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defaultThemeVersion="164011"/>
  <mc:AlternateContent xmlns:mc="http://schemas.openxmlformats.org/markup-compatibility/2006">
    <mc:Choice Requires="x15">
      <x15ac:absPath xmlns:x15ac="http://schemas.microsoft.com/office/spreadsheetml/2010/11/ac" url="Q:\RKTH\01_Verfahren\15_TFE\02_TFE_2026_Tool\"/>
    </mc:Choice>
  </mc:AlternateContent>
  <bookViews>
    <workbookView xWindow="0" yWindow="0" windowWidth="28800" windowHeight="9825" tabRatio="878" activeTab="4"/>
  </bookViews>
  <sheets>
    <sheet name="Ausfüllhilfe" sheetId="34" r:id="rId1"/>
    <sheet name="A_Stammdaten" sheetId="3" r:id="rId2"/>
    <sheet name="D_SAV" sheetId="24" r:id="rId3"/>
    <sheet name="KKAb" sheetId="38" r:id="rId4"/>
    <sheet name="Aufteilung KB" sheetId="40" r:id="rId5"/>
    <sheet name="Kalkulation TFE" sheetId="39" r:id="rId6"/>
    <sheet name="Anmerkungen" sheetId="42" r:id="rId7"/>
    <sheet name="Parameter" sheetId="41" r:id="rId8"/>
    <sheet name="Listen" sheetId="23" r:id="rId9"/>
    <sheet name="Indexreihen" sheetId="30" r:id="rId10"/>
    <sheet name="D_SAV_KKAb" sheetId="36" state="hidden" r:id="rId11"/>
    <sheet name="E_Anmerkungen" sheetId="33" state="hidden" r:id="rId12"/>
  </sheets>
  <externalReferences>
    <externalReference r:id="rId13"/>
    <externalReference r:id="rId14"/>
  </externalReferences>
  <definedNames>
    <definedName name="_xlnm._FilterDatabase" localSheetId="2" hidden="1">D_SAV!$A$3:$AM$4004</definedName>
    <definedName name="_xlnm._FilterDatabase" localSheetId="8" hidden="1">Listen!$A$1:$D$1</definedName>
    <definedName name="_Key1" localSheetId="6" hidden="1">#REF!</definedName>
    <definedName name="_Key1" localSheetId="0" hidden="1">#REF!</definedName>
    <definedName name="_Key1" localSheetId="11" hidden="1">#REF!</definedName>
    <definedName name="_Key1" localSheetId="3" hidden="1">#REF!</definedName>
    <definedName name="_Key1" hidden="1">#REF!</definedName>
    <definedName name="_Key1neu" localSheetId="6" hidden="1">#REF!</definedName>
    <definedName name="_Key1neu" hidden="1">#REF!</definedName>
    <definedName name="_Key2" localSheetId="6" hidden="1">#REF!</definedName>
    <definedName name="_Key2" localSheetId="0" hidden="1">#REF!</definedName>
    <definedName name="_Key2" localSheetId="11" hidden="1">#REF!</definedName>
    <definedName name="_Key2" localSheetId="3" hidden="1">#REF!</definedName>
    <definedName name="_Key2" hidden="1">#REF!</definedName>
    <definedName name="_Order1" hidden="1">255</definedName>
    <definedName name="_Order2" hidden="1">255</definedName>
    <definedName name="_Sort" localSheetId="6" hidden="1">#REF!</definedName>
    <definedName name="_Sort" localSheetId="0" hidden="1">#REF!</definedName>
    <definedName name="_Sort" localSheetId="11" hidden="1">#REF!</definedName>
    <definedName name="_Sort" localSheetId="3" hidden="1">#REF!</definedName>
    <definedName name="_Sort" hidden="1">#REF!</definedName>
    <definedName name="_Sortneu" localSheetId="6" hidden="1">#REF!</definedName>
    <definedName name="_Sortneu" hidden="1">#REF!</definedName>
    <definedName name="Bezeichnung_2">[1]Listen!$J$5:$J$8</definedName>
    <definedName name="con_EKQ">A_Stammdaten!$B$23</definedName>
    <definedName name="con_Ende">A_Stammdaten!$B$19</definedName>
    <definedName name="con_EOGJahr" comment="Jahr für das das Transformationselement berechnet wird">A_Stammdaten!$B$18</definedName>
    <definedName name="_xlnm.Print_Area" localSheetId="1">A_Stammdaten!$A$1:$B$32</definedName>
    <definedName name="_xlnm.Print_Area" localSheetId="2">D_SAV!$A$1:$AM$8</definedName>
    <definedName name="_xlnm.Print_Area" localSheetId="10">D_SAV_KKAb!$A$1:$K$35</definedName>
    <definedName name="_xlnm.Print_Area" localSheetId="11">E_Anmerkungen!$A$1:$C$73</definedName>
    <definedName name="_xlnm.Print_Area" localSheetId="3">KKAb!$A$1:$T$110</definedName>
    <definedName name="_xlnm.Print_Titles" localSheetId="1">A_Stammdaten!$1:$1</definedName>
    <definedName name="_xlnm.Print_Titles" localSheetId="2">D_SAV!$A:$E,D_SAV!$1:$3</definedName>
    <definedName name="_xlnm.Print_Titles" localSheetId="10">D_SAV_KKAb!$A:$C,D_SAV_KKAb!$1:$3</definedName>
    <definedName name="_xlnm.Print_Titles" localSheetId="11">E_Anmerkungen!$1:$3</definedName>
    <definedName name="_xlnm.Print_Titles" localSheetId="3">KKAb!$A:$C,KKAb!$1:$6</definedName>
    <definedName name="ff"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Key2_neu" localSheetId="6" hidden="1">#REF!</definedName>
    <definedName name="Key2_neu" hidden="1">#REF!</definedName>
    <definedName name="lkh"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öhjlhj" hidden="1">{#N/A,#N/A,TRUE,"Hauptabschlußübersicht";#N/A,#N/A,TRUE,"Bilanz -Einzel-";#N/A,#N/A,TRUE,"Bilanz";#N/A,#N/A,TRUE,"GUV -Einzel-";#N/A,#N/A,TRUE,"GUV"}</definedName>
    <definedName name="mist"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neu" localSheetId="6" hidden="1">#REF!</definedName>
    <definedName name="neu" hidden="1">#REF!</definedName>
    <definedName name="neu.Bilanzen." hidden="1">{"Bilanzen",#N/A,FALSE,"HAÜ lt. Bf."}</definedName>
    <definedName name="rng_AGr" comment="Tabellenbereich der Anlagengruppen">Listen!$A$2:$A$45</definedName>
    <definedName name="rng_Index" comment="Tabellenbereich der Indexwerte">Indexreihen!$A$4:$F$82</definedName>
    <definedName name="rng_ND">Listen!$A$2:$E$45</definedName>
    <definedName name="rng_NüTyp" localSheetId="6">tbl_NüTyp[NÜ]</definedName>
    <definedName name="rng_NüTyp">tbl_NüTyp[NÜ]</definedName>
    <definedName name="rng_Sheets" localSheetId="6">tbl_Sheets[Tabellenblätter]</definedName>
    <definedName name="rng_Sheets">tbl_Sheets[Tabellenblätter]</definedName>
    <definedName name="Sortneu" localSheetId="6" hidden="1">#REF!</definedName>
    <definedName name="Sortneu" hidden="1">#REF!</definedName>
    <definedName name="test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uiui" hidden="1">{#N/A,#N/A,TRUE,"Hauptabschlußübersicht";#N/A,#N/A,TRUE,"Bilanz -Einzel-";#N/A,#N/A,TRUE,"Bilanz";#N/A,#N/A,TRUE,"GUV -Einzel-";#N/A,#N/A,TRUE,"GUV"}</definedName>
    <definedName name="üouz"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abschl._1996._.EWS2." hidden="1">{#N/A,#N/A,TRUE,"Hauptabschlußübersicht";#N/A,#N/A,TRUE,"Bilanz -Einzel-";#N/A,#N/A,TRUE,"Bilanz";#N/A,#N/A,TRUE,"GUV -Einzel-";#N/A,#N/A,TRUE,"GUV"}</definedName>
    <definedName name="wrn.Jahresabschluß."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_.1996._.EWS." hidden="1">{#N/A,#N/A,TRUE,"Hauptabschlußübersicht";#N/A,#N/A,TRUE,"Bilanz -Einzel-";#N/A,#N/A,TRUE,"Bilanz";#N/A,#N/A,TRUE,"GUV -Einzel-";#N/A,#N/A,TRUE,"GUV"}</definedName>
    <definedName name="wrn.Jahresabschluß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Z_0E2A2160_8744_4154_A618_3ADA0BDC9424_.wvu.PrintArea" localSheetId="3" hidden="1">KKAb!$B$1:$C$6</definedName>
    <definedName name="Z_2649ABF6_DC64_454F_B397_96314F19BF4A_.wvu.PrintArea" localSheetId="3" hidden="1">KKAb!$B$1:$C$6</definedName>
    <definedName name="Z_66D5329A_9F9C_490C_9FCA_EF1F398AE50A_.wvu.PrintArea" localSheetId="3" hidden="1">KKAb!$B$1:$C$6</definedName>
  </definedNames>
  <calcPr calcId="162913"/>
  <customWorkbookViews>
    <customWorkbookView name="613a - Persönliche Ansicht" guid="{88C7CD93-4C5C-45F9-8E10-23D17A25DE06}" mergeInterval="0" personalView="1" maximized="1" xWindow="-8" yWindow="-8" windowWidth="1936" windowHeight="1032" tabRatio="599" activeSheetId="3" showComments="commIndAndComment"/>
  </customWorkbookViews>
</workbook>
</file>

<file path=xl/calcChain.xml><?xml version="1.0" encoding="utf-8"?>
<calcChain xmlns="http://schemas.openxmlformats.org/spreadsheetml/2006/main">
  <c r="E3907" i="24" l="1"/>
  <c r="E3908" i="24"/>
  <c r="E3909" i="24"/>
  <c r="E3910" i="24"/>
  <c r="E3911" i="24"/>
  <c r="E3912" i="24"/>
  <c r="E3913" i="24"/>
  <c r="E3914" i="24"/>
  <c r="E3915" i="24"/>
  <c r="E3916" i="24"/>
  <c r="E3917" i="24"/>
  <c r="E3918" i="24"/>
  <c r="E3919" i="24"/>
  <c r="E3921" i="24"/>
  <c r="C5" i="24" l="1"/>
  <c r="D5" i="24"/>
  <c r="C6" i="24"/>
  <c r="D6" i="24"/>
  <c r="C7" i="24"/>
  <c r="D7" i="24"/>
  <c r="C8" i="24"/>
  <c r="D8" i="24"/>
  <c r="C9" i="24"/>
  <c r="D9" i="24"/>
  <c r="C10" i="24"/>
  <c r="D10" i="24"/>
  <c r="C11" i="24"/>
  <c r="D11" i="24"/>
  <c r="C12" i="24"/>
  <c r="D12" i="24"/>
  <c r="C13" i="24"/>
  <c r="D13" i="24"/>
  <c r="C14" i="24"/>
  <c r="D14" i="24"/>
  <c r="C15" i="24"/>
  <c r="D15" i="24"/>
  <c r="C16" i="24"/>
  <c r="D16" i="24"/>
  <c r="C17" i="24"/>
  <c r="D17" i="24"/>
  <c r="C18" i="24"/>
  <c r="D18" i="24"/>
  <c r="C19" i="24"/>
  <c r="D19" i="24"/>
  <c r="C20" i="24"/>
  <c r="D20" i="24"/>
  <c r="C21" i="24"/>
  <c r="D21" i="24"/>
  <c r="C22" i="24"/>
  <c r="D22" i="24"/>
  <c r="C23" i="24"/>
  <c r="D23" i="24"/>
  <c r="C24" i="24"/>
  <c r="D24" i="24"/>
  <c r="C25" i="24"/>
  <c r="D25" i="24"/>
  <c r="C26" i="24"/>
  <c r="D26" i="24"/>
  <c r="C27" i="24"/>
  <c r="D27" i="24"/>
  <c r="C28" i="24"/>
  <c r="D28" i="24"/>
  <c r="C29" i="24"/>
  <c r="D29" i="24"/>
  <c r="C30" i="24"/>
  <c r="D30" i="24"/>
  <c r="C31" i="24"/>
  <c r="D31" i="24"/>
  <c r="C32" i="24"/>
  <c r="D32" i="24"/>
  <c r="C33" i="24"/>
  <c r="D33" i="24"/>
  <c r="C34" i="24"/>
  <c r="D34" i="24"/>
  <c r="C35" i="24"/>
  <c r="D35" i="24"/>
  <c r="C36" i="24"/>
  <c r="D36" i="24"/>
  <c r="C37" i="24"/>
  <c r="D37" i="24"/>
  <c r="C38" i="24"/>
  <c r="D38" i="24"/>
  <c r="C39" i="24"/>
  <c r="D39" i="24"/>
  <c r="C40" i="24"/>
  <c r="D40" i="24"/>
  <c r="C41" i="24"/>
  <c r="D41" i="24"/>
  <c r="C42" i="24"/>
  <c r="D42" i="24"/>
  <c r="C43" i="24"/>
  <c r="D43" i="24"/>
  <c r="C44" i="24"/>
  <c r="D44" i="24"/>
  <c r="C45" i="24"/>
  <c r="D45" i="24"/>
  <c r="C46" i="24"/>
  <c r="D46" i="24"/>
  <c r="C47" i="24"/>
  <c r="D47" i="24"/>
  <c r="C48" i="24"/>
  <c r="D48" i="24"/>
  <c r="C49" i="24"/>
  <c r="D49" i="24"/>
  <c r="C50" i="24"/>
  <c r="D50" i="24"/>
  <c r="C51" i="24"/>
  <c r="D51" i="24"/>
  <c r="C52" i="24"/>
  <c r="D52" i="24"/>
  <c r="C53" i="24"/>
  <c r="D53" i="24"/>
  <c r="C54" i="24"/>
  <c r="D54" i="24"/>
  <c r="C55" i="24"/>
  <c r="D55" i="24"/>
  <c r="C56" i="24"/>
  <c r="D56" i="24"/>
  <c r="C57" i="24"/>
  <c r="D57" i="24"/>
  <c r="C58" i="24"/>
  <c r="D58" i="24"/>
  <c r="C59" i="24"/>
  <c r="D59" i="24"/>
  <c r="C60" i="24"/>
  <c r="D60" i="24"/>
  <c r="C61" i="24"/>
  <c r="D61" i="24"/>
  <c r="C62" i="24"/>
  <c r="D62" i="24"/>
  <c r="C63" i="24"/>
  <c r="D63" i="24"/>
  <c r="C64" i="24"/>
  <c r="D64" i="24"/>
  <c r="C65" i="24"/>
  <c r="D65" i="24"/>
  <c r="C66" i="24"/>
  <c r="D66" i="24"/>
  <c r="C67" i="24"/>
  <c r="D67" i="24"/>
  <c r="C68" i="24"/>
  <c r="D68" i="24"/>
  <c r="C69" i="24"/>
  <c r="D69" i="24"/>
  <c r="C70" i="24"/>
  <c r="D70" i="24"/>
  <c r="C71" i="24"/>
  <c r="D71" i="24"/>
  <c r="C72" i="24"/>
  <c r="D72" i="24"/>
  <c r="C73" i="24"/>
  <c r="D73" i="24"/>
  <c r="C74" i="24"/>
  <c r="D74" i="24"/>
  <c r="C75" i="24"/>
  <c r="D75" i="24"/>
  <c r="C76" i="24"/>
  <c r="D76" i="24"/>
  <c r="C77" i="24"/>
  <c r="D77" i="24"/>
  <c r="C78" i="24"/>
  <c r="D78" i="24"/>
  <c r="C79" i="24"/>
  <c r="D79" i="24"/>
  <c r="C80" i="24"/>
  <c r="D80" i="24"/>
  <c r="C81" i="24"/>
  <c r="D81" i="24"/>
  <c r="C82" i="24"/>
  <c r="D82" i="24"/>
  <c r="C83" i="24"/>
  <c r="D83" i="24"/>
  <c r="C84" i="24"/>
  <c r="D84" i="24"/>
  <c r="C85" i="24"/>
  <c r="D85" i="24"/>
  <c r="C86" i="24"/>
  <c r="D86" i="24"/>
  <c r="C87" i="24"/>
  <c r="D87" i="24"/>
  <c r="C88" i="24"/>
  <c r="D88" i="24"/>
  <c r="C89" i="24"/>
  <c r="D89" i="24"/>
  <c r="C90" i="24"/>
  <c r="D90" i="24"/>
  <c r="C91" i="24"/>
  <c r="D91" i="24"/>
  <c r="C92" i="24"/>
  <c r="D92" i="24"/>
  <c r="C93" i="24"/>
  <c r="D93" i="24"/>
  <c r="C94" i="24"/>
  <c r="D94" i="24"/>
  <c r="C95" i="24"/>
  <c r="D95" i="24"/>
  <c r="C96" i="24"/>
  <c r="D96" i="24"/>
  <c r="C97" i="24"/>
  <c r="D97" i="24"/>
  <c r="C98" i="24"/>
  <c r="D98" i="24"/>
  <c r="C99" i="24"/>
  <c r="D99" i="24"/>
  <c r="C100" i="24"/>
  <c r="D100" i="24"/>
  <c r="C101" i="24"/>
  <c r="D101" i="24"/>
  <c r="C102" i="24"/>
  <c r="D102" i="24"/>
  <c r="C103" i="24"/>
  <c r="D103" i="24"/>
  <c r="C104" i="24"/>
  <c r="D104" i="24"/>
  <c r="C105" i="24"/>
  <c r="D105" i="24"/>
  <c r="C106" i="24"/>
  <c r="D106" i="24"/>
  <c r="C107" i="24"/>
  <c r="D107" i="24"/>
  <c r="C108" i="24"/>
  <c r="D108" i="24"/>
  <c r="C109" i="24"/>
  <c r="D109" i="24"/>
  <c r="C110" i="24"/>
  <c r="D110" i="24"/>
  <c r="C111" i="24"/>
  <c r="D111" i="24"/>
  <c r="C112" i="24"/>
  <c r="D112" i="24"/>
  <c r="C113" i="24"/>
  <c r="D113" i="24"/>
  <c r="C114" i="24"/>
  <c r="D114" i="24"/>
  <c r="C115" i="24"/>
  <c r="D115" i="24"/>
  <c r="C116" i="24"/>
  <c r="D116" i="24"/>
  <c r="C117" i="24"/>
  <c r="D117" i="24"/>
  <c r="C118" i="24"/>
  <c r="D118" i="24"/>
  <c r="C119" i="24"/>
  <c r="D119" i="24"/>
  <c r="C120" i="24"/>
  <c r="D120" i="24"/>
  <c r="C121" i="24"/>
  <c r="D121" i="24"/>
  <c r="C122" i="24"/>
  <c r="D122" i="24"/>
  <c r="C123" i="24"/>
  <c r="D123" i="24"/>
  <c r="C124" i="24"/>
  <c r="D124" i="24"/>
  <c r="C125" i="24"/>
  <c r="D125" i="24"/>
  <c r="C126" i="24"/>
  <c r="D126" i="24"/>
  <c r="C127" i="24"/>
  <c r="D127" i="24"/>
  <c r="C128" i="24"/>
  <c r="D128" i="24"/>
  <c r="C129" i="24"/>
  <c r="D129" i="24"/>
  <c r="C130" i="24"/>
  <c r="D130" i="24"/>
  <c r="C131" i="24"/>
  <c r="D131" i="24"/>
  <c r="C132" i="24"/>
  <c r="D132" i="24"/>
  <c r="C133" i="24"/>
  <c r="D133" i="24"/>
  <c r="C134" i="24"/>
  <c r="D134" i="24"/>
  <c r="C135" i="24"/>
  <c r="D135" i="24"/>
  <c r="C136" i="24"/>
  <c r="D136" i="24"/>
  <c r="C137" i="24"/>
  <c r="D137" i="24"/>
  <c r="C138" i="24"/>
  <c r="D138" i="24"/>
  <c r="C139" i="24"/>
  <c r="D139" i="24"/>
  <c r="C140" i="24"/>
  <c r="D140" i="24"/>
  <c r="C141" i="24"/>
  <c r="D141" i="24"/>
  <c r="C142" i="24"/>
  <c r="D142" i="24"/>
  <c r="C143" i="24"/>
  <c r="D143" i="24"/>
  <c r="C144" i="24"/>
  <c r="D144" i="24"/>
  <c r="C145" i="24"/>
  <c r="D145" i="24"/>
  <c r="C146" i="24"/>
  <c r="D146" i="24"/>
  <c r="C147" i="24"/>
  <c r="D147" i="24"/>
  <c r="C148" i="24"/>
  <c r="D148" i="24"/>
  <c r="C149" i="24"/>
  <c r="D149" i="24"/>
  <c r="C150" i="24"/>
  <c r="D150" i="24"/>
  <c r="C151" i="24"/>
  <c r="D151" i="24"/>
  <c r="C152" i="24"/>
  <c r="D152" i="24"/>
  <c r="C153" i="24"/>
  <c r="D153" i="24"/>
  <c r="C154" i="24"/>
  <c r="D154" i="24"/>
  <c r="C155" i="24"/>
  <c r="D155" i="24"/>
  <c r="C156" i="24"/>
  <c r="D156" i="24"/>
  <c r="C157" i="24"/>
  <c r="D157" i="24"/>
  <c r="C158" i="24"/>
  <c r="D158" i="24"/>
  <c r="C159" i="24"/>
  <c r="D159" i="24"/>
  <c r="C160" i="24"/>
  <c r="D160" i="24"/>
  <c r="C161" i="24"/>
  <c r="D161" i="24"/>
  <c r="C162" i="24"/>
  <c r="D162" i="24"/>
  <c r="C163" i="24"/>
  <c r="D163" i="24"/>
  <c r="C164" i="24"/>
  <c r="D164" i="24"/>
  <c r="C165" i="24"/>
  <c r="D165" i="24"/>
  <c r="C166" i="24"/>
  <c r="D166" i="24"/>
  <c r="C167" i="24"/>
  <c r="D167" i="24"/>
  <c r="C168" i="24"/>
  <c r="D168" i="24"/>
  <c r="C169" i="24"/>
  <c r="D169" i="24"/>
  <c r="C170" i="24"/>
  <c r="D170" i="24"/>
  <c r="C171" i="24"/>
  <c r="D171" i="24"/>
  <c r="C172" i="24"/>
  <c r="D172" i="24"/>
  <c r="C173" i="24"/>
  <c r="D173" i="24"/>
  <c r="C174" i="24"/>
  <c r="D174" i="24"/>
  <c r="C175" i="24"/>
  <c r="D175" i="24"/>
  <c r="C176" i="24"/>
  <c r="D176" i="24"/>
  <c r="C177" i="24"/>
  <c r="D177" i="24"/>
  <c r="C178" i="24"/>
  <c r="D178" i="24"/>
  <c r="C179" i="24"/>
  <c r="D179" i="24"/>
  <c r="C180" i="24"/>
  <c r="D180" i="24"/>
  <c r="C181" i="24"/>
  <c r="D181" i="24"/>
  <c r="C182" i="24"/>
  <c r="D182" i="24"/>
  <c r="C183" i="24"/>
  <c r="D183" i="24"/>
  <c r="C184" i="24"/>
  <c r="D184" i="24"/>
  <c r="C185" i="24"/>
  <c r="D185" i="24"/>
  <c r="C186" i="24"/>
  <c r="D186" i="24"/>
  <c r="C187" i="24"/>
  <c r="D187" i="24"/>
  <c r="C188" i="24"/>
  <c r="D188" i="24"/>
  <c r="C189" i="24"/>
  <c r="D189" i="24"/>
  <c r="C190" i="24"/>
  <c r="D190" i="24"/>
  <c r="C191" i="24"/>
  <c r="D191" i="24"/>
  <c r="C192" i="24"/>
  <c r="D192" i="24"/>
  <c r="C193" i="24"/>
  <c r="D193" i="24"/>
  <c r="C194" i="24"/>
  <c r="D194" i="24"/>
  <c r="C195" i="24"/>
  <c r="D195" i="24"/>
  <c r="C196" i="24"/>
  <c r="D196" i="24"/>
  <c r="C197" i="24"/>
  <c r="D197" i="24"/>
  <c r="C198" i="24"/>
  <c r="D198" i="24"/>
  <c r="C199" i="24"/>
  <c r="D199" i="24"/>
  <c r="C200" i="24"/>
  <c r="D200" i="24"/>
  <c r="C201" i="24"/>
  <c r="D201" i="24"/>
  <c r="C202" i="24"/>
  <c r="D202" i="24"/>
  <c r="C203" i="24"/>
  <c r="D203" i="24"/>
  <c r="C204" i="24"/>
  <c r="D204" i="24"/>
  <c r="C205" i="24"/>
  <c r="D205" i="24"/>
  <c r="C206" i="24"/>
  <c r="D206" i="24"/>
  <c r="C207" i="24"/>
  <c r="D207" i="24"/>
  <c r="C208" i="24"/>
  <c r="D208" i="24"/>
  <c r="C209" i="24"/>
  <c r="D209" i="24"/>
  <c r="C210" i="24"/>
  <c r="D210" i="24"/>
  <c r="C211" i="24"/>
  <c r="D211" i="24"/>
  <c r="C212" i="24"/>
  <c r="D212" i="24"/>
  <c r="C213" i="24"/>
  <c r="D213" i="24"/>
  <c r="C214" i="24"/>
  <c r="D214" i="24"/>
  <c r="C215" i="24"/>
  <c r="D215" i="24"/>
  <c r="C216" i="24"/>
  <c r="D216" i="24"/>
  <c r="C217" i="24"/>
  <c r="D217" i="24"/>
  <c r="C218" i="24"/>
  <c r="D218" i="24"/>
  <c r="C219" i="24"/>
  <c r="D219" i="24"/>
  <c r="C220" i="24"/>
  <c r="D220" i="24"/>
  <c r="C221" i="24"/>
  <c r="D221" i="24"/>
  <c r="C222" i="24"/>
  <c r="D222" i="24"/>
  <c r="C223" i="24"/>
  <c r="D223" i="24"/>
  <c r="C224" i="24"/>
  <c r="D224" i="24"/>
  <c r="C225" i="24"/>
  <c r="D225" i="24"/>
  <c r="C226" i="24"/>
  <c r="D226" i="24"/>
  <c r="C227" i="24"/>
  <c r="D227" i="24"/>
  <c r="C228" i="24"/>
  <c r="D228" i="24"/>
  <c r="C229" i="24"/>
  <c r="D229" i="24"/>
  <c r="C230" i="24"/>
  <c r="D230" i="24"/>
  <c r="C231" i="24"/>
  <c r="D231" i="24"/>
  <c r="C232" i="24"/>
  <c r="D232" i="24"/>
  <c r="C233" i="24"/>
  <c r="D233" i="24"/>
  <c r="C234" i="24"/>
  <c r="D234" i="24"/>
  <c r="C235" i="24"/>
  <c r="D235" i="24"/>
  <c r="C236" i="24"/>
  <c r="D236" i="24"/>
  <c r="C237" i="24"/>
  <c r="D237" i="24"/>
  <c r="C238" i="24"/>
  <c r="D238" i="24"/>
  <c r="C239" i="24"/>
  <c r="D239" i="24"/>
  <c r="C240" i="24"/>
  <c r="D240" i="24"/>
  <c r="C241" i="24"/>
  <c r="D241" i="24"/>
  <c r="C242" i="24"/>
  <c r="D242" i="24"/>
  <c r="C243" i="24"/>
  <c r="D243" i="24"/>
  <c r="C244" i="24"/>
  <c r="D244" i="24"/>
  <c r="C245" i="24"/>
  <c r="D245" i="24"/>
  <c r="C246" i="24"/>
  <c r="D246" i="24"/>
  <c r="C247" i="24"/>
  <c r="D247" i="24"/>
  <c r="C248" i="24"/>
  <c r="D248" i="24"/>
  <c r="C249" i="24"/>
  <c r="D249" i="24"/>
  <c r="C250" i="24"/>
  <c r="D250" i="24"/>
  <c r="C251" i="24"/>
  <c r="D251" i="24"/>
  <c r="C252" i="24"/>
  <c r="D252" i="24"/>
  <c r="C253" i="24"/>
  <c r="D253" i="24"/>
  <c r="C254" i="24"/>
  <c r="D254" i="24"/>
  <c r="C255" i="24"/>
  <c r="D255" i="24"/>
  <c r="C256" i="24"/>
  <c r="D256" i="24"/>
  <c r="C257" i="24"/>
  <c r="D257" i="24"/>
  <c r="C258" i="24"/>
  <c r="D258" i="24"/>
  <c r="C259" i="24"/>
  <c r="D259" i="24"/>
  <c r="C260" i="24"/>
  <c r="D260" i="24"/>
  <c r="C261" i="24"/>
  <c r="D261" i="24"/>
  <c r="C262" i="24"/>
  <c r="D262" i="24"/>
  <c r="C263" i="24"/>
  <c r="D263" i="24"/>
  <c r="C264" i="24"/>
  <c r="D264" i="24"/>
  <c r="C265" i="24"/>
  <c r="D265" i="24"/>
  <c r="C266" i="24"/>
  <c r="D266" i="24"/>
  <c r="C267" i="24"/>
  <c r="D267" i="24"/>
  <c r="C268" i="24"/>
  <c r="D268" i="24"/>
  <c r="C269" i="24"/>
  <c r="D269" i="24"/>
  <c r="C270" i="24"/>
  <c r="D270" i="24"/>
  <c r="C271" i="24"/>
  <c r="D271" i="24"/>
  <c r="C272" i="24"/>
  <c r="D272" i="24"/>
  <c r="C273" i="24"/>
  <c r="D273" i="24"/>
  <c r="C274" i="24"/>
  <c r="D274" i="24"/>
  <c r="C275" i="24"/>
  <c r="D275" i="24"/>
  <c r="C276" i="24"/>
  <c r="D276" i="24"/>
  <c r="C277" i="24"/>
  <c r="D277" i="24"/>
  <c r="C278" i="24"/>
  <c r="D278" i="24"/>
  <c r="C279" i="24"/>
  <c r="D279" i="24"/>
  <c r="C280" i="24"/>
  <c r="D280" i="24"/>
  <c r="C281" i="24"/>
  <c r="D281" i="24"/>
  <c r="C282" i="24"/>
  <c r="D282" i="24"/>
  <c r="C283" i="24"/>
  <c r="D283" i="24"/>
  <c r="C284" i="24"/>
  <c r="D284" i="24"/>
  <c r="C285" i="24"/>
  <c r="D285" i="24"/>
  <c r="C286" i="24"/>
  <c r="D286" i="24"/>
  <c r="C287" i="24"/>
  <c r="D287" i="24"/>
  <c r="C288" i="24"/>
  <c r="D288" i="24"/>
  <c r="C289" i="24"/>
  <c r="D289" i="24"/>
  <c r="C290" i="24"/>
  <c r="D290" i="24"/>
  <c r="C291" i="24"/>
  <c r="D291" i="24"/>
  <c r="C292" i="24"/>
  <c r="D292" i="24"/>
  <c r="C293" i="24"/>
  <c r="D293" i="24"/>
  <c r="C294" i="24"/>
  <c r="D294" i="24"/>
  <c r="C295" i="24"/>
  <c r="D295" i="24"/>
  <c r="C296" i="24"/>
  <c r="D296" i="24"/>
  <c r="C297" i="24"/>
  <c r="D297" i="24"/>
  <c r="C298" i="24"/>
  <c r="D298" i="24"/>
  <c r="C299" i="24"/>
  <c r="D299" i="24"/>
  <c r="C300" i="24"/>
  <c r="D300" i="24"/>
  <c r="C301" i="24"/>
  <c r="D301" i="24"/>
  <c r="C302" i="24"/>
  <c r="D302" i="24"/>
  <c r="C303" i="24"/>
  <c r="D303" i="24"/>
  <c r="C304" i="24"/>
  <c r="D304" i="24"/>
  <c r="C305" i="24"/>
  <c r="D305" i="24"/>
  <c r="C306" i="24"/>
  <c r="D306" i="24"/>
  <c r="C307" i="24"/>
  <c r="D307" i="24"/>
  <c r="C308" i="24"/>
  <c r="D308" i="24"/>
  <c r="C309" i="24"/>
  <c r="D309" i="24"/>
  <c r="C310" i="24"/>
  <c r="D310" i="24"/>
  <c r="C311" i="24"/>
  <c r="D311" i="24"/>
  <c r="C312" i="24"/>
  <c r="D312" i="24"/>
  <c r="C313" i="24"/>
  <c r="D313" i="24"/>
  <c r="C314" i="24"/>
  <c r="D314" i="24"/>
  <c r="C315" i="24"/>
  <c r="D315" i="24"/>
  <c r="C316" i="24"/>
  <c r="D316" i="24"/>
  <c r="C317" i="24"/>
  <c r="D317" i="24"/>
  <c r="C318" i="24"/>
  <c r="D318" i="24"/>
  <c r="C319" i="24"/>
  <c r="D319" i="24"/>
  <c r="C320" i="24"/>
  <c r="D320" i="24"/>
  <c r="C321" i="24"/>
  <c r="D321" i="24"/>
  <c r="C322" i="24"/>
  <c r="D322" i="24"/>
  <c r="C323" i="24"/>
  <c r="D323" i="24"/>
  <c r="E5" i="24"/>
  <c r="E6" i="24"/>
  <c r="G10" i="38" l="1"/>
  <c r="G11" i="38"/>
  <c r="AE323" i="24"/>
  <c r="AE322" i="24"/>
  <c r="AE321" i="24"/>
  <c r="AE320" i="24"/>
  <c r="AE319" i="24"/>
  <c r="AE318" i="24"/>
  <c r="AE317" i="24"/>
  <c r="AE316" i="24"/>
  <c r="AE315" i="24"/>
  <c r="AE314" i="24"/>
  <c r="AE313" i="24"/>
  <c r="AE312" i="24"/>
  <c r="AE311" i="24"/>
  <c r="AE310" i="24"/>
  <c r="AE309" i="24"/>
  <c r="AE308" i="24"/>
  <c r="AE307" i="24"/>
  <c r="AE306" i="24"/>
  <c r="AE305" i="24"/>
  <c r="AE304" i="24"/>
  <c r="AE303" i="24"/>
  <c r="AE302" i="24"/>
  <c r="AE301" i="24"/>
  <c r="AE300" i="24"/>
  <c r="AE299" i="24"/>
  <c r="AE298" i="24"/>
  <c r="AE297" i="24"/>
  <c r="AE296" i="24"/>
  <c r="AE295" i="24"/>
  <c r="AE294" i="24"/>
  <c r="AE293" i="24"/>
  <c r="AE292" i="24"/>
  <c r="AE291" i="24"/>
  <c r="AE290" i="24"/>
  <c r="AE289" i="24"/>
  <c r="AE288" i="24"/>
  <c r="AE287" i="24"/>
  <c r="AE286" i="24"/>
  <c r="AE285" i="24"/>
  <c r="AE284" i="24"/>
  <c r="AE283" i="24"/>
  <c r="AE282" i="24"/>
  <c r="AE281" i="24"/>
  <c r="AE280" i="24"/>
  <c r="AE279" i="24"/>
  <c r="AE278" i="24"/>
  <c r="AE277" i="24"/>
  <c r="AE276" i="24"/>
  <c r="AE275" i="24"/>
  <c r="AE274" i="24"/>
  <c r="AE273" i="24"/>
  <c r="AE272" i="24"/>
  <c r="AE271" i="24"/>
  <c r="AE270" i="24"/>
  <c r="AE269" i="24"/>
  <c r="AE268" i="24"/>
  <c r="AE267" i="24"/>
  <c r="AE266" i="24"/>
  <c r="AE265" i="24"/>
  <c r="AE264" i="24"/>
  <c r="AE263" i="24"/>
  <c r="AE262" i="24"/>
  <c r="AE261" i="24"/>
  <c r="AE260" i="24"/>
  <c r="AE259" i="24"/>
  <c r="AE258" i="24"/>
  <c r="AE257" i="24"/>
  <c r="AE256" i="24"/>
  <c r="AE255" i="24"/>
  <c r="AE254" i="24"/>
  <c r="AE253" i="24"/>
  <c r="AE252" i="24"/>
  <c r="AE251" i="24"/>
  <c r="AE250" i="24"/>
  <c r="AE249" i="24"/>
  <c r="AE248" i="24"/>
  <c r="AE247" i="24"/>
  <c r="AE246" i="24"/>
  <c r="AE245" i="24"/>
  <c r="AE244" i="24"/>
  <c r="AE243" i="24"/>
  <c r="AE242" i="24"/>
  <c r="AE241" i="24"/>
  <c r="AE240" i="24"/>
  <c r="AE239" i="24"/>
  <c r="AE238" i="24"/>
  <c r="AE237" i="24"/>
  <c r="AE236" i="24"/>
  <c r="AE235" i="24"/>
  <c r="AE234" i="24"/>
  <c r="AE233" i="24"/>
  <c r="AE232" i="24"/>
  <c r="AE231" i="24"/>
  <c r="AE230" i="24"/>
  <c r="AE229" i="24"/>
  <c r="AE228" i="24"/>
  <c r="AE227" i="24"/>
  <c r="AE226" i="24"/>
  <c r="AE225" i="24"/>
  <c r="AE224" i="24"/>
  <c r="AE223" i="24"/>
  <c r="AE222" i="24"/>
  <c r="AE221" i="24"/>
  <c r="AE220" i="24"/>
  <c r="AE219" i="24"/>
  <c r="AE218" i="24"/>
  <c r="AE217" i="24"/>
  <c r="AE216" i="24"/>
  <c r="AE215" i="24"/>
  <c r="AE214" i="24"/>
  <c r="AE213" i="24"/>
  <c r="AE212" i="24"/>
  <c r="AE211" i="24"/>
  <c r="AE210" i="24"/>
  <c r="AE209" i="24"/>
  <c r="AE208" i="24"/>
  <c r="AE207" i="24"/>
  <c r="AE206" i="24"/>
  <c r="AE205" i="24"/>
  <c r="AE204" i="24"/>
  <c r="AE203" i="24"/>
  <c r="AE202" i="24"/>
  <c r="AE201" i="24"/>
  <c r="AE200" i="24"/>
  <c r="AE199" i="24"/>
  <c r="AE198" i="24"/>
  <c r="AE197" i="24"/>
  <c r="AE196" i="24"/>
  <c r="AE195" i="24"/>
  <c r="AE194" i="24"/>
  <c r="AE193" i="24"/>
  <c r="AE192" i="24"/>
  <c r="AE191" i="24"/>
  <c r="AE190" i="24"/>
  <c r="AE189" i="24"/>
  <c r="AE188" i="24"/>
  <c r="AE187" i="24"/>
  <c r="AE186" i="24"/>
  <c r="AE185" i="24"/>
  <c r="AE184" i="24"/>
  <c r="AE183" i="24"/>
  <c r="AE182" i="24"/>
  <c r="AE181" i="24"/>
  <c r="AE180" i="24"/>
  <c r="AE179" i="24"/>
  <c r="AE178" i="24"/>
  <c r="AE177" i="24"/>
  <c r="AE176" i="24"/>
  <c r="AE175" i="24"/>
  <c r="AE174" i="24"/>
  <c r="AE173" i="24"/>
  <c r="AE172" i="24"/>
  <c r="AE171" i="24"/>
  <c r="AE170" i="24"/>
  <c r="AE169" i="24"/>
  <c r="AE168" i="24"/>
  <c r="AE167" i="24"/>
  <c r="AE166" i="24"/>
  <c r="AE165" i="24"/>
  <c r="AE164" i="24"/>
  <c r="AE163" i="24"/>
  <c r="AE162" i="24"/>
  <c r="AE161" i="24"/>
  <c r="AE160" i="24"/>
  <c r="AE159" i="24"/>
  <c r="AE158" i="24"/>
  <c r="AE157" i="24"/>
  <c r="AE156" i="24"/>
  <c r="AE155" i="24"/>
  <c r="AE154" i="24"/>
  <c r="AE153" i="24"/>
  <c r="AE152" i="24"/>
  <c r="AE151" i="24"/>
  <c r="AE150" i="24"/>
  <c r="AE149" i="24"/>
  <c r="AE148" i="24"/>
  <c r="AE147" i="24"/>
  <c r="AE146" i="24"/>
  <c r="AE145" i="24"/>
  <c r="AE144" i="24"/>
  <c r="AE143" i="24"/>
  <c r="AE142" i="24"/>
  <c r="AE141" i="24"/>
  <c r="AE140" i="24"/>
  <c r="AE139" i="24"/>
  <c r="AE138" i="24"/>
  <c r="AE137" i="24"/>
  <c r="AE136" i="24"/>
  <c r="AE135" i="24"/>
  <c r="AE134" i="24"/>
  <c r="AE133" i="24"/>
  <c r="AE132" i="24"/>
  <c r="AE131" i="24"/>
  <c r="AE130" i="24"/>
  <c r="AE129" i="24"/>
  <c r="AE128" i="24"/>
  <c r="AE127" i="24"/>
  <c r="AE126" i="24"/>
  <c r="AE125" i="24"/>
  <c r="AE124" i="24"/>
  <c r="AE123" i="24"/>
  <c r="AE122" i="24"/>
  <c r="AE121" i="24"/>
  <c r="AE120" i="24"/>
  <c r="AE119" i="24"/>
  <c r="AE118" i="24"/>
  <c r="AE117" i="24"/>
  <c r="AE116" i="24"/>
  <c r="AE115" i="24"/>
  <c r="AE114" i="24"/>
  <c r="AE113" i="24"/>
  <c r="AE112" i="24"/>
  <c r="AE111" i="24"/>
  <c r="AE110" i="24"/>
  <c r="AE109" i="24"/>
  <c r="AE108" i="24"/>
  <c r="AE107" i="24"/>
  <c r="AE106" i="24"/>
  <c r="AE105" i="24"/>
  <c r="AE104" i="24"/>
  <c r="AE103" i="24"/>
  <c r="AE102" i="24"/>
  <c r="AE101" i="24"/>
  <c r="AE100" i="24"/>
  <c r="AE99" i="24"/>
  <c r="AE98" i="24"/>
  <c r="AE97" i="24"/>
  <c r="AE96" i="24"/>
  <c r="AE95" i="24"/>
  <c r="AE94" i="24"/>
  <c r="AE93" i="24"/>
  <c r="AE92" i="24"/>
  <c r="AE91" i="24"/>
  <c r="AE90" i="24"/>
  <c r="AE89" i="24"/>
  <c r="AE88" i="24"/>
  <c r="AE87" i="24"/>
  <c r="AE86" i="24"/>
  <c r="AE85" i="24"/>
  <c r="AE84" i="24"/>
  <c r="AE83" i="24"/>
  <c r="AE82" i="24"/>
  <c r="AE81" i="24"/>
  <c r="AE80" i="24"/>
  <c r="AE79" i="24"/>
  <c r="AE78" i="24"/>
  <c r="AE77" i="24"/>
  <c r="AE76" i="24"/>
  <c r="AE75" i="24"/>
  <c r="AE74" i="24"/>
  <c r="AE73" i="24"/>
  <c r="AE72" i="24"/>
  <c r="AE71" i="24"/>
  <c r="AE70" i="24"/>
  <c r="AE69" i="24"/>
  <c r="AE68" i="24"/>
  <c r="AE67" i="24"/>
  <c r="AE66" i="24"/>
  <c r="AE65" i="24"/>
  <c r="AE64" i="24"/>
  <c r="AE63" i="24"/>
  <c r="AE62" i="24"/>
  <c r="AE61" i="24"/>
  <c r="AE60" i="24"/>
  <c r="AE59" i="24"/>
  <c r="AE58" i="24"/>
  <c r="AE57" i="24"/>
  <c r="AE56" i="24"/>
  <c r="AE55" i="24"/>
  <c r="AE54" i="24"/>
  <c r="AE53" i="24"/>
  <c r="AE52" i="24"/>
  <c r="AE51" i="24"/>
  <c r="AE50" i="24"/>
  <c r="AE49" i="24"/>
  <c r="AE48" i="24"/>
  <c r="AE47" i="24"/>
  <c r="AE46" i="24"/>
  <c r="AE45" i="24"/>
  <c r="AE44" i="24"/>
  <c r="AE43" i="24"/>
  <c r="AE42" i="24"/>
  <c r="AE41" i="24"/>
  <c r="AE40" i="24"/>
  <c r="AE39" i="24"/>
  <c r="AE38" i="24"/>
  <c r="AE37" i="24"/>
  <c r="AE36" i="24"/>
  <c r="AE35" i="24"/>
  <c r="AE34" i="24"/>
  <c r="AE33" i="24"/>
  <c r="AE32" i="24"/>
  <c r="AE31" i="24"/>
  <c r="AE30" i="24"/>
  <c r="AE29" i="24"/>
  <c r="AE28" i="24"/>
  <c r="AE27" i="24"/>
  <c r="AE26" i="24"/>
  <c r="AE25" i="24"/>
  <c r="AE24" i="24"/>
  <c r="AE23" i="24"/>
  <c r="AE22" i="24"/>
  <c r="AE21" i="24"/>
  <c r="AE20" i="24"/>
  <c r="AE19" i="24"/>
  <c r="AE18" i="24"/>
  <c r="AE17" i="24"/>
  <c r="AE16" i="24"/>
  <c r="AE15" i="24"/>
  <c r="AE14" i="24"/>
  <c r="AE13" i="24"/>
  <c r="AE12" i="24"/>
  <c r="AE11" i="24"/>
  <c r="AE10" i="24"/>
  <c r="AE9" i="24"/>
  <c r="AE8" i="24"/>
  <c r="AE7" i="24"/>
  <c r="AE6" i="24"/>
  <c r="B5" i="24"/>
  <c r="G5" i="24"/>
  <c r="H5" i="24" s="1"/>
  <c r="I5" i="24"/>
  <c r="P5" i="24" s="1"/>
  <c r="B6" i="24"/>
  <c r="G6" i="24"/>
  <c r="H6" i="24" s="1"/>
  <c r="I6" i="24"/>
  <c r="P6" i="24" s="1"/>
  <c r="E7" i="24"/>
  <c r="B7" i="24" s="1"/>
  <c r="G7" i="24"/>
  <c r="H7" i="24" s="1"/>
  <c r="I7" i="24"/>
  <c r="P7" i="24" s="1"/>
  <c r="E8" i="24"/>
  <c r="B8" i="24" s="1"/>
  <c r="G8" i="24"/>
  <c r="H8" i="24" s="1"/>
  <c r="I8" i="24"/>
  <c r="P8" i="24"/>
  <c r="E9" i="24"/>
  <c r="B9" i="24" s="1"/>
  <c r="G9" i="24"/>
  <c r="H9" i="24" s="1"/>
  <c r="I9" i="24"/>
  <c r="P9" i="24" s="1"/>
  <c r="B23" i="3"/>
  <c r="AE5" i="24" l="1"/>
  <c r="R5" i="24" l="1"/>
  <c r="Z5" i="24"/>
  <c r="W5" i="24"/>
  <c r="U5" i="24" s="1"/>
  <c r="X5" i="24" l="1"/>
  <c r="V5" i="24"/>
  <c r="D3532" i="24"/>
  <c r="AF3532" i="24" l="1"/>
  <c r="AE3532" i="24"/>
  <c r="C12" i="40"/>
  <c r="Q51" i="38"/>
  <c r="P51" i="38"/>
  <c r="L51" i="38"/>
  <c r="K51" i="38"/>
  <c r="F51" i="38"/>
  <c r="E51" i="38"/>
  <c r="F58" i="38"/>
  <c r="E58" i="38"/>
  <c r="F57" i="38"/>
  <c r="E57" i="38"/>
  <c r="F56" i="38"/>
  <c r="E56" i="38"/>
  <c r="F55" i="38"/>
  <c r="E55" i="38"/>
  <c r="F54" i="38"/>
  <c r="E54" i="38"/>
  <c r="F53" i="38"/>
  <c r="E53" i="38"/>
  <c r="F52" i="38"/>
  <c r="E52" i="38"/>
  <c r="F44" i="38"/>
  <c r="E44" i="38"/>
  <c r="F43" i="38"/>
  <c r="E43" i="38"/>
  <c r="F42" i="38"/>
  <c r="E42" i="38"/>
  <c r="F41" i="38"/>
  <c r="E41" i="38"/>
  <c r="F32" i="38"/>
  <c r="E32" i="38"/>
  <c r="F31" i="38"/>
  <c r="E31" i="38"/>
  <c r="F30" i="38"/>
  <c r="E30" i="38"/>
  <c r="F29" i="38"/>
  <c r="E29" i="38"/>
  <c r="F27" i="38"/>
  <c r="E27" i="38"/>
  <c r="F26" i="38"/>
  <c r="E26" i="38"/>
  <c r="F25" i="38"/>
  <c r="E25" i="38"/>
  <c r="F24" i="38"/>
  <c r="E24" i="38"/>
  <c r="F22" i="38"/>
  <c r="E22" i="38"/>
  <c r="F21" i="38"/>
  <c r="E21" i="38"/>
  <c r="F20" i="38"/>
  <c r="E20" i="38"/>
  <c r="F19" i="38"/>
  <c r="E19" i="38"/>
  <c r="L32" i="38"/>
  <c r="K32" i="38"/>
  <c r="L27" i="38"/>
  <c r="K27" i="38"/>
  <c r="L22" i="38"/>
  <c r="K22" i="38"/>
  <c r="K12" i="38"/>
  <c r="K11" i="38"/>
  <c r="K10" i="38"/>
  <c r="G107" i="38"/>
  <c r="G106" i="38"/>
  <c r="G105" i="38"/>
  <c r="G104" i="38"/>
  <c r="G79" i="38"/>
  <c r="E12" i="38"/>
  <c r="I4004" i="24"/>
  <c r="G4004" i="24"/>
  <c r="E4004" i="24"/>
  <c r="D4004" i="24"/>
  <c r="C4004" i="24"/>
  <c r="I4003" i="24"/>
  <c r="G4003" i="24"/>
  <c r="E4003" i="24"/>
  <c r="D4003" i="24"/>
  <c r="C4003" i="24"/>
  <c r="I4002" i="24"/>
  <c r="G4002" i="24"/>
  <c r="E4002" i="24"/>
  <c r="D4002" i="24"/>
  <c r="C4002" i="24"/>
  <c r="I4001" i="24"/>
  <c r="G4001" i="24"/>
  <c r="E4001" i="24"/>
  <c r="D4001" i="24"/>
  <c r="C4001" i="24"/>
  <c r="I4000" i="24"/>
  <c r="G4000" i="24"/>
  <c r="E4000" i="24"/>
  <c r="D4000" i="24"/>
  <c r="C4000" i="24"/>
  <c r="I3999" i="24"/>
  <c r="G3999" i="24"/>
  <c r="E3999" i="24"/>
  <c r="D3999" i="24"/>
  <c r="C3999" i="24"/>
  <c r="I3998" i="24"/>
  <c r="G3998" i="24"/>
  <c r="E3998" i="24"/>
  <c r="D3998" i="24"/>
  <c r="C3998" i="24"/>
  <c r="I3997" i="24"/>
  <c r="G3997" i="24"/>
  <c r="E3997" i="24"/>
  <c r="D3997" i="24"/>
  <c r="C3997" i="24"/>
  <c r="I3996" i="24"/>
  <c r="G3996" i="24"/>
  <c r="E3996" i="24"/>
  <c r="D3996" i="24"/>
  <c r="C3996" i="24"/>
  <c r="I3995" i="24"/>
  <c r="G3995" i="24"/>
  <c r="E3995" i="24"/>
  <c r="D3995" i="24"/>
  <c r="C3995" i="24"/>
  <c r="I3994" i="24"/>
  <c r="G3994" i="24"/>
  <c r="E3994" i="24"/>
  <c r="D3994" i="24"/>
  <c r="C3994" i="24"/>
  <c r="I3993" i="24"/>
  <c r="G3993" i="24"/>
  <c r="E3993" i="24"/>
  <c r="D3993" i="24"/>
  <c r="C3993" i="24"/>
  <c r="I3992" i="24"/>
  <c r="G3992" i="24"/>
  <c r="E3992" i="24"/>
  <c r="D3992" i="24"/>
  <c r="C3992" i="24"/>
  <c r="I3991" i="24"/>
  <c r="G3991" i="24"/>
  <c r="E3991" i="24"/>
  <c r="D3991" i="24"/>
  <c r="C3991" i="24"/>
  <c r="I3990" i="24"/>
  <c r="G3990" i="24"/>
  <c r="E3990" i="24"/>
  <c r="D3990" i="24"/>
  <c r="C3990" i="24"/>
  <c r="I3989" i="24"/>
  <c r="G3989" i="24"/>
  <c r="E3989" i="24"/>
  <c r="D3989" i="24"/>
  <c r="C3989" i="24"/>
  <c r="I3988" i="24"/>
  <c r="G3988" i="24"/>
  <c r="E3988" i="24"/>
  <c r="D3988" i="24"/>
  <c r="C3988" i="24"/>
  <c r="I3987" i="24"/>
  <c r="G3987" i="24"/>
  <c r="E3987" i="24"/>
  <c r="D3987" i="24"/>
  <c r="C3987" i="24"/>
  <c r="I3986" i="24"/>
  <c r="G3986" i="24"/>
  <c r="E3986" i="24"/>
  <c r="D3986" i="24"/>
  <c r="C3986" i="24"/>
  <c r="I3985" i="24"/>
  <c r="G3985" i="24"/>
  <c r="E3985" i="24"/>
  <c r="D3985" i="24"/>
  <c r="C3985" i="24"/>
  <c r="I3984" i="24"/>
  <c r="G3984" i="24"/>
  <c r="E3984" i="24"/>
  <c r="D3984" i="24"/>
  <c r="C3984" i="24"/>
  <c r="I3983" i="24"/>
  <c r="G3983" i="24"/>
  <c r="E3983" i="24"/>
  <c r="D3983" i="24"/>
  <c r="C3983" i="24"/>
  <c r="I3982" i="24"/>
  <c r="G3982" i="24"/>
  <c r="E3982" i="24"/>
  <c r="D3982" i="24"/>
  <c r="C3982" i="24"/>
  <c r="I3981" i="24"/>
  <c r="G3981" i="24"/>
  <c r="E3981" i="24"/>
  <c r="D3981" i="24"/>
  <c r="C3981" i="24"/>
  <c r="I3980" i="24"/>
  <c r="G3980" i="24"/>
  <c r="E3980" i="24"/>
  <c r="D3980" i="24"/>
  <c r="C3980" i="24"/>
  <c r="I3979" i="24"/>
  <c r="G3979" i="24"/>
  <c r="E3979" i="24"/>
  <c r="D3979" i="24"/>
  <c r="C3979" i="24"/>
  <c r="I3978" i="24"/>
  <c r="G3978" i="24"/>
  <c r="E3978" i="24"/>
  <c r="D3978" i="24"/>
  <c r="C3978" i="24"/>
  <c r="I3977" i="24"/>
  <c r="G3977" i="24"/>
  <c r="E3977" i="24"/>
  <c r="D3977" i="24"/>
  <c r="C3977" i="24"/>
  <c r="I3976" i="24"/>
  <c r="G3976" i="24"/>
  <c r="E3976" i="24"/>
  <c r="D3976" i="24"/>
  <c r="C3976" i="24"/>
  <c r="I3975" i="24"/>
  <c r="G3975" i="24"/>
  <c r="E3975" i="24"/>
  <c r="D3975" i="24"/>
  <c r="C3975" i="24"/>
  <c r="I3974" i="24"/>
  <c r="G3974" i="24"/>
  <c r="E3974" i="24"/>
  <c r="D3974" i="24"/>
  <c r="C3974" i="24"/>
  <c r="I3973" i="24"/>
  <c r="G3973" i="24"/>
  <c r="E3973" i="24"/>
  <c r="D3973" i="24"/>
  <c r="C3973" i="24"/>
  <c r="I3972" i="24"/>
  <c r="G3972" i="24"/>
  <c r="E3972" i="24"/>
  <c r="D3972" i="24"/>
  <c r="C3972" i="24"/>
  <c r="I3971" i="24"/>
  <c r="G3971" i="24"/>
  <c r="E3971" i="24"/>
  <c r="D3971" i="24"/>
  <c r="C3971" i="24"/>
  <c r="I3970" i="24"/>
  <c r="G3970" i="24"/>
  <c r="E3970" i="24"/>
  <c r="D3970" i="24"/>
  <c r="C3970" i="24"/>
  <c r="I3969" i="24"/>
  <c r="G3969" i="24"/>
  <c r="E3969" i="24"/>
  <c r="D3969" i="24"/>
  <c r="C3969" i="24"/>
  <c r="I3968" i="24"/>
  <c r="G3968" i="24"/>
  <c r="E3968" i="24"/>
  <c r="D3968" i="24"/>
  <c r="C3968" i="24"/>
  <c r="I3967" i="24"/>
  <c r="G3967" i="24"/>
  <c r="E3967" i="24"/>
  <c r="D3967" i="24"/>
  <c r="C3967" i="24"/>
  <c r="I3966" i="24"/>
  <c r="G3966" i="24"/>
  <c r="E3966" i="24"/>
  <c r="D3966" i="24"/>
  <c r="C3966" i="24"/>
  <c r="I3965" i="24"/>
  <c r="G3965" i="24"/>
  <c r="E3965" i="24"/>
  <c r="D3965" i="24"/>
  <c r="C3965" i="24"/>
  <c r="I3964" i="24"/>
  <c r="G3964" i="24"/>
  <c r="E3964" i="24"/>
  <c r="D3964" i="24"/>
  <c r="C3964" i="24"/>
  <c r="I3963" i="24"/>
  <c r="G3963" i="24"/>
  <c r="E3963" i="24"/>
  <c r="D3963" i="24"/>
  <c r="C3963" i="24"/>
  <c r="I3962" i="24"/>
  <c r="G3962" i="24"/>
  <c r="E3962" i="24"/>
  <c r="D3962" i="24"/>
  <c r="C3962" i="24"/>
  <c r="I3961" i="24"/>
  <c r="G3961" i="24"/>
  <c r="E3961" i="24"/>
  <c r="D3961" i="24"/>
  <c r="C3961" i="24"/>
  <c r="I3960" i="24"/>
  <c r="G3960" i="24"/>
  <c r="E3960" i="24"/>
  <c r="D3960" i="24"/>
  <c r="C3960" i="24"/>
  <c r="I3959" i="24"/>
  <c r="G3959" i="24"/>
  <c r="E3959" i="24"/>
  <c r="D3959" i="24"/>
  <c r="C3959" i="24"/>
  <c r="I3958" i="24"/>
  <c r="G3958" i="24"/>
  <c r="E3958" i="24"/>
  <c r="D3958" i="24"/>
  <c r="C3958" i="24"/>
  <c r="I3957" i="24"/>
  <c r="G3957" i="24"/>
  <c r="E3957" i="24"/>
  <c r="D3957" i="24"/>
  <c r="C3957" i="24"/>
  <c r="I3956" i="24"/>
  <c r="G3956" i="24"/>
  <c r="E3956" i="24"/>
  <c r="D3956" i="24"/>
  <c r="C3956" i="24"/>
  <c r="I3955" i="24"/>
  <c r="G3955" i="24"/>
  <c r="E3955" i="24"/>
  <c r="D3955" i="24"/>
  <c r="C3955" i="24"/>
  <c r="I3954" i="24"/>
  <c r="G3954" i="24"/>
  <c r="E3954" i="24"/>
  <c r="D3954" i="24"/>
  <c r="C3954" i="24"/>
  <c r="I3953" i="24"/>
  <c r="G3953" i="24"/>
  <c r="E3953" i="24"/>
  <c r="D3953" i="24"/>
  <c r="C3953" i="24"/>
  <c r="I3952" i="24"/>
  <c r="G3952" i="24"/>
  <c r="E3952" i="24"/>
  <c r="D3952" i="24"/>
  <c r="C3952" i="24"/>
  <c r="I3951" i="24"/>
  <c r="G3951" i="24"/>
  <c r="E3951" i="24"/>
  <c r="D3951" i="24"/>
  <c r="C3951" i="24"/>
  <c r="I3950" i="24"/>
  <c r="G3950" i="24"/>
  <c r="E3950" i="24"/>
  <c r="D3950" i="24"/>
  <c r="C3950" i="24"/>
  <c r="I3949" i="24"/>
  <c r="G3949" i="24"/>
  <c r="E3949" i="24"/>
  <c r="D3949" i="24"/>
  <c r="C3949" i="24"/>
  <c r="I3948" i="24"/>
  <c r="G3948" i="24"/>
  <c r="E3948" i="24"/>
  <c r="D3948" i="24"/>
  <c r="C3948" i="24"/>
  <c r="I3947" i="24"/>
  <c r="G3947" i="24"/>
  <c r="E3947" i="24"/>
  <c r="D3947" i="24"/>
  <c r="C3947" i="24"/>
  <c r="I3946" i="24"/>
  <c r="G3946" i="24"/>
  <c r="E3946" i="24"/>
  <c r="D3946" i="24"/>
  <c r="C3946" i="24"/>
  <c r="I3945" i="24"/>
  <c r="G3945" i="24"/>
  <c r="E3945" i="24"/>
  <c r="D3945" i="24"/>
  <c r="C3945" i="24"/>
  <c r="I3944" i="24"/>
  <c r="G3944" i="24"/>
  <c r="E3944" i="24"/>
  <c r="D3944" i="24"/>
  <c r="C3944" i="24"/>
  <c r="I3943" i="24"/>
  <c r="G3943" i="24"/>
  <c r="E3943" i="24"/>
  <c r="D3943" i="24"/>
  <c r="C3943" i="24"/>
  <c r="I3942" i="24"/>
  <c r="G3942" i="24"/>
  <c r="E3942" i="24"/>
  <c r="D3942" i="24"/>
  <c r="C3942" i="24"/>
  <c r="I3941" i="24"/>
  <c r="G3941" i="24"/>
  <c r="E3941" i="24"/>
  <c r="D3941" i="24"/>
  <c r="C3941" i="24"/>
  <c r="I3940" i="24"/>
  <c r="G3940" i="24"/>
  <c r="E3940" i="24"/>
  <c r="D3940" i="24"/>
  <c r="C3940" i="24"/>
  <c r="I3939" i="24"/>
  <c r="G3939" i="24"/>
  <c r="E3939" i="24"/>
  <c r="D3939" i="24"/>
  <c r="C3939" i="24"/>
  <c r="I3938" i="24"/>
  <c r="G3938" i="24"/>
  <c r="E3938" i="24"/>
  <c r="D3938" i="24"/>
  <c r="C3938" i="24"/>
  <c r="I3937" i="24"/>
  <c r="G3937" i="24"/>
  <c r="E3937" i="24"/>
  <c r="D3937" i="24"/>
  <c r="C3937" i="24"/>
  <c r="I3936" i="24"/>
  <c r="G3936" i="24"/>
  <c r="E3936" i="24"/>
  <c r="D3936" i="24"/>
  <c r="C3936" i="24"/>
  <c r="I3935" i="24"/>
  <c r="G3935" i="24"/>
  <c r="E3935" i="24"/>
  <c r="D3935" i="24"/>
  <c r="C3935" i="24"/>
  <c r="I3934" i="24"/>
  <c r="G3934" i="24"/>
  <c r="E3934" i="24"/>
  <c r="D3934" i="24"/>
  <c r="C3934" i="24"/>
  <c r="I3933" i="24"/>
  <c r="G3933" i="24"/>
  <c r="E3933" i="24"/>
  <c r="D3933" i="24"/>
  <c r="C3933" i="24"/>
  <c r="I3932" i="24"/>
  <c r="G3932" i="24"/>
  <c r="E3932" i="24"/>
  <c r="D3932" i="24"/>
  <c r="C3932" i="24"/>
  <c r="I3931" i="24"/>
  <c r="G3931" i="24"/>
  <c r="E3931" i="24"/>
  <c r="D3931" i="24"/>
  <c r="C3931" i="24"/>
  <c r="I3930" i="24"/>
  <c r="G3930" i="24"/>
  <c r="E3930" i="24"/>
  <c r="D3930" i="24"/>
  <c r="C3930" i="24"/>
  <c r="I3929" i="24"/>
  <c r="G3929" i="24"/>
  <c r="E3929" i="24"/>
  <c r="D3929" i="24"/>
  <c r="C3929" i="24"/>
  <c r="I3928" i="24"/>
  <c r="G3928" i="24"/>
  <c r="E3928" i="24"/>
  <c r="D3928" i="24"/>
  <c r="C3928" i="24"/>
  <c r="I3927" i="24"/>
  <c r="G3927" i="24"/>
  <c r="E3927" i="24"/>
  <c r="D3927" i="24"/>
  <c r="C3927" i="24"/>
  <c r="I3926" i="24"/>
  <c r="G3926" i="24"/>
  <c r="E3926" i="24"/>
  <c r="D3926" i="24"/>
  <c r="C3926" i="24"/>
  <c r="I3925" i="24"/>
  <c r="G3925" i="24"/>
  <c r="E3925" i="24"/>
  <c r="D3925" i="24"/>
  <c r="C3925" i="24"/>
  <c r="I3924" i="24"/>
  <c r="G3924" i="24"/>
  <c r="E3924" i="24"/>
  <c r="D3924" i="24"/>
  <c r="C3924" i="24"/>
  <c r="I3923" i="24"/>
  <c r="G3923" i="24"/>
  <c r="E3923" i="24"/>
  <c r="D3923" i="24"/>
  <c r="C3923" i="24"/>
  <c r="I3922" i="24"/>
  <c r="G3922" i="24"/>
  <c r="E3922" i="24"/>
  <c r="D3922" i="24"/>
  <c r="C3922" i="24"/>
  <c r="I3921" i="24"/>
  <c r="G3921" i="24"/>
  <c r="D3921" i="24"/>
  <c r="C3921" i="24"/>
  <c r="I3920" i="24"/>
  <c r="G3920" i="24"/>
  <c r="D3920" i="24"/>
  <c r="C3920" i="24"/>
  <c r="I3919" i="24"/>
  <c r="G3919" i="24"/>
  <c r="D3919" i="24"/>
  <c r="C3919" i="24"/>
  <c r="I3918" i="24"/>
  <c r="G3918" i="24"/>
  <c r="D3918" i="24"/>
  <c r="C3918" i="24"/>
  <c r="I3917" i="24"/>
  <c r="G3917" i="24"/>
  <c r="D3917" i="24"/>
  <c r="C3917" i="24"/>
  <c r="I3916" i="24"/>
  <c r="G3916" i="24"/>
  <c r="D3916" i="24"/>
  <c r="C3916" i="24"/>
  <c r="I3915" i="24"/>
  <c r="G3915" i="24"/>
  <c r="D3915" i="24"/>
  <c r="C3915" i="24"/>
  <c r="I3914" i="24"/>
  <c r="G3914" i="24"/>
  <c r="D3914" i="24"/>
  <c r="C3914" i="24"/>
  <c r="I3913" i="24"/>
  <c r="G3913" i="24"/>
  <c r="D3913" i="24"/>
  <c r="C3913" i="24"/>
  <c r="I3912" i="24"/>
  <c r="G3912" i="24"/>
  <c r="D3912" i="24"/>
  <c r="C3912" i="24"/>
  <c r="I3911" i="24"/>
  <c r="G3911" i="24"/>
  <c r="D3911" i="24"/>
  <c r="C3911" i="24"/>
  <c r="I3910" i="24"/>
  <c r="G3910" i="24"/>
  <c r="D3910" i="24"/>
  <c r="C3910" i="24"/>
  <c r="I3909" i="24"/>
  <c r="G3909" i="24"/>
  <c r="D3909" i="24"/>
  <c r="C3909" i="24"/>
  <c r="I3908" i="24"/>
  <c r="G3908" i="24"/>
  <c r="D3908" i="24"/>
  <c r="C3908" i="24"/>
  <c r="I3907" i="24"/>
  <c r="G3907" i="24"/>
  <c r="D3907" i="24"/>
  <c r="C3907" i="24"/>
  <c r="I3906" i="24"/>
  <c r="G3906" i="24"/>
  <c r="E3906" i="24"/>
  <c r="D3906" i="24"/>
  <c r="C3906" i="24"/>
  <c r="I3905" i="24"/>
  <c r="G3905" i="24"/>
  <c r="E3905" i="24"/>
  <c r="D3905" i="24"/>
  <c r="C3905" i="24"/>
  <c r="I3904" i="24"/>
  <c r="G3904" i="24"/>
  <c r="E3904" i="24"/>
  <c r="D3904" i="24"/>
  <c r="C3904" i="24"/>
  <c r="I3903" i="24"/>
  <c r="G3903" i="24"/>
  <c r="E3903" i="24"/>
  <c r="D3903" i="24"/>
  <c r="C3903" i="24"/>
  <c r="I3902" i="24"/>
  <c r="G3902" i="24"/>
  <c r="E3902" i="24"/>
  <c r="D3902" i="24"/>
  <c r="C3902" i="24"/>
  <c r="I3901" i="24"/>
  <c r="G3901" i="24"/>
  <c r="E3901" i="24"/>
  <c r="D3901" i="24"/>
  <c r="C3901" i="24"/>
  <c r="I3900" i="24"/>
  <c r="G3900" i="24"/>
  <c r="E3900" i="24"/>
  <c r="D3900" i="24"/>
  <c r="C3900" i="24"/>
  <c r="I3899" i="24"/>
  <c r="G3899" i="24"/>
  <c r="E3899" i="24"/>
  <c r="D3899" i="24"/>
  <c r="C3899" i="24"/>
  <c r="I3898" i="24"/>
  <c r="G3898" i="24"/>
  <c r="E3898" i="24"/>
  <c r="D3898" i="24"/>
  <c r="C3898" i="24"/>
  <c r="I3897" i="24"/>
  <c r="G3897" i="24"/>
  <c r="E3897" i="24"/>
  <c r="D3897" i="24"/>
  <c r="C3897" i="24"/>
  <c r="I3896" i="24"/>
  <c r="G3896" i="24"/>
  <c r="E3896" i="24"/>
  <c r="D3896" i="24"/>
  <c r="C3896" i="24"/>
  <c r="I3895" i="24"/>
  <c r="G3895" i="24"/>
  <c r="E3895" i="24"/>
  <c r="D3895" i="24"/>
  <c r="C3895" i="24"/>
  <c r="I3894" i="24"/>
  <c r="G3894" i="24"/>
  <c r="E3894" i="24"/>
  <c r="D3894" i="24"/>
  <c r="C3894" i="24"/>
  <c r="I3893" i="24"/>
  <c r="G3893" i="24"/>
  <c r="E3893" i="24"/>
  <c r="D3893" i="24"/>
  <c r="C3893" i="24"/>
  <c r="I3892" i="24"/>
  <c r="G3892" i="24"/>
  <c r="E3892" i="24"/>
  <c r="D3892" i="24"/>
  <c r="C3892" i="24"/>
  <c r="I3891" i="24"/>
  <c r="G3891" i="24"/>
  <c r="E3891" i="24"/>
  <c r="D3891" i="24"/>
  <c r="C3891" i="24"/>
  <c r="I3890" i="24"/>
  <c r="G3890" i="24"/>
  <c r="E3890" i="24"/>
  <c r="D3890" i="24"/>
  <c r="C3890" i="24"/>
  <c r="I3889" i="24"/>
  <c r="G3889" i="24"/>
  <c r="E3889" i="24"/>
  <c r="D3889" i="24"/>
  <c r="C3889" i="24"/>
  <c r="I3888" i="24"/>
  <c r="G3888" i="24"/>
  <c r="E3888" i="24"/>
  <c r="D3888" i="24"/>
  <c r="C3888" i="24"/>
  <c r="I3887" i="24"/>
  <c r="G3887" i="24"/>
  <c r="E3887" i="24"/>
  <c r="D3887" i="24"/>
  <c r="C3887" i="24"/>
  <c r="I3886" i="24"/>
  <c r="G3886" i="24"/>
  <c r="E3886" i="24"/>
  <c r="D3886" i="24"/>
  <c r="C3886" i="24"/>
  <c r="I3885" i="24"/>
  <c r="G3885" i="24"/>
  <c r="E3885" i="24"/>
  <c r="D3885" i="24"/>
  <c r="C3885" i="24"/>
  <c r="I3884" i="24"/>
  <c r="G3884" i="24"/>
  <c r="E3884" i="24"/>
  <c r="D3884" i="24"/>
  <c r="C3884" i="24"/>
  <c r="I3883" i="24"/>
  <c r="G3883" i="24"/>
  <c r="E3883" i="24"/>
  <c r="D3883" i="24"/>
  <c r="C3883" i="24"/>
  <c r="I3882" i="24"/>
  <c r="G3882" i="24"/>
  <c r="E3882" i="24"/>
  <c r="D3882" i="24"/>
  <c r="C3882" i="24"/>
  <c r="I3881" i="24"/>
  <c r="G3881" i="24"/>
  <c r="E3881" i="24"/>
  <c r="D3881" i="24"/>
  <c r="C3881" i="24"/>
  <c r="I3880" i="24"/>
  <c r="G3880" i="24"/>
  <c r="E3880" i="24"/>
  <c r="D3880" i="24"/>
  <c r="C3880" i="24"/>
  <c r="I3879" i="24"/>
  <c r="G3879" i="24"/>
  <c r="E3879" i="24"/>
  <c r="D3879" i="24"/>
  <c r="C3879" i="24"/>
  <c r="I3878" i="24"/>
  <c r="G3878" i="24"/>
  <c r="E3878" i="24"/>
  <c r="D3878" i="24"/>
  <c r="C3878" i="24"/>
  <c r="I3877" i="24"/>
  <c r="G3877" i="24"/>
  <c r="E3877" i="24"/>
  <c r="D3877" i="24"/>
  <c r="C3877" i="24"/>
  <c r="I3876" i="24"/>
  <c r="G3876" i="24"/>
  <c r="E3876" i="24"/>
  <c r="D3876" i="24"/>
  <c r="C3876" i="24"/>
  <c r="I3875" i="24"/>
  <c r="G3875" i="24"/>
  <c r="E3875" i="24"/>
  <c r="D3875" i="24"/>
  <c r="C3875" i="24"/>
  <c r="I3874" i="24"/>
  <c r="G3874" i="24"/>
  <c r="E3874" i="24"/>
  <c r="D3874" i="24"/>
  <c r="C3874" i="24"/>
  <c r="I3873" i="24"/>
  <c r="G3873" i="24"/>
  <c r="E3873" i="24"/>
  <c r="D3873" i="24"/>
  <c r="C3873" i="24"/>
  <c r="I3872" i="24"/>
  <c r="G3872" i="24"/>
  <c r="E3872" i="24"/>
  <c r="D3872" i="24"/>
  <c r="C3872" i="24"/>
  <c r="I3871" i="24"/>
  <c r="G3871" i="24"/>
  <c r="E3871" i="24"/>
  <c r="D3871" i="24"/>
  <c r="C3871" i="24"/>
  <c r="I3870" i="24"/>
  <c r="G3870" i="24"/>
  <c r="E3870" i="24"/>
  <c r="D3870" i="24"/>
  <c r="C3870" i="24"/>
  <c r="I3869" i="24"/>
  <c r="G3869" i="24"/>
  <c r="E3869" i="24"/>
  <c r="D3869" i="24"/>
  <c r="C3869" i="24"/>
  <c r="I3868" i="24"/>
  <c r="G3868" i="24"/>
  <c r="E3868" i="24"/>
  <c r="D3868" i="24"/>
  <c r="C3868" i="24"/>
  <c r="I3867" i="24"/>
  <c r="G3867" i="24"/>
  <c r="E3867" i="24"/>
  <c r="D3867" i="24"/>
  <c r="C3867" i="24"/>
  <c r="I3866" i="24"/>
  <c r="G3866" i="24"/>
  <c r="E3866" i="24"/>
  <c r="D3866" i="24"/>
  <c r="C3866" i="24"/>
  <c r="I3865" i="24"/>
  <c r="G3865" i="24"/>
  <c r="E3865" i="24"/>
  <c r="D3865" i="24"/>
  <c r="C3865" i="24"/>
  <c r="I3864" i="24"/>
  <c r="G3864" i="24"/>
  <c r="E3864" i="24"/>
  <c r="D3864" i="24"/>
  <c r="C3864" i="24"/>
  <c r="I3863" i="24"/>
  <c r="G3863" i="24"/>
  <c r="E3863" i="24"/>
  <c r="D3863" i="24"/>
  <c r="C3863" i="24"/>
  <c r="I3862" i="24"/>
  <c r="G3862" i="24"/>
  <c r="E3862" i="24"/>
  <c r="D3862" i="24"/>
  <c r="C3862" i="24"/>
  <c r="I3861" i="24"/>
  <c r="G3861" i="24"/>
  <c r="E3861" i="24"/>
  <c r="D3861" i="24"/>
  <c r="C3861" i="24"/>
  <c r="I3860" i="24"/>
  <c r="G3860" i="24"/>
  <c r="E3860" i="24"/>
  <c r="D3860" i="24"/>
  <c r="C3860" i="24"/>
  <c r="I3859" i="24"/>
  <c r="G3859" i="24"/>
  <c r="E3859" i="24"/>
  <c r="D3859" i="24"/>
  <c r="C3859" i="24"/>
  <c r="I3858" i="24"/>
  <c r="G3858" i="24"/>
  <c r="E3858" i="24"/>
  <c r="D3858" i="24"/>
  <c r="C3858" i="24"/>
  <c r="I3857" i="24"/>
  <c r="G3857" i="24"/>
  <c r="E3857" i="24"/>
  <c r="D3857" i="24"/>
  <c r="C3857" i="24"/>
  <c r="I3856" i="24"/>
  <c r="G3856" i="24"/>
  <c r="E3856" i="24"/>
  <c r="D3856" i="24"/>
  <c r="C3856" i="24"/>
  <c r="I3855" i="24"/>
  <c r="G3855" i="24"/>
  <c r="E3855" i="24"/>
  <c r="D3855" i="24"/>
  <c r="C3855" i="24"/>
  <c r="I3854" i="24"/>
  <c r="G3854" i="24"/>
  <c r="E3854" i="24"/>
  <c r="D3854" i="24"/>
  <c r="C3854" i="24"/>
  <c r="I3853" i="24"/>
  <c r="G3853" i="24"/>
  <c r="E3853" i="24"/>
  <c r="D3853" i="24"/>
  <c r="C3853" i="24"/>
  <c r="I3852" i="24"/>
  <c r="G3852" i="24"/>
  <c r="E3852" i="24"/>
  <c r="D3852" i="24"/>
  <c r="C3852" i="24"/>
  <c r="I3851" i="24"/>
  <c r="G3851" i="24"/>
  <c r="E3851" i="24"/>
  <c r="D3851" i="24"/>
  <c r="C3851" i="24"/>
  <c r="I3850" i="24"/>
  <c r="G3850" i="24"/>
  <c r="E3850" i="24"/>
  <c r="D3850" i="24"/>
  <c r="C3850" i="24"/>
  <c r="I3849" i="24"/>
  <c r="G3849" i="24"/>
  <c r="E3849" i="24"/>
  <c r="D3849" i="24"/>
  <c r="C3849" i="24"/>
  <c r="I3848" i="24"/>
  <c r="G3848" i="24"/>
  <c r="E3848" i="24"/>
  <c r="D3848" i="24"/>
  <c r="C3848" i="24"/>
  <c r="I3847" i="24"/>
  <c r="G3847" i="24"/>
  <c r="E3847" i="24"/>
  <c r="D3847" i="24"/>
  <c r="C3847" i="24"/>
  <c r="I3846" i="24"/>
  <c r="G3846" i="24"/>
  <c r="E3846" i="24"/>
  <c r="D3846" i="24"/>
  <c r="C3846" i="24"/>
  <c r="I3845" i="24"/>
  <c r="G3845" i="24"/>
  <c r="E3845" i="24"/>
  <c r="D3845" i="24"/>
  <c r="C3845" i="24"/>
  <c r="I3844" i="24"/>
  <c r="G3844" i="24"/>
  <c r="E3844" i="24"/>
  <c r="D3844" i="24"/>
  <c r="C3844" i="24"/>
  <c r="I3843" i="24"/>
  <c r="G3843" i="24"/>
  <c r="E3843" i="24"/>
  <c r="D3843" i="24"/>
  <c r="C3843" i="24"/>
  <c r="I3842" i="24"/>
  <c r="G3842" i="24"/>
  <c r="E3842" i="24"/>
  <c r="D3842" i="24"/>
  <c r="C3842" i="24"/>
  <c r="I3841" i="24"/>
  <c r="G3841" i="24"/>
  <c r="E3841" i="24"/>
  <c r="D3841" i="24"/>
  <c r="C3841" i="24"/>
  <c r="I3840" i="24"/>
  <c r="G3840" i="24"/>
  <c r="E3840" i="24"/>
  <c r="D3840" i="24"/>
  <c r="C3840" i="24"/>
  <c r="I3839" i="24"/>
  <c r="G3839" i="24"/>
  <c r="E3839" i="24"/>
  <c r="D3839" i="24"/>
  <c r="C3839" i="24"/>
  <c r="I3838" i="24"/>
  <c r="G3838" i="24"/>
  <c r="E3838" i="24"/>
  <c r="D3838" i="24"/>
  <c r="C3838" i="24"/>
  <c r="I3837" i="24"/>
  <c r="G3837" i="24"/>
  <c r="E3837" i="24"/>
  <c r="D3837" i="24"/>
  <c r="C3837" i="24"/>
  <c r="I3836" i="24"/>
  <c r="G3836" i="24"/>
  <c r="E3836" i="24"/>
  <c r="D3836" i="24"/>
  <c r="C3836" i="24"/>
  <c r="I3835" i="24"/>
  <c r="G3835" i="24"/>
  <c r="E3835" i="24"/>
  <c r="D3835" i="24"/>
  <c r="C3835" i="24"/>
  <c r="I3834" i="24"/>
  <c r="G3834" i="24"/>
  <c r="E3834" i="24"/>
  <c r="D3834" i="24"/>
  <c r="C3834" i="24"/>
  <c r="I3833" i="24"/>
  <c r="G3833" i="24"/>
  <c r="E3833" i="24"/>
  <c r="D3833" i="24"/>
  <c r="C3833" i="24"/>
  <c r="I3832" i="24"/>
  <c r="G3832" i="24"/>
  <c r="E3832" i="24"/>
  <c r="D3832" i="24"/>
  <c r="C3832" i="24"/>
  <c r="I3831" i="24"/>
  <c r="G3831" i="24"/>
  <c r="E3831" i="24"/>
  <c r="D3831" i="24"/>
  <c r="C3831" i="24"/>
  <c r="I3830" i="24"/>
  <c r="G3830" i="24"/>
  <c r="E3830" i="24"/>
  <c r="D3830" i="24"/>
  <c r="C3830" i="24"/>
  <c r="I3829" i="24"/>
  <c r="G3829" i="24"/>
  <c r="E3829" i="24"/>
  <c r="D3829" i="24"/>
  <c r="C3829" i="24"/>
  <c r="I3828" i="24"/>
  <c r="G3828" i="24"/>
  <c r="E3828" i="24"/>
  <c r="D3828" i="24"/>
  <c r="C3828" i="24"/>
  <c r="I3827" i="24"/>
  <c r="G3827" i="24"/>
  <c r="E3827" i="24"/>
  <c r="D3827" i="24"/>
  <c r="C3827" i="24"/>
  <c r="I3826" i="24"/>
  <c r="G3826" i="24"/>
  <c r="E3826" i="24"/>
  <c r="D3826" i="24"/>
  <c r="C3826" i="24"/>
  <c r="I3825" i="24"/>
  <c r="G3825" i="24"/>
  <c r="E3825" i="24"/>
  <c r="D3825" i="24"/>
  <c r="C3825" i="24"/>
  <c r="I3824" i="24"/>
  <c r="G3824" i="24"/>
  <c r="E3824" i="24"/>
  <c r="D3824" i="24"/>
  <c r="C3824" i="24"/>
  <c r="I3823" i="24"/>
  <c r="G3823" i="24"/>
  <c r="E3823" i="24"/>
  <c r="D3823" i="24"/>
  <c r="C3823" i="24"/>
  <c r="I3822" i="24"/>
  <c r="G3822" i="24"/>
  <c r="E3822" i="24"/>
  <c r="D3822" i="24"/>
  <c r="C3822" i="24"/>
  <c r="I3821" i="24"/>
  <c r="G3821" i="24"/>
  <c r="E3821" i="24"/>
  <c r="D3821" i="24"/>
  <c r="C3821" i="24"/>
  <c r="I3820" i="24"/>
  <c r="G3820" i="24"/>
  <c r="E3820" i="24"/>
  <c r="D3820" i="24"/>
  <c r="C3820" i="24"/>
  <c r="I3819" i="24"/>
  <c r="G3819" i="24"/>
  <c r="E3819" i="24"/>
  <c r="D3819" i="24"/>
  <c r="C3819" i="24"/>
  <c r="I3818" i="24"/>
  <c r="G3818" i="24"/>
  <c r="E3818" i="24"/>
  <c r="D3818" i="24"/>
  <c r="C3818" i="24"/>
  <c r="I3817" i="24"/>
  <c r="G3817" i="24"/>
  <c r="E3817" i="24"/>
  <c r="D3817" i="24"/>
  <c r="C3817" i="24"/>
  <c r="I3816" i="24"/>
  <c r="G3816" i="24"/>
  <c r="E3816" i="24"/>
  <c r="D3816" i="24"/>
  <c r="C3816" i="24"/>
  <c r="I3815" i="24"/>
  <c r="G3815" i="24"/>
  <c r="E3815" i="24"/>
  <c r="D3815" i="24"/>
  <c r="C3815" i="24"/>
  <c r="I3814" i="24"/>
  <c r="G3814" i="24"/>
  <c r="E3814" i="24"/>
  <c r="D3814" i="24"/>
  <c r="C3814" i="24"/>
  <c r="I3813" i="24"/>
  <c r="G3813" i="24"/>
  <c r="E3813" i="24"/>
  <c r="D3813" i="24"/>
  <c r="C3813" i="24"/>
  <c r="I3812" i="24"/>
  <c r="G3812" i="24"/>
  <c r="E3812" i="24"/>
  <c r="D3812" i="24"/>
  <c r="C3812" i="24"/>
  <c r="I3811" i="24"/>
  <c r="G3811" i="24"/>
  <c r="E3811" i="24"/>
  <c r="D3811" i="24"/>
  <c r="C3811" i="24"/>
  <c r="I3810" i="24"/>
  <c r="G3810" i="24"/>
  <c r="E3810" i="24"/>
  <c r="D3810" i="24"/>
  <c r="C3810" i="24"/>
  <c r="I3809" i="24"/>
  <c r="G3809" i="24"/>
  <c r="E3809" i="24"/>
  <c r="D3809" i="24"/>
  <c r="C3809" i="24"/>
  <c r="I3808" i="24"/>
  <c r="G3808" i="24"/>
  <c r="E3808" i="24"/>
  <c r="D3808" i="24"/>
  <c r="C3808" i="24"/>
  <c r="I3807" i="24"/>
  <c r="G3807" i="24"/>
  <c r="E3807" i="24"/>
  <c r="D3807" i="24"/>
  <c r="C3807" i="24"/>
  <c r="I3806" i="24"/>
  <c r="G3806" i="24"/>
  <c r="E3806" i="24"/>
  <c r="D3806" i="24"/>
  <c r="C3806" i="24"/>
  <c r="I3805" i="24"/>
  <c r="G3805" i="24"/>
  <c r="E3805" i="24"/>
  <c r="D3805" i="24"/>
  <c r="C3805" i="24"/>
  <c r="I3804" i="24"/>
  <c r="G3804" i="24"/>
  <c r="E3804" i="24"/>
  <c r="D3804" i="24"/>
  <c r="C3804" i="24"/>
  <c r="I3803" i="24"/>
  <c r="G3803" i="24"/>
  <c r="E3803" i="24"/>
  <c r="D3803" i="24"/>
  <c r="C3803" i="24"/>
  <c r="I3802" i="24"/>
  <c r="G3802" i="24"/>
  <c r="E3802" i="24"/>
  <c r="D3802" i="24"/>
  <c r="C3802" i="24"/>
  <c r="I3801" i="24"/>
  <c r="G3801" i="24"/>
  <c r="E3801" i="24"/>
  <c r="D3801" i="24"/>
  <c r="C3801" i="24"/>
  <c r="I3800" i="24"/>
  <c r="G3800" i="24"/>
  <c r="E3800" i="24"/>
  <c r="D3800" i="24"/>
  <c r="C3800" i="24"/>
  <c r="I3799" i="24"/>
  <c r="G3799" i="24"/>
  <c r="E3799" i="24"/>
  <c r="D3799" i="24"/>
  <c r="C3799" i="24"/>
  <c r="I3798" i="24"/>
  <c r="G3798" i="24"/>
  <c r="E3798" i="24"/>
  <c r="D3798" i="24"/>
  <c r="C3798" i="24"/>
  <c r="I3797" i="24"/>
  <c r="G3797" i="24"/>
  <c r="E3797" i="24"/>
  <c r="D3797" i="24"/>
  <c r="C3797" i="24"/>
  <c r="I3796" i="24"/>
  <c r="G3796" i="24"/>
  <c r="E3796" i="24"/>
  <c r="D3796" i="24"/>
  <c r="C3796" i="24"/>
  <c r="I3795" i="24"/>
  <c r="G3795" i="24"/>
  <c r="E3795" i="24"/>
  <c r="D3795" i="24"/>
  <c r="C3795" i="24"/>
  <c r="I3794" i="24"/>
  <c r="G3794" i="24"/>
  <c r="E3794" i="24"/>
  <c r="D3794" i="24"/>
  <c r="C3794" i="24"/>
  <c r="I3793" i="24"/>
  <c r="G3793" i="24"/>
  <c r="E3793" i="24"/>
  <c r="D3793" i="24"/>
  <c r="C3793" i="24"/>
  <c r="I3792" i="24"/>
  <c r="G3792" i="24"/>
  <c r="E3792" i="24"/>
  <c r="D3792" i="24"/>
  <c r="C3792" i="24"/>
  <c r="I3791" i="24"/>
  <c r="G3791" i="24"/>
  <c r="E3791" i="24"/>
  <c r="D3791" i="24"/>
  <c r="C3791" i="24"/>
  <c r="I3790" i="24"/>
  <c r="G3790" i="24"/>
  <c r="E3790" i="24"/>
  <c r="D3790" i="24"/>
  <c r="C3790" i="24"/>
  <c r="I3789" i="24"/>
  <c r="G3789" i="24"/>
  <c r="E3789" i="24"/>
  <c r="D3789" i="24"/>
  <c r="C3789" i="24"/>
  <c r="I3788" i="24"/>
  <c r="G3788" i="24"/>
  <c r="E3788" i="24"/>
  <c r="D3788" i="24"/>
  <c r="C3788" i="24"/>
  <c r="I3787" i="24"/>
  <c r="G3787" i="24"/>
  <c r="E3787" i="24"/>
  <c r="D3787" i="24"/>
  <c r="C3787" i="24"/>
  <c r="I3786" i="24"/>
  <c r="G3786" i="24"/>
  <c r="E3786" i="24"/>
  <c r="D3786" i="24"/>
  <c r="C3786" i="24"/>
  <c r="I3785" i="24"/>
  <c r="G3785" i="24"/>
  <c r="E3785" i="24"/>
  <c r="D3785" i="24"/>
  <c r="C3785" i="24"/>
  <c r="I3784" i="24"/>
  <c r="G3784" i="24"/>
  <c r="E3784" i="24"/>
  <c r="D3784" i="24"/>
  <c r="C3784" i="24"/>
  <c r="I3783" i="24"/>
  <c r="G3783" i="24"/>
  <c r="E3783" i="24"/>
  <c r="D3783" i="24"/>
  <c r="C3783" i="24"/>
  <c r="I3782" i="24"/>
  <c r="G3782" i="24"/>
  <c r="E3782" i="24"/>
  <c r="D3782" i="24"/>
  <c r="C3782" i="24"/>
  <c r="I3781" i="24"/>
  <c r="G3781" i="24"/>
  <c r="E3781" i="24"/>
  <c r="D3781" i="24"/>
  <c r="C3781" i="24"/>
  <c r="I3780" i="24"/>
  <c r="G3780" i="24"/>
  <c r="E3780" i="24"/>
  <c r="D3780" i="24"/>
  <c r="C3780" i="24"/>
  <c r="I3779" i="24"/>
  <c r="G3779" i="24"/>
  <c r="E3779" i="24"/>
  <c r="D3779" i="24"/>
  <c r="C3779" i="24"/>
  <c r="I3778" i="24"/>
  <c r="G3778" i="24"/>
  <c r="E3778" i="24"/>
  <c r="D3778" i="24"/>
  <c r="C3778" i="24"/>
  <c r="I3777" i="24"/>
  <c r="G3777" i="24"/>
  <c r="E3777" i="24"/>
  <c r="D3777" i="24"/>
  <c r="C3777" i="24"/>
  <c r="I3776" i="24"/>
  <c r="G3776" i="24"/>
  <c r="E3776" i="24"/>
  <c r="D3776" i="24"/>
  <c r="C3776" i="24"/>
  <c r="I3775" i="24"/>
  <c r="G3775" i="24"/>
  <c r="E3775" i="24"/>
  <c r="D3775" i="24"/>
  <c r="C3775" i="24"/>
  <c r="I3774" i="24"/>
  <c r="G3774" i="24"/>
  <c r="E3774" i="24"/>
  <c r="D3774" i="24"/>
  <c r="C3774" i="24"/>
  <c r="I3773" i="24"/>
  <c r="G3773" i="24"/>
  <c r="E3773" i="24"/>
  <c r="D3773" i="24"/>
  <c r="C3773" i="24"/>
  <c r="I3772" i="24"/>
  <c r="G3772" i="24"/>
  <c r="E3772" i="24"/>
  <c r="D3772" i="24"/>
  <c r="C3772" i="24"/>
  <c r="I3771" i="24"/>
  <c r="G3771" i="24"/>
  <c r="E3771" i="24"/>
  <c r="D3771" i="24"/>
  <c r="C3771" i="24"/>
  <c r="I3770" i="24"/>
  <c r="G3770" i="24"/>
  <c r="E3770" i="24"/>
  <c r="D3770" i="24"/>
  <c r="C3770" i="24"/>
  <c r="I3769" i="24"/>
  <c r="G3769" i="24"/>
  <c r="E3769" i="24"/>
  <c r="D3769" i="24"/>
  <c r="C3769" i="24"/>
  <c r="I3768" i="24"/>
  <c r="G3768" i="24"/>
  <c r="E3768" i="24"/>
  <c r="D3768" i="24"/>
  <c r="C3768" i="24"/>
  <c r="I3767" i="24"/>
  <c r="G3767" i="24"/>
  <c r="E3767" i="24"/>
  <c r="D3767" i="24"/>
  <c r="C3767" i="24"/>
  <c r="I3766" i="24"/>
  <c r="G3766" i="24"/>
  <c r="E3766" i="24"/>
  <c r="D3766" i="24"/>
  <c r="C3766" i="24"/>
  <c r="I3765" i="24"/>
  <c r="G3765" i="24"/>
  <c r="E3765" i="24"/>
  <c r="D3765" i="24"/>
  <c r="C3765" i="24"/>
  <c r="I3764" i="24"/>
  <c r="G3764" i="24"/>
  <c r="E3764" i="24"/>
  <c r="D3764" i="24"/>
  <c r="C3764" i="24"/>
  <c r="I3763" i="24"/>
  <c r="G3763" i="24"/>
  <c r="E3763" i="24"/>
  <c r="D3763" i="24"/>
  <c r="C3763" i="24"/>
  <c r="I3762" i="24"/>
  <c r="G3762" i="24"/>
  <c r="E3762" i="24"/>
  <c r="D3762" i="24"/>
  <c r="C3762" i="24"/>
  <c r="I3761" i="24"/>
  <c r="G3761" i="24"/>
  <c r="E3761" i="24"/>
  <c r="D3761" i="24"/>
  <c r="C3761" i="24"/>
  <c r="I3760" i="24"/>
  <c r="G3760" i="24"/>
  <c r="E3760" i="24"/>
  <c r="D3760" i="24"/>
  <c r="C3760" i="24"/>
  <c r="I3759" i="24"/>
  <c r="G3759" i="24"/>
  <c r="E3759" i="24"/>
  <c r="D3759" i="24"/>
  <c r="C3759" i="24"/>
  <c r="I3758" i="24"/>
  <c r="G3758" i="24"/>
  <c r="E3758" i="24"/>
  <c r="D3758" i="24"/>
  <c r="C3758" i="24"/>
  <c r="I3757" i="24"/>
  <c r="G3757" i="24"/>
  <c r="E3757" i="24"/>
  <c r="D3757" i="24"/>
  <c r="C3757" i="24"/>
  <c r="I3756" i="24"/>
  <c r="G3756" i="24"/>
  <c r="E3756" i="24"/>
  <c r="D3756" i="24"/>
  <c r="C3756" i="24"/>
  <c r="I3755" i="24"/>
  <c r="G3755" i="24"/>
  <c r="E3755" i="24"/>
  <c r="D3755" i="24"/>
  <c r="C3755" i="24"/>
  <c r="I3754" i="24"/>
  <c r="G3754" i="24"/>
  <c r="E3754" i="24"/>
  <c r="D3754" i="24"/>
  <c r="C3754" i="24"/>
  <c r="I3753" i="24"/>
  <c r="G3753" i="24"/>
  <c r="E3753" i="24"/>
  <c r="D3753" i="24"/>
  <c r="C3753" i="24"/>
  <c r="I3752" i="24"/>
  <c r="G3752" i="24"/>
  <c r="E3752" i="24"/>
  <c r="D3752" i="24"/>
  <c r="C3752" i="24"/>
  <c r="I3751" i="24"/>
  <c r="G3751" i="24"/>
  <c r="E3751" i="24"/>
  <c r="D3751" i="24"/>
  <c r="C3751" i="24"/>
  <c r="I3750" i="24"/>
  <c r="G3750" i="24"/>
  <c r="E3750" i="24"/>
  <c r="D3750" i="24"/>
  <c r="C3750" i="24"/>
  <c r="I3749" i="24"/>
  <c r="G3749" i="24"/>
  <c r="E3749" i="24"/>
  <c r="D3749" i="24"/>
  <c r="C3749" i="24"/>
  <c r="I3748" i="24"/>
  <c r="G3748" i="24"/>
  <c r="E3748" i="24"/>
  <c r="D3748" i="24"/>
  <c r="C3748" i="24"/>
  <c r="I3747" i="24"/>
  <c r="G3747" i="24"/>
  <c r="E3747" i="24"/>
  <c r="D3747" i="24"/>
  <c r="C3747" i="24"/>
  <c r="I3746" i="24"/>
  <c r="G3746" i="24"/>
  <c r="E3746" i="24"/>
  <c r="D3746" i="24"/>
  <c r="C3746" i="24"/>
  <c r="I3745" i="24"/>
  <c r="G3745" i="24"/>
  <c r="E3745" i="24"/>
  <c r="D3745" i="24"/>
  <c r="C3745" i="24"/>
  <c r="I3744" i="24"/>
  <c r="G3744" i="24"/>
  <c r="E3744" i="24"/>
  <c r="D3744" i="24"/>
  <c r="C3744" i="24"/>
  <c r="I3743" i="24"/>
  <c r="G3743" i="24"/>
  <c r="E3743" i="24"/>
  <c r="D3743" i="24"/>
  <c r="C3743" i="24"/>
  <c r="I3742" i="24"/>
  <c r="G3742" i="24"/>
  <c r="E3742" i="24"/>
  <c r="D3742" i="24"/>
  <c r="C3742" i="24"/>
  <c r="I3741" i="24"/>
  <c r="G3741" i="24"/>
  <c r="E3741" i="24"/>
  <c r="D3741" i="24"/>
  <c r="C3741" i="24"/>
  <c r="I3740" i="24"/>
  <c r="G3740" i="24"/>
  <c r="E3740" i="24"/>
  <c r="D3740" i="24"/>
  <c r="C3740" i="24"/>
  <c r="I3739" i="24"/>
  <c r="G3739" i="24"/>
  <c r="E3739" i="24"/>
  <c r="D3739" i="24"/>
  <c r="C3739" i="24"/>
  <c r="I3738" i="24"/>
  <c r="G3738" i="24"/>
  <c r="E3738" i="24"/>
  <c r="D3738" i="24"/>
  <c r="C3738" i="24"/>
  <c r="I3737" i="24"/>
  <c r="G3737" i="24"/>
  <c r="E3737" i="24"/>
  <c r="D3737" i="24"/>
  <c r="C3737" i="24"/>
  <c r="I3736" i="24"/>
  <c r="G3736" i="24"/>
  <c r="E3736" i="24"/>
  <c r="D3736" i="24"/>
  <c r="C3736" i="24"/>
  <c r="I3735" i="24"/>
  <c r="G3735" i="24"/>
  <c r="E3735" i="24"/>
  <c r="D3735" i="24"/>
  <c r="C3735" i="24"/>
  <c r="I3734" i="24"/>
  <c r="G3734" i="24"/>
  <c r="E3734" i="24"/>
  <c r="D3734" i="24"/>
  <c r="C3734" i="24"/>
  <c r="I3733" i="24"/>
  <c r="G3733" i="24"/>
  <c r="E3733" i="24"/>
  <c r="D3733" i="24"/>
  <c r="C3733" i="24"/>
  <c r="I3732" i="24"/>
  <c r="G3732" i="24"/>
  <c r="E3732" i="24"/>
  <c r="D3732" i="24"/>
  <c r="C3732" i="24"/>
  <c r="I3731" i="24"/>
  <c r="G3731" i="24"/>
  <c r="E3731" i="24"/>
  <c r="D3731" i="24"/>
  <c r="C3731" i="24"/>
  <c r="I3730" i="24"/>
  <c r="G3730" i="24"/>
  <c r="E3730" i="24"/>
  <c r="D3730" i="24"/>
  <c r="C3730" i="24"/>
  <c r="I3729" i="24"/>
  <c r="G3729" i="24"/>
  <c r="E3729" i="24"/>
  <c r="D3729" i="24"/>
  <c r="C3729" i="24"/>
  <c r="I3728" i="24"/>
  <c r="G3728" i="24"/>
  <c r="E3728" i="24"/>
  <c r="D3728" i="24"/>
  <c r="C3728" i="24"/>
  <c r="I3727" i="24"/>
  <c r="G3727" i="24"/>
  <c r="E3727" i="24"/>
  <c r="D3727" i="24"/>
  <c r="C3727" i="24"/>
  <c r="I3726" i="24"/>
  <c r="G3726" i="24"/>
  <c r="E3726" i="24"/>
  <c r="D3726" i="24"/>
  <c r="C3726" i="24"/>
  <c r="I3725" i="24"/>
  <c r="G3725" i="24"/>
  <c r="E3725" i="24"/>
  <c r="D3725" i="24"/>
  <c r="C3725" i="24"/>
  <c r="I3724" i="24"/>
  <c r="G3724" i="24"/>
  <c r="E3724" i="24"/>
  <c r="D3724" i="24"/>
  <c r="C3724" i="24"/>
  <c r="I3723" i="24"/>
  <c r="G3723" i="24"/>
  <c r="E3723" i="24"/>
  <c r="D3723" i="24"/>
  <c r="C3723" i="24"/>
  <c r="I3722" i="24"/>
  <c r="G3722" i="24"/>
  <c r="E3722" i="24"/>
  <c r="D3722" i="24"/>
  <c r="C3722" i="24"/>
  <c r="I3721" i="24"/>
  <c r="G3721" i="24"/>
  <c r="E3721" i="24"/>
  <c r="D3721" i="24"/>
  <c r="C3721" i="24"/>
  <c r="I3720" i="24"/>
  <c r="G3720" i="24"/>
  <c r="E3720" i="24"/>
  <c r="D3720" i="24"/>
  <c r="C3720" i="24"/>
  <c r="I3719" i="24"/>
  <c r="G3719" i="24"/>
  <c r="E3719" i="24"/>
  <c r="D3719" i="24"/>
  <c r="C3719" i="24"/>
  <c r="I3718" i="24"/>
  <c r="G3718" i="24"/>
  <c r="E3718" i="24"/>
  <c r="D3718" i="24"/>
  <c r="C3718" i="24"/>
  <c r="I3717" i="24"/>
  <c r="G3717" i="24"/>
  <c r="E3717" i="24"/>
  <c r="D3717" i="24"/>
  <c r="C3717" i="24"/>
  <c r="I3716" i="24"/>
  <c r="G3716" i="24"/>
  <c r="E3716" i="24"/>
  <c r="D3716" i="24"/>
  <c r="C3716" i="24"/>
  <c r="I3715" i="24"/>
  <c r="G3715" i="24"/>
  <c r="E3715" i="24"/>
  <c r="D3715" i="24"/>
  <c r="C3715" i="24"/>
  <c r="I3714" i="24"/>
  <c r="G3714" i="24"/>
  <c r="E3714" i="24"/>
  <c r="D3714" i="24"/>
  <c r="C3714" i="24"/>
  <c r="I3713" i="24"/>
  <c r="G3713" i="24"/>
  <c r="E3713" i="24"/>
  <c r="D3713" i="24"/>
  <c r="C3713" i="24"/>
  <c r="I3712" i="24"/>
  <c r="G3712" i="24"/>
  <c r="E3712" i="24"/>
  <c r="D3712" i="24"/>
  <c r="C3712" i="24"/>
  <c r="I3711" i="24"/>
  <c r="G3711" i="24"/>
  <c r="E3711" i="24"/>
  <c r="D3711" i="24"/>
  <c r="C3711" i="24"/>
  <c r="I3710" i="24"/>
  <c r="G3710" i="24"/>
  <c r="E3710" i="24"/>
  <c r="D3710" i="24"/>
  <c r="C3710" i="24"/>
  <c r="I3709" i="24"/>
  <c r="G3709" i="24"/>
  <c r="E3709" i="24"/>
  <c r="D3709" i="24"/>
  <c r="C3709" i="24"/>
  <c r="I3708" i="24"/>
  <c r="G3708" i="24"/>
  <c r="E3708" i="24"/>
  <c r="D3708" i="24"/>
  <c r="C3708" i="24"/>
  <c r="I3707" i="24"/>
  <c r="G3707" i="24"/>
  <c r="E3707" i="24"/>
  <c r="D3707" i="24"/>
  <c r="C3707" i="24"/>
  <c r="I3706" i="24"/>
  <c r="G3706" i="24"/>
  <c r="E3706" i="24"/>
  <c r="D3706" i="24"/>
  <c r="C3706" i="24"/>
  <c r="I3705" i="24"/>
  <c r="G3705" i="24"/>
  <c r="E3705" i="24"/>
  <c r="D3705" i="24"/>
  <c r="C3705" i="24"/>
  <c r="I3704" i="24"/>
  <c r="G3704" i="24"/>
  <c r="E3704" i="24"/>
  <c r="D3704" i="24"/>
  <c r="C3704" i="24"/>
  <c r="I3703" i="24"/>
  <c r="G3703" i="24"/>
  <c r="E3703" i="24"/>
  <c r="D3703" i="24"/>
  <c r="C3703" i="24"/>
  <c r="I3702" i="24"/>
  <c r="G3702" i="24"/>
  <c r="E3702" i="24"/>
  <c r="D3702" i="24"/>
  <c r="C3702" i="24"/>
  <c r="I3701" i="24"/>
  <c r="G3701" i="24"/>
  <c r="E3701" i="24"/>
  <c r="D3701" i="24"/>
  <c r="C3701" i="24"/>
  <c r="I3700" i="24"/>
  <c r="G3700" i="24"/>
  <c r="E3700" i="24"/>
  <c r="D3700" i="24"/>
  <c r="C3700" i="24"/>
  <c r="I3699" i="24"/>
  <c r="G3699" i="24"/>
  <c r="E3699" i="24"/>
  <c r="D3699" i="24"/>
  <c r="C3699" i="24"/>
  <c r="I3698" i="24"/>
  <c r="G3698" i="24"/>
  <c r="E3698" i="24"/>
  <c r="D3698" i="24"/>
  <c r="C3698" i="24"/>
  <c r="I3697" i="24"/>
  <c r="G3697" i="24"/>
  <c r="E3697" i="24"/>
  <c r="D3697" i="24"/>
  <c r="C3697" i="24"/>
  <c r="I3696" i="24"/>
  <c r="G3696" i="24"/>
  <c r="E3696" i="24"/>
  <c r="D3696" i="24"/>
  <c r="C3696" i="24"/>
  <c r="I3695" i="24"/>
  <c r="G3695" i="24"/>
  <c r="E3695" i="24"/>
  <c r="D3695" i="24"/>
  <c r="C3695" i="24"/>
  <c r="I3694" i="24"/>
  <c r="G3694" i="24"/>
  <c r="E3694" i="24"/>
  <c r="D3694" i="24"/>
  <c r="C3694" i="24"/>
  <c r="I3693" i="24"/>
  <c r="G3693" i="24"/>
  <c r="E3693" i="24"/>
  <c r="D3693" i="24"/>
  <c r="C3693" i="24"/>
  <c r="I3692" i="24"/>
  <c r="G3692" i="24"/>
  <c r="E3692" i="24"/>
  <c r="D3692" i="24"/>
  <c r="C3692" i="24"/>
  <c r="I3691" i="24"/>
  <c r="G3691" i="24"/>
  <c r="E3691" i="24"/>
  <c r="D3691" i="24"/>
  <c r="C3691" i="24"/>
  <c r="I3690" i="24"/>
  <c r="G3690" i="24"/>
  <c r="E3690" i="24"/>
  <c r="D3690" i="24"/>
  <c r="C3690" i="24"/>
  <c r="I3689" i="24"/>
  <c r="G3689" i="24"/>
  <c r="E3689" i="24"/>
  <c r="D3689" i="24"/>
  <c r="C3689" i="24"/>
  <c r="I3688" i="24"/>
  <c r="G3688" i="24"/>
  <c r="E3688" i="24"/>
  <c r="D3688" i="24"/>
  <c r="C3688" i="24"/>
  <c r="I3687" i="24"/>
  <c r="G3687" i="24"/>
  <c r="E3687" i="24"/>
  <c r="D3687" i="24"/>
  <c r="C3687" i="24"/>
  <c r="I3686" i="24"/>
  <c r="G3686" i="24"/>
  <c r="E3686" i="24"/>
  <c r="D3686" i="24"/>
  <c r="C3686" i="24"/>
  <c r="I3685" i="24"/>
  <c r="G3685" i="24"/>
  <c r="E3685" i="24"/>
  <c r="D3685" i="24"/>
  <c r="C3685" i="24"/>
  <c r="I3684" i="24"/>
  <c r="G3684" i="24"/>
  <c r="E3684" i="24"/>
  <c r="D3684" i="24"/>
  <c r="C3684" i="24"/>
  <c r="I3683" i="24"/>
  <c r="G3683" i="24"/>
  <c r="E3683" i="24"/>
  <c r="D3683" i="24"/>
  <c r="C3683" i="24"/>
  <c r="I3682" i="24"/>
  <c r="G3682" i="24"/>
  <c r="E3682" i="24"/>
  <c r="D3682" i="24"/>
  <c r="C3682" i="24"/>
  <c r="I3681" i="24"/>
  <c r="G3681" i="24"/>
  <c r="E3681" i="24"/>
  <c r="D3681" i="24"/>
  <c r="C3681" i="24"/>
  <c r="I3680" i="24"/>
  <c r="G3680" i="24"/>
  <c r="E3680" i="24"/>
  <c r="D3680" i="24"/>
  <c r="C3680" i="24"/>
  <c r="I3679" i="24"/>
  <c r="G3679" i="24"/>
  <c r="E3679" i="24"/>
  <c r="D3679" i="24"/>
  <c r="C3679" i="24"/>
  <c r="I3678" i="24"/>
  <c r="G3678" i="24"/>
  <c r="E3678" i="24"/>
  <c r="D3678" i="24"/>
  <c r="C3678" i="24"/>
  <c r="I3677" i="24"/>
  <c r="G3677" i="24"/>
  <c r="E3677" i="24"/>
  <c r="D3677" i="24"/>
  <c r="C3677" i="24"/>
  <c r="I3676" i="24"/>
  <c r="G3676" i="24"/>
  <c r="E3676" i="24"/>
  <c r="D3676" i="24"/>
  <c r="C3676" i="24"/>
  <c r="I3675" i="24"/>
  <c r="G3675" i="24"/>
  <c r="E3675" i="24"/>
  <c r="D3675" i="24"/>
  <c r="C3675" i="24"/>
  <c r="I3674" i="24"/>
  <c r="G3674" i="24"/>
  <c r="E3674" i="24"/>
  <c r="D3674" i="24"/>
  <c r="C3674" i="24"/>
  <c r="I3673" i="24"/>
  <c r="G3673" i="24"/>
  <c r="E3673" i="24"/>
  <c r="D3673" i="24"/>
  <c r="C3673" i="24"/>
  <c r="I3672" i="24"/>
  <c r="G3672" i="24"/>
  <c r="E3672" i="24"/>
  <c r="D3672" i="24"/>
  <c r="C3672" i="24"/>
  <c r="I3671" i="24"/>
  <c r="G3671" i="24"/>
  <c r="E3671" i="24"/>
  <c r="D3671" i="24"/>
  <c r="C3671" i="24"/>
  <c r="I3670" i="24"/>
  <c r="G3670" i="24"/>
  <c r="E3670" i="24"/>
  <c r="D3670" i="24"/>
  <c r="C3670" i="24"/>
  <c r="I3669" i="24"/>
  <c r="G3669" i="24"/>
  <c r="E3669" i="24"/>
  <c r="D3669" i="24"/>
  <c r="C3669" i="24"/>
  <c r="I3668" i="24"/>
  <c r="G3668" i="24"/>
  <c r="E3668" i="24"/>
  <c r="D3668" i="24"/>
  <c r="C3668" i="24"/>
  <c r="I3667" i="24"/>
  <c r="G3667" i="24"/>
  <c r="E3667" i="24"/>
  <c r="D3667" i="24"/>
  <c r="C3667" i="24"/>
  <c r="I3666" i="24"/>
  <c r="G3666" i="24"/>
  <c r="E3666" i="24"/>
  <c r="D3666" i="24"/>
  <c r="C3666" i="24"/>
  <c r="I3665" i="24"/>
  <c r="G3665" i="24"/>
  <c r="E3665" i="24"/>
  <c r="D3665" i="24"/>
  <c r="C3665" i="24"/>
  <c r="I3664" i="24"/>
  <c r="G3664" i="24"/>
  <c r="E3664" i="24"/>
  <c r="D3664" i="24"/>
  <c r="C3664" i="24"/>
  <c r="I3663" i="24"/>
  <c r="G3663" i="24"/>
  <c r="E3663" i="24"/>
  <c r="D3663" i="24"/>
  <c r="C3663" i="24"/>
  <c r="I3662" i="24"/>
  <c r="G3662" i="24"/>
  <c r="E3662" i="24"/>
  <c r="D3662" i="24"/>
  <c r="C3662" i="24"/>
  <c r="I3661" i="24"/>
  <c r="G3661" i="24"/>
  <c r="E3661" i="24"/>
  <c r="D3661" i="24"/>
  <c r="C3661" i="24"/>
  <c r="I3660" i="24"/>
  <c r="G3660" i="24"/>
  <c r="E3660" i="24"/>
  <c r="D3660" i="24"/>
  <c r="C3660" i="24"/>
  <c r="I3659" i="24"/>
  <c r="G3659" i="24"/>
  <c r="E3659" i="24"/>
  <c r="D3659" i="24"/>
  <c r="C3659" i="24"/>
  <c r="I3658" i="24"/>
  <c r="G3658" i="24"/>
  <c r="E3658" i="24"/>
  <c r="D3658" i="24"/>
  <c r="C3658" i="24"/>
  <c r="I3657" i="24"/>
  <c r="G3657" i="24"/>
  <c r="E3657" i="24"/>
  <c r="D3657" i="24"/>
  <c r="C3657" i="24"/>
  <c r="I3656" i="24"/>
  <c r="G3656" i="24"/>
  <c r="E3656" i="24"/>
  <c r="D3656" i="24"/>
  <c r="C3656" i="24"/>
  <c r="I3655" i="24"/>
  <c r="G3655" i="24"/>
  <c r="E3655" i="24"/>
  <c r="D3655" i="24"/>
  <c r="C3655" i="24"/>
  <c r="I3654" i="24"/>
  <c r="G3654" i="24"/>
  <c r="E3654" i="24"/>
  <c r="D3654" i="24"/>
  <c r="C3654" i="24"/>
  <c r="I3653" i="24"/>
  <c r="G3653" i="24"/>
  <c r="E3653" i="24"/>
  <c r="D3653" i="24"/>
  <c r="C3653" i="24"/>
  <c r="I3652" i="24"/>
  <c r="G3652" i="24"/>
  <c r="E3652" i="24"/>
  <c r="D3652" i="24"/>
  <c r="C3652" i="24"/>
  <c r="I3651" i="24"/>
  <c r="G3651" i="24"/>
  <c r="E3651" i="24"/>
  <c r="D3651" i="24"/>
  <c r="C3651" i="24"/>
  <c r="I3650" i="24"/>
  <c r="G3650" i="24"/>
  <c r="E3650" i="24"/>
  <c r="D3650" i="24"/>
  <c r="C3650" i="24"/>
  <c r="I3649" i="24"/>
  <c r="G3649" i="24"/>
  <c r="E3649" i="24"/>
  <c r="D3649" i="24"/>
  <c r="C3649" i="24"/>
  <c r="I3648" i="24"/>
  <c r="G3648" i="24"/>
  <c r="E3648" i="24"/>
  <c r="D3648" i="24"/>
  <c r="C3648" i="24"/>
  <c r="I3647" i="24"/>
  <c r="G3647" i="24"/>
  <c r="E3647" i="24"/>
  <c r="D3647" i="24"/>
  <c r="C3647" i="24"/>
  <c r="I3646" i="24"/>
  <c r="G3646" i="24"/>
  <c r="E3646" i="24"/>
  <c r="D3646" i="24"/>
  <c r="C3646" i="24"/>
  <c r="I3645" i="24"/>
  <c r="G3645" i="24"/>
  <c r="E3645" i="24"/>
  <c r="D3645" i="24"/>
  <c r="C3645" i="24"/>
  <c r="I3644" i="24"/>
  <c r="G3644" i="24"/>
  <c r="E3644" i="24"/>
  <c r="D3644" i="24"/>
  <c r="C3644" i="24"/>
  <c r="I3643" i="24"/>
  <c r="G3643" i="24"/>
  <c r="E3643" i="24"/>
  <c r="D3643" i="24"/>
  <c r="C3643" i="24"/>
  <c r="I3642" i="24"/>
  <c r="G3642" i="24"/>
  <c r="E3642" i="24"/>
  <c r="D3642" i="24"/>
  <c r="C3642" i="24"/>
  <c r="I3641" i="24"/>
  <c r="G3641" i="24"/>
  <c r="E3641" i="24"/>
  <c r="D3641" i="24"/>
  <c r="C3641" i="24"/>
  <c r="I3640" i="24"/>
  <c r="G3640" i="24"/>
  <c r="E3640" i="24"/>
  <c r="D3640" i="24"/>
  <c r="C3640" i="24"/>
  <c r="I3639" i="24"/>
  <c r="G3639" i="24"/>
  <c r="E3639" i="24"/>
  <c r="D3639" i="24"/>
  <c r="C3639" i="24"/>
  <c r="I3638" i="24"/>
  <c r="G3638" i="24"/>
  <c r="E3638" i="24"/>
  <c r="D3638" i="24"/>
  <c r="C3638" i="24"/>
  <c r="I3637" i="24"/>
  <c r="G3637" i="24"/>
  <c r="E3637" i="24"/>
  <c r="D3637" i="24"/>
  <c r="C3637" i="24"/>
  <c r="I3636" i="24"/>
  <c r="G3636" i="24"/>
  <c r="E3636" i="24"/>
  <c r="D3636" i="24"/>
  <c r="C3636" i="24"/>
  <c r="I3635" i="24"/>
  <c r="G3635" i="24"/>
  <c r="E3635" i="24"/>
  <c r="D3635" i="24"/>
  <c r="C3635" i="24"/>
  <c r="I3634" i="24"/>
  <c r="G3634" i="24"/>
  <c r="E3634" i="24"/>
  <c r="D3634" i="24"/>
  <c r="C3634" i="24"/>
  <c r="I3633" i="24"/>
  <c r="G3633" i="24"/>
  <c r="E3633" i="24"/>
  <c r="D3633" i="24"/>
  <c r="C3633" i="24"/>
  <c r="I3632" i="24"/>
  <c r="G3632" i="24"/>
  <c r="E3632" i="24"/>
  <c r="D3632" i="24"/>
  <c r="C3632" i="24"/>
  <c r="I3631" i="24"/>
  <c r="G3631" i="24"/>
  <c r="E3631" i="24"/>
  <c r="D3631" i="24"/>
  <c r="C3631" i="24"/>
  <c r="I3630" i="24"/>
  <c r="G3630" i="24"/>
  <c r="E3630" i="24"/>
  <c r="D3630" i="24"/>
  <c r="C3630" i="24"/>
  <c r="I3629" i="24"/>
  <c r="G3629" i="24"/>
  <c r="E3629" i="24"/>
  <c r="D3629" i="24"/>
  <c r="C3629" i="24"/>
  <c r="I3628" i="24"/>
  <c r="G3628" i="24"/>
  <c r="E3628" i="24"/>
  <c r="D3628" i="24"/>
  <c r="C3628" i="24"/>
  <c r="I3627" i="24"/>
  <c r="G3627" i="24"/>
  <c r="E3627" i="24"/>
  <c r="D3627" i="24"/>
  <c r="C3627" i="24"/>
  <c r="I3626" i="24"/>
  <c r="G3626" i="24"/>
  <c r="E3626" i="24"/>
  <c r="D3626" i="24"/>
  <c r="C3626" i="24"/>
  <c r="I3625" i="24"/>
  <c r="G3625" i="24"/>
  <c r="E3625" i="24"/>
  <c r="D3625" i="24"/>
  <c r="C3625" i="24"/>
  <c r="I3624" i="24"/>
  <c r="G3624" i="24"/>
  <c r="E3624" i="24"/>
  <c r="D3624" i="24"/>
  <c r="C3624" i="24"/>
  <c r="I3623" i="24"/>
  <c r="G3623" i="24"/>
  <c r="E3623" i="24"/>
  <c r="D3623" i="24"/>
  <c r="C3623" i="24"/>
  <c r="I3622" i="24"/>
  <c r="G3622" i="24"/>
  <c r="E3622" i="24"/>
  <c r="D3622" i="24"/>
  <c r="C3622" i="24"/>
  <c r="I3621" i="24"/>
  <c r="G3621" i="24"/>
  <c r="E3621" i="24"/>
  <c r="D3621" i="24"/>
  <c r="C3621" i="24"/>
  <c r="I3620" i="24"/>
  <c r="G3620" i="24"/>
  <c r="E3620" i="24"/>
  <c r="D3620" i="24"/>
  <c r="C3620" i="24"/>
  <c r="I3619" i="24"/>
  <c r="G3619" i="24"/>
  <c r="E3619" i="24"/>
  <c r="D3619" i="24"/>
  <c r="C3619" i="24"/>
  <c r="I3618" i="24"/>
  <c r="G3618" i="24"/>
  <c r="E3618" i="24"/>
  <c r="D3618" i="24"/>
  <c r="C3618" i="24"/>
  <c r="I3617" i="24"/>
  <c r="G3617" i="24"/>
  <c r="E3617" i="24"/>
  <c r="D3617" i="24"/>
  <c r="C3617" i="24"/>
  <c r="I3616" i="24"/>
  <c r="G3616" i="24"/>
  <c r="E3616" i="24"/>
  <c r="D3616" i="24"/>
  <c r="C3616" i="24"/>
  <c r="I3615" i="24"/>
  <c r="G3615" i="24"/>
  <c r="E3615" i="24"/>
  <c r="D3615" i="24"/>
  <c r="C3615" i="24"/>
  <c r="I3614" i="24"/>
  <c r="G3614" i="24"/>
  <c r="E3614" i="24"/>
  <c r="D3614" i="24"/>
  <c r="C3614" i="24"/>
  <c r="I3613" i="24"/>
  <c r="G3613" i="24"/>
  <c r="E3613" i="24"/>
  <c r="D3613" i="24"/>
  <c r="C3613" i="24"/>
  <c r="I3612" i="24"/>
  <c r="G3612" i="24"/>
  <c r="E3612" i="24"/>
  <c r="D3612" i="24"/>
  <c r="C3612" i="24"/>
  <c r="I3611" i="24"/>
  <c r="G3611" i="24"/>
  <c r="E3611" i="24"/>
  <c r="D3611" i="24"/>
  <c r="C3611" i="24"/>
  <c r="I3610" i="24"/>
  <c r="G3610" i="24"/>
  <c r="E3610" i="24"/>
  <c r="D3610" i="24"/>
  <c r="C3610" i="24"/>
  <c r="I3609" i="24"/>
  <c r="G3609" i="24"/>
  <c r="E3609" i="24"/>
  <c r="D3609" i="24"/>
  <c r="C3609" i="24"/>
  <c r="I3608" i="24"/>
  <c r="G3608" i="24"/>
  <c r="E3608" i="24"/>
  <c r="D3608" i="24"/>
  <c r="C3608" i="24"/>
  <c r="I3607" i="24"/>
  <c r="G3607" i="24"/>
  <c r="E3607" i="24"/>
  <c r="D3607" i="24"/>
  <c r="C3607" i="24"/>
  <c r="I3606" i="24"/>
  <c r="G3606" i="24"/>
  <c r="E3606" i="24"/>
  <c r="D3606" i="24"/>
  <c r="C3606" i="24"/>
  <c r="I3605" i="24"/>
  <c r="G3605" i="24"/>
  <c r="E3605" i="24"/>
  <c r="D3605" i="24"/>
  <c r="C3605" i="24"/>
  <c r="I3604" i="24"/>
  <c r="G3604" i="24"/>
  <c r="E3604" i="24"/>
  <c r="D3604" i="24"/>
  <c r="C3604" i="24"/>
  <c r="I3603" i="24"/>
  <c r="G3603" i="24"/>
  <c r="E3603" i="24"/>
  <c r="D3603" i="24"/>
  <c r="C3603" i="24"/>
  <c r="I3602" i="24"/>
  <c r="G3602" i="24"/>
  <c r="E3602" i="24"/>
  <c r="D3602" i="24"/>
  <c r="C3602" i="24"/>
  <c r="I3601" i="24"/>
  <c r="G3601" i="24"/>
  <c r="E3601" i="24"/>
  <c r="D3601" i="24"/>
  <c r="C3601" i="24"/>
  <c r="I3600" i="24"/>
  <c r="G3600" i="24"/>
  <c r="E3600" i="24"/>
  <c r="D3600" i="24"/>
  <c r="C3600" i="24"/>
  <c r="I3599" i="24"/>
  <c r="G3599" i="24"/>
  <c r="E3599" i="24"/>
  <c r="D3599" i="24"/>
  <c r="C3599" i="24"/>
  <c r="I3598" i="24"/>
  <c r="G3598" i="24"/>
  <c r="E3598" i="24"/>
  <c r="D3598" i="24"/>
  <c r="C3598" i="24"/>
  <c r="I3597" i="24"/>
  <c r="G3597" i="24"/>
  <c r="E3597" i="24"/>
  <c r="D3597" i="24"/>
  <c r="C3597" i="24"/>
  <c r="I3596" i="24"/>
  <c r="G3596" i="24"/>
  <c r="E3596" i="24"/>
  <c r="D3596" i="24"/>
  <c r="C3596" i="24"/>
  <c r="I3595" i="24"/>
  <c r="G3595" i="24"/>
  <c r="E3595" i="24"/>
  <c r="D3595" i="24"/>
  <c r="C3595" i="24"/>
  <c r="I3594" i="24"/>
  <c r="G3594" i="24"/>
  <c r="E3594" i="24"/>
  <c r="D3594" i="24"/>
  <c r="C3594" i="24"/>
  <c r="I3593" i="24"/>
  <c r="G3593" i="24"/>
  <c r="E3593" i="24"/>
  <c r="D3593" i="24"/>
  <c r="C3593" i="24"/>
  <c r="I3592" i="24"/>
  <c r="G3592" i="24"/>
  <c r="E3592" i="24"/>
  <c r="D3592" i="24"/>
  <c r="C3592" i="24"/>
  <c r="I3591" i="24"/>
  <c r="G3591" i="24"/>
  <c r="E3591" i="24"/>
  <c r="D3591" i="24"/>
  <c r="C3591" i="24"/>
  <c r="I3590" i="24"/>
  <c r="G3590" i="24"/>
  <c r="E3590" i="24"/>
  <c r="D3590" i="24"/>
  <c r="C3590" i="24"/>
  <c r="I3589" i="24"/>
  <c r="G3589" i="24"/>
  <c r="E3589" i="24"/>
  <c r="D3589" i="24"/>
  <c r="C3589" i="24"/>
  <c r="I3588" i="24"/>
  <c r="G3588" i="24"/>
  <c r="E3588" i="24"/>
  <c r="D3588" i="24"/>
  <c r="C3588" i="24"/>
  <c r="I3587" i="24"/>
  <c r="G3587" i="24"/>
  <c r="E3587" i="24"/>
  <c r="D3587" i="24"/>
  <c r="C3587" i="24"/>
  <c r="I3586" i="24"/>
  <c r="G3586" i="24"/>
  <c r="E3586" i="24"/>
  <c r="D3586" i="24"/>
  <c r="C3586" i="24"/>
  <c r="I3585" i="24"/>
  <c r="G3585" i="24"/>
  <c r="E3585" i="24"/>
  <c r="D3585" i="24"/>
  <c r="C3585" i="24"/>
  <c r="I3584" i="24"/>
  <c r="G3584" i="24"/>
  <c r="E3584" i="24"/>
  <c r="D3584" i="24"/>
  <c r="C3584" i="24"/>
  <c r="I3583" i="24"/>
  <c r="G3583" i="24"/>
  <c r="E3583" i="24"/>
  <c r="D3583" i="24"/>
  <c r="C3583" i="24"/>
  <c r="I3582" i="24"/>
  <c r="G3582" i="24"/>
  <c r="E3582" i="24"/>
  <c r="D3582" i="24"/>
  <c r="C3582" i="24"/>
  <c r="I3581" i="24"/>
  <c r="G3581" i="24"/>
  <c r="E3581" i="24"/>
  <c r="D3581" i="24"/>
  <c r="C3581" i="24"/>
  <c r="I3580" i="24"/>
  <c r="G3580" i="24"/>
  <c r="E3580" i="24"/>
  <c r="D3580" i="24"/>
  <c r="C3580" i="24"/>
  <c r="I3579" i="24"/>
  <c r="G3579" i="24"/>
  <c r="E3579" i="24"/>
  <c r="D3579" i="24"/>
  <c r="C3579" i="24"/>
  <c r="I3578" i="24"/>
  <c r="G3578" i="24"/>
  <c r="E3578" i="24"/>
  <c r="D3578" i="24"/>
  <c r="C3578" i="24"/>
  <c r="I3577" i="24"/>
  <c r="G3577" i="24"/>
  <c r="E3577" i="24"/>
  <c r="D3577" i="24"/>
  <c r="C3577" i="24"/>
  <c r="I3576" i="24"/>
  <c r="G3576" i="24"/>
  <c r="E3576" i="24"/>
  <c r="D3576" i="24"/>
  <c r="C3576" i="24"/>
  <c r="I3575" i="24"/>
  <c r="G3575" i="24"/>
  <c r="E3575" i="24"/>
  <c r="D3575" i="24"/>
  <c r="C3575" i="24"/>
  <c r="I3574" i="24"/>
  <c r="G3574" i="24"/>
  <c r="E3574" i="24"/>
  <c r="D3574" i="24"/>
  <c r="C3574" i="24"/>
  <c r="I3573" i="24"/>
  <c r="G3573" i="24"/>
  <c r="E3573" i="24"/>
  <c r="D3573" i="24"/>
  <c r="C3573" i="24"/>
  <c r="I3572" i="24"/>
  <c r="G3572" i="24"/>
  <c r="E3572" i="24"/>
  <c r="D3572" i="24"/>
  <c r="C3572" i="24"/>
  <c r="I3571" i="24"/>
  <c r="G3571" i="24"/>
  <c r="E3571" i="24"/>
  <c r="D3571" i="24"/>
  <c r="C3571" i="24"/>
  <c r="I3570" i="24"/>
  <c r="G3570" i="24"/>
  <c r="E3570" i="24"/>
  <c r="D3570" i="24"/>
  <c r="C3570" i="24"/>
  <c r="I3569" i="24"/>
  <c r="G3569" i="24"/>
  <c r="E3569" i="24"/>
  <c r="D3569" i="24"/>
  <c r="C3569" i="24"/>
  <c r="I3568" i="24"/>
  <c r="G3568" i="24"/>
  <c r="E3568" i="24"/>
  <c r="D3568" i="24"/>
  <c r="C3568" i="24"/>
  <c r="I3567" i="24"/>
  <c r="G3567" i="24"/>
  <c r="E3567" i="24"/>
  <c r="D3567" i="24"/>
  <c r="C3567" i="24"/>
  <c r="I3566" i="24"/>
  <c r="G3566" i="24"/>
  <c r="E3566" i="24"/>
  <c r="D3566" i="24"/>
  <c r="C3566" i="24"/>
  <c r="I3565" i="24"/>
  <c r="G3565" i="24"/>
  <c r="E3565" i="24"/>
  <c r="D3565" i="24"/>
  <c r="C3565" i="24"/>
  <c r="I3564" i="24"/>
  <c r="G3564" i="24"/>
  <c r="E3564" i="24"/>
  <c r="D3564" i="24"/>
  <c r="C3564" i="24"/>
  <c r="I3563" i="24"/>
  <c r="G3563" i="24"/>
  <c r="E3563" i="24"/>
  <c r="D3563" i="24"/>
  <c r="C3563" i="24"/>
  <c r="I3562" i="24"/>
  <c r="G3562" i="24"/>
  <c r="E3562" i="24"/>
  <c r="D3562" i="24"/>
  <c r="C3562" i="24"/>
  <c r="I3561" i="24"/>
  <c r="G3561" i="24"/>
  <c r="E3561" i="24"/>
  <c r="D3561" i="24"/>
  <c r="C3561" i="24"/>
  <c r="I3560" i="24"/>
  <c r="G3560" i="24"/>
  <c r="E3560" i="24"/>
  <c r="D3560" i="24"/>
  <c r="C3560" i="24"/>
  <c r="I3559" i="24"/>
  <c r="G3559" i="24"/>
  <c r="E3559" i="24"/>
  <c r="D3559" i="24"/>
  <c r="C3559" i="24"/>
  <c r="I3558" i="24"/>
  <c r="G3558" i="24"/>
  <c r="E3558" i="24"/>
  <c r="D3558" i="24"/>
  <c r="C3558" i="24"/>
  <c r="I3557" i="24"/>
  <c r="G3557" i="24"/>
  <c r="E3557" i="24"/>
  <c r="D3557" i="24"/>
  <c r="C3557" i="24"/>
  <c r="I3556" i="24"/>
  <c r="G3556" i="24"/>
  <c r="E3556" i="24"/>
  <c r="D3556" i="24"/>
  <c r="C3556" i="24"/>
  <c r="I3555" i="24"/>
  <c r="G3555" i="24"/>
  <c r="E3555" i="24"/>
  <c r="D3555" i="24"/>
  <c r="C3555" i="24"/>
  <c r="I3554" i="24"/>
  <c r="G3554" i="24"/>
  <c r="E3554" i="24"/>
  <c r="D3554" i="24"/>
  <c r="C3554" i="24"/>
  <c r="I3553" i="24"/>
  <c r="G3553" i="24"/>
  <c r="E3553" i="24"/>
  <c r="D3553" i="24"/>
  <c r="C3553" i="24"/>
  <c r="I3552" i="24"/>
  <c r="G3552" i="24"/>
  <c r="E3552" i="24"/>
  <c r="D3552" i="24"/>
  <c r="C3552" i="24"/>
  <c r="I3551" i="24"/>
  <c r="G3551" i="24"/>
  <c r="E3551" i="24"/>
  <c r="D3551" i="24"/>
  <c r="C3551" i="24"/>
  <c r="I3550" i="24"/>
  <c r="G3550" i="24"/>
  <c r="E3550" i="24"/>
  <c r="D3550" i="24"/>
  <c r="C3550" i="24"/>
  <c r="I3549" i="24"/>
  <c r="G3549" i="24"/>
  <c r="E3549" i="24"/>
  <c r="D3549" i="24"/>
  <c r="C3549" i="24"/>
  <c r="I3548" i="24"/>
  <c r="G3548" i="24"/>
  <c r="E3548" i="24"/>
  <c r="D3548" i="24"/>
  <c r="C3548" i="24"/>
  <c r="I3547" i="24"/>
  <c r="G3547" i="24"/>
  <c r="E3547" i="24"/>
  <c r="D3547" i="24"/>
  <c r="C3547" i="24"/>
  <c r="I3546" i="24"/>
  <c r="G3546" i="24"/>
  <c r="E3546" i="24"/>
  <c r="D3546" i="24"/>
  <c r="C3546" i="24"/>
  <c r="I3545" i="24"/>
  <c r="G3545" i="24"/>
  <c r="E3545" i="24"/>
  <c r="D3545" i="24"/>
  <c r="C3545" i="24"/>
  <c r="I3544" i="24"/>
  <c r="G3544" i="24"/>
  <c r="E3544" i="24"/>
  <c r="D3544" i="24"/>
  <c r="C3544" i="24"/>
  <c r="I3543" i="24"/>
  <c r="G3543" i="24"/>
  <c r="E3543" i="24"/>
  <c r="D3543" i="24"/>
  <c r="C3543" i="24"/>
  <c r="I3542" i="24"/>
  <c r="G3542" i="24"/>
  <c r="E3542" i="24"/>
  <c r="D3542" i="24"/>
  <c r="C3542" i="24"/>
  <c r="I3541" i="24"/>
  <c r="G3541" i="24"/>
  <c r="E3541" i="24"/>
  <c r="D3541" i="24"/>
  <c r="C3541" i="24"/>
  <c r="I3540" i="24"/>
  <c r="G3540" i="24"/>
  <c r="E3540" i="24"/>
  <c r="D3540" i="24"/>
  <c r="C3540" i="24"/>
  <c r="I3539" i="24"/>
  <c r="G3539" i="24"/>
  <c r="E3539" i="24"/>
  <c r="D3539" i="24"/>
  <c r="C3539" i="24"/>
  <c r="I3538" i="24"/>
  <c r="G3538" i="24"/>
  <c r="E3538" i="24"/>
  <c r="D3538" i="24"/>
  <c r="C3538" i="24"/>
  <c r="I3537" i="24"/>
  <c r="G3537" i="24"/>
  <c r="E3537" i="24"/>
  <c r="D3537" i="24"/>
  <c r="C3537" i="24"/>
  <c r="I3536" i="24"/>
  <c r="G3536" i="24"/>
  <c r="E3536" i="24"/>
  <c r="D3536" i="24"/>
  <c r="C3536" i="24"/>
  <c r="I3535" i="24"/>
  <c r="G3535" i="24"/>
  <c r="E3535" i="24"/>
  <c r="D3535" i="24"/>
  <c r="C3535" i="24"/>
  <c r="I3534" i="24"/>
  <c r="G3534" i="24"/>
  <c r="E3534" i="24"/>
  <c r="D3534" i="24"/>
  <c r="C3534" i="24"/>
  <c r="I3533" i="24"/>
  <c r="G3533" i="24"/>
  <c r="E3533" i="24"/>
  <c r="D3533" i="24"/>
  <c r="C3533" i="24"/>
  <c r="I3532" i="24"/>
  <c r="G3532" i="24"/>
  <c r="E3532" i="24"/>
  <c r="C3532" i="24"/>
  <c r="I3531" i="24"/>
  <c r="G3531" i="24"/>
  <c r="E3531" i="24"/>
  <c r="D3531" i="24"/>
  <c r="C3531" i="24"/>
  <c r="I3530" i="24"/>
  <c r="G3530" i="24"/>
  <c r="E3530" i="24"/>
  <c r="D3530" i="24"/>
  <c r="C3530" i="24"/>
  <c r="I3529" i="24"/>
  <c r="G3529" i="24"/>
  <c r="E3529" i="24"/>
  <c r="D3529" i="24"/>
  <c r="C3529" i="24"/>
  <c r="I3528" i="24"/>
  <c r="G3528" i="24"/>
  <c r="E3528" i="24"/>
  <c r="D3528" i="24"/>
  <c r="C3528" i="24"/>
  <c r="I3527" i="24"/>
  <c r="G3527" i="24"/>
  <c r="E3527" i="24"/>
  <c r="D3527" i="24"/>
  <c r="C3527" i="24"/>
  <c r="I3526" i="24"/>
  <c r="G3526" i="24"/>
  <c r="E3526" i="24"/>
  <c r="D3526" i="24"/>
  <c r="C3526" i="24"/>
  <c r="I3525" i="24"/>
  <c r="G3525" i="24"/>
  <c r="E3525" i="24"/>
  <c r="D3525" i="24"/>
  <c r="C3525" i="24"/>
  <c r="I3524" i="24"/>
  <c r="G3524" i="24"/>
  <c r="E3524" i="24"/>
  <c r="D3524" i="24"/>
  <c r="C3524" i="24"/>
  <c r="I3523" i="24"/>
  <c r="G3523" i="24"/>
  <c r="E3523" i="24"/>
  <c r="D3523" i="24"/>
  <c r="C3523" i="24"/>
  <c r="I3522" i="24"/>
  <c r="G3522" i="24"/>
  <c r="E3522" i="24"/>
  <c r="D3522" i="24"/>
  <c r="C3522" i="24"/>
  <c r="I3521" i="24"/>
  <c r="G3521" i="24"/>
  <c r="E3521" i="24"/>
  <c r="D3521" i="24"/>
  <c r="C3521" i="24"/>
  <c r="I3520" i="24"/>
  <c r="G3520" i="24"/>
  <c r="E3520" i="24"/>
  <c r="D3520" i="24"/>
  <c r="C3520" i="24"/>
  <c r="I3519" i="24"/>
  <c r="G3519" i="24"/>
  <c r="E3519" i="24"/>
  <c r="D3519" i="24"/>
  <c r="C3519" i="24"/>
  <c r="I3518" i="24"/>
  <c r="G3518" i="24"/>
  <c r="E3518" i="24"/>
  <c r="D3518" i="24"/>
  <c r="C3518" i="24"/>
  <c r="I3517" i="24"/>
  <c r="G3517" i="24"/>
  <c r="E3517" i="24"/>
  <c r="D3517" i="24"/>
  <c r="C3517" i="24"/>
  <c r="I3516" i="24"/>
  <c r="G3516" i="24"/>
  <c r="E3516" i="24"/>
  <c r="D3516" i="24"/>
  <c r="C3516" i="24"/>
  <c r="I3515" i="24"/>
  <c r="G3515" i="24"/>
  <c r="E3515" i="24"/>
  <c r="D3515" i="24"/>
  <c r="C3515" i="24"/>
  <c r="I3514" i="24"/>
  <c r="G3514" i="24"/>
  <c r="E3514" i="24"/>
  <c r="D3514" i="24"/>
  <c r="C3514" i="24"/>
  <c r="I3513" i="24"/>
  <c r="G3513" i="24"/>
  <c r="E3513" i="24"/>
  <c r="D3513" i="24"/>
  <c r="C3513" i="24"/>
  <c r="I3512" i="24"/>
  <c r="G3512" i="24"/>
  <c r="E3512" i="24"/>
  <c r="D3512" i="24"/>
  <c r="C3512" i="24"/>
  <c r="I3511" i="24"/>
  <c r="G3511" i="24"/>
  <c r="E3511" i="24"/>
  <c r="D3511" i="24"/>
  <c r="C3511" i="24"/>
  <c r="I3510" i="24"/>
  <c r="G3510" i="24"/>
  <c r="E3510" i="24"/>
  <c r="D3510" i="24"/>
  <c r="C3510" i="24"/>
  <c r="I3509" i="24"/>
  <c r="G3509" i="24"/>
  <c r="E3509" i="24"/>
  <c r="D3509" i="24"/>
  <c r="C3509" i="24"/>
  <c r="I3508" i="24"/>
  <c r="G3508" i="24"/>
  <c r="E3508" i="24"/>
  <c r="D3508" i="24"/>
  <c r="C3508" i="24"/>
  <c r="I3507" i="24"/>
  <c r="G3507" i="24"/>
  <c r="E3507" i="24"/>
  <c r="D3507" i="24"/>
  <c r="C3507" i="24"/>
  <c r="I3506" i="24"/>
  <c r="G3506" i="24"/>
  <c r="E3506" i="24"/>
  <c r="D3506" i="24"/>
  <c r="C3506" i="24"/>
  <c r="I3505" i="24"/>
  <c r="G3505" i="24"/>
  <c r="E3505" i="24"/>
  <c r="D3505" i="24"/>
  <c r="C3505" i="24"/>
  <c r="I3504" i="24"/>
  <c r="G3504" i="24"/>
  <c r="E3504" i="24"/>
  <c r="D3504" i="24"/>
  <c r="C3504" i="24"/>
  <c r="I3503" i="24"/>
  <c r="G3503" i="24"/>
  <c r="E3503" i="24"/>
  <c r="D3503" i="24"/>
  <c r="C3503" i="24"/>
  <c r="I3502" i="24"/>
  <c r="G3502" i="24"/>
  <c r="E3502" i="24"/>
  <c r="D3502" i="24"/>
  <c r="C3502" i="24"/>
  <c r="I3501" i="24"/>
  <c r="G3501" i="24"/>
  <c r="E3501" i="24"/>
  <c r="D3501" i="24"/>
  <c r="C3501" i="24"/>
  <c r="I3500" i="24"/>
  <c r="G3500" i="24"/>
  <c r="E3500" i="24"/>
  <c r="D3500" i="24"/>
  <c r="C3500" i="24"/>
  <c r="I3499" i="24"/>
  <c r="G3499" i="24"/>
  <c r="E3499" i="24"/>
  <c r="D3499" i="24"/>
  <c r="C3499" i="24"/>
  <c r="I3498" i="24"/>
  <c r="G3498" i="24"/>
  <c r="E3498" i="24"/>
  <c r="D3498" i="24"/>
  <c r="C3498" i="24"/>
  <c r="I3497" i="24"/>
  <c r="G3497" i="24"/>
  <c r="E3497" i="24"/>
  <c r="D3497" i="24"/>
  <c r="C3497" i="24"/>
  <c r="I3496" i="24"/>
  <c r="G3496" i="24"/>
  <c r="E3496" i="24"/>
  <c r="D3496" i="24"/>
  <c r="C3496" i="24"/>
  <c r="I3495" i="24"/>
  <c r="G3495" i="24"/>
  <c r="E3495" i="24"/>
  <c r="D3495" i="24"/>
  <c r="C3495" i="24"/>
  <c r="I3494" i="24"/>
  <c r="G3494" i="24"/>
  <c r="E3494" i="24"/>
  <c r="D3494" i="24"/>
  <c r="C3494" i="24"/>
  <c r="I3493" i="24"/>
  <c r="G3493" i="24"/>
  <c r="E3493" i="24"/>
  <c r="D3493" i="24"/>
  <c r="C3493" i="24"/>
  <c r="I3492" i="24"/>
  <c r="G3492" i="24"/>
  <c r="E3492" i="24"/>
  <c r="D3492" i="24"/>
  <c r="C3492" i="24"/>
  <c r="I3491" i="24"/>
  <c r="G3491" i="24"/>
  <c r="E3491" i="24"/>
  <c r="D3491" i="24"/>
  <c r="C3491" i="24"/>
  <c r="I3490" i="24"/>
  <c r="G3490" i="24"/>
  <c r="E3490" i="24"/>
  <c r="D3490" i="24"/>
  <c r="C3490" i="24"/>
  <c r="I3489" i="24"/>
  <c r="G3489" i="24"/>
  <c r="E3489" i="24"/>
  <c r="D3489" i="24"/>
  <c r="C3489" i="24"/>
  <c r="I3488" i="24"/>
  <c r="G3488" i="24"/>
  <c r="E3488" i="24"/>
  <c r="D3488" i="24"/>
  <c r="C3488" i="24"/>
  <c r="I3487" i="24"/>
  <c r="G3487" i="24"/>
  <c r="E3487" i="24"/>
  <c r="D3487" i="24"/>
  <c r="C3487" i="24"/>
  <c r="I3486" i="24"/>
  <c r="G3486" i="24"/>
  <c r="E3486" i="24"/>
  <c r="D3486" i="24"/>
  <c r="C3486" i="24"/>
  <c r="I3485" i="24"/>
  <c r="G3485" i="24"/>
  <c r="E3485" i="24"/>
  <c r="D3485" i="24"/>
  <c r="C3485" i="24"/>
  <c r="I3484" i="24"/>
  <c r="G3484" i="24"/>
  <c r="E3484" i="24"/>
  <c r="D3484" i="24"/>
  <c r="C3484" i="24"/>
  <c r="I3483" i="24"/>
  <c r="G3483" i="24"/>
  <c r="E3483" i="24"/>
  <c r="D3483" i="24"/>
  <c r="C3483" i="24"/>
  <c r="I3482" i="24"/>
  <c r="G3482" i="24"/>
  <c r="E3482" i="24"/>
  <c r="D3482" i="24"/>
  <c r="C3482" i="24"/>
  <c r="I3481" i="24"/>
  <c r="G3481" i="24"/>
  <c r="E3481" i="24"/>
  <c r="D3481" i="24"/>
  <c r="C3481" i="24"/>
  <c r="I3480" i="24"/>
  <c r="G3480" i="24"/>
  <c r="E3480" i="24"/>
  <c r="D3480" i="24"/>
  <c r="C3480" i="24"/>
  <c r="I3479" i="24"/>
  <c r="G3479" i="24"/>
  <c r="E3479" i="24"/>
  <c r="D3479" i="24"/>
  <c r="C3479" i="24"/>
  <c r="I3478" i="24"/>
  <c r="G3478" i="24"/>
  <c r="E3478" i="24"/>
  <c r="D3478" i="24"/>
  <c r="C3478" i="24"/>
  <c r="I3477" i="24"/>
  <c r="G3477" i="24"/>
  <c r="E3477" i="24"/>
  <c r="D3477" i="24"/>
  <c r="C3477" i="24"/>
  <c r="I3476" i="24"/>
  <c r="G3476" i="24"/>
  <c r="E3476" i="24"/>
  <c r="D3476" i="24"/>
  <c r="C3476" i="24"/>
  <c r="I3475" i="24"/>
  <c r="G3475" i="24"/>
  <c r="E3475" i="24"/>
  <c r="D3475" i="24"/>
  <c r="C3475" i="24"/>
  <c r="I3474" i="24"/>
  <c r="G3474" i="24"/>
  <c r="E3474" i="24"/>
  <c r="D3474" i="24"/>
  <c r="C3474" i="24"/>
  <c r="I3473" i="24"/>
  <c r="G3473" i="24"/>
  <c r="E3473" i="24"/>
  <c r="D3473" i="24"/>
  <c r="C3473" i="24"/>
  <c r="I3472" i="24"/>
  <c r="G3472" i="24"/>
  <c r="E3472" i="24"/>
  <c r="D3472" i="24"/>
  <c r="C3472" i="24"/>
  <c r="I3471" i="24"/>
  <c r="G3471" i="24"/>
  <c r="E3471" i="24"/>
  <c r="D3471" i="24"/>
  <c r="C3471" i="24"/>
  <c r="I3470" i="24"/>
  <c r="G3470" i="24"/>
  <c r="E3470" i="24"/>
  <c r="D3470" i="24"/>
  <c r="C3470" i="24"/>
  <c r="I3469" i="24"/>
  <c r="G3469" i="24"/>
  <c r="E3469" i="24"/>
  <c r="D3469" i="24"/>
  <c r="C3469" i="24"/>
  <c r="I3468" i="24"/>
  <c r="G3468" i="24"/>
  <c r="E3468" i="24"/>
  <c r="D3468" i="24"/>
  <c r="C3468" i="24"/>
  <c r="I3467" i="24"/>
  <c r="G3467" i="24"/>
  <c r="E3467" i="24"/>
  <c r="D3467" i="24"/>
  <c r="C3467" i="24"/>
  <c r="I3466" i="24"/>
  <c r="G3466" i="24"/>
  <c r="E3466" i="24"/>
  <c r="D3466" i="24"/>
  <c r="C3466" i="24"/>
  <c r="I3465" i="24"/>
  <c r="G3465" i="24"/>
  <c r="E3465" i="24"/>
  <c r="D3465" i="24"/>
  <c r="C3465" i="24"/>
  <c r="I3464" i="24"/>
  <c r="G3464" i="24"/>
  <c r="E3464" i="24"/>
  <c r="D3464" i="24"/>
  <c r="C3464" i="24"/>
  <c r="I3463" i="24"/>
  <c r="G3463" i="24"/>
  <c r="E3463" i="24"/>
  <c r="D3463" i="24"/>
  <c r="C3463" i="24"/>
  <c r="I3462" i="24"/>
  <c r="G3462" i="24"/>
  <c r="E3462" i="24"/>
  <c r="D3462" i="24"/>
  <c r="C3462" i="24"/>
  <c r="I3461" i="24"/>
  <c r="G3461" i="24"/>
  <c r="E3461" i="24"/>
  <c r="D3461" i="24"/>
  <c r="C3461" i="24"/>
  <c r="I3460" i="24"/>
  <c r="G3460" i="24"/>
  <c r="E3460" i="24"/>
  <c r="D3460" i="24"/>
  <c r="C3460" i="24"/>
  <c r="I3459" i="24"/>
  <c r="G3459" i="24"/>
  <c r="E3459" i="24"/>
  <c r="D3459" i="24"/>
  <c r="C3459" i="24"/>
  <c r="I3458" i="24"/>
  <c r="G3458" i="24"/>
  <c r="E3458" i="24"/>
  <c r="D3458" i="24"/>
  <c r="C3458" i="24"/>
  <c r="I3457" i="24"/>
  <c r="G3457" i="24"/>
  <c r="E3457" i="24"/>
  <c r="D3457" i="24"/>
  <c r="C3457" i="24"/>
  <c r="I3456" i="24"/>
  <c r="G3456" i="24"/>
  <c r="E3456" i="24"/>
  <c r="D3456" i="24"/>
  <c r="C3456" i="24"/>
  <c r="I3455" i="24"/>
  <c r="G3455" i="24"/>
  <c r="E3455" i="24"/>
  <c r="D3455" i="24"/>
  <c r="C3455" i="24"/>
  <c r="I3454" i="24"/>
  <c r="G3454" i="24"/>
  <c r="E3454" i="24"/>
  <c r="D3454" i="24"/>
  <c r="C3454" i="24"/>
  <c r="I3453" i="24"/>
  <c r="G3453" i="24"/>
  <c r="E3453" i="24"/>
  <c r="D3453" i="24"/>
  <c r="C3453" i="24"/>
  <c r="I3452" i="24"/>
  <c r="G3452" i="24"/>
  <c r="E3452" i="24"/>
  <c r="D3452" i="24"/>
  <c r="C3452" i="24"/>
  <c r="I3451" i="24"/>
  <c r="G3451" i="24"/>
  <c r="E3451" i="24"/>
  <c r="D3451" i="24"/>
  <c r="C3451" i="24"/>
  <c r="I3450" i="24"/>
  <c r="G3450" i="24"/>
  <c r="E3450" i="24"/>
  <c r="D3450" i="24"/>
  <c r="C3450" i="24"/>
  <c r="I3449" i="24"/>
  <c r="G3449" i="24"/>
  <c r="E3449" i="24"/>
  <c r="D3449" i="24"/>
  <c r="C3449" i="24"/>
  <c r="I3448" i="24"/>
  <c r="G3448" i="24"/>
  <c r="E3448" i="24"/>
  <c r="D3448" i="24"/>
  <c r="C3448" i="24"/>
  <c r="I3447" i="24"/>
  <c r="G3447" i="24"/>
  <c r="E3447" i="24"/>
  <c r="D3447" i="24"/>
  <c r="C3447" i="24"/>
  <c r="I3446" i="24"/>
  <c r="G3446" i="24"/>
  <c r="E3446" i="24"/>
  <c r="D3446" i="24"/>
  <c r="C3446" i="24"/>
  <c r="I3445" i="24"/>
  <c r="G3445" i="24"/>
  <c r="E3445" i="24"/>
  <c r="D3445" i="24"/>
  <c r="C3445" i="24"/>
  <c r="I3444" i="24"/>
  <c r="G3444" i="24"/>
  <c r="E3444" i="24"/>
  <c r="D3444" i="24"/>
  <c r="C3444" i="24"/>
  <c r="I3443" i="24"/>
  <c r="G3443" i="24"/>
  <c r="E3443" i="24"/>
  <c r="D3443" i="24"/>
  <c r="C3443" i="24"/>
  <c r="I3442" i="24"/>
  <c r="G3442" i="24"/>
  <c r="E3442" i="24"/>
  <c r="D3442" i="24"/>
  <c r="C3442" i="24"/>
  <c r="I3441" i="24"/>
  <c r="G3441" i="24"/>
  <c r="E3441" i="24"/>
  <c r="D3441" i="24"/>
  <c r="C3441" i="24"/>
  <c r="I3440" i="24"/>
  <c r="G3440" i="24"/>
  <c r="E3440" i="24"/>
  <c r="D3440" i="24"/>
  <c r="C3440" i="24"/>
  <c r="I3439" i="24"/>
  <c r="G3439" i="24"/>
  <c r="E3439" i="24"/>
  <c r="D3439" i="24"/>
  <c r="C3439" i="24"/>
  <c r="I3438" i="24"/>
  <c r="G3438" i="24"/>
  <c r="E3438" i="24"/>
  <c r="D3438" i="24"/>
  <c r="C3438" i="24"/>
  <c r="I3437" i="24"/>
  <c r="G3437" i="24"/>
  <c r="E3437" i="24"/>
  <c r="D3437" i="24"/>
  <c r="C3437" i="24"/>
  <c r="I3436" i="24"/>
  <c r="G3436" i="24"/>
  <c r="E3436" i="24"/>
  <c r="D3436" i="24"/>
  <c r="C3436" i="24"/>
  <c r="I3435" i="24"/>
  <c r="G3435" i="24"/>
  <c r="E3435" i="24"/>
  <c r="D3435" i="24"/>
  <c r="C3435" i="24"/>
  <c r="I3434" i="24"/>
  <c r="G3434" i="24"/>
  <c r="E3434" i="24"/>
  <c r="D3434" i="24"/>
  <c r="C3434" i="24"/>
  <c r="I3433" i="24"/>
  <c r="G3433" i="24"/>
  <c r="E3433" i="24"/>
  <c r="D3433" i="24"/>
  <c r="C3433" i="24"/>
  <c r="I3432" i="24"/>
  <c r="G3432" i="24"/>
  <c r="E3432" i="24"/>
  <c r="D3432" i="24"/>
  <c r="C3432" i="24"/>
  <c r="I3431" i="24"/>
  <c r="G3431" i="24"/>
  <c r="E3431" i="24"/>
  <c r="D3431" i="24"/>
  <c r="C3431" i="24"/>
  <c r="I3430" i="24"/>
  <c r="G3430" i="24"/>
  <c r="E3430" i="24"/>
  <c r="D3430" i="24"/>
  <c r="C3430" i="24"/>
  <c r="I3429" i="24"/>
  <c r="G3429" i="24"/>
  <c r="E3429" i="24"/>
  <c r="D3429" i="24"/>
  <c r="C3429" i="24"/>
  <c r="I3428" i="24"/>
  <c r="G3428" i="24"/>
  <c r="E3428" i="24"/>
  <c r="D3428" i="24"/>
  <c r="C3428" i="24"/>
  <c r="I3427" i="24"/>
  <c r="G3427" i="24"/>
  <c r="E3427" i="24"/>
  <c r="D3427" i="24"/>
  <c r="C3427" i="24"/>
  <c r="I3426" i="24"/>
  <c r="G3426" i="24"/>
  <c r="E3426" i="24"/>
  <c r="D3426" i="24"/>
  <c r="C3426" i="24"/>
  <c r="I3425" i="24"/>
  <c r="G3425" i="24"/>
  <c r="E3425" i="24"/>
  <c r="D3425" i="24"/>
  <c r="C3425" i="24"/>
  <c r="I3424" i="24"/>
  <c r="G3424" i="24"/>
  <c r="E3424" i="24"/>
  <c r="D3424" i="24"/>
  <c r="C3424" i="24"/>
  <c r="I3423" i="24"/>
  <c r="G3423" i="24"/>
  <c r="E3423" i="24"/>
  <c r="D3423" i="24"/>
  <c r="C3423" i="24"/>
  <c r="I3422" i="24"/>
  <c r="G3422" i="24"/>
  <c r="E3422" i="24"/>
  <c r="D3422" i="24"/>
  <c r="C3422" i="24"/>
  <c r="I3421" i="24"/>
  <c r="G3421" i="24"/>
  <c r="E3421" i="24"/>
  <c r="D3421" i="24"/>
  <c r="C3421" i="24"/>
  <c r="I3420" i="24"/>
  <c r="G3420" i="24"/>
  <c r="E3420" i="24"/>
  <c r="D3420" i="24"/>
  <c r="C3420" i="24"/>
  <c r="I3419" i="24"/>
  <c r="G3419" i="24"/>
  <c r="E3419" i="24"/>
  <c r="D3419" i="24"/>
  <c r="C3419" i="24"/>
  <c r="I3418" i="24"/>
  <c r="G3418" i="24"/>
  <c r="E3418" i="24"/>
  <c r="D3418" i="24"/>
  <c r="C3418" i="24"/>
  <c r="I3417" i="24"/>
  <c r="G3417" i="24"/>
  <c r="E3417" i="24"/>
  <c r="D3417" i="24"/>
  <c r="C3417" i="24"/>
  <c r="I3416" i="24"/>
  <c r="G3416" i="24"/>
  <c r="E3416" i="24"/>
  <c r="D3416" i="24"/>
  <c r="C3416" i="24"/>
  <c r="I3415" i="24"/>
  <c r="G3415" i="24"/>
  <c r="E3415" i="24"/>
  <c r="D3415" i="24"/>
  <c r="C3415" i="24"/>
  <c r="I3414" i="24"/>
  <c r="G3414" i="24"/>
  <c r="E3414" i="24"/>
  <c r="D3414" i="24"/>
  <c r="C3414" i="24"/>
  <c r="I3413" i="24"/>
  <c r="G3413" i="24"/>
  <c r="E3413" i="24"/>
  <c r="D3413" i="24"/>
  <c r="C3413" i="24"/>
  <c r="I3412" i="24"/>
  <c r="G3412" i="24"/>
  <c r="E3412" i="24"/>
  <c r="D3412" i="24"/>
  <c r="C3412" i="24"/>
  <c r="I3411" i="24"/>
  <c r="G3411" i="24"/>
  <c r="E3411" i="24"/>
  <c r="D3411" i="24"/>
  <c r="C3411" i="24"/>
  <c r="I3410" i="24"/>
  <c r="G3410" i="24"/>
  <c r="E3410" i="24"/>
  <c r="D3410" i="24"/>
  <c r="C3410" i="24"/>
  <c r="I3409" i="24"/>
  <c r="G3409" i="24"/>
  <c r="E3409" i="24"/>
  <c r="D3409" i="24"/>
  <c r="C3409" i="24"/>
  <c r="I3408" i="24"/>
  <c r="G3408" i="24"/>
  <c r="E3408" i="24"/>
  <c r="D3408" i="24"/>
  <c r="C3408" i="24"/>
  <c r="I3407" i="24"/>
  <c r="G3407" i="24"/>
  <c r="E3407" i="24"/>
  <c r="D3407" i="24"/>
  <c r="C3407" i="24"/>
  <c r="I3406" i="24"/>
  <c r="G3406" i="24"/>
  <c r="E3406" i="24"/>
  <c r="D3406" i="24"/>
  <c r="C3406" i="24"/>
  <c r="I3405" i="24"/>
  <c r="G3405" i="24"/>
  <c r="E3405" i="24"/>
  <c r="D3405" i="24"/>
  <c r="C3405" i="24"/>
  <c r="I3404" i="24"/>
  <c r="G3404" i="24"/>
  <c r="E3404" i="24"/>
  <c r="D3404" i="24"/>
  <c r="C3404" i="24"/>
  <c r="I3403" i="24"/>
  <c r="G3403" i="24"/>
  <c r="E3403" i="24"/>
  <c r="D3403" i="24"/>
  <c r="C3403" i="24"/>
  <c r="I3402" i="24"/>
  <c r="G3402" i="24"/>
  <c r="E3402" i="24"/>
  <c r="D3402" i="24"/>
  <c r="C3402" i="24"/>
  <c r="I3401" i="24"/>
  <c r="G3401" i="24"/>
  <c r="E3401" i="24"/>
  <c r="D3401" i="24"/>
  <c r="C3401" i="24"/>
  <c r="I3400" i="24"/>
  <c r="G3400" i="24"/>
  <c r="E3400" i="24"/>
  <c r="D3400" i="24"/>
  <c r="C3400" i="24"/>
  <c r="I3399" i="24"/>
  <c r="G3399" i="24"/>
  <c r="E3399" i="24"/>
  <c r="D3399" i="24"/>
  <c r="C3399" i="24"/>
  <c r="I3398" i="24"/>
  <c r="G3398" i="24"/>
  <c r="E3398" i="24"/>
  <c r="D3398" i="24"/>
  <c r="C3398" i="24"/>
  <c r="I3397" i="24"/>
  <c r="G3397" i="24"/>
  <c r="E3397" i="24"/>
  <c r="D3397" i="24"/>
  <c r="C3397" i="24"/>
  <c r="I3396" i="24"/>
  <c r="G3396" i="24"/>
  <c r="E3396" i="24"/>
  <c r="D3396" i="24"/>
  <c r="C3396" i="24"/>
  <c r="I3395" i="24"/>
  <c r="G3395" i="24"/>
  <c r="E3395" i="24"/>
  <c r="D3395" i="24"/>
  <c r="C3395" i="24"/>
  <c r="I3394" i="24"/>
  <c r="G3394" i="24"/>
  <c r="E3394" i="24"/>
  <c r="D3394" i="24"/>
  <c r="C3394" i="24"/>
  <c r="I3393" i="24"/>
  <c r="G3393" i="24"/>
  <c r="E3393" i="24"/>
  <c r="D3393" i="24"/>
  <c r="C3393" i="24"/>
  <c r="I3392" i="24"/>
  <c r="G3392" i="24"/>
  <c r="E3392" i="24"/>
  <c r="D3392" i="24"/>
  <c r="C3392" i="24"/>
  <c r="I3391" i="24"/>
  <c r="G3391" i="24"/>
  <c r="E3391" i="24"/>
  <c r="D3391" i="24"/>
  <c r="C3391" i="24"/>
  <c r="I3390" i="24"/>
  <c r="G3390" i="24"/>
  <c r="E3390" i="24"/>
  <c r="D3390" i="24"/>
  <c r="C3390" i="24"/>
  <c r="I3389" i="24"/>
  <c r="G3389" i="24"/>
  <c r="E3389" i="24"/>
  <c r="D3389" i="24"/>
  <c r="C3389" i="24"/>
  <c r="I3388" i="24"/>
  <c r="G3388" i="24"/>
  <c r="E3388" i="24"/>
  <c r="D3388" i="24"/>
  <c r="C3388" i="24"/>
  <c r="I3387" i="24"/>
  <c r="G3387" i="24"/>
  <c r="E3387" i="24"/>
  <c r="D3387" i="24"/>
  <c r="C3387" i="24"/>
  <c r="I3386" i="24"/>
  <c r="G3386" i="24"/>
  <c r="E3386" i="24"/>
  <c r="D3386" i="24"/>
  <c r="C3386" i="24"/>
  <c r="I3385" i="24"/>
  <c r="G3385" i="24"/>
  <c r="E3385" i="24"/>
  <c r="D3385" i="24"/>
  <c r="C3385" i="24"/>
  <c r="I3384" i="24"/>
  <c r="G3384" i="24"/>
  <c r="E3384" i="24"/>
  <c r="D3384" i="24"/>
  <c r="C3384" i="24"/>
  <c r="I3383" i="24"/>
  <c r="G3383" i="24"/>
  <c r="E3383" i="24"/>
  <c r="D3383" i="24"/>
  <c r="C3383" i="24"/>
  <c r="I3382" i="24"/>
  <c r="G3382" i="24"/>
  <c r="E3382" i="24"/>
  <c r="D3382" i="24"/>
  <c r="C3382" i="24"/>
  <c r="I3381" i="24"/>
  <c r="G3381" i="24"/>
  <c r="E3381" i="24"/>
  <c r="D3381" i="24"/>
  <c r="C3381" i="24"/>
  <c r="I3380" i="24"/>
  <c r="G3380" i="24"/>
  <c r="E3380" i="24"/>
  <c r="D3380" i="24"/>
  <c r="C3380" i="24"/>
  <c r="I3379" i="24"/>
  <c r="G3379" i="24"/>
  <c r="E3379" i="24"/>
  <c r="D3379" i="24"/>
  <c r="C3379" i="24"/>
  <c r="I3378" i="24"/>
  <c r="G3378" i="24"/>
  <c r="E3378" i="24"/>
  <c r="D3378" i="24"/>
  <c r="C3378" i="24"/>
  <c r="I3377" i="24"/>
  <c r="G3377" i="24"/>
  <c r="E3377" i="24"/>
  <c r="D3377" i="24"/>
  <c r="C3377" i="24"/>
  <c r="I3376" i="24"/>
  <c r="G3376" i="24"/>
  <c r="E3376" i="24"/>
  <c r="D3376" i="24"/>
  <c r="C3376" i="24"/>
  <c r="I3375" i="24"/>
  <c r="G3375" i="24"/>
  <c r="E3375" i="24"/>
  <c r="D3375" i="24"/>
  <c r="C3375" i="24"/>
  <c r="I3374" i="24"/>
  <c r="G3374" i="24"/>
  <c r="E3374" i="24"/>
  <c r="D3374" i="24"/>
  <c r="C3374" i="24"/>
  <c r="I3373" i="24"/>
  <c r="G3373" i="24"/>
  <c r="E3373" i="24"/>
  <c r="D3373" i="24"/>
  <c r="C3373" i="24"/>
  <c r="I3372" i="24"/>
  <c r="G3372" i="24"/>
  <c r="E3372" i="24"/>
  <c r="D3372" i="24"/>
  <c r="C3372" i="24"/>
  <c r="I3371" i="24"/>
  <c r="G3371" i="24"/>
  <c r="E3371" i="24"/>
  <c r="D3371" i="24"/>
  <c r="C3371" i="24"/>
  <c r="I3370" i="24"/>
  <c r="G3370" i="24"/>
  <c r="E3370" i="24"/>
  <c r="D3370" i="24"/>
  <c r="C3370" i="24"/>
  <c r="I3369" i="24"/>
  <c r="G3369" i="24"/>
  <c r="E3369" i="24"/>
  <c r="D3369" i="24"/>
  <c r="C3369" i="24"/>
  <c r="I3368" i="24"/>
  <c r="G3368" i="24"/>
  <c r="E3368" i="24"/>
  <c r="D3368" i="24"/>
  <c r="C3368" i="24"/>
  <c r="I3367" i="24"/>
  <c r="G3367" i="24"/>
  <c r="E3367" i="24"/>
  <c r="D3367" i="24"/>
  <c r="C3367" i="24"/>
  <c r="I3366" i="24"/>
  <c r="G3366" i="24"/>
  <c r="E3366" i="24"/>
  <c r="D3366" i="24"/>
  <c r="C3366" i="24"/>
  <c r="I3365" i="24"/>
  <c r="G3365" i="24"/>
  <c r="E3365" i="24"/>
  <c r="D3365" i="24"/>
  <c r="C3365" i="24"/>
  <c r="I3364" i="24"/>
  <c r="G3364" i="24"/>
  <c r="E3364" i="24"/>
  <c r="D3364" i="24"/>
  <c r="C3364" i="24"/>
  <c r="I3363" i="24"/>
  <c r="G3363" i="24"/>
  <c r="E3363" i="24"/>
  <c r="D3363" i="24"/>
  <c r="C3363" i="24"/>
  <c r="I3362" i="24"/>
  <c r="G3362" i="24"/>
  <c r="E3362" i="24"/>
  <c r="D3362" i="24"/>
  <c r="C3362" i="24"/>
  <c r="I3361" i="24"/>
  <c r="G3361" i="24"/>
  <c r="E3361" i="24"/>
  <c r="D3361" i="24"/>
  <c r="C3361" i="24"/>
  <c r="I3360" i="24"/>
  <c r="G3360" i="24"/>
  <c r="E3360" i="24"/>
  <c r="D3360" i="24"/>
  <c r="C3360" i="24"/>
  <c r="I3359" i="24"/>
  <c r="G3359" i="24"/>
  <c r="E3359" i="24"/>
  <c r="D3359" i="24"/>
  <c r="C3359" i="24"/>
  <c r="I3358" i="24"/>
  <c r="G3358" i="24"/>
  <c r="E3358" i="24"/>
  <c r="D3358" i="24"/>
  <c r="C3358" i="24"/>
  <c r="I3357" i="24"/>
  <c r="G3357" i="24"/>
  <c r="E3357" i="24"/>
  <c r="D3357" i="24"/>
  <c r="C3357" i="24"/>
  <c r="I3356" i="24"/>
  <c r="G3356" i="24"/>
  <c r="E3356" i="24"/>
  <c r="D3356" i="24"/>
  <c r="C3356" i="24"/>
  <c r="I3355" i="24"/>
  <c r="G3355" i="24"/>
  <c r="E3355" i="24"/>
  <c r="D3355" i="24"/>
  <c r="C3355" i="24"/>
  <c r="I3354" i="24"/>
  <c r="G3354" i="24"/>
  <c r="E3354" i="24"/>
  <c r="D3354" i="24"/>
  <c r="C3354" i="24"/>
  <c r="I3353" i="24"/>
  <c r="G3353" i="24"/>
  <c r="E3353" i="24"/>
  <c r="D3353" i="24"/>
  <c r="C3353" i="24"/>
  <c r="I3352" i="24"/>
  <c r="G3352" i="24"/>
  <c r="E3352" i="24"/>
  <c r="D3352" i="24"/>
  <c r="C3352" i="24"/>
  <c r="I3351" i="24"/>
  <c r="G3351" i="24"/>
  <c r="E3351" i="24"/>
  <c r="D3351" i="24"/>
  <c r="C3351" i="24"/>
  <c r="I3350" i="24"/>
  <c r="G3350" i="24"/>
  <c r="E3350" i="24"/>
  <c r="D3350" i="24"/>
  <c r="C3350" i="24"/>
  <c r="I3349" i="24"/>
  <c r="G3349" i="24"/>
  <c r="E3349" i="24"/>
  <c r="D3349" i="24"/>
  <c r="C3349" i="24"/>
  <c r="I3348" i="24"/>
  <c r="G3348" i="24"/>
  <c r="E3348" i="24"/>
  <c r="D3348" i="24"/>
  <c r="C3348" i="24"/>
  <c r="I3347" i="24"/>
  <c r="G3347" i="24"/>
  <c r="E3347" i="24"/>
  <c r="D3347" i="24"/>
  <c r="C3347" i="24"/>
  <c r="I3346" i="24"/>
  <c r="G3346" i="24"/>
  <c r="E3346" i="24"/>
  <c r="D3346" i="24"/>
  <c r="C3346" i="24"/>
  <c r="I3345" i="24"/>
  <c r="G3345" i="24"/>
  <c r="E3345" i="24"/>
  <c r="D3345" i="24"/>
  <c r="C3345" i="24"/>
  <c r="I3344" i="24"/>
  <c r="G3344" i="24"/>
  <c r="E3344" i="24"/>
  <c r="D3344" i="24"/>
  <c r="C3344" i="24"/>
  <c r="I3343" i="24"/>
  <c r="G3343" i="24"/>
  <c r="E3343" i="24"/>
  <c r="D3343" i="24"/>
  <c r="C3343" i="24"/>
  <c r="I3342" i="24"/>
  <c r="G3342" i="24"/>
  <c r="E3342" i="24"/>
  <c r="D3342" i="24"/>
  <c r="C3342" i="24"/>
  <c r="I3341" i="24"/>
  <c r="G3341" i="24"/>
  <c r="E3341" i="24"/>
  <c r="D3341" i="24"/>
  <c r="C3341" i="24"/>
  <c r="I3340" i="24"/>
  <c r="G3340" i="24"/>
  <c r="E3340" i="24"/>
  <c r="D3340" i="24"/>
  <c r="C3340" i="24"/>
  <c r="I3339" i="24"/>
  <c r="G3339" i="24"/>
  <c r="E3339" i="24"/>
  <c r="D3339" i="24"/>
  <c r="C3339" i="24"/>
  <c r="I3338" i="24"/>
  <c r="G3338" i="24"/>
  <c r="E3338" i="24"/>
  <c r="D3338" i="24"/>
  <c r="C3338" i="24"/>
  <c r="I3337" i="24"/>
  <c r="G3337" i="24"/>
  <c r="E3337" i="24"/>
  <c r="D3337" i="24"/>
  <c r="C3337" i="24"/>
  <c r="I3336" i="24"/>
  <c r="G3336" i="24"/>
  <c r="E3336" i="24"/>
  <c r="D3336" i="24"/>
  <c r="C3336" i="24"/>
  <c r="I3335" i="24"/>
  <c r="G3335" i="24"/>
  <c r="E3335" i="24"/>
  <c r="D3335" i="24"/>
  <c r="C3335" i="24"/>
  <c r="I3334" i="24"/>
  <c r="G3334" i="24"/>
  <c r="E3334" i="24"/>
  <c r="D3334" i="24"/>
  <c r="C3334" i="24"/>
  <c r="I3333" i="24"/>
  <c r="G3333" i="24"/>
  <c r="E3333" i="24"/>
  <c r="D3333" i="24"/>
  <c r="C3333" i="24"/>
  <c r="I3332" i="24"/>
  <c r="G3332" i="24"/>
  <c r="E3332" i="24"/>
  <c r="D3332" i="24"/>
  <c r="C3332" i="24"/>
  <c r="I3331" i="24"/>
  <c r="G3331" i="24"/>
  <c r="E3331" i="24"/>
  <c r="D3331" i="24"/>
  <c r="C3331" i="24"/>
  <c r="I3330" i="24"/>
  <c r="G3330" i="24"/>
  <c r="E3330" i="24"/>
  <c r="D3330" i="24"/>
  <c r="C3330" i="24"/>
  <c r="I3329" i="24"/>
  <c r="G3329" i="24"/>
  <c r="E3329" i="24"/>
  <c r="D3329" i="24"/>
  <c r="C3329" i="24"/>
  <c r="I3328" i="24"/>
  <c r="G3328" i="24"/>
  <c r="E3328" i="24"/>
  <c r="D3328" i="24"/>
  <c r="C3328" i="24"/>
  <c r="I3327" i="24"/>
  <c r="G3327" i="24"/>
  <c r="E3327" i="24"/>
  <c r="D3327" i="24"/>
  <c r="C3327" i="24"/>
  <c r="I3326" i="24"/>
  <c r="G3326" i="24"/>
  <c r="E3326" i="24"/>
  <c r="D3326" i="24"/>
  <c r="C3326" i="24"/>
  <c r="I3325" i="24"/>
  <c r="G3325" i="24"/>
  <c r="E3325" i="24"/>
  <c r="D3325" i="24"/>
  <c r="C3325" i="24"/>
  <c r="I3324" i="24"/>
  <c r="G3324" i="24"/>
  <c r="E3324" i="24"/>
  <c r="D3324" i="24"/>
  <c r="C3324" i="24"/>
  <c r="I3323" i="24"/>
  <c r="G3323" i="24"/>
  <c r="E3323" i="24"/>
  <c r="D3323" i="24"/>
  <c r="C3323" i="24"/>
  <c r="I3322" i="24"/>
  <c r="G3322" i="24"/>
  <c r="E3322" i="24"/>
  <c r="D3322" i="24"/>
  <c r="C3322" i="24"/>
  <c r="I3321" i="24"/>
  <c r="G3321" i="24"/>
  <c r="E3321" i="24"/>
  <c r="D3321" i="24"/>
  <c r="C3321" i="24"/>
  <c r="I3320" i="24"/>
  <c r="G3320" i="24"/>
  <c r="E3320" i="24"/>
  <c r="D3320" i="24"/>
  <c r="C3320" i="24"/>
  <c r="I3319" i="24"/>
  <c r="G3319" i="24"/>
  <c r="E3319" i="24"/>
  <c r="D3319" i="24"/>
  <c r="C3319" i="24"/>
  <c r="I3318" i="24"/>
  <c r="G3318" i="24"/>
  <c r="E3318" i="24"/>
  <c r="D3318" i="24"/>
  <c r="C3318" i="24"/>
  <c r="I3317" i="24"/>
  <c r="G3317" i="24"/>
  <c r="E3317" i="24"/>
  <c r="D3317" i="24"/>
  <c r="C3317" i="24"/>
  <c r="I3316" i="24"/>
  <c r="G3316" i="24"/>
  <c r="E3316" i="24"/>
  <c r="D3316" i="24"/>
  <c r="C3316" i="24"/>
  <c r="I3315" i="24"/>
  <c r="G3315" i="24"/>
  <c r="E3315" i="24"/>
  <c r="D3315" i="24"/>
  <c r="C3315" i="24"/>
  <c r="I3314" i="24"/>
  <c r="G3314" i="24"/>
  <c r="E3314" i="24"/>
  <c r="D3314" i="24"/>
  <c r="C3314" i="24"/>
  <c r="I3313" i="24"/>
  <c r="G3313" i="24"/>
  <c r="E3313" i="24"/>
  <c r="D3313" i="24"/>
  <c r="C3313" i="24"/>
  <c r="I3312" i="24"/>
  <c r="G3312" i="24"/>
  <c r="E3312" i="24"/>
  <c r="D3312" i="24"/>
  <c r="C3312" i="24"/>
  <c r="I3311" i="24"/>
  <c r="G3311" i="24"/>
  <c r="E3311" i="24"/>
  <c r="D3311" i="24"/>
  <c r="C3311" i="24"/>
  <c r="I3310" i="24"/>
  <c r="G3310" i="24"/>
  <c r="E3310" i="24"/>
  <c r="D3310" i="24"/>
  <c r="C3310" i="24"/>
  <c r="I3309" i="24"/>
  <c r="G3309" i="24"/>
  <c r="E3309" i="24"/>
  <c r="D3309" i="24"/>
  <c r="C3309" i="24"/>
  <c r="I3308" i="24"/>
  <c r="G3308" i="24"/>
  <c r="E3308" i="24"/>
  <c r="D3308" i="24"/>
  <c r="C3308" i="24"/>
  <c r="I3307" i="24"/>
  <c r="G3307" i="24"/>
  <c r="E3307" i="24"/>
  <c r="D3307" i="24"/>
  <c r="C3307" i="24"/>
  <c r="I3306" i="24"/>
  <c r="G3306" i="24"/>
  <c r="E3306" i="24"/>
  <c r="D3306" i="24"/>
  <c r="C3306" i="24"/>
  <c r="I3305" i="24"/>
  <c r="G3305" i="24"/>
  <c r="E3305" i="24"/>
  <c r="D3305" i="24"/>
  <c r="C3305" i="24"/>
  <c r="I3304" i="24"/>
  <c r="G3304" i="24"/>
  <c r="E3304" i="24"/>
  <c r="D3304" i="24"/>
  <c r="C3304" i="24"/>
  <c r="I3303" i="24"/>
  <c r="G3303" i="24"/>
  <c r="E3303" i="24"/>
  <c r="D3303" i="24"/>
  <c r="C3303" i="24"/>
  <c r="I3302" i="24"/>
  <c r="G3302" i="24"/>
  <c r="E3302" i="24"/>
  <c r="D3302" i="24"/>
  <c r="C3302" i="24"/>
  <c r="I3301" i="24"/>
  <c r="G3301" i="24"/>
  <c r="E3301" i="24"/>
  <c r="D3301" i="24"/>
  <c r="C3301" i="24"/>
  <c r="I3300" i="24"/>
  <c r="G3300" i="24"/>
  <c r="E3300" i="24"/>
  <c r="D3300" i="24"/>
  <c r="C3300" i="24"/>
  <c r="I3299" i="24"/>
  <c r="G3299" i="24"/>
  <c r="E3299" i="24"/>
  <c r="D3299" i="24"/>
  <c r="C3299" i="24"/>
  <c r="I3298" i="24"/>
  <c r="G3298" i="24"/>
  <c r="E3298" i="24"/>
  <c r="D3298" i="24"/>
  <c r="C3298" i="24"/>
  <c r="I3297" i="24"/>
  <c r="G3297" i="24"/>
  <c r="E3297" i="24"/>
  <c r="D3297" i="24"/>
  <c r="C3297" i="24"/>
  <c r="I3296" i="24"/>
  <c r="G3296" i="24"/>
  <c r="E3296" i="24"/>
  <c r="D3296" i="24"/>
  <c r="C3296" i="24"/>
  <c r="I3295" i="24"/>
  <c r="G3295" i="24"/>
  <c r="E3295" i="24"/>
  <c r="D3295" i="24"/>
  <c r="C3295" i="24"/>
  <c r="I3294" i="24"/>
  <c r="G3294" i="24"/>
  <c r="E3294" i="24"/>
  <c r="D3294" i="24"/>
  <c r="C3294" i="24"/>
  <c r="I3293" i="24"/>
  <c r="G3293" i="24"/>
  <c r="E3293" i="24"/>
  <c r="D3293" i="24"/>
  <c r="C3293" i="24"/>
  <c r="I3292" i="24"/>
  <c r="G3292" i="24"/>
  <c r="E3292" i="24"/>
  <c r="D3292" i="24"/>
  <c r="C3292" i="24"/>
  <c r="I3291" i="24"/>
  <c r="G3291" i="24"/>
  <c r="E3291" i="24"/>
  <c r="D3291" i="24"/>
  <c r="C3291" i="24"/>
  <c r="I3290" i="24"/>
  <c r="G3290" i="24"/>
  <c r="E3290" i="24"/>
  <c r="D3290" i="24"/>
  <c r="C3290" i="24"/>
  <c r="I3289" i="24"/>
  <c r="G3289" i="24"/>
  <c r="E3289" i="24"/>
  <c r="D3289" i="24"/>
  <c r="C3289" i="24"/>
  <c r="I3288" i="24"/>
  <c r="G3288" i="24"/>
  <c r="E3288" i="24"/>
  <c r="D3288" i="24"/>
  <c r="C3288" i="24"/>
  <c r="I3287" i="24"/>
  <c r="G3287" i="24"/>
  <c r="E3287" i="24"/>
  <c r="D3287" i="24"/>
  <c r="C3287" i="24"/>
  <c r="I3286" i="24"/>
  <c r="G3286" i="24"/>
  <c r="E3286" i="24"/>
  <c r="D3286" i="24"/>
  <c r="C3286" i="24"/>
  <c r="I3285" i="24"/>
  <c r="G3285" i="24"/>
  <c r="E3285" i="24"/>
  <c r="D3285" i="24"/>
  <c r="C3285" i="24"/>
  <c r="I3284" i="24"/>
  <c r="G3284" i="24"/>
  <c r="E3284" i="24"/>
  <c r="D3284" i="24"/>
  <c r="C3284" i="24"/>
  <c r="I3283" i="24"/>
  <c r="G3283" i="24"/>
  <c r="E3283" i="24"/>
  <c r="D3283" i="24"/>
  <c r="C3283" i="24"/>
  <c r="I3282" i="24"/>
  <c r="G3282" i="24"/>
  <c r="E3282" i="24"/>
  <c r="D3282" i="24"/>
  <c r="C3282" i="24"/>
  <c r="I3281" i="24"/>
  <c r="G3281" i="24"/>
  <c r="E3281" i="24"/>
  <c r="D3281" i="24"/>
  <c r="C3281" i="24"/>
  <c r="I3280" i="24"/>
  <c r="G3280" i="24"/>
  <c r="E3280" i="24"/>
  <c r="D3280" i="24"/>
  <c r="C3280" i="24"/>
  <c r="I3279" i="24"/>
  <c r="G3279" i="24"/>
  <c r="E3279" i="24"/>
  <c r="D3279" i="24"/>
  <c r="C3279" i="24"/>
  <c r="I3278" i="24"/>
  <c r="G3278" i="24"/>
  <c r="E3278" i="24"/>
  <c r="D3278" i="24"/>
  <c r="C3278" i="24"/>
  <c r="I3277" i="24"/>
  <c r="G3277" i="24"/>
  <c r="E3277" i="24"/>
  <c r="D3277" i="24"/>
  <c r="C3277" i="24"/>
  <c r="I3276" i="24"/>
  <c r="G3276" i="24"/>
  <c r="E3276" i="24"/>
  <c r="D3276" i="24"/>
  <c r="C3276" i="24"/>
  <c r="I3275" i="24"/>
  <c r="G3275" i="24"/>
  <c r="E3275" i="24"/>
  <c r="D3275" i="24"/>
  <c r="C3275" i="24"/>
  <c r="I3274" i="24"/>
  <c r="G3274" i="24"/>
  <c r="E3274" i="24"/>
  <c r="D3274" i="24"/>
  <c r="C3274" i="24"/>
  <c r="I3273" i="24"/>
  <c r="G3273" i="24"/>
  <c r="E3273" i="24"/>
  <c r="D3273" i="24"/>
  <c r="C3273" i="24"/>
  <c r="I3272" i="24"/>
  <c r="G3272" i="24"/>
  <c r="E3272" i="24"/>
  <c r="D3272" i="24"/>
  <c r="C3272" i="24"/>
  <c r="I3271" i="24"/>
  <c r="G3271" i="24"/>
  <c r="E3271" i="24"/>
  <c r="D3271" i="24"/>
  <c r="C3271" i="24"/>
  <c r="I3270" i="24"/>
  <c r="G3270" i="24"/>
  <c r="E3270" i="24"/>
  <c r="D3270" i="24"/>
  <c r="C3270" i="24"/>
  <c r="I3269" i="24"/>
  <c r="G3269" i="24"/>
  <c r="E3269" i="24"/>
  <c r="D3269" i="24"/>
  <c r="C3269" i="24"/>
  <c r="I3268" i="24"/>
  <c r="G3268" i="24"/>
  <c r="E3268" i="24"/>
  <c r="D3268" i="24"/>
  <c r="C3268" i="24"/>
  <c r="I3267" i="24"/>
  <c r="G3267" i="24"/>
  <c r="E3267" i="24"/>
  <c r="D3267" i="24"/>
  <c r="C3267" i="24"/>
  <c r="I3266" i="24"/>
  <c r="G3266" i="24"/>
  <c r="E3266" i="24"/>
  <c r="D3266" i="24"/>
  <c r="C3266" i="24"/>
  <c r="I3265" i="24"/>
  <c r="G3265" i="24"/>
  <c r="E3265" i="24"/>
  <c r="D3265" i="24"/>
  <c r="C3265" i="24"/>
  <c r="I3264" i="24"/>
  <c r="G3264" i="24"/>
  <c r="E3264" i="24"/>
  <c r="D3264" i="24"/>
  <c r="C3264" i="24"/>
  <c r="I3263" i="24"/>
  <c r="G3263" i="24"/>
  <c r="E3263" i="24"/>
  <c r="D3263" i="24"/>
  <c r="C3263" i="24"/>
  <c r="I3262" i="24"/>
  <c r="G3262" i="24"/>
  <c r="E3262" i="24"/>
  <c r="D3262" i="24"/>
  <c r="C3262" i="24"/>
  <c r="I3261" i="24"/>
  <c r="G3261" i="24"/>
  <c r="E3261" i="24"/>
  <c r="D3261" i="24"/>
  <c r="C3261" i="24"/>
  <c r="I3260" i="24"/>
  <c r="G3260" i="24"/>
  <c r="E3260" i="24"/>
  <c r="D3260" i="24"/>
  <c r="C3260" i="24"/>
  <c r="I3259" i="24"/>
  <c r="G3259" i="24"/>
  <c r="E3259" i="24"/>
  <c r="D3259" i="24"/>
  <c r="C3259" i="24"/>
  <c r="I3258" i="24"/>
  <c r="G3258" i="24"/>
  <c r="E3258" i="24"/>
  <c r="D3258" i="24"/>
  <c r="C3258" i="24"/>
  <c r="I3257" i="24"/>
  <c r="G3257" i="24"/>
  <c r="E3257" i="24"/>
  <c r="D3257" i="24"/>
  <c r="C3257" i="24"/>
  <c r="I3256" i="24"/>
  <c r="G3256" i="24"/>
  <c r="E3256" i="24"/>
  <c r="D3256" i="24"/>
  <c r="C3256" i="24"/>
  <c r="I3255" i="24"/>
  <c r="G3255" i="24"/>
  <c r="E3255" i="24"/>
  <c r="D3255" i="24"/>
  <c r="C3255" i="24"/>
  <c r="I3254" i="24"/>
  <c r="G3254" i="24"/>
  <c r="E3254" i="24"/>
  <c r="D3254" i="24"/>
  <c r="C3254" i="24"/>
  <c r="I3253" i="24"/>
  <c r="G3253" i="24"/>
  <c r="E3253" i="24"/>
  <c r="D3253" i="24"/>
  <c r="C3253" i="24"/>
  <c r="I3252" i="24"/>
  <c r="G3252" i="24"/>
  <c r="E3252" i="24"/>
  <c r="D3252" i="24"/>
  <c r="C3252" i="24"/>
  <c r="I3251" i="24"/>
  <c r="G3251" i="24"/>
  <c r="E3251" i="24"/>
  <c r="D3251" i="24"/>
  <c r="C3251" i="24"/>
  <c r="I3250" i="24"/>
  <c r="G3250" i="24"/>
  <c r="E3250" i="24"/>
  <c r="D3250" i="24"/>
  <c r="C3250" i="24"/>
  <c r="I3249" i="24"/>
  <c r="G3249" i="24"/>
  <c r="E3249" i="24"/>
  <c r="D3249" i="24"/>
  <c r="C3249" i="24"/>
  <c r="I3248" i="24"/>
  <c r="G3248" i="24"/>
  <c r="E3248" i="24"/>
  <c r="D3248" i="24"/>
  <c r="C3248" i="24"/>
  <c r="I3247" i="24"/>
  <c r="G3247" i="24"/>
  <c r="E3247" i="24"/>
  <c r="D3247" i="24"/>
  <c r="C3247" i="24"/>
  <c r="I3246" i="24"/>
  <c r="G3246" i="24"/>
  <c r="E3246" i="24"/>
  <c r="D3246" i="24"/>
  <c r="C3246" i="24"/>
  <c r="I3245" i="24"/>
  <c r="G3245" i="24"/>
  <c r="E3245" i="24"/>
  <c r="D3245" i="24"/>
  <c r="C3245" i="24"/>
  <c r="I3244" i="24"/>
  <c r="G3244" i="24"/>
  <c r="E3244" i="24"/>
  <c r="D3244" i="24"/>
  <c r="C3244" i="24"/>
  <c r="I3243" i="24"/>
  <c r="G3243" i="24"/>
  <c r="E3243" i="24"/>
  <c r="D3243" i="24"/>
  <c r="C3243" i="24"/>
  <c r="I3242" i="24"/>
  <c r="G3242" i="24"/>
  <c r="E3242" i="24"/>
  <c r="D3242" i="24"/>
  <c r="C3242" i="24"/>
  <c r="I3241" i="24"/>
  <c r="G3241" i="24"/>
  <c r="E3241" i="24"/>
  <c r="D3241" i="24"/>
  <c r="C3241" i="24"/>
  <c r="I3240" i="24"/>
  <c r="G3240" i="24"/>
  <c r="E3240" i="24"/>
  <c r="D3240" i="24"/>
  <c r="C3240" i="24"/>
  <c r="I3239" i="24"/>
  <c r="G3239" i="24"/>
  <c r="E3239" i="24"/>
  <c r="D3239" i="24"/>
  <c r="C3239" i="24"/>
  <c r="I3238" i="24"/>
  <c r="G3238" i="24"/>
  <c r="E3238" i="24"/>
  <c r="D3238" i="24"/>
  <c r="C3238" i="24"/>
  <c r="I3237" i="24"/>
  <c r="G3237" i="24"/>
  <c r="E3237" i="24"/>
  <c r="D3237" i="24"/>
  <c r="C3237" i="24"/>
  <c r="I3236" i="24"/>
  <c r="G3236" i="24"/>
  <c r="E3236" i="24"/>
  <c r="D3236" i="24"/>
  <c r="C3236" i="24"/>
  <c r="I3235" i="24"/>
  <c r="G3235" i="24"/>
  <c r="E3235" i="24"/>
  <c r="D3235" i="24"/>
  <c r="C3235" i="24"/>
  <c r="I3234" i="24"/>
  <c r="G3234" i="24"/>
  <c r="E3234" i="24"/>
  <c r="D3234" i="24"/>
  <c r="C3234" i="24"/>
  <c r="I3233" i="24"/>
  <c r="G3233" i="24"/>
  <c r="E3233" i="24"/>
  <c r="D3233" i="24"/>
  <c r="C3233" i="24"/>
  <c r="I3232" i="24"/>
  <c r="G3232" i="24"/>
  <c r="E3232" i="24"/>
  <c r="D3232" i="24"/>
  <c r="C3232" i="24"/>
  <c r="I3231" i="24"/>
  <c r="G3231" i="24"/>
  <c r="E3231" i="24"/>
  <c r="D3231" i="24"/>
  <c r="C3231" i="24"/>
  <c r="I3230" i="24"/>
  <c r="G3230" i="24"/>
  <c r="E3230" i="24"/>
  <c r="D3230" i="24"/>
  <c r="C3230" i="24"/>
  <c r="I3229" i="24"/>
  <c r="G3229" i="24"/>
  <c r="E3229" i="24"/>
  <c r="D3229" i="24"/>
  <c r="C3229" i="24"/>
  <c r="I3228" i="24"/>
  <c r="G3228" i="24"/>
  <c r="E3228" i="24"/>
  <c r="D3228" i="24"/>
  <c r="C3228" i="24"/>
  <c r="I3227" i="24"/>
  <c r="G3227" i="24"/>
  <c r="E3227" i="24"/>
  <c r="D3227" i="24"/>
  <c r="C3227" i="24"/>
  <c r="I3226" i="24"/>
  <c r="G3226" i="24"/>
  <c r="E3226" i="24"/>
  <c r="D3226" i="24"/>
  <c r="C3226" i="24"/>
  <c r="I3225" i="24"/>
  <c r="G3225" i="24"/>
  <c r="E3225" i="24"/>
  <c r="D3225" i="24"/>
  <c r="C3225" i="24"/>
  <c r="I3224" i="24"/>
  <c r="G3224" i="24"/>
  <c r="E3224" i="24"/>
  <c r="D3224" i="24"/>
  <c r="C3224" i="24"/>
  <c r="I3223" i="24"/>
  <c r="G3223" i="24"/>
  <c r="E3223" i="24"/>
  <c r="D3223" i="24"/>
  <c r="C3223" i="24"/>
  <c r="I3222" i="24"/>
  <c r="G3222" i="24"/>
  <c r="E3222" i="24"/>
  <c r="D3222" i="24"/>
  <c r="C3222" i="24"/>
  <c r="I3221" i="24"/>
  <c r="G3221" i="24"/>
  <c r="E3221" i="24"/>
  <c r="D3221" i="24"/>
  <c r="C3221" i="24"/>
  <c r="I3220" i="24"/>
  <c r="G3220" i="24"/>
  <c r="E3220" i="24"/>
  <c r="D3220" i="24"/>
  <c r="C3220" i="24"/>
  <c r="I3219" i="24"/>
  <c r="G3219" i="24"/>
  <c r="E3219" i="24"/>
  <c r="D3219" i="24"/>
  <c r="C3219" i="24"/>
  <c r="I3218" i="24"/>
  <c r="G3218" i="24"/>
  <c r="E3218" i="24"/>
  <c r="D3218" i="24"/>
  <c r="C3218" i="24"/>
  <c r="I3217" i="24"/>
  <c r="G3217" i="24"/>
  <c r="E3217" i="24"/>
  <c r="D3217" i="24"/>
  <c r="C3217" i="24"/>
  <c r="I3216" i="24"/>
  <c r="G3216" i="24"/>
  <c r="E3216" i="24"/>
  <c r="D3216" i="24"/>
  <c r="C3216" i="24"/>
  <c r="I3215" i="24"/>
  <c r="G3215" i="24"/>
  <c r="E3215" i="24"/>
  <c r="D3215" i="24"/>
  <c r="C3215" i="24"/>
  <c r="I3214" i="24"/>
  <c r="G3214" i="24"/>
  <c r="E3214" i="24"/>
  <c r="D3214" i="24"/>
  <c r="C3214" i="24"/>
  <c r="I3213" i="24"/>
  <c r="G3213" i="24"/>
  <c r="E3213" i="24"/>
  <c r="D3213" i="24"/>
  <c r="C3213" i="24"/>
  <c r="I3212" i="24"/>
  <c r="G3212" i="24"/>
  <c r="E3212" i="24"/>
  <c r="D3212" i="24"/>
  <c r="C3212" i="24"/>
  <c r="I3211" i="24"/>
  <c r="G3211" i="24"/>
  <c r="E3211" i="24"/>
  <c r="D3211" i="24"/>
  <c r="C3211" i="24"/>
  <c r="I3210" i="24"/>
  <c r="G3210" i="24"/>
  <c r="E3210" i="24"/>
  <c r="D3210" i="24"/>
  <c r="C3210" i="24"/>
  <c r="I3209" i="24"/>
  <c r="G3209" i="24"/>
  <c r="E3209" i="24"/>
  <c r="D3209" i="24"/>
  <c r="C3209" i="24"/>
  <c r="I3208" i="24"/>
  <c r="G3208" i="24"/>
  <c r="E3208" i="24"/>
  <c r="D3208" i="24"/>
  <c r="C3208" i="24"/>
  <c r="I3207" i="24"/>
  <c r="G3207" i="24"/>
  <c r="E3207" i="24"/>
  <c r="D3207" i="24"/>
  <c r="C3207" i="24"/>
  <c r="I3206" i="24"/>
  <c r="G3206" i="24"/>
  <c r="E3206" i="24"/>
  <c r="D3206" i="24"/>
  <c r="C3206" i="24"/>
  <c r="I3205" i="24"/>
  <c r="G3205" i="24"/>
  <c r="E3205" i="24"/>
  <c r="D3205" i="24"/>
  <c r="C3205" i="24"/>
  <c r="I3204" i="24"/>
  <c r="G3204" i="24"/>
  <c r="E3204" i="24"/>
  <c r="D3204" i="24"/>
  <c r="C3204" i="24"/>
  <c r="I3203" i="24"/>
  <c r="G3203" i="24"/>
  <c r="E3203" i="24"/>
  <c r="D3203" i="24"/>
  <c r="C3203" i="24"/>
  <c r="I3202" i="24"/>
  <c r="G3202" i="24"/>
  <c r="E3202" i="24"/>
  <c r="D3202" i="24"/>
  <c r="C3202" i="24"/>
  <c r="I3201" i="24"/>
  <c r="G3201" i="24"/>
  <c r="E3201" i="24"/>
  <c r="D3201" i="24"/>
  <c r="C3201" i="24"/>
  <c r="I3200" i="24"/>
  <c r="G3200" i="24"/>
  <c r="E3200" i="24"/>
  <c r="D3200" i="24"/>
  <c r="C3200" i="24"/>
  <c r="I3199" i="24"/>
  <c r="G3199" i="24"/>
  <c r="E3199" i="24"/>
  <c r="D3199" i="24"/>
  <c r="C3199" i="24"/>
  <c r="I3198" i="24"/>
  <c r="G3198" i="24"/>
  <c r="E3198" i="24"/>
  <c r="D3198" i="24"/>
  <c r="C3198" i="24"/>
  <c r="I3197" i="24"/>
  <c r="G3197" i="24"/>
  <c r="E3197" i="24"/>
  <c r="D3197" i="24"/>
  <c r="C3197" i="24"/>
  <c r="I3196" i="24"/>
  <c r="G3196" i="24"/>
  <c r="E3196" i="24"/>
  <c r="D3196" i="24"/>
  <c r="C3196" i="24"/>
  <c r="I3195" i="24"/>
  <c r="G3195" i="24"/>
  <c r="E3195" i="24"/>
  <c r="D3195" i="24"/>
  <c r="C3195" i="24"/>
  <c r="I3194" i="24"/>
  <c r="G3194" i="24"/>
  <c r="E3194" i="24"/>
  <c r="D3194" i="24"/>
  <c r="C3194" i="24"/>
  <c r="I3193" i="24"/>
  <c r="G3193" i="24"/>
  <c r="E3193" i="24"/>
  <c r="D3193" i="24"/>
  <c r="C3193" i="24"/>
  <c r="I3192" i="24"/>
  <c r="G3192" i="24"/>
  <c r="E3192" i="24"/>
  <c r="D3192" i="24"/>
  <c r="C3192" i="24"/>
  <c r="I3191" i="24"/>
  <c r="G3191" i="24"/>
  <c r="E3191" i="24"/>
  <c r="D3191" i="24"/>
  <c r="C3191" i="24"/>
  <c r="I3190" i="24"/>
  <c r="G3190" i="24"/>
  <c r="E3190" i="24"/>
  <c r="D3190" i="24"/>
  <c r="C3190" i="24"/>
  <c r="I3189" i="24"/>
  <c r="G3189" i="24"/>
  <c r="E3189" i="24"/>
  <c r="D3189" i="24"/>
  <c r="C3189" i="24"/>
  <c r="I3188" i="24"/>
  <c r="G3188" i="24"/>
  <c r="E3188" i="24"/>
  <c r="D3188" i="24"/>
  <c r="C3188" i="24"/>
  <c r="I3187" i="24"/>
  <c r="G3187" i="24"/>
  <c r="E3187" i="24"/>
  <c r="D3187" i="24"/>
  <c r="C3187" i="24"/>
  <c r="I3186" i="24"/>
  <c r="G3186" i="24"/>
  <c r="E3186" i="24"/>
  <c r="D3186" i="24"/>
  <c r="C3186" i="24"/>
  <c r="I3185" i="24"/>
  <c r="G3185" i="24"/>
  <c r="E3185" i="24"/>
  <c r="D3185" i="24"/>
  <c r="C3185" i="24"/>
  <c r="I3184" i="24"/>
  <c r="G3184" i="24"/>
  <c r="E3184" i="24"/>
  <c r="D3184" i="24"/>
  <c r="C3184" i="24"/>
  <c r="I3183" i="24"/>
  <c r="G3183" i="24"/>
  <c r="E3183" i="24"/>
  <c r="D3183" i="24"/>
  <c r="C3183" i="24"/>
  <c r="I3182" i="24"/>
  <c r="G3182" i="24"/>
  <c r="E3182" i="24"/>
  <c r="D3182" i="24"/>
  <c r="C3182" i="24"/>
  <c r="I3181" i="24"/>
  <c r="G3181" i="24"/>
  <c r="E3181" i="24"/>
  <c r="D3181" i="24"/>
  <c r="C3181" i="24"/>
  <c r="I3180" i="24"/>
  <c r="G3180" i="24"/>
  <c r="E3180" i="24"/>
  <c r="D3180" i="24"/>
  <c r="C3180" i="24"/>
  <c r="I3179" i="24"/>
  <c r="G3179" i="24"/>
  <c r="E3179" i="24"/>
  <c r="D3179" i="24"/>
  <c r="C3179" i="24"/>
  <c r="I3178" i="24"/>
  <c r="G3178" i="24"/>
  <c r="E3178" i="24"/>
  <c r="D3178" i="24"/>
  <c r="C3178" i="24"/>
  <c r="I3177" i="24"/>
  <c r="G3177" i="24"/>
  <c r="E3177" i="24"/>
  <c r="D3177" i="24"/>
  <c r="C3177" i="24"/>
  <c r="I3176" i="24"/>
  <c r="G3176" i="24"/>
  <c r="E3176" i="24"/>
  <c r="D3176" i="24"/>
  <c r="C3176" i="24"/>
  <c r="I3175" i="24"/>
  <c r="G3175" i="24"/>
  <c r="E3175" i="24"/>
  <c r="D3175" i="24"/>
  <c r="C3175" i="24"/>
  <c r="I3174" i="24"/>
  <c r="G3174" i="24"/>
  <c r="E3174" i="24"/>
  <c r="D3174" i="24"/>
  <c r="C3174" i="24"/>
  <c r="I3173" i="24"/>
  <c r="G3173" i="24"/>
  <c r="E3173" i="24"/>
  <c r="D3173" i="24"/>
  <c r="C3173" i="24"/>
  <c r="I3172" i="24"/>
  <c r="G3172" i="24"/>
  <c r="E3172" i="24"/>
  <c r="D3172" i="24"/>
  <c r="C3172" i="24"/>
  <c r="I3171" i="24"/>
  <c r="G3171" i="24"/>
  <c r="E3171" i="24"/>
  <c r="D3171" i="24"/>
  <c r="C3171" i="24"/>
  <c r="I3170" i="24"/>
  <c r="G3170" i="24"/>
  <c r="E3170" i="24"/>
  <c r="D3170" i="24"/>
  <c r="C3170" i="24"/>
  <c r="I3169" i="24"/>
  <c r="G3169" i="24"/>
  <c r="E3169" i="24"/>
  <c r="D3169" i="24"/>
  <c r="C3169" i="24"/>
  <c r="I3168" i="24"/>
  <c r="G3168" i="24"/>
  <c r="E3168" i="24"/>
  <c r="D3168" i="24"/>
  <c r="C3168" i="24"/>
  <c r="I3167" i="24"/>
  <c r="G3167" i="24"/>
  <c r="E3167" i="24"/>
  <c r="D3167" i="24"/>
  <c r="C3167" i="24"/>
  <c r="I3166" i="24"/>
  <c r="G3166" i="24"/>
  <c r="E3166" i="24"/>
  <c r="D3166" i="24"/>
  <c r="C3166" i="24"/>
  <c r="I3165" i="24"/>
  <c r="G3165" i="24"/>
  <c r="E3165" i="24"/>
  <c r="D3165" i="24"/>
  <c r="C3165" i="24"/>
  <c r="I3164" i="24"/>
  <c r="G3164" i="24"/>
  <c r="E3164" i="24"/>
  <c r="D3164" i="24"/>
  <c r="C3164" i="24"/>
  <c r="I3163" i="24"/>
  <c r="G3163" i="24"/>
  <c r="E3163" i="24"/>
  <c r="D3163" i="24"/>
  <c r="C3163" i="24"/>
  <c r="I3162" i="24"/>
  <c r="G3162" i="24"/>
  <c r="E3162" i="24"/>
  <c r="D3162" i="24"/>
  <c r="C3162" i="24"/>
  <c r="I3161" i="24"/>
  <c r="G3161" i="24"/>
  <c r="E3161" i="24"/>
  <c r="D3161" i="24"/>
  <c r="C3161" i="24"/>
  <c r="I3160" i="24"/>
  <c r="G3160" i="24"/>
  <c r="E3160" i="24"/>
  <c r="D3160" i="24"/>
  <c r="C3160" i="24"/>
  <c r="I3159" i="24"/>
  <c r="G3159" i="24"/>
  <c r="E3159" i="24"/>
  <c r="D3159" i="24"/>
  <c r="C3159" i="24"/>
  <c r="I3158" i="24"/>
  <c r="G3158" i="24"/>
  <c r="E3158" i="24"/>
  <c r="D3158" i="24"/>
  <c r="C3158" i="24"/>
  <c r="I3157" i="24"/>
  <c r="G3157" i="24"/>
  <c r="E3157" i="24"/>
  <c r="D3157" i="24"/>
  <c r="C3157" i="24"/>
  <c r="I3156" i="24"/>
  <c r="G3156" i="24"/>
  <c r="E3156" i="24"/>
  <c r="D3156" i="24"/>
  <c r="C3156" i="24"/>
  <c r="I3155" i="24"/>
  <c r="G3155" i="24"/>
  <c r="E3155" i="24"/>
  <c r="D3155" i="24"/>
  <c r="C3155" i="24"/>
  <c r="I3154" i="24"/>
  <c r="G3154" i="24"/>
  <c r="E3154" i="24"/>
  <c r="D3154" i="24"/>
  <c r="C3154" i="24"/>
  <c r="I3153" i="24"/>
  <c r="G3153" i="24"/>
  <c r="E3153" i="24"/>
  <c r="D3153" i="24"/>
  <c r="C3153" i="24"/>
  <c r="I3152" i="24"/>
  <c r="G3152" i="24"/>
  <c r="E3152" i="24"/>
  <c r="D3152" i="24"/>
  <c r="C3152" i="24"/>
  <c r="I3151" i="24"/>
  <c r="G3151" i="24"/>
  <c r="E3151" i="24"/>
  <c r="D3151" i="24"/>
  <c r="C3151" i="24"/>
  <c r="I3150" i="24"/>
  <c r="G3150" i="24"/>
  <c r="E3150" i="24"/>
  <c r="D3150" i="24"/>
  <c r="C3150" i="24"/>
  <c r="I3149" i="24"/>
  <c r="G3149" i="24"/>
  <c r="E3149" i="24"/>
  <c r="D3149" i="24"/>
  <c r="C3149" i="24"/>
  <c r="I3148" i="24"/>
  <c r="G3148" i="24"/>
  <c r="E3148" i="24"/>
  <c r="D3148" i="24"/>
  <c r="C3148" i="24"/>
  <c r="I3147" i="24"/>
  <c r="G3147" i="24"/>
  <c r="E3147" i="24"/>
  <c r="D3147" i="24"/>
  <c r="C3147" i="24"/>
  <c r="I3146" i="24"/>
  <c r="G3146" i="24"/>
  <c r="E3146" i="24"/>
  <c r="D3146" i="24"/>
  <c r="C3146" i="24"/>
  <c r="I3145" i="24"/>
  <c r="G3145" i="24"/>
  <c r="E3145" i="24"/>
  <c r="D3145" i="24"/>
  <c r="C3145" i="24"/>
  <c r="I3144" i="24"/>
  <c r="G3144" i="24"/>
  <c r="E3144" i="24"/>
  <c r="D3144" i="24"/>
  <c r="C3144" i="24"/>
  <c r="I3143" i="24"/>
  <c r="G3143" i="24"/>
  <c r="E3143" i="24"/>
  <c r="D3143" i="24"/>
  <c r="C3143" i="24"/>
  <c r="I3142" i="24"/>
  <c r="G3142" i="24"/>
  <c r="E3142" i="24"/>
  <c r="D3142" i="24"/>
  <c r="C3142" i="24"/>
  <c r="I3141" i="24"/>
  <c r="G3141" i="24"/>
  <c r="E3141" i="24"/>
  <c r="D3141" i="24"/>
  <c r="C3141" i="24"/>
  <c r="I3140" i="24"/>
  <c r="G3140" i="24"/>
  <c r="E3140" i="24"/>
  <c r="D3140" i="24"/>
  <c r="C3140" i="24"/>
  <c r="I3139" i="24"/>
  <c r="G3139" i="24"/>
  <c r="E3139" i="24"/>
  <c r="D3139" i="24"/>
  <c r="C3139" i="24"/>
  <c r="I3138" i="24"/>
  <c r="G3138" i="24"/>
  <c r="E3138" i="24"/>
  <c r="D3138" i="24"/>
  <c r="C3138" i="24"/>
  <c r="I3137" i="24"/>
  <c r="G3137" i="24"/>
  <c r="E3137" i="24"/>
  <c r="D3137" i="24"/>
  <c r="C3137" i="24"/>
  <c r="I3136" i="24"/>
  <c r="G3136" i="24"/>
  <c r="E3136" i="24"/>
  <c r="D3136" i="24"/>
  <c r="C3136" i="24"/>
  <c r="I3135" i="24"/>
  <c r="G3135" i="24"/>
  <c r="E3135" i="24"/>
  <c r="D3135" i="24"/>
  <c r="C3135" i="24"/>
  <c r="I3134" i="24"/>
  <c r="G3134" i="24"/>
  <c r="E3134" i="24"/>
  <c r="D3134" i="24"/>
  <c r="C3134" i="24"/>
  <c r="I3133" i="24"/>
  <c r="G3133" i="24"/>
  <c r="E3133" i="24"/>
  <c r="D3133" i="24"/>
  <c r="C3133" i="24"/>
  <c r="I3132" i="24"/>
  <c r="G3132" i="24"/>
  <c r="E3132" i="24"/>
  <c r="D3132" i="24"/>
  <c r="C3132" i="24"/>
  <c r="I3131" i="24"/>
  <c r="G3131" i="24"/>
  <c r="E3131" i="24"/>
  <c r="D3131" i="24"/>
  <c r="C3131" i="24"/>
  <c r="I3130" i="24"/>
  <c r="G3130" i="24"/>
  <c r="E3130" i="24"/>
  <c r="D3130" i="24"/>
  <c r="C3130" i="24"/>
  <c r="I3129" i="24"/>
  <c r="G3129" i="24"/>
  <c r="E3129" i="24"/>
  <c r="D3129" i="24"/>
  <c r="C3129" i="24"/>
  <c r="I3128" i="24"/>
  <c r="G3128" i="24"/>
  <c r="E3128" i="24"/>
  <c r="D3128" i="24"/>
  <c r="C3128" i="24"/>
  <c r="I3127" i="24"/>
  <c r="G3127" i="24"/>
  <c r="E3127" i="24"/>
  <c r="D3127" i="24"/>
  <c r="C3127" i="24"/>
  <c r="I3126" i="24"/>
  <c r="G3126" i="24"/>
  <c r="E3126" i="24"/>
  <c r="D3126" i="24"/>
  <c r="C3126" i="24"/>
  <c r="I3125" i="24"/>
  <c r="G3125" i="24"/>
  <c r="E3125" i="24"/>
  <c r="D3125" i="24"/>
  <c r="C3125" i="24"/>
  <c r="I3124" i="24"/>
  <c r="G3124" i="24"/>
  <c r="E3124" i="24"/>
  <c r="D3124" i="24"/>
  <c r="C3124" i="24"/>
  <c r="I3123" i="24"/>
  <c r="G3123" i="24"/>
  <c r="E3123" i="24"/>
  <c r="D3123" i="24"/>
  <c r="C3123" i="24"/>
  <c r="I3122" i="24"/>
  <c r="G3122" i="24"/>
  <c r="E3122" i="24"/>
  <c r="D3122" i="24"/>
  <c r="C3122" i="24"/>
  <c r="I3121" i="24"/>
  <c r="G3121" i="24"/>
  <c r="E3121" i="24"/>
  <c r="D3121" i="24"/>
  <c r="C3121" i="24"/>
  <c r="I3120" i="24"/>
  <c r="G3120" i="24"/>
  <c r="E3120" i="24"/>
  <c r="D3120" i="24"/>
  <c r="C3120" i="24"/>
  <c r="I3119" i="24"/>
  <c r="G3119" i="24"/>
  <c r="E3119" i="24"/>
  <c r="D3119" i="24"/>
  <c r="C3119" i="24"/>
  <c r="I3118" i="24"/>
  <c r="G3118" i="24"/>
  <c r="E3118" i="24"/>
  <c r="D3118" i="24"/>
  <c r="C3118" i="24"/>
  <c r="I3117" i="24"/>
  <c r="G3117" i="24"/>
  <c r="E3117" i="24"/>
  <c r="D3117" i="24"/>
  <c r="C3117" i="24"/>
  <c r="I3116" i="24"/>
  <c r="G3116" i="24"/>
  <c r="E3116" i="24"/>
  <c r="D3116" i="24"/>
  <c r="C3116" i="24"/>
  <c r="I3115" i="24"/>
  <c r="G3115" i="24"/>
  <c r="E3115" i="24"/>
  <c r="D3115" i="24"/>
  <c r="C3115" i="24"/>
  <c r="I3114" i="24"/>
  <c r="G3114" i="24"/>
  <c r="E3114" i="24"/>
  <c r="D3114" i="24"/>
  <c r="C3114" i="24"/>
  <c r="I3113" i="24"/>
  <c r="G3113" i="24"/>
  <c r="E3113" i="24"/>
  <c r="D3113" i="24"/>
  <c r="C3113" i="24"/>
  <c r="I3112" i="24"/>
  <c r="G3112" i="24"/>
  <c r="E3112" i="24"/>
  <c r="D3112" i="24"/>
  <c r="C3112" i="24"/>
  <c r="I3111" i="24"/>
  <c r="G3111" i="24"/>
  <c r="E3111" i="24"/>
  <c r="D3111" i="24"/>
  <c r="C3111" i="24"/>
  <c r="I3110" i="24"/>
  <c r="G3110" i="24"/>
  <c r="E3110" i="24"/>
  <c r="D3110" i="24"/>
  <c r="C3110" i="24"/>
  <c r="I3109" i="24"/>
  <c r="G3109" i="24"/>
  <c r="E3109" i="24"/>
  <c r="D3109" i="24"/>
  <c r="C3109" i="24"/>
  <c r="I3108" i="24"/>
  <c r="G3108" i="24"/>
  <c r="E3108" i="24"/>
  <c r="D3108" i="24"/>
  <c r="C3108" i="24"/>
  <c r="I3107" i="24"/>
  <c r="G3107" i="24"/>
  <c r="E3107" i="24"/>
  <c r="D3107" i="24"/>
  <c r="C3107" i="24"/>
  <c r="I3106" i="24"/>
  <c r="G3106" i="24"/>
  <c r="E3106" i="24"/>
  <c r="D3106" i="24"/>
  <c r="C3106" i="24"/>
  <c r="I3105" i="24"/>
  <c r="G3105" i="24"/>
  <c r="E3105" i="24"/>
  <c r="D3105" i="24"/>
  <c r="C3105" i="24"/>
  <c r="I3104" i="24"/>
  <c r="G3104" i="24"/>
  <c r="E3104" i="24"/>
  <c r="D3104" i="24"/>
  <c r="C3104" i="24"/>
  <c r="I3103" i="24"/>
  <c r="G3103" i="24"/>
  <c r="E3103" i="24"/>
  <c r="D3103" i="24"/>
  <c r="C3103" i="24"/>
  <c r="I3102" i="24"/>
  <c r="G3102" i="24"/>
  <c r="E3102" i="24"/>
  <c r="D3102" i="24"/>
  <c r="C3102" i="24"/>
  <c r="I3101" i="24"/>
  <c r="G3101" i="24"/>
  <c r="E3101" i="24"/>
  <c r="D3101" i="24"/>
  <c r="C3101" i="24"/>
  <c r="I3100" i="24"/>
  <c r="G3100" i="24"/>
  <c r="E3100" i="24"/>
  <c r="D3100" i="24"/>
  <c r="C3100" i="24"/>
  <c r="I3099" i="24"/>
  <c r="G3099" i="24"/>
  <c r="E3099" i="24"/>
  <c r="D3099" i="24"/>
  <c r="C3099" i="24"/>
  <c r="I3098" i="24"/>
  <c r="G3098" i="24"/>
  <c r="E3098" i="24"/>
  <c r="D3098" i="24"/>
  <c r="C3098" i="24"/>
  <c r="I3097" i="24"/>
  <c r="G3097" i="24"/>
  <c r="E3097" i="24"/>
  <c r="D3097" i="24"/>
  <c r="C3097" i="24"/>
  <c r="I3096" i="24"/>
  <c r="G3096" i="24"/>
  <c r="E3096" i="24"/>
  <c r="D3096" i="24"/>
  <c r="C3096" i="24"/>
  <c r="I3095" i="24"/>
  <c r="G3095" i="24"/>
  <c r="E3095" i="24"/>
  <c r="D3095" i="24"/>
  <c r="C3095" i="24"/>
  <c r="I3094" i="24"/>
  <c r="G3094" i="24"/>
  <c r="E3094" i="24"/>
  <c r="D3094" i="24"/>
  <c r="C3094" i="24"/>
  <c r="I3093" i="24"/>
  <c r="G3093" i="24"/>
  <c r="E3093" i="24"/>
  <c r="D3093" i="24"/>
  <c r="C3093" i="24"/>
  <c r="I3092" i="24"/>
  <c r="G3092" i="24"/>
  <c r="E3092" i="24"/>
  <c r="D3092" i="24"/>
  <c r="C3092" i="24"/>
  <c r="I3091" i="24"/>
  <c r="G3091" i="24"/>
  <c r="E3091" i="24"/>
  <c r="D3091" i="24"/>
  <c r="C3091" i="24"/>
  <c r="I3090" i="24"/>
  <c r="G3090" i="24"/>
  <c r="E3090" i="24"/>
  <c r="D3090" i="24"/>
  <c r="C3090" i="24"/>
  <c r="I3089" i="24"/>
  <c r="G3089" i="24"/>
  <c r="E3089" i="24"/>
  <c r="D3089" i="24"/>
  <c r="C3089" i="24"/>
  <c r="I3088" i="24"/>
  <c r="G3088" i="24"/>
  <c r="E3088" i="24"/>
  <c r="D3088" i="24"/>
  <c r="C3088" i="24"/>
  <c r="I3087" i="24"/>
  <c r="G3087" i="24"/>
  <c r="E3087" i="24"/>
  <c r="D3087" i="24"/>
  <c r="C3087" i="24"/>
  <c r="I3086" i="24"/>
  <c r="G3086" i="24"/>
  <c r="E3086" i="24"/>
  <c r="D3086" i="24"/>
  <c r="C3086" i="24"/>
  <c r="I3085" i="24"/>
  <c r="G3085" i="24"/>
  <c r="E3085" i="24"/>
  <c r="D3085" i="24"/>
  <c r="C3085" i="24"/>
  <c r="I3084" i="24"/>
  <c r="G3084" i="24"/>
  <c r="E3084" i="24"/>
  <c r="D3084" i="24"/>
  <c r="C3084" i="24"/>
  <c r="I3083" i="24"/>
  <c r="G3083" i="24"/>
  <c r="E3083" i="24"/>
  <c r="D3083" i="24"/>
  <c r="C3083" i="24"/>
  <c r="I3082" i="24"/>
  <c r="G3082" i="24"/>
  <c r="E3082" i="24"/>
  <c r="D3082" i="24"/>
  <c r="C3082" i="24"/>
  <c r="I3081" i="24"/>
  <c r="G3081" i="24"/>
  <c r="E3081" i="24"/>
  <c r="D3081" i="24"/>
  <c r="C3081" i="24"/>
  <c r="I3080" i="24"/>
  <c r="G3080" i="24"/>
  <c r="E3080" i="24"/>
  <c r="D3080" i="24"/>
  <c r="C3080" i="24"/>
  <c r="I3079" i="24"/>
  <c r="G3079" i="24"/>
  <c r="E3079" i="24"/>
  <c r="D3079" i="24"/>
  <c r="C3079" i="24"/>
  <c r="I3078" i="24"/>
  <c r="G3078" i="24"/>
  <c r="E3078" i="24"/>
  <c r="D3078" i="24"/>
  <c r="C3078" i="24"/>
  <c r="I3077" i="24"/>
  <c r="G3077" i="24"/>
  <c r="E3077" i="24"/>
  <c r="D3077" i="24"/>
  <c r="C3077" i="24"/>
  <c r="I3076" i="24"/>
  <c r="G3076" i="24"/>
  <c r="E3076" i="24"/>
  <c r="D3076" i="24"/>
  <c r="C3076" i="24"/>
  <c r="I3075" i="24"/>
  <c r="G3075" i="24"/>
  <c r="E3075" i="24"/>
  <c r="D3075" i="24"/>
  <c r="C3075" i="24"/>
  <c r="I3074" i="24"/>
  <c r="G3074" i="24"/>
  <c r="E3074" i="24"/>
  <c r="D3074" i="24"/>
  <c r="C3074" i="24"/>
  <c r="I3073" i="24"/>
  <c r="G3073" i="24"/>
  <c r="E3073" i="24"/>
  <c r="D3073" i="24"/>
  <c r="C3073" i="24"/>
  <c r="I3072" i="24"/>
  <c r="G3072" i="24"/>
  <c r="E3072" i="24"/>
  <c r="D3072" i="24"/>
  <c r="C3072" i="24"/>
  <c r="I3071" i="24"/>
  <c r="G3071" i="24"/>
  <c r="E3071" i="24"/>
  <c r="D3071" i="24"/>
  <c r="C3071" i="24"/>
  <c r="I3070" i="24"/>
  <c r="G3070" i="24"/>
  <c r="E3070" i="24"/>
  <c r="D3070" i="24"/>
  <c r="C3070" i="24"/>
  <c r="I3069" i="24"/>
  <c r="G3069" i="24"/>
  <c r="E3069" i="24"/>
  <c r="D3069" i="24"/>
  <c r="C3069" i="24"/>
  <c r="I3068" i="24"/>
  <c r="G3068" i="24"/>
  <c r="E3068" i="24"/>
  <c r="D3068" i="24"/>
  <c r="C3068" i="24"/>
  <c r="I3067" i="24"/>
  <c r="G3067" i="24"/>
  <c r="E3067" i="24"/>
  <c r="D3067" i="24"/>
  <c r="C3067" i="24"/>
  <c r="I3066" i="24"/>
  <c r="G3066" i="24"/>
  <c r="E3066" i="24"/>
  <c r="D3066" i="24"/>
  <c r="C3066" i="24"/>
  <c r="I3065" i="24"/>
  <c r="G3065" i="24"/>
  <c r="E3065" i="24"/>
  <c r="D3065" i="24"/>
  <c r="C3065" i="24"/>
  <c r="I3064" i="24"/>
  <c r="G3064" i="24"/>
  <c r="E3064" i="24"/>
  <c r="D3064" i="24"/>
  <c r="C3064" i="24"/>
  <c r="I3063" i="24"/>
  <c r="G3063" i="24"/>
  <c r="E3063" i="24"/>
  <c r="D3063" i="24"/>
  <c r="C3063" i="24"/>
  <c r="I3062" i="24"/>
  <c r="G3062" i="24"/>
  <c r="E3062" i="24"/>
  <c r="D3062" i="24"/>
  <c r="C3062" i="24"/>
  <c r="I3061" i="24"/>
  <c r="G3061" i="24"/>
  <c r="E3061" i="24"/>
  <c r="D3061" i="24"/>
  <c r="C3061" i="24"/>
  <c r="I3060" i="24"/>
  <c r="G3060" i="24"/>
  <c r="E3060" i="24"/>
  <c r="D3060" i="24"/>
  <c r="C3060" i="24"/>
  <c r="I3059" i="24"/>
  <c r="G3059" i="24"/>
  <c r="E3059" i="24"/>
  <c r="D3059" i="24"/>
  <c r="C3059" i="24"/>
  <c r="I3058" i="24"/>
  <c r="G3058" i="24"/>
  <c r="E3058" i="24"/>
  <c r="D3058" i="24"/>
  <c r="C3058" i="24"/>
  <c r="I3057" i="24"/>
  <c r="G3057" i="24"/>
  <c r="E3057" i="24"/>
  <c r="D3057" i="24"/>
  <c r="C3057" i="24"/>
  <c r="I3056" i="24"/>
  <c r="G3056" i="24"/>
  <c r="E3056" i="24"/>
  <c r="D3056" i="24"/>
  <c r="C3056" i="24"/>
  <c r="I3055" i="24"/>
  <c r="G3055" i="24"/>
  <c r="E3055" i="24"/>
  <c r="D3055" i="24"/>
  <c r="C3055" i="24"/>
  <c r="I3054" i="24"/>
  <c r="G3054" i="24"/>
  <c r="E3054" i="24"/>
  <c r="D3054" i="24"/>
  <c r="C3054" i="24"/>
  <c r="I3053" i="24"/>
  <c r="G3053" i="24"/>
  <c r="E3053" i="24"/>
  <c r="D3053" i="24"/>
  <c r="C3053" i="24"/>
  <c r="I3052" i="24"/>
  <c r="G3052" i="24"/>
  <c r="E3052" i="24"/>
  <c r="D3052" i="24"/>
  <c r="C3052" i="24"/>
  <c r="I3051" i="24"/>
  <c r="G3051" i="24"/>
  <c r="E3051" i="24"/>
  <c r="D3051" i="24"/>
  <c r="C3051" i="24"/>
  <c r="I3050" i="24"/>
  <c r="G3050" i="24"/>
  <c r="E3050" i="24"/>
  <c r="D3050" i="24"/>
  <c r="C3050" i="24"/>
  <c r="I3049" i="24"/>
  <c r="G3049" i="24"/>
  <c r="E3049" i="24"/>
  <c r="D3049" i="24"/>
  <c r="C3049" i="24"/>
  <c r="I3048" i="24"/>
  <c r="G3048" i="24"/>
  <c r="E3048" i="24"/>
  <c r="D3048" i="24"/>
  <c r="C3048" i="24"/>
  <c r="I3047" i="24"/>
  <c r="G3047" i="24"/>
  <c r="E3047" i="24"/>
  <c r="D3047" i="24"/>
  <c r="C3047" i="24"/>
  <c r="I3046" i="24"/>
  <c r="G3046" i="24"/>
  <c r="E3046" i="24"/>
  <c r="D3046" i="24"/>
  <c r="C3046" i="24"/>
  <c r="I3045" i="24"/>
  <c r="G3045" i="24"/>
  <c r="E3045" i="24"/>
  <c r="D3045" i="24"/>
  <c r="C3045" i="24"/>
  <c r="I3044" i="24"/>
  <c r="G3044" i="24"/>
  <c r="E3044" i="24"/>
  <c r="D3044" i="24"/>
  <c r="C3044" i="24"/>
  <c r="I3043" i="24"/>
  <c r="G3043" i="24"/>
  <c r="E3043" i="24"/>
  <c r="D3043" i="24"/>
  <c r="C3043" i="24"/>
  <c r="I3042" i="24"/>
  <c r="G3042" i="24"/>
  <c r="E3042" i="24"/>
  <c r="D3042" i="24"/>
  <c r="C3042" i="24"/>
  <c r="I3041" i="24"/>
  <c r="G3041" i="24"/>
  <c r="E3041" i="24"/>
  <c r="D3041" i="24"/>
  <c r="C3041" i="24"/>
  <c r="I3040" i="24"/>
  <c r="G3040" i="24"/>
  <c r="E3040" i="24"/>
  <c r="D3040" i="24"/>
  <c r="C3040" i="24"/>
  <c r="I3039" i="24"/>
  <c r="G3039" i="24"/>
  <c r="E3039" i="24"/>
  <c r="D3039" i="24"/>
  <c r="C3039" i="24"/>
  <c r="I3038" i="24"/>
  <c r="G3038" i="24"/>
  <c r="E3038" i="24"/>
  <c r="D3038" i="24"/>
  <c r="C3038" i="24"/>
  <c r="I3037" i="24"/>
  <c r="G3037" i="24"/>
  <c r="E3037" i="24"/>
  <c r="D3037" i="24"/>
  <c r="C3037" i="24"/>
  <c r="I3036" i="24"/>
  <c r="G3036" i="24"/>
  <c r="E3036" i="24"/>
  <c r="D3036" i="24"/>
  <c r="C3036" i="24"/>
  <c r="I3035" i="24"/>
  <c r="G3035" i="24"/>
  <c r="E3035" i="24"/>
  <c r="D3035" i="24"/>
  <c r="C3035" i="24"/>
  <c r="I3034" i="24"/>
  <c r="G3034" i="24"/>
  <c r="E3034" i="24"/>
  <c r="D3034" i="24"/>
  <c r="C3034" i="24"/>
  <c r="I3033" i="24"/>
  <c r="G3033" i="24"/>
  <c r="E3033" i="24"/>
  <c r="D3033" i="24"/>
  <c r="C3033" i="24"/>
  <c r="I3032" i="24"/>
  <c r="G3032" i="24"/>
  <c r="E3032" i="24"/>
  <c r="D3032" i="24"/>
  <c r="C3032" i="24"/>
  <c r="I3031" i="24"/>
  <c r="G3031" i="24"/>
  <c r="E3031" i="24"/>
  <c r="D3031" i="24"/>
  <c r="C3031" i="24"/>
  <c r="I3030" i="24"/>
  <c r="G3030" i="24"/>
  <c r="E3030" i="24"/>
  <c r="D3030" i="24"/>
  <c r="C3030" i="24"/>
  <c r="I3029" i="24"/>
  <c r="G3029" i="24"/>
  <c r="E3029" i="24"/>
  <c r="D3029" i="24"/>
  <c r="C3029" i="24"/>
  <c r="I3028" i="24"/>
  <c r="G3028" i="24"/>
  <c r="E3028" i="24"/>
  <c r="D3028" i="24"/>
  <c r="C3028" i="24"/>
  <c r="I3027" i="24"/>
  <c r="G3027" i="24"/>
  <c r="E3027" i="24"/>
  <c r="D3027" i="24"/>
  <c r="C3027" i="24"/>
  <c r="I3026" i="24"/>
  <c r="G3026" i="24"/>
  <c r="E3026" i="24"/>
  <c r="D3026" i="24"/>
  <c r="C3026" i="24"/>
  <c r="I3025" i="24"/>
  <c r="G3025" i="24"/>
  <c r="E3025" i="24"/>
  <c r="D3025" i="24"/>
  <c r="C3025" i="24"/>
  <c r="I3024" i="24"/>
  <c r="G3024" i="24"/>
  <c r="E3024" i="24"/>
  <c r="D3024" i="24"/>
  <c r="C3024" i="24"/>
  <c r="I3023" i="24"/>
  <c r="G3023" i="24"/>
  <c r="E3023" i="24"/>
  <c r="D3023" i="24"/>
  <c r="C3023" i="24"/>
  <c r="I3022" i="24"/>
  <c r="G3022" i="24"/>
  <c r="E3022" i="24"/>
  <c r="D3022" i="24"/>
  <c r="C3022" i="24"/>
  <c r="I3021" i="24"/>
  <c r="G3021" i="24"/>
  <c r="E3021" i="24"/>
  <c r="D3021" i="24"/>
  <c r="C3021" i="24"/>
  <c r="I3020" i="24"/>
  <c r="G3020" i="24"/>
  <c r="E3020" i="24"/>
  <c r="D3020" i="24"/>
  <c r="C3020" i="24"/>
  <c r="I3019" i="24"/>
  <c r="G3019" i="24"/>
  <c r="E3019" i="24"/>
  <c r="D3019" i="24"/>
  <c r="C3019" i="24"/>
  <c r="I3018" i="24"/>
  <c r="G3018" i="24"/>
  <c r="E3018" i="24"/>
  <c r="D3018" i="24"/>
  <c r="C3018" i="24"/>
  <c r="I3017" i="24"/>
  <c r="G3017" i="24"/>
  <c r="E3017" i="24"/>
  <c r="D3017" i="24"/>
  <c r="C3017" i="24"/>
  <c r="I3016" i="24"/>
  <c r="G3016" i="24"/>
  <c r="E3016" i="24"/>
  <c r="D3016" i="24"/>
  <c r="C3016" i="24"/>
  <c r="I3015" i="24"/>
  <c r="G3015" i="24"/>
  <c r="E3015" i="24"/>
  <c r="D3015" i="24"/>
  <c r="C3015" i="24"/>
  <c r="I3014" i="24"/>
  <c r="G3014" i="24"/>
  <c r="E3014" i="24"/>
  <c r="D3014" i="24"/>
  <c r="C3014" i="24"/>
  <c r="I3013" i="24"/>
  <c r="G3013" i="24"/>
  <c r="E3013" i="24"/>
  <c r="D3013" i="24"/>
  <c r="C3013" i="24"/>
  <c r="I3012" i="24"/>
  <c r="G3012" i="24"/>
  <c r="E3012" i="24"/>
  <c r="D3012" i="24"/>
  <c r="C3012" i="24"/>
  <c r="I3011" i="24"/>
  <c r="G3011" i="24"/>
  <c r="E3011" i="24"/>
  <c r="D3011" i="24"/>
  <c r="C3011" i="24"/>
  <c r="I3010" i="24"/>
  <c r="G3010" i="24"/>
  <c r="E3010" i="24"/>
  <c r="D3010" i="24"/>
  <c r="C3010" i="24"/>
  <c r="I3009" i="24"/>
  <c r="G3009" i="24"/>
  <c r="E3009" i="24"/>
  <c r="D3009" i="24"/>
  <c r="C3009" i="24"/>
  <c r="I3008" i="24"/>
  <c r="G3008" i="24"/>
  <c r="E3008" i="24"/>
  <c r="D3008" i="24"/>
  <c r="C3008" i="24"/>
  <c r="I3007" i="24"/>
  <c r="G3007" i="24"/>
  <c r="E3007" i="24"/>
  <c r="D3007" i="24"/>
  <c r="C3007" i="24"/>
  <c r="I3006" i="24"/>
  <c r="G3006" i="24"/>
  <c r="E3006" i="24"/>
  <c r="D3006" i="24"/>
  <c r="C3006" i="24"/>
  <c r="I3005" i="24"/>
  <c r="G3005" i="24"/>
  <c r="E3005" i="24"/>
  <c r="D3005" i="24"/>
  <c r="C3005" i="24"/>
  <c r="I3004" i="24"/>
  <c r="G3004" i="24"/>
  <c r="E3004" i="24"/>
  <c r="D3004" i="24"/>
  <c r="C3004" i="24"/>
  <c r="I3003" i="24"/>
  <c r="G3003" i="24"/>
  <c r="E3003" i="24"/>
  <c r="D3003" i="24"/>
  <c r="C3003" i="24"/>
  <c r="I3002" i="24"/>
  <c r="G3002" i="24"/>
  <c r="E3002" i="24"/>
  <c r="D3002" i="24"/>
  <c r="C3002" i="24"/>
  <c r="I3001" i="24"/>
  <c r="G3001" i="24"/>
  <c r="E3001" i="24"/>
  <c r="D3001" i="24"/>
  <c r="C3001" i="24"/>
  <c r="I3000" i="24"/>
  <c r="G3000" i="24"/>
  <c r="E3000" i="24"/>
  <c r="D3000" i="24"/>
  <c r="C3000" i="24"/>
  <c r="I2999" i="24"/>
  <c r="G2999" i="24"/>
  <c r="E2999" i="24"/>
  <c r="D2999" i="24"/>
  <c r="C2999" i="24"/>
  <c r="I2998" i="24"/>
  <c r="G2998" i="24"/>
  <c r="E2998" i="24"/>
  <c r="D2998" i="24"/>
  <c r="C2998" i="24"/>
  <c r="I2997" i="24"/>
  <c r="G2997" i="24"/>
  <c r="E2997" i="24"/>
  <c r="D2997" i="24"/>
  <c r="C2997" i="24"/>
  <c r="I2996" i="24"/>
  <c r="G2996" i="24"/>
  <c r="E2996" i="24"/>
  <c r="D2996" i="24"/>
  <c r="C2996" i="24"/>
  <c r="I2995" i="24"/>
  <c r="G2995" i="24"/>
  <c r="E2995" i="24"/>
  <c r="D2995" i="24"/>
  <c r="C2995" i="24"/>
  <c r="I2994" i="24"/>
  <c r="G2994" i="24"/>
  <c r="E2994" i="24"/>
  <c r="D2994" i="24"/>
  <c r="C2994" i="24"/>
  <c r="I2993" i="24"/>
  <c r="G2993" i="24"/>
  <c r="E2993" i="24"/>
  <c r="D2993" i="24"/>
  <c r="C2993" i="24"/>
  <c r="I2992" i="24"/>
  <c r="G2992" i="24"/>
  <c r="E2992" i="24"/>
  <c r="D2992" i="24"/>
  <c r="C2992" i="24"/>
  <c r="I2991" i="24"/>
  <c r="G2991" i="24"/>
  <c r="E2991" i="24"/>
  <c r="D2991" i="24"/>
  <c r="C2991" i="24"/>
  <c r="I2990" i="24"/>
  <c r="G2990" i="24"/>
  <c r="E2990" i="24"/>
  <c r="D2990" i="24"/>
  <c r="C2990" i="24"/>
  <c r="I2989" i="24"/>
  <c r="G2989" i="24"/>
  <c r="E2989" i="24"/>
  <c r="D2989" i="24"/>
  <c r="C2989" i="24"/>
  <c r="I2988" i="24"/>
  <c r="G2988" i="24"/>
  <c r="E2988" i="24"/>
  <c r="D2988" i="24"/>
  <c r="C2988" i="24"/>
  <c r="I2987" i="24"/>
  <c r="G2987" i="24"/>
  <c r="E2987" i="24"/>
  <c r="D2987" i="24"/>
  <c r="C2987" i="24"/>
  <c r="I2986" i="24"/>
  <c r="G2986" i="24"/>
  <c r="E2986" i="24"/>
  <c r="D2986" i="24"/>
  <c r="C2986" i="24"/>
  <c r="I2985" i="24"/>
  <c r="G2985" i="24"/>
  <c r="E2985" i="24"/>
  <c r="D2985" i="24"/>
  <c r="C2985" i="24"/>
  <c r="I2984" i="24"/>
  <c r="G2984" i="24"/>
  <c r="E2984" i="24"/>
  <c r="D2984" i="24"/>
  <c r="C2984" i="24"/>
  <c r="I2983" i="24"/>
  <c r="G2983" i="24"/>
  <c r="E2983" i="24"/>
  <c r="D2983" i="24"/>
  <c r="C2983" i="24"/>
  <c r="I2982" i="24"/>
  <c r="G2982" i="24"/>
  <c r="E2982" i="24"/>
  <c r="D2982" i="24"/>
  <c r="C2982" i="24"/>
  <c r="I2981" i="24"/>
  <c r="G2981" i="24"/>
  <c r="E2981" i="24"/>
  <c r="D2981" i="24"/>
  <c r="C2981" i="24"/>
  <c r="I2980" i="24"/>
  <c r="G2980" i="24"/>
  <c r="E2980" i="24"/>
  <c r="D2980" i="24"/>
  <c r="C2980" i="24"/>
  <c r="I2979" i="24"/>
  <c r="G2979" i="24"/>
  <c r="E2979" i="24"/>
  <c r="D2979" i="24"/>
  <c r="C2979" i="24"/>
  <c r="I2978" i="24"/>
  <c r="G2978" i="24"/>
  <c r="E2978" i="24"/>
  <c r="D2978" i="24"/>
  <c r="C2978" i="24"/>
  <c r="I2977" i="24"/>
  <c r="G2977" i="24"/>
  <c r="E2977" i="24"/>
  <c r="D2977" i="24"/>
  <c r="C2977" i="24"/>
  <c r="I2976" i="24"/>
  <c r="G2976" i="24"/>
  <c r="E2976" i="24"/>
  <c r="D2976" i="24"/>
  <c r="C2976" i="24"/>
  <c r="I2975" i="24"/>
  <c r="G2975" i="24"/>
  <c r="E2975" i="24"/>
  <c r="D2975" i="24"/>
  <c r="C2975" i="24"/>
  <c r="I2974" i="24"/>
  <c r="G2974" i="24"/>
  <c r="E2974" i="24"/>
  <c r="D2974" i="24"/>
  <c r="C2974" i="24"/>
  <c r="I2973" i="24"/>
  <c r="G2973" i="24"/>
  <c r="E2973" i="24"/>
  <c r="D2973" i="24"/>
  <c r="C2973" i="24"/>
  <c r="I2972" i="24"/>
  <c r="G2972" i="24"/>
  <c r="E2972" i="24"/>
  <c r="D2972" i="24"/>
  <c r="C2972" i="24"/>
  <c r="I2971" i="24"/>
  <c r="G2971" i="24"/>
  <c r="E2971" i="24"/>
  <c r="D2971" i="24"/>
  <c r="C2971" i="24"/>
  <c r="I2970" i="24"/>
  <c r="G2970" i="24"/>
  <c r="E2970" i="24"/>
  <c r="D2970" i="24"/>
  <c r="C2970" i="24"/>
  <c r="I2969" i="24"/>
  <c r="G2969" i="24"/>
  <c r="E2969" i="24"/>
  <c r="D2969" i="24"/>
  <c r="C2969" i="24"/>
  <c r="I2968" i="24"/>
  <c r="G2968" i="24"/>
  <c r="E2968" i="24"/>
  <c r="D2968" i="24"/>
  <c r="C2968" i="24"/>
  <c r="I2967" i="24"/>
  <c r="G2967" i="24"/>
  <c r="E2967" i="24"/>
  <c r="D2967" i="24"/>
  <c r="C2967" i="24"/>
  <c r="I2966" i="24"/>
  <c r="G2966" i="24"/>
  <c r="E2966" i="24"/>
  <c r="D2966" i="24"/>
  <c r="C2966" i="24"/>
  <c r="I2965" i="24"/>
  <c r="G2965" i="24"/>
  <c r="E2965" i="24"/>
  <c r="D2965" i="24"/>
  <c r="C2965" i="24"/>
  <c r="I2964" i="24"/>
  <c r="G2964" i="24"/>
  <c r="E2964" i="24"/>
  <c r="D2964" i="24"/>
  <c r="C2964" i="24"/>
  <c r="I2963" i="24"/>
  <c r="G2963" i="24"/>
  <c r="E2963" i="24"/>
  <c r="D2963" i="24"/>
  <c r="C2963" i="24"/>
  <c r="I2962" i="24"/>
  <c r="G2962" i="24"/>
  <c r="E2962" i="24"/>
  <c r="D2962" i="24"/>
  <c r="C2962" i="24"/>
  <c r="I2961" i="24"/>
  <c r="G2961" i="24"/>
  <c r="E2961" i="24"/>
  <c r="D2961" i="24"/>
  <c r="C2961" i="24"/>
  <c r="I2960" i="24"/>
  <c r="G2960" i="24"/>
  <c r="E2960" i="24"/>
  <c r="D2960" i="24"/>
  <c r="C2960" i="24"/>
  <c r="I2959" i="24"/>
  <c r="G2959" i="24"/>
  <c r="E2959" i="24"/>
  <c r="D2959" i="24"/>
  <c r="C2959" i="24"/>
  <c r="I2958" i="24"/>
  <c r="G2958" i="24"/>
  <c r="E2958" i="24"/>
  <c r="D2958" i="24"/>
  <c r="C2958" i="24"/>
  <c r="I2957" i="24"/>
  <c r="G2957" i="24"/>
  <c r="E2957" i="24"/>
  <c r="D2957" i="24"/>
  <c r="C2957" i="24"/>
  <c r="I2956" i="24"/>
  <c r="G2956" i="24"/>
  <c r="E2956" i="24"/>
  <c r="D2956" i="24"/>
  <c r="C2956" i="24"/>
  <c r="I2955" i="24"/>
  <c r="G2955" i="24"/>
  <c r="E2955" i="24"/>
  <c r="D2955" i="24"/>
  <c r="C2955" i="24"/>
  <c r="I2954" i="24"/>
  <c r="G2954" i="24"/>
  <c r="E2954" i="24"/>
  <c r="D2954" i="24"/>
  <c r="C2954" i="24"/>
  <c r="I2953" i="24"/>
  <c r="G2953" i="24"/>
  <c r="E2953" i="24"/>
  <c r="D2953" i="24"/>
  <c r="C2953" i="24"/>
  <c r="I2952" i="24"/>
  <c r="G2952" i="24"/>
  <c r="E2952" i="24"/>
  <c r="D2952" i="24"/>
  <c r="C2952" i="24"/>
  <c r="I2951" i="24"/>
  <c r="G2951" i="24"/>
  <c r="E2951" i="24"/>
  <c r="D2951" i="24"/>
  <c r="C2951" i="24"/>
  <c r="I2950" i="24"/>
  <c r="G2950" i="24"/>
  <c r="E2950" i="24"/>
  <c r="D2950" i="24"/>
  <c r="C2950" i="24"/>
  <c r="I2949" i="24"/>
  <c r="G2949" i="24"/>
  <c r="E2949" i="24"/>
  <c r="D2949" i="24"/>
  <c r="C2949" i="24"/>
  <c r="I2948" i="24"/>
  <c r="G2948" i="24"/>
  <c r="E2948" i="24"/>
  <c r="D2948" i="24"/>
  <c r="C2948" i="24"/>
  <c r="I2947" i="24"/>
  <c r="G2947" i="24"/>
  <c r="E2947" i="24"/>
  <c r="D2947" i="24"/>
  <c r="C2947" i="24"/>
  <c r="I2946" i="24"/>
  <c r="G2946" i="24"/>
  <c r="E2946" i="24"/>
  <c r="D2946" i="24"/>
  <c r="C2946" i="24"/>
  <c r="I2945" i="24"/>
  <c r="G2945" i="24"/>
  <c r="E2945" i="24"/>
  <c r="D2945" i="24"/>
  <c r="C2945" i="24"/>
  <c r="I2944" i="24"/>
  <c r="G2944" i="24"/>
  <c r="E2944" i="24"/>
  <c r="D2944" i="24"/>
  <c r="C2944" i="24"/>
  <c r="I2943" i="24"/>
  <c r="G2943" i="24"/>
  <c r="E2943" i="24"/>
  <c r="D2943" i="24"/>
  <c r="C2943" i="24"/>
  <c r="I2942" i="24"/>
  <c r="G2942" i="24"/>
  <c r="E2942" i="24"/>
  <c r="D2942" i="24"/>
  <c r="C2942" i="24"/>
  <c r="I2941" i="24"/>
  <c r="G2941" i="24"/>
  <c r="E2941" i="24"/>
  <c r="D2941" i="24"/>
  <c r="C2941" i="24"/>
  <c r="I2940" i="24"/>
  <c r="G2940" i="24"/>
  <c r="E2940" i="24"/>
  <c r="D2940" i="24"/>
  <c r="C2940" i="24"/>
  <c r="I2939" i="24"/>
  <c r="G2939" i="24"/>
  <c r="E2939" i="24"/>
  <c r="D2939" i="24"/>
  <c r="C2939" i="24"/>
  <c r="I2938" i="24"/>
  <c r="G2938" i="24"/>
  <c r="E2938" i="24"/>
  <c r="D2938" i="24"/>
  <c r="C2938" i="24"/>
  <c r="I2937" i="24"/>
  <c r="G2937" i="24"/>
  <c r="E2937" i="24"/>
  <c r="D2937" i="24"/>
  <c r="C2937" i="24"/>
  <c r="I2936" i="24"/>
  <c r="G2936" i="24"/>
  <c r="E2936" i="24"/>
  <c r="D2936" i="24"/>
  <c r="C2936" i="24"/>
  <c r="I2935" i="24"/>
  <c r="G2935" i="24"/>
  <c r="E2935" i="24"/>
  <c r="D2935" i="24"/>
  <c r="C2935" i="24"/>
  <c r="I2934" i="24"/>
  <c r="G2934" i="24"/>
  <c r="E2934" i="24"/>
  <c r="D2934" i="24"/>
  <c r="C2934" i="24"/>
  <c r="I2933" i="24"/>
  <c r="G2933" i="24"/>
  <c r="E2933" i="24"/>
  <c r="D2933" i="24"/>
  <c r="C2933" i="24"/>
  <c r="I2932" i="24"/>
  <c r="G2932" i="24"/>
  <c r="E2932" i="24"/>
  <c r="D2932" i="24"/>
  <c r="C2932" i="24"/>
  <c r="I2931" i="24"/>
  <c r="G2931" i="24"/>
  <c r="E2931" i="24"/>
  <c r="D2931" i="24"/>
  <c r="C2931" i="24"/>
  <c r="I2930" i="24"/>
  <c r="G2930" i="24"/>
  <c r="E2930" i="24"/>
  <c r="D2930" i="24"/>
  <c r="C2930" i="24"/>
  <c r="I2929" i="24"/>
  <c r="G2929" i="24"/>
  <c r="E2929" i="24"/>
  <c r="D2929" i="24"/>
  <c r="C2929" i="24"/>
  <c r="I2928" i="24"/>
  <c r="G2928" i="24"/>
  <c r="E2928" i="24"/>
  <c r="D2928" i="24"/>
  <c r="C2928" i="24"/>
  <c r="I2927" i="24"/>
  <c r="G2927" i="24"/>
  <c r="E2927" i="24"/>
  <c r="D2927" i="24"/>
  <c r="C2927" i="24"/>
  <c r="I2926" i="24"/>
  <c r="G2926" i="24"/>
  <c r="E2926" i="24"/>
  <c r="D2926" i="24"/>
  <c r="C2926" i="24"/>
  <c r="I2925" i="24"/>
  <c r="G2925" i="24"/>
  <c r="E2925" i="24"/>
  <c r="D2925" i="24"/>
  <c r="C2925" i="24"/>
  <c r="I2924" i="24"/>
  <c r="G2924" i="24"/>
  <c r="E2924" i="24"/>
  <c r="D2924" i="24"/>
  <c r="C2924" i="24"/>
  <c r="I2923" i="24"/>
  <c r="G2923" i="24"/>
  <c r="E2923" i="24"/>
  <c r="D2923" i="24"/>
  <c r="C2923" i="24"/>
  <c r="I2922" i="24"/>
  <c r="G2922" i="24"/>
  <c r="E2922" i="24"/>
  <c r="D2922" i="24"/>
  <c r="C2922" i="24"/>
  <c r="I2921" i="24"/>
  <c r="G2921" i="24"/>
  <c r="E2921" i="24"/>
  <c r="D2921" i="24"/>
  <c r="C2921" i="24"/>
  <c r="I2920" i="24"/>
  <c r="G2920" i="24"/>
  <c r="E2920" i="24"/>
  <c r="D2920" i="24"/>
  <c r="C2920" i="24"/>
  <c r="I2919" i="24"/>
  <c r="G2919" i="24"/>
  <c r="E2919" i="24"/>
  <c r="D2919" i="24"/>
  <c r="C2919" i="24"/>
  <c r="I2918" i="24"/>
  <c r="G2918" i="24"/>
  <c r="E2918" i="24"/>
  <c r="D2918" i="24"/>
  <c r="C2918" i="24"/>
  <c r="I2917" i="24"/>
  <c r="G2917" i="24"/>
  <c r="E2917" i="24"/>
  <c r="D2917" i="24"/>
  <c r="C2917" i="24"/>
  <c r="I2916" i="24"/>
  <c r="G2916" i="24"/>
  <c r="E2916" i="24"/>
  <c r="D2916" i="24"/>
  <c r="C2916" i="24"/>
  <c r="I2915" i="24"/>
  <c r="G2915" i="24"/>
  <c r="E2915" i="24"/>
  <c r="D2915" i="24"/>
  <c r="C2915" i="24"/>
  <c r="I2914" i="24"/>
  <c r="G2914" i="24"/>
  <c r="E2914" i="24"/>
  <c r="D2914" i="24"/>
  <c r="C2914" i="24"/>
  <c r="I2913" i="24"/>
  <c r="G2913" i="24"/>
  <c r="E2913" i="24"/>
  <c r="D2913" i="24"/>
  <c r="C2913" i="24"/>
  <c r="I2912" i="24"/>
  <c r="G2912" i="24"/>
  <c r="E2912" i="24"/>
  <c r="D2912" i="24"/>
  <c r="C2912" i="24"/>
  <c r="I2911" i="24"/>
  <c r="G2911" i="24"/>
  <c r="E2911" i="24"/>
  <c r="D2911" i="24"/>
  <c r="C2911" i="24"/>
  <c r="I2910" i="24"/>
  <c r="G2910" i="24"/>
  <c r="E2910" i="24"/>
  <c r="D2910" i="24"/>
  <c r="C2910" i="24"/>
  <c r="I2909" i="24"/>
  <c r="G2909" i="24"/>
  <c r="E2909" i="24"/>
  <c r="D2909" i="24"/>
  <c r="C2909" i="24"/>
  <c r="I2908" i="24"/>
  <c r="G2908" i="24"/>
  <c r="E2908" i="24"/>
  <c r="D2908" i="24"/>
  <c r="C2908" i="24"/>
  <c r="I2907" i="24"/>
  <c r="G2907" i="24"/>
  <c r="E2907" i="24"/>
  <c r="D2907" i="24"/>
  <c r="C2907" i="24"/>
  <c r="I2906" i="24"/>
  <c r="G2906" i="24"/>
  <c r="E2906" i="24"/>
  <c r="D2906" i="24"/>
  <c r="C2906" i="24"/>
  <c r="I2905" i="24"/>
  <c r="G2905" i="24"/>
  <c r="E2905" i="24"/>
  <c r="D2905" i="24"/>
  <c r="C2905" i="24"/>
  <c r="I2904" i="24"/>
  <c r="G2904" i="24"/>
  <c r="E2904" i="24"/>
  <c r="D2904" i="24"/>
  <c r="C2904" i="24"/>
  <c r="I2903" i="24"/>
  <c r="G2903" i="24"/>
  <c r="E2903" i="24"/>
  <c r="D2903" i="24"/>
  <c r="C2903" i="24"/>
  <c r="I2902" i="24"/>
  <c r="G2902" i="24"/>
  <c r="E2902" i="24"/>
  <c r="D2902" i="24"/>
  <c r="C2902" i="24"/>
  <c r="I2901" i="24"/>
  <c r="G2901" i="24"/>
  <c r="E2901" i="24"/>
  <c r="D2901" i="24"/>
  <c r="C2901" i="24"/>
  <c r="I2900" i="24"/>
  <c r="G2900" i="24"/>
  <c r="E2900" i="24"/>
  <c r="D2900" i="24"/>
  <c r="C2900" i="24"/>
  <c r="I2899" i="24"/>
  <c r="G2899" i="24"/>
  <c r="E2899" i="24"/>
  <c r="D2899" i="24"/>
  <c r="C2899" i="24"/>
  <c r="I2898" i="24"/>
  <c r="G2898" i="24"/>
  <c r="E2898" i="24"/>
  <c r="D2898" i="24"/>
  <c r="C2898" i="24"/>
  <c r="I2897" i="24"/>
  <c r="G2897" i="24"/>
  <c r="E2897" i="24"/>
  <c r="D2897" i="24"/>
  <c r="C2897" i="24"/>
  <c r="I2896" i="24"/>
  <c r="G2896" i="24"/>
  <c r="E2896" i="24"/>
  <c r="D2896" i="24"/>
  <c r="C2896" i="24"/>
  <c r="I2895" i="24"/>
  <c r="G2895" i="24"/>
  <c r="E2895" i="24"/>
  <c r="D2895" i="24"/>
  <c r="C2895" i="24"/>
  <c r="I2894" i="24"/>
  <c r="G2894" i="24"/>
  <c r="E2894" i="24"/>
  <c r="D2894" i="24"/>
  <c r="C2894" i="24"/>
  <c r="I2893" i="24"/>
  <c r="G2893" i="24"/>
  <c r="E2893" i="24"/>
  <c r="D2893" i="24"/>
  <c r="C2893" i="24"/>
  <c r="I2892" i="24"/>
  <c r="G2892" i="24"/>
  <c r="E2892" i="24"/>
  <c r="D2892" i="24"/>
  <c r="C2892" i="24"/>
  <c r="I2891" i="24"/>
  <c r="G2891" i="24"/>
  <c r="E2891" i="24"/>
  <c r="D2891" i="24"/>
  <c r="C2891" i="24"/>
  <c r="I2890" i="24"/>
  <c r="G2890" i="24"/>
  <c r="E2890" i="24"/>
  <c r="D2890" i="24"/>
  <c r="C2890" i="24"/>
  <c r="I2889" i="24"/>
  <c r="G2889" i="24"/>
  <c r="E2889" i="24"/>
  <c r="D2889" i="24"/>
  <c r="C2889" i="24"/>
  <c r="I2888" i="24"/>
  <c r="G2888" i="24"/>
  <c r="E2888" i="24"/>
  <c r="D2888" i="24"/>
  <c r="C2888" i="24"/>
  <c r="I2887" i="24"/>
  <c r="G2887" i="24"/>
  <c r="E2887" i="24"/>
  <c r="D2887" i="24"/>
  <c r="C2887" i="24"/>
  <c r="I2886" i="24"/>
  <c r="G2886" i="24"/>
  <c r="E2886" i="24"/>
  <c r="D2886" i="24"/>
  <c r="C2886" i="24"/>
  <c r="I2885" i="24"/>
  <c r="G2885" i="24"/>
  <c r="E2885" i="24"/>
  <c r="D2885" i="24"/>
  <c r="C2885" i="24"/>
  <c r="I2884" i="24"/>
  <c r="G2884" i="24"/>
  <c r="E2884" i="24"/>
  <c r="D2884" i="24"/>
  <c r="C2884" i="24"/>
  <c r="I2883" i="24"/>
  <c r="G2883" i="24"/>
  <c r="E2883" i="24"/>
  <c r="D2883" i="24"/>
  <c r="C2883" i="24"/>
  <c r="I2882" i="24"/>
  <c r="G2882" i="24"/>
  <c r="E2882" i="24"/>
  <c r="D2882" i="24"/>
  <c r="C2882" i="24"/>
  <c r="I2881" i="24"/>
  <c r="G2881" i="24"/>
  <c r="E2881" i="24"/>
  <c r="D2881" i="24"/>
  <c r="C2881" i="24"/>
  <c r="I2880" i="24"/>
  <c r="G2880" i="24"/>
  <c r="E2880" i="24"/>
  <c r="D2880" i="24"/>
  <c r="C2880" i="24"/>
  <c r="I2879" i="24"/>
  <c r="G2879" i="24"/>
  <c r="E2879" i="24"/>
  <c r="D2879" i="24"/>
  <c r="C2879" i="24"/>
  <c r="I2878" i="24"/>
  <c r="G2878" i="24"/>
  <c r="E2878" i="24"/>
  <c r="D2878" i="24"/>
  <c r="C2878" i="24"/>
  <c r="I2877" i="24"/>
  <c r="G2877" i="24"/>
  <c r="E2877" i="24"/>
  <c r="D2877" i="24"/>
  <c r="C2877" i="24"/>
  <c r="I2876" i="24"/>
  <c r="G2876" i="24"/>
  <c r="E2876" i="24"/>
  <c r="D2876" i="24"/>
  <c r="C2876" i="24"/>
  <c r="I2875" i="24"/>
  <c r="G2875" i="24"/>
  <c r="E2875" i="24"/>
  <c r="D2875" i="24"/>
  <c r="C2875" i="24"/>
  <c r="I2874" i="24"/>
  <c r="G2874" i="24"/>
  <c r="E2874" i="24"/>
  <c r="D2874" i="24"/>
  <c r="C2874" i="24"/>
  <c r="I2873" i="24"/>
  <c r="G2873" i="24"/>
  <c r="E2873" i="24"/>
  <c r="D2873" i="24"/>
  <c r="C2873" i="24"/>
  <c r="I2872" i="24"/>
  <c r="G2872" i="24"/>
  <c r="E2872" i="24"/>
  <c r="D2872" i="24"/>
  <c r="C2872" i="24"/>
  <c r="I2871" i="24"/>
  <c r="G2871" i="24"/>
  <c r="E2871" i="24"/>
  <c r="D2871" i="24"/>
  <c r="C2871" i="24"/>
  <c r="I2870" i="24"/>
  <c r="G2870" i="24"/>
  <c r="E2870" i="24"/>
  <c r="D2870" i="24"/>
  <c r="C2870" i="24"/>
  <c r="I2869" i="24"/>
  <c r="G2869" i="24"/>
  <c r="E2869" i="24"/>
  <c r="D2869" i="24"/>
  <c r="C2869" i="24"/>
  <c r="I2868" i="24"/>
  <c r="G2868" i="24"/>
  <c r="E2868" i="24"/>
  <c r="D2868" i="24"/>
  <c r="C2868" i="24"/>
  <c r="I2867" i="24"/>
  <c r="G2867" i="24"/>
  <c r="E2867" i="24"/>
  <c r="D2867" i="24"/>
  <c r="C2867" i="24"/>
  <c r="I2866" i="24"/>
  <c r="G2866" i="24"/>
  <c r="E2866" i="24"/>
  <c r="D2866" i="24"/>
  <c r="C2866" i="24"/>
  <c r="I2865" i="24"/>
  <c r="G2865" i="24"/>
  <c r="E2865" i="24"/>
  <c r="D2865" i="24"/>
  <c r="C2865" i="24"/>
  <c r="I2864" i="24"/>
  <c r="G2864" i="24"/>
  <c r="E2864" i="24"/>
  <c r="D2864" i="24"/>
  <c r="C2864" i="24"/>
  <c r="I2863" i="24"/>
  <c r="G2863" i="24"/>
  <c r="E2863" i="24"/>
  <c r="D2863" i="24"/>
  <c r="C2863" i="24"/>
  <c r="I2862" i="24"/>
  <c r="G2862" i="24"/>
  <c r="E2862" i="24"/>
  <c r="D2862" i="24"/>
  <c r="C2862" i="24"/>
  <c r="I2861" i="24"/>
  <c r="G2861" i="24"/>
  <c r="E2861" i="24"/>
  <c r="D2861" i="24"/>
  <c r="C2861" i="24"/>
  <c r="I2860" i="24"/>
  <c r="G2860" i="24"/>
  <c r="E2860" i="24"/>
  <c r="D2860" i="24"/>
  <c r="C2860" i="24"/>
  <c r="I2859" i="24"/>
  <c r="G2859" i="24"/>
  <c r="E2859" i="24"/>
  <c r="D2859" i="24"/>
  <c r="C2859" i="24"/>
  <c r="I2858" i="24"/>
  <c r="G2858" i="24"/>
  <c r="E2858" i="24"/>
  <c r="D2858" i="24"/>
  <c r="C2858" i="24"/>
  <c r="I2857" i="24"/>
  <c r="G2857" i="24"/>
  <c r="E2857" i="24"/>
  <c r="D2857" i="24"/>
  <c r="C2857" i="24"/>
  <c r="I2856" i="24"/>
  <c r="G2856" i="24"/>
  <c r="E2856" i="24"/>
  <c r="D2856" i="24"/>
  <c r="C2856" i="24"/>
  <c r="I2855" i="24"/>
  <c r="G2855" i="24"/>
  <c r="E2855" i="24"/>
  <c r="D2855" i="24"/>
  <c r="C2855" i="24"/>
  <c r="I2854" i="24"/>
  <c r="G2854" i="24"/>
  <c r="E2854" i="24"/>
  <c r="D2854" i="24"/>
  <c r="C2854" i="24"/>
  <c r="I2853" i="24"/>
  <c r="G2853" i="24"/>
  <c r="E2853" i="24"/>
  <c r="D2853" i="24"/>
  <c r="C2853" i="24"/>
  <c r="I2852" i="24"/>
  <c r="G2852" i="24"/>
  <c r="E2852" i="24"/>
  <c r="D2852" i="24"/>
  <c r="C2852" i="24"/>
  <c r="I2851" i="24"/>
  <c r="G2851" i="24"/>
  <c r="E2851" i="24"/>
  <c r="D2851" i="24"/>
  <c r="C2851" i="24"/>
  <c r="I2850" i="24"/>
  <c r="G2850" i="24"/>
  <c r="E2850" i="24"/>
  <c r="D2850" i="24"/>
  <c r="C2850" i="24"/>
  <c r="I2849" i="24"/>
  <c r="G2849" i="24"/>
  <c r="E2849" i="24"/>
  <c r="D2849" i="24"/>
  <c r="C2849" i="24"/>
  <c r="I2848" i="24"/>
  <c r="G2848" i="24"/>
  <c r="E2848" i="24"/>
  <c r="D2848" i="24"/>
  <c r="C2848" i="24"/>
  <c r="I2847" i="24"/>
  <c r="G2847" i="24"/>
  <c r="E2847" i="24"/>
  <c r="D2847" i="24"/>
  <c r="C2847" i="24"/>
  <c r="I2846" i="24"/>
  <c r="G2846" i="24"/>
  <c r="E2846" i="24"/>
  <c r="D2846" i="24"/>
  <c r="C2846" i="24"/>
  <c r="I2845" i="24"/>
  <c r="G2845" i="24"/>
  <c r="E2845" i="24"/>
  <c r="D2845" i="24"/>
  <c r="C2845" i="24"/>
  <c r="I2844" i="24"/>
  <c r="G2844" i="24"/>
  <c r="E2844" i="24"/>
  <c r="D2844" i="24"/>
  <c r="C2844" i="24"/>
  <c r="I2843" i="24"/>
  <c r="G2843" i="24"/>
  <c r="E2843" i="24"/>
  <c r="D2843" i="24"/>
  <c r="C2843" i="24"/>
  <c r="I2842" i="24"/>
  <c r="G2842" i="24"/>
  <c r="E2842" i="24"/>
  <c r="D2842" i="24"/>
  <c r="C2842" i="24"/>
  <c r="I2841" i="24"/>
  <c r="G2841" i="24"/>
  <c r="E2841" i="24"/>
  <c r="D2841" i="24"/>
  <c r="C2841" i="24"/>
  <c r="I2840" i="24"/>
  <c r="G2840" i="24"/>
  <c r="E2840" i="24"/>
  <c r="D2840" i="24"/>
  <c r="C2840" i="24"/>
  <c r="I2839" i="24"/>
  <c r="G2839" i="24"/>
  <c r="E2839" i="24"/>
  <c r="D2839" i="24"/>
  <c r="C2839" i="24"/>
  <c r="I2838" i="24"/>
  <c r="G2838" i="24"/>
  <c r="E2838" i="24"/>
  <c r="D2838" i="24"/>
  <c r="C2838" i="24"/>
  <c r="I2837" i="24"/>
  <c r="G2837" i="24"/>
  <c r="E2837" i="24"/>
  <c r="D2837" i="24"/>
  <c r="C2837" i="24"/>
  <c r="I2836" i="24"/>
  <c r="G2836" i="24"/>
  <c r="E2836" i="24"/>
  <c r="D2836" i="24"/>
  <c r="C2836" i="24"/>
  <c r="I2835" i="24"/>
  <c r="G2835" i="24"/>
  <c r="E2835" i="24"/>
  <c r="D2835" i="24"/>
  <c r="C2835" i="24"/>
  <c r="I2834" i="24"/>
  <c r="G2834" i="24"/>
  <c r="E2834" i="24"/>
  <c r="D2834" i="24"/>
  <c r="C2834" i="24"/>
  <c r="I2833" i="24"/>
  <c r="G2833" i="24"/>
  <c r="E2833" i="24"/>
  <c r="D2833" i="24"/>
  <c r="C2833" i="24"/>
  <c r="I2832" i="24"/>
  <c r="G2832" i="24"/>
  <c r="E2832" i="24"/>
  <c r="D2832" i="24"/>
  <c r="C2832" i="24"/>
  <c r="I2831" i="24"/>
  <c r="G2831" i="24"/>
  <c r="E2831" i="24"/>
  <c r="D2831" i="24"/>
  <c r="C2831" i="24"/>
  <c r="I2830" i="24"/>
  <c r="G2830" i="24"/>
  <c r="E2830" i="24"/>
  <c r="D2830" i="24"/>
  <c r="C2830" i="24"/>
  <c r="I2829" i="24"/>
  <c r="G2829" i="24"/>
  <c r="E2829" i="24"/>
  <c r="D2829" i="24"/>
  <c r="C2829" i="24"/>
  <c r="I2828" i="24"/>
  <c r="G2828" i="24"/>
  <c r="E2828" i="24"/>
  <c r="D2828" i="24"/>
  <c r="C2828" i="24"/>
  <c r="I2827" i="24"/>
  <c r="G2827" i="24"/>
  <c r="E2827" i="24"/>
  <c r="D2827" i="24"/>
  <c r="C2827" i="24"/>
  <c r="I2826" i="24"/>
  <c r="G2826" i="24"/>
  <c r="E2826" i="24"/>
  <c r="D2826" i="24"/>
  <c r="C2826" i="24"/>
  <c r="I2825" i="24"/>
  <c r="G2825" i="24"/>
  <c r="E2825" i="24"/>
  <c r="D2825" i="24"/>
  <c r="C2825" i="24"/>
  <c r="I2824" i="24"/>
  <c r="G2824" i="24"/>
  <c r="E2824" i="24"/>
  <c r="D2824" i="24"/>
  <c r="C2824" i="24"/>
  <c r="I2823" i="24"/>
  <c r="G2823" i="24"/>
  <c r="E2823" i="24"/>
  <c r="D2823" i="24"/>
  <c r="C2823" i="24"/>
  <c r="I2822" i="24"/>
  <c r="G2822" i="24"/>
  <c r="E2822" i="24"/>
  <c r="D2822" i="24"/>
  <c r="C2822" i="24"/>
  <c r="I2821" i="24"/>
  <c r="G2821" i="24"/>
  <c r="E2821" i="24"/>
  <c r="D2821" i="24"/>
  <c r="C2821" i="24"/>
  <c r="I2820" i="24"/>
  <c r="G2820" i="24"/>
  <c r="E2820" i="24"/>
  <c r="D2820" i="24"/>
  <c r="C2820" i="24"/>
  <c r="I2819" i="24"/>
  <c r="G2819" i="24"/>
  <c r="E2819" i="24"/>
  <c r="D2819" i="24"/>
  <c r="C2819" i="24"/>
  <c r="I2818" i="24"/>
  <c r="G2818" i="24"/>
  <c r="E2818" i="24"/>
  <c r="D2818" i="24"/>
  <c r="C2818" i="24"/>
  <c r="I2817" i="24"/>
  <c r="G2817" i="24"/>
  <c r="E2817" i="24"/>
  <c r="D2817" i="24"/>
  <c r="C2817" i="24"/>
  <c r="I2816" i="24"/>
  <c r="G2816" i="24"/>
  <c r="E2816" i="24"/>
  <c r="D2816" i="24"/>
  <c r="C2816" i="24"/>
  <c r="I2815" i="24"/>
  <c r="G2815" i="24"/>
  <c r="E2815" i="24"/>
  <c r="D2815" i="24"/>
  <c r="C2815" i="24"/>
  <c r="I2814" i="24"/>
  <c r="G2814" i="24"/>
  <c r="E2814" i="24"/>
  <c r="D2814" i="24"/>
  <c r="C2814" i="24"/>
  <c r="I2813" i="24"/>
  <c r="G2813" i="24"/>
  <c r="E2813" i="24"/>
  <c r="D2813" i="24"/>
  <c r="C2813" i="24"/>
  <c r="I2812" i="24"/>
  <c r="G2812" i="24"/>
  <c r="E2812" i="24"/>
  <c r="D2812" i="24"/>
  <c r="C2812" i="24"/>
  <c r="I2811" i="24"/>
  <c r="G2811" i="24"/>
  <c r="E2811" i="24"/>
  <c r="D2811" i="24"/>
  <c r="C2811" i="24"/>
  <c r="I2810" i="24"/>
  <c r="G2810" i="24"/>
  <c r="E2810" i="24"/>
  <c r="D2810" i="24"/>
  <c r="C2810" i="24"/>
  <c r="I2809" i="24"/>
  <c r="G2809" i="24"/>
  <c r="E2809" i="24"/>
  <c r="D2809" i="24"/>
  <c r="C2809" i="24"/>
  <c r="I2808" i="24"/>
  <c r="G2808" i="24"/>
  <c r="E2808" i="24"/>
  <c r="D2808" i="24"/>
  <c r="C2808" i="24"/>
  <c r="I2807" i="24"/>
  <c r="G2807" i="24"/>
  <c r="E2807" i="24"/>
  <c r="D2807" i="24"/>
  <c r="C2807" i="24"/>
  <c r="I2806" i="24"/>
  <c r="G2806" i="24"/>
  <c r="E2806" i="24"/>
  <c r="D2806" i="24"/>
  <c r="C2806" i="24"/>
  <c r="I2805" i="24"/>
  <c r="G2805" i="24"/>
  <c r="E2805" i="24"/>
  <c r="D2805" i="24"/>
  <c r="C2805" i="24"/>
  <c r="I2804" i="24"/>
  <c r="G2804" i="24"/>
  <c r="E2804" i="24"/>
  <c r="D2804" i="24"/>
  <c r="C2804" i="24"/>
  <c r="I2803" i="24"/>
  <c r="G2803" i="24"/>
  <c r="E2803" i="24"/>
  <c r="D2803" i="24"/>
  <c r="C2803" i="24"/>
  <c r="I2802" i="24"/>
  <c r="G2802" i="24"/>
  <c r="E2802" i="24"/>
  <c r="D2802" i="24"/>
  <c r="C2802" i="24"/>
  <c r="I2801" i="24"/>
  <c r="G2801" i="24"/>
  <c r="E2801" i="24"/>
  <c r="D2801" i="24"/>
  <c r="C2801" i="24"/>
  <c r="I2800" i="24"/>
  <c r="G2800" i="24"/>
  <c r="E2800" i="24"/>
  <c r="D2800" i="24"/>
  <c r="C2800" i="24"/>
  <c r="I2799" i="24"/>
  <c r="G2799" i="24"/>
  <c r="E2799" i="24"/>
  <c r="D2799" i="24"/>
  <c r="C2799" i="24"/>
  <c r="I2798" i="24"/>
  <c r="G2798" i="24"/>
  <c r="E2798" i="24"/>
  <c r="D2798" i="24"/>
  <c r="C2798" i="24"/>
  <c r="I2797" i="24"/>
  <c r="G2797" i="24"/>
  <c r="E2797" i="24"/>
  <c r="D2797" i="24"/>
  <c r="C2797" i="24"/>
  <c r="I2796" i="24"/>
  <c r="G2796" i="24"/>
  <c r="E2796" i="24"/>
  <c r="D2796" i="24"/>
  <c r="C2796" i="24"/>
  <c r="I2795" i="24"/>
  <c r="G2795" i="24"/>
  <c r="E2795" i="24"/>
  <c r="D2795" i="24"/>
  <c r="C2795" i="24"/>
  <c r="I2794" i="24"/>
  <c r="G2794" i="24"/>
  <c r="E2794" i="24"/>
  <c r="D2794" i="24"/>
  <c r="C2794" i="24"/>
  <c r="I2793" i="24"/>
  <c r="G2793" i="24"/>
  <c r="E2793" i="24"/>
  <c r="D2793" i="24"/>
  <c r="C2793" i="24"/>
  <c r="I2792" i="24"/>
  <c r="G2792" i="24"/>
  <c r="E2792" i="24"/>
  <c r="D2792" i="24"/>
  <c r="C2792" i="24"/>
  <c r="I2791" i="24"/>
  <c r="G2791" i="24"/>
  <c r="E2791" i="24"/>
  <c r="D2791" i="24"/>
  <c r="C2791" i="24"/>
  <c r="I2790" i="24"/>
  <c r="G2790" i="24"/>
  <c r="E2790" i="24"/>
  <c r="D2790" i="24"/>
  <c r="C2790" i="24"/>
  <c r="I2789" i="24"/>
  <c r="G2789" i="24"/>
  <c r="E2789" i="24"/>
  <c r="D2789" i="24"/>
  <c r="C2789" i="24"/>
  <c r="I2788" i="24"/>
  <c r="G2788" i="24"/>
  <c r="E2788" i="24"/>
  <c r="D2788" i="24"/>
  <c r="C2788" i="24"/>
  <c r="I2787" i="24"/>
  <c r="G2787" i="24"/>
  <c r="E2787" i="24"/>
  <c r="D2787" i="24"/>
  <c r="C2787" i="24"/>
  <c r="I2786" i="24"/>
  <c r="G2786" i="24"/>
  <c r="E2786" i="24"/>
  <c r="D2786" i="24"/>
  <c r="C2786" i="24"/>
  <c r="I2785" i="24"/>
  <c r="G2785" i="24"/>
  <c r="E2785" i="24"/>
  <c r="D2785" i="24"/>
  <c r="C2785" i="24"/>
  <c r="I2784" i="24"/>
  <c r="G2784" i="24"/>
  <c r="E2784" i="24"/>
  <c r="D2784" i="24"/>
  <c r="C2784" i="24"/>
  <c r="I2783" i="24"/>
  <c r="G2783" i="24"/>
  <c r="E2783" i="24"/>
  <c r="D2783" i="24"/>
  <c r="C2783" i="24"/>
  <c r="I2782" i="24"/>
  <c r="G2782" i="24"/>
  <c r="E2782" i="24"/>
  <c r="D2782" i="24"/>
  <c r="C2782" i="24"/>
  <c r="I2781" i="24"/>
  <c r="G2781" i="24"/>
  <c r="E2781" i="24"/>
  <c r="D2781" i="24"/>
  <c r="C2781" i="24"/>
  <c r="I2780" i="24"/>
  <c r="G2780" i="24"/>
  <c r="E2780" i="24"/>
  <c r="D2780" i="24"/>
  <c r="C2780" i="24"/>
  <c r="I2779" i="24"/>
  <c r="G2779" i="24"/>
  <c r="E2779" i="24"/>
  <c r="D2779" i="24"/>
  <c r="C2779" i="24"/>
  <c r="I2778" i="24"/>
  <c r="G2778" i="24"/>
  <c r="E2778" i="24"/>
  <c r="D2778" i="24"/>
  <c r="C2778" i="24"/>
  <c r="I2777" i="24"/>
  <c r="G2777" i="24"/>
  <c r="E2777" i="24"/>
  <c r="D2777" i="24"/>
  <c r="C2777" i="24"/>
  <c r="I2776" i="24"/>
  <c r="G2776" i="24"/>
  <c r="E2776" i="24"/>
  <c r="D2776" i="24"/>
  <c r="C2776" i="24"/>
  <c r="I2775" i="24"/>
  <c r="G2775" i="24"/>
  <c r="E2775" i="24"/>
  <c r="D2775" i="24"/>
  <c r="C2775" i="24"/>
  <c r="I2774" i="24"/>
  <c r="G2774" i="24"/>
  <c r="E2774" i="24"/>
  <c r="D2774" i="24"/>
  <c r="C2774" i="24"/>
  <c r="I2773" i="24"/>
  <c r="G2773" i="24"/>
  <c r="E2773" i="24"/>
  <c r="D2773" i="24"/>
  <c r="C2773" i="24"/>
  <c r="I2772" i="24"/>
  <c r="G2772" i="24"/>
  <c r="E2772" i="24"/>
  <c r="D2772" i="24"/>
  <c r="C2772" i="24"/>
  <c r="I2771" i="24"/>
  <c r="G2771" i="24"/>
  <c r="E2771" i="24"/>
  <c r="D2771" i="24"/>
  <c r="C2771" i="24"/>
  <c r="I2770" i="24"/>
  <c r="G2770" i="24"/>
  <c r="E2770" i="24"/>
  <c r="D2770" i="24"/>
  <c r="C2770" i="24"/>
  <c r="I2769" i="24"/>
  <c r="G2769" i="24"/>
  <c r="E2769" i="24"/>
  <c r="D2769" i="24"/>
  <c r="C2769" i="24"/>
  <c r="I2768" i="24"/>
  <c r="G2768" i="24"/>
  <c r="E2768" i="24"/>
  <c r="D2768" i="24"/>
  <c r="C2768" i="24"/>
  <c r="I2767" i="24"/>
  <c r="G2767" i="24"/>
  <c r="E2767" i="24"/>
  <c r="D2767" i="24"/>
  <c r="C2767" i="24"/>
  <c r="I2766" i="24"/>
  <c r="G2766" i="24"/>
  <c r="E2766" i="24"/>
  <c r="D2766" i="24"/>
  <c r="C2766" i="24"/>
  <c r="I2765" i="24"/>
  <c r="G2765" i="24"/>
  <c r="E2765" i="24"/>
  <c r="D2765" i="24"/>
  <c r="C2765" i="24"/>
  <c r="I2764" i="24"/>
  <c r="G2764" i="24"/>
  <c r="E2764" i="24"/>
  <c r="D2764" i="24"/>
  <c r="C2764" i="24"/>
  <c r="I2763" i="24"/>
  <c r="G2763" i="24"/>
  <c r="E2763" i="24"/>
  <c r="D2763" i="24"/>
  <c r="C2763" i="24"/>
  <c r="I2762" i="24"/>
  <c r="G2762" i="24"/>
  <c r="E2762" i="24"/>
  <c r="D2762" i="24"/>
  <c r="C2762" i="24"/>
  <c r="I2761" i="24"/>
  <c r="G2761" i="24"/>
  <c r="E2761" i="24"/>
  <c r="D2761" i="24"/>
  <c r="C2761" i="24"/>
  <c r="I2760" i="24"/>
  <c r="G2760" i="24"/>
  <c r="E2760" i="24"/>
  <c r="D2760" i="24"/>
  <c r="C2760" i="24"/>
  <c r="I2759" i="24"/>
  <c r="G2759" i="24"/>
  <c r="E2759" i="24"/>
  <c r="D2759" i="24"/>
  <c r="C2759" i="24"/>
  <c r="I2758" i="24"/>
  <c r="G2758" i="24"/>
  <c r="E2758" i="24"/>
  <c r="D2758" i="24"/>
  <c r="C2758" i="24"/>
  <c r="I2757" i="24"/>
  <c r="G2757" i="24"/>
  <c r="E2757" i="24"/>
  <c r="D2757" i="24"/>
  <c r="C2757" i="24"/>
  <c r="I2756" i="24"/>
  <c r="G2756" i="24"/>
  <c r="E2756" i="24"/>
  <c r="D2756" i="24"/>
  <c r="C2756" i="24"/>
  <c r="I2755" i="24"/>
  <c r="G2755" i="24"/>
  <c r="E2755" i="24"/>
  <c r="D2755" i="24"/>
  <c r="C2755" i="24"/>
  <c r="I2754" i="24"/>
  <c r="G2754" i="24"/>
  <c r="E2754" i="24"/>
  <c r="D2754" i="24"/>
  <c r="C2754" i="24"/>
  <c r="I2753" i="24"/>
  <c r="G2753" i="24"/>
  <c r="E2753" i="24"/>
  <c r="D2753" i="24"/>
  <c r="C2753" i="24"/>
  <c r="I2752" i="24"/>
  <c r="G2752" i="24"/>
  <c r="E2752" i="24"/>
  <c r="D2752" i="24"/>
  <c r="C2752" i="24"/>
  <c r="I2751" i="24"/>
  <c r="G2751" i="24"/>
  <c r="E2751" i="24"/>
  <c r="D2751" i="24"/>
  <c r="C2751" i="24"/>
  <c r="I2750" i="24"/>
  <c r="G2750" i="24"/>
  <c r="E2750" i="24"/>
  <c r="D2750" i="24"/>
  <c r="C2750" i="24"/>
  <c r="I2749" i="24"/>
  <c r="G2749" i="24"/>
  <c r="E2749" i="24"/>
  <c r="D2749" i="24"/>
  <c r="C2749" i="24"/>
  <c r="I2748" i="24"/>
  <c r="G2748" i="24"/>
  <c r="E2748" i="24"/>
  <c r="D2748" i="24"/>
  <c r="C2748" i="24"/>
  <c r="I2747" i="24"/>
  <c r="G2747" i="24"/>
  <c r="E2747" i="24"/>
  <c r="D2747" i="24"/>
  <c r="C2747" i="24"/>
  <c r="I2746" i="24"/>
  <c r="G2746" i="24"/>
  <c r="E2746" i="24"/>
  <c r="D2746" i="24"/>
  <c r="C2746" i="24"/>
  <c r="I2745" i="24"/>
  <c r="G2745" i="24"/>
  <c r="E2745" i="24"/>
  <c r="D2745" i="24"/>
  <c r="C2745" i="24"/>
  <c r="I2744" i="24"/>
  <c r="G2744" i="24"/>
  <c r="E2744" i="24"/>
  <c r="D2744" i="24"/>
  <c r="C2744" i="24"/>
  <c r="I2743" i="24"/>
  <c r="G2743" i="24"/>
  <c r="E2743" i="24"/>
  <c r="D2743" i="24"/>
  <c r="C2743" i="24"/>
  <c r="I2742" i="24"/>
  <c r="G2742" i="24"/>
  <c r="E2742" i="24"/>
  <c r="D2742" i="24"/>
  <c r="C2742" i="24"/>
  <c r="I2741" i="24"/>
  <c r="G2741" i="24"/>
  <c r="E2741" i="24"/>
  <c r="D2741" i="24"/>
  <c r="C2741" i="24"/>
  <c r="I2740" i="24"/>
  <c r="G2740" i="24"/>
  <c r="E2740" i="24"/>
  <c r="D2740" i="24"/>
  <c r="C2740" i="24"/>
  <c r="I2739" i="24"/>
  <c r="G2739" i="24"/>
  <c r="E2739" i="24"/>
  <c r="D2739" i="24"/>
  <c r="C2739" i="24"/>
  <c r="I2738" i="24"/>
  <c r="G2738" i="24"/>
  <c r="E2738" i="24"/>
  <c r="D2738" i="24"/>
  <c r="C2738" i="24"/>
  <c r="I2737" i="24"/>
  <c r="G2737" i="24"/>
  <c r="E2737" i="24"/>
  <c r="D2737" i="24"/>
  <c r="C2737" i="24"/>
  <c r="I2736" i="24"/>
  <c r="G2736" i="24"/>
  <c r="E2736" i="24"/>
  <c r="D2736" i="24"/>
  <c r="C2736" i="24"/>
  <c r="I2735" i="24"/>
  <c r="G2735" i="24"/>
  <c r="E2735" i="24"/>
  <c r="D2735" i="24"/>
  <c r="C2735" i="24"/>
  <c r="I2734" i="24"/>
  <c r="G2734" i="24"/>
  <c r="E2734" i="24"/>
  <c r="D2734" i="24"/>
  <c r="C2734" i="24"/>
  <c r="I2733" i="24"/>
  <c r="G2733" i="24"/>
  <c r="E2733" i="24"/>
  <c r="D2733" i="24"/>
  <c r="C2733" i="24"/>
  <c r="I2732" i="24"/>
  <c r="G2732" i="24"/>
  <c r="E2732" i="24"/>
  <c r="D2732" i="24"/>
  <c r="C2732" i="24"/>
  <c r="I2731" i="24"/>
  <c r="G2731" i="24"/>
  <c r="E2731" i="24"/>
  <c r="D2731" i="24"/>
  <c r="C2731" i="24"/>
  <c r="I2730" i="24"/>
  <c r="G2730" i="24"/>
  <c r="E2730" i="24"/>
  <c r="D2730" i="24"/>
  <c r="C2730" i="24"/>
  <c r="I2729" i="24"/>
  <c r="G2729" i="24"/>
  <c r="E2729" i="24"/>
  <c r="D2729" i="24"/>
  <c r="C2729" i="24"/>
  <c r="I2728" i="24"/>
  <c r="G2728" i="24"/>
  <c r="E2728" i="24"/>
  <c r="D2728" i="24"/>
  <c r="C2728" i="24"/>
  <c r="I2727" i="24"/>
  <c r="G2727" i="24"/>
  <c r="E2727" i="24"/>
  <c r="D2727" i="24"/>
  <c r="C2727" i="24"/>
  <c r="I2726" i="24"/>
  <c r="G2726" i="24"/>
  <c r="E2726" i="24"/>
  <c r="D2726" i="24"/>
  <c r="C2726" i="24"/>
  <c r="I2725" i="24"/>
  <c r="G2725" i="24"/>
  <c r="E2725" i="24"/>
  <c r="D2725" i="24"/>
  <c r="C2725" i="24"/>
  <c r="I2724" i="24"/>
  <c r="G2724" i="24"/>
  <c r="E2724" i="24"/>
  <c r="D2724" i="24"/>
  <c r="C2724" i="24"/>
  <c r="I2723" i="24"/>
  <c r="G2723" i="24"/>
  <c r="E2723" i="24"/>
  <c r="D2723" i="24"/>
  <c r="C2723" i="24"/>
  <c r="I2722" i="24"/>
  <c r="G2722" i="24"/>
  <c r="E2722" i="24"/>
  <c r="D2722" i="24"/>
  <c r="C2722" i="24"/>
  <c r="I2721" i="24"/>
  <c r="G2721" i="24"/>
  <c r="E2721" i="24"/>
  <c r="D2721" i="24"/>
  <c r="C2721" i="24"/>
  <c r="I2720" i="24"/>
  <c r="G2720" i="24"/>
  <c r="E2720" i="24"/>
  <c r="D2720" i="24"/>
  <c r="C2720" i="24"/>
  <c r="I2719" i="24"/>
  <c r="G2719" i="24"/>
  <c r="E2719" i="24"/>
  <c r="D2719" i="24"/>
  <c r="C2719" i="24"/>
  <c r="I2718" i="24"/>
  <c r="G2718" i="24"/>
  <c r="E2718" i="24"/>
  <c r="D2718" i="24"/>
  <c r="C2718" i="24"/>
  <c r="I2717" i="24"/>
  <c r="G2717" i="24"/>
  <c r="E2717" i="24"/>
  <c r="D2717" i="24"/>
  <c r="C2717" i="24"/>
  <c r="I2716" i="24"/>
  <c r="G2716" i="24"/>
  <c r="E2716" i="24"/>
  <c r="D2716" i="24"/>
  <c r="C2716" i="24"/>
  <c r="I2715" i="24"/>
  <c r="G2715" i="24"/>
  <c r="E2715" i="24"/>
  <c r="D2715" i="24"/>
  <c r="C2715" i="24"/>
  <c r="I2714" i="24"/>
  <c r="G2714" i="24"/>
  <c r="E2714" i="24"/>
  <c r="D2714" i="24"/>
  <c r="C2714" i="24"/>
  <c r="I2713" i="24"/>
  <c r="G2713" i="24"/>
  <c r="E2713" i="24"/>
  <c r="D2713" i="24"/>
  <c r="C2713" i="24"/>
  <c r="I2712" i="24"/>
  <c r="G2712" i="24"/>
  <c r="E2712" i="24"/>
  <c r="D2712" i="24"/>
  <c r="C2712" i="24"/>
  <c r="I2711" i="24"/>
  <c r="G2711" i="24"/>
  <c r="E2711" i="24"/>
  <c r="D2711" i="24"/>
  <c r="C2711" i="24"/>
  <c r="I2710" i="24"/>
  <c r="G2710" i="24"/>
  <c r="E2710" i="24"/>
  <c r="D2710" i="24"/>
  <c r="C2710" i="24"/>
  <c r="I2709" i="24"/>
  <c r="G2709" i="24"/>
  <c r="E2709" i="24"/>
  <c r="D2709" i="24"/>
  <c r="C2709" i="24"/>
  <c r="I2708" i="24"/>
  <c r="G2708" i="24"/>
  <c r="E2708" i="24"/>
  <c r="D2708" i="24"/>
  <c r="C2708" i="24"/>
  <c r="I2707" i="24"/>
  <c r="G2707" i="24"/>
  <c r="E2707" i="24"/>
  <c r="D2707" i="24"/>
  <c r="C2707" i="24"/>
  <c r="I2706" i="24"/>
  <c r="G2706" i="24"/>
  <c r="E2706" i="24"/>
  <c r="D2706" i="24"/>
  <c r="C2706" i="24"/>
  <c r="I2705" i="24"/>
  <c r="G2705" i="24"/>
  <c r="E2705" i="24"/>
  <c r="D2705" i="24"/>
  <c r="C2705" i="24"/>
  <c r="I2704" i="24"/>
  <c r="G2704" i="24"/>
  <c r="E2704" i="24"/>
  <c r="D2704" i="24"/>
  <c r="C2704" i="24"/>
  <c r="I2703" i="24"/>
  <c r="G2703" i="24"/>
  <c r="E2703" i="24"/>
  <c r="D2703" i="24"/>
  <c r="C2703" i="24"/>
  <c r="I2702" i="24"/>
  <c r="G2702" i="24"/>
  <c r="E2702" i="24"/>
  <c r="D2702" i="24"/>
  <c r="C2702" i="24"/>
  <c r="I2701" i="24"/>
  <c r="G2701" i="24"/>
  <c r="E2701" i="24"/>
  <c r="D2701" i="24"/>
  <c r="C2701" i="24"/>
  <c r="I2700" i="24"/>
  <c r="G2700" i="24"/>
  <c r="E2700" i="24"/>
  <c r="D2700" i="24"/>
  <c r="C2700" i="24"/>
  <c r="I2699" i="24"/>
  <c r="G2699" i="24"/>
  <c r="E2699" i="24"/>
  <c r="D2699" i="24"/>
  <c r="C2699" i="24"/>
  <c r="I2698" i="24"/>
  <c r="G2698" i="24"/>
  <c r="E2698" i="24"/>
  <c r="D2698" i="24"/>
  <c r="C2698" i="24"/>
  <c r="I2697" i="24"/>
  <c r="G2697" i="24"/>
  <c r="E2697" i="24"/>
  <c r="D2697" i="24"/>
  <c r="C2697" i="24"/>
  <c r="I2696" i="24"/>
  <c r="G2696" i="24"/>
  <c r="E2696" i="24"/>
  <c r="D2696" i="24"/>
  <c r="C2696" i="24"/>
  <c r="I2695" i="24"/>
  <c r="G2695" i="24"/>
  <c r="E2695" i="24"/>
  <c r="D2695" i="24"/>
  <c r="C2695" i="24"/>
  <c r="I2694" i="24"/>
  <c r="G2694" i="24"/>
  <c r="E2694" i="24"/>
  <c r="D2694" i="24"/>
  <c r="C2694" i="24"/>
  <c r="I2693" i="24"/>
  <c r="G2693" i="24"/>
  <c r="E2693" i="24"/>
  <c r="D2693" i="24"/>
  <c r="C2693" i="24"/>
  <c r="I2692" i="24"/>
  <c r="G2692" i="24"/>
  <c r="E2692" i="24"/>
  <c r="D2692" i="24"/>
  <c r="C2692" i="24"/>
  <c r="I2691" i="24"/>
  <c r="G2691" i="24"/>
  <c r="E2691" i="24"/>
  <c r="D2691" i="24"/>
  <c r="C2691" i="24"/>
  <c r="I2690" i="24"/>
  <c r="G2690" i="24"/>
  <c r="E2690" i="24"/>
  <c r="D2690" i="24"/>
  <c r="C2690" i="24"/>
  <c r="I2689" i="24"/>
  <c r="G2689" i="24"/>
  <c r="E2689" i="24"/>
  <c r="D2689" i="24"/>
  <c r="C2689" i="24"/>
  <c r="I2688" i="24"/>
  <c r="G2688" i="24"/>
  <c r="E2688" i="24"/>
  <c r="D2688" i="24"/>
  <c r="C2688" i="24"/>
  <c r="I2687" i="24"/>
  <c r="G2687" i="24"/>
  <c r="E2687" i="24"/>
  <c r="D2687" i="24"/>
  <c r="C2687" i="24"/>
  <c r="I2686" i="24"/>
  <c r="G2686" i="24"/>
  <c r="E2686" i="24"/>
  <c r="D2686" i="24"/>
  <c r="C2686" i="24"/>
  <c r="I2685" i="24"/>
  <c r="G2685" i="24"/>
  <c r="E2685" i="24"/>
  <c r="D2685" i="24"/>
  <c r="C2685" i="24"/>
  <c r="I2684" i="24"/>
  <c r="G2684" i="24"/>
  <c r="E2684" i="24"/>
  <c r="D2684" i="24"/>
  <c r="C2684" i="24"/>
  <c r="I2683" i="24"/>
  <c r="G2683" i="24"/>
  <c r="E2683" i="24"/>
  <c r="D2683" i="24"/>
  <c r="C2683" i="24"/>
  <c r="I2682" i="24"/>
  <c r="G2682" i="24"/>
  <c r="E2682" i="24"/>
  <c r="D2682" i="24"/>
  <c r="C2682" i="24"/>
  <c r="I2681" i="24"/>
  <c r="G2681" i="24"/>
  <c r="E2681" i="24"/>
  <c r="D2681" i="24"/>
  <c r="C2681" i="24"/>
  <c r="I2680" i="24"/>
  <c r="G2680" i="24"/>
  <c r="E2680" i="24"/>
  <c r="D2680" i="24"/>
  <c r="C2680" i="24"/>
  <c r="I2679" i="24"/>
  <c r="G2679" i="24"/>
  <c r="E2679" i="24"/>
  <c r="D2679" i="24"/>
  <c r="C2679" i="24"/>
  <c r="I2678" i="24"/>
  <c r="G2678" i="24"/>
  <c r="E2678" i="24"/>
  <c r="D2678" i="24"/>
  <c r="C2678" i="24"/>
  <c r="I2677" i="24"/>
  <c r="G2677" i="24"/>
  <c r="E2677" i="24"/>
  <c r="D2677" i="24"/>
  <c r="C2677" i="24"/>
  <c r="I2676" i="24"/>
  <c r="G2676" i="24"/>
  <c r="E2676" i="24"/>
  <c r="D2676" i="24"/>
  <c r="C2676" i="24"/>
  <c r="I2675" i="24"/>
  <c r="G2675" i="24"/>
  <c r="E2675" i="24"/>
  <c r="D2675" i="24"/>
  <c r="C2675" i="24"/>
  <c r="I2674" i="24"/>
  <c r="G2674" i="24"/>
  <c r="E2674" i="24"/>
  <c r="D2674" i="24"/>
  <c r="C2674" i="24"/>
  <c r="I2673" i="24"/>
  <c r="G2673" i="24"/>
  <c r="E2673" i="24"/>
  <c r="D2673" i="24"/>
  <c r="C2673" i="24"/>
  <c r="I2672" i="24"/>
  <c r="G2672" i="24"/>
  <c r="E2672" i="24"/>
  <c r="D2672" i="24"/>
  <c r="C2672" i="24"/>
  <c r="I2671" i="24"/>
  <c r="G2671" i="24"/>
  <c r="E2671" i="24"/>
  <c r="D2671" i="24"/>
  <c r="C2671" i="24"/>
  <c r="I2670" i="24"/>
  <c r="G2670" i="24"/>
  <c r="E2670" i="24"/>
  <c r="D2670" i="24"/>
  <c r="C2670" i="24"/>
  <c r="I2669" i="24"/>
  <c r="G2669" i="24"/>
  <c r="E2669" i="24"/>
  <c r="D2669" i="24"/>
  <c r="C2669" i="24"/>
  <c r="I2668" i="24"/>
  <c r="G2668" i="24"/>
  <c r="E2668" i="24"/>
  <c r="D2668" i="24"/>
  <c r="C2668" i="24"/>
  <c r="I2667" i="24"/>
  <c r="G2667" i="24"/>
  <c r="E2667" i="24"/>
  <c r="D2667" i="24"/>
  <c r="C2667" i="24"/>
  <c r="I2666" i="24"/>
  <c r="G2666" i="24"/>
  <c r="E2666" i="24"/>
  <c r="D2666" i="24"/>
  <c r="C2666" i="24"/>
  <c r="I2665" i="24"/>
  <c r="G2665" i="24"/>
  <c r="E2665" i="24"/>
  <c r="D2665" i="24"/>
  <c r="C2665" i="24"/>
  <c r="I2664" i="24"/>
  <c r="G2664" i="24"/>
  <c r="E2664" i="24"/>
  <c r="D2664" i="24"/>
  <c r="C2664" i="24"/>
  <c r="I2663" i="24"/>
  <c r="G2663" i="24"/>
  <c r="E2663" i="24"/>
  <c r="D2663" i="24"/>
  <c r="C2663" i="24"/>
  <c r="I2662" i="24"/>
  <c r="G2662" i="24"/>
  <c r="E2662" i="24"/>
  <c r="D2662" i="24"/>
  <c r="C2662" i="24"/>
  <c r="I2661" i="24"/>
  <c r="G2661" i="24"/>
  <c r="E2661" i="24"/>
  <c r="D2661" i="24"/>
  <c r="C2661" i="24"/>
  <c r="I2660" i="24"/>
  <c r="G2660" i="24"/>
  <c r="E2660" i="24"/>
  <c r="D2660" i="24"/>
  <c r="C2660" i="24"/>
  <c r="I2659" i="24"/>
  <c r="G2659" i="24"/>
  <c r="E2659" i="24"/>
  <c r="D2659" i="24"/>
  <c r="C2659" i="24"/>
  <c r="I2658" i="24"/>
  <c r="G2658" i="24"/>
  <c r="E2658" i="24"/>
  <c r="D2658" i="24"/>
  <c r="C2658" i="24"/>
  <c r="I2657" i="24"/>
  <c r="G2657" i="24"/>
  <c r="E2657" i="24"/>
  <c r="D2657" i="24"/>
  <c r="C2657" i="24"/>
  <c r="I2656" i="24"/>
  <c r="G2656" i="24"/>
  <c r="E2656" i="24"/>
  <c r="D2656" i="24"/>
  <c r="C2656" i="24"/>
  <c r="I2655" i="24"/>
  <c r="G2655" i="24"/>
  <c r="E2655" i="24"/>
  <c r="D2655" i="24"/>
  <c r="C2655" i="24"/>
  <c r="I2654" i="24"/>
  <c r="G2654" i="24"/>
  <c r="E2654" i="24"/>
  <c r="D2654" i="24"/>
  <c r="C2654" i="24"/>
  <c r="I2653" i="24"/>
  <c r="G2653" i="24"/>
  <c r="E2653" i="24"/>
  <c r="D2653" i="24"/>
  <c r="C2653" i="24"/>
  <c r="I2652" i="24"/>
  <c r="G2652" i="24"/>
  <c r="E2652" i="24"/>
  <c r="D2652" i="24"/>
  <c r="C2652" i="24"/>
  <c r="I2651" i="24"/>
  <c r="G2651" i="24"/>
  <c r="E2651" i="24"/>
  <c r="D2651" i="24"/>
  <c r="C2651" i="24"/>
  <c r="I2650" i="24"/>
  <c r="G2650" i="24"/>
  <c r="E2650" i="24"/>
  <c r="D2650" i="24"/>
  <c r="C2650" i="24"/>
  <c r="I2649" i="24"/>
  <c r="G2649" i="24"/>
  <c r="E2649" i="24"/>
  <c r="D2649" i="24"/>
  <c r="C2649" i="24"/>
  <c r="I2648" i="24"/>
  <c r="G2648" i="24"/>
  <c r="E2648" i="24"/>
  <c r="D2648" i="24"/>
  <c r="C2648" i="24"/>
  <c r="I2647" i="24"/>
  <c r="G2647" i="24"/>
  <c r="E2647" i="24"/>
  <c r="D2647" i="24"/>
  <c r="C2647" i="24"/>
  <c r="I2646" i="24"/>
  <c r="G2646" i="24"/>
  <c r="E2646" i="24"/>
  <c r="D2646" i="24"/>
  <c r="C2646" i="24"/>
  <c r="I2645" i="24"/>
  <c r="G2645" i="24"/>
  <c r="E2645" i="24"/>
  <c r="D2645" i="24"/>
  <c r="C2645" i="24"/>
  <c r="I2644" i="24"/>
  <c r="G2644" i="24"/>
  <c r="E2644" i="24"/>
  <c r="D2644" i="24"/>
  <c r="C2644" i="24"/>
  <c r="I2643" i="24"/>
  <c r="G2643" i="24"/>
  <c r="E2643" i="24"/>
  <c r="D2643" i="24"/>
  <c r="C2643" i="24"/>
  <c r="I2642" i="24"/>
  <c r="G2642" i="24"/>
  <c r="E2642" i="24"/>
  <c r="D2642" i="24"/>
  <c r="C2642" i="24"/>
  <c r="I2641" i="24"/>
  <c r="G2641" i="24"/>
  <c r="E2641" i="24"/>
  <c r="D2641" i="24"/>
  <c r="C2641" i="24"/>
  <c r="I2640" i="24"/>
  <c r="G2640" i="24"/>
  <c r="E2640" i="24"/>
  <c r="D2640" i="24"/>
  <c r="C2640" i="24"/>
  <c r="I2639" i="24"/>
  <c r="G2639" i="24"/>
  <c r="E2639" i="24"/>
  <c r="D2639" i="24"/>
  <c r="C2639" i="24"/>
  <c r="I2638" i="24"/>
  <c r="G2638" i="24"/>
  <c r="E2638" i="24"/>
  <c r="D2638" i="24"/>
  <c r="C2638" i="24"/>
  <c r="I2637" i="24"/>
  <c r="G2637" i="24"/>
  <c r="E2637" i="24"/>
  <c r="D2637" i="24"/>
  <c r="C2637" i="24"/>
  <c r="I2636" i="24"/>
  <c r="G2636" i="24"/>
  <c r="E2636" i="24"/>
  <c r="D2636" i="24"/>
  <c r="C2636" i="24"/>
  <c r="I2635" i="24"/>
  <c r="G2635" i="24"/>
  <c r="E2635" i="24"/>
  <c r="D2635" i="24"/>
  <c r="C2635" i="24"/>
  <c r="I2634" i="24"/>
  <c r="G2634" i="24"/>
  <c r="E2634" i="24"/>
  <c r="D2634" i="24"/>
  <c r="C2634" i="24"/>
  <c r="I2633" i="24"/>
  <c r="G2633" i="24"/>
  <c r="E2633" i="24"/>
  <c r="D2633" i="24"/>
  <c r="C2633" i="24"/>
  <c r="I2632" i="24"/>
  <c r="G2632" i="24"/>
  <c r="E2632" i="24"/>
  <c r="D2632" i="24"/>
  <c r="C2632" i="24"/>
  <c r="I2631" i="24"/>
  <c r="G2631" i="24"/>
  <c r="E2631" i="24"/>
  <c r="D2631" i="24"/>
  <c r="C2631" i="24"/>
  <c r="I2630" i="24"/>
  <c r="G2630" i="24"/>
  <c r="E2630" i="24"/>
  <c r="D2630" i="24"/>
  <c r="C2630" i="24"/>
  <c r="I2629" i="24"/>
  <c r="G2629" i="24"/>
  <c r="E2629" i="24"/>
  <c r="D2629" i="24"/>
  <c r="C2629" i="24"/>
  <c r="I2628" i="24"/>
  <c r="G2628" i="24"/>
  <c r="E2628" i="24"/>
  <c r="D2628" i="24"/>
  <c r="C2628" i="24"/>
  <c r="I2627" i="24"/>
  <c r="G2627" i="24"/>
  <c r="E2627" i="24"/>
  <c r="D2627" i="24"/>
  <c r="C2627" i="24"/>
  <c r="I2626" i="24"/>
  <c r="G2626" i="24"/>
  <c r="E2626" i="24"/>
  <c r="D2626" i="24"/>
  <c r="C2626" i="24"/>
  <c r="I2625" i="24"/>
  <c r="G2625" i="24"/>
  <c r="E2625" i="24"/>
  <c r="D2625" i="24"/>
  <c r="C2625" i="24"/>
  <c r="I2624" i="24"/>
  <c r="G2624" i="24"/>
  <c r="E2624" i="24"/>
  <c r="D2624" i="24"/>
  <c r="C2624" i="24"/>
  <c r="I2623" i="24"/>
  <c r="G2623" i="24"/>
  <c r="E2623" i="24"/>
  <c r="D2623" i="24"/>
  <c r="C2623" i="24"/>
  <c r="I2622" i="24"/>
  <c r="G2622" i="24"/>
  <c r="E2622" i="24"/>
  <c r="D2622" i="24"/>
  <c r="C2622" i="24"/>
  <c r="I2621" i="24"/>
  <c r="G2621" i="24"/>
  <c r="E2621" i="24"/>
  <c r="D2621" i="24"/>
  <c r="C2621" i="24"/>
  <c r="I2620" i="24"/>
  <c r="G2620" i="24"/>
  <c r="E2620" i="24"/>
  <c r="D2620" i="24"/>
  <c r="C2620" i="24"/>
  <c r="I2619" i="24"/>
  <c r="G2619" i="24"/>
  <c r="E2619" i="24"/>
  <c r="D2619" i="24"/>
  <c r="C2619" i="24"/>
  <c r="I2618" i="24"/>
  <c r="G2618" i="24"/>
  <c r="E2618" i="24"/>
  <c r="D2618" i="24"/>
  <c r="C2618" i="24"/>
  <c r="I2617" i="24"/>
  <c r="G2617" i="24"/>
  <c r="E2617" i="24"/>
  <c r="D2617" i="24"/>
  <c r="C2617" i="24"/>
  <c r="I2616" i="24"/>
  <c r="G2616" i="24"/>
  <c r="E2616" i="24"/>
  <c r="D2616" i="24"/>
  <c r="C2616" i="24"/>
  <c r="I2615" i="24"/>
  <c r="G2615" i="24"/>
  <c r="E2615" i="24"/>
  <c r="D2615" i="24"/>
  <c r="C2615" i="24"/>
  <c r="I2614" i="24"/>
  <c r="G2614" i="24"/>
  <c r="E2614" i="24"/>
  <c r="D2614" i="24"/>
  <c r="C2614" i="24"/>
  <c r="I2613" i="24"/>
  <c r="G2613" i="24"/>
  <c r="E2613" i="24"/>
  <c r="D2613" i="24"/>
  <c r="C2613" i="24"/>
  <c r="I2612" i="24"/>
  <c r="G2612" i="24"/>
  <c r="E2612" i="24"/>
  <c r="D2612" i="24"/>
  <c r="C2612" i="24"/>
  <c r="I2611" i="24"/>
  <c r="G2611" i="24"/>
  <c r="E2611" i="24"/>
  <c r="D2611" i="24"/>
  <c r="C2611" i="24"/>
  <c r="I2610" i="24"/>
  <c r="G2610" i="24"/>
  <c r="E2610" i="24"/>
  <c r="D2610" i="24"/>
  <c r="C2610" i="24"/>
  <c r="I2609" i="24"/>
  <c r="G2609" i="24"/>
  <c r="E2609" i="24"/>
  <c r="D2609" i="24"/>
  <c r="C2609" i="24"/>
  <c r="I2608" i="24"/>
  <c r="G2608" i="24"/>
  <c r="E2608" i="24"/>
  <c r="D2608" i="24"/>
  <c r="C2608" i="24"/>
  <c r="I2607" i="24"/>
  <c r="G2607" i="24"/>
  <c r="E2607" i="24"/>
  <c r="D2607" i="24"/>
  <c r="C2607" i="24"/>
  <c r="I2606" i="24"/>
  <c r="G2606" i="24"/>
  <c r="E2606" i="24"/>
  <c r="D2606" i="24"/>
  <c r="C2606" i="24"/>
  <c r="I2605" i="24"/>
  <c r="G2605" i="24"/>
  <c r="E2605" i="24"/>
  <c r="D2605" i="24"/>
  <c r="C2605" i="24"/>
  <c r="I2604" i="24"/>
  <c r="G2604" i="24"/>
  <c r="E2604" i="24"/>
  <c r="D2604" i="24"/>
  <c r="C2604" i="24"/>
  <c r="I2603" i="24"/>
  <c r="G2603" i="24"/>
  <c r="E2603" i="24"/>
  <c r="D2603" i="24"/>
  <c r="C2603" i="24"/>
  <c r="I2602" i="24"/>
  <c r="G2602" i="24"/>
  <c r="E2602" i="24"/>
  <c r="D2602" i="24"/>
  <c r="C2602" i="24"/>
  <c r="I2601" i="24"/>
  <c r="G2601" i="24"/>
  <c r="E2601" i="24"/>
  <c r="D2601" i="24"/>
  <c r="C2601" i="24"/>
  <c r="I2600" i="24"/>
  <c r="G2600" i="24"/>
  <c r="E2600" i="24"/>
  <c r="D2600" i="24"/>
  <c r="C2600" i="24"/>
  <c r="I2599" i="24"/>
  <c r="G2599" i="24"/>
  <c r="E2599" i="24"/>
  <c r="D2599" i="24"/>
  <c r="C2599" i="24"/>
  <c r="I2598" i="24"/>
  <c r="G2598" i="24"/>
  <c r="E2598" i="24"/>
  <c r="D2598" i="24"/>
  <c r="C2598" i="24"/>
  <c r="I2597" i="24"/>
  <c r="G2597" i="24"/>
  <c r="E2597" i="24"/>
  <c r="D2597" i="24"/>
  <c r="C2597" i="24"/>
  <c r="I2596" i="24"/>
  <c r="G2596" i="24"/>
  <c r="E2596" i="24"/>
  <c r="D2596" i="24"/>
  <c r="C2596" i="24"/>
  <c r="I2595" i="24"/>
  <c r="G2595" i="24"/>
  <c r="E2595" i="24"/>
  <c r="D2595" i="24"/>
  <c r="C2595" i="24"/>
  <c r="I2594" i="24"/>
  <c r="G2594" i="24"/>
  <c r="E2594" i="24"/>
  <c r="D2594" i="24"/>
  <c r="C2594" i="24"/>
  <c r="I2593" i="24"/>
  <c r="G2593" i="24"/>
  <c r="E2593" i="24"/>
  <c r="D2593" i="24"/>
  <c r="C2593" i="24"/>
  <c r="I2592" i="24"/>
  <c r="G2592" i="24"/>
  <c r="E2592" i="24"/>
  <c r="D2592" i="24"/>
  <c r="C2592" i="24"/>
  <c r="I2591" i="24"/>
  <c r="G2591" i="24"/>
  <c r="E2591" i="24"/>
  <c r="D2591" i="24"/>
  <c r="C2591" i="24"/>
  <c r="I2590" i="24"/>
  <c r="G2590" i="24"/>
  <c r="E2590" i="24"/>
  <c r="D2590" i="24"/>
  <c r="C2590" i="24"/>
  <c r="I2589" i="24"/>
  <c r="G2589" i="24"/>
  <c r="E2589" i="24"/>
  <c r="D2589" i="24"/>
  <c r="C2589" i="24"/>
  <c r="I2588" i="24"/>
  <c r="G2588" i="24"/>
  <c r="E2588" i="24"/>
  <c r="D2588" i="24"/>
  <c r="C2588" i="24"/>
  <c r="I2587" i="24"/>
  <c r="G2587" i="24"/>
  <c r="E2587" i="24"/>
  <c r="D2587" i="24"/>
  <c r="C2587" i="24"/>
  <c r="I2586" i="24"/>
  <c r="G2586" i="24"/>
  <c r="E2586" i="24"/>
  <c r="D2586" i="24"/>
  <c r="C2586" i="24"/>
  <c r="I2585" i="24"/>
  <c r="G2585" i="24"/>
  <c r="E2585" i="24"/>
  <c r="D2585" i="24"/>
  <c r="C2585" i="24"/>
  <c r="I2584" i="24"/>
  <c r="G2584" i="24"/>
  <c r="E2584" i="24"/>
  <c r="D2584" i="24"/>
  <c r="C2584" i="24"/>
  <c r="I2583" i="24"/>
  <c r="G2583" i="24"/>
  <c r="E2583" i="24"/>
  <c r="D2583" i="24"/>
  <c r="C2583" i="24"/>
  <c r="I2582" i="24"/>
  <c r="G2582" i="24"/>
  <c r="E2582" i="24"/>
  <c r="D2582" i="24"/>
  <c r="C2582" i="24"/>
  <c r="I2581" i="24"/>
  <c r="G2581" i="24"/>
  <c r="E2581" i="24"/>
  <c r="D2581" i="24"/>
  <c r="C2581" i="24"/>
  <c r="I2580" i="24"/>
  <c r="G2580" i="24"/>
  <c r="E2580" i="24"/>
  <c r="D2580" i="24"/>
  <c r="C2580" i="24"/>
  <c r="I2579" i="24"/>
  <c r="G2579" i="24"/>
  <c r="E2579" i="24"/>
  <c r="D2579" i="24"/>
  <c r="C2579" i="24"/>
  <c r="I2578" i="24"/>
  <c r="G2578" i="24"/>
  <c r="E2578" i="24"/>
  <c r="D2578" i="24"/>
  <c r="C2578" i="24"/>
  <c r="I2577" i="24"/>
  <c r="G2577" i="24"/>
  <c r="E2577" i="24"/>
  <c r="D2577" i="24"/>
  <c r="C2577" i="24"/>
  <c r="I2576" i="24"/>
  <c r="G2576" i="24"/>
  <c r="E2576" i="24"/>
  <c r="D2576" i="24"/>
  <c r="C2576" i="24"/>
  <c r="I2575" i="24"/>
  <c r="G2575" i="24"/>
  <c r="E2575" i="24"/>
  <c r="D2575" i="24"/>
  <c r="C2575" i="24"/>
  <c r="I2574" i="24"/>
  <c r="G2574" i="24"/>
  <c r="E2574" i="24"/>
  <c r="D2574" i="24"/>
  <c r="C2574" i="24"/>
  <c r="I2573" i="24"/>
  <c r="G2573" i="24"/>
  <c r="E2573" i="24"/>
  <c r="D2573" i="24"/>
  <c r="C2573" i="24"/>
  <c r="I2572" i="24"/>
  <c r="G2572" i="24"/>
  <c r="E2572" i="24"/>
  <c r="D2572" i="24"/>
  <c r="C2572" i="24"/>
  <c r="I2571" i="24"/>
  <c r="G2571" i="24"/>
  <c r="E2571" i="24"/>
  <c r="D2571" i="24"/>
  <c r="C2571" i="24"/>
  <c r="I2570" i="24"/>
  <c r="G2570" i="24"/>
  <c r="E2570" i="24"/>
  <c r="D2570" i="24"/>
  <c r="C2570" i="24"/>
  <c r="I2569" i="24"/>
  <c r="G2569" i="24"/>
  <c r="E2569" i="24"/>
  <c r="D2569" i="24"/>
  <c r="C2569" i="24"/>
  <c r="I2568" i="24"/>
  <c r="G2568" i="24"/>
  <c r="E2568" i="24"/>
  <c r="D2568" i="24"/>
  <c r="C2568" i="24"/>
  <c r="I2567" i="24"/>
  <c r="G2567" i="24"/>
  <c r="E2567" i="24"/>
  <c r="D2567" i="24"/>
  <c r="C2567" i="24"/>
  <c r="I2566" i="24"/>
  <c r="G2566" i="24"/>
  <c r="E2566" i="24"/>
  <c r="D2566" i="24"/>
  <c r="C2566" i="24"/>
  <c r="I2565" i="24"/>
  <c r="G2565" i="24"/>
  <c r="E2565" i="24"/>
  <c r="D2565" i="24"/>
  <c r="C2565" i="24"/>
  <c r="I2564" i="24"/>
  <c r="G2564" i="24"/>
  <c r="E2564" i="24"/>
  <c r="D2564" i="24"/>
  <c r="C2564" i="24"/>
  <c r="I2563" i="24"/>
  <c r="G2563" i="24"/>
  <c r="E2563" i="24"/>
  <c r="D2563" i="24"/>
  <c r="C2563" i="24"/>
  <c r="I2562" i="24"/>
  <c r="G2562" i="24"/>
  <c r="E2562" i="24"/>
  <c r="D2562" i="24"/>
  <c r="C2562" i="24"/>
  <c r="I2561" i="24"/>
  <c r="G2561" i="24"/>
  <c r="E2561" i="24"/>
  <c r="D2561" i="24"/>
  <c r="C2561" i="24"/>
  <c r="I2560" i="24"/>
  <c r="G2560" i="24"/>
  <c r="E2560" i="24"/>
  <c r="D2560" i="24"/>
  <c r="C2560" i="24"/>
  <c r="I2559" i="24"/>
  <c r="G2559" i="24"/>
  <c r="E2559" i="24"/>
  <c r="D2559" i="24"/>
  <c r="C2559" i="24"/>
  <c r="I2558" i="24"/>
  <c r="G2558" i="24"/>
  <c r="E2558" i="24"/>
  <c r="D2558" i="24"/>
  <c r="C2558" i="24"/>
  <c r="I2557" i="24"/>
  <c r="G2557" i="24"/>
  <c r="E2557" i="24"/>
  <c r="D2557" i="24"/>
  <c r="C2557" i="24"/>
  <c r="I2556" i="24"/>
  <c r="G2556" i="24"/>
  <c r="E2556" i="24"/>
  <c r="D2556" i="24"/>
  <c r="C2556" i="24"/>
  <c r="I2555" i="24"/>
  <c r="G2555" i="24"/>
  <c r="E2555" i="24"/>
  <c r="D2555" i="24"/>
  <c r="C2555" i="24"/>
  <c r="I2554" i="24"/>
  <c r="G2554" i="24"/>
  <c r="E2554" i="24"/>
  <c r="D2554" i="24"/>
  <c r="C2554" i="24"/>
  <c r="I2553" i="24"/>
  <c r="G2553" i="24"/>
  <c r="E2553" i="24"/>
  <c r="D2553" i="24"/>
  <c r="C2553" i="24"/>
  <c r="I2552" i="24"/>
  <c r="G2552" i="24"/>
  <c r="E2552" i="24"/>
  <c r="D2552" i="24"/>
  <c r="C2552" i="24"/>
  <c r="I2551" i="24"/>
  <c r="G2551" i="24"/>
  <c r="E2551" i="24"/>
  <c r="D2551" i="24"/>
  <c r="C2551" i="24"/>
  <c r="I2550" i="24"/>
  <c r="G2550" i="24"/>
  <c r="E2550" i="24"/>
  <c r="D2550" i="24"/>
  <c r="C2550" i="24"/>
  <c r="I2549" i="24"/>
  <c r="G2549" i="24"/>
  <c r="E2549" i="24"/>
  <c r="D2549" i="24"/>
  <c r="C2549" i="24"/>
  <c r="I2548" i="24"/>
  <c r="G2548" i="24"/>
  <c r="E2548" i="24"/>
  <c r="D2548" i="24"/>
  <c r="C2548" i="24"/>
  <c r="I2547" i="24"/>
  <c r="G2547" i="24"/>
  <c r="E2547" i="24"/>
  <c r="D2547" i="24"/>
  <c r="C2547" i="24"/>
  <c r="I2546" i="24"/>
  <c r="G2546" i="24"/>
  <c r="E2546" i="24"/>
  <c r="D2546" i="24"/>
  <c r="C2546" i="24"/>
  <c r="I2545" i="24"/>
  <c r="G2545" i="24"/>
  <c r="E2545" i="24"/>
  <c r="D2545" i="24"/>
  <c r="C2545" i="24"/>
  <c r="I2544" i="24"/>
  <c r="G2544" i="24"/>
  <c r="E2544" i="24"/>
  <c r="D2544" i="24"/>
  <c r="C2544" i="24"/>
  <c r="I2543" i="24"/>
  <c r="G2543" i="24"/>
  <c r="E2543" i="24"/>
  <c r="D2543" i="24"/>
  <c r="C2543" i="24"/>
  <c r="I2542" i="24"/>
  <c r="G2542" i="24"/>
  <c r="E2542" i="24"/>
  <c r="D2542" i="24"/>
  <c r="C2542" i="24"/>
  <c r="I2541" i="24"/>
  <c r="G2541" i="24"/>
  <c r="E2541" i="24"/>
  <c r="D2541" i="24"/>
  <c r="C2541" i="24"/>
  <c r="I2540" i="24"/>
  <c r="G2540" i="24"/>
  <c r="E2540" i="24"/>
  <c r="D2540" i="24"/>
  <c r="C2540" i="24"/>
  <c r="I2539" i="24"/>
  <c r="G2539" i="24"/>
  <c r="E2539" i="24"/>
  <c r="D2539" i="24"/>
  <c r="C2539" i="24"/>
  <c r="I2538" i="24"/>
  <c r="G2538" i="24"/>
  <c r="E2538" i="24"/>
  <c r="D2538" i="24"/>
  <c r="C2538" i="24"/>
  <c r="I2537" i="24"/>
  <c r="G2537" i="24"/>
  <c r="E2537" i="24"/>
  <c r="D2537" i="24"/>
  <c r="C2537" i="24"/>
  <c r="I2536" i="24"/>
  <c r="G2536" i="24"/>
  <c r="E2536" i="24"/>
  <c r="D2536" i="24"/>
  <c r="C2536" i="24"/>
  <c r="I2535" i="24"/>
  <c r="G2535" i="24"/>
  <c r="E2535" i="24"/>
  <c r="D2535" i="24"/>
  <c r="C2535" i="24"/>
  <c r="I2534" i="24"/>
  <c r="G2534" i="24"/>
  <c r="E2534" i="24"/>
  <c r="D2534" i="24"/>
  <c r="C2534" i="24"/>
  <c r="I2533" i="24"/>
  <c r="G2533" i="24"/>
  <c r="E2533" i="24"/>
  <c r="D2533" i="24"/>
  <c r="C2533" i="24"/>
  <c r="I2532" i="24"/>
  <c r="G2532" i="24"/>
  <c r="E2532" i="24"/>
  <c r="D2532" i="24"/>
  <c r="C2532" i="24"/>
  <c r="I2531" i="24"/>
  <c r="G2531" i="24"/>
  <c r="E2531" i="24"/>
  <c r="D2531" i="24"/>
  <c r="C2531" i="24"/>
  <c r="I2530" i="24"/>
  <c r="G2530" i="24"/>
  <c r="E2530" i="24"/>
  <c r="D2530" i="24"/>
  <c r="C2530" i="24"/>
  <c r="I2529" i="24"/>
  <c r="G2529" i="24"/>
  <c r="E2529" i="24"/>
  <c r="D2529" i="24"/>
  <c r="C2529" i="24"/>
  <c r="I2528" i="24"/>
  <c r="G2528" i="24"/>
  <c r="E2528" i="24"/>
  <c r="D2528" i="24"/>
  <c r="C2528" i="24"/>
  <c r="I2527" i="24"/>
  <c r="G2527" i="24"/>
  <c r="E2527" i="24"/>
  <c r="D2527" i="24"/>
  <c r="C2527" i="24"/>
  <c r="I2526" i="24"/>
  <c r="G2526" i="24"/>
  <c r="E2526" i="24"/>
  <c r="D2526" i="24"/>
  <c r="C2526" i="24"/>
  <c r="I2525" i="24"/>
  <c r="G2525" i="24"/>
  <c r="E2525" i="24"/>
  <c r="D2525" i="24"/>
  <c r="C2525" i="24"/>
  <c r="I2524" i="24"/>
  <c r="G2524" i="24"/>
  <c r="E2524" i="24"/>
  <c r="D2524" i="24"/>
  <c r="C2524" i="24"/>
  <c r="I2523" i="24"/>
  <c r="G2523" i="24"/>
  <c r="E2523" i="24"/>
  <c r="D2523" i="24"/>
  <c r="C2523" i="24"/>
  <c r="I2522" i="24"/>
  <c r="G2522" i="24"/>
  <c r="E2522" i="24"/>
  <c r="D2522" i="24"/>
  <c r="C2522" i="24"/>
  <c r="I2521" i="24"/>
  <c r="G2521" i="24"/>
  <c r="E2521" i="24"/>
  <c r="D2521" i="24"/>
  <c r="C2521" i="24"/>
  <c r="I2520" i="24"/>
  <c r="G2520" i="24"/>
  <c r="E2520" i="24"/>
  <c r="D2520" i="24"/>
  <c r="C2520" i="24"/>
  <c r="I2519" i="24"/>
  <c r="G2519" i="24"/>
  <c r="E2519" i="24"/>
  <c r="D2519" i="24"/>
  <c r="C2519" i="24"/>
  <c r="I2518" i="24"/>
  <c r="G2518" i="24"/>
  <c r="E2518" i="24"/>
  <c r="D2518" i="24"/>
  <c r="C2518" i="24"/>
  <c r="I2517" i="24"/>
  <c r="G2517" i="24"/>
  <c r="E2517" i="24"/>
  <c r="D2517" i="24"/>
  <c r="C2517" i="24"/>
  <c r="I2516" i="24"/>
  <c r="G2516" i="24"/>
  <c r="E2516" i="24"/>
  <c r="D2516" i="24"/>
  <c r="C2516" i="24"/>
  <c r="I2515" i="24"/>
  <c r="G2515" i="24"/>
  <c r="E2515" i="24"/>
  <c r="D2515" i="24"/>
  <c r="C2515" i="24"/>
  <c r="I2514" i="24"/>
  <c r="G2514" i="24"/>
  <c r="E2514" i="24"/>
  <c r="D2514" i="24"/>
  <c r="C2514" i="24"/>
  <c r="I2513" i="24"/>
  <c r="G2513" i="24"/>
  <c r="E2513" i="24"/>
  <c r="D2513" i="24"/>
  <c r="C2513" i="24"/>
  <c r="I2512" i="24"/>
  <c r="G2512" i="24"/>
  <c r="E2512" i="24"/>
  <c r="D2512" i="24"/>
  <c r="C2512" i="24"/>
  <c r="I2511" i="24"/>
  <c r="G2511" i="24"/>
  <c r="E2511" i="24"/>
  <c r="D2511" i="24"/>
  <c r="C2511" i="24"/>
  <c r="I2510" i="24"/>
  <c r="G2510" i="24"/>
  <c r="E2510" i="24"/>
  <c r="D2510" i="24"/>
  <c r="C2510" i="24"/>
  <c r="I2509" i="24"/>
  <c r="G2509" i="24"/>
  <c r="E2509" i="24"/>
  <c r="D2509" i="24"/>
  <c r="C2509" i="24"/>
  <c r="I2508" i="24"/>
  <c r="G2508" i="24"/>
  <c r="E2508" i="24"/>
  <c r="D2508" i="24"/>
  <c r="C2508" i="24"/>
  <c r="I2507" i="24"/>
  <c r="G2507" i="24"/>
  <c r="E2507" i="24"/>
  <c r="D2507" i="24"/>
  <c r="C2507" i="24"/>
  <c r="I2506" i="24"/>
  <c r="G2506" i="24"/>
  <c r="E2506" i="24"/>
  <c r="D2506" i="24"/>
  <c r="C2506" i="24"/>
  <c r="I2505" i="24"/>
  <c r="G2505" i="24"/>
  <c r="E2505" i="24"/>
  <c r="D2505" i="24"/>
  <c r="C2505" i="24"/>
  <c r="I2504" i="24"/>
  <c r="G2504" i="24"/>
  <c r="E2504" i="24"/>
  <c r="D2504" i="24"/>
  <c r="C2504" i="24"/>
  <c r="I2503" i="24"/>
  <c r="G2503" i="24"/>
  <c r="E2503" i="24"/>
  <c r="D2503" i="24"/>
  <c r="C2503" i="24"/>
  <c r="I2502" i="24"/>
  <c r="G2502" i="24"/>
  <c r="E2502" i="24"/>
  <c r="D2502" i="24"/>
  <c r="C2502" i="24"/>
  <c r="I2501" i="24"/>
  <c r="G2501" i="24"/>
  <c r="E2501" i="24"/>
  <c r="D2501" i="24"/>
  <c r="C2501" i="24"/>
  <c r="I2500" i="24"/>
  <c r="G2500" i="24"/>
  <c r="E2500" i="24"/>
  <c r="D2500" i="24"/>
  <c r="C2500" i="24"/>
  <c r="I2499" i="24"/>
  <c r="G2499" i="24"/>
  <c r="E2499" i="24"/>
  <c r="D2499" i="24"/>
  <c r="C2499" i="24"/>
  <c r="I2498" i="24"/>
  <c r="G2498" i="24"/>
  <c r="E2498" i="24"/>
  <c r="D2498" i="24"/>
  <c r="C2498" i="24"/>
  <c r="I2497" i="24"/>
  <c r="G2497" i="24"/>
  <c r="E2497" i="24"/>
  <c r="D2497" i="24"/>
  <c r="C2497" i="24"/>
  <c r="I2496" i="24"/>
  <c r="G2496" i="24"/>
  <c r="E2496" i="24"/>
  <c r="D2496" i="24"/>
  <c r="C2496" i="24"/>
  <c r="I2495" i="24"/>
  <c r="G2495" i="24"/>
  <c r="E2495" i="24"/>
  <c r="D2495" i="24"/>
  <c r="C2495" i="24"/>
  <c r="I2494" i="24"/>
  <c r="G2494" i="24"/>
  <c r="E2494" i="24"/>
  <c r="D2494" i="24"/>
  <c r="C2494" i="24"/>
  <c r="I2493" i="24"/>
  <c r="G2493" i="24"/>
  <c r="E2493" i="24"/>
  <c r="D2493" i="24"/>
  <c r="C2493" i="24"/>
  <c r="I2492" i="24"/>
  <c r="G2492" i="24"/>
  <c r="E2492" i="24"/>
  <c r="D2492" i="24"/>
  <c r="C2492" i="24"/>
  <c r="I2491" i="24"/>
  <c r="G2491" i="24"/>
  <c r="E2491" i="24"/>
  <c r="D2491" i="24"/>
  <c r="C2491" i="24"/>
  <c r="I2490" i="24"/>
  <c r="G2490" i="24"/>
  <c r="E2490" i="24"/>
  <c r="D2490" i="24"/>
  <c r="C2490" i="24"/>
  <c r="I2489" i="24"/>
  <c r="G2489" i="24"/>
  <c r="E2489" i="24"/>
  <c r="D2489" i="24"/>
  <c r="C2489" i="24"/>
  <c r="I2488" i="24"/>
  <c r="G2488" i="24"/>
  <c r="E2488" i="24"/>
  <c r="D2488" i="24"/>
  <c r="C2488" i="24"/>
  <c r="I2487" i="24"/>
  <c r="G2487" i="24"/>
  <c r="E2487" i="24"/>
  <c r="D2487" i="24"/>
  <c r="C2487" i="24"/>
  <c r="I2486" i="24"/>
  <c r="G2486" i="24"/>
  <c r="E2486" i="24"/>
  <c r="D2486" i="24"/>
  <c r="C2486" i="24"/>
  <c r="I2485" i="24"/>
  <c r="G2485" i="24"/>
  <c r="E2485" i="24"/>
  <c r="D2485" i="24"/>
  <c r="C2485" i="24"/>
  <c r="I2484" i="24"/>
  <c r="G2484" i="24"/>
  <c r="E2484" i="24"/>
  <c r="D2484" i="24"/>
  <c r="C2484" i="24"/>
  <c r="I2483" i="24"/>
  <c r="G2483" i="24"/>
  <c r="E2483" i="24"/>
  <c r="D2483" i="24"/>
  <c r="C2483" i="24"/>
  <c r="I2482" i="24"/>
  <c r="G2482" i="24"/>
  <c r="E2482" i="24"/>
  <c r="D2482" i="24"/>
  <c r="C2482" i="24"/>
  <c r="I2481" i="24"/>
  <c r="G2481" i="24"/>
  <c r="E2481" i="24"/>
  <c r="D2481" i="24"/>
  <c r="C2481" i="24"/>
  <c r="I2480" i="24"/>
  <c r="G2480" i="24"/>
  <c r="E2480" i="24"/>
  <c r="D2480" i="24"/>
  <c r="C2480" i="24"/>
  <c r="I2479" i="24"/>
  <c r="G2479" i="24"/>
  <c r="E2479" i="24"/>
  <c r="D2479" i="24"/>
  <c r="C2479" i="24"/>
  <c r="I2478" i="24"/>
  <c r="G2478" i="24"/>
  <c r="E2478" i="24"/>
  <c r="D2478" i="24"/>
  <c r="C2478" i="24"/>
  <c r="I2477" i="24"/>
  <c r="G2477" i="24"/>
  <c r="E2477" i="24"/>
  <c r="D2477" i="24"/>
  <c r="C2477" i="24"/>
  <c r="I2476" i="24"/>
  <c r="G2476" i="24"/>
  <c r="E2476" i="24"/>
  <c r="D2476" i="24"/>
  <c r="C2476" i="24"/>
  <c r="I2475" i="24"/>
  <c r="G2475" i="24"/>
  <c r="E2475" i="24"/>
  <c r="D2475" i="24"/>
  <c r="C2475" i="24"/>
  <c r="I2474" i="24"/>
  <c r="G2474" i="24"/>
  <c r="E2474" i="24"/>
  <c r="D2474" i="24"/>
  <c r="C2474" i="24"/>
  <c r="I2473" i="24"/>
  <c r="G2473" i="24"/>
  <c r="E2473" i="24"/>
  <c r="D2473" i="24"/>
  <c r="C2473" i="24"/>
  <c r="I2472" i="24"/>
  <c r="G2472" i="24"/>
  <c r="E2472" i="24"/>
  <c r="D2472" i="24"/>
  <c r="C2472" i="24"/>
  <c r="I2471" i="24"/>
  <c r="G2471" i="24"/>
  <c r="E2471" i="24"/>
  <c r="D2471" i="24"/>
  <c r="C2471" i="24"/>
  <c r="I2470" i="24"/>
  <c r="G2470" i="24"/>
  <c r="E2470" i="24"/>
  <c r="D2470" i="24"/>
  <c r="C2470" i="24"/>
  <c r="I2469" i="24"/>
  <c r="G2469" i="24"/>
  <c r="E2469" i="24"/>
  <c r="D2469" i="24"/>
  <c r="C2469" i="24"/>
  <c r="I2468" i="24"/>
  <c r="G2468" i="24"/>
  <c r="E2468" i="24"/>
  <c r="D2468" i="24"/>
  <c r="C2468" i="24"/>
  <c r="I2467" i="24"/>
  <c r="G2467" i="24"/>
  <c r="E2467" i="24"/>
  <c r="D2467" i="24"/>
  <c r="C2467" i="24"/>
  <c r="I2466" i="24"/>
  <c r="G2466" i="24"/>
  <c r="E2466" i="24"/>
  <c r="D2466" i="24"/>
  <c r="C2466" i="24"/>
  <c r="I2465" i="24"/>
  <c r="G2465" i="24"/>
  <c r="E2465" i="24"/>
  <c r="D2465" i="24"/>
  <c r="C2465" i="24"/>
  <c r="I2464" i="24"/>
  <c r="G2464" i="24"/>
  <c r="E2464" i="24"/>
  <c r="D2464" i="24"/>
  <c r="C2464" i="24"/>
  <c r="I2463" i="24"/>
  <c r="G2463" i="24"/>
  <c r="E2463" i="24"/>
  <c r="D2463" i="24"/>
  <c r="C2463" i="24"/>
  <c r="I2462" i="24"/>
  <c r="G2462" i="24"/>
  <c r="E2462" i="24"/>
  <c r="D2462" i="24"/>
  <c r="C2462" i="24"/>
  <c r="I2461" i="24"/>
  <c r="G2461" i="24"/>
  <c r="E2461" i="24"/>
  <c r="D2461" i="24"/>
  <c r="C2461" i="24"/>
  <c r="I2460" i="24"/>
  <c r="G2460" i="24"/>
  <c r="E2460" i="24"/>
  <c r="D2460" i="24"/>
  <c r="C2460" i="24"/>
  <c r="I2459" i="24"/>
  <c r="G2459" i="24"/>
  <c r="E2459" i="24"/>
  <c r="D2459" i="24"/>
  <c r="C2459" i="24"/>
  <c r="I2458" i="24"/>
  <c r="G2458" i="24"/>
  <c r="E2458" i="24"/>
  <c r="D2458" i="24"/>
  <c r="C2458" i="24"/>
  <c r="I2457" i="24"/>
  <c r="G2457" i="24"/>
  <c r="E2457" i="24"/>
  <c r="D2457" i="24"/>
  <c r="C2457" i="24"/>
  <c r="I2456" i="24"/>
  <c r="G2456" i="24"/>
  <c r="E2456" i="24"/>
  <c r="D2456" i="24"/>
  <c r="C2456" i="24"/>
  <c r="I2455" i="24"/>
  <c r="G2455" i="24"/>
  <c r="E2455" i="24"/>
  <c r="D2455" i="24"/>
  <c r="C2455" i="24"/>
  <c r="I2454" i="24"/>
  <c r="G2454" i="24"/>
  <c r="E2454" i="24"/>
  <c r="D2454" i="24"/>
  <c r="C2454" i="24"/>
  <c r="I2453" i="24"/>
  <c r="G2453" i="24"/>
  <c r="E2453" i="24"/>
  <c r="D2453" i="24"/>
  <c r="C2453" i="24"/>
  <c r="I2452" i="24"/>
  <c r="G2452" i="24"/>
  <c r="E2452" i="24"/>
  <c r="D2452" i="24"/>
  <c r="C2452" i="24"/>
  <c r="I2451" i="24"/>
  <c r="G2451" i="24"/>
  <c r="E2451" i="24"/>
  <c r="D2451" i="24"/>
  <c r="C2451" i="24"/>
  <c r="I2450" i="24"/>
  <c r="G2450" i="24"/>
  <c r="E2450" i="24"/>
  <c r="D2450" i="24"/>
  <c r="C2450" i="24"/>
  <c r="I2449" i="24"/>
  <c r="G2449" i="24"/>
  <c r="E2449" i="24"/>
  <c r="D2449" i="24"/>
  <c r="C2449" i="24"/>
  <c r="I2448" i="24"/>
  <c r="G2448" i="24"/>
  <c r="E2448" i="24"/>
  <c r="D2448" i="24"/>
  <c r="C2448" i="24"/>
  <c r="I2447" i="24"/>
  <c r="G2447" i="24"/>
  <c r="E2447" i="24"/>
  <c r="D2447" i="24"/>
  <c r="C2447" i="24"/>
  <c r="I2446" i="24"/>
  <c r="G2446" i="24"/>
  <c r="E2446" i="24"/>
  <c r="D2446" i="24"/>
  <c r="C2446" i="24"/>
  <c r="I2445" i="24"/>
  <c r="G2445" i="24"/>
  <c r="E2445" i="24"/>
  <c r="D2445" i="24"/>
  <c r="C2445" i="24"/>
  <c r="I2444" i="24"/>
  <c r="G2444" i="24"/>
  <c r="E2444" i="24"/>
  <c r="D2444" i="24"/>
  <c r="C2444" i="24"/>
  <c r="I2443" i="24"/>
  <c r="G2443" i="24"/>
  <c r="E2443" i="24"/>
  <c r="D2443" i="24"/>
  <c r="C2443" i="24"/>
  <c r="I2442" i="24"/>
  <c r="G2442" i="24"/>
  <c r="E2442" i="24"/>
  <c r="D2442" i="24"/>
  <c r="C2442" i="24"/>
  <c r="I2441" i="24"/>
  <c r="G2441" i="24"/>
  <c r="E2441" i="24"/>
  <c r="D2441" i="24"/>
  <c r="C2441" i="24"/>
  <c r="I2440" i="24"/>
  <c r="G2440" i="24"/>
  <c r="E2440" i="24"/>
  <c r="D2440" i="24"/>
  <c r="C2440" i="24"/>
  <c r="I2439" i="24"/>
  <c r="G2439" i="24"/>
  <c r="E2439" i="24"/>
  <c r="D2439" i="24"/>
  <c r="C2439" i="24"/>
  <c r="I2438" i="24"/>
  <c r="G2438" i="24"/>
  <c r="E2438" i="24"/>
  <c r="D2438" i="24"/>
  <c r="C2438" i="24"/>
  <c r="I2437" i="24"/>
  <c r="G2437" i="24"/>
  <c r="E2437" i="24"/>
  <c r="D2437" i="24"/>
  <c r="C2437" i="24"/>
  <c r="I2436" i="24"/>
  <c r="G2436" i="24"/>
  <c r="E2436" i="24"/>
  <c r="D2436" i="24"/>
  <c r="C2436" i="24"/>
  <c r="I2435" i="24"/>
  <c r="G2435" i="24"/>
  <c r="E2435" i="24"/>
  <c r="D2435" i="24"/>
  <c r="C2435" i="24"/>
  <c r="I2434" i="24"/>
  <c r="G2434" i="24"/>
  <c r="E2434" i="24"/>
  <c r="D2434" i="24"/>
  <c r="C2434" i="24"/>
  <c r="I2433" i="24"/>
  <c r="G2433" i="24"/>
  <c r="E2433" i="24"/>
  <c r="D2433" i="24"/>
  <c r="C2433" i="24"/>
  <c r="I2432" i="24"/>
  <c r="G2432" i="24"/>
  <c r="E2432" i="24"/>
  <c r="D2432" i="24"/>
  <c r="C2432" i="24"/>
  <c r="I2431" i="24"/>
  <c r="G2431" i="24"/>
  <c r="E2431" i="24"/>
  <c r="D2431" i="24"/>
  <c r="C2431" i="24"/>
  <c r="I2430" i="24"/>
  <c r="G2430" i="24"/>
  <c r="E2430" i="24"/>
  <c r="D2430" i="24"/>
  <c r="C2430" i="24"/>
  <c r="I2429" i="24"/>
  <c r="G2429" i="24"/>
  <c r="E2429" i="24"/>
  <c r="D2429" i="24"/>
  <c r="C2429" i="24"/>
  <c r="I2428" i="24"/>
  <c r="G2428" i="24"/>
  <c r="E2428" i="24"/>
  <c r="D2428" i="24"/>
  <c r="C2428" i="24"/>
  <c r="I2427" i="24"/>
  <c r="G2427" i="24"/>
  <c r="E2427" i="24"/>
  <c r="D2427" i="24"/>
  <c r="C2427" i="24"/>
  <c r="I2426" i="24"/>
  <c r="G2426" i="24"/>
  <c r="E2426" i="24"/>
  <c r="D2426" i="24"/>
  <c r="C2426" i="24"/>
  <c r="I2425" i="24"/>
  <c r="G2425" i="24"/>
  <c r="E2425" i="24"/>
  <c r="D2425" i="24"/>
  <c r="C2425" i="24"/>
  <c r="I2424" i="24"/>
  <c r="G2424" i="24"/>
  <c r="E2424" i="24"/>
  <c r="D2424" i="24"/>
  <c r="C2424" i="24"/>
  <c r="I2423" i="24"/>
  <c r="G2423" i="24"/>
  <c r="E2423" i="24"/>
  <c r="D2423" i="24"/>
  <c r="C2423" i="24"/>
  <c r="I2422" i="24"/>
  <c r="G2422" i="24"/>
  <c r="E2422" i="24"/>
  <c r="D2422" i="24"/>
  <c r="C2422" i="24"/>
  <c r="I2421" i="24"/>
  <c r="G2421" i="24"/>
  <c r="E2421" i="24"/>
  <c r="D2421" i="24"/>
  <c r="C2421" i="24"/>
  <c r="I2420" i="24"/>
  <c r="G2420" i="24"/>
  <c r="E2420" i="24"/>
  <c r="D2420" i="24"/>
  <c r="C2420" i="24"/>
  <c r="I2419" i="24"/>
  <c r="G2419" i="24"/>
  <c r="E2419" i="24"/>
  <c r="D2419" i="24"/>
  <c r="C2419" i="24"/>
  <c r="I2418" i="24"/>
  <c r="G2418" i="24"/>
  <c r="E2418" i="24"/>
  <c r="D2418" i="24"/>
  <c r="C2418" i="24"/>
  <c r="I2417" i="24"/>
  <c r="G2417" i="24"/>
  <c r="E2417" i="24"/>
  <c r="D2417" i="24"/>
  <c r="C2417" i="24"/>
  <c r="I2416" i="24"/>
  <c r="G2416" i="24"/>
  <c r="E2416" i="24"/>
  <c r="D2416" i="24"/>
  <c r="C2416" i="24"/>
  <c r="I2415" i="24"/>
  <c r="G2415" i="24"/>
  <c r="E2415" i="24"/>
  <c r="D2415" i="24"/>
  <c r="C2415" i="24"/>
  <c r="I2414" i="24"/>
  <c r="G2414" i="24"/>
  <c r="E2414" i="24"/>
  <c r="D2414" i="24"/>
  <c r="C2414" i="24"/>
  <c r="I2413" i="24"/>
  <c r="G2413" i="24"/>
  <c r="E2413" i="24"/>
  <c r="D2413" i="24"/>
  <c r="C2413" i="24"/>
  <c r="I2412" i="24"/>
  <c r="G2412" i="24"/>
  <c r="E2412" i="24"/>
  <c r="D2412" i="24"/>
  <c r="C2412" i="24"/>
  <c r="I2411" i="24"/>
  <c r="G2411" i="24"/>
  <c r="E2411" i="24"/>
  <c r="D2411" i="24"/>
  <c r="C2411" i="24"/>
  <c r="I2410" i="24"/>
  <c r="G2410" i="24"/>
  <c r="E2410" i="24"/>
  <c r="D2410" i="24"/>
  <c r="C2410" i="24"/>
  <c r="I2409" i="24"/>
  <c r="G2409" i="24"/>
  <c r="E2409" i="24"/>
  <c r="D2409" i="24"/>
  <c r="C2409" i="24"/>
  <c r="I2408" i="24"/>
  <c r="G2408" i="24"/>
  <c r="E2408" i="24"/>
  <c r="D2408" i="24"/>
  <c r="C2408" i="24"/>
  <c r="I2407" i="24"/>
  <c r="G2407" i="24"/>
  <c r="E2407" i="24"/>
  <c r="D2407" i="24"/>
  <c r="C2407" i="24"/>
  <c r="I2406" i="24"/>
  <c r="G2406" i="24"/>
  <c r="E2406" i="24"/>
  <c r="D2406" i="24"/>
  <c r="C2406" i="24"/>
  <c r="I2405" i="24"/>
  <c r="G2405" i="24"/>
  <c r="E2405" i="24"/>
  <c r="D2405" i="24"/>
  <c r="C2405" i="24"/>
  <c r="I2404" i="24"/>
  <c r="G2404" i="24"/>
  <c r="E2404" i="24"/>
  <c r="D2404" i="24"/>
  <c r="C2404" i="24"/>
  <c r="I2403" i="24"/>
  <c r="G2403" i="24"/>
  <c r="E2403" i="24"/>
  <c r="D2403" i="24"/>
  <c r="C2403" i="24"/>
  <c r="I2402" i="24"/>
  <c r="G2402" i="24"/>
  <c r="E2402" i="24"/>
  <c r="D2402" i="24"/>
  <c r="C2402" i="24"/>
  <c r="I2401" i="24"/>
  <c r="G2401" i="24"/>
  <c r="E2401" i="24"/>
  <c r="D2401" i="24"/>
  <c r="C2401" i="24"/>
  <c r="I2400" i="24"/>
  <c r="G2400" i="24"/>
  <c r="E2400" i="24"/>
  <c r="D2400" i="24"/>
  <c r="C2400" i="24"/>
  <c r="I2399" i="24"/>
  <c r="G2399" i="24"/>
  <c r="E2399" i="24"/>
  <c r="D2399" i="24"/>
  <c r="C2399" i="24"/>
  <c r="I2398" i="24"/>
  <c r="G2398" i="24"/>
  <c r="E2398" i="24"/>
  <c r="D2398" i="24"/>
  <c r="C2398" i="24"/>
  <c r="I2397" i="24"/>
  <c r="G2397" i="24"/>
  <c r="E2397" i="24"/>
  <c r="D2397" i="24"/>
  <c r="C2397" i="24"/>
  <c r="I2396" i="24"/>
  <c r="G2396" i="24"/>
  <c r="E2396" i="24"/>
  <c r="D2396" i="24"/>
  <c r="C2396" i="24"/>
  <c r="I2395" i="24"/>
  <c r="G2395" i="24"/>
  <c r="E2395" i="24"/>
  <c r="D2395" i="24"/>
  <c r="C2395" i="24"/>
  <c r="I2394" i="24"/>
  <c r="G2394" i="24"/>
  <c r="E2394" i="24"/>
  <c r="D2394" i="24"/>
  <c r="C2394" i="24"/>
  <c r="I2393" i="24"/>
  <c r="G2393" i="24"/>
  <c r="E2393" i="24"/>
  <c r="D2393" i="24"/>
  <c r="C2393" i="24"/>
  <c r="I2392" i="24"/>
  <c r="G2392" i="24"/>
  <c r="E2392" i="24"/>
  <c r="D2392" i="24"/>
  <c r="C2392" i="24"/>
  <c r="I2391" i="24"/>
  <c r="G2391" i="24"/>
  <c r="E2391" i="24"/>
  <c r="D2391" i="24"/>
  <c r="C2391" i="24"/>
  <c r="I2390" i="24"/>
  <c r="G2390" i="24"/>
  <c r="E2390" i="24"/>
  <c r="D2390" i="24"/>
  <c r="C2390" i="24"/>
  <c r="I2389" i="24"/>
  <c r="G2389" i="24"/>
  <c r="E2389" i="24"/>
  <c r="D2389" i="24"/>
  <c r="C2389" i="24"/>
  <c r="I2388" i="24"/>
  <c r="G2388" i="24"/>
  <c r="E2388" i="24"/>
  <c r="D2388" i="24"/>
  <c r="C2388" i="24"/>
  <c r="I2387" i="24"/>
  <c r="G2387" i="24"/>
  <c r="E2387" i="24"/>
  <c r="D2387" i="24"/>
  <c r="C2387" i="24"/>
  <c r="I2386" i="24"/>
  <c r="G2386" i="24"/>
  <c r="E2386" i="24"/>
  <c r="D2386" i="24"/>
  <c r="C2386" i="24"/>
  <c r="I2385" i="24"/>
  <c r="G2385" i="24"/>
  <c r="E2385" i="24"/>
  <c r="D2385" i="24"/>
  <c r="C2385" i="24"/>
  <c r="I2384" i="24"/>
  <c r="G2384" i="24"/>
  <c r="E2384" i="24"/>
  <c r="D2384" i="24"/>
  <c r="C2384" i="24"/>
  <c r="I2383" i="24"/>
  <c r="G2383" i="24"/>
  <c r="E2383" i="24"/>
  <c r="D2383" i="24"/>
  <c r="C2383" i="24"/>
  <c r="I2382" i="24"/>
  <c r="G2382" i="24"/>
  <c r="E2382" i="24"/>
  <c r="D2382" i="24"/>
  <c r="C2382" i="24"/>
  <c r="I2381" i="24"/>
  <c r="G2381" i="24"/>
  <c r="E2381" i="24"/>
  <c r="D2381" i="24"/>
  <c r="C2381" i="24"/>
  <c r="I2380" i="24"/>
  <c r="G2380" i="24"/>
  <c r="E2380" i="24"/>
  <c r="D2380" i="24"/>
  <c r="C2380" i="24"/>
  <c r="I2379" i="24"/>
  <c r="G2379" i="24"/>
  <c r="E2379" i="24"/>
  <c r="D2379" i="24"/>
  <c r="C2379" i="24"/>
  <c r="I2378" i="24"/>
  <c r="G2378" i="24"/>
  <c r="E2378" i="24"/>
  <c r="D2378" i="24"/>
  <c r="C2378" i="24"/>
  <c r="I2377" i="24"/>
  <c r="G2377" i="24"/>
  <c r="E2377" i="24"/>
  <c r="D2377" i="24"/>
  <c r="C2377" i="24"/>
  <c r="I2376" i="24"/>
  <c r="G2376" i="24"/>
  <c r="E2376" i="24"/>
  <c r="D2376" i="24"/>
  <c r="C2376" i="24"/>
  <c r="I2375" i="24"/>
  <c r="G2375" i="24"/>
  <c r="E2375" i="24"/>
  <c r="D2375" i="24"/>
  <c r="C2375" i="24"/>
  <c r="I2374" i="24"/>
  <c r="G2374" i="24"/>
  <c r="E2374" i="24"/>
  <c r="D2374" i="24"/>
  <c r="C2374" i="24"/>
  <c r="I2373" i="24"/>
  <c r="G2373" i="24"/>
  <c r="E2373" i="24"/>
  <c r="D2373" i="24"/>
  <c r="C2373" i="24"/>
  <c r="I2372" i="24"/>
  <c r="G2372" i="24"/>
  <c r="E2372" i="24"/>
  <c r="D2372" i="24"/>
  <c r="C2372" i="24"/>
  <c r="I2371" i="24"/>
  <c r="G2371" i="24"/>
  <c r="E2371" i="24"/>
  <c r="D2371" i="24"/>
  <c r="C2371" i="24"/>
  <c r="I2370" i="24"/>
  <c r="G2370" i="24"/>
  <c r="E2370" i="24"/>
  <c r="D2370" i="24"/>
  <c r="C2370" i="24"/>
  <c r="I2369" i="24"/>
  <c r="G2369" i="24"/>
  <c r="E2369" i="24"/>
  <c r="D2369" i="24"/>
  <c r="C2369" i="24"/>
  <c r="I2368" i="24"/>
  <c r="G2368" i="24"/>
  <c r="E2368" i="24"/>
  <c r="D2368" i="24"/>
  <c r="C2368" i="24"/>
  <c r="I2367" i="24"/>
  <c r="G2367" i="24"/>
  <c r="E2367" i="24"/>
  <c r="D2367" i="24"/>
  <c r="C2367" i="24"/>
  <c r="I2366" i="24"/>
  <c r="G2366" i="24"/>
  <c r="E2366" i="24"/>
  <c r="D2366" i="24"/>
  <c r="C2366" i="24"/>
  <c r="I2365" i="24"/>
  <c r="G2365" i="24"/>
  <c r="E2365" i="24"/>
  <c r="D2365" i="24"/>
  <c r="C2365" i="24"/>
  <c r="I2364" i="24"/>
  <c r="G2364" i="24"/>
  <c r="E2364" i="24"/>
  <c r="D2364" i="24"/>
  <c r="C2364" i="24"/>
  <c r="I2363" i="24"/>
  <c r="G2363" i="24"/>
  <c r="E2363" i="24"/>
  <c r="D2363" i="24"/>
  <c r="C2363" i="24"/>
  <c r="I2362" i="24"/>
  <c r="G2362" i="24"/>
  <c r="E2362" i="24"/>
  <c r="D2362" i="24"/>
  <c r="C2362" i="24"/>
  <c r="I2361" i="24"/>
  <c r="G2361" i="24"/>
  <c r="E2361" i="24"/>
  <c r="D2361" i="24"/>
  <c r="C2361" i="24"/>
  <c r="I2360" i="24"/>
  <c r="G2360" i="24"/>
  <c r="E2360" i="24"/>
  <c r="D2360" i="24"/>
  <c r="C2360" i="24"/>
  <c r="I2359" i="24"/>
  <c r="G2359" i="24"/>
  <c r="E2359" i="24"/>
  <c r="D2359" i="24"/>
  <c r="C2359" i="24"/>
  <c r="I2358" i="24"/>
  <c r="G2358" i="24"/>
  <c r="E2358" i="24"/>
  <c r="D2358" i="24"/>
  <c r="C2358" i="24"/>
  <c r="I2357" i="24"/>
  <c r="G2357" i="24"/>
  <c r="E2357" i="24"/>
  <c r="D2357" i="24"/>
  <c r="C2357" i="24"/>
  <c r="I2356" i="24"/>
  <c r="G2356" i="24"/>
  <c r="E2356" i="24"/>
  <c r="D2356" i="24"/>
  <c r="C2356" i="24"/>
  <c r="I2355" i="24"/>
  <c r="G2355" i="24"/>
  <c r="E2355" i="24"/>
  <c r="D2355" i="24"/>
  <c r="C2355" i="24"/>
  <c r="I2354" i="24"/>
  <c r="G2354" i="24"/>
  <c r="E2354" i="24"/>
  <c r="D2354" i="24"/>
  <c r="C2354" i="24"/>
  <c r="I2353" i="24"/>
  <c r="G2353" i="24"/>
  <c r="E2353" i="24"/>
  <c r="D2353" i="24"/>
  <c r="C2353" i="24"/>
  <c r="I2352" i="24"/>
  <c r="G2352" i="24"/>
  <c r="E2352" i="24"/>
  <c r="D2352" i="24"/>
  <c r="C2352" i="24"/>
  <c r="I2351" i="24"/>
  <c r="G2351" i="24"/>
  <c r="E2351" i="24"/>
  <c r="D2351" i="24"/>
  <c r="C2351" i="24"/>
  <c r="I2350" i="24"/>
  <c r="G2350" i="24"/>
  <c r="E2350" i="24"/>
  <c r="D2350" i="24"/>
  <c r="C2350" i="24"/>
  <c r="I2349" i="24"/>
  <c r="G2349" i="24"/>
  <c r="E2349" i="24"/>
  <c r="D2349" i="24"/>
  <c r="C2349" i="24"/>
  <c r="I2348" i="24"/>
  <c r="G2348" i="24"/>
  <c r="E2348" i="24"/>
  <c r="D2348" i="24"/>
  <c r="C2348" i="24"/>
  <c r="I2347" i="24"/>
  <c r="G2347" i="24"/>
  <c r="E2347" i="24"/>
  <c r="D2347" i="24"/>
  <c r="C2347" i="24"/>
  <c r="I2346" i="24"/>
  <c r="G2346" i="24"/>
  <c r="E2346" i="24"/>
  <c r="D2346" i="24"/>
  <c r="C2346" i="24"/>
  <c r="I2345" i="24"/>
  <c r="G2345" i="24"/>
  <c r="E2345" i="24"/>
  <c r="D2345" i="24"/>
  <c r="C2345" i="24"/>
  <c r="I2344" i="24"/>
  <c r="G2344" i="24"/>
  <c r="E2344" i="24"/>
  <c r="D2344" i="24"/>
  <c r="C2344" i="24"/>
  <c r="I2343" i="24"/>
  <c r="G2343" i="24"/>
  <c r="E2343" i="24"/>
  <c r="D2343" i="24"/>
  <c r="C2343" i="24"/>
  <c r="I2342" i="24"/>
  <c r="G2342" i="24"/>
  <c r="E2342" i="24"/>
  <c r="D2342" i="24"/>
  <c r="C2342" i="24"/>
  <c r="I2341" i="24"/>
  <c r="G2341" i="24"/>
  <c r="E2341" i="24"/>
  <c r="D2341" i="24"/>
  <c r="C2341" i="24"/>
  <c r="I2340" i="24"/>
  <c r="G2340" i="24"/>
  <c r="E2340" i="24"/>
  <c r="D2340" i="24"/>
  <c r="C2340" i="24"/>
  <c r="I2339" i="24"/>
  <c r="G2339" i="24"/>
  <c r="E2339" i="24"/>
  <c r="D2339" i="24"/>
  <c r="C2339" i="24"/>
  <c r="I2338" i="24"/>
  <c r="G2338" i="24"/>
  <c r="E2338" i="24"/>
  <c r="D2338" i="24"/>
  <c r="C2338" i="24"/>
  <c r="I2337" i="24"/>
  <c r="G2337" i="24"/>
  <c r="E2337" i="24"/>
  <c r="D2337" i="24"/>
  <c r="C2337" i="24"/>
  <c r="I2336" i="24"/>
  <c r="G2336" i="24"/>
  <c r="E2336" i="24"/>
  <c r="D2336" i="24"/>
  <c r="C2336" i="24"/>
  <c r="I2335" i="24"/>
  <c r="G2335" i="24"/>
  <c r="E2335" i="24"/>
  <c r="D2335" i="24"/>
  <c r="C2335" i="24"/>
  <c r="I2334" i="24"/>
  <c r="G2334" i="24"/>
  <c r="E2334" i="24"/>
  <c r="D2334" i="24"/>
  <c r="C2334" i="24"/>
  <c r="I2333" i="24"/>
  <c r="G2333" i="24"/>
  <c r="E2333" i="24"/>
  <c r="D2333" i="24"/>
  <c r="C2333" i="24"/>
  <c r="I2332" i="24"/>
  <c r="G2332" i="24"/>
  <c r="E2332" i="24"/>
  <c r="D2332" i="24"/>
  <c r="C2332" i="24"/>
  <c r="I2331" i="24"/>
  <c r="G2331" i="24"/>
  <c r="E2331" i="24"/>
  <c r="D2331" i="24"/>
  <c r="C2331" i="24"/>
  <c r="I2330" i="24"/>
  <c r="G2330" i="24"/>
  <c r="E2330" i="24"/>
  <c r="D2330" i="24"/>
  <c r="C2330" i="24"/>
  <c r="I2329" i="24"/>
  <c r="G2329" i="24"/>
  <c r="E2329" i="24"/>
  <c r="D2329" i="24"/>
  <c r="C2329" i="24"/>
  <c r="I2328" i="24"/>
  <c r="G2328" i="24"/>
  <c r="E2328" i="24"/>
  <c r="D2328" i="24"/>
  <c r="C2328" i="24"/>
  <c r="I2327" i="24"/>
  <c r="G2327" i="24"/>
  <c r="E2327" i="24"/>
  <c r="D2327" i="24"/>
  <c r="C2327" i="24"/>
  <c r="I2326" i="24"/>
  <c r="G2326" i="24"/>
  <c r="E2326" i="24"/>
  <c r="D2326" i="24"/>
  <c r="C2326" i="24"/>
  <c r="I2325" i="24"/>
  <c r="G2325" i="24"/>
  <c r="E2325" i="24"/>
  <c r="D2325" i="24"/>
  <c r="C2325" i="24"/>
  <c r="I2324" i="24"/>
  <c r="G2324" i="24"/>
  <c r="E2324" i="24"/>
  <c r="D2324" i="24"/>
  <c r="C2324" i="24"/>
  <c r="I2323" i="24"/>
  <c r="G2323" i="24"/>
  <c r="E2323" i="24"/>
  <c r="D2323" i="24"/>
  <c r="C2323" i="24"/>
  <c r="I2322" i="24"/>
  <c r="G2322" i="24"/>
  <c r="E2322" i="24"/>
  <c r="D2322" i="24"/>
  <c r="C2322" i="24"/>
  <c r="I2321" i="24"/>
  <c r="G2321" i="24"/>
  <c r="E2321" i="24"/>
  <c r="D2321" i="24"/>
  <c r="C2321" i="24"/>
  <c r="I2320" i="24"/>
  <c r="G2320" i="24"/>
  <c r="E2320" i="24"/>
  <c r="D2320" i="24"/>
  <c r="C2320" i="24"/>
  <c r="I2319" i="24"/>
  <c r="G2319" i="24"/>
  <c r="E2319" i="24"/>
  <c r="D2319" i="24"/>
  <c r="C2319" i="24"/>
  <c r="I2318" i="24"/>
  <c r="G2318" i="24"/>
  <c r="E2318" i="24"/>
  <c r="D2318" i="24"/>
  <c r="C2318" i="24"/>
  <c r="I2317" i="24"/>
  <c r="G2317" i="24"/>
  <c r="E2317" i="24"/>
  <c r="D2317" i="24"/>
  <c r="C2317" i="24"/>
  <c r="I2316" i="24"/>
  <c r="G2316" i="24"/>
  <c r="E2316" i="24"/>
  <c r="D2316" i="24"/>
  <c r="C2316" i="24"/>
  <c r="I2315" i="24"/>
  <c r="G2315" i="24"/>
  <c r="E2315" i="24"/>
  <c r="D2315" i="24"/>
  <c r="C2315" i="24"/>
  <c r="I2314" i="24"/>
  <c r="G2314" i="24"/>
  <c r="E2314" i="24"/>
  <c r="D2314" i="24"/>
  <c r="C2314" i="24"/>
  <c r="I2313" i="24"/>
  <c r="G2313" i="24"/>
  <c r="E2313" i="24"/>
  <c r="D2313" i="24"/>
  <c r="C2313" i="24"/>
  <c r="I2312" i="24"/>
  <c r="G2312" i="24"/>
  <c r="E2312" i="24"/>
  <c r="D2312" i="24"/>
  <c r="C2312" i="24"/>
  <c r="I2311" i="24"/>
  <c r="G2311" i="24"/>
  <c r="E2311" i="24"/>
  <c r="D2311" i="24"/>
  <c r="C2311" i="24"/>
  <c r="I2310" i="24"/>
  <c r="G2310" i="24"/>
  <c r="E2310" i="24"/>
  <c r="D2310" i="24"/>
  <c r="C2310" i="24"/>
  <c r="I2309" i="24"/>
  <c r="G2309" i="24"/>
  <c r="E2309" i="24"/>
  <c r="D2309" i="24"/>
  <c r="C2309" i="24"/>
  <c r="I2308" i="24"/>
  <c r="G2308" i="24"/>
  <c r="E2308" i="24"/>
  <c r="D2308" i="24"/>
  <c r="C2308" i="24"/>
  <c r="I2307" i="24"/>
  <c r="G2307" i="24"/>
  <c r="E2307" i="24"/>
  <c r="D2307" i="24"/>
  <c r="C2307" i="24"/>
  <c r="I2306" i="24"/>
  <c r="G2306" i="24"/>
  <c r="E2306" i="24"/>
  <c r="D2306" i="24"/>
  <c r="C2306" i="24"/>
  <c r="I2305" i="24"/>
  <c r="G2305" i="24"/>
  <c r="E2305" i="24"/>
  <c r="D2305" i="24"/>
  <c r="C2305" i="24"/>
  <c r="I2304" i="24"/>
  <c r="G2304" i="24"/>
  <c r="E2304" i="24"/>
  <c r="D2304" i="24"/>
  <c r="C2304" i="24"/>
  <c r="I2303" i="24"/>
  <c r="G2303" i="24"/>
  <c r="E2303" i="24"/>
  <c r="D2303" i="24"/>
  <c r="C2303" i="24"/>
  <c r="I2302" i="24"/>
  <c r="G2302" i="24"/>
  <c r="E2302" i="24"/>
  <c r="D2302" i="24"/>
  <c r="C2302" i="24"/>
  <c r="I2301" i="24"/>
  <c r="G2301" i="24"/>
  <c r="E2301" i="24"/>
  <c r="D2301" i="24"/>
  <c r="C2301" i="24"/>
  <c r="I2300" i="24"/>
  <c r="G2300" i="24"/>
  <c r="E2300" i="24"/>
  <c r="D2300" i="24"/>
  <c r="C2300" i="24"/>
  <c r="I2299" i="24"/>
  <c r="G2299" i="24"/>
  <c r="E2299" i="24"/>
  <c r="D2299" i="24"/>
  <c r="C2299" i="24"/>
  <c r="I2298" i="24"/>
  <c r="G2298" i="24"/>
  <c r="E2298" i="24"/>
  <c r="D2298" i="24"/>
  <c r="C2298" i="24"/>
  <c r="I2297" i="24"/>
  <c r="G2297" i="24"/>
  <c r="E2297" i="24"/>
  <c r="D2297" i="24"/>
  <c r="C2297" i="24"/>
  <c r="I2296" i="24"/>
  <c r="G2296" i="24"/>
  <c r="E2296" i="24"/>
  <c r="D2296" i="24"/>
  <c r="C2296" i="24"/>
  <c r="I2295" i="24"/>
  <c r="G2295" i="24"/>
  <c r="E2295" i="24"/>
  <c r="D2295" i="24"/>
  <c r="C2295" i="24"/>
  <c r="I2294" i="24"/>
  <c r="G2294" i="24"/>
  <c r="E2294" i="24"/>
  <c r="D2294" i="24"/>
  <c r="C2294" i="24"/>
  <c r="I2293" i="24"/>
  <c r="G2293" i="24"/>
  <c r="E2293" i="24"/>
  <c r="D2293" i="24"/>
  <c r="C2293" i="24"/>
  <c r="I2292" i="24"/>
  <c r="G2292" i="24"/>
  <c r="E2292" i="24"/>
  <c r="D2292" i="24"/>
  <c r="C2292" i="24"/>
  <c r="I2291" i="24"/>
  <c r="G2291" i="24"/>
  <c r="E2291" i="24"/>
  <c r="D2291" i="24"/>
  <c r="C2291" i="24"/>
  <c r="I2290" i="24"/>
  <c r="G2290" i="24"/>
  <c r="E2290" i="24"/>
  <c r="D2290" i="24"/>
  <c r="C2290" i="24"/>
  <c r="I2289" i="24"/>
  <c r="G2289" i="24"/>
  <c r="E2289" i="24"/>
  <c r="D2289" i="24"/>
  <c r="C2289" i="24"/>
  <c r="I2288" i="24"/>
  <c r="G2288" i="24"/>
  <c r="E2288" i="24"/>
  <c r="D2288" i="24"/>
  <c r="C2288" i="24"/>
  <c r="I2287" i="24"/>
  <c r="G2287" i="24"/>
  <c r="E2287" i="24"/>
  <c r="D2287" i="24"/>
  <c r="C2287" i="24"/>
  <c r="I2286" i="24"/>
  <c r="G2286" i="24"/>
  <c r="E2286" i="24"/>
  <c r="D2286" i="24"/>
  <c r="C2286" i="24"/>
  <c r="I2285" i="24"/>
  <c r="G2285" i="24"/>
  <c r="E2285" i="24"/>
  <c r="D2285" i="24"/>
  <c r="C2285" i="24"/>
  <c r="I2284" i="24"/>
  <c r="G2284" i="24"/>
  <c r="E2284" i="24"/>
  <c r="D2284" i="24"/>
  <c r="C2284" i="24"/>
  <c r="I2283" i="24"/>
  <c r="G2283" i="24"/>
  <c r="E2283" i="24"/>
  <c r="D2283" i="24"/>
  <c r="C2283" i="24"/>
  <c r="I2282" i="24"/>
  <c r="G2282" i="24"/>
  <c r="E2282" i="24"/>
  <c r="D2282" i="24"/>
  <c r="C2282" i="24"/>
  <c r="I2281" i="24"/>
  <c r="G2281" i="24"/>
  <c r="E2281" i="24"/>
  <c r="D2281" i="24"/>
  <c r="C2281" i="24"/>
  <c r="I2280" i="24"/>
  <c r="G2280" i="24"/>
  <c r="E2280" i="24"/>
  <c r="D2280" i="24"/>
  <c r="C2280" i="24"/>
  <c r="I2279" i="24"/>
  <c r="G2279" i="24"/>
  <c r="E2279" i="24"/>
  <c r="D2279" i="24"/>
  <c r="C2279" i="24"/>
  <c r="I2278" i="24"/>
  <c r="G2278" i="24"/>
  <c r="E2278" i="24"/>
  <c r="D2278" i="24"/>
  <c r="C2278" i="24"/>
  <c r="I2277" i="24"/>
  <c r="G2277" i="24"/>
  <c r="E2277" i="24"/>
  <c r="D2277" i="24"/>
  <c r="C2277" i="24"/>
  <c r="I2276" i="24"/>
  <c r="G2276" i="24"/>
  <c r="E2276" i="24"/>
  <c r="D2276" i="24"/>
  <c r="C2276" i="24"/>
  <c r="I2275" i="24"/>
  <c r="G2275" i="24"/>
  <c r="E2275" i="24"/>
  <c r="D2275" i="24"/>
  <c r="C2275" i="24"/>
  <c r="I2274" i="24"/>
  <c r="G2274" i="24"/>
  <c r="E2274" i="24"/>
  <c r="D2274" i="24"/>
  <c r="C2274" i="24"/>
  <c r="I2273" i="24"/>
  <c r="G2273" i="24"/>
  <c r="E2273" i="24"/>
  <c r="D2273" i="24"/>
  <c r="C2273" i="24"/>
  <c r="I2272" i="24"/>
  <c r="G2272" i="24"/>
  <c r="E2272" i="24"/>
  <c r="D2272" i="24"/>
  <c r="C2272" i="24"/>
  <c r="I2271" i="24"/>
  <c r="G2271" i="24"/>
  <c r="E2271" i="24"/>
  <c r="D2271" i="24"/>
  <c r="C2271" i="24"/>
  <c r="I2270" i="24"/>
  <c r="G2270" i="24"/>
  <c r="E2270" i="24"/>
  <c r="D2270" i="24"/>
  <c r="C2270" i="24"/>
  <c r="I2269" i="24"/>
  <c r="G2269" i="24"/>
  <c r="E2269" i="24"/>
  <c r="D2269" i="24"/>
  <c r="C2269" i="24"/>
  <c r="I2268" i="24"/>
  <c r="G2268" i="24"/>
  <c r="E2268" i="24"/>
  <c r="D2268" i="24"/>
  <c r="C2268" i="24"/>
  <c r="I2267" i="24"/>
  <c r="G2267" i="24"/>
  <c r="E2267" i="24"/>
  <c r="D2267" i="24"/>
  <c r="C2267" i="24"/>
  <c r="I2266" i="24"/>
  <c r="G2266" i="24"/>
  <c r="E2266" i="24"/>
  <c r="D2266" i="24"/>
  <c r="C2266" i="24"/>
  <c r="I2265" i="24"/>
  <c r="G2265" i="24"/>
  <c r="E2265" i="24"/>
  <c r="D2265" i="24"/>
  <c r="C2265" i="24"/>
  <c r="I2264" i="24"/>
  <c r="G2264" i="24"/>
  <c r="E2264" i="24"/>
  <c r="D2264" i="24"/>
  <c r="C2264" i="24"/>
  <c r="I2263" i="24"/>
  <c r="G2263" i="24"/>
  <c r="E2263" i="24"/>
  <c r="D2263" i="24"/>
  <c r="C2263" i="24"/>
  <c r="I2262" i="24"/>
  <c r="G2262" i="24"/>
  <c r="E2262" i="24"/>
  <c r="D2262" i="24"/>
  <c r="C2262" i="24"/>
  <c r="I2261" i="24"/>
  <c r="G2261" i="24"/>
  <c r="E2261" i="24"/>
  <c r="D2261" i="24"/>
  <c r="C2261" i="24"/>
  <c r="I2260" i="24"/>
  <c r="G2260" i="24"/>
  <c r="E2260" i="24"/>
  <c r="D2260" i="24"/>
  <c r="C2260" i="24"/>
  <c r="I2259" i="24"/>
  <c r="G2259" i="24"/>
  <c r="E2259" i="24"/>
  <c r="D2259" i="24"/>
  <c r="C2259" i="24"/>
  <c r="I2258" i="24"/>
  <c r="G2258" i="24"/>
  <c r="E2258" i="24"/>
  <c r="D2258" i="24"/>
  <c r="C2258" i="24"/>
  <c r="I2257" i="24"/>
  <c r="G2257" i="24"/>
  <c r="E2257" i="24"/>
  <c r="D2257" i="24"/>
  <c r="C2257" i="24"/>
  <c r="I2256" i="24"/>
  <c r="G2256" i="24"/>
  <c r="E2256" i="24"/>
  <c r="D2256" i="24"/>
  <c r="C2256" i="24"/>
  <c r="I2255" i="24"/>
  <c r="G2255" i="24"/>
  <c r="E2255" i="24"/>
  <c r="D2255" i="24"/>
  <c r="C2255" i="24"/>
  <c r="I2254" i="24"/>
  <c r="G2254" i="24"/>
  <c r="E2254" i="24"/>
  <c r="D2254" i="24"/>
  <c r="C2254" i="24"/>
  <c r="I2253" i="24"/>
  <c r="G2253" i="24"/>
  <c r="E2253" i="24"/>
  <c r="D2253" i="24"/>
  <c r="C2253" i="24"/>
  <c r="I2252" i="24"/>
  <c r="G2252" i="24"/>
  <c r="E2252" i="24"/>
  <c r="D2252" i="24"/>
  <c r="C2252" i="24"/>
  <c r="I2251" i="24"/>
  <c r="G2251" i="24"/>
  <c r="E2251" i="24"/>
  <c r="D2251" i="24"/>
  <c r="C2251" i="24"/>
  <c r="I2250" i="24"/>
  <c r="G2250" i="24"/>
  <c r="E2250" i="24"/>
  <c r="D2250" i="24"/>
  <c r="C2250" i="24"/>
  <c r="I2249" i="24"/>
  <c r="G2249" i="24"/>
  <c r="E2249" i="24"/>
  <c r="D2249" i="24"/>
  <c r="C2249" i="24"/>
  <c r="I2248" i="24"/>
  <c r="G2248" i="24"/>
  <c r="E2248" i="24"/>
  <c r="D2248" i="24"/>
  <c r="C2248" i="24"/>
  <c r="I2247" i="24"/>
  <c r="G2247" i="24"/>
  <c r="E2247" i="24"/>
  <c r="D2247" i="24"/>
  <c r="C2247" i="24"/>
  <c r="I2246" i="24"/>
  <c r="G2246" i="24"/>
  <c r="E2246" i="24"/>
  <c r="D2246" i="24"/>
  <c r="C2246" i="24"/>
  <c r="I2245" i="24"/>
  <c r="G2245" i="24"/>
  <c r="E2245" i="24"/>
  <c r="D2245" i="24"/>
  <c r="C2245" i="24"/>
  <c r="I2244" i="24"/>
  <c r="G2244" i="24"/>
  <c r="E2244" i="24"/>
  <c r="D2244" i="24"/>
  <c r="C2244" i="24"/>
  <c r="I2243" i="24"/>
  <c r="G2243" i="24"/>
  <c r="E2243" i="24"/>
  <c r="D2243" i="24"/>
  <c r="C2243" i="24"/>
  <c r="I2242" i="24"/>
  <c r="G2242" i="24"/>
  <c r="E2242" i="24"/>
  <c r="D2242" i="24"/>
  <c r="C2242" i="24"/>
  <c r="I2241" i="24"/>
  <c r="G2241" i="24"/>
  <c r="E2241" i="24"/>
  <c r="D2241" i="24"/>
  <c r="C2241" i="24"/>
  <c r="I2240" i="24"/>
  <c r="G2240" i="24"/>
  <c r="E2240" i="24"/>
  <c r="D2240" i="24"/>
  <c r="C2240" i="24"/>
  <c r="I2239" i="24"/>
  <c r="G2239" i="24"/>
  <c r="E2239" i="24"/>
  <c r="D2239" i="24"/>
  <c r="C2239" i="24"/>
  <c r="I2238" i="24"/>
  <c r="G2238" i="24"/>
  <c r="E2238" i="24"/>
  <c r="D2238" i="24"/>
  <c r="C2238" i="24"/>
  <c r="I2237" i="24"/>
  <c r="G2237" i="24"/>
  <c r="E2237" i="24"/>
  <c r="D2237" i="24"/>
  <c r="C2237" i="24"/>
  <c r="I2236" i="24"/>
  <c r="G2236" i="24"/>
  <c r="E2236" i="24"/>
  <c r="D2236" i="24"/>
  <c r="C2236" i="24"/>
  <c r="I2235" i="24"/>
  <c r="G2235" i="24"/>
  <c r="E2235" i="24"/>
  <c r="D2235" i="24"/>
  <c r="C2235" i="24"/>
  <c r="I2234" i="24"/>
  <c r="G2234" i="24"/>
  <c r="E2234" i="24"/>
  <c r="D2234" i="24"/>
  <c r="C2234" i="24"/>
  <c r="I2233" i="24"/>
  <c r="G2233" i="24"/>
  <c r="E2233" i="24"/>
  <c r="D2233" i="24"/>
  <c r="C2233" i="24"/>
  <c r="I2232" i="24"/>
  <c r="G2232" i="24"/>
  <c r="E2232" i="24"/>
  <c r="D2232" i="24"/>
  <c r="C2232" i="24"/>
  <c r="I2231" i="24"/>
  <c r="G2231" i="24"/>
  <c r="E2231" i="24"/>
  <c r="D2231" i="24"/>
  <c r="C2231" i="24"/>
  <c r="I2230" i="24"/>
  <c r="G2230" i="24"/>
  <c r="E2230" i="24"/>
  <c r="D2230" i="24"/>
  <c r="C2230" i="24"/>
  <c r="I2229" i="24"/>
  <c r="G2229" i="24"/>
  <c r="E2229" i="24"/>
  <c r="D2229" i="24"/>
  <c r="C2229" i="24"/>
  <c r="I2228" i="24"/>
  <c r="G2228" i="24"/>
  <c r="E2228" i="24"/>
  <c r="D2228" i="24"/>
  <c r="C2228" i="24"/>
  <c r="I2227" i="24"/>
  <c r="G2227" i="24"/>
  <c r="E2227" i="24"/>
  <c r="D2227" i="24"/>
  <c r="C2227" i="24"/>
  <c r="I2226" i="24"/>
  <c r="G2226" i="24"/>
  <c r="E2226" i="24"/>
  <c r="D2226" i="24"/>
  <c r="C2226" i="24"/>
  <c r="I2225" i="24"/>
  <c r="G2225" i="24"/>
  <c r="E2225" i="24"/>
  <c r="D2225" i="24"/>
  <c r="C2225" i="24"/>
  <c r="I2224" i="24"/>
  <c r="G2224" i="24"/>
  <c r="E2224" i="24"/>
  <c r="D2224" i="24"/>
  <c r="C2224" i="24"/>
  <c r="I2223" i="24"/>
  <c r="G2223" i="24"/>
  <c r="E2223" i="24"/>
  <c r="D2223" i="24"/>
  <c r="C2223" i="24"/>
  <c r="I2222" i="24"/>
  <c r="G2222" i="24"/>
  <c r="E2222" i="24"/>
  <c r="D2222" i="24"/>
  <c r="C2222" i="24"/>
  <c r="I2221" i="24"/>
  <c r="G2221" i="24"/>
  <c r="E2221" i="24"/>
  <c r="D2221" i="24"/>
  <c r="C2221" i="24"/>
  <c r="I2220" i="24"/>
  <c r="G2220" i="24"/>
  <c r="E2220" i="24"/>
  <c r="D2220" i="24"/>
  <c r="C2220" i="24"/>
  <c r="I2219" i="24"/>
  <c r="G2219" i="24"/>
  <c r="E2219" i="24"/>
  <c r="D2219" i="24"/>
  <c r="C2219" i="24"/>
  <c r="I2218" i="24"/>
  <c r="G2218" i="24"/>
  <c r="E2218" i="24"/>
  <c r="D2218" i="24"/>
  <c r="C2218" i="24"/>
  <c r="I2217" i="24"/>
  <c r="G2217" i="24"/>
  <c r="E2217" i="24"/>
  <c r="D2217" i="24"/>
  <c r="C2217" i="24"/>
  <c r="I2216" i="24"/>
  <c r="G2216" i="24"/>
  <c r="E2216" i="24"/>
  <c r="D2216" i="24"/>
  <c r="C2216" i="24"/>
  <c r="I2215" i="24"/>
  <c r="G2215" i="24"/>
  <c r="E2215" i="24"/>
  <c r="D2215" i="24"/>
  <c r="C2215" i="24"/>
  <c r="I2214" i="24"/>
  <c r="G2214" i="24"/>
  <c r="E2214" i="24"/>
  <c r="D2214" i="24"/>
  <c r="C2214" i="24"/>
  <c r="I2213" i="24"/>
  <c r="G2213" i="24"/>
  <c r="E2213" i="24"/>
  <c r="D2213" i="24"/>
  <c r="C2213" i="24"/>
  <c r="I2212" i="24"/>
  <c r="G2212" i="24"/>
  <c r="E2212" i="24"/>
  <c r="D2212" i="24"/>
  <c r="C2212" i="24"/>
  <c r="I2211" i="24"/>
  <c r="G2211" i="24"/>
  <c r="E2211" i="24"/>
  <c r="D2211" i="24"/>
  <c r="C2211" i="24"/>
  <c r="I2210" i="24"/>
  <c r="G2210" i="24"/>
  <c r="E2210" i="24"/>
  <c r="D2210" i="24"/>
  <c r="C2210" i="24"/>
  <c r="I2209" i="24"/>
  <c r="G2209" i="24"/>
  <c r="E2209" i="24"/>
  <c r="D2209" i="24"/>
  <c r="C2209" i="24"/>
  <c r="I2208" i="24"/>
  <c r="G2208" i="24"/>
  <c r="E2208" i="24"/>
  <c r="D2208" i="24"/>
  <c r="C2208" i="24"/>
  <c r="I2207" i="24"/>
  <c r="G2207" i="24"/>
  <c r="E2207" i="24"/>
  <c r="D2207" i="24"/>
  <c r="C2207" i="24"/>
  <c r="I2206" i="24"/>
  <c r="G2206" i="24"/>
  <c r="E2206" i="24"/>
  <c r="D2206" i="24"/>
  <c r="C2206" i="24"/>
  <c r="I2205" i="24"/>
  <c r="G2205" i="24"/>
  <c r="E2205" i="24"/>
  <c r="D2205" i="24"/>
  <c r="C2205" i="24"/>
  <c r="I2204" i="24"/>
  <c r="G2204" i="24"/>
  <c r="E2204" i="24"/>
  <c r="D2204" i="24"/>
  <c r="C2204" i="24"/>
  <c r="I2203" i="24"/>
  <c r="G2203" i="24"/>
  <c r="E2203" i="24"/>
  <c r="D2203" i="24"/>
  <c r="C2203" i="24"/>
  <c r="I2202" i="24"/>
  <c r="G2202" i="24"/>
  <c r="E2202" i="24"/>
  <c r="D2202" i="24"/>
  <c r="C2202" i="24"/>
  <c r="I2201" i="24"/>
  <c r="G2201" i="24"/>
  <c r="E2201" i="24"/>
  <c r="D2201" i="24"/>
  <c r="C2201" i="24"/>
  <c r="I2200" i="24"/>
  <c r="G2200" i="24"/>
  <c r="E2200" i="24"/>
  <c r="D2200" i="24"/>
  <c r="C2200" i="24"/>
  <c r="I2199" i="24"/>
  <c r="G2199" i="24"/>
  <c r="E2199" i="24"/>
  <c r="D2199" i="24"/>
  <c r="C2199" i="24"/>
  <c r="I2198" i="24"/>
  <c r="G2198" i="24"/>
  <c r="E2198" i="24"/>
  <c r="D2198" i="24"/>
  <c r="C2198" i="24"/>
  <c r="I2197" i="24"/>
  <c r="G2197" i="24"/>
  <c r="E2197" i="24"/>
  <c r="D2197" i="24"/>
  <c r="C2197" i="24"/>
  <c r="I2196" i="24"/>
  <c r="G2196" i="24"/>
  <c r="E2196" i="24"/>
  <c r="D2196" i="24"/>
  <c r="C2196" i="24"/>
  <c r="I2195" i="24"/>
  <c r="G2195" i="24"/>
  <c r="E2195" i="24"/>
  <c r="D2195" i="24"/>
  <c r="C2195" i="24"/>
  <c r="I2194" i="24"/>
  <c r="G2194" i="24"/>
  <c r="E2194" i="24"/>
  <c r="D2194" i="24"/>
  <c r="C2194" i="24"/>
  <c r="I2193" i="24"/>
  <c r="G2193" i="24"/>
  <c r="E2193" i="24"/>
  <c r="D2193" i="24"/>
  <c r="C2193" i="24"/>
  <c r="I2192" i="24"/>
  <c r="G2192" i="24"/>
  <c r="E2192" i="24"/>
  <c r="D2192" i="24"/>
  <c r="C2192" i="24"/>
  <c r="I2191" i="24"/>
  <c r="G2191" i="24"/>
  <c r="E2191" i="24"/>
  <c r="D2191" i="24"/>
  <c r="C2191" i="24"/>
  <c r="I2190" i="24"/>
  <c r="G2190" i="24"/>
  <c r="E2190" i="24"/>
  <c r="D2190" i="24"/>
  <c r="C2190" i="24"/>
  <c r="I2189" i="24"/>
  <c r="G2189" i="24"/>
  <c r="E2189" i="24"/>
  <c r="D2189" i="24"/>
  <c r="C2189" i="24"/>
  <c r="I2188" i="24"/>
  <c r="G2188" i="24"/>
  <c r="E2188" i="24"/>
  <c r="D2188" i="24"/>
  <c r="C2188" i="24"/>
  <c r="I2187" i="24"/>
  <c r="G2187" i="24"/>
  <c r="E2187" i="24"/>
  <c r="D2187" i="24"/>
  <c r="C2187" i="24"/>
  <c r="I2186" i="24"/>
  <c r="G2186" i="24"/>
  <c r="E2186" i="24"/>
  <c r="D2186" i="24"/>
  <c r="C2186" i="24"/>
  <c r="I2185" i="24"/>
  <c r="G2185" i="24"/>
  <c r="E2185" i="24"/>
  <c r="D2185" i="24"/>
  <c r="C2185" i="24"/>
  <c r="I2184" i="24"/>
  <c r="G2184" i="24"/>
  <c r="E2184" i="24"/>
  <c r="D2184" i="24"/>
  <c r="C2184" i="24"/>
  <c r="I2183" i="24"/>
  <c r="G2183" i="24"/>
  <c r="E2183" i="24"/>
  <c r="D2183" i="24"/>
  <c r="C2183" i="24"/>
  <c r="I2182" i="24"/>
  <c r="G2182" i="24"/>
  <c r="E2182" i="24"/>
  <c r="D2182" i="24"/>
  <c r="C2182" i="24"/>
  <c r="I2181" i="24"/>
  <c r="G2181" i="24"/>
  <c r="E2181" i="24"/>
  <c r="D2181" i="24"/>
  <c r="C2181" i="24"/>
  <c r="I2180" i="24"/>
  <c r="G2180" i="24"/>
  <c r="E2180" i="24"/>
  <c r="D2180" i="24"/>
  <c r="C2180" i="24"/>
  <c r="I2179" i="24"/>
  <c r="G2179" i="24"/>
  <c r="E2179" i="24"/>
  <c r="D2179" i="24"/>
  <c r="C2179" i="24"/>
  <c r="I2178" i="24"/>
  <c r="G2178" i="24"/>
  <c r="E2178" i="24"/>
  <c r="D2178" i="24"/>
  <c r="C2178" i="24"/>
  <c r="I2177" i="24"/>
  <c r="G2177" i="24"/>
  <c r="E2177" i="24"/>
  <c r="D2177" i="24"/>
  <c r="C2177" i="24"/>
  <c r="I2176" i="24"/>
  <c r="G2176" i="24"/>
  <c r="E2176" i="24"/>
  <c r="D2176" i="24"/>
  <c r="C2176" i="24"/>
  <c r="I2175" i="24"/>
  <c r="G2175" i="24"/>
  <c r="E2175" i="24"/>
  <c r="D2175" i="24"/>
  <c r="C2175" i="24"/>
  <c r="I2174" i="24"/>
  <c r="G2174" i="24"/>
  <c r="E2174" i="24"/>
  <c r="D2174" i="24"/>
  <c r="C2174" i="24"/>
  <c r="I2173" i="24"/>
  <c r="G2173" i="24"/>
  <c r="E2173" i="24"/>
  <c r="D2173" i="24"/>
  <c r="C2173" i="24"/>
  <c r="I2172" i="24"/>
  <c r="G2172" i="24"/>
  <c r="E2172" i="24"/>
  <c r="D2172" i="24"/>
  <c r="C2172" i="24"/>
  <c r="I2171" i="24"/>
  <c r="G2171" i="24"/>
  <c r="E2171" i="24"/>
  <c r="D2171" i="24"/>
  <c r="C2171" i="24"/>
  <c r="I2170" i="24"/>
  <c r="G2170" i="24"/>
  <c r="E2170" i="24"/>
  <c r="D2170" i="24"/>
  <c r="C2170" i="24"/>
  <c r="I2169" i="24"/>
  <c r="G2169" i="24"/>
  <c r="E2169" i="24"/>
  <c r="D2169" i="24"/>
  <c r="C2169" i="24"/>
  <c r="I2168" i="24"/>
  <c r="G2168" i="24"/>
  <c r="E2168" i="24"/>
  <c r="D2168" i="24"/>
  <c r="C2168" i="24"/>
  <c r="I2167" i="24"/>
  <c r="G2167" i="24"/>
  <c r="E2167" i="24"/>
  <c r="D2167" i="24"/>
  <c r="C2167" i="24"/>
  <c r="I2166" i="24"/>
  <c r="G2166" i="24"/>
  <c r="E2166" i="24"/>
  <c r="D2166" i="24"/>
  <c r="C2166" i="24"/>
  <c r="I2165" i="24"/>
  <c r="G2165" i="24"/>
  <c r="E2165" i="24"/>
  <c r="D2165" i="24"/>
  <c r="C2165" i="24"/>
  <c r="I2164" i="24"/>
  <c r="G2164" i="24"/>
  <c r="E2164" i="24"/>
  <c r="D2164" i="24"/>
  <c r="C2164" i="24"/>
  <c r="I2163" i="24"/>
  <c r="G2163" i="24"/>
  <c r="E2163" i="24"/>
  <c r="D2163" i="24"/>
  <c r="C2163" i="24"/>
  <c r="I2162" i="24"/>
  <c r="G2162" i="24"/>
  <c r="E2162" i="24"/>
  <c r="D2162" i="24"/>
  <c r="C2162" i="24"/>
  <c r="I2161" i="24"/>
  <c r="G2161" i="24"/>
  <c r="E2161" i="24"/>
  <c r="D2161" i="24"/>
  <c r="C2161" i="24"/>
  <c r="I2160" i="24"/>
  <c r="G2160" i="24"/>
  <c r="E2160" i="24"/>
  <c r="D2160" i="24"/>
  <c r="C2160" i="24"/>
  <c r="I2159" i="24"/>
  <c r="G2159" i="24"/>
  <c r="E2159" i="24"/>
  <c r="D2159" i="24"/>
  <c r="C2159" i="24"/>
  <c r="I2158" i="24"/>
  <c r="G2158" i="24"/>
  <c r="E2158" i="24"/>
  <c r="D2158" i="24"/>
  <c r="C2158" i="24"/>
  <c r="I2157" i="24"/>
  <c r="G2157" i="24"/>
  <c r="E2157" i="24"/>
  <c r="D2157" i="24"/>
  <c r="C2157" i="24"/>
  <c r="I2156" i="24"/>
  <c r="G2156" i="24"/>
  <c r="E2156" i="24"/>
  <c r="D2156" i="24"/>
  <c r="C2156" i="24"/>
  <c r="I2155" i="24"/>
  <c r="G2155" i="24"/>
  <c r="E2155" i="24"/>
  <c r="D2155" i="24"/>
  <c r="C2155" i="24"/>
  <c r="I2154" i="24"/>
  <c r="G2154" i="24"/>
  <c r="E2154" i="24"/>
  <c r="D2154" i="24"/>
  <c r="C2154" i="24"/>
  <c r="I2153" i="24"/>
  <c r="G2153" i="24"/>
  <c r="E2153" i="24"/>
  <c r="D2153" i="24"/>
  <c r="C2153" i="24"/>
  <c r="I2152" i="24"/>
  <c r="G2152" i="24"/>
  <c r="E2152" i="24"/>
  <c r="D2152" i="24"/>
  <c r="C2152" i="24"/>
  <c r="I2151" i="24"/>
  <c r="G2151" i="24"/>
  <c r="E2151" i="24"/>
  <c r="D2151" i="24"/>
  <c r="C2151" i="24"/>
  <c r="I2150" i="24"/>
  <c r="G2150" i="24"/>
  <c r="E2150" i="24"/>
  <c r="D2150" i="24"/>
  <c r="C2150" i="24"/>
  <c r="I2149" i="24"/>
  <c r="G2149" i="24"/>
  <c r="E2149" i="24"/>
  <c r="D2149" i="24"/>
  <c r="C2149" i="24"/>
  <c r="I2148" i="24"/>
  <c r="G2148" i="24"/>
  <c r="E2148" i="24"/>
  <c r="D2148" i="24"/>
  <c r="C2148" i="24"/>
  <c r="I2147" i="24"/>
  <c r="G2147" i="24"/>
  <c r="E2147" i="24"/>
  <c r="D2147" i="24"/>
  <c r="C2147" i="24"/>
  <c r="I2146" i="24"/>
  <c r="G2146" i="24"/>
  <c r="E2146" i="24"/>
  <c r="D2146" i="24"/>
  <c r="C2146" i="24"/>
  <c r="I2145" i="24"/>
  <c r="G2145" i="24"/>
  <c r="E2145" i="24"/>
  <c r="D2145" i="24"/>
  <c r="C2145" i="24"/>
  <c r="I2144" i="24"/>
  <c r="G2144" i="24"/>
  <c r="E2144" i="24"/>
  <c r="D2144" i="24"/>
  <c r="C2144" i="24"/>
  <c r="I2143" i="24"/>
  <c r="G2143" i="24"/>
  <c r="E2143" i="24"/>
  <c r="D2143" i="24"/>
  <c r="C2143" i="24"/>
  <c r="I2142" i="24"/>
  <c r="G2142" i="24"/>
  <c r="E2142" i="24"/>
  <c r="D2142" i="24"/>
  <c r="C2142" i="24"/>
  <c r="I2141" i="24"/>
  <c r="G2141" i="24"/>
  <c r="E2141" i="24"/>
  <c r="D2141" i="24"/>
  <c r="C2141" i="24"/>
  <c r="I2140" i="24"/>
  <c r="G2140" i="24"/>
  <c r="E2140" i="24"/>
  <c r="D2140" i="24"/>
  <c r="C2140" i="24"/>
  <c r="I2139" i="24"/>
  <c r="G2139" i="24"/>
  <c r="E2139" i="24"/>
  <c r="D2139" i="24"/>
  <c r="C2139" i="24"/>
  <c r="I2138" i="24"/>
  <c r="G2138" i="24"/>
  <c r="E2138" i="24"/>
  <c r="D2138" i="24"/>
  <c r="C2138" i="24"/>
  <c r="I2137" i="24"/>
  <c r="G2137" i="24"/>
  <c r="E2137" i="24"/>
  <c r="D2137" i="24"/>
  <c r="C2137" i="24"/>
  <c r="I2136" i="24"/>
  <c r="G2136" i="24"/>
  <c r="E2136" i="24"/>
  <c r="D2136" i="24"/>
  <c r="C2136" i="24"/>
  <c r="I2135" i="24"/>
  <c r="G2135" i="24"/>
  <c r="E2135" i="24"/>
  <c r="D2135" i="24"/>
  <c r="C2135" i="24"/>
  <c r="I2134" i="24"/>
  <c r="G2134" i="24"/>
  <c r="E2134" i="24"/>
  <c r="D2134" i="24"/>
  <c r="C2134" i="24"/>
  <c r="I2133" i="24"/>
  <c r="G2133" i="24"/>
  <c r="E2133" i="24"/>
  <c r="D2133" i="24"/>
  <c r="C2133" i="24"/>
  <c r="I2132" i="24"/>
  <c r="G2132" i="24"/>
  <c r="E2132" i="24"/>
  <c r="D2132" i="24"/>
  <c r="C2132" i="24"/>
  <c r="I2131" i="24"/>
  <c r="G2131" i="24"/>
  <c r="E2131" i="24"/>
  <c r="D2131" i="24"/>
  <c r="C2131" i="24"/>
  <c r="I2130" i="24"/>
  <c r="G2130" i="24"/>
  <c r="E2130" i="24"/>
  <c r="D2130" i="24"/>
  <c r="C2130" i="24"/>
  <c r="I2129" i="24"/>
  <c r="G2129" i="24"/>
  <c r="E2129" i="24"/>
  <c r="D2129" i="24"/>
  <c r="C2129" i="24"/>
  <c r="I2128" i="24"/>
  <c r="G2128" i="24"/>
  <c r="E2128" i="24"/>
  <c r="D2128" i="24"/>
  <c r="C2128" i="24"/>
  <c r="I2127" i="24"/>
  <c r="G2127" i="24"/>
  <c r="E2127" i="24"/>
  <c r="D2127" i="24"/>
  <c r="C2127" i="24"/>
  <c r="I2126" i="24"/>
  <c r="G2126" i="24"/>
  <c r="E2126" i="24"/>
  <c r="D2126" i="24"/>
  <c r="C2126" i="24"/>
  <c r="I2125" i="24"/>
  <c r="G2125" i="24"/>
  <c r="E2125" i="24"/>
  <c r="D2125" i="24"/>
  <c r="C2125" i="24"/>
  <c r="I2124" i="24"/>
  <c r="G2124" i="24"/>
  <c r="E2124" i="24"/>
  <c r="D2124" i="24"/>
  <c r="C2124" i="24"/>
  <c r="I2123" i="24"/>
  <c r="G2123" i="24"/>
  <c r="E2123" i="24"/>
  <c r="D2123" i="24"/>
  <c r="C2123" i="24"/>
  <c r="I2122" i="24"/>
  <c r="G2122" i="24"/>
  <c r="E2122" i="24"/>
  <c r="D2122" i="24"/>
  <c r="C2122" i="24"/>
  <c r="I2121" i="24"/>
  <c r="G2121" i="24"/>
  <c r="E2121" i="24"/>
  <c r="D2121" i="24"/>
  <c r="C2121" i="24"/>
  <c r="I2120" i="24"/>
  <c r="G2120" i="24"/>
  <c r="E2120" i="24"/>
  <c r="D2120" i="24"/>
  <c r="C2120" i="24"/>
  <c r="I2119" i="24"/>
  <c r="G2119" i="24"/>
  <c r="E2119" i="24"/>
  <c r="D2119" i="24"/>
  <c r="C2119" i="24"/>
  <c r="I2118" i="24"/>
  <c r="G2118" i="24"/>
  <c r="E2118" i="24"/>
  <c r="D2118" i="24"/>
  <c r="C2118" i="24"/>
  <c r="I2117" i="24"/>
  <c r="G2117" i="24"/>
  <c r="E2117" i="24"/>
  <c r="D2117" i="24"/>
  <c r="C2117" i="24"/>
  <c r="I2116" i="24"/>
  <c r="G2116" i="24"/>
  <c r="E2116" i="24"/>
  <c r="D2116" i="24"/>
  <c r="C2116" i="24"/>
  <c r="I2115" i="24"/>
  <c r="G2115" i="24"/>
  <c r="E2115" i="24"/>
  <c r="D2115" i="24"/>
  <c r="C2115" i="24"/>
  <c r="I2114" i="24"/>
  <c r="G2114" i="24"/>
  <c r="E2114" i="24"/>
  <c r="D2114" i="24"/>
  <c r="C2114" i="24"/>
  <c r="I2113" i="24"/>
  <c r="G2113" i="24"/>
  <c r="E2113" i="24"/>
  <c r="D2113" i="24"/>
  <c r="C2113" i="24"/>
  <c r="I2112" i="24"/>
  <c r="G2112" i="24"/>
  <c r="E2112" i="24"/>
  <c r="D2112" i="24"/>
  <c r="C2112" i="24"/>
  <c r="I2111" i="24"/>
  <c r="G2111" i="24"/>
  <c r="E2111" i="24"/>
  <c r="D2111" i="24"/>
  <c r="C2111" i="24"/>
  <c r="I2110" i="24"/>
  <c r="G2110" i="24"/>
  <c r="E2110" i="24"/>
  <c r="D2110" i="24"/>
  <c r="C2110" i="24"/>
  <c r="I2109" i="24"/>
  <c r="G2109" i="24"/>
  <c r="E2109" i="24"/>
  <c r="D2109" i="24"/>
  <c r="C2109" i="24"/>
  <c r="I2108" i="24"/>
  <c r="G2108" i="24"/>
  <c r="E2108" i="24"/>
  <c r="D2108" i="24"/>
  <c r="C2108" i="24"/>
  <c r="I2107" i="24"/>
  <c r="G2107" i="24"/>
  <c r="E2107" i="24"/>
  <c r="D2107" i="24"/>
  <c r="C2107" i="24"/>
  <c r="I2106" i="24"/>
  <c r="G2106" i="24"/>
  <c r="E2106" i="24"/>
  <c r="D2106" i="24"/>
  <c r="C2106" i="24"/>
  <c r="I2105" i="24"/>
  <c r="G2105" i="24"/>
  <c r="E2105" i="24"/>
  <c r="D2105" i="24"/>
  <c r="C2105" i="24"/>
  <c r="I2104" i="24"/>
  <c r="G2104" i="24"/>
  <c r="E2104" i="24"/>
  <c r="D2104" i="24"/>
  <c r="C2104" i="24"/>
  <c r="I2103" i="24"/>
  <c r="G2103" i="24"/>
  <c r="E2103" i="24"/>
  <c r="D2103" i="24"/>
  <c r="C2103" i="24"/>
  <c r="I2102" i="24"/>
  <c r="G2102" i="24"/>
  <c r="E2102" i="24"/>
  <c r="D2102" i="24"/>
  <c r="C2102" i="24"/>
  <c r="I2101" i="24"/>
  <c r="G2101" i="24"/>
  <c r="E2101" i="24"/>
  <c r="D2101" i="24"/>
  <c r="C2101" i="24"/>
  <c r="I2100" i="24"/>
  <c r="G2100" i="24"/>
  <c r="E2100" i="24"/>
  <c r="D2100" i="24"/>
  <c r="C2100" i="24"/>
  <c r="I2099" i="24"/>
  <c r="G2099" i="24"/>
  <c r="E2099" i="24"/>
  <c r="D2099" i="24"/>
  <c r="C2099" i="24"/>
  <c r="I2098" i="24"/>
  <c r="G2098" i="24"/>
  <c r="E2098" i="24"/>
  <c r="D2098" i="24"/>
  <c r="C2098" i="24"/>
  <c r="I2097" i="24"/>
  <c r="G2097" i="24"/>
  <c r="E2097" i="24"/>
  <c r="D2097" i="24"/>
  <c r="C2097" i="24"/>
  <c r="I2096" i="24"/>
  <c r="G2096" i="24"/>
  <c r="E2096" i="24"/>
  <c r="D2096" i="24"/>
  <c r="C2096" i="24"/>
  <c r="I2095" i="24"/>
  <c r="G2095" i="24"/>
  <c r="E2095" i="24"/>
  <c r="D2095" i="24"/>
  <c r="C2095" i="24"/>
  <c r="I2094" i="24"/>
  <c r="G2094" i="24"/>
  <c r="E2094" i="24"/>
  <c r="D2094" i="24"/>
  <c r="C2094" i="24"/>
  <c r="I2093" i="24"/>
  <c r="G2093" i="24"/>
  <c r="E2093" i="24"/>
  <c r="D2093" i="24"/>
  <c r="C2093" i="24"/>
  <c r="I2092" i="24"/>
  <c r="G2092" i="24"/>
  <c r="E2092" i="24"/>
  <c r="D2092" i="24"/>
  <c r="C2092" i="24"/>
  <c r="I2091" i="24"/>
  <c r="G2091" i="24"/>
  <c r="E2091" i="24"/>
  <c r="D2091" i="24"/>
  <c r="C2091" i="24"/>
  <c r="I2090" i="24"/>
  <c r="G2090" i="24"/>
  <c r="E2090" i="24"/>
  <c r="D2090" i="24"/>
  <c r="C2090" i="24"/>
  <c r="I2089" i="24"/>
  <c r="G2089" i="24"/>
  <c r="E2089" i="24"/>
  <c r="D2089" i="24"/>
  <c r="C2089" i="24"/>
  <c r="I2088" i="24"/>
  <c r="G2088" i="24"/>
  <c r="E2088" i="24"/>
  <c r="D2088" i="24"/>
  <c r="C2088" i="24"/>
  <c r="I2087" i="24"/>
  <c r="G2087" i="24"/>
  <c r="E2087" i="24"/>
  <c r="D2087" i="24"/>
  <c r="C2087" i="24"/>
  <c r="I2086" i="24"/>
  <c r="G2086" i="24"/>
  <c r="E2086" i="24"/>
  <c r="D2086" i="24"/>
  <c r="C2086" i="24"/>
  <c r="I2085" i="24"/>
  <c r="G2085" i="24"/>
  <c r="E2085" i="24"/>
  <c r="D2085" i="24"/>
  <c r="C2085" i="24"/>
  <c r="I2084" i="24"/>
  <c r="G2084" i="24"/>
  <c r="E2084" i="24"/>
  <c r="D2084" i="24"/>
  <c r="C2084" i="24"/>
  <c r="I2083" i="24"/>
  <c r="G2083" i="24"/>
  <c r="E2083" i="24"/>
  <c r="D2083" i="24"/>
  <c r="C2083" i="24"/>
  <c r="I2082" i="24"/>
  <c r="G2082" i="24"/>
  <c r="E2082" i="24"/>
  <c r="D2082" i="24"/>
  <c r="C2082" i="24"/>
  <c r="I2081" i="24"/>
  <c r="G2081" i="24"/>
  <c r="E2081" i="24"/>
  <c r="D2081" i="24"/>
  <c r="C2081" i="24"/>
  <c r="I2080" i="24"/>
  <c r="G2080" i="24"/>
  <c r="E2080" i="24"/>
  <c r="D2080" i="24"/>
  <c r="C2080" i="24"/>
  <c r="I2079" i="24"/>
  <c r="G2079" i="24"/>
  <c r="E2079" i="24"/>
  <c r="D2079" i="24"/>
  <c r="C2079" i="24"/>
  <c r="I2078" i="24"/>
  <c r="G2078" i="24"/>
  <c r="E2078" i="24"/>
  <c r="D2078" i="24"/>
  <c r="C2078" i="24"/>
  <c r="I2077" i="24"/>
  <c r="G2077" i="24"/>
  <c r="E2077" i="24"/>
  <c r="D2077" i="24"/>
  <c r="C2077" i="24"/>
  <c r="I2076" i="24"/>
  <c r="G2076" i="24"/>
  <c r="E2076" i="24"/>
  <c r="D2076" i="24"/>
  <c r="C2076" i="24"/>
  <c r="I2075" i="24"/>
  <c r="G2075" i="24"/>
  <c r="E2075" i="24"/>
  <c r="D2075" i="24"/>
  <c r="C2075" i="24"/>
  <c r="I2074" i="24"/>
  <c r="G2074" i="24"/>
  <c r="E2074" i="24"/>
  <c r="D2074" i="24"/>
  <c r="C2074" i="24"/>
  <c r="I2073" i="24"/>
  <c r="G2073" i="24"/>
  <c r="E2073" i="24"/>
  <c r="D2073" i="24"/>
  <c r="C2073" i="24"/>
  <c r="I2072" i="24"/>
  <c r="G2072" i="24"/>
  <c r="E2072" i="24"/>
  <c r="D2072" i="24"/>
  <c r="C2072" i="24"/>
  <c r="I2071" i="24"/>
  <c r="G2071" i="24"/>
  <c r="E2071" i="24"/>
  <c r="D2071" i="24"/>
  <c r="C2071" i="24"/>
  <c r="I2070" i="24"/>
  <c r="G2070" i="24"/>
  <c r="E2070" i="24"/>
  <c r="D2070" i="24"/>
  <c r="C2070" i="24"/>
  <c r="I2069" i="24"/>
  <c r="G2069" i="24"/>
  <c r="E2069" i="24"/>
  <c r="D2069" i="24"/>
  <c r="C2069" i="24"/>
  <c r="I2068" i="24"/>
  <c r="G2068" i="24"/>
  <c r="E2068" i="24"/>
  <c r="D2068" i="24"/>
  <c r="C2068" i="24"/>
  <c r="I2067" i="24"/>
  <c r="G2067" i="24"/>
  <c r="E2067" i="24"/>
  <c r="D2067" i="24"/>
  <c r="C2067" i="24"/>
  <c r="I2066" i="24"/>
  <c r="G2066" i="24"/>
  <c r="E2066" i="24"/>
  <c r="D2066" i="24"/>
  <c r="C2066" i="24"/>
  <c r="I2065" i="24"/>
  <c r="G2065" i="24"/>
  <c r="E2065" i="24"/>
  <c r="D2065" i="24"/>
  <c r="C2065" i="24"/>
  <c r="I2064" i="24"/>
  <c r="G2064" i="24"/>
  <c r="E2064" i="24"/>
  <c r="D2064" i="24"/>
  <c r="C2064" i="24"/>
  <c r="I2063" i="24"/>
  <c r="G2063" i="24"/>
  <c r="E2063" i="24"/>
  <c r="D2063" i="24"/>
  <c r="C2063" i="24"/>
  <c r="I2062" i="24"/>
  <c r="G2062" i="24"/>
  <c r="E2062" i="24"/>
  <c r="D2062" i="24"/>
  <c r="C2062" i="24"/>
  <c r="I2061" i="24"/>
  <c r="G2061" i="24"/>
  <c r="E2061" i="24"/>
  <c r="D2061" i="24"/>
  <c r="C2061" i="24"/>
  <c r="I2060" i="24"/>
  <c r="G2060" i="24"/>
  <c r="E2060" i="24"/>
  <c r="D2060" i="24"/>
  <c r="C2060" i="24"/>
  <c r="I2059" i="24"/>
  <c r="G2059" i="24"/>
  <c r="E2059" i="24"/>
  <c r="D2059" i="24"/>
  <c r="C2059" i="24"/>
  <c r="I2058" i="24"/>
  <c r="G2058" i="24"/>
  <c r="E2058" i="24"/>
  <c r="D2058" i="24"/>
  <c r="C2058" i="24"/>
  <c r="I2057" i="24"/>
  <c r="G2057" i="24"/>
  <c r="E2057" i="24"/>
  <c r="D2057" i="24"/>
  <c r="C2057" i="24"/>
  <c r="I2056" i="24"/>
  <c r="G2056" i="24"/>
  <c r="E2056" i="24"/>
  <c r="D2056" i="24"/>
  <c r="C2056" i="24"/>
  <c r="I2055" i="24"/>
  <c r="G2055" i="24"/>
  <c r="E2055" i="24"/>
  <c r="D2055" i="24"/>
  <c r="C2055" i="24"/>
  <c r="I2054" i="24"/>
  <c r="G2054" i="24"/>
  <c r="E2054" i="24"/>
  <c r="D2054" i="24"/>
  <c r="C2054" i="24"/>
  <c r="I2053" i="24"/>
  <c r="G2053" i="24"/>
  <c r="E2053" i="24"/>
  <c r="D2053" i="24"/>
  <c r="C2053" i="24"/>
  <c r="I2052" i="24"/>
  <c r="G2052" i="24"/>
  <c r="E2052" i="24"/>
  <c r="D2052" i="24"/>
  <c r="C2052" i="24"/>
  <c r="I2051" i="24"/>
  <c r="G2051" i="24"/>
  <c r="E2051" i="24"/>
  <c r="D2051" i="24"/>
  <c r="C2051" i="24"/>
  <c r="I2050" i="24"/>
  <c r="G2050" i="24"/>
  <c r="E2050" i="24"/>
  <c r="D2050" i="24"/>
  <c r="C2050" i="24"/>
  <c r="I2049" i="24"/>
  <c r="G2049" i="24"/>
  <c r="E2049" i="24"/>
  <c r="D2049" i="24"/>
  <c r="C2049" i="24"/>
  <c r="I2048" i="24"/>
  <c r="G2048" i="24"/>
  <c r="E2048" i="24"/>
  <c r="D2048" i="24"/>
  <c r="C2048" i="24"/>
  <c r="I2047" i="24"/>
  <c r="G2047" i="24"/>
  <c r="E2047" i="24"/>
  <c r="D2047" i="24"/>
  <c r="C2047" i="24"/>
  <c r="I2046" i="24"/>
  <c r="G2046" i="24"/>
  <c r="E2046" i="24"/>
  <c r="D2046" i="24"/>
  <c r="C2046" i="24"/>
  <c r="I2045" i="24"/>
  <c r="G2045" i="24"/>
  <c r="E2045" i="24"/>
  <c r="D2045" i="24"/>
  <c r="C2045" i="24"/>
  <c r="I2044" i="24"/>
  <c r="G2044" i="24"/>
  <c r="E2044" i="24"/>
  <c r="D2044" i="24"/>
  <c r="C2044" i="24"/>
  <c r="I2043" i="24"/>
  <c r="G2043" i="24"/>
  <c r="E2043" i="24"/>
  <c r="D2043" i="24"/>
  <c r="C2043" i="24"/>
  <c r="I2042" i="24"/>
  <c r="G2042" i="24"/>
  <c r="E2042" i="24"/>
  <c r="D2042" i="24"/>
  <c r="C2042" i="24"/>
  <c r="I2041" i="24"/>
  <c r="G2041" i="24"/>
  <c r="E2041" i="24"/>
  <c r="D2041" i="24"/>
  <c r="C2041" i="24"/>
  <c r="I2040" i="24"/>
  <c r="G2040" i="24"/>
  <c r="E2040" i="24"/>
  <c r="D2040" i="24"/>
  <c r="C2040" i="24"/>
  <c r="I2039" i="24"/>
  <c r="G2039" i="24"/>
  <c r="E2039" i="24"/>
  <c r="D2039" i="24"/>
  <c r="C2039" i="24"/>
  <c r="I2038" i="24"/>
  <c r="G2038" i="24"/>
  <c r="E2038" i="24"/>
  <c r="D2038" i="24"/>
  <c r="C2038" i="24"/>
  <c r="I2037" i="24"/>
  <c r="G2037" i="24"/>
  <c r="E2037" i="24"/>
  <c r="D2037" i="24"/>
  <c r="C2037" i="24"/>
  <c r="I2036" i="24"/>
  <c r="G2036" i="24"/>
  <c r="E2036" i="24"/>
  <c r="D2036" i="24"/>
  <c r="C2036" i="24"/>
  <c r="I2035" i="24"/>
  <c r="G2035" i="24"/>
  <c r="E2035" i="24"/>
  <c r="D2035" i="24"/>
  <c r="C2035" i="24"/>
  <c r="I2034" i="24"/>
  <c r="G2034" i="24"/>
  <c r="E2034" i="24"/>
  <c r="D2034" i="24"/>
  <c r="C2034" i="24"/>
  <c r="I2033" i="24"/>
  <c r="G2033" i="24"/>
  <c r="E2033" i="24"/>
  <c r="D2033" i="24"/>
  <c r="C2033" i="24"/>
  <c r="I2032" i="24"/>
  <c r="G2032" i="24"/>
  <c r="E2032" i="24"/>
  <c r="D2032" i="24"/>
  <c r="C2032" i="24"/>
  <c r="I2031" i="24"/>
  <c r="G2031" i="24"/>
  <c r="E2031" i="24"/>
  <c r="D2031" i="24"/>
  <c r="C2031" i="24"/>
  <c r="I2030" i="24"/>
  <c r="G2030" i="24"/>
  <c r="E2030" i="24"/>
  <c r="D2030" i="24"/>
  <c r="C2030" i="24"/>
  <c r="I2029" i="24"/>
  <c r="G2029" i="24"/>
  <c r="E2029" i="24"/>
  <c r="D2029" i="24"/>
  <c r="C2029" i="24"/>
  <c r="I2028" i="24"/>
  <c r="G2028" i="24"/>
  <c r="E2028" i="24"/>
  <c r="D2028" i="24"/>
  <c r="C2028" i="24"/>
  <c r="I2027" i="24"/>
  <c r="G2027" i="24"/>
  <c r="E2027" i="24"/>
  <c r="D2027" i="24"/>
  <c r="C2027" i="24"/>
  <c r="I2026" i="24"/>
  <c r="G2026" i="24"/>
  <c r="E2026" i="24"/>
  <c r="D2026" i="24"/>
  <c r="C2026" i="24"/>
  <c r="I2025" i="24"/>
  <c r="G2025" i="24"/>
  <c r="E2025" i="24"/>
  <c r="D2025" i="24"/>
  <c r="C2025" i="24"/>
  <c r="I2024" i="24"/>
  <c r="G2024" i="24"/>
  <c r="E2024" i="24"/>
  <c r="D2024" i="24"/>
  <c r="C2024" i="24"/>
  <c r="I2023" i="24"/>
  <c r="G2023" i="24"/>
  <c r="E2023" i="24"/>
  <c r="D2023" i="24"/>
  <c r="C2023" i="24"/>
  <c r="I2022" i="24"/>
  <c r="G2022" i="24"/>
  <c r="E2022" i="24"/>
  <c r="D2022" i="24"/>
  <c r="C2022" i="24"/>
  <c r="I2021" i="24"/>
  <c r="G2021" i="24"/>
  <c r="E2021" i="24"/>
  <c r="D2021" i="24"/>
  <c r="C2021" i="24"/>
  <c r="I2020" i="24"/>
  <c r="G2020" i="24"/>
  <c r="E2020" i="24"/>
  <c r="D2020" i="24"/>
  <c r="C2020" i="24"/>
  <c r="I2019" i="24"/>
  <c r="G2019" i="24"/>
  <c r="E2019" i="24"/>
  <c r="D2019" i="24"/>
  <c r="C2019" i="24"/>
  <c r="I2018" i="24"/>
  <c r="G2018" i="24"/>
  <c r="E2018" i="24"/>
  <c r="D2018" i="24"/>
  <c r="C2018" i="24"/>
  <c r="I2017" i="24"/>
  <c r="G2017" i="24"/>
  <c r="E2017" i="24"/>
  <c r="D2017" i="24"/>
  <c r="C2017" i="24"/>
  <c r="I2016" i="24"/>
  <c r="G2016" i="24"/>
  <c r="E2016" i="24"/>
  <c r="D2016" i="24"/>
  <c r="C2016" i="24"/>
  <c r="I2015" i="24"/>
  <c r="G2015" i="24"/>
  <c r="E2015" i="24"/>
  <c r="D2015" i="24"/>
  <c r="C2015" i="24"/>
  <c r="I2014" i="24"/>
  <c r="G2014" i="24"/>
  <c r="E2014" i="24"/>
  <c r="D2014" i="24"/>
  <c r="C2014" i="24"/>
  <c r="I2013" i="24"/>
  <c r="G2013" i="24"/>
  <c r="E2013" i="24"/>
  <c r="D2013" i="24"/>
  <c r="C2013" i="24"/>
  <c r="I2012" i="24"/>
  <c r="G2012" i="24"/>
  <c r="E2012" i="24"/>
  <c r="D2012" i="24"/>
  <c r="C2012" i="24"/>
  <c r="I2011" i="24"/>
  <c r="G2011" i="24"/>
  <c r="E2011" i="24"/>
  <c r="D2011" i="24"/>
  <c r="C2011" i="24"/>
  <c r="I2010" i="24"/>
  <c r="G2010" i="24"/>
  <c r="E2010" i="24"/>
  <c r="D2010" i="24"/>
  <c r="C2010" i="24"/>
  <c r="I2009" i="24"/>
  <c r="G2009" i="24"/>
  <c r="E2009" i="24"/>
  <c r="D2009" i="24"/>
  <c r="C2009" i="24"/>
  <c r="I2008" i="24"/>
  <c r="G2008" i="24"/>
  <c r="E2008" i="24"/>
  <c r="D2008" i="24"/>
  <c r="C2008" i="24"/>
  <c r="I2007" i="24"/>
  <c r="G2007" i="24"/>
  <c r="E2007" i="24"/>
  <c r="D2007" i="24"/>
  <c r="C2007" i="24"/>
  <c r="I2006" i="24"/>
  <c r="G2006" i="24"/>
  <c r="E2006" i="24"/>
  <c r="D2006" i="24"/>
  <c r="C2006" i="24"/>
  <c r="I2005" i="24"/>
  <c r="G2005" i="24"/>
  <c r="E2005" i="24"/>
  <c r="D2005" i="24"/>
  <c r="C2005" i="24"/>
  <c r="I2004" i="24"/>
  <c r="G2004" i="24"/>
  <c r="E2004" i="24"/>
  <c r="D2004" i="24"/>
  <c r="C2004" i="24"/>
  <c r="I2003" i="24"/>
  <c r="G2003" i="24"/>
  <c r="E2003" i="24"/>
  <c r="D2003" i="24"/>
  <c r="C2003" i="24"/>
  <c r="I2002" i="24"/>
  <c r="G2002" i="24"/>
  <c r="E2002" i="24"/>
  <c r="D2002" i="24"/>
  <c r="C2002" i="24"/>
  <c r="I2001" i="24"/>
  <c r="G2001" i="24"/>
  <c r="E2001" i="24"/>
  <c r="D2001" i="24"/>
  <c r="C2001" i="24"/>
  <c r="I2000" i="24"/>
  <c r="G2000" i="24"/>
  <c r="E2000" i="24"/>
  <c r="D2000" i="24"/>
  <c r="C2000" i="24"/>
  <c r="I1999" i="24"/>
  <c r="G1999" i="24"/>
  <c r="E1999" i="24"/>
  <c r="D1999" i="24"/>
  <c r="C1999" i="24"/>
  <c r="I1998" i="24"/>
  <c r="G1998" i="24"/>
  <c r="E1998" i="24"/>
  <c r="D1998" i="24"/>
  <c r="C1998" i="24"/>
  <c r="I1997" i="24"/>
  <c r="G1997" i="24"/>
  <c r="E1997" i="24"/>
  <c r="D1997" i="24"/>
  <c r="C1997" i="24"/>
  <c r="I1996" i="24"/>
  <c r="G1996" i="24"/>
  <c r="E1996" i="24"/>
  <c r="D1996" i="24"/>
  <c r="C1996" i="24"/>
  <c r="I1995" i="24"/>
  <c r="G1995" i="24"/>
  <c r="E1995" i="24"/>
  <c r="D1995" i="24"/>
  <c r="C1995" i="24"/>
  <c r="I1994" i="24"/>
  <c r="G1994" i="24"/>
  <c r="E1994" i="24"/>
  <c r="D1994" i="24"/>
  <c r="C1994" i="24"/>
  <c r="I1993" i="24"/>
  <c r="G1993" i="24"/>
  <c r="E1993" i="24"/>
  <c r="D1993" i="24"/>
  <c r="C1993" i="24"/>
  <c r="I1992" i="24"/>
  <c r="G1992" i="24"/>
  <c r="E1992" i="24"/>
  <c r="D1992" i="24"/>
  <c r="C1992" i="24"/>
  <c r="I1991" i="24"/>
  <c r="G1991" i="24"/>
  <c r="E1991" i="24"/>
  <c r="D1991" i="24"/>
  <c r="C1991" i="24"/>
  <c r="I1990" i="24"/>
  <c r="G1990" i="24"/>
  <c r="E1990" i="24"/>
  <c r="D1990" i="24"/>
  <c r="C1990" i="24"/>
  <c r="I1989" i="24"/>
  <c r="G1989" i="24"/>
  <c r="E1989" i="24"/>
  <c r="D1989" i="24"/>
  <c r="C1989" i="24"/>
  <c r="I1988" i="24"/>
  <c r="G1988" i="24"/>
  <c r="E1988" i="24"/>
  <c r="D1988" i="24"/>
  <c r="C1988" i="24"/>
  <c r="I1987" i="24"/>
  <c r="G1987" i="24"/>
  <c r="E1987" i="24"/>
  <c r="D1987" i="24"/>
  <c r="C1987" i="24"/>
  <c r="I1986" i="24"/>
  <c r="G1986" i="24"/>
  <c r="E1986" i="24"/>
  <c r="D1986" i="24"/>
  <c r="C1986" i="24"/>
  <c r="I1985" i="24"/>
  <c r="G1985" i="24"/>
  <c r="E1985" i="24"/>
  <c r="D1985" i="24"/>
  <c r="C1985" i="24"/>
  <c r="I1984" i="24"/>
  <c r="G1984" i="24"/>
  <c r="E1984" i="24"/>
  <c r="D1984" i="24"/>
  <c r="C1984" i="24"/>
  <c r="I1983" i="24"/>
  <c r="G1983" i="24"/>
  <c r="E1983" i="24"/>
  <c r="D1983" i="24"/>
  <c r="C1983" i="24"/>
  <c r="I1982" i="24"/>
  <c r="G1982" i="24"/>
  <c r="E1982" i="24"/>
  <c r="D1982" i="24"/>
  <c r="C1982" i="24"/>
  <c r="I1981" i="24"/>
  <c r="G1981" i="24"/>
  <c r="E1981" i="24"/>
  <c r="D1981" i="24"/>
  <c r="C1981" i="24"/>
  <c r="I1980" i="24"/>
  <c r="G1980" i="24"/>
  <c r="E1980" i="24"/>
  <c r="D1980" i="24"/>
  <c r="C1980" i="24"/>
  <c r="I1979" i="24"/>
  <c r="G1979" i="24"/>
  <c r="E1979" i="24"/>
  <c r="D1979" i="24"/>
  <c r="C1979" i="24"/>
  <c r="I1978" i="24"/>
  <c r="G1978" i="24"/>
  <c r="E1978" i="24"/>
  <c r="D1978" i="24"/>
  <c r="C1978" i="24"/>
  <c r="I1977" i="24"/>
  <c r="G1977" i="24"/>
  <c r="E1977" i="24"/>
  <c r="D1977" i="24"/>
  <c r="C1977" i="24"/>
  <c r="I1976" i="24"/>
  <c r="G1976" i="24"/>
  <c r="E1976" i="24"/>
  <c r="D1976" i="24"/>
  <c r="C1976" i="24"/>
  <c r="I1975" i="24"/>
  <c r="G1975" i="24"/>
  <c r="E1975" i="24"/>
  <c r="D1975" i="24"/>
  <c r="C1975" i="24"/>
  <c r="I1974" i="24"/>
  <c r="G1974" i="24"/>
  <c r="E1974" i="24"/>
  <c r="D1974" i="24"/>
  <c r="C1974" i="24"/>
  <c r="I1973" i="24"/>
  <c r="G1973" i="24"/>
  <c r="E1973" i="24"/>
  <c r="D1973" i="24"/>
  <c r="C1973" i="24"/>
  <c r="I1972" i="24"/>
  <c r="G1972" i="24"/>
  <c r="E1972" i="24"/>
  <c r="D1972" i="24"/>
  <c r="C1972" i="24"/>
  <c r="I1971" i="24"/>
  <c r="G1971" i="24"/>
  <c r="E1971" i="24"/>
  <c r="D1971" i="24"/>
  <c r="C1971" i="24"/>
  <c r="I1970" i="24"/>
  <c r="G1970" i="24"/>
  <c r="E1970" i="24"/>
  <c r="D1970" i="24"/>
  <c r="C1970" i="24"/>
  <c r="I1969" i="24"/>
  <c r="G1969" i="24"/>
  <c r="E1969" i="24"/>
  <c r="D1969" i="24"/>
  <c r="C1969" i="24"/>
  <c r="I1968" i="24"/>
  <c r="G1968" i="24"/>
  <c r="E1968" i="24"/>
  <c r="D1968" i="24"/>
  <c r="C1968" i="24"/>
  <c r="I1967" i="24"/>
  <c r="G1967" i="24"/>
  <c r="E1967" i="24"/>
  <c r="D1967" i="24"/>
  <c r="C1967" i="24"/>
  <c r="I1966" i="24"/>
  <c r="G1966" i="24"/>
  <c r="E1966" i="24"/>
  <c r="D1966" i="24"/>
  <c r="C1966" i="24"/>
  <c r="I1965" i="24"/>
  <c r="G1965" i="24"/>
  <c r="E1965" i="24"/>
  <c r="D1965" i="24"/>
  <c r="C1965" i="24"/>
  <c r="I1964" i="24"/>
  <c r="G1964" i="24"/>
  <c r="E1964" i="24"/>
  <c r="D1964" i="24"/>
  <c r="C1964" i="24"/>
  <c r="I1963" i="24"/>
  <c r="G1963" i="24"/>
  <c r="E1963" i="24"/>
  <c r="D1963" i="24"/>
  <c r="C1963" i="24"/>
  <c r="I1962" i="24"/>
  <c r="G1962" i="24"/>
  <c r="E1962" i="24"/>
  <c r="D1962" i="24"/>
  <c r="C1962" i="24"/>
  <c r="I1961" i="24"/>
  <c r="G1961" i="24"/>
  <c r="E1961" i="24"/>
  <c r="D1961" i="24"/>
  <c r="C1961" i="24"/>
  <c r="I1960" i="24"/>
  <c r="G1960" i="24"/>
  <c r="E1960" i="24"/>
  <c r="D1960" i="24"/>
  <c r="C1960" i="24"/>
  <c r="I1959" i="24"/>
  <c r="G1959" i="24"/>
  <c r="E1959" i="24"/>
  <c r="D1959" i="24"/>
  <c r="C1959" i="24"/>
  <c r="I1958" i="24"/>
  <c r="G1958" i="24"/>
  <c r="E1958" i="24"/>
  <c r="D1958" i="24"/>
  <c r="C1958" i="24"/>
  <c r="I1957" i="24"/>
  <c r="G1957" i="24"/>
  <c r="E1957" i="24"/>
  <c r="D1957" i="24"/>
  <c r="C1957" i="24"/>
  <c r="I1956" i="24"/>
  <c r="G1956" i="24"/>
  <c r="E1956" i="24"/>
  <c r="D1956" i="24"/>
  <c r="C1956" i="24"/>
  <c r="I1955" i="24"/>
  <c r="G1955" i="24"/>
  <c r="E1955" i="24"/>
  <c r="D1955" i="24"/>
  <c r="C1955" i="24"/>
  <c r="I1954" i="24"/>
  <c r="G1954" i="24"/>
  <c r="E1954" i="24"/>
  <c r="D1954" i="24"/>
  <c r="C1954" i="24"/>
  <c r="I1953" i="24"/>
  <c r="G1953" i="24"/>
  <c r="E1953" i="24"/>
  <c r="D1953" i="24"/>
  <c r="C1953" i="24"/>
  <c r="I1952" i="24"/>
  <c r="G1952" i="24"/>
  <c r="E1952" i="24"/>
  <c r="D1952" i="24"/>
  <c r="C1952" i="24"/>
  <c r="I1951" i="24"/>
  <c r="G1951" i="24"/>
  <c r="E1951" i="24"/>
  <c r="D1951" i="24"/>
  <c r="C1951" i="24"/>
  <c r="I1950" i="24"/>
  <c r="G1950" i="24"/>
  <c r="E1950" i="24"/>
  <c r="D1950" i="24"/>
  <c r="C1950" i="24"/>
  <c r="I1949" i="24"/>
  <c r="G1949" i="24"/>
  <c r="E1949" i="24"/>
  <c r="D1949" i="24"/>
  <c r="C1949" i="24"/>
  <c r="I1948" i="24"/>
  <c r="G1948" i="24"/>
  <c r="E1948" i="24"/>
  <c r="D1948" i="24"/>
  <c r="C1948" i="24"/>
  <c r="I1947" i="24"/>
  <c r="G1947" i="24"/>
  <c r="E1947" i="24"/>
  <c r="D1947" i="24"/>
  <c r="C1947" i="24"/>
  <c r="I1946" i="24"/>
  <c r="G1946" i="24"/>
  <c r="E1946" i="24"/>
  <c r="D1946" i="24"/>
  <c r="C1946" i="24"/>
  <c r="I1945" i="24"/>
  <c r="G1945" i="24"/>
  <c r="E1945" i="24"/>
  <c r="D1945" i="24"/>
  <c r="C1945" i="24"/>
  <c r="I1944" i="24"/>
  <c r="G1944" i="24"/>
  <c r="E1944" i="24"/>
  <c r="D1944" i="24"/>
  <c r="C1944" i="24"/>
  <c r="I1943" i="24"/>
  <c r="G1943" i="24"/>
  <c r="E1943" i="24"/>
  <c r="D1943" i="24"/>
  <c r="C1943" i="24"/>
  <c r="I1942" i="24"/>
  <c r="G1942" i="24"/>
  <c r="E1942" i="24"/>
  <c r="D1942" i="24"/>
  <c r="C1942" i="24"/>
  <c r="I1941" i="24"/>
  <c r="G1941" i="24"/>
  <c r="E1941" i="24"/>
  <c r="D1941" i="24"/>
  <c r="C1941" i="24"/>
  <c r="I1940" i="24"/>
  <c r="G1940" i="24"/>
  <c r="E1940" i="24"/>
  <c r="D1940" i="24"/>
  <c r="C1940" i="24"/>
  <c r="I1939" i="24"/>
  <c r="G1939" i="24"/>
  <c r="E1939" i="24"/>
  <c r="D1939" i="24"/>
  <c r="C1939" i="24"/>
  <c r="I1938" i="24"/>
  <c r="G1938" i="24"/>
  <c r="E1938" i="24"/>
  <c r="D1938" i="24"/>
  <c r="C1938" i="24"/>
  <c r="I1937" i="24"/>
  <c r="G1937" i="24"/>
  <c r="E1937" i="24"/>
  <c r="D1937" i="24"/>
  <c r="C1937" i="24"/>
  <c r="I1936" i="24"/>
  <c r="G1936" i="24"/>
  <c r="E1936" i="24"/>
  <c r="D1936" i="24"/>
  <c r="C1936" i="24"/>
  <c r="I1935" i="24"/>
  <c r="G1935" i="24"/>
  <c r="E1935" i="24"/>
  <c r="D1935" i="24"/>
  <c r="C1935" i="24"/>
  <c r="I1934" i="24"/>
  <c r="G1934" i="24"/>
  <c r="E1934" i="24"/>
  <c r="D1934" i="24"/>
  <c r="C1934" i="24"/>
  <c r="I1933" i="24"/>
  <c r="G1933" i="24"/>
  <c r="E1933" i="24"/>
  <c r="D1933" i="24"/>
  <c r="C1933" i="24"/>
  <c r="I1932" i="24"/>
  <c r="G1932" i="24"/>
  <c r="E1932" i="24"/>
  <c r="D1932" i="24"/>
  <c r="C1932" i="24"/>
  <c r="I1931" i="24"/>
  <c r="G1931" i="24"/>
  <c r="E1931" i="24"/>
  <c r="D1931" i="24"/>
  <c r="C1931" i="24"/>
  <c r="I1930" i="24"/>
  <c r="G1930" i="24"/>
  <c r="E1930" i="24"/>
  <c r="D1930" i="24"/>
  <c r="C1930" i="24"/>
  <c r="I1929" i="24"/>
  <c r="G1929" i="24"/>
  <c r="E1929" i="24"/>
  <c r="D1929" i="24"/>
  <c r="C1929" i="24"/>
  <c r="I1928" i="24"/>
  <c r="G1928" i="24"/>
  <c r="E1928" i="24"/>
  <c r="D1928" i="24"/>
  <c r="C1928" i="24"/>
  <c r="I1927" i="24"/>
  <c r="G1927" i="24"/>
  <c r="E1927" i="24"/>
  <c r="D1927" i="24"/>
  <c r="C1927" i="24"/>
  <c r="I1926" i="24"/>
  <c r="G1926" i="24"/>
  <c r="E1926" i="24"/>
  <c r="D1926" i="24"/>
  <c r="C1926" i="24"/>
  <c r="I1925" i="24"/>
  <c r="G1925" i="24"/>
  <c r="E1925" i="24"/>
  <c r="D1925" i="24"/>
  <c r="C1925" i="24"/>
  <c r="I1924" i="24"/>
  <c r="G1924" i="24"/>
  <c r="E1924" i="24"/>
  <c r="D1924" i="24"/>
  <c r="C1924" i="24"/>
  <c r="I1923" i="24"/>
  <c r="G1923" i="24"/>
  <c r="E1923" i="24"/>
  <c r="D1923" i="24"/>
  <c r="C1923" i="24"/>
  <c r="I1922" i="24"/>
  <c r="G1922" i="24"/>
  <c r="E1922" i="24"/>
  <c r="D1922" i="24"/>
  <c r="C1922" i="24"/>
  <c r="I1921" i="24"/>
  <c r="G1921" i="24"/>
  <c r="E1921" i="24"/>
  <c r="D1921" i="24"/>
  <c r="C1921" i="24"/>
  <c r="I1920" i="24"/>
  <c r="G1920" i="24"/>
  <c r="E1920" i="24"/>
  <c r="D1920" i="24"/>
  <c r="C1920" i="24"/>
  <c r="I1919" i="24"/>
  <c r="G1919" i="24"/>
  <c r="E1919" i="24"/>
  <c r="D1919" i="24"/>
  <c r="C1919" i="24"/>
  <c r="I1918" i="24"/>
  <c r="G1918" i="24"/>
  <c r="E1918" i="24"/>
  <c r="D1918" i="24"/>
  <c r="C1918" i="24"/>
  <c r="I1917" i="24"/>
  <c r="G1917" i="24"/>
  <c r="E1917" i="24"/>
  <c r="D1917" i="24"/>
  <c r="C1917" i="24"/>
  <c r="I1916" i="24"/>
  <c r="G1916" i="24"/>
  <c r="E1916" i="24"/>
  <c r="D1916" i="24"/>
  <c r="C1916" i="24"/>
  <c r="I1915" i="24"/>
  <c r="G1915" i="24"/>
  <c r="E1915" i="24"/>
  <c r="D1915" i="24"/>
  <c r="C1915" i="24"/>
  <c r="I1914" i="24"/>
  <c r="G1914" i="24"/>
  <c r="E1914" i="24"/>
  <c r="D1914" i="24"/>
  <c r="C1914" i="24"/>
  <c r="I1913" i="24"/>
  <c r="G1913" i="24"/>
  <c r="E1913" i="24"/>
  <c r="D1913" i="24"/>
  <c r="C1913" i="24"/>
  <c r="I1912" i="24"/>
  <c r="G1912" i="24"/>
  <c r="E1912" i="24"/>
  <c r="D1912" i="24"/>
  <c r="C1912" i="24"/>
  <c r="I1911" i="24"/>
  <c r="G1911" i="24"/>
  <c r="E1911" i="24"/>
  <c r="D1911" i="24"/>
  <c r="C1911" i="24"/>
  <c r="I1910" i="24"/>
  <c r="G1910" i="24"/>
  <c r="E1910" i="24"/>
  <c r="D1910" i="24"/>
  <c r="C1910" i="24"/>
  <c r="I1909" i="24"/>
  <c r="G1909" i="24"/>
  <c r="E1909" i="24"/>
  <c r="D1909" i="24"/>
  <c r="C1909" i="24"/>
  <c r="I1908" i="24"/>
  <c r="G1908" i="24"/>
  <c r="E1908" i="24"/>
  <c r="D1908" i="24"/>
  <c r="C1908" i="24"/>
  <c r="I1907" i="24"/>
  <c r="G1907" i="24"/>
  <c r="E1907" i="24"/>
  <c r="D1907" i="24"/>
  <c r="C1907" i="24"/>
  <c r="I1906" i="24"/>
  <c r="G1906" i="24"/>
  <c r="E1906" i="24"/>
  <c r="D1906" i="24"/>
  <c r="C1906" i="24"/>
  <c r="I1905" i="24"/>
  <c r="G1905" i="24"/>
  <c r="E1905" i="24"/>
  <c r="D1905" i="24"/>
  <c r="C1905" i="24"/>
  <c r="I1904" i="24"/>
  <c r="G1904" i="24"/>
  <c r="E1904" i="24"/>
  <c r="D1904" i="24"/>
  <c r="C1904" i="24"/>
  <c r="I1903" i="24"/>
  <c r="G1903" i="24"/>
  <c r="E1903" i="24"/>
  <c r="D1903" i="24"/>
  <c r="C1903" i="24"/>
  <c r="I1902" i="24"/>
  <c r="G1902" i="24"/>
  <c r="E1902" i="24"/>
  <c r="D1902" i="24"/>
  <c r="C1902" i="24"/>
  <c r="I1901" i="24"/>
  <c r="G1901" i="24"/>
  <c r="E1901" i="24"/>
  <c r="D1901" i="24"/>
  <c r="C1901" i="24"/>
  <c r="I1900" i="24"/>
  <c r="G1900" i="24"/>
  <c r="E1900" i="24"/>
  <c r="D1900" i="24"/>
  <c r="C1900" i="24"/>
  <c r="I1899" i="24"/>
  <c r="G1899" i="24"/>
  <c r="E1899" i="24"/>
  <c r="D1899" i="24"/>
  <c r="C1899" i="24"/>
  <c r="I1898" i="24"/>
  <c r="G1898" i="24"/>
  <c r="E1898" i="24"/>
  <c r="D1898" i="24"/>
  <c r="C1898" i="24"/>
  <c r="I1897" i="24"/>
  <c r="G1897" i="24"/>
  <c r="E1897" i="24"/>
  <c r="D1897" i="24"/>
  <c r="C1897" i="24"/>
  <c r="I1896" i="24"/>
  <c r="G1896" i="24"/>
  <c r="E1896" i="24"/>
  <c r="D1896" i="24"/>
  <c r="C1896" i="24"/>
  <c r="I1895" i="24"/>
  <c r="G1895" i="24"/>
  <c r="E1895" i="24"/>
  <c r="D1895" i="24"/>
  <c r="C1895" i="24"/>
  <c r="I1894" i="24"/>
  <c r="G1894" i="24"/>
  <c r="E1894" i="24"/>
  <c r="D1894" i="24"/>
  <c r="C1894" i="24"/>
  <c r="I1893" i="24"/>
  <c r="G1893" i="24"/>
  <c r="E1893" i="24"/>
  <c r="D1893" i="24"/>
  <c r="C1893" i="24"/>
  <c r="I1892" i="24"/>
  <c r="G1892" i="24"/>
  <c r="E1892" i="24"/>
  <c r="D1892" i="24"/>
  <c r="C1892" i="24"/>
  <c r="I1891" i="24"/>
  <c r="G1891" i="24"/>
  <c r="E1891" i="24"/>
  <c r="D1891" i="24"/>
  <c r="C1891" i="24"/>
  <c r="I1890" i="24"/>
  <c r="G1890" i="24"/>
  <c r="E1890" i="24"/>
  <c r="D1890" i="24"/>
  <c r="C1890" i="24"/>
  <c r="I1889" i="24"/>
  <c r="G1889" i="24"/>
  <c r="E1889" i="24"/>
  <c r="D1889" i="24"/>
  <c r="C1889" i="24"/>
  <c r="I1888" i="24"/>
  <c r="G1888" i="24"/>
  <c r="E1888" i="24"/>
  <c r="D1888" i="24"/>
  <c r="C1888" i="24"/>
  <c r="I1887" i="24"/>
  <c r="G1887" i="24"/>
  <c r="E1887" i="24"/>
  <c r="D1887" i="24"/>
  <c r="C1887" i="24"/>
  <c r="I1886" i="24"/>
  <c r="G1886" i="24"/>
  <c r="E1886" i="24"/>
  <c r="D1886" i="24"/>
  <c r="C1886" i="24"/>
  <c r="I1885" i="24"/>
  <c r="G1885" i="24"/>
  <c r="E1885" i="24"/>
  <c r="D1885" i="24"/>
  <c r="C1885" i="24"/>
  <c r="I1884" i="24"/>
  <c r="G1884" i="24"/>
  <c r="E1884" i="24"/>
  <c r="D1884" i="24"/>
  <c r="C1884" i="24"/>
  <c r="I1883" i="24"/>
  <c r="G1883" i="24"/>
  <c r="E1883" i="24"/>
  <c r="D1883" i="24"/>
  <c r="C1883" i="24"/>
  <c r="I1882" i="24"/>
  <c r="G1882" i="24"/>
  <c r="E1882" i="24"/>
  <c r="D1882" i="24"/>
  <c r="C1882" i="24"/>
  <c r="I1881" i="24"/>
  <c r="G1881" i="24"/>
  <c r="E1881" i="24"/>
  <c r="D1881" i="24"/>
  <c r="C1881" i="24"/>
  <c r="I1880" i="24"/>
  <c r="G1880" i="24"/>
  <c r="E1880" i="24"/>
  <c r="D1880" i="24"/>
  <c r="C1880" i="24"/>
  <c r="I1879" i="24"/>
  <c r="G1879" i="24"/>
  <c r="E1879" i="24"/>
  <c r="D1879" i="24"/>
  <c r="C1879" i="24"/>
  <c r="I1878" i="24"/>
  <c r="G1878" i="24"/>
  <c r="E1878" i="24"/>
  <c r="D1878" i="24"/>
  <c r="C1878" i="24"/>
  <c r="I1877" i="24"/>
  <c r="G1877" i="24"/>
  <c r="E1877" i="24"/>
  <c r="D1877" i="24"/>
  <c r="C1877" i="24"/>
  <c r="I1876" i="24"/>
  <c r="G1876" i="24"/>
  <c r="E1876" i="24"/>
  <c r="D1876" i="24"/>
  <c r="C1876" i="24"/>
  <c r="I1875" i="24"/>
  <c r="G1875" i="24"/>
  <c r="E1875" i="24"/>
  <c r="D1875" i="24"/>
  <c r="C1875" i="24"/>
  <c r="I1874" i="24"/>
  <c r="G1874" i="24"/>
  <c r="E1874" i="24"/>
  <c r="D1874" i="24"/>
  <c r="C1874" i="24"/>
  <c r="I1873" i="24"/>
  <c r="G1873" i="24"/>
  <c r="E1873" i="24"/>
  <c r="D1873" i="24"/>
  <c r="C1873" i="24"/>
  <c r="I1872" i="24"/>
  <c r="G1872" i="24"/>
  <c r="E1872" i="24"/>
  <c r="D1872" i="24"/>
  <c r="C1872" i="24"/>
  <c r="I1871" i="24"/>
  <c r="G1871" i="24"/>
  <c r="E1871" i="24"/>
  <c r="D1871" i="24"/>
  <c r="C1871" i="24"/>
  <c r="I1870" i="24"/>
  <c r="G1870" i="24"/>
  <c r="E1870" i="24"/>
  <c r="D1870" i="24"/>
  <c r="C1870" i="24"/>
  <c r="I1869" i="24"/>
  <c r="G1869" i="24"/>
  <c r="E1869" i="24"/>
  <c r="D1869" i="24"/>
  <c r="C1869" i="24"/>
  <c r="I1868" i="24"/>
  <c r="G1868" i="24"/>
  <c r="E1868" i="24"/>
  <c r="D1868" i="24"/>
  <c r="C1868" i="24"/>
  <c r="I1867" i="24"/>
  <c r="G1867" i="24"/>
  <c r="E1867" i="24"/>
  <c r="D1867" i="24"/>
  <c r="C1867" i="24"/>
  <c r="I1866" i="24"/>
  <c r="G1866" i="24"/>
  <c r="E1866" i="24"/>
  <c r="D1866" i="24"/>
  <c r="C1866" i="24"/>
  <c r="I1865" i="24"/>
  <c r="G1865" i="24"/>
  <c r="E1865" i="24"/>
  <c r="D1865" i="24"/>
  <c r="C1865" i="24"/>
  <c r="I1864" i="24"/>
  <c r="G1864" i="24"/>
  <c r="E1864" i="24"/>
  <c r="D1864" i="24"/>
  <c r="C1864" i="24"/>
  <c r="I1863" i="24"/>
  <c r="G1863" i="24"/>
  <c r="E1863" i="24"/>
  <c r="D1863" i="24"/>
  <c r="C1863" i="24"/>
  <c r="I1862" i="24"/>
  <c r="G1862" i="24"/>
  <c r="E1862" i="24"/>
  <c r="D1862" i="24"/>
  <c r="C1862" i="24"/>
  <c r="I1861" i="24"/>
  <c r="G1861" i="24"/>
  <c r="E1861" i="24"/>
  <c r="D1861" i="24"/>
  <c r="C1861" i="24"/>
  <c r="I1860" i="24"/>
  <c r="G1860" i="24"/>
  <c r="E1860" i="24"/>
  <c r="D1860" i="24"/>
  <c r="C1860" i="24"/>
  <c r="I1859" i="24"/>
  <c r="G1859" i="24"/>
  <c r="E1859" i="24"/>
  <c r="D1859" i="24"/>
  <c r="C1859" i="24"/>
  <c r="I1858" i="24"/>
  <c r="G1858" i="24"/>
  <c r="E1858" i="24"/>
  <c r="D1858" i="24"/>
  <c r="C1858" i="24"/>
  <c r="I1857" i="24"/>
  <c r="G1857" i="24"/>
  <c r="E1857" i="24"/>
  <c r="D1857" i="24"/>
  <c r="C1857" i="24"/>
  <c r="I1856" i="24"/>
  <c r="G1856" i="24"/>
  <c r="E1856" i="24"/>
  <c r="D1856" i="24"/>
  <c r="C1856" i="24"/>
  <c r="I1855" i="24"/>
  <c r="G1855" i="24"/>
  <c r="E1855" i="24"/>
  <c r="D1855" i="24"/>
  <c r="C1855" i="24"/>
  <c r="I1854" i="24"/>
  <c r="G1854" i="24"/>
  <c r="E1854" i="24"/>
  <c r="D1854" i="24"/>
  <c r="C1854" i="24"/>
  <c r="I1853" i="24"/>
  <c r="G1853" i="24"/>
  <c r="E1853" i="24"/>
  <c r="D1853" i="24"/>
  <c r="C1853" i="24"/>
  <c r="I1852" i="24"/>
  <c r="G1852" i="24"/>
  <c r="E1852" i="24"/>
  <c r="D1852" i="24"/>
  <c r="C1852" i="24"/>
  <c r="I1851" i="24"/>
  <c r="G1851" i="24"/>
  <c r="E1851" i="24"/>
  <c r="D1851" i="24"/>
  <c r="C1851" i="24"/>
  <c r="I1850" i="24"/>
  <c r="G1850" i="24"/>
  <c r="E1850" i="24"/>
  <c r="D1850" i="24"/>
  <c r="C1850" i="24"/>
  <c r="I1849" i="24"/>
  <c r="G1849" i="24"/>
  <c r="E1849" i="24"/>
  <c r="D1849" i="24"/>
  <c r="C1849" i="24"/>
  <c r="I1848" i="24"/>
  <c r="G1848" i="24"/>
  <c r="E1848" i="24"/>
  <c r="D1848" i="24"/>
  <c r="C1848" i="24"/>
  <c r="I1847" i="24"/>
  <c r="G1847" i="24"/>
  <c r="E1847" i="24"/>
  <c r="D1847" i="24"/>
  <c r="C1847" i="24"/>
  <c r="I1846" i="24"/>
  <c r="G1846" i="24"/>
  <c r="E1846" i="24"/>
  <c r="D1846" i="24"/>
  <c r="C1846" i="24"/>
  <c r="I1845" i="24"/>
  <c r="G1845" i="24"/>
  <c r="E1845" i="24"/>
  <c r="D1845" i="24"/>
  <c r="C1845" i="24"/>
  <c r="I1844" i="24"/>
  <c r="G1844" i="24"/>
  <c r="E1844" i="24"/>
  <c r="D1844" i="24"/>
  <c r="C1844" i="24"/>
  <c r="I1843" i="24"/>
  <c r="G1843" i="24"/>
  <c r="E1843" i="24"/>
  <c r="D1843" i="24"/>
  <c r="C1843" i="24"/>
  <c r="I1842" i="24"/>
  <c r="G1842" i="24"/>
  <c r="E1842" i="24"/>
  <c r="D1842" i="24"/>
  <c r="C1842" i="24"/>
  <c r="I1841" i="24"/>
  <c r="G1841" i="24"/>
  <c r="E1841" i="24"/>
  <c r="D1841" i="24"/>
  <c r="C1841" i="24"/>
  <c r="I1840" i="24"/>
  <c r="G1840" i="24"/>
  <c r="E1840" i="24"/>
  <c r="D1840" i="24"/>
  <c r="C1840" i="24"/>
  <c r="I1839" i="24"/>
  <c r="G1839" i="24"/>
  <c r="E1839" i="24"/>
  <c r="D1839" i="24"/>
  <c r="C1839" i="24"/>
  <c r="I1838" i="24"/>
  <c r="G1838" i="24"/>
  <c r="E1838" i="24"/>
  <c r="D1838" i="24"/>
  <c r="C1838" i="24"/>
  <c r="I1837" i="24"/>
  <c r="G1837" i="24"/>
  <c r="E1837" i="24"/>
  <c r="D1837" i="24"/>
  <c r="C1837" i="24"/>
  <c r="I1836" i="24"/>
  <c r="G1836" i="24"/>
  <c r="E1836" i="24"/>
  <c r="D1836" i="24"/>
  <c r="C1836" i="24"/>
  <c r="I1835" i="24"/>
  <c r="G1835" i="24"/>
  <c r="E1835" i="24"/>
  <c r="D1835" i="24"/>
  <c r="C1835" i="24"/>
  <c r="I1834" i="24"/>
  <c r="G1834" i="24"/>
  <c r="E1834" i="24"/>
  <c r="D1834" i="24"/>
  <c r="C1834" i="24"/>
  <c r="I1833" i="24"/>
  <c r="G1833" i="24"/>
  <c r="E1833" i="24"/>
  <c r="D1833" i="24"/>
  <c r="C1833" i="24"/>
  <c r="I1832" i="24"/>
  <c r="G1832" i="24"/>
  <c r="E1832" i="24"/>
  <c r="D1832" i="24"/>
  <c r="C1832" i="24"/>
  <c r="I1831" i="24"/>
  <c r="G1831" i="24"/>
  <c r="E1831" i="24"/>
  <c r="D1831" i="24"/>
  <c r="C1831" i="24"/>
  <c r="I1830" i="24"/>
  <c r="G1830" i="24"/>
  <c r="E1830" i="24"/>
  <c r="D1830" i="24"/>
  <c r="C1830" i="24"/>
  <c r="I1829" i="24"/>
  <c r="G1829" i="24"/>
  <c r="E1829" i="24"/>
  <c r="D1829" i="24"/>
  <c r="C1829" i="24"/>
  <c r="I1828" i="24"/>
  <c r="G1828" i="24"/>
  <c r="E1828" i="24"/>
  <c r="D1828" i="24"/>
  <c r="C1828" i="24"/>
  <c r="I1827" i="24"/>
  <c r="G1827" i="24"/>
  <c r="E1827" i="24"/>
  <c r="D1827" i="24"/>
  <c r="C1827" i="24"/>
  <c r="I1826" i="24"/>
  <c r="G1826" i="24"/>
  <c r="E1826" i="24"/>
  <c r="D1826" i="24"/>
  <c r="C1826" i="24"/>
  <c r="I1825" i="24"/>
  <c r="G1825" i="24"/>
  <c r="E1825" i="24"/>
  <c r="D1825" i="24"/>
  <c r="C1825" i="24"/>
  <c r="I1824" i="24"/>
  <c r="G1824" i="24"/>
  <c r="E1824" i="24"/>
  <c r="D1824" i="24"/>
  <c r="C1824" i="24"/>
  <c r="I1823" i="24"/>
  <c r="G1823" i="24"/>
  <c r="E1823" i="24"/>
  <c r="D1823" i="24"/>
  <c r="C1823" i="24"/>
  <c r="I1822" i="24"/>
  <c r="G1822" i="24"/>
  <c r="E1822" i="24"/>
  <c r="D1822" i="24"/>
  <c r="C1822" i="24"/>
  <c r="I1821" i="24"/>
  <c r="G1821" i="24"/>
  <c r="E1821" i="24"/>
  <c r="D1821" i="24"/>
  <c r="C1821" i="24"/>
  <c r="I1820" i="24"/>
  <c r="G1820" i="24"/>
  <c r="E1820" i="24"/>
  <c r="D1820" i="24"/>
  <c r="C1820" i="24"/>
  <c r="I1819" i="24"/>
  <c r="G1819" i="24"/>
  <c r="E1819" i="24"/>
  <c r="D1819" i="24"/>
  <c r="C1819" i="24"/>
  <c r="I1818" i="24"/>
  <c r="G1818" i="24"/>
  <c r="E1818" i="24"/>
  <c r="D1818" i="24"/>
  <c r="C1818" i="24"/>
  <c r="I1817" i="24"/>
  <c r="G1817" i="24"/>
  <c r="E1817" i="24"/>
  <c r="D1817" i="24"/>
  <c r="C1817" i="24"/>
  <c r="I1816" i="24"/>
  <c r="G1816" i="24"/>
  <c r="E1816" i="24"/>
  <c r="D1816" i="24"/>
  <c r="C1816" i="24"/>
  <c r="I1815" i="24"/>
  <c r="G1815" i="24"/>
  <c r="E1815" i="24"/>
  <c r="D1815" i="24"/>
  <c r="C1815" i="24"/>
  <c r="I1814" i="24"/>
  <c r="G1814" i="24"/>
  <c r="E1814" i="24"/>
  <c r="D1814" i="24"/>
  <c r="C1814" i="24"/>
  <c r="I1813" i="24"/>
  <c r="G1813" i="24"/>
  <c r="E1813" i="24"/>
  <c r="D1813" i="24"/>
  <c r="C1813" i="24"/>
  <c r="I1812" i="24"/>
  <c r="G1812" i="24"/>
  <c r="E1812" i="24"/>
  <c r="D1812" i="24"/>
  <c r="C1812" i="24"/>
  <c r="I1811" i="24"/>
  <c r="G1811" i="24"/>
  <c r="E1811" i="24"/>
  <c r="D1811" i="24"/>
  <c r="C1811" i="24"/>
  <c r="I1810" i="24"/>
  <c r="G1810" i="24"/>
  <c r="E1810" i="24"/>
  <c r="D1810" i="24"/>
  <c r="C1810" i="24"/>
  <c r="I1809" i="24"/>
  <c r="G1809" i="24"/>
  <c r="E1809" i="24"/>
  <c r="D1809" i="24"/>
  <c r="C1809" i="24"/>
  <c r="I1808" i="24"/>
  <c r="G1808" i="24"/>
  <c r="E1808" i="24"/>
  <c r="D1808" i="24"/>
  <c r="C1808" i="24"/>
  <c r="I1807" i="24"/>
  <c r="G1807" i="24"/>
  <c r="E1807" i="24"/>
  <c r="D1807" i="24"/>
  <c r="C1807" i="24"/>
  <c r="I1806" i="24"/>
  <c r="G1806" i="24"/>
  <c r="E1806" i="24"/>
  <c r="D1806" i="24"/>
  <c r="C1806" i="24"/>
  <c r="I1805" i="24"/>
  <c r="G1805" i="24"/>
  <c r="E1805" i="24"/>
  <c r="D1805" i="24"/>
  <c r="C1805" i="24"/>
  <c r="I1804" i="24"/>
  <c r="G1804" i="24"/>
  <c r="E1804" i="24"/>
  <c r="D1804" i="24"/>
  <c r="C1804" i="24"/>
  <c r="I1803" i="24"/>
  <c r="G1803" i="24"/>
  <c r="E1803" i="24"/>
  <c r="D1803" i="24"/>
  <c r="C1803" i="24"/>
  <c r="I1802" i="24"/>
  <c r="G1802" i="24"/>
  <c r="E1802" i="24"/>
  <c r="D1802" i="24"/>
  <c r="C1802" i="24"/>
  <c r="I1801" i="24"/>
  <c r="G1801" i="24"/>
  <c r="E1801" i="24"/>
  <c r="D1801" i="24"/>
  <c r="C1801" i="24"/>
  <c r="I1800" i="24"/>
  <c r="G1800" i="24"/>
  <c r="E1800" i="24"/>
  <c r="D1800" i="24"/>
  <c r="C1800" i="24"/>
  <c r="I1799" i="24"/>
  <c r="G1799" i="24"/>
  <c r="E1799" i="24"/>
  <c r="D1799" i="24"/>
  <c r="C1799" i="24"/>
  <c r="I1798" i="24"/>
  <c r="G1798" i="24"/>
  <c r="E1798" i="24"/>
  <c r="D1798" i="24"/>
  <c r="C1798" i="24"/>
  <c r="I1797" i="24"/>
  <c r="G1797" i="24"/>
  <c r="E1797" i="24"/>
  <c r="D1797" i="24"/>
  <c r="C1797" i="24"/>
  <c r="I1796" i="24"/>
  <c r="G1796" i="24"/>
  <c r="E1796" i="24"/>
  <c r="D1796" i="24"/>
  <c r="C1796" i="24"/>
  <c r="I1795" i="24"/>
  <c r="G1795" i="24"/>
  <c r="E1795" i="24"/>
  <c r="D1795" i="24"/>
  <c r="C1795" i="24"/>
  <c r="I1794" i="24"/>
  <c r="G1794" i="24"/>
  <c r="E1794" i="24"/>
  <c r="D1794" i="24"/>
  <c r="C1794" i="24"/>
  <c r="I1793" i="24"/>
  <c r="G1793" i="24"/>
  <c r="E1793" i="24"/>
  <c r="D1793" i="24"/>
  <c r="C1793" i="24"/>
  <c r="I1792" i="24"/>
  <c r="G1792" i="24"/>
  <c r="E1792" i="24"/>
  <c r="D1792" i="24"/>
  <c r="C1792" i="24"/>
  <c r="I1791" i="24"/>
  <c r="G1791" i="24"/>
  <c r="E1791" i="24"/>
  <c r="D1791" i="24"/>
  <c r="C1791" i="24"/>
  <c r="I1790" i="24"/>
  <c r="G1790" i="24"/>
  <c r="E1790" i="24"/>
  <c r="D1790" i="24"/>
  <c r="C1790" i="24"/>
  <c r="I1789" i="24"/>
  <c r="G1789" i="24"/>
  <c r="E1789" i="24"/>
  <c r="D1789" i="24"/>
  <c r="C1789" i="24"/>
  <c r="I1788" i="24"/>
  <c r="G1788" i="24"/>
  <c r="E1788" i="24"/>
  <c r="D1788" i="24"/>
  <c r="C1788" i="24"/>
  <c r="I1787" i="24"/>
  <c r="G1787" i="24"/>
  <c r="E1787" i="24"/>
  <c r="D1787" i="24"/>
  <c r="C1787" i="24"/>
  <c r="I1786" i="24"/>
  <c r="G1786" i="24"/>
  <c r="E1786" i="24"/>
  <c r="D1786" i="24"/>
  <c r="C1786" i="24"/>
  <c r="I1785" i="24"/>
  <c r="G1785" i="24"/>
  <c r="E1785" i="24"/>
  <c r="D1785" i="24"/>
  <c r="C1785" i="24"/>
  <c r="I1784" i="24"/>
  <c r="G1784" i="24"/>
  <c r="E1784" i="24"/>
  <c r="D1784" i="24"/>
  <c r="C1784" i="24"/>
  <c r="I1783" i="24"/>
  <c r="G1783" i="24"/>
  <c r="E1783" i="24"/>
  <c r="D1783" i="24"/>
  <c r="C1783" i="24"/>
  <c r="I1782" i="24"/>
  <c r="G1782" i="24"/>
  <c r="E1782" i="24"/>
  <c r="D1782" i="24"/>
  <c r="C1782" i="24"/>
  <c r="I1781" i="24"/>
  <c r="G1781" i="24"/>
  <c r="E1781" i="24"/>
  <c r="D1781" i="24"/>
  <c r="C1781" i="24"/>
  <c r="I1780" i="24"/>
  <c r="G1780" i="24"/>
  <c r="E1780" i="24"/>
  <c r="D1780" i="24"/>
  <c r="C1780" i="24"/>
  <c r="I1779" i="24"/>
  <c r="G1779" i="24"/>
  <c r="E1779" i="24"/>
  <c r="D1779" i="24"/>
  <c r="C1779" i="24"/>
  <c r="I1778" i="24"/>
  <c r="G1778" i="24"/>
  <c r="E1778" i="24"/>
  <c r="D1778" i="24"/>
  <c r="C1778" i="24"/>
  <c r="I1777" i="24"/>
  <c r="G1777" i="24"/>
  <c r="E1777" i="24"/>
  <c r="D1777" i="24"/>
  <c r="C1777" i="24"/>
  <c r="I1776" i="24"/>
  <c r="G1776" i="24"/>
  <c r="E1776" i="24"/>
  <c r="D1776" i="24"/>
  <c r="C1776" i="24"/>
  <c r="I1775" i="24"/>
  <c r="G1775" i="24"/>
  <c r="E1775" i="24"/>
  <c r="D1775" i="24"/>
  <c r="C1775" i="24"/>
  <c r="I1774" i="24"/>
  <c r="G1774" i="24"/>
  <c r="E1774" i="24"/>
  <c r="D1774" i="24"/>
  <c r="C1774" i="24"/>
  <c r="I1773" i="24"/>
  <c r="G1773" i="24"/>
  <c r="E1773" i="24"/>
  <c r="D1773" i="24"/>
  <c r="C1773" i="24"/>
  <c r="I1772" i="24"/>
  <c r="G1772" i="24"/>
  <c r="E1772" i="24"/>
  <c r="D1772" i="24"/>
  <c r="C1772" i="24"/>
  <c r="I1771" i="24"/>
  <c r="G1771" i="24"/>
  <c r="E1771" i="24"/>
  <c r="D1771" i="24"/>
  <c r="C1771" i="24"/>
  <c r="I1770" i="24"/>
  <c r="G1770" i="24"/>
  <c r="E1770" i="24"/>
  <c r="D1770" i="24"/>
  <c r="C1770" i="24"/>
  <c r="I1769" i="24"/>
  <c r="G1769" i="24"/>
  <c r="E1769" i="24"/>
  <c r="D1769" i="24"/>
  <c r="C1769" i="24"/>
  <c r="I1768" i="24"/>
  <c r="G1768" i="24"/>
  <c r="E1768" i="24"/>
  <c r="D1768" i="24"/>
  <c r="C1768" i="24"/>
  <c r="I1767" i="24"/>
  <c r="G1767" i="24"/>
  <c r="E1767" i="24"/>
  <c r="D1767" i="24"/>
  <c r="C1767" i="24"/>
  <c r="I1766" i="24"/>
  <c r="G1766" i="24"/>
  <c r="E1766" i="24"/>
  <c r="D1766" i="24"/>
  <c r="C1766" i="24"/>
  <c r="I1765" i="24"/>
  <c r="G1765" i="24"/>
  <c r="E1765" i="24"/>
  <c r="D1765" i="24"/>
  <c r="C1765" i="24"/>
  <c r="I1764" i="24"/>
  <c r="G1764" i="24"/>
  <c r="E1764" i="24"/>
  <c r="D1764" i="24"/>
  <c r="C1764" i="24"/>
  <c r="I1763" i="24"/>
  <c r="G1763" i="24"/>
  <c r="E1763" i="24"/>
  <c r="D1763" i="24"/>
  <c r="C1763" i="24"/>
  <c r="I1762" i="24"/>
  <c r="G1762" i="24"/>
  <c r="E1762" i="24"/>
  <c r="D1762" i="24"/>
  <c r="C1762" i="24"/>
  <c r="I1761" i="24"/>
  <c r="G1761" i="24"/>
  <c r="E1761" i="24"/>
  <c r="D1761" i="24"/>
  <c r="C1761" i="24"/>
  <c r="I1760" i="24"/>
  <c r="G1760" i="24"/>
  <c r="E1760" i="24"/>
  <c r="D1760" i="24"/>
  <c r="C1760" i="24"/>
  <c r="I1759" i="24"/>
  <c r="G1759" i="24"/>
  <c r="E1759" i="24"/>
  <c r="D1759" i="24"/>
  <c r="C1759" i="24"/>
  <c r="I1758" i="24"/>
  <c r="G1758" i="24"/>
  <c r="E1758" i="24"/>
  <c r="D1758" i="24"/>
  <c r="C1758" i="24"/>
  <c r="I1757" i="24"/>
  <c r="G1757" i="24"/>
  <c r="E1757" i="24"/>
  <c r="D1757" i="24"/>
  <c r="C1757" i="24"/>
  <c r="I1756" i="24"/>
  <c r="G1756" i="24"/>
  <c r="E1756" i="24"/>
  <c r="D1756" i="24"/>
  <c r="C1756" i="24"/>
  <c r="I1755" i="24"/>
  <c r="G1755" i="24"/>
  <c r="E1755" i="24"/>
  <c r="D1755" i="24"/>
  <c r="C1755" i="24"/>
  <c r="I1754" i="24"/>
  <c r="G1754" i="24"/>
  <c r="E1754" i="24"/>
  <c r="D1754" i="24"/>
  <c r="C1754" i="24"/>
  <c r="I1753" i="24"/>
  <c r="G1753" i="24"/>
  <c r="E1753" i="24"/>
  <c r="D1753" i="24"/>
  <c r="C1753" i="24"/>
  <c r="I1752" i="24"/>
  <c r="G1752" i="24"/>
  <c r="E1752" i="24"/>
  <c r="D1752" i="24"/>
  <c r="C1752" i="24"/>
  <c r="I1751" i="24"/>
  <c r="G1751" i="24"/>
  <c r="E1751" i="24"/>
  <c r="D1751" i="24"/>
  <c r="C1751" i="24"/>
  <c r="I1750" i="24"/>
  <c r="G1750" i="24"/>
  <c r="E1750" i="24"/>
  <c r="D1750" i="24"/>
  <c r="C1750" i="24"/>
  <c r="I1749" i="24"/>
  <c r="G1749" i="24"/>
  <c r="E1749" i="24"/>
  <c r="D1749" i="24"/>
  <c r="C1749" i="24"/>
  <c r="I1748" i="24"/>
  <c r="G1748" i="24"/>
  <c r="E1748" i="24"/>
  <c r="D1748" i="24"/>
  <c r="C1748" i="24"/>
  <c r="I1747" i="24"/>
  <c r="G1747" i="24"/>
  <c r="E1747" i="24"/>
  <c r="D1747" i="24"/>
  <c r="C1747" i="24"/>
  <c r="I1746" i="24"/>
  <c r="G1746" i="24"/>
  <c r="E1746" i="24"/>
  <c r="D1746" i="24"/>
  <c r="C1746" i="24"/>
  <c r="I1745" i="24"/>
  <c r="G1745" i="24"/>
  <c r="E1745" i="24"/>
  <c r="D1745" i="24"/>
  <c r="C1745" i="24"/>
  <c r="I1744" i="24"/>
  <c r="G1744" i="24"/>
  <c r="E1744" i="24"/>
  <c r="D1744" i="24"/>
  <c r="C1744" i="24"/>
  <c r="I1743" i="24"/>
  <c r="G1743" i="24"/>
  <c r="E1743" i="24"/>
  <c r="D1743" i="24"/>
  <c r="C1743" i="24"/>
  <c r="I1742" i="24"/>
  <c r="G1742" i="24"/>
  <c r="E1742" i="24"/>
  <c r="D1742" i="24"/>
  <c r="C1742" i="24"/>
  <c r="I1741" i="24"/>
  <c r="G1741" i="24"/>
  <c r="E1741" i="24"/>
  <c r="D1741" i="24"/>
  <c r="C1741" i="24"/>
  <c r="I1740" i="24"/>
  <c r="G1740" i="24"/>
  <c r="E1740" i="24"/>
  <c r="D1740" i="24"/>
  <c r="C1740" i="24"/>
  <c r="I1739" i="24"/>
  <c r="G1739" i="24"/>
  <c r="E1739" i="24"/>
  <c r="D1739" i="24"/>
  <c r="C1739" i="24"/>
  <c r="I1738" i="24"/>
  <c r="G1738" i="24"/>
  <c r="E1738" i="24"/>
  <c r="D1738" i="24"/>
  <c r="C1738" i="24"/>
  <c r="I1737" i="24"/>
  <c r="G1737" i="24"/>
  <c r="E1737" i="24"/>
  <c r="D1737" i="24"/>
  <c r="C1737" i="24"/>
  <c r="I1736" i="24"/>
  <c r="G1736" i="24"/>
  <c r="E1736" i="24"/>
  <c r="D1736" i="24"/>
  <c r="C1736" i="24"/>
  <c r="I1735" i="24"/>
  <c r="G1735" i="24"/>
  <c r="E1735" i="24"/>
  <c r="D1735" i="24"/>
  <c r="C1735" i="24"/>
  <c r="I1734" i="24"/>
  <c r="G1734" i="24"/>
  <c r="E1734" i="24"/>
  <c r="D1734" i="24"/>
  <c r="C1734" i="24"/>
  <c r="I1733" i="24"/>
  <c r="G1733" i="24"/>
  <c r="E1733" i="24"/>
  <c r="D1733" i="24"/>
  <c r="C1733" i="24"/>
  <c r="I1732" i="24"/>
  <c r="G1732" i="24"/>
  <c r="E1732" i="24"/>
  <c r="D1732" i="24"/>
  <c r="C1732" i="24"/>
  <c r="I1731" i="24"/>
  <c r="G1731" i="24"/>
  <c r="E1731" i="24"/>
  <c r="D1731" i="24"/>
  <c r="C1731" i="24"/>
  <c r="I1730" i="24"/>
  <c r="G1730" i="24"/>
  <c r="E1730" i="24"/>
  <c r="D1730" i="24"/>
  <c r="C1730" i="24"/>
  <c r="I1729" i="24"/>
  <c r="G1729" i="24"/>
  <c r="E1729" i="24"/>
  <c r="D1729" i="24"/>
  <c r="C1729" i="24"/>
  <c r="I1728" i="24"/>
  <c r="G1728" i="24"/>
  <c r="E1728" i="24"/>
  <c r="D1728" i="24"/>
  <c r="C1728" i="24"/>
  <c r="I1727" i="24"/>
  <c r="G1727" i="24"/>
  <c r="E1727" i="24"/>
  <c r="D1727" i="24"/>
  <c r="C1727" i="24"/>
  <c r="I1726" i="24"/>
  <c r="G1726" i="24"/>
  <c r="E1726" i="24"/>
  <c r="D1726" i="24"/>
  <c r="C1726" i="24"/>
  <c r="I1725" i="24"/>
  <c r="G1725" i="24"/>
  <c r="E1725" i="24"/>
  <c r="D1725" i="24"/>
  <c r="C1725" i="24"/>
  <c r="I1724" i="24"/>
  <c r="G1724" i="24"/>
  <c r="E1724" i="24"/>
  <c r="D1724" i="24"/>
  <c r="C1724" i="24"/>
  <c r="I1723" i="24"/>
  <c r="G1723" i="24"/>
  <c r="E1723" i="24"/>
  <c r="D1723" i="24"/>
  <c r="C1723" i="24"/>
  <c r="I1722" i="24"/>
  <c r="G1722" i="24"/>
  <c r="E1722" i="24"/>
  <c r="D1722" i="24"/>
  <c r="C1722" i="24"/>
  <c r="I1721" i="24"/>
  <c r="G1721" i="24"/>
  <c r="E1721" i="24"/>
  <c r="D1721" i="24"/>
  <c r="C1721" i="24"/>
  <c r="I1720" i="24"/>
  <c r="G1720" i="24"/>
  <c r="E1720" i="24"/>
  <c r="D1720" i="24"/>
  <c r="C1720" i="24"/>
  <c r="I1719" i="24"/>
  <c r="G1719" i="24"/>
  <c r="E1719" i="24"/>
  <c r="D1719" i="24"/>
  <c r="C1719" i="24"/>
  <c r="I1718" i="24"/>
  <c r="G1718" i="24"/>
  <c r="E1718" i="24"/>
  <c r="D1718" i="24"/>
  <c r="C1718" i="24"/>
  <c r="I1717" i="24"/>
  <c r="G1717" i="24"/>
  <c r="E1717" i="24"/>
  <c r="D1717" i="24"/>
  <c r="C1717" i="24"/>
  <c r="I1716" i="24"/>
  <c r="G1716" i="24"/>
  <c r="E1716" i="24"/>
  <c r="D1716" i="24"/>
  <c r="C1716" i="24"/>
  <c r="I1715" i="24"/>
  <c r="G1715" i="24"/>
  <c r="E1715" i="24"/>
  <c r="D1715" i="24"/>
  <c r="C1715" i="24"/>
  <c r="I1714" i="24"/>
  <c r="G1714" i="24"/>
  <c r="E1714" i="24"/>
  <c r="D1714" i="24"/>
  <c r="C1714" i="24"/>
  <c r="I1713" i="24"/>
  <c r="G1713" i="24"/>
  <c r="E1713" i="24"/>
  <c r="D1713" i="24"/>
  <c r="C1713" i="24"/>
  <c r="I1712" i="24"/>
  <c r="G1712" i="24"/>
  <c r="E1712" i="24"/>
  <c r="D1712" i="24"/>
  <c r="C1712" i="24"/>
  <c r="I1711" i="24"/>
  <c r="G1711" i="24"/>
  <c r="E1711" i="24"/>
  <c r="D1711" i="24"/>
  <c r="C1711" i="24"/>
  <c r="I1710" i="24"/>
  <c r="G1710" i="24"/>
  <c r="E1710" i="24"/>
  <c r="D1710" i="24"/>
  <c r="C1710" i="24"/>
  <c r="I1709" i="24"/>
  <c r="G1709" i="24"/>
  <c r="E1709" i="24"/>
  <c r="D1709" i="24"/>
  <c r="C1709" i="24"/>
  <c r="I1708" i="24"/>
  <c r="G1708" i="24"/>
  <c r="E1708" i="24"/>
  <c r="D1708" i="24"/>
  <c r="C1708" i="24"/>
  <c r="I1707" i="24"/>
  <c r="G1707" i="24"/>
  <c r="E1707" i="24"/>
  <c r="D1707" i="24"/>
  <c r="C1707" i="24"/>
  <c r="I1706" i="24"/>
  <c r="G1706" i="24"/>
  <c r="E1706" i="24"/>
  <c r="D1706" i="24"/>
  <c r="C1706" i="24"/>
  <c r="I1705" i="24"/>
  <c r="G1705" i="24"/>
  <c r="E1705" i="24"/>
  <c r="D1705" i="24"/>
  <c r="C1705" i="24"/>
  <c r="I1704" i="24"/>
  <c r="G1704" i="24"/>
  <c r="E1704" i="24"/>
  <c r="D1704" i="24"/>
  <c r="C1704" i="24"/>
  <c r="I1703" i="24"/>
  <c r="G1703" i="24"/>
  <c r="E1703" i="24"/>
  <c r="D1703" i="24"/>
  <c r="C1703" i="24"/>
  <c r="I1702" i="24"/>
  <c r="G1702" i="24"/>
  <c r="E1702" i="24"/>
  <c r="D1702" i="24"/>
  <c r="C1702" i="24"/>
  <c r="I1701" i="24"/>
  <c r="G1701" i="24"/>
  <c r="E1701" i="24"/>
  <c r="D1701" i="24"/>
  <c r="C1701" i="24"/>
  <c r="I1700" i="24"/>
  <c r="G1700" i="24"/>
  <c r="E1700" i="24"/>
  <c r="D1700" i="24"/>
  <c r="C1700" i="24"/>
  <c r="I1699" i="24"/>
  <c r="G1699" i="24"/>
  <c r="E1699" i="24"/>
  <c r="D1699" i="24"/>
  <c r="C1699" i="24"/>
  <c r="I1698" i="24"/>
  <c r="G1698" i="24"/>
  <c r="E1698" i="24"/>
  <c r="D1698" i="24"/>
  <c r="C1698" i="24"/>
  <c r="I1697" i="24"/>
  <c r="G1697" i="24"/>
  <c r="E1697" i="24"/>
  <c r="D1697" i="24"/>
  <c r="C1697" i="24"/>
  <c r="I1696" i="24"/>
  <c r="G1696" i="24"/>
  <c r="E1696" i="24"/>
  <c r="D1696" i="24"/>
  <c r="C1696" i="24"/>
  <c r="I1695" i="24"/>
  <c r="G1695" i="24"/>
  <c r="E1695" i="24"/>
  <c r="D1695" i="24"/>
  <c r="C1695" i="24"/>
  <c r="I1694" i="24"/>
  <c r="G1694" i="24"/>
  <c r="E1694" i="24"/>
  <c r="D1694" i="24"/>
  <c r="C1694" i="24"/>
  <c r="I1693" i="24"/>
  <c r="G1693" i="24"/>
  <c r="E1693" i="24"/>
  <c r="D1693" i="24"/>
  <c r="C1693" i="24"/>
  <c r="I1692" i="24"/>
  <c r="G1692" i="24"/>
  <c r="E1692" i="24"/>
  <c r="D1692" i="24"/>
  <c r="C1692" i="24"/>
  <c r="I1691" i="24"/>
  <c r="G1691" i="24"/>
  <c r="E1691" i="24"/>
  <c r="D1691" i="24"/>
  <c r="C1691" i="24"/>
  <c r="I1690" i="24"/>
  <c r="G1690" i="24"/>
  <c r="E1690" i="24"/>
  <c r="D1690" i="24"/>
  <c r="C1690" i="24"/>
  <c r="I1689" i="24"/>
  <c r="G1689" i="24"/>
  <c r="E1689" i="24"/>
  <c r="D1689" i="24"/>
  <c r="C1689" i="24"/>
  <c r="I1688" i="24"/>
  <c r="G1688" i="24"/>
  <c r="E1688" i="24"/>
  <c r="D1688" i="24"/>
  <c r="C1688" i="24"/>
  <c r="I1687" i="24"/>
  <c r="G1687" i="24"/>
  <c r="E1687" i="24"/>
  <c r="D1687" i="24"/>
  <c r="C1687" i="24"/>
  <c r="I1686" i="24"/>
  <c r="G1686" i="24"/>
  <c r="E1686" i="24"/>
  <c r="D1686" i="24"/>
  <c r="C1686" i="24"/>
  <c r="I1685" i="24"/>
  <c r="G1685" i="24"/>
  <c r="E1685" i="24"/>
  <c r="D1685" i="24"/>
  <c r="C1685" i="24"/>
  <c r="I1684" i="24"/>
  <c r="G1684" i="24"/>
  <c r="E1684" i="24"/>
  <c r="D1684" i="24"/>
  <c r="C1684" i="24"/>
  <c r="I1683" i="24"/>
  <c r="G1683" i="24"/>
  <c r="E1683" i="24"/>
  <c r="D1683" i="24"/>
  <c r="C1683" i="24"/>
  <c r="I1682" i="24"/>
  <c r="G1682" i="24"/>
  <c r="E1682" i="24"/>
  <c r="D1682" i="24"/>
  <c r="C1682" i="24"/>
  <c r="I1681" i="24"/>
  <c r="G1681" i="24"/>
  <c r="E1681" i="24"/>
  <c r="D1681" i="24"/>
  <c r="C1681" i="24"/>
  <c r="I1680" i="24"/>
  <c r="G1680" i="24"/>
  <c r="E1680" i="24"/>
  <c r="D1680" i="24"/>
  <c r="C1680" i="24"/>
  <c r="I1679" i="24"/>
  <c r="G1679" i="24"/>
  <c r="E1679" i="24"/>
  <c r="D1679" i="24"/>
  <c r="C1679" i="24"/>
  <c r="I1678" i="24"/>
  <c r="G1678" i="24"/>
  <c r="E1678" i="24"/>
  <c r="D1678" i="24"/>
  <c r="C1678" i="24"/>
  <c r="I1677" i="24"/>
  <c r="G1677" i="24"/>
  <c r="E1677" i="24"/>
  <c r="D1677" i="24"/>
  <c r="C1677" i="24"/>
  <c r="I1676" i="24"/>
  <c r="G1676" i="24"/>
  <c r="E1676" i="24"/>
  <c r="D1676" i="24"/>
  <c r="C1676" i="24"/>
  <c r="I1675" i="24"/>
  <c r="G1675" i="24"/>
  <c r="E1675" i="24"/>
  <c r="D1675" i="24"/>
  <c r="C1675" i="24"/>
  <c r="I1674" i="24"/>
  <c r="G1674" i="24"/>
  <c r="E1674" i="24"/>
  <c r="D1674" i="24"/>
  <c r="C1674" i="24"/>
  <c r="I1673" i="24"/>
  <c r="G1673" i="24"/>
  <c r="E1673" i="24"/>
  <c r="D1673" i="24"/>
  <c r="C1673" i="24"/>
  <c r="I1672" i="24"/>
  <c r="G1672" i="24"/>
  <c r="E1672" i="24"/>
  <c r="D1672" i="24"/>
  <c r="C1672" i="24"/>
  <c r="I1671" i="24"/>
  <c r="G1671" i="24"/>
  <c r="E1671" i="24"/>
  <c r="D1671" i="24"/>
  <c r="C1671" i="24"/>
  <c r="I1670" i="24"/>
  <c r="G1670" i="24"/>
  <c r="E1670" i="24"/>
  <c r="D1670" i="24"/>
  <c r="C1670" i="24"/>
  <c r="I1669" i="24"/>
  <c r="G1669" i="24"/>
  <c r="E1669" i="24"/>
  <c r="D1669" i="24"/>
  <c r="C1669" i="24"/>
  <c r="I1668" i="24"/>
  <c r="G1668" i="24"/>
  <c r="E1668" i="24"/>
  <c r="D1668" i="24"/>
  <c r="C1668" i="24"/>
  <c r="I1667" i="24"/>
  <c r="G1667" i="24"/>
  <c r="E1667" i="24"/>
  <c r="D1667" i="24"/>
  <c r="C1667" i="24"/>
  <c r="I1666" i="24"/>
  <c r="G1666" i="24"/>
  <c r="E1666" i="24"/>
  <c r="D1666" i="24"/>
  <c r="C1666" i="24"/>
  <c r="I1665" i="24"/>
  <c r="G1665" i="24"/>
  <c r="E1665" i="24"/>
  <c r="D1665" i="24"/>
  <c r="C1665" i="24"/>
  <c r="I1664" i="24"/>
  <c r="G1664" i="24"/>
  <c r="E1664" i="24"/>
  <c r="D1664" i="24"/>
  <c r="C1664" i="24"/>
  <c r="I1663" i="24"/>
  <c r="G1663" i="24"/>
  <c r="E1663" i="24"/>
  <c r="D1663" i="24"/>
  <c r="C1663" i="24"/>
  <c r="I1662" i="24"/>
  <c r="G1662" i="24"/>
  <c r="E1662" i="24"/>
  <c r="D1662" i="24"/>
  <c r="C1662" i="24"/>
  <c r="I1661" i="24"/>
  <c r="G1661" i="24"/>
  <c r="E1661" i="24"/>
  <c r="D1661" i="24"/>
  <c r="C1661" i="24"/>
  <c r="I1660" i="24"/>
  <c r="G1660" i="24"/>
  <c r="E1660" i="24"/>
  <c r="D1660" i="24"/>
  <c r="C1660" i="24"/>
  <c r="I1659" i="24"/>
  <c r="G1659" i="24"/>
  <c r="E1659" i="24"/>
  <c r="D1659" i="24"/>
  <c r="C1659" i="24"/>
  <c r="I1658" i="24"/>
  <c r="G1658" i="24"/>
  <c r="E1658" i="24"/>
  <c r="D1658" i="24"/>
  <c r="C1658" i="24"/>
  <c r="I1657" i="24"/>
  <c r="G1657" i="24"/>
  <c r="E1657" i="24"/>
  <c r="D1657" i="24"/>
  <c r="C1657" i="24"/>
  <c r="I1656" i="24"/>
  <c r="G1656" i="24"/>
  <c r="E1656" i="24"/>
  <c r="D1656" i="24"/>
  <c r="C1656" i="24"/>
  <c r="I1655" i="24"/>
  <c r="G1655" i="24"/>
  <c r="E1655" i="24"/>
  <c r="D1655" i="24"/>
  <c r="C1655" i="24"/>
  <c r="I1654" i="24"/>
  <c r="G1654" i="24"/>
  <c r="E1654" i="24"/>
  <c r="D1654" i="24"/>
  <c r="C1654" i="24"/>
  <c r="I1653" i="24"/>
  <c r="G1653" i="24"/>
  <c r="E1653" i="24"/>
  <c r="D1653" i="24"/>
  <c r="C1653" i="24"/>
  <c r="I1652" i="24"/>
  <c r="G1652" i="24"/>
  <c r="E1652" i="24"/>
  <c r="D1652" i="24"/>
  <c r="C1652" i="24"/>
  <c r="I1651" i="24"/>
  <c r="G1651" i="24"/>
  <c r="E1651" i="24"/>
  <c r="D1651" i="24"/>
  <c r="C1651" i="24"/>
  <c r="I1650" i="24"/>
  <c r="G1650" i="24"/>
  <c r="E1650" i="24"/>
  <c r="D1650" i="24"/>
  <c r="C1650" i="24"/>
  <c r="I1649" i="24"/>
  <c r="G1649" i="24"/>
  <c r="E1649" i="24"/>
  <c r="D1649" i="24"/>
  <c r="C1649" i="24"/>
  <c r="I1648" i="24"/>
  <c r="G1648" i="24"/>
  <c r="E1648" i="24"/>
  <c r="D1648" i="24"/>
  <c r="C1648" i="24"/>
  <c r="I1647" i="24"/>
  <c r="G1647" i="24"/>
  <c r="E1647" i="24"/>
  <c r="D1647" i="24"/>
  <c r="C1647" i="24"/>
  <c r="I1646" i="24"/>
  <c r="G1646" i="24"/>
  <c r="E1646" i="24"/>
  <c r="D1646" i="24"/>
  <c r="C1646" i="24"/>
  <c r="I1645" i="24"/>
  <c r="G1645" i="24"/>
  <c r="E1645" i="24"/>
  <c r="D1645" i="24"/>
  <c r="C1645" i="24"/>
  <c r="I1644" i="24"/>
  <c r="G1644" i="24"/>
  <c r="E1644" i="24"/>
  <c r="D1644" i="24"/>
  <c r="C1644" i="24"/>
  <c r="I1643" i="24"/>
  <c r="G1643" i="24"/>
  <c r="E1643" i="24"/>
  <c r="D1643" i="24"/>
  <c r="C1643" i="24"/>
  <c r="I1642" i="24"/>
  <c r="G1642" i="24"/>
  <c r="E1642" i="24"/>
  <c r="D1642" i="24"/>
  <c r="C1642" i="24"/>
  <c r="I1641" i="24"/>
  <c r="G1641" i="24"/>
  <c r="E1641" i="24"/>
  <c r="D1641" i="24"/>
  <c r="C1641" i="24"/>
  <c r="I1640" i="24"/>
  <c r="G1640" i="24"/>
  <c r="E1640" i="24"/>
  <c r="D1640" i="24"/>
  <c r="C1640" i="24"/>
  <c r="I1639" i="24"/>
  <c r="G1639" i="24"/>
  <c r="E1639" i="24"/>
  <c r="D1639" i="24"/>
  <c r="C1639" i="24"/>
  <c r="I1638" i="24"/>
  <c r="G1638" i="24"/>
  <c r="E1638" i="24"/>
  <c r="D1638" i="24"/>
  <c r="C1638" i="24"/>
  <c r="I1637" i="24"/>
  <c r="G1637" i="24"/>
  <c r="E1637" i="24"/>
  <c r="D1637" i="24"/>
  <c r="C1637" i="24"/>
  <c r="I1636" i="24"/>
  <c r="G1636" i="24"/>
  <c r="E1636" i="24"/>
  <c r="D1636" i="24"/>
  <c r="C1636" i="24"/>
  <c r="I1635" i="24"/>
  <c r="G1635" i="24"/>
  <c r="E1635" i="24"/>
  <c r="D1635" i="24"/>
  <c r="C1635" i="24"/>
  <c r="I1634" i="24"/>
  <c r="G1634" i="24"/>
  <c r="E1634" i="24"/>
  <c r="D1634" i="24"/>
  <c r="C1634" i="24"/>
  <c r="I1633" i="24"/>
  <c r="G1633" i="24"/>
  <c r="E1633" i="24"/>
  <c r="D1633" i="24"/>
  <c r="C1633" i="24"/>
  <c r="I1632" i="24"/>
  <c r="G1632" i="24"/>
  <c r="E1632" i="24"/>
  <c r="D1632" i="24"/>
  <c r="C1632" i="24"/>
  <c r="I1631" i="24"/>
  <c r="G1631" i="24"/>
  <c r="E1631" i="24"/>
  <c r="D1631" i="24"/>
  <c r="C1631" i="24"/>
  <c r="I1630" i="24"/>
  <c r="G1630" i="24"/>
  <c r="E1630" i="24"/>
  <c r="D1630" i="24"/>
  <c r="C1630" i="24"/>
  <c r="I1629" i="24"/>
  <c r="G1629" i="24"/>
  <c r="E1629" i="24"/>
  <c r="D1629" i="24"/>
  <c r="C1629" i="24"/>
  <c r="I1628" i="24"/>
  <c r="G1628" i="24"/>
  <c r="E1628" i="24"/>
  <c r="D1628" i="24"/>
  <c r="C1628" i="24"/>
  <c r="I1627" i="24"/>
  <c r="G1627" i="24"/>
  <c r="E1627" i="24"/>
  <c r="D1627" i="24"/>
  <c r="C1627" i="24"/>
  <c r="I1626" i="24"/>
  <c r="G1626" i="24"/>
  <c r="E1626" i="24"/>
  <c r="D1626" i="24"/>
  <c r="C1626" i="24"/>
  <c r="I1625" i="24"/>
  <c r="G1625" i="24"/>
  <c r="E1625" i="24"/>
  <c r="D1625" i="24"/>
  <c r="C1625" i="24"/>
  <c r="I1624" i="24"/>
  <c r="G1624" i="24"/>
  <c r="E1624" i="24"/>
  <c r="D1624" i="24"/>
  <c r="C1624" i="24"/>
  <c r="I1623" i="24"/>
  <c r="G1623" i="24"/>
  <c r="E1623" i="24"/>
  <c r="D1623" i="24"/>
  <c r="C1623" i="24"/>
  <c r="I1622" i="24"/>
  <c r="G1622" i="24"/>
  <c r="E1622" i="24"/>
  <c r="D1622" i="24"/>
  <c r="C1622" i="24"/>
  <c r="I1621" i="24"/>
  <c r="G1621" i="24"/>
  <c r="E1621" i="24"/>
  <c r="D1621" i="24"/>
  <c r="C1621" i="24"/>
  <c r="I1620" i="24"/>
  <c r="G1620" i="24"/>
  <c r="E1620" i="24"/>
  <c r="D1620" i="24"/>
  <c r="C1620" i="24"/>
  <c r="I1619" i="24"/>
  <c r="G1619" i="24"/>
  <c r="E1619" i="24"/>
  <c r="D1619" i="24"/>
  <c r="C1619" i="24"/>
  <c r="I1618" i="24"/>
  <c r="G1618" i="24"/>
  <c r="E1618" i="24"/>
  <c r="D1618" i="24"/>
  <c r="C1618" i="24"/>
  <c r="I1617" i="24"/>
  <c r="G1617" i="24"/>
  <c r="E1617" i="24"/>
  <c r="D1617" i="24"/>
  <c r="C1617" i="24"/>
  <c r="I1616" i="24"/>
  <c r="G1616" i="24"/>
  <c r="E1616" i="24"/>
  <c r="D1616" i="24"/>
  <c r="C1616" i="24"/>
  <c r="I1615" i="24"/>
  <c r="G1615" i="24"/>
  <c r="E1615" i="24"/>
  <c r="D1615" i="24"/>
  <c r="C1615" i="24"/>
  <c r="I1614" i="24"/>
  <c r="G1614" i="24"/>
  <c r="E1614" i="24"/>
  <c r="D1614" i="24"/>
  <c r="C1614" i="24"/>
  <c r="I1613" i="24"/>
  <c r="G1613" i="24"/>
  <c r="E1613" i="24"/>
  <c r="D1613" i="24"/>
  <c r="C1613" i="24"/>
  <c r="I1612" i="24"/>
  <c r="G1612" i="24"/>
  <c r="E1612" i="24"/>
  <c r="D1612" i="24"/>
  <c r="C1612" i="24"/>
  <c r="I1611" i="24"/>
  <c r="G1611" i="24"/>
  <c r="E1611" i="24"/>
  <c r="D1611" i="24"/>
  <c r="C1611" i="24"/>
  <c r="I1610" i="24"/>
  <c r="G1610" i="24"/>
  <c r="E1610" i="24"/>
  <c r="D1610" i="24"/>
  <c r="C1610" i="24"/>
  <c r="I1609" i="24"/>
  <c r="G1609" i="24"/>
  <c r="E1609" i="24"/>
  <c r="D1609" i="24"/>
  <c r="C1609" i="24"/>
  <c r="I1608" i="24"/>
  <c r="G1608" i="24"/>
  <c r="E1608" i="24"/>
  <c r="D1608" i="24"/>
  <c r="C1608" i="24"/>
  <c r="I1607" i="24"/>
  <c r="G1607" i="24"/>
  <c r="E1607" i="24"/>
  <c r="D1607" i="24"/>
  <c r="C1607" i="24"/>
  <c r="I1606" i="24"/>
  <c r="G1606" i="24"/>
  <c r="E1606" i="24"/>
  <c r="D1606" i="24"/>
  <c r="C1606" i="24"/>
  <c r="I1605" i="24"/>
  <c r="G1605" i="24"/>
  <c r="E1605" i="24"/>
  <c r="D1605" i="24"/>
  <c r="C1605" i="24"/>
  <c r="I1604" i="24"/>
  <c r="G1604" i="24"/>
  <c r="E1604" i="24"/>
  <c r="D1604" i="24"/>
  <c r="C1604" i="24"/>
  <c r="I1603" i="24"/>
  <c r="G1603" i="24"/>
  <c r="E1603" i="24"/>
  <c r="D1603" i="24"/>
  <c r="C1603" i="24"/>
  <c r="I1602" i="24"/>
  <c r="G1602" i="24"/>
  <c r="E1602" i="24"/>
  <c r="D1602" i="24"/>
  <c r="C1602" i="24"/>
  <c r="I1601" i="24"/>
  <c r="G1601" i="24"/>
  <c r="E1601" i="24"/>
  <c r="D1601" i="24"/>
  <c r="C1601" i="24"/>
  <c r="I1600" i="24"/>
  <c r="G1600" i="24"/>
  <c r="E1600" i="24"/>
  <c r="D1600" i="24"/>
  <c r="C1600" i="24"/>
  <c r="I1599" i="24"/>
  <c r="G1599" i="24"/>
  <c r="E1599" i="24"/>
  <c r="D1599" i="24"/>
  <c r="C1599" i="24"/>
  <c r="I1598" i="24"/>
  <c r="G1598" i="24"/>
  <c r="E1598" i="24"/>
  <c r="D1598" i="24"/>
  <c r="C1598" i="24"/>
  <c r="I1597" i="24"/>
  <c r="G1597" i="24"/>
  <c r="E1597" i="24"/>
  <c r="D1597" i="24"/>
  <c r="C1597" i="24"/>
  <c r="I1596" i="24"/>
  <c r="G1596" i="24"/>
  <c r="E1596" i="24"/>
  <c r="D1596" i="24"/>
  <c r="C1596" i="24"/>
  <c r="I1595" i="24"/>
  <c r="G1595" i="24"/>
  <c r="E1595" i="24"/>
  <c r="D1595" i="24"/>
  <c r="C1595" i="24"/>
  <c r="I1594" i="24"/>
  <c r="G1594" i="24"/>
  <c r="E1594" i="24"/>
  <c r="D1594" i="24"/>
  <c r="C1594" i="24"/>
  <c r="I1593" i="24"/>
  <c r="G1593" i="24"/>
  <c r="E1593" i="24"/>
  <c r="D1593" i="24"/>
  <c r="C1593" i="24"/>
  <c r="I1592" i="24"/>
  <c r="G1592" i="24"/>
  <c r="E1592" i="24"/>
  <c r="D1592" i="24"/>
  <c r="C1592" i="24"/>
  <c r="I1591" i="24"/>
  <c r="G1591" i="24"/>
  <c r="E1591" i="24"/>
  <c r="D1591" i="24"/>
  <c r="C1591" i="24"/>
  <c r="I1590" i="24"/>
  <c r="G1590" i="24"/>
  <c r="E1590" i="24"/>
  <c r="D1590" i="24"/>
  <c r="C1590" i="24"/>
  <c r="I1589" i="24"/>
  <c r="G1589" i="24"/>
  <c r="E1589" i="24"/>
  <c r="D1589" i="24"/>
  <c r="C1589" i="24"/>
  <c r="I1588" i="24"/>
  <c r="G1588" i="24"/>
  <c r="E1588" i="24"/>
  <c r="D1588" i="24"/>
  <c r="C1588" i="24"/>
  <c r="I1587" i="24"/>
  <c r="G1587" i="24"/>
  <c r="E1587" i="24"/>
  <c r="D1587" i="24"/>
  <c r="C1587" i="24"/>
  <c r="I1586" i="24"/>
  <c r="G1586" i="24"/>
  <c r="E1586" i="24"/>
  <c r="D1586" i="24"/>
  <c r="C1586" i="24"/>
  <c r="I1585" i="24"/>
  <c r="G1585" i="24"/>
  <c r="E1585" i="24"/>
  <c r="D1585" i="24"/>
  <c r="C1585" i="24"/>
  <c r="I1584" i="24"/>
  <c r="G1584" i="24"/>
  <c r="E1584" i="24"/>
  <c r="D1584" i="24"/>
  <c r="C1584" i="24"/>
  <c r="I1583" i="24"/>
  <c r="G1583" i="24"/>
  <c r="E1583" i="24"/>
  <c r="D1583" i="24"/>
  <c r="C1583" i="24"/>
  <c r="I1582" i="24"/>
  <c r="G1582" i="24"/>
  <c r="E1582" i="24"/>
  <c r="D1582" i="24"/>
  <c r="C1582" i="24"/>
  <c r="I1581" i="24"/>
  <c r="G1581" i="24"/>
  <c r="E1581" i="24"/>
  <c r="D1581" i="24"/>
  <c r="C1581" i="24"/>
  <c r="I1580" i="24"/>
  <c r="G1580" i="24"/>
  <c r="E1580" i="24"/>
  <c r="D1580" i="24"/>
  <c r="C1580" i="24"/>
  <c r="I1579" i="24"/>
  <c r="G1579" i="24"/>
  <c r="E1579" i="24"/>
  <c r="D1579" i="24"/>
  <c r="C1579" i="24"/>
  <c r="I1578" i="24"/>
  <c r="G1578" i="24"/>
  <c r="E1578" i="24"/>
  <c r="D1578" i="24"/>
  <c r="C1578" i="24"/>
  <c r="I1577" i="24"/>
  <c r="G1577" i="24"/>
  <c r="E1577" i="24"/>
  <c r="D1577" i="24"/>
  <c r="C1577" i="24"/>
  <c r="I1576" i="24"/>
  <c r="G1576" i="24"/>
  <c r="E1576" i="24"/>
  <c r="D1576" i="24"/>
  <c r="C1576" i="24"/>
  <c r="I1575" i="24"/>
  <c r="G1575" i="24"/>
  <c r="E1575" i="24"/>
  <c r="D1575" i="24"/>
  <c r="C1575" i="24"/>
  <c r="I1574" i="24"/>
  <c r="G1574" i="24"/>
  <c r="E1574" i="24"/>
  <c r="D1574" i="24"/>
  <c r="C1574" i="24"/>
  <c r="I1573" i="24"/>
  <c r="G1573" i="24"/>
  <c r="E1573" i="24"/>
  <c r="D1573" i="24"/>
  <c r="C1573" i="24"/>
  <c r="I1572" i="24"/>
  <c r="G1572" i="24"/>
  <c r="E1572" i="24"/>
  <c r="D1572" i="24"/>
  <c r="C1572" i="24"/>
  <c r="I1571" i="24"/>
  <c r="G1571" i="24"/>
  <c r="E1571" i="24"/>
  <c r="D1571" i="24"/>
  <c r="C1571" i="24"/>
  <c r="I1570" i="24"/>
  <c r="G1570" i="24"/>
  <c r="E1570" i="24"/>
  <c r="D1570" i="24"/>
  <c r="C1570" i="24"/>
  <c r="I1569" i="24"/>
  <c r="G1569" i="24"/>
  <c r="E1569" i="24"/>
  <c r="D1569" i="24"/>
  <c r="C1569" i="24"/>
  <c r="I1568" i="24"/>
  <c r="G1568" i="24"/>
  <c r="E1568" i="24"/>
  <c r="D1568" i="24"/>
  <c r="C1568" i="24"/>
  <c r="I1567" i="24"/>
  <c r="G1567" i="24"/>
  <c r="E1567" i="24"/>
  <c r="D1567" i="24"/>
  <c r="C1567" i="24"/>
  <c r="I1566" i="24"/>
  <c r="G1566" i="24"/>
  <c r="E1566" i="24"/>
  <c r="D1566" i="24"/>
  <c r="C1566" i="24"/>
  <c r="I1565" i="24"/>
  <c r="G1565" i="24"/>
  <c r="E1565" i="24"/>
  <c r="D1565" i="24"/>
  <c r="C1565" i="24"/>
  <c r="I1564" i="24"/>
  <c r="G1564" i="24"/>
  <c r="E1564" i="24"/>
  <c r="D1564" i="24"/>
  <c r="C1564" i="24"/>
  <c r="I1563" i="24"/>
  <c r="G1563" i="24"/>
  <c r="E1563" i="24"/>
  <c r="D1563" i="24"/>
  <c r="C1563" i="24"/>
  <c r="I1562" i="24"/>
  <c r="G1562" i="24"/>
  <c r="E1562" i="24"/>
  <c r="D1562" i="24"/>
  <c r="C1562" i="24"/>
  <c r="I1561" i="24"/>
  <c r="G1561" i="24"/>
  <c r="E1561" i="24"/>
  <c r="D1561" i="24"/>
  <c r="C1561" i="24"/>
  <c r="I1560" i="24"/>
  <c r="G1560" i="24"/>
  <c r="E1560" i="24"/>
  <c r="D1560" i="24"/>
  <c r="C1560" i="24"/>
  <c r="I1559" i="24"/>
  <c r="G1559" i="24"/>
  <c r="E1559" i="24"/>
  <c r="D1559" i="24"/>
  <c r="C1559" i="24"/>
  <c r="I1558" i="24"/>
  <c r="G1558" i="24"/>
  <c r="E1558" i="24"/>
  <c r="D1558" i="24"/>
  <c r="C1558" i="24"/>
  <c r="I1557" i="24"/>
  <c r="G1557" i="24"/>
  <c r="E1557" i="24"/>
  <c r="D1557" i="24"/>
  <c r="C1557" i="24"/>
  <c r="I1556" i="24"/>
  <c r="G1556" i="24"/>
  <c r="E1556" i="24"/>
  <c r="D1556" i="24"/>
  <c r="C1556" i="24"/>
  <c r="I1555" i="24"/>
  <c r="G1555" i="24"/>
  <c r="E1555" i="24"/>
  <c r="D1555" i="24"/>
  <c r="C1555" i="24"/>
  <c r="I1554" i="24"/>
  <c r="G1554" i="24"/>
  <c r="E1554" i="24"/>
  <c r="D1554" i="24"/>
  <c r="C1554" i="24"/>
  <c r="I1553" i="24"/>
  <c r="G1553" i="24"/>
  <c r="E1553" i="24"/>
  <c r="D1553" i="24"/>
  <c r="C1553" i="24"/>
  <c r="I1552" i="24"/>
  <c r="G1552" i="24"/>
  <c r="E1552" i="24"/>
  <c r="D1552" i="24"/>
  <c r="C1552" i="24"/>
  <c r="I1551" i="24"/>
  <c r="G1551" i="24"/>
  <c r="E1551" i="24"/>
  <c r="D1551" i="24"/>
  <c r="C1551" i="24"/>
  <c r="I1550" i="24"/>
  <c r="G1550" i="24"/>
  <c r="E1550" i="24"/>
  <c r="D1550" i="24"/>
  <c r="C1550" i="24"/>
  <c r="I1549" i="24"/>
  <c r="G1549" i="24"/>
  <c r="E1549" i="24"/>
  <c r="D1549" i="24"/>
  <c r="C1549" i="24"/>
  <c r="I1548" i="24"/>
  <c r="G1548" i="24"/>
  <c r="E1548" i="24"/>
  <c r="D1548" i="24"/>
  <c r="C1548" i="24"/>
  <c r="I1547" i="24"/>
  <c r="G1547" i="24"/>
  <c r="E1547" i="24"/>
  <c r="D1547" i="24"/>
  <c r="C1547" i="24"/>
  <c r="I1546" i="24"/>
  <c r="G1546" i="24"/>
  <c r="E1546" i="24"/>
  <c r="D1546" i="24"/>
  <c r="C1546" i="24"/>
  <c r="I1545" i="24"/>
  <c r="G1545" i="24"/>
  <c r="E1545" i="24"/>
  <c r="D1545" i="24"/>
  <c r="C1545" i="24"/>
  <c r="I1544" i="24"/>
  <c r="G1544" i="24"/>
  <c r="E1544" i="24"/>
  <c r="D1544" i="24"/>
  <c r="C1544" i="24"/>
  <c r="I1543" i="24"/>
  <c r="G1543" i="24"/>
  <c r="E1543" i="24"/>
  <c r="D1543" i="24"/>
  <c r="C1543" i="24"/>
  <c r="I1542" i="24"/>
  <c r="G1542" i="24"/>
  <c r="E1542" i="24"/>
  <c r="D1542" i="24"/>
  <c r="C1542" i="24"/>
  <c r="I1541" i="24"/>
  <c r="G1541" i="24"/>
  <c r="E1541" i="24"/>
  <c r="D1541" i="24"/>
  <c r="C1541" i="24"/>
  <c r="I1540" i="24"/>
  <c r="G1540" i="24"/>
  <c r="E1540" i="24"/>
  <c r="D1540" i="24"/>
  <c r="C1540" i="24"/>
  <c r="I1539" i="24"/>
  <c r="G1539" i="24"/>
  <c r="E1539" i="24"/>
  <c r="D1539" i="24"/>
  <c r="C1539" i="24"/>
  <c r="I1538" i="24"/>
  <c r="G1538" i="24"/>
  <c r="E1538" i="24"/>
  <c r="D1538" i="24"/>
  <c r="C1538" i="24"/>
  <c r="I1537" i="24"/>
  <c r="G1537" i="24"/>
  <c r="E1537" i="24"/>
  <c r="D1537" i="24"/>
  <c r="C1537" i="24"/>
  <c r="I1536" i="24"/>
  <c r="G1536" i="24"/>
  <c r="E1536" i="24"/>
  <c r="D1536" i="24"/>
  <c r="C1536" i="24"/>
  <c r="I1535" i="24"/>
  <c r="G1535" i="24"/>
  <c r="E1535" i="24"/>
  <c r="D1535" i="24"/>
  <c r="C1535" i="24"/>
  <c r="I1534" i="24"/>
  <c r="G1534" i="24"/>
  <c r="E1534" i="24"/>
  <c r="D1534" i="24"/>
  <c r="C1534" i="24"/>
  <c r="I1533" i="24"/>
  <c r="G1533" i="24"/>
  <c r="E1533" i="24"/>
  <c r="D1533" i="24"/>
  <c r="C1533" i="24"/>
  <c r="I1532" i="24"/>
  <c r="G1532" i="24"/>
  <c r="E1532" i="24"/>
  <c r="D1532" i="24"/>
  <c r="C1532" i="24"/>
  <c r="I1531" i="24"/>
  <c r="G1531" i="24"/>
  <c r="E1531" i="24"/>
  <c r="D1531" i="24"/>
  <c r="C1531" i="24"/>
  <c r="I1530" i="24"/>
  <c r="G1530" i="24"/>
  <c r="E1530" i="24"/>
  <c r="D1530" i="24"/>
  <c r="C1530" i="24"/>
  <c r="I1529" i="24"/>
  <c r="G1529" i="24"/>
  <c r="E1529" i="24"/>
  <c r="D1529" i="24"/>
  <c r="C1529" i="24"/>
  <c r="I1528" i="24"/>
  <c r="G1528" i="24"/>
  <c r="E1528" i="24"/>
  <c r="D1528" i="24"/>
  <c r="C1528" i="24"/>
  <c r="I1527" i="24"/>
  <c r="G1527" i="24"/>
  <c r="E1527" i="24"/>
  <c r="D1527" i="24"/>
  <c r="C1527" i="24"/>
  <c r="I1526" i="24"/>
  <c r="G1526" i="24"/>
  <c r="E1526" i="24"/>
  <c r="D1526" i="24"/>
  <c r="C1526" i="24"/>
  <c r="I1525" i="24"/>
  <c r="G1525" i="24"/>
  <c r="E1525" i="24"/>
  <c r="D1525" i="24"/>
  <c r="C1525" i="24"/>
  <c r="I1524" i="24"/>
  <c r="G1524" i="24"/>
  <c r="E1524" i="24"/>
  <c r="D1524" i="24"/>
  <c r="C1524" i="24"/>
  <c r="I1523" i="24"/>
  <c r="G1523" i="24"/>
  <c r="E1523" i="24"/>
  <c r="D1523" i="24"/>
  <c r="C1523" i="24"/>
  <c r="I1522" i="24"/>
  <c r="G1522" i="24"/>
  <c r="E1522" i="24"/>
  <c r="D1522" i="24"/>
  <c r="C1522" i="24"/>
  <c r="I1521" i="24"/>
  <c r="G1521" i="24"/>
  <c r="E1521" i="24"/>
  <c r="D1521" i="24"/>
  <c r="C1521" i="24"/>
  <c r="I1520" i="24"/>
  <c r="G1520" i="24"/>
  <c r="E1520" i="24"/>
  <c r="D1520" i="24"/>
  <c r="C1520" i="24"/>
  <c r="I1519" i="24"/>
  <c r="G1519" i="24"/>
  <c r="E1519" i="24"/>
  <c r="D1519" i="24"/>
  <c r="C1519" i="24"/>
  <c r="I1518" i="24"/>
  <c r="G1518" i="24"/>
  <c r="E1518" i="24"/>
  <c r="D1518" i="24"/>
  <c r="C1518" i="24"/>
  <c r="I1517" i="24"/>
  <c r="G1517" i="24"/>
  <c r="E1517" i="24"/>
  <c r="D1517" i="24"/>
  <c r="C1517" i="24"/>
  <c r="I1516" i="24"/>
  <c r="G1516" i="24"/>
  <c r="E1516" i="24"/>
  <c r="D1516" i="24"/>
  <c r="C1516" i="24"/>
  <c r="I1515" i="24"/>
  <c r="G1515" i="24"/>
  <c r="E1515" i="24"/>
  <c r="D1515" i="24"/>
  <c r="C1515" i="24"/>
  <c r="I1514" i="24"/>
  <c r="G1514" i="24"/>
  <c r="E1514" i="24"/>
  <c r="D1514" i="24"/>
  <c r="C1514" i="24"/>
  <c r="I1513" i="24"/>
  <c r="G1513" i="24"/>
  <c r="E1513" i="24"/>
  <c r="D1513" i="24"/>
  <c r="C1513" i="24"/>
  <c r="I1512" i="24"/>
  <c r="G1512" i="24"/>
  <c r="E1512" i="24"/>
  <c r="D1512" i="24"/>
  <c r="C1512" i="24"/>
  <c r="I1511" i="24"/>
  <c r="G1511" i="24"/>
  <c r="E1511" i="24"/>
  <c r="D1511" i="24"/>
  <c r="C1511" i="24"/>
  <c r="I1510" i="24"/>
  <c r="G1510" i="24"/>
  <c r="E1510" i="24"/>
  <c r="D1510" i="24"/>
  <c r="C1510" i="24"/>
  <c r="I1509" i="24"/>
  <c r="G1509" i="24"/>
  <c r="E1509" i="24"/>
  <c r="D1509" i="24"/>
  <c r="C1509" i="24"/>
  <c r="I1508" i="24"/>
  <c r="G1508" i="24"/>
  <c r="E1508" i="24"/>
  <c r="D1508" i="24"/>
  <c r="C1508" i="24"/>
  <c r="I1507" i="24"/>
  <c r="G1507" i="24"/>
  <c r="E1507" i="24"/>
  <c r="D1507" i="24"/>
  <c r="C1507" i="24"/>
  <c r="I1506" i="24"/>
  <c r="G1506" i="24"/>
  <c r="E1506" i="24"/>
  <c r="D1506" i="24"/>
  <c r="C1506" i="24"/>
  <c r="I1505" i="24"/>
  <c r="G1505" i="24"/>
  <c r="E1505" i="24"/>
  <c r="D1505" i="24"/>
  <c r="C1505" i="24"/>
  <c r="I1504" i="24"/>
  <c r="G1504" i="24"/>
  <c r="E1504" i="24"/>
  <c r="D1504" i="24"/>
  <c r="C1504" i="24"/>
  <c r="I1503" i="24"/>
  <c r="G1503" i="24"/>
  <c r="E1503" i="24"/>
  <c r="D1503" i="24"/>
  <c r="C1503" i="24"/>
  <c r="I1502" i="24"/>
  <c r="G1502" i="24"/>
  <c r="E1502" i="24"/>
  <c r="D1502" i="24"/>
  <c r="C1502" i="24"/>
  <c r="I1501" i="24"/>
  <c r="G1501" i="24"/>
  <c r="E1501" i="24"/>
  <c r="D1501" i="24"/>
  <c r="C1501" i="24"/>
  <c r="I1500" i="24"/>
  <c r="G1500" i="24"/>
  <c r="E1500" i="24"/>
  <c r="D1500" i="24"/>
  <c r="C1500" i="24"/>
  <c r="I1499" i="24"/>
  <c r="G1499" i="24"/>
  <c r="E1499" i="24"/>
  <c r="D1499" i="24"/>
  <c r="C1499" i="24"/>
  <c r="I1498" i="24"/>
  <c r="G1498" i="24"/>
  <c r="E1498" i="24"/>
  <c r="D1498" i="24"/>
  <c r="C1498" i="24"/>
  <c r="I1497" i="24"/>
  <c r="G1497" i="24"/>
  <c r="E1497" i="24"/>
  <c r="D1497" i="24"/>
  <c r="C1497" i="24"/>
  <c r="I1496" i="24"/>
  <c r="G1496" i="24"/>
  <c r="E1496" i="24"/>
  <c r="D1496" i="24"/>
  <c r="C1496" i="24"/>
  <c r="I1495" i="24"/>
  <c r="G1495" i="24"/>
  <c r="E1495" i="24"/>
  <c r="D1495" i="24"/>
  <c r="C1495" i="24"/>
  <c r="I1494" i="24"/>
  <c r="G1494" i="24"/>
  <c r="E1494" i="24"/>
  <c r="D1494" i="24"/>
  <c r="C1494" i="24"/>
  <c r="I1493" i="24"/>
  <c r="G1493" i="24"/>
  <c r="E1493" i="24"/>
  <c r="D1493" i="24"/>
  <c r="C1493" i="24"/>
  <c r="I1492" i="24"/>
  <c r="G1492" i="24"/>
  <c r="E1492" i="24"/>
  <c r="D1492" i="24"/>
  <c r="C1492" i="24"/>
  <c r="I1491" i="24"/>
  <c r="G1491" i="24"/>
  <c r="E1491" i="24"/>
  <c r="D1491" i="24"/>
  <c r="C1491" i="24"/>
  <c r="I1490" i="24"/>
  <c r="G1490" i="24"/>
  <c r="E1490" i="24"/>
  <c r="D1490" i="24"/>
  <c r="C1490" i="24"/>
  <c r="I1489" i="24"/>
  <c r="G1489" i="24"/>
  <c r="E1489" i="24"/>
  <c r="D1489" i="24"/>
  <c r="C1489" i="24"/>
  <c r="I1488" i="24"/>
  <c r="G1488" i="24"/>
  <c r="E1488" i="24"/>
  <c r="D1488" i="24"/>
  <c r="C1488" i="24"/>
  <c r="I1487" i="24"/>
  <c r="G1487" i="24"/>
  <c r="E1487" i="24"/>
  <c r="D1487" i="24"/>
  <c r="C1487" i="24"/>
  <c r="I1486" i="24"/>
  <c r="G1486" i="24"/>
  <c r="E1486" i="24"/>
  <c r="D1486" i="24"/>
  <c r="C1486" i="24"/>
  <c r="I1485" i="24"/>
  <c r="G1485" i="24"/>
  <c r="E1485" i="24"/>
  <c r="D1485" i="24"/>
  <c r="C1485" i="24"/>
  <c r="I1484" i="24"/>
  <c r="G1484" i="24"/>
  <c r="E1484" i="24"/>
  <c r="D1484" i="24"/>
  <c r="C1484" i="24"/>
  <c r="I1483" i="24"/>
  <c r="G1483" i="24"/>
  <c r="E1483" i="24"/>
  <c r="D1483" i="24"/>
  <c r="C1483" i="24"/>
  <c r="I1482" i="24"/>
  <c r="G1482" i="24"/>
  <c r="E1482" i="24"/>
  <c r="D1482" i="24"/>
  <c r="C1482" i="24"/>
  <c r="I1481" i="24"/>
  <c r="G1481" i="24"/>
  <c r="E1481" i="24"/>
  <c r="D1481" i="24"/>
  <c r="C1481" i="24"/>
  <c r="I1480" i="24"/>
  <c r="G1480" i="24"/>
  <c r="E1480" i="24"/>
  <c r="D1480" i="24"/>
  <c r="C1480" i="24"/>
  <c r="I1479" i="24"/>
  <c r="G1479" i="24"/>
  <c r="E1479" i="24"/>
  <c r="D1479" i="24"/>
  <c r="C1479" i="24"/>
  <c r="I1478" i="24"/>
  <c r="G1478" i="24"/>
  <c r="E1478" i="24"/>
  <c r="D1478" i="24"/>
  <c r="C1478" i="24"/>
  <c r="I1477" i="24"/>
  <c r="G1477" i="24"/>
  <c r="E1477" i="24"/>
  <c r="D1477" i="24"/>
  <c r="C1477" i="24"/>
  <c r="I1476" i="24"/>
  <c r="G1476" i="24"/>
  <c r="E1476" i="24"/>
  <c r="D1476" i="24"/>
  <c r="C1476" i="24"/>
  <c r="I1475" i="24"/>
  <c r="G1475" i="24"/>
  <c r="E1475" i="24"/>
  <c r="D1475" i="24"/>
  <c r="C1475" i="24"/>
  <c r="I1474" i="24"/>
  <c r="G1474" i="24"/>
  <c r="E1474" i="24"/>
  <c r="D1474" i="24"/>
  <c r="C1474" i="24"/>
  <c r="I1473" i="24"/>
  <c r="G1473" i="24"/>
  <c r="E1473" i="24"/>
  <c r="D1473" i="24"/>
  <c r="C1473" i="24"/>
  <c r="I1472" i="24"/>
  <c r="G1472" i="24"/>
  <c r="E1472" i="24"/>
  <c r="D1472" i="24"/>
  <c r="C1472" i="24"/>
  <c r="I1471" i="24"/>
  <c r="G1471" i="24"/>
  <c r="E1471" i="24"/>
  <c r="D1471" i="24"/>
  <c r="C1471" i="24"/>
  <c r="I1470" i="24"/>
  <c r="G1470" i="24"/>
  <c r="E1470" i="24"/>
  <c r="D1470" i="24"/>
  <c r="C1470" i="24"/>
  <c r="I1469" i="24"/>
  <c r="G1469" i="24"/>
  <c r="E1469" i="24"/>
  <c r="D1469" i="24"/>
  <c r="C1469" i="24"/>
  <c r="I1468" i="24"/>
  <c r="G1468" i="24"/>
  <c r="E1468" i="24"/>
  <c r="D1468" i="24"/>
  <c r="C1468" i="24"/>
  <c r="I1467" i="24"/>
  <c r="G1467" i="24"/>
  <c r="E1467" i="24"/>
  <c r="D1467" i="24"/>
  <c r="C1467" i="24"/>
  <c r="I1466" i="24"/>
  <c r="G1466" i="24"/>
  <c r="E1466" i="24"/>
  <c r="D1466" i="24"/>
  <c r="C1466" i="24"/>
  <c r="I1465" i="24"/>
  <c r="G1465" i="24"/>
  <c r="E1465" i="24"/>
  <c r="D1465" i="24"/>
  <c r="C1465" i="24"/>
  <c r="I1464" i="24"/>
  <c r="G1464" i="24"/>
  <c r="E1464" i="24"/>
  <c r="D1464" i="24"/>
  <c r="C1464" i="24"/>
  <c r="I1463" i="24"/>
  <c r="G1463" i="24"/>
  <c r="E1463" i="24"/>
  <c r="D1463" i="24"/>
  <c r="C1463" i="24"/>
  <c r="I1462" i="24"/>
  <c r="G1462" i="24"/>
  <c r="E1462" i="24"/>
  <c r="D1462" i="24"/>
  <c r="C1462" i="24"/>
  <c r="I1461" i="24"/>
  <c r="G1461" i="24"/>
  <c r="E1461" i="24"/>
  <c r="D1461" i="24"/>
  <c r="C1461" i="24"/>
  <c r="I1460" i="24"/>
  <c r="G1460" i="24"/>
  <c r="E1460" i="24"/>
  <c r="D1460" i="24"/>
  <c r="C1460" i="24"/>
  <c r="I1459" i="24"/>
  <c r="G1459" i="24"/>
  <c r="E1459" i="24"/>
  <c r="D1459" i="24"/>
  <c r="C1459" i="24"/>
  <c r="I1458" i="24"/>
  <c r="G1458" i="24"/>
  <c r="E1458" i="24"/>
  <c r="D1458" i="24"/>
  <c r="C1458" i="24"/>
  <c r="I1457" i="24"/>
  <c r="G1457" i="24"/>
  <c r="E1457" i="24"/>
  <c r="D1457" i="24"/>
  <c r="C1457" i="24"/>
  <c r="I1456" i="24"/>
  <c r="G1456" i="24"/>
  <c r="E1456" i="24"/>
  <c r="D1456" i="24"/>
  <c r="C1456" i="24"/>
  <c r="I1455" i="24"/>
  <c r="G1455" i="24"/>
  <c r="E1455" i="24"/>
  <c r="D1455" i="24"/>
  <c r="C1455" i="24"/>
  <c r="I1454" i="24"/>
  <c r="G1454" i="24"/>
  <c r="E1454" i="24"/>
  <c r="D1454" i="24"/>
  <c r="C1454" i="24"/>
  <c r="I1453" i="24"/>
  <c r="G1453" i="24"/>
  <c r="E1453" i="24"/>
  <c r="D1453" i="24"/>
  <c r="C1453" i="24"/>
  <c r="I1452" i="24"/>
  <c r="G1452" i="24"/>
  <c r="E1452" i="24"/>
  <c r="D1452" i="24"/>
  <c r="C1452" i="24"/>
  <c r="I1451" i="24"/>
  <c r="G1451" i="24"/>
  <c r="E1451" i="24"/>
  <c r="D1451" i="24"/>
  <c r="C1451" i="24"/>
  <c r="I1450" i="24"/>
  <c r="G1450" i="24"/>
  <c r="E1450" i="24"/>
  <c r="D1450" i="24"/>
  <c r="C1450" i="24"/>
  <c r="I1449" i="24"/>
  <c r="G1449" i="24"/>
  <c r="E1449" i="24"/>
  <c r="D1449" i="24"/>
  <c r="C1449" i="24"/>
  <c r="I1448" i="24"/>
  <c r="G1448" i="24"/>
  <c r="E1448" i="24"/>
  <c r="D1448" i="24"/>
  <c r="C1448" i="24"/>
  <c r="I1447" i="24"/>
  <c r="G1447" i="24"/>
  <c r="E1447" i="24"/>
  <c r="D1447" i="24"/>
  <c r="C1447" i="24"/>
  <c r="I1446" i="24"/>
  <c r="G1446" i="24"/>
  <c r="E1446" i="24"/>
  <c r="D1446" i="24"/>
  <c r="C1446" i="24"/>
  <c r="I1445" i="24"/>
  <c r="G1445" i="24"/>
  <c r="E1445" i="24"/>
  <c r="D1445" i="24"/>
  <c r="C1445" i="24"/>
  <c r="I1444" i="24"/>
  <c r="G1444" i="24"/>
  <c r="E1444" i="24"/>
  <c r="D1444" i="24"/>
  <c r="C1444" i="24"/>
  <c r="I1443" i="24"/>
  <c r="G1443" i="24"/>
  <c r="E1443" i="24"/>
  <c r="D1443" i="24"/>
  <c r="C1443" i="24"/>
  <c r="I1442" i="24"/>
  <c r="G1442" i="24"/>
  <c r="E1442" i="24"/>
  <c r="D1442" i="24"/>
  <c r="C1442" i="24"/>
  <c r="I1441" i="24"/>
  <c r="G1441" i="24"/>
  <c r="E1441" i="24"/>
  <c r="D1441" i="24"/>
  <c r="C1441" i="24"/>
  <c r="I1440" i="24"/>
  <c r="G1440" i="24"/>
  <c r="E1440" i="24"/>
  <c r="D1440" i="24"/>
  <c r="C1440" i="24"/>
  <c r="I1439" i="24"/>
  <c r="G1439" i="24"/>
  <c r="E1439" i="24"/>
  <c r="D1439" i="24"/>
  <c r="C1439" i="24"/>
  <c r="I1438" i="24"/>
  <c r="G1438" i="24"/>
  <c r="E1438" i="24"/>
  <c r="D1438" i="24"/>
  <c r="C1438" i="24"/>
  <c r="I1437" i="24"/>
  <c r="G1437" i="24"/>
  <c r="E1437" i="24"/>
  <c r="D1437" i="24"/>
  <c r="C1437" i="24"/>
  <c r="I1436" i="24"/>
  <c r="G1436" i="24"/>
  <c r="E1436" i="24"/>
  <c r="D1436" i="24"/>
  <c r="C1436" i="24"/>
  <c r="I1435" i="24"/>
  <c r="G1435" i="24"/>
  <c r="E1435" i="24"/>
  <c r="D1435" i="24"/>
  <c r="C1435" i="24"/>
  <c r="I1434" i="24"/>
  <c r="G1434" i="24"/>
  <c r="E1434" i="24"/>
  <c r="D1434" i="24"/>
  <c r="C1434" i="24"/>
  <c r="I1433" i="24"/>
  <c r="G1433" i="24"/>
  <c r="E1433" i="24"/>
  <c r="D1433" i="24"/>
  <c r="C1433" i="24"/>
  <c r="I1432" i="24"/>
  <c r="G1432" i="24"/>
  <c r="E1432" i="24"/>
  <c r="D1432" i="24"/>
  <c r="C1432" i="24"/>
  <c r="I1431" i="24"/>
  <c r="G1431" i="24"/>
  <c r="E1431" i="24"/>
  <c r="D1431" i="24"/>
  <c r="C1431" i="24"/>
  <c r="I1430" i="24"/>
  <c r="G1430" i="24"/>
  <c r="E1430" i="24"/>
  <c r="D1430" i="24"/>
  <c r="C1430" i="24"/>
  <c r="I1429" i="24"/>
  <c r="G1429" i="24"/>
  <c r="E1429" i="24"/>
  <c r="D1429" i="24"/>
  <c r="C1429" i="24"/>
  <c r="I1428" i="24"/>
  <c r="G1428" i="24"/>
  <c r="E1428" i="24"/>
  <c r="D1428" i="24"/>
  <c r="C1428" i="24"/>
  <c r="I1427" i="24"/>
  <c r="G1427" i="24"/>
  <c r="E1427" i="24"/>
  <c r="D1427" i="24"/>
  <c r="C1427" i="24"/>
  <c r="I1426" i="24"/>
  <c r="G1426" i="24"/>
  <c r="E1426" i="24"/>
  <c r="D1426" i="24"/>
  <c r="C1426" i="24"/>
  <c r="I1425" i="24"/>
  <c r="G1425" i="24"/>
  <c r="E1425" i="24"/>
  <c r="D1425" i="24"/>
  <c r="C1425" i="24"/>
  <c r="I1424" i="24"/>
  <c r="G1424" i="24"/>
  <c r="E1424" i="24"/>
  <c r="D1424" i="24"/>
  <c r="C1424" i="24"/>
  <c r="I1423" i="24"/>
  <c r="G1423" i="24"/>
  <c r="E1423" i="24"/>
  <c r="D1423" i="24"/>
  <c r="C1423" i="24"/>
  <c r="I1422" i="24"/>
  <c r="G1422" i="24"/>
  <c r="E1422" i="24"/>
  <c r="D1422" i="24"/>
  <c r="C1422" i="24"/>
  <c r="I1421" i="24"/>
  <c r="G1421" i="24"/>
  <c r="E1421" i="24"/>
  <c r="D1421" i="24"/>
  <c r="C1421" i="24"/>
  <c r="I1420" i="24"/>
  <c r="G1420" i="24"/>
  <c r="E1420" i="24"/>
  <c r="D1420" i="24"/>
  <c r="C1420" i="24"/>
  <c r="I1419" i="24"/>
  <c r="G1419" i="24"/>
  <c r="E1419" i="24"/>
  <c r="D1419" i="24"/>
  <c r="C1419" i="24"/>
  <c r="I1418" i="24"/>
  <c r="G1418" i="24"/>
  <c r="E1418" i="24"/>
  <c r="D1418" i="24"/>
  <c r="C1418" i="24"/>
  <c r="I1417" i="24"/>
  <c r="G1417" i="24"/>
  <c r="E1417" i="24"/>
  <c r="D1417" i="24"/>
  <c r="C1417" i="24"/>
  <c r="I1416" i="24"/>
  <c r="G1416" i="24"/>
  <c r="E1416" i="24"/>
  <c r="D1416" i="24"/>
  <c r="C1416" i="24"/>
  <c r="I1415" i="24"/>
  <c r="G1415" i="24"/>
  <c r="E1415" i="24"/>
  <c r="D1415" i="24"/>
  <c r="C1415" i="24"/>
  <c r="I1414" i="24"/>
  <c r="G1414" i="24"/>
  <c r="E1414" i="24"/>
  <c r="D1414" i="24"/>
  <c r="C1414" i="24"/>
  <c r="I1413" i="24"/>
  <c r="G1413" i="24"/>
  <c r="E1413" i="24"/>
  <c r="D1413" i="24"/>
  <c r="C1413" i="24"/>
  <c r="I1412" i="24"/>
  <c r="G1412" i="24"/>
  <c r="E1412" i="24"/>
  <c r="D1412" i="24"/>
  <c r="C1412" i="24"/>
  <c r="I1411" i="24"/>
  <c r="G1411" i="24"/>
  <c r="E1411" i="24"/>
  <c r="D1411" i="24"/>
  <c r="C1411" i="24"/>
  <c r="I1410" i="24"/>
  <c r="G1410" i="24"/>
  <c r="E1410" i="24"/>
  <c r="D1410" i="24"/>
  <c r="C1410" i="24"/>
  <c r="I1409" i="24"/>
  <c r="G1409" i="24"/>
  <c r="E1409" i="24"/>
  <c r="D1409" i="24"/>
  <c r="C1409" i="24"/>
  <c r="I1408" i="24"/>
  <c r="G1408" i="24"/>
  <c r="E1408" i="24"/>
  <c r="D1408" i="24"/>
  <c r="C1408" i="24"/>
  <c r="I1407" i="24"/>
  <c r="G1407" i="24"/>
  <c r="E1407" i="24"/>
  <c r="D1407" i="24"/>
  <c r="C1407" i="24"/>
  <c r="I1406" i="24"/>
  <c r="G1406" i="24"/>
  <c r="E1406" i="24"/>
  <c r="D1406" i="24"/>
  <c r="C1406" i="24"/>
  <c r="I1405" i="24"/>
  <c r="G1405" i="24"/>
  <c r="E1405" i="24"/>
  <c r="D1405" i="24"/>
  <c r="C1405" i="24"/>
  <c r="I1404" i="24"/>
  <c r="G1404" i="24"/>
  <c r="E1404" i="24"/>
  <c r="D1404" i="24"/>
  <c r="C1404" i="24"/>
  <c r="I1403" i="24"/>
  <c r="G1403" i="24"/>
  <c r="E1403" i="24"/>
  <c r="D1403" i="24"/>
  <c r="C1403" i="24"/>
  <c r="I1402" i="24"/>
  <c r="G1402" i="24"/>
  <c r="E1402" i="24"/>
  <c r="D1402" i="24"/>
  <c r="C1402" i="24"/>
  <c r="I1401" i="24"/>
  <c r="G1401" i="24"/>
  <c r="E1401" i="24"/>
  <c r="D1401" i="24"/>
  <c r="C1401" i="24"/>
  <c r="I1400" i="24"/>
  <c r="G1400" i="24"/>
  <c r="E1400" i="24"/>
  <c r="D1400" i="24"/>
  <c r="C1400" i="24"/>
  <c r="I1399" i="24"/>
  <c r="G1399" i="24"/>
  <c r="E1399" i="24"/>
  <c r="D1399" i="24"/>
  <c r="C1399" i="24"/>
  <c r="I1398" i="24"/>
  <c r="G1398" i="24"/>
  <c r="E1398" i="24"/>
  <c r="D1398" i="24"/>
  <c r="C1398" i="24"/>
  <c r="I1397" i="24"/>
  <c r="G1397" i="24"/>
  <c r="E1397" i="24"/>
  <c r="D1397" i="24"/>
  <c r="C1397" i="24"/>
  <c r="I1396" i="24"/>
  <c r="G1396" i="24"/>
  <c r="E1396" i="24"/>
  <c r="D1396" i="24"/>
  <c r="C1396" i="24"/>
  <c r="I1395" i="24"/>
  <c r="G1395" i="24"/>
  <c r="E1395" i="24"/>
  <c r="D1395" i="24"/>
  <c r="C1395" i="24"/>
  <c r="I1394" i="24"/>
  <c r="G1394" i="24"/>
  <c r="E1394" i="24"/>
  <c r="D1394" i="24"/>
  <c r="C1394" i="24"/>
  <c r="I1393" i="24"/>
  <c r="G1393" i="24"/>
  <c r="E1393" i="24"/>
  <c r="D1393" i="24"/>
  <c r="C1393" i="24"/>
  <c r="I1392" i="24"/>
  <c r="G1392" i="24"/>
  <c r="E1392" i="24"/>
  <c r="D1392" i="24"/>
  <c r="C1392" i="24"/>
  <c r="I1391" i="24"/>
  <c r="G1391" i="24"/>
  <c r="E1391" i="24"/>
  <c r="D1391" i="24"/>
  <c r="C1391" i="24"/>
  <c r="I1390" i="24"/>
  <c r="G1390" i="24"/>
  <c r="E1390" i="24"/>
  <c r="D1390" i="24"/>
  <c r="C1390" i="24"/>
  <c r="I1389" i="24"/>
  <c r="G1389" i="24"/>
  <c r="E1389" i="24"/>
  <c r="D1389" i="24"/>
  <c r="C1389" i="24"/>
  <c r="I1388" i="24"/>
  <c r="G1388" i="24"/>
  <c r="E1388" i="24"/>
  <c r="D1388" i="24"/>
  <c r="C1388" i="24"/>
  <c r="I1387" i="24"/>
  <c r="G1387" i="24"/>
  <c r="E1387" i="24"/>
  <c r="D1387" i="24"/>
  <c r="C1387" i="24"/>
  <c r="I1386" i="24"/>
  <c r="G1386" i="24"/>
  <c r="E1386" i="24"/>
  <c r="D1386" i="24"/>
  <c r="C1386" i="24"/>
  <c r="I1385" i="24"/>
  <c r="G1385" i="24"/>
  <c r="E1385" i="24"/>
  <c r="D1385" i="24"/>
  <c r="C1385" i="24"/>
  <c r="I1384" i="24"/>
  <c r="G1384" i="24"/>
  <c r="E1384" i="24"/>
  <c r="D1384" i="24"/>
  <c r="C1384" i="24"/>
  <c r="I1383" i="24"/>
  <c r="G1383" i="24"/>
  <c r="E1383" i="24"/>
  <c r="D1383" i="24"/>
  <c r="C1383" i="24"/>
  <c r="I1382" i="24"/>
  <c r="G1382" i="24"/>
  <c r="E1382" i="24"/>
  <c r="D1382" i="24"/>
  <c r="C1382" i="24"/>
  <c r="I1381" i="24"/>
  <c r="G1381" i="24"/>
  <c r="E1381" i="24"/>
  <c r="D1381" i="24"/>
  <c r="C1381" i="24"/>
  <c r="I1380" i="24"/>
  <c r="G1380" i="24"/>
  <c r="E1380" i="24"/>
  <c r="D1380" i="24"/>
  <c r="C1380" i="24"/>
  <c r="I1379" i="24"/>
  <c r="G1379" i="24"/>
  <c r="E1379" i="24"/>
  <c r="D1379" i="24"/>
  <c r="C1379" i="24"/>
  <c r="I1378" i="24"/>
  <c r="G1378" i="24"/>
  <c r="E1378" i="24"/>
  <c r="D1378" i="24"/>
  <c r="C1378" i="24"/>
  <c r="I1377" i="24"/>
  <c r="G1377" i="24"/>
  <c r="E1377" i="24"/>
  <c r="D1377" i="24"/>
  <c r="C1377" i="24"/>
  <c r="I1376" i="24"/>
  <c r="G1376" i="24"/>
  <c r="E1376" i="24"/>
  <c r="D1376" i="24"/>
  <c r="C1376" i="24"/>
  <c r="I1375" i="24"/>
  <c r="G1375" i="24"/>
  <c r="E1375" i="24"/>
  <c r="D1375" i="24"/>
  <c r="C1375" i="24"/>
  <c r="I1374" i="24"/>
  <c r="G1374" i="24"/>
  <c r="E1374" i="24"/>
  <c r="D1374" i="24"/>
  <c r="C1374" i="24"/>
  <c r="I1373" i="24"/>
  <c r="G1373" i="24"/>
  <c r="E1373" i="24"/>
  <c r="D1373" i="24"/>
  <c r="C1373" i="24"/>
  <c r="I1372" i="24"/>
  <c r="G1372" i="24"/>
  <c r="E1372" i="24"/>
  <c r="D1372" i="24"/>
  <c r="C1372" i="24"/>
  <c r="I1371" i="24"/>
  <c r="G1371" i="24"/>
  <c r="E1371" i="24"/>
  <c r="D1371" i="24"/>
  <c r="C1371" i="24"/>
  <c r="I1370" i="24"/>
  <c r="G1370" i="24"/>
  <c r="E1370" i="24"/>
  <c r="D1370" i="24"/>
  <c r="C1370" i="24"/>
  <c r="I1369" i="24"/>
  <c r="G1369" i="24"/>
  <c r="E1369" i="24"/>
  <c r="D1369" i="24"/>
  <c r="C1369" i="24"/>
  <c r="I1368" i="24"/>
  <c r="G1368" i="24"/>
  <c r="E1368" i="24"/>
  <c r="D1368" i="24"/>
  <c r="C1368" i="24"/>
  <c r="I1367" i="24"/>
  <c r="G1367" i="24"/>
  <c r="E1367" i="24"/>
  <c r="D1367" i="24"/>
  <c r="C1367" i="24"/>
  <c r="I1366" i="24"/>
  <c r="G1366" i="24"/>
  <c r="E1366" i="24"/>
  <c r="D1366" i="24"/>
  <c r="C1366" i="24"/>
  <c r="I1365" i="24"/>
  <c r="G1365" i="24"/>
  <c r="E1365" i="24"/>
  <c r="D1365" i="24"/>
  <c r="C1365" i="24"/>
  <c r="I1364" i="24"/>
  <c r="G1364" i="24"/>
  <c r="E1364" i="24"/>
  <c r="D1364" i="24"/>
  <c r="C1364" i="24"/>
  <c r="I1363" i="24"/>
  <c r="G1363" i="24"/>
  <c r="E1363" i="24"/>
  <c r="D1363" i="24"/>
  <c r="C1363" i="24"/>
  <c r="I1362" i="24"/>
  <c r="G1362" i="24"/>
  <c r="E1362" i="24"/>
  <c r="D1362" i="24"/>
  <c r="C1362" i="24"/>
  <c r="I1361" i="24"/>
  <c r="G1361" i="24"/>
  <c r="E1361" i="24"/>
  <c r="D1361" i="24"/>
  <c r="C1361" i="24"/>
  <c r="I1360" i="24"/>
  <c r="G1360" i="24"/>
  <c r="E1360" i="24"/>
  <c r="D1360" i="24"/>
  <c r="C1360" i="24"/>
  <c r="I1359" i="24"/>
  <c r="G1359" i="24"/>
  <c r="E1359" i="24"/>
  <c r="D1359" i="24"/>
  <c r="C1359" i="24"/>
  <c r="I1358" i="24"/>
  <c r="G1358" i="24"/>
  <c r="E1358" i="24"/>
  <c r="D1358" i="24"/>
  <c r="C1358" i="24"/>
  <c r="I1357" i="24"/>
  <c r="G1357" i="24"/>
  <c r="E1357" i="24"/>
  <c r="D1357" i="24"/>
  <c r="C1357" i="24"/>
  <c r="I1356" i="24"/>
  <c r="G1356" i="24"/>
  <c r="E1356" i="24"/>
  <c r="D1356" i="24"/>
  <c r="C1356" i="24"/>
  <c r="I1355" i="24"/>
  <c r="G1355" i="24"/>
  <c r="E1355" i="24"/>
  <c r="D1355" i="24"/>
  <c r="C1355" i="24"/>
  <c r="I1354" i="24"/>
  <c r="G1354" i="24"/>
  <c r="E1354" i="24"/>
  <c r="D1354" i="24"/>
  <c r="C1354" i="24"/>
  <c r="I1353" i="24"/>
  <c r="G1353" i="24"/>
  <c r="E1353" i="24"/>
  <c r="D1353" i="24"/>
  <c r="C1353" i="24"/>
  <c r="I1352" i="24"/>
  <c r="G1352" i="24"/>
  <c r="E1352" i="24"/>
  <c r="D1352" i="24"/>
  <c r="C1352" i="24"/>
  <c r="I1351" i="24"/>
  <c r="G1351" i="24"/>
  <c r="E1351" i="24"/>
  <c r="D1351" i="24"/>
  <c r="C1351" i="24"/>
  <c r="I1350" i="24"/>
  <c r="G1350" i="24"/>
  <c r="E1350" i="24"/>
  <c r="D1350" i="24"/>
  <c r="C1350" i="24"/>
  <c r="I1349" i="24"/>
  <c r="G1349" i="24"/>
  <c r="E1349" i="24"/>
  <c r="D1349" i="24"/>
  <c r="C1349" i="24"/>
  <c r="I1348" i="24"/>
  <c r="G1348" i="24"/>
  <c r="E1348" i="24"/>
  <c r="D1348" i="24"/>
  <c r="C1348" i="24"/>
  <c r="I1347" i="24"/>
  <c r="G1347" i="24"/>
  <c r="E1347" i="24"/>
  <c r="D1347" i="24"/>
  <c r="C1347" i="24"/>
  <c r="I1346" i="24"/>
  <c r="G1346" i="24"/>
  <c r="E1346" i="24"/>
  <c r="D1346" i="24"/>
  <c r="C1346" i="24"/>
  <c r="I1345" i="24"/>
  <c r="G1345" i="24"/>
  <c r="E1345" i="24"/>
  <c r="D1345" i="24"/>
  <c r="C1345" i="24"/>
  <c r="I1344" i="24"/>
  <c r="G1344" i="24"/>
  <c r="E1344" i="24"/>
  <c r="D1344" i="24"/>
  <c r="C1344" i="24"/>
  <c r="I1343" i="24"/>
  <c r="G1343" i="24"/>
  <c r="E1343" i="24"/>
  <c r="D1343" i="24"/>
  <c r="C1343" i="24"/>
  <c r="I1342" i="24"/>
  <c r="G1342" i="24"/>
  <c r="E1342" i="24"/>
  <c r="D1342" i="24"/>
  <c r="C1342" i="24"/>
  <c r="I1341" i="24"/>
  <c r="G1341" i="24"/>
  <c r="E1341" i="24"/>
  <c r="D1341" i="24"/>
  <c r="C1341" i="24"/>
  <c r="I1340" i="24"/>
  <c r="G1340" i="24"/>
  <c r="E1340" i="24"/>
  <c r="D1340" i="24"/>
  <c r="C1340" i="24"/>
  <c r="I1339" i="24"/>
  <c r="G1339" i="24"/>
  <c r="E1339" i="24"/>
  <c r="D1339" i="24"/>
  <c r="C1339" i="24"/>
  <c r="I1338" i="24"/>
  <c r="G1338" i="24"/>
  <c r="E1338" i="24"/>
  <c r="D1338" i="24"/>
  <c r="C1338" i="24"/>
  <c r="I1337" i="24"/>
  <c r="G1337" i="24"/>
  <c r="E1337" i="24"/>
  <c r="D1337" i="24"/>
  <c r="C1337" i="24"/>
  <c r="I1336" i="24"/>
  <c r="G1336" i="24"/>
  <c r="E1336" i="24"/>
  <c r="D1336" i="24"/>
  <c r="C1336" i="24"/>
  <c r="I1335" i="24"/>
  <c r="G1335" i="24"/>
  <c r="E1335" i="24"/>
  <c r="D1335" i="24"/>
  <c r="C1335" i="24"/>
  <c r="I1334" i="24"/>
  <c r="G1334" i="24"/>
  <c r="E1334" i="24"/>
  <c r="D1334" i="24"/>
  <c r="C1334" i="24"/>
  <c r="I1333" i="24"/>
  <c r="G1333" i="24"/>
  <c r="E1333" i="24"/>
  <c r="D1333" i="24"/>
  <c r="C1333" i="24"/>
  <c r="I1332" i="24"/>
  <c r="G1332" i="24"/>
  <c r="E1332" i="24"/>
  <c r="D1332" i="24"/>
  <c r="C1332" i="24"/>
  <c r="I1331" i="24"/>
  <c r="G1331" i="24"/>
  <c r="E1331" i="24"/>
  <c r="D1331" i="24"/>
  <c r="C1331" i="24"/>
  <c r="I1330" i="24"/>
  <c r="G1330" i="24"/>
  <c r="E1330" i="24"/>
  <c r="D1330" i="24"/>
  <c r="C1330" i="24"/>
  <c r="I1329" i="24"/>
  <c r="G1329" i="24"/>
  <c r="E1329" i="24"/>
  <c r="D1329" i="24"/>
  <c r="C1329" i="24"/>
  <c r="I1328" i="24"/>
  <c r="G1328" i="24"/>
  <c r="E1328" i="24"/>
  <c r="D1328" i="24"/>
  <c r="C1328" i="24"/>
  <c r="I1327" i="24"/>
  <c r="G1327" i="24"/>
  <c r="E1327" i="24"/>
  <c r="D1327" i="24"/>
  <c r="C1327" i="24"/>
  <c r="I1326" i="24"/>
  <c r="G1326" i="24"/>
  <c r="E1326" i="24"/>
  <c r="D1326" i="24"/>
  <c r="C1326" i="24"/>
  <c r="I1325" i="24"/>
  <c r="G1325" i="24"/>
  <c r="E1325" i="24"/>
  <c r="D1325" i="24"/>
  <c r="C1325" i="24"/>
  <c r="I1324" i="24"/>
  <c r="G1324" i="24"/>
  <c r="E1324" i="24"/>
  <c r="D1324" i="24"/>
  <c r="C1324" i="24"/>
  <c r="I1323" i="24"/>
  <c r="G1323" i="24"/>
  <c r="E1323" i="24"/>
  <c r="D1323" i="24"/>
  <c r="C1323" i="24"/>
  <c r="I1322" i="24"/>
  <c r="G1322" i="24"/>
  <c r="E1322" i="24"/>
  <c r="D1322" i="24"/>
  <c r="C1322" i="24"/>
  <c r="I1321" i="24"/>
  <c r="G1321" i="24"/>
  <c r="E1321" i="24"/>
  <c r="D1321" i="24"/>
  <c r="C1321" i="24"/>
  <c r="I1320" i="24"/>
  <c r="G1320" i="24"/>
  <c r="E1320" i="24"/>
  <c r="D1320" i="24"/>
  <c r="C1320" i="24"/>
  <c r="I1319" i="24"/>
  <c r="G1319" i="24"/>
  <c r="E1319" i="24"/>
  <c r="D1319" i="24"/>
  <c r="C1319" i="24"/>
  <c r="I1318" i="24"/>
  <c r="G1318" i="24"/>
  <c r="E1318" i="24"/>
  <c r="D1318" i="24"/>
  <c r="C1318" i="24"/>
  <c r="I1317" i="24"/>
  <c r="G1317" i="24"/>
  <c r="E1317" i="24"/>
  <c r="D1317" i="24"/>
  <c r="C1317" i="24"/>
  <c r="I1316" i="24"/>
  <c r="G1316" i="24"/>
  <c r="E1316" i="24"/>
  <c r="D1316" i="24"/>
  <c r="C1316" i="24"/>
  <c r="I1315" i="24"/>
  <c r="G1315" i="24"/>
  <c r="E1315" i="24"/>
  <c r="D1315" i="24"/>
  <c r="C1315" i="24"/>
  <c r="I1314" i="24"/>
  <c r="G1314" i="24"/>
  <c r="E1314" i="24"/>
  <c r="D1314" i="24"/>
  <c r="C1314" i="24"/>
  <c r="I1313" i="24"/>
  <c r="G1313" i="24"/>
  <c r="E1313" i="24"/>
  <c r="D1313" i="24"/>
  <c r="C1313" i="24"/>
  <c r="I1312" i="24"/>
  <c r="G1312" i="24"/>
  <c r="E1312" i="24"/>
  <c r="D1312" i="24"/>
  <c r="C1312" i="24"/>
  <c r="I1311" i="24"/>
  <c r="G1311" i="24"/>
  <c r="E1311" i="24"/>
  <c r="D1311" i="24"/>
  <c r="C1311" i="24"/>
  <c r="I1310" i="24"/>
  <c r="G1310" i="24"/>
  <c r="E1310" i="24"/>
  <c r="D1310" i="24"/>
  <c r="C1310" i="24"/>
  <c r="I1309" i="24"/>
  <c r="G1309" i="24"/>
  <c r="E1309" i="24"/>
  <c r="D1309" i="24"/>
  <c r="C1309" i="24"/>
  <c r="I1308" i="24"/>
  <c r="G1308" i="24"/>
  <c r="E1308" i="24"/>
  <c r="D1308" i="24"/>
  <c r="C1308" i="24"/>
  <c r="I1307" i="24"/>
  <c r="G1307" i="24"/>
  <c r="E1307" i="24"/>
  <c r="D1307" i="24"/>
  <c r="C1307" i="24"/>
  <c r="I1306" i="24"/>
  <c r="G1306" i="24"/>
  <c r="E1306" i="24"/>
  <c r="D1306" i="24"/>
  <c r="C1306" i="24"/>
  <c r="I1305" i="24"/>
  <c r="G1305" i="24"/>
  <c r="E1305" i="24"/>
  <c r="D1305" i="24"/>
  <c r="C1305" i="24"/>
  <c r="I1304" i="24"/>
  <c r="G1304" i="24"/>
  <c r="E1304" i="24"/>
  <c r="D1304" i="24"/>
  <c r="C1304" i="24"/>
  <c r="I1303" i="24"/>
  <c r="G1303" i="24"/>
  <c r="E1303" i="24"/>
  <c r="D1303" i="24"/>
  <c r="C1303" i="24"/>
  <c r="I1302" i="24"/>
  <c r="G1302" i="24"/>
  <c r="E1302" i="24"/>
  <c r="D1302" i="24"/>
  <c r="C1302" i="24"/>
  <c r="I1301" i="24"/>
  <c r="G1301" i="24"/>
  <c r="E1301" i="24"/>
  <c r="D1301" i="24"/>
  <c r="C1301" i="24"/>
  <c r="I1300" i="24"/>
  <c r="G1300" i="24"/>
  <c r="E1300" i="24"/>
  <c r="D1300" i="24"/>
  <c r="C1300" i="24"/>
  <c r="I1299" i="24"/>
  <c r="G1299" i="24"/>
  <c r="E1299" i="24"/>
  <c r="D1299" i="24"/>
  <c r="C1299" i="24"/>
  <c r="I1298" i="24"/>
  <c r="G1298" i="24"/>
  <c r="E1298" i="24"/>
  <c r="D1298" i="24"/>
  <c r="C1298" i="24"/>
  <c r="I1297" i="24"/>
  <c r="G1297" i="24"/>
  <c r="E1297" i="24"/>
  <c r="D1297" i="24"/>
  <c r="C1297" i="24"/>
  <c r="I1296" i="24"/>
  <c r="G1296" i="24"/>
  <c r="E1296" i="24"/>
  <c r="D1296" i="24"/>
  <c r="C1296" i="24"/>
  <c r="I1295" i="24"/>
  <c r="G1295" i="24"/>
  <c r="E1295" i="24"/>
  <c r="D1295" i="24"/>
  <c r="C1295" i="24"/>
  <c r="I1294" i="24"/>
  <c r="G1294" i="24"/>
  <c r="E1294" i="24"/>
  <c r="D1294" i="24"/>
  <c r="C1294" i="24"/>
  <c r="I1293" i="24"/>
  <c r="G1293" i="24"/>
  <c r="E1293" i="24"/>
  <c r="D1293" i="24"/>
  <c r="C1293" i="24"/>
  <c r="I1292" i="24"/>
  <c r="G1292" i="24"/>
  <c r="E1292" i="24"/>
  <c r="D1292" i="24"/>
  <c r="C1292" i="24"/>
  <c r="I1291" i="24"/>
  <c r="G1291" i="24"/>
  <c r="E1291" i="24"/>
  <c r="D1291" i="24"/>
  <c r="C1291" i="24"/>
  <c r="I1290" i="24"/>
  <c r="G1290" i="24"/>
  <c r="E1290" i="24"/>
  <c r="D1290" i="24"/>
  <c r="C1290" i="24"/>
  <c r="I1289" i="24"/>
  <c r="G1289" i="24"/>
  <c r="E1289" i="24"/>
  <c r="D1289" i="24"/>
  <c r="C1289" i="24"/>
  <c r="I1288" i="24"/>
  <c r="G1288" i="24"/>
  <c r="E1288" i="24"/>
  <c r="D1288" i="24"/>
  <c r="C1288" i="24"/>
  <c r="I1287" i="24"/>
  <c r="G1287" i="24"/>
  <c r="E1287" i="24"/>
  <c r="D1287" i="24"/>
  <c r="C1287" i="24"/>
  <c r="I1286" i="24"/>
  <c r="G1286" i="24"/>
  <c r="E1286" i="24"/>
  <c r="D1286" i="24"/>
  <c r="C1286" i="24"/>
  <c r="I1285" i="24"/>
  <c r="G1285" i="24"/>
  <c r="E1285" i="24"/>
  <c r="D1285" i="24"/>
  <c r="C1285" i="24"/>
  <c r="I1284" i="24"/>
  <c r="G1284" i="24"/>
  <c r="E1284" i="24"/>
  <c r="D1284" i="24"/>
  <c r="C1284" i="24"/>
  <c r="I1283" i="24"/>
  <c r="G1283" i="24"/>
  <c r="E1283" i="24"/>
  <c r="D1283" i="24"/>
  <c r="C1283" i="24"/>
  <c r="I1282" i="24"/>
  <c r="G1282" i="24"/>
  <c r="E1282" i="24"/>
  <c r="D1282" i="24"/>
  <c r="C1282" i="24"/>
  <c r="I1281" i="24"/>
  <c r="G1281" i="24"/>
  <c r="E1281" i="24"/>
  <c r="D1281" i="24"/>
  <c r="C1281" i="24"/>
  <c r="I1280" i="24"/>
  <c r="G1280" i="24"/>
  <c r="E1280" i="24"/>
  <c r="D1280" i="24"/>
  <c r="C1280" i="24"/>
  <c r="I1279" i="24"/>
  <c r="G1279" i="24"/>
  <c r="E1279" i="24"/>
  <c r="D1279" i="24"/>
  <c r="C1279" i="24"/>
  <c r="I1278" i="24"/>
  <c r="G1278" i="24"/>
  <c r="E1278" i="24"/>
  <c r="D1278" i="24"/>
  <c r="C1278" i="24"/>
  <c r="I1277" i="24"/>
  <c r="G1277" i="24"/>
  <c r="E1277" i="24"/>
  <c r="D1277" i="24"/>
  <c r="C1277" i="24"/>
  <c r="I1276" i="24"/>
  <c r="G1276" i="24"/>
  <c r="E1276" i="24"/>
  <c r="D1276" i="24"/>
  <c r="C1276" i="24"/>
  <c r="I1275" i="24"/>
  <c r="G1275" i="24"/>
  <c r="E1275" i="24"/>
  <c r="D1275" i="24"/>
  <c r="C1275" i="24"/>
  <c r="I1274" i="24"/>
  <c r="G1274" i="24"/>
  <c r="E1274" i="24"/>
  <c r="D1274" i="24"/>
  <c r="C1274" i="24"/>
  <c r="I1273" i="24"/>
  <c r="G1273" i="24"/>
  <c r="E1273" i="24"/>
  <c r="D1273" i="24"/>
  <c r="C1273" i="24"/>
  <c r="I1272" i="24"/>
  <c r="G1272" i="24"/>
  <c r="E1272" i="24"/>
  <c r="D1272" i="24"/>
  <c r="C1272" i="24"/>
  <c r="I1271" i="24"/>
  <c r="G1271" i="24"/>
  <c r="E1271" i="24"/>
  <c r="D1271" i="24"/>
  <c r="C1271" i="24"/>
  <c r="I1270" i="24"/>
  <c r="G1270" i="24"/>
  <c r="E1270" i="24"/>
  <c r="D1270" i="24"/>
  <c r="C1270" i="24"/>
  <c r="I1269" i="24"/>
  <c r="G1269" i="24"/>
  <c r="E1269" i="24"/>
  <c r="D1269" i="24"/>
  <c r="C1269" i="24"/>
  <c r="I1268" i="24"/>
  <c r="G1268" i="24"/>
  <c r="E1268" i="24"/>
  <c r="D1268" i="24"/>
  <c r="C1268" i="24"/>
  <c r="I1267" i="24"/>
  <c r="G1267" i="24"/>
  <c r="E1267" i="24"/>
  <c r="D1267" i="24"/>
  <c r="C1267" i="24"/>
  <c r="I1266" i="24"/>
  <c r="G1266" i="24"/>
  <c r="E1266" i="24"/>
  <c r="D1266" i="24"/>
  <c r="C1266" i="24"/>
  <c r="I1265" i="24"/>
  <c r="G1265" i="24"/>
  <c r="E1265" i="24"/>
  <c r="D1265" i="24"/>
  <c r="C1265" i="24"/>
  <c r="I1264" i="24"/>
  <c r="G1264" i="24"/>
  <c r="E1264" i="24"/>
  <c r="D1264" i="24"/>
  <c r="C1264" i="24"/>
  <c r="I1263" i="24"/>
  <c r="G1263" i="24"/>
  <c r="E1263" i="24"/>
  <c r="D1263" i="24"/>
  <c r="C1263" i="24"/>
  <c r="I1262" i="24"/>
  <c r="G1262" i="24"/>
  <c r="E1262" i="24"/>
  <c r="D1262" i="24"/>
  <c r="C1262" i="24"/>
  <c r="I1261" i="24"/>
  <c r="G1261" i="24"/>
  <c r="E1261" i="24"/>
  <c r="D1261" i="24"/>
  <c r="C1261" i="24"/>
  <c r="I1260" i="24"/>
  <c r="G1260" i="24"/>
  <c r="E1260" i="24"/>
  <c r="D1260" i="24"/>
  <c r="C1260" i="24"/>
  <c r="I1259" i="24"/>
  <c r="G1259" i="24"/>
  <c r="E1259" i="24"/>
  <c r="D1259" i="24"/>
  <c r="C1259" i="24"/>
  <c r="I1258" i="24"/>
  <c r="G1258" i="24"/>
  <c r="E1258" i="24"/>
  <c r="D1258" i="24"/>
  <c r="C1258" i="24"/>
  <c r="I1257" i="24"/>
  <c r="G1257" i="24"/>
  <c r="E1257" i="24"/>
  <c r="D1257" i="24"/>
  <c r="C1257" i="24"/>
  <c r="I1256" i="24"/>
  <c r="G1256" i="24"/>
  <c r="E1256" i="24"/>
  <c r="D1256" i="24"/>
  <c r="C1256" i="24"/>
  <c r="I1255" i="24"/>
  <c r="G1255" i="24"/>
  <c r="E1255" i="24"/>
  <c r="D1255" i="24"/>
  <c r="C1255" i="24"/>
  <c r="I1254" i="24"/>
  <c r="G1254" i="24"/>
  <c r="E1254" i="24"/>
  <c r="D1254" i="24"/>
  <c r="C1254" i="24"/>
  <c r="I1253" i="24"/>
  <c r="G1253" i="24"/>
  <c r="E1253" i="24"/>
  <c r="D1253" i="24"/>
  <c r="C1253" i="24"/>
  <c r="I1252" i="24"/>
  <c r="G1252" i="24"/>
  <c r="E1252" i="24"/>
  <c r="D1252" i="24"/>
  <c r="C1252" i="24"/>
  <c r="I1251" i="24"/>
  <c r="G1251" i="24"/>
  <c r="E1251" i="24"/>
  <c r="D1251" i="24"/>
  <c r="C1251" i="24"/>
  <c r="I1250" i="24"/>
  <c r="G1250" i="24"/>
  <c r="E1250" i="24"/>
  <c r="D1250" i="24"/>
  <c r="C1250" i="24"/>
  <c r="I1249" i="24"/>
  <c r="G1249" i="24"/>
  <c r="E1249" i="24"/>
  <c r="D1249" i="24"/>
  <c r="C1249" i="24"/>
  <c r="I1248" i="24"/>
  <c r="G1248" i="24"/>
  <c r="E1248" i="24"/>
  <c r="D1248" i="24"/>
  <c r="C1248" i="24"/>
  <c r="I1247" i="24"/>
  <c r="G1247" i="24"/>
  <c r="E1247" i="24"/>
  <c r="D1247" i="24"/>
  <c r="C1247" i="24"/>
  <c r="I1246" i="24"/>
  <c r="G1246" i="24"/>
  <c r="E1246" i="24"/>
  <c r="D1246" i="24"/>
  <c r="C1246" i="24"/>
  <c r="I1245" i="24"/>
  <c r="G1245" i="24"/>
  <c r="E1245" i="24"/>
  <c r="D1245" i="24"/>
  <c r="C1245" i="24"/>
  <c r="I1244" i="24"/>
  <c r="G1244" i="24"/>
  <c r="E1244" i="24"/>
  <c r="D1244" i="24"/>
  <c r="C1244" i="24"/>
  <c r="I1243" i="24"/>
  <c r="G1243" i="24"/>
  <c r="E1243" i="24"/>
  <c r="D1243" i="24"/>
  <c r="C1243" i="24"/>
  <c r="I1242" i="24"/>
  <c r="G1242" i="24"/>
  <c r="E1242" i="24"/>
  <c r="D1242" i="24"/>
  <c r="C1242" i="24"/>
  <c r="I1241" i="24"/>
  <c r="G1241" i="24"/>
  <c r="E1241" i="24"/>
  <c r="D1241" i="24"/>
  <c r="C1241" i="24"/>
  <c r="I1240" i="24"/>
  <c r="G1240" i="24"/>
  <c r="E1240" i="24"/>
  <c r="D1240" i="24"/>
  <c r="C1240" i="24"/>
  <c r="I1239" i="24"/>
  <c r="G1239" i="24"/>
  <c r="E1239" i="24"/>
  <c r="D1239" i="24"/>
  <c r="C1239" i="24"/>
  <c r="I1238" i="24"/>
  <c r="G1238" i="24"/>
  <c r="E1238" i="24"/>
  <c r="D1238" i="24"/>
  <c r="C1238" i="24"/>
  <c r="I1237" i="24"/>
  <c r="G1237" i="24"/>
  <c r="E1237" i="24"/>
  <c r="D1237" i="24"/>
  <c r="C1237" i="24"/>
  <c r="I1236" i="24"/>
  <c r="G1236" i="24"/>
  <c r="E1236" i="24"/>
  <c r="D1236" i="24"/>
  <c r="C1236" i="24"/>
  <c r="I1235" i="24"/>
  <c r="G1235" i="24"/>
  <c r="E1235" i="24"/>
  <c r="D1235" i="24"/>
  <c r="C1235" i="24"/>
  <c r="I1234" i="24"/>
  <c r="G1234" i="24"/>
  <c r="E1234" i="24"/>
  <c r="D1234" i="24"/>
  <c r="C1234" i="24"/>
  <c r="I1233" i="24"/>
  <c r="G1233" i="24"/>
  <c r="E1233" i="24"/>
  <c r="D1233" i="24"/>
  <c r="C1233" i="24"/>
  <c r="I1232" i="24"/>
  <c r="G1232" i="24"/>
  <c r="E1232" i="24"/>
  <c r="D1232" i="24"/>
  <c r="C1232" i="24"/>
  <c r="I1231" i="24"/>
  <c r="G1231" i="24"/>
  <c r="E1231" i="24"/>
  <c r="D1231" i="24"/>
  <c r="C1231" i="24"/>
  <c r="I1230" i="24"/>
  <c r="G1230" i="24"/>
  <c r="E1230" i="24"/>
  <c r="D1230" i="24"/>
  <c r="C1230" i="24"/>
  <c r="I1229" i="24"/>
  <c r="G1229" i="24"/>
  <c r="E1229" i="24"/>
  <c r="D1229" i="24"/>
  <c r="C1229" i="24"/>
  <c r="I1228" i="24"/>
  <c r="G1228" i="24"/>
  <c r="E1228" i="24"/>
  <c r="D1228" i="24"/>
  <c r="C1228" i="24"/>
  <c r="I1227" i="24"/>
  <c r="G1227" i="24"/>
  <c r="E1227" i="24"/>
  <c r="D1227" i="24"/>
  <c r="C1227" i="24"/>
  <c r="I1226" i="24"/>
  <c r="G1226" i="24"/>
  <c r="E1226" i="24"/>
  <c r="D1226" i="24"/>
  <c r="C1226" i="24"/>
  <c r="I1225" i="24"/>
  <c r="G1225" i="24"/>
  <c r="E1225" i="24"/>
  <c r="D1225" i="24"/>
  <c r="C1225" i="24"/>
  <c r="I1224" i="24"/>
  <c r="G1224" i="24"/>
  <c r="E1224" i="24"/>
  <c r="D1224" i="24"/>
  <c r="C1224" i="24"/>
  <c r="I1223" i="24"/>
  <c r="G1223" i="24"/>
  <c r="E1223" i="24"/>
  <c r="D1223" i="24"/>
  <c r="C1223" i="24"/>
  <c r="I1222" i="24"/>
  <c r="G1222" i="24"/>
  <c r="E1222" i="24"/>
  <c r="D1222" i="24"/>
  <c r="C1222" i="24"/>
  <c r="I1221" i="24"/>
  <c r="G1221" i="24"/>
  <c r="E1221" i="24"/>
  <c r="D1221" i="24"/>
  <c r="C1221" i="24"/>
  <c r="I1220" i="24"/>
  <c r="G1220" i="24"/>
  <c r="E1220" i="24"/>
  <c r="D1220" i="24"/>
  <c r="C1220" i="24"/>
  <c r="I1219" i="24"/>
  <c r="G1219" i="24"/>
  <c r="E1219" i="24"/>
  <c r="D1219" i="24"/>
  <c r="C1219" i="24"/>
  <c r="I1218" i="24"/>
  <c r="G1218" i="24"/>
  <c r="E1218" i="24"/>
  <c r="D1218" i="24"/>
  <c r="C1218" i="24"/>
  <c r="I1217" i="24"/>
  <c r="G1217" i="24"/>
  <c r="E1217" i="24"/>
  <c r="D1217" i="24"/>
  <c r="C1217" i="24"/>
  <c r="I1216" i="24"/>
  <c r="G1216" i="24"/>
  <c r="E1216" i="24"/>
  <c r="D1216" i="24"/>
  <c r="C1216" i="24"/>
  <c r="I1215" i="24"/>
  <c r="G1215" i="24"/>
  <c r="E1215" i="24"/>
  <c r="D1215" i="24"/>
  <c r="C1215" i="24"/>
  <c r="I1214" i="24"/>
  <c r="G1214" i="24"/>
  <c r="E1214" i="24"/>
  <c r="D1214" i="24"/>
  <c r="C1214" i="24"/>
  <c r="I1213" i="24"/>
  <c r="G1213" i="24"/>
  <c r="E1213" i="24"/>
  <c r="D1213" i="24"/>
  <c r="C1213" i="24"/>
  <c r="I1212" i="24"/>
  <c r="G1212" i="24"/>
  <c r="E1212" i="24"/>
  <c r="D1212" i="24"/>
  <c r="C1212" i="24"/>
  <c r="I1211" i="24"/>
  <c r="G1211" i="24"/>
  <c r="E1211" i="24"/>
  <c r="D1211" i="24"/>
  <c r="C1211" i="24"/>
  <c r="I1210" i="24"/>
  <c r="G1210" i="24"/>
  <c r="E1210" i="24"/>
  <c r="D1210" i="24"/>
  <c r="C1210" i="24"/>
  <c r="I1209" i="24"/>
  <c r="G1209" i="24"/>
  <c r="E1209" i="24"/>
  <c r="D1209" i="24"/>
  <c r="C1209" i="24"/>
  <c r="I1208" i="24"/>
  <c r="G1208" i="24"/>
  <c r="E1208" i="24"/>
  <c r="D1208" i="24"/>
  <c r="C1208" i="24"/>
  <c r="I1207" i="24"/>
  <c r="G1207" i="24"/>
  <c r="E1207" i="24"/>
  <c r="D1207" i="24"/>
  <c r="C1207" i="24"/>
  <c r="I1206" i="24"/>
  <c r="G1206" i="24"/>
  <c r="E1206" i="24"/>
  <c r="D1206" i="24"/>
  <c r="C1206" i="24"/>
  <c r="I1205" i="24"/>
  <c r="G1205" i="24"/>
  <c r="E1205" i="24"/>
  <c r="D1205" i="24"/>
  <c r="C1205" i="24"/>
  <c r="I1204" i="24"/>
  <c r="G1204" i="24"/>
  <c r="E1204" i="24"/>
  <c r="D1204" i="24"/>
  <c r="C1204" i="24"/>
  <c r="I1203" i="24"/>
  <c r="G1203" i="24"/>
  <c r="E1203" i="24"/>
  <c r="D1203" i="24"/>
  <c r="C1203" i="24"/>
  <c r="I1202" i="24"/>
  <c r="G1202" i="24"/>
  <c r="E1202" i="24"/>
  <c r="D1202" i="24"/>
  <c r="C1202" i="24"/>
  <c r="I1201" i="24"/>
  <c r="G1201" i="24"/>
  <c r="E1201" i="24"/>
  <c r="D1201" i="24"/>
  <c r="C1201" i="24"/>
  <c r="I1200" i="24"/>
  <c r="G1200" i="24"/>
  <c r="E1200" i="24"/>
  <c r="D1200" i="24"/>
  <c r="C1200" i="24"/>
  <c r="I1199" i="24"/>
  <c r="G1199" i="24"/>
  <c r="E1199" i="24"/>
  <c r="D1199" i="24"/>
  <c r="C1199" i="24"/>
  <c r="I1198" i="24"/>
  <c r="G1198" i="24"/>
  <c r="E1198" i="24"/>
  <c r="D1198" i="24"/>
  <c r="C1198" i="24"/>
  <c r="I1197" i="24"/>
  <c r="G1197" i="24"/>
  <c r="E1197" i="24"/>
  <c r="D1197" i="24"/>
  <c r="C1197" i="24"/>
  <c r="I1196" i="24"/>
  <c r="G1196" i="24"/>
  <c r="E1196" i="24"/>
  <c r="D1196" i="24"/>
  <c r="C1196" i="24"/>
  <c r="I1195" i="24"/>
  <c r="G1195" i="24"/>
  <c r="E1195" i="24"/>
  <c r="D1195" i="24"/>
  <c r="C1195" i="24"/>
  <c r="I1194" i="24"/>
  <c r="G1194" i="24"/>
  <c r="E1194" i="24"/>
  <c r="D1194" i="24"/>
  <c r="C1194" i="24"/>
  <c r="I1193" i="24"/>
  <c r="G1193" i="24"/>
  <c r="E1193" i="24"/>
  <c r="D1193" i="24"/>
  <c r="C1193" i="24"/>
  <c r="I1192" i="24"/>
  <c r="G1192" i="24"/>
  <c r="E1192" i="24"/>
  <c r="D1192" i="24"/>
  <c r="C1192" i="24"/>
  <c r="I1191" i="24"/>
  <c r="G1191" i="24"/>
  <c r="E1191" i="24"/>
  <c r="D1191" i="24"/>
  <c r="C1191" i="24"/>
  <c r="I1190" i="24"/>
  <c r="G1190" i="24"/>
  <c r="E1190" i="24"/>
  <c r="D1190" i="24"/>
  <c r="C1190" i="24"/>
  <c r="I1189" i="24"/>
  <c r="G1189" i="24"/>
  <c r="E1189" i="24"/>
  <c r="D1189" i="24"/>
  <c r="C1189" i="24"/>
  <c r="I1188" i="24"/>
  <c r="G1188" i="24"/>
  <c r="E1188" i="24"/>
  <c r="D1188" i="24"/>
  <c r="C1188" i="24"/>
  <c r="I1187" i="24"/>
  <c r="G1187" i="24"/>
  <c r="E1187" i="24"/>
  <c r="D1187" i="24"/>
  <c r="C1187" i="24"/>
  <c r="I1186" i="24"/>
  <c r="G1186" i="24"/>
  <c r="E1186" i="24"/>
  <c r="D1186" i="24"/>
  <c r="C1186" i="24"/>
  <c r="I1185" i="24"/>
  <c r="G1185" i="24"/>
  <c r="E1185" i="24"/>
  <c r="D1185" i="24"/>
  <c r="C1185" i="24"/>
  <c r="I1184" i="24"/>
  <c r="G1184" i="24"/>
  <c r="E1184" i="24"/>
  <c r="D1184" i="24"/>
  <c r="C1184" i="24"/>
  <c r="I1183" i="24"/>
  <c r="G1183" i="24"/>
  <c r="E1183" i="24"/>
  <c r="D1183" i="24"/>
  <c r="C1183" i="24"/>
  <c r="I1182" i="24"/>
  <c r="G1182" i="24"/>
  <c r="E1182" i="24"/>
  <c r="D1182" i="24"/>
  <c r="C1182" i="24"/>
  <c r="I1181" i="24"/>
  <c r="G1181" i="24"/>
  <c r="E1181" i="24"/>
  <c r="D1181" i="24"/>
  <c r="C1181" i="24"/>
  <c r="I1180" i="24"/>
  <c r="G1180" i="24"/>
  <c r="E1180" i="24"/>
  <c r="D1180" i="24"/>
  <c r="C1180" i="24"/>
  <c r="I1179" i="24"/>
  <c r="G1179" i="24"/>
  <c r="E1179" i="24"/>
  <c r="D1179" i="24"/>
  <c r="C1179" i="24"/>
  <c r="I1178" i="24"/>
  <c r="G1178" i="24"/>
  <c r="E1178" i="24"/>
  <c r="D1178" i="24"/>
  <c r="C1178" i="24"/>
  <c r="I1177" i="24"/>
  <c r="G1177" i="24"/>
  <c r="E1177" i="24"/>
  <c r="D1177" i="24"/>
  <c r="C1177" i="24"/>
  <c r="I1176" i="24"/>
  <c r="G1176" i="24"/>
  <c r="E1176" i="24"/>
  <c r="D1176" i="24"/>
  <c r="C1176" i="24"/>
  <c r="I1175" i="24"/>
  <c r="G1175" i="24"/>
  <c r="E1175" i="24"/>
  <c r="D1175" i="24"/>
  <c r="C1175" i="24"/>
  <c r="I1174" i="24"/>
  <c r="G1174" i="24"/>
  <c r="E1174" i="24"/>
  <c r="D1174" i="24"/>
  <c r="C1174" i="24"/>
  <c r="I1173" i="24"/>
  <c r="G1173" i="24"/>
  <c r="E1173" i="24"/>
  <c r="D1173" i="24"/>
  <c r="C1173" i="24"/>
  <c r="I1172" i="24"/>
  <c r="G1172" i="24"/>
  <c r="E1172" i="24"/>
  <c r="D1172" i="24"/>
  <c r="C1172" i="24"/>
  <c r="I1171" i="24"/>
  <c r="G1171" i="24"/>
  <c r="E1171" i="24"/>
  <c r="D1171" i="24"/>
  <c r="C1171" i="24"/>
  <c r="I1170" i="24"/>
  <c r="G1170" i="24"/>
  <c r="E1170" i="24"/>
  <c r="D1170" i="24"/>
  <c r="C1170" i="24"/>
  <c r="I1169" i="24"/>
  <c r="G1169" i="24"/>
  <c r="E1169" i="24"/>
  <c r="D1169" i="24"/>
  <c r="C1169" i="24"/>
  <c r="I1168" i="24"/>
  <c r="G1168" i="24"/>
  <c r="E1168" i="24"/>
  <c r="D1168" i="24"/>
  <c r="C1168" i="24"/>
  <c r="I1167" i="24"/>
  <c r="G1167" i="24"/>
  <c r="E1167" i="24"/>
  <c r="D1167" i="24"/>
  <c r="C1167" i="24"/>
  <c r="I1166" i="24"/>
  <c r="G1166" i="24"/>
  <c r="E1166" i="24"/>
  <c r="D1166" i="24"/>
  <c r="C1166" i="24"/>
  <c r="I1165" i="24"/>
  <c r="G1165" i="24"/>
  <c r="E1165" i="24"/>
  <c r="D1165" i="24"/>
  <c r="C1165" i="24"/>
  <c r="I1164" i="24"/>
  <c r="G1164" i="24"/>
  <c r="E1164" i="24"/>
  <c r="D1164" i="24"/>
  <c r="C1164" i="24"/>
  <c r="I1163" i="24"/>
  <c r="G1163" i="24"/>
  <c r="E1163" i="24"/>
  <c r="D1163" i="24"/>
  <c r="C1163" i="24"/>
  <c r="I1162" i="24"/>
  <c r="G1162" i="24"/>
  <c r="E1162" i="24"/>
  <c r="D1162" i="24"/>
  <c r="C1162" i="24"/>
  <c r="I1161" i="24"/>
  <c r="G1161" i="24"/>
  <c r="E1161" i="24"/>
  <c r="D1161" i="24"/>
  <c r="C1161" i="24"/>
  <c r="I1160" i="24"/>
  <c r="G1160" i="24"/>
  <c r="E1160" i="24"/>
  <c r="D1160" i="24"/>
  <c r="C1160" i="24"/>
  <c r="I1159" i="24"/>
  <c r="G1159" i="24"/>
  <c r="E1159" i="24"/>
  <c r="D1159" i="24"/>
  <c r="C1159" i="24"/>
  <c r="I1158" i="24"/>
  <c r="G1158" i="24"/>
  <c r="E1158" i="24"/>
  <c r="D1158" i="24"/>
  <c r="C1158" i="24"/>
  <c r="I1157" i="24"/>
  <c r="G1157" i="24"/>
  <c r="E1157" i="24"/>
  <c r="D1157" i="24"/>
  <c r="C1157" i="24"/>
  <c r="I1156" i="24"/>
  <c r="G1156" i="24"/>
  <c r="E1156" i="24"/>
  <c r="D1156" i="24"/>
  <c r="C1156" i="24"/>
  <c r="I1155" i="24"/>
  <c r="G1155" i="24"/>
  <c r="E1155" i="24"/>
  <c r="D1155" i="24"/>
  <c r="C1155" i="24"/>
  <c r="I1154" i="24"/>
  <c r="G1154" i="24"/>
  <c r="E1154" i="24"/>
  <c r="D1154" i="24"/>
  <c r="C1154" i="24"/>
  <c r="I1153" i="24"/>
  <c r="G1153" i="24"/>
  <c r="E1153" i="24"/>
  <c r="D1153" i="24"/>
  <c r="C1153" i="24"/>
  <c r="I1152" i="24"/>
  <c r="G1152" i="24"/>
  <c r="E1152" i="24"/>
  <c r="D1152" i="24"/>
  <c r="C1152" i="24"/>
  <c r="I1151" i="24"/>
  <c r="G1151" i="24"/>
  <c r="E1151" i="24"/>
  <c r="D1151" i="24"/>
  <c r="C1151" i="24"/>
  <c r="I1150" i="24"/>
  <c r="G1150" i="24"/>
  <c r="E1150" i="24"/>
  <c r="D1150" i="24"/>
  <c r="C1150" i="24"/>
  <c r="I1149" i="24"/>
  <c r="G1149" i="24"/>
  <c r="E1149" i="24"/>
  <c r="D1149" i="24"/>
  <c r="C1149" i="24"/>
  <c r="I1148" i="24"/>
  <c r="G1148" i="24"/>
  <c r="E1148" i="24"/>
  <c r="D1148" i="24"/>
  <c r="C1148" i="24"/>
  <c r="I1147" i="24"/>
  <c r="G1147" i="24"/>
  <c r="E1147" i="24"/>
  <c r="D1147" i="24"/>
  <c r="C1147" i="24"/>
  <c r="I1146" i="24"/>
  <c r="G1146" i="24"/>
  <c r="E1146" i="24"/>
  <c r="D1146" i="24"/>
  <c r="C1146" i="24"/>
  <c r="I1145" i="24"/>
  <c r="G1145" i="24"/>
  <c r="E1145" i="24"/>
  <c r="D1145" i="24"/>
  <c r="C1145" i="24"/>
  <c r="I1144" i="24"/>
  <c r="G1144" i="24"/>
  <c r="E1144" i="24"/>
  <c r="D1144" i="24"/>
  <c r="C1144" i="24"/>
  <c r="I1143" i="24"/>
  <c r="G1143" i="24"/>
  <c r="E1143" i="24"/>
  <c r="D1143" i="24"/>
  <c r="C1143" i="24"/>
  <c r="I1142" i="24"/>
  <c r="G1142" i="24"/>
  <c r="E1142" i="24"/>
  <c r="D1142" i="24"/>
  <c r="C1142" i="24"/>
  <c r="I1141" i="24"/>
  <c r="G1141" i="24"/>
  <c r="E1141" i="24"/>
  <c r="D1141" i="24"/>
  <c r="C1141" i="24"/>
  <c r="I1140" i="24"/>
  <c r="G1140" i="24"/>
  <c r="E1140" i="24"/>
  <c r="D1140" i="24"/>
  <c r="C1140" i="24"/>
  <c r="I1139" i="24"/>
  <c r="G1139" i="24"/>
  <c r="E1139" i="24"/>
  <c r="D1139" i="24"/>
  <c r="C1139" i="24"/>
  <c r="I1138" i="24"/>
  <c r="G1138" i="24"/>
  <c r="E1138" i="24"/>
  <c r="D1138" i="24"/>
  <c r="C1138" i="24"/>
  <c r="I1137" i="24"/>
  <c r="G1137" i="24"/>
  <c r="E1137" i="24"/>
  <c r="D1137" i="24"/>
  <c r="C1137" i="24"/>
  <c r="I1136" i="24"/>
  <c r="G1136" i="24"/>
  <c r="E1136" i="24"/>
  <c r="D1136" i="24"/>
  <c r="C1136" i="24"/>
  <c r="I1135" i="24"/>
  <c r="G1135" i="24"/>
  <c r="E1135" i="24"/>
  <c r="D1135" i="24"/>
  <c r="C1135" i="24"/>
  <c r="I1134" i="24"/>
  <c r="G1134" i="24"/>
  <c r="E1134" i="24"/>
  <c r="D1134" i="24"/>
  <c r="C1134" i="24"/>
  <c r="I1133" i="24"/>
  <c r="G1133" i="24"/>
  <c r="E1133" i="24"/>
  <c r="D1133" i="24"/>
  <c r="C1133" i="24"/>
  <c r="I1132" i="24"/>
  <c r="G1132" i="24"/>
  <c r="E1132" i="24"/>
  <c r="D1132" i="24"/>
  <c r="C1132" i="24"/>
  <c r="I1131" i="24"/>
  <c r="G1131" i="24"/>
  <c r="E1131" i="24"/>
  <c r="D1131" i="24"/>
  <c r="C1131" i="24"/>
  <c r="I1130" i="24"/>
  <c r="G1130" i="24"/>
  <c r="E1130" i="24"/>
  <c r="D1130" i="24"/>
  <c r="C1130" i="24"/>
  <c r="I1129" i="24"/>
  <c r="G1129" i="24"/>
  <c r="E1129" i="24"/>
  <c r="D1129" i="24"/>
  <c r="C1129" i="24"/>
  <c r="I1128" i="24"/>
  <c r="G1128" i="24"/>
  <c r="E1128" i="24"/>
  <c r="D1128" i="24"/>
  <c r="C1128" i="24"/>
  <c r="I1127" i="24"/>
  <c r="G1127" i="24"/>
  <c r="E1127" i="24"/>
  <c r="D1127" i="24"/>
  <c r="C1127" i="24"/>
  <c r="I1126" i="24"/>
  <c r="G1126" i="24"/>
  <c r="E1126" i="24"/>
  <c r="D1126" i="24"/>
  <c r="C1126" i="24"/>
  <c r="I1125" i="24"/>
  <c r="G1125" i="24"/>
  <c r="E1125" i="24"/>
  <c r="D1125" i="24"/>
  <c r="C1125" i="24"/>
  <c r="I1124" i="24"/>
  <c r="G1124" i="24"/>
  <c r="E1124" i="24"/>
  <c r="D1124" i="24"/>
  <c r="C1124" i="24"/>
  <c r="I1123" i="24"/>
  <c r="G1123" i="24"/>
  <c r="E1123" i="24"/>
  <c r="D1123" i="24"/>
  <c r="C1123" i="24"/>
  <c r="I1122" i="24"/>
  <c r="G1122" i="24"/>
  <c r="E1122" i="24"/>
  <c r="D1122" i="24"/>
  <c r="C1122" i="24"/>
  <c r="I1121" i="24"/>
  <c r="G1121" i="24"/>
  <c r="E1121" i="24"/>
  <c r="D1121" i="24"/>
  <c r="C1121" i="24"/>
  <c r="I1120" i="24"/>
  <c r="G1120" i="24"/>
  <c r="E1120" i="24"/>
  <c r="D1120" i="24"/>
  <c r="C1120" i="24"/>
  <c r="I1119" i="24"/>
  <c r="G1119" i="24"/>
  <c r="E1119" i="24"/>
  <c r="D1119" i="24"/>
  <c r="C1119" i="24"/>
  <c r="I1118" i="24"/>
  <c r="G1118" i="24"/>
  <c r="E1118" i="24"/>
  <c r="D1118" i="24"/>
  <c r="C1118" i="24"/>
  <c r="I1117" i="24"/>
  <c r="G1117" i="24"/>
  <c r="E1117" i="24"/>
  <c r="D1117" i="24"/>
  <c r="C1117" i="24"/>
  <c r="I1116" i="24"/>
  <c r="G1116" i="24"/>
  <c r="E1116" i="24"/>
  <c r="D1116" i="24"/>
  <c r="C1116" i="24"/>
  <c r="I1115" i="24"/>
  <c r="G1115" i="24"/>
  <c r="E1115" i="24"/>
  <c r="D1115" i="24"/>
  <c r="C1115" i="24"/>
  <c r="I1114" i="24"/>
  <c r="G1114" i="24"/>
  <c r="E1114" i="24"/>
  <c r="D1114" i="24"/>
  <c r="C1114" i="24"/>
  <c r="I1113" i="24"/>
  <c r="G1113" i="24"/>
  <c r="E1113" i="24"/>
  <c r="D1113" i="24"/>
  <c r="C1113" i="24"/>
  <c r="I1112" i="24"/>
  <c r="G1112" i="24"/>
  <c r="E1112" i="24"/>
  <c r="D1112" i="24"/>
  <c r="C1112" i="24"/>
  <c r="I1111" i="24"/>
  <c r="G1111" i="24"/>
  <c r="E1111" i="24"/>
  <c r="D1111" i="24"/>
  <c r="C1111" i="24"/>
  <c r="I1110" i="24"/>
  <c r="G1110" i="24"/>
  <c r="E1110" i="24"/>
  <c r="D1110" i="24"/>
  <c r="C1110" i="24"/>
  <c r="I1109" i="24"/>
  <c r="G1109" i="24"/>
  <c r="E1109" i="24"/>
  <c r="D1109" i="24"/>
  <c r="C1109" i="24"/>
  <c r="I1108" i="24"/>
  <c r="G1108" i="24"/>
  <c r="E1108" i="24"/>
  <c r="D1108" i="24"/>
  <c r="C1108" i="24"/>
  <c r="I1107" i="24"/>
  <c r="G1107" i="24"/>
  <c r="E1107" i="24"/>
  <c r="D1107" i="24"/>
  <c r="C1107" i="24"/>
  <c r="I1106" i="24"/>
  <c r="G1106" i="24"/>
  <c r="E1106" i="24"/>
  <c r="D1106" i="24"/>
  <c r="C1106" i="24"/>
  <c r="I1105" i="24"/>
  <c r="G1105" i="24"/>
  <c r="E1105" i="24"/>
  <c r="D1105" i="24"/>
  <c r="C1105" i="24"/>
  <c r="I1104" i="24"/>
  <c r="G1104" i="24"/>
  <c r="E1104" i="24"/>
  <c r="D1104" i="24"/>
  <c r="C1104" i="24"/>
  <c r="I1103" i="24"/>
  <c r="G1103" i="24"/>
  <c r="E1103" i="24"/>
  <c r="D1103" i="24"/>
  <c r="C1103" i="24"/>
  <c r="I1102" i="24"/>
  <c r="G1102" i="24"/>
  <c r="E1102" i="24"/>
  <c r="D1102" i="24"/>
  <c r="C1102" i="24"/>
  <c r="I1101" i="24"/>
  <c r="G1101" i="24"/>
  <c r="E1101" i="24"/>
  <c r="D1101" i="24"/>
  <c r="C1101" i="24"/>
  <c r="I1100" i="24"/>
  <c r="G1100" i="24"/>
  <c r="E1100" i="24"/>
  <c r="D1100" i="24"/>
  <c r="C1100" i="24"/>
  <c r="I1099" i="24"/>
  <c r="G1099" i="24"/>
  <c r="E1099" i="24"/>
  <c r="D1099" i="24"/>
  <c r="C1099" i="24"/>
  <c r="I1098" i="24"/>
  <c r="G1098" i="24"/>
  <c r="E1098" i="24"/>
  <c r="D1098" i="24"/>
  <c r="C1098" i="24"/>
  <c r="I1097" i="24"/>
  <c r="G1097" i="24"/>
  <c r="E1097" i="24"/>
  <c r="D1097" i="24"/>
  <c r="C1097" i="24"/>
  <c r="I1096" i="24"/>
  <c r="G1096" i="24"/>
  <c r="E1096" i="24"/>
  <c r="D1096" i="24"/>
  <c r="C1096" i="24"/>
  <c r="I1095" i="24"/>
  <c r="G1095" i="24"/>
  <c r="E1095" i="24"/>
  <c r="D1095" i="24"/>
  <c r="C1095" i="24"/>
  <c r="I1094" i="24"/>
  <c r="G1094" i="24"/>
  <c r="E1094" i="24"/>
  <c r="D1094" i="24"/>
  <c r="C1094" i="24"/>
  <c r="I1093" i="24"/>
  <c r="G1093" i="24"/>
  <c r="E1093" i="24"/>
  <c r="D1093" i="24"/>
  <c r="C1093" i="24"/>
  <c r="I1092" i="24"/>
  <c r="G1092" i="24"/>
  <c r="E1092" i="24"/>
  <c r="D1092" i="24"/>
  <c r="C1092" i="24"/>
  <c r="I1091" i="24"/>
  <c r="G1091" i="24"/>
  <c r="E1091" i="24"/>
  <c r="D1091" i="24"/>
  <c r="C1091" i="24"/>
  <c r="I1090" i="24"/>
  <c r="G1090" i="24"/>
  <c r="E1090" i="24"/>
  <c r="D1090" i="24"/>
  <c r="C1090" i="24"/>
  <c r="I1089" i="24"/>
  <c r="G1089" i="24"/>
  <c r="E1089" i="24"/>
  <c r="D1089" i="24"/>
  <c r="C1089" i="24"/>
  <c r="I1088" i="24"/>
  <c r="G1088" i="24"/>
  <c r="E1088" i="24"/>
  <c r="D1088" i="24"/>
  <c r="C1088" i="24"/>
  <c r="I1087" i="24"/>
  <c r="G1087" i="24"/>
  <c r="E1087" i="24"/>
  <c r="D1087" i="24"/>
  <c r="C1087" i="24"/>
  <c r="I1086" i="24"/>
  <c r="G1086" i="24"/>
  <c r="E1086" i="24"/>
  <c r="D1086" i="24"/>
  <c r="C1086" i="24"/>
  <c r="I1085" i="24"/>
  <c r="G1085" i="24"/>
  <c r="E1085" i="24"/>
  <c r="D1085" i="24"/>
  <c r="C1085" i="24"/>
  <c r="I1084" i="24"/>
  <c r="G1084" i="24"/>
  <c r="E1084" i="24"/>
  <c r="D1084" i="24"/>
  <c r="C1084" i="24"/>
  <c r="I1083" i="24"/>
  <c r="G1083" i="24"/>
  <c r="E1083" i="24"/>
  <c r="D1083" i="24"/>
  <c r="C1083" i="24"/>
  <c r="I1082" i="24"/>
  <c r="G1082" i="24"/>
  <c r="E1082" i="24"/>
  <c r="D1082" i="24"/>
  <c r="C1082" i="24"/>
  <c r="I1081" i="24"/>
  <c r="G1081" i="24"/>
  <c r="E1081" i="24"/>
  <c r="D1081" i="24"/>
  <c r="C1081" i="24"/>
  <c r="I1080" i="24"/>
  <c r="G1080" i="24"/>
  <c r="E1080" i="24"/>
  <c r="D1080" i="24"/>
  <c r="C1080" i="24"/>
  <c r="I1079" i="24"/>
  <c r="G1079" i="24"/>
  <c r="E1079" i="24"/>
  <c r="D1079" i="24"/>
  <c r="C1079" i="24"/>
  <c r="I1078" i="24"/>
  <c r="G1078" i="24"/>
  <c r="E1078" i="24"/>
  <c r="D1078" i="24"/>
  <c r="C1078" i="24"/>
  <c r="I1077" i="24"/>
  <c r="G1077" i="24"/>
  <c r="E1077" i="24"/>
  <c r="D1077" i="24"/>
  <c r="C1077" i="24"/>
  <c r="I1076" i="24"/>
  <c r="G1076" i="24"/>
  <c r="E1076" i="24"/>
  <c r="D1076" i="24"/>
  <c r="C1076" i="24"/>
  <c r="I1075" i="24"/>
  <c r="G1075" i="24"/>
  <c r="E1075" i="24"/>
  <c r="D1075" i="24"/>
  <c r="C1075" i="24"/>
  <c r="I1074" i="24"/>
  <c r="G1074" i="24"/>
  <c r="E1074" i="24"/>
  <c r="D1074" i="24"/>
  <c r="C1074" i="24"/>
  <c r="I1073" i="24"/>
  <c r="G1073" i="24"/>
  <c r="E1073" i="24"/>
  <c r="D1073" i="24"/>
  <c r="C1073" i="24"/>
  <c r="I1072" i="24"/>
  <c r="G1072" i="24"/>
  <c r="E1072" i="24"/>
  <c r="D1072" i="24"/>
  <c r="C1072" i="24"/>
  <c r="I1071" i="24"/>
  <c r="G1071" i="24"/>
  <c r="E1071" i="24"/>
  <c r="D1071" i="24"/>
  <c r="C1071" i="24"/>
  <c r="I1070" i="24"/>
  <c r="G1070" i="24"/>
  <c r="E1070" i="24"/>
  <c r="D1070" i="24"/>
  <c r="C1070" i="24"/>
  <c r="I1069" i="24"/>
  <c r="G1069" i="24"/>
  <c r="E1069" i="24"/>
  <c r="D1069" i="24"/>
  <c r="C1069" i="24"/>
  <c r="I1068" i="24"/>
  <c r="G1068" i="24"/>
  <c r="E1068" i="24"/>
  <c r="D1068" i="24"/>
  <c r="C1068" i="24"/>
  <c r="I1067" i="24"/>
  <c r="G1067" i="24"/>
  <c r="E1067" i="24"/>
  <c r="D1067" i="24"/>
  <c r="C1067" i="24"/>
  <c r="I1066" i="24"/>
  <c r="G1066" i="24"/>
  <c r="E1066" i="24"/>
  <c r="D1066" i="24"/>
  <c r="C1066" i="24"/>
  <c r="I1065" i="24"/>
  <c r="G1065" i="24"/>
  <c r="E1065" i="24"/>
  <c r="D1065" i="24"/>
  <c r="C1065" i="24"/>
  <c r="I1064" i="24"/>
  <c r="G1064" i="24"/>
  <c r="E1064" i="24"/>
  <c r="D1064" i="24"/>
  <c r="C1064" i="24"/>
  <c r="I1063" i="24"/>
  <c r="G1063" i="24"/>
  <c r="E1063" i="24"/>
  <c r="D1063" i="24"/>
  <c r="C1063" i="24"/>
  <c r="I1062" i="24"/>
  <c r="G1062" i="24"/>
  <c r="E1062" i="24"/>
  <c r="D1062" i="24"/>
  <c r="C1062" i="24"/>
  <c r="I1061" i="24"/>
  <c r="G1061" i="24"/>
  <c r="E1061" i="24"/>
  <c r="D1061" i="24"/>
  <c r="C1061" i="24"/>
  <c r="I1060" i="24"/>
  <c r="G1060" i="24"/>
  <c r="E1060" i="24"/>
  <c r="D1060" i="24"/>
  <c r="C1060" i="24"/>
  <c r="I1059" i="24"/>
  <c r="G1059" i="24"/>
  <c r="E1059" i="24"/>
  <c r="D1059" i="24"/>
  <c r="C1059" i="24"/>
  <c r="I1058" i="24"/>
  <c r="G1058" i="24"/>
  <c r="E1058" i="24"/>
  <c r="D1058" i="24"/>
  <c r="C1058" i="24"/>
  <c r="I1057" i="24"/>
  <c r="G1057" i="24"/>
  <c r="E1057" i="24"/>
  <c r="D1057" i="24"/>
  <c r="C1057" i="24"/>
  <c r="I1056" i="24"/>
  <c r="G1056" i="24"/>
  <c r="E1056" i="24"/>
  <c r="D1056" i="24"/>
  <c r="C1056" i="24"/>
  <c r="I1055" i="24"/>
  <c r="G1055" i="24"/>
  <c r="E1055" i="24"/>
  <c r="D1055" i="24"/>
  <c r="C1055" i="24"/>
  <c r="I1054" i="24"/>
  <c r="G1054" i="24"/>
  <c r="E1054" i="24"/>
  <c r="D1054" i="24"/>
  <c r="C1054" i="24"/>
  <c r="I1053" i="24"/>
  <c r="G1053" i="24"/>
  <c r="E1053" i="24"/>
  <c r="D1053" i="24"/>
  <c r="C1053" i="24"/>
  <c r="I1052" i="24"/>
  <c r="G1052" i="24"/>
  <c r="E1052" i="24"/>
  <c r="D1052" i="24"/>
  <c r="C1052" i="24"/>
  <c r="I1051" i="24"/>
  <c r="G1051" i="24"/>
  <c r="E1051" i="24"/>
  <c r="D1051" i="24"/>
  <c r="C1051" i="24"/>
  <c r="I1050" i="24"/>
  <c r="G1050" i="24"/>
  <c r="E1050" i="24"/>
  <c r="D1050" i="24"/>
  <c r="C1050" i="24"/>
  <c r="I1049" i="24"/>
  <c r="G1049" i="24"/>
  <c r="E1049" i="24"/>
  <c r="D1049" i="24"/>
  <c r="C1049" i="24"/>
  <c r="I1048" i="24"/>
  <c r="G1048" i="24"/>
  <c r="E1048" i="24"/>
  <c r="D1048" i="24"/>
  <c r="C1048" i="24"/>
  <c r="I1047" i="24"/>
  <c r="G1047" i="24"/>
  <c r="E1047" i="24"/>
  <c r="D1047" i="24"/>
  <c r="C1047" i="24"/>
  <c r="I1046" i="24"/>
  <c r="G1046" i="24"/>
  <c r="E1046" i="24"/>
  <c r="D1046" i="24"/>
  <c r="C1046" i="24"/>
  <c r="I1045" i="24"/>
  <c r="G1045" i="24"/>
  <c r="E1045" i="24"/>
  <c r="D1045" i="24"/>
  <c r="C1045" i="24"/>
  <c r="I1044" i="24"/>
  <c r="G1044" i="24"/>
  <c r="E1044" i="24"/>
  <c r="D1044" i="24"/>
  <c r="C1044" i="24"/>
  <c r="I1043" i="24"/>
  <c r="G1043" i="24"/>
  <c r="E1043" i="24"/>
  <c r="D1043" i="24"/>
  <c r="C1043" i="24"/>
  <c r="I1042" i="24"/>
  <c r="G1042" i="24"/>
  <c r="E1042" i="24"/>
  <c r="D1042" i="24"/>
  <c r="C1042" i="24"/>
  <c r="I1041" i="24"/>
  <c r="G1041" i="24"/>
  <c r="E1041" i="24"/>
  <c r="D1041" i="24"/>
  <c r="C1041" i="24"/>
  <c r="I1040" i="24"/>
  <c r="G1040" i="24"/>
  <c r="E1040" i="24"/>
  <c r="D1040" i="24"/>
  <c r="C1040" i="24"/>
  <c r="I1039" i="24"/>
  <c r="G1039" i="24"/>
  <c r="E1039" i="24"/>
  <c r="D1039" i="24"/>
  <c r="C1039" i="24"/>
  <c r="I1038" i="24"/>
  <c r="G1038" i="24"/>
  <c r="E1038" i="24"/>
  <c r="D1038" i="24"/>
  <c r="C1038" i="24"/>
  <c r="I1037" i="24"/>
  <c r="G1037" i="24"/>
  <c r="E1037" i="24"/>
  <c r="D1037" i="24"/>
  <c r="C1037" i="24"/>
  <c r="I1036" i="24"/>
  <c r="G1036" i="24"/>
  <c r="E1036" i="24"/>
  <c r="D1036" i="24"/>
  <c r="C1036" i="24"/>
  <c r="I1035" i="24"/>
  <c r="G1035" i="24"/>
  <c r="E1035" i="24"/>
  <c r="D1035" i="24"/>
  <c r="C1035" i="24"/>
  <c r="I1034" i="24"/>
  <c r="G1034" i="24"/>
  <c r="E1034" i="24"/>
  <c r="D1034" i="24"/>
  <c r="C1034" i="24"/>
  <c r="I1033" i="24"/>
  <c r="G1033" i="24"/>
  <c r="E1033" i="24"/>
  <c r="D1033" i="24"/>
  <c r="C1033" i="24"/>
  <c r="I1032" i="24"/>
  <c r="G1032" i="24"/>
  <c r="E1032" i="24"/>
  <c r="D1032" i="24"/>
  <c r="C1032" i="24"/>
  <c r="I1031" i="24"/>
  <c r="G1031" i="24"/>
  <c r="E1031" i="24"/>
  <c r="D1031" i="24"/>
  <c r="C1031" i="24"/>
  <c r="I1030" i="24"/>
  <c r="G1030" i="24"/>
  <c r="E1030" i="24"/>
  <c r="D1030" i="24"/>
  <c r="C1030" i="24"/>
  <c r="I1029" i="24"/>
  <c r="G1029" i="24"/>
  <c r="E1029" i="24"/>
  <c r="D1029" i="24"/>
  <c r="C1029" i="24"/>
  <c r="I1028" i="24"/>
  <c r="G1028" i="24"/>
  <c r="E1028" i="24"/>
  <c r="D1028" i="24"/>
  <c r="C1028" i="24"/>
  <c r="I1027" i="24"/>
  <c r="G1027" i="24"/>
  <c r="E1027" i="24"/>
  <c r="D1027" i="24"/>
  <c r="C1027" i="24"/>
  <c r="I1026" i="24"/>
  <c r="G1026" i="24"/>
  <c r="E1026" i="24"/>
  <c r="D1026" i="24"/>
  <c r="C1026" i="24"/>
  <c r="I1025" i="24"/>
  <c r="G1025" i="24"/>
  <c r="E1025" i="24"/>
  <c r="D1025" i="24"/>
  <c r="C1025" i="24"/>
  <c r="I1024" i="24"/>
  <c r="G1024" i="24"/>
  <c r="E1024" i="24"/>
  <c r="D1024" i="24"/>
  <c r="C1024" i="24"/>
  <c r="I1023" i="24"/>
  <c r="G1023" i="24"/>
  <c r="E1023" i="24"/>
  <c r="D1023" i="24"/>
  <c r="C1023" i="24"/>
  <c r="I1022" i="24"/>
  <c r="G1022" i="24"/>
  <c r="E1022" i="24"/>
  <c r="D1022" i="24"/>
  <c r="C1022" i="24"/>
  <c r="I1021" i="24"/>
  <c r="G1021" i="24"/>
  <c r="E1021" i="24"/>
  <c r="D1021" i="24"/>
  <c r="C1021" i="24"/>
  <c r="I1020" i="24"/>
  <c r="G1020" i="24"/>
  <c r="E1020" i="24"/>
  <c r="D1020" i="24"/>
  <c r="C1020" i="24"/>
  <c r="I1019" i="24"/>
  <c r="G1019" i="24"/>
  <c r="E1019" i="24"/>
  <c r="D1019" i="24"/>
  <c r="C1019" i="24"/>
  <c r="I1018" i="24"/>
  <c r="G1018" i="24"/>
  <c r="E1018" i="24"/>
  <c r="D1018" i="24"/>
  <c r="C1018" i="24"/>
  <c r="I1017" i="24"/>
  <c r="G1017" i="24"/>
  <c r="E1017" i="24"/>
  <c r="D1017" i="24"/>
  <c r="C1017" i="24"/>
  <c r="I1016" i="24"/>
  <c r="G1016" i="24"/>
  <c r="E1016" i="24"/>
  <c r="D1016" i="24"/>
  <c r="C1016" i="24"/>
  <c r="I1015" i="24"/>
  <c r="G1015" i="24"/>
  <c r="E1015" i="24"/>
  <c r="D1015" i="24"/>
  <c r="C1015" i="24"/>
  <c r="I1014" i="24"/>
  <c r="G1014" i="24"/>
  <c r="E1014" i="24"/>
  <c r="D1014" i="24"/>
  <c r="C1014" i="24"/>
  <c r="I1013" i="24"/>
  <c r="G1013" i="24"/>
  <c r="E1013" i="24"/>
  <c r="D1013" i="24"/>
  <c r="C1013" i="24"/>
  <c r="I1012" i="24"/>
  <c r="G1012" i="24"/>
  <c r="E1012" i="24"/>
  <c r="D1012" i="24"/>
  <c r="C1012" i="24"/>
  <c r="I1011" i="24"/>
  <c r="G1011" i="24"/>
  <c r="E1011" i="24"/>
  <c r="D1011" i="24"/>
  <c r="C1011" i="24"/>
  <c r="I1010" i="24"/>
  <c r="G1010" i="24"/>
  <c r="E1010" i="24"/>
  <c r="D1010" i="24"/>
  <c r="C1010" i="24"/>
  <c r="I1009" i="24"/>
  <c r="G1009" i="24"/>
  <c r="E1009" i="24"/>
  <c r="D1009" i="24"/>
  <c r="C1009" i="24"/>
  <c r="I1008" i="24"/>
  <c r="G1008" i="24"/>
  <c r="E1008" i="24"/>
  <c r="D1008" i="24"/>
  <c r="C1008" i="24"/>
  <c r="I1007" i="24"/>
  <c r="G1007" i="24"/>
  <c r="E1007" i="24"/>
  <c r="D1007" i="24"/>
  <c r="C1007" i="24"/>
  <c r="I1006" i="24"/>
  <c r="G1006" i="24"/>
  <c r="E1006" i="24"/>
  <c r="D1006" i="24"/>
  <c r="C1006" i="24"/>
  <c r="I1005" i="24"/>
  <c r="G1005" i="24"/>
  <c r="E1005" i="24"/>
  <c r="D1005" i="24"/>
  <c r="C1005" i="24"/>
  <c r="I1004" i="24"/>
  <c r="G1004" i="24"/>
  <c r="E1004" i="24"/>
  <c r="D1004" i="24"/>
  <c r="C1004" i="24"/>
  <c r="I1003" i="24"/>
  <c r="G1003" i="24"/>
  <c r="E1003" i="24"/>
  <c r="D1003" i="24"/>
  <c r="C1003" i="24"/>
  <c r="I1002" i="24"/>
  <c r="G1002" i="24"/>
  <c r="E1002" i="24"/>
  <c r="D1002" i="24"/>
  <c r="C1002" i="24"/>
  <c r="I1001" i="24"/>
  <c r="G1001" i="24"/>
  <c r="E1001" i="24"/>
  <c r="D1001" i="24"/>
  <c r="C1001" i="24"/>
  <c r="I1000" i="24"/>
  <c r="G1000" i="24"/>
  <c r="E1000" i="24"/>
  <c r="D1000" i="24"/>
  <c r="C1000" i="24"/>
  <c r="I999" i="24"/>
  <c r="G999" i="24"/>
  <c r="E999" i="24"/>
  <c r="D999" i="24"/>
  <c r="C999" i="24"/>
  <c r="I998" i="24"/>
  <c r="G998" i="24"/>
  <c r="E998" i="24"/>
  <c r="D998" i="24"/>
  <c r="C998" i="24"/>
  <c r="I997" i="24"/>
  <c r="G997" i="24"/>
  <c r="E997" i="24"/>
  <c r="D997" i="24"/>
  <c r="C997" i="24"/>
  <c r="I996" i="24"/>
  <c r="G996" i="24"/>
  <c r="E996" i="24"/>
  <c r="D996" i="24"/>
  <c r="C996" i="24"/>
  <c r="I995" i="24"/>
  <c r="G995" i="24"/>
  <c r="E995" i="24"/>
  <c r="D995" i="24"/>
  <c r="C995" i="24"/>
  <c r="I994" i="24"/>
  <c r="G994" i="24"/>
  <c r="E994" i="24"/>
  <c r="D994" i="24"/>
  <c r="C994" i="24"/>
  <c r="I993" i="24"/>
  <c r="G993" i="24"/>
  <c r="E993" i="24"/>
  <c r="D993" i="24"/>
  <c r="C993" i="24"/>
  <c r="I992" i="24"/>
  <c r="G992" i="24"/>
  <c r="E992" i="24"/>
  <c r="D992" i="24"/>
  <c r="C992" i="24"/>
  <c r="I991" i="24"/>
  <c r="G991" i="24"/>
  <c r="E991" i="24"/>
  <c r="D991" i="24"/>
  <c r="C991" i="24"/>
  <c r="I990" i="24"/>
  <c r="G990" i="24"/>
  <c r="E990" i="24"/>
  <c r="D990" i="24"/>
  <c r="C990" i="24"/>
  <c r="I989" i="24"/>
  <c r="G989" i="24"/>
  <c r="E989" i="24"/>
  <c r="D989" i="24"/>
  <c r="C989" i="24"/>
  <c r="I988" i="24"/>
  <c r="G988" i="24"/>
  <c r="E988" i="24"/>
  <c r="D988" i="24"/>
  <c r="C988" i="24"/>
  <c r="I987" i="24"/>
  <c r="G987" i="24"/>
  <c r="E987" i="24"/>
  <c r="D987" i="24"/>
  <c r="C987" i="24"/>
  <c r="I986" i="24"/>
  <c r="G986" i="24"/>
  <c r="E986" i="24"/>
  <c r="D986" i="24"/>
  <c r="C986" i="24"/>
  <c r="I985" i="24"/>
  <c r="G985" i="24"/>
  <c r="E985" i="24"/>
  <c r="D985" i="24"/>
  <c r="C985" i="24"/>
  <c r="I984" i="24"/>
  <c r="G984" i="24"/>
  <c r="E984" i="24"/>
  <c r="D984" i="24"/>
  <c r="C984" i="24"/>
  <c r="I983" i="24"/>
  <c r="G983" i="24"/>
  <c r="E983" i="24"/>
  <c r="D983" i="24"/>
  <c r="C983" i="24"/>
  <c r="I982" i="24"/>
  <c r="G982" i="24"/>
  <c r="E982" i="24"/>
  <c r="D982" i="24"/>
  <c r="C982" i="24"/>
  <c r="I981" i="24"/>
  <c r="G981" i="24"/>
  <c r="E981" i="24"/>
  <c r="D981" i="24"/>
  <c r="C981" i="24"/>
  <c r="I980" i="24"/>
  <c r="G980" i="24"/>
  <c r="E980" i="24"/>
  <c r="D980" i="24"/>
  <c r="C980" i="24"/>
  <c r="I979" i="24"/>
  <c r="G979" i="24"/>
  <c r="E979" i="24"/>
  <c r="D979" i="24"/>
  <c r="C979" i="24"/>
  <c r="I978" i="24"/>
  <c r="G978" i="24"/>
  <c r="E978" i="24"/>
  <c r="D978" i="24"/>
  <c r="C978" i="24"/>
  <c r="I977" i="24"/>
  <c r="G977" i="24"/>
  <c r="E977" i="24"/>
  <c r="D977" i="24"/>
  <c r="C977" i="24"/>
  <c r="I976" i="24"/>
  <c r="G976" i="24"/>
  <c r="E976" i="24"/>
  <c r="D976" i="24"/>
  <c r="C976" i="24"/>
  <c r="I975" i="24"/>
  <c r="G975" i="24"/>
  <c r="E975" i="24"/>
  <c r="D975" i="24"/>
  <c r="C975" i="24"/>
  <c r="I974" i="24"/>
  <c r="G974" i="24"/>
  <c r="E974" i="24"/>
  <c r="D974" i="24"/>
  <c r="C974" i="24"/>
  <c r="I973" i="24"/>
  <c r="G973" i="24"/>
  <c r="E973" i="24"/>
  <c r="D973" i="24"/>
  <c r="C973" i="24"/>
  <c r="I972" i="24"/>
  <c r="G972" i="24"/>
  <c r="E972" i="24"/>
  <c r="D972" i="24"/>
  <c r="C972" i="24"/>
  <c r="I971" i="24"/>
  <c r="G971" i="24"/>
  <c r="E971" i="24"/>
  <c r="D971" i="24"/>
  <c r="C971" i="24"/>
  <c r="I970" i="24"/>
  <c r="G970" i="24"/>
  <c r="E970" i="24"/>
  <c r="D970" i="24"/>
  <c r="C970" i="24"/>
  <c r="I969" i="24"/>
  <c r="G969" i="24"/>
  <c r="E969" i="24"/>
  <c r="D969" i="24"/>
  <c r="C969" i="24"/>
  <c r="I968" i="24"/>
  <c r="G968" i="24"/>
  <c r="E968" i="24"/>
  <c r="D968" i="24"/>
  <c r="C968" i="24"/>
  <c r="I967" i="24"/>
  <c r="G967" i="24"/>
  <c r="E967" i="24"/>
  <c r="D967" i="24"/>
  <c r="C967" i="24"/>
  <c r="I966" i="24"/>
  <c r="G966" i="24"/>
  <c r="E966" i="24"/>
  <c r="D966" i="24"/>
  <c r="C966" i="24"/>
  <c r="I965" i="24"/>
  <c r="G965" i="24"/>
  <c r="E965" i="24"/>
  <c r="D965" i="24"/>
  <c r="C965" i="24"/>
  <c r="I964" i="24"/>
  <c r="G964" i="24"/>
  <c r="E964" i="24"/>
  <c r="D964" i="24"/>
  <c r="C964" i="24"/>
  <c r="I963" i="24"/>
  <c r="G963" i="24"/>
  <c r="E963" i="24"/>
  <c r="D963" i="24"/>
  <c r="C963" i="24"/>
  <c r="I962" i="24"/>
  <c r="G962" i="24"/>
  <c r="E962" i="24"/>
  <c r="D962" i="24"/>
  <c r="C962" i="24"/>
  <c r="I961" i="24"/>
  <c r="G961" i="24"/>
  <c r="E961" i="24"/>
  <c r="D961" i="24"/>
  <c r="C961" i="24"/>
  <c r="I960" i="24"/>
  <c r="G960" i="24"/>
  <c r="E960" i="24"/>
  <c r="D960" i="24"/>
  <c r="C960" i="24"/>
  <c r="I959" i="24"/>
  <c r="G959" i="24"/>
  <c r="E959" i="24"/>
  <c r="D959" i="24"/>
  <c r="C959" i="24"/>
  <c r="I958" i="24"/>
  <c r="G958" i="24"/>
  <c r="E958" i="24"/>
  <c r="D958" i="24"/>
  <c r="C958" i="24"/>
  <c r="I957" i="24"/>
  <c r="G957" i="24"/>
  <c r="E957" i="24"/>
  <c r="D957" i="24"/>
  <c r="C957" i="24"/>
  <c r="I956" i="24"/>
  <c r="G956" i="24"/>
  <c r="E956" i="24"/>
  <c r="D956" i="24"/>
  <c r="C956" i="24"/>
  <c r="I955" i="24"/>
  <c r="G955" i="24"/>
  <c r="E955" i="24"/>
  <c r="D955" i="24"/>
  <c r="C955" i="24"/>
  <c r="I954" i="24"/>
  <c r="G954" i="24"/>
  <c r="E954" i="24"/>
  <c r="D954" i="24"/>
  <c r="C954" i="24"/>
  <c r="I953" i="24"/>
  <c r="G953" i="24"/>
  <c r="E953" i="24"/>
  <c r="D953" i="24"/>
  <c r="C953" i="24"/>
  <c r="I952" i="24"/>
  <c r="G952" i="24"/>
  <c r="E952" i="24"/>
  <c r="D952" i="24"/>
  <c r="C952" i="24"/>
  <c r="I951" i="24"/>
  <c r="G951" i="24"/>
  <c r="E951" i="24"/>
  <c r="D951" i="24"/>
  <c r="C951" i="24"/>
  <c r="I950" i="24"/>
  <c r="G950" i="24"/>
  <c r="E950" i="24"/>
  <c r="D950" i="24"/>
  <c r="C950" i="24"/>
  <c r="I949" i="24"/>
  <c r="G949" i="24"/>
  <c r="E949" i="24"/>
  <c r="D949" i="24"/>
  <c r="C949" i="24"/>
  <c r="I948" i="24"/>
  <c r="G948" i="24"/>
  <c r="E948" i="24"/>
  <c r="D948" i="24"/>
  <c r="C948" i="24"/>
  <c r="I947" i="24"/>
  <c r="G947" i="24"/>
  <c r="E947" i="24"/>
  <c r="D947" i="24"/>
  <c r="C947" i="24"/>
  <c r="I946" i="24"/>
  <c r="G946" i="24"/>
  <c r="E946" i="24"/>
  <c r="D946" i="24"/>
  <c r="C946" i="24"/>
  <c r="I945" i="24"/>
  <c r="G945" i="24"/>
  <c r="E945" i="24"/>
  <c r="D945" i="24"/>
  <c r="C945" i="24"/>
  <c r="I944" i="24"/>
  <c r="G944" i="24"/>
  <c r="E944" i="24"/>
  <c r="D944" i="24"/>
  <c r="C944" i="24"/>
  <c r="I943" i="24"/>
  <c r="G943" i="24"/>
  <c r="E943" i="24"/>
  <c r="D943" i="24"/>
  <c r="C943" i="24"/>
  <c r="I942" i="24"/>
  <c r="G942" i="24"/>
  <c r="E942" i="24"/>
  <c r="D942" i="24"/>
  <c r="C942" i="24"/>
  <c r="I941" i="24"/>
  <c r="G941" i="24"/>
  <c r="E941" i="24"/>
  <c r="D941" i="24"/>
  <c r="C941" i="24"/>
  <c r="I940" i="24"/>
  <c r="G940" i="24"/>
  <c r="E940" i="24"/>
  <c r="D940" i="24"/>
  <c r="C940" i="24"/>
  <c r="I939" i="24"/>
  <c r="G939" i="24"/>
  <c r="E939" i="24"/>
  <c r="D939" i="24"/>
  <c r="C939" i="24"/>
  <c r="I938" i="24"/>
  <c r="G938" i="24"/>
  <c r="E938" i="24"/>
  <c r="D938" i="24"/>
  <c r="C938" i="24"/>
  <c r="I937" i="24"/>
  <c r="G937" i="24"/>
  <c r="E937" i="24"/>
  <c r="D937" i="24"/>
  <c r="C937" i="24"/>
  <c r="I936" i="24"/>
  <c r="G936" i="24"/>
  <c r="E936" i="24"/>
  <c r="D936" i="24"/>
  <c r="C936" i="24"/>
  <c r="I935" i="24"/>
  <c r="G935" i="24"/>
  <c r="E935" i="24"/>
  <c r="D935" i="24"/>
  <c r="C935" i="24"/>
  <c r="I934" i="24"/>
  <c r="G934" i="24"/>
  <c r="E934" i="24"/>
  <c r="D934" i="24"/>
  <c r="C934" i="24"/>
  <c r="I933" i="24"/>
  <c r="G933" i="24"/>
  <c r="E933" i="24"/>
  <c r="D933" i="24"/>
  <c r="C933" i="24"/>
  <c r="I932" i="24"/>
  <c r="G932" i="24"/>
  <c r="E932" i="24"/>
  <c r="D932" i="24"/>
  <c r="C932" i="24"/>
  <c r="I931" i="24"/>
  <c r="G931" i="24"/>
  <c r="E931" i="24"/>
  <c r="D931" i="24"/>
  <c r="C931" i="24"/>
  <c r="I930" i="24"/>
  <c r="G930" i="24"/>
  <c r="E930" i="24"/>
  <c r="D930" i="24"/>
  <c r="C930" i="24"/>
  <c r="I929" i="24"/>
  <c r="G929" i="24"/>
  <c r="E929" i="24"/>
  <c r="D929" i="24"/>
  <c r="C929" i="24"/>
  <c r="I928" i="24"/>
  <c r="G928" i="24"/>
  <c r="E928" i="24"/>
  <c r="D928" i="24"/>
  <c r="C928" i="24"/>
  <c r="I927" i="24"/>
  <c r="G927" i="24"/>
  <c r="E927" i="24"/>
  <c r="D927" i="24"/>
  <c r="C927" i="24"/>
  <c r="I926" i="24"/>
  <c r="G926" i="24"/>
  <c r="E926" i="24"/>
  <c r="D926" i="24"/>
  <c r="C926" i="24"/>
  <c r="I925" i="24"/>
  <c r="G925" i="24"/>
  <c r="E925" i="24"/>
  <c r="D925" i="24"/>
  <c r="C925" i="24"/>
  <c r="I924" i="24"/>
  <c r="G924" i="24"/>
  <c r="E924" i="24"/>
  <c r="D924" i="24"/>
  <c r="C924" i="24"/>
  <c r="I923" i="24"/>
  <c r="G923" i="24"/>
  <c r="E923" i="24"/>
  <c r="D923" i="24"/>
  <c r="C923" i="24"/>
  <c r="I922" i="24"/>
  <c r="G922" i="24"/>
  <c r="E922" i="24"/>
  <c r="D922" i="24"/>
  <c r="C922" i="24"/>
  <c r="I921" i="24"/>
  <c r="G921" i="24"/>
  <c r="E921" i="24"/>
  <c r="D921" i="24"/>
  <c r="C921" i="24"/>
  <c r="I920" i="24"/>
  <c r="G920" i="24"/>
  <c r="E920" i="24"/>
  <c r="D920" i="24"/>
  <c r="C920" i="24"/>
  <c r="I919" i="24"/>
  <c r="G919" i="24"/>
  <c r="E919" i="24"/>
  <c r="D919" i="24"/>
  <c r="C919" i="24"/>
  <c r="I918" i="24"/>
  <c r="G918" i="24"/>
  <c r="E918" i="24"/>
  <c r="D918" i="24"/>
  <c r="C918" i="24"/>
  <c r="I917" i="24"/>
  <c r="G917" i="24"/>
  <c r="E917" i="24"/>
  <c r="D917" i="24"/>
  <c r="C917" i="24"/>
  <c r="I916" i="24"/>
  <c r="G916" i="24"/>
  <c r="E916" i="24"/>
  <c r="D916" i="24"/>
  <c r="C916" i="24"/>
  <c r="I915" i="24"/>
  <c r="G915" i="24"/>
  <c r="E915" i="24"/>
  <c r="D915" i="24"/>
  <c r="C915" i="24"/>
  <c r="I914" i="24"/>
  <c r="G914" i="24"/>
  <c r="E914" i="24"/>
  <c r="D914" i="24"/>
  <c r="C914" i="24"/>
  <c r="I913" i="24"/>
  <c r="G913" i="24"/>
  <c r="E913" i="24"/>
  <c r="D913" i="24"/>
  <c r="C913" i="24"/>
  <c r="I912" i="24"/>
  <c r="G912" i="24"/>
  <c r="E912" i="24"/>
  <c r="D912" i="24"/>
  <c r="C912" i="24"/>
  <c r="I911" i="24"/>
  <c r="G911" i="24"/>
  <c r="E911" i="24"/>
  <c r="D911" i="24"/>
  <c r="C911" i="24"/>
  <c r="I910" i="24"/>
  <c r="G910" i="24"/>
  <c r="E910" i="24"/>
  <c r="D910" i="24"/>
  <c r="C910" i="24"/>
  <c r="I909" i="24"/>
  <c r="G909" i="24"/>
  <c r="E909" i="24"/>
  <c r="D909" i="24"/>
  <c r="C909" i="24"/>
  <c r="I908" i="24"/>
  <c r="G908" i="24"/>
  <c r="E908" i="24"/>
  <c r="D908" i="24"/>
  <c r="C908" i="24"/>
  <c r="I907" i="24"/>
  <c r="G907" i="24"/>
  <c r="E907" i="24"/>
  <c r="D907" i="24"/>
  <c r="C907" i="24"/>
  <c r="I906" i="24"/>
  <c r="G906" i="24"/>
  <c r="E906" i="24"/>
  <c r="D906" i="24"/>
  <c r="C906" i="24"/>
  <c r="I905" i="24"/>
  <c r="G905" i="24"/>
  <c r="E905" i="24"/>
  <c r="D905" i="24"/>
  <c r="C905" i="24"/>
  <c r="I904" i="24"/>
  <c r="G904" i="24"/>
  <c r="E904" i="24"/>
  <c r="D904" i="24"/>
  <c r="C904" i="24"/>
  <c r="I903" i="24"/>
  <c r="G903" i="24"/>
  <c r="E903" i="24"/>
  <c r="D903" i="24"/>
  <c r="C903" i="24"/>
  <c r="I902" i="24"/>
  <c r="G902" i="24"/>
  <c r="E902" i="24"/>
  <c r="D902" i="24"/>
  <c r="C902" i="24"/>
  <c r="I901" i="24"/>
  <c r="G901" i="24"/>
  <c r="E901" i="24"/>
  <c r="D901" i="24"/>
  <c r="C901" i="24"/>
  <c r="I900" i="24"/>
  <c r="G900" i="24"/>
  <c r="E900" i="24"/>
  <c r="D900" i="24"/>
  <c r="C900" i="24"/>
  <c r="I899" i="24"/>
  <c r="G899" i="24"/>
  <c r="E899" i="24"/>
  <c r="D899" i="24"/>
  <c r="C899" i="24"/>
  <c r="I898" i="24"/>
  <c r="G898" i="24"/>
  <c r="E898" i="24"/>
  <c r="D898" i="24"/>
  <c r="C898" i="24"/>
  <c r="I897" i="24"/>
  <c r="G897" i="24"/>
  <c r="E897" i="24"/>
  <c r="D897" i="24"/>
  <c r="C897" i="24"/>
  <c r="I896" i="24"/>
  <c r="G896" i="24"/>
  <c r="E896" i="24"/>
  <c r="D896" i="24"/>
  <c r="C896" i="24"/>
  <c r="I895" i="24"/>
  <c r="G895" i="24"/>
  <c r="E895" i="24"/>
  <c r="D895" i="24"/>
  <c r="C895" i="24"/>
  <c r="I894" i="24"/>
  <c r="G894" i="24"/>
  <c r="E894" i="24"/>
  <c r="D894" i="24"/>
  <c r="C894" i="24"/>
  <c r="I893" i="24"/>
  <c r="G893" i="24"/>
  <c r="E893" i="24"/>
  <c r="D893" i="24"/>
  <c r="C893" i="24"/>
  <c r="I892" i="24"/>
  <c r="G892" i="24"/>
  <c r="E892" i="24"/>
  <c r="D892" i="24"/>
  <c r="C892" i="24"/>
  <c r="I891" i="24"/>
  <c r="G891" i="24"/>
  <c r="E891" i="24"/>
  <c r="D891" i="24"/>
  <c r="C891" i="24"/>
  <c r="I890" i="24"/>
  <c r="G890" i="24"/>
  <c r="E890" i="24"/>
  <c r="D890" i="24"/>
  <c r="C890" i="24"/>
  <c r="I889" i="24"/>
  <c r="G889" i="24"/>
  <c r="E889" i="24"/>
  <c r="D889" i="24"/>
  <c r="C889" i="24"/>
  <c r="I888" i="24"/>
  <c r="G888" i="24"/>
  <c r="E888" i="24"/>
  <c r="D888" i="24"/>
  <c r="C888" i="24"/>
  <c r="I887" i="24"/>
  <c r="G887" i="24"/>
  <c r="E887" i="24"/>
  <c r="D887" i="24"/>
  <c r="C887" i="24"/>
  <c r="I886" i="24"/>
  <c r="G886" i="24"/>
  <c r="E886" i="24"/>
  <c r="D886" i="24"/>
  <c r="C886" i="24"/>
  <c r="I885" i="24"/>
  <c r="G885" i="24"/>
  <c r="E885" i="24"/>
  <c r="D885" i="24"/>
  <c r="C885" i="24"/>
  <c r="I884" i="24"/>
  <c r="G884" i="24"/>
  <c r="E884" i="24"/>
  <c r="D884" i="24"/>
  <c r="C884" i="24"/>
  <c r="I883" i="24"/>
  <c r="G883" i="24"/>
  <c r="E883" i="24"/>
  <c r="D883" i="24"/>
  <c r="C883" i="24"/>
  <c r="I882" i="24"/>
  <c r="G882" i="24"/>
  <c r="E882" i="24"/>
  <c r="D882" i="24"/>
  <c r="C882" i="24"/>
  <c r="I881" i="24"/>
  <c r="G881" i="24"/>
  <c r="E881" i="24"/>
  <c r="D881" i="24"/>
  <c r="C881" i="24"/>
  <c r="I880" i="24"/>
  <c r="G880" i="24"/>
  <c r="E880" i="24"/>
  <c r="D880" i="24"/>
  <c r="C880" i="24"/>
  <c r="I879" i="24"/>
  <c r="G879" i="24"/>
  <c r="E879" i="24"/>
  <c r="D879" i="24"/>
  <c r="C879" i="24"/>
  <c r="I878" i="24"/>
  <c r="G878" i="24"/>
  <c r="E878" i="24"/>
  <c r="D878" i="24"/>
  <c r="C878" i="24"/>
  <c r="I877" i="24"/>
  <c r="G877" i="24"/>
  <c r="E877" i="24"/>
  <c r="D877" i="24"/>
  <c r="C877" i="24"/>
  <c r="I876" i="24"/>
  <c r="G876" i="24"/>
  <c r="E876" i="24"/>
  <c r="D876" i="24"/>
  <c r="C876" i="24"/>
  <c r="I875" i="24"/>
  <c r="G875" i="24"/>
  <c r="E875" i="24"/>
  <c r="D875" i="24"/>
  <c r="C875" i="24"/>
  <c r="I874" i="24"/>
  <c r="G874" i="24"/>
  <c r="E874" i="24"/>
  <c r="D874" i="24"/>
  <c r="C874" i="24"/>
  <c r="I873" i="24"/>
  <c r="G873" i="24"/>
  <c r="E873" i="24"/>
  <c r="D873" i="24"/>
  <c r="C873" i="24"/>
  <c r="I872" i="24"/>
  <c r="G872" i="24"/>
  <c r="E872" i="24"/>
  <c r="D872" i="24"/>
  <c r="C872" i="24"/>
  <c r="I871" i="24"/>
  <c r="G871" i="24"/>
  <c r="E871" i="24"/>
  <c r="D871" i="24"/>
  <c r="C871" i="24"/>
  <c r="I870" i="24"/>
  <c r="G870" i="24"/>
  <c r="E870" i="24"/>
  <c r="D870" i="24"/>
  <c r="C870" i="24"/>
  <c r="I869" i="24"/>
  <c r="G869" i="24"/>
  <c r="E869" i="24"/>
  <c r="D869" i="24"/>
  <c r="C869" i="24"/>
  <c r="I868" i="24"/>
  <c r="G868" i="24"/>
  <c r="E868" i="24"/>
  <c r="D868" i="24"/>
  <c r="C868" i="24"/>
  <c r="I867" i="24"/>
  <c r="G867" i="24"/>
  <c r="E867" i="24"/>
  <c r="D867" i="24"/>
  <c r="C867" i="24"/>
  <c r="I866" i="24"/>
  <c r="G866" i="24"/>
  <c r="E866" i="24"/>
  <c r="D866" i="24"/>
  <c r="C866" i="24"/>
  <c r="I865" i="24"/>
  <c r="G865" i="24"/>
  <c r="E865" i="24"/>
  <c r="D865" i="24"/>
  <c r="C865" i="24"/>
  <c r="I864" i="24"/>
  <c r="G864" i="24"/>
  <c r="E864" i="24"/>
  <c r="D864" i="24"/>
  <c r="C864" i="24"/>
  <c r="I863" i="24"/>
  <c r="G863" i="24"/>
  <c r="E863" i="24"/>
  <c r="D863" i="24"/>
  <c r="C863" i="24"/>
  <c r="I862" i="24"/>
  <c r="G862" i="24"/>
  <c r="E862" i="24"/>
  <c r="D862" i="24"/>
  <c r="C862" i="24"/>
  <c r="I861" i="24"/>
  <c r="G861" i="24"/>
  <c r="E861" i="24"/>
  <c r="D861" i="24"/>
  <c r="C861" i="24"/>
  <c r="I860" i="24"/>
  <c r="G860" i="24"/>
  <c r="E860" i="24"/>
  <c r="D860" i="24"/>
  <c r="C860" i="24"/>
  <c r="I859" i="24"/>
  <c r="G859" i="24"/>
  <c r="E859" i="24"/>
  <c r="D859" i="24"/>
  <c r="C859" i="24"/>
  <c r="I858" i="24"/>
  <c r="G858" i="24"/>
  <c r="E858" i="24"/>
  <c r="D858" i="24"/>
  <c r="C858" i="24"/>
  <c r="I857" i="24"/>
  <c r="G857" i="24"/>
  <c r="E857" i="24"/>
  <c r="D857" i="24"/>
  <c r="C857" i="24"/>
  <c r="I856" i="24"/>
  <c r="G856" i="24"/>
  <c r="E856" i="24"/>
  <c r="D856" i="24"/>
  <c r="C856" i="24"/>
  <c r="I855" i="24"/>
  <c r="G855" i="24"/>
  <c r="E855" i="24"/>
  <c r="D855" i="24"/>
  <c r="C855" i="24"/>
  <c r="I854" i="24"/>
  <c r="G854" i="24"/>
  <c r="E854" i="24"/>
  <c r="D854" i="24"/>
  <c r="C854" i="24"/>
  <c r="I853" i="24"/>
  <c r="G853" i="24"/>
  <c r="E853" i="24"/>
  <c r="D853" i="24"/>
  <c r="C853" i="24"/>
  <c r="I852" i="24"/>
  <c r="G852" i="24"/>
  <c r="E852" i="24"/>
  <c r="D852" i="24"/>
  <c r="C852" i="24"/>
  <c r="I851" i="24"/>
  <c r="G851" i="24"/>
  <c r="E851" i="24"/>
  <c r="D851" i="24"/>
  <c r="C851" i="24"/>
  <c r="I850" i="24"/>
  <c r="G850" i="24"/>
  <c r="E850" i="24"/>
  <c r="D850" i="24"/>
  <c r="C850" i="24"/>
  <c r="I849" i="24"/>
  <c r="G849" i="24"/>
  <c r="E849" i="24"/>
  <c r="D849" i="24"/>
  <c r="C849" i="24"/>
  <c r="I848" i="24"/>
  <c r="G848" i="24"/>
  <c r="E848" i="24"/>
  <c r="D848" i="24"/>
  <c r="C848" i="24"/>
  <c r="I847" i="24"/>
  <c r="G847" i="24"/>
  <c r="E847" i="24"/>
  <c r="D847" i="24"/>
  <c r="C847" i="24"/>
  <c r="I846" i="24"/>
  <c r="G846" i="24"/>
  <c r="E846" i="24"/>
  <c r="D846" i="24"/>
  <c r="C846" i="24"/>
  <c r="I845" i="24"/>
  <c r="G845" i="24"/>
  <c r="E845" i="24"/>
  <c r="D845" i="24"/>
  <c r="C845" i="24"/>
  <c r="I844" i="24"/>
  <c r="G844" i="24"/>
  <c r="E844" i="24"/>
  <c r="D844" i="24"/>
  <c r="C844" i="24"/>
  <c r="I843" i="24"/>
  <c r="G843" i="24"/>
  <c r="E843" i="24"/>
  <c r="D843" i="24"/>
  <c r="C843" i="24"/>
  <c r="I842" i="24"/>
  <c r="G842" i="24"/>
  <c r="E842" i="24"/>
  <c r="D842" i="24"/>
  <c r="C842" i="24"/>
  <c r="I841" i="24"/>
  <c r="G841" i="24"/>
  <c r="E841" i="24"/>
  <c r="D841" i="24"/>
  <c r="C841" i="24"/>
  <c r="I840" i="24"/>
  <c r="G840" i="24"/>
  <c r="E840" i="24"/>
  <c r="D840" i="24"/>
  <c r="C840" i="24"/>
  <c r="I839" i="24"/>
  <c r="G839" i="24"/>
  <c r="E839" i="24"/>
  <c r="D839" i="24"/>
  <c r="C839" i="24"/>
  <c r="I838" i="24"/>
  <c r="G838" i="24"/>
  <c r="E838" i="24"/>
  <c r="D838" i="24"/>
  <c r="C838" i="24"/>
  <c r="I837" i="24"/>
  <c r="G837" i="24"/>
  <c r="E837" i="24"/>
  <c r="D837" i="24"/>
  <c r="C837" i="24"/>
  <c r="I836" i="24"/>
  <c r="G836" i="24"/>
  <c r="E836" i="24"/>
  <c r="D836" i="24"/>
  <c r="C836" i="24"/>
  <c r="I835" i="24"/>
  <c r="G835" i="24"/>
  <c r="E835" i="24"/>
  <c r="D835" i="24"/>
  <c r="C835" i="24"/>
  <c r="I834" i="24"/>
  <c r="G834" i="24"/>
  <c r="E834" i="24"/>
  <c r="D834" i="24"/>
  <c r="C834" i="24"/>
  <c r="I833" i="24"/>
  <c r="G833" i="24"/>
  <c r="E833" i="24"/>
  <c r="D833" i="24"/>
  <c r="C833" i="24"/>
  <c r="I832" i="24"/>
  <c r="G832" i="24"/>
  <c r="E832" i="24"/>
  <c r="D832" i="24"/>
  <c r="C832" i="24"/>
  <c r="I831" i="24"/>
  <c r="G831" i="24"/>
  <c r="E831" i="24"/>
  <c r="D831" i="24"/>
  <c r="C831" i="24"/>
  <c r="I830" i="24"/>
  <c r="G830" i="24"/>
  <c r="E830" i="24"/>
  <c r="D830" i="24"/>
  <c r="C830" i="24"/>
  <c r="I829" i="24"/>
  <c r="G829" i="24"/>
  <c r="E829" i="24"/>
  <c r="D829" i="24"/>
  <c r="C829" i="24"/>
  <c r="I828" i="24"/>
  <c r="G828" i="24"/>
  <c r="E828" i="24"/>
  <c r="D828" i="24"/>
  <c r="C828" i="24"/>
  <c r="I827" i="24"/>
  <c r="G827" i="24"/>
  <c r="E827" i="24"/>
  <c r="D827" i="24"/>
  <c r="C827" i="24"/>
  <c r="I826" i="24"/>
  <c r="G826" i="24"/>
  <c r="E826" i="24"/>
  <c r="D826" i="24"/>
  <c r="C826" i="24"/>
  <c r="I825" i="24"/>
  <c r="G825" i="24"/>
  <c r="E825" i="24"/>
  <c r="D825" i="24"/>
  <c r="C825" i="24"/>
  <c r="I824" i="24"/>
  <c r="G824" i="24"/>
  <c r="E824" i="24"/>
  <c r="D824" i="24"/>
  <c r="C824" i="24"/>
  <c r="I823" i="24"/>
  <c r="G823" i="24"/>
  <c r="E823" i="24"/>
  <c r="D823" i="24"/>
  <c r="C823" i="24"/>
  <c r="I822" i="24"/>
  <c r="G822" i="24"/>
  <c r="E822" i="24"/>
  <c r="D822" i="24"/>
  <c r="C822" i="24"/>
  <c r="I821" i="24"/>
  <c r="G821" i="24"/>
  <c r="E821" i="24"/>
  <c r="D821" i="24"/>
  <c r="C821" i="24"/>
  <c r="I820" i="24"/>
  <c r="G820" i="24"/>
  <c r="E820" i="24"/>
  <c r="D820" i="24"/>
  <c r="C820" i="24"/>
  <c r="I819" i="24"/>
  <c r="G819" i="24"/>
  <c r="E819" i="24"/>
  <c r="D819" i="24"/>
  <c r="C819" i="24"/>
  <c r="I818" i="24"/>
  <c r="G818" i="24"/>
  <c r="E818" i="24"/>
  <c r="D818" i="24"/>
  <c r="C818" i="24"/>
  <c r="I817" i="24"/>
  <c r="G817" i="24"/>
  <c r="E817" i="24"/>
  <c r="D817" i="24"/>
  <c r="C817" i="24"/>
  <c r="I816" i="24"/>
  <c r="G816" i="24"/>
  <c r="E816" i="24"/>
  <c r="D816" i="24"/>
  <c r="C816" i="24"/>
  <c r="I815" i="24"/>
  <c r="G815" i="24"/>
  <c r="E815" i="24"/>
  <c r="D815" i="24"/>
  <c r="C815" i="24"/>
  <c r="I814" i="24"/>
  <c r="G814" i="24"/>
  <c r="E814" i="24"/>
  <c r="D814" i="24"/>
  <c r="C814" i="24"/>
  <c r="I813" i="24"/>
  <c r="G813" i="24"/>
  <c r="E813" i="24"/>
  <c r="D813" i="24"/>
  <c r="C813" i="24"/>
  <c r="I812" i="24"/>
  <c r="G812" i="24"/>
  <c r="E812" i="24"/>
  <c r="D812" i="24"/>
  <c r="C812" i="24"/>
  <c r="I811" i="24"/>
  <c r="G811" i="24"/>
  <c r="E811" i="24"/>
  <c r="D811" i="24"/>
  <c r="C811" i="24"/>
  <c r="I810" i="24"/>
  <c r="G810" i="24"/>
  <c r="E810" i="24"/>
  <c r="D810" i="24"/>
  <c r="C810" i="24"/>
  <c r="I809" i="24"/>
  <c r="G809" i="24"/>
  <c r="E809" i="24"/>
  <c r="D809" i="24"/>
  <c r="C809" i="24"/>
  <c r="I808" i="24"/>
  <c r="G808" i="24"/>
  <c r="E808" i="24"/>
  <c r="D808" i="24"/>
  <c r="C808" i="24"/>
  <c r="I807" i="24"/>
  <c r="G807" i="24"/>
  <c r="E807" i="24"/>
  <c r="D807" i="24"/>
  <c r="C807" i="24"/>
  <c r="I806" i="24"/>
  <c r="G806" i="24"/>
  <c r="E806" i="24"/>
  <c r="D806" i="24"/>
  <c r="C806" i="24"/>
  <c r="I805" i="24"/>
  <c r="G805" i="24"/>
  <c r="E805" i="24"/>
  <c r="D805" i="24"/>
  <c r="C805" i="24"/>
  <c r="I804" i="24"/>
  <c r="G804" i="24"/>
  <c r="E804" i="24"/>
  <c r="D804" i="24"/>
  <c r="C804" i="24"/>
  <c r="I803" i="24"/>
  <c r="G803" i="24"/>
  <c r="E803" i="24"/>
  <c r="D803" i="24"/>
  <c r="C803" i="24"/>
  <c r="I802" i="24"/>
  <c r="G802" i="24"/>
  <c r="E802" i="24"/>
  <c r="D802" i="24"/>
  <c r="C802" i="24"/>
  <c r="I801" i="24"/>
  <c r="G801" i="24"/>
  <c r="E801" i="24"/>
  <c r="D801" i="24"/>
  <c r="C801" i="24"/>
  <c r="I800" i="24"/>
  <c r="G800" i="24"/>
  <c r="E800" i="24"/>
  <c r="D800" i="24"/>
  <c r="C800" i="24"/>
  <c r="I799" i="24"/>
  <c r="G799" i="24"/>
  <c r="E799" i="24"/>
  <c r="D799" i="24"/>
  <c r="C799" i="24"/>
  <c r="I798" i="24"/>
  <c r="G798" i="24"/>
  <c r="E798" i="24"/>
  <c r="D798" i="24"/>
  <c r="C798" i="24"/>
  <c r="I797" i="24"/>
  <c r="G797" i="24"/>
  <c r="E797" i="24"/>
  <c r="D797" i="24"/>
  <c r="C797" i="24"/>
  <c r="I796" i="24"/>
  <c r="G796" i="24"/>
  <c r="E796" i="24"/>
  <c r="D796" i="24"/>
  <c r="C796" i="24"/>
  <c r="I795" i="24"/>
  <c r="G795" i="24"/>
  <c r="E795" i="24"/>
  <c r="D795" i="24"/>
  <c r="C795" i="24"/>
  <c r="I794" i="24"/>
  <c r="G794" i="24"/>
  <c r="E794" i="24"/>
  <c r="D794" i="24"/>
  <c r="C794" i="24"/>
  <c r="I793" i="24"/>
  <c r="G793" i="24"/>
  <c r="E793" i="24"/>
  <c r="D793" i="24"/>
  <c r="C793" i="24"/>
  <c r="I792" i="24"/>
  <c r="G792" i="24"/>
  <c r="E792" i="24"/>
  <c r="D792" i="24"/>
  <c r="C792" i="24"/>
  <c r="I791" i="24"/>
  <c r="G791" i="24"/>
  <c r="E791" i="24"/>
  <c r="D791" i="24"/>
  <c r="C791" i="24"/>
  <c r="I790" i="24"/>
  <c r="G790" i="24"/>
  <c r="E790" i="24"/>
  <c r="D790" i="24"/>
  <c r="C790" i="24"/>
  <c r="I789" i="24"/>
  <c r="G789" i="24"/>
  <c r="E789" i="24"/>
  <c r="D789" i="24"/>
  <c r="C789" i="24"/>
  <c r="I788" i="24"/>
  <c r="G788" i="24"/>
  <c r="E788" i="24"/>
  <c r="D788" i="24"/>
  <c r="C788" i="24"/>
  <c r="I787" i="24"/>
  <c r="G787" i="24"/>
  <c r="E787" i="24"/>
  <c r="D787" i="24"/>
  <c r="C787" i="24"/>
  <c r="I786" i="24"/>
  <c r="G786" i="24"/>
  <c r="E786" i="24"/>
  <c r="D786" i="24"/>
  <c r="C786" i="24"/>
  <c r="I785" i="24"/>
  <c r="G785" i="24"/>
  <c r="E785" i="24"/>
  <c r="D785" i="24"/>
  <c r="C785" i="24"/>
  <c r="I784" i="24"/>
  <c r="G784" i="24"/>
  <c r="E784" i="24"/>
  <c r="D784" i="24"/>
  <c r="C784" i="24"/>
  <c r="I783" i="24"/>
  <c r="G783" i="24"/>
  <c r="E783" i="24"/>
  <c r="D783" i="24"/>
  <c r="C783" i="24"/>
  <c r="I782" i="24"/>
  <c r="G782" i="24"/>
  <c r="E782" i="24"/>
  <c r="D782" i="24"/>
  <c r="C782" i="24"/>
  <c r="I781" i="24"/>
  <c r="G781" i="24"/>
  <c r="E781" i="24"/>
  <c r="D781" i="24"/>
  <c r="C781" i="24"/>
  <c r="I780" i="24"/>
  <c r="G780" i="24"/>
  <c r="E780" i="24"/>
  <c r="D780" i="24"/>
  <c r="C780" i="24"/>
  <c r="I779" i="24"/>
  <c r="G779" i="24"/>
  <c r="E779" i="24"/>
  <c r="D779" i="24"/>
  <c r="C779" i="24"/>
  <c r="I778" i="24"/>
  <c r="G778" i="24"/>
  <c r="E778" i="24"/>
  <c r="D778" i="24"/>
  <c r="C778" i="24"/>
  <c r="I777" i="24"/>
  <c r="G777" i="24"/>
  <c r="E777" i="24"/>
  <c r="D777" i="24"/>
  <c r="C777" i="24"/>
  <c r="I776" i="24"/>
  <c r="G776" i="24"/>
  <c r="E776" i="24"/>
  <c r="D776" i="24"/>
  <c r="C776" i="24"/>
  <c r="I775" i="24"/>
  <c r="G775" i="24"/>
  <c r="E775" i="24"/>
  <c r="D775" i="24"/>
  <c r="C775" i="24"/>
  <c r="I774" i="24"/>
  <c r="G774" i="24"/>
  <c r="E774" i="24"/>
  <c r="D774" i="24"/>
  <c r="C774" i="24"/>
  <c r="I773" i="24"/>
  <c r="G773" i="24"/>
  <c r="E773" i="24"/>
  <c r="D773" i="24"/>
  <c r="C773" i="24"/>
  <c r="I772" i="24"/>
  <c r="G772" i="24"/>
  <c r="E772" i="24"/>
  <c r="D772" i="24"/>
  <c r="C772" i="24"/>
  <c r="I771" i="24"/>
  <c r="G771" i="24"/>
  <c r="E771" i="24"/>
  <c r="D771" i="24"/>
  <c r="C771" i="24"/>
  <c r="I770" i="24"/>
  <c r="G770" i="24"/>
  <c r="E770" i="24"/>
  <c r="D770" i="24"/>
  <c r="C770" i="24"/>
  <c r="I769" i="24"/>
  <c r="G769" i="24"/>
  <c r="E769" i="24"/>
  <c r="D769" i="24"/>
  <c r="C769" i="24"/>
  <c r="I768" i="24"/>
  <c r="G768" i="24"/>
  <c r="E768" i="24"/>
  <c r="D768" i="24"/>
  <c r="C768" i="24"/>
  <c r="I767" i="24"/>
  <c r="G767" i="24"/>
  <c r="E767" i="24"/>
  <c r="D767" i="24"/>
  <c r="C767" i="24"/>
  <c r="I766" i="24"/>
  <c r="G766" i="24"/>
  <c r="E766" i="24"/>
  <c r="D766" i="24"/>
  <c r="C766" i="24"/>
  <c r="I765" i="24"/>
  <c r="G765" i="24"/>
  <c r="E765" i="24"/>
  <c r="D765" i="24"/>
  <c r="C765" i="24"/>
  <c r="I764" i="24"/>
  <c r="G764" i="24"/>
  <c r="E764" i="24"/>
  <c r="D764" i="24"/>
  <c r="C764" i="24"/>
  <c r="I763" i="24"/>
  <c r="G763" i="24"/>
  <c r="E763" i="24"/>
  <c r="D763" i="24"/>
  <c r="C763" i="24"/>
  <c r="I762" i="24"/>
  <c r="G762" i="24"/>
  <c r="E762" i="24"/>
  <c r="D762" i="24"/>
  <c r="C762" i="24"/>
  <c r="I761" i="24"/>
  <c r="G761" i="24"/>
  <c r="E761" i="24"/>
  <c r="D761" i="24"/>
  <c r="C761" i="24"/>
  <c r="I760" i="24"/>
  <c r="G760" i="24"/>
  <c r="E760" i="24"/>
  <c r="D760" i="24"/>
  <c r="C760" i="24"/>
  <c r="I759" i="24"/>
  <c r="G759" i="24"/>
  <c r="E759" i="24"/>
  <c r="D759" i="24"/>
  <c r="C759" i="24"/>
  <c r="I758" i="24"/>
  <c r="G758" i="24"/>
  <c r="E758" i="24"/>
  <c r="D758" i="24"/>
  <c r="C758" i="24"/>
  <c r="I757" i="24"/>
  <c r="G757" i="24"/>
  <c r="E757" i="24"/>
  <c r="D757" i="24"/>
  <c r="C757" i="24"/>
  <c r="I756" i="24"/>
  <c r="G756" i="24"/>
  <c r="E756" i="24"/>
  <c r="D756" i="24"/>
  <c r="C756" i="24"/>
  <c r="I755" i="24"/>
  <c r="G755" i="24"/>
  <c r="E755" i="24"/>
  <c r="D755" i="24"/>
  <c r="C755" i="24"/>
  <c r="I754" i="24"/>
  <c r="G754" i="24"/>
  <c r="E754" i="24"/>
  <c r="D754" i="24"/>
  <c r="C754" i="24"/>
  <c r="I753" i="24"/>
  <c r="G753" i="24"/>
  <c r="E753" i="24"/>
  <c r="D753" i="24"/>
  <c r="C753" i="24"/>
  <c r="I752" i="24"/>
  <c r="G752" i="24"/>
  <c r="E752" i="24"/>
  <c r="D752" i="24"/>
  <c r="C752" i="24"/>
  <c r="I751" i="24"/>
  <c r="G751" i="24"/>
  <c r="E751" i="24"/>
  <c r="D751" i="24"/>
  <c r="C751" i="24"/>
  <c r="I750" i="24"/>
  <c r="G750" i="24"/>
  <c r="E750" i="24"/>
  <c r="D750" i="24"/>
  <c r="C750" i="24"/>
  <c r="I749" i="24"/>
  <c r="G749" i="24"/>
  <c r="E749" i="24"/>
  <c r="D749" i="24"/>
  <c r="C749" i="24"/>
  <c r="I748" i="24"/>
  <c r="G748" i="24"/>
  <c r="E748" i="24"/>
  <c r="D748" i="24"/>
  <c r="C748" i="24"/>
  <c r="I747" i="24"/>
  <c r="G747" i="24"/>
  <c r="E747" i="24"/>
  <c r="D747" i="24"/>
  <c r="C747" i="24"/>
  <c r="I746" i="24"/>
  <c r="G746" i="24"/>
  <c r="E746" i="24"/>
  <c r="D746" i="24"/>
  <c r="C746" i="24"/>
  <c r="I745" i="24"/>
  <c r="G745" i="24"/>
  <c r="E745" i="24"/>
  <c r="D745" i="24"/>
  <c r="C745" i="24"/>
  <c r="I744" i="24"/>
  <c r="G744" i="24"/>
  <c r="E744" i="24"/>
  <c r="D744" i="24"/>
  <c r="C744" i="24"/>
  <c r="I743" i="24"/>
  <c r="G743" i="24"/>
  <c r="E743" i="24"/>
  <c r="D743" i="24"/>
  <c r="C743" i="24"/>
  <c r="I742" i="24"/>
  <c r="G742" i="24"/>
  <c r="E742" i="24"/>
  <c r="D742" i="24"/>
  <c r="C742" i="24"/>
  <c r="I741" i="24"/>
  <c r="G741" i="24"/>
  <c r="E741" i="24"/>
  <c r="D741" i="24"/>
  <c r="C741" i="24"/>
  <c r="I740" i="24"/>
  <c r="G740" i="24"/>
  <c r="E740" i="24"/>
  <c r="D740" i="24"/>
  <c r="C740" i="24"/>
  <c r="I739" i="24"/>
  <c r="G739" i="24"/>
  <c r="E739" i="24"/>
  <c r="D739" i="24"/>
  <c r="C739" i="24"/>
  <c r="I738" i="24"/>
  <c r="G738" i="24"/>
  <c r="E738" i="24"/>
  <c r="D738" i="24"/>
  <c r="C738" i="24"/>
  <c r="I737" i="24"/>
  <c r="G737" i="24"/>
  <c r="E737" i="24"/>
  <c r="D737" i="24"/>
  <c r="C737" i="24"/>
  <c r="I736" i="24"/>
  <c r="G736" i="24"/>
  <c r="E736" i="24"/>
  <c r="D736" i="24"/>
  <c r="C736" i="24"/>
  <c r="I735" i="24"/>
  <c r="G735" i="24"/>
  <c r="E735" i="24"/>
  <c r="D735" i="24"/>
  <c r="C735" i="24"/>
  <c r="I734" i="24"/>
  <c r="G734" i="24"/>
  <c r="E734" i="24"/>
  <c r="D734" i="24"/>
  <c r="C734" i="24"/>
  <c r="I733" i="24"/>
  <c r="G733" i="24"/>
  <c r="E733" i="24"/>
  <c r="D733" i="24"/>
  <c r="C733" i="24"/>
  <c r="I732" i="24"/>
  <c r="G732" i="24"/>
  <c r="E732" i="24"/>
  <c r="D732" i="24"/>
  <c r="C732" i="24"/>
  <c r="I731" i="24"/>
  <c r="G731" i="24"/>
  <c r="E731" i="24"/>
  <c r="D731" i="24"/>
  <c r="C731" i="24"/>
  <c r="I730" i="24"/>
  <c r="G730" i="24"/>
  <c r="E730" i="24"/>
  <c r="D730" i="24"/>
  <c r="C730" i="24"/>
  <c r="I729" i="24"/>
  <c r="G729" i="24"/>
  <c r="E729" i="24"/>
  <c r="D729" i="24"/>
  <c r="C729" i="24"/>
  <c r="I728" i="24"/>
  <c r="G728" i="24"/>
  <c r="E728" i="24"/>
  <c r="D728" i="24"/>
  <c r="C728" i="24"/>
  <c r="I727" i="24"/>
  <c r="G727" i="24"/>
  <c r="E727" i="24"/>
  <c r="D727" i="24"/>
  <c r="C727" i="24"/>
  <c r="I726" i="24"/>
  <c r="G726" i="24"/>
  <c r="E726" i="24"/>
  <c r="D726" i="24"/>
  <c r="C726" i="24"/>
  <c r="I725" i="24"/>
  <c r="G725" i="24"/>
  <c r="E725" i="24"/>
  <c r="D725" i="24"/>
  <c r="C725" i="24"/>
  <c r="I724" i="24"/>
  <c r="G724" i="24"/>
  <c r="E724" i="24"/>
  <c r="D724" i="24"/>
  <c r="C724" i="24"/>
  <c r="I723" i="24"/>
  <c r="G723" i="24"/>
  <c r="E723" i="24"/>
  <c r="D723" i="24"/>
  <c r="C723" i="24"/>
  <c r="I722" i="24"/>
  <c r="G722" i="24"/>
  <c r="E722" i="24"/>
  <c r="D722" i="24"/>
  <c r="C722" i="24"/>
  <c r="I721" i="24"/>
  <c r="G721" i="24"/>
  <c r="E721" i="24"/>
  <c r="D721" i="24"/>
  <c r="C721" i="24"/>
  <c r="I720" i="24"/>
  <c r="G720" i="24"/>
  <c r="E720" i="24"/>
  <c r="D720" i="24"/>
  <c r="C720" i="24"/>
  <c r="I719" i="24"/>
  <c r="G719" i="24"/>
  <c r="E719" i="24"/>
  <c r="D719" i="24"/>
  <c r="C719" i="24"/>
  <c r="I718" i="24"/>
  <c r="G718" i="24"/>
  <c r="E718" i="24"/>
  <c r="D718" i="24"/>
  <c r="C718" i="24"/>
  <c r="I717" i="24"/>
  <c r="G717" i="24"/>
  <c r="E717" i="24"/>
  <c r="D717" i="24"/>
  <c r="C717" i="24"/>
  <c r="I716" i="24"/>
  <c r="G716" i="24"/>
  <c r="E716" i="24"/>
  <c r="D716" i="24"/>
  <c r="C716" i="24"/>
  <c r="I715" i="24"/>
  <c r="G715" i="24"/>
  <c r="E715" i="24"/>
  <c r="D715" i="24"/>
  <c r="C715" i="24"/>
  <c r="I714" i="24"/>
  <c r="G714" i="24"/>
  <c r="E714" i="24"/>
  <c r="D714" i="24"/>
  <c r="C714" i="24"/>
  <c r="I713" i="24"/>
  <c r="G713" i="24"/>
  <c r="E713" i="24"/>
  <c r="D713" i="24"/>
  <c r="C713" i="24"/>
  <c r="I712" i="24"/>
  <c r="G712" i="24"/>
  <c r="E712" i="24"/>
  <c r="D712" i="24"/>
  <c r="C712" i="24"/>
  <c r="I711" i="24"/>
  <c r="G711" i="24"/>
  <c r="E711" i="24"/>
  <c r="D711" i="24"/>
  <c r="C711" i="24"/>
  <c r="I710" i="24"/>
  <c r="G710" i="24"/>
  <c r="E710" i="24"/>
  <c r="D710" i="24"/>
  <c r="C710" i="24"/>
  <c r="I709" i="24"/>
  <c r="G709" i="24"/>
  <c r="E709" i="24"/>
  <c r="D709" i="24"/>
  <c r="C709" i="24"/>
  <c r="I708" i="24"/>
  <c r="G708" i="24"/>
  <c r="E708" i="24"/>
  <c r="D708" i="24"/>
  <c r="C708" i="24"/>
  <c r="I707" i="24"/>
  <c r="G707" i="24"/>
  <c r="E707" i="24"/>
  <c r="D707" i="24"/>
  <c r="C707" i="24"/>
  <c r="I706" i="24"/>
  <c r="G706" i="24"/>
  <c r="E706" i="24"/>
  <c r="D706" i="24"/>
  <c r="C706" i="24"/>
  <c r="I705" i="24"/>
  <c r="G705" i="24"/>
  <c r="E705" i="24"/>
  <c r="D705" i="24"/>
  <c r="C705" i="24"/>
  <c r="I704" i="24"/>
  <c r="G704" i="24"/>
  <c r="E704" i="24"/>
  <c r="D704" i="24"/>
  <c r="C704" i="24"/>
  <c r="I703" i="24"/>
  <c r="G703" i="24"/>
  <c r="E703" i="24"/>
  <c r="D703" i="24"/>
  <c r="C703" i="24"/>
  <c r="I702" i="24"/>
  <c r="G702" i="24"/>
  <c r="E702" i="24"/>
  <c r="D702" i="24"/>
  <c r="C702" i="24"/>
  <c r="I701" i="24"/>
  <c r="G701" i="24"/>
  <c r="E701" i="24"/>
  <c r="D701" i="24"/>
  <c r="C701" i="24"/>
  <c r="I700" i="24"/>
  <c r="G700" i="24"/>
  <c r="E700" i="24"/>
  <c r="D700" i="24"/>
  <c r="C700" i="24"/>
  <c r="I699" i="24"/>
  <c r="G699" i="24"/>
  <c r="E699" i="24"/>
  <c r="D699" i="24"/>
  <c r="C699" i="24"/>
  <c r="I698" i="24"/>
  <c r="G698" i="24"/>
  <c r="E698" i="24"/>
  <c r="D698" i="24"/>
  <c r="C698" i="24"/>
  <c r="I697" i="24"/>
  <c r="G697" i="24"/>
  <c r="E697" i="24"/>
  <c r="D697" i="24"/>
  <c r="C697" i="24"/>
  <c r="I696" i="24"/>
  <c r="G696" i="24"/>
  <c r="E696" i="24"/>
  <c r="D696" i="24"/>
  <c r="C696" i="24"/>
  <c r="I695" i="24"/>
  <c r="G695" i="24"/>
  <c r="E695" i="24"/>
  <c r="D695" i="24"/>
  <c r="C695" i="24"/>
  <c r="I694" i="24"/>
  <c r="G694" i="24"/>
  <c r="E694" i="24"/>
  <c r="D694" i="24"/>
  <c r="C694" i="24"/>
  <c r="I693" i="24"/>
  <c r="G693" i="24"/>
  <c r="E693" i="24"/>
  <c r="D693" i="24"/>
  <c r="C693" i="24"/>
  <c r="I692" i="24"/>
  <c r="G692" i="24"/>
  <c r="E692" i="24"/>
  <c r="D692" i="24"/>
  <c r="C692" i="24"/>
  <c r="I691" i="24"/>
  <c r="G691" i="24"/>
  <c r="E691" i="24"/>
  <c r="D691" i="24"/>
  <c r="C691" i="24"/>
  <c r="I690" i="24"/>
  <c r="G690" i="24"/>
  <c r="E690" i="24"/>
  <c r="D690" i="24"/>
  <c r="C690" i="24"/>
  <c r="I689" i="24"/>
  <c r="G689" i="24"/>
  <c r="E689" i="24"/>
  <c r="D689" i="24"/>
  <c r="C689" i="24"/>
  <c r="I688" i="24"/>
  <c r="G688" i="24"/>
  <c r="E688" i="24"/>
  <c r="D688" i="24"/>
  <c r="C688" i="24"/>
  <c r="I687" i="24"/>
  <c r="G687" i="24"/>
  <c r="E687" i="24"/>
  <c r="D687" i="24"/>
  <c r="C687" i="24"/>
  <c r="I686" i="24"/>
  <c r="G686" i="24"/>
  <c r="E686" i="24"/>
  <c r="D686" i="24"/>
  <c r="C686" i="24"/>
  <c r="I685" i="24"/>
  <c r="G685" i="24"/>
  <c r="E685" i="24"/>
  <c r="D685" i="24"/>
  <c r="C685" i="24"/>
  <c r="I684" i="24"/>
  <c r="G684" i="24"/>
  <c r="E684" i="24"/>
  <c r="D684" i="24"/>
  <c r="C684" i="24"/>
  <c r="I683" i="24"/>
  <c r="G683" i="24"/>
  <c r="E683" i="24"/>
  <c r="D683" i="24"/>
  <c r="C683" i="24"/>
  <c r="I682" i="24"/>
  <c r="G682" i="24"/>
  <c r="E682" i="24"/>
  <c r="D682" i="24"/>
  <c r="C682" i="24"/>
  <c r="I681" i="24"/>
  <c r="G681" i="24"/>
  <c r="E681" i="24"/>
  <c r="D681" i="24"/>
  <c r="C681" i="24"/>
  <c r="I680" i="24"/>
  <c r="G680" i="24"/>
  <c r="E680" i="24"/>
  <c r="D680" i="24"/>
  <c r="C680" i="24"/>
  <c r="I679" i="24"/>
  <c r="G679" i="24"/>
  <c r="E679" i="24"/>
  <c r="D679" i="24"/>
  <c r="C679" i="24"/>
  <c r="I678" i="24"/>
  <c r="G678" i="24"/>
  <c r="E678" i="24"/>
  <c r="D678" i="24"/>
  <c r="C678" i="24"/>
  <c r="I677" i="24"/>
  <c r="G677" i="24"/>
  <c r="E677" i="24"/>
  <c r="D677" i="24"/>
  <c r="C677" i="24"/>
  <c r="I676" i="24"/>
  <c r="G676" i="24"/>
  <c r="E676" i="24"/>
  <c r="D676" i="24"/>
  <c r="C676" i="24"/>
  <c r="I675" i="24"/>
  <c r="G675" i="24"/>
  <c r="E675" i="24"/>
  <c r="D675" i="24"/>
  <c r="C675" i="24"/>
  <c r="I674" i="24"/>
  <c r="G674" i="24"/>
  <c r="E674" i="24"/>
  <c r="D674" i="24"/>
  <c r="C674" i="24"/>
  <c r="I673" i="24"/>
  <c r="G673" i="24"/>
  <c r="E673" i="24"/>
  <c r="D673" i="24"/>
  <c r="C673" i="24"/>
  <c r="I672" i="24"/>
  <c r="G672" i="24"/>
  <c r="E672" i="24"/>
  <c r="D672" i="24"/>
  <c r="C672" i="24"/>
  <c r="I671" i="24"/>
  <c r="G671" i="24"/>
  <c r="E671" i="24"/>
  <c r="D671" i="24"/>
  <c r="C671" i="24"/>
  <c r="I670" i="24"/>
  <c r="G670" i="24"/>
  <c r="E670" i="24"/>
  <c r="D670" i="24"/>
  <c r="C670" i="24"/>
  <c r="I669" i="24"/>
  <c r="G669" i="24"/>
  <c r="E669" i="24"/>
  <c r="D669" i="24"/>
  <c r="C669" i="24"/>
  <c r="I668" i="24"/>
  <c r="G668" i="24"/>
  <c r="E668" i="24"/>
  <c r="D668" i="24"/>
  <c r="C668" i="24"/>
  <c r="I667" i="24"/>
  <c r="G667" i="24"/>
  <c r="E667" i="24"/>
  <c r="D667" i="24"/>
  <c r="C667" i="24"/>
  <c r="I666" i="24"/>
  <c r="G666" i="24"/>
  <c r="E666" i="24"/>
  <c r="D666" i="24"/>
  <c r="C666" i="24"/>
  <c r="I665" i="24"/>
  <c r="G665" i="24"/>
  <c r="E665" i="24"/>
  <c r="D665" i="24"/>
  <c r="C665" i="24"/>
  <c r="I664" i="24"/>
  <c r="G664" i="24"/>
  <c r="E664" i="24"/>
  <c r="D664" i="24"/>
  <c r="C664" i="24"/>
  <c r="I663" i="24"/>
  <c r="G663" i="24"/>
  <c r="E663" i="24"/>
  <c r="D663" i="24"/>
  <c r="C663" i="24"/>
  <c r="I662" i="24"/>
  <c r="G662" i="24"/>
  <c r="E662" i="24"/>
  <c r="D662" i="24"/>
  <c r="C662" i="24"/>
  <c r="I661" i="24"/>
  <c r="G661" i="24"/>
  <c r="E661" i="24"/>
  <c r="D661" i="24"/>
  <c r="C661" i="24"/>
  <c r="I660" i="24"/>
  <c r="G660" i="24"/>
  <c r="E660" i="24"/>
  <c r="D660" i="24"/>
  <c r="C660" i="24"/>
  <c r="I659" i="24"/>
  <c r="G659" i="24"/>
  <c r="E659" i="24"/>
  <c r="D659" i="24"/>
  <c r="C659" i="24"/>
  <c r="I658" i="24"/>
  <c r="G658" i="24"/>
  <c r="E658" i="24"/>
  <c r="D658" i="24"/>
  <c r="C658" i="24"/>
  <c r="I657" i="24"/>
  <c r="G657" i="24"/>
  <c r="E657" i="24"/>
  <c r="D657" i="24"/>
  <c r="C657" i="24"/>
  <c r="I656" i="24"/>
  <c r="G656" i="24"/>
  <c r="E656" i="24"/>
  <c r="D656" i="24"/>
  <c r="C656" i="24"/>
  <c r="I655" i="24"/>
  <c r="G655" i="24"/>
  <c r="E655" i="24"/>
  <c r="D655" i="24"/>
  <c r="C655" i="24"/>
  <c r="I654" i="24"/>
  <c r="G654" i="24"/>
  <c r="E654" i="24"/>
  <c r="D654" i="24"/>
  <c r="C654" i="24"/>
  <c r="I653" i="24"/>
  <c r="G653" i="24"/>
  <c r="E653" i="24"/>
  <c r="D653" i="24"/>
  <c r="C653" i="24"/>
  <c r="I652" i="24"/>
  <c r="G652" i="24"/>
  <c r="E652" i="24"/>
  <c r="D652" i="24"/>
  <c r="C652" i="24"/>
  <c r="I651" i="24"/>
  <c r="G651" i="24"/>
  <c r="E651" i="24"/>
  <c r="D651" i="24"/>
  <c r="C651" i="24"/>
  <c r="I650" i="24"/>
  <c r="G650" i="24"/>
  <c r="E650" i="24"/>
  <c r="D650" i="24"/>
  <c r="C650" i="24"/>
  <c r="I649" i="24"/>
  <c r="G649" i="24"/>
  <c r="E649" i="24"/>
  <c r="D649" i="24"/>
  <c r="C649" i="24"/>
  <c r="I648" i="24"/>
  <c r="G648" i="24"/>
  <c r="E648" i="24"/>
  <c r="D648" i="24"/>
  <c r="C648" i="24"/>
  <c r="I647" i="24"/>
  <c r="G647" i="24"/>
  <c r="E647" i="24"/>
  <c r="D647" i="24"/>
  <c r="C647" i="24"/>
  <c r="I646" i="24"/>
  <c r="G646" i="24"/>
  <c r="E646" i="24"/>
  <c r="D646" i="24"/>
  <c r="C646" i="24"/>
  <c r="I645" i="24"/>
  <c r="G645" i="24"/>
  <c r="E645" i="24"/>
  <c r="D645" i="24"/>
  <c r="C645" i="24"/>
  <c r="I644" i="24"/>
  <c r="G644" i="24"/>
  <c r="E644" i="24"/>
  <c r="D644" i="24"/>
  <c r="C644" i="24"/>
  <c r="I643" i="24"/>
  <c r="G643" i="24"/>
  <c r="E643" i="24"/>
  <c r="D643" i="24"/>
  <c r="C643" i="24"/>
  <c r="I642" i="24"/>
  <c r="G642" i="24"/>
  <c r="E642" i="24"/>
  <c r="D642" i="24"/>
  <c r="C642" i="24"/>
  <c r="I641" i="24"/>
  <c r="G641" i="24"/>
  <c r="E641" i="24"/>
  <c r="D641" i="24"/>
  <c r="C641" i="24"/>
  <c r="I640" i="24"/>
  <c r="G640" i="24"/>
  <c r="E640" i="24"/>
  <c r="D640" i="24"/>
  <c r="C640" i="24"/>
  <c r="I639" i="24"/>
  <c r="G639" i="24"/>
  <c r="E639" i="24"/>
  <c r="D639" i="24"/>
  <c r="C639" i="24"/>
  <c r="I638" i="24"/>
  <c r="G638" i="24"/>
  <c r="E638" i="24"/>
  <c r="D638" i="24"/>
  <c r="C638" i="24"/>
  <c r="I637" i="24"/>
  <c r="G637" i="24"/>
  <c r="E637" i="24"/>
  <c r="D637" i="24"/>
  <c r="C637" i="24"/>
  <c r="I636" i="24"/>
  <c r="G636" i="24"/>
  <c r="E636" i="24"/>
  <c r="D636" i="24"/>
  <c r="C636" i="24"/>
  <c r="I635" i="24"/>
  <c r="G635" i="24"/>
  <c r="E635" i="24"/>
  <c r="D635" i="24"/>
  <c r="C635" i="24"/>
  <c r="I634" i="24"/>
  <c r="G634" i="24"/>
  <c r="E634" i="24"/>
  <c r="D634" i="24"/>
  <c r="C634" i="24"/>
  <c r="I633" i="24"/>
  <c r="G633" i="24"/>
  <c r="E633" i="24"/>
  <c r="D633" i="24"/>
  <c r="C633" i="24"/>
  <c r="I632" i="24"/>
  <c r="G632" i="24"/>
  <c r="E632" i="24"/>
  <c r="D632" i="24"/>
  <c r="C632" i="24"/>
  <c r="I631" i="24"/>
  <c r="G631" i="24"/>
  <c r="E631" i="24"/>
  <c r="D631" i="24"/>
  <c r="C631" i="24"/>
  <c r="I630" i="24"/>
  <c r="G630" i="24"/>
  <c r="E630" i="24"/>
  <c r="D630" i="24"/>
  <c r="C630" i="24"/>
  <c r="I629" i="24"/>
  <c r="G629" i="24"/>
  <c r="E629" i="24"/>
  <c r="D629" i="24"/>
  <c r="C629" i="24"/>
  <c r="I628" i="24"/>
  <c r="G628" i="24"/>
  <c r="E628" i="24"/>
  <c r="D628" i="24"/>
  <c r="C628" i="24"/>
  <c r="I627" i="24"/>
  <c r="G627" i="24"/>
  <c r="E627" i="24"/>
  <c r="D627" i="24"/>
  <c r="C627" i="24"/>
  <c r="I626" i="24"/>
  <c r="G626" i="24"/>
  <c r="E626" i="24"/>
  <c r="D626" i="24"/>
  <c r="C626" i="24"/>
  <c r="I625" i="24"/>
  <c r="G625" i="24"/>
  <c r="E625" i="24"/>
  <c r="D625" i="24"/>
  <c r="C625" i="24"/>
  <c r="I624" i="24"/>
  <c r="G624" i="24"/>
  <c r="E624" i="24"/>
  <c r="D624" i="24"/>
  <c r="C624" i="24"/>
  <c r="I623" i="24"/>
  <c r="G623" i="24"/>
  <c r="E623" i="24"/>
  <c r="D623" i="24"/>
  <c r="C623" i="24"/>
  <c r="I622" i="24"/>
  <c r="G622" i="24"/>
  <c r="E622" i="24"/>
  <c r="D622" i="24"/>
  <c r="C622" i="24"/>
  <c r="I621" i="24"/>
  <c r="G621" i="24"/>
  <c r="E621" i="24"/>
  <c r="D621" i="24"/>
  <c r="C621" i="24"/>
  <c r="I620" i="24"/>
  <c r="G620" i="24"/>
  <c r="E620" i="24"/>
  <c r="D620" i="24"/>
  <c r="C620" i="24"/>
  <c r="I619" i="24"/>
  <c r="G619" i="24"/>
  <c r="E619" i="24"/>
  <c r="D619" i="24"/>
  <c r="C619" i="24"/>
  <c r="I618" i="24"/>
  <c r="G618" i="24"/>
  <c r="E618" i="24"/>
  <c r="D618" i="24"/>
  <c r="C618" i="24"/>
  <c r="I617" i="24"/>
  <c r="G617" i="24"/>
  <c r="E617" i="24"/>
  <c r="D617" i="24"/>
  <c r="C617" i="24"/>
  <c r="I616" i="24"/>
  <c r="G616" i="24"/>
  <c r="E616" i="24"/>
  <c r="D616" i="24"/>
  <c r="C616" i="24"/>
  <c r="I615" i="24"/>
  <c r="G615" i="24"/>
  <c r="E615" i="24"/>
  <c r="D615" i="24"/>
  <c r="C615" i="24"/>
  <c r="I614" i="24"/>
  <c r="G614" i="24"/>
  <c r="E614" i="24"/>
  <c r="D614" i="24"/>
  <c r="C614" i="24"/>
  <c r="I613" i="24"/>
  <c r="G613" i="24"/>
  <c r="E613" i="24"/>
  <c r="D613" i="24"/>
  <c r="C613" i="24"/>
  <c r="I612" i="24"/>
  <c r="G612" i="24"/>
  <c r="E612" i="24"/>
  <c r="D612" i="24"/>
  <c r="C612" i="24"/>
  <c r="I611" i="24"/>
  <c r="G611" i="24"/>
  <c r="E611" i="24"/>
  <c r="D611" i="24"/>
  <c r="C611" i="24"/>
  <c r="I610" i="24"/>
  <c r="G610" i="24"/>
  <c r="E610" i="24"/>
  <c r="D610" i="24"/>
  <c r="C610" i="24"/>
  <c r="I609" i="24"/>
  <c r="G609" i="24"/>
  <c r="E609" i="24"/>
  <c r="D609" i="24"/>
  <c r="C609" i="24"/>
  <c r="I608" i="24"/>
  <c r="G608" i="24"/>
  <c r="E608" i="24"/>
  <c r="D608" i="24"/>
  <c r="C608" i="24"/>
  <c r="I607" i="24"/>
  <c r="G607" i="24"/>
  <c r="E607" i="24"/>
  <c r="D607" i="24"/>
  <c r="C607" i="24"/>
  <c r="I606" i="24"/>
  <c r="G606" i="24"/>
  <c r="E606" i="24"/>
  <c r="D606" i="24"/>
  <c r="C606" i="24"/>
  <c r="I605" i="24"/>
  <c r="G605" i="24"/>
  <c r="E605" i="24"/>
  <c r="D605" i="24"/>
  <c r="C605" i="24"/>
  <c r="I604" i="24"/>
  <c r="G604" i="24"/>
  <c r="E604" i="24"/>
  <c r="D604" i="24"/>
  <c r="C604" i="24"/>
  <c r="I603" i="24"/>
  <c r="G603" i="24"/>
  <c r="E603" i="24"/>
  <c r="D603" i="24"/>
  <c r="C603" i="24"/>
  <c r="I602" i="24"/>
  <c r="G602" i="24"/>
  <c r="E602" i="24"/>
  <c r="D602" i="24"/>
  <c r="C602" i="24"/>
  <c r="I601" i="24"/>
  <c r="G601" i="24"/>
  <c r="E601" i="24"/>
  <c r="D601" i="24"/>
  <c r="C601" i="24"/>
  <c r="I600" i="24"/>
  <c r="G600" i="24"/>
  <c r="E600" i="24"/>
  <c r="D600" i="24"/>
  <c r="C600" i="24"/>
  <c r="I599" i="24"/>
  <c r="G599" i="24"/>
  <c r="E599" i="24"/>
  <c r="D599" i="24"/>
  <c r="C599" i="24"/>
  <c r="I598" i="24"/>
  <c r="G598" i="24"/>
  <c r="E598" i="24"/>
  <c r="D598" i="24"/>
  <c r="C598" i="24"/>
  <c r="I597" i="24"/>
  <c r="G597" i="24"/>
  <c r="E597" i="24"/>
  <c r="D597" i="24"/>
  <c r="C597" i="24"/>
  <c r="I596" i="24"/>
  <c r="G596" i="24"/>
  <c r="E596" i="24"/>
  <c r="D596" i="24"/>
  <c r="C596" i="24"/>
  <c r="I595" i="24"/>
  <c r="G595" i="24"/>
  <c r="E595" i="24"/>
  <c r="D595" i="24"/>
  <c r="C595" i="24"/>
  <c r="I594" i="24"/>
  <c r="G594" i="24"/>
  <c r="E594" i="24"/>
  <c r="D594" i="24"/>
  <c r="C594" i="24"/>
  <c r="I593" i="24"/>
  <c r="G593" i="24"/>
  <c r="E593" i="24"/>
  <c r="D593" i="24"/>
  <c r="C593" i="24"/>
  <c r="I592" i="24"/>
  <c r="G592" i="24"/>
  <c r="E592" i="24"/>
  <c r="D592" i="24"/>
  <c r="C592" i="24"/>
  <c r="I591" i="24"/>
  <c r="G591" i="24"/>
  <c r="E591" i="24"/>
  <c r="D591" i="24"/>
  <c r="C591" i="24"/>
  <c r="I590" i="24"/>
  <c r="G590" i="24"/>
  <c r="E590" i="24"/>
  <c r="D590" i="24"/>
  <c r="C590" i="24"/>
  <c r="I589" i="24"/>
  <c r="G589" i="24"/>
  <c r="E589" i="24"/>
  <c r="D589" i="24"/>
  <c r="C589" i="24"/>
  <c r="I588" i="24"/>
  <c r="G588" i="24"/>
  <c r="E588" i="24"/>
  <c r="D588" i="24"/>
  <c r="C588" i="24"/>
  <c r="I587" i="24"/>
  <c r="G587" i="24"/>
  <c r="E587" i="24"/>
  <c r="D587" i="24"/>
  <c r="C587" i="24"/>
  <c r="I586" i="24"/>
  <c r="G586" i="24"/>
  <c r="E586" i="24"/>
  <c r="D586" i="24"/>
  <c r="C586" i="24"/>
  <c r="I585" i="24"/>
  <c r="G585" i="24"/>
  <c r="E585" i="24"/>
  <c r="D585" i="24"/>
  <c r="C585" i="24"/>
  <c r="I584" i="24"/>
  <c r="G584" i="24"/>
  <c r="E584" i="24"/>
  <c r="D584" i="24"/>
  <c r="C584" i="24"/>
  <c r="I583" i="24"/>
  <c r="G583" i="24"/>
  <c r="E583" i="24"/>
  <c r="D583" i="24"/>
  <c r="C583" i="24"/>
  <c r="I582" i="24"/>
  <c r="G582" i="24"/>
  <c r="E582" i="24"/>
  <c r="D582" i="24"/>
  <c r="C582" i="24"/>
  <c r="I581" i="24"/>
  <c r="G581" i="24"/>
  <c r="E581" i="24"/>
  <c r="D581" i="24"/>
  <c r="C581" i="24"/>
  <c r="I580" i="24"/>
  <c r="G580" i="24"/>
  <c r="E580" i="24"/>
  <c r="D580" i="24"/>
  <c r="C580" i="24"/>
  <c r="I579" i="24"/>
  <c r="G579" i="24"/>
  <c r="E579" i="24"/>
  <c r="D579" i="24"/>
  <c r="C579" i="24"/>
  <c r="I578" i="24"/>
  <c r="G578" i="24"/>
  <c r="E578" i="24"/>
  <c r="D578" i="24"/>
  <c r="C578" i="24"/>
  <c r="I577" i="24"/>
  <c r="G577" i="24"/>
  <c r="E577" i="24"/>
  <c r="D577" i="24"/>
  <c r="C577" i="24"/>
  <c r="I576" i="24"/>
  <c r="G576" i="24"/>
  <c r="E576" i="24"/>
  <c r="D576" i="24"/>
  <c r="C576" i="24"/>
  <c r="I575" i="24"/>
  <c r="G575" i="24"/>
  <c r="E575" i="24"/>
  <c r="D575" i="24"/>
  <c r="C575" i="24"/>
  <c r="I574" i="24"/>
  <c r="G574" i="24"/>
  <c r="E574" i="24"/>
  <c r="D574" i="24"/>
  <c r="C574" i="24"/>
  <c r="I573" i="24"/>
  <c r="G573" i="24"/>
  <c r="E573" i="24"/>
  <c r="D573" i="24"/>
  <c r="C573" i="24"/>
  <c r="I572" i="24"/>
  <c r="G572" i="24"/>
  <c r="E572" i="24"/>
  <c r="D572" i="24"/>
  <c r="C572" i="24"/>
  <c r="I571" i="24"/>
  <c r="G571" i="24"/>
  <c r="E571" i="24"/>
  <c r="D571" i="24"/>
  <c r="C571" i="24"/>
  <c r="I570" i="24"/>
  <c r="G570" i="24"/>
  <c r="E570" i="24"/>
  <c r="D570" i="24"/>
  <c r="C570" i="24"/>
  <c r="I569" i="24"/>
  <c r="G569" i="24"/>
  <c r="E569" i="24"/>
  <c r="D569" i="24"/>
  <c r="C569" i="24"/>
  <c r="I568" i="24"/>
  <c r="G568" i="24"/>
  <c r="E568" i="24"/>
  <c r="D568" i="24"/>
  <c r="C568" i="24"/>
  <c r="I567" i="24"/>
  <c r="G567" i="24"/>
  <c r="E567" i="24"/>
  <c r="D567" i="24"/>
  <c r="C567" i="24"/>
  <c r="I566" i="24"/>
  <c r="G566" i="24"/>
  <c r="E566" i="24"/>
  <c r="D566" i="24"/>
  <c r="C566" i="24"/>
  <c r="I565" i="24"/>
  <c r="G565" i="24"/>
  <c r="E565" i="24"/>
  <c r="D565" i="24"/>
  <c r="C565" i="24"/>
  <c r="I564" i="24"/>
  <c r="G564" i="24"/>
  <c r="E564" i="24"/>
  <c r="D564" i="24"/>
  <c r="C564" i="24"/>
  <c r="I563" i="24"/>
  <c r="G563" i="24"/>
  <c r="E563" i="24"/>
  <c r="D563" i="24"/>
  <c r="C563" i="24"/>
  <c r="I562" i="24"/>
  <c r="G562" i="24"/>
  <c r="E562" i="24"/>
  <c r="D562" i="24"/>
  <c r="C562" i="24"/>
  <c r="I561" i="24"/>
  <c r="G561" i="24"/>
  <c r="E561" i="24"/>
  <c r="D561" i="24"/>
  <c r="C561" i="24"/>
  <c r="I560" i="24"/>
  <c r="G560" i="24"/>
  <c r="E560" i="24"/>
  <c r="D560" i="24"/>
  <c r="C560" i="24"/>
  <c r="I559" i="24"/>
  <c r="G559" i="24"/>
  <c r="E559" i="24"/>
  <c r="D559" i="24"/>
  <c r="C559" i="24"/>
  <c r="I558" i="24"/>
  <c r="G558" i="24"/>
  <c r="E558" i="24"/>
  <c r="D558" i="24"/>
  <c r="C558" i="24"/>
  <c r="I557" i="24"/>
  <c r="G557" i="24"/>
  <c r="E557" i="24"/>
  <c r="D557" i="24"/>
  <c r="C557" i="24"/>
  <c r="I556" i="24"/>
  <c r="G556" i="24"/>
  <c r="E556" i="24"/>
  <c r="D556" i="24"/>
  <c r="C556" i="24"/>
  <c r="I555" i="24"/>
  <c r="G555" i="24"/>
  <c r="E555" i="24"/>
  <c r="D555" i="24"/>
  <c r="C555" i="24"/>
  <c r="I554" i="24"/>
  <c r="G554" i="24"/>
  <c r="E554" i="24"/>
  <c r="D554" i="24"/>
  <c r="C554" i="24"/>
  <c r="I553" i="24"/>
  <c r="G553" i="24"/>
  <c r="E553" i="24"/>
  <c r="D553" i="24"/>
  <c r="C553" i="24"/>
  <c r="I552" i="24"/>
  <c r="G552" i="24"/>
  <c r="E552" i="24"/>
  <c r="D552" i="24"/>
  <c r="C552" i="24"/>
  <c r="I551" i="24"/>
  <c r="G551" i="24"/>
  <c r="E551" i="24"/>
  <c r="D551" i="24"/>
  <c r="C551" i="24"/>
  <c r="I550" i="24"/>
  <c r="G550" i="24"/>
  <c r="E550" i="24"/>
  <c r="D550" i="24"/>
  <c r="C550" i="24"/>
  <c r="I549" i="24"/>
  <c r="G549" i="24"/>
  <c r="E549" i="24"/>
  <c r="D549" i="24"/>
  <c r="C549" i="24"/>
  <c r="I548" i="24"/>
  <c r="G548" i="24"/>
  <c r="E548" i="24"/>
  <c r="D548" i="24"/>
  <c r="C548" i="24"/>
  <c r="I547" i="24"/>
  <c r="G547" i="24"/>
  <c r="E547" i="24"/>
  <c r="D547" i="24"/>
  <c r="C547" i="24"/>
  <c r="I546" i="24"/>
  <c r="G546" i="24"/>
  <c r="E546" i="24"/>
  <c r="D546" i="24"/>
  <c r="C546" i="24"/>
  <c r="I545" i="24"/>
  <c r="G545" i="24"/>
  <c r="E545" i="24"/>
  <c r="D545" i="24"/>
  <c r="C545" i="24"/>
  <c r="I544" i="24"/>
  <c r="G544" i="24"/>
  <c r="E544" i="24"/>
  <c r="D544" i="24"/>
  <c r="C544" i="24"/>
  <c r="I543" i="24"/>
  <c r="G543" i="24"/>
  <c r="E543" i="24"/>
  <c r="D543" i="24"/>
  <c r="C543" i="24"/>
  <c r="I542" i="24"/>
  <c r="G542" i="24"/>
  <c r="E542" i="24"/>
  <c r="D542" i="24"/>
  <c r="C542" i="24"/>
  <c r="I541" i="24"/>
  <c r="G541" i="24"/>
  <c r="E541" i="24"/>
  <c r="D541" i="24"/>
  <c r="C541" i="24"/>
  <c r="I540" i="24"/>
  <c r="G540" i="24"/>
  <c r="E540" i="24"/>
  <c r="D540" i="24"/>
  <c r="C540" i="24"/>
  <c r="I539" i="24"/>
  <c r="G539" i="24"/>
  <c r="E539" i="24"/>
  <c r="D539" i="24"/>
  <c r="C539" i="24"/>
  <c r="I538" i="24"/>
  <c r="G538" i="24"/>
  <c r="E538" i="24"/>
  <c r="D538" i="24"/>
  <c r="C538" i="24"/>
  <c r="I537" i="24"/>
  <c r="G537" i="24"/>
  <c r="E537" i="24"/>
  <c r="D537" i="24"/>
  <c r="C537" i="24"/>
  <c r="I536" i="24"/>
  <c r="G536" i="24"/>
  <c r="E536" i="24"/>
  <c r="D536" i="24"/>
  <c r="C536" i="24"/>
  <c r="I535" i="24"/>
  <c r="G535" i="24"/>
  <c r="E535" i="24"/>
  <c r="D535" i="24"/>
  <c r="C535" i="24"/>
  <c r="I534" i="24"/>
  <c r="G534" i="24"/>
  <c r="E534" i="24"/>
  <c r="D534" i="24"/>
  <c r="C534" i="24"/>
  <c r="I533" i="24"/>
  <c r="G533" i="24"/>
  <c r="E533" i="24"/>
  <c r="D533" i="24"/>
  <c r="C533" i="24"/>
  <c r="I532" i="24"/>
  <c r="G532" i="24"/>
  <c r="E532" i="24"/>
  <c r="D532" i="24"/>
  <c r="C532" i="24"/>
  <c r="I531" i="24"/>
  <c r="G531" i="24"/>
  <c r="E531" i="24"/>
  <c r="D531" i="24"/>
  <c r="C531" i="24"/>
  <c r="I530" i="24"/>
  <c r="G530" i="24"/>
  <c r="E530" i="24"/>
  <c r="D530" i="24"/>
  <c r="C530" i="24"/>
  <c r="I529" i="24"/>
  <c r="G529" i="24"/>
  <c r="E529" i="24"/>
  <c r="D529" i="24"/>
  <c r="C529" i="24"/>
  <c r="I528" i="24"/>
  <c r="G528" i="24"/>
  <c r="E528" i="24"/>
  <c r="D528" i="24"/>
  <c r="C528" i="24"/>
  <c r="I527" i="24"/>
  <c r="G527" i="24"/>
  <c r="E527" i="24"/>
  <c r="D527" i="24"/>
  <c r="C527" i="24"/>
  <c r="I526" i="24"/>
  <c r="G526" i="24"/>
  <c r="E526" i="24"/>
  <c r="D526" i="24"/>
  <c r="C526" i="24"/>
  <c r="I525" i="24"/>
  <c r="G525" i="24"/>
  <c r="E525" i="24"/>
  <c r="D525" i="24"/>
  <c r="C525" i="24"/>
  <c r="I524" i="24"/>
  <c r="G524" i="24"/>
  <c r="E524" i="24"/>
  <c r="D524" i="24"/>
  <c r="C524" i="24"/>
  <c r="I523" i="24"/>
  <c r="G523" i="24"/>
  <c r="E523" i="24"/>
  <c r="D523" i="24"/>
  <c r="C523" i="24"/>
  <c r="I522" i="24"/>
  <c r="G522" i="24"/>
  <c r="E522" i="24"/>
  <c r="D522" i="24"/>
  <c r="C522" i="24"/>
  <c r="I521" i="24"/>
  <c r="G521" i="24"/>
  <c r="E521" i="24"/>
  <c r="D521" i="24"/>
  <c r="C521" i="24"/>
  <c r="I520" i="24"/>
  <c r="G520" i="24"/>
  <c r="E520" i="24"/>
  <c r="D520" i="24"/>
  <c r="C520" i="24"/>
  <c r="I519" i="24"/>
  <c r="G519" i="24"/>
  <c r="E519" i="24"/>
  <c r="D519" i="24"/>
  <c r="C519" i="24"/>
  <c r="I518" i="24"/>
  <c r="G518" i="24"/>
  <c r="E518" i="24"/>
  <c r="D518" i="24"/>
  <c r="C518" i="24"/>
  <c r="I517" i="24"/>
  <c r="G517" i="24"/>
  <c r="E517" i="24"/>
  <c r="D517" i="24"/>
  <c r="C517" i="24"/>
  <c r="I516" i="24"/>
  <c r="G516" i="24"/>
  <c r="E516" i="24"/>
  <c r="D516" i="24"/>
  <c r="C516" i="24"/>
  <c r="I515" i="24"/>
  <c r="G515" i="24"/>
  <c r="E515" i="24"/>
  <c r="D515" i="24"/>
  <c r="C515" i="24"/>
  <c r="I514" i="24"/>
  <c r="G514" i="24"/>
  <c r="E514" i="24"/>
  <c r="D514" i="24"/>
  <c r="C514" i="24"/>
  <c r="I513" i="24"/>
  <c r="G513" i="24"/>
  <c r="E513" i="24"/>
  <c r="D513" i="24"/>
  <c r="C513" i="24"/>
  <c r="I512" i="24"/>
  <c r="G512" i="24"/>
  <c r="E512" i="24"/>
  <c r="D512" i="24"/>
  <c r="C512" i="24"/>
  <c r="I511" i="24"/>
  <c r="G511" i="24"/>
  <c r="E511" i="24"/>
  <c r="D511" i="24"/>
  <c r="C511" i="24"/>
  <c r="I510" i="24"/>
  <c r="G510" i="24"/>
  <c r="E510" i="24"/>
  <c r="D510" i="24"/>
  <c r="C510" i="24"/>
  <c r="I509" i="24"/>
  <c r="G509" i="24"/>
  <c r="E509" i="24"/>
  <c r="D509" i="24"/>
  <c r="C509" i="24"/>
  <c r="I508" i="24"/>
  <c r="G508" i="24"/>
  <c r="E508" i="24"/>
  <c r="D508" i="24"/>
  <c r="C508" i="24"/>
  <c r="I507" i="24"/>
  <c r="G507" i="24"/>
  <c r="E507" i="24"/>
  <c r="D507" i="24"/>
  <c r="C507" i="24"/>
  <c r="I506" i="24"/>
  <c r="G506" i="24"/>
  <c r="E506" i="24"/>
  <c r="D506" i="24"/>
  <c r="C506" i="24"/>
  <c r="I505" i="24"/>
  <c r="G505" i="24"/>
  <c r="E505" i="24"/>
  <c r="D505" i="24"/>
  <c r="C505" i="24"/>
  <c r="I504" i="24"/>
  <c r="G504" i="24"/>
  <c r="E504" i="24"/>
  <c r="D504" i="24"/>
  <c r="C504" i="24"/>
  <c r="I503" i="24"/>
  <c r="G503" i="24"/>
  <c r="E503" i="24"/>
  <c r="D503" i="24"/>
  <c r="C503" i="24"/>
  <c r="I502" i="24"/>
  <c r="G502" i="24"/>
  <c r="E502" i="24"/>
  <c r="D502" i="24"/>
  <c r="C502" i="24"/>
  <c r="I501" i="24"/>
  <c r="G501" i="24"/>
  <c r="E501" i="24"/>
  <c r="D501" i="24"/>
  <c r="C501" i="24"/>
  <c r="I500" i="24"/>
  <c r="G500" i="24"/>
  <c r="E500" i="24"/>
  <c r="D500" i="24"/>
  <c r="C500" i="24"/>
  <c r="I499" i="24"/>
  <c r="G499" i="24"/>
  <c r="E499" i="24"/>
  <c r="D499" i="24"/>
  <c r="C499" i="24"/>
  <c r="I498" i="24"/>
  <c r="G498" i="24"/>
  <c r="E498" i="24"/>
  <c r="D498" i="24"/>
  <c r="C498" i="24"/>
  <c r="I497" i="24"/>
  <c r="G497" i="24"/>
  <c r="E497" i="24"/>
  <c r="D497" i="24"/>
  <c r="C497" i="24"/>
  <c r="I496" i="24"/>
  <c r="G496" i="24"/>
  <c r="E496" i="24"/>
  <c r="D496" i="24"/>
  <c r="C496" i="24"/>
  <c r="I495" i="24"/>
  <c r="G495" i="24"/>
  <c r="E495" i="24"/>
  <c r="D495" i="24"/>
  <c r="C495" i="24"/>
  <c r="I494" i="24"/>
  <c r="G494" i="24"/>
  <c r="E494" i="24"/>
  <c r="D494" i="24"/>
  <c r="C494" i="24"/>
  <c r="I493" i="24"/>
  <c r="G493" i="24"/>
  <c r="E493" i="24"/>
  <c r="D493" i="24"/>
  <c r="C493" i="24"/>
  <c r="I492" i="24"/>
  <c r="G492" i="24"/>
  <c r="E492" i="24"/>
  <c r="D492" i="24"/>
  <c r="C492" i="24"/>
  <c r="I491" i="24"/>
  <c r="G491" i="24"/>
  <c r="E491" i="24"/>
  <c r="D491" i="24"/>
  <c r="C491" i="24"/>
  <c r="I490" i="24"/>
  <c r="G490" i="24"/>
  <c r="E490" i="24"/>
  <c r="D490" i="24"/>
  <c r="C490" i="24"/>
  <c r="I489" i="24"/>
  <c r="G489" i="24"/>
  <c r="E489" i="24"/>
  <c r="D489" i="24"/>
  <c r="C489" i="24"/>
  <c r="I488" i="24"/>
  <c r="G488" i="24"/>
  <c r="E488" i="24"/>
  <c r="D488" i="24"/>
  <c r="C488" i="24"/>
  <c r="I487" i="24"/>
  <c r="G487" i="24"/>
  <c r="E487" i="24"/>
  <c r="D487" i="24"/>
  <c r="C487" i="24"/>
  <c r="I486" i="24"/>
  <c r="G486" i="24"/>
  <c r="E486" i="24"/>
  <c r="D486" i="24"/>
  <c r="C486" i="24"/>
  <c r="I485" i="24"/>
  <c r="G485" i="24"/>
  <c r="E485" i="24"/>
  <c r="D485" i="24"/>
  <c r="C485" i="24"/>
  <c r="I484" i="24"/>
  <c r="G484" i="24"/>
  <c r="E484" i="24"/>
  <c r="D484" i="24"/>
  <c r="C484" i="24"/>
  <c r="I483" i="24"/>
  <c r="G483" i="24"/>
  <c r="E483" i="24"/>
  <c r="D483" i="24"/>
  <c r="C483" i="24"/>
  <c r="I482" i="24"/>
  <c r="G482" i="24"/>
  <c r="E482" i="24"/>
  <c r="D482" i="24"/>
  <c r="C482" i="24"/>
  <c r="I481" i="24"/>
  <c r="G481" i="24"/>
  <c r="E481" i="24"/>
  <c r="D481" i="24"/>
  <c r="C481" i="24"/>
  <c r="I480" i="24"/>
  <c r="G480" i="24"/>
  <c r="E480" i="24"/>
  <c r="D480" i="24"/>
  <c r="C480" i="24"/>
  <c r="I479" i="24"/>
  <c r="G479" i="24"/>
  <c r="E479" i="24"/>
  <c r="D479" i="24"/>
  <c r="C479" i="24"/>
  <c r="I478" i="24"/>
  <c r="G478" i="24"/>
  <c r="E478" i="24"/>
  <c r="D478" i="24"/>
  <c r="C478" i="24"/>
  <c r="I477" i="24"/>
  <c r="G477" i="24"/>
  <c r="E477" i="24"/>
  <c r="D477" i="24"/>
  <c r="C477" i="24"/>
  <c r="I476" i="24"/>
  <c r="G476" i="24"/>
  <c r="E476" i="24"/>
  <c r="D476" i="24"/>
  <c r="C476" i="24"/>
  <c r="I475" i="24"/>
  <c r="G475" i="24"/>
  <c r="E475" i="24"/>
  <c r="D475" i="24"/>
  <c r="C475" i="24"/>
  <c r="I474" i="24"/>
  <c r="G474" i="24"/>
  <c r="E474" i="24"/>
  <c r="D474" i="24"/>
  <c r="C474" i="24"/>
  <c r="I473" i="24"/>
  <c r="G473" i="24"/>
  <c r="E473" i="24"/>
  <c r="D473" i="24"/>
  <c r="C473" i="24"/>
  <c r="I472" i="24"/>
  <c r="G472" i="24"/>
  <c r="E472" i="24"/>
  <c r="D472" i="24"/>
  <c r="C472" i="24"/>
  <c r="I471" i="24"/>
  <c r="G471" i="24"/>
  <c r="E471" i="24"/>
  <c r="D471" i="24"/>
  <c r="C471" i="24"/>
  <c r="I470" i="24"/>
  <c r="G470" i="24"/>
  <c r="E470" i="24"/>
  <c r="D470" i="24"/>
  <c r="C470" i="24"/>
  <c r="I469" i="24"/>
  <c r="G469" i="24"/>
  <c r="E469" i="24"/>
  <c r="D469" i="24"/>
  <c r="C469" i="24"/>
  <c r="I468" i="24"/>
  <c r="G468" i="24"/>
  <c r="E468" i="24"/>
  <c r="D468" i="24"/>
  <c r="C468" i="24"/>
  <c r="I467" i="24"/>
  <c r="G467" i="24"/>
  <c r="E467" i="24"/>
  <c r="D467" i="24"/>
  <c r="C467" i="24"/>
  <c r="I466" i="24"/>
  <c r="G466" i="24"/>
  <c r="E466" i="24"/>
  <c r="D466" i="24"/>
  <c r="C466" i="24"/>
  <c r="I465" i="24"/>
  <c r="G465" i="24"/>
  <c r="E465" i="24"/>
  <c r="D465" i="24"/>
  <c r="C465" i="24"/>
  <c r="I464" i="24"/>
  <c r="G464" i="24"/>
  <c r="E464" i="24"/>
  <c r="D464" i="24"/>
  <c r="C464" i="24"/>
  <c r="I463" i="24"/>
  <c r="G463" i="24"/>
  <c r="E463" i="24"/>
  <c r="D463" i="24"/>
  <c r="C463" i="24"/>
  <c r="I462" i="24"/>
  <c r="G462" i="24"/>
  <c r="E462" i="24"/>
  <c r="D462" i="24"/>
  <c r="C462" i="24"/>
  <c r="I461" i="24"/>
  <c r="G461" i="24"/>
  <c r="E461" i="24"/>
  <c r="D461" i="24"/>
  <c r="C461" i="24"/>
  <c r="I460" i="24"/>
  <c r="G460" i="24"/>
  <c r="E460" i="24"/>
  <c r="D460" i="24"/>
  <c r="C460" i="24"/>
  <c r="I459" i="24"/>
  <c r="G459" i="24"/>
  <c r="E459" i="24"/>
  <c r="D459" i="24"/>
  <c r="C459" i="24"/>
  <c r="I458" i="24"/>
  <c r="G458" i="24"/>
  <c r="E458" i="24"/>
  <c r="D458" i="24"/>
  <c r="C458" i="24"/>
  <c r="I457" i="24"/>
  <c r="G457" i="24"/>
  <c r="E457" i="24"/>
  <c r="D457" i="24"/>
  <c r="C457" i="24"/>
  <c r="I456" i="24"/>
  <c r="G456" i="24"/>
  <c r="E456" i="24"/>
  <c r="D456" i="24"/>
  <c r="C456" i="24"/>
  <c r="I455" i="24"/>
  <c r="G455" i="24"/>
  <c r="E455" i="24"/>
  <c r="D455" i="24"/>
  <c r="C455" i="24"/>
  <c r="I454" i="24"/>
  <c r="G454" i="24"/>
  <c r="E454" i="24"/>
  <c r="D454" i="24"/>
  <c r="C454" i="24"/>
  <c r="I453" i="24"/>
  <c r="G453" i="24"/>
  <c r="E453" i="24"/>
  <c r="D453" i="24"/>
  <c r="C453" i="24"/>
  <c r="I452" i="24"/>
  <c r="G452" i="24"/>
  <c r="E452" i="24"/>
  <c r="D452" i="24"/>
  <c r="C452" i="24"/>
  <c r="I451" i="24"/>
  <c r="G451" i="24"/>
  <c r="E451" i="24"/>
  <c r="D451" i="24"/>
  <c r="C451" i="24"/>
  <c r="I450" i="24"/>
  <c r="G450" i="24"/>
  <c r="E450" i="24"/>
  <c r="D450" i="24"/>
  <c r="C450" i="24"/>
  <c r="I449" i="24"/>
  <c r="G449" i="24"/>
  <c r="E449" i="24"/>
  <c r="D449" i="24"/>
  <c r="C449" i="24"/>
  <c r="I448" i="24"/>
  <c r="G448" i="24"/>
  <c r="E448" i="24"/>
  <c r="D448" i="24"/>
  <c r="C448" i="24"/>
  <c r="I447" i="24"/>
  <c r="G447" i="24"/>
  <c r="E447" i="24"/>
  <c r="D447" i="24"/>
  <c r="C447" i="24"/>
  <c r="I446" i="24"/>
  <c r="G446" i="24"/>
  <c r="E446" i="24"/>
  <c r="D446" i="24"/>
  <c r="C446" i="24"/>
  <c r="I445" i="24"/>
  <c r="G445" i="24"/>
  <c r="E445" i="24"/>
  <c r="D445" i="24"/>
  <c r="C445" i="24"/>
  <c r="I444" i="24"/>
  <c r="G444" i="24"/>
  <c r="E444" i="24"/>
  <c r="D444" i="24"/>
  <c r="C444" i="24"/>
  <c r="I443" i="24"/>
  <c r="G443" i="24"/>
  <c r="E443" i="24"/>
  <c r="D443" i="24"/>
  <c r="C443" i="24"/>
  <c r="I442" i="24"/>
  <c r="G442" i="24"/>
  <c r="E442" i="24"/>
  <c r="D442" i="24"/>
  <c r="C442" i="24"/>
  <c r="I441" i="24"/>
  <c r="G441" i="24"/>
  <c r="E441" i="24"/>
  <c r="D441" i="24"/>
  <c r="C441" i="24"/>
  <c r="I440" i="24"/>
  <c r="G440" i="24"/>
  <c r="E440" i="24"/>
  <c r="D440" i="24"/>
  <c r="C440" i="24"/>
  <c r="I439" i="24"/>
  <c r="G439" i="24"/>
  <c r="E439" i="24"/>
  <c r="D439" i="24"/>
  <c r="C439" i="24"/>
  <c r="I438" i="24"/>
  <c r="G438" i="24"/>
  <c r="E438" i="24"/>
  <c r="D438" i="24"/>
  <c r="C438" i="24"/>
  <c r="I437" i="24"/>
  <c r="G437" i="24"/>
  <c r="E437" i="24"/>
  <c r="D437" i="24"/>
  <c r="C437" i="24"/>
  <c r="I436" i="24"/>
  <c r="G436" i="24"/>
  <c r="E436" i="24"/>
  <c r="D436" i="24"/>
  <c r="C436" i="24"/>
  <c r="I435" i="24"/>
  <c r="G435" i="24"/>
  <c r="E435" i="24"/>
  <c r="D435" i="24"/>
  <c r="C435" i="24"/>
  <c r="I434" i="24"/>
  <c r="G434" i="24"/>
  <c r="E434" i="24"/>
  <c r="D434" i="24"/>
  <c r="C434" i="24"/>
  <c r="I433" i="24"/>
  <c r="G433" i="24"/>
  <c r="E433" i="24"/>
  <c r="D433" i="24"/>
  <c r="C433" i="24"/>
  <c r="I432" i="24"/>
  <c r="G432" i="24"/>
  <c r="E432" i="24"/>
  <c r="D432" i="24"/>
  <c r="C432" i="24"/>
  <c r="I431" i="24"/>
  <c r="G431" i="24"/>
  <c r="E431" i="24"/>
  <c r="D431" i="24"/>
  <c r="C431" i="24"/>
  <c r="I430" i="24"/>
  <c r="G430" i="24"/>
  <c r="E430" i="24"/>
  <c r="D430" i="24"/>
  <c r="C430" i="24"/>
  <c r="I429" i="24"/>
  <c r="G429" i="24"/>
  <c r="E429" i="24"/>
  <c r="D429" i="24"/>
  <c r="C429" i="24"/>
  <c r="I428" i="24"/>
  <c r="G428" i="24"/>
  <c r="E428" i="24"/>
  <c r="D428" i="24"/>
  <c r="C428" i="24"/>
  <c r="I427" i="24"/>
  <c r="G427" i="24"/>
  <c r="E427" i="24"/>
  <c r="D427" i="24"/>
  <c r="C427" i="24"/>
  <c r="I426" i="24"/>
  <c r="G426" i="24"/>
  <c r="E426" i="24"/>
  <c r="D426" i="24"/>
  <c r="C426" i="24"/>
  <c r="I425" i="24"/>
  <c r="G425" i="24"/>
  <c r="E425" i="24"/>
  <c r="D425" i="24"/>
  <c r="C425" i="24"/>
  <c r="I424" i="24"/>
  <c r="G424" i="24"/>
  <c r="E424" i="24"/>
  <c r="D424" i="24"/>
  <c r="C424" i="24"/>
  <c r="I423" i="24"/>
  <c r="G423" i="24"/>
  <c r="E423" i="24"/>
  <c r="D423" i="24"/>
  <c r="C423" i="24"/>
  <c r="I422" i="24"/>
  <c r="G422" i="24"/>
  <c r="E422" i="24"/>
  <c r="D422" i="24"/>
  <c r="C422" i="24"/>
  <c r="I421" i="24"/>
  <c r="G421" i="24"/>
  <c r="E421" i="24"/>
  <c r="D421" i="24"/>
  <c r="C421" i="24"/>
  <c r="I420" i="24"/>
  <c r="G420" i="24"/>
  <c r="E420" i="24"/>
  <c r="D420" i="24"/>
  <c r="C420" i="24"/>
  <c r="I419" i="24"/>
  <c r="G419" i="24"/>
  <c r="E419" i="24"/>
  <c r="D419" i="24"/>
  <c r="C419" i="24"/>
  <c r="I418" i="24"/>
  <c r="G418" i="24"/>
  <c r="E418" i="24"/>
  <c r="D418" i="24"/>
  <c r="C418" i="24"/>
  <c r="I417" i="24"/>
  <c r="G417" i="24"/>
  <c r="E417" i="24"/>
  <c r="D417" i="24"/>
  <c r="C417" i="24"/>
  <c r="I416" i="24"/>
  <c r="G416" i="24"/>
  <c r="E416" i="24"/>
  <c r="D416" i="24"/>
  <c r="C416" i="24"/>
  <c r="I415" i="24"/>
  <c r="G415" i="24"/>
  <c r="E415" i="24"/>
  <c r="D415" i="24"/>
  <c r="C415" i="24"/>
  <c r="I414" i="24"/>
  <c r="G414" i="24"/>
  <c r="E414" i="24"/>
  <c r="D414" i="24"/>
  <c r="C414" i="24"/>
  <c r="I413" i="24"/>
  <c r="G413" i="24"/>
  <c r="E413" i="24"/>
  <c r="D413" i="24"/>
  <c r="C413" i="24"/>
  <c r="I412" i="24"/>
  <c r="G412" i="24"/>
  <c r="E412" i="24"/>
  <c r="D412" i="24"/>
  <c r="C412" i="24"/>
  <c r="I411" i="24"/>
  <c r="G411" i="24"/>
  <c r="E411" i="24"/>
  <c r="D411" i="24"/>
  <c r="C411" i="24"/>
  <c r="I410" i="24"/>
  <c r="G410" i="24"/>
  <c r="E410" i="24"/>
  <c r="D410" i="24"/>
  <c r="C410" i="24"/>
  <c r="I409" i="24"/>
  <c r="G409" i="24"/>
  <c r="E409" i="24"/>
  <c r="D409" i="24"/>
  <c r="C409" i="24"/>
  <c r="I408" i="24"/>
  <c r="G408" i="24"/>
  <c r="E408" i="24"/>
  <c r="D408" i="24"/>
  <c r="C408" i="24"/>
  <c r="I407" i="24"/>
  <c r="G407" i="24"/>
  <c r="E407" i="24"/>
  <c r="D407" i="24"/>
  <c r="C407" i="24"/>
  <c r="I406" i="24"/>
  <c r="G406" i="24"/>
  <c r="E406" i="24"/>
  <c r="D406" i="24"/>
  <c r="C406" i="24"/>
  <c r="I405" i="24"/>
  <c r="G405" i="24"/>
  <c r="E405" i="24"/>
  <c r="D405" i="24"/>
  <c r="C405" i="24"/>
  <c r="I404" i="24"/>
  <c r="G404" i="24"/>
  <c r="E404" i="24"/>
  <c r="D404" i="24"/>
  <c r="C404" i="24"/>
  <c r="I403" i="24"/>
  <c r="G403" i="24"/>
  <c r="E403" i="24"/>
  <c r="D403" i="24"/>
  <c r="C403" i="24"/>
  <c r="I402" i="24"/>
  <c r="G402" i="24"/>
  <c r="E402" i="24"/>
  <c r="D402" i="24"/>
  <c r="C402" i="24"/>
  <c r="I401" i="24"/>
  <c r="G401" i="24"/>
  <c r="E401" i="24"/>
  <c r="D401" i="24"/>
  <c r="C401" i="24"/>
  <c r="I400" i="24"/>
  <c r="G400" i="24"/>
  <c r="E400" i="24"/>
  <c r="D400" i="24"/>
  <c r="C400" i="24"/>
  <c r="I399" i="24"/>
  <c r="G399" i="24"/>
  <c r="E399" i="24"/>
  <c r="D399" i="24"/>
  <c r="C399" i="24"/>
  <c r="I398" i="24"/>
  <c r="G398" i="24"/>
  <c r="E398" i="24"/>
  <c r="D398" i="24"/>
  <c r="C398" i="24"/>
  <c r="I397" i="24"/>
  <c r="G397" i="24"/>
  <c r="E397" i="24"/>
  <c r="D397" i="24"/>
  <c r="C397" i="24"/>
  <c r="I396" i="24"/>
  <c r="G396" i="24"/>
  <c r="E396" i="24"/>
  <c r="D396" i="24"/>
  <c r="C396" i="24"/>
  <c r="I395" i="24"/>
  <c r="G395" i="24"/>
  <c r="E395" i="24"/>
  <c r="D395" i="24"/>
  <c r="C395" i="24"/>
  <c r="I394" i="24"/>
  <c r="G394" i="24"/>
  <c r="E394" i="24"/>
  <c r="D394" i="24"/>
  <c r="C394" i="24"/>
  <c r="I393" i="24"/>
  <c r="G393" i="24"/>
  <c r="E393" i="24"/>
  <c r="D393" i="24"/>
  <c r="C393" i="24"/>
  <c r="I392" i="24"/>
  <c r="G392" i="24"/>
  <c r="E392" i="24"/>
  <c r="D392" i="24"/>
  <c r="C392" i="24"/>
  <c r="I391" i="24"/>
  <c r="G391" i="24"/>
  <c r="E391" i="24"/>
  <c r="D391" i="24"/>
  <c r="C391" i="24"/>
  <c r="I390" i="24"/>
  <c r="G390" i="24"/>
  <c r="E390" i="24"/>
  <c r="D390" i="24"/>
  <c r="C390" i="24"/>
  <c r="I389" i="24"/>
  <c r="G389" i="24"/>
  <c r="E389" i="24"/>
  <c r="D389" i="24"/>
  <c r="C389" i="24"/>
  <c r="I388" i="24"/>
  <c r="G388" i="24"/>
  <c r="E388" i="24"/>
  <c r="D388" i="24"/>
  <c r="C388" i="24"/>
  <c r="I387" i="24"/>
  <c r="G387" i="24"/>
  <c r="E387" i="24"/>
  <c r="D387" i="24"/>
  <c r="C387" i="24"/>
  <c r="I386" i="24"/>
  <c r="G386" i="24"/>
  <c r="E386" i="24"/>
  <c r="D386" i="24"/>
  <c r="C386" i="24"/>
  <c r="I385" i="24"/>
  <c r="G385" i="24"/>
  <c r="E385" i="24"/>
  <c r="D385" i="24"/>
  <c r="C385" i="24"/>
  <c r="I384" i="24"/>
  <c r="G384" i="24"/>
  <c r="E384" i="24"/>
  <c r="D384" i="24"/>
  <c r="C384" i="24"/>
  <c r="I383" i="24"/>
  <c r="G383" i="24"/>
  <c r="E383" i="24"/>
  <c r="D383" i="24"/>
  <c r="C383" i="24"/>
  <c r="I382" i="24"/>
  <c r="G382" i="24"/>
  <c r="E382" i="24"/>
  <c r="D382" i="24"/>
  <c r="C382" i="24"/>
  <c r="I381" i="24"/>
  <c r="G381" i="24"/>
  <c r="E381" i="24"/>
  <c r="D381" i="24"/>
  <c r="C381" i="24"/>
  <c r="I380" i="24"/>
  <c r="G380" i="24"/>
  <c r="E380" i="24"/>
  <c r="D380" i="24"/>
  <c r="C380" i="24"/>
  <c r="I379" i="24"/>
  <c r="G379" i="24"/>
  <c r="E379" i="24"/>
  <c r="D379" i="24"/>
  <c r="C379" i="24"/>
  <c r="I378" i="24"/>
  <c r="G378" i="24"/>
  <c r="E378" i="24"/>
  <c r="D378" i="24"/>
  <c r="C378" i="24"/>
  <c r="I377" i="24"/>
  <c r="G377" i="24"/>
  <c r="E377" i="24"/>
  <c r="D377" i="24"/>
  <c r="C377" i="24"/>
  <c r="I376" i="24"/>
  <c r="G376" i="24"/>
  <c r="E376" i="24"/>
  <c r="D376" i="24"/>
  <c r="C376" i="24"/>
  <c r="I375" i="24"/>
  <c r="G375" i="24"/>
  <c r="E375" i="24"/>
  <c r="D375" i="24"/>
  <c r="C375" i="24"/>
  <c r="I374" i="24"/>
  <c r="G374" i="24"/>
  <c r="E374" i="24"/>
  <c r="D374" i="24"/>
  <c r="C374" i="24"/>
  <c r="I373" i="24"/>
  <c r="G373" i="24"/>
  <c r="E373" i="24"/>
  <c r="D373" i="24"/>
  <c r="C373" i="24"/>
  <c r="I372" i="24"/>
  <c r="G372" i="24"/>
  <c r="E372" i="24"/>
  <c r="D372" i="24"/>
  <c r="C372" i="24"/>
  <c r="I371" i="24"/>
  <c r="G371" i="24"/>
  <c r="E371" i="24"/>
  <c r="D371" i="24"/>
  <c r="C371" i="24"/>
  <c r="I370" i="24"/>
  <c r="G370" i="24"/>
  <c r="E370" i="24"/>
  <c r="D370" i="24"/>
  <c r="C370" i="24"/>
  <c r="I369" i="24"/>
  <c r="G369" i="24"/>
  <c r="E369" i="24"/>
  <c r="D369" i="24"/>
  <c r="C369" i="24"/>
  <c r="I368" i="24"/>
  <c r="G368" i="24"/>
  <c r="E368" i="24"/>
  <c r="D368" i="24"/>
  <c r="C368" i="24"/>
  <c r="I367" i="24"/>
  <c r="G367" i="24"/>
  <c r="E367" i="24"/>
  <c r="D367" i="24"/>
  <c r="C367" i="24"/>
  <c r="I366" i="24"/>
  <c r="G366" i="24"/>
  <c r="E366" i="24"/>
  <c r="D366" i="24"/>
  <c r="C366" i="24"/>
  <c r="I365" i="24"/>
  <c r="G365" i="24"/>
  <c r="E365" i="24"/>
  <c r="D365" i="24"/>
  <c r="C365" i="24"/>
  <c r="I364" i="24"/>
  <c r="G364" i="24"/>
  <c r="E364" i="24"/>
  <c r="D364" i="24"/>
  <c r="C364" i="24"/>
  <c r="I363" i="24"/>
  <c r="G363" i="24"/>
  <c r="E363" i="24"/>
  <c r="D363" i="24"/>
  <c r="C363" i="24"/>
  <c r="I362" i="24"/>
  <c r="G362" i="24"/>
  <c r="E362" i="24"/>
  <c r="D362" i="24"/>
  <c r="C362" i="24"/>
  <c r="I361" i="24"/>
  <c r="G361" i="24"/>
  <c r="E361" i="24"/>
  <c r="D361" i="24"/>
  <c r="C361" i="24"/>
  <c r="I360" i="24"/>
  <c r="G360" i="24"/>
  <c r="E360" i="24"/>
  <c r="D360" i="24"/>
  <c r="C360" i="24"/>
  <c r="I359" i="24"/>
  <c r="G359" i="24"/>
  <c r="E359" i="24"/>
  <c r="D359" i="24"/>
  <c r="C359" i="24"/>
  <c r="I358" i="24"/>
  <c r="G358" i="24"/>
  <c r="E358" i="24"/>
  <c r="D358" i="24"/>
  <c r="C358" i="24"/>
  <c r="I357" i="24"/>
  <c r="G357" i="24"/>
  <c r="E357" i="24"/>
  <c r="D357" i="24"/>
  <c r="C357" i="24"/>
  <c r="I356" i="24"/>
  <c r="G356" i="24"/>
  <c r="E356" i="24"/>
  <c r="D356" i="24"/>
  <c r="C356" i="24"/>
  <c r="I355" i="24"/>
  <c r="G355" i="24"/>
  <c r="E355" i="24"/>
  <c r="D355" i="24"/>
  <c r="C355" i="24"/>
  <c r="I354" i="24"/>
  <c r="G354" i="24"/>
  <c r="E354" i="24"/>
  <c r="D354" i="24"/>
  <c r="C354" i="24"/>
  <c r="I353" i="24"/>
  <c r="G353" i="24"/>
  <c r="E353" i="24"/>
  <c r="D353" i="24"/>
  <c r="C353" i="24"/>
  <c r="I352" i="24"/>
  <c r="G352" i="24"/>
  <c r="E352" i="24"/>
  <c r="D352" i="24"/>
  <c r="C352" i="24"/>
  <c r="I351" i="24"/>
  <c r="G351" i="24"/>
  <c r="E351" i="24"/>
  <c r="D351" i="24"/>
  <c r="C351" i="24"/>
  <c r="I350" i="24"/>
  <c r="G350" i="24"/>
  <c r="E350" i="24"/>
  <c r="D350" i="24"/>
  <c r="C350" i="24"/>
  <c r="I349" i="24"/>
  <c r="G349" i="24"/>
  <c r="E349" i="24"/>
  <c r="D349" i="24"/>
  <c r="C349" i="24"/>
  <c r="I348" i="24"/>
  <c r="G348" i="24"/>
  <c r="E348" i="24"/>
  <c r="D348" i="24"/>
  <c r="C348" i="24"/>
  <c r="I347" i="24"/>
  <c r="G347" i="24"/>
  <c r="E347" i="24"/>
  <c r="D347" i="24"/>
  <c r="C347" i="24"/>
  <c r="I346" i="24"/>
  <c r="G346" i="24"/>
  <c r="E346" i="24"/>
  <c r="D346" i="24"/>
  <c r="C346" i="24"/>
  <c r="I345" i="24"/>
  <c r="G345" i="24"/>
  <c r="E345" i="24"/>
  <c r="D345" i="24"/>
  <c r="C345" i="24"/>
  <c r="I344" i="24"/>
  <c r="G344" i="24"/>
  <c r="E344" i="24"/>
  <c r="D344" i="24"/>
  <c r="C344" i="24"/>
  <c r="I343" i="24"/>
  <c r="G343" i="24"/>
  <c r="E343" i="24"/>
  <c r="D343" i="24"/>
  <c r="C343" i="24"/>
  <c r="I342" i="24"/>
  <c r="G342" i="24"/>
  <c r="E342" i="24"/>
  <c r="D342" i="24"/>
  <c r="C342" i="24"/>
  <c r="I341" i="24"/>
  <c r="G341" i="24"/>
  <c r="E341" i="24"/>
  <c r="D341" i="24"/>
  <c r="C341" i="24"/>
  <c r="I340" i="24"/>
  <c r="G340" i="24"/>
  <c r="E340" i="24"/>
  <c r="D340" i="24"/>
  <c r="C340" i="24"/>
  <c r="I339" i="24"/>
  <c r="G339" i="24"/>
  <c r="E339" i="24"/>
  <c r="D339" i="24"/>
  <c r="C339" i="24"/>
  <c r="I338" i="24"/>
  <c r="G338" i="24"/>
  <c r="E338" i="24"/>
  <c r="D338" i="24"/>
  <c r="C338" i="24"/>
  <c r="I337" i="24"/>
  <c r="G337" i="24"/>
  <c r="E337" i="24"/>
  <c r="D337" i="24"/>
  <c r="C337" i="24"/>
  <c r="I336" i="24"/>
  <c r="G336" i="24"/>
  <c r="E336" i="24"/>
  <c r="D336" i="24"/>
  <c r="C336" i="24"/>
  <c r="I335" i="24"/>
  <c r="G335" i="24"/>
  <c r="E335" i="24"/>
  <c r="D335" i="24"/>
  <c r="C335" i="24"/>
  <c r="I334" i="24"/>
  <c r="G334" i="24"/>
  <c r="E334" i="24"/>
  <c r="D334" i="24"/>
  <c r="C334" i="24"/>
  <c r="I333" i="24"/>
  <c r="G333" i="24"/>
  <c r="E333" i="24"/>
  <c r="D333" i="24"/>
  <c r="C333" i="24"/>
  <c r="I332" i="24"/>
  <c r="G332" i="24"/>
  <c r="E332" i="24"/>
  <c r="D332" i="24"/>
  <c r="C332" i="24"/>
  <c r="I331" i="24"/>
  <c r="G331" i="24"/>
  <c r="E331" i="24"/>
  <c r="D331" i="24"/>
  <c r="C331" i="24"/>
  <c r="I330" i="24"/>
  <c r="G330" i="24"/>
  <c r="E330" i="24"/>
  <c r="D330" i="24"/>
  <c r="C330" i="24"/>
  <c r="I329" i="24"/>
  <c r="G329" i="24"/>
  <c r="E329" i="24"/>
  <c r="D329" i="24"/>
  <c r="C329" i="24"/>
  <c r="I328" i="24"/>
  <c r="G328" i="24"/>
  <c r="E328" i="24"/>
  <c r="D328" i="24"/>
  <c r="C328" i="24"/>
  <c r="I327" i="24"/>
  <c r="G327" i="24"/>
  <c r="E327" i="24"/>
  <c r="D327" i="24"/>
  <c r="C327" i="24"/>
  <c r="I326" i="24"/>
  <c r="G326" i="24"/>
  <c r="E326" i="24"/>
  <c r="D326" i="24"/>
  <c r="C326" i="24"/>
  <c r="I325" i="24"/>
  <c r="G325" i="24"/>
  <c r="E325" i="24"/>
  <c r="D325" i="24"/>
  <c r="C325" i="24"/>
  <c r="I324" i="24"/>
  <c r="G324" i="24"/>
  <c r="E324" i="24"/>
  <c r="D324" i="24"/>
  <c r="C324" i="24"/>
  <c r="I323" i="24"/>
  <c r="G323" i="24"/>
  <c r="E323" i="24"/>
  <c r="I322" i="24"/>
  <c r="G322" i="24"/>
  <c r="E322" i="24"/>
  <c r="I321" i="24"/>
  <c r="G321" i="24"/>
  <c r="E321" i="24"/>
  <c r="I320" i="24"/>
  <c r="G320" i="24"/>
  <c r="E320" i="24"/>
  <c r="I319" i="24"/>
  <c r="G319" i="24"/>
  <c r="E319" i="24"/>
  <c r="I318" i="24"/>
  <c r="G318" i="24"/>
  <c r="E318" i="24"/>
  <c r="I317" i="24"/>
  <c r="G317" i="24"/>
  <c r="E317" i="24"/>
  <c r="I316" i="24"/>
  <c r="G316" i="24"/>
  <c r="E316" i="24"/>
  <c r="I315" i="24"/>
  <c r="G315" i="24"/>
  <c r="E315" i="24"/>
  <c r="I314" i="24"/>
  <c r="G314" i="24"/>
  <c r="E314" i="24"/>
  <c r="I313" i="24"/>
  <c r="G313" i="24"/>
  <c r="E313" i="24"/>
  <c r="I312" i="24"/>
  <c r="G312" i="24"/>
  <c r="E312" i="24"/>
  <c r="I311" i="24"/>
  <c r="G311" i="24"/>
  <c r="E311" i="24"/>
  <c r="I310" i="24"/>
  <c r="G310" i="24"/>
  <c r="E310" i="24"/>
  <c r="I309" i="24"/>
  <c r="G309" i="24"/>
  <c r="E309" i="24"/>
  <c r="I308" i="24"/>
  <c r="G308" i="24"/>
  <c r="E308" i="24"/>
  <c r="I307" i="24"/>
  <c r="G307" i="24"/>
  <c r="E307" i="24"/>
  <c r="I306" i="24"/>
  <c r="G306" i="24"/>
  <c r="E306" i="24"/>
  <c r="I305" i="24"/>
  <c r="G305" i="24"/>
  <c r="E305" i="24"/>
  <c r="I304" i="24"/>
  <c r="G304" i="24"/>
  <c r="E304" i="24"/>
  <c r="I303" i="24"/>
  <c r="G303" i="24"/>
  <c r="E303" i="24"/>
  <c r="I302" i="24"/>
  <c r="G302" i="24"/>
  <c r="E302" i="24"/>
  <c r="I301" i="24"/>
  <c r="G301" i="24"/>
  <c r="E301" i="24"/>
  <c r="I300" i="24"/>
  <c r="G300" i="24"/>
  <c r="E300" i="24"/>
  <c r="I299" i="24"/>
  <c r="G299" i="24"/>
  <c r="E299" i="24"/>
  <c r="I298" i="24"/>
  <c r="G298" i="24"/>
  <c r="E298" i="24"/>
  <c r="I297" i="24"/>
  <c r="G297" i="24"/>
  <c r="E297" i="24"/>
  <c r="I296" i="24"/>
  <c r="G296" i="24"/>
  <c r="E296" i="24"/>
  <c r="I295" i="24"/>
  <c r="G295" i="24"/>
  <c r="E295" i="24"/>
  <c r="I294" i="24"/>
  <c r="G294" i="24"/>
  <c r="E294" i="24"/>
  <c r="I293" i="24"/>
  <c r="G293" i="24"/>
  <c r="E293" i="24"/>
  <c r="I292" i="24"/>
  <c r="G292" i="24"/>
  <c r="E292" i="24"/>
  <c r="I291" i="24"/>
  <c r="G291" i="24"/>
  <c r="E291" i="24"/>
  <c r="I290" i="24"/>
  <c r="G290" i="24"/>
  <c r="E290" i="24"/>
  <c r="I289" i="24"/>
  <c r="G289" i="24"/>
  <c r="E289" i="24"/>
  <c r="I288" i="24"/>
  <c r="G288" i="24"/>
  <c r="E288" i="24"/>
  <c r="I287" i="24"/>
  <c r="G287" i="24"/>
  <c r="E287" i="24"/>
  <c r="I286" i="24"/>
  <c r="G286" i="24"/>
  <c r="E286" i="24"/>
  <c r="I285" i="24"/>
  <c r="G285" i="24"/>
  <c r="E285" i="24"/>
  <c r="I284" i="24"/>
  <c r="G284" i="24"/>
  <c r="E284" i="24"/>
  <c r="I283" i="24"/>
  <c r="G283" i="24"/>
  <c r="E283" i="24"/>
  <c r="I282" i="24"/>
  <c r="G282" i="24"/>
  <c r="E282" i="24"/>
  <c r="I281" i="24"/>
  <c r="G281" i="24"/>
  <c r="E281" i="24"/>
  <c r="I280" i="24"/>
  <c r="G280" i="24"/>
  <c r="E280" i="24"/>
  <c r="I279" i="24"/>
  <c r="G279" i="24"/>
  <c r="E279" i="24"/>
  <c r="I278" i="24"/>
  <c r="G278" i="24"/>
  <c r="E278" i="24"/>
  <c r="I277" i="24"/>
  <c r="G277" i="24"/>
  <c r="E277" i="24"/>
  <c r="I276" i="24"/>
  <c r="G276" i="24"/>
  <c r="E276" i="24"/>
  <c r="I275" i="24"/>
  <c r="G275" i="24"/>
  <c r="E275" i="24"/>
  <c r="I274" i="24"/>
  <c r="G274" i="24"/>
  <c r="E274" i="24"/>
  <c r="I273" i="24"/>
  <c r="G273" i="24"/>
  <c r="E273" i="24"/>
  <c r="I272" i="24"/>
  <c r="G272" i="24"/>
  <c r="E272" i="24"/>
  <c r="I271" i="24"/>
  <c r="G271" i="24"/>
  <c r="E271" i="24"/>
  <c r="I270" i="24"/>
  <c r="G270" i="24"/>
  <c r="E270" i="24"/>
  <c r="I269" i="24"/>
  <c r="G269" i="24"/>
  <c r="E269" i="24"/>
  <c r="I268" i="24"/>
  <c r="G268" i="24"/>
  <c r="E268" i="24"/>
  <c r="I267" i="24"/>
  <c r="G267" i="24"/>
  <c r="E267" i="24"/>
  <c r="I266" i="24"/>
  <c r="G266" i="24"/>
  <c r="E266" i="24"/>
  <c r="I265" i="24"/>
  <c r="G265" i="24"/>
  <c r="E265" i="24"/>
  <c r="I264" i="24"/>
  <c r="G264" i="24"/>
  <c r="E264" i="24"/>
  <c r="I263" i="24"/>
  <c r="G263" i="24"/>
  <c r="E263" i="24"/>
  <c r="I262" i="24"/>
  <c r="G262" i="24"/>
  <c r="E262" i="24"/>
  <c r="I261" i="24"/>
  <c r="G261" i="24"/>
  <c r="E261" i="24"/>
  <c r="I260" i="24"/>
  <c r="G260" i="24"/>
  <c r="E260" i="24"/>
  <c r="I259" i="24"/>
  <c r="G259" i="24"/>
  <c r="E259" i="24"/>
  <c r="I258" i="24"/>
  <c r="G258" i="24"/>
  <c r="E258" i="24"/>
  <c r="I257" i="24"/>
  <c r="G257" i="24"/>
  <c r="E257" i="24"/>
  <c r="I256" i="24"/>
  <c r="G256" i="24"/>
  <c r="E256" i="24"/>
  <c r="I255" i="24"/>
  <c r="G255" i="24"/>
  <c r="E255" i="24"/>
  <c r="I254" i="24"/>
  <c r="G254" i="24"/>
  <c r="E254" i="24"/>
  <c r="I253" i="24"/>
  <c r="G253" i="24"/>
  <c r="E253" i="24"/>
  <c r="I252" i="24"/>
  <c r="G252" i="24"/>
  <c r="E252" i="24"/>
  <c r="I251" i="24"/>
  <c r="G251" i="24"/>
  <c r="E251" i="24"/>
  <c r="I250" i="24"/>
  <c r="G250" i="24"/>
  <c r="E250" i="24"/>
  <c r="I249" i="24"/>
  <c r="G249" i="24"/>
  <c r="E249" i="24"/>
  <c r="I248" i="24"/>
  <c r="G248" i="24"/>
  <c r="E248" i="24"/>
  <c r="I247" i="24"/>
  <c r="G247" i="24"/>
  <c r="E247" i="24"/>
  <c r="I246" i="24"/>
  <c r="G246" i="24"/>
  <c r="E246" i="24"/>
  <c r="I245" i="24"/>
  <c r="G245" i="24"/>
  <c r="E245" i="24"/>
  <c r="I244" i="24"/>
  <c r="G244" i="24"/>
  <c r="E244" i="24"/>
  <c r="I243" i="24"/>
  <c r="G243" i="24"/>
  <c r="E243" i="24"/>
  <c r="I242" i="24"/>
  <c r="G242" i="24"/>
  <c r="E242" i="24"/>
  <c r="I241" i="24"/>
  <c r="G241" i="24"/>
  <c r="E241" i="24"/>
  <c r="I240" i="24"/>
  <c r="G240" i="24"/>
  <c r="E240" i="24"/>
  <c r="I239" i="24"/>
  <c r="G239" i="24"/>
  <c r="E239" i="24"/>
  <c r="I238" i="24"/>
  <c r="G238" i="24"/>
  <c r="E238" i="24"/>
  <c r="I237" i="24"/>
  <c r="G237" i="24"/>
  <c r="E237" i="24"/>
  <c r="I236" i="24"/>
  <c r="G236" i="24"/>
  <c r="E236" i="24"/>
  <c r="I235" i="24"/>
  <c r="G235" i="24"/>
  <c r="E235" i="24"/>
  <c r="I234" i="24"/>
  <c r="G234" i="24"/>
  <c r="E234" i="24"/>
  <c r="I233" i="24"/>
  <c r="G233" i="24"/>
  <c r="E233" i="24"/>
  <c r="I232" i="24"/>
  <c r="G232" i="24"/>
  <c r="E232" i="24"/>
  <c r="I231" i="24"/>
  <c r="G231" i="24"/>
  <c r="E231" i="24"/>
  <c r="I230" i="24"/>
  <c r="G230" i="24"/>
  <c r="E230" i="24"/>
  <c r="I229" i="24"/>
  <c r="G229" i="24"/>
  <c r="E229" i="24"/>
  <c r="I228" i="24"/>
  <c r="G228" i="24"/>
  <c r="E228" i="24"/>
  <c r="I227" i="24"/>
  <c r="G227" i="24"/>
  <c r="E227" i="24"/>
  <c r="I226" i="24"/>
  <c r="G226" i="24"/>
  <c r="E226" i="24"/>
  <c r="I225" i="24"/>
  <c r="G225" i="24"/>
  <c r="E225" i="24"/>
  <c r="I224" i="24"/>
  <c r="G224" i="24"/>
  <c r="E224" i="24"/>
  <c r="I223" i="24"/>
  <c r="G223" i="24"/>
  <c r="E223" i="24"/>
  <c r="I222" i="24"/>
  <c r="G222" i="24"/>
  <c r="E222" i="24"/>
  <c r="I221" i="24"/>
  <c r="G221" i="24"/>
  <c r="E221" i="24"/>
  <c r="I220" i="24"/>
  <c r="G220" i="24"/>
  <c r="E220" i="24"/>
  <c r="I219" i="24"/>
  <c r="G219" i="24"/>
  <c r="E219" i="24"/>
  <c r="I218" i="24"/>
  <c r="G218" i="24"/>
  <c r="E218" i="24"/>
  <c r="I217" i="24"/>
  <c r="G217" i="24"/>
  <c r="E217" i="24"/>
  <c r="I216" i="24"/>
  <c r="G216" i="24"/>
  <c r="E216" i="24"/>
  <c r="I215" i="24"/>
  <c r="G215" i="24"/>
  <c r="E215" i="24"/>
  <c r="I214" i="24"/>
  <c r="G214" i="24"/>
  <c r="E214" i="24"/>
  <c r="I213" i="24"/>
  <c r="G213" i="24"/>
  <c r="E213" i="24"/>
  <c r="I212" i="24"/>
  <c r="G212" i="24"/>
  <c r="E212" i="24"/>
  <c r="I211" i="24"/>
  <c r="G211" i="24"/>
  <c r="E211" i="24"/>
  <c r="I210" i="24"/>
  <c r="G210" i="24"/>
  <c r="E210" i="24"/>
  <c r="I209" i="24"/>
  <c r="G209" i="24"/>
  <c r="E209" i="24"/>
  <c r="I208" i="24"/>
  <c r="G208" i="24"/>
  <c r="E208" i="24"/>
  <c r="I207" i="24"/>
  <c r="G207" i="24"/>
  <c r="E207" i="24"/>
  <c r="I206" i="24"/>
  <c r="G206" i="24"/>
  <c r="E206" i="24"/>
  <c r="I205" i="24"/>
  <c r="G205" i="24"/>
  <c r="E205" i="24"/>
  <c r="I204" i="24"/>
  <c r="G204" i="24"/>
  <c r="E204" i="24"/>
  <c r="I203" i="24"/>
  <c r="G203" i="24"/>
  <c r="E203" i="24"/>
  <c r="I202" i="24"/>
  <c r="G202" i="24"/>
  <c r="E202" i="24"/>
  <c r="I201" i="24"/>
  <c r="G201" i="24"/>
  <c r="E201" i="24"/>
  <c r="I200" i="24"/>
  <c r="G200" i="24"/>
  <c r="E200" i="24"/>
  <c r="I199" i="24"/>
  <c r="G199" i="24"/>
  <c r="E199" i="24"/>
  <c r="I198" i="24"/>
  <c r="G198" i="24"/>
  <c r="E198" i="24"/>
  <c r="I197" i="24"/>
  <c r="G197" i="24"/>
  <c r="E197" i="24"/>
  <c r="I196" i="24"/>
  <c r="G196" i="24"/>
  <c r="E196" i="24"/>
  <c r="I195" i="24"/>
  <c r="G195" i="24"/>
  <c r="E195" i="24"/>
  <c r="I194" i="24"/>
  <c r="G194" i="24"/>
  <c r="E194" i="24"/>
  <c r="I193" i="24"/>
  <c r="G193" i="24"/>
  <c r="E193" i="24"/>
  <c r="I192" i="24"/>
  <c r="G192" i="24"/>
  <c r="E192" i="24"/>
  <c r="I191" i="24"/>
  <c r="G191" i="24"/>
  <c r="E191" i="24"/>
  <c r="I190" i="24"/>
  <c r="G190" i="24"/>
  <c r="E190" i="24"/>
  <c r="I189" i="24"/>
  <c r="G189" i="24"/>
  <c r="E189" i="24"/>
  <c r="I188" i="24"/>
  <c r="G188" i="24"/>
  <c r="E188" i="24"/>
  <c r="I187" i="24"/>
  <c r="G187" i="24"/>
  <c r="E187" i="24"/>
  <c r="I186" i="24"/>
  <c r="G186" i="24"/>
  <c r="E186" i="24"/>
  <c r="I185" i="24"/>
  <c r="G185" i="24"/>
  <c r="E185" i="24"/>
  <c r="I184" i="24"/>
  <c r="G184" i="24"/>
  <c r="E184" i="24"/>
  <c r="I183" i="24"/>
  <c r="G183" i="24"/>
  <c r="E183" i="24"/>
  <c r="I182" i="24"/>
  <c r="G182" i="24"/>
  <c r="E182" i="24"/>
  <c r="I181" i="24"/>
  <c r="G181" i="24"/>
  <c r="E181" i="24"/>
  <c r="I180" i="24"/>
  <c r="G180" i="24"/>
  <c r="E180" i="24"/>
  <c r="I179" i="24"/>
  <c r="G179" i="24"/>
  <c r="E179" i="24"/>
  <c r="I178" i="24"/>
  <c r="G178" i="24"/>
  <c r="E178" i="24"/>
  <c r="I177" i="24"/>
  <c r="G177" i="24"/>
  <c r="E177" i="24"/>
  <c r="I176" i="24"/>
  <c r="G176" i="24"/>
  <c r="E176" i="24"/>
  <c r="I175" i="24"/>
  <c r="G175" i="24"/>
  <c r="E175" i="24"/>
  <c r="I174" i="24"/>
  <c r="G174" i="24"/>
  <c r="E174" i="24"/>
  <c r="I173" i="24"/>
  <c r="G173" i="24"/>
  <c r="E173" i="24"/>
  <c r="I172" i="24"/>
  <c r="G172" i="24"/>
  <c r="E172" i="24"/>
  <c r="I171" i="24"/>
  <c r="G171" i="24"/>
  <c r="E171" i="24"/>
  <c r="I170" i="24"/>
  <c r="G170" i="24"/>
  <c r="E170" i="24"/>
  <c r="I169" i="24"/>
  <c r="G169" i="24"/>
  <c r="E169" i="24"/>
  <c r="I168" i="24"/>
  <c r="G168" i="24"/>
  <c r="E168" i="24"/>
  <c r="I167" i="24"/>
  <c r="G167" i="24"/>
  <c r="E167" i="24"/>
  <c r="I166" i="24"/>
  <c r="G166" i="24"/>
  <c r="E166" i="24"/>
  <c r="I165" i="24"/>
  <c r="G165" i="24"/>
  <c r="E165" i="24"/>
  <c r="I164" i="24"/>
  <c r="G164" i="24"/>
  <c r="E164" i="24"/>
  <c r="I163" i="24"/>
  <c r="G163" i="24"/>
  <c r="E163" i="24"/>
  <c r="I162" i="24"/>
  <c r="G162" i="24"/>
  <c r="E162" i="24"/>
  <c r="I161" i="24"/>
  <c r="G161" i="24"/>
  <c r="E161" i="24"/>
  <c r="I160" i="24"/>
  <c r="G160" i="24"/>
  <c r="E160" i="24"/>
  <c r="I159" i="24"/>
  <c r="G159" i="24"/>
  <c r="E159" i="24"/>
  <c r="I158" i="24"/>
  <c r="G158" i="24"/>
  <c r="E158" i="24"/>
  <c r="I157" i="24"/>
  <c r="G157" i="24"/>
  <c r="E157" i="24"/>
  <c r="I156" i="24"/>
  <c r="G156" i="24"/>
  <c r="E156" i="24"/>
  <c r="I155" i="24"/>
  <c r="G155" i="24"/>
  <c r="E155" i="24"/>
  <c r="I154" i="24"/>
  <c r="G154" i="24"/>
  <c r="E154" i="24"/>
  <c r="I153" i="24"/>
  <c r="G153" i="24"/>
  <c r="E153" i="24"/>
  <c r="I152" i="24"/>
  <c r="G152" i="24"/>
  <c r="E152" i="24"/>
  <c r="I151" i="24"/>
  <c r="G151" i="24"/>
  <c r="E151" i="24"/>
  <c r="I150" i="24"/>
  <c r="G150" i="24"/>
  <c r="E150" i="24"/>
  <c r="I149" i="24"/>
  <c r="G149" i="24"/>
  <c r="E149" i="24"/>
  <c r="I148" i="24"/>
  <c r="G148" i="24"/>
  <c r="E148" i="24"/>
  <c r="I147" i="24"/>
  <c r="G147" i="24"/>
  <c r="E147" i="24"/>
  <c r="I146" i="24"/>
  <c r="G146" i="24"/>
  <c r="E146" i="24"/>
  <c r="I145" i="24"/>
  <c r="G145" i="24"/>
  <c r="E145" i="24"/>
  <c r="I144" i="24"/>
  <c r="G144" i="24"/>
  <c r="E144" i="24"/>
  <c r="I143" i="24"/>
  <c r="G143" i="24"/>
  <c r="E143" i="24"/>
  <c r="I142" i="24"/>
  <c r="G142" i="24"/>
  <c r="E142" i="24"/>
  <c r="I141" i="24"/>
  <c r="G141" i="24"/>
  <c r="E141" i="24"/>
  <c r="I140" i="24"/>
  <c r="G140" i="24"/>
  <c r="E140" i="24"/>
  <c r="I139" i="24"/>
  <c r="G139" i="24"/>
  <c r="E139" i="24"/>
  <c r="I138" i="24"/>
  <c r="G138" i="24"/>
  <c r="E138" i="24"/>
  <c r="I137" i="24"/>
  <c r="G137" i="24"/>
  <c r="E137" i="24"/>
  <c r="I136" i="24"/>
  <c r="G136" i="24"/>
  <c r="E136" i="24"/>
  <c r="I135" i="24"/>
  <c r="G135" i="24"/>
  <c r="E135" i="24"/>
  <c r="I134" i="24"/>
  <c r="G134" i="24"/>
  <c r="E134" i="24"/>
  <c r="I133" i="24"/>
  <c r="G133" i="24"/>
  <c r="E133" i="24"/>
  <c r="I132" i="24"/>
  <c r="G132" i="24"/>
  <c r="E132" i="24"/>
  <c r="I131" i="24"/>
  <c r="G131" i="24"/>
  <c r="E131" i="24"/>
  <c r="I130" i="24"/>
  <c r="G130" i="24"/>
  <c r="E130" i="24"/>
  <c r="I129" i="24"/>
  <c r="G129" i="24"/>
  <c r="E129" i="24"/>
  <c r="I128" i="24"/>
  <c r="G128" i="24"/>
  <c r="E128" i="24"/>
  <c r="I127" i="24"/>
  <c r="G127" i="24"/>
  <c r="E127" i="24"/>
  <c r="I126" i="24"/>
  <c r="G126" i="24"/>
  <c r="E126" i="24"/>
  <c r="I125" i="24"/>
  <c r="G125" i="24"/>
  <c r="E125" i="24"/>
  <c r="I124" i="24"/>
  <c r="G124" i="24"/>
  <c r="E124" i="24"/>
  <c r="I123" i="24"/>
  <c r="G123" i="24"/>
  <c r="E123" i="24"/>
  <c r="I122" i="24"/>
  <c r="G122" i="24"/>
  <c r="E122" i="24"/>
  <c r="I121" i="24"/>
  <c r="G121" i="24"/>
  <c r="E121" i="24"/>
  <c r="I120" i="24"/>
  <c r="G120" i="24"/>
  <c r="E120" i="24"/>
  <c r="I119" i="24"/>
  <c r="G119" i="24"/>
  <c r="E119" i="24"/>
  <c r="I118" i="24"/>
  <c r="G118" i="24"/>
  <c r="E118" i="24"/>
  <c r="I117" i="24"/>
  <c r="G117" i="24"/>
  <c r="E117" i="24"/>
  <c r="I116" i="24"/>
  <c r="G116" i="24"/>
  <c r="E116" i="24"/>
  <c r="I115" i="24"/>
  <c r="G115" i="24"/>
  <c r="E115" i="24"/>
  <c r="I114" i="24"/>
  <c r="G114" i="24"/>
  <c r="E114" i="24"/>
  <c r="I113" i="24"/>
  <c r="G113" i="24"/>
  <c r="E113" i="24"/>
  <c r="I112" i="24"/>
  <c r="G112" i="24"/>
  <c r="E112" i="24"/>
  <c r="I111" i="24"/>
  <c r="G111" i="24"/>
  <c r="E111" i="24"/>
  <c r="I110" i="24"/>
  <c r="G110" i="24"/>
  <c r="E110" i="24"/>
  <c r="I109" i="24"/>
  <c r="G109" i="24"/>
  <c r="E109" i="24"/>
  <c r="I108" i="24"/>
  <c r="G108" i="24"/>
  <c r="E108" i="24"/>
  <c r="I107" i="24"/>
  <c r="G107" i="24"/>
  <c r="E107" i="24"/>
  <c r="I106" i="24"/>
  <c r="G106" i="24"/>
  <c r="E106" i="24"/>
  <c r="I105" i="24"/>
  <c r="G105" i="24"/>
  <c r="E105" i="24"/>
  <c r="I104" i="24"/>
  <c r="G104" i="24"/>
  <c r="E104" i="24"/>
  <c r="I103" i="24"/>
  <c r="G103" i="24"/>
  <c r="E103" i="24"/>
  <c r="I102" i="24"/>
  <c r="G102" i="24"/>
  <c r="E102" i="24"/>
  <c r="I101" i="24"/>
  <c r="G101" i="24"/>
  <c r="E101" i="24"/>
  <c r="I100" i="24"/>
  <c r="G100" i="24"/>
  <c r="E100" i="24"/>
  <c r="I99" i="24"/>
  <c r="G99" i="24"/>
  <c r="E99" i="24"/>
  <c r="I98" i="24"/>
  <c r="G98" i="24"/>
  <c r="E98" i="24"/>
  <c r="I97" i="24"/>
  <c r="G97" i="24"/>
  <c r="E97" i="24"/>
  <c r="I96" i="24"/>
  <c r="G96" i="24"/>
  <c r="E96" i="24"/>
  <c r="I95" i="24"/>
  <c r="G95" i="24"/>
  <c r="E95" i="24"/>
  <c r="I94" i="24"/>
  <c r="G94" i="24"/>
  <c r="E94" i="24"/>
  <c r="I93" i="24"/>
  <c r="G93" i="24"/>
  <c r="E93" i="24"/>
  <c r="I92" i="24"/>
  <c r="G92" i="24"/>
  <c r="E92" i="24"/>
  <c r="I91" i="24"/>
  <c r="G91" i="24"/>
  <c r="E91" i="24"/>
  <c r="I90" i="24"/>
  <c r="G90" i="24"/>
  <c r="E90" i="24"/>
  <c r="I89" i="24"/>
  <c r="G89" i="24"/>
  <c r="E89" i="24"/>
  <c r="I88" i="24"/>
  <c r="G88" i="24"/>
  <c r="E88" i="24"/>
  <c r="I87" i="24"/>
  <c r="G87" i="24"/>
  <c r="E87" i="24"/>
  <c r="I86" i="24"/>
  <c r="G86" i="24"/>
  <c r="E86" i="24"/>
  <c r="I85" i="24"/>
  <c r="G85" i="24"/>
  <c r="E85" i="24"/>
  <c r="I84" i="24"/>
  <c r="G84" i="24"/>
  <c r="E84" i="24"/>
  <c r="I83" i="24"/>
  <c r="G83" i="24"/>
  <c r="E83" i="24"/>
  <c r="I82" i="24"/>
  <c r="G82" i="24"/>
  <c r="E82" i="24"/>
  <c r="I81" i="24"/>
  <c r="G81" i="24"/>
  <c r="E81" i="24"/>
  <c r="I80" i="24"/>
  <c r="G80" i="24"/>
  <c r="E80" i="24"/>
  <c r="I79" i="24"/>
  <c r="G79" i="24"/>
  <c r="E79" i="24"/>
  <c r="I78" i="24"/>
  <c r="G78" i="24"/>
  <c r="E78" i="24"/>
  <c r="I77" i="24"/>
  <c r="G77" i="24"/>
  <c r="E77" i="24"/>
  <c r="I76" i="24"/>
  <c r="G76" i="24"/>
  <c r="E76" i="24"/>
  <c r="I75" i="24"/>
  <c r="G75" i="24"/>
  <c r="E75" i="24"/>
  <c r="I74" i="24"/>
  <c r="G74" i="24"/>
  <c r="E74" i="24"/>
  <c r="I73" i="24"/>
  <c r="G73" i="24"/>
  <c r="E73" i="24"/>
  <c r="I72" i="24"/>
  <c r="G72" i="24"/>
  <c r="E72" i="24"/>
  <c r="I71" i="24"/>
  <c r="G71" i="24"/>
  <c r="E71" i="24"/>
  <c r="I70" i="24"/>
  <c r="G70" i="24"/>
  <c r="E70" i="24"/>
  <c r="I69" i="24"/>
  <c r="G69" i="24"/>
  <c r="E69" i="24"/>
  <c r="I68" i="24"/>
  <c r="G68" i="24"/>
  <c r="E68" i="24"/>
  <c r="I67" i="24"/>
  <c r="G67" i="24"/>
  <c r="E67" i="24"/>
  <c r="I66" i="24"/>
  <c r="G66" i="24"/>
  <c r="E66" i="24"/>
  <c r="I65" i="24"/>
  <c r="G65" i="24"/>
  <c r="E65" i="24"/>
  <c r="I64" i="24"/>
  <c r="G64" i="24"/>
  <c r="E64" i="24"/>
  <c r="I63" i="24"/>
  <c r="G63" i="24"/>
  <c r="E63" i="24"/>
  <c r="I62" i="24"/>
  <c r="G62" i="24"/>
  <c r="E62" i="24"/>
  <c r="I61" i="24"/>
  <c r="G61" i="24"/>
  <c r="E61" i="24"/>
  <c r="I60" i="24"/>
  <c r="G60" i="24"/>
  <c r="E60" i="24"/>
  <c r="I59" i="24"/>
  <c r="G59" i="24"/>
  <c r="E59" i="24"/>
  <c r="I58" i="24"/>
  <c r="G58" i="24"/>
  <c r="E58" i="24"/>
  <c r="I57" i="24"/>
  <c r="G57" i="24"/>
  <c r="E57" i="24"/>
  <c r="I56" i="24"/>
  <c r="G56" i="24"/>
  <c r="E56" i="24"/>
  <c r="I55" i="24"/>
  <c r="G55" i="24"/>
  <c r="E55" i="24"/>
  <c r="I54" i="24"/>
  <c r="G54" i="24"/>
  <c r="E54" i="24"/>
  <c r="I53" i="24"/>
  <c r="G53" i="24"/>
  <c r="E53" i="24"/>
  <c r="I52" i="24"/>
  <c r="G52" i="24"/>
  <c r="E52" i="24"/>
  <c r="I51" i="24"/>
  <c r="G51" i="24"/>
  <c r="E51" i="24"/>
  <c r="I50" i="24"/>
  <c r="G50" i="24"/>
  <c r="E50" i="24"/>
  <c r="I49" i="24"/>
  <c r="G49" i="24"/>
  <c r="E49" i="24"/>
  <c r="I48" i="24"/>
  <c r="G48" i="24"/>
  <c r="E48" i="24"/>
  <c r="I47" i="24"/>
  <c r="G47" i="24"/>
  <c r="E47" i="24"/>
  <c r="I46" i="24"/>
  <c r="G46" i="24"/>
  <c r="E46" i="24"/>
  <c r="I45" i="24"/>
  <c r="G45" i="24"/>
  <c r="E45" i="24"/>
  <c r="I44" i="24"/>
  <c r="G44" i="24"/>
  <c r="E44" i="24"/>
  <c r="I43" i="24"/>
  <c r="G43" i="24"/>
  <c r="E43" i="24"/>
  <c r="I42" i="24"/>
  <c r="G42" i="24"/>
  <c r="E42" i="24"/>
  <c r="I41" i="24"/>
  <c r="G41" i="24"/>
  <c r="E41" i="24"/>
  <c r="I40" i="24"/>
  <c r="G40" i="24"/>
  <c r="E40" i="24"/>
  <c r="I39" i="24"/>
  <c r="G39" i="24"/>
  <c r="E39" i="24"/>
  <c r="I38" i="24"/>
  <c r="G38" i="24"/>
  <c r="E38" i="24"/>
  <c r="I37" i="24"/>
  <c r="G37" i="24"/>
  <c r="E37" i="24"/>
  <c r="I36" i="24"/>
  <c r="G36" i="24"/>
  <c r="E36" i="24"/>
  <c r="I35" i="24"/>
  <c r="G35" i="24"/>
  <c r="E35" i="24"/>
  <c r="I34" i="24"/>
  <c r="G34" i="24"/>
  <c r="E34" i="24"/>
  <c r="I33" i="24"/>
  <c r="G33" i="24"/>
  <c r="E33" i="24"/>
  <c r="I32" i="24"/>
  <c r="G32" i="24"/>
  <c r="E32" i="24"/>
  <c r="I31" i="24"/>
  <c r="G31" i="24"/>
  <c r="E31" i="24"/>
  <c r="I30" i="24"/>
  <c r="G30" i="24"/>
  <c r="E30" i="24"/>
  <c r="I29" i="24"/>
  <c r="G29" i="24"/>
  <c r="E29" i="24"/>
  <c r="I28" i="24"/>
  <c r="G28" i="24"/>
  <c r="E28" i="24"/>
  <c r="I27" i="24"/>
  <c r="G27" i="24"/>
  <c r="E27" i="24"/>
  <c r="I26" i="24"/>
  <c r="G26" i="24"/>
  <c r="E26" i="24"/>
  <c r="I25" i="24"/>
  <c r="G25" i="24"/>
  <c r="E25" i="24"/>
  <c r="I24" i="24"/>
  <c r="G24" i="24"/>
  <c r="E24" i="24"/>
  <c r="I23" i="24"/>
  <c r="G23" i="24"/>
  <c r="E23" i="24"/>
  <c r="I22" i="24"/>
  <c r="G22" i="24"/>
  <c r="E22" i="24"/>
  <c r="I21" i="24"/>
  <c r="G21" i="24"/>
  <c r="E21" i="24"/>
  <c r="I20" i="24"/>
  <c r="G20" i="24"/>
  <c r="E20" i="24"/>
  <c r="I19" i="24"/>
  <c r="G19" i="24"/>
  <c r="E19" i="24"/>
  <c r="I18" i="24"/>
  <c r="G18" i="24"/>
  <c r="E18" i="24"/>
  <c r="I17" i="24"/>
  <c r="G17" i="24"/>
  <c r="E17" i="24"/>
  <c r="I16" i="24"/>
  <c r="G16" i="24"/>
  <c r="E16" i="24"/>
  <c r="I15" i="24"/>
  <c r="G15" i="24"/>
  <c r="E15" i="24"/>
  <c r="I14" i="24"/>
  <c r="G14" i="24"/>
  <c r="E14" i="24"/>
  <c r="I13" i="24"/>
  <c r="G13" i="24"/>
  <c r="E13" i="24"/>
  <c r="I12" i="24"/>
  <c r="G12" i="24"/>
  <c r="E12" i="24"/>
  <c r="I11" i="24"/>
  <c r="G11" i="24"/>
  <c r="E11" i="24"/>
  <c r="I10" i="24"/>
  <c r="G10" i="24"/>
  <c r="E10" i="24"/>
  <c r="H75" i="38"/>
  <c r="H72" i="38"/>
  <c r="H71" i="38"/>
  <c r="H70" i="38"/>
  <c r="H64" i="38"/>
  <c r="H63" i="38"/>
  <c r="E11" i="38"/>
  <c r="E10" i="38"/>
  <c r="C5" i="39"/>
  <c r="B7" i="3"/>
  <c r="C3" i="42"/>
  <c r="C3" i="39"/>
  <c r="B20" i="40"/>
  <c r="B17" i="40"/>
  <c r="B9" i="40"/>
  <c r="B6" i="3"/>
  <c r="B5" i="3"/>
  <c r="B4" i="3"/>
  <c r="AE354" i="24" l="1"/>
  <c r="AF354" i="24"/>
  <c r="AF358" i="24"/>
  <c r="AE358" i="24"/>
  <c r="AE362" i="24"/>
  <c r="AF362" i="24"/>
  <c r="AF370" i="24"/>
  <c r="AE370" i="24"/>
  <c r="AE374" i="24"/>
  <c r="AF374" i="24"/>
  <c r="AE378" i="24"/>
  <c r="AF378" i="24"/>
  <c r="AF382" i="24"/>
  <c r="AE382" i="24"/>
  <c r="AF386" i="24"/>
  <c r="AE386" i="24"/>
  <c r="AE390" i="24"/>
  <c r="AF390" i="24"/>
  <c r="AE394" i="24"/>
  <c r="AF394" i="24"/>
  <c r="AF398" i="24"/>
  <c r="AE398" i="24"/>
  <c r="AE426" i="24"/>
  <c r="AF426" i="24"/>
  <c r="AE430" i="24"/>
  <c r="AF430" i="24"/>
  <c r="AF434" i="24"/>
  <c r="AE434" i="24"/>
  <c r="AF438" i="24"/>
  <c r="AE438" i="24"/>
  <c r="AF442" i="24"/>
  <c r="AE442" i="24"/>
  <c r="AE446" i="24"/>
  <c r="AF446" i="24"/>
  <c r="AF462" i="24"/>
  <c r="AE462" i="24"/>
  <c r="AE466" i="24"/>
  <c r="AF466" i="24"/>
  <c r="AE470" i="24"/>
  <c r="AF470" i="24"/>
  <c r="AE474" i="24"/>
  <c r="AF474" i="24"/>
  <c r="AF478" i="24"/>
  <c r="AE478" i="24"/>
  <c r="AE490" i="24"/>
  <c r="AF490" i="24"/>
  <c r="AE502" i="24"/>
  <c r="AF502" i="24"/>
  <c r="AE506" i="24"/>
  <c r="AF506" i="24"/>
  <c r="AE510" i="24"/>
  <c r="AF510" i="24"/>
  <c r="AE514" i="24"/>
  <c r="AF514" i="24"/>
  <c r="AF642" i="24"/>
  <c r="AE642" i="24"/>
  <c r="AF670" i="24"/>
  <c r="AE670" i="24"/>
  <c r="AF674" i="24"/>
  <c r="AE674" i="24"/>
  <c r="AF678" i="24"/>
  <c r="AE678" i="24"/>
  <c r="AF682" i="24"/>
  <c r="AE682" i="24"/>
  <c r="AF698" i="24"/>
  <c r="AE698" i="24"/>
  <c r="AF702" i="24"/>
  <c r="AE702" i="24"/>
  <c r="AF706" i="24"/>
  <c r="AE706" i="24"/>
  <c r="AF718" i="24"/>
  <c r="AE718" i="24"/>
  <c r="AF722" i="24"/>
  <c r="AE722" i="24"/>
  <c r="AF734" i="24"/>
  <c r="AE734" i="24"/>
  <c r="AF750" i="24"/>
  <c r="AE750" i="24"/>
  <c r="AF754" i="24"/>
  <c r="AE754" i="24"/>
  <c r="AF762" i="24"/>
  <c r="AE762" i="24"/>
  <c r="AF790" i="24"/>
  <c r="AE790" i="24"/>
  <c r="AF794" i="24"/>
  <c r="AE794" i="24"/>
  <c r="AF806" i="24"/>
  <c r="AE806" i="24"/>
  <c r="AF814" i="24"/>
  <c r="AE814" i="24"/>
  <c r="AF842" i="24"/>
  <c r="AE842" i="24"/>
  <c r="AF866" i="24"/>
  <c r="AE866" i="24"/>
  <c r="AF898" i="24"/>
  <c r="AE898" i="24"/>
  <c r="AF902" i="24"/>
  <c r="AE902" i="24"/>
  <c r="AF906" i="24"/>
  <c r="AE906" i="24"/>
  <c r="AF914" i="24"/>
  <c r="AE914" i="24"/>
  <c r="AF918" i="24"/>
  <c r="AE918" i="24"/>
  <c r="AF926" i="24"/>
  <c r="AE926" i="24"/>
  <c r="AF934" i="24"/>
  <c r="AE934" i="24"/>
  <c r="AF962" i="24"/>
  <c r="AE962" i="24"/>
  <c r="AF966" i="24"/>
  <c r="AE966" i="24"/>
  <c r="AF1046" i="24"/>
  <c r="AE1046" i="24"/>
  <c r="AF1070" i="24"/>
  <c r="AE1070" i="24"/>
  <c r="AF1118" i="24"/>
  <c r="AE1118" i="24"/>
  <c r="AF1122" i="24"/>
  <c r="AE1122" i="24"/>
  <c r="AF1218" i="24"/>
  <c r="AE1218" i="24"/>
  <c r="AF1230" i="24"/>
  <c r="AE1230" i="24"/>
  <c r="AF1242" i="24"/>
  <c r="AE1242" i="24"/>
  <c r="AF1250" i="24"/>
  <c r="AE1250" i="24"/>
  <c r="AF1254" i="24"/>
  <c r="AE1254" i="24"/>
  <c r="AF1262" i="24"/>
  <c r="AE1262" i="24"/>
  <c r="AF1286" i="24"/>
  <c r="AE1286" i="24"/>
  <c r="AF1354" i="24"/>
  <c r="AE1354" i="24"/>
  <c r="AF1362" i="24"/>
  <c r="AE1362" i="24"/>
  <c r="AF1430" i="24"/>
  <c r="AE1430" i="24"/>
  <c r="AF1470" i="24"/>
  <c r="AE1470" i="24"/>
  <c r="AF1474" i="24"/>
  <c r="AE1474" i="24"/>
  <c r="AF1482" i="24"/>
  <c r="AE1482" i="24"/>
  <c r="AF1486" i="24"/>
  <c r="AE1486" i="24"/>
  <c r="AF1498" i="24"/>
  <c r="AE1498" i="24"/>
  <c r="AF1502" i="24"/>
  <c r="AE1502" i="24"/>
  <c r="AF1510" i="24"/>
  <c r="AE1510" i="24"/>
  <c r="AF1526" i="24"/>
  <c r="AE1526" i="24"/>
  <c r="AF1570" i="24"/>
  <c r="AE1570" i="24"/>
  <c r="AF1602" i="24"/>
  <c r="AE1602" i="24"/>
  <c r="AF1614" i="24"/>
  <c r="AE1614" i="24"/>
  <c r="AF1618" i="24"/>
  <c r="AE1618" i="24"/>
  <c r="AF1630" i="24"/>
  <c r="AE1630" i="24"/>
  <c r="AF1646" i="24"/>
  <c r="AE1646" i="24"/>
  <c r="AF1654" i="24"/>
  <c r="AE1654" i="24"/>
  <c r="AF1658" i="24"/>
  <c r="AE1658" i="24"/>
  <c r="AF1662" i="24"/>
  <c r="AE1662" i="24"/>
  <c r="AF1690" i="24"/>
  <c r="AE1690" i="24"/>
  <c r="AF1694" i="24"/>
  <c r="AE1694" i="24"/>
  <c r="AF1702" i="24"/>
  <c r="AE1702" i="24"/>
  <c r="AF1710" i="24"/>
  <c r="AE1710" i="24"/>
  <c r="AF1730" i="24"/>
  <c r="AE1730" i="24"/>
  <c r="AF1734" i="24"/>
  <c r="AE1734" i="24"/>
  <c r="AF1738" i="24"/>
  <c r="AE1738" i="24"/>
  <c r="AF1746" i="24"/>
  <c r="AE1746" i="24"/>
  <c r="AF1750" i="24"/>
  <c r="AE1750" i="24"/>
  <c r="AF1754" i="24"/>
  <c r="AE1754" i="24"/>
  <c r="AF1774" i="24"/>
  <c r="AE1774" i="24"/>
  <c r="AF1802" i="24"/>
  <c r="AE1802" i="24"/>
  <c r="AF1818" i="24"/>
  <c r="AE1818" i="24"/>
  <c r="AF1826" i="24"/>
  <c r="AE1826" i="24"/>
  <c r="AF1830" i="24"/>
  <c r="AE1830" i="24"/>
  <c r="AF1834" i="24"/>
  <c r="AE1834" i="24"/>
  <c r="AF1842" i="24"/>
  <c r="AE1842" i="24"/>
  <c r="AF1854" i="24"/>
  <c r="AE1854" i="24"/>
  <c r="AF1858" i="24"/>
  <c r="AE1858" i="24"/>
  <c r="AF1866" i="24"/>
  <c r="AE1866" i="24"/>
  <c r="AF1870" i="24"/>
  <c r="AE1870" i="24"/>
  <c r="AF1886" i="24"/>
  <c r="AE1886" i="24"/>
  <c r="AE1914" i="24"/>
  <c r="AF1914" i="24"/>
  <c r="AE1918" i="24"/>
  <c r="AF1918" i="24"/>
  <c r="AE1930" i="24"/>
  <c r="AF1930" i="24"/>
  <c r="AE1938" i="24"/>
  <c r="AF1938" i="24"/>
  <c r="AE1942" i="24"/>
  <c r="AF1942" i="24"/>
  <c r="AE1946" i="24"/>
  <c r="AF1946" i="24"/>
  <c r="AE1950" i="24"/>
  <c r="AF1950" i="24"/>
  <c r="AE1954" i="24"/>
  <c r="AF1954" i="24"/>
  <c r="AE1962" i="24"/>
  <c r="AF1962" i="24"/>
  <c r="AE1978" i="24"/>
  <c r="AF1978" i="24"/>
  <c r="AE1982" i="24"/>
  <c r="AF1982" i="24"/>
  <c r="AE1986" i="24"/>
  <c r="AF1986" i="24"/>
  <c r="AE1998" i="24"/>
  <c r="AF1998" i="24"/>
  <c r="AF2010" i="24"/>
  <c r="AE2010" i="24"/>
  <c r="AF2022" i="24"/>
  <c r="AE2022" i="24"/>
  <c r="AF2046" i="24"/>
  <c r="AE2046" i="24"/>
  <c r="AF2050" i="24"/>
  <c r="AE2050" i="24"/>
  <c r="AF2054" i="24"/>
  <c r="AE2054" i="24"/>
  <c r="AF2086" i="24"/>
  <c r="AE2086" i="24"/>
  <c r="AF2098" i="24"/>
  <c r="AE2098" i="24"/>
  <c r="AF2102" i="24"/>
  <c r="AE2102" i="24"/>
  <c r="AF2106" i="24"/>
  <c r="AE2106" i="24"/>
  <c r="AF2194" i="24"/>
  <c r="AE2194" i="24"/>
  <c r="AF2218" i="24"/>
  <c r="AE2218" i="24"/>
  <c r="AF2222" i="24"/>
  <c r="AE2222" i="24"/>
  <c r="AF2230" i="24"/>
  <c r="AE2230" i="24"/>
  <c r="AF2238" i="24"/>
  <c r="AE2238" i="24"/>
  <c r="AF2242" i="24"/>
  <c r="AE2242" i="24"/>
  <c r="AF2266" i="24"/>
  <c r="AE2266" i="24"/>
  <c r="AF2270" i="24"/>
  <c r="AE2270" i="24"/>
  <c r="AF2282" i="24"/>
  <c r="AE2282" i="24"/>
  <c r="AF2286" i="24"/>
  <c r="AE2286" i="24"/>
  <c r="AF2298" i="24"/>
  <c r="AE2298" i="24"/>
  <c r="AF2306" i="24"/>
  <c r="AE2306" i="24"/>
  <c r="AF2310" i="24"/>
  <c r="AE2310" i="24"/>
  <c r="AF2314" i="24"/>
  <c r="AE2314" i="24"/>
  <c r="AF2318" i="24"/>
  <c r="AE2318" i="24"/>
  <c r="AF2322" i="24"/>
  <c r="AE2322" i="24"/>
  <c r="AF2326" i="24"/>
  <c r="AE2326" i="24"/>
  <c r="AF2338" i="24"/>
  <c r="AE2338" i="24"/>
  <c r="AF2350" i="24"/>
  <c r="AE2350" i="24"/>
  <c r="AF2354" i="24"/>
  <c r="AE2354" i="24"/>
  <c r="AF2358" i="24"/>
  <c r="AE2358" i="24"/>
  <c r="AF2362" i="24"/>
  <c r="AE2362" i="24"/>
  <c r="AF2366" i="24"/>
  <c r="AE2366" i="24"/>
  <c r="AF2374" i="24"/>
  <c r="AE2374" i="24"/>
  <c r="AF2378" i="24"/>
  <c r="AE2378" i="24"/>
  <c r="AF2382" i="24"/>
  <c r="AE2382" i="24"/>
  <c r="AF2386" i="24"/>
  <c r="AE2386" i="24"/>
  <c r="AF2398" i="24"/>
  <c r="AE2398" i="24"/>
  <c r="AF2410" i="24"/>
  <c r="AE2410" i="24"/>
  <c r="AF2414" i="24"/>
  <c r="AE2414" i="24"/>
  <c r="AF2418" i="24"/>
  <c r="AE2418" i="24"/>
  <c r="AF2434" i="24"/>
  <c r="AE2434" i="24"/>
  <c r="AF2438" i="24"/>
  <c r="AE2438" i="24"/>
  <c r="AE2450" i="24"/>
  <c r="AF2450" i="24"/>
  <c r="AE2458" i="24"/>
  <c r="AF2458" i="24"/>
  <c r="AE2462" i="24"/>
  <c r="AF2462" i="24"/>
  <c r="AE2466" i="24"/>
  <c r="AF2466" i="24"/>
  <c r="AE2470" i="24"/>
  <c r="AF2470" i="24"/>
  <c r="AE2474" i="24"/>
  <c r="AF2474" i="24"/>
  <c r="AE2482" i="24"/>
  <c r="AF2482" i="24"/>
  <c r="AE2490" i="24"/>
  <c r="AF2490" i="24"/>
  <c r="AE2494" i="24"/>
  <c r="AF2494" i="24"/>
  <c r="AE2502" i="24"/>
  <c r="AF2502" i="24"/>
  <c r="AE2510" i="24"/>
  <c r="AF2510" i="24"/>
  <c r="AE2514" i="24"/>
  <c r="AF2514" i="24"/>
  <c r="AE2518" i="24"/>
  <c r="AF2518" i="24"/>
  <c r="AE2522" i="24"/>
  <c r="AF2522" i="24"/>
  <c r="AE2526" i="24"/>
  <c r="AF2526" i="24"/>
  <c r="AE2530" i="24"/>
  <c r="AF2530" i="24"/>
  <c r="AE2554" i="24"/>
  <c r="AF2554" i="24"/>
  <c r="AE2562" i="24"/>
  <c r="AF2562" i="24"/>
  <c r="AE2566" i="24"/>
  <c r="AF2566" i="24"/>
  <c r="AE2574" i="24"/>
  <c r="AF2574" i="24"/>
  <c r="AE2578" i="24"/>
  <c r="AF2578" i="24"/>
  <c r="AE2582" i="24"/>
  <c r="AF2582" i="24"/>
  <c r="AE2594" i="24"/>
  <c r="AF2594" i="24"/>
  <c r="AE2606" i="24"/>
  <c r="AF2606" i="24"/>
  <c r="AE2610" i="24"/>
  <c r="AF2610" i="24"/>
  <c r="AE2642" i="24"/>
  <c r="AF2642" i="24"/>
  <c r="AE2646" i="24"/>
  <c r="AF2646" i="24"/>
  <c r="AE2650" i="24"/>
  <c r="AF2650" i="24"/>
  <c r="AE2662" i="24"/>
  <c r="AF2662" i="24"/>
  <c r="AE2666" i="24"/>
  <c r="AF2666" i="24"/>
  <c r="AE2678" i="24"/>
  <c r="AF2678" i="24"/>
  <c r="AE2682" i="24"/>
  <c r="AF2682" i="24"/>
  <c r="AE2690" i="24"/>
  <c r="AF2690" i="24"/>
  <c r="AE2702" i="24"/>
  <c r="AF2702" i="24"/>
  <c r="AE2718" i="24"/>
  <c r="AF2718" i="24"/>
  <c r="AE2722" i="24"/>
  <c r="AF2722" i="24"/>
  <c r="AE2726" i="24"/>
  <c r="AF2726" i="24"/>
  <c r="AE2750" i="24"/>
  <c r="AF2750" i="24"/>
  <c r="AE2754" i="24"/>
  <c r="AF2754" i="24"/>
  <c r="AE2766" i="24"/>
  <c r="AF2766" i="24"/>
  <c r="AE2770" i="24"/>
  <c r="AF2770" i="24"/>
  <c r="AE2774" i="24"/>
  <c r="AF2774" i="24"/>
  <c r="AE2794" i="24"/>
  <c r="AF2794" i="24"/>
  <c r="AF2798" i="24"/>
  <c r="AE2798" i="24"/>
  <c r="AF2802" i="24"/>
  <c r="AE2802" i="24"/>
  <c r="AF2830" i="24"/>
  <c r="AE2830" i="24"/>
  <c r="AF2834" i="24"/>
  <c r="AE2834" i="24"/>
  <c r="AF2854" i="24"/>
  <c r="AE2854" i="24"/>
  <c r="AF2858" i="24"/>
  <c r="AE2858" i="24"/>
  <c r="AF2862" i="24"/>
  <c r="AE2862" i="24"/>
  <c r="AF2870" i="24"/>
  <c r="AE2870" i="24"/>
  <c r="AF2874" i="24"/>
  <c r="AE2874" i="24"/>
  <c r="AF2878" i="24"/>
  <c r="AE2878" i="24"/>
  <c r="AF2894" i="24"/>
  <c r="AE2894" i="24"/>
  <c r="AF2902" i="24"/>
  <c r="AE2902" i="24"/>
  <c r="AF2906" i="24"/>
  <c r="AE2906" i="24"/>
  <c r="AF2910" i="24"/>
  <c r="AE2910" i="24"/>
  <c r="AF2914" i="24"/>
  <c r="AE2914" i="24"/>
  <c r="AF2918" i="24"/>
  <c r="AE2918" i="24"/>
  <c r="AF2942" i="24"/>
  <c r="AE2942" i="24"/>
  <c r="AF2994" i="24"/>
  <c r="AE2994" i="24"/>
  <c r="AF2998" i="24"/>
  <c r="AE2998" i="24"/>
  <c r="AF3002" i="24"/>
  <c r="AE3002" i="24"/>
  <c r="AF3022" i="24"/>
  <c r="AE3022" i="24"/>
  <c r="AF3042" i="24"/>
  <c r="AE3042" i="24"/>
  <c r="AF3082" i="24"/>
  <c r="AE3082" i="24"/>
  <c r="AF3090" i="24"/>
  <c r="AE3090" i="24"/>
  <c r="AF3102" i="24"/>
  <c r="AE3102" i="24"/>
  <c r="AF3134" i="24"/>
  <c r="AE3134" i="24"/>
  <c r="AF3142" i="24"/>
  <c r="AE3142" i="24"/>
  <c r="AF3158" i="24"/>
  <c r="AE3158" i="24"/>
  <c r="AF3174" i="24"/>
  <c r="AE3174" i="24"/>
  <c r="AF3194" i="24"/>
  <c r="AE3194" i="24"/>
  <c r="AF3218" i="24"/>
  <c r="AE3218" i="24"/>
  <c r="AF3222" i="24"/>
  <c r="AE3222" i="24"/>
  <c r="AF3254" i="24"/>
  <c r="AE3254" i="24"/>
  <c r="AF3262" i="24"/>
  <c r="AE3262" i="24"/>
  <c r="AF3274" i="24"/>
  <c r="AE3274" i="24"/>
  <c r="AF3278" i="24"/>
  <c r="AE3278" i="24"/>
  <c r="AF3294" i="24"/>
  <c r="AE3294" i="24"/>
  <c r="AF3298" i="24"/>
  <c r="AE3298" i="24"/>
  <c r="AF3302" i="24"/>
  <c r="AE3302" i="24"/>
  <c r="AF3310" i="24"/>
  <c r="AE3310" i="24"/>
  <c r="AF3318" i="24"/>
  <c r="AE3318" i="24"/>
  <c r="AF3334" i="24"/>
  <c r="AE3334" i="24"/>
  <c r="AF3370" i="24"/>
  <c r="AE3370" i="24"/>
  <c r="AF3386" i="24"/>
  <c r="AE3386" i="24"/>
  <c r="AF3390" i="24"/>
  <c r="AE3390" i="24"/>
  <c r="AF3406" i="24"/>
  <c r="AE3406" i="24"/>
  <c r="AF3410" i="24"/>
  <c r="AE3410" i="24"/>
  <c r="AF3414" i="24"/>
  <c r="AE3414" i="24"/>
  <c r="AF3418" i="24"/>
  <c r="AE3418" i="24"/>
  <c r="AF3422" i="24"/>
  <c r="AE3422" i="24"/>
  <c r="AF3426" i="24"/>
  <c r="AE3426" i="24"/>
  <c r="AF3430" i="24"/>
  <c r="AE3430" i="24"/>
  <c r="AF3434" i="24"/>
  <c r="AE3434" i="24"/>
  <c r="AF3438" i="24"/>
  <c r="AE3438" i="24"/>
  <c r="AF3442" i="24"/>
  <c r="AE3442" i="24"/>
  <c r="AF3446" i="24"/>
  <c r="AE3446" i="24"/>
  <c r="AF3450" i="24"/>
  <c r="AE3450" i="24"/>
  <c r="AF3454" i="24"/>
  <c r="AE3454" i="24"/>
  <c r="AF3458" i="24"/>
  <c r="AE3458" i="24"/>
  <c r="AF3462" i="24"/>
  <c r="AE3462" i="24"/>
  <c r="AF3466" i="24"/>
  <c r="AE3466" i="24"/>
  <c r="AF3470" i="24"/>
  <c r="AE3470" i="24"/>
  <c r="AF3474" i="24"/>
  <c r="AE3474" i="24"/>
  <c r="AF3478" i="24"/>
  <c r="AE3478" i="24"/>
  <c r="AF3482" i="24"/>
  <c r="AE3482" i="24"/>
  <c r="AF3486" i="24"/>
  <c r="AE3486" i="24"/>
  <c r="AF3490" i="24"/>
  <c r="AE3490" i="24"/>
  <c r="AF3494" i="24"/>
  <c r="AE3494" i="24"/>
  <c r="AF3502" i="24"/>
  <c r="AE3502" i="24"/>
  <c r="AF3506" i="24"/>
  <c r="AE3506" i="24"/>
  <c r="AF3510" i="24"/>
  <c r="AE3510" i="24"/>
  <c r="AF3514" i="24"/>
  <c r="AE3514" i="24"/>
  <c r="AF3518" i="24"/>
  <c r="AE3518" i="24"/>
  <c r="AF3522" i="24"/>
  <c r="AE3522" i="24"/>
  <c r="AF3526" i="24"/>
  <c r="AE3526" i="24"/>
  <c r="AF3530" i="24"/>
  <c r="AE3530" i="24"/>
  <c r="AE3535" i="24"/>
  <c r="AF3535" i="24"/>
  <c r="AE3539" i="24"/>
  <c r="AF3539" i="24"/>
  <c r="AE3543" i="24"/>
  <c r="AF3543" i="24"/>
  <c r="AE3547" i="24"/>
  <c r="AF3547" i="24"/>
  <c r="AE3551" i="24"/>
  <c r="AF3551" i="24"/>
  <c r="AE3555" i="24"/>
  <c r="AF3555" i="24"/>
  <c r="AE3559" i="24"/>
  <c r="AF3559" i="24"/>
  <c r="AE3563" i="24"/>
  <c r="AF3563" i="24"/>
  <c r="AE3567" i="24"/>
  <c r="AF3567" i="24"/>
  <c r="AE3571" i="24"/>
  <c r="AF3571" i="24"/>
  <c r="AE3575" i="24"/>
  <c r="AF3575" i="24"/>
  <c r="AE3579" i="24"/>
  <c r="AF3579" i="24"/>
  <c r="AE3583" i="24"/>
  <c r="AF3583" i="24"/>
  <c r="AE3587" i="24"/>
  <c r="AF3587" i="24"/>
  <c r="AE3591" i="24"/>
  <c r="AF3591" i="24"/>
  <c r="AE3595" i="24"/>
  <c r="AF3595" i="24"/>
  <c r="AE3599" i="24"/>
  <c r="AF3599" i="24"/>
  <c r="AE3603" i="24"/>
  <c r="AF3603" i="24"/>
  <c r="AE3607" i="24"/>
  <c r="AF3607" i="24"/>
  <c r="AE3611" i="24"/>
  <c r="AF3611" i="24"/>
  <c r="AE3615" i="24"/>
  <c r="AF3615" i="24"/>
  <c r="AE3619" i="24"/>
  <c r="AF3619" i="24"/>
  <c r="AE3623" i="24"/>
  <c r="AF3623" i="24"/>
  <c r="AE3627" i="24"/>
  <c r="AF3627" i="24"/>
  <c r="AE3631" i="24"/>
  <c r="AF3631" i="24"/>
  <c r="AE3635" i="24"/>
  <c r="AF3635" i="24"/>
  <c r="AE3639" i="24"/>
  <c r="AF3639" i="24"/>
  <c r="AE3643" i="24"/>
  <c r="AF3643" i="24"/>
  <c r="AE3647" i="24"/>
  <c r="AF3647" i="24"/>
  <c r="AE3651" i="24"/>
  <c r="AF3651" i="24"/>
  <c r="AE3655" i="24"/>
  <c r="AF3655" i="24"/>
  <c r="AE3659" i="24"/>
  <c r="AF3659" i="24"/>
  <c r="AE3663" i="24"/>
  <c r="AF3663" i="24"/>
  <c r="AE3667" i="24"/>
  <c r="AF3667" i="24"/>
  <c r="AE3671" i="24"/>
  <c r="AF3671" i="24"/>
  <c r="AE3675" i="24"/>
  <c r="AF3675" i="24"/>
  <c r="AE3679" i="24"/>
  <c r="AF3679" i="24"/>
  <c r="AE3683" i="24"/>
  <c r="AF3683" i="24"/>
  <c r="AE3687" i="24"/>
  <c r="AF3687" i="24"/>
  <c r="AE3691" i="24"/>
  <c r="AF3691" i="24"/>
  <c r="AE3695" i="24"/>
  <c r="AF3695" i="24"/>
  <c r="AE3699" i="24"/>
  <c r="AF3699" i="24"/>
  <c r="AE3703" i="24"/>
  <c r="AF3703" i="24"/>
  <c r="AE3707" i="24"/>
  <c r="AF3707" i="24"/>
  <c r="AE3711" i="24"/>
  <c r="AF3711" i="24"/>
  <c r="AE3715" i="24"/>
  <c r="AF3715" i="24"/>
  <c r="AF3719" i="24"/>
  <c r="AE3719" i="24"/>
  <c r="AF3723" i="24"/>
  <c r="AE3723" i="24"/>
  <c r="AF3727" i="24"/>
  <c r="AE3727" i="24"/>
  <c r="AF3731" i="24"/>
  <c r="AE3731" i="24"/>
  <c r="AF3735" i="24"/>
  <c r="AE3735" i="24"/>
  <c r="AF3739" i="24"/>
  <c r="AE3739" i="24"/>
  <c r="AF3743" i="24"/>
  <c r="AE3743" i="24"/>
  <c r="AF3747" i="24"/>
  <c r="AE3747" i="24"/>
  <c r="AF3751" i="24"/>
  <c r="AE3751" i="24"/>
  <c r="AF3755" i="24"/>
  <c r="AE3755" i="24"/>
  <c r="AF3759" i="24"/>
  <c r="AE3759" i="24"/>
  <c r="AF3763" i="24"/>
  <c r="AE3763" i="24"/>
  <c r="AF3767" i="24"/>
  <c r="AE3767" i="24"/>
  <c r="AF3771" i="24"/>
  <c r="AE3771" i="24"/>
  <c r="AF3775" i="24"/>
  <c r="AE3775" i="24"/>
  <c r="AF3779" i="24"/>
  <c r="AE3779" i="24"/>
  <c r="AF3783" i="24"/>
  <c r="AE3783" i="24"/>
  <c r="AF3787" i="24"/>
  <c r="AE3787" i="24"/>
  <c r="AF3791" i="24"/>
  <c r="AE3791" i="24"/>
  <c r="AF3795" i="24"/>
  <c r="AE3795" i="24"/>
  <c r="AF3799" i="24"/>
  <c r="AE3799" i="24"/>
  <c r="AF3803" i="24"/>
  <c r="AE3803" i="24"/>
  <c r="AF3807" i="24"/>
  <c r="AE3807" i="24"/>
  <c r="AF3811" i="24"/>
  <c r="AE3811" i="24"/>
  <c r="AF3815" i="24"/>
  <c r="AE3815" i="24"/>
  <c r="AF3819" i="24"/>
  <c r="AE3819" i="24"/>
  <c r="AF3823" i="24"/>
  <c r="AE3823" i="24"/>
  <c r="AF3827" i="24"/>
  <c r="AE3827" i="24"/>
  <c r="AF3831" i="24"/>
  <c r="AE3831" i="24"/>
  <c r="AE3835" i="24"/>
  <c r="AF3835" i="24"/>
  <c r="AE3839" i="24"/>
  <c r="AF3839" i="24"/>
  <c r="AE3843" i="24"/>
  <c r="AF3843" i="24"/>
  <c r="AE3847" i="24"/>
  <c r="AF3847" i="24"/>
  <c r="AE3851" i="24"/>
  <c r="AF3851" i="24"/>
  <c r="AF3855" i="24"/>
  <c r="AE3855" i="24"/>
  <c r="AF3859" i="24"/>
  <c r="AE3859" i="24"/>
  <c r="AF3863" i="24"/>
  <c r="AE3863" i="24"/>
  <c r="AF3867" i="24"/>
  <c r="AE3867" i="24"/>
  <c r="AF3871" i="24"/>
  <c r="AE3871" i="24"/>
  <c r="AF3875" i="24"/>
  <c r="AE3875" i="24"/>
  <c r="AF3879" i="24"/>
  <c r="AE3879" i="24"/>
  <c r="AF3883" i="24"/>
  <c r="AE3883" i="24"/>
  <c r="AF3887" i="24"/>
  <c r="AE3887" i="24"/>
  <c r="AF3891" i="24"/>
  <c r="AE3891" i="24"/>
  <c r="AF3895" i="24"/>
  <c r="AE3895" i="24"/>
  <c r="AF3899" i="24"/>
  <c r="AE3899" i="24"/>
  <c r="AF3903" i="24"/>
  <c r="AE3903" i="24"/>
  <c r="AF3907" i="24"/>
  <c r="AE3907" i="24"/>
  <c r="AF3908" i="24"/>
  <c r="AE3908" i="24"/>
  <c r="AF3909" i="24"/>
  <c r="AE3909" i="24"/>
  <c r="AF3910" i="24"/>
  <c r="AE3910" i="24"/>
  <c r="AF3911" i="24"/>
  <c r="AE3911" i="24"/>
  <c r="AF3912" i="24"/>
  <c r="AE3912" i="24"/>
  <c r="AF3913" i="24"/>
  <c r="AE3913" i="24"/>
  <c r="AF3914" i="24"/>
  <c r="AE3914" i="24"/>
  <c r="AF3915" i="24"/>
  <c r="AE3915" i="24"/>
  <c r="AF3916" i="24"/>
  <c r="AE3916" i="24"/>
  <c r="AF3917" i="24"/>
  <c r="AE3917" i="24"/>
  <c r="AF3918" i="24"/>
  <c r="AE3918" i="24"/>
  <c r="AF3919" i="24"/>
  <c r="AE3919" i="24"/>
  <c r="AF3920" i="24"/>
  <c r="AE3920" i="24"/>
  <c r="AF3921" i="24"/>
  <c r="AE3921" i="24"/>
  <c r="AF3922" i="24"/>
  <c r="AE3922" i="24"/>
  <c r="AF3926" i="24"/>
  <c r="AE3926" i="24"/>
  <c r="AF3930" i="24"/>
  <c r="AE3930" i="24"/>
  <c r="AF3934" i="24"/>
  <c r="AE3934" i="24"/>
  <c r="AF3938" i="24"/>
  <c r="AE3938" i="24"/>
  <c r="AF3942" i="24"/>
  <c r="AE3942" i="24"/>
  <c r="AF3946" i="24"/>
  <c r="AE3946" i="24"/>
  <c r="AF3950" i="24"/>
  <c r="AE3950" i="24"/>
  <c r="AF3954" i="24"/>
  <c r="AE3954" i="24"/>
  <c r="AF3958" i="24"/>
  <c r="AE3958" i="24"/>
  <c r="AF3962" i="24"/>
  <c r="AE3962" i="24"/>
  <c r="AF3966" i="24"/>
  <c r="AE3966" i="24"/>
  <c r="AF3970" i="24"/>
  <c r="AE3970" i="24"/>
  <c r="AF3974" i="24"/>
  <c r="AE3974" i="24"/>
  <c r="AF3978" i="24"/>
  <c r="AE3978" i="24"/>
  <c r="AF3982" i="24"/>
  <c r="AE3982" i="24"/>
  <c r="AF3986" i="24"/>
  <c r="AE3986" i="24"/>
  <c r="AF3990" i="24"/>
  <c r="AE3990" i="24"/>
  <c r="AF3994" i="24"/>
  <c r="AE3994" i="24"/>
  <c r="AF3998" i="24"/>
  <c r="AE3998" i="24"/>
  <c r="AF4002" i="24"/>
  <c r="AE4002" i="24"/>
  <c r="AF327" i="24"/>
  <c r="AE327" i="24"/>
  <c r="AF331" i="24"/>
  <c r="AE331" i="24"/>
  <c r="AF335" i="24"/>
  <c r="AE335" i="24"/>
  <c r="AF339" i="24"/>
  <c r="AE339" i="24"/>
  <c r="AF343" i="24"/>
  <c r="AE343" i="24"/>
  <c r="AF347" i="24"/>
  <c r="AE347" i="24"/>
  <c r="AF351" i="24"/>
  <c r="AE351" i="24"/>
  <c r="AF355" i="24"/>
  <c r="AE355" i="24"/>
  <c r="AF359" i="24"/>
  <c r="AE359" i="24"/>
  <c r="AF363" i="24"/>
  <c r="AE363" i="24"/>
  <c r="AF367" i="24"/>
  <c r="AE367" i="24"/>
  <c r="AF371" i="24"/>
  <c r="AE371" i="24"/>
  <c r="AF375" i="24"/>
  <c r="AE375" i="24"/>
  <c r="AF379" i="24"/>
  <c r="AE379" i="24"/>
  <c r="AF383" i="24"/>
  <c r="AE383" i="24"/>
  <c r="AF387" i="24"/>
  <c r="AE387" i="24"/>
  <c r="AF391" i="24"/>
  <c r="AE391" i="24"/>
  <c r="AF395" i="24"/>
  <c r="AE395" i="24"/>
  <c r="AF399" i="24"/>
  <c r="AE399" i="24"/>
  <c r="AF403" i="24"/>
  <c r="AE403" i="24"/>
  <c r="AF407" i="24"/>
  <c r="AE407" i="24"/>
  <c r="AF411" i="24"/>
  <c r="AE411" i="24"/>
  <c r="AF415" i="24"/>
  <c r="AE415" i="24"/>
  <c r="AF419" i="24"/>
  <c r="AE419" i="24"/>
  <c r="AF423" i="24"/>
  <c r="AE423" i="24"/>
  <c r="AF427" i="24"/>
  <c r="AE427" i="24"/>
  <c r="AF431" i="24"/>
  <c r="AE431" i="24"/>
  <c r="AF435" i="24"/>
  <c r="AE435" i="24"/>
  <c r="AF439" i="24"/>
  <c r="AE439" i="24"/>
  <c r="AF443" i="24"/>
  <c r="AE443" i="24"/>
  <c r="AF447" i="24"/>
  <c r="AE447" i="24"/>
  <c r="AF451" i="24"/>
  <c r="AE451" i="24"/>
  <c r="AF455" i="24"/>
  <c r="AE455" i="24"/>
  <c r="AF459" i="24"/>
  <c r="AE459" i="24"/>
  <c r="AF463" i="24"/>
  <c r="AE463" i="24"/>
  <c r="AF467" i="24"/>
  <c r="AE467" i="24"/>
  <c r="AF471" i="24"/>
  <c r="AE471" i="24"/>
  <c r="AF475" i="24"/>
  <c r="AE475" i="24"/>
  <c r="AF479" i="24"/>
  <c r="AE479" i="24"/>
  <c r="AF483" i="24"/>
  <c r="AE483" i="24"/>
  <c r="AF487" i="24"/>
  <c r="AE487" i="24"/>
  <c r="AF491" i="24"/>
  <c r="AE491" i="24"/>
  <c r="AF495" i="24"/>
  <c r="AE495" i="24"/>
  <c r="AF499" i="24"/>
  <c r="AE499" i="24"/>
  <c r="AF503" i="24"/>
  <c r="AE503" i="24"/>
  <c r="AF507" i="24"/>
  <c r="AE507" i="24"/>
  <c r="AF511" i="24"/>
  <c r="AE511" i="24"/>
  <c r="AF515" i="24"/>
  <c r="AE515" i="24"/>
  <c r="AF519" i="24"/>
  <c r="AE519" i="24"/>
  <c r="AF523" i="24"/>
  <c r="AE523" i="24"/>
  <c r="AF527" i="24"/>
  <c r="AE527" i="24"/>
  <c r="AF531" i="24"/>
  <c r="AE531" i="24"/>
  <c r="AF535" i="24"/>
  <c r="AE535" i="24"/>
  <c r="AF539" i="24"/>
  <c r="AE539" i="24"/>
  <c r="AF543" i="24"/>
  <c r="AE543" i="24"/>
  <c r="AF547" i="24"/>
  <c r="AE547" i="24"/>
  <c r="AF551" i="24"/>
  <c r="AE551" i="24"/>
  <c r="AF555" i="24"/>
  <c r="AE555" i="24"/>
  <c r="AF559" i="24"/>
  <c r="AE559" i="24"/>
  <c r="AF563" i="24"/>
  <c r="AE563" i="24"/>
  <c r="AF567" i="24"/>
  <c r="AE567" i="24"/>
  <c r="AF571" i="24"/>
  <c r="AE571" i="24"/>
  <c r="AF575" i="24"/>
  <c r="AE575" i="24"/>
  <c r="AF579" i="24"/>
  <c r="AE579" i="24"/>
  <c r="AE583" i="24"/>
  <c r="AF583" i="24"/>
  <c r="AE587" i="24"/>
  <c r="AF587" i="24"/>
  <c r="AE591" i="24"/>
  <c r="AF591" i="24"/>
  <c r="AE595" i="24"/>
  <c r="AF595" i="24"/>
  <c r="AE599" i="24"/>
  <c r="AF599" i="24"/>
  <c r="AE603" i="24"/>
  <c r="AF603" i="24"/>
  <c r="AE607" i="24"/>
  <c r="AF607" i="24"/>
  <c r="AE611" i="24"/>
  <c r="AF611" i="24"/>
  <c r="AE615" i="24"/>
  <c r="AF615" i="24"/>
  <c r="AE619" i="24"/>
  <c r="AF619" i="24"/>
  <c r="AE623" i="24"/>
  <c r="AF623" i="24"/>
  <c r="AE627" i="24"/>
  <c r="AF627" i="24"/>
  <c r="AE631" i="24"/>
  <c r="AF631" i="24"/>
  <c r="AE635" i="24"/>
  <c r="AF635" i="24"/>
  <c r="AE639" i="24"/>
  <c r="AF639" i="24"/>
  <c r="AE643" i="24"/>
  <c r="AF643" i="24"/>
  <c r="AE647" i="24"/>
  <c r="AF647" i="24"/>
  <c r="AE651" i="24"/>
  <c r="AF651" i="24"/>
  <c r="AE655" i="24"/>
  <c r="AF655" i="24"/>
  <c r="AE659" i="24"/>
  <c r="AF659" i="24"/>
  <c r="AE663" i="24"/>
  <c r="AF663" i="24"/>
  <c r="AE667" i="24"/>
  <c r="AF667" i="24"/>
  <c r="AE671" i="24"/>
  <c r="AF671" i="24"/>
  <c r="AE675" i="24"/>
  <c r="AF675" i="24"/>
  <c r="AE679" i="24"/>
  <c r="AF679" i="24"/>
  <c r="AE683" i="24"/>
  <c r="AF683" i="24"/>
  <c r="AE687" i="24"/>
  <c r="AF687" i="24"/>
  <c r="AE691" i="24"/>
  <c r="AF691" i="24"/>
  <c r="AE695" i="24"/>
  <c r="AF695" i="24"/>
  <c r="AE699" i="24"/>
  <c r="AF699" i="24"/>
  <c r="AE703" i="24"/>
  <c r="AF703" i="24"/>
  <c r="AE707" i="24"/>
  <c r="AF707" i="24"/>
  <c r="AE711" i="24"/>
  <c r="AF711" i="24"/>
  <c r="AE715" i="24"/>
  <c r="AF715" i="24"/>
  <c r="AE719" i="24"/>
  <c r="AF719" i="24"/>
  <c r="AE723" i="24"/>
  <c r="AF723" i="24"/>
  <c r="AE727" i="24"/>
  <c r="AF727" i="24"/>
  <c r="AE731" i="24"/>
  <c r="AF731" i="24"/>
  <c r="AE735" i="24"/>
  <c r="AF735" i="24"/>
  <c r="AE739" i="24"/>
  <c r="AF739" i="24"/>
  <c r="AE743" i="24"/>
  <c r="AF743" i="24"/>
  <c r="AE747" i="24"/>
  <c r="AF747" i="24"/>
  <c r="AE751" i="24"/>
  <c r="AF751" i="24"/>
  <c r="AE755" i="24"/>
  <c r="AF755" i="24"/>
  <c r="AE759" i="24"/>
  <c r="AF759" i="24"/>
  <c r="AE763" i="24"/>
  <c r="AF763" i="24"/>
  <c r="AE767" i="24"/>
  <c r="AF767" i="24"/>
  <c r="AE771" i="24"/>
  <c r="AF771" i="24"/>
  <c r="AE775" i="24"/>
  <c r="AF775" i="24"/>
  <c r="AE779" i="24"/>
  <c r="AF779" i="24"/>
  <c r="AE783" i="24"/>
  <c r="AF783" i="24"/>
  <c r="AE787" i="24"/>
  <c r="AF787" i="24"/>
  <c r="AE791" i="24"/>
  <c r="AF791" i="24"/>
  <c r="AE795" i="24"/>
  <c r="AF795" i="24"/>
  <c r="AE799" i="24"/>
  <c r="AF799" i="24"/>
  <c r="AE803" i="24"/>
  <c r="AF803" i="24"/>
  <c r="AE807" i="24"/>
  <c r="AF807" i="24"/>
  <c r="AE811" i="24"/>
  <c r="AF811" i="24"/>
  <c r="AE815" i="24"/>
  <c r="AF815" i="24"/>
  <c r="AE819" i="24"/>
  <c r="AF819" i="24"/>
  <c r="AE823" i="24"/>
  <c r="AF823" i="24"/>
  <c r="AE827" i="24"/>
  <c r="AF827" i="24"/>
  <c r="AE831" i="24"/>
  <c r="AF831" i="24"/>
  <c r="AE835" i="24"/>
  <c r="AF835" i="24"/>
  <c r="AE839" i="24"/>
  <c r="AF839" i="24"/>
  <c r="AE843" i="24"/>
  <c r="AF843" i="24"/>
  <c r="AE847" i="24"/>
  <c r="AF847" i="24"/>
  <c r="AE851" i="24"/>
  <c r="AF851" i="24"/>
  <c r="AE855" i="24"/>
  <c r="AF855" i="24"/>
  <c r="AE859" i="24"/>
  <c r="AF859" i="24"/>
  <c r="AE863" i="24"/>
  <c r="AF863" i="24"/>
  <c r="AE867" i="24"/>
  <c r="AF867" i="24"/>
  <c r="AE871" i="24"/>
  <c r="AF871" i="24"/>
  <c r="AE875" i="24"/>
  <c r="AF875" i="24"/>
  <c r="AE879" i="24"/>
  <c r="AF879" i="24"/>
  <c r="AE883" i="24"/>
  <c r="AF883" i="24"/>
  <c r="AE887" i="24"/>
  <c r="AF887" i="24"/>
  <c r="AE891" i="24"/>
  <c r="AF891" i="24"/>
  <c r="AE895" i="24"/>
  <c r="AF895" i="24"/>
  <c r="AE899" i="24"/>
  <c r="AF899" i="24"/>
  <c r="AE903" i="24"/>
  <c r="AF903" i="24"/>
  <c r="AE907" i="24"/>
  <c r="AF907" i="24"/>
  <c r="AE911" i="24"/>
  <c r="AF911" i="24"/>
  <c r="AE915" i="24"/>
  <c r="AF915" i="24"/>
  <c r="AE919" i="24"/>
  <c r="AF919" i="24"/>
  <c r="AE923" i="24"/>
  <c r="AF923" i="24"/>
  <c r="AE927" i="24"/>
  <c r="AF927" i="24"/>
  <c r="AE931" i="24"/>
  <c r="AF931" i="24"/>
  <c r="AE935" i="24"/>
  <c r="AF935" i="24"/>
  <c r="AE939" i="24"/>
  <c r="AF939" i="24"/>
  <c r="AE943" i="24"/>
  <c r="AF943" i="24"/>
  <c r="AE947" i="24"/>
  <c r="AF947" i="24"/>
  <c r="AE951" i="24"/>
  <c r="AF951" i="24"/>
  <c r="AE955" i="24"/>
  <c r="AF955" i="24"/>
  <c r="AE959" i="24"/>
  <c r="AF959" i="24"/>
  <c r="AE963" i="24"/>
  <c r="AF963" i="24"/>
  <c r="AE967" i="24"/>
  <c r="AF967" i="24"/>
  <c r="AE971" i="24"/>
  <c r="AF971" i="24"/>
  <c r="AE975" i="24"/>
  <c r="AF975" i="24"/>
  <c r="AE979" i="24"/>
  <c r="AF979" i="24"/>
  <c r="AE983" i="24"/>
  <c r="AF983" i="24"/>
  <c r="AE987" i="24"/>
  <c r="AF987" i="24"/>
  <c r="AE991" i="24"/>
  <c r="AF991" i="24"/>
  <c r="AE995" i="24"/>
  <c r="AF995" i="24"/>
  <c r="AE999" i="24"/>
  <c r="AF999" i="24"/>
  <c r="AE1003" i="24"/>
  <c r="AF1003" i="24"/>
  <c r="AE1007" i="24"/>
  <c r="AF1007" i="24"/>
  <c r="AE1011" i="24"/>
  <c r="AF1011" i="24"/>
  <c r="AE1015" i="24"/>
  <c r="AF1015" i="24"/>
  <c r="AE1019" i="24"/>
  <c r="AF1019" i="24"/>
  <c r="AE1023" i="24"/>
  <c r="AF1023" i="24"/>
  <c r="AE1027" i="24"/>
  <c r="AF1027" i="24"/>
  <c r="AE1031" i="24"/>
  <c r="AF1031" i="24"/>
  <c r="AE1035" i="24"/>
  <c r="AF1035" i="24"/>
  <c r="AE1039" i="24"/>
  <c r="AF1039" i="24"/>
  <c r="AE1043" i="24"/>
  <c r="AF1043" i="24"/>
  <c r="AE1047" i="24"/>
  <c r="AF1047" i="24"/>
  <c r="AE1051" i="24"/>
  <c r="AF1051" i="24"/>
  <c r="AE1055" i="24"/>
  <c r="AF1055" i="24"/>
  <c r="AE1059" i="24"/>
  <c r="AF1059" i="24"/>
  <c r="AE1063" i="24"/>
  <c r="AF1063" i="24"/>
  <c r="AE1067" i="24"/>
  <c r="AF1067" i="24"/>
  <c r="AE1071" i="24"/>
  <c r="AF1071" i="24"/>
  <c r="AE1075" i="24"/>
  <c r="AF1075" i="24"/>
  <c r="AE1079" i="24"/>
  <c r="AF1079" i="24"/>
  <c r="AE1083" i="24"/>
  <c r="AF1083" i="24"/>
  <c r="AE1087" i="24"/>
  <c r="AF1087" i="24"/>
  <c r="AE1091" i="24"/>
  <c r="AF1091" i="24"/>
  <c r="AE1095" i="24"/>
  <c r="AF1095" i="24"/>
  <c r="AE1099" i="24"/>
  <c r="AF1099" i="24"/>
  <c r="AE1103" i="24"/>
  <c r="AF1103" i="24"/>
  <c r="AE1107" i="24"/>
  <c r="AF1107" i="24"/>
  <c r="AE1111" i="24"/>
  <c r="AF1111" i="24"/>
  <c r="AE1115" i="24"/>
  <c r="AF1115" i="24"/>
  <c r="AE1119" i="24"/>
  <c r="AF1119" i="24"/>
  <c r="AE1123" i="24"/>
  <c r="AF1123" i="24"/>
  <c r="AE1127" i="24"/>
  <c r="AF1127" i="24"/>
  <c r="AE1131" i="24"/>
  <c r="AF1131" i="24"/>
  <c r="AE1135" i="24"/>
  <c r="AF1135" i="24"/>
  <c r="AE1139" i="24"/>
  <c r="AF1139" i="24"/>
  <c r="AE1143" i="24"/>
  <c r="AF1143" i="24"/>
  <c r="AE1147" i="24"/>
  <c r="AF1147" i="24"/>
  <c r="AE1151" i="24"/>
  <c r="AF1151" i="24"/>
  <c r="AE1155" i="24"/>
  <c r="AF1155" i="24"/>
  <c r="AE1159" i="24"/>
  <c r="AF1159" i="24"/>
  <c r="AE1163" i="24"/>
  <c r="AF1163" i="24"/>
  <c r="AE1167" i="24"/>
  <c r="AF1167" i="24"/>
  <c r="AE1171" i="24"/>
  <c r="AF1171" i="24"/>
  <c r="AE1175" i="24"/>
  <c r="AF1175" i="24"/>
  <c r="AE1179" i="24"/>
  <c r="AF1179" i="24"/>
  <c r="AE1183" i="24"/>
  <c r="AF1183" i="24"/>
  <c r="AE1187" i="24"/>
  <c r="AF1187" i="24"/>
  <c r="AE1191" i="24"/>
  <c r="AF1191" i="24"/>
  <c r="AE1195" i="24"/>
  <c r="AF1195" i="24"/>
  <c r="AE1199" i="24"/>
  <c r="AF1199" i="24"/>
  <c r="AE1203" i="24"/>
  <c r="AF1203" i="24"/>
  <c r="AE1207" i="24"/>
  <c r="AF1207" i="24"/>
  <c r="AE1211" i="24"/>
  <c r="AF1211" i="24"/>
  <c r="AE1215" i="24"/>
  <c r="AF1215" i="24"/>
  <c r="AE1219" i="24"/>
  <c r="AF1219" i="24"/>
  <c r="AE1223" i="24"/>
  <c r="AF1223" i="24"/>
  <c r="AE1227" i="24"/>
  <c r="AF1227" i="24"/>
  <c r="AE1231" i="24"/>
  <c r="AF1231" i="24"/>
  <c r="AE1235" i="24"/>
  <c r="AF1235" i="24"/>
  <c r="AE1239" i="24"/>
  <c r="AF1239" i="24"/>
  <c r="AE1243" i="24"/>
  <c r="AF1243" i="24"/>
  <c r="AE1247" i="24"/>
  <c r="AF1247" i="24"/>
  <c r="AE1251" i="24"/>
  <c r="AF1251" i="24"/>
  <c r="AE1255" i="24"/>
  <c r="AF1255" i="24"/>
  <c r="AE1259" i="24"/>
  <c r="AF1259" i="24"/>
  <c r="AE1263" i="24"/>
  <c r="AF1263" i="24"/>
  <c r="AE1267" i="24"/>
  <c r="AF1267" i="24"/>
  <c r="AE1271" i="24"/>
  <c r="AF1271" i="24"/>
  <c r="AE1275" i="24"/>
  <c r="AF1275" i="24"/>
  <c r="AE1279" i="24"/>
  <c r="AF1279" i="24"/>
  <c r="AE1283" i="24"/>
  <c r="AF1283" i="24"/>
  <c r="AE1287" i="24"/>
  <c r="AF1287" i="24"/>
  <c r="AE1291" i="24"/>
  <c r="AF1291" i="24"/>
  <c r="AE1295" i="24"/>
  <c r="AF1295" i="24"/>
  <c r="AE1299" i="24"/>
  <c r="AF1299" i="24"/>
  <c r="AE1303" i="24"/>
  <c r="AF1303" i="24"/>
  <c r="AE1307" i="24"/>
  <c r="AF1307" i="24"/>
  <c r="AE1311" i="24"/>
  <c r="AF1311" i="24"/>
  <c r="AE1315" i="24"/>
  <c r="AF1315" i="24"/>
  <c r="AE1319" i="24"/>
  <c r="AF1319" i="24"/>
  <c r="AE1323" i="24"/>
  <c r="AF1323" i="24"/>
  <c r="AE1327" i="24"/>
  <c r="AF1327" i="24"/>
  <c r="AE1331" i="24"/>
  <c r="AF1331" i="24"/>
  <c r="AE1335" i="24"/>
  <c r="AF1335" i="24"/>
  <c r="AE1339" i="24"/>
  <c r="AF1339" i="24"/>
  <c r="AE1343" i="24"/>
  <c r="AF1343" i="24"/>
  <c r="AE1347" i="24"/>
  <c r="AF1347" i="24"/>
  <c r="AE1351" i="24"/>
  <c r="AF1351" i="24"/>
  <c r="AE1355" i="24"/>
  <c r="AF1355" i="24"/>
  <c r="AE1359" i="24"/>
  <c r="AF1359" i="24"/>
  <c r="AE1363" i="24"/>
  <c r="AF1363" i="24"/>
  <c r="AE1367" i="24"/>
  <c r="AF1367" i="24"/>
  <c r="AE1371" i="24"/>
  <c r="AF1371" i="24"/>
  <c r="AE1375" i="24"/>
  <c r="AF1375" i="24"/>
  <c r="AE1379" i="24"/>
  <c r="AF1379" i="24"/>
  <c r="AE1383" i="24"/>
  <c r="AF1383" i="24"/>
  <c r="AE1387" i="24"/>
  <c r="AF1387" i="24"/>
  <c r="AE1391" i="24"/>
  <c r="AF1391" i="24"/>
  <c r="AE1395" i="24"/>
  <c r="AF1395" i="24"/>
  <c r="AE1399" i="24"/>
  <c r="AF1399" i="24"/>
  <c r="AE1403" i="24"/>
  <c r="AF1403" i="24"/>
  <c r="AE1407" i="24"/>
  <c r="AF1407" i="24"/>
  <c r="AE1411" i="24"/>
  <c r="AF1411" i="24"/>
  <c r="AE1415" i="24"/>
  <c r="AF1415" i="24"/>
  <c r="AE1419" i="24"/>
  <c r="AF1419" i="24"/>
  <c r="AE1423" i="24"/>
  <c r="AF1423" i="24"/>
  <c r="AE1427" i="24"/>
  <c r="AF1427" i="24"/>
  <c r="AE1431" i="24"/>
  <c r="AF1431" i="24"/>
  <c r="AE1435" i="24"/>
  <c r="AF1435" i="24"/>
  <c r="AF1439" i="24"/>
  <c r="AE1439" i="24"/>
  <c r="AF1443" i="24"/>
  <c r="AE1443" i="24"/>
  <c r="AF1447" i="24"/>
  <c r="AE1447" i="24"/>
  <c r="AF1451" i="24"/>
  <c r="AE1451" i="24"/>
  <c r="AF1455" i="24"/>
  <c r="AE1455" i="24"/>
  <c r="AF1459" i="24"/>
  <c r="AE1459" i="24"/>
  <c r="AF1463" i="24"/>
  <c r="AE1463" i="24"/>
  <c r="AF1467" i="24"/>
  <c r="AE1467" i="24"/>
  <c r="AF1471" i="24"/>
  <c r="AE1471" i="24"/>
  <c r="AF1475" i="24"/>
  <c r="AE1475" i="24"/>
  <c r="AF1479" i="24"/>
  <c r="AE1479" i="24"/>
  <c r="AF1483" i="24"/>
  <c r="AE1483" i="24"/>
  <c r="AF1487" i="24"/>
  <c r="AE1487" i="24"/>
  <c r="AF1491" i="24"/>
  <c r="AE1491" i="24"/>
  <c r="AF1495" i="24"/>
  <c r="AE1495" i="24"/>
  <c r="AF1499" i="24"/>
  <c r="AE1499" i="24"/>
  <c r="AF1503" i="24"/>
  <c r="AE1503" i="24"/>
  <c r="AF1507" i="24"/>
  <c r="AE1507" i="24"/>
  <c r="AF1511" i="24"/>
  <c r="AE1511" i="24"/>
  <c r="AF1515" i="24"/>
  <c r="AE1515" i="24"/>
  <c r="AF1519" i="24"/>
  <c r="AE1519" i="24"/>
  <c r="AF1523" i="24"/>
  <c r="AE1523" i="24"/>
  <c r="AF1527" i="24"/>
  <c r="AE1527" i="24"/>
  <c r="AF1531" i="24"/>
  <c r="AE1531" i="24"/>
  <c r="AF1535" i="24"/>
  <c r="AE1535" i="24"/>
  <c r="AF1539" i="24"/>
  <c r="AE1539" i="24"/>
  <c r="AF1543" i="24"/>
  <c r="AE1543" i="24"/>
  <c r="AF1547" i="24"/>
  <c r="AE1547" i="24"/>
  <c r="AF1551" i="24"/>
  <c r="AE1551" i="24"/>
  <c r="AF1555" i="24"/>
  <c r="AE1555" i="24"/>
  <c r="AF1559" i="24"/>
  <c r="AE1559" i="24"/>
  <c r="AF1563" i="24"/>
  <c r="AE1563" i="24"/>
  <c r="AF1567" i="24"/>
  <c r="AE1567" i="24"/>
  <c r="AF1571" i="24"/>
  <c r="AE1571" i="24"/>
  <c r="AF1575" i="24"/>
  <c r="AE1575" i="24"/>
  <c r="AF1579" i="24"/>
  <c r="AE1579" i="24"/>
  <c r="AF1583" i="24"/>
  <c r="AE1583" i="24"/>
  <c r="AF1587" i="24"/>
  <c r="AE1587" i="24"/>
  <c r="AF1591" i="24"/>
  <c r="AE1591" i="24"/>
  <c r="AF1595" i="24"/>
  <c r="AE1595" i="24"/>
  <c r="AF1599" i="24"/>
  <c r="AE1599" i="24"/>
  <c r="AF1603" i="24"/>
  <c r="AE1603" i="24"/>
  <c r="AF1607" i="24"/>
  <c r="AE1607" i="24"/>
  <c r="AF1611" i="24"/>
  <c r="AE1611" i="24"/>
  <c r="AF1615" i="24"/>
  <c r="AE1615" i="24"/>
  <c r="AF1619" i="24"/>
  <c r="AE1619" i="24"/>
  <c r="AF1623" i="24"/>
  <c r="AE1623" i="24"/>
  <c r="AF1627" i="24"/>
  <c r="AE1627" i="24"/>
  <c r="AF1631" i="24"/>
  <c r="AE1631" i="24"/>
  <c r="AF1635" i="24"/>
  <c r="AE1635" i="24"/>
  <c r="AF1639" i="24"/>
  <c r="AE1639" i="24"/>
  <c r="AF1643" i="24"/>
  <c r="AE1643" i="24"/>
  <c r="AF1647" i="24"/>
  <c r="AE1647" i="24"/>
  <c r="AF1651" i="24"/>
  <c r="AE1651" i="24"/>
  <c r="AF1655" i="24"/>
  <c r="AE1655" i="24"/>
  <c r="AF1659" i="24"/>
  <c r="AE1659" i="24"/>
  <c r="AF1663" i="24"/>
  <c r="AE1663" i="24"/>
  <c r="AF1667" i="24"/>
  <c r="AE1667" i="24"/>
  <c r="AF1671" i="24"/>
  <c r="AE1671" i="24"/>
  <c r="AF1675" i="24"/>
  <c r="AE1675" i="24"/>
  <c r="AF1679" i="24"/>
  <c r="AE1679" i="24"/>
  <c r="AF1683" i="24"/>
  <c r="AE1683" i="24"/>
  <c r="AF1687" i="24"/>
  <c r="AE1687" i="24"/>
  <c r="AF1691" i="24"/>
  <c r="AE1691" i="24"/>
  <c r="AF1695" i="24"/>
  <c r="AE1695" i="24"/>
  <c r="AF1699" i="24"/>
  <c r="AE1699" i="24"/>
  <c r="AF1703" i="24"/>
  <c r="AE1703" i="24"/>
  <c r="AF1707" i="24"/>
  <c r="AE1707" i="24"/>
  <c r="AF1711" i="24"/>
  <c r="AE1711" i="24"/>
  <c r="AF1715" i="24"/>
  <c r="AE1715" i="24"/>
  <c r="AF1719" i="24"/>
  <c r="AE1719" i="24"/>
  <c r="AF1723" i="24"/>
  <c r="AE1723" i="24"/>
  <c r="AF1727" i="24"/>
  <c r="AE1727" i="24"/>
  <c r="AF1731" i="24"/>
  <c r="AE1731" i="24"/>
  <c r="AF1735" i="24"/>
  <c r="AE1735" i="24"/>
  <c r="AF1739" i="24"/>
  <c r="AE1739" i="24"/>
  <c r="AF1743" i="24"/>
  <c r="AE1743" i="24"/>
  <c r="AF1747" i="24"/>
  <c r="AE1747" i="24"/>
  <c r="AF1751" i="24"/>
  <c r="AE1751" i="24"/>
  <c r="AF1755" i="24"/>
  <c r="AE1755" i="24"/>
  <c r="AF1759" i="24"/>
  <c r="AE1759" i="24"/>
  <c r="AF1763" i="24"/>
  <c r="AE1763" i="24"/>
  <c r="AF1767" i="24"/>
  <c r="AE1767" i="24"/>
  <c r="AF1771" i="24"/>
  <c r="AE1771" i="24"/>
  <c r="AF1775" i="24"/>
  <c r="AE1775" i="24"/>
  <c r="AF1779" i="24"/>
  <c r="AE1779" i="24"/>
  <c r="AF1783" i="24"/>
  <c r="AE1783" i="24"/>
  <c r="AF1787" i="24"/>
  <c r="AE1787" i="24"/>
  <c r="AF1791" i="24"/>
  <c r="AE1791" i="24"/>
  <c r="AF1795" i="24"/>
  <c r="AE1795" i="24"/>
  <c r="AF1799" i="24"/>
  <c r="AE1799" i="24"/>
  <c r="AF1803" i="24"/>
  <c r="AE1803" i="24"/>
  <c r="AF1807" i="24"/>
  <c r="AE1807" i="24"/>
  <c r="AF1811" i="24"/>
  <c r="AE1811" i="24"/>
  <c r="AF1815" i="24"/>
  <c r="AE1815" i="24"/>
  <c r="AF1819" i="24"/>
  <c r="AE1819" i="24"/>
  <c r="AF1823" i="24"/>
  <c r="AE1823" i="24"/>
  <c r="AF1827" i="24"/>
  <c r="AE1827" i="24"/>
  <c r="AF1831" i="24"/>
  <c r="AE1831" i="24"/>
  <c r="AF1835" i="24"/>
  <c r="AE1835" i="24"/>
  <c r="AF1839" i="24"/>
  <c r="AE1839" i="24"/>
  <c r="AF1843" i="24"/>
  <c r="AE1843" i="24"/>
  <c r="AF1847" i="24"/>
  <c r="AE1847" i="24"/>
  <c r="AF1851" i="24"/>
  <c r="AE1851" i="24"/>
  <c r="AF1855" i="24"/>
  <c r="AE1855" i="24"/>
  <c r="AF1859" i="24"/>
  <c r="AE1859" i="24"/>
  <c r="AF1863" i="24"/>
  <c r="AE1863" i="24"/>
  <c r="AF1867" i="24"/>
  <c r="AE1867" i="24"/>
  <c r="AF1871" i="24"/>
  <c r="AE1871" i="24"/>
  <c r="AF1875" i="24"/>
  <c r="AE1875" i="24"/>
  <c r="AF1879" i="24"/>
  <c r="AE1879" i="24"/>
  <c r="AF1883" i="24"/>
  <c r="AE1883" i="24"/>
  <c r="AF1887" i="24"/>
  <c r="AE1887" i="24"/>
  <c r="AF1891" i="24"/>
  <c r="AE1891" i="24"/>
  <c r="AF1895" i="24"/>
  <c r="AE1895" i="24"/>
  <c r="AF1899" i="24"/>
  <c r="AE1899" i="24"/>
  <c r="AF1903" i="24"/>
  <c r="AE1903" i="24"/>
  <c r="AF1907" i="24"/>
  <c r="AE1907" i="24"/>
  <c r="AF1911" i="24"/>
  <c r="AE1911" i="24"/>
  <c r="AF1915" i="24"/>
  <c r="AE1915" i="24"/>
  <c r="AF1919" i="24"/>
  <c r="AE1919" i="24"/>
  <c r="AF1923" i="24"/>
  <c r="AE1923" i="24"/>
  <c r="AF1927" i="24"/>
  <c r="AE1927" i="24"/>
  <c r="AF1931" i="24"/>
  <c r="AE1931" i="24"/>
  <c r="AF1935" i="24"/>
  <c r="AE1935" i="24"/>
  <c r="AF1939" i="24"/>
  <c r="AE1939" i="24"/>
  <c r="AF1943" i="24"/>
  <c r="AE1943" i="24"/>
  <c r="AF1947" i="24"/>
  <c r="AE1947" i="24"/>
  <c r="AF1951" i="24"/>
  <c r="AE1951" i="24"/>
  <c r="AF1955" i="24"/>
  <c r="AE1955" i="24"/>
  <c r="AF1959" i="24"/>
  <c r="AE1959" i="24"/>
  <c r="AF1963" i="24"/>
  <c r="AE1963" i="24"/>
  <c r="AF1967" i="24"/>
  <c r="AE1967" i="24"/>
  <c r="AF1971" i="24"/>
  <c r="AE1971" i="24"/>
  <c r="AF1975" i="24"/>
  <c r="AE1975" i="24"/>
  <c r="AF1979" i="24"/>
  <c r="AE1979" i="24"/>
  <c r="AF1983" i="24"/>
  <c r="AE1983" i="24"/>
  <c r="AF1987" i="24"/>
  <c r="AE1987" i="24"/>
  <c r="AF1991" i="24"/>
  <c r="AE1991" i="24"/>
  <c r="AF1995" i="24"/>
  <c r="AE1995" i="24"/>
  <c r="AF1999" i="24"/>
  <c r="AE1999" i="24"/>
  <c r="AF2003" i="24"/>
  <c r="AE2003" i="24"/>
  <c r="AF2007" i="24"/>
  <c r="AE2007" i="24"/>
  <c r="AF2011" i="24"/>
  <c r="AE2011" i="24"/>
  <c r="AF2015" i="24"/>
  <c r="AE2015" i="24"/>
  <c r="AF2019" i="24"/>
  <c r="AE2019" i="24"/>
  <c r="AF2023" i="24"/>
  <c r="AE2023" i="24"/>
  <c r="AF2027" i="24"/>
  <c r="AE2027" i="24"/>
  <c r="AF2031" i="24"/>
  <c r="AE2031" i="24"/>
  <c r="AF2035" i="24"/>
  <c r="AE2035" i="24"/>
  <c r="AF2039" i="24"/>
  <c r="AE2039" i="24"/>
  <c r="AF2043" i="24"/>
  <c r="AE2043" i="24"/>
  <c r="AF2047" i="24"/>
  <c r="AE2047" i="24"/>
  <c r="AF2051" i="24"/>
  <c r="AE2051" i="24"/>
  <c r="AF2055" i="24"/>
  <c r="AE2055" i="24"/>
  <c r="AF2059" i="24"/>
  <c r="AE2059" i="24"/>
  <c r="AF2063" i="24"/>
  <c r="AE2063" i="24"/>
  <c r="AF2067" i="24"/>
  <c r="AE2067" i="24"/>
  <c r="AF2071" i="24"/>
  <c r="AE2071" i="24"/>
  <c r="AF2075" i="24"/>
  <c r="AE2075" i="24"/>
  <c r="AF2079" i="24"/>
  <c r="AE2079" i="24"/>
  <c r="AF2083" i="24"/>
  <c r="AE2083" i="24"/>
  <c r="AF2087" i="24"/>
  <c r="AE2087" i="24"/>
  <c r="AF2091" i="24"/>
  <c r="AE2091" i="24"/>
  <c r="AF2095" i="24"/>
  <c r="AE2095" i="24"/>
  <c r="AF2099" i="24"/>
  <c r="AE2099" i="24"/>
  <c r="AF2103" i="24"/>
  <c r="AE2103" i="24"/>
  <c r="AF2107" i="24"/>
  <c r="AE2107" i="24"/>
  <c r="AF2111" i="24"/>
  <c r="AE2111" i="24"/>
  <c r="AF2115" i="24"/>
  <c r="AE2115" i="24"/>
  <c r="AF2119" i="24"/>
  <c r="AE2119" i="24"/>
  <c r="AF2123" i="24"/>
  <c r="AE2123" i="24"/>
  <c r="AF2127" i="24"/>
  <c r="AE2127" i="24"/>
  <c r="AF2131" i="24"/>
  <c r="AE2131" i="24"/>
  <c r="AF2135" i="24"/>
  <c r="AE2135" i="24"/>
  <c r="AF2139" i="24"/>
  <c r="AE2139" i="24"/>
  <c r="AF2143" i="24"/>
  <c r="AE2143" i="24"/>
  <c r="AF2147" i="24"/>
  <c r="AE2147" i="24"/>
  <c r="AF2151" i="24"/>
  <c r="AE2151" i="24"/>
  <c r="AF2155" i="24"/>
  <c r="AE2155" i="24"/>
  <c r="AF2159" i="24"/>
  <c r="AE2159" i="24"/>
  <c r="AF2163" i="24"/>
  <c r="AE2163" i="24"/>
  <c r="AF2167" i="24"/>
  <c r="AE2167" i="24"/>
  <c r="AF2171" i="24"/>
  <c r="AE2171" i="24"/>
  <c r="AF2175" i="24"/>
  <c r="AE2175" i="24"/>
  <c r="AF2179" i="24"/>
  <c r="AE2179" i="24"/>
  <c r="AF2183" i="24"/>
  <c r="AE2183" i="24"/>
  <c r="AF2187" i="24"/>
  <c r="AE2187" i="24"/>
  <c r="AF2191" i="24"/>
  <c r="AE2191" i="24"/>
  <c r="AF2195" i="24"/>
  <c r="AE2195" i="24"/>
  <c r="AF2199" i="24"/>
  <c r="AE2199" i="24"/>
  <c r="AF2203" i="24"/>
  <c r="AE2203" i="24"/>
  <c r="AF2207" i="24"/>
  <c r="AE2207" i="24"/>
  <c r="AF2211" i="24"/>
  <c r="AE2211" i="24"/>
  <c r="AF2215" i="24"/>
  <c r="AE2215" i="24"/>
  <c r="AF2219" i="24"/>
  <c r="AE2219" i="24"/>
  <c r="AF2223" i="24"/>
  <c r="AE2223" i="24"/>
  <c r="AF2227" i="24"/>
  <c r="AE2227" i="24"/>
  <c r="AF2231" i="24"/>
  <c r="AE2231" i="24"/>
  <c r="AF2235" i="24"/>
  <c r="AE2235" i="24"/>
  <c r="AF2239" i="24"/>
  <c r="AE2239" i="24"/>
  <c r="AF2243" i="24"/>
  <c r="AE2243" i="24"/>
  <c r="AF2247" i="24"/>
  <c r="AE2247" i="24"/>
  <c r="AF2251" i="24"/>
  <c r="AE2251" i="24"/>
  <c r="AF2255" i="24"/>
  <c r="AE2255" i="24"/>
  <c r="AF2259" i="24"/>
  <c r="AE2259" i="24"/>
  <c r="AF2263" i="24"/>
  <c r="AE2263" i="24"/>
  <c r="AF2267" i="24"/>
  <c r="AE2267" i="24"/>
  <c r="AF2271" i="24"/>
  <c r="AE2271" i="24"/>
  <c r="AF2275" i="24"/>
  <c r="AE2275" i="24"/>
  <c r="AF2279" i="24"/>
  <c r="AE2279" i="24"/>
  <c r="AF2283" i="24"/>
  <c r="AE2283" i="24"/>
  <c r="AF2287" i="24"/>
  <c r="AE2287" i="24"/>
  <c r="AF2291" i="24"/>
  <c r="AE2291" i="24"/>
  <c r="AF2295" i="24"/>
  <c r="AE2295" i="24"/>
  <c r="AF2299" i="24"/>
  <c r="AE2299" i="24"/>
  <c r="AF2303" i="24"/>
  <c r="AE2303" i="24"/>
  <c r="AF2307" i="24"/>
  <c r="AE2307" i="24"/>
  <c r="AF2311" i="24"/>
  <c r="AE2311" i="24"/>
  <c r="AF2315" i="24"/>
  <c r="AE2315" i="24"/>
  <c r="AF2319" i="24"/>
  <c r="AE2319" i="24"/>
  <c r="AF2323" i="24"/>
  <c r="AE2323" i="24"/>
  <c r="AF2327" i="24"/>
  <c r="AE2327" i="24"/>
  <c r="AF2331" i="24"/>
  <c r="AE2331" i="24"/>
  <c r="AF2335" i="24"/>
  <c r="AE2335" i="24"/>
  <c r="AF2339" i="24"/>
  <c r="AE2339" i="24"/>
  <c r="AF2343" i="24"/>
  <c r="AE2343" i="24"/>
  <c r="AF2347" i="24"/>
  <c r="AE2347" i="24"/>
  <c r="AF2351" i="24"/>
  <c r="AE2351" i="24"/>
  <c r="AF2355" i="24"/>
  <c r="AE2355" i="24"/>
  <c r="AF2359" i="24"/>
  <c r="AE2359" i="24"/>
  <c r="AF2363" i="24"/>
  <c r="AE2363" i="24"/>
  <c r="AF2367" i="24"/>
  <c r="AE2367" i="24"/>
  <c r="AF2371" i="24"/>
  <c r="AE2371" i="24"/>
  <c r="AF2375" i="24"/>
  <c r="AE2375" i="24"/>
  <c r="AF2379" i="24"/>
  <c r="AE2379" i="24"/>
  <c r="AF2383" i="24"/>
  <c r="AE2383" i="24"/>
  <c r="AF2387" i="24"/>
  <c r="AE2387" i="24"/>
  <c r="AF2391" i="24"/>
  <c r="AE2391" i="24"/>
  <c r="AF2395" i="24"/>
  <c r="AE2395" i="24"/>
  <c r="AF2399" i="24"/>
  <c r="AE2399" i="24"/>
  <c r="AF2403" i="24"/>
  <c r="AE2403" i="24"/>
  <c r="AF2407" i="24"/>
  <c r="AE2407" i="24"/>
  <c r="AF2411" i="24"/>
  <c r="AE2411" i="24"/>
  <c r="AF2415" i="24"/>
  <c r="AE2415" i="24"/>
  <c r="AF2419" i="24"/>
  <c r="AE2419" i="24"/>
  <c r="AF2423" i="24"/>
  <c r="AE2423" i="24"/>
  <c r="AF2427" i="24"/>
  <c r="AE2427" i="24"/>
  <c r="AF2431" i="24"/>
  <c r="AE2431" i="24"/>
  <c r="AF2435" i="24"/>
  <c r="AE2435" i="24"/>
  <c r="AF2439" i="24"/>
  <c r="AE2439" i="24"/>
  <c r="AF2443" i="24"/>
  <c r="AE2443" i="24"/>
  <c r="AF2447" i="24"/>
  <c r="AE2447" i="24"/>
  <c r="AF2451" i="24"/>
  <c r="AE2451" i="24"/>
  <c r="AF2455" i="24"/>
  <c r="AE2455" i="24"/>
  <c r="AF2459" i="24"/>
  <c r="AE2459" i="24"/>
  <c r="AF2463" i="24"/>
  <c r="AE2463" i="24"/>
  <c r="AF2467" i="24"/>
  <c r="AE2467" i="24"/>
  <c r="AF2471" i="24"/>
  <c r="AE2471" i="24"/>
  <c r="AF2475" i="24"/>
  <c r="AE2475" i="24"/>
  <c r="AF2479" i="24"/>
  <c r="AE2479" i="24"/>
  <c r="AF2483" i="24"/>
  <c r="AE2483" i="24"/>
  <c r="AF2487" i="24"/>
  <c r="AE2487" i="24"/>
  <c r="AF2491" i="24"/>
  <c r="AE2491" i="24"/>
  <c r="AF2495" i="24"/>
  <c r="AE2495" i="24"/>
  <c r="AF2499" i="24"/>
  <c r="AE2499" i="24"/>
  <c r="AF2503" i="24"/>
  <c r="AE2503" i="24"/>
  <c r="AF2507" i="24"/>
  <c r="AE2507" i="24"/>
  <c r="AF2511" i="24"/>
  <c r="AE2511" i="24"/>
  <c r="AF2515" i="24"/>
  <c r="AE2515" i="24"/>
  <c r="AF2519" i="24"/>
  <c r="AE2519" i="24"/>
  <c r="AF2523" i="24"/>
  <c r="AE2523" i="24"/>
  <c r="AF2527" i="24"/>
  <c r="AE2527" i="24"/>
  <c r="AF2531" i="24"/>
  <c r="AE2531" i="24"/>
  <c r="AF2535" i="24"/>
  <c r="AE2535" i="24"/>
  <c r="AF2539" i="24"/>
  <c r="AE2539" i="24"/>
  <c r="AF2543" i="24"/>
  <c r="AE2543" i="24"/>
  <c r="AF2547" i="24"/>
  <c r="AE2547" i="24"/>
  <c r="AF2551" i="24"/>
  <c r="AE2551" i="24"/>
  <c r="AF2555" i="24"/>
  <c r="AE2555" i="24"/>
  <c r="AF2559" i="24"/>
  <c r="AE2559" i="24"/>
  <c r="AF2563" i="24"/>
  <c r="AE2563" i="24"/>
  <c r="AF2567" i="24"/>
  <c r="AE2567" i="24"/>
  <c r="AF2571" i="24"/>
  <c r="AE2571" i="24"/>
  <c r="AF2575" i="24"/>
  <c r="AE2575" i="24"/>
  <c r="AF2579" i="24"/>
  <c r="AE2579" i="24"/>
  <c r="AF2583" i="24"/>
  <c r="AE2583" i="24"/>
  <c r="AF2587" i="24"/>
  <c r="AE2587" i="24"/>
  <c r="AF2591" i="24"/>
  <c r="AE2591" i="24"/>
  <c r="AF2595" i="24"/>
  <c r="AE2595" i="24"/>
  <c r="AF2599" i="24"/>
  <c r="AE2599" i="24"/>
  <c r="AF2603" i="24"/>
  <c r="AE2603" i="24"/>
  <c r="AF2607" i="24"/>
  <c r="AE2607" i="24"/>
  <c r="AF2611" i="24"/>
  <c r="AE2611" i="24"/>
  <c r="AF2615" i="24"/>
  <c r="AE2615" i="24"/>
  <c r="AF2619" i="24"/>
  <c r="AE2619" i="24"/>
  <c r="AF2623" i="24"/>
  <c r="AE2623" i="24"/>
  <c r="AF2627" i="24"/>
  <c r="AE2627" i="24"/>
  <c r="AF2631" i="24"/>
  <c r="AE2631" i="24"/>
  <c r="AF2635" i="24"/>
  <c r="AE2635" i="24"/>
  <c r="AF2639" i="24"/>
  <c r="AE2639" i="24"/>
  <c r="AF2643" i="24"/>
  <c r="AE2643" i="24"/>
  <c r="AF2647" i="24"/>
  <c r="AE2647" i="24"/>
  <c r="AF2651" i="24"/>
  <c r="AE2651" i="24"/>
  <c r="AF2655" i="24"/>
  <c r="AE2655" i="24"/>
  <c r="AF2659" i="24"/>
  <c r="AE2659" i="24"/>
  <c r="AF2663" i="24"/>
  <c r="AE2663" i="24"/>
  <c r="AF2667" i="24"/>
  <c r="AE2667" i="24"/>
  <c r="AF2671" i="24"/>
  <c r="AE2671" i="24"/>
  <c r="AF2675" i="24"/>
  <c r="AE2675" i="24"/>
  <c r="AF2679" i="24"/>
  <c r="AE2679" i="24"/>
  <c r="AF2683" i="24"/>
  <c r="AE2683" i="24"/>
  <c r="AF2687" i="24"/>
  <c r="AE2687" i="24"/>
  <c r="AF2691" i="24"/>
  <c r="AE2691" i="24"/>
  <c r="AF2695" i="24"/>
  <c r="AE2695" i="24"/>
  <c r="AF2699" i="24"/>
  <c r="AE2699" i="24"/>
  <c r="AF2703" i="24"/>
  <c r="AE2703" i="24"/>
  <c r="AF2707" i="24"/>
  <c r="AE2707" i="24"/>
  <c r="AF2711" i="24"/>
  <c r="AE2711" i="24"/>
  <c r="AF2715" i="24"/>
  <c r="AE2715" i="24"/>
  <c r="AF2719" i="24"/>
  <c r="AE2719" i="24"/>
  <c r="AF2723" i="24"/>
  <c r="AE2723" i="24"/>
  <c r="AF2727" i="24"/>
  <c r="AE2727" i="24"/>
  <c r="AF2731" i="24"/>
  <c r="AE2731" i="24"/>
  <c r="AF2735" i="24"/>
  <c r="AE2735" i="24"/>
  <c r="AF2739" i="24"/>
  <c r="AE2739" i="24"/>
  <c r="AF2743" i="24"/>
  <c r="AE2743" i="24"/>
  <c r="AF2747" i="24"/>
  <c r="AE2747" i="24"/>
  <c r="AF2751" i="24"/>
  <c r="AE2751" i="24"/>
  <c r="AF2755" i="24"/>
  <c r="AE2755" i="24"/>
  <c r="AF2759" i="24"/>
  <c r="AE2759" i="24"/>
  <c r="AF2763" i="24"/>
  <c r="AE2763" i="24"/>
  <c r="AF2767" i="24"/>
  <c r="AE2767" i="24"/>
  <c r="AF2771" i="24"/>
  <c r="AE2771" i="24"/>
  <c r="AF2775" i="24"/>
  <c r="AE2775" i="24"/>
  <c r="AF2779" i="24"/>
  <c r="AE2779" i="24"/>
  <c r="AF2783" i="24"/>
  <c r="AE2783" i="24"/>
  <c r="AF2787" i="24"/>
  <c r="AE2787" i="24"/>
  <c r="AF2791" i="24"/>
  <c r="AE2791" i="24"/>
  <c r="AF2795" i="24"/>
  <c r="AE2795" i="24"/>
  <c r="AF2799" i="24"/>
  <c r="AE2799" i="24"/>
  <c r="AF2803" i="24"/>
  <c r="AE2803" i="24"/>
  <c r="AF2807" i="24"/>
  <c r="AE2807" i="24"/>
  <c r="AF2811" i="24"/>
  <c r="AE2811" i="24"/>
  <c r="AF2815" i="24"/>
  <c r="AE2815" i="24"/>
  <c r="AF2819" i="24"/>
  <c r="AE2819" i="24"/>
  <c r="AF2823" i="24"/>
  <c r="AE2823" i="24"/>
  <c r="AF2827" i="24"/>
  <c r="AE2827" i="24"/>
  <c r="AF2831" i="24"/>
  <c r="AE2831" i="24"/>
  <c r="AF2835" i="24"/>
  <c r="AE2835" i="24"/>
  <c r="AF2839" i="24"/>
  <c r="AE2839" i="24"/>
  <c r="AF2843" i="24"/>
  <c r="AE2843" i="24"/>
  <c r="AF2847" i="24"/>
  <c r="AE2847" i="24"/>
  <c r="AF2851" i="24"/>
  <c r="AE2851" i="24"/>
  <c r="AF2855" i="24"/>
  <c r="AE2855" i="24"/>
  <c r="AF2859" i="24"/>
  <c r="AE2859" i="24"/>
  <c r="AF2863" i="24"/>
  <c r="AE2863" i="24"/>
  <c r="AF2867" i="24"/>
  <c r="AE2867" i="24"/>
  <c r="AF2871" i="24"/>
  <c r="AE2871" i="24"/>
  <c r="AF2875" i="24"/>
  <c r="AE2875" i="24"/>
  <c r="AF2879" i="24"/>
  <c r="AE2879" i="24"/>
  <c r="AF2883" i="24"/>
  <c r="AE2883" i="24"/>
  <c r="AF2887" i="24"/>
  <c r="AE2887" i="24"/>
  <c r="AF2891" i="24"/>
  <c r="AE2891" i="24"/>
  <c r="AF2895" i="24"/>
  <c r="AE2895" i="24"/>
  <c r="AF2899" i="24"/>
  <c r="AE2899" i="24"/>
  <c r="AF2903" i="24"/>
  <c r="AE2903" i="24"/>
  <c r="AF2907" i="24"/>
  <c r="AE2907" i="24"/>
  <c r="AF2911" i="24"/>
  <c r="AE2911" i="24"/>
  <c r="AF2915" i="24"/>
  <c r="AE2915" i="24"/>
  <c r="AF2919" i="24"/>
  <c r="AE2919" i="24"/>
  <c r="AF2923" i="24"/>
  <c r="AE2923" i="24"/>
  <c r="AF2927" i="24"/>
  <c r="AE2927" i="24"/>
  <c r="AF2931" i="24"/>
  <c r="AE2931" i="24"/>
  <c r="AF2935" i="24"/>
  <c r="AE2935" i="24"/>
  <c r="AF2939" i="24"/>
  <c r="AE2939" i="24"/>
  <c r="AF2943" i="24"/>
  <c r="AE2943" i="24"/>
  <c r="AF2947" i="24"/>
  <c r="AE2947" i="24"/>
  <c r="AF2951" i="24"/>
  <c r="AE2951" i="24"/>
  <c r="AF2955" i="24"/>
  <c r="AE2955" i="24"/>
  <c r="AF2959" i="24"/>
  <c r="AE2959" i="24"/>
  <c r="AF2963" i="24"/>
  <c r="AE2963" i="24"/>
  <c r="AF2967" i="24"/>
  <c r="AE2967" i="24"/>
  <c r="AF2971" i="24"/>
  <c r="AE2971" i="24"/>
  <c r="AF2975" i="24"/>
  <c r="AE2975" i="24"/>
  <c r="AF2979" i="24"/>
  <c r="AE2979" i="24"/>
  <c r="AF2983" i="24"/>
  <c r="AE2983" i="24"/>
  <c r="AF2987" i="24"/>
  <c r="AE2987" i="24"/>
  <c r="AF2991" i="24"/>
  <c r="AE2991" i="24"/>
  <c r="AF2995" i="24"/>
  <c r="AE2995" i="24"/>
  <c r="AF2999" i="24"/>
  <c r="AE2999" i="24"/>
  <c r="AF3003" i="24"/>
  <c r="AE3003" i="24"/>
  <c r="AF3007" i="24"/>
  <c r="AE3007" i="24"/>
  <c r="AF3011" i="24"/>
  <c r="AE3011" i="24"/>
  <c r="AF3015" i="24"/>
  <c r="AE3015" i="24"/>
  <c r="AF3019" i="24"/>
  <c r="AE3019" i="24"/>
  <c r="AF3023" i="24"/>
  <c r="AE3023" i="24"/>
  <c r="AF3027" i="24"/>
  <c r="AE3027" i="24"/>
  <c r="AF3031" i="24"/>
  <c r="AE3031" i="24"/>
  <c r="AF3035" i="24"/>
  <c r="AE3035" i="24"/>
  <c r="AF3039" i="24"/>
  <c r="AE3039" i="24"/>
  <c r="AF3043" i="24"/>
  <c r="AE3043" i="24"/>
  <c r="AF3047" i="24"/>
  <c r="AE3047" i="24"/>
  <c r="AF3051" i="24"/>
  <c r="AE3051" i="24"/>
  <c r="AF3055" i="24"/>
  <c r="AE3055" i="24"/>
  <c r="AF3059" i="24"/>
  <c r="AE3059" i="24"/>
  <c r="AF3063" i="24"/>
  <c r="AE3063" i="24"/>
  <c r="AF3067" i="24"/>
  <c r="AE3067" i="24"/>
  <c r="AF3071" i="24"/>
  <c r="AE3071" i="24"/>
  <c r="AF3075" i="24"/>
  <c r="AE3075" i="24"/>
  <c r="AF3079" i="24"/>
  <c r="AE3079" i="24"/>
  <c r="AF3083" i="24"/>
  <c r="AE3083" i="24"/>
  <c r="AF3087" i="24"/>
  <c r="AE3087" i="24"/>
  <c r="AF3091" i="24"/>
  <c r="AE3091" i="24"/>
  <c r="AF3095" i="24"/>
  <c r="AE3095" i="24"/>
  <c r="AF3099" i="24"/>
  <c r="AE3099" i="24"/>
  <c r="AF3103" i="24"/>
  <c r="AE3103" i="24"/>
  <c r="AF3107" i="24"/>
  <c r="AE3107" i="24"/>
  <c r="AF3111" i="24"/>
  <c r="AE3111" i="24"/>
  <c r="AF3115" i="24"/>
  <c r="AE3115" i="24"/>
  <c r="AF3119" i="24"/>
  <c r="AE3119" i="24"/>
  <c r="AF3123" i="24"/>
  <c r="AE3123" i="24"/>
  <c r="AF3127" i="24"/>
  <c r="AE3127" i="24"/>
  <c r="AF3131" i="24"/>
  <c r="AE3131" i="24"/>
  <c r="AF3135" i="24"/>
  <c r="AE3135" i="24"/>
  <c r="AF3139" i="24"/>
  <c r="AE3139" i="24"/>
  <c r="AF3143" i="24"/>
  <c r="AE3143" i="24"/>
  <c r="AF3147" i="24"/>
  <c r="AE3147" i="24"/>
  <c r="AF3151" i="24"/>
  <c r="AE3151" i="24"/>
  <c r="AF3155" i="24"/>
  <c r="AE3155" i="24"/>
  <c r="AF3159" i="24"/>
  <c r="AE3159" i="24"/>
  <c r="AF3163" i="24"/>
  <c r="AE3163" i="24"/>
  <c r="AF3167" i="24"/>
  <c r="AE3167" i="24"/>
  <c r="AF3171" i="24"/>
  <c r="AE3171" i="24"/>
  <c r="AF3175" i="24"/>
  <c r="AE3175" i="24"/>
  <c r="AF3179" i="24"/>
  <c r="AE3179" i="24"/>
  <c r="AF3183" i="24"/>
  <c r="AE3183" i="24"/>
  <c r="AF3187" i="24"/>
  <c r="AE3187" i="24"/>
  <c r="AF3191" i="24"/>
  <c r="AE3191" i="24"/>
  <c r="AF3195" i="24"/>
  <c r="AE3195" i="24"/>
  <c r="AF3199" i="24"/>
  <c r="AE3199" i="24"/>
  <c r="AF3203" i="24"/>
  <c r="AE3203" i="24"/>
  <c r="AF3207" i="24"/>
  <c r="AE3207" i="24"/>
  <c r="AF3211" i="24"/>
  <c r="AE3211" i="24"/>
  <c r="AF3215" i="24"/>
  <c r="AE3215" i="24"/>
  <c r="AF3219" i="24"/>
  <c r="AE3219" i="24"/>
  <c r="AF3223" i="24"/>
  <c r="AE3223" i="24"/>
  <c r="AF3227" i="24"/>
  <c r="AE3227" i="24"/>
  <c r="AF3231" i="24"/>
  <c r="AE3231" i="24"/>
  <c r="AF3235" i="24"/>
  <c r="AE3235" i="24"/>
  <c r="AF3239" i="24"/>
  <c r="AE3239" i="24"/>
  <c r="AF3243" i="24"/>
  <c r="AE3243" i="24"/>
  <c r="AF3247" i="24"/>
  <c r="AE3247" i="24"/>
  <c r="AF3251" i="24"/>
  <c r="AE3251" i="24"/>
  <c r="AF3255" i="24"/>
  <c r="AE3255" i="24"/>
  <c r="AF3259" i="24"/>
  <c r="AE3259" i="24"/>
  <c r="AF3263" i="24"/>
  <c r="AE3263" i="24"/>
  <c r="AF3267" i="24"/>
  <c r="AE3267" i="24"/>
  <c r="AF3271" i="24"/>
  <c r="AE3271" i="24"/>
  <c r="AF3275" i="24"/>
  <c r="AE3275" i="24"/>
  <c r="AF3279" i="24"/>
  <c r="AE3279" i="24"/>
  <c r="AF3283" i="24"/>
  <c r="AE3283" i="24"/>
  <c r="AF3287" i="24"/>
  <c r="AE3287" i="24"/>
  <c r="AF3291" i="24"/>
  <c r="AE3291" i="24"/>
  <c r="AF3295" i="24"/>
  <c r="AE3295" i="24"/>
  <c r="AF3299" i="24"/>
  <c r="AE3299" i="24"/>
  <c r="AF3303" i="24"/>
  <c r="AE3303" i="24"/>
  <c r="AE3307" i="24"/>
  <c r="AF3307" i="24"/>
  <c r="AE3311" i="24"/>
  <c r="AF3311" i="24"/>
  <c r="AE3315" i="24"/>
  <c r="AF3315" i="24"/>
  <c r="AE3319" i="24"/>
  <c r="AF3319" i="24"/>
  <c r="AE3323" i="24"/>
  <c r="AF3323" i="24"/>
  <c r="AE3327" i="24"/>
  <c r="AF3327" i="24"/>
  <c r="AE3331" i="24"/>
  <c r="AF3331" i="24"/>
  <c r="AE3335" i="24"/>
  <c r="AF3335" i="24"/>
  <c r="AE3339" i="24"/>
  <c r="AF3339" i="24"/>
  <c r="AE3343" i="24"/>
  <c r="AF3343" i="24"/>
  <c r="AE3347" i="24"/>
  <c r="AF3347" i="24"/>
  <c r="AE3351" i="24"/>
  <c r="AF3351" i="24"/>
  <c r="AE3355" i="24"/>
  <c r="AF3355" i="24"/>
  <c r="AE3359" i="24"/>
  <c r="AF3359" i="24"/>
  <c r="AE3363" i="24"/>
  <c r="AF3363" i="24"/>
  <c r="AE3367" i="24"/>
  <c r="AF3367" i="24"/>
  <c r="AE3371" i="24"/>
  <c r="AF3371" i="24"/>
  <c r="AE3375" i="24"/>
  <c r="AF3375" i="24"/>
  <c r="AE3379" i="24"/>
  <c r="AF3379" i="24"/>
  <c r="AE3383" i="24"/>
  <c r="AF3383" i="24"/>
  <c r="AE3387" i="24"/>
  <c r="AF3387" i="24"/>
  <c r="AE3391" i="24"/>
  <c r="AF3391" i="24"/>
  <c r="AE3395" i="24"/>
  <c r="AF3395" i="24"/>
  <c r="AE3399" i="24"/>
  <c r="AF3399" i="24"/>
  <c r="AE3403" i="24"/>
  <c r="AF3403" i="24"/>
  <c r="AE3407" i="24"/>
  <c r="AF3407" i="24"/>
  <c r="AE3411" i="24"/>
  <c r="AF3411" i="24"/>
  <c r="AE3415" i="24"/>
  <c r="AF3415" i="24"/>
  <c r="AE3419" i="24"/>
  <c r="AF3419" i="24"/>
  <c r="AE3423" i="24"/>
  <c r="AF3423" i="24"/>
  <c r="AE3427" i="24"/>
  <c r="AF3427" i="24"/>
  <c r="AE3431" i="24"/>
  <c r="AF3431" i="24"/>
  <c r="AE3435" i="24"/>
  <c r="AF3435" i="24"/>
  <c r="AE3439" i="24"/>
  <c r="AF3439" i="24"/>
  <c r="AE3443" i="24"/>
  <c r="AF3443" i="24"/>
  <c r="AE3447" i="24"/>
  <c r="AF3447" i="24"/>
  <c r="AE3451" i="24"/>
  <c r="AF3451" i="24"/>
  <c r="AE3455" i="24"/>
  <c r="AF3455" i="24"/>
  <c r="AE3459" i="24"/>
  <c r="AF3459" i="24"/>
  <c r="AE3463" i="24"/>
  <c r="AF3463" i="24"/>
  <c r="AE3467" i="24"/>
  <c r="AF3467" i="24"/>
  <c r="AE3471" i="24"/>
  <c r="AF3471" i="24"/>
  <c r="AE3475" i="24"/>
  <c r="AF3475" i="24"/>
  <c r="AE3479" i="24"/>
  <c r="AF3479" i="24"/>
  <c r="AE3483" i="24"/>
  <c r="AF3483" i="24"/>
  <c r="AE3487" i="24"/>
  <c r="AF3487" i="24"/>
  <c r="AE3491" i="24"/>
  <c r="AF3491" i="24"/>
  <c r="AE3495" i="24"/>
  <c r="AF3495" i="24"/>
  <c r="AE3499" i="24"/>
  <c r="AF3499" i="24"/>
  <c r="AE3503" i="24"/>
  <c r="AF3503" i="24"/>
  <c r="AE3507" i="24"/>
  <c r="AF3507" i="24"/>
  <c r="AE3511" i="24"/>
  <c r="AF3511" i="24"/>
  <c r="AE3515" i="24"/>
  <c r="AF3515" i="24"/>
  <c r="AE3519" i="24"/>
  <c r="AF3519" i="24"/>
  <c r="AE3523" i="24"/>
  <c r="AF3523" i="24"/>
  <c r="AE3527" i="24"/>
  <c r="AF3527" i="24"/>
  <c r="AE3531" i="24"/>
  <c r="AF3531" i="24"/>
  <c r="AF3536" i="24"/>
  <c r="AE3536" i="24"/>
  <c r="AF3540" i="24"/>
  <c r="AE3540" i="24"/>
  <c r="AF3544" i="24"/>
  <c r="AE3544" i="24"/>
  <c r="AF3548" i="24"/>
  <c r="AE3548" i="24"/>
  <c r="AF3552" i="24"/>
  <c r="AE3552" i="24"/>
  <c r="AF3556" i="24"/>
  <c r="AE3556" i="24"/>
  <c r="AF3560" i="24"/>
  <c r="AE3560" i="24"/>
  <c r="AF3564" i="24"/>
  <c r="AE3564" i="24"/>
  <c r="AF3568" i="24"/>
  <c r="AE3568" i="24"/>
  <c r="AF3572" i="24"/>
  <c r="AE3572" i="24"/>
  <c r="AF3576" i="24"/>
  <c r="AE3576" i="24"/>
  <c r="AF3580" i="24"/>
  <c r="AE3580" i="24"/>
  <c r="AF3584" i="24"/>
  <c r="AE3584" i="24"/>
  <c r="AF3588" i="24"/>
  <c r="AE3588" i="24"/>
  <c r="AF3592" i="24"/>
  <c r="AE3592" i="24"/>
  <c r="AF3596" i="24"/>
  <c r="AE3596" i="24"/>
  <c r="AE3600" i="24"/>
  <c r="AF3600" i="24"/>
  <c r="AF3604" i="24"/>
  <c r="AE3604" i="24"/>
  <c r="AF3608" i="24"/>
  <c r="AE3608" i="24"/>
  <c r="AF3612" i="24"/>
  <c r="AE3612" i="24"/>
  <c r="AF3616" i="24"/>
  <c r="AE3616" i="24"/>
  <c r="AF3620" i="24"/>
  <c r="AE3620" i="24"/>
  <c r="AF3624" i="24"/>
  <c r="AE3624" i="24"/>
  <c r="AF3628" i="24"/>
  <c r="AE3628" i="24"/>
  <c r="AF3632" i="24"/>
  <c r="AE3632" i="24"/>
  <c r="AF3636" i="24"/>
  <c r="AE3636" i="24"/>
  <c r="AF3640" i="24"/>
  <c r="AE3640" i="24"/>
  <c r="AF3644" i="24"/>
  <c r="AE3644" i="24"/>
  <c r="AF3648" i="24"/>
  <c r="AE3648" i="24"/>
  <c r="AF3652" i="24"/>
  <c r="AE3652" i="24"/>
  <c r="AF3656" i="24"/>
  <c r="AE3656" i="24"/>
  <c r="AF3660" i="24"/>
  <c r="AE3660" i="24"/>
  <c r="AF3664" i="24"/>
  <c r="AE3664" i="24"/>
  <c r="AF3668" i="24"/>
  <c r="AE3668" i="24"/>
  <c r="AF3672" i="24"/>
  <c r="AE3672" i="24"/>
  <c r="AF3676" i="24"/>
  <c r="AE3676" i="24"/>
  <c r="AF3680" i="24"/>
  <c r="AE3680" i="24"/>
  <c r="AF3684" i="24"/>
  <c r="AE3684" i="24"/>
  <c r="AF3688" i="24"/>
  <c r="AE3688" i="24"/>
  <c r="AF3692" i="24"/>
  <c r="AE3692" i="24"/>
  <c r="AF3696" i="24"/>
  <c r="AE3696" i="24"/>
  <c r="AF3700" i="24"/>
  <c r="AE3700" i="24"/>
  <c r="AF3704" i="24"/>
  <c r="AE3704" i="24"/>
  <c r="AF3708" i="24"/>
  <c r="AE3708" i="24"/>
  <c r="AF3712" i="24"/>
  <c r="AE3712" i="24"/>
  <c r="AF3716" i="24"/>
  <c r="AE3716" i="24"/>
  <c r="AE3720" i="24"/>
  <c r="AF3720" i="24"/>
  <c r="AE3724" i="24"/>
  <c r="AF3724" i="24"/>
  <c r="AE3728" i="24"/>
  <c r="AF3728" i="24"/>
  <c r="AE3732" i="24"/>
  <c r="AF3732" i="24"/>
  <c r="AE3736" i="24"/>
  <c r="AF3736" i="24"/>
  <c r="AE3740" i="24"/>
  <c r="AF3740" i="24"/>
  <c r="AE3744" i="24"/>
  <c r="AF3744" i="24"/>
  <c r="AE3748" i="24"/>
  <c r="AF3748" i="24"/>
  <c r="AE3752" i="24"/>
  <c r="AF3752" i="24"/>
  <c r="AE3756" i="24"/>
  <c r="AF3756" i="24"/>
  <c r="AE3760" i="24"/>
  <c r="AF3760" i="24"/>
  <c r="AE3764" i="24"/>
  <c r="AF3764" i="24"/>
  <c r="AE3768" i="24"/>
  <c r="AF3768" i="24"/>
  <c r="AE3772" i="24"/>
  <c r="AF3772" i="24"/>
  <c r="AE3776" i="24"/>
  <c r="AF3776" i="24"/>
  <c r="AE3780" i="24"/>
  <c r="AF3780" i="24"/>
  <c r="AE3784" i="24"/>
  <c r="AF3784" i="24"/>
  <c r="AE3788" i="24"/>
  <c r="AF3788" i="24"/>
  <c r="AE3792" i="24"/>
  <c r="AF3792" i="24"/>
  <c r="AE3796" i="24"/>
  <c r="AF3796" i="24"/>
  <c r="AE3800" i="24"/>
  <c r="AF3800" i="24"/>
  <c r="AE3804" i="24"/>
  <c r="AF3804" i="24"/>
  <c r="AE3808" i="24"/>
  <c r="AF3808" i="24"/>
  <c r="AE3812" i="24"/>
  <c r="AF3812" i="24"/>
  <c r="AE3816" i="24"/>
  <c r="AF3816" i="24"/>
  <c r="AE3820" i="24"/>
  <c r="AF3820" i="24"/>
  <c r="AE3824" i="24"/>
  <c r="AF3824" i="24"/>
  <c r="AE3828" i="24"/>
  <c r="AF3828" i="24"/>
  <c r="AE3832" i="24"/>
  <c r="AF3832" i="24"/>
  <c r="AF3836" i="24"/>
  <c r="AE3836" i="24"/>
  <c r="AF3840" i="24"/>
  <c r="AE3840" i="24"/>
  <c r="AF3844" i="24"/>
  <c r="AE3844" i="24"/>
  <c r="AF3848" i="24"/>
  <c r="AE3848" i="24"/>
  <c r="AF3852" i="24"/>
  <c r="AE3852" i="24"/>
  <c r="AF3856" i="24"/>
  <c r="AE3856" i="24"/>
  <c r="AF3860" i="24"/>
  <c r="AE3860" i="24"/>
  <c r="AF3864" i="24"/>
  <c r="AE3864" i="24"/>
  <c r="AF3868" i="24"/>
  <c r="AE3868" i="24"/>
  <c r="AF3872" i="24"/>
  <c r="AE3872" i="24"/>
  <c r="AF3876" i="24"/>
  <c r="AE3876" i="24"/>
  <c r="AF3880" i="24"/>
  <c r="AE3880" i="24"/>
  <c r="AF3884" i="24"/>
  <c r="AE3884" i="24"/>
  <c r="AF3888" i="24"/>
  <c r="AE3888" i="24"/>
  <c r="AF3892" i="24"/>
  <c r="AE3892" i="24"/>
  <c r="AF3896" i="24"/>
  <c r="AE3896" i="24"/>
  <c r="AF3900" i="24"/>
  <c r="AE3900" i="24"/>
  <c r="AF3904" i="24"/>
  <c r="AE3904" i="24"/>
  <c r="AF3923" i="24"/>
  <c r="AE3923" i="24"/>
  <c r="AF3927" i="24"/>
  <c r="AE3927" i="24"/>
  <c r="AF3931" i="24"/>
  <c r="AE3931" i="24"/>
  <c r="AF3935" i="24"/>
  <c r="AE3935" i="24"/>
  <c r="AF3939" i="24"/>
  <c r="AE3939" i="24"/>
  <c r="AF3943" i="24"/>
  <c r="AE3943" i="24"/>
  <c r="AF3947" i="24"/>
  <c r="AE3947" i="24"/>
  <c r="AF3951" i="24"/>
  <c r="AE3951" i="24"/>
  <c r="AF3955" i="24"/>
  <c r="AE3955" i="24"/>
  <c r="AF3959" i="24"/>
  <c r="AE3959" i="24"/>
  <c r="AF3963" i="24"/>
  <c r="AE3963" i="24"/>
  <c r="AF3967" i="24"/>
  <c r="AE3967" i="24"/>
  <c r="AF3971" i="24"/>
  <c r="AE3971" i="24"/>
  <c r="AF3975" i="24"/>
  <c r="AE3975" i="24"/>
  <c r="AF3979" i="24"/>
  <c r="AE3979" i="24"/>
  <c r="AF3983" i="24"/>
  <c r="AE3983" i="24"/>
  <c r="AF3987" i="24"/>
  <c r="AE3987" i="24"/>
  <c r="AF3991" i="24"/>
  <c r="AE3991" i="24"/>
  <c r="AF3995" i="24"/>
  <c r="AE3995" i="24"/>
  <c r="AF3999" i="24"/>
  <c r="AE3999" i="24"/>
  <c r="AF4003" i="24"/>
  <c r="AE4003" i="24"/>
  <c r="B10" i="40"/>
  <c r="B21" i="40" s="1"/>
  <c r="AF326" i="24"/>
  <c r="AE326" i="24"/>
  <c r="AF330" i="24"/>
  <c r="AE330" i="24"/>
  <c r="AE334" i="24"/>
  <c r="AF334" i="24"/>
  <c r="AE338" i="24"/>
  <c r="AF338" i="24"/>
  <c r="AF342" i="24"/>
  <c r="AE342" i="24"/>
  <c r="AF346" i="24"/>
  <c r="AE346" i="24"/>
  <c r="AE350" i="24"/>
  <c r="AF350" i="24"/>
  <c r="AE366" i="24"/>
  <c r="AF366" i="24"/>
  <c r="AF402" i="24"/>
  <c r="AE402" i="24"/>
  <c r="AF406" i="24"/>
  <c r="AE406" i="24"/>
  <c r="AE410" i="24"/>
  <c r="AF410" i="24"/>
  <c r="AF414" i="24"/>
  <c r="AE414" i="24"/>
  <c r="AE418" i="24"/>
  <c r="AF418" i="24"/>
  <c r="AE422" i="24"/>
  <c r="AF422" i="24"/>
  <c r="AE450" i="24"/>
  <c r="AF450" i="24"/>
  <c r="AF454" i="24"/>
  <c r="AE454" i="24"/>
  <c r="AF458" i="24"/>
  <c r="AE458" i="24"/>
  <c r="AE482" i="24"/>
  <c r="AF482" i="24"/>
  <c r="AF486" i="24"/>
  <c r="AE486" i="24"/>
  <c r="AE494" i="24"/>
  <c r="AF494" i="24"/>
  <c r="AF498" i="24"/>
  <c r="AE498" i="24"/>
  <c r="AE518" i="24"/>
  <c r="AF518" i="24"/>
  <c r="AE522" i="24"/>
  <c r="AF522" i="24"/>
  <c r="AF526" i="24"/>
  <c r="AE526" i="24"/>
  <c r="AF530" i="24"/>
  <c r="AE530" i="24"/>
  <c r="AF534" i="24"/>
  <c r="AE534" i="24"/>
  <c r="AF538" i="24"/>
  <c r="AE538" i="24"/>
  <c r="AF542" i="24"/>
  <c r="AE542" i="24"/>
  <c r="AF546" i="24"/>
  <c r="AE546" i="24"/>
  <c r="AF550" i="24"/>
  <c r="AE550" i="24"/>
  <c r="AF554" i="24"/>
  <c r="AE554" i="24"/>
  <c r="AF558" i="24"/>
  <c r="AE558" i="24"/>
  <c r="AF562" i="24"/>
  <c r="AE562" i="24"/>
  <c r="AF566" i="24"/>
  <c r="AE566" i="24"/>
  <c r="AF570" i="24"/>
  <c r="AE570" i="24"/>
  <c r="AF574" i="24"/>
  <c r="AE574" i="24"/>
  <c r="AE578" i="24"/>
  <c r="AF578" i="24"/>
  <c r="AF582" i="24"/>
  <c r="AE582" i="24"/>
  <c r="AF586" i="24"/>
  <c r="AE586" i="24"/>
  <c r="AF590" i="24"/>
  <c r="AE590" i="24"/>
  <c r="AF594" i="24"/>
  <c r="AE594" i="24"/>
  <c r="AF598" i="24"/>
  <c r="AE598" i="24"/>
  <c r="AF602" i="24"/>
  <c r="AE602" i="24"/>
  <c r="AF606" i="24"/>
  <c r="AE606" i="24"/>
  <c r="AF610" i="24"/>
  <c r="AE610" i="24"/>
  <c r="AF614" i="24"/>
  <c r="AE614" i="24"/>
  <c r="AF618" i="24"/>
  <c r="AE618" i="24"/>
  <c r="AF622" i="24"/>
  <c r="AE622" i="24"/>
  <c r="AF626" i="24"/>
  <c r="AE626" i="24"/>
  <c r="AF630" i="24"/>
  <c r="AE630" i="24"/>
  <c r="AF634" i="24"/>
  <c r="AE634" i="24"/>
  <c r="AF638" i="24"/>
  <c r="AE638" i="24"/>
  <c r="AF646" i="24"/>
  <c r="AE646" i="24"/>
  <c r="AF650" i="24"/>
  <c r="AE650" i="24"/>
  <c r="AF654" i="24"/>
  <c r="AE654" i="24"/>
  <c r="AF658" i="24"/>
  <c r="AE658" i="24"/>
  <c r="AF662" i="24"/>
  <c r="AE662" i="24"/>
  <c r="AF666" i="24"/>
  <c r="AE666" i="24"/>
  <c r="AF686" i="24"/>
  <c r="AE686" i="24"/>
  <c r="AF690" i="24"/>
  <c r="AE690" i="24"/>
  <c r="AF694" i="24"/>
  <c r="AE694" i="24"/>
  <c r="AF710" i="24"/>
  <c r="AE710" i="24"/>
  <c r="AF714" i="24"/>
  <c r="AE714" i="24"/>
  <c r="AF726" i="24"/>
  <c r="AE726" i="24"/>
  <c r="AF730" i="24"/>
  <c r="AE730" i="24"/>
  <c r="AF738" i="24"/>
  <c r="AE738" i="24"/>
  <c r="AF742" i="24"/>
  <c r="AE742" i="24"/>
  <c r="AF746" i="24"/>
  <c r="AE746" i="24"/>
  <c r="AF758" i="24"/>
  <c r="AE758" i="24"/>
  <c r="AF766" i="24"/>
  <c r="AE766" i="24"/>
  <c r="AF770" i="24"/>
  <c r="AE770" i="24"/>
  <c r="AF774" i="24"/>
  <c r="AE774" i="24"/>
  <c r="AF778" i="24"/>
  <c r="AE778" i="24"/>
  <c r="AF782" i="24"/>
  <c r="AE782" i="24"/>
  <c r="AF786" i="24"/>
  <c r="AE786" i="24"/>
  <c r="AF798" i="24"/>
  <c r="AE798" i="24"/>
  <c r="AF802" i="24"/>
  <c r="AE802" i="24"/>
  <c r="AF810" i="24"/>
  <c r="AE810" i="24"/>
  <c r="AF818" i="24"/>
  <c r="AE818" i="24"/>
  <c r="AF822" i="24"/>
  <c r="AE822" i="24"/>
  <c r="AF826" i="24"/>
  <c r="AE826" i="24"/>
  <c r="AF830" i="24"/>
  <c r="AE830" i="24"/>
  <c r="AF834" i="24"/>
  <c r="AE834" i="24"/>
  <c r="AF838" i="24"/>
  <c r="AE838" i="24"/>
  <c r="AF846" i="24"/>
  <c r="AE846" i="24"/>
  <c r="AF850" i="24"/>
  <c r="AE850" i="24"/>
  <c r="AF854" i="24"/>
  <c r="AE854" i="24"/>
  <c r="AF858" i="24"/>
  <c r="AE858" i="24"/>
  <c r="AF862" i="24"/>
  <c r="AE862" i="24"/>
  <c r="AF870" i="24"/>
  <c r="AE870" i="24"/>
  <c r="AF874" i="24"/>
  <c r="AE874" i="24"/>
  <c r="AF878" i="24"/>
  <c r="AE878" i="24"/>
  <c r="AF882" i="24"/>
  <c r="AE882" i="24"/>
  <c r="AF886" i="24"/>
  <c r="AE886" i="24"/>
  <c r="AF890" i="24"/>
  <c r="AE890" i="24"/>
  <c r="AF894" i="24"/>
  <c r="AE894" i="24"/>
  <c r="AF910" i="24"/>
  <c r="AE910" i="24"/>
  <c r="AF922" i="24"/>
  <c r="AE922" i="24"/>
  <c r="AF930" i="24"/>
  <c r="AE930" i="24"/>
  <c r="AF938" i="24"/>
  <c r="AE938" i="24"/>
  <c r="AF942" i="24"/>
  <c r="AE942" i="24"/>
  <c r="AF946" i="24"/>
  <c r="AE946" i="24"/>
  <c r="AF950" i="24"/>
  <c r="AE950" i="24"/>
  <c r="AF954" i="24"/>
  <c r="AE954" i="24"/>
  <c r="AF958" i="24"/>
  <c r="AE958" i="24"/>
  <c r="AF970" i="24"/>
  <c r="AE970" i="24"/>
  <c r="AF974" i="24"/>
  <c r="AE974" i="24"/>
  <c r="AF978" i="24"/>
  <c r="AE978" i="24"/>
  <c r="AF982" i="24"/>
  <c r="AE982" i="24"/>
  <c r="AF986" i="24"/>
  <c r="AE986" i="24"/>
  <c r="AF990" i="24"/>
  <c r="AE990" i="24"/>
  <c r="AF994" i="24"/>
  <c r="AE994" i="24"/>
  <c r="AF998" i="24"/>
  <c r="AE998" i="24"/>
  <c r="AF1002" i="24"/>
  <c r="AE1002" i="24"/>
  <c r="AF1006" i="24"/>
  <c r="AE1006" i="24"/>
  <c r="AF1010" i="24"/>
  <c r="AE1010" i="24"/>
  <c r="AF1014" i="24"/>
  <c r="AE1014" i="24"/>
  <c r="AF1018" i="24"/>
  <c r="AE1018" i="24"/>
  <c r="AF1022" i="24"/>
  <c r="AE1022" i="24"/>
  <c r="AF1026" i="24"/>
  <c r="AE1026" i="24"/>
  <c r="AF1030" i="24"/>
  <c r="AE1030" i="24"/>
  <c r="AF1034" i="24"/>
  <c r="AE1034" i="24"/>
  <c r="AF1038" i="24"/>
  <c r="AE1038" i="24"/>
  <c r="AF1042" i="24"/>
  <c r="AE1042" i="24"/>
  <c r="AF1050" i="24"/>
  <c r="AE1050" i="24"/>
  <c r="AF1054" i="24"/>
  <c r="AE1054" i="24"/>
  <c r="AF1058" i="24"/>
  <c r="AE1058" i="24"/>
  <c r="AF1062" i="24"/>
  <c r="AE1062" i="24"/>
  <c r="AF1066" i="24"/>
  <c r="AE1066" i="24"/>
  <c r="AF1074" i="24"/>
  <c r="AE1074" i="24"/>
  <c r="AF1078" i="24"/>
  <c r="AE1078" i="24"/>
  <c r="AF1082" i="24"/>
  <c r="AE1082" i="24"/>
  <c r="AF1086" i="24"/>
  <c r="AE1086" i="24"/>
  <c r="AF1090" i="24"/>
  <c r="AE1090" i="24"/>
  <c r="AF1094" i="24"/>
  <c r="AE1094" i="24"/>
  <c r="AF1098" i="24"/>
  <c r="AE1098" i="24"/>
  <c r="AF1102" i="24"/>
  <c r="AE1102" i="24"/>
  <c r="AF1106" i="24"/>
  <c r="AE1106" i="24"/>
  <c r="AF1110" i="24"/>
  <c r="AE1110" i="24"/>
  <c r="AF1114" i="24"/>
  <c r="AE1114" i="24"/>
  <c r="AF1126" i="24"/>
  <c r="AE1126" i="24"/>
  <c r="AF1130" i="24"/>
  <c r="AE1130" i="24"/>
  <c r="AF1134" i="24"/>
  <c r="AE1134" i="24"/>
  <c r="AF1138" i="24"/>
  <c r="AE1138" i="24"/>
  <c r="AF1142" i="24"/>
  <c r="AE1142" i="24"/>
  <c r="AF1146" i="24"/>
  <c r="AE1146" i="24"/>
  <c r="AF1150" i="24"/>
  <c r="AE1150" i="24"/>
  <c r="AF1154" i="24"/>
  <c r="AE1154" i="24"/>
  <c r="AF1158" i="24"/>
  <c r="AE1158" i="24"/>
  <c r="AF1162" i="24"/>
  <c r="AE1162" i="24"/>
  <c r="AF1166" i="24"/>
  <c r="AE1166" i="24"/>
  <c r="AF1170" i="24"/>
  <c r="AE1170" i="24"/>
  <c r="AF1174" i="24"/>
  <c r="AE1174" i="24"/>
  <c r="AF1178" i="24"/>
  <c r="AE1178" i="24"/>
  <c r="AF1182" i="24"/>
  <c r="AE1182" i="24"/>
  <c r="AF1186" i="24"/>
  <c r="AE1186" i="24"/>
  <c r="AF1190" i="24"/>
  <c r="AE1190" i="24"/>
  <c r="AF1194" i="24"/>
  <c r="AE1194" i="24"/>
  <c r="AF1198" i="24"/>
  <c r="AE1198" i="24"/>
  <c r="AF1202" i="24"/>
  <c r="AE1202" i="24"/>
  <c r="AF1206" i="24"/>
  <c r="AE1206" i="24"/>
  <c r="AF1210" i="24"/>
  <c r="AE1210" i="24"/>
  <c r="AF1214" i="24"/>
  <c r="AE1214" i="24"/>
  <c r="AF1222" i="24"/>
  <c r="AE1222" i="24"/>
  <c r="AF1226" i="24"/>
  <c r="AE1226" i="24"/>
  <c r="AF1234" i="24"/>
  <c r="AE1234" i="24"/>
  <c r="AF1238" i="24"/>
  <c r="AE1238" i="24"/>
  <c r="AF1246" i="24"/>
  <c r="AE1246" i="24"/>
  <c r="AF1258" i="24"/>
  <c r="AE1258" i="24"/>
  <c r="AF1266" i="24"/>
  <c r="AE1266" i="24"/>
  <c r="AF1270" i="24"/>
  <c r="AE1270" i="24"/>
  <c r="AF1274" i="24"/>
  <c r="AE1274" i="24"/>
  <c r="AF1278" i="24"/>
  <c r="AE1278" i="24"/>
  <c r="AF1282" i="24"/>
  <c r="AE1282" i="24"/>
  <c r="AF1290" i="24"/>
  <c r="AE1290" i="24"/>
  <c r="AF1294" i="24"/>
  <c r="AE1294" i="24"/>
  <c r="AF1298" i="24"/>
  <c r="AE1298" i="24"/>
  <c r="AF1302" i="24"/>
  <c r="AE1302" i="24"/>
  <c r="AF1306" i="24"/>
  <c r="AE1306" i="24"/>
  <c r="AF1310" i="24"/>
  <c r="AE1310" i="24"/>
  <c r="AF1314" i="24"/>
  <c r="AE1314" i="24"/>
  <c r="AF1318" i="24"/>
  <c r="AE1318" i="24"/>
  <c r="AF1322" i="24"/>
  <c r="AE1322" i="24"/>
  <c r="AF1326" i="24"/>
  <c r="AE1326" i="24"/>
  <c r="AF1330" i="24"/>
  <c r="AE1330" i="24"/>
  <c r="AF1334" i="24"/>
  <c r="AE1334" i="24"/>
  <c r="AF1338" i="24"/>
  <c r="AE1338" i="24"/>
  <c r="AF1342" i="24"/>
  <c r="AE1342" i="24"/>
  <c r="AF1346" i="24"/>
  <c r="AE1346" i="24"/>
  <c r="AF1350" i="24"/>
  <c r="AE1350" i="24"/>
  <c r="AF1358" i="24"/>
  <c r="AE1358" i="24"/>
  <c r="AF1366" i="24"/>
  <c r="AE1366" i="24"/>
  <c r="AF1370" i="24"/>
  <c r="AE1370" i="24"/>
  <c r="AF1374" i="24"/>
  <c r="AE1374" i="24"/>
  <c r="AF1378" i="24"/>
  <c r="AE1378" i="24"/>
  <c r="AF1382" i="24"/>
  <c r="AE1382" i="24"/>
  <c r="AF1386" i="24"/>
  <c r="AE1386" i="24"/>
  <c r="AF1390" i="24"/>
  <c r="AE1390" i="24"/>
  <c r="AF1394" i="24"/>
  <c r="AE1394" i="24"/>
  <c r="AF1398" i="24"/>
  <c r="AE1398" i="24"/>
  <c r="AF1402" i="24"/>
  <c r="AE1402" i="24"/>
  <c r="AF1406" i="24"/>
  <c r="AE1406" i="24"/>
  <c r="AF1410" i="24"/>
  <c r="AE1410" i="24"/>
  <c r="AF1414" i="24"/>
  <c r="AE1414" i="24"/>
  <c r="AF1418" i="24"/>
  <c r="AE1418" i="24"/>
  <c r="AF1422" i="24"/>
  <c r="AE1422" i="24"/>
  <c r="AE1426" i="24"/>
  <c r="AF1426" i="24"/>
  <c r="AE1434" i="24"/>
  <c r="AF1434" i="24"/>
  <c r="AF1438" i="24"/>
  <c r="AE1438" i="24"/>
  <c r="AF1442" i="24"/>
  <c r="AE1442" i="24"/>
  <c r="AF1446" i="24"/>
  <c r="AE1446" i="24"/>
  <c r="AF1450" i="24"/>
  <c r="AE1450" i="24"/>
  <c r="AF1454" i="24"/>
  <c r="AE1454" i="24"/>
  <c r="AF1458" i="24"/>
  <c r="AE1458" i="24"/>
  <c r="AF1462" i="24"/>
  <c r="AE1462" i="24"/>
  <c r="AF1466" i="24"/>
  <c r="AE1466" i="24"/>
  <c r="AF1478" i="24"/>
  <c r="AE1478" i="24"/>
  <c r="AF1490" i="24"/>
  <c r="AE1490" i="24"/>
  <c r="AF1494" i="24"/>
  <c r="AE1494" i="24"/>
  <c r="AF1506" i="24"/>
  <c r="AE1506" i="24"/>
  <c r="AF1514" i="24"/>
  <c r="AE1514" i="24"/>
  <c r="AF1518" i="24"/>
  <c r="AE1518" i="24"/>
  <c r="AF1522" i="24"/>
  <c r="AE1522" i="24"/>
  <c r="AF1530" i="24"/>
  <c r="AE1530" i="24"/>
  <c r="AF1534" i="24"/>
  <c r="AE1534" i="24"/>
  <c r="AF1538" i="24"/>
  <c r="AE1538" i="24"/>
  <c r="AF1542" i="24"/>
  <c r="AE1542" i="24"/>
  <c r="AF1546" i="24"/>
  <c r="AE1546" i="24"/>
  <c r="AF1550" i="24"/>
  <c r="AE1550" i="24"/>
  <c r="AF1554" i="24"/>
  <c r="AE1554" i="24"/>
  <c r="AF1558" i="24"/>
  <c r="AE1558" i="24"/>
  <c r="AF1562" i="24"/>
  <c r="AE1562" i="24"/>
  <c r="AF1566" i="24"/>
  <c r="AE1566" i="24"/>
  <c r="AF1574" i="24"/>
  <c r="AE1574" i="24"/>
  <c r="AF1578" i="24"/>
  <c r="AE1578" i="24"/>
  <c r="AF1582" i="24"/>
  <c r="AE1582" i="24"/>
  <c r="AF1586" i="24"/>
  <c r="AE1586" i="24"/>
  <c r="AF1590" i="24"/>
  <c r="AE1590" i="24"/>
  <c r="AF1594" i="24"/>
  <c r="AE1594" i="24"/>
  <c r="AF1598" i="24"/>
  <c r="AE1598" i="24"/>
  <c r="AF1606" i="24"/>
  <c r="AE1606" i="24"/>
  <c r="AF1610" i="24"/>
  <c r="AE1610" i="24"/>
  <c r="AF1622" i="24"/>
  <c r="AE1622" i="24"/>
  <c r="AF1626" i="24"/>
  <c r="AE1626" i="24"/>
  <c r="AF1634" i="24"/>
  <c r="AE1634" i="24"/>
  <c r="AF1638" i="24"/>
  <c r="AE1638" i="24"/>
  <c r="AF1642" i="24"/>
  <c r="AE1642" i="24"/>
  <c r="AF1650" i="24"/>
  <c r="AE1650" i="24"/>
  <c r="AF1666" i="24"/>
  <c r="AE1666" i="24"/>
  <c r="AF1670" i="24"/>
  <c r="AE1670" i="24"/>
  <c r="AF1674" i="24"/>
  <c r="AE1674" i="24"/>
  <c r="AF1678" i="24"/>
  <c r="AE1678" i="24"/>
  <c r="AF1682" i="24"/>
  <c r="AE1682" i="24"/>
  <c r="AF1686" i="24"/>
  <c r="AE1686" i="24"/>
  <c r="AF1698" i="24"/>
  <c r="AE1698" i="24"/>
  <c r="AF1706" i="24"/>
  <c r="AE1706" i="24"/>
  <c r="AF1714" i="24"/>
  <c r="AE1714" i="24"/>
  <c r="AF1718" i="24"/>
  <c r="AE1718" i="24"/>
  <c r="AF1722" i="24"/>
  <c r="AE1722" i="24"/>
  <c r="AF1726" i="24"/>
  <c r="AE1726" i="24"/>
  <c r="AF1742" i="24"/>
  <c r="AE1742" i="24"/>
  <c r="AF1758" i="24"/>
  <c r="AE1758" i="24"/>
  <c r="AF1762" i="24"/>
  <c r="AE1762" i="24"/>
  <c r="AF1766" i="24"/>
  <c r="AE1766" i="24"/>
  <c r="AF1770" i="24"/>
  <c r="AE1770" i="24"/>
  <c r="AF1778" i="24"/>
  <c r="AE1778" i="24"/>
  <c r="AF1782" i="24"/>
  <c r="AE1782" i="24"/>
  <c r="AF1786" i="24"/>
  <c r="AE1786" i="24"/>
  <c r="AF1790" i="24"/>
  <c r="AE1790" i="24"/>
  <c r="AF1794" i="24"/>
  <c r="AE1794" i="24"/>
  <c r="AF1798" i="24"/>
  <c r="AE1798" i="24"/>
  <c r="AF1806" i="24"/>
  <c r="AE1806" i="24"/>
  <c r="AF1810" i="24"/>
  <c r="AE1810" i="24"/>
  <c r="AF1814" i="24"/>
  <c r="AE1814" i="24"/>
  <c r="AF1822" i="24"/>
  <c r="AE1822" i="24"/>
  <c r="AF1838" i="24"/>
  <c r="AE1838" i="24"/>
  <c r="AF1846" i="24"/>
  <c r="AE1846" i="24"/>
  <c r="AF1850" i="24"/>
  <c r="AE1850" i="24"/>
  <c r="AF1862" i="24"/>
  <c r="AE1862" i="24"/>
  <c r="AF1874" i="24"/>
  <c r="AE1874" i="24"/>
  <c r="AF1878" i="24"/>
  <c r="AE1878" i="24"/>
  <c r="AF1882" i="24"/>
  <c r="AE1882" i="24"/>
  <c r="AF1890" i="24"/>
  <c r="AE1890" i="24"/>
  <c r="AE1894" i="24"/>
  <c r="AF1894" i="24"/>
  <c r="AE1898" i="24"/>
  <c r="AF1898" i="24"/>
  <c r="AE1902" i="24"/>
  <c r="AF1902" i="24"/>
  <c r="AE1906" i="24"/>
  <c r="AF1906" i="24"/>
  <c r="AE1910" i="24"/>
  <c r="AF1910" i="24"/>
  <c r="AE1922" i="24"/>
  <c r="AF1922" i="24"/>
  <c r="AE1926" i="24"/>
  <c r="AF1926" i="24"/>
  <c r="AE1934" i="24"/>
  <c r="AF1934" i="24"/>
  <c r="AE1958" i="24"/>
  <c r="AF1958" i="24"/>
  <c r="AE1966" i="24"/>
  <c r="AF1966" i="24"/>
  <c r="AE1970" i="24"/>
  <c r="AF1970" i="24"/>
  <c r="AE1974" i="24"/>
  <c r="AF1974" i="24"/>
  <c r="AE1990" i="24"/>
  <c r="AF1990" i="24"/>
  <c r="AE1994" i="24"/>
  <c r="AF1994" i="24"/>
  <c r="AE2002" i="24"/>
  <c r="AF2002" i="24"/>
  <c r="AF2006" i="24"/>
  <c r="AE2006" i="24"/>
  <c r="AF2014" i="24"/>
  <c r="AE2014" i="24"/>
  <c r="AF2018" i="24"/>
  <c r="AE2018" i="24"/>
  <c r="AF2026" i="24"/>
  <c r="AE2026" i="24"/>
  <c r="AF2030" i="24"/>
  <c r="AE2030" i="24"/>
  <c r="AF2034" i="24"/>
  <c r="AE2034" i="24"/>
  <c r="AF2038" i="24"/>
  <c r="AE2038" i="24"/>
  <c r="AF2042" i="24"/>
  <c r="AE2042" i="24"/>
  <c r="AF2058" i="24"/>
  <c r="AE2058" i="24"/>
  <c r="AF2062" i="24"/>
  <c r="AE2062" i="24"/>
  <c r="AF2066" i="24"/>
  <c r="AE2066" i="24"/>
  <c r="AF2070" i="24"/>
  <c r="AE2070" i="24"/>
  <c r="AF2074" i="24"/>
  <c r="AE2074" i="24"/>
  <c r="AF2078" i="24"/>
  <c r="AE2078" i="24"/>
  <c r="AF2082" i="24"/>
  <c r="AE2082" i="24"/>
  <c r="AF2090" i="24"/>
  <c r="AE2090" i="24"/>
  <c r="AF2094" i="24"/>
  <c r="AE2094" i="24"/>
  <c r="AF2110" i="24"/>
  <c r="AE2110" i="24"/>
  <c r="AF2114" i="24"/>
  <c r="AE2114" i="24"/>
  <c r="AF2118" i="24"/>
  <c r="AE2118" i="24"/>
  <c r="AF2122" i="24"/>
  <c r="AE2122" i="24"/>
  <c r="AF2126" i="24"/>
  <c r="AE2126" i="24"/>
  <c r="AF2130" i="24"/>
  <c r="AE2130" i="24"/>
  <c r="AF2134" i="24"/>
  <c r="AE2134" i="24"/>
  <c r="AF2138" i="24"/>
  <c r="AE2138" i="24"/>
  <c r="AF2142" i="24"/>
  <c r="AE2142" i="24"/>
  <c r="AF2146" i="24"/>
  <c r="AE2146" i="24"/>
  <c r="AF2150" i="24"/>
  <c r="AE2150" i="24"/>
  <c r="AF2154" i="24"/>
  <c r="AE2154" i="24"/>
  <c r="AF2158" i="24"/>
  <c r="AE2158" i="24"/>
  <c r="AF2162" i="24"/>
  <c r="AE2162" i="24"/>
  <c r="AF2166" i="24"/>
  <c r="AE2166" i="24"/>
  <c r="AF2170" i="24"/>
  <c r="AE2170" i="24"/>
  <c r="AF2174" i="24"/>
  <c r="AE2174" i="24"/>
  <c r="AF2178" i="24"/>
  <c r="AE2178" i="24"/>
  <c r="AF2182" i="24"/>
  <c r="AE2182" i="24"/>
  <c r="AF2186" i="24"/>
  <c r="AE2186" i="24"/>
  <c r="AF2190" i="24"/>
  <c r="AE2190" i="24"/>
  <c r="AF2198" i="24"/>
  <c r="AE2198" i="24"/>
  <c r="AF2202" i="24"/>
  <c r="AE2202" i="24"/>
  <c r="AF2206" i="24"/>
  <c r="AE2206" i="24"/>
  <c r="AF2210" i="24"/>
  <c r="AE2210" i="24"/>
  <c r="AF2214" i="24"/>
  <c r="AE2214" i="24"/>
  <c r="AF2226" i="24"/>
  <c r="AE2226" i="24"/>
  <c r="AF2234" i="24"/>
  <c r="AE2234" i="24"/>
  <c r="AF2246" i="24"/>
  <c r="AE2246" i="24"/>
  <c r="AF2250" i="24"/>
  <c r="AE2250" i="24"/>
  <c r="AF2254" i="24"/>
  <c r="AE2254" i="24"/>
  <c r="AF2258" i="24"/>
  <c r="AE2258" i="24"/>
  <c r="AF2262" i="24"/>
  <c r="AE2262" i="24"/>
  <c r="AF2274" i="24"/>
  <c r="AE2274" i="24"/>
  <c r="AF2278" i="24"/>
  <c r="AE2278" i="24"/>
  <c r="AF2290" i="24"/>
  <c r="AE2290" i="24"/>
  <c r="AF2294" i="24"/>
  <c r="AE2294" i="24"/>
  <c r="AF2302" i="24"/>
  <c r="AE2302" i="24"/>
  <c r="AF2330" i="24"/>
  <c r="AE2330" i="24"/>
  <c r="AF2334" i="24"/>
  <c r="AE2334" i="24"/>
  <c r="AF2342" i="24"/>
  <c r="AE2342" i="24"/>
  <c r="AF2346" i="24"/>
  <c r="AE2346" i="24"/>
  <c r="AF2370" i="24"/>
  <c r="AE2370" i="24"/>
  <c r="AF2390" i="24"/>
  <c r="AE2390" i="24"/>
  <c r="AF2394" i="24"/>
  <c r="AE2394" i="24"/>
  <c r="AF2402" i="24"/>
  <c r="AE2402" i="24"/>
  <c r="AF2406" i="24"/>
  <c r="AE2406" i="24"/>
  <c r="AF2422" i="24"/>
  <c r="AE2422" i="24"/>
  <c r="AF2426" i="24"/>
  <c r="AE2426" i="24"/>
  <c r="AF2430" i="24"/>
  <c r="AE2430" i="24"/>
  <c r="AE2442" i="24"/>
  <c r="AF2442" i="24"/>
  <c r="AE2446" i="24"/>
  <c r="AF2446" i="24"/>
  <c r="AE2454" i="24"/>
  <c r="AF2454" i="24"/>
  <c r="AE2478" i="24"/>
  <c r="AF2478" i="24"/>
  <c r="AE2486" i="24"/>
  <c r="AF2486" i="24"/>
  <c r="AE2498" i="24"/>
  <c r="AF2498" i="24"/>
  <c r="AE2506" i="24"/>
  <c r="AF2506" i="24"/>
  <c r="AE2534" i="24"/>
  <c r="AF2534" i="24"/>
  <c r="AE2538" i="24"/>
  <c r="AF2538" i="24"/>
  <c r="AE2542" i="24"/>
  <c r="AF2542" i="24"/>
  <c r="AE2546" i="24"/>
  <c r="AF2546" i="24"/>
  <c r="AE2550" i="24"/>
  <c r="AF2550" i="24"/>
  <c r="AE2558" i="24"/>
  <c r="AF2558" i="24"/>
  <c r="AE2570" i="24"/>
  <c r="AF2570" i="24"/>
  <c r="AE2586" i="24"/>
  <c r="AF2586" i="24"/>
  <c r="AE2590" i="24"/>
  <c r="AF2590" i="24"/>
  <c r="AE2598" i="24"/>
  <c r="AF2598" i="24"/>
  <c r="AE2602" i="24"/>
  <c r="AF2602" i="24"/>
  <c r="AE2614" i="24"/>
  <c r="AF2614" i="24"/>
  <c r="AE2618" i="24"/>
  <c r="AF2618" i="24"/>
  <c r="AE2622" i="24"/>
  <c r="AF2622" i="24"/>
  <c r="AE2626" i="24"/>
  <c r="AF2626" i="24"/>
  <c r="AE2630" i="24"/>
  <c r="AF2630" i="24"/>
  <c r="AE2634" i="24"/>
  <c r="AF2634" i="24"/>
  <c r="AE2638" i="24"/>
  <c r="AF2638" i="24"/>
  <c r="AE2654" i="24"/>
  <c r="AF2654" i="24"/>
  <c r="AE2658" i="24"/>
  <c r="AF2658" i="24"/>
  <c r="AE2670" i="24"/>
  <c r="AF2670" i="24"/>
  <c r="AE2674" i="24"/>
  <c r="AF2674" i="24"/>
  <c r="AE2686" i="24"/>
  <c r="AF2686" i="24"/>
  <c r="AE2694" i="24"/>
  <c r="AF2694" i="24"/>
  <c r="AE2698" i="24"/>
  <c r="AF2698" i="24"/>
  <c r="AE2706" i="24"/>
  <c r="AF2706" i="24"/>
  <c r="AE2710" i="24"/>
  <c r="AF2710" i="24"/>
  <c r="AE2714" i="24"/>
  <c r="AF2714" i="24"/>
  <c r="AE2730" i="24"/>
  <c r="AF2730" i="24"/>
  <c r="AE2734" i="24"/>
  <c r="AF2734" i="24"/>
  <c r="AE2738" i="24"/>
  <c r="AF2738" i="24"/>
  <c r="AE2742" i="24"/>
  <c r="AF2742" i="24"/>
  <c r="AE2746" i="24"/>
  <c r="AF2746" i="24"/>
  <c r="AE2758" i="24"/>
  <c r="AF2758" i="24"/>
  <c r="AE2762" i="24"/>
  <c r="AF2762" i="24"/>
  <c r="AE2778" i="24"/>
  <c r="AF2778" i="24"/>
  <c r="AE2782" i="24"/>
  <c r="AF2782" i="24"/>
  <c r="AE2786" i="24"/>
  <c r="AF2786" i="24"/>
  <c r="AE2790" i="24"/>
  <c r="AF2790" i="24"/>
  <c r="AF2806" i="24"/>
  <c r="AE2806" i="24"/>
  <c r="AF2810" i="24"/>
  <c r="AE2810" i="24"/>
  <c r="AF2814" i="24"/>
  <c r="AE2814" i="24"/>
  <c r="AF2818" i="24"/>
  <c r="AE2818" i="24"/>
  <c r="AF2822" i="24"/>
  <c r="AE2822" i="24"/>
  <c r="AF2826" i="24"/>
  <c r="AE2826" i="24"/>
  <c r="AF2838" i="24"/>
  <c r="AE2838" i="24"/>
  <c r="AF2842" i="24"/>
  <c r="AE2842" i="24"/>
  <c r="AF2846" i="24"/>
  <c r="AE2846" i="24"/>
  <c r="AF2850" i="24"/>
  <c r="AE2850" i="24"/>
  <c r="AF2866" i="24"/>
  <c r="AE2866" i="24"/>
  <c r="AF2882" i="24"/>
  <c r="AE2882" i="24"/>
  <c r="AF2886" i="24"/>
  <c r="AE2886" i="24"/>
  <c r="AF2890" i="24"/>
  <c r="AE2890" i="24"/>
  <c r="AF2898" i="24"/>
  <c r="AE2898" i="24"/>
  <c r="AF2922" i="24"/>
  <c r="AE2922" i="24"/>
  <c r="AF2926" i="24"/>
  <c r="AE2926" i="24"/>
  <c r="AF2930" i="24"/>
  <c r="AE2930" i="24"/>
  <c r="AF2934" i="24"/>
  <c r="AE2934" i="24"/>
  <c r="AF2938" i="24"/>
  <c r="AE2938" i="24"/>
  <c r="AF2946" i="24"/>
  <c r="AE2946" i="24"/>
  <c r="AF2950" i="24"/>
  <c r="AE2950" i="24"/>
  <c r="AF2954" i="24"/>
  <c r="AE2954" i="24"/>
  <c r="AF2958" i="24"/>
  <c r="AE2958" i="24"/>
  <c r="AF2962" i="24"/>
  <c r="AE2962" i="24"/>
  <c r="AF2966" i="24"/>
  <c r="AE2966" i="24"/>
  <c r="AF2970" i="24"/>
  <c r="AE2970" i="24"/>
  <c r="AF2974" i="24"/>
  <c r="AE2974" i="24"/>
  <c r="AF2978" i="24"/>
  <c r="AE2978" i="24"/>
  <c r="AF2982" i="24"/>
  <c r="AE2982" i="24"/>
  <c r="AF2986" i="24"/>
  <c r="AE2986" i="24"/>
  <c r="AF2990" i="24"/>
  <c r="AE2990" i="24"/>
  <c r="AF3006" i="24"/>
  <c r="AE3006" i="24"/>
  <c r="AF3010" i="24"/>
  <c r="AE3010" i="24"/>
  <c r="AF3014" i="24"/>
  <c r="AE3014" i="24"/>
  <c r="AF3018" i="24"/>
  <c r="AE3018" i="24"/>
  <c r="AF3026" i="24"/>
  <c r="AE3026" i="24"/>
  <c r="AF3030" i="24"/>
  <c r="AE3030" i="24"/>
  <c r="AF3034" i="24"/>
  <c r="AE3034" i="24"/>
  <c r="AF3038" i="24"/>
  <c r="AE3038" i="24"/>
  <c r="AF3046" i="24"/>
  <c r="AE3046" i="24"/>
  <c r="AF3050" i="24"/>
  <c r="AE3050" i="24"/>
  <c r="AE3054" i="24"/>
  <c r="AF3054" i="24"/>
  <c r="AF3058" i="24"/>
  <c r="AE3058" i="24"/>
  <c r="AF3062" i="24"/>
  <c r="AE3062" i="24"/>
  <c r="AF3066" i="24"/>
  <c r="AE3066" i="24"/>
  <c r="AF3070" i="24"/>
  <c r="AE3070" i="24"/>
  <c r="AF3074" i="24"/>
  <c r="AE3074" i="24"/>
  <c r="AF3078" i="24"/>
  <c r="AE3078" i="24"/>
  <c r="AF3086" i="24"/>
  <c r="AE3086" i="24"/>
  <c r="AF3094" i="24"/>
  <c r="AE3094" i="24"/>
  <c r="AF3098" i="24"/>
  <c r="AE3098" i="24"/>
  <c r="AF3106" i="24"/>
  <c r="AE3106" i="24"/>
  <c r="AF3110" i="24"/>
  <c r="AE3110" i="24"/>
  <c r="AF3114" i="24"/>
  <c r="AE3114" i="24"/>
  <c r="AF3118" i="24"/>
  <c r="AE3118" i="24"/>
  <c r="AF3122" i="24"/>
  <c r="AE3122" i="24"/>
  <c r="AF3126" i="24"/>
  <c r="AE3126" i="24"/>
  <c r="AF3130" i="24"/>
  <c r="AE3130" i="24"/>
  <c r="AF3138" i="24"/>
  <c r="AE3138" i="24"/>
  <c r="AF3146" i="24"/>
  <c r="AE3146" i="24"/>
  <c r="AF3150" i="24"/>
  <c r="AE3150" i="24"/>
  <c r="AF3154" i="24"/>
  <c r="AE3154" i="24"/>
  <c r="AF3162" i="24"/>
  <c r="AE3162" i="24"/>
  <c r="AF3166" i="24"/>
  <c r="AE3166" i="24"/>
  <c r="AF3170" i="24"/>
  <c r="AE3170" i="24"/>
  <c r="AF3178" i="24"/>
  <c r="AE3178" i="24"/>
  <c r="AF3182" i="24"/>
  <c r="AE3182" i="24"/>
  <c r="AF3186" i="24"/>
  <c r="AE3186" i="24"/>
  <c r="AF3190" i="24"/>
  <c r="AE3190" i="24"/>
  <c r="AF3198" i="24"/>
  <c r="AE3198" i="24"/>
  <c r="AF3202" i="24"/>
  <c r="AE3202" i="24"/>
  <c r="AF3206" i="24"/>
  <c r="AE3206" i="24"/>
  <c r="AF3210" i="24"/>
  <c r="AE3210" i="24"/>
  <c r="AF3214" i="24"/>
  <c r="AE3214" i="24"/>
  <c r="AF3226" i="24"/>
  <c r="AE3226" i="24"/>
  <c r="AF3230" i="24"/>
  <c r="AE3230" i="24"/>
  <c r="AF3234" i="24"/>
  <c r="AE3234" i="24"/>
  <c r="AF3238" i="24"/>
  <c r="AE3238" i="24"/>
  <c r="AF3242" i="24"/>
  <c r="AE3242" i="24"/>
  <c r="AF3246" i="24"/>
  <c r="AE3246" i="24"/>
  <c r="AF3250" i="24"/>
  <c r="AE3250" i="24"/>
  <c r="AF3258" i="24"/>
  <c r="AE3258" i="24"/>
  <c r="AF3266" i="24"/>
  <c r="AE3266" i="24"/>
  <c r="AF3270" i="24"/>
  <c r="AE3270" i="24"/>
  <c r="AF3282" i="24"/>
  <c r="AE3282" i="24"/>
  <c r="AF3286" i="24"/>
  <c r="AE3286" i="24"/>
  <c r="AF3290" i="24"/>
  <c r="AE3290" i="24"/>
  <c r="AF3306" i="24"/>
  <c r="AE3306" i="24"/>
  <c r="AF3314" i="24"/>
  <c r="AE3314" i="24"/>
  <c r="AF3322" i="24"/>
  <c r="AE3322" i="24"/>
  <c r="AF3326" i="24"/>
  <c r="AE3326" i="24"/>
  <c r="AF3330" i="24"/>
  <c r="AE3330" i="24"/>
  <c r="AF3338" i="24"/>
  <c r="AE3338" i="24"/>
  <c r="AF3342" i="24"/>
  <c r="AE3342" i="24"/>
  <c r="AF3346" i="24"/>
  <c r="AE3346" i="24"/>
  <c r="AF3350" i="24"/>
  <c r="AE3350" i="24"/>
  <c r="AF3354" i="24"/>
  <c r="AE3354" i="24"/>
  <c r="AF3358" i="24"/>
  <c r="AE3358" i="24"/>
  <c r="AF3362" i="24"/>
  <c r="AE3362" i="24"/>
  <c r="AF3366" i="24"/>
  <c r="AE3366" i="24"/>
  <c r="AF3374" i="24"/>
  <c r="AE3374" i="24"/>
  <c r="AF3378" i="24"/>
  <c r="AE3378" i="24"/>
  <c r="AF3382" i="24"/>
  <c r="AE3382" i="24"/>
  <c r="AF3394" i="24"/>
  <c r="AE3394" i="24"/>
  <c r="AF3398" i="24"/>
  <c r="AE3398" i="24"/>
  <c r="AF3402" i="24"/>
  <c r="AE3402" i="24"/>
  <c r="AF3498" i="24"/>
  <c r="AE3498" i="24"/>
  <c r="AE324" i="24"/>
  <c r="AF324" i="24"/>
  <c r="AE328" i="24"/>
  <c r="AF328" i="24"/>
  <c r="AE332" i="24"/>
  <c r="AF332" i="24"/>
  <c r="AF336" i="24"/>
  <c r="AE336" i="24"/>
  <c r="AE340" i="24"/>
  <c r="AF340" i="24"/>
  <c r="AE344" i="24"/>
  <c r="AF344" i="24"/>
  <c r="AE348" i="24"/>
  <c r="AF348" i="24"/>
  <c r="AF352" i="24"/>
  <c r="AE352" i="24"/>
  <c r="AE356" i="24"/>
  <c r="AF356" i="24"/>
  <c r="AE360" i="24"/>
  <c r="AF360" i="24"/>
  <c r="AF364" i="24"/>
  <c r="AE364" i="24"/>
  <c r="AE368" i="24"/>
  <c r="AF368" i="24"/>
  <c r="AE372" i="24"/>
  <c r="AF372" i="24"/>
  <c r="AF376" i="24"/>
  <c r="AE376" i="24"/>
  <c r="AE380" i="24"/>
  <c r="AF380" i="24"/>
  <c r="AE384" i="24"/>
  <c r="AF384" i="24"/>
  <c r="AE388" i="24"/>
  <c r="AF388" i="24"/>
  <c r="AF392" i="24"/>
  <c r="AE392" i="24"/>
  <c r="AE396" i="24"/>
  <c r="AF396" i="24"/>
  <c r="AE400" i="24"/>
  <c r="AF400" i="24"/>
  <c r="AE404" i="24"/>
  <c r="AF404" i="24"/>
  <c r="AE408" i="24"/>
  <c r="AF408" i="24"/>
  <c r="AF412" i="24"/>
  <c r="AE412" i="24"/>
  <c r="AE416" i="24"/>
  <c r="AF416" i="24"/>
  <c r="AF420" i="24"/>
  <c r="AE420" i="24"/>
  <c r="AF424" i="24"/>
  <c r="AE424" i="24"/>
  <c r="AF428" i="24"/>
  <c r="AE428" i="24"/>
  <c r="AE432" i="24"/>
  <c r="AF432" i="24"/>
  <c r="AE436" i="24"/>
  <c r="AF436" i="24"/>
  <c r="AE440" i="24"/>
  <c r="AF440" i="24"/>
  <c r="AE444" i="24"/>
  <c r="AF444" i="24"/>
  <c r="AF448" i="24"/>
  <c r="AE448" i="24"/>
  <c r="AE452" i="24"/>
  <c r="AF452" i="24"/>
  <c r="AE456" i="24"/>
  <c r="AF456" i="24"/>
  <c r="AE460" i="24"/>
  <c r="AF460" i="24"/>
  <c r="AE464" i="24"/>
  <c r="AF464" i="24"/>
  <c r="AF468" i="24"/>
  <c r="AE468" i="24"/>
  <c r="AF472" i="24"/>
  <c r="AE472" i="24"/>
  <c r="AE476" i="24"/>
  <c r="AF476" i="24"/>
  <c r="AE480" i="24"/>
  <c r="AF480" i="24"/>
  <c r="AF484" i="24"/>
  <c r="AE484" i="24"/>
  <c r="AE488" i="24"/>
  <c r="AF488" i="24"/>
  <c r="AF492" i="24"/>
  <c r="AE492" i="24"/>
  <c r="AE496" i="24"/>
  <c r="AF496" i="24"/>
  <c r="AF500" i="24"/>
  <c r="AE500" i="24"/>
  <c r="AF504" i="24"/>
  <c r="AE504" i="24"/>
  <c r="AF508" i="24"/>
  <c r="AE508" i="24"/>
  <c r="AF512" i="24"/>
  <c r="AE512" i="24"/>
  <c r="AF516" i="24"/>
  <c r="AE516" i="24"/>
  <c r="AF520" i="24"/>
  <c r="AE520" i="24"/>
  <c r="AF524" i="24"/>
  <c r="AE524" i="24"/>
  <c r="AF528" i="24"/>
  <c r="AE528" i="24"/>
  <c r="AF532" i="24"/>
  <c r="AE532" i="24"/>
  <c r="AF536" i="24"/>
  <c r="AE536" i="24"/>
  <c r="AF540" i="24"/>
  <c r="AE540" i="24"/>
  <c r="AF544" i="24"/>
  <c r="AE544" i="24"/>
  <c r="AF548" i="24"/>
  <c r="AE548" i="24"/>
  <c r="AF552" i="24"/>
  <c r="AE552" i="24"/>
  <c r="AF556" i="24"/>
  <c r="AE556" i="24"/>
  <c r="AF560" i="24"/>
  <c r="AE560" i="24"/>
  <c r="AF564" i="24"/>
  <c r="AE564" i="24"/>
  <c r="AF568" i="24"/>
  <c r="AE568" i="24"/>
  <c r="AF572" i="24"/>
  <c r="AE572" i="24"/>
  <c r="AF576" i="24"/>
  <c r="AE576" i="24"/>
  <c r="AE580" i="24"/>
  <c r="AF580" i="24"/>
  <c r="AF584" i="24"/>
  <c r="AE584" i="24"/>
  <c r="AF588" i="24"/>
  <c r="AE588" i="24"/>
  <c r="AF592" i="24"/>
  <c r="AE592" i="24"/>
  <c r="AF596" i="24"/>
  <c r="AE596" i="24"/>
  <c r="AF600" i="24"/>
  <c r="AE600" i="24"/>
  <c r="AF604" i="24"/>
  <c r="AE604" i="24"/>
  <c r="AF608" i="24"/>
  <c r="AE608" i="24"/>
  <c r="AF612" i="24"/>
  <c r="AE612" i="24"/>
  <c r="AF616" i="24"/>
  <c r="AE616" i="24"/>
  <c r="AF620" i="24"/>
  <c r="AE620" i="24"/>
  <c r="AF624" i="24"/>
  <c r="AE624" i="24"/>
  <c r="AF628" i="24"/>
  <c r="AE628" i="24"/>
  <c r="AF632" i="24"/>
  <c r="AE632" i="24"/>
  <c r="AF636" i="24"/>
  <c r="AE636" i="24"/>
  <c r="AF640" i="24"/>
  <c r="AE640" i="24"/>
  <c r="AF644" i="24"/>
  <c r="AE644" i="24"/>
  <c r="AF648" i="24"/>
  <c r="AE648" i="24"/>
  <c r="AF652" i="24"/>
  <c r="AE652" i="24"/>
  <c r="AF656" i="24"/>
  <c r="AE656" i="24"/>
  <c r="AF660" i="24"/>
  <c r="AE660" i="24"/>
  <c r="AF664" i="24"/>
  <c r="AE664" i="24"/>
  <c r="AF668" i="24"/>
  <c r="AE668" i="24"/>
  <c r="AF672" i="24"/>
  <c r="AE672" i="24"/>
  <c r="AF676" i="24"/>
  <c r="AE676" i="24"/>
  <c r="AF680" i="24"/>
  <c r="AE680" i="24"/>
  <c r="AF684" i="24"/>
  <c r="AE684" i="24"/>
  <c r="AF688" i="24"/>
  <c r="AE688" i="24"/>
  <c r="AF692" i="24"/>
  <c r="AE692" i="24"/>
  <c r="AF696" i="24"/>
  <c r="AE696" i="24"/>
  <c r="AF700" i="24"/>
  <c r="AE700" i="24"/>
  <c r="AF704" i="24"/>
  <c r="AE704" i="24"/>
  <c r="AF708" i="24"/>
  <c r="AE708" i="24"/>
  <c r="AF712" i="24"/>
  <c r="AE712" i="24"/>
  <c r="AF716" i="24"/>
  <c r="AE716" i="24"/>
  <c r="AF720" i="24"/>
  <c r="AE720" i="24"/>
  <c r="AF724" i="24"/>
  <c r="AE724" i="24"/>
  <c r="AF728" i="24"/>
  <c r="AE728" i="24"/>
  <c r="AF732" i="24"/>
  <c r="AE732" i="24"/>
  <c r="AF736" i="24"/>
  <c r="AE736" i="24"/>
  <c r="AF740" i="24"/>
  <c r="AE740" i="24"/>
  <c r="AF744" i="24"/>
  <c r="AE744" i="24"/>
  <c r="AF748" i="24"/>
  <c r="AE748" i="24"/>
  <c r="AF752" i="24"/>
  <c r="AE752" i="24"/>
  <c r="AF756" i="24"/>
  <c r="AE756" i="24"/>
  <c r="AF760" i="24"/>
  <c r="AE760" i="24"/>
  <c r="AF764" i="24"/>
  <c r="AE764" i="24"/>
  <c r="AF768" i="24"/>
  <c r="AE768" i="24"/>
  <c r="AF772" i="24"/>
  <c r="AE772" i="24"/>
  <c r="AF776" i="24"/>
  <c r="AE776" i="24"/>
  <c r="AF780" i="24"/>
  <c r="AE780" i="24"/>
  <c r="AF784" i="24"/>
  <c r="AE784" i="24"/>
  <c r="AF788" i="24"/>
  <c r="AE788" i="24"/>
  <c r="AF792" i="24"/>
  <c r="AE792" i="24"/>
  <c r="AF796" i="24"/>
  <c r="AE796" i="24"/>
  <c r="AF800" i="24"/>
  <c r="AE800" i="24"/>
  <c r="AF804" i="24"/>
  <c r="AE804" i="24"/>
  <c r="AF808" i="24"/>
  <c r="AE808" i="24"/>
  <c r="AF812" i="24"/>
  <c r="AE812" i="24"/>
  <c r="AF816" i="24"/>
  <c r="AE816" i="24"/>
  <c r="AF820" i="24"/>
  <c r="AE820" i="24"/>
  <c r="AF824" i="24"/>
  <c r="AE824" i="24"/>
  <c r="AF828" i="24"/>
  <c r="AE828" i="24"/>
  <c r="AF832" i="24"/>
  <c r="AE832" i="24"/>
  <c r="AF836" i="24"/>
  <c r="AE836" i="24"/>
  <c r="AF840" i="24"/>
  <c r="AE840" i="24"/>
  <c r="AF844" i="24"/>
  <c r="AE844" i="24"/>
  <c r="AF848" i="24"/>
  <c r="AE848" i="24"/>
  <c r="AF852" i="24"/>
  <c r="AE852" i="24"/>
  <c r="AF856" i="24"/>
  <c r="AE856" i="24"/>
  <c r="AF860" i="24"/>
  <c r="AE860" i="24"/>
  <c r="AF864" i="24"/>
  <c r="AE864" i="24"/>
  <c r="AF868" i="24"/>
  <c r="AE868" i="24"/>
  <c r="AF872" i="24"/>
  <c r="AE872" i="24"/>
  <c r="AF876" i="24"/>
  <c r="AE876" i="24"/>
  <c r="AF880" i="24"/>
  <c r="AE880" i="24"/>
  <c r="AF884" i="24"/>
  <c r="AE884" i="24"/>
  <c r="AF888" i="24"/>
  <c r="AE888" i="24"/>
  <c r="AF892" i="24"/>
  <c r="AE892" i="24"/>
  <c r="AF896" i="24"/>
  <c r="AE896" i="24"/>
  <c r="AF900" i="24"/>
  <c r="AE900" i="24"/>
  <c r="AF904" i="24"/>
  <c r="AE904" i="24"/>
  <c r="AF908" i="24"/>
  <c r="AE908" i="24"/>
  <c r="AF912" i="24"/>
  <c r="AE912" i="24"/>
  <c r="AF916" i="24"/>
  <c r="AE916" i="24"/>
  <c r="AF920" i="24"/>
  <c r="AE920" i="24"/>
  <c r="AF924" i="24"/>
  <c r="AE924" i="24"/>
  <c r="AF928" i="24"/>
  <c r="AE928" i="24"/>
  <c r="AF932" i="24"/>
  <c r="AE932" i="24"/>
  <c r="AF936" i="24"/>
  <c r="AE936" i="24"/>
  <c r="AF940" i="24"/>
  <c r="AE940" i="24"/>
  <c r="AF944" i="24"/>
  <c r="AE944" i="24"/>
  <c r="AF948" i="24"/>
  <c r="AE948" i="24"/>
  <c r="AF952" i="24"/>
  <c r="AE952" i="24"/>
  <c r="AF956" i="24"/>
  <c r="AE956" i="24"/>
  <c r="AF960" i="24"/>
  <c r="AE960" i="24"/>
  <c r="AF964" i="24"/>
  <c r="AE964" i="24"/>
  <c r="AF968" i="24"/>
  <c r="AE968" i="24"/>
  <c r="AF972" i="24"/>
  <c r="AE972" i="24"/>
  <c r="AF976" i="24"/>
  <c r="AE976" i="24"/>
  <c r="AF980" i="24"/>
  <c r="AE980" i="24"/>
  <c r="AF984" i="24"/>
  <c r="AE984" i="24"/>
  <c r="AF988" i="24"/>
  <c r="AE988" i="24"/>
  <c r="AF992" i="24"/>
  <c r="AE992" i="24"/>
  <c r="AF996" i="24"/>
  <c r="AE996" i="24"/>
  <c r="AF1000" i="24"/>
  <c r="AE1000" i="24"/>
  <c r="AF1004" i="24"/>
  <c r="AE1004" i="24"/>
  <c r="AF1008" i="24"/>
  <c r="AE1008" i="24"/>
  <c r="AF1012" i="24"/>
  <c r="AE1012" i="24"/>
  <c r="AF1016" i="24"/>
  <c r="AE1016" i="24"/>
  <c r="AF1020" i="24"/>
  <c r="AE1020" i="24"/>
  <c r="AF1024" i="24"/>
  <c r="AE1024" i="24"/>
  <c r="AF1028" i="24"/>
  <c r="AE1028" i="24"/>
  <c r="AF1032" i="24"/>
  <c r="AE1032" i="24"/>
  <c r="AF1036" i="24"/>
  <c r="AE1036" i="24"/>
  <c r="AF1040" i="24"/>
  <c r="AE1040" i="24"/>
  <c r="AF1044" i="24"/>
  <c r="AE1044" i="24"/>
  <c r="AF1048" i="24"/>
  <c r="AE1048" i="24"/>
  <c r="AF1052" i="24"/>
  <c r="AE1052" i="24"/>
  <c r="AF1056" i="24"/>
  <c r="AE1056" i="24"/>
  <c r="AF1060" i="24"/>
  <c r="AE1060" i="24"/>
  <c r="AF1064" i="24"/>
  <c r="AE1064" i="24"/>
  <c r="AF1068" i="24"/>
  <c r="AE1068" i="24"/>
  <c r="AF1072" i="24"/>
  <c r="AE1072" i="24"/>
  <c r="AF1076" i="24"/>
  <c r="AE1076" i="24"/>
  <c r="AF1080" i="24"/>
  <c r="AE1080" i="24"/>
  <c r="AF1084" i="24"/>
  <c r="AE1084" i="24"/>
  <c r="AF1088" i="24"/>
  <c r="AE1088" i="24"/>
  <c r="AF1092" i="24"/>
  <c r="AE1092" i="24"/>
  <c r="AF1096" i="24"/>
  <c r="AE1096" i="24"/>
  <c r="AF1100" i="24"/>
  <c r="AE1100" i="24"/>
  <c r="AF1104" i="24"/>
  <c r="AE1104" i="24"/>
  <c r="AF1108" i="24"/>
  <c r="AE1108" i="24"/>
  <c r="AF1112" i="24"/>
  <c r="AE1112" i="24"/>
  <c r="AF1116" i="24"/>
  <c r="AE1116" i="24"/>
  <c r="AF1120" i="24"/>
  <c r="AE1120" i="24"/>
  <c r="AF1124" i="24"/>
  <c r="AE1124" i="24"/>
  <c r="AF1128" i="24"/>
  <c r="AE1128" i="24"/>
  <c r="AF1132" i="24"/>
  <c r="AE1132" i="24"/>
  <c r="AF1136" i="24"/>
  <c r="AE1136" i="24"/>
  <c r="AF1140" i="24"/>
  <c r="AE1140" i="24"/>
  <c r="AF1144" i="24"/>
  <c r="AE1144" i="24"/>
  <c r="AF1148" i="24"/>
  <c r="AE1148" i="24"/>
  <c r="AF1152" i="24"/>
  <c r="AE1152" i="24"/>
  <c r="AF1156" i="24"/>
  <c r="AE1156" i="24"/>
  <c r="AF1160" i="24"/>
  <c r="AE1160" i="24"/>
  <c r="AF1164" i="24"/>
  <c r="AE1164" i="24"/>
  <c r="AF1168" i="24"/>
  <c r="AE1168" i="24"/>
  <c r="AF1172" i="24"/>
  <c r="AE1172" i="24"/>
  <c r="AF1176" i="24"/>
  <c r="AE1176" i="24"/>
  <c r="AF1180" i="24"/>
  <c r="AE1180" i="24"/>
  <c r="AF1184" i="24"/>
  <c r="AE1184" i="24"/>
  <c r="AF1188" i="24"/>
  <c r="AE1188" i="24"/>
  <c r="AF1192" i="24"/>
  <c r="AE1192" i="24"/>
  <c r="AF1196" i="24"/>
  <c r="AE1196" i="24"/>
  <c r="AF1200" i="24"/>
  <c r="AE1200" i="24"/>
  <c r="AF1204" i="24"/>
  <c r="AE1204" i="24"/>
  <c r="AF1208" i="24"/>
  <c r="AE1208" i="24"/>
  <c r="AF1212" i="24"/>
  <c r="AE1212" i="24"/>
  <c r="AF1216" i="24"/>
  <c r="AE1216" i="24"/>
  <c r="AF1220" i="24"/>
  <c r="AE1220" i="24"/>
  <c r="AF1224" i="24"/>
  <c r="AE1224" i="24"/>
  <c r="AF1228" i="24"/>
  <c r="AE1228" i="24"/>
  <c r="AF1232" i="24"/>
  <c r="AE1232" i="24"/>
  <c r="AF1236" i="24"/>
  <c r="AE1236" i="24"/>
  <c r="AF1240" i="24"/>
  <c r="AE1240" i="24"/>
  <c r="AF1244" i="24"/>
  <c r="AE1244" i="24"/>
  <c r="AF1248" i="24"/>
  <c r="AE1248" i="24"/>
  <c r="AF1252" i="24"/>
  <c r="AE1252" i="24"/>
  <c r="AF1256" i="24"/>
  <c r="AE1256" i="24"/>
  <c r="AF1260" i="24"/>
  <c r="AE1260" i="24"/>
  <c r="AF1264" i="24"/>
  <c r="AE1264" i="24"/>
  <c r="AF1268" i="24"/>
  <c r="AE1268" i="24"/>
  <c r="AF1272" i="24"/>
  <c r="AE1272" i="24"/>
  <c r="AF1276" i="24"/>
  <c r="AE1276" i="24"/>
  <c r="AF1280" i="24"/>
  <c r="AE1280" i="24"/>
  <c r="AF1284" i="24"/>
  <c r="AE1284" i="24"/>
  <c r="AF1288" i="24"/>
  <c r="AE1288" i="24"/>
  <c r="AF1292" i="24"/>
  <c r="AE1292" i="24"/>
  <c r="AF1296" i="24"/>
  <c r="AE1296" i="24"/>
  <c r="AF1300" i="24"/>
  <c r="AE1300" i="24"/>
  <c r="AF1304" i="24"/>
  <c r="AE1304" i="24"/>
  <c r="AF1308" i="24"/>
  <c r="AE1308" i="24"/>
  <c r="AF1312" i="24"/>
  <c r="AE1312" i="24"/>
  <c r="AF1316" i="24"/>
  <c r="AE1316" i="24"/>
  <c r="AF1320" i="24"/>
  <c r="AE1320" i="24"/>
  <c r="AF1324" i="24"/>
  <c r="AE1324" i="24"/>
  <c r="AF1328" i="24"/>
  <c r="AE1328" i="24"/>
  <c r="AF1332" i="24"/>
  <c r="AE1332" i="24"/>
  <c r="AF1336" i="24"/>
  <c r="AE1336" i="24"/>
  <c r="AF1340" i="24"/>
  <c r="AE1340" i="24"/>
  <c r="AF1344" i="24"/>
  <c r="AE1344" i="24"/>
  <c r="AF1348" i="24"/>
  <c r="AE1348" i="24"/>
  <c r="AF1352" i="24"/>
  <c r="AE1352" i="24"/>
  <c r="AF1356" i="24"/>
  <c r="AE1356" i="24"/>
  <c r="AF1360" i="24"/>
  <c r="AE1360" i="24"/>
  <c r="AF1364" i="24"/>
  <c r="AE1364" i="24"/>
  <c r="AF1368" i="24"/>
  <c r="AE1368" i="24"/>
  <c r="AF1372" i="24"/>
  <c r="AE1372" i="24"/>
  <c r="AF1376" i="24"/>
  <c r="AE1376" i="24"/>
  <c r="AF1380" i="24"/>
  <c r="AE1380" i="24"/>
  <c r="AF1384" i="24"/>
  <c r="AE1384" i="24"/>
  <c r="AF1388" i="24"/>
  <c r="AE1388" i="24"/>
  <c r="AF1392" i="24"/>
  <c r="AE1392" i="24"/>
  <c r="AF1396" i="24"/>
  <c r="AE1396" i="24"/>
  <c r="AF1400" i="24"/>
  <c r="AE1400" i="24"/>
  <c r="AF1404" i="24"/>
  <c r="AE1404" i="24"/>
  <c r="AF1408" i="24"/>
  <c r="AE1408" i="24"/>
  <c r="AF1412" i="24"/>
  <c r="AE1412" i="24"/>
  <c r="AF1416" i="24"/>
  <c r="AE1416" i="24"/>
  <c r="AF1420" i="24"/>
  <c r="AE1420" i="24"/>
  <c r="AF1424" i="24"/>
  <c r="AE1424" i="24"/>
  <c r="AF1428" i="24"/>
  <c r="AE1428" i="24"/>
  <c r="AF1432" i="24"/>
  <c r="AE1432" i="24"/>
  <c r="AF1436" i="24"/>
  <c r="AE1436" i="24"/>
  <c r="AF1440" i="24"/>
  <c r="AE1440" i="24"/>
  <c r="AF1444" i="24"/>
  <c r="AE1444" i="24"/>
  <c r="AF1448" i="24"/>
  <c r="AE1448" i="24"/>
  <c r="AF1452" i="24"/>
  <c r="AE1452" i="24"/>
  <c r="AF1456" i="24"/>
  <c r="AE1456" i="24"/>
  <c r="AF1460" i="24"/>
  <c r="AE1460" i="24"/>
  <c r="AF1464" i="24"/>
  <c r="AE1464" i="24"/>
  <c r="AF1468" i="24"/>
  <c r="AE1468" i="24"/>
  <c r="AF1472" i="24"/>
  <c r="AE1472" i="24"/>
  <c r="AF1476" i="24"/>
  <c r="AE1476" i="24"/>
  <c r="AF1480" i="24"/>
  <c r="AE1480" i="24"/>
  <c r="AF1484" i="24"/>
  <c r="AE1484" i="24"/>
  <c r="AF1488" i="24"/>
  <c r="AE1488" i="24"/>
  <c r="AF1492" i="24"/>
  <c r="AE1492" i="24"/>
  <c r="AF1496" i="24"/>
  <c r="AE1496" i="24"/>
  <c r="AF1500" i="24"/>
  <c r="AE1500" i="24"/>
  <c r="AF1504" i="24"/>
  <c r="AE1504" i="24"/>
  <c r="AF1508" i="24"/>
  <c r="AE1508" i="24"/>
  <c r="AF1512" i="24"/>
  <c r="AE1512" i="24"/>
  <c r="AF1516" i="24"/>
  <c r="AE1516" i="24"/>
  <c r="AF1520" i="24"/>
  <c r="AE1520" i="24"/>
  <c r="AF1524" i="24"/>
  <c r="AE1524" i="24"/>
  <c r="AF1528" i="24"/>
  <c r="AE1528" i="24"/>
  <c r="AF1532" i="24"/>
  <c r="AE1532" i="24"/>
  <c r="AF1536" i="24"/>
  <c r="AE1536" i="24"/>
  <c r="AF1540" i="24"/>
  <c r="AE1540" i="24"/>
  <c r="AF1544" i="24"/>
  <c r="AE1544" i="24"/>
  <c r="AF1548" i="24"/>
  <c r="AE1548" i="24"/>
  <c r="AF1552" i="24"/>
  <c r="AE1552" i="24"/>
  <c r="AF1556" i="24"/>
  <c r="AE1556" i="24"/>
  <c r="AF1560" i="24"/>
  <c r="AE1560" i="24"/>
  <c r="AF1564" i="24"/>
  <c r="AE1564" i="24"/>
  <c r="AF1568" i="24"/>
  <c r="AE1568" i="24"/>
  <c r="AF1572" i="24"/>
  <c r="AE1572" i="24"/>
  <c r="AF1576" i="24"/>
  <c r="AE1576" i="24"/>
  <c r="AF1580" i="24"/>
  <c r="AE1580" i="24"/>
  <c r="AF1584" i="24"/>
  <c r="AE1584" i="24"/>
  <c r="AF1588" i="24"/>
  <c r="AE1588" i="24"/>
  <c r="AF1592" i="24"/>
  <c r="AE1592" i="24"/>
  <c r="AF1596" i="24"/>
  <c r="AE1596" i="24"/>
  <c r="AF1600" i="24"/>
  <c r="AE1600" i="24"/>
  <c r="AF1604" i="24"/>
  <c r="AE1604" i="24"/>
  <c r="AF1608" i="24"/>
  <c r="AE1608" i="24"/>
  <c r="AF1612" i="24"/>
  <c r="AE1612" i="24"/>
  <c r="AF1616" i="24"/>
  <c r="AE1616" i="24"/>
  <c r="AF1620" i="24"/>
  <c r="AE1620" i="24"/>
  <c r="AF1624" i="24"/>
  <c r="AE1624" i="24"/>
  <c r="AF1628" i="24"/>
  <c r="AE1628" i="24"/>
  <c r="AF1632" i="24"/>
  <c r="AE1632" i="24"/>
  <c r="AF1636" i="24"/>
  <c r="AE1636" i="24"/>
  <c r="AF1640" i="24"/>
  <c r="AE1640" i="24"/>
  <c r="AF1644" i="24"/>
  <c r="AE1644" i="24"/>
  <c r="AF1648" i="24"/>
  <c r="AE1648" i="24"/>
  <c r="AF1652" i="24"/>
  <c r="AE1652" i="24"/>
  <c r="AF1656" i="24"/>
  <c r="AE1656" i="24"/>
  <c r="AF1660" i="24"/>
  <c r="AE1660" i="24"/>
  <c r="AF1664" i="24"/>
  <c r="AE1664" i="24"/>
  <c r="AF1668" i="24"/>
  <c r="AE1668" i="24"/>
  <c r="AF1672" i="24"/>
  <c r="AE1672" i="24"/>
  <c r="AF1676" i="24"/>
  <c r="AE1676" i="24"/>
  <c r="AF1680" i="24"/>
  <c r="AE1680" i="24"/>
  <c r="AF1684" i="24"/>
  <c r="AE1684" i="24"/>
  <c r="AF1688" i="24"/>
  <c r="AE1688" i="24"/>
  <c r="AF1692" i="24"/>
  <c r="AE1692" i="24"/>
  <c r="AF1696" i="24"/>
  <c r="AE1696" i="24"/>
  <c r="AF1700" i="24"/>
  <c r="AE1700" i="24"/>
  <c r="AF1704" i="24"/>
  <c r="AE1704" i="24"/>
  <c r="AF1708" i="24"/>
  <c r="AE1708" i="24"/>
  <c r="AF1712" i="24"/>
  <c r="AE1712" i="24"/>
  <c r="AF1716" i="24"/>
  <c r="AE1716" i="24"/>
  <c r="AF1720" i="24"/>
  <c r="AE1720" i="24"/>
  <c r="AF1724" i="24"/>
  <c r="AE1724" i="24"/>
  <c r="AF1728" i="24"/>
  <c r="AE1728" i="24"/>
  <c r="AF1732" i="24"/>
  <c r="AE1732" i="24"/>
  <c r="AF1736" i="24"/>
  <c r="AE1736" i="24"/>
  <c r="AF1740" i="24"/>
  <c r="AE1740" i="24"/>
  <c r="AF1744" i="24"/>
  <c r="AE1744" i="24"/>
  <c r="AF1748" i="24"/>
  <c r="AE1748" i="24"/>
  <c r="AF1752" i="24"/>
  <c r="AE1752" i="24"/>
  <c r="AF1756" i="24"/>
  <c r="AE1756" i="24"/>
  <c r="AF1760" i="24"/>
  <c r="AE1760" i="24"/>
  <c r="AF1764" i="24"/>
  <c r="AE1764" i="24"/>
  <c r="AF1768" i="24"/>
  <c r="AE1768" i="24"/>
  <c r="AF1772" i="24"/>
  <c r="AE1772" i="24"/>
  <c r="AF1776" i="24"/>
  <c r="AE1776" i="24"/>
  <c r="AF1780" i="24"/>
  <c r="AE1780" i="24"/>
  <c r="AF1784" i="24"/>
  <c r="AE1784" i="24"/>
  <c r="AF1788" i="24"/>
  <c r="AE1788" i="24"/>
  <c r="AF1792" i="24"/>
  <c r="AE1792" i="24"/>
  <c r="AF1796" i="24"/>
  <c r="AE1796" i="24"/>
  <c r="AF1800" i="24"/>
  <c r="AE1800" i="24"/>
  <c r="AF1804" i="24"/>
  <c r="AE1804" i="24"/>
  <c r="AF1808" i="24"/>
  <c r="AE1808" i="24"/>
  <c r="AF1812" i="24"/>
  <c r="AE1812" i="24"/>
  <c r="AF1816" i="24"/>
  <c r="AE1816" i="24"/>
  <c r="AF1820" i="24"/>
  <c r="AE1820" i="24"/>
  <c r="AF1824" i="24"/>
  <c r="AE1824" i="24"/>
  <c r="AF1828" i="24"/>
  <c r="AE1828" i="24"/>
  <c r="AF1832" i="24"/>
  <c r="AE1832" i="24"/>
  <c r="AF1836" i="24"/>
  <c r="AE1836" i="24"/>
  <c r="AF1840" i="24"/>
  <c r="AE1840" i="24"/>
  <c r="AF1844" i="24"/>
  <c r="AE1844" i="24"/>
  <c r="AF1848" i="24"/>
  <c r="AE1848" i="24"/>
  <c r="AF1852" i="24"/>
  <c r="AE1852" i="24"/>
  <c r="AF1856" i="24"/>
  <c r="AE1856" i="24"/>
  <c r="AF1860" i="24"/>
  <c r="AE1860" i="24"/>
  <c r="AF1864" i="24"/>
  <c r="AE1864" i="24"/>
  <c r="AF1868" i="24"/>
  <c r="AE1868" i="24"/>
  <c r="AF1872" i="24"/>
  <c r="AE1872" i="24"/>
  <c r="AF1876" i="24"/>
  <c r="AE1876" i="24"/>
  <c r="AF1880" i="24"/>
  <c r="AE1880" i="24"/>
  <c r="AF1884" i="24"/>
  <c r="AE1884" i="24"/>
  <c r="AF1888" i="24"/>
  <c r="AE1888" i="24"/>
  <c r="AE1892" i="24"/>
  <c r="AF1892" i="24"/>
  <c r="AE1896" i="24"/>
  <c r="AF1896" i="24"/>
  <c r="AE1900" i="24"/>
  <c r="AF1900" i="24"/>
  <c r="AE1904" i="24"/>
  <c r="AF1904" i="24"/>
  <c r="AE1908" i="24"/>
  <c r="AF1908" i="24"/>
  <c r="AE1912" i="24"/>
  <c r="AF1912" i="24"/>
  <c r="AE1916" i="24"/>
  <c r="AF1916" i="24"/>
  <c r="AE1920" i="24"/>
  <c r="AF1920" i="24"/>
  <c r="AE1924" i="24"/>
  <c r="AF1924" i="24"/>
  <c r="AE1928" i="24"/>
  <c r="AF1928" i="24"/>
  <c r="AE1932" i="24"/>
  <c r="AF1932" i="24"/>
  <c r="AE1936" i="24"/>
  <c r="AF1936" i="24"/>
  <c r="AE1940" i="24"/>
  <c r="AF1940" i="24"/>
  <c r="AE1944" i="24"/>
  <c r="AF1944" i="24"/>
  <c r="AE1948" i="24"/>
  <c r="AF1948" i="24"/>
  <c r="AE1952" i="24"/>
  <c r="AF1952" i="24"/>
  <c r="AE1956" i="24"/>
  <c r="AF1956" i="24"/>
  <c r="AE1960" i="24"/>
  <c r="AF1960" i="24"/>
  <c r="AE1964" i="24"/>
  <c r="AF1964" i="24"/>
  <c r="AE1968" i="24"/>
  <c r="AF1968" i="24"/>
  <c r="AE1972" i="24"/>
  <c r="AF1972" i="24"/>
  <c r="AE1976" i="24"/>
  <c r="AF1976" i="24"/>
  <c r="AE1980" i="24"/>
  <c r="AF1980" i="24"/>
  <c r="AE1984" i="24"/>
  <c r="AF1984" i="24"/>
  <c r="AE1988" i="24"/>
  <c r="AF1988" i="24"/>
  <c r="AE1992" i="24"/>
  <c r="AF1992" i="24"/>
  <c r="AE1996" i="24"/>
  <c r="AF1996" i="24"/>
  <c r="AE2000" i="24"/>
  <c r="AF2000" i="24"/>
  <c r="AE2004" i="24"/>
  <c r="AF2004" i="24"/>
  <c r="AF2008" i="24"/>
  <c r="AE2008" i="24"/>
  <c r="AF2012" i="24"/>
  <c r="AE2012" i="24"/>
  <c r="AF2016" i="24"/>
  <c r="AE2016" i="24"/>
  <c r="AF2020" i="24"/>
  <c r="AE2020" i="24"/>
  <c r="AF2024" i="24"/>
  <c r="AE2024" i="24"/>
  <c r="AF2028" i="24"/>
  <c r="AE2028" i="24"/>
  <c r="AF2032" i="24"/>
  <c r="AE2032" i="24"/>
  <c r="AF2036" i="24"/>
  <c r="AE2036" i="24"/>
  <c r="AF2040" i="24"/>
  <c r="AE2040" i="24"/>
  <c r="AF2044" i="24"/>
  <c r="AE2044" i="24"/>
  <c r="AF2048" i="24"/>
  <c r="AE2048" i="24"/>
  <c r="AF2052" i="24"/>
  <c r="AE2052" i="24"/>
  <c r="AF2056" i="24"/>
  <c r="AE2056" i="24"/>
  <c r="AF2060" i="24"/>
  <c r="AE2060" i="24"/>
  <c r="AF2064" i="24"/>
  <c r="AE2064" i="24"/>
  <c r="AF2068" i="24"/>
  <c r="AE2068" i="24"/>
  <c r="AF2072" i="24"/>
  <c r="AE2072" i="24"/>
  <c r="AF2076" i="24"/>
  <c r="AE2076" i="24"/>
  <c r="AF2080" i="24"/>
  <c r="AE2080" i="24"/>
  <c r="AF2084" i="24"/>
  <c r="AE2084" i="24"/>
  <c r="AF2088" i="24"/>
  <c r="AE2088" i="24"/>
  <c r="AF2092" i="24"/>
  <c r="AE2092" i="24"/>
  <c r="AF2096" i="24"/>
  <c r="AE2096" i="24"/>
  <c r="AF2100" i="24"/>
  <c r="AE2100" i="24"/>
  <c r="AF2104" i="24"/>
  <c r="AE2104" i="24"/>
  <c r="AF2108" i="24"/>
  <c r="AE2108" i="24"/>
  <c r="AF2112" i="24"/>
  <c r="AE2112" i="24"/>
  <c r="AF2116" i="24"/>
  <c r="AE2116" i="24"/>
  <c r="AF2120" i="24"/>
  <c r="AE2120" i="24"/>
  <c r="AF2124" i="24"/>
  <c r="AE2124" i="24"/>
  <c r="AF2128" i="24"/>
  <c r="AE2128" i="24"/>
  <c r="AF2132" i="24"/>
  <c r="AE2132" i="24"/>
  <c r="AF2136" i="24"/>
  <c r="AE2136" i="24"/>
  <c r="AF2140" i="24"/>
  <c r="AE2140" i="24"/>
  <c r="AF2144" i="24"/>
  <c r="AE2144" i="24"/>
  <c r="AF2148" i="24"/>
  <c r="AE2148" i="24"/>
  <c r="AF2152" i="24"/>
  <c r="AE2152" i="24"/>
  <c r="AF2156" i="24"/>
  <c r="AE2156" i="24"/>
  <c r="AF2160" i="24"/>
  <c r="AE2160" i="24"/>
  <c r="AF2164" i="24"/>
  <c r="AE2164" i="24"/>
  <c r="AF2168" i="24"/>
  <c r="AE2168" i="24"/>
  <c r="AF2172" i="24"/>
  <c r="AE2172" i="24"/>
  <c r="AF2176" i="24"/>
  <c r="AE2176" i="24"/>
  <c r="AF2180" i="24"/>
  <c r="AE2180" i="24"/>
  <c r="AF2184" i="24"/>
  <c r="AE2184" i="24"/>
  <c r="AF2188" i="24"/>
  <c r="AE2188" i="24"/>
  <c r="AF2192" i="24"/>
  <c r="AE2192" i="24"/>
  <c r="AF2196" i="24"/>
  <c r="AE2196" i="24"/>
  <c r="AF2200" i="24"/>
  <c r="AE2200" i="24"/>
  <c r="AF2204" i="24"/>
  <c r="AE2204" i="24"/>
  <c r="AF2208" i="24"/>
  <c r="AE2208" i="24"/>
  <c r="AF2212" i="24"/>
  <c r="AE2212" i="24"/>
  <c r="AF2216" i="24"/>
  <c r="AE2216" i="24"/>
  <c r="AF2220" i="24"/>
  <c r="AE2220" i="24"/>
  <c r="AF2224" i="24"/>
  <c r="AE2224" i="24"/>
  <c r="AF2228" i="24"/>
  <c r="AE2228" i="24"/>
  <c r="AF2232" i="24"/>
  <c r="AE2232" i="24"/>
  <c r="AF2236" i="24"/>
  <c r="AE2236" i="24"/>
  <c r="AF2240" i="24"/>
  <c r="AE2240" i="24"/>
  <c r="AF2244" i="24"/>
  <c r="AE2244" i="24"/>
  <c r="AF2248" i="24"/>
  <c r="AE2248" i="24"/>
  <c r="AF2252" i="24"/>
  <c r="AE2252" i="24"/>
  <c r="AF2256" i="24"/>
  <c r="AE2256" i="24"/>
  <c r="AF2260" i="24"/>
  <c r="AE2260" i="24"/>
  <c r="AF2264" i="24"/>
  <c r="AE2264" i="24"/>
  <c r="AF2268" i="24"/>
  <c r="AE2268" i="24"/>
  <c r="AF2272" i="24"/>
  <c r="AE2272" i="24"/>
  <c r="AF2276" i="24"/>
  <c r="AE2276" i="24"/>
  <c r="AF2280" i="24"/>
  <c r="AE2280" i="24"/>
  <c r="AF2284" i="24"/>
  <c r="AE2284" i="24"/>
  <c r="AF2288" i="24"/>
  <c r="AE2288" i="24"/>
  <c r="AF2292" i="24"/>
  <c r="AE2292" i="24"/>
  <c r="AF2296" i="24"/>
  <c r="AE2296" i="24"/>
  <c r="AF2300" i="24"/>
  <c r="AE2300" i="24"/>
  <c r="AF2304" i="24"/>
  <c r="AE2304" i="24"/>
  <c r="AF2308" i="24"/>
  <c r="AE2308" i="24"/>
  <c r="AF2312" i="24"/>
  <c r="AE2312" i="24"/>
  <c r="AF2316" i="24"/>
  <c r="AE2316" i="24"/>
  <c r="AF2320" i="24"/>
  <c r="AE2320" i="24"/>
  <c r="AF2324" i="24"/>
  <c r="AE2324" i="24"/>
  <c r="AF2328" i="24"/>
  <c r="AE2328" i="24"/>
  <c r="AF2332" i="24"/>
  <c r="AE2332" i="24"/>
  <c r="AF2336" i="24"/>
  <c r="AE2336" i="24"/>
  <c r="AF2340" i="24"/>
  <c r="AE2340" i="24"/>
  <c r="AF2344" i="24"/>
  <c r="AE2344" i="24"/>
  <c r="AF2348" i="24"/>
  <c r="AE2348" i="24"/>
  <c r="AF2352" i="24"/>
  <c r="AE2352" i="24"/>
  <c r="AF2356" i="24"/>
  <c r="AE2356" i="24"/>
  <c r="AF2360" i="24"/>
  <c r="AE2360" i="24"/>
  <c r="AF2364" i="24"/>
  <c r="AE2364" i="24"/>
  <c r="AF2368" i="24"/>
  <c r="AE2368" i="24"/>
  <c r="AF2372" i="24"/>
  <c r="AE2372" i="24"/>
  <c r="AF2376" i="24"/>
  <c r="AE2376" i="24"/>
  <c r="AF2380" i="24"/>
  <c r="AE2380" i="24"/>
  <c r="AF2384" i="24"/>
  <c r="AE2384" i="24"/>
  <c r="AF2388" i="24"/>
  <c r="AE2388" i="24"/>
  <c r="AF2392" i="24"/>
  <c r="AE2392" i="24"/>
  <c r="AF2396" i="24"/>
  <c r="AE2396" i="24"/>
  <c r="AF2400" i="24"/>
  <c r="AE2400" i="24"/>
  <c r="AF2404" i="24"/>
  <c r="AE2404" i="24"/>
  <c r="AF2408" i="24"/>
  <c r="AE2408" i="24"/>
  <c r="AF2412" i="24"/>
  <c r="AE2412" i="24"/>
  <c r="AF2416" i="24"/>
  <c r="AE2416" i="24"/>
  <c r="AF2420" i="24"/>
  <c r="AE2420" i="24"/>
  <c r="AF2424" i="24"/>
  <c r="AE2424" i="24"/>
  <c r="AF2428" i="24"/>
  <c r="AE2428" i="24"/>
  <c r="AF2432" i="24"/>
  <c r="AE2432" i="24"/>
  <c r="AF2436" i="24"/>
  <c r="AE2436" i="24"/>
  <c r="AE2440" i="24"/>
  <c r="AF2440" i="24"/>
  <c r="AE2444" i="24"/>
  <c r="AF2444" i="24"/>
  <c r="AE2448" i="24"/>
  <c r="AF2448" i="24"/>
  <c r="AE2452" i="24"/>
  <c r="AF2452" i="24"/>
  <c r="AE2456" i="24"/>
  <c r="AF2456" i="24"/>
  <c r="AE2460" i="24"/>
  <c r="AF2460" i="24"/>
  <c r="AE2464" i="24"/>
  <c r="AF2464" i="24"/>
  <c r="AE2468" i="24"/>
  <c r="AF2468" i="24"/>
  <c r="AE2472" i="24"/>
  <c r="AF2472" i="24"/>
  <c r="AE2476" i="24"/>
  <c r="AF2476" i="24"/>
  <c r="AE2480" i="24"/>
  <c r="AF2480" i="24"/>
  <c r="AE2484" i="24"/>
  <c r="AF2484" i="24"/>
  <c r="AE2488" i="24"/>
  <c r="AF2488" i="24"/>
  <c r="AE2492" i="24"/>
  <c r="AF2492" i="24"/>
  <c r="AE2496" i="24"/>
  <c r="AF2496" i="24"/>
  <c r="AE2500" i="24"/>
  <c r="AF2500" i="24"/>
  <c r="AE2504" i="24"/>
  <c r="AF2504" i="24"/>
  <c r="AE2508" i="24"/>
  <c r="AF2508" i="24"/>
  <c r="AE2512" i="24"/>
  <c r="AF2512" i="24"/>
  <c r="AE2516" i="24"/>
  <c r="AF2516" i="24"/>
  <c r="AE2520" i="24"/>
  <c r="AF2520" i="24"/>
  <c r="AE2524" i="24"/>
  <c r="AF2524" i="24"/>
  <c r="AE2528" i="24"/>
  <c r="AF2528" i="24"/>
  <c r="AE2532" i="24"/>
  <c r="AF2532" i="24"/>
  <c r="AE2536" i="24"/>
  <c r="AF2536" i="24"/>
  <c r="AE2540" i="24"/>
  <c r="AF2540" i="24"/>
  <c r="AE2544" i="24"/>
  <c r="AF2544" i="24"/>
  <c r="AE2548" i="24"/>
  <c r="AF2548" i="24"/>
  <c r="AE2552" i="24"/>
  <c r="AF2552" i="24"/>
  <c r="AE2556" i="24"/>
  <c r="AF2556" i="24"/>
  <c r="AE2560" i="24"/>
  <c r="AF2560" i="24"/>
  <c r="AE2564" i="24"/>
  <c r="AF2564" i="24"/>
  <c r="AE2568" i="24"/>
  <c r="AF2568" i="24"/>
  <c r="AE2572" i="24"/>
  <c r="AF2572" i="24"/>
  <c r="AE2576" i="24"/>
  <c r="AF2576" i="24"/>
  <c r="AE2580" i="24"/>
  <c r="AF2580" i="24"/>
  <c r="AE2584" i="24"/>
  <c r="AF2584" i="24"/>
  <c r="AE2588" i="24"/>
  <c r="AF2588" i="24"/>
  <c r="AE2592" i="24"/>
  <c r="AF2592" i="24"/>
  <c r="AE2596" i="24"/>
  <c r="AF2596" i="24"/>
  <c r="AE2600" i="24"/>
  <c r="AF2600" i="24"/>
  <c r="AE2604" i="24"/>
  <c r="AF2604" i="24"/>
  <c r="AE2608" i="24"/>
  <c r="AF2608" i="24"/>
  <c r="AE2612" i="24"/>
  <c r="AF2612" i="24"/>
  <c r="AE2616" i="24"/>
  <c r="AF2616" i="24"/>
  <c r="AE2620" i="24"/>
  <c r="AF2620" i="24"/>
  <c r="AE2624" i="24"/>
  <c r="AF2624" i="24"/>
  <c r="AE2628" i="24"/>
  <c r="AF2628" i="24"/>
  <c r="AE2632" i="24"/>
  <c r="AF2632" i="24"/>
  <c r="AE2636" i="24"/>
  <c r="AF2636" i="24"/>
  <c r="AE2640" i="24"/>
  <c r="AF2640" i="24"/>
  <c r="AE2644" i="24"/>
  <c r="AF2644" i="24"/>
  <c r="AE2648" i="24"/>
  <c r="AF2648" i="24"/>
  <c r="AE2652" i="24"/>
  <c r="AF2652" i="24"/>
  <c r="AE2656" i="24"/>
  <c r="AF2656" i="24"/>
  <c r="AE2660" i="24"/>
  <c r="AF2660" i="24"/>
  <c r="AE2664" i="24"/>
  <c r="AF2664" i="24"/>
  <c r="AE2668" i="24"/>
  <c r="AF2668" i="24"/>
  <c r="AE2672" i="24"/>
  <c r="AF2672" i="24"/>
  <c r="AE2676" i="24"/>
  <c r="AF2676" i="24"/>
  <c r="AE2680" i="24"/>
  <c r="AF2680" i="24"/>
  <c r="AE2684" i="24"/>
  <c r="AF2684" i="24"/>
  <c r="AE2688" i="24"/>
  <c r="AF2688" i="24"/>
  <c r="AE2692" i="24"/>
  <c r="AF2692" i="24"/>
  <c r="AE2696" i="24"/>
  <c r="AF2696" i="24"/>
  <c r="AE2700" i="24"/>
  <c r="AF2700" i="24"/>
  <c r="AE2704" i="24"/>
  <c r="AF2704" i="24"/>
  <c r="AE2708" i="24"/>
  <c r="AF2708" i="24"/>
  <c r="AE2712" i="24"/>
  <c r="AF2712" i="24"/>
  <c r="AE2716" i="24"/>
  <c r="AF2716" i="24"/>
  <c r="AE2720" i="24"/>
  <c r="AF2720" i="24"/>
  <c r="AE2724" i="24"/>
  <c r="AF2724" i="24"/>
  <c r="AE2728" i="24"/>
  <c r="AF2728" i="24"/>
  <c r="AE2732" i="24"/>
  <c r="AF2732" i="24"/>
  <c r="AE2736" i="24"/>
  <c r="AF2736" i="24"/>
  <c r="AE2740" i="24"/>
  <c r="AF2740" i="24"/>
  <c r="AE2744" i="24"/>
  <c r="AF2744" i="24"/>
  <c r="AE2748" i="24"/>
  <c r="AF2748" i="24"/>
  <c r="AE2752" i="24"/>
  <c r="AF2752" i="24"/>
  <c r="AE2756" i="24"/>
  <c r="AF2756" i="24"/>
  <c r="AE2760" i="24"/>
  <c r="AF2760" i="24"/>
  <c r="AE2764" i="24"/>
  <c r="AF2764" i="24"/>
  <c r="AE2768" i="24"/>
  <c r="AF2768" i="24"/>
  <c r="AE2772" i="24"/>
  <c r="AF2772" i="24"/>
  <c r="AE2776" i="24"/>
  <c r="AF2776" i="24"/>
  <c r="AE2780" i="24"/>
  <c r="AF2780" i="24"/>
  <c r="AE2784" i="24"/>
  <c r="AF2784" i="24"/>
  <c r="AE2788" i="24"/>
  <c r="AF2788" i="24"/>
  <c r="AE2792" i="24"/>
  <c r="AF2792" i="24"/>
  <c r="AE2796" i="24"/>
  <c r="AF2796" i="24"/>
  <c r="AF2800" i="24"/>
  <c r="AE2800" i="24"/>
  <c r="AF2804" i="24"/>
  <c r="AE2804" i="24"/>
  <c r="AF2808" i="24"/>
  <c r="AE2808" i="24"/>
  <c r="AF2812" i="24"/>
  <c r="AE2812" i="24"/>
  <c r="AF2816" i="24"/>
  <c r="AE2816" i="24"/>
  <c r="AF2820" i="24"/>
  <c r="AE2820" i="24"/>
  <c r="AF2824" i="24"/>
  <c r="AE2824" i="24"/>
  <c r="AF2828" i="24"/>
  <c r="AE2828" i="24"/>
  <c r="AF2832" i="24"/>
  <c r="AE2832" i="24"/>
  <c r="AF2836" i="24"/>
  <c r="AE2836" i="24"/>
  <c r="AF2840" i="24"/>
  <c r="AE2840" i="24"/>
  <c r="AF2844" i="24"/>
  <c r="AE2844" i="24"/>
  <c r="AF2848" i="24"/>
  <c r="AE2848" i="24"/>
  <c r="AF2852" i="24"/>
  <c r="AE2852" i="24"/>
  <c r="AF2856" i="24"/>
  <c r="AE2856" i="24"/>
  <c r="AF2860" i="24"/>
  <c r="AE2860" i="24"/>
  <c r="AF2864" i="24"/>
  <c r="AE2864" i="24"/>
  <c r="AF2868" i="24"/>
  <c r="AE2868" i="24"/>
  <c r="AF2872" i="24"/>
  <c r="AE2872" i="24"/>
  <c r="AF2876" i="24"/>
  <c r="AE2876" i="24"/>
  <c r="AF2880" i="24"/>
  <c r="AE2880" i="24"/>
  <c r="AF2884" i="24"/>
  <c r="AE2884" i="24"/>
  <c r="AF2888" i="24"/>
  <c r="AE2888" i="24"/>
  <c r="AF2892" i="24"/>
  <c r="AE2892" i="24"/>
  <c r="AF2896" i="24"/>
  <c r="AE2896" i="24"/>
  <c r="AF2900" i="24"/>
  <c r="AE2900" i="24"/>
  <c r="AF2904" i="24"/>
  <c r="AE2904" i="24"/>
  <c r="AF2908" i="24"/>
  <c r="AE2908" i="24"/>
  <c r="AF2912" i="24"/>
  <c r="AE2912" i="24"/>
  <c r="AF2916" i="24"/>
  <c r="AE2916" i="24"/>
  <c r="AF2920" i="24"/>
  <c r="AE2920" i="24"/>
  <c r="AF2924" i="24"/>
  <c r="AE2924" i="24"/>
  <c r="AF2928" i="24"/>
  <c r="AE2928" i="24"/>
  <c r="AF2932" i="24"/>
  <c r="AE2932" i="24"/>
  <c r="AF2936" i="24"/>
  <c r="AE2936" i="24"/>
  <c r="AF2940" i="24"/>
  <c r="AE2940" i="24"/>
  <c r="AF2944" i="24"/>
  <c r="AE2944" i="24"/>
  <c r="AF2948" i="24"/>
  <c r="AE2948" i="24"/>
  <c r="AF2952" i="24"/>
  <c r="AE2952" i="24"/>
  <c r="AF2956" i="24"/>
  <c r="AE2956" i="24"/>
  <c r="AF2960" i="24"/>
  <c r="AE2960" i="24"/>
  <c r="AF2964" i="24"/>
  <c r="AE2964" i="24"/>
  <c r="AF2968" i="24"/>
  <c r="AE2968" i="24"/>
  <c r="AF2972" i="24"/>
  <c r="AE2972" i="24"/>
  <c r="AF2976" i="24"/>
  <c r="AE2976" i="24"/>
  <c r="AF2980" i="24"/>
  <c r="AE2980" i="24"/>
  <c r="AF2984" i="24"/>
  <c r="AE2984" i="24"/>
  <c r="AF2988" i="24"/>
  <c r="AE2988" i="24"/>
  <c r="AF2992" i="24"/>
  <c r="AE2992" i="24"/>
  <c r="AF2996" i="24"/>
  <c r="AE2996" i="24"/>
  <c r="AF3000" i="24"/>
  <c r="AE3000" i="24"/>
  <c r="AF3004" i="24"/>
  <c r="AE3004" i="24"/>
  <c r="AF3008" i="24"/>
  <c r="AE3008" i="24"/>
  <c r="AF3012" i="24"/>
  <c r="AE3012" i="24"/>
  <c r="AF3016" i="24"/>
  <c r="AE3016" i="24"/>
  <c r="AF3020" i="24"/>
  <c r="AE3020" i="24"/>
  <c r="AF3024" i="24"/>
  <c r="AE3024" i="24"/>
  <c r="AF3028" i="24"/>
  <c r="AE3028" i="24"/>
  <c r="AF3032" i="24"/>
  <c r="AE3032" i="24"/>
  <c r="AF3036" i="24"/>
  <c r="AE3036" i="24"/>
  <c r="AF3040" i="24"/>
  <c r="AE3040" i="24"/>
  <c r="AF3044" i="24"/>
  <c r="AE3044" i="24"/>
  <c r="AF3048" i="24"/>
  <c r="AE3048" i="24"/>
  <c r="AF3052" i="24"/>
  <c r="AE3052" i="24"/>
  <c r="AF3056" i="24"/>
  <c r="AE3056" i="24"/>
  <c r="AF3060" i="24"/>
  <c r="AE3060" i="24"/>
  <c r="AF3064" i="24"/>
  <c r="AE3064" i="24"/>
  <c r="AF3068" i="24"/>
  <c r="AE3068" i="24"/>
  <c r="AF3072" i="24"/>
  <c r="AE3072" i="24"/>
  <c r="AF3076" i="24"/>
  <c r="AE3076" i="24"/>
  <c r="AF3080" i="24"/>
  <c r="AE3080" i="24"/>
  <c r="AF3084" i="24"/>
  <c r="AE3084" i="24"/>
  <c r="AF3088" i="24"/>
  <c r="AE3088" i="24"/>
  <c r="AF3092" i="24"/>
  <c r="AE3092" i="24"/>
  <c r="AF3096" i="24"/>
  <c r="AE3096" i="24"/>
  <c r="AF3100" i="24"/>
  <c r="AE3100" i="24"/>
  <c r="AF3104" i="24"/>
  <c r="AE3104" i="24"/>
  <c r="AF3108" i="24"/>
  <c r="AE3108" i="24"/>
  <c r="AF3112" i="24"/>
  <c r="AE3112" i="24"/>
  <c r="AF3116" i="24"/>
  <c r="AE3116" i="24"/>
  <c r="AF3120" i="24"/>
  <c r="AE3120" i="24"/>
  <c r="AF3124" i="24"/>
  <c r="AE3124" i="24"/>
  <c r="AF3128" i="24"/>
  <c r="AE3128" i="24"/>
  <c r="AF3132" i="24"/>
  <c r="AE3132" i="24"/>
  <c r="AF3136" i="24"/>
  <c r="AE3136" i="24"/>
  <c r="AF3140" i="24"/>
  <c r="AE3140" i="24"/>
  <c r="AF3144" i="24"/>
  <c r="AE3144" i="24"/>
  <c r="AF3148" i="24"/>
  <c r="AE3148" i="24"/>
  <c r="AF3152" i="24"/>
  <c r="AE3152" i="24"/>
  <c r="AF3156" i="24"/>
  <c r="AE3156" i="24"/>
  <c r="AF3160" i="24"/>
  <c r="AE3160" i="24"/>
  <c r="AF3164" i="24"/>
  <c r="AE3164" i="24"/>
  <c r="AF3168" i="24"/>
  <c r="AE3168" i="24"/>
  <c r="AF3172" i="24"/>
  <c r="AE3172" i="24"/>
  <c r="AF3176" i="24"/>
  <c r="AE3176" i="24"/>
  <c r="AF3180" i="24"/>
  <c r="AE3180" i="24"/>
  <c r="AF3184" i="24"/>
  <c r="AE3184" i="24"/>
  <c r="AF3188" i="24"/>
  <c r="AE3188" i="24"/>
  <c r="AF3192" i="24"/>
  <c r="AE3192" i="24"/>
  <c r="AF3196" i="24"/>
  <c r="AE3196" i="24"/>
  <c r="AF3200" i="24"/>
  <c r="AE3200" i="24"/>
  <c r="AF3204" i="24"/>
  <c r="AE3204" i="24"/>
  <c r="AF3208" i="24"/>
  <c r="AE3208" i="24"/>
  <c r="AF3212" i="24"/>
  <c r="AE3212" i="24"/>
  <c r="AF3216" i="24"/>
  <c r="AE3216" i="24"/>
  <c r="AF3220" i="24"/>
  <c r="AE3220" i="24"/>
  <c r="AF3224" i="24"/>
  <c r="AE3224" i="24"/>
  <c r="AF3228" i="24"/>
  <c r="AE3228" i="24"/>
  <c r="AF3232" i="24"/>
  <c r="AE3232" i="24"/>
  <c r="AF3236" i="24"/>
  <c r="AE3236" i="24"/>
  <c r="AF3240" i="24"/>
  <c r="AE3240" i="24"/>
  <c r="AF3244" i="24"/>
  <c r="AE3244" i="24"/>
  <c r="AF3248" i="24"/>
  <c r="AE3248" i="24"/>
  <c r="AF3252" i="24"/>
  <c r="AE3252" i="24"/>
  <c r="AF3256" i="24"/>
  <c r="AE3256" i="24"/>
  <c r="AF3260" i="24"/>
  <c r="AE3260" i="24"/>
  <c r="AF3264" i="24"/>
  <c r="AE3264" i="24"/>
  <c r="AF3268" i="24"/>
  <c r="AE3268" i="24"/>
  <c r="AF3272" i="24"/>
  <c r="AE3272" i="24"/>
  <c r="AF3276" i="24"/>
  <c r="AE3276" i="24"/>
  <c r="AF3280" i="24"/>
  <c r="AE3280" i="24"/>
  <c r="AF3284" i="24"/>
  <c r="AE3284" i="24"/>
  <c r="AF3288" i="24"/>
  <c r="AE3288" i="24"/>
  <c r="AF3292" i="24"/>
  <c r="AE3292" i="24"/>
  <c r="AF3296" i="24"/>
  <c r="AE3296" i="24"/>
  <c r="AF3300" i="24"/>
  <c r="AE3300" i="24"/>
  <c r="AF3304" i="24"/>
  <c r="AE3304" i="24"/>
  <c r="AF3308" i="24"/>
  <c r="AE3308" i="24"/>
  <c r="AF3312" i="24"/>
  <c r="AE3312" i="24"/>
  <c r="AF3316" i="24"/>
  <c r="AE3316" i="24"/>
  <c r="AF3320" i="24"/>
  <c r="AE3320" i="24"/>
  <c r="AF3324" i="24"/>
  <c r="AE3324" i="24"/>
  <c r="AF3328" i="24"/>
  <c r="AE3328" i="24"/>
  <c r="AF3332" i="24"/>
  <c r="AE3332" i="24"/>
  <c r="AF3336" i="24"/>
  <c r="AE3336" i="24"/>
  <c r="AF3340" i="24"/>
  <c r="AE3340" i="24"/>
  <c r="AF3344" i="24"/>
  <c r="AE3344" i="24"/>
  <c r="AF3348" i="24"/>
  <c r="AE3348" i="24"/>
  <c r="AF3352" i="24"/>
  <c r="AE3352" i="24"/>
  <c r="AF3356" i="24"/>
  <c r="AE3356" i="24"/>
  <c r="AF3360" i="24"/>
  <c r="AE3360" i="24"/>
  <c r="AF3364" i="24"/>
  <c r="AE3364" i="24"/>
  <c r="AF3368" i="24"/>
  <c r="AE3368" i="24"/>
  <c r="AF3372" i="24"/>
  <c r="AE3372" i="24"/>
  <c r="AF3376" i="24"/>
  <c r="AE3376" i="24"/>
  <c r="AF3380" i="24"/>
  <c r="AE3380" i="24"/>
  <c r="AF3384" i="24"/>
  <c r="AE3384" i="24"/>
  <c r="AF3388" i="24"/>
  <c r="AE3388" i="24"/>
  <c r="AF3392" i="24"/>
  <c r="AE3392" i="24"/>
  <c r="AF3396" i="24"/>
  <c r="AE3396" i="24"/>
  <c r="AF3400" i="24"/>
  <c r="AE3400" i="24"/>
  <c r="AF3404" i="24"/>
  <c r="AE3404" i="24"/>
  <c r="AF3408" i="24"/>
  <c r="AE3408" i="24"/>
  <c r="AF3412" i="24"/>
  <c r="AE3412" i="24"/>
  <c r="AF3416" i="24"/>
  <c r="AE3416" i="24"/>
  <c r="AF3420" i="24"/>
  <c r="AE3420" i="24"/>
  <c r="AF3424" i="24"/>
  <c r="AE3424" i="24"/>
  <c r="AF3428" i="24"/>
  <c r="AE3428" i="24"/>
  <c r="AF3432" i="24"/>
  <c r="AE3432" i="24"/>
  <c r="AF3436" i="24"/>
  <c r="AE3436" i="24"/>
  <c r="AF3440" i="24"/>
  <c r="AE3440" i="24"/>
  <c r="AF3444" i="24"/>
  <c r="AE3444" i="24"/>
  <c r="AF3448" i="24"/>
  <c r="AE3448" i="24"/>
  <c r="AF3452" i="24"/>
  <c r="AE3452" i="24"/>
  <c r="AF3456" i="24"/>
  <c r="AE3456" i="24"/>
  <c r="AF3460" i="24"/>
  <c r="AE3460" i="24"/>
  <c r="AF3464" i="24"/>
  <c r="AE3464" i="24"/>
  <c r="AF3468" i="24"/>
  <c r="AE3468" i="24"/>
  <c r="AF3472" i="24"/>
  <c r="AE3472" i="24"/>
  <c r="AF3476" i="24"/>
  <c r="AE3476" i="24"/>
  <c r="AF3480" i="24"/>
  <c r="AE3480" i="24"/>
  <c r="AF3484" i="24"/>
  <c r="AE3484" i="24"/>
  <c r="AF3488" i="24"/>
  <c r="AE3488" i="24"/>
  <c r="AF3492" i="24"/>
  <c r="AE3492" i="24"/>
  <c r="AF3496" i="24"/>
  <c r="AE3496" i="24"/>
  <c r="AF3500" i="24"/>
  <c r="AE3500" i="24"/>
  <c r="AF3504" i="24"/>
  <c r="AE3504" i="24"/>
  <c r="AF3508" i="24"/>
  <c r="AE3508" i="24"/>
  <c r="AF3512" i="24"/>
  <c r="AE3512" i="24"/>
  <c r="AF3516" i="24"/>
  <c r="AE3516" i="24"/>
  <c r="AF3520" i="24"/>
  <c r="AE3520" i="24"/>
  <c r="AF3524" i="24"/>
  <c r="AE3524" i="24"/>
  <c r="AF3528" i="24"/>
  <c r="AE3528" i="24"/>
  <c r="AE3533" i="24"/>
  <c r="AF3533" i="24"/>
  <c r="AE3537" i="24"/>
  <c r="AF3537" i="24"/>
  <c r="AE3541" i="24"/>
  <c r="AF3541" i="24"/>
  <c r="AE3545" i="24"/>
  <c r="AF3545" i="24"/>
  <c r="AE3549" i="24"/>
  <c r="AF3549" i="24"/>
  <c r="AE3553" i="24"/>
  <c r="AF3553" i="24"/>
  <c r="AE3557" i="24"/>
  <c r="AF3557" i="24"/>
  <c r="AE3561" i="24"/>
  <c r="AF3561" i="24"/>
  <c r="AE3565" i="24"/>
  <c r="AF3565" i="24"/>
  <c r="AE3569" i="24"/>
  <c r="AF3569" i="24"/>
  <c r="AE3573" i="24"/>
  <c r="AF3573" i="24"/>
  <c r="AE3577" i="24"/>
  <c r="AF3577" i="24"/>
  <c r="AE3581" i="24"/>
  <c r="AF3581" i="24"/>
  <c r="AE3585" i="24"/>
  <c r="AF3585" i="24"/>
  <c r="AE3589" i="24"/>
  <c r="AF3589" i="24"/>
  <c r="AE3593" i="24"/>
  <c r="AF3593" i="24"/>
  <c r="AE3597" i="24"/>
  <c r="AF3597" i="24"/>
  <c r="AE3601" i="24"/>
  <c r="AF3601" i="24"/>
  <c r="AE3605" i="24"/>
  <c r="AF3605" i="24"/>
  <c r="AE3609" i="24"/>
  <c r="AF3609" i="24"/>
  <c r="AE3613" i="24"/>
  <c r="AF3613" i="24"/>
  <c r="AE3617" i="24"/>
  <c r="AF3617" i="24"/>
  <c r="AE3621" i="24"/>
  <c r="AF3621" i="24"/>
  <c r="AE3625" i="24"/>
  <c r="AF3625" i="24"/>
  <c r="AE3629" i="24"/>
  <c r="AF3629" i="24"/>
  <c r="AE3633" i="24"/>
  <c r="AF3633" i="24"/>
  <c r="AE3637" i="24"/>
  <c r="AF3637" i="24"/>
  <c r="AE3641" i="24"/>
  <c r="AF3641" i="24"/>
  <c r="AE3645" i="24"/>
  <c r="AF3645" i="24"/>
  <c r="AE3649" i="24"/>
  <c r="AF3649" i="24"/>
  <c r="AE3653" i="24"/>
  <c r="AF3653" i="24"/>
  <c r="AE3657" i="24"/>
  <c r="AF3657" i="24"/>
  <c r="AE3661" i="24"/>
  <c r="AF3661" i="24"/>
  <c r="AE3665" i="24"/>
  <c r="AF3665" i="24"/>
  <c r="AE3669" i="24"/>
  <c r="AF3669" i="24"/>
  <c r="AE3673" i="24"/>
  <c r="AF3673" i="24"/>
  <c r="AE3677" i="24"/>
  <c r="AF3677" i="24"/>
  <c r="AE3681" i="24"/>
  <c r="AF3681" i="24"/>
  <c r="AE3685" i="24"/>
  <c r="AF3685" i="24"/>
  <c r="AE3689" i="24"/>
  <c r="AF3689" i="24"/>
  <c r="AE3693" i="24"/>
  <c r="AF3693" i="24"/>
  <c r="AE3697" i="24"/>
  <c r="AF3697" i="24"/>
  <c r="AE3701" i="24"/>
  <c r="AF3701" i="24"/>
  <c r="AE3705" i="24"/>
  <c r="AF3705" i="24"/>
  <c r="AE3709" i="24"/>
  <c r="AF3709" i="24"/>
  <c r="AE3713" i="24"/>
  <c r="AF3713" i="24"/>
  <c r="AE3717" i="24"/>
  <c r="AF3717" i="24"/>
  <c r="AF3721" i="24"/>
  <c r="AE3721" i="24"/>
  <c r="AE3725" i="24"/>
  <c r="AF3725" i="24"/>
  <c r="AF3729" i="24"/>
  <c r="AE3729" i="24"/>
  <c r="AE3733" i="24"/>
  <c r="AF3733" i="24"/>
  <c r="AF3737" i="24"/>
  <c r="AE3737" i="24"/>
  <c r="AF3741" i="24"/>
  <c r="AE3741" i="24"/>
  <c r="AF3745" i="24"/>
  <c r="AE3745" i="24"/>
  <c r="AF3749" i="24"/>
  <c r="AE3749" i="24"/>
  <c r="AF3753" i="24"/>
  <c r="AE3753" i="24"/>
  <c r="AF3757" i="24"/>
  <c r="AE3757" i="24"/>
  <c r="AF3761" i="24"/>
  <c r="AE3761" i="24"/>
  <c r="AF3765" i="24"/>
  <c r="AE3765" i="24"/>
  <c r="AF3769" i="24"/>
  <c r="AE3769" i="24"/>
  <c r="AF3773" i="24"/>
  <c r="AE3773" i="24"/>
  <c r="AF3777" i="24"/>
  <c r="AE3777" i="24"/>
  <c r="AF3781" i="24"/>
  <c r="AE3781" i="24"/>
  <c r="AF3785" i="24"/>
  <c r="AE3785" i="24"/>
  <c r="AF3789" i="24"/>
  <c r="AE3789" i="24"/>
  <c r="AF3793" i="24"/>
  <c r="AE3793" i="24"/>
  <c r="AF3797" i="24"/>
  <c r="AE3797" i="24"/>
  <c r="AF3801" i="24"/>
  <c r="AE3801" i="24"/>
  <c r="AF3805" i="24"/>
  <c r="AE3805" i="24"/>
  <c r="AF3809" i="24"/>
  <c r="AE3809" i="24"/>
  <c r="AF3813" i="24"/>
  <c r="AE3813" i="24"/>
  <c r="AF3817" i="24"/>
  <c r="AE3817" i="24"/>
  <c r="AF3821" i="24"/>
  <c r="AE3821" i="24"/>
  <c r="AF3825" i="24"/>
  <c r="AE3825" i="24"/>
  <c r="AF3829" i="24"/>
  <c r="AE3829" i="24"/>
  <c r="AF3833" i="24"/>
  <c r="AE3833" i="24"/>
  <c r="AE3837" i="24"/>
  <c r="AF3837" i="24"/>
  <c r="AE3841" i="24"/>
  <c r="AF3841" i="24"/>
  <c r="AE3845" i="24"/>
  <c r="AF3845" i="24"/>
  <c r="AE3849" i="24"/>
  <c r="AF3849" i="24"/>
  <c r="AE3853" i="24"/>
  <c r="AF3853" i="24"/>
  <c r="AF3857" i="24"/>
  <c r="AE3857" i="24"/>
  <c r="AF3861" i="24"/>
  <c r="AE3861" i="24"/>
  <c r="AF3865" i="24"/>
  <c r="AE3865" i="24"/>
  <c r="AF3869" i="24"/>
  <c r="AE3869" i="24"/>
  <c r="AF3873" i="24"/>
  <c r="AE3873" i="24"/>
  <c r="AF3877" i="24"/>
  <c r="AE3877" i="24"/>
  <c r="AF3881" i="24"/>
  <c r="AE3881" i="24"/>
  <c r="AF3885" i="24"/>
  <c r="AE3885" i="24"/>
  <c r="AF3889" i="24"/>
  <c r="AE3889" i="24"/>
  <c r="AF3893" i="24"/>
  <c r="AE3893" i="24"/>
  <c r="AF3897" i="24"/>
  <c r="AE3897" i="24"/>
  <c r="AF3901" i="24"/>
  <c r="AE3901" i="24"/>
  <c r="AF3905" i="24"/>
  <c r="AE3905" i="24"/>
  <c r="AF3924" i="24"/>
  <c r="AE3924" i="24"/>
  <c r="AF3928" i="24"/>
  <c r="AE3928" i="24"/>
  <c r="AF3932" i="24"/>
  <c r="AE3932" i="24"/>
  <c r="AF3936" i="24"/>
  <c r="AE3936" i="24"/>
  <c r="AF3940" i="24"/>
  <c r="AE3940" i="24"/>
  <c r="AF3944" i="24"/>
  <c r="AE3944" i="24"/>
  <c r="AF3948" i="24"/>
  <c r="AE3948" i="24"/>
  <c r="AF3952" i="24"/>
  <c r="AE3952" i="24"/>
  <c r="AF3956" i="24"/>
  <c r="AE3956" i="24"/>
  <c r="AF3960" i="24"/>
  <c r="AE3960" i="24"/>
  <c r="AF3964" i="24"/>
  <c r="AE3964" i="24"/>
  <c r="AF3968" i="24"/>
  <c r="AE3968" i="24"/>
  <c r="AF3972" i="24"/>
  <c r="AE3972" i="24"/>
  <c r="AF3976" i="24"/>
  <c r="AE3976" i="24"/>
  <c r="AF3980" i="24"/>
  <c r="AE3980" i="24"/>
  <c r="AF3984" i="24"/>
  <c r="AE3984" i="24"/>
  <c r="AF3988" i="24"/>
  <c r="AE3988" i="24"/>
  <c r="AF3992" i="24"/>
  <c r="AE3992" i="24"/>
  <c r="AF3996" i="24"/>
  <c r="AE3996" i="24"/>
  <c r="AF4000" i="24"/>
  <c r="AE4000" i="24"/>
  <c r="AF4004" i="24"/>
  <c r="AE4004" i="24"/>
  <c r="AF325" i="24"/>
  <c r="AE325" i="24"/>
  <c r="AF329" i="24"/>
  <c r="AE329" i="24"/>
  <c r="AF333" i="24"/>
  <c r="AE333" i="24"/>
  <c r="AF337" i="24"/>
  <c r="AE337" i="24"/>
  <c r="AF341" i="24"/>
  <c r="AE341" i="24"/>
  <c r="AF345" i="24"/>
  <c r="AE345" i="24"/>
  <c r="AF349" i="24"/>
  <c r="AE349" i="24"/>
  <c r="AF353" i="24"/>
  <c r="AE353" i="24"/>
  <c r="AF357" i="24"/>
  <c r="AE357" i="24"/>
  <c r="AF361" i="24"/>
  <c r="AE361" i="24"/>
  <c r="AF365" i="24"/>
  <c r="AE365" i="24"/>
  <c r="AF369" i="24"/>
  <c r="AE369" i="24"/>
  <c r="AF373" i="24"/>
  <c r="AE373" i="24"/>
  <c r="AF377" i="24"/>
  <c r="AE377" i="24"/>
  <c r="AF381" i="24"/>
  <c r="AE381" i="24"/>
  <c r="AF385" i="24"/>
  <c r="AE385" i="24"/>
  <c r="AF389" i="24"/>
  <c r="AE389" i="24"/>
  <c r="AF393" i="24"/>
  <c r="AE393" i="24"/>
  <c r="AF397" i="24"/>
  <c r="AE397" i="24"/>
  <c r="AF401" i="24"/>
  <c r="AE401" i="24"/>
  <c r="AF405" i="24"/>
  <c r="AE405" i="24"/>
  <c r="AF409" i="24"/>
  <c r="AE409" i="24"/>
  <c r="AF413" i="24"/>
  <c r="AE413" i="24"/>
  <c r="AF417" i="24"/>
  <c r="AE417" i="24"/>
  <c r="AF421" i="24"/>
  <c r="AE421" i="24"/>
  <c r="AF425" i="24"/>
  <c r="AE425" i="24"/>
  <c r="AF429" i="24"/>
  <c r="AE429" i="24"/>
  <c r="AF433" i="24"/>
  <c r="AE433" i="24"/>
  <c r="AF437" i="24"/>
  <c r="AE437" i="24"/>
  <c r="AF441" i="24"/>
  <c r="AE441" i="24"/>
  <c r="AF445" i="24"/>
  <c r="AE445" i="24"/>
  <c r="AF449" i="24"/>
  <c r="AE449" i="24"/>
  <c r="AF453" i="24"/>
  <c r="AE453" i="24"/>
  <c r="AF457" i="24"/>
  <c r="AE457" i="24"/>
  <c r="AF461" i="24"/>
  <c r="AE461" i="24"/>
  <c r="AF465" i="24"/>
  <c r="AE465" i="24"/>
  <c r="AF469" i="24"/>
  <c r="AE469" i="24"/>
  <c r="AF473" i="24"/>
  <c r="AE473" i="24"/>
  <c r="AF477" i="24"/>
  <c r="AE477" i="24"/>
  <c r="AF481" i="24"/>
  <c r="AE481" i="24"/>
  <c r="AF485" i="24"/>
  <c r="AE485" i="24"/>
  <c r="AF489" i="24"/>
  <c r="AE489" i="24"/>
  <c r="AF493" i="24"/>
  <c r="AE493" i="24"/>
  <c r="AF497" i="24"/>
  <c r="AE497" i="24"/>
  <c r="AF501" i="24"/>
  <c r="AE501" i="24"/>
  <c r="AF505" i="24"/>
  <c r="AE505" i="24"/>
  <c r="AF509" i="24"/>
  <c r="AE509" i="24"/>
  <c r="AF513" i="24"/>
  <c r="AE513" i="24"/>
  <c r="AF517" i="24"/>
  <c r="AE517" i="24"/>
  <c r="AF521" i="24"/>
  <c r="AE521" i="24"/>
  <c r="AF525" i="24"/>
  <c r="AE525" i="24"/>
  <c r="AF529" i="24"/>
  <c r="AE529" i="24"/>
  <c r="AF533" i="24"/>
  <c r="AE533" i="24"/>
  <c r="AF537" i="24"/>
  <c r="AE537" i="24"/>
  <c r="AF541" i="24"/>
  <c r="AE541" i="24"/>
  <c r="AF545" i="24"/>
  <c r="AE545" i="24"/>
  <c r="AF549" i="24"/>
  <c r="AE549" i="24"/>
  <c r="AF553" i="24"/>
  <c r="AE553" i="24"/>
  <c r="AF557" i="24"/>
  <c r="AE557" i="24"/>
  <c r="AF561" i="24"/>
  <c r="AE561" i="24"/>
  <c r="AF565" i="24"/>
  <c r="AE565" i="24"/>
  <c r="AF569" i="24"/>
  <c r="AE569" i="24"/>
  <c r="AF573" i="24"/>
  <c r="AE573" i="24"/>
  <c r="AF577" i="24"/>
  <c r="AE577" i="24"/>
  <c r="AE581" i="24"/>
  <c r="AF581" i="24"/>
  <c r="AE585" i="24"/>
  <c r="AF585" i="24"/>
  <c r="AE589" i="24"/>
  <c r="AF589" i="24"/>
  <c r="AE593" i="24"/>
  <c r="AF593" i="24"/>
  <c r="AE597" i="24"/>
  <c r="AF597" i="24"/>
  <c r="AE601" i="24"/>
  <c r="AF601" i="24"/>
  <c r="AE605" i="24"/>
  <c r="AF605" i="24"/>
  <c r="AE609" i="24"/>
  <c r="AF609" i="24"/>
  <c r="AE613" i="24"/>
  <c r="AF613" i="24"/>
  <c r="AE617" i="24"/>
  <c r="AF617" i="24"/>
  <c r="AE621" i="24"/>
  <c r="AF621" i="24"/>
  <c r="AE625" i="24"/>
  <c r="AF625" i="24"/>
  <c r="AE629" i="24"/>
  <c r="AF629" i="24"/>
  <c r="AE633" i="24"/>
  <c r="AF633" i="24"/>
  <c r="AE637" i="24"/>
  <c r="AF637" i="24"/>
  <c r="AE641" i="24"/>
  <c r="AF641" i="24"/>
  <c r="AE645" i="24"/>
  <c r="AF645" i="24"/>
  <c r="AE649" i="24"/>
  <c r="AF649" i="24"/>
  <c r="AE653" i="24"/>
  <c r="AF653" i="24"/>
  <c r="AE657" i="24"/>
  <c r="AF657" i="24"/>
  <c r="AE661" i="24"/>
  <c r="AF661" i="24"/>
  <c r="AE665" i="24"/>
  <c r="AF665" i="24"/>
  <c r="AE669" i="24"/>
  <c r="AF669" i="24"/>
  <c r="AE673" i="24"/>
  <c r="AF673" i="24"/>
  <c r="AE677" i="24"/>
  <c r="AF677" i="24"/>
  <c r="AE681" i="24"/>
  <c r="AF681" i="24"/>
  <c r="AE685" i="24"/>
  <c r="AF685" i="24"/>
  <c r="AE689" i="24"/>
  <c r="AF689" i="24"/>
  <c r="AE693" i="24"/>
  <c r="AF693" i="24"/>
  <c r="AE697" i="24"/>
  <c r="AF697" i="24"/>
  <c r="AE701" i="24"/>
  <c r="AF701" i="24"/>
  <c r="AE705" i="24"/>
  <c r="AF705" i="24"/>
  <c r="AE709" i="24"/>
  <c r="AF709" i="24"/>
  <c r="AE713" i="24"/>
  <c r="AF713" i="24"/>
  <c r="AE717" i="24"/>
  <c r="AF717" i="24"/>
  <c r="AE721" i="24"/>
  <c r="AF721" i="24"/>
  <c r="AE725" i="24"/>
  <c r="AF725" i="24"/>
  <c r="AE729" i="24"/>
  <c r="AF729" i="24"/>
  <c r="AE733" i="24"/>
  <c r="AF733" i="24"/>
  <c r="AE737" i="24"/>
  <c r="AF737" i="24"/>
  <c r="AE741" i="24"/>
  <c r="AF741" i="24"/>
  <c r="AE745" i="24"/>
  <c r="AF745" i="24"/>
  <c r="AE749" i="24"/>
  <c r="AF749" i="24"/>
  <c r="AE753" i="24"/>
  <c r="AF753" i="24"/>
  <c r="AE757" i="24"/>
  <c r="AF757" i="24"/>
  <c r="AE761" i="24"/>
  <c r="AF761" i="24"/>
  <c r="AE765" i="24"/>
  <c r="AF765" i="24"/>
  <c r="AE769" i="24"/>
  <c r="AF769" i="24"/>
  <c r="AE773" i="24"/>
  <c r="AF773" i="24"/>
  <c r="AE777" i="24"/>
  <c r="AF777" i="24"/>
  <c r="AE781" i="24"/>
  <c r="AF781" i="24"/>
  <c r="AE785" i="24"/>
  <c r="AF785" i="24"/>
  <c r="AE789" i="24"/>
  <c r="AF789" i="24"/>
  <c r="AE793" i="24"/>
  <c r="AF793" i="24"/>
  <c r="AE797" i="24"/>
  <c r="AF797" i="24"/>
  <c r="AE801" i="24"/>
  <c r="AF801" i="24"/>
  <c r="AE805" i="24"/>
  <c r="AF805" i="24"/>
  <c r="AE809" i="24"/>
  <c r="AF809" i="24"/>
  <c r="AE813" i="24"/>
  <c r="AF813" i="24"/>
  <c r="AE817" i="24"/>
  <c r="AF817" i="24"/>
  <c r="AE821" i="24"/>
  <c r="AF821" i="24"/>
  <c r="AE825" i="24"/>
  <c r="AF825" i="24"/>
  <c r="AE829" i="24"/>
  <c r="AF829" i="24"/>
  <c r="AE833" i="24"/>
  <c r="AF833" i="24"/>
  <c r="AE837" i="24"/>
  <c r="AF837" i="24"/>
  <c r="AE841" i="24"/>
  <c r="AF841" i="24"/>
  <c r="AE845" i="24"/>
  <c r="AF845" i="24"/>
  <c r="AE849" i="24"/>
  <c r="AF849" i="24"/>
  <c r="AE853" i="24"/>
  <c r="AF853" i="24"/>
  <c r="AE857" i="24"/>
  <c r="AF857" i="24"/>
  <c r="AE861" i="24"/>
  <c r="AF861" i="24"/>
  <c r="AE865" i="24"/>
  <c r="AF865" i="24"/>
  <c r="AE869" i="24"/>
  <c r="AF869" i="24"/>
  <c r="AE873" i="24"/>
  <c r="AF873" i="24"/>
  <c r="AE877" i="24"/>
  <c r="AF877" i="24"/>
  <c r="AE881" i="24"/>
  <c r="AF881" i="24"/>
  <c r="AE885" i="24"/>
  <c r="AF885" i="24"/>
  <c r="AE889" i="24"/>
  <c r="AF889" i="24"/>
  <c r="AE893" i="24"/>
  <c r="AF893" i="24"/>
  <c r="AE897" i="24"/>
  <c r="AF897" i="24"/>
  <c r="AE901" i="24"/>
  <c r="AF901" i="24"/>
  <c r="AE905" i="24"/>
  <c r="AF905" i="24"/>
  <c r="AE909" i="24"/>
  <c r="AF909" i="24"/>
  <c r="AE913" i="24"/>
  <c r="AF913" i="24"/>
  <c r="AE917" i="24"/>
  <c r="AF917" i="24"/>
  <c r="AE921" i="24"/>
  <c r="AF921" i="24"/>
  <c r="AE925" i="24"/>
  <c r="AF925" i="24"/>
  <c r="AE929" i="24"/>
  <c r="AF929" i="24"/>
  <c r="AE933" i="24"/>
  <c r="AF933" i="24"/>
  <c r="AE937" i="24"/>
  <c r="AF937" i="24"/>
  <c r="AE941" i="24"/>
  <c r="AF941" i="24"/>
  <c r="AE945" i="24"/>
  <c r="AF945" i="24"/>
  <c r="AE949" i="24"/>
  <c r="AF949" i="24"/>
  <c r="AE953" i="24"/>
  <c r="AF953" i="24"/>
  <c r="AE957" i="24"/>
  <c r="AF957" i="24"/>
  <c r="AE961" i="24"/>
  <c r="AF961" i="24"/>
  <c r="AE965" i="24"/>
  <c r="AF965" i="24"/>
  <c r="AE969" i="24"/>
  <c r="AF969" i="24"/>
  <c r="AE973" i="24"/>
  <c r="AF973" i="24"/>
  <c r="AE977" i="24"/>
  <c r="AF977" i="24"/>
  <c r="AE981" i="24"/>
  <c r="AF981" i="24"/>
  <c r="AE985" i="24"/>
  <c r="AF985" i="24"/>
  <c r="AE989" i="24"/>
  <c r="AF989" i="24"/>
  <c r="AE993" i="24"/>
  <c r="AF993" i="24"/>
  <c r="AE997" i="24"/>
  <c r="AF997" i="24"/>
  <c r="AE1001" i="24"/>
  <c r="AF1001" i="24"/>
  <c r="AE1005" i="24"/>
  <c r="AF1005" i="24"/>
  <c r="AE1009" i="24"/>
  <c r="AF1009" i="24"/>
  <c r="AE1013" i="24"/>
  <c r="AF1013" i="24"/>
  <c r="AE1017" i="24"/>
  <c r="AF1017" i="24"/>
  <c r="AE1021" i="24"/>
  <c r="AF1021" i="24"/>
  <c r="AE1025" i="24"/>
  <c r="AF1025" i="24"/>
  <c r="AE1029" i="24"/>
  <c r="AF1029" i="24"/>
  <c r="AE1033" i="24"/>
  <c r="AF1033" i="24"/>
  <c r="AE1037" i="24"/>
  <c r="AF1037" i="24"/>
  <c r="AE1041" i="24"/>
  <c r="AF1041" i="24"/>
  <c r="AE1045" i="24"/>
  <c r="AF1045" i="24"/>
  <c r="AE1049" i="24"/>
  <c r="AF1049" i="24"/>
  <c r="AE1053" i="24"/>
  <c r="AF1053" i="24"/>
  <c r="AE1057" i="24"/>
  <c r="AF1057" i="24"/>
  <c r="AE1061" i="24"/>
  <c r="AF1061" i="24"/>
  <c r="AE1065" i="24"/>
  <c r="AF1065" i="24"/>
  <c r="AE1069" i="24"/>
  <c r="AF1069" i="24"/>
  <c r="AE1073" i="24"/>
  <c r="AF1073" i="24"/>
  <c r="AE1077" i="24"/>
  <c r="AF1077" i="24"/>
  <c r="AE1081" i="24"/>
  <c r="AF1081" i="24"/>
  <c r="AE1085" i="24"/>
  <c r="AF1085" i="24"/>
  <c r="AE1089" i="24"/>
  <c r="AF1089" i="24"/>
  <c r="AE1093" i="24"/>
  <c r="AF1093" i="24"/>
  <c r="AE1097" i="24"/>
  <c r="AF1097" i="24"/>
  <c r="AE1101" i="24"/>
  <c r="AF1101" i="24"/>
  <c r="AE1105" i="24"/>
  <c r="AF1105" i="24"/>
  <c r="AE1109" i="24"/>
  <c r="AF1109" i="24"/>
  <c r="AE1113" i="24"/>
  <c r="AF1113" i="24"/>
  <c r="AE1117" i="24"/>
  <c r="AF1117" i="24"/>
  <c r="AE1121" i="24"/>
  <c r="AF1121" i="24"/>
  <c r="AE1125" i="24"/>
  <c r="AF1125" i="24"/>
  <c r="AE1129" i="24"/>
  <c r="AF1129" i="24"/>
  <c r="AE1133" i="24"/>
  <c r="AF1133" i="24"/>
  <c r="AE1137" i="24"/>
  <c r="AF1137" i="24"/>
  <c r="AE1141" i="24"/>
  <c r="AF1141" i="24"/>
  <c r="AE1145" i="24"/>
  <c r="AF1145" i="24"/>
  <c r="AE1149" i="24"/>
  <c r="AF1149" i="24"/>
  <c r="AE1153" i="24"/>
  <c r="AF1153" i="24"/>
  <c r="AE1157" i="24"/>
  <c r="AF1157" i="24"/>
  <c r="AE1161" i="24"/>
  <c r="AF1161" i="24"/>
  <c r="AE1165" i="24"/>
  <c r="AF1165" i="24"/>
  <c r="AE1169" i="24"/>
  <c r="AF1169" i="24"/>
  <c r="AE1173" i="24"/>
  <c r="AF1173" i="24"/>
  <c r="AE1177" i="24"/>
  <c r="AF1177" i="24"/>
  <c r="AE1181" i="24"/>
  <c r="AF1181" i="24"/>
  <c r="AE1185" i="24"/>
  <c r="AF1185" i="24"/>
  <c r="AE1189" i="24"/>
  <c r="AF1189" i="24"/>
  <c r="AE1193" i="24"/>
  <c r="AF1193" i="24"/>
  <c r="AE1197" i="24"/>
  <c r="AF1197" i="24"/>
  <c r="AE1201" i="24"/>
  <c r="AF1201" i="24"/>
  <c r="AE1205" i="24"/>
  <c r="AF1205" i="24"/>
  <c r="AE1209" i="24"/>
  <c r="AF1209" i="24"/>
  <c r="AE1213" i="24"/>
  <c r="AF1213" i="24"/>
  <c r="AE1217" i="24"/>
  <c r="AF1217" i="24"/>
  <c r="AE1221" i="24"/>
  <c r="AF1221" i="24"/>
  <c r="AE1225" i="24"/>
  <c r="AF1225" i="24"/>
  <c r="AE1229" i="24"/>
  <c r="AF1229" i="24"/>
  <c r="AE1233" i="24"/>
  <c r="AF1233" i="24"/>
  <c r="AE1237" i="24"/>
  <c r="AF1237" i="24"/>
  <c r="AE1241" i="24"/>
  <c r="AF1241" i="24"/>
  <c r="AE1245" i="24"/>
  <c r="AF1245" i="24"/>
  <c r="AE1249" i="24"/>
  <c r="AF1249" i="24"/>
  <c r="AE1253" i="24"/>
  <c r="AF1253" i="24"/>
  <c r="AE1257" i="24"/>
  <c r="AF1257" i="24"/>
  <c r="AE1261" i="24"/>
  <c r="AF1261" i="24"/>
  <c r="AE1265" i="24"/>
  <c r="AF1265" i="24"/>
  <c r="AE1269" i="24"/>
  <c r="AF1269" i="24"/>
  <c r="AE1273" i="24"/>
  <c r="AF1273" i="24"/>
  <c r="AE1277" i="24"/>
  <c r="AF1277" i="24"/>
  <c r="AE1281" i="24"/>
  <c r="AF1281" i="24"/>
  <c r="AE1285" i="24"/>
  <c r="AF1285" i="24"/>
  <c r="AE1289" i="24"/>
  <c r="AF1289" i="24"/>
  <c r="AE1293" i="24"/>
  <c r="AF1293" i="24"/>
  <c r="AE1297" i="24"/>
  <c r="AF1297" i="24"/>
  <c r="AE1301" i="24"/>
  <c r="AF1301" i="24"/>
  <c r="AE1305" i="24"/>
  <c r="AF1305" i="24"/>
  <c r="AE1309" i="24"/>
  <c r="AF1309" i="24"/>
  <c r="AE1313" i="24"/>
  <c r="AF1313" i="24"/>
  <c r="AE1317" i="24"/>
  <c r="AF1317" i="24"/>
  <c r="AE1321" i="24"/>
  <c r="AF1321" i="24"/>
  <c r="AE1325" i="24"/>
  <c r="AF1325" i="24"/>
  <c r="AE1329" i="24"/>
  <c r="AF1329" i="24"/>
  <c r="AE1333" i="24"/>
  <c r="AF1333" i="24"/>
  <c r="AE1337" i="24"/>
  <c r="AF1337" i="24"/>
  <c r="AE1341" i="24"/>
  <c r="AF1341" i="24"/>
  <c r="AE1345" i="24"/>
  <c r="AF1345" i="24"/>
  <c r="AE1349" i="24"/>
  <c r="AF1349" i="24"/>
  <c r="AE1353" i="24"/>
  <c r="AF1353" i="24"/>
  <c r="AE1357" i="24"/>
  <c r="AF1357" i="24"/>
  <c r="AE1361" i="24"/>
  <c r="AF1361" i="24"/>
  <c r="AE1365" i="24"/>
  <c r="AF1365" i="24"/>
  <c r="AE1369" i="24"/>
  <c r="AF1369" i="24"/>
  <c r="AE1373" i="24"/>
  <c r="AF1373" i="24"/>
  <c r="AE1377" i="24"/>
  <c r="AF1377" i="24"/>
  <c r="AE1381" i="24"/>
  <c r="AF1381" i="24"/>
  <c r="AE1385" i="24"/>
  <c r="AF1385" i="24"/>
  <c r="AE1389" i="24"/>
  <c r="AF1389" i="24"/>
  <c r="AE1393" i="24"/>
  <c r="AF1393" i="24"/>
  <c r="AE1397" i="24"/>
  <c r="AF1397" i="24"/>
  <c r="AE1401" i="24"/>
  <c r="AF1401" i="24"/>
  <c r="AE1405" i="24"/>
  <c r="AF1405" i="24"/>
  <c r="AE1409" i="24"/>
  <c r="AF1409" i="24"/>
  <c r="AE1413" i="24"/>
  <c r="AF1413" i="24"/>
  <c r="AE1417" i="24"/>
  <c r="AF1417" i="24"/>
  <c r="AE1421" i="24"/>
  <c r="AF1421" i="24"/>
  <c r="AE1425" i="24"/>
  <c r="AF1425" i="24"/>
  <c r="AE1429" i="24"/>
  <c r="AF1429" i="24"/>
  <c r="AE1433" i="24"/>
  <c r="AF1433" i="24"/>
  <c r="AE1437" i="24"/>
  <c r="AF1437" i="24"/>
  <c r="AF1441" i="24"/>
  <c r="AE1441" i="24"/>
  <c r="AF1445" i="24"/>
  <c r="AE1445" i="24"/>
  <c r="AF1449" i="24"/>
  <c r="AE1449" i="24"/>
  <c r="AF1453" i="24"/>
  <c r="AE1453" i="24"/>
  <c r="AF1457" i="24"/>
  <c r="AE1457" i="24"/>
  <c r="AF1461" i="24"/>
  <c r="AE1461" i="24"/>
  <c r="AF1465" i="24"/>
  <c r="AE1465" i="24"/>
  <c r="AF1469" i="24"/>
  <c r="AE1469" i="24"/>
  <c r="AF1473" i="24"/>
  <c r="AE1473" i="24"/>
  <c r="AF1477" i="24"/>
  <c r="AE1477" i="24"/>
  <c r="AF1481" i="24"/>
  <c r="AE1481" i="24"/>
  <c r="AF1485" i="24"/>
  <c r="AE1485" i="24"/>
  <c r="AF1489" i="24"/>
  <c r="AE1489" i="24"/>
  <c r="AF1493" i="24"/>
  <c r="AE1493" i="24"/>
  <c r="AF1497" i="24"/>
  <c r="AE1497" i="24"/>
  <c r="AF1501" i="24"/>
  <c r="AE1501" i="24"/>
  <c r="AF1505" i="24"/>
  <c r="AE1505" i="24"/>
  <c r="AF1509" i="24"/>
  <c r="AE1509" i="24"/>
  <c r="AF1513" i="24"/>
  <c r="AE1513" i="24"/>
  <c r="AF1517" i="24"/>
  <c r="AE1517" i="24"/>
  <c r="AF1521" i="24"/>
  <c r="AE1521" i="24"/>
  <c r="AF1525" i="24"/>
  <c r="AE1525" i="24"/>
  <c r="AF1529" i="24"/>
  <c r="AE1529" i="24"/>
  <c r="AF1533" i="24"/>
  <c r="AE1533" i="24"/>
  <c r="AF1537" i="24"/>
  <c r="AE1537" i="24"/>
  <c r="AF1541" i="24"/>
  <c r="AE1541" i="24"/>
  <c r="AF1545" i="24"/>
  <c r="AE1545" i="24"/>
  <c r="AF1549" i="24"/>
  <c r="AE1549" i="24"/>
  <c r="AF1553" i="24"/>
  <c r="AE1553" i="24"/>
  <c r="AF1557" i="24"/>
  <c r="AE1557" i="24"/>
  <c r="AF1561" i="24"/>
  <c r="AE1561" i="24"/>
  <c r="AF1565" i="24"/>
  <c r="AE1565" i="24"/>
  <c r="AF1569" i="24"/>
  <c r="AE1569" i="24"/>
  <c r="AF1573" i="24"/>
  <c r="AE1573" i="24"/>
  <c r="AF1577" i="24"/>
  <c r="AE1577" i="24"/>
  <c r="AF1581" i="24"/>
  <c r="AE1581" i="24"/>
  <c r="AF1585" i="24"/>
  <c r="AE1585" i="24"/>
  <c r="AF1589" i="24"/>
  <c r="AE1589" i="24"/>
  <c r="AF1593" i="24"/>
  <c r="AE1593" i="24"/>
  <c r="AF1597" i="24"/>
  <c r="AE1597" i="24"/>
  <c r="AF1601" i="24"/>
  <c r="AE1601" i="24"/>
  <c r="AF1605" i="24"/>
  <c r="AE1605" i="24"/>
  <c r="AF1609" i="24"/>
  <c r="AE1609" i="24"/>
  <c r="AF1613" i="24"/>
  <c r="AE1613" i="24"/>
  <c r="AF1617" i="24"/>
  <c r="AE1617" i="24"/>
  <c r="AF1621" i="24"/>
  <c r="AE1621" i="24"/>
  <c r="AF1625" i="24"/>
  <c r="AE1625" i="24"/>
  <c r="AF1629" i="24"/>
  <c r="AE1629" i="24"/>
  <c r="AF1633" i="24"/>
  <c r="AE1633" i="24"/>
  <c r="AF1637" i="24"/>
  <c r="AE1637" i="24"/>
  <c r="AF1641" i="24"/>
  <c r="AE1641" i="24"/>
  <c r="AF1645" i="24"/>
  <c r="AE1645" i="24"/>
  <c r="AF1649" i="24"/>
  <c r="AE1649" i="24"/>
  <c r="AF1653" i="24"/>
  <c r="AE1653" i="24"/>
  <c r="AF1657" i="24"/>
  <c r="AE1657" i="24"/>
  <c r="AF1661" i="24"/>
  <c r="AE1661" i="24"/>
  <c r="AF1665" i="24"/>
  <c r="AE1665" i="24"/>
  <c r="AF1669" i="24"/>
  <c r="AE1669" i="24"/>
  <c r="AF1673" i="24"/>
  <c r="AE1673" i="24"/>
  <c r="AF1677" i="24"/>
  <c r="AE1677" i="24"/>
  <c r="AF1681" i="24"/>
  <c r="AE1681" i="24"/>
  <c r="AF1685" i="24"/>
  <c r="AE1685" i="24"/>
  <c r="AF1689" i="24"/>
  <c r="AE1689" i="24"/>
  <c r="AF1693" i="24"/>
  <c r="AE1693" i="24"/>
  <c r="AF1697" i="24"/>
  <c r="AE1697" i="24"/>
  <c r="AF1701" i="24"/>
  <c r="AE1701" i="24"/>
  <c r="AF1705" i="24"/>
  <c r="AE1705" i="24"/>
  <c r="AF1709" i="24"/>
  <c r="AE1709" i="24"/>
  <c r="AF1713" i="24"/>
  <c r="AE1713" i="24"/>
  <c r="AF1717" i="24"/>
  <c r="AE1717" i="24"/>
  <c r="AF1721" i="24"/>
  <c r="AE1721" i="24"/>
  <c r="AF1725" i="24"/>
  <c r="AE1725" i="24"/>
  <c r="AF1729" i="24"/>
  <c r="AE1729" i="24"/>
  <c r="AF1733" i="24"/>
  <c r="AE1733" i="24"/>
  <c r="AF1737" i="24"/>
  <c r="AE1737" i="24"/>
  <c r="AF1741" i="24"/>
  <c r="AE1741" i="24"/>
  <c r="AF1745" i="24"/>
  <c r="AE1745" i="24"/>
  <c r="AF1749" i="24"/>
  <c r="AE1749" i="24"/>
  <c r="AF1753" i="24"/>
  <c r="AE1753" i="24"/>
  <c r="AF1757" i="24"/>
  <c r="AE1757" i="24"/>
  <c r="AF1761" i="24"/>
  <c r="AE1761" i="24"/>
  <c r="AF1765" i="24"/>
  <c r="AE1765" i="24"/>
  <c r="AF1769" i="24"/>
  <c r="AE1769" i="24"/>
  <c r="AF1773" i="24"/>
  <c r="AE1773" i="24"/>
  <c r="AF1777" i="24"/>
  <c r="AE1777" i="24"/>
  <c r="AF1781" i="24"/>
  <c r="AE1781" i="24"/>
  <c r="AF1785" i="24"/>
  <c r="AE1785" i="24"/>
  <c r="AF1789" i="24"/>
  <c r="AE1789" i="24"/>
  <c r="AF1793" i="24"/>
  <c r="AE1793" i="24"/>
  <c r="AF1797" i="24"/>
  <c r="AE1797" i="24"/>
  <c r="AF1801" i="24"/>
  <c r="AE1801" i="24"/>
  <c r="AF1805" i="24"/>
  <c r="AE1805" i="24"/>
  <c r="AF1809" i="24"/>
  <c r="AE1809" i="24"/>
  <c r="AF1813" i="24"/>
  <c r="AE1813" i="24"/>
  <c r="AF1817" i="24"/>
  <c r="AE1817" i="24"/>
  <c r="AF1821" i="24"/>
  <c r="AE1821" i="24"/>
  <c r="AF1825" i="24"/>
  <c r="AE1825" i="24"/>
  <c r="AF1829" i="24"/>
  <c r="AE1829" i="24"/>
  <c r="AF1833" i="24"/>
  <c r="AE1833" i="24"/>
  <c r="AF1837" i="24"/>
  <c r="AE1837" i="24"/>
  <c r="AF1841" i="24"/>
  <c r="AE1841" i="24"/>
  <c r="AF1845" i="24"/>
  <c r="AE1845" i="24"/>
  <c r="AF1849" i="24"/>
  <c r="AE1849" i="24"/>
  <c r="AF1853" i="24"/>
  <c r="AE1853" i="24"/>
  <c r="AF1857" i="24"/>
  <c r="AE1857" i="24"/>
  <c r="AF1861" i="24"/>
  <c r="AE1861" i="24"/>
  <c r="AF1865" i="24"/>
  <c r="AE1865" i="24"/>
  <c r="AF1869" i="24"/>
  <c r="AE1869" i="24"/>
  <c r="AF1873" i="24"/>
  <c r="AE1873" i="24"/>
  <c r="AF1877" i="24"/>
  <c r="AE1877" i="24"/>
  <c r="AF1881" i="24"/>
  <c r="AE1881" i="24"/>
  <c r="AF1885" i="24"/>
  <c r="AE1885" i="24"/>
  <c r="AF1889" i="24"/>
  <c r="AE1889" i="24"/>
  <c r="AF1893" i="24"/>
  <c r="AE1893" i="24"/>
  <c r="AE1897" i="24"/>
  <c r="AF1897" i="24"/>
  <c r="AF1901" i="24"/>
  <c r="AE1901" i="24"/>
  <c r="AE1905" i="24"/>
  <c r="AF1905" i="24"/>
  <c r="AF1909" i="24"/>
  <c r="AE1909" i="24"/>
  <c r="AE1913" i="24"/>
  <c r="AF1913" i="24"/>
  <c r="AF1917" i="24"/>
  <c r="AE1917" i="24"/>
  <c r="AE1921" i="24"/>
  <c r="AF1921" i="24"/>
  <c r="AF1925" i="24"/>
  <c r="AE1925" i="24"/>
  <c r="AE1929" i="24"/>
  <c r="AF1929" i="24"/>
  <c r="AF1933" i="24"/>
  <c r="AE1933" i="24"/>
  <c r="AE1937" i="24"/>
  <c r="AF1937" i="24"/>
  <c r="AF1941" i="24"/>
  <c r="AE1941" i="24"/>
  <c r="AE1945" i="24"/>
  <c r="AF1945" i="24"/>
  <c r="AF1949" i="24"/>
  <c r="AE1949" i="24"/>
  <c r="AE1953" i="24"/>
  <c r="AF1953" i="24"/>
  <c r="AF1957" i="24"/>
  <c r="AE1957" i="24"/>
  <c r="AE1961" i="24"/>
  <c r="AF1961" i="24"/>
  <c r="AF1965" i="24"/>
  <c r="AE1965" i="24"/>
  <c r="AE1969" i="24"/>
  <c r="AF1969" i="24"/>
  <c r="AF1973" i="24"/>
  <c r="AE1973" i="24"/>
  <c r="AE1977" i="24"/>
  <c r="AF1977" i="24"/>
  <c r="AF1981" i="24"/>
  <c r="AE1981" i="24"/>
  <c r="AE1985" i="24"/>
  <c r="AF1985" i="24"/>
  <c r="AF1989" i="24"/>
  <c r="AE1989" i="24"/>
  <c r="AE1993" i="24"/>
  <c r="AF1993" i="24"/>
  <c r="AF1997" i="24"/>
  <c r="AE1997" i="24"/>
  <c r="AE2001" i="24"/>
  <c r="AF2001" i="24"/>
  <c r="AF2005" i="24"/>
  <c r="AE2005" i="24"/>
  <c r="AF2009" i="24"/>
  <c r="AE2009" i="24"/>
  <c r="AF2013" i="24"/>
  <c r="AE2013" i="24"/>
  <c r="AF2017" i="24"/>
  <c r="AE2017" i="24"/>
  <c r="AF2021" i="24"/>
  <c r="AE2021" i="24"/>
  <c r="AF2025" i="24"/>
  <c r="AE2025" i="24"/>
  <c r="AF2029" i="24"/>
  <c r="AE2029" i="24"/>
  <c r="AF2033" i="24"/>
  <c r="AE2033" i="24"/>
  <c r="AF2037" i="24"/>
  <c r="AE2037" i="24"/>
  <c r="AF2041" i="24"/>
  <c r="AE2041" i="24"/>
  <c r="AF2045" i="24"/>
  <c r="AE2045" i="24"/>
  <c r="AF2049" i="24"/>
  <c r="AE2049" i="24"/>
  <c r="AF2053" i="24"/>
  <c r="AE2053" i="24"/>
  <c r="AF2057" i="24"/>
  <c r="AE2057" i="24"/>
  <c r="AF2061" i="24"/>
  <c r="AE2061" i="24"/>
  <c r="AF2065" i="24"/>
  <c r="AE2065" i="24"/>
  <c r="AF2069" i="24"/>
  <c r="AE2069" i="24"/>
  <c r="AF2073" i="24"/>
  <c r="AE2073" i="24"/>
  <c r="AF2077" i="24"/>
  <c r="AE2077" i="24"/>
  <c r="AF2081" i="24"/>
  <c r="AE2081" i="24"/>
  <c r="AF2085" i="24"/>
  <c r="AE2085" i="24"/>
  <c r="AF2089" i="24"/>
  <c r="AE2089" i="24"/>
  <c r="AF2093" i="24"/>
  <c r="AE2093" i="24"/>
  <c r="AF2097" i="24"/>
  <c r="AE2097" i="24"/>
  <c r="AF2101" i="24"/>
  <c r="AE2101" i="24"/>
  <c r="AF2105" i="24"/>
  <c r="AE2105" i="24"/>
  <c r="AF2109" i="24"/>
  <c r="AE2109" i="24"/>
  <c r="AF2113" i="24"/>
  <c r="AE2113" i="24"/>
  <c r="AF2117" i="24"/>
  <c r="AE2117" i="24"/>
  <c r="AF2121" i="24"/>
  <c r="AE2121" i="24"/>
  <c r="AF2125" i="24"/>
  <c r="AE2125" i="24"/>
  <c r="AF2129" i="24"/>
  <c r="AE2129" i="24"/>
  <c r="AF2133" i="24"/>
  <c r="AE2133" i="24"/>
  <c r="AF2137" i="24"/>
  <c r="AE2137" i="24"/>
  <c r="AF2141" i="24"/>
  <c r="AE2141" i="24"/>
  <c r="AF2145" i="24"/>
  <c r="AE2145" i="24"/>
  <c r="AF2149" i="24"/>
  <c r="AE2149" i="24"/>
  <c r="AF2153" i="24"/>
  <c r="AE2153" i="24"/>
  <c r="AF2157" i="24"/>
  <c r="AE2157" i="24"/>
  <c r="AF2161" i="24"/>
  <c r="AE2161" i="24"/>
  <c r="AF2165" i="24"/>
  <c r="AE2165" i="24"/>
  <c r="AF2169" i="24"/>
  <c r="AE2169" i="24"/>
  <c r="AF2173" i="24"/>
  <c r="AE2173" i="24"/>
  <c r="AF2177" i="24"/>
  <c r="AE2177" i="24"/>
  <c r="AF2181" i="24"/>
  <c r="AE2181" i="24"/>
  <c r="AF2185" i="24"/>
  <c r="AE2185" i="24"/>
  <c r="AF2189" i="24"/>
  <c r="AE2189" i="24"/>
  <c r="AF2193" i="24"/>
  <c r="AE2193" i="24"/>
  <c r="AF2197" i="24"/>
  <c r="AE2197" i="24"/>
  <c r="AF2201" i="24"/>
  <c r="AE2201" i="24"/>
  <c r="AF2205" i="24"/>
  <c r="AE2205" i="24"/>
  <c r="AF2209" i="24"/>
  <c r="AE2209" i="24"/>
  <c r="AF2213" i="24"/>
  <c r="AE2213" i="24"/>
  <c r="AF2217" i="24"/>
  <c r="AE2217" i="24"/>
  <c r="AF2221" i="24"/>
  <c r="AE2221" i="24"/>
  <c r="AF2225" i="24"/>
  <c r="AE2225" i="24"/>
  <c r="AF2229" i="24"/>
  <c r="AE2229" i="24"/>
  <c r="AF2233" i="24"/>
  <c r="AE2233" i="24"/>
  <c r="AF2237" i="24"/>
  <c r="AE2237" i="24"/>
  <c r="AF2241" i="24"/>
  <c r="AE2241" i="24"/>
  <c r="AF2245" i="24"/>
  <c r="AE2245" i="24"/>
  <c r="AF2249" i="24"/>
  <c r="AE2249" i="24"/>
  <c r="AF2253" i="24"/>
  <c r="AE2253" i="24"/>
  <c r="AF2257" i="24"/>
  <c r="AE2257" i="24"/>
  <c r="AF2261" i="24"/>
  <c r="AE2261" i="24"/>
  <c r="AF2265" i="24"/>
  <c r="AE2265" i="24"/>
  <c r="AF2269" i="24"/>
  <c r="AE2269" i="24"/>
  <c r="AF2273" i="24"/>
  <c r="AE2273" i="24"/>
  <c r="AF2277" i="24"/>
  <c r="AE2277" i="24"/>
  <c r="AF2281" i="24"/>
  <c r="AE2281" i="24"/>
  <c r="AF2285" i="24"/>
  <c r="AE2285" i="24"/>
  <c r="AF2289" i="24"/>
  <c r="AE2289" i="24"/>
  <c r="AF2293" i="24"/>
  <c r="AE2293" i="24"/>
  <c r="AF2297" i="24"/>
  <c r="AE2297" i="24"/>
  <c r="AF2301" i="24"/>
  <c r="AE2301" i="24"/>
  <c r="AF2305" i="24"/>
  <c r="AE2305" i="24"/>
  <c r="AF2309" i="24"/>
  <c r="AE2309" i="24"/>
  <c r="AF2313" i="24"/>
  <c r="AE2313" i="24"/>
  <c r="AF2317" i="24"/>
  <c r="AE2317" i="24"/>
  <c r="AF2321" i="24"/>
  <c r="AE2321" i="24"/>
  <c r="AF2325" i="24"/>
  <c r="AE2325" i="24"/>
  <c r="AF2329" i="24"/>
  <c r="AE2329" i="24"/>
  <c r="AF2333" i="24"/>
  <c r="AE2333" i="24"/>
  <c r="AF2337" i="24"/>
  <c r="AE2337" i="24"/>
  <c r="AF2341" i="24"/>
  <c r="AE2341" i="24"/>
  <c r="AF2345" i="24"/>
  <c r="AE2345" i="24"/>
  <c r="AF2349" i="24"/>
  <c r="AE2349" i="24"/>
  <c r="AF2353" i="24"/>
  <c r="AE2353" i="24"/>
  <c r="AF2357" i="24"/>
  <c r="AE2357" i="24"/>
  <c r="AF2361" i="24"/>
  <c r="AE2361" i="24"/>
  <c r="AF2365" i="24"/>
  <c r="AE2365" i="24"/>
  <c r="AF2369" i="24"/>
  <c r="AE2369" i="24"/>
  <c r="AF2373" i="24"/>
  <c r="AE2373" i="24"/>
  <c r="AF2377" i="24"/>
  <c r="AE2377" i="24"/>
  <c r="AF2381" i="24"/>
  <c r="AE2381" i="24"/>
  <c r="AF2385" i="24"/>
  <c r="AE2385" i="24"/>
  <c r="AF2389" i="24"/>
  <c r="AE2389" i="24"/>
  <c r="AF2393" i="24"/>
  <c r="AE2393" i="24"/>
  <c r="AF2397" i="24"/>
  <c r="AE2397" i="24"/>
  <c r="AF2401" i="24"/>
  <c r="AE2401" i="24"/>
  <c r="AF2405" i="24"/>
  <c r="AE2405" i="24"/>
  <c r="AF2409" i="24"/>
  <c r="AE2409" i="24"/>
  <c r="AF2413" i="24"/>
  <c r="AE2413" i="24"/>
  <c r="AF2417" i="24"/>
  <c r="AE2417" i="24"/>
  <c r="AF2421" i="24"/>
  <c r="AE2421" i="24"/>
  <c r="AF2425" i="24"/>
  <c r="AE2425" i="24"/>
  <c r="AF2429" i="24"/>
  <c r="AE2429" i="24"/>
  <c r="AF2433" i="24"/>
  <c r="AE2433" i="24"/>
  <c r="AF2437" i="24"/>
  <c r="AE2437" i="24"/>
  <c r="AE2441" i="24"/>
  <c r="AF2441" i="24"/>
  <c r="AF2445" i="24"/>
  <c r="AE2445" i="24"/>
  <c r="AE2449" i="24"/>
  <c r="AF2449" i="24"/>
  <c r="AF2453" i="24"/>
  <c r="AE2453" i="24"/>
  <c r="AE2457" i="24"/>
  <c r="AF2457" i="24"/>
  <c r="AF2461" i="24"/>
  <c r="AE2461" i="24"/>
  <c r="AE2465" i="24"/>
  <c r="AF2465" i="24"/>
  <c r="AF2469" i="24"/>
  <c r="AE2469" i="24"/>
  <c r="AE2473" i="24"/>
  <c r="AF2473" i="24"/>
  <c r="AF2477" i="24"/>
  <c r="AE2477" i="24"/>
  <c r="AE2481" i="24"/>
  <c r="AF2481" i="24"/>
  <c r="AF2485" i="24"/>
  <c r="AE2485" i="24"/>
  <c r="AE2489" i="24"/>
  <c r="AF2489" i="24"/>
  <c r="AF2493" i="24"/>
  <c r="AE2493" i="24"/>
  <c r="AE2497" i="24"/>
  <c r="AF2497" i="24"/>
  <c r="AF2501" i="24"/>
  <c r="AE2501" i="24"/>
  <c r="AE2505" i="24"/>
  <c r="AF2505" i="24"/>
  <c r="AF2509" i="24"/>
  <c r="AE2509" i="24"/>
  <c r="AF2513" i="24"/>
  <c r="AE2513" i="24"/>
  <c r="AF2517" i="24"/>
  <c r="AE2517" i="24"/>
  <c r="AF2521" i="24"/>
  <c r="AE2521" i="24"/>
  <c r="AF2525" i="24"/>
  <c r="AE2525" i="24"/>
  <c r="AF2529" i="24"/>
  <c r="AE2529" i="24"/>
  <c r="AF2533" i="24"/>
  <c r="AE2533" i="24"/>
  <c r="AF2537" i="24"/>
  <c r="AE2537" i="24"/>
  <c r="AF2541" i="24"/>
  <c r="AE2541" i="24"/>
  <c r="AF2545" i="24"/>
  <c r="AE2545" i="24"/>
  <c r="AF2549" i="24"/>
  <c r="AE2549" i="24"/>
  <c r="AF2553" i="24"/>
  <c r="AE2553" i="24"/>
  <c r="AF2557" i="24"/>
  <c r="AE2557" i="24"/>
  <c r="AF2561" i="24"/>
  <c r="AE2561" i="24"/>
  <c r="AF2565" i="24"/>
  <c r="AE2565" i="24"/>
  <c r="AF2569" i="24"/>
  <c r="AE2569" i="24"/>
  <c r="AF2573" i="24"/>
  <c r="AE2573" i="24"/>
  <c r="AF2577" i="24"/>
  <c r="AE2577" i="24"/>
  <c r="AF2581" i="24"/>
  <c r="AE2581" i="24"/>
  <c r="AF2585" i="24"/>
  <c r="AE2585" i="24"/>
  <c r="AF2589" i="24"/>
  <c r="AE2589" i="24"/>
  <c r="AF2593" i="24"/>
  <c r="AE2593" i="24"/>
  <c r="AF2597" i="24"/>
  <c r="AE2597" i="24"/>
  <c r="AF2601" i="24"/>
  <c r="AE2601" i="24"/>
  <c r="AF2605" i="24"/>
  <c r="AE2605" i="24"/>
  <c r="AF2609" i="24"/>
  <c r="AE2609" i="24"/>
  <c r="AF2613" i="24"/>
  <c r="AE2613" i="24"/>
  <c r="AF2617" i="24"/>
  <c r="AE2617" i="24"/>
  <c r="AF2621" i="24"/>
  <c r="AE2621" i="24"/>
  <c r="AF2625" i="24"/>
  <c r="AE2625" i="24"/>
  <c r="AF2629" i="24"/>
  <c r="AE2629" i="24"/>
  <c r="AF2633" i="24"/>
  <c r="AE2633" i="24"/>
  <c r="AF2637" i="24"/>
  <c r="AE2637" i="24"/>
  <c r="AF2641" i="24"/>
  <c r="AE2641" i="24"/>
  <c r="AF2645" i="24"/>
  <c r="AE2645" i="24"/>
  <c r="AF2649" i="24"/>
  <c r="AE2649" i="24"/>
  <c r="AF2653" i="24"/>
  <c r="AE2653" i="24"/>
  <c r="AF2657" i="24"/>
  <c r="AE2657" i="24"/>
  <c r="AF2661" i="24"/>
  <c r="AE2661" i="24"/>
  <c r="AF2665" i="24"/>
  <c r="AE2665" i="24"/>
  <c r="AF2669" i="24"/>
  <c r="AE2669" i="24"/>
  <c r="AF2673" i="24"/>
  <c r="AE2673" i="24"/>
  <c r="AF2677" i="24"/>
  <c r="AE2677" i="24"/>
  <c r="AF2681" i="24"/>
  <c r="AE2681" i="24"/>
  <c r="AF2685" i="24"/>
  <c r="AE2685" i="24"/>
  <c r="AF2689" i="24"/>
  <c r="AE2689" i="24"/>
  <c r="AF2693" i="24"/>
  <c r="AE2693" i="24"/>
  <c r="AF2697" i="24"/>
  <c r="AE2697" i="24"/>
  <c r="AF2701" i="24"/>
  <c r="AE2701" i="24"/>
  <c r="AF2705" i="24"/>
  <c r="AE2705" i="24"/>
  <c r="AF2709" i="24"/>
  <c r="AE2709" i="24"/>
  <c r="AF2713" i="24"/>
  <c r="AE2713" i="24"/>
  <c r="AF2717" i="24"/>
  <c r="AE2717" i="24"/>
  <c r="AF2721" i="24"/>
  <c r="AE2721" i="24"/>
  <c r="AF2725" i="24"/>
  <c r="AE2725" i="24"/>
  <c r="AF2729" i="24"/>
  <c r="AE2729" i="24"/>
  <c r="AF2733" i="24"/>
  <c r="AE2733" i="24"/>
  <c r="AF2737" i="24"/>
  <c r="AE2737" i="24"/>
  <c r="AF2741" i="24"/>
  <c r="AE2741" i="24"/>
  <c r="AF2745" i="24"/>
  <c r="AE2745" i="24"/>
  <c r="AF2749" i="24"/>
  <c r="AE2749" i="24"/>
  <c r="AF2753" i="24"/>
  <c r="AE2753" i="24"/>
  <c r="AF2757" i="24"/>
  <c r="AE2757" i="24"/>
  <c r="AF2761" i="24"/>
  <c r="AE2761" i="24"/>
  <c r="AF2765" i="24"/>
  <c r="AE2765" i="24"/>
  <c r="AF2769" i="24"/>
  <c r="AE2769" i="24"/>
  <c r="AF2773" i="24"/>
  <c r="AE2773" i="24"/>
  <c r="AF2777" i="24"/>
  <c r="AE2777" i="24"/>
  <c r="AF2781" i="24"/>
  <c r="AE2781" i="24"/>
  <c r="AF2785" i="24"/>
  <c r="AE2785" i="24"/>
  <c r="AF2789" i="24"/>
  <c r="AE2789" i="24"/>
  <c r="AF2793" i="24"/>
  <c r="AE2793" i="24"/>
  <c r="AF2797" i="24"/>
  <c r="AE2797" i="24"/>
  <c r="AF2801" i="24"/>
  <c r="AE2801" i="24"/>
  <c r="AF2805" i="24"/>
  <c r="AE2805" i="24"/>
  <c r="AF2809" i="24"/>
  <c r="AE2809" i="24"/>
  <c r="AF2813" i="24"/>
  <c r="AE2813" i="24"/>
  <c r="AF2817" i="24"/>
  <c r="AE2817" i="24"/>
  <c r="AF2821" i="24"/>
  <c r="AE2821" i="24"/>
  <c r="AF2825" i="24"/>
  <c r="AE2825" i="24"/>
  <c r="AF2829" i="24"/>
  <c r="AE2829" i="24"/>
  <c r="AF2833" i="24"/>
  <c r="AE2833" i="24"/>
  <c r="AF2837" i="24"/>
  <c r="AE2837" i="24"/>
  <c r="AF2841" i="24"/>
  <c r="AE2841" i="24"/>
  <c r="AF2845" i="24"/>
  <c r="AE2845" i="24"/>
  <c r="AF2849" i="24"/>
  <c r="AE2849" i="24"/>
  <c r="AF2853" i="24"/>
  <c r="AE2853" i="24"/>
  <c r="AF2857" i="24"/>
  <c r="AE2857" i="24"/>
  <c r="AF2861" i="24"/>
  <c r="AE2861" i="24"/>
  <c r="AF2865" i="24"/>
  <c r="AE2865" i="24"/>
  <c r="AF2869" i="24"/>
  <c r="AE2869" i="24"/>
  <c r="AF2873" i="24"/>
  <c r="AE2873" i="24"/>
  <c r="AF2877" i="24"/>
  <c r="AE2877" i="24"/>
  <c r="AF2881" i="24"/>
  <c r="AE2881" i="24"/>
  <c r="AF2885" i="24"/>
  <c r="AE2885" i="24"/>
  <c r="AF2889" i="24"/>
  <c r="AE2889" i="24"/>
  <c r="AF2893" i="24"/>
  <c r="AE2893" i="24"/>
  <c r="AF2897" i="24"/>
  <c r="AE2897" i="24"/>
  <c r="AF2901" i="24"/>
  <c r="AE2901" i="24"/>
  <c r="AF2905" i="24"/>
  <c r="AE2905" i="24"/>
  <c r="AF2909" i="24"/>
  <c r="AE2909" i="24"/>
  <c r="AF2913" i="24"/>
  <c r="AE2913" i="24"/>
  <c r="AF2917" i="24"/>
  <c r="AE2917" i="24"/>
  <c r="AF2921" i="24"/>
  <c r="AE2921" i="24"/>
  <c r="AF2925" i="24"/>
  <c r="AE2925" i="24"/>
  <c r="AF2929" i="24"/>
  <c r="AE2929" i="24"/>
  <c r="AF2933" i="24"/>
  <c r="AE2933" i="24"/>
  <c r="AF2937" i="24"/>
  <c r="AE2937" i="24"/>
  <c r="AF2941" i="24"/>
  <c r="AE2941" i="24"/>
  <c r="AF2945" i="24"/>
  <c r="AE2945" i="24"/>
  <c r="AF2949" i="24"/>
  <c r="AE2949" i="24"/>
  <c r="AF2953" i="24"/>
  <c r="AE2953" i="24"/>
  <c r="AF2957" i="24"/>
  <c r="AE2957" i="24"/>
  <c r="AF2961" i="24"/>
  <c r="AE2961" i="24"/>
  <c r="AF2965" i="24"/>
  <c r="AE2965" i="24"/>
  <c r="AF2969" i="24"/>
  <c r="AE2969" i="24"/>
  <c r="AF2973" i="24"/>
  <c r="AE2973" i="24"/>
  <c r="AF2977" i="24"/>
  <c r="AE2977" i="24"/>
  <c r="AF2981" i="24"/>
  <c r="AE2981" i="24"/>
  <c r="AF2985" i="24"/>
  <c r="AE2985" i="24"/>
  <c r="AF2989" i="24"/>
  <c r="AE2989" i="24"/>
  <c r="AF2993" i="24"/>
  <c r="AE2993" i="24"/>
  <c r="AF2997" i="24"/>
  <c r="AE2997" i="24"/>
  <c r="AF3001" i="24"/>
  <c r="AE3001" i="24"/>
  <c r="AF3005" i="24"/>
  <c r="AE3005" i="24"/>
  <c r="AF3009" i="24"/>
  <c r="AE3009" i="24"/>
  <c r="AF3013" i="24"/>
  <c r="AE3013" i="24"/>
  <c r="AF3017" i="24"/>
  <c r="AE3017" i="24"/>
  <c r="AF3021" i="24"/>
  <c r="AE3021" i="24"/>
  <c r="AF3025" i="24"/>
  <c r="AE3025" i="24"/>
  <c r="AF3029" i="24"/>
  <c r="AE3029" i="24"/>
  <c r="AF3033" i="24"/>
  <c r="AE3033" i="24"/>
  <c r="AF3037" i="24"/>
  <c r="AE3037" i="24"/>
  <c r="AF3041" i="24"/>
  <c r="AE3041" i="24"/>
  <c r="AF3045" i="24"/>
  <c r="AE3045" i="24"/>
  <c r="AF3049" i="24"/>
  <c r="AE3049" i="24"/>
  <c r="AF3053" i="24"/>
  <c r="AE3053" i="24"/>
  <c r="AF3057" i="24"/>
  <c r="AE3057" i="24"/>
  <c r="AF3061" i="24"/>
  <c r="AE3061" i="24"/>
  <c r="AF3065" i="24"/>
  <c r="AE3065" i="24"/>
  <c r="AF3069" i="24"/>
  <c r="AE3069" i="24"/>
  <c r="AF3073" i="24"/>
  <c r="AE3073" i="24"/>
  <c r="AF3077" i="24"/>
  <c r="AE3077" i="24"/>
  <c r="AF3081" i="24"/>
  <c r="AE3081" i="24"/>
  <c r="AF3085" i="24"/>
  <c r="AE3085" i="24"/>
  <c r="AF3089" i="24"/>
  <c r="AE3089" i="24"/>
  <c r="AF3093" i="24"/>
  <c r="AE3093" i="24"/>
  <c r="AF3097" i="24"/>
  <c r="AE3097" i="24"/>
  <c r="AF3101" i="24"/>
  <c r="AE3101" i="24"/>
  <c r="AF3105" i="24"/>
  <c r="AE3105" i="24"/>
  <c r="AF3109" i="24"/>
  <c r="AE3109" i="24"/>
  <c r="AF3113" i="24"/>
  <c r="AE3113" i="24"/>
  <c r="AF3117" i="24"/>
  <c r="AE3117" i="24"/>
  <c r="AF3121" i="24"/>
  <c r="AE3121" i="24"/>
  <c r="AF3125" i="24"/>
  <c r="AE3125" i="24"/>
  <c r="AF3129" i="24"/>
  <c r="AE3129" i="24"/>
  <c r="AF3133" i="24"/>
  <c r="AE3133" i="24"/>
  <c r="AF3137" i="24"/>
  <c r="AE3137" i="24"/>
  <c r="AF3141" i="24"/>
  <c r="AE3141" i="24"/>
  <c r="AF3145" i="24"/>
  <c r="AE3145" i="24"/>
  <c r="AF3149" i="24"/>
  <c r="AE3149" i="24"/>
  <c r="AF3153" i="24"/>
  <c r="AE3153" i="24"/>
  <c r="AF3157" i="24"/>
  <c r="AE3157" i="24"/>
  <c r="AF3161" i="24"/>
  <c r="AE3161" i="24"/>
  <c r="AF3165" i="24"/>
  <c r="AE3165" i="24"/>
  <c r="AF3169" i="24"/>
  <c r="AE3169" i="24"/>
  <c r="AF3173" i="24"/>
  <c r="AE3173" i="24"/>
  <c r="AF3177" i="24"/>
  <c r="AE3177" i="24"/>
  <c r="AF3181" i="24"/>
  <c r="AE3181" i="24"/>
  <c r="AF3185" i="24"/>
  <c r="AE3185" i="24"/>
  <c r="AF3189" i="24"/>
  <c r="AE3189" i="24"/>
  <c r="AF3193" i="24"/>
  <c r="AE3193" i="24"/>
  <c r="AF3197" i="24"/>
  <c r="AE3197" i="24"/>
  <c r="AF3201" i="24"/>
  <c r="AE3201" i="24"/>
  <c r="AF3205" i="24"/>
  <c r="AE3205" i="24"/>
  <c r="AF3209" i="24"/>
  <c r="AE3209" i="24"/>
  <c r="AF3213" i="24"/>
  <c r="AE3213" i="24"/>
  <c r="AF3217" i="24"/>
  <c r="AE3217" i="24"/>
  <c r="AF3221" i="24"/>
  <c r="AE3221" i="24"/>
  <c r="AF3225" i="24"/>
  <c r="AE3225" i="24"/>
  <c r="AF3229" i="24"/>
  <c r="AE3229" i="24"/>
  <c r="AF3233" i="24"/>
  <c r="AE3233" i="24"/>
  <c r="AF3237" i="24"/>
  <c r="AE3237" i="24"/>
  <c r="AF3241" i="24"/>
  <c r="AE3241" i="24"/>
  <c r="AF3245" i="24"/>
  <c r="AE3245" i="24"/>
  <c r="AF3249" i="24"/>
  <c r="AE3249" i="24"/>
  <c r="AF3253" i="24"/>
  <c r="AE3253" i="24"/>
  <c r="AF3257" i="24"/>
  <c r="AE3257" i="24"/>
  <c r="AF3261" i="24"/>
  <c r="AE3261" i="24"/>
  <c r="AF3265" i="24"/>
  <c r="AE3265" i="24"/>
  <c r="AF3269" i="24"/>
  <c r="AE3269" i="24"/>
  <c r="AF3273" i="24"/>
  <c r="AE3273" i="24"/>
  <c r="AF3277" i="24"/>
  <c r="AE3277" i="24"/>
  <c r="AF3281" i="24"/>
  <c r="AE3281" i="24"/>
  <c r="AF3285" i="24"/>
  <c r="AE3285" i="24"/>
  <c r="AF3289" i="24"/>
  <c r="AE3289" i="24"/>
  <c r="AF3293" i="24"/>
  <c r="AE3293" i="24"/>
  <c r="AF3297" i="24"/>
  <c r="AE3297" i="24"/>
  <c r="AF3301" i="24"/>
  <c r="AE3301" i="24"/>
  <c r="AF3305" i="24"/>
  <c r="AE3305" i="24"/>
  <c r="AE3309" i="24"/>
  <c r="AF3309" i="24"/>
  <c r="AE3313" i="24"/>
  <c r="AF3313" i="24"/>
  <c r="AE3317" i="24"/>
  <c r="AF3317" i="24"/>
  <c r="AE3321" i="24"/>
  <c r="AF3321" i="24"/>
  <c r="AE3325" i="24"/>
  <c r="AF3325" i="24"/>
  <c r="AE3329" i="24"/>
  <c r="AF3329" i="24"/>
  <c r="AE3333" i="24"/>
  <c r="AF3333" i="24"/>
  <c r="AE3337" i="24"/>
  <c r="AF3337" i="24"/>
  <c r="AE3341" i="24"/>
  <c r="AF3341" i="24"/>
  <c r="AE3345" i="24"/>
  <c r="AF3345" i="24"/>
  <c r="AE3349" i="24"/>
  <c r="AF3349" i="24"/>
  <c r="AE3353" i="24"/>
  <c r="AF3353" i="24"/>
  <c r="AE3357" i="24"/>
  <c r="AF3357" i="24"/>
  <c r="AE3361" i="24"/>
  <c r="AF3361" i="24"/>
  <c r="AE3365" i="24"/>
  <c r="AF3365" i="24"/>
  <c r="AE3369" i="24"/>
  <c r="AF3369" i="24"/>
  <c r="AE3373" i="24"/>
  <c r="AF3373" i="24"/>
  <c r="AE3377" i="24"/>
  <c r="AF3377" i="24"/>
  <c r="AE3381" i="24"/>
  <c r="AF3381" i="24"/>
  <c r="AE3385" i="24"/>
  <c r="AF3385" i="24"/>
  <c r="AE3389" i="24"/>
  <c r="AF3389" i="24"/>
  <c r="AE3393" i="24"/>
  <c r="AF3393" i="24"/>
  <c r="AE3397" i="24"/>
  <c r="AF3397" i="24"/>
  <c r="AE3401" i="24"/>
  <c r="AF3401" i="24"/>
  <c r="AE3405" i="24"/>
  <c r="AF3405" i="24"/>
  <c r="AE3409" i="24"/>
  <c r="AF3409" i="24"/>
  <c r="AE3413" i="24"/>
  <c r="AF3413" i="24"/>
  <c r="AE3417" i="24"/>
  <c r="AF3417" i="24"/>
  <c r="AE3421" i="24"/>
  <c r="AF3421" i="24"/>
  <c r="AE3425" i="24"/>
  <c r="AF3425" i="24"/>
  <c r="AE3429" i="24"/>
  <c r="AF3429" i="24"/>
  <c r="AE3433" i="24"/>
  <c r="AF3433" i="24"/>
  <c r="AE3437" i="24"/>
  <c r="AF3437" i="24"/>
  <c r="AE3441" i="24"/>
  <c r="AF3441" i="24"/>
  <c r="AE3445" i="24"/>
  <c r="AF3445" i="24"/>
  <c r="AE3449" i="24"/>
  <c r="AF3449" i="24"/>
  <c r="AE3453" i="24"/>
  <c r="AF3453" i="24"/>
  <c r="AE3457" i="24"/>
  <c r="AF3457" i="24"/>
  <c r="AE3461" i="24"/>
  <c r="AF3461" i="24"/>
  <c r="AE3465" i="24"/>
  <c r="AF3465" i="24"/>
  <c r="AE3469" i="24"/>
  <c r="AF3469" i="24"/>
  <c r="AE3473" i="24"/>
  <c r="AF3473" i="24"/>
  <c r="AE3477" i="24"/>
  <c r="AF3477" i="24"/>
  <c r="AE3481" i="24"/>
  <c r="AF3481" i="24"/>
  <c r="AE3485" i="24"/>
  <c r="AF3485" i="24"/>
  <c r="AE3489" i="24"/>
  <c r="AF3489" i="24"/>
  <c r="AE3493" i="24"/>
  <c r="AF3493" i="24"/>
  <c r="AE3497" i="24"/>
  <c r="AF3497" i="24"/>
  <c r="AE3501" i="24"/>
  <c r="AF3501" i="24"/>
  <c r="AE3505" i="24"/>
  <c r="AF3505" i="24"/>
  <c r="AE3509" i="24"/>
  <c r="AF3509" i="24"/>
  <c r="AE3513" i="24"/>
  <c r="AF3513" i="24"/>
  <c r="AE3517" i="24"/>
  <c r="AF3517" i="24"/>
  <c r="AE3521" i="24"/>
  <c r="AF3521" i="24"/>
  <c r="AE3525" i="24"/>
  <c r="AF3525" i="24"/>
  <c r="AE3529" i="24"/>
  <c r="AF3529" i="24"/>
  <c r="AF3534" i="24"/>
  <c r="AE3534" i="24"/>
  <c r="AF3538" i="24"/>
  <c r="AE3538" i="24"/>
  <c r="AF3542" i="24"/>
  <c r="AE3542" i="24"/>
  <c r="AF3546" i="24"/>
  <c r="AE3546" i="24"/>
  <c r="AF3550" i="24"/>
  <c r="AE3550" i="24"/>
  <c r="AF3554" i="24"/>
  <c r="AE3554" i="24"/>
  <c r="AF3558" i="24"/>
  <c r="AE3558" i="24"/>
  <c r="AF3562" i="24"/>
  <c r="AE3562" i="24"/>
  <c r="AF3566" i="24"/>
  <c r="AE3566" i="24"/>
  <c r="AF3570" i="24"/>
  <c r="AE3570" i="24"/>
  <c r="AF3574" i="24"/>
  <c r="AE3574" i="24"/>
  <c r="AF3578" i="24"/>
  <c r="AE3578" i="24"/>
  <c r="AF3582" i="24"/>
  <c r="AE3582" i="24"/>
  <c r="AF3586" i="24"/>
  <c r="AE3586" i="24"/>
  <c r="AF3590" i="24"/>
  <c r="AE3590" i="24"/>
  <c r="AF3594" i="24"/>
  <c r="AE3594" i="24"/>
  <c r="AF3598" i="24"/>
  <c r="AE3598" i="24"/>
  <c r="AF3602" i="24"/>
  <c r="AE3602" i="24"/>
  <c r="AF3606" i="24"/>
  <c r="AE3606" i="24"/>
  <c r="AF3610" i="24"/>
  <c r="AE3610" i="24"/>
  <c r="AF3614" i="24"/>
  <c r="AE3614" i="24"/>
  <c r="AF3618" i="24"/>
  <c r="AE3618" i="24"/>
  <c r="AF3622" i="24"/>
  <c r="AE3622" i="24"/>
  <c r="AF3626" i="24"/>
  <c r="AE3626" i="24"/>
  <c r="AF3630" i="24"/>
  <c r="AE3630" i="24"/>
  <c r="AF3634" i="24"/>
  <c r="AE3634" i="24"/>
  <c r="AF3638" i="24"/>
  <c r="AE3638" i="24"/>
  <c r="AF3642" i="24"/>
  <c r="AE3642" i="24"/>
  <c r="AF3646" i="24"/>
  <c r="AE3646" i="24"/>
  <c r="AF3650" i="24"/>
  <c r="AE3650" i="24"/>
  <c r="AF3654" i="24"/>
  <c r="AE3654" i="24"/>
  <c r="AF3658" i="24"/>
  <c r="AE3658" i="24"/>
  <c r="AF3662" i="24"/>
  <c r="AE3662" i="24"/>
  <c r="AF3666" i="24"/>
  <c r="AE3666" i="24"/>
  <c r="AF3670" i="24"/>
  <c r="AE3670" i="24"/>
  <c r="AF3674" i="24"/>
  <c r="AE3674" i="24"/>
  <c r="AF3678" i="24"/>
  <c r="AE3678" i="24"/>
  <c r="AF3682" i="24"/>
  <c r="AE3682" i="24"/>
  <c r="AF3686" i="24"/>
  <c r="AE3686" i="24"/>
  <c r="AF3690" i="24"/>
  <c r="AE3690" i="24"/>
  <c r="AF3694" i="24"/>
  <c r="AE3694" i="24"/>
  <c r="AF3698" i="24"/>
  <c r="AE3698" i="24"/>
  <c r="AF3702" i="24"/>
  <c r="AE3702" i="24"/>
  <c r="AF3706" i="24"/>
  <c r="AE3706" i="24"/>
  <c r="AF3710" i="24"/>
  <c r="AE3710" i="24"/>
  <c r="AF3714" i="24"/>
  <c r="AE3714" i="24"/>
  <c r="AE3718" i="24"/>
  <c r="AF3718" i="24"/>
  <c r="AE3722" i="24"/>
  <c r="AF3722" i="24"/>
  <c r="AE3726" i="24"/>
  <c r="AF3726" i="24"/>
  <c r="AE3730" i="24"/>
  <c r="AF3730" i="24"/>
  <c r="AE3734" i="24"/>
  <c r="AF3734" i="24"/>
  <c r="AE3738" i="24"/>
  <c r="AF3738" i="24"/>
  <c r="AE3742" i="24"/>
  <c r="AF3742" i="24"/>
  <c r="AE3746" i="24"/>
  <c r="AF3746" i="24"/>
  <c r="AE3750" i="24"/>
  <c r="AF3750" i="24"/>
  <c r="AE3754" i="24"/>
  <c r="AF3754" i="24"/>
  <c r="AE3758" i="24"/>
  <c r="AF3758" i="24"/>
  <c r="AE3762" i="24"/>
  <c r="AF3762" i="24"/>
  <c r="AE3766" i="24"/>
  <c r="AF3766" i="24"/>
  <c r="AE3770" i="24"/>
  <c r="AF3770" i="24"/>
  <c r="AE3774" i="24"/>
  <c r="AF3774" i="24"/>
  <c r="AE3778" i="24"/>
  <c r="AF3778" i="24"/>
  <c r="AE3782" i="24"/>
  <c r="AF3782" i="24"/>
  <c r="AE3786" i="24"/>
  <c r="AF3786" i="24"/>
  <c r="AE3790" i="24"/>
  <c r="AF3790" i="24"/>
  <c r="AE3794" i="24"/>
  <c r="AF3794" i="24"/>
  <c r="AE3798" i="24"/>
  <c r="AF3798" i="24"/>
  <c r="AE3802" i="24"/>
  <c r="AF3802" i="24"/>
  <c r="AE3806" i="24"/>
  <c r="AF3806" i="24"/>
  <c r="AE3810" i="24"/>
  <c r="AF3810" i="24"/>
  <c r="AE3814" i="24"/>
  <c r="AF3814" i="24"/>
  <c r="AE3818" i="24"/>
  <c r="AF3818" i="24"/>
  <c r="AE3822" i="24"/>
  <c r="AF3822" i="24"/>
  <c r="AE3826" i="24"/>
  <c r="AF3826" i="24"/>
  <c r="AE3830" i="24"/>
  <c r="AF3830" i="24"/>
  <c r="AE3834" i="24"/>
  <c r="AF3834" i="24"/>
  <c r="AF3838" i="24"/>
  <c r="AE3838" i="24"/>
  <c r="AE3842" i="24"/>
  <c r="AF3842" i="24"/>
  <c r="AF3846" i="24"/>
  <c r="AE3846" i="24"/>
  <c r="AE3850" i="24"/>
  <c r="AF3850" i="24"/>
  <c r="AF3854" i="24"/>
  <c r="AE3854" i="24"/>
  <c r="AF3858" i="24"/>
  <c r="AE3858" i="24"/>
  <c r="AF3862" i="24"/>
  <c r="AE3862" i="24"/>
  <c r="AF3866" i="24"/>
  <c r="AE3866" i="24"/>
  <c r="AF3870" i="24"/>
  <c r="AE3870" i="24"/>
  <c r="AF3874" i="24"/>
  <c r="AE3874" i="24"/>
  <c r="AF3878" i="24"/>
  <c r="AE3878" i="24"/>
  <c r="AF3882" i="24"/>
  <c r="AE3882" i="24"/>
  <c r="AF3886" i="24"/>
  <c r="AE3886" i="24"/>
  <c r="AF3890" i="24"/>
  <c r="AE3890" i="24"/>
  <c r="AF3894" i="24"/>
  <c r="AE3894" i="24"/>
  <c r="AF3898" i="24"/>
  <c r="AE3898" i="24"/>
  <c r="AF3902" i="24"/>
  <c r="AE3902" i="24"/>
  <c r="AF3906" i="24"/>
  <c r="AE3906" i="24"/>
  <c r="AF3925" i="24"/>
  <c r="AE3925" i="24"/>
  <c r="AF3929" i="24"/>
  <c r="AE3929" i="24"/>
  <c r="AF3933" i="24"/>
  <c r="AE3933" i="24"/>
  <c r="AF3937" i="24"/>
  <c r="AE3937" i="24"/>
  <c r="AF3941" i="24"/>
  <c r="AE3941" i="24"/>
  <c r="AF3945" i="24"/>
  <c r="AE3945" i="24"/>
  <c r="AF3949" i="24"/>
  <c r="AE3949" i="24"/>
  <c r="AF3953" i="24"/>
  <c r="AE3953" i="24"/>
  <c r="AF3957" i="24"/>
  <c r="AE3957" i="24"/>
  <c r="AF3961" i="24"/>
  <c r="AE3961" i="24"/>
  <c r="AF3965" i="24"/>
  <c r="AE3965" i="24"/>
  <c r="AF3969" i="24"/>
  <c r="AE3969" i="24"/>
  <c r="AF3973" i="24"/>
  <c r="AE3973" i="24"/>
  <c r="AF3977" i="24"/>
  <c r="AE3977" i="24"/>
  <c r="AF3981" i="24"/>
  <c r="AE3981" i="24"/>
  <c r="AF3985" i="24"/>
  <c r="AE3985" i="24"/>
  <c r="AF3989" i="24"/>
  <c r="AE3989" i="24"/>
  <c r="AF3993" i="24"/>
  <c r="AE3993" i="24"/>
  <c r="AF3997" i="24"/>
  <c r="AE3997" i="24"/>
  <c r="AF4001" i="24"/>
  <c r="AE4001" i="24"/>
  <c r="C7" i="39"/>
  <c r="C11" i="40" l="1"/>
  <c r="C14" i="40" s="1"/>
  <c r="C15" i="40" s="1"/>
  <c r="S103" i="38"/>
  <c r="R103" i="38"/>
  <c r="N103" i="38"/>
  <c r="M103" i="38"/>
  <c r="G3" i="24" l="1"/>
  <c r="H3" i="24"/>
  <c r="I3" i="24"/>
  <c r="R3" i="24"/>
  <c r="Q3" i="24"/>
  <c r="P3" i="24"/>
  <c r="AM3" i="24"/>
  <c r="AL3" i="24"/>
  <c r="AK3" i="24"/>
  <c r="AJ3" i="24"/>
  <c r="AH3" i="24"/>
  <c r="AG3" i="24"/>
  <c r="AC3" i="24"/>
  <c r="AB3" i="24"/>
  <c r="AA3" i="24"/>
  <c r="I14" i="39" l="1"/>
  <c r="S51" i="38" l="1"/>
  <c r="N12" i="38"/>
  <c r="K17" i="38"/>
  <c r="L17" i="38"/>
  <c r="P17" i="38"/>
  <c r="Q17" i="38"/>
  <c r="N30" i="38"/>
  <c r="S30" i="38"/>
  <c r="N32" i="38"/>
  <c r="N51" i="38" l="1"/>
  <c r="H4004" i="24" l="1"/>
  <c r="H4003" i="24"/>
  <c r="H4002" i="24"/>
  <c r="H4001" i="24"/>
  <c r="H4000" i="24"/>
  <c r="H3999" i="24"/>
  <c r="H3998" i="24"/>
  <c r="H3997" i="24"/>
  <c r="H3996" i="24"/>
  <c r="H3995" i="24"/>
  <c r="H3994" i="24"/>
  <c r="H3993" i="24"/>
  <c r="H3992" i="24"/>
  <c r="H3991" i="24"/>
  <c r="H3990" i="24"/>
  <c r="H3989" i="24"/>
  <c r="H3988" i="24"/>
  <c r="H3987" i="24"/>
  <c r="H3986" i="24"/>
  <c r="H3985" i="24"/>
  <c r="H3984" i="24"/>
  <c r="H3983" i="24"/>
  <c r="H3982" i="24"/>
  <c r="H3981" i="24"/>
  <c r="H3980" i="24"/>
  <c r="H3979" i="24"/>
  <c r="H3978" i="24"/>
  <c r="H3977" i="24"/>
  <c r="H3976" i="24"/>
  <c r="H3975" i="24"/>
  <c r="H3974" i="24"/>
  <c r="H3973" i="24"/>
  <c r="H3972" i="24"/>
  <c r="H3971" i="24"/>
  <c r="H3970" i="24"/>
  <c r="H3969" i="24"/>
  <c r="H3968" i="24"/>
  <c r="H3967" i="24"/>
  <c r="H3966" i="24"/>
  <c r="H3965" i="24"/>
  <c r="H3964" i="24"/>
  <c r="H3963" i="24"/>
  <c r="H3962" i="24"/>
  <c r="H3961" i="24"/>
  <c r="H3960" i="24"/>
  <c r="H3959" i="24"/>
  <c r="H3958" i="24"/>
  <c r="H3957" i="24"/>
  <c r="H3956" i="24"/>
  <c r="H3955" i="24"/>
  <c r="H3954" i="24"/>
  <c r="H3953" i="24"/>
  <c r="H3952" i="24"/>
  <c r="H3951" i="24"/>
  <c r="H3950" i="24"/>
  <c r="H3949" i="24"/>
  <c r="H3948" i="24"/>
  <c r="H3947" i="24"/>
  <c r="H3946" i="24"/>
  <c r="H3945" i="24"/>
  <c r="H3944" i="24"/>
  <c r="H3943" i="24"/>
  <c r="H3942" i="24"/>
  <c r="H3941" i="24"/>
  <c r="H3940" i="24"/>
  <c r="H3939" i="24"/>
  <c r="H3938" i="24"/>
  <c r="H3937" i="24"/>
  <c r="H3936" i="24"/>
  <c r="H3935" i="24"/>
  <c r="H3934" i="24"/>
  <c r="H3933" i="24"/>
  <c r="H3932" i="24"/>
  <c r="H3931" i="24"/>
  <c r="H3930" i="24"/>
  <c r="H3929" i="24"/>
  <c r="H3928" i="24"/>
  <c r="H3927" i="24"/>
  <c r="H3926" i="24"/>
  <c r="H3925" i="24"/>
  <c r="H3924" i="24"/>
  <c r="H3923" i="24"/>
  <c r="H3922" i="24"/>
  <c r="H3921" i="24"/>
  <c r="H3920" i="24"/>
  <c r="H3919" i="24"/>
  <c r="H3918" i="24"/>
  <c r="H3917" i="24"/>
  <c r="H3916" i="24"/>
  <c r="H3915" i="24"/>
  <c r="H3914" i="24"/>
  <c r="H3913" i="24"/>
  <c r="H3912" i="24"/>
  <c r="H3911" i="24"/>
  <c r="H3910" i="24"/>
  <c r="H3909" i="24"/>
  <c r="H3908" i="24"/>
  <c r="H3907" i="24"/>
  <c r="H3906" i="24"/>
  <c r="H3905" i="24"/>
  <c r="H3904" i="24"/>
  <c r="H3903" i="24"/>
  <c r="H3902" i="24"/>
  <c r="H3901" i="24"/>
  <c r="H3900" i="24"/>
  <c r="H3899" i="24"/>
  <c r="H3898" i="24"/>
  <c r="H3897" i="24"/>
  <c r="H3896" i="24"/>
  <c r="H3895" i="24"/>
  <c r="H3894" i="24"/>
  <c r="H3893" i="24"/>
  <c r="H3892" i="24"/>
  <c r="H3891" i="24"/>
  <c r="H3890" i="24"/>
  <c r="H3889" i="24"/>
  <c r="H3888" i="24"/>
  <c r="H3887" i="24"/>
  <c r="H3886" i="24"/>
  <c r="H3885" i="24"/>
  <c r="H3884" i="24"/>
  <c r="H3883" i="24"/>
  <c r="H3882" i="24"/>
  <c r="H3881" i="24"/>
  <c r="H3880" i="24"/>
  <c r="H3879" i="24"/>
  <c r="H3878" i="24"/>
  <c r="H3877" i="24"/>
  <c r="H3876" i="24"/>
  <c r="H3875" i="24"/>
  <c r="H3874" i="24"/>
  <c r="H3873" i="24"/>
  <c r="H3872" i="24"/>
  <c r="H3871" i="24"/>
  <c r="H3870" i="24"/>
  <c r="H3869" i="24"/>
  <c r="H3868" i="24"/>
  <c r="H3867" i="24"/>
  <c r="H3866" i="24"/>
  <c r="H3865" i="24"/>
  <c r="H3864" i="24"/>
  <c r="H3863" i="24"/>
  <c r="H3862" i="24"/>
  <c r="H3861" i="24"/>
  <c r="H3860" i="24"/>
  <c r="H3859" i="24"/>
  <c r="H3858" i="24"/>
  <c r="H3857" i="24"/>
  <c r="H3856" i="24"/>
  <c r="H3855" i="24"/>
  <c r="H3854" i="24"/>
  <c r="H3853" i="24"/>
  <c r="H3852" i="24"/>
  <c r="H3851" i="24"/>
  <c r="H3850" i="24"/>
  <c r="H3849" i="24"/>
  <c r="H3848" i="24"/>
  <c r="H3847" i="24"/>
  <c r="H3846" i="24"/>
  <c r="H3845" i="24"/>
  <c r="H3844" i="24"/>
  <c r="H3843" i="24"/>
  <c r="H3842" i="24"/>
  <c r="H3841" i="24"/>
  <c r="H3840" i="24"/>
  <c r="H3839" i="24"/>
  <c r="H3838" i="24"/>
  <c r="H3837" i="24"/>
  <c r="H3836" i="24"/>
  <c r="H3835" i="24"/>
  <c r="H3834" i="24"/>
  <c r="H3833" i="24"/>
  <c r="H3832" i="24"/>
  <c r="H3831" i="24"/>
  <c r="H3830" i="24"/>
  <c r="H3829" i="24"/>
  <c r="H3828" i="24"/>
  <c r="H3827" i="24"/>
  <c r="H3826" i="24"/>
  <c r="H3825" i="24"/>
  <c r="H3824" i="24"/>
  <c r="H3823" i="24"/>
  <c r="H3822" i="24"/>
  <c r="H3821" i="24"/>
  <c r="H3820" i="24"/>
  <c r="H3819" i="24"/>
  <c r="H3818" i="24"/>
  <c r="H3817" i="24"/>
  <c r="H3816" i="24"/>
  <c r="H3815" i="24"/>
  <c r="H3814" i="24"/>
  <c r="H3813" i="24"/>
  <c r="H3812" i="24"/>
  <c r="H3811" i="24"/>
  <c r="H3810" i="24"/>
  <c r="H3809" i="24"/>
  <c r="H3808" i="24"/>
  <c r="H3807" i="24"/>
  <c r="H3806" i="24"/>
  <c r="H3805" i="24"/>
  <c r="H3804" i="24"/>
  <c r="H3803" i="24"/>
  <c r="H3802" i="24"/>
  <c r="H3801" i="24"/>
  <c r="H3800" i="24"/>
  <c r="H3799" i="24"/>
  <c r="H3798" i="24"/>
  <c r="H3797" i="24"/>
  <c r="H3796" i="24"/>
  <c r="H3795" i="24"/>
  <c r="H3794" i="24"/>
  <c r="H3793" i="24"/>
  <c r="H3792" i="24"/>
  <c r="H3791" i="24"/>
  <c r="H3790" i="24"/>
  <c r="H3789" i="24"/>
  <c r="H3788" i="24"/>
  <c r="H3787" i="24"/>
  <c r="H3786" i="24"/>
  <c r="H3785" i="24"/>
  <c r="H3784" i="24"/>
  <c r="H3783" i="24"/>
  <c r="H3782" i="24"/>
  <c r="H3781" i="24"/>
  <c r="H3780" i="24"/>
  <c r="H3779" i="24"/>
  <c r="H3778" i="24"/>
  <c r="H3777" i="24"/>
  <c r="H3776" i="24"/>
  <c r="H3775" i="24"/>
  <c r="H3774" i="24"/>
  <c r="H3773" i="24"/>
  <c r="H3772" i="24"/>
  <c r="H3771" i="24"/>
  <c r="H3770" i="24"/>
  <c r="H3769" i="24"/>
  <c r="H3768" i="24"/>
  <c r="H3767" i="24"/>
  <c r="H3766" i="24"/>
  <c r="H3765" i="24"/>
  <c r="H3764" i="24"/>
  <c r="H3763" i="24"/>
  <c r="H3762" i="24"/>
  <c r="H3761" i="24"/>
  <c r="H3760" i="24"/>
  <c r="H3759" i="24"/>
  <c r="H3758" i="24"/>
  <c r="H3757" i="24"/>
  <c r="H3756" i="24"/>
  <c r="H3755" i="24"/>
  <c r="H3754" i="24"/>
  <c r="H3753" i="24"/>
  <c r="H3752" i="24"/>
  <c r="H3751" i="24"/>
  <c r="H3750" i="24"/>
  <c r="H3749" i="24"/>
  <c r="H3748" i="24"/>
  <c r="H3747" i="24"/>
  <c r="H3746" i="24"/>
  <c r="H3745" i="24"/>
  <c r="H3744" i="24"/>
  <c r="H3743" i="24"/>
  <c r="H3742" i="24"/>
  <c r="H3741" i="24"/>
  <c r="H3740" i="24"/>
  <c r="H3739" i="24"/>
  <c r="H3738" i="24"/>
  <c r="H3737" i="24"/>
  <c r="H3736" i="24"/>
  <c r="H3735" i="24"/>
  <c r="H3734" i="24"/>
  <c r="H3733" i="24"/>
  <c r="H3732" i="24"/>
  <c r="H3731" i="24"/>
  <c r="H3730" i="24"/>
  <c r="H3729" i="24"/>
  <c r="H3728" i="24"/>
  <c r="H3727" i="24"/>
  <c r="H3726" i="24"/>
  <c r="H3725" i="24"/>
  <c r="H3724" i="24"/>
  <c r="H3723" i="24"/>
  <c r="H3722" i="24"/>
  <c r="H3721" i="24"/>
  <c r="H3720" i="24"/>
  <c r="H3719" i="24"/>
  <c r="H3718" i="24"/>
  <c r="H3717" i="24"/>
  <c r="H3716" i="24"/>
  <c r="H3715" i="24"/>
  <c r="H3714" i="24"/>
  <c r="H3713" i="24"/>
  <c r="H3712" i="24"/>
  <c r="H3711" i="24"/>
  <c r="H3710" i="24"/>
  <c r="H3709" i="24"/>
  <c r="H3708" i="24"/>
  <c r="H3707" i="24"/>
  <c r="H3706" i="24"/>
  <c r="H3705" i="24"/>
  <c r="H3704" i="24"/>
  <c r="H3703" i="24"/>
  <c r="H3702" i="24"/>
  <c r="H3701" i="24"/>
  <c r="H3700" i="24"/>
  <c r="H3699" i="24"/>
  <c r="H3698" i="24"/>
  <c r="H3697" i="24"/>
  <c r="H3696" i="24"/>
  <c r="H3695" i="24"/>
  <c r="H3694" i="24"/>
  <c r="H3693" i="24"/>
  <c r="H3692" i="24"/>
  <c r="H3691" i="24"/>
  <c r="H3690" i="24"/>
  <c r="H3689" i="24"/>
  <c r="H3688" i="24"/>
  <c r="H3687" i="24"/>
  <c r="H3686" i="24"/>
  <c r="H3685" i="24"/>
  <c r="H3684" i="24"/>
  <c r="H3683" i="24"/>
  <c r="H3682" i="24"/>
  <c r="H3681" i="24"/>
  <c r="H3680" i="24"/>
  <c r="H3679" i="24"/>
  <c r="H3678" i="24"/>
  <c r="H3677" i="24"/>
  <c r="H3676" i="24"/>
  <c r="H3675" i="24"/>
  <c r="H3674" i="24"/>
  <c r="H3673" i="24"/>
  <c r="H3672" i="24"/>
  <c r="H3671" i="24"/>
  <c r="H3670" i="24"/>
  <c r="H3669" i="24"/>
  <c r="H3668" i="24"/>
  <c r="H3667" i="24"/>
  <c r="H3666" i="24"/>
  <c r="H3665" i="24"/>
  <c r="H3664" i="24"/>
  <c r="H3663" i="24"/>
  <c r="H3662" i="24"/>
  <c r="H3661" i="24"/>
  <c r="H3660" i="24"/>
  <c r="H3659" i="24"/>
  <c r="H3658" i="24"/>
  <c r="H3657" i="24"/>
  <c r="H3656" i="24"/>
  <c r="H3655" i="24"/>
  <c r="H3654" i="24"/>
  <c r="H3653" i="24"/>
  <c r="H3652" i="24"/>
  <c r="H3651" i="24"/>
  <c r="H3650" i="24"/>
  <c r="H3649" i="24"/>
  <c r="H3648" i="24"/>
  <c r="H3647" i="24"/>
  <c r="H3646" i="24"/>
  <c r="H3645" i="24"/>
  <c r="H3644" i="24"/>
  <c r="H3643" i="24"/>
  <c r="H3642" i="24"/>
  <c r="H3641" i="24"/>
  <c r="H3640" i="24"/>
  <c r="H3639" i="24"/>
  <c r="H3638" i="24"/>
  <c r="H3637" i="24"/>
  <c r="H3636" i="24"/>
  <c r="H3635" i="24"/>
  <c r="H3634" i="24"/>
  <c r="H3633" i="24"/>
  <c r="H3632" i="24"/>
  <c r="H3631" i="24"/>
  <c r="H3630" i="24"/>
  <c r="H3629" i="24"/>
  <c r="H3628" i="24"/>
  <c r="H3627" i="24"/>
  <c r="H3626" i="24"/>
  <c r="H3625" i="24"/>
  <c r="H3624" i="24"/>
  <c r="H3623" i="24"/>
  <c r="H3622" i="24"/>
  <c r="H3621" i="24"/>
  <c r="H3620" i="24"/>
  <c r="H3619" i="24"/>
  <c r="H3618" i="24"/>
  <c r="H3617" i="24"/>
  <c r="H3616" i="24"/>
  <c r="H3615" i="24"/>
  <c r="H3614" i="24"/>
  <c r="H3613" i="24"/>
  <c r="H3612" i="24"/>
  <c r="H3611" i="24"/>
  <c r="H3610" i="24"/>
  <c r="H3609" i="24"/>
  <c r="H3608" i="24"/>
  <c r="H3607" i="24"/>
  <c r="H3606" i="24"/>
  <c r="H3605" i="24"/>
  <c r="H3604" i="24"/>
  <c r="H3603" i="24"/>
  <c r="H3602" i="24"/>
  <c r="H3601" i="24"/>
  <c r="H3600" i="24"/>
  <c r="H3599" i="24"/>
  <c r="H3598" i="24"/>
  <c r="H3597" i="24"/>
  <c r="H3596" i="24"/>
  <c r="H3595" i="24"/>
  <c r="H3594" i="24"/>
  <c r="H3593" i="24"/>
  <c r="H3592" i="24"/>
  <c r="H3591" i="24"/>
  <c r="H3590" i="24"/>
  <c r="H3589" i="24"/>
  <c r="H3588" i="24"/>
  <c r="H3587" i="24"/>
  <c r="H3586" i="24"/>
  <c r="H3585" i="24"/>
  <c r="H3584" i="24"/>
  <c r="H3583" i="24"/>
  <c r="H3582" i="24"/>
  <c r="H3581" i="24"/>
  <c r="H3580" i="24"/>
  <c r="H3579" i="24"/>
  <c r="H3578" i="24"/>
  <c r="H3577" i="24"/>
  <c r="H3576" i="24"/>
  <c r="H3575" i="24"/>
  <c r="H3574" i="24"/>
  <c r="H3573" i="24"/>
  <c r="H3572" i="24"/>
  <c r="H3571" i="24"/>
  <c r="H3570" i="24"/>
  <c r="H3569" i="24"/>
  <c r="H3568" i="24"/>
  <c r="H3567" i="24"/>
  <c r="H3566" i="24"/>
  <c r="H3565" i="24"/>
  <c r="H3564" i="24"/>
  <c r="H3563" i="24"/>
  <c r="H3562" i="24"/>
  <c r="H3561" i="24"/>
  <c r="H3560" i="24"/>
  <c r="H3559" i="24"/>
  <c r="H3558" i="24"/>
  <c r="H3557" i="24"/>
  <c r="H3556" i="24"/>
  <c r="H3555" i="24"/>
  <c r="H3554" i="24"/>
  <c r="H3553" i="24"/>
  <c r="H3552" i="24"/>
  <c r="H3551" i="24"/>
  <c r="H3550" i="24"/>
  <c r="H3549" i="24"/>
  <c r="H3548" i="24"/>
  <c r="H3547" i="24"/>
  <c r="H3546" i="24"/>
  <c r="H3545" i="24"/>
  <c r="H3544" i="24"/>
  <c r="H3543" i="24"/>
  <c r="H3542" i="24"/>
  <c r="H3541" i="24"/>
  <c r="H3540" i="24"/>
  <c r="H3539" i="24"/>
  <c r="H3538" i="24"/>
  <c r="H3537" i="24"/>
  <c r="H3536" i="24"/>
  <c r="H3535" i="24"/>
  <c r="H3534" i="24"/>
  <c r="H3533" i="24"/>
  <c r="H3532" i="24"/>
  <c r="H3531" i="24"/>
  <c r="H3530" i="24"/>
  <c r="H3529" i="24"/>
  <c r="H3528" i="24"/>
  <c r="H3527" i="24"/>
  <c r="H3526" i="24"/>
  <c r="H3525" i="24"/>
  <c r="H3524" i="24"/>
  <c r="H3523" i="24"/>
  <c r="H3522" i="24"/>
  <c r="H3521" i="24"/>
  <c r="H3520" i="24"/>
  <c r="H3519" i="24"/>
  <c r="H3518" i="24"/>
  <c r="H3517" i="24"/>
  <c r="H3516" i="24"/>
  <c r="H3515" i="24"/>
  <c r="H3514" i="24"/>
  <c r="H3513" i="24"/>
  <c r="H3512" i="24"/>
  <c r="H3511" i="24"/>
  <c r="H3510" i="24"/>
  <c r="H3509" i="24"/>
  <c r="H3508" i="24"/>
  <c r="H3507" i="24"/>
  <c r="H3506" i="24"/>
  <c r="H3505" i="24"/>
  <c r="H3504" i="24"/>
  <c r="H3503" i="24"/>
  <c r="H3502" i="24"/>
  <c r="H3501" i="24"/>
  <c r="H3500" i="24"/>
  <c r="H3499" i="24"/>
  <c r="H3498" i="24"/>
  <c r="H3497" i="24"/>
  <c r="H3496" i="24"/>
  <c r="H3495" i="24"/>
  <c r="H3494" i="24"/>
  <c r="H3493" i="24"/>
  <c r="H3492" i="24"/>
  <c r="H3491" i="24"/>
  <c r="H3490" i="24"/>
  <c r="H3489" i="24"/>
  <c r="H3488" i="24"/>
  <c r="H3487" i="24"/>
  <c r="H3486" i="24"/>
  <c r="H3485" i="24"/>
  <c r="H3484" i="24"/>
  <c r="H3483" i="24"/>
  <c r="H3482" i="24"/>
  <c r="H3481" i="24"/>
  <c r="H3480" i="24"/>
  <c r="H3479" i="24"/>
  <c r="H3478" i="24"/>
  <c r="H3477" i="24"/>
  <c r="H3476" i="24"/>
  <c r="H3475" i="24"/>
  <c r="H3474" i="24"/>
  <c r="H3473" i="24"/>
  <c r="H3472" i="24"/>
  <c r="H3471" i="24"/>
  <c r="H3470" i="24"/>
  <c r="H3469" i="24"/>
  <c r="H3468" i="24"/>
  <c r="H3467" i="24"/>
  <c r="H3466" i="24"/>
  <c r="H3465" i="24"/>
  <c r="H3464" i="24"/>
  <c r="H3463" i="24"/>
  <c r="H3462" i="24"/>
  <c r="H3461" i="24"/>
  <c r="H3460" i="24"/>
  <c r="H3459" i="24"/>
  <c r="H3458" i="24"/>
  <c r="H3457" i="24"/>
  <c r="H3456" i="24"/>
  <c r="H3455" i="24"/>
  <c r="H3454" i="24"/>
  <c r="H3453" i="24"/>
  <c r="H3452" i="24"/>
  <c r="H3451" i="24"/>
  <c r="H3450" i="24"/>
  <c r="H3449" i="24"/>
  <c r="H3448" i="24"/>
  <c r="H3447" i="24"/>
  <c r="H3446" i="24"/>
  <c r="H3445" i="24"/>
  <c r="H3444" i="24"/>
  <c r="H3443" i="24"/>
  <c r="H3442" i="24"/>
  <c r="H3441" i="24"/>
  <c r="H3440" i="24"/>
  <c r="H3439" i="24"/>
  <c r="H3438" i="24"/>
  <c r="H3437" i="24"/>
  <c r="H3436" i="24"/>
  <c r="H3435" i="24"/>
  <c r="H3434" i="24"/>
  <c r="H3433" i="24"/>
  <c r="H3432" i="24"/>
  <c r="H3431" i="24"/>
  <c r="H3430" i="24"/>
  <c r="H3429" i="24"/>
  <c r="H3428" i="24"/>
  <c r="H3427" i="24"/>
  <c r="H3426" i="24"/>
  <c r="H3425" i="24"/>
  <c r="H3424" i="24"/>
  <c r="H3423" i="24"/>
  <c r="H3422" i="24"/>
  <c r="H3421" i="24"/>
  <c r="H3420" i="24"/>
  <c r="H3419" i="24"/>
  <c r="H3418" i="24"/>
  <c r="H3417" i="24"/>
  <c r="H3416" i="24"/>
  <c r="H3415" i="24"/>
  <c r="H3414" i="24"/>
  <c r="H3413" i="24"/>
  <c r="H3412" i="24"/>
  <c r="H3411" i="24"/>
  <c r="H3410" i="24"/>
  <c r="H3409" i="24"/>
  <c r="H3408" i="24"/>
  <c r="H3407" i="24"/>
  <c r="H3406" i="24"/>
  <c r="H3405" i="24"/>
  <c r="H3404" i="24"/>
  <c r="H3403" i="24"/>
  <c r="H3402" i="24"/>
  <c r="H3401" i="24"/>
  <c r="H3400" i="24"/>
  <c r="H3399" i="24"/>
  <c r="H3398" i="24"/>
  <c r="H3397" i="24"/>
  <c r="H3396" i="24"/>
  <c r="H3395" i="24"/>
  <c r="H3394" i="24"/>
  <c r="H3393" i="24"/>
  <c r="H3392" i="24"/>
  <c r="H3391" i="24"/>
  <c r="H3390" i="24"/>
  <c r="H3389" i="24"/>
  <c r="H3388" i="24"/>
  <c r="H3387" i="24"/>
  <c r="H3386" i="24"/>
  <c r="H3385" i="24"/>
  <c r="H3384" i="24"/>
  <c r="H3383" i="24"/>
  <c r="H3382" i="24"/>
  <c r="H3381" i="24"/>
  <c r="H3380" i="24"/>
  <c r="H3379" i="24"/>
  <c r="H3378" i="24"/>
  <c r="H3377" i="24"/>
  <c r="H3376" i="24"/>
  <c r="H3375" i="24"/>
  <c r="H3374" i="24"/>
  <c r="H3373" i="24"/>
  <c r="H3372" i="24"/>
  <c r="H3371" i="24"/>
  <c r="H3370" i="24"/>
  <c r="H3369" i="24"/>
  <c r="H3368" i="24"/>
  <c r="H3367" i="24"/>
  <c r="H3366" i="24"/>
  <c r="H3365" i="24"/>
  <c r="H3364" i="24"/>
  <c r="H3363" i="24"/>
  <c r="H3362" i="24"/>
  <c r="H3361" i="24"/>
  <c r="H3360" i="24"/>
  <c r="H3359" i="24"/>
  <c r="H3358" i="24"/>
  <c r="H3357" i="24"/>
  <c r="H3356" i="24"/>
  <c r="H3355" i="24"/>
  <c r="H3354" i="24"/>
  <c r="H3353" i="24"/>
  <c r="H3352" i="24"/>
  <c r="H3351" i="24"/>
  <c r="H3350" i="24"/>
  <c r="H3349" i="24"/>
  <c r="H3348" i="24"/>
  <c r="H3347" i="24"/>
  <c r="H3346" i="24"/>
  <c r="H3345" i="24"/>
  <c r="H3344" i="24"/>
  <c r="H3343" i="24"/>
  <c r="H3342" i="24"/>
  <c r="H3341" i="24"/>
  <c r="H3340" i="24"/>
  <c r="H3339" i="24"/>
  <c r="H3338" i="24"/>
  <c r="H3337" i="24"/>
  <c r="H3336" i="24"/>
  <c r="H3335" i="24"/>
  <c r="H3334" i="24"/>
  <c r="H3333" i="24"/>
  <c r="H3332" i="24"/>
  <c r="H3331" i="24"/>
  <c r="H3330" i="24"/>
  <c r="H3329" i="24"/>
  <c r="H3328" i="24"/>
  <c r="H3327" i="24"/>
  <c r="H3326" i="24"/>
  <c r="H3325" i="24"/>
  <c r="H3324" i="24"/>
  <c r="H3323" i="24"/>
  <c r="H3322" i="24"/>
  <c r="H3321" i="24"/>
  <c r="H3320" i="24"/>
  <c r="H3319" i="24"/>
  <c r="H3318" i="24"/>
  <c r="H3317" i="24"/>
  <c r="H3316" i="24"/>
  <c r="H3315" i="24"/>
  <c r="H3314" i="24"/>
  <c r="H3313" i="24"/>
  <c r="H3312" i="24"/>
  <c r="H3311" i="24"/>
  <c r="H3310" i="24"/>
  <c r="H3309" i="24"/>
  <c r="H3308" i="24"/>
  <c r="H3307" i="24"/>
  <c r="H3306" i="24"/>
  <c r="H3305" i="24"/>
  <c r="H3304" i="24"/>
  <c r="H3303" i="24"/>
  <c r="H3302" i="24"/>
  <c r="H3301" i="24"/>
  <c r="H3300" i="24"/>
  <c r="H3299" i="24"/>
  <c r="H3298" i="24"/>
  <c r="H3297" i="24"/>
  <c r="H3296" i="24"/>
  <c r="H3295" i="24"/>
  <c r="H3294" i="24"/>
  <c r="H3293" i="24"/>
  <c r="H3292" i="24"/>
  <c r="H3291" i="24"/>
  <c r="H3290" i="24"/>
  <c r="H3289" i="24"/>
  <c r="H3288" i="24"/>
  <c r="H3287" i="24"/>
  <c r="H3286" i="24"/>
  <c r="H3285" i="24"/>
  <c r="H3284" i="24"/>
  <c r="H3283" i="24"/>
  <c r="H3282" i="24"/>
  <c r="H3281" i="24"/>
  <c r="H3280" i="24"/>
  <c r="H3279" i="24"/>
  <c r="H3278" i="24"/>
  <c r="H3277" i="24"/>
  <c r="H3276" i="24"/>
  <c r="H3275" i="24"/>
  <c r="H3274" i="24"/>
  <c r="H3273" i="24"/>
  <c r="H3272" i="24"/>
  <c r="H3271" i="24"/>
  <c r="H3270" i="24"/>
  <c r="H3269" i="24"/>
  <c r="H3268" i="24"/>
  <c r="H3267" i="24"/>
  <c r="H3266" i="24"/>
  <c r="H3265" i="24"/>
  <c r="H3264" i="24"/>
  <c r="H3263" i="24"/>
  <c r="H3262" i="24"/>
  <c r="H3261" i="24"/>
  <c r="H3260" i="24"/>
  <c r="H3259" i="24"/>
  <c r="H3258" i="24"/>
  <c r="H3257" i="24"/>
  <c r="H3256" i="24"/>
  <c r="H3255" i="24"/>
  <c r="H3254" i="24"/>
  <c r="H3253" i="24"/>
  <c r="H3252" i="24"/>
  <c r="H3251" i="24"/>
  <c r="H3250" i="24"/>
  <c r="H3249" i="24"/>
  <c r="H3248" i="24"/>
  <c r="H3247" i="24"/>
  <c r="H3246" i="24"/>
  <c r="H3245" i="24"/>
  <c r="H3244" i="24"/>
  <c r="H3243" i="24"/>
  <c r="H3242" i="24"/>
  <c r="H3241" i="24"/>
  <c r="H3240" i="24"/>
  <c r="H3239" i="24"/>
  <c r="H3238" i="24"/>
  <c r="H3237" i="24"/>
  <c r="H3236" i="24"/>
  <c r="H3235" i="24"/>
  <c r="H3234" i="24"/>
  <c r="H3233" i="24"/>
  <c r="H3232" i="24"/>
  <c r="H3231" i="24"/>
  <c r="H3230" i="24"/>
  <c r="H3229" i="24"/>
  <c r="H3228" i="24"/>
  <c r="H3227" i="24"/>
  <c r="H3226" i="24"/>
  <c r="H3225" i="24"/>
  <c r="H3224" i="24"/>
  <c r="H3223" i="24"/>
  <c r="H3222" i="24"/>
  <c r="H3221" i="24"/>
  <c r="H3220" i="24"/>
  <c r="H3219" i="24"/>
  <c r="H3218" i="24"/>
  <c r="H3217" i="24"/>
  <c r="H3216" i="24"/>
  <c r="H3215" i="24"/>
  <c r="H3214" i="24"/>
  <c r="H3213" i="24"/>
  <c r="H3212" i="24"/>
  <c r="H3211" i="24"/>
  <c r="H3210" i="24"/>
  <c r="H3209" i="24"/>
  <c r="H3208" i="24"/>
  <c r="H3207" i="24"/>
  <c r="H3206" i="24"/>
  <c r="H3205" i="24"/>
  <c r="H3204" i="24"/>
  <c r="H3203" i="24"/>
  <c r="H3202" i="24"/>
  <c r="H3201" i="24"/>
  <c r="H3200" i="24"/>
  <c r="H3199" i="24"/>
  <c r="H3198" i="24"/>
  <c r="H3197" i="24"/>
  <c r="H3196" i="24"/>
  <c r="H3195" i="24"/>
  <c r="H3194" i="24"/>
  <c r="H3193" i="24"/>
  <c r="H3192" i="24"/>
  <c r="H3191" i="24"/>
  <c r="H3190" i="24"/>
  <c r="H3189" i="24"/>
  <c r="H3188" i="24"/>
  <c r="H3187" i="24"/>
  <c r="H3186" i="24"/>
  <c r="H3185" i="24"/>
  <c r="H3184" i="24"/>
  <c r="H3183" i="24"/>
  <c r="H3182" i="24"/>
  <c r="H3181" i="24"/>
  <c r="H3180" i="24"/>
  <c r="H3179" i="24"/>
  <c r="H3178" i="24"/>
  <c r="H3177" i="24"/>
  <c r="H3176" i="24"/>
  <c r="H3175" i="24"/>
  <c r="H3174" i="24"/>
  <c r="H3173" i="24"/>
  <c r="H3172" i="24"/>
  <c r="H3171" i="24"/>
  <c r="H3170" i="24"/>
  <c r="H3169" i="24"/>
  <c r="H3168" i="24"/>
  <c r="H3167" i="24"/>
  <c r="H3166" i="24"/>
  <c r="H3165" i="24"/>
  <c r="H3164" i="24"/>
  <c r="H3163" i="24"/>
  <c r="H3162" i="24"/>
  <c r="H3161" i="24"/>
  <c r="H3160" i="24"/>
  <c r="H3159" i="24"/>
  <c r="H3158" i="24"/>
  <c r="H3157" i="24"/>
  <c r="H3156" i="24"/>
  <c r="H3155" i="24"/>
  <c r="H3154" i="24"/>
  <c r="H3153" i="24"/>
  <c r="H3152" i="24"/>
  <c r="H3151" i="24"/>
  <c r="H3150" i="24"/>
  <c r="H3149" i="24"/>
  <c r="H3148" i="24"/>
  <c r="H3147" i="24"/>
  <c r="H3146" i="24"/>
  <c r="H3145" i="24"/>
  <c r="H3144" i="24"/>
  <c r="H3143" i="24"/>
  <c r="H3142" i="24"/>
  <c r="H3141" i="24"/>
  <c r="H3140" i="24"/>
  <c r="H3139" i="24"/>
  <c r="H3138" i="24"/>
  <c r="H3137" i="24"/>
  <c r="H3136" i="24"/>
  <c r="H3135" i="24"/>
  <c r="H3134" i="24"/>
  <c r="H3133" i="24"/>
  <c r="H3132" i="24"/>
  <c r="H3131" i="24"/>
  <c r="H3130" i="24"/>
  <c r="H3129" i="24"/>
  <c r="H3128" i="24"/>
  <c r="H3127" i="24"/>
  <c r="H3126" i="24"/>
  <c r="H3125" i="24"/>
  <c r="H3124" i="24"/>
  <c r="H3123" i="24"/>
  <c r="H3122" i="24"/>
  <c r="H3121" i="24"/>
  <c r="H3120" i="24"/>
  <c r="H3119" i="24"/>
  <c r="H3118" i="24"/>
  <c r="H3117" i="24"/>
  <c r="H3116" i="24"/>
  <c r="H3115" i="24"/>
  <c r="H3114" i="24"/>
  <c r="H3113" i="24"/>
  <c r="H3112" i="24"/>
  <c r="H3111" i="24"/>
  <c r="H3110" i="24"/>
  <c r="H3109" i="24"/>
  <c r="H3108" i="24"/>
  <c r="H3107" i="24"/>
  <c r="H3106" i="24"/>
  <c r="H3105" i="24"/>
  <c r="H3104" i="24"/>
  <c r="H3103" i="24"/>
  <c r="H3102" i="24"/>
  <c r="H3101" i="24"/>
  <c r="H3100" i="24"/>
  <c r="H3099" i="24"/>
  <c r="H3098" i="24"/>
  <c r="H3097" i="24"/>
  <c r="H3096" i="24"/>
  <c r="H3095" i="24"/>
  <c r="H3094" i="24"/>
  <c r="H3093" i="24"/>
  <c r="H3092" i="24"/>
  <c r="H3091" i="24"/>
  <c r="H3090" i="24"/>
  <c r="H3089" i="24"/>
  <c r="H3088" i="24"/>
  <c r="H3087" i="24"/>
  <c r="H3086" i="24"/>
  <c r="H3085" i="24"/>
  <c r="H3084" i="24"/>
  <c r="H3083" i="24"/>
  <c r="H3082" i="24"/>
  <c r="H3081" i="24"/>
  <c r="H3080" i="24"/>
  <c r="H3079" i="24"/>
  <c r="H3078" i="24"/>
  <c r="H3077" i="24"/>
  <c r="H3076" i="24"/>
  <c r="H3075" i="24"/>
  <c r="H3074" i="24"/>
  <c r="H3073" i="24"/>
  <c r="H3072" i="24"/>
  <c r="H3071" i="24"/>
  <c r="H3070" i="24"/>
  <c r="H3069" i="24"/>
  <c r="H3068" i="24"/>
  <c r="H3067" i="24"/>
  <c r="H3066" i="24"/>
  <c r="H3065" i="24"/>
  <c r="H3064" i="24"/>
  <c r="H3063" i="24"/>
  <c r="H3062" i="24"/>
  <c r="H3061" i="24"/>
  <c r="H3060" i="24"/>
  <c r="H3059" i="24"/>
  <c r="H3058" i="24"/>
  <c r="H3057" i="24"/>
  <c r="H3056" i="24"/>
  <c r="H3055" i="24"/>
  <c r="H3054" i="24"/>
  <c r="H3053" i="24"/>
  <c r="H3052" i="24"/>
  <c r="H3051" i="24"/>
  <c r="H3050" i="24"/>
  <c r="H3049" i="24"/>
  <c r="H3048" i="24"/>
  <c r="H3047" i="24"/>
  <c r="H3046" i="24"/>
  <c r="H3045" i="24"/>
  <c r="H3044" i="24"/>
  <c r="H3043" i="24"/>
  <c r="H3042" i="24"/>
  <c r="H3041" i="24"/>
  <c r="H3040" i="24"/>
  <c r="H3039" i="24"/>
  <c r="H3038" i="24"/>
  <c r="H3037" i="24"/>
  <c r="H3036" i="24"/>
  <c r="H3035" i="24"/>
  <c r="H3034" i="24"/>
  <c r="H3033" i="24"/>
  <c r="H3032" i="24"/>
  <c r="H3031" i="24"/>
  <c r="H3030" i="24"/>
  <c r="H3029" i="24"/>
  <c r="H3028" i="24"/>
  <c r="H3027" i="24"/>
  <c r="H3026" i="24"/>
  <c r="H3025" i="24"/>
  <c r="H3024" i="24"/>
  <c r="H3023" i="24"/>
  <c r="H3022" i="24"/>
  <c r="H3021" i="24"/>
  <c r="H3020" i="24"/>
  <c r="H3019" i="24"/>
  <c r="H3018" i="24"/>
  <c r="H3017" i="24"/>
  <c r="H3016" i="24"/>
  <c r="H3015" i="24"/>
  <c r="H3014" i="24"/>
  <c r="H3013" i="24"/>
  <c r="H3012" i="24"/>
  <c r="H3011" i="24"/>
  <c r="H3010" i="24"/>
  <c r="H3009" i="24"/>
  <c r="H3008" i="24"/>
  <c r="H3007" i="24"/>
  <c r="H3006" i="24"/>
  <c r="H3005" i="24"/>
  <c r="H3004" i="24"/>
  <c r="H3003" i="24"/>
  <c r="H3002" i="24"/>
  <c r="H3001" i="24"/>
  <c r="H3000" i="24"/>
  <c r="H2999" i="24"/>
  <c r="H2998" i="24"/>
  <c r="H2997" i="24"/>
  <c r="H2996" i="24"/>
  <c r="H2995" i="24"/>
  <c r="H2994" i="24"/>
  <c r="H2993" i="24"/>
  <c r="H2992" i="24"/>
  <c r="H2991" i="24"/>
  <c r="H2990" i="24"/>
  <c r="H2989" i="24"/>
  <c r="H2988" i="24"/>
  <c r="H2987" i="24"/>
  <c r="H2986" i="24"/>
  <c r="H2985" i="24"/>
  <c r="H2984" i="24"/>
  <c r="H2983" i="24"/>
  <c r="H2982" i="24"/>
  <c r="H2981" i="24"/>
  <c r="H2980" i="24"/>
  <c r="H2979" i="24"/>
  <c r="H2978" i="24"/>
  <c r="H2977" i="24"/>
  <c r="H2976" i="24"/>
  <c r="H2975" i="24"/>
  <c r="H2974" i="24"/>
  <c r="H2973" i="24"/>
  <c r="H2972" i="24"/>
  <c r="H2971" i="24"/>
  <c r="H2970" i="24"/>
  <c r="H2969" i="24"/>
  <c r="H2968" i="24"/>
  <c r="H2967" i="24"/>
  <c r="H2966" i="24"/>
  <c r="H2965" i="24"/>
  <c r="H2964" i="24"/>
  <c r="H2963" i="24"/>
  <c r="H2962" i="24"/>
  <c r="H2961" i="24"/>
  <c r="H2960" i="24"/>
  <c r="H2959" i="24"/>
  <c r="H2958" i="24"/>
  <c r="H2957" i="24"/>
  <c r="H2956" i="24"/>
  <c r="H2955" i="24"/>
  <c r="H2954" i="24"/>
  <c r="H2953" i="24"/>
  <c r="H2952" i="24"/>
  <c r="H2951" i="24"/>
  <c r="H2950" i="24"/>
  <c r="H2949" i="24"/>
  <c r="H2948" i="24"/>
  <c r="H2947" i="24"/>
  <c r="H2946" i="24"/>
  <c r="H2945" i="24"/>
  <c r="H2944" i="24"/>
  <c r="H2943" i="24"/>
  <c r="H2942" i="24"/>
  <c r="H2941" i="24"/>
  <c r="H2940" i="24"/>
  <c r="H2939" i="24"/>
  <c r="H2938" i="24"/>
  <c r="H2937" i="24"/>
  <c r="H2936" i="24"/>
  <c r="H2935" i="24"/>
  <c r="H2934" i="24"/>
  <c r="H2933" i="24"/>
  <c r="H2932" i="24"/>
  <c r="H2931" i="24"/>
  <c r="H2930" i="24"/>
  <c r="H2929" i="24"/>
  <c r="H2928" i="24"/>
  <c r="H2927" i="24"/>
  <c r="H2926" i="24"/>
  <c r="H2925" i="24"/>
  <c r="H2924" i="24"/>
  <c r="H2923" i="24"/>
  <c r="H2922" i="24"/>
  <c r="H2921" i="24"/>
  <c r="H2920" i="24"/>
  <c r="H2919" i="24"/>
  <c r="H2918" i="24"/>
  <c r="H2917" i="24"/>
  <c r="H2916" i="24"/>
  <c r="H2915" i="24"/>
  <c r="H2914" i="24"/>
  <c r="H2913" i="24"/>
  <c r="H2912" i="24"/>
  <c r="H2911" i="24"/>
  <c r="H2910" i="24"/>
  <c r="H2909" i="24"/>
  <c r="H2908" i="24"/>
  <c r="H2907" i="24"/>
  <c r="H2906" i="24"/>
  <c r="H2905" i="24"/>
  <c r="H2904" i="24"/>
  <c r="H2903" i="24"/>
  <c r="H2902" i="24"/>
  <c r="H2901" i="24"/>
  <c r="H2900" i="24"/>
  <c r="H2899" i="24"/>
  <c r="H2898" i="24"/>
  <c r="H2897" i="24"/>
  <c r="H2896" i="24"/>
  <c r="H2895" i="24"/>
  <c r="H2894" i="24"/>
  <c r="H2893" i="24"/>
  <c r="H2892" i="24"/>
  <c r="H2891" i="24"/>
  <c r="H2890" i="24"/>
  <c r="H2889" i="24"/>
  <c r="H2888" i="24"/>
  <c r="H2887" i="24"/>
  <c r="H2886" i="24"/>
  <c r="H2885" i="24"/>
  <c r="H2884" i="24"/>
  <c r="H2883" i="24"/>
  <c r="H2882" i="24"/>
  <c r="H2881" i="24"/>
  <c r="H2880" i="24"/>
  <c r="H2879" i="24"/>
  <c r="H2878" i="24"/>
  <c r="H2877" i="24"/>
  <c r="H2876" i="24"/>
  <c r="H2875" i="24"/>
  <c r="H2874" i="24"/>
  <c r="H2873" i="24"/>
  <c r="H2872" i="24"/>
  <c r="H2871" i="24"/>
  <c r="H2870" i="24"/>
  <c r="H2869" i="24"/>
  <c r="H2868" i="24"/>
  <c r="H2867" i="24"/>
  <c r="H2866" i="24"/>
  <c r="H2865" i="24"/>
  <c r="H2864" i="24"/>
  <c r="H2863" i="24"/>
  <c r="H2862" i="24"/>
  <c r="H2861" i="24"/>
  <c r="H2860" i="24"/>
  <c r="H2859" i="24"/>
  <c r="H2858" i="24"/>
  <c r="H2857" i="24"/>
  <c r="H2856" i="24"/>
  <c r="H2855" i="24"/>
  <c r="H2854" i="24"/>
  <c r="H2853" i="24"/>
  <c r="H2852" i="24"/>
  <c r="H2851" i="24"/>
  <c r="H2850" i="24"/>
  <c r="H2849" i="24"/>
  <c r="H2848" i="24"/>
  <c r="H2847" i="24"/>
  <c r="H2846" i="24"/>
  <c r="H2845" i="24"/>
  <c r="H2844" i="24"/>
  <c r="H2843" i="24"/>
  <c r="H2842" i="24"/>
  <c r="H2841" i="24"/>
  <c r="H2840" i="24"/>
  <c r="H2839" i="24"/>
  <c r="H2838" i="24"/>
  <c r="H2837" i="24"/>
  <c r="H2836" i="24"/>
  <c r="H2835" i="24"/>
  <c r="H2834" i="24"/>
  <c r="H2833" i="24"/>
  <c r="H2832" i="24"/>
  <c r="H2831" i="24"/>
  <c r="H2830" i="24"/>
  <c r="H2829" i="24"/>
  <c r="H2828" i="24"/>
  <c r="H2827" i="24"/>
  <c r="H2826" i="24"/>
  <c r="H2825" i="24"/>
  <c r="H2824" i="24"/>
  <c r="H2823" i="24"/>
  <c r="H2822" i="24"/>
  <c r="H2821" i="24"/>
  <c r="H2820" i="24"/>
  <c r="H2819" i="24"/>
  <c r="H2818" i="24"/>
  <c r="H2817" i="24"/>
  <c r="H2816" i="24"/>
  <c r="H2815" i="24"/>
  <c r="H2814" i="24"/>
  <c r="H2813" i="24"/>
  <c r="H2812" i="24"/>
  <c r="H2811" i="24"/>
  <c r="H2810" i="24"/>
  <c r="H2809" i="24"/>
  <c r="H2808" i="24"/>
  <c r="H2807" i="24"/>
  <c r="H2806" i="24"/>
  <c r="H2805" i="24"/>
  <c r="H2804" i="24"/>
  <c r="H2803" i="24"/>
  <c r="H2802" i="24"/>
  <c r="H2801" i="24"/>
  <c r="H2800" i="24"/>
  <c r="H2799" i="24"/>
  <c r="H2798" i="24"/>
  <c r="H2797" i="24"/>
  <c r="H2796" i="24"/>
  <c r="H2795" i="24"/>
  <c r="H2794" i="24"/>
  <c r="H2793" i="24"/>
  <c r="H2792" i="24"/>
  <c r="H2791" i="24"/>
  <c r="H2790" i="24"/>
  <c r="H2789" i="24"/>
  <c r="H2788" i="24"/>
  <c r="H2787" i="24"/>
  <c r="H2786" i="24"/>
  <c r="H2785" i="24"/>
  <c r="H2784" i="24"/>
  <c r="H2783" i="24"/>
  <c r="H2782" i="24"/>
  <c r="H2781" i="24"/>
  <c r="H2780" i="24"/>
  <c r="H2779" i="24"/>
  <c r="H2778" i="24"/>
  <c r="H2777" i="24"/>
  <c r="H2776" i="24"/>
  <c r="H2775" i="24"/>
  <c r="H2774" i="24"/>
  <c r="H2773" i="24"/>
  <c r="H2772" i="24"/>
  <c r="H2771" i="24"/>
  <c r="H2770" i="24"/>
  <c r="H2769" i="24"/>
  <c r="H2768" i="24"/>
  <c r="H2767" i="24"/>
  <c r="H2766" i="24"/>
  <c r="H2765" i="24"/>
  <c r="H2764" i="24"/>
  <c r="H2763" i="24"/>
  <c r="H2762" i="24"/>
  <c r="H2761" i="24"/>
  <c r="H2760" i="24"/>
  <c r="H2759" i="24"/>
  <c r="H2758" i="24"/>
  <c r="H2757" i="24"/>
  <c r="H2756" i="24"/>
  <c r="H2755" i="24"/>
  <c r="H2754" i="24"/>
  <c r="H2753" i="24"/>
  <c r="H2752" i="24"/>
  <c r="H2751" i="24"/>
  <c r="H2750" i="24"/>
  <c r="H2749" i="24"/>
  <c r="H2748" i="24"/>
  <c r="H2747" i="24"/>
  <c r="H2746" i="24"/>
  <c r="H2745" i="24"/>
  <c r="H2744" i="24"/>
  <c r="H2743" i="24"/>
  <c r="H2742" i="24"/>
  <c r="H2741" i="24"/>
  <c r="H2740" i="24"/>
  <c r="H2739" i="24"/>
  <c r="H2738" i="24"/>
  <c r="H2737" i="24"/>
  <c r="H2736" i="24"/>
  <c r="H2735" i="24"/>
  <c r="H2734" i="24"/>
  <c r="H2733" i="24"/>
  <c r="H2732" i="24"/>
  <c r="H2731" i="24"/>
  <c r="H2730" i="24"/>
  <c r="H2729" i="24"/>
  <c r="H2728" i="24"/>
  <c r="H2727" i="24"/>
  <c r="H2726" i="24"/>
  <c r="H2725" i="24"/>
  <c r="H2724" i="24"/>
  <c r="H2723" i="24"/>
  <c r="H2722" i="24"/>
  <c r="H2721" i="24"/>
  <c r="H2720" i="24"/>
  <c r="H2719" i="24"/>
  <c r="H2718" i="24"/>
  <c r="H2717" i="24"/>
  <c r="H2716" i="24"/>
  <c r="H2715" i="24"/>
  <c r="H2714" i="24"/>
  <c r="H2713" i="24"/>
  <c r="H2712" i="24"/>
  <c r="H2711" i="24"/>
  <c r="H2710" i="24"/>
  <c r="H2709" i="24"/>
  <c r="H2708" i="24"/>
  <c r="H2707" i="24"/>
  <c r="H2706" i="24"/>
  <c r="H2705" i="24"/>
  <c r="H2704" i="24"/>
  <c r="H2703" i="24"/>
  <c r="H2702" i="24"/>
  <c r="H2701" i="24"/>
  <c r="H2700" i="24"/>
  <c r="H2699" i="24"/>
  <c r="H2698" i="24"/>
  <c r="H2697" i="24"/>
  <c r="H2696" i="24"/>
  <c r="H2695" i="24"/>
  <c r="H2694" i="24"/>
  <c r="H2693" i="24"/>
  <c r="H2692" i="24"/>
  <c r="H2691" i="24"/>
  <c r="H2690" i="24"/>
  <c r="H2689" i="24"/>
  <c r="H2688" i="24"/>
  <c r="H2687" i="24"/>
  <c r="H2686" i="24"/>
  <c r="H2685" i="24"/>
  <c r="H2684" i="24"/>
  <c r="H2683" i="24"/>
  <c r="H2682" i="24"/>
  <c r="H2681" i="24"/>
  <c r="H2680" i="24"/>
  <c r="H2679" i="24"/>
  <c r="H2678" i="24"/>
  <c r="H2677" i="24"/>
  <c r="H2676" i="24"/>
  <c r="H2675" i="24"/>
  <c r="H2674" i="24"/>
  <c r="H2673" i="24"/>
  <c r="H2672" i="24"/>
  <c r="H2671" i="24"/>
  <c r="H2670" i="24"/>
  <c r="H2669" i="24"/>
  <c r="H2668" i="24"/>
  <c r="H2667" i="24"/>
  <c r="H2666" i="24"/>
  <c r="H2665" i="24"/>
  <c r="H2664" i="24"/>
  <c r="H2663" i="24"/>
  <c r="H2662" i="24"/>
  <c r="H2661" i="24"/>
  <c r="H2660" i="24"/>
  <c r="H2659" i="24"/>
  <c r="H2658" i="24"/>
  <c r="H2657" i="24"/>
  <c r="H2656" i="24"/>
  <c r="H2655" i="24"/>
  <c r="H2654" i="24"/>
  <c r="H2653" i="24"/>
  <c r="H2652" i="24"/>
  <c r="H2651" i="24"/>
  <c r="H2650" i="24"/>
  <c r="H2649" i="24"/>
  <c r="H2648" i="24"/>
  <c r="H2647" i="24"/>
  <c r="H2646" i="24"/>
  <c r="H2645" i="24"/>
  <c r="H2644" i="24"/>
  <c r="H2643" i="24"/>
  <c r="H2642" i="24"/>
  <c r="H2641" i="24"/>
  <c r="H2640" i="24"/>
  <c r="H2639" i="24"/>
  <c r="H2638" i="24"/>
  <c r="H2637" i="24"/>
  <c r="H2636" i="24"/>
  <c r="H2635" i="24"/>
  <c r="H2634" i="24"/>
  <c r="H2633" i="24"/>
  <c r="H2632" i="24"/>
  <c r="H2631" i="24"/>
  <c r="H2630" i="24"/>
  <c r="H2629" i="24"/>
  <c r="H2628" i="24"/>
  <c r="H2627" i="24"/>
  <c r="H2626" i="24"/>
  <c r="H2625" i="24"/>
  <c r="H2624" i="24"/>
  <c r="H2623" i="24"/>
  <c r="H2622" i="24"/>
  <c r="H2621" i="24"/>
  <c r="H2620" i="24"/>
  <c r="H2619" i="24"/>
  <c r="H2618" i="24"/>
  <c r="H2617" i="24"/>
  <c r="H2616" i="24"/>
  <c r="H2615" i="24"/>
  <c r="H2614" i="24"/>
  <c r="H2613" i="24"/>
  <c r="H2612" i="24"/>
  <c r="H2611" i="24"/>
  <c r="H2610" i="24"/>
  <c r="H2609" i="24"/>
  <c r="H2608" i="24"/>
  <c r="H2607" i="24"/>
  <c r="H2606" i="24"/>
  <c r="H2605" i="24"/>
  <c r="H2604" i="24"/>
  <c r="H2603" i="24"/>
  <c r="H2602" i="24"/>
  <c r="H2601" i="24"/>
  <c r="H2600" i="24"/>
  <c r="H2599" i="24"/>
  <c r="H2598" i="24"/>
  <c r="H2597" i="24"/>
  <c r="H2596" i="24"/>
  <c r="H2595" i="24"/>
  <c r="H2594" i="24"/>
  <c r="H2593" i="24"/>
  <c r="H2592" i="24"/>
  <c r="H2591" i="24"/>
  <c r="H2590" i="24"/>
  <c r="H2589" i="24"/>
  <c r="H2588" i="24"/>
  <c r="H2587" i="24"/>
  <c r="H2586" i="24"/>
  <c r="H2585" i="24"/>
  <c r="H2584" i="24"/>
  <c r="H2583" i="24"/>
  <c r="H2582" i="24"/>
  <c r="H2581" i="24"/>
  <c r="H2580" i="24"/>
  <c r="H2579" i="24"/>
  <c r="H2578" i="24"/>
  <c r="H2577" i="24"/>
  <c r="H2576" i="24"/>
  <c r="H2575" i="24"/>
  <c r="H2574" i="24"/>
  <c r="H2573" i="24"/>
  <c r="H2572" i="24"/>
  <c r="H2571" i="24"/>
  <c r="H2570" i="24"/>
  <c r="H2569" i="24"/>
  <c r="H2568" i="24"/>
  <c r="H2567" i="24"/>
  <c r="H2566" i="24"/>
  <c r="H2565" i="24"/>
  <c r="H2564" i="24"/>
  <c r="H2563" i="24"/>
  <c r="H2562" i="24"/>
  <c r="H2561" i="24"/>
  <c r="H2560" i="24"/>
  <c r="H2559" i="24"/>
  <c r="H2558" i="24"/>
  <c r="H2557" i="24"/>
  <c r="H2556" i="24"/>
  <c r="H2555" i="24"/>
  <c r="H2554" i="24"/>
  <c r="H2553" i="24"/>
  <c r="H2552" i="24"/>
  <c r="H2551" i="24"/>
  <c r="H2550" i="24"/>
  <c r="H2549" i="24"/>
  <c r="H2548" i="24"/>
  <c r="H2547" i="24"/>
  <c r="H2546" i="24"/>
  <c r="H2545" i="24"/>
  <c r="H2544" i="24"/>
  <c r="H2543" i="24"/>
  <c r="H2542" i="24"/>
  <c r="H2541" i="24"/>
  <c r="H2540" i="24"/>
  <c r="H2539" i="24"/>
  <c r="H2538" i="24"/>
  <c r="H2537" i="24"/>
  <c r="H2536" i="24"/>
  <c r="H2535" i="24"/>
  <c r="H2534" i="24"/>
  <c r="H2533" i="24"/>
  <c r="H2532" i="24"/>
  <c r="H2531" i="24"/>
  <c r="H2530" i="24"/>
  <c r="H2529" i="24"/>
  <c r="H2528" i="24"/>
  <c r="H2527" i="24"/>
  <c r="H2526" i="24"/>
  <c r="H2525" i="24"/>
  <c r="H2524" i="24"/>
  <c r="H2523" i="24"/>
  <c r="H2522" i="24"/>
  <c r="H2521" i="24"/>
  <c r="H2520" i="24"/>
  <c r="H2519" i="24"/>
  <c r="H2518" i="24"/>
  <c r="H2517" i="24"/>
  <c r="H2516" i="24"/>
  <c r="H2515" i="24"/>
  <c r="H2514" i="24"/>
  <c r="H2513" i="24"/>
  <c r="H2512" i="24"/>
  <c r="H2511" i="24"/>
  <c r="H2510" i="24"/>
  <c r="H2509" i="24"/>
  <c r="H2508" i="24"/>
  <c r="H2507" i="24"/>
  <c r="H2506" i="24"/>
  <c r="H2505" i="24"/>
  <c r="H2504" i="24"/>
  <c r="H2503" i="24"/>
  <c r="H2502" i="24"/>
  <c r="H2501" i="24"/>
  <c r="H2500" i="24"/>
  <c r="H2499" i="24"/>
  <c r="H2498" i="24"/>
  <c r="H2497" i="24"/>
  <c r="H2496" i="24"/>
  <c r="H2495" i="24"/>
  <c r="H2494" i="24"/>
  <c r="H2493" i="24"/>
  <c r="H2492" i="24"/>
  <c r="H2491" i="24"/>
  <c r="H2490" i="24"/>
  <c r="H2489" i="24"/>
  <c r="H2488" i="24"/>
  <c r="H2487" i="24"/>
  <c r="H2486" i="24"/>
  <c r="H2485" i="24"/>
  <c r="H2484" i="24"/>
  <c r="H2483" i="24"/>
  <c r="H2482" i="24"/>
  <c r="H2481" i="24"/>
  <c r="H2480" i="24"/>
  <c r="H2479" i="24"/>
  <c r="H2478" i="24"/>
  <c r="H2477" i="24"/>
  <c r="H2476" i="24"/>
  <c r="H2475" i="24"/>
  <c r="H2474" i="24"/>
  <c r="H2473" i="24"/>
  <c r="H2472" i="24"/>
  <c r="H2471" i="24"/>
  <c r="H2470" i="24"/>
  <c r="H2469" i="24"/>
  <c r="H2468" i="24"/>
  <c r="H2467" i="24"/>
  <c r="H2466" i="24"/>
  <c r="H2465" i="24"/>
  <c r="H2464" i="24"/>
  <c r="H2463" i="24"/>
  <c r="H2462" i="24"/>
  <c r="H2461" i="24"/>
  <c r="H2460" i="24"/>
  <c r="H2459" i="24"/>
  <c r="H2458" i="24"/>
  <c r="H2457" i="24"/>
  <c r="H2456" i="24"/>
  <c r="H2455" i="24"/>
  <c r="H2454" i="24"/>
  <c r="H2453" i="24"/>
  <c r="H2452" i="24"/>
  <c r="H2451" i="24"/>
  <c r="H2450" i="24"/>
  <c r="H2449" i="24"/>
  <c r="H2448" i="24"/>
  <c r="H2447" i="24"/>
  <c r="H2446" i="24"/>
  <c r="H2445" i="24"/>
  <c r="H2444" i="24"/>
  <c r="H2443" i="24"/>
  <c r="H2442" i="24"/>
  <c r="H2441" i="24"/>
  <c r="H2440" i="24"/>
  <c r="H2439" i="24"/>
  <c r="H2438" i="24"/>
  <c r="H2437" i="24"/>
  <c r="H2436" i="24"/>
  <c r="H2435" i="24"/>
  <c r="H2434" i="24"/>
  <c r="H2433" i="24"/>
  <c r="H2432" i="24"/>
  <c r="H2431" i="24"/>
  <c r="H2430" i="24"/>
  <c r="H2429" i="24"/>
  <c r="H2428" i="24"/>
  <c r="H2427" i="24"/>
  <c r="H2426" i="24"/>
  <c r="H2425" i="24"/>
  <c r="H2424" i="24"/>
  <c r="H2423" i="24"/>
  <c r="H2422" i="24"/>
  <c r="H2421" i="24"/>
  <c r="H2420" i="24"/>
  <c r="H2419" i="24"/>
  <c r="H2418" i="24"/>
  <c r="H2417" i="24"/>
  <c r="H2416" i="24"/>
  <c r="H2415" i="24"/>
  <c r="H2414" i="24"/>
  <c r="H2413" i="24"/>
  <c r="H2412" i="24"/>
  <c r="H2411" i="24"/>
  <c r="H2410" i="24"/>
  <c r="H2409" i="24"/>
  <c r="H2408" i="24"/>
  <c r="H2407" i="24"/>
  <c r="H2406" i="24"/>
  <c r="H2405" i="24"/>
  <c r="H2404" i="24"/>
  <c r="H2403" i="24"/>
  <c r="H2402" i="24"/>
  <c r="H2401" i="24"/>
  <c r="H2400" i="24"/>
  <c r="H2399" i="24"/>
  <c r="H2398" i="24"/>
  <c r="H2397" i="24"/>
  <c r="H2396" i="24"/>
  <c r="H2395" i="24"/>
  <c r="H2394" i="24"/>
  <c r="H2393" i="24"/>
  <c r="H2392" i="24"/>
  <c r="H2391" i="24"/>
  <c r="H2390" i="24"/>
  <c r="H2389" i="24"/>
  <c r="H2388" i="24"/>
  <c r="H2387" i="24"/>
  <c r="H2386" i="24"/>
  <c r="H2385" i="24"/>
  <c r="H2384" i="24"/>
  <c r="H2383" i="24"/>
  <c r="H2382" i="24"/>
  <c r="H2381" i="24"/>
  <c r="H2380" i="24"/>
  <c r="H2379" i="24"/>
  <c r="H2378" i="24"/>
  <c r="H2377" i="24"/>
  <c r="H2376" i="24"/>
  <c r="H2375" i="24"/>
  <c r="H2374" i="24"/>
  <c r="H2373" i="24"/>
  <c r="H2372" i="24"/>
  <c r="H2371" i="24"/>
  <c r="H2370" i="24"/>
  <c r="H2369" i="24"/>
  <c r="H2368" i="24"/>
  <c r="H2367" i="24"/>
  <c r="H2366" i="24"/>
  <c r="H2365" i="24"/>
  <c r="H2364" i="24"/>
  <c r="H2363" i="24"/>
  <c r="H2362" i="24"/>
  <c r="H2361" i="24"/>
  <c r="H2360" i="24"/>
  <c r="H2359" i="24"/>
  <c r="H2358" i="24"/>
  <c r="H2357" i="24"/>
  <c r="H2356" i="24"/>
  <c r="H2355" i="24"/>
  <c r="H2354" i="24"/>
  <c r="H2353" i="24"/>
  <c r="H2352" i="24"/>
  <c r="H2351" i="24"/>
  <c r="H2350" i="24"/>
  <c r="H2349" i="24"/>
  <c r="H2348" i="24"/>
  <c r="H2347" i="24"/>
  <c r="H2346" i="24"/>
  <c r="H2345" i="24"/>
  <c r="H2344" i="24"/>
  <c r="H2343" i="24"/>
  <c r="H2342" i="24"/>
  <c r="H2341" i="24"/>
  <c r="H2340" i="24"/>
  <c r="H2339" i="24"/>
  <c r="H2338" i="24"/>
  <c r="H2337" i="24"/>
  <c r="H2336" i="24"/>
  <c r="H2335" i="24"/>
  <c r="H2334" i="24"/>
  <c r="H2333" i="24"/>
  <c r="H2332" i="24"/>
  <c r="H2331" i="24"/>
  <c r="H2330" i="24"/>
  <c r="H2329" i="24"/>
  <c r="H2328" i="24"/>
  <c r="H2327" i="24"/>
  <c r="H2326" i="24"/>
  <c r="H2325" i="24"/>
  <c r="H2324" i="24"/>
  <c r="H2323" i="24"/>
  <c r="H2322" i="24"/>
  <c r="H2321" i="24"/>
  <c r="H2320" i="24"/>
  <c r="H2319" i="24"/>
  <c r="H2318" i="24"/>
  <c r="H2317" i="24"/>
  <c r="H2316" i="24"/>
  <c r="H2315" i="24"/>
  <c r="H2314" i="24"/>
  <c r="H2313" i="24"/>
  <c r="H2312" i="24"/>
  <c r="H2311" i="24"/>
  <c r="H2310" i="24"/>
  <c r="H2309" i="24"/>
  <c r="H2308" i="24"/>
  <c r="H2307" i="24"/>
  <c r="H2306" i="24"/>
  <c r="H2305" i="24"/>
  <c r="H2304" i="24"/>
  <c r="H2303" i="24"/>
  <c r="H2302" i="24"/>
  <c r="H2301" i="24"/>
  <c r="H2300" i="24"/>
  <c r="H2299" i="24"/>
  <c r="H2298" i="24"/>
  <c r="H2297" i="24"/>
  <c r="H2296" i="24"/>
  <c r="H2295" i="24"/>
  <c r="H2294" i="24"/>
  <c r="H2293" i="24"/>
  <c r="H2292" i="24"/>
  <c r="H2291" i="24"/>
  <c r="H2290" i="24"/>
  <c r="H2289" i="24"/>
  <c r="H2288" i="24"/>
  <c r="H2287" i="24"/>
  <c r="H2286" i="24"/>
  <c r="H2285" i="24"/>
  <c r="H2284" i="24"/>
  <c r="H2283" i="24"/>
  <c r="H2282" i="24"/>
  <c r="H2281" i="24"/>
  <c r="H2280" i="24"/>
  <c r="H2279" i="24"/>
  <c r="H2278" i="24"/>
  <c r="H2277" i="24"/>
  <c r="H2276" i="24"/>
  <c r="H2275" i="24"/>
  <c r="H2274" i="24"/>
  <c r="H2273" i="24"/>
  <c r="H2272" i="24"/>
  <c r="H2271" i="24"/>
  <c r="H2270" i="24"/>
  <c r="H2269" i="24"/>
  <c r="H2268" i="24"/>
  <c r="H2267" i="24"/>
  <c r="H2266" i="24"/>
  <c r="H2265" i="24"/>
  <c r="H2264" i="24"/>
  <c r="H2263" i="24"/>
  <c r="H2262" i="24"/>
  <c r="H2261" i="24"/>
  <c r="H2260" i="24"/>
  <c r="H2259" i="24"/>
  <c r="H2258" i="24"/>
  <c r="H2257" i="24"/>
  <c r="H2256" i="24"/>
  <c r="H2255" i="24"/>
  <c r="H2254" i="24"/>
  <c r="H2253" i="24"/>
  <c r="H2252" i="24"/>
  <c r="H2251" i="24"/>
  <c r="H2250" i="24"/>
  <c r="H2249" i="24"/>
  <c r="H2248" i="24"/>
  <c r="H2247" i="24"/>
  <c r="H2246" i="24"/>
  <c r="H2245" i="24"/>
  <c r="H2244" i="24"/>
  <c r="H2243" i="24"/>
  <c r="H2242" i="24"/>
  <c r="H2241" i="24"/>
  <c r="H2240" i="24"/>
  <c r="H2239" i="24"/>
  <c r="H2238" i="24"/>
  <c r="H2237" i="24"/>
  <c r="H2236" i="24"/>
  <c r="H2235" i="24"/>
  <c r="H2234" i="24"/>
  <c r="H2233" i="24"/>
  <c r="H2232" i="24"/>
  <c r="H2231" i="24"/>
  <c r="H2230" i="24"/>
  <c r="H2229" i="24"/>
  <c r="H2228" i="24"/>
  <c r="H2227" i="24"/>
  <c r="H2226" i="24"/>
  <c r="H2225" i="24"/>
  <c r="H2224" i="24"/>
  <c r="H2223" i="24"/>
  <c r="H2222" i="24"/>
  <c r="H2221" i="24"/>
  <c r="H2220" i="24"/>
  <c r="H2219" i="24"/>
  <c r="H2218" i="24"/>
  <c r="H2217" i="24"/>
  <c r="H2216" i="24"/>
  <c r="H2215" i="24"/>
  <c r="H2214" i="24"/>
  <c r="H2213" i="24"/>
  <c r="H2212" i="24"/>
  <c r="H2211" i="24"/>
  <c r="H2210" i="24"/>
  <c r="H2209" i="24"/>
  <c r="H2208" i="24"/>
  <c r="H2207" i="24"/>
  <c r="H2206" i="24"/>
  <c r="H2205" i="24"/>
  <c r="H2204" i="24"/>
  <c r="H2203" i="24"/>
  <c r="H2202" i="24"/>
  <c r="H2201" i="24"/>
  <c r="H2200" i="24"/>
  <c r="H2199" i="24"/>
  <c r="H2198" i="24"/>
  <c r="H2197" i="24"/>
  <c r="H2196" i="24"/>
  <c r="H2195" i="24"/>
  <c r="H2194" i="24"/>
  <c r="H2193" i="24"/>
  <c r="H2192" i="24"/>
  <c r="H2191" i="24"/>
  <c r="H2190" i="24"/>
  <c r="H2189" i="24"/>
  <c r="H2188" i="24"/>
  <c r="H2187" i="24"/>
  <c r="H2186" i="24"/>
  <c r="H2185" i="24"/>
  <c r="H2184" i="24"/>
  <c r="H2183" i="24"/>
  <c r="H2182" i="24"/>
  <c r="H2181" i="24"/>
  <c r="H2180" i="24"/>
  <c r="H2179" i="24"/>
  <c r="H2178" i="24"/>
  <c r="H2177" i="24"/>
  <c r="H2176" i="24"/>
  <c r="H2175" i="24"/>
  <c r="H2174" i="24"/>
  <c r="H2173" i="24"/>
  <c r="H2172" i="24"/>
  <c r="H2171" i="24"/>
  <c r="H2170" i="24"/>
  <c r="H2169" i="24"/>
  <c r="H2168" i="24"/>
  <c r="H2167" i="24"/>
  <c r="H2166" i="24"/>
  <c r="H2165" i="24"/>
  <c r="H2164" i="24"/>
  <c r="H2163" i="24"/>
  <c r="H2162" i="24"/>
  <c r="H2161" i="24"/>
  <c r="H2160" i="24"/>
  <c r="H2159" i="24"/>
  <c r="H2158" i="24"/>
  <c r="H2157" i="24"/>
  <c r="H2156" i="24"/>
  <c r="H2155" i="24"/>
  <c r="H2154" i="24"/>
  <c r="H2153" i="24"/>
  <c r="H2152" i="24"/>
  <c r="H2151" i="24"/>
  <c r="H2150" i="24"/>
  <c r="H2149" i="24"/>
  <c r="H2148" i="24"/>
  <c r="H2147" i="24"/>
  <c r="H2146" i="24"/>
  <c r="H2145" i="24"/>
  <c r="H2144" i="24"/>
  <c r="H2143" i="24"/>
  <c r="H2142" i="24"/>
  <c r="H2141" i="24"/>
  <c r="H2140" i="24"/>
  <c r="H2139" i="24"/>
  <c r="H2138" i="24"/>
  <c r="H2137" i="24"/>
  <c r="H2136" i="24"/>
  <c r="H2135" i="24"/>
  <c r="H2134" i="24"/>
  <c r="H2133" i="24"/>
  <c r="H2132" i="24"/>
  <c r="H2131" i="24"/>
  <c r="H2130" i="24"/>
  <c r="H2129" i="24"/>
  <c r="H2128" i="24"/>
  <c r="H2127" i="24"/>
  <c r="H2126" i="24"/>
  <c r="H2125" i="24"/>
  <c r="H2124" i="24"/>
  <c r="H2123" i="24"/>
  <c r="H2122" i="24"/>
  <c r="H2121" i="24"/>
  <c r="H2120" i="24"/>
  <c r="H2119" i="24"/>
  <c r="H2118" i="24"/>
  <c r="H2117" i="24"/>
  <c r="H2116" i="24"/>
  <c r="H2115" i="24"/>
  <c r="H2114" i="24"/>
  <c r="H2113" i="24"/>
  <c r="H2112" i="24"/>
  <c r="H2111" i="24"/>
  <c r="H2110" i="24"/>
  <c r="H2109" i="24"/>
  <c r="H2108" i="24"/>
  <c r="H2107" i="24"/>
  <c r="H2106" i="24"/>
  <c r="H2105" i="24"/>
  <c r="H2104" i="24"/>
  <c r="H2103" i="24"/>
  <c r="H2102" i="24"/>
  <c r="H2101" i="24"/>
  <c r="H2100" i="24"/>
  <c r="H2099" i="24"/>
  <c r="H2098" i="24"/>
  <c r="H2097" i="24"/>
  <c r="H2096" i="24"/>
  <c r="H2095" i="24"/>
  <c r="H2094" i="24"/>
  <c r="H2093" i="24"/>
  <c r="H2092" i="24"/>
  <c r="H2091" i="24"/>
  <c r="H2090" i="24"/>
  <c r="H2089" i="24"/>
  <c r="H2088" i="24"/>
  <c r="H2087" i="24"/>
  <c r="H2086" i="24"/>
  <c r="H2085" i="24"/>
  <c r="H2084" i="24"/>
  <c r="H2083" i="24"/>
  <c r="H2082" i="24"/>
  <c r="H2081" i="24"/>
  <c r="H2080" i="24"/>
  <c r="H2079" i="24"/>
  <c r="H2078" i="24"/>
  <c r="H2077" i="24"/>
  <c r="H2076" i="24"/>
  <c r="H2075" i="24"/>
  <c r="H2074" i="24"/>
  <c r="H2073" i="24"/>
  <c r="H2072" i="24"/>
  <c r="H2071" i="24"/>
  <c r="H2070" i="24"/>
  <c r="H2069" i="24"/>
  <c r="H2068" i="24"/>
  <c r="H2067" i="24"/>
  <c r="H2066" i="24"/>
  <c r="H2065" i="24"/>
  <c r="H2064" i="24"/>
  <c r="H2063" i="24"/>
  <c r="H2062" i="24"/>
  <c r="H2061" i="24"/>
  <c r="H2060" i="24"/>
  <c r="H2059" i="24"/>
  <c r="H2058" i="24"/>
  <c r="H2057" i="24"/>
  <c r="H2056" i="24"/>
  <c r="H2055" i="24"/>
  <c r="H2054" i="24"/>
  <c r="H2053" i="24"/>
  <c r="H2052" i="24"/>
  <c r="H2051" i="24"/>
  <c r="H2050" i="24"/>
  <c r="H2049" i="24"/>
  <c r="H2048" i="24"/>
  <c r="H2047" i="24"/>
  <c r="H2046" i="24"/>
  <c r="H2045" i="24"/>
  <c r="H2044" i="24"/>
  <c r="H2043" i="24"/>
  <c r="H2042" i="24"/>
  <c r="H2041" i="24"/>
  <c r="H2040" i="24"/>
  <c r="H2039" i="24"/>
  <c r="H2038" i="24"/>
  <c r="H2037" i="24"/>
  <c r="H2036" i="24"/>
  <c r="H2035" i="24"/>
  <c r="H2034" i="24"/>
  <c r="H2033" i="24"/>
  <c r="H2032" i="24"/>
  <c r="H2031" i="24"/>
  <c r="H2030" i="24"/>
  <c r="H2029" i="24"/>
  <c r="H2028" i="24"/>
  <c r="H2027" i="24"/>
  <c r="H2026" i="24"/>
  <c r="H2025" i="24"/>
  <c r="H2024" i="24"/>
  <c r="H2023" i="24"/>
  <c r="H2022" i="24"/>
  <c r="H2021" i="24"/>
  <c r="H2020" i="24"/>
  <c r="H2019" i="24"/>
  <c r="H2018" i="24"/>
  <c r="H2017" i="24"/>
  <c r="H2016" i="24"/>
  <c r="H2015" i="24"/>
  <c r="H2014" i="24"/>
  <c r="H2013" i="24"/>
  <c r="H2012" i="24"/>
  <c r="H2011" i="24"/>
  <c r="H2010" i="24"/>
  <c r="H2009" i="24"/>
  <c r="H2008" i="24"/>
  <c r="H2007" i="24"/>
  <c r="H2006" i="24"/>
  <c r="H2005" i="24"/>
  <c r="H2004" i="24"/>
  <c r="H2003" i="24"/>
  <c r="H2002" i="24"/>
  <c r="H2001" i="24"/>
  <c r="H2000" i="24"/>
  <c r="H1999" i="24"/>
  <c r="H1998" i="24"/>
  <c r="H1997" i="24"/>
  <c r="H1996" i="24"/>
  <c r="H1995" i="24"/>
  <c r="H1994" i="24"/>
  <c r="H1993" i="24"/>
  <c r="H1992" i="24"/>
  <c r="H1991" i="24"/>
  <c r="H1990" i="24"/>
  <c r="H1989" i="24"/>
  <c r="H1988" i="24"/>
  <c r="H1987" i="24"/>
  <c r="H1986" i="24"/>
  <c r="H1985" i="24"/>
  <c r="H1984" i="24"/>
  <c r="H1983" i="24"/>
  <c r="H1982" i="24"/>
  <c r="H1981" i="24"/>
  <c r="H1980" i="24"/>
  <c r="H1979" i="24"/>
  <c r="H1978" i="24"/>
  <c r="H1977" i="24"/>
  <c r="H1976" i="24"/>
  <c r="H1975" i="24"/>
  <c r="H1974" i="24"/>
  <c r="H1973" i="24"/>
  <c r="H1972" i="24"/>
  <c r="H1971" i="24"/>
  <c r="H1970" i="24"/>
  <c r="H1969" i="24"/>
  <c r="H1968" i="24"/>
  <c r="H1967" i="24"/>
  <c r="H1966" i="24"/>
  <c r="H1965" i="24"/>
  <c r="H1964" i="24"/>
  <c r="H1963" i="24"/>
  <c r="H1962" i="24"/>
  <c r="H1961" i="24"/>
  <c r="H1960" i="24"/>
  <c r="H1959" i="24"/>
  <c r="H1958" i="24"/>
  <c r="H1957" i="24"/>
  <c r="H1956" i="24"/>
  <c r="H1955" i="24"/>
  <c r="H1954" i="24"/>
  <c r="H1953" i="24"/>
  <c r="H1952" i="24"/>
  <c r="H1951" i="24"/>
  <c r="H1950" i="24"/>
  <c r="H1949" i="24"/>
  <c r="H1948" i="24"/>
  <c r="H1947" i="24"/>
  <c r="H1946" i="24"/>
  <c r="H1945" i="24"/>
  <c r="H1944" i="24"/>
  <c r="H1943" i="24"/>
  <c r="H1942" i="24"/>
  <c r="H1941" i="24"/>
  <c r="H1940" i="24"/>
  <c r="H1939" i="24"/>
  <c r="H1938" i="24"/>
  <c r="H1937" i="24"/>
  <c r="H1936" i="24"/>
  <c r="H1935" i="24"/>
  <c r="H1934" i="24"/>
  <c r="H1933" i="24"/>
  <c r="H1932" i="24"/>
  <c r="H1931" i="24"/>
  <c r="H1930" i="24"/>
  <c r="H1929" i="24"/>
  <c r="H1928" i="24"/>
  <c r="H1927" i="24"/>
  <c r="H1926" i="24"/>
  <c r="H1925" i="24"/>
  <c r="H1924" i="24"/>
  <c r="H1923" i="24"/>
  <c r="H1922" i="24"/>
  <c r="H1921" i="24"/>
  <c r="H1920" i="24"/>
  <c r="H1919" i="24"/>
  <c r="H1918" i="24"/>
  <c r="H1917" i="24"/>
  <c r="H1916" i="24"/>
  <c r="H1915" i="24"/>
  <c r="H1914" i="24"/>
  <c r="H1913" i="24"/>
  <c r="H1912" i="24"/>
  <c r="H1911" i="24"/>
  <c r="H1910" i="24"/>
  <c r="H1909" i="24"/>
  <c r="H1908" i="24"/>
  <c r="H1907" i="24"/>
  <c r="H1906" i="24"/>
  <c r="H1905" i="24"/>
  <c r="H1904" i="24"/>
  <c r="H1903" i="24"/>
  <c r="H1902" i="24"/>
  <c r="H1901" i="24"/>
  <c r="H1900" i="24"/>
  <c r="H1899" i="24"/>
  <c r="H1898" i="24"/>
  <c r="H1897" i="24"/>
  <c r="H1896" i="24"/>
  <c r="H1895" i="24"/>
  <c r="H1894" i="24"/>
  <c r="H1893" i="24"/>
  <c r="H1892" i="24"/>
  <c r="H1891" i="24"/>
  <c r="H1890" i="24"/>
  <c r="H1889" i="24"/>
  <c r="H1888" i="24"/>
  <c r="H1887" i="24"/>
  <c r="H1886" i="24"/>
  <c r="H1885" i="24"/>
  <c r="H1884" i="24"/>
  <c r="H1883" i="24"/>
  <c r="H1882" i="24"/>
  <c r="H1881" i="24"/>
  <c r="H1880" i="24"/>
  <c r="H1879" i="24"/>
  <c r="H1878" i="24"/>
  <c r="H1877" i="24"/>
  <c r="H1876" i="24"/>
  <c r="H1875" i="24"/>
  <c r="H1874" i="24"/>
  <c r="H1873" i="24"/>
  <c r="H1872" i="24"/>
  <c r="H1871" i="24"/>
  <c r="H1870" i="24"/>
  <c r="H1869" i="24"/>
  <c r="H1868" i="24"/>
  <c r="H1867" i="24"/>
  <c r="H1866" i="24"/>
  <c r="H1865" i="24"/>
  <c r="H1864" i="24"/>
  <c r="H1863" i="24"/>
  <c r="H1862" i="24"/>
  <c r="H1861" i="24"/>
  <c r="H1860" i="24"/>
  <c r="H1859" i="24"/>
  <c r="H1858" i="24"/>
  <c r="H1857" i="24"/>
  <c r="H1856" i="24"/>
  <c r="H1855" i="24"/>
  <c r="H1854" i="24"/>
  <c r="H1853" i="24"/>
  <c r="H1852" i="24"/>
  <c r="H1851" i="24"/>
  <c r="H1850" i="24"/>
  <c r="H1849" i="24"/>
  <c r="H1848" i="24"/>
  <c r="H1847" i="24"/>
  <c r="H1846" i="24"/>
  <c r="H1845" i="24"/>
  <c r="H1844" i="24"/>
  <c r="H1843" i="24"/>
  <c r="H1842" i="24"/>
  <c r="H1841" i="24"/>
  <c r="H1840" i="24"/>
  <c r="H1839" i="24"/>
  <c r="H1838" i="24"/>
  <c r="H1837" i="24"/>
  <c r="H1836" i="24"/>
  <c r="H1835" i="24"/>
  <c r="H1834" i="24"/>
  <c r="H1833" i="24"/>
  <c r="H1832" i="24"/>
  <c r="H1831" i="24"/>
  <c r="H1830" i="24"/>
  <c r="H1829" i="24"/>
  <c r="H1828" i="24"/>
  <c r="H1827" i="24"/>
  <c r="H1826" i="24"/>
  <c r="H1825" i="24"/>
  <c r="H1824" i="24"/>
  <c r="H1823" i="24"/>
  <c r="H1822" i="24"/>
  <c r="H1821" i="24"/>
  <c r="H1820" i="24"/>
  <c r="H1819" i="24"/>
  <c r="H1818" i="24"/>
  <c r="H1817" i="24"/>
  <c r="H1816" i="24"/>
  <c r="H1815" i="24"/>
  <c r="H1814" i="24"/>
  <c r="H1813" i="24"/>
  <c r="H1812" i="24"/>
  <c r="H1811" i="24"/>
  <c r="H1810" i="24"/>
  <c r="H1809" i="24"/>
  <c r="H1808" i="24"/>
  <c r="H1807" i="24"/>
  <c r="H1806" i="24"/>
  <c r="H1805" i="24"/>
  <c r="H1804" i="24"/>
  <c r="H1803" i="24"/>
  <c r="H1802" i="24"/>
  <c r="H1801" i="24"/>
  <c r="H1800" i="24"/>
  <c r="H1799" i="24"/>
  <c r="H1798" i="24"/>
  <c r="H1797" i="24"/>
  <c r="H1796" i="24"/>
  <c r="H1795" i="24"/>
  <c r="H1794" i="24"/>
  <c r="H1793" i="24"/>
  <c r="H1792" i="24"/>
  <c r="H1791" i="24"/>
  <c r="H1790" i="24"/>
  <c r="H1789" i="24"/>
  <c r="H1788" i="24"/>
  <c r="H1787" i="24"/>
  <c r="H1786" i="24"/>
  <c r="H1785" i="24"/>
  <c r="H1784" i="24"/>
  <c r="H1783" i="24"/>
  <c r="H1782" i="24"/>
  <c r="H1781" i="24"/>
  <c r="H1780" i="24"/>
  <c r="H1779" i="24"/>
  <c r="H1778" i="24"/>
  <c r="H1777" i="24"/>
  <c r="H1776" i="24"/>
  <c r="H1775" i="24"/>
  <c r="H1774" i="24"/>
  <c r="H1773" i="24"/>
  <c r="H1772" i="24"/>
  <c r="H1771" i="24"/>
  <c r="H1770" i="24"/>
  <c r="H1769" i="24"/>
  <c r="H1768" i="24"/>
  <c r="H1767" i="24"/>
  <c r="H1766" i="24"/>
  <c r="H1765" i="24"/>
  <c r="H1764" i="24"/>
  <c r="H1763" i="24"/>
  <c r="H1762" i="24"/>
  <c r="H1761" i="24"/>
  <c r="H1760" i="24"/>
  <c r="H1759" i="24"/>
  <c r="H1758" i="24"/>
  <c r="H1757" i="24"/>
  <c r="H1756" i="24"/>
  <c r="H1755" i="24"/>
  <c r="H1754" i="24"/>
  <c r="H1753" i="24"/>
  <c r="H1752" i="24"/>
  <c r="H1751" i="24"/>
  <c r="H1750" i="24"/>
  <c r="H1749" i="24"/>
  <c r="H1748" i="24"/>
  <c r="H1747" i="24"/>
  <c r="H1746" i="24"/>
  <c r="H1745" i="24"/>
  <c r="H1744" i="24"/>
  <c r="H1743" i="24"/>
  <c r="H1742" i="24"/>
  <c r="H1741" i="24"/>
  <c r="H1740" i="24"/>
  <c r="H1739" i="24"/>
  <c r="H1738" i="24"/>
  <c r="H1737" i="24"/>
  <c r="H1736" i="24"/>
  <c r="H1735" i="24"/>
  <c r="H1734" i="24"/>
  <c r="H1733" i="24"/>
  <c r="H1732" i="24"/>
  <c r="H1731" i="24"/>
  <c r="H1730" i="24"/>
  <c r="H1729" i="24"/>
  <c r="H1728" i="24"/>
  <c r="H1727" i="24"/>
  <c r="H1726" i="24"/>
  <c r="H1725" i="24"/>
  <c r="H1724" i="24"/>
  <c r="H1723" i="24"/>
  <c r="H1722" i="24"/>
  <c r="H1721" i="24"/>
  <c r="H1720" i="24"/>
  <c r="H1719" i="24"/>
  <c r="H1718" i="24"/>
  <c r="H1717" i="24"/>
  <c r="H1716" i="24"/>
  <c r="H1715" i="24"/>
  <c r="H1714" i="24"/>
  <c r="H1713" i="24"/>
  <c r="H1712" i="24"/>
  <c r="H1711" i="24"/>
  <c r="H1710" i="24"/>
  <c r="H1709" i="24"/>
  <c r="H1708" i="24"/>
  <c r="H1707" i="24"/>
  <c r="H1706" i="24"/>
  <c r="H1705" i="24"/>
  <c r="H1704" i="24"/>
  <c r="H1703" i="24"/>
  <c r="H1702" i="24"/>
  <c r="H1701" i="24"/>
  <c r="H1700" i="24"/>
  <c r="H1699" i="24"/>
  <c r="H1698" i="24"/>
  <c r="H1697" i="24"/>
  <c r="H1696" i="24"/>
  <c r="H1695" i="24"/>
  <c r="H1694" i="24"/>
  <c r="H1693" i="24"/>
  <c r="H1692" i="24"/>
  <c r="H1691" i="24"/>
  <c r="H1690" i="24"/>
  <c r="H1689" i="24"/>
  <c r="H1688" i="24"/>
  <c r="H1687" i="24"/>
  <c r="H1686" i="24"/>
  <c r="H1685" i="24"/>
  <c r="H1684" i="24"/>
  <c r="H1683" i="24"/>
  <c r="H1682" i="24"/>
  <c r="H1681" i="24"/>
  <c r="H1680" i="24"/>
  <c r="H1679" i="24"/>
  <c r="H1678" i="24"/>
  <c r="H1677" i="24"/>
  <c r="H1676" i="24"/>
  <c r="H1675" i="24"/>
  <c r="H1674" i="24"/>
  <c r="H1673" i="24"/>
  <c r="H1672" i="24"/>
  <c r="H1671" i="24"/>
  <c r="H1670" i="24"/>
  <c r="H1669" i="24"/>
  <c r="H1668" i="24"/>
  <c r="H1667" i="24"/>
  <c r="H1666" i="24"/>
  <c r="H1665" i="24"/>
  <c r="H1664" i="24"/>
  <c r="H1663" i="24"/>
  <c r="H1662" i="24"/>
  <c r="H1661" i="24"/>
  <c r="H1660" i="24"/>
  <c r="H1659" i="24"/>
  <c r="H1658" i="24"/>
  <c r="H1657" i="24"/>
  <c r="H1656" i="24"/>
  <c r="H1655" i="24"/>
  <c r="H1654" i="24"/>
  <c r="H1653" i="24"/>
  <c r="H1652" i="24"/>
  <c r="H1651" i="24"/>
  <c r="H1650" i="24"/>
  <c r="H1649" i="24"/>
  <c r="H1648" i="24"/>
  <c r="H1647" i="24"/>
  <c r="H1646" i="24"/>
  <c r="H1645" i="24"/>
  <c r="H1644" i="24"/>
  <c r="H1643" i="24"/>
  <c r="H1642" i="24"/>
  <c r="H1641" i="24"/>
  <c r="H1640" i="24"/>
  <c r="H1639" i="24"/>
  <c r="H1638" i="24"/>
  <c r="H1637" i="24"/>
  <c r="H1636" i="24"/>
  <c r="H1635" i="24"/>
  <c r="H1634" i="24"/>
  <c r="H1633" i="24"/>
  <c r="H1632" i="24"/>
  <c r="H1631" i="24"/>
  <c r="H1630" i="24"/>
  <c r="H1629" i="24"/>
  <c r="H1628" i="24"/>
  <c r="H1627" i="24"/>
  <c r="H1626" i="24"/>
  <c r="H1625" i="24"/>
  <c r="H1624" i="24"/>
  <c r="H1623" i="24"/>
  <c r="H1622" i="24"/>
  <c r="H1621" i="24"/>
  <c r="H1620" i="24"/>
  <c r="H1619" i="24"/>
  <c r="H1618" i="24"/>
  <c r="H1617" i="24"/>
  <c r="H1616" i="24"/>
  <c r="H1615" i="24"/>
  <c r="H1614" i="24"/>
  <c r="H1613" i="24"/>
  <c r="H1612" i="24"/>
  <c r="H1611" i="24"/>
  <c r="H1610" i="24"/>
  <c r="H1609" i="24"/>
  <c r="H1608" i="24"/>
  <c r="H1607" i="24"/>
  <c r="H1606" i="24"/>
  <c r="H1605" i="24"/>
  <c r="H1604" i="24"/>
  <c r="H1603" i="24"/>
  <c r="H1602" i="24"/>
  <c r="H1601" i="24"/>
  <c r="H1600" i="24"/>
  <c r="H1599" i="24"/>
  <c r="H1598" i="24"/>
  <c r="H1597" i="24"/>
  <c r="H1596" i="24"/>
  <c r="H1595" i="24"/>
  <c r="H1594" i="24"/>
  <c r="H1593" i="24"/>
  <c r="H1592" i="24"/>
  <c r="H1591" i="24"/>
  <c r="H1590" i="24"/>
  <c r="H1589" i="24"/>
  <c r="H1588" i="24"/>
  <c r="H1587" i="24"/>
  <c r="H1586" i="24"/>
  <c r="H1585" i="24"/>
  <c r="H1584" i="24"/>
  <c r="H1583" i="24"/>
  <c r="H1582" i="24"/>
  <c r="H1581" i="24"/>
  <c r="H1580" i="24"/>
  <c r="H1579" i="24"/>
  <c r="H1578" i="24"/>
  <c r="H1577" i="24"/>
  <c r="H1576" i="24"/>
  <c r="H1575" i="24"/>
  <c r="H1574" i="24"/>
  <c r="H1573" i="24"/>
  <c r="H1572" i="24"/>
  <c r="H1571" i="24"/>
  <c r="H1570" i="24"/>
  <c r="H1569" i="24"/>
  <c r="H1568" i="24"/>
  <c r="H1567" i="24"/>
  <c r="H1566" i="24"/>
  <c r="H1565" i="24"/>
  <c r="H1564" i="24"/>
  <c r="H1563" i="24"/>
  <c r="H1562" i="24"/>
  <c r="H1561" i="24"/>
  <c r="H1560" i="24"/>
  <c r="H1559" i="24"/>
  <c r="H1558" i="24"/>
  <c r="H1557" i="24"/>
  <c r="H1556" i="24"/>
  <c r="H1555" i="24"/>
  <c r="H1554" i="24"/>
  <c r="H1553" i="24"/>
  <c r="H1552" i="24"/>
  <c r="H1551" i="24"/>
  <c r="H1550" i="24"/>
  <c r="H1549" i="24"/>
  <c r="H1548" i="24"/>
  <c r="H1547" i="24"/>
  <c r="H1546" i="24"/>
  <c r="H1545" i="24"/>
  <c r="H1544" i="24"/>
  <c r="H1543" i="24"/>
  <c r="H1542" i="24"/>
  <c r="H1541" i="24"/>
  <c r="H1540" i="24"/>
  <c r="H1539" i="24"/>
  <c r="H1538" i="24"/>
  <c r="H1537" i="24"/>
  <c r="H1536" i="24"/>
  <c r="H1535" i="24"/>
  <c r="H1534" i="24"/>
  <c r="H1533" i="24"/>
  <c r="H1532" i="24"/>
  <c r="H1531" i="24"/>
  <c r="H1530" i="24"/>
  <c r="H1529" i="24"/>
  <c r="H1528" i="24"/>
  <c r="H1527" i="24"/>
  <c r="H1526" i="24"/>
  <c r="H1525" i="24"/>
  <c r="H1524" i="24"/>
  <c r="H1523" i="24"/>
  <c r="H1522" i="24"/>
  <c r="H1521" i="24"/>
  <c r="H1520" i="24"/>
  <c r="H1519" i="24"/>
  <c r="H1518" i="24"/>
  <c r="H1517" i="24"/>
  <c r="H1516" i="24"/>
  <c r="H1515" i="24"/>
  <c r="H1514" i="24"/>
  <c r="H1513" i="24"/>
  <c r="H1512" i="24"/>
  <c r="H1511" i="24"/>
  <c r="H1510" i="24"/>
  <c r="H1509" i="24"/>
  <c r="H1508" i="24"/>
  <c r="H1507" i="24"/>
  <c r="H1506" i="24"/>
  <c r="H1505" i="24"/>
  <c r="H1504" i="24"/>
  <c r="H1503" i="24"/>
  <c r="H1502" i="24"/>
  <c r="H1501" i="24"/>
  <c r="H1500" i="24"/>
  <c r="H1499" i="24"/>
  <c r="H1498" i="24"/>
  <c r="H1497" i="24"/>
  <c r="H1496" i="24"/>
  <c r="H1495" i="24"/>
  <c r="H1494" i="24"/>
  <c r="H1493" i="24"/>
  <c r="H1492" i="24"/>
  <c r="H1491" i="24"/>
  <c r="H1490" i="24"/>
  <c r="H1489" i="24"/>
  <c r="H1488" i="24"/>
  <c r="H1487" i="24"/>
  <c r="H1486" i="24"/>
  <c r="H1485" i="24"/>
  <c r="H1484" i="24"/>
  <c r="H1483" i="24"/>
  <c r="H1482" i="24"/>
  <c r="H1481" i="24"/>
  <c r="H1480" i="24"/>
  <c r="H1479" i="24"/>
  <c r="H1478" i="24"/>
  <c r="H1477" i="24"/>
  <c r="H1476" i="24"/>
  <c r="H1475" i="24"/>
  <c r="H1474" i="24"/>
  <c r="H1473" i="24"/>
  <c r="H1472" i="24"/>
  <c r="H1471" i="24"/>
  <c r="H1470" i="24"/>
  <c r="H1469" i="24"/>
  <c r="H1468" i="24"/>
  <c r="H1467" i="24"/>
  <c r="H1466" i="24"/>
  <c r="H1465" i="24"/>
  <c r="H1464" i="24"/>
  <c r="H1463" i="24"/>
  <c r="H1462" i="24"/>
  <c r="H1461" i="24"/>
  <c r="H1460" i="24"/>
  <c r="H1459" i="24"/>
  <c r="H1458" i="24"/>
  <c r="H1457" i="24"/>
  <c r="H1456" i="24"/>
  <c r="H1455" i="24"/>
  <c r="H1454" i="24"/>
  <c r="H1453" i="24"/>
  <c r="H1452" i="24"/>
  <c r="H1451" i="24"/>
  <c r="H1450" i="24"/>
  <c r="H1449" i="24"/>
  <c r="H1448" i="24"/>
  <c r="H1447" i="24"/>
  <c r="H1446" i="24"/>
  <c r="H1445" i="24"/>
  <c r="H1444" i="24"/>
  <c r="H1443" i="24"/>
  <c r="H1442" i="24"/>
  <c r="H1441" i="24"/>
  <c r="H1440" i="24"/>
  <c r="H1439" i="24"/>
  <c r="H1438" i="24"/>
  <c r="H1437" i="24"/>
  <c r="H1436" i="24"/>
  <c r="H1435" i="24"/>
  <c r="H1434" i="24"/>
  <c r="H1433" i="24"/>
  <c r="H1432" i="24"/>
  <c r="H1431" i="24"/>
  <c r="H1430" i="24"/>
  <c r="H1429" i="24"/>
  <c r="H1428" i="24"/>
  <c r="H1427" i="24"/>
  <c r="H1426" i="24"/>
  <c r="H1425" i="24"/>
  <c r="H1424" i="24"/>
  <c r="H1423" i="24"/>
  <c r="H1422" i="24"/>
  <c r="H1421" i="24"/>
  <c r="H1420" i="24"/>
  <c r="H1419" i="24"/>
  <c r="H1418" i="24"/>
  <c r="H1417" i="24"/>
  <c r="H1416" i="24"/>
  <c r="H1415" i="24"/>
  <c r="H1414" i="24"/>
  <c r="H1413" i="24"/>
  <c r="H1412" i="24"/>
  <c r="H1411" i="24"/>
  <c r="H1410" i="24"/>
  <c r="H1409" i="24"/>
  <c r="H1408" i="24"/>
  <c r="H1407" i="24"/>
  <c r="H1406" i="24"/>
  <c r="H1405" i="24"/>
  <c r="H1404" i="24"/>
  <c r="H1403" i="24"/>
  <c r="H1402" i="24"/>
  <c r="H1401" i="24"/>
  <c r="H1400" i="24"/>
  <c r="H1399" i="24"/>
  <c r="H1398" i="24"/>
  <c r="H1397" i="24"/>
  <c r="H1396" i="24"/>
  <c r="H1395" i="24"/>
  <c r="H1394" i="24"/>
  <c r="H1393" i="24"/>
  <c r="H1392" i="24"/>
  <c r="H1391" i="24"/>
  <c r="H1390" i="24"/>
  <c r="H1389" i="24"/>
  <c r="H1388" i="24"/>
  <c r="H1387" i="24"/>
  <c r="H1386" i="24"/>
  <c r="H1385" i="24"/>
  <c r="H1384" i="24"/>
  <c r="H1383" i="24"/>
  <c r="H1382" i="24"/>
  <c r="H1381" i="24"/>
  <c r="H1380" i="24"/>
  <c r="H1379" i="24"/>
  <c r="H1378" i="24"/>
  <c r="H1377" i="24"/>
  <c r="H1376" i="24"/>
  <c r="H1375" i="24"/>
  <c r="H1374" i="24"/>
  <c r="H1373" i="24"/>
  <c r="H1372" i="24"/>
  <c r="H1371" i="24"/>
  <c r="H1370" i="24"/>
  <c r="H1369" i="24"/>
  <c r="H1368" i="24"/>
  <c r="H1367" i="24"/>
  <c r="H1366" i="24"/>
  <c r="H1365" i="24"/>
  <c r="H1364" i="24"/>
  <c r="H1363" i="24"/>
  <c r="H1362" i="24"/>
  <c r="H1361" i="24"/>
  <c r="H1360" i="24"/>
  <c r="H1359" i="24"/>
  <c r="H1358" i="24"/>
  <c r="H1357" i="24"/>
  <c r="H1356" i="24"/>
  <c r="H1355" i="24"/>
  <c r="H1354" i="24"/>
  <c r="H1353" i="24"/>
  <c r="H1352" i="24"/>
  <c r="H1351" i="24"/>
  <c r="H1350" i="24"/>
  <c r="H1349" i="24"/>
  <c r="H1348" i="24"/>
  <c r="H1347" i="24"/>
  <c r="H1346" i="24"/>
  <c r="H1345" i="24"/>
  <c r="H1344" i="24"/>
  <c r="H1343" i="24"/>
  <c r="H1342" i="24"/>
  <c r="H1341" i="24"/>
  <c r="H1340" i="24"/>
  <c r="H1339" i="24"/>
  <c r="H1338" i="24"/>
  <c r="H1337" i="24"/>
  <c r="H1336" i="24"/>
  <c r="H1335" i="24"/>
  <c r="H1334" i="24"/>
  <c r="H1333" i="24"/>
  <c r="H1332" i="24"/>
  <c r="H1331" i="24"/>
  <c r="H1330" i="24"/>
  <c r="H1329" i="24"/>
  <c r="H1328" i="24"/>
  <c r="H1327" i="24"/>
  <c r="H1326" i="24"/>
  <c r="H1325" i="24"/>
  <c r="H1324" i="24"/>
  <c r="H1323" i="24"/>
  <c r="H1322" i="24"/>
  <c r="H1321" i="24"/>
  <c r="H1320" i="24"/>
  <c r="H1319" i="24"/>
  <c r="H1318" i="24"/>
  <c r="H1317" i="24"/>
  <c r="H1316" i="24"/>
  <c r="H1315" i="24"/>
  <c r="H1314" i="24"/>
  <c r="H1313" i="24"/>
  <c r="H1312" i="24"/>
  <c r="H1311" i="24"/>
  <c r="H1310" i="24"/>
  <c r="H1309" i="24"/>
  <c r="H1308" i="24"/>
  <c r="H1307" i="24"/>
  <c r="H1306" i="24"/>
  <c r="H1305" i="24"/>
  <c r="H1304" i="24"/>
  <c r="H1303" i="24"/>
  <c r="H1302" i="24"/>
  <c r="H1301" i="24"/>
  <c r="H1300" i="24"/>
  <c r="H1299" i="24"/>
  <c r="H1298" i="24"/>
  <c r="H1297" i="24"/>
  <c r="H1296" i="24"/>
  <c r="H1295" i="24"/>
  <c r="H1294" i="24"/>
  <c r="H1293" i="24"/>
  <c r="H1292" i="24"/>
  <c r="H1291" i="24"/>
  <c r="H1290" i="24"/>
  <c r="H1289" i="24"/>
  <c r="H1288" i="24"/>
  <c r="H1287" i="24"/>
  <c r="H1286" i="24"/>
  <c r="H1285" i="24"/>
  <c r="H1284" i="24"/>
  <c r="H1283" i="24"/>
  <c r="H1282" i="24"/>
  <c r="H1281" i="24"/>
  <c r="H1280" i="24"/>
  <c r="H1279" i="24"/>
  <c r="H1278" i="24"/>
  <c r="H1277" i="24"/>
  <c r="H1276" i="24"/>
  <c r="H1275" i="24"/>
  <c r="H1274" i="24"/>
  <c r="H1273" i="24"/>
  <c r="H1272" i="24"/>
  <c r="H1271" i="24"/>
  <c r="H1270" i="24"/>
  <c r="H1269" i="24"/>
  <c r="H1268" i="24"/>
  <c r="H1267" i="24"/>
  <c r="H1266" i="24"/>
  <c r="H1265" i="24"/>
  <c r="H1264" i="24"/>
  <c r="H1263" i="24"/>
  <c r="H1262" i="24"/>
  <c r="H1261" i="24"/>
  <c r="H1260" i="24"/>
  <c r="H1259" i="24"/>
  <c r="H1258" i="24"/>
  <c r="H1257" i="24"/>
  <c r="H1256" i="24"/>
  <c r="H1255" i="24"/>
  <c r="H1254" i="24"/>
  <c r="H1253" i="24"/>
  <c r="H1252" i="24"/>
  <c r="H1251" i="24"/>
  <c r="H1250" i="24"/>
  <c r="H1249" i="24"/>
  <c r="H1248" i="24"/>
  <c r="H1247" i="24"/>
  <c r="H1246" i="24"/>
  <c r="H1245" i="24"/>
  <c r="H1244" i="24"/>
  <c r="H1243" i="24"/>
  <c r="H1242" i="24"/>
  <c r="H1241" i="24"/>
  <c r="H1240" i="24"/>
  <c r="H1239" i="24"/>
  <c r="H1238" i="24"/>
  <c r="H1237" i="24"/>
  <c r="H1236" i="24"/>
  <c r="H1235" i="24"/>
  <c r="H1234" i="24"/>
  <c r="H1233" i="24"/>
  <c r="H1232" i="24"/>
  <c r="H1231" i="24"/>
  <c r="H1230" i="24"/>
  <c r="H1229" i="24"/>
  <c r="H1228" i="24"/>
  <c r="H1227" i="24"/>
  <c r="H1226" i="24"/>
  <c r="H1225" i="24"/>
  <c r="H1224" i="24"/>
  <c r="H1223" i="24"/>
  <c r="H1222" i="24"/>
  <c r="H1221" i="24"/>
  <c r="H1220" i="24"/>
  <c r="H1219" i="24"/>
  <c r="H1218" i="24"/>
  <c r="H1217" i="24"/>
  <c r="H1216" i="24"/>
  <c r="H1215" i="24"/>
  <c r="H1214" i="24"/>
  <c r="H1213" i="24"/>
  <c r="H1212" i="24"/>
  <c r="H1211" i="24"/>
  <c r="H1210" i="24"/>
  <c r="H1209" i="24"/>
  <c r="H1208" i="24"/>
  <c r="H1207" i="24"/>
  <c r="H1206" i="24"/>
  <c r="H1205" i="24"/>
  <c r="H1204" i="24"/>
  <c r="H1203" i="24"/>
  <c r="H1202" i="24"/>
  <c r="H1201" i="24"/>
  <c r="H1200" i="24"/>
  <c r="H1199" i="24"/>
  <c r="H1198" i="24"/>
  <c r="H1197" i="24"/>
  <c r="H1196" i="24"/>
  <c r="H1195" i="24"/>
  <c r="H1194" i="24"/>
  <c r="H1193" i="24"/>
  <c r="H1192" i="24"/>
  <c r="H1191" i="24"/>
  <c r="H1190" i="24"/>
  <c r="H1189" i="24"/>
  <c r="H1188" i="24"/>
  <c r="H1187" i="24"/>
  <c r="H1186" i="24"/>
  <c r="H1185" i="24"/>
  <c r="H1184" i="24"/>
  <c r="H1183" i="24"/>
  <c r="H1182" i="24"/>
  <c r="H1181" i="24"/>
  <c r="H1180" i="24"/>
  <c r="H1179" i="24"/>
  <c r="H1178" i="24"/>
  <c r="H1177" i="24"/>
  <c r="H1176" i="24"/>
  <c r="H1175" i="24"/>
  <c r="H1174" i="24"/>
  <c r="H1173" i="24"/>
  <c r="H1172" i="24"/>
  <c r="H1171" i="24"/>
  <c r="H1170" i="24"/>
  <c r="H1169" i="24"/>
  <c r="H1168" i="24"/>
  <c r="H1167" i="24"/>
  <c r="H1166" i="24"/>
  <c r="H1165" i="24"/>
  <c r="H1164" i="24"/>
  <c r="H1163" i="24"/>
  <c r="H1162" i="24"/>
  <c r="H1161" i="24"/>
  <c r="H1160" i="24"/>
  <c r="H1159" i="24"/>
  <c r="H1158" i="24"/>
  <c r="H1157" i="24"/>
  <c r="H1156" i="24"/>
  <c r="H1155" i="24"/>
  <c r="H1154" i="24"/>
  <c r="H1153" i="24"/>
  <c r="H1152" i="24"/>
  <c r="H1151" i="24"/>
  <c r="H1150" i="24"/>
  <c r="H1149" i="24"/>
  <c r="H1148" i="24"/>
  <c r="H1147" i="24"/>
  <c r="H1146" i="24"/>
  <c r="H1145" i="24"/>
  <c r="H1144" i="24"/>
  <c r="H1143" i="24"/>
  <c r="H1142" i="24"/>
  <c r="H1141" i="24"/>
  <c r="H1140" i="24"/>
  <c r="H1139" i="24"/>
  <c r="H1138" i="24"/>
  <c r="H1137" i="24"/>
  <c r="H1136" i="24"/>
  <c r="H1135" i="24"/>
  <c r="H1134" i="24"/>
  <c r="H1133" i="24"/>
  <c r="H1132" i="24"/>
  <c r="H1131" i="24"/>
  <c r="H1130" i="24"/>
  <c r="H1129" i="24"/>
  <c r="H1128" i="24"/>
  <c r="H1127" i="24"/>
  <c r="H1126" i="24"/>
  <c r="H1125" i="24"/>
  <c r="H1124" i="24"/>
  <c r="H1123" i="24"/>
  <c r="H1122" i="24"/>
  <c r="H1121" i="24"/>
  <c r="H1120" i="24"/>
  <c r="H1119" i="24"/>
  <c r="H1118" i="24"/>
  <c r="H1117" i="24"/>
  <c r="H1116" i="24"/>
  <c r="H1115" i="24"/>
  <c r="H1114" i="24"/>
  <c r="H1113" i="24"/>
  <c r="H1112" i="24"/>
  <c r="H1111" i="24"/>
  <c r="H1110" i="24"/>
  <c r="H1109" i="24"/>
  <c r="H1108" i="24"/>
  <c r="H1107" i="24"/>
  <c r="H1106" i="24"/>
  <c r="H1105" i="24"/>
  <c r="H1104" i="24"/>
  <c r="H1103" i="24"/>
  <c r="H1102" i="24"/>
  <c r="H1101" i="24"/>
  <c r="H1100" i="24"/>
  <c r="H1099" i="24"/>
  <c r="H1098" i="24"/>
  <c r="H1097" i="24"/>
  <c r="H1096" i="24"/>
  <c r="H1095" i="24"/>
  <c r="H1094" i="24"/>
  <c r="H1093" i="24"/>
  <c r="H1092" i="24"/>
  <c r="H1091" i="24"/>
  <c r="H1090" i="24"/>
  <c r="H1089" i="24"/>
  <c r="H1088" i="24"/>
  <c r="H1087" i="24"/>
  <c r="H1086" i="24"/>
  <c r="H1085" i="24"/>
  <c r="H1084" i="24"/>
  <c r="H1083" i="24"/>
  <c r="H1082" i="24"/>
  <c r="H1081" i="24"/>
  <c r="H1080" i="24"/>
  <c r="H1079" i="24"/>
  <c r="H1078" i="24"/>
  <c r="H1077" i="24"/>
  <c r="H1076" i="24"/>
  <c r="H1075" i="24"/>
  <c r="H1074" i="24"/>
  <c r="H1073" i="24"/>
  <c r="H1072" i="24"/>
  <c r="H1071" i="24"/>
  <c r="H1070" i="24"/>
  <c r="H1069" i="24"/>
  <c r="H1068" i="24"/>
  <c r="H1067" i="24"/>
  <c r="H1066" i="24"/>
  <c r="H1065" i="24"/>
  <c r="H1064" i="24"/>
  <c r="H1063" i="24"/>
  <c r="H1062" i="24"/>
  <c r="H1061" i="24"/>
  <c r="H1060" i="24"/>
  <c r="H1059" i="24"/>
  <c r="H1058" i="24"/>
  <c r="H1057" i="24"/>
  <c r="H1056" i="24"/>
  <c r="H1055" i="24"/>
  <c r="H1054" i="24"/>
  <c r="H1053" i="24"/>
  <c r="H1052" i="24"/>
  <c r="H1051" i="24"/>
  <c r="H1050" i="24"/>
  <c r="H1049" i="24"/>
  <c r="H1048" i="24"/>
  <c r="H1047" i="24"/>
  <c r="H1046" i="24"/>
  <c r="H1045" i="24"/>
  <c r="H1044" i="24"/>
  <c r="H1043" i="24"/>
  <c r="H1042" i="24"/>
  <c r="H1041" i="24"/>
  <c r="H1040" i="24"/>
  <c r="H1039" i="24"/>
  <c r="H1038" i="24"/>
  <c r="H1037" i="24"/>
  <c r="H1036" i="24"/>
  <c r="H1035" i="24"/>
  <c r="H1034" i="24"/>
  <c r="H1033" i="24"/>
  <c r="H1032" i="24"/>
  <c r="H1031" i="24"/>
  <c r="H1030" i="24"/>
  <c r="H1029" i="24"/>
  <c r="H1028" i="24"/>
  <c r="H1027" i="24"/>
  <c r="H1026" i="24"/>
  <c r="H1025" i="24"/>
  <c r="H1024" i="24"/>
  <c r="H1023" i="24"/>
  <c r="H1022" i="24"/>
  <c r="H1021" i="24"/>
  <c r="H1020" i="24"/>
  <c r="H1019" i="24"/>
  <c r="H1018" i="24"/>
  <c r="H1017" i="24"/>
  <c r="H1016" i="24"/>
  <c r="H1015" i="24"/>
  <c r="H1014" i="24"/>
  <c r="H1013" i="24"/>
  <c r="H1012" i="24"/>
  <c r="H1011" i="24"/>
  <c r="H1010" i="24"/>
  <c r="H1009" i="24"/>
  <c r="H1008" i="24"/>
  <c r="H1007" i="24"/>
  <c r="H1006" i="24"/>
  <c r="H1005" i="24"/>
  <c r="H1004" i="24"/>
  <c r="H1003" i="24"/>
  <c r="H1002" i="24"/>
  <c r="H1001" i="24"/>
  <c r="H1000" i="24"/>
  <c r="H999" i="24"/>
  <c r="H998" i="24"/>
  <c r="H997" i="24"/>
  <c r="H996" i="24"/>
  <c r="H995" i="24"/>
  <c r="H994" i="24"/>
  <c r="H993" i="24"/>
  <c r="H992" i="24"/>
  <c r="H991" i="24"/>
  <c r="H990" i="24"/>
  <c r="H989" i="24"/>
  <c r="H988" i="24"/>
  <c r="H987" i="24"/>
  <c r="H986" i="24"/>
  <c r="H985" i="24"/>
  <c r="H984" i="24"/>
  <c r="H983" i="24"/>
  <c r="H982" i="24"/>
  <c r="H981" i="24"/>
  <c r="H980" i="24"/>
  <c r="H979" i="24"/>
  <c r="H978" i="24"/>
  <c r="H977" i="24"/>
  <c r="H976" i="24"/>
  <c r="H975" i="24"/>
  <c r="H974" i="24"/>
  <c r="H973" i="24"/>
  <c r="H972" i="24"/>
  <c r="H971" i="24"/>
  <c r="H970" i="24"/>
  <c r="H969" i="24"/>
  <c r="H968" i="24"/>
  <c r="H967" i="24"/>
  <c r="H966" i="24"/>
  <c r="H965" i="24"/>
  <c r="H964" i="24"/>
  <c r="H963" i="24"/>
  <c r="H962" i="24"/>
  <c r="H961" i="24"/>
  <c r="H960" i="24"/>
  <c r="H959" i="24"/>
  <c r="H958" i="24"/>
  <c r="H957" i="24"/>
  <c r="H956" i="24"/>
  <c r="H955" i="24"/>
  <c r="H954" i="24"/>
  <c r="H953" i="24"/>
  <c r="H952" i="24"/>
  <c r="H951" i="24"/>
  <c r="H950" i="24"/>
  <c r="H949" i="24"/>
  <c r="H948" i="24"/>
  <c r="H947" i="24"/>
  <c r="H946" i="24"/>
  <c r="H945" i="24"/>
  <c r="H944" i="24"/>
  <c r="H943" i="24"/>
  <c r="H942" i="24"/>
  <c r="H941" i="24"/>
  <c r="H940" i="24"/>
  <c r="H939" i="24"/>
  <c r="H938" i="24"/>
  <c r="H937" i="24"/>
  <c r="H936" i="24"/>
  <c r="H935" i="24"/>
  <c r="H934" i="24"/>
  <c r="H933" i="24"/>
  <c r="H932" i="24"/>
  <c r="H931" i="24"/>
  <c r="H930" i="24"/>
  <c r="H929" i="24"/>
  <c r="H928" i="24"/>
  <c r="H927" i="24"/>
  <c r="H926" i="24"/>
  <c r="H925" i="24"/>
  <c r="H924" i="24"/>
  <c r="H923" i="24"/>
  <c r="H922" i="24"/>
  <c r="H921" i="24"/>
  <c r="H920" i="24"/>
  <c r="H919" i="24"/>
  <c r="H918" i="24"/>
  <c r="H917" i="24"/>
  <c r="H916" i="24"/>
  <c r="H915" i="24"/>
  <c r="H914" i="24"/>
  <c r="H913" i="24"/>
  <c r="H912" i="24"/>
  <c r="H911" i="24"/>
  <c r="H910" i="24"/>
  <c r="H909" i="24"/>
  <c r="H908" i="24"/>
  <c r="H907" i="24"/>
  <c r="H906" i="24"/>
  <c r="H905" i="24"/>
  <c r="H904" i="24"/>
  <c r="H903" i="24"/>
  <c r="H902" i="24"/>
  <c r="H901" i="24"/>
  <c r="H900" i="24"/>
  <c r="H899" i="24"/>
  <c r="H898" i="24"/>
  <c r="H897" i="24"/>
  <c r="H896" i="24"/>
  <c r="H895" i="24"/>
  <c r="H894" i="24"/>
  <c r="H893" i="24"/>
  <c r="H892" i="24"/>
  <c r="H891" i="24"/>
  <c r="H890" i="24"/>
  <c r="H889" i="24"/>
  <c r="H888" i="24"/>
  <c r="H887" i="24"/>
  <c r="H886" i="24"/>
  <c r="H885" i="24"/>
  <c r="H884" i="24"/>
  <c r="H883" i="24"/>
  <c r="H882" i="24"/>
  <c r="H881" i="24"/>
  <c r="H880" i="24"/>
  <c r="H879" i="24"/>
  <c r="H878" i="24"/>
  <c r="H877" i="24"/>
  <c r="H876" i="24"/>
  <c r="H875" i="24"/>
  <c r="H874" i="24"/>
  <c r="H873" i="24"/>
  <c r="H872" i="24"/>
  <c r="H871" i="24"/>
  <c r="H870" i="24"/>
  <c r="H869" i="24"/>
  <c r="H868" i="24"/>
  <c r="H867" i="24"/>
  <c r="H866" i="24"/>
  <c r="H865" i="24"/>
  <c r="H864" i="24"/>
  <c r="H863" i="24"/>
  <c r="H862" i="24"/>
  <c r="H861" i="24"/>
  <c r="H860" i="24"/>
  <c r="H859" i="24"/>
  <c r="H858" i="24"/>
  <c r="H857" i="24"/>
  <c r="H856" i="24"/>
  <c r="H855" i="24"/>
  <c r="H854" i="24"/>
  <c r="H853" i="24"/>
  <c r="H852" i="24"/>
  <c r="H851" i="24"/>
  <c r="H850" i="24"/>
  <c r="H849" i="24"/>
  <c r="H848" i="24"/>
  <c r="H847" i="24"/>
  <c r="H846" i="24"/>
  <c r="H845" i="24"/>
  <c r="H844" i="24"/>
  <c r="H843" i="24"/>
  <c r="H842" i="24"/>
  <c r="H841" i="24"/>
  <c r="H840" i="24"/>
  <c r="H839" i="24"/>
  <c r="H838" i="24"/>
  <c r="H837" i="24"/>
  <c r="H836" i="24"/>
  <c r="H835" i="24"/>
  <c r="H834" i="24"/>
  <c r="H833" i="24"/>
  <c r="H832" i="24"/>
  <c r="H831" i="24"/>
  <c r="H830" i="24"/>
  <c r="H829" i="24"/>
  <c r="H828" i="24"/>
  <c r="H827" i="24"/>
  <c r="H826" i="24"/>
  <c r="H825" i="24"/>
  <c r="H824" i="24"/>
  <c r="H823" i="24"/>
  <c r="H822" i="24"/>
  <c r="H821" i="24"/>
  <c r="H820" i="24"/>
  <c r="H819" i="24"/>
  <c r="H818" i="24"/>
  <c r="H817" i="24"/>
  <c r="H816" i="24"/>
  <c r="H815" i="24"/>
  <c r="H814" i="24"/>
  <c r="H813" i="24"/>
  <c r="H812" i="24"/>
  <c r="H811" i="24"/>
  <c r="H810" i="24"/>
  <c r="H809" i="24"/>
  <c r="H808" i="24"/>
  <c r="H807" i="24"/>
  <c r="H806" i="24"/>
  <c r="H805" i="24"/>
  <c r="H804" i="24"/>
  <c r="H803" i="24"/>
  <c r="H802" i="24"/>
  <c r="H801" i="24"/>
  <c r="H800" i="24"/>
  <c r="H799" i="24"/>
  <c r="H798" i="24"/>
  <c r="H797" i="24"/>
  <c r="H796" i="24"/>
  <c r="H795" i="24"/>
  <c r="H794" i="24"/>
  <c r="H793" i="24"/>
  <c r="H792" i="24"/>
  <c r="H791" i="24"/>
  <c r="H790" i="24"/>
  <c r="H789" i="24"/>
  <c r="H788" i="24"/>
  <c r="H787" i="24"/>
  <c r="H786" i="24"/>
  <c r="H785" i="24"/>
  <c r="H784" i="24"/>
  <c r="H783" i="24"/>
  <c r="H782" i="24"/>
  <c r="H781" i="24"/>
  <c r="H780" i="24"/>
  <c r="H779" i="24"/>
  <c r="H778" i="24"/>
  <c r="H777" i="24"/>
  <c r="H776" i="24"/>
  <c r="H775" i="24"/>
  <c r="H774" i="24"/>
  <c r="H773" i="24"/>
  <c r="H772" i="24"/>
  <c r="H771" i="24"/>
  <c r="H770" i="24"/>
  <c r="H769" i="24"/>
  <c r="H768" i="24"/>
  <c r="H767" i="24"/>
  <c r="H766" i="24"/>
  <c r="H765" i="24"/>
  <c r="H764" i="24"/>
  <c r="H763" i="24"/>
  <c r="H762" i="24"/>
  <c r="H761" i="24"/>
  <c r="H760" i="24"/>
  <c r="H759" i="24"/>
  <c r="H758" i="24"/>
  <c r="H757" i="24"/>
  <c r="H756" i="24"/>
  <c r="H755" i="24"/>
  <c r="H754" i="24"/>
  <c r="H753" i="24"/>
  <c r="H752" i="24"/>
  <c r="H751" i="24"/>
  <c r="H750" i="24"/>
  <c r="H749" i="24"/>
  <c r="H748" i="24"/>
  <c r="H747" i="24"/>
  <c r="H746" i="24"/>
  <c r="H745" i="24"/>
  <c r="H744" i="24"/>
  <c r="H743" i="24"/>
  <c r="H742" i="24"/>
  <c r="H741" i="24"/>
  <c r="H740" i="24"/>
  <c r="H739" i="24"/>
  <c r="H738" i="24"/>
  <c r="H737" i="24"/>
  <c r="H736" i="24"/>
  <c r="H735" i="24"/>
  <c r="H734" i="24"/>
  <c r="H733" i="24"/>
  <c r="H732" i="24"/>
  <c r="H731" i="24"/>
  <c r="H730" i="24"/>
  <c r="H729" i="24"/>
  <c r="H728" i="24"/>
  <c r="H727" i="24"/>
  <c r="H726" i="24"/>
  <c r="H725" i="24"/>
  <c r="H724" i="24"/>
  <c r="H723" i="24"/>
  <c r="H722" i="24"/>
  <c r="H721" i="24"/>
  <c r="H720" i="24"/>
  <c r="H719" i="24"/>
  <c r="H718" i="24"/>
  <c r="H717" i="24"/>
  <c r="H716" i="24"/>
  <c r="H715" i="24"/>
  <c r="H714" i="24"/>
  <c r="H713" i="24"/>
  <c r="H712" i="24"/>
  <c r="H711" i="24"/>
  <c r="H710" i="24"/>
  <c r="H709" i="24"/>
  <c r="H708" i="24"/>
  <c r="H707" i="24"/>
  <c r="H706" i="24"/>
  <c r="H705" i="24"/>
  <c r="H704" i="24"/>
  <c r="H703" i="24"/>
  <c r="H702" i="24"/>
  <c r="H701" i="24"/>
  <c r="H700" i="24"/>
  <c r="H699" i="24"/>
  <c r="H698" i="24"/>
  <c r="H697" i="24"/>
  <c r="H696" i="24"/>
  <c r="H695" i="24"/>
  <c r="H694" i="24"/>
  <c r="H693" i="24"/>
  <c r="H692" i="24"/>
  <c r="H691" i="24"/>
  <c r="H690" i="24"/>
  <c r="H689" i="24"/>
  <c r="H688" i="24"/>
  <c r="H687" i="24"/>
  <c r="H686" i="24"/>
  <c r="H685" i="24"/>
  <c r="H684" i="24"/>
  <c r="H683" i="24"/>
  <c r="H682" i="24"/>
  <c r="H681" i="24"/>
  <c r="H680" i="24"/>
  <c r="H679" i="24"/>
  <c r="H678" i="24"/>
  <c r="H677" i="24"/>
  <c r="H676" i="24"/>
  <c r="H675" i="24"/>
  <c r="H674" i="24"/>
  <c r="H673" i="24"/>
  <c r="H672" i="24"/>
  <c r="H671" i="24"/>
  <c r="H670" i="24"/>
  <c r="H669" i="24"/>
  <c r="H668" i="24"/>
  <c r="H667" i="24"/>
  <c r="H666" i="24"/>
  <c r="H665" i="24"/>
  <c r="H664" i="24"/>
  <c r="H663" i="24"/>
  <c r="H662" i="24"/>
  <c r="H661" i="24"/>
  <c r="H660" i="24"/>
  <c r="H659" i="24"/>
  <c r="H658" i="24"/>
  <c r="H657" i="24"/>
  <c r="H656" i="24"/>
  <c r="H655" i="24"/>
  <c r="H654" i="24"/>
  <c r="H653" i="24"/>
  <c r="H652" i="24"/>
  <c r="H651" i="24"/>
  <c r="H650" i="24"/>
  <c r="H649" i="24"/>
  <c r="H648" i="24"/>
  <c r="H647" i="24"/>
  <c r="H646" i="24"/>
  <c r="H645" i="24"/>
  <c r="H644" i="24"/>
  <c r="H643" i="24"/>
  <c r="H642" i="24"/>
  <c r="H641" i="24"/>
  <c r="H640" i="24"/>
  <c r="H639" i="24"/>
  <c r="H638" i="24"/>
  <c r="H637" i="24"/>
  <c r="H636" i="24"/>
  <c r="H635" i="24"/>
  <c r="H634" i="24"/>
  <c r="H633" i="24"/>
  <c r="H632" i="24"/>
  <c r="H631" i="24"/>
  <c r="H630" i="24"/>
  <c r="H629" i="24"/>
  <c r="H628" i="24"/>
  <c r="H627" i="24"/>
  <c r="H626" i="24"/>
  <c r="H625" i="24"/>
  <c r="H624" i="24"/>
  <c r="H623" i="24"/>
  <c r="H622" i="24"/>
  <c r="H621" i="24"/>
  <c r="H620" i="24"/>
  <c r="H619" i="24"/>
  <c r="H618" i="24"/>
  <c r="H617" i="24"/>
  <c r="H616" i="24"/>
  <c r="H615" i="24"/>
  <c r="H614" i="24"/>
  <c r="H613" i="24"/>
  <c r="H612" i="24"/>
  <c r="H611" i="24"/>
  <c r="H610" i="24"/>
  <c r="H609" i="24"/>
  <c r="H608" i="24"/>
  <c r="H607" i="24"/>
  <c r="H606" i="24"/>
  <c r="H605" i="24"/>
  <c r="H604" i="24"/>
  <c r="H603" i="24"/>
  <c r="H602" i="24"/>
  <c r="H601" i="24"/>
  <c r="H600" i="24"/>
  <c r="H599" i="24"/>
  <c r="H598" i="24"/>
  <c r="H597" i="24"/>
  <c r="H596" i="24"/>
  <c r="H595" i="24"/>
  <c r="H594" i="24"/>
  <c r="H593" i="24"/>
  <c r="H592" i="24"/>
  <c r="H591" i="24"/>
  <c r="H590" i="24"/>
  <c r="H589" i="24"/>
  <c r="H588" i="24"/>
  <c r="H587" i="24"/>
  <c r="H586" i="24"/>
  <c r="H585" i="24"/>
  <c r="H584" i="24"/>
  <c r="H583" i="24"/>
  <c r="H582" i="24"/>
  <c r="H581" i="24"/>
  <c r="H580" i="24"/>
  <c r="H579" i="24"/>
  <c r="H578" i="24"/>
  <c r="H577" i="24"/>
  <c r="H576" i="24"/>
  <c r="H575" i="24"/>
  <c r="H574" i="24"/>
  <c r="H573" i="24"/>
  <c r="H572" i="24"/>
  <c r="H571" i="24"/>
  <c r="H570" i="24"/>
  <c r="H569" i="24"/>
  <c r="H568" i="24"/>
  <c r="H567" i="24"/>
  <c r="H566" i="24"/>
  <c r="H565" i="24"/>
  <c r="H564" i="24"/>
  <c r="H563" i="24"/>
  <c r="H562" i="24"/>
  <c r="H561" i="24"/>
  <c r="H560" i="24"/>
  <c r="H559" i="24"/>
  <c r="H558" i="24"/>
  <c r="H557" i="24"/>
  <c r="H556" i="24"/>
  <c r="H555" i="24"/>
  <c r="H554" i="24"/>
  <c r="H553" i="24"/>
  <c r="H552" i="24"/>
  <c r="H551" i="24"/>
  <c r="H550" i="24"/>
  <c r="H549" i="24"/>
  <c r="H548" i="24"/>
  <c r="H547" i="24"/>
  <c r="H546" i="24"/>
  <c r="H545" i="24"/>
  <c r="H544" i="24"/>
  <c r="H543" i="24"/>
  <c r="H542" i="24"/>
  <c r="H541" i="24"/>
  <c r="H540" i="24"/>
  <c r="H539" i="24"/>
  <c r="H538" i="24"/>
  <c r="H537" i="24"/>
  <c r="H536" i="24"/>
  <c r="H535" i="24"/>
  <c r="H534" i="24"/>
  <c r="H533" i="24"/>
  <c r="H532" i="24"/>
  <c r="H531" i="24"/>
  <c r="H530" i="24"/>
  <c r="H529" i="24"/>
  <c r="H528" i="24"/>
  <c r="H527" i="24"/>
  <c r="H526" i="24"/>
  <c r="H525" i="24"/>
  <c r="H524" i="24"/>
  <c r="H523" i="24"/>
  <c r="H522" i="24"/>
  <c r="H521" i="24"/>
  <c r="H520" i="24"/>
  <c r="H519" i="24"/>
  <c r="H518" i="24"/>
  <c r="H517" i="24"/>
  <c r="H516" i="24"/>
  <c r="H515" i="24"/>
  <c r="H514" i="24"/>
  <c r="H513" i="24"/>
  <c r="H512" i="24"/>
  <c r="H511" i="24"/>
  <c r="H510" i="24"/>
  <c r="H509" i="24"/>
  <c r="H508" i="24"/>
  <c r="H507" i="24"/>
  <c r="H506" i="24"/>
  <c r="H505" i="24"/>
  <c r="H504" i="24"/>
  <c r="H503" i="24"/>
  <c r="H502" i="24"/>
  <c r="H501" i="24"/>
  <c r="H500" i="24"/>
  <c r="H499" i="24"/>
  <c r="H498" i="24"/>
  <c r="H497" i="24"/>
  <c r="H496" i="24"/>
  <c r="H495" i="24"/>
  <c r="H494" i="24"/>
  <c r="H493" i="24"/>
  <c r="H492" i="24"/>
  <c r="H491" i="24"/>
  <c r="H490" i="24"/>
  <c r="H489" i="24"/>
  <c r="H488" i="24"/>
  <c r="H487" i="24"/>
  <c r="H486" i="24"/>
  <c r="H485" i="24"/>
  <c r="H484" i="24"/>
  <c r="H483" i="24"/>
  <c r="H482" i="24"/>
  <c r="H481" i="24"/>
  <c r="H480" i="24"/>
  <c r="H479" i="24"/>
  <c r="H478" i="24"/>
  <c r="H477" i="24"/>
  <c r="H476" i="24"/>
  <c r="H475" i="24"/>
  <c r="H474" i="24"/>
  <c r="H473" i="24"/>
  <c r="H472" i="24"/>
  <c r="H471" i="24"/>
  <c r="H470" i="24"/>
  <c r="H469" i="24"/>
  <c r="H468" i="24"/>
  <c r="H467" i="24"/>
  <c r="H466" i="24"/>
  <c r="H465" i="24"/>
  <c r="H464" i="24"/>
  <c r="H463" i="24"/>
  <c r="H462" i="24"/>
  <c r="H461" i="24"/>
  <c r="H460" i="24"/>
  <c r="H459" i="24"/>
  <c r="H458" i="24"/>
  <c r="H457" i="24"/>
  <c r="H456" i="24"/>
  <c r="H455" i="24"/>
  <c r="H454" i="24"/>
  <c r="H453" i="24"/>
  <c r="H452" i="24"/>
  <c r="H451" i="24"/>
  <c r="H450" i="24"/>
  <c r="H449" i="24"/>
  <c r="H448" i="24"/>
  <c r="H447" i="24"/>
  <c r="H446" i="24"/>
  <c r="H445" i="24"/>
  <c r="H444" i="24"/>
  <c r="H443" i="24"/>
  <c r="H442" i="24"/>
  <c r="H441" i="24"/>
  <c r="H440" i="24"/>
  <c r="H439" i="24"/>
  <c r="H438" i="24"/>
  <c r="H437" i="24"/>
  <c r="H436" i="24"/>
  <c r="H435" i="24"/>
  <c r="H434" i="24"/>
  <c r="H433" i="24"/>
  <c r="H432" i="24"/>
  <c r="H431" i="24"/>
  <c r="H430" i="24"/>
  <c r="H429" i="24"/>
  <c r="H428" i="24"/>
  <c r="H427" i="24"/>
  <c r="H426" i="24"/>
  <c r="H425" i="24"/>
  <c r="H424" i="24"/>
  <c r="H423" i="24"/>
  <c r="H422" i="24"/>
  <c r="H421" i="24"/>
  <c r="H420" i="24"/>
  <c r="H419" i="24"/>
  <c r="H418" i="24"/>
  <c r="H417" i="24"/>
  <c r="H416" i="24"/>
  <c r="H415" i="24"/>
  <c r="H414" i="24"/>
  <c r="H413" i="24"/>
  <c r="H412" i="24"/>
  <c r="H411" i="24"/>
  <c r="H410" i="24"/>
  <c r="H409" i="24"/>
  <c r="H408" i="24"/>
  <c r="H407" i="24"/>
  <c r="H406" i="24"/>
  <c r="H405" i="24"/>
  <c r="H404" i="24"/>
  <c r="H403" i="24"/>
  <c r="H402" i="24"/>
  <c r="H401" i="24"/>
  <c r="H400" i="24"/>
  <c r="H399" i="24"/>
  <c r="H398" i="24"/>
  <c r="H397" i="24"/>
  <c r="H396" i="24"/>
  <c r="H395" i="24"/>
  <c r="H394" i="24"/>
  <c r="H393" i="24"/>
  <c r="H392" i="24"/>
  <c r="H391" i="24"/>
  <c r="H390" i="24"/>
  <c r="H389" i="24"/>
  <c r="H388" i="24"/>
  <c r="H387" i="24"/>
  <c r="H386" i="24"/>
  <c r="H385" i="24"/>
  <c r="H384" i="24"/>
  <c r="H383" i="24"/>
  <c r="H382" i="24"/>
  <c r="H381" i="24"/>
  <c r="H380" i="24"/>
  <c r="H379" i="24"/>
  <c r="H378" i="24"/>
  <c r="H377" i="24"/>
  <c r="H376" i="24"/>
  <c r="H375" i="24"/>
  <c r="H374" i="24"/>
  <c r="H373" i="24"/>
  <c r="H372" i="24"/>
  <c r="H371" i="24"/>
  <c r="H370" i="24"/>
  <c r="H369" i="24"/>
  <c r="H368" i="24"/>
  <c r="H367" i="24"/>
  <c r="H366" i="24"/>
  <c r="H365" i="24"/>
  <c r="H364" i="24"/>
  <c r="H363" i="24"/>
  <c r="H362" i="24"/>
  <c r="H361" i="24"/>
  <c r="H360" i="24"/>
  <c r="H359" i="24"/>
  <c r="H358" i="24"/>
  <c r="H357" i="24"/>
  <c r="H356" i="24"/>
  <c r="H355" i="24"/>
  <c r="H354" i="24"/>
  <c r="H353" i="24"/>
  <c r="H352" i="24"/>
  <c r="H351" i="24"/>
  <c r="H350" i="24"/>
  <c r="H349" i="24"/>
  <c r="H348" i="24"/>
  <c r="H347" i="24"/>
  <c r="H346" i="24"/>
  <c r="H345" i="24"/>
  <c r="H344" i="24"/>
  <c r="H343" i="24"/>
  <c r="H342" i="24"/>
  <c r="H341" i="24"/>
  <c r="H340" i="24"/>
  <c r="H339" i="24"/>
  <c r="H338" i="24"/>
  <c r="H337" i="24"/>
  <c r="H336" i="24"/>
  <c r="H335" i="24"/>
  <c r="H334" i="24"/>
  <c r="H333" i="24"/>
  <c r="H332" i="24"/>
  <c r="H331" i="24"/>
  <c r="H330" i="24"/>
  <c r="H329" i="24"/>
  <c r="H328" i="24"/>
  <c r="H327" i="24"/>
  <c r="H326" i="24"/>
  <c r="H325" i="24"/>
  <c r="H324" i="24"/>
  <c r="H323" i="24"/>
  <c r="H322" i="24"/>
  <c r="H321" i="24"/>
  <c r="H320" i="24"/>
  <c r="H319" i="24"/>
  <c r="H318" i="24"/>
  <c r="H317" i="24"/>
  <c r="H316" i="24"/>
  <c r="H315" i="24"/>
  <c r="H314" i="24"/>
  <c r="H313" i="24"/>
  <c r="H312" i="24"/>
  <c r="H311" i="24"/>
  <c r="H310" i="24"/>
  <c r="H309" i="24"/>
  <c r="H308" i="24"/>
  <c r="H307" i="24"/>
  <c r="H306" i="24"/>
  <c r="H305" i="24"/>
  <c r="H304" i="24"/>
  <c r="H303" i="24"/>
  <c r="H302" i="24"/>
  <c r="H301" i="24"/>
  <c r="H300" i="24"/>
  <c r="H299" i="24"/>
  <c r="H298" i="24"/>
  <c r="H297" i="24"/>
  <c r="H296" i="24"/>
  <c r="H295" i="24"/>
  <c r="H294" i="24"/>
  <c r="H293" i="24"/>
  <c r="H292" i="24"/>
  <c r="H291" i="24"/>
  <c r="H290" i="24"/>
  <c r="H289" i="24"/>
  <c r="H288" i="24"/>
  <c r="H287" i="24"/>
  <c r="H286" i="24"/>
  <c r="H285" i="24"/>
  <c r="H284" i="24"/>
  <c r="H283" i="24"/>
  <c r="H282" i="24"/>
  <c r="H281" i="24"/>
  <c r="H280" i="24"/>
  <c r="H279" i="24"/>
  <c r="H278" i="24"/>
  <c r="H277" i="24"/>
  <c r="H276" i="24"/>
  <c r="H275" i="24"/>
  <c r="H274" i="24"/>
  <c r="H273" i="24"/>
  <c r="H272" i="24"/>
  <c r="H271" i="24"/>
  <c r="H270" i="24"/>
  <c r="H269" i="24"/>
  <c r="H268" i="24"/>
  <c r="H267" i="24"/>
  <c r="H266" i="24"/>
  <c r="H265" i="24"/>
  <c r="H264" i="24"/>
  <c r="H263" i="24"/>
  <c r="H262" i="24"/>
  <c r="H261" i="24"/>
  <c r="H260" i="24"/>
  <c r="H259" i="24"/>
  <c r="H258" i="24"/>
  <c r="H257" i="24"/>
  <c r="H256" i="24"/>
  <c r="H255" i="24"/>
  <c r="H254" i="24"/>
  <c r="H253" i="24"/>
  <c r="H252" i="24"/>
  <c r="H251" i="24"/>
  <c r="H250" i="24"/>
  <c r="H249" i="24"/>
  <c r="H248" i="24"/>
  <c r="H247" i="24"/>
  <c r="H246" i="24"/>
  <c r="H245" i="24"/>
  <c r="H244" i="24"/>
  <c r="H243" i="24"/>
  <c r="H242" i="24"/>
  <c r="H241" i="24"/>
  <c r="H240" i="24"/>
  <c r="H239" i="24"/>
  <c r="H238" i="24"/>
  <c r="H237" i="24"/>
  <c r="H236" i="24"/>
  <c r="H235" i="24"/>
  <c r="H234" i="24"/>
  <c r="H233" i="24"/>
  <c r="H232" i="24"/>
  <c r="H231" i="24"/>
  <c r="H230" i="24"/>
  <c r="H229" i="24"/>
  <c r="H228" i="24"/>
  <c r="H227" i="24"/>
  <c r="H226" i="24"/>
  <c r="H225" i="24"/>
  <c r="H224" i="24"/>
  <c r="H223" i="24"/>
  <c r="H222" i="24"/>
  <c r="H221" i="24"/>
  <c r="H220" i="24"/>
  <c r="H219" i="24"/>
  <c r="H218" i="24"/>
  <c r="H217" i="24"/>
  <c r="H216" i="24"/>
  <c r="H215" i="24"/>
  <c r="H214" i="24"/>
  <c r="H213" i="24"/>
  <c r="H212" i="24"/>
  <c r="H211" i="24"/>
  <c r="H210" i="24"/>
  <c r="H209" i="24"/>
  <c r="H208" i="24"/>
  <c r="H207" i="24"/>
  <c r="H206" i="24"/>
  <c r="H205" i="24"/>
  <c r="H204" i="24"/>
  <c r="H203" i="24"/>
  <c r="H202" i="24"/>
  <c r="H201" i="24"/>
  <c r="H200" i="24"/>
  <c r="H199" i="24"/>
  <c r="H198" i="24"/>
  <c r="H197" i="24"/>
  <c r="H196" i="24"/>
  <c r="H195" i="24"/>
  <c r="H194" i="24"/>
  <c r="H193" i="24"/>
  <c r="H192" i="24"/>
  <c r="H191" i="24"/>
  <c r="H190" i="24"/>
  <c r="H189" i="24"/>
  <c r="H188" i="24"/>
  <c r="H187" i="24"/>
  <c r="H186" i="24"/>
  <c r="H185" i="24"/>
  <c r="H184" i="24"/>
  <c r="H183" i="24"/>
  <c r="H182" i="24"/>
  <c r="H181" i="24"/>
  <c r="H180" i="24"/>
  <c r="H179" i="24"/>
  <c r="H178" i="24"/>
  <c r="H177" i="24"/>
  <c r="H176" i="24"/>
  <c r="H175" i="24"/>
  <c r="H174" i="24"/>
  <c r="H173" i="24"/>
  <c r="H172" i="24"/>
  <c r="H171" i="24"/>
  <c r="H170" i="24"/>
  <c r="H169" i="24"/>
  <c r="H168" i="24"/>
  <c r="H167" i="24"/>
  <c r="H166" i="24"/>
  <c r="H165" i="24"/>
  <c r="H164" i="24"/>
  <c r="H163" i="24"/>
  <c r="H162" i="24"/>
  <c r="H161" i="24"/>
  <c r="H160" i="24"/>
  <c r="H159" i="24"/>
  <c r="H158" i="24"/>
  <c r="H157" i="24"/>
  <c r="H156" i="24"/>
  <c r="H155" i="24"/>
  <c r="H154" i="24"/>
  <c r="H153" i="24"/>
  <c r="H152" i="24"/>
  <c r="H151" i="24"/>
  <c r="H150" i="24"/>
  <c r="H149" i="24"/>
  <c r="H148" i="24"/>
  <c r="H147" i="24"/>
  <c r="H146" i="24"/>
  <c r="H145" i="24"/>
  <c r="H144" i="24"/>
  <c r="H143" i="24"/>
  <c r="H142" i="24"/>
  <c r="H141" i="24"/>
  <c r="H140" i="24"/>
  <c r="H139" i="24"/>
  <c r="H138" i="24"/>
  <c r="H137" i="24"/>
  <c r="H136" i="24"/>
  <c r="H135" i="24"/>
  <c r="H134" i="24"/>
  <c r="H133" i="24"/>
  <c r="H132" i="24"/>
  <c r="H131" i="24"/>
  <c r="H130" i="24"/>
  <c r="H129" i="24"/>
  <c r="H128" i="24"/>
  <c r="H127" i="24"/>
  <c r="H126" i="24"/>
  <c r="H125" i="24"/>
  <c r="H124" i="24"/>
  <c r="H123" i="24"/>
  <c r="H122" i="24"/>
  <c r="H121" i="24"/>
  <c r="H120" i="24"/>
  <c r="H119" i="24"/>
  <c r="H118" i="24"/>
  <c r="H117" i="24"/>
  <c r="H116" i="24"/>
  <c r="H115" i="24"/>
  <c r="H114" i="24"/>
  <c r="H113" i="24"/>
  <c r="H112" i="24"/>
  <c r="H111" i="24"/>
  <c r="H110" i="24"/>
  <c r="H109" i="24"/>
  <c r="H108" i="24"/>
  <c r="H107" i="24"/>
  <c r="H106" i="24"/>
  <c r="H105" i="24"/>
  <c r="H104" i="24"/>
  <c r="H103" i="24"/>
  <c r="H102" i="24"/>
  <c r="H101" i="24"/>
  <c r="H100" i="24"/>
  <c r="H99" i="24"/>
  <c r="H98" i="24"/>
  <c r="H97" i="24"/>
  <c r="H96" i="24"/>
  <c r="H95" i="24"/>
  <c r="H94" i="24"/>
  <c r="H93" i="24"/>
  <c r="H92" i="24"/>
  <c r="H91" i="24"/>
  <c r="H90" i="24"/>
  <c r="H89" i="24"/>
  <c r="H88" i="24"/>
  <c r="H87" i="24"/>
  <c r="H86" i="24"/>
  <c r="H85" i="24"/>
  <c r="H84" i="24"/>
  <c r="H83" i="24"/>
  <c r="H82" i="24"/>
  <c r="H81" i="24"/>
  <c r="H80" i="24"/>
  <c r="H79" i="24"/>
  <c r="H78" i="24"/>
  <c r="H77" i="24"/>
  <c r="H76" i="24"/>
  <c r="H75" i="24"/>
  <c r="H74" i="24"/>
  <c r="H73" i="24"/>
  <c r="H72" i="24"/>
  <c r="H71" i="24"/>
  <c r="H70" i="24"/>
  <c r="H69" i="24"/>
  <c r="H68" i="24"/>
  <c r="H67" i="24"/>
  <c r="H66" i="24"/>
  <c r="H65" i="24"/>
  <c r="H64" i="24"/>
  <c r="H63" i="24"/>
  <c r="H62" i="24"/>
  <c r="H61" i="24"/>
  <c r="H60" i="24"/>
  <c r="H59" i="24"/>
  <c r="H58" i="24"/>
  <c r="H57" i="24"/>
  <c r="H56" i="24"/>
  <c r="H55" i="24"/>
  <c r="H54" i="24"/>
  <c r="H53" i="24"/>
  <c r="H52" i="24"/>
  <c r="H51" i="24"/>
  <c r="H50" i="24"/>
  <c r="H49" i="24"/>
  <c r="H48" i="24"/>
  <c r="H47" i="24"/>
  <c r="H46" i="24"/>
  <c r="H45" i="24"/>
  <c r="H44" i="24"/>
  <c r="H43" i="24"/>
  <c r="H42" i="24"/>
  <c r="H41" i="24"/>
  <c r="H40" i="24"/>
  <c r="H39" i="24"/>
  <c r="H38" i="24"/>
  <c r="H37" i="24"/>
  <c r="H36" i="24"/>
  <c r="H35" i="24"/>
  <c r="H34" i="24"/>
  <c r="H33" i="24"/>
  <c r="H32" i="24"/>
  <c r="H31" i="24"/>
  <c r="H30" i="24"/>
  <c r="H29" i="24"/>
  <c r="H28" i="24"/>
  <c r="H27" i="24"/>
  <c r="H26" i="24"/>
  <c r="H25" i="24"/>
  <c r="H24" i="24"/>
  <c r="H23" i="24"/>
  <c r="H22" i="24"/>
  <c r="H21" i="24"/>
  <c r="H20" i="24"/>
  <c r="H19" i="24"/>
  <c r="H18" i="24"/>
  <c r="H17" i="24"/>
  <c r="H16" i="24"/>
  <c r="H15" i="24"/>
  <c r="H14" i="24"/>
  <c r="H13" i="24"/>
  <c r="H12" i="24"/>
  <c r="H11" i="24"/>
  <c r="H10" i="24"/>
  <c r="P9" i="38"/>
  <c r="K9" i="38"/>
  <c r="S75" i="38" l="1"/>
  <c r="R99" i="38" s="1"/>
  <c r="N75" i="38"/>
  <c r="M99" i="38" s="1"/>
  <c r="G3" i="38"/>
  <c r="N70" i="38" l="1"/>
  <c r="K94" i="38" s="1"/>
  <c r="S70" i="38"/>
  <c r="P94" i="38" s="1"/>
  <c r="Q19" i="38"/>
  <c r="L19" i="38"/>
  <c r="Q29" i="38"/>
  <c r="L29" i="38"/>
  <c r="N10" i="38"/>
  <c r="N11" i="38"/>
  <c r="S71" i="38"/>
  <c r="P95" i="38" s="1"/>
  <c r="N71" i="38"/>
  <c r="K95" i="38" s="1"/>
  <c r="L21" i="38"/>
  <c r="Q21" i="38"/>
  <c r="Q24" i="38"/>
  <c r="L24" i="38"/>
  <c r="L26" i="38"/>
  <c r="Q26" i="38"/>
  <c r="Q31" i="38"/>
  <c r="S31" i="38" s="1"/>
  <c r="L31" i="38"/>
  <c r="N31" i="38" s="1"/>
  <c r="K19" i="38"/>
  <c r="P19" i="38"/>
  <c r="P21" i="38"/>
  <c r="K21" i="38"/>
  <c r="K24" i="38"/>
  <c r="P24" i="38"/>
  <c r="K26" i="38"/>
  <c r="P26" i="38"/>
  <c r="P29" i="38"/>
  <c r="S29" i="38" s="1"/>
  <c r="K29" i="38"/>
  <c r="N29" i="38" s="1"/>
  <c r="N28" i="38" s="1"/>
  <c r="K31" i="38"/>
  <c r="P31" i="38"/>
  <c r="N72" i="38"/>
  <c r="K96" i="38" s="1"/>
  <c r="S72" i="38"/>
  <c r="P96" i="38" s="1"/>
  <c r="N15" i="38" l="1"/>
  <c r="M104" i="38" s="1"/>
  <c r="A14" i="3"/>
  <c r="G1" i="38"/>
  <c r="I2" i="38" l="1"/>
  <c r="G2" i="38"/>
  <c r="B4003" i="24" l="1"/>
  <c r="B3999" i="24"/>
  <c r="B3995" i="24"/>
  <c r="B3991" i="24"/>
  <c r="B3987" i="24"/>
  <c r="B3983" i="24"/>
  <c r="B3979" i="24"/>
  <c r="B3975" i="24"/>
  <c r="B3971" i="24"/>
  <c r="B3967" i="24"/>
  <c r="B3963" i="24"/>
  <c r="B3959" i="24"/>
  <c r="B3955" i="24"/>
  <c r="B3951" i="24"/>
  <c r="B3947" i="24"/>
  <c r="B3943" i="24"/>
  <c r="B3939" i="24"/>
  <c r="B3935" i="24"/>
  <c r="B3931" i="24"/>
  <c r="B3927" i="24"/>
  <c r="B3923" i="24"/>
  <c r="B3919" i="24"/>
  <c r="B3915" i="24"/>
  <c r="B3911" i="24"/>
  <c r="B3907" i="24"/>
  <c r="B3903" i="24"/>
  <c r="B3899" i="24"/>
  <c r="B3895" i="24"/>
  <c r="B3891" i="24"/>
  <c r="B3887" i="24"/>
  <c r="B3883" i="24"/>
  <c r="B3879" i="24"/>
  <c r="B3875" i="24"/>
  <c r="B3871" i="24"/>
  <c r="B3867" i="24"/>
  <c r="B3863" i="24"/>
  <c r="B3859" i="24"/>
  <c r="B3855" i="24"/>
  <c r="B3851" i="24"/>
  <c r="B3847" i="24"/>
  <c r="B3843" i="24"/>
  <c r="B3839" i="24"/>
  <c r="B3835" i="24"/>
  <c r="B3831" i="24"/>
  <c r="B3827" i="24"/>
  <c r="B3823" i="24"/>
  <c r="B3819" i="24"/>
  <c r="B3815" i="24"/>
  <c r="B3811" i="24"/>
  <c r="B3807" i="24"/>
  <c r="B3803" i="24"/>
  <c r="B3799" i="24"/>
  <c r="B3795" i="24"/>
  <c r="B3791" i="24"/>
  <c r="B3787" i="24"/>
  <c r="B3783" i="24"/>
  <c r="B3779" i="24"/>
  <c r="B3775" i="24"/>
  <c r="B3771" i="24"/>
  <c r="B3767" i="24"/>
  <c r="B3763" i="24"/>
  <c r="B3759" i="24"/>
  <c r="B3755" i="24"/>
  <c r="B3751" i="24"/>
  <c r="B3747" i="24"/>
  <c r="B3743" i="24"/>
  <c r="B3739" i="24"/>
  <c r="B3735" i="24"/>
  <c r="B3731" i="24"/>
  <c r="B3727" i="24"/>
  <c r="B3723" i="24"/>
  <c r="B3719" i="24"/>
  <c r="B3715" i="24"/>
  <c r="B3711" i="24"/>
  <c r="B3707" i="24"/>
  <c r="B3703" i="24"/>
  <c r="B3699" i="24"/>
  <c r="B3695" i="24"/>
  <c r="B3691" i="24"/>
  <c r="B3687" i="24"/>
  <c r="B3683" i="24"/>
  <c r="B3679" i="24"/>
  <c r="B3675" i="24"/>
  <c r="B3671" i="24"/>
  <c r="B3667" i="24"/>
  <c r="B3663" i="24"/>
  <c r="B3659" i="24"/>
  <c r="B3655" i="24"/>
  <c r="B3651" i="24"/>
  <c r="B3647" i="24"/>
  <c r="B3643" i="24"/>
  <c r="B3639" i="24"/>
  <c r="B3635" i="24"/>
  <c r="B3631" i="24"/>
  <c r="B3627" i="24"/>
  <c r="B3623" i="24"/>
  <c r="B3619" i="24"/>
  <c r="B3615" i="24"/>
  <c r="B3611" i="24"/>
  <c r="B3607" i="24"/>
  <c r="B3603" i="24"/>
  <c r="B3599" i="24"/>
  <c r="B3595" i="24"/>
  <c r="B3591" i="24"/>
  <c r="B3587" i="24"/>
  <c r="B3583" i="24"/>
  <c r="B3579" i="24"/>
  <c r="B3575" i="24"/>
  <c r="B3571" i="24"/>
  <c r="B3567" i="24"/>
  <c r="B3563" i="24"/>
  <c r="B3559" i="24"/>
  <c r="B3555" i="24"/>
  <c r="B3551" i="24"/>
  <c r="B3547" i="24"/>
  <c r="B3543" i="24"/>
  <c r="B3539" i="24"/>
  <c r="B3535" i="24"/>
  <c r="B3531" i="24"/>
  <c r="B3527" i="24"/>
  <c r="B3523" i="24"/>
  <c r="B3519" i="24"/>
  <c r="B3515" i="24"/>
  <c r="B3511" i="24"/>
  <c r="B3507" i="24"/>
  <c r="B3503" i="24"/>
  <c r="B3499" i="24"/>
  <c r="B3495" i="24"/>
  <c r="B3491" i="24"/>
  <c r="B3487" i="24"/>
  <c r="B3483" i="24"/>
  <c r="B3479" i="24"/>
  <c r="B3475" i="24"/>
  <c r="B3471" i="24"/>
  <c r="B3467" i="24"/>
  <c r="B3463" i="24"/>
  <c r="B3459" i="24"/>
  <c r="B3455" i="24"/>
  <c r="B3451" i="24"/>
  <c r="B3447" i="24"/>
  <c r="B3443" i="24"/>
  <c r="B3439" i="24"/>
  <c r="B3435" i="24"/>
  <c r="B3431" i="24"/>
  <c r="B3427" i="24"/>
  <c r="B3423" i="24"/>
  <c r="B3419" i="24"/>
  <c r="B3415" i="24"/>
  <c r="B3411" i="24"/>
  <c r="B3407" i="24"/>
  <c r="B3403" i="24"/>
  <c r="B3399" i="24"/>
  <c r="B3395" i="24"/>
  <c r="B3391" i="24"/>
  <c r="B3387" i="24"/>
  <c r="B3383" i="24"/>
  <c r="B3379" i="24"/>
  <c r="B3375" i="24"/>
  <c r="B3371" i="24"/>
  <c r="B3367" i="24"/>
  <c r="B3363" i="24"/>
  <c r="B3359" i="24"/>
  <c r="B3355" i="24"/>
  <c r="B3351" i="24"/>
  <c r="B3347" i="24"/>
  <c r="B3343" i="24"/>
  <c r="B3339" i="24"/>
  <c r="B3335" i="24"/>
  <c r="B3331" i="24"/>
  <c r="B3327" i="24"/>
  <c r="B3323" i="24"/>
  <c r="B3319" i="24"/>
  <c r="B3315" i="24"/>
  <c r="B3311" i="24"/>
  <c r="B3307" i="24"/>
  <c r="B3303" i="24"/>
  <c r="B3299" i="24"/>
  <c r="B3295" i="24"/>
  <c r="B3291" i="24"/>
  <c r="B3287" i="24"/>
  <c r="B3283" i="24"/>
  <c r="B3279" i="24"/>
  <c r="B3275" i="24"/>
  <c r="B3271" i="24"/>
  <c r="B3267" i="24"/>
  <c r="B3263" i="24"/>
  <c r="B3259" i="24"/>
  <c r="B3255" i="24"/>
  <c r="B3251" i="24"/>
  <c r="B3247" i="24"/>
  <c r="B3243" i="24"/>
  <c r="B3239" i="24"/>
  <c r="B3235" i="24"/>
  <c r="B3231" i="24"/>
  <c r="B3227" i="24"/>
  <c r="B3223" i="24"/>
  <c r="B3219" i="24"/>
  <c r="B3215" i="24"/>
  <c r="B3211" i="24"/>
  <c r="B3207" i="24"/>
  <c r="B3203" i="24"/>
  <c r="B3199" i="24"/>
  <c r="B3195" i="24"/>
  <c r="B3191" i="24"/>
  <c r="B3187" i="24"/>
  <c r="B3183" i="24"/>
  <c r="B3179" i="24"/>
  <c r="B3175" i="24"/>
  <c r="B3171" i="24"/>
  <c r="B3167" i="24"/>
  <c r="B3163" i="24"/>
  <c r="B3159" i="24"/>
  <c r="B3155" i="24"/>
  <c r="B3151" i="24"/>
  <c r="B3147" i="24"/>
  <c r="B3143" i="24"/>
  <c r="B3139" i="24"/>
  <c r="B3135" i="24"/>
  <c r="B3131" i="24"/>
  <c r="B3127" i="24"/>
  <c r="B3123" i="24"/>
  <c r="B3119" i="24"/>
  <c r="B3115" i="24"/>
  <c r="B3111" i="24"/>
  <c r="B3107" i="24"/>
  <c r="B3103" i="24"/>
  <c r="B3099" i="24"/>
  <c r="B3095" i="24"/>
  <c r="B3091" i="24"/>
  <c r="B3087" i="24"/>
  <c r="B3083" i="24"/>
  <c r="B3079" i="24"/>
  <c r="B3075" i="24"/>
  <c r="B3071" i="24"/>
  <c r="B3067" i="24"/>
  <c r="B3063" i="24"/>
  <c r="B3059" i="24"/>
  <c r="B3055" i="24"/>
  <c r="B3051" i="24"/>
  <c r="B3047" i="24"/>
  <c r="B3043" i="24"/>
  <c r="B3039" i="24"/>
  <c r="B3035" i="24"/>
  <c r="B3031" i="24"/>
  <c r="B3027" i="24"/>
  <c r="B3023" i="24"/>
  <c r="B3019" i="24"/>
  <c r="B3015" i="24"/>
  <c r="B3011" i="24"/>
  <c r="B3007" i="24"/>
  <c r="B3003" i="24"/>
  <c r="B2999" i="24"/>
  <c r="B2995" i="24"/>
  <c r="B2991" i="24"/>
  <c r="B2987" i="24"/>
  <c r="B2983" i="24"/>
  <c r="B2979" i="24"/>
  <c r="B2975" i="24"/>
  <c r="B2971" i="24"/>
  <c r="B2967" i="24"/>
  <c r="B2963" i="24"/>
  <c r="B2959" i="24"/>
  <c r="B2955" i="24"/>
  <c r="B2951" i="24"/>
  <c r="B2947" i="24"/>
  <c r="B2943" i="24"/>
  <c r="B2939" i="24"/>
  <c r="B2935" i="24"/>
  <c r="B2931" i="24"/>
  <c r="B2927" i="24"/>
  <c r="B2923" i="24"/>
  <c r="B2919" i="24"/>
  <c r="B2915" i="24"/>
  <c r="B2911" i="24"/>
  <c r="B2907" i="24"/>
  <c r="B2903" i="24"/>
  <c r="B2899" i="24"/>
  <c r="B2895" i="24"/>
  <c r="B2891" i="24"/>
  <c r="B2887" i="24"/>
  <c r="B2883" i="24"/>
  <c r="B2879" i="24"/>
  <c r="B2875" i="24"/>
  <c r="B2871" i="24"/>
  <c r="B2867" i="24"/>
  <c r="B2863" i="24"/>
  <c r="B2859" i="24"/>
  <c r="B2855" i="24"/>
  <c r="B2851" i="24"/>
  <c r="B2847" i="24"/>
  <c r="B2843" i="24"/>
  <c r="B2839" i="24"/>
  <c r="B2835" i="24"/>
  <c r="B2831" i="24"/>
  <c r="B2827" i="24"/>
  <c r="B2823" i="24"/>
  <c r="B2819" i="24"/>
  <c r="B2815" i="24"/>
  <c r="B2811" i="24"/>
  <c r="B2807" i="24"/>
  <c r="B2803" i="24"/>
  <c r="B2799" i="24"/>
  <c r="B2795" i="24"/>
  <c r="B2791" i="24"/>
  <c r="B2787" i="24"/>
  <c r="B2783" i="24"/>
  <c r="B2779" i="24"/>
  <c r="B2775" i="24"/>
  <c r="B2771" i="24"/>
  <c r="B2767" i="24"/>
  <c r="B2763" i="24"/>
  <c r="B2759" i="24"/>
  <c r="B2755" i="24"/>
  <c r="B2751" i="24"/>
  <c r="B2747" i="24"/>
  <c r="B2743" i="24"/>
  <c r="B2739" i="24"/>
  <c r="B2735" i="24"/>
  <c r="B2731" i="24"/>
  <c r="B2727" i="24"/>
  <c r="B2723" i="24"/>
  <c r="B2719" i="24"/>
  <c r="B2715" i="24"/>
  <c r="B2711" i="24"/>
  <c r="B2707" i="24"/>
  <c r="B2703" i="24"/>
  <c r="B2699" i="24"/>
  <c r="B2695" i="24"/>
  <c r="B2691" i="24"/>
  <c r="B2687" i="24"/>
  <c r="B2683" i="24"/>
  <c r="B2679" i="24"/>
  <c r="B2675" i="24"/>
  <c r="B2671" i="24"/>
  <c r="B2667" i="24"/>
  <c r="B2663" i="24"/>
  <c r="B2659" i="24"/>
  <c r="B2655" i="24"/>
  <c r="B2651" i="24"/>
  <c r="B2647" i="24"/>
  <c r="B2643" i="24"/>
  <c r="B2639" i="24"/>
  <c r="B2635" i="24"/>
  <c r="B2631" i="24"/>
  <c r="B2627" i="24"/>
  <c r="B2623" i="24"/>
  <c r="B2619" i="24"/>
  <c r="B2615" i="24"/>
  <c r="B2611" i="24"/>
  <c r="B2607" i="24"/>
  <c r="B2603" i="24"/>
  <c r="B2599" i="24"/>
  <c r="B2595" i="24"/>
  <c r="B2591" i="24"/>
  <c r="B2587" i="24"/>
  <c r="B2583" i="24"/>
  <c r="B2579" i="24"/>
  <c r="B2575" i="24"/>
  <c r="B2571" i="24"/>
  <c r="B2567" i="24"/>
  <c r="B2563" i="24"/>
  <c r="B2559" i="24"/>
  <c r="B2555" i="24"/>
  <c r="B2551" i="24"/>
  <c r="B2547" i="24"/>
  <c r="B2543" i="24"/>
  <c r="B2539" i="24"/>
  <c r="B2535" i="24"/>
  <c r="B2531" i="24"/>
  <c r="B2527" i="24"/>
  <c r="B2523" i="24"/>
  <c r="B2519" i="24"/>
  <c r="B2515" i="24"/>
  <c r="B2511" i="24"/>
  <c r="B2507" i="24"/>
  <c r="B2503" i="24"/>
  <c r="B2499" i="24"/>
  <c r="B2495" i="24"/>
  <c r="B2491" i="24"/>
  <c r="B2487" i="24"/>
  <c r="B2483" i="24"/>
  <c r="B2479" i="24"/>
  <c r="B2475" i="24"/>
  <c r="B2471" i="24"/>
  <c r="B2467" i="24"/>
  <c r="B2463" i="24"/>
  <c r="B2459" i="24"/>
  <c r="B2455" i="24"/>
  <c r="B2451" i="24"/>
  <c r="B2447" i="24"/>
  <c r="B2443" i="24"/>
  <c r="B2439" i="24"/>
  <c r="B2435" i="24"/>
  <c r="B2431" i="24"/>
  <c r="B2427" i="24"/>
  <c r="B2423" i="24"/>
  <c r="B2419" i="24"/>
  <c r="B2415" i="24"/>
  <c r="B2411" i="24"/>
  <c r="B2407" i="24"/>
  <c r="B2403" i="24"/>
  <c r="B2399" i="24"/>
  <c r="B2395" i="24"/>
  <c r="B2391" i="24"/>
  <c r="B2387" i="24"/>
  <c r="B2383" i="24"/>
  <c r="B2379" i="24"/>
  <c r="B2375" i="24"/>
  <c r="B2371" i="24"/>
  <c r="B2367" i="24"/>
  <c r="B2363" i="24"/>
  <c r="B2359" i="24"/>
  <c r="B2355" i="24"/>
  <c r="B2351" i="24"/>
  <c r="B2347" i="24"/>
  <c r="B2343" i="24"/>
  <c r="B2339" i="24"/>
  <c r="B2335" i="24"/>
  <c r="B2331" i="24"/>
  <c r="B2327" i="24"/>
  <c r="B2323" i="24"/>
  <c r="B2319" i="24"/>
  <c r="B2315" i="24"/>
  <c r="B2311" i="24"/>
  <c r="B2307" i="24"/>
  <c r="B2303" i="24"/>
  <c r="B2299" i="24"/>
  <c r="B2295" i="24"/>
  <c r="B2291" i="24"/>
  <c r="B2287" i="24"/>
  <c r="B2283" i="24"/>
  <c r="B2279" i="24"/>
  <c r="B2275" i="24"/>
  <c r="B2271" i="24"/>
  <c r="B2267" i="24"/>
  <c r="B2263" i="24"/>
  <c r="B2259" i="24"/>
  <c r="B2255" i="24"/>
  <c r="B2251" i="24"/>
  <c r="B2247" i="24"/>
  <c r="B2243" i="24"/>
  <c r="B2239" i="24"/>
  <c r="B2235" i="24"/>
  <c r="B2231" i="24"/>
  <c r="B2227" i="24"/>
  <c r="B2223" i="24"/>
  <c r="B2219" i="24"/>
  <c r="B2215" i="24"/>
  <c r="B2211" i="24"/>
  <c r="B2207" i="24"/>
  <c r="B2203" i="24"/>
  <c r="B2199" i="24"/>
  <c r="B2195" i="24"/>
  <c r="B2191" i="24"/>
  <c r="B2187" i="24"/>
  <c r="B2183" i="24"/>
  <c r="B2179" i="24"/>
  <c r="B2175" i="24"/>
  <c r="B2171" i="24"/>
  <c r="B2167" i="24"/>
  <c r="B2163" i="24"/>
  <c r="B2159" i="24"/>
  <c r="B2155" i="24"/>
  <c r="B2151" i="24"/>
  <c r="B2147" i="24"/>
  <c r="B2143" i="24"/>
  <c r="B2139" i="24"/>
  <c r="B2135" i="24"/>
  <c r="B2131" i="24"/>
  <c r="B2127" i="24"/>
  <c r="B2123" i="24"/>
  <c r="B2119" i="24"/>
  <c r="B2115" i="24"/>
  <c r="B2111" i="24"/>
  <c r="B2107" i="24"/>
  <c r="B2103" i="24"/>
  <c r="B2099" i="24"/>
  <c r="B2095" i="24"/>
  <c r="B2091" i="24"/>
  <c r="B2087" i="24"/>
  <c r="B2083" i="24"/>
  <c r="B2079" i="24"/>
  <c r="B2075" i="24"/>
  <c r="B2071" i="24"/>
  <c r="B2067" i="24"/>
  <c r="B2063" i="24"/>
  <c r="B2059" i="24"/>
  <c r="B2055" i="24"/>
  <c r="B2051" i="24"/>
  <c r="B2047" i="24"/>
  <c r="B2043" i="24"/>
  <c r="B2039" i="24"/>
  <c r="B2035" i="24"/>
  <c r="B2031" i="24"/>
  <c r="B2027" i="24"/>
  <c r="B2023" i="24"/>
  <c r="B2019" i="24"/>
  <c r="B2015" i="24"/>
  <c r="B2011" i="24"/>
  <c r="B2007" i="24"/>
  <c r="B2003" i="24"/>
  <c r="B1999" i="24"/>
  <c r="B1995" i="24"/>
  <c r="B1991" i="24"/>
  <c r="B1987" i="24"/>
  <c r="B1983" i="24"/>
  <c r="B1979" i="24"/>
  <c r="B1975" i="24"/>
  <c r="B1971" i="24"/>
  <c r="B1967" i="24"/>
  <c r="B1963" i="24"/>
  <c r="B1959" i="24"/>
  <c r="B1955" i="24"/>
  <c r="B1951" i="24"/>
  <c r="B1947" i="24"/>
  <c r="B1943" i="24"/>
  <c r="B1939" i="24"/>
  <c r="B1935" i="24"/>
  <c r="B1931" i="24"/>
  <c r="B1927" i="24"/>
  <c r="B1923" i="24"/>
  <c r="B1919" i="24"/>
  <c r="B1915" i="24"/>
  <c r="B1911" i="24"/>
  <c r="B1907" i="24"/>
  <c r="B1903" i="24"/>
  <c r="B1899" i="24"/>
  <c r="B1895" i="24"/>
  <c r="B1891" i="24"/>
  <c r="B1887" i="24"/>
  <c r="B1883" i="24"/>
  <c r="B1879" i="24"/>
  <c r="B1875" i="24"/>
  <c r="B1871" i="24"/>
  <c r="B1867" i="24"/>
  <c r="B1863" i="24"/>
  <c r="B1859" i="24"/>
  <c r="B1855" i="24"/>
  <c r="B1851" i="24"/>
  <c r="B1847" i="24"/>
  <c r="B1843" i="24"/>
  <c r="B1839" i="24"/>
  <c r="B1835" i="24"/>
  <c r="B1831" i="24"/>
  <c r="B1827" i="24"/>
  <c r="B1823" i="24"/>
  <c r="B1819" i="24"/>
  <c r="B1815" i="24"/>
  <c r="B1811" i="24"/>
  <c r="B1807" i="24"/>
  <c r="B1803" i="24"/>
  <c r="B1799" i="24"/>
  <c r="B1795" i="24"/>
  <c r="B1791" i="24"/>
  <c r="B1787" i="24"/>
  <c r="B1783" i="24"/>
  <c r="B1779" i="24"/>
  <c r="B1775" i="24"/>
  <c r="B1771" i="24"/>
  <c r="B1767" i="24"/>
  <c r="B1763" i="24"/>
  <c r="B1759" i="24"/>
  <c r="B1755" i="24"/>
  <c r="B1751" i="24"/>
  <c r="B1747" i="24"/>
  <c r="B1743" i="24"/>
  <c r="B1739" i="24"/>
  <c r="B1735" i="24"/>
  <c r="B1731" i="24"/>
  <c r="B1727" i="24"/>
  <c r="B1723" i="24"/>
  <c r="B1719" i="24"/>
  <c r="B1715" i="24"/>
  <c r="B1711" i="24"/>
  <c r="B1707" i="24"/>
  <c r="B1703" i="24"/>
  <c r="B1699" i="24"/>
  <c r="B1695" i="24"/>
  <c r="B1691" i="24"/>
  <c r="B1687" i="24"/>
  <c r="B1683" i="24"/>
  <c r="B1679" i="24"/>
  <c r="B1675" i="24"/>
  <c r="B1671" i="24"/>
  <c r="B1667" i="24"/>
  <c r="B1663" i="24"/>
  <c r="B1659" i="24"/>
  <c r="B1655" i="24"/>
  <c r="B1651" i="24"/>
  <c r="B1647" i="24"/>
  <c r="B1643" i="24"/>
  <c r="B1639" i="24"/>
  <c r="B1635" i="24"/>
  <c r="B1631" i="24"/>
  <c r="B1627" i="24"/>
  <c r="B1623" i="24"/>
  <c r="B1619" i="24"/>
  <c r="B1615" i="24"/>
  <c r="B1611" i="24"/>
  <c r="B1607" i="24"/>
  <c r="B1603" i="24"/>
  <c r="B1599" i="24"/>
  <c r="B1595" i="24"/>
  <c r="B1591" i="24"/>
  <c r="B1587" i="24"/>
  <c r="B1583" i="24"/>
  <c r="B1579" i="24"/>
  <c r="B1575" i="24"/>
  <c r="B1571" i="24"/>
  <c r="B1567" i="24"/>
  <c r="B1563" i="24"/>
  <c r="B1559" i="24"/>
  <c r="P1557" i="24"/>
  <c r="R1557" i="24" s="1"/>
  <c r="AB1557" i="24" s="1"/>
  <c r="AC1557" i="24" s="1"/>
  <c r="B1555" i="24"/>
  <c r="B1551" i="24"/>
  <c r="B1547" i="24"/>
  <c r="B1543" i="24"/>
  <c r="B1539" i="24"/>
  <c r="B1535" i="24"/>
  <c r="B1531" i="24"/>
  <c r="B1527" i="24"/>
  <c r="B1523" i="24"/>
  <c r="B1519" i="24"/>
  <c r="B1515" i="24"/>
  <c r="B1511" i="24"/>
  <c r="B1507" i="24"/>
  <c r="B1503" i="24"/>
  <c r="B1499" i="24"/>
  <c r="B1495" i="24"/>
  <c r="B1491" i="24"/>
  <c r="B1487" i="24"/>
  <c r="B1483" i="24"/>
  <c r="B1479" i="24"/>
  <c r="B1475" i="24"/>
  <c r="B1471" i="24"/>
  <c r="B1467" i="24"/>
  <c r="B1463" i="24"/>
  <c r="B1459" i="24"/>
  <c r="B1455" i="24"/>
  <c r="B1451" i="24"/>
  <c r="B1447" i="24"/>
  <c r="B1443" i="24"/>
  <c r="B1439" i="24"/>
  <c r="B1435" i="24"/>
  <c r="B1431" i="24"/>
  <c r="B1427" i="24"/>
  <c r="B1423" i="24"/>
  <c r="B1419" i="24"/>
  <c r="B1415" i="24"/>
  <c r="B1411" i="24"/>
  <c r="B1407" i="24"/>
  <c r="B1403" i="24"/>
  <c r="B1399" i="24"/>
  <c r="B1395" i="24"/>
  <c r="B1391" i="24"/>
  <c r="B1387" i="24"/>
  <c r="B1383" i="24"/>
  <c r="B1379" i="24"/>
  <c r="B1375" i="24"/>
  <c r="B1371" i="24"/>
  <c r="B1367" i="24"/>
  <c r="B1363" i="24"/>
  <c r="B1359" i="24"/>
  <c r="B1355" i="24"/>
  <c r="B1351" i="24"/>
  <c r="B1347" i="24"/>
  <c r="B1343" i="24"/>
  <c r="B1339" i="24"/>
  <c r="B1335" i="24"/>
  <c r="B1331" i="24"/>
  <c r="B1327" i="24"/>
  <c r="B1323" i="24"/>
  <c r="B1319" i="24"/>
  <c r="B1315" i="24"/>
  <c r="B1311" i="24"/>
  <c r="B1307" i="24"/>
  <c r="B1303" i="24"/>
  <c r="B1299" i="24"/>
  <c r="B1295" i="24"/>
  <c r="B1291" i="24"/>
  <c r="B1287" i="24"/>
  <c r="B1283" i="24"/>
  <c r="B1279" i="24"/>
  <c r="B1275" i="24"/>
  <c r="B1271" i="24"/>
  <c r="B1267" i="24"/>
  <c r="B1263" i="24"/>
  <c r="B1259" i="24"/>
  <c r="B1255" i="24"/>
  <c r="B1251" i="24"/>
  <c r="B1247" i="24"/>
  <c r="B1243" i="24"/>
  <c r="B1239" i="24"/>
  <c r="B1235" i="24"/>
  <c r="B1231" i="24"/>
  <c r="B1227" i="24"/>
  <c r="B1223" i="24"/>
  <c r="B1219" i="24"/>
  <c r="B1215" i="24"/>
  <c r="B1211" i="24"/>
  <c r="B1207" i="24"/>
  <c r="B1203" i="24"/>
  <c r="B1199" i="24"/>
  <c r="B1195" i="24"/>
  <c r="B1191" i="24"/>
  <c r="B1187" i="24"/>
  <c r="B1183" i="24"/>
  <c r="B1179" i="24"/>
  <c r="B1175" i="24"/>
  <c r="B1171" i="24"/>
  <c r="B1167" i="24"/>
  <c r="B1163" i="24"/>
  <c r="B1159" i="24"/>
  <c r="B1155" i="24"/>
  <c r="B1151" i="24"/>
  <c r="B1147" i="24"/>
  <c r="B1143" i="24"/>
  <c r="B1139" i="24"/>
  <c r="B1135" i="24"/>
  <c r="B1131" i="24"/>
  <c r="B1127" i="24"/>
  <c r="B1123" i="24"/>
  <c r="B1119" i="24"/>
  <c r="B1115" i="24"/>
  <c r="B1111" i="24"/>
  <c r="B1107" i="24"/>
  <c r="B1103" i="24"/>
  <c r="B1099" i="24"/>
  <c r="B1095" i="24"/>
  <c r="B1091" i="24"/>
  <c r="B1087" i="24"/>
  <c r="B1083" i="24"/>
  <c r="B1079" i="24"/>
  <c r="B1075" i="24"/>
  <c r="B1071" i="24"/>
  <c r="B1067" i="24"/>
  <c r="B1063" i="24"/>
  <c r="B1059" i="24"/>
  <c r="B1055" i="24"/>
  <c r="B1051" i="24"/>
  <c r="B1047" i="24"/>
  <c r="B1043" i="24"/>
  <c r="B1039" i="24"/>
  <c r="B1035" i="24"/>
  <c r="B1031" i="24"/>
  <c r="B1027" i="24"/>
  <c r="B1023" i="24"/>
  <c r="B1019" i="24"/>
  <c r="B1015" i="24"/>
  <c r="B1011" i="24"/>
  <c r="B1007" i="24"/>
  <c r="B1003" i="24"/>
  <c r="B999" i="24"/>
  <c r="B995" i="24"/>
  <c r="B991" i="24"/>
  <c r="B987" i="24"/>
  <c r="B983" i="24"/>
  <c r="B979" i="24"/>
  <c r="B975" i="24"/>
  <c r="B971" i="24"/>
  <c r="B967" i="24"/>
  <c r="B963" i="24"/>
  <c r="B959" i="24"/>
  <c r="B955" i="24"/>
  <c r="B951" i="24"/>
  <c r="B947" i="24"/>
  <c r="B943" i="24"/>
  <c r="B939" i="24"/>
  <c r="B935" i="24"/>
  <c r="B931" i="24"/>
  <c r="B927" i="24"/>
  <c r="B923" i="24"/>
  <c r="B919" i="24"/>
  <c r="B915" i="24"/>
  <c r="B911" i="24"/>
  <c r="B907" i="24"/>
  <c r="B903" i="24"/>
  <c r="B899" i="24"/>
  <c r="B895" i="24"/>
  <c r="B891" i="24"/>
  <c r="B887" i="24"/>
  <c r="B883" i="24"/>
  <c r="B879" i="24"/>
  <c r="B875" i="24"/>
  <c r="B871" i="24"/>
  <c r="B867" i="24"/>
  <c r="B863" i="24"/>
  <c r="B859" i="24"/>
  <c r="B855" i="24"/>
  <c r="B851" i="24"/>
  <c r="B847" i="24"/>
  <c r="B843" i="24"/>
  <c r="B839" i="24"/>
  <c r="B835" i="24"/>
  <c r="B831" i="24"/>
  <c r="B827" i="24"/>
  <c r="B823" i="24"/>
  <c r="B819" i="24"/>
  <c r="B815" i="24"/>
  <c r="B811" i="24"/>
  <c r="B807" i="24"/>
  <c r="B803" i="24"/>
  <c r="B799" i="24"/>
  <c r="B795" i="24"/>
  <c r="B791" i="24"/>
  <c r="B787" i="24"/>
  <c r="B783" i="24"/>
  <c r="B779" i="24"/>
  <c r="B775" i="24"/>
  <c r="B771" i="24"/>
  <c r="B767" i="24"/>
  <c r="B763" i="24"/>
  <c r="B759" i="24"/>
  <c r="B755" i="24"/>
  <c r="B751" i="24"/>
  <c r="B747" i="24"/>
  <c r="B743" i="24"/>
  <c r="B739" i="24"/>
  <c r="B735" i="24"/>
  <c r="B731" i="24"/>
  <c r="B727" i="24"/>
  <c r="B723" i="24"/>
  <c r="B719" i="24"/>
  <c r="B715" i="24"/>
  <c r="B711" i="24"/>
  <c r="B707" i="24"/>
  <c r="B703" i="24"/>
  <c r="B699" i="24"/>
  <c r="B695" i="24"/>
  <c r="B691" i="24"/>
  <c r="B687" i="24"/>
  <c r="B683" i="24"/>
  <c r="B679" i="24"/>
  <c r="B675" i="24"/>
  <c r="B671" i="24"/>
  <c r="B667" i="24"/>
  <c r="B663" i="24"/>
  <c r="B659" i="24"/>
  <c r="B655" i="24"/>
  <c r="B651" i="24"/>
  <c r="B647" i="24"/>
  <c r="B643" i="24"/>
  <c r="B639" i="24"/>
  <c r="B635" i="24"/>
  <c r="B631" i="24"/>
  <c r="B627" i="24"/>
  <c r="B623" i="24"/>
  <c r="B619" i="24"/>
  <c r="B615" i="24"/>
  <c r="B611" i="24"/>
  <c r="B607" i="24"/>
  <c r="B603" i="24"/>
  <c r="B599" i="24"/>
  <c r="B595" i="24"/>
  <c r="B591" i="24"/>
  <c r="B587" i="24"/>
  <c r="B583" i="24"/>
  <c r="B579" i="24"/>
  <c r="B575" i="24"/>
  <c r="B571" i="24"/>
  <c r="B567" i="24"/>
  <c r="B563" i="24"/>
  <c r="B559" i="24"/>
  <c r="B555" i="24"/>
  <c r="B551" i="24"/>
  <c r="B547" i="24"/>
  <c r="B543" i="24"/>
  <c r="B539" i="24"/>
  <c r="B535" i="24"/>
  <c r="B531" i="24"/>
  <c r="B527" i="24"/>
  <c r="B523" i="24"/>
  <c r="B519" i="24"/>
  <c r="B515" i="24"/>
  <c r="B511" i="24"/>
  <c r="B507" i="24"/>
  <c r="B503" i="24"/>
  <c r="B499" i="24"/>
  <c r="B495" i="24"/>
  <c r="B491" i="24"/>
  <c r="B487" i="24"/>
  <c r="B483" i="24"/>
  <c r="B479" i="24"/>
  <c r="B475" i="24"/>
  <c r="B471" i="24"/>
  <c r="B467" i="24"/>
  <c r="B463" i="24"/>
  <c r="B459" i="24"/>
  <c r="B455" i="24"/>
  <c r="B451" i="24"/>
  <c r="B447" i="24"/>
  <c r="B443" i="24"/>
  <c r="B439" i="24"/>
  <c r="B435" i="24"/>
  <c r="B431" i="24"/>
  <c r="B427" i="24"/>
  <c r="B423" i="24"/>
  <c r="B419" i="24"/>
  <c r="B415" i="24"/>
  <c r="B411" i="24"/>
  <c r="B407" i="24"/>
  <c r="B403" i="24"/>
  <c r="B399" i="24"/>
  <c r="B395" i="24"/>
  <c r="B391" i="24"/>
  <c r="B387" i="24"/>
  <c r="B383" i="24"/>
  <c r="B379" i="24"/>
  <c r="B375" i="24"/>
  <c r="B371" i="24"/>
  <c r="B367" i="24"/>
  <c r="B363" i="24"/>
  <c r="B359" i="24"/>
  <c r="B355" i="24"/>
  <c r="B351" i="24"/>
  <c r="B347" i="24"/>
  <c r="B343" i="24"/>
  <c r="B339" i="24"/>
  <c r="B335" i="24"/>
  <c r="B331" i="24"/>
  <c r="B327" i="24"/>
  <c r="B323" i="24"/>
  <c r="B319" i="24"/>
  <c r="B315" i="24"/>
  <c r="B311" i="24"/>
  <c r="B307" i="24"/>
  <c r="B303" i="24"/>
  <c r="B299" i="24"/>
  <c r="B295" i="24"/>
  <c r="B291" i="24"/>
  <c r="B287" i="24"/>
  <c r="B283" i="24"/>
  <c r="B279" i="24"/>
  <c r="B275" i="24"/>
  <c r="B271" i="24"/>
  <c r="B267" i="24"/>
  <c r="B263" i="24"/>
  <c r="B259" i="24"/>
  <c r="B255" i="24"/>
  <c r="B251" i="24"/>
  <c r="B247" i="24"/>
  <c r="B243" i="24"/>
  <c r="B239" i="24"/>
  <c r="B235" i="24"/>
  <c r="B231" i="24"/>
  <c r="B227" i="24"/>
  <c r="B223" i="24"/>
  <c r="B219" i="24"/>
  <c r="B215" i="24"/>
  <c r="B211" i="24"/>
  <c r="B207" i="24"/>
  <c r="B203" i="24"/>
  <c r="B199" i="24"/>
  <c r="B195" i="24"/>
  <c r="B191" i="24"/>
  <c r="B187" i="24"/>
  <c r="B183" i="24"/>
  <c r="B179" i="24"/>
  <c r="B175" i="24"/>
  <c r="B171" i="24"/>
  <c r="B167" i="24"/>
  <c r="B163" i="24"/>
  <c r="B159" i="24"/>
  <c r="B155" i="24"/>
  <c r="B151" i="24"/>
  <c r="B147" i="24"/>
  <c r="B143" i="24"/>
  <c r="B139" i="24"/>
  <c r="B135" i="24"/>
  <c r="B131" i="24"/>
  <c r="B127" i="24"/>
  <c r="B123" i="24"/>
  <c r="B119" i="24"/>
  <c r="B115" i="24"/>
  <c r="B111" i="24"/>
  <c r="B107" i="24"/>
  <c r="B103" i="24"/>
  <c r="B99" i="24"/>
  <c r="B95" i="24"/>
  <c r="B91" i="24"/>
  <c r="B87" i="24"/>
  <c r="B83" i="24"/>
  <c r="B79" i="24"/>
  <c r="B75" i="24"/>
  <c r="B71" i="24"/>
  <c r="B67" i="24"/>
  <c r="B63" i="24"/>
  <c r="B59" i="24"/>
  <c r="B55" i="24"/>
  <c r="B51" i="24"/>
  <c r="B47" i="24"/>
  <c r="B43" i="24"/>
  <c r="B39" i="24"/>
  <c r="B35" i="24"/>
  <c r="B31" i="24"/>
  <c r="B27" i="24"/>
  <c r="B23" i="24"/>
  <c r="B19" i="24"/>
  <c r="B15" i="24"/>
  <c r="B11" i="24"/>
  <c r="AG1557" i="24" l="1"/>
  <c r="AD1557" i="24"/>
  <c r="B3293" i="24"/>
  <c r="B3297" i="24"/>
  <c r="B3301" i="24"/>
  <c r="B3305" i="24"/>
  <c r="B3309" i="24"/>
  <c r="B3313" i="24"/>
  <c r="B3317" i="24"/>
  <c r="B3321" i="24"/>
  <c r="B3325" i="24"/>
  <c r="B3329" i="24"/>
  <c r="B3333" i="24"/>
  <c r="B3337" i="24"/>
  <c r="B3341" i="24"/>
  <c r="B3345" i="24"/>
  <c r="B3349" i="24"/>
  <c r="B3353" i="24"/>
  <c r="B3357" i="24"/>
  <c r="B3361" i="24"/>
  <c r="B3365" i="24"/>
  <c r="B3369" i="24"/>
  <c r="B3373" i="24"/>
  <c r="B3377" i="24"/>
  <c r="B3381" i="24"/>
  <c r="B3385" i="24"/>
  <c r="B3389" i="24"/>
  <c r="B3393" i="24"/>
  <c r="B3397" i="24"/>
  <c r="B3401" i="24"/>
  <c r="B3405" i="24"/>
  <c r="B3409" i="24"/>
  <c r="B3413" i="24"/>
  <c r="B3417" i="24"/>
  <c r="B3421" i="24"/>
  <c r="B3425" i="24"/>
  <c r="B3429" i="24"/>
  <c r="B3433" i="24"/>
  <c r="B3437" i="24"/>
  <c r="B3441" i="24"/>
  <c r="B3445" i="24"/>
  <c r="B3449" i="24"/>
  <c r="B3453" i="24"/>
  <c r="B3457" i="24"/>
  <c r="B3461" i="24"/>
  <c r="B3465" i="24"/>
  <c r="B3469" i="24"/>
  <c r="B3473" i="24"/>
  <c r="B3477" i="24"/>
  <c r="B3481" i="24"/>
  <c r="B3485" i="24"/>
  <c r="B3489" i="24"/>
  <c r="B3493" i="24"/>
  <c r="B3497" i="24"/>
  <c r="B3501" i="24"/>
  <c r="B3505" i="24"/>
  <c r="B3509" i="24"/>
  <c r="B3513" i="24"/>
  <c r="B3517" i="24"/>
  <c r="B3521" i="24"/>
  <c r="B3462" i="24"/>
  <c r="B3466" i="24"/>
  <c r="B3470" i="24"/>
  <c r="B3474" i="24"/>
  <c r="B3478" i="24"/>
  <c r="B3482" i="24"/>
  <c r="B3486" i="24"/>
  <c r="B3490" i="24"/>
  <c r="B3494" i="24"/>
  <c r="B3498" i="24"/>
  <c r="B3502" i="24"/>
  <c r="B3506" i="24"/>
  <c r="B3510" i="24"/>
  <c r="B3514" i="24"/>
  <c r="B3518" i="24"/>
  <c r="B3522" i="24"/>
  <c r="B3526" i="24"/>
  <c r="B3530" i="24"/>
  <c r="B3534" i="24"/>
  <c r="B3538" i="24"/>
  <c r="B3542" i="24"/>
  <c r="B3546" i="24"/>
  <c r="B3550" i="24"/>
  <c r="B3554" i="24"/>
  <c r="B3558" i="24"/>
  <c r="B3562" i="24"/>
  <c r="B3566" i="24"/>
  <c r="B3570" i="24"/>
  <c r="B3574" i="24"/>
  <c r="B3578" i="24"/>
  <c r="B3582" i="24"/>
  <c r="B3586" i="24"/>
  <c r="B3590" i="24"/>
  <c r="B3594" i="24"/>
  <c r="B3598" i="24"/>
  <c r="B3602" i="24"/>
  <c r="B3606" i="24"/>
  <c r="B3610" i="24"/>
  <c r="B3614" i="24"/>
  <c r="B3618" i="24"/>
  <c r="B3622" i="24"/>
  <c r="B3626" i="24"/>
  <c r="B3630" i="24"/>
  <c r="B3634" i="24"/>
  <c r="B3638" i="24"/>
  <c r="B3642" i="24"/>
  <c r="B3646" i="24"/>
  <c r="B3650" i="24"/>
  <c r="B3654" i="24"/>
  <c r="B3658" i="24"/>
  <c r="B3662" i="24"/>
  <c r="B3666" i="24"/>
  <c r="B3670" i="24"/>
  <c r="B3674" i="24"/>
  <c r="B3678" i="24"/>
  <c r="B3682" i="24"/>
  <c r="B3686" i="24"/>
  <c r="B3690" i="24"/>
  <c r="B3694" i="24"/>
  <c r="B3698" i="24"/>
  <c r="B3702" i="24"/>
  <c r="B3706" i="24"/>
  <c r="B3710" i="24"/>
  <c r="B3714" i="24"/>
  <c r="B3718" i="24"/>
  <c r="B3722" i="24"/>
  <c r="B3726" i="24"/>
  <c r="B3730" i="24"/>
  <c r="B3734" i="24"/>
  <c r="B3738" i="24"/>
  <c r="B3742" i="24"/>
  <c r="B3746" i="24"/>
  <c r="B3750" i="24"/>
  <c r="B3754" i="24"/>
  <c r="B3758" i="24"/>
  <c r="B3762" i="24"/>
  <c r="B3766" i="24"/>
  <c r="B3770" i="24"/>
  <c r="B3774" i="24"/>
  <c r="B3778" i="24"/>
  <c r="B3782" i="24"/>
  <c r="B3786" i="24"/>
  <c r="B3790" i="24"/>
  <c r="B3794" i="24"/>
  <c r="B3798" i="24"/>
  <c r="B3802" i="24"/>
  <c r="B3806" i="24"/>
  <c r="B3810" i="24"/>
  <c r="B3814" i="24"/>
  <c r="B3818" i="24"/>
  <c r="B3822" i="24"/>
  <c r="B3826" i="24"/>
  <c r="B3830" i="24"/>
  <c r="B3834" i="24"/>
  <c r="B3838" i="24"/>
  <c r="B3842" i="24"/>
  <c r="B3846" i="24"/>
  <c r="B3850" i="24"/>
  <c r="B3854" i="24"/>
  <c r="B3858" i="24"/>
  <c r="B3862" i="24"/>
  <c r="B3866" i="24"/>
  <c r="B3870" i="24"/>
  <c r="B3874" i="24"/>
  <c r="B3878" i="24"/>
  <c r="B3882" i="24"/>
  <c r="B3886" i="24"/>
  <c r="B3890" i="24"/>
  <c r="B3894" i="24"/>
  <c r="B3898" i="24"/>
  <c r="B3902" i="24"/>
  <c r="B3906" i="24"/>
  <c r="B3910" i="24"/>
  <c r="B3914" i="24"/>
  <c r="B3918" i="24"/>
  <c r="B3922" i="24"/>
  <c r="B3926" i="24"/>
  <c r="B3930" i="24"/>
  <c r="B3934" i="24"/>
  <c r="B3938" i="24"/>
  <c r="B3942" i="24"/>
  <c r="B3946" i="24"/>
  <c r="B3950" i="24"/>
  <c r="B3954" i="24"/>
  <c r="B3958" i="24"/>
  <c r="B3962" i="24"/>
  <c r="B3966" i="24"/>
  <c r="B3970" i="24"/>
  <c r="B3974" i="24"/>
  <c r="B3978" i="24"/>
  <c r="B3982" i="24"/>
  <c r="B3986" i="24"/>
  <c r="B3990" i="24"/>
  <c r="B3994" i="24"/>
  <c r="B3998" i="24"/>
  <c r="B4002" i="24"/>
  <c r="B24" i="24"/>
  <c r="B32" i="24"/>
  <c r="B40" i="24"/>
  <c r="B48" i="24"/>
  <c r="B52" i="24"/>
  <c r="B56" i="24"/>
  <c r="B60" i="24"/>
  <c r="B64" i="24"/>
  <c r="B68" i="24"/>
  <c r="B76" i="24"/>
  <c r="B84" i="24"/>
  <c r="B88" i="24"/>
  <c r="B92" i="24"/>
  <c r="B96" i="24"/>
  <c r="B100" i="24"/>
  <c r="B104" i="24"/>
  <c r="B108" i="24"/>
  <c r="B112" i="24"/>
  <c r="B116" i="24"/>
  <c r="B120" i="24"/>
  <c r="B124" i="24"/>
  <c r="B128" i="24"/>
  <c r="B132" i="24"/>
  <c r="B136" i="24"/>
  <c r="B140" i="24"/>
  <c r="B144" i="24"/>
  <c r="B148" i="24"/>
  <c r="B152" i="24"/>
  <c r="B156" i="24"/>
  <c r="B160" i="24"/>
  <c r="B164" i="24"/>
  <c r="B168" i="24"/>
  <c r="B172" i="24"/>
  <c r="B180" i="24"/>
  <c r="B188" i="24"/>
  <c r="B192" i="24"/>
  <c r="B200" i="24"/>
  <c r="B204" i="24"/>
  <c r="B208" i="24"/>
  <c r="B212" i="24"/>
  <c r="B220" i="24"/>
  <c r="B224" i="24"/>
  <c r="B228" i="24"/>
  <c r="B232" i="24"/>
  <c r="B236" i="24"/>
  <c r="B240" i="24"/>
  <c r="B244" i="24"/>
  <c r="B248" i="24"/>
  <c r="B252" i="24"/>
  <c r="B256" i="24"/>
  <c r="B264" i="24"/>
  <c r="B268" i="24"/>
  <c r="B272" i="24"/>
  <c r="B276" i="24"/>
  <c r="B284" i="24"/>
  <c r="B288" i="24"/>
  <c r="B292" i="24"/>
  <c r="B296" i="24"/>
  <c r="B300" i="24"/>
  <c r="B304" i="24"/>
  <c r="B308" i="24"/>
  <c r="B312" i="24"/>
  <c r="B316" i="24"/>
  <c r="B320" i="24"/>
  <c r="B324" i="24"/>
  <c r="B332" i="24"/>
  <c r="B340" i="24"/>
  <c r="B348" i="24"/>
  <c r="B352" i="24"/>
  <c r="B356" i="24"/>
  <c r="B360" i="24"/>
  <c r="B364" i="24"/>
  <c r="B368" i="24"/>
  <c r="B372" i="24"/>
  <c r="B384" i="24"/>
  <c r="B392" i="24"/>
  <c r="B396" i="24"/>
  <c r="B404" i="24"/>
  <c r="B424" i="24"/>
  <c r="B452" i="24"/>
  <c r="B456" i="24"/>
  <c r="B468" i="24"/>
  <c r="B488" i="24"/>
  <c r="B492" i="24"/>
  <c r="B496" i="24"/>
  <c r="B504" i="24"/>
  <c r="B512" i="24"/>
  <c r="B520" i="24"/>
  <c r="B552" i="24"/>
  <c r="B556" i="24"/>
  <c r="B560" i="24"/>
  <c r="B580" i="24"/>
  <c r="B584" i="24"/>
  <c r="B588" i="24"/>
  <c r="B604" i="24"/>
  <c r="B624" i="24"/>
  <c r="B628" i="24"/>
  <c r="B632" i="24"/>
  <c r="B648" i="24"/>
  <c r="B660" i="24"/>
  <c r="B668" i="24"/>
  <c r="B676" i="24"/>
  <c r="B692" i="24"/>
  <c r="B712" i="24"/>
  <c r="B716" i="24"/>
  <c r="B720" i="24"/>
  <c r="B728" i="24"/>
  <c r="B752" i="24"/>
  <c r="B756" i="24"/>
  <c r="B772" i="24"/>
  <c r="B780" i="24"/>
  <c r="B784" i="24"/>
  <c r="B788" i="24"/>
  <c r="B792" i="24"/>
  <c r="B840" i="24"/>
  <c r="B844" i="24"/>
  <c r="B848" i="24"/>
  <c r="B852" i="24"/>
  <c r="B856" i="24"/>
  <c r="B860" i="24"/>
  <c r="B864" i="24"/>
  <c r="B876" i="24"/>
  <c r="B880" i="24"/>
  <c r="B884" i="24"/>
  <c r="B888" i="24"/>
  <c r="B892" i="24"/>
  <c r="B896" i="24"/>
  <c r="B904" i="24"/>
  <c r="B908" i="24"/>
  <c r="B912" i="24"/>
  <c r="B916" i="24"/>
  <c r="B920" i="24"/>
  <c r="B928" i="24"/>
  <c r="B932" i="24"/>
  <c r="B936" i="24"/>
  <c r="B948" i="24"/>
  <c r="B960" i="24"/>
  <c r="B964" i="24"/>
  <c r="B972" i="24"/>
  <c r="B976" i="24"/>
  <c r="B984" i="24"/>
  <c r="B988" i="24"/>
  <c r="B1000" i="24"/>
  <c r="B1004" i="24"/>
  <c r="B1008" i="24"/>
  <c r="B1012" i="24"/>
  <c r="B1016" i="24"/>
  <c r="B1020" i="24"/>
  <c r="B1024" i="24"/>
  <c r="B1028" i="24"/>
  <c r="B1032" i="24"/>
  <c r="B1036" i="24"/>
  <c r="B1040" i="24"/>
  <c r="B12" i="24"/>
  <c r="B28" i="24"/>
  <c r="B36" i="24"/>
  <c r="B72" i="24"/>
  <c r="B184" i="24"/>
  <c r="B196" i="24"/>
  <c r="B260" i="24"/>
  <c r="B280" i="24"/>
  <c r="B388" i="24"/>
  <c r="B400" i="24"/>
  <c r="B420" i="24"/>
  <c r="B444" i="24"/>
  <c r="B480" i="24"/>
  <c r="B544" i="24"/>
  <c r="B600" i="24"/>
  <c r="B608" i="24"/>
  <c r="B612" i="24"/>
  <c r="B616" i="24"/>
  <c r="B636" i="24"/>
  <c r="B644" i="24"/>
  <c r="B680" i="24"/>
  <c r="B684" i="24"/>
  <c r="B688" i="24"/>
  <c r="B696" i="24"/>
  <c r="B768" i="24"/>
  <c r="B796" i="24"/>
  <c r="B800" i="24"/>
  <c r="B804" i="24"/>
  <c r="B808" i="24"/>
  <c r="B812" i="24"/>
  <c r="B816" i="24"/>
  <c r="B820" i="24"/>
  <c r="B824" i="24"/>
  <c r="B828" i="24"/>
  <c r="B832" i="24"/>
  <c r="B836" i="24"/>
  <c r="B868" i="24"/>
  <c r="B872" i="24"/>
  <c r="B900" i="24"/>
  <c r="B924" i="24"/>
  <c r="B940" i="24"/>
  <c r="B952" i="24"/>
  <c r="B956" i="24"/>
  <c r="B968" i="24"/>
  <c r="B980" i="24"/>
  <c r="B992" i="24"/>
  <c r="B996" i="24"/>
  <c r="B16" i="24"/>
  <c r="B20" i="24"/>
  <c r="B44" i="24"/>
  <c r="B80" i="24"/>
  <c r="B176" i="24"/>
  <c r="B216" i="24"/>
  <c r="B328" i="24"/>
  <c r="B336" i="24"/>
  <c r="B344" i="24"/>
  <c r="B376" i="24"/>
  <c r="B380" i="24"/>
  <c r="B408" i="24"/>
  <c r="B412" i="24"/>
  <c r="B416" i="24"/>
  <c r="B428" i="24"/>
  <c r="B432" i="24"/>
  <c r="B436" i="24"/>
  <c r="B440" i="24"/>
  <c r="B448" i="24"/>
  <c r="B460" i="24"/>
  <c r="B464" i="24"/>
  <c r="B472" i="24"/>
  <c r="B476" i="24"/>
  <c r="B484" i="24"/>
  <c r="B500" i="24"/>
  <c r="B508" i="24"/>
  <c r="B516" i="24"/>
  <c r="B524" i="24"/>
  <c r="B528" i="24"/>
  <c r="B532" i="24"/>
  <c r="B536" i="24"/>
  <c r="B540" i="24"/>
  <c r="B548" i="24"/>
  <c r="B564" i="24"/>
  <c r="B568" i="24"/>
  <c r="B572" i="24"/>
  <c r="B576" i="24"/>
  <c r="B592" i="24"/>
  <c r="B596" i="24"/>
  <c r="B620" i="24"/>
  <c r="B640" i="24"/>
  <c r="B652" i="24"/>
  <c r="B656" i="24"/>
  <c r="B664" i="24"/>
  <c r="B672" i="24"/>
  <c r="B700" i="24"/>
  <c r="B704" i="24"/>
  <c r="B708" i="24"/>
  <c r="B724" i="24"/>
  <c r="B732" i="24"/>
  <c r="B736" i="24"/>
  <c r="B740" i="24"/>
  <c r="B744" i="24"/>
  <c r="B748" i="24"/>
  <c r="B760" i="24"/>
  <c r="B764" i="24"/>
  <c r="B776" i="24"/>
  <c r="B944" i="24"/>
  <c r="B1120" i="24"/>
  <c r="B1044" i="24"/>
  <c r="B1048" i="24"/>
  <c r="B1052" i="24"/>
  <c r="B1056" i="24"/>
  <c r="B1060" i="24"/>
  <c r="B1064" i="24"/>
  <c r="B1068" i="24"/>
  <c r="B1072" i="24"/>
  <c r="B1076" i="24"/>
  <c r="B1080" i="24"/>
  <c r="B1084" i="24"/>
  <c r="B1088" i="24"/>
  <c r="B1092" i="24"/>
  <c r="B1096" i="24"/>
  <c r="B1100" i="24"/>
  <c r="B1104" i="24"/>
  <c r="B1108" i="24"/>
  <c r="B1112" i="24"/>
  <c r="B1116" i="24"/>
  <c r="B1124" i="24"/>
  <c r="B1128" i="24"/>
  <c r="B1132" i="24"/>
  <c r="B1136" i="24"/>
  <c r="B1140" i="24"/>
  <c r="B1144" i="24"/>
  <c r="B1148" i="24"/>
  <c r="B1152" i="24"/>
  <c r="B1156" i="24"/>
  <c r="B1160" i="24"/>
  <c r="B1164" i="24"/>
  <c r="B1168" i="24"/>
  <c r="B1172" i="24"/>
  <c r="B1176" i="24"/>
  <c r="B1180" i="24"/>
  <c r="B1184" i="24"/>
  <c r="B1188" i="24"/>
  <c r="B1192" i="24"/>
  <c r="B1196" i="24"/>
  <c r="B1200" i="24"/>
  <c r="B1204" i="24"/>
  <c r="B1208" i="24"/>
  <c r="B1212" i="24"/>
  <c r="B1216" i="24"/>
  <c r="B1220" i="24"/>
  <c r="B1224" i="24"/>
  <c r="B1228" i="24"/>
  <c r="B1232" i="24"/>
  <c r="B1236" i="24"/>
  <c r="B1240" i="24"/>
  <c r="B1244" i="24"/>
  <c r="B1248" i="24"/>
  <c r="B1252" i="24"/>
  <c r="B1256" i="24"/>
  <c r="B1260" i="24"/>
  <c r="B1264" i="24"/>
  <c r="B1268" i="24"/>
  <c r="B1272" i="24"/>
  <c r="B1276" i="24"/>
  <c r="B1280" i="24"/>
  <c r="B1284" i="24"/>
  <c r="B1288" i="24"/>
  <c r="B1292" i="24"/>
  <c r="B1296" i="24"/>
  <c r="B1300" i="24"/>
  <c r="B1304" i="24"/>
  <c r="B1308" i="24"/>
  <c r="B1312" i="24"/>
  <c r="B1316" i="24"/>
  <c r="B1320" i="24"/>
  <c r="B1324" i="24"/>
  <c r="B1328" i="24"/>
  <c r="B1332" i="24"/>
  <c r="B1336" i="24"/>
  <c r="B1340" i="24"/>
  <c r="B1344" i="24"/>
  <c r="B1348" i="24"/>
  <c r="B1352" i="24"/>
  <c r="B1356" i="24"/>
  <c r="B1360" i="24"/>
  <c r="B1364" i="24"/>
  <c r="B1368" i="24"/>
  <c r="B1372" i="24"/>
  <c r="B1376" i="24"/>
  <c r="B1380" i="24"/>
  <c r="B1384" i="24"/>
  <c r="B1388" i="24"/>
  <c r="B1392" i="24"/>
  <c r="B1396" i="24"/>
  <c r="B1400" i="24"/>
  <c r="B1404" i="24"/>
  <c r="B1408" i="24"/>
  <c r="B1412" i="24"/>
  <c r="B1416" i="24"/>
  <c r="B1420" i="24"/>
  <c r="B1424" i="24"/>
  <c r="B1428" i="24"/>
  <c r="B1432" i="24"/>
  <c r="B1436" i="24"/>
  <c r="B1440" i="24"/>
  <c r="B1444" i="24"/>
  <c r="B1448" i="24"/>
  <c r="B1452" i="24"/>
  <c r="B1456" i="24"/>
  <c r="B1460" i="24"/>
  <c r="B1464" i="24"/>
  <c r="B1468" i="24"/>
  <c r="B1472" i="24"/>
  <c r="B1480" i="24"/>
  <c r="B1484" i="24"/>
  <c r="B1488" i="24"/>
  <c r="B1492" i="24"/>
  <c r="B1496" i="24"/>
  <c r="B1500" i="24"/>
  <c r="B1504" i="24"/>
  <c r="B1508" i="24"/>
  <c r="B1512" i="24"/>
  <c r="B1516" i="24"/>
  <c r="B1520" i="24"/>
  <c r="B1532" i="24"/>
  <c r="B1540" i="24"/>
  <c r="B1552" i="24"/>
  <c r="B1556" i="24"/>
  <c r="B1564" i="24"/>
  <c r="B1580" i="24"/>
  <c r="B1592" i="24"/>
  <c r="B1604" i="24"/>
  <c r="B1608" i="24"/>
  <c r="B1612" i="24"/>
  <c r="B1616" i="24"/>
  <c r="B1624" i="24"/>
  <c r="B1632" i="24"/>
  <c r="B1636" i="24"/>
  <c r="B1644" i="24"/>
  <c r="B1652" i="24"/>
  <c r="B1676" i="24"/>
  <c r="B1680" i="24"/>
  <c r="B1688" i="24"/>
  <c r="B1696" i="24"/>
  <c r="B1700" i="24"/>
  <c r="B1708" i="24"/>
  <c r="B1720" i="24"/>
  <c r="B1728" i="24"/>
  <c r="B1736" i="24"/>
  <c r="B1744" i="24"/>
  <c r="B1748" i="24"/>
  <c r="B1772" i="24"/>
  <c r="B1776" i="24"/>
  <c r="B1780" i="24"/>
  <c r="B1788" i="24"/>
  <c r="B1796" i="24"/>
  <c r="B1800" i="24"/>
  <c r="B1808" i="24"/>
  <c r="B1812" i="24"/>
  <c r="B1824" i="24"/>
  <c r="B1836" i="24"/>
  <c r="B1840" i="24"/>
  <c r="B1844" i="24"/>
  <c r="B1864" i="24"/>
  <c r="B1892" i="24"/>
  <c r="B1896" i="24"/>
  <c r="B1900" i="24"/>
  <c r="B1920" i="24"/>
  <c r="B1928" i="24"/>
  <c r="B1948" i="24"/>
  <c r="B1952" i="24"/>
  <c r="B1968" i="24"/>
  <c r="B1980" i="24"/>
  <c r="B1984" i="24"/>
  <c r="B2020" i="24"/>
  <c r="B2036" i="24"/>
  <c r="B2048" i="24"/>
  <c r="B2052" i="24"/>
  <c r="B2056" i="24"/>
  <c r="B2064" i="24"/>
  <c r="B2080" i="24"/>
  <c r="B2084" i="24"/>
  <c r="B2088" i="24"/>
  <c r="B2092" i="24"/>
  <c r="B2096" i="24"/>
  <c r="B2104" i="24"/>
  <c r="B2108" i="24"/>
  <c r="B2116" i="24"/>
  <c r="B2128" i="24"/>
  <c r="B2140" i="24"/>
  <c r="B2148" i="24"/>
  <c r="B2156" i="24"/>
  <c r="B2164" i="24"/>
  <c r="B2168" i="24"/>
  <c r="B2172" i="24"/>
  <c r="B2180" i="24"/>
  <c r="B2184" i="24"/>
  <c r="B2196" i="24"/>
  <c r="B2200" i="24"/>
  <c r="B2208" i="24"/>
  <c r="B2216" i="24"/>
  <c r="B2220" i="24"/>
  <c r="B2224" i="24"/>
  <c r="B2240" i="24"/>
  <c r="B2244" i="24"/>
  <c r="B2256" i="24"/>
  <c r="B2276" i="24"/>
  <c r="B2284" i="24"/>
  <c r="B2292" i="24"/>
  <c r="B2300" i="24"/>
  <c r="B2308" i="24"/>
  <c r="B2316" i="24"/>
  <c r="B2332" i="24"/>
  <c r="B2340" i="24"/>
  <c r="B2356" i="24"/>
  <c r="B2388" i="24"/>
  <c r="B2392" i="24"/>
  <c r="B2396" i="24"/>
  <c r="B2404" i="24"/>
  <c r="B2416" i="24"/>
  <c r="B2424" i="24"/>
  <c r="B2432" i="24"/>
  <c r="B2464" i="24"/>
  <c r="B2468" i="24"/>
  <c r="B2476" i="24"/>
  <c r="B2480" i="24"/>
  <c r="B2484" i="24"/>
  <c r="B2492" i="24"/>
  <c r="B2496" i="24"/>
  <c r="B2500" i="24"/>
  <c r="B2504" i="24"/>
  <c r="B2508" i="24"/>
  <c r="B2512" i="24"/>
  <c r="B2516" i="24"/>
  <c r="B2520" i="24"/>
  <c r="B2528" i="24"/>
  <c r="B2532" i="24"/>
  <c r="B2536" i="24"/>
  <c r="B2540" i="24"/>
  <c r="B2544" i="24"/>
  <c r="B2548" i="24"/>
  <c r="B2552" i="24"/>
  <c r="B2556" i="24"/>
  <c r="B2560" i="24"/>
  <c r="B2564" i="24"/>
  <c r="B2568" i="24"/>
  <c r="B2572" i="24"/>
  <c r="B2576" i="24"/>
  <c r="B2580" i="24"/>
  <c r="B2584" i="24"/>
  <c r="B2588" i="24"/>
  <c r="B2592" i="24"/>
  <c r="B2596" i="24"/>
  <c r="B2600" i="24"/>
  <c r="B2604" i="24"/>
  <c r="B2608" i="24"/>
  <c r="B2612" i="24"/>
  <c r="B2616" i="24"/>
  <c r="B2620" i="24"/>
  <c r="B2624" i="24"/>
  <c r="B2628" i="24"/>
  <c r="B2632" i="24"/>
  <c r="B2636" i="24"/>
  <c r="B2640" i="24"/>
  <c r="B2644" i="24"/>
  <c r="B2648" i="24"/>
  <c r="B2652" i="24"/>
  <c r="B2656" i="24"/>
  <c r="B2660" i="24"/>
  <c r="B2664" i="24"/>
  <c r="B2668" i="24"/>
  <c r="B2672" i="24"/>
  <c r="B2676" i="24"/>
  <c r="B2680" i="24"/>
  <c r="B2684" i="24"/>
  <c r="B2688" i="24"/>
  <c r="B2692" i="24"/>
  <c r="B2696" i="24"/>
  <c r="B2700" i="24"/>
  <c r="B2704" i="24"/>
  <c r="B2708" i="24"/>
  <c r="B2712" i="24"/>
  <c r="B2716" i="24"/>
  <c r="B2720" i="24"/>
  <c r="B2724" i="24"/>
  <c r="B2728" i="24"/>
  <c r="B2732" i="24"/>
  <c r="B2736" i="24"/>
  <c r="B2740" i="24"/>
  <c r="B2744" i="24"/>
  <c r="B2748" i="24"/>
  <c r="B2752" i="24"/>
  <c r="B2756" i="24"/>
  <c r="B2760" i="24"/>
  <c r="B2764" i="24"/>
  <c r="B2768" i="24"/>
  <c r="B2772" i="24"/>
  <c r="B2776" i="24"/>
  <c r="B2780" i="24"/>
  <c r="B2784" i="24"/>
  <c r="B2788" i="24"/>
  <c r="B2792" i="24"/>
  <c r="B2796" i="24"/>
  <c r="B2800" i="24"/>
  <c r="B2804" i="24"/>
  <c r="B2808" i="24"/>
  <c r="B2812" i="24"/>
  <c r="B2816" i="24"/>
  <c r="B2820" i="24"/>
  <c r="B2824" i="24"/>
  <c r="B2828" i="24"/>
  <c r="B2832" i="24"/>
  <c r="B2836" i="24"/>
  <c r="B2840" i="24"/>
  <c r="B2844" i="24"/>
  <c r="B2848" i="24"/>
  <c r="B2852" i="24"/>
  <c r="B2856" i="24"/>
  <c r="B2860" i="24"/>
  <c r="B2864" i="24"/>
  <c r="B2868" i="24"/>
  <c r="B2872" i="24"/>
  <c r="B2876" i="24"/>
  <c r="B2880" i="24"/>
  <c r="B2884" i="24"/>
  <c r="B2888" i="24"/>
  <c r="B2892" i="24"/>
  <c r="B2896" i="24"/>
  <c r="B2900" i="24"/>
  <c r="B2904" i="24"/>
  <c r="B2908" i="24"/>
  <c r="B2912" i="24"/>
  <c r="B2916" i="24"/>
  <c r="B2920" i="24"/>
  <c r="B2924" i="24"/>
  <c r="B2928" i="24"/>
  <c r="B2932" i="24"/>
  <c r="B2936" i="24"/>
  <c r="B2940" i="24"/>
  <c r="B2944" i="24"/>
  <c r="B2948" i="24"/>
  <c r="B2952" i="24"/>
  <c r="B2956" i="24"/>
  <c r="B2960" i="24"/>
  <c r="B2964" i="24"/>
  <c r="B2968" i="24"/>
  <c r="B2972" i="24"/>
  <c r="B1476" i="24"/>
  <c r="B1524" i="24"/>
  <c r="B1528" i="24"/>
  <c r="B1536" i="24"/>
  <c r="B1544" i="24"/>
  <c r="B1548" i="24"/>
  <c r="B1560" i="24"/>
  <c r="B1568" i="24"/>
  <c r="B1572" i="24"/>
  <c r="B1576" i="24"/>
  <c r="B1584" i="24"/>
  <c r="B1588" i="24"/>
  <c r="B1596" i="24"/>
  <c r="B1600" i="24"/>
  <c r="B1620" i="24"/>
  <c r="B1628" i="24"/>
  <c r="B1640" i="24"/>
  <c r="B1648" i="24"/>
  <c r="B1656" i="24"/>
  <c r="B1660" i="24"/>
  <c r="B1664" i="24"/>
  <c r="B1668" i="24"/>
  <c r="B1672" i="24"/>
  <c r="B1684" i="24"/>
  <c r="B1692" i="24"/>
  <c r="B1704" i="24"/>
  <c r="B1712" i="24"/>
  <c r="B1716" i="24"/>
  <c r="B1724" i="24"/>
  <c r="B1732" i="24"/>
  <c r="B1740" i="24"/>
  <c r="B1752" i="24"/>
  <c r="B1908" i="24"/>
  <c r="B1912" i="24"/>
  <c r="B1916" i="24"/>
  <c r="B1924" i="24"/>
  <c r="B1932" i="24"/>
  <c r="B1960" i="24"/>
  <c r="B2024" i="24"/>
  <c r="B2028" i="24"/>
  <c r="B2032" i="24"/>
  <c r="B2040" i="24"/>
  <c r="B2044" i="24"/>
  <c r="B2060" i="24"/>
  <c r="B2068" i="24"/>
  <c r="B2072" i="24"/>
  <c r="B2076" i="24"/>
  <c r="B2100" i="24"/>
  <c r="B2112" i="24"/>
  <c r="B2120" i="24"/>
  <c r="B2124" i="24"/>
  <c r="B2132" i="24"/>
  <c r="B2136" i="24"/>
  <c r="B2144" i="24"/>
  <c r="B2152" i="24"/>
  <c r="B2160" i="24"/>
  <c r="B2176" i="24"/>
  <c r="B2188" i="24"/>
  <c r="B2192" i="24"/>
  <c r="B2204" i="24"/>
  <c r="B2212" i="24"/>
  <c r="B2228" i="24"/>
  <c r="B2232" i="24"/>
  <c r="B2236" i="24"/>
  <c r="B2248" i="24"/>
  <c r="B2252" i="24"/>
  <c r="B2260" i="24"/>
  <c r="B2272" i="24"/>
  <c r="B2280" i="24"/>
  <c r="B2288" i="24"/>
  <c r="B2312" i="24"/>
  <c r="B2320" i="24"/>
  <c r="B2324" i="24"/>
  <c r="B2328" i="24"/>
  <c r="B2344" i="24"/>
  <c r="B2348" i="24"/>
  <c r="B2352" i="24"/>
  <c r="B2380" i="24"/>
  <c r="B2384" i="24"/>
  <c r="B2420" i="24"/>
  <c r="B2436" i="24"/>
  <c r="B2440" i="24"/>
  <c r="B2444" i="24"/>
  <c r="B2448" i="24"/>
  <c r="B2452" i="24"/>
  <c r="B2456" i="24"/>
  <c r="B2460" i="24"/>
  <c r="B2472" i="24"/>
  <c r="B2488" i="24"/>
  <c r="B2524" i="24"/>
  <c r="B73" i="24"/>
  <c r="B77" i="24"/>
  <c r="B93" i="24"/>
  <c r="B133" i="24"/>
  <c r="B137" i="24"/>
  <c r="B173" i="24"/>
  <c r="B177" i="24"/>
  <c r="B181" i="24"/>
  <c r="B189" i="24"/>
  <c r="B193" i="24"/>
  <c r="B201" i="24"/>
  <c r="B217" i="24"/>
  <c r="B225" i="24"/>
  <c r="B229" i="24"/>
  <c r="B237" i="24"/>
  <c r="B245" i="24"/>
  <c r="B261" i="24"/>
  <c r="B273" i="24"/>
  <c r="B285" i="24"/>
  <c r="B289" i="24"/>
  <c r="B297" i="24"/>
  <c r="B313" i="24"/>
  <c r="B333" i="24"/>
  <c r="B341" i="24"/>
  <c r="B353" i="24"/>
  <c r="B377" i="24"/>
  <c r="B381" i="24"/>
  <c r="B385" i="24"/>
  <c r="B389" i="24"/>
  <c r="B393" i="24"/>
  <c r="B405" i="24"/>
  <c r="B413" i="24"/>
  <c r="B417" i="24"/>
  <c r="B421" i="24"/>
  <c r="B449" i="24"/>
  <c r="B461" i="24"/>
  <c r="B465" i="24"/>
  <c r="B473" i="24"/>
  <c r="B481" i="24"/>
  <c r="B501" i="24"/>
  <c r="B533" i="24"/>
  <c r="B541" i="24"/>
  <c r="B553" i="24"/>
  <c r="B557" i="24"/>
  <c r="B565" i="24"/>
  <c r="B573" i="24"/>
  <c r="B577" i="24"/>
  <c r="B581" i="24"/>
  <c r="B585" i="24"/>
  <c r="B589" i="24"/>
  <c r="B593" i="24"/>
  <c r="B597" i="24"/>
  <c r="B601" i="24"/>
  <c r="B605" i="24"/>
  <c r="B609" i="24"/>
  <c r="B613" i="24"/>
  <c r="B617" i="24"/>
  <c r="B621" i="24"/>
  <c r="B625" i="24"/>
  <c r="B629" i="24"/>
  <c r="B633" i="24"/>
  <c r="B637" i="24"/>
  <c r="B641" i="24"/>
  <c r="B645" i="24"/>
  <c r="B649" i="24"/>
  <c r="B653" i="24"/>
  <c r="B657" i="24"/>
  <c r="B661" i="24"/>
  <c r="B665" i="24"/>
  <c r="B669" i="24"/>
  <c r="B673" i="24"/>
  <c r="B677" i="24"/>
  <c r="B681" i="24"/>
  <c r="B685" i="24"/>
  <c r="B689" i="24"/>
  <c r="B693" i="24"/>
  <c r="B697" i="24"/>
  <c r="B701" i="24"/>
  <c r="B705" i="24"/>
  <c r="B709" i="24"/>
  <c r="B713" i="24"/>
  <c r="B717" i="24"/>
  <c r="B721" i="24"/>
  <c r="B725" i="24"/>
  <c r="B729" i="24"/>
  <c r="B733" i="24"/>
  <c r="B737" i="24"/>
  <c r="B741" i="24"/>
  <c r="B745" i="24"/>
  <c r="B749" i="24"/>
  <c r="B753" i="24"/>
  <c r="B757" i="24"/>
  <c r="B761" i="24"/>
  <c r="B765" i="24"/>
  <c r="B769" i="24"/>
  <c r="B773" i="24"/>
  <c r="B777" i="24"/>
  <c r="B781" i="24"/>
  <c r="B785" i="24"/>
  <c r="B789" i="24"/>
  <c r="B793" i="24"/>
  <c r="B797" i="24"/>
  <c r="B801" i="24"/>
  <c r="B805" i="24"/>
  <c r="B809" i="24"/>
  <c r="B813" i="24"/>
  <c r="B817" i="24"/>
  <c r="B821" i="24"/>
  <c r="B825" i="24"/>
  <c r="B829" i="24"/>
  <c r="B833" i="24"/>
  <c r="B837" i="24"/>
  <c r="B841" i="24"/>
  <c r="B845" i="24"/>
  <c r="B849" i="24"/>
  <c r="B853" i="24"/>
  <c r="B857" i="24"/>
  <c r="B861" i="24"/>
  <c r="B865" i="24"/>
  <c r="B869" i="24"/>
  <c r="B873" i="24"/>
  <c r="B877" i="24"/>
  <c r="B881" i="24"/>
  <c r="B885" i="24"/>
  <c r="B889" i="24"/>
  <c r="B893" i="24"/>
  <c r="B897" i="24"/>
  <c r="B901" i="24"/>
  <c r="B905" i="24"/>
  <c r="B909" i="24"/>
  <c r="B913" i="24"/>
  <c r="B917" i="24"/>
  <c r="B921" i="24"/>
  <c r="B925" i="24"/>
  <c r="B929" i="24"/>
  <c r="B933" i="24"/>
  <c r="B937" i="24"/>
  <c r="B941" i="24"/>
  <c r="B945" i="24"/>
  <c r="B949" i="24"/>
  <c r="B953" i="24"/>
  <c r="B957" i="24"/>
  <c r="B961" i="24"/>
  <c r="B965" i="24"/>
  <c r="B969" i="24"/>
  <c r="B973" i="24"/>
  <c r="B977" i="24"/>
  <c r="B981" i="24"/>
  <c r="B985" i="24"/>
  <c r="B989" i="24"/>
  <c r="B993" i="24"/>
  <c r="B997" i="24"/>
  <c r="B1001" i="24"/>
  <c r="B1005" i="24"/>
  <c r="B1009" i="24"/>
  <c r="B1013" i="24"/>
  <c r="B1017" i="24"/>
  <c r="B1021" i="24"/>
  <c r="B1025" i="24"/>
  <c r="B1029" i="24"/>
  <c r="B1033" i="24"/>
  <c r="B1037" i="24"/>
  <c r="B1041" i="24"/>
  <c r="B1045" i="24"/>
  <c r="B1049" i="24"/>
  <c r="B1053" i="24"/>
  <c r="B1057" i="24"/>
  <c r="B1061" i="24"/>
  <c r="B1065" i="24"/>
  <c r="B1069" i="24"/>
  <c r="B1073" i="24"/>
  <c r="B1077" i="24"/>
  <c r="B1081" i="24"/>
  <c r="B1085" i="24"/>
  <c r="B1089" i="24"/>
  <c r="B1093" i="24"/>
  <c r="B1097" i="24"/>
  <c r="B1101" i="24"/>
  <c r="B1105" i="24"/>
  <c r="B1109" i="24"/>
  <c r="B1113" i="24"/>
  <c r="B1117" i="24"/>
  <c r="B1121" i="24"/>
  <c r="B1125" i="24"/>
  <c r="B1129" i="24"/>
  <c r="B1133" i="24"/>
  <c r="B1137" i="24"/>
  <c r="B1141" i="24"/>
  <c r="B1145" i="24"/>
  <c r="B1149" i="24"/>
  <c r="B1153" i="24"/>
  <c r="B1157" i="24"/>
  <c r="B1161" i="24"/>
  <c r="B1165" i="24"/>
  <c r="B1169" i="24"/>
  <c r="B1173" i="24"/>
  <c r="B1177" i="24"/>
  <c r="B1181" i="24"/>
  <c r="B1185" i="24"/>
  <c r="B1189" i="24"/>
  <c r="B1193" i="24"/>
  <c r="B1197" i="24"/>
  <c r="B1201" i="24"/>
  <c r="B1205" i="24"/>
  <c r="B1209" i="24"/>
  <c r="B1213" i="24"/>
  <c r="B1217" i="24"/>
  <c r="B1221" i="24"/>
  <c r="B1225" i="24"/>
  <c r="B1229" i="24"/>
  <c r="B1233" i="24"/>
  <c r="B1237" i="24"/>
  <c r="B1241" i="24"/>
  <c r="B1245" i="24"/>
  <c r="B1249" i="24"/>
  <c r="B1253" i="24"/>
  <c r="B1257" i="24"/>
  <c r="B1261" i="24"/>
  <c r="B1265" i="24"/>
  <c r="B1269" i="24"/>
  <c r="B1273" i="24"/>
  <c r="B1277" i="24"/>
  <c r="B1281" i="24"/>
  <c r="B1285" i="24"/>
  <c r="B1289" i="24"/>
  <c r="B1293" i="24"/>
  <c r="B1297" i="24"/>
  <c r="B1301" i="24"/>
  <c r="B1305" i="24"/>
  <c r="B1309" i="24"/>
  <c r="B1313" i="24"/>
  <c r="B1317" i="24"/>
  <c r="B1321" i="24"/>
  <c r="B1325" i="24"/>
  <c r="B1329" i="24"/>
  <c r="B1333" i="24"/>
  <c r="B1337" i="24"/>
  <c r="B1341" i="24"/>
  <c r="B1345" i="24"/>
  <c r="B1349" i="24"/>
  <c r="B1353" i="24"/>
  <c r="B1357" i="24"/>
  <c r="B1361" i="24"/>
  <c r="B1365" i="24"/>
  <c r="B1369" i="24"/>
  <c r="B1373" i="24"/>
  <c r="B1377" i="24"/>
  <c r="B1381" i="24"/>
  <c r="B1385" i="24"/>
  <c r="B1389" i="24"/>
  <c r="B1393" i="24"/>
  <c r="B1397" i="24"/>
  <c r="B1401" i="24"/>
  <c r="B1405" i="24"/>
  <c r="B1409" i="24"/>
  <c r="B1413" i="24"/>
  <c r="B1417" i="24"/>
  <c r="B1421" i="24"/>
  <c r="B1425" i="24"/>
  <c r="B1429" i="24"/>
  <c r="B1433" i="24"/>
  <c r="B1437" i="24"/>
  <c r="B1441" i="24"/>
  <c r="B1445" i="24"/>
  <c r="B1449" i="24"/>
  <c r="B1453" i="24"/>
  <c r="B1457" i="24"/>
  <c r="B1461" i="24"/>
  <c r="B1465" i="24"/>
  <c r="B1469" i="24"/>
  <c r="B1473" i="24"/>
  <c r="B1477" i="24"/>
  <c r="B1481" i="24"/>
  <c r="B1485" i="24"/>
  <c r="B1489" i="24"/>
  <c r="B1493" i="24"/>
  <c r="B1497" i="24"/>
  <c r="B1501" i="24"/>
  <c r="B1505" i="24"/>
  <c r="B1509" i="24"/>
  <c r="B1513" i="24"/>
  <c r="B1517" i="24"/>
  <c r="B1521" i="24"/>
  <c r="B1525" i="24"/>
  <c r="B1529" i="24"/>
  <c r="B1533" i="24"/>
  <c r="B1537" i="24"/>
  <c r="B1541" i="24"/>
  <c r="B1545" i="24"/>
  <c r="B1549" i="24"/>
  <c r="B1553" i="24"/>
  <c r="B1557" i="24"/>
  <c r="B1561" i="24"/>
  <c r="B1565" i="24"/>
  <c r="B1569" i="24"/>
  <c r="B1573" i="24"/>
  <c r="B1577" i="24"/>
  <c r="B1581" i="24"/>
  <c r="B1585" i="24"/>
  <c r="B1589" i="24"/>
  <c r="B1593" i="24"/>
  <c r="B1597" i="24"/>
  <c r="B1601" i="24"/>
  <c r="B1605" i="24"/>
  <c r="B1609" i="24"/>
  <c r="B1613" i="24"/>
  <c r="B1617" i="24"/>
  <c r="B1621" i="24"/>
  <c r="B1625" i="24"/>
  <c r="B1629" i="24"/>
  <c r="B1633" i="24"/>
  <c r="B1637" i="24"/>
  <c r="B1641" i="24"/>
  <c r="B1645" i="24"/>
  <c r="B1649" i="24"/>
  <c r="B1653" i="24"/>
  <c r="B1657" i="24"/>
  <c r="B1661" i="24"/>
  <c r="B1665" i="24"/>
  <c r="B1669" i="24"/>
  <c r="B1673" i="24"/>
  <c r="B1677" i="24"/>
  <c r="B1681" i="24"/>
  <c r="B1685" i="24"/>
  <c r="B1689" i="24"/>
  <c r="B1693" i="24"/>
  <c r="B1697" i="24"/>
  <c r="B1701" i="24"/>
  <c r="B1705" i="24"/>
  <c r="B1709" i="24"/>
  <c r="B1713" i="24"/>
  <c r="B1717" i="24"/>
  <c r="B1721" i="24"/>
  <c r="B1725" i="24"/>
  <c r="B1729" i="24"/>
  <c r="B1733" i="24"/>
  <c r="B1737" i="24"/>
  <c r="B1741" i="24"/>
  <c r="B1745" i="24"/>
  <c r="B1749" i="24"/>
  <c r="B1753" i="24"/>
  <c r="B1757" i="24"/>
  <c r="B1761" i="24"/>
  <c r="B1765" i="24"/>
  <c r="B1769" i="24"/>
  <c r="B1773" i="24"/>
  <c r="B1777" i="24"/>
  <c r="B1781" i="24"/>
  <c r="B1785" i="24"/>
  <c r="B1789" i="24"/>
  <c r="B1793" i="24"/>
  <c r="B1797" i="24"/>
  <c r="B1801" i="24"/>
  <c r="B1805" i="24"/>
  <c r="B1809" i="24"/>
  <c r="B1813" i="24"/>
  <c r="B1817" i="24"/>
  <c r="B1821" i="24"/>
  <c r="B1825" i="24"/>
  <c r="B1829" i="24"/>
  <c r="B1833" i="24"/>
  <c r="B1837" i="24"/>
  <c r="B1841" i="24"/>
  <c r="B1845" i="24"/>
  <c r="B1849" i="24"/>
  <c r="B1853" i="24"/>
  <c r="B1857" i="24"/>
  <c r="B1861" i="24"/>
  <c r="B1865" i="24"/>
  <c r="B1869" i="24"/>
  <c r="B1873" i="24"/>
  <c r="B1877" i="24"/>
  <c r="B1881" i="24"/>
  <c r="B1885" i="24"/>
  <c r="B1889" i="24"/>
  <c r="B1893" i="24"/>
  <c r="B1897" i="24"/>
  <c r="B1901" i="24"/>
  <c r="B1905" i="24"/>
  <c r="B1909" i="24"/>
  <c r="B1913" i="24"/>
  <c r="B1917" i="24"/>
  <c r="B1921" i="24"/>
  <c r="B1925" i="24"/>
  <c r="B1929" i="24"/>
  <c r="B1933" i="24"/>
  <c r="B1937" i="24"/>
  <c r="B1941" i="24"/>
  <c r="B1945" i="24"/>
  <c r="B1949" i="24"/>
  <c r="B1953" i="24"/>
  <c r="B1957" i="24"/>
  <c r="B1961" i="24"/>
  <c r="B1965" i="24"/>
  <c r="B1969" i="24"/>
  <c r="B1973" i="24"/>
  <c r="B1977" i="24"/>
  <c r="B1981" i="24"/>
  <c r="B1985" i="24"/>
  <c r="B1989" i="24"/>
  <c r="B1993" i="24"/>
  <c r="B1997" i="24"/>
  <c r="B2001" i="24"/>
  <c r="B2005" i="24"/>
  <c r="B2009" i="24"/>
  <c r="B2013" i="24"/>
  <c r="B2017" i="24"/>
  <c r="B2021" i="24"/>
  <c r="B2025" i="24"/>
  <c r="B2029" i="24"/>
  <c r="B2033" i="24"/>
  <c r="B2037" i="24"/>
  <c r="B2041" i="24"/>
  <c r="B2045" i="24"/>
  <c r="B2049" i="24"/>
  <c r="B2053" i="24"/>
  <c r="B2057" i="24"/>
  <c r="B2061" i="24"/>
  <c r="B2065" i="24"/>
  <c r="B2069" i="24"/>
  <c r="B2073" i="24"/>
  <c r="B2077" i="24"/>
  <c r="B2081" i="24"/>
  <c r="B2085" i="24"/>
  <c r="B2089" i="24"/>
  <c r="B2093" i="24"/>
  <c r="B2097" i="24"/>
  <c r="B2101" i="24"/>
  <c r="B2105" i="24"/>
  <c r="B2109" i="24"/>
  <c r="B2113" i="24"/>
  <c r="B2117" i="24"/>
  <c r="B2121" i="24"/>
  <c r="B2125" i="24"/>
  <c r="B2129" i="24"/>
  <c r="B2133" i="24"/>
  <c r="B2137" i="24"/>
  <c r="B2141" i="24"/>
  <c r="B2145" i="24"/>
  <c r="B2149" i="24"/>
  <c r="B2153" i="24"/>
  <c r="B2157" i="24"/>
  <c r="B2161" i="24"/>
  <c r="B2165" i="24"/>
  <c r="B2169" i="24"/>
  <c r="B2173" i="24"/>
  <c r="B2177" i="24"/>
  <c r="B2181" i="24"/>
  <c r="B2185" i="24"/>
  <c r="B2189" i="24"/>
  <c r="B2193" i="24"/>
  <c r="B2197" i="24"/>
  <c r="B2201" i="24"/>
  <c r="B2205" i="24"/>
  <c r="B2209" i="24"/>
  <c r="B2213" i="24"/>
  <c r="B2217" i="24"/>
  <c r="B2221" i="24"/>
  <c r="B2225" i="24"/>
  <c r="B2229" i="24"/>
  <c r="B2233" i="24"/>
  <c r="B2237" i="24"/>
  <c r="B2241" i="24"/>
  <c r="B2245" i="24"/>
  <c r="B2249" i="24"/>
  <c r="B2253" i="24"/>
  <c r="B2257" i="24"/>
  <c r="B2261" i="24"/>
  <c r="B2265" i="24"/>
  <c r="B2269" i="24"/>
  <c r="B2273" i="24"/>
  <c r="B2277" i="24"/>
  <c r="B2281" i="24"/>
  <c r="B2285" i="24"/>
  <c r="B2289" i="24"/>
  <c r="B2293" i="24"/>
  <c r="B2297" i="24"/>
  <c r="B2301" i="24"/>
  <c r="B2305" i="24"/>
  <c r="B2309" i="24"/>
  <c r="B2313" i="24"/>
  <c r="B2317" i="24"/>
  <c r="B2321" i="24"/>
  <c r="B2325" i="24"/>
  <c r="B2329" i="24"/>
  <c r="B2333" i="24"/>
  <c r="B2337" i="24"/>
  <c r="B2341" i="24"/>
  <c r="B2345" i="24"/>
  <c r="B2349" i="24"/>
  <c r="B2353" i="24"/>
  <c r="B2357" i="24"/>
  <c r="B2361" i="24"/>
  <c r="B2365" i="24"/>
  <c r="B2369" i="24"/>
  <c r="B2373" i="24"/>
  <c r="B2377" i="24"/>
  <c r="B2381" i="24"/>
  <c r="B2385" i="24"/>
  <c r="B2389" i="24"/>
  <c r="B2393" i="24"/>
  <c r="B2397" i="24"/>
  <c r="B2401" i="24"/>
  <c r="B2405" i="24"/>
  <c r="B1756" i="24"/>
  <c r="B1760" i="24"/>
  <c r="B1764" i="24"/>
  <c r="B1768" i="24"/>
  <c r="B1784" i="24"/>
  <c r="B1792" i="24"/>
  <c r="B1804" i="24"/>
  <c r="B1816" i="24"/>
  <c r="B1820" i="24"/>
  <c r="B1828" i="24"/>
  <c r="B1832" i="24"/>
  <c r="B1848" i="24"/>
  <c r="B1852" i="24"/>
  <c r="B1856" i="24"/>
  <c r="B1860" i="24"/>
  <c r="B1868" i="24"/>
  <c r="B1872" i="24"/>
  <c r="B1876" i="24"/>
  <c r="B1880" i="24"/>
  <c r="B1884" i="24"/>
  <c r="B1888" i="24"/>
  <c r="B1904" i="24"/>
  <c r="B1936" i="24"/>
  <c r="B1940" i="24"/>
  <c r="B1944" i="24"/>
  <c r="B1956" i="24"/>
  <c r="B1964" i="24"/>
  <c r="B1972" i="24"/>
  <c r="B1976" i="24"/>
  <c r="B1988" i="24"/>
  <c r="B1992" i="24"/>
  <c r="B1996" i="24"/>
  <c r="B2000" i="24"/>
  <c r="B2004" i="24"/>
  <c r="B2008" i="24"/>
  <c r="B2012" i="24"/>
  <c r="B2016" i="24"/>
  <c r="B2264" i="24"/>
  <c r="B2268" i="24"/>
  <c r="B2296" i="24"/>
  <c r="B2304" i="24"/>
  <c r="B2336" i="24"/>
  <c r="B2360" i="24"/>
  <c r="B2364" i="24"/>
  <c r="B2368" i="24"/>
  <c r="B2372" i="24"/>
  <c r="B2376" i="24"/>
  <c r="B2400" i="24"/>
  <c r="B2408" i="24"/>
  <c r="B2412" i="24"/>
  <c r="B2428" i="24"/>
  <c r="B13" i="24"/>
  <c r="B17" i="24"/>
  <c r="B21" i="24"/>
  <c r="B25" i="24"/>
  <c r="B29" i="24"/>
  <c r="B33" i="24"/>
  <c r="B37" i="24"/>
  <c r="B41" i="24"/>
  <c r="B45" i="24"/>
  <c r="B49" i="24"/>
  <c r="B53" i="24"/>
  <c r="B57" i="24"/>
  <c r="B61" i="24"/>
  <c r="B65" i="24"/>
  <c r="B69" i="24"/>
  <c r="B81" i="24"/>
  <c r="B85" i="24"/>
  <c r="B89" i="24"/>
  <c r="B97" i="24"/>
  <c r="B101" i="24"/>
  <c r="B105" i="24"/>
  <c r="B109" i="24"/>
  <c r="B113" i="24"/>
  <c r="B117" i="24"/>
  <c r="B121" i="24"/>
  <c r="B125" i="24"/>
  <c r="B129" i="24"/>
  <c r="B141" i="24"/>
  <c r="B145" i="24"/>
  <c r="B149" i="24"/>
  <c r="B153" i="24"/>
  <c r="B157" i="24"/>
  <c r="B161" i="24"/>
  <c r="B165" i="24"/>
  <c r="B169" i="24"/>
  <c r="B185" i="24"/>
  <c r="B197" i="24"/>
  <c r="B205" i="24"/>
  <c r="B209" i="24"/>
  <c r="B213" i="24"/>
  <c r="B221" i="24"/>
  <c r="B233" i="24"/>
  <c r="B241" i="24"/>
  <c r="B249" i="24"/>
  <c r="B253" i="24"/>
  <c r="B257" i="24"/>
  <c r="B265" i="24"/>
  <c r="B269" i="24"/>
  <c r="B277" i="24"/>
  <c r="B281" i="24"/>
  <c r="B293" i="24"/>
  <c r="B301" i="24"/>
  <c r="B305" i="24"/>
  <c r="B309" i="24"/>
  <c r="B317" i="24"/>
  <c r="B321" i="24"/>
  <c r="B325" i="24"/>
  <c r="B329" i="24"/>
  <c r="B337" i="24"/>
  <c r="B345" i="24"/>
  <c r="B349" i="24"/>
  <c r="B357" i="24"/>
  <c r="B361" i="24"/>
  <c r="B365" i="24"/>
  <c r="B369" i="24"/>
  <c r="B373" i="24"/>
  <c r="B397" i="24"/>
  <c r="B401" i="24"/>
  <c r="B409" i="24"/>
  <c r="B425" i="24"/>
  <c r="B429" i="24"/>
  <c r="B433" i="24"/>
  <c r="B437" i="24"/>
  <c r="B441" i="24"/>
  <c r="B445" i="24"/>
  <c r="B453" i="24"/>
  <c r="B457" i="24"/>
  <c r="B469" i="24"/>
  <c r="B477" i="24"/>
  <c r="B485" i="24"/>
  <c r="B489" i="24"/>
  <c r="B493" i="24"/>
  <c r="B497" i="24"/>
  <c r="B505" i="24"/>
  <c r="B509" i="24"/>
  <c r="B513" i="24"/>
  <c r="B517" i="24"/>
  <c r="B521" i="24"/>
  <c r="B525" i="24"/>
  <c r="B529" i="24"/>
  <c r="B537" i="24"/>
  <c r="B545" i="24"/>
  <c r="B549" i="24"/>
  <c r="B561" i="24"/>
  <c r="B569" i="24"/>
  <c r="B10" i="24"/>
  <c r="B14" i="24"/>
  <c r="B18" i="24"/>
  <c r="B22" i="24"/>
  <c r="B26" i="24"/>
  <c r="B30" i="24"/>
  <c r="B34" i="24"/>
  <c r="B38" i="24"/>
  <c r="B42" i="24"/>
  <c r="B46" i="24"/>
  <c r="B50" i="24"/>
  <c r="B54" i="24"/>
  <c r="B58" i="24"/>
  <c r="B62" i="24"/>
  <c r="B66" i="24"/>
  <c r="B70" i="24"/>
  <c r="B74" i="24"/>
  <c r="B78" i="24"/>
  <c r="B82" i="24"/>
  <c r="B86" i="24"/>
  <c r="B90" i="24"/>
  <c r="B94" i="24"/>
  <c r="B98" i="24"/>
  <c r="B102" i="24"/>
  <c r="B106" i="24"/>
  <c r="B110" i="24"/>
  <c r="B114" i="24"/>
  <c r="B118" i="24"/>
  <c r="B122" i="24"/>
  <c r="B126" i="24"/>
  <c r="B130" i="24"/>
  <c r="B134" i="24"/>
  <c r="B138" i="24"/>
  <c r="B142" i="24"/>
  <c r="B146" i="24"/>
  <c r="B150" i="24"/>
  <c r="B154" i="24"/>
  <c r="B158" i="24"/>
  <c r="B162" i="24"/>
  <c r="B166" i="24"/>
  <c r="B170" i="24"/>
  <c r="B174" i="24"/>
  <c r="B178" i="24"/>
  <c r="B182" i="24"/>
  <c r="B186" i="24"/>
  <c r="B190" i="24"/>
  <c r="B194" i="24"/>
  <c r="B198" i="24"/>
  <c r="B202" i="24"/>
  <c r="B206" i="24"/>
  <c r="B210" i="24"/>
  <c r="B214" i="24"/>
  <c r="B218" i="24"/>
  <c r="B222" i="24"/>
  <c r="B226" i="24"/>
  <c r="B230" i="24"/>
  <c r="B234" i="24"/>
  <c r="B238" i="24"/>
  <c r="B242" i="24"/>
  <c r="B246" i="24"/>
  <c r="B250" i="24"/>
  <c r="B254" i="24"/>
  <c r="B258" i="24"/>
  <c r="B262" i="24"/>
  <c r="B266" i="24"/>
  <c r="B270" i="24"/>
  <c r="B274" i="24"/>
  <c r="B278" i="24"/>
  <c r="B282" i="24"/>
  <c r="B286" i="24"/>
  <c r="B290" i="24"/>
  <c r="B294" i="24"/>
  <c r="B298" i="24"/>
  <c r="B302" i="24"/>
  <c r="B306" i="24"/>
  <c r="B310" i="24"/>
  <c r="B314" i="24"/>
  <c r="B318" i="24"/>
  <c r="B322" i="24"/>
  <c r="B326" i="24"/>
  <c r="B330" i="24"/>
  <c r="B334" i="24"/>
  <c r="B338" i="24"/>
  <c r="B342" i="24"/>
  <c r="B346" i="24"/>
  <c r="B350" i="24"/>
  <c r="B354" i="24"/>
  <c r="B358" i="24"/>
  <c r="B362" i="24"/>
  <c r="B366" i="24"/>
  <c r="B370" i="24"/>
  <c r="B374" i="24"/>
  <c r="B378" i="24"/>
  <c r="B382" i="24"/>
  <c r="B386" i="24"/>
  <c r="B390" i="24"/>
  <c r="B394" i="24"/>
  <c r="B398" i="24"/>
  <c r="B402" i="24"/>
  <c r="B406" i="24"/>
  <c r="B410" i="24"/>
  <c r="B414" i="24"/>
  <c r="B418" i="24"/>
  <c r="B422" i="24"/>
  <c r="B426" i="24"/>
  <c r="B430" i="24"/>
  <c r="B434" i="24"/>
  <c r="B438" i="24"/>
  <c r="B442" i="24"/>
  <c r="B446" i="24"/>
  <c r="B450" i="24"/>
  <c r="B454" i="24"/>
  <c r="B458" i="24"/>
  <c r="B462" i="24"/>
  <c r="B466" i="24"/>
  <c r="B470" i="24"/>
  <c r="B474" i="24"/>
  <c r="B478" i="24"/>
  <c r="B482" i="24"/>
  <c r="B486" i="24"/>
  <c r="B490" i="24"/>
  <c r="B494" i="24"/>
  <c r="B498" i="24"/>
  <c r="B502" i="24"/>
  <c r="B506" i="24"/>
  <c r="B510" i="24"/>
  <c r="B514" i="24"/>
  <c r="B518" i="24"/>
  <c r="B522" i="24"/>
  <c r="B526" i="24"/>
  <c r="B530" i="24"/>
  <c r="B534" i="24"/>
  <c r="B538" i="24"/>
  <c r="B542" i="24"/>
  <c r="B546" i="24"/>
  <c r="B550" i="24"/>
  <c r="B554" i="24"/>
  <c r="B558" i="24"/>
  <c r="B562" i="24"/>
  <c r="B566" i="24"/>
  <c r="B570" i="24"/>
  <c r="B574" i="24"/>
  <c r="B578" i="24"/>
  <c r="B582" i="24"/>
  <c r="B586" i="24"/>
  <c r="B590" i="24"/>
  <c r="B594" i="24"/>
  <c r="B598" i="24"/>
  <c r="B602" i="24"/>
  <c r="B606" i="24"/>
  <c r="B610" i="24"/>
  <c r="B614" i="24"/>
  <c r="B618" i="24"/>
  <c r="B622" i="24"/>
  <c r="B626" i="24"/>
  <c r="B630" i="24"/>
  <c r="B634" i="24"/>
  <c r="B638" i="24"/>
  <c r="B642" i="24"/>
  <c r="B646" i="24"/>
  <c r="B650" i="24"/>
  <c r="B654" i="24"/>
  <c r="B658" i="24"/>
  <c r="B662" i="24"/>
  <c r="B666" i="24"/>
  <c r="B670" i="24"/>
  <c r="B674" i="24"/>
  <c r="B678" i="24"/>
  <c r="B682" i="24"/>
  <c r="B686" i="24"/>
  <c r="B690" i="24"/>
  <c r="B694" i="24"/>
  <c r="B698" i="24"/>
  <c r="B702" i="24"/>
  <c r="B706" i="24"/>
  <c r="B710" i="24"/>
  <c r="B714" i="24"/>
  <c r="B718" i="24"/>
  <c r="B722" i="24"/>
  <c r="B726" i="24"/>
  <c r="B730" i="24"/>
  <c r="B734" i="24"/>
  <c r="B738" i="24"/>
  <c r="B742" i="24"/>
  <c r="B746" i="24"/>
  <c r="B750" i="24"/>
  <c r="B754" i="24"/>
  <c r="B758" i="24"/>
  <c r="B762" i="24"/>
  <c r="B766" i="24"/>
  <c r="B770" i="24"/>
  <c r="B774" i="24"/>
  <c r="B778" i="24"/>
  <c r="B782" i="24"/>
  <c r="B786" i="24"/>
  <c r="B790" i="24"/>
  <c r="B794" i="24"/>
  <c r="B798" i="24"/>
  <c r="B802" i="24"/>
  <c r="B806" i="24"/>
  <c r="B810" i="24"/>
  <c r="B814" i="24"/>
  <c r="B818" i="24"/>
  <c r="B822" i="24"/>
  <c r="B826" i="24"/>
  <c r="B830" i="24"/>
  <c r="B834" i="24"/>
  <c r="B838" i="24"/>
  <c r="B842" i="24"/>
  <c r="B846" i="24"/>
  <c r="B850" i="24"/>
  <c r="B854" i="24"/>
  <c r="B858" i="24"/>
  <c r="B862" i="24"/>
  <c r="B866" i="24"/>
  <c r="B870" i="24"/>
  <c r="B874" i="24"/>
  <c r="B878" i="24"/>
  <c r="B882" i="24"/>
  <c r="B886" i="24"/>
  <c r="B890" i="24"/>
  <c r="B894" i="24"/>
  <c r="B898" i="24"/>
  <c r="B902" i="24"/>
  <c r="B906" i="24"/>
  <c r="B910" i="24"/>
  <c r="B914" i="24"/>
  <c r="B918" i="24"/>
  <c r="B922" i="24"/>
  <c r="B926" i="24"/>
  <c r="B930" i="24"/>
  <c r="B934" i="24"/>
  <c r="B938" i="24"/>
  <c r="B942" i="24"/>
  <c r="B946" i="24"/>
  <c r="B950" i="24"/>
  <c r="B954" i="24"/>
  <c r="B958" i="24"/>
  <c r="B962" i="24"/>
  <c r="B966" i="24"/>
  <c r="B970" i="24"/>
  <c r="B974" i="24"/>
  <c r="B978" i="24"/>
  <c r="B982" i="24"/>
  <c r="B986" i="24"/>
  <c r="B990" i="24"/>
  <c r="B994" i="24"/>
  <c r="B998" i="24"/>
  <c r="B1002" i="24"/>
  <c r="B1006" i="24"/>
  <c r="B1010" i="24"/>
  <c r="B1014" i="24"/>
  <c r="B1018" i="24"/>
  <c r="B1022" i="24"/>
  <c r="B1026" i="24"/>
  <c r="B1030" i="24"/>
  <c r="B1034" i="24"/>
  <c r="B1038" i="24"/>
  <c r="B1042" i="24"/>
  <c r="B1046" i="24"/>
  <c r="B1050" i="24"/>
  <c r="B1054" i="24"/>
  <c r="B1058" i="24"/>
  <c r="B1062" i="24"/>
  <c r="B1066" i="24"/>
  <c r="B1070" i="24"/>
  <c r="B1074" i="24"/>
  <c r="B1078" i="24"/>
  <c r="B1082" i="24"/>
  <c r="B1086" i="24"/>
  <c r="B1090" i="24"/>
  <c r="B1094" i="24"/>
  <c r="B1098" i="24"/>
  <c r="B1102" i="24"/>
  <c r="B1106" i="24"/>
  <c r="B1110" i="24"/>
  <c r="B1114" i="24"/>
  <c r="B1118" i="24"/>
  <c r="B1122" i="24"/>
  <c r="B1126" i="24"/>
  <c r="B1130" i="24"/>
  <c r="B1134" i="24"/>
  <c r="B1138" i="24"/>
  <c r="B1142" i="24"/>
  <c r="B1146" i="24"/>
  <c r="B1150" i="24"/>
  <c r="B1154" i="24"/>
  <c r="B1158" i="24"/>
  <c r="B1162" i="24"/>
  <c r="B1166" i="24"/>
  <c r="B1170" i="24"/>
  <c r="B1174" i="24"/>
  <c r="B1178" i="24"/>
  <c r="B1182" i="24"/>
  <c r="B1186" i="24"/>
  <c r="B1190" i="24"/>
  <c r="B1194" i="24"/>
  <c r="B1198" i="24"/>
  <c r="B1202" i="24"/>
  <c r="B1206" i="24"/>
  <c r="B1210" i="24"/>
  <c r="B1214" i="24"/>
  <c r="B1218" i="24"/>
  <c r="B1222" i="24"/>
  <c r="B1226" i="24"/>
  <c r="B1230" i="24"/>
  <c r="B1234" i="24"/>
  <c r="B1238" i="24"/>
  <c r="B1242" i="24"/>
  <c r="B1246" i="24"/>
  <c r="B1250" i="24"/>
  <c r="B1254" i="24"/>
  <c r="B1258" i="24"/>
  <c r="B1262" i="24"/>
  <c r="B1266" i="24"/>
  <c r="B1270" i="24"/>
  <c r="B1274" i="24"/>
  <c r="B1278" i="24"/>
  <c r="B1282" i="24"/>
  <c r="B1286" i="24"/>
  <c r="B1290" i="24"/>
  <c r="B1294" i="24"/>
  <c r="B1298" i="24"/>
  <c r="B1302" i="24"/>
  <c r="B1306" i="24"/>
  <c r="B1310" i="24"/>
  <c r="B1314" i="24"/>
  <c r="B1318" i="24"/>
  <c r="B1322" i="24"/>
  <c r="B1326" i="24"/>
  <c r="B1330" i="24"/>
  <c r="B1334" i="24"/>
  <c r="B1338" i="24"/>
  <c r="B1342" i="24"/>
  <c r="B1346" i="24"/>
  <c r="B1350" i="24"/>
  <c r="B1354" i="24"/>
  <c r="B1358" i="24"/>
  <c r="B1362" i="24"/>
  <c r="B1366" i="24"/>
  <c r="B1370" i="24"/>
  <c r="B1374" i="24"/>
  <c r="B1378" i="24"/>
  <c r="B1382" i="24"/>
  <c r="B1386" i="24"/>
  <c r="B1390" i="24"/>
  <c r="B1394" i="24"/>
  <c r="B1398" i="24"/>
  <c r="B1402" i="24"/>
  <c r="B1406" i="24"/>
  <c r="B1410" i="24"/>
  <c r="B1414" i="24"/>
  <c r="B1418" i="24"/>
  <c r="B1422" i="24"/>
  <c r="B1426" i="24"/>
  <c r="B1430" i="24"/>
  <c r="B1434" i="24"/>
  <c r="B1438" i="24"/>
  <c r="B1442" i="24"/>
  <c r="B1446" i="24"/>
  <c r="B1450" i="24"/>
  <c r="B1454" i="24"/>
  <c r="B1458" i="24"/>
  <c r="B1462" i="24"/>
  <c r="B1466" i="24"/>
  <c r="B1470" i="24"/>
  <c r="B1474" i="24"/>
  <c r="B1478" i="24"/>
  <c r="B1482" i="24"/>
  <c r="B1486" i="24"/>
  <c r="B1490" i="24"/>
  <c r="B1494" i="24"/>
  <c r="B1498" i="24"/>
  <c r="B1502" i="24"/>
  <c r="B1506" i="24"/>
  <c r="B1510" i="24"/>
  <c r="B1514" i="24"/>
  <c r="B1518" i="24"/>
  <c r="B1522" i="24"/>
  <c r="B1526" i="24"/>
  <c r="B1530" i="24"/>
  <c r="B1534" i="24"/>
  <c r="B1538" i="24"/>
  <c r="B1542" i="24"/>
  <c r="B1546" i="24"/>
  <c r="B1550" i="24"/>
  <c r="B1554" i="24"/>
  <c r="B1558" i="24"/>
  <c r="B1562" i="24"/>
  <c r="B1566" i="24"/>
  <c r="B1570" i="24"/>
  <c r="B1574" i="24"/>
  <c r="B1578" i="24"/>
  <c r="B1582" i="24"/>
  <c r="B1586" i="24"/>
  <c r="B1590" i="24"/>
  <c r="B1594" i="24"/>
  <c r="B1598" i="24"/>
  <c r="B1602" i="24"/>
  <c r="B1606" i="24"/>
  <c r="B1610" i="24"/>
  <c r="B1614" i="24"/>
  <c r="B1618" i="24"/>
  <c r="B1622" i="24"/>
  <c r="B1626" i="24"/>
  <c r="B1630" i="24"/>
  <c r="B1634" i="24"/>
  <c r="B1638" i="24"/>
  <c r="B1642" i="24"/>
  <c r="B1646" i="24"/>
  <c r="B1650" i="24"/>
  <c r="B1654" i="24"/>
  <c r="B2976" i="24"/>
  <c r="B2980" i="24"/>
  <c r="B2984" i="24"/>
  <c r="B2988" i="24"/>
  <c r="B2992" i="24"/>
  <c r="B2996" i="24"/>
  <c r="B3000" i="24"/>
  <c r="B3004" i="24"/>
  <c r="B3008" i="24"/>
  <c r="B3012" i="24"/>
  <c r="B3016" i="24"/>
  <c r="B3020" i="24"/>
  <c r="B3024" i="24"/>
  <c r="B3028" i="24"/>
  <c r="B3032" i="24"/>
  <c r="B3036" i="24"/>
  <c r="B3040" i="24"/>
  <c r="B3044" i="24"/>
  <c r="B3048" i="24"/>
  <c r="B3052" i="24"/>
  <c r="B3056" i="24"/>
  <c r="B3060" i="24"/>
  <c r="B3064" i="24"/>
  <c r="B3068" i="24"/>
  <c r="B3072" i="24"/>
  <c r="B3076" i="24"/>
  <c r="B3080" i="24"/>
  <c r="B3084" i="24"/>
  <c r="B3088" i="24"/>
  <c r="B3092" i="24"/>
  <c r="B3096" i="24"/>
  <c r="B3100" i="24"/>
  <c r="B3104" i="24"/>
  <c r="B3108" i="24"/>
  <c r="B3112" i="24"/>
  <c r="B3116" i="24"/>
  <c r="B3120" i="24"/>
  <c r="B3124" i="24"/>
  <c r="B3128" i="24"/>
  <c r="B3132" i="24"/>
  <c r="B3136" i="24"/>
  <c r="B3140" i="24"/>
  <c r="B3144" i="24"/>
  <c r="B3148" i="24"/>
  <c r="B3152" i="24"/>
  <c r="B3156" i="24"/>
  <c r="B3160" i="24"/>
  <c r="B3164" i="24"/>
  <c r="B3168" i="24"/>
  <c r="B3172" i="24"/>
  <c r="B3176" i="24"/>
  <c r="B3180" i="24"/>
  <c r="B3184" i="24"/>
  <c r="B3188" i="24"/>
  <c r="B3192" i="24"/>
  <c r="B3196" i="24"/>
  <c r="B3200" i="24"/>
  <c r="B3204" i="24"/>
  <c r="B3208" i="24"/>
  <c r="B3212" i="24"/>
  <c r="B3216" i="24"/>
  <c r="B3220" i="24"/>
  <c r="B3224" i="24"/>
  <c r="B3228" i="24"/>
  <c r="B3232" i="24"/>
  <c r="B3236" i="24"/>
  <c r="B3240" i="24"/>
  <c r="B3244" i="24"/>
  <c r="B3248" i="24"/>
  <c r="B3252" i="24"/>
  <c r="B3256" i="24"/>
  <c r="B3260" i="24"/>
  <c r="B3264" i="24"/>
  <c r="B3268" i="24"/>
  <c r="B3272" i="24"/>
  <c r="B3276" i="24"/>
  <c r="B3280" i="24"/>
  <c r="B3284" i="24"/>
  <c r="B3288" i="24"/>
  <c r="B3292" i="24"/>
  <c r="B3296" i="24"/>
  <c r="B3300" i="24"/>
  <c r="B3304" i="24"/>
  <c r="B3308" i="24"/>
  <c r="B3312" i="24"/>
  <c r="B3316" i="24"/>
  <c r="B3320" i="24"/>
  <c r="B3324" i="24"/>
  <c r="B3328" i="24"/>
  <c r="B3332" i="24"/>
  <c r="B3336" i="24"/>
  <c r="B3340" i="24"/>
  <c r="B3344" i="24"/>
  <c r="B3348" i="24"/>
  <c r="B3352" i="24"/>
  <c r="B3356" i="24"/>
  <c r="B3360" i="24"/>
  <c r="B3364" i="24"/>
  <c r="B3368" i="24"/>
  <c r="B3372" i="24"/>
  <c r="B3376" i="24"/>
  <c r="B3380" i="24"/>
  <c r="B3384" i="24"/>
  <c r="B3388" i="24"/>
  <c r="B3392" i="24"/>
  <c r="B3396" i="24"/>
  <c r="B3400" i="24"/>
  <c r="B3404" i="24"/>
  <c r="B3408" i="24"/>
  <c r="B3412" i="24"/>
  <c r="B3416" i="24"/>
  <c r="B3420" i="24"/>
  <c r="B3424" i="24"/>
  <c r="B3428" i="24"/>
  <c r="B3432" i="24"/>
  <c r="B3436" i="24"/>
  <c r="B3440" i="24"/>
  <c r="B3444" i="24"/>
  <c r="B3448" i="24"/>
  <c r="B3452" i="24"/>
  <c r="B3456" i="24"/>
  <c r="B3460" i="24"/>
  <c r="B3464" i="24"/>
  <c r="B3468" i="24"/>
  <c r="B3472" i="24"/>
  <c r="B3476" i="24"/>
  <c r="B3480" i="24"/>
  <c r="B3484" i="24"/>
  <c r="B3488" i="24"/>
  <c r="B3492" i="24"/>
  <c r="B3496" i="24"/>
  <c r="B3500" i="24"/>
  <c r="B3504" i="24"/>
  <c r="B3508" i="24"/>
  <c r="B3512" i="24"/>
  <c r="B3516" i="24"/>
  <c r="B3520" i="24"/>
  <c r="B3524" i="24"/>
  <c r="B3528" i="24"/>
  <c r="B3532" i="24"/>
  <c r="B3536" i="24"/>
  <c r="B3540" i="24"/>
  <c r="B3544" i="24"/>
  <c r="B3548" i="24"/>
  <c r="B3552" i="24"/>
  <c r="B3556" i="24"/>
  <c r="B3560" i="24"/>
  <c r="B3564" i="24"/>
  <c r="B3568" i="24"/>
  <c r="B3572" i="24"/>
  <c r="B3576" i="24"/>
  <c r="B3580" i="24"/>
  <c r="B3584" i="24"/>
  <c r="B3588" i="24"/>
  <c r="B3592" i="24"/>
  <c r="B3596" i="24"/>
  <c r="B3600" i="24"/>
  <c r="B3604" i="24"/>
  <c r="B3608" i="24"/>
  <c r="B3612" i="24"/>
  <c r="B3616" i="24"/>
  <c r="B3620" i="24"/>
  <c r="B3624" i="24"/>
  <c r="B3628" i="24"/>
  <c r="B3632" i="24"/>
  <c r="B3636" i="24"/>
  <c r="B3640" i="24"/>
  <c r="B3644" i="24"/>
  <c r="B3648" i="24"/>
  <c r="B3652" i="24"/>
  <c r="B3656" i="24"/>
  <c r="B3660" i="24"/>
  <c r="B3664" i="24"/>
  <c r="B3668" i="24"/>
  <c r="B3672" i="24"/>
  <c r="B3676" i="24"/>
  <c r="B3680" i="24"/>
  <c r="B3684" i="24"/>
  <c r="B3688" i="24"/>
  <c r="B3692" i="24"/>
  <c r="B3696" i="24"/>
  <c r="B3700" i="24"/>
  <c r="B3704" i="24"/>
  <c r="B3708" i="24"/>
  <c r="B3712" i="24"/>
  <c r="B3716" i="24"/>
  <c r="B3720" i="24"/>
  <c r="B3724" i="24"/>
  <c r="B3728" i="24"/>
  <c r="B3732" i="24"/>
  <c r="B3736" i="24"/>
  <c r="B3740" i="24"/>
  <c r="B3744" i="24"/>
  <c r="B3748" i="24"/>
  <c r="B3752" i="24"/>
  <c r="B3756" i="24"/>
  <c r="B3760" i="24"/>
  <c r="B3764" i="24"/>
  <c r="B3768" i="24"/>
  <c r="B3772" i="24"/>
  <c r="B3776" i="24"/>
  <c r="B3780" i="24"/>
  <c r="B3784" i="24"/>
  <c r="B3788" i="24"/>
  <c r="B3792" i="24"/>
  <c r="B3796" i="24"/>
  <c r="B3800" i="24"/>
  <c r="B3804" i="24"/>
  <c r="B3808" i="24"/>
  <c r="B3812" i="24"/>
  <c r="B3816" i="24"/>
  <c r="B3820" i="24"/>
  <c r="B3824" i="24"/>
  <c r="B3828" i="24"/>
  <c r="B3832" i="24"/>
  <c r="B3836" i="24"/>
  <c r="B3840" i="24"/>
  <c r="B3844" i="24"/>
  <c r="B3848" i="24"/>
  <c r="B3852" i="24"/>
  <c r="B3856" i="24"/>
  <c r="B3860" i="24"/>
  <c r="B3864" i="24"/>
  <c r="B3868" i="24"/>
  <c r="B3872" i="24"/>
  <c r="B3876" i="24"/>
  <c r="B3880" i="24"/>
  <c r="B3884" i="24"/>
  <c r="B3888" i="24"/>
  <c r="B3892" i="24"/>
  <c r="B3896" i="24"/>
  <c r="B3900" i="24"/>
  <c r="B3904" i="24"/>
  <c r="B3908" i="24"/>
  <c r="B3912" i="24"/>
  <c r="B3916" i="24"/>
  <c r="B3920" i="24"/>
  <c r="B3924" i="24"/>
  <c r="B3928" i="24"/>
  <c r="B3932" i="24"/>
  <c r="B3936" i="24"/>
  <c r="B3940" i="24"/>
  <c r="B3944" i="24"/>
  <c r="B3948" i="24"/>
  <c r="B3952" i="24"/>
  <c r="B3956" i="24"/>
  <c r="B3960" i="24"/>
  <c r="B3964" i="24"/>
  <c r="B3968" i="24"/>
  <c r="B3972" i="24"/>
  <c r="B3976" i="24"/>
  <c r="B3980" i="24"/>
  <c r="B3984" i="24"/>
  <c r="B3988" i="24"/>
  <c r="B3992" i="24"/>
  <c r="B3996" i="24"/>
  <c r="B4000" i="24"/>
  <c r="B4004" i="24"/>
  <c r="B2409" i="24"/>
  <c r="B2413" i="24"/>
  <c r="B2417" i="24"/>
  <c r="B2421" i="24"/>
  <c r="B2425" i="24"/>
  <c r="B2429" i="24"/>
  <c r="B2433" i="24"/>
  <c r="B2437" i="24"/>
  <c r="B2441" i="24"/>
  <c r="B2445" i="24"/>
  <c r="B2449" i="24"/>
  <c r="B2453" i="24"/>
  <c r="B2457" i="24"/>
  <c r="B2461" i="24"/>
  <c r="B2465" i="24"/>
  <c r="B2469" i="24"/>
  <c r="B2473" i="24"/>
  <c r="B2477" i="24"/>
  <c r="B2481" i="24"/>
  <c r="B2485" i="24"/>
  <c r="B2489" i="24"/>
  <c r="B2493" i="24"/>
  <c r="B2497" i="24"/>
  <c r="B2501" i="24"/>
  <c r="B2505" i="24"/>
  <c r="B2509" i="24"/>
  <c r="B2513" i="24"/>
  <c r="B2517" i="24"/>
  <c r="B2521" i="24"/>
  <c r="B2525" i="24"/>
  <c r="B2529" i="24"/>
  <c r="B2533" i="24"/>
  <c r="B2537" i="24"/>
  <c r="B2541" i="24"/>
  <c r="B2545" i="24"/>
  <c r="B2549" i="24"/>
  <c r="B2553" i="24"/>
  <c r="B2557" i="24"/>
  <c r="B2561" i="24"/>
  <c r="B2565" i="24"/>
  <c r="B2569" i="24"/>
  <c r="B2573" i="24"/>
  <c r="B2577" i="24"/>
  <c r="B2581" i="24"/>
  <c r="B2585" i="24"/>
  <c r="B2589" i="24"/>
  <c r="B2593" i="24"/>
  <c r="B2597" i="24"/>
  <c r="B2601" i="24"/>
  <c r="B2605" i="24"/>
  <c r="B2609" i="24"/>
  <c r="B2613" i="24"/>
  <c r="B2617" i="24"/>
  <c r="B2621" i="24"/>
  <c r="B2625" i="24"/>
  <c r="B2629" i="24"/>
  <c r="B2633" i="24"/>
  <c r="B2637" i="24"/>
  <c r="B2641" i="24"/>
  <c r="B2645" i="24"/>
  <c r="B2649" i="24"/>
  <c r="B2653" i="24"/>
  <c r="B2657" i="24"/>
  <c r="B2661" i="24"/>
  <c r="B2665" i="24"/>
  <c r="B2669" i="24"/>
  <c r="B2673" i="24"/>
  <c r="B2677" i="24"/>
  <c r="B2681" i="24"/>
  <c r="B2685" i="24"/>
  <c r="B2689" i="24"/>
  <c r="B2693" i="24"/>
  <c r="B2697" i="24"/>
  <c r="B2701" i="24"/>
  <c r="B2705" i="24"/>
  <c r="B2709" i="24"/>
  <c r="B2713" i="24"/>
  <c r="B2717" i="24"/>
  <c r="B2721" i="24"/>
  <c r="B2725" i="24"/>
  <c r="B2729" i="24"/>
  <c r="B2733" i="24"/>
  <c r="B2737" i="24"/>
  <c r="B2741" i="24"/>
  <c r="B2745" i="24"/>
  <c r="B2749" i="24"/>
  <c r="B2753" i="24"/>
  <c r="B2757" i="24"/>
  <c r="B2761" i="24"/>
  <c r="B2765" i="24"/>
  <c r="B2769" i="24"/>
  <c r="B2773" i="24"/>
  <c r="B2777" i="24"/>
  <c r="B2781" i="24"/>
  <c r="B2785" i="24"/>
  <c r="B2789" i="24"/>
  <c r="B2793" i="24"/>
  <c r="B2797" i="24"/>
  <c r="B2801" i="24"/>
  <c r="B2805" i="24"/>
  <c r="B2809" i="24"/>
  <c r="B2813" i="24"/>
  <c r="B2817" i="24"/>
  <c r="B2821" i="24"/>
  <c r="B2825" i="24"/>
  <c r="B2829" i="24"/>
  <c r="B2833" i="24"/>
  <c r="B2837" i="24"/>
  <c r="B2841" i="24"/>
  <c r="B2845" i="24"/>
  <c r="B2849" i="24"/>
  <c r="B2853" i="24"/>
  <c r="B2857" i="24"/>
  <c r="B2861" i="24"/>
  <c r="B2865" i="24"/>
  <c r="B2869" i="24"/>
  <c r="B2873" i="24"/>
  <c r="B2877" i="24"/>
  <c r="B2881" i="24"/>
  <c r="B2885" i="24"/>
  <c r="B2889" i="24"/>
  <c r="B2893" i="24"/>
  <c r="B2897" i="24"/>
  <c r="B2901" i="24"/>
  <c r="B2905" i="24"/>
  <c r="B2909" i="24"/>
  <c r="B2913" i="24"/>
  <c r="B2917" i="24"/>
  <c r="B2921" i="24"/>
  <c r="B2925" i="24"/>
  <c r="B2929" i="24"/>
  <c r="B2933" i="24"/>
  <c r="B2937" i="24"/>
  <c r="B2941" i="24"/>
  <c r="B2945" i="24"/>
  <c r="B2949" i="24"/>
  <c r="B2953" i="24"/>
  <c r="B2957" i="24"/>
  <c r="B2961" i="24"/>
  <c r="B2965" i="24"/>
  <c r="B2969" i="24"/>
  <c r="B2973" i="24"/>
  <c r="B2977" i="24"/>
  <c r="B2981" i="24"/>
  <c r="B2985" i="24"/>
  <c r="B2989" i="24"/>
  <c r="B2993" i="24"/>
  <c r="B2997" i="24"/>
  <c r="B3001" i="24"/>
  <c r="B3005" i="24"/>
  <c r="B3009" i="24"/>
  <c r="B3013" i="24"/>
  <c r="B3017" i="24"/>
  <c r="B3021" i="24"/>
  <c r="B3025" i="24"/>
  <c r="B3029" i="24"/>
  <c r="B3033" i="24"/>
  <c r="B3037" i="24"/>
  <c r="B3041" i="24"/>
  <c r="B3045" i="24"/>
  <c r="B3049" i="24"/>
  <c r="B3053" i="24"/>
  <c r="B3057" i="24"/>
  <c r="B3061" i="24"/>
  <c r="B3065" i="24"/>
  <c r="B3069" i="24"/>
  <c r="B3073" i="24"/>
  <c r="B3077" i="24"/>
  <c r="B3081" i="24"/>
  <c r="B3085" i="24"/>
  <c r="B3089" i="24"/>
  <c r="B3093" i="24"/>
  <c r="B3097" i="24"/>
  <c r="B3101" i="24"/>
  <c r="B3105" i="24"/>
  <c r="B3109" i="24"/>
  <c r="B3113" i="24"/>
  <c r="B3117" i="24"/>
  <c r="B3121" i="24"/>
  <c r="B3125" i="24"/>
  <c r="B3129" i="24"/>
  <c r="B3133" i="24"/>
  <c r="B3137" i="24"/>
  <c r="B3141" i="24"/>
  <c r="B3145" i="24"/>
  <c r="B3149" i="24"/>
  <c r="B3153" i="24"/>
  <c r="B3157" i="24"/>
  <c r="B3161" i="24"/>
  <c r="B3165" i="24"/>
  <c r="B3169" i="24"/>
  <c r="B3173" i="24"/>
  <c r="B3177" i="24"/>
  <c r="B3181" i="24"/>
  <c r="B3185" i="24"/>
  <c r="B3189" i="24"/>
  <c r="B3193" i="24"/>
  <c r="B3197" i="24"/>
  <c r="B3201" i="24"/>
  <c r="B3205" i="24"/>
  <c r="B3209" i="24"/>
  <c r="B3213" i="24"/>
  <c r="B3217" i="24"/>
  <c r="B3221" i="24"/>
  <c r="B3225" i="24"/>
  <c r="B3229" i="24"/>
  <c r="B3233" i="24"/>
  <c r="B3237" i="24"/>
  <c r="B3241" i="24"/>
  <c r="B3245" i="24"/>
  <c r="B3249" i="24"/>
  <c r="B3253" i="24"/>
  <c r="B3257" i="24"/>
  <c r="B3261" i="24"/>
  <c r="B3265" i="24"/>
  <c r="B3269" i="24"/>
  <c r="B3273" i="24"/>
  <c r="B3277" i="24"/>
  <c r="B3281" i="24"/>
  <c r="B3285" i="24"/>
  <c r="B3289" i="24"/>
  <c r="B3525" i="24"/>
  <c r="B3529" i="24"/>
  <c r="B3533" i="24"/>
  <c r="B3537" i="24"/>
  <c r="B3541" i="24"/>
  <c r="B3545" i="24"/>
  <c r="B3549" i="24"/>
  <c r="B3553" i="24"/>
  <c r="B3557" i="24"/>
  <c r="B3561" i="24"/>
  <c r="B3565" i="24"/>
  <c r="B3569" i="24"/>
  <c r="B3573" i="24"/>
  <c r="B3577" i="24"/>
  <c r="B3581" i="24"/>
  <c r="B3585" i="24"/>
  <c r="B3589" i="24"/>
  <c r="B3593" i="24"/>
  <c r="B3597" i="24"/>
  <c r="B3601" i="24"/>
  <c r="B3605" i="24"/>
  <c r="B3609" i="24"/>
  <c r="B3613" i="24"/>
  <c r="B3617" i="24"/>
  <c r="B3621" i="24"/>
  <c r="B3625" i="24"/>
  <c r="B3629" i="24"/>
  <c r="B3633" i="24"/>
  <c r="B3637" i="24"/>
  <c r="B3641" i="24"/>
  <c r="B3645" i="24"/>
  <c r="B3649" i="24"/>
  <c r="B3653" i="24"/>
  <c r="B3657" i="24"/>
  <c r="B3661" i="24"/>
  <c r="B3665" i="24"/>
  <c r="B3669" i="24"/>
  <c r="B3673" i="24"/>
  <c r="B3677" i="24"/>
  <c r="B3681" i="24"/>
  <c r="B3685" i="24"/>
  <c r="B3689" i="24"/>
  <c r="B3693" i="24"/>
  <c r="B3697" i="24"/>
  <c r="B3701" i="24"/>
  <c r="B3705" i="24"/>
  <c r="B3709" i="24"/>
  <c r="B3713" i="24"/>
  <c r="B3717" i="24"/>
  <c r="B3721" i="24"/>
  <c r="B3725" i="24"/>
  <c r="B3729" i="24"/>
  <c r="B3733" i="24"/>
  <c r="B3737" i="24"/>
  <c r="B3741" i="24"/>
  <c r="B3745" i="24"/>
  <c r="B3749" i="24"/>
  <c r="B3753" i="24"/>
  <c r="B3757" i="24"/>
  <c r="B3761" i="24"/>
  <c r="B3765" i="24"/>
  <c r="B3769" i="24"/>
  <c r="B3773" i="24"/>
  <c r="B3777" i="24"/>
  <c r="B3781" i="24"/>
  <c r="B3785" i="24"/>
  <c r="B3789" i="24"/>
  <c r="B3793" i="24"/>
  <c r="B3797" i="24"/>
  <c r="B3801" i="24"/>
  <c r="B3805" i="24"/>
  <c r="B3809" i="24"/>
  <c r="B3813" i="24"/>
  <c r="B3817" i="24"/>
  <c r="B3821" i="24"/>
  <c r="B3825" i="24"/>
  <c r="B3829" i="24"/>
  <c r="B3833" i="24"/>
  <c r="B3837" i="24"/>
  <c r="B3841" i="24"/>
  <c r="B3845" i="24"/>
  <c r="B3849" i="24"/>
  <c r="B3853" i="24"/>
  <c r="B3857" i="24"/>
  <c r="B3861" i="24"/>
  <c r="B3865" i="24"/>
  <c r="B3869" i="24"/>
  <c r="B3873" i="24"/>
  <c r="B3877" i="24"/>
  <c r="B3881" i="24"/>
  <c r="B3885" i="24"/>
  <c r="B3889" i="24"/>
  <c r="B3893" i="24"/>
  <c r="B3897" i="24"/>
  <c r="B3901" i="24"/>
  <c r="B3905" i="24"/>
  <c r="B3909" i="24"/>
  <c r="B3913" i="24"/>
  <c r="B3917" i="24"/>
  <c r="B3921" i="24"/>
  <c r="B3925" i="24"/>
  <c r="B3929" i="24"/>
  <c r="B3933" i="24"/>
  <c r="B3937" i="24"/>
  <c r="B3941" i="24"/>
  <c r="B3945" i="24"/>
  <c r="B3949" i="24"/>
  <c r="B3953" i="24"/>
  <c r="B3957" i="24"/>
  <c r="B3961" i="24"/>
  <c r="B3965" i="24"/>
  <c r="B3969" i="24"/>
  <c r="B3973" i="24"/>
  <c r="B3977" i="24"/>
  <c r="B3981" i="24"/>
  <c r="B3985" i="24"/>
  <c r="B3989" i="24"/>
  <c r="B3993" i="24"/>
  <c r="B3997" i="24"/>
  <c r="B4001" i="24"/>
  <c r="B1658" i="24"/>
  <c r="B1662" i="24"/>
  <c r="B1666" i="24"/>
  <c r="B1670" i="24"/>
  <c r="B1674" i="24"/>
  <c r="B1678" i="24"/>
  <c r="B1682" i="24"/>
  <c r="B1686" i="24"/>
  <c r="B1690" i="24"/>
  <c r="B1694" i="24"/>
  <c r="B1698" i="24"/>
  <c r="B1702" i="24"/>
  <c r="B1706" i="24"/>
  <c r="B1710" i="24"/>
  <c r="B1714" i="24"/>
  <c r="B1718" i="24"/>
  <c r="B1722" i="24"/>
  <c r="B1726" i="24"/>
  <c r="B1730" i="24"/>
  <c r="B1734" i="24"/>
  <c r="B1738" i="24"/>
  <c r="B1742" i="24"/>
  <c r="B1746" i="24"/>
  <c r="B1750" i="24"/>
  <c r="B1754" i="24"/>
  <c r="B1758" i="24"/>
  <c r="B1762" i="24"/>
  <c r="B1766" i="24"/>
  <c r="B1770" i="24"/>
  <c r="B1774" i="24"/>
  <c r="B1778" i="24"/>
  <c r="B1782" i="24"/>
  <c r="B1786" i="24"/>
  <c r="B1790" i="24"/>
  <c r="B1794" i="24"/>
  <c r="B1798" i="24"/>
  <c r="B1802" i="24"/>
  <c r="B1806" i="24"/>
  <c r="B1810" i="24"/>
  <c r="B1814" i="24"/>
  <c r="B1818" i="24"/>
  <c r="B1822" i="24"/>
  <c r="B1826" i="24"/>
  <c r="B1830" i="24"/>
  <c r="B1834" i="24"/>
  <c r="B1838" i="24"/>
  <c r="B1842" i="24"/>
  <c r="B1846" i="24"/>
  <c r="B1850" i="24"/>
  <c r="B1854" i="24"/>
  <c r="B1858" i="24"/>
  <c r="B1862" i="24"/>
  <c r="B1866" i="24"/>
  <c r="B1870" i="24"/>
  <c r="B1874" i="24"/>
  <c r="B1878" i="24"/>
  <c r="B1882" i="24"/>
  <c r="B1886" i="24"/>
  <c r="B1890" i="24"/>
  <c r="B1894" i="24"/>
  <c r="B1898" i="24"/>
  <c r="B1902" i="24"/>
  <c r="B1906" i="24"/>
  <c r="B1910" i="24"/>
  <c r="B1914" i="24"/>
  <c r="B1918" i="24"/>
  <c r="B1922" i="24"/>
  <c r="B1926" i="24"/>
  <c r="B1930" i="24"/>
  <c r="B1934" i="24"/>
  <c r="B1938" i="24"/>
  <c r="B1942" i="24"/>
  <c r="B1946" i="24"/>
  <c r="B1950" i="24"/>
  <c r="B1954" i="24"/>
  <c r="B1958" i="24"/>
  <c r="B1962" i="24"/>
  <c r="B1966" i="24"/>
  <c r="B1970" i="24"/>
  <c r="B1974" i="24"/>
  <c r="B1978" i="24"/>
  <c r="B1982" i="24"/>
  <c r="B1986" i="24"/>
  <c r="B1990" i="24"/>
  <c r="B1994" i="24"/>
  <c r="B1998" i="24"/>
  <c r="B2002" i="24"/>
  <c r="B2006" i="24"/>
  <c r="B2010" i="24"/>
  <c r="B2014" i="24"/>
  <c r="B2018" i="24"/>
  <c r="B2022" i="24"/>
  <c r="B2026" i="24"/>
  <c r="B2030" i="24"/>
  <c r="B2034" i="24"/>
  <c r="B2038" i="24"/>
  <c r="B2042" i="24"/>
  <c r="B2046" i="24"/>
  <c r="B2050" i="24"/>
  <c r="B2054" i="24"/>
  <c r="B2058" i="24"/>
  <c r="B2062" i="24"/>
  <c r="B2066" i="24"/>
  <c r="B2070" i="24"/>
  <c r="B2074" i="24"/>
  <c r="B2078" i="24"/>
  <c r="B2082" i="24"/>
  <c r="B2086" i="24"/>
  <c r="B2090" i="24"/>
  <c r="B2094" i="24"/>
  <c r="B2098" i="24"/>
  <c r="B2102" i="24"/>
  <c r="B2106" i="24"/>
  <c r="B2110" i="24"/>
  <c r="B2114" i="24"/>
  <c r="B2118" i="24"/>
  <c r="B2122" i="24"/>
  <c r="B2126" i="24"/>
  <c r="B2130" i="24"/>
  <c r="B2134" i="24"/>
  <c r="B2138" i="24"/>
  <c r="B2142" i="24"/>
  <c r="B2146" i="24"/>
  <c r="B2150" i="24"/>
  <c r="B2154" i="24"/>
  <c r="B2158" i="24"/>
  <c r="B2162" i="24"/>
  <c r="B2166" i="24"/>
  <c r="B2170" i="24"/>
  <c r="B2174" i="24"/>
  <c r="B2178" i="24"/>
  <c r="B2182" i="24"/>
  <c r="B2186" i="24"/>
  <c r="B2190" i="24"/>
  <c r="B2194" i="24"/>
  <c r="B2198" i="24"/>
  <c r="B2202" i="24"/>
  <c r="B2206" i="24"/>
  <c r="B2210" i="24"/>
  <c r="B2214" i="24"/>
  <c r="B2218" i="24"/>
  <c r="B2222" i="24"/>
  <c r="B2226" i="24"/>
  <c r="B2230" i="24"/>
  <c r="B2234" i="24"/>
  <c r="B2238" i="24"/>
  <c r="B2242" i="24"/>
  <c r="B2246" i="24"/>
  <c r="B2250" i="24"/>
  <c r="B2254" i="24"/>
  <c r="B2258" i="24"/>
  <c r="B2262" i="24"/>
  <c r="B2266" i="24"/>
  <c r="B2270" i="24"/>
  <c r="B2274" i="24"/>
  <c r="B2278" i="24"/>
  <c r="B2282" i="24"/>
  <c r="B2286" i="24"/>
  <c r="B2290" i="24"/>
  <c r="B2294" i="24"/>
  <c r="B2298" i="24"/>
  <c r="B2302" i="24"/>
  <c r="B2306" i="24"/>
  <c r="B2310" i="24"/>
  <c r="B2314" i="24"/>
  <c r="B2318" i="24"/>
  <c r="B2322" i="24"/>
  <c r="B2326" i="24"/>
  <c r="B2330" i="24"/>
  <c r="B2334" i="24"/>
  <c r="B2338" i="24"/>
  <c r="B2342" i="24"/>
  <c r="B2346" i="24"/>
  <c r="B2350" i="24"/>
  <c r="B2354" i="24"/>
  <c r="B2358" i="24"/>
  <c r="B2362" i="24"/>
  <c r="B2366" i="24"/>
  <c r="B2370" i="24"/>
  <c r="B2374" i="24"/>
  <c r="B2378" i="24"/>
  <c r="B2382" i="24"/>
  <c r="B2386" i="24"/>
  <c r="B2390" i="24"/>
  <c r="B2394" i="24"/>
  <c r="B2398" i="24"/>
  <c r="B2402" i="24"/>
  <c r="B2406" i="24"/>
  <c r="B2410" i="24"/>
  <c r="B2414" i="24"/>
  <c r="B2418" i="24"/>
  <c r="B2422" i="24"/>
  <c r="B2426" i="24"/>
  <c r="B2430" i="24"/>
  <c r="B2434" i="24"/>
  <c r="B2438" i="24"/>
  <c r="B2442" i="24"/>
  <c r="B2446" i="24"/>
  <c r="B2450" i="24"/>
  <c r="B2454" i="24"/>
  <c r="B2458" i="24"/>
  <c r="B2462" i="24"/>
  <c r="B2466" i="24"/>
  <c r="B2470" i="24"/>
  <c r="B2474" i="24"/>
  <c r="B2478" i="24"/>
  <c r="B2482" i="24"/>
  <c r="B2486" i="24"/>
  <c r="B2490" i="24"/>
  <c r="B2494" i="24"/>
  <c r="B2498" i="24"/>
  <c r="B2502" i="24"/>
  <c r="B2506" i="24"/>
  <c r="B2510" i="24"/>
  <c r="B2514" i="24"/>
  <c r="B2518" i="24"/>
  <c r="B2522" i="24"/>
  <c r="B2526" i="24"/>
  <c r="B2530" i="24"/>
  <c r="B2534" i="24"/>
  <c r="B2538" i="24"/>
  <c r="B2542" i="24"/>
  <c r="B2546" i="24"/>
  <c r="B2550" i="24"/>
  <c r="B2554" i="24"/>
  <c r="B2558" i="24"/>
  <c r="B2562" i="24"/>
  <c r="B2566" i="24"/>
  <c r="B2570" i="24"/>
  <c r="B2574" i="24"/>
  <c r="B2578" i="24"/>
  <c r="B2582" i="24"/>
  <c r="B2586" i="24"/>
  <c r="B2590" i="24"/>
  <c r="B2594" i="24"/>
  <c r="B2598" i="24"/>
  <c r="B2602" i="24"/>
  <c r="B2606" i="24"/>
  <c r="B2610" i="24"/>
  <c r="B2614" i="24"/>
  <c r="B2618" i="24"/>
  <c r="B2622" i="24"/>
  <c r="B2626" i="24"/>
  <c r="B2630" i="24"/>
  <c r="B2634" i="24"/>
  <c r="B2638" i="24"/>
  <c r="B2642" i="24"/>
  <c r="B2646" i="24"/>
  <c r="B2650" i="24"/>
  <c r="B2654" i="24"/>
  <c r="B2658" i="24"/>
  <c r="B2662" i="24"/>
  <c r="B2666" i="24"/>
  <c r="B2670" i="24"/>
  <c r="B2674" i="24"/>
  <c r="B2678" i="24"/>
  <c r="B2682" i="24"/>
  <c r="B2686" i="24"/>
  <c r="B2690" i="24"/>
  <c r="B2694" i="24"/>
  <c r="B2698" i="24"/>
  <c r="B2702" i="24"/>
  <c r="B2706" i="24"/>
  <c r="B2710" i="24"/>
  <c r="B2714" i="24"/>
  <c r="B2718" i="24"/>
  <c r="B2722" i="24"/>
  <c r="B2726" i="24"/>
  <c r="B2730" i="24"/>
  <c r="B2734" i="24"/>
  <c r="B2738" i="24"/>
  <c r="B2742" i="24"/>
  <c r="B2746" i="24"/>
  <c r="B2750" i="24"/>
  <c r="B2754" i="24"/>
  <c r="B2758" i="24"/>
  <c r="B2762" i="24"/>
  <c r="B2766" i="24"/>
  <c r="B2770" i="24"/>
  <c r="B2774" i="24"/>
  <c r="B2778" i="24"/>
  <c r="B2782" i="24"/>
  <c r="B2786" i="24"/>
  <c r="B2790" i="24"/>
  <c r="B2794" i="24"/>
  <c r="B2798" i="24"/>
  <c r="B2802" i="24"/>
  <c r="B2806" i="24"/>
  <c r="B2810" i="24"/>
  <c r="B2814" i="24"/>
  <c r="B2818" i="24"/>
  <c r="B2822" i="24"/>
  <c r="B2826" i="24"/>
  <c r="B2830" i="24"/>
  <c r="B2834" i="24"/>
  <c r="B2838" i="24"/>
  <c r="B2842" i="24"/>
  <c r="B2846" i="24"/>
  <c r="B2850" i="24"/>
  <c r="B2854" i="24"/>
  <c r="B2858" i="24"/>
  <c r="B2862" i="24"/>
  <c r="B2866" i="24"/>
  <c r="B2870" i="24"/>
  <c r="B2874" i="24"/>
  <c r="B2878" i="24"/>
  <c r="B2882" i="24"/>
  <c r="B2886" i="24"/>
  <c r="B2890" i="24"/>
  <c r="B2894" i="24"/>
  <c r="B2898" i="24"/>
  <c r="B2902" i="24"/>
  <c r="B2906" i="24"/>
  <c r="B2910" i="24"/>
  <c r="B2914" i="24"/>
  <c r="B2918" i="24"/>
  <c r="B2922" i="24"/>
  <c r="B2926" i="24"/>
  <c r="B2930" i="24"/>
  <c r="B2934" i="24"/>
  <c r="B2938" i="24"/>
  <c r="B2942" i="24"/>
  <c r="B2946" i="24"/>
  <c r="B2950" i="24"/>
  <c r="B2954" i="24"/>
  <c r="B2958" i="24"/>
  <c r="B2962" i="24"/>
  <c r="B2966" i="24"/>
  <c r="B2970" i="24"/>
  <c r="B2974" i="24"/>
  <c r="B2978" i="24"/>
  <c r="B2982" i="24"/>
  <c r="B2986" i="24"/>
  <c r="B2990" i="24"/>
  <c r="B2994" i="24"/>
  <c r="B2998" i="24"/>
  <c r="B3002" i="24"/>
  <c r="B3006" i="24"/>
  <c r="B3010" i="24"/>
  <c r="B3014" i="24"/>
  <c r="B3018" i="24"/>
  <c r="B3022" i="24"/>
  <c r="B3026" i="24"/>
  <c r="B3030" i="24"/>
  <c r="B3034" i="24"/>
  <c r="B3038" i="24"/>
  <c r="B3042" i="24"/>
  <c r="B3046" i="24"/>
  <c r="B3050" i="24"/>
  <c r="B3054" i="24"/>
  <c r="B3058" i="24"/>
  <c r="B3062" i="24"/>
  <c r="B3066" i="24"/>
  <c r="B3070" i="24"/>
  <c r="B3074" i="24"/>
  <c r="B3078" i="24"/>
  <c r="B3082" i="24"/>
  <c r="B3086" i="24"/>
  <c r="B3090" i="24"/>
  <c r="B3094" i="24"/>
  <c r="B3098" i="24"/>
  <c r="B3102" i="24"/>
  <c r="B3106" i="24"/>
  <c r="B3110" i="24"/>
  <c r="B3114" i="24"/>
  <c r="B3118" i="24"/>
  <c r="B3122" i="24"/>
  <c r="B3126" i="24"/>
  <c r="B3130" i="24"/>
  <c r="B3134" i="24"/>
  <c r="B3138" i="24"/>
  <c r="B3142" i="24"/>
  <c r="B3146" i="24"/>
  <c r="B3150" i="24"/>
  <c r="B3154" i="24"/>
  <c r="B3158" i="24"/>
  <c r="B3162" i="24"/>
  <c r="B3166" i="24"/>
  <c r="B3170" i="24"/>
  <c r="B3174" i="24"/>
  <c r="B3178" i="24"/>
  <c r="B3182" i="24"/>
  <c r="B3186" i="24"/>
  <c r="B3190" i="24"/>
  <c r="B3194" i="24"/>
  <c r="B3198" i="24"/>
  <c r="B3202" i="24"/>
  <c r="B3206" i="24"/>
  <c r="B3210" i="24"/>
  <c r="B3214" i="24"/>
  <c r="B3218" i="24"/>
  <c r="B3222" i="24"/>
  <c r="B3226" i="24"/>
  <c r="B3230" i="24"/>
  <c r="B3234" i="24"/>
  <c r="B3238" i="24"/>
  <c r="B3242" i="24"/>
  <c r="B3246" i="24"/>
  <c r="B3250" i="24"/>
  <c r="B3254" i="24"/>
  <c r="B3258" i="24"/>
  <c r="B3262" i="24"/>
  <c r="B3266" i="24"/>
  <c r="B3270" i="24"/>
  <c r="B3274" i="24"/>
  <c r="B3278" i="24"/>
  <c r="B3282" i="24"/>
  <c r="B3286" i="24"/>
  <c r="B3290" i="24"/>
  <c r="B3294" i="24"/>
  <c r="B3298" i="24"/>
  <c r="B3302" i="24"/>
  <c r="B3306" i="24"/>
  <c r="B3310" i="24"/>
  <c r="B3314" i="24"/>
  <c r="B3318" i="24"/>
  <c r="B3322" i="24"/>
  <c r="B3326" i="24"/>
  <c r="B3330" i="24"/>
  <c r="B3334" i="24"/>
  <c r="B3338" i="24"/>
  <c r="B3342" i="24"/>
  <c r="B3346" i="24"/>
  <c r="B3350" i="24"/>
  <c r="B3354" i="24"/>
  <c r="B3358" i="24"/>
  <c r="B3362" i="24"/>
  <c r="B3366" i="24"/>
  <c r="B3370" i="24"/>
  <c r="B3374" i="24"/>
  <c r="B3378" i="24"/>
  <c r="B3382" i="24"/>
  <c r="B3386" i="24"/>
  <c r="B3390" i="24"/>
  <c r="B3394" i="24"/>
  <c r="B3398" i="24"/>
  <c r="B3402" i="24"/>
  <c r="B3406" i="24"/>
  <c r="B3410" i="24"/>
  <c r="B3414" i="24"/>
  <c r="B3418" i="24"/>
  <c r="B3422" i="24"/>
  <c r="B3426" i="24"/>
  <c r="B3430" i="24"/>
  <c r="B3434" i="24"/>
  <c r="B3438" i="24"/>
  <c r="B3442" i="24"/>
  <c r="B3446" i="24"/>
  <c r="B3450" i="24"/>
  <c r="B3454" i="24"/>
  <c r="B3458" i="24"/>
  <c r="J14" i="39" l="1"/>
  <c r="J15" i="39" s="1"/>
  <c r="I15" i="39"/>
  <c r="D11" i="39"/>
  <c r="T3" i="24" l="1"/>
  <c r="U3" i="24"/>
  <c r="J3" i="24"/>
  <c r="M3" i="24"/>
  <c r="W1557" i="24"/>
  <c r="U1557" i="24" s="1"/>
  <c r="X1557" i="24"/>
  <c r="Z1557" i="24"/>
  <c r="AI3" i="24"/>
  <c r="AI1557" i="24" l="1"/>
  <c r="AL1557" i="24" s="1"/>
  <c r="AH1557" i="24"/>
  <c r="AK1557" i="24" s="1"/>
  <c r="AJ1557" i="24"/>
  <c r="AM1557" i="24" s="1"/>
  <c r="V1557" i="24"/>
  <c r="O3" i="24"/>
  <c r="N3" i="24"/>
  <c r="L3" i="24"/>
  <c r="K3" i="24"/>
  <c r="P10" i="24"/>
  <c r="P11" i="24"/>
  <c r="P12" i="24"/>
  <c r="P13" i="24"/>
  <c r="P14" i="24"/>
  <c r="P15" i="24"/>
  <c r="P16" i="24"/>
  <c r="P17" i="24"/>
  <c r="P18" i="24"/>
  <c r="P19" i="24"/>
  <c r="P20" i="24"/>
  <c r="P21" i="24"/>
  <c r="P22" i="24"/>
  <c r="P23" i="24"/>
  <c r="P24" i="24"/>
  <c r="P25" i="24"/>
  <c r="P26" i="24"/>
  <c r="P27" i="24"/>
  <c r="P28" i="24"/>
  <c r="P29" i="24"/>
  <c r="P30" i="24"/>
  <c r="P31" i="24"/>
  <c r="P32" i="24"/>
  <c r="P33" i="24"/>
  <c r="P34" i="24"/>
  <c r="P35" i="24"/>
  <c r="P36" i="24"/>
  <c r="P37" i="24"/>
  <c r="P38" i="24"/>
  <c r="P39" i="24"/>
  <c r="P40" i="24"/>
  <c r="P41" i="24"/>
  <c r="P42" i="24"/>
  <c r="P43" i="24"/>
  <c r="P44" i="24"/>
  <c r="P45" i="24"/>
  <c r="P46" i="24"/>
  <c r="P47" i="24"/>
  <c r="P48" i="24"/>
  <c r="P49" i="24"/>
  <c r="P50" i="24"/>
  <c r="P51" i="24"/>
  <c r="P52" i="24"/>
  <c r="P53" i="24"/>
  <c r="P54" i="24"/>
  <c r="P55" i="24"/>
  <c r="P56" i="24"/>
  <c r="P57" i="24"/>
  <c r="P58" i="24"/>
  <c r="P59" i="24"/>
  <c r="P60" i="24"/>
  <c r="P61" i="24"/>
  <c r="P62" i="24"/>
  <c r="P63" i="24"/>
  <c r="P64" i="24"/>
  <c r="P65" i="24"/>
  <c r="P66" i="24"/>
  <c r="P67" i="24"/>
  <c r="P68" i="24"/>
  <c r="P69" i="24"/>
  <c r="P70" i="24"/>
  <c r="P71" i="24"/>
  <c r="P72" i="24"/>
  <c r="P73" i="24"/>
  <c r="P74" i="24"/>
  <c r="P75" i="24"/>
  <c r="P76" i="24"/>
  <c r="P77" i="24"/>
  <c r="P78" i="24"/>
  <c r="P79" i="24"/>
  <c r="P80" i="24"/>
  <c r="P81" i="24"/>
  <c r="P82" i="24"/>
  <c r="Z83" i="24"/>
  <c r="P83" i="24"/>
  <c r="R83" i="24" s="1"/>
  <c r="AB83" i="24" s="1"/>
  <c r="AC83" i="24" s="1"/>
  <c r="AD83" i="24" s="1"/>
  <c r="AF83" i="24" s="1"/>
  <c r="AG83" i="24" s="1"/>
  <c r="P84" i="24"/>
  <c r="R84" i="24" s="1"/>
  <c r="AB84" i="24" s="1"/>
  <c r="AC84" i="24" s="1"/>
  <c r="AD84" i="24" s="1"/>
  <c r="AF84" i="24" s="1"/>
  <c r="AG84" i="24" s="1"/>
  <c r="Z85" i="24"/>
  <c r="P85" i="24"/>
  <c r="R85" i="24" s="1"/>
  <c r="AB85" i="24" s="1"/>
  <c r="AC85" i="24" s="1"/>
  <c r="AD85" i="24" s="1"/>
  <c r="AF85" i="24" s="1"/>
  <c r="AG85" i="24" s="1"/>
  <c r="P86" i="24"/>
  <c r="R86" i="24" s="1"/>
  <c r="AB86" i="24" s="1"/>
  <c r="AC86" i="24" s="1"/>
  <c r="AD86" i="24" s="1"/>
  <c r="AF86" i="24" s="1"/>
  <c r="AG86" i="24" s="1"/>
  <c r="Z87" i="24"/>
  <c r="P87" i="24"/>
  <c r="R87" i="24" s="1"/>
  <c r="AB87" i="24" s="1"/>
  <c r="AC87" i="24" s="1"/>
  <c r="AD87" i="24" s="1"/>
  <c r="AF87" i="24" s="1"/>
  <c r="AG87" i="24" s="1"/>
  <c r="P88" i="24"/>
  <c r="R88" i="24" s="1"/>
  <c r="AB88" i="24" s="1"/>
  <c r="AC88" i="24" s="1"/>
  <c r="AD88" i="24" s="1"/>
  <c r="AF88" i="24" s="1"/>
  <c r="AG88" i="24" s="1"/>
  <c r="Z89" i="24"/>
  <c r="P89" i="24"/>
  <c r="R89" i="24" s="1"/>
  <c r="AB89" i="24" s="1"/>
  <c r="AC89" i="24" s="1"/>
  <c r="AD89" i="24" s="1"/>
  <c r="AF89" i="24" s="1"/>
  <c r="AG89" i="24" s="1"/>
  <c r="P90" i="24"/>
  <c r="R90" i="24" s="1"/>
  <c r="AB90" i="24" s="1"/>
  <c r="AC90" i="24" s="1"/>
  <c r="AD90" i="24" s="1"/>
  <c r="AF90" i="24" s="1"/>
  <c r="AG90" i="24" s="1"/>
  <c r="Z91" i="24"/>
  <c r="P91" i="24"/>
  <c r="R91" i="24" s="1"/>
  <c r="AB91" i="24" s="1"/>
  <c r="AC91" i="24" s="1"/>
  <c r="AD91" i="24" s="1"/>
  <c r="AF91" i="24" s="1"/>
  <c r="AG91" i="24" s="1"/>
  <c r="Z92" i="24"/>
  <c r="P92" i="24"/>
  <c r="R92" i="24" s="1"/>
  <c r="AB92" i="24" s="1"/>
  <c r="AC92" i="24" s="1"/>
  <c r="AD92" i="24" s="1"/>
  <c r="AF92" i="24" s="1"/>
  <c r="AG92" i="24" s="1"/>
  <c r="Z93" i="24"/>
  <c r="P93" i="24"/>
  <c r="R93" i="24" s="1"/>
  <c r="AB93" i="24" s="1"/>
  <c r="AC93" i="24" s="1"/>
  <c r="AD93" i="24" s="1"/>
  <c r="AF93" i="24" s="1"/>
  <c r="AG93" i="24" s="1"/>
  <c r="Z94" i="24"/>
  <c r="P94" i="24"/>
  <c r="R94" i="24" s="1"/>
  <c r="AB94" i="24" s="1"/>
  <c r="AC94" i="24" s="1"/>
  <c r="AD94" i="24" s="1"/>
  <c r="AF94" i="24" s="1"/>
  <c r="AG94" i="24" s="1"/>
  <c r="Z95" i="24"/>
  <c r="P95" i="24"/>
  <c r="R95" i="24" s="1"/>
  <c r="AB95" i="24" s="1"/>
  <c r="AC95" i="24" s="1"/>
  <c r="AD95" i="24" s="1"/>
  <c r="AF95" i="24" s="1"/>
  <c r="AG95" i="24" s="1"/>
  <c r="Z96" i="24"/>
  <c r="P96" i="24"/>
  <c r="R96" i="24" s="1"/>
  <c r="AB96" i="24" s="1"/>
  <c r="AC96" i="24" s="1"/>
  <c r="AD96" i="24" s="1"/>
  <c r="AF96" i="24" s="1"/>
  <c r="AG96" i="24" s="1"/>
  <c r="Z97" i="24"/>
  <c r="P97" i="24"/>
  <c r="R97" i="24" s="1"/>
  <c r="AB97" i="24" s="1"/>
  <c r="AC97" i="24" s="1"/>
  <c r="AD97" i="24" s="1"/>
  <c r="AF97" i="24" s="1"/>
  <c r="AG97" i="24" s="1"/>
  <c r="Z98" i="24"/>
  <c r="P98" i="24"/>
  <c r="R98" i="24" s="1"/>
  <c r="AB98" i="24" s="1"/>
  <c r="AC98" i="24" s="1"/>
  <c r="AD98" i="24" s="1"/>
  <c r="AF98" i="24" s="1"/>
  <c r="AG98" i="24" s="1"/>
  <c r="Z99" i="24"/>
  <c r="P99" i="24"/>
  <c r="R99" i="24" s="1"/>
  <c r="AB99" i="24" s="1"/>
  <c r="AC99" i="24" s="1"/>
  <c r="AD99" i="24" s="1"/>
  <c r="AF99" i="24" s="1"/>
  <c r="AG99" i="24" s="1"/>
  <c r="P100" i="24"/>
  <c r="R100" i="24" s="1"/>
  <c r="AB100" i="24" s="1"/>
  <c r="AC100" i="24" s="1"/>
  <c r="AD100" i="24" s="1"/>
  <c r="AF100" i="24" s="1"/>
  <c r="AG100" i="24" s="1"/>
  <c r="P101" i="24"/>
  <c r="R101" i="24" s="1"/>
  <c r="AB101" i="24" s="1"/>
  <c r="AC101" i="24" s="1"/>
  <c r="AD101" i="24" s="1"/>
  <c r="AF101" i="24" s="1"/>
  <c r="AG101" i="24" s="1"/>
  <c r="P102" i="24"/>
  <c r="R102" i="24" s="1"/>
  <c r="AB102" i="24" s="1"/>
  <c r="AC102" i="24" s="1"/>
  <c r="AD102" i="24" s="1"/>
  <c r="AF102" i="24" s="1"/>
  <c r="AG102" i="24" s="1"/>
  <c r="P103" i="24"/>
  <c r="R103" i="24" s="1"/>
  <c r="AB103" i="24" s="1"/>
  <c r="AC103" i="24" s="1"/>
  <c r="AD103" i="24" s="1"/>
  <c r="AF103" i="24" s="1"/>
  <c r="AG103" i="24" s="1"/>
  <c r="P104" i="24"/>
  <c r="R104" i="24" s="1"/>
  <c r="AB104" i="24" s="1"/>
  <c r="AC104" i="24" s="1"/>
  <c r="AD104" i="24" s="1"/>
  <c r="AF104" i="24" s="1"/>
  <c r="AG104" i="24" s="1"/>
  <c r="P105" i="24"/>
  <c r="R105" i="24" s="1"/>
  <c r="AB105" i="24" s="1"/>
  <c r="AC105" i="24" s="1"/>
  <c r="AD105" i="24" s="1"/>
  <c r="AF105" i="24" s="1"/>
  <c r="AG105" i="24" s="1"/>
  <c r="P106" i="24"/>
  <c r="R106" i="24" s="1"/>
  <c r="AB106" i="24" s="1"/>
  <c r="AC106" i="24" s="1"/>
  <c r="AD106" i="24" s="1"/>
  <c r="AF106" i="24" s="1"/>
  <c r="AG106" i="24" s="1"/>
  <c r="P107" i="24"/>
  <c r="R107" i="24" s="1"/>
  <c r="AB107" i="24" s="1"/>
  <c r="AC107" i="24" s="1"/>
  <c r="AD107" i="24" s="1"/>
  <c r="AF107" i="24" s="1"/>
  <c r="AG107" i="24" s="1"/>
  <c r="P108" i="24"/>
  <c r="R108" i="24" s="1"/>
  <c r="AB108" i="24" s="1"/>
  <c r="AC108" i="24" s="1"/>
  <c r="AD108" i="24" s="1"/>
  <c r="AF108" i="24" s="1"/>
  <c r="AG108" i="24" s="1"/>
  <c r="P109" i="24"/>
  <c r="R109" i="24" s="1"/>
  <c r="AB109" i="24" s="1"/>
  <c r="AC109" i="24" s="1"/>
  <c r="AD109" i="24" s="1"/>
  <c r="AF109" i="24" s="1"/>
  <c r="AG109" i="24" s="1"/>
  <c r="P110" i="24"/>
  <c r="R110" i="24" s="1"/>
  <c r="AB110" i="24" s="1"/>
  <c r="AC110" i="24" s="1"/>
  <c r="AD110" i="24" s="1"/>
  <c r="AF110" i="24" s="1"/>
  <c r="AG110" i="24" s="1"/>
  <c r="P111" i="24"/>
  <c r="R111" i="24" s="1"/>
  <c r="AB111" i="24" s="1"/>
  <c r="AC111" i="24" s="1"/>
  <c r="AD111" i="24" s="1"/>
  <c r="AF111" i="24" s="1"/>
  <c r="AG111" i="24" s="1"/>
  <c r="P112" i="24"/>
  <c r="R112" i="24" s="1"/>
  <c r="AB112" i="24" s="1"/>
  <c r="AC112" i="24" s="1"/>
  <c r="AD112" i="24" s="1"/>
  <c r="AF112" i="24" s="1"/>
  <c r="AG112" i="24" s="1"/>
  <c r="P113" i="24"/>
  <c r="R113" i="24" s="1"/>
  <c r="AB113" i="24" s="1"/>
  <c r="AC113" i="24" s="1"/>
  <c r="AD113" i="24" s="1"/>
  <c r="AF113" i="24" s="1"/>
  <c r="AG113" i="24" s="1"/>
  <c r="P114" i="24"/>
  <c r="R114" i="24" s="1"/>
  <c r="AB114" i="24" s="1"/>
  <c r="AC114" i="24" s="1"/>
  <c r="AD114" i="24" s="1"/>
  <c r="AF114" i="24" s="1"/>
  <c r="AG114" i="24" s="1"/>
  <c r="Z115" i="24"/>
  <c r="P115" i="24"/>
  <c r="R115" i="24" s="1"/>
  <c r="AB115" i="24" s="1"/>
  <c r="AC115" i="24" s="1"/>
  <c r="AD115" i="24" s="1"/>
  <c r="AF115" i="24" s="1"/>
  <c r="AG115" i="24" s="1"/>
  <c r="Z116" i="24"/>
  <c r="P116" i="24"/>
  <c r="R116" i="24" s="1"/>
  <c r="AB116" i="24" s="1"/>
  <c r="AC116" i="24" s="1"/>
  <c r="AD116" i="24" s="1"/>
  <c r="AF116" i="24" s="1"/>
  <c r="AG116" i="24" s="1"/>
  <c r="Z117" i="24"/>
  <c r="P117" i="24"/>
  <c r="R117" i="24" s="1"/>
  <c r="AB117" i="24" s="1"/>
  <c r="AC117" i="24" s="1"/>
  <c r="AD117" i="24" s="1"/>
  <c r="AF117" i="24" s="1"/>
  <c r="AG117" i="24" s="1"/>
  <c r="Z118" i="24"/>
  <c r="P118" i="24"/>
  <c r="R118" i="24" s="1"/>
  <c r="AB118" i="24" s="1"/>
  <c r="AC118" i="24" s="1"/>
  <c r="AD118" i="24" s="1"/>
  <c r="AF118" i="24" s="1"/>
  <c r="AG118" i="24" s="1"/>
  <c r="Z119" i="24"/>
  <c r="P119" i="24"/>
  <c r="R119" i="24" s="1"/>
  <c r="AB119" i="24" s="1"/>
  <c r="AC119" i="24" s="1"/>
  <c r="AD119" i="24" s="1"/>
  <c r="AF119" i="24" s="1"/>
  <c r="AG119" i="24" s="1"/>
  <c r="Z120" i="24"/>
  <c r="P120" i="24"/>
  <c r="R120" i="24" s="1"/>
  <c r="AB120" i="24" s="1"/>
  <c r="AC120" i="24" s="1"/>
  <c r="AD120" i="24" s="1"/>
  <c r="AF120" i="24" s="1"/>
  <c r="AG120" i="24" s="1"/>
  <c r="Z121" i="24"/>
  <c r="P121" i="24"/>
  <c r="R121" i="24" s="1"/>
  <c r="AB121" i="24" s="1"/>
  <c r="AC121" i="24" s="1"/>
  <c r="AD121" i="24" s="1"/>
  <c r="AF121" i="24" s="1"/>
  <c r="AG121" i="24" s="1"/>
  <c r="Z122" i="24"/>
  <c r="P122" i="24"/>
  <c r="R122" i="24" s="1"/>
  <c r="AB122" i="24" s="1"/>
  <c r="AC122" i="24" s="1"/>
  <c r="AD122" i="24" s="1"/>
  <c r="AF122" i="24" s="1"/>
  <c r="AG122" i="24" s="1"/>
  <c r="Z123" i="24"/>
  <c r="P123" i="24"/>
  <c r="R123" i="24" s="1"/>
  <c r="AB123" i="24" s="1"/>
  <c r="AC123" i="24" s="1"/>
  <c r="AD123" i="24" s="1"/>
  <c r="AF123" i="24" s="1"/>
  <c r="AG123" i="24" s="1"/>
  <c r="Z124" i="24"/>
  <c r="P124" i="24"/>
  <c r="R124" i="24" s="1"/>
  <c r="AB124" i="24" s="1"/>
  <c r="AC124" i="24" s="1"/>
  <c r="AD124" i="24" s="1"/>
  <c r="AF124" i="24" s="1"/>
  <c r="AG124" i="24" s="1"/>
  <c r="Z125" i="24"/>
  <c r="P125" i="24"/>
  <c r="R125" i="24" s="1"/>
  <c r="AB125" i="24" s="1"/>
  <c r="AC125" i="24" s="1"/>
  <c r="AD125" i="24" s="1"/>
  <c r="AF125" i="24" s="1"/>
  <c r="AG125" i="24" s="1"/>
  <c r="Z126" i="24"/>
  <c r="P126" i="24"/>
  <c r="R126" i="24" s="1"/>
  <c r="AB126" i="24" s="1"/>
  <c r="AC126" i="24" s="1"/>
  <c r="AD126" i="24" s="1"/>
  <c r="AF126" i="24" s="1"/>
  <c r="AG126" i="24" s="1"/>
  <c r="Z127" i="24"/>
  <c r="P127" i="24"/>
  <c r="R127" i="24" s="1"/>
  <c r="AB127" i="24" s="1"/>
  <c r="AC127" i="24" s="1"/>
  <c r="AD127" i="24" s="1"/>
  <c r="AF127" i="24" s="1"/>
  <c r="AG127" i="24" s="1"/>
  <c r="Z128" i="24"/>
  <c r="P128" i="24"/>
  <c r="R128" i="24" s="1"/>
  <c r="AB128" i="24" s="1"/>
  <c r="AC128" i="24" s="1"/>
  <c r="AD128" i="24" s="1"/>
  <c r="AF128" i="24" s="1"/>
  <c r="AG128" i="24" s="1"/>
  <c r="Z129" i="24"/>
  <c r="P129" i="24"/>
  <c r="R129" i="24" s="1"/>
  <c r="AB129" i="24" s="1"/>
  <c r="AC129" i="24" s="1"/>
  <c r="AD129" i="24" s="1"/>
  <c r="AF129" i="24" s="1"/>
  <c r="AG129" i="24" s="1"/>
  <c r="Z130" i="24"/>
  <c r="P130" i="24"/>
  <c r="R130" i="24" s="1"/>
  <c r="AB130" i="24" s="1"/>
  <c r="AC130" i="24" s="1"/>
  <c r="AD130" i="24" s="1"/>
  <c r="AF130" i="24" s="1"/>
  <c r="AG130" i="24" s="1"/>
  <c r="Z131" i="24"/>
  <c r="P131" i="24"/>
  <c r="R131" i="24" s="1"/>
  <c r="AB131" i="24" s="1"/>
  <c r="AC131" i="24" s="1"/>
  <c r="AD131" i="24" s="1"/>
  <c r="AF131" i="24" s="1"/>
  <c r="AG131" i="24" s="1"/>
  <c r="Z132" i="24"/>
  <c r="P132" i="24"/>
  <c r="R132" i="24" s="1"/>
  <c r="AB132" i="24" s="1"/>
  <c r="AC132" i="24" s="1"/>
  <c r="Z133" i="24"/>
  <c r="P133" i="24"/>
  <c r="R133" i="24" s="1"/>
  <c r="AB133" i="24" s="1"/>
  <c r="AC133" i="24" s="1"/>
  <c r="AD133" i="24" s="1"/>
  <c r="AF133" i="24" s="1"/>
  <c r="AG133" i="24" s="1"/>
  <c r="Z134" i="24"/>
  <c r="P134" i="24"/>
  <c r="R134" i="24" s="1"/>
  <c r="AB134" i="24" s="1"/>
  <c r="AC134" i="24" s="1"/>
  <c r="AD134" i="24" s="1"/>
  <c r="AF134" i="24" s="1"/>
  <c r="AG134" i="24" s="1"/>
  <c r="Z135" i="24"/>
  <c r="P135" i="24"/>
  <c r="R135" i="24" s="1"/>
  <c r="AB135" i="24" s="1"/>
  <c r="AC135" i="24" s="1"/>
  <c r="AD135" i="24" s="1"/>
  <c r="AF135" i="24" s="1"/>
  <c r="AG135" i="24" s="1"/>
  <c r="Z136" i="24"/>
  <c r="P136" i="24"/>
  <c r="R136" i="24" s="1"/>
  <c r="AB136" i="24" s="1"/>
  <c r="AC136" i="24" s="1"/>
  <c r="Z137" i="24"/>
  <c r="P137" i="24"/>
  <c r="R137" i="24" s="1"/>
  <c r="AB137" i="24" s="1"/>
  <c r="AC137" i="24" s="1"/>
  <c r="AD137" i="24" s="1"/>
  <c r="AF137" i="24" s="1"/>
  <c r="AG137" i="24" s="1"/>
  <c r="Z138" i="24"/>
  <c r="P138" i="24"/>
  <c r="R138" i="24" s="1"/>
  <c r="AB138" i="24" s="1"/>
  <c r="AC138" i="24" s="1"/>
  <c r="AD138" i="24" s="1"/>
  <c r="AF138" i="24" s="1"/>
  <c r="AG138" i="24" s="1"/>
  <c r="Z139" i="24"/>
  <c r="P139" i="24"/>
  <c r="R139" i="24" s="1"/>
  <c r="AB139" i="24" s="1"/>
  <c r="AC139" i="24" s="1"/>
  <c r="AD139" i="24" s="1"/>
  <c r="AF139" i="24" s="1"/>
  <c r="AG139" i="24" s="1"/>
  <c r="Z140" i="24"/>
  <c r="P140" i="24"/>
  <c r="R140" i="24" s="1"/>
  <c r="AB140" i="24" s="1"/>
  <c r="AC140" i="24" s="1"/>
  <c r="Z141" i="24"/>
  <c r="P141" i="24"/>
  <c r="R141" i="24" s="1"/>
  <c r="AB141" i="24" s="1"/>
  <c r="AC141" i="24" s="1"/>
  <c r="AD141" i="24" s="1"/>
  <c r="AF141" i="24" s="1"/>
  <c r="AG141" i="24" s="1"/>
  <c r="Z142" i="24"/>
  <c r="P142" i="24"/>
  <c r="R142" i="24" s="1"/>
  <c r="AB142" i="24" s="1"/>
  <c r="AC142" i="24" s="1"/>
  <c r="AD142" i="24" s="1"/>
  <c r="AF142" i="24" s="1"/>
  <c r="AG142" i="24" s="1"/>
  <c r="Z143" i="24"/>
  <c r="P143" i="24"/>
  <c r="R143" i="24" s="1"/>
  <c r="AB143" i="24" s="1"/>
  <c r="AC143" i="24" s="1"/>
  <c r="Z144" i="24"/>
  <c r="P144" i="24"/>
  <c r="R144" i="24" s="1"/>
  <c r="AB144" i="24" s="1"/>
  <c r="AC144" i="24" s="1"/>
  <c r="AD144" i="24" s="1"/>
  <c r="AF144" i="24" s="1"/>
  <c r="AG144" i="24" s="1"/>
  <c r="Z145" i="24"/>
  <c r="P145" i="24"/>
  <c r="R145" i="24" s="1"/>
  <c r="AB145" i="24" s="1"/>
  <c r="AC145" i="24" s="1"/>
  <c r="AD145" i="24" s="1"/>
  <c r="AF145" i="24" s="1"/>
  <c r="AG145" i="24" s="1"/>
  <c r="Z146" i="24"/>
  <c r="P146" i="24"/>
  <c r="R146" i="24" s="1"/>
  <c r="AB146" i="24" s="1"/>
  <c r="AC146" i="24" s="1"/>
  <c r="AD146" i="24" s="1"/>
  <c r="AF146" i="24" s="1"/>
  <c r="AG146" i="24" s="1"/>
  <c r="Z147" i="24"/>
  <c r="P147" i="24"/>
  <c r="R147" i="24" s="1"/>
  <c r="AB147" i="24" s="1"/>
  <c r="AC147" i="24" s="1"/>
  <c r="Z148" i="24"/>
  <c r="P148" i="24"/>
  <c r="R148" i="24" s="1"/>
  <c r="AB148" i="24" s="1"/>
  <c r="AC148" i="24" s="1"/>
  <c r="AD148" i="24" s="1"/>
  <c r="AF148" i="24" s="1"/>
  <c r="AG148" i="24" s="1"/>
  <c r="Z149" i="24"/>
  <c r="P149" i="24"/>
  <c r="R149" i="24" s="1"/>
  <c r="AB149" i="24" s="1"/>
  <c r="AC149" i="24" s="1"/>
  <c r="AD149" i="24" s="1"/>
  <c r="AF149" i="24" s="1"/>
  <c r="AG149" i="24" s="1"/>
  <c r="Z150" i="24"/>
  <c r="P150" i="24"/>
  <c r="R150" i="24" s="1"/>
  <c r="AB150" i="24" s="1"/>
  <c r="AC150" i="24" s="1"/>
  <c r="AD150" i="24" s="1"/>
  <c r="AF150" i="24" s="1"/>
  <c r="AG150" i="24" s="1"/>
  <c r="Z151" i="24"/>
  <c r="P151" i="24"/>
  <c r="R151" i="24" s="1"/>
  <c r="AB151" i="24" s="1"/>
  <c r="AC151" i="24" s="1"/>
  <c r="Z152" i="24"/>
  <c r="P152" i="24"/>
  <c r="R152" i="24" s="1"/>
  <c r="AB152" i="24" s="1"/>
  <c r="AC152" i="24" s="1"/>
  <c r="AD152" i="24" s="1"/>
  <c r="AF152" i="24" s="1"/>
  <c r="AG152" i="24" s="1"/>
  <c r="Z153" i="24"/>
  <c r="P153" i="24"/>
  <c r="R153" i="24" s="1"/>
  <c r="AB153" i="24" s="1"/>
  <c r="AC153" i="24" s="1"/>
  <c r="AD153" i="24" s="1"/>
  <c r="AF153" i="24" s="1"/>
  <c r="AG153" i="24" s="1"/>
  <c r="Z154" i="24"/>
  <c r="P154" i="24"/>
  <c r="R154" i="24" s="1"/>
  <c r="AB154" i="24" s="1"/>
  <c r="AC154" i="24" s="1"/>
  <c r="AD154" i="24" s="1"/>
  <c r="AF154" i="24" s="1"/>
  <c r="AG154" i="24" s="1"/>
  <c r="Z155" i="24"/>
  <c r="P155" i="24"/>
  <c r="R155" i="24" s="1"/>
  <c r="AB155" i="24" s="1"/>
  <c r="AC155" i="24" s="1"/>
  <c r="AD155" i="24" s="1"/>
  <c r="AF155" i="24" s="1"/>
  <c r="AG155" i="24" s="1"/>
  <c r="Z156" i="24"/>
  <c r="P156" i="24"/>
  <c r="R156" i="24" s="1"/>
  <c r="AB156" i="24" s="1"/>
  <c r="AC156" i="24" s="1"/>
  <c r="AD156" i="24" s="1"/>
  <c r="AF156" i="24" s="1"/>
  <c r="AG156" i="24" s="1"/>
  <c r="Z157" i="24"/>
  <c r="P157" i="24"/>
  <c r="R157" i="24" s="1"/>
  <c r="AB157" i="24" s="1"/>
  <c r="AC157" i="24" s="1"/>
  <c r="AD157" i="24" s="1"/>
  <c r="AF157" i="24" s="1"/>
  <c r="AG157" i="24" s="1"/>
  <c r="Z158" i="24"/>
  <c r="P158" i="24"/>
  <c r="R158" i="24" s="1"/>
  <c r="AB158" i="24" s="1"/>
  <c r="AC158" i="24" s="1"/>
  <c r="AD158" i="24" s="1"/>
  <c r="AF158" i="24" s="1"/>
  <c r="AG158" i="24" s="1"/>
  <c r="Z159" i="24"/>
  <c r="P159" i="24"/>
  <c r="R159" i="24" s="1"/>
  <c r="AB159" i="24" s="1"/>
  <c r="AC159" i="24" s="1"/>
  <c r="AD159" i="24" s="1"/>
  <c r="AF159" i="24" s="1"/>
  <c r="AG159" i="24" s="1"/>
  <c r="Z160" i="24"/>
  <c r="P160" i="24"/>
  <c r="R160" i="24" s="1"/>
  <c r="AB160" i="24" s="1"/>
  <c r="AC160" i="24" s="1"/>
  <c r="AD160" i="24" s="1"/>
  <c r="AF160" i="24" s="1"/>
  <c r="AG160" i="24" s="1"/>
  <c r="Z161" i="24"/>
  <c r="P161" i="24"/>
  <c r="R161" i="24" s="1"/>
  <c r="AB161" i="24" s="1"/>
  <c r="AC161" i="24" s="1"/>
  <c r="AD161" i="24" s="1"/>
  <c r="AF161" i="24" s="1"/>
  <c r="AG161" i="24" s="1"/>
  <c r="Z162" i="24"/>
  <c r="P162" i="24"/>
  <c r="R162" i="24" s="1"/>
  <c r="AB162" i="24" s="1"/>
  <c r="AC162" i="24" s="1"/>
  <c r="AD162" i="24" s="1"/>
  <c r="AF162" i="24" s="1"/>
  <c r="AG162" i="24" s="1"/>
  <c r="Z163" i="24"/>
  <c r="P163" i="24"/>
  <c r="R163" i="24" s="1"/>
  <c r="AB163" i="24" s="1"/>
  <c r="AC163" i="24" s="1"/>
  <c r="AD163" i="24" s="1"/>
  <c r="AF163" i="24" s="1"/>
  <c r="AG163" i="24" s="1"/>
  <c r="Z164" i="24"/>
  <c r="P164" i="24"/>
  <c r="R164" i="24" s="1"/>
  <c r="AB164" i="24" s="1"/>
  <c r="AC164" i="24" s="1"/>
  <c r="AD164" i="24" s="1"/>
  <c r="AF164" i="24" s="1"/>
  <c r="AG164" i="24" s="1"/>
  <c r="Z165" i="24"/>
  <c r="P165" i="24"/>
  <c r="R165" i="24" s="1"/>
  <c r="AB165" i="24" s="1"/>
  <c r="AC165" i="24" s="1"/>
  <c r="AD165" i="24" s="1"/>
  <c r="AF165" i="24" s="1"/>
  <c r="AG165" i="24" s="1"/>
  <c r="Z166" i="24"/>
  <c r="P166" i="24"/>
  <c r="R166" i="24" s="1"/>
  <c r="AB166" i="24" s="1"/>
  <c r="AC166" i="24" s="1"/>
  <c r="AD166" i="24" s="1"/>
  <c r="AF166" i="24" s="1"/>
  <c r="AG166" i="24" s="1"/>
  <c r="Z167" i="24"/>
  <c r="P167" i="24"/>
  <c r="R167" i="24" s="1"/>
  <c r="AB167" i="24" s="1"/>
  <c r="AC167" i="24" s="1"/>
  <c r="AD167" i="24" s="1"/>
  <c r="AF167" i="24" s="1"/>
  <c r="AG167" i="24" s="1"/>
  <c r="Z168" i="24"/>
  <c r="P168" i="24"/>
  <c r="R168" i="24" s="1"/>
  <c r="AB168" i="24" s="1"/>
  <c r="AC168" i="24" s="1"/>
  <c r="AD168" i="24" s="1"/>
  <c r="AF168" i="24" s="1"/>
  <c r="AG168" i="24" s="1"/>
  <c r="Z169" i="24"/>
  <c r="P169" i="24"/>
  <c r="R169" i="24" s="1"/>
  <c r="AB169" i="24" s="1"/>
  <c r="AC169" i="24" s="1"/>
  <c r="AD169" i="24" s="1"/>
  <c r="AF169" i="24" s="1"/>
  <c r="AG169" i="24" s="1"/>
  <c r="P170" i="24"/>
  <c r="R170" i="24" s="1"/>
  <c r="AB170" i="24" s="1"/>
  <c r="AC170" i="24" s="1"/>
  <c r="AD170" i="24" s="1"/>
  <c r="AF170" i="24" s="1"/>
  <c r="AG170" i="24" s="1"/>
  <c r="P171" i="24"/>
  <c r="R171" i="24" s="1"/>
  <c r="AB171" i="24" s="1"/>
  <c r="AC171" i="24" s="1"/>
  <c r="AD171" i="24" s="1"/>
  <c r="AF171" i="24" s="1"/>
  <c r="AG171" i="24" s="1"/>
  <c r="P172" i="24"/>
  <c r="R172" i="24" s="1"/>
  <c r="AB172" i="24" s="1"/>
  <c r="AC172" i="24" s="1"/>
  <c r="AD172" i="24" s="1"/>
  <c r="AF172" i="24" s="1"/>
  <c r="AG172" i="24" s="1"/>
  <c r="P173" i="24"/>
  <c r="R173" i="24" s="1"/>
  <c r="AB173" i="24" s="1"/>
  <c r="AC173" i="24" s="1"/>
  <c r="AD173" i="24" s="1"/>
  <c r="AF173" i="24" s="1"/>
  <c r="AG173" i="24" s="1"/>
  <c r="P174" i="24"/>
  <c r="R174" i="24" s="1"/>
  <c r="AB174" i="24" s="1"/>
  <c r="AC174" i="24" s="1"/>
  <c r="AD174" i="24" s="1"/>
  <c r="AF174" i="24" s="1"/>
  <c r="AG174" i="24" s="1"/>
  <c r="P175" i="24"/>
  <c r="R175" i="24" s="1"/>
  <c r="AB175" i="24" s="1"/>
  <c r="AC175" i="24" s="1"/>
  <c r="AD175" i="24" s="1"/>
  <c r="AF175" i="24" s="1"/>
  <c r="AG175" i="24" s="1"/>
  <c r="P176" i="24"/>
  <c r="R176" i="24" s="1"/>
  <c r="AB176" i="24" s="1"/>
  <c r="AC176" i="24" s="1"/>
  <c r="AD176" i="24" s="1"/>
  <c r="AF176" i="24" s="1"/>
  <c r="AG176" i="24" s="1"/>
  <c r="P177" i="24"/>
  <c r="R177" i="24" s="1"/>
  <c r="AB177" i="24" s="1"/>
  <c r="AC177" i="24" s="1"/>
  <c r="AD177" i="24" s="1"/>
  <c r="AF177" i="24" s="1"/>
  <c r="AG177" i="24" s="1"/>
  <c r="P178" i="24"/>
  <c r="R178" i="24" s="1"/>
  <c r="AB178" i="24" s="1"/>
  <c r="AC178" i="24" s="1"/>
  <c r="AD178" i="24" s="1"/>
  <c r="AF178" i="24" s="1"/>
  <c r="AG178" i="24" s="1"/>
  <c r="P179" i="24"/>
  <c r="R179" i="24" s="1"/>
  <c r="AB179" i="24" s="1"/>
  <c r="AC179" i="24" s="1"/>
  <c r="AD179" i="24" s="1"/>
  <c r="AF179" i="24" s="1"/>
  <c r="AG179" i="24" s="1"/>
  <c r="P180" i="24"/>
  <c r="R180" i="24" s="1"/>
  <c r="AB180" i="24" s="1"/>
  <c r="AC180" i="24" s="1"/>
  <c r="AD180" i="24" s="1"/>
  <c r="AF180" i="24" s="1"/>
  <c r="AG180" i="24" s="1"/>
  <c r="P181" i="24"/>
  <c r="R181" i="24" s="1"/>
  <c r="AB181" i="24" s="1"/>
  <c r="AC181" i="24" s="1"/>
  <c r="AD181" i="24" s="1"/>
  <c r="AF181" i="24" s="1"/>
  <c r="AG181" i="24" s="1"/>
  <c r="P182" i="24"/>
  <c r="R182" i="24" s="1"/>
  <c r="AB182" i="24" s="1"/>
  <c r="AC182" i="24" s="1"/>
  <c r="AD182" i="24" s="1"/>
  <c r="AF182" i="24" s="1"/>
  <c r="AG182" i="24" s="1"/>
  <c r="P183" i="24"/>
  <c r="R183" i="24" s="1"/>
  <c r="AB183" i="24" s="1"/>
  <c r="AC183" i="24" s="1"/>
  <c r="AD183" i="24" s="1"/>
  <c r="AF183" i="24" s="1"/>
  <c r="AG183" i="24" s="1"/>
  <c r="P184" i="24"/>
  <c r="R184" i="24" s="1"/>
  <c r="AB184" i="24" s="1"/>
  <c r="AC184" i="24" s="1"/>
  <c r="AD184" i="24" s="1"/>
  <c r="AF184" i="24" s="1"/>
  <c r="AG184" i="24" s="1"/>
  <c r="Z185" i="24"/>
  <c r="P185" i="24"/>
  <c r="R185" i="24" s="1"/>
  <c r="AB185" i="24" s="1"/>
  <c r="AC185" i="24" s="1"/>
  <c r="AD185" i="24" s="1"/>
  <c r="AF185" i="24" s="1"/>
  <c r="AG185" i="24" s="1"/>
  <c r="Z186" i="24"/>
  <c r="P186" i="24"/>
  <c r="R186" i="24" s="1"/>
  <c r="AB186" i="24" s="1"/>
  <c r="AC186" i="24" s="1"/>
  <c r="AD186" i="24" s="1"/>
  <c r="AF186" i="24" s="1"/>
  <c r="AG186" i="24" s="1"/>
  <c r="Z187" i="24"/>
  <c r="P187" i="24"/>
  <c r="R187" i="24" s="1"/>
  <c r="AB187" i="24" s="1"/>
  <c r="AC187" i="24" s="1"/>
  <c r="AD187" i="24" s="1"/>
  <c r="AF187" i="24" s="1"/>
  <c r="AG187" i="24" s="1"/>
  <c r="Z188" i="24"/>
  <c r="P188" i="24"/>
  <c r="R188" i="24" s="1"/>
  <c r="AB188" i="24" s="1"/>
  <c r="AC188" i="24" s="1"/>
  <c r="AD188" i="24" s="1"/>
  <c r="AF188" i="24" s="1"/>
  <c r="AG188" i="24" s="1"/>
  <c r="Z189" i="24"/>
  <c r="P189" i="24"/>
  <c r="R189" i="24" s="1"/>
  <c r="AB189" i="24" s="1"/>
  <c r="AC189" i="24" s="1"/>
  <c r="AD189" i="24" s="1"/>
  <c r="AF189" i="24" s="1"/>
  <c r="AG189" i="24" s="1"/>
  <c r="Z190" i="24"/>
  <c r="P190" i="24"/>
  <c r="R190" i="24" s="1"/>
  <c r="AB190" i="24" s="1"/>
  <c r="AC190" i="24" s="1"/>
  <c r="AD190" i="24" s="1"/>
  <c r="AF190" i="24" s="1"/>
  <c r="AG190" i="24" s="1"/>
  <c r="Z191" i="24"/>
  <c r="P191" i="24"/>
  <c r="R191" i="24" s="1"/>
  <c r="AB191" i="24" s="1"/>
  <c r="AC191" i="24" s="1"/>
  <c r="AD191" i="24" s="1"/>
  <c r="AF191" i="24" s="1"/>
  <c r="AG191" i="24" s="1"/>
  <c r="Z192" i="24"/>
  <c r="P192" i="24"/>
  <c r="R192" i="24" s="1"/>
  <c r="AB192" i="24" s="1"/>
  <c r="AC192" i="24" s="1"/>
  <c r="AD192" i="24" s="1"/>
  <c r="AF192" i="24" s="1"/>
  <c r="AG192" i="24" s="1"/>
  <c r="Z193" i="24"/>
  <c r="P193" i="24"/>
  <c r="R193" i="24" s="1"/>
  <c r="AB193" i="24" s="1"/>
  <c r="AC193" i="24" s="1"/>
  <c r="AD193" i="24" s="1"/>
  <c r="AF193" i="24" s="1"/>
  <c r="AG193" i="24" s="1"/>
  <c r="Z194" i="24"/>
  <c r="P194" i="24"/>
  <c r="R194" i="24" s="1"/>
  <c r="AB194" i="24" s="1"/>
  <c r="AC194" i="24" s="1"/>
  <c r="AD194" i="24" s="1"/>
  <c r="AF194" i="24" s="1"/>
  <c r="AG194" i="24" s="1"/>
  <c r="Z195" i="24"/>
  <c r="P195" i="24"/>
  <c r="R195" i="24" s="1"/>
  <c r="AB195" i="24" s="1"/>
  <c r="AC195" i="24" s="1"/>
  <c r="AD195" i="24" s="1"/>
  <c r="AF195" i="24" s="1"/>
  <c r="AG195" i="24" s="1"/>
  <c r="Z196" i="24"/>
  <c r="P196" i="24"/>
  <c r="R196" i="24" s="1"/>
  <c r="AB196" i="24" s="1"/>
  <c r="AC196" i="24" s="1"/>
  <c r="AD196" i="24" s="1"/>
  <c r="AF196" i="24" s="1"/>
  <c r="AG196" i="24" s="1"/>
  <c r="P197" i="24"/>
  <c r="R197" i="24" s="1"/>
  <c r="AB197" i="24" s="1"/>
  <c r="AC197" i="24" s="1"/>
  <c r="AD197" i="24" s="1"/>
  <c r="AF197" i="24" s="1"/>
  <c r="AG197" i="24" s="1"/>
  <c r="P198" i="24"/>
  <c r="R198" i="24" s="1"/>
  <c r="AB198" i="24" s="1"/>
  <c r="AC198" i="24" s="1"/>
  <c r="AD198" i="24" s="1"/>
  <c r="AF198" i="24" s="1"/>
  <c r="AG198" i="24" s="1"/>
  <c r="P199" i="24"/>
  <c r="R199" i="24" s="1"/>
  <c r="AB199" i="24" s="1"/>
  <c r="AC199" i="24" s="1"/>
  <c r="AD199" i="24" s="1"/>
  <c r="AF199" i="24" s="1"/>
  <c r="AG199" i="24" s="1"/>
  <c r="P200" i="24"/>
  <c r="R200" i="24" s="1"/>
  <c r="AB200" i="24" s="1"/>
  <c r="AC200" i="24" s="1"/>
  <c r="AD200" i="24" s="1"/>
  <c r="AF200" i="24" s="1"/>
  <c r="AG200" i="24" s="1"/>
  <c r="P201" i="24"/>
  <c r="R201" i="24" s="1"/>
  <c r="AB201" i="24" s="1"/>
  <c r="AC201" i="24" s="1"/>
  <c r="AD201" i="24" s="1"/>
  <c r="AF201" i="24" s="1"/>
  <c r="AG201" i="24" s="1"/>
  <c r="P202" i="24"/>
  <c r="R202" i="24" s="1"/>
  <c r="AB202" i="24" s="1"/>
  <c r="AC202" i="24" s="1"/>
  <c r="AD202" i="24" s="1"/>
  <c r="AF202" i="24" s="1"/>
  <c r="AG202" i="24" s="1"/>
  <c r="P203" i="24"/>
  <c r="R203" i="24" s="1"/>
  <c r="AB203" i="24" s="1"/>
  <c r="AC203" i="24" s="1"/>
  <c r="AD203" i="24" s="1"/>
  <c r="AF203" i="24" s="1"/>
  <c r="AG203" i="24" s="1"/>
  <c r="P204" i="24"/>
  <c r="R204" i="24" s="1"/>
  <c r="AB204" i="24" s="1"/>
  <c r="AC204" i="24" s="1"/>
  <c r="AD204" i="24" s="1"/>
  <c r="AF204" i="24" s="1"/>
  <c r="AG204" i="24" s="1"/>
  <c r="P205" i="24"/>
  <c r="R205" i="24" s="1"/>
  <c r="AB205" i="24" s="1"/>
  <c r="AC205" i="24" s="1"/>
  <c r="AD205" i="24" s="1"/>
  <c r="AF205" i="24" s="1"/>
  <c r="AG205" i="24" s="1"/>
  <c r="P206" i="24"/>
  <c r="R206" i="24" s="1"/>
  <c r="AB206" i="24" s="1"/>
  <c r="AC206" i="24" s="1"/>
  <c r="AD206" i="24" s="1"/>
  <c r="AF206" i="24" s="1"/>
  <c r="AG206" i="24" s="1"/>
  <c r="P207" i="24"/>
  <c r="R207" i="24" s="1"/>
  <c r="AB207" i="24" s="1"/>
  <c r="AC207" i="24" s="1"/>
  <c r="AD207" i="24" s="1"/>
  <c r="AF207" i="24" s="1"/>
  <c r="AG207" i="24" s="1"/>
  <c r="P208" i="24"/>
  <c r="R208" i="24" s="1"/>
  <c r="AB208" i="24" s="1"/>
  <c r="AC208" i="24" s="1"/>
  <c r="AD208" i="24" s="1"/>
  <c r="AF208" i="24" s="1"/>
  <c r="AG208" i="24" s="1"/>
  <c r="P209" i="24"/>
  <c r="R209" i="24" s="1"/>
  <c r="AB209" i="24" s="1"/>
  <c r="AC209" i="24" s="1"/>
  <c r="AD209" i="24" s="1"/>
  <c r="AF209" i="24" s="1"/>
  <c r="AG209" i="24" s="1"/>
  <c r="P210" i="24"/>
  <c r="R210" i="24" s="1"/>
  <c r="AB210" i="24" s="1"/>
  <c r="AC210" i="24" s="1"/>
  <c r="AD210" i="24" s="1"/>
  <c r="AF210" i="24" s="1"/>
  <c r="AG210" i="24" s="1"/>
  <c r="P211" i="24"/>
  <c r="R211" i="24" s="1"/>
  <c r="AB211" i="24" s="1"/>
  <c r="AC211" i="24" s="1"/>
  <c r="AD211" i="24" s="1"/>
  <c r="AF211" i="24" s="1"/>
  <c r="AG211" i="24" s="1"/>
  <c r="P212" i="24"/>
  <c r="R212" i="24" s="1"/>
  <c r="AB212" i="24" s="1"/>
  <c r="AC212" i="24" s="1"/>
  <c r="AD212" i="24" s="1"/>
  <c r="AF212" i="24" s="1"/>
  <c r="AG212" i="24" s="1"/>
  <c r="P213" i="24"/>
  <c r="R213" i="24" s="1"/>
  <c r="AB213" i="24" s="1"/>
  <c r="AC213" i="24" s="1"/>
  <c r="AD213" i="24" s="1"/>
  <c r="AF213" i="24" s="1"/>
  <c r="AG213" i="24" s="1"/>
  <c r="P214" i="24"/>
  <c r="R214" i="24" s="1"/>
  <c r="AB214" i="24" s="1"/>
  <c r="AC214" i="24" s="1"/>
  <c r="AD214" i="24" s="1"/>
  <c r="AF214" i="24" s="1"/>
  <c r="AG214" i="24" s="1"/>
  <c r="P215" i="24"/>
  <c r="R215" i="24" s="1"/>
  <c r="AB215" i="24" s="1"/>
  <c r="AC215" i="24" s="1"/>
  <c r="AD215" i="24" s="1"/>
  <c r="AF215" i="24" s="1"/>
  <c r="AG215" i="24" s="1"/>
  <c r="P216" i="24"/>
  <c r="R216" i="24" s="1"/>
  <c r="AB216" i="24" s="1"/>
  <c r="AC216" i="24" s="1"/>
  <c r="AD216" i="24" s="1"/>
  <c r="AF216" i="24" s="1"/>
  <c r="AG216" i="24" s="1"/>
  <c r="P217" i="24"/>
  <c r="R217" i="24" s="1"/>
  <c r="AB217" i="24" s="1"/>
  <c r="AC217" i="24" s="1"/>
  <c r="AD217" i="24" s="1"/>
  <c r="AF217" i="24" s="1"/>
  <c r="AG217" i="24" s="1"/>
  <c r="P218" i="24"/>
  <c r="R218" i="24" s="1"/>
  <c r="AB218" i="24" s="1"/>
  <c r="AC218" i="24" s="1"/>
  <c r="AD218" i="24" s="1"/>
  <c r="AF218" i="24" s="1"/>
  <c r="AG218" i="24" s="1"/>
  <c r="P219" i="24"/>
  <c r="R219" i="24" s="1"/>
  <c r="AB219" i="24" s="1"/>
  <c r="AC219" i="24" s="1"/>
  <c r="AD219" i="24" s="1"/>
  <c r="AF219" i="24" s="1"/>
  <c r="AG219" i="24" s="1"/>
  <c r="P220" i="24"/>
  <c r="R220" i="24" s="1"/>
  <c r="AB220" i="24" s="1"/>
  <c r="AC220" i="24" s="1"/>
  <c r="AD220" i="24" s="1"/>
  <c r="AF220" i="24" s="1"/>
  <c r="AG220" i="24" s="1"/>
  <c r="P221" i="24"/>
  <c r="R221" i="24" s="1"/>
  <c r="AB221" i="24" s="1"/>
  <c r="AC221" i="24" s="1"/>
  <c r="AD221" i="24" s="1"/>
  <c r="AF221" i="24" s="1"/>
  <c r="AG221" i="24" s="1"/>
  <c r="Z222" i="24"/>
  <c r="P222" i="24"/>
  <c r="R222" i="24" s="1"/>
  <c r="AB222" i="24" s="1"/>
  <c r="AC222" i="24" s="1"/>
  <c r="AD222" i="24" s="1"/>
  <c r="AF222" i="24" s="1"/>
  <c r="AG222" i="24" s="1"/>
  <c r="Z223" i="24"/>
  <c r="P223" i="24"/>
  <c r="R223" i="24" s="1"/>
  <c r="AB223" i="24" s="1"/>
  <c r="AC223" i="24" s="1"/>
  <c r="AD223" i="24" s="1"/>
  <c r="AF223" i="24" s="1"/>
  <c r="AG223" i="24" s="1"/>
  <c r="Z224" i="24"/>
  <c r="P224" i="24"/>
  <c r="R224" i="24" s="1"/>
  <c r="AB224" i="24" s="1"/>
  <c r="AC224" i="24" s="1"/>
  <c r="AD224" i="24" s="1"/>
  <c r="AF224" i="24" s="1"/>
  <c r="AG224" i="24" s="1"/>
  <c r="P225" i="24"/>
  <c r="R225" i="24" s="1"/>
  <c r="AB225" i="24" s="1"/>
  <c r="AC225" i="24" s="1"/>
  <c r="AD225" i="24" s="1"/>
  <c r="AF225" i="24" s="1"/>
  <c r="AG225" i="24" s="1"/>
  <c r="P226" i="24"/>
  <c r="R226" i="24" s="1"/>
  <c r="AB226" i="24" s="1"/>
  <c r="AC226" i="24" s="1"/>
  <c r="AD226" i="24" s="1"/>
  <c r="AF226" i="24" s="1"/>
  <c r="AG226" i="24" s="1"/>
  <c r="P227" i="24"/>
  <c r="R227" i="24" s="1"/>
  <c r="AB227" i="24" s="1"/>
  <c r="AC227" i="24" s="1"/>
  <c r="AD227" i="24" s="1"/>
  <c r="AF227" i="24" s="1"/>
  <c r="AG227" i="24" s="1"/>
  <c r="P228" i="24"/>
  <c r="R228" i="24" s="1"/>
  <c r="AB228" i="24" s="1"/>
  <c r="AC228" i="24" s="1"/>
  <c r="AD228" i="24" s="1"/>
  <c r="AF228" i="24" s="1"/>
  <c r="AG228" i="24" s="1"/>
  <c r="P229" i="24"/>
  <c r="R229" i="24" s="1"/>
  <c r="AB229" i="24" s="1"/>
  <c r="AC229" i="24" s="1"/>
  <c r="AD229" i="24" s="1"/>
  <c r="AF229" i="24" s="1"/>
  <c r="AG229" i="24" s="1"/>
  <c r="P230" i="24"/>
  <c r="R230" i="24" s="1"/>
  <c r="AB230" i="24" s="1"/>
  <c r="AC230" i="24" s="1"/>
  <c r="AD230" i="24" s="1"/>
  <c r="AF230" i="24" s="1"/>
  <c r="AG230" i="24" s="1"/>
  <c r="P231" i="24"/>
  <c r="R231" i="24" s="1"/>
  <c r="AB231" i="24" s="1"/>
  <c r="AC231" i="24" s="1"/>
  <c r="AD231" i="24" s="1"/>
  <c r="AF231" i="24" s="1"/>
  <c r="AG231" i="24" s="1"/>
  <c r="P232" i="24"/>
  <c r="R232" i="24" s="1"/>
  <c r="AB232" i="24" s="1"/>
  <c r="AC232" i="24" s="1"/>
  <c r="AD232" i="24" s="1"/>
  <c r="AF232" i="24" s="1"/>
  <c r="AG232" i="24" s="1"/>
  <c r="P233" i="24"/>
  <c r="R233" i="24" s="1"/>
  <c r="AB233" i="24" s="1"/>
  <c r="AC233" i="24" s="1"/>
  <c r="AD233" i="24" s="1"/>
  <c r="AF233" i="24" s="1"/>
  <c r="AG233" i="24" s="1"/>
  <c r="P234" i="24"/>
  <c r="R234" i="24" s="1"/>
  <c r="AB234" i="24" s="1"/>
  <c r="AC234" i="24" s="1"/>
  <c r="AD234" i="24" s="1"/>
  <c r="AF234" i="24" s="1"/>
  <c r="AG234" i="24" s="1"/>
  <c r="P235" i="24"/>
  <c r="R235" i="24" s="1"/>
  <c r="AB235" i="24" s="1"/>
  <c r="AC235" i="24" s="1"/>
  <c r="AD235" i="24" s="1"/>
  <c r="AF235" i="24" s="1"/>
  <c r="AG235" i="24" s="1"/>
  <c r="P236" i="24"/>
  <c r="R236" i="24" s="1"/>
  <c r="AB236" i="24" s="1"/>
  <c r="AC236" i="24" s="1"/>
  <c r="AD236" i="24" s="1"/>
  <c r="AF236" i="24" s="1"/>
  <c r="AG236" i="24" s="1"/>
  <c r="P237" i="24"/>
  <c r="R237" i="24" s="1"/>
  <c r="AB237" i="24" s="1"/>
  <c r="AC237" i="24" s="1"/>
  <c r="AD237" i="24" s="1"/>
  <c r="AF237" i="24" s="1"/>
  <c r="AG237" i="24" s="1"/>
  <c r="P238" i="24"/>
  <c r="R238" i="24" s="1"/>
  <c r="AB238" i="24" s="1"/>
  <c r="AC238" i="24" s="1"/>
  <c r="AD238" i="24" s="1"/>
  <c r="AF238" i="24" s="1"/>
  <c r="AG238" i="24" s="1"/>
  <c r="P239" i="24"/>
  <c r="R239" i="24" s="1"/>
  <c r="AB239" i="24" s="1"/>
  <c r="AC239" i="24" s="1"/>
  <c r="AD239" i="24" s="1"/>
  <c r="AF239" i="24" s="1"/>
  <c r="AG239" i="24" s="1"/>
  <c r="Z240" i="24"/>
  <c r="P240" i="24"/>
  <c r="R240" i="24" s="1"/>
  <c r="AB240" i="24" s="1"/>
  <c r="AC240" i="24" s="1"/>
  <c r="AD240" i="24" s="1"/>
  <c r="AF240" i="24" s="1"/>
  <c r="AG240" i="24" s="1"/>
  <c r="Z241" i="24"/>
  <c r="P241" i="24"/>
  <c r="R241" i="24" s="1"/>
  <c r="AB241" i="24" s="1"/>
  <c r="AC241" i="24" s="1"/>
  <c r="AD241" i="24" s="1"/>
  <c r="AF241" i="24" s="1"/>
  <c r="AG241" i="24" s="1"/>
  <c r="Z242" i="24"/>
  <c r="P242" i="24"/>
  <c r="R242" i="24" s="1"/>
  <c r="AB242" i="24" s="1"/>
  <c r="AC242" i="24" s="1"/>
  <c r="AD242" i="24" s="1"/>
  <c r="AF242" i="24" s="1"/>
  <c r="AG242" i="24" s="1"/>
  <c r="Z243" i="24"/>
  <c r="P243" i="24"/>
  <c r="R243" i="24" s="1"/>
  <c r="AB243" i="24" s="1"/>
  <c r="AC243" i="24" s="1"/>
  <c r="AD243" i="24" s="1"/>
  <c r="AF243" i="24" s="1"/>
  <c r="AG243" i="24" s="1"/>
  <c r="Z244" i="24"/>
  <c r="P244" i="24"/>
  <c r="R244" i="24" s="1"/>
  <c r="AB244" i="24" s="1"/>
  <c r="AC244" i="24" s="1"/>
  <c r="AD244" i="24" s="1"/>
  <c r="AF244" i="24" s="1"/>
  <c r="AG244" i="24" s="1"/>
  <c r="Z245" i="24"/>
  <c r="P245" i="24"/>
  <c r="R245" i="24" s="1"/>
  <c r="AB245" i="24" s="1"/>
  <c r="AC245" i="24" s="1"/>
  <c r="AD245" i="24" s="1"/>
  <c r="AF245" i="24" s="1"/>
  <c r="AG245" i="24" s="1"/>
  <c r="Z246" i="24"/>
  <c r="P246" i="24"/>
  <c r="R246" i="24" s="1"/>
  <c r="AB246" i="24" s="1"/>
  <c r="AC246" i="24" s="1"/>
  <c r="AD246" i="24" s="1"/>
  <c r="AF246" i="24" s="1"/>
  <c r="AG246" i="24" s="1"/>
  <c r="Z247" i="24"/>
  <c r="P247" i="24"/>
  <c r="R247" i="24" s="1"/>
  <c r="AB247" i="24" s="1"/>
  <c r="AC247" i="24" s="1"/>
  <c r="AD247" i="24" s="1"/>
  <c r="AF247" i="24" s="1"/>
  <c r="AG247" i="24" s="1"/>
  <c r="Z248" i="24"/>
  <c r="P248" i="24"/>
  <c r="R248" i="24" s="1"/>
  <c r="AB248" i="24" s="1"/>
  <c r="AC248" i="24" s="1"/>
  <c r="AD248" i="24" s="1"/>
  <c r="AF248" i="24" s="1"/>
  <c r="AG248" i="24" s="1"/>
  <c r="Z249" i="24"/>
  <c r="P249" i="24"/>
  <c r="R249" i="24" s="1"/>
  <c r="AB249" i="24" s="1"/>
  <c r="AC249" i="24" s="1"/>
  <c r="AD249" i="24" s="1"/>
  <c r="AF249" i="24" s="1"/>
  <c r="AG249" i="24" s="1"/>
  <c r="P250" i="24"/>
  <c r="R250" i="24" s="1"/>
  <c r="AB250" i="24" s="1"/>
  <c r="AC250" i="24" s="1"/>
  <c r="P251" i="24"/>
  <c r="R251" i="24" s="1"/>
  <c r="AB251" i="24" s="1"/>
  <c r="AC251" i="24" s="1"/>
  <c r="AD251" i="24" s="1"/>
  <c r="AF251" i="24" s="1"/>
  <c r="AG251" i="24" s="1"/>
  <c r="P252" i="24"/>
  <c r="R252" i="24" s="1"/>
  <c r="AB252" i="24" s="1"/>
  <c r="AC252" i="24" s="1"/>
  <c r="AD252" i="24" s="1"/>
  <c r="AF252" i="24" s="1"/>
  <c r="AG252" i="24" s="1"/>
  <c r="P253" i="24"/>
  <c r="R253" i="24" s="1"/>
  <c r="AB253" i="24" s="1"/>
  <c r="AC253" i="24" s="1"/>
  <c r="P254" i="24"/>
  <c r="R254" i="24" s="1"/>
  <c r="AB254" i="24" s="1"/>
  <c r="AC254" i="24" s="1"/>
  <c r="AD254" i="24" s="1"/>
  <c r="AF254" i="24" s="1"/>
  <c r="AG254" i="24" s="1"/>
  <c r="P255" i="24"/>
  <c r="R255" i="24" s="1"/>
  <c r="AB255" i="24" s="1"/>
  <c r="AC255" i="24" s="1"/>
  <c r="AD255" i="24" s="1"/>
  <c r="AF255" i="24" s="1"/>
  <c r="AG255" i="24" s="1"/>
  <c r="P256" i="24"/>
  <c r="R256" i="24" s="1"/>
  <c r="AB256" i="24" s="1"/>
  <c r="AC256" i="24" s="1"/>
  <c r="AD256" i="24" s="1"/>
  <c r="AF256" i="24" s="1"/>
  <c r="AG256" i="24" s="1"/>
  <c r="P257" i="24"/>
  <c r="R257" i="24" s="1"/>
  <c r="AB257" i="24" s="1"/>
  <c r="AC257" i="24" s="1"/>
  <c r="P258" i="24"/>
  <c r="R258" i="24" s="1"/>
  <c r="AB258" i="24" s="1"/>
  <c r="AC258" i="24" s="1"/>
  <c r="AD258" i="24" s="1"/>
  <c r="AF258" i="24" s="1"/>
  <c r="AG258" i="24" s="1"/>
  <c r="P259" i="24"/>
  <c r="R259" i="24" s="1"/>
  <c r="AB259" i="24" s="1"/>
  <c r="AC259" i="24" s="1"/>
  <c r="AD259" i="24" s="1"/>
  <c r="AF259" i="24" s="1"/>
  <c r="AG259" i="24" s="1"/>
  <c r="P260" i="24"/>
  <c r="R260" i="24" s="1"/>
  <c r="AB260" i="24" s="1"/>
  <c r="AC260" i="24" s="1"/>
  <c r="AD260" i="24" s="1"/>
  <c r="AF260" i="24" s="1"/>
  <c r="AG260" i="24" s="1"/>
  <c r="P261" i="24"/>
  <c r="R261" i="24" s="1"/>
  <c r="AB261" i="24" s="1"/>
  <c r="AC261" i="24" s="1"/>
  <c r="P262" i="24"/>
  <c r="R262" i="24" s="1"/>
  <c r="AB262" i="24" s="1"/>
  <c r="AC262" i="24" s="1"/>
  <c r="AD262" i="24" s="1"/>
  <c r="AF262" i="24" s="1"/>
  <c r="AG262" i="24" s="1"/>
  <c r="P263" i="24"/>
  <c r="R263" i="24" s="1"/>
  <c r="AB263" i="24" s="1"/>
  <c r="AC263" i="24" s="1"/>
  <c r="AD263" i="24" s="1"/>
  <c r="AF263" i="24" s="1"/>
  <c r="AG263" i="24" s="1"/>
  <c r="P264" i="24"/>
  <c r="R264" i="24" s="1"/>
  <c r="AB264" i="24" s="1"/>
  <c r="AC264" i="24" s="1"/>
  <c r="AD264" i="24" s="1"/>
  <c r="AF264" i="24" s="1"/>
  <c r="AG264" i="24" s="1"/>
  <c r="P265" i="24"/>
  <c r="R265" i="24" s="1"/>
  <c r="AB265" i="24" s="1"/>
  <c r="AC265" i="24" s="1"/>
  <c r="P266" i="24"/>
  <c r="R266" i="24" s="1"/>
  <c r="AB266" i="24" s="1"/>
  <c r="AC266" i="24" s="1"/>
  <c r="AD266" i="24" s="1"/>
  <c r="AF266" i="24" s="1"/>
  <c r="AG266" i="24" s="1"/>
  <c r="P267" i="24"/>
  <c r="R267" i="24" s="1"/>
  <c r="AB267" i="24" s="1"/>
  <c r="AC267" i="24" s="1"/>
  <c r="AD267" i="24" s="1"/>
  <c r="AF267" i="24" s="1"/>
  <c r="AG267" i="24" s="1"/>
  <c r="P268" i="24"/>
  <c r="R268" i="24" s="1"/>
  <c r="AB268" i="24" s="1"/>
  <c r="AC268" i="24" s="1"/>
  <c r="AD268" i="24" s="1"/>
  <c r="AF268" i="24" s="1"/>
  <c r="AG268" i="24" s="1"/>
  <c r="P269" i="24"/>
  <c r="R269" i="24" s="1"/>
  <c r="AB269" i="24" s="1"/>
  <c r="AC269" i="24" s="1"/>
  <c r="AD269" i="24" s="1"/>
  <c r="AF269" i="24" s="1"/>
  <c r="AG269" i="24" s="1"/>
  <c r="P270" i="24"/>
  <c r="R270" i="24" s="1"/>
  <c r="AB270" i="24" s="1"/>
  <c r="AC270" i="24" s="1"/>
  <c r="AD270" i="24" s="1"/>
  <c r="AF270" i="24" s="1"/>
  <c r="AG270" i="24" s="1"/>
  <c r="P271" i="24"/>
  <c r="R271" i="24" s="1"/>
  <c r="AB271" i="24" s="1"/>
  <c r="AC271" i="24" s="1"/>
  <c r="AD271" i="24" s="1"/>
  <c r="AF271" i="24" s="1"/>
  <c r="AG271" i="24" s="1"/>
  <c r="P272" i="24"/>
  <c r="R272" i="24" s="1"/>
  <c r="AB272" i="24" s="1"/>
  <c r="AC272" i="24" s="1"/>
  <c r="AD272" i="24" s="1"/>
  <c r="AF272" i="24" s="1"/>
  <c r="AG272" i="24" s="1"/>
  <c r="P273" i="24"/>
  <c r="R273" i="24" s="1"/>
  <c r="AB273" i="24" s="1"/>
  <c r="AC273" i="24" s="1"/>
  <c r="AD273" i="24" s="1"/>
  <c r="AF273" i="24" s="1"/>
  <c r="AG273" i="24" s="1"/>
  <c r="P274" i="24"/>
  <c r="R274" i="24" s="1"/>
  <c r="AB274" i="24" s="1"/>
  <c r="AC274" i="24" s="1"/>
  <c r="AD274" i="24" s="1"/>
  <c r="AF274" i="24" s="1"/>
  <c r="AG274" i="24" s="1"/>
  <c r="P275" i="24"/>
  <c r="R275" i="24" s="1"/>
  <c r="AB275" i="24" s="1"/>
  <c r="AC275" i="24" s="1"/>
  <c r="AD275" i="24" s="1"/>
  <c r="AF275" i="24" s="1"/>
  <c r="AG275" i="24" s="1"/>
  <c r="P276" i="24"/>
  <c r="R276" i="24" s="1"/>
  <c r="AB276" i="24" s="1"/>
  <c r="AC276" i="24" s="1"/>
  <c r="AD276" i="24" s="1"/>
  <c r="AF276" i="24" s="1"/>
  <c r="AG276" i="24" s="1"/>
  <c r="P277" i="24"/>
  <c r="R277" i="24" s="1"/>
  <c r="AB277" i="24" s="1"/>
  <c r="AC277" i="24" s="1"/>
  <c r="AD277" i="24" s="1"/>
  <c r="AF277" i="24" s="1"/>
  <c r="AG277" i="24" s="1"/>
  <c r="P278" i="24"/>
  <c r="R278" i="24" s="1"/>
  <c r="AB278" i="24" s="1"/>
  <c r="AC278" i="24" s="1"/>
  <c r="AD278" i="24" s="1"/>
  <c r="AF278" i="24" s="1"/>
  <c r="AG278" i="24" s="1"/>
  <c r="P279" i="24"/>
  <c r="R279" i="24" s="1"/>
  <c r="AB279" i="24" s="1"/>
  <c r="AC279" i="24" s="1"/>
  <c r="AD279" i="24" s="1"/>
  <c r="AF279" i="24" s="1"/>
  <c r="AG279" i="24" s="1"/>
  <c r="P280" i="24"/>
  <c r="R280" i="24" s="1"/>
  <c r="AB280" i="24" s="1"/>
  <c r="AC280" i="24" s="1"/>
  <c r="AD280" i="24" s="1"/>
  <c r="AF280" i="24" s="1"/>
  <c r="AG280" i="24" s="1"/>
  <c r="P281" i="24"/>
  <c r="R281" i="24" s="1"/>
  <c r="AB281" i="24" s="1"/>
  <c r="AC281" i="24" s="1"/>
  <c r="AD281" i="24" s="1"/>
  <c r="AF281" i="24" s="1"/>
  <c r="AG281" i="24" s="1"/>
  <c r="P282" i="24"/>
  <c r="R282" i="24" s="1"/>
  <c r="AB282" i="24" s="1"/>
  <c r="AC282" i="24" s="1"/>
  <c r="AD282" i="24" s="1"/>
  <c r="AF282" i="24" s="1"/>
  <c r="AG282" i="24" s="1"/>
  <c r="P283" i="24"/>
  <c r="R283" i="24" s="1"/>
  <c r="AB283" i="24" s="1"/>
  <c r="AC283" i="24" s="1"/>
  <c r="AD283" i="24" s="1"/>
  <c r="AF283" i="24" s="1"/>
  <c r="AG283" i="24" s="1"/>
  <c r="P284" i="24"/>
  <c r="R284" i="24" s="1"/>
  <c r="AB284" i="24" s="1"/>
  <c r="AC284" i="24" s="1"/>
  <c r="AD284" i="24" s="1"/>
  <c r="AF284" i="24" s="1"/>
  <c r="AG284" i="24" s="1"/>
  <c r="P285" i="24"/>
  <c r="R285" i="24" s="1"/>
  <c r="AB285" i="24" s="1"/>
  <c r="AC285" i="24" s="1"/>
  <c r="AD285" i="24" s="1"/>
  <c r="AF285" i="24" s="1"/>
  <c r="AG285" i="24" s="1"/>
  <c r="P286" i="24"/>
  <c r="R286" i="24" s="1"/>
  <c r="AB286" i="24" s="1"/>
  <c r="AC286" i="24" s="1"/>
  <c r="AD286" i="24" s="1"/>
  <c r="AF286" i="24" s="1"/>
  <c r="AG286" i="24" s="1"/>
  <c r="P287" i="24"/>
  <c r="R287" i="24" s="1"/>
  <c r="AB287" i="24" s="1"/>
  <c r="AC287" i="24" s="1"/>
  <c r="AD287" i="24" s="1"/>
  <c r="AF287" i="24" s="1"/>
  <c r="AG287" i="24" s="1"/>
  <c r="P288" i="24"/>
  <c r="R288" i="24" s="1"/>
  <c r="AB288" i="24" s="1"/>
  <c r="AC288" i="24" s="1"/>
  <c r="AD288" i="24" s="1"/>
  <c r="AF288" i="24" s="1"/>
  <c r="AG288" i="24" s="1"/>
  <c r="P289" i="24"/>
  <c r="R289" i="24" s="1"/>
  <c r="AB289" i="24" s="1"/>
  <c r="AC289" i="24" s="1"/>
  <c r="AD289" i="24" s="1"/>
  <c r="AF289" i="24" s="1"/>
  <c r="AG289" i="24" s="1"/>
  <c r="P290" i="24"/>
  <c r="R290" i="24" s="1"/>
  <c r="AB290" i="24" s="1"/>
  <c r="AC290" i="24" s="1"/>
  <c r="AD290" i="24" s="1"/>
  <c r="AF290" i="24" s="1"/>
  <c r="AG290" i="24" s="1"/>
  <c r="Z291" i="24"/>
  <c r="P291" i="24"/>
  <c r="R291" i="24" s="1"/>
  <c r="AB291" i="24" s="1"/>
  <c r="AC291" i="24" s="1"/>
  <c r="AD291" i="24" s="1"/>
  <c r="AF291" i="24" s="1"/>
  <c r="AG291" i="24" s="1"/>
  <c r="Z292" i="24"/>
  <c r="P292" i="24"/>
  <c r="R292" i="24" s="1"/>
  <c r="AB292" i="24" s="1"/>
  <c r="AC292" i="24" s="1"/>
  <c r="AD292" i="24" s="1"/>
  <c r="AF292" i="24" s="1"/>
  <c r="AG292" i="24" s="1"/>
  <c r="Z293" i="24"/>
  <c r="P293" i="24"/>
  <c r="R293" i="24" s="1"/>
  <c r="AB293" i="24" s="1"/>
  <c r="AC293" i="24" s="1"/>
  <c r="AD293" i="24" s="1"/>
  <c r="AF293" i="24" s="1"/>
  <c r="AG293" i="24" s="1"/>
  <c r="Z294" i="24"/>
  <c r="P294" i="24"/>
  <c r="R294" i="24" s="1"/>
  <c r="AB294" i="24" s="1"/>
  <c r="AC294" i="24" s="1"/>
  <c r="AD294" i="24" s="1"/>
  <c r="AF294" i="24" s="1"/>
  <c r="AG294" i="24" s="1"/>
  <c r="Z295" i="24"/>
  <c r="P295" i="24"/>
  <c r="R295" i="24" s="1"/>
  <c r="AB295" i="24" s="1"/>
  <c r="AC295" i="24" s="1"/>
  <c r="AD295" i="24" s="1"/>
  <c r="AF295" i="24" s="1"/>
  <c r="AG295" i="24" s="1"/>
  <c r="Z296" i="24"/>
  <c r="P296" i="24"/>
  <c r="R296" i="24" s="1"/>
  <c r="AB296" i="24" s="1"/>
  <c r="AC296" i="24" s="1"/>
  <c r="AD296" i="24" s="1"/>
  <c r="AF296" i="24" s="1"/>
  <c r="AG296" i="24" s="1"/>
  <c r="Z297" i="24"/>
  <c r="P297" i="24"/>
  <c r="R297" i="24" s="1"/>
  <c r="AB297" i="24" s="1"/>
  <c r="AC297" i="24" s="1"/>
  <c r="AD297" i="24" s="1"/>
  <c r="AF297" i="24" s="1"/>
  <c r="AG297" i="24" s="1"/>
  <c r="Z298" i="24"/>
  <c r="P298" i="24"/>
  <c r="R298" i="24" s="1"/>
  <c r="AB298" i="24" s="1"/>
  <c r="AC298" i="24" s="1"/>
  <c r="AD298" i="24" s="1"/>
  <c r="AF298" i="24" s="1"/>
  <c r="AG298" i="24" s="1"/>
  <c r="Z299" i="24"/>
  <c r="P299" i="24"/>
  <c r="R299" i="24" s="1"/>
  <c r="AB299" i="24" s="1"/>
  <c r="AC299" i="24" s="1"/>
  <c r="AD299" i="24" s="1"/>
  <c r="AF299" i="24" s="1"/>
  <c r="AG299" i="24" s="1"/>
  <c r="Z300" i="24"/>
  <c r="P300" i="24"/>
  <c r="R300" i="24" s="1"/>
  <c r="AB300" i="24" s="1"/>
  <c r="AC300" i="24" s="1"/>
  <c r="AD300" i="24" s="1"/>
  <c r="AF300" i="24" s="1"/>
  <c r="AG300" i="24" s="1"/>
  <c r="Z301" i="24"/>
  <c r="P301" i="24"/>
  <c r="R301" i="24" s="1"/>
  <c r="AB301" i="24" s="1"/>
  <c r="AC301" i="24" s="1"/>
  <c r="AD301" i="24" s="1"/>
  <c r="AF301" i="24" s="1"/>
  <c r="AG301" i="24" s="1"/>
  <c r="Z302" i="24"/>
  <c r="P302" i="24"/>
  <c r="R302" i="24" s="1"/>
  <c r="AB302" i="24" s="1"/>
  <c r="AC302" i="24" s="1"/>
  <c r="AD302" i="24" s="1"/>
  <c r="AF302" i="24" s="1"/>
  <c r="AG302" i="24" s="1"/>
  <c r="Z303" i="24"/>
  <c r="P303" i="24"/>
  <c r="R303" i="24" s="1"/>
  <c r="AB303" i="24" s="1"/>
  <c r="AC303" i="24" s="1"/>
  <c r="AD303" i="24" s="1"/>
  <c r="AF303" i="24" s="1"/>
  <c r="AG303" i="24" s="1"/>
  <c r="Z304" i="24"/>
  <c r="P304" i="24"/>
  <c r="R304" i="24" s="1"/>
  <c r="AB304" i="24" s="1"/>
  <c r="AC304" i="24" s="1"/>
  <c r="AD304" i="24" s="1"/>
  <c r="AF304" i="24" s="1"/>
  <c r="AG304" i="24" s="1"/>
  <c r="Z305" i="24"/>
  <c r="P305" i="24"/>
  <c r="R305" i="24" s="1"/>
  <c r="AB305" i="24" s="1"/>
  <c r="AC305" i="24" s="1"/>
  <c r="AD305" i="24" s="1"/>
  <c r="AF305" i="24" s="1"/>
  <c r="AG305" i="24" s="1"/>
  <c r="Z306" i="24"/>
  <c r="P306" i="24"/>
  <c r="R306" i="24" s="1"/>
  <c r="AB306" i="24" s="1"/>
  <c r="AC306" i="24" s="1"/>
  <c r="AD306" i="24" s="1"/>
  <c r="AF306" i="24" s="1"/>
  <c r="AG306" i="24" s="1"/>
  <c r="Z307" i="24"/>
  <c r="P307" i="24"/>
  <c r="R307" i="24" s="1"/>
  <c r="AB307" i="24" s="1"/>
  <c r="AC307" i="24" s="1"/>
  <c r="AD307" i="24" s="1"/>
  <c r="AF307" i="24" s="1"/>
  <c r="AG307" i="24" s="1"/>
  <c r="Z308" i="24"/>
  <c r="P308" i="24"/>
  <c r="R308" i="24" s="1"/>
  <c r="AB308" i="24" s="1"/>
  <c r="AC308" i="24" s="1"/>
  <c r="AD308" i="24" s="1"/>
  <c r="AF308" i="24" s="1"/>
  <c r="AG308" i="24" s="1"/>
  <c r="Z309" i="24"/>
  <c r="P309" i="24"/>
  <c r="R309" i="24" s="1"/>
  <c r="AB309" i="24" s="1"/>
  <c r="AC309" i="24" s="1"/>
  <c r="AD309" i="24" s="1"/>
  <c r="AF309" i="24" s="1"/>
  <c r="AG309" i="24" s="1"/>
  <c r="Z310" i="24"/>
  <c r="P310" i="24"/>
  <c r="R310" i="24" s="1"/>
  <c r="AB310" i="24" s="1"/>
  <c r="AC310" i="24" s="1"/>
  <c r="AD310" i="24" s="1"/>
  <c r="AF310" i="24" s="1"/>
  <c r="AG310" i="24" s="1"/>
  <c r="Z311" i="24"/>
  <c r="P311" i="24"/>
  <c r="R311" i="24" s="1"/>
  <c r="AB311" i="24" s="1"/>
  <c r="AC311" i="24" s="1"/>
  <c r="AD311" i="24" s="1"/>
  <c r="AF311" i="24" s="1"/>
  <c r="AG311" i="24" s="1"/>
  <c r="Z312" i="24"/>
  <c r="P312" i="24"/>
  <c r="R312" i="24" s="1"/>
  <c r="AB312" i="24" s="1"/>
  <c r="AC312" i="24" s="1"/>
  <c r="AD312" i="24" s="1"/>
  <c r="AF312" i="24" s="1"/>
  <c r="AG312" i="24" s="1"/>
  <c r="Z313" i="24"/>
  <c r="P313" i="24"/>
  <c r="R313" i="24" s="1"/>
  <c r="AB313" i="24" s="1"/>
  <c r="AC313" i="24" s="1"/>
  <c r="AD313" i="24" s="1"/>
  <c r="AF313" i="24" s="1"/>
  <c r="AG313" i="24" s="1"/>
  <c r="Z314" i="24"/>
  <c r="P314" i="24"/>
  <c r="R314" i="24" s="1"/>
  <c r="AB314" i="24" s="1"/>
  <c r="AC314" i="24" s="1"/>
  <c r="AD314" i="24" s="1"/>
  <c r="AF314" i="24" s="1"/>
  <c r="AG314" i="24" s="1"/>
  <c r="Z315" i="24"/>
  <c r="P315" i="24"/>
  <c r="R315" i="24" s="1"/>
  <c r="AB315" i="24" s="1"/>
  <c r="AC315" i="24" s="1"/>
  <c r="AD315" i="24" s="1"/>
  <c r="AF315" i="24" s="1"/>
  <c r="AG315" i="24" s="1"/>
  <c r="Z316" i="24"/>
  <c r="P316" i="24"/>
  <c r="R316" i="24" s="1"/>
  <c r="AB316" i="24" s="1"/>
  <c r="AC316" i="24" s="1"/>
  <c r="AD316" i="24" s="1"/>
  <c r="AF316" i="24" s="1"/>
  <c r="AG316" i="24" s="1"/>
  <c r="Z317" i="24"/>
  <c r="P317" i="24"/>
  <c r="R317" i="24" s="1"/>
  <c r="AB317" i="24" s="1"/>
  <c r="AC317" i="24" s="1"/>
  <c r="AD317" i="24" s="1"/>
  <c r="AF317" i="24" s="1"/>
  <c r="AG317" i="24" s="1"/>
  <c r="Z318" i="24"/>
  <c r="P318" i="24"/>
  <c r="R318" i="24" s="1"/>
  <c r="AB318" i="24" s="1"/>
  <c r="AC318" i="24" s="1"/>
  <c r="AD318" i="24" s="1"/>
  <c r="AF318" i="24" s="1"/>
  <c r="AG318" i="24" s="1"/>
  <c r="Z319" i="24"/>
  <c r="P319" i="24"/>
  <c r="R319" i="24" s="1"/>
  <c r="AB319" i="24" s="1"/>
  <c r="AC319" i="24" s="1"/>
  <c r="AD319" i="24" s="1"/>
  <c r="AF319" i="24" s="1"/>
  <c r="AG319" i="24" s="1"/>
  <c r="Z320" i="24"/>
  <c r="P320" i="24"/>
  <c r="R320" i="24" s="1"/>
  <c r="AB320" i="24" s="1"/>
  <c r="AC320" i="24" s="1"/>
  <c r="AD320" i="24" s="1"/>
  <c r="AF320" i="24" s="1"/>
  <c r="AG320" i="24" s="1"/>
  <c r="Z321" i="24"/>
  <c r="P321" i="24"/>
  <c r="R321" i="24" s="1"/>
  <c r="AB321" i="24" s="1"/>
  <c r="AC321" i="24" s="1"/>
  <c r="AD321" i="24" s="1"/>
  <c r="AF321" i="24" s="1"/>
  <c r="AG321" i="24" s="1"/>
  <c r="Z322" i="24"/>
  <c r="P322" i="24"/>
  <c r="R322" i="24" s="1"/>
  <c r="AB322" i="24" s="1"/>
  <c r="AC322" i="24" s="1"/>
  <c r="AD322" i="24" s="1"/>
  <c r="AF322" i="24" s="1"/>
  <c r="AG322" i="24" s="1"/>
  <c r="Z323" i="24"/>
  <c r="P323" i="24"/>
  <c r="R323" i="24" s="1"/>
  <c r="AB323" i="24" s="1"/>
  <c r="AC323" i="24" s="1"/>
  <c r="AD323" i="24" s="1"/>
  <c r="AF323" i="24" s="1"/>
  <c r="AG323" i="24" s="1"/>
  <c r="Z324" i="24"/>
  <c r="AI324" i="24" s="1"/>
  <c r="AL324" i="24" s="1"/>
  <c r="P324" i="24"/>
  <c r="R324" i="24" s="1"/>
  <c r="AB324" i="24" s="1"/>
  <c r="AC324" i="24" s="1"/>
  <c r="Z325" i="24"/>
  <c r="AI325" i="24" s="1"/>
  <c r="AL325" i="24" s="1"/>
  <c r="P325" i="24"/>
  <c r="R325" i="24" s="1"/>
  <c r="AB325" i="24" s="1"/>
  <c r="AC325" i="24" s="1"/>
  <c r="Z326" i="24"/>
  <c r="AI326" i="24" s="1"/>
  <c r="AL326" i="24" s="1"/>
  <c r="P326" i="24"/>
  <c r="R326" i="24" s="1"/>
  <c r="AB326" i="24" s="1"/>
  <c r="AC326" i="24" s="1"/>
  <c r="Z327" i="24"/>
  <c r="AI327" i="24" s="1"/>
  <c r="AL327" i="24" s="1"/>
  <c r="P327" i="24"/>
  <c r="R327" i="24" s="1"/>
  <c r="AB327" i="24" s="1"/>
  <c r="AC327" i="24" s="1"/>
  <c r="Z328" i="24"/>
  <c r="AI328" i="24" s="1"/>
  <c r="AL328" i="24" s="1"/>
  <c r="P328" i="24"/>
  <c r="R328" i="24" s="1"/>
  <c r="AB328" i="24" s="1"/>
  <c r="AC328" i="24" s="1"/>
  <c r="Z329" i="24"/>
  <c r="AI329" i="24" s="1"/>
  <c r="AL329" i="24" s="1"/>
  <c r="P329" i="24"/>
  <c r="R329" i="24" s="1"/>
  <c r="AB329" i="24" s="1"/>
  <c r="AC329" i="24" s="1"/>
  <c r="Z330" i="24"/>
  <c r="AI330" i="24" s="1"/>
  <c r="AL330" i="24" s="1"/>
  <c r="P330" i="24"/>
  <c r="R330" i="24" s="1"/>
  <c r="AB330" i="24" s="1"/>
  <c r="AC330" i="24" s="1"/>
  <c r="P331" i="24"/>
  <c r="R331" i="24" s="1"/>
  <c r="AB331" i="24" s="1"/>
  <c r="AC331" i="24" s="1"/>
  <c r="P332" i="24"/>
  <c r="R332" i="24" s="1"/>
  <c r="AB332" i="24" s="1"/>
  <c r="AC332" i="24" s="1"/>
  <c r="P333" i="24"/>
  <c r="R333" i="24" s="1"/>
  <c r="AB333" i="24" s="1"/>
  <c r="AC333" i="24" s="1"/>
  <c r="P334" i="24"/>
  <c r="R334" i="24" s="1"/>
  <c r="AB334" i="24" s="1"/>
  <c r="AC334" i="24" s="1"/>
  <c r="P335" i="24"/>
  <c r="R335" i="24" s="1"/>
  <c r="AB335" i="24" s="1"/>
  <c r="AC335" i="24" s="1"/>
  <c r="P336" i="24"/>
  <c r="R336" i="24" s="1"/>
  <c r="AB336" i="24" s="1"/>
  <c r="AC336" i="24" s="1"/>
  <c r="P337" i="24"/>
  <c r="R337" i="24" s="1"/>
  <c r="AB337" i="24" s="1"/>
  <c r="AC337" i="24" s="1"/>
  <c r="P338" i="24"/>
  <c r="R338" i="24" s="1"/>
  <c r="AB338" i="24" s="1"/>
  <c r="AC338" i="24" s="1"/>
  <c r="P339" i="24"/>
  <c r="R339" i="24" s="1"/>
  <c r="AB339" i="24" s="1"/>
  <c r="AC339" i="24" s="1"/>
  <c r="P340" i="24"/>
  <c r="R340" i="24" s="1"/>
  <c r="AB340" i="24" s="1"/>
  <c r="AC340" i="24" s="1"/>
  <c r="P341" i="24"/>
  <c r="R341" i="24" s="1"/>
  <c r="AB341" i="24" s="1"/>
  <c r="AC341" i="24" s="1"/>
  <c r="P342" i="24"/>
  <c r="R342" i="24" s="1"/>
  <c r="AB342" i="24" s="1"/>
  <c r="AC342" i="24" s="1"/>
  <c r="P343" i="24"/>
  <c r="R343" i="24" s="1"/>
  <c r="AB343" i="24" s="1"/>
  <c r="AC343" i="24" s="1"/>
  <c r="P344" i="24"/>
  <c r="R344" i="24" s="1"/>
  <c r="AB344" i="24" s="1"/>
  <c r="AC344" i="24" s="1"/>
  <c r="P345" i="24"/>
  <c r="R345" i="24" s="1"/>
  <c r="AB345" i="24" s="1"/>
  <c r="AC345" i="24" s="1"/>
  <c r="Z346" i="24"/>
  <c r="AI346" i="24" s="1"/>
  <c r="AL346" i="24" s="1"/>
  <c r="P346" i="24"/>
  <c r="R346" i="24" s="1"/>
  <c r="AB346" i="24" s="1"/>
  <c r="AC346" i="24" s="1"/>
  <c r="Z347" i="24"/>
  <c r="AI347" i="24" s="1"/>
  <c r="AL347" i="24" s="1"/>
  <c r="P347" i="24"/>
  <c r="R347" i="24" s="1"/>
  <c r="AB347" i="24" s="1"/>
  <c r="AC347" i="24" s="1"/>
  <c r="Z348" i="24"/>
  <c r="AI348" i="24" s="1"/>
  <c r="AL348" i="24" s="1"/>
  <c r="P348" i="24"/>
  <c r="R348" i="24" s="1"/>
  <c r="AB348" i="24" s="1"/>
  <c r="AC348" i="24" s="1"/>
  <c r="Z349" i="24"/>
  <c r="AI349" i="24" s="1"/>
  <c r="AL349" i="24" s="1"/>
  <c r="P349" i="24"/>
  <c r="R349" i="24" s="1"/>
  <c r="AB349" i="24" s="1"/>
  <c r="AC349" i="24" s="1"/>
  <c r="Z350" i="24"/>
  <c r="AI350" i="24" s="1"/>
  <c r="AL350" i="24" s="1"/>
  <c r="P350" i="24"/>
  <c r="R350" i="24" s="1"/>
  <c r="AB350" i="24" s="1"/>
  <c r="AC350" i="24" s="1"/>
  <c r="Z351" i="24"/>
  <c r="AI351" i="24" s="1"/>
  <c r="AL351" i="24" s="1"/>
  <c r="P351" i="24"/>
  <c r="R351" i="24" s="1"/>
  <c r="AB351" i="24" s="1"/>
  <c r="AC351" i="24" s="1"/>
  <c r="Z352" i="24"/>
  <c r="AI352" i="24" s="1"/>
  <c r="AL352" i="24" s="1"/>
  <c r="P352" i="24"/>
  <c r="R352" i="24" s="1"/>
  <c r="AB352" i="24" s="1"/>
  <c r="AC352" i="24" s="1"/>
  <c r="Z353" i="24"/>
  <c r="AI353" i="24" s="1"/>
  <c r="AL353" i="24" s="1"/>
  <c r="P353" i="24"/>
  <c r="R353" i="24" s="1"/>
  <c r="AB353" i="24" s="1"/>
  <c r="AC353" i="24" s="1"/>
  <c r="Z354" i="24"/>
  <c r="AI354" i="24" s="1"/>
  <c r="AL354" i="24" s="1"/>
  <c r="P354" i="24"/>
  <c r="R354" i="24" s="1"/>
  <c r="AB354" i="24" s="1"/>
  <c r="AC354" i="24" s="1"/>
  <c r="Z355" i="24"/>
  <c r="AI355" i="24" s="1"/>
  <c r="AL355" i="24" s="1"/>
  <c r="P355" i="24"/>
  <c r="R355" i="24" s="1"/>
  <c r="AB355" i="24" s="1"/>
  <c r="AC355" i="24" s="1"/>
  <c r="P356" i="24"/>
  <c r="R356" i="24" s="1"/>
  <c r="AB356" i="24" s="1"/>
  <c r="AC356" i="24" s="1"/>
  <c r="P357" i="24"/>
  <c r="R357" i="24" s="1"/>
  <c r="AB357" i="24" s="1"/>
  <c r="AC357" i="24" s="1"/>
  <c r="P358" i="24"/>
  <c r="R358" i="24" s="1"/>
  <c r="AB358" i="24" s="1"/>
  <c r="AC358" i="24" s="1"/>
  <c r="P359" i="24"/>
  <c r="R359" i="24" s="1"/>
  <c r="AB359" i="24" s="1"/>
  <c r="AC359" i="24" s="1"/>
  <c r="P360" i="24"/>
  <c r="R360" i="24" s="1"/>
  <c r="AB360" i="24" s="1"/>
  <c r="AC360" i="24" s="1"/>
  <c r="P361" i="24"/>
  <c r="R361" i="24" s="1"/>
  <c r="AB361" i="24" s="1"/>
  <c r="AC361" i="24" s="1"/>
  <c r="P362" i="24"/>
  <c r="R362" i="24" s="1"/>
  <c r="AB362" i="24" s="1"/>
  <c r="AC362" i="24" s="1"/>
  <c r="P363" i="24"/>
  <c r="R363" i="24" s="1"/>
  <c r="AB363" i="24" s="1"/>
  <c r="AC363" i="24" s="1"/>
  <c r="P364" i="24"/>
  <c r="R364" i="24" s="1"/>
  <c r="AB364" i="24" s="1"/>
  <c r="AC364" i="24" s="1"/>
  <c r="P365" i="24"/>
  <c r="R365" i="24" s="1"/>
  <c r="AB365" i="24" s="1"/>
  <c r="AC365" i="24" s="1"/>
  <c r="P366" i="24"/>
  <c r="R366" i="24" s="1"/>
  <c r="AB366" i="24" s="1"/>
  <c r="AC366" i="24" s="1"/>
  <c r="P367" i="24"/>
  <c r="R367" i="24" s="1"/>
  <c r="AB367" i="24" s="1"/>
  <c r="AC367" i="24" s="1"/>
  <c r="P368" i="24"/>
  <c r="R368" i="24" s="1"/>
  <c r="AB368" i="24" s="1"/>
  <c r="AC368" i="24" s="1"/>
  <c r="P369" i="24"/>
  <c r="R369" i="24" s="1"/>
  <c r="AB369" i="24" s="1"/>
  <c r="AC369" i="24" s="1"/>
  <c r="P370" i="24"/>
  <c r="R370" i="24" s="1"/>
  <c r="AB370" i="24" s="1"/>
  <c r="AC370" i="24" s="1"/>
  <c r="Z371" i="24"/>
  <c r="AI371" i="24" s="1"/>
  <c r="AL371" i="24" s="1"/>
  <c r="P371" i="24"/>
  <c r="R371" i="24" s="1"/>
  <c r="AB371" i="24" s="1"/>
  <c r="AC371" i="24" s="1"/>
  <c r="Z372" i="24"/>
  <c r="AI372" i="24" s="1"/>
  <c r="AL372" i="24" s="1"/>
  <c r="P372" i="24"/>
  <c r="R372" i="24" s="1"/>
  <c r="AB372" i="24" s="1"/>
  <c r="AC372" i="24" s="1"/>
  <c r="Z373" i="24"/>
  <c r="AI373" i="24" s="1"/>
  <c r="AL373" i="24" s="1"/>
  <c r="P373" i="24"/>
  <c r="R373" i="24" s="1"/>
  <c r="AB373" i="24" s="1"/>
  <c r="AC373" i="24" s="1"/>
  <c r="Z374" i="24"/>
  <c r="AI374" i="24" s="1"/>
  <c r="AL374" i="24" s="1"/>
  <c r="P374" i="24"/>
  <c r="R374" i="24" s="1"/>
  <c r="AB374" i="24" s="1"/>
  <c r="AC374" i="24" s="1"/>
  <c r="Z375" i="24"/>
  <c r="AI375" i="24" s="1"/>
  <c r="AL375" i="24" s="1"/>
  <c r="P375" i="24"/>
  <c r="R375" i="24" s="1"/>
  <c r="AB375" i="24" s="1"/>
  <c r="AC375" i="24" s="1"/>
  <c r="Z376" i="24"/>
  <c r="AI376" i="24" s="1"/>
  <c r="AL376" i="24" s="1"/>
  <c r="P376" i="24"/>
  <c r="R376" i="24" s="1"/>
  <c r="AB376" i="24" s="1"/>
  <c r="AC376" i="24" s="1"/>
  <c r="Z377" i="24"/>
  <c r="AI377" i="24" s="1"/>
  <c r="AL377" i="24" s="1"/>
  <c r="P377" i="24"/>
  <c r="R377" i="24" s="1"/>
  <c r="AB377" i="24" s="1"/>
  <c r="AC377" i="24" s="1"/>
  <c r="Z378" i="24"/>
  <c r="AI378" i="24" s="1"/>
  <c r="AL378" i="24" s="1"/>
  <c r="P378" i="24"/>
  <c r="R378" i="24" s="1"/>
  <c r="AB378" i="24" s="1"/>
  <c r="AC378" i="24" s="1"/>
  <c r="Z379" i="24"/>
  <c r="AI379" i="24" s="1"/>
  <c r="AL379" i="24" s="1"/>
  <c r="P379" i="24"/>
  <c r="R379" i="24" s="1"/>
  <c r="AB379" i="24" s="1"/>
  <c r="AC379" i="24" s="1"/>
  <c r="Z380" i="24"/>
  <c r="AI380" i="24" s="1"/>
  <c r="AL380" i="24" s="1"/>
  <c r="P380" i="24"/>
  <c r="R380" i="24" s="1"/>
  <c r="AB380" i="24" s="1"/>
  <c r="AC380" i="24" s="1"/>
  <c r="P381" i="24"/>
  <c r="R381" i="24" s="1"/>
  <c r="AB381" i="24" s="1"/>
  <c r="AC381" i="24" s="1"/>
  <c r="P382" i="24"/>
  <c r="R382" i="24" s="1"/>
  <c r="AB382" i="24" s="1"/>
  <c r="AC382" i="24" s="1"/>
  <c r="P383" i="24"/>
  <c r="R383" i="24" s="1"/>
  <c r="AB383" i="24" s="1"/>
  <c r="AC383" i="24" s="1"/>
  <c r="P384" i="24"/>
  <c r="R384" i="24" s="1"/>
  <c r="AB384" i="24" s="1"/>
  <c r="AC384" i="24" s="1"/>
  <c r="P385" i="24"/>
  <c r="R385" i="24" s="1"/>
  <c r="AB385" i="24" s="1"/>
  <c r="AC385" i="24" s="1"/>
  <c r="P386" i="24"/>
  <c r="R386" i="24" s="1"/>
  <c r="AB386" i="24" s="1"/>
  <c r="AC386" i="24" s="1"/>
  <c r="P387" i="24"/>
  <c r="R387" i="24" s="1"/>
  <c r="AB387" i="24" s="1"/>
  <c r="AC387" i="24" s="1"/>
  <c r="P388" i="24"/>
  <c r="R388" i="24" s="1"/>
  <c r="AB388" i="24" s="1"/>
  <c r="AC388" i="24" s="1"/>
  <c r="P389" i="24"/>
  <c r="R389" i="24" s="1"/>
  <c r="AB389" i="24" s="1"/>
  <c r="AC389" i="24" s="1"/>
  <c r="P390" i="24"/>
  <c r="R390" i="24" s="1"/>
  <c r="AB390" i="24" s="1"/>
  <c r="AC390" i="24" s="1"/>
  <c r="P391" i="24"/>
  <c r="R391" i="24" s="1"/>
  <c r="AB391" i="24" s="1"/>
  <c r="AC391" i="24" s="1"/>
  <c r="P392" i="24"/>
  <c r="R392" i="24" s="1"/>
  <c r="AB392" i="24" s="1"/>
  <c r="AC392" i="24" s="1"/>
  <c r="P393" i="24"/>
  <c r="R393" i="24" s="1"/>
  <c r="AB393" i="24" s="1"/>
  <c r="AC393" i="24" s="1"/>
  <c r="P394" i="24"/>
  <c r="R394" i="24" s="1"/>
  <c r="AB394" i="24" s="1"/>
  <c r="AC394" i="24" s="1"/>
  <c r="P395" i="24"/>
  <c r="R395" i="24" s="1"/>
  <c r="AB395" i="24" s="1"/>
  <c r="AC395" i="24" s="1"/>
  <c r="Z396" i="24"/>
  <c r="AI396" i="24" s="1"/>
  <c r="AL396" i="24" s="1"/>
  <c r="P396" i="24"/>
  <c r="R396" i="24" s="1"/>
  <c r="AB396" i="24" s="1"/>
  <c r="AC396" i="24" s="1"/>
  <c r="Z397" i="24"/>
  <c r="AI397" i="24" s="1"/>
  <c r="AL397" i="24" s="1"/>
  <c r="P397" i="24"/>
  <c r="R397" i="24" s="1"/>
  <c r="AB397" i="24" s="1"/>
  <c r="AC397" i="24" s="1"/>
  <c r="Z398" i="24"/>
  <c r="AI398" i="24" s="1"/>
  <c r="AL398" i="24" s="1"/>
  <c r="P398" i="24"/>
  <c r="R398" i="24" s="1"/>
  <c r="AB398" i="24" s="1"/>
  <c r="AC398" i="24" s="1"/>
  <c r="Z399" i="24"/>
  <c r="AI399" i="24" s="1"/>
  <c r="AL399" i="24" s="1"/>
  <c r="P399" i="24"/>
  <c r="R399" i="24" s="1"/>
  <c r="AB399" i="24" s="1"/>
  <c r="AC399" i="24" s="1"/>
  <c r="Z400" i="24"/>
  <c r="AI400" i="24" s="1"/>
  <c r="AL400" i="24" s="1"/>
  <c r="P400" i="24"/>
  <c r="R400" i="24" s="1"/>
  <c r="AB400" i="24" s="1"/>
  <c r="AC400" i="24" s="1"/>
  <c r="Z401" i="24"/>
  <c r="AI401" i="24" s="1"/>
  <c r="AL401" i="24" s="1"/>
  <c r="P401" i="24"/>
  <c r="R401" i="24" s="1"/>
  <c r="AB401" i="24" s="1"/>
  <c r="AC401" i="24" s="1"/>
  <c r="Z402" i="24"/>
  <c r="AI402" i="24" s="1"/>
  <c r="AL402" i="24" s="1"/>
  <c r="P402" i="24"/>
  <c r="R402" i="24" s="1"/>
  <c r="AB402" i="24" s="1"/>
  <c r="AC402" i="24" s="1"/>
  <c r="Z403" i="24"/>
  <c r="AI403" i="24" s="1"/>
  <c r="AL403" i="24" s="1"/>
  <c r="P403" i="24"/>
  <c r="R403" i="24" s="1"/>
  <c r="AB403" i="24" s="1"/>
  <c r="AC403" i="24" s="1"/>
  <c r="Z404" i="24"/>
  <c r="AI404" i="24" s="1"/>
  <c r="AL404" i="24" s="1"/>
  <c r="P404" i="24"/>
  <c r="R404" i="24" s="1"/>
  <c r="AB404" i="24" s="1"/>
  <c r="AC404" i="24" s="1"/>
  <c r="Z405" i="24"/>
  <c r="AI405" i="24" s="1"/>
  <c r="AL405" i="24" s="1"/>
  <c r="P405" i="24"/>
  <c r="R405" i="24" s="1"/>
  <c r="AB405" i="24" s="1"/>
  <c r="AC405" i="24" s="1"/>
  <c r="P406" i="24"/>
  <c r="R406" i="24" s="1"/>
  <c r="AB406" i="24" s="1"/>
  <c r="AC406" i="24" s="1"/>
  <c r="P407" i="24"/>
  <c r="R407" i="24" s="1"/>
  <c r="AB407" i="24" s="1"/>
  <c r="AC407" i="24" s="1"/>
  <c r="P408" i="24"/>
  <c r="R408" i="24" s="1"/>
  <c r="AB408" i="24" s="1"/>
  <c r="AC408" i="24" s="1"/>
  <c r="P409" i="24"/>
  <c r="R409" i="24" s="1"/>
  <c r="AB409" i="24" s="1"/>
  <c r="AC409" i="24" s="1"/>
  <c r="P410" i="24"/>
  <c r="R410" i="24" s="1"/>
  <c r="AB410" i="24" s="1"/>
  <c r="AC410" i="24" s="1"/>
  <c r="P411" i="24"/>
  <c r="R411" i="24" s="1"/>
  <c r="AB411" i="24" s="1"/>
  <c r="AC411" i="24" s="1"/>
  <c r="P412" i="24"/>
  <c r="R412" i="24" s="1"/>
  <c r="AB412" i="24" s="1"/>
  <c r="AC412" i="24" s="1"/>
  <c r="P413" i="24"/>
  <c r="R413" i="24" s="1"/>
  <c r="AB413" i="24" s="1"/>
  <c r="AC413" i="24" s="1"/>
  <c r="P414" i="24"/>
  <c r="R414" i="24" s="1"/>
  <c r="AB414" i="24" s="1"/>
  <c r="AC414" i="24" s="1"/>
  <c r="P415" i="24"/>
  <c r="R415" i="24" s="1"/>
  <c r="AB415" i="24" s="1"/>
  <c r="AC415" i="24" s="1"/>
  <c r="P416" i="24"/>
  <c r="R416" i="24" s="1"/>
  <c r="AB416" i="24" s="1"/>
  <c r="AC416" i="24" s="1"/>
  <c r="P417" i="24"/>
  <c r="R417" i="24" s="1"/>
  <c r="AB417" i="24" s="1"/>
  <c r="AC417" i="24" s="1"/>
  <c r="P418" i="24"/>
  <c r="R418" i="24" s="1"/>
  <c r="AB418" i="24" s="1"/>
  <c r="AC418" i="24" s="1"/>
  <c r="P419" i="24"/>
  <c r="R419" i="24" s="1"/>
  <c r="AB419" i="24" s="1"/>
  <c r="AC419" i="24" s="1"/>
  <c r="P420" i="24"/>
  <c r="R420" i="24" s="1"/>
  <c r="AB420" i="24" s="1"/>
  <c r="AC420" i="24" s="1"/>
  <c r="Z421" i="24"/>
  <c r="AI421" i="24" s="1"/>
  <c r="AL421" i="24" s="1"/>
  <c r="P421" i="24"/>
  <c r="R421" i="24" s="1"/>
  <c r="AB421" i="24" s="1"/>
  <c r="AC421" i="24" s="1"/>
  <c r="Z422" i="24"/>
  <c r="AI422" i="24" s="1"/>
  <c r="AL422" i="24" s="1"/>
  <c r="P422" i="24"/>
  <c r="R422" i="24" s="1"/>
  <c r="AB422" i="24" s="1"/>
  <c r="AC422" i="24" s="1"/>
  <c r="Z423" i="24"/>
  <c r="AI423" i="24" s="1"/>
  <c r="AL423" i="24" s="1"/>
  <c r="P423" i="24"/>
  <c r="R423" i="24" s="1"/>
  <c r="AB423" i="24" s="1"/>
  <c r="AC423" i="24" s="1"/>
  <c r="Z424" i="24"/>
  <c r="AI424" i="24" s="1"/>
  <c r="AL424" i="24" s="1"/>
  <c r="P424" i="24"/>
  <c r="R424" i="24" s="1"/>
  <c r="AB424" i="24" s="1"/>
  <c r="AC424" i="24" s="1"/>
  <c r="Z425" i="24"/>
  <c r="AI425" i="24" s="1"/>
  <c r="AL425" i="24" s="1"/>
  <c r="P425" i="24"/>
  <c r="R425" i="24" s="1"/>
  <c r="AB425" i="24" s="1"/>
  <c r="AC425" i="24" s="1"/>
  <c r="Z426" i="24"/>
  <c r="AI426" i="24" s="1"/>
  <c r="AL426" i="24" s="1"/>
  <c r="P426" i="24"/>
  <c r="R426" i="24" s="1"/>
  <c r="AB426" i="24" s="1"/>
  <c r="AC426" i="24" s="1"/>
  <c r="Z427" i="24"/>
  <c r="AI427" i="24" s="1"/>
  <c r="AL427" i="24" s="1"/>
  <c r="P427" i="24"/>
  <c r="R427" i="24" s="1"/>
  <c r="AB427" i="24" s="1"/>
  <c r="AC427" i="24" s="1"/>
  <c r="Z428" i="24"/>
  <c r="AI428" i="24" s="1"/>
  <c r="AL428" i="24" s="1"/>
  <c r="P428" i="24"/>
  <c r="R428" i="24" s="1"/>
  <c r="AB428" i="24" s="1"/>
  <c r="AC428" i="24" s="1"/>
  <c r="Z429" i="24"/>
  <c r="AI429" i="24" s="1"/>
  <c r="AL429" i="24" s="1"/>
  <c r="P429" i="24"/>
  <c r="R429" i="24" s="1"/>
  <c r="AB429" i="24" s="1"/>
  <c r="AC429" i="24" s="1"/>
  <c r="Z430" i="24"/>
  <c r="AI430" i="24" s="1"/>
  <c r="AL430" i="24" s="1"/>
  <c r="P430" i="24"/>
  <c r="R430" i="24" s="1"/>
  <c r="AB430" i="24" s="1"/>
  <c r="AC430" i="24" s="1"/>
  <c r="P431" i="24"/>
  <c r="R431" i="24" s="1"/>
  <c r="AB431" i="24" s="1"/>
  <c r="AC431" i="24" s="1"/>
  <c r="P432" i="24"/>
  <c r="R432" i="24" s="1"/>
  <c r="AB432" i="24" s="1"/>
  <c r="AC432" i="24" s="1"/>
  <c r="P433" i="24"/>
  <c r="R433" i="24" s="1"/>
  <c r="AB433" i="24" s="1"/>
  <c r="AC433" i="24" s="1"/>
  <c r="P434" i="24"/>
  <c r="R434" i="24" s="1"/>
  <c r="AB434" i="24" s="1"/>
  <c r="AC434" i="24" s="1"/>
  <c r="P435" i="24"/>
  <c r="R435" i="24" s="1"/>
  <c r="AB435" i="24" s="1"/>
  <c r="AC435" i="24" s="1"/>
  <c r="P436" i="24"/>
  <c r="R436" i="24" s="1"/>
  <c r="AB436" i="24" s="1"/>
  <c r="AC436" i="24" s="1"/>
  <c r="P437" i="24"/>
  <c r="R437" i="24" s="1"/>
  <c r="AB437" i="24" s="1"/>
  <c r="AC437" i="24" s="1"/>
  <c r="P438" i="24"/>
  <c r="R438" i="24" s="1"/>
  <c r="AB438" i="24" s="1"/>
  <c r="AC438" i="24" s="1"/>
  <c r="P439" i="24"/>
  <c r="R439" i="24" s="1"/>
  <c r="AB439" i="24" s="1"/>
  <c r="AC439" i="24" s="1"/>
  <c r="P440" i="24"/>
  <c r="R440" i="24" s="1"/>
  <c r="AB440" i="24" s="1"/>
  <c r="AC440" i="24" s="1"/>
  <c r="P441" i="24"/>
  <c r="R441" i="24" s="1"/>
  <c r="AB441" i="24" s="1"/>
  <c r="AC441" i="24" s="1"/>
  <c r="P442" i="24"/>
  <c r="R442" i="24" s="1"/>
  <c r="AB442" i="24" s="1"/>
  <c r="AC442" i="24" s="1"/>
  <c r="P443" i="24"/>
  <c r="R443" i="24" s="1"/>
  <c r="AB443" i="24" s="1"/>
  <c r="AC443" i="24" s="1"/>
  <c r="P444" i="24"/>
  <c r="R444" i="24" s="1"/>
  <c r="AB444" i="24" s="1"/>
  <c r="AC444" i="24" s="1"/>
  <c r="P445" i="24"/>
  <c r="R445" i="24" s="1"/>
  <c r="AB445" i="24" s="1"/>
  <c r="AC445" i="24" s="1"/>
  <c r="Z446" i="24"/>
  <c r="AI446" i="24" s="1"/>
  <c r="AL446" i="24" s="1"/>
  <c r="P446" i="24"/>
  <c r="R446" i="24" s="1"/>
  <c r="AB446" i="24" s="1"/>
  <c r="AC446" i="24" s="1"/>
  <c r="Z447" i="24"/>
  <c r="AI447" i="24" s="1"/>
  <c r="AL447" i="24" s="1"/>
  <c r="P447" i="24"/>
  <c r="R447" i="24" s="1"/>
  <c r="AB447" i="24" s="1"/>
  <c r="AC447" i="24" s="1"/>
  <c r="Z448" i="24"/>
  <c r="AI448" i="24" s="1"/>
  <c r="AL448" i="24" s="1"/>
  <c r="P448" i="24"/>
  <c r="R448" i="24" s="1"/>
  <c r="AB448" i="24" s="1"/>
  <c r="AC448" i="24" s="1"/>
  <c r="Z449" i="24"/>
  <c r="AI449" i="24" s="1"/>
  <c r="AL449" i="24" s="1"/>
  <c r="P449" i="24"/>
  <c r="R449" i="24" s="1"/>
  <c r="AB449" i="24" s="1"/>
  <c r="AC449" i="24" s="1"/>
  <c r="Z450" i="24"/>
  <c r="AI450" i="24" s="1"/>
  <c r="AL450" i="24" s="1"/>
  <c r="P450" i="24"/>
  <c r="R450" i="24" s="1"/>
  <c r="AB450" i="24" s="1"/>
  <c r="AC450" i="24" s="1"/>
  <c r="Z451" i="24"/>
  <c r="AI451" i="24" s="1"/>
  <c r="AL451" i="24" s="1"/>
  <c r="P451" i="24"/>
  <c r="R451" i="24" s="1"/>
  <c r="AB451" i="24" s="1"/>
  <c r="AC451" i="24" s="1"/>
  <c r="Z452" i="24"/>
  <c r="AI452" i="24" s="1"/>
  <c r="AL452" i="24" s="1"/>
  <c r="P452" i="24"/>
  <c r="R452" i="24" s="1"/>
  <c r="AB452" i="24" s="1"/>
  <c r="AC452" i="24" s="1"/>
  <c r="Z453" i="24"/>
  <c r="AI453" i="24" s="1"/>
  <c r="AL453" i="24" s="1"/>
  <c r="P453" i="24"/>
  <c r="R453" i="24" s="1"/>
  <c r="AB453" i="24" s="1"/>
  <c r="AC453" i="24" s="1"/>
  <c r="Z454" i="24"/>
  <c r="AI454" i="24" s="1"/>
  <c r="AL454" i="24" s="1"/>
  <c r="P454" i="24"/>
  <c r="R454" i="24" s="1"/>
  <c r="AB454" i="24" s="1"/>
  <c r="AC454" i="24" s="1"/>
  <c r="Z455" i="24"/>
  <c r="AI455" i="24" s="1"/>
  <c r="AL455" i="24" s="1"/>
  <c r="P455" i="24"/>
  <c r="R455" i="24" s="1"/>
  <c r="AB455" i="24" s="1"/>
  <c r="AC455" i="24" s="1"/>
  <c r="P456" i="24"/>
  <c r="R456" i="24" s="1"/>
  <c r="AB456" i="24" s="1"/>
  <c r="AC456" i="24" s="1"/>
  <c r="P457" i="24"/>
  <c r="R457" i="24" s="1"/>
  <c r="AB457" i="24" s="1"/>
  <c r="AC457" i="24" s="1"/>
  <c r="P458" i="24"/>
  <c r="R458" i="24" s="1"/>
  <c r="AB458" i="24" s="1"/>
  <c r="AC458" i="24" s="1"/>
  <c r="P459" i="24"/>
  <c r="R459" i="24" s="1"/>
  <c r="AB459" i="24" s="1"/>
  <c r="AC459" i="24" s="1"/>
  <c r="P460" i="24"/>
  <c r="R460" i="24" s="1"/>
  <c r="AB460" i="24" s="1"/>
  <c r="AC460" i="24" s="1"/>
  <c r="P461" i="24"/>
  <c r="R461" i="24" s="1"/>
  <c r="AB461" i="24" s="1"/>
  <c r="AC461" i="24" s="1"/>
  <c r="P462" i="24"/>
  <c r="R462" i="24" s="1"/>
  <c r="AB462" i="24" s="1"/>
  <c r="AC462" i="24" s="1"/>
  <c r="P463" i="24"/>
  <c r="R463" i="24" s="1"/>
  <c r="AB463" i="24" s="1"/>
  <c r="AC463" i="24" s="1"/>
  <c r="P464" i="24"/>
  <c r="R464" i="24" s="1"/>
  <c r="AB464" i="24" s="1"/>
  <c r="AC464" i="24" s="1"/>
  <c r="P465" i="24"/>
  <c r="R465" i="24" s="1"/>
  <c r="AB465" i="24" s="1"/>
  <c r="AC465" i="24" s="1"/>
  <c r="P466" i="24"/>
  <c r="R466" i="24" s="1"/>
  <c r="AB466" i="24" s="1"/>
  <c r="AC466" i="24" s="1"/>
  <c r="P467" i="24"/>
  <c r="R467" i="24" s="1"/>
  <c r="AB467" i="24" s="1"/>
  <c r="AC467" i="24" s="1"/>
  <c r="P468" i="24"/>
  <c r="R468" i="24" s="1"/>
  <c r="AB468" i="24" s="1"/>
  <c r="AC468" i="24" s="1"/>
  <c r="P469" i="24"/>
  <c r="R469" i="24" s="1"/>
  <c r="AB469" i="24" s="1"/>
  <c r="AC469" i="24" s="1"/>
  <c r="P470" i="24"/>
  <c r="R470" i="24" s="1"/>
  <c r="AB470" i="24" s="1"/>
  <c r="AC470" i="24" s="1"/>
  <c r="Z471" i="24"/>
  <c r="AI471" i="24" s="1"/>
  <c r="AL471" i="24" s="1"/>
  <c r="P471" i="24"/>
  <c r="R471" i="24" s="1"/>
  <c r="AB471" i="24" s="1"/>
  <c r="AC471" i="24" s="1"/>
  <c r="Z472" i="24"/>
  <c r="AI472" i="24" s="1"/>
  <c r="AL472" i="24" s="1"/>
  <c r="P472" i="24"/>
  <c r="R472" i="24" s="1"/>
  <c r="AB472" i="24" s="1"/>
  <c r="AC472" i="24" s="1"/>
  <c r="Z473" i="24"/>
  <c r="AI473" i="24" s="1"/>
  <c r="AL473" i="24" s="1"/>
  <c r="P473" i="24"/>
  <c r="R473" i="24" s="1"/>
  <c r="AB473" i="24" s="1"/>
  <c r="AC473" i="24" s="1"/>
  <c r="Z474" i="24"/>
  <c r="AI474" i="24" s="1"/>
  <c r="AL474" i="24" s="1"/>
  <c r="P474" i="24"/>
  <c r="R474" i="24" s="1"/>
  <c r="AB474" i="24" s="1"/>
  <c r="AC474" i="24" s="1"/>
  <c r="Z475" i="24"/>
  <c r="AI475" i="24" s="1"/>
  <c r="AL475" i="24" s="1"/>
  <c r="P475" i="24"/>
  <c r="R475" i="24" s="1"/>
  <c r="AB475" i="24" s="1"/>
  <c r="AC475" i="24" s="1"/>
  <c r="P476" i="24"/>
  <c r="R476" i="24" s="1"/>
  <c r="AB476" i="24" s="1"/>
  <c r="AC476" i="24" s="1"/>
  <c r="P477" i="24"/>
  <c r="R477" i="24" s="1"/>
  <c r="AB477" i="24" s="1"/>
  <c r="AC477" i="24" s="1"/>
  <c r="P478" i="24"/>
  <c r="R478" i="24" s="1"/>
  <c r="AB478" i="24" s="1"/>
  <c r="AC478" i="24" s="1"/>
  <c r="P479" i="24"/>
  <c r="R479" i="24" s="1"/>
  <c r="AB479" i="24" s="1"/>
  <c r="AC479" i="24" s="1"/>
  <c r="P480" i="24"/>
  <c r="R480" i="24" s="1"/>
  <c r="AB480" i="24" s="1"/>
  <c r="AC480" i="24" s="1"/>
  <c r="P481" i="24"/>
  <c r="R481" i="24" s="1"/>
  <c r="AB481" i="24" s="1"/>
  <c r="AC481" i="24" s="1"/>
  <c r="P482" i="24"/>
  <c r="R482" i="24" s="1"/>
  <c r="AB482" i="24" s="1"/>
  <c r="AC482" i="24" s="1"/>
  <c r="P483" i="24"/>
  <c r="R483" i="24" s="1"/>
  <c r="AB483" i="24" s="1"/>
  <c r="AC483" i="24" s="1"/>
  <c r="P484" i="24"/>
  <c r="R484" i="24" s="1"/>
  <c r="AB484" i="24" s="1"/>
  <c r="AC484" i="24" s="1"/>
  <c r="P485" i="24"/>
  <c r="R485" i="24" s="1"/>
  <c r="AB485" i="24" s="1"/>
  <c r="AC485" i="24" s="1"/>
  <c r="P486" i="24"/>
  <c r="R486" i="24" s="1"/>
  <c r="AB486" i="24" s="1"/>
  <c r="AC486" i="24" s="1"/>
  <c r="P487" i="24"/>
  <c r="R487" i="24" s="1"/>
  <c r="AB487" i="24" s="1"/>
  <c r="AC487" i="24" s="1"/>
  <c r="P488" i="24"/>
  <c r="R488" i="24" s="1"/>
  <c r="AB488" i="24" s="1"/>
  <c r="AC488" i="24" s="1"/>
  <c r="P489" i="24"/>
  <c r="R489" i="24" s="1"/>
  <c r="AB489" i="24" s="1"/>
  <c r="AC489" i="24" s="1"/>
  <c r="P490" i="24"/>
  <c r="R490" i="24" s="1"/>
  <c r="AB490" i="24" s="1"/>
  <c r="AC490" i="24" s="1"/>
  <c r="Z491" i="24"/>
  <c r="AI491" i="24" s="1"/>
  <c r="AL491" i="24" s="1"/>
  <c r="P491" i="24"/>
  <c r="R491" i="24" s="1"/>
  <c r="AB491" i="24" s="1"/>
  <c r="AC491" i="24" s="1"/>
  <c r="Z492" i="24"/>
  <c r="AI492" i="24" s="1"/>
  <c r="AL492" i="24" s="1"/>
  <c r="P492" i="24"/>
  <c r="R492" i="24" s="1"/>
  <c r="AB492" i="24" s="1"/>
  <c r="AC492" i="24" s="1"/>
  <c r="Z493" i="24"/>
  <c r="AI493" i="24" s="1"/>
  <c r="AL493" i="24" s="1"/>
  <c r="P493" i="24"/>
  <c r="R493" i="24" s="1"/>
  <c r="AB493" i="24" s="1"/>
  <c r="AC493" i="24" s="1"/>
  <c r="Z494" i="24"/>
  <c r="AI494" i="24" s="1"/>
  <c r="AL494" i="24" s="1"/>
  <c r="P494" i="24"/>
  <c r="R494" i="24" s="1"/>
  <c r="AB494" i="24" s="1"/>
  <c r="AC494" i="24" s="1"/>
  <c r="Z495" i="24"/>
  <c r="AI495" i="24" s="1"/>
  <c r="AL495" i="24" s="1"/>
  <c r="P495" i="24"/>
  <c r="R495" i="24" s="1"/>
  <c r="AB495" i="24" s="1"/>
  <c r="AC495" i="24" s="1"/>
  <c r="Z496" i="24"/>
  <c r="AI496" i="24" s="1"/>
  <c r="AL496" i="24" s="1"/>
  <c r="P496" i="24"/>
  <c r="R496" i="24" s="1"/>
  <c r="AB496" i="24" s="1"/>
  <c r="AC496" i="24" s="1"/>
  <c r="Z497" i="24"/>
  <c r="AI497" i="24" s="1"/>
  <c r="AL497" i="24" s="1"/>
  <c r="P497" i="24"/>
  <c r="R497" i="24" s="1"/>
  <c r="AB497" i="24" s="1"/>
  <c r="AC497" i="24" s="1"/>
  <c r="Z498" i="24"/>
  <c r="AI498" i="24" s="1"/>
  <c r="AL498" i="24" s="1"/>
  <c r="P498" i="24"/>
  <c r="R498" i="24" s="1"/>
  <c r="AB498" i="24" s="1"/>
  <c r="AC498" i="24" s="1"/>
  <c r="Z499" i="24"/>
  <c r="AI499" i="24" s="1"/>
  <c r="AL499" i="24" s="1"/>
  <c r="P499" i="24"/>
  <c r="R499" i="24" s="1"/>
  <c r="AB499" i="24" s="1"/>
  <c r="AC499" i="24" s="1"/>
  <c r="Z500" i="24"/>
  <c r="AI500" i="24" s="1"/>
  <c r="AL500" i="24" s="1"/>
  <c r="P500" i="24"/>
  <c r="R500" i="24" s="1"/>
  <c r="AB500" i="24" s="1"/>
  <c r="AC500" i="24" s="1"/>
  <c r="P501" i="24"/>
  <c r="R501" i="24" s="1"/>
  <c r="AB501" i="24" s="1"/>
  <c r="AC501" i="24" s="1"/>
  <c r="P502" i="24"/>
  <c r="R502" i="24" s="1"/>
  <c r="AB502" i="24" s="1"/>
  <c r="AC502" i="24" s="1"/>
  <c r="P503" i="24"/>
  <c r="R503" i="24" s="1"/>
  <c r="AB503" i="24" s="1"/>
  <c r="AC503" i="24" s="1"/>
  <c r="P504" i="24"/>
  <c r="R504" i="24" s="1"/>
  <c r="AB504" i="24" s="1"/>
  <c r="AC504" i="24" s="1"/>
  <c r="P505" i="24"/>
  <c r="R505" i="24" s="1"/>
  <c r="AB505" i="24" s="1"/>
  <c r="AC505" i="24" s="1"/>
  <c r="P506" i="24"/>
  <c r="R506" i="24" s="1"/>
  <c r="AB506" i="24" s="1"/>
  <c r="AC506" i="24" s="1"/>
  <c r="P507" i="24"/>
  <c r="R507" i="24" s="1"/>
  <c r="AB507" i="24" s="1"/>
  <c r="AC507" i="24" s="1"/>
  <c r="P508" i="24"/>
  <c r="R508" i="24" s="1"/>
  <c r="AB508" i="24" s="1"/>
  <c r="AC508" i="24" s="1"/>
  <c r="P509" i="24"/>
  <c r="R509" i="24" s="1"/>
  <c r="AB509" i="24" s="1"/>
  <c r="AC509" i="24" s="1"/>
  <c r="P510" i="24"/>
  <c r="R510" i="24" s="1"/>
  <c r="AB510" i="24" s="1"/>
  <c r="AC510" i="24" s="1"/>
  <c r="P511" i="24"/>
  <c r="R511" i="24" s="1"/>
  <c r="AB511" i="24" s="1"/>
  <c r="AC511" i="24" s="1"/>
  <c r="P512" i="24"/>
  <c r="R512" i="24" s="1"/>
  <c r="AB512" i="24" s="1"/>
  <c r="AC512" i="24" s="1"/>
  <c r="P513" i="24"/>
  <c r="R513" i="24" s="1"/>
  <c r="AB513" i="24" s="1"/>
  <c r="AC513" i="24" s="1"/>
  <c r="P514" i="24"/>
  <c r="R514" i="24" s="1"/>
  <c r="AB514" i="24" s="1"/>
  <c r="AC514" i="24" s="1"/>
  <c r="P515" i="24"/>
  <c r="R515" i="24" s="1"/>
  <c r="AB515" i="24" s="1"/>
  <c r="AC515" i="24" s="1"/>
  <c r="Z516" i="24"/>
  <c r="AI516" i="24" s="1"/>
  <c r="AL516" i="24" s="1"/>
  <c r="P516" i="24"/>
  <c r="R516" i="24" s="1"/>
  <c r="AB516" i="24" s="1"/>
  <c r="AC516" i="24" s="1"/>
  <c r="Z517" i="24"/>
  <c r="AI517" i="24" s="1"/>
  <c r="AL517" i="24" s="1"/>
  <c r="P517" i="24"/>
  <c r="R517" i="24" s="1"/>
  <c r="AB517" i="24" s="1"/>
  <c r="AC517" i="24" s="1"/>
  <c r="Z518" i="24"/>
  <c r="AI518" i="24" s="1"/>
  <c r="AL518" i="24" s="1"/>
  <c r="P518" i="24"/>
  <c r="R518" i="24" s="1"/>
  <c r="AB518" i="24" s="1"/>
  <c r="AC518" i="24" s="1"/>
  <c r="Z519" i="24"/>
  <c r="AI519" i="24" s="1"/>
  <c r="AL519" i="24" s="1"/>
  <c r="P519" i="24"/>
  <c r="R519" i="24" s="1"/>
  <c r="AB519" i="24" s="1"/>
  <c r="AC519" i="24" s="1"/>
  <c r="Z520" i="24"/>
  <c r="AI520" i="24" s="1"/>
  <c r="AL520" i="24" s="1"/>
  <c r="P520" i="24"/>
  <c r="R520" i="24" s="1"/>
  <c r="AB520" i="24" s="1"/>
  <c r="AC520" i="24" s="1"/>
  <c r="Z521" i="24"/>
  <c r="AI521" i="24" s="1"/>
  <c r="AL521" i="24" s="1"/>
  <c r="P521" i="24"/>
  <c r="R521" i="24" s="1"/>
  <c r="AB521" i="24" s="1"/>
  <c r="AC521" i="24" s="1"/>
  <c r="Z522" i="24"/>
  <c r="AI522" i="24" s="1"/>
  <c r="AL522" i="24" s="1"/>
  <c r="P522" i="24"/>
  <c r="R522" i="24" s="1"/>
  <c r="AB522" i="24" s="1"/>
  <c r="AC522" i="24" s="1"/>
  <c r="Z523" i="24"/>
  <c r="AI523" i="24" s="1"/>
  <c r="AL523" i="24" s="1"/>
  <c r="P523" i="24"/>
  <c r="R523" i="24" s="1"/>
  <c r="AB523" i="24" s="1"/>
  <c r="AC523" i="24" s="1"/>
  <c r="Z524" i="24"/>
  <c r="AI524" i="24" s="1"/>
  <c r="AL524" i="24" s="1"/>
  <c r="P524" i="24"/>
  <c r="R524" i="24" s="1"/>
  <c r="AB524" i="24" s="1"/>
  <c r="AC524" i="24" s="1"/>
  <c r="Z525" i="24"/>
  <c r="AI525" i="24" s="1"/>
  <c r="AL525" i="24" s="1"/>
  <c r="P525" i="24"/>
  <c r="R525" i="24" s="1"/>
  <c r="AB525" i="24" s="1"/>
  <c r="AC525" i="24" s="1"/>
  <c r="Z526" i="24"/>
  <c r="AI526" i="24" s="1"/>
  <c r="AL526" i="24" s="1"/>
  <c r="P526" i="24"/>
  <c r="R526" i="24" s="1"/>
  <c r="AB526" i="24" s="1"/>
  <c r="AC526" i="24" s="1"/>
  <c r="Z527" i="24"/>
  <c r="AI527" i="24" s="1"/>
  <c r="AL527" i="24" s="1"/>
  <c r="P527" i="24"/>
  <c r="R527" i="24" s="1"/>
  <c r="AB527" i="24" s="1"/>
  <c r="AC527" i="24" s="1"/>
  <c r="Z528" i="24"/>
  <c r="AI528" i="24" s="1"/>
  <c r="AL528" i="24" s="1"/>
  <c r="P528" i="24"/>
  <c r="R528" i="24" s="1"/>
  <c r="AB528" i="24" s="1"/>
  <c r="AC528" i="24" s="1"/>
  <c r="Z529" i="24"/>
  <c r="AI529" i="24" s="1"/>
  <c r="AL529" i="24" s="1"/>
  <c r="P529" i="24"/>
  <c r="R529" i="24" s="1"/>
  <c r="AB529" i="24" s="1"/>
  <c r="AC529" i="24" s="1"/>
  <c r="Z530" i="24"/>
  <c r="AI530" i="24" s="1"/>
  <c r="AL530" i="24" s="1"/>
  <c r="P530" i="24"/>
  <c r="R530" i="24" s="1"/>
  <c r="AB530" i="24" s="1"/>
  <c r="AC530" i="24" s="1"/>
  <c r="Z531" i="24"/>
  <c r="AI531" i="24" s="1"/>
  <c r="AL531" i="24" s="1"/>
  <c r="P531" i="24"/>
  <c r="R531" i="24" s="1"/>
  <c r="AB531" i="24" s="1"/>
  <c r="AC531" i="24" s="1"/>
  <c r="Z532" i="24"/>
  <c r="AI532" i="24" s="1"/>
  <c r="AL532" i="24" s="1"/>
  <c r="P532" i="24"/>
  <c r="R532" i="24" s="1"/>
  <c r="AB532" i="24" s="1"/>
  <c r="AC532" i="24" s="1"/>
  <c r="Z533" i="24"/>
  <c r="AI533" i="24" s="1"/>
  <c r="AL533" i="24" s="1"/>
  <c r="P533" i="24"/>
  <c r="R533" i="24" s="1"/>
  <c r="AB533" i="24" s="1"/>
  <c r="AC533" i="24" s="1"/>
  <c r="Z534" i="24"/>
  <c r="AI534" i="24" s="1"/>
  <c r="AL534" i="24" s="1"/>
  <c r="P534" i="24"/>
  <c r="R534" i="24" s="1"/>
  <c r="AB534" i="24" s="1"/>
  <c r="AC534" i="24" s="1"/>
  <c r="Z535" i="24"/>
  <c r="AI535" i="24" s="1"/>
  <c r="AL535" i="24" s="1"/>
  <c r="P535" i="24"/>
  <c r="R535" i="24" s="1"/>
  <c r="AB535" i="24" s="1"/>
  <c r="AC535" i="24" s="1"/>
  <c r="P536" i="24"/>
  <c r="R536" i="24" s="1"/>
  <c r="AB536" i="24" s="1"/>
  <c r="AC536" i="24" s="1"/>
  <c r="P537" i="24"/>
  <c r="R537" i="24" s="1"/>
  <c r="AB537" i="24" s="1"/>
  <c r="AC537" i="24" s="1"/>
  <c r="P538" i="24"/>
  <c r="R538" i="24" s="1"/>
  <c r="AB538" i="24" s="1"/>
  <c r="AC538" i="24" s="1"/>
  <c r="P539" i="24"/>
  <c r="R539" i="24" s="1"/>
  <c r="AB539" i="24" s="1"/>
  <c r="AC539" i="24" s="1"/>
  <c r="P540" i="24"/>
  <c r="R540" i="24" s="1"/>
  <c r="AB540" i="24" s="1"/>
  <c r="AC540" i="24" s="1"/>
  <c r="P541" i="24"/>
  <c r="R541" i="24" s="1"/>
  <c r="AB541" i="24" s="1"/>
  <c r="AC541" i="24" s="1"/>
  <c r="P542" i="24"/>
  <c r="R542" i="24" s="1"/>
  <c r="AB542" i="24" s="1"/>
  <c r="AC542" i="24" s="1"/>
  <c r="P543" i="24"/>
  <c r="R543" i="24" s="1"/>
  <c r="AB543" i="24" s="1"/>
  <c r="AC543" i="24" s="1"/>
  <c r="P544" i="24"/>
  <c r="R544" i="24" s="1"/>
  <c r="AB544" i="24" s="1"/>
  <c r="AC544" i="24" s="1"/>
  <c r="P545" i="24"/>
  <c r="R545" i="24" s="1"/>
  <c r="AB545" i="24" s="1"/>
  <c r="AC545" i="24" s="1"/>
  <c r="P546" i="24"/>
  <c r="R546" i="24" s="1"/>
  <c r="AB546" i="24" s="1"/>
  <c r="AC546" i="24" s="1"/>
  <c r="P547" i="24"/>
  <c r="R547" i="24" s="1"/>
  <c r="AB547" i="24" s="1"/>
  <c r="AC547" i="24" s="1"/>
  <c r="P548" i="24"/>
  <c r="R548" i="24" s="1"/>
  <c r="AB548" i="24" s="1"/>
  <c r="AC548" i="24" s="1"/>
  <c r="P549" i="24"/>
  <c r="R549" i="24" s="1"/>
  <c r="AB549" i="24" s="1"/>
  <c r="AC549" i="24" s="1"/>
  <c r="P550" i="24"/>
  <c r="R550" i="24" s="1"/>
  <c r="AB550" i="24" s="1"/>
  <c r="AC550" i="24" s="1"/>
  <c r="Z551" i="24"/>
  <c r="AI551" i="24" s="1"/>
  <c r="AL551" i="24" s="1"/>
  <c r="P551" i="24"/>
  <c r="R551" i="24" s="1"/>
  <c r="AB551" i="24" s="1"/>
  <c r="AC551" i="24" s="1"/>
  <c r="Z552" i="24"/>
  <c r="AI552" i="24" s="1"/>
  <c r="AL552" i="24" s="1"/>
  <c r="P552" i="24"/>
  <c r="R552" i="24" s="1"/>
  <c r="AB552" i="24" s="1"/>
  <c r="AC552" i="24" s="1"/>
  <c r="Z553" i="24"/>
  <c r="AI553" i="24" s="1"/>
  <c r="AL553" i="24" s="1"/>
  <c r="P553" i="24"/>
  <c r="R553" i="24" s="1"/>
  <c r="AB553" i="24" s="1"/>
  <c r="AC553" i="24" s="1"/>
  <c r="Z554" i="24"/>
  <c r="AI554" i="24" s="1"/>
  <c r="AL554" i="24" s="1"/>
  <c r="P554" i="24"/>
  <c r="R554" i="24" s="1"/>
  <c r="AB554" i="24" s="1"/>
  <c r="AC554" i="24" s="1"/>
  <c r="Z555" i="24"/>
  <c r="AI555" i="24" s="1"/>
  <c r="AL555" i="24" s="1"/>
  <c r="P555" i="24"/>
  <c r="R555" i="24" s="1"/>
  <c r="AB555" i="24" s="1"/>
  <c r="AC555" i="24" s="1"/>
  <c r="Z556" i="24"/>
  <c r="AI556" i="24" s="1"/>
  <c r="AL556" i="24" s="1"/>
  <c r="P556" i="24"/>
  <c r="R556" i="24" s="1"/>
  <c r="AB556" i="24" s="1"/>
  <c r="AC556" i="24" s="1"/>
  <c r="Z557" i="24"/>
  <c r="AI557" i="24" s="1"/>
  <c r="AL557" i="24" s="1"/>
  <c r="P557" i="24"/>
  <c r="R557" i="24" s="1"/>
  <c r="AB557" i="24" s="1"/>
  <c r="AC557" i="24" s="1"/>
  <c r="Z558" i="24"/>
  <c r="AI558" i="24" s="1"/>
  <c r="AL558" i="24" s="1"/>
  <c r="P558" i="24"/>
  <c r="R558" i="24" s="1"/>
  <c r="AB558" i="24" s="1"/>
  <c r="AC558" i="24" s="1"/>
  <c r="Z559" i="24"/>
  <c r="AI559" i="24" s="1"/>
  <c r="AL559" i="24" s="1"/>
  <c r="P559" i="24"/>
  <c r="R559" i="24" s="1"/>
  <c r="AB559" i="24" s="1"/>
  <c r="AC559" i="24" s="1"/>
  <c r="Z560" i="24"/>
  <c r="AI560" i="24" s="1"/>
  <c r="AL560" i="24" s="1"/>
  <c r="P560" i="24"/>
  <c r="R560" i="24" s="1"/>
  <c r="AB560" i="24" s="1"/>
  <c r="AC560" i="24" s="1"/>
  <c r="Z561" i="24"/>
  <c r="AI561" i="24" s="1"/>
  <c r="AL561" i="24" s="1"/>
  <c r="P561" i="24"/>
  <c r="R561" i="24" s="1"/>
  <c r="AB561" i="24" s="1"/>
  <c r="AC561" i="24" s="1"/>
  <c r="Z562" i="24"/>
  <c r="AI562" i="24" s="1"/>
  <c r="AL562" i="24" s="1"/>
  <c r="P562" i="24"/>
  <c r="R562" i="24" s="1"/>
  <c r="AB562" i="24" s="1"/>
  <c r="AC562" i="24" s="1"/>
  <c r="Z563" i="24"/>
  <c r="AI563" i="24" s="1"/>
  <c r="AL563" i="24" s="1"/>
  <c r="P563" i="24"/>
  <c r="R563" i="24" s="1"/>
  <c r="AB563" i="24" s="1"/>
  <c r="AC563" i="24" s="1"/>
  <c r="Z564" i="24"/>
  <c r="AI564" i="24" s="1"/>
  <c r="AL564" i="24" s="1"/>
  <c r="P564" i="24"/>
  <c r="R564" i="24" s="1"/>
  <c r="AB564" i="24" s="1"/>
  <c r="AC564" i="24" s="1"/>
  <c r="Z565" i="24"/>
  <c r="AI565" i="24" s="1"/>
  <c r="AL565" i="24" s="1"/>
  <c r="P565" i="24"/>
  <c r="R565" i="24" s="1"/>
  <c r="AB565" i="24" s="1"/>
  <c r="AC565" i="24" s="1"/>
  <c r="Z566" i="24"/>
  <c r="AI566" i="24" s="1"/>
  <c r="AL566" i="24" s="1"/>
  <c r="P566" i="24"/>
  <c r="R566" i="24" s="1"/>
  <c r="AB566" i="24" s="1"/>
  <c r="AC566" i="24" s="1"/>
  <c r="Z567" i="24"/>
  <c r="AI567" i="24" s="1"/>
  <c r="AL567" i="24" s="1"/>
  <c r="P567" i="24"/>
  <c r="R567" i="24" s="1"/>
  <c r="AB567" i="24" s="1"/>
  <c r="AC567" i="24" s="1"/>
  <c r="Z568" i="24"/>
  <c r="AI568" i="24" s="1"/>
  <c r="AL568" i="24" s="1"/>
  <c r="P568" i="24"/>
  <c r="R568" i="24" s="1"/>
  <c r="AB568" i="24" s="1"/>
  <c r="AC568" i="24" s="1"/>
  <c r="Z569" i="24"/>
  <c r="AI569" i="24" s="1"/>
  <c r="AL569" i="24" s="1"/>
  <c r="P569" i="24"/>
  <c r="R569" i="24" s="1"/>
  <c r="AB569" i="24" s="1"/>
  <c r="AC569" i="24" s="1"/>
  <c r="Z570" i="24"/>
  <c r="AI570" i="24" s="1"/>
  <c r="AL570" i="24" s="1"/>
  <c r="P570" i="24"/>
  <c r="R570" i="24" s="1"/>
  <c r="AB570" i="24" s="1"/>
  <c r="AC570" i="24" s="1"/>
  <c r="Z571" i="24"/>
  <c r="AI571" i="24" s="1"/>
  <c r="AL571" i="24" s="1"/>
  <c r="P571" i="24"/>
  <c r="R571" i="24" s="1"/>
  <c r="AB571" i="24" s="1"/>
  <c r="AC571" i="24" s="1"/>
  <c r="Z572" i="24"/>
  <c r="AI572" i="24" s="1"/>
  <c r="AL572" i="24" s="1"/>
  <c r="P572" i="24"/>
  <c r="R572" i="24" s="1"/>
  <c r="AB572" i="24" s="1"/>
  <c r="AC572" i="24" s="1"/>
  <c r="Z573" i="24"/>
  <c r="AI573" i="24" s="1"/>
  <c r="AL573" i="24" s="1"/>
  <c r="P573" i="24"/>
  <c r="R573" i="24" s="1"/>
  <c r="AB573" i="24" s="1"/>
  <c r="AC573" i="24" s="1"/>
  <c r="Z574" i="24"/>
  <c r="AI574" i="24" s="1"/>
  <c r="AL574" i="24" s="1"/>
  <c r="P574" i="24"/>
  <c r="R574" i="24" s="1"/>
  <c r="AB574" i="24" s="1"/>
  <c r="AC574" i="24" s="1"/>
  <c r="Z575" i="24"/>
  <c r="AI575" i="24" s="1"/>
  <c r="AL575" i="24" s="1"/>
  <c r="P575" i="24"/>
  <c r="R575" i="24" s="1"/>
  <c r="AB575" i="24" s="1"/>
  <c r="AC575" i="24" s="1"/>
  <c r="Z576" i="24"/>
  <c r="AI576" i="24" s="1"/>
  <c r="AL576" i="24" s="1"/>
  <c r="P576" i="24"/>
  <c r="R576" i="24" s="1"/>
  <c r="AB576" i="24" s="1"/>
  <c r="AC576" i="24" s="1"/>
  <c r="Z577" i="24"/>
  <c r="AI577" i="24" s="1"/>
  <c r="AL577" i="24" s="1"/>
  <c r="P577" i="24"/>
  <c r="R577" i="24" s="1"/>
  <c r="AB577" i="24" s="1"/>
  <c r="AC577" i="24" s="1"/>
  <c r="Z578" i="24"/>
  <c r="AI578" i="24" s="1"/>
  <c r="AL578" i="24" s="1"/>
  <c r="P578" i="24"/>
  <c r="R578" i="24" s="1"/>
  <c r="AB578" i="24" s="1"/>
  <c r="AC578" i="24" s="1"/>
  <c r="Z579" i="24"/>
  <c r="AI579" i="24" s="1"/>
  <c r="AL579" i="24" s="1"/>
  <c r="P579" i="24"/>
  <c r="R579" i="24" s="1"/>
  <c r="AB579" i="24" s="1"/>
  <c r="AC579" i="24" s="1"/>
  <c r="Z580" i="24"/>
  <c r="AI580" i="24" s="1"/>
  <c r="AL580" i="24" s="1"/>
  <c r="P580" i="24"/>
  <c r="R580" i="24" s="1"/>
  <c r="AB580" i="24" s="1"/>
  <c r="AC580" i="24" s="1"/>
  <c r="Z581" i="24"/>
  <c r="AI581" i="24" s="1"/>
  <c r="AL581" i="24" s="1"/>
  <c r="P581" i="24"/>
  <c r="R581" i="24" s="1"/>
  <c r="AB581" i="24" s="1"/>
  <c r="AC581" i="24" s="1"/>
  <c r="Z582" i="24"/>
  <c r="AI582" i="24" s="1"/>
  <c r="AL582" i="24" s="1"/>
  <c r="P582" i="24"/>
  <c r="R582" i="24" s="1"/>
  <c r="AB582" i="24" s="1"/>
  <c r="AC582" i="24" s="1"/>
  <c r="Z583" i="24"/>
  <c r="AI583" i="24" s="1"/>
  <c r="AL583" i="24" s="1"/>
  <c r="P583" i="24"/>
  <c r="R583" i="24" s="1"/>
  <c r="AB583" i="24" s="1"/>
  <c r="AC583" i="24" s="1"/>
  <c r="Z584" i="24"/>
  <c r="AI584" i="24" s="1"/>
  <c r="AL584" i="24" s="1"/>
  <c r="P584" i="24"/>
  <c r="R584" i="24" s="1"/>
  <c r="AB584" i="24" s="1"/>
  <c r="AC584" i="24" s="1"/>
  <c r="Z585" i="24"/>
  <c r="AI585" i="24" s="1"/>
  <c r="AL585" i="24" s="1"/>
  <c r="P585" i="24"/>
  <c r="R585" i="24" s="1"/>
  <c r="AB585" i="24" s="1"/>
  <c r="AC585" i="24" s="1"/>
  <c r="Z586" i="24"/>
  <c r="AI586" i="24" s="1"/>
  <c r="AL586" i="24" s="1"/>
  <c r="P586" i="24"/>
  <c r="R586" i="24" s="1"/>
  <c r="AB586" i="24" s="1"/>
  <c r="AC586" i="24" s="1"/>
  <c r="Z587" i="24"/>
  <c r="AI587" i="24" s="1"/>
  <c r="AL587" i="24" s="1"/>
  <c r="P587" i="24"/>
  <c r="R587" i="24" s="1"/>
  <c r="AB587" i="24" s="1"/>
  <c r="AC587" i="24" s="1"/>
  <c r="Z588" i="24"/>
  <c r="AI588" i="24" s="1"/>
  <c r="AL588" i="24" s="1"/>
  <c r="P588" i="24"/>
  <c r="R588" i="24" s="1"/>
  <c r="AB588" i="24" s="1"/>
  <c r="AC588" i="24" s="1"/>
  <c r="Z589" i="24"/>
  <c r="AI589" i="24" s="1"/>
  <c r="AL589" i="24" s="1"/>
  <c r="P589" i="24"/>
  <c r="R589" i="24" s="1"/>
  <c r="AB589" i="24" s="1"/>
  <c r="AC589" i="24" s="1"/>
  <c r="Z590" i="24"/>
  <c r="AI590" i="24" s="1"/>
  <c r="AL590" i="24" s="1"/>
  <c r="P590" i="24"/>
  <c r="R590" i="24" s="1"/>
  <c r="AB590" i="24" s="1"/>
  <c r="AC590" i="24" s="1"/>
  <c r="P591" i="24"/>
  <c r="R591" i="24" s="1"/>
  <c r="AB591" i="24" s="1"/>
  <c r="AC591" i="24" s="1"/>
  <c r="P592" i="24"/>
  <c r="R592" i="24" s="1"/>
  <c r="AB592" i="24" s="1"/>
  <c r="AC592" i="24" s="1"/>
  <c r="P593" i="24"/>
  <c r="R593" i="24" s="1"/>
  <c r="AB593" i="24" s="1"/>
  <c r="AC593" i="24" s="1"/>
  <c r="P594" i="24"/>
  <c r="R594" i="24" s="1"/>
  <c r="AB594" i="24" s="1"/>
  <c r="AC594" i="24" s="1"/>
  <c r="P595" i="24"/>
  <c r="R595" i="24" s="1"/>
  <c r="AB595" i="24" s="1"/>
  <c r="AC595" i="24" s="1"/>
  <c r="P596" i="24"/>
  <c r="R596" i="24" s="1"/>
  <c r="AB596" i="24" s="1"/>
  <c r="AC596" i="24" s="1"/>
  <c r="P597" i="24"/>
  <c r="R597" i="24" s="1"/>
  <c r="AB597" i="24" s="1"/>
  <c r="AC597" i="24" s="1"/>
  <c r="P598" i="24"/>
  <c r="R598" i="24" s="1"/>
  <c r="AB598" i="24" s="1"/>
  <c r="AC598" i="24" s="1"/>
  <c r="P599" i="24"/>
  <c r="R599" i="24" s="1"/>
  <c r="AB599" i="24" s="1"/>
  <c r="AC599" i="24" s="1"/>
  <c r="P600" i="24"/>
  <c r="R600" i="24" s="1"/>
  <c r="AB600" i="24" s="1"/>
  <c r="AC600" i="24" s="1"/>
  <c r="P601" i="24"/>
  <c r="R601" i="24" s="1"/>
  <c r="AB601" i="24" s="1"/>
  <c r="AC601" i="24" s="1"/>
  <c r="P602" i="24"/>
  <c r="R602" i="24" s="1"/>
  <c r="AB602" i="24" s="1"/>
  <c r="AC602" i="24" s="1"/>
  <c r="P603" i="24"/>
  <c r="R603" i="24" s="1"/>
  <c r="AB603" i="24" s="1"/>
  <c r="AC603" i="24" s="1"/>
  <c r="P604" i="24"/>
  <c r="R604" i="24" s="1"/>
  <c r="AB604" i="24" s="1"/>
  <c r="AC604" i="24" s="1"/>
  <c r="P605" i="24"/>
  <c r="R605" i="24" s="1"/>
  <c r="AB605" i="24" s="1"/>
  <c r="AC605" i="24" s="1"/>
  <c r="Z606" i="24"/>
  <c r="AI606" i="24" s="1"/>
  <c r="AL606" i="24" s="1"/>
  <c r="P606" i="24"/>
  <c r="R606" i="24" s="1"/>
  <c r="AB606" i="24" s="1"/>
  <c r="AC606" i="24" s="1"/>
  <c r="Z607" i="24"/>
  <c r="AI607" i="24" s="1"/>
  <c r="AL607" i="24" s="1"/>
  <c r="P607" i="24"/>
  <c r="R607" i="24" s="1"/>
  <c r="AB607" i="24" s="1"/>
  <c r="AC607" i="24" s="1"/>
  <c r="Z608" i="24"/>
  <c r="AI608" i="24" s="1"/>
  <c r="AL608" i="24" s="1"/>
  <c r="P608" i="24"/>
  <c r="R608" i="24" s="1"/>
  <c r="AB608" i="24" s="1"/>
  <c r="AC608" i="24" s="1"/>
  <c r="Z609" i="24"/>
  <c r="AI609" i="24" s="1"/>
  <c r="AL609" i="24" s="1"/>
  <c r="P609" i="24"/>
  <c r="R609" i="24" s="1"/>
  <c r="AB609" i="24" s="1"/>
  <c r="AC609" i="24" s="1"/>
  <c r="Z610" i="24"/>
  <c r="AI610" i="24" s="1"/>
  <c r="AL610" i="24" s="1"/>
  <c r="P610" i="24"/>
  <c r="R610" i="24" s="1"/>
  <c r="AB610" i="24" s="1"/>
  <c r="AC610" i="24" s="1"/>
  <c r="Z611" i="24"/>
  <c r="AI611" i="24" s="1"/>
  <c r="AL611" i="24" s="1"/>
  <c r="P611" i="24"/>
  <c r="R611" i="24" s="1"/>
  <c r="AB611" i="24" s="1"/>
  <c r="AC611" i="24" s="1"/>
  <c r="Z612" i="24"/>
  <c r="AI612" i="24" s="1"/>
  <c r="AL612" i="24" s="1"/>
  <c r="P612" i="24"/>
  <c r="R612" i="24" s="1"/>
  <c r="AB612" i="24" s="1"/>
  <c r="AC612" i="24" s="1"/>
  <c r="Z613" i="24"/>
  <c r="AI613" i="24" s="1"/>
  <c r="AL613" i="24" s="1"/>
  <c r="P613" i="24"/>
  <c r="R613" i="24" s="1"/>
  <c r="AB613" i="24" s="1"/>
  <c r="AC613" i="24" s="1"/>
  <c r="Z614" i="24"/>
  <c r="AI614" i="24" s="1"/>
  <c r="AL614" i="24" s="1"/>
  <c r="P614" i="24"/>
  <c r="R614" i="24" s="1"/>
  <c r="AB614" i="24" s="1"/>
  <c r="AC614" i="24" s="1"/>
  <c r="Z615" i="24"/>
  <c r="AI615" i="24" s="1"/>
  <c r="AL615" i="24" s="1"/>
  <c r="P615" i="24"/>
  <c r="R615" i="24" s="1"/>
  <c r="AB615" i="24" s="1"/>
  <c r="AC615" i="24" s="1"/>
  <c r="Z616" i="24"/>
  <c r="AI616" i="24" s="1"/>
  <c r="AL616" i="24" s="1"/>
  <c r="P616" i="24"/>
  <c r="R616" i="24" s="1"/>
  <c r="AB616" i="24" s="1"/>
  <c r="AC616" i="24" s="1"/>
  <c r="Z617" i="24"/>
  <c r="AI617" i="24" s="1"/>
  <c r="AL617" i="24" s="1"/>
  <c r="P617" i="24"/>
  <c r="R617" i="24" s="1"/>
  <c r="AB617" i="24" s="1"/>
  <c r="AC617" i="24" s="1"/>
  <c r="Z618" i="24"/>
  <c r="AI618" i="24" s="1"/>
  <c r="AL618" i="24" s="1"/>
  <c r="P618" i="24"/>
  <c r="R618" i="24" s="1"/>
  <c r="AB618" i="24" s="1"/>
  <c r="AC618" i="24" s="1"/>
  <c r="Z619" i="24"/>
  <c r="AI619" i="24" s="1"/>
  <c r="AL619" i="24" s="1"/>
  <c r="P619" i="24"/>
  <c r="R619" i="24" s="1"/>
  <c r="AB619" i="24" s="1"/>
  <c r="AC619" i="24" s="1"/>
  <c r="Z620" i="24"/>
  <c r="AI620" i="24" s="1"/>
  <c r="AL620" i="24" s="1"/>
  <c r="P620" i="24"/>
  <c r="R620" i="24" s="1"/>
  <c r="AB620" i="24" s="1"/>
  <c r="AC620" i="24" s="1"/>
  <c r="Z621" i="24"/>
  <c r="AI621" i="24" s="1"/>
  <c r="AL621" i="24" s="1"/>
  <c r="P621" i="24"/>
  <c r="R621" i="24" s="1"/>
  <c r="AB621" i="24" s="1"/>
  <c r="AC621" i="24" s="1"/>
  <c r="Z622" i="24"/>
  <c r="AI622" i="24" s="1"/>
  <c r="AL622" i="24" s="1"/>
  <c r="P622" i="24"/>
  <c r="R622" i="24" s="1"/>
  <c r="AB622" i="24" s="1"/>
  <c r="AC622" i="24" s="1"/>
  <c r="Z623" i="24"/>
  <c r="AI623" i="24" s="1"/>
  <c r="AL623" i="24" s="1"/>
  <c r="P623" i="24"/>
  <c r="R623" i="24" s="1"/>
  <c r="AB623" i="24" s="1"/>
  <c r="AC623" i="24" s="1"/>
  <c r="Z624" i="24"/>
  <c r="AI624" i="24" s="1"/>
  <c r="AL624" i="24" s="1"/>
  <c r="P624" i="24"/>
  <c r="R624" i="24" s="1"/>
  <c r="AB624" i="24" s="1"/>
  <c r="AC624" i="24" s="1"/>
  <c r="Z625" i="24"/>
  <c r="AI625" i="24" s="1"/>
  <c r="AL625" i="24" s="1"/>
  <c r="P625" i="24"/>
  <c r="R625" i="24" s="1"/>
  <c r="AB625" i="24" s="1"/>
  <c r="AC625" i="24" s="1"/>
  <c r="Z626" i="24"/>
  <c r="AI626" i="24" s="1"/>
  <c r="AL626" i="24" s="1"/>
  <c r="P626" i="24"/>
  <c r="R626" i="24" s="1"/>
  <c r="AB626" i="24" s="1"/>
  <c r="AC626" i="24" s="1"/>
  <c r="Z627" i="24"/>
  <c r="AI627" i="24" s="1"/>
  <c r="AL627" i="24" s="1"/>
  <c r="P627" i="24"/>
  <c r="R627" i="24" s="1"/>
  <c r="AB627" i="24" s="1"/>
  <c r="AC627" i="24" s="1"/>
  <c r="Z628" i="24"/>
  <c r="AI628" i="24" s="1"/>
  <c r="AL628" i="24" s="1"/>
  <c r="P628" i="24"/>
  <c r="R628" i="24" s="1"/>
  <c r="AB628" i="24" s="1"/>
  <c r="AC628" i="24" s="1"/>
  <c r="Z629" i="24"/>
  <c r="AI629" i="24" s="1"/>
  <c r="AL629" i="24" s="1"/>
  <c r="P629" i="24"/>
  <c r="R629" i="24" s="1"/>
  <c r="AB629" i="24" s="1"/>
  <c r="AC629" i="24" s="1"/>
  <c r="Z630" i="24"/>
  <c r="AI630" i="24" s="1"/>
  <c r="AL630" i="24" s="1"/>
  <c r="P630" i="24"/>
  <c r="R630" i="24" s="1"/>
  <c r="AB630" i="24" s="1"/>
  <c r="AC630" i="24" s="1"/>
  <c r="Z631" i="24"/>
  <c r="AI631" i="24" s="1"/>
  <c r="AL631" i="24" s="1"/>
  <c r="P631" i="24"/>
  <c r="R631" i="24" s="1"/>
  <c r="AB631" i="24" s="1"/>
  <c r="AC631" i="24" s="1"/>
  <c r="Z632" i="24"/>
  <c r="AI632" i="24" s="1"/>
  <c r="AL632" i="24" s="1"/>
  <c r="P632" i="24"/>
  <c r="R632" i="24" s="1"/>
  <c r="AB632" i="24" s="1"/>
  <c r="AC632" i="24" s="1"/>
  <c r="Z633" i="24"/>
  <c r="AI633" i="24" s="1"/>
  <c r="AL633" i="24" s="1"/>
  <c r="P633" i="24"/>
  <c r="R633" i="24" s="1"/>
  <c r="AB633" i="24" s="1"/>
  <c r="AC633" i="24" s="1"/>
  <c r="Z634" i="24"/>
  <c r="AI634" i="24" s="1"/>
  <c r="AL634" i="24" s="1"/>
  <c r="P634" i="24"/>
  <c r="R634" i="24" s="1"/>
  <c r="AB634" i="24" s="1"/>
  <c r="AC634" i="24" s="1"/>
  <c r="Z635" i="24"/>
  <c r="AI635" i="24" s="1"/>
  <c r="AL635" i="24" s="1"/>
  <c r="P635" i="24"/>
  <c r="R635" i="24" s="1"/>
  <c r="AB635" i="24" s="1"/>
  <c r="AC635" i="24" s="1"/>
  <c r="Z636" i="24"/>
  <c r="AI636" i="24" s="1"/>
  <c r="AL636" i="24" s="1"/>
  <c r="P636" i="24"/>
  <c r="R636" i="24" s="1"/>
  <c r="AB636" i="24" s="1"/>
  <c r="AC636" i="24" s="1"/>
  <c r="Z637" i="24"/>
  <c r="AI637" i="24" s="1"/>
  <c r="AL637" i="24" s="1"/>
  <c r="P637" i="24"/>
  <c r="R637" i="24" s="1"/>
  <c r="AB637" i="24" s="1"/>
  <c r="AC637" i="24" s="1"/>
  <c r="Z638" i="24"/>
  <c r="AI638" i="24" s="1"/>
  <c r="AL638" i="24" s="1"/>
  <c r="P638" i="24"/>
  <c r="R638" i="24" s="1"/>
  <c r="AB638" i="24" s="1"/>
  <c r="AC638" i="24" s="1"/>
  <c r="Z639" i="24"/>
  <c r="AI639" i="24" s="1"/>
  <c r="AL639" i="24" s="1"/>
  <c r="P639" i="24"/>
  <c r="R639" i="24" s="1"/>
  <c r="AB639" i="24" s="1"/>
  <c r="AC639" i="24" s="1"/>
  <c r="Z640" i="24"/>
  <c r="AI640" i="24" s="1"/>
  <c r="AL640" i="24" s="1"/>
  <c r="P640" i="24"/>
  <c r="R640" i="24" s="1"/>
  <c r="AB640" i="24" s="1"/>
  <c r="AC640" i="24" s="1"/>
  <c r="Z641" i="24"/>
  <c r="AI641" i="24" s="1"/>
  <c r="AL641" i="24" s="1"/>
  <c r="P641" i="24"/>
  <c r="R641" i="24" s="1"/>
  <c r="AB641" i="24" s="1"/>
  <c r="AC641" i="24" s="1"/>
  <c r="Z642" i="24"/>
  <c r="AI642" i="24" s="1"/>
  <c r="AL642" i="24" s="1"/>
  <c r="P642" i="24"/>
  <c r="R642" i="24" s="1"/>
  <c r="AB642" i="24" s="1"/>
  <c r="AC642" i="24" s="1"/>
  <c r="Z643" i="24"/>
  <c r="AI643" i="24" s="1"/>
  <c r="AL643" i="24" s="1"/>
  <c r="P643" i="24"/>
  <c r="R643" i="24" s="1"/>
  <c r="AB643" i="24" s="1"/>
  <c r="AC643" i="24" s="1"/>
  <c r="Z644" i="24"/>
  <c r="AI644" i="24" s="1"/>
  <c r="AL644" i="24" s="1"/>
  <c r="P644" i="24"/>
  <c r="R644" i="24" s="1"/>
  <c r="AB644" i="24" s="1"/>
  <c r="AC644" i="24" s="1"/>
  <c r="Z645" i="24"/>
  <c r="AI645" i="24" s="1"/>
  <c r="AL645" i="24" s="1"/>
  <c r="P645" i="24"/>
  <c r="R645" i="24" s="1"/>
  <c r="AB645" i="24" s="1"/>
  <c r="AC645" i="24" s="1"/>
  <c r="P646" i="24"/>
  <c r="R646" i="24" s="1"/>
  <c r="AB646" i="24" s="1"/>
  <c r="AC646" i="24" s="1"/>
  <c r="P647" i="24"/>
  <c r="R647" i="24" s="1"/>
  <c r="AB647" i="24" s="1"/>
  <c r="AC647" i="24" s="1"/>
  <c r="P648" i="24"/>
  <c r="R648" i="24" s="1"/>
  <c r="AB648" i="24" s="1"/>
  <c r="AC648" i="24" s="1"/>
  <c r="P649" i="24"/>
  <c r="R649" i="24" s="1"/>
  <c r="AB649" i="24" s="1"/>
  <c r="AC649" i="24" s="1"/>
  <c r="P650" i="24"/>
  <c r="R650" i="24" s="1"/>
  <c r="AB650" i="24" s="1"/>
  <c r="AC650" i="24" s="1"/>
  <c r="P651" i="24"/>
  <c r="R651" i="24" s="1"/>
  <c r="AB651" i="24" s="1"/>
  <c r="AC651" i="24" s="1"/>
  <c r="P652" i="24"/>
  <c r="R652" i="24" s="1"/>
  <c r="AB652" i="24" s="1"/>
  <c r="AC652" i="24" s="1"/>
  <c r="P653" i="24"/>
  <c r="R653" i="24" s="1"/>
  <c r="AB653" i="24" s="1"/>
  <c r="AC653" i="24" s="1"/>
  <c r="P654" i="24"/>
  <c r="R654" i="24" s="1"/>
  <c r="AB654" i="24" s="1"/>
  <c r="AC654" i="24" s="1"/>
  <c r="P655" i="24"/>
  <c r="R655" i="24" s="1"/>
  <c r="AB655" i="24" s="1"/>
  <c r="AC655" i="24" s="1"/>
  <c r="P656" i="24"/>
  <c r="R656" i="24" s="1"/>
  <c r="AB656" i="24" s="1"/>
  <c r="AC656" i="24" s="1"/>
  <c r="P657" i="24"/>
  <c r="R657" i="24" s="1"/>
  <c r="AB657" i="24" s="1"/>
  <c r="AC657" i="24" s="1"/>
  <c r="P658" i="24"/>
  <c r="R658" i="24" s="1"/>
  <c r="AB658" i="24" s="1"/>
  <c r="AC658" i="24" s="1"/>
  <c r="P659" i="24"/>
  <c r="R659" i="24" s="1"/>
  <c r="AB659" i="24" s="1"/>
  <c r="AC659" i="24" s="1"/>
  <c r="P660" i="24"/>
  <c r="R660" i="24" s="1"/>
  <c r="AB660" i="24" s="1"/>
  <c r="AC660" i="24" s="1"/>
  <c r="Z661" i="24"/>
  <c r="AI661" i="24" s="1"/>
  <c r="AL661" i="24" s="1"/>
  <c r="P661" i="24"/>
  <c r="R661" i="24" s="1"/>
  <c r="AB661" i="24" s="1"/>
  <c r="AC661" i="24" s="1"/>
  <c r="Z662" i="24"/>
  <c r="AI662" i="24" s="1"/>
  <c r="AL662" i="24" s="1"/>
  <c r="P662" i="24"/>
  <c r="R662" i="24" s="1"/>
  <c r="AB662" i="24" s="1"/>
  <c r="AC662" i="24" s="1"/>
  <c r="Z663" i="24"/>
  <c r="AI663" i="24" s="1"/>
  <c r="AL663" i="24" s="1"/>
  <c r="P663" i="24"/>
  <c r="R663" i="24" s="1"/>
  <c r="AB663" i="24" s="1"/>
  <c r="AC663" i="24" s="1"/>
  <c r="Z664" i="24"/>
  <c r="AI664" i="24" s="1"/>
  <c r="AL664" i="24" s="1"/>
  <c r="P664" i="24"/>
  <c r="R664" i="24" s="1"/>
  <c r="AB664" i="24" s="1"/>
  <c r="AC664" i="24" s="1"/>
  <c r="Z665" i="24"/>
  <c r="AI665" i="24" s="1"/>
  <c r="AL665" i="24" s="1"/>
  <c r="P665" i="24"/>
  <c r="R665" i="24" s="1"/>
  <c r="AB665" i="24" s="1"/>
  <c r="AC665" i="24" s="1"/>
  <c r="Z666" i="24"/>
  <c r="AI666" i="24" s="1"/>
  <c r="AL666" i="24" s="1"/>
  <c r="P666" i="24"/>
  <c r="R666" i="24" s="1"/>
  <c r="AB666" i="24" s="1"/>
  <c r="AC666" i="24" s="1"/>
  <c r="Z667" i="24"/>
  <c r="AI667" i="24" s="1"/>
  <c r="AL667" i="24" s="1"/>
  <c r="P667" i="24"/>
  <c r="R667" i="24" s="1"/>
  <c r="AB667" i="24" s="1"/>
  <c r="AC667" i="24" s="1"/>
  <c r="Z668" i="24"/>
  <c r="AI668" i="24" s="1"/>
  <c r="AL668" i="24" s="1"/>
  <c r="P668" i="24"/>
  <c r="R668" i="24" s="1"/>
  <c r="AB668" i="24" s="1"/>
  <c r="AC668" i="24" s="1"/>
  <c r="Z669" i="24"/>
  <c r="AI669" i="24" s="1"/>
  <c r="AL669" i="24" s="1"/>
  <c r="P669" i="24"/>
  <c r="R669" i="24" s="1"/>
  <c r="AB669" i="24" s="1"/>
  <c r="AC669" i="24" s="1"/>
  <c r="Z670" i="24"/>
  <c r="AI670" i="24" s="1"/>
  <c r="AL670" i="24" s="1"/>
  <c r="P670" i="24"/>
  <c r="R670" i="24" s="1"/>
  <c r="AB670" i="24" s="1"/>
  <c r="AC670" i="24" s="1"/>
  <c r="Z671" i="24"/>
  <c r="AI671" i="24" s="1"/>
  <c r="AL671" i="24" s="1"/>
  <c r="P671" i="24"/>
  <c r="R671" i="24" s="1"/>
  <c r="AB671" i="24" s="1"/>
  <c r="AC671" i="24" s="1"/>
  <c r="Z672" i="24"/>
  <c r="AI672" i="24" s="1"/>
  <c r="AL672" i="24" s="1"/>
  <c r="P672" i="24"/>
  <c r="R672" i="24" s="1"/>
  <c r="AB672" i="24" s="1"/>
  <c r="AC672" i="24" s="1"/>
  <c r="Z673" i="24"/>
  <c r="AI673" i="24" s="1"/>
  <c r="AL673" i="24" s="1"/>
  <c r="P673" i="24"/>
  <c r="R673" i="24" s="1"/>
  <c r="AB673" i="24" s="1"/>
  <c r="AC673" i="24" s="1"/>
  <c r="Z674" i="24"/>
  <c r="AI674" i="24" s="1"/>
  <c r="AL674" i="24" s="1"/>
  <c r="P674" i="24"/>
  <c r="R674" i="24" s="1"/>
  <c r="AB674" i="24" s="1"/>
  <c r="AC674" i="24" s="1"/>
  <c r="Z675" i="24"/>
  <c r="AI675" i="24" s="1"/>
  <c r="AL675" i="24" s="1"/>
  <c r="P675" i="24"/>
  <c r="R675" i="24" s="1"/>
  <c r="AB675" i="24" s="1"/>
  <c r="AC675" i="24" s="1"/>
  <c r="Z676" i="24"/>
  <c r="AI676" i="24" s="1"/>
  <c r="AL676" i="24" s="1"/>
  <c r="P676" i="24"/>
  <c r="R676" i="24" s="1"/>
  <c r="AB676" i="24" s="1"/>
  <c r="AC676" i="24" s="1"/>
  <c r="Z677" i="24"/>
  <c r="AI677" i="24" s="1"/>
  <c r="AL677" i="24" s="1"/>
  <c r="P677" i="24"/>
  <c r="R677" i="24" s="1"/>
  <c r="AB677" i="24" s="1"/>
  <c r="AC677" i="24" s="1"/>
  <c r="Z678" i="24"/>
  <c r="AI678" i="24" s="1"/>
  <c r="AL678" i="24" s="1"/>
  <c r="P678" i="24"/>
  <c r="R678" i="24" s="1"/>
  <c r="AB678" i="24" s="1"/>
  <c r="AC678" i="24" s="1"/>
  <c r="Z679" i="24"/>
  <c r="AI679" i="24" s="1"/>
  <c r="AL679" i="24" s="1"/>
  <c r="P679" i="24"/>
  <c r="R679" i="24" s="1"/>
  <c r="AB679" i="24" s="1"/>
  <c r="AC679" i="24" s="1"/>
  <c r="Z680" i="24"/>
  <c r="AI680" i="24" s="1"/>
  <c r="AL680" i="24" s="1"/>
  <c r="P680" i="24"/>
  <c r="R680" i="24" s="1"/>
  <c r="AB680" i="24" s="1"/>
  <c r="AC680" i="24" s="1"/>
  <c r="Z681" i="24"/>
  <c r="AI681" i="24" s="1"/>
  <c r="AL681" i="24" s="1"/>
  <c r="P681" i="24"/>
  <c r="R681" i="24" s="1"/>
  <c r="AB681" i="24" s="1"/>
  <c r="AC681" i="24" s="1"/>
  <c r="Z682" i="24"/>
  <c r="AI682" i="24" s="1"/>
  <c r="AL682" i="24" s="1"/>
  <c r="P682" i="24"/>
  <c r="R682" i="24" s="1"/>
  <c r="AB682" i="24" s="1"/>
  <c r="AC682" i="24" s="1"/>
  <c r="Z683" i="24"/>
  <c r="AI683" i="24" s="1"/>
  <c r="AL683" i="24" s="1"/>
  <c r="P683" i="24"/>
  <c r="R683" i="24" s="1"/>
  <c r="AB683" i="24" s="1"/>
  <c r="AC683" i="24" s="1"/>
  <c r="Z684" i="24"/>
  <c r="AI684" i="24" s="1"/>
  <c r="AL684" i="24" s="1"/>
  <c r="P684" i="24"/>
  <c r="R684" i="24" s="1"/>
  <c r="AB684" i="24" s="1"/>
  <c r="AC684" i="24" s="1"/>
  <c r="Z685" i="24"/>
  <c r="AI685" i="24" s="1"/>
  <c r="AL685" i="24" s="1"/>
  <c r="P685" i="24"/>
  <c r="R685" i="24" s="1"/>
  <c r="AB685" i="24" s="1"/>
  <c r="AC685" i="24" s="1"/>
  <c r="Z686" i="24"/>
  <c r="AI686" i="24" s="1"/>
  <c r="AL686" i="24" s="1"/>
  <c r="P686" i="24"/>
  <c r="R686" i="24" s="1"/>
  <c r="AB686" i="24" s="1"/>
  <c r="AC686" i="24" s="1"/>
  <c r="Z687" i="24"/>
  <c r="AI687" i="24" s="1"/>
  <c r="AL687" i="24" s="1"/>
  <c r="P687" i="24"/>
  <c r="R687" i="24" s="1"/>
  <c r="AB687" i="24" s="1"/>
  <c r="AC687" i="24" s="1"/>
  <c r="Z688" i="24"/>
  <c r="AI688" i="24" s="1"/>
  <c r="AL688" i="24" s="1"/>
  <c r="P688" i="24"/>
  <c r="R688" i="24" s="1"/>
  <c r="AB688" i="24" s="1"/>
  <c r="AC688" i="24" s="1"/>
  <c r="Z689" i="24"/>
  <c r="AI689" i="24" s="1"/>
  <c r="AL689" i="24" s="1"/>
  <c r="P689" i="24"/>
  <c r="R689" i="24" s="1"/>
  <c r="AB689" i="24" s="1"/>
  <c r="AC689" i="24" s="1"/>
  <c r="Z690" i="24"/>
  <c r="AI690" i="24" s="1"/>
  <c r="AL690" i="24" s="1"/>
  <c r="P690" i="24"/>
  <c r="R690" i="24" s="1"/>
  <c r="AB690" i="24" s="1"/>
  <c r="AC690" i="24" s="1"/>
  <c r="Z691" i="24"/>
  <c r="AI691" i="24" s="1"/>
  <c r="AL691" i="24" s="1"/>
  <c r="P691" i="24"/>
  <c r="R691" i="24" s="1"/>
  <c r="AB691" i="24" s="1"/>
  <c r="AC691" i="24" s="1"/>
  <c r="Z692" i="24"/>
  <c r="AI692" i="24" s="1"/>
  <c r="AL692" i="24" s="1"/>
  <c r="P692" i="24"/>
  <c r="R692" i="24" s="1"/>
  <c r="AB692" i="24" s="1"/>
  <c r="AC692" i="24" s="1"/>
  <c r="Z693" i="24"/>
  <c r="AI693" i="24" s="1"/>
  <c r="AL693" i="24" s="1"/>
  <c r="P693" i="24"/>
  <c r="R693" i="24" s="1"/>
  <c r="AB693" i="24" s="1"/>
  <c r="AC693" i="24" s="1"/>
  <c r="Z694" i="24"/>
  <c r="AI694" i="24" s="1"/>
  <c r="AL694" i="24" s="1"/>
  <c r="P694" i="24"/>
  <c r="R694" i="24" s="1"/>
  <c r="AB694" i="24" s="1"/>
  <c r="AC694" i="24" s="1"/>
  <c r="Z695" i="24"/>
  <c r="AI695" i="24" s="1"/>
  <c r="AL695" i="24" s="1"/>
  <c r="P695" i="24"/>
  <c r="R695" i="24" s="1"/>
  <c r="AB695" i="24" s="1"/>
  <c r="AC695" i="24" s="1"/>
  <c r="Z696" i="24"/>
  <c r="AI696" i="24" s="1"/>
  <c r="AL696" i="24" s="1"/>
  <c r="P696" i="24"/>
  <c r="R696" i="24" s="1"/>
  <c r="AB696" i="24" s="1"/>
  <c r="AC696" i="24" s="1"/>
  <c r="Z697" i="24"/>
  <c r="AI697" i="24" s="1"/>
  <c r="AL697" i="24" s="1"/>
  <c r="P697" i="24"/>
  <c r="R697" i="24" s="1"/>
  <c r="AB697" i="24" s="1"/>
  <c r="AC697" i="24" s="1"/>
  <c r="Z698" i="24"/>
  <c r="AI698" i="24" s="1"/>
  <c r="AL698" i="24" s="1"/>
  <c r="P698" i="24"/>
  <c r="R698" i="24" s="1"/>
  <c r="AB698" i="24" s="1"/>
  <c r="AC698" i="24" s="1"/>
  <c r="Z699" i="24"/>
  <c r="AI699" i="24" s="1"/>
  <c r="AL699" i="24" s="1"/>
  <c r="P699" i="24"/>
  <c r="R699" i="24" s="1"/>
  <c r="AB699" i="24" s="1"/>
  <c r="AC699" i="24" s="1"/>
  <c r="Z700" i="24"/>
  <c r="AI700" i="24" s="1"/>
  <c r="AL700" i="24" s="1"/>
  <c r="P700" i="24"/>
  <c r="R700" i="24" s="1"/>
  <c r="AB700" i="24" s="1"/>
  <c r="AC700" i="24" s="1"/>
  <c r="Z701" i="24"/>
  <c r="AI701" i="24" s="1"/>
  <c r="AL701" i="24" s="1"/>
  <c r="P701" i="24"/>
  <c r="R701" i="24" s="1"/>
  <c r="AB701" i="24" s="1"/>
  <c r="AC701" i="24" s="1"/>
  <c r="Z702" i="24"/>
  <c r="AI702" i="24" s="1"/>
  <c r="AL702" i="24" s="1"/>
  <c r="P702" i="24"/>
  <c r="R702" i="24" s="1"/>
  <c r="AB702" i="24" s="1"/>
  <c r="AC702" i="24" s="1"/>
  <c r="Z703" i="24"/>
  <c r="AI703" i="24" s="1"/>
  <c r="AL703" i="24" s="1"/>
  <c r="P703" i="24"/>
  <c r="R703" i="24" s="1"/>
  <c r="AB703" i="24" s="1"/>
  <c r="AC703" i="24" s="1"/>
  <c r="Z704" i="24"/>
  <c r="AI704" i="24" s="1"/>
  <c r="AL704" i="24" s="1"/>
  <c r="P704" i="24"/>
  <c r="R704" i="24" s="1"/>
  <c r="AB704" i="24" s="1"/>
  <c r="AC704" i="24" s="1"/>
  <c r="Z705" i="24"/>
  <c r="AI705" i="24" s="1"/>
  <c r="AL705" i="24" s="1"/>
  <c r="P705" i="24"/>
  <c r="R705" i="24" s="1"/>
  <c r="AB705" i="24" s="1"/>
  <c r="AC705" i="24" s="1"/>
  <c r="Z706" i="24"/>
  <c r="AI706" i="24" s="1"/>
  <c r="AL706" i="24" s="1"/>
  <c r="P706" i="24"/>
  <c r="R706" i="24" s="1"/>
  <c r="AB706" i="24" s="1"/>
  <c r="AC706" i="24" s="1"/>
  <c r="Z707" i="24"/>
  <c r="AI707" i="24" s="1"/>
  <c r="AL707" i="24" s="1"/>
  <c r="P707" i="24"/>
  <c r="R707" i="24" s="1"/>
  <c r="AB707" i="24" s="1"/>
  <c r="AC707" i="24" s="1"/>
  <c r="Z708" i="24"/>
  <c r="AI708" i="24" s="1"/>
  <c r="AL708" i="24" s="1"/>
  <c r="P708" i="24"/>
  <c r="R708" i="24" s="1"/>
  <c r="AB708" i="24" s="1"/>
  <c r="AC708" i="24" s="1"/>
  <c r="Z709" i="24"/>
  <c r="AI709" i="24" s="1"/>
  <c r="AL709" i="24" s="1"/>
  <c r="P709" i="24"/>
  <c r="R709" i="24" s="1"/>
  <c r="AB709" i="24" s="1"/>
  <c r="AC709" i="24" s="1"/>
  <c r="Z710" i="24"/>
  <c r="AI710" i="24" s="1"/>
  <c r="AL710" i="24" s="1"/>
  <c r="P710" i="24"/>
  <c r="R710" i="24" s="1"/>
  <c r="AB710" i="24" s="1"/>
  <c r="AC710" i="24" s="1"/>
  <c r="P711" i="24"/>
  <c r="R711" i="24" s="1"/>
  <c r="AB711" i="24" s="1"/>
  <c r="AC711" i="24" s="1"/>
  <c r="P712" i="24"/>
  <c r="R712" i="24" s="1"/>
  <c r="AB712" i="24" s="1"/>
  <c r="AC712" i="24" s="1"/>
  <c r="P713" i="24"/>
  <c r="R713" i="24" s="1"/>
  <c r="AB713" i="24" s="1"/>
  <c r="AC713" i="24" s="1"/>
  <c r="P714" i="24"/>
  <c r="R714" i="24" s="1"/>
  <c r="AB714" i="24" s="1"/>
  <c r="AC714" i="24" s="1"/>
  <c r="P715" i="24"/>
  <c r="R715" i="24" s="1"/>
  <c r="AB715" i="24" s="1"/>
  <c r="AC715" i="24" s="1"/>
  <c r="P716" i="24"/>
  <c r="R716" i="24" s="1"/>
  <c r="AB716" i="24" s="1"/>
  <c r="AC716" i="24" s="1"/>
  <c r="P717" i="24"/>
  <c r="R717" i="24" s="1"/>
  <c r="AB717" i="24" s="1"/>
  <c r="AC717" i="24" s="1"/>
  <c r="P718" i="24"/>
  <c r="R718" i="24" s="1"/>
  <c r="AB718" i="24" s="1"/>
  <c r="AC718" i="24" s="1"/>
  <c r="P719" i="24"/>
  <c r="R719" i="24" s="1"/>
  <c r="AB719" i="24" s="1"/>
  <c r="AC719" i="24" s="1"/>
  <c r="P720" i="24"/>
  <c r="R720" i="24" s="1"/>
  <c r="AB720" i="24" s="1"/>
  <c r="AC720" i="24" s="1"/>
  <c r="P721" i="24"/>
  <c r="R721" i="24" s="1"/>
  <c r="AB721" i="24" s="1"/>
  <c r="AC721" i="24" s="1"/>
  <c r="P722" i="24"/>
  <c r="R722" i="24" s="1"/>
  <c r="AB722" i="24" s="1"/>
  <c r="AC722" i="24" s="1"/>
  <c r="P723" i="24"/>
  <c r="R723" i="24" s="1"/>
  <c r="AB723" i="24" s="1"/>
  <c r="AC723" i="24" s="1"/>
  <c r="P724" i="24"/>
  <c r="R724" i="24" s="1"/>
  <c r="AB724" i="24" s="1"/>
  <c r="AC724" i="24" s="1"/>
  <c r="P725" i="24"/>
  <c r="R725" i="24" s="1"/>
  <c r="AB725" i="24" s="1"/>
  <c r="AC725" i="24" s="1"/>
  <c r="Z726" i="24"/>
  <c r="AI726" i="24" s="1"/>
  <c r="AL726" i="24" s="1"/>
  <c r="P726" i="24"/>
  <c r="R726" i="24" s="1"/>
  <c r="AB726" i="24" s="1"/>
  <c r="AC726" i="24" s="1"/>
  <c r="Z727" i="24"/>
  <c r="AI727" i="24" s="1"/>
  <c r="AL727" i="24" s="1"/>
  <c r="P727" i="24"/>
  <c r="R727" i="24" s="1"/>
  <c r="AB727" i="24" s="1"/>
  <c r="AC727" i="24" s="1"/>
  <c r="Z728" i="24"/>
  <c r="AI728" i="24" s="1"/>
  <c r="AL728" i="24" s="1"/>
  <c r="P728" i="24"/>
  <c r="R728" i="24" s="1"/>
  <c r="AB728" i="24" s="1"/>
  <c r="AC728" i="24" s="1"/>
  <c r="Z729" i="24"/>
  <c r="AI729" i="24" s="1"/>
  <c r="AL729" i="24" s="1"/>
  <c r="P729" i="24"/>
  <c r="R729" i="24" s="1"/>
  <c r="AB729" i="24" s="1"/>
  <c r="AC729" i="24" s="1"/>
  <c r="Z730" i="24"/>
  <c r="AI730" i="24" s="1"/>
  <c r="AL730" i="24" s="1"/>
  <c r="P730" i="24"/>
  <c r="R730" i="24" s="1"/>
  <c r="AB730" i="24" s="1"/>
  <c r="AC730" i="24" s="1"/>
  <c r="Z731" i="24"/>
  <c r="AI731" i="24" s="1"/>
  <c r="AL731" i="24" s="1"/>
  <c r="P731" i="24"/>
  <c r="R731" i="24" s="1"/>
  <c r="AB731" i="24" s="1"/>
  <c r="AC731" i="24" s="1"/>
  <c r="Z732" i="24"/>
  <c r="AI732" i="24" s="1"/>
  <c r="AL732" i="24" s="1"/>
  <c r="P732" i="24"/>
  <c r="R732" i="24" s="1"/>
  <c r="AB732" i="24" s="1"/>
  <c r="AC732" i="24" s="1"/>
  <c r="Z733" i="24"/>
  <c r="AI733" i="24" s="1"/>
  <c r="AL733" i="24" s="1"/>
  <c r="P733" i="24"/>
  <c r="R733" i="24" s="1"/>
  <c r="AB733" i="24" s="1"/>
  <c r="AC733" i="24" s="1"/>
  <c r="Z734" i="24"/>
  <c r="AI734" i="24" s="1"/>
  <c r="AL734" i="24" s="1"/>
  <c r="P734" i="24"/>
  <c r="R734" i="24" s="1"/>
  <c r="AB734" i="24" s="1"/>
  <c r="AC734" i="24" s="1"/>
  <c r="Z735" i="24"/>
  <c r="AI735" i="24" s="1"/>
  <c r="AL735" i="24" s="1"/>
  <c r="P735" i="24"/>
  <c r="R735" i="24" s="1"/>
  <c r="AB735" i="24" s="1"/>
  <c r="AC735" i="24" s="1"/>
  <c r="Z736" i="24"/>
  <c r="AI736" i="24" s="1"/>
  <c r="AL736" i="24" s="1"/>
  <c r="P736" i="24"/>
  <c r="R736" i="24" s="1"/>
  <c r="AB736" i="24" s="1"/>
  <c r="AC736" i="24" s="1"/>
  <c r="Z737" i="24"/>
  <c r="AI737" i="24" s="1"/>
  <c r="AL737" i="24" s="1"/>
  <c r="P737" i="24"/>
  <c r="R737" i="24" s="1"/>
  <c r="AB737" i="24" s="1"/>
  <c r="AC737" i="24" s="1"/>
  <c r="Z738" i="24"/>
  <c r="AI738" i="24" s="1"/>
  <c r="AL738" i="24" s="1"/>
  <c r="P738" i="24"/>
  <c r="R738" i="24" s="1"/>
  <c r="AB738" i="24" s="1"/>
  <c r="AC738" i="24" s="1"/>
  <c r="Z739" i="24"/>
  <c r="AI739" i="24" s="1"/>
  <c r="AL739" i="24" s="1"/>
  <c r="P739" i="24"/>
  <c r="R739" i="24" s="1"/>
  <c r="AB739" i="24" s="1"/>
  <c r="AC739" i="24" s="1"/>
  <c r="Z740" i="24"/>
  <c r="AI740" i="24" s="1"/>
  <c r="AL740" i="24" s="1"/>
  <c r="P740" i="24"/>
  <c r="R740" i="24" s="1"/>
  <c r="AB740" i="24" s="1"/>
  <c r="AC740" i="24" s="1"/>
  <c r="Z741" i="24"/>
  <c r="AI741" i="24" s="1"/>
  <c r="AL741" i="24" s="1"/>
  <c r="P741" i="24"/>
  <c r="R741" i="24" s="1"/>
  <c r="AB741" i="24" s="1"/>
  <c r="AC741" i="24" s="1"/>
  <c r="Z742" i="24"/>
  <c r="AI742" i="24" s="1"/>
  <c r="AL742" i="24" s="1"/>
  <c r="P742" i="24"/>
  <c r="R742" i="24" s="1"/>
  <c r="AB742" i="24" s="1"/>
  <c r="AC742" i="24" s="1"/>
  <c r="Z743" i="24"/>
  <c r="AI743" i="24" s="1"/>
  <c r="AL743" i="24" s="1"/>
  <c r="P743" i="24"/>
  <c r="R743" i="24" s="1"/>
  <c r="AB743" i="24" s="1"/>
  <c r="AC743" i="24" s="1"/>
  <c r="Z744" i="24"/>
  <c r="AI744" i="24" s="1"/>
  <c r="AL744" i="24" s="1"/>
  <c r="P744" i="24"/>
  <c r="R744" i="24" s="1"/>
  <c r="AB744" i="24" s="1"/>
  <c r="AC744" i="24" s="1"/>
  <c r="Z745" i="24"/>
  <c r="AI745" i="24" s="1"/>
  <c r="AL745" i="24" s="1"/>
  <c r="P745" i="24"/>
  <c r="R745" i="24" s="1"/>
  <c r="AB745" i="24" s="1"/>
  <c r="AC745" i="24" s="1"/>
  <c r="Z746" i="24"/>
  <c r="AI746" i="24" s="1"/>
  <c r="AL746" i="24" s="1"/>
  <c r="P746" i="24"/>
  <c r="R746" i="24" s="1"/>
  <c r="AB746" i="24" s="1"/>
  <c r="AC746" i="24" s="1"/>
  <c r="Z747" i="24"/>
  <c r="AI747" i="24" s="1"/>
  <c r="AL747" i="24" s="1"/>
  <c r="P747" i="24"/>
  <c r="R747" i="24" s="1"/>
  <c r="AB747" i="24" s="1"/>
  <c r="AC747" i="24" s="1"/>
  <c r="Z748" i="24"/>
  <c r="AI748" i="24" s="1"/>
  <c r="AL748" i="24" s="1"/>
  <c r="P748" i="24"/>
  <c r="R748" i="24" s="1"/>
  <c r="AB748" i="24" s="1"/>
  <c r="AC748" i="24" s="1"/>
  <c r="Z749" i="24"/>
  <c r="AI749" i="24" s="1"/>
  <c r="AL749" i="24" s="1"/>
  <c r="P749" i="24"/>
  <c r="R749" i="24" s="1"/>
  <c r="AB749" i="24" s="1"/>
  <c r="AC749" i="24" s="1"/>
  <c r="Z750" i="24"/>
  <c r="AI750" i="24" s="1"/>
  <c r="AL750" i="24" s="1"/>
  <c r="P750" i="24"/>
  <c r="R750" i="24" s="1"/>
  <c r="AB750" i="24" s="1"/>
  <c r="AC750" i="24" s="1"/>
  <c r="Z751" i="24"/>
  <c r="AI751" i="24" s="1"/>
  <c r="AL751" i="24" s="1"/>
  <c r="P751" i="24"/>
  <c r="R751" i="24" s="1"/>
  <c r="AB751" i="24" s="1"/>
  <c r="AC751" i="24" s="1"/>
  <c r="Z752" i="24"/>
  <c r="AI752" i="24" s="1"/>
  <c r="AL752" i="24" s="1"/>
  <c r="P752" i="24"/>
  <c r="R752" i="24" s="1"/>
  <c r="AB752" i="24" s="1"/>
  <c r="AC752" i="24" s="1"/>
  <c r="Z753" i="24"/>
  <c r="AI753" i="24" s="1"/>
  <c r="AL753" i="24" s="1"/>
  <c r="P753" i="24"/>
  <c r="R753" i="24" s="1"/>
  <c r="AB753" i="24" s="1"/>
  <c r="AC753" i="24" s="1"/>
  <c r="Z754" i="24"/>
  <c r="AI754" i="24" s="1"/>
  <c r="AL754" i="24" s="1"/>
  <c r="P754" i="24"/>
  <c r="R754" i="24" s="1"/>
  <c r="AB754" i="24" s="1"/>
  <c r="AC754" i="24" s="1"/>
  <c r="Z755" i="24"/>
  <c r="AI755" i="24" s="1"/>
  <c r="AL755" i="24" s="1"/>
  <c r="P755" i="24"/>
  <c r="R755" i="24" s="1"/>
  <c r="AB755" i="24" s="1"/>
  <c r="AC755" i="24" s="1"/>
  <c r="Z756" i="24"/>
  <c r="AI756" i="24" s="1"/>
  <c r="AL756" i="24" s="1"/>
  <c r="P756" i="24"/>
  <c r="R756" i="24" s="1"/>
  <c r="AB756" i="24" s="1"/>
  <c r="AC756" i="24" s="1"/>
  <c r="Z757" i="24"/>
  <c r="AI757" i="24" s="1"/>
  <c r="AL757" i="24" s="1"/>
  <c r="P757" i="24"/>
  <c r="R757" i="24" s="1"/>
  <c r="AB757" i="24" s="1"/>
  <c r="AC757" i="24" s="1"/>
  <c r="Z758" i="24"/>
  <c r="AI758" i="24" s="1"/>
  <c r="AL758" i="24" s="1"/>
  <c r="P758" i="24"/>
  <c r="R758" i="24" s="1"/>
  <c r="AB758" i="24" s="1"/>
  <c r="AC758" i="24" s="1"/>
  <c r="Z759" i="24"/>
  <c r="AI759" i="24" s="1"/>
  <c r="AL759" i="24" s="1"/>
  <c r="P759" i="24"/>
  <c r="R759" i="24" s="1"/>
  <c r="AB759" i="24" s="1"/>
  <c r="AC759" i="24" s="1"/>
  <c r="Z760" i="24"/>
  <c r="AI760" i="24" s="1"/>
  <c r="AL760" i="24" s="1"/>
  <c r="P760" i="24"/>
  <c r="R760" i="24" s="1"/>
  <c r="AB760" i="24" s="1"/>
  <c r="AC760" i="24" s="1"/>
  <c r="Z761" i="24"/>
  <c r="AI761" i="24" s="1"/>
  <c r="AL761" i="24" s="1"/>
  <c r="P761" i="24"/>
  <c r="R761" i="24" s="1"/>
  <c r="AB761" i="24" s="1"/>
  <c r="AC761" i="24" s="1"/>
  <c r="Z762" i="24"/>
  <c r="AI762" i="24" s="1"/>
  <c r="AL762" i="24" s="1"/>
  <c r="P762" i="24"/>
  <c r="R762" i="24" s="1"/>
  <c r="AB762" i="24" s="1"/>
  <c r="AC762" i="24" s="1"/>
  <c r="Z763" i="24"/>
  <c r="AI763" i="24" s="1"/>
  <c r="AL763" i="24" s="1"/>
  <c r="P763" i="24"/>
  <c r="R763" i="24" s="1"/>
  <c r="AB763" i="24" s="1"/>
  <c r="AC763" i="24" s="1"/>
  <c r="Z764" i="24"/>
  <c r="AI764" i="24" s="1"/>
  <c r="AL764" i="24" s="1"/>
  <c r="P764" i="24"/>
  <c r="R764" i="24" s="1"/>
  <c r="AB764" i="24" s="1"/>
  <c r="AC764" i="24" s="1"/>
  <c r="Z765" i="24"/>
  <c r="AI765" i="24" s="1"/>
  <c r="AL765" i="24" s="1"/>
  <c r="P765" i="24"/>
  <c r="R765" i="24" s="1"/>
  <c r="AB765" i="24" s="1"/>
  <c r="AC765" i="24" s="1"/>
  <c r="Z766" i="24"/>
  <c r="AI766" i="24" s="1"/>
  <c r="AL766" i="24" s="1"/>
  <c r="P766" i="24"/>
  <c r="R766" i="24" s="1"/>
  <c r="AB766" i="24" s="1"/>
  <c r="AC766" i="24" s="1"/>
  <c r="Z767" i="24"/>
  <c r="AI767" i="24" s="1"/>
  <c r="AL767" i="24" s="1"/>
  <c r="P767" i="24"/>
  <c r="R767" i="24" s="1"/>
  <c r="AB767" i="24" s="1"/>
  <c r="AC767" i="24" s="1"/>
  <c r="Z768" i="24"/>
  <c r="AI768" i="24" s="1"/>
  <c r="AL768" i="24" s="1"/>
  <c r="P768" i="24"/>
  <c r="R768" i="24" s="1"/>
  <c r="AB768" i="24" s="1"/>
  <c r="AC768" i="24" s="1"/>
  <c r="Z769" i="24"/>
  <c r="AI769" i="24" s="1"/>
  <c r="AL769" i="24" s="1"/>
  <c r="P769" i="24"/>
  <c r="R769" i="24" s="1"/>
  <c r="AB769" i="24" s="1"/>
  <c r="AC769" i="24" s="1"/>
  <c r="Z770" i="24"/>
  <c r="AI770" i="24" s="1"/>
  <c r="AL770" i="24" s="1"/>
  <c r="P770" i="24"/>
  <c r="R770" i="24" s="1"/>
  <c r="AB770" i="24" s="1"/>
  <c r="AC770" i="24" s="1"/>
  <c r="Z771" i="24"/>
  <c r="AI771" i="24" s="1"/>
  <c r="AL771" i="24" s="1"/>
  <c r="P771" i="24"/>
  <c r="R771" i="24" s="1"/>
  <c r="AB771" i="24" s="1"/>
  <c r="AC771" i="24" s="1"/>
  <c r="Z772" i="24"/>
  <c r="AI772" i="24" s="1"/>
  <c r="AL772" i="24" s="1"/>
  <c r="P772" i="24"/>
  <c r="R772" i="24" s="1"/>
  <c r="AB772" i="24" s="1"/>
  <c r="AC772" i="24" s="1"/>
  <c r="Z773" i="24"/>
  <c r="AI773" i="24" s="1"/>
  <c r="AL773" i="24" s="1"/>
  <c r="P773" i="24"/>
  <c r="R773" i="24" s="1"/>
  <c r="AB773" i="24" s="1"/>
  <c r="AC773" i="24" s="1"/>
  <c r="Z774" i="24"/>
  <c r="AI774" i="24" s="1"/>
  <c r="AL774" i="24" s="1"/>
  <c r="P774" i="24"/>
  <c r="R774" i="24" s="1"/>
  <c r="AB774" i="24" s="1"/>
  <c r="AC774" i="24" s="1"/>
  <c r="Z775" i="24"/>
  <c r="AI775" i="24" s="1"/>
  <c r="AL775" i="24" s="1"/>
  <c r="P775" i="24"/>
  <c r="R775" i="24" s="1"/>
  <c r="AB775" i="24" s="1"/>
  <c r="AC775" i="24" s="1"/>
  <c r="P776" i="24"/>
  <c r="R776" i="24" s="1"/>
  <c r="AB776" i="24" s="1"/>
  <c r="AC776" i="24" s="1"/>
  <c r="P777" i="24"/>
  <c r="R777" i="24" s="1"/>
  <c r="AB777" i="24" s="1"/>
  <c r="AC777" i="24" s="1"/>
  <c r="P778" i="24"/>
  <c r="R778" i="24" s="1"/>
  <c r="AB778" i="24" s="1"/>
  <c r="AC778" i="24" s="1"/>
  <c r="P779" i="24"/>
  <c r="R779" i="24" s="1"/>
  <c r="AB779" i="24" s="1"/>
  <c r="AC779" i="24" s="1"/>
  <c r="P780" i="24"/>
  <c r="R780" i="24" s="1"/>
  <c r="AB780" i="24" s="1"/>
  <c r="AC780" i="24" s="1"/>
  <c r="P781" i="24"/>
  <c r="R781" i="24" s="1"/>
  <c r="AB781" i="24" s="1"/>
  <c r="AC781" i="24" s="1"/>
  <c r="P782" i="24"/>
  <c r="R782" i="24" s="1"/>
  <c r="AB782" i="24" s="1"/>
  <c r="AC782" i="24" s="1"/>
  <c r="P783" i="24"/>
  <c r="R783" i="24" s="1"/>
  <c r="AB783" i="24" s="1"/>
  <c r="AC783" i="24" s="1"/>
  <c r="P784" i="24"/>
  <c r="R784" i="24" s="1"/>
  <c r="AB784" i="24" s="1"/>
  <c r="AC784" i="24" s="1"/>
  <c r="P785" i="24"/>
  <c r="R785" i="24" s="1"/>
  <c r="AB785" i="24" s="1"/>
  <c r="AC785" i="24" s="1"/>
  <c r="P786" i="24"/>
  <c r="R786" i="24" s="1"/>
  <c r="AB786" i="24" s="1"/>
  <c r="AC786" i="24" s="1"/>
  <c r="P787" i="24"/>
  <c r="R787" i="24" s="1"/>
  <c r="AB787" i="24" s="1"/>
  <c r="AC787" i="24" s="1"/>
  <c r="P788" i="24"/>
  <c r="R788" i="24" s="1"/>
  <c r="AB788" i="24" s="1"/>
  <c r="AC788" i="24" s="1"/>
  <c r="P789" i="24"/>
  <c r="R789" i="24" s="1"/>
  <c r="AB789" i="24" s="1"/>
  <c r="AC789" i="24" s="1"/>
  <c r="P790" i="24"/>
  <c r="R790" i="24" s="1"/>
  <c r="AB790" i="24" s="1"/>
  <c r="AC790" i="24" s="1"/>
  <c r="Z791" i="24"/>
  <c r="AI791" i="24" s="1"/>
  <c r="AL791" i="24" s="1"/>
  <c r="P791" i="24"/>
  <c r="R791" i="24" s="1"/>
  <c r="AB791" i="24" s="1"/>
  <c r="AC791" i="24" s="1"/>
  <c r="Z792" i="24"/>
  <c r="AI792" i="24" s="1"/>
  <c r="AL792" i="24" s="1"/>
  <c r="P792" i="24"/>
  <c r="R792" i="24" s="1"/>
  <c r="AB792" i="24" s="1"/>
  <c r="AC792" i="24" s="1"/>
  <c r="Z793" i="24"/>
  <c r="AI793" i="24" s="1"/>
  <c r="AL793" i="24" s="1"/>
  <c r="P793" i="24"/>
  <c r="R793" i="24" s="1"/>
  <c r="AB793" i="24" s="1"/>
  <c r="AC793" i="24" s="1"/>
  <c r="Z794" i="24"/>
  <c r="AI794" i="24" s="1"/>
  <c r="AL794" i="24" s="1"/>
  <c r="P794" i="24"/>
  <c r="R794" i="24" s="1"/>
  <c r="AB794" i="24" s="1"/>
  <c r="AC794" i="24" s="1"/>
  <c r="Z795" i="24"/>
  <c r="AI795" i="24" s="1"/>
  <c r="AL795" i="24" s="1"/>
  <c r="P795" i="24"/>
  <c r="R795" i="24" s="1"/>
  <c r="AB795" i="24" s="1"/>
  <c r="AC795" i="24" s="1"/>
  <c r="Z796" i="24"/>
  <c r="AI796" i="24" s="1"/>
  <c r="AL796" i="24" s="1"/>
  <c r="P796" i="24"/>
  <c r="R796" i="24" s="1"/>
  <c r="AB796" i="24" s="1"/>
  <c r="AC796" i="24" s="1"/>
  <c r="Z797" i="24"/>
  <c r="AI797" i="24" s="1"/>
  <c r="AL797" i="24" s="1"/>
  <c r="P797" i="24"/>
  <c r="R797" i="24" s="1"/>
  <c r="AB797" i="24" s="1"/>
  <c r="AC797" i="24" s="1"/>
  <c r="Z798" i="24"/>
  <c r="AI798" i="24" s="1"/>
  <c r="AL798" i="24" s="1"/>
  <c r="P798" i="24"/>
  <c r="R798" i="24" s="1"/>
  <c r="AB798" i="24" s="1"/>
  <c r="AC798" i="24" s="1"/>
  <c r="Z799" i="24"/>
  <c r="AI799" i="24" s="1"/>
  <c r="AL799" i="24" s="1"/>
  <c r="P799" i="24"/>
  <c r="R799" i="24" s="1"/>
  <c r="AB799" i="24" s="1"/>
  <c r="AC799" i="24" s="1"/>
  <c r="Z800" i="24"/>
  <c r="AI800" i="24" s="1"/>
  <c r="AL800" i="24" s="1"/>
  <c r="P800" i="24"/>
  <c r="R800" i="24" s="1"/>
  <c r="AB800" i="24" s="1"/>
  <c r="AC800" i="24" s="1"/>
  <c r="Z801" i="24"/>
  <c r="AI801" i="24" s="1"/>
  <c r="AL801" i="24" s="1"/>
  <c r="P801" i="24"/>
  <c r="R801" i="24" s="1"/>
  <c r="AB801" i="24" s="1"/>
  <c r="AC801" i="24" s="1"/>
  <c r="Z802" i="24"/>
  <c r="AI802" i="24" s="1"/>
  <c r="AL802" i="24" s="1"/>
  <c r="P802" i="24"/>
  <c r="R802" i="24" s="1"/>
  <c r="AB802" i="24" s="1"/>
  <c r="AC802" i="24" s="1"/>
  <c r="Z803" i="24"/>
  <c r="AI803" i="24" s="1"/>
  <c r="AL803" i="24" s="1"/>
  <c r="P803" i="24"/>
  <c r="R803" i="24" s="1"/>
  <c r="AB803" i="24" s="1"/>
  <c r="AC803" i="24" s="1"/>
  <c r="Z804" i="24"/>
  <c r="AI804" i="24" s="1"/>
  <c r="AL804" i="24" s="1"/>
  <c r="P804" i="24"/>
  <c r="R804" i="24" s="1"/>
  <c r="AB804" i="24" s="1"/>
  <c r="AC804" i="24" s="1"/>
  <c r="Z805" i="24"/>
  <c r="AI805" i="24" s="1"/>
  <c r="AL805" i="24" s="1"/>
  <c r="P805" i="24"/>
  <c r="R805" i="24" s="1"/>
  <c r="AB805" i="24" s="1"/>
  <c r="AC805" i="24" s="1"/>
  <c r="Z806" i="24"/>
  <c r="AI806" i="24" s="1"/>
  <c r="AL806" i="24" s="1"/>
  <c r="P806" i="24"/>
  <c r="R806" i="24" s="1"/>
  <c r="AB806" i="24" s="1"/>
  <c r="AC806" i="24" s="1"/>
  <c r="Z807" i="24"/>
  <c r="AI807" i="24" s="1"/>
  <c r="AL807" i="24" s="1"/>
  <c r="P807" i="24"/>
  <c r="R807" i="24" s="1"/>
  <c r="AB807" i="24" s="1"/>
  <c r="AC807" i="24" s="1"/>
  <c r="Z808" i="24"/>
  <c r="AI808" i="24" s="1"/>
  <c r="AL808" i="24" s="1"/>
  <c r="P808" i="24"/>
  <c r="R808" i="24" s="1"/>
  <c r="AB808" i="24" s="1"/>
  <c r="AC808" i="24" s="1"/>
  <c r="Z809" i="24"/>
  <c r="AI809" i="24" s="1"/>
  <c r="AL809" i="24" s="1"/>
  <c r="P809" i="24"/>
  <c r="R809" i="24" s="1"/>
  <c r="AB809" i="24" s="1"/>
  <c r="AC809" i="24" s="1"/>
  <c r="Z810" i="24"/>
  <c r="AI810" i="24" s="1"/>
  <c r="AL810" i="24" s="1"/>
  <c r="P810" i="24"/>
  <c r="R810" i="24" s="1"/>
  <c r="AB810" i="24" s="1"/>
  <c r="AC810" i="24" s="1"/>
  <c r="Z811" i="24"/>
  <c r="AI811" i="24" s="1"/>
  <c r="AL811" i="24" s="1"/>
  <c r="P811" i="24"/>
  <c r="R811" i="24" s="1"/>
  <c r="AB811" i="24" s="1"/>
  <c r="AC811" i="24" s="1"/>
  <c r="Z812" i="24"/>
  <c r="AI812" i="24" s="1"/>
  <c r="AL812" i="24" s="1"/>
  <c r="P812" i="24"/>
  <c r="R812" i="24" s="1"/>
  <c r="AB812" i="24" s="1"/>
  <c r="AC812" i="24" s="1"/>
  <c r="Z813" i="24"/>
  <c r="AI813" i="24" s="1"/>
  <c r="AL813" i="24" s="1"/>
  <c r="P813" i="24"/>
  <c r="R813" i="24" s="1"/>
  <c r="AB813" i="24" s="1"/>
  <c r="AC813" i="24" s="1"/>
  <c r="Z814" i="24"/>
  <c r="AI814" i="24" s="1"/>
  <c r="AL814" i="24" s="1"/>
  <c r="P814" i="24"/>
  <c r="R814" i="24" s="1"/>
  <c r="AB814" i="24" s="1"/>
  <c r="AC814" i="24" s="1"/>
  <c r="Z815" i="24"/>
  <c r="AI815" i="24" s="1"/>
  <c r="AL815" i="24" s="1"/>
  <c r="P815" i="24"/>
  <c r="R815" i="24" s="1"/>
  <c r="AB815" i="24" s="1"/>
  <c r="AC815" i="24" s="1"/>
  <c r="Z816" i="24"/>
  <c r="AI816" i="24" s="1"/>
  <c r="AL816" i="24" s="1"/>
  <c r="P816" i="24"/>
  <c r="R816" i="24" s="1"/>
  <c r="AB816" i="24" s="1"/>
  <c r="AC816" i="24" s="1"/>
  <c r="Z817" i="24"/>
  <c r="AI817" i="24" s="1"/>
  <c r="AL817" i="24" s="1"/>
  <c r="P817" i="24"/>
  <c r="R817" i="24" s="1"/>
  <c r="AB817" i="24" s="1"/>
  <c r="AC817" i="24" s="1"/>
  <c r="Z818" i="24"/>
  <c r="AI818" i="24" s="1"/>
  <c r="AL818" i="24" s="1"/>
  <c r="P818" i="24"/>
  <c r="R818" i="24" s="1"/>
  <c r="AB818" i="24" s="1"/>
  <c r="AC818" i="24" s="1"/>
  <c r="Z819" i="24"/>
  <c r="AI819" i="24" s="1"/>
  <c r="AL819" i="24" s="1"/>
  <c r="P819" i="24"/>
  <c r="R819" i="24" s="1"/>
  <c r="AB819" i="24" s="1"/>
  <c r="AC819" i="24" s="1"/>
  <c r="Z820" i="24"/>
  <c r="AI820" i="24" s="1"/>
  <c r="AL820" i="24" s="1"/>
  <c r="P820" i="24"/>
  <c r="R820" i="24" s="1"/>
  <c r="AB820" i="24" s="1"/>
  <c r="AC820" i="24" s="1"/>
  <c r="Z821" i="24"/>
  <c r="AI821" i="24" s="1"/>
  <c r="AL821" i="24" s="1"/>
  <c r="P821" i="24"/>
  <c r="R821" i="24" s="1"/>
  <c r="AB821" i="24" s="1"/>
  <c r="AC821" i="24" s="1"/>
  <c r="Z822" i="24"/>
  <c r="AI822" i="24" s="1"/>
  <c r="AL822" i="24" s="1"/>
  <c r="P822" i="24"/>
  <c r="R822" i="24" s="1"/>
  <c r="AB822" i="24" s="1"/>
  <c r="AC822" i="24" s="1"/>
  <c r="Z823" i="24"/>
  <c r="AI823" i="24" s="1"/>
  <c r="AL823" i="24" s="1"/>
  <c r="P823" i="24"/>
  <c r="R823" i="24" s="1"/>
  <c r="AB823" i="24" s="1"/>
  <c r="AC823" i="24" s="1"/>
  <c r="Z824" i="24"/>
  <c r="AI824" i="24" s="1"/>
  <c r="AL824" i="24" s="1"/>
  <c r="P824" i="24"/>
  <c r="R824" i="24" s="1"/>
  <c r="AB824" i="24" s="1"/>
  <c r="AC824" i="24" s="1"/>
  <c r="Z825" i="24"/>
  <c r="AI825" i="24" s="1"/>
  <c r="AL825" i="24" s="1"/>
  <c r="P825" i="24"/>
  <c r="R825" i="24" s="1"/>
  <c r="AB825" i="24" s="1"/>
  <c r="AC825" i="24" s="1"/>
  <c r="Z826" i="24"/>
  <c r="AI826" i="24" s="1"/>
  <c r="AL826" i="24" s="1"/>
  <c r="P826" i="24"/>
  <c r="R826" i="24" s="1"/>
  <c r="AB826" i="24" s="1"/>
  <c r="AC826" i="24" s="1"/>
  <c r="Z827" i="24"/>
  <c r="AI827" i="24" s="1"/>
  <c r="AL827" i="24" s="1"/>
  <c r="P827" i="24"/>
  <c r="R827" i="24" s="1"/>
  <c r="AB827" i="24" s="1"/>
  <c r="AC827" i="24" s="1"/>
  <c r="Z828" i="24"/>
  <c r="AI828" i="24" s="1"/>
  <c r="AL828" i="24" s="1"/>
  <c r="P828" i="24"/>
  <c r="R828" i="24" s="1"/>
  <c r="AB828" i="24" s="1"/>
  <c r="AC828" i="24" s="1"/>
  <c r="Z829" i="24"/>
  <c r="AI829" i="24" s="1"/>
  <c r="AL829" i="24" s="1"/>
  <c r="P829" i="24"/>
  <c r="R829" i="24" s="1"/>
  <c r="AB829" i="24" s="1"/>
  <c r="AC829" i="24" s="1"/>
  <c r="Z830" i="24"/>
  <c r="AI830" i="24" s="1"/>
  <c r="AL830" i="24" s="1"/>
  <c r="P830" i="24"/>
  <c r="R830" i="24" s="1"/>
  <c r="AB830" i="24" s="1"/>
  <c r="AC830" i="24" s="1"/>
  <c r="P831" i="24"/>
  <c r="R831" i="24" s="1"/>
  <c r="AB831" i="24" s="1"/>
  <c r="AC831" i="24" s="1"/>
  <c r="P832" i="24"/>
  <c r="R832" i="24" s="1"/>
  <c r="AB832" i="24" s="1"/>
  <c r="AC832" i="24" s="1"/>
  <c r="P833" i="24"/>
  <c r="R833" i="24" s="1"/>
  <c r="AB833" i="24" s="1"/>
  <c r="AC833" i="24" s="1"/>
  <c r="P834" i="24"/>
  <c r="R834" i="24" s="1"/>
  <c r="AB834" i="24" s="1"/>
  <c r="AC834" i="24" s="1"/>
  <c r="P835" i="24"/>
  <c r="R835" i="24" s="1"/>
  <c r="AB835" i="24" s="1"/>
  <c r="AC835" i="24" s="1"/>
  <c r="P836" i="24"/>
  <c r="R836" i="24" s="1"/>
  <c r="AB836" i="24" s="1"/>
  <c r="AC836" i="24" s="1"/>
  <c r="P837" i="24"/>
  <c r="R837" i="24" s="1"/>
  <c r="AB837" i="24" s="1"/>
  <c r="AC837" i="24" s="1"/>
  <c r="P838" i="24"/>
  <c r="R838" i="24" s="1"/>
  <c r="AB838" i="24" s="1"/>
  <c r="AC838" i="24" s="1"/>
  <c r="P839" i="24"/>
  <c r="R839" i="24" s="1"/>
  <c r="AB839" i="24" s="1"/>
  <c r="AC839" i="24" s="1"/>
  <c r="P840" i="24"/>
  <c r="R840" i="24" s="1"/>
  <c r="AB840" i="24" s="1"/>
  <c r="AC840" i="24" s="1"/>
  <c r="P841" i="24"/>
  <c r="R841" i="24" s="1"/>
  <c r="AB841" i="24" s="1"/>
  <c r="AC841" i="24" s="1"/>
  <c r="P842" i="24"/>
  <c r="R842" i="24" s="1"/>
  <c r="AB842" i="24" s="1"/>
  <c r="AC842" i="24" s="1"/>
  <c r="P843" i="24"/>
  <c r="R843" i="24" s="1"/>
  <c r="AB843" i="24" s="1"/>
  <c r="AC843" i="24" s="1"/>
  <c r="P844" i="24"/>
  <c r="R844" i="24" s="1"/>
  <c r="AB844" i="24" s="1"/>
  <c r="AC844" i="24" s="1"/>
  <c r="P845" i="24"/>
  <c r="R845" i="24" s="1"/>
  <c r="AB845" i="24" s="1"/>
  <c r="AC845" i="24" s="1"/>
  <c r="Z846" i="24"/>
  <c r="AI846" i="24" s="1"/>
  <c r="AL846" i="24" s="1"/>
  <c r="P846" i="24"/>
  <c r="R846" i="24" s="1"/>
  <c r="AB846" i="24" s="1"/>
  <c r="AC846" i="24" s="1"/>
  <c r="Z847" i="24"/>
  <c r="AI847" i="24" s="1"/>
  <c r="AL847" i="24" s="1"/>
  <c r="P847" i="24"/>
  <c r="R847" i="24" s="1"/>
  <c r="AB847" i="24" s="1"/>
  <c r="AC847" i="24" s="1"/>
  <c r="Z848" i="24"/>
  <c r="AI848" i="24" s="1"/>
  <c r="AL848" i="24" s="1"/>
  <c r="P848" i="24"/>
  <c r="R848" i="24" s="1"/>
  <c r="AB848" i="24" s="1"/>
  <c r="AC848" i="24" s="1"/>
  <c r="Z849" i="24"/>
  <c r="AI849" i="24" s="1"/>
  <c r="AL849" i="24" s="1"/>
  <c r="P849" i="24"/>
  <c r="R849" i="24" s="1"/>
  <c r="AB849" i="24" s="1"/>
  <c r="AC849" i="24" s="1"/>
  <c r="Z850" i="24"/>
  <c r="AI850" i="24" s="1"/>
  <c r="AL850" i="24" s="1"/>
  <c r="P850" i="24"/>
  <c r="R850" i="24" s="1"/>
  <c r="AB850" i="24" s="1"/>
  <c r="AC850" i="24" s="1"/>
  <c r="Z851" i="24"/>
  <c r="AI851" i="24" s="1"/>
  <c r="AL851" i="24" s="1"/>
  <c r="P851" i="24"/>
  <c r="R851" i="24" s="1"/>
  <c r="AB851" i="24" s="1"/>
  <c r="AC851" i="24" s="1"/>
  <c r="Z852" i="24"/>
  <c r="AI852" i="24" s="1"/>
  <c r="AL852" i="24" s="1"/>
  <c r="P852" i="24"/>
  <c r="R852" i="24" s="1"/>
  <c r="AB852" i="24" s="1"/>
  <c r="AC852" i="24" s="1"/>
  <c r="Z853" i="24"/>
  <c r="AI853" i="24" s="1"/>
  <c r="AL853" i="24" s="1"/>
  <c r="P853" i="24"/>
  <c r="R853" i="24" s="1"/>
  <c r="AB853" i="24" s="1"/>
  <c r="AC853" i="24" s="1"/>
  <c r="Z854" i="24"/>
  <c r="AI854" i="24" s="1"/>
  <c r="AL854" i="24" s="1"/>
  <c r="P854" i="24"/>
  <c r="R854" i="24" s="1"/>
  <c r="AB854" i="24" s="1"/>
  <c r="AC854" i="24" s="1"/>
  <c r="Z855" i="24"/>
  <c r="AI855" i="24" s="1"/>
  <c r="AL855" i="24" s="1"/>
  <c r="P855" i="24"/>
  <c r="R855" i="24" s="1"/>
  <c r="AB855" i="24" s="1"/>
  <c r="AC855" i="24" s="1"/>
  <c r="Z856" i="24"/>
  <c r="AI856" i="24" s="1"/>
  <c r="AL856" i="24" s="1"/>
  <c r="P856" i="24"/>
  <c r="R856" i="24" s="1"/>
  <c r="AB856" i="24" s="1"/>
  <c r="AC856" i="24" s="1"/>
  <c r="Z857" i="24"/>
  <c r="AI857" i="24" s="1"/>
  <c r="AL857" i="24" s="1"/>
  <c r="P857" i="24"/>
  <c r="R857" i="24" s="1"/>
  <c r="AB857" i="24" s="1"/>
  <c r="AC857" i="24" s="1"/>
  <c r="Z858" i="24"/>
  <c r="AI858" i="24" s="1"/>
  <c r="AL858" i="24" s="1"/>
  <c r="P858" i="24"/>
  <c r="R858" i="24" s="1"/>
  <c r="AB858" i="24" s="1"/>
  <c r="AC858" i="24" s="1"/>
  <c r="Z859" i="24"/>
  <c r="AI859" i="24" s="1"/>
  <c r="AL859" i="24" s="1"/>
  <c r="P859" i="24"/>
  <c r="R859" i="24" s="1"/>
  <c r="AB859" i="24" s="1"/>
  <c r="AC859" i="24" s="1"/>
  <c r="Z860" i="24"/>
  <c r="AI860" i="24" s="1"/>
  <c r="AL860" i="24" s="1"/>
  <c r="P860" i="24"/>
  <c r="R860" i="24" s="1"/>
  <c r="AB860" i="24" s="1"/>
  <c r="AC860" i="24" s="1"/>
  <c r="Z861" i="24"/>
  <c r="AI861" i="24" s="1"/>
  <c r="AL861" i="24" s="1"/>
  <c r="P861" i="24"/>
  <c r="R861" i="24" s="1"/>
  <c r="AB861" i="24" s="1"/>
  <c r="AC861" i="24" s="1"/>
  <c r="Z862" i="24"/>
  <c r="AI862" i="24" s="1"/>
  <c r="AL862" i="24" s="1"/>
  <c r="P862" i="24"/>
  <c r="R862" i="24" s="1"/>
  <c r="AB862" i="24" s="1"/>
  <c r="AC862" i="24" s="1"/>
  <c r="Z863" i="24"/>
  <c r="AI863" i="24" s="1"/>
  <c r="AL863" i="24" s="1"/>
  <c r="P863" i="24"/>
  <c r="R863" i="24" s="1"/>
  <c r="AB863" i="24" s="1"/>
  <c r="AC863" i="24" s="1"/>
  <c r="Z864" i="24"/>
  <c r="AI864" i="24" s="1"/>
  <c r="AL864" i="24" s="1"/>
  <c r="P864" i="24"/>
  <c r="R864" i="24" s="1"/>
  <c r="AB864" i="24" s="1"/>
  <c r="AC864" i="24" s="1"/>
  <c r="Z865" i="24"/>
  <c r="AI865" i="24" s="1"/>
  <c r="AL865" i="24" s="1"/>
  <c r="P865" i="24"/>
  <c r="R865" i="24" s="1"/>
  <c r="AB865" i="24" s="1"/>
  <c r="AC865" i="24" s="1"/>
  <c r="Z866" i="24"/>
  <c r="AI866" i="24" s="1"/>
  <c r="AL866" i="24" s="1"/>
  <c r="P866" i="24"/>
  <c r="R866" i="24" s="1"/>
  <c r="AB866" i="24" s="1"/>
  <c r="AC866" i="24" s="1"/>
  <c r="Z867" i="24"/>
  <c r="AI867" i="24" s="1"/>
  <c r="AL867" i="24" s="1"/>
  <c r="P867" i="24"/>
  <c r="R867" i="24" s="1"/>
  <c r="AB867" i="24" s="1"/>
  <c r="AC867" i="24" s="1"/>
  <c r="Z868" i="24"/>
  <c r="AI868" i="24" s="1"/>
  <c r="AL868" i="24" s="1"/>
  <c r="P868" i="24"/>
  <c r="R868" i="24" s="1"/>
  <c r="AB868" i="24" s="1"/>
  <c r="AC868" i="24" s="1"/>
  <c r="Z869" i="24"/>
  <c r="AI869" i="24" s="1"/>
  <c r="AL869" i="24" s="1"/>
  <c r="P869" i="24"/>
  <c r="R869" i="24" s="1"/>
  <c r="AB869" i="24" s="1"/>
  <c r="AC869" i="24" s="1"/>
  <c r="Z870" i="24"/>
  <c r="AI870" i="24" s="1"/>
  <c r="AL870" i="24" s="1"/>
  <c r="P870" i="24"/>
  <c r="R870" i="24" s="1"/>
  <c r="AB870" i="24" s="1"/>
  <c r="AC870" i="24" s="1"/>
  <c r="Z871" i="24"/>
  <c r="AI871" i="24" s="1"/>
  <c r="AL871" i="24" s="1"/>
  <c r="P871" i="24"/>
  <c r="R871" i="24" s="1"/>
  <c r="AB871" i="24" s="1"/>
  <c r="AC871" i="24" s="1"/>
  <c r="Z872" i="24"/>
  <c r="AI872" i="24" s="1"/>
  <c r="AL872" i="24" s="1"/>
  <c r="P872" i="24"/>
  <c r="R872" i="24" s="1"/>
  <c r="AB872" i="24" s="1"/>
  <c r="AC872" i="24" s="1"/>
  <c r="Z873" i="24"/>
  <c r="AI873" i="24" s="1"/>
  <c r="AL873" i="24" s="1"/>
  <c r="P873" i="24"/>
  <c r="R873" i="24" s="1"/>
  <c r="AB873" i="24" s="1"/>
  <c r="AC873" i="24" s="1"/>
  <c r="Z874" i="24"/>
  <c r="AI874" i="24" s="1"/>
  <c r="AL874" i="24" s="1"/>
  <c r="P874" i="24"/>
  <c r="R874" i="24" s="1"/>
  <c r="AB874" i="24" s="1"/>
  <c r="AC874" i="24" s="1"/>
  <c r="Z875" i="24"/>
  <c r="AI875" i="24" s="1"/>
  <c r="AL875" i="24" s="1"/>
  <c r="P875" i="24"/>
  <c r="R875" i="24" s="1"/>
  <c r="AB875" i="24" s="1"/>
  <c r="AC875" i="24" s="1"/>
  <c r="Z876" i="24"/>
  <c r="AI876" i="24" s="1"/>
  <c r="AL876" i="24" s="1"/>
  <c r="P876" i="24"/>
  <c r="R876" i="24" s="1"/>
  <c r="AB876" i="24" s="1"/>
  <c r="AC876" i="24" s="1"/>
  <c r="Z877" i="24"/>
  <c r="AI877" i="24" s="1"/>
  <c r="AL877" i="24" s="1"/>
  <c r="P877" i="24"/>
  <c r="R877" i="24" s="1"/>
  <c r="AB877" i="24" s="1"/>
  <c r="AC877" i="24" s="1"/>
  <c r="Z878" i="24"/>
  <c r="AI878" i="24" s="1"/>
  <c r="AL878" i="24" s="1"/>
  <c r="P878" i="24"/>
  <c r="R878" i="24" s="1"/>
  <c r="AB878" i="24" s="1"/>
  <c r="AC878" i="24" s="1"/>
  <c r="Z879" i="24"/>
  <c r="AI879" i="24" s="1"/>
  <c r="AL879" i="24" s="1"/>
  <c r="P879" i="24"/>
  <c r="R879" i="24" s="1"/>
  <c r="AB879" i="24" s="1"/>
  <c r="AC879" i="24" s="1"/>
  <c r="Z880" i="24"/>
  <c r="AI880" i="24" s="1"/>
  <c r="AL880" i="24" s="1"/>
  <c r="P880" i="24"/>
  <c r="R880" i="24" s="1"/>
  <c r="AB880" i="24" s="1"/>
  <c r="AC880" i="24" s="1"/>
  <c r="Z881" i="24"/>
  <c r="AI881" i="24" s="1"/>
  <c r="AL881" i="24" s="1"/>
  <c r="P881" i="24"/>
  <c r="R881" i="24" s="1"/>
  <c r="AB881" i="24" s="1"/>
  <c r="AC881" i="24" s="1"/>
  <c r="Z882" i="24"/>
  <c r="AI882" i="24" s="1"/>
  <c r="AL882" i="24" s="1"/>
  <c r="P882" i="24"/>
  <c r="R882" i="24" s="1"/>
  <c r="AB882" i="24" s="1"/>
  <c r="AC882" i="24" s="1"/>
  <c r="Z883" i="24"/>
  <c r="AI883" i="24" s="1"/>
  <c r="AL883" i="24" s="1"/>
  <c r="P883" i="24"/>
  <c r="R883" i="24" s="1"/>
  <c r="AB883" i="24" s="1"/>
  <c r="AC883" i="24" s="1"/>
  <c r="Z884" i="24"/>
  <c r="AI884" i="24" s="1"/>
  <c r="AL884" i="24" s="1"/>
  <c r="P884" i="24"/>
  <c r="R884" i="24" s="1"/>
  <c r="AB884" i="24" s="1"/>
  <c r="AC884" i="24" s="1"/>
  <c r="Z885" i="24"/>
  <c r="AI885" i="24" s="1"/>
  <c r="AL885" i="24" s="1"/>
  <c r="P885" i="24"/>
  <c r="R885" i="24" s="1"/>
  <c r="AB885" i="24" s="1"/>
  <c r="AC885" i="24" s="1"/>
  <c r="P886" i="24"/>
  <c r="R886" i="24" s="1"/>
  <c r="AB886" i="24" s="1"/>
  <c r="AC886" i="24" s="1"/>
  <c r="P887" i="24"/>
  <c r="R887" i="24" s="1"/>
  <c r="AB887" i="24" s="1"/>
  <c r="AC887" i="24" s="1"/>
  <c r="P888" i="24"/>
  <c r="R888" i="24" s="1"/>
  <c r="AB888" i="24" s="1"/>
  <c r="AC888" i="24" s="1"/>
  <c r="P889" i="24"/>
  <c r="R889" i="24" s="1"/>
  <c r="AB889" i="24" s="1"/>
  <c r="AC889" i="24" s="1"/>
  <c r="P890" i="24"/>
  <c r="R890" i="24" s="1"/>
  <c r="AB890" i="24" s="1"/>
  <c r="AC890" i="24" s="1"/>
  <c r="P891" i="24"/>
  <c r="R891" i="24" s="1"/>
  <c r="AB891" i="24" s="1"/>
  <c r="AC891" i="24" s="1"/>
  <c r="P892" i="24"/>
  <c r="R892" i="24" s="1"/>
  <c r="AB892" i="24" s="1"/>
  <c r="AC892" i="24" s="1"/>
  <c r="P893" i="24"/>
  <c r="R893" i="24" s="1"/>
  <c r="AB893" i="24" s="1"/>
  <c r="AC893" i="24" s="1"/>
  <c r="P894" i="24"/>
  <c r="R894" i="24" s="1"/>
  <c r="AB894" i="24" s="1"/>
  <c r="AC894" i="24" s="1"/>
  <c r="P895" i="24"/>
  <c r="R895" i="24" s="1"/>
  <c r="AB895" i="24" s="1"/>
  <c r="AC895" i="24" s="1"/>
  <c r="P896" i="24"/>
  <c r="R896" i="24" s="1"/>
  <c r="AB896" i="24" s="1"/>
  <c r="AC896" i="24" s="1"/>
  <c r="P897" i="24"/>
  <c r="R897" i="24" s="1"/>
  <c r="AB897" i="24" s="1"/>
  <c r="AC897" i="24" s="1"/>
  <c r="P898" i="24"/>
  <c r="R898" i="24" s="1"/>
  <c r="AB898" i="24" s="1"/>
  <c r="AC898" i="24" s="1"/>
  <c r="P899" i="24"/>
  <c r="R899" i="24" s="1"/>
  <c r="AB899" i="24" s="1"/>
  <c r="AC899" i="24" s="1"/>
  <c r="P900" i="24"/>
  <c r="R900" i="24" s="1"/>
  <c r="AB900" i="24" s="1"/>
  <c r="AC900" i="24" s="1"/>
  <c r="Z901" i="24"/>
  <c r="AI901" i="24" s="1"/>
  <c r="AL901" i="24" s="1"/>
  <c r="P901" i="24"/>
  <c r="R901" i="24" s="1"/>
  <c r="AB901" i="24" s="1"/>
  <c r="AC901" i="24" s="1"/>
  <c r="Z902" i="24"/>
  <c r="AI902" i="24" s="1"/>
  <c r="AL902" i="24" s="1"/>
  <c r="P902" i="24"/>
  <c r="R902" i="24" s="1"/>
  <c r="AB902" i="24" s="1"/>
  <c r="AC902" i="24" s="1"/>
  <c r="Z903" i="24"/>
  <c r="AI903" i="24" s="1"/>
  <c r="AL903" i="24" s="1"/>
  <c r="P903" i="24"/>
  <c r="R903" i="24" s="1"/>
  <c r="AB903" i="24" s="1"/>
  <c r="AC903" i="24" s="1"/>
  <c r="Z904" i="24"/>
  <c r="AI904" i="24" s="1"/>
  <c r="AL904" i="24" s="1"/>
  <c r="P904" i="24"/>
  <c r="R904" i="24" s="1"/>
  <c r="AB904" i="24" s="1"/>
  <c r="AC904" i="24" s="1"/>
  <c r="Z905" i="24"/>
  <c r="AI905" i="24" s="1"/>
  <c r="AL905" i="24" s="1"/>
  <c r="P905" i="24"/>
  <c r="R905" i="24" s="1"/>
  <c r="AB905" i="24" s="1"/>
  <c r="AC905" i="24" s="1"/>
  <c r="Z906" i="24"/>
  <c r="AI906" i="24" s="1"/>
  <c r="AL906" i="24" s="1"/>
  <c r="P906" i="24"/>
  <c r="R906" i="24" s="1"/>
  <c r="AB906" i="24" s="1"/>
  <c r="AC906" i="24" s="1"/>
  <c r="Z907" i="24"/>
  <c r="AI907" i="24" s="1"/>
  <c r="AL907" i="24" s="1"/>
  <c r="P907" i="24"/>
  <c r="R907" i="24" s="1"/>
  <c r="AB907" i="24" s="1"/>
  <c r="AC907" i="24" s="1"/>
  <c r="Z908" i="24"/>
  <c r="AI908" i="24" s="1"/>
  <c r="AL908" i="24" s="1"/>
  <c r="P908" i="24"/>
  <c r="R908" i="24" s="1"/>
  <c r="AB908" i="24" s="1"/>
  <c r="AC908" i="24" s="1"/>
  <c r="Z909" i="24"/>
  <c r="AI909" i="24" s="1"/>
  <c r="AL909" i="24" s="1"/>
  <c r="P909" i="24"/>
  <c r="R909" i="24" s="1"/>
  <c r="AB909" i="24" s="1"/>
  <c r="AC909" i="24" s="1"/>
  <c r="Z910" i="24"/>
  <c r="AI910" i="24" s="1"/>
  <c r="AL910" i="24" s="1"/>
  <c r="P910" i="24"/>
  <c r="R910" i="24" s="1"/>
  <c r="AB910" i="24" s="1"/>
  <c r="AC910" i="24" s="1"/>
  <c r="Z911" i="24"/>
  <c r="AI911" i="24" s="1"/>
  <c r="AL911" i="24" s="1"/>
  <c r="P911" i="24"/>
  <c r="R911" i="24" s="1"/>
  <c r="AB911" i="24" s="1"/>
  <c r="AC911" i="24" s="1"/>
  <c r="Z912" i="24"/>
  <c r="AI912" i="24" s="1"/>
  <c r="AL912" i="24" s="1"/>
  <c r="P912" i="24"/>
  <c r="R912" i="24" s="1"/>
  <c r="AB912" i="24" s="1"/>
  <c r="AC912" i="24" s="1"/>
  <c r="Z913" i="24"/>
  <c r="AI913" i="24" s="1"/>
  <c r="AL913" i="24" s="1"/>
  <c r="P913" i="24"/>
  <c r="R913" i="24" s="1"/>
  <c r="AB913" i="24" s="1"/>
  <c r="AC913" i="24" s="1"/>
  <c r="Z914" i="24"/>
  <c r="AI914" i="24" s="1"/>
  <c r="AL914" i="24" s="1"/>
  <c r="P914" i="24"/>
  <c r="R914" i="24" s="1"/>
  <c r="AB914" i="24" s="1"/>
  <c r="AC914" i="24" s="1"/>
  <c r="Z915" i="24"/>
  <c r="AI915" i="24" s="1"/>
  <c r="AL915" i="24" s="1"/>
  <c r="P915" i="24"/>
  <c r="R915" i="24" s="1"/>
  <c r="AB915" i="24" s="1"/>
  <c r="AC915" i="24" s="1"/>
  <c r="Z916" i="24"/>
  <c r="AI916" i="24" s="1"/>
  <c r="AL916" i="24" s="1"/>
  <c r="P916" i="24"/>
  <c r="R916" i="24" s="1"/>
  <c r="AB916" i="24" s="1"/>
  <c r="AC916" i="24" s="1"/>
  <c r="Z917" i="24"/>
  <c r="AI917" i="24" s="1"/>
  <c r="AL917" i="24" s="1"/>
  <c r="P917" i="24"/>
  <c r="R917" i="24" s="1"/>
  <c r="AB917" i="24" s="1"/>
  <c r="AC917" i="24" s="1"/>
  <c r="Z918" i="24"/>
  <c r="AI918" i="24" s="1"/>
  <c r="AL918" i="24" s="1"/>
  <c r="P918" i="24"/>
  <c r="R918" i="24" s="1"/>
  <c r="AB918" i="24" s="1"/>
  <c r="AC918" i="24" s="1"/>
  <c r="Z919" i="24"/>
  <c r="AI919" i="24" s="1"/>
  <c r="AL919" i="24" s="1"/>
  <c r="P919" i="24"/>
  <c r="R919" i="24" s="1"/>
  <c r="AB919" i="24" s="1"/>
  <c r="AC919" i="24" s="1"/>
  <c r="Z920" i="24"/>
  <c r="AI920" i="24" s="1"/>
  <c r="AL920" i="24" s="1"/>
  <c r="P920" i="24"/>
  <c r="R920" i="24" s="1"/>
  <c r="AB920" i="24" s="1"/>
  <c r="AC920" i="24" s="1"/>
  <c r="Z921" i="24"/>
  <c r="AI921" i="24" s="1"/>
  <c r="AL921" i="24" s="1"/>
  <c r="P921" i="24"/>
  <c r="R921" i="24" s="1"/>
  <c r="AB921" i="24" s="1"/>
  <c r="AC921" i="24" s="1"/>
  <c r="Z922" i="24"/>
  <c r="AI922" i="24" s="1"/>
  <c r="AL922" i="24" s="1"/>
  <c r="P922" i="24"/>
  <c r="R922" i="24" s="1"/>
  <c r="AB922" i="24" s="1"/>
  <c r="AC922" i="24" s="1"/>
  <c r="Z923" i="24"/>
  <c r="AI923" i="24" s="1"/>
  <c r="AL923" i="24" s="1"/>
  <c r="P923" i="24"/>
  <c r="R923" i="24" s="1"/>
  <c r="AB923" i="24" s="1"/>
  <c r="AC923" i="24" s="1"/>
  <c r="Z924" i="24"/>
  <c r="AI924" i="24" s="1"/>
  <c r="AL924" i="24" s="1"/>
  <c r="P924" i="24"/>
  <c r="R924" i="24" s="1"/>
  <c r="AB924" i="24" s="1"/>
  <c r="AC924" i="24" s="1"/>
  <c r="Z925" i="24"/>
  <c r="AI925" i="24" s="1"/>
  <c r="AL925" i="24" s="1"/>
  <c r="P925" i="24"/>
  <c r="R925" i="24" s="1"/>
  <c r="AB925" i="24" s="1"/>
  <c r="AC925" i="24" s="1"/>
  <c r="Z926" i="24"/>
  <c r="AI926" i="24" s="1"/>
  <c r="AL926" i="24" s="1"/>
  <c r="P926" i="24"/>
  <c r="R926" i="24" s="1"/>
  <c r="AB926" i="24" s="1"/>
  <c r="AC926" i="24" s="1"/>
  <c r="Z927" i="24"/>
  <c r="AI927" i="24" s="1"/>
  <c r="AL927" i="24" s="1"/>
  <c r="P927" i="24"/>
  <c r="R927" i="24" s="1"/>
  <c r="AB927" i="24" s="1"/>
  <c r="AC927" i="24" s="1"/>
  <c r="Z928" i="24"/>
  <c r="AI928" i="24" s="1"/>
  <c r="AL928" i="24" s="1"/>
  <c r="P928" i="24"/>
  <c r="R928" i="24" s="1"/>
  <c r="AB928" i="24" s="1"/>
  <c r="AC928" i="24" s="1"/>
  <c r="Z929" i="24"/>
  <c r="AI929" i="24" s="1"/>
  <c r="AL929" i="24" s="1"/>
  <c r="P929" i="24"/>
  <c r="R929" i="24" s="1"/>
  <c r="AB929" i="24" s="1"/>
  <c r="AC929" i="24" s="1"/>
  <c r="Z930" i="24"/>
  <c r="AI930" i="24" s="1"/>
  <c r="AL930" i="24" s="1"/>
  <c r="P930" i="24"/>
  <c r="R930" i="24" s="1"/>
  <c r="AB930" i="24" s="1"/>
  <c r="AC930" i="24" s="1"/>
  <c r="Z931" i="24"/>
  <c r="AI931" i="24" s="1"/>
  <c r="AL931" i="24" s="1"/>
  <c r="P931" i="24"/>
  <c r="R931" i="24" s="1"/>
  <c r="AB931" i="24" s="1"/>
  <c r="AC931" i="24" s="1"/>
  <c r="Z932" i="24"/>
  <c r="AI932" i="24" s="1"/>
  <c r="AL932" i="24" s="1"/>
  <c r="P932" i="24"/>
  <c r="R932" i="24" s="1"/>
  <c r="AB932" i="24" s="1"/>
  <c r="AC932" i="24" s="1"/>
  <c r="Z933" i="24"/>
  <c r="AI933" i="24" s="1"/>
  <c r="AL933" i="24" s="1"/>
  <c r="P933" i="24"/>
  <c r="R933" i="24" s="1"/>
  <c r="AB933" i="24" s="1"/>
  <c r="AC933" i="24" s="1"/>
  <c r="Z934" i="24"/>
  <c r="AI934" i="24" s="1"/>
  <c r="AL934" i="24" s="1"/>
  <c r="P934" i="24"/>
  <c r="R934" i="24" s="1"/>
  <c r="AB934" i="24" s="1"/>
  <c r="AC934" i="24" s="1"/>
  <c r="Z935" i="24"/>
  <c r="AI935" i="24" s="1"/>
  <c r="AL935" i="24" s="1"/>
  <c r="P935" i="24"/>
  <c r="R935" i="24" s="1"/>
  <c r="AB935" i="24" s="1"/>
  <c r="AC935" i="24" s="1"/>
  <c r="Z936" i="24"/>
  <c r="AI936" i="24" s="1"/>
  <c r="AL936" i="24" s="1"/>
  <c r="P936" i="24"/>
  <c r="R936" i="24" s="1"/>
  <c r="AB936" i="24" s="1"/>
  <c r="AC936" i="24" s="1"/>
  <c r="Z937" i="24"/>
  <c r="AI937" i="24" s="1"/>
  <c r="AL937" i="24" s="1"/>
  <c r="P937" i="24"/>
  <c r="R937" i="24" s="1"/>
  <c r="AB937" i="24" s="1"/>
  <c r="AC937" i="24" s="1"/>
  <c r="Z938" i="24"/>
  <c r="AI938" i="24" s="1"/>
  <c r="AL938" i="24" s="1"/>
  <c r="P938" i="24"/>
  <c r="R938" i="24" s="1"/>
  <c r="AB938" i="24" s="1"/>
  <c r="AC938" i="24" s="1"/>
  <c r="Z939" i="24"/>
  <c r="AI939" i="24" s="1"/>
  <c r="AL939" i="24" s="1"/>
  <c r="P939" i="24"/>
  <c r="R939" i="24" s="1"/>
  <c r="AB939" i="24" s="1"/>
  <c r="AC939" i="24" s="1"/>
  <c r="Z940" i="24"/>
  <c r="AI940" i="24" s="1"/>
  <c r="AL940" i="24" s="1"/>
  <c r="P940" i="24"/>
  <c r="R940" i="24" s="1"/>
  <c r="AB940" i="24" s="1"/>
  <c r="AC940" i="24" s="1"/>
  <c r="P941" i="24"/>
  <c r="R941" i="24" s="1"/>
  <c r="AB941" i="24" s="1"/>
  <c r="AC941" i="24" s="1"/>
  <c r="P942" i="24"/>
  <c r="R942" i="24" s="1"/>
  <c r="AB942" i="24" s="1"/>
  <c r="AC942" i="24" s="1"/>
  <c r="P943" i="24"/>
  <c r="R943" i="24" s="1"/>
  <c r="AB943" i="24" s="1"/>
  <c r="AC943" i="24" s="1"/>
  <c r="P944" i="24"/>
  <c r="R944" i="24" s="1"/>
  <c r="AB944" i="24" s="1"/>
  <c r="AC944" i="24" s="1"/>
  <c r="P945" i="24"/>
  <c r="R945" i="24" s="1"/>
  <c r="AB945" i="24" s="1"/>
  <c r="AC945" i="24" s="1"/>
  <c r="P946" i="24"/>
  <c r="R946" i="24" s="1"/>
  <c r="AB946" i="24" s="1"/>
  <c r="AC946" i="24" s="1"/>
  <c r="P947" i="24"/>
  <c r="R947" i="24" s="1"/>
  <c r="AB947" i="24" s="1"/>
  <c r="AC947" i="24" s="1"/>
  <c r="P948" i="24"/>
  <c r="R948" i="24" s="1"/>
  <c r="AB948" i="24" s="1"/>
  <c r="AC948" i="24" s="1"/>
  <c r="P949" i="24"/>
  <c r="R949" i="24" s="1"/>
  <c r="AB949" i="24" s="1"/>
  <c r="AC949" i="24" s="1"/>
  <c r="P950" i="24"/>
  <c r="R950" i="24" s="1"/>
  <c r="AB950" i="24" s="1"/>
  <c r="AC950" i="24" s="1"/>
  <c r="P951" i="24"/>
  <c r="R951" i="24" s="1"/>
  <c r="AB951" i="24" s="1"/>
  <c r="AC951" i="24" s="1"/>
  <c r="P952" i="24"/>
  <c r="R952" i="24" s="1"/>
  <c r="AB952" i="24" s="1"/>
  <c r="AC952" i="24" s="1"/>
  <c r="P953" i="24"/>
  <c r="R953" i="24" s="1"/>
  <c r="AB953" i="24" s="1"/>
  <c r="AC953" i="24" s="1"/>
  <c r="P954" i="24"/>
  <c r="R954" i="24" s="1"/>
  <c r="AB954" i="24" s="1"/>
  <c r="AC954" i="24" s="1"/>
  <c r="P955" i="24"/>
  <c r="R955" i="24" s="1"/>
  <c r="AB955" i="24" s="1"/>
  <c r="AC955" i="24" s="1"/>
  <c r="Z956" i="24"/>
  <c r="AI956" i="24" s="1"/>
  <c r="AL956" i="24" s="1"/>
  <c r="P956" i="24"/>
  <c r="R956" i="24" s="1"/>
  <c r="AB956" i="24" s="1"/>
  <c r="AC956" i="24" s="1"/>
  <c r="Z957" i="24"/>
  <c r="AI957" i="24" s="1"/>
  <c r="AL957" i="24" s="1"/>
  <c r="P957" i="24"/>
  <c r="R957" i="24" s="1"/>
  <c r="AB957" i="24" s="1"/>
  <c r="AC957" i="24" s="1"/>
  <c r="Z958" i="24"/>
  <c r="AI958" i="24" s="1"/>
  <c r="AL958" i="24" s="1"/>
  <c r="P958" i="24"/>
  <c r="R958" i="24" s="1"/>
  <c r="AB958" i="24" s="1"/>
  <c r="AC958" i="24" s="1"/>
  <c r="Z959" i="24"/>
  <c r="AI959" i="24" s="1"/>
  <c r="AL959" i="24" s="1"/>
  <c r="P959" i="24"/>
  <c r="R959" i="24" s="1"/>
  <c r="AB959" i="24" s="1"/>
  <c r="AC959" i="24" s="1"/>
  <c r="Z960" i="24"/>
  <c r="AI960" i="24" s="1"/>
  <c r="AL960" i="24" s="1"/>
  <c r="P960" i="24"/>
  <c r="R960" i="24" s="1"/>
  <c r="AB960" i="24" s="1"/>
  <c r="AC960" i="24" s="1"/>
  <c r="Z961" i="24"/>
  <c r="AI961" i="24" s="1"/>
  <c r="AL961" i="24" s="1"/>
  <c r="P961" i="24"/>
  <c r="R961" i="24" s="1"/>
  <c r="AB961" i="24" s="1"/>
  <c r="AC961" i="24" s="1"/>
  <c r="Z962" i="24"/>
  <c r="AI962" i="24" s="1"/>
  <c r="AL962" i="24" s="1"/>
  <c r="P962" i="24"/>
  <c r="R962" i="24" s="1"/>
  <c r="AB962" i="24" s="1"/>
  <c r="AC962" i="24" s="1"/>
  <c r="Z963" i="24"/>
  <c r="AI963" i="24" s="1"/>
  <c r="AL963" i="24" s="1"/>
  <c r="P963" i="24"/>
  <c r="R963" i="24" s="1"/>
  <c r="AB963" i="24" s="1"/>
  <c r="AC963" i="24" s="1"/>
  <c r="Z964" i="24"/>
  <c r="AI964" i="24" s="1"/>
  <c r="AL964" i="24" s="1"/>
  <c r="P964" i="24"/>
  <c r="R964" i="24" s="1"/>
  <c r="AB964" i="24" s="1"/>
  <c r="AC964" i="24" s="1"/>
  <c r="Z965" i="24"/>
  <c r="AI965" i="24" s="1"/>
  <c r="AL965" i="24" s="1"/>
  <c r="P965" i="24"/>
  <c r="R965" i="24" s="1"/>
  <c r="AB965" i="24" s="1"/>
  <c r="AC965" i="24" s="1"/>
  <c r="Z966" i="24"/>
  <c r="AI966" i="24" s="1"/>
  <c r="AL966" i="24" s="1"/>
  <c r="P966" i="24"/>
  <c r="R966" i="24" s="1"/>
  <c r="AB966" i="24" s="1"/>
  <c r="AC966" i="24" s="1"/>
  <c r="Z967" i="24"/>
  <c r="AI967" i="24" s="1"/>
  <c r="AL967" i="24" s="1"/>
  <c r="P967" i="24"/>
  <c r="R967" i="24" s="1"/>
  <c r="AB967" i="24" s="1"/>
  <c r="AC967" i="24" s="1"/>
  <c r="Z968" i="24"/>
  <c r="AI968" i="24" s="1"/>
  <c r="AL968" i="24" s="1"/>
  <c r="P968" i="24"/>
  <c r="R968" i="24" s="1"/>
  <c r="AB968" i="24" s="1"/>
  <c r="AC968" i="24" s="1"/>
  <c r="Z969" i="24"/>
  <c r="AI969" i="24" s="1"/>
  <c r="AL969" i="24" s="1"/>
  <c r="P969" i="24"/>
  <c r="R969" i="24" s="1"/>
  <c r="AB969" i="24" s="1"/>
  <c r="AC969" i="24" s="1"/>
  <c r="Z970" i="24"/>
  <c r="AI970" i="24" s="1"/>
  <c r="AL970" i="24" s="1"/>
  <c r="P970" i="24"/>
  <c r="R970" i="24" s="1"/>
  <c r="AB970" i="24" s="1"/>
  <c r="AC970" i="24" s="1"/>
  <c r="Z971" i="24"/>
  <c r="AI971" i="24" s="1"/>
  <c r="AL971" i="24" s="1"/>
  <c r="P971" i="24"/>
  <c r="R971" i="24" s="1"/>
  <c r="AB971" i="24" s="1"/>
  <c r="AC971" i="24" s="1"/>
  <c r="Z972" i="24"/>
  <c r="AI972" i="24" s="1"/>
  <c r="AL972" i="24" s="1"/>
  <c r="P972" i="24"/>
  <c r="R972" i="24" s="1"/>
  <c r="AB972" i="24" s="1"/>
  <c r="AC972" i="24" s="1"/>
  <c r="Z973" i="24"/>
  <c r="AI973" i="24" s="1"/>
  <c r="AL973" i="24" s="1"/>
  <c r="P973" i="24"/>
  <c r="R973" i="24" s="1"/>
  <c r="AB973" i="24" s="1"/>
  <c r="AC973" i="24" s="1"/>
  <c r="Z974" i="24"/>
  <c r="AI974" i="24" s="1"/>
  <c r="AL974" i="24" s="1"/>
  <c r="P974" i="24"/>
  <c r="R974" i="24" s="1"/>
  <c r="AB974" i="24" s="1"/>
  <c r="AC974" i="24" s="1"/>
  <c r="Z975" i="24"/>
  <c r="AI975" i="24" s="1"/>
  <c r="AL975" i="24" s="1"/>
  <c r="P975" i="24"/>
  <c r="R975" i="24" s="1"/>
  <c r="AB975" i="24" s="1"/>
  <c r="AC975" i="24" s="1"/>
  <c r="Z976" i="24"/>
  <c r="AI976" i="24" s="1"/>
  <c r="AL976" i="24" s="1"/>
  <c r="P976" i="24"/>
  <c r="R976" i="24" s="1"/>
  <c r="AB976" i="24" s="1"/>
  <c r="AC976" i="24" s="1"/>
  <c r="Z977" i="24"/>
  <c r="AI977" i="24" s="1"/>
  <c r="AL977" i="24" s="1"/>
  <c r="P977" i="24"/>
  <c r="R977" i="24" s="1"/>
  <c r="AB977" i="24" s="1"/>
  <c r="AC977" i="24" s="1"/>
  <c r="Z978" i="24"/>
  <c r="AI978" i="24" s="1"/>
  <c r="AL978" i="24" s="1"/>
  <c r="P978" i="24"/>
  <c r="R978" i="24" s="1"/>
  <c r="AB978" i="24" s="1"/>
  <c r="AC978" i="24" s="1"/>
  <c r="Z979" i="24"/>
  <c r="AI979" i="24" s="1"/>
  <c r="AL979" i="24" s="1"/>
  <c r="P979" i="24"/>
  <c r="R979" i="24" s="1"/>
  <c r="AB979" i="24" s="1"/>
  <c r="AC979" i="24" s="1"/>
  <c r="Z980" i="24"/>
  <c r="AI980" i="24" s="1"/>
  <c r="AL980" i="24" s="1"/>
  <c r="P980" i="24"/>
  <c r="R980" i="24" s="1"/>
  <c r="AB980" i="24" s="1"/>
  <c r="AC980" i="24" s="1"/>
  <c r="Z981" i="24"/>
  <c r="AI981" i="24" s="1"/>
  <c r="AL981" i="24" s="1"/>
  <c r="P981" i="24"/>
  <c r="R981" i="24" s="1"/>
  <c r="AB981" i="24" s="1"/>
  <c r="AC981" i="24" s="1"/>
  <c r="Z982" i="24"/>
  <c r="AI982" i="24" s="1"/>
  <c r="AL982" i="24" s="1"/>
  <c r="P982" i="24"/>
  <c r="R982" i="24" s="1"/>
  <c r="AB982" i="24" s="1"/>
  <c r="AC982" i="24" s="1"/>
  <c r="Z983" i="24"/>
  <c r="AI983" i="24" s="1"/>
  <c r="AL983" i="24" s="1"/>
  <c r="P983" i="24"/>
  <c r="R983" i="24" s="1"/>
  <c r="AB983" i="24" s="1"/>
  <c r="AC983" i="24" s="1"/>
  <c r="Z984" i="24"/>
  <c r="AI984" i="24" s="1"/>
  <c r="AL984" i="24" s="1"/>
  <c r="P984" i="24"/>
  <c r="R984" i="24" s="1"/>
  <c r="AB984" i="24" s="1"/>
  <c r="AC984" i="24" s="1"/>
  <c r="Z985" i="24"/>
  <c r="AI985" i="24" s="1"/>
  <c r="AL985" i="24" s="1"/>
  <c r="P985" i="24"/>
  <c r="R985" i="24" s="1"/>
  <c r="AB985" i="24" s="1"/>
  <c r="AC985" i="24" s="1"/>
  <c r="Z986" i="24"/>
  <c r="AI986" i="24" s="1"/>
  <c r="AL986" i="24" s="1"/>
  <c r="P986" i="24"/>
  <c r="R986" i="24" s="1"/>
  <c r="AB986" i="24" s="1"/>
  <c r="AC986" i="24" s="1"/>
  <c r="Z987" i="24"/>
  <c r="AI987" i="24" s="1"/>
  <c r="AL987" i="24" s="1"/>
  <c r="P987" i="24"/>
  <c r="R987" i="24" s="1"/>
  <c r="AB987" i="24" s="1"/>
  <c r="AC987" i="24" s="1"/>
  <c r="Z988" i="24"/>
  <c r="AI988" i="24" s="1"/>
  <c r="AL988" i="24" s="1"/>
  <c r="P988" i="24"/>
  <c r="R988" i="24" s="1"/>
  <c r="AB988" i="24" s="1"/>
  <c r="AC988" i="24" s="1"/>
  <c r="Z989" i="24"/>
  <c r="AI989" i="24" s="1"/>
  <c r="AL989" i="24" s="1"/>
  <c r="P989" i="24"/>
  <c r="R989" i="24" s="1"/>
  <c r="AB989" i="24" s="1"/>
  <c r="AC989" i="24" s="1"/>
  <c r="Z990" i="24"/>
  <c r="AI990" i="24" s="1"/>
  <c r="AL990" i="24" s="1"/>
  <c r="P990" i="24"/>
  <c r="R990" i="24" s="1"/>
  <c r="AB990" i="24" s="1"/>
  <c r="AC990" i="24" s="1"/>
  <c r="Z991" i="24"/>
  <c r="AI991" i="24" s="1"/>
  <c r="AL991" i="24" s="1"/>
  <c r="P991" i="24"/>
  <c r="R991" i="24" s="1"/>
  <c r="AB991" i="24" s="1"/>
  <c r="AC991" i="24" s="1"/>
  <c r="Z992" i="24"/>
  <c r="AI992" i="24" s="1"/>
  <c r="AL992" i="24" s="1"/>
  <c r="P992" i="24"/>
  <c r="R992" i="24" s="1"/>
  <c r="AB992" i="24" s="1"/>
  <c r="AC992" i="24" s="1"/>
  <c r="Z993" i="24"/>
  <c r="AI993" i="24" s="1"/>
  <c r="AL993" i="24" s="1"/>
  <c r="P993" i="24"/>
  <c r="R993" i="24" s="1"/>
  <c r="AB993" i="24" s="1"/>
  <c r="AC993" i="24" s="1"/>
  <c r="Z994" i="24"/>
  <c r="AI994" i="24" s="1"/>
  <c r="AL994" i="24" s="1"/>
  <c r="P994" i="24"/>
  <c r="R994" i="24" s="1"/>
  <c r="AB994" i="24" s="1"/>
  <c r="AC994" i="24" s="1"/>
  <c r="Z995" i="24"/>
  <c r="AI995" i="24" s="1"/>
  <c r="AL995" i="24" s="1"/>
  <c r="P995" i="24"/>
  <c r="R995" i="24" s="1"/>
  <c r="AB995" i="24" s="1"/>
  <c r="AC995" i="24" s="1"/>
  <c r="P996" i="24"/>
  <c r="R996" i="24" s="1"/>
  <c r="AB996" i="24" s="1"/>
  <c r="AC996" i="24" s="1"/>
  <c r="P997" i="24"/>
  <c r="R997" i="24" s="1"/>
  <c r="AB997" i="24" s="1"/>
  <c r="AC997" i="24" s="1"/>
  <c r="P998" i="24"/>
  <c r="R998" i="24" s="1"/>
  <c r="AB998" i="24" s="1"/>
  <c r="AC998" i="24" s="1"/>
  <c r="P999" i="24"/>
  <c r="R999" i="24" s="1"/>
  <c r="AB999" i="24" s="1"/>
  <c r="AC999" i="24" s="1"/>
  <c r="P1000" i="24"/>
  <c r="R1000" i="24" s="1"/>
  <c r="AB1000" i="24" s="1"/>
  <c r="AC1000" i="24" s="1"/>
  <c r="P1001" i="24"/>
  <c r="R1001" i="24" s="1"/>
  <c r="AB1001" i="24" s="1"/>
  <c r="AC1001" i="24" s="1"/>
  <c r="P1002" i="24"/>
  <c r="R1002" i="24" s="1"/>
  <c r="AB1002" i="24" s="1"/>
  <c r="AC1002" i="24" s="1"/>
  <c r="P1003" i="24"/>
  <c r="R1003" i="24" s="1"/>
  <c r="AB1003" i="24" s="1"/>
  <c r="AC1003" i="24" s="1"/>
  <c r="P1004" i="24"/>
  <c r="R1004" i="24" s="1"/>
  <c r="AB1004" i="24" s="1"/>
  <c r="AC1004" i="24" s="1"/>
  <c r="P1005" i="24"/>
  <c r="R1005" i="24" s="1"/>
  <c r="AB1005" i="24" s="1"/>
  <c r="AC1005" i="24" s="1"/>
  <c r="P1006" i="24"/>
  <c r="R1006" i="24" s="1"/>
  <c r="AB1006" i="24" s="1"/>
  <c r="AC1006" i="24" s="1"/>
  <c r="P1007" i="24"/>
  <c r="R1007" i="24" s="1"/>
  <c r="AB1007" i="24" s="1"/>
  <c r="AC1007" i="24" s="1"/>
  <c r="P1008" i="24"/>
  <c r="R1008" i="24" s="1"/>
  <c r="AB1008" i="24" s="1"/>
  <c r="AC1008" i="24" s="1"/>
  <c r="P1009" i="24"/>
  <c r="R1009" i="24" s="1"/>
  <c r="AB1009" i="24" s="1"/>
  <c r="AC1009" i="24" s="1"/>
  <c r="P1010" i="24"/>
  <c r="R1010" i="24" s="1"/>
  <c r="AB1010" i="24" s="1"/>
  <c r="AC1010" i="24" s="1"/>
  <c r="Z1011" i="24"/>
  <c r="AI1011" i="24" s="1"/>
  <c r="AL1011" i="24" s="1"/>
  <c r="P1011" i="24"/>
  <c r="R1011" i="24" s="1"/>
  <c r="AB1011" i="24" s="1"/>
  <c r="AC1011" i="24" s="1"/>
  <c r="Z1012" i="24"/>
  <c r="AI1012" i="24" s="1"/>
  <c r="AL1012" i="24" s="1"/>
  <c r="P1012" i="24"/>
  <c r="R1012" i="24" s="1"/>
  <c r="AB1012" i="24" s="1"/>
  <c r="AC1012" i="24" s="1"/>
  <c r="Z1013" i="24"/>
  <c r="AI1013" i="24" s="1"/>
  <c r="AL1013" i="24" s="1"/>
  <c r="P1013" i="24"/>
  <c r="R1013" i="24" s="1"/>
  <c r="AB1013" i="24" s="1"/>
  <c r="AC1013" i="24" s="1"/>
  <c r="Z1014" i="24"/>
  <c r="AI1014" i="24" s="1"/>
  <c r="AL1014" i="24" s="1"/>
  <c r="P1014" i="24"/>
  <c r="R1014" i="24" s="1"/>
  <c r="AB1014" i="24" s="1"/>
  <c r="AC1014" i="24" s="1"/>
  <c r="Z1015" i="24"/>
  <c r="AI1015" i="24" s="1"/>
  <c r="AL1015" i="24" s="1"/>
  <c r="P1015" i="24"/>
  <c r="R1015" i="24" s="1"/>
  <c r="AB1015" i="24" s="1"/>
  <c r="AC1015" i="24" s="1"/>
  <c r="Z1016" i="24"/>
  <c r="AI1016" i="24" s="1"/>
  <c r="AL1016" i="24" s="1"/>
  <c r="P1016" i="24"/>
  <c r="R1016" i="24" s="1"/>
  <c r="AB1016" i="24" s="1"/>
  <c r="AC1016" i="24" s="1"/>
  <c r="Z1017" i="24"/>
  <c r="AI1017" i="24" s="1"/>
  <c r="AL1017" i="24" s="1"/>
  <c r="P1017" i="24"/>
  <c r="R1017" i="24" s="1"/>
  <c r="AB1017" i="24" s="1"/>
  <c r="AC1017" i="24" s="1"/>
  <c r="Z1018" i="24"/>
  <c r="AI1018" i="24" s="1"/>
  <c r="AL1018" i="24" s="1"/>
  <c r="P1018" i="24"/>
  <c r="R1018" i="24" s="1"/>
  <c r="AB1018" i="24" s="1"/>
  <c r="AC1018" i="24" s="1"/>
  <c r="Z1019" i="24"/>
  <c r="AI1019" i="24" s="1"/>
  <c r="AL1019" i="24" s="1"/>
  <c r="P1019" i="24"/>
  <c r="R1019" i="24" s="1"/>
  <c r="AB1019" i="24" s="1"/>
  <c r="AC1019" i="24" s="1"/>
  <c r="Z1020" i="24"/>
  <c r="AI1020" i="24" s="1"/>
  <c r="AL1020" i="24" s="1"/>
  <c r="P1020" i="24"/>
  <c r="R1020" i="24" s="1"/>
  <c r="AB1020" i="24" s="1"/>
  <c r="AC1020" i="24" s="1"/>
  <c r="Z1021" i="24"/>
  <c r="AI1021" i="24" s="1"/>
  <c r="AL1021" i="24" s="1"/>
  <c r="P1021" i="24"/>
  <c r="R1021" i="24" s="1"/>
  <c r="AB1021" i="24" s="1"/>
  <c r="AC1021" i="24" s="1"/>
  <c r="Z1022" i="24"/>
  <c r="AI1022" i="24" s="1"/>
  <c r="AL1022" i="24" s="1"/>
  <c r="P1022" i="24"/>
  <c r="R1022" i="24" s="1"/>
  <c r="AB1022" i="24" s="1"/>
  <c r="AC1022" i="24" s="1"/>
  <c r="Z1023" i="24"/>
  <c r="AI1023" i="24" s="1"/>
  <c r="AL1023" i="24" s="1"/>
  <c r="P1023" i="24"/>
  <c r="R1023" i="24" s="1"/>
  <c r="AB1023" i="24" s="1"/>
  <c r="AC1023" i="24" s="1"/>
  <c r="Z1024" i="24"/>
  <c r="AI1024" i="24" s="1"/>
  <c r="AL1024" i="24" s="1"/>
  <c r="P1024" i="24"/>
  <c r="R1024" i="24" s="1"/>
  <c r="AB1024" i="24" s="1"/>
  <c r="AC1024" i="24" s="1"/>
  <c r="Z1025" i="24"/>
  <c r="AI1025" i="24" s="1"/>
  <c r="AL1025" i="24" s="1"/>
  <c r="P1025" i="24"/>
  <c r="R1025" i="24" s="1"/>
  <c r="AB1025" i="24" s="1"/>
  <c r="AC1025" i="24" s="1"/>
  <c r="Z1026" i="24"/>
  <c r="AI1026" i="24" s="1"/>
  <c r="AL1026" i="24" s="1"/>
  <c r="P1026" i="24"/>
  <c r="R1026" i="24" s="1"/>
  <c r="AB1026" i="24" s="1"/>
  <c r="AC1026" i="24" s="1"/>
  <c r="Z1027" i="24"/>
  <c r="AI1027" i="24" s="1"/>
  <c r="AL1027" i="24" s="1"/>
  <c r="P1027" i="24"/>
  <c r="R1027" i="24" s="1"/>
  <c r="AB1027" i="24" s="1"/>
  <c r="AC1027" i="24" s="1"/>
  <c r="Z1028" i="24"/>
  <c r="AI1028" i="24" s="1"/>
  <c r="AL1028" i="24" s="1"/>
  <c r="P1028" i="24"/>
  <c r="R1028" i="24" s="1"/>
  <c r="AB1028" i="24" s="1"/>
  <c r="AC1028" i="24" s="1"/>
  <c r="Z1029" i="24"/>
  <c r="AI1029" i="24" s="1"/>
  <c r="AL1029" i="24" s="1"/>
  <c r="P1029" i="24"/>
  <c r="R1029" i="24" s="1"/>
  <c r="AB1029" i="24" s="1"/>
  <c r="AC1029" i="24" s="1"/>
  <c r="Z1030" i="24"/>
  <c r="AI1030" i="24" s="1"/>
  <c r="AL1030" i="24" s="1"/>
  <c r="P1030" i="24"/>
  <c r="R1030" i="24" s="1"/>
  <c r="AB1030" i="24" s="1"/>
  <c r="AC1030" i="24" s="1"/>
  <c r="Z1031" i="24"/>
  <c r="AI1031" i="24" s="1"/>
  <c r="AL1031" i="24" s="1"/>
  <c r="P1031" i="24"/>
  <c r="R1031" i="24" s="1"/>
  <c r="AB1031" i="24" s="1"/>
  <c r="AC1031" i="24" s="1"/>
  <c r="Z1032" i="24"/>
  <c r="AI1032" i="24" s="1"/>
  <c r="AL1032" i="24" s="1"/>
  <c r="P1032" i="24"/>
  <c r="R1032" i="24" s="1"/>
  <c r="AB1032" i="24" s="1"/>
  <c r="AC1032" i="24" s="1"/>
  <c r="Z1033" i="24"/>
  <c r="AI1033" i="24" s="1"/>
  <c r="AL1033" i="24" s="1"/>
  <c r="P1033" i="24"/>
  <c r="R1033" i="24" s="1"/>
  <c r="AB1033" i="24" s="1"/>
  <c r="AC1033" i="24" s="1"/>
  <c r="Z1034" i="24"/>
  <c r="AI1034" i="24" s="1"/>
  <c r="AL1034" i="24" s="1"/>
  <c r="P1034" i="24"/>
  <c r="R1034" i="24" s="1"/>
  <c r="AB1034" i="24" s="1"/>
  <c r="AC1034" i="24" s="1"/>
  <c r="Z1035" i="24"/>
  <c r="AI1035" i="24" s="1"/>
  <c r="AL1035" i="24" s="1"/>
  <c r="P1035" i="24"/>
  <c r="R1035" i="24" s="1"/>
  <c r="AB1035" i="24" s="1"/>
  <c r="AC1035" i="24" s="1"/>
  <c r="Z1036" i="24"/>
  <c r="AI1036" i="24" s="1"/>
  <c r="AL1036" i="24" s="1"/>
  <c r="P1036" i="24"/>
  <c r="R1036" i="24" s="1"/>
  <c r="AB1036" i="24" s="1"/>
  <c r="AC1036" i="24" s="1"/>
  <c r="Z1037" i="24"/>
  <c r="AI1037" i="24" s="1"/>
  <c r="AL1037" i="24" s="1"/>
  <c r="P1037" i="24"/>
  <c r="R1037" i="24" s="1"/>
  <c r="AB1037" i="24" s="1"/>
  <c r="AC1037" i="24" s="1"/>
  <c r="Z1038" i="24"/>
  <c r="AI1038" i="24" s="1"/>
  <c r="AL1038" i="24" s="1"/>
  <c r="P1038" i="24"/>
  <c r="R1038" i="24" s="1"/>
  <c r="AB1038" i="24" s="1"/>
  <c r="AC1038" i="24" s="1"/>
  <c r="Z1039" i="24"/>
  <c r="AI1039" i="24" s="1"/>
  <c r="AL1039" i="24" s="1"/>
  <c r="P1039" i="24"/>
  <c r="R1039" i="24" s="1"/>
  <c r="AB1039" i="24" s="1"/>
  <c r="AC1039" i="24" s="1"/>
  <c r="Z1040" i="24"/>
  <c r="AI1040" i="24" s="1"/>
  <c r="AL1040" i="24" s="1"/>
  <c r="P1040" i="24"/>
  <c r="R1040" i="24" s="1"/>
  <c r="AB1040" i="24" s="1"/>
  <c r="AC1040" i="24" s="1"/>
  <c r="Z1041" i="24"/>
  <c r="AI1041" i="24" s="1"/>
  <c r="AL1041" i="24" s="1"/>
  <c r="P1041" i="24"/>
  <c r="R1041" i="24" s="1"/>
  <c r="AB1041" i="24" s="1"/>
  <c r="AC1041" i="24" s="1"/>
  <c r="Z1042" i="24"/>
  <c r="AI1042" i="24" s="1"/>
  <c r="AL1042" i="24" s="1"/>
  <c r="P1042" i="24"/>
  <c r="R1042" i="24" s="1"/>
  <c r="AB1042" i="24" s="1"/>
  <c r="AC1042" i="24" s="1"/>
  <c r="Z1043" i="24"/>
  <c r="AI1043" i="24" s="1"/>
  <c r="AL1043" i="24" s="1"/>
  <c r="P1043" i="24"/>
  <c r="R1043" i="24" s="1"/>
  <c r="AB1043" i="24" s="1"/>
  <c r="AC1043" i="24" s="1"/>
  <c r="Z1044" i="24"/>
  <c r="AI1044" i="24" s="1"/>
  <c r="AL1044" i="24" s="1"/>
  <c r="P1044" i="24"/>
  <c r="R1044" i="24" s="1"/>
  <c r="AB1044" i="24" s="1"/>
  <c r="AC1044" i="24" s="1"/>
  <c r="Z1045" i="24"/>
  <c r="AI1045" i="24" s="1"/>
  <c r="AL1045" i="24" s="1"/>
  <c r="P1045" i="24"/>
  <c r="R1045" i="24" s="1"/>
  <c r="AB1045" i="24" s="1"/>
  <c r="AC1045" i="24" s="1"/>
  <c r="Z1046" i="24"/>
  <c r="AI1046" i="24" s="1"/>
  <c r="AL1046" i="24" s="1"/>
  <c r="P1046" i="24"/>
  <c r="R1046" i="24" s="1"/>
  <c r="AB1046" i="24" s="1"/>
  <c r="AC1046" i="24" s="1"/>
  <c r="Z1047" i="24"/>
  <c r="AI1047" i="24" s="1"/>
  <c r="AL1047" i="24" s="1"/>
  <c r="P1047" i="24"/>
  <c r="R1047" i="24" s="1"/>
  <c r="AB1047" i="24" s="1"/>
  <c r="AC1047" i="24" s="1"/>
  <c r="Z1048" i="24"/>
  <c r="AI1048" i="24" s="1"/>
  <c r="AL1048" i="24" s="1"/>
  <c r="P1048" i="24"/>
  <c r="R1048" i="24" s="1"/>
  <c r="AB1048" i="24" s="1"/>
  <c r="AC1048" i="24" s="1"/>
  <c r="Z1049" i="24"/>
  <c r="AI1049" i="24" s="1"/>
  <c r="AL1049" i="24" s="1"/>
  <c r="P1049" i="24"/>
  <c r="R1049" i="24" s="1"/>
  <c r="AB1049" i="24" s="1"/>
  <c r="AC1049" i="24" s="1"/>
  <c r="Z1050" i="24"/>
  <c r="AI1050" i="24" s="1"/>
  <c r="AL1050" i="24" s="1"/>
  <c r="P1050" i="24"/>
  <c r="R1050" i="24" s="1"/>
  <c r="AB1050" i="24" s="1"/>
  <c r="AC1050" i="24" s="1"/>
  <c r="P1051" i="24"/>
  <c r="R1051" i="24" s="1"/>
  <c r="AB1051" i="24" s="1"/>
  <c r="AC1051" i="24" s="1"/>
  <c r="P1052" i="24"/>
  <c r="R1052" i="24" s="1"/>
  <c r="AB1052" i="24" s="1"/>
  <c r="AC1052" i="24" s="1"/>
  <c r="P1053" i="24"/>
  <c r="R1053" i="24" s="1"/>
  <c r="AB1053" i="24" s="1"/>
  <c r="AC1053" i="24" s="1"/>
  <c r="P1054" i="24"/>
  <c r="R1054" i="24" s="1"/>
  <c r="AB1054" i="24" s="1"/>
  <c r="AC1054" i="24" s="1"/>
  <c r="P1055" i="24"/>
  <c r="R1055" i="24" s="1"/>
  <c r="AB1055" i="24" s="1"/>
  <c r="AC1055" i="24" s="1"/>
  <c r="P1056" i="24"/>
  <c r="R1056" i="24" s="1"/>
  <c r="AB1056" i="24" s="1"/>
  <c r="AC1056" i="24" s="1"/>
  <c r="P1057" i="24"/>
  <c r="R1057" i="24" s="1"/>
  <c r="AB1057" i="24" s="1"/>
  <c r="AC1057" i="24" s="1"/>
  <c r="P1058" i="24"/>
  <c r="R1058" i="24" s="1"/>
  <c r="AB1058" i="24" s="1"/>
  <c r="AC1058" i="24" s="1"/>
  <c r="P1059" i="24"/>
  <c r="R1059" i="24" s="1"/>
  <c r="AB1059" i="24" s="1"/>
  <c r="AC1059" i="24" s="1"/>
  <c r="P1060" i="24"/>
  <c r="R1060" i="24" s="1"/>
  <c r="AB1060" i="24" s="1"/>
  <c r="AC1060" i="24" s="1"/>
  <c r="P1061" i="24"/>
  <c r="R1061" i="24" s="1"/>
  <c r="AB1061" i="24" s="1"/>
  <c r="AC1061" i="24" s="1"/>
  <c r="P1062" i="24"/>
  <c r="R1062" i="24" s="1"/>
  <c r="AB1062" i="24" s="1"/>
  <c r="AC1062" i="24" s="1"/>
  <c r="P1063" i="24"/>
  <c r="R1063" i="24" s="1"/>
  <c r="AB1063" i="24" s="1"/>
  <c r="AC1063" i="24" s="1"/>
  <c r="P1064" i="24"/>
  <c r="R1064" i="24" s="1"/>
  <c r="AB1064" i="24" s="1"/>
  <c r="AC1064" i="24" s="1"/>
  <c r="P1065" i="24"/>
  <c r="R1065" i="24" s="1"/>
  <c r="AB1065" i="24" s="1"/>
  <c r="AC1065" i="24" s="1"/>
  <c r="Z1066" i="24"/>
  <c r="AI1066" i="24" s="1"/>
  <c r="AL1066" i="24" s="1"/>
  <c r="P1066" i="24"/>
  <c r="R1066" i="24" s="1"/>
  <c r="AB1066" i="24" s="1"/>
  <c r="AC1066" i="24" s="1"/>
  <c r="Z1067" i="24"/>
  <c r="AI1067" i="24" s="1"/>
  <c r="AL1067" i="24" s="1"/>
  <c r="P1067" i="24"/>
  <c r="R1067" i="24" s="1"/>
  <c r="AB1067" i="24" s="1"/>
  <c r="AC1067" i="24" s="1"/>
  <c r="Z1068" i="24"/>
  <c r="AI1068" i="24" s="1"/>
  <c r="AL1068" i="24" s="1"/>
  <c r="P1068" i="24"/>
  <c r="R1068" i="24" s="1"/>
  <c r="AB1068" i="24" s="1"/>
  <c r="AC1068" i="24" s="1"/>
  <c r="Z1069" i="24"/>
  <c r="AI1069" i="24" s="1"/>
  <c r="AL1069" i="24" s="1"/>
  <c r="P1069" i="24"/>
  <c r="R1069" i="24" s="1"/>
  <c r="AB1069" i="24" s="1"/>
  <c r="AC1069" i="24" s="1"/>
  <c r="Z1070" i="24"/>
  <c r="AI1070" i="24" s="1"/>
  <c r="AL1070" i="24" s="1"/>
  <c r="P1070" i="24"/>
  <c r="R1070" i="24" s="1"/>
  <c r="AB1070" i="24" s="1"/>
  <c r="AC1070" i="24" s="1"/>
  <c r="Z1071" i="24"/>
  <c r="AI1071" i="24" s="1"/>
  <c r="AL1071" i="24" s="1"/>
  <c r="P1071" i="24"/>
  <c r="R1071" i="24" s="1"/>
  <c r="AB1071" i="24" s="1"/>
  <c r="AC1071" i="24" s="1"/>
  <c r="Z1072" i="24"/>
  <c r="AI1072" i="24" s="1"/>
  <c r="AL1072" i="24" s="1"/>
  <c r="P1072" i="24"/>
  <c r="R1072" i="24" s="1"/>
  <c r="AB1072" i="24" s="1"/>
  <c r="AC1072" i="24" s="1"/>
  <c r="Z1073" i="24"/>
  <c r="AI1073" i="24" s="1"/>
  <c r="AL1073" i="24" s="1"/>
  <c r="P1073" i="24"/>
  <c r="R1073" i="24" s="1"/>
  <c r="AB1073" i="24" s="1"/>
  <c r="AC1073" i="24" s="1"/>
  <c r="Z1074" i="24"/>
  <c r="AI1074" i="24" s="1"/>
  <c r="AL1074" i="24" s="1"/>
  <c r="P1074" i="24"/>
  <c r="R1074" i="24" s="1"/>
  <c r="AB1074" i="24" s="1"/>
  <c r="AC1074" i="24" s="1"/>
  <c r="Z1075" i="24"/>
  <c r="AI1075" i="24" s="1"/>
  <c r="AL1075" i="24" s="1"/>
  <c r="P1075" i="24"/>
  <c r="R1075" i="24" s="1"/>
  <c r="AB1075" i="24" s="1"/>
  <c r="AC1075" i="24" s="1"/>
  <c r="Z1076" i="24"/>
  <c r="AI1076" i="24" s="1"/>
  <c r="AL1076" i="24" s="1"/>
  <c r="P1076" i="24"/>
  <c r="R1076" i="24" s="1"/>
  <c r="AB1076" i="24" s="1"/>
  <c r="AC1076" i="24" s="1"/>
  <c r="Z1077" i="24"/>
  <c r="AI1077" i="24" s="1"/>
  <c r="AL1077" i="24" s="1"/>
  <c r="P1077" i="24"/>
  <c r="R1077" i="24" s="1"/>
  <c r="AB1077" i="24" s="1"/>
  <c r="AC1077" i="24" s="1"/>
  <c r="Z1078" i="24"/>
  <c r="AI1078" i="24" s="1"/>
  <c r="AL1078" i="24" s="1"/>
  <c r="P1078" i="24"/>
  <c r="R1078" i="24" s="1"/>
  <c r="AB1078" i="24" s="1"/>
  <c r="AC1078" i="24" s="1"/>
  <c r="Z1079" i="24"/>
  <c r="AI1079" i="24" s="1"/>
  <c r="AL1079" i="24" s="1"/>
  <c r="P1079" i="24"/>
  <c r="R1079" i="24" s="1"/>
  <c r="AB1079" i="24" s="1"/>
  <c r="AC1079" i="24" s="1"/>
  <c r="Z1080" i="24"/>
  <c r="AI1080" i="24" s="1"/>
  <c r="AL1080" i="24" s="1"/>
  <c r="P1080" i="24"/>
  <c r="R1080" i="24" s="1"/>
  <c r="AB1080" i="24" s="1"/>
  <c r="AC1080" i="24" s="1"/>
  <c r="Z1081" i="24"/>
  <c r="AI1081" i="24" s="1"/>
  <c r="AL1081" i="24" s="1"/>
  <c r="P1081" i="24"/>
  <c r="R1081" i="24" s="1"/>
  <c r="AB1081" i="24" s="1"/>
  <c r="AC1081" i="24" s="1"/>
  <c r="Z1082" i="24"/>
  <c r="AI1082" i="24" s="1"/>
  <c r="AL1082" i="24" s="1"/>
  <c r="P1082" i="24"/>
  <c r="R1082" i="24" s="1"/>
  <c r="AB1082" i="24" s="1"/>
  <c r="AC1082" i="24" s="1"/>
  <c r="Z1083" i="24"/>
  <c r="AI1083" i="24" s="1"/>
  <c r="AL1083" i="24" s="1"/>
  <c r="P1083" i="24"/>
  <c r="R1083" i="24" s="1"/>
  <c r="AB1083" i="24" s="1"/>
  <c r="AC1083" i="24" s="1"/>
  <c r="Z1084" i="24"/>
  <c r="AI1084" i="24" s="1"/>
  <c r="AL1084" i="24" s="1"/>
  <c r="P1084" i="24"/>
  <c r="R1084" i="24" s="1"/>
  <c r="AB1084" i="24" s="1"/>
  <c r="AC1084" i="24" s="1"/>
  <c r="Z1085" i="24"/>
  <c r="AI1085" i="24" s="1"/>
  <c r="AL1085" i="24" s="1"/>
  <c r="P1085" i="24"/>
  <c r="R1085" i="24" s="1"/>
  <c r="AB1085" i="24" s="1"/>
  <c r="AC1085" i="24" s="1"/>
  <c r="Z1086" i="24"/>
  <c r="AI1086" i="24" s="1"/>
  <c r="AL1086" i="24" s="1"/>
  <c r="P1086" i="24"/>
  <c r="R1086" i="24" s="1"/>
  <c r="AB1086" i="24" s="1"/>
  <c r="AC1086" i="24" s="1"/>
  <c r="Z1087" i="24"/>
  <c r="AI1087" i="24" s="1"/>
  <c r="AL1087" i="24" s="1"/>
  <c r="P1087" i="24"/>
  <c r="R1087" i="24" s="1"/>
  <c r="AB1087" i="24" s="1"/>
  <c r="AC1087" i="24" s="1"/>
  <c r="Z1088" i="24"/>
  <c r="AI1088" i="24" s="1"/>
  <c r="AL1088" i="24" s="1"/>
  <c r="P1088" i="24"/>
  <c r="R1088" i="24" s="1"/>
  <c r="AB1088" i="24" s="1"/>
  <c r="AC1088" i="24" s="1"/>
  <c r="Z1089" i="24"/>
  <c r="AI1089" i="24" s="1"/>
  <c r="AL1089" i="24" s="1"/>
  <c r="P1089" i="24"/>
  <c r="R1089" i="24" s="1"/>
  <c r="AB1089" i="24" s="1"/>
  <c r="AC1089" i="24" s="1"/>
  <c r="Z1090" i="24"/>
  <c r="AI1090" i="24" s="1"/>
  <c r="AL1090" i="24" s="1"/>
  <c r="P1090" i="24"/>
  <c r="R1090" i="24" s="1"/>
  <c r="AB1090" i="24" s="1"/>
  <c r="AC1090" i="24" s="1"/>
  <c r="P1091" i="24"/>
  <c r="R1091" i="24" s="1"/>
  <c r="AB1091" i="24" s="1"/>
  <c r="AC1091" i="24" s="1"/>
  <c r="P1092" i="24"/>
  <c r="R1092" i="24" s="1"/>
  <c r="AB1092" i="24" s="1"/>
  <c r="AC1092" i="24" s="1"/>
  <c r="P1093" i="24"/>
  <c r="R1093" i="24" s="1"/>
  <c r="AB1093" i="24" s="1"/>
  <c r="AC1093" i="24" s="1"/>
  <c r="P1094" i="24"/>
  <c r="R1094" i="24" s="1"/>
  <c r="AB1094" i="24" s="1"/>
  <c r="AC1094" i="24" s="1"/>
  <c r="P1095" i="24"/>
  <c r="R1095" i="24" s="1"/>
  <c r="AB1095" i="24" s="1"/>
  <c r="AC1095" i="24" s="1"/>
  <c r="P1096" i="24"/>
  <c r="R1096" i="24" s="1"/>
  <c r="AB1096" i="24" s="1"/>
  <c r="AC1096" i="24" s="1"/>
  <c r="P1097" i="24"/>
  <c r="R1097" i="24" s="1"/>
  <c r="AB1097" i="24" s="1"/>
  <c r="AC1097" i="24" s="1"/>
  <c r="P1098" i="24"/>
  <c r="R1098" i="24" s="1"/>
  <c r="AB1098" i="24" s="1"/>
  <c r="AC1098" i="24" s="1"/>
  <c r="P1099" i="24"/>
  <c r="R1099" i="24" s="1"/>
  <c r="AB1099" i="24" s="1"/>
  <c r="AC1099" i="24" s="1"/>
  <c r="P1100" i="24"/>
  <c r="R1100" i="24" s="1"/>
  <c r="AB1100" i="24" s="1"/>
  <c r="AC1100" i="24" s="1"/>
  <c r="P1101" i="24"/>
  <c r="R1101" i="24" s="1"/>
  <c r="AB1101" i="24" s="1"/>
  <c r="AC1101" i="24" s="1"/>
  <c r="P1102" i="24"/>
  <c r="R1102" i="24" s="1"/>
  <c r="AB1102" i="24" s="1"/>
  <c r="AC1102" i="24" s="1"/>
  <c r="P1103" i="24"/>
  <c r="R1103" i="24" s="1"/>
  <c r="AB1103" i="24" s="1"/>
  <c r="AC1103" i="24" s="1"/>
  <c r="P1104" i="24"/>
  <c r="R1104" i="24" s="1"/>
  <c r="AB1104" i="24" s="1"/>
  <c r="AC1104" i="24" s="1"/>
  <c r="P1105" i="24"/>
  <c r="R1105" i="24" s="1"/>
  <c r="AB1105" i="24" s="1"/>
  <c r="AC1105" i="24" s="1"/>
  <c r="Z1106" i="24"/>
  <c r="AI1106" i="24" s="1"/>
  <c r="AL1106" i="24" s="1"/>
  <c r="P1106" i="24"/>
  <c r="R1106" i="24" s="1"/>
  <c r="AB1106" i="24" s="1"/>
  <c r="AC1106" i="24" s="1"/>
  <c r="Z1107" i="24"/>
  <c r="AI1107" i="24" s="1"/>
  <c r="AL1107" i="24" s="1"/>
  <c r="P1107" i="24"/>
  <c r="R1107" i="24" s="1"/>
  <c r="AB1107" i="24" s="1"/>
  <c r="AC1107" i="24" s="1"/>
  <c r="Z1108" i="24"/>
  <c r="AI1108" i="24" s="1"/>
  <c r="AL1108" i="24" s="1"/>
  <c r="P1108" i="24"/>
  <c r="R1108" i="24" s="1"/>
  <c r="AB1108" i="24" s="1"/>
  <c r="AC1108" i="24" s="1"/>
  <c r="Z1109" i="24"/>
  <c r="AI1109" i="24" s="1"/>
  <c r="AL1109" i="24" s="1"/>
  <c r="P1109" i="24"/>
  <c r="R1109" i="24" s="1"/>
  <c r="AB1109" i="24" s="1"/>
  <c r="AC1109" i="24" s="1"/>
  <c r="Z1110" i="24"/>
  <c r="AI1110" i="24" s="1"/>
  <c r="AL1110" i="24" s="1"/>
  <c r="P1110" i="24"/>
  <c r="R1110" i="24" s="1"/>
  <c r="AB1110" i="24" s="1"/>
  <c r="AC1110" i="24" s="1"/>
  <c r="Z1111" i="24"/>
  <c r="AI1111" i="24" s="1"/>
  <c r="AL1111" i="24" s="1"/>
  <c r="P1111" i="24"/>
  <c r="R1111" i="24" s="1"/>
  <c r="AB1111" i="24" s="1"/>
  <c r="AC1111" i="24" s="1"/>
  <c r="Z1112" i="24"/>
  <c r="AI1112" i="24" s="1"/>
  <c r="AL1112" i="24" s="1"/>
  <c r="P1112" i="24"/>
  <c r="R1112" i="24" s="1"/>
  <c r="AB1112" i="24" s="1"/>
  <c r="AC1112" i="24" s="1"/>
  <c r="Z1113" i="24"/>
  <c r="AI1113" i="24" s="1"/>
  <c r="AL1113" i="24" s="1"/>
  <c r="P1113" i="24"/>
  <c r="R1113" i="24" s="1"/>
  <c r="AB1113" i="24" s="1"/>
  <c r="AC1113" i="24" s="1"/>
  <c r="Z1114" i="24"/>
  <c r="AI1114" i="24" s="1"/>
  <c r="AL1114" i="24" s="1"/>
  <c r="P1114" i="24"/>
  <c r="R1114" i="24" s="1"/>
  <c r="AB1114" i="24" s="1"/>
  <c r="AC1114" i="24" s="1"/>
  <c r="Z1115" i="24"/>
  <c r="AI1115" i="24" s="1"/>
  <c r="AL1115" i="24" s="1"/>
  <c r="P1115" i="24"/>
  <c r="R1115" i="24" s="1"/>
  <c r="AB1115" i="24" s="1"/>
  <c r="AC1115" i="24" s="1"/>
  <c r="Z1116" i="24"/>
  <c r="AI1116" i="24" s="1"/>
  <c r="AL1116" i="24" s="1"/>
  <c r="P1116" i="24"/>
  <c r="R1116" i="24" s="1"/>
  <c r="AB1116" i="24" s="1"/>
  <c r="AC1116" i="24" s="1"/>
  <c r="Z1117" i="24"/>
  <c r="AI1117" i="24" s="1"/>
  <c r="AL1117" i="24" s="1"/>
  <c r="P1117" i="24"/>
  <c r="R1117" i="24" s="1"/>
  <c r="AB1117" i="24" s="1"/>
  <c r="AC1117" i="24" s="1"/>
  <c r="Z1118" i="24"/>
  <c r="AI1118" i="24" s="1"/>
  <c r="AL1118" i="24" s="1"/>
  <c r="P1118" i="24"/>
  <c r="R1118" i="24" s="1"/>
  <c r="AB1118" i="24" s="1"/>
  <c r="AC1118" i="24" s="1"/>
  <c r="Z1119" i="24"/>
  <c r="AI1119" i="24" s="1"/>
  <c r="AL1119" i="24" s="1"/>
  <c r="P1119" i="24"/>
  <c r="R1119" i="24" s="1"/>
  <c r="AB1119" i="24" s="1"/>
  <c r="AC1119" i="24" s="1"/>
  <c r="Z1120" i="24"/>
  <c r="AI1120" i="24" s="1"/>
  <c r="AL1120" i="24" s="1"/>
  <c r="P1120" i="24"/>
  <c r="R1120" i="24" s="1"/>
  <c r="AB1120" i="24" s="1"/>
  <c r="AC1120" i="24" s="1"/>
  <c r="Z1121" i="24"/>
  <c r="AI1121" i="24" s="1"/>
  <c r="AL1121" i="24" s="1"/>
  <c r="P1121" i="24"/>
  <c r="R1121" i="24" s="1"/>
  <c r="AB1121" i="24" s="1"/>
  <c r="AC1121" i="24" s="1"/>
  <c r="Z1122" i="24"/>
  <c r="AI1122" i="24" s="1"/>
  <c r="AL1122" i="24" s="1"/>
  <c r="P1122" i="24"/>
  <c r="R1122" i="24" s="1"/>
  <c r="AB1122" i="24" s="1"/>
  <c r="AC1122" i="24" s="1"/>
  <c r="Z1123" i="24"/>
  <c r="AI1123" i="24" s="1"/>
  <c r="AL1123" i="24" s="1"/>
  <c r="P1123" i="24"/>
  <c r="R1123" i="24" s="1"/>
  <c r="AB1123" i="24" s="1"/>
  <c r="AC1123" i="24" s="1"/>
  <c r="Z1124" i="24"/>
  <c r="AI1124" i="24" s="1"/>
  <c r="AL1124" i="24" s="1"/>
  <c r="P1124" i="24"/>
  <c r="R1124" i="24" s="1"/>
  <c r="AB1124" i="24" s="1"/>
  <c r="AC1124" i="24" s="1"/>
  <c r="Z1125" i="24"/>
  <c r="AI1125" i="24" s="1"/>
  <c r="AL1125" i="24" s="1"/>
  <c r="P1125" i="24"/>
  <c r="R1125" i="24" s="1"/>
  <c r="AB1125" i="24" s="1"/>
  <c r="AC1125" i="24" s="1"/>
  <c r="Z1126" i="24"/>
  <c r="AI1126" i="24" s="1"/>
  <c r="AL1126" i="24" s="1"/>
  <c r="P1126" i="24"/>
  <c r="R1126" i="24" s="1"/>
  <c r="AB1126" i="24" s="1"/>
  <c r="AC1126" i="24" s="1"/>
  <c r="Z1127" i="24"/>
  <c r="AI1127" i="24" s="1"/>
  <c r="AL1127" i="24" s="1"/>
  <c r="P1127" i="24"/>
  <c r="R1127" i="24" s="1"/>
  <c r="AB1127" i="24" s="1"/>
  <c r="AC1127" i="24" s="1"/>
  <c r="Z1128" i="24"/>
  <c r="AI1128" i="24" s="1"/>
  <c r="AL1128" i="24" s="1"/>
  <c r="P1128" i="24"/>
  <c r="R1128" i="24" s="1"/>
  <c r="AB1128" i="24" s="1"/>
  <c r="AC1128" i="24" s="1"/>
  <c r="Z1129" i="24"/>
  <c r="AI1129" i="24" s="1"/>
  <c r="AL1129" i="24" s="1"/>
  <c r="P1129" i="24"/>
  <c r="R1129" i="24" s="1"/>
  <c r="AB1129" i="24" s="1"/>
  <c r="AC1129" i="24" s="1"/>
  <c r="Z1130" i="24"/>
  <c r="AI1130" i="24" s="1"/>
  <c r="AL1130" i="24" s="1"/>
  <c r="P1130" i="24"/>
  <c r="R1130" i="24" s="1"/>
  <c r="AB1130" i="24" s="1"/>
  <c r="AC1130" i="24" s="1"/>
  <c r="Z1131" i="24"/>
  <c r="AI1131" i="24" s="1"/>
  <c r="AL1131" i="24" s="1"/>
  <c r="P1131" i="24"/>
  <c r="R1131" i="24" s="1"/>
  <c r="AB1131" i="24" s="1"/>
  <c r="AC1131" i="24" s="1"/>
  <c r="Z1132" i="24"/>
  <c r="AI1132" i="24" s="1"/>
  <c r="AL1132" i="24" s="1"/>
  <c r="P1132" i="24"/>
  <c r="R1132" i="24" s="1"/>
  <c r="AB1132" i="24" s="1"/>
  <c r="AC1132" i="24" s="1"/>
  <c r="Z1133" i="24"/>
  <c r="AI1133" i="24" s="1"/>
  <c r="AL1133" i="24" s="1"/>
  <c r="P1133" i="24"/>
  <c r="R1133" i="24" s="1"/>
  <c r="AB1133" i="24" s="1"/>
  <c r="AC1133" i="24" s="1"/>
  <c r="Z1134" i="24"/>
  <c r="AI1134" i="24" s="1"/>
  <c r="AL1134" i="24" s="1"/>
  <c r="P1134" i="24"/>
  <c r="R1134" i="24" s="1"/>
  <c r="AB1134" i="24" s="1"/>
  <c r="AC1134" i="24" s="1"/>
  <c r="Z1135" i="24"/>
  <c r="AI1135" i="24" s="1"/>
  <c r="AL1135" i="24" s="1"/>
  <c r="P1135" i="24"/>
  <c r="R1135" i="24" s="1"/>
  <c r="AB1135" i="24" s="1"/>
  <c r="AC1135" i="24" s="1"/>
  <c r="P1136" i="24"/>
  <c r="R1136" i="24" s="1"/>
  <c r="AB1136" i="24" s="1"/>
  <c r="AC1136" i="24" s="1"/>
  <c r="P1137" i="24"/>
  <c r="R1137" i="24" s="1"/>
  <c r="AB1137" i="24" s="1"/>
  <c r="AC1137" i="24" s="1"/>
  <c r="P1138" i="24"/>
  <c r="R1138" i="24" s="1"/>
  <c r="AB1138" i="24" s="1"/>
  <c r="AC1138" i="24" s="1"/>
  <c r="P1139" i="24"/>
  <c r="R1139" i="24" s="1"/>
  <c r="AB1139" i="24" s="1"/>
  <c r="AC1139" i="24" s="1"/>
  <c r="P1140" i="24"/>
  <c r="R1140" i="24" s="1"/>
  <c r="AB1140" i="24" s="1"/>
  <c r="AC1140" i="24" s="1"/>
  <c r="P1141" i="24"/>
  <c r="R1141" i="24" s="1"/>
  <c r="AB1141" i="24" s="1"/>
  <c r="AC1141" i="24" s="1"/>
  <c r="P1142" i="24"/>
  <c r="R1142" i="24" s="1"/>
  <c r="AB1142" i="24" s="1"/>
  <c r="AC1142" i="24" s="1"/>
  <c r="P1143" i="24"/>
  <c r="R1143" i="24" s="1"/>
  <c r="AB1143" i="24" s="1"/>
  <c r="AC1143" i="24" s="1"/>
  <c r="P1144" i="24"/>
  <c r="R1144" i="24" s="1"/>
  <c r="AB1144" i="24" s="1"/>
  <c r="AC1144" i="24" s="1"/>
  <c r="P1145" i="24"/>
  <c r="R1145" i="24" s="1"/>
  <c r="AB1145" i="24" s="1"/>
  <c r="AC1145" i="24" s="1"/>
  <c r="P1146" i="24"/>
  <c r="R1146" i="24" s="1"/>
  <c r="AB1146" i="24" s="1"/>
  <c r="AC1146" i="24" s="1"/>
  <c r="P1147" i="24"/>
  <c r="R1147" i="24" s="1"/>
  <c r="AB1147" i="24" s="1"/>
  <c r="AC1147" i="24" s="1"/>
  <c r="P1148" i="24"/>
  <c r="R1148" i="24" s="1"/>
  <c r="AB1148" i="24" s="1"/>
  <c r="AC1148" i="24" s="1"/>
  <c r="P1149" i="24"/>
  <c r="R1149" i="24" s="1"/>
  <c r="AB1149" i="24" s="1"/>
  <c r="AC1149" i="24" s="1"/>
  <c r="P1150" i="24"/>
  <c r="R1150" i="24" s="1"/>
  <c r="AB1150" i="24" s="1"/>
  <c r="AC1150" i="24" s="1"/>
  <c r="Z1151" i="24"/>
  <c r="AI1151" i="24" s="1"/>
  <c r="AL1151" i="24" s="1"/>
  <c r="P1151" i="24"/>
  <c r="R1151" i="24" s="1"/>
  <c r="AB1151" i="24" s="1"/>
  <c r="AC1151" i="24" s="1"/>
  <c r="Z1152" i="24"/>
  <c r="AI1152" i="24" s="1"/>
  <c r="AL1152" i="24" s="1"/>
  <c r="P1152" i="24"/>
  <c r="R1152" i="24" s="1"/>
  <c r="AB1152" i="24" s="1"/>
  <c r="AC1152" i="24" s="1"/>
  <c r="Z1153" i="24"/>
  <c r="AI1153" i="24" s="1"/>
  <c r="AL1153" i="24" s="1"/>
  <c r="P1153" i="24"/>
  <c r="R1153" i="24" s="1"/>
  <c r="AB1153" i="24" s="1"/>
  <c r="AC1153" i="24" s="1"/>
  <c r="Z1154" i="24"/>
  <c r="AI1154" i="24" s="1"/>
  <c r="AL1154" i="24" s="1"/>
  <c r="P1154" i="24"/>
  <c r="R1154" i="24" s="1"/>
  <c r="AB1154" i="24" s="1"/>
  <c r="AC1154" i="24" s="1"/>
  <c r="Z1155" i="24"/>
  <c r="AI1155" i="24" s="1"/>
  <c r="AL1155" i="24" s="1"/>
  <c r="P1155" i="24"/>
  <c r="R1155" i="24" s="1"/>
  <c r="AB1155" i="24" s="1"/>
  <c r="AC1155" i="24" s="1"/>
  <c r="Z1156" i="24"/>
  <c r="AI1156" i="24" s="1"/>
  <c r="AL1156" i="24" s="1"/>
  <c r="P1156" i="24"/>
  <c r="R1156" i="24" s="1"/>
  <c r="AB1156" i="24" s="1"/>
  <c r="AC1156" i="24" s="1"/>
  <c r="Z1157" i="24"/>
  <c r="AI1157" i="24" s="1"/>
  <c r="AL1157" i="24" s="1"/>
  <c r="P1157" i="24"/>
  <c r="R1157" i="24" s="1"/>
  <c r="AB1157" i="24" s="1"/>
  <c r="AC1157" i="24" s="1"/>
  <c r="Z1158" i="24"/>
  <c r="AI1158" i="24" s="1"/>
  <c r="AL1158" i="24" s="1"/>
  <c r="P1158" i="24"/>
  <c r="R1158" i="24" s="1"/>
  <c r="AB1158" i="24" s="1"/>
  <c r="AC1158" i="24" s="1"/>
  <c r="Z1159" i="24"/>
  <c r="AI1159" i="24" s="1"/>
  <c r="AL1159" i="24" s="1"/>
  <c r="P1159" i="24"/>
  <c r="R1159" i="24" s="1"/>
  <c r="AB1159" i="24" s="1"/>
  <c r="AC1159" i="24" s="1"/>
  <c r="Z1160" i="24"/>
  <c r="AI1160" i="24" s="1"/>
  <c r="AL1160" i="24" s="1"/>
  <c r="P1160" i="24"/>
  <c r="R1160" i="24" s="1"/>
  <c r="AB1160" i="24" s="1"/>
  <c r="AC1160" i="24" s="1"/>
  <c r="Z1161" i="24"/>
  <c r="AI1161" i="24" s="1"/>
  <c r="AL1161" i="24" s="1"/>
  <c r="P1161" i="24"/>
  <c r="R1161" i="24" s="1"/>
  <c r="AB1161" i="24" s="1"/>
  <c r="AC1161" i="24" s="1"/>
  <c r="Z1162" i="24"/>
  <c r="AI1162" i="24" s="1"/>
  <c r="AL1162" i="24" s="1"/>
  <c r="P1162" i="24"/>
  <c r="R1162" i="24" s="1"/>
  <c r="AB1162" i="24" s="1"/>
  <c r="AC1162" i="24" s="1"/>
  <c r="Z1163" i="24"/>
  <c r="AI1163" i="24" s="1"/>
  <c r="AL1163" i="24" s="1"/>
  <c r="P1163" i="24"/>
  <c r="R1163" i="24" s="1"/>
  <c r="AB1163" i="24" s="1"/>
  <c r="AC1163" i="24" s="1"/>
  <c r="Z1164" i="24"/>
  <c r="AI1164" i="24" s="1"/>
  <c r="AL1164" i="24" s="1"/>
  <c r="P1164" i="24"/>
  <c r="R1164" i="24" s="1"/>
  <c r="AB1164" i="24" s="1"/>
  <c r="AC1164" i="24" s="1"/>
  <c r="Z1165" i="24"/>
  <c r="AI1165" i="24" s="1"/>
  <c r="AL1165" i="24" s="1"/>
  <c r="P1165" i="24"/>
  <c r="R1165" i="24" s="1"/>
  <c r="AB1165" i="24" s="1"/>
  <c r="AC1165" i="24" s="1"/>
  <c r="Z1166" i="24"/>
  <c r="AI1166" i="24" s="1"/>
  <c r="AL1166" i="24" s="1"/>
  <c r="P1166" i="24"/>
  <c r="R1166" i="24" s="1"/>
  <c r="AB1166" i="24" s="1"/>
  <c r="AC1166" i="24" s="1"/>
  <c r="Z1167" i="24"/>
  <c r="AI1167" i="24" s="1"/>
  <c r="AL1167" i="24" s="1"/>
  <c r="P1167" i="24"/>
  <c r="R1167" i="24" s="1"/>
  <c r="AB1167" i="24" s="1"/>
  <c r="AC1167" i="24" s="1"/>
  <c r="Z1168" i="24"/>
  <c r="AI1168" i="24" s="1"/>
  <c r="AL1168" i="24" s="1"/>
  <c r="P1168" i="24"/>
  <c r="R1168" i="24" s="1"/>
  <c r="AB1168" i="24" s="1"/>
  <c r="AC1168" i="24" s="1"/>
  <c r="Z1169" i="24"/>
  <c r="AI1169" i="24" s="1"/>
  <c r="AL1169" i="24" s="1"/>
  <c r="P1169" i="24"/>
  <c r="R1169" i="24" s="1"/>
  <c r="AB1169" i="24" s="1"/>
  <c r="AC1169" i="24" s="1"/>
  <c r="Z1170" i="24"/>
  <c r="AI1170" i="24" s="1"/>
  <c r="AL1170" i="24" s="1"/>
  <c r="P1170" i="24"/>
  <c r="R1170" i="24" s="1"/>
  <c r="AB1170" i="24" s="1"/>
  <c r="AC1170" i="24" s="1"/>
  <c r="Z1171" i="24"/>
  <c r="AI1171" i="24" s="1"/>
  <c r="AL1171" i="24" s="1"/>
  <c r="P1171" i="24"/>
  <c r="R1171" i="24" s="1"/>
  <c r="AB1171" i="24" s="1"/>
  <c r="AC1171" i="24" s="1"/>
  <c r="Z1172" i="24"/>
  <c r="AI1172" i="24" s="1"/>
  <c r="AL1172" i="24" s="1"/>
  <c r="P1172" i="24"/>
  <c r="R1172" i="24" s="1"/>
  <c r="AB1172" i="24" s="1"/>
  <c r="AC1172" i="24" s="1"/>
  <c r="Z1173" i="24"/>
  <c r="AI1173" i="24" s="1"/>
  <c r="AL1173" i="24" s="1"/>
  <c r="P1173" i="24"/>
  <c r="R1173" i="24" s="1"/>
  <c r="AB1173" i="24" s="1"/>
  <c r="AC1173" i="24" s="1"/>
  <c r="Z1174" i="24"/>
  <c r="AI1174" i="24" s="1"/>
  <c r="AL1174" i="24" s="1"/>
  <c r="P1174" i="24"/>
  <c r="R1174" i="24" s="1"/>
  <c r="AB1174" i="24" s="1"/>
  <c r="AC1174" i="24" s="1"/>
  <c r="Z1175" i="24"/>
  <c r="AI1175" i="24" s="1"/>
  <c r="AL1175" i="24" s="1"/>
  <c r="P1175" i="24"/>
  <c r="R1175" i="24" s="1"/>
  <c r="AB1175" i="24" s="1"/>
  <c r="AC1175" i="24" s="1"/>
  <c r="Z1176" i="24"/>
  <c r="AI1176" i="24" s="1"/>
  <c r="AL1176" i="24" s="1"/>
  <c r="P1176" i="24"/>
  <c r="R1176" i="24" s="1"/>
  <c r="AB1176" i="24" s="1"/>
  <c r="AC1176" i="24" s="1"/>
  <c r="Z1177" i="24"/>
  <c r="AI1177" i="24" s="1"/>
  <c r="AL1177" i="24" s="1"/>
  <c r="P1177" i="24"/>
  <c r="R1177" i="24" s="1"/>
  <c r="AB1177" i="24" s="1"/>
  <c r="AC1177" i="24" s="1"/>
  <c r="Z1178" i="24"/>
  <c r="AI1178" i="24" s="1"/>
  <c r="AL1178" i="24" s="1"/>
  <c r="P1178" i="24"/>
  <c r="R1178" i="24" s="1"/>
  <c r="AB1178" i="24" s="1"/>
  <c r="AC1178" i="24" s="1"/>
  <c r="Z1179" i="24"/>
  <c r="AI1179" i="24" s="1"/>
  <c r="AL1179" i="24" s="1"/>
  <c r="P1179" i="24"/>
  <c r="R1179" i="24" s="1"/>
  <c r="AB1179" i="24" s="1"/>
  <c r="AC1179" i="24" s="1"/>
  <c r="Z1180" i="24"/>
  <c r="AI1180" i="24" s="1"/>
  <c r="AL1180" i="24" s="1"/>
  <c r="P1180" i="24"/>
  <c r="R1180" i="24" s="1"/>
  <c r="AB1180" i="24" s="1"/>
  <c r="AC1180" i="24" s="1"/>
  <c r="P1181" i="24"/>
  <c r="R1181" i="24" s="1"/>
  <c r="AB1181" i="24" s="1"/>
  <c r="AC1181" i="24" s="1"/>
  <c r="P1182" i="24"/>
  <c r="R1182" i="24" s="1"/>
  <c r="AB1182" i="24" s="1"/>
  <c r="AC1182" i="24" s="1"/>
  <c r="P1183" i="24"/>
  <c r="R1183" i="24" s="1"/>
  <c r="AB1183" i="24" s="1"/>
  <c r="AC1183" i="24" s="1"/>
  <c r="P1184" i="24"/>
  <c r="R1184" i="24" s="1"/>
  <c r="AB1184" i="24" s="1"/>
  <c r="AC1184" i="24" s="1"/>
  <c r="P1185" i="24"/>
  <c r="R1185" i="24" s="1"/>
  <c r="AB1185" i="24" s="1"/>
  <c r="AC1185" i="24" s="1"/>
  <c r="P1186" i="24"/>
  <c r="R1186" i="24" s="1"/>
  <c r="AB1186" i="24" s="1"/>
  <c r="AC1186" i="24" s="1"/>
  <c r="P1187" i="24"/>
  <c r="R1187" i="24" s="1"/>
  <c r="AB1187" i="24" s="1"/>
  <c r="AC1187" i="24" s="1"/>
  <c r="P1188" i="24"/>
  <c r="R1188" i="24" s="1"/>
  <c r="AB1188" i="24" s="1"/>
  <c r="AC1188" i="24" s="1"/>
  <c r="P1189" i="24"/>
  <c r="R1189" i="24" s="1"/>
  <c r="AB1189" i="24" s="1"/>
  <c r="AC1189" i="24" s="1"/>
  <c r="P1190" i="24"/>
  <c r="R1190" i="24" s="1"/>
  <c r="AB1190" i="24" s="1"/>
  <c r="AC1190" i="24" s="1"/>
  <c r="P1191" i="24"/>
  <c r="R1191" i="24" s="1"/>
  <c r="AB1191" i="24" s="1"/>
  <c r="AC1191" i="24" s="1"/>
  <c r="P1192" i="24"/>
  <c r="R1192" i="24" s="1"/>
  <c r="AB1192" i="24" s="1"/>
  <c r="AC1192" i="24" s="1"/>
  <c r="P1193" i="24"/>
  <c r="R1193" i="24" s="1"/>
  <c r="AB1193" i="24" s="1"/>
  <c r="AC1193" i="24" s="1"/>
  <c r="P1194" i="24"/>
  <c r="R1194" i="24" s="1"/>
  <c r="AB1194" i="24" s="1"/>
  <c r="AC1194" i="24" s="1"/>
  <c r="P1195" i="24"/>
  <c r="R1195" i="24" s="1"/>
  <c r="AB1195" i="24" s="1"/>
  <c r="AC1195" i="24" s="1"/>
  <c r="Z1196" i="24"/>
  <c r="AI1196" i="24" s="1"/>
  <c r="AL1196" i="24" s="1"/>
  <c r="P1196" i="24"/>
  <c r="R1196" i="24" s="1"/>
  <c r="AB1196" i="24" s="1"/>
  <c r="AC1196" i="24" s="1"/>
  <c r="Z1197" i="24"/>
  <c r="AI1197" i="24" s="1"/>
  <c r="AL1197" i="24" s="1"/>
  <c r="P1197" i="24"/>
  <c r="R1197" i="24" s="1"/>
  <c r="AB1197" i="24" s="1"/>
  <c r="AC1197" i="24" s="1"/>
  <c r="Z1198" i="24"/>
  <c r="AI1198" i="24" s="1"/>
  <c r="AL1198" i="24" s="1"/>
  <c r="P1198" i="24"/>
  <c r="R1198" i="24" s="1"/>
  <c r="AB1198" i="24" s="1"/>
  <c r="AC1198" i="24" s="1"/>
  <c r="Z1199" i="24"/>
  <c r="AI1199" i="24" s="1"/>
  <c r="AL1199" i="24" s="1"/>
  <c r="P1199" i="24"/>
  <c r="R1199" i="24" s="1"/>
  <c r="AB1199" i="24" s="1"/>
  <c r="AC1199" i="24" s="1"/>
  <c r="Z1200" i="24"/>
  <c r="AI1200" i="24" s="1"/>
  <c r="AL1200" i="24" s="1"/>
  <c r="P1200" i="24"/>
  <c r="R1200" i="24" s="1"/>
  <c r="AB1200" i="24" s="1"/>
  <c r="AC1200" i="24" s="1"/>
  <c r="Z1201" i="24"/>
  <c r="AI1201" i="24" s="1"/>
  <c r="AL1201" i="24" s="1"/>
  <c r="P1201" i="24"/>
  <c r="R1201" i="24" s="1"/>
  <c r="AB1201" i="24" s="1"/>
  <c r="AC1201" i="24" s="1"/>
  <c r="Z1202" i="24"/>
  <c r="AI1202" i="24" s="1"/>
  <c r="AL1202" i="24" s="1"/>
  <c r="P1202" i="24"/>
  <c r="R1202" i="24" s="1"/>
  <c r="AB1202" i="24" s="1"/>
  <c r="AC1202" i="24" s="1"/>
  <c r="Z1203" i="24"/>
  <c r="AI1203" i="24" s="1"/>
  <c r="AL1203" i="24" s="1"/>
  <c r="P1203" i="24"/>
  <c r="R1203" i="24" s="1"/>
  <c r="AB1203" i="24" s="1"/>
  <c r="AC1203" i="24" s="1"/>
  <c r="Z1204" i="24"/>
  <c r="AI1204" i="24" s="1"/>
  <c r="AL1204" i="24" s="1"/>
  <c r="P1204" i="24"/>
  <c r="R1204" i="24" s="1"/>
  <c r="AB1204" i="24" s="1"/>
  <c r="AC1204" i="24" s="1"/>
  <c r="Z1205" i="24"/>
  <c r="AI1205" i="24" s="1"/>
  <c r="AL1205" i="24" s="1"/>
  <c r="P1205" i="24"/>
  <c r="R1205" i="24" s="1"/>
  <c r="AB1205" i="24" s="1"/>
  <c r="AC1205" i="24" s="1"/>
  <c r="Z1206" i="24"/>
  <c r="AI1206" i="24" s="1"/>
  <c r="AL1206" i="24" s="1"/>
  <c r="P1206" i="24"/>
  <c r="R1206" i="24" s="1"/>
  <c r="AB1206" i="24" s="1"/>
  <c r="AC1206" i="24" s="1"/>
  <c r="Z1207" i="24"/>
  <c r="AI1207" i="24" s="1"/>
  <c r="AL1207" i="24" s="1"/>
  <c r="P1207" i="24"/>
  <c r="R1207" i="24" s="1"/>
  <c r="AB1207" i="24" s="1"/>
  <c r="AC1207" i="24" s="1"/>
  <c r="Z1208" i="24"/>
  <c r="AI1208" i="24" s="1"/>
  <c r="AL1208" i="24" s="1"/>
  <c r="P1208" i="24"/>
  <c r="R1208" i="24" s="1"/>
  <c r="AB1208" i="24" s="1"/>
  <c r="AC1208" i="24" s="1"/>
  <c r="Z1209" i="24"/>
  <c r="AI1209" i="24" s="1"/>
  <c r="AL1209" i="24" s="1"/>
  <c r="P1209" i="24"/>
  <c r="R1209" i="24" s="1"/>
  <c r="AB1209" i="24" s="1"/>
  <c r="AC1209" i="24" s="1"/>
  <c r="Z1210" i="24"/>
  <c r="AI1210" i="24" s="1"/>
  <c r="AL1210" i="24" s="1"/>
  <c r="P1210" i="24"/>
  <c r="R1210" i="24" s="1"/>
  <c r="AB1210" i="24" s="1"/>
  <c r="AC1210" i="24" s="1"/>
  <c r="Z1211" i="24"/>
  <c r="AI1211" i="24" s="1"/>
  <c r="AL1211" i="24" s="1"/>
  <c r="P1211" i="24"/>
  <c r="R1211" i="24" s="1"/>
  <c r="AB1211" i="24" s="1"/>
  <c r="AC1211" i="24" s="1"/>
  <c r="Z1212" i="24"/>
  <c r="AI1212" i="24" s="1"/>
  <c r="AL1212" i="24" s="1"/>
  <c r="P1212" i="24"/>
  <c r="R1212" i="24" s="1"/>
  <c r="AB1212" i="24" s="1"/>
  <c r="AC1212" i="24" s="1"/>
  <c r="Z1213" i="24"/>
  <c r="AI1213" i="24" s="1"/>
  <c r="AL1213" i="24" s="1"/>
  <c r="P1213" i="24"/>
  <c r="R1213" i="24" s="1"/>
  <c r="AB1213" i="24" s="1"/>
  <c r="AC1213" i="24" s="1"/>
  <c r="Z1214" i="24"/>
  <c r="AI1214" i="24" s="1"/>
  <c r="AL1214" i="24" s="1"/>
  <c r="P1214" i="24"/>
  <c r="R1214" i="24" s="1"/>
  <c r="AB1214" i="24" s="1"/>
  <c r="AC1214" i="24" s="1"/>
  <c r="Z1215" i="24"/>
  <c r="AI1215" i="24" s="1"/>
  <c r="AL1215" i="24" s="1"/>
  <c r="P1215" i="24"/>
  <c r="R1215" i="24" s="1"/>
  <c r="AB1215" i="24" s="1"/>
  <c r="AC1215" i="24" s="1"/>
  <c r="Z1216" i="24"/>
  <c r="AI1216" i="24" s="1"/>
  <c r="AL1216" i="24" s="1"/>
  <c r="P1216" i="24"/>
  <c r="R1216" i="24" s="1"/>
  <c r="AB1216" i="24" s="1"/>
  <c r="AC1216" i="24" s="1"/>
  <c r="Z1217" i="24"/>
  <c r="AI1217" i="24" s="1"/>
  <c r="AL1217" i="24" s="1"/>
  <c r="P1217" i="24"/>
  <c r="R1217" i="24" s="1"/>
  <c r="AB1217" i="24" s="1"/>
  <c r="AC1217" i="24" s="1"/>
  <c r="Z1218" i="24"/>
  <c r="AI1218" i="24" s="1"/>
  <c r="AL1218" i="24" s="1"/>
  <c r="P1218" i="24"/>
  <c r="R1218" i="24" s="1"/>
  <c r="AB1218" i="24" s="1"/>
  <c r="AC1218" i="24" s="1"/>
  <c r="Z1219" i="24"/>
  <c r="AI1219" i="24" s="1"/>
  <c r="AL1219" i="24" s="1"/>
  <c r="P1219" i="24"/>
  <c r="R1219" i="24" s="1"/>
  <c r="AB1219" i="24" s="1"/>
  <c r="AC1219" i="24" s="1"/>
  <c r="Z1220" i="24"/>
  <c r="AI1220" i="24" s="1"/>
  <c r="AL1220" i="24" s="1"/>
  <c r="P1220" i="24"/>
  <c r="R1220" i="24" s="1"/>
  <c r="AB1220" i="24" s="1"/>
  <c r="AC1220" i="24" s="1"/>
  <c r="Z1221" i="24"/>
  <c r="AI1221" i="24" s="1"/>
  <c r="AL1221" i="24" s="1"/>
  <c r="P1221" i="24"/>
  <c r="R1221" i="24" s="1"/>
  <c r="AB1221" i="24" s="1"/>
  <c r="AC1221" i="24" s="1"/>
  <c r="Z1222" i="24"/>
  <c r="AI1222" i="24" s="1"/>
  <c r="AL1222" i="24" s="1"/>
  <c r="P1222" i="24"/>
  <c r="R1222" i="24" s="1"/>
  <c r="AB1222" i="24" s="1"/>
  <c r="AC1222" i="24" s="1"/>
  <c r="Z1223" i="24"/>
  <c r="AI1223" i="24" s="1"/>
  <c r="AL1223" i="24" s="1"/>
  <c r="P1223" i="24"/>
  <c r="R1223" i="24" s="1"/>
  <c r="AB1223" i="24" s="1"/>
  <c r="AC1223" i="24" s="1"/>
  <c r="Z1224" i="24"/>
  <c r="AI1224" i="24" s="1"/>
  <c r="AL1224" i="24" s="1"/>
  <c r="P1224" i="24"/>
  <c r="R1224" i="24" s="1"/>
  <c r="AB1224" i="24" s="1"/>
  <c r="AC1224" i="24" s="1"/>
  <c r="Z1225" i="24"/>
  <c r="AI1225" i="24" s="1"/>
  <c r="AL1225" i="24" s="1"/>
  <c r="P1225" i="24"/>
  <c r="R1225" i="24" s="1"/>
  <c r="AB1225" i="24" s="1"/>
  <c r="AC1225" i="24" s="1"/>
  <c r="P1226" i="24"/>
  <c r="R1226" i="24" s="1"/>
  <c r="AB1226" i="24" s="1"/>
  <c r="AC1226" i="24" s="1"/>
  <c r="P1227" i="24"/>
  <c r="R1227" i="24" s="1"/>
  <c r="AB1227" i="24" s="1"/>
  <c r="AC1227" i="24" s="1"/>
  <c r="P1228" i="24"/>
  <c r="R1228" i="24" s="1"/>
  <c r="AB1228" i="24" s="1"/>
  <c r="AC1228" i="24" s="1"/>
  <c r="P1229" i="24"/>
  <c r="R1229" i="24" s="1"/>
  <c r="AB1229" i="24" s="1"/>
  <c r="AC1229" i="24" s="1"/>
  <c r="P1230" i="24"/>
  <c r="R1230" i="24" s="1"/>
  <c r="AB1230" i="24" s="1"/>
  <c r="AC1230" i="24" s="1"/>
  <c r="P1231" i="24"/>
  <c r="R1231" i="24" s="1"/>
  <c r="AB1231" i="24" s="1"/>
  <c r="AC1231" i="24" s="1"/>
  <c r="P1232" i="24"/>
  <c r="R1232" i="24" s="1"/>
  <c r="AB1232" i="24" s="1"/>
  <c r="AC1232" i="24" s="1"/>
  <c r="P1233" i="24"/>
  <c r="R1233" i="24" s="1"/>
  <c r="AB1233" i="24" s="1"/>
  <c r="AC1233" i="24" s="1"/>
  <c r="P1234" i="24"/>
  <c r="R1234" i="24" s="1"/>
  <c r="AB1234" i="24" s="1"/>
  <c r="AC1234" i="24" s="1"/>
  <c r="P1235" i="24"/>
  <c r="R1235" i="24" s="1"/>
  <c r="AB1235" i="24" s="1"/>
  <c r="AC1235" i="24" s="1"/>
  <c r="P1236" i="24"/>
  <c r="R1236" i="24" s="1"/>
  <c r="AB1236" i="24" s="1"/>
  <c r="AC1236" i="24" s="1"/>
  <c r="P1237" i="24"/>
  <c r="R1237" i="24" s="1"/>
  <c r="AB1237" i="24" s="1"/>
  <c r="AC1237" i="24" s="1"/>
  <c r="P1238" i="24"/>
  <c r="R1238" i="24" s="1"/>
  <c r="AB1238" i="24" s="1"/>
  <c r="AC1238" i="24" s="1"/>
  <c r="P1239" i="24"/>
  <c r="R1239" i="24" s="1"/>
  <c r="AB1239" i="24" s="1"/>
  <c r="AC1239" i="24" s="1"/>
  <c r="P1240" i="24"/>
  <c r="R1240" i="24" s="1"/>
  <c r="AB1240" i="24" s="1"/>
  <c r="AC1240" i="24" s="1"/>
  <c r="Z1241" i="24"/>
  <c r="AI1241" i="24" s="1"/>
  <c r="AL1241" i="24" s="1"/>
  <c r="P1241" i="24"/>
  <c r="R1241" i="24" s="1"/>
  <c r="AB1241" i="24" s="1"/>
  <c r="AC1241" i="24" s="1"/>
  <c r="P1242" i="24"/>
  <c r="R1242" i="24" s="1"/>
  <c r="AB1242" i="24" s="1"/>
  <c r="AC1242" i="24" s="1"/>
  <c r="P1243" i="24"/>
  <c r="R1243" i="24" s="1"/>
  <c r="AB1243" i="24" s="1"/>
  <c r="AC1243" i="24" s="1"/>
  <c r="P1244" i="24"/>
  <c r="R1244" i="24" s="1"/>
  <c r="AB1244" i="24" s="1"/>
  <c r="AC1244" i="24" s="1"/>
  <c r="P1245" i="24"/>
  <c r="R1245" i="24" s="1"/>
  <c r="AB1245" i="24" s="1"/>
  <c r="AC1245" i="24" s="1"/>
  <c r="P1246" i="24"/>
  <c r="R1246" i="24" s="1"/>
  <c r="AB1246" i="24" s="1"/>
  <c r="AC1246" i="24" s="1"/>
  <c r="P1247" i="24"/>
  <c r="R1247" i="24" s="1"/>
  <c r="AB1247" i="24" s="1"/>
  <c r="AC1247" i="24" s="1"/>
  <c r="P1248" i="24"/>
  <c r="R1248" i="24" s="1"/>
  <c r="AB1248" i="24" s="1"/>
  <c r="AC1248" i="24" s="1"/>
  <c r="P1249" i="24"/>
  <c r="R1249" i="24" s="1"/>
  <c r="AB1249" i="24" s="1"/>
  <c r="AC1249" i="24" s="1"/>
  <c r="P1250" i="24"/>
  <c r="R1250" i="24" s="1"/>
  <c r="AB1250" i="24" s="1"/>
  <c r="AC1250" i="24" s="1"/>
  <c r="P1251" i="24"/>
  <c r="R1251" i="24" s="1"/>
  <c r="AB1251" i="24" s="1"/>
  <c r="AC1251" i="24" s="1"/>
  <c r="P1252" i="24"/>
  <c r="R1252" i="24" s="1"/>
  <c r="AB1252" i="24" s="1"/>
  <c r="AC1252" i="24" s="1"/>
  <c r="P1253" i="24"/>
  <c r="R1253" i="24" s="1"/>
  <c r="AB1253" i="24" s="1"/>
  <c r="AC1253" i="24" s="1"/>
  <c r="P1254" i="24"/>
  <c r="R1254" i="24" s="1"/>
  <c r="AB1254" i="24" s="1"/>
  <c r="AC1254" i="24" s="1"/>
  <c r="P1255" i="24"/>
  <c r="R1255" i="24" s="1"/>
  <c r="AB1255" i="24" s="1"/>
  <c r="AC1255" i="24" s="1"/>
  <c r="P1256" i="24"/>
  <c r="R1256" i="24" s="1"/>
  <c r="AB1256" i="24" s="1"/>
  <c r="AC1256" i="24" s="1"/>
  <c r="Z1257" i="24"/>
  <c r="AI1257" i="24" s="1"/>
  <c r="AL1257" i="24" s="1"/>
  <c r="P1257" i="24"/>
  <c r="R1257" i="24" s="1"/>
  <c r="AB1257" i="24" s="1"/>
  <c r="AC1257" i="24" s="1"/>
  <c r="Z1258" i="24"/>
  <c r="AI1258" i="24" s="1"/>
  <c r="AL1258" i="24" s="1"/>
  <c r="P1258" i="24"/>
  <c r="R1258" i="24" s="1"/>
  <c r="AB1258" i="24" s="1"/>
  <c r="AC1258" i="24" s="1"/>
  <c r="Z1259" i="24"/>
  <c r="AI1259" i="24" s="1"/>
  <c r="AL1259" i="24" s="1"/>
  <c r="P1259" i="24"/>
  <c r="R1259" i="24" s="1"/>
  <c r="AB1259" i="24" s="1"/>
  <c r="AC1259" i="24" s="1"/>
  <c r="Z1260" i="24"/>
  <c r="AI1260" i="24" s="1"/>
  <c r="AL1260" i="24" s="1"/>
  <c r="P1260" i="24"/>
  <c r="R1260" i="24" s="1"/>
  <c r="AB1260" i="24" s="1"/>
  <c r="AC1260" i="24" s="1"/>
  <c r="Z1261" i="24"/>
  <c r="AI1261" i="24" s="1"/>
  <c r="AL1261" i="24" s="1"/>
  <c r="P1261" i="24"/>
  <c r="R1261" i="24" s="1"/>
  <c r="AB1261" i="24" s="1"/>
  <c r="AC1261" i="24" s="1"/>
  <c r="Z1262" i="24"/>
  <c r="AI1262" i="24" s="1"/>
  <c r="AL1262" i="24" s="1"/>
  <c r="P1262" i="24"/>
  <c r="R1262" i="24" s="1"/>
  <c r="AB1262" i="24" s="1"/>
  <c r="AC1262" i="24" s="1"/>
  <c r="Z1263" i="24"/>
  <c r="AI1263" i="24" s="1"/>
  <c r="AL1263" i="24" s="1"/>
  <c r="P1263" i="24"/>
  <c r="R1263" i="24" s="1"/>
  <c r="AB1263" i="24" s="1"/>
  <c r="AC1263" i="24" s="1"/>
  <c r="Z1264" i="24"/>
  <c r="AI1264" i="24" s="1"/>
  <c r="AL1264" i="24" s="1"/>
  <c r="P1264" i="24"/>
  <c r="R1264" i="24" s="1"/>
  <c r="AB1264" i="24" s="1"/>
  <c r="AC1264" i="24" s="1"/>
  <c r="Z1265" i="24"/>
  <c r="AI1265" i="24" s="1"/>
  <c r="AL1265" i="24" s="1"/>
  <c r="P1265" i="24"/>
  <c r="R1265" i="24" s="1"/>
  <c r="AB1265" i="24" s="1"/>
  <c r="AC1265" i="24" s="1"/>
  <c r="Z1266" i="24"/>
  <c r="AI1266" i="24" s="1"/>
  <c r="AL1266" i="24" s="1"/>
  <c r="P1266" i="24"/>
  <c r="R1266" i="24" s="1"/>
  <c r="AB1266" i="24" s="1"/>
  <c r="AC1266" i="24" s="1"/>
  <c r="P1267" i="24"/>
  <c r="R1267" i="24" s="1"/>
  <c r="AB1267" i="24" s="1"/>
  <c r="AC1267" i="24" s="1"/>
  <c r="P1268" i="24"/>
  <c r="R1268" i="24" s="1"/>
  <c r="AB1268" i="24" s="1"/>
  <c r="AC1268" i="24" s="1"/>
  <c r="P1269" i="24"/>
  <c r="R1269" i="24" s="1"/>
  <c r="AB1269" i="24" s="1"/>
  <c r="AC1269" i="24" s="1"/>
  <c r="P1270" i="24"/>
  <c r="R1270" i="24" s="1"/>
  <c r="AB1270" i="24" s="1"/>
  <c r="AC1270" i="24" s="1"/>
  <c r="P1271" i="24"/>
  <c r="R1271" i="24" s="1"/>
  <c r="AB1271" i="24" s="1"/>
  <c r="AC1271" i="24" s="1"/>
  <c r="P1272" i="24"/>
  <c r="R1272" i="24" s="1"/>
  <c r="AB1272" i="24" s="1"/>
  <c r="AC1272" i="24" s="1"/>
  <c r="P1273" i="24"/>
  <c r="R1273" i="24" s="1"/>
  <c r="AB1273" i="24" s="1"/>
  <c r="AC1273" i="24" s="1"/>
  <c r="P1274" i="24"/>
  <c r="R1274" i="24" s="1"/>
  <c r="AB1274" i="24" s="1"/>
  <c r="AC1274" i="24" s="1"/>
  <c r="P1275" i="24"/>
  <c r="R1275" i="24" s="1"/>
  <c r="AB1275" i="24" s="1"/>
  <c r="AC1275" i="24" s="1"/>
  <c r="P1276" i="24"/>
  <c r="R1276" i="24" s="1"/>
  <c r="AB1276" i="24" s="1"/>
  <c r="AC1276" i="24" s="1"/>
  <c r="P1277" i="24"/>
  <c r="R1277" i="24" s="1"/>
  <c r="AB1277" i="24" s="1"/>
  <c r="AC1277" i="24" s="1"/>
  <c r="P1278" i="24"/>
  <c r="R1278" i="24" s="1"/>
  <c r="AB1278" i="24" s="1"/>
  <c r="AC1278" i="24" s="1"/>
  <c r="P1279" i="24"/>
  <c r="R1279" i="24" s="1"/>
  <c r="AB1279" i="24" s="1"/>
  <c r="AC1279" i="24" s="1"/>
  <c r="P1280" i="24"/>
  <c r="R1280" i="24" s="1"/>
  <c r="AB1280" i="24" s="1"/>
  <c r="AC1280" i="24" s="1"/>
  <c r="P1281" i="24"/>
  <c r="R1281" i="24" s="1"/>
  <c r="AB1281" i="24" s="1"/>
  <c r="AC1281" i="24" s="1"/>
  <c r="Z1282" i="24"/>
  <c r="AI1282" i="24" s="1"/>
  <c r="AL1282" i="24" s="1"/>
  <c r="P1282" i="24"/>
  <c r="R1282" i="24" s="1"/>
  <c r="AB1282" i="24" s="1"/>
  <c r="AC1282" i="24" s="1"/>
  <c r="Z1283" i="24"/>
  <c r="AI1283" i="24" s="1"/>
  <c r="AL1283" i="24" s="1"/>
  <c r="P1283" i="24"/>
  <c r="R1283" i="24" s="1"/>
  <c r="AB1283" i="24" s="1"/>
  <c r="AC1283" i="24" s="1"/>
  <c r="Z1284" i="24"/>
  <c r="AI1284" i="24" s="1"/>
  <c r="AL1284" i="24" s="1"/>
  <c r="P1284" i="24"/>
  <c r="R1284" i="24" s="1"/>
  <c r="AB1284" i="24" s="1"/>
  <c r="AC1284" i="24" s="1"/>
  <c r="Z1285" i="24"/>
  <c r="AI1285" i="24" s="1"/>
  <c r="AL1285" i="24" s="1"/>
  <c r="P1285" i="24"/>
  <c r="R1285" i="24" s="1"/>
  <c r="AB1285" i="24" s="1"/>
  <c r="AC1285" i="24" s="1"/>
  <c r="Z1286" i="24"/>
  <c r="AI1286" i="24" s="1"/>
  <c r="AL1286" i="24" s="1"/>
  <c r="P1286" i="24"/>
  <c r="R1286" i="24" s="1"/>
  <c r="AB1286" i="24" s="1"/>
  <c r="AC1286" i="24" s="1"/>
  <c r="Z1287" i="24"/>
  <c r="AI1287" i="24" s="1"/>
  <c r="AL1287" i="24" s="1"/>
  <c r="P1287" i="24"/>
  <c r="R1287" i="24" s="1"/>
  <c r="AB1287" i="24" s="1"/>
  <c r="AC1287" i="24" s="1"/>
  <c r="Z1288" i="24"/>
  <c r="AI1288" i="24" s="1"/>
  <c r="AL1288" i="24" s="1"/>
  <c r="P1288" i="24"/>
  <c r="R1288" i="24" s="1"/>
  <c r="AB1288" i="24" s="1"/>
  <c r="AC1288" i="24" s="1"/>
  <c r="Z1289" i="24"/>
  <c r="AI1289" i="24" s="1"/>
  <c r="AL1289" i="24" s="1"/>
  <c r="P1289" i="24"/>
  <c r="R1289" i="24" s="1"/>
  <c r="AB1289" i="24" s="1"/>
  <c r="AC1289" i="24" s="1"/>
  <c r="Z1290" i="24"/>
  <c r="AI1290" i="24" s="1"/>
  <c r="AL1290" i="24" s="1"/>
  <c r="P1290" i="24"/>
  <c r="R1290" i="24" s="1"/>
  <c r="AB1290" i="24" s="1"/>
  <c r="AC1290" i="24" s="1"/>
  <c r="Z1291" i="24"/>
  <c r="AI1291" i="24" s="1"/>
  <c r="AL1291" i="24" s="1"/>
  <c r="P1291" i="24"/>
  <c r="R1291" i="24" s="1"/>
  <c r="AB1291" i="24" s="1"/>
  <c r="AC1291" i="24" s="1"/>
  <c r="Z1292" i="24"/>
  <c r="AI1292" i="24" s="1"/>
  <c r="AL1292" i="24" s="1"/>
  <c r="P1292" i="24"/>
  <c r="R1292" i="24" s="1"/>
  <c r="AB1292" i="24" s="1"/>
  <c r="AC1292" i="24" s="1"/>
  <c r="Z1293" i="24"/>
  <c r="AI1293" i="24" s="1"/>
  <c r="AL1293" i="24" s="1"/>
  <c r="P1293" i="24"/>
  <c r="R1293" i="24" s="1"/>
  <c r="AB1293" i="24" s="1"/>
  <c r="AC1293" i="24" s="1"/>
  <c r="Z1294" i="24"/>
  <c r="AI1294" i="24" s="1"/>
  <c r="AL1294" i="24" s="1"/>
  <c r="P1294" i="24"/>
  <c r="R1294" i="24" s="1"/>
  <c r="AB1294" i="24" s="1"/>
  <c r="AC1294" i="24" s="1"/>
  <c r="Z1295" i="24"/>
  <c r="AI1295" i="24" s="1"/>
  <c r="AL1295" i="24" s="1"/>
  <c r="P1295" i="24"/>
  <c r="R1295" i="24" s="1"/>
  <c r="AB1295" i="24" s="1"/>
  <c r="AC1295" i="24" s="1"/>
  <c r="Z1296" i="24"/>
  <c r="AI1296" i="24" s="1"/>
  <c r="AL1296" i="24" s="1"/>
  <c r="P1296" i="24"/>
  <c r="R1296" i="24" s="1"/>
  <c r="AB1296" i="24" s="1"/>
  <c r="AC1296" i="24" s="1"/>
  <c r="Z1297" i="24"/>
  <c r="AI1297" i="24" s="1"/>
  <c r="AL1297" i="24" s="1"/>
  <c r="P1297" i="24"/>
  <c r="R1297" i="24" s="1"/>
  <c r="AB1297" i="24" s="1"/>
  <c r="AC1297" i="24" s="1"/>
  <c r="Z1298" i="24"/>
  <c r="AI1298" i="24" s="1"/>
  <c r="AL1298" i="24" s="1"/>
  <c r="P1298" i="24"/>
  <c r="R1298" i="24" s="1"/>
  <c r="AB1298" i="24" s="1"/>
  <c r="AC1298" i="24" s="1"/>
  <c r="Z1299" i="24"/>
  <c r="AI1299" i="24" s="1"/>
  <c r="AL1299" i="24" s="1"/>
  <c r="P1299" i="24"/>
  <c r="R1299" i="24" s="1"/>
  <c r="AB1299" i="24" s="1"/>
  <c r="AC1299" i="24" s="1"/>
  <c r="Z1300" i="24"/>
  <c r="AI1300" i="24" s="1"/>
  <c r="AL1300" i="24" s="1"/>
  <c r="P1300" i="24"/>
  <c r="R1300" i="24" s="1"/>
  <c r="AB1300" i="24" s="1"/>
  <c r="AC1300" i="24" s="1"/>
  <c r="Z1301" i="24"/>
  <c r="AI1301" i="24" s="1"/>
  <c r="AL1301" i="24" s="1"/>
  <c r="P1301" i="24"/>
  <c r="R1301" i="24" s="1"/>
  <c r="AB1301" i="24" s="1"/>
  <c r="AC1301" i="24" s="1"/>
  <c r="Z1302" i="24"/>
  <c r="AI1302" i="24" s="1"/>
  <c r="AL1302" i="24" s="1"/>
  <c r="P1302" i="24"/>
  <c r="R1302" i="24" s="1"/>
  <c r="AB1302" i="24" s="1"/>
  <c r="AC1302" i="24" s="1"/>
  <c r="Z1303" i="24"/>
  <c r="AI1303" i="24" s="1"/>
  <c r="AL1303" i="24" s="1"/>
  <c r="P1303" i="24"/>
  <c r="R1303" i="24" s="1"/>
  <c r="AB1303" i="24" s="1"/>
  <c r="AC1303" i="24" s="1"/>
  <c r="Z1304" i="24"/>
  <c r="AI1304" i="24" s="1"/>
  <c r="AL1304" i="24" s="1"/>
  <c r="P1304" i="24"/>
  <c r="R1304" i="24" s="1"/>
  <c r="AB1304" i="24" s="1"/>
  <c r="AC1304" i="24" s="1"/>
  <c r="Z1305" i="24"/>
  <c r="AI1305" i="24" s="1"/>
  <c r="AL1305" i="24" s="1"/>
  <c r="P1305" i="24"/>
  <c r="R1305" i="24" s="1"/>
  <c r="AB1305" i="24" s="1"/>
  <c r="AC1305" i="24" s="1"/>
  <c r="Z1306" i="24"/>
  <c r="AI1306" i="24" s="1"/>
  <c r="AL1306" i="24" s="1"/>
  <c r="P1306" i="24"/>
  <c r="R1306" i="24" s="1"/>
  <c r="AB1306" i="24" s="1"/>
  <c r="AC1306" i="24" s="1"/>
  <c r="Z1307" i="24"/>
  <c r="AI1307" i="24" s="1"/>
  <c r="AL1307" i="24" s="1"/>
  <c r="P1307" i="24"/>
  <c r="R1307" i="24" s="1"/>
  <c r="AB1307" i="24" s="1"/>
  <c r="AC1307" i="24" s="1"/>
  <c r="Z1308" i="24"/>
  <c r="AI1308" i="24" s="1"/>
  <c r="AL1308" i="24" s="1"/>
  <c r="P1308" i="24"/>
  <c r="R1308" i="24" s="1"/>
  <c r="AB1308" i="24" s="1"/>
  <c r="AC1308" i="24" s="1"/>
  <c r="Z1309" i="24"/>
  <c r="AI1309" i="24" s="1"/>
  <c r="AL1309" i="24" s="1"/>
  <c r="P1309" i="24"/>
  <c r="R1309" i="24" s="1"/>
  <c r="AB1309" i="24" s="1"/>
  <c r="AC1309" i="24" s="1"/>
  <c r="Z1310" i="24"/>
  <c r="AI1310" i="24" s="1"/>
  <c r="AL1310" i="24" s="1"/>
  <c r="P1310" i="24"/>
  <c r="R1310" i="24" s="1"/>
  <c r="AB1310" i="24" s="1"/>
  <c r="AC1310" i="24" s="1"/>
  <c r="Z1311" i="24"/>
  <c r="AI1311" i="24" s="1"/>
  <c r="AL1311" i="24" s="1"/>
  <c r="P1311" i="24"/>
  <c r="R1311" i="24" s="1"/>
  <c r="AB1311" i="24" s="1"/>
  <c r="AC1311" i="24" s="1"/>
  <c r="P1312" i="24"/>
  <c r="R1312" i="24" s="1"/>
  <c r="AB1312" i="24" s="1"/>
  <c r="AC1312" i="24" s="1"/>
  <c r="P1313" i="24"/>
  <c r="R1313" i="24" s="1"/>
  <c r="AB1313" i="24" s="1"/>
  <c r="AC1313" i="24" s="1"/>
  <c r="P1314" i="24"/>
  <c r="R1314" i="24" s="1"/>
  <c r="AB1314" i="24" s="1"/>
  <c r="AC1314" i="24" s="1"/>
  <c r="P1315" i="24"/>
  <c r="R1315" i="24" s="1"/>
  <c r="AB1315" i="24" s="1"/>
  <c r="AC1315" i="24" s="1"/>
  <c r="P1316" i="24"/>
  <c r="R1316" i="24" s="1"/>
  <c r="AB1316" i="24" s="1"/>
  <c r="AC1316" i="24" s="1"/>
  <c r="P1317" i="24"/>
  <c r="R1317" i="24" s="1"/>
  <c r="AB1317" i="24" s="1"/>
  <c r="AC1317" i="24" s="1"/>
  <c r="P1318" i="24"/>
  <c r="R1318" i="24" s="1"/>
  <c r="AB1318" i="24" s="1"/>
  <c r="AC1318" i="24" s="1"/>
  <c r="P1319" i="24"/>
  <c r="R1319" i="24" s="1"/>
  <c r="AB1319" i="24" s="1"/>
  <c r="AC1319" i="24" s="1"/>
  <c r="P1320" i="24"/>
  <c r="R1320" i="24" s="1"/>
  <c r="AB1320" i="24" s="1"/>
  <c r="AC1320" i="24" s="1"/>
  <c r="P1321" i="24"/>
  <c r="R1321" i="24" s="1"/>
  <c r="AB1321" i="24" s="1"/>
  <c r="AC1321" i="24" s="1"/>
  <c r="P1322" i="24"/>
  <c r="R1322" i="24" s="1"/>
  <c r="AB1322" i="24" s="1"/>
  <c r="AC1322" i="24" s="1"/>
  <c r="P1323" i="24"/>
  <c r="R1323" i="24" s="1"/>
  <c r="AB1323" i="24" s="1"/>
  <c r="AC1323" i="24" s="1"/>
  <c r="P1324" i="24"/>
  <c r="R1324" i="24" s="1"/>
  <c r="AB1324" i="24" s="1"/>
  <c r="AC1324" i="24" s="1"/>
  <c r="P1325" i="24"/>
  <c r="R1325" i="24" s="1"/>
  <c r="AB1325" i="24" s="1"/>
  <c r="AC1325" i="24" s="1"/>
  <c r="P1326" i="24"/>
  <c r="R1326" i="24" s="1"/>
  <c r="AB1326" i="24" s="1"/>
  <c r="AC1326" i="24" s="1"/>
  <c r="Z1327" i="24"/>
  <c r="AI1327" i="24" s="1"/>
  <c r="AL1327" i="24" s="1"/>
  <c r="P1327" i="24"/>
  <c r="R1327" i="24" s="1"/>
  <c r="AB1327" i="24" s="1"/>
  <c r="AC1327" i="24" s="1"/>
  <c r="Z1328" i="24"/>
  <c r="AI1328" i="24" s="1"/>
  <c r="AL1328" i="24" s="1"/>
  <c r="P1328" i="24"/>
  <c r="R1328" i="24" s="1"/>
  <c r="AB1328" i="24" s="1"/>
  <c r="AC1328" i="24" s="1"/>
  <c r="Z1329" i="24"/>
  <c r="AI1329" i="24" s="1"/>
  <c r="AL1329" i="24" s="1"/>
  <c r="P1329" i="24"/>
  <c r="R1329" i="24" s="1"/>
  <c r="AB1329" i="24" s="1"/>
  <c r="AC1329" i="24" s="1"/>
  <c r="Z1330" i="24"/>
  <c r="AI1330" i="24" s="1"/>
  <c r="AL1330" i="24" s="1"/>
  <c r="P1330" i="24"/>
  <c r="R1330" i="24" s="1"/>
  <c r="AB1330" i="24" s="1"/>
  <c r="AC1330" i="24" s="1"/>
  <c r="Z1331" i="24"/>
  <c r="AI1331" i="24" s="1"/>
  <c r="AL1331" i="24" s="1"/>
  <c r="P1331" i="24"/>
  <c r="R1331" i="24" s="1"/>
  <c r="AB1331" i="24" s="1"/>
  <c r="AC1331" i="24" s="1"/>
  <c r="Z1332" i="24"/>
  <c r="AI1332" i="24" s="1"/>
  <c r="AL1332" i="24" s="1"/>
  <c r="P1332" i="24"/>
  <c r="R1332" i="24" s="1"/>
  <c r="AB1332" i="24" s="1"/>
  <c r="AC1332" i="24" s="1"/>
  <c r="Z1333" i="24"/>
  <c r="AI1333" i="24" s="1"/>
  <c r="AL1333" i="24" s="1"/>
  <c r="P1333" i="24"/>
  <c r="R1333" i="24" s="1"/>
  <c r="AB1333" i="24" s="1"/>
  <c r="AC1333" i="24" s="1"/>
  <c r="Z1334" i="24"/>
  <c r="AI1334" i="24" s="1"/>
  <c r="AL1334" i="24" s="1"/>
  <c r="P1334" i="24"/>
  <c r="R1334" i="24" s="1"/>
  <c r="AB1334" i="24" s="1"/>
  <c r="AC1334" i="24" s="1"/>
  <c r="Z1335" i="24"/>
  <c r="AI1335" i="24" s="1"/>
  <c r="AL1335" i="24" s="1"/>
  <c r="P1335" i="24"/>
  <c r="R1335" i="24" s="1"/>
  <c r="AB1335" i="24" s="1"/>
  <c r="AC1335" i="24" s="1"/>
  <c r="Z1336" i="24"/>
  <c r="AI1336" i="24" s="1"/>
  <c r="AL1336" i="24" s="1"/>
  <c r="P1336" i="24"/>
  <c r="R1336" i="24" s="1"/>
  <c r="AB1336" i="24" s="1"/>
  <c r="AC1336" i="24" s="1"/>
  <c r="Z1337" i="24"/>
  <c r="AI1337" i="24" s="1"/>
  <c r="AL1337" i="24" s="1"/>
  <c r="P1337" i="24"/>
  <c r="R1337" i="24" s="1"/>
  <c r="AB1337" i="24" s="1"/>
  <c r="AC1337" i="24" s="1"/>
  <c r="Z1338" i="24"/>
  <c r="AI1338" i="24" s="1"/>
  <c r="AL1338" i="24" s="1"/>
  <c r="P1338" i="24"/>
  <c r="R1338" i="24" s="1"/>
  <c r="AB1338" i="24" s="1"/>
  <c r="AC1338" i="24" s="1"/>
  <c r="Z1339" i="24"/>
  <c r="AI1339" i="24" s="1"/>
  <c r="AL1339" i="24" s="1"/>
  <c r="P1339" i="24"/>
  <c r="R1339" i="24" s="1"/>
  <c r="AB1339" i="24" s="1"/>
  <c r="AC1339" i="24" s="1"/>
  <c r="Z1340" i="24"/>
  <c r="AI1340" i="24" s="1"/>
  <c r="AL1340" i="24" s="1"/>
  <c r="P1340" i="24"/>
  <c r="R1340" i="24" s="1"/>
  <c r="AB1340" i="24" s="1"/>
  <c r="AC1340" i="24" s="1"/>
  <c r="Z1341" i="24"/>
  <c r="AI1341" i="24" s="1"/>
  <c r="AL1341" i="24" s="1"/>
  <c r="P1341" i="24"/>
  <c r="R1341" i="24" s="1"/>
  <c r="AB1341" i="24" s="1"/>
  <c r="AC1341" i="24" s="1"/>
  <c r="Z1342" i="24"/>
  <c r="AI1342" i="24" s="1"/>
  <c r="AL1342" i="24" s="1"/>
  <c r="P1342" i="24"/>
  <c r="R1342" i="24" s="1"/>
  <c r="AB1342" i="24" s="1"/>
  <c r="AC1342" i="24" s="1"/>
  <c r="Z1343" i="24"/>
  <c r="AI1343" i="24" s="1"/>
  <c r="AL1343" i="24" s="1"/>
  <c r="P1343" i="24"/>
  <c r="R1343" i="24" s="1"/>
  <c r="AB1343" i="24" s="1"/>
  <c r="AC1343" i="24" s="1"/>
  <c r="Z1344" i="24"/>
  <c r="AI1344" i="24" s="1"/>
  <c r="AL1344" i="24" s="1"/>
  <c r="P1344" i="24"/>
  <c r="R1344" i="24" s="1"/>
  <c r="AB1344" i="24" s="1"/>
  <c r="AC1344" i="24" s="1"/>
  <c r="Z1345" i="24"/>
  <c r="AI1345" i="24" s="1"/>
  <c r="AL1345" i="24" s="1"/>
  <c r="P1345" i="24"/>
  <c r="R1345" i="24" s="1"/>
  <c r="AB1345" i="24" s="1"/>
  <c r="AC1345" i="24" s="1"/>
  <c r="Z1346" i="24"/>
  <c r="AI1346" i="24" s="1"/>
  <c r="AL1346" i="24" s="1"/>
  <c r="P1346" i="24"/>
  <c r="R1346" i="24" s="1"/>
  <c r="AB1346" i="24" s="1"/>
  <c r="AC1346" i="24" s="1"/>
  <c r="Z1347" i="24"/>
  <c r="AI1347" i="24" s="1"/>
  <c r="AL1347" i="24" s="1"/>
  <c r="P1347" i="24"/>
  <c r="R1347" i="24" s="1"/>
  <c r="AB1347" i="24" s="1"/>
  <c r="AC1347" i="24" s="1"/>
  <c r="Z1348" i="24"/>
  <c r="AI1348" i="24" s="1"/>
  <c r="AL1348" i="24" s="1"/>
  <c r="P1348" i="24"/>
  <c r="R1348" i="24" s="1"/>
  <c r="AB1348" i="24" s="1"/>
  <c r="AC1348" i="24" s="1"/>
  <c r="Z1349" i="24"/>
  <c r="AI1349" i="24" s="1"/>
  <c r="AL1349" i="24" s="1"/>
  <c r="P1349" i="24"/>
  <c r="R1349" i="24" s="1"/>
  <c r="AB1349" i="24" s="1"/>
  <c r="AC1349" i="24" s="1"/>
  <c r="Z1350" i="24"/>
  <c r="AI1350" i="24" s="1"/>
  <c r="AL1350" i="24" s="1"/>
  <c r="P1350" i="24"/>
  <c r="R1350" i="24" s="1"/>
  <c r="AB1350" i="24" s="1"/>
  <c r="AC1350" i="24" s="1"/>
  <c r="Z1351" i="24"/>
  <c r="AI1351" i="24" s="1"/>
  <c r="AL1351" i="24" s="1"/>
  <c r="P1351" i="24"/>
  <c r="R1351" i="24" s="1"/>
  <c r="AB1351" i="24" s="1"/>
  <c r="AC1351" i="24" s="1"/>
  <c r="Z1352" i="24"/>
  <c r="AI1352" i="24" s="1"/>
  <c r="AL1352" i="24" s="1"/>
  <c r="P1352" i="24"/>
  <c r="R1352" i="24" s="1"/>
  <c r="AB1352" i="24" s="1"/>
  <c r="AC1352" i="24" s="1"/>
  <c r="Z1353" i="24"/>
  <c r="AI1353" i="24" s="1"/>
  <c r="AL1353" i="24" s="1"/>
  <c r="P1353" i="24"/>
  <c r="R1353" i="24" s="1"/>
  <c r="AB1353" i="24" s="1"/>
  <c r="AC1353" i="24" s="1"/>
  <c r="Z1354" i="24"/>
  <c r="AI1354" i="24" s="1"/>
  <c r="AL1354" i="24" s="1"/>
  <c r="P1354" i="24"/>
  <c r="R1354" i="24" s="1"/>
  <c r="AB1354" i="24" s="1"/>
  <c r="AC1354" i="24" s="1"/>
  <c r="Z1355" i="24"/>
  <c r="AI1355" i="24" s="1"/>
  <c r="AL1355" i="24" s="1"/>
  <c r="P1355" i="24"/>
  <c r="R1355" i="24" s="1"/>
  <c r="AB1355" i="24" s="1"/>
  <c r="AC1355" i="24" s="1"/>
  <c r="Z1356" i="24"/>
  <c r="AI1356" i="24" s="1"/>
  <c r="AL1356" i="24" s="1"/>
  <c r="P1356" i="24"/>
  <c r="R1356" i="24" s="1"/>
  <c r="AB1356" i="24" s="1"/>
  <c r="AC1356" i="24" s="1"/>
  <c r="P1357" i="24"/>
  <c r="R1357" i="24" s="1"/>
  <c r="AB1357" i="24" s="1"/>
  <c r="AC1357" i="24" s="1"/>
  <c r="P1358" i="24"/>
  <c r="R1358" i="24" s="1"/>
  <c r="AB1358" i="24" s="1"/>
  <c r="AC1358" i="24" s="1"/>
  <c r="P1359" i="24"/>
  <c r="R1359" i="24" s="1"/>
  <c r="AB1359" i="24" s="1"/>
  <c r="AC1359" i="24" s="1"/>
  <c r="P1360" i="24"/>
  <c r="R1360" i="24" s="1"/>
  <c r="AB1360" i="24" s="1"/>
  <c r="AC1360" i="24" s="1"/>
  <c r="P1361" i="24"/>
  <c r="R1361" i="24" s="1"/>
  <c r="AB1361" i="24" s="1"/>
  <c r="AC1361" i="24" s="1"/>
  <c r="P1362" i="24"/>
  <c r="R1362" i="24" s="1"/>
  <c r="AB1362" i="24" s="1"/>
  <c r="AC1362" i="24" s="1"/>
  <c r="P1363" i="24"/>
  <c r="R1363" i="24" s="1"/>
  <c r="AB1363" i="24" s="1"/>
  <c r="AC1363" i="24" s="1"/>
  <c r="P1364" i="24"/>
  <c r="R1364" i="24" s="1"/>
  <c r="AB1364" i="24" s="1"/>
  <c r="AC1364" i="24" s="1"/>
  <c r="P1365" i="24"/>
  <c r="R1365" i="24" s="1"/>
  <c r="AB1365" i="24" s="1"/>
  <c r="AC1365" i="24" s="1"/>
  <c r="P1366" i="24"/>
  <c r="R1366" i="24" s="1"/>
  <c r="AB1366" i="24" s="1"/>
  <c r="AC1366" i="24" s="1"/>
  <c r="P1367" i="24"/>
  <c r="R1367" i="24" s="1"/>
  <c r="AB1367" i="24" s="1"/>
  <c r="AC1367" i="24" s="1"/>
  <c r="P1368" i="24"/>
  <c r="R1368" i="24" s="1"/>
  <c r="AB1368" i="24" s="1"/>
  <c r="AC1368" i="24" s="1"/>
  <c r="P1369" i="24"/>
  <c r="R1369" i="24" s="1"/>
  <c r="AB1369" i="24" s="1"/>
  <c r="AC1369" i="24" s="1"/>
  <c r="P1370" i="24"/>
  <c r="R1370" i="24" s="1"/>
  <c r="AB1370" i="24" s="1"/>
  <c r="AC1370" i="24" s="1"/>
  <c r="P1371" i="24"/>
  <c r="R1371" i="24" s="1"/>
  <c r="AB1371" i="24" s="1"/>
  <c r="AC1371" i="24" s="1"/>
  <c r="Z1372" i="24"/>
  <c r="AI1372" i="24" s="1"/>
  <c r="AL1372" i="24" s="1"/>
  <c r="P1372" i="24"/>
  <c r="R1372" i="24" s="1"/>
  <c r="AB1372" i="24" s="1"/>
  <c r="AC1372" i="24" s="1"/>
  <c r="Z1373" i="24"/>
  <c r="AI1373" i="24" s="1"/>
  <c r="AL1373" i="24" s="1"/>
  <c r="P1373" i="24"/>
  <c r="R1373" i="24" s="1"/>
  <c r="AB1373" i="24" s="1"/>
  <c r="AC1373" i="24" s="1"/>
  <c r="Z1374" i="24"/>
  <c r="AI1374" i="24" s="1"/>
  <c r="AL1374" i="24" s="1"/>
  <c r="P1374" i="24"/>
  <c r="R1374" i="24" s="1"/>
  <c r="AB1374" i="24" s="1"/>
  <c r="AC1374" i="24" s="1"/>
  <c r="Z1375" i="24"/>
  <c r="AI1375" i="24" s="1"/>
  <c r="AL1375" i="24" s="1"/>
  <c r="P1375" i="24"/>
  <c r="R1375" i="24" s="1"/>
  <c r="AB1375" i="24" s="1"/>
  <c r="AC1375" i="24" s="1"/>
  <c r="Z1376" i="24"/>
  <c r="AI1376" i="24" s="1"/>
  <c r="AL1376" i="24" s="1"/>
  <c r="P1376" i="24"/>
  <c r="R1376" i="24" s="1"/>
  <c r="AB1376" i="24" s="1"/>
  <c r="AC1376" i="24" s="1"/>
  <c r="Z1377" i="24"/>
  <c r="AI1377" i="24" s="1"/>
  <c r="AL1377" i="24" s="1"/>
  <c r="P1377" i="24"/>
  <c r="R1377" i="24" s="1"/>
  <c r="AB1377" i="24" s="1"/>
  <c r="AC1377" i="24" s="1"/>
  <c r="Z1378" i="24"/>
  <c r="AI1378" i="24" s="1"/>
  <c r="AL1378" i="24" s="1"/>
  <c r="P1378" i="24"/>
  <c r="R1378" i="24" s="1"/>
  <c r="AB1378" i="24" s="1"/>
  <c r="AC1378" i="24" s="1"/>
  <c r="Z1379" i="24"/>
  <c r="AI1379" i="24" s="1"/>
  <c r="AL1379" i="24" s="1"/>
  <c r="P1379" i="24"/>
  <c r="R1379" i="24" s="1"/>
  <c r="AB1379" i="24" s="1"/>
  <c r="AC1379" i="24" s="1"/>
  <c r="Z1380" i="24"/>
  <c r="AI1380" i="24" s="1"/>
  <c r="AL1380" i="24" s="1"/>
  <c r="P1380" i="24"/>
  <c r="R1380" i="24" s="1"/>
  <c r="AB1380" i="24" s="1"/>
  <c r="AC1380" i="24" s="1"/>
  <c r="Z1381" i="24"/>
  <c r="AI1381" i="24" s="1"/>
  <c r="AL1381" i="24" s="1"/>
  <c r="P1381" i="24"/>
  <c r="R1381" i="24" s="1"/>
  <c r="AB1381" i="24" s="1"/>
  <c r="AC1381" i="24" s="1"/>
  <c r="Z1382" i="24"/>
  <c r="AI1382" i="24" s="1"/>
  <c r="AL1382" i="24" s="1"/>
  <c r="P1382" i="24"/>
  <c r="R1382" i="24" s="1"/>
  <c r="AB1382" i="24" s="1"/>
  <c r="AC1382" i="24" s="1"/>
  <c r="Z1383" i="24"/>
  <c r="AI1383" i="24" s="1"/>
  <c r="AL1383" i="24" s="1"/>
  <c r="P1383" i="24"/>
  <c r="R1383" i="24" s="1"/>
  <c r="AB1383" i="24" s="1"/>
  <c r="AC1383" i="24" s="1"/>
  <c r="Z1384" i="24"/>
  <c r="AI1384" i="24" s="1"/>
  <c r="AL1384" i="24" s="1"/>
  <c r="P1384" i="24"/>
  <c r="R1384" i="24" s="1"/>
  <c r="AB1384" i="24" s="1"/>
  <c r="AC1384" i="24" s="1"/>
  <c r="Z1385" i="24"/>
  <c r="AI1385" i="24" s="1"/>
  <c r="AL1385" i="24" s="1"/>
  <c r="P1385" i="24"/>
  <c r="R1385" i="24" s="1"/>
  <c r="AB1385" i="24" s="1"/>
  <c r="AC1385" i="24" s="1"/>
  <c r="Z1386" i="24"/>
  <c r="AI1386" i="24" s="1"/>
  <c r="AL1386" i="24" s="1"/>
  <c r="P1386" i="24"/>
  <c r="R1386" i="24" s="1"/>
  <c r="AB1386" i="24" s="1"/>
  <c r="AC1386" i="24" s="1"/>
  <c r="P1387" i="24"/>
  <c r="R1387" i="24" s="1"/>
  <c r="AB1387" i="24" s="1"/>
  <c r="AC1387" i="24" s="1"/>
  <c r="P1388" i="24"/>
  <c r="R1388" i="24" s="1"/>
  <c r="AB1388" i="24" s="1"/>
  <c r="AC1388" i="24" s="1"/>
  <c r="P1389" i="24"/>
  <c r="R1389" i="24" s="1"/>
  <c r="AB1389" i="24" s="1"/>
  <c r="AC1389" i="24" s="1"/>
  <c r="P1390" i="24"/>
  <c r="R1390" i="24" s="1"/>
  <c r="AB1390" i="24" s="1"/>
  <c r="AC1390" i="24" s="1"/>
  <c r="P1391" i="24"/>
  <c r="R1391" i="24" s="1"/>
  <c r="AB1391" i="24" s="1"/>
  <c r="AC1391" i="24" s="1"/>
  <c r="P1392" i="24"/>
  <c r="R1392" i="24" s="1"/>
  <c r="AB1392" i="24" s="1"/>
  <c r="AC1392" i="24" s="1"/>
  <c r="P1393" i="24"/>
  <c r="R1393" i="24" s="1"/>
  <c r="AB1393" i="24" s="1"/>
  <c r="AC1393" i="24" s="1"/>
  <c r="P1394" i="24"/>
  <c r="R1394" i="24" s="1"/>
  <c r="AB1394" i="24" s="1"/>
  <c r="AC1394" i="24" s="1"/>
  <c r="P1395" i="24"/>
  <c r="R1395" i="24" s="1"/>
  <c r="AB1395" i="24" s="1"/>
  <c r="AC1395" i="24" s="1"/>
  <c r="P1396" i="24"/>
  <c r="R1396" i="24" s="1"/>
  <c r="AB1396" i="24" s="1"/>
  <c r="AC1396" i="24" s="1"/>
  <c r="P1397" i="24"/>
  <c r="R1397" i="24" s="1"/>
  <c r="AB1397" i="24" s="1"/>
  <c r="AC1397" i="24" s="1"/>
  <c r="P1398" i="24"/>
  <c r="R1398" i="24" s="1"/>
  <c r="AB1398" i="24" s="1"/>
  <c r="AC1398" i="24" s="1"/>
  <c r="P1399" i="24"/>
  <c r="R1399" i="24" s="1"/>
  <c r="AB1399" i="24" s="1"/>
  <c r="AC1399" i="24" s="1"/>
  <c r="P1400" i="24"/>
  <c r="R1400" i="24" s="1"/>
  <c r="AB1400" i="24" s="1"/>
  <c r="AC1400" i="24" s="1"/>
  <c r="P1401" i="24"/>
  <c r="R1401" i="24" s="1"/>
  <c r="AB1401" i="24" s="1"/>
  <c r="AC1401" i="24" s="1"/>
  <c r="Z1402" i="24"/>
  <c r="AI1402" i="24" s="1"/>
  <c r="AL1402" i="24" s="1"/>
  <c r="P1402" i="24"/>
  <c r="R1402" i="24" s="1"/>
  <c r="AB1402" i="24" s="1"/>
  <c r="AC1402" i="24" s="1"/>
  <c r="Z1403" i="24"/>
  <c r="AI1403" i="24" s="1"/>
  <c r="AL1403" i="24" s="1"/>
  <c r="P1403" i="24"/>
  <c r="R1403" i="24" s="1"/>
  <c r="AB1403" i="24" s="1"/>
  <c r="AC1403" i="24" s="1"/>
  <c r="Z1404" i="24"/>
  <c r="AI1404" i="24" s="1"/>
  <c r="AL1404" i="24" s="1"/>
  <c r="P1404" i="24"/>
  <c r="R1404" i="24" s="1"/>
  <c r="AB1404" i="24" s="1"/>
  <c r="AC1404" i="24" s="1"/>
  <c r="Z1405" i="24"/>
  <c r="AI1405" i="24" s="1"/>
  <c r="AL1405" i="24" s="1"/>
  <c r="P1405" i="24"/>
  <c r="R1405" i="24" s="1"/>
  <c r="AB1405" i="24" s="1"/>
  <c r="AC1405" i="24" s="1"/>
  <c r="Z1406" i="24"/>
  <c r="AI1406" i="24" s="1"/>
  <c r="AL1406" i="24" s="1"/>
  <c r="P1406" i="24"/>
  <c r="R1406" i="24" s="1"/>
  <c r="AB1406" i="24" s="1"/>
  <c r="AC1406" i="24" s="1"/>
  <c r="Z1407" i="24"/>
  <c r="AI1407" i="24" s="1"/>
  <c r="AL1407" i="24" s="1"/>
  <c r="P1407" i="24"/>
  <c r="R1407" i="24" s="1"/>
  <c r="AB1407" i="24" s="1"/>
  <c r="AC1407" i="24" s="1"/>
  <c r="Z1408" i="24"/>
  <c r="AI1408" i="24" s="1"/>
  <c r="AL1408" i="24" s="1"/>
  <c r="P1408" i="24"/>
  <c r="R1408" i="24" s="1"/>
  <c r="AB1408" i="24" s="1"/>
  <c r="AC1408" i="24" s="1"/>
  <c r="Z1409" i="24"/>
  <c r="AI1409" i="24" s="1"/>
  <c r="AL1409" i="24" s="1"/>
  <c r="P1409" i="24"/>
  <c r="R1409" i="24" s="1"/>
  <c r="AB1409" i="24" s="1"/>
  <c r="AC1409" i="24" s="1"/>
  <c r="Z1410" i="24"/>
  <c r="AI1410" i="24" s="1"/>
  <c r="AL1410" i="24" s="1"/>
  <c r="P1410" i="24"/>
  <c r="R1410" i="24" s="1"/>
  <c r="AB1410" i="24" s="1"/>
  <c r="AC1410" i="24" s="1"/>
  <c r="Z1411" i="24"/>
  <c r="AI1411" i="24" s="1"/>
  <c r="AL1411" i="24" s="1"/>
  <c r="P1411" i="24"/>
  <c r="R1411" i="24" s="1"/>
  <c r="AB1411" i="24" s="1"/>
  <c r="AC1411" i="24" s="1"/>
  <c r="Z1412" i="24"/>
  <c r="AI1412" i="24" s="1"/>
  <c r="AL1412" i="24" s="1"/>
  <c r="P1412" i="24"/>
  <c r="R1412" i="24" s="1"/>
  <c r="AB1412" i="24" s="1"/>
  <c r="AC1412" i="24" s="1"/>
  <c r="Z1413" i="24"/>
  <c r="AI1413" i="24" s="1"/>
  <c r="AL1413" i="24" s="1"/>
  <c r="P1413" i="24"/>
  <c r="R1413" i="24" s="1"/>
  <c r="AB1413" i="24" s="1"/>
  <c r="AC1413" i="24" s="1"/>
  <c r="Z1414" i="24"/>
  <c r="AI1414" i="24" s="1"/>
  <c r="AL1414" i="24" s="1"/>
  <c r="P1414" i="24"/>
  <c r="R1414" i="24" s="1"/>
  <c r="AB1414" i="24" s="1"/>
  <c r="AC1414" i="24" s="1"/>
  <c r="Z1415" i="24"/>
  <c r="AI1415" i="24" s="1"/>
  <c r="AL1415" i="24" s="1"/>
  <c r="P1415" i="24"/>
  <c r="R1415" i="24" s="1"/>
  <c r="AB1415" i="24" s="1"/>
  <c r="AC1415" i="24" s="1"/>
  <c r="Z1416" i="24"/>
  <c r="AI1416" i="24" s="1"/>
  <c r="AL1416" i="24" s="1"/>
  <c r="P1416" i="24"/>
  <c r="R1416" i="24" s="1"/>
  <c r="AB1416" i="24" s="1"/>
  <c r="AC1416" i="24" s="1"/>
  <c r="P1417" i="24"/>
  <c r="R1417" i="24" s="1"/>
  <c r="AB1417" i="24" s="1"/>
  <c r="AC1417" i="24" s="1"/>
  <c r="P1418" i="24"/>
  <c r="R1418" i="24" s="1"/>
  <c r="AB1418" i="24" s="1"/>
  <c r="AC1418" i="24" s="1"/>
  <c r="P1419" i="24"/>
  <c r="R1419" i="24" s="1"/>
  <c r="AB1419" i="24" s="1"/>
  <c r="AC1419" i="24" s="1"/>
  <c r="P1420" i="24"/>
  <c r="R1420" i="24" s="1"/>
  <c r="AB1420" i="24" s="1"/>
  <c r="AC1420" i="24" s="1"/>
  <c r="P1421" i="24"/>
  <c r="R1421" i="24" s="1"/>
  <c r="AB1421" i="24" s="1"/>
  <c r="AC1421" i="24" s="1"/>
  <c r="P1422" i="24"/>
  <c r="R1422" i="24" s="1"/>
  <c r="AB1422" i="24" s="1"/>
  <c r="AC1422" i="24" s="1"/>
  <c r="P1423" i="24"/>
  <c r="R1423" i="24" s="1"/>
  <c r="AB1423" i="24" s="1"/>
  <c r="AC1423" i="24" s="1"/>
  <c r="P1424" i="24"/>
  <c r="R1424" i="24" s="1"/>
  <c r="AB1424" i="24" s="1"/>
  <c r="AC1424" i="24" s="1"/>
  <c r="P1425" i="24"/>
  <c r="R1425" i="24" s="1"/>
  <c r="AB1425" i="24" s="1"/>
  <c r="AC1425" i="24" s="1"/>
  <c r="P1426" i="24"/>
  <c r="R1426" i="24" s="1"/>
  <c r="AB1426" i="24" s="1"/>
  <c r="AC1426" i="24" s="1"/>
  <c r="P1427" i="24"/>
  <c r="R1427" i="24" s="1"/>
  <c r="AB1427" i="24" s="1"/>
  <c r="AC1427" i="24" s="1"/>
  <c r="P1428" i="24"/>
  <c r="R1428" i="24" s="1"/>
  <c r="AB1428" i="24" s="1"/>
  <c r="AC1428" i="24" s="1"/>
  <c r="P1429" i="24"/>
  <c r="R1429" i="24" s="1"/>
  <c r="AB1429" i="24" s="1"/>
  <c r="AC1429" i="24" s="1"/>
  <c r="P1430" i="24"/>
  <c r="R1430" i="24" s="1"/>
  <c r="AB1430" i="24" s="1"/>
  <c r="AC1430" i="24" s="1"/>
  <c r="P1431" i="24"/>
  <c r="R1431" i="24" s="1"/>
  <c r="AB1431" i="24" s="1"/>
  <c r="AC1431" i="24" s="1"/>
  <c r="Z1432" i="24"/>
  <c r="AI1432" i="24" s="1"/>
  <c r="AL1432" i="24" s="1"/>
  <c r="P1432" i="24"/>
  <c r="R1432" i="24" s="1"/>
  <c r="AB1432" i="24" s="1"/>
  <c r="AC1432" i="24" s="1"/>
  <c r="Z1433" i="24"/>
  <c r="AI1433" i="24" s="1"/>
  <c r="AL1433" i="24" s="1"/>
  <c r="P1433" i="24"/>
  <c r="R1433" i="24" s="1"/>
  <c r="AB1433" i="24" s="1"/>
  <c r="AC1433" i="24" s="1"/>
  <c r="Z1434" i="24"/>
  <c r="AI1434" i="24" s="1"/>
  <c r="AL1434" i="24" s="1"/>
  <c r="P1434" i="24"/>
  <c r="R1434" i="24" s="1"/>
  <c r="AB1434" i="24" s="1"/>
  <c r="AC1434" i="24" s="1"/>
  <c r="Z1435" i="24"/>
  <c r="AI1435" i="24" s="1"/>
  <c r="AL1435" i="24" s="1"/>
  <c r="P1435" i="24"/>
  <c r="R1435" i="24" s="1"/>
  <c r="AB1435" i="24" s="1"/>
  <c r="AC1435" i="24" s="1"/>
  <c r="Z1436" i="24"/>
  <c r="AI1436" i="24" s="1"/>
  <c r="AL1436" i="24" s="1"/>
  <c r="P1436" i="24"/>
  <c r="R1436" i="24" s="1"/>
  <c r="AB1436" i="24" s="1"/>
  <c r="AC1436" i="24" s="1"/>
  <c r="Z1437" i="24"/>
  <c r="AI1437" i="24" s="1"/>
  <c r="AL1437" i="24" s="1"/>
  <c r="P1437" i="24"/>
  <c r="R1437" i="24" s="1"/>
  <c r="AB1437" i="24" s="1"/>
  <c r="AC1437" i="24" s="1"/>
  <c r="Z1438" i="24"/>
  <c r="AI1438" i="24" s="1"/>
  <c r="AL1438" i="24" s="1"/>
  <c r="P1438" i="24"/>
  <c r="R1438" i="24" s="1"/>
  <c r="AB1438" i="24" s="1"/>
  <c r="AC1438" i="24" s="1"/>
  <c r="Z1439" i="24"/>
  <c r="AI1439" i="24" s="1"/>
  <c r="AL1439" i="24" s="1"/>
  <c r="P1439" i="24"/>
  <c r="R1439" i="24" s="1"/>
  <c r="AB1439" i="24" s="1"/>
  <c r="AC1439" i="24" s="1"/>
  <c r="Z1440" i="24"/>
  <c r="AI1440" i="24" s="1"/>
  <c r="AL1440" i="24" s="1"/>
  <c r="P1440" i="24"/>
  <c r="R1440" i="24" s="1"/>
  <c r="AB1440" i="24" s="1"/>
  <c r="AC1440" i="24" s="1"/>
  <c r="Z1441" i="24"/>
  <c r="AI1441" i="24" s="1"/>
  <c r="AL1441" i="24" s="1"/>
  <c r="P1441" i="24"/>
  <c r="R1441" i="24" s="1"/>
  <c r="AB1441" i="24" s="1"/>
  <c r="AC1441" i="24" s="1"/>
  <c r="Z1442" i="24"/>
  <c r="AI1442" i="24" s="1"/>
  <c r="AL1442" i="24" s="1"/>
  <c r="P1442" i="24"/>
  <c r="R1442" i="24" s="1"/>
  <c r="AB1442" i="24" s="1"/>
  <c r="AC1442" i="24" s="1"/>
  <c r="Z1443" i="24"/>
  <c r="AI1443" i="24" s="1"/>
  <c r="AL1443" i="24" s="1"/>
  <c r="P1443" i="24"/>
  <c r="R1443" i="24" s="1"/>
  <c r="AB1443" i="24" s="1"/>
  <c r="AC1443" i="24" s="1"/>
  <c r="Z1444" i="24"/>
  <c r="AI1444" i="24" s="1"/>
  <c r="AL1444" i="24" s="1"/>
  <c r="P1444" i="24"/>
  <c r="R1444" i="24" s="1"/>
  <c r="AB1444" i="24" s="1"/>
  <c r="AC1444" i="24" s="1"/>
  <c r="Z1445" i="24"/>
  <c r="AI1445" i="24" s="1"/>
  <c r="AL1445" i="24" s="1"/>
  <c r="P1445" i="24"/>
  <c r="R1445" i="24" s="1"/>
  <c r="AB1445" i="24" s="1"/>
  <c r="AC1445" i="24" s="1"/>
  <c r="Z1446" i="24"/>
  <c r="AI1446" i="24" s="1"/>
  <c r="AL1446" i="24" s="1"/>
  <c r="P1446" i="24"/>
  <c r="R1446" i="24" s="1"/>
  <c r="AB1446" i="24" s="1"/>
  <c r="AC1446" i="24" s="1"/>
  <c r="P1447" i="24"/>
  <c r="R1447" i="24" s="1"/>
  <c r="AB1447" i="24" s="1"/>
  <c r="AC1447" i="24" s="1"/>
  <c r="P1448" i="24"/>
  <c r="R1448" i="24" s="1"/>
  <c r="AB1448" i="24" s="1"/>
  <c r="AC1448" i="24" s="1"/>
  <c r="P1449" i="24"/>
  <c r="R1449" i="24" s="1"/>
  <c r="AB1449" i="24" s="1"/>
  <c r="AC1449" i="24" s="1"/>
  <c r="P1450" i="24"/>
  <c r="R1450" i="24" s="1"/>
  <c r="AB1450" i="24" s="1"/>
  <c r="AC1450" i="24" s="1"/>
  <c r="P1451" i="24"/>
  <c r="R1451" i="24" s="1"/>
  <c r="AB1451" i="24" s="1"/>
  <c r="AC1451" i="24" s="1"/>
  <c r="P1452" i="24"/>
  <c r="R1452" i="24" s="1"/>
  <c r="AB1452" i="24" s="1"/>
  <c r="AC1452" i="24" s="1"/>
  <c r="P1453" i="24"/>
  <c r="R1453" i="24" s="1"/>
  <c r="AB1453" i="24" s="1"/>
  <c r="AC1453" i="24" s="1"/>
  <c r="P1454" i="24"/>
  <c r="R1454" i="24" s="1"/>
  <c r="AB1454" i="24" s="1"/>
  <c r="AC1454" i="24" s="1"/>
  <c r="P1455" i="24"/>
  <c r="R1455" i="24" s="1"/>
  <c r="AB1455" i="24" s="1"/>
  <c r="AC1455" i="24" s="1"/>
  <c r="P1456" i="24"/>
  <c r="R1456" i="24" s="1"/>
  <c r="AB1456" i="24" s="1"/>
  <c r="AC1456" i="24" s="1"/>
  <c r="P1457" i="24"/>
  <c r="R1457" i="24" s="1"/>
  <c r="AB1457" i="24" s="1"/>
  <c r="AC1457" i="24" s="1"/>
  <c r="P1458" i="24"/>
  <c r="R1458" i="24" s="1"/>
  <c r="AB1458" i="24" s="1"/>
  <c r="AC1458" i="24" s="1"/>
  <c r="P1459" i="24"/>
  <c r="R1459" i="24" s="1"/>
  <c r="AB1459" i="24" s="1"/>
  <c r="AC1459" i="24" s="1"/>
  <c r="P1460" i="24"/>
  <c r="R1460" i="24" s="1"/>
  <c r="AB1460" i="24" s="1"/>
  <c r="AC1460" i="24" s="1"/>
  <c r="P1461" i="24"/>
  <c r="R1461" i="24" s="1"/>
  <c r="AB1461" i="24" s="1"/>
  <c r="AC1461" i="24" s="1"/>
  <c r="Z1462" i="24"/>
  <c r="AI1462" i="24" s="1"/>
  <c r="AL1462" i="24" s="1"/>
  <c r="P1462" i="24"/>
  <c r="R1462" i="24" s="1"/>
  <c r="AB1462" i="24" s="1"/>
  <c r="AC1462" i="24" s="1"/>
  <c r="Z1463" i="24"/>
  <c r="AI1463" i="24" s="1"/>
  <c r="AL1463" i="24" s="1"/>
  <c r="P1463" i="24"/>
  <c r="R1463" i="24" s="1"/>
  <c r="AB1463" i="24" s="1"/>
  <c r="AC1463" i="24" s="1"/>
  <c r="Z1464" i="24"/>
  <c r="AI1464" i="24" s="1"/>
  <c r="AL1464" i="24" s="1"/>
  <c r="P1464" i="24"/>
  <c r="R1464" i="24" s="1"/>
  <c r="AB1464" i="24" s="1"/>
  <c r="AC1464" i="24" s="1"/>
  <c r="Z1465" i="24"/>
  <c r="AI1465" i="24" s="1"/>
  <c r="AL1465" i="24" s="1"/>
  <c r="P1465" i="24"/>
  <c r="R1465" i="24" s="1"/>
  <c r="AB1465" i="24" s="1"/>
  <c r="AC1465" i="24" s="1"/>
  <c r="Z1466" i="24"/>
  <c r="AI1466" i="24" s="1"/>
  <c r="AL1466" i="24" s="1"/>
  <c r="P1466" i="24"/>
  <c r="R1466" i="24" s="1"/>
  <c r="AB1466" i="24" s="1"/>
  <c r="AC1466" i="24" s="1"/>
  <c r="Z1467" i="24"/>
  <c r="AI1467" i="24" s="1"/>
  <c r="AL1467" i="24" s="1"/>
  <c r="P1467" i="24"/>
  <c r="R1467" i="24" s="1"/>
  <c r="AB1467" i="24" s="1"/>
  <c r="AC1467" i="24" s="1"/>
  <c r="Z1468" i="24"/>
  <c r="AI1468" i="24" s="1"/>
  <c r="AL1468" i="24" s="1"/>
  <c r="P1468" i="24"/>
  <c r="R1468" i="24" s="1"/>
  <c r="AB1468" i="24" s="1"/>
  <c r="AC1468" i="24" s="1"/>
  <c r="Z1469" i="24"/>
  <c r="AI1469" i="24" s="1"/>
  <c r="AL1469" i="24" s="1"/>
  <c r="P1469" i="24"/>
  <c r="R1469" i="24" s="1"/>
  <c r="AB1469" i="24" s="1"/>
  <c r="AC1469" i="24" s="1"/>
  <c r="Z1470" i="24"/>
  <c r="AI1470" i="24" s="1"/>
  <c r="AL1470" i="24" s="1"/>
  <c r="P1470" i="24"/>
  <c r="R1470" i="24" s="1"/>
  <c r="AB1470" i="24" s="1"/>
  <c r="AC1470" i="24" s="1"/>
  <c r="Z1471" i="24"/>
  <c r="AI1471" i="24" s="1"/>
  <c r="AL1471" i="24" s="1"/>
  <c r="P1471" i="24"/>
  <c r="R1471" i="24" s="1"/>
  <c r="AB1471" i="24" s="1"/>
  <c r="AC1471" i="24" s="1"/>
  <c r="Z1472" i="24"/>
  <c r="AI1472" i="24" s="1"/>
  <c r="AL1472" i="24" s="1"/>
  <c r="P1472" i="24"/>
  <c r="R1472" i="24" s="1"/>
  <c r="AB1472" i="24" s="1"/>
  <c r="AC1472" i="24" s="1"/>
  <c r="Z1473" i="24"/>
  <c r="AI1473" i="24" s="1"/>
  <c r="AL1473" i="24" s="1"/>
  <c r="P1473" i="24"/>
  <c r="R1473" i="24" s="1"/>
  <c r="AB1473" i="24" s="1"/>
  <c r="AC1473" i="24" s="1"/>
  <c r="Z1474" i="24"/>
  <c r="AI1474" i="24" s="1"/>
  <c r="AL1474" i="24" s="1"/>
  <c r="P1474" i="24"/>
  <c r="R1474" i="24" s="1"/>
  <c r="AB1474" i="24" s="1"/>
  <c r="AC1474" i="24" s="1"/>
  <c r="Z1475" i="24"/>
  <c r="AI1475" i="24" s="1"/>
  <c r="AL1475" i="24" s="1"/>
  <c r="P1475" i="24"/>
  <c r="R1475" i="24" s="1"/>
  <c r="AB1475" i="24" s="1"/>
  <c r="AC1475" i="24" s="1"/>
  <c r="Z1476" i="24"/>
  <c r="AI1476" i="24" s="1"/>
  <c r="AL1476" i="24" s="1"/>
  <c r="P1476" i="24"/>
  <c r="R1476" i="24" s="1"/>
  <c r="AB1476" i="24" s="1"/>
  <c r="AC1476" i="24" s="1"/>
  <c r="P1477" i="24"/>
  <c r="R1477" i="24" s="1"/>
  <c r="AB1477" i="24" s="1"/>
  <c r="AC1477" i="24" s="1"/>
  <c r="P1478" i="24"/>
  <c r="R1478" i="24" s="1"/>
  <c r="AB1478" i="24" s="1"/>
  <c r="AC1478" i="24" s="1"/>
  <c r="P1479" i="24"/>
  <c r="R1479" i="24" s="1"/>
  <c r="AB1479" i="24" s="1"/>
  <c r="AC1479" i="24" s="1"/>
  <c r="P1480" i="24"/>
  <c r="R1480" i="24" s="1"/>
  <c r="AB1480" i="24" s="1"/>
  <c r="AC1480" i="24" s="1"/>
  <c r="P1481" i="24"/>
  <c r="R1481" i="24" s="1"/>
  <c r="AB1481" i="24" s="1"/>
  <c r="AC1481" i="24" s="1"/>
  <c r="P1482" i="24"/>
  <c r="R1482" i="24" s="1"/>
  <c r="AB1482" i="24" s="1"/>
  <c r="AC1482" i="24" s="1"/>
  <c r="P1483" i="24"/>
  <c r="R1483" i="24" s="1"/>
  <c r="AB1483" i="24" s="1"/>
  <c r="AC1483" i="24" s="1"/>
  <c r="P1484" i="24"/>
  <c r="R1484" i="24" s="1"/>
  <c r="AB1484" i="24" s="1"/>
  <c r="AC1484" i="24" s="1"/>
  <c r="P1485" i="24"/>
  <c r="R1485" i="24" s="1"/>
  <c r="AB1485" i="24" s="1"/>
  <c r="AC1485" i="24" s="1"/>
  <c r="P1486" i="24"/>
  <c r="R1486" i="24" s="1"/>
  <c r="AB1486" i="24" s="1"/>
  <c r="AC1486" i="24" s="1"/>
  <c r="P1487" i="24"/>
  <c r="R1487" i="24" s="1"/>
  <c r="AB1487" i="24" s="1"/>
  <c r="AC1487" i="24" s="1"/>
  <c r="P1488" i="24"/>
  <c r="R1488" i="24" s="1"/>
  <c r="AB1488" i="24" s="1"/>
  <c r="AC1488" i="24" s="1"/>
  <c r="P1489" i="24"/>
  <c r="R1489" i="24" s="1"/>
  <c r="AB1489" i="24" s="1"/>
  <c r="AC1489" i="24" s="1"/>
  <c r="P1490" i="24"/>
  <c r="R1490" i="24" s="1"/>
  <c r="AB1490" i="24" s="1"/>
  <c r="AC1490" i="24" s="1"/>
  <c r="P1491" i="24"/>
  <c r="R1491" i="24" s="1"/>
  <c r="AB1491" i="24" s="1"/>
  <c r="AC1491" i="24" s="1"/>
  <c r="Z1492" i="24"/>
  <c r="AI1492" i="24" s="1"/>
  <c r="AL1492" i="24" s="1"/>
  <c r="P1492" i="24"/>
  <c r="R1492" i="24" s="1"/>
  <c r="AB1492" i="24" s="1"/>
  <c r="AC1492" i="24" s="1"/>
  <c r="Z1493" i="24"/>
  <c r="AI1493" i="24" s="1"/>
  <c r="AL1493" i="24" s="1"/>
  <c r="P1493" i="24"/>
  <c r="R1493" i="24" s="1"/>
  <c r="AB1493" i="24" s="1"/>
  <c r="AC1493" i="24" s="1"/>
  <c r="Z1494" i="24"/>
  <c r="AI1494" i="24" s="1"/>
  <c r="AL1494" i="24" s="1"/>
  <c r="P1494" i="24"/>
  <c r="R1494" i="24" s="1"/>
  <c r="AB1494" i="24" s="1"/>
  <c r="AC1494" i="24" s="1"/>
  <c r="Z1495" i="24"/>
  <c r="AI1495" i="24" s="1"/>
  <c r="AL1495" i="24" s="1"/>
  <c r="P1495" i="24"/>
  <c r="R1495" i="24" s="1"/>
  <c r="AB1495" i="24" s="1"/>
  <c r="AC1495" i="24" s="1"/>
  <c r="Z1496" i="24"/>
  <c r="AI1496" i="24" s="1"/>
  <c r="AL1496" i="24" s="1"/>
  <c r="P1496" i="24"/>
  <c r="R1496" i="24" s="1"/>
  <c r="AB1496" i="24" s="1"/>
  <c r="AC1496" i="24" s="1"/>
  <c r="Z1497" i="24"/>
  <c r="AI1497" i="24" s="1"/>
  <c r="AL1497" i="24" s="1"/>
  <c r="P1497" i="24"/>
  <c r="R1497" i="24" s="1"/>
  <c r="AB1497" i="24" s="1"/>
  <c r="AC1497" i="24" s="1"/>
  <c r="Z1498" i="24"/>
  <c r="AI1498" i="24" s="1"/>
  <c r="AL1498" i="24" s="1"/>
  <c r="P1498" i="24"/>
  <c r="R1498" i="24" s="1"/>
  <c r="AB1498" i="24" s="1"/>
  <c r="AC1498" i="24" s="1"/>
  <c r="Z1499" i="24"/>
  <c r="AI1499" i="24" s="1"/>
  <c r="AL1499" i="24" s="1"/>
  <c r="P1499" i="24"/>
  <c r="R1499" i="24" s="1"/>
  <c r="AB1499" i="24" s="1"/>
  <c r="AC1499" i="24" s="1"/>
  <c r="Z1500" i="24"/>
  <c r="AI1500" i="24" s="1"/>
  <c r="AL1500" i="24" s="1"/>
  <c r="P1500" i="24"/>
  <c r="R1500" i="24" s="1"/>
  <c r="AB1500" i="24" s="1"/>
  <c r="AC1500" i="24" s="1"/>
  <c r="Z1501" i="24"/>
  <c r="AI1501" i="24" s="1"/>
  <c r="AL1501" i="24" s="1"/>
  <c r="P1501" i="24"/>
  <c r="R1501" i="24" s="1"/>
  <c r="AB1501" i="24" s="1"/>
  <c r="AC1501" i="24" s="1"/>
  <c r="Z1502" i="24"/>
  <c r="AI1502" i="24" s="1"/>
  <c r="AL1502" i="24" s="1"/>
  <c r="P1502" i="24"/>
  <c r="R1502" i="24" s="1"/>
  <c r="AB1502" i="24" s="1"/>
  <c r="AC1502" i="24" s="1"/>
  <c r="Z1503" i="24"/>
  <c r="AI1503" i="24" s="1"/>
  <c r="AL1503" i="24" s="1"/>
  <c r="P1503" i="24"/>
  <c r="R1503" i="24" s="1"/>
  <c r="AB1503" i="24" s="1"/>
  <c r="AC1503" i="24" s="1"/>
  <c r="Z1504" i="24"/>
  <c r="AI1504" i="24" s="1"/>
  <c r="AL1504" i="24" s="1"/>
  <c r="P1504" i="24"/>
  <c r="R1504" i="24" s="1"/>
  <c r="AB1504" i="24" s="1"/>
  <c r="AC1504" i="24" s="1"/>
  <c r="Z1505" i="24"/>
  <c r="AI1505" i="24" s="1"/>
  <c r="AL1505" i="24" s="1"/>
  <c r="P1505" i="24"/>
  <c r="R1505" i="24" s="1"/>
  <c r="AB1505" i="24" s="1"/>
  <c r="AC1505" i="24" s="1"/>
  <c r="Z1506" i="24"/>
  <c r="AI1506" i="24" s="1"/>
  <c r="AL1506" i="24" s="1"/>
  <c r="P1506" i="24"/>
  <c r="R1506" i="24" s="1"/>
  <c r="AB1506" i="24" s="1"/>
  <c r="AC1506" i="24" s="1"/>
  <c r="Z1507" i="24"/>
  <c r="AI1507" i="24" s="1"/>
  <c r="AL1507" i="24" s="1"/>
  <c r="P1507" i="24"/>
  <c r="R1507" i="24" s="1"/>
  <c r="AB1507" i="24" s="1"/>
  <c r="AC1507" i="24" s="1"/>
  <c r="Z1508" i="24"/>
  <c r="AI1508" i="24" s="1"/>
  <c r="AL1508" i="24" s="1"/>
  <c r="P1508" i="24"/>
  <c r="R1508" i="24" s="1"/>
  <c r="AB1508" i="24" s="1"/>
  <c r="AC1508" i="24" s="1"/>
  <c r="Z1509" i="24"/>
  <c r="AI1509" i="24" s="1"/>
  <c r="AL1509" i="24" s="1"/>
  <c r="P1509" i="24"/>
  <c r="R1509" i="24" s="1"/>
  <c r="AB1509" i="24" s="1"/>
  <c r="AC1509" i="24" s="1"/>
  <c r="Z1510" i="24"/>
  <c r="AI1510" i="24" s="1"/>
  <c r="AL1510" i="24" s="1"/>
  <c r="P1510" i="24"/>
  <c r="R1510" i="24" s="1"/>
  <c r="AB1510" i="24" s="1"/>
  <c r="AC1510" i="24" s="1"/>
  <c r="Z1511" i="24"/>
  <c r="AI1511" i="24" s="1"/>
  <c r="AL1511" i="24" s="1"/>
  <c r="P1511" i="24"/>
  <c r="R1511" i="24" s="1"/>
  <c r="AB1511" i="24" s="1"/>
  <c r="AC1511" i="24" s="1"/>
  <c r="Z1512" i="24"/>
  <c r="AI1512" i="24" s="1"/>
  <c r="AL1512" i="24" s="1"/>
  <c r="P1512" i="24"/>
  <c r="R1512" i="24" s="1"/>
  <c r="AB1512" i="24" s="1"/>
  <c r="AC1512" i="24" s="1"/>
  <c r="Z1513" i="24"/>
  <c r="AI1513" i="24" s="1"/>
  <c r="AL1513" i="24" s="1"/>
  <c r="P1513" i="24"/>
  <c r="R1513" i="24" s="1"/>
  <c r="AB1513" i="24" s="1"/>
  <c r="AC1513" i="24" s="1"/>
  <c r="Z1514" i="24"/>
  <c r="AI1514" i="24" s="1"/>
  <c r="AL1514" i="24" s="1"/>
  <c r="P1514" i="24"/>
  <c r="R1514" i="24" s="1"/>
  <c r="AB1514" i="24" s="1"/>
  <c r="AC1514" i="24" s="1"/>
  <c r="Z1515" i="24"/>
  <c r="AI1515" i="24" s="1"/>
  <c r="AL1515" i="24" s="1"/>
  <c r="P1515" i="24"/>
  <c r="R1515" i="24" s="1"/>
  <c r="AB1515" i="24" s="1"/>
  <c r="AC1515" i="24" s="1"/>
  <c r="Z1516" i="24"/>
  <c r="AI1516" i="24" s="1"/>
  <c r="AL1516" i="24" s="1"/>
  <c r="P1516" i="24"/>
  <c r="R1516" i="24" s="1"/>
  <c r="AB1516" i="24" s="1"/>
  <c r="AC1516" i="24" s="1"/>
  <c r="Z1517" i="24"/>
  <c r="AI1517" i="24" s="1"/>
  <c r="AL1517" i="24" s="1"/>
  <c r="P1517" i="24"/>
  <c r="R1517" i="24" s="1"/>
  <c r="AB1517" i="24" s="1"/>
  <c r="AC1517" i="24" s="1"/>
  <c r="Z1518" i="24"/>
  <c r="AI1518" i="24" s="1"/>
  <c r="AL1518" i="24" s="1"/>
  <c r="P1518" i="24"/>
  <c r="R1518" i="24" s="1"/>
  <c r="AB1518" i="24" s="1"/>
  <c r="AC1518" i="24" s="1"/>
  <c r="Z1519" i="24"/>
  <c r="AI1519" i="24" s="1"/>
  <c r="AL1519" i="24" s="1"/>
  <c r="P1519" i="24"/>
  <c r="R1519" i="24" s="1"/>
  <c r="AB1519" i="24" s="1"/>
  <c r="AC1519" i="24" s="1"/>
  <c r="Z1520" i="24"/>
  <c r="AI1520" i="24" s="1"/>
  <c r="AL1520" i="24" s="1"/>
  <c r="P1520" i="24"/>
  <c r="R1520" i="24" s="1"/>
  <c r="AB1520" i="24" s="1"/>
  <c r="AC1520" i="24" s="1"/>
  <c r="Z1521" i="24"/>
  <c r="AI1521" i="24" s="1"/>
  <c r="AL1521" i="24" s="1"/>
  <c r="P1521" i="24"/>
  <c r="R1521" i="24" s="1"/>
  <c r="AB1521" i="24" s="1"/>
  <c r="AC1521" i="24" s="1"/>
  <c r="Z1522" i="24"/>
  <c r="AI1522" i="24" s="1"/>
  <c r="AL1522" i="24" s="1"/>
  <c r="P1522" i="24"/>
  <c r="R1522" i="24" s="1"/>
  <c r="AB1522" i="24" s="1"/>
  <c r="AC1522" i="24" s="1"/>
  <c r="Z1523" i="24"/>
  <c r="AI1523" i="24" s="1"/>
  <c r="AL1523" i="24" s="1"/>
  <c r="P1523" i="24"/>
  <c r="R1523" i="24" s="1"/>
  <c r="AB1523" i="24" s="1"/>
  <c r="AC1523" i="24" s="1"/>
  <c r="Z1524" i="24"/>
  <c r="AI1524" i="24" s="1"/>
  <c r="AL1524" i="24" s="1"/>
  <c r="P1524" i="24"/>
  <c r="R1524" i="24" s="1"/>
  <c r="AB1524" i="24" s="1"/>
  <c r="AC1524" i="24" s="1"/>
  <c r="Z1525" i="24"/>
  <c r="AI1525" i="24" s="1"/>
  <c r="AL1525" i="24" s="1"/>
  <c r="P1525" i="24"/>
  <c r="R1525" i="24" s="1"/>
  <c r="AB1525" i="24" s="1"/>
  <c r="AC1525" i="24" s="1"/>
  <c r="Z1526" i="24"/>
  <c r="AI1526" i="24" s="1"/>
  <c r="AL1526" i="24" s="1"/>
  <c r="P1526" i="24"/>
  <c r="R1526" i="24" s="1"/>
  <c r="AB1526" i="24" s="1"/>
  <c r="AC1526" i="24" s="1"/>
  <c r="Z1527" i="24"/>
  <c r="AI1527" i="24" s="1"/>
  <c r="AL1527" i="24" s="1"/>
  <c r="P1527" i="24"/>
  <c r="R1527" i="24" s="1"/>
  <c r="AB1527" i="24" s="1"/>
  <c r="AC1527" i="24" s="1"/>
  <c r="Z1528" i="24"/>
  <c r="AI1528" i="24" s="1"/>
  <c r="AL1528" i="24" s="1"/>
  <c r="P1528" i="24"/>
  <c r="R1528" i="24" s="1"/>
  <c r="AB1528" i="24" s="1"/>
  <c r="AC1528" i="24" s="1"/>
  <c r="Z1529" i="24"/>
  <c r="AI1529" i="24" s="1"/>
  <c r="AL1529" i="24" s="1"/>
  <c r="P1529" i="24"/>
  <c r="R1529" i="24" s="1"/>
  <c r="AB1529" i="24" s="1"/>
  <c r="AC1529" i="24" s="1"/>
  <c r="Z1530" i="24"/>
  <c r="AI1530" i="24" s="1"/>
  <c r="AL1530" i="24" s="1"/>
  <c r="P1530" i="24"/>
  <c r="R1530" i="24" s="1"/>
  <c r="AB1530" i="24" s="1"/>
  <c r="AC1530" i="24" s="1"/>
  <c r="Z1531" i="24"/>
  <c r="AI1531" i="24" s="1"/>
  <c r="AL1531" i="24" s="1"/>
  <c r="P1531" i="24"/>
  <c r="R1531" i="24" s="1"/>
  <c r="AB1531" i="24" s="1"/>
  <c r="AC1531" i="24" s="1"/>
  <c r="Z1532" i="24"/>
  <c r="AI1532" i="24" s="1"/>
  <c r="AL1532" i="24" s="1"/>
  <c r="P1532" i="24"/>
  <c r="R1532" i="24" s="1"/>
  <c r="AB1532" i="24" s="1"/>
  <c r="AC1532" i="24" s="1"/>
  <c r="Z1533" i="24"/>
  <c r="AI1533" i="24" s="1"/>
  <c r="AL1533" i="24" s="1"/>
  <c r="P1533" i="24"/>
  <c r="R1533" i="24" s="1"/>
  <c r="AB1533" i="24" s="1"/>
  <c r="AC1533" i="24" s="1"/>
  <c r="Z1534" i="24"/>
  <c r="AI1534" i="24" s="1"/>
  <c r="AL1534" i="24" s="1"/>
  <c r="P1534" i="24"/>
  <c r="R1534" i="24" s="1"/>
  <c r="AB1534" i="24" s="1"/>
  <c r="AC1534" i="24" s="1"/>
  <c r="Z1535" i="24"/>
  <c r="AI1535" i="24" s="1"/>
  <c r="AL1535" i="24" s="1"/>
  <c r="P1535" i="24"/>
  <c r="R1535" i="24" s="1"/>
  <c r="AB1535" i="24" s="1"/>
  <c r="AC1535" i="24" s="1"/>
  <c r="Z1536" i="24"/>
  <c r="AI1536" i="24" s="1"/>
  <c r="AL1536" i="24" s="1"/>
  <c r="P1536" i="24"/>
  <c r="R1536" i="24" s="1"/>
  <c r="AB1536" i="24" s="1"/>
  <c r="AC1536" i="24" s="1"/>
  <c r="P1537" i="24"/>
  <c r="R1537" i="24" s="1"/>
  <c r="AB1537" i="24" s="1"/>
  <c r="AC1537" i="24" s="1"/>
  <c r="P1538" i="24"/>
  <c r="R1538" i="24" s="1"/>
  <c r="AB1538" i="24" s="1"/>
  <c r="AC1538" i="24" s="1"/>
  <c r="P1539" i="24"/>
  <c r="R1539" i="24" s="1"/>
  <c r="AB1539" i="24" s="1"/>
  <c r="AC1539" i="24" s="1"/>
  <c r="P1540" i="24"/>
  <c r="R1540" i="24" s="1"/>
  <c r="AB1540" i="24" s="1"/>
  <c r="AC1540" i="24" s="1"/>
  <c r="P1541" i="24"/>
  <c r="R1541" i="24" s="1"/>
  <c r="AB1541" i="24" s="1"/>
  <c r="AC1541" i="24" s="1"/>
  <c r="P1542" i="24"/>
  <c r="R1542" i="24" s="1"/>
  <c r="AB1542" i="24" s="1"/>
  <c r="AC1542" i="24" s="1"/>
  <c r="P1543" i="24"/>
  <c r="R1543" i="24" s="1"/>
  <c r="AB1543" i="24" s="1"/>
  <c r="AC1543" i="24" s="1"/>
  <c r="P1544" i="24"/>
  <c r="R1544" i="24" s="1"/>
  <c r="AB1544" i="24" s="1"/>
  <c r="AC1544" i="24" s="1"/>
  <c r="P1545" i="24"/>
  <c r="R1545" i="24" s="1"/>
  <c r="AB1545" i="24" s="1"/>
  <c r="AC1545" i="24" s="1"/>
  <c r="P1546" i="24"/>
  <c r="R1546" i="24" s="1"/>
  <c r="AB1546" i="24" s="1"/>
  <c r="AC1546" i="24" s="1"/>
  <c r="P1547" i="24"/>
  <c r="R1547" i="24" s="1"/>
  <c r="AB1547" i="24" s="1"/>
  <c r="AC1547" i="24" s="1"/>
  <c r="P1548" i="24"/>
  <c r="R1548" i="24" s="1"/>
  <c r="AB1548" i="24" s="1"/>
  <c r="AC1548" i="24" s="1"/>
  <c r="P1549" i="24"/>
  <c r="R1549" i="24" s="1"/>
  <c r="AB1549" i="24" s="1"/>
  <c r="AC1549" i="24" s="1"/>
  <c r="P1550" i="24"/>
  <c r="R1550" i="24" s="1"/>
  <c r="AB1550" i="24" s="1"/>
  <c r="AC1550" i="24" s="1"/>
  <c r="P1551" i="24"/>
  <c r="R1551" i="24" s="1"/>
  <c r="AB1551" i="24" s="1"/>
  <c r="AC1551" i="24" s="1"/>
  <c r="Z1552" i="24"/>
  <c r="AI1552" i="24" s="1"/>
  <c r="AL1552" i="24" s="1"/>
  <c r="P1552" i="24"/>
  <c r="R1552" i="24" s="1"/>
  <c r="AB1552" i="24" s="1"/>
  <c r="AC1552" i="24" s="1"/>
  <c r="Z1553" i="24"/>
  <c r="AI1553" i="24" s="1"/>
  <c r="AL1553" i="24" s="1"/>
  <c r="P1553" i="24"/>
  <c r="R1553" i="24" s="1"/>
  <c r="AB1553" i="24" s="1"/>
  <c r="AC1553" i="24" s="1"/>
  <c r="Z1554" i="24"/>
  <c r="AI1554" i="24" s="1"/>
  <c r="AL1554" i="24" s="1"/>
  <c r="P1554" i="24"/>
  <c r="R1554" i="24" s="1"/>
  <c r="AB1554" i="24" s="1"/>
  <c r="AC1554" i="24" s="1"/>
  <c r="Z1555" i="24"/>
  <c r="AI1555" i="24" s="1"/>
  <c r="AL1555" i="24" s="1"/>
  <c r="P1555" i="24"/>
  <c r="R1555" i="24" s="1"/>
  <c r="AB1555" i="24" s="1"/>
  <c r="AC1555" i="24" s="1"/>
  <c r="Z1556" i="24"/>
  <c r="AI1556" i="24" s="1"/>
  <c r="AL1556" i="24" s="1"/>
  <c r="P1556" i="24"/>
  <c r="R1556" i="24" s="1"/>
  <c r="AB1556" i="24" s="1"/>
  <c r="AC1556" i="24" s="1"/>
  <c r="P1558" i="24"/>
  <c r="R1558" i="24" s="1"/>
  <c r="AB1558" i="24" s="1"/>
  <c r="AC1558" i="24" s="1"/>
  <c r="P1559" i="24"/>
  <c r="R1559" i="24" s="1"/>
  <c r="AB1559" i="24" s="1"/>
  <c r="AC1559" i="24" s="1"/>
  <c r="P1560" i="24"/>
  <c r="R1560" i="24" s="1"/>
  <c r="AB1560" i="24" s="1"/>
  <c r="AC1560" i="24" s="1"/>
  <c r="P1561" i="24"/>
  <c r="R1561" i="24" s="1"/>
  <c r="AB1561" i="24" s="1"/>
  <c r="AC1561" i="24" s="1"/>
  <c r="P1562" i="24"/>
  <c r="R1562" i="24" s="1"/>
  <c r="AB1562" i="24" s="1"/>
  <c r="AC1562" i="24" s="1"/>
  <c r="P1563" i="24"/>
  <c r="R1563" i="24" s="1"/>
  <c r="AB1563" i="24" s="1"/>
  <c r="AC1563" i="24" s="1"/>
  <c r="P1564" i="24"/>
  <c r="R1564" i="24" s="1"/>
  <c r="AB1564" i="24" s="1"/>
  <c r="AC1564" i="24" s="1"/>
  <c r="P1565" i="24"/>
  <c r="R1565" i="24" s="1"/>
  <c r="AB1565" i="24" s="1"/>
  <c r="AC1565" i="24" s="1"/>
  <c r="P1566" i="24"/>
  <c r="R1566" i="24" s="1"/>
  <c r="AB1566" i="24" s="1"/>
  <c r="AC1566" i="24" s="1"/>
  <c r="P1567" i="24"/>
  <c r="R1567" i="24" s="1"/>
  <c r="AB1567" i="24" s="1"/>
  <c r="AC1567" i="24" s="1"/>
  <c r="P1568" i="24"/>
  <c r="R1568" i="24" s="1"/>
  <c r="AB1568" i="24" s="1"/>
  <c r="AC1568" i="24" s="1"/>
  <c r="P1569" i="24"/>
  <c r="R1569" i="24" s="1"/>
  <c r="AB1569" i="24" s="1"/>
  <c r="AC1569" i="24" s="1"/>
  <c r="P1570" i="24"/>
  <c r="R1570" i="24" s="1"/>
  <c r="AB1570" i="24" s="1"/>
  <c r="AC1570" i="24" s="1"/>
  <c r="P1571" i="24"/>
  <c r="R1571" i="24" s="1"/>
  <c r="AB1571" i="24" s="1"/>
  <c r="AC1571" i="24" s="1"/>
  <c r="P1572" i="24"/>
  <c r="R1572" i="24" s="1"/>
  <c r="AB1572" i="24" s="1"/>
  <c r="AC1572" i="24" s="1"/>
  <c r="P1573" i="24"/>
  <c r="R1573" i="24" s="1"/>
  <c r="AB1573" i="24" s="1"/>
  <c r="AC1573" i="24" s="1"/>
  <c r="P1574" i="24"/>
  <c r="R1574" i="24" s="1"/>
  <c r="AB1574" i="24" s="1"/>
  <c r="AC1574" i="24" s="1"/>
  <c r="P1575" i="24"/>
  <c r="R1575" i="24" s="1"/>
  <c r="AB1575" i="24" s="1"/>
  <c r="AC1575" i="24" s="1"/>
  <c r="P1576" i="24"/>
  <c r="R1576" i="24" s="1"/>
  <c r="AB1576" i="24" s="1"/>
  <c r="AC1576" i="24" s="1"/>
  <c r="P1577" i="24"/>
  <c r="R1577" i="24" s="1"/>
  <c r="AB1577" i="24" s="1"/>
  <c r="AC1577" i="24" s="1"/>
  <c r="P1578" i="24"/>
  <c r="R1578" i="24" s="1"/>
  <c r="AB1578" i="24" s="1"/>
  <c r="AC1578" i="24" s="1"/>
  <c r="P1579" i="24"/>
  <c r="R1579" i="24" s="1"/>
  <c r="AB1579" i="24" s="1"/>
  <c r="AC1579" i="24" s="1"/>
  <c r="P1580" i="24"/>
  <c r="R1580" i="24" s="1"/>
  <c r="AB1580" i="24" s="1"/>
  <c r="AC1580" i="24" s="1"/>
  <c r="P1581" i="24"/>
  <c r="R1581" i="24" s="1"/>
  <c r="AB1581" i="24" s="1"/>
  <c r="AC1581" i="24" s="1"/>
  <c r="P1582" i="24"/>
  <c r="R1582" i="24" s="1"/>
  <c r="AB1582" i="24" s="1"/>
  <c r="AC1582" i="24" s="1"/>
  <c r="P1583" i="24"/>
  <c r="R1583" i="24" s="1"/>
  <c r="AB1583" i="24" s="1"/>
  <c r="AC1583" i="24" s="1"/>
  <c r="P1584" i="24"/>
  <c r="R1584" i="24" s="1"/>
  <c r="AB1584" i="24" s="1"/>
  <c r="AC1584" i="24" s="1"/>
  <c r="P1585" i="24"/>
  <c r="R1585" i="24" s="1"/>
  <c r="AB1585" i="24" s="1"/>
  <c r="AC1585" i="24" s="1"/>
  <c r="P1586" i="24"/>
  <c r="R1586" i="24" s="1"/>
  <c r="AB1586" i="24" s="1"/>
  <c r="AC1586" i="24" s="1"/>
  <c r="P1587" i="24"/>
  <c r="R1587" i="24" s="1"/>
  <c r="AB1587" i="24" s="1"/>
  <c r="AC1587" i="24" s="1"/>
  <c r="P1588" i="24"/>
  <c r="R1588" i="24" s="1"/>
  <c r="AB1588" i="24" s="1"/>
  <c r="AC1588" i="24" s="1"/>
  <c r="P1589" i="24"/>
  <c r="R1589" i="24" s="1"/>
  <c r="AB1589" i="24" s="1"/>
  <c r="AC1589" i="24" s="1"/>
  <c r="P1590" i="24"/>
  <c r="R1590" i="24" s="1"/>
  <c r="AB1590" i="24" s="1"/>
  <c r="AC1590" i="24" s="1"/>
  <c r="P1591" i="24"/>
  <c r="R1591" i="24" s="1"/>
  <c r="AB1591" i="24" s="1"/>
  <c r="AC1591" i="24" s="1"/>
  <c r="P1592" i="24"/>
  <c r="R1592" i="24" s="1"/>
  <c r="AB1592" i="24" s="1"/>
  <c r="AC1592" i="24" s="1"/>
  <c r="P1593" i="24"/>
  <c r="R1593" i="24" s="1"/>
  <c r="AB1593" i="24" s="1"/>
  <c r="AC1593" i="24" s="1"/>
  <c r="P1594" i="24"/>
  <c r="R1594" i="24" s="1"/>
  <c r="AB1594" i="24" s="1"/>
  <c r="AC1594" i="24" s="1"/>
  <c r="P1595" i="24"/>
  <c r="R1595" i="24" s="1"/>
  <c r="AB1595" i="24" s="1"/>
  <c r="AC1595" i="24" s="1"/>
  <c r="P1596" i="24"/>
  <c r="R1596" i="24" s="1"/>
  <c r="AB1596" i="24" s="1"/>
  <c r="AC1596" i="24" s="1"/>
  <c r="P1597" i="24"/>
  <c r="R1597" i="24" s="1"/>
  <c r="AB1597" i="24" s="1"/>
  <c r="AC1597" i="24" s="1"/>
  <c r="P1598" i="24"/>
  <c r="R1598" i="24" s="1"/>
  <c r="AB1598" i="24" s="1"/>
  <c r="AC1598" i="24" s="1"/>
  <c r="P1599" i="24"/>
  <c r="R1599" i="24" s="1"/>
  <c r="AB1599" i="24" s="1"/>
  <c r="AC1599" i="24" s="1"/>
  <c r="P1600" i="24"/>
  <c r="R1600" i="24" s="1"/>
  <c r="AB1600" i="24" s="1"/>
  <c r="AC1600" i="24" s="1"/>
  <c r="P1601" i="24"/>
  <c r="R1601" i="24" s="1"/>
  <c r="AB1601" i="24" s="1"/>
  <c r="AC1601" i="24" s="1"/>
  <c r="P1602" i="24"/>
  <c r="R1602" i="24" s="1"/>
  <c r="AB1602" i="24" s="1"/>
  <c r="AC1602" i="24" s="1"/>
  <c r="P1603" i="24"/>
  <c r="R1603" i="24" s="1"/>
  <c r="AB1603" i="24" s="1"/>
  <c r="AC1603" i="24" s="1"/>
  <c r="P1604" i="24"/>
  <c r="R1604" i="24" s="1"/>
  <c r="AB1604" i="24" s="1"/>
  <c r="AC1604" i="24" s="1"/>
  <c r="P1605" i="24"/>
  <c r="R1605" i="24" s="1"/>
  <c r="AB1605" i="24" s="1"/>
  <c r="AC1605" i="24" s="1"/>
  <c r="P1606" i="24"/>
  <c r="R1606" i="24" s="1"/>
  <c r="AB1606" i="24" s="1"/>
  <c r="AC1606" i="24" s="1"/>
  <c r="P1607" i="24"/>
  <c r="R1607" i="24" s="1"/>
  <c r="AB1607" i="24" s="1"/>
  <c r="AC1607" i="24" s="1"/>
  <c r="P1608" i="24"/>
  <c r="R1608" i="24" s="1"/>
  <c r="AB1608" i="24" s="1"/>
  <c r="AC1608" i="24" s="1"/>
  <c r="P1609" i="24"/>
  <c r="R1609" i="24" s="1"/>
  <c r="AB1609" i="24" s="1"/>
  <c r="AC1609" i="24" s="1"/>
  <c r="P1610" i="24"/>
  <c r="R1610" i="24" s="1"/>
  <c r="AB1610" i="24" s="1"/>
  <c r="AC1610" i="24" s="1"/>
  <c r="P1611" i="24"/>
  <c r="R1611" i="24" s="1"/>
  <c r="AB1611" i="24" s="1"/>
  <c r="AC1611" i="24" s="1"/>
  <c r="P1612" i="24"/>
  <c r="R1612" i="24" s="1"/>
  <c r="AB1612" i="24" s="1"/>
  <c r="AC1612" i="24" s="1"/>
  <c r="P1613" i="24"/>
  <c r="R1613" i="24" s="1"/>
  <c r="AB1613" i="24" s="1"/>
  <c r="AC1613" i="24" s="1"/>
  <c r="P1614" i="24"/>
  <c r="R1614" i="24" s="1"/>
  <c r="AB1614" i="24" s="1"/>
  <c r="AC1614" i="24" s="1"/>
  <c r="P1615" i="24"/>
  <c r="R1615" i="24" s="1"/>
  <c r="AB1615" i="24" s="1"/>
  <c r="AC1615" i="24" s="1"/>
  <c r="P1616" i="24"/>
  <c r="R1616" i="24" s="1"/>
  <c r="AB1616" i="24" s="1"/>
  <c r="AC1616" i="24" s="1"/>
  <c r="P1617" i="24"/>
  <c r="R1617" i="24" s="1"/>
  <c r="AB1617" i="24" s="1"/>
  <c r="AC1617" i="24" s="1"/>
  <c r="P1618" i="24"/>
  <c r="R1618" i="24" s="1"/>
  <c r="AB1618" i="24" s="1"/>
  <c r="AC1618" i="24" s="1"/>
  <c r="P1619" i="24"/>
  <c r="R1619" i="24" s="1"/>
  <c r="AB1619" i="24" s="1"/>
  <c r="AC1619" i="24" s="1"/>
  <c r="P1620" i="24"/>
  <c r="R1620" i="24" s="1"/>
  <c r="AB1620" i="24" s="1"/>
  <c r="AC1620" i="24" s="1"/>
  <c r="P1621" i="24"/>
  <c r="R1621" i="24" s="1"/>
  <c r="AB1621" i="24" s="1"/>
  <c r="AC1621" i="24" s="1"/>
  <c r="P1622" i="24"/>
  <c r="R1622" i="24" s="1"/>
  <c r="AB1622" i="24" s="1"/>
  <c r="AC1622" i="24" s="1"/>
  <c r="P1623" i="24"/>
  <c r="R1623" i="24" s="1"/>
  <c r="AB1623" i="24" s="1"/>
  <c r="AC1623" i="24" s="1"/>
  <c r="P1624" i="24"/>
  <c r="R1624" i="24" s="1"/>
  <c r="AB1624" i="24" s="1"/>
  <c r="AC1624" i="24" s="1"/>
  <c r="P1625" i="24"/>
  <c r="R1625" i="24" s="1"/>
  <c r="AB1625" i="24" s="1"/>
  <c r="AC1625" i="24" s="1"/>
  <c r="P1626" i="24"/>
  <c r="R1626" i="24" s="1"/>
  <c r="AB1626" i="24" s="1"/>
  <c r="AC1626" i="24" s="1"/>
  <c r="P1627" i="24"/>
  <c r="R1627" i="24" s="1"/>
  <c r="AB1627" i="24" s="1"/>
  <c r="AC1627" i="24" s="1"/>
  <c r="P1628" i="24"/>
  <c r="R1628" i="24" s="1"/>
  <c r="AB1628" i="24" s="1"/>
  <c r="AC1628" i="24" s="1"/>
  <c r="P1629" i="24"/>
  <c r="R1629" i="24" s="1"/>
  <c r="AB1629" i="24" s="1"/>
  <c r="AC1629" i="24" s="1"/>
  <c r="P1630" i="24"/>
  <c r="R1630" i="24" s="1"/>
  <c r="AB1630" i="24" s="1"/>
  <c r="AC1630" i="24" s="1"/>
  <c r="P1631" i="24"/>
  <c r="R1631" i="24" s="1"/>
  <c r="AB1631" i="24" s="1"/>
  <c r="AC1631" i="24" s="1"/>
  <c r="P1632" i="24"/>
  <c r="R1632" i="24" s="1"/>
  <c r="AB1632" i="24" s="1"/>
  <c r="AC1632" i="24" s="1"/>
  <c r="P1633" i="24"/>
  <c r="R1633" i="24" s="1"/>
  <c r="AB1633" i="24" s="1"/>
  <c r="AC1633" i="24" s="1"/>
  <c r="P1634" i="24"/>
  <c r="R1634" i="24" s="1"/>
  <c r="AB1634" i="24" s="1"/>
  <c r="AC1634" i="24" s="1"/>
  <c r="P1635" i="24"/>
  <c r="R1635" i="24" s="1"/>
  <c r="AB1635" i="24" s="1"/>
  <c r="AC1635" i="24" s="1"/>
  <c r="P1636" i="24"/>
  <c r="R1636" i="24" s="1"/>
  <c r="AB1636" i="24" s="1"/>
  <c r="AC1636" i="24" s="1"/>
  <c r="P1637" i="24"/>
  <c r="R1637" i="24" s="1"/>
  <c r="AB1637" i="24" s="1"/>
  <c r="AC1637" i="24" s="1"/>
  <c r="P1638" i="24"/>
  <c r="R1638" i="24" s="1"/>
  <c r="AB1638" i="24" s="1"/>
  <c r="AC1638" i="24" s="1"/>
  <c r="P1639" i="24"/>
  <c r="R1639" i="24" s="1"/>
  <c r="AB1639" i="24" s="1"/>
  <c r="AC1639" i="24" s="1"/>
  <c r="P1640" i="24"/>
  <c r="R1640" i="24" s="1"/>
  <c r="AB1640" i="24" s="1"/>
  <c r="AC1640" i="24" s="1"/>
  <c r="P1641" i="24"/>
  <c r="R1641" i="24" s="1"/>
  <c r="AB1641" i="24" s="1"/>
  <c r="AC1641" i="24" s="1"/>
  <c r="P1642" i="24"/>
  <c r="R1642" i="24" s="1"/>
  <c r="AB1642" i="24" s="1"/>
  <c r="AC1642" i="24" s="1"/>
  <c r="P1643" i="24"/>
  <c r="R1643" i="24" s="1"/>
  <c r="AB1643" i="24" s="1"/>
  <c r="AC1643" i="24" s="1"/>
  <c r="P1644" i="24"/>
  <c r="R1644" i="24" s="1"/>
  <c r="AB1644" i="24" s="1"/>
  <c r="AC1644" i="24" s="1"/>
  <c r="P1645" i="24"/>
  <c r="R1645" i="24" s="1"/>
  <c r="AB1645" i="24" s="1"/>
  <c r="AC1645" i="24" s="1"/>
  <c r="P1646" i="24"/>
  <c r="R1646" i="24" s="1"/>
  <c r="AB1646" i="24" s="1"/>
  <c r="AC1646" i="24" s="1"/>
  <c r="P1647" i="24"/>
  <c r="R1647" i="24" s="1"/>
  <c r="AB1647" i="24" s="1"/>
  <c r="AC1647" i="24" s="1"/>
  <c r="P1648" i="24"/>
  <c r="R1648" i="24" s="1"/>
  <c r="AB1648" i="24" s="1"/>
  <c r="AC1648" i="24" s="1"/>
  <c r="P1649" i="24"/>
  <c r="R1649" i="24" s="1"/>
  <c r="AB1649" i="24" s="1"/>
  <c r="AC1649" i="24" s="1"/>
  <c r="P1650" i="24"/>
  <c r="R1650" i="24" s="1"/>
  <c r="AB1650" i="24" s="1"/>
  <c r="AC1650" i="24" s="1"/>
  <c r="P1651" i="24"/>
  <c r="R1651" i="24" s="1"/>
  <c r="AB1651" i="24" s="1"/>
  <c r="AC1651" i="24" s="1"/>
  <c r="P1652" i="24"/>
  <c r="R1652" i="24" s="1"/>
  <c r="AB1652" i="24" s="1"/>
  <c r="AC1652" i="24" s="1"/>
  <c r="P1653" i="24"/>
  <c r="R1653" i="24" s="1"/>
  <c r="AB1653" i="24" s="1"/>
  <c r="AC1653" i="24" s="1"/>
  <c r="P1654" i="24"/>
  <c r="R1654" i="24" s="1"/>
  <c r="AB1654" i="24" s="1"/>
  <c r="AC1654" i="24" s="1"/>
  <c r="P1655" i="24"/>
  <c r="R1655" i="24" s="1"/>
  <c r="AB1655" i="24" s="1"/>
  <c r="AC1655" i="24" s="1"/>
  <c r="P1656" i="24"/>
  <c r="R1656" i="24" s="1"/>
  <c r="AB1656" i="24" s="1"/>
  <c r="AC1656" i="24" s="1"/>
  <c r="P1657" i="24"/>
  <c r="R1657" i="24" s="1"/>
  <c r="AB1657" i="24" s="1"/>
  <c r="AC1657" i="24" s="1"/>
  <c r="P1658" i="24"/>
  <c r="R1658" i="24" s="1"/>
  <c r="AB1658" i="24" s="1"/>
  <c r="AC1658" i="24" s="1"/>
  <c r="P1659" i="24"/>
  <c r="R1659" i="24" s="1"/>
  <c r="AB1659" i="24" s="1"/>
  <c r="AC1659" i="24" s="1"/>
  <c r="P1660" i="24"/>
  <c r="R1660" i="24" s="1"/>
  <c r="AB1660" i="24" s="1"/>
  <c r="AC1660" i="24" s="1"/>
  <c r="P1661" i="24"/>
  <c r="R1661" i="24" s="1"/>
  <c r="AB1661" i="24" s="1"/>
  <c r="AC1661" i="24" s="1"/>
  <c r="P1662" i="24"/>
  <c r="R1662" i="24" s="1"/>
  <c r="AB1662" i="24" s="1"/>
  <c r="AC1662" i="24" s="1"/>
  <c r="P1663" i="24"/>
  <c r="R1663" i="24" s="1"/>
  <c r="AB1663" i="24" s="1"/>
  <c r="AC1663" i="24" s="1"/>
  <c r="P1664" i="24"/>
  <c r="R1664" i="24" s="1"/>
  <c r="AB1664" i="24" s="1"/>
  <c r="AC1664" i="24" s="1"/>
  <c r="P1665" i="24"/>
  <c r="R1665" i="24" s="1"/>
  <c r="AB1665" i="24" s="1"/>
  <c r="AC1665" i="24" s="1"/>
  <c r="P1666" i="24"/>
  <c r="R1666" i="24" s="1"/>
  <c r="AB1666" i="24" s="1"/>
  <c r="AC1666" i="24" s="1"/>
  <c r="P1667" i="24"/>
  <c r="R1667" i="24" s="1"/>
  <c r="AB1667" i="24" s="1"/>
  <c r="AC1667" i="24" s="1"/>
  <c r="P1668" i="24"/>
  <c r="R1668" i="24" s="1"/>
  <c r="AB1668" i="24" s="1"/>
  <c r="AC1668" i="24" s="1"/>
  <c r="P1669" i="24"/>
  <c r="R1669" i="24" s="1"/>
  <c r="AB1669" i="24" s="1"/>
  <c r="AC1669" i="24" s="1"/>
  <c r="P1670" i="24"/>
  <c r="R1670" i="24" s="1"/>
  <c r="AB1670" i="24" s="1"/>
  <c r="AC1670" i="24" s="1"/>
  <c r="P1671" i="24"/>
  <c r="R1671" i="24" s="1"/>
  <c r="AB1671" i="24" s="1"/>
  <c r="AC1671" i="24" s="1"/>
  <c r="P1672" i="24"/>
  <c r="R1672" i="24" s="1"/>
  <c r="AB1672" i="24" s="1"/>
  <c r="AC1672" i="24" s="1"/>
  <c r="P1673" i="24"/>
  <c r="R1673" i="24" s="1"/>
  <c r="AB1673" i="24" s="1"/>
  <c r="AC1673" i="24" s="1"/>
  <c r="P1674" i="24"/>
  <c r="R1674" i="24" s="1"/>
  <c r="AB1674" i="24" s="1"/>
  <c r="AC1674" i="24" s="1"/>
  <c r="P1675" i="24"/>
  <c r="R1675" i="24" s="1"/>
  <c r="AB1675" i="24" s="1"/>
  <c r="AC1675" i="24" s="1"/>
  <c r="P1676" i="24"/>
  <c r="R1676" i="24" s="1"/>
  <c r="AB1676" i="24" s="1"/>
  <c r="AC1676" i="24" s="1"/>
  <c r="P1677" i="24"/>
  <c r="R1677" i="24" s="1"/>
  <c r="AB1677" i="24" s="1"/>
  <c r="AC1677" i="24" s="1"/>
  <c r="P1678" i="24"/>
  <c r="R1678" i="24" s="1"/>
  <c r="AB1678" i="24" s="1"/>
  <c r="AC1678" i="24" s="1"/>
  <c r="P1679" i="24"/>
  <c r="R1679" i="24" s="1"/>
  <c r="AB1679" i="24" s="1"/>
  <c r="AC1679" i="24" s="1"/>
  <c r="P1680" i="24"/>
  <c r="R1680" i="24" s="1"/>
  <c r="AB1680" i="24" s="1"/>
  <c r="AC1680" i="24" s="1"/>
  <c r="P1681" i="24"/>
  <c r="R1681" i="24" s="1"/>
  <c r="AB1681" i="24" s="1"/>
  <c r="AC1681" i="24" s="1"/>
  <c r="P1682" i="24"/>
  <c r="R1682" i="24" s="1"/>
  <c r="AB1682" i="24" s="1"/>
  <c r="AC1682" i="24" s="1"/>
  <c r="P1683" i="24"/>
  <c r="R1683" i="24" s="1"/>
  <c r="AB1683" i="24" s="1"/>
  <c r="AC1683" i="24" s="1"/>
  <c r="P1684" i="24"/>
  <c r="R1684" i="24" s="1"/>
  <c r="AB1684" i="24" s="1"/>
  <c r="AC1684" i="24" s="1"/>
  <c r="P1685" i="24"/>
  <c r="R1685" i="24" s="1"/>
  <c r="AB1685" i="24" s="1"/>
  <c r="AC1685" i="24" s="1"/>
  <c r="P1686" i="24"/>
  <c r="R1686" i="24" s="1"/>
  <c r="AB1686" i="24" s="1"/>
  <c r="AC1686" i="24" s="1"/>
  <c r="P1687" i="24"/>
  <c r="R1687" i="24" s="1"/>
  <c r="AB1687" i="24" s="1"/>
  <c r="AC1687" i="24" s="1"/>
  <c r="P1688" i="24"/>
  <c r="R1688" i="24" s="1"/>
  <c r="AB1688" i="24" s="1"/>
  <c r="AC1688" i="24" s="1"/>
  <c r="P1689" i="24"/>
  <c r="R1689" i="24" s="1"/>
  <c r="AB1689" i="24" s="1"/>
  <c r="AC1689" i="24" s="1"/>
  <c r="P1690" i="24"/>
  <c r="R1690" i="24" s="1"/>
  <c r="AB1690" i="24" s="1"/>
  <c r="AC1690" i="24" s="1"/>
  <c r="P1691" i="24"/>
  <c r="R1691" i="24" s="1"/>
  <c r="AB1691" i="24" s="1"/>
  <c r="AC1691" i="24" s="1"/>
  <c r="P1692" i="24"/>
  <c r="R1692" i="24" s="1"/>
  <c r="AB1692" i="24" s="1"/>
  <c r="AC1692" i="24" s="1"/>
  <c r="P1693" i="24"/>
  <c r="R1693" i="24" s="1"/>
  <c r="AB1693" i="24" s="1"/>
  <c r="AC1693" i="24" s="1"/>
  <c r="P1694" i="24"/>
  <c r="R1694" i="24" s="1"/>
  <c r="AB1694" i="24" s="1"/>
  <c r="AC1694" i="24" s="1"/>
  <c r="P1695" i="24"/>
  <c r="R1695" i="24" s="1"/>
  <c r="AB1695" i="24" s="1"/>
  <c r="AC1695" i="24" s="1"/>
  <c r="P1696" i="24"/>
  <c r="R1696" i="24" s="1"/>
  <c r="AB1696" i="24" s="1"/>
  <c r="AC1696" i="24" s="1"/>
  <c r="P1697" i="24"/>
  <c r="R1697" i="24" s="1"/>
  <c r="AB1697" i="24" s="1"/>
  <c r="AC1697" i="24" s="1"/>
  <c r="P1698" i="24"/>
  <c r="R1698" i="24" s="1"/>
  <c r="AB1698" i="24" s="1"/>
  <c r="AC1698" i="24" s="1"/>
  <c r="P1699" i="24"/>
  <c r="R1699" i="24" s="1"/>
  <c r="AB1699" i="24" s="1"/>
  <c r="AC1699" i="24" s="1"/>
  <c r="P1700" i="24"/>
  <c r="R1700" i="24" s="1"/>
  <c r="AB1700" i="24" s="1"/>
  <c r="AC1700" i="24" s="1"/>
  <c r="P1701" i="24"/>
  <c r="R1701" i="24" s="1"/>
  <c r="AB1701" i="24" s="1"/>
  <c r="AC1701" i="24" s="1"/>
  <c r="P1702" i="24"/>
  <c r="R1702" i="24" s="1"/>
  <c r="AB1702" i="24" s="1"/>
  <c r="AC1702" i="24" s="1"/>
  <c r="P1703" i="24"/>
  <c r="R1703" i="24" s="1"/>
  <c r="AB1703" i="24" s="1"/>
  <c r="AC1703" i="24" s="1"/>
  <c r="P1704" i="24"/>
  <c r="R1704" i="24" s="1"/>
  <c r="AB1704" i="24" s="1"/>
  <c r="AC1704" i="24" s="1"/>
  <c r="P1705" i="24"/>
  <c r="R1705" i="24" s="1"/>
  <c r="AB1705" i="24" s="1"/>
  <c r="AC1705" i="24" s="1"/>
  <c r="P1706" i="24"/>
  <c r="R1706" i="24" s="1"/>
  <c r="AB1706" i="24" s="1"/>
  <c r="AC1706" i="24" s="1"/>
  <c r="P1707" i="24"/>
  <c r="R1707" i="24" s="1"/>
  <c r="AB1707" i="24" s="1"/>
  <c r="AC1707" i="24" s="1"/>
  <c r="P1708" i="24"/>
  <c r="R1708" i="24" s="1"/>
  <c r="AB1708" i="24" s="1"/>
  <c r="AC1708" i="24" s="1"/>
  <c r="P1709" i="24"/>
  <c r="R1709" i="24" s="1"/>
  <c r="AB1709" i="24" s="1"/>
  <c r="AC1709" i="24" s="1"/>
  <c r="P1710" i="24"/>
  <c r="R1710" i="24" s="1"/>
  <c r="AB1710" i="24" s="1"/>
  <c r="AC1710" i="24" s="1"/>
  <c r="P1711" i="24"/>
  <c r="R1711" i="24" s="1"/>
  <c r="AB1711" i="24" s="1"/>
  <c r="AC1711" i="24" s="1"/>
  <c r="P1712" i="24"/>
  <c r="R1712" i="24" s="1"/>
  <c r="AB1712" i="24" s="1"/>
  <c r="AC1712" i="24" s="1"/>
  <c r="P1713" i="24"/>
  <c r="R1713" i="24" s="1"/>
  <c r="AB1713" i="24" s="1"/>
  <c r="AC1713" i="24" s="1"/>
  <c r="P1714" i="24"/>
  <c r="R1714" i="24" s="1"/>
  <c r="AB1714" i="24" s="1"/>
  <c r="AC1714" i="24" s="1"/>
  <c r="P1715" i="24"/>
  <c r="R1715" i="24" s="1"/>
  <c r="AB1715" i="24" s="1"/>
  <c r="AC1715" i="24" s="1"/>
  <c r="P1716" i="24"/>
  <c r="R1716" i="24" s="1"/>
  <c r="AB1716" i="24" s="1"/>
  <c r="AC1716" i="24" s="1"/>
  <c r="P1717" i="24"/>
  <c r="R1717" i="24" s="1"/>
  <c r="AB1717" i="24" s="1"/>
  <c r="AC1717" i="24" s="1"/>
  <c r="P1718" i="24"/>
  <c r="R1718" i="24" s="1"/>
  <c r="AB1718" i="24" s="1"/>
  <c r="AC1718" i="24" s="1"/>
  <c r="P1719" i="24"/>
  <c r="R1719" i="24" s="1"/>
  <c r="AB1719" i="24" s="1"/>
  <c r="AC1719" i="24" s="1"/>
  <c r="P1720" i="24"/>
  <c r="R1720" i="24" s="1"/>
  <c r="AB1720" i="24" s="1"/>
  <c r="AC1720" i="24" s="1"/>
  <c r="P1721" i="24"/>
  <c r="R1721" i="24" s="1"/>
  <c r="AB1721" i="24" s="1"/>
  <c r="AC1721" i="24" s="1"/>
  <c r="P1722" i="24"/>
  <c r="R1722" i="24" s="1"/>
  <c r="AB1722" i="24" s="1"/>
  <c r="AC1722" i="24" s="1"/>
  <c r="P1723" i="24"/>
  <c r="R1723" i="24" s="1"/>
  <c r="AB1723" i="24" s="1"/>
  <c r="AC1723" i="24" s="1"/>
  <c r="P1724" i="24"/>
  <c r="R1724" i="24" s="1"/>
  <c r="AB1724" i="24" s="1"/>
  <c r="AC1724" i="24" s="1"/>
  <c r="P1725" i="24"/>
  <c r="R1725" i="24" s="1"/>
  <c r="AB1725" i="24" s="1"/>
  <c r="AC1725" i="24" s="1"/>
  <c r="P1726" i="24"/>
  <c r="R1726" i="24" s="1"/>
  <c r="AB1726" i="24" s="1"/>
  <c r="AC1726" i="24" s="1"/>
  <c r="P1727" i="24"/>
  <c r="R1727" i="24" s="1"/>
  <c r="AB1727" i="24" s="1"/>
  <c r="AC1727" i="24" s="1"/>
  <c r="P1728" i="24"/>
  <c r="R1728" i="24" s="1"/>
  <c r="AB1728" i="24" s="1"/>
  <c r="AC1728" i="24" s="1"/>
  <c r="P1729" i="24"/>
  <c r="R1729" i="24" s="1"/>
  <c r="AB1729" i="24" s="1"/>
  <c r="AC1729" i="24" s="1"/>
  <c r="P1730" i="24"/>
  <c r="R1730" i="24" s="1"/>
  <c r="AB1730" i="24" s="1"/>
  <c r="AC1730" i="24" s="1"/>
  <c r="P1731" i="24"/>
  <c r="R1731" i="24" s="1"/>
  <c r="AB1731" i="24" s="1"/>
  <c r="AC1731" i="24" s="1"/>
  <c r="P1732" i="24"/>
  <c r="R1732" i="24" s="1"/>
  <c r="AB1732" i="24" s="1"/>
  <c r="AC1732" i="24" s="1"/>
  <c r="P1733" i="24"/>
  <c r="R1733" i="24" s="1"/>
  <c r="AB1733" i="24" s="1"/>
  <c r="AC1733" i="24" s="1"/>
  <c r="P1734" i="24"/>
  <c r="R1734" i="24" s="1"/>
  <c r="AB1734" i="24" s="1"/>
  <c r="AC1734" i="24" s="1"/>
  <c r="P1735" i="24"/>
  <c r="R1735" i="24" s="1"/>
  <c r="AB1735" i="24" s="1"/>
  <c r="AC1735" i="24" s="1"/>
  <c r="P1736" i="24"/>
  <c r="R1736" i="24" s="1"/>
  <c r="AB1736" i="24" s="1"/>
  <c r="AC1736" i="24" s="1"/>
  <c r="P1737" i="24"/>
  <c r="R1737" i="24" s="1"/>
  <c r="AB1737" i="24" s="1"/>
  <c r="AC1737" i="24" s="1"/>
  <c r="P1738" i="24"/>
  <c r="R1738" i="24" s="1"/>
  <c r="AB1738" i="24" s="1"/>
  <c r="AC1738" i="24" s="1"/>
  <c r="P1739" i="24"/>
  <c r="R1739" i="24" s="1"/>
  <c r="AB1739" i="24" s="1"/>
  <c r="AC1739" i="24" s="1"/>
  <c r="P1740" i="24"/>
  <c r="R1740" i="24" s="1"/>
  <c r="AB1740" i="24" s="1"/>
  <c r="AC1740" i="24" s="1"/>
  <c r="P1741" i="24"/>
  <c r="R1741" i="24" s="1"/>
  <c r="AB1741" i="24" s="1"/>
  <c r="AC1741" i="24" s="1"/>
  <c r="P1742" i="24"/>
  <c r="R1742" i="24" s="1"/>
  <c r="AB1742" i="24" s="1"/>
  <c r="AC1742" i="24" s="1"/>
  <c r="P1743" i="24"/>
  <c r="R1743" i="24" s="1"/>
  <c r="AB1743" i="24" s="1"/>
  <c r="AC1743" i="24" s="1"/>
  <c r="P1744" i="24"/>
  <c r="R1744" i="24" s="1"/>
  <c r="AB1744" i="24" s="1"/>
  <c r="AC1744" i="24" s="1"/>
  <c r="P1745" i="24"/>
  <c r="R1745" i="24" s="1"/>
  <c r="AB1745" i="24" s="1"/>
  <c r="AC1745" i="24" s="1"/>
  <c r="P1746" i="24"/>
  <c r="R1746" i="24" s="1"/>
  <c r="AB1746" i="24" s="1"/>
  <c r="AC1746" i="24" s="1"/>
  <c r="P1747" i="24"/>
  <c r="R1747" i="24" s="1"/>
  <c r="AB1747" i="24" s="1"/>
  <c r="AC1747" i="24" s="1"/>
  <c r="P1748" i="24"/>
  <c r="R1748" i="24" s="1"/>
  <c r="AB1748" i="24" s="1"/>
  <c r="AC1748" i="24" s="1"/>
  <c r="P1749" i="24"/>
  <c r="R1749" i="24" s="1"/>
  <c r="AB1749" i="24" s="1"/>
  <c r="AC1749" i="24" s="1"/>
  <c r="P1750" i="24"/>
  <c r="R1750" i="24" s="1"/>
  <c r="AB1750" i="24" s="1"/>
  <c r="AC1750" i="24" s="1"/>
  <c r="P1751" i="24"/>
  <c r="R1751" i="24" s="1"/>
  <c r="AB1751" i="24" s="1"/>
  <c r="AC1751" i="24" s="1"/>
  <c r="P1752" i="24"/>
  <c r="R1752" i="24" s="1"/>
  <c r="AB1752" i="24" s="1"/>
  <c r="AC1752" i="24" s="1"/>
  <c r="P1753" i="24"/>
  <c r="R1753" i="24" s="1"/>
  <c r="AB1753" i="24" s="1"/>
  <c r="AC1753" i="24" s="1"/>
  <c r="P1754" i="24"/>
  <c r="R1754" i="24" s="1"/>
  <c r="AB1754" i="24" s="1"/>
  <c r="AC1754" i="24" s="1"/>
  <c r="P1755" i="24"/>
  <c r="R1755" i="24" s="1"/>
  <c r="AB1755" i="24" s="1"/>
  <c r="AC1755" i="24" s="1"/>
  <c r="P1756" i="24"/>
  <c r="R1756" i="24" s="1"/>
  <c r="AB1756" i="24" s="1"/>
  <c r="AC1756" i="24" s="1"/>
  <c r="P1757" i="24"/>
  <c r="R1757" i="24" s="1"/>
  <c r="AB1757" i="24" s="1"/>
  <c r="AC1757" i="24" s="1"/>
  <c r="P1758" i="24"/>
  <c r="R1758" i="24" s="1"/>
  <c r="AB1758" i="24" s="1"/>
  <c r="AC1758" i="24" s="1"/>
  <c r="P1759" i="24"/>
  <c r="R1759" i="24" s="1"/>
  <c r="AB1759" i="24" s="1"/>
  <c r="AC1759" i="24" s="1"/>
  <c r="P1760" i="24"/>
  <c r="R1760" i="24" s="1"/>
  <c r="AB1760" i="24" s="1"/>
  <c r="AC1760" i="24" s="1"/>
  <c r="P1761" i="24"/>
  <c r="R1761" i="24" s="1"/>
  <c r="AB1761" i="24" s="1"/>
  <c r="AC1761" i="24" s="1"/>
  <c r="P1762" i="24"/>
  <c r="R1762" i="24" s="1"/>
  <c r="AB1762" i="24" s="1"/>
  <c r="AC1762" i="24" s="1"/>
  <c r="P1763" i="24"/>
  <c r="R1763" i="24" s="1"/>
  <c r="AB1763" i="24" s="1"/>
  <c r="AC1763" i="24" s="1"/>
  <c r="P1764" i="24"/>
  <c r="R1764" i="24" s="1"/>
  <c r="AB1764" i="24" s="1"/>
  <c r="AC1764" i="24" s="1"/>
  <c r="P1765" i="24"/>
  <c r="R1765" i="24" s="1"/>
  <c r="AB1765" i="24" s="1"/>
  <c r="AC1765" i="24" s="1"/>
  <c r="P1766" i="24"/>
  <c r="R1766" i="24" s="1"/>
  <c r="AB1766" i="24" s="1"/>
  <c r="AC1766" i="24" s="1"/>
  <c r="P1767" i="24"/>
  <c r="R1767" i="24" s="1"/>
  <c r="AB1767" i="24" s="1"/>
  <c r="AC1767" i="24" s="1"/>
  <c r="P1768" i="24"/>
  <c r="R1768" i="24" s="1"/>
  <c r="AB1768" i="24" s="1"/>
  <c r="AC1768" i="24" s="1"/>
  <c r="P1769" i="24"/>
  <c r="R1769" i="24" s="1"/>
  <c r="AB1769" i="24" s="1"/>
  <c r="AC1769" i="24" s="1"/>
  <c r="P1770" i="24"/>
  <c r="R1770" i="24" s="1"/>
  <c r="AB1770" i="24" s="1"/>
  <c r="AC1770" i="24" s="1"/>
  <c r="P1771" i="24"/>
  <c r="R1771" i="24" s="1"/>
  <c r="AB1771" i="24" s="1"/>
  <c r="AC1771" i="24" s="1"/>
  <c r="P1772" i="24"/>
  <c r="R1772" i="24" s="1"/>
  <c r="AB1772" i="24" s="1"/>
  <c r="AC1772" i="24" s="1"/>
  <c r="P1773" i="24"/>
  <c r="R1773" i="24" s="1"/>
  <c r="AB1773" i="24" s="1"/>
  <c r="AC1773" i="24" s="1"/>
  <c r="P1774" i="24"/>
  <c r="R1774" i="24" s="1"/>
  <c r="AB1774" i="24" s="1"/>
  <c r="AC1774" i="24" s="1"/>
  <c r="P1775" i="24"/>
  <c r="R1775" i="24" s="1"/>
  <c r="AB1775" i="24" s="1"/>
  <c r="AC1775" i="24" s="1"/>
  <c r="P1776" i="24"/>
  <c r="R1776" i="24" s="1"/>
  <c r="AB1776" i="24" s="1"/>
  <c r="AC1776" i="24" s="1"/>
  <c r="P1777" i="24"/>
  <c r="R1777" i="24" s="1"/>
  <c r="AB1777" i="24" s="1"/>
  <c r="AC1777" i="24" s="1"/>
  <c r="P1778" i="24"/>
  <c r="R1778" i="24" s="1"/>
  <c r="AB1778" i="24" s="1"/>
  <c r="AC1778" i="24" s="1"/>
  <c r="P1779" i="24"/>
  <c r="R1779" i="24" s="1"/>
  <c r="AB1779" i="24" s="1"/>
  <c r="AC1779" i="24" s="1"/>
  <c r="P1780" i="24"/>
  <c r="R1780" i="24" s="1"/>
  <c r="AB1780" i="24" s="1"/>
  <c r="AC1780" i="24" s="1"/>
  <c r="P1781" i="24"/>
  <c r="R1781" i="24" s="1"/>
  <c r="AB1781" i="24" s="1"/>
  <c r="AC1781" i="24" s="1"/>
  <c r="P1782" i="24"/>
  <c r="R1782" i="24" s="1"/>
  <c r="AB1782" i="24" s="1"/>
  <c r="AC1782" i="24" s="1"/>
  <c r="P1783" i="24"/>
  <c r="R1783" i="24" s="1"/>
  <c r="AB1783" i="24" s="1"/>
  <c r="AC1783" i="24" s="1"/>
  <c r="P1784" i="24"/>
  <c r="R1784" i="24" s="1"/>
  <c r="AB1784" i="24" s="1"/>
  <c r="AC1784" i="24" s="1"/>
  <c r="P1785" i="24"/>
  <c r="R1785" i="24" s="1"/>
  <c r="AB1785" i="24" s="1"/>
  <c r="AC1785" i="24" s="1"/>
  <c r="P1786" i="24"/>
  <c r="R1786" i="24" s="1"/>
  <c r="AB1786" i="24" s="1"/>
  <c r="AC1786" i="24" s="1"/>
  <c r="P1787" i="24"/>
  <c r="R1787" i="24" s="1"/>
  <c r="AB1787" i="24" s="1"/>
  <c r="AC1787" i="24" s="1"/>
  <c r="P1788" i="24"/>
  <c r="R1788" i="24" s="1"/>
  <c r="AB1788" i="24" s="1"/>
  <c r="AC1788" i="24" s="1"/>
  <c r="P1789" i="24"/>
  <c r="R1789" i="24" s="1"/>
  <c r="AB1789" i="24" s="1"/>
  <c r="AC1789" i="24" s="1"/>
  <c r="P1790" i="24"/>
  <c r="R1790" i="24" s="1"/>
  <c r="AB1790" i="24" s="1"/>
  <c r="AC1790" i="24" s="1"/>
  <c r="P1791" i="24"/>
  <c r="R1791" i="24" s="1"/>
  <c r="AB1791" i="24" s="1"/>
  <c r="AC1791" i="24" s="1"/>
  <c r="P1792" i="24"/>
  <c r="R1792" i="24" s="1"/>
  <c r="AB1792" i="24" s="1"/>
  <c r="AC1792" i="24" s="1"/>
  <c r="P1793" i="24"/>
  <c r="R1793" i="24" s="1"/>
  <c r="AB1793" i="24" s="1"/>
  <c r="AC1793" i="24" s="1"/>
  <c r="P1794" i="24"/>
  <c r="R1794" i="24" s="1"/>
  <c r="AB1794" i="24" s="1"/>
  <c r="AC1794" i="24" s="1"/>
  <c r="P1795" i="24"/>
  <c r="R1795" i="24" s="1"/>
  <c r="AB1795" i="24" s="1"/>
  <c r="AC1795" i="24" s="1"/>
  <c r="P1796" i="24"/>
  <c r="R1796" i="24" s="1"/>
  <c r="AB1796" i="24" s="1"/>
  <c r="AC1796" i="24" s="1"/>
  <c r="P1797" i="24"/>
  <c r="R1797" i="24" s="1"/>
  <c r="AB1797" i="24" s="1"/>
  <c r="AC1797" i="24" s="1"/>
  <c r="P1798" i="24"/>
  <c r="R1798" i="24" s="1"/>
  <c r="AB1798" i="24" s="1"/>
  <c r="AC1798" i="24" s="1"/>
  <c r="P1799" i="24"/>
  <c r="R1799" i="24" s="1"/>
  <c r="AB1799" i="24" s="1"/>
  <c r="AC1799" i="24" s="1"/>
  <c r="P1800" i="24"/>
  <c r="R1800" i="24" s="1"/>
  <c r="AB1800" i="24" s="1"/>
  <c r="AC1800" i="24" s="1"/>
  <c r="P1801" i="24"/>
  <c r="R1801" i="24" s="1"/>
  <c r="AB1801" i="24" s="1"/>
  <c r="AC1801" i="24" s="1"/>
  <c r="P1802" i="24"/>
  <c r="R1802" i="24" s="1"/>
  <c r="AB1802" i="24" s="1"/>
  <c r="AC1802" i="24" s="1"/>
  <c r="P1803" i="24"/>
  <c r="R1803" i="24" s="1"/>
  <c r="AB1803" i="24" s="1"/>
  <c r="AC1803" i="24" s="1"/>
  <c r="P1804" i="24"/>
  <c r="R1804" i="24" s="1"/>
  <c r="AB1804" i="24" s="1"/>
  <c r="AC1804" i="24" s="1"/>
  <c r="P1805" i="24"/>
  <c r="R1805" i="24" s="1"/>
  <c r="AB1805" i="24" s="1"/>
  <c r="AC1805" i="24" s="1"/>
  <c r="P1806" i="24"/>
  <c r="R1806" i="24" s="1"/>
  <c r="AB1806" i="24" s="1"/>
  <c r="AC1806" i="24" s="1"/>
  <c r="P1807" i="24"/>
  <c r="R1807" i="24" s="1"/>
  <c r="AB1807" i="24" s="1"/>
  <c r="AC1807" i="24" s="1"/>
  <c r="P1808" i="24"/>
  <c r="R1808" i="24" s="1"/>
  <c r="AB1808" i="24" s="1"/>
  <c r="AC1808" i="24" s="1"/>
  <c r="P1809" i="24"/>
  <c r="R1809" i="24" s="1"/>
  <c r="AB1809" i="24" s="1"/>
  <c r="AC1809" i="24" s="1"/>
  <c r="P1810" i="24"/>
  <c r="R1810" i="24" s="1"/>
  <c r="AB1810" i="24" s="1"/>
  <c r="AC1810" i="24" s="1"/>
  <c r="P1811" i="24"/>
  <c r="R1811" i="24" s="1"/>
  <c r="AB1811" i="24" s="1"/>
  <c r="AC1811" i="24" s="1"/>
  <c r="P1812" i="24"/>
  <c r="R1812" i="24" s="1"/>
  <c r="AB1812" i="24" s="1"/>
  <c r="AC1812" i="24" s="1"/>
  <c r="P1813" i="24"/>
  <c r="R1813" i="24" s="1"/>
  <c r="AB1813" i="24" s="1"/>
  <c r="AC1813" i="24" s="1"/>
  <c r="P1814" i="24"/>
  <c r="R1814" i="24" s="1"/>
  <c r="AB1814" i="24" s="1"/>
  <c r="AC1814" i="24" s="1"/>
  <c r="P1815" i="24"/>
  <c r="R1815" i="24" s="1"/>
  <c r="AB1815" i="24" s="1"/>
  <c r="AC1815" i="24" s="1"/>
  <c r="P1816" i="24"/>
  <c r="R1816" i="24" s="1"/>
  <c r="AB1816" i="24" s="1"/>
  <c r="AC1816" i="24" s="1"/>
  <c r="P1817" i="24"/>
  <c r="R1817" i="24" s="1"/>
  <c r="AB1817" i="24" s="1"/>
  <c r="AC1817" i="24" s="1"/>
  <c r="P1818" i="24"/>
  <c r="R1818" i="24" s="1"/>
  <c r="AB1818" i="24" s="1"/>
  <c r="AC1818" i="24" s="1"/>
  <c r="P1819" i="24"/>
  <c r="R1819" i="24" s="1"/>
  <c r="AB1819" i="24" s="1"/>
  <c r="AC1819" i="24" s="1"/>
  <c r="P1820" i="24"/>
  <c r="R1820" i="24" s="1"/>
  <c r="AB1820" i="24" s="1"/>
  <c r="AC1820" i="24" s="1"/>
  <c r="P1821" i="24"/>
  <c r="R1821" i="24" s="1"/>
  <c r="AB1821" i="24" s="1"/>
  <c r="AC1821" i="24" s="1"/>
  <c r="P1822" i="24"/>
  <c r="R1822" i="24" s="1"/>
  <c r="AB1822" i="24" s="1"/>
  <c r="AC1822" i="24" s="1"/>
  <c r="P1823" i="24"/>
  <c r="R1823" i="24" s="1"/>
  <c r="AB1823" i="24" s="1"/>
  <c r="AC1823" i="24" s="1"/>
  <c r="P1824" i="24"/>
  <c r="R1824" i="24" s="1"/>
  <c r="AB1824" i="24" s="1"/>
  <c r="AC1824" i="24" s="1"/>
  <c r="P1825" i="24"/>
  <c r="R1825" i="24" s="1"/>
  <c r="AB1825" i="24" s="1"/>
  <c r="AC1825" i="24" s="1"/>
  <c r="P1826" i="24"/>
  <c r="R1826" i="24" s="1"/>
  <c r="AB1826" i="24" s="1"/>
  <c r="AC1826" i="24" s="1"/>
  <c r="P1827" i="24"/>
  <c r="R1827" i="24" s="1"/>
  <c r="AB1827" i="24" s="1"/>
  <c r="AC1827" i="24" s="1"/>
  <c r="P1828" i="24"/>
  <c r="R1828" i="24" s="1"/>
  <c r="AB1828" i="24" s="1"/>
  <c r="AC1828" i="24" s="1"/>
  <c r="P1829" i="24"/>
  <c r="R1829" i="24" s="1"/>
  <c r="AB1829" i="24" s="1"/>
  <c r="AC1829" i="24" s="1"/>
  <c r="P1830" i="24"/>
  <c r="R1830" i="24" s="1"/>
  <c r="AB1830" i="24" s="1"/>
  <c r="AC1830" i="24" s="1"/>
  <c r="P1831" i="24"/>
  <c r="R1831" i="24" s="1"/>
  <c r="AB1831" i="24" s="1"/>
  <c r="AC1831" i="24" s="1"/>
  <c r="P1832" i="24"/>
  <c r="R1832" i="24" s="1"/>
  <c r="AB1832" i="24" s="1"/>
  <c r="AC1832" i="24" s="1"/>
  <c r="P1833" i="24"/>
  <c r="R1833" i="24" s="1"/>
  <c r="AB1833" i="24" s="1"/>
  <c r="AC1833" i="24" s="1"/>
  <c r="P1834" i="24"/>
  <c r="R1834" i="24" s="1"/>
  <c r="AB1834" i="24" s="1"/>
  <c r="AC1834" i="24" s="1"/>
  <c r="P1835" i="24"/>
  <c r="R1835" i="24" s="1"/>
  <c r="AB1835" i="24" s="1"/>
  <c r="AC1835" i="24" s="1"/>
  <c r="P1836" i="24"/>
  <c r="R1836" i="24" s="1"/>
  <c r="AB1836" i="24" s="1"/>
  <c r="AC1836" i="24" s="1"/>
  <c r="P1837" i="24"/>
  <c r="R1837" i="24" s="1"/>
  <c r="AB1837" i="24" s="1"/>
  <c r="AC1837" i="24" s="1"/>
  <c r="P1838" i="24"/>
  <c r="R1838" i="24" s="1"/>
  <c r="AB1838" i="24" s="1"/>
  <c r="AC1838" i="24" s="1"/>
  <c r="P1839" i="24"/>
  <c r="R1839" i="24" s="1"/>
  <c r="AB1839" i="24" s="1"/>
  <c r="AC1839" i="24" s="1"/>
  <c r="P1840" i="24"/>
  <c r="R1840" i="24" s="1"/>
  <c r="AB1840" i="24" s="1"/>
  <c r="AC1840" i="24" s="1"/>
  <c r="P1841" i="24"/>
  <c r="R1841" i="24" s="1"/>
  <c r="AB1841" i="24" s="1"/>
  <c r="AC1841" i="24" s="1"/>
  <c r="P1842" i="24"/>
  <c r="R1842" i="24" s="1"/>
  <c r="AB1842" i="24" s="1"/>
  <c r="AC1842" i="24" s="1"/>
  <c r="P1843" i="24"/>
  <c r="R1843" i="24" s="1"/>
  <c r="AB1843" i="24" s="1"/>
  <c r="AC1843" i="24" s="1"/>
  <c r="P1844" i="24"/>
  <c r="R1844" i="24" s="1"/>
  <c r="AB1844" i="24" s="1"/>
  <c r="AC1844" i="24" s="1"/>
  <c r="P1845" i="24"/>
  <c r="R1845" i="24" s="1"/>
  <c r="AB1845" i="24" s="1"/>
  <c r="AC1845" i="24" s="1"/>
  <c r="P1846" i="24"/>
  <c r="R1846" i="24" s="1"/>
  <c r="AB1846" i="24" s="1"/>
  <c r="AC1846" i="24" s="1"/>
  <c r="P1847" i="24"/>
  <c r="R1847" i="24" s="1"/>
  <c r="AB1847" i="24" s="1"/>
  <c r="AC1847" i="24" s="1"/>
  <c r="P1848" i="24"/>
  <c r="R1848" i="24" s="1"/>
  <c r="AB1848" i="24" s="1"/>
  <c r="AC1848" i="24" s="1"/>
  <c r="P1849" i="24"/>
  <c r="R1849" i="24" s="1"/>
  <c r="AB1849" i="24" s="1"/>
  <c r="AC1849" i="24" s="1"/>
  <c r="P1850" i="24"/>
  <c r="R1850" i="24" s="1"/>
  <c r="AB1850" i="24" s="1"/>
  <c r="AC1850" i="24" s="1"/>
  <c r="P1851" i="24"/>
  <c r="R1851" i="24" s="1"/>
  <c r="AB1851" i="24" s="1"/>
  <c r="AC1851" i="24" s="1"/>
  <c r="P1852" i="24"/>
  <c r="R1852" i="24" s="1"/>
  <c r="AB1852" i="24" s="1"/>
  <c r="AC1852" i="24" s="1"/>
  <c r="P1853" i="24"/>
  <c r="R1853" i="24" s="1"/>
  <c r="AB1853" i="24" s="1"/>
  <c r="AC1853" i="24" s="1"/>
  <c r="P1854" i="24"/>
  <c r="R1854" i="24" s="1"/>
  <c r="AB1854" i="24" s="1"/>
  <c r="AC1854" i="24" s="1"/>
  <c r="P1855" i="24"/>
  <c r="R1855" i="24" s="1"/>
  <c r="AB1855" i="24" s="1"/>
  <c r="AC1855" i="24" s="1"/>
  <c r="P1856" i="24"/>
  <c r="R1856" i="24" s="1"/>
  <c r="AB1856" i="24" s="1"/>
  <c r="AC1856" i="24" s="1"/>
  <c r="P1857" i="24"/>
  <c r="R1857" i="24" s="1"/>
  <c r="AB1857" i="24" s="1"/>
  <c r="AC1857" i="24" s="1"/>
  <c r="P1858" i="24"/>
  <c r="R1858" i="24" s="1"/>
  <c r="AB1858" i="24" s="1"/>
  <c r="AC1858" i="24" s="1"/>
  <c r="P1859" i="24"/>
  <c r="R1859" i="24" s="1"/>
  <c r="AB1859" i="24" s="1"/>
  <c r="AC1859" i="24" s="1"/>
  <c r="P1860" i="24"/>
  <c r="R1860" i="24" s="1"/>
  <c r="AB1860" i="24" s="1"/>
  <c r="AC1860" i="24" s="1"/>
  <c r="P1861" i="24"/>
  <c r="R1861" i="24" s="1"/>
  <c r="AB1861" i="24" s="1"/>
  <c r="AC1861" i="24" s="1"/>
  <c r="P1862" i="24"/>
  <c r="R1862" i="24" s="1"/>
  <c r="AB1862" i="24" s="1"/>
  <c r="AC1862" i="24" s="1"/>
  <c r="P1863" i="24"/>
  <c r="R1863" i="24" s="1"/>
  <c r="AB1863" i="24" s="1"/>
  <c r="AC1863" i="24" s="1"/>
  <c r="P1864" i="24"/>
  <c r="R1864" i="24" s="1"/>
  <c r="AB1864" i="24" s="1"/>
  <c r="AC1864" i="24" s="1"/>
  <c r="P1865" i="24"/>
  <c r="R1865" i="24" s="1"/>
  <c r="AB1865" i="24" s="1"/>
  <c r="AC1865" i="24" s="1"/>
  <c r="P1866" i="24"/>
  <c r="R1866" i="24" s="1"/>
  <c r="AB1866" i="24" s="1"/>
  <c r="AC1866" i="24" s="1"/>
  <c r="P1867" i="24"/>
  <c r="R1867" i="24" s="1"/>
  <c r="AB1867" i="24" s="1"/>
  <c r="AC1867" i="24" s="1"/>
  <c r="P1868" i="24"/>
  <c r="R1868" i="24" s="1"/>
  <c r="AB1868" i="24" s="1"/>
  <c r="AC1868" i="24" s="1"/>
  <c r="P1869" i="24"/>
  <c r="R1869" i="24" s="1"/>
  <c r="AB1869" i="24" s="1"/>
  <c r="AC1869" i="24" s="1"/>
  <c r="P1870" i="24"/>
  <c r="R1870" i="24" s="1"/>
  <c r="AB1870" i="24" s="1"/>
  <c r="AC1870" i="24" s="1"/>
  <c r="P1871" i="24"/>
  <c r="R1871" i="24" s="1"/>
  <c r="AB1871" i="24" s="1"/>
  <c r="AC1871" i="24" s="1"/>
  <c r="P1872" i="24"/>
  <c r="R1872" i="24" s="1"/>
  <c r="AB1872" i="24" s="1"/>
  <c r="AC1872" i="24" s="1"/>
  <c r="P1873" i="24"/>
  <c r="R1873" i="24" s="1"/>
  <c r="AB1873" i="24" s="1"/>
  <c r="AC1873" i="24" s="1"/>
  <c r="P1874" i="24"/>
  <c r="R1874" i="24" s="1"/>
  <c r="AB1874" i="24" s="1"/>
  <c r="AC1874" i="24" s="1"/>
  <c r="P1875" i="24"/>
  <c r="R1875" i="24" s="1"/>
  <c r="AB1875" i="24" s="1"/>
  <c r="AC1875" i="24" s="1"/>
  <c r="P1876" i="24"/>
  <c r="R1876" i="24" s="1"/>
  <c r="AB1876" i="24" s="1"/>
  <c r="AC1876" i="24" s="1"/>
  <c r="P1877" i="24"/>
  <c r="R1877" i="24" s="1"/>
  <c r="AB1877" i="24" s="1"/>
  <c r="AC1877" i="24" s="1"/>
  <c r="P1878" i="24"/>
  <c r="R1878" i="24" s="1"/>
  <c r="AB1878" i="24" s="1"/>
  <c r="AC1878" i="24" s="1"/>
  <c r="P1879" i="24"/>
  <c r="R1879" i="24" s="1"/>
  <c r="AB1879" i="24" s="1"/>
  <c r="AC1879" i="24" s="1"/>
  <c r="P1880" i="24"/>
  <c r="R1880" i="24" s="1"/>
  <c r="AB1880" i="24" s="1"/>
  <c r="AC1880" i="24" s="1"/>
  <c r="P1881" i="24"/>
  <c r="R1881" i="24" s="1"/>
  <c r="AB1881" i="24" s="1"/>
  <c r="AC1881" i="24" s="1"/>
  <c r="P1882" i="24"/>
  <c r="R1882" i="24" s="1"/>
  <c r="AB1882" i="24" s="1"/>
  <c r="AC1882" i="24" s="1"/>
  <c r="P1883" i="24"/>
  <c r="R1883" i="24" s="1"/>
  <c r="AB1883" i="24" s="1"/>
  <c r="AC1883" i="24" s="1"/>
  <c r="P1884" i="24"/>
  <c r="R1884" i="24" s="1"/>
  <c r="AB1884" i="24" s="1"/>
  <c r="AC1884" i="24" s="1"/>
  <c r="P1885" i="24"/>
  <c r="R1885" i="24" s="1"/>
  <c r="AB1885" i="24" s="1"/>
  <c r="AC1885" i="24" s="1"/>
  <c r="P1886" i="24"/>
  <c r="R1886" i="24" s="1"/>
  <c r="AB1886" i="24" s="1"/>
  <c r="AC1886" i="24" s="1"/>
  <c r="P1887" i="24"/>
  <c r="R1887" i="24" s="1"/>
  <c r="AB1887" i="24" s="1"/>
  <c r="AC1887" i="24" s="1"/>
  <c r="P1888" i="24"/>
  <c r="R1888" i="24" s="1"/>
  <c r="AB1888" i="24" s="1"/>
  <c r="AC1888" i="24" s="1"/>
  <c r="P1889" i="24"/>
  <c r="R1889" i="24" s="1"/>
  <c r="AB1889" i="24" s="1"/>
  <c r="AC1889" i="24" s="1"/>
  <c r="P1890" i="24"/>
  <c r="R1890" i="24" s="1"/>
  <c r="AB1890" i="24" s="1"/>
  <c r="AC1890" i="24" s="1"/>
  <c r="P1891" i="24"/>
  <c r="R1891" i="24" s="1"/>
  <c r="AB1891" i="24" s="1"/>
  <c r="AC1891" i="24" s="1"/>
  <c r="P1892" i="24"/>
  <c r="R1892" i="24" s="1"/>
  <c r="AB1892" i="24" s="1"/>
  <c r="AC1892" i="24" s="1"/>
  <c r="P1893" i="24"/>
  <c r="R1893" i="24" s="1"/>
  <c r="AB1893" i="24" s="1"/>
  <c r="AC1893" i="24" s="1"/>
  <c r="P1894" i="24"/>
  <c r="R1894" i="24" s="1"/>
  <c r="AB1894" i="24" s="1"/>
  <c r="AC1894" i="24" s="1"/>
  <c r="P1895" i="24"/>
  <c r="R1895" i="24" s="1"/>
  <c r="AB1895" i="24" s="1"/>
  <c r="AC1895" i="24" s="1"/>
  <c r="P1896" i="24"/>
  <c r="R1896" i="24" s="1"/>
  <c r="AB1896" i="24" s="1"/>
  <c r="AC1896" i="24" s="1"/>
  <c r="P1897" i="24"/>
  <c r="R1897" i="24" s="1"/>
  <c r="AB1897" i="24" s="1"/>
  <c r="AC1897" i="24" s="1"/>
  <c r="P1898" i="24"/>
  <c r="R1898" i="24" s="1"/>
  <c r="AB1898" i="24" s="1"/>
  <c r="AC1898" i="24" s="1"/>
  <c r="P1899" i="24"/>
  <c r="R1899" i="24" s="1"/>
  <c r="AB1899" i="24" s="1"/>
  <c r="AC1899" i="24" s="1"/>
  <c r="P1900" i="24"/>
  <c r="R1900" i="24" s="1"/>
  <c r="AB1900" i="24" s="1"/>
  <c r="AC1900" i="24" s="1"/>
  <c r="P1901" i="24"/>
  <c r="R1901" i="24" s="1"/>
  <c r="AB1901" i="24" s="1"/>
  <c r="AC1901" i="24" s="1"/>
  <c r="P1902" i="24"/>
  <c r="R1902" i="24" s="1"/>
  <c r="AB1902" i="24" s="1"/>
  <c r="AC1902" i="24" s="1"/>
  <c r="P1903" i="24"/>
  <c r="R1903" i="24" s="1"/>
  <c r="AB1903" i="24" s="1"/>
  <c r="AC1903" i="24" s="1"/>
  <c r="P1904" i="24"/>
  <c r="R1904" i="24" s="1"/>
  <c r="AB1904" i="24" s="1"/>
  <c r="AC1904" i="24" s="1"/>
  <c r="P1905" i="24"/>
  <c r="R1905" i="24" s="1"/>
  <c r="AB1905" i="24" s="1"/>
  <c r="AC1905" i="24" s="1"/>
  <c r="P1906" i="24"/>
  <c r="R1906" i="24" s="1"/>
  <c r="AB1906" i="24" s="1"/>
  <c r="AC1906" i="24" s="1"/>
  <c r="P1907" i="24"/>
  <c r="R1907" i="24" s="1"/>
  <c r="AB1907" i="24" s="1"/>
  <c r="AC1907" i="24" s="1"/>
  <c r="P1908" i="24"/>
  <c r="R1908" i="24" s="1"/>
  <c r="AB1908" i="24" s="1"/>
  <c r="AC1908" i="24" s="1"/>
  <c r="P1909" i="24"/>
  <c r="R1909" i="24" s="1"/>
  <c r="AB1909" i="24" s="1"/>
  <c r="AC1909" i="24" s="1"/>
  <c r="P1910" i="24"/>
  <c r="R1910" i="24" s="1"/>
  <c r="AB1910" i="24" s="1"/>
  <c r="AC1910" i="24" s="1"/>
  <c r="P1911" i="24"/>
  <c r="R1911" i="24" s="1"/>
  <c r="AB1911" i="24" s="1"/>
  <c r="AC1911" i="24" s="1"/>
  <c r="P1912" i="24"/>
  <c r="R1912" i="24" s="1"/>
  <c r="AB1912" i="24" s="1"/>
  <c r="AC1912" i="24" s="1"/>
  <c r="P1913" i="24"/>
  <c r="R1913" i="24" s="1"/>
  <c r="AB1913" i="24" s="1"/>
  <c r="AC1913" i="24" s="1"/>
  <c r="P1914" i="24"/>
  <c r="R1914" i="24" s="1"/>
  <c r="AB1914" i="24" s="1"/>
  <c r="AC1914" i="24" s="1"/>
  <c r="P1915" i="24"/>
  <c r="R1915" i="24" s="1"/>
  <c r="AB1915" i="24" s="1"/>
  <c r="AC1915" i="24" s="1"/>
  <c r="P1916" i="24"/>
  <c r="R1916" i="24" s="1"/>
  <c r="AB1916" i="24" s="1"/>
  <c r="AC1916" i="24" s="1"/>
  <c r="P1917" i="24"/>
  <c r="R1917" i="24" s="1"/>
  <c r="AB1917" i="24" s="1"/>
  <c r="AC1917" i="24" s="1"/>
  <c r="P1918" i="24"/>
  <c r="R1918" i="24" s="1"/>
  <c r="AB1918" i="24" s="1"/>
  <c r="AC1918" i="24" s="1"/>
  <c r="P1919" i="24"/>
  <c r="R1919" i="24" s="1"/>
  <c r="AB1919" i="24" s="1"/>
  <c r="AC1919" i="24" s="1"/>
  <c r="P1920" i="24"/>
  <c r="R1920" i="24" s="1"/>
  <c r="AB1920" i="24" s="1"/>
  <c r="AC1920" i="24" s="1"/>
  <c r="P1921" i="24"/>
  <c r="R1921" i="24" s="1"/>
  <c r="AB1921" i="24" s="1"/>
  <c r="AC1921" i="24" s="1"/>
  <c r="P1922" i="24"/>
  <c r="R1922" i="24" s="1"/>
  <c r="AB1922" i="24" s="1"/>
  <c r="AC1922" i="24" s="1"/>
  <c r="P1923" i="24"/>
  <c r="R1923" i="24" s="1"/>
  <c r="AB1923" i="24" s="1"/>
  <c r="AC1923" i="24" s="1"/>
  <c r="P1924" i="24"/>
  <c r="R1924" i="24" s="1"/>
  <c r="AB1924" i="24" s="1"/>
  <c r="AC1924" i="24" s="1"/>
  <c r="P1925" i="24"/>
  <c r="R1925" i="24" s="1"/>
  <c r="AB1925" i="24" s="1"/>
  <c r="AC1925" i="24" s="1"/>
  <c r="P1926" i="24"/>
  <c r="R1926" i="24" s="1"/>
  <c r="AB1926" i="24" s="1"/>
  <c r="AC1926" i="24" s="1"/>
  <c r="P1927" i="24"/>
  <c r="R1927" i="24" s="1"/>
  <c r="AB1927" i="24" s="1"/>
  <c r="AC1927" i="24" s="1"/>
  <c r="P1928" i="24"/>
  <c r="R1928" i="24" s="1"/>
  <c r="AB1928" i="24" s="1"/>
  <c r="AC1928" i="24" s="1"/>
  <c r="P1929" i="24"/>
  <c r="R1929" i="24" s="1"/>
  <c r="AB1929" i="24" s="1"/>
  <c r="AC1929" i="24" s="1"/>
  <c r="P1930" i="24"/>
  <c r="R1930" i="24" s="1"/>
  <c r="AB1930" i="24" s="1"/>
  <c r="AC1930" i="24" s="1"/>
  <c r="P1931" i="24"/>
  <c r="R1931" i="24" s="1"/>
  <c r="AB1931" i="24" s="1"/>
  <c r="AC1931" i="24" s="1"/>
  <c r="P1932" i="24"/>
  <c r="R1932" i="24" s="1"/>
  <c r="AB1932" i="24" s="1"/>
  <c r="AC1932" i="24" s="1"/>
  <c r="P1933" i="24"/>
  <c r="R1933" i="24" s="1"/>
  <c r="AB1933" i="24" s="1"/>
  <c r="AC1933" i="24" s="1"/>
  <c r="P1934" i="24"/>
  <c r="R1934" i="24" s="1"/>
  <c r="AB1934" i="24" s="1"/>
  <c r="AC1934" i="24" s="1"/>
  <c r="P1935" i="24"/>
  <c r="R1935" i="24" s="1"/>
  <c r="AB1935" i="24" s="1"/>
  <c r="AC1935" i="24" s="1"/>
  <c r="P1936" i="24"/>
  <c r="R1936" i="24" s="1"/>
  <c r="AB1936" i="24" s="1"/>
  <c r="AC1936" i="24" s="1"/>
  <c r="P1937" i="24"/>
  <c r="R1937" i="24" s="1"/>
  <c r="AB1937" i="24" s="1"/>
  <c r="AC1937" i="24" s="1"/>
  <c r="P1938" i="24"/>
  <c r="R1938" i="24" s="1"/>
  <c r="AB1938" i="24" s="1"/>
  <c r="AC1938" i="24" s="1"/>
  <c r="P1939" i="24"/>
  <c r="R1939" i="24" s="1"/>
  <c r="AB1939" i="24" s="1"/>
  <c r="AC1939" i="24" s="1"/>
  <c r="P1940" i="24"/>
  <c r="R1940" i="24" s="1"/>
  <c r="AB1940" i="24" s="1"/>
  <c r="AC1940" i="24" s="1"/>
  <c r="P1941" i="24"/>
  <c r="R1941" i="24" s="1"/>
  <c r="AB1941" i="24" s="1"/>
  <c r="AC1941" i="24" s="1"/>
  <c r="P1942" i="24"/>
  <c r="R1942" i="24" s="1"/>
  <c r="AB1942" i="24" s="1"/>
  <c r="AC1942" i="24" s="1"/>
  <c r="P1943" i="24"/>
  <c r="R1943" i="24" s="1"/>
  <c r="AB1943" i="24" s="1"/>
  <c r="AC1943" i="24" s="1"/>
  <c r="P1944" i="24"/>
  <c r="R1944" i="24" s="1"/>
  <c r="AB1944" i="24" s="1"/>
  <c r="AC1944" i="24" s="1"/>
  <c r="P1945" i="24"/>
  <c r="R1945" i="24" s="1"/>
  <c r="AB1945" i="24" s="1"/>
  <c r="AC1945" i="24" s="1"/>
  <c r="P1946" i="24"/>
  <c r="R1946" i="24" s="1"/>
  <c r="AB1946" i="24" s="1"/>
  <c r="AC1946" i="24" s="1"/>
  <c r="P1947" i="24"/>
  <c r="R1947" i="24" s="1"/>
  <c r="AB1947" i="24" s="1"/>
  <c r="AC1947" i="24" s="1"/>
  <c r="P1948" i="24"/>
  <c r="R1948" i="24" s="1"/>
  <c r="AB1948" i="24" s="1"/>
  <c r="AC1948" i="24" s="1"/>
  <c r="P1949" i="24"/>
  <c r="R1949" i="24" s="1"/>
  <c r="AB1949" i="24" s="1"/>
  <c r="AC1949" i="24" s="1"/>
  <c r="P1950" i="24"/>
  <c r="R1950" i="24" s="1"/>
  <c r="AB1950" i="24" s="1"/>
  <c r="AC1950" i="24" s="1"/>
  <c r="P1951" i="24"/>
  <c r="R1951" i="24" s="1"/>
  <c r="AB1951" i="24" s="1"/>
  <c r="AC1951" i="24" s="1"/>
  <c r="P1952" i="24"/>
  <c r="R1952" i="24" s="1"/>
  <c r="AB1952" i="24" s="1"/>
  <c r="AC1952" i="24" s="1"/>
  <c r="P1953" i="24"/>
  <c r="R1953" i="24" s="1"/>
  <c r="AB1953" i="24" s="1"/>
  <c r="AC1953" i="24" s="1"/>
  <c r="P1954" i="24"/>
  <c r="R1954" i="24" s="1"/>
  <c r="AB1954" i="24" s="1"/>
  <c r="AC1954" i="24" s="1"/>
  <c r="P1955" i="24"/>
  <c r="R1955" i="24" s="1"/>
  <c r="AB1955" i="24" s="1"/>
  <c r="AC1955" i="24" s="1"/>
  <c r="P1956" i="24"/>
  <c r="R1956" i="24" s="1"/>
  <c r="AB1956" i="24" s="1"/>
  <c r="AC1956" i="24" s="1"/>
  <c r="P1957" i="24"/>
  <c r="R1957" i="24" s="1"/>
  <c r="AB1957" i="24" s="1"/>
  <c r="AC1957" i="24" s="1"/>
  <c r="P1958" i="24"/>
  <c r="R1958" i="24" s="1"/>
  <c r="AB1958" i="24" s="1"/>
  <c r="AC1958" i="24" s="1"/>
  <c r="P1959" i="24"/>
  <c r="R1959" i="24" s="1"/>
  <c r="AB1959" i="24" s="1"/>
  <c r="AC1959" i="24" s="1"/>
  <c r="P1960" i="24"/>
  <c r="R1960" i="24" s="1"/>
  <c r="AB1960" i="24" s="1"/>
  <c r="AC1960" i="24" s="1"/>
  <c r="P1961" i="24"/>
  <c r="R1961" i="24" s="1"/>
  <c r="AB1961" i="24" s="1"/>
  <c r="AC1961" i="24" s="1"/>
  <c r="P1962" i="24"/>
  <c r="R1962" i="24" s="1"/>
  <c r="AB1962" i="24" s="1"/>
  <c r="AC1962" i="24" s="1"/>
  <c r="P1963" i="24"/>
  <c r="R1963" i="24" s="1"/>
  <c r="AB1963" i="24" s="1"/>
  <c r="AC1963" i="24" s="1"/>
  <c r="P1964" i="24"/>
  <c r="R1964" i="24" s="1"/>
  <c r="AB1964" i="24" s="1"/>
  <c r="AC1964" i="24" s="1"/>
  <c r="P1965" i="24"/>
  <c r="R1965" i="24" s="1"/>
  <c r="AB1965" i="24" s="1"/>
  <c r="AC1965" i="24" s="1"/>
  <c r="P1966" i="24"/>
  <c r="R1966" i="24" s="1"/>
  <c r="AB1966" i="24" s="1"/>
  <c r="AC1966" i="24" s="1"/>
  <c r="P1967" i="24"/>
  <c r="R1967" i="24" s="1"/>
  <c r="AB1967" i="24" s="1"/>
  <c r="AC1967" i="24" s="1"/>
  <c r="P1968" i="24"/>
  <c r="R1968" i="24" s="1"/>
  <c r="AB1968" i="24" s="1"/>
  <c r="AC1968" i="24" s="1"/>
  <c r="P1969" i="24"/>
  <c r="R1969" i="24" s="1"/>
  <c r="AB1969" i="24" s="1"/>
  <c r="AC1969" i="24" s="1"/>
  <c r="P1970" i="24"/>
  <c r="R1970" i="24" s="1"/>
  <c r="AB1970" i="24" s="1"/>
  <c r="AC1970" i="24" s="1"/>
  <c r="P1971" i="24"/>
  <c r="R1971" i="24" s="1"/>
  <c r="AB1971" i="24" s="1"/>
  <c r="AC1971" i="24" s="1"/>
  <c r="P1972" i="24"/>
  <c r="R1972" i="24" s="1"/>
  <c r="AB1972" i="24" s="1"/>
  <c r="AC1972" i="24" s="1"/>
  <c r="P1973" i="24"/>
  <c r="R1973" i="24" s="1"/>
  <c r="AB1973" i="24" s="1"/>
  <c r="AC1973" i="24" s="1"/>
  <c r="P1974" i="24"/>
  <c r="R1974" i="24" s="1"/>
  <c r="AB1974" i="24" s="1"/>
  <c r="AC1974" i="24" s="1"/>
  <c r="P1975" i="24"/>
  <c r="R1975" i="24" s="1"/>
  <c r="AB1975" i="24" s="1"/>
  <c r="AC1975" i="24" s="1"/>
  <c r="P1976" i="24"/>
  <c r="R1976" i="24" s="1"/>
  <c r="AB1976" i="24" s="1"/>
  <c r="AC1976" i="24" s="1"/>
  <c r="P1977" i="24"/>
  <c r="R1977" i="24" s="1"/>
  <c r="AB1977" i="24" s="1"/>
  <c r="AC1977" i="24" s="1"/>
  <c r="P1978" i="24"/>
  <c r="R1978" i="24" s="1"/>
  <c r="AB1978" i="24" s="1"/>
  <c r="AC1978" i="24" s="1"/>
  <c r="P1979" i="24"/>
  <c r="R1979" i="24" s="1"/>
  <c r="AB1979" i="24" s="1"/>
  <c r="AC1979" i="24" s="1"/>
  <c r="P1980" i="24"/>
  <c r="R1980" i="24" s="1"/>
  <c r="AB1980" i="24" s="1"/>
  <c r="AC1980" i="24" s="1"/>
  <c r="P1981" i="24"/>
  <c r="R1981" i="24" s="1"/>
  <c r="AB1981" i="24" s="1"/>
  <c r="AC1981" i="24" s="1"/>
  <c r="P1982" i="24"/>
  <c r="R1982" i="24" s="1"/>
  <c r="AB1982" i="24" s="1"/>
  <c r="AC1982" i="24" s="1"/>
  <c r="P1983" i="24"/>
  <c r="R1983" i="24" s="1"/>
  <c r="AB1983" i="24" s="1"/>
  <c r="AC1983" i="24" s="1"/>
  <c r="P1984" i="24"/>
  <c r="R1984" i="24" s="1"/>
  <c r="AB1984" i="24" s="1"/>
  <c r="AC1984" i="24" s="1"/>
  <c r="P1985" i="24"/>
  <c r="R1985" i="24" s="1"/>
  <c r="AB1985" i="24" s="1"/>
  <c r="AC1985" i="24" s="1"/>
  <c r="P1986" i="24"/>
  <c r="R1986" i="24" s="1"/>
  <c r="AB1986" i="24" s="1"/>
  <c r="AC1986" i="24" s="1"/>
  <c r="P1987" i="24"/>
  <c r="R1987" i="24" s="1"/>
  <c r="AB1987" i="24" s="1"/>
  <c r="AC1987" i="24" s="1"/>
  <c r="P1988" i="24"/>
  <c r="R1988" i="24" s="1"/>
  <c r="AB1988" i="24" s="1"/>
  <c r="AC1988" i="24" s="1"/>
  <c r="P1989" i="24"/>
  <c r="R1989" i="24" s="1"/>
  <c r="AB1989" i="24" s="1"/>
  <c r="AC1989" i="24" s="1"/>
  <c r="P1990" i="24"/>
  <c r="R1990" i="24" s="1"/>
  <c r="AB1990" i="24" s="1"/>
  <c r="AC1990" i="24" s="1"/>
  <c r="P1991" i="24"/>
  <c r="R1991" i="24" s="1"/>
  <c r="AB1991" i="24" s="1"/>
  <c r="AC1991" i="24" s="1"/>
  <c r="P1992" i="24"/>
  <c r="R1992" i="24" s="1"/>
  <c r="AB1992" i="24" s="1"/>
  <c r="AC1992" i="24" s="1"/>
  <c r="P1993" i="24"/>
  <c r="R1993" i="24" s="1"/>
  <c r="AB1993" i="24" s="1"/>
  <c r="AC1993" i="24" s="1"/>
  <c r="P1994" i="24"/>
  <c r="R1994" i="24" s="1"/>
  <c r="AB1994" i="24" s="1"/>
  <c r="AC1994" i="24" s="1"/>
  <c r="P1995" i="24"/>
  <c r="R1995" i="24" s="1"/>
  <c r="AB1995" i="24" s="1"/>
  <c r="AC1995" i="24" s="1"/>
  <c r="P1996" i="24"/>
  <c r="R1996" i="24" s="1"/>
  <c r="AB1996" i="24" s="1"/>
  <c r="AC1996" i="24" s="1"/>
  <c r="P1997" i="24"/>
  <c r="R1997" i="24" s="1"/>
  <c r="AB1997" i="24" s="1"/>
  <c r="AC1997" i="24" s="1"/>
  <c r="P1998" i="24"/>
  <c r="R1998" i="24" s="1"/>
  <c r="AB1998" i="24" s="1"/>
  <c r="AC1998" i="24" s="1"/>
  <c r="P1999" i="24"/>
  <c r="R1999" i="24" s="1"/>
  <c r="AB1999" i="24" s="1"/>
  <c r="AC1999" i="24" s="1"/>
  <c r="P2000" i="24"/>
  <c r="R2000" i="24" s="1"/>
  <c r="AB2000" i="24" s="1"/>
  <c r="AC2000" i="24" s="1"/>
  <c r="P2001" i="24"/>
  <c r="R2001" i="24" s="1"/>
  <c r="AB2001" i="24" s="1"/>
  <c r="AC2001" i="24" s="1"/>
  <c r="P2002" i="24"/>
  <c r="R2002" i="24" s="1"/>
  <c r="AB2002" i="24" s="1"/>
  <c r="AC2002" i="24" s="1"/>
  <c r="P2003" i="24"/>
  <c r="R2003" i="24" s="1"/>
  <c r="AB2003" i="24" s="1"/>
  <c r="AC2003" i="24" s="1"/>
  <c r="P2004" i="24"/>
  <c r="R2004" i="24" s="1"/>
  <c r="AB2004" i="24" s="1"/>
  <c r="AC2004" i="24" s="1"/>
  <c r="P2005" i="24"/>
  <c r="R2005" i="24" s="1"/>
  <c r="AB2005" i="24" s="1"/>
  <c r="AC2005" i="24" s="1"/>
  <c r="P2006" i="24"/>
  <c r="R2006" i="24" s="1"/>
  <c r="AB2006" i="24" s="1"/>
  <c r="AC2006" i="24" s="1"/>
  <c r="P2007" i="24"/>
  <c r="R2007" i="24" s="1"/>
  <c r="AB2007" i="24" s="1"/>
  <c r="AC2007" i="24" s="1"/>
  <c r="P2008" i="24"/>
  <c r="R2008" i="24" s="1"/>
  <c r="AB2008" i="24" s="1"/>
  <c r="AC2008" i="24" s="1"/>
  <c r="P2009" i="24"/>
  <c r="R2009" i="24" s="1"/>
  <c r="AB2009" i="24" s="1"/>
  <c r="AC2009" i="24" s="1"/>
  <c r="P2010" i="24"/>
  <c r="R2010" i="24" s="1"/>
  <c r="AB2010" i="24" s="1"/>
  <c r="AC2010" i="24" s="1"/>
  <c r="P2011" i="24"/>
  <c r="R2011" i="24" s="1"/>
  <c r="AB2011" i="24" s="1"/>
  <c r="AC2011" i="24" s="1"/>
  <c r="P2012" i="24"/>
  <c r="R2012" i="24" s="1"/>
  <c r="AB2012" i="24" s="1"/>
  <c r="AC2012" i="24" s="1"/>
  <c r="P2013" i="24"/>
  <c r="R2013" i="24" s="1"/>
  <c r="AB2013" i="24" s="1"/>
  <c r="AC2013" i="24" s="1"/>
  <c r="P2014" i="24"/>
  <c r="R2014" i="24" s="1"/>
  <c r="AB2014" i="24" s="1"/>
  <c r="AC2014" i="24" s="1"/>
  <c r="P2015" i="24"/>
  <c r="R2015" i="24" s="1"/>
  <c r="AB2015" i="24" s="1"/>
  <c r="AC2015" i="24" s="1"/>
  <c r="P2016" i="24"/>
  <c r="R2016" i="24" s="1"/>
  <c r="AB2016" i="24" s="1"/>
  <c r="AC2016" i="24" s="1"/>
  <c r="P2017" i="24"/>
  <c r="R2017" i="24" s="1"/>
  <c r="AB2017" i="24" s="1"/>
  <c r="AC2017" i="24" s="1"/>
  <c r="P2018" i="24"/>
  <c r="R2018" i="24" s="1"/>
  <c r="AB2018" i="24" s="1"/>
  <c r="AC2018" i="24" s="1"/>
  <c r="P2019" i="24"/>
  <c r="R2019" i="24" s="1"/>
  <c r="AB2019" i="24" s="1"/>
  <c r="AC2019" i="24" s="1"/>
  <c r="P2020" i="24"/>
  <c r="R2020" i="24" s="1"/>
  <c r="AB2020" i="24" s="1"/>
  <c r="AC2020" i="24" s="1"/>
  <c r="P2021" i="24"/>
  <c r="R2021" i="24" s="1"/>
  <c r="AB2021" i="24" s="1"/>
  <c r="AC2021" i="24" s="1"/>
  <c r="P2022" i="24"/>
  <c r="R2022" i="24" s="1"/>
  <c r="AB2022" i="24" s="1"/>
  <c r="AC2022" i="24" s="1"/>
  <c r="P2023" i="24"/>
  <c r="R2023" i="24" s="1"/>
  <c r="AB2023" i="24" s="1"/>
  <c r="AC2023" i="24" s="1"/>
  <c r="P2024" i="24"/>
  <c r="R2024" i="24" s="1"/>
  <c r="AB2024" i="24" s="1"/>
  <c r="AC2024" i="24" s="1"/>
  <c r="P2025" i="24"/>
  <c r="R2025" i="24" s="1"/>
  <c r="AB2025" i="24" s="1"/>
  <c r="AC2025" i="24" s="1"/>
  <c r="P2026" i="24"/>
  <c r="R2026" i="24" s="1"/>
  <c r="AB2026" i="24" s="1"/>
  <c r="AC2026" i="24" s="1"/>
  <c r="P2027" i="24"/>
  <c r="R2027" i="24" s="1"/>
  <c r="AB2027" i="24" s="1"/>
  <c r="AC2027" i="24" s="1"/>
  <c r="P2028" i="24"/>
  <c r="R2028" i="24" s="1"/>
  <c r="AB2028" i="24" s="1"/>
  <c r="AC2028" i="24" s="1"/>
  <c r="P2029" i="24"/>
  <c r="R2029" i="24" s="1"/>
  <c r="AB2029" i="24" s="1"/>
  <c r="AC2029" i="24" s="1"/>
  <c r="P2030" i="24"/>
  <c r="R2030" i="24" s="1"/>
  <c r="AB2030" i="24" s="1"/>
  <c r="AC2030" i="24" s="1"/>
  <c r="P2031" i="24"/>
  <c r="R2031" i="24" s="1"/>
  <c r="AB2031" i="24" s="1"/>
  <c r="AC2031" i="24" s="1"/>
  <c r="P2032" i="24"/>
  <c r="R2032" i="24" s="1"/>
  <c r="AB2032" i="24" s="1"/>
  <c r="AC2032" i="24" s="1"/>
  <c r="P2033" i="24"/>
  <c r="R2033" i="24" s="1"/>
  <c r="AB2033" i="24" s="1"/>
  <c r="AC2033" i="24" s="1"/>
  <c r="P2034" i="24"/>
  <c r="R2034" i="24" s="1"/>
  <c r="AB2034" i="24" s="1"/>
  <c r="AC2034" i="24" s="1"/>
  <c r="P2035" i="24"/>
  <c r="R2035" i="24" s="1"/>
  <c r="AB2035" i="24" s="1"/>
  <c r="AC2035" i="24" s="1"/>
  <c r="P2036" i="24"/>
  <c r="R2036" i="24" s="1"/>
  <c r="AB2036" i="24" s="1"/>
  <c r="AC2036" i="24" s="1"/>
  <c r="P2037" i="24"/>
  <c r="R2037" i="24" s="1"/>
  <c r="AB2037" i="24" s="1"/>
  <c r="AC2037" i="24" s="1"/>
  <c r="P2038" i="24"/>
  <c r="R2038" i="24" s="1"/>
  <c r="AB2038" i="24" s="1"/>
  <c r="AC2038" i="24" s="1"/>
  <c r="P2039" i="24"/>
  <c r="R2039" i="24" s="1"/>
  <c r="AB2039" i="24" s="1"/>
  <c r="AC2039" i="24" s="1"/>
  <c r="P2040" i="24"/>
  <c r="R2040" i="24" s="1"/>
  <c r="AB2040" i="24" s="1"/>
  <c r="AC2040" i="24" s="1"/>
  <c r="P2041" i="24"/>
  <c r="R2041" i="24" s="1"/>
  <c r="AB2041" i="24" s="1"/>
  <c r="AC2041" i="24" s="1"/>
  <c r="P2042" i="24"/>
  <c r="R2042" i="24" s="1"/>
  <c r="AB2042" i="24" s="1"/>
  <c r="AC2042" i="24" s="1"/>
  <c r="P2043" i="24"/>
  <c r="R2043" i="24" s="1"/>
  <c r="AB2043" i="24" s="1"/>
  <c r="AC2043" i="24" s="1"/>
  <c r="P2044" i="24"/>
  <c r="R2044" i="24" s="1"/>
  <c r="AB2044" i="24" s="1"/>
  <c r="AC2044" i="24" s="1"/>
  <c r="P2045" i="24"/>
  <c r="R2045" i="24" s="1"/>
  <c r="AB2045" i="24" s="1"/>
  <c r="AC2045" i="24" s="1"/>
  <c r="P2046" i="24"/>
  <c r="R2046" i="24" s="1"/>
  <c r="AB2046" i="24" s="1"/>
  <c r="AC2046" i="24" s="1"/>
  <c r="P2047" i="24"/>
  <c r="R2047" i="24" s="1"/>
  <c r="AB2047" i="24" s="1"/>
  <c r="AC2047" i="24" s="1"/>
  <c r="P2048" i="24"/>
  <c r="R2048" i="24" s="1"/>
  <c r="AB2048" i="24" s="1"/>
  <c r="AC2048" i="24" s="1"/>
  <c r="P2049" i="24"/>
  <c r="R2049" i="24" s="1"/>
  <c r="AB2049" i="24" s="1"/>
  <c r="AC2049" i="24" s="1"/>
  <c r="P2050" i="24"/>
  <c r="R2050" i="24" s="1"/>
  <c r="AB2050" i="24" s="1"/>
  <c r="AC2050" i="24" s="1"/>
  <c r="P2051" i="24"/>
  <c r="R2051" i="24" s="1"/>
  <c r="AB2051" i="24" s="1"/>
  <c r="AC2051" i="24" s="1"/>
  <c r="P2052" i="24"/>
  <c r="R2052" i="24" s="1"/>
  <c r="AB2052" i="24" s="1"/>
  <c r="AC2052" i="24" s="1"/>
  <c r="P2053" i="24"/>
  <c r="R2053" i="24" s="1"/>
  <c r="AB2053" i="24" s="1"/>
  <c r="AC2053" i="24" s="1"/>
  <c r="P2054" i="24"/>
  <c r="R2054" i="24" s="1"/>
  <c r="AB2054" i="24" s="1"/>
  <c r="AC2054" i="24" s="1"/>
  <c r="P2055" i="24"/>
  <c r="R2055" i="24" s="1"/>
  <c r="AB2055" i="24" s="1"/>
  <c r="AC2055" i="24" s="1"/>
  <c r="P2056" i="24"/>
  <c r="R2056" i="24" s="1"/>
  <c r="AB2056" i="24" s="1"/>
  <c r="AC2056" i="24" s="1"/>
  <c r="P2057" i="24"/>
  <c r="R2057" i="24" s="1"/>
  <c r="AB2057" i="24" s="1"/>
  <c r="AC2057" i="24" s="1"/>
  <c r="P2058" i="24"/>
  <c r="R2058" i="24" s="1"/>
  <c r="AB2058" i="24" s="1"/>
  <c r="AC2058" i="24" s="1"/>
  <c r="P2059" i="24"/>
  <c r="R2059" i="24" s="1"/>
  <c r="AB2059" i="24" s="1"/>
  <c r="AC2059" i="24" s="1"/>
  <c r="P2060" i="24"/>
  <c r="R2060" i="24" s="1"/>
  <c r="AB2060" i="24" s="1"/>
  <c r="AC2060" i="24" s="1"/>
  <c r="P2061" i="24"/>
  <c r="R2061" i="24" s="1"/>
  <c r="AB2061" i="24" s="1"/>
  <c r="AC2061" i="24" s="1"/>
  <c r="P2062" i="24"/>
  <c r="R2062" i="24" s="1"/>
  <c r="AB2062" i="24" s="1"/>
  <c r="AC2062" i="24" s="1"/>
  <c r="P2063" i="24"/>
  <c r="R2063" i="24" s="1"/>
  <c r="AB2063" i="24" s="1"/>
  <c r="AC2063" i="24" s="1"/>
  <c r="P2064" i="24"/>
  <c r="R2064" i="24" s="1"/>
  <c r="AB2064" i="24" s="1"/>
  <c r="AC2064" i="24" s="1"/>
  <c r="P2065" i="24"/>
  <c r="R2065" i="24" s="1"/>
  <c r="AB2065" i="24" s="1"/>
  <c r="AC2065" i="24" s="1"/>
  <c r="P2066" i="24"/>
  <c r="R2066" i="24" s="1"/>
  <c r="AB2066" i="24" s="1"/>
  <c r="AC2066" i="24" s="1"/>
  <c r="P2067" i="24"/>
  <c r="R2067" i="24" s="1"/>
  <c r="AB2067" i="24" s="1"/>
  <c r="AC2067" i="24" s="1"/>
  <c r="P2068" i="24"/>
  <c r="R2068" i="24" s="1"/>
  <c r="AB2068" i="24" s="1"/>
  <c r="AC2068" i="24" s="1"/>
  <c r="P2069" i="24"/>
  <c r="R2069" i="24" s="1"/>
  <c r="AB2069" i="24" s="1"/>
  <c r="AC2069" i="24" s="1"/>
  <c r="P2070" i="24"/>
  <c r="R2070" i="24" s="1"/>
  <c r="AB2070" i="24" s="1"/>
  <c r="AC2070" i="24" s="1"/>
  <c r="P2071" i="24"/>
  <c r="R2071" i="24" s="1"/>
  <c r="AB2071" i="24" s="1"/>
  <c r="AC2071" i="24" s="1"/>
  <c r="P2072" i="24"/>
  <c r="R2072" i="24" s="1"/>
  <c r="AB2072" i="24" s="1"/>
  <c r="AC2072" i="24" s="1"/>
  <c r="P2073" i="24"/>
  <c r="R2073" i="24" s="1"/>
  <c r="AB2073" i="24" s="1"/>
  <c r="AC2073" i="24" s="1"/>
  <c r="P2074" i="24"/>
  <c r="R2074" i="24" s="1"/>
  <c r="AB2074" i="24" s="1"/>
  <c r="AC2074" i="24" s="1"/>
  <c r="P2075" i="24"/>
  <c r="R2075" i="24" s="1"/>
  <c r="AB2075" i="24" s="1"/>
  <c r="AC2075" i="24" s="1"/>
  <c r="P2076" i="24"/>
  <c r="R2076" i="24" s="1"/>
  <c r="AB2076" i="24" s="1"/>
  <c r="AC2076" i="24" s="1"/>
  <c r="P2077" i="24"/>
  <c r="R2077" i="24" s="1"/>
  <c r="AB2077" i="24" s="1"/>
  <c r="AC2077" i="24" s="1"/>
  <c r="P2078" i="24"/>
  <c r="R2078" i="24" s="1"/>
  <c r="AB2078" i="24" s="1"/>
  <c r="AC2078" i="24" s="1"/>
  <c r="P2079" i="24"/>
  <c r="R2079" i="24" s="1"/>
  <c r="AB2079" i="24" s="1"/>
  <c r="AC2079" i="24" s="1"/>
  <c r="P2080" i="24"/>
  <c r="R2080" i="24" s="1"/>
  <c r="AB2080" i="24" s="1"/>
  <c r="AC2080" i="24" s="1"/>
  <c r="P2081" i="24"/>
  <c r="R2081" i="24" s="1"/>
  <c r="AB2081" i="24" s="1"/>
  <c r="AC2081" i="24" s="1"/>
  <c r="P2082" i="24"/>
  <c r="R2082" i="24" s="1"/>
  <c r="AB2082" i="24" s="1"/>
  <c r="AC2082" i="24" s="1"/>
  <c r="P2083" i="24"/>
  <c r="R2083" i="24" s="1"/>
  <c r="AB2083" i="24" s="1"/>
  <c r="AC2083" i="24" s="1"/>
  <c r="P2084" i="24"/>
  <c r="R2084" i="24" s="1"/>
  <c r="AB2084" i="24" s="1"/>
  <c r="AC2084" i="24" s="1"/>
  <c r="P2085" i="24"/>
  <c r="R2085" i="24" s="1"/>
  <c r="AB2085" i="24" s="1"/>
  <c r="AC2085" i="24" s="1"/>
  <c r="P2086" i="24"/>
  <c r="R2086" i="24" s="1"/>
  <c r="AB2086" i="24" s="1"/>
  <c r="AC2086" i="24" s="1"/>
  <c r="P2087" i="24"/>
  <c r="R2087" i="24" s="1"/>
  <c r="AB2087" i="24" s="1"/>
  <c r="AC2087" i="24" s="1"/>
  <c r="P2088" i="24"/>
  <c r="R2088" i="24" s="1"/>
  <c r="AB2088" i="24" s="1"/>
  <c r="AC2088" i="24" s="1"/>
  <c r="P2089" i="24"/>
  <c r="R2089" i="24" s="1"/>
  <c r="AB2089" i="24" s="1"/>
  <c r="AC2089" i="24" s="1"/>
  <c r="P2090" i="24"/>
  <c r="R2090" i="24" s="1"/>
  <c r="AB2090" i="24" s="1"/>
  <c r="AC2090" i="24" s="1"/>
  <c r="P2091" i="24"/>
  <c r="R2091" i="24" s="1"/>
  <c r="AB2091" i="24" s="1"/>
  <c r="AC2091" i="24" s="1"/>
  <c r="P2092" i="24"/>
  <c r="R2092" i="24" s="1"/>
  <c r="AB2092" i="24" s="1"/>
  <c r="AC2092" i="24" s="1"/>
  <c r="P2093" i="24"/>
  <c r="R2093" i="24" s="1"/>
  <c r="AB2093" i="24" s="1"/>
  <c r="AC2093" i="24" s="1"/>
  <c r="P2094" i="24"/>
  <c r="R2094" i="24" s="1"/>
  <c r="AB2094" i="24" s="1"/>
  <c r="AC2094" i="24" s="1"/>
  <c r="P2095" i="24"/>
  <c r="R2095" i="24" s="1"/>
  <c r="AB2095" i="24" s="1"/>
  <c r="AC2095" i="24" s="1"/>
  <c r="P2096" i="24"/>
  <c r="R2096" i="24" s="1"/>
  <c r="AB2096" i="24" s="1"/>
  <c r="AC2096" i="24" s="1"/>
  <c r="P2097" i="24"/>
  <c r="R2097" i="24" s="1"/>
  <c r="AB2097" i="24" s="1"/>
  <c r="AC2097" i="24" s="1"/>
  <c r="P2098" i="24"/>
  <c r="R2098" i="24" s="1"/>
  <c r="AB2098" i="24" s="1"/>
  <c r="AC2098" i="24" s="1"/>
  <c r="P2099" i="24"/>
  <c r="R2099" i="24" s="1"/>
  <c r="AB2099" i="24" s="1"/>
  <c r="AC2099" i="24" s="1"/>
  <c r="P2100" i="24"/>
  <c r="R2100" i="24" s="1"/>
  <c r="AB2100" i="24" s="1"/>
  <c r="AC2100" i="24" s="1"/>
  <c r="P2101" i="24"/>
  <c r="R2101" i="24" s="1"/>
  <c r="AB2101" i="24" s="1"/>
  <c r="AC2101" i="24" s="1"/>
  <c r="P2102" i="24"/>
  <c r="R2102" i="24" s="1"/>
  <c r="AB2102" i="24" s="1"/>
  <c r="AC2102" i="24" s="1"/>
  <c r="P2103" i="24"/>
  <c r="R2103" i="24" s="1"/>
  <c r="AB2103" i="24" s="1"/>
  <c r="AC2103" i="24" s="1"/>
  <c r="P2104" i="24"/>
  <c r="R2104" i="24" s="1"/>
  <c r="AB2104" i="24" s="1"/>
  <c r="AC2104" i="24" s="1"/>
  <c r="P2105" i="24"/>
  <c r="R2105" i="24" s="1"/>
  <c r="AB2105" i="24" s="1"/>
  <c r="AC2105" i="24" s="1"/>
  <c r="P2106" i="24"/>
  <c r="R2106" i="24" s="1"/>
  <c r="AB2106" i="24" s="1"/>
  <c r="AC2106" i="24" s="1"/>
  <c r="P2107" i="24"/>
  <c r="R2107" i="24" s="1"/>
  <c r="AB2107" i="24" s="1"/>
  <c r="AC2107" i="24" s="1"/>
  <c r="P2108" i="24"/>
  <c r="R2108" i="24" s="1"/>
  <c r="AB2108" i="24" s="1"/>
  <c r="AC2108" i="24" s="1"/>
  <c r="P2109" i="24"/>
  <c r="R2109" i="24" s="1"/>
  <c r="AB2109" i="24" s="1"/>
  <c r="AC2109" i="24" s="1"/>
  <c r="P2110" i="24"/>
  <c r="R2110" i="24" s="1"/>
  <c r="AB2110" i="24" s="1"/>
  <c r="AC2110" i="24" s="1"/>
  <c r="P2111" i="24"/>
  <c r="R2111" i="24" s="1"/>
  <c r="AB2111" i="24" s="1"/>
  <c r="AC2111" i="24" s="1"/>
  <c r="P2112" i="24"/>
  <c r="R2112" i="24" s="1"/>
  <c r="AB2112" i="24" s="1"/>
  <c r="AC2112" i="24" s="1"/>
  <c r="P2113" i="24"/>
  <c r="R2113" i="24" s="1"/>
  <c r="AB2113" i="24" s="1"/>
  <c r="AC2113" i="24" s="1"/>
  <c r="P2114" i="24"/>
  <c r="R2114" i="24" s="1"/>
  <c r="AB2114" i="24" s="1"/>
  <c r="AC2114" i="24" s="1"/>
  <c r="P2115" i="24"/>
  <c r="R2115" i="24" s="1"/>
  <c r="AB2115" i="24" s="1"/>
  <c r="AC2115" i="24" s="1"/>
  <c r="P2116" i="24"/>
  <c r="R2116" i="24" s="1"/>
  <c r="AB2116" i="24" s="1"/>
  <c r="AC2116" i="24" s="1"/>
  <c r="P2117" i="24"/>
  <c r="R2117" i="24" s="1"/>
  <c r="AB2117" i="24" s="1"/>
  <c r="AC2117" i="24" s="1"/>
  <c r="P2118" i="24"/>
  <c r="R2118" i="24" s="1"/>
  <c r="AB2118" i="24" s="1"/>
  <c r="AC2118" i="24" s="1"/>
  <c r="P2119" i="24"/>
  <c r="R2119" i="24" s="1"/>
  <c r="AB2119" i="24" s="1"/>
  <c r="AC2119" i="24" s="1"/>
  <c r="P2120" i="24"/>
  <c r="R2120" i="24" s="1"/>
  <c r="AB2120" i="24" s="1"/>
  <c r="AC2120" i="24" s="1"/>
  <c r="P2121" i="24"/>
  <c r="R2121" i="24" s="1"/>
  <c r="AB2121" i="24" s="1"/>
  <c r="AC2121" i="24" s="1"/>
  <c r="P2122" i="24"/>
  <c r="R2122" i="24" s="1"/>
  <c r="AB2122" i="24" s="1"/>
  <c r="AC2122" i="24" s="1"/>
  <c r="P2123" i="24"/>
  <c r="R2123" i="24" s="1"/>
  <c r="AB2123" i="24" s="1"/>
  <c r="AC2123" i="24" s="1"/>
  <c r="P2124" i="24"/>
  <c r="R2124" i="24" s="1"/>
  <c r="AB2124" i="24" s="1"/>
  <c r="AC2124" i="24" s="1"/>
  <c r="P2125" i="24"/>
  <c r="R2125" i="24" s="1"/>
  <c r="AB2125" i="24" s="1"/>
  <c r="AC2125" i="24" s="1"/>
  <c r="P2126" i="24"/>
  <c r="R2126" i="24" s="1"/>
  <c r="AB2126" i="24" s="1"/>
  <c r="AC2126" i="24" s="1"/>
  <c r="P2127" i="24"/>
  <c r="R2127" i="24" s="1"/>
  <c r="AB2127" i="24" s="1"/>
  <c r="AC2127" i="24" s="1"/>
  <c r="Z2128" i="24"/>
  <c r="AI2128" i="24" s="1"/>
  <c r="AL2128" i="24" s="1"/>
  <c r="P2128" i="24"/>
  <c r="R2128" i="24" s="1"/>
  <c r="AB2128" i="24" s="1"/>
  <c r="AC2128" i="24" s="1"/>
  <c r="P2129" i="24"/>
  <c r="R2129" i="24" s="1"/>
  <c r="AB2129" i="24" s="1"/>
  <c r="AC2129" i="24" s="1"/>
  <c r="Z2130" i="24"/>
  <c r="AI2130" i="24" s="1"/>
  <c r="AL2130" i="24" s="1"/>
  <c r="P2130" i="24"/>
  <c r="R2130" i="24" s="1"/>
  <c r="AB2130" i="24" s="1"/>
  <c r="AC2130" i="24" s="1"/>
  <c r="P2131" i="24"/>
  <c r="R2131" i="24" s="1"/>
  <c r="AB2131" i="24" s="1"/>
  <c r="AC2131" i="24" s="1"/>
  <c r="Z2132" i="24"/>
  <c r="AI2132" i="24" s="1"/>
  <c r="AL2132" i="24" s="1"/>
  <c r="P2132" i="24"/>
  <c r="R2132" i="24" s="1"/>
  <c r="AB2132" i="24" s="1"/>
  <c r="AC2132" i="24" s="1"/>
  <c r="P2133" i="24"/>
  <c r="R2133" i="24" s="1"/>
  <c r="AB2133" i="24" s="1"/>
  <c r="AC2133" i="24" s="1"/>
  <c r="Z2134" i="24"/>
  <c r="AI2134" i="24" s="1"/>
  <c r="AL2134" i="24" s="1"/>
  <c r="P2134" i="24"/>
  <c r="R2134" i="24" s="1"/>
  <c r="AB2134" i="24" s="1"/>
  <c r="AC2134" i="24" s="1"/>
  <c r="P2135" i="24"/>
  <c r="R2135" i="24" s="1"/>
  <c r="AB2135" i="24" s="1"/>
  <c r="AC2135" i="24" s="1"/>
  <c r="P2136" i="24"/>
  <c r="R2136" i="24" s="1"/>
  <c r="AB2136" i="24" s="1"/>
  <c r="AC2136" i="24" s="1"/>
  <c r="P2137" i="24"/>
  <c r="R2137" i="24" s="1"/>
  <c r="AB2137" i="24" s="1"/>
  <c r="AC2137" i="24" s="1"/>
  <c r="P2138" i="24"/>
  <c r="R2138" i="24" s="1"/>
  <c r="AB2138" i="24" s="1"/>
  <c r="AC2138" i="24" s="1"/>
  <c r="P2139" i="24"/>
  <c r="R2139" i="24" s="1"/>
  <c r="AB2139" i="24" s="1"/>
  <c r="AC2139" i="24" s="1"/>
  <c r="P2140" i="24"/>
  <c r="R2140" i="24" s="1"/>
  <c r="AB2140" i="24" s="1"/>
  <c r="AC2140" i="24" s="1"/>
  <c r="P2141" i="24"/>
  <c r="R2141" i="24" s="1"/>
  <c r="AB2141" i="24" s="1"/>
  <c r="AC2141" i="24" s="1"/>
  <c r="P2142" i="24"/>
  <c r="R2142" i="24" s="1"/>
  <c r="AB2142" i="24" s="1"/>
  <c r="AC2142" i="24" s="1"/>
  <c r="P2143" i="24"/>
  <c r="R2143" i="24" s="1"/>
  <c r="AB2143" i="24" s="1"/>
  <c r="AC2143" i="24" s="1"/>
  <c r="P2144" i="24"/>
  <c r="R2144" i="24" s="1"/>
  <c r="AB2144" i="24" s="1"/>
  <c r="AC2144" i="24" s="1"/>
  <c r="P2145" i="24"/>
  <c r="R2145" i="24" s="1"/>
  <c r="AB2145" i="24" s="1"/>
  <c r="AC2145" i="24" s="1"/>
  <c r="P2146" i="24"/>
  <c r="R2146" i="24" s="1"/>
  <c r="AB2146" i="24" s="1"/>
  <c r="AC2146" i="24" s="1"/>
  <c r="P2147" i="24"/>
  <c r="R2147" i="24" s="1"/>
  <c r="AB2147" i="24" s="1"/>
  <c r="AC2147" i="24" s="1"/>
  <c r="P2148" i="24"/>
  <c r="R2148" i="24" s="1"/>
  <c r="AB2148" i="24" s="1"/>
  <c r="AC2148" i="24" s="1"/>
  <c r="P2149" i="24"/>
  <c r="R2149" i="24" s="1"/>
  <c r="AB2149" i="24" s="1"/>
  <c r="AC2149" i="24" s="1"/>
  <c r="P2150" i="24"/>
  <c r="R2150" i="24" s="1"/>
  <c r="AB2150" i="24" s="1"/>
  <c r="AC2150" i="24" s="1"/>
  <c r="P2151" i="24"/>
  <c r="R2151" i="24" s="1"/>
  <c r="AB2151" i="24" s="1"/>
  <c r="AC2151" i="24" s="1"/>
  <c r="P2152" i="24"/>
  <c r="R2152" i="24" s="1"/>
  <c r="AB2152" i="24" s="1"/>
  <c r="AC2152" i="24" s="1"/>
  <c r="P2153" i="24"/>
  <c r="R2153" i="24" s="1"/>
  <c r="AB2153" i="24" s="1"/>
  <c r="AC2153" i="24" s="1"/>
  <c r="P2154" i="24"/>
  <c r="R2154" i="24" s="1"/>
  <c r="AB2154" i="24" s="1"/>
  <c r="AC2154" i="24" s="1"/>
  <c r="P2155" i="24"/>
  <c r="R2155" i="24" s="1"/>
  <c r="AB2155" i="24" s="1"/>
  <c r="AC2155" i="24" s="1"/>
  <c r="P2156" i="24"/>
  <c r="R2156" i="24" s="1"/>
  <c r="AB2156" i="24" s="1"/>
  <c r="AC2156" i="24" s="1"/>
  <c r="P2157" i="24"/>
  <c r="R2157" i="24" s="1"/>
  <c r="AB2157" i="24" s="1"/>
  <c r="AC2157" i="24" s="1"/>
  <c r="P2158" i="24"/>
  <c r="R2158" i="24" s="1"/>
  <c r="AB2158" i="24" s="1"/>
  <c r="AC2158" i="24" s="1"/>
  <c r="P2159" i="24"/>
  <c r="R2159" i="24" s="1"/>
  <c r="AB2159" i="24" s="1"/>
  <c r="AC2159" i="24" s="1"/>
  <c r="P2160" i="24"/>
  <c r="R2160" i="24" s="1"/>
  <c r="AB2160" i="24" s="1"/>
  <c r="AC2160" i="24" s="1"/>
  <c r="P2161" i="24"/>
  <c r="R2161" i="24" s="1"/>
  <c r="AB2161" i="24" s="1"/>
  <c r="AC2161" i="24" s="1"/>
  <c r="P2162" i="24"/>
  <c r="R2162" i="24" s="1"/>
  <c r="AB2162" i="24" s="1"/>
  <c r="AC2162" i="24" s="1"/>
  <c r="P2163" i="24"/>
  <c r="R2163" i="24" s="1"/>
  <c r="AB2163" i="24" s="1"/>
  <c r="AC2163" i="24" s="1"/>
  <c r="P2164" i="24"/>
  <c r="R2164" i="24" s="1"/>
  <c r="AB2164" i="24" s="1"/>
  <c r="AC2164" i="24" s="1"/>
  <c r="P2165" i="24"/>
  <c r="R2165" i="24" s="1"/>
  <c r="AB2165" i="24" s="1"/>
  <c r="AC2165" i="24" s="1"/>
  <c r="P2166" i="24"/>
  <c r="R2166" i="24" s="1"/>
  <c r="AB2166" i="24" s="1"/>
  <c r="AC2166" i="24" s="1"/>
  <c r="P2167" i="24"/>
  <c r="R2167" i="24" s="1"/>
  <c r="AB2167" i="24" s="1"/>
  <c r="AC2167" i="24" s="1"/>
  <c r="P2168" i="24"/>
  <c r="R2168" i="24" s="1"/>
  <c r="AB2168" i="24" s="1"/>
  <c r="AC2168" i="24" s="1"/>
  <c r="P2169" i="24"/>
  <c r="R2169" i="24" s="1"/>
  <c r="AB2169" i="24" s="1"/>
  <c r="AC2169" i="24" s="1"/>
  <c r="P2170" i="24"/>
  <c r="R2170" i="24" s="1"/>
  <c r="AB2170" i="24" s="1"/>
  <c r="AC2170" i="24" s="1"/>
  <c r="P2171" i="24"/>
  <c r="R2171" i="24" s="1"/>
  <c r="AB2171" i="24" s="1"/>
  <c r="AC2171" i="24" s="1"/>
  <c r="P2172" i="24"/>
  <c r="R2172" i="24" s="1"/>
  <c r="AB2172" i="24" s="1"/>
  <c r="AC2172" i="24" s="1"/>
  <c r="P2173" i="24"/>
  <c r="R2173" i="24" s="1"/>
  <c r="AB2173" i="24" s="1"/>
  <c r="AC2173" i="24" s="1"/>
  <c r="P2174" i="24"/>
  <c r="R2174" i="24" s="1"/>
  <c r="AB2174" i="24" s="1"/>
  <c r="AC2174" i="24" s="1"/>
  <c r="P2175" i="24"/>
  <c r="R2175" i="24" s="1"/>
  <c r="AB2175" i="24" s="1"/>
  <c r="AC2175" i="24" s="1"/>
  <c r="P2176" i="24"/>
  <c r="R2176" i="24" s="1"/>
  <c r="AB2176" i="24" s="1"/>
  <c r="AC2176" i="24" s="1"/>
  <c r="P2177" i="24"/>
  <c r="R2177" i="24" s="1"/>
  <c r="AB2177" i="24" s="1"/>
  <c r="AC2177" i="24" s="1"/>
  <c r="P2178" i="24"/>
  <c r="R2178" i="24" s="1"/>
  <c r="AB2178" i="24" s="1"/>
  <c r="AC2178" i="24" s="1"/>
  <c r="P2179" i="24"/>
  <c r="R2179" i="24" s="1"/>
  <c r="AB2179" i="24" s="1"/>
  <c r="AC2179" i="24" s="1"/>
  <c r="P2180" i="24"/>
  <c r="R2180" i="24" s="1"/>
  <c r="AB2180" i="24" s="1"/>
  <c r="AC2180" i="24" s="1"/>
  <c r="P2181" i="24"/>
  <c r="R2181" i="24" s="1"/>
  <c r="AB2181" i="24" s="1"/>
  <c r="AC2181" i="24" s="1"/>
  <c r="P2182" i="24"/>
  <c r="R2182" i="24" s="1"/>
  <c r="AB2182" i="24" s="1"/>
  <c r="AC2182" i="24" s="1"/>
  <c r="P2183" i="24"/>
  <c r="R2183" i="24" s="1"/>
  <c r="AB2183" i="24" s="1"/>
  <c r="AC2183" i="24" s="1"/>
  <c r="P2184" i="24"/>
  <c r="R2184" i="24" s="1"/>
  <c r="AB2184" i="24" s="1"/>
  <c r="AC2184" i="24" s="1"/>
  <c r="P2185" i="24"/>
  <c r="R2185" i="24" s="1"/>
  <c r="AB2185" i="24" s="1"/>
  <c r="AC2185" i="24" s="1"/>
  <c r="P2186" i="24"/>
  <c r="R2186" i="24" s="1"/>
  <c r="AB2186" i="24" s="1"/>
  <c r="AC2186" i="24" s="1"/>
  <c r="P2187" i="24"/>
  <c r="R2187" i="24" s="1"/>
  <c r="AB2187" i="24" s="1"/>
  <c r="AC2187" i="24" s="1"/>
  <c r="P2188" i="24"/>
  <c r="R2188" i="24" s="1"/>
  <c r="AB2188" i="24" s="1"/>
  <c r="AC2188" i="24" s="1"/>
  <c r="P2189" i="24"/>
  <c r="R2189" i="24" s="1"/>
  <c r="AB2189" i="24" s="1"/>
  <c r="AC2189" i="24" s="1"/>
  <c r="P2190" i="24"/>
  <c r="R2190" i="24" s="1"/>
  <c r="AB2190" i="24" s="1"/>
  <c r="AC2190" i="24" s="1"/>
  <c r="P2191" i="24"/>
  <c r="R2191" i="24" s="1"/>
  <c r="AB2191" i="24" s="1"/>
  <c r="AC2191" i="24" s="1"/>
  <c r="P2192" i="24"/>
  <c r="R2192" i="24" s="1"/>
  <c r="AB2192" i="24" s="1"/>
  <c r="AC2192" i="24" s="1"/>
  <c r="P2193" i="24"/>
  <c r="R2193" i="24" s="1"/>
  <c r="AB2193" i="24" s="1"/>
  <c r="AC2193" i="24" s="1"/>
  <c r="P2194" i="24"/>
  <c r="R2194" i="24" s="1"/>
  <c r="AB2194" i="24" s="1"/>
  <c r="AC2194" i="24" s="1"/>
  <c r="P2195" i="24"/>
  <c r="R2195" i="24" s="1"/>
  <c r="AB2195" i="24" s="1"/>
  <c r="AC2195" i="24" s="1"/>
  <c r="P2196" i="24"/>
  <c r="R2196" i="24" s="1"/>
  <c r="AB2196" i="24" s="1"/>
  <c r="AC2196" i="24" s="1"/>
  <c r="P2197" i="24"/>
  <c r="R2197" i="24" s="1"/>
  <c r="AB2197" i="24" s="1"/>
  <c r="AC2197" i="24" s="1"/>
  <c r="P2198" i="24"/>
  <c r="R2198" i="24" s="1"/>
  <c r="AB2198" i="24" s="1"/>
  <c r="AC2198" i="24" s="1"/>
  <c r="P2199" i="24"/>
  <c r="R2199" i="24" s="1"/>
  <c r="AB2199" i="24" s="1"/>
  <c r="AC2199" i="24" s="1"/>
  <c r="P2200" i="24"/>
  <c r="R2200" i="24" s="1"/>
  <c r="AB2200" i="24" s="1"/>
  <c r="AC2200" i="24" s="1"/>
  <c r="P2201" i="24"/>
  <c r="R2201" i="24" s="1"/>
  <c r="AB2201" i="24" s="1"/>
  <c r="AC2201" i="24" s="1"/>
  <c r="P2202" i="24"/>
  <c r="R2202" i="24" s="1"/>
  <c r="AB2202" i="24" s="1"/>
  <c r="AC2202" i="24" s="1"/>
  <c r="P2203" i="24"/>
  <c r="R2203" i="24" s="1"/>
  <c r="AB2203" i="24" s="1"/>
  <c r="AC2203" i="24" s="1"/>
  <c r="P2204" i="24"/>
  <c r="R2204" i="24" s="1"/>
  <c r="AB2204" i="24" s="1"/>
  <c r="AC2204" i="24" s="1"/>
  <c r="P2205" i="24"/>
  <c r="R2205" i="24" s="1"/>
  <c r="AB2205" i="24" s="1"/>
  <c r="AC2205" i="24" s="1"/>
  <c r="P2206" i="24"/>
  <c r="R2206" i="24" s="1"/>
  <c r="AB2206" i="24" s="1"/>
  <c r="AC2206" i="24" s="1"/>
  <c r="P2207" i="24"/>
  <c r="R2207" i="24" s="1"/>
  <c r="AB2207" i="24" s="1"/>
  <c r="AC2207" i="24" s="1"/>
  <c r="P2208" i="24"/>
  <c r="R2208" i="24" s="1"/>
  <c r="AB2208" i="24" s="1"/>
  <c r="AC2208" i="24" s="1"/>
  <c r="P2209" i="24"/>
  <c r="R2209" i="24" s="1"/>
  <c r="AB2209" i="24" s="1"/>
  <c r="AC2209" i="24" s="1"/>
  <c r="P2210" i="24"/>
  <c r="R2210" i="24" s="1"/>
  <c r="AB2210" i="24" s="1"/>
  <c r="AC2210" i="24" s="1"/>
  <c r="P2211" i="24"/>
  <c r="R2211" i="24" s="1"/>
  <c r="AB2211" i="24" s="1"/>
  <c r="AC2211" i="24" s="1"/>
  <c r="P2212" i="24"/>
  <c r="R2212" i="24" s="1"/>
  <c r="AB2212" i="24" s="1"/>
  <c r="AC2212" i="24" s="1"/>
  <c r="P2213" i="24"/>
  <c r="R2213" i="24" s="1"/>
  <c r="AB2213" i="24" s="1"/>
  <c r="AC2213" i="24" s="1"/>
  <c r="P2214" i="24"/>
  <c r="R2214" i="24" s="1"/>
  <c r="AB2214" i="24" s="1"/>
  <c r="AC2214" i="24" s="1"/>
  <c r="P2215" i="24"/>
  <c r="R2215" i="24" s="1"/>
  <c r="AB2215" i="24" s="1"/>
  <c r="AC2215" i="24" s="1"/>
  <c r="P2216" i="24"/>
  <c r="R2216" i="24" s="1"/>
  <c r="AB2216" i="24" s="1"/>
  <c r="AC2216" i="24" s="1"/>
  <c r="P2217" i="24"/>
  <c r="R2217" i="24" s="1"/>
  <c r="AB2217" i="24" s="1"/>
  <c r="AC2217" i="24" s="1"/>
  <c r="P2218" i="24"/>
  <c r="R2218" i="24" s="1"/>
  <c r="AB2218" i="24" s="1"/>
  <c r="AC2218" i="24" s="1"/>
  <c r="P2219" i="24"/>
  <c r="R2219" i="24" s="1"/>
  <c r="AB2219" i="24" s="1"/>
  <c r="AC2219" i="24" s="1"/>
  <c r="P2220" i="24"/>
  <c r="R2220" i="24" s="1"/>
  <c r="AB2220" i="24" s="1"/>
  <c r="AC2220" i="24" s="1"/>
  <c r="P2221" i="24"/>
  <c r="R2221" i="24" s="1"/>
  <c r="AB2221" i="24" s="1"/>
  <c r="AC2221" i="24" s="1"/>
  <c r="P2222" i="24"/>
  <c r="R2222" i="24" s="1"/>
  <c r="AB2222" i="24" s="1"/>
  <c r="AC2222" i="24" s="1"/>
  <c r="P2223" i="24"/>
  <c r="R2223" i="24" s="1"/>
  <c r="AB2223" i="24" s="1"/>
  <c r="AC2223" i="24" s="1"/>
  <c r="P2224" i="24"/>
  <c r="R2224" i="24" s="1"/>
  <c r="AB2224" i="24" s="1"/>
  <c r="AC2224" i="24" s="1"/>
  <c r="P2225" i="24"/>
  <c r="R2225" i="24" s="1"/>
  <c r="AB2225" i="24" s="1"/>
  <c r="AC2225" i="24" s="1"/>
  <c r="P2226" i="24"/>
  <c r="R2226" i="24" s="1"/>
  <c r="AB2226" i="24" s="1"/>
  <c r="AC2226" i="24" s="1"/>
  <c r="P2227" i="24"/>
  <c r="R2227" i="24" s="1"/>
  <c r="AB2227" i="24" s="1"/>
  <c r="AC2227" i="24" s="1"/>
  <c r="P2228" i="24"/>
  <c r="R2228" i="24" s="1"/>
  <c r="AB2228" i="24" s="1"/>
  <c r="AC2228" i="24" s="1"/>
  <c r="P2229" i="24"/>
  <c r="R2229" i="24" s="1"/>
  <c r="AB2229" i="24" s="1"/>
  <c r="AC2229" i="24" s="1"/>
  <c r="P2230" i="24"/>
  <c r="R2230" i="24" s="1"/>
  <c r="AB2230" i="24" s="1"/>
  <c r="AC2230" i="24" s="1"/>
  <c r="P2231" i="24"/>
  <c r="R2231" i="24" s="1"/>
  <c r="AB2231" i="24" s="1"/>
  <c r="AC2231" i="24" s="1"/>
  <c r="P2232" i="24"/>
  <c r="R2232" i="24" s="1"/>
  <c r="AB2232" i="24" s="1"/>
  <c r="AC2232" i="24" s="1"/>
  <c r="P2233" i="24"/>
  <c r="R2233" i="24" s="1"/>
  <c r="AB2233" i="24" s="1"/>
  <c r="AC2233" i="24" s="1"/>
  <c r="P2234" i="24"/>
  <c r="R2234" i="24" s="1"/>
  <c r="AB2234" i="24" s="1"/>
  <c r="AC2234" i="24" s="1"/>
  <c r="P2235" i="24"/>
  <c r="R2235" i="24" s="1"/>
  <c r="AB2235" i="24" s="1"/>
  <c r="AC2235" i="24" s="1"/>
  <c r="P2236" i="24"/>
  <c r="R2236" i="24" s="1"/>
  <c r="AB2236" i="24" s="1"/>
  <c r="AC2236" i="24" s="1"/>
  <c r="P2237" i="24"/>
  <c r="R2237" i="24" s="1"/>
  <c r="AB2237" i="24" s="1"/>
  <c r="AC2237" i="24" s="1"/>
  <c r="P2238" i="24"/>
  <c r="R2238" i="24" s="1"/>
  <c r="AB2238" i="24" s="1"/>
  <c r="AC2238" i="24" s="1"/>
  <c r="P2239" i="24"/>
  <c r="R2239" i="24" s="1"/>
  <c r="AB2239" i="24" s="1"/>
  <c r="AC2239" i="24" s="1"/>
  <c r="P2240" i="24"/>
  <c r="R2240" i="24" s="1"/>
  <c r="AB2240" i="24" s="1"/>
  <c r="AC2240" i="24" s="1"/>
  <c r="P2241" i="24"/>
  <c r="R2241" i="24" s="1"/>
  <c r="AB2241" i="24" s="1"/>
  <c r="AC2241" i="24" s="1"/>
  <c r="P2242" i="24"/>
  <c r="R2242" i="24" s="1"/>
  <c r="AB2242" i="24" s="1"/>
  <c r="AC2242" i="24" s="1"/>
  <c r="P2243" i="24"/>
  <c r="R2243" i="24" s="1"/>
  <c r="AB2243" i="24" s="1"/>
  <c r="AC2243" i="24" s="1"/>
  <c r="P2244" i="24"/>
  <c r="R2244" i="24" s="1"/>
  <c r="AB2244" i="24" s="1"/>
  <c r="AC2244" i="24" s="1"/>
  <c r="P2245" i="24"/>
  <c r="R2245" i="24" s="1"/>
  <c r="AB2245" i="24" s="1"/>
  <c r="AC2245" i="24" s="1"/>
  <c r="P2246" i="24"/>
  <c r="R2246" i="24" s="1"/>
  <c r="AB2246" i="24" s="1"/>
  <c r="AC2246" i="24" s="1"/>
  <c r="P2247" i="24"/>
  <c r="R2247" i="24" s="1"/>
  <c r="AB2247" i="24" s="1"/>
  <c r="AC2247" i="24" s="1"/>
  <c r="P2248" i="24"/>
  <c r="R2248" i="24" s="1"/>
  <c r="AB2248" i="24" s="1"/>
  <c r="AC2248" i="24" s="1"/>
  <c r="P2249" i="24"/>
  <c r="R2249" i="24" s="1"/>
  <c r="AB2249" i="24" s="1"/>
  <c r="AC2249" i="24" s="1"/>
  <c r="P2250" i="24"/>
  <c r="R2250" i="24" s="1"/>
  <c r="AB2250" i="24" s="1"/>
  <c r="AC2250" i="24" s="1"/>
  <c r="P2251" i="24"/>
  <c r="R2251" i="24" s="1"/>
  <c r="AB2251" i="24" s="1"/>
  <c r="AC2251" i="24" s="1"/>
  <c r="P2252" i="24"/>
  <c r="R2252" i="24" s="1"/>
  <c r="AB2252" i="24" s="1"/>
  <c r="AC2252" i="24" s="1"/>
  <c r="P2253" i="24"/>
  <c r="R2253" i="24" s="1"/>
  <c r="AB2253" i="24" s="1"/>
  <c r="AC2253" i="24" s="1"/>
  <c r="P2254" i="24"/>
  <c r="R2254" i="24" s="1"/>
  <c r="AB2254" i="24" s="1"/>
  <c r="AC2254" i="24" s="1"/>
  <c r="P2255" i="24"/>
  <c r="R2255" i="24" s="1"/>
  <c r="AB2255" i="24" s="1"/>
  <c r="AC2255" i="24" s="1"/>
  <c r="P2256" i="24"/>
  <c r="R2256" i="24" s="1"/>
  <c r="AB2256" i="24" s="1"/>
  <c r="AC2256" i="24" s="1"/>
  <c r="P2257" i="24"/>
  <c r="R2257" i="24" s="1"/>
  <c r="AB2257" i="24" s="1"/>
  <c r="AC2257" i="24" s="1"/>
  <c r="P2258" i="24"/>
  <c r="R2258" i="24" s="1"/>
  <c r="AB2258" i="24" s="1"/>
  <c r="AC2258" i="24" s="1"/>
  <c r="P2259" i="24"/>
  <c r="R2259" i="24" s="1"/>
  <c r="AB2259" i="24" s="1"/>
  <c r="AC2259" i="24" s="1"/>
  <c r="P2260" i="24"/>
  <c r="R2260" i="24" s="1"/>
  <c r="AB2260" i="24" s="1"/>
  <c r="AC2260" i="24" s="1"/>
  <c r="P2261" i="24"/>
  <c r="R2261" i="24" s="1"/>
  <c r="AB2261" i="24" s="1"/>
  <c r="AC2261" i="24" s="1"/>
  <c r="P2262" i="24"/>
  <c r="R2262" i="24" s="1"/>
  <c r="AB2262" i="24" s="1"/>
  <c r="AC2262" i="24" s="1"/>
  <c r="P2263" i="24"/>
  <c r="R2263" i="24" s="1"/>
  <c r="AB2263" i="24" s="1"/>
  <c r="AC2263" i="24" s="1"/>
  <c r="P2264" i="24"/>
  <c r="R2264" i="24" s="1"/>
  <c r="AB2264" i="24" s="1"/>
  <c r="AC2264" i="24" s="1"/>
  <c r="P2265" i="24"/>
  <c r="R2265" i="24" s="1"/>
  <c r="AB2265" i="24" s="1"/>
  <c r="AC2265" i="24" s="1"/>
  <c r="P2266" i="24"/>
  <c r="R2266" i="24" s="1"/>
  <c r="AB2266" i="24" s="1"/>
  <c r="AC2266" i="24" s="1"/>
  <c r="P2267" i="24"/>
  <c r="R2267" i="24" s="1"/>
  <c r="AB2267" i="24" s="1"/>
  <c r="AC2267" i="24" s="1"/>
  <c r="P2268" i="24"/>
  <c r="R2268" i="24" s="1"/>
  <c r="AB2268" i="24" s="1"/>
  <c r="AC2268" i="24" s="1"/>
  <c r="P2269" i="24"/>
  <c r="R2269" i="24" s="1"/>
  <c r="AB2269" i="24" s="1"/>
  <c r="AC2269" i="24" s="1"/>
  <c r="P2270" i="24"/>
  <c r="R2270" i="24" s="1"/>
  <c r="AB2270" i="24" s="1"/>
  <c r="AC2270" i="24" s="1"/>
  <c r="P2271" i="24"/>
  <c r="R2271" i="24" s="1"/>
  <c r="AB2271" i="24" s="1"/>
  <c r="AC2271" i="24" s="1"/>
  <c r="P2272" i="24"/>
  <c r="R2272" i="24" s="1"/>
  <c r="AB2272" i="24" s="1"/>
  <c r="AC2272" i="24" s="1"/>
  <c r="P2273" i="24"/>
  <c r="R2273" i="24" s="1"/>
  <c r="AB2273" i="24" s="1"/>
  <c r="AC2273" i="24" s="1"/>
  <c r="P2274" i="24"/>
  <c r="R2274" i="24" s="1"/>
  <c r="AB2274" i="24" s="1"/>
  <c r="AC2274" i="24" s="1"/>
  <c r="P2275" i="24"/>
  <c r="R2275" i="24" s="1"/>
  <c r="AB2275" i="24" s="1"/>
  <c r="AC2275" i="24" s="1"/>
  <c r="P2276" i="24"/>
  <c r="R2276" i="24" s="1"/>
  <c r="AB2276" i="24" s="1"/>
  <c r="AC2276" i="24" s="1"/>
  <c r="P2277" i="24"/>
  <c r="R2277" i="24" s="1"/>
  <c r="AB2277" i="24" s="1"/>
  <c r="AC2277" i="24" s="1"/>
  <c r="P2278" i="24"/>
  <c r="R2278" i="24" s="1"/>
  <c r="AB2278" i="24" s="1"/>
  <c r="AC2278" i="24" s="1"/>
  <c r="P2279" i="24"/>
  <c r="R2279" i="24" s="1"/>
  <c r="AB2279" i="24" s="1"/>
  <c r="AC2279" i="24" s="1"/>
  <c r="P2280" i="24"/>
  <c r="R2280" i="24" s="1"/>
  <c r="AB2280" i="24" s="1"/>
  <c r="AC2280" i="24" s="1"/>
  <c r="P2281" i="24"/>
  <c r="R2281" i="24" s="1"/>
  <c r="AB2281" i="24" s="1"/>
  <c r="AC2281" i="24" s="1"/>
  <c r="P2282" i="24"/>
  <c r="R2282" i="24" s="1"/>
  <c r="AB2282" i="24" s="1"/>
  <c r="AC2282" i="24" s="1"/>
  <c r="P2283" i="24"/>
  <c r="R2283" i="24" s="1"/>
  <c r="AB2283" i="24" s="1"/>
  <c r="AC2283" i="24" s="1"/>
  <c r="P2284" i="24"/>
  <c r="R2284" i="24" s="1"/>
  <c r="AB2284" i="24" s="1"/>
  <c r="AC2284" i="24" s="1"/>
  <c r="P2285" i="24"/>
  <c r="R2285" i="24" s="1"/>
  <c r="AB2285" i="24" s="1"/>
  <c r="AC2285" i="24" s="1"/>
  <c r="P2286" i="24"/>
  <c r="R2286" i="24" s="1"/>
  <c r="AB2286" i="24" s="1"/>
  <c r="AC2286" i="24" s="1"/>
  <c r="P2287" i="24"/>
  <c r="R2287" i="24" s="1"/>
  <c r="AB2287" i="24" s="1"/>
  <c r="AC2287" i="24" s="1"/>
  <c r="P2288" i="24"/>
  <c r="R2288" i="24" s="1"/>
  <c r="AB2288" i="24" s="1"/>
  <c r="AC2288" i="24" s="1"/>
  <c r="P2289" i="24"/>
  <c r="R2289" i="24" s="1"/>
  <c r="AB2289" i="24" s="1"/>
  <c r="AC2289" i="24" s="1"/>
  <c r="P2290" i="24"/>
  <c r="R2290" i="24" s="1"/>
  <c r="AB2290" i="24" s="1"/>
  <c r="AC2290" i="24" s="1"/>
  <c r="P2291" i="24"/>
  <c r="R2291" i="24" s="1"/>
  <c r="AB2291" i="24" s="1"/>
  <c r="AC2291" i="24" s="1"/>
  <c r="P2292" i="24"/>
  <c r="R2292" i="24" s="1"/>
  <c r="AB2292" i="24" s="1"/>
  <c r="AC2292" i="24" s="1"/>
  <c r="P2293" i="24"/>
  <c r="R2293" i="24" s="1"/>
  <c r="AB2293" i="24" s="1"/>
  <c r="AC2293" i="24" s="1"/>
  <c r="P2294" i="24"/>
  <c r="R2294" i="24" s="1"/>
  <c r="AB2294" i="24" s="1"/>
  <c r="AC2294" i="24" s="1"/>
  <c r="P2295" i="24"/>
  <c r="R2295" i="24" s="1"/>
  <c r="AB2295" i="24" s="1"/>
  <c r="AC2295" i="24" s="1"/>
  <c r="P2296" i="24"/>
  <c r="R2296" i="24" s="1"/>
  <c r="AB2296" i="24" s="1"/>
  <c r="AC2296" i="24" s="1"/>
  <c r="P2297" i="24"/>
  <c r="R2297" i="24" s="1"/>
  <c r="AB2297" i="24" s="1"/>
  <c r="AC2297" i="24" s="1"/>
  <c r="P2298" i="24"/>
  <c r="R2298" i="24" s="1"/>
  <c r="AB2298" i="24" s="1"/>
  <c r="AC2298" i="24" s="1"/>
  <c r="P2299" i="24"/>
  <c r="R2299" i="24" s="1"/>
  <c r="AB2299" i="24" s="1"/>
  <c r="AC2299" i="24" s="1"/>
  <c r="P2300" i="24"/>
  <c r="R2300" i="24" s="1"/>
  <c r="AB2300" i="24" s="1"/>
  <c r="AC2300" i="24" s="1"/>
  <c r="P2301" i="24"/>
  <c r="R2301" i="24" s="1"/>
  <c r="AB2301" i="24" s="1"/>
  <c r="AC2301" i="24" s="1"/>
  <c r="P2302" i="24"/>
  <c r="R2302" i="24" s="1"/>
  <c r="AB2302" i="24" s="1"/>
  <c r="AC2302" i="24" s="1"/>
  <c r="P2303" i="24"/>
  <c r="R2303" i="24" s="1"/>
  <c r="AB2303" i="24" s="1"/>
  <c r="AC2303" i="24" s="1"/>
  <c r="P2304" i="24"/>
  <c r="R2304" i="24" s="1"/>
  <c r="AB2304" i="24" s="1"/>
  <c r="AC2304" i="24" s="1"/>
  <c r="P2305" i="24"/>
  <c r="R2305" i="24" s="1"/>
  <c r="AB2305" i="24" s="1"/>
  <c r="AC2305" i="24" s="1"/>
  <c r="P2306" i="24"/>
  <c r="R2306" i="24" s="1"/>
  <c r="AB2306" i="24" s="1"/>
  <c r="AC2306" i="24" s="1"/>
  <c r="P2307" i="24"/>
  <c r="R2307" i="24" s="1"/>
  <c r="AB2307" i="24" s="1"/>
  <c r="AC2307" i="24" s="1"/>
  <c r="P2308" i="24"/>
  <c r="R2308" i="24" s="1"/>
  <c r="AB2308" i="24" s="1"/>
  <c r="AC2308" i="24" s="1"/>
  <c r="P2309" i="24"/>
  <c r="R2309" i="24" s="1"/>
  <c r="AB2309" i="24" s="1"/>
  <c r="AC2309" i="24" s="1"/>
  <c r="P2310" i="24"/>
  <c r="R2310" i="24" s="1"/>
  <c r="AB2310" i="24" s="1"/>
  <c r="AC2310" i="24" s="1"/>
  <c r="P2311" i="24"/>
  <c r="R2311" i="24" s="1"/>
  <c r="AB2311" i="24" s="1"/>
  <c r="AC2311" i="24" s="1"/>
  <c r="P2312" i="24"/>
  <c r="R2312" i="24" s="1"/>
  <c r="AB2312" i="24" s="1"/>
  <c r="AC2312" i="24" s="1"/>
  <c r="P2313" i="24"/>
  <c r="R2313" i="24" s="1"/>
  <c r="AB2313" i="24" s="1"/>
  <c r="AC2313" i="24" s="1"/>
  <c r="P2314" i="24"/>
  <c r="R2314" i="24" s="1"/>
  <c r="AB2314" i="24" s="1"/>
  <c r="AC2314" i="24" s="1"/>
  <c r="P2315" i="24"/>
  <c r="R2315" i="24" s="1"/>
  <c r="AB2315" i="24" s="1"/>
  <c r="AC2315" i="24" s="1"/>
  <c r="P2316" i="24"/>
  <c r="R2316" i="24" s="1"/>
  <c r="AB2316" i="24" s="1"/>
  <c r="AC2316" i="24" s="1"/>
  <c r="P2317" i="24"/>
  <c r="R2317" i="24" s="1"/>
  <c r="AB2317" i="24" s="1"/>
  <c r="AC2317" i="24" s="1"/>
  <c r="P2318" i="24"/>
  <c r="R2318" i="24" s="1"/>
  <c r="AB2318" i="24" s="1"/>
  <c r="AC2318" i="24" s="1"/>
  <c r="P2319" i="24"/>
  <c r="R2319" i="24" s="1"/>
  <c r="AB2319" i="24" s="1"/>
  <c r="AC2319" i="24" s="1"/>
  <c r="P2320" i="24"/>
  <c r="R2320" i="24" s="1"/>
  <c r="AB2320" i="24" s="1"/>
  <c r="AC2320" i="24" s="1"/>
  <c r="P2321" i="24"/>
  <c r="R2321" i="24" s="1"/>
  <c r="AB2321" i="24" s="1"/>
  <c r="AC2321" i="24" s="1"/>
  <c r="P2322" i="24"/>
  <c r="R2322" i="24" s="1"/>
  <c r="AB2322" i="24" s="1"/>
  <c r="AC2322" i="24" s="1"/>
  <c r="P2323" i="24"/>
  <c r="R2323" i="24" s="1"/>
  <c r="AB2323" i="24" s="1"/>
  <c r="AC2323" i="24" s="1"/>
  <c r="P2324" i="24"/>
  <c r="R2324" i="24" s="1"/>
  <c r="AB2324" i="24" s="1"/>
  <c r="AC2324" i="24" s="1"/>
  <c r="P2325" i="24"/>
  <c r="R2325" i="24" s="1"/>
  <c r="AB2325" i="24" s="1"/>
  <c r="AC2325" i="24" s="1"/>
  <c r="P2326" i="24"/>
  <c r="R2326" i="24" s="1"/>
  <c r="AB2326" i="24" s="1"/>
  <c r="AC2326" i="24" s="1"/>
  <c r="P2327" i="24"/>
  <c r="R2327" i="24" s="1"/>
  <c r="AB2327" i="24" s="1"/>
  <c r="AC2327" i="24" s="1"/>
  <c r="P2328" i="24"/>
  <c r="R2328" i="24" s="1"/>
  <c r="AB2328" i="24" s="1"/>
  <c r="AC2328" i="24" s="1"/>
  <c r="P2329" i="24"/>
  <c r="R2329" i="24" s="1"/>
  <c r="AB2329" i="24" s="1"/>
  <c r="AC2329" i="24" s="1"/>
  <c r="P2330" i="24"/>
  <c r="R2330" i="24" s="1"/>
  <c r="AB2330" i="24" s="1"/>
  <c r="AC2330" i="24" s="1"/>
  <c r="P2331" i="24"/>
  <c r="R2331" i="24" s="1"/>
  <c r="AB2331" i="24" s="1"/>
  <c r="AC2331" i="24" s="1"/>
  <c r="P2332" i="24"/>
  <c r="R2332" i="24" s="1"/>
  <c r="AB2332" i="24" s="1"/>
  <c r="AC2332" i="24" s="1"/>
  <c r="P2333" i="24"/>
  <c r="R2333" i="24" s="1"/>
  <c r="AB2333" i="24" s="1"/>
  <c r="AC2333" i="24" s="1"/>
  <c r="P2334" i="24"/>
  <c r="R2334" i="24" s="1"/>
  <c r="AB2334" i="24" s="1"/>
  <c r="AC2334" i="24" s="1"/>
  <c r="P2335" i="24"/>
  <c r="R2335" i="24" s="1"/>
  <c r="AB2335" i="24" s="1"/>
  <c r="AC2335" i="24" s="1"/>
  <c r="P2336" i="24"/>
  <c r="R2336" i="24" s="1"/>
  <c r="AB2336" i="24" s="1"/>
  <c r="AC2336" i="24" s="1"/>
  <c r="P2337" i="24"/>
  <c r="R2337" i="24" s="1"/>
  <c r="AB2337" i="24" s="1"/>
  <c r="AC2337" i="24" s="1"/>
  <c r="P2338" i="24"/>
  <c r="R2338" i="24" s="1"/>
  <c r="AB2338" i="24" s="1"/>
  <c r="AC2338" i="24" s="1"/>
  <c r="P2339" i="24"/>
  <c r="R2339" i="24" s="1"/>
  <c r="AB2339" i="24" s="1"/>
  <c r="AC2339" i="24" s="1"/>
  <c r="P2340" i="24"/>
  <c r="R2340" i="24" s="1"/>
  <c r="AB2340" i="24" s="1"/>
  <c r="AC2340" i="24" s="1"/>
  <c r="P2341" i="24"/>
  <c r="R2341" i="24" s="1"/>
  <c r="AB2341" i="24" s="1"/>
  <c r="AC2341" i="24" s="1"/>
  <c r="P2342" i="24"/>
  <c r="R2342" i="24" s="1"/>
  <c r="AB2342" i="24" s="1"/>
  <c r="AC2342" i="24" s="1"/>
  <c r="P2343" i="24"/>
  <c r="R2343" i="24" s="1"/>
  <c r="AB2343" i="24" s="1"/>
  <c r="AC2343" i="24" s="1"/>
  <c r="P2344" i="24"/>
  <c r="R2344" i="24" s="1"/>
  <c r="AB2344" i="24" s="1"/>
  <c r="AC2344" i="24" s="1"/>
  <c r="P2345" i="24"/>
  <c r="R2345" i="24" s="1"/>
  <c r="AB2345" i="24" s="1"/>
  <c r="AC2345" i="24" s="1"/>
  <c r="P2346" i="24"/>
  <c r="R2346" i="24" s="1"/>
  <c r="AB2346" i="24" s="1"/>
  <c r="AC2346" i="24" s="1"/>
  <c r="P2347" i="24"/>
  <c r="R2347" i="24" s="1"/>
  <c r="AB2347" i="24" s="1"/>
  <c r="AC2347" i="24" s="1"/>
  <c r="P2348" i="24"/>
  <c r="R2348" i="24" s="1"/>
  <c r="AB2348" i="24" s="1"/>
  <c r="AC2348" i="24" s="1"/>
  <c r="P2349" i="24"/>
  <c r="R2349" i="24" s="1"/>
  <c r="AB2349" i="24" s="1"/>
  <c r="AC2349" i="24" s="1"/>
  <c r="P2350" i="24"/>
  <c r="R2350" i="24" s="1"/>
  <c r="AB2350" i="24" s="1"/>
  <c r="AC2350" i="24" s="1"/>
  <c r="P2351" i="24"/>
  <c r="R2351" i="24" s="1"/>
  <c r="AB2351" i="24" s="1"/>
  <c r="AC2351" i="24" s="1"/>
  <c r="P2352" i="24"/>
  <c r="R2352" i="24" s="1"/>
  <c r="AB2352" i="24" s="1"/>
  <c r="AC2352" i="24" s="1"/>
  <c r="P2353" i="24"/>
  <c r="R2353" i="24" s="1"/>
  <c r="AB2353" i="24" s="1"/>
  <c r="AC2353" i="24" s="1"/>
  <c r="P2354" i="24"/>
  <c r="R2354" i="24" s="1"/>
  <c r="AB2354" i="24" s="1"/>
  <c r="AC2354" i="24" s="1"/>
  <c r="P2355" i="24"/>
  <c r="R2355" i="24" s="1"/>
  <c r="AB2355" i="24" s="1"/>
  <c r="AC2355" i="24" s="1"/>
  <c r="P2356" i="24"/>
  <c r="R2356" i="24" s="1"/>
  <c r="AB2356" i="24" s="1"/>
  <c r="AC2356" i="24" s="1"/>
  <c r="P2357" i="24"/>
  <c r="R2357" i="24" s="1"/>
  <c r="AB2357" i="24" s="1"/>
  <c r="AC2357" i="24" s="1"/>
  <c r="P2358" i="24"/>
  <c r="R2358" i="24" s="1"/>
  <c r="AB2358" i="24" s="1"/>
  <c r="AC2358" i="24" s="1"/>
  <c r="P2359" i="24"/>
  <c r="R2359" i="24" s="1"/>
  <c r="AB2359" i="24" s="1"/>
  <c r="AC2359" i="24" s="1"/>
  <c r="P2360" i="24"/>
  <c r="R2360" i="24" s="1"/>
  <c r="AB2360" i="24" s="1"/>
  <c r="AC2360" i="24" s="1"/>
  <c r="P2361" i="24"/>
  <c r="R2361" i="24" s="1"/>
  <c r="AB2361" i="24" s="1"/>
  <c r="AC2361" i="24" s="1"/>
  <c r="P2362" i="24"/>
  <c r="R2362" i="24" s="1"/>
  <c r="AB2362" i="24" s="1"/>
  <c r="AC2362" i="24" s="1"/>
  <c r="P2363" i="24"/>
  <c r="R2363" i="24" s="1"/>
  <c r="AB2363" i="24" s="1"/>
  <c r="AC2363" i="24" s="1"/>
  <c r="P2364" i="24"/>
  <c r="R2364" i="24" s="1"/>
  <c r="AB2364" i="24" s="1"/>
  <c r="AC2364" i="24" s="1"/>
  <c r="P2365" i="24"/>
  <c r="R2365" i="24" s="1"/>
  <c r="AB2365" i="24" s="1"/>
  <c r="AC2365" i="24" s="1"/>
  <c r="P2366" i="24"/>
  <c r="R2366" i="24" s="1"/>
  <c r="AB2366" i="24" s="1"/>
  <c r="AC2366" i="24" s="1"/>
  <c r="P2367" i="24"/>
  <c r="R2367" i="24" s="1"/>
  <c r="AB2367" i="24" s="1"/>
  <c r="AC2367" i="24" s="1"/>
  <c r="P2368" i="24"/>
  <c r="R2368" i="24" s="1"/>
  <c r="AB2368" i="24" s="1"/>
  <c r="AC2368" i="24" s="1"/>
  <c r="P2369" i="24"/>
  <c r="R2369" i="24" s="1"/>
  <c r="AB2369" i="24" s="1"/>
  <c r="AC2369" i="24" s="1"/>
  <c r="P2370" i="24"/>
  <c r="R2370" i="24" s="1"/>
  <c r="AB2370" i="24" s="1"/>
  <c r="AC2370" i="24" s="1"/>
  <c r="P2371" i="24"/>
  <c r="R2371" i="24" s="1"/>
  <c r="AB2371" i="24" s="1"/>
  <c r="AC2371" i="24" s="1"/>
  <c r="P2372" i="24"/>
  <c r="R2372" i="24" s="1"/>
  <c r="AB2372" i="24" s="1"/>
  <c r="AC2372" i="24" s="1"/>
  <c r="P2373" i="24"/>
  <c r="R2373" i="24" s="1"/>
  <c r="AB2373" i="24" s="1"/>
  <c r="AC2373" i="24" s="1"/>
  <c r="P2374" i="24"/>
  <c r="R2374" i="24" s="1"/>
  <c r="AB2374" i="24" s="1"/>
  <c r="AC2374" i="24" s="1"/>
  <c r="P2375" i="24"/>
  <c r="R2375" i="24" s="1"/>
  <c r="AB2375" i="24" s="1"/>
  <c r="AC2375" i="24" s="1"/>
  <c r="P2376" i="24"/>
  <c r="R2376" i="24" s="1"/>
  <c r="AB2376" i="24" s="1"/>
  <c r="AC2376" i="24" s="1"/>
  <c r="P2377" i="24"/>
  <c r="R2377" i="24" s="1"/>
  <c r="AB2377" i="24" s="1"/>
  <c r="AC2377" i="24" s="1"/>
  <c r="P2378" i="24"/>
  <c r="R2378" i="24" s="1"/>
  <c r="AB2378" i="24" s="1"/>
  <c r="AC2378" i="24" s="1"/>
  <c r="P2379" i="24"/>
  <c r="R2379" i="24" s="1"/>
  <c r="AB2379" i="24" s="1"/>
  <c r="AC2379" i="24" s="1"/>
  <c r="P2380" i="24"/>
  <c r="R2380" i="24" s="1"/>
  <c r="AB2380" i="24" s="1"/>
  <c r="AC2380" i="24" s="1"/>
  <c r="P2381" i="24"/>
  <c r="R2381" i="24" s="1"/>
  <c r="AB2381" i="24" s="1"/>
  <c r="AC2381" i="24" s="1"/>
  <c r="P2382" i="24"/>
  <c r="R2382" i="24" s="1"/>
  <c r="AB2382" i="24" s="1"/>
  <c r="AC2382" i="24" s="1"/>
  <c r="P2383" i="24"/>
  <c r="R2383" i="24" s="1"/>
  <c r="AB2383" i="24" s="1"/>
  <c r="AC2383" i="24" s="1"/>
  <c r="P2384" i="24"/>
  <c r="R2384" i="24" s="1"/>
  <c r="AB2384" i="24" s="1"/>
  <c r="AC2384" i="24" s="1"/>
  <c r="P2385" i="24"/>
  <c r="R2385" i="24" s="1"/>
  <c r="AB2385" i="24" s="1"/>
  <c r="AC2385" i="24" s="1"/>
  <c r="P2386" i="24"/>
  <c r="R2386" i="24" s="1"/>
  <c r="AB2386" i="24" s="1"/>
  <c r="AC2386" i="24" s="1"/>
  <c r="P2387" i="24"/>
  <c r="R2387" i="24" s="1"/>
  <c r="AB2387" i="24" s="1"/>
  <c r="AC2387" i="24" s="1"/>
  <c r="P2388" i="24"/>
  <c r="R2388" i="24" s="1"/>
  <c r="AB2388" i="24" s="1"/>
  <c r="AC2388" i="24" s="1"/>
  <c r="P2389" i="24"/>
  <c r="R2389" i="24" s="1"/>
  <c r="AB2389" i="24" s="1"/>
  <c r="AC2389" i="24" s="1"/>
  <c r="P2390" i="24"/>
  <c r="R2390" i="24" s="1"/>
  <c r="AB2390" i="24" s="1"/>
  <c r="AC2390" i="24" s="1"/>
  <c r="P2391" i="24"/>
  <c r="R2391" i="24" s="1"/>
  <c r="AB2391" i="24" s="1"/>
  <c r="AC2391" i="24" s="1"/>
  <c r="P2392" i="24"/>
  <c r="R2392" i="24" s="1"/>
  <c r="AB2392" i="24" s="1"/>
  <c r="AC2392" i="24" s="1"/>
  <c r="P2393" i="24"/>
  <c r="R2393" i="24" s="1"/>
  <c r="AB2393" i="24" s="1"/>
  <c r="AC2393" i="24" s="1"/>
  <c r="P2394" i="24"/>
  <c r="R2394" i="24" s="1"/>
  <c r="AB2394" i="24" s="1"/>
  <c r="AC2394" i="24" s="1"/>
  <c r="P2395" i="24"/>
  <c r="R2395" i="24" s="1"/>
  <c r="AB2395" i="24" s="1"/>
  <c r="AC2395" i="24" s="1"/>
  <c r="P2396" i="24"/>
  <c r="R2396" i="24" s="1"/>
  <c r="AB2396" i="24" s="1"/>
  <c r="AC2396" i="24" s="1"/>
  <c r="P2397" i="24"/>
  <c r="R2397" i="24" s="1"/>
  <c r="AB2397" i="24" s="1"/>
  <c r="AC2397" i="24" s="1"/>
  <c r="P2398" i="24"/>
  <c r="R2398" i="24" s="1"/>
  <c r="AB2398" i="24" s="1"/>
  <c r="AC2398" i="24" s="1"/>
  <c r="P2399" i="24"/>
  <c r="R2399" i="24" s="1"/>
  <c r="AB2399" i="24" s="1"/>
  <c r="AC2399" i="24" s="1"/>
  <c r="P2400" i="24"/>
  <c r="R2400" i="24" s="1"/>
  <c r="AB2400" i="24" s="1"/>
  <c r="AC2400" i="24" s="1"/>
  <c r="P2401" i="24"/>
  <c r="R2401" i="24" s="1"/>
  <c r="AB2401" i="24" s="1"/>
  <c r="AC2401" i="24" s="1"/>
  <c r="P2402" i="24"/>
  <c r="R2402" i="24" s="1"/>
  <c r="AB2402" i="24" s="1"/>
  <c r="AC2402" i="24" s="1"/>
  <c r="P2403" i="24"/>
  <c r="R2403" i="24" s="1"/>
  <c r="AB2403" i="24" s="1"/>
  <c r="AC2403" i="24" s="1"/>
  <c r="P2404" i="24"/>
  <c r="R2404" i="24" s="1"/>
  <c r="AB2404" i="24" s="1"/>
  <c r="AC2404" i="24" s="1"/>
  <c r="P2405" i="24"/>
  <c r="R2405" i="24" s="1"/>
  <c r="AB2405" i="24" s="1"/>
  <c r="AC2405" i="24" s="1"/>
  <c r="P2406" i="24"/>
  <c r="R2406" i="24" s="1"/>
  <c r="AB2406" i="24" s="1"/>
  <c r="AC2406" i="24" s="1"/>
  <c r="P2407" i="24"/>
  <c r="R2407" i="24" s="1"/>
  <c r="AB2407" i="24" s="1"/>
  <c r="AC2407" i="24" s="1"/>
  <c r="P2408" i="24"/>
  <c r="R2408" i="24" s="1"/>
  <c r="AB2408" i="24" s="1"/>
  <c r="AC2408" i="24" s="1"/>
  <c r="P2409" i="24"/>
  <c r="R2409" i="24" s="1"/>
  <c r="AB2409" i="24" s="1"/>
  <c r="AC2409" i="24" s="1"/>
  <c r="P2410" i="24"/>
  <c r="R2410" i="24" s="1"/>
  <c r="AB2410" i="24" s="1"/>
  <c r="AC2410" i="24" s="1"/>
  <c r="P2411" i="24"/>
  <c r="R2411" i="24" s="1"/>
  <c r="AB2411" i="24" s="1"/>
  <c r="AC2411" i="24" s="1"/>
  <c r="P2412" i="24"/>
  <c r="R2412" i="24" s="1"/>
  <c r="AB2412" i="24" s="1"/>
  <c r="AC2412" i="24" s="1"/>
  <c r="P2413" i="24"/>
  <c r="R2413" i="24" s="1"/>
  <c r="AB2413" i="24" s="1"/>
  <c r="AC2413" i="24" s="1"/>
  <c r="P2414" i="24"/>
  <c r="R2414" i="24" s="1"/>
  <c r="AB2414" i="24" s="1"/>
  <c r="AC2414" i="24" s="1"/>
  <c r="P2415" i="24"/>
  <c r="R2415" i="24" s="1"/>
  <c r="AB2415" i="24" s="1"/>
  <c r="AC2415" i="24" s="1"/>
  <c r="P2416" i="24"/>
  <c r="R2416" i="24" s="1"/>
  <c r="AB2416" i="24" s="1"/>
  <c r="AC2416" i="24" s="1"/>
  <c r="P2417" i="24"/>
  <c r="R2417" i="24" s="1"/>
  <c r="AB2417" i="24" s="1"/>
  <c r="AC2417" i="24" s="1"/>
  <c r="P2418" i="24"/>
  <c r="R2418" i="24" s="1"/>
  <c r="AB2418" i="24" s="1"/>
  <c r="AC2418" i="24" s="1"/>
  <c r="P2419" i="24"/>
  <c r="R2419" i="24" s="1"/>
  <c r="AB2419" i="24" s="1"/>
  <c r="AC2419" i="24" s="1"/>
  <c r="P2420" i="24"/>
  <c r="R2420" i="24" s="1"/>
  <c r="AB2420" i="24" s="1"/>
  <c r="AC2420" i="24" s="1"/>
  <c r="P2421" i="24"/>
  <c r="R2421" i="24" s="1"/>
  <c r="AB2421" i="24" s="1"/>
  <c r="AC2421" i="24" s="1"/>
  <c r="P2422" i="24"/>
  <c r="R2422" i="24" s="1"/>
  <c r="AB2422" i="24" s="1"/>
  <c r="AC2422" i="24" s="1"/>
  <c r="P2423" i="24"/>
  <c r="R2423" i="24" s="1"/>
  <c r="AB2423" i="24" s="1"/>
  <c r="AC2423" i="24" s="1"/>
  <c r="P2424" i="24"/>
  <c r="R2424" i="24" s="1"/>
  <c r="AB2424" i="24" s="1"/>
  <c r="AC2424" i="24" s="1"/>
  <c r="P2425" i="24"/>
  <c r="R2425" i="24" s="1"/>
  <c r="AB2425" i="24" s="1"/>
  <c r="AC2425" i="24" s="1"/>
  <c r="P2426" i="24"/>
  <c r="R2426" i="24" s="1"/>
  <c r="AB2426" i="24" s="1"/>
  <c r="AC2426" i="24" s="1"/>
  <c r="P2427" i="24"/>
  <c r="R2427" i="24" s="1"/>
  <c r="AB2427" i="24" s="1"/>
  <c r="AC2427" i="24" s="1"/>
  <c r="P2428" i="24"/>
  <c r="R2428" i="24" s="1"/>
  <c r="AB2428" i="24" s="1"/>
  <c r="AC2428" i="24" s="1"/>
  <c r="P2429" i="24"/>
  <c r="R2429" i="24" s="1"/>
  <c r="AB2429" i="24" s="1"/>
  <c r="AC2429" i="24" s="1"/>
  <c r="P2430" i="24"/>
  <c r="R2430" i="24" s="1"/>
  <c r="AB2430" i="24" s="1"/>
  <c r="AC2430" i="24" s="1"/>
  <c r="P2431" i="24"/>
  <c r="R2431" i="24" s="1"/>
  <c r="AB2431" i="24" s="1"/>
  <c r="AC2431" i="24" s="1"/>
  <c r="P2432" i="24"/>
  <c r="R2432" i="24" s="1"/>
  <c r="AB2432" i="24" s="1"/>
  <c r="AC2432" i="24" s="1"/>
  <c r="P2433" i="24"/>
  <c r="R2433" i="24" s="1"/>
  <c r="AB2433" i="24" s="1"/>
  <c r="AC2433" i="24" s="1"/>
  <c r="P2434" i="24"/>
  <c r="R2434" i="24" s="1"/>
  <c r="AB2434" i="24" s="1"/>
  <c r="AC2434" i="24" s="1"/>
  <c r="P2435" i="24"/>
  <c r="R2435" i="24" s="1"/>
  <c r="AB2435" i="24" s="1"/>
  <c r="AC2435" i="24" s="1"/>
  <c r="P2436" i="24"/>
  <c r="R2436" i="24" s="1"/>
  <c r="AB2436" i="24" s="1"/>
  <c r="AC2436" i="24" s="1"/>
  <c r="P2437" i="24"/>
  <c r="R2437" i="24" s="1"/>
  <c r="AB2437" i="24" s="1"/>
  <c r="AC2437" i="24" s="1"/>
  <c r="P2438" i="24"/>
  <c r="R2438" i="24" s="1"/>
  <c r="AB2438" i="24" s="1"/>
  <c r="AC2438" i="24" s="1"/>
  <c r="P2439" i="24"/>
  <c r="R2439" i="24" s="1"/>
  <c r="AB2439" i="24" s="1"/>
  <c r="AC2439" i="24" s="1"/>
  <c r="P2440" i="24"/>
  <c r="R2440" i="24" s="1"/>
  <c r="AB2440" i="24" s="1"/>
  <c r="AC2440" i="24" s="1"/>
  <c r="P2441" i="24"/>
  <c r="R2441" i="24" s="1"/>
  <c r="AB2441" i="24" s="1"/>
  <c r="AC2441" i="24" s="1"/>
  <c r="P2442" i="24"/>
  <c r="R2442" i="24" s="1"/>
  <c r="AB2442" i="24" s="1"/>
  <c r="AC2442" i="24" s="1"/>
  <c r="P2443" i="24"/>
  <c r="R2443" i="24" s="1"/>
  <c r="AB2443" i="24" s="1"/>
  <c r="AC2443" i="24" s="1"/>
  <c r="P2444" i="24"/>
  <c r="R2444" i="24" s="1"/>
  <c r="AB2444" i="24" s="1"/>
  <c r="AC2444" i="24" s="1"/>
  <c r="P2445" i="24"/>
  <c r="R2445" i="24" s="1"/>
  <c r="AB2445" i="24" s="1"/>
  <c r="AC2445" i="24" s="1"/>
  <c r="P2446" i="24"/>
  <c r="R2446" i="24" s="1"/>
  <c r="AB2446" i="24" s="1"/>
  <c r="AC2446" i="24" s="1"/>
  <c r="P2447" i="24"/>
  <c r="R2447" i="24" s="1"/>
  <c r="AB2447" i="24" s="1"/>
  <c r="AC2447" i="24" s="1"/>
  <c r="P2448" i="24"/>
  <c r="R2448" i="24" s="1"/>
  <c r="AB2448" i="24" s="1"/>
  <c r="AC2448" i="24" s="1"/>
  <c r="P2449" i="24"/>
  <c r="R2449" i="24" s="1"/>
  <c r="AB2449" i="24" s="1"/>
  <c r="AC2449" i="24" s="1"/>
  <c r="P2450" i="24"/>
  <c r="R2450" i="24" s="1"/>
  <c r="AB2450" i="24" s="1"/>
  <c r="AC2450" i="24" s="1"/>
  <c r="P2451" i="24"/>
  <c r="R2451" i="24" s="1"/>
  <c r="AB2451" i="24" s="1"/>
  <c r="AC2451" i="24" s="1"/>
  <c r="P2452" i="24"/>
  <c r="R2452" i="24" s="1"/>
  <c r="AB2452" i="24" s="1"/>
  <c r="AC2452" i="24" s="1"/>
  <c r="P2453" i="24"/>
  <c r="R2453" i="24" s="1"/>
  <c r="AB2453" i="24" s="1"/>
  <c r="AC2453" i="24" s="1"/>
  <c r="P2454" i="24"/>
  <c r="R2454" i="24" s="1"/>
  <c r="AB2454" i="24" s="1"/>
  <c r="AC2454" i="24" s="1"/>
  <c r="P2455" i="24"/>
  <c r="R2455" i="24" s="1"/>
  <c r="AB2455" i="24" s="1"/>
  <c r="AC2455" i="24" s="1"/>
  <c r="P2456" i="24"/>
  <c r="R2456" i="24" s="1"/>
  <c r="AB2456" i="24" s="1"/>
  <c r="AC2456" i="24" s="1"/>
  <c r="P2457" i="24"/>
  <c r="R2457" i="24" s="1"/>
  <c r="AB2457" i="24" s="1"/>
  <c r="AC2457" i="24" s="1"/>
  <c r="P2458" i="24"/>
  <c r="R2458" i="24" s="1"/>
  <c r="AB2458" i="24" s="1"/>
  <c r="AC2458" i="24" s="1"/>
  <c r="P2459" i="24"/>
  <c r="R2459" i="24" s="1"/>
  <c r="AB2459" i="24" s="1"/>
  <c r="AC2459" i="24" s="1"/>
  <c r="P2460" i="24"/>
  <c r="R2460" i="24" s="1"/>
  <c r="AB2460" i="24" s="1"/>
  <c r="AC2460" i="24" s="1"/>
  <c r="P2461" i="24"/>
  <c r="R2461" i="24" s="1"/>
  <c r="AB2461" i="24" s="1"/>
  <c r="AC2461" i="24" s="1"/>
  <c r="P2462" i="24"/>
  <c r="R2462" i="24" s="1"/>
  <c r="AB2462" i="24" s="1"/>
  <c r="AC2462" i="24" s="1"/>
  <c r="P2463" i="24"/>
  <c r="R2463" i="24" s="1"/>
  <c r="AB2463" i="24" s="1"/>
  <c r="AC2463" i="24" s="1"/>
  <c r="P2464" i="24"/>
  <c r="R2464" i="24" s="1"/>
  <c r="AB2464" i="24" s="1"/>
  <c r="AC2464" i="24" s="1"/>
  <c r="P2465" i="24"/>
  <c r="R2465" i="24" s="1"/>
  <c r="AB2465" i="24" s="1"/>
  <c r="AC2465" i="24" s="1"/>
  <c r="P2466" i="24"/>
  <c r="R2466" i="24" s="1"/>
  <c r="AB2466" i="24" s="1"/>
  <c r="AC2466" i="24" s="1"/>
  <c r="P2467" i="24"/>
  <c r="R2467" i="24" s="1"/>
  <c r="AB2467" i="24" s="1"/>
  <c r="AC2467" i="24" s="1"/>
  <c r="P2468" i="24"/>
  <c r="R2468" i="24" s="1"/>
  <c r="AB2468" i="24" s="1"/>
  <c r="AC2468" i="24" s="1"/>
  <c r="P2469" i="24"/>
  <c r="R2469" i="24" s="1"/>
  <c r="AB2469" i="24" s="1"/>
  <c r="AC2469" i="24" s="1"/>
  <c r="P2470" i="24"/>
  <c r="R2470" i="24" s="1"/>
  <c r="AB2470" i="24" s="1"/>
  <c r="AC2470" i="24" s="1"/>
  <c r="P2471" i="24"/>
  <c r="R2471" i="24" s="1"/>
  <c r="AB2471" i="24" s="1"/>
  <c r="AC2471" i="24" s="1"/>
  <c r="P2472" i="24"/>
  <c r="R2472" i="24" s="1"/>
  <c r="AB2472" i="24" s="1"/>
  <c r="AC2472" i="24" s="1"/>
  <c r="P2473" i="24"/>
  <c r="R2473" i="24" s="1"/>
  <c r="AB2473" i="24" s="1"/>
  <c r="AC2473" i="24" s="1"/>
  <c r="P2474" i="24"/>
  <c r="R2474" i="24" s="1"/>
  <c r="AB2474" i="24" s="1"/>
  <c r="AC2474" i="24" s="1"/>
  <c r="P2475" i="24"/>
  <c r="R2475" i="24" s="1"/>
  <c r="AB2475" i="24" s="1"/>
  <c r="AC2475" i="24" s="1"/>
  <c r="P2476" i="24"/>
  <c r="R2476" i="24" s="1"/>
  <c r="AB2476" i="24" s="1"/>
  <c r="AC2476" i="24" s="1"/>
  <c r="P2477" i="24"/>
  <c r="R2477" i="24" s="1"/>
  <c r="AB2477" i="24" s="1"/>
  <c r="AC2477" i="24" s="1"/>
  <c r="P2478" i="24"/>
  <c r="R2478" i="24" s="1"/>
  <c r="AB2478" i="24" s="1"/>
  <c r="AC2478" i="24" s="1"/>
  <c r="P2479" i="24"/>
  <c r="R2479" i="24" s="1"/>
  <c r="AB2479" i="24" s="1"/>
  <c r="AC2479" i="24" s="1"/>
  <c r="P2480" i="24"/>
  <c r="R2480" i="24" s="1"/>
  <c r="AB2480" i="24" s="1"/>
  <c r="AC2480" i="24" s="1"/>
  <c r="P2481" i="24"/>
  <c r="R2481" i="24" s="1"/>
  <c r="AB2481" i="24" s="1"/>
  <c r="AC2481" i="24" s="1"/>
  <c r="P2482" i="24"/>
  <c r="R2482" i="24" s="1"/>
  <c r="AB2482" i="24" s="1"/>
  <c r="AC2482" i="24" s="1"/>
  <c r="P2483" i="24"/>
  <c r="R2483" i="24" s="1"/>
  <c r="AB2483" i="24" s="1"/>
  <c r="AC2483" i="24" s="1"/>
  <c r="P2484" i="24"/>
  <c r="R2484" i="24" s="1"/>
  <c r="AB2484" i="24" s="1"/>
  <c r="AC2484" i="24" s="1"/>
  <c r="P2485" i="24"/>
  <c r="R2485" i="24" s="1"/>
  <c r="AB2485" i="24" s="1"/>
  <c r="AC2485" i="24" s="1"/>
  <c r="P2486" i="24"/>
  <c r="R2486" i="24" s="1"/>
  <c r="AB2486" i="24" s="1"/>
  <c r="AC2486" i="24" s="1"/>
  <c r="P2487" i="24"/>
  <c r="R2487" i="24" s="1"/>
  <c r="AB2487" i="24" s="1"/>
  <c r="AC2487" i="24" s="1"/>
  <c r="P2488" i="24"/>
  <c r="R2488" i="24" s="1"/>
  <c r="AB2488" i="24" s="1"/>
  <c r="AC2488" i="24" s="1"/>
  <c r="P2489" i="24"/>
  <c r="R2489" i="24" s="1"/>
  <c r="AB2489" i="24" s="1"/>
  <c r="AC2489" i="24" s="1"/>
  <c r="P2490" i="24"/>
  <c r="R2490" i="24" s="1"/>
  <c r="AB2490" i="24" s="1"/>
  <c r="AC2490" i="24" s="1"/>
  <c r="P2491" i="24"/>
  <c r="R2491" i="24" s="1"/>
  <c r="AB2491" i="24" s="1"/>
  <c r="AC2491" i="24" s="1"/>
  <c r="P2492" i="24"/>
  <c r="R2492" i="24" s="1"/>
  <c r="AB2492" i="24" s="1"/>
  <c r="AC2492" i="24" s="1"/>
  <c r="P2493" i="24"/>
  <c r="R2493" i="24" s="1"/>
  <c r="AB2493" i="24" s="1"/>
  <c r="AC2493" i="24" s="1"/>
  <c r="P2494" i="24"/>
  <c r="R2494" i="24" s="1"/>
  <c r="AB2494" i="24" s="1"/>
  <c r="AC2494" i="24" s="1"/>
  <c r="P2495" i="24"/>
  <c r="R2495" i="24" s="1"/>
  <c r="AB2495" i="24" s="1"/>
  <c r="AC2495" i="24" s="1"/>
  <c r="P2496" i="24"/>
  <c r="R2496" i="24" s="1"/>
  <c r="AB2496" i="24" s="1"/>
  <c r="AC2496" i="24" s="1"/>
  <c r="P2497" i="24"/>
  <c r="R2497" i="24" s="1"/>
  <c r="AB2497" i="24" s="1"/>
  <c r="AC2497" i="24" s="1"/>
  <c r="P2498" i="24"/>
  <c r="R2498" i="24" s="1"/>
  <c r="AB2498" i="24" s="1"/>
  <c r="AC2498" i="24" s="1"/>
  <c r="P2499" i="24"/>
  <c r="R2499" i="24" s="1"/>
  <c r="AB2499" i="24" s="1"/>
  <c r="AC2499" i="24" s="1"/>
  <c r="P2500" i="24"/>
  <c r="R2500" i="24" s="1"/>
  <c r="AB2500" i="24" s="1"/>
  <c r="AC2500" i="24" s="1"/>
  <c r="P2501" i="24"/>
  <c r="R2501" i="24" s="1"/>
  <c r="AB2501" i="24" s="1"/>
  <c r="AC2501" i="24" s="1"/>
  <c r="P2502" i="24"/>
  <c r="R2502" i="24" s="1"/>
  <c r="AB2502" i="24" s="1"/>
  <c r="AC2502" i="24" s="1"/>
  <c r="P2503" i="24"/>
  <c r="R2503" i="24" s="1"/>
  <c r="AB2503" i="24" s="1"/>
  <c r="AC2503" i="24" s="1"/>
  <c r="P2504" i="24"/>
  <c r="R2504" i="24" s="1"/>
  <c r="AB2504" i="24" s="1"/>
  <c r="AC2504" i="24" s="1"/>
  <c r="P2505" i="24"/>
  <c r="R2505" i="24" s="1"/>
  <c r="AB2505" i="24" s="1"/>
  <c r="AC2505" i="24" s="1"/>
  <c r="P2506" i="24"/>
  <c r="R2506" i="24" s="1"/>
  <c r="AB2506" i="24" s="1"/>
  <c r="AC2506" i="24" s="1"/>
  <c r="P2507" i="24"/>
  <c r="R2507" i="24" s="1"/>
  <c r="AB2507" i="24" s="1"/>
  <c r="AC2507" i="24" s="1"/>
  <c r="P2508" i="24"/>
  <c r="R2508" i="24" s="1"/>
  <c r="AB2508" i="24" s="1"/>
  <c r="AC2508" i="24" s="1"/>
  <c r="P2509" i="24"/>
  <c r="R2509" i="24" s="1"/>
  <c r="AB2509" i="24" s="1"/>
  <c r="AC2509" i="24" s="1"/>
  <c r="P2510" i="24"/>
  <c r="R2510" i="24" s="1"/>
  <c r="AB2510" i="24" s="1"/>
  <c r="AC2510" i="24" s="1"/>
  <c r="P2511" i="24"/>
  <c r="R2511" i="24" s="1"/>
  <c r="AB2511" i="24" s="1"/>
  <c r="AC2511" i="24" s="1"/>
  <c r="P2512" i="24"/>
  <c r="R2512" i="24" s="1"/>
  <c r="AB2512" i="24" s="1"/>
  <c r="AC2512" i="24" s="1"/>
  <c r="P2513" i="24"/>
  <c r="R2513" i="24" s="1"/>
  <c r="AB2513" i="24" s="1"/>
  <c r="AC2513" i="24" s="1"/>
  <c r="P2514" i="24"/>
  <c r="R2514" i="24" s="1"/>
  <c r="AB2514" i="24" s="1"/>
  <c r="AC2514" i="24" s="1"/>
  <c r="P2515" i="24"/>
  <c r="R2515" i="24" s="1"/>
  <c r="AB2515" i="24" s="1"/>
  <c r="AC2515" i="24" s="1"/>
  <c r="P2516" i="24"/>
  <c r="R2516" i="24" s="1"/>
  <c r="AB2516" i="24" s="1"/>
  <c r="AC2516" i="24" s="1"/>
  <c r="P2517" i="24"/>
  <c r="R2517" i="24" s="1"/>
  <c r="AB2517" i="24" s="1"/>
  <c r="AC2517" i="24" s="1"/>
  <c r="P2518" i="24"/>
  <c r="R2518" i="24" s="1"/>
  <c r="AB2518" i="24" s="1"/>
  <c r="AC2518" i="24" s="1"/>
  <c r="P2519" i="24"/>
  <c r="R2519" i="24" s="1"/>
  <c r="AB2519" i="24" s="1"/>
  <c r="AC2519" i="24" s="1"/>
  <c r="P2520" i="24"/>
  <c r="R2520" i="24" s="1"/>
  <c r="AB2520" i="24" s="1"/>
  <c r="AC2520" i="24" s="1"/>
  <c r="P2521" i="24"/>
  <c r="R2521" i="24" s="1"/>
  <c r="AB2521" i="24" s="1"/>
  <c r="AC2521" i="24" s="1"/>
  <c r="P2522" i="24"/>
  <c r="R2522" i="24" s="1"/>
  <c r="AB2522" i="24" s="1"/>
  <c r="AC2522" i="24" s="1"/>
  <c r="P2523" i="24"/>
  <c r="R2523" i="24" s="1"/>
  <c r="AB2523" i="24" s="1"/>
  <c r="AC2523" i="24" s="1"/>
  <c r="P2524" i="24"/>
  <c r="R2524" i="24" s="1"/>
  <c r="AB2524" i="24" s="1"/>
  <c r="AC2524" i="24" s="1"/>
  <c r="P2525" i="24"/>
  <c r="R2525" i="24" s="1"/>
  <c r="AB2525" i="24" s="1"/>
  <c r="AC2525" i="24" s="1"/>
  <c r="P2526" i="24"/>
  <c r="R2526" i="24" s="1"/>
  <c r="AB2526" i="24" s="1"/>
  <c r="AC2526" i="24" s="1"/>
  <c r="P2527" i="24"/>
  <c r="R2527" i="24" s="1"/>
  <c r="AB2527" i="24" s="1"/>
  <c r="AC2527" i="24" s="1"/>
  <c r="P2528" i="24"/>
  <c r="R2528" i="24" s="1"/>
  <c r="AB2528" i="24" s="1"/>
  <c r="AC2528" i="24" s="1"/>
  <c r="P2529" i="24"/>
  <c r="R2529" i="24" s="1"/>
  <c r="AB2529" i="24" s="1"/>
  <c r="AC2529" i="24" s="1"/>
  <c r="P2530" i="24"/>
  <c r="R2530" i="24" s="1"/>
  <c r="AB2530" i="24" s="1"/>
  <c r="AC2530" i="24" s="1"/>
  <c r="P2531" i="24"/>
  <c r="R2531" i="24" s="1"/>
  <c r="AB2531" i="24" s="1"/>
  <c r="AC2531" i="24" s="1"/>
  <c r="P2532" i="24"/>
  <c r="R2532" i="24" s="1"/>
  <c r="AB2532" i="24" s="1"/>
  <c r="AC2532" i="24" s="1"/>
  <c r="P2533" i="24"/>
  <c r="R2533" i="24" s="1"/>
  <c r="AB2533" i="24" s="1"/>
  <c r="AC2533" i="24" s="1"/>
  <c r="P2534" i="24"/>
  <c r="R2534" i="24" s="1"/>
  <c r="AB2534" i="24" s="1"/>
  <c r="AC2534" i="24" s="1"/>
  <c r="P2535" i="24"/>
  <c r="R2535" i="24" s="1"/>
  <c r="AB2535" i="24" s="1"/>
  <c r="AC2535" i="24" s="1"/>
  <c r="P2536" i="24"/>
  <c r="R2536" i="24" s="1"/>
  <c r="AB2536" i="24" s="1"/>
  <c r="AC2536" i="24" s="1"/>
  <c r="P2537" i="24"/>
  <c r="R2537" i="24" s="1"/>
  <c r="AB2537" i="24" s="1"/>
  <c r="AC2537" i="24" s="1"/>
  <c r="P2538" i="24"/>
  <c r="R2538" i="24" s="1"/>
  <c r="AB2538" i="24" s="1"/>
  <c r="AC2538" i="24" s="1"/>
  <c r="P2539" i="24"/>
  <c r="R2539" i="24" s="1"/>
  <c r="AB2539" i="24" s="1"/>
  <c r="AC2539" i="24" s="1"/>
  <c r="P2540" i="24"/>
  <c r="R2540" i="24" s="1"/>
  <c r="AB2540" i="24" s="1"/>
  <c r="AC2540" i="24" s="1"/>
  <c r="P2541" i="24"/>
  <c r="R2541" i="24" s="1"/>
  <c r="AB2541" i="24" s="1"/>
  <c r="AC2541" i="24" s="1"/>
  <c r="P2542" i="24"/>
  <c r="R2542" i="24" s="1"/>
  <c r="AB2542" i="24" s="1"/>
  <c r="AC2542" i="24" s="1"/>
  <c r="P2543" i="24"/>
  <c r="R2543" i="24" s="1"/>
  <c r="AB2543" i="24" s="1"/>
  <c r="AC2543" i="24" s="1"/>
  <c r="P2544" i="24"/>
  <c r="R2544" i="24" s="1"/>
  <c r="AB2544" i="24" s="1"/>
  <c r="AC2544" i="24" s="1"/>
  <c r="P2545" i="24"/>
  <c r="R2545" i="24" s="1"/>
  <c r="AB2545" i="24" s="1"/>
  <c r="AC2545" i="24" s="1"/>
  <c r="P2546" i="24"/>
  <c r="R2546" i="24" s="1"/>
  <c r="AB2546" i="24" s="1"/>
  <c r="AC2546" i="24" s="1"/>
  <c r="P2547" i="24"/>
  <c r="R2547" i="24" s="1"/>
  <c r="AB2547" i="24" s="1"/>
  <c r="AC2547" i="24" s="1"/>
  <c r="P2548" i="24"/>
  <c r="R2548" i="24" s="1"/>
  <c r="AB2548" i="24" s="1"/>
  <c r="AC2548" i="24" s="1"/>
  <c r="P2549" i="24"/>
  <c r="R2549" i="24" s="1"/>
  <c r="AB2549" i="24" s="1"/>
  <c r="AC2549" i="24" s="1"/>
  <c r="P2550" i="24"/>
  <c r="R2550" i="24" s="1"/>
  <c r="AB2550" i="24" s="1"/>
  <c r="AC2550" i="24" s="1"/>
  <c r="P2551" i="24"/>
  <c r="R2551" i="24" s="1"/>
  <c r="AB2551" i="24" s="1"/>
  <c r="AC2551" i="24" s="1"/>
  <c r="P2552" i="24"/>
  <c r="R2552" i="24" s="1"/>
  <c r="AB2552" i="24" s="1"/>
  <c r="AC2552" i="24" s="1"/>
  <c r="P2553" i="24"/>
  <c r="R2553" i="24" s="1"/>
  <c r="AB2553" i="24" s="1"/>
  <c r="AC2553" i="24" s="1"/>
  <c r="P2554" i="24"/>
  <c r="R2554" i="24" s="1"/>
  <c r="AB2554" i="24" s="1"/>
  <c r="AC2554" i="24" s="1"/>
  <c r="P2555" i="24"/>
  <c r="R2555" i="24" s="1"/>
  <c r="AB2555" i="24" s="1"/>
  <c r="AC2555" i="24" s="1"/>
  <c r="P2556" i="24"/>
  <c r="R2556" i="24" s="1"/>
  <c r="AB2556" i="24" s="1"/>
  <c r="AC2556" i="24" s="1"/>
  <c r="P2557" i="24"/>
  <c r="R2557" i="24" s="1"/>
  <c r="AB2557" i="24" s="1"/>
  <c r="AC2557" i="24" s="1"/>
  <c r="P2558" i="24"/>
  <c r="R2558" i="24" s="1"/>
  <c r="AB2558" i="24" s="1"/>
  <c r="AC2558" i="24" s="1"/>
  <c r="P2559" i="24"/>
  <c r="R2559" i="24" s="1"/>
  <c r="AB2559" i="24" s="1"/>
  <c r="AC2559" i="24" s="1"/>
  <c r="P2560" i="24"/>
  <c r="R2560" i="24" s="1"/>
  <c r="AB2560" i="24" s="1"/>
  <c r="AC2560" i="24" s="1"/>
  <c r="P2561" i="24"/>
  <c r="R2561" i="24" s="1"/>
  <c r="AB2561" i="24" s="1"/>
  <c r="AC2561" i="24" s="1"/>
  <c r="P2562" i="24"/>
  <c r="R2562" i="24" s="1"/>
  <c r="AB2562" i="24" s="1"/>
  <c r="AC2562" i="24" s="1"/>
  <c r="P2563" i="24"/>
  <c r="R2563" i="24" s="1"/>
  <c r="AB2563" i="24" s="1"/>
  <c r="AC2563" i="24" s="1"/>
  <c r="P2564" i="24"/>
  <c r="R2564" i="24" s="1"/>
  <c r="AB2564" i="24" s="1"/>
  <c r="AC2564" i="24" s="1"/>
  <c r="P2565" i="24"/>
  <c r="R2565" i="24" s="1"/>
  <c r="AB2565" i="24" s="1"/>
  <c r="AC2565" i="24" s="1"/>
  <c r="P2566" i="24"/>
  <c r="R2566" i="24" s="1"/>
  <c r="AB2566" i="24" s="1"/>
  <c r="AC2566" i="24" s="1"/>
  <c r="P2567" i="24"/>
  <c r="R2567" i="24" s="1"/>
  <c r="AB2567" i="24" s="1"/>
  <c r="AC2567" i="24" s="1"/>
  <c r="P2568" i="24"/>
  <c r="R2568" i="24" s="1"/>
  <c r="AB2568" i="24" s="1"/>
  <c r="AC2568" i="24" s="1"/>
  <c r="P2569" i="24"/>
  <c r="R2569" i="24" s="1"/>
  <c r="AB2569" i="24" s="1"/>
  <c r="AC2569" i="24" s="1"/>
  <c r="P2570" i="24"/>
  <c r="R2570" i="24" s="1"/>
  <c r="AB2570" i="24" s="1"/>
  <c r="AC2570" i="24" s="1"/>
  <c r="P2571" i="24"/>
  <c r="R2571" i="24" s="1"/>
  <c r="AB2571" i="24" s="1"/>
  <c r="AC2571" i="24" s="1"/>
  <c r="P2572" i="24"/>
  <c r="R2572" i="24" s="1"/>
  <c r="AB2572" i="24" s="1"/>
  <c r="AC2572" i="24" s="1"/>
  <c r="P2573" i="24"/>
  <c r="R2573" i="24" s="1"/>
  <c r="AB2573" i="24" s="1"/>
  <c r="AC2573" i="24" s="1"/>
  <c r="P2574" i="24"/>
  <c r="R2574" i="24" s="1"/>
  <c r="AB2574" i="24" s="1"/>
  <c r="AC2574" i="24" s="1"/>
  <c r="P2575" i="24"/>
  <c r="R2575" i="24" s="1"/>
  <c r="AB2575" i="24" s="1"/>
  <c r="AC2575" i="24" s="1"/>
  <c r="P2576" i="24"/>
  <c r="R2576" i="24" s="1"/>
  <c r="AB2576" i="24" s="1"/>
  <c r="AC2576" i="24" s="1"/>
  <c r="P2577" i="24"/>
  <c r="R2577" i="24" s="1"/>
  <c r="AB2577" i="24" s="1"/>
  <c r="AC2577" i="24" s="1"/>
  <c r="P2578" i="24"/>
  <c r="R2578" i="24" s="1"/>
  <c r="AB2578" i="24" s="1"/>
  <c r="AC2578" i="24" s="1"/>
  <c r="P2579" i="24"/>
  <c r="R2579" i="24" s="1"/>
  <c r="AB2579" i="24" s="1"/>
  <c r="AC2579" i="24" s="1"/>
  <c r="P2580" i="24"/>
  <c r="R2580" i="24" s="1"/>
  <c r="AB2580" i="24" s="1"/>
  <c r="AC2580" i="24" s="1"/>
  <c r="P2581" i="24"/>
  <c r="R2581" i="24" s="1"/>
  <c r="AB2581" i="24" s="1"/>
  <c r="AC2581" i="24" s="1"/>
  <c r="P2582" i="24"/>
  <c r="R2582" i="24" s="1"/>
  <c r="AB2582" i="24" s="1"/>
  <c r="AC2582" i="24" s="1"/>
  <c r="P2583" i="24"/>
  <c r="R2583" i="24" s="1"/>
  <c r="AB2583" i="24" s="1"/>
  <c r="AC2583" i="24" s="1"/>
  <c r="P2584" i="24"/>
  <c r="R2584" i="24" s="1"/>
  <c r="AB2584" i="24" s="1"/>
  <c r="AC2584" i="24" s="1"/>
  <c r="P2585" i="24"/>
  <c r="R2585" i="24" s="1"/>
  <c r="AB2585" i="24" s="1"/>
  <c r="AC2585" i="24" s="1"/>
  <c r="P2586" i="24"/>
  <c r="R2586" i="24" s="1"/>
  <c r="AB2586" i="24" s="1"/>
  <c r="AC2586" i="24" s="1"/>
  <c r="P2587" i="24"/>
  <c r="R2587" i="24" s="1"/>
  <c r="AB2587" i="24" s="1"/>
  <c r="AC2587" i="24" s="1"/>
  <c r="P2588" i="24"/>
  <c r="R2588" i="24" s="1"/>
  <c r="AB2588" i="24" s="1"/>
  <c r="AC2588" i="24" s="1"/>
  <c r="P2589" i="24"/>
  <c r="R2589" i="24" s="1"/>
  <c r="AB2589" i="24" s="1"/>
  <c r="AC2589" i="24" s="1"/>
  <c r="P2590" i="24"/>
  <c r="R2590" i="24" s="1"/>
  <c r="AB2590" i="24" s="1"/>
  <c r="AC2590" i="24" s="1"/>
  <c r="P2591" i="24"/>
  <c r="R2591" i="24" s="1"/>
  <c r="AB2591" i="24" s="1"/>
  <c r="AC2591" i="24" s="1"/>
  <c r="P2592" i="24"/>
  <c r="R2592" i="24" s="1"/>
  <c r="AB2592" i="24" s="1"/>
  <c r="AC2592" i="24" s="1"/>
  <c r="P2593" i="24"/>
  <c r="R2593" i="24" s="1"/>
  <c r="AB2593" i="24" s="1"/>
  <c r="AC2593" i="24" s="1"/>
  <c r="P2594" i="24"/>
  <c r="R2594" i="24" s="1"/>
  <c r="AB2594" i="24" s="1"/>
  <c r="AC2594" i="24" s="1"/>
  <c r="P2595" i="24"/>
  <c r="R2595" i="24" s="1"/>
  <c r="AB2595" i="24" s="1"/>
  <c r="AC2595" i="24" s="1"/>
  <c r="P2596" i="24"/>
  <c r="R2596" i="24" s="1"/>
  <c r="AB2596" i="24" s="1"/>
  <c r="AC2596" i="24" s="1"/>
  <c r="P2597" i="24"/>
  <c r="R2597" i="24" s="1"/>
  <c r="AB2597" i="24" s="1"/>
  <c r="AC2597" i="24" s="1"/>
  <c r="P2598" i="24"/>
  <c r="R2598" i="24" s="1"/>
  <c r="AB2598" i="24" s="1"/>
  <c r="AC2598" i="24" s="1"/>
  <c r="P2599" i="24"/>
  <c r="R2599" i="24" s="1"/>
  <c r="AB2599" i="24" s="1"/>
  <c r="AC2599" i="24" s="1"/>
  <c r="P2600" i="24"/>
  <c r="R2600" i="24" s="1"/>
  <c r="AB2600" i="24" s="1"/>
  <c r="AC2600" i="24" s="1"/>
  <c r="P2601" i="24"/>
  <c r="R2601" i="24" s="1"/>
  <c r="AB2601" i="24" s="1"/>
  <c r="AC2601" i="24" s="1"/>
  <c r="P2602" i="24"/>
  <c r="R2602" i="24" s="1"/>
  <c r="AB2602" i="24" s="1"/>
  <c r="AC2602" i="24" s="1"/>
  <c r="P2603" i="24"/>
  <c r="R2603" i="24" s="1"/>
  <c r="AB2603" i="24" s="1"/>
  <c r="AC2603" i="24" s="1"/>
  <c r="P2604" i="24"/>
  <c r="R2604" i="24" s="1"/>
  <c r="AB2604" i="24" s="1"/>
  <c r="AC2604" i="24" s="1"/>
  <c r="P2605" i="24"/>
  <c r="R2605" i="24" s="1"/>
  <c r="AB2605" i="24" s="1"/>
  <c r="AC2605" i="24" s="1"/>
  <c r="P2606" i="24"/>
  <c r="R2606" i="24" s="1"/>
  <c r="AB2606" i="24" s="1"/>
  <c r="AC2606" i="24" s="1"/>
  <c r="P2607" i="24"/>
  <c r="R2607" i="24" s="1"/>
  <c r="AB2607" i="24" s="1"/>
  <c r="AC2607" i="24" s="1"/>
  <c r="P2608" i="24"/>
  <c r="R2608" i="24" s="1"/>
  <c r="AB2608" i="24" s="1"/>
  <c r="AC2608" i="24" s="1"/>
  <c r="P2609" i="24"/>
  <c r="R2609" i="24" s="1"/>
  <c r="AB2609" i="24" s="1"/>
  <c r="AC2609" i="24" s="1"/>
  <c r="P2610" i="24"/>
  <c r="R2610" i="24" s="1"/>
  <c r="AB2610" i="24" s="1"/>
  <c r="AC2610" i="24" s="1"/>
  <c r="P2611" i="24"/>
  <c r="R2611" i="24" s="1"/>
  <c r="AB2611" i="24" s="1"/>
  <c r="AC2611" i="24" s="1"/>
  <c r="P2612" i="24"/>
  <c r="R2612" i="24" s="1"/>
  <c r="AB2612" i="24" s="1"/>
  <c r="AC2612" i="24" s="1"/>
  <c r="P2613" i="24"/>
  <c r="R2613" i="24" s="1"/>
  <c r="AB2613" i="24" s="1"/>
  <c r="AC2613" i="24" s="1"/>
  <c r="P2614" i="24"/>
  <c r="R2614" i="24" s="1"/>
  <c r="AB2614" i="24" s="1"/>
  <c r="AC2614" i="24" s="1"/>
  <c r="P2615" i="24"/>
  <c r="R2615" i="24" s="1"/>
  <c r="AB2615" i="24" s="1"/>
  <c r="AC2615" i="24" s="1"/>
  <c r="P2616" i="24"/>
  <c r="R2616" i="24" s="1"/>
  <c r="AB2616" i="24" s="1"/>
  <c r="AC2616" i="24" s="1"/>
  <c r="P2617" i="24"/>
  <c r="R2617" i="24" s="1"/>
  <c r="AB2617" i="24" s="1"/>
  <c r="AC2617" i="24" s="1"/>
  <c r="P2618" i="24"/>
  <c r="R2618" i="24" s="1"/>
  <c r="AB2618" i="24" s="1"/>
  <c r="AC2618" i="24" s="1"/>
  <c r="P2619" i="24"/>
  <c r="R2619" i="24" s="1"/>
  <c r="AB2619" i="24" s="1"/>
  <c r="AC2619" i="24" s="1"/>
  <c r="P2620" i="24"/>
  <c r="R2620" i="24" s="1"/>
  <c r="AB2620" i="24" s="1"/>
  <c r="AC2620" i="24" s="1"/>
  <c r="P2621" i="24"/>
  <c r="R2621" i="24" s="1"/>
  <c r="AB2621" i="24" s="1"/>
  <c r="AC2621" i="24" s="1"/>
  <c r="P2622" i="24"/>
  <c r="R2622" i="24" s="1"/>
  <c r="AB2622" i="24" s="1"/>
  <c r="AC2622" i="24" s="1"/>
  <c r="P2623" i="24"/>
  <c r="R2623" i="24" s="1"/>
  <c r="AB2623" i="24" s="1"/>
  <c r="AC2623" i="24" s="1"/>
  <c r="P2624" i="24"/>
  <c r="R2624" i="24" s="1"/>
  <c r="AB2624" i="24" s="1"/>
  <c r="AC2624" i="24" s="1"/>
  <c r="P2625" i="24"/>
  <c r="R2625" i="24" s="1"/>
  <c r="AB2625" i="24" s="1"/>
  <c r="AC2625" i="24" s="1"/>
  <c r="P2626" i="24"/>
  <c r="R2626" i="24" s="1"/>
  <c r="AB2626" i="24" s="1"/>
  <c r="AC2626" i="24" s="1"/>
  <c r="P2627" i="24"/>
  <c r="R2627" i="24" s="1"/>
  <c r="AB2627" i="24" s="1"/>
  <c r="AC2627" i="24" s="1"/>
  <c r="P2628" i="24"/>
  <c r="R2628" i="24" s="1"/>
  <c r="AB2628" i="24" s="1"/>
  <c r="AC2628" i="24" s="1"/>
  <c r="P2629" i="24"/>
  <c r="R2629" i="24" s="1"/>
  <c r="AB2629" i="24" s="1"/>
  <c r="AC2629" i="24" s="1"/>
  <c r="P2630" i="24"/>
  <c r="R2630" i="24" s="1"/>
  <c r="AB2630" i="24" s="1"/>
  <c r="AC2630" i="24" s="1"/>
  <c r="P2631" i="24"/>
  <c r="R2631" i="24" s="1"/>
  <c r="AB2631" i="24" s="1"/>
  <c r="AC2631" i="24" s="1"/>
  <c r="P2632" i="24"/>
  <c r="R2632" i="24" s="1"/>
  <c r="AB2632" i="24" s="1"/>
  <c r="AC2632" i="24" s="1"/>
  <c r="P2633" i="24"/>
  <c r="R2633" i="24" s="1"/>
  <c r="AB2633" i="24" s="1"/>
  <c r="AC2633" i="24" s="1"/>
  <c r="P2634" i="24"/>
  <c r="R2634" i="24" s="1"/>
  <c r="AB2634" i="24" s="1"/>
  <c r="AC2634" i="24" s="1"/>
  <c r="P2635" i="24"/>
  <c r="R2635" i="24" s="1"/>
  <c r="AB2635" i="24" s="1"/>
  <c r="AC2635" i="24" s="1"/>
  <c r="P2636" i="24"/>
  <c r="R2636" i="24" s="1"/>
  <c r="AB2636" i="24" s="1"/>
  <c r="AC2636" i="24" s="1"/>
  <c r="P2637" i="24"/>
  <c r="R2637" i="24" s="1"/>
  <c r="AB2637" i="24" s="1"/>
  <c r="AC2637" i="24" s="1"/>
  <c r="P2638" i="24"/>
  <c r="R2638" i="24" s="1"/>
  <c r="AB2638" i="24" s="1"/>
  <c r="AC2638" i="24" s="1"/>
  <c r="P2639" i="24"/>
  <c r="R2639" i="24" s="1"/>
  <c r="AB2639" i="24" s="1"/>
  <c r="AC2639" i="24" s="1"/>
  <c r="P2640" i="24"/>
  <c r="R2640" i="24" s="1"/>
  <c r="AB2640" i="24" s="1"/>
  <c r="AC2640" i="24" s="1"/>
  <c r="P2641" i="24"/>
  <c r="R2641" i="24" s="1"/>
  <c r="AB2641" i="24" s="1"/>
  <c r="AC2641" i="24" s="1"/>
  <c r="P2642" i="24"/>
  <c r="R2642" i="24" s="1"/>
  <c r="AB2642" i="24" s="1"/>
  <c r="AC2642" i="24" s="1"/>
  <c r="P2643" i="24"/>
  <c r="R2643" i="24" s="1"/>
  <c r="AB2643" i="24" s="1"/>
  <c r="AC2643" i="24" s="1"/>
  <c r="P2644" i="24"/>
  <c r="R2644" i="24" s="1"/>
  <c r="AB2644" i="24" s="1"/>
  <c r="AC2644" i="24" s="1"/>
  <c r="P2645" i="24"/>
  <c r="R2645" i="24" s="1"/>
  <c r="AB2645" i="24" s="1"/>
  <c r="AC2645" i="24" s="1"/>
  <c r="P2646" i="24"/>
  <c r="R2646" i="24" s="1"/>
  <c r="AB2646" i="24" s="1"/>
  <c r="AC2646" i="24" s="1"/>
  <c r="P2647" i="24"/>
  <c r="R2647" i="24" s="1"/>
  <c r="AB2647" i="24" s="1"/>
  <c r="AC2647" i="24" s="1"/>
  <c r="P2648" i="24"/>
  <c r="R2648" i="24" s="1"/>
  <c r="AB2648" i="24" s="1"/>
  <c r="AC2648" i="24" s="1"/>
  <c r="P2649" i="24"/>
  <c r="R2649" i="24" s="1"/>
  <c r="AB2649" i="24" s="1"/>
  <c r="AC2649" i="24" s="1"/>
  <c r="P2650" i="24"/>
  <c r="R2650" i="24" s="1"/>
  <c r="AB2650" i="24" s="1"/>
  <c r="AC2650" i="24" s="1"/>
  <c r="P2651" i="24"/>
  <c r="R2651" i="24" s="1"/>
  <c r="AB2651" i="24" s="1"/>
  <c r="AC2651" i="24" s="1"/>
  <c r="P2652" i="24"/>
  <c r="R2652" i="24" s="1"/>
  <c r="AB2652" i="24" s="1"/>
  <c r="AC2652" i="24" s="1"/>
  <c r="P2653" i="24"/>
  <c r="R2653" i="24" s="1"/>
  <c r="AB2653" i="24" s="1"/>
  <c r="AC2653" i="24" s="1"/>
  <c r="P2654" i="24"/>
  <c r="R2654" i="24" s="1"/>
  <c r="AB2654" i="24" s="1"/>
  <c r="AC2654" i="24" s="1"/>
  <c r="P2655" i="24"/>
  <c r="R2655" i="24" s="1"/>
  <c r="AB2655" i="24" s="1"/>
  <c r="AC2655" i="24" s="1"/>
  <c r="P2656" i="24"/>
  <c r="R2656" i="24" s="1"/>
  <c r="AB2656" i="24" s="1"/>
  <c r="AC2656" i="24" s="1"/>
  <c r="P2657" i="24"/>
  <c r="R2657" i="24" s="1"/>
  <c r="AB2657" i="24" s="1"/>
  <c r="AC2657" i="24" s="1"/>
  <c r="P2658" i="24"/>
  <c r="R2658" i="24" s="1"/>
  <c r="AB2658" i="24" s="1"/>
  <c r="AC2658" i="24" s="1"/>
  <c r="P2659" i="24"/>
  <c r="R2659" i="24" s="1"/>
  <c r="AB2659" i="24" s="1"/>
  <c r="AC2659" i="24" s="1"/>
  <c r="P2660" i="24"/>
  <c r="R2660" i="24" s="1"/>
  <c r="AB2660" i="24" s="1"/>
  <c r="AC2660" i="24" s="1"/>
  <c r="P2661" i="24"/>
  <c r="R2661" i="24" s="1"/>
  <c r="AB2661" i="24" s="1"/>
  <c r="AC2661" i="24" s="1"/>
  <c r="P2662" i="24"/>
  <c r="R2662" i="24" s="1"/>
  <c r="AB2662" i="24" s="1"/>
  <c r="AC2662" i="24" s="1"/>
  <c r="P2663" i="24"/>
  <c r="R2663" i="24" s="1"/>
  <c r="AB2663" i="24" s="1"/>
  <c r="AC2663" i="24" s="1"/>
  <c r="P2664" i="24"/>
  <c r="R2664" i="24" s="1"/>
  <c r="AB2664" i="24" s="1"/>
  <c r="AC2664" i="24" s="1"/>
  <c r="P2665" i="24"/>
  <c r="R2665" i="24" s="1"/>
  <c r="AB2665" i="24" s="1"/>
  <c r="AC2665" i="24" s="1"/>
  <c r="P2666" i="24"/>
  <c r="R2666" i="24" s="1"/>
  <c r="AB2666" i="24" s="1"/>
  <c r="AC2666" i="24" s="1"/>
  <c r="P2667" i="24"/>
  <c r="R2667" i="24" s="1"/>
  <c r="AB2667" i="24" s="1"/>
  <c r="AC2667" i="24" s="1"/>
  <c r="P2668" i="24"/>
  <c r="R2668" i="24" s="1"/>
  <c r="AB2668" i="24" s="1"/>
  <c r="AC2668" i="24" s="1"/>
  <c r="P2669" i="24"/>
  <c r="R2669" i="24" s="1"/>
  <c r="AB2669" i="24" s="1"/>
  <c r="AC2669" i="24" s="1"/>
  <c r="P2670" i="24"/>
  <c r="R2670" i="24" s="1"/>
  <c r="AB2670" i="24" s="1"/>
  <c r="AC2670" i="24" s="1"/>
  <c r="P2671" i="24"/>
  <c r="R2671" i="24" s="1"/>
  <c r="AB2671" i="24" s="1"/>
  <c r="AC2671" i="24" s="1"/>
  <c r="P2672" i="24"/>
  <c r="R2672" i="24" s="1"/>
  <c r="AB2672" i="24" s="1"/>
  <c r="AC2672" i="24" s="1"/>
  <c r="P2673" i="24"/>
  <c r="R2673" i="24" s="1"/>
  <c r="AB2673" i="24" s="1"/>
  <c r="AC2673" i="24" s="1"/>
  <c r="P2674" i="24"/>
  <c r="R2674" i="24" s="1"/>
  <c r="AB2674" i="24" s="1"/>
  <c r="AC2674" i="24" s="1"/>
  <c r="P2675" i="24"/>
  <c r="R2675" i="24" s="1"/>
  <c r="AB2675" i="24" s="1"/>
  <c r="AC2675" i="24" s="1"/>
  <c r="P2676" i="24"/>
  <c r="R2676" i="24" s="1"/>
  <c r="AB2676" i="24" s="1"/>
  <c r="AC2676" i="24" s="1"/>
  <c r="P2677" i="24"/>
  <c r="R2677" i="24" s="1"/>
  <c r="AB2677" i="24" s="1"/>
  <c r="AC2677" i="24" s="1"/>
  <c r="P2678" i="24"/>
  <c r="R2678" i="24" s="1"/>
  <c r="AB2678" i="24" s="1"/>
  <c r="AC2678" i="24" s="1"/>
  <c r="P2679" i="24"/>
  <c r="R2679" i="24" s="1"/>
  <c r="AB2679" i="24" s="1"/>
  <c r="AC2679" i="24" s="1"/>
  <c r="P2680" i="24"/>
  <c r="R2680" i="24" s="1"/>
  <c r="AB2680" i="24" s="1"/>
  <c r="AC2680" i="24" s="1"/>
  <c r="P2681" i="24"/>
  <c r="R2681" i="24" s="1"/>
  <c r="AB2681" i="24" s="1"/>
  <c r="AC2681" i="24" s="1"/>
  <c r="P2682" i="24"/>
  <c r="R2682" i="24" s="1"/>
  <c r="AB2682" i="24" s="1"/>
  <c r="AC2682" i="24" s="1"/>
  <c r="P2683" i="24"/>
  <c r="R2683" i="24" s="1"/>
  <c r="AB2683" i="24" s="1"/>
  <c r="AC2683" i="24" s="1"/>
  <c r="P2684" i="24"/>
  <c r="R2684" i="24" s="1"/>
  <c r="AB2684" i="24" s="1"/>
  <c r="AC2684" i="24" s="1"/>
  <c r="P2685" i="24"/>
  <c r="R2685" i="24" s="1"/>
  <c r="AB2685" i="24" s="1"/>
  <c r="AC2685" i="24" s="1"/>
  <c r="P2686" i="24"/>
  <c r="R2686" i="24" s="1"/>
  <c r="AB2686" i="24" s="1"/>
  <c r="AC2686" i="24" s="1"/>
  <c r="P2687" i="24"/>
  <c r="R2687" i="24" s="1"/>
  <c r="AB2687" i="24" s="1"/>
  <c r="AC2687" i="24" s="1"/>
  <c r="P2688" i="24"/>
  <c r="R2688" i="24" s="1"/>
  <c r="AB2688" i="24" s="1"/>
  <c r="AC2688" i="24" s="1"/>
  <c r="P2689" i="24"/>
  <c r="R2689" i="24" s="1"/>
  <c r="AB2689" i="24" s="1"/>
  <c r="AC2689" i="24" s="1"/>
  <c r="P2690" i="24"/>
  <c r="R2690" i="24" s="1"/>
  <c r="AB2690" i="24" s="1"/>
  <c r="AC2690" i="24" s="1"/>
  <c r="P2691" i="24"/>
  <c r="R2691" i="24" s="1"/>
  <c r="AB2691" i="24" s="1"/>
  <c r="AC2691" i="24" s="1"/>
  <c r="P2692" i="24"/>
  <c r="R2692" i="24" s="1"/>
  <c r="AB2692" i="24" s="1"/>
  <c r="AC2692" i="24" s="1"/>
  <c r="P2693" i="24"/>
  <c r="R2693" i="24" s="1"/>
  <c r="AB2693" i="24" s="1"/>
  <c r="AC2693" i="24" s="1"/>
  <c r="P2694" i="24"/>
  <c r="R2694" i="24" s="1"/>
  <c r="AB2694" i="24" s="1"/>
  <c r="AC2694" i="24" s="1"/>
  <c r="P2695" i="24"/>
  <c r="R2695" i="24" s="1"/>
  <c r="AB2695" i="24" s="1"/>
  <c r="AC2695" i="24" s="1"/>
  <c r="P2696" i="24"/>
  <c r="R2696" i="24" s="1"/>
  <c r="AB2696" i="24" s="1"/>
  <c r="AC2696" i="24" s="1"/>
  <c r="P2697" i="24"/>
  <c r="R2697" i="24" s="1"/>
  <c r="AB2697" i="24" s="1"/>
  <c r="AC2697" i="24" s="1"/>
  <c r="P2698" i="24"/>
  <c r="R2698" i="24" s="1"/>
  <c r="AB2698" i="24" s="1"/>
  <c r="AC2698" i="24" s="1"/>
  <c r="P2699" i="24"/>
  <c r="R2699" i="24" s="1"/>
  <c r="AB2699" i="24" s="1"/>
  <c r="AC2699" i="24" s="1"/>
  <c r="P2700" i="24"/>
  <c r="R2700" i="24" s="1"/>
  <c r="AB2700" i="24" s="1"/>
  <c r="AC2700" i="24" s="1"/>
  <c r="P2701" i="24"/>
  <c r="R2701" i="24" s="1"/>
  <c r="AB2701" i="24" s="1"/>
  <c r="AC2701" i="24" s="1"/>
  <c r="P2702" i="24"/>
  <c r="R2702" i="24" s="1"/>
  <c r="AB2702" i="24" s="1"/>
  <c r="AC2702" i="24" s="1"/>
  <c r="P2703" i="24"/>
  <c r="R2703" i="24" s="1"/>
  <c r="AB2703" i="24" s="1"/>
  <c r="AC2703" i="24" s="1"/>
  <c r="P2704" i="24"/>
  <c r="R2704" i="24" s="1"/>
  <c r="AB2704" i="24" s="1"/>
  <c r="AC2704" i="24" s="1"/>
  <c r="P2705" i="24"/>
  <c r="R2705" i="24" s="1"/>
  <c r="AB2705" i="24" s="1"/>
  <c r="AC2705" i="24" s="1"/>
  <c r="P2706" i="24"/>
  <c r="R2706" i="24" s="1"/>
  <c r="AB2706" i="24" s="1"/>
  <c r="AC2706" i="24" s="1"/>
  <c r="P2707" i="24"/>
  <c r="R2707" i="24" s="1"/>
  <c r="AB2707" i="24" s="1"/>
  <c r="AC2707" i="24" s="1"/>
  <c r="P2708" i="24"/>
  <c r="R2708" i="24" s="1"/>
  <c r="AB2708" i="24" s="1"/>
  <c r="AC2708" i="24" s="1"/>
  <c r="P2709" i="24"/>
  <c r="R2709" i="24" s="1"/>
  <c r="AB2709" i="24" s="1"/>
  <c r="AC2709" i="24" s="1"/>
  <c r="P2710" i="24"/>
  <c r="R2710" i="24" s="1"/>
  <c r="AB2710" i="24" s="1"/>
  <c r="AC2710" i="24" s="1"/>
  <c r="P2711" i="24"/>
  <c r="R2711" i="24" s="1"/>
  <c r="AB2711" i="24" s="1"/>
  <c r="AC2711" i="24" s="1"/>
  <c r="P2712" i="24"/>
  <c r="R2712" i="24" s="1"/>
  <c r="AB2712" i="24" s="1"/>
  <c r="AC2712" i="24" s="1"/>
  <c r="P2713" i="24"/>
  <c r="R2713" i="24" s="1"/>
  <c r="AB2713" i="24" s="1"/>
  <c r="AC2713" i="24" s="1"/>
  <c r="P2714" i="24"/>
  <c r="R2714" i="24" s="1"/>
  <c r="AB2714" i="24" s="1"/>
  <c r="AC2714" i="24" s="1"/>
  <c r="P2715" i="24"/>
  <c r="R2715" i="24" s="1"/>
  <c r="AB2715" i="24" s="1"/>
  <c r="AC2715" i="24" s="1"/>
  <c r="P2716" i="24"/>
  <c r="R2716" i="24" s="1"/>
  <c r="AB2716" i="24" s="1"/>
  <c r="AC2716" i="24" s="1"/>
  <c r="P2717" i="24"/>
  <c r="R2717" i="24" s="1"/>
  <c r="AB2717" i="24" s="1"/>
  <c r="AC2717" i="24" s="1"/>
  <c r="P2718" i="24"/>
  <c r="R2718" i="24" s="1"/>
  <c r="AB2718" i="24" s="1"/>
  <c r="AC2718" i="24" s="1"/>
  <c r="P2719" i="24"/>
  <c r="R2719" i="24" s="1"/>
  <c r="AB2719" i="24" s="1"/>
  <c r="AC2719" i="24" s="1"/>
  <c r="P2720" i="24"/>
  <c r="R2720" i="24" s="1"/>
  <c r="AB2720" i="24" s="1"/>
  <c r="AC2720" i="24" s="1"/>
  <c r="P2721" i="24"/>
  <c r="R2721" i="24" s="1"/>
  <c r="AB2721" i="24" s="1"/>
  <c r="AC2721" i="24" s="1"/>
  <c r="P2722" i="24"/>
  <c r="R2722" i="24" s="1"/>
  <c r="AB2722" i="24" s="1"/>
  <c r="AC2722" i="24" s="1"/>
  <c r="P2723" i="24"/>
  <c r="R2723" i="24" s="1"/>
  <c r="AB2723" i="24" s="1"/>
  <c r="AC2723" i="24" s="1"/>
  <c r="P2724" i="24"/>
  <c r="R2724" i="24" s="1"/>
  <c r="AB2724" i="24" s="1"/>
  <c r="AC2724" i="24" s="1"/>
  <c r="P2725" i="24"/>
  <c r="R2725" i="24" s="1"/>
  <c r="AB2725" i="24" s="1"/>
  <c r="AC2725" i="24" s="1"/>
  <c r="P2726" i="24"/>
  <c r="R2726" i="24" s="1"/>
  <c r="AB2726" i="24" s="1"/>
  <c r="AC2726" i="24" s="1"/>
  <c r="P2727" i="24"/>
  <c r="R2727" i="24" s="1"/>
  <c r="AB2727" i="24" s="1"/>
  <c r="AC2727" i="24" s="1"/>
  <c r="P2728" i="24"/>
  <c r="R2728" i="24" s="1"/>
  <c r="AB2728" i="24" s="1"/>
  <c r="AC2728" i="24" s="1"/>
  <c r="P2729" i="24"/>
  <c r="R2729" i="24" s="1"/>
  <c r="AB2729" i="24" s="1"/>
  <c r="AC2729" i="24" s="1"/>
  <c r="P2730" i="24"/>
  <c r="R2730" i="24" s="1"/>
  <c r="AB2730" i="24" s="1"/>
  <c r="AC2730" i="24" s="1"/>
  <c r="P2731" i="24"/>
  <c r="R2731" i="24" s="1"/>
  <c r="AB2731" i="24" s="1"/>
  <c r="AC2731" i="24" s="1"/>
  <c r="P2732" i="24"/>
  <c r="R2732" i="24" s="1"/>
  <c r="AB2732" i="24" s="1"/>
  <c r="AC2732" i="24" s="1"/>
  <c r="P2733" i="24"/>
  <c r="R2733" i="24" s="1"/>
  <c r="AB2733" i="24" s="1"/>
  <c r="AC2733" i="24" s="1"/>
  <c r="P2734" i="24"/>
  <c r="R2734" i="24" s="1"/>
  <c r="AB2734" i="24" s="1"/>
  <c r="AC2734" i="24" s="1"/>
  <c r="P2735" i="24"/>
  <c r="R2735" i="24" s="1"/>
  <c r="AB2735" i="24" s="1"/>
  <c r="AC2735" i="24" s="1"/>
  <c r="P2736" i="24"/>
  <c r="R2736" i="24" s="1"/>
  <c r="AB2736" i="24" s="1"/>
  <c r="AC2736" i="24" s="1"/>
  <c r="P2737" i="24"/>
  <c r="R2737" i="24" s="1"/>
  <c r="AB2737" i="24" s="1"/>
  <c r="AC2737" i="24" s="1"/>
  <c r="P2738" i="24"/>
  <c r="R2738" i="24" s="1"/>
  <c r="AB2738" i="24" s="1"/>
  <c r="AC2738" i="24" s="1"/>
  <c r="P2739" i="24"/>
  <c r="R2739" i="24" s="1"/>
  <c r="AB2739" i="24" s="1"/>
  <c r="AC2739" i="24" s="1"/>
  <c r="P2740" i="24"/>
  <c r="R2740" i="24" s="1"/>
  <c r="AB2740" i="24" s="1"/>
  <c r="AC2740" i="24" s="1"/>
  <c r="P2741" i="24"/>
  <c r="R2741" i="24" s="1"/>
  <c r="AB2741" i="24" s="1"/>
  <c r="AC2741" i="24" s="1"/>
  <c r="P2742" i="24"/>
  <c r="R2742" i="24" s="1"/>
  <c r="AB2742" i="24" s="1"/>
  <c r="AC2742" i="24" s="1"/>
  <c r="P2743" i="24"/>
  <c r="R2743" i="24" s="1"/>
  <c r="AB2743" i="24" s="1"/>
  <c r="AC2743" i="24" s="1"/>
  <c r="P2744" i="24"/>
  <c r="R2744" i="24" s="1"/>
  <c r="AB2744" i="24" s="1"/>
  <c r="AC2744" i="24" s="1"/>
  <c r="P2745" i="24"/>
  <c r="R2745" i="24" s="1"/>
  <c r="AB2745" i="24" s="1"/>
  <c r="AC2745" i="24" s="1"/>
  <c r="P2746" i="24"/>
  <c r="R2746" i="24" s="1"/>
  <c r="AB2746" i="24" s="1"/>
  <c r="AC2746" i="24" s="1"/>
  <c r="P2747" i="24"/>
  <c r="R2747" i="24" s="1"/>
  <c r="AB2747" i="24" s="1"/>
  <c r="AC2747" i="24" s="1"/>
  <c r="P2748" i="24"/>
  <c r="R2748" i="24" s="1"/>
  <c r="AB2748" i="24" s="1"/>
  <c r="AC2748" i="24" s="1"/>
  <c r="P2749" i="24"/>
  <c r="R2749" i="24" s="1"/>
  <c r="AB2749" i="24" s="1"/>
  <c r="AC2749" i="24" s="1"/>
  <c r="P2750" i="24"/>
  <c r="R2750" i="24" s="1"/>
  <c r="AB2750" i="24" s="1"/>
  <c r="AC2750" i="24" s="1"/>
  <c r="P2751" i="24"/>
  <c r="R2751" i="24" s="1"/>
  <c r="AB2751" i="24" s="1"/>
  <c r="AC2751" i="24" s="1"/>
  <c r="P2752" i="24"/>
  <c r="R2752" i="24" s="1"/>
  <c r="AB2752" i="24" s="1"/>
  <c r="AC2752" i="24" s="1"/>
  <c r="P2753" i="24"/>
  <c r="R2753" i="24" s="1"/>
  <c r="AB2753" i="24" s="1"/>
  <c r="AC2753" i="24" s="1"/>
  <c r="P2754" i="24"/>
  <c r="R2754" i="24" s="1"/>
  <c r="AB2754" i="24" s="1"/>
  <c r="AC2754" i="24" s="1"/>
  <c r="P2755" i="24"/>
  <c r="R2755" i="24" s="1"/>
  <c r="AB2755" i="24" s="1"/>
  <c r="AC2755" i="24" s="1"/>
  <c r="P2756" i="24"/>
  <c r="R2756" i="24" s="1"/>
  <c r="AB2756" i="24" s="1"/>
  <c r="AC2756" i="24" s="1"/>
  <c r="P2757" i="24"/>
  <c r="R2757" i="24" s="1"/>
  <c r="AB2757" i="24" s="1"/>
  <c r="AC2757" i="24" s="1"/>
  <c r="P2758" i="24"/>
  <c r="R2758" i="24" s="1"/>
  <c r="AB2758" i="24" s="1"/>
  <c r="AC2758" i="24" s="1"/>
  <c r="P2759" i="24"/>
  <c r="R2759" i="24" s="1"/>
  <c r="AB2759" i="24" s="1"/>
  <c r="AC2759" i="24" s="1"/>
  <c r="P2760" i="24"/>
  <c r="R2760" i="24" s="1"/>
  <c r="AB2760" i="24" s="1"/>
  <c r="AC2760" i="24" s="1"/>
  <c r="P2761" i="24"/>
  <c r="R2761" i="24" s="1"/>
  <c r="AB2761" i="24" s="1"/>
  <c r="AC2761" i="24" s="1"/>
  <c r="P2762" i="24"/>
  <c r="R2762" i="24" s="1"/>
  <c r="AB2762" i="24" s="1"/>
  <c r="AC2762" i="24" s="1"/>
  <c r="P2763" i="24"/>
  <c r="R2763" i="24" s="1"/>
  <c r="AB2763" i="24" s="1"/>
  <c r="AC2763" i="24" s="1"/>
  <c r="P2764" i="24"/>
  <c r="R2764" i="24" s="1"/>
  <c r="AB2764" i="24" s="1"/>
  <c r="AC2764" i="24" s="1"/>
  <c r="P2765" i="24"/>
  <c r="R2765" i="24" s="1"/>
  <c r="AB2765" i="24" s="1"/>
  <c r="AC2765" i="24" s="1"/>
  <c r="P2766" i="24"/>
  <c r="R2766" i="24" s="1"/>
  <c r="AB2766" i="24" s="1"/>
  <c r="AC2766" i="24" s="1"/>
  <c r="P2767" i="24"/>
  <c r="R2767" i="24" s="1"/>
  <c r="AB2767" i="24" s="1"/>
  <c r="AC2767" i="24" s="1"/>
  <c r="P2768" i="24"/>
  <c r="R2768" i="24" s="1"/>
  <c r="AB2768" i="24" s="1"/>
  <c r="AC2768" i="24" s="1"/>
  <c r="P2769" i="24"/>
  <c r="R2769" i="24" s="1"/>
  <c r="AB2769" i="24" s="1"/>
  <c r="AC2769" i="24" s="1"/>
  <c r="P2770" i="24"/>
  <c r="R2770" i="24" s="1"/>
  <c r="AB2770" i="24" s="1"/>
  <c r="AC2770" i="24" s="1"/>
  <c r="P2771" i="24"/>
  <c r="R2771" i="24" s="1"/>
  <c r="AB2771" i="24" s="1"/>
  <c r="AC2771" i="24" s="1"/>
  <c r="P2772" i="24"/>
  <c r="R2772" i="24" s="1"/>
  <c r="AB2772" i="24" s="1"/>
  <c r="AC2772" i="24" s="1"/>
  <c r="P2773" i="24"/>
  <c r="R2773" i="24" s="1"/>
  <c r="AB2773" i="24" s="1"/>
  <c r="AC2773" i="24" s="1"/>
  <c r="P2774" i="24"/>
  <c r="R2774" i="24" s="1"/>
  <c r="AB2774" i="24" s="1"/>
  <c r="AC2774" i="24" s="1"/>
  <c r="P2775" i="24"/>
  <c r="R2775" i="24" s="1"/>
  <c r="AB2775" i="24" s="1"/>
  <c r="AC2775" i="24" s="1"/>
  <c r="P2776" i="24"/>
  <c r="R2776" i="24" s="1"/>
  <c r="AB2776" i="24" s="1"/>
  <c r="AC2776" i="24" s="1"/>
  <c r="P2777" i="24"/>
  <c r="R2777" i="24" s="1"/>
  <c r="AB2777" i="24" s="1"/>
  <c r="AC2777" i="24" s="1"/>
  <c r="P2778" i="24"/>
  <c r="R2778" i="24" s="1"/>
  <c r="AB2778" i="24" s="1"/>
  <c r="AC2778" i="24" s="1"/>
  <c r="P2779" i="24"/>
  <c r="R2779" i="24" s="1"/>
  <c r="AB2779" i="24" s="1"/>
  <c r="AC2779" i="24" s="1"/>
  <c r="P2780" i="24"/>
  <c r="R2780" i="24" s="1"/>
  <c r="AB2780" i="24" s="1"/>
  <c r="AC2780" i="24" s="1"/>
  <c r="P2781" i="24"/>
  <c r="R2781" i="24" s="1"/>
  <c r="AB2781" i="24" s="1"/>
  <c r="AC2781" i="24" s="1"/>
  <c r="P2782" i="24"/>
  <c r="R2782" i="24" s="1"/>
  <c r="AB2782" i="24" s="1"/>
  <c r="AC2782" i="24" s="1"/>
  <c r="P2783" i="24"/>
  <c r="R2783" i="24" s="1"/>
  <c r="AB2783" i="24" s="1"/>
  <c r="AC2783" i="24" s="1"/>
  <c r="P2784" i="24"/>
  <c r="R2784" i="24" s="1"/>
  <c r="AB2784" i="24" s="1"/>
  <c r="AC2784" i="24" s="1"/>
  <c r="P2785" i="24"/>
  <c r="R2785" i="24" s="1"/>
  <c r="AB2785" i="24" s="1"/>
  <c r="AC2785" i="24" s="1"/>
  <c r="P2786" i="24"/>
  <c r="R2786" i="24" s="1"/>
  <c r="AB2786" i="24" s="1"/>
  <c r="AC2786" i="24" s="1"/>
  <c r="P2787" i="24"/>
  <c r="R2787" i="24" s="1"/>
  <c r="AB2787" i="24" s="1"/>
  <c r="AC2787" i="24" s="1"/>
  <c r="P2788" i="24"/>
  <c r="R2788" i="24" s="1"/>
  <c r="AB2788" i="24" s="1"/>
  <c r="AC2788" i="24" s="1"/>
  <c r="P2789" i="24"/>
  <c r="R2789" i="24" s="1"/>
  <c r="AB2789" i="24" s="1"/>
  <c r="AC2789" i="24" s="1"/>
  <c r="P2790" i="24"/>
  <c r="R2790" i="24" s="1"/>
  <c r="AB2790" i="24" s="1"/>
  <c r="AC2790" i="24" s="1"/>
  <c r="P2791" i="24"/>
  <c r="R2791" i="24" s="1"/>
  <c r="AB2791" i="24" s="1"/>
  <c r="AC2791" i="24" s="1"/>
  <c r="P2792" i="24"/>
  <c r="R2792" i="24" s="1"/>
  <c r="AB2792" i="24" s="1"/>
  <c r="AC2792" i="24" s="1"/>
  <c r="P2793" i="24"/>
  <c r="R2793" i="24" s="1"/>
  <c r="AB2793" i="24" s="1"/>
  <c r="AC2793" i="24" s="1"/>
  <c r="P2794" i="24"/>
  <c r="R2794" i="24" s="1"/>
  <c r="AB2794" i="24" s="1"/>
  <c r="AC2794" i="24" s="1"/>
  <c r="P2795" i="24"/>
  <c r="R2795" i="24" s="1"/>
  <c r="AB2795" i="24" s="1"/>
  <c r="AC2795" i="24" s="1"/>
  <c r="P2796" i="24"/>
  <c r="R2796" i="24" s="1"/>
  <c r="AB2796" i="24" s="1"/>
  <c r="AC2796" i="24" s="1"/>
  <c r="P2797" i="24"/>
  <c r="R2797" i="24" s="1"/>
  <c r="AB2797" i="24" s="1"/>
  <c r="AC2797" i="24" s="1"/>
  <c r="P2798" i="24"/>
  <c r="R2798" i="24" s="1"/>
  <c r="AB2798" i="24" s="1"/>
  <c r="AC2798" i="24" s="1"/>
  <c r="P2799" i="24"/>
  <c r="R2799" i="24" s="1"/>
  <c r="AB2799" i="24" s="1"/>
  <c r="AC2799" i="24" s="1"/>
  <c r="P2800" i="24"/>
  <c r="R2800" i="24" s="1"/>
  <c r="AB2800" i="24" s="1"/>
  <c r="AC2800" i="24" s="1"/>
  <c r="P2801" i="24"/>
  <c r="R2801" i="24" s="1"/>
  <c r="AB2801" i="24" s="1"/>
  <c r="AC2801" i="24" s="1"/>
  <c r="P2802" i="24"/>
  <c r="R2802" i="24" s="1"/>
  <c r="AB2802" i="24" s="1"/>
  <c r="AC2802" i="24" s="1"/>
  <c r="P2803" i="24"/>
  <c r="R2803" i="24" s="1"/>
  <c r="AB2803" i="24" s="1"/>
  <c r="AC2803" i="24" s="1"/>
  <c r="P2804" i="24"/>
  <c r="R2804" i="24" s="1"/>
  <c r="AB2804" i="24" s="1"/>
  <c r="AC2804" i="24" s="1"/>
  <c r="P2805" i="24"/>
  <c r="R2805" i="24" s="1"/>
  <c r="AB2805" i="24" s="1"/>
  <c r="AC2805" i="24" s="1"/>
  <c r="P2806" i="24"/>
  <c r="R2806" i="24" s="1"/>
  <c r="AB2806" i="24" s="1"/>
  <c r="AC2806" i="24" s="1"/>
  <c r="P2807" i="24"/>
  <c r="R2807" i="24" s="1"/>
  <c r="AB2807" i="24" s="1"/>
  <c r="AC2807" i="24" s="1"/>
  <c r="P2808" i="24"/>
  <c r="R2808" i="24" s="1"/>
  <c r="AB2808" i="24" s="1"/>
  <c r="AC2808" i="24" s="1"/>
  <c r="P2809" i="24"/>
  <c r="R2809" i="24" s="1"/>
  <c r="AB2809" i="24" s="1"/>
  <c r="AC2809" i="24" s="1"/>
  <c r="P2810" i="24"/>
  <c r="R2810" i="24" s="1"/>
  <c r="AB2810" i="24" s="1"/>
  <c r="AC2810" i="24" s="1"/>
  <c r="P2811" i="24"/>
  <c r="R2811" i="24" s="1"/>
  <c r="AB2811" i="24" s="1"/>
  <c r="AC2811" i="24" s="1"/>
  <c r="P2812" i="24"/>
  <c r="R2812" i="24" s="1"/>
  <c r="AB2812" i="24" s="1"/>
  <c r="AC2812" i="24" s="1"/>
  <c r="P2813" i="24"/>
  <c r="R2813" i="24" s="1"/>
  <c r="AB2813" i="24" s="1"/>
  <c r="AC2813" i="24" s="1"/>
  <c r="P2814" i="24"/>
  <c r="R2814" i="24" s="1"/>
  <c r="AB2814" i="24" s="1"/>
  <c r="AC2814" i="24" s="1"/>
  <c r="P2815" i="24"/>
  <c r="R2815" i="24" s="1"/>
  <c r="AB2815" i="24" s="1"/>
  <c r="AC2815" i="24" s="1"/>
  <c r="P2816" i="24"/>
  <c r="R2816" i="24" s="1"/>
  <c r="AB2816" i="24" s="1"/>
  <c r="AC2816" i="24" s="1"/>
  <c r="P2817" i="24"/>
  <c r="R2817" i="24" s="1"/>
  <c r="AB2817" i="24" s="1"/>
  <c r="AC2817" i="24" s="1"/>
  <c r="P2818" i="24"/>
  <c r="R2818" i="24" s="1"/>
  <c r="AB2818" i="24" s="1"/>
  <c r="AC2818" i="24" s="1"/>
  <c r="P2819" i="24"/>
  <c r="R2819" i="24" s="1"/>
  <c r="AB2819" i="24" s="1"/>
  <c r="AC2819" i="24" s="1"/>
  <c r="P2820" i="24"/>
  <c r="R2820" i="24" s="1"/>
  <c r="AB2820" i="24" s="1"/>
  <c r="AC2820" i="24" s="1"/>
  <c r="P2821" i="24"/>
  <c r="R2821" i="24" s="1"/>
  <c r="AB2821" i="24" s="1"/>
  <c r="AC2821" i="24" s="1"/>
  <c r="P2822" i="24"/>
  <c r="R2822" i="24" s="1"/>
  <c r="AB2822" i="24" s="1"/>
  <c r="AC2822" i="24" s="1"/>
  <c r="P2823" i="24"/>
  <c r="R2823" i="24" s="1"/>
  <c r="AB2823" i="24" s="1"/>
  <c r="AC2823" i="24" s="1"/>
  <c r="P2824" i="24"/>
  <c r="R2824" i="24" s="1"/>
  <c r="AB2824" i="24" s="1"/>
  <c r="AC2824" i="24" s="1"/>
  <c r="P2825" i="24"/>
  <c r="R2825" i="24" s="1"/>
  <c r="AB2825" i="24" s="1"/>
  <c r="AC2825" i="24" s="1"/>
  <c r="P2826" i="24"/>
  <c r="R2826" i="24" s="1"/>
  <c r="AB2826" i="24" s="1"/>
  <c r="AC2826" i="24" s="1"/>
  <c r="P2827" i="24"/>
  <c r="R2827" i="24" s="1"/>
  <c r="AB2827" i="24" s="1"/>
  <c r="AC2827" i="24" s="1"/>
  <c r="P2828" i="24"/>
  <c r="R2828" i="24" s="1"/>
  <c r="AB2828" i="24" s="1"/>
  <c r="AC2828" i="24" s="1"/>
  <c r="P2829" i="24"/>
  <c r="R2829" i="24" s="1"/>
  <c r="AB2829" i="24" s="1"/>
  <c r="AC2829" i="24" s="1"/>
  <c r="P2830" i="24"/>
  <c r="R2830" i="24" s="1"/>
  <c r="AB2830" i="24" s="1"/>
  <c r="AC2830" i="24" s="1"/>
  <c r="P2831" i="24"/>
  <c r="R2831" i="24" s="1"/>
  <c r="AB2831" i="24" s="1"/>
  <c r="AC2831" i="24" s="1"/>
  <c r="P2832" i="24"/>
  <c r="R2832" i="24" s="1"/>
  <c r="AB2832" i="24" s="1"/>
  <c r="AC2832" i="24" s="1"/>
  <c r="P2833" i="24"/>
  <c r="R2833" i="24" s="1"/>
  <c r="AB2833" i="24" s="1"/>
  <c r="AC2833" i="24" s="1"/>
  <c r="P2834" i="24"/>
  <c r="R2834" i="24" s="1"/>
  <c r="AB2834" i="24" s="1"/>
  <c r="AC2834" i="24" s="1"/>
  <c r="P2835" i="24"/>
  <c r="R2835" i="24" s="1"/>
  <c r="AB2835" i="24" s="1"/>
  <c r="AC2835" i="24" s="1"/>
  <c r="P2836" i="24"/>
  <c r="R2836" i="24" s="1"/>
  <c r="AB2836" i="24" s="1"/>
  <c r="AC2836" i="24" s="1"/>
  <c r="P2837" i="24"/>
  <c r="R2837" i="24" s="1"/>
  <c r="AB2837" i="24" s="1"/>
  <c r="AC2837" i="24" s="1"/>
  <c r="P2838" i="24"/>
  <c r="R2838" i="24" s="1"/>
  <c r="AB2838" i="24" s="1"/>
  <c r="AC2838" i="24" s="1"/>
  <c r="P2839" i="24"/>
  <c r="R2839" i="24" s="1"/>
  <c r="AB2839" i="24" s="1"/>
  <c r="AC2839" i="24" s="1"/>
  <c r="P2840" i="24"/>
  <c r="R2840" i="24" s="1"/>
  <c r="AB2840" i="24" s="1"/>
  <c r="AC2840" i="24" s="1"/>
  <c r="P2841" i="24"/>
  <c r="R2841" i="24" s="1"/>
  <c r="AB2841" i="24" s="1"/>
  <c r="AC2841" i="24" s="1"/>
  <c r="P2842" i="24"/>
  <c r="R2842" i="24" s="1"/>
  <c r="AB2842" i="24" s="1"/>
  <c r="AC2842" i="24" s="1"/>
  <c r="P2843" i="24"/>
  <c r="R2843" i="24" s="1"/>
  <c r="AB2843" i="24" s="1"/>
  <c r="AC2843" i="24" s="1"/>
  <c r="P2844" i="24"/>
  <c r="R2844" i="24" s="1"/>
  <c r="AB2844" i="24" s="1"/>
  <c r="AC2844" i="24" s="1"/>
  <c r="P2845" i="24"/>
  <c r="R2845" i="24" s="1"/>
  <c r="AB2845" i="24" s="1"/>
  <c r="AC2845" i="24" s="1"/>
  <c r="P2846" i="24"/>
  <c r="R2846" i="24" s="1"/>
  <c r="AB2846" i="24" s="1"/>
  <c r="AC2846" i="24" s="1"/>
  <c r="P2847" i="24"/>
  <c r="R2847" i="24" s="1"/>
  <c r="AB2847" i="24" s="1"/>
  <c r="AC2847" i="24" s="1"/>
  <c r="P2848" i="24"/>
  <c r="R2848" i="24" s="1"/>
  <c r="AB2848" i="24" s="1"/>
  <c r="AC2848" i="24" s="1"/>
  <c r="P2849" i="24"/>
  <c r="R2849" i="24" s="1"/>
  <c r="AB2849" i="24" s="1"/>
  <c r="AC2849" i="24" s="1"/>
  <c r="P2850" i="24"/>
  <c r="R2850" i="24" s="1"/>
  <c r="AB2850" i="24" s="1"/>
  <c r="AC2850" i="24" s="1"/>
  <c r="P2851" i="24"/>
  <c r="R2851" i="24" s="1"/>
  <c r="AB2851" i="24" s="1"/>
  <c r="AC2851" i="24" s="1"/>
  <c r="P2852" i="24"/>
  <c r="R2852" i="24" s="1"/>
  <c r="AB2852" i="24" s="1"/>
  <c r="AC2852" i="24" s="1"/>
  <c r="P2853" i="24"/>
  <c r="R2853" i="24" s="1"/>
  <c r="AB2853" i="24" s="1"/>
  <c r="AC2853" i="24" s="1"/>
  <c r="P2854" i="24"/>
  <c r="R2854" i="24" s="1"/>
  <c r="AB2854" i="24" s="1"/>
  <c r="AC2854" i="24" s="1"/>
  <c r="P2855" i="24"/>
  <c r="R2855" i="24" s="1"/>
  <c r="AB2855" i="24" s="1"/>
  <c r="AC2855" i="24" s="1"/>
  <c r="P2856" i="24"/>
  <c r="R2856" i="24" s="1"/>
  <c r="AB2856" i="24" s="1"/>
  <c r="AC2856" i="24" s="1"/>
  <c r="P2857" i="24"/>
  <c r="R2857" i="24" s="1"/>
  <c r="AB2857" i="24" s="1"/>
  <c r="AC2857" i="24" s="1"/>
  <c r="P2858" i="24"/>
  <c r="R2858" i="24" s="1"/>
  <c r="AB2858" i="24" s="1"/>
  <c r="AC2858" i="24" s="1"/>
  <c r="P2859" i="24"/>
  <c r="R2859" i="24" s="1"/>
  <c r="AB2859" i="24" s="1"/>
  <c r="AC2859" i="24" s="1"/>
  <c r="P2860" i="24"/>
  <c r="R2860" i="24" s="1"/>
  <c r="AB2860" i="24" s="1"/>
  <c r="AC2860" i="24" s="1"/>
  <c r="P2861" i="24"/>
  <c r="R2861" i="24" s="1"/>
  <c r="AB2861" i="24" s="1"/>
  <c r="AC2861" i="24" s="1"/>
  <c r="P2862" i="24"/>
  <c r="R2862" i="24" s="1"/>
  <c r="AB2862" i="24" s="1"/>
  <c r="AC2862" i="24" s="1"/>
  <c r="P2863" i="24"/>
  <c r="R2863" i="24" s="1"/>
  <c r="AB2863" i="24" s="1"/>
  <c r="AC2863" i="24" s="1"/>
  <c r="P2864" i="24"/>
  <c r="R2864" i="24" s="1"/>
  <c r="AB2864" i="24" s="1"/>
  <c r="AC2864" i="24" s="1"/>
  <c r="P2865" i="24"/>
  <c r="R2865" i="24" s="1"/>
  <c r="AB2865" i="24" s="1"/>
  <c r="AC2865" i="24" s="1"/>
  <c r="P2866" i="24"/>
  <c r="R2866" i="24" s="1"/>
  <c r="AB2866" i="24" s="1"/>
  <c r="AC2866" i="24" s="1"/>
  <c r="P2867" i="24"/>
  <c r="R2867" i="24" s="1"/>
  <c r="AB2867" i="24" s="1"/>
  <c r="AC2867" i="24" s="1"/>
  <c r="P2868" i="24"/>
  <c r="R2868" i="24" s="1"/>
  <c r="AB2868" i="24" s="1"/>
  <c r="AC2868" i="24" s="1"/>
  <c r="P2869" i="24"/>
  <c r="R2869" i="24" s="1"/>
  <c r="AB2869" i="24" s="1"/>
  <c r="AC2869" i="24" s="1"/>
  <c r="P2870" i="24"/>
  <c r="R2870" i="24" s="1"/>
  <c r="AB2870" i="24" s="1"/>
  <c r="AC2870" i="24" s="1"/>
  <c r="P2871" i="24"/>
  <c r="R2871" i="24" s="1"/>
  <c r="AB2871" i="24" s="1"/>
  <c r="AC2871" i="24" s="1"/>
  <c r="P2872" i="24"/>
  <c r="R2872" i="24" s="1"/>
  <c r="AB2872" i="24" s="1"/>
  <c r="AC2872" i="24" s="1"/>
  <c r="P2873" i="24"/>
  <c r="R2873" i="24" s="1"/>
  <c r="AB2873" i="24" s="1"/>
  <c r="AC2873" i="24" s="1"/>
  <c r="P2874" i="24"/>
  <c r="R2874" i="24" s="1"/>
  <c r="AB2874" i="24" s="1"/>
  <c r="AC2874" i="24" s="1"/>
  <c r="P2875" i="24"/>
  <c r="R2875" i="24" s="1"/>
  <c r="AB2875" i="24" s="1"/>
  <c r="AC2875" i="24" s="1"/>
  <c r="P2876" i="24"/>
  <c r="R2876" i="24" s="1"/>
  <c r="AB2876" i="24" s="1"/>
  <c r="AC2876" i="24" s="1"/>
  <c r="P2877" i="24"/>
  <c r="R2877" i="24" s="1"/>
  <c r="AB2877" i="24" s="1"/>
  <c r="AC2877" i="24" s="1"/>
  <c r="P2878" i="24"/>
  <c r="R2878" i="24" s="1"/>
  <c r="AB2878" i="24" s="1"/>
  <c r="AC2878" i="24" s="1"/>
  <c r="P2879" i="24"/>
  <c r="R2879" i="24" s="1"/>
  <c r="AB2879" i="24" s="1"/>
  <c r="AC2879" i="24" s="1"/>
  <c r="P2880" i="24"/>
  <c r="R2880" i="24" s="1"/>
  <c r="AB2880" i="24" s="1"/>
  <c r="AC2880" i="24" s="1"/>
  <c r="P2881" i="24"/>
  <c r="R2881" i="24" s="1"/>
  <c r="AB2881" i="24" s="1"/>
  <c r="AC2881" i="24" s="1"/>
  <c r="P2882" i="24"/>
  <c r="R2882" i="24" s="1"/>
  <c r="AB2882" i="24" s="1"/>
  <c r="AC2882" i="24" s="1"/>
  <c r="P2883" i="24"/>
  <c r="R2883" i="24" s="1"/>
  <c r="AB2883" i="24" s="1"/>
  <c r="AC2883" i="24" s="1"/>
  <c r="P2884" i="24"/>
  <c r="R2884" i="24" s="1"/>
  <c r="AB2884" i="24" s="1"/>
  <c r="AC2884" i="24" s="1"/>
  <c r="P2885" i="24"/>
  <c r="R2885" i="24" s="1"/>
  <c r="AB2885" i="24" s="1"/>
  <c r="AC2885" i="24" s="1"/>
  <c r="P2886" i="24"/>
  <c r="R2886" i="24" s="1"/>
  <c r="AB2886" i="24" s="1"/>
  <c r="AC2886" i="24" s="1"/>
  <c r="P2887" i="24"/>
  <c r="R2887" i="24" s="1"/>
  <c r="AB2887" i="24" s="1"/>
  <c r="AC2887" i="24" s="1"/>
  <c r="P2888" i="24"/>
  <c r="R2888" i="24" s="1"/>
  <c r="AB2888" i="24" s="1"/>
  <c r="AC2888" i="24" s="1"/>
  <c r="P2889" i="24"/>
  <c r="R2889" i="24" s="1"/>
  <c r="AB2889" i="24" s="1"/>
  <c r="AC2889" i="24" s="1"/>
  <c r="P2890" i="24"/>
  <c r="R2890" i="24" s="1"/>
  <c r="AB2890" i="24" s="1"/>
  <c r="AC2890" i="24" s="1"/>
  <c r="P2891" i="24"/>
  <c r="R2891" i="24" s="1"/>
  <c r="AB2891" i="24" s="1"/>
  <c r="AC2891" i="24" s="1"/>
  <c r="P2892" i="24"/>
  <c r="R2892" i="24" s="1"/>
  <c r="AB2892" i="24" s="1"/>
  <c r="AC2892" i="24" s="1"/>
  <c r="P2893" i="24"/>
  <c r="R2893" i="24" s="1"/>
  <c r="AB2893" i="24" s="1"/>
  <c r="AC2893" i="24" s="1"/>
  <c r="P2894" i="24"/>
  <c r="R2894" i="24" s="1"/>
  <c r="AB2894" i="24" s="1"/>
  <c r="AC2894" i="24" s="1"/>
  <c r="P2895" i="24"/>
  <c r="R2895" i="24" s="1"/>
  <c r="AB2895" i="24" s="1"/>
  <c r="AC2895" i="24" s="1"/>
  <c r="P2896" i="24"/>
  <c r="R2896" i="24" s="1"/>
  <c r="AB2896" i="24" s="1"/>
  <c r="AC2896" i="24" s="1"/>
  <c r="P2897" i="24"/>
  <c r="R2897" i="24" s="1"/>
  <c r="AB2897" i="24" s="1"/>
  <c r="AC2897" i="24" s="1"/>
  <c r="P2898" i="24"/>
  <c r="R2898" i="24" s="1"/>
  <c r="AB2898" i="24" s="1"/>
  <c r="AC2898" i="24" s="1"/>
  <c r="P2899" i="24"/>
  <c r="R2899" i="24" s="1"/>
  <c r="AB2899" i="24" s="1"/>
  <c r="AC2899" i="24" s="1"/>
  <c r="P2900" i="24"/>
  <c r="R2900" i="24" s="1"/>
  <c r="AB2900" i="24" s="1"/>
  <c r="AC2900" i="24" s="1"/>
  <c r="P2901" i="24"/>
  <c r="R2901" i="24" s="1"/>
  <c r="AB2901" i="24" s="1"/>
  <c r="AC2901" i="24" s="1"/>
  <c r="P2902" i="24"/>
  <c r="R2902" i="24" s="1"/>
  <c r="AB2902" i="24" s="1"/>
  <c r="AC2902" i="24" s="1"/>
  <c r="P2903" i="24"/>
  <c r="R2903" i="24" s="1"/>
  <c r="AB2903" i="24" s="1"/>
  <c r="AC2903" i="24" s="1"/>
  <c r="P2904" i="24"/>
  <c r="R2904" i="24" s="1"/>
  <c r="AB2904" i="24" s="1"/>
  <c r="AC2904" i="24" s="1"/>
  <c r="P2905" i="24"/>
  <c r="R2905" i="24" s="1"/>
  <c r="AB2905" i="24" s="1"/>
  <c r="AC2905" i="24" s="1"/>
  <c r="P2906" i="24"/>
  <c r="R2906" i="24" s="1"/>
  <c r="AB2906" i="24" s="1"/>
  <c r="AC2906" i="24" s="1"/>
  <c r="P2907" i="24"/>
  <c r="R2907" i="24" s="1"/>
  <c r="AB2907" i="24" s="1"/>
  <c r="AC2907" i="24" s="1"/>
  <c r="P2908" i="24"/>
  <c r="R2908" i="24" s="1"/>
  <c r="AB2908" i="24" s="1"/>
  <c r="AC2908" i="24" s="1"/>
  <c r="P2909" i="24"/>
  <c r="R2909" i="24" s="1"/>
  <c r="AB2909" i="24" s="1"/>
  <c r="AC2909" i="24" s="1"/>
  <c r="P2910" i="24"/>
  <c r="R2910" i="24" s="1"/>
  <c r="AB2910" i="24" s="1"/>
  <c r="AC2910" i="24" s="1"/>
  <c r="P2911" i="24"/>
  <c r="R2911" i="24" s="1"/>
  <c r="AB2911" i="24" s="1"/>
  <c r="AC2911" i="24" s="1"/>
  <c r="P2912" i="24"/>
  <c r="R2912" i="24" s="1"/>
  <c r="AB2912" i="24" s="1"/>
  <c r="AC2912" i="24" s="1"/>
  <c r="P2913" i="24"/>
  <c r="R2913" i="24" s="1"/>
  <c r="AB2913" i="24" s="1"/>
  <c r="AC2913" i="24" s="1"/>
  <c r="P2914" i="24"/>
  <c r="R2914" i="24" s="1"/>
  <c r="AB2914" i="24" s="1"/>
  <c r="AC2914" i="24" s="1"/>
  <c r="P2915" i="24"/>
  <c r="R2915" i="24" s="1"/>
  <c r="AB2915" i="24" s="1"/>
  <c r="AC2915" i="24" s="1"/>
  <c r="P2916" i="24"/>
  <c r="R2916" i="24" s="1"/>
  <c r="AB2916" i="24" s="1"/>
  <c r="AC2916" i="24" s="1"/>
  <c r="P2917" i="24"/>
  <c r="R2917" i="24" s="1"/>
  <c r="AB2917" i="24" s="1"/>
  <c r="AC2917" i="24" s="1"/>
  <c r="P2918" i="24"/>
  <c r="R2918" i="24" s="1"/>
  <c r="AB2918" i="24" s="1"/>
  <c r="AC2918" i="24" s="1"/>
  <c r="P2919" i="24"/>
  <c r="R2919" i="24" s="1"/>
  <c r="AB2919" i="24" s="1"/>
  <c r="AC2919" i="24" s="1"/>
  <c r="P2920" i="24"/>
  <c r="R2920" i="24" s="1"/>
  <c r="AB2920" i="24" s="1"/>
  <c r="AC2920" i="24" s="1"/>
  <c r="P2921" i="24"/>
  <c r="R2921" i="24" s="1"/>
  <c r="AB2921" i="24" s="1"/>
  <c r="AC2921" i="24" s="1"/>
  <c r="P2922" i="24"/>
  <c r="R2922" i="24" s="1"/>
  <c r="AB2922" i="24" s="1"/>
  <c r="AC2922" i="24" s="1"/>
  <c r="P2923" i="24"/>
  <c r="R2923" i="24" s="1"/>
  <c r="AB2923" i="24" s="1"/>
  <c r="AC2923" i="24" s="1"/>
  <c r="P2924" i="24"/>
  <c r="R2924" i="24" s="1"/>
  <c r="AB2924" i="24" s="1"/>
  <c r="AC2924" i="24" s="1"/>
  <c r="P2925" i="24"/>
  <c r="R2925" i="24" s="1"/>
  <c r="AB2925" i="24" s="1"/>
  <c r="AC2925" i="24" s="1"/>
  <c r="P2926" i="24"/>
  <c r="R2926" i="24" s="1"/>
  <c r="AB2926" i="24" s="1"/>
  <c r="AC2926" i="24" s="1"/>
  <c r="P2927" i="24"/>
  <c r="R2927" i="24" s="1"/>
  <c r="AB2927" i="24" s="1"/>
  <c r="AC2927" i="24" s="1"/>
  <c r="P2928" i="24"/>
  <c r="R2928" i="24" s="1"/>
  <c r="AB2928" i="24" s="1"/>
  <c r="AC2928" i="24" s="1"/>
  <c r="P2929" i="24"/>
  <c r="R2929" i="24" s="1"/>
  <c r="AB2929" i="24" s="1"/>
  <c r="AC2929" i="24" s="1"/>
  <c r="P2930" i="24"/>
  <c r="R2930" i="24" s="1"/>
  <c r="AB2930" i="24" s="1"/>
  <c r="AC2930" i="24" s="1"/>
  <c r="P2931" i="24"/>
  <c r="R2931" i="24" s="1"/>
  <c r="AB2931" i="24" s="1"/>
  <c r="AC2931" i="24" s="1"/>
  <c r="P2932" i="24"/>
  <c r="R2932" i="24" s="1"/>
  <c r="AB2932" i="24" s="1"/>
  <c r="AC2932" i="24" s="1"/>
  <c r="P2933" i="24"/>
  <c r="R2933" i="24" s="1"/>
  <c r="AB2933" i="24" s="1"/>
  <c r="AC2933" i="24" s="1"/>
  <c r="P2934" i="24"/>
  <c r="R2934" i="24" s="1"/>
  <c r="AB2934" i="24" s="1"/>
  <c r="AC2934" i="24" s="1"/>
  <c r="P2935" i="24"/>
  <c r="R2935" i="24" s="1"/>
  <c r="AB2935" i="24" s="1"/>
  <c r="AC2935" i="24" s="1"/>
  <c r="P2936" i="24"/>
  <c r="R2936" i="24" s="1"/>
  <c r="AB2936" i="24" s="1"/>
  <c r="AC2936" i="24" s="1"/>
  <c r="P2937" i="24"/>
  <c r="R2937" i="24" s="1"/>
  <c r="AB2937" i="24" s="1"/>
  <c r="AC2937" i="24" s="1"/>
  <c r="P2938" i="24"/>
  <c r="R2938" i="24" s="1"/>
  <c r="AB2938" i="24" s="1"/>
  <c r="AC2938" i="24" s="1"/>
  <c r="P2939" i="24"/>
  <c r="R2939" i="24" s="1"/>
  <c r="AB2939" i="24" s="1"/>
  <c r="AC2939" i="24" s="1"/>
  <c r="P2940" i="24"/>
  <c r="R2940" i="24" s="1"/>
  <c r="AB2940" i="24" s="1"/>
  <c r="AC2940" i="24" s="1"/>
  <c r="P2941" i="24"/>
  <c r="R2941" i="24" s="1"/>
  <c r="AB2941" i="24" s="1"/>
  <c r="AC2941" i="24" s="1"/>
  <c r="P2942" i="24"/>
  <c r="R2942" i="24" s="1"/>
  <c r="AB2942" i="24" s="1"/>
  <c r="AC2942" i="24" s="1"/>
  <c r="P2943" i="24"/>
  <c r="R2943" i="24" s="1"/>
  <c r="AB2943" i="24" s="1"/>
  <c r="AC2943" i="24" s="1"/>
  <c r="P2944" i="24"/>
  <c r="R2944" i="24" s="1"/>
  <c r="AB2944" i="24" s="1"/>
  <c r="AC2944" i="24" s="1"/>
  <c r="P2945" i="24"/>
  <c r="R2945" i="24" s="1"/>
  <c r="AB2945" i="24" s="1"/>
  <c r="AC2945" i="24" s="1"/>
  <c r="P2946" i="24"/>
  <c r="R2946" i="24" s="1"/>
  <c r="AB2946" i="24" s="1"/>
  <c r="AC2946" i="24" s="1"/>
  <c r="P2947" i="24"/>
  <c r="R2947" i="24" s="1"/>
  <c r="AB2947" i="24" s="1"/>
  <c r="AC2947" i="24" s="1"/>
  <c r="P2948" i="24"/>
  <c r="R2948" i="24" s="1"/>
  <c r="AB2948" i="24" s="1"/>
  <c r="AC2948" i="24" s="1"/>
  <c r="P2949" i="24"/>
  <c r="R2949" i="24" s="1"/>
  <c r="AB2949" i="24" s="1"/>
  <c r="AC2949" i="24" s="1"/>
  <c r="P2950" i="24"/>
  <c r="R2950" i="24" s="1"/>
  <c r="AB2950" i="24" s="1"/>
  <c r="AC2950" i="24" s="1"/>
  <c r="P2951" i="24"/>
  <c r="R2951" i="24" s="1"/>
  <c r="AB2951" i="24" s="1"/>
  <c r="AC2951" i="24" s="1"/>
  <c r="P2952" i="24"/>
  <c r="R2952" i="24" s="1"/>
  <c r="AB2952" i="24" s="1"/>
  <c r="AC2952" i="24" s="1"/>
  <c r="P2953" i="24"/>
  <c r="R2953" i="24" s="1"/>
  <c r="AB2953" i="24" s="1"/>
  <c r="AC2953" i="24" s="1"/>
  <c r="P2954" i="24"/>
  <c r="R2954" i="24" s="1"/>
  <c r="AB2954" i="24" s="1"/>
  <c r="AC2954" i="24" s="1"/>
  <c r="P2955" i="24"/>
  <c r="R2955" i="24" s="1"/>
  <c r="AB2955" i="24" s="1"/>
  <c r="AC2955" i="24" s="1"/>
  <c r="P2956" i="24"/>
  <c r="R2956" i="24" s="1"/>
  <c r="AB2956" i="24" s="1"/>
  <c r="AC2956" i="24" s="1"/>
  <c r="P2957" i="24"/>
  <c r="R2957" i="24" s="1"/>
  <c r="AB2957" i="24" s="1"/>
  <c r="AC2957" i="24" s="1"/>
  <c r="P2958" i="24"/>
  <c r="R2958" i="24" s="1"/>
  <c r="AB2958" i="24" s="1"/>
  <c r="AC2958" i="24" s="1"/>
  <c r="P2959" i="24"/>
  <c r="R2959" i="24" s="1"/>
  <c r="AB2959" i="24" s="1"/>
  <c r="AC2959" i="24" s="1"/>
  <c r="P2960" i="24"/>
  <c r="R2960" i="24" s="1"/>
  <c r="AB2960" i="24" s="1"/>
  <c r="AC2960" i="24" s="1"/>
  <c r="P2961" i="24"/>
  <c r="R2961" i="24" s="1"/>
  <c r="AB2961" i="24" s="1"/>
  <c r="AC2961" i="24" s="1"/>
  <c r="P2962" i="24"/>
  <c r="R2962" i="24" s="1"/>
  <c r="AB2962" i="24" s="1"/>
  <c r="AC2962" i="24" s="1"/>
  <c r="P2963" i="24"/>
  <c r="R2963" i="24" s="1"/>
  <c r="AB2963" i="24" s="1"/>
  <c r="AC2963" i="24" s="1"/>
  <c r="P2964" i="24"/>
  <c r="R2964" i="24" s="1"/>
  <c r="AB2964" i="24" s="1"/>
  <c r="AC2964" i="24" s="1"/>
  <c r="P2965" i="24"/>
  <c r="R2965" i="24" s="1"/>
  <c r="AB2965" i="24" s="1"/>
  <c r="AC2965" i="24" s="1"/>
  <c r="P2966" i="24"/>
  <c r="R2966" i="24" s="1"/>
  <c r="AB2966" i="24" s="1"/>
  <c r="AC2966" i="24" s="1"/>
  <c r="P2967" i="24"/>
  <c r="R2967" i="24" s="1"/>
  <c r="AB2967" i="24" s="1"/>
  <c r="AC2967" i="24" s="1"/>
  <c r="P2968" i="24"/>
  <c r="R2968" i="24" s="1"/>
  <c r="AB2968" i="24" s="1"/>
  <c r="AC2968" i="24" s="1"/>
  <c r="P2969" i="24"/>
  <c r="R2969" i="24" s="1"/>
  <c r="AB2969" i="24" s="1"/>
  <c r="AC2969" i="24" s="1"/>
  <c r="P2970" i="24"/>
  <c r="R2970" i="24" s="1"/>
  <c r="AB2970" i="24" s="1"/>
  <c r="AC2970" i="24" s="1"/>
  <c r="P2971" i="24"/>
  <c r="R2971" i="24" s="1"/>
  <c r="AB2971" i="24" s="1"/>
  <c r="AC2971" i="24" s="1"/>
  <c r="P2972" i="24"/>
  <c r="R2972" i="24" s="1"/>
  <c r="AB2972" i="24" s="1"/>
  <c r="AC2972" i="24" s="1"/>
  <c r="P2973" i="24"/>
  <c r="R2973" i="24" s="1"/>
  <c r="AB2973" i="24" s="1"/>
  <c r="AC2973" i="24" s="1"/>
  <c r="P2974" i="24"/>
  <c r="R2974" i="24" s="1"/>
  <c r="AB2974" i="24" s="1"/>
  <c r="AC2974" i="24" s="1"/>
  <c r="P2975" i="24"/>
  <c r="R2975" i="24" s="1"/>
  <c r="AB2975" i="24" s="1"/>
  <c r="AC2975" i="24" s="1"/>
  <c r="P2976" i="24"/>
  <c r="R2976" i="24" s="1"/>
  <c r="AB2976" i="24" s="1"/>
  <c r="AC2976" i="24" s="1"/>
  <c r="P2977" i="24"/>
  <c r="R2977" i="24" s="1"/>
  <c r="AB2977" i="24" s="1"/>
  <c r="AC2977" i="24" s="1"/>
  <c r="P2978" i="24"/>
  <c r="R2978" i="24" s="1"/>
  <c r="AB2978" i="24" s="1"/>
  <c r="AC2978" i="24" s="1"/>
  <c r="P2979" i="24"/>
  <c r="R2979" i="24" s="1"/>
  <c r="AB2979" i="24" s="1"/>
  <c r="AC2979" i="24" s="1"/>
  <c r="P2980" i="24"/>
  <c r="R2980" i="24" s="1"/>
  <c r="AB2980" i="24" s="1"/>
  <c r="AC2980" i="24" s="1"/>
  <c r="P2981" i="24"/>
  <c r="R2981" i="24" s="1"/>
  <c r="AB2981" i="24" s="1"/>
  <c r="AC2981" i="24" s="1"/>
  <c r="P2982" i="24"/>
  <c r="R2982" i="24" s="1"/>
  <c r="AB2982" i="24" s="1"/>
  <c r="AC2982" i="24" s="1"/>
  <c r="P2983" i="24"/>
  <c r="R2983" i="24" s="1"/>
  <c r="AB2983" i="24" s="1"/>
  <c r="AC2983" i="24" s="1"/>
  <c r="P2984" i="24"/>
  <c r="R2984" i="24" s="1"/>
  <c r="AB2984" i="24" s="1"/>
  <c r="AC2984" i="24" s="1"/>
  <c r="P2985" i="24"/>
  <c r="R2985" i="24" s="1"/>
  <c r="AB2985" i="24" s="1"/>
  <c r="AC2985" i="24" s="1"/>
  <c r="P2986" i="24"/>
  <c r="R2986" i="24" s="1"/>
  <c r="AB2986" i="24" s="1"/>
  <c r="AC2986" i="24" s="1"/>
  <c r="P2987" i="24"/>
  <c r="R2987" i="24" s="1"/>
  <c r="AB2987" i="24" s="1"/>
  <c r="AC2987" i="24" s="1"/>
  <c r="P2988" i="24"/>
  <c r="R2988" i="24" s="1"/>
  <c r="AB2988" i="24" s="1"/>
  <c r="AC2988" i="24" s="1"/>
  <c r="P2989" i="24"/>
  <c r="R2989" i="24" s="1"/>
  <c r="AB2989" i="24" s="1"/>
  <c r="AC2989" i="24" s="1"/>
  <c r="P2990" i="24"/>
  <c r="R2990" i="24" s="1"/>
  <c r="AB2990" i="24" s="1"/>
  <c r="AC2990" i="24" s="1"/>
  <c r="P2991" i="24"/>
  <c r="R2991" i="24" s="1"/>
  <c r="AB2991" i="24" s="1"/>
  <c r="AC2991" i="24" s="1"/>
  <c r="P2992" i="24"/>
  <c r="R2992" i="24" s="1"/>
  <c r="AB2992" i="24" s="1"/>
  <c r="AC2992" i="24" s="1"/>
  <c r="P2993" i="24"/>
  <c r="R2993" i="24" s="1"/>
  <c r="AB2993" i="24" s="1"/>
  <c r="AC2993" i="24" s="1"/>
  <c r="P2994" i="24"/>
  <c r="R2994" i="24" s="1"/>
  <c r="AB2994" i="24" s="1"/>
  <c r="AC2994" i="24" s="1"/>
  <c r="P2995" i="24"/>
  <c r="R2995" i="24" s="1"/>
  <c r="AB2995" i="24" s="1"/>
  <c r="AC2995" i="24" s="1"/>
  <c r="P2996" i="24"/>
  <c r="R2996" i="24" s="1"/>
  <c r="AB2996" i="24" s="1"/>
  <c r="AC2996" i="24" s="1"/>
  <c r="P2997" i="24"/>
  <c r="R2997" i="24" s="1"/>
  <c r="AB2997" i="24" s="1"/>
  <c r="AC2997" i="24" s="1"/>
  <c r="P2998" i="24"/>
  <c r="R2998" i="24" s="1"/>
  <c r="AB2998" i="24" s="1"/>
  <c r="AC2998" i="24" s="1"/>
  <c r="P2999" i="24"/>
  <c r="R2999" i="24" s="1"/>
  <c r="AB2999" i="24" s="1"/>
  <c r="AC2999" i="24" s="1"/>
  <c r="P3000" i="24"/>
  <c r="R3000" i="24" s="1"/>
  <c r="AB3000" i="24" s="1"/>
  <c r="AC3000" i="24" s="1"/>
  <c r="P3001" i="24"/>
  <c r="R3001" i="24" s="1"/>
  <c r="AB3001" i="24" s="1"/>
  <c r="AC3001" i="24" s="1"/>
  <c r="P3002" i="24"/>
  <c r="R3002" i="24" s="1"/>
  <c r="AB3002" i="24" s="1"/>
  <c r="AC3002" i="24" s="1"/>
  <c r="P3003" i="24"/>
  <c r="R3003" i="24" s="1"/>
  <c r="AB3003" i="24" s="1"/>
  <c r="AC3003" i="24" s="1"/>
  <c r="P3004" i="24"/>
  <c r="R3004" i="24" s="1"/>
  <c r="AB3004" i="24" s="1"/>
  <c r="AC3004" i="24" s="1"/>
  <c r="P3005" i="24"/>
  <c r="R3005" i="24" s="1"/>
  <c r="AB3005" i="24" s="1"/>
  <c r="AC3005" i="24" s="1"/>
  <c r="P3006" i="24"/>
  <c r="R3006" i="24" s="1"/>
  <c r="AB3006" i="24" s="1"/>
  <c r="AC3006" i="24" s="1"/>
  <c r="P3007" i="24"/>
  <c r="R3007" i="24" s="1"/>
  <c r="AB3007" i="24" s="1"/>
  <c r="AC3007" i="24" s="1"/>
  <c r="P3008" i="24"/>
  <c r="R3008" i="24" s="1"/>
  <c r="AB3008" i="24" s="1"/>
  <c r="AC3008" i="24" s="1"/>
  <c r="P3009" i="24"/>
  <c r="R3009" i="24" s="1"/>
  <c r="AB3009" i="24" s="1"/>
  <c r="AC3009" i="24" s="1"/>
  <c r="P3010" i="24"/>
  <c r="R3010" i="24" s="1"/>
  <c r="AB3010" i="24" s="1"/>
  <c r="AC3010" i="24" s="1"/>
  <c r="P3011" i="24"/>
  <c r="R3011" i="24" s="1"/>
  <c r="AB3011" i="24" s="1"/>
  <c r="AC3011" i="24" s="1"/>
  <c r="P3012" i="24"/>
  <c r="R3012" i="24" s="1"/>
  <c r="AB3012" i="24" s="1"/>
  <c r="AC3012" i="24" s="1"/>
  <c r="P3013" i="24"/>
  <c r="R3013" i="24" s="1"/>
  <c r="AB3013" i="24" s="1"/>
  <c r="AC3013" i="24" s="1"/>
  <c r="P3014" i="24"/>
  <c r="R3014" i="24" s="1"/>
  <c r="AB3014" i="24" s="1"/>
  <c r="AC3014" i="24" s="1"/>
  <c r="P3015" i="24"/>
  <c r="R3015" i="24" s="1"/>
  <c r="AB3015" i="24" s="1"/>
  <c r="AC3015" i="24" s="1"/>
  <c r="P3016" i="24"/>
  <c r="R3016" i="24" s="1"/>
  <c r="AB3016" i="24" s="1"/>
  <c r="AC3016" i="24" s="1"/>
  <c r="P3017" i="24"/>
  <c r="R3017" i="24" s="1"/>
  <c r="AB3017" i="24" s="1"/>
  <c r="AC3017" i="24" s="1"/>
  <c r="P3018" i="24"/>
  <c r="R3018" i="24" s="1"/>
  <c r="AB3018" i="24" s="1"/>
  <c r="AC3018" i="24" s="1"/>
  <c r="P3019" i="24"/>
  <c r="R3019" i="24" s="1"/>
  <c r="AB3019" i="24" s="1"/>
  <c r="AC3019" i="24" s="1"/>
  <c r="P3020" i="24"/>
  <c r="R3020" i="24" s="1"/>
  <c r="AB3020" i="24" s="1"/>
  <c r="AC3020" i="24" s="1"/>
  <c r="P3021" i="24"/>
  <c r="R3021" i="24" s="1"/>
  <c r="AB3021" i="24" s="1"/>
  <c r="AC3021" i="24" s="1"/>
  <c r="P3022" i="24"/>
  <c r="R3022" i="24" s="1"/>
  <c r="AB3022" i="24" s="1"/>
  <c r="AC3022" i="24" s="1"/>
  <c r="P3023" i="24"/>
  <c r="R3023" i="24" s="1"/>
  <c r="AB3023" i="24" s="1"/>
  <c r="AC3023" i="24" s="1"/>
  <c r="P3024" i="24"/>
  <c r="R3024" i="24" s="1"/>
  <c r="AB3024" i="24" s="1"/>
  <c r="AC3024" i="24" s="1"/>
  <c r="P3025" i="24"/>
  <c r="R3025" i="24" s="1"/>
  <c r="AB3025" i="24" s="1"/>
  <c r="AC3025" i="24" s="1"/>
  <c r="P3026" i="24"/>
  <c r="R3026" i="24" s="1"/>
  <c r="AB3026" i="24" s="1"/>
  <c r="AC3026" i="24" s="1"/>
  <c r="P3027" i="24"/>
  <c r="R3027" i="24" s="1"/>
  <c r="AB3027" i="24" s="1"/>
  <c r="AC3027" i="24" s="1"/>
  <c r="P3028" i="24"/>
  <c r="R3028" i="24" s="1"/>
  <c r="AB3028" i="24" s="1"/>
  <c r="AC3028" i="24" s="1"/>
  <c r="P3029" i="24"/>
  <c r="R3029" i="24" s="1"/>
  <c r="AB3029" i="24" s="1"/>
  <c r="AC3029" i="24" s="1"/>
  <c r="P3030" i="24"/>
  <c r="R3030" i="24" s="1"/>
  <c r="AB3030" i="24" s="1"/>
  <c r="AC3030" i="24" s="1"/>
  <c r="P3031" i="24"/>
  <c r="R3031" i="24" s="1"/>
  <c r="AB3031" i="24" s="1"/>
  <c r="AC3031" i="24" s="1"/>
  <c r="P3032" i="24"/>
  <c r="R3032" i="24" s="1"/>
  <c r="AB3032" i="24" s="1"/>
  <c r="AC3032" i="24" s="1"/>
  <c r="P3033" i="24"/>
  <c r="R3033" i="24" s="1"/>
  <c r="AB3033" i="24" s="1"/>
  <c r="AC3033" i="24" s="1"/>
  <c r="P3034" i="24"/>
  <c r="R3034" i="24" s="1"/>
  <c r="AB3034" i="24" s="1"/>
  <c r="AC3034" i="24" s="1"/>
  <c r="P3035" i="24"/>
  <c r="R3035" i="24" s="1"/>
  <c r="AB3035" i="24" s="1"/>
  <c r="AC3035" i="24" s="1"/>
  <c r="P3036" i="24"/>
  <c r="R3036" i="24" s="1"/>
  <c r="AB3036" i="24" s="1"/>
  <c r="AC3036" i="24" s="1"/>
  <c r="P3037" i="24"/>
  <c r="R3037" i="24" s="1"/>
  <c r="AB3037" i="24" s="1"/>
  <c r="AC3037" i="24" s="1"/>
  <c r="P3038" i="24"/>
  <c r="R3038" i="24" s="1"/>
  <c r="AB3038" i="24" s="1"/>
  <c r="AC3038" i="24" s="1"/>
  <c r="P3039" i="24"/>
  <c r="R3039" i="24" s="1"/>
  <c r="AB3039" i="24" s="1"/>
  <c r="AC3039" i="24" s="1"/>
  <c r="P3040" i="24"/>
  <c r="R3040" i="24" s="1"/>
  <c r="AB3040" i="24" s="1"/>
  <c r="AC3040" i="24" s="1"/>
  <c r="P3041" i="24"/>
  <c r="R3041" i="24" s="1"/>
  <c r="AB3041" i="24" s="1"/>
  <c r="AC3041" i="24" s="1"/>
  <c r="P3042" i="24"/>
  <c r="R3042" i="24" s="1"/>
  <c r="AB3042" i="24" s="1"/>
  <c r="AC3042" i="24" s="1"/>
  <c r="P3043" i="24"/>
  <c r="R3043" i="24" s="1"/>
  <c r="AB3043" i="24" s="1"/>
  <c r="AC3043" i="24" s="1"/>
  <c r="P3044" i="24"/>
  <c r="R3044" i="24" s="1"/>
  <c r="AB3044" i="24" s="1"/>
  <c r="AC3044" i="24" s="1"/>
  <c r="P3045" i="24"/>
  <c r="R3045" i="24" s="1"/>
  <c r="AB3045" i="24" s="1"/>
  <c r="AC3045" i="24" s="1"/>
  <c r="P3046" i="24"/>
  <c r="R3046" i="24" s="1"/>
  <c r="AB3046" i="24" s="1"/>
  <c r="AC3046" i="24" s="1"/>
  <c r="P3047" i="24"/>
  <c r="R3047" i="24" s="1"/>
  <c r="AB3047" i="24" s="1"/>
  <c r="AC3047" i="24" s="1"/>
  <c r="P3048" i="24"/>
  <c r="R3048" i="24" s="1"/>
  <c r="AB3048" i="24" s="1"/>
  <c r="AC3048" i="24" s="1"/>
  <c r="P3049" i="24"/>
  <c r="R3049" i="24" s="1"/>
  <c r="AB3049" i="24" s="1"/>
  <c r="AC3049" i="24" s="1"/>
  <c r="P3050" i="24"/>
  <c r="R3050" i="24" s="1"/>
  <c r="AB3050" i="24" s="1"/>
  <c r="AC3050" i="24" s="1"/>
  <c r="P3051" i="24"/>
  <c r="R3051" i="24" s="1"/>
  <c r="AB3051" i="24" s="1"/>
  <c r="AC3051" i="24" s="1"/>
  <c r="P3052" i="24"/>
  <c r="R3052" i="24" s="1"/>
  <c r="AB3052" i="24" s="1"/>
  <c r="AC3052" i="24" s="1"/>
  <c r="P3053" i="24"/>
  <c r="R3053" i="24" s="1"/>
  <c r="AB3053" i="24" s="1"/>
  <c r="AC3053" i="24" s="1"/>
  <c r="P3054" i="24"/>
  <c r="R3054" i="24" s="1"/>
  <c r="AB3054" i="24" s="1"/>
  <c r="AC3054" i="24" s="1"/>
  <c r="P3055" i="24"/>
  <c r="R3055" i="24" s="1"/>
  <c r="AB3055" i="24" s="1"/>
  <c r="AC3055" i="24" s="1"/>
  <c r="P3056" i="24"/>
  <c r="R3056" i="24" s="1"/>
  <c r="AB3056" i="24" s="1"/>
  <c r="AC3056" i="24" s="1"/>
  <c r="P3057" i="24"/>
  <c r="R3057" i="24" s="1"/>
  <c r="AB3057" i="24" s="1"/>
  <c r="AC3057" i="24" s="1"/>
  <c r="P3058" i="24"/>
  <c r="R3058" i="24" s="1"/>
  <c r="AB3058" i="24" s="1"/>
  <c r="AC3058" i="24" s="1"/>
  <c r="P3059" i="24"/>
  <c r="R3059" i="24" s="1"/>
  <c r="AB3059" i="24" s="1"/>
  <c r="AC3059" i="24" s="1"/>
  <c r="P3060" i="24"/>
  <c r="R3060" i="24" s="1"/>
  <c r="AB3060" i="24" s="1"/>
  <c r="AC3060" i="24" s="1"/>
  <c r="P3061" i="24"/>
  <c r="R3061" i="24" s="1"/>
  <c r="AB3061" i="24" s="1"/>
  <c r="AC3061" i="24" s="1"/>
  <c r="P3062" i="24"/>
  <c r="R3062" i="24" s="1"/>
  <c r="AB3062" i="24" s="1"/>
  <c r="AC3062" i="24" s="1"/>
  <c r="P3063" i="24"/>
  <c r="R3063" i="24" s="1"/>
  <c r="AB3063" i="24" s="1"/>
  <c r="AC3063" i="24" s="1"/>
  <c r="P3064" i="24"/>
  <c r="R3064" i="24" s="1"/>
  <c r="AB3064" i="24" s="1"/>
  <c r="AC3064" i="24" s="1"/>
  <c r="P3065" i="24"/>
  <c r="R3065" i="24" s="1"/>
  <c r="AB3065" i="24" s="1"/>
  <c r="AC3065" i="24" s="1"/>
  <c r="P3066" i="24"/>
  <c r="R3066" i="24" s="1"/>
  <c r="AB3066" i="24" s="1"/>
  <c r="AC3066" i="24" s="1"/>
  <c r="P3067" i="24"/>
  <c r="R3067" i="24" s="1"/>
  <c r="AB3067" i="24" s="1"/>
  <c r="AC3067" i="24" s="1"/>
  <c r="P3068" i="24"/>
  <c r="R3068" i="24" s="1"/>
  <c r="AB3068" i="24" s="1"/>
  <c r="AC3068" i="24" s="1"/>
  <c r="P3069" i="24"/>
  <c r="R3069" i="24" s="1"/>
  <c r="AB3069" i="24" s="1"/>
  <c r="AC3069" i="24" s="1"/>
  <c r="P3070" i="24"/>
  <c r="R3070" i="24" s="1"/>
  <c r="AB3070" i="24" s="1"/>
  <c r="AC3070" i="24" s="1"/>
  <c r="P3071" i="24"/>
  <c r="R3071" i="24" s="1"/>
  <c r="AB3071" i="24" s="1"/>
  <c r="AC3071" i="24" s="1"/>
  <c r="P3072" i="24"/>
  <c r="R3072" i="24" s="1"/>
  <c r="AB3072" i="24" s="1"/>
  <c r="AC3072" i="24" s="1"/>
  <c r="P3073" i="24"/>
  <c r="R3073" i="24" s="1"/>
  <c r="AB3073" i="24" s="1"/>
  <c r="AC3073" i="24" s="1"/>
  <c r="P3074" i="24"/>
  <c r="R3074" i="24" s="1"/>
  <c r="AB3074" i="24" s="1"/>
  <c r="AC3074" i="24" s="1"/>
  <c r="P3075" i="24"/>
  <c r="R3075" i="24" s="1"/>
  <c r="AB3075" i="24" s="1"/>
  <c r="AC3075" i="24" s="1"/>
  <c r="P3076" i="24"/>
  <c r="R3076" i="24" s="1"/>
  <c r="AB3076" i="24" s="1"/>
  <c r="AC3076" i="24" s="1"/>
  <c r="P3077" i="24"/>
  <c r="R3077" i="24" s="1"/>
  <c r="AB3077" i="24" s="1"/>
  <c r="AC3077" i="24" s="1"/>
  <c r="P3078" i="24"/>
  <c r="R3078" i="24" s="1"/>
  <c r="AB3078" i="24" s="1"/>
  <c r="AC3078" i="24" s="1"/>
  <c r="P3079" i="24"/>
  <c r="R3079" i="24" s="1"/>
  <c r="AB3079" i="24" s="1"/>
  <c r="AC3079" i="24" s="1"/>
  <c r="P3080" i="24"/>
  <c r="R3080" i="24" s="1"/>
  <c r="AB3080" i="24" s="1"/>
  <c r="AC3080" i="24" s="1"/>
  <c r="P3081" i="24"/>
  <c r="R3081" i="24" s="1"/>
  <c r="AB3081" i="24" s="1"/>
  <c r="AC3081" i="24" s="1"/>
  <c r="P3082" i="24"/>
  <c r="R3082" i="24" s="1"/>
  <c r="AB3082" i="24" s="1"/>
  <c r="AC3082" i="24" s="1"/>
  <c r="P3083" i="24"/>
  <c r="R3083" i="24" s="1"/>
  <c r="AB3083" i="24" s="1"/>
  <c r="AC3083" i="24" s="1"/>
  <c r="P3084" i="24"/>
  <c r="R3084" i="24" s="1"/>
  <c r="AB3084" i="24" s="1"/>
  <c r="AC3084" i="24" s="1"/>
  <c r="P3085" i="24"/>
  <c r="R3085" i="24" s="1"/>
  <c r="AB3085" i="24" s="1"/>
  <c r="AC3085" i="24" s="1"/>
  <c r="P3086" i="24"/>
  <c r="R3086" i="24" s="1"/>
  <c r="AB3086" i="24" s="1"/>
  <c r="AC3086" i="24" s="1"/>
  <c r="P3087" i="24"/>
  <c r="R3087" i="24" s="1"/>
  <c r="AB3087" i="24" s="1"/>
  <c r="AC3087" i="24" s="1"/>
  <c r="P3088" i="24"/>
  <c r="R3088" i="24" s="1"/>
  <c r="AB3088" i="24" s="1"/>
  <c r="AC3088" i="24" s="1"/>
  <c r="P3089" i="24"/>
  <c r="R3089" i="24" s="1"/>
  <c r="AB3089" i="24" s="1"/>
  <c r="AC3089" i="24" s="1"/>
  <c r="P3090" i="24"/>
  <c r="R3090" i="24" s="1"/>
  <c r="AB3090" i="24" s="1"/>
  <c r="AC3090" i="24" s="1"/>
  <c r="P3091" i="24"/>
  <c r="R3091" i="24" s="1"/>
  <c r="AB3091" i="24" s="1"/>
  <c r="AC3091" i="24" s="1"/>
  <c r="P3092" i="24"/>
  <c r="R3092" i="24" s="1"/>
  <c r="AB3092" i="24" s="1"/>
  <c r="AC3092" i="24" s="1"/>
  <c r="P3093" i="24"/>
  <c r="R3093" i="24" s="1"/>
  <c r="AB3093" i="24" s="1"/>
  <c r="AC3093" i="24" s="1"/>
  <c r="P3094" i="24"/>
  <c r="R3094" i="24" s="1"/>
  <c r="AB3094" i="24" s="1"/>
  <c r="AC3094" i="24" s="1"/>
  <c r="P3095" i="24"/>
  <c r="R3095" i="24" s="1"/>
  <c r="AB3095" i="24" s="1"/>
  <c r="AC3095" i="24" s="1"/>
  <c r="P3096" i="24"/>
  <c r="R3096" i="24" s="1"/>
  <c r="AB3096" i="24" s="1"/>
  <c r="AC3096" i="24" s="1"/>
  <c r="P3097" i="24"/>
  <c r="R3097" i="24" s="1"/>
  <c r="AB3097" i="24" s="1"/>
  <c r="AC3097" i="24" s="1"/>
  <c r="P3098" i="24"/>
  <c r="R3098" i="24" s="1"/>
  <c r="AB3098" i="24" s="1"/>
  <c r="AC3098" i="24" s="1"/>
  <c r="P3099" i="24"/>
  <c r="R3099" i="24" s="1"/>
  <c r="AB3099" i="24" s="1"/>
  <c r="AC3099" i="24" s="1"/>
  <c r="P3100" i="24"/>
  <c r="R3100" i="24" s="1"/>
  <c r="AB3100" i="24" s="1"/>
  <c r="AC3100" i="24" s="1"/>
  <c r="P3101" i="24"/>
  <c r="R3101" i="24" s="1"/>
  <c r="AB3101" i="24" s="1"/>
  <c r="AC3101" i="24" s="1"/>
  <c r="P3102" i="24"/>
  <c r="R3102" i="24" s="1"/>
  <c r="AB3102" i="24" s="1"/>
  <c r="AC3102" i="24" s="1"/>
  <c r="P3103" i="24"/>
  <c r="R3103" i="24" s="1"/>
  <c r="AB3103" i="24" s="1"/>
  <c r="AC3103" i="24" s="1"/>
  <c r="P3104" i="24"/>
  <c r="R3104" i="24" s="1"/>
  <c r="AB3104" i="24" s="1"/>
  <c r="AC3104" i="24" s="1"/>
  <c r="P3105" i="24"/>
  <c r="R3105" i="24" s="1"/>
  <c r="AB3105" i="24" s="1"/>
  <c r="AC3105" i="24" s="1"/>
  <c r="P3106" i="24"/>
  <c r="R3106" i="24" s="1"/>
  <c r="AB3106" i="24" s="1"/>
  <c r="AC3106" i="24" s="1"/>
  <c r="P3107" i="24"/>
  <c r="R3107" i="24" s="1"/>
  <c r="AB3107" i="24" s="1"/>
  <c r="AC3107" i="24" s="1"/>
  <c r="P3108" i="24"/>
  <c r="R3108" i="24" s="1"/>
  <c r="AB3108" i="24" s="1"/>
  <c r="AC3108" i="24" s="1"/>
  <c r="P3109" i="24"/>
  <c r="R3109" i="24" s="1"/>
  <c r="AB3109" i="24" s="1"/>
  <c r="AC3109" i="24" s="1"/>
  <c r="P3110" i="24"/>
  <c r="R3110" i="24" s="1"/>
  <c r="AB3110" i="24" s="1"/>
  <c r="AC3110" i="24" s="1"/>
  <c r="P3111" i="24"/>
  <c r="R3111" i="24" s="1"/>
  <c r="AB3111" i="24" s="1"/>
  <c r="AC3111" i="24" s="1"/>
  <c r="P3112" i="24"/>
  <c r="R3112" i="24" s="1"/>
  <c r="AB3112" i="24" s="1"/>
  <c r="AC3112" i="24" s="1"/>
  <c r="P3113" i="24"/>
  <c r="R3113" i="24" s="1"/>
  <c r="AB3113" i="24" s="1"/>
  <c r="AC3113" i="24" s="1"/>
  <c r="P3114" i="24"/>
  <c r="R3114" i="24" s="1"/>
  <c r="AB3114" i="24" s="1"/>
  <c r="AC3114" i="24" s="1"/>
  <c r="P3115" i="24"/>
  <c r="R3115" i="24" s="1"/>
  <c r="AB3115" i="24" s="1"/>
  <c r="AC3115" i="24" s="1"/>
  <c r="P3116" i="24"/>
  <c r="R3116" i="24" s="1"/>
  <c r="AB3116" i="24" s="1"/>
  <c r="AC3116" i="24" s="1"/>
  <c r="P3117" i="24"/>
  <c r="R3117" i="24" s="1"/>
  <c r="AB3117" i="24" s="1"/>
  <c r="AC3117" i="24" s="1"/>
  <c r="P3118" i="24"/>
  <c r="R3118" i="24" s="1"/>
  <c r="AB3118" i="24" s="1"/>
  <c r="AC3118" i="24" s="1"/>
  <c r="P3119" i="24"/>
  <c r="R3119" i="24" s="1"/>
  <c r="AB3119" i="24" s="1"/>
  <c r="AC3119" i="24" s="1"/>
  <c r="P3120" i="24"/>
  <c r="R3120" i="24" s="1"/>
  <c r="AB3120" i="24" s="1"/>
  <c r="AC3120" i="24" s="1"/>
  <c r="P3121" i="24"/>
  <c r="R3121" i="24" s="1"/>
  <c r="AB3121" i="24" s="1"/>
  <c r="AC3121" i="24" s="1"/>
  <c r="P3122" i="24"/>
  <c r="R3122" i="24" s="1"/>
  <c r="AB3122" i="24" s="1"/>
  <c r="AC3122" i="24" s="1"/>
  <c r="P3123" i="24"/>
  <c r="R3123" i="24" s="1"/>
  <c r="AB3123" i="24" s="1"/>
  <c r="AC3123" i="24" s="1"/>
  <c r="P3124" i="24"/>
  <c r="R3124" i="24" s="1"/>
  <c r="AB3124" i="24" s="1"/>
  <c r="AC3124" i="24" s="1"/>
  <c r="P3125" i="24"/>
  <c r="R3125" i="24" s="1"/>
  <c r="AB3125" i="24" s="1"/>
  <c r="AC3125" i="24" s="1"/>
  <c r="P3126" i="24"/>
  <c r="R3126" i="24" s="1"/>
  <c r="AB3126" i="24" s="1"/>
  <c r="AC3126" i="24" s="1"/>
  <c r="P3127" i="24"/>
  <c r="R3127" i="24" s="1"/>
  <c r="AB3127" i="24" s="1"/>
  <c r="AC3127" i="24" s="1"/>
  <c r="P3128" i="24"/>
  <c r="R3128" i="24" s="1"/>
  <c r="AB3128" i="24" s="1"/>
  <c r="AC3128" i="24" s="1"/>
  <c r="P3129" i="24"/>
  <c r="R3129" i="24" s="1"/>
  <c r="AB3129" i="24" s="1"/>
  <c r="AC3129" i="24" s="1"/>
  <c r="P3130" i="24"/>
  <c r="R3130" i="24" s="1"/>
  <c r="AB3130" i="24" s="1"/>
  <c r="AC3130" i="24" s="1"/>
  <c r="P3131" i="24"/>
  <c r="R3131" i="24" s="1"/>
  <c r="AB3131" i="24" s="1"/>
  <c r="AC3131" i="24" s="1"/>
  <c r="P3132" i="24"/>
  <c r="R3132" i="24" s="1"/>
  <c r="AB3132" i="24" s="1"/>
  <c r="AC3132" i="24" s="1"/>
  <c r="P3133" i="24"/>
  <c r="R3133" i="24" s="1"/>
  <c r="AB3133" i="24" s="1"/>
  <c r="AC3133" i="24" s="1"/>
  <c r="P3134" i="24"/>
  <c r="R3134" i="24" s="1"/>
  <c r="AB3134" i="24" s="1"/>
  <c r="AC3134" i="24" s="1"/>
  <c r="P3135" i="24"/>
  <c r="R3135" i="24" s="1"/>
  <c r="AB3135" i="24" s="1"/>
  <c r="AC3135" i="24" s="1"/>
  <c r="P3136" i="24"/>
  <c r="R3136" i="24" s="1"/>
  <c r="AB3136" i="24" s="1"/>
  <c r="AC3136" i="24" s="1"/>
  <c r="P3137" i="24"/>
  <c r="R3137" i="24" s="1"/>
  <c r="AB3137" i="24" s="1"/>
  <c r="AC3137" i="24" s="1"/>
  <c r="P3138" i="24"/>
  <c r="R3138" i="24" s="1"/>
  <c r="AB3138" i="24" s="1"/>
  <c r="AC3138" i="24" s="1"/>
  <c r="P3139" i="24"/>
  <c r="R3139" i="24" s="1"/>
  <c r="AB3139" i="24" s="1"/>
  <c r="AC3139" i="24" s="1"/>
  <c r="P3140" i="24"/>
  <c r="R3140" i="24" s="1"/>
  <c r="AB3140" i="24" s="1"/>
  <c r="AC3140" i="24" s="1"/>
  <c r="P3141" i="24"/>
  <c r="R3141" i="24" s="1"/>
  <c r="AB3141" i="24" s="1"/>
  <c r="AC3141" i="24" s="1"/>
  <c r="P3142" i="24"/>
  <c r="R3142" i="24" s="1"/>
  <c r="AB3142" i="24" s="1"/>
  <c r="AC3142" i="24" s="1"/>
  <c r="P3143" i="24"/>
  <c r="R3143" i="24" s="1"/>
  <c r="AB3143" i="24" s="1"/>
  <c r="AC3143" i="24" s="1"/>
  <c r="P3144" i="24"/>
  <c r="R3144" i="24" s="1"/>
  <c r="AB3144" i="24" s="1"/>
  <c r="AC3144" i="24" s="1"/>
  <c r="P3145" i="24"/>
  <c r="R3145" i="24" s="1"/>
  <c r="AB3145" i="24" s="1"/>
  <c r="AC3145" i="24" s="1"/>
  <c r="P3146" i="24"/>
  <c r="R3146" i="24" s="1"/>
  <c r="AB3146" i="24" s="1"/>
  <c r="AC3146" i="24" s="1"/>
  <c r="P3147" i="24"/>
  <c r="R3147" i="24" s="1"/>
  <c r="AB3147" i="24" s="1"/>
  <c r="AC3147" i="24" s="1"/>
  <c r="P3148" i="24"/>
  <c r="R3148" i="24" s="1"/>
  <c r="AB3148" i="24" s="1"/>
  <c r="AC3148" i="24" s="1"/>
  <c r="P3149" i="24"/>
  <c r="R3149" i="24" s="1"/>
  <c r="AB3149" i="24" s="1"/>
  <c r="AC3149" i="24" s="1"/>
  <c r="P3150" i="24"/>
  <c r="R3150" i="24" s="1"/>
  <c r="AB3150" i="24" s="1"/>
  <c r="AC3150" i="24" s="1"/>
  <c r="P3151" i="24"/>
  <c r="R3151" i="24" s="1"/>
  <c r="AB3151" i="24" s="1"/>
  <c r="AC3151" i="24" s="1"/>
  <c r="P3152" i="24"/>
  <c r="R3152" i="24" s="1"/>
  <c r="AB3152" i="24" s="1"/>
  <c r="AC3152" i="24" s="1"/>
  <c r="P3153" i="24"/>
  <c r="R3153" i="24" s="1"/>
  <c r="AB3153" i="24" s="1"/>
  <c r="AC3153" i="24" s="1"/>
  <c r="P3154" i="24"/>
  <c r="R3154" i="24" s="1"/>
  <c r="AB3154" i="24" s="1"/>
  <c r="AC3154" i="24" s="1"/>
  <c r="P3155" i="24"/>
  <c r="R3155" i="24" s="1"/>
  <c r="AB3155" i="24" s="1"/>
  <c r="AC3155" i="24" s="1"/>
  <c r="P3156" i="24"/>
  <c r="R3156" i="24" s="1"/>
  <c r="AB3156" i="24" s="1"/>
  <c r="AC3156" i="24" s="1"/>
  <c r="P3157" i="24"/>
  <c r="R3157" i="24" s="1"/>
  <c r="AB3157" i="24" s="1"/>
  <c r="AC3157" i="24" s="1"/>
  <c r="P3158" i="24"/>
  <c r="R3158" i="24" s="1"/>
  <c r="AB3158" i="24" s="1"/>
  <c r="AC3158" i="24" s="1"/>
  <c r="P3159" i="24"/>
  <c r="R3159" i="24" s="1"/>
  <c r="AB3159" i="24" s="1"/>
  <c r="AC3159" i="24" s="1"/>
  <c r="P3160" i="24"/>
  <c r="R3160" i="24" s="1"/>
  <c r="AB3160" i="24" s="1"/>
  <c r="AC3160" i="24" s="1"/>
  <c r="P3161" i="24"/>
  <c r="R3161" i="24" s="1"/>
  <c r="AB3161" i="24" s="1"/>
  <c r="AC3161" i="24" s="1"/>
  <c r="P3162" i="24"/>
  <c r="R3162" i="24" s="1"/>
  <c r="AB3162" i="24" s="1"/>
  <c r="AC3162" i="24" s="1"/>
  <c r="P3163" i="24"/>
  <c r="R3163" i="24" s="1"/>
  <c r="AB3163" i="24" s="1"/>
  <c r="AC3163" i="24" s="1"/>
  <c r="P3164" i="24"/>
  <c r="R3164" i="24" s="1"/>
  <c r="AB3164" i="24" s="1"/>
  <c r="AC3164" i="24" s="1"/>
  <c r="P3165" i="24"/>
  <c r="R3165" i="24" s="1"/>
  <c r="AB3165" i="24" s="1"/>
  <c r="AC3165" i="24" s="1"/>
  <c r="P3166" i="24"/>
  <c r="R3166" i="24" s="1"/>
  <c r="AB3166" i="24" s="1"/>
  <c r="AC3166" i="24" s="1"/>
  <c r="P3167" i="24"/>
  <c r="R3167" i="24" s="1"/>
  <c r="AB3167" i="24" s="1"/>
  <c r="AC3167" i="24" s="1"/>
  <c r="P3168" i="24"/>
  <c r="R3168" i="24" s="1"/>
  <c r="AB3168" i="24" s="1"/>
  <c r="AC3168" i="24" s="1"/>
  <c r="P3169" i="24"/>
  <c r="R3169" i="24" s="1"/>
  <c r="AB3169" i="24" s="1"/>
  <c r="AC3169" i="24" s="1"/>
  <c r="P3170" i="24"/>
  <c r="R3170" i="24" s="1"/>
  <c r="AB3170" i="24" s="1"/>
  <c r="AC3170" i="24" s="1"/>
  <c r="P3171" i="24"/>
  <c r="R3171" i="24" s="1"/>
  <c r="AB3171" i="24" s="1"/>
  <c r="AC3171" i="24" s="1"/>
  <c r="P3172" i="24"/>
  <c r="R3172" i="24" s="1"/>
  <c r="AB3172" i="24" s="1"/>
  <c r="AC3172" i="24" s="1"/>
  <c r="P3173" i="24"/>
  <c r="R3173" i="24" s="1"/>
  <c r="AB3173" i="24" s="1"/>
  <c r="AC3173" i="24" s="1"/>
  <c r="P3174" i="24"/>
  <c r="R3174" i="24" s="1"/>
  <c r="AB3174" i="24" s="1"/>
  <c r="AC3174" i="24" s="1"/>
  <c r="P3175" i="24"/>
  <c r="R3175" i="24" s="1"/>
  <c r="AB3175" i="24" s="1"/>
  <c r="AC3175" i="24" s="1"/>
  <c r="P3176" i="24"/>
  <c r="R3176" i="24" s="1"/>
  <c r="AB3176" i="24" s="1"/>
  <c r="AC3176" i="24" s="1"/>
  <c r="P3177" i="24"/>
  <c r="R3177" i="24" s="1"/>
  <c r="AB3177" i="24" s="1"/>
  <c r="AC3177" i="24" s="1"/>
  <c r="P3178" i="24"/>
  <c r="R3178" i="24" s="1"/>
  <c r="AB3178" i="24" s="1"/>
  <c r="AC3178" i="24" s="1"/>
  <c r="P3179" i="24"/>
  <c r="R3179" i="24" s="1"/>
  <c r="AB3179" i="24" s="1"/>
  <c r="AC3179" i="24" s="1"/>
  <c r="P3180" i="24"/>
  <c r="R3180" i="24" s="1"/>
  <c r="AB3180" i="24" s="1"/>
  <c r="AC3180" i="24" s="1"/>
  <c r="P3181" i="24"/>
  <c r="R3181" i="24" s="1"/>
  <c r="AB3181" i="24" s="1"/>
  <c r="AC3181" i="24" s="1"/>
  <c r="P3182" i="24"/>
  <c r="R3182" i="24" s="1"/>
  <c r="AB3182" i="24" s="1"/>
  <c r="AC3182" i="24" s="1"/>
  <c r="P3183" i="24"/>
  <c r="R3183" i="24" s="1"/>
  <c r="AB3183" i="24" s="1"/>
  <c r="AC3183" i="24" s="1"/>
  <c r="P3184" i="24"/>
  <c r="R3184" i="24" s="1"/>
  <c r="AB3184" i="24" s="1"/>
  <c r="AC3184" i="24" s="1"/>
  <c r="P3185" i="24"/>
  <c r="R3185" i="24" s="1"/>
  <c r="AB3185" i="24" s="1"/>
  <c r="AC3185" i="24" s="1"/>
  <c r="P3186" i="24"/>
  <c r="R3186" i="24" s="1"/>
  <c r="AB3186" i="24" s="1"/>
  <c r="AC3186" i="24" s="1"/>
  <c r="P3187" i="24"/>
  <c r="R3187" i="24" s="1"/>
  <c r="AB3187" i="24" s="1"/>
  <c r="AC3187" i="24" s="1"/>
  <c r="P3188" i="24"/>
  <c r="R3188" i="24" s="1"/>
  <c r="AB3188" i="24" s="1"/>
  <c r="AC3188" i="24" s="1"/>
  <c r="P3189" i="24"/>
  <c r="R3189" i="24" s="1"/>
  <c r="AB3189" i="24" s="1"/>
  <c r="AC3189" i="24" s="1"/>
  <c r="P3190" i="24"/>
  <c r="R3190" i="24" s="1"/>
  <c r="AB3190" i="24" s="1"/>
  <c r="AC3190" i="24" s="1"/>
  <c r="P3191" i="24"/>
  <c r="R3191" i="24" s="1"/>
  <c r="AB3191" i="24" s="1"/>
  <c r="AC3191" i="24" s="1"/>
  <c r="P3192" i="24"/>
  <c r="R3192" i="24" s="1"/>
  <c r="AB3192" i="24" s="1"/>
  <c r="AC3192" i="24" s="1"/>
  <c r="P3193" i="24"/>
  <c r="R3193" i="24" s="1"/>
  <c r="AB3193" i="24" s="1"/>
  <c r="AC3193" i="24" s="1"/>
  <c r="P3194" i="24"/>
  <c r="R3194" i="24" s="1"/>
  <c r="AB3194" i="24" s="1"/>
  <c r="AC3194" i="24" s="1"/>
  <c r="P3195" i="24"/>
  <c r="R3195" i="24" s="1"/>
  <c r="AB3195" i="24" s="1"/>
  <c r="AC3195" i="24" s="1"/>
  <c r="P3196" i="24"/>
  <c r="R3196" i="24" s="1"/>
  <c r="AB3196" i="24" s="1"/>
  <c r="AC3196" i="24" s="1"/>
  <c r="P3197" i="24"/>
  <c r="R3197" i="24" s="1"/>
  <c r="AB3197" i="24" s="1"/>
  <c r="AC3197" i="24" s="1"/>
  <c r="P3198" i="24"/>
  <c r="R3198" i="24" s="1"/>
  <c r="AB3198" i="24" s="1"/>
  <c r="AC3198" i="24" s="1"/>
  <c r="P3199" i="24"/>
  <c r="R3199" i="24" s="1"/>
  <c r="AB3199" i="24" s="1"/>
  <c r="AC3199" i="24" s="1"/>
  <c r="P3200" i="24"/>
  <c r="R3200" i="24" s="1"/>
  <c r="AB3200" i="24" s="1"/>
  <c r="AC3200" i="24" s="1"/>
  <c r="P3201" i="24"/>
  <c r="R3201" i="24" s="1"/>
  <c r="AB3201" i="24" s="1"/>
  <c r="AC3201" i="24" s="1"/>
  <c r="P3202" i="24"/>
  <c r="R3202" i="24" s="1"/>
  <c r="AB3202" i="24" s="1"/>
  <c r="AC3202" i="24" s="1"/>
  <c r="P3203" i="24"/>
  <c r="R3203" i="24" s="1"/>
  <c r="AB3203" i="24" s="1"/>
  <c r="AC3203" i="24" s="1"/>
  <c r="P3204" i="24"/>
  <c r="R3204" i="24" s="1"/>
  <c r="AB3204" i="24" s="1"/>
  <c r="AC3204" i="24" s="1"/>
  <c r="P3205" i="24"/>
  <c r="R3205" i="24" s="1"/>
  <c r="AB3205" i="24" s="1"/>
  <c r="AC3205" i="24" s="1"/>
  <c r="P3206" i="24"/>
  <c r="R3206" i="24" s="1"/>
  <c r="AB3206" i="24" s="1"/>
  <c r="AC3206" i="24" s="1"/>
  <c r="P3207" i="24"/>
  <c r="R3207" i="24" s="1"/>
  <c r="AB3207" i="24" s="1"/>
  <c r="AC3207" i="24" s="1"/>
  <c r="P3208" i="24"/>
  <c r="R3208" i="24" s="1"/>
  <c r="AB3208" i="24" s="1"/>
  <c r="AC3208" i="24" s="1"/>
  <c r="P3209" i="24"/>
  <c r="R3209" i="24" s="1"/>
  <c r="AB3209" i="24" s="1"/>
  <c r="AC3209" i="24" s="1"/>
  <c r="P3210" i="24"/>
  <c r="R3210" i="24" s="1"/>
  <c r="AB3210" i="24" s="1"/>
  <c r="AC3210" i="24" s="1"/>
  <c r="P3211" i="24"/>
  <c r="R3211" i="24" s="1"/>
  <c r="AB3211" i="24" s="1"/>
  <c r="AC3211" i="24" s="1"/>
  <c r="P3212" i="24"/>
  <c r="R3212" i="24" s="1"/>
  <c r="AB3212" i="24" s="1"/>
  <c r="AC3212" i="24" s="1"/>
  <c r="P3213" i="24"/>
  <c r="R3213" i="24" s="1"/>
  <c r="AB3213" i="24" s="1"/>
  <c r="AC3213" i="24" s="1"/>
  <c r="P3214" i="24"/>
  <c r="R3214" i="24" s="1"/>
  <c r="AB3214" i="24" s="1"/>
  <c r="AC3214" i="24" s="1"/>
  <c r="P3215" i="24"/>
  <c r="R3215" i="24" s="1"/>
  <c r="AB3215" i="24" s="1"/>
  <c r="AC3215" i="24" s="1"/>
  <c r="P3216" i="24"/>
  <c r="R3216" i="24" s="1"/>
  <c r="AB3216" i="24" s="1"/>
  <c r="AC3216" i="24" s="1"/>
  <c r="P3217" i="24"/>
  <c r="R3217" i="24" s="1"/>
  <c r="AB3217" i="24" s="1"/>
  <c r="AC3217" i="24" s="1"/>
  <c r="P3218" i="24"/>
  <c r="R3218" i="24" s="1"/>
  <c r="AB3218" i="24" s="1"/>
  <c r="AC3218" i="24" s="1"/>
  <c r="P3219" i="24"/>
  <c r="R3219" i="24" s="1"/>
  <c r="AB3219" i="24" s="1"/>
  <c r="AC3219" i="24" s="1"/>
  <c r="P3220" i="24"/>
  <c r="R3220" i="24" s="1"/>
  <c r="AB3220" i="24" s="1"/>
  <c r="AC3220" i="24" s="1"/>
  <c r="P3221" i="24"/>
  <c r="R3221" i="24" s="1"/>
  <c r="AB3221" i="24" s="1"/>
  <c r="AC3221" i="24" s="1"/>
  <c r="P3222" i="24"/>
  <c r="R3222" i="24" s="1"/>
  <c r="AB3222" i="24" s="1"/>
  <c r="AC3222" i="24" s="1"/>
  <c r="P3223" i="24"/>
  <c r="R3223" i="24" s="1"/>
  <c r="AB3223" i="24" s="1"/>
  <c r="AC3223" i="24" s="1"/>
  <c r="P3224" i="24"/>
  <c r="R3224" i="24" s="1"/>
  <c r="AB3224" i="24" s="1"/>
  <c r="AC3224" i="24" s="1"/>
  <c r="P3225" i="24"/>
  <c r="R3225" i="24" s="1"/>
  <c r="AB3225" i="24" s="1"/>
  <c r="AC3225" i="24" s="1"/>
  <c r="P3226" i="24"/>
  <c r="R3226" i="24" s="1"/>
  <c r="AB3226" i="24" s="1"/>
  <c r="AC3226" i="24" s="1"/>
  <c r="P3227" i="24"/>
  <c r="R3227" i="24" s="1"/>
  <c r="AB3227" i="24" s="1"/>
  <c r="AC3227" i="24" s="1"/>
  <c r="P3228" i="24"/>
  <c r="R3228" i="24" s="1"/>
  <c r="AB3228" i="24" s="1"/>
  <c r="AC3228" i="24" s="1"/>
  <c r="P3229" i="24"/>
  <c r="R3229" i="24" s="1"/>
  <c r="AB3229" i="24" s="1"/>
  <c r="AC3229" i="24" s="1"/>
  <c r="P3230" i="24"/>
  <c r="R3230" i="24" s="1"/>
  <c r="AB3230" i="24" s="1"/>
  <c r="AC3230" i="24" s="1"/>
  <c r="P3231" i="24"/>
  <c r="R3231" i="24" s="1"/>
  <c r="AB3231" i="24" s="1"/>
  <c r="AC3231" i="24" s="1"/>
  <c r="P3232" i="24"/>
  <c r="R3232" i="24" s="1"/>
  <c r="AB3232" i="24" s="1"/>
  <c r="AC3232" i="24" s="1"/>
  <c r="P3233" i="24"/>
  <c r="R3233" i="24" s="1"/>
  <c r="AB3233" i="24" s="1"/>
  <c r="AC3233" i="24" s="1"/>
  <c r="P3234" i="24"/>
  <c r="R3234" i="24" s="1"/>
  <c r="AB3234" i="24" s="1"/>
  <c r="AC3234" i="24" s="1"/>
  <c r="P3235" i="24"/>
  <c r="R3235" i="24" s="1"/>
  <c r="AB3235" i="24" s="1"/>
  <c r="AC3235" i="24" s="1"/>
  <c r="P3236" i="24"/>
  <c r="R3236" i="24" s="1"/>
  <c r="AB3236" i="24" s="1"/>
  <c r="AC3236" i="24" s="1"/>
  <c r="P3237" i="24"/>
  <c r="R3237" i="24" s="1"/>
  <c r="AB3237" i="24" s="1"/>
  <c r="AC3237" i="24" s="1"/>
  <c r="P3238" i="24"/>
  <c r="R3238" i="24" s="1"/>
  <c r="AB3238" i="24" s="1"/>
  <c r="AC3238" i="24" s="1"/>
  <c r="P3239" i="24"/>
  <c r="R3239" i="24" s="1"/>
  <c r="AB3239" i="24" s="1"/>
  <c r="AC3239" i="24" s="1"/>
  <c r="P3240" i="24"/>
  <c r="R3240" i="24" s="1"/>
  <c r="AB3240" i="24" s="1"/>
  <c r="AC3240" i="24" s="1"/>
  <c r="P3241" i="24"/>
  <c r="R3241" i="24" s="1"/>
  <c r="AB3241" i="24" s="1"/>
  <c r="AC3241" i="24" s="1"/>
  <c r="P3242" i="24"/>
  <c r="R3242" i="24" s="1"/>
  <c r="AB3242" i="24" s="1"/>
  <c r="AC3242" i="24" s="1"/>
  <c r="P3243" i="24"/>
  <c r="R3243" i="24" s="1"/>
  <c r="AB3243" i="24" s="1"/>
  <c r="AC3243" i="24" s="1"/>
  <c r="P3244" i="24"/>
  <c r="R3244" i="24" s="1"/>
  <c r="AB3244" i="24" s="1"/>
  <c r="AC3244" i="24" s="1"/>
  <c r="P3245" i="24"/>
  <c r="R3245" i="24" s="1"/>
  <c r="AB3245" i="24" s="1"/>
  <c r="AC3245" i="24" s="1"/>
  <c r="P3246" i="24"/>
  <c r="R3246" i="24" s="1"/>
  <c r="AB3246" i="24" s="1"/>
  <c r="AC3246" i="24" s="1"/>
  <c r="P3247" i="24"/>
  <c r="R3247" i="24" s="1"/>
  <c r="AB3247" i="24" s="1"/>
  <c r="AC3247" i="24" s="1"/>
  <c r="P3248" i="24"/>
  <c r="R3248" i="24" s="1"/>
  <c r="AB3248" i="24" s="1"/>
  <c r="AC3248" i="24" s="1"/>
  <c r="P3249" i="24"/>
  <c r="R3249" i="24" s="1"/>
  <c r="AB3249" i="24" s="1"/>
  <c r="AC3249" i="24" s="1"/>
  <c r="P3250" i="24"/>
  <c r="R3250" i="24" s="1"/>
  <c r="AB3250" i="24" s="1"/>
  <c r="AC3250" i="24" s="1"/>
  <c r="P3251" i="24"/>
  <c r="R3251" i="24" s="1"/>
  <c r="AB3251" i="24" s="1"/>
  <c r="AC3251" i="24" s="1"/>
  <c r="P3252" i="24"/>
  <c r="R3252" i="24" s="1"/>
  <c r="AB3252" i="24" s="1"/>
  <c r="AC3252" i="24" s="1"/>
  <c r="P3253" i="24"/>
  <c r="R3253" i="24" s="1"/>
  <c r="AB3253" i="24" s="1"/>
  <c r="AC3253" i="24" s="1"/>
  <c r="P3254" i="24"/>
  <c r="R3254" i="24" s="1"/>
  <c r="AB3254" i="24" s="1"/>
  <c r="AC3254" i="24" s="1"/>
  <c r="P3255" i="24"/>
  <c r="R3255" i="24" s="1"/>
  <c r="AB3255" i="24" s="1"/>
  <c r="AC3255" i="24" s="1"/>
  <c r="P3256" i="24"/>
  <c r="R3256" i="24" s="1"/>
  <c r="AB3256" i="24" s="1"/>
  <c r="AC3256" i="24" s="1"/>
  <c r="P3257" i="24"/>
  <c r="R3257" i="24" s="1"/>
  <c r="AB3257" i="24" s="1"/>
  <c r="AC3257" i="24" s="1"/>
  <c r="P3258" i="24"/>
  <c r="R3258" i="24" s="1"/>
  <c r="AB3258" i="24" s="1"/>
  <c r="AC3258" i="24" s="1"/>
  <c r="P3259" i="24"/>
  <c r="R3259" i="24" s="1"/>
  <c r="AB3259" i="24" s="1"/>
  <c r="AC3259" i="24" s="1"/>
  <c r="P3260" i="24"/>
  <c r="R3260" i="24" s="1"/>
  <c r="AB3260" i="24" s="1"/>
  <c r="AC3260" i="24" s="1"/>
  <c r="P3261" i="24"/>
  <c r="R3261" i="24" s="1"/>
  <c r="AB3261" i="24" s="1"/>
  <c r="AC3261" i="24" s="1"/>
  <c r="P3262" i="24"/>
  <c r="R3262" i="24" s="1"/>
  <c r="AB3262" i="24" s="1"/>
  <c r="AC3262" i="24" s="1"/>
  <c r="P3263" i="24"/>
  <c r="R3263" i="24" s="1"/>
  <c r="AB3263" i="24" s="1"/>
  <c r="AC3263" i="24" s="1"/>
  <c r="P3264" i="24"/>
  <c r="R3264" i="24" s="1"/>
  <c r="AB3264" i="24" s="1"/>
  <c r="AC3264" i="24" s="1"/>
  <c r="P3265" i="24"/>
  <c r="R3265" i="24" s="1"/>
  <c r="AB3265" i="24" s="1"/>
  <c r="AC3265" i="24" s="1"/>
  <c r="P3266" i="24"/>
  <c r="R3266" i="24" s="1"/>
  <c r="AB3266" i="24" s="1"/>
  <c r="AC3266" i="24" s="1"/>
  <c r="P3267" i="24"/>
  <c r="R3267" i="24" s="1"/>
  <c r="AB3267" i="24" s="1"/>
  <c r="AC3267" i="24" s="1"/>
  <c r="P3268" i="24"/>
  <c r="R3268" i="24" s="1"/>
  <c r="AB3268" i="24" s="1"/>
  <c r="AC3268" i="24" s="1"/>
  <c r="P3269" i="24"/>
  <c r="R3269" i="24" s="1"/>
  <c r="AB3269" i="24" s="1"/>
  <c r="AC3269" i="24" s="1"/>
  <c r="P3270" i="24"/>
  <c r="R3270" i="24" s="1"/>
  <c r="AB3270" i="24" s="1"/>
  <c r="AC3270" i="24" s="1"/>
  <c r="P3271" i="24"/>
  <c r="R3271" i="24" s="1"/>
  <c r="AB3271" i="24" s="1"/>
  <c r="AC3271" i="24" s="1"/>
  <c r="P3272" i="24"/>
  <c r="R3272" i="24" s="1"/>
  <c r="AB3272" i="24" s="1"/>
  <c r="AC3272" i="24" s="1"/>
  <c r="P3273" i="24"/>
  <c r="R3273" i="24" s="1"/>
  <c r="AB3273" i="24" s="1"/>
  <c r="AC3273" i="24" s="1"/>
  <c r="P3274" i="24"/>
  <c r="R3274" i="24" s="1"/>
  <c r="AB3274" i="24" s="1"/>
  <c r="AC3274" i="24" s="1"/>
  <c r="P3275" i="24"/>
  <c r="R3275" i="24" s="1"/>
  <c r="AB3275" i="24" s="1"/>
  <c r="AC3275" i="24" s="1"/>
  <c r="P3276" i="24"/>
  <c r="R3276" i="24" s="1"/>
  <c r="AB3276" i="24" s="1"/>
  <c r="AC3276" i="24" s="1"/>
  <c r="P3277" i="24"/>
  <c r="R3277" i="24" s="1"/>
  <c r="AB3277" i="24" s="1"/>
  <c r="AC3277" i="24" s="1"/>
  <c r="P3278" i="24"/>
  <c r="R3278" i="24" s="1"/>
  <c r="AB3278" i="24" s="1"/>
  <c r="AC3278" i="24" s="1"/>
  <c r="P3279" i="24"/>
  <c r="R3279" i="24" s="1"/>
  <c r="AB3279" i="24" s="1"/>
  <c r="AC3279" i="24" s="1"/>
  <c r="P3280" i="24"/>
  <c r="R3280" i="24" s="1"/>
  <c r="AB3280" i="24" s="1"/>
  <c r="AC3280" i="24" s="1"/>
  <c r="P3281" i="24"/>
  <c r="R3281" i="24" s="1"/>
  <c r="AB3281" i="24" s="1"/>
  <c r="AC3281" i="24" s="1"/>
  <c r="P3282" i="24"/>
  <c r="R3282" i="24" s="1"/>
  <c r="AB3282" i="24" s="1"/>
  <c r="AC3282" i="24" s="1"/>
  <c r="P3283" i="24"/>
  <c r="R3283" i="24" s="1"/>
  <c r="AB3283" i="24" s="1"/>
  <c r="AC3283" i="24" s="1"/>
  <c r="P3284" i="24"/>
  <c r="R3284" i="24" s="1"/>
  <c r="AB3284" i="24" s="1"/>
  <c r="AC3284" i="24" s="1"/>
  <c r="P3285" i="24"/>
  <c r="R3285" i="24" s="1"/>
  <c r="AB3285" i="24" s="1"/>
  <c r="AC3285" i="24" s="1"/>
  <c r="P3286" i="24"/>
  <c r="R3286" i="24" s="1"/>
  <c r="AB3286" i="24" s="1"/>
  <c r="AC3286" i="24" s="1"/>
  <c r="P3287" i="24"/>
  <c r="R3287" i="24" s="1"/>
  <c r="AB3287" i="24" s="1"/>
  <c r="AC3287" i="24" s="1"/>
  <c r="P3288" i="24"/>
  <c r="R3288" i="24" s="1"/>
  <c r="AB3288" i="24" s="1"/>
  <c r="AC3288" i="24" s="1"/>
  <c r="P3289" i="24"/>
  <c r="R3289" i="24" s="1"/>
  <c r="AB3289" i="24" s="1"/>
  <c r="AC3289" i="24" s="1"/>
  <c r="P3290" i="24"/>
  <c r="R3290" i="24" s="1"/>
  <c r="AB3290" i="24" s="1"/>
  <c r="AC3290" i="24" s="1"/>
  <c r="P3291" i="24"/>
  <c r="R3291" i="24" s="1"/>
  <c r="AB3291" i="24" s="1"/>
  <c r="AC3291" i="24" s="1"/>
  <c r="P3292" i="24"/>
  <c r="R3292" i="24" s="1"/>
  <c r="AB3292" i="24" s="1"/>
  <c r="AC3292" i="24" s="1"/>
  <c r="P3293" i="24"/>
  <c r="R3293" i="24" s="1"/>
  <c r="AB3293" i="24" s="1"/>
  <c r="AC3293" i="24" s="1"/>
  <c r="P3294" i="24"/>
  <c r="R3294" i="24" s="1"/>
  <c r="AB3294" i="24" s="1"/>
  <c r="AC3294" i="24" s="1"/>
  <c r="P3295" i="24"/>
  <c r="R3295" i="24" s="1"/>
  <c r="AB3295" i="24" s="1"/>
  <c r="AC3295" i="24" s="1"/>
  <c r="P3296" i="24"/>
  <c r="R3296" i="24" s="1"/>
  <c r="AB3296" i="24" s="1"/>
  <c r="AC3296" i="24" s="1"/>
  <c r="P3297" i="24"/>
  <c r="R3297" i="24" s="1"/>
  <c r="AB3297" i="24" s="1"/>
  <c r="AC3297" i="24" s="1"/>
  <c r="P3298" i="24"/>
  <c r="R3298" i="24" s="1"/>
  <c r="AB3298" i="24" s="1"/>
  <c r="AC3298" i="24" s="1"/>
  <c r="P3299" i="24"/>
  <c r="R3299" i="24" s="1"/>
  <c r="AB3299" i="24" s="1"/>
  <c r="AC3299" i="24" s="1"/>
  <c r="P3300" i="24"/>
  <c r="R3300" i="24" s="1"/>
  <c r="AB3300" i="24" s="1"/>
  <c r="AC3300" i="24" s="1"/>
  <c r="P3301" i="24"/>
  <c r="R3301" i="24" s="1"/>
  <c r="AB3301" i="24" s="1"/>
  <c r="AC3301" i="24" s="1"/>
  <c r="P3302" i="24"/>
  <c r="R3302" i="24" s="1"/>
  <c r="AB3302" i="24" s="1"/>
  <c r="AC3302" i="24" s="1"/>
  <c r="P3303" i="24"/>
  <c r="R3303" i="24" s="1"/>
  <c r="AB3303" i="24" s="1"/>
  <c r="AC3303" i="24" s="1"/>
  <c r="P3304" i="24"/>
  <c r="R3304" i="24" s="1"/>
  <c r="AB3304" i="24" s="1"/>
  <c r="AC3304" i="24" s="1"/>
  <c r="P3305" i="24"/>
  <c r="R3305" i="24" s="1"/>
  <c r="AB3305" i="24" s="1"/>
  <c r="AC3305" i="24" s="1"/>
  <c r="P3306" i="24"/>
  <c r="R3306" i="24" s="1"/>
  <c r="AB3306" i="24" s="1"/>
  <c r="AC3306" i="24" s="1"/>
  <c r="P3307" i="24"/>
  <c r="R3307" i="24" s="1"/>
  <c r="AB3307" i="24" s="1"/>
  <c r="AC3307" i="24" s="1"/>
  <c r="P3308" i="24"/>
  <c r="R3308" i="24" s="1"/>
  <c r="AB3308" i="24" s="1"/>
  <c r="AC3308" i="24" s="1"/>
  <c r="P3309" i="24"/>
  <c r="R3309" i="24" s="1"/>
  <c r="AB3309" i="24" s="1"/>
  <c r="AC3309" i="24" s="1"/>
  <c r="P3310" i="24"/>
  <c r="R3310" i="24" s="1"/>
  <c r="AB3310" i="24" s="1"/>
  <c r="AC3310" i="24" s="1"/>
  <c r="P3311" i="24"/>
  <c r="R3311" i="24" s="1"/>
  <c r="AB3311" i="24" s="1"/>
  <c r="AC3311" i="24" s="1"/>
  <c r="P3312" i="24"/>
  <c r="R3312" i="24" s="1"/>
  <c r="AB3312" i="24" s="1"/>
  <c r="AC3312" i="24" s="1"/>
  <c r="P3313" i="24"/>
  <c r="R3313" i="24" s="1"/>
  <c r="AB3313" i="24" s="1"/>
  <c r="AC3313" i="24" s="1"/>
  <c r="P3314" i="24"/>
  <c r="R3314" i="24" s="1"/>
  <c r="AB3314" i="24" s="1"/>
  <c r="AC3314" i="24" s="1"/>
  <c r="P3315" i="24"/>
  <c r="R3315" i="24" s="1"/>
  <c r="AB3315" i="24" s="1"/>
  <c r="AC3315" i="24" s="1"/>
  <c r="P3316" i="24"/>
  <c r="R3316" i="24" s="1"/>
  <c r="AB3316" i="24" s="1"/>
  <c r="AC3316" i="24" s="1"/>
  <c r="P3317" i="24"/>
  <c r="R3317" i="24" s="1"/>
  <c r="AB3317" i="24" s="1"/>
  <c r="AC3317" i="24" s="1"/>
  <c r="P3318" i="24"/>
  <c r="R3318" i="24" s="1"/>
  <c r="AB3318" i="24" s="1"/>
  <c r="AC3318" i="24" s="1"/>
  <c r="P3319" i="24"/>
  <c r="R3319" i="24" s="1"/>
  <c r="AB3319" i="24" s="1"/>
  <c r="AC3319" i="24" s="1"/>
  <c r="P3320" i="24"/>
  <c r="R3320" i="24" s="1"/>
  <c r="AB3320" i="24" s="1"/>
  <c r="AC3320" i="24" s="1"/>
  <c r="P3321" i="24"/>
  <c r="R3321" i="24" s="1"/>
  <c r="AB3321" i="24" s="1"/>
  <c r="AC3321" i="24" s="1"/>
  <c r="P3322" i="24"/>
  <c r="R3322" i="24" s="1"/>
  <c r="AB3322" i="24" s="1"/>
  <c r="AC3322" i="24" s="1"/>
  <c r="P3323" i="24"/>
  <c r="R3323" i="24" s="1"/>
  <c r="AB3323" i="24" s="1"/>
  <c r="AC3323" i="24" s="1"/>
  <c r="P3324" i="24"/>
  <c r="R3324" i="24" s="1"/>
  <c r="AB3324" i="24" s="1"/>
  <c r="AC3324" i="24" s="1"/>
  <c r="P3325" i="24"/>
  <c r="R3325" i="24" s="1"/>
  <c r="AB3325" i="24" s="1"/>
  <c r="AC3325" i="24" s="1"/>
  <c r="P3326" i="24"/>
  <c r="R3326" i="24" s="1"/>
  <c r="AB3326" i="24" s="1"/>
  <c r="AC3326" i="24" s="1"/>
  <c r="P3327" i="24"/>
  <c r="R3327" i="24" s="1"/>
  <c r="AB3327" i="24" s="1"/>
  <c r="AC3327" i="24" s="1"/>
  <c r="P3328" i="24"/>
  <c r="R3328" i="24" s="1"/>
  <c r="AB3328" i="24" s="1"/>
  <c r="AC3328" i="24" s="1"/>
  <c r="P3329" i="24"/>
  <c r="R3329" i="24" s="1"/>
  <c r="AB3329" i="24" s="1"/>
  <c r="AC3329" i="24" s="1"/>
  <c r="P3330" i="24"/>
  <c r="R3330" i="24" s="1"/>
  <c r="AB3330" i="24" s="1"/>
  <c r="AC3330" i="24" s="1"/>
  <c r="P3331" i="24"/>
  <c r="R3331" i="24" s="1"/>
  <c r="AB3331" i="24" s="1"/>
  <c r="AC3331" i="24" s="1"/>
  <c r="P3332" i="24"/>
  <c r="R3332" i="24" s="1"/>
  <c r="AB3332" i="24" s="1"/>
  <c r="AC3332" i="24" s="1"/>
  <c r="P3333" i="24"/>
  <c r="R3333" i="24" s="1"/>
  <c r="AB3333" i="24" s="1"/>
  <c r="AC3333" i="24" s="1"/>
  <c r="P3334" i="24"/>
  <c r="R3334" i="24" s="1"/>
  <c r="AB3334" i="24" s="1"/>
  <c r="AC3334" i="24" s="1"/>
  <c r="P3335" i="24"/>
  <c r="R3335" i="24" s="1"/>
  <c r="AB3335" i="24" s="1"/>
  <c r="AC3335" i="24" s="1"/>
  <c r="P3336" i="24"/>
  <c r="R3336" i="24" s="1"/>
  <c r="AB3336" i="24" s="1"/>
  <c r="AC3336" i="24" s="1"/>
  <c r="P3337" i="24"/>
  <c r="R3337" i="24" s="1"/>
  <c r="AB3337" i="24" s="1"/>
  <c r="AC3337" i="24" s="1"/>
  <c r="P3338" i="24"/>
  <c r="R3338" i="24" s="1"/>
  <c r="AB3338" i="24" s="1"/>
  <c r="AC3338" i="24" s="1"/>
  <c r="P3339" i="24"/>
  <c r="R3339" i="24" s="1"/>
  <c r="AB3339" i="24" s="1"/>
  <c r="AC3339" i="24" s="1"/>
  <c r="P3340" i="24"/>
  <c r="R3340" i="24" s="1"/>
  <c r="AB3340" i="24" s="1"/>
  <c r="AC3340" i="24" s="1"/>
  <c r="P3341" i="24"/>
  <c r="R3341" i="24" s="1"/>
  <c r="AB3341" i="24" s="1"/>
  <c r="AC3341" i="24" s="1"/>
  <c r="P3342" i="24"/>
  <c r="R3342" i="24" s="1"/>
  <c r="AB3342" i="24" s="1"/>
  <c r="AC3342" i="24" s="1"/>
  <c r="P3343" i="24"/>
  <c r="R3343" i="24" s="1"/>
  <c r="AB3343" i="24" s="1"/>
  <c r="AC3343" i="24" s="1"/>
  <c r="P3344" i="24"/>
  <c r="R3344" i="24" s="1"/>
  <c r="AB3344" i="24" s="1"/>
  <c r="AC3344" i="24" s="1"/>
  <c r="P3345" i="24"/>
  <c r="R3345" i="24" s="1"/>
  <c r="AB3345" i="24" s="1"/>
  <c r="AC3345" i="24" s="1"/>
  <c r="P3346" i="24"/>
  <c r="R3346" i="24" s="1"/>
  <c r="AB3346" i="24" s="1"/>
  <c r="AC3346" i="24" s="1"/>
  <c r="P3347" i="24"/>
  <c r="R3347" i="24" s="1"/>
  <c r="AB3347" i="24" s="1"/>
  <c r="AC3347" i="24" s="1"/>
  <c r="P3348" i="24"/>
  <c r="R3348" i="24" s="1"/>
  <c r="AB3348" i="24" s="1"/>
  <c r="AC3348" i="24" s="1"/>
  <c r="P3349" i="24"/>
  <c r="R3349" i="24" s="1"/>
  <c r="AB3349" i="24" s="1"/>
  <c r="AC3349" i="24" s="1"/>
  <c r="P3350" i="24"/>
  <c r="R3350" i="24" s="1"/>
  <c r="AB3350" i="24" s="1"/>
  <c r="AC3350" i="24" s="1"/>
  <c r="P3351" i="24"/>
  <c r="R3351" i="24" s="1"/>
  <c r="AB3351" i="24" s="1"/>
  <c r="AC3351" i="24" s="1"/>
  <c r="P3352" i="24"/>
  <c r="R3352" i="24" s="1"/>
  <c r="AB3352" i="24" s="1"/>
  <c r="AC3352" i="24" s="1"/>
  <c r="P3353" i="24"/>
  <c r="R3353" i="24" s="1"/>
  <c r="AB3353" i="24" s="1"/>
  <c r="AC3353" i="24" s="1"/>
  <c r="P3354" i="24"/>
  <c r="R3354" i="24" s="1"/>
  <c r="AB3354" i="24" s="1"/>
  <c r="AC3354" i="24" s="1"/>
  <c r="P3355" i="24"/>
  <c r="R3355" i="24" s="1"/>
  <c r="AB3355" i="24" s="1"/>
  <c r="AC3355" i="24" s="1"/>
  <c r="P3356" i="24"/>
  <c r="R3356" i="24" s="1"/>
  <c r="AB3356" i="24" s="1"/>
  <c r="AC3356" i="24" s="1"/>
  <c r="P3357" i="24"/>
  <c r="R3357" i="24" s="1"/>
  <c r="AB3357" i="24" s="1"/>
  <c r="AC3357" i="24" s="1"/>
  <c r="P3358" i="24"/>
  <c r="R3358" i="24" s="1"/>
  <c r="AB3358" i="24" s="1"/>
  <c r="AC3358" i="24" s="1"/>
  <c r="P3359" i="24"/>
  <c r="R3359" i="24" s="1"/>
  <c r="AB3359" i="24" s="1"/>
  <c r="AC3359" i="24" s="1"/>
  <c r="P3360" i="24"/>
  <c r="R3360" i="24" s="1"/>
  <c r="AB3360" i="24" s="1"/>
  <c r="AC3360" i="24" s="1"/>
  <c r="P3361" i="24"/>
  <c r="R3361" i="24" s="1"/>
  <c r="AB3361" i="24" s="1"/>
  <c r="AC3361" i="24" s="1"/>
  <c r="P3362" i="24"/>
  <c r="R3362" i="24" s="1"/>
  <c r="AB3362" i="24" s="1"/>
  <c r="AC3362" i="24" s="1"/>
  <c r="P3363" i="24"/>
  <c r="R3363" i="24" s="1"/>
  <c r="AB3363" i="24" s="1"/>
  <c r="AC3363" i="24" s="1"/>
  <c r="P3364" i="24"/>
  <c r="R3364" i="24" s="1"/>
  <c r="AB3364" i="24" s="1"/>
  <c r="AC3364" i="24" s="1"/>
  <c r="P3365" i="24"/>
  <c r="R3365" i="24" s="1"/>
  <c r="AB3365" i="24" s="1"/>
  <c r="AC3365" i="24" s="1"/>
  <c r="P3366" i="24"/>
  <c r="R3366" i="24" s="1"/>
  <c r="AB3366" i="24" s="1"/>
  <c r="AC3366" i="24" s="1"/>
  <c r="P3367" i="24"/>
  <c r="R3367" i="24" s="1"/>
  <c r="AB3367" i="24" s="1"/>
  <c r="AC3367" i="24" s="1"/>
  <c r="P3368" i="24"/>
  <c r="R3368" i="24" s="1"/>
  <c r="AB3368" i="24" s="1"/>
  <c r="AC3368" i="24" s="1"/>
  <c r="P3369" i="24"/>
  <c r="R3369" i="24" s="1"/>
  <c r="AB3369" i="24" s="1"/>
  <c r="AC3369" i="24" s="1"/>
  <c r="P3370" i="24"/>
  <c r="R3370" i="24" s="1"/>
  <c r="AB3370" i="24" s="1"/>
  <c r="AC3370" i="24" s="1"/>
  <c r="P3371" i="24"/>
  <c r="R3371" i="24" s="1"/>
  <c r="AB3371" i="24" s="1"/>
  <c r="AC3371" i="24" s="1"/>
  <c r="P3372" i="24"/>
  <c r="R3372" i="24" s="1"/>
  <c r="AB3372" i="24" s="1"/>
  <c r="AC3372" i="24" s="1"/>
  <c r="P3373" i="24"/>
  <c r="R3373" i="24" s="1"/>
  <c r="AB3373" i="24" s="1"/>
  <c r="AC3373" i="24" s="1"/>
  <c r="P3374" i="24"/>
  <c r="R3374" i="24" s="1"/>
  <c r="AB3374" i="24" s="1"/>
  <c r="AC3374" i="24" s="1"/>
  <c r="P3375" i="24"/>
  <c r="R3375" i="24" s="1"/>
  <c r="AB3375" i="24" s="1"/>
  <c r="AC3375" i="24" s="1"/>
  <c r="P3376" i="24"/>
  <c r="R3376" i="24" s="1"/>
  <c r="AB3376" i="24" s="1"/>
  <c r="AC3376" i="24" s="1"/>
  <c r="P3377" i="24"/>
  <c r="R3377" i="24" s="1"/>
  <c r="AB3377" i="24" s="1"/>
  <c r="AC3377" i="24" s="1"/>
  <c r="P3378" i="24"/>
  <c r="R3378" i="24" s="1"/>
  <c r="AB3378" i="24" s="1"/>
  <c r="AC3378" i="24" s="1"/>
  <c r="P3379" i="24"/>
  <c r="R3379" i="24" s="1"/>
  <c r="AB3379" i="24" s="1"/>
  <c r="AC3379" i="24" s="1"/>
  <c r="P3380" i="24"/>
  <c r="R3380" i="24" s="1"/>
  <c r="AB3380" i="24" s="1"/>
  <c r="AC3380" i="24" s="1"/>
  <c r="P3381" i="24"/>
  <c r="R3381" i="24" s="1"/>
  <c r="AB3381" i="24" s="1"/>
  <c r="AC3381" i="24" s="1"/>
  <c r="P3382" i="24"/>
  <c r="R3382" i="24" s="1"/>
  <c r="AB3382" i="24" s="1"/>
  <c r="AC3382" i="24" s="1"/>
  <c r="P3383" i="24"/>
  <c r="R3383" i="24" s="1"/>
  <c r="AB3383" i="24" s="1"/>
  <c r="AC3383" i="24" s="1"/>
  <c r="P3384" i="24"/>
  <c r="R3384" i="24" s="1"/>
  <c r="AB3384" i="24" s="1"/>
  <c r="AC3384" i="24" s="1"/>
  <c r="P3385" i="24"/>
  <c r="R3385" i="24" s="1"/>
  <c r="AB3385" i="24" s="1"/>
  <c r="AC3385" i="24" s="1"/>
  <c r="P3386" i="24"/>
  <c r="R3386" i="24" s="1"/>
  <c r="AB3386" i="24" s="1"/>
  <c r="AC3386" i="24" s="1"/>
  <c r="P3387" i="24"/>
  <c r="R3387" i="24" s="1"/>
  <c r="AB3387" i="24" s="1"/>
  <c r="AC3387" i="24" s="1"/>
  <c r="P3388" i="24"/>
  <c r="R3388" i="24" s="1"/>
  <c r="AB3388" i="24" s="1"/>
  <c r="AC3388" i="24" s="1"/>
  <c r="P3389" i="24"/>
  <c r="R3389" i="24" s="1"/>
  <c r="AB3389" i="24" s="1"/>
  <c r="AC3389" i="24" s="1"/>
  <c r="P3390" i="24"/>
  <c r="R3390" i="24" s="1"/>
  <c r="AB3390" i="24" s="1"/>
  <c r="AC3390" i="24" s="1"/>
  <c r="P3391" i="24"/>
  <c r="R3391" i="24" s="1"/>
  <c r="AB3391" i="24" s="1"/>
  <c r="AC3391" i="24" s="1"/>
  <c r="P3392" i="24"/>
  <c r="R3392" i="24" s="1"/>
  <c r="AB3392" i="24" s="1"/>
  <c r="AC3392" i="24" s="1"/>
  <c r="P3393" i="24"/>
  <c r="R3393" i="24" s="1"/>
  <c r="AB3393" i="24" s="1"/>
  <c r="AC3393" i="24" s="1"/>
  <c r="P3394" i="24"/>
  <c r="R3394" i="24" s="1"/>
  <c r="AB3394" i="24" s="1"/>
  <c r="AC3394" i="24" s="1"/>
  <c r="P3395" i="24"/>
  <c r="R3395" i="24" s="1"/>
  <c r="AB3395" i="24" s="1"/>
  <c r="AC3395" i="24" s="1"/>
  <c r="P3396" i="24"/>
  <c r="R3396" i="24" s="1"/>
  <c r="AB3396" i="24" s="1"/>
  <c r="AC3396" i="24" s="1"/>
  <c r="P3397" i="24"/>
  <c r="R3397" i="24" s="1"/>
  <c r="AB3397" i="24" s="1"/>
  <c r="AC3397" i="24" s="1"/>
  <c r="P3398" i="24"/>
  <c r="R3398" i="24" s="1"/>
  <c r="AB3398" i="24" s="1"/>
  <c r="AC3398" i="24" s="1"/>
  <c r="P3399" i="24"/>
  <c r="R3399" i="24" s="1"/>
  <c r="AB3399" i="24" s="1"/>
  <c r="AC3399" i="24" s="1"/>
  <c r="P3400" i="24"/>
  <c r="R3400" i="24" s="1"/>
  <c r="AB3400" i="24" s="1"/>
  <c r="AC3400" i="24" s="1"/>
  <c r="P3401" i="24"/>
  <c r="R3401" i="24" s="1"/>
  <c r="AB3401" i="24" s="1"/>
  <c r="AC3401" i="24" s="1"/>
  <c r="P3402" i="24"/>
  <c r="R3402" i="24" s="1"/>
  <c r="AB3402" i="24" s="1"/>
  <c r="AC3402" i="24" s="1"/>
  <c r="P3403" i="24"/>
  <c r="R3403" i="24" s="1"/>
  <c r="AB3403" i="24" s="1"/>
  <c r="AC3403" i="24" s="1"/>
  <c r="P3404" i="24"/>
  <c r="R3404" i="24" s="1"/>
  <c r="AB3404" i="24" s="1"/>
  <c r="AC3404" i="24" s="1"/>
  <c r="P3405" i="24"/>
  <c r="R3405" i="24" s="1"/>
  <c r="AB3405" i="24" s="1"/>
  <c r="AC3405" i="24" s="1"/>
  <c r="P3406" i="24"/>
  <c r="R3406" i="24" s="1"/>
  <c r="AB3406" i="24" s="1"/>
  <c r="AC3406" i="24" s="1"/>
  <c r="P3407" i="24"/>
  <c r="R3407" i="24" s="1"/>
  <c r="AB3407" i="24" s="1"/>
  <c r="AC3407" i="24" s="1"/>
  <c r="P3408" i="24"/>
  <c r="R3408" i="24" s="1"/>
  <c r="AB3408" i="24" s="1"/>
  <c r="AC3408" i="24" s="1"/>
  <c r="P3409" i="24"/>
  <c r="R3409" i="24" s="1"/>
  <c r="AB3409" i="24" s="1"/>
  <c r="AC3409" i="24" s="1"/>
  <c r="P3410" i="24"/>
  <c r="R3410" i="24" s="1"/>
  <c r="AB3410" i="24" s="1"/>
  <c r="AC3410" i="24" s="1"/>
  <c r="P3411" i="24"/>
  <c r="R3411" i="24" s="1"/>
  <c r="AB3411" i="24" s="1"/>
  <c r="AC3411" i="24" s="1"/>
  <c r="P3412" i="24"/>
  <c r="R3412" i="24" s="1"/>
  <c r="AB3412" i="24" s="1"/>
  <c r="AC3412" i="24" s="1"/>
  <c r="P3413" i="24"/>
  <c r="R3413" i="24" s="1"/>
  <c r="AB3413" i="24" s="1"/>
  <c r="AC3413" i="24" s="1"/>
  <c r="P3414" i="24"/>
  <c r="R3414" i="24" s="1"/>
  <c r="AB3414" i="24" s="1"/>
  <c r="AC3414" i="24" s="1"/>
  <c r="P3415" i="24"/>
  <c r="R3415" i="24" s="1"/>
  <c r="AB3415" i="24" s="1"/>
  <c r="AC3415" i="24" s="1"/>
  <c r="P3416" i="24"/>
  <c r="R3416" i="24" s="1"/>
  <c r="AB3416" i="24" s="1"/>
  <c r="AC3416" i="24" s="1"/>
  <c r="P3417" i="24"/>
  <c r="R3417" i="24" s="1"/>
  <c r="AB3417" i="24" s="1"/>
  <c r="AC3417" i="24" s="1"/>
  <c r="P3418" i="24"/>
  <c r="R3418" i="24" s="1"/>
  <c r="AB3418" i="24" s="1"/>
  <c r="AC3418" i="24" s="1"/>
  <c r="P3419" i="24"/>
  <c r="R3419" i="24" s="1"/>
  <c r="AB3419" i="24" s="1"/>
  <c r="AC3419" i="24" s="1"/>
  <c r="P3420" i="24"/>
  <c r="R3420" i="24" s="1"/>
  <c r="AB3420" i="24" s="1"/>
  <c r="AC3420" i="24" s="1"/>
  <c r="P3421" i="24"/>
  <c r="R3421" i="24" s="1"/>
  <c r="AB3421" i="24" s="1"/>
  <c r="AC3421" i="24" s="1"/>
  <c r="P3422" i="24"/>
  <c r="R3422" i="24" s="1"/>
  <c r="AB3422" i="24" s="1"/>
  <c r="AC3422" i="24" s="1"/>
  <c r="P3423" i="24"/>
  <c r="R3423" i="24" s="1"/>
  <c r="AB3423" i="24" s="1"/>
  <c r="AC3423" i="24" s="1"/>
  <c r="P3424" i="24"/>
  <c r="R3424" i="24" s="1"/>
  <c r="AB3424" i="24" s="1"/>
  <c r="AC3424" i="24" s="1"/>
  <c r="P3425" i="24"/>
  <c r="R3425" i="24" s="1"/>
  <c r="AB3425" i="24" s="1"/>
  <c r="AC3425" i="24" s="1"/>
  <c r="P3426" i="24"/>
  <c r="R3426" i="24" s="1"/>
  <c r="AB3426" i="24" s="1"/>
  <c r="AC3426" i="24" s="1"/>
  <c r="P3427" i="24"/>
  <c r="R3427" i="24" s="1"/>
  <c r="AB3427" i="24" s="1"/>
  <c r="AC3427" i="24" s="1"/>
  <c r="P3428" i="24"/>
  <c r="R3428" i="24" s="1"/>
  <c r="AB3428" i="24" s="1"/>
  <c r="AC3428" i="24" s="1"/>
  <c r="P3429" i="24"/>
  <c r="R3429" i="24" s="1"/>
  <c r="AB3429" i="24" s="1"/>
  <c r="AC3429" i="24" s="1"/>
  <c r="P3430" i="24"/>
  <c r="R3430" i="24" s="1"/>
  <c r="AB3430" i="24" s="1"/>
  <c r="AC3430" i="24" s="1"/>
  <c r="P3431" i="24"/>
  <c r="R3431" i="24" s="1"/>
  <c r="AB3431" i="24" s="1"/>
  <c r="AC3431" i="24" s="1"/>
  <c r="P3432" i="24"/>
  <c r="R3432" i="24" s="1"/>
  <c r="AB3432" i="24" s="1"/>
  <c r="AC3432" i="24" s="1"/>
  <c r="P3433" i="24"/>
  <c r="R3433" i="24" s="1"/>
  <c r="AB3433" i="24" s="1"/>
  <c r="AC3433" i="24" s="1"/>
  <c r="P3434" i="24"/>
  <c r="R3434" i="24" s="1"/>
  <c r="AB3434" i="24" s="1"/>
  <c r="AC3434" i="24" s="1"/>
  <c r="P3435" i="24"/>
  <c r="R3435" i="24" s="1"/>
  <c r="AB3435" i="24" s="1"/>
  <c r="AC3435" i="24" s="1"/>
  <c r="P3436" i="24"/>
  <c r="R3436" i="24" s="1"/>
  <c r="AB3436" i="24" s="1"/>
  <c r="AC3436" i="24" s="1"/>
  <c r="P3437" i="24"/>
  <c r="R3437" i="24" s="1"/>
  <c r="AB3437" i="24" s="1"/>
  <c r="AC3437" i="24" s="1"/>
  <c r="P3438" i="24"/>
  <c r="R3438" i="24" s="1"/>
  <c r="AB3438" i="24" s="1"/>
  <c r="AC3438" i="24" s="1"/>
  <c r="P3439" i="24"/>
  <c r="R3439" i="24" s="1"/>
  <c r="AB3439" i="24" s="1"/>
  <c r="AC3439" i="24" s="1"/>
  <c r="P3440" i="24"/>
  <c r="R3440" i="24" s="1"/>
  <c r="AB3440" i="24" s="1"/>
  <c r="AC3440" i="24" s="1"/>
  <c r="P3441" i="24"/>
  <c r="R3441" i="24" s="1"/>
  <c r="AB3441" i="24" s="1"/>
  <c r="AC3441" i="24" s="1"/>
  <c r="P3442" i="24"/>
  <c r="R3442" i="24" s="1"/>
  <c r="AB3442" i="24" s="1"/>
  <c r="AC3442" i="24" s="1"/>
  <c r="P3443" i="24"/>
  <c r="R3443" i="24" s="1"/>
  <c r="AB3443" i="24" s="1"/>
  <c r="AC3443" i="24" s="1"/>
  <c r="P3444" i="24"/>
  <c r="R3444" i="24" s="1"/>
  <c r="AB3444" i="24" s="1"/>
  <c r="AC3444" i="24" s="1"/>
  <c r="P3445" i="24"/>
  <c r="R3445" i="24" s="1"/>
  <c r="AB3445" i="24" s="1"/>
  <c r="AC3445" i="24" s="1"/>
  <c r="P3446" i="24"/>
  <c r="R3446" i="24" s="1"/>
  <c r="AB3446" i="24" s="1"/>
  <c r="AC3446" i="24" s="1"/>
  <c r="P3447" i="24"/>
  <c r="R3447" i="24" s="1"/>
  <c r="AB3447" i="24" s="1"/>
  <c r="AC3447" i="24" s="1"/>
  <c r="P3448" i="24"/>
  <c r="R3448" i="24" s="1"/>
  <c r="AB3448" i="24" s="1"/>
  <c r="AC3448" i="24" s="1"/>
  <c r="P3449" i="24"/>
  <c r="R3449" i="24" s="1"/>
  <c r="AB3449" i="24" s="1"/>
  <c r="AC3449" i="24" s="1"/>
  <c r="P3450" i="24"/>
  <c r="R3450" i="24" s="1"/>
  <c r="AB3450" i="24" s="1"/>
  <c r="AC3450" i="24" s="1"/>
  <c r="P3451" i="24"/>
  <c r="R3451" i="24" s="1"/>
  <c r="AB3451" i="24" s="1"/>
  <c r="AC3451" i="24" s="1"/>
  <c r="P3452" i="24"/>
  <c r="R3452" i="24" s="1"/>
  <c r="AB3452" i="24" s="1"/>
  <c r="AC3452" i="24" s="1"/>
  <c r="P3453" i="24"/>
  <c r="R3453" i="24" s="1"/>
  <c r="AB3453" i="24" s="1"/>
  <c r="AC3453" i="24" s="1"/>
  <c r="P3454" i="24"/>
  <c r="R3454" i="24" s="1"/>
  <c r="AB3454" i="24" s="1"/>
  <c r="AC3454" i="24" s="1"/>
  <c r="P3455" i="24"/>
  <c r="R3455" i="24" s="1"/>
  <c r="AB3455" i="24" s="1"/>
  <c r="AC3455" i="24" s="1"/>
  <c r="P3456" i="24"/>
  <c r="R3456" i="24" s="1"/>
  <c r="AB3456" i="24" s="1"/>
  <c r="AC3456" i="24" s="1"/>
  <c r="P3457" i="24"/>
  <c r="R3457" i="24" s="1"/>
  <c r="AB3457" i="24" s="1"/>
  <c r="AC3457" i="24" s="1"/>
  <c r="P3458" i="24"/>
  <c r="R3458" i="24" s="1"/>
  <c r="AB3458" i="24" s="1"/>
  <c r="AC3458" i="24" s="1"/>
  <c r="P3459" i="24"/>
  <c r="R3459" i="24" s="1"/>
  <c r="AB3459" i="24" s="1"/>
  <c r="AC3459" i="24" s="1"/>
  <c r="P3460" i="24"/>
  <c r="R3460" i="24" s="1"/>
  <c r="AB3460" i="24" s="1"/>
  <c r="AC3460" i="24" s="1"/>
  <c r="P3461" i="24"/>
  <c r="R3461" i="24" s="1"/>
  <c r="AB3461" i="24" s="1"/>
  <c r="AC3461" i="24" s="1"/>
  <c r="P3462" i="24"/>
  <c r="R3462" i="24" s="1"/>
  <c r="AB3462" i="24" s="1"/>
  <c r="AC3462" i="24" s="1"/>
  <c r="P3463" i="24"/>
  <c r="R3463" i="24" s="1"/>
  <c r="AB3463" i="24" s="1"/>
  <c r="AC3463" i="24" s="1"/>
  <c r="P3464" i="24"/>
  <c r="R3464" i="24" s="1"/>
  <c r="AB3464" i="24" s="1"/>
  <c r="AC3464" i="24" s="1"/>
  <c r="P3465" i="24"/>
  <c r="R3465" i="24" s="1"/>
  <c r="AB3465" i="24" s="1"/>
  <c r="AC3465" i="24" s="1"/>
  <c r="P3466" i="24"/>
  <c r="R3466" i="24" s="1"/>
  <c r="AB3466" i="24" s="1"/>
  <c r="AC3466" i="24" s="1"/>
  <c r="P3467" i="24"/>
  <c r="R3467" i="24" s="1"/>
  <c r="AB3467" i="24" s="1"/>
  <c r="AC3467" i="24" s="1"/>
  <c r="P3468" i="24"/>
  <c r="R3468" i="24" s="1"/>
  <c r="AB3468" i="24" s="1"/>
  <c r="AC3468" i="24" s="1"/>
  <c r="P3469" i="24"/>
  <c r="R3469" i="24" s="1"/>
  <c r="AB3469" i="24" s="1"/>
  <c r="AC3469" i="24" s="1"/>
  <c r="P3470" i="24"/>
  <c r="R3470" i="24" s="1"/>
  <c r="AB3470" i="24" s="1"/>
  <c r="AC3470" i="24" s="1"/>
  <c r="P3471" i="24"/>
  <c r="R3471" i="24" s="1"/>
  <c r="AB3471" i="24" s="1"/>
  <c r="AC3471" i="24" s="1"/>
  <c r="P3472" i="24"/>
  <c r="R3472" i="24" s="1"/>
  <c r="AB3472" i="24" s="1"/>
  <c r="AC3472" i="24" s="1"/>
  <c r="P3473" i="24"/>
  <c r="R3473" i="24" s="1"/>
  <c r="AB3473" i="24" s="1"/>
  <c r="AC3473" i="24" s="1"/>
  <c r="P3474" i="24"/>
  <c r="R3474" i="24" s="1"/>
  <c r="AB3474" i="24" s="1"/>
  <c r="AC3474" i="24" s="1"/>
  <c r="P3475" i="24"/>
  <c r="R3475" i="24" s="1"/>
  <c r="AB3475" i="24" s="1"/>
  <c r="AC3475" i="24" s="1"/>
  <c r="P3476" i="24"/>
  <c r="R3476" i="24" s="1"/>
  <c r="AB3476" i="24" s="1"/>
  <c r="AC3476" i="24" s="1"/>
  <c r="P3477" i="24"/>
  <c r="R3477" i="24" s="1"/>
  <c r="AB3477" i="24" s="1"/>
  <c r="AC3477" i="24" s="1"/>
  <c r="P3478" i="24"/>
  <c r="R3478" i="24" s="1"/>
  <c r="AB3478" i="24" s="1"/>
  <c r="AC3478" i="24" s="1"/>
  <c r="P3479" i="24"/>
  <c r="R3479" i="24" s="1"/>
  <c r="AB3479" i="24" s="1"/>
  <c r="AC3479" i="24" s="1"/>
  <c r="P3480" i="24"/>
  <c r="R3480" i="24" s="1"/>
  <c r="AB3480" i="24" s="1"/>
  <c r="AC3480" i="24" s="1"/>
  <c r="P3481" i="24"/>
  <c r="R3481" i="24" s="1"/>
  <c r="AB3481" i="24" s="1"/>
  <c r="AC3481" i="24" s="1"/>
  <c r="P3482" i="24"/>
  <c r="R3482" i="24" s="1"/>
  <c r="AB3482" i="24" s="1"/>
  <c r="AC3482" i="24" s="1"/>
  <c r="P3483" i="24"/>
  <c r="R3483" i="24" s="1"/>
  <c r="AB3483" i="24" s="1"/>
  <c r="AC3483" i="24" s="1"/>
  <c r="P3484" i="24"/>
  <c r="R3484" i="24" s="1"/>
  <c r="AB3484" i="24" s="1"/>
  <c r="AC3484" i="24" s="1"/>
  <c r="P3485" i="24"/>
  <c r="R3485" i="24" s="1"/>
  <c r="AB3485" i="24" s="1"/>
  <c r="AC3485" i="24" s="1"/>
  <c r="P3486" i="24"/>
  <c r="R3486" i="24" s="1"/>
  <c r="AB3486" i="24" s="1"/>
  <c r="AC3486" i="24" s="1"/>
  <c r="P3487" i="24"/>
  <c r="R3487" i="24" s="1"/>
  <c r="AB3487" i="24" s="1"/>
  <c r="AC3487" i="24" s="1"/>
  <c r="P3488" i="24"/>
  <c r="R3488" i="24" s="1"/>
  <c r="AB3488" i="24" s="1"/>
  <c r="AC3488" i="24" s="1"/>
  <c r="P3489" i="24"/>
  <c r="R3489" i="24" s="1"/>
  <c r="AB3489" i="24" s="1"/>
  <c r="AC3489" i="24" s="1"/>
  <c r="P3490" i="24"/>
  <c r="R3490" i="24" s="1"/>
  <c r="AB3490" i="24" s="1"/>
  <c r="AC3490" i="24" s="1"/>
  <c r="P3491" i="24"/>
  <c r="R3491" i="24" s="1"/>
  <c r="AB3491" i="24" s="1"/>
  <c r="AC3491" i="24" s="1"/>
  <c r="P3492" i="24"/>
  <c r="R3492" i="24" s="1"/>
  <c r="AB3492" i="24" s="1"/>
  <c r="AC3492" i="24" s="1"/>
  <c r="P3493" i="24"/>
  <c r="R3493" i="24" s="1"/>
  <c r="AB3493" i="24" s="1"/>
  <c r="AC3493" i="24" s="1"/>
  <c r="P3494" i="24"/>
  <c r="R3494" i="24" s="1"/>
  <c r="AB3494" i="24" s="1"/>
  <c r="AC3494" i="24" s="1"/>
  <c r="P3495" i="24"/>
  <c r="R3495" i="24" s="1"/>
  <c r="AB3495" i="24" s="1"/>
  <c r="AC3495" i="24" s="1"/>
  <c r="P3496" i="24"/>
  <c r="R3496" i="24" s="1"/>
  <c r="AB3496" i="24" s="1"/>
  <c r="AC3496" i="24" s="1"/>
  <c r="P3497" i="24"/>
  <c r="R3497" i="24" s="1"/>
  <c r="AB3497" i="24" s="1"/>
  <c r="AC3497" i="24" s="1"/>
  <c r="P3498" i="24"/>
  <c r="R3498" i="24" s="1"/>
  <c r="AB3498" i="24" s="1"/>
  <c r="AC3498" i="24" s="1"/>
  <c r="P3499" i="24"/>
  <c r="R3499" i="24" s="1"/>
  <c r="AB3499" i="24" s="1"/>
  <c r="AC3499" i="24" s="1"/>
  <c r="P3500" i="24"/>
  <c r="R3500" i="24" s="1"/>
  <c r="AB3500" i="24" s="1"/>
  <c r="AC3500" i="24" s="1"/>
  <c r="P3501" i="24"/>
  <c r="R3501" i="24" s="1"/>
  <c r="AB3501" i="24" s="1"/>
  <c r="AC3501" i="24" s="1"/>
  <c r="P3502" i="24"/>
  <c r="R3502" i="24" s="1"/>
  <c r="AB3502" i="24" s="1"/>
  <c r="AC3502" i="24" s="1"/>
  <c r="P3503" i="24"/>
  <c r="R3503" i="24" s="1"/>
  <c r="AB3503" i="24" s="1"/>
  <c r="AC3503" i="24" s="1"/>
  <c r="P3504" i="24"/>
  <c r="R3504" i="24" s="1"/>
  <c r="AB3504" i="24" s="1"/>
  <c r="AC3504" i="24" s="1"/>
  <c r="P3505" i="24"/>
  <c r="R3505" i="24" s="1"/>
  <c r="AB3505" i="24" s="1"/>
  <c r="AC3505" i="24" s="1"/>
  <c r="P3506" i="24"/>
  <c r="R3506" i="24" s="1"/>
  <c r="AB3506" i="24" s="1"/>
  <c r="AC3506" i="24" s="1"/>
  <c r="P3507" i="24"/>
  <c r="R3507" i="24" s="1"/>
  <c r="AB3507" i="24" s="1"/>
  <c r="AC3507" i="24" s="1"/>
  <c r="P3508" i="24"/>
  <c r="R3508" i="24" s="1"/>
  <c r="AB3508" i="24" s="1"/>
  <c r="AC3508" i="24" s="1"/>
  <c r="P3509" i="24"/>
  <c r="R3509" i="24" s="1"/>
  <c r="AB3509" i="24" s="1"/>
  <c r="AC3509" i="24" s="1"/>
  <c r="P3510" i="24"/>
  <c r="R3510" i="24" s="1"/>
  <c r="AB3510" i="24" s="1"/>
  <c r="AC3510" i="24" s="1"/>
  <c r="P3511" i="24"/>
  <c r="R3511" i="24" s="1"/>
  <c r="AB3511" i="24" s="1"/>
  <c r="AC3511" i="24" s="1"/>
  <c r="P3512" i="24"/>
  <c r="R3512" i="24" s="1"/>
  <c r="AB3512" i="24" s="1"/>
  <c r="AC3512" i="24" s="1"/>
  <c r="P3513" i="24"/>
  <c r="R3513" i="24" s="1"/>
  <c r="AB3513" i="24" s="1"/>
  <c r="AC3513" i="24" s="1"/>
  <c r="P3514" i="24"/>
  <c r="R3514" i="24" s="1"/>
  <c r="AB3514" i="24" s="1"/>
  <c r="AC3514" i="24" s="1"/>
  <c r="P3515" i="24"/>
  <c r="R3515" i="24" s="1"/>
  <c r="AB3515" i="24" s="1"/>
  <c r="AC3515" i="24" s="1"/>
  <c r="P3516" i="24"/>
  <c r="R3516" i="24" s="1"/>
  <c r="AB3516" i="24" s="1"/>
  <c r="AC3516" i="24" s="1"/>
  <c r="P3517" i="24"/>
  <c r="R3517" i="24" s="1"/>
  <c r="AB3517" i="24" s="1"/>
  <c r="AC3517" i="24" s="1"/>
  <c r="P3518" i="24"/>
  <c r="R3518" i="24" s="1"/>
  <c r="AB3518" i="24" s="1"/>
  <c r="AC3518" i="24" s="1"/>
  <c r="P3519" i="24"/>
  <c r="R3519" i="24" s="1"/>
  <c r="AB3519" i="24" s="1"/>
  <c r="AC3519" i="24" s="1"/>
  <c r="P3520" i="24"/>
  <c r="R3520" i="24" s="1"/>
  <c r="AB3520" i="24" s="1"/>
  <c r="AC3520" i="24" s="1"/>
  <c r="P3521" i="24"/>
  <c r="R3521" i="24" s="1"/>
  <c r="AB3521" i="24" s="1"/>
  <c r="AC3521" i="24" s="1"/>
  <c r="P3522" i="24"/>
  <c r="R3522" i="24" s="1"/>
  <c r="AB3522" i="24" s="1"/>
  <c r="AC3522" i="24" s="1"/>
  <c r="P3523" i="24"/>
  <c r="R3523" i="24" s="1"/>
  <c r="AB3523" i="24" s="1"/>
  <c r="AC3523" i="24" s="1"/>
  <c r="P3524" i="24"/>
  <c r="R3524" i="24" s="1"/>
  <c r="AB3524" i="24" s="1"/>
  <c r="AC3524" i="24" s="1"/>
  <c r="P3525" i="24"/>
  <c r="R3525" i="24" s="1"/>
  <c r="AB3525" i="24" s="1"/>
  <c r="AC3525" i="24" s="1"/>
  <c r="P3526" i="24"/>
  <c r="R3526" i="24" s="1"/>
  <c r="AB3526" i="24" s="1"/>
  <c r="AC3526" i="24" s="1"/>
  <c r="P3527" i="24"/>
  <c r="R3527" i="24" s="1"/>
  <c r="AB3527" i="24" s="1"/>
  <c r="AC3527" i="24" s="1"/>
  <c r="P3528" i="24"/>
  <c r="R3528" i="24" s="1"/>
  <c r="AB3528" i="24" s="1"/>
  <c r="AC3528" i="24" s="1"/>
  <c r="P3529" i="24"/>
  <c r="R3529" i="24" s="1"/>
  <c r="AB3529" i="24" s="1"/>
  <c r="AC3529" i="24" s="1"/>
  <c r="P3530" i="24"/>
  <c r="R3530" i="24" s="1"/>
  <c r="AB3530" i="24" s="1"/>
  <c r="AC3530" i="24" s="1"/>
  <c r="P3531" i="24"/>
  <c r="R3531" i="24" s="1"/>
  <c r="AB3531" i="24" s="1"/>
  <c r="AC3531" i="24" s="1"/>
  <c r="P3532" i="24"/>
  <c r="R3532" i="24" s="1"/>
  <c r="AB3532" i="24" s="1"/>
  <c r="AC3532" i="24" s="1"/>
  <c r="P3533" i="24"/>
  <c r="R3533" i="24" s="1"/>
  <c r="AB3533" i="24" s="1"/>
  <c r="AC3533" i="24" s="1"/>
  <c r="P3534" i="24"/>
  <c r="R3534" i="24" s="1"/>
  <c r="AB3534" i="24" s="1"/>
  <c r="AC3534" i="24" s="1"/>
  <c r="P3535" i="24"/>
  <c r="R3535" i="24" s="1"/>
  <c r="AB3535" i="24" s="1"/>
  <c r="AC3535" i="24" s="1"/>
  <c r="P3536" i="24"/>
  <c r="R3536" i="24" s="1"/>
  <c r="AB3536" i="24" s="1"/>
  <c r="AC3536" i="24" s="1"/>
  <c r="P3537" i="24"/>
  <c r="R3537" i="24" s="1"/>
  <c r="AB3537" i="24" s="1"/>
  <c r="AC3537" i="24" s="1"/>
  <c r="P3538" i="24"/>
  <c r="R3538" i="24" s="1"/>
  <c r="AB3538" i="24" s="1"/>
  <c r="AC3538" i="24" s="1"/>
  <c r="P3539" i="24"/>
  <c r="R3539" i="24" s="1"/>
  <c r="AB3539" i="24" s="1"/>
  <c r="AC3539" i="24" s="1"/>
  <c r="P3540" i="24"/>
  <c r="R3540" i="24" s="1"/>
  <c r="AB3540" i="24" s="1"/>
  <c r="AC3540" i="24" s="1"/>
  <c r="P3541" i="24"/>
  <c r="R3541" i="24" s="1"/>
  <c r="AB3541" i="24" s="1"/>
  <c r="AC3541" i="24" s="1"/>
  <c r="P3542" i="24"/>
  <c r="R3542" i="24" s="1"/>
  <c r="AB3542" i="24" s="1"/>
  <c r="AC3542" i="24" s="1"/>
  <c r="P3543" i="24"/>
  <c r="R3543" i="24" s="1"/>
  <c r="AB3543" i="24" s="1"/>
  <c r="AC3543" i="24" s="1"/>
  <c r="P3544" i="24"/>
  <c r="R3544" i="24" s="1"/>
  <c r="AB3544" i="24" s="1"/>
  <c r="AC3544" i="24" s="1"/>
  <c r="P3545" i="24"/>
  <c r="R3545" i="24" s="1"/>
  <c r="AB3545" i="24" s="1"/>
  <c r="AC3545" i="24" s="1"/>
  <c r="P3546" i="24"/>
  <c r="R3546" i="24" s="1"/>
  <c r="AB3546" i="24" s="1"/>
  <c r="AC3546" i="24" s="1"/>
  <c r="P3547" i="24"/>
  <c r="R3547" i="24" s="1"/>
  <c r="AB3547" i="24" s="1"/>
  <c r="AC3547" i="24" s="1"/>
  <c r="P3548" i="24"/>
  <c r="R3548" i="24" s="1"/>
  <c r="AB3548" i="24" s="1"/>
  <c r="AC3548" i="24" s="1"/>
  <c r="P3549" i="24"/>
  <c r="R3549" i="24" s="1"/>
  <c r="AB3549" i="24" s="1"/>
  <c r="AC3549" i="24" s="1"/>
  <c r="P3550" i="24"/>
  <c r="R3550" i="24" s="1"/>
  <c r="AB3550" i="24" s="1"/>
  <c r="AC3550" i="24" s="1"/>
  <c r="P3551" i="24"/>
  <c r="R3551" i="24" s="1"/>
  <c r="AB3551" i="24" s="1"/>
  <c r="AC3551" i="24" s="1"/>
  <c r="P3552" i="24"/>
  <c r="R3552" i="24" s="1"/>
  <c r="AB3552" i="24" s="1"/>
  <c r="AC3552" i="24" s="1"/>
  <c r="P3553" i="24"/>
  <c r="R3553" i="24" s="1"/>
  <c r="AB3553" i="24" s="1"/>
  <c r="AC3553" i="24" s="1"/>
  <c r="P3554" i="24"/>
  <c r="R3554" i="24" s="1"/>
  <c r="AB3554" i="24" s="1"/>
  <c r="AC3554" i="24" s="1"/>
  <c r="P3555" i="24"/>
  <c r="R3555" i="24" s="1"/>
  <c r="AB3555" i="24" s="1"/>
  <c r="AC3555" i="24" s="1"/>
  <c r="P3556" i="24"/>
  <c r="R3556" i="24" s="1"/>
  <c r="AB3556" i="24" s="1"/>
  <c r="AC3556" i="24" s="1"/>
  <c r="P3557" i="24"/>
  <c r="R3557" i="24" s="1"/>
  <c r="AB3557" i="24" s="1"/>
  <c r="AC3557" i="24" s="1"/>
  <c r="P3558" i="24"/>
  <c r="R3558" i="24" s="1"/>
  <c r="AB3558" i="24" s="1"/>
  <c r="AC3558" i="24" s="1"/>
  <c r="P3559" i="24"/>
  <c r="R3559" i="24" s="1"/>
  <c r="AB3559" i="24" s="1"/>
  <c r="AC3559" i="24" s="1"/>
  <c r="P3560" i="24"/>
  <c r="R3560" i="24" s="1"/>
  <c r="AB3560" i="24" s="1"/>
  <c r="AC3560" i="24" s="1"/>
  <c r="P3561" i="24"/>
  <c r="R3561" i="24" s="1"/>
  <c r="AB3561" i="24" s="1"/>
  <c r="AC3561" i="24" s="1"/>
  <c r="P3562" i="24"/>
  <c r="R3562" i="24" s="1"/>
  <c r="AB3562" i="24" s="1"/>
  <c r="AC3562" i="24" s="1"/>
  <c r="P3563" i="24"/>
  <c r="R3563" i="24" s="1"/>
  <c r="AB3563" i="24" s="1"/>
  <c r="AC3563" i="24" s="1"/>
  <c r="P3564" i="24"/>
  <c r="R3564" i="24" s="1"/>
  <c r="AB3564" i="24" s="1"/>
  <c r="AC3564" i="24" s="1"/>
  <c r="P3565" i="24"/>
  <c r="R3565" i="24" s="1"/>
  <c r="AB3565" i="24" s="1"/>
  <c r="AC3565" i="24" s="1"/>
  <c r="P3566" i="24"/>
  <c r="R3566" i="24" s="1"/>
  <c r="AB3566" i="24" s="1"/>
  <c r="AC3566" i="24" s="1"/>
  <c r="P3567" i="24"/>
  <c r="R3567" i="24" s="1"/>
  <c r="AB3567" i="24" s="1"/>
  <c r="AC3567" i="24" s="1"/>
  <c r="P3568" i="24"/>
  <c r="R3568" i="24" s="1"/>
  <c r="AB3568" i="24" s="1"/>
  <c r="AC3568" i="24" s="1"/>
  <c r="P3569" i="24"/>
  <c r="R3569" i="24" s="1"/>
  <c r="AB3569" i="24" s="1"/>
  <c r="AC3569" i="24" s="1"/>
  <c r="P3570" i="24"/>
  <c r="R3570" i="24" s="1"/>
  <c r="AB3570" i="24" s="1"/>
  <c r="AC3570" i="24" s="1"/>
  <c r="P3571" i="24"/>
  <c r="R3571" i="24" s="1"/>
  <c r="AB3571" i="24" s="1"/>
  <c r="AC3571" i="24" s="1"/>
  <c r="P3572" i="24"/>
  <c r="R3572" i="24" s="1"/>
  <c r="AB3572" i="24" s="1"/>
  <c r="AC3572" i="24" s="1"/>
  <c r="P3573" i="24"/>
  <c r="R3573" i="24" s="1"/>
  <c r="AB3573" i="24" s="1"/>
  <c r="AC3573" i="24" s="1"/>
  <c r="P3574" i="24"/>
  <c r="R3574" i="24" s="1"/>
  <c r="AB3574" i="24" s="1"/>
  <c r="AC3574" i="24" s="1"/>
  <c r="P3575" i="24"/>
  <c r="R3575" i="24" s="1"/>
  <c r="AB3575" i="24" s="1"/>
  <c r="AC3575" i="24" s="1"/>
  <c r="P3576" i="24"/>
  <c r="R3576" i="24" s="1"/>
  <c r="AB3576" i="24" s="1"/>
  <c r="AC3576" i="24" s="1"/>
  <c r="P3577" i="24"/>
  <c r="R3577" i="24" s="1"/>
  <c r="AB3577" i="24" s="1"/>
  <c r="AC3577" i="24" s="1"/>
  <c r="P3578" i="24"/>
  <c r="R3578" i="24" s="1"/>
  <c r="AB3578" i="24" s="1"/>
  <c r="AC3578" i="24" s="1"/>
  <c r="P3579" i="24"/>
  <c r="R3579" i="24" s="1"/>
  <c r="AB3579" i="24" s="1"/>
  <c r="AC3579" i="24" s="1"/>
  <c r="P3580" i="24"/>
  <c r="R3580" i="24" s="1"/>
  <c r="AB3580" i="24" s="1"/>
  <c r="AC3580" i="24" s="1"/>
  <c r="P3581" i="24"/>
  <c r="R3581" i="24" s="1"/>
  <c r="AB3581" i="24" s="1"/>
  <c r="AC3581" i="24" s="1"/>
  <c r="P3582" i="24"/>
  <c r="R3582" i="24" s="1"/>
  <c r="AB3582" i="24" s="1"/>
  <c r="AC3582" i="24" s="1"/>
  <c r="P3583" i="24"/>
  <c r="R3583" i="24" s="1"/>
  <c r="AB3583" i="24" s="1"/>
  <c r="AC3583" i="24" s="1"/>
  <c r="P3584" i="24"/>
  <c r="R3584" i="24" s="1"/>
  <c r="AB3584" i="24" s="1"/>
  <c r="AC3584" i="24" s="1"/>
  <c r="P3585" i="24"/>
  <c r="R3585" i="24" s="1"/>
  <c r="AB3585" i="24" s="1"/>
  <c r="AC3585" i="24" s="1"/>
  <c r="P3586" i="24"/>
  <c r="R3586" i="24" s="1"/>
  <c r="AB3586" i="24" s="1"/>
  <c r="AC3586" i="24" s="1"/>
  <c r="P3587" i="24"/>
  <c r="R3587" i="24" s="1"/>
  <c r="AB3587" i="24" s="1"/>
  <c r="AC3587" i="24" s="1"/>
  <c r="P3588" i="24"/>
  <c r="R3588" i="24" s="1"/>
  <c r="AB3588" i="24" s="1"/>
  <c r="AC3588" i="24" s="1"/>
  <c r="P3589" i="24"/>
  <c r="R3589" i="24" s="1"/>
  <c r="AB3589" i="24" s="1"/>
  <c r="AC3589" i="24" s="1"/>
  <c r="P3590" i="24"/>
  <c r="R3590" i="24" s="1"/>
  <c r="AB3590" i="24" s="1"/>
  <c r="AC3590" i="24" s="1"/>
  <c r="P3591" i="24"/>
  <c r="R3591" i="24" s="1"/>
  <c r="AB3591" i="24" s="1"/>
  <c r="AC3591" i="24" s="1"/>
  <c r="P3592" i="24"/>
  <c r="R3592" i="24" s="1"/>
  <c r="AB3592" i="24" s="1"/>
  <c r="AC3592" i="24" s="1"/>
  <c r="P3593" i="24"/>
  <c r="R3593" i="24" s="1"/>
  <c r="AB3593" i="24" s="1"/>
  <c r="AC3593" i="24" s="1"/>
  <c r="P3594" i="24"/>
  <c r="R3594" i="24" s="1"/>
  <c r="AB3594" i="24" s="1"/>
  <c r="AC3594" i="24" s="1"/>
  <c r="P3595" i="24"/>
  <c r="R3595" i="24" s="1"/>
  <c r="AB3595" i="24" s="1"/>
  <c r="AC3595" i="24" s="1"/>
  <c r="P3596" i="24"/>
  <c r="R3596" i="24" s="1"/>
  <c r="AB3596" i="24" s="1"/>
  <c r="AC3596" i="24" s="1"/>
  <c r="P3597" i="24"/>
  <c r="R3597" i="24" s="1"/>
  <c r="AB3597" i="24" s="1"/>
  <c r="AC3597" i="24" s="1"/>
  <c r="P3598" i="24"/>
  <c r="R3598" i="24" s="1"/>
  <c r="AB3598" i="24" s="1"/>
  <c r="AC3598" i="24" s="1"/>
  <c r="P3599" i="24"/>
  <c r="R3599" i="24" s="1"/>
  <c r="AB3599" i="24" s="1"/>
  <c r="AC3599" i="24" s="1"/>
  <c r="P3600" i="24"/>
  <c r="R3600" i="24" s="1"/>
  <c r="AB3600" i="24" s="1"/>
  <c r="AC3600" i="24" s="1"/>
  <c r="P3601" i="24"/>
  <c r="R3601" i="24" s="1"/>
  <c r="AB3601" i="24" s="1"/>
  <c r="AC3601" i="24" s="1"/>
  <c r="P3602" i="24"/>
  <c r="R3602" i="24" s="1"/>
  <c r="AB3602" i="24" s="1"/>
  <c r="AC3602" i="24" s="1"/>
  <c r="P3603" i="24"/>
  <c r="R3603" i="24" s="1"/>
  <c r="AB3603" i="24" s="1"/>
  <c r="AC3603" i="24" s="1"/>
  <c r="P3604" i="24"/>
  <c r="R3604" i="24" s="1"/>
  <c r="AB3604" i="24" s="1"/>
  <c r="AC3604" i="24" s="1"/>
  <c r="P3605" i="24"/>
  <c r="R3605" i="24" s="1"/>
  <c r="AB3605" i="24" s="1"/>
  <c r="AC3605" i="24" s="1"/>
  <c r="P3606" i="24"/>
  <c r="R3606" i="24" s="1"/>
  <c r="AB3606" i="24" s="1"/>
  <c r="AC3606" i="24" s="1"/>
  <c r="P3607" i="24"/>
  <c r="R3607" i="24" s="1"/>
  <c r="AB3607" i="24" s="1"/>
  <c r="AC3607" i="24" s="1"/>
  <c r="P3608" i="24"/>
  <c r="R3608" i="24" s="1"/>
  <c r="AB3608" i="24" s="1"/>
  <c r="AC3608" i="24" s="1"/>
  <c r="P3609" i="24"/>
  <c r="R3609" i="24" s="1"/>
  <c r="AB3609" i="24" s="1"/>
  <c r="AC3609" i="24" s="1"/>
  <c r="P3610" i="24"/>
  <c r="R3610" i="24" s="1"/>
  <c r="AB3610" i="24" s="1"/>
  <c r="AC3610" i="24" s="1"/>
  <c r="P3611" i="24"/>
  <c r="R3611" i="24" s="1"/>
  <c r="AB3611" i="24" s="1"/>
  <c r="AC3611" i="24" s="1"/>
  <c r="P3612" i="24"/>
  <c r="R3612" i="24" s="1"/>
  <c r="AB3612" i="24" s="1"/>
  <c r="AC3612" i="24" s="1"/>
  <c r="P3613" i="24"/>
  <c r="R3613" i="24" s="1"/>
  <c r="AB3613" i="24" s="1"/>
  <c r="AC3613" i="24" s="1"/>
  <c r="P3614" i="24"/>
  <c r="R3614" i="24" s="1"/>
  <c r="AB3614" i="24" s="1"/>
  <c r="AC3614" i="24" s="1"/>
  <c r="P3615" i="24"/>
  <c r="R3615" i="24" s="1"/>
  <c r="AB3615" i="24" s="1"/>
  <c r="AC3615" i="24" s="1"/>
  <c r="P3616" i="24"/>
  <c r="R3616" i="24" s="1"/>
  <c r="AB3616" i="24" s="1"/>
  <c r="AC3616" i="24" s="1"/>
  <c r="P3617" i="24"/>
  <c r="R3617" i="24" s="1"/>
  <c r="AB3617" i="24" s="1"/>
  <c r="AC3617" i="24" s="1"/>
  <c r="P3618" i="24"/>
  <c r="R3618" i="24" s="1"/>
  <c r="AB3618" i="24" s="1"/>
  <c r="AC3618" i="24" s="1"/>
  <c r="P3619" i="24"/>
  <c r="R3619" i="24" s="1"/>
  <c r="AB3619" i="24" s="1"/>
  <c r="AC3619" i="24" s="1"/>
  <c r="P3620" i="24"/>
  <c r="R3620" i="24" s="1"/>
  <c r="AB3620" i="24" s="1"/>
  <c r="AC3620" i="24" s="1"/>
  <c r="P3621" i="24"/>
  <c r="R3621" i="24" s="1"/>
  <c r="AB3621" i="24" s="1"/>
  <c r="AC3621" i="24" s="1"/>
  <c r="P3622" i="24"/>
  <c r="R3622" i="24" s="1"/>
  <c r="AB3622" i="24" s="1"/>
  <c r="AC3622" i="24" s="1"/>
  <c r="P3623" i="24"/>
  <c r="R3623" i="24" s="1"/>
  <c r="AB3623" i="24" s="1"/>
  <c r="AC3623" i="24" s="1"/>
  <c r="P3624" i="24"/>
  <c r="R3624" i="24" s="1"/>
  <c r="AB3624" i="24" s="1"/>
  <c r="AC3624" i="24" s="1"/>
  <c r="P3625" i="24"/>
  <c r="R3625" i="24" s="1"/>
  <c r="AB3625" i="24" s="1"/>
  <c r="AC3625" i="24" s="1"/>
  <c r="P3626" i="24"/>
  <c r="R3626" i="24" s="1"/>
  <c r="AB3626" i="24" s="1"/>
  <c r="AC3626" i="24" s="1"/>
  <c r="P3627" i="24"/>
  <c r="R3627" i="24" s="1"/>
  <c r="AB3627" i="24" s="1"/>
  <c r="AC3627" i="24" s="1"/>
  <c r="P3628" i="24"/>
  <c r="R3628" i="24" s="1"/>
  <c r="AB3628" i="24" s="1"/>
  <c r="AC3628" i="24" s="1"/>
  <c r="P3629" i="24"/>
  <c r="R3629" i="24" s="1"/>
  <c r="AB3629" i="24" s="1"/>
  <c r="AC3629" i="24" s="1"/>
  <c r="P3630" i="24"/>
  <c r="R3630" i="24" s="1"/>
  <c r="AB3630" i="24" s="1"/>
  <c r="AC3630" i="24" s="1"/>
  <c r="P3631" i="24"/>
  <c r="R3631" i="24" s="1"/>
  <c r="AB3631" i="24" s="1"/>
  <c r="AC3631" i="24" s="1"/>
  <c r="P3632" i="24"/>
  <c r="R3632" i="24" s="1"/>
  <c r="AB3632" i="24" s="1"/>
  <c r="AC3632" i="24" s="1"/>
  <c r="P3633" i="24"/>
  <c r="R3633" i="24" s="1"/>
  <c r="AB3633" i="24" s="1"/>
  <c r="AC3633" i="24" s="1"/>
  <c r="P3634" i="24"/>
  <c r="R3634" i="24" s="1"/>
  <c r="AB3634" i="24" s="1"/>
  <c r="AC3634" i="24" s="1"/>
  <c r="P3635" i="24"/>
  <c r="R3635" i="24" s="1"/>
  <c r="AB3635" i="24" s="1"/>
  <c r="AC3635" i="24" s="1"/>
  <c r="P3636" i="24"/>
  <c r="R3636" i="24" s="1"/>
  <c r="AB3636" i="24" s="1"/>
  <c r="AC3636" i="24" s="1"/>
  <c r="P3637" i="24"/>
  <c r="R3637" i="24" s="1"/>
  <c r="AB3637" i="24" s="1"/>
  <c r="AC3637" i="24" s="1"/>
  <c r="P3638" i="24"/>
  <c r="R3638" i="24" s="1"/>
  <c r="AB3638" i="24" s="1"/>
  <c r="AC3638" i="24" s="1"/>
  <c r="P3639" i="24"/>
  <c r="R3639" i="24" s="1"/>
  <c r="AB3639" i="24" s="1"/>
  <c r="AC3639" i="24" s="1"/>
  <c r="P3640" i="24"/>
  <c r="R3640" i="24" s="1"/>
  <c r="AB3640" i="24" s="1"/>
  <c r="AC3640" i="24" s="1"/>
  <c r="P3641" i="24"/>
  <c r="R3641" i="24" s="1"/>
  <c r="AB3641" i="24" s="1"/>
  <c r="AC3641" i="24" s="1"/>
  <c r="P3642" i="24"/>
  <c r="R3642" i="24" s="1"/>
  <c r="AB3642" i="24" s="1"/>
  <c r="AC3642" i="24" s="1"/>
  <c r="P3643" i="24"/>
  <c r="R3643" i="24" s="1"/>
  <c r="AB3643" i="24" s="1"/>
  <c r="AC3643" i="24" s="1"/>
  <c r="P3644" i="24"/>
  <c r="R3644" i="24" s="1"/>
  <c r="AB3644" i="24" s="1"/>
  <c r="AC3644" i="24" s="1"/>
  <c r="P3645" i="24"/>
  <c r="R3645" i="24" s="1"/>
  <c r="AB3645" i="24" s="1"/>
  <c r="AC3645" i="24" s="1"/>
  <c r="P3646" i="24"/>
  <c r="R3646" i="24" s="1"/>
  <c r="AB3646" i="24" s="1"/>
  <c r="AC3646" i="24" s="1"/>
  <c r="P3647" i="24"/>
  <c r="R3647" i="24" s="1"/>
  <c r="AB3647" i="24" s="1"/>
  <c r="AC3647" i="24" s="1"/>
  <c r="P3648" i="24"/>
  <c r="R3648" i="24" s="1"/>
  <c r="AB3648" i="24" s="1"/>
  <c r="AC3648" i="24" s="1"/>
  <c r="P3649" i="24"/>
  <c r="R3649" i="24" s="1"/>
  <c r="AB3649" i="24" s="1"/>
  <c r="AC3649" i="24" s="1"/>
  <c r="P3650" i="24"/>
  <c r="R3650" i="24" s="1"/>
  <c r="AB3650" i="24" s="1"/>
  <c r="AC3650" i="24" s="1"/>
  <c r="P3651" i="24"/>
  <c r="R3651" i="24" s="1"/>
  <c r="AB3651" i="24" s="1"/>
  <c r="AC3651" i="24" s="1"/>
  <c r="P3652" i="24"/>
  <c r="R3652" i="24" s="1"/>
  <c r="AB3652" i="24" s="1"/>
  <c r="AC3652" i="24" s="1"/>
  <c r="P3653" i="24"/>
  <c r="R3653" i="24" s="1"/>
  <c r="AB3653" i="24" s="1"/>
  <c r="AC3653" i="24" s="1"/>
  <c r="P3654" i="24"/>
  <c r="R3654" i="24" s="1"/>
  <c r="AB3654" i="24" s="1"/>
  <c r="AC3654" i="24" s="1"/>
  <c r="P3655" i="24"/>
  <c r="R3655" i="24" s="1"/>
  <c r="AB3655" i="24" s="1"/>
  <c r="AC3655" i="24" s="1"/>
  <c r="P3656" i="24"/>
  <c r="R3656" i="24" s="1"/>
  <c r="AB3656" i="24" s="1"/>
  <c r="AC3656" i="24" s="1"/>
  <c r="P3657" i="24"/>
  <c r="R3657" i="24" s="1"/>
  <c r="AB3657" i="24" s="1"/>
  <c r="AC3657" i="24" s="1"/>
  <c r="P3658" i="24"/>
  <c r="R3658" i="24" s="1"/>
  <c r="AB3658" i="24" s="1"/>
  <c r="AC3658" i="24" s="1"/>
  <c r="P3659" i="24"/>
  <c r="R3659" i="24" s="1"/>
  <c r="AB3659" i="24" s="1"/>
  <c r="AC3659" i="24" s="1"/>
  <c r="P3660" i="24"/>
  <c r="R3660" i="24" s="1"/>
  <c r="AB3660" i="24" s="1"/>
  <c r="AC3660" i="24" s="1"/>
  <c r="P3661" i="24"/>
  <c r="R3661" i="24" s="1"/>
  <c r="AB3661" i="24" s="1"/>
  <c r="AC3661" i="24" s="1"/>
  <c r="P3662" i="24"/>
  <c r="R3662" i="24" s="1"/>
  <c r="AB3662" i="24" s="1"/>
  <c r="AC3662" i="24" s="1"/>
  <c r="P3663" i="24"/>
  <c r="R3663" i="24" s="1"/>
  <c r="AB3663" i="24" s="1"/>
  <c r="AC3663" i="24" s="1"/>
  <c r="P3664" i="24"/>
  <c r="R3664" i="24" s="1"/>
  <c r="AB3664" i="24" s="1"/>
  <c r="AC3664" i="24" s="1"/>
  <c r="P3665" i="24"/>
  <c r="R3665" i="24" s="1"/>
  <c r="AB3665" i="24" s="1"/>
  <c r="AC3665" i="24" s="1"/>
  <c r="P3666" i="24"/>
  <c r="R3666" i="24" s="1"/>
  <c r="AB3666" i="24" s="1"/>
  <c r="AC3666" i="24" s="1"/>
  <c r="P3667" i="24"/>
  <c r="R3667" i="24" s="1"/>
  <c r="AB3667" i="24" s="1"/>
  <c r="AC3667" i="24" s="1"/>
  <c r="P3668" i="24"/>
  <c r="R3668" i="24" s="1"/>
  <c r="AB3668" i="24" s="1"/>
  <c r="AC3668" i="24" s="1"/>
  <c r="P3669" i="24"/>
  <c r="R3669" i="24" s="1"/>
  <c r="AB3669" i="24" s="1"/>
  <c r="AC3669" i="24" s="1"/>
  <c r="P3670" i="24"/>
  <c r="R3670" i="24" s="1"/>
  <c r="AB3670" i="24" s="1"/>
  <c r="AC3670" i="24" s="1"/>
  <c r="P3671" i="24"/>
  <c r="R3671" i="24" s="1"/>
  <c r="AB3671" i="24" s="1"/>
  <c r="AC3671" i="24" s="1"/>
  <c r="P3672" i="24"/>
  <c r="R3672" i="24" s="1"/>
  <c r="AB3672" i="24" s="1"/>
  <c r="AC3672" i="24" s="1"/>
  <c r="P3673" i="24"/>
  <c r="R3673" i="24" s="1"/>
  <c r="AB3673" i="24" s="1"/>
  <c r="AC3673" i="24" s="1"/>
  <c r="P3674" i="24"/>
  <c r="R3674" i="24" s="1"/>
  <c r="AB3674" i="24" s="1"/>
  <c r="AC3674" i="24" s="1"/>
  <c r="P3675" i="24"/>
  <c r="R3675" i="24" s="1"/>
  <c r="AB3675" i="24" s="1"/>
  <c r="AC3675" i="24" s="1"/>
  <c r="P3676" i="24"/>
  <c r="R3676" i="24" s="1"/>
  <c r="AB3676" i="24" s="1"/>
  <c r="AC3676" i="24" s="1"/>
  <c r="P3677" i="24"/>
  <c r="R3677" i="24" s="1"/>
  <c r="AB3677" i="24" s="1"/>
  <c r="AC3677" i="24" s="1"/>
  <c r="P3678" i="24"/>
  <c r="R3678" i="24" s="1"/>
  <c r="AB3678" i="24" s="1"/>
  <c r="AC3678" i="24" s="1"/>
  <c r="P3679" i="24"/>
  <c r="R3679" i="24" s="1"/>
  <c r="AB3679" i="24" s="1"/>
  <c r="AC3679" i="24" s="1"/>
  <c r="P3680" i="24"/>
  <c r="R3680" i="24" s="1"/>
  <c r="AB3680" i="24" s="1"/>
  <c r="AC3680" i="24" s="1"/>
  <c r="P3681" i="24"/>
  <c r="R3681" i="24" s="1"/>
  <c r="AB3681" i="24" s="1"/>
  <c r="AC3681" i="24" s="1"/>
  <c r="P3682" i="24"/>
  <c r="R3682" i="24" s="1"/>
  <c r="AB3682" i="24" s="1"/>
  <c r="AC3682" i="24" s="1"/>
  <c r="P3683" i="24"/>
  <c r="R3683" i="24" s="1"/>
  <c r="AB3683" i="24" s="1"/>
  <c r="AC3683" i="24" s="1"/>
  <c r="P3684" i="24"/>
  <c r="R3684" i="24" s="1"/>
  <c r="AB3684" i="24" s="1"/>
  <c r="AC3684" i="24" s="1"/>
  <c r="P3685" i="24"/>
  <c r="R3685" i="24" s="1"/>
  <c r="AB3685" i="24" s="1"/>
  <c r="AC3685" i="24" s="1"/>
  <c r="P3686" i="24"/>
  <c r="R3686" i="24" s="1"/>
  <c r="AB3686" i="24" s="1"/>
  <c r="AC3686" i="24" s="1"/>
  <c r="P3687" i="24"/>
  <c r="R3687" i="24" s="1"/>
  <c r="AB3687" i="24" s="1"/>
  <c r="AC3687" i="24" s="1"/>
  <c r="P3688" i="24"/>
  <c r="R3688" i="24" s="1"/>
  <c r="AB3688" i="24" s="1"/>
  <c r="AC3688" i="24" s="1"/>
  <c r="P3689" i="24"/>
  <c r="R3689" i="24" s="1"/>
  <c r="AB3689" i="24" s="1"/>
  <c r="AC3689" i="24" s="1"/>
  <c r="P3690" i="24"/>
  <c r="R3690" i="24" s="1"/>
  <c r="AB3690" i="24" s="1"/>
  <c r="AC3690" i="24" s="1"/>
  <c r="P3691" i="24"/>
  <c r="R3691" i="24" s="1"/>
  <c r="AB3691" i="24" s="1"/>
  <c r="AC3691" i="24" s="1"/>
  <c r="P3692" i="24"/>
  <c r="R3692" i="24" s="1"/>
  <c r="AB3692" i="24" s="1"/>
  <c r="AC3692" i="24" s="1"/>
  <c r="P3693" i="24"/>
  <c r="R3693" i="24" s="1"/>
  <c r="AB3693" i="24" s="1"/>
  <c r="AC3693" i="24" s="1"/>
  <c r="P3694" i="24"/>
  <c r="R3694" i="24" s="1"/>
  <c r="AB3694" i="24" s="1"/>
  <c r="AC3694" i="24" s="1"/>
  <c r="P3695" i="24"/>
  <c r="R3695" i="24" s="1"/>
  <c r="AB3695" i="24" s="1"/>
  <c r="AC3695" i="24" s="1"/>
  <c r="P3696" i="24"/>
  <c r="R3696" i="24" s="1"/>
  <c r="AB3696" i="24" s="1"/>
  <c r="AC3696" i="24" s="1"/>
  <c r="P3697" i="24"/>
  <c r="R3697" i="24" s="1"/>
  <c r="AB3697" i="24" s="1"/>
  <c r="AC3697" i="24" s="1"/>
  <c r="P3698" i="24"/>
  <c r="R3698" i="24" s="1"/>
  <c r="AB3698" i="24" s="1"/>
  <c r="AC3698" i="24" s="1"/>
  <c r="P3699" i="24"/>
  <c r="R3699" i="24" s="1"/>
  <c r="AB3699" i="24" s="1"/>
  <c r="AC3699" i="24" s="1"/>
  <c r="P3700" i="24"/>
  <c r="R3700" i="24" s="1"/>
  <c r="AB3700" i="24" s="1"/>
  <c r="AC3700" i="24" s="1"/>
  <c r="P3701" i="24"/>
  <c r="R3701" i="24" s="1"/>
  <c r="AB3701" i="24" s="1"/>
  <c r="AC3701" i="24" s="1"/>
  <c r="P3702" i="24"/>
  <c r="R3702" i="24" s="1"/>
  <c r="AB3702" i="24" s="1"/>
  <c r="AC3702" i="24" s="1"/>
  <c r="P3703" i="24"/>
  <c r="R3703" i="24" s="1"/>
  <c r="AB3703" i="24" s="1"/>
  <c r="AC3703" i="24" s="1"/>
  <c r="P3704" i="24"/>
  <c r="R3704" i="24" s="1"/>
  <c r="AB3704" i="24" s="1"/>
  <c r="AC3704" i="24" s="1"/>
  <c r="P3705" i="24"/>
  <c r="R3705" i="24" s="1"/>
  <c r="AB3705" i="24" s="1"/>
  <c r="AC3705" i="24" s="1"/>
  <c r="P3706" i="24"/>
  <c r="R3706" i="24" s="1"/>
  <c r="AB3706" i="24" s="1"/>
  <c r="AC3706" i="24" s="1"/>
  <c r="P3707" i="24"/>
  <c r="R3707" i="24" s="1"/>
  <c r="AB3707" i="24" s="1"/>
  <c r="AC3707" i="24" s="1"/>
  <c r="P3708" i="24"/>
  <c r="R3708" i="24" s="1"/>
  <c r="AB3708" i="24" s="1"/>
  <c r="AC3708" i="24" s="1"/>
  <c r="P3709" i="24"/>
  <c r="R3709" i="24" s="1"/>
  <c r="AB3709" i="24" s="1"/>
  <c r="AC3709" i="24" s="1"/>
  <c r="P3710" i="24"/>
  <c r="R3710" i="24" s="1"/>
  <c r="AB3710" i="24" s="1"/>
  <c r="AC3710" i="24" s="1"/>
  <c r="P3711" i="24"/>
  <c r="R3711" i="24" s="1"/>
  <c r="AB3711" i="24" s="1"/>
  <c r="AC3711" i="24" s="1"/>
  <c r="P3712" i="24"/>
  <c r="R3712" i="24" s="1"/>
  <c r="AB3712" i="24" s="1"/>
  <c r="AC3712" i="24" s="1"/>
  <c r="P3713" i="24"/>
  <c r="R3713" i="24" s="1"/>
  <c r="AB3713" i="24" s="1"/>
  <c r="AC3713" i="24" s="1"/>
  <c r="P3714" i="24"/>
  <c r="R3714" i="24" s="1"/>
  <c r="AB3714" i="24" s="1"/>
  <c r="AC3714" i="24" s="1"/>
  <c r="P3715" i="24"/>
  <c r="R3715" i="24" s="1"/>
  <c r="AB3715" i="24" s="1"/>
  <c r="AC3715" i="24" s="1"/>
  <c r="P3716" i="24"/>
  <c r="R3716" i="24" s="1"/>
  <c r="AB3716" i="24" s="1"/>
  <c r="AC3716" i="24" s="1"/>
  <c r="P3717" i="24"/>
  <c r="R3717" i="24" s="1"/>
  <c r="AB3717" i="24" s="1"/>
  <c r="AC3717" i="24" s="1"/>
  <c r="P3718" i="24"/>
  <c r="R3718" i="24" s="1"/>
  <c r="AB3718" i="24" s="1"/>
  <c r="AC3718" i="24" s="1"/>
  <c r="P3719" i="24"/>
  <c r="R3719" i="24" s="1"/>
  <c r="AB3719" i="24" s="1"/>
  <c r="AC3719" i="24" s="1"/>
  <c r="P3720" i="24"/>
  <c r="R3720" i="24" s="1"/>
  <c r="AB3720" i="24" s="1"/>
  <c r="AC3720" i="24" s="1"/>
  <c r="P3721" i="24"/>
  <c r="R3721" i="24" s="1"/>
  <c r="AB3721" i="24" s="1"/>
  <c r="AC3721" i="24" s="1"/>
  <c r="P3722" i="24"/>
  <c r="R3722" i="24" s="1"/>
  <c r="AB3722" i="24" s="1"/>
  <c r="AC3722" i="24" s="1"/>
  <c r="P3723" i="24"/>
  <c r="R3723" i="24" s="1"/>
  <c r="AB3723" i="24" s="1"/>
  <c r="AC3723" i="24" s="1"/>
  <c r="P3724" i="24"/>
  <c r="R3724" i="24" s="1"/>
  <c r="AB3724" i="24" s="1"/>
  <c r="AC3724" i="24" s="1"/>
  <c r="P3725" i="24"/>
  <c r="R3725" i="24" s="1"/>
  <c r="AB3725" i="24" s="1"/>
  <c r="AC3725" i="24" s="1"/>
  <c r="P3726" i="24"/>
  <c r="R3726" i="24" s="1"/>
  <c r="AB3726" i="24" s="1"/>
  <c r="AC3726" i="24" s="1"/>
  <c r="P3727" i="24"/>
  <c r="R3727" i="24" s="1"/>
  <c r="AB3727" i="24" s="1"/>
  <c r="AC3727" i="24" s="1"/>
  <c r="P3728" i="24"/>
  <c r="R3728" i="24" s="1"/>
  <c r="AB3728" i="24" s="1"/>
  <c r="AC3728" i="24" s="1"/>
  <c r="P3729" i="24"/>
  <c r="R3729" i="24" s="1"/>
  <c r="AB3729" i="24" s="1"/>
  <c r="AC3729" i="24" s="1"/>
  <c r="P3730" i="24"/>
  <c r="R3730" i="24" s="1"/>
  <c r="AB3730" i="24" s="1"/>
  <c r="AC3730" i="24" s="1"/>
  <c r="P3731" i="24"/>
  <c r="R3731" i="24" s="1"/>
  <c r="AB3731" i="24" s="1"/>
  <c r="AC3731" i="24" s="1"/>
  <c r="P3732" i="24"/>
  <c r="R3732" i="24" s="1"/>
  <c r="AB3732" i="24" s="1"/>
  <c r="AC3732" i="24" s="1"/>
  <c r="P3733" i="24"/>
  <c r="R3733" i="24" s="1"/>
  <c r="AB3733" i="24" s="1"/>
  <c r="AC3733" i="24" s="1"/>
  <c r="P3734" i="24"/>
  <c r="R3734" i="24" s="1"/>
  <c r="AB3734" i="24" s="1"/>
  <c r="AC3734" i="24" s="1"/>
  <c r="P3735" i="24"/>
  <c r="R3735" i="24" s="1"/>
  <c r="AB3735" i="24" s="1"/>
  <c r="AC3735" i="24" s="1"/>
  <c r="P3736" i="24"/>
  <c r="R3736" i="24" s="1"/>
  <c r="AB3736" i="24" s="1"/>
  <c r="AC3736" i="24" s="1"/>
  <c r="P3737" i="24"/>
  <c r="R3737" i="24" s="1"/>
  <c r="AB3737" i="24" s="1"/>
  <c r="AC3737" i="24" s="1"/>
  <c r="P3738" i="24"/>
  <c r="R3738" i="24" s="1"/>
  <c r="AB3738" i="24" s="1"/>
  <c r="AC3738" i="24" s="1"/>
  <c r="P3739" i="24"/>
  <c r="R3739" i="24" s="1"/>
  <c r="AB3739" i="24" s="1"/>
  <c r="AC3739" i="24" s="1"/>
  <c r="P3740" i="24"/>
  <c r="R3740" i="24" s="1"/>
  <c r="AB3740" i="24" s="1"/>
  <c r="AC3740" i="24" s="1"/>
  <c r="P3741" i="24"/>
  <c r="R3741" i="24" s="1"/>
  <c r="AB3741" i="24" s="1"/>
  <c r="AC3741" i="24" s="1"/>
  <c r="P3742" i="24"/>
  <c r="R3742" i="24" s="1"/>
  <c r="AB3742" i="24" s="1"/>
  <c r="AC3742" i="24" s="1"/>
  <c r="P3743" i="24"/>
  <c r="R3743" i="24" s="1"/>
  <c r="AB3743" i="24" s="1"/>
  <c r="AC3743" i="24" s="1"/>
  <c r="P3744" i="24"/>
  <c r="R3744" i="24" s="1"/>
  <c r="AB3744" i="24" s="1"/>
  <c r="AC3744" i="24" s="1"/>
  <c r="P3745" i="24"/>
  <c r="R3745" i="24" s="1"/>
  <c r="AB3745" i="24" s="1"/>
  <c r="AC3745" i="24" s="1"/>
  <c r="P3746" i="24"/>
  <c r="R3746" i="24" s="1"/>
  <c r="AB3746" i="24" s="1"/>
  <c r="AC3746" i="24" s="1"/>
  <c r="P3747" i="24"/>
  <c r="R3747" i="24" s="1"/>
  <c r="AB3747" i="24" s="1"/>
  <c r="AC3747" i="24" s="1"/>
  <c r="P3748" i="24"/>
  <c r="R3748" i="24" s="1"/>
  <c r="AB3748" i="24" s="1"/>
  <c r="AC3748" i="24" s="1"/>
  <c r="P3749" i="24"/>
  <c r="R3749" i="24" s="1"/>
  <c r="AB3749" i="24" s="1"/>
  <c r="AC3749" i="24" s="1"/>
  <c r="P3750" i="24"/>
  <c r="R3750" i="24" s="1"/>
  <c r="AB3750" i="24" s="1"/>
  <c r="AC3750" i="24" s="1"/>
  <c r="P3751" i="24"/>
  <c r="R3751" i="24" s="1"/>
  <c r="AB3751" i="24" s="1"/>
  <c r="AC3751" i="24" s="1"/>
  <c r="P3752" i="24"/>
  <c r="R3752" i="24" s="1"/>
  <c r="AB3752" i="24" s="1"/>
  <c r="AC3752" i="24" s="1"/>
  <c r="P3753" i="24"/>
  <c r="R3753" i="24" s="1"/>
  <c r="AB3753" i="24" s="1"/>
  <c r="AC3753" i="24" s="1"/>
  <c r="P3754" i="24"/>
  <c r="R3754" i="24" s="1"/>
  <c r="AB3754" i="24" s="1"/>
  <c r="AC3754" i="24" s="1"/>
  <c r="P3755" i="24"/>
  <c r="R3755" i="24" s="1"/>
  <c r="AB3755" i="24" s="1"/>
  <c r="AC3755" i="24" s="1"/>
  <c r="P3756" i="24"/>
  <c r="R3756" i="24" s="1"/>
  <c r="AB3756" i="24" s="1"/>
  <c r="AC3756" i="24" s="1"/>
  <c r="P3757" i="24"/>
  <c r="R3757" i="24" s="1"/>
  <c r="AB3757" i="24" s="1"/>
  <c r="AC3757" i="24" s="1"/>
  <c r="P3758" i="24"/>
  <c r="R3758" i="24" s="1"/>
  <c r="AB3758" i="24" s="1"/>
  <c r="AC3758" i="24" s="1"/>
  <c r="P3759" i="24"/>
  <c r="R3759" i="24" s="1"/>
  <c r="AB3759" i="24" s="1"/>
  <c r="AC3759" i="24" s="1"/>
  <c r="P3760" i="24"/>
  <c r="R3760" i="24" s="1"/>
  <c r="AB3760" i="24" s="1"/>
  <c r="AC3760" i="24" s="1"/>
  <c r="P3761" i="24"/>
  <c r="R3761" i="24" s="1"/>
  <c r="AB3761" i="24" s="1"/>
  <c r="AC3761" i="24" s="1"/>
  <c r="P3762" i="24"/>
  <c r="R3762" i="24" s="1"/>
  <c r="AB3762" i="24" s="1"/>
  <c r="AC3762" i="24" s="1"/>
  <c r="P3763" i="24"/>
  <c r="R3763" i="24" s="1"/>
  <c r="AB3763" i="24" s="1"/>
  <c r="AC3763" i="24" s="1"/>
  <c r="P3764" i="24"/>
  <c r="R3764" i="24" s="1"/>
  <c r="AB3764" i="24" s="1"/>
  <c r="AC3764" i="24" s="1"/>
  <c r="P3765" i="24"/>
  <c r="R3765" i="24" s="1"/>
  <c r="AB3765" i="24" s="1"/>
  <c r="AC3765" i="24" s="1"/>
  <c r="P3766" i="24"/>
  <c r="R3766" i="24" s="1"/>
  <c r="AB3766" i="24" s="1"/>
  <c r="AC3766" i="24" s="1"/>
  <c r="P3767" i="24"/>
  <c r="R3767" i="24" s="1"/>
  <c r="AB3767" i="24" s="1"/>
  <c r="AC3767" i="24" s="1"/>
  <c r="P3768" i="24"/>
  <c r="R3768" i="24" s="1"/>
  <c r="AB3768" i="24" s="1"/>
  <c r="AC3768" i="24" s="1"/>
  <c r="P3769" i="24"/>
  <c r="R3769" i="24" s="1"/>
  <c r="AB3769" i="24" s="1"/>
  <c r="AC3769" i="24" s="1"/>
  <c r="P3770" i="24"/>
  <c r="R3770" i="24" s="1"/>
  <c r="AB3770" i="24" s="1"/>
  <c r="AC3770" i="24" s="1"/>
  <c r="P3771" i="24"/>
  <c r="R3771" i="24" s="1"/>
  <c r="AB3771" i="24" s="1"/>
  <c r="AC3771" i="24" s="1"/>
  <c r="P3772" i="24"/>
  <c r="R3772" i="24" s="1"/>
  <c r="AB3772" i="24" s="1"/>
  <c r="AC3772" i="24" s="1"/>
  <c r="P3773" i="24"/>
  <c r="R3773" i="24" s="1"/>
  <c r="AB3773" i="24" s="1"/>
  <c r="AC3773" i="24" s="1"/>
  <c r="P3774" i="24"/>
  <c r="R3774" i="24" s="1"/>
  <c r="AB3774" i="24" s="1"/>
  <c r="AC3774" i="24" s="1"/>
  <c r="P3775" i="24"/>
  <c r="R3775" i="24" s="1"/>
  <c r="AB3775" i="24" s="1"/>
  <c r="AC3775" i="24" s="1"/>
  <c r="P3776" i="24"/>
  <c r="R3776" i="24" s="1"/>
  <c r="AB3776" i="24" s="1"/>
  <c r="AC3776" i="24" s="1"/>
  <c r="P3777" i="24"/>
  <c r="R3777" i="24" s="1"/>
  <c r="AB3777" i="24" s="1"/>
  <c r="AC3777" i="24" s="1"/>
  <c r="P3778" i="24"/>
  <c r="R3778" i="24" s="1"/>
  <c r="AB3778" i="24" s="1"/>
  <c r="AC3778" i="24" s="1"/>
  <c r="P3779" i="24"/>
  <c r="R3779" i="24" s="1"/>
  <c r="AB3779" i="24" s="1"/>
  <c r="AC3779" i="24" s="1"/>
  <c r="P3780" i="24"/>
  <c r="R3780" i="24" s="1"/>
  <c r="AB3780" i="24" s="1"/>
  <c r="AC3780" i="24" s="1"/>
  <c r="P3781" i="24"/>
  <c r="R3781" i="24" s="1"/>
  <c r="AB3781" i="24" s="1"/>
  <c r="AC3781" i="24" s="1"/>
  <c r="P3782" i="24"/>
  <c r="R3782" i="24" s="1"/>
  <c r="AB3782" i="24" s="1"/>
  <c r="AC3782" i="24" s="1"/>
  <c r="P3783" i="24"/>
  <c r="R3783" i="24" s="1"/>
  <c r="AB3783" i="24" s="1"/>
  <c r="AC3783" i="24" s="1"/>
  <c r="P3784" i="24"/>
  <c r="R3784" i="24" s="1"/>
  <c r="AB3784" i="24" s="1"/>
  <c r="AC3784" i="24" s="1"/>
  <c r="P3785" i="24"/>
  <c r="R3785" i="24" s="1"/>
  <c r="AB3785" i="24" s="1"/>
  <c r="AC3785" i="24" s="1"/>
  <c r="P3786" i="24"/>
  <c r="R3786" i="24" s="1"/>
  <c r="AB3786" i="24" s="1"/>
  <c r="AC3786" i="24" s="1"/>
  <c r="P3787" i="24"/>
  <c r="R3787" i="24" s="1"/>
  <c r="AB3787" i="24" s="1"/>
  <c r="AC3787" i="24" s="1"/>
  <c r="P3788" i="24"/>
  <c r="R3788" i="24" s="1"/>
  <c r="AB3788" i="24" s="1"/>
  <c r="AC3788" i="24" s="1"/>
  <c r="P3789" i="24"/>
  <c r="R3789" i="24" s="1"/>
  <c r="AB3789" i="24" s="1"/>
  <c r="AC3789" i="24" s="1"/>
  <c r="P3790" i="24"/>
  <c r="R3790" i="24" s="1"/>
  <c r="AB3790" i="24" s="1"/>
  <c r="AC3790" i="24" s="1"/>
  <c r="P3791" i="24"/>
  <c r="R3791" i="24" s="1"/>
  <c r="AB3791" i="24" s="1"/>
  <c r="AC3791" i="24" s="1"/>
  <c r="P3792" i="24"/>
  <c r="R3792" i="24" s="1"/>
  <c r="AB3792" i="24" s="1"/>
  <c r="AC3792" i="24" s="1"/>
  <c r="P3793" i="24"/>
  <c r="R3793" i="24" s="1"/>
  <c r="AB3793" i="24" s="1"/>
  <c r="AC3793" i="24" s="1"/>
  <c r="P3794" i="24"/>
  <c r="R3794" i="24" s="1"/>
  <c r="AB3794" i="24" s="1"/>
  <c r="AC3794" i="24" s="1"/>
  <c r="P3795" i="24"/>
  <c r="R3795" i="24" s="1"/>
  <c r="AB3795" i="24" s="1"/>
  <c r="AC3795" i="24" s="1"/>
  <c r="P3796" i="24"/>
  <c r="R3796" i="24" s="1"/>
  <c r="AB3796" i="24" s="1"/>
  <c r="AC3796" i="24" s="1"/>
  <c r="P3797" i="24"/>
  <c r="R3797" i="24" s="1"/>
  <c r="AB3797" i="24" s="1"/>
  <c r="AC3797" i="24" s="1"/>
  <c r="P3798" i="24"/>
  <c r="R3798" i="24" s="1"/>
  <c r="AB3798" i="24" s="1"/>
  <c r="AC3798" i="24" s="1"/>
  <c r="P3799" i="24"/>
  <c r="R3799" i="24" s="1"/>
  <c r="AB3799" i="24" s="1"/>
  <c r="AC3799" i="24" s="1"/>
  <c r="P3800" i="24"/>
  <c r="R3800" i="24" s="1"/>
  <c r="AB3800" i="24" s="1"/>
  <c r="AC3800" i="24" s="1"/>
  <c r="P3801" i="24"/>
  <c r="R3801" i="24" s="1"/>
  <c r="AB3801" i="24" s="1"/>
  <c r="AC3801" i="24" s="1"/>
  <c r="P3802" i="24"/>
  <c r="R3802" i="24" s="1"/>
  <c r="AB3802" i="24" s="1"/>
  <c r="AC3802" i="24" s="1"/>
  <c r="P3803" i="24"/>
  <c r="R3803" i="24" s="1"/>
  <c r="AB3803" i="24" s="1"/>
  <c r="AC3803" i="24" s="1"/>
  <c r="P3804" i="24"/>
  <c r="R3804" i="24" s="1"/>
  <c r="AB3804" i="24" s="1"/>
  <c r="AC3804" i="24" s="1"/>
  <c r="P3805" i="24"/>
  <c r="R3805" i="24" s="1"/>
  <c r="AB3805" i="24" s="1"/>
  <c r="AC3805" i="24" s="1"/>
  <c r="P3806" i="24"/>
  <c r="R3806" i="24" s="1"/>
  <c r="AB3806" i="24" s="1"/>
  <c r="AC3806" i="24" s="1"/>
  <c r="P3807" i="24"/>
  <c r="R3807" i="24" s="1"/>
  <c r="AB3807" i="24" s="1"/>
  <c r="AC3807" i="24" s="1"/>
  <c r="P3808" i="24"/>
  <c r="R3808" i="24" s="1"/>
  <c r="AB3808" i="24" s="1"/>
  <c r="AC3808" i="24" s="1"/>
  <c r="P3809" i="24"/>
  <c r="R3809" i="24" s="1"/>
  <c r="AB3809" i="24" s="1"/>
  <c r="AC3809" i="24" s="1"/>
  <c r="P3810" i="24"/>
  <c r="R3810" i="24" s="1"/>
  <c r="AB3810" i="24" s="1"/>
  <c r="AC3810" i="24" s="1"/>
  <c r="P3811" i="24"/>
  <c r="R3811" i="24" s="1"/>
  <c r="AB3811" i="24" s="1"/>
  <c r="AC3811" i="24" s="1"/>
  <c r="P3812" i="24"/>
  <c r="R3812" i="24" s="1"/>
  <c r="AB3812" i="24" s="1"/>
  <c r="AC3812" i="24" s="1"/>
  <c r="P3813" i="24"/>
  <c r="R3813" i="24" s="1"/>
  <c r="AB3813" i="24" s="1"/>
  <c r="AC3813" i="24" s="1"/>
  <c r="P3814" i="24"/>
  <c r="R3814" i="24" s="1"/>
  <c r="AB3814" i="24" s="1"/>
  <c r="AC3814" i="24" s="1"/>
  <c r="P3815" i="24"/>
  <c r="R3815" i="24" s="1"/>
  <c r="AB3815" i="24" s="1"/>
  <c r="AC3815" i="24" s="1"/>
  <c r="P3816" i="24"/>
  <c r="R3816" i="24" s="1"/>
  <c r="AB3816" i="24" s="1"/>
  <c r="AC3816" i="24" s="1"/>
  <c r="P3817" i="24"/>
  <c r="R3817" i="24" s="1"/>
  <c r="AB3817" i="24" s="1"/>
  <c r="AC3817" i="24" s="1"/>
  <c r="P3818" i="24"/>
  <c r="R3818" i="24" s="1"/>
  <c r="AB3818" i="24" s="1"/>
  <c r="AC3818" i="24" s="1"/>
  <c r="P3819" i="24"/>
  <c r="R3819" i="24" s="1"/>
  <c r="AB3819" i="24" s="1"/>
  <c r="AC3819" i="24" s="1"/>
  <c r="P3820" i="24"/>
  <c r="R3820" i="24" s="1"/>
  <c r="AB3820" i="24" s="1"/>
  <c r="AC3820" i="24" s="1"/>
  <c r="P3821" i="24"/>
  <c r="R3821" i="24" s="1"/>
  <c r="AB3821" i="24" s="1"/>
  <c r="AC3821" i="24" s="1"/>
  <c r="P3822" i="24"/>
  <c r="R3822" i="24" s="1"/>
  <c r="AB3822" i="24" s="1"/>
  <c r="AC3822" i="24" s="1"/>
  <c r="P3823" i="24"/>
  <c r="R3823" i="24" s="1"/>
  <c r="AB3823" i="24" s="1"/>
  <c r="AC3823" i="24" s="1"/>
  <c r="P3824" i="24"/>
  <c r="R3824" i="24" s="1"/>
  <c r="AB3824" i="24" s="1"/>
  <c r="AC3824" i="24" s="1"/>
  <c r="P3825" i="24"/>
  <c r="R3825" i="24" s="1"/>
  <c r="AB3825" i="24" s="1"/>
  <c r="AC3825" i="24" s="1"/>
  <c r="P3826" i="24"/>
  <c r="R3826" i="24" s="1"/>
  <c r="AB3826" i="24" s="1"/>
  <c r="AC3826" i="24" s="1"/>
  <c r="P3827" i="24"/>
  <c r="R3827" i="24" s="1"/>
  <c r="AB3827" i="24" s="1"/>
  <c r="AC3827" i="24" s="1"/>
  <c r="P3828" i="24"/>
  <c r="R3828" i="24" s="1"/>
  <c r="AB3828" i="24" s="1"/>
  <c r="AC3828" i="24" s="1"/>
  <c r="P3829" i="24"/>
  <c r="R3829" i="24" s="1"/>
  <c r="AB3829" i="24" s="1"/>
  <c r="AC3829" i="24" s="1"/>
  <c r="P3830" i="24"/>
  <c r="R3830" i="24" s="1"/>
  <c r="AB3830" i="24" s="1"/>
  <c r="AC3830" i="24" s="1"/>
  <c r="P3831" i="24"/>
  <c r="R3831" i="24" s="1"/>
  <c r="AB3831" i="24" s="1"/>
  <c r="AC3831" i="24" s="1"/>
  <c r="P3832" i="24"/>
  <c r="R3832" i="24" s="1"/>
  <c r="AB3832" i="24" s="1"/>
  <c r="AC3832" i="24" s="1"/>
  <c r="P3833" i="24"/>
  <c r="R3833" i="24" s="1"/>
  <c r="AB3833" i="24" s="1"/>
  <c r="AC3833" i="24" s="1"/>
  <c r="P3834" i="24"/>
  <c r="R3834" i="24" s="1"/>
  <c r="AB3834" i="24" s="1"/>
  <c r="AC3834" i="24" s="1"/>
  <c r="P3835" i="24"/>
  <c r="R3835" i="24" s="1"/>
  <c r="AB3835" i="24" s="1"/>
  <c r="AC3835" i="24" s="1"/>
  <c r="P3836" i="24"/>
  <c r="R3836" i="24" s="1"/>
  <c r="AB3836" i="24" s="1"/>
  <c r="AC3836" i="24" s="1"/>
  <c r="P3837" i="24"/>
  <c r="R3837" i="24" s="1"/>
  <c r="AB3837" i="24" s="1"/>
  <c r="AC3837" i="24" s="1"/>
  <c r="P3838" i="24"/>
  <c r="R3838" i="24" s="1"/>
  <c r="AB3838" i="24" s="1"/>
  <c r="AC3838" i="24" s="1"/>
  <c r="P3839" i="24"/>
  <c r="R3839" i="24" s="1"/>
  <c r="AB3839" i="24" s="1"/>
  <c r="AC3839" i="24" s="1"/>
  <c r="P3840" i="24"/>
  <c r="R3840" i="24" s="1"/>
  <c r="AB3840" i="24" s="1"/>
  <c r="AC3840" i="24" s="1"/>
  <c r="P3841" i="24"/>
  <c r="R3841" i="24" s="1"/>
  <c r="AB3841" i="24" s="1"/>
  <c r="AC3841" i="24" s="1"/>
  <c r="P3842" i="24"/>
  <c r="R3842" i="24" s="1"/>
  <c r="AB3842" i="24" s="1"/>
  <c r="AC3842" i="24" s="1"/>
  <c r="P3843" i="24"/>
  <c r="R3843" i="24" s="1"/>
  <c r="AB3843" i="24" s="1"/>
  <c r="AC3843" i="24" s="1"/>
  <c r="P3844" i="24"/>
  <c r="R3844" i="24" s="1"/>
  <c r="AB3844" i="24" s="1"/>
  <c r="AC3844" i="24" s="1"/>
  <c r="P3845" i="24"/>
  <c r="R3845" i="24" s="1"/>
  <c r="AB3845" i="24" s="1"/>
  <c r="AC3845" i="24" s="1"/>
  <c r="P3846" i="24"/>
  <c r="R3846" i="24" s="1"/>
  <c r="AB3846" i="24" s="1"/>
  <c r="AC3846" i="24" s="1"/>
  <c r="P3847" i="24"/>
  <c r="R3847" i="24" s="1"/>
  <c r="AB3847" i="24" s="1"/>
  <c r="AC3847" i="24" s="1"/>
  <c r="P3848" i="24"/>
  <c r="R3848" i="24" s="1"/>
  <c r="AB3848" i="24" s="1"/>
  <c r="AC3848" i="24" s="1"/>
  <c r="P3849" i="24"/>
  <c r="R3849" i="24" s="1"/>
  <c r="AB3849" i="24" s="1"/>
  <c r="AC3849" i="24" s="1"/>
  <c r="P3850" i="24"/>
  <c r="R3850" i="24" s="1"/>
  <c r="AB3850" i="24" s="1"/>
  <c r="AC3850" i="24" s="1"/>
  <c r="P3851" i="24"/>
  <c r="R3851" i="24" s="1"/>
  <c r="AB3851" i="24" s="1"/>
  <c r="AC3851" i="24" s="1"/>
  <c r="P3852" i="24"/>
  <c r="R3852" i="24" s="1"/>
  <c r="AB3852" i="24" s="1"/>
  <c r="AC3852" i="24" s="1"/>
  <c r="P3853" i="24"/>
  <c r="R3853" i="24" s="1"/>
  <c r="AB3853" i="24" s="1"/>
  <c r="AC3853" i="24" s="1"/>
  <c r="P3854" i="24"/>
  <c r="R3854" i="24" s="1"/>
  <c r="AB3854" i="24" s="1"/>
  <c r="AC3854" i="24" s="1"/>
  <c r="P3855" i="24"/>
  <c r="R3855" i="24" s="1"/>
  <c r="AB3855" i="24" s="1"/>
  <c r="AC3855" i="24" s="1"/>
  <c r="P3856" i="24"/>
  <c r="R3856" i="24" s="1"/>
  <c r="AB3856" i="24" s="1"/>
  <c r="AC3856" i="24" s="1"/>
  <c r="P3857" i="24"/>
  <c r="R3857" i="24" s="1"/>
  <c r="AB3857" i="24" s="1"/>
  <c r="AC3857" i="24" s="1"/>
  <c r="P3858" i="24"/>
  <c r="R3858" i="24" s="1"/>
  <c r="AB3858" i="24" s="1"/>
  <c r="AC3858" i="24" s="1"/>
  <c r="P3859" i="24"/>
  <c r="R3859" i="24" s="1"/>
  <c r="AB3859" i="24" s="1"/>
  <c r="AC3859" i="24" s="1"/>
  <c r="P3860" i="24"/>
  <c r="R3860" i="24" s="1"/>
  <c r="AB3860" i="24" s="1"/>
  <c r="AC3860" i="24" s="1"/>
  <c r="P3861" i="24"/>
  <c r="R3861" i="24" s="1"/>
  <c r="AB3861" i="24" s="1"/>
  <c r="AC3861" i="24" s="1"/>
  <c r="P3862" i="24"/>
  <c r="R3862" i="24" s="1"/>
  <c r="AB3862" i="24" s="1"/>
  <c r="AC3862" i="24" s="1"/>
  <c r="P3863" i="24"/>
  <c r="R3863" i="24" s="1"/>
  <c r="AB3863" i="24" s="1"/>
  <c r="AC3863" i="24" s="1"/>
  <c r="P3864" i="24"/>
  <c r="R3864" i="24" s="1"/>
  <c r="AB3864" i="24" s="1"/>
  <c r="AC3864" i="24" s="1"/>
  <c r="P3865" i="24"/>
  <c r="R3865" i="24" s="1"/>
  <c r="AB3865" i="24" s="1"/>
  <c r="AC3865" i="24" s="1"/>
  <c r="P3866" i="24"/>
  <c r="R3866" i="24" s="1"/>
  <c r="AB3866" i="24" s="1"/>
  <c r="AC3866" i="24" s="1"/>
  <c r="P3867" i="24"/>
  <c r="R3867" i="24" s="1"/>
  <c r="AB3867" i="24" s="1"/>
  <c r="AC3867" i="24" s="1"/>
  <c r="P3868" i="24"/>
  <c r="R3868" i="24" s="1"/>
  <c r="AB3868" i="24" s="1"/>
  <c r="AC3868" i="24" s="1"/>
  <c r="P3869" i="24"/>
  <c r="R3869" i="24" s="1"/>
  <c r="AB3869" i="24" s="1"/>
  <c r="AC3869" i="24" s="1"/>
  <c r="P3870" i="24"/>
  <c r="R3870" i="24" s="1"/>
  <c r="AB3870" i="24" s="1"/>
  <c r="AC3870" i="24" s="1"/>
  <c r="P3871" i="24"/>
  <c r="R3871" i="24" s="1"/>
  <c r="AB3871" i="24" s="1"/>
  <c r="AC3871" i="24" s="1"/>
  <c r="P3872" i="24"/>
  <c r="R3872" i="24" s="1"/>
  <c r="AB3872" i="24" s="1"/>
  <c r="AC3872" i="24" s="1"/>
  <c r="P3873" i="24"/>
  <c r="R3873" i="24" s="1"/>
  <c r="AB3873" i="24" s="1"/>
  <c r="AC3873" i="24" s="1"/>
  <c r="P3874" i="24"/>
  <c r="R3874" i="24" s="1"/>
  <c r="AB3874" i="24" s="1"/>
  <c r="AC3874" i="24" s="1"/>
  <c r="P3875" i="24"/>
  <c r="R3875" i="24" s="1"/>
  <c r="AB3875" i="24" s="1"/>
  <c r="AC3875" i="24" s="1"/>
  <c r="P3876" i="24"/>
  <c r="R3876" i="24" s="1"/>
  <c r="AB3876" i="24" s="1"/>
  <c r="AC3876" i="24" s="1"/>
  <c r="P3877" i="24"/>
  <c r="R3877" i="24" s="1"/>
  <c r="AB3877" i="24" s="1"/>
  <c r="AC3877" i="24" s="1"/>
  <c r="P3878" i="24"/>
  <c r="R3878" i="24" s="1"/>
  <c r="AB3878" i="24" s="1"/>
  <c r="AC3878" i="24" s="1"/>
  <c r="P3879" i="24"/>
  <c r="R3879" i="24" s="1"/>
  <c r="AB3879" i="24" s="1"/>
  <c r="AC3879" i="24" s="1"/>
  <c r="P3880" i="24"/>
  <c r="R3880" i="24" s="1"/>
  <c r="AB3880" i="24" s="1"/>
  <c r="AC3880" i="24" s="1"/>
  <c r="P3881" i="24"/>
  <c r="R3881" i="24" s="1"/>
  <c r="AB3881" i="24" s="1"/>
  <c r="AC3881" i="24" s="1"/>
  <c r="P3882" i="24"/>
  <c r="R3882" i="24" s="1"/>
  <c r="AB3882" i="24" s="1"/>
  <c r="AC3882" i="24" s="1"/>
  <c r="P3883" i="24"/>
  <c r="R3883" i="24" s="1"/>
  <c r="AB3883" i="24" s="1"/>
  <c r="AC3883" i="24" s="1"/>
  <c r="P3884" i="24"/>
  <c r="R3884" i="24" s="1"/>
  <c r="AB3884" i="24" s="1"/>
  <c r="AC3884" i="24" s="1"/>
  <c r="P3885" i="24"/>
  <c r="R3885" i="24" s="1"/>
  <c r="AB3885" i="24" s="1"/>
  <c r="AC3885" i="24" s="1"/>
  <c r="P3886" i="24"/>
  <c r="R3886" i="24" s="1"/>
  <c r="AB3886" i="24" s="1"/>
  <c r="AC3886" i="24" s="1"/>
  <c r="P3887" i="24"/>
  <c r="R3887" i="24" s="1"/>
  <c r="AB3887" i="24" s="1"/>
  <c r="AC3887" i="24" s="1"/>
  <c r="P3888" i="24"/>
  <c r="R3888" i="24" s="1"/>
  <c r="AB3888" i="24" s="1"/>
  <c r="AC3888" i="24" s="1"/>
  <c r="P3889" i="24"/>
  <c r="R3889" i="24" s="1"/>
  <c r="AB3889" i="24" s="1"/>
  <c r="AC3889" i="24" s="1"/>
  <c r="P3890" i="24"/>
  <c r="R3890" i="24" s="1"/>
  <c r="AB3890" i="24" s="1"/>
  <c r="AC3890" i="24" s="1"/>
  <c r="P3891" i="24"/>
  <c r="R3891" i="24" s="1"/>
  <c r="AB3891" i="24" s="1"/>
  <c r="AC3891" i="24" s="1"/>
  <c r="P3892" i="24"/>
  <c r="R3892" i="24" s="1"/>
  <c r="AB3892" i="24" s="1"/>
  <c r="AC3892" i="24" s="1"/>
  <c r="P3893" i="24"/>
  <c r="R3893" i="24" s="1"/>
  <c r="AB3893" i="24" s="1"/>
  <c r="AC3893" i="24" s="1"/>
  <c r="P3894" i="24"/>
  <c r="R3894" i="24" s="1"/>
  <c r="AB3894" i="24" s="1"/>
  <c r="AC3894" i="24" s="1"/>
  <c r="P3895" i="24"/>
  <c r="R3895" i="24" s="1"/>
  <c r="AB3895" i="24" s="1"/>
  <c r="AC3895" i="24" s="1"/>
  <c r="P3896" i="24"/>
  <c r="R3896" i="24" s="1"/>
  <c r="AB3896" i="24" s="1"/>
  <c r="AC3896" i="24" s="1"/>
  <c r="P3897" i="24"/>
  <c r="R3897" i="24" s="1"/>
  <c r="AB3897" i="24" s="1"/>
  <c r="AC3897" i="24" s="1"/>
  <c r="P3898" i="24"/>
  <c r="R3898" i="24" s="1"/>
  <c r="AB3898" i="24" s="1"/>
  <c r="AC3898" i="24" s="1"/>
  <c r="P3899" i="24"/>
  <c r="R3899" i="24" s="1"/>
  <c r="AB3899" i="24" s="1"/>
  <c r="AC3899" i="24" s="1"/>
  <c r="P3900" i="24"/>
  <c r="R3900" i="24" s="1"/>
  <c r="AB3900" i="24" s="1"/>
  <c r="AC3900" i="24" s="1"/>
  <c r="P3901" i="24"/>
  <c r="R3901" i="24" s="1"/>
  <c r="AB3901" i="24" s="1"/>
  <c r="AC3901" i="24" s="1"/>
  <c r="P3902" i="24"/>
  <c r="R3902" i="24" s="1"/>
  <c r="AB3902" i="24" s="1"/>
  <c r="AC3902" i="24" s="1"/>
  <c r="P3903" i="24"/>
  <c r="R3903" i="24" s="1"/>
  <c r="AB3903" i="24" s="1"/>
  <c r="AC3903" i="24" s="1"/>
  <c r="P3904" i="24"/>
  <c r="R3904" i="24" s="1"/>
  <c r="AB3904" i="24" s="1"/>
  <c r="AC3904" i="24" s="1"/>
  <c r="P3905" i="24"/>
  <c r="R3905" i="24" s="1"/>
  <c r="AB3905" i="24" s="1"/>
  <c r="AC3905" i="24" s="1"/>
  <c r="P3906" i="24"/>
  <c r="R3906" i="24" s="1"/>
  <c r="AB3906" i="24" s="1"/>
  <c r="AC3906" i="24" s="1"/>
  <c r="P3907" i="24"/>
  <c r="R3907" i="24" s="1"/>
  <c r="AB3907" i="24" s="1"/>
  <c r="AC3907" i="24" s="1"/>
  <c r="P3908" i="24"/>
  <c r="R3908" i="24" s="1"/>
  <c r="AB3908" i="24" s="1"/>
  <c r="AC3908" i="24" s="1"/>
  <c r="P3909" i="24"/>
  <c r="R3909" i="24" s="1"/>
  <c r="AB3909" i="24" s="1"/>
  <c r="AC3909" i="24" s="1"/>
  <c r="P3910" i="24"/>
  <c r="R3910" i="24" s="1"/>
  <c r="AB3910" i="24" s="1"/>
  <c r="AC3910" i="24" s="1"/>
  <c r="P3911" i="24"/>
  <c r="R3911" i="24" s="1"/>
  <c r="AB3911" i="24" s="1"/>
  <c r="AC3911" i="24" s="1"/>
  <c r="P3912" i="24"/>
  <c r="R3912" i="24" s="1"/>
  <c r="AB3912" i="24" s="1"/>
  <c r="AC3912" i="24" s="1"/>
  <c r="P3913" i="24"/>
  <c r="R3913" i="24" s="1"/>
  <c r="AB3913" i="24" s="1"/>
  <c r="AC3913" i="24" s="1"/>
  <c r="P3914" i="24"/>
  <c r="R3914" i="24" s="1"/>
  <c r="AB3914" i="24" s="1"/>
  <c r="AC3914" i="24" s="1"/>
  <c r="P3915" i="24"/>
  <c r="R3915" i="24" s="1"/>
  <c r="AB3915" i="24" s="1"/>
  <c r="AC3915" i="24" s="1"/>
  <c r="P3916" i="24"/>
  <c r="R3916" i="24" s="1"/>
  <c r="AB3916" i="24" s="1"/>
  <c r="AC3916" i="24" s="1"/>
  <c r="P3917" i="24"/>
  <c r="R3917" i="24" s="1"/>
  <c r="AB3917" i="24" s="1"/>
  <c r="AC3917" i="24" s="1"/>
  <c r="P3918" i="24"/>
  <c r="R3918" i="24" s="1"/>
  <c r="AB3918" i="24" s="1"/>
  <c r="AC3918" i="24" s="1"/>
  <c r="P3919" i="24"/>
  <c r="R3919" i="24" s="1"/>
  <c r="AB3919" i="24" s="1"/>
  <c r="AC3919" i="24" s="1"/>
  <c r="P3920" i="24"/>
  <c r="R3920" i="24" s="1"/>
  <c r="AB3920" i="24" s="1"/>
  <c r="AC3920" i="24" s="1"/>
  <c r="P3921" i="24"/>
  <c r="R3921" i="24" s="1"/>
  <c r="AB3921" i="24" s="1"/>
  <c r="AC3921" i="24" s="1"/>
  <c r="P3922" i="24"/>
  <c r="R3922" i="24" s="1"/>
  <c r="AB3922" i="24" s="1"/>
  <c r="AC3922" i="24" s="1"/>
  <c r="P3923" i="24"/>
  <c r="R3923" i="24" s="1"/>
  <c r="AB3923" i="24" s="1"/>
  <c r="AC3923" i="24" s="1"/>
  <c r="P3924" i="24"/>
  <c r="R3924" i="24" s="1"/>
  <c r="AB3924" i="24" s="1"/>
  <c r="AC3924" i="24" s="1"/>
  <c r="P3925" i="24"/>
  <c r="R3925" i="24" s="1"/>
  <c r="AB3925" i="24" s="1"/>
  <c r="AC3925" i="24" s="1"/>
  <c r="P3926" i="24"/>
  <c r="R3926" i="24" s="1"/>
  <c r="AB3926" i="24" s="1"/>
  <c r="AC3926" i="24" s="1"/>
  <c r="P3927" i="24"/>
  <c r="R3927" i="24" s="1"/>
  <c r="AB3927" i="24" s="1"/>
  <c r="AC3927" i="24" s="1"/>
  <c r="P3928" i="24"/>
  <c r="R3928" i="24" s="1"/>
  <c r="AB3928" i="24" s="1"/>
  <c r="AC3928" i="24" s="1"/>
  <c r="P3929" i="24"/>
  <c r="R3929" i="24" s="1"/>
  <c r="AB3929" i="24" s="1"/>
  <c r="AC3929" i="24" s="1"/>
  <c r="P3930" i="24"/>
  <c r="R3930" i="24" s="1"/>
  <c r="AB3930" i="24" s="1"/>
  <c r="AC3930" i="24" s="1"/>
  <c r="P3931" i="24"/>
  <c r="R3931" i="24" s="1"/>
  <c r="AB3931" i="24" s="1"/>
  <c r="AC3931" i="24" s="1"/>
  <c r="P3932" i="24"/>
  <c r="R3932" i="24" s="1"/>
  <c r="AB3932" i="24" s="1"/>
  <c r="AC3932" i="24" s="1"/>
  <c r="P3933" i="24"/>
  <c r="R3933" i="24" s="1"/>
  <c r="AB3933" i="24" s="1"/>
  <c r="AC3933" i="24" s="1"/>
  <c r="P3934" i="24"/>
  <c r="R3934" i="24" s="1"/>
  <c r="AB3934" i="24" s="1"/>
  <c r="AC3934" i="24" s="1"/>
  <c r="P3935" i="24"/>
  <c r="R3935" i="24" s="1"/>
  <c r="AB3935" i="24" s="1"/>
  <c r="AC3935" i="24" s="1"/>
  <c r="P3936" i="24"/>
  <c r="R3936" i="24" s="1"/>
  <c r="AB3936" i="24" s="1"/>
  <c r="AC3936" i="24" s="1"/>
  <c r="P3937" i="24"/>
  <c r="R3937" i="24" s="1"/>
  <c r="AB3937" i="24" s="1"/>
  <c r="AC3937" i="24" s="1"/>
  <c r="P3938" i="24"/>
  <c r="R3938" i="24" s="1"/>
  <c r="AB3938" i="24" s="1"/>
  <c r="AC3938" i="24" s="1"/>
  <c r="P3939" i="24"/>
  <c r="R3939" i="24" s="1"/>
  <c r="AB3939" i="24" s="1"/>
  <c r="AC3939" i="24" s="1"/>
  <c r="P3940" i="24"/>
  <c r="R3940" i="24" s="1"/>
  <c r="AB3940" i="24" s="1"/>
  <c r="AC3940" i="24" s="1"/>
  <c r="P3941" i="24"/>
  <c r="R3941" i="24" s="1"/>
  <c r="AB3941" i="24" s="1"/>
  <c r="AC3941" i="24" s="1"/>
  <c r="P3942" i="24"/>
  <c r="R3942" i="24" s="1"/>
  <c r="AB3942" i="24" s="1"/>
  <c r="AC3942" i="24" s="1"/>
  <c r="P3943" i="24"/>
  <c r="R3943" i="24" s="1"/>
  <c r="AB3943" i="24" s="1"/>
  <c r="AC3943" i="24" s="1"/>
  <c r="P3944" i="24"/>
  <c r="R3944" i="24" s="1"/>
  <c r="AB3944" i="24" s="1"/>
  <c r="AC3944" i="24" s="1"/>
  <c r="P3945" i="24"/>
  <c r="R3945" i="24" s="1"/>
  <c r="AB3945" i="24" s="1"/>
  <c r="AC3945" i="24" s="1"/>
  <c r="P3946" i="24"/>
  <c r="R3946" i="24" s="1"/>
  <c r="AB3946" i="24" s="1"/>
  <c r="AC3946" i="24" s="1"/>
  <c r="P3947" i="24"/>
  <c r="R3947" i="24" s="1"/>
  <c r="AB3947" i="24" s="1"/>
  <c r="AC3947" i="24" s="1"/>
  <c r="P3948" i="24"/>
  <c r="R3948" i="24" s="1"/>
  <c r="AB3948" i="24" s="1"/>
  <c r="AC3948" i="24" s="1"/>
  <c r="P3949" i="24"/>
  <c r="R3949" i="24" s="1"/>
  <c r="AB3949" i="24" s="1"/>
  <c r="AC3949" i="24" s="1"/>
  <c r="P3950" i="24"/>
  <c r="R3950" i="24" s="1"/>
  <c r="AB3950" i="24" s="1"/>
  <c r="AC3950" i="24" s="1"/>
  <c r="P3951" i="24"/>
  <c r="R3951" i="24" s="1"/>
  <c r="AB3951" i="24" s="1"/>
  <c r="AC3951" i="24" s="1"/>
  <c r="P3952" i="24"/>
  <c r="R3952" i="24" s="1"/>
  <c r="AB3952" i="24" s="1"/>
  <c r="AC3952" i="24" s="1"/>
  <c r="P3953" i="24"/>
  <c r="R3953" i="24" s="1"/>
  <c r="AB3953" i="24" s="1"/>
  <c r="AC3953" i="24" s="1"/>
  <c r="P3954" i="24"/>
  <c r="R3954" i="24" s="1"/>
  <c r="AB3954" i="24" s="1"/>
  <c r="AC3954" i="24" s="1"/>
  <c r="P3955" i="24"/>
  <c r="R3955" i="24" s="1"/>
  <c r="AB3955" i="24" s="1"/>
  <c r="AC3955" i="24" s="1"/>
  <c r="P3956" i="24"/>
  <c r="R3956" i="24" s="1"/>
  <c r="AB3956" i="24" s="1"/>
  <c r="AC3956" i="24" s="1"/>
  <c r="P3957" i="24"/>
  <c r="R3957" i="24" s="1"/>
  <c r="AB3957" i="24" s="1"/>
  <c r="AC3957" i="24" s="1"/>
  <c r="P3958" i="24"/>
  <c r="R3958" i="24" s="1"/>
  <c r="AB3958" i="24" s="1"/>
  <c r="AC3958" i="24" s="1"/>
  <c r="P3959" i="24"/>
  <c r="R3959" i="24" s="1"/>
  <c r="AB3959" i="24" s="1"/>
  <c r="AC3959" i="24" s="1"/>
  <c r="P3960" i="24"/>
  <c r="R3960" i="24" s="1"/>
  <c r="AB3960" i="24" s="1"/>
  <c r="AC3960" i="24" s="1"/>
  <c r="P3961" i="24"/>
  <c r="R3961" i="24" s="1"/>
  <c r="AB3961" i="24" s="1"/>
  <c r="AC3961" i="24" s="1"/>
  <c r="P3962" i="24"/>
  <c r="R3962" i="24" s="1"/>
  <c r="AB3962" i="24" s="1"/>
  <c r="AC3962" i="24" s="1"/>
  <c r="P3963" i="24"/>
  <c r="R3963" i="24" s="1"/>
  <c r="AB3963" i="24" s="1"/>
  <c r="AC3963" i="24" s="1"/>
  <c r="P3964" i="24"/>
  <c r="R3964" i="24" s="1"/>
  <c r="AB3964" i="24" s="1"/>
  <c r="AC3964" i="24" s="1"/>
  <c r="P3965" i="24"/>
  <c r="R3965" i="24" s="1"/>
  <c r="AB3965" i="24" s="1"/>
  <c r="AC3965" i="24" s="1"/>
  <c r="P3966" i="24"/>
  <c r="R3966" i="24" s="1"/>
  <c r="AB3966" i="24" s="1"/>
  <c r="AC3966" i="24" s="1"/>
  <c r="P3967" i="24"/>
  <c r="R3967" i="24" s="1"/>
  <c r="AB3967" i="24" s="1"/>
  <c r="AC3967" i="24" s="1"/>
  <c r="P3968" i="24"/>
  <c r="R3968" i="24" s="1"/>
  <c r="AB3968" i="24" s="1"/>
  <c r="AC3968" i="24" s="1"/>
  <c r="P3969" i="24"/>
  <c r="R3969" i="24" s="1"/>
  <c r="AB3969" i="24" s="1"/>
  <c r="AC3969" i="24" s="1"/>
  <c r="P3970" i="24"/>
  <c r="R3970" i="24" s="1"/>
  <c r="AB3970" i="24" s="1"/>
  <c r="AC3970" i="24" s="1"/>
  <c r="P3971" i="24"/>
  <c r="R3971" i="24" s="1"/>
  <c r="AB3971" i="24" s="1"/>
  <c r="AC3971" i="24" s="1"/>
  <c r="P3972" i="24"/>
  <c r="R3972" i="24" s="1"/>
  <c r="AB3972" i="24" s="1"/>
  <c r="AC3972" i="24" s="1"/>
  <c r="P3973" i="24"/>
  <c r="R3973" i="24" s="1"/>
  <c r="AB3973" i="24" s="1"/>
  <c r="AC3973" i="24" s="1"/>
  <c r="P3974" i="24"/>
  <c r="R3974" i="24" s="1"/>
  <c r="AB3974" i="24" s="1"/>
  <c r="AC3974" i="24" s="1"/>
  <c r="P3975" i="24"/>
  <c r="R3975" i="24" s="1"/>
  <c r="AB3975" i="24" s="1"/>
  <c r="AC3975" i="24" s="1"/>
  <c r="P3976" i="24"/>
  <c r="R3976" i="24" s="1"/>
  <c r="AB3976" i="24" s="1"/>
  <c r="AC3976" i="24" s="1"/>
  <c r="P3977" i="24"/>
  <c r="R3977" i="24" s="1"/>
  <c r="AB3977" i="24" s="1"/>
  <c r="AC3977" i="24" s="1"/>
  <c r="P3978" i="24"/>
  <c r="R3978" i="24" s="1"/>
  <c r="AB3978" i="24" s="1"/>
  <c r="AC3978" i="24" s="1"/>
  <c r="P3979" i="24"/>
  <c r="R3979" i="24" s="1"/>
  <c r="AB3979" i="24" s="1"/>
  <c r="AC3979" i="24" s="1"/>
  <c r="P3980" i="24"/>
  <c r="R3980" i="24" s="1"/>
  <c r="AB3980" i="24" s="1"/>
  <c r="AC3980" i="24" s="1"/>
  <c r="P3981" i="24"/>
  <c r="R3981" i="24" s="1"/>
  <c r="AB3981" i="24" s="1"/>
  <c r="AC3981" i="24" s="1"/>
  <c r="P3982" i="24"/>
  <c r="R3982" i="24" s="1"/>
  <c r="AB3982" i="24" s="1"/>
  <c r="AC3982" i="24" s="1"/>
  <c r="P3983" i="24"/>
  <c r="R3983" i="24" s="1"/>
  <c r="AB3983" i="24" s="1"/>
  <c r="AC3983" i="24" s="1"/>
  <c r="P3984" i="24"/>
  <c r="R3984" i="24" s="1"/>
  <c r="AB3984" i="24" s="1"/>
  <c r="AC3984" i="24" s="1"/>
  <c r="P3985" i="24"/>
  <c r="R3985" i="24" s="1"/>
  <c r="AB3985" i="24" s="1"/>
  <c r="AC3985" i="24" s="1"/>
  <c r="P3986" i="24"/>
  <c r="R3986" i="24" s="1"/>
  <c r="AB3986" i="24" s="1"/>
  <c r="AC3986" i="24" s="1"/>
  <c r="P3987" i="24"/>
  <c r="R3987" i="24" s="1"/>
  <c r="AB3987" i="24" s="1"/>
  <c r="AC3987" i="24" s="1"/>
  <c r="P3988" i="24"/>
  <c r="R3988" i="24" s="1"/>
  <c r="AB3988" i="24" s="1"/>
  <c r="AC3988" i="24" s="1"/>
  <c r="P3989" i="24"/>
  <c r="R3989" i="24" s="1"/>
  <c r="AB3989" i="24" s="1"/>
  <c r="AC3989" i="24" s="1"/>
  <c r="P3990" i="24"/>
  <c r="R3990" i="24" s="1"/>
  <c r="AB3990" i="24" s="1"/>
  <c r="AC3990" i="24" s="1"/>
  <c r="P3991" i="24"/>
  <c r="R3991" i="24" s="1"/>
  <c r="AB3991" i="24" s="1"/>
  <c r="AC3991" i="24" s="1"/>
  <c r="P3992" i="24"/>
  <c r="R3992" i="24" s="1"/>
  <c r="AB3992" i="24" s="1"/>
  <c r="AC3992" i="24" s="1"/>
  <c r="P3993" i="24"/>
  <c r="R3993" i="24" s="1"/>
  <c r="AB3993" i="24" s="1"/>
  <c r="AC3993" i="24" s="1"/>
  <c r="P3994" i="24"/>
  <c r="R3994" i="24" s="1"/>
  <c r="AB3994" i="24" s="1"/>
  <c r="AC3994" i="24" s="1"/>
  <c r="P3995" i="24"/>
  <c r="R3995" i="24" s="1"/>
  <c r="AB3995" i="24" s="1"/>
  <c r="AC3995" i="24" s="1"/>
  <c r="P3996" i="24"/>
  <c r="R3996" i="24" s="1"/>
  <c r="AB3996" i="24" s="1"/>
  <c r="AC3996" i="24" s="1"/>
  <c r="P3997" i="24"/>
  <c r="R3997" i="24" s="1"/>
  <c r="AB3997" i="24" s="1"/>
  <c r="AC3997" i="24" s="1"/>
  <c r="P3998" i="24"/>
  <c r="R3998" i="24" s="1"/>
  <c r="AB3998" i="24" s="1"/>
  <c r="AC3998" i="24" s="1"/>
  <c r="P3999" i="24"/>
  <c r="R3999" i="24" s="1"/>
  <c r="AB3999" i="24" s="1"/>
  <c r="AC3999" i="24" s="1"/>
  <c r="P4000" i="24"/>
  <c r="R4000" i="24" s="1"/>
  <c r="AB4000" i="24" s="1"/>
  <c r="AC4000" i="24" s="1"/>
  <c r="P4001" i="24"/>
  <c r="R4001" i="24" s="1"/>
  <c r="AB4001" i="24" s="1"/>
  <c r="AC4001" i="24" s="1"/>
  <c r="P4002" i="24"/>
  <c r="R4002" i="24" s="1"/>
  <c r="AB4002" i="24" s="1"/>
  <c r="AC4002" i="24" s="1"/>
  <c r="P4003" i="24"/>
  <c r="R4003" i="24" s="1"/>
  <c r="AB4003" i="24" s="1"/>
  <c r="AC4003" i="24" s="1"/>
  <c r="P4004" i="24"/>
  <c r="R4004" i="24" s="1"/>
  <c r="AB4004" i="24" s="1"/>
  <c r="AC4004" i="24" s="1"/>
  <c r="G4" i="24"/>
  <c r="AG3995" i="24" l="1"/>
  <c r="AD3995" i="24"/>
  <c r="AD3983" i="24"/>
  <c r="AG3983" i="24"/>
  <c r="AD3975" i="24"/>
  <c r="AG3975" i="24"/>
  <c r="AD3959" i="24"/>
  <c r="AG3959" i="24"/>
  <c r="AD3947" i="24"/>
  <c r="AG3947" i="24"/>
  <c r="AG3939" i="24"/>
  <c r="AD3939" i="24"/>
  <c r="AD3927" i="24"/>
  <c r="AG3927" i="24"/>
  <c r="AG3915" i="24"/>
  <c r="AD3915" i="24"/>
  <c r="AG3907" i="24"/>
  <c r="AD3907" i="24"/>
  <c r="AG3895" i="24"/>
  <c r="AD3895" i="24"/>
  <c r="AD3887" i="24"/>
  <c r="AG3887" i="24"/>
  <c r="AG3875" i="24"/>
  <c r="AD3875" i="24"/>
  <c r="AG3867" i="24"/>
  <c r="AD3867" i="24"/>
  <c r="AD3855" i="24"/>
  <c r="AG3855" i="24"/>
  <c r="AD3851" i="24"/>
  <c r="AG3851" i="24"/>
  <c r="AD3835" i="24"/>
  <c r="AG3835" i="24"/>
  <c r="AG3819" i="24"/>
  <c r="AD3819" i="24"/>
  <c r="AG3807" i="24"/>
  <c r="AD3807" i="24"/>
  <c r="AG3795" i="24"/>
  <c r="AD3795" i="24"/>
  <c r="AD3783" i="24"/>
  <c r="AG3783" i="24"/>
  <c r="AG3767" i="24"/>
  <c r="AD3767" i="24"/>
  <c r="AD3747" i="24"/>
  <c r="AG3747" i="24"/>
  <c r="AD3679" i="24"/>
  <c r="AG3679" i="24"/>
  <c r="AD4001" i="24"/>
  <c r="AG4001" i="24"/>
  <c r="AD3997" i="24"/>
  <c r="AG3997" i="24"/>
  <c r="AD3989" i="24"/>
  <c r="AG3989" i="24"/>
  <c r="AG3985" i="24"/>
  <c r="AD3985" i="24"/>
  <c r="AG3977" i="24"/>
  <c r="AD3977" i="24"/>
  <c r="AG3973" i="24"/>
  <c r="AD3973" i="24"/>
  <c r="AD3965" i="24"/>
  <c r="AG3965" i="24"/>
  <c r="AD3957" i="24"/>
  <c r="AG3957" i="24"/>
  <c r="AG3949" i="24"/>
  <c r="AD3949" i="24"/>
  <c r="AG3945" i="24"/>
  <c r="AD3945" i="24"/>
  <c r="AD3937" i="24"/>
  <c r="AG3937" i="24"/>
  <c r="AG3929" i="24"/>
  <c r="AD3929" i="24"/>
  <c r="AD3925" i="24"/>
  <c r="AG3925" i="24"/>
  <c r="AD3917" i="24"/>
  <c r="AG3917" i="24"/>
  <c r="AG3913" i="24"/>
  <c r="AD3913" i="24"/>
  <c r="AD3905" i="24"/>
  <c r="AG3905" i="24"/>
  <c r="AD3897" i="24"/>
  <c r="AG3897" i="24"/>
  <c r="AG3893" i="24"/>
  <c r="AD3893" i="24"/>
  <c r="AG3885" i="24"/>
  <c r="AD3885" i="24"/>
  <c r="AG3877" i="24"/>
  <c r="AD3877" i="24"/>
  <c r="AG3869" i="24"/>
  <c r="AD3869" i="24"/>
  <c r="AG3865" i="24"/>
  <c r="AD3865" i="24"/>
  <c r="AD3857" i="24"/>
  <c r="AG3857" i="24"/>
  <c r="AG3853" i="24"/>
  <c r="AD3853" i="24"/>
  <c r="AD3845" i="24"/>
  <c r="AG3845" i="24"/>
  <c r="AD3841" i="24"/>
  <c r="AG3841" i="24"/>
  <c r="AD3833" i="24"/>
  <c r="AG3833" i="24"/>
  <c r="AD3829" i="24"/>
  <c r="AG3829" i="24"/>
  <c r="AD3825" i="24"/>
  <c r="AG3825" i="24"/>
  <c r="AD3817" i="24"/>
  <c r="AG3817" i="24"/>
  <c r="AD3813" i="24"/>
  <c r="AG3813" i="24"/>
  <c r="AD3805" i="24"/>
  <c r="AG3805" i="24"/>
  <c r="AD3801" i="24"/>
  <c r="AG3801" i="24"/>
  <c r="AD3793" i="24"/>
  <c r="AG3793" i="24"/>
  <c r="AD3789" i="24"/>
  <c r="AG3789" i="24"/>
  <c r="AG3781" i="24"/>
  <c r="AD3781" i="24"/>
  <c r="AG3765" i="24"/>
  <c r="AD3765" i="24"/>
  <c r="AG3757" i="24"/>
  <c r="AD3757" i="24"/>
  <c r="AG3749" i="24"/>
  <c r="AD3749" i="24"/>
  <c r="AD3741" i="24"/>
  <c r="AG3741" i="24"/>
  <c r="AD3733" i="24"/>
  <c r="AG3733" i="24"/>
  <c r="AD3725" i="24"/>
  <c r="AG3725" i="24"/>
  <c r="AD3721" i="24"/>
  <c r="AG3721" i="24"/>
  <c r="AG3713" i="24"/>
  <c r="AD3713" i="24"/>
  <c r="AG3705" i="24"/>
  <c r="AD3705" i="24"/>
  <c r="AD3697" i="24"/>
  <c r="AG3697" i="24"/>
  <c r="AG3693" i="24"/>
  <c r="AD3693" i="24"/>
  <c r="AG3685" i="24"/>
  <c r="AD3685" i="24"/>
  <c r="AD3681" i="24"/>
  <c r="AG3681" i="24"/>
  <c r="AG3673" i="24"/>
  <c r="AD3673" i="24"/>
  <c r="AD3669" i="24"/>
  <c r="AG3669" i="24"/>
  <c r="AD3661" i="24"/>
  <c r="AG3661" i="24"/>
  <c r="AD3653" i="24"/>
  <c r="AG3653" i="24"/>
  <c r="AG3649" i="24"/>
  <c r="AD3649" i="24"/>
  <c r="AG3641" i="24"/>
  <c r="AD3641" i="24"/>
  <c r="AD3637" i="24"/>
  <c r="AG3637" i="24"/>
  <c r="AG3629" i="24"/>
  <c r="AD3629" i="24"/>
  <c r="AG3621" i="24"/>
  <c r="AD3621" i="24"/>
  <c r="AG3613" i="24"/>
  <c r="AD3613" i="24"/>
  <c r="AG3609" i="24"/>
  <c r="AD3609" i="24"/>
  <c r="AG3601" i="24"/>
  <c r="AD3601" i="24"/>
  <c r="AG3597" i="24"/>
  <c r="AD3597" i="24"/>
  <c r="AG3589" i="24"/>
  <c r="AD3589" i="24"/>
  <c r="AG3585" i="24"/>
  <c r="AD3585" i="24"/>
  <c r="AG3577" i="24"/>
  <c r="AD3577" i="24"/>
  <c r="AG3573" i="24"/>
  <c r="AD3573" i="24"/>
  <c r="AG3565" i="24"/>
  <c r="AD3565" i="24"/>
  <c r="AG3561" i="24"/>
  <c r="AD3561" i="24"/>
  <c r="AG3553" i="24"/>
  <c r="AD3553" i="24"/>
  <c r="AG3545" i="24"/>
  <c r="AD3545" i="24"/>
  <c r="AG3537" i="24"/>
  <c r="AD3537" i="24"/>
  <c r="AG3533" i="24"/>
  <c r="AD3533" i="24"/>
  <c r="AG3525" i="24"/>
  <c r="AD3525" i="24"/>
  <c r="AG3521" i="24"/>
  <c r="AD3521" i="24"/>
  <c r="AG3513" i="24"/>
  <c r="AD3513" i="24"/>
  <c r="AD3505" i="24"/>
  <c r="AG3505" i="24"/>
  <c r="AG3497" i="24"/>
  <c r="AD3497" i="24"/>
  <c r="AG3489" i="24"/>
  <c r="AD3489" i="24"/>
  <c r="AG3485" i="24"/>
  <c r="AD3485" i="24"/>
  <c r="AD3477" i="24"/>
  <c r="AG3477" i="24"/>
  <c r="AG3473" i="24"/>
  <c r="AD3473" i="24"/>
  <c r="AG3465" i="24"/>
  <c r="AD3465" i="24"/>
  <c r="AG3457" i="24"/>
  <c r="AD3457" i="24"/>
  <c r="AG3449" i="24"/>
  <c r="AD3449" i="24"/>
  <c r="AG3441" i="24"/>
  <c r="AD3441" i="24"/>
  <c r="AG3437" i="24"/>
  <c r="AD3437" i="24"/>
  <c r="AG3429" i="24"/>
  <c r="AD3429" i="24"/>
  <c r="AG3421" i="24"/>
  <c r="AD3421" i="24"/>
  <c r="AG3417" i="24"/>
  <c r="AD3417" i="24"/>
  <c r="AG3409" i="24"/>
  <c r="AD3409" i="24"/>
  <c r="AD3401" i="24"/>
  <c r="AG3401" i="24"/>
  <c r="AD3393" i="24"/>
  <c r="AG3393" i="24"/>
  <c r="AD3381" i="24"/>
  <c r="AG3381" i="24"/>
  <c r="AD3373" i="24"/>
  <c r="AG3373" i="24"/>
  <c r="AD3365" i="24"/>
  <c r="AG3365" i="24"/>
  <c r="AD3353" i="24"/>
  <c r="AG3353" i="24"/>
  <c r="AD3345" i="24"/>
  <c r="AG3345" i="24"/>
  <c r="AD3341" i="24"/>
  <c r="AG3341" i="24"/>
  <c r="AD3333" i="24"/>
  <c r="AG3333" i="24"/>
  <c r="AD3325" i="24"/>
  <c r="AG3325" i="24"/>
  <c r="AD3317" i="24"/>
  <c r="AG3317" i="24"/>
  <c r="AD3309" i="24"/>
  <c r="AG3309" i="24"/>
  <c r="AD3301" i="24"/>
  <c r="AG3301" i="24"/>
  <c r="AD3293" i="24"/>
  <c r="AG3293" i="24"/>
  <c r="AD3281" i="24"/>
  <c r="AG3281" i="24"/>
  <c r="AD3273" i="24"/>
  <c r="AG3273" i="24"/>
  <c r="AD3269" i="24"/>
  <c r="AG3269" i="24"/>
  <c r="AD3257" i="24"/>
  <c r="AG3257" i="24"/>
  <c r="AD3249" i="24"/>
  <c r="AG3249" i="24"/>
  <c r="AD3245" i="24"/>
  <c r="AG3245" i="24"/>
  <c r="AD3237" i="24"/>
  <c r="AG3237" i="24"/>
  <c r="AD3229" i="24"/>
  <c r="AG3229" i="24"/>
  <c r="AD3221" i="24"/>
  <c r="AG3221" i="24"/>
  <c r="AD3213" i="24"/>
  <c r="AG3213" i="24"/>
  <c r="AD3205" i="24"/>
  <c r="AG3205" i="24"/>
  <c r="AD3197" i="24"/>
  <c r="AG3197" i="24"/>
  <c r="AD3189" i="24"/>
  <c r="AG3189" i="24"/>
  <c r="AG3181" i="24"/>
  <c r="AD3181" i="24"/>
  <c r="AD3173" i="24"/>
  <c r="AG3173" i="24"/>
  <c r="AG3169" i="24"/>
  <c r="AD3169" i="24"/>
  <c r="AG3161" i="24"/>
  <c r="AD3161" i="24"/>
  <c r="AG3153" i="24"/>
  <c r="AD3153" i="24"/>
  <c r="AD3145" i="24"/>
  <c r="AG3145" i="24"/>
  <c r="AD3141" i="24"/>
  <c r="AG3141" i="24"/>
  <c r="AD3129" i="24"/>
  <c r="AG3129" i="24"/>
  <c r="AG3117" i="24"/>
  <c r="AD3117" i="24"/>
  <c r="AD2997" i="24"/>
  <c r="AG2997" i="24"/>
  <c r="AD4004" i="24"/>
  <c r="AG4004" i="24"/>
  <c r="AG4000" i="24"/>
  <c r="AD4000" i="24"/>
  <c r="AG3996" i="24"/>
  <c r="AD3996" i="24"/>
  <c r="AG3992" i="24"/>
  <c r="AD3992" i="24"/>
  <c r="AG3988" i="24"/>
  <c r="AD3988" i="24"/>
  <c r="AG3984" i="24"/>
  <c r="AD3984" i="24"/>
  <c r="AD3980" i="24"/>
  <c r="AG3980" i="24"/>
  <c r="AG3976" i="24"/>
  <c r="AD3976" i="24"/>
  <c r="AG3972" i="24"/>
  <c r="AD3972" i="24"/>
  <c r="AG3968" i="24"/>
  <c r="AD3968" i="24"/>
  <c r="AD3964" i="24"/>
  <c r="AG3964" i="24"/>
  <c r="AG3960" i="24"/>
  <c r="AD3960" i="24"/>
  <c r="AD3956" i="24"/>
  <c r="AG3956" i="24"/>
  <c r="AD3952" i="24"/>
  <c r="AG3952" i="24"/>
  <c r="AD3948" i="24"/>
  <c r="AG3948" i="24"/>
  <c r="AG3944" i="24"/>
  <c r="AD3944" i="24"/>
  <c r="AG3940" i="24"/>
  <c r="AD3940" i="24"/>
  <c r="AD3936" i="24"/>
  <c r="AG3936" i="24"/>
  <c r="AD3932" i="24"/>
  <c r="AG3932" i="24"/>
  <c r="AG3928" i="24"/>
  <c r="AD3928" i="24"/>
  <c r="AG3924" i="24"/>
  <c r="AD3924" i="24"/>
  <c r="AD3920" i="24"/>
  <c r="AG3920" i="24"/>
  <c r="AD3916" i="24"/>
  <c r="AG3916" i="24"/>
  <c r="AD3912" i="24"/>
  <c r="AG3912" i="24"/>
  <c r="AD3908" i="24"/>
  <c r="AG3908" i="24"/>
  <c r="AD3904" i="24"/>
  <c r="AG3904" i="24"/>
  <c r="AD3900" i="24"/>
  <c r="AG3900" i="24"/>
  <c r="AD3896" i="24"/>
  <c r="AG3896" i="24"/>
  <c r="AD3892" i="24"/>
  <c r="AG3892" i="24"/>
  <c r="AD3888" i="24"/>
  <c r="AG3888" i="24"/>
  <c r="AD3884" i="24"/>
  <c r="AG3884" i="24"/>
  <c r="AG3880" i="24"/>
  <c r="AD3880" i="24"/>
  <c r="AG3876" i="24"/>
  <c r="AD3876" i="24"/>
  <c r="AD3872" i="24"/>
  <c r="AG3872" i="24"/>
  <c r="AD3868" i="24"/>
  <c r="AG3868" i="24"/>
  <c r="AD3864" i="24"/>
  <c r="AG3864" i="24"/>
  <c r="AD3860" i="24"/>
  <c r="AG3860" i="24"/>
  <c r="AG3856" i="24"/>
  <c r="AD3856" i="24"/>
  <c r="AG3852" i="24"/>
  <c r="AD3852" i="24"/>
  <c r="AG3848" i="24"/>
  <c r="AD3848" i="24"/>
  <c r="AG3844" i="24"/>
  <c r="AD3844" i="24"/>
  <c r="AG3840" i="24"/>
  <c r="AD3840" i="24"/>
  <c r="AG3836" i="24"/>
  <c r="AD3836" i="24"/>
  <c r="AD3832" i="24"/>
  <c r="AG3832" i="24"/>
  <c r="AG3828" i="24"/>
  <c r="AD3828" i="24"/>
  <c r="AG3824" i="24"/>
  <c r="AD3824" i="24"/>
  <c r="AG3820" i="24"/>
  <c r="AD3820" i="24"/>
  <c r="AD3816" i="24"/>
  <c r="AG3816" i="24"/>
  <c r="AD3812" i="24"/>
  <c r="AG3812" i="24"/>
  <c r="AD3808" i="24"/>
  <c r="AG3808" i="24"/>
  <c r="AD3804" i="24"/>
  <c r="AG3804" i="24"/>
  <c r="AD3800" i="24"/>
  <c r="AG3800" i="24"/>
  <c r="AD3796" i="24"/>
  <c r="AG3796" i="24"/>
  <c r="AD3792" i="24"/>
  <c r="AG3792" i="24"/>
  <c r="AD3788" i="24"/>
  <c r="AG3788" i="24"/>
  <c r="AG3784" i="24"/>
  <c r="AD3784" i="24"/>
  <c r="AD3780" i="24"/>
  <c r="AG3780" i="24"/>
  <c r="AD3776" i="24"/>
  <c r="AG3776" i="24"/>
  <c r="AD3772" i="24"/>
  <c r="AG3772" i="24"/>
  <c r="AD3768" i="24"/>
  <c r="AG3768" i="24"/>
  <c r="AD3764" i="24"/>
  <c r="AG3764" i="24"/>
  <c r="AG3760" i="24"/>
  <c r="AD3760" i="24"/>
  <c r="AD3756" i="24"/>
  <c r="AG3756" i="24"/>
  <c r="AD3752" i="24"/>
  <c r="AG3752" i="24"/>
  <c r="AG3748" i="24"/>
  <c r="AD3748" i="24"/>
  <c r="AG3744" i="24"/>
  <c r="AD3744" i="24"/>
  <c r="AG3740" i="24"/>
  <c r="AD3740" i="24"/>
  <c r="AG3736" i="24"/>
  <c r="AD3736" i="24"/>
  <c r="AG3732" i="24"/>
  <c r="AD3732" i="24"/>
  <c r="AG3728" i="24"/>
  <c r="AD3728" i="24"/>
  <c r="AD3724" i="24"/>
  <c r="AG3724" i="24"/>
  <c r="AD3720" i="24"/>
  <c r="AG3720" i="24"/>
  <c r="AD3716" i="24"/>
  <c r="AG3716" i="24"/>
  <c r="AG3712" i="24"/>
  <c r="AD3712" i="24"/>
  <c r="AD3708" i="24"/>
  <c r="AG3708" i="24"/>
  <c r="AG3704" i="24"/>
  <c r="AD3704" i="24"/>
  <c r="AD3700" i="24"/>
  <c r="AG3700" i="24"/>
  <c r="AG3696" i="24"/>
  <c r="AD3696" i="24"/>
  <c r="AD3692" i="24"/>
  <c r="AG3692" i="24"/>
  <c r="AG3688" i="24"/>
  <c r="AD3688" i="24"/>
  <c r="AD3684" i="24"/>
  <c r="AG3684" i="24"/>
  <c r="AG3680" i="24"/>
  <c r="AD3680" i="24"/>
  <c r="AD3676" i="24"/>
  <c r="AG3676" i="24"/>
  <c r="AG3672" i="24"/>
  <c r="AD3672" i="24"/>
  <c r="AG3668" i="24"/>
  <c r="AD3668" i="24"/>
  <c r="AD3664" i="24"/>
  <c r="AG3664" i="24"/>
  <c r="AD3660" i="24"/>
  <c r="AG3660" i="24"/>
  <c r="AG3656" i="24"/>
  <c r="AD3656" i="24"/>
  <c r="AG3652" i="24"/>
  <c r="AD3652" i="24"/>
  <c r="AD3648" i="24"/>
  <c r="AG3648" i="24"/>
  <c r="AD3644" i="24"/>
  <c r="AG3644" i="24"/>
  <c r="AD3640" i="24"/>
  <c r="AG3640" i="24"/>
  <c r="AD3636" i="24"/>
  <c r="AG3636" i="24"/>
  <c r="AD3632" i="24"/>
  <c r="AG3632" i="24"/>
  <c r="AG3628" i="24"/>
  <c r="AD3628" i="24"/>
  <c r="AD3624" i="24"/>
  <c r="AG3624" i="24"/>
  <c r="AG3620" i="24"/>
  <c r="AD3620" i="24"/>
  <c r="AD3616" i="24"/>
  <c r="AG3616" i="24"/>
  <c r="AG3612" i="24"/>
  <c r="AD3612" i="24"/>
  <c r="AD3608" i="24"/>
  <c r="AG3608" i="24"/>
  <c r="AG3604" i="24"/>
  <c r="AD3604" i="24"/>
  <c r="AG3600" i="24"/>
  <c r="AD3600" i="24"/>
  <c r="AG3596" i="24"/>
  <c r="AD3596" i="24"/>
  <c r="AD3592" i="24"/>
  <c r="AG3592" i="24"/>
  <c r="AG3588" i="24"/>
  <c r="AD3588" i="24"/>
  <c r="AG3584" i="24"/>
  <c r="AD3584" i="24"/>
  <c r="AD3580" i="24"/>
  <c r="AG3580" i="24"/>
  <c r="AD3576" i="24"/>
  <c r="AG3576" i="24"/>
  <c r="AG3572" i="24"/>
  <c r="AD3572" i="24"/>
  <c r="AG3568" i="24"/>
  <c r="AD3568" i="24"/>
  <c r="AG3564" i="24"/>
  <c r="AD3564" i="24"/>
  <c r="AD3560" i="24"/>
  <c r="AG3560" i="24"/>
  <c r="AG3556" i="24"/>
  <c r="AD3556" i="24"/>
  <c r="AG3552" i="24"/>
  <c r="AD3552" i="24"/>
  <c r="AD3548" i="24"/>
  <c r="AG3548" i="24"/>
  <c r="AD3544" i="24"/>
  <c r="AG3544" i="24"/>
  <c r="AG3540" i="24"/>
  <c r="AD3540" i="24"/>
  <c r="AD3536" i="24"/>
  <c r="AG3536" i="24"/>
  <c r="AG3532" i="24"/>
  <c r="AD3532" i="24"/>
  <c r="AD3528" i="24"/>
  <c r="AG3528" i="24"/>
  <c r="AG3524" i="24"/>
  <c r="AD3524" i="24"/>
  <c r="AG3520" i="24"/>
  <c r="AD3520" i="24"/>
  <c r="AD3516" i="24"/>
  <c r="AG3516" i="24"/>
  <c r="AG3512" i="24"/>
  <c r="AD3512" i="24"/>
  <c r="AG3508" i="24"/>
  <c r="AD3508" i="24"/>
  <c r="AG3504" i="24"/>
  <c r="AD3504" i="24"/>
  <c r="AG3500" i="24"/>
  <c r="AD3500" i="24"/>
  <c r="AD3496" i="24"/>
  <c r="AG3496" i="24"/>
  <c r="AG3492" i="24"/>
  <c r="AD3492" i="24"/>
  <c r="AD3488" i="24"/>
  <c r="AG3488" i="24"/>
  <c r="AG3484" i="24"/>
  <c r="AD3484" i="24"/>
  <c r="AD3480" i="24"/>
  <c r="AG3480" i="24"/>
  <c r="AG3476" i="24"/>
  <c r="AD3476" i="24"/>
  <c r="AG3472" i="24"/>
  <c r="AD3472" i="24"/>
  <c r="AG3468" i="24"/>
  <c r="AD3468" i="24"/>
  <c r="AD3464" i="24"/>
  <c r="AG3464" i="24"/>
  <c r="AG3460" i="24"/>
  <c r="AD3460" i="24"/>
  <c r="AG3456" i="24"/>
  <c r="AD3456" i="24"/>
  <c r="AG3452" i="24"/>
  <c r="AD3452" i="24"/>
  <c r="AD3448" i="24"/>
  <c r="AG3448" i="24"/>
  <c r="AG3444" i="24"/>
  <c r="AD3444" i="24"/>
  <c r="AD3440" i="24"/>
  <c r="AG3440" i="24"/>
  <c r="AG3436" i="24"/>
  <c r="AD3436" i="24"/>
  <c r="AG3432" i="24"/>
  <c r="AD3432" i="24"/>
  <c r="AD3428" i="24"/>
  <c r="AG3428" i="24"/>
  <c r="AD3424" i="24"/>
  <c r="AG3424" i="24"/>
  <c r="AG3420" i="24"/>
  <c r="AD3420" i="24"/>
  <c r="AG3416" i="24"/>
  <c r="AD3416" i="24"/>
  <c r="AG3412" i="24"/>
  <c r="AD3412" i="24"/>
  <c r="AG3408" i="24"/>
  <c r="AD3408" i="24"/>
  <c r="AD3404" i="24"/>
  <c r="AG3404" i="24"/>
  <c r="AD3400" i="24"/>
  <c r="AG3400" i="24"/>
  <c r="AD3396" i="24"/>
  <c r="AG3396" i="24"/>
  <c r="AD3392" i="24"/>
  <c r="AG3392" i="24"/>
  <c r="AD3388" i="24"/>
  <c r="AG3388" i="24"/>
  <c r="AD3384" i="24"/>
  <c r="AG3384" i="24"/>
  <c r="AD3380" i="24"/>
  <c r="AG3380" i="24"/>
  <c r="AD3376" i="24"/>
  <c r="AG3376" i="24"/>
  <c r="AD3372" i="24"/>
  <c r="AG3372" i="24"/>
  <c r="AD3368" i="24"/>
  <c r="AG3368" i="24"/>
  <c r="AG3364" i="24"/>
  <c r="AD3364" i="24"/>
  <c r="AD3360" i="24"/>
  <c r="AG3360" i="24"/>
  <c r="AG3356" i="24"/>
  <c r="AD3356" i="24"/>
  <c r="AD3352" i="24"/>
  <c r="AG3352" i="24"/>
  <c r="AG3348" i="24"/>
  <c r="AD3348" i="24"/>
  <c r="AD3344" i="24"/>
  <c r="AG3344" i="24"/>
  <c r="AG3340" i="24"/>
  <c r="AD3340" i="24"/>
  <c r="AG3336" i="24"/>
  <c r="AD3336" i="24"/>
  <c r="AD3332" i="24"/>
  <c r="AG3332" i="24"/>
  <c r="AG3328" i="24"/>
  <c r="AD3328" i="24"/>
  <c r="AG3324" i="24"/>
  <c r="AD3324" i="24"/>
  <c r="AD3320" i="24"/>
  <c r="AG3320" i="24"/>
  <c r="AG3316" i="24"/>
  <c r="AD3316" i="24"/>
  <c r="AG3312" i="24"/>
  <c r="AD3312" i="24"/>
  <c r="AG3308" i="24"/>
  <c r="AD3308" i="24"/>
  <c r="AG3304" i="24"/>
  <c r="AD3304" i="24"/>
  <c r="AD3300" i="24"/>
  <c r="AG3300" i="24"/>
  <c r="AG3296" i="24"/>
  <c r="AD3296" i="24"/>
  <c r="AG3292" i="24"/>
  <c r="AD3292" i="24"/>
  <c r="AD3288" i="24"/>
  <c r="AG3288" i="24"/>
  <c r="AG3284" i="24"/>
  <c r="AD3284" i="24"/>
  <c r="AG3280" i="24"/>
  <c r="AD3280" i="24"/>
  <c r="AG3276" i="24"/>
  <c r="AD3276" i="24"/>
  <c r="AG3272" i="24"/>
  <c r="AD3272" i="24"/>
  <c r="AD3268" i="24"/>
  <c r="AG3268" i="24"/>
  <c r="AG3264" i="24"/>
  <c r="AD3264" i="24"/>
  <c r="AG3260" i="24"/>
  <c r="AD3260" i="24"/>
  <c r="AD3256" i="24"/>
  <c r="AG3256" i="24"/>
  <c r="AG3252" i="24"/>
  <c r="AD3252" i="24"/>
  <c r="AG3248" i="24"/>
  <c r="AD3248" i="24"/>
  <c r="AG3244" i="24"/>
  <c r="AD3244" i="24"/>
  <c r="AG3240" i="24"/>
  <c r="AD3240" i="24"/>
  <c r="AD3236" i="24"/>
  <c r="AG3236" i="24"/>
  <c r="AD3232" i="24"/>
  <c r="AG3232" i="24"/>
  <c r="AG3228" i="24"/>
  <c r="AD3228" i="24"/>
  <c r="AD3224" i="24"/>
  <c r="AG3224" i="24"/>
  <c r="AG3220" i="24"/>
  <c r="AD3220" i="24"/>
  <c r="AG3216" i="24"/>
  <c r="AD3216" i="24"/>
  <c r="AG3212" i="24"/>
  <c r="AD3212" i="24"/>
  <c r="AG3208" i="24"/>
  <c r="AD3208" i="24"/>
  <c r="AG3204" i="24"/>
  <c r="AD3204" i="24"/>
  <c r="AG3200" i="24"/>
  <c r="AD3200" i="24"/>
  <c r="AG3196" i="24"/>
  <c r="AD3196" i="24"/>
  <c r="AG3192" i="24"/>
  <c r="AD3192" i="24"/>
  <c r="AD3188" i="24"/>
  <c r="AG3188" i="24"/>
  <c r="AG3184" i="24"/>
  <c r="AD3184" i="24"/>
  <c r="AG3180" i="24"/>
  <c r="AD3180" i="24"/>
  <c r="AG3176" i="24"/>
  <c r="AD3176" i="24"/>
  <c r="AG3172" i="24"/>
  <c r="AD3172" i="24"/>
  <c r="AG3168" i="24"/>
  <c r="AD3168" i="24"/>
  <c r="AG3164" i="24"/>
  <c r="AD3164" i="24"/>
  <c r="AG3160" i="24"/>
  <c r="AD3160" i="24"/>
  <c r="AD3156" i="24"/>
  <c r="AG3156" i="24"/>
  <c r="AG3152" i="24"/>
  <c r="AD3152" i="24"/>
  <c r="AG3148" i="24"/>
  <c r="AD3148" i="24"/>
  <c r="AD3144" i="24"/>
  <c r="AG3144" i="24"/>
  <c r="AG3140" i="24"/>
  <c r="AD3140" i="24"/>
  <c r="AG3136" i="24"/>
  <c r="AD3136" i="24"/>
  <c r="AG3132" i="24"/>
  <c r="AD3132" i="24"/>
  <c r="AG3128" i="24"/>
  <c r="AD3128" i="24"/>
  <c r="AD3124" i="24"/>
  <c r="AG3124" i="24"/>
  <c r="AG3120" i="24"/>
  <c r="AD3120" i="24"/>
  <c r="AG3116" i="24"/>
  <c r="AD3116" i="24"/>
  <c r="AG3112" i="24"/>
  <c r="AD3112" i="24"/>
  <c r="AG3108" i="24"/>
  <c r="AD3108" i="24"/>
  <c r="AG3104" i="24"/>
  <c r="AD3104" i="24"/>
  <c r="AG3100" i="24"/>
  <c r="AD3100" i="24"/>
  <c r="AG3096" i="24"/>
  <c r="AD3096" i="24"/>
  <c r="AG3092" i="24"/>
  <c r="AD3092" i="24"/>
  <c r="AG3088" i="24"/>
  <c r="AD3088" i="24"/>
  <c r="AG3084" i="24"/>
  <c r="AD3084" i="24"/>
  <c r="AG3080" i="24"/>
  <c r="AD3080" i="24"/>
  <c r="AG3076" i="24"/>
  <c r="AD3076" i="24"/>
  <c r="AG3072" i="24"/>
  <c r="AD3072" i="24"/>
  <c r="AG3068" i="24"/>
  <c r="AD3068" i="24"/>
  <c r="AG3064" i="24"/>
  <c r="AD3064" i="24"/>
  <c r="AG3060" i="24"/>
  <c r="AD3060" i="24"/>
  <c r="AG3056" i="24"/>
  <c r="AD3056" i="24"/>
  <c r="AG3052" i="24"/>
  <c r="AD3052" i="24"/>
  <c r="AG3048" i="24"/>
  <c r="AD3048" i="24"/>
  <c r="AG3044" i="24"/>
  <c r="AD3044" i="24"/>
  <c r="AG3040" i="24"/>
  <c r="AD3040" i="24"/>
  <c r="AG3036" i="24"/>
  <c r="AD3036" i="24"/>
  <c r="AD3032" i="24"/>
  <c r="AG3032" i="24"/>
  <c r="AG3028" i="24"/>
  <c r="AD3028" i="24"/>
  <c r="AG3024" i="24"/>
  <c r="AD3024" i="24"/>
  <c r="AG3020" i="24"/>
  <c r="AD3020" i="24"/>
  <c r="AD3016" i="24"/>
  <c r="AG3016" i="24"/>
  <c r="AG3012" i="24"/>
  <c r="AD3012" i="24"/>
  <c r="AG3008" i="24"/>
  <c r="AD3008" i="24"/>
  <c r="AG3004" i="24"/>
  <c r="AD3004" i="24"/>
  <c r="AD3000" i="24"/>
  <c r="AG3000" i="24"/>
  <c r="AG2996" i="24"/>
  <c r="AD2996" i="24"/>
  <c r="AG2992" i="24"/>
  <c r="AD2992" i="24"/>
  <c r="AG2988" i="24"/>
  <c r="AD2988" i="24"/>
  <c r="AG2984" i="24"/>
  <c r="AD2984" i="24"/>
  <c r="AG2980" i="24"/>
  <c r="AD2980" i="24"/>
  <c r="AG2976" i="24"/>
  <c r="AD2976" i="24"/>
  <c r="AG2972" i="24"/>
  <c r="AD2972" i="24"/>
  <c r="AG2968" i="24"/>
  <c r="AD2968" i="24"/>
  <c r="AG2964" i="24"/>
  <c r="AD2964" i="24"/>
  <c r="AG2960" i="24"/>
  <c r="AD2960" i="24"/>
  <c r="AG2956" i="24"/>
  <c r="AD2956" i="24"/>
  <c r="AG2952" i="24"/>
  <c r="AD2952" i="24"/>
  <c r="AG2948" i="24"/>
  <c r="AD2948" i="24"/>
  <c r="AG2944" i="24"/>
  <c r="AD2944" i="24"/>
  <c r="AG2940" i="24"/>
  <c r="AD2940" i="24"/>
  <c r="AG2936" i="24"/>
  <c r="AD2936" i="24"/>
  <c r="AG2932" i="24"/>
  <c r="AD2932" i="24"/>
  <c r="AG2928" i="24"/>
  <c r="AD2928" i="24"/>
  <c r="AG2924" i="24"/>
  <c r="AD2924" i="24"/>
  <c r="AG2920" i="24"/>
  <c r="AD2920" i="24"/>
  <c r="AG2916" i="24"/>
  <c r="AD2916" i="24"/>
  <c r="AG2912" i="24"/>
  <c r="AD2912" i="24"/>
  <c r="AG2908" i="24"/>
  <c r="AD2908" i="24"/>
  <c r="AG2904" i="24"/>
  <c r="AD2904" i="24"/>
  <c r="AG2900" i="24"/>
  <c r="AD2900" i="24"/>
  <c r="AG2896" i="24"/>
  <c r="AD2896" i="24"/>
  <c r="AD2892" i="24"/>
  <c r="AG2892" i="24"/>
  <c r="AG2888" i="24"/>
  <c r="AD2888" i="24"/>
  <c r="AG2884" i="24"/>
  <c r="AD2884" i="24"/>
  <c r="AD2880" i="24"/>
  <c r="AG2880" i="24"/>
  <c r="AG2876" i="24"/>
  <c r="AD2876" i="24"/>
  <c r="AG2872" i="24"/>
  <c r="AD2872" i="24"/>
  <c r="AG2868" i="24"/>
  <c r="AD2868" i="24"/>
  <c r="AG2864" i="24"/>
  <c r="AD2864" i="24"/>
  <c r="AG2860" i="24"/>
  <c r="AD2860" i="24"/>
  <c r="AG2856" i="24"/>
  <c r="AD2856" i="24"/>
  <c r="AG2852" i="24"/>
  <c r="AD2852" i="24"/>
  <c r="AG2848" i="24"/>
  <c r="AD2848" i="24"/>
  <c r="AG2844" i="24"/>
  <c r="AD2844" i="24"/>
  <c r="AG2840" i="24"/>
  <c r="AD2840" i="24"/>
  <c r="AG2836" i="24"/>
  <c r="AD2836" i="24"/>
  <c r="AD2832" i="24"/>
  <c r="AG2832" i="24"/>
  <c r="AG2828" i="24"/>
  <c r="AD2828" i="24"/>
  <c r="AG2824" i="24"/>
  <c r="AD2824" i="24"/>
  <c r="AG2820" i="24"/>
  <c r="AD2820" i="24"/>
  <c r="AD2816" i="24"/>
  <c r="AG2816" i="24"/>
  <c r="AG2812" i="24"/>
  <c r="AD2812" i="24"/>
  <c r="AG2808" i="24"/>
  <c r="AD2808" i="24"/>
  <c r="AG2804" i="24"/>
  <c r="AD2804" i="24"/>
  <c r="AG2800" i="24"/>
  <c r="AD2800" i="24"/>
  <c r="AG2796" i="24"/>
  <c r="AD2796" i="24"/>
  <c r="AG2792" i="24"/>
  <c r="AD2792" i="24"/>
  <c r="AG2788" i="24"/>
  <c r="AD2788" i="24"/>
  <c r="AG2784" i="24"/>
  <c r="AD2784" i="24"/>
  <c r="AG2780" i="24"/>
  <c r="AD2780" i="24"/>
  <c r="AG2776" i="24"/>
  <c r="AD2776" i="24"/>
  <c r="AG2772" i="24"/>
  <c r="AD2772" i="24"/>
  <c r="AD2768" i="24"/>
  <c r="AG2768" i="24"/>
  <c r="AG2764" i="24"/>
  <c r="AD2764" i="24"/>
  <c r="AG2760" i="24"/>
  <c r="AD2760" i="24"/>
  <c r="AG2756" i="24"/>
  <c r="AD2756" i="24"/>
  <c r="AD2752" i="24"/>
  <c r="AG2752" i="24"/>
  <c r="AG2748" i="24"/>
  <c r="AD2748" i="24"/>
  <c r="AG2744" i="24"/>
  <c r="AD2744" i="24"/>
  <c r="AG2740" i="24"/>
  <c r="AD2740" i="24"/>
  <c r="AG2736" i="24"/>
  <c r="AD2736" i="24"/>
  <c r="AG2732" i="24"/>
  <c r="AD2732" i="24"/>
  <c r="AG2728" i="24"/>
  <c r="AD2728" i="24"/>
  <c r="AG2724" i="24"/>
  <c r="AD2724" i="24"/>
  <c r="AG2720" i="24"/>
  <c r="AD2720" i="24"/>
  <c r="AG2716" i="24"/>
  <c r="AD2716" i="24"/>
  <c r="AG2712" i="24"/>
  <c r="AD2712" i="24"/>
  <c r="AG2708" i="24"/>
  <c r="AD2708" i="24"/>
  <c r="AG2704" i="24"/>
  <c r="AD2704" i="24"/>
  <c r="AG2700" i="24"/>
  <c r="AD2700" i="24"/>
  <c r="AG2696" i="24"/>
  <c r="AD2696" i="24"/>
  <c r="AG2692" i="24"/>
  <c r="AD2692" i="24"/>
  <c r="AD2688" i="24"/>
  <c r="AG2688" i="24"/>
  <c r="AD2684" i="24"/>
  <c r="AG2684" i="24"/>
  <c r="AG2680" i="24"/>
  <c r="AD2680" i="24"/>
  <c r="AD2676" i="24"/>
  <c r="AG2676" i="24"/>
  <c r="AD2672" i="24"/>
  <c r="AG2672" i="24"/>
  <c r="AD2668" i="24"/>
  <c r="AG2668" i="24"/>
  <c r="AG2664" i="24"/>
  <c r="AD2664" i="24"/>
  <c r="AD2660" i="24"/>
  <c r="AG2660" i="24"/>
  <c r="AD2656" i="24"/>
  <c r="AG2656" i="24"/>
  <c r="AD2652" i="24"/>
  <c r="AG2652" i="24"/>
  <c r="AG2648" i="24"/>
  <c r="AD2648" i="24"/>
  <c r="AG2644" i="24"/>
  <c r="AD2644" i="24"/>
  <c r="AG2640" i="24"/>
  <c r="AD2640" i="24"/>
  <c r="AD2636" i="24"/>
  <c r="AG2636" i="24"/>
  <c r="AG2632" i="24"/>
  <c r="AD2632" i="24"/>
  <c r="AG2628" i="24"/>
  <c r="AD2628" i="24"/>
  <c r="AG2624" i="24"/>
  <c r="AD2624" i="24"/>
  <c r="AD2620" i="24"/>
  <c r="AG2620" i="24"/>
  <c r="AG2616" i="24"/>
  <c r="AD2616" i="24"/>
  <c r="AD2612" i="24"/>
  <c r="AG2612" i="24"/>
  <c r="AD2608" i="24"/>
  <c r="AG2608" i="24"/>
  <c r="AD2604" i="24"/>
  <c r="AG2604" i="24"/>
  <c r="AG2600" i="24"/>
  <c r="AD2600" i="24"/>
  <c r="AG2596" i="24"/>
  <c r="AD2596" i="24"/>
  <c r="AG2592" i="24"/>
  <c r="AD2592" i="24"/>
  <c r="AD2588" i="24"/>
  <c r="AG2588" i="24"/>
  <c r="AG2584" i="24"/>
  <c r="AD2584" i="24"/>
  <c r="AD2580" i="24"/>
  <c r="AG2580" i="24"/>
  <c r="AD2576" i="24"/>
  <c r="AG2576" i="24"/>
  <c r="AD2572" i="24"/>
  <c r="AG2572" i="24"/>
  <c r="AD2568" i="24"/>
  <c r="AG2568" i="24"/>
  <c r="AG2564" i="24"/>
  <c r="AD2564" i="24"/>
  <c r="AG2560" i="24"/>
  <c r="AD2560" i="24"/>
  <c r="AG2556" i="24"/>
  <c r="AD2556" i="24"/>
  <c r="AG2552" i="24"/>
  <c r="AD2552" i="24"/>
  <c r="AG2548" i="24"/>
  <c r="AD2548" i="24"/>
  <c r="AG2544" i="24"/>
  <c r="AD2544" i="24"/>
  <c r="AG2540" i="24"/>
  <c r="AD2540" i="24"/>
  <c r="AG2536" i="24"/>
  <c r="AD2536" i="24"/>
  <c r="AG2532" i="24"/>
  <c r="AD2532" i="24"/>
  <c r="AG2528" i="24"/>
  <c r="AD2528" i="24"/>
  <c r="AG2524" i="24"/>
  <c r="AD2524" i="24"/>
  <c r="AG2520" i="24"/>
  <c r="AD2520" i="24"/>
  <c r="AG2516" i="24"/>
  <c r="AD2516" i="24"/>
  <c r="AG2512" i="24"/>
  <c r="AD2512" i="24"/>
  <c r="AG2508" i="24"/>
  <c r="AD2508" i="24"/>
  <c r="AG2504" i="24"/>
  <c r="AD2504" i="24"/>
  <c r="AG2500" i="24"/>
  <c r="AD2500" i="24"/>
  <c r="AG2496" i="24"/>
  <c r="AD2496" i="24"/>
  <c r="AG2492" i="24"/>
  <c r="AD2492" i="24"/>
  <c r="AG2488" i="24"/>
  <c r="AD2488" i="24"/>
  <c r="AG2484" i="24"/>
  <c r="AD2484" i="24"/>
  <c r="AG2480" i="24"/>
  <c r="AD2480" i="24"/>
  <c r="AG2476" i="24"/>
  <c r="AD2476" i="24"/>
  <c r="AG2472" i="24"/>
  <c r="AD2472" i="24"/>
  <c r="AG2468" i="24"/>
  <c r="AD2468" i="24"/>
  <c r="AG2464" i="24"/>
  <c r="AD2464" i="24"/>
  <c r="AG2460" i="24"/>
  <c r="AD2460" i="24"/>
  <c r="AG2456" i="24"/>
  <c r="AD2456" i="24"/>
  <c r="AG2452" i="24"/>
  <c r="AD2452" i="24"/>
  <c r="AG2448" i="24"/>
  <c r="AD2448" i="24"/>
  <c r="AG2444" i="24"/>
  <c r="AD2444" i="24"/>
  <c r="AG2440" i="24"/>
  <c r="AD2440" i="24"/>
  <c r="AG2436" i="24"/>
  <c r="AD2436" i="24"/>
  <c r="AG2432" i="24"/>
  <c r="AD2432" i="24"/>
  <c r="AG2428" i="24"/>
  <c r="AD2428" i="24"/>
  <c r="AG2424" i="24"/>
  <c r="AD2424" i="24"/>
  <c r="AG2420" i="24"/>
  <c r="AD2420" i="24"/>
  <c r="AG2416" i="24"/>
  <c r="AD2416" i="24"/>
  <c r="AD2412" i="24"/>
  <c r="AG2412" i="24"/>
  <c r="AD2408" i="24"/>
  <c r="AG2408" i="24"/>
  <c r="AG2404" i="24"/>
  <c r="AD2404" i="24"/>
  <c r="AD2400" i="24"/>
  <c r="AG2400" i="24"/>
  <c r="AD2396" i="24"/>
  <c r="AG2396" i="24"/>
  <c r="AD2392" i="24"/>
  <c r="AG2392" i="24"/>
  <c r="AG2388" i="24"/>
  <c r="AD2388" i="24"/>
  <c r="AD2384" i="24"/>
  <c r="AG2384" i="24"/>
  <c r="AD2380" i="24"/>
  <c r="AG2380" i="24"/>
  <c r="AD2376" i="24"/>
  <c r="AG2376" i="24"/>
  <c r="AG2372" i="24"/>
  <c r="AD2372" i="24"/>
  <c r="AD2368" i="24"/>
  <c r="AG2368" i="24"/>
  <c r="AD2364" i="24"/>
  <c r="AG2364" i="24"/>
  <c r="AD2360" i="24"/>
  <c r="AG2360" i="24"/>
  <c r="AG2356" i="24"/>
  <c r="AD2356" i="24"/>
  <c r="AD2352" i="24"/>
  <c r="AG2352" i="24"/>
  <c r="AD2348" i="24"/>
  <c r="AG2348" i="24"/>
  <c r="AD2344" i="24"/>
  <c r="AG2344" i="24"/>
  <c r="AD2340" i="24"/>
  <c r="AG2340" i="24"/>
  <c r="AD2336" i="24"/>
  <c r="AG2336" i="24"/>
  <c r="AD2332" i="24"/>
  <c r="AG2332" i="24"/>
  <c r="AD2328" i="24"/>
  <c r="AG2328" i="24"/>
  <c r="AD2324" i="24"/>
  <c r="AG2324" i="24"/>
  <c r="AD2320" i="24"/>
  <c r="AG2320" i="24"/>
  <c r="AD2316" i="24"/>
  <c r="AG2316" i="24"/>
  <c r="AD2312" i="24"/>
  <c r="AG2312" i="24"/>
  <c r="AD2308" i="24"/>
  <c r="AG2308" i="24"/>
  <c r="AD2304" i="24"/>
  <c r="AG2304" i="24"/>
  <c r="AD2300" i="24"/>
  <c r="AG2300" i="24"/>
  <c r="AD2296" i="24"/>
  <c r="AG2296" i="24"/>
  <c r="AD2292" i="24"/>
  <c r="AG2292" i="24"/>
  <c r="AD2288" i="24"/>
  <c r="AG2288" i="24"/>
  <c r="AD2284" i="24"/>
  <c r="AG2284" i="24"/>
  <c r="AD2280" i="24"/>
  <c r="AG2280" i="24"/>
  <c r="AD2276" i="24"/>
  <c r="AG2276" i="24"/>
  <c r="AD2272" i="24"/>
  <c r="AG2272" i="24"/>
  <c r="AD2268" i="24"/>
  <c r="AG2268" i="24"/>
  <c r="AD2264" i="24"/>
  <c r="AG2264" i="24"/>
  <c r="AD2260" i="24"/>
  <c r="AG2260" i="24"/>
  <c r="AD2256" i="24"/>
  <c r="AG2256" i="24"/>
  <c r="AD2252" i="24"/>
  <c r="AG2252" i="24"/>
  <c r="AD2248" i="24"/>
  <c r="AG2248" i="24"/>
  <c r="AD2244" i="24"/>
  <c r="AG2244" i="24"/>
  <c r="AD2240" i="24"/>
  <c r="AG2240" i="24"/>
  <c r="AD2236" i="24"/>
  <c r="AG2236" i="24"/>
  <c r="AD2232" i="24"/>
  <c r="AG2232" i="24"/>
  <c r="AD2228" i="24"/>
  <c r="AG2228" i="24"/>
  <c r="AD2224" i="24"/>
  <c r="AG2224" i="24"/>
  <c r="AD2220" i="24"/>
  <c r="AG2220" i="24"/>
  <c r="AD2216" i="24"/>
  <c r="AG2216" i="24"/>
  <c r="AD2212" i="24"/>
  <c r="AG2212" i="24"/>
  <c r="AD2208" i="24"/>
  <c r="AG2208" i="24"/>
  <c r="AG2204" i="24"/>
  <c r="AD2204" i="24"/>
  <c r="AD2200" i="24"/>
  <c r="AG2200" i="24"/>
  <c r="AG2196" i="24"/>
  <c r="AD2196" i="24"/>
  <c r="AG2192" i="24"/>
  <c r="AD2192" i="24"/>
  <c r="AD2188" i="24"/>
  <c r="AG2188" i="24"/>
  <c r="AD2184" i="24"/>
  <c r="AG2184" i="24"/>
  <c r="AD2180" i="24"/>
  <c r="AG2180" i="24"/>
  <c r="AG2176" i="24"/>
  <c r="AD2176" i="24"/>
  <c r="AD2172" i="24"/>
  <c r="AG2172" i="24"/>
  <c r="AD2168" i="24"/>
  <c r="AG2168" i="24"/>
  <c r="AG2164" i="24"/>
  <c r="AD2164" i="24"/>
  <c r="AD2160" i="24"/>
  <c r="AG2160" i="24"/>
  <c r="AD2156" i="24"/>
  <c r="AG2156" i="24"/>
  <c r="AD2152" i="24"/>
  <c r="AG2152" i="24"/>
  <c r="AD2148" i="24"/>
  <c r="AG2148" i="24"/>
  <c r="AG2144" i="24"/>
  <c r="AD2144" i="24"/>
  <c r="AD2140" i="24"/>
  <c r="AG2140" i="24"/>
  <c r="AD2136" i="24"/>
  <c r="AG2136" i="24"/>
  <c r="AG2133" i="24"/>
  <c r="AD2133" i="24"/>
  <c r="AD2130" i="24"/>
  <c r="AG2130" i="24"/>
  <c r="AJ2130" i="24" s="1"/>
  <c r="AM2130" i="24" s="1"/>
  <c r="AH2130" i="24"/>
  <c r="AK2130" i="24" s="1"/>
  <c r="AD2124" i="24"/>
  <c r="AG2124" i="24"/>
  <c r="AG2120" i="24"/>
  <c r="AD2120" i="24"/>
  <c r="AG2116" i="24"/>
  <c r="AD2116" i="24"/>
  <c r="AG2112" i="24"/>
  <c r="AD2112" i="24"/>
  <c r="AG2108" i="24"/>
  <c r="AD2108" i="24"/>
  <c r="AG2104" i="24"/>
  <c r="AD2104" i="24"/>
  <c r="AG2100" i="24"/>
  <c r="AD2100" i="24"/>
  <c r="AG2096" i="24"/>
  <c r="AD2096" i="24"/>
  <c r="AG2092" i="24"/>
  <c r="AD2092" i="24"/>
  <c r="AG2088" i="24"/>
  <c r="AD2088" i="24"/>
  <c r="AG2084" i="24"/>
  <c r="AD2084" i="24"/>
  <c r="AG2080" i="24"/>
  <c r="AD2080" i="24"/>
  <c r="AG2076" i="24"/>
  <c r="AD2076" i="24"/>
  <c r="AG2072" i="24"/>
  <c r="AD2072" i="24"/>
  <c r="AG2068" i="24"/>
  <c r="AD2068" i="24"/>
  <c r="AG2064" i="24"/>
  <c r="AD2064" i="24"/>
  <c r="AG2060" i="24"/>
  <c r="AD2060" i="24"/>
  <c r="AG2056" i="24"/>
  <c r="AD2056" i="24"/>
  <c r="AG2052" i="24"/>
  <c r="AD2052" i="24"/>
  <c r="AG2048" i="24"/>
  <c r="AD2048" i="24"/>
  <c r="AD2044" i="24"/>
  <c r="AG2044" i="24"/>
  <c r="AG2040" i="24"/>
  <c r="AD2040" i="24"/>
  <c r="AD2036" i="24"/>
  <c r="AG2036" i="24"/>
  <c r="AG2032" i="24"/>
  <c r="AD2032" i="24"/>
  <c r="AD2028" i="24"/>
  <c r="AG2028" i="24"/>
  <c r="AG2024" i="24"/>
  <c r="AD2024" i="24"/>
  <c r="AG2020" i="24"/>
  <c r="AD2020" i="24"/>
  <c r="AD2016" i="24"/>
  <c r="AG2016" i="24"/>
  <c r="AD2012" i="24"/>
  <c r="AG2012" i="24"/>
  <c r="AG2008" i="24"/>
  <c r="AD2008" i="24"/>
  <c r="AD2004" i="24"/>
  <c r="AG2004" i="24"/>
  <c r="AD2000" i="24"/>
  <c r="AG2000" i="24"/>
  <c r="AD1996" i="24"/>
  <c r="AG1996" i="24"/>
  <c r="AG1992" i="24"/>
  <c r="AD1992" i="24"/>
  <c r="AG1988" i="24"/>
  <c r="AD1988" i="24"/>
  <c r="AD1984" i="24"/>
  <c r="AG1984" i="24"/>
  <c r="AG1980" i="24"/>
  <c r="AD1980" i="24"/>
  <c r="AD1976" i="24"/>
  <c r="AG1976" i="24"/>
  <c r="AG1972" i="24"/>
  <c r="AD1972" i="24"/>
  <c r="AD1968" i="24"/>
  <c r="AG1968" i="24"/>
  <c r="AG1964" i="24"/>
  <c r="AD1964" i="24"/>
  <c r="AG1960" i="24"/>
  <c r="AD1960" i="24"/>
  <c r="AG1956" i="24"/>
  <c r="AD1956" i="24"/>
  <c r="AD1952" i="24"/>
  <c r="AG1952" i="24"/>
  <c r="AG1948" i="24"/>
  <c r="AD1948" i="24"/>
  <c r="AD1944" i="24"/>
  <c r="AG1944" i="24"/>
  <c r="AG1940" i="24"/>
  <c r="AD1940" i="24"/>
  <c r="AD1936" i="24"/>
  <c r="AG1936" i="24"/>
  <c r="AG1932" i="24"/>
  <c r="AD1932" i="24"/>
  <c r="AG1928" i="24"/>
  <c r="AD1928" i="24"/>
  <c r="AG1924" i="24"/>
  <c r="AD1924" i="24"/>
  <c r="AD1920" i="24"/>
  <c r="AG1920" i="24"/>
  <c r="AG1916" i="24"/>
  <c r="AD1916" i="24"/>
  <c r="AD1912" i="24"/>
  <c r="AG1912" i="24"/>
  <c r="AG1908" i="24"/>
  <c r="AD1908" i="24"/>
  <c r="AD1904" i="24"/>
  <c r="AG1904" i="24"/>
  <c r="AG1900" i="24"/>
  <c r="AD1900" i="24"/>
  <c r="AG1896" i="24"/>
  <c r="AD1896" i="24"/>
  <c r="AG1892" i="24"/>
  <c r="AD1892" i="24"/>
  <c r="AD1888" i="24"/>
  <c r="AG1888" i="24"/>
  <c r="AG1884" i="24"/>
  <c r="AD1884" i="24"/>
  <c r="AD1880" i="24"/>
  <c r="AG1880" i="24"/>
  <c r="AG1876" i="24"/>
  <c r="AD1876" i="24"/>
  <c r="AD1872" i="24"/>
  <c r="AG1872" i="24"/>
  <c r="AG1868" i="24"/>
  <c r="AD1868" i="24"/>
  <c r="AG1864" i="24"/>
  <c r="AD1864" i="24"/>
  <c r="AG1860" i="24"/>
  <c r="AD1860" i="24"/>
  <c r="AD1856" i="24"/>
  <c r="AG1856" i="24"/>
  <c r="AD1852" i="24"/>
  <c r="AG1852" i="24"/>
  <c r="AG1848" i="24"/>
  <c r="AD1848" i="24"/>
  <c r="AD1844" i="24"/>
  <c r="AG1844" i="24"/>
  <c r="AD1840" i="24"/>
  <c r="AG1840" i="24"/>
  <c r="AD1836" i="24"/>
  <c r="AG1836" i="24"/>
  <c r="AG1832" i="24"/>
  <c r="AD1832" i="24"/>
  <c r="AD1828" i="24"/>
  <c r="AG1828" i="24"/>
  <c r="AD1824" i="24"/>
  <c r="AG1824" i="24"/>
  <c r="AG1820" i="24"/>
  <c r="AD1820" i="24"/>
  <c r="AD1816" i="24"/>
  <c r="AG1816" i="24"/>
  <c r="AD1812" i="24"/>
  <c r="AG1812" i="24"/>
  <c r="AG1808" i="24"/>
  <c r="AD1808" i="24"/>
  <c r="AD1804" i="24"/>
  <c r="AG1804" i="24"/>
  <c r="AD1800" i="24"/>
  <c r="AG1800" i="24"/>
  <c r="AD1796" i="24"/>
  <c r="AG1796" i="24"/>
  <c r="AD1792" i="24"/>
  <c r="AG1792" i="24"/>
  <c r="AD1788" i="24"/>
  <c r="AG1788" i="24"/>
  <c r="AD1784" i="24"/>
  <c r="AG1784" i="24"/>
  <c r="AD1780" i="24"/>
  <c r="AG1780" i="24"/>
  <c r="AD1776" i="24"/>
  <c r="AG1776" i="24"/>
  <c r="AD1772" i="24"/>
  <c r="AG1772" i="24"/>
  <c r="AD1768" i="24"/>
  <c r="AG1768" i="24"/>
  <c r="AD1764" i="24"/>
  <c r="AG1764" i="24"/>
  <c r="AD1760" i="24"/>
  <c r="AG1760" i="24"/>
  <c r="AD1756" i="24"/>
  <c r="AG1756" i="24"/>
  <c r="AD1752" i="24"/>
  <c r="AG1752" i="24"/>
  <c r="AD1748" i="24"/>
  <c r="AG1748" i="24"/>
  <c r="AD1744" i="24"/>
  <c r="AG1744" i="24"/>
  <c r="AD1740" i="24"/>
  <c r="AG1740" i="24"/>
  <c r="AD1736" i="24"/>
  <c r="AG1736" i="24"/>
  <c r="AD1732" i="24"/>
  <c r="AG1732" i="24"/>
  <c r="AD1728" i="24"/>
  <c r="AG1728" i="24"/>
  <c r="AD1724" i="24"/>
  <c r="AG1724" i="24"/>
  <c r="AD1720" i="24"/>
  <c r="AG1720" i="24"/>
  <c r="AD1716" i="24"/>
  <c r="AG1716" i="24"/>
  <c r="AD1712" i="24"/>
  <c r="AG1712" i="24"/>
  <c r="AD1708" i="24"/>
  <c r="AG1708" i="24"/>
  <c r="AD1704" i="24"/>
  <c r="AG1704" i="24"/>
  <c r="AD1700" i="24"/>
  <c r="AG1700" i="24"/>
  <c r="AD1696" i="24"/>
  <c r="AG1696" i="24"/>
  <c r="AD1692" i="24"/>
  <c r="AG1692" i="24"/>
  <c r="AD1688" i="24"/>
  <c r="AG1688" i="24"/>
  <c r="AD1684" i="24"/>
  <c r="AG1684" i="24"/>
  <c r="AD1680" i="24"/>
  <c r="AG1680" i="24"/>
  <c r="AD1676" i="24"/>
  <c r="AG1676" i="24"/>
  <c r="AD1672" i="24"/>
  <c r="AG1672" i="24"/>
  <c r="AD1668" i="24"/>
  <c r="AG1668" i="24"/>
  <c r="AD1664" i="24"/>
  <c r="AG1664" i="24"/>
  <c r="AD1660" i="24"/>
  <c r="AG1660" i="24"/>
  <c r="AD1656" i="24"/>
  <c r="AG1656" i="24"/>
  <c r="AD1652" i="24"/>
  <c r="AG1652" i="24"/>
  <c r="AD1648" i="24"/>
  <c r="AG1648" i="24"/>
  <c r="AD1644" i="24"/>
  <c r="AG1644" i="24"/>
  <c r="AD1640" i="24"/>
  <c r="AG1640" i="24"/>
  <c r="AD1636" i="24"/>
  <c r="AG1636" i="24"/>
  <c r="AG1632" i="24"/>
  <c r="AD1632" i="24"/>
  <c r="AD1628" i="24"/>
  <c r="AG1628" i="24"/>
  <c r="AD1624" i="24"/>
  <c r="AG1624" i="24"/>
  <c r="AD1620" i="24"/>
  <c r="AG1620" i="24"/>
  <c r="AG1616" i="24"/>
  <c r="AD1616" i="24"/>
  <c r="AD1612" i="24"/>
  <c r="AG1612" i="24"/>
  <c r="AD1608" i="24"/>
  <c r="AG1608" i="24"/>
  <c r="AD1604" i="24"/>
  <c r="AG1604" i="24"/>
  <c r="AG1600" i="24"/>
  <c r="AD1600" i="24"/>
  <c r="AD1596" i="24"/>
  <c r="AG1596" i="24"/>
  <c r="AD1592" i="24"/>
  <c r="AG1592" i="24"/>
  <c r="AD1588" i="24"/>
  <c r="AG1588" i="24"/>
  <c r="AG1584" i="24"/>
  <c r="AD1584" i="24"/>
  <c r="AD1580" i="24"/>
  <c r="AG1580" i="24"/>
  <c r="AD1576" i="24"/>
  <c r="AG1576" i="24"/>
  <c r="AD1572" i="24"/>
  <c r="AG1572" i="24"/>
  <c r="AG1568" i="24"/>
  <c r="AD1568" i="24"/>
  <c r="AD1564" i="24"/>
  <c r="AG1564" i="24"/>
  <c r="AD1560" i="24"/>
  <c r="AG1560" i="24"/>
  <c r="AD1548" i="24"/>
  <c r="AG1548" i="24"/>
  <c r="AD1544" i="24"/>
  <c r="AG1544" i="24"/>
  <c r="AD1540" i="24"/>
  <c r="AG1540" i="24"/>
  <c r="AG1536" i="24"/>
  <c r="AJ1536" i="24" s="1"/>
  <c r="AM1536" i="24" s="1"/>
  <c r="AH1536" i="24"/>
  <c r="AK1536" i="24" s="1"/>
  <c r="AD1536" i="24"/>
  <c r="AH1534" i="24"/>
  <c r="AK1534" i="24" s="1"/>
  <c r="AD1534" i="24"/>
  <c r="AG1534" i="24"/>
  <c r="AJ1534" i="24" s="1"/>
  <c r="AM1534" i="24" s="1"/>
  <c r="AD1532" i="24"/>
  <c r="AG1532" i="24"/>
  <c r="AJ1532" i="24" s="1"/>
  <c r="AM1532" i="24" s="1"/>
  <c r="AH1532" i="24"/>
  <c r="AK1532" i="24" s="1"/>
  <c r="AD1530" i="24"/>
  <c r="AG1530" i="24"/>
  <c r="AJ1530" i="24" s="1"/>
  <c r="AM1530" i="24" s="1"/>
  <c r="AH1530" i="24"/>
  <c r="AK1530" i="24" s="1"/>
  <c r="AH1528" i="24"/>
  <c r="AK1528" i="24" s="1"/>
  <c r="AD1528" i="24"/>
  <c r="AG1528" i="24"/>
  <c r="AJ1528" i="24" s="1"/>
  <c r="AM1528" i="24" s="1"/>
  <c r="AG1526" i="24"/>
  <c r="AJ1526" i="24" s="1"/>
  <c r="AM1526" i="24" s="1"/>
  <c r="AH1526" i="24"/>
  <c r="AK1526" i="24" s="1"/>
  <c r="AD1526" i="24"/>
  <c r="AH1524" i="24"/>
  <c r="AK1524" i="24" s="1"/>
  <c r="AD1524" i="24"/>
  <c r="AG1524" i="24"/>
  <c r="AJ1524" i="24" s="1"/>
  <c r="AM1524" i="24" s="1"/>
  <c r="AD1522" i="24"/>
  <c r="AG1522" i="24"/>
  <c r="AJ1522" i="24" s="1"/>
  <c r="AM1522" i="24" s="1"/>
  <c r="AH1522" i="24"/>
  <c r="AK1522" i="24" s="1"/>
  <c r="AG1520" i="24"/>
  <c r="AJ1520" i="24" s="1"/>
  <c r="AM1520" i="24" s="1"/>
  <c r="AH1520" i="24"/>
  <c r="AK1520" i="24" s="1"/>
  <c r="AD1520" i="24"/>
  <c r="AH1518" i="24"/>
  <c r="AK1518" i="24" s="1"/>
  <c r="AD1518" i="24"/>
  <c r="AG1518" i="24"/>
  <c r="AJ1518" i="24" s="1"/>
  <c r="AM1518" i="24" s="1"/>
  <c r="AD1516" i="24"/>
  <c r="AG1516" i="24"/>
  <c r="AJ1516" i="24" s="1"/>
  <c r="AM1516" i="24" s="1"/>
  <c r="AH1516" i="24"/>
  <c r="AK1516" i="24" s="1"/>
  <c r="AH1514" i="24"/>
  <c r="AK1514" i="24" s="1"/>
  <c r="AD1514" i="24"/>
  <c r="AG1514" i="24"/>
  <c r="AJ1514" i="24" s="1"/>
  <c r="AM1514" i="24" s="1"/>
  <c r="AH1512" i="24"/>
  <c r="AK1512" i="24" s="1"/>
  <c r="AD1512" i="24"/>
  <c r="AG1512" i="24"/>
  <c r="AJ1512" i="24" s="1"/>
  <c r="AM1512" i="24" s="1"/>
  <c r="AG1510" i="24"/>
  <c r="AJ1510" i="24" s="1"/>
  <c r="AM1510" i="24" s="1"/>
  <c r="AD1510" i="24"/>
  <c r="AH1510" i="24"/>
  <c r="AK1510" i="24" s="1"/>
  <c r="AD1508" i="24"/>
  <c r="AG1508" i="24"/>
  <c r="AJ1508" i="24" s="1"/>
  <c r="AM1508" i="24" s="1"/>
  <c r="AH1508" i="24"/>
  <c r="AK1508" i="24" s="1"/>
  <c r="AH1506" i="24"/>
  <c r="AK1506" i="24" s="1"/>
  <c r="AD1506" i="24"/>
  <c r="AG1506" i="24"/>
  <c r="AJ1506" i="24" s="1"/>
  <c r="AM1506" i="24" s="1"/>
  <c r="AH1504" i="24"/>
  <c r="AK1504" i="24" s="1"/>
  <c r="AG1504" i="24"/>
  <c r="AJ1504" i="24" s="1"/>
  <c r="AM1504" i="24" s="1"/>
  <c r="AD1504" i="24"/>
  <c r="AG1502" i="24"/>
  <c r="AJ1502" i="24" s="1"/>
  <c r="AM1502" i="24" s="1"/>
  <c r="AH1502" i="24"/>
  <c r="AK1502" i="24" s="1"/>
  <c r="AD1502" i="24"/>
  <c r="AD1500" i="24"/>
  <c r="AG1500" i="24"/>
  <c r="AJ1500" i="24" s="1"/>
  <c r="AM1500" i="24" s="1"/>
  <c r="AH1500" i="24"/>
  <c r="AK1500" i="24" s="1"/>
  <c r="AH1498" i="24"/>
  <c r="AK1498" i="24" s="1"/>
  <c r="AD1498" i="24"/>
  <c r="AG1498" i="24"/>
  <c r="AJ1498" i="24" s="1"/>
  <c r="AM1498" i="24" s="1"/>
  <c r="AH1496" i="24"/>
  <c r="AK1496" i="24" s="1"/>
  <c r="AD1496" i="24"/>
  <c r="AG1496" i="24"/>
  <c r="AJ1496" i="24" s="1"/>
  <c r="AM1496" i="24" s="1"/>
  <c r="AG1494" i="24"/>
  <c r="AJ1494" i="24" s="1"/>
  <c r="AM1494" i="24" s="1"/>
  <c r="AD1494" i="24"/>
  <c r="AH1494" i="24"/>
  <c r="AK1494" i="24" s="1"/>
  <c r="AD1492" i="24"/>
  <c r="AG1492" i="24"/>
  <c r="AJ1492" i="24" s="1"/>
  <c r="AM1492" i="24" s="1"/>
  <c r="AH1492" i="24"/>
  <c r="AK1492" i="24" s="1"/>
  <c r="AG1489" i="24"/>
  <c r="AD1489" i="24"/>
  <c r="AD1485" i="24"/>
  <c r="AG1485" i="24"/>
  <c r="AG1481" i="24"/>
  <c r="AD1481" i="24"/>
  <c r="AD1477" i="24"/>
  <c r="AG1477" i="24"/>
  <c r="AD1460" i="24"/>
  <c r="AG1460" i="24"/>
  <c r="AG1456" i="24"/>
  <c r="AD1456" i="24"/>
  <c r="AD1452" i="24"/>
  <c r="AG1452" i="24"/>
  <c r="AD1448" i="24"/>
  <c r="AG1448" i="24"/>
  <c r="AH1445" i="24"/>
  <c r="AK1445" i="24" s="1"/>
  <c r="AD1445" i="24"/>
  <c r="AG1445" i="24"/>
  <c r="AJ1445" i="24" s="1"/>
  <c r="AM1445" i="24" s="1"/>
  <c r="AH1443" i="24"/>
  <c r="AK1443" i="24" s="1"/>
  <c r="AD1443" i="24"/>
  <c r="AG1443" i="24"/>
  <c r="AJ1443" i="24" s="1"/>
  <c r="AM1443" i="24" s="1"/>
  <c r="AG1441" i="24"/>
  <c r="AJ1441" i="24" s="1"/>
  <c r="AM1441" i="24" s="1"/>
  <c r="AH1441" i="24"/>
  <c r="AK1441" i="24" s="1"/>
  <c r="AD1441" i="24"/>
  <c r="AD1439" i="24"/>
  <c r="AG1439" i="24"/>
  <c r="AJ1439" i="24" s="1"/>
  <c r="AM1439" i="24" s="1"/>
  <c r="AH1439" i="24"/>
  <c r="AK1439" i="24" s="1"/>
  <c r="AH1437" i="24"/>
  <c r="AK1437" i="24" s="1"/>
  <c r="AD1437" i="24"/>
  <c r="AG1437" i="24"/>
  <c r="AJ1437" i="24" s="1"/>
  <c r="AM1437" i="24" s="1"/>
  <c r="AH1435" i="24"/>
  <c r="AK1435" i="24" s="1"/>
  <c r="AD1435" i="24"/>
  <c r="AG1435" i="24"/>
  <c r="AJ1435" i="24" s="1"/>
  <c r="AM1435" i="24" s="1"/>
  <c r="AG1433" i="24"/>
  <c r="AJ1433" i="24" s="1"/>
  <c r="AM1433" i="24" s="1"/>
  <c r="AH1433" i="24"/>
  <c r="AK1433" i="24" s="1"/>
  <c r="AD1433" i="24"/>
  <c r="AD1431" i="24"/>
  <c r="AG1431" i="24"/>
  <c r="AD1427" i="24"/>
  <c r="AG1427" i="24"/>
  <c r="AD1423" i="24"/>
  <c r="AG1423" i="24"/>
  <c r="AD1419" i="24"/>
  <c r="AG1419" i="24"/>
  <c r="AG1398" i="24"/>
  <c r="AD1398" i="24"/>
  <c r="AG1394" i="24"/>
  <c r="AD1394" i="24"/>
  <c r="AG1390" i="24"/>
  <c r="AD1390" i="24"/>
  <c r="AG1386" i="24"/>
  <c r="AJ1386" i="24" s="1"/>
  <c r="AM1386" i="24" s="1"/>
  <c r="AD1386" i="24"/>
  <c r="AH1386" i="24"/>
  <c r="AK1386" i="24" s="1"/>
  <c r="AD1384" i="24"/>
  <c r="AG1384" i="24"/>
  <c r="AJ1384" i="24" s="1"/>
  <c r="AM1384" i="24" s="1"/>
  <c r="AH1384" i="24"/>
  <c r="AK1384" i="24" s="1"/>
  <c r="AG1382" i="24"/>
  <c r="AJ1382" i="24" s="1"/>
  <c r="AM1382" i="24" s="1"/>
  <c r="AH1382" i="24"/>
  <c r="AK1382" i="24" s="1"/>
  <c r="AD1382" i="24"/>
  <c r="AH1380" i="24"/>
  <c r="AK1380" i="24" s="1"/>
  <c r="AD1380" i="24"/>
  <c r="AG1380" i="24"/>
  <c r="AJ1380" i="24" s="1"/>
  <c r="AM1380" i="24" s="1"/>
  <c r="AG1378" i="24"/>
  <c r="AJ1378" i="24" s="1"/>
  <c r="AM1378" i="24" s="1"/>
  <c r="AH1378" i="24"/>
  <c r="AK1378" i="24" s="1"/>
  <c r="AD1378" i="24"/>
  <c r="AG1376" i="24"/>
  <c r="AJ1376" i="24" s="1"/>
  <c r="AM1376" i="24" s="1"/>
  <c r="AH1376" i="24"/>
  <c r="AK1376" i="24" s="1"/>
  <c r="AD1376" i="24"/>
  <c r="AG1374" i="24"/>
  <c r="AJ1374" i="24" s="1"/>
  <c r="AM1374" i="24" s="1"/>
  <c r="AH1374" i="24"/>
  <c r="AK1374" i="24" s="1"/>
  <c r="AD1374" i="24"/>
  <c r="AH1372" i="24"/>
  <c r="AK1372" i="24" s="1"/>
  <c r="AD1372" i="24"/>
  <c r="AG1372" i="24"/>
  <c r="AJ1372" i="24" s="1"/>
  <c r="AM1372" i="24" s="1"/>
  <c r="AD1369" i="24"/>
  <c r="AG1369" i="24"/>
  <c r="AD1365" i="24"/>
  <c r="AG1365" i="24"/>
  <c r="AD1361" i="24"/>
  <c r="AG1361" i="24"/>
  <c r="AD1357" i="24"/>
  <c r="AG1357" i="24"/>
  <c r="AD1323" i="24"/>
  <c r="AG1323" i="24"/>
  <c r="AD1319" i="24"/>
  <c r="AG1319" i="24"/>
  <c r="AD1315" i="24"/>
  <c r="AG1315" i="24"/>
  <c r="AD1311" i="24"/>
  <c r="AG1311" i="24"/>
  <c r="AJ1311" i="24" s="1"/>
  <c r="AM1311" i="24" s="1"/>
  <c r="AH1311" i="24"/>
  <c r="AK1311" i="24" s="1"/>
  <c r="AD1309" i="24"/>
  <c r="AG1309" i="24"/>
  <c r="AJ1309" i="24" s="1"/>
  <c r="AM1309" i="24" s="1"/>
  <c r="AH1309" i="24"/>
  <c r="AK1309" i="24" s="1"/>
  <c r="AH1307" i="24"/>
  <c r="AK1307" i="24" s="1"/>
  <c r="AD1307" i="24"/>
  <c r="AG1307" i="24"/>
  <c r="AJ1307" i="24" s="1"/>
  <c r="AM1307" i="24" s="1"/>
  <c r="AH1305" i="24"/>
  <c r="AK1305" i="24" s="1"/>
  <c r="AD1305" i="24"/>
  <c r="AG1305" i="24"/>
  <c r="AJ1305" i="24" s="1"/>
  <c r="AM1305" i="24" s="1"/>
  <c r="AD1303" i="24"/>
  <c r="AH1303" i="24"/>
  <c r="AK1303" i="24" s="1"/>
  <c r="AG1303" i="24"/>
  <c r="AJ1303" i="24" s="1"/>
  <c r="AM1303" i="24" s="1"/>
  <c r="AD1301" i="24"/>
  <c r="AG1301" i="24"/>
  <c r="AJ1301" i="24" s="1"/>
  <c r="AM1301" i="24" s="1"/>
  <c r="AH1301" i="24"/>
  <c r="AK1301" i="24" s="1"/>
  <c r="AH1299" i="24"/>
  <c r="AK1299" i="24" s="1"/>
  <c r="AD1299" i="24"/>
  <c r="AG1299" i="24"/>
  <c r="AJ1299" i="24" s="1"/>
  <c r="AM1299" i="24" s="1"/>
  <c r="AH1297" i="24"/>
  <c r="AK1297" i="24" s="1"/>
  <c r="AD1297" i="24"/>
  <c r="AG1297" i="24"/>
  <c r="AJ1297" i="24" s="1"/>
  <c r="AM1297" i="24" s="1"/>
  <c r="AD1295" i="24"/>
  <c r="AG1295" i="24"/>
  <c r="AJ1295" i="24" s="1"/>
  <c r="AM1295" i="24" s="1"/>
  <c r="AH1295" i="24"/>
  <c r="AK1295" i="24" s="1"/>
  <c r="AD1293" i="24"/>
  <c r="AG1293" i="24"/>
  <c r="AJ1293" i="24" s="1"/>
  <c r="AM1293" i="24" s="1"/>
  <c r="AH1293" i="24"/>
  <c r="AK1293" i="24" s="1"/>
  <c r="AH1291" i="24"/>
  <c r="AK1291" i="24" s="1"/>
  <c r="AD1291" i="24"/>
  <c r="AG1291" i="24"/>
  <c r="AJ1291" i="24" s="1"/>
  <c r="AM1291" i="24" s="1"/>
  <c r="AH1289" i="24"/>
  <c r="AK1289" i="24" s="1"/>
  <c r="AD1289" i="24"/>
  <c r="AG1289" i="24"/>
  <c r="AJ1289" i="24" s="1"/>
  <c r="AM1289" i="24" s="1"/>
  <c r="AD1287" i="24"/>
  <c r="AH1287" i="24"/>
  <c r="AK1287" i="24" s="1"/>
  <c r="AG1287" i="24"/>
  <c r="AJ1287" i="24" s="1"/>
  <c r="AM1287" i="24" s="1"/>
  <c r="AH1285" i="24"/>
  <c r="AK1285" i="24" s="1"/>
  <c r="AD1285" i="24"/>
  <c r="AG1285" i="24"/>
  <c r="AJ1285" i="24" s="1"/>
  <c r="AM1285" i="24" s="1"/>
  <c r="AH1283" i="24"/>
  <c r="AK1283" i="24" s="1"/>
  <c r="AD1283" i="24"/>
  <c r="AG1283" i="24"/>
  <c r="AJ1283" i="24" s="1"/>
  <c r="AM1283" i="24" s="1"/>
  <c r="AG1281" i="24"/>
  <c r="AD1281" i="24"/>
  <c r="AD1277" i="24"/>
  <c r="AG1277" i="24"/>
  <c r="AD1273" i="24"/>
  <c r="AG1273" i="24"/>
  <c r="AG1269" i="24"/>
  <c r="AD1269" i="24"/>
  <c r="AD1255" i="24"/>
  <c r="AG1255" i="24"/>
  <c r="AD1251" i="24"/>
  <c r="AG1251" i="24"/>
  <c r="AD1247" i="24"/>
  <c r="AG1247" i="24"/>
  <c r="AD1243" i="24"/>
  <c r="AG1243" i="24"/>
  <c r="AG1240" i="24"/>
  <c r="AD1240" i="24"/>
  <c r="AG1236" i="24"/>
  <c r="AD1236" i="24"/>
  <c r="AG1232" i="24"/>
  <c r="AD1232" i="24"/>
  <c r="AG1228" i="24"/>
  <c r="AD1228" i="24"/>
  <c r="AG1194" i="24"/>
  <c r="AD1194" i="24"/>
  <c r="AG1190" i="24"/>
  <c r="AD1190" i="24"/>
  <c r="AD1186" i="24"/>
  <c r="AG1186" i="24"/>
  <c r="AG1182" i="24"/>
  <c r="AD1182" i="24"/>
  <c r="AH1179" i="24"/>
  <c r="AK1179" i="24" s="1"/>
  <c r="AD1179" i="24"/>
  <c r="AG1179" i="24"/>
  <c r="AJ1179" i="24" s="1"/>
  <c r="AM1179" i="24" s="1"/>
  <c r="AH1177" i="24"/>
  <c r="AK1177" i="24" s="1"/>
  <c r="AD1177" i="24"/>
  <c r="AG1177" i="24"/>
  <c r="AJ1177" i="24" s="1"/>
  <c r="AM1177" i="24" s="1"/>
  <c r="AH1175" i="24"/>
  <c r="AK1175" i="24" s="1"/>
  <c r="AD1175" i="24"/>
  <c r="AG1175" i="24"/>
  <c r="AJ1175" i="24" s="1"/>
  <c r="AM1175" i="24" s="1"/>
  <c r="AH1173" i="24"/>
  <c r="AK1173" i="24" s="1"/>
  <c r="AG1173" i="24"/>
  <c r="AJ1173" i="24" s="1"/>
  <c r="AM1173" i="24" s="1"/>
  <c r="AD1173" i="24"/>
  <c r="AD1171" i="24"/>
  <c r="AG1171" i="24"/>
  <c r="AJ1171" i="24" s="1"/>
  <c r="AM1171" i="24" s="1"/>
  <c r="AH1171" i="24"/>
  <c r="AK1171" i="24" s="1"/>
  <c r="AG1169" i="24"/>
  <c r="AJ1169" i="24" s="1"/>
  <c r="AM1169" i="24" s="1"/>
  <c r="AH1169" i="24"/>
  <c r="AK1169" i="24" s="1"/>
  <c r="AD1169" i="24"/>
  <c r="AG1167" i="24"/>
  <c r="AJ1167" i="24" s="1"/>
  <c r="AM1167" i="24" s="1"/>
  <c r="AH1167" i="24"/>
  <c r="AK1167" i="24" s="1"/>
  <c r="AD1167" i="24"/>
  <c r="AD1165" i="24"/>
  <c r="AG1165" i="24"/>
  <c r="AJ1165" i="24" s="1"/>
  <c r="AM1165" i="24" s="1"/>
  <c r="AH1165" i="24"/>
  <c r="AK1165" i="24" s="1"/>
  <c r="AH1163" i="24"/>
  <c r="AK1163" i="24" s="1"/>
  <c r="AD1163" i="24"/>
  <c r="AG1163" i="24"/>
  <c r="AJ1163" i="24" s="1"/>
  <c r="AM1163" i="24" s="1"/>
  <c r="AH1161" i="24"/>
  <c r="AK1161" i="24" s="1"/>
  <c r="AD1161" i="24"/>
  <c r="AG1161" i="24"/>
  <c r="AJ1161" i="24" s="1"/>
  <c r="AM1161" i="24" s="1"/>
  <c r="AH1159" i="24"/>
  <c r="AK1159" i="24" s="1"/>
  <c r="AD1159" i="24"/>
  <c r="AG1159" i="24"/>
  <c r="AJ1159" i="24" s="1"/>
  <c r="AM1159" i="24" s="1"/>
  <c r="AH1157" i="24"/>
  <c r="AK1157" i="24" s="1"/>
  <c r="AD1157" i="24"/>
  <c r="AG1157" i="24"/>
  <c r="AJ1157" i="24" s="1"/>
  <c r="AM1157" i="24" s="1"/>
  <c r="AD1155" i="24"/>
  <c r="AG1155" i="24"/>
  <c r="AJ1155" i="24" s="1"/>
  <c r="AM1155" i="24" s="1"/>
  <c r="AH1155" i="24"/>
  <c r="AK1155" i="24" s="1"/>
  <c r="AG1153" i="24"/>
  <c r="AJ1153" i="24" s="1"/>
  <c r="AM1153" i="24" s="1"/>
  <c r="AD1153" i="24"/>
  <c r="AH1153" i="24"/>
  <c r="AK1153" i="24" s="1"/>
  <c r="AG1151" i="24"/>
  <c r="AJ1151" i="24" s="1"/>
  <c r="AM1151" i="24" s="1"/>
  <c r="AH1151" i="24"/>
  <c r="AK1151" i="24" s="1"/>
  <c r="AD1151" i="24"/>
  <c r="AD1148" i="24"/>
  <c r="AG1148" i="24"/>
  <c r="AD1144" i="24"/>
  <c r="AG1144" i="24"/>
  <c r="AD1140" i="24"/>
  <c r="AG1140" i="24"/>
  <c r="AD1136" i="24"/>
  <c r="AG1136" i="24"/>
  <c r="AD1102" i="24"/>
  <c r="AG1102" i="24"/>
  <c r="AD1098" i="24"/>
  <c r="AG1098" i="24"/>
  <c r="AD1094" i="24"/>
  <c r="AG1094" i="24"/>
  <c r="AD1090" i="24"/>
  <c r="AG1090" i="24"/>
  <c r="AJ1090" i="24" s="1"/>
  <c r="AM1090" i="24" s="1"/>
  <c r="AH1090" i="24"/>
  <c r="AK1090" i="24" s="1"/>
  <c r="AH1088" i="24"/>
  <c r="AK1088" i="24" s="1"/>
  <c r="AD1088" i="24"/>
  <c r="AG1088" i="24"/>
  <c r="AJ1088" i="24" s="1"/>
  <c r="AM1088" i="24" s="1"/>
  <c r="AD1086" i="24"/>
  <c r="AG1086" i="24"/>
  <c r="AJ1086" i="24" s="1"/>
  <c r="AM1086" i="24" s="1"/>
  <c r="AH1086" i="24"/>
  <c r="AK1086" i="24" s="1"/>
  <c r="AH1084" i="24"/>
  <c r="AK1084" i="24" s="1"/>
  <c r="AD1084" i="24"/>
  <c r="AG1084" i="24"/>
  <c r="AJ1084" i="24" s="1"/>
  <c r="AM1084" i="24" s="1"/>
  <c r="AD1082" i="24"/>
  <c r="AG1082" i="24"/>
  <c r="AJ1082" i="24" s="1"/>
  <c r="AM1082" i="24" s="1"/>
  <c r="AH1082" i="24"/>
  <c r="AK1082" i="24" s="1"/>
  <c r="AH1080" i="24"/>
  <c r="AK1080" i="24" s="1"/>
  <c r="AD1080" i="24"/>
  <c r="AG1080" i="24"/>
  <c r="AJ1080" i="24" s="1"/>
  <c r="AM1080" i="24" s="1"/>
  <c r="AD1078" i="24"/>
  <c r="AG1078" i="24"/>
  <c r="AJ1078" i="24" s="1"/>
  <c r="AM1078" i="24" s="1"/>
  <c r="AH1078" i="24"/>
  <c r="AK1078" i="24" s="1"/>
  <c r="AH1076" i="24"/>
  <c r="AK1076" i="24" s="1"/>
  <c r="AD1076" i="24"/>
  <c r="AG1076" i="24"/>
  <c r="AJ1076" i="24" s="1"/>
  <c r="AM1076" i="24" s="1"/>
  <c r="AD1074" i="24"/>
  <c r="AG1074" i="24"/>
  <c r="AJ1074" i="24" s="1"/>
  <c r="AM1074" i="24" s="1"/>
  <c r="AH1074" i="24"/>
  <c r="AK1074" i="24" s="1"/>
  <c r="AH1072" i="24"/>
  <c r="AK1072" i="24" s="1"/>
  <c r="AD1072" i="24"/>
  <c r="AG1072" i="24"/>
  <c r="AJ1072" i="24" s="1"/>
  <c r="AM1072" i="24" s="1"/>
  <c r="AD1070" i="24"/>
  <c r="AG1070" i="24"/>
  <c r="AJ1070" i="24" s="1"/>
  <c r="AM1070" i="24" s="1"/>
  <c r="AH1070" i="24"/>
  <c r="AK1070" i="24" s="1"/>
  <c r="AH1068" i="24"/>
  <c r="AK1068" i="24" s="1"/>
  <c r="AD1068" i="24"/>
  <c r="AG1068" i="24"/>
  <c r="AJ1068" i="24" s="1"/>
  <c r="AM1068" i="24" s="1"/>
  <c r="AD1066" i="24"/>
  <c r="AG1066" i="24"/>
  <c r="AJ1066" i="24" s="1"/>
  <c r="AM1066" i="24" s="1"/>
  <c r="AH1066" i="24"/>
  <c r="AK1066" i="24" s="1"/>
  <c r="AG1063" i="24"/>
  <c r="AD1063" i="24"/>
  <c r="AG1059" i="24"/>
  <c r="AD1059" i="24"/>
  <c r="AG1055" i="24"/>
  <c r="AD1055" i="24"/>
  <c r="AG1051" i="24"/>
  <c r="AD1051" i="24"/>
  <c r="AD1007" i="24"/>
  <c r="AG1007" i="24"/>
  <c r="AD1003" i="24"/>
  <c r="AG1003" i="24"/>
  <c r="AD999" i="24"/>
  <c r="AG999" i="24"/>
  <c r="AH995" i="24"/>
  <c r="AK995" i="24" s="1"/>
  <c r="AD995" i="24"/>
  <c r="AG995" i="24"/>
  <c r="AJ995" i="24" s="1"/>
  <c r="AM995" i="24" s="1"/>
  <c r="AG993" i="24"/>
  <c r="AJ993" i="24" s="1"/>
  <c r="AM993" i="24" s="1"/>
  <c r="AH993" i="24"/>
  <c r="AK993" i="24" s="1"/>
  <c r="AD993" i="24"/>
  <c r="AD991" i="24"/>
  <c r="AG991" i="24"/>
  <c r="AJ991" i="24" s="1"/>
  <c r="AM991" i="24" s="1"/>
  <c r="AH991" i="24"/>
  <c r="AK991" i="24" s="1"/>
  <c r="AH989" i="24"/>
  <c r="AK989" i="24" s="1"/>
  <c r="AD989" i="24"/>
  <c r="AG989" i="24"/>
  <c r="AJ989" i="24" s="1"/>
  <c r="AM989" i="24" s="1"/>
  <c r="AH987" i="24"/>
  <c r="AK987" i="24" s="1"/>
  <c r="AD987" i="24"/>
  <c r="AG987" i="24"/>
  <c r="AJ987" i="24" s="1"/>
  <c r="AM987" i="24" s="1"/>
  <c r="AG985" i="24"/>
  <c r="AJ985" i="24" s="1"/>
  <c r="AM985" i="24" s="1"/>
  <c r="AH985" i="24"/>
  <c r="AK985" i="24" s="1"/>
  <c r="AD985" i="24"/>
  <c r="AD983" i="24"/>
  <c r="AG983" i="24"/>
  <c r="AJ983" i="24" s="1"/>
  <c r="AM983" i="24" s="1"/>
  <c r="AH983" i="24"/>
  <c r="AK983" i="24" s="1"/>
  <c r="AH981" i="24"/>
  <c r="AK981" i="24" s="1"/>
  <c r="AD981" i="24"/>
  <c r="AG981" i="24"/>
  <c r="AJ981" i="24" s="1"/>
  <c r="AM981" i="24" s="1"/>
  <c r="AH979" i="24"/>
  <c r="AK979" i="24" s="1"/>
  <c r="AD979" i="24"/>
  <c r="AG979" i="24"/>
  <c r="AJ979" i="24" s="1"/>
  <c r="AM979" i="24" s="1"/>
  <c r="AG977" i="24"/>
  <c r="AJ977" i="24" s="1"/>
  <c r="AM977" i="24" s="1"/>
  <c r="AH977" i="24"/>
  <c r="AK977" i="24" s="1"/>
  <c r="AD977" i="24"/>
  <c r="AD975" i="24"/>
  <c r="AG975" i="24"/>
  <c r="AJ975" i="24" s="1"/>
  <c r="AM975" i="24" s="1"/>
  <c r="AH975" i="24"/>
  <c r="AK975" i="24" s="1"/>
  <c r="AH973" i="24"/>
  <c r="AK973" i="24" s="1"/>
  <c r="AD973" i="24"/>
  <c r="AG973" i="24"/>
  <c r="AJ973" i="24" s="1"/>
  <c r="AM973" i="24" s="1"/>
  <c r="AH971" i="24"/>
  <c r="AK971" i="24" s="1"/>
  <c r="AD971" i="24"/>
  <c r="AG971" i="24"/>
  <c r="AJ971" i="24" s="1"/>
  <c r="AM971" i="24" s="1"/>
  <c r="AG969" i="24"/>
  <c r="AJ969" i="24" s="1"/>
  <c r="AM969" i="24" s="1"/>
  <c r="AH969" i="24"/>
  <c r="AK969" i="24" s="1"/>
  <c r="AD969" i="24"/>
  <c r="AD967" i="24"/>
  <c r="AG967" i="24"/>
  <c r="AJ967" i="24" s="1"/>
  <c r="AM967" i="24" s="1"/>
  <c r="AH967" i="24"/>
  <c r="AK967" i="24" s="1"/>
  <c r="AH965" i="24"/>
  <c r="AK965" i="24" s="1"/>
  <c r="AD965" i="24"/>
  <c r="AG965" i="24"/>
  <c r="AJ965" i="24" s="1"/>
  <c r="AM965" i="24" s="1"/>
  <c r="AH963" i="24"/>
  <c r="AK963" i="24" s="1"/>
  <c r="AD963" i="24"/>
  <c r="AG963" i="24"/>
  <c r="AJ963" i="24" s="1"/>
  <c r="AM963" i="24" s="1"/>
  <c r="AG961" i="24"/>
  <c r="AJ961" i="24" s="1"/>
  <c r="AM961" i="24" s="1"/>
  <c r="AH961" i="24"/>
  <c r="AK961" i="24" s="1"/>
  <c r="AD961" i="24"/>
  <c r="AD959" i="24"/>
  <c r="AG959" i="24"/>
  <c r="AJ959" i="24" s="1"/>
  <c r="AM959" i="24" s="1"/>
  <c r="AH959" i="24"/>
  <c r="AK959" i="24" s="1"/>
  <c r="AH957" i="24"/>
  <c r="AK957" i="24" s="1"/>
  <c r="AD957" i="24"/>
  <c r="AG957" i="24"/>
  <c r="AJ957" i="24" s="1"/>
  <c r="AM957" i="24" s="1"/>
  <c r="AD955" i="24"/>
  <c r="AG955" i="24"/>
  <c r="AD951" i="24"/>
  <c r="AG951" i="24"/>
  <c r="AD947" i="24"/>
  <c r="AG947" i="24"/>
  <c r="AD943" i="24"/>
  <c r="AG943" i="24"/>
  <c r="AD899" i="24"/>
  <c r="AG899" i="24"/>
  <c r="AG895" i="24"/>
  <c r="AD895" i="24"/>
  <c r="AD891" i="24"/>
  <c r="AG891" i="24"/>
  <c r="AG887" i="24"/>
  <c r="AD887" i="24"/>
  <c r="AG884" i="24"/>
  <c r="AJ884" i="24" s="1"/>
  <c r="AM884" i="24" s="1"/>
  <c r="AH884" i="24"/>
  <c r="AK884" i="24" s="1"/>
  <c r="AD884" i="24"/>
  <c r="AH882" i="24"/>
  <c r="AK882" i="24" s="1"/>
  <c r="AD882" i="24"/>
  <c r="AG882" i="24"/>
  <c r="AJ882" i="24" s="1"/>
  <c r="AM882" i="24" s="1"/>
  <c r="AH880" i="24"/>
  <c r="AK880" i="24" s="1"/>
  <c r="AG880" i="24"/>
  <c r="AJ880" i="24" s="1"/>
  <c r="AM880" i="24" s="1"/>
  <c r="AD880" i="24"/>
  <c r="AD878" i="24"/>
  <c r="AG878" i="24"/>
  <c r="AJ878" i="24" s="1"/>
  <c r="AM878" i="24" s="1"/>
  <c r="AH878" i="24"/>
  <c r="AK878" i="24" s="1"/>
  <c r="AG876" i="24"/>
  <c r="AJ876" i="24" s="1"/>
  <c r="AM876" i="24" s="1"/>
  <c r="AH876" i="24"/>
  <c r="AK876" i="24" s="1"/>
  <c r="AD876" i="24"/>
  <c r="AH874" i="24"/>
  <c r="AK874" i="24" s="1"/>
  <c r="AD874" i="24"/>
  <c r="AG874" i="24"/>
  <c r="AJ874" i="24" s="1"/>
  <c r="AM874" i="24" s="1"/>
  <c r="AH872" i="24"/>
  <c r="AK872" i="24" s="1"/>
  <c r="AD872" i="24"/>
  <c r="AG872" i="24"/>
  <c r="AJ872" i="24" s="1"/>
  <c r="AM872" i="24" s="1"/>
  <c r="AD870" i="24"/>
  <c r="AH870" i="24"/>
  <c r="AK870" i="24" s="1"/>
  <c r="AG870" i="24"/>
  <c r="AJ870" i="24" s="1"/>
  <c r="AM870" i="24" s="1"/>
  <c r="AG868" i="24"/>
  <c r="AJ868" i="24" s="1"/>
  <c r="AM868" i="24" s="1"/>
  <c r="AH868" i="24"/>
  <c r="AK868" i="24" s="1"/>
  <c r="AD868" i="24"/>
  <c r="AH866" i="24"/>
  <c r="AK866" i="24" s="1"/>
  <c r="AD866" i="24"/>
  <c r="AG866" i="24"/>
  <c r="AJ866" i="24" s="1"/>
  <c r="AM866" i="24" s="1"/>
  <c r="AH864" i="24"/>
  <c r="AK864" i="24" s="1"/>
  <c r="AD864" i="24"/>
  <c r="AG864" i="24"/>
  <c r="AJ864" i="24" s="1"/>
  <c r="AM864" i="24" s="1"/>
  <c r="AD862" i="24"/>
  <c r="AG862" i="24"/>
  <c r="AJ862" i="24" s="1"/>
  <c r="AM862" i="24" s="1"/>
  <c r="AH862" i="24"/>
  <c r="AK862" i="24" s="1"/>
  <c r="AG860" i="24"/>
  <c r="AJ860" i="24" s="1"/>
  <c r="AM860" i="24" s="1"/>
  <c r="AH860" i="24"/>
  <c r="AK860" i="24" s="1"/>
  <c r="AD860" i="24"/>
  <c r="AH858" i="24"/>
  <c r="AK858" i="24" s="1"/>
  <c r="AD858" i="24"/>
  <c r="AG858" i="24"/>
  <c r="AJ858" i="24" s="1"/>
  <c r="AM858" i="24" s="1"/>
  <c r="AG856" i="24"/>
  <c r="AJ856" i="24" s="1"/>
  <c r="AM856" i="24" s="1"/>
  <c r="AH856" i="24"/>
  <c r="AK856" i="24" s="1"/>
  <c r="AD856" i="24"/>
  <c r="AD854" i="24"/>
  <c r="AG854" i="24"/>
  <c r="AJ854" i="24" s="1"/>
  <c r="AM854" i="24" s="1"/>
  <c r="AH854" i="24"/>
  <c r="AK854" i="24" s="1"/>
  <c r="AG852" i="24"/>
  <c r="AJ852" i="24" s="1"/>
  <c r="AM852" i="24" s="1"/>
  <c r="AH852" i="24"/>
  <c r="AK852" i="24" s="1"/>
  <c r="AD852" i="24"/>
  <c r="AH850" i="24"/>
  <c r="AK850" i="24" s="1"/>
  <c r="AD850" i="24"/>
  <c r="AG850" i="24"/>
  <c r="AJ850" i="24" s="1"/>
  <c r="AM850" i="24" s="1"/>
  <c r="AH848" i="24"/>
  <c r="AK848" i="24" s="1"/>
  <c r="AD848" i="24"/>
  <c r="AG848" i="24"/>
  <c r="AJ848" i="24" s="1"/>
  <c r="AM848" i="24" s="1"/>
  <c r="AD846" i="24"/>
  <c r="AG846" i="24"/>
  <c r="AJ846" i="24" s="1"/>
  <c r="AM846" i="24" s="1"/>
  <c r="AH846" i="24"/>
  <c r="AK846" i="24" s="1"/>
  <c r="AD843" i="24"/>
  <c r="AG843" i="24"/>
  <c r="AD839" i="24"/>
  <c r="AG839" i="24"/>
  <c r="AD835" i="24"/>
  <c r="AG835" i="24"/>
  <c r="AG831" i="24"/>
  <c r="AD831" i="24"/>
  <c r="AD787" i="24"/>
  <c r="AG787" i="24"/>
  <c r="AG783" i="24"/>
  <c r="AD783" i="24"/>
  <c r="AD779" i="24"/>
  <c r="AG779" i="24"/>
  <c r="AH775" i="24"/>
  <c r="AK775" i="24" s="1"/>
  <c r="AD775" i="24"/>
  <c r="AG775" i="24"/>
  <c r="AJ775" i="24" s="1"/>
  <c r="AM775" i="24" s="1"/>
  <c r="AH773" i="24"/>
  <c r="AK773" i="24" s="1"/>
  <c r="AD773" i="24"/>
  <c r="AG773" i="24"/>
  <c r="AJ773" i="24" s="1"/>
  <c r="AM773" i="24" s="1"/>
  <c r="AH771" i="24"/>
  <c r="AK771" i="24" s="1"/>
  <c r="AG771" i="24"/>
  <c r="AJ771" i="24" s="1"/>
  <c r="AM771" i="24" s="1"/>
  <c r="AD771" i="24"/>
  <c r="AH769" i="24"/>
  <c r="AK769" i="24" s="1"/>
  <c r="AD769" i="24"/>
  <c r="AG769" i="24"/>
  <c r="AJ769" i="24" s="1"/>
  <c r="AM769" i="24" s="1"/>
  <c r="AH767" i="24"/>
  <c r="AK767" i="24" s="1"/>
  <c r="AG767" i="24"/>
  <c r="AJ767" i="24" s="1"/>
  <c r="AM767" i="24" s="1"/>
  <c r="AD767" i="24"/>
  <c r="AH765" i="24"/>
  <c r="AK765" i="24" s="1"/>
  <c r="AD765" i="24"/>
  <c r="AG765" i="24"/>
  <c r="AJ765" i="24" s="1"/>
  <c r="AM765" i="24" s="1"/>
  <c r="AH763" i="24"/>
  <c r="AK763" i="24" s="1"/>
  <c r="AG763" i="24"/>
  <c r="AJ763" i="24" s="1"/>
  <c r="AM763" i="24" s="1"/>
  <c r="AD763" i="24"/>
  <c r="AH761" i="24"/>
  <c r="AK761" i="24" s="1"/>
  <c r="AD761" i="24"/>
  <c r="AG761" i="24"/>
  <c r="AJ761" i="24" s="1"/>
  <c r="AM761" i="24" s="1"/>
  <c r="AH759" i="24"/>
  <c r="AK759" i="24" s="1"/>
  <c r="AG759" i="24"/>
  <c r="AJ759" i="24" s="1"/>
  <c r="AM759" i="24" s="1"/>
  <c r="AD759" i="24"/>
  <c r="AH757" i="24"/>
  <c r="AK757" i="24" s="1"/>
  <c r="AD757" i="24"/>
  <c r="AG757" i="24"/>
  <c r="AJ757" i="24" s="1"/>
  <c r="AM757" i="24" s="1"/>
  <c r="AH755" i="24"/>
  <c r="AK755" i="24" s="1"/>
  <c r="AG755" i="24"/>
  <c r="AJ755" i="24" s="1"/>
  <c r="AM755" i="24" s="1"/>
  <c r="AD755" i="24"/>
  <c r="AH753" i="24"/>
  <c r="AK753" i="24" s="1"/>
  <c r="AD753" i="24"/>
  <c r="AG753" i="24"/>
  <c r="AJ753" i="24" s="1"/>
  <c r="AM753" i="24" s="1"/>
  <c r="AH751" i="24"/>
  <c r="AK751" i="24" s="1"/>
  <c r="AG751" i="24"/>
  <c r="AJ751" i="24" s="1"/>
  <c r="AM751" i="24" s="1"/>
  <c r="AD751" i="24"/>
  <c r="AH749" i="24"/>
  <c r="AK749" i="24" s="1"/>
  <c r="AD749" i="24"/>
  <c r="AG749" i="24"/>
  <c r="AJ749" i="24" s="1"/>
  <c r="AM749" i="24" s="1"/>
  <c r="AH747" i="24"/>
  <c r="AK747" i="24" s="1"/>
  <c r="AG747" i="24"/>
  <c r="AJ747" i="24" s="1"/>
  <c r="AM747" i="24" s="1"/>
  <c r="AD747" i="24"/>
  <c r="AH745" i="24"/>
  <c r="AK745" i="24" s="1"/>
  <c r="AD745" i="24"/>
  <c r="AG745" i="24"/>
  <c r="AJ745" i="24" s="1"/>
  <c r="AM745" i="24" s="1"/>
  <c r="AH743" i="24"/>
  <c r="AK743" i="24" s="1"/>
  <c r="AG743" i="24"/>
  <c r="AJ743" i="24" s="1"/>
  <c r="AM743" i="24" s="1"/>
  <c r="AD743" i="24"/>
  <c r="AH741" i="24"/>
  <c r="AK741" i="24" s="1"/>
  <c r="AD741" i="24"/>
  <c r="AG741" i="24"/>
  <c r="AJ741" i="24" s="1"/>
  <c r="AM741" i="24" s="1"/>
  <c r="AH739" i="24"/>
  <c r="AK739" i="24" s="1"/>
  <c r="AG739" i="24"/>
  <c r="AJ739" i="24" s="1"/>
  <c r="AM739" i="24" s="1"/>
  <c r="AD739" i="24"/>
  <c r="AH737" i="24"/>
  <c r="AK737" i="24" s="1"/>
  <c r="AD737" i="24"/>
  <c r="AG737" i="24"/>
  <c r="AJ737" i="24" s="1"/>
  <c r="AM737" i="24" s="1"/>
  <c r="AH735" i="24"/>
  <c r="AK735" i="24" s="1"/>
  <c r="AG735" i="24"/>
  <c r="AJ735" i="24" s="1"/>
  <c r="AM735" i="24" s="1"/>
  <c r="AD735" i="24"/>
  <c r="AH733" i="24"/>
  <c r="AK733" i="24" s="1"/>
  <c r="AD733" i="24"/>
  <c r="AG733" i="24"/>
  <c r="AJ733" i="24" s="1"/>
  <c r="AM733" i="24" s="1"/>
  <c r="AH731" i="24"/>
  <c r="AK731" i="24" s="1"/>
  <c r="AG731" i="24"/>
  <c r="AJ731" i="24" s="1"/>
  <c r="AM731" i="24" s="1"/>
  <c r="AD731" i="24"/>
  <c r="AH729" i="24"/>
  <c r="AK729" i="24" s="1"/>
  <c r="AD729" i="24"/>
  <c r="AG729" i="24"/>
  <c r="AJ729" i="24" s="1"/>
  <c r="AM729" i="24" s="1"/>
  <c r="AH727" i="24"/>
  <c r="AK727" i="24" s="1"/>
  <c r="AG727" i="24"/>
  <c r="AJ727" i="24" s="1"/>
  <c r="AM727" i="24" s="1"/>
  <c r="AD727" i="24"/>
  <c r="AD725" i="24"/>
  <c r="AG725" i="24"/>
  <c r="AD721" i="24"/>
  <c r="AG721" i="24"/>
  <c r="AD717" i="24"/>
  <c r="AG717" i="24"/>
  <c r="AD713" i="24"/>
  <c r="AG713" i="24"/>
  <c r="AG659" i="24"/>
  <c r="AD659" i="24"/>
  <c r="AG655" i="24"/>
  <c r="AD655" i="24"/>
  <c r="AG651" i="24"/>
  <c r="AD651" i="24"/>
  <c r="AG647" i="24"/>
  <c r="AD647" i="24"/>
  <c r="AG644" i="24"/>
  <c r="AJ644" i="24" s="1"/>
  <c r="AM644" i="24" s="1"/>
  <c r="AD644" i="24"/>
  <c r="AH644" i="24"/>
  <c r="AK644" i="24" s="1"/>
  <c r="AD642" i="24"/>
  <c r="AG642" i="24"/>
  <c r="AJ642" i="24" s="1"/>
  <c r="AM642" i="24" s="1"/>
  <c r="AH642" i="24"/>
  <c r="AK642" i="24" s="1"/>
  <c r="AG640" i="24"/>
  <c r="AJ640" i="24" s="1"/>
  <c r="AM640" i="24" s="1"/>
  <c r="AD640" i="24"/>
  <c r="AH640" i="24"/>
  <c r="AK640" i="24" s="1"/>
  <c r="AD638" i="24"/>
  <c r="AH638" i="24"/>
  <c r="AK638" i="24" s="1"/>
  <c r="AG638" i="24"/>
  <c r="AJ638" i="24" s="1"/>
  <c r="AM638" i="24" s="1"/>
  <c r="AD636" i="24"/>
  <c r="AH636" i="24"/>
  <c r="AK636" i="24" s="1"/>
  <c r="AG636" i="24"/>
  <c r="AJ636" i="24" s="1"/>
  <c r="AM636" i="24" s="1"/>
  <c r="AD634" i="24"/>
  <c r="AG634" i="24"/>
  <c r="AJ634" i="24" s="1"/>
  <c r="AM634" i="24" s="1"/>
  <c r="AH634" i="24"/>
  <c r="AK634" i="24" s="1"/>
  <c r="AG632" i="24"/>
  <c r="AJ632" i="24" s="1"/>
  <c r="AM632" i="24" s="1"/>
  <c r="AD632" i="24"/>
  <c r="AH632" i="24"/>
  <c r="AK632" i="24" s="1"/>
  <c r="AD630" i="24"/>
  <c r="AH630" i="24"/>
  <c r="AK630" i="24" s="1"/>
  <c r="AG630" i="24"/>
  <c r="AJ630" i="24" s="1"/>
  <c r="AM630" i="24" s="1"/>
  <c r="AD628" i="24"/>
  <c r="AG628" i="24"/>
  <c r="AJ628" i="24" s="1"/>
  <c r="AM628" i="24" s="1"/>
  <c r="AH628" i="24"/>
  <c r="AK628" i="24" s="1"/>
  <c r="AD626" i="24"/>
  <c r="AG626" i="24"/>
  <c r="AJ626" i="24" s="1"/>
  <c r="AM626" i="24" s="1"/>
  <c r="AH626" i="24"/>
  <c r="AK626" i="24" s="1"/>
  <c r="AD624" i="24"/>
  <c r="AH624" i="24"/>
  <c r="AK624" i="24" s="1"/>
  <c r="AG624" i="24"/>
  <c r="AJ624" i="24" s="1"/>
  <c r="AM624" i="24" s="1"/>
  <c r="AD622" i="24"/>
  <c r="AH622" i="24"/>
  <c r="AK622" i="24" s="1"/>
  <c r="AG622" i="24"/>
  <c r="AJ622" i="24" s="1"/>
  <c r="AM622" i="24" s="1"/>
  <c r="AD620" i="24"/>
  <c r="AG620" i="24"/>
  <c r="AJ620" i="24" s="1"/>
  <c r="AM620" i="24" s="1"/>
  <c r="AH620" i="24"/>
  <c r="AK620" i="24" s="1"/>
  <c r="AD618" i="24"/>
  <c r="AH618" i="24"/>
  <c r="AK618" i="24" s="1"/>
  <c r="AG618" i="24"/>
  <c r="AJ618" i="24" s="1"/>
  <c r="AM618" i="24" s="1"/>
  <c r="AG616" i="24"/>
  <c r="AJ616" i="24" s="1"/>
  <c r="AM616" i="24" s="1"/>
  <c r="AD616" i="24"/>
  <c r="AH616" i="24"/>
  <c r="AK616" i="24" s="1"/>
  <c r="AD614" i="24"/>
  <c r="AH614" i="24"/>
  <c r="AK614" i="24" s="1"/>
  <c r="AG614" i="24"/>
  <c r="AJ614" i="24" s="1"/>
  <c r="AM614" i="24" s="1"/>
  <c r="AG612" i="24"/>
  <c r="AJ612" i="24" s="1"/>
  <c r="AM612" i="24" s="1"/>
  <c r="AH612" i="24"/>
  <c r="AK612" i="24" s="1"/>
  <c r="AD612" i="24"/>
  <c r="AD610" i="24"/>
  <c r="AG610" i="24"/>
  <c r="AJ610" i="24" s="1"/>
  <c r="AM610" i="24" s="1"/>
  <c r="AH610" i="24"/>
  <c r="AK610" i="24" s="1"/>
  <c r="AD608" i="24"/>
  <c r="AG608" i="24"/>
  <c r="AJ608" i="24" s="1"/>
  <c r="AM608" i="24" s="1"/>
  <c r="AH608" i="24"/>
  <c r="AK608" i="24" s="1"/>
  <c r="AD606" i="24"/>
  <c r="AH606" i="24"/>
  <c r="AK606" i="24" s="1"/>
  <c r="AG606" i="24"/>
  <c r="AJ606" i="24" s="1"/>
  <c r="AM606" i="24" s="1"/>
  <c r="AG603" i="24"/>
  <c r="AD603" i="24"/>
  <c r="AD599" i="24"/>
  <c r="AG599" i="24"/>
  <c r="AD595" i="24"/>
  <c r="AG595" i="24"/>
  <c r="AD591" i="24"/>
  <c r="AG591" i="24"/>
  <c r="AD547" i="24"/>
  <c r="AG547" i="24"/>
  <c r="AD543" i="24"/>
  <c r="AG543" i="24"/>
  <c r="AD539" i="24"/>
  <c r="AG539" i="24"/>
  <c r="AD535" i="24"/>
  <c r="AG535" i="24"/>
  <c r="AJ535" i="24" s="1"/>
  <c r="AM535" i="24" s="1"/>
  <c r="AH535" i="24"/>
  <c r="AK535" i="24" s="1"/>
  <c r="AH533" i="24"/>
  <c r="AK533" i="24" s="1"/>
  <c r="AD533" i="24"/>
  <c r="AG533" i="24"/>
  <c r="AJ533" i="24" s="1"/>
  <c r="AM533" i="24" s="1"/>
  <c r="AD531" i="24"/>
  <c r="AG531" i="24"/>
  <c r="AJ531" i="24" s="1"/>
  <c r="AM531" i="24" s="1"/>
  <c r="AH531" i="24"/>
  <c r="AK531" i="24" s="1"/>
  <c r="AH529" i="24"/>
  <c r="AK529" i="24" s="1"/>
  <c r="AD529" i="24"/>
  <c r="AG529" i="24"/>
  <c r="AJ529" i="24" s="1"/>
  <c r="AM529" i="24" s="1"/>
  <c r="AD527" i="24"/>
  <c r="AG527" i="24"/>
  <c r="AJ527" i="24" s="1"/>
  <c r="AM527" i="24" s="1"/>
  <c r="AH527" i="24"/>
  <c r="AK527" i="24" s="1"/>
  <c r="AH525" i="24"/>
  <c r="AK525" i="24" s="1"/>
  <c r="AD525" i="24"/>
  <c r="AG525" i="24"/>
  <c r="AJ525" i="24" s="1"/>
  <c r="AM525" i="24" s="1"/>
  <c r="AD523" i="24"/>
  <c r="AG523" i="24"/>
  <c r="AJ523" i="24" s="1"/>
  <c r="AM523" i="24" s="1"/>
  <c r="AH523" i="24"/>
  <c r="AK523" i="24" s="1"/>
  <c r="AH521" i="24"/>
  <c r="AK521" i="24" s="1"/>
  <c r="AD521" i="24"/>
  <c r="AG521" i="24"/>
  <c r="AJ521" i="24" s="1"/>
  <c r="AM521" i="24" s="1"/>
  <c r="AD519" i="24"/>
  <c r="AG519" i="24"/>
  <c r="AJ519" i="24" s="1"/>
  <c r="AM519" i="24" s="1"/>
  <c r="AH519" i="24"/>
  <c r="AK519" i="24" s="1"/>
  <c r="AH517" i="24"/>
  <c r="AK517" i="24" s="1"/>
  <c r="AD517" i="24"/>
  <c r="AG517" i="24"/>
  <c r="AJ517" i="24" s="1"/>
  <c r="AM517" i="24" s="1"/>
  <c r="AD515" i="24"/>
  <c r="AG515" i="24"/>
  <c r="AD511" i="24"/>
  <c r="AG511" i="24"/>
  <c r="AD507" i="24"/>
  <c r="AG507" i="24"/>
  <c r="AD503" i="24"/>
  <c r="AG503" i="24"/>
  <c r="AD489" i="24"/>
  <c r="AG489" i="24"/>
  <c r="AD485" i="24"/>
  <c r="AG485" i="24"/>
  <c r="AD481" i="24"/>
  <c r="AG481" i="24"/>
  <c r="AD477" i="24"/>
  <c r="AG477" i="24"/>
  <c r="AH474" i="24"/>
  <c r="AK474" i="24" s="1"/>
  <c r="AD474" i="24"/>
  <c r="AG474" i="24"/>
  <c r="AJ474" i="24" s="1"/>
  <c r="AM474" i="24" s="1"/>
  <c r="AG472" i="24"/>
  <c r="AJ472" i="24" s="1"/>
  <c r="AM472" i="24" s="1"/>
  <c r="AH472" i="24"/>
  <c r="AK472" i="24" s="1"/>
  <c r="AD472" i="24"/>
  <c r="AD470" i="24"/>
  <c r="AG470" i="24"/>
  <c r="AD466" i="24"/>
  <c r="AG466" i="24"/>
  <c r="AD462" i="24"/>
  <c r="AG462" i="24"/>
  <c r="AD458" i="24"/>
  <c r="AG458" i="24"/>
  <c r="AG444" i="24"/>
  <c r="AD444" i="24"/>
  <c r="AG440" i="24"/>
  <c r="AD440" i="24"/>
  <c r="AG436" i="24"/>
  <c r="AD436" i="24"/>
  <c r="AG432" i="24"/>
  <c r="AD432" i="24"/>
  <c r="AH429" i="24"/>
  <c r="AK429" i="24" s="1"/>
  <c r="AD429" i="24"/>
  <c r="AG429" i="24"/>
  <c r="AJ429" i="24" s="1"/>
  <c r="AM429" i="24" s="1"/>
  <c r="AD427" i="24"/>
  <c r="AG427" i="24"/>
  <c r="AJ427" i="24" s="1"/>
  <c r="AM427" i="24" s="1"/>
  <c r="AH427" i="24"/>
  <c r="AK427" i="24" s="1"/>
  <c r="AH425" i="24"/>
  <c r="AK425" i="24" s="1"/>
  <c r="AD425" i="24"/>
  <c r="AG425" i="24"/>
  <c r="AJ425" i="24" s="1"/>
  <c r="AM425" i="24" s="1"/>
  <c r="AD423" i="24"/>
  <c r="AG423" i="24"/>
  <c r="AJ423" i="24" s="1"/>
  <c r="AM423" i="24" s="1"/>
  <c r="AH423" i="24"/>
  <c r="AK423" i="24" s="1"/>
  <c r="AH421" i="24"/>
  <c r="AK421" i="24" s="1"/>
  <c r="AD421" i="24"/>
  <c r="AG421" i="24"/>
  <c r="AJ421" i="24" s="1"/>
  <c r="AM421" i="24" s="1"/>
  <c r="AD418" i="24"/>
  <c r="AG418" i="24"/>
  <c r="AD414" i="24"/>
  <c r="AG414" i="24"/>
  <c r="AD410" i="24"/>
  <c r="AG410" i="24"/>
  <c r="AD406" i="24"/>
  <c r="AG406" i="24"/>
  <c r="AG392" i="24"/>
  <c r="AD392" i="24"/>
  <c r="AG388" i="24"/>
  <c r="AD388" i="24"/>
  <c r="AG384" i="24"/>
  <c r="AD384" i="24"/>
  <c r="AG380" i="24"/>
  <c r="AJ380" i="24" s="1"/>
  <c r="AM380" i="24" s="1"/>
  <c r="AH380" i="24"/>
  <c r="AK380" i="24" s="1"/>
  <c r="AD380" i="24"/>
  <c r="AH378" i="24"/>
  <c r="AK378" i="24" s="1"/>
  <c r="AD378" i="24"/>
  <c r="AG378" i="24"/>
  <c r="AJ378" i="24" s="1"/>
  <c r="AM378" i="24" s="1"/>
  <c r="AG376" i="24"/>
  <c r="AJ376" i="24" s="1"/>
  <c r="AM376" i="24" s="1"/>
  <c r="AH376" i="24"/>
  <c r="AK376" i="24" s="1"/>
  <c r="AD376" i="24"/>
  <c r="AH374" i="24"/>
  <c r="AK374" i="24" s="1"/>
  <c r="AD374" i="24"/>
  <c r="AG374" i="24"/>
  <c r="AJ374" i="24" s="1"/>
  <c r="AM374" i="24" s="1"/>
  <c r="AG372" i="24"/>
  <c r="AJ372" i="24" s="1"/>
  <c r="AM372" i="24" s="1"/>
  <c r="AH372" i="24"/>
  <c r="AK372" i="24" s="1"/>
  <c r="AD372" i="24"/>
  <c r="AD370" i="24"/>
  <c r="AG370" i="24"/>
  <c r="AD366" i="24"/>
  <c r="AG366" i="24"/>
  <c r="AD362" i="24"/>
  <c r="AG362" i="24"/>
  <c r="AD358" i="24"/>
  <c r="AG358" i="24"/>
  <c r="AG344" i="24"/>
  <c r="AD344" i="24"/>
  <c r="AG340" i="24"/>
  <c r="AD340" i="24"/>
  <c r="AG336" i="24"/>
  <c r="AD336" i="24"/>
  <c r="AG332" i="24"/>
  <c r="AD332" i="24"/>
  <c r="AH329" i="24"/>
  <c r="AK329" i="24" s="1"/>
  <c r="AD329" i="24"/>
  <c r="AG329" i="24"/>
  <c r="AJ329" i="24" s="1"/>
  <c r="AM329" i="24" s="1"/>
  <c r="AD327" i="24"/>
  <c r="AG327" i="24"/>
  <c r="AJ327" i="24" s="1"/>
  <c r="AM327" i="24" s="1"/>
  <c r="AH327" i="24"/>
  <c r="AK327" i="24" s="1"/>
  <c r="AH325" i="24"/>
  <c r="AK325" i="24" s="1"/>
  <c r="AD325" i="24"/>
  <c r="AG325" i="24"/>
  <c r="AJ325" i="24" s="1"/>
  <c r="AM325" i="24" s="1"/>
  <c r="AD151" i="24"/>
  <c r="AF151" i="24" s="1"/>
  <c r="AG151" i="24" s="1"/>
  <c r="AJ151" i="24" s="1"/>
  <c r="AM151" i="24" s="1"/>
  <c r="AD147" i="24"/>
  <c r="AF147" i="24" s="1"/>
  <c r="AG147" i="24" s="1"/>
  <c r="AJ147" i="24" s="1"/>
  <c r="AM147" i="24" s="1"/>
  <c r="AD143" i="24"/>
  <c r="AF143" i="24" s="1"/>
  <c r="AG143" i="24" s="1"/>
  <c r="AG3999" i="24"/>
  <c r="AD3999" i="24"/>
  <c r="AD3971" i="24"/>
  <c r="AG3971" i="24"/>
  <c r="AD3943" i="24"/>
  <c r="AG3943" i="24"/>
  <c r="AG3911" i="24"/>
  <c r="AD3911" i="24"/>
  <c r="AD3891" i="24"/>
  <c r="AG3891" i="24"/>
  <c r="AG3871" i="24"/>
  <c r="AD3871" i="24"/>
  <c r="AD3843" i="24"/>
  <c r="AG3843" i="24"/>
  <c r="AD3823" i="24"/>
  <c r="AG3823" i="24"/>
  <c r="AG3799" i="24"/>
  <c r="AD3799" i="24"/>
  <c r="AD3775" i="24"/>
  <c r="AG3775" i="24"/>
  <c r="AD3751" i="24"/>
  <c r="AG3751" i="24"/>
  <c r="AD3735" i="24"/>
  <c r="AG3735" i="24"/>
  <c r="AG3723" i="24"/>
  <c r="AD3723" i="24"/>
  <c r="AD3707" i="24"/>
  <c r="AG3707" i="24"/>
  <c r="AD3699" i="24"/>
  <c r="AG3699" i="24"/>
  <c r="AD3687" i="24"/>
  <c r="AG3687" i="24"/>
  <c r="AD3671" i="24"/>
  <c r="AG3671" i="24"/>
  <c r="AD3659" i="24"/>
  <c r="AG3659" i="24"/>
  <c r="AD3647" i="24"/>
  <c r="AG3647" i="24"/>
  <c r="AG3635" i="24"/>
  <c r="AD3635" i="24"/>
  <c r="AG3623" i="24"/>
  <c r="AD3623" i="24"/>
  <c r="AG3615" i="24"/>
  <c r="AD3615" i="24"/>
  <c r="AG3607" i="24"/>
  <c r="AD3607" i="24"/>
  <c r="AG3599" i="24"/>
  <c r="AD3599" i="24"/>
  <c r="AG3591" i="24"/>
  <c r="AD3591" i="24"/>
  <c r="AG3583" i="24"/>
  <c r="AD3583" i="24"/>
  <c r="AG3575" i="24"/>
  <c r="AD3575" i="24"/>
  <c r="AG3563" i="24"/>
  <c r="AD3563" i="24"/>
  <c r="AG3555" i="24"/>
  <c r="AD3555" i="24"/>
  <c r="AG3547" i="24"/>
  <c r="AD3547" i="24"/>
  <c r="AG3539" i="24"/>
  <c r="AD3539" i="24"/>
  <c r="AG3531" i="24"/>
  <c r="AD3531" i="24"/>
  <c r="AG3523" i="24"/>
  <c r="AD3523" i="24"/>
  <c r="AG3515" i="24"/>
  <c r="AD3515" i="24"/>
  <c r="AG3507" i="24"/>
  <c r="AD3507" i="24"/>
  <c r="AG3499" i="24"/>
  <c r="AD3499" i="24"/>
  <c r="AD3487" i="24"/>
  <c r="AG3487" i="24"/>
  <c r="AD3479" i="24"/>
  <c r="AG3479" i="24"/>
  <c r="AG3471" i="24"/>
  <c r="AD3471" i="24"/>
  <c r="AG3459" i="24"/>
  <c r="AD3459" i="24"/>
  <c r="AD3447" i="24"/>
  <c r="AG3447" i="24"/>
  <c r="AG3435" i="24"/>
  <c r="AD3435" i="24"/>
  <c r="AG3419" i="24"/>
  <c r="AD3419" i="24"/>
  <c r="AD3403" i="24"/>
  <c r="AG3403" i="24"/>
  <c r="AD3387" i="24"/>
  <c r="AG3387" i="24"/>
  <c r="AD3375" i="24"/>
  <c r="AG3375" i="24"/>
  <c r="AD3363" i="24"/>
  <c r="AG3363" i="24"/>
  <c r="AD3355" i="24"/>
  <c r="AG3355" i="24"/>
  <c r="AG3347" i="24"/>
  <c r="AD3347" i="24"/>
  <c r="AD3335" i="24"/>
  <c r="AG3335" i="24"/>
  <c r="AD3327" i="24"/>
  <c r="AG3327" i="24"/>
  <c r="AD3319" i="24"/>
  <c r="AG3319" i="24"/>
  <c r="AG3311" i="24"/>
  <c r="AD3311" i="24"/>
  <c r="AD3299" i="24"/>
  <c r="AG3299" i="24"/>
  <c r="AD3287" i="24"/>
  <c r="AG3287" i="24"/>
  <c r="AD3279" i="24"/>
  <c r="AG3279" i="24"/>
  <c r="AD3271" i="24"/>
  <c r="AG3271" i="24"/>
  <c r="AG3259" i="24"/>
  <c r="AD3259" i="24"/>
  <c r="AG3251" i="24"/>
  <c r="AD3251" i="24"/>
  <c r="AG3243" i="24"/>
  <c r="AD3243" i="24"/>
  <c r="AD3239" i="24"/>
  <c r="AG3239" i="24"/>
  <c r="AD3231" i="24"/>
  <c r="AG3231" i="24"/>
  <c r="AG3227" i="24"/>
  <c r="AD3227" i="24"/>
  <c r="AD3223" i="24"/>
  <c r="AG3223" i="24"/>
  <c r="AG3219" i="24"/>
  <c r="AD3219" i="24"/>
  <c r="AD3215" i="24"/>
  <c r="AG3215" i="24"/>
  <c r="AD3211" i="24"/>
  <c r="AG3211" i="24"/>
  <c r="AD3207" i="24"/>
  <c r="AG3207" i="24"/>
  <c r="AD3203" i="24"/>
  <c r="AG3203" i="24"/>
  <c r="AG3199" i="24"/>
  <c r="AD3199" i="24"/>
  <c r="AD3195" i="24"/>
  <c r="AG3195" i="24"/>
  <c r="AG3191" i="24"/>
  <c r="AD3191" i="24"/>
  <c r="AD3187" i="24"/>
  <c r="AG3187" i="24"/>
  <c r="AD3183" i="24"/>
  <c r="AG3183" i="24"/>
  <c r="AD3179" i="24"/>
  <c r="AG3179" i="24"/>
  <c r="AD3175" i="24"/>
  <c r="AG3175" i="24"/>
  <c r="AD3171" i="24"/>
  <c r="AG3171" i="24"/>
  <c r="AG3167" i="24"/>
  <c r="AD3167" i="24"/>
  <c r="AD3163" i="24"/>
  <c r="AG3163" i="24"/>
  <c r="AG3159" i="24"/>
  <c r="AD3159" i="24"/>
  <c r="AG3151" i="24"/>
  <c r="AD3151" i="24"/>
  <c r="AD3147" i="24"/>
  <c r="AG3147" i="24"/>
  <c r="AG3143" i="24"/>
  <c r="AD3143" i="24"/>
  <c r="AD3139" i="24"/>
  <c r="AG3139" i="24"/>
  <c r="AG3135" i="24"/>
  <c r="AD3135" i="24"/>
  <c r="AD3131" i="24"/>
  <c r="AG3131" i="24"/>
  <c r="AG3127" i="24"/>
  <c r="AD3127" i="24"/>
  <c r="AD3123" i="24"/>
  <c r="AG3123" i="24"/>
  <c r="AD3119" i="24"/>
  <c r="AG3119" i="24"/>
  <c r="AD3115" i="24"/>
  <c r="AG3115" i="24"/>
  <c r="AD3111" i="24"/>
  <c r="AG3111" i="24"/>
  <c r="AG3107" i="24"/>
  <c r="AD3107" i="24"/>
  <c r="AG3103" i="24"/>
  <c r="AD3103" i="24"/>
  <c r="AG3099" i="24"/>
  <c r="AD3099" i="24"/>
  <c r="AG3095" i="24"/>
  <c r="AD3095" i="24"/>
  <c r="AG3091" i="24"/>
  <c r="AD3091" i="24"/>
  <c r="AG3087" i="24"/>
  <c r="AD3087" i="24"/>
  <c r="AG3083" i="24"/>
  <c r="AD3083" i="24"/>
  <c r="AG3079" i="24"/>
  <c r="AD3079" i="24"/>
  <c r="AG3075" i="24"/>
  <c r="AD3075" i="24"/>
  <c r="AG3071" i="24"/>
  <c r="AD3071" i="24"/>
  <c r="AG3067" i="24"/>
  <c r="AD3067" i="24"/>
  <c r="AG3063" i="24"/>
  <c r="AD3063" i="24"/>
  <c r="AG3059" i="24"/>
  <c r="AD3059" i="24"/>
  <c r="AG3055" i="24"/>
  <c r="AD3055" i="24"/>
  <c r="AG3051" i="24"/>
  <c r="AD3051" i="24"/>
  <c r="AG3047" i="24"/>
  <c r="AD3047" i="24"/>
  <c r="AD3043" i="24"/>
  <c r="AG3043" i="24"/>
  <c r="AD3039" i="24"/>
  <c r="AG3039" i="24"/>
  <c r="AD3035" i="24"/>
  <c r="AG3035" i="24"/>
  <c r="AD3031" i="24"/>
  <c r="AG3031" i="24"/>
  <c r="AD3027" i="24"/>
  <c r="AG3027" i="24"/>
  <c r="AD3023" i="24"/>
  <c r="AG3023" i="24"/>
  <c r="AD3019" i="24"/>
  <c r="AG3019" i="24"/>
  <c r="AD3015" i="24"/>
  <c r="AG3015" i="24"/>
  <c r="AD3011" i="24"/>
  <c r="AG3011" i="24"/>
  <c r="AD3007" i="24"/>
  <c r="AG3007" i="24"/>
  <c r="AD3003" i="24"/>
  <c r="AG3003" i="24"/>
  <c r="AD2999" i="24"/>
  <c r="AG2999" i="24"/>
  <c r="AD2995" i="24"/>
  <c r="AG2995" i="24"/>
  <c r="AG2991" i="24"/>
  <c r="AD2991" i="24"/>
  <c r="AG2987" i="24"/>
  <c r="AD2987" i="24"/>
  <c r="AD2983" i="24"/>
  <c r="AG2983" i="24"/>
  <c r="AD2979" i="24"/>
  <c r="AG2979" i="24"/>
  <c r="AD2975" i="24"/>
  <c r="AG2975" i="24"/>
  <c r="AD2971" i="24"/>
  <c r="AG2971" i="24"/>
  <c r="AG2967" i="24"/>
  <c r="AD2967" i="24"/>
  <c r="AD2963" i="24"/>
  <c r="AG2963" i="24"/>
  <c r="AD2959" i="24"/>
  <c r="AG2959" i="24"/>
  <c r="AD2955" i="24"/>
  <c r="AG2955" i="24"/>
  <c r="AG2951" i="24"/>
  <c r="AD2951" i="24"/>
  <c r="AD2947" i="24"/>
  <c r="AG2947" i="24"/>
  <c r="AD2943" i="24"/>
  <c r="AG2943" i="24"/>
  <c r="AD2939" i="24"/>
  <c r="AG2939" i="24"/>
  <c r="AG2935" i="24"/>
  <c r="AD2935" i="24"/>
  <c r="AD2931" i="24"/>
  <c r="AG2931" i="24"/>
  <c r="AD2927" i="24"/>
  <c r="AG2927" i="24"/>
  <c r="AD2923" i="24"/>
  <c r="AG2923" i="24"/>
  <c r="AG2919" i="24"/>
  <c r="AD2919" i="24"/>
  <c r="AD2915" i="24"/>
  <c r="AG2915" i="24"/>
  <c r="AD2911" i="24"/>
  <c r="AG2911" i="24"/>
  <c r="AD2907" i="24"/>
  <c r="AG2907" i="24"/>
  <c r="AG2903" i="24"/>
  <c r="AD2903" i="24"/>
  <c r="AD2899" i="24"/>
  <c r="AG2899" i="24"/>
  <c r="AG2895" i="24"/>
  <c r="AD2895" i="24"/>
  <c r="AD2891" i="24"/>
  <c r="AG2891" i="24"/>
  <c r="AD2887" i="24"/>
  <c r="AG2887" i="24"/>
  <c r="AG2883" i="24"/>
  <c r="AD2883" i="24"/>
  <c r="AD2879" i="24"/>
  <c r="AG2879" i="24"/>
  <c r="AD2875" i="24"/>
  <c r="AG2875" i="24"/>
  <c r="AD2871" i="24"/>
  <c r="AG2871" i="24"/>
  <c r="AG2867" i="24"/>
  <c r="AD2867" i="24"/>
  <c r="AG2863" i="24"/>
  <c r="AD2863" i="24"/>
  <c r="AD2859" i="24"/>
  <c r="AG2859" i="24"/>
  <c r="AD2855" i="24"/>
  <c r="AG2855" i="24"/>
  <c r="AG2851" i="24"/>
  <c r="AD2851" i="24"/>
  <c r="AD2847" i="24"/>
  <c r="AG2847" i="24"/>
  <c r="AG2843" i="24"/>
  <c r="AD2843" i="24"/>
  <c r="AG2839" i="24"/>
  <c r="AD2839" i="24"/>
  <c r="AG2835" i="24"/>
  <c r="AD2835" i="24"/>
  <c r="AD2831" i="24"/>
  <c r="AG2831" i="24"/>
  <c r="AD2827" i="24"/>
  <c r="AG2827" i="24"/>
  <c r="AD2823" i="24"/>
  <c r="AG2823" i="24"/>
  <c r="AG2819" i="24"/>
  <c r="AD2819" i="24"/>
  <c r="AD2815" i="24"/>
  <c r="AG2815" i="24"/>
  <c r="AD2811" i="24"/>
  <c r="AG2811" i="24"/>
  <c r="AD2807" i="24"/>
  <c r="AG2807" i="24"/>
  <c r="AG2803" i="24"/>
  <c r="AD2803" i="24"/>
  <c r="AG2799" i="24"/>
  <c r="AD2799" i="24"/>
  <c r="AD2795" i="24"/>
  <c r="AG2795" i="24"/>
  <c r="AD2791" i="24"/>
  <c r="AG2791" i="24"/>
  <c r="AG2787" i="24"/>
  <c r="AD2787" i="24"/>
  <c r="AD2783" i="24"/>
  <c r="AG2783" i="24"/>
  <c r="AG2779" i="24"/>
  <c r="AD2779" i="24"/>
  <c r="AG2775" i="24"/>
  <c r="AD2775" i="24"/>
  <c r="AG2771" i="24"/>
  <c r="AD2771" i="24"/>
  <c r="AD2767" i="24"/>
  <c r="AG2767" i="24"/>
  <c r="AD2763" i="24"/>
  <c r="AG2763" i="24"/>
  <c r="AD2759" i="24"/>
  <c r="AG2759" i="24"/>
  <c r="AG2755" i="24"/>
  <c r="AD2755" i="24"/>
  <c r="AD2751" i="24"/>
  <c r="AG2751" i="24"/>
  <c r="AD2747" i="24"/>
  <c r="AG2747" i="24"/>
  <c r="AD2743" i="24"/>
  <c r="AG2743" i="24"/>
  <c r="AG2739" i="24"/>
  <c r="AD2739" i="24"/>
  <c r="AG2735" i="24"/>
  <c r="AD2735" i="24"/>
  <c r="AD2731" i="24"/>
  <c r="AG2731" i="24"/>
  <c r="AD2727" i="24"/>
  <c r="AG2727" i="24"/>
  <c r="AG2723" i="24"/>
  <c r="AD2723" i="24"/>
  <c r="AD2719" i="24"/>
  <c r="AG2719" i="24"/>
  <c r="AG2715" i="24"/>
  <c r="AD2715" i="24"/>
  <c r="AD2711" i="24"/>
  <c r="AG2711" i="24"/>
  <c r="AD2707" i="24"/>
  <c r="AG2707" i="24"/>
  <c r="AD2703" i="24"/>
  <c r="AG2703" i="24"/>
  <c r="AG2699" i="24"/>
  <c r="AD2699" i="24"/>
  <c r="AD2695" i="24"/>
  <c r="AG2695" i="24"/>
  <c r="AG2691" i="24"/>
  <c r="AD2691" i="24"/>
  <c r="AD2687" i="24"/>
  <c r="AG2687" i="24"/>
  <c r="AD2683" i="24"/>
  <c r="AG2683" i="24"/>
  <c r="AG2679" i="24"/>
  <c r="AD2679" i="24"/>
  <c r="AD2675" i="24"/>
  <c r="AG2675" i="24"/>
  <c r="AD2671" i="24"/>
  <c r="AG2671" i="24"/>
  <c r="AD2667" i="24"/>
  <c r="AG2667" i="24"/>
  <c r="AD2663" i="24"/>
  <c r="AG2663" i="24"/>
  <c r="AD2659" i="24"/>
  <c r="AG2659" i="24"/>
  <c r="AD2655" i="24"/>
  <c r="AG2655" i="24"/>
  <c r="AD2651" i="24"/>
  <c r="AG2651" i="24"/>
  <c r="AD2647" i="24"/>
  <c r="AG2647" i="24"/>
  <c r="AD2643" i="24"/>
  <c r="AG2643" i="24"/>
  <c r="AD2639" i="24"/>
  <c r="AG2639" i="24"/>
  <c r="AD2635" i="24"/>
  <c r="AG2635" i="24"/>
  <c r="AD2631" i="24"/>
  <c r="AG2631" i="24"/>
  <c r="AG2627" i="24"/>
  <c r="AD2627" i="24"/>
  <c r="AD2623" i="24"/>
  <c r="AG2623" i="24"/>
  <c r="AD2619" i="24"/>
  <c r="AG2619" i="24"/>
  <c r="AD2615" i="24"/>
  <c r="AG2615" i="24"/>
  <c r="AD2611" i="24"/>
  <c r="AG2611" i="24"/>
  <c r="AD2607" i="24"/>
  <c r="AG2607" i="24"/>
  <c r="AD2603" i="24"/>
  <c r="AG2603" i="24"/>
  <c r="AG2599" i="24"/>
  <c r="AD2599" i="24"/>
  <c r="AD2595" i="24"/>
  <c r="AG2595" i="24"/>
  <c r="AD2591" i="24"/>
  <c r="AG2591" i="24"/>
  <c r="AD2587" i="24"/>
  <c r="AG2587" i="24"/>
  <c r="AD2583" i="24"/>
  <c r="AG2583" i="24"/>
  <c r="AG2579" i="24"/>
  <c r="AD2579" i="24"/>
  <c r="AD2575" i="24"/>
  <c r="AG2575" i="24"/>
  <c r="AG2571" i="24"/>
  <c r="AD2571" i="24"/>
  <c r="AG2567" i="24"/>
  <c r="AD2567" i="24"/>
  <c r="AG2563" i="24"/>
  <c r="AD2563" i="24"/>
  <c r="AG2559" i="24"/>
  <c r="AD2559" i="24"/>
  <c r="AG2555" i="24"/>
  <c r="AD2555" i="24"/>
  <c r="AG2551" i="24"/>
  <c r="AD2551" i="24"/>
  <c r="AG2547" i="24"/>
  <c r="AD2547" i="24"/>
  <c r="AG2543" i="24"/>
  <c r="AD2543" i="24"/>
  <c r="AG2539" i="24"/>
  <c r="AD2539" i="24"/>
  <c r="AG2535" i="24"/>
  <c r="AD2535" i="24"/>
  <c r="AG2531" i="24"/>
  <c r="AD2531" i="24"/>
  <c r="AG2527" i="24"/>
  <c r="AD2527" i="24"/>
  <c r="AG2523" i="24"/>
  <c r="AD2523" i="24"/>
  <c r="AG2519" i="24"/>
  <c r="AD2519" i="24"/>
  <c r="AG2515" i="24"/>
  <c r="AD2515" i="24"/>
  <c r="AG2511" i="24"/>
  <c r="AD2511" i="24"/>
  <c r="AG2507" i="24"/>
  <c r="AD2507" i="24"/>
  <c r="AG2503" i="24"/>
  <c r="AD2503" i="24"/>
  <c r="AG2499" i="24"/>
  <c r="AD2499" i="24"/>
  <c r="AG2495" i="24"/>
  <c r="AD2495" i="24"/>
  <c r="AG2491" i="24"/>
  <c r="AD2491" i="24"/>
  <c r="AG2487" i="24"/>
  <c r="AD2487" i="24"/>
  <c r="AG2483" i="24"/>
  <c r="AD2483" i="24"/>
  <c r="AG2479" i="24"/>
  <c r="AD2479" i="24"/>
  <c r="AG2475" i="24"/>
  <c r="AD2475" i="24"/>
  <c r="AG2471" i="24"/>
  <c r="AD2471" i="24"/>
  <c r="AG2467" i="24"/>
  <c r="AD2467" i="24"/>
  <c r="AG2463" i="24"/>
  <c r="AD2463" i="24"/>
  <c r="AG2459" i="24"/>
  <c r="AD2459" i="24"/>
  <c r="AG2455" i="24"/>
  <c r="AD2455" i="24"/>
  <c r="AG2451" i="24"/>
  <c r="AD2451" i="24"/>
  <c r="AG2447" i="24"/>
  <c r="AD2447" i="24"/>
  <c r="AG2443" i="24"/>
  <c r="AD2443" i="24"/>
  <c r="AG2439" i="24"/>
  <c r="AD2439" i="24"/>
  <c r="AG2435" i="24"/>
  <c r="AD2435" i="24"/>
  <c r="AG2431" i="24"/>
  <c r="AD2431" i="24"/>
  <c r="AG2427" i="24"/>
  <c r="AD2427" i="24"/>
  <c r="AG2423" i="24"/>
  <c r="AD2423" i="24"/>
  <c r="AG2419" i="24"/>
  <c r="AD2419" i="24"/>
  <c r="AG2415" i="24"/>
  <c r="AD2415" i="24"/>
  <c r="AD2411" i="24"/>
  <c r="AG2411" i="24"/>
  <c r="AG2407" i="24"/>
  <c r="AD2407" i="24"/>
  <c r="AD2403" i="24"/>
  <c r="AG2403" i="24"/>
  <c r="AD2399" i="24"/>
  <c r="AG2399" i="24"/>
  <c r="AD2395" i="24"/>
  <c r="AG2395" i="24"/>
  <c r="AG2391" i="24"/>
  <c r="AD2391" i="24"/>
  <c r="AD2387" i="24"/>
  <c r="AG2387" i="24"/>
  <c r="AD2383" i="24"/>
  <c r="AG2383" i="24"/>
  <c r="AD2379" i="24"/>
  <c r="AG2379" i="24"/>
  <c r="AG2375" i="24"/>
  <c r="AD2375" i="24"/>
  <c r="AD2371" i="24"/>
  <c r="AG2371" i="24"/>
  <c r="AD2367" i="24"/>
  <c r="AG2367" i="24"/>
  <c r="AD2363" i="24"/>
  <c r="AG2363" i="24"/>
  <c r="AG2359" i="24"/>
  <c r="AD2359" i="24"/>
  <c r="AD2355" i="24"/>
  <c r="AG2355" i="24"/>
  <c r="AD2351" i="24"/>
  <c r="AG2351" i="24"/>
  <c r="AD2347" i="24"/>
  <c r="AG2347" i="24"/>
  <c r="AD2343" i="24"/>
  <c r="AG2343" i="24"/>
  <c r="AD2339" i="24"/>
  <c r="AG2339" i="24"/>
  <c r="AD2335" i="24"/>
  <c r="AG2335" i="24"/>
  <c r="AD2331" i="24"/>
  <c r="AG2331" i="24"/>
  <c r="AD2327" i="24"/>
  <c r="AG2327" i="24"/>
  <c r="AD2323" i="24"/>
  <c r="AG2323" i="24"/>
  <c r="AD2319" i="24"/>
  <c r="AG2319" i="24"/>
  <c r="AD2315" i="24"/>
  <c r="AG2315" i="24"/>
  <c r="AD2311" i="24"/>
  <c r="AG2311" i="24"/>
  <c r="AD2307" i="24"/>
  <c r="AG2307" i="24"/>
  <c r="AD2303" i="24"/>
  <c r="AG2303" i="24"/>
  <c r="AG2299" i="24"/>
  <c r="AD2299" i="24"/>
  <c r="AG2295" i="24"/>
  <c r="AD2295" i="24"/>
  <c r="AD2291" i="24"/>
  <c r="AG2291" i="24"/>
  <c r="AD2287" i="24"/>
  <c r="AG2287" i="24"/>
  <c r="AG2283" i="24"/>
  <c r="AD2283" i="24"/>
  <c r="AD2279" i="24"/>
  <c r="AG2279" i="24"/>
  <c r="AD2275" i="24"/>
  <c r="AG2275" i="24"/>
  <c r="AD2271" i="24"/>
  <c r="AG2271" i="24"/>
  <c r="AD2267" i="24"/>
  <c r="AG2267" i="24"/>
  <c r="AD2263" i="24"/>
  <c r="AG2263" i="24"/>
  <c r="AD2259" i="24"/>
  <c r="AG2259" i="24"/>
  <c r="AD2255" i="24"/>
  <c r="AG2255" i="24"/>
  <c r="AD2251" i="24"/>
  <c r="AG2251" i="24"/>
  <c r="AD2247" i="24"/>
  <c r="AG2247" i="24"/>
  <c r="AD2243" i="24"/>
  <c r="AG2243" i="24"/>
  <c r="AD2239" i="24"/>
  <c r="AG2239" i="24"/>
  <c r="AD2235" i="24"/>
  <c r="AG2235" i="24"/>
  <c r="AD2231" i="24"/>
  <c r="AG2231" i="24"/>
  <c r="AD2227" i="24"/>
  <c r="AG2227" i="24"/>
  <c r="AD2223" i="24"/>
  <c r="AG2223" i="24"/>
  <c r="AD2219" i="24"/>
  <c r="AG2219" i="24"/>
  <c r="AD2215" i="24"/>
  <c r="AG2215" i="24"/>
  <c r="AD2211" i="24"/>
  <c r="AG2211" i="24"/>
  <c r="AD2207" i="24"/>
  <c r="AG2207" i="24"/>
  <c r="AG2203" i="24"/>
  <c r="AD2203" i="24"/>
  <c r="AD2199" i="24"/>
  <c r="AG2199" i="24"/>
  <c r="AG2195" i="24"/>
  <c r="AD2195" i="24"/>
  <c r="AG2191" i="24"/>
  <c r="AD2191" i="24"/>
  <c r="AG2187" i="24"/>
  <c r="AD2187" i="24"/>
  <c r="AD2183" i="24"/>
  <c r="AG2183" i="24"/>
  <c r="AG2179" i="24"/>
  <c r="AD2179" i="24"/>
  <c r="AG2175" i="24"/>
  <c r="AD2175" i="24"/>
  <c r="AG2171" i="24"/>
  <c r="AD2171" i="24"/>
  <c r="AG2167" i="24"/>
  <c r="AD2167" i="24"/>
  <c r="AG2163" i="24"/>
  <c r="AD2163" i="24"/>
  <c r="AG2159" i="24"/>
  <c r="AD2159" i="24"/>
  <c r="AG2155" i="24"/>
  <c r="AD2155" i="24"/>
  <c r="AG2151" i="24"/>
  <c r="AD2151" i="24"/>
  <c r="AG2147" i="24"/>
  <c r="AD2147" i="24"/>
  <c r="AG2143" i="24"/>
  <c r="AD2143" i="24"/>
  <c r="AG2139" i="24"/>
  <c r="AD2139" i="24"/>
  <c r="AD2135" i="24"/>
  <c r="AG2135" i="24"/>
  <c r="AG2132" i="24"/>
  <c r="AJ2132" i="24" s="1"/>
  <c r="AM2132" i="24" s="1"/>
  <c r="AH2132" i="24"/>
  <c r="AK2132" i="24" s="1"/>
  <c r="AD2132" i="24"/>
  <c r="AG2127" i="24"/>
  <c r="AD2127" i="24"/>
  <c r="AG2123" i="24"/>
  <c r="AD2123" i="24"/>
  <c r="AG2119" i="24"/>
  <c r="AD2119" i="24"/>
  <c r="AG2115" i="24"/>
  <c r="AD2115" i="24"/>
  <c r="AG2111" i="24"/>
  <c r="AD2111" i="24"/>
  <c r="AG2107" i="24"/>
  <c r="AD2107" i="24"/>
  <c r="AG2103" i="24"/>
  <c r="AD2103" i="24"/>
  <c r="AG2099" i="24"/>
  <c r="AD2099" i="24"/>
  <c r="AG2095" i="24"/>
  <c r="AD2095" i="24"/>
  <c r="AG2091" i="24"/>
  <c r="AD2091" i="24"/>
  <c r="AG2087" i="24"/>
  <c r="AD2087" i="24"/>
  <c r="AG2083" i="24"/>
  <c r="AD2083" i="24"/>
  <c r="AG2079" i="24"/>
  <c r="AD2079" i="24"/>
  <c r="AG2075" i="24"/>
  <c r="AD2075" i="24"/>
  <c r="AG2071" i="24"/>
  <c r="AD2071" i="24"/>
  <c r="AG2067" i="24"/>
  <c r="AD2067" i="24"/>
  <c r="AG2063" i="24"/>
  <c r="AD2063" i="24"/>
  <c r="AG2059" i="24"/>
  <c r="AD2059" i="24"/>
  <c r="AG2055" i="24"/>
  <c r="AD2055" i="24"/>
  <c r="AG2051" i="24"/>
  <c r="AD2051" i="24"/>
  <c r="AG2047" i="24"/>
  <c r="AD2047" i="24"/>
  <c r="AG2043" i="24"/>
  <c r="AD2043" i="24"/>
  <c r="AG2039" i="24"/>
  <c r="AD2039" i="24"/>
  <c r="AG2035" i="24"/>
  <c r="AD2035" i="24"/>
  <c r="AG2031" i="24"/>
  <c r="AD2031" i="24"/>
  <c r="AG2027" i="24"/>
  <c r="AD2027" i="24"/>
  <c r="AG2023" i="24"/>
  <c r="AD2023" i="24"/>
  <c r="AG2019" i="24"/>
  <c r="AD2019" i="24"/>
  <c r="AG2015" i="24"/>
  <c r="AD2015" i="24"/>
  <c r="AG2011" i="24"/>
  <c r="AD2011" i="24"/>
  <c r="AG2007" i="24"/>
  <c r="AD2007" i="24"/>
  <c r="AG2003" i="24"/>
  <c r="AD2003" i="24"/>
  <c r="AG1999" i="24"/>
  <c r="AD1999" i="24"/>
  <c r="AG1995" i="24"/>
  <c r="AD1995" i="24"/>
  <c r="AD1991" i="24"/>
  <c r="AG1991" i="24"/>
  <c r="AG1987" i="24"/>
  <c r="AD1987" i="24"/>
  <c r="AD1983" i="24"/>
  <c r="AG1983" i="24"/>
  <c r="AG1979" i="24"/>
  <c r="AD1979" i="24"/>
  <c r="AD1975" i="24"/>
  <c r="AG1975" i="24"/>
  <c r="AG1971" i="24"/>
  <c r="AD1971" i="24"/>
  <c r="AD1967" i="24"/>
  <c r="AG1967" i="24"/>
  <c r="AG1963" i="24"/>
  <c r="AD1963" i="24"/>
  <c r="AD1959" i="24"/>
  <c r="AG1959" i="24"/>
  <c r="AG1955" i="24"/>
  <c r="AD1955" i="24"/>
  <c r="AD1951" i="24"/>
  <c r="AG1951" i="24"/>
  <c r="AG1947" i="24"/>
  <c r="AD1947" i="24"/>
  <c r="AD1943" i="24"/>
  <c r="AG1943" i="24"/>
  <c r="AD1939" i="24"/>
  <c r="AG1939" i="24"/>
  <c r="AD1935" i="24"/>
  <c r="AG1935" i="24"/>
  <c r="AG1931" i="24"/>
  <c r="AD1931" i="24"/>
  <c r="AD1927" i="24"/>
  <c r="AG1927" i="24"/>
  <c r="AG1923" i="24"/>
  <c r="AD1923" i="24"/>
  <c r="AD1919" i="24"/>
  <c r="AG1919" i="24"/>
  <c r="AG1915" i="24"/>
  <c r="AD1915" i="24"/>
  <c r="AD1911" i="24"/>
  <c r="AG1911" i="24"/>
  <c r="AG1907" i="24"/>
  <c r="AD1907" i="24"/>
  <c r="AD1903" i="24"/>
  <c r="AG1903" i="24"/>
  <c r="AG1899" i="24"/>
  <c r="AD1899" i="24"/>
  <c r="AD1895" i="24"/>
  <c r="AG1895" i="24"/>
  <c r="AG1891" i="24"/>
  <c r="AD1891" i="24"/>
  <c r="AD1887" i="24"/>
  <c r="AG1887" i="24"/>
  <c r="AG1883" i="24"/>
  <c r="AD1883" i="24"/>
  <c r="AD1879" i="24"/>
  <c r="AG1879" i="24"/>
  <c r="AG1875" i="24"/>
  <c r="AD1875" i="24"/>
  <c r="AD1871" i="24"/>
  <c r="AG1871" i="24"/>
  <c r="AG1867" i="24"/>
  <c r="AD1867" i="24"/>
  <c r="AD1863" i="24"/>
  <c r="AG1863" i="24"/>
  <c r="AG1859" i="24"/>
  <c r="AD1859" i="24"/>
  <c r="AD1855" i="24"/>
  <c r="AG1855" i="24"/>
  <c r="AD1851" i="24"/>
  <c r="AG1851" i="24"/>
  <c r="AD1847" i="24"/>
  <c r="AG1847" i="24"/>
  <c r="AD1843" i="24"/>
  <c r="AG1843" i="24"/>
  <c r="AD1839" i="24"/>
  <c r="AG1839" i="24"/>
  <c r="AD1835" i="24"/>
  <c r="AG1835" i="24"/>
  <c r="AD1831" i="24"/>
  <c r="AG1831" i="24"/>
  <c r="AD1827" i="24"/>
  <c r="AG1827" i="24"/>
  <c r="AD1823" i="24"/>
  <c r="AG1823" i="24"/>
  <c r="AD1819" i="24"/>
  <c r="AG1819" i="24"/>
  <c r="AD1815" i="24"/>
  <c r="AG1815" i="24"/>
  <c r="AD1811" i="24"/>
  <c r="AG1811" i="24"/>
  <c r="AD1807" i="24"/>
  <c r="AG1807" i="24"/>
  <c r="AD1803" i="24"/>
  <c r="AG1803" i="24"/>
  <c r="AD1799" i="24"/>
  <c r="AG1799" i="24"/>
  <c r="AD1795" i="24"/>
  <c r="AG1795" i="24"/>
  <c r="AD1791" i="24"/>
  <c r="AG1791" i="24"/>
  <c r="AG1787" i="24"/>
  <c r="AD1787" i="24"/>
  <c r="AD1783" i="24"/>
  <c r="AG1783" i="24"/>
  <c r="AD1779" i="24"/>
  <c r="AG1779" i="24"/>
  <c r="AD1775" i="24"/>
  <c r="AG1775" i="24"/>
  <c r="AG1771" i="24"/>
  <c r="AD1771" i="24"/>
  <c r="AD1767" i="24"/>
  <c r="AG1767" i="24"/>
  <c r="AD1763" i="24"/>
  <c r="AG1763" i="24"/>
  <c r="AD1759" i="24"/>
  <c r="AG1759" i="24"/>
  <c r="AG1755" i="24"/>
  <c r="AD1755" i="24"/>
  <c r="AD1751" i="24"/>
  <c r="AG1751" i="24"/>
  <c r="AD1747" i="24"/>
  <c r="AG1747" i="24"/>
  <c r="AD1743" i="24"/>
  <c r="AG1743" i="24"/>
  <c r="AG1739" i="24"/>
  <c r="AD1739" i="24"/>
  <c r="AD1735" i="24"/>
  <c r="AG1735" i="24"/>
  <c r="AD1731" i="24"/>
  <c r="AG1731" i="24"/>
  <c r="AD1727" i="24"/>
  <c r="AG1727" i="24"/>
  <c r="AG1723" i="24"/>
  <c r="AD1723" i="24"/>
  <c r="AD1719" i="24"/>
  <c r="AG1719" i="24"/>
  <c r="AD1715" i="24"/>
  <c r="AG1715" i="24"/>
  <c r="AD1711" i="24"/>
  <c r="AG1711" i="24"/>
  <c r="AG1707" i="24"/>
  <c r="AD1707" i="24"/>
  <c r="AD1703" i="24"/>
  <c r="AG1703" i="24"/>
  <c r="AD1699" i="24"/>
  <c r="AG1699" i="24"/>
  <c r="AD1695" i="24"/>
  <c r="AG1695" i="24"/>
  <c r="AG1691" i="24"/>
  <c r="AD1691" i="24"/>
  <c r="AD1687" i="24"/>
  <c r="AG1687" i="24"/>
  <c r="AD1683" i="24"/>
  <c r="AG1683" i="24"/>
  <c r="AD1679" i="24"/>
  <c r="AG1679" i="24"/>
  <c r="AG1675" i="24"/>
  <c r="AD1675" i="24"/>
  <c r="AD1671" i="24"/>
  <c r="AG1671" i="24"/>
  <c r="AD1667" i="24"/>
  <c r="AG1667" i="24"/>
  <c r="AD1663" i="24"/>
  <c r="AG1663" i="24"/>
  <c r="AG1659" i="24"/>
  <c r="AD1659" i="24"/>
  <c r="AD1655" i="24"/>
  <c r="AG1655" i="24"/>
  <c r="AD1651" i="24"/>
  <c r="AG1651" i="24"/>
  <c r="AD1647" i="24"/>
  <c r="AG1647" i="24"/>
  <c r="AD1643" i="24"/>
  <c r="AG1643" i="24"/>
  <c r="AG1639" i="24"/>
  <c r="AD1639" i="24"/>
  <c r="AD1635" i="24"/>
  <c r="AG1635" i="24"/>
  <c r="AD1631" i="24"/>
  <c r="AG1631" i="24"/>
  <c r="AD1627" i="24"/>
  <c r="AG1627" i="24"/>
  <c r="AG1623" i="24"/>
  <c r="AD1623" i="24"/>
  <c r="AD1619" i="24"/>
  <c r="AG1619" i="24"/>
  <c r="AD1615" i="24"/>
  <c r="AG1615" i="24"/>
  <c r="AD1611" i="24"/>
  <c r="AG1611" i="24"/>
  <c r="AG1607" i="24"/>
  <c r="AD1607" i="24"/>
  <c r="AD1603" i="24"/>
  <c r="AG1603" i="24"/>
  <c r="AD1599" i="24"/>
  <c r="AG1599" i="24"/>
  <c r="AD1595" i="24"/>
  <c r="AG1595" i="24"/>
  <c r="AG1591" i="24"/>
  <c r="AD1591" i="24"/>
  <c r="AD1587" i="24"/>
  <c r="AG1587" i="24"/>
  <c r="AD1583" i="24"/>
  <c r="AG1583" i="24"/>
  <c r="AD1579" i="24"/>
  <c r="AG1579" i="24"/>
  <c r="AG1575" i="24"/>
  <c r="AD1575" i="24"/>
  <c r="AD1571" i="24"/>
  <c r="AG1571" i="24"/>
  <c r="AD1567" i="24"/>
  <c r="AG1567" i="24"/>
  <c r="AD1563" i="24"/>
  <c r="AG1563" i="24"/>
  <c r="AG1559" i="24"/>
  <c r="AD1559" i="24"/>
  <c r="AD1555" i="24"/>
  <c r="AG1555" i="24"/>
  <c r="AJ1555" i="24" s="1"/>
  <c r="AM1555" i="24" s="1"/>
  <c r="AH1555" i="24"/>
  <c r="AK1555" i="24" s="1"/>
  <c r="AG1553" i="24"/>
  <c r="AJ1553" i="24" s="1"/>
  <c r="AM1553" i="24" s="1"/>
  <c r="AH1553" i="24"/>
  <c r="AK1553" i="24" s="1"/>
  <c r="AD1553" i="24"/>
  <c r="AD1551" i="24"/>
  <c r="AG1551" i="24"/>
  <c r="AD1547" i="24"/>
  <c r="AG1547" i="24"/>
  <c r="AG1543" i="24"/>
  <c r="AD1543" i="24"/>
  <c r="AD1539" i="24"/>
  <c r="AG1539" i="24"/>
  <c r="AG1488" i="24"/>
  <c r="AD1488" i="24"/>
  <c r="AD1484" i="24"/>
  <c r="AG1484" i="24"/>
  <c r="AD1480" i="24"/>
  <c r="AG1480" i="24"/>
  <c r="AD1476" i="24"/>
  <c r="AG1476" i="24"/>
  <c r="AJ1476" i="24" s="1"/>
  <c r="AM1476" i="24" s="1"/>
  <c r="AH1476" i="24"/>
  <c r="AK1476" i="24" s="1"/>
  <c r="AH1474" i="24"/>
  <c r="AK1474" i="24" s="1"/>
  <c r="AD1474" i="24"/>
  <c r="AG1474" i="24"/>
  <c r="AJ1474" i="24" s="1"/>
  <c r="AM1474" i="24" s="1"/>
  <c r="AH1472" i="24"/>
  <c r="AK1472" i="24" s="1"/>
  <c r="AG1472" i="24"/>
  <c r="AJ1472" i="24" s="1"/>
  <c r="AM1472" i="24" s="1"/>
  <c r="AD1472" i="24"/>
  <c r="AG1470" i="24"/>
  <c r="AJ1470" i="24" s="1"/>
  <c r="AM1470" i="24" s="1"/>
  <c r="AH1470" i="24"/>
  <c r="AK1470" i="24" s="1"/>
  <c r="AD1470" i="24"/>
  <c r="AD1468" i="24"/>
  <c r="AG1468" i="24"/>
  <c r="AJ1468" i="24" s="1"/>
  <c r="AM1468" i="24" s="1"/>
  <c r="AH1468" i="24"/>
  <c r="AK1468" i="24" s="1"/>
  <c r="AH1466" i="24"/>
  <c r="AK1466" i="24" s="1"/>
  <c r="AD1466" i="24"/>
  <c r="AG1466" i="24"/>
  <c r="AJ1466" i="24" s="1"/>
  <c r="AM1466" i="24" s="1"/>
  <c r="AH1464" i="24"/>
  <c r="AK1464" i="24" s="1"/>
  <c r="AD1464" i="24"/>
  <c r="AG1464" i="24"/>
  <c r="AJ1464" i="24" s="1"/>
  <c r="AM1464" i="24" s="1"/>
  <c r="AG1462" i="24"/>
  <c r="AJ1462" i="24" s="1"/>
  <c r="AM1462" i="24" s="1"/>
  <c r="AD1462" i="24"/>
  <c r="AH1462" i="24"/>
  <c r="AK1462" i="24" s="1"/>
  <c r="AD1459" i="24"/>
  <c r="AG1459" i="24"/>
  <c r="AD1455" i="24"/>
  <c r="AG1455" i="24"/>
  <c r="AD1451" i="24"/>
  <c r="AG1451" i="24"/>
  <c r="AD1447" i="24"/>
  <c r="AG1447" i="24"/>
  <c r="AG1430" i="24"/>
  <c r="AD1430" i="24"/>
  <c r="AD1426" i="24"/>
  <c r="AG1426" i="24"/>
  <c r="AG1422" i="24"/>
  <c r="AD1422" i="24"/>
  <c r="AD1418" i="24"/>
  <c r="AG1418" i="24"/>
  <c r="AD1415" i="24"/>
  <c r="AG1415" i="24"/>
  <c r="AJ1415" i="24" s="1"/>
  <c r="AM1415" i="24" s="1"/>
  <c r="AH1415" i="24"/>
  <c r="AK1415" i="24" s="1"/>
  <c r="AH1413" i="24"/>
  <c r="AK1413" i="24" s="1"/>
  <c r="AD1413" i="24"/>
  <c r="AG1413" i="24"/>
  <c r="AJ1413" i="24" s="1"/>
  <c r="AM1413" i="24" s="1"/>
  <c r="AH1411" i="24"/>
  <c r="AK1411" i="24" s="1"/>
  <c r="AD1411" i="24"/>
  <c r="AG1411" i="24"/>
  <c r="AJ1411" i="24" s="1"/>
  <c r="AM1411" i="24" s="1"/>
  <c r="AG1409" i="24"/>
  <c r="AJ1409" i="24" s="1"/>
  <c r="AM1409" i="24" s="1"/>
  <c r="AH1409" i="24"/>
  <c r="AK1409" i="24" s="1"/>
  <c r="AD1409" i="24"/>
  <c r="AD1407" i="24"/>
  <c r="AG1407" i="24"/>
  <c r="AJ1407" i="24" s="1"/>
  <c r="AM1407" i="24" s="1"/>
  <c r="AH1407" i="24"/>
  <c r="AK1407" i="24" s="1"/>
  <c r="AH1405" i="24"/>
  <c r="AK1405" i="24" s="1"/>
  <c r="AD1405" i="24"/>
  <c r="AG1405" i="24"/>
  <c r="AJ1405" i="24" s="1"/>
  <c r="AM1405" i="24" s="1"/>
  <c r="AH1403" i="24"/>
  <c r="AK1403" i="24" s="1"/>
  <c r="AD1403" i="24"/>
  <c r="AG1403" i="24"/>
  <c r="AJ1403" i="24" s="1"/>
  <c r="AM1403" i="24" s="1"/>
  <c r="AG1401" i="24"/>
  <c r="AD1401" i="24"/>
  <c r="AG1397" i="24"/>
  <c r="AD1397" i="24"/>
  <c r="AD1393" i="24"/>
  <c r="AG1393" i="24"/>
  <c r="AD1389" i="24"/>
  <c r="AG1389" i="24"/>
  <c r="AG1368" i="24"/>
  <c r="AD1368" i="24"/>
  <c r="AD1364" i="24"/>
  <c r="AG1364" i="24"/>
  <c r="AG1360" i="24"/>
  <c r="AD1360" i="24"/>
  <c r="AH1356" i="24"/>
  <c r="AK1356" i="24" s="1"/>
  <c r="AD1356" i="24"/>
  <c r="AG1356" i="24"/>
  <c r="AJ1356" i="24" s="1"/>
  <c r="AM1356" i="24" s="1"/>
  <c r="AG1354" i="24"/>
  <c r="AJ1354" i="24" s="1"/>
  <c r="AM1354" i="24" s="1"/>
  <c r="AD1354" i="24"/>
  <c r="AH1354" i="24"/>
  <c r="AK1354" i="24" s="1"/>
  <c r="AG1352" i="24"/>
  <c r="AJ1352" i="24" s="1"/>
  <c r="AM1352" i="24" s="1"/>
  <c r="AH1352" i="24"/>
  <c r="AK1352" i="24" s="1"/>
  <c r="AD1352" i="24"/>
  <c r="AH1350" i="24"/>
  <c r="AK1350" i="24" s="1"/>
  <c r="AG1350" i="24"/>
  <c r="AJ1350" i="24" s="1"/>
  <c r="AM1350" i="24" s="1"/>
  <c r="AD1350" i="24"/>
  <c r="AH1348" i="24"/>
  <c r="AK1348" i="24" s="1"/>
  <c r="AD1348" i="24"/>
  <c r="AG1348" i="24"/>
  <c r="AJ1348" i="24" s="1"/>
  <c r="AM1348" i="24" s="1"/>
  <c r="AG1346" i="24"/>
  <c r="AJ1346" i="24" s="1"/>
  <c r="AM1346" i="24" s="1"/>
  <c r="AH1346" i="24"/>
  <c r="AK1346" i="24" s="1"/>
  <c r="AD1346" i="24"/>
  <c r="AG1344" i="24"/>
  <c r="AJ1344" i="24" s="1"/>
  <c r="AM1344" i="24" s="1"/>
  <c r="AH1344" i="24"/>
  <c r="AK1344" i="24" s="1"/>
  <c r="AD1344" i="24"/>
  <c r="AG1342" i="24"/>
  <c r="AJ1342" i="24" s="1"/>
  <c r="AM1342" i="24" s="1"/>
  <c r="AH1342" i="24"/>
  <c r="AK1342" i="24" s="1"/>
  <c r="AD1342" i="24"/>
  <c r="AH1340" i="24"/>
  <c r="AK1340" i="24" s="1"/>
  <c r="AD1340" i="24"/>
  <c r="AG1340" i="24"/>
  <c r="AJ1340" i="24" s="1"/>
  <c r="AM1340" i="24" s="1"/>
  <c r="AG1338" i="24"/>
  <c r="AJ1338" i="24" s="1"/>
  <c r="AM1338" i="24" s="1"/>
  <c r="AD1338" i="24"/>
  <c r="AH1338" i="24"/>
  <c r="AK1338" i="24" s="1"/>
  <c r="AG1336" i="24"/>
  <c r="AJ1336" i="24" s="1"/>
  <c r="AM1336" i="24" s="1"/>
  <c r="AH1336" i="24"/>
  <c r="AK1336" i="24" s="1"/>
  <c r="AD1336" i="24"/>
  <c r="AG1334" i="24"/>
  <c r="AJ1334" i="24" s="1"/>
  <c r="AM1334" i="24" s="1"/>
  <c r="AH1334" i="24"/>
  <c r="AK1334" i="24" s="1"/>
  <c r="AD1334" i="24"/>
  <c r="AH1332" i="24"/>
  <c r="AK1332" i="24" s="1"/>
  <c r="AD1332" i="24"/>
  <c r="AG1332" i="24"/>
  <c r="AJ1332" i="24" s="1"/>
  <c r="AM1332" i="24" s="1"/>
  <c r="AG1330" i="24"/>
  <c r="AJ1330" i="24" s="1"/>
  <c r="AM1330" i="24" s="1"/>
  <c r="AH1330" i="24"/>
  <c r="AK1330" i="24" s="1"/>
  <c r="AD1330" i="24"/>
  <c r="AG1328" i="24"/>
  <c r="AJ1328" i="24" s="1"/>
  <c r="AM1328" i="24" s="1"/>
  <c r="AH1328" i="24"/>
  <c r="AK1328" i="24" s="1"/>
  <c r="AD1328" i="24"/>
  <c r="AG1326" i="24"/>
  <c r="AD1326" i="24"/>
  <c r="AG1322" i="24"/>
  <c r="AD1322" i="24"/>
  <c r="AG1318" i="24"/>
  <c r="AD1318" i="24"/>
  <c r="AG1314" i="24"/>
  <c r="AD1314" i="24"/>
  <c r="AG1280" i="24"/>
  <c r="AD1280" i="24"/>
  <c r="AG1276" i="24"/>
  <c r="AD1276" i="24"/>
  <c r="AD1272" i="24"/>
  <c r="AG1272" i="24"/>
  <c r="AD1268" i="24"/>
  <c r="AG1268" i="24"/>
  <c r="AG1265" i="24"/>
  <c r="AJ1265" i="24" s="1"/>
  <c r="AM1265" i="24" s="1"/>
  <c r="AH1265" i="24"/>
  <c r="AK1265" i="24" s="1"/>
  <c r="AD1265" i="24"/>
  <c r="AD1263" i="24"/>
  <c r="AG1263" i="24"/>
  <c r="AJ1263" i="24" s="1"/>
  <c r="AM1263" i="24" s="1"/>
  <c r="AH1263" i="24"/>
  <c r="AK1263" i="24" s="1"/>
  <c r="AD1261" i="24"/>
  <c r="AG1261" i="24"/>
  <c r="AJ1261" i="24" s="1"/>
  <c r="AM1261" i="24" s="1"/>
  <c r="AH1261" i="24"/>
  <c r="AK1261" i="24" s="1"/>
  <c r="AH1259" i="24"/>
  <c r="AK1259" i="24" s="1"/>
  <c r="AD1259" i="24"/>
  <c r="AG1259" i="24"/>
  <c r="AJ1259" i="24" s="1"/>
  <c r="AM1259" i="24" s="1"/>
  <c r="AH1257" i="24"/>
  <c r="AK1257" i="24" s="1"/>
  <c r="AD1257" i="24"/>
  <c r="AG1257" i="24"/>
  <c r="AJ1257" i="24" s="1"/>
  <c r="AM1257" i="24" s="1"/>
  <c r="AG1254" i="24"/>
  <c r="AD1254" i="24"/>
  <c r="AG1250" i="24"/>
  <c r="AD1250" i="24"/>
  <c r="AG1246" i="24"/>
  <c r="AD1246" i="24"/>
  <c r="AG1242" i="24"/>
  <c r="AD1242" i="24"/>
  <c r="AD1239" i="24"/>
  <c r="AG1239" i="24"/>
  <c r="AD1235" i="24"/>
  <c r="AG1235" i="24"/>
  <c r="AG1231" i="24"/>
  <c r="AD1231" i="24"/>
  <c r="AD1227" i="24"/>
  <c r="AG1227" i="24"/>
  <c r="AD1224" i="24"/>
  <c r="AG1224" i="24"/>
  <c r="AJ1224" i="24" s="1"/>
  <c r="AM1224" i="24" s="1"/>
  <c r="AH1224" i="24"/>
  <c r="AK1224" i="24" s="1"/>
  <c r="AG1222" i="24"/>
  <c r="AJ1222" i="24" s="1"/>
  <c r="AM1222" i="24" s="1"/>
  <c r="AH1222" i="24"/>
  <c r="AK1222" i="24" s="1"/>
  <c r="AD1222" i="24"/>
  <c r="AG1220" i="24"/>
  <c r="AJ1220" i="24" s="1"/>
  <c r="AM1220" i="24" s="1"/>
  <c r="AH1220" i="24"/>
  <c r="AK1220" i="24" s="1"/>
  <c r="AD1220" i="24"/>
  <c r="AG1218" i="24"/>
  <c r="AJ1218" i="24" s="1"/>
  <c r="AM1218" i="24" s="1"/>
  <c r="AD1218" i="24"/>
  <c r="AH1218" i="24"/>
  <c r="AK1218" i="24" s="1"/>
  <c r="AG1216" i="24"/>
  <c r="AJ1216" i="24" s="1"/>
  <c r="AM1216" i="24" s="1"/>
  <c r="AH1216" i="24"/>
  <c r="AK1216" i="24" s="1"/>
  <c r="AD1216" i="24"/>
  <c r="AG1214" i="24"/>
  <c r="AJ1214" i="24" s="1"/>
  <c r="AM1214" i="24" s="1"/>
  <c r="AH1214" i="24"/>
  <c r="AK1214" i="24" s="1"/>
  <c r="AD1214" i="24"/>
  <c r="AG1212" i="24"/>
  <c r="AJ1212" i="24" s="1"/>
  <c r="AM1212" i="24" s="1"/>
  <c r="AH1212" i="24"/>
  <c r="AK1212" i="24" s="1"/>
  <c r="AD1212" i="24"/>
  <c r="AD1210" i="24"/>
  <c r="AG1210" i="24"/>
  <c r="AJ1210" i="24" s="1"/>
  <c r="AM1210" i="24" s="1"/>
  <c r="AH1210" i="24"/>
  <c r="AK1210" i="24" s="1"/>
  <c r="AG1208" i="24"/>
  <c r="AJ1208" i="24" s="1"/>
  <c r="AM1208" i="24" s="1"/>
  <c r="AD1208" i="24"/>
  <c r="AH1208" i="24"/>
  <c r="AK1208" i="24" s="1"/>
  <c r="AG1206" i="24"/>
  <c r="AJ1206" i="24" s="1"/>
  <c r="AM1206" i="24" s="1"/>
  <c r="AH1206" i="24"/>
  <c r="AK1206" i="24" s="1"/>
  <c r="AD1206" i="24"/>
  <c r="AG1204" i="24"/>
  <c r="AJ1204" i="24" s="1"/>
  <c r="AM1204" i="24" s="1"/>
  <c r="AH1204" i="24"/>
  <c r="AK1204" i="24" s="1"/>
  <c r="AD1204" i="24"/>
  <c r="AG1202" i="24"/>
  <c r="AJ1202" i="24" s="1"/>
  <c r="AM1202" i="24" s="1"/>
  <c r="AD1202" i="24"/>
  <c r="AH1202" i="24"/>
  <c r="AK1202" i="24" s="1"/>
  <c r="AG1200" i="24"/>
  <c r="AJ1200" i="24" s="1"/>
  <c r="AM1200" i="24" s="1"/>
  <c r="AH1200" i="24"/>
  <c r="AK1200" i="24" s="1"/>
  <c r="AD1200" i="24"/>
  <c r="AG1198" i="24"/>
  <c r="AJ1198" i="24" s="1"/>
  <c r="AM1198" i="24" s="1"/>
  <c r="AH1198" i="24"/>
  <c r="AK1198" i="24" s="1"/>
  <c r="AD1198" i="24"/>
  <c r="AH1196" i="24"/>
  <c r="AK1196" i="24" s="1"/>
  <c r="AD1196" i="24"/>
  <c r="AG1196" i="24"/>
  <c r="AJ1196" i="24" s="1"/>
  <c r="AM1196" i="24" s="1"/>
  <c r="AD1193" i="24"/>
  <c r="AG1193" i="24"/>
  <c r="AD1189" i="24"/>
  <c r="AG1189" i="24"/>
  <c r="AG1185" i="24"/>
  <c r="AD1185" i="24"/>
  <c r="AD1181" i="24"/>
  <c r="AG1181" i="24"/>
  <c r="AD1147" i="24"/>
  <c r="AG1147" i="24"/>
  <c r="AG1143" i="24"/>
  <c r="AD1143" i="24"/>
  <c r="AG1139" i="24"/>
  <c r="AD1139" i="24"/>
  <c r="AG1135" i="24"/>
  <c r="AJ1135" i="24" s="1"/>
  <c r="AM1135" i="24" s="1"/>
  <c r="AH1135" i="24"/>
  <c r="AK1135" i="24" s="1"/>
  <c r="AD1135" i="24"/>
  <c r="AH1133" i="24"/>
  <c r="AK1133" i="24" s="1"/>
  <c r="AD1133" i="24"/>
  <c r="AG1133" i="24"/>
  <c r="AJ1133" i="24" s="1"/>
  <c r="AM1133" i="24" s="1"/>
  <c r="AG1131" i="24"/>
  <c r="AJ1131" i="24" s="1"/>
  <c r="AM1131" i="24" s="1"/>
  <c r="AH1131" i="24"/>
  <c r="AK1131" i="24" s="1"/>
  <c r="AD1131" i="24"/>
  <c r="AH1129" i="24"/>
  <c r="AK1129" i="24" s="1"/>
  <c r="AD1129" i="24"/>
  <c r="AG1129" i="24"/>
  <c r="AJ1129" i="24" s="1"/>
  <c r="AM1129" i="24" s="1"/>
  <c r="AG1127" i="24"/>
  <c r="AJ1127" i="24" s="1"/>
  <c r="AM1127" i="24" s="1"/>
  <c r="AH1127" i="24"/>
  <c r="AK1127" i="24" s="1"/>
  <c r="AD1127" i="24"/>
  <c r="AH1125" i="24"/>
  <c r="AK1125" i="24" s="1"/>
  <c r="AD1125" i="24"/>
  <c r="AG1125" i="24"/>
  <c r="AJ1125" i="24" s="1"/>
  <c r="AM1125" i="24" s="1"/>
  <c r="AG1123" i="24"/>
  <c r="AJ1123" i="24" s="1"/>
  <c r="AM1123" i="24" s="1"/>
  <c r="AH1123" i="24"/>
  <c r="AK1123" i="24" s="1"/>
  <c r="AD1123" i="24"/>
  <c r="AH1121" i="24"/>
  <c r="AK1121" i="24" s="1"/>
  <c r="AD1121" i="24"/>
  <c r="AG1121" i="24"/>
  <c r="AJ1121" i="24" s="1"/>
  <c r="AM1121" i="24" s="1"/>
  <c r="AG1119" i="24"/>
  <c r="AJ1119" i="24" s="1"/>
  <c r="AM1119" i="24" s="1"/>
  <c r="AH1119" i="24"/>
  <c r="AK1119" i="24" s="1"/>
  <c r="AD1119" i="24"/>
  <c r="AH1117" i="24"/>
  <c r="AK1117" i="24" s="1"/>
  <c r="AD1117" i="24"/>
  <c r="AG1117" i="24"/>
  <c r="AJ1117" i="24" s="1"/>
  <c r="AM1117" i="24" s="1"/>
  <c r="AG1115" i="24"/>
  <c r="AJ1115" i="24" s="1"/>
  <c r="AM1115" i="24" s="1"/>
  <c r="AH1115" i="24"/>
  <c r="AK1115" i="24" s="1"/>
  <c r="AD1115" i="24"/>
  <c r="AH1113" i="24"/>
  <c r="AK1113" i="24" s="1"/>
  <c r="AD1113" i="24"/>
  <c r="AG1113" i="24"/>
  <c r="AJ1113" i="24" s="1"/>
  <c r="AM1113" i="24" s="1"/>
  <c r="AG1111" i="24"/>
  <c r="AJ1111" i="24" s="1"/>
  <c r="AM1111" i="24" s="1"/>
  <c r="AH1111" i="24"/>
  <c r="AK1111" i="24" s="1"/>
  <c r="AD1111" i="24"/>
  <c r="AH1109" i="24"/>
  <c r="AK1109" i="24" s="1"/>
  <c r="AD1109" i="24"/>
  <c r="AG1109" i="24"/>
  <c r="AJ1109" i="24" s="1"/>
  <c r="AM1109" i="24" s="1"/>
  <c r="AG1107" i="24"/>
  <c r="AJ1107" i="24" s="1"/>
  <c r="AM1107" i="24" s="1"/>
  <c r="AH1107" i="24"/>
  <c r="AK1107" i="24" s="1"/>
  <c r="AD1107" i="24"/>
  <c r="AD1105" i="24"/>
  <c r="AG1105" i="24"/>
  <c r="AD1101" i="24"/>
  <c r="AG1101" i="24"/>
  <c r="AD1097" i="24"/>
  <c r="AG1097" i="24"/>
  <c r="AD1093" i="24"/>
  <c r="AG1093" i="24"/>
  <c r="AD1062" i="24"/>
  <c r="AG1062" i="24"/>
  <c r="AD1058" i="24"/>
  <c r="AG1058" i="24"/>
  <c r="AD1054" i="24"/>
  <c r="AG1054" i="24"/>
  <c r="AD1050" i="24"/>
  <c r="AG1050" i="24"/>
  <c r="AJ1050" i="24" s="1"/>
  <c r="AM1050" i="24" s="1"/>
  <c r="AH1050" i="24"/>
  <c r="AK1050" i="24" s="1"/>
  <c r="AH1048" i="24"/>
  <c r="AK1048" i="24" s="1"/>
  <c r="AD1048" i="24"/>
  <c r="AG1048" i="24"/>
  <c r="AJ1048" i="24" s="1"/>
  <c r="AM1048" i="24" s="1"/>
  <c r="AD1046" i="24"/>
  <c r="AG1046" i="24"/>
  <c r="AJ1046" i="24" s="1"/>
  <c r="AM1046" i="24" s="1"/>
  <c r="AH1046" i="24"/>
  <c r="AK1046" i="24" s="1"/>
  <c r="AH1044" i="24"/>
  <c r="AK1044" i="24" s="1"/>
  <c r="AD1044" i="24"/>
  <c r="AG1044" i="24"/>
  <c r="AJ1044" i="24" s="1"/>
  <c r="AM1044" i="24" s="1"/>
  <c r="AD1042" i="24"/>
  <c r="AG1042" i="24"/>
  <c r="AJ1042" i="24" s="1"/>
  <c r="AM1042" i="24" s="1"/>
  <c r="AH1042" i="24"/>
  <c r="AK1042" i="24" s="1"/>
  <c r="AH1040" i="24"/>
  <c r="AK1040" i="24" s="1"/>
  <c r="AD1040" i="24"/>
  <c r="AG1040" i="24"/>
  <c r="AJ1040" i="24" s="1"/>
  <c r="AM1040" i="24" s="1"/>
  <c r="AD1038" i="24"/>
  <c r="AG1038" i="24"/>
  <c r="AJ1038" i="24" s="1"/>
  <c r="AM1038" i="24" s="1"/>
  <c r="AH1038" i="24"/>
  <c r="AK1038" i="24" s="1"/>
  <c r="AH1036" i="24"/>
  <c r="AK1036" i="24" s="1"/>
  <c r="AD1036" i="24"/>
  <c r="AG1036" i="24"/>
  <c r="AJ1036" i="24" s="1"/>
  <c r="AM1036" i="24" s="1"/>
  <c r="AD1034" i="24"/>
  <c r="AG1034" i="24"/>
  <c r="AJ1034" i="24" s="1"/>
  <c r="AM1034" i="24" s="1"/>
  <c r="AH1034" i="24"/>
  <c r="AK1034" i="24" s="1"/>
  <c r="AH1032" i="24"/>
  <c r="AK1032" i="24" s="1"/>
  <c r="AD1032" i="24"/>
  <c r="AG1032" i="24"/>
  <c r="AJ1032" i="24" s="1"/>
  <c r="AM1032" i="24" s="1"/>
  <c r="AD1030" i="24"/>
  <c r="AG1030" i="24"/>
  <c r="AJ1030" i="24" s="1"/>
  <c r="AM1030" i="24" s="1"/>
  <c r="AH1030" i="24"/>
  <c r="AK1030" i="24" s="1"/>
  <c r="AH1028" i="24"/>
  <c r="AK1028" i="24" s="1"/>
  <c r="AD1028" i="24"/>
  <c r="AG1028" i="24"/>
  <c r="AJ1028" i="24" s="1"/>
  <c r="AM1028" i="24" s="1"/>
  <c r="AD1026" i="24"/>
  <c r="AG1026" i="24"/>
  <c r="AJ1026" i="24" s="1"/>
  <c r="AM1026" i="24" s="1"/>
  <c r="AH1026" i="24"/>
  <c r="AK1026" i="24" s="1"/>
  <c r="AH1024" i="24"/>
  <c r="AK1024" i="24" s="1"/>
  <c r="AD1024" i="24"/>
  <c r="AG1024" i="24"/>
  <c r="AJ1024" i="24" s="1"/>
  <c r="AM1024" i="24" s="1"/>
  <c r="AD1022" i="24"/>
  <c r="AG1022" i="24"/>
  <c r="AJ1022" i="24" s="1"/>
  <c r="AM1022" i="24" s="1"/>
  <c r="AH1022" i="24"/>
  <c r="AK1022" i="24" s="1"/>
  <c r="AH1020" i="24"/>
  <c r="AK1020" i="24" s="1"/>
  <c r="AD1020" i="24"/>
  <c r="AG1020" i="24"/>
  <c r="AJ1020" i="24" s="1"/>
  <c r="AM1020" i="24" s="1"/>
  <c r="AH1018" i="24"/>
  <c r="AK1018" i="24" s="1"/>
  <c r="AG1018" i="24"/>
  <c r="AJ1018" i="24" s="1"/>
  <c r="AM1018" i="24" s="1"/>
  <c r="AD1018" i="24"/>
  <c r="AG1016" i="24"/>
  <c r="AJ1016" i="24" s="1"/>
  <c r="AM1016" i="24" s="1"/>
  <c r="AH1016" i="24"/>
  <c r="AK1016" i="24" s="1"/>
  <c r="AD1016" i="24"/>
  <c r="AD1014" i="24"/>
  <c r="AG1014" i="24"/>
  <c r="AJ1014" i="24" s="1"/>
  <c r="AM1014" i="24" s="1"/>
  <c r="AH1014" i="24"/>
  <c r="AK1014" i="24" s="1"/>
  <c r="AH1012" i="24"/>
  <c r="AK1012" i="24" s="1"/>
  <c r="AD1012" i="24"/>
  <c r="AG1012" i="24"/>
  <c r="AJ1012" i="24" s="1"/>
  <c r="AM1012" i="24" s="1"/>
  <c r="AD1010" i="24"/>
  <c r="AG1010" i="24"/>
  <c r="AD1006" i="24"/>
  <c r="AG1006" i="24"/>
  <c r="AG1002" i="24"/>
  <c r="AD1002" i="24"/>
  <c r="AD998" i="24"/>
  <c r="AG998" i="24"/>
  <c r="AG954" i="24"/>
  <c r="AD954" i="24"/>
  <c r="AD950" i="24"/>
  <c r="AG950" i="24"/>
  <c r="AG946" i="24"/>
  <c r="AD946" i="24"/>
  <c r="AD942" i="24"/>
  <c r="AG942" i="24"/>
  <c r="AH939" i="24"/>
  <c r="AK939" i="24" s="1"/>
  <c r="AD939" i="24"/>
  <c r="AG939" i="24"/>
  <c r="AJ939" i="24" s="1"/>
  <c r="AM939" i="24" s="1"/>
  <c r="AG937" i="24"/>
  <c r="AJ937" i="24" s="1"/>
  <c r="AM937" i="24" s="1"/>
  <c r="AH937" i="24"/>
  <c r="AK937" i="24" s="1"/>
  <c r="AD937" i="24"/>
  <c r="AD935" i="24"/>
  <c r="AG935" i="24"/>
  <c r="AJ935" i="24" s="1"/>
  <c r="AM935" i="24" s="1"/>
  <c r="AH935" i="24"/>
  <c r="AK935" i="24" s="1"/>
  <c r="AH933" i="24"/>
  <c r="AK933" i="24" s="1"/>
  <c r="AD933" i="24"/>
  <c r="AG933" i="24"/>
  <c r="AJ933" i="24" s="1"/>
  <c r="AM933" i="24" s="1"/>
  <c r="AH931" i="24"/>
  <c r="AK931" i="24" s="1"/>
  <c r="AD931" i="24"/>
  <c r="AG931" i="24"/>
  <c r="AJ931" i="24" s="1"/>
  <c r="AM931" i="24" s="1"/>
  <c r="AG929" i="24"/>
  <c r="AJ929" i="24" s="1"/>
  <c r="AM929" i="24" s="1"/>
  <c r="AH929" i="24"/>
  <c r="AK929" i="24" s="1"/>
  <c r="AD929" i="24"/>
  <c r="AD927" i="24"/>
  <c r="AG927" i="24"/>
  <c r="AJ927" i="24" s="1"/>
  <c r="AM927" i="24" s="1"/>
  <c r="AH927" i="24"/>
  <c r="AK927" i="24" s="1"/>
  <c r="AH925" i="24"/>
  <c r="AK925" i="24" s="1"/>
  <c r="AD925" i="24"/>
  <c r="AG925" i="24"/>
  <c r="AJ925" i="24" s="1"/>
  <c r="AM925" i="24" s="1"/>
  <c r="AH923" i="24"/>
  <c r="AK923" i="24" s="1"/>
  <c r="AD923" i="24"/>
  <c r="AG923" i="24"/>
  <c r="AJ923" i="24" s="1"/>
  <c r="AM923" i="24" s="1"/>
  <c r="AG921" i="24"/>
  <c r="AJ921" i="24" s="1"/>
  <c r="AM921" i="24" s="1"/>
  <c r="AH921" i="24"/>
  <c r="AK921" i="24" s="1"/>
  <c r="AD921" i="24"/>
  <c r="AD919" i="24"/>
  <c r="AG919" i="24"/>
  <c r="AJ919" i="24" s="1"/>
  <c r="AM919" i="24" s="1"/>
  <c r="AH919" i="24"/>
  <c r="AK919" i="24" s="1"/>
  <c r="AD917" i="24"/>
  <c r="AG917" i="24"/>
  <c r="AJ917" i="24" s="1"/>
  <c r="AM917" i="24" s="1"/>
  <c r="AH917" i="24"/>
  <c r="AK917" i="24" s="1"/>
  <c r="AH915" i="24"/>
  <c r="AK915" i="24" s="1"/>
  <c r="AD915" i="24"/>
  <c r="AG915" i="24"/>
  <c r="AJ915" i="24" s="1"/>
  <c r="AM915" i="24" s="1"/>
  <c r="AH913" i="24"/>
  <c r="AK913" i="24" s="1"/>
  <c r="AD913" i="24"/>
  <c r="AG913" i="24"/>
  <c r="AJ913" i="24" s="1"/>
  <c r="AM913" i="24" s="1"/>
  <c r="AG911" i="24"/>
  <c r="AJ911" i="24" s="1"/>
  <c r="AM911" i="24" s="1"/>
  <c r="AH911" i="24"/>
  <c r="AK911" i="24" s="1"/>
  <c r="AD911" i="24"/>
  <c r="AD909" i="24"/>
  <c r="AG909" i="24"/>
  <c r="AJ909" i="24" s="1"/>
  <c r="AM909" i="24" s="1"/>
  <c r="AH909" i="24"/>
  <c r="AK909" i="24" s="1"/>
  <c r="AH907" i="24"/>
  <c r="AK907" i="24" s="1"/>
  <c r="AD907" i="24"/>
  <c r="AG907" i="24"/>
  <c r="AJ907" i="24" s="1"/>
  <c r="AM907" i="24" s="1"/>
  <c r="AH905" i="24"/>
  <c r="AK905" i="24" s="1"/>
  <c r="AD905" i="24"/>
  <c r="AG905" i="24"/>
  <c r="AJ905" i="24" s="1"/>
  <c r="AM905" i="24" s="1"/>
  <c r="AG903" i="24"/>
  <c r="AJ903" i="24" s="1"/>
  <c r="AM903" i="24" s="1"/>
  <c r="AH903" i="24"/>
  <c r="AK903" i="24" s="1"/>
  <c r="AD903" i="24"/>
  <c r="AD901" i="24"/>
  <c r="AG901" i="24"/>
  <c r="AJ901" i="24" s="1"/>
  <c r="AM901" i="24" s="1"/>
  <c r="AH901" i="24"/>
  <c r="AK901" i="24" s="1"/>
  <c r="AD898" i="24"/>
  <c r="AG898" i="24"/>
  <c r="AD894" i="24"/>
  <c r="AG894" i="24"/>
  <c r="AD890" i="24"/>
  <c r="AG890" i="24"/>
  <c r="AD886" i="24"/>
  <c r="AG886" i="24"/>
  <c r="AD842" i="24"/>
  <c r="AG842" i="24"/>
  <c r="AD838" i="24"/>
  <c r="AG838" i="24"/>
  <c r="AD834" i="24"/>
  <c r="AG834" i="24"/>
  <c r="AD830" i="24"/>
  <c r="AG830" i="24"/>
  <c r="AJ830" i="24" s="1"/>
  <c r="AM830" i="24" s="1"/>
  <c r="AH830" i="24"/>
  <c r="AK830" i="24" s="1"/>
  <c r="AG828" i="24"/>
  <c r="AJ828" i="24" s="1"/>
  <c r="AM828" i="24" s="1"/>
  <c r="AH828" i="24"/>
  <c r="AK828" i="24" s="1"/>
  <c r="AD828" i="24"/>
  <c r="AH826" i="24"/>
  <c r="AK826" i="24" s="1"/>
  <c r="AD826" i="24"/>
  <c r="AG826" i="24"/>
  <c r="AJ826" i="24" s="1"/>
  <c r="AM826" i="24" s="1"/>
  <c r="AH824" i="24"/>
  <c r="AK824" i="24" s="1"/>
  <c r="AG824" i="24"/>
  <c r="AJ824" i="24" s="1"/>
  <c r="AM824" i="24" s="1"/>
  <c r="AD824" i="24"/>
  <c r="AD822" i="24"/>
  <c r="AG822" i="24"/>
  <c r="AJ822" i="24" s="1"/>
  <c r="AM822" i="24" s="1"/>
  <c r="AH822" i="24"/>
  <c r="AK822" i="24" s="1"/>
  <c r="AH820" i="24"/>
  <c r="AK820" i="24" s="1"/>
  <c r="AG820" i="24"/>
  <c r="AJ820" i="24" s="1"/>
  <c r="AM820" i="24" s="1"/>
  <c r="AD820" i="24"/>
  <c r="AH818" i="24"/>
  <c r="AK818" i="24" s="1"/>
  <c r="AD818" i="24"/>
  <c r="AG818" i="24"/>
  <c r="AJ818" i="24" s="1"/>
  <c r="AM818" i="24" s="1"/>
  <c r="AG816" i="24"/>
  <c r="AJ816" i="24" s="1"/>
  <c r="AM816" i="24" s="1"/>
  <c r="AH816" i="24"/>
  <c r="AK816" i="24" s="1"/>
  <c r="AD816" i="24"/>
  <c r="AD814" i="24"/>
  <c r="AG814" i="24"/>
  <c r="AJ814" i="24" s="1"/>
  <c r="AM814" i="24" s="1"/>
  <c r="AH814" i="24"/>
  <c r="AK814" i="24" s="1"/>
  <c r="AG812" i="24"/>
  <c r="AJ812" i="24" s="1"/>
  <c r="AM812" i="24" s="1"/>
  <c r="AH812" i="24"/>
  <c r="AK812" i="24" s="1"/>
  <c r="AD812" i="24"/>
  <c r="AH810" i="24"/>
  <c r="AK810" i="24" s="1"/>
  <c r="AD810" i="24"/>
  <c r="AG810" i="24"/>
  <c r="AJ810" i="24" s="1"/>
  <c r="AM810" i="24" s="1"/>
  <c r="AG808" i="24"/>
  <c r="AJ808" i="24" s="1"/>
  <c r="AM808" i="24" s="1"/>
  <c r="AH808" i="24"/>
  <c r="AK808" i="24" s="1"/>
  <c r="AD808" i="24"/>
  <c r="AD806" i="24"/>
  <c r="AH806" i="24"/>
  <c r="AK806" i="24" s="1"/>
  <c r="AG806" i="24"/>
  <c r="AJ806" i="24" s="1"/>
  <c r="AM806" i="24" s="1"/>
  <c r="AG804" i="24"/>
  <c r="AJ804" i="24" s="1"/>
  <c r="AM804" i="24" s="1"/>
  <c r="AH804" i="24"/>
  <c r="AK804" i="24" s="1"/>
  <c r="AD804" i="24"/>
  <c r="AH802" i="24"/>
  <c r="AK802" i="24" s="1"/>
  <c r="AD802" i="24"/>
  <c r="AG802" i="24"/>
  <c r="AJ802" i="24" s="1"/>
  <c r="AM802" i="24" s="1"/>
  <c r="AG800" i="24"/>
  <c r="AJ800" i="24" s="1"/>
  <c r="AM800" i="24" s="1"/>
  <c r="AH800" i="24"/>
  <c r="AK800" i="24" s="1"/>
  <c r="AD800" i="24"/>
  <c r="AD798" i="24"/>
  <c r="AG798" i="24"/>
  <c r="AJ798" i="24" s="1"/>
  <c r="AM798" i="24" s="1"/>
  <c r="AH798" i="24"/>
  <c r="AK798" i="24" s="1"/>
  <c r="AG796" i="24"/>
  <c r="AJ796" i="24" s="1"/>
  <c r="AM796" i="24" s="1"/>
  <c r="AH796" i="24"/>
  <c r="AK796" i="24" s="1"/>
  <c r="AD796" i="24"/>
  <c r="AH794" i="24"/>
  <c r="AK794" i="24" s="1"/>
  <c r="AD794" i="24"/>
  <c r="AG794" i="24"/>
  <c r="AJ794" i="24" s="1"/>
  <c r="AM794" i="24" s="1"/>
  <c r="AG792" i="24"/>
  <c r="AJ792" i="24" s="1"/>
  <c r="AM792" i="24" s="1"/>
  <c r="AH792" i="24"/>
  <c r="AK792" i="24" s="1"/>
  <c r="AD792" i="24"/>
  <c r="AD790" i="24"/>
  <c r="AG790" i="24"/>
  <c r="AD786" i="24"/>
  <c r="AG786" i="24"/>
  <c r="AD782" i="24"/>
  <c r="AG782" i="24"/>
  <c r="AD778" i="24"/>
  <c r="AG778" i="24"/>
  <c r="AD724" i="24"/>
  <c r="AG724" i="24"/>
  <c r="AD720" i="24"/>
  <c r="AG720" i="24"/>
  <c r="AD716" i="24"/>
  <c r="AG716" i="24"/>
  <c r="AD712" i="24"/>
  <c r="AG712" i="24"/>
  <c r="AH709" i="24"/>
  <c r="AK709" i="24" s="1"/>
  <c r="AD709" i="24"/>
  <c r="AG709" i="24"/>
  <c r="AJ709" i="24" s="1"/>
  <c r="AM709" i="24" s="1"/>
  <c r="AH707" i="24"/>
  <c r="AK707" i="24" s="1"/>
  <c r="AG707" i="24"/>
  <c r="AJ707" i="24" s="1"/>
  <c r="AM707" i="24" s="1"/>
  <c r="AD707" i="24"/>
  <c r="AH705" i="24"/>
  <c r="AK705" i="24" s="1"/>
  <c r="AD705" i="24"/>
  <c r="AG705" i="24"/>
  <c r="AJ705" i="24" s="1"/>
  <c r="AM705" i="24" s="1"/>
  <c r="AH703" i="24"/>
  <c r="AK703" i="24" s="1"/>
  <c r="AG703" i="24"/>
  <c r="AJ703" i="24" s="1"/>
  <c r="AM703" i="24" s="1"/>
  <c r="AD703" i="24"/>
  <c r="AH701" i="24"/>
  <c r="AK701" i="24" s="1"/>
  <c r="AD701" i="24"/>
  <c r="AG701" i="24"/>
  <c r="AJ701" i="24" s="1"/>
  <c r="AM701" i="24" s="1"/>
  <c r="AH699" i="24"/>
  <c r="AK699" i="24" s="1"/>
  <c r="AG699" i="24"/>
  <c r="AJ699" i="24" s="1"/>
  <c r="AM699" i="24" s="1"/>
  <c r="AD699" i="24"/>
  <c r="AH697" i="24"/>
  <c r="AK697" i="24" s="1"/>
  <c r="AD697" i="24"/>
  <c r="AG697" i="24"/>
  <c r="AJ697" i="24" s="1"/>
  <c r="AM697" i="24" s="1"/>
  <c r="AH695" i="24"/>
  <c r="AK695" i="24" s="1"/>
  <c r="AG695" i="24"/>
  <c r="AJ695" i="24" s="1"/>
  <c r="AM695" i="24" s="1"/>
  <c r="AD695" i="24"/>
  <c r="AH693" i="24"/>
  <c r="AK693" i="24" s="1"/>
  <c r="AD693" i="24"/>
  <c r="AG693" i="24"/>
  <c r="AJ693" i="24" s="1"/>
  <c r="AM693" i="24" s="1"/>
  <c r="AH691" i="24"/>
  <c r="AK691" i="24" s="1"/>
  <c r="AG691" i="24"/>
  <c r="AJ691" i="24" s="1"/>
  <c r="AM691" i="24" s="1"/>
  <c r="AD691" i="24"/>
  <c r="AH689" i="24"/>
  <c r="AK689" i="24" s="1"/>
  <c r="AD689" i="24"/>
  <c r="AG689" i="24"/>
  <c r="AJ689" i="24" s="1"/>
  <c r="AM689" i="24" s="1"/>
  <c r="AH687" i="24"/>
  <c r="AK687" i="24" s="1"/>
  <c r="AG687" i="24"/>
  <c r="AJ687" i="24" s="1"/>
  <c r="AM687" i="24" s="1"/>
  <c r="AD687" i="24"/>
  <c r="AH685" i="24"/>
  <c r="AK685" i="24" s="1"/>
  <c r="AD685" i="24"/>
  <c r="AG685" i="24"/>
  <c r="AJ685" i="24" s="1"/>
  <c r="AM685" i="24" s="1"/>
  <c r="AH683" i="24"/>
  <c r="AK683" i="24" s="1"/>
  <c r="AG683" i="24"/>
  <c r="AJ683" i="24" s="1"/>
  <c r="AM683" i="24" s="1"/>
  <c r="AD683" i="24"/>
  <c r="AH681" i="24"/>
  <c r="AK681" i="24" s="1"/>
  <c r="AD681" i="24"/>
  <c r="AG681" i="24"/>
  <c r="AJ681" i="24" s="1"/>
  <c r="AM681" i="24" s="1"/>
  <c r="AH679" i="24"/>
  <c r="AK679" i="24" s="1"/>
  <c r="AG679" i="24"/>
  <c r="AJ679" i="24" s="1"/>
  <c r="AM679" i="24" s="1"/>
  <c r="AD679" i="24"/>
  <c r="AH677" i="24"/>
  <c r="AK677" i="24" s="1"/>
  <c r="AD677" i="24"/>
  <c r="AG677" i="24"/>
  <c r="AJ677" i="24" s="1"/>
  <c r="AM677" i="24" s="1"/>
  <c r="AH675" i="24"/>
  <c r="AK675" i="24" s="1"/>
  <c r="AG675" i="24"/>
  <c r="AJ675" i="24" s="1"/>
  <c r="AM675" i="24" s="1"/>
  <c r="AD675" i="24"/>
  <c r="AH673" i="24"/>
  <c r="AK673" i="24" s="1"/>
  <c r="AD673" i="24"/>
  <c r="AG673" i="24"/>
  <c r="AJ673" i="24" s="1"/>
  <c r="AM673" i="24" s="1"/>
  <c r="AH671" i="24"/>
  <c r="AK671" i="24" s="1"/>
  <c r="AG671" i="24"/>
  <c r="AJ671" i="24" s="1"/>
  <c r="AM671" i="24" s="1"/>
  <c r="AD671" i="24"/>
  <c r="AH669" i="24"/>
  <c r="AK669" i="24" s="1"/>
  <c r="AD669" i="24"/>
  <c r="AG669" i="24"/>
  <c r="AJ669" i="24" s="1"/>
  <c r="AM669" i="24" s="1"/>
  <c r="AH667" i="24"/>
  <c r="AK667" i="24" s="1"/>
  <c r="AD667" i="24"/>
  <c r="AG667" i="24"/>
  <c r="AJ667" i="24" s="1"/>
  <c r="AM667" i="24" s="1"/>
  <c r="AG665" i="24"/>
  <c r="AJ665" i="24" s="1"/>
  <c r="AM665" i="24" s="1"/>
  <c r="AD665" i="24"/>
  <c r="AH665" i="24"/>
  <c r="AK665" i="24" s="1"/>
  <c r="AH663" i="24"/>
  <c r="AK663" i="24" s="1"/>
  <c r="AG663" i="24"/>
  <c r="AJ663" i="24" s="1"/>
  <c r="AM663" i="24" s="1"/>
  <c r="AD663" i="24"/>
  <c r="AD661" i="24"/>
  <c r="AH661" i="24"/>
  <c r="AK661" i="24" s="1"/>
  <c r="AG661" i="24"/>
  <c r="AJ661" i="24" s="1"/>
  <c r="AM661" i="24" s="1"/>
  <c r="AD658" i="24"/>
  <c r="AG658" i="24"/>
  <c r="AD654" i="24"/>
  <c r="AG654" i="24"/>
  <c r="AD650" i="24"/>
  <c r="AG650" i="24"/>
  <c r="AD646" i="24"/>
  <c r="AG646" i="24"/>
  <c r="AD602" i="24"/>
  <c r="AG602" i="24"/>
  <c r="AD598" i="24"/>
  <c r="AG598" i="24"/>
  <c r="AD594" i="24"/>
  <c r="AG594" i="24"/>
  <c r="AD590" i="24"/>
  <c r="AH590" i="24"/>
  <c r="AK590" i="24" s="1"/>
  <c r="AG590" i="24"/>
  <c r="AJ590" i="24" s="1"/>
  <c r="AM590" i="24" s="1"/>
  <c r="AD588" i="24"/>
  <c r="AG588" i="24"/>
  <c r="AJ588" i="24" s="1"/>
  <c r="AM588" i="24" s="1"/>
  <c r="AH588" i="24"/>
  <c r="AK588" i="24" s="1"/>
  <c r="AD586" i="24"/>
  <c r="AH586" i="24"/>
  <c r="AK586" i="24" s="1"/>
  <c r="AG586" i="24"/>
  <c r="AJ586" i="24" s="1"/>
  <c r="AM586" i="24" s="1"/>
  <c r="AG584" i="24"/>
  <c r="AJ584" i="24" s="1"/>
  <c r="AM584" i="24" s="1"/>
  <c r="AH584" i="24"/>
  <c r="AK584" i="24" s="1"/>
  <c r="AD584" i="24"/>
  <c r="AD582" i="24"/>
  <c r="AH582" i="24"/>
  <c r="AK582" i="24" s="1"/>
  <c r="AG582" i="24"/>
  <c r="AJ582" i="24" s="1"/>
  <c r="AM582" i="24" s="1"/>
  <c r="AH580" i="24"/>
  <c r="AK580" i="24" s="1"/>
  <c r="AD580" i="24"/>
  <c r="AG580" i="24"/>
  <c r="AJ580" i="24" s="1"/>
  <c r="AM580" i="24" s="1"/>
  <c r="AH578" i="24"/>
  <c r="AK578" i="24" s="1"/>
  <c r="AD578" i="24"/>
  <c r="AG578" i="24"/>
  <c r="AJ578" i="24" s="1"/>
  <c r="AM578" i="24" s="1"/>
  <c r="AG576" i="24"/>
  <c r="AJ576" i="24" s="1"/>
  <c r="AM576" i="24" s="1"/>
  <c r="AH576" i="24"/>
  <c r="AK576" i="24" s="1"/>
  <c r="AD576" i="24"/>
  <c r="AH574" i="24"/>
  <c r="AK574" i="24" s="1"/>
  <c r="AD574" i="24"/>
  <c r="AG574" i="24"/>
  <c r="AJ574" i="24" s="1"/>
  <c r="AM574" i="24" s="1"/>
  <c r="AG572" i="24"/>
  <c r="AJ572" i="24" s="1"/>
  <c r="AM572" i="24" s="1"/>
  <c r="AH572" i="24"/>
  <c r="AK572" i="24" s="1"/>
  <c r="AD572" i="24"/>
  <c r="AH570" i="24"/>
  <c r="AK570" i="24" s="1"/>
  <c r="AD570" i="24"/>
  <c r="AG570" i="24"/>
  <c r="AJ570" i="24" s="1"/>
  <c r="AM570" i="24" s="1"/>
  <c r="AG568" i="24"/>
  <c r="AJ568" i="24" s="1"/>
  <c r="AM568" i="24" s="1"/>
  <c r="AH568" i="24"/>
  <c r="AK568" i="24" s="1"/>
  <c r="AD568" i="24"/>
  <c r="AH566" i="24"/>
  <c r="AK566" i="24" s="1"/>
  <c r="AD566" i="24"/>
  <c r="AG566" i="24"/>
  <c r="AJ566" i="24" s="1"/>
  <c r="AM566" i="24" s="1"/>
  <c r="AG564" i="24"/>
  <c r="AJ564" i="24" s="1"/>
  <c r="AM564" i="24" s="1"/>
  <c r="AH564" i="24"/>
  <c r="AK564" i="24" s="1"/>
  <c r="AD564" i="24"/>
  <c r="AH562" i="24"/>
  <c r="AK562" i="24" s="1"/>
  <c r="AD562" i="24"/>
  <c r="AG562" i="24"/>
  <c r="AJ562" i="24" s="1"/>
  <c r="AM562" i="24" s="1"/>
  <c r="AG560" i="24"/>
  <c r="AJ560" i="24" s="1"/>
  <c r="AM560" i="24" s="1"/>
  <c r="AH560" i="24"/>
  <c r="AK560" i="24" s="1"/>
  <c r="AD560" i="24"/>
  <c r="AH558" i="24"/>
  <c r="AK558" i="24" s="1"/>
  <c r="AD558" i="24"/>
  <c r="AG558" i="24"/>
  <c r="AJ558" i="24" s="1"/>
  <c r="AM558" i="24" s="1"/>
  <c r="AG556" i="24"/>
  <c r="AJ556" i="24" s="1"/>
  <c r="AM556" i="24" s="1"/>
  <c r="AH556" i="24"/>
  <c r="AK556" i="24" s="1"/>
  <c r="AD556" i="24"/>
  <c r="AH554" i="24"/>
  <c r="AK554" i="24" s="1"/>
  <c r="AD554" i="24"/>
  <c r="AG554" i="24"/>
  <c r="AJ554" i="24" s="1"/>
  <c r="AM554" i="24" s="1"/>
  <c r="AG552" i="24"/>
  <c r="AJ552" i="24" s="1"/>
  <c r="AM552" i="24" s="1"/>
  <c r="AH552" i="24"/>
  <c r="AK552" i="24" s="1"/>
  <c r="AD552" i="24"/>
  <c r="AD550" i="24"/>
  <c r="AG550" i="24"/>
  <c r="AD546" i="24"/>
  <c r="AG546" i="24"/>
  <c r="AD542" i="24"/>
  <c r="AG542" i="24"/>
  <c r="AD538" i="24"/>
  <c r="AG538" i="24"/>
  <c r="AD514" i="24"/>
  <c r="AG514" i="24"/>
  <c r="AD510" i="24"/>
  <c r="AG510" i="24"/>
  <c r="AD506" i="24"/>
  <c r="AG506" i="24"/>
  <c r="AD502" i="24"/>
  <c r="AG502" i="24"/>
  <c r="AD499" i="24"/>
  <c r="AG499" i="24"/>
  <c r="AJ499" i="24" s="1"/>
  <c r="AM499" i="24" s="1"/>
  <c r="AH499" i="24"/>
  <c r="AK499" i="24" s="1"/>
  <c r="AH497" i="24"/>
  <c r="AK497" i="24" s="1"/>
  <c r="AD497" i="24"/>
  <c r="AG497" i="24"/>
  <c r="AJ497" i="24" s="1"/>
  <c r="AM497" i="24" s="1"/>
  <c r="AD495" i="24"/>
  <c r="AG495" i="24"/>
  <c r="AJ495" i="24" s="1"/>
  <c r="AM495" i="24" s="1"/>
  <c r="AH495" i="24"/>
  <c r="AK495" i="24" s="1"/>
  <c r="AH493" i="24"/>
  <c r="AK493" i="24" s="1"/>
  <c r="AD493" i="24"/>
  <c r="AG493" i="24"/>
  <c r="AJ493" i="24" s="1"/>
  <c r="AM493" i="24" s="1"/>
  <c r="AD491" i="24"/>
  <c r="AG491" i="24"/>
  <c r="AJ491" i="24" s="1"/>
  <c r="AM491" i="24" s="1"/>
  <c r="AH491" i="24"/>
  <c r="AK491" i="24" s="1"/>
  <c r="AG488" i="24"/>
  <c r="AD488" i="24"/>
  <c r="AG484" i="24"/>
  <c r="AD484" i="24"/>
  <c r="AG480" i="24"/>
  <c r="AD480" i="24"/>
  <c r="AG476" i="24"/>
  <c r="AD476" i="24"/>
  <c r="AD469" i="24"/>
  <c r="AG469" i="24"/>
  <c r="AD465" i="24"/>
  <c r="AG465" i="24"/>
  <c r="AD461" i="24"/>
  <c r="AG461" i="24"/>
  <c r="AD457" i="24"/>
  <c r="AG457" i="24"/>
  <c r="AH454" i="24"/>
  <c r="AK454" i="24" s="1"/>
  <c r="AD454" i="24"/>
  <c r="AG454" i="24"/>
  <c r="AJ454" i="24" s="1"/>
  <c r="AM454" i="24" s="1"/>
  <c r="AG452" i="24"/>
  <c r="AJ452" i="24" s="1"/>
  <c r="AM452" i="24" s="1"/>
  <c r="AH452" i="24"/>
  <c r="AK452" i="24" s="1"/>
  <c r="AD452" i="24"/>
  <c r="AH450" i="24"/>
  <c r="AK450" i="24" s="1"/>
  <c r="AD450" i="24"/>
  <c r="AG450" i="24"/>
  <c r="AJ450" i="24" s="1"/>
  <c r="AM450" i="24" s="1"/>
  <c r="AG448" i="24"/>
  <c r="AJ448" i="24" s="1"/>
  <c r="AM448" i="24" s="1"/>
  <c r="AH448" i="24"/>
  <c r="AK448" i="24" s="1"/>
  <c r="AD448" i="24"/>
  <c r="AH446" i="24"/>
  <c r="AK446" i="24" s="1"/>
  <c r="AD446" i="24"/>
  <c r="AG446" i="24"/>
  <c r="AJ446" i="24" s="1"/>
  <c r="AM446" i="24" s="1"/>
  <c r="AD443" i="24"/>
  <c r="AG443" i="24"/>
  <c r="AD439" i="24"/>
  <c r="AG439" i="24"/>
  <c r="AD435" i="24"/>
  <c r="AG435" i="24"/>
  <c r="AD431" i="24"/>
  <c r="AG431" i="24"/>
  <c r="AD417" i="24"/>
  <c r="AG417" i="24"/>
  <c r="AD413" i="24"/>
  <c r="AG413" i="24"/>
  <c r="AD409" i="24"/>
  <c r="AG409" i="24"/>
  <c r="AH405" i="24"/>
  <c r="AK405" i="24" s="1"/>
  <c r="AD405" i="24"/>
  <c r="AG405" i="24"/>
  <c r="AJ405" i="24" s="1"/>
  <c r="AM405" i="24" s="1"/>
  <c r="AD403" i="24"/>
  <c r="AG403" i="24"/>
  <c r="AJ403" i="24" s="1"/>
  <c r="AM403" i="24" s="1"/>
  <c r="AH403" i="24"/>
  <c r="AK403" i="24" s="1"/>
  <c r="AH401" i="24"/>
  <c r="AK401" i="24" s="1"/>
  <c r="AD401" i="24"/>
  <c r="AG401" i="24"/>
  <c r="AJ401" i="24" s="1"/>
  <c r="AM401" i="24" s="1"/>
  <c r="AD399" i="24"/>
  <c r="AG399" i="24"/>
  <c r="AJ399" i="24" s="1"/>
  <c r="AM399" i="24" s="1"/>
  <c r="AH399" i="24"/>
  <c r="AK399" i="24" s="1"/>
  <c r="AH397" i="24"/>
  <c r="AK397" i="24" s="1"/>
  <c r="AD397" i="24"/>
  <c r="AG397" i="24"/>
  <c r="AJ397" i="24" s="1"/>
  <c r="AM397" i="24" s="1"/>
  <c r="AD395" i="24"/>
  <c r="AG395" i="24"/>
  <c r="AD391" i="24"/>
  <c r="AG391" i="24"/>
  <c r="AD387" i="24"/>
  <c r="AG387" i="24"/>
  <c r="AD383" i="24"/>
  <c r="AG383" i="24"/>
  <c r="AD369" i="24"/>
  <c r="AG369" i="24"/>
  <c r="AD365" i="24"/>
  <c r="AG365" i="24"/>
  <c r="AD361" i="24"/>
  <c r="AG361" i="24"/>
  <c r="AD357" i="24"/>
  <c r="AG357" i="24"/>
  <c r="AH354" i="24"/>
  <c r="AK354" i="24" s="1"/>
  <c r="AD354" i="24"/>
  <c r="AG354" i="24"/>
  <c r="AJ354" i="24" s="1"/>
  <c r="AM354" i="24" s="1"/>
  <c r="AG352" i="24"/>
  <c r="AJ352" i="24" s="1"/>
  <c r="AM352" i="24" s="1"/>
  <c r="AH352" i="24"/>
  <c r="AK352" i="24" s="1"/>
  <c r="AD352" i="24"/>
  <c r="AH350" i="24"/>
  <c r="AK350" i="24" s="1"/>
  <c r="AD350" i="24"/>
  <c r="AG350" i="24"/>
  <c r="AJ350" i="24" s="1"/>
  <c r="AM350" i="24" s="1"/>
  <c r="AG348" i="24"/>
  <c r="AJ348" i="24" s="1"/>
  <c r="AM348" i="24" s="1"/>
  <c r="AH348" i="24"/>
  <c r="AK348" i="24" s="1"/>
  <c r="AD348" i="24"/>
  <c r="AH346" i="24"/>
  <c r="AK346" i="24" s="1"/>
  <c r="AD346" i="24"/>
  <c r="AG346" i="24"/>
  <c r="AJ346" i="24" s="1"/>
  <c r="AM346" i="24" s="1"/>
  <c r="AD343" i="24"/>
  <c r="AG343" i="24"/>
  <c r="AD339" i="24"/>
  <c r="AG339" i="24"/>
  <c r="AD335" i="24"/>
  <c r="AG335" i="24"/>
  <c r="AD331" i="24"/>
  <c r="AG331" i="24"/>
  <c r="AG4003" i="24"/>
  <c r="AD4003" i="24"/>
  <c r="AG3987" i="24"/>
  <c r="AD3987" i="24"/>
  <c r="AD3967" i="24"/>
  <c r="AG3967" i="24"/>
  <c r="AD3951" i="24"/>
  <c r="AG3951" i="24"/>
  <c r="AG3931" i="24"/>
  <c r="AD3931" i="24"/>
  <c r="AG3919" i="24"/>
  <c r="AD3919" i="24"/>
  <c r="AD3899" i="24"/>
  <c r="AG3899" i="24"/>
  <c r="AG3883" i="24"/>
  <c r="AD3883" i="24"/>
  <c r="AG3859" i="24"/>
  <c r="AD3859" i="24"/>
  <c r="AG3839" i="24"/>
  <c r="AD3839" i="24"/>
  <c r="AG3827" i="24"/>
  <c r="AD3827" i="24"/>
  <c r="AG3811" i="24"/>
  <c r="AD3811" i="24"/>
  <c r="AG3787" i="24"/>
  <c r="AD3787" i="24"/>
  <c r="AG3771" i="24"/>
  <c r="AD3771" i="24"/>
  <c r="AG3759" i="24"/>
  <c r="AD3759" i="24"/>
  <c r="AG3743" i="24"/>
  <c r="AD3743" i="24"/>
  <c r="AD3731" i="24"/>
  <c r="AG3731" i="24"/>
  <c r="AD3719" i="24"/>
  <c r="AG3719" i="24"/>
  <c r="AD3711" i="24"/>
  <c r="AG3711" i="24"/>
  <c r="AD3703" i="24"/>
  <c r="AG3703" i="24"/>
  <c r="AD3695" i="24"/>
  <c r="AG3695" i="24"/>
  <c r="AD3691" i="24"/>
  <c r="AG3691" i="24"/>
  <c r="AD3675" i="24"/>
  <c r="AG3675" i="24"/>
  <c r="AD3667" i="24"/>
  <c r="AG3667" i="24"/>
  <c r="AD3663" i="24"/>
  <c r="AG3663" i="24"/>
  <c r="AD3655" i="24"/>
  <c r="AG3655" i="24"/>
  <c r="AD3651" i="24"/>
  <c r="AG3651" i="24"/>
  <c r="AG3643" i="24"/>
  <c r="AD3643" i="24"/>
  <c r="AG3639" i="24"/>
  <c r="AD3639" i="24"/>
  <c r="AD3631" i="24"/>
  <c r="AG3631" i="24"/>
  <c r="AG3627" i="24"/>
  <c r="AD3627" i="24"/>
  <c r="AG3619" i="24"/>
  <c r="AD3619" i="24"/>
  <c r="AG3611" i="24"/>
  <c r="AD3611" i="24"/>
  <c r="AG3603" i="24"/>
  <c r="AD3603" i="24"/>
  <c r="AG3595" i="24"/>
  <c r="AD3595" i="24"/>
  <c r="AG3587" i="24"/>
  <c r="AD3587" i="24"/>
  <c r="AG3579" i="24"/>
  <c r="AD3579" i="24"/>
  <c r="AG3571" i="24"/>
  <c r="AD3571" i="24"/>
  <c r="AG3567" i="24"/>
  <c r="AD3567" i="24"/>
  <c r="AG3559" i="24"/>
  <c r="AD3559" i="24"/>
  <c r="AG3551" i="24"/>
  <c r="AD3551" i="24"/>
  <c r="AG3543" i="24"/>
  <c r="AD3543" i="24"/>
  <c r="AG3535" i="24"/>
  <c r="AD3535" i="24"/>
  <c r="AG3527" i="24"/>
  <c r="AD3527" i="24"/>
  <c r="AG3519" i="24"/>
  <c r="AD3519" i="24"/>
  <c r="AG3511" i="24"/>
  <c r="AD3511" i="24"/>
  <c r="AG3503" i="24"/>
  <c r="AD3503" i="24"/>
  <c r="AG3495" i="24"/>
  <c r="AD3495" i="24"/>
  <c r="AG3491" i="24"/>
  <c r="AD3491" i="24"/>
  <c r="AD3483" i="24"/>
  <c r="AG3483" i="24"/>
  <c r="AD3475" i="24"/>
  <c r="AG3475" i="24"/>
  <c r="AD3467" i="24"/>
  <c r="AG3467" i="24"/>
  <c r="AG3463" i="24"/>
  <c r="AD3463" i="24"/>
  <c r="AG3455" i="24"/>
  <c r="AD3455" i="24"/>
  <c r="AD3451" i="24"/>
  <c r="AG3451" i="24"/>
  <c r="AD3443" i="24"/>
  <c r="AG3443" i="24"/>
  <c r="AD3439" i="24"/>
  <c r="AG3439" i="24"/>
  <c r="AD3431" i="24"/>
  <c r="AG3431" i="24"/>
  <c r="AD3427" i="24"/>
  <c r="AG3427" i="24"/>
  <c r="AD3423" i="24"/>
  <c r="AG3423" i="24"/>
  <c r="AD3415" i="24"/>
  <c r="AG3415" i="24"/>
  <c r="AD3411" i="24"/>
  <c r="AG3411" i="24"/>
  <c r="AD3407" i="24"/>
  <c r="AG3407" i="24"/>
  <c r="AD3399" i="24"/>
  <c r="AG3399" i="24"/>
  <c r="AD3395" i="24"/>
  <c r="AG3395" i="24"/>
  <c r="AD3391" i="24"/>
  <c r="AG3391" i="24"/>
  <c r="AD3383" i="24"/>
  <c r="AG3383" i="24"/>
  <c r="AD3379" i="24"/>
  <c r="AG3379" i="24"/>
  <c r="AD3371" i="24"/>
  <c r="AG3371" i="24"/>
  <c r="AD3367" i="24"/>
  <c r="AG3367" i="24"/>
  <c r="AD3359" i="24"/>
  <c r="AG3359" i="24"/>
  <c r="AD3351" i="24"/>
  <c r="AG3351" i="24"/>
  <c r="AD3343" i="24"/>
  <c r="AG3343" i="24"/>
  <c r="AD3339" i="24"/>
  <c r="AG3339" i="24"/>
  <c r="AG3331" i="24"/>
  <c r="AD3331" i="24"/>
  <c r="AG3323" i="24"/>
  <c r="AD3323" i="24"/>
  <c r="AG3315" i="24"/>
  <c r="AD3315" i="24"/>
  <c r="AD3307" i="24"/>
  <c r="AG3307" i="24"/>
  <c r="AD3303" i="24"/>
  <c r="AG3303" i="24"/>
  <c r="AD3295" i="24"/>
  <c r="AG3295" i="24"/>
  <c r="AG3291" i="24"/>
  <c r="AD3291" i="24"/>
  <c r="AG3283" i="24"/>
  <c r="AD3283" i="24"/>
  <c r="AD3275" i="24"/>
  <c r="AG3275" i="24"/>
  <c r="AD3267" i="24"/>
  <c r="AG3267" i="24"/>
  <c r="AD3263" i="24"/>
  <c r="AG3263" i="24"/>
  <c r="AD3255" i="24"/>
  <c r="AG3255" i="24"/>
  <c r="AG3247" i="24"/>
  <c r="AD3247" i="24"/>
  <c r="AG3235" i="24"/>
  <c r="AD3235" i="24"/>
  <c r="AD3155" i="24"/>
  <c r="AG3155" i="24"/>
  <c r="AD4002" i="24"/>
  <c r="AG4002" i="24"/>
  <c r="AD3998" i="24"/>
  <c r="AG3998" i="24"/>
  <c r="AG3994" i="24"/>
  <c r="AD3994" i="24"/>
  <c r="AG3990" i="24"/>
  <c r="AD3990" i="24"/>
  <c r="AG3986" i="24"/>
  <c r="AD3986" i="24"/>
  <c r="AG3982" i="24"/>
  <c r="AD3982" i="24"/>
  <c r="AG3978" i="24"/>
  <c r="AD3978" i="24"/>
  <c r="AD3974" i="24"/>
  <c r="AG3974" i="24"/>
  <c r="AD3970" i="24"/>
  <c r="AG3970" i="24"/>
  <c r="AD3966" i="24"/>
  <c r="AG3966" i="24"/>
  <c r="AD3962" i="24"/>
  <c r="AG3962" i="24"/>
  <c r="AD3958" i="24"/>
  <c r="AG3958" i="24"/>
  <c r="AD3954" i="24"/>
  <c r="AG3954" i="24"/>
  <c r="AG3950" i="24"/>
  <c r="AD3950" i="24"/>
  <c r="AD3946" i="24"/>
  <c r="AG3946" i="24"/>
  <c r="AG3942" i="24"/>
  <c r="AD3942" i="24"/>
  <c r="AD3938" i="24"/>
  <c r="AG3938" i="24"/>
  <c r="AG3934" i="24"/>
  <c r="AD3934" i="24"/>
  <c r="AD3930" i="24"/>
  <c r="AG3930" i="24"/>
  <c r="AG3926" i="24"/>
  <c r="AD3926" i="24"/>
  <c r="AD3922" i="24"/>
  <c r="AG3922" i="24"/>
  <c r="AD3918" i="24"/>
  <c r="AG3918" i="24"/>
  <c r="AD3914" i="24"/>
  <c r="AG3914" i="24"/>
  <c r="AD3910" i="24"/>
  <c r="AG3910" i="24"/>
  <c r="AD3906" i="24"/>
  <c r="AG3906" i="24"/>
  <c r="AD3902" i="24"/>
  <c r="AG3902" i="24"/>
  <c r="AD3898" i="24"/>
  <c r="AG3898" i="24"/>
  <c r="AD3894" i="24"/>
  <c r="AG3894" i="24"/>
  <c r="AD3890" i="24"/>
  <c r="AG3890" i="24"/>
  <c r="AD3886" i="24"/>
  <c r="AG3886" i="24"/>
  <c r="AD3882" i="24"/>
  <c r="AG3882" i="24"/>
  <c r="AD3878" i="24"/>
  <c r="AG3878" i="24"/>
  <c r="AG3874" i="24"/>
  <c r="AD3874" i="24"/>
  <c r="AG3870" i="24"/>
  <c r="AD3870" i="24"/>
  <c r="AG3866" i="24"/>
  <c r="AD3866" i="24"/>
  <c r="AG3862" i="24"/>
  <c r="AD3862" i="24"/>
  <c r="AD3858" i="24"/>
  <c r="AG3858" i="24"/>
  <c r="AD3854" i="24"/>
  <c r="AG3854" i="24"/>
  <c r="AD3850" i="24"/>
  <c r="AG3850" i="24"/>
  <c r="AG3846" i="24"/>
  <c r="AD3846" i="24"/>
  <c r="AD3842" i="24"/>
  <c r="AG3842" i="24"/>
  <c r="AG3838" i="24"/>
  <c r="AD3838" i="24"/>
  <c r="AD3834" i="24"/>
  <c r="AG3834" i="24"/>
  <c r="AG3830" i="24"/>
  <c r="AD3830" i="24"/>
  <c r="AG3826" i="24"/>
  <c r="AD3826" i="24"/>
  <c r="AD3822" i="24"/>
  <c r="AG3822" i="24"/>
  <c r="AD3818" i="24"/>
  <c r="AG3818" i="24"/>
  <c r="AD3814" i="24"/>
  <c r="AG3814" i="24"/>
  <c r="AD3810" i="24"/>
  <c r="AG3810" i="24"/>
  <c r="AD3806" i="24"/>
  <c r="AG3806" i="24"/>
  <c r="AD3802" i="24"/>
  <c r="AG3802" i="24"/>
  <c r="AD3798" i="24"/>
  <c r="AG3798" i="24"/>
  <c r="AD3794" i="24"/>
  <c r="AG3794" i="24"/>
  <c r="AD3790" i="24"/>
  <c r="AG3790" i="24"/>
  <c r="AD3786" i="24"/>
  <c r="AG3786" i="24"/>
  <c r="AD3782" i="24"/>
  <c r="AG3782" i="24"/>
  <c r="AD3778" i="24"/>
  <c r="AG3778" i="24"/>
  <c r="AD3774" i="24"/>
  <c r="AG3774" i="24"/>
  <c r="AG3770" i="24"/>
  <c r="AD3770" i="24"/>
  <c r="AG3766" i="24"/>
  <c r="AD3766" i="24"/>
  <c r="AG3762" i="24"/>
  <c r="AD3762" i="24"/>
  <c r="AD3758" i="24"/>
  <c r="AG3758" i="24"/>
  <c r="AD3754" i="24"/>
  <c r="AG3754" i="24"/>
  <c r="AD3750" i="24"/>
  <c r="AG3750" i="24"/>
  <c r="AD3746" i="24"/>
  <c r="AG3746" i="24"/>
  <c r="AD3742" i="24"/>
  <c r="AG3742" i="24"/>
  <c r="AD3738" i="24"/>
  <c r="AG3738" i="24"/>
  <c r="AD3734" i="24"/>
  <c r="AG3734" i="24"/>
  <c r="AD3730" i="24"/>
  <c r="AG3730" i="24"/>
  <c r="AD3726" i="24"/>
  <c r="AG3726" i="24"/>
  <c r="AG3722" i="24"/>
  <c r="AD3722" i="24"/>
  <c r="AD3718" i="24"/>
  <c r="AG3718" i="24"/>
  <c r="AG3714" i="24"/>
  <c r="AD3714" i="24"/>
  <c r="AG3710" i="24"/>
  <c r="AD3710" i="24"/>
  <c r="AG3706" i="24"/>
  <c r="AD3706" i="24"/>
  <c r="AG3702" i="24"/>
  <c r="AD3702" i="24"/>
  <c r="AG3698" i="24"/>
  <c r="AD3698" i="24"/>
  <c r="AG3694" i="24"/>
  <c r="AD3694" i="24"/>
  <c r="AG3690" i="24"/>
  <c r="AD3690" i="24"/>
  <c r="AG3686" i="24"/>
  <c r="AD3686" i="24"/>
  <c r="AG3682" i="24"/>
  <c r="AD3682" i="24"/>
  <c r="AG3678" i="24"/>
  <c r="AD3678" i="24"/>
  <c r="AD3674" i="24"/>
  <c r="AG3674" i="24"/>
  <c r="AG3670" i="24"/>
  <c r="AD3670" i="24"/>
  <c r="AG3666" i="24"/>
  <c r="AD3666" i="24"/>
  <c r="AG3662" i="24"/>
  <c r="AD3662" i="24"/>
  <c r="AG3658" i="24"/>
  <c r="AD3658" i="24"/>
  <c r="AG3654" i="24"/>
  <c r="AD3654" i="24"/>
  <c r="AG3650" i="24"/>
  <c r="AD3650" i="24"/>
  <c r="AD3646" i="24"/>
  <c r="AG3646" i="24"/>
  <c r="AD3642" i="24"/>
  <c r="AG3642" i="24"/>
  <c r="AG3638" i="24"/>
  <c r="AD3638" i="24"/>
  <c r="AG3634" i="24"/>
  <c r="AD3634" i="24"/>
  <c r="AD3630" i="24"/>
  <c r="AG3630" i="24"/>
  <c r="AG3626" i="24"/>
  <c r="AD3626" i="24"/>
  <c r="AG3622" i="24"/>
  <c r="AD3622" i="24"/>
  <c r="AD3618" i="24"/>
  <c r="AG3618" i="24"/>
  <c r="AG3614" i="24"/>
  <c r="AD3614" i="24"/>
  <c r="AD3610" i="24"/>
  <c r="AG3610" i="24"/>
  <c r="AG3606" i="24"/>
  <c r="AD3606" i="24"/>
  <c r="AD3602" i="24"/>
  <c r="AG3602" i="24"/>
  <c r="AG3598" i="24"/>
  <c r="AD3598" i="24"/>
  <c r="AG3594" i="24"/>
  <c r="AD3594" i="24"/>
  <c r="AG3590" i="24"/>
  <c r="AD3590" i="24"/>
  <c r="AD3586" i="24"/>
  <c r="AG3586" i="24"/>
  <c r="AG3582" i="24"/>
  <c r="AD3582" i="24"/>
  <c r="AG3578" i="24"/>
  <c r="AD3578" i="24"/>
  <c r="AD3574" i="24"/>
  <c r="AG3574" i="24"/>
  <c r="AD3570" i="24"/>
  <c r="AG3570" i="24"/>
  <c r="AG3566" i="24"/>
  <c r="AD3566" i="24"/>
  <c r="AD3562" i="24"/>
  <c r="AG3562" i="24"/>
  <c r="AG3558" i="24"/>
  <c r="AD3558" i="24"/>
  <c r="AD3554" i="24"/>
  <c r="AG3554" i="24"/>
  <c r="AG3550" i="24"/>
  <c r="AD3550" i="24"/>
  <c r="AG3546" i="24"/>
  <c r="AD3546" i="24"/>
  <c r="AG3542" i="24"/>
  <c r="AD3542" i="24"/>
  <c r="AD3538" i="24"/>
  <c r="AG3538" i="24"/>
  <c r="AD3534" i="24"/>
  <c r="AG3534" i="24"/>
  <c r="AG3530" i="24"/>
  <c r="AD3530" i="24"/>
  <c r="AG3526" i="24"/>
  <c r="AD3526" i="24"/>
  <c r="AD3522" i="24"/>
  <c r="AG3522" i="24"/>
  <c r="AG3518" i="24"/>
  <c r="AD3518" i="24"/>
  <c r="AD3514" i="24"/>
  <c r="AG3514" i="24"/>
  <c r="AG3510" i="24"/>
  <c r="AD3510" i="24"/>
  <c r="AD3506" i="24"/>
  <c r="AG3506" i="24"/>
  <c r="AD3502" i="24"/>
  <c r="AG3502" i="24"/>
  <c r="AD3498" i="24"/>
  <c r="AG3498" i="24"/>
  <c r="AD3494" i="24"/>
  <c r="AG3494" i="24"/>
  <c r="AD3490" i="24"/>
  <c r="AG3490" i="24"/>
  <c r="AD3486" i="24"/>
  <c r="AG3486" i="24"/>
  <c r="AD3482" i="24"/>
  <c r="AG3482" i="24"/>
  <c r="AD3478" i="24"/>
  <c r="AG3478" i="24"/>
  <c r="AD3474" i="24"/>
  <c r="AG3474" i="24"/>
  <c r="AD3470" i="24"/>
  <c r="AG3470" i="24"/>
  <c r="AD3466" i="24"/>
  <c r="AG3466" i="24"/>
  <c r="AD3462" i="24"/>
  <c r="AG3462" i="24"/>
  <c r="AD3458" i="24"/>
  <c r="AG3458" i="24"/>
  <c r="AD3454" i="24"/>
  <c r="AG3454" i="24"/>
  <c r="AD3450" i="24"/>
  <c r="AG3450" i="24"/>
  <c r="AD3446" i="24"/>
  <c r="AG3446" i="24"/>
  <c r="AG3442" i="24"/>
  <c r="AD3442" i="24"/>
  <c r="AD3438" i="24"/>
  <c r="AG3438" i="24"/>
  <c r="AD3434" i="24"/>
  <c r="AG3434" i="24"/>
  <c r="AD3430" i="24"/>
  <c r="AG3430" i="24"/>
  <c r="AD3426" i="24"/>
  <c r="AG3426" i="24"/>
  <c r="AG3422" i="24"/>
  <c r="AD3422" i="24"/>
  <c r="AD3418" i="24"/>
  <c r="AG3418" i="24"/>
  <c r="AD3414" i="24"/>
  <c r="AG3414" i="24"/>
  <c r="AD3410" i="24"/>
  <c r="AG3410" i="24"/>
  <c r="AG3406" i="24"/>
  <c r="AD3406" i="24"/>
  <c r="AG3402" i="24"/>
  <c r="AD3402" i="24"/>
  <c r="AG3398" i="24"/>
  <c r="AD3398" i="24"/>
  <c r="AG3394" i="24"/>
  <c r="AD3394" i="24"/>
  <c r="AG3390" i="24"/>
  <c r="AD3390" i="24"/>
  <c r="AG3386" i="24"/>
  <c r="AD3386" i="24"/>
  <c r="AG3382" i="24"/>
  <c r="AD3382" i="24"/>
  <c r="AG3378" i="24"/>
  <c r="AD3378" i="24"/>
  <c r="AG3374" i="24"/>
  <c r="AD3374" i="24"/>
  <c r="AG3370" i="24"/>
  <c r="AD3370" i="24"/>
  <c r="AG3366" i="24"/>
  <c r="AD3366" i="24"/>
  <c r="AD3362" i="24"/>
  <c r="AG3362" i="24"/>
  <c r="AD3358" i="24"/>
  <c r="AG3358" i="24"/>
  <c r="AG3354" i="24"/>
  <c r="AD3354" i="24"/>
  <c r="AD3350" i="24"/>
  <c r="AG3350" i="24"/>
  <c r="AG3346" i="24"/>
  <c r="AD3346" i="24"/>
  <c r="AD3342" i="24"/>
  <c r="AG3342" i="24"/>
  <c r="AG3338" i="24"/>
  <c r="AD3338" i="24"/>
  <c r="AD3334" i="24"/>
  <c r="AG3334" i="24"/>
  <c r="AG3330" i="24"/>
  <c r="AD3330" i="24"/>
  <c r="AG3326" i="24"/>
  <c r="AD3326" i="24"/>
  <c r="AG3322" i="24"/>
  <c r="AD3322" i="24"/>
  <c r="AD3318" i="24"/>
  <c r="AG3318" i="24"/>
  <c r="AG3314" i="24"/>
  <c r="AD3314" i="24"/>
  <c r="AG3310" i="24"/>
  <c r="AD3310" i="24"/>
  <c r="AG3306" i="24"/>
  <c r="AD3306" i="24"/>
  <c r="AG3302" i="24"/>
  <c r="AD3302" i="24"/>
  <c r="AD3298" i="24"/>
  <c r="AG3298" i="24"/>
  <c r="AG3294" i="24"/>
  <c r="AD3294" i="24"/>
  <c r="AG3290" i="24"/>
  <c r="AD3290" i="24"/>
  <c r="AD3286" i="24"/>
  <c r="AG3286" i="24"/>
  <c r="AG3282" i="24"/>
  <c r="AD3282" i="24"/>
  <c r="AG3278" i="24"/>
  <c r="AD3278" i="24"/>
  <c r="AG3274" i="24"/>
  <c r="AD3274" i="24"/>
  <c r="AD3270" i="24"/>
  <c r="AG3270" i="24"/>
  <c r="AG3266" i="24"/>
  <c r="AD3266" i="24"/>
  <c r="AD3262" i="24"/>
  <c r="AG3262" i="24"/>
  <c r="AD3258" i="24"/>
  <c r="AG3258" i="24"/>
  <c r="AG3254" i="24"/>
  <c r="AD3254" i="24"/>
  <c r="AD3250" i="24"/>
  <c r="AG3250" i="24"/>
  <c r="AG3246" i="24"/>
  <c r="AD3246" i="24"/>
  <c r="AG3242" i="24"/>
  <c r="AD3242" i="24"/>
  <c r="AG3238" i="24"/>
  <c r="AD3238" i="24"/>
  <c r="AG3234" i="24"/>
  <c r="AD3234" i="24"/>
  <c r="AD3230" i="24"/>
  <c r="AG3230" i="24"/>
  <c r="AG3226" i="24"/>
  <c r="AD3226" i="24"/>
  <c r="AD3222" i="24"/>
  <c r="AG3222" i="24"/>
  <c r="AD3218" i="24"/>
  <c r="AG3218" i="24"/>
  <c r="AD3214" i="24"/>
  <c r="AG3214" i="24"/>
  <c r="AG3210" i="24"/>
  <c r="AD3210" i="24"/>
  <c r="AG3206" i="24"/>
  <c r="AD3206" i="24"/>
  <c r="AD3202" i="24"/>
  <c r="AG3202" i="24"/>
  <c r="AG3198" i="24"/>
  <c r="AD3198" i="24"/>
  <c r="AG3194" i="24"/>
  <c r="AD3194" i="24"/>
  <c r="AG3190" i="24"/>
  <c r="AD3190" i="24"/>
  <c r="AG3186" i="24"/>
  <c r="AD3186" i="24"/>
  <c r="AD3182" i="24"/>
  <c r="AG3182" i="24"/>
  <c r="AG3178" i="24"/>
  <c r="AD3178" i="24"/>
  <c r="AG3174" i="24"/>
  <c r="AD3174" i="24"/>
  <c r="AD3170" i="24"/>
  <c r="AG3170" i="24"/>
  <c r="AG3166" i="24"/>
  <c r="AD3166" i="24"/>
  <c r="AD3162" i="24"/>
  <c r="AG3162" i="24"/>
  <c r="AG3158" i="24"/>
  <c r="AD3158" i="24"/>
  <c r="AG3154" i="24"/>
  <c r="AD3154" i="24"/>
  <c r="AD3150" i="24"/>
  <c r="AG3150" i="24"/>
  <c r="AD3146" i="24"/>
  <c r="AG3146" i="24"/>
  <c r="AG3142" i="24"/>
  <c r="AD3142" i="24"/>
  <c r="AG3138" i="24"/>
  <c r="AD3138" i="24"/>
  <c r="AD3134" i="24"/>
  <c r="AG3134" i="24"/>
  <c r="AG3130" i="24"/>
  <c r="AD3130" i="24"/>
  <c r="AG3126" i="24"/>
  <c r="AD3126" i="24"/>
  <c r="AG3122" i="24"/>
  <c r="AD3122" i="24"/>
  <c r="AD3118" i="24"/>
  <c r="AG3118" i="24"/>
  <c r="AG3114" i="24"/>
  <c r="AD3114" i="24"/>
  <c r="AD3110" i="24"/>
  <c r="AG3110" i="24"/>
  <c r="AD3106" i="24"/>
  <c r="AG3106" i="24"/>
  <c r="AD3102" i="24"/>
  <c r="AG3102" i="24"/>
  <c r="AD3098" i="24"/>
  <c r="AG3098" i="24"/>
  <c r="AD3094" i="24"/>
  <c r="AG3094" i="24"/>
  <c r="AD3090" i="24"/>
  <c r="AG3090" i="24"/>
  <c r="AD3086" i="24"/>
  <c r="AG3086" i="24"/>
  <c r="AD3082" i="24"/>
  <c r="AG3082" i="24"/>
  <c r="AD3078" i="24"/>
  <c r="AG3078" i="24"/>
  <c r="AD3074" i="24"/>
  <c r="AG3074" i="24"/>
  <c r="AD3070" i="24"/>
  <c r="AG3070" i="24"/>
  <c r="AD3066" i="24"/>
  <c r="AG3066" i="24"/>
  <c r="AD3062" i="24"/>
  <c r="AG3062" i="24"/>
  <c r="AD3058" i="24"/>
  <c r="AG3058" i="24"/>
  <c r="AD3054" i="24"/>
  <c r="AG3054" i="24"/>
  <c r="AD3050" i="24"/>
  <c r="AG3050" i="24"/>
  <c r="AD3046" i="24"/>
  <c r="AG3046" i="24"/>
  <c r="AG3042" i="24"/>
  <c r="AD3042" i="24"/>
  <c r="AG3038" i="24"/>
  <c r="AD3038" i="24"/>
  <c r="AG3034" i="24"/>
  <c r="AD3034" i="24"/>
  <c r="AD3030" i="24"/>
  <c r="AG3030" i="24"/>
  <c r="AG3026" i="24"/>
  <c r="AD3026" i="24"/>
  <c r="AG3022" i="24"/>
  <c r="AD3022" i="24"/>
  <c r="AG3018" i="24"/>
  <c r="AD3018" i="24"/>
  <c r="AD3014" i="24"/>
  <c r="AG3014" i="24"/>
  <c r="AG3010" i="24"/>
  <c r="AD3010" i="24"/>
  <c r="AG3006" i="24"/>
  <c r="AD3006" i="24"/>
  <c r="AG3002" i="24"/>
  <c r="AD3002" i="24"/>
  <c r="AG2998" i="24"/>
  <c r="AD2998" i="24"/>
  <c r="AG2994" i="24"/>
  <c r="AD2994" i="24"/>
  <c r="AG2990" i="24"/>
  <c r="AD2990" i="24"/>
  <c r="AD2986" i="24"/>
  <c r="AG2986" i="24"/>
  <c r="AG2982" i="24"/>
  <c r="AD2982" i="24"/>
  <c r="AG2978" i="24"/>
  <c r="AD2978" i="24"/>
  <c r="AG2974" i="24"/>
  <c r="AD2974" i="24"/>
  <c r="AD2970" i="24"/>
  <c r="AG2970" i="24"/>
  <c r="AG2966" i="24"/>
  <c r="AD2966" i="24"/>
  <c r="AD2962" i="24"/>
  <c r="AG2962" i="24"/>
  <c r="AG2958" i="24"/>
  <c r="AD2958" i="24"/>
  <c r="AD2954" i="24"/>
  <c r="AG2954" i="24"/>
  <c r="AG2950" i="24"/>
  <c r="AD2950" i="24"/>
  <c r="AD2946" i="24"/>
  <c r="AG2946" i="24"/>
  <c r="AG2942" i="24"/>
  <c r="AD2942" i="24"/>
  <c r="AD2938" i="24"/>
  <c r="AG2938" i="24"/>
  <c r="AG2934" i="24"/>
  <c r="AD2934" i="24"/>
  <c r="AD2930" i="24"/>
  <c r="AG2930" i="24"/>
  <c r="AG2926" i="24"/>
  <c r="AD2926" i="24"/>
  <c r="AD2922" i="24"/>
  <c r="AG2922" i="24"/>
  <c r="AG2918" i="24"/>
  <c r="AD2918" i="24"/>
  <c r="AD2914" i="24"/>
  <c r="AG2914" i="24"/>
  <c r="AG2910" i="24"/>
  <c r="AD2910" i="24"/>
  <c r="AD2906" i="24"/>
  <c r="AG2906" i="24"/>
  <c r="AG2902" i="24"/>
  <c r="AD2902" i="24"/>
  <c r="AD2898" i="24"/>
  <c r="AG2898" i="24"/>
  <c r="AD2894" i="24"/>
  <c r="AG2894" i="24"/>
  <c r="AD2890" i="24"/>
  <c r="AG2890" i="24"/>
  <c r="AD2886" i="24"/>
  <c r="AG2886" i="24"/>
  <c r="AD2882" i="24"/>
  <c r="AG2882" i="24"/>
  <c r="AG2878" i="24"/>
  <c r="AD2878" i="24"/>
  <c r="AG2874" i="24"/>
  <c r="AD2874" i="24"/>
  <c r="AD2870" i="24"/>
  <c r="AG2870" i="24"/>
  <c r="AD2866" i="24"/>
  <c r="AG2866" i="24"/>
  <c r="AG2862" i="24"/>
  <c r="AD2862" i="24"/>
  <c r="AD2858" i="24"/>
  <c r="AG2858" i="24"/>
  <c r="AG2854" i="24"/>
  <c r="AD2854" i="24"/>
  <c r="AG2850" i="24"/>
  <c r="AD2850" i="24"/>
  <c r="AG2846" i="24"/>
  <c r="AD2846" i="24"/>
  <c r="AD2842" i="24"/>
  <c r="AG2842" i="24"/>
  <c r="AD2838" i="24"/>
  <c r="AG2838" i="24"/>
  <c r="AD2834" i="24"/>
  <c r="AG2834" i="24"/>
  <c r="AG2830" i="24"/>
  <c r="AD2830" i="24"/>
  <c r="AD2826" i="24"/>
  <c r="AG2826" i="24"/>
  <c r="AD2822" i="24"/>
  <c r="AG2822" i="24"/>
  <c r="AD2818" i="24"/>
  <c r="AG2818" i="24"/>
  <c r="AG2814" i="24"/>
  <c r="AD2814" i="24"/>
  <c r="AG2810" i="24"/>
  <c r="AD2810" i="24"/>
  <c r="AD2806" i="24"/>
  <c r="AG2806" i="24"/>
  <c r="AD2802" i="24"/>
  <c r="AG2802" i="24"/>
  <c r="AG2798" i="24"/>
  <c r="AD2798" i="24"/>
  <c r="AD2794" i="24"/>
  <c r="AG2794" i="24"/>
  <c r="AG2790" i="24"/>
  <c r="AD2790" i="24"/>
  <c r="AG2786" i="24"/>
  <c r="AD2786" i="24"/>
  <c r="AG2782" i="24"/>
  <c r="AD2782" i="24"/>
  <c r="AD2778" i="24"/>
  <c r="AG2778" i="24"/>
  <c r="AD2774" i="24"/>
  <c r="AG2774" i="24"/>
  <c r="AD2770" i="24"/>
  <c r="AG2770" i="24"/>
  <c r="AG2766" i="24"/>
  <c r="AD2766" i="24"/>
  <c r="AD2762" i="24"/>
  <c r="AG2762" i="24"/>
  <c r="AD2758" i="24"/>
  <c r="AG2758" i="24"/>
  <c r="AD2754" i="24"/>
  <c r="AG2754" i="24"/>
  <c r="AG2750" i="24"/>
  <c r="AD2750" i="24"/>
  <c r="AG2746" i="24"/>
  <c r="AD2746" i="24"/>
  <c r="AD2742" i="24"/>
  <c r="AG2742" i="24"/>
  <c r="AD2738" i="24"/>
  <c r="AG2738" i="24"/>
  <c r="AG2734" i="24"/>
  <c r="AD2734" i="24"/>
  <c r="AD2730" i="24"/>
  <c r="AG2730" i="24"/>
  <c r="AG2726" i="24"/>
  <c r="AD2726" i="24"/>
  <c r="AG2722" i="24"/>
  <c r="AD2722" i="24"/>
  <c r="AD2718" i="24"/>
  <c r="AG2718" i="24"/>
  <c r="AD2714" i="24"/>
  <c r="AG2714" i="24"/>
  <c r="AD2710" i="24"/>
  <c r="AG2710" i="24"/>
  <c r="AG2706" i="24"/>
  <c r="AD2706" i="24"/>
  <c r="AD2702" i="24"/>
  <c r="AG2702" i="24"/>
  <c r="AD2698" i="24"/>
  <c r="AG2698" i="24"/>
  <c r="AD2694" i="24"/>
  <c r="AG2694" i="24"/>
  <c r="AG2690" i="24"/>
  <c r="AD2690" i="24"/>
  <c r="AG2686" i="24"/>
  <c r="AD2686" i="24"/>
  <c r="AG2682" i="24"/>
  <c r="AD2682" i="24"/>
  <c r="AD2678" i="24"/>
  <c r="AG2678" i="24"/>
  <c r="AG2674" i="24"/>
  <c r="AD2674" i="24"/>
  <c r="AG2670" i="24"/>
  <c r="AD2670" i="24"/>
  <c r="AG2666" i="24"/>
  <c r="AD2666" i="24"/>
  <c r="AD2662" i="24"/>
  <c r="AG2662" i="24"/>
  <c r="AG2658" i="24"/>
  <c r="AD2658" i="24"/>
  <c r="AG2654" i="24"/>
  <c r="AD2654" i="24"/>
  <c r="AG2650" i="24"/>
  <c r="AD2650" i="24"/>
  <c r="AD2646" i="24"/>
  <c r="AG2646" i="24"/>
  <c r="AG2642" i="24"/>
  <c r="AD2642" i="24"/>
  <c r="AG2638" i="24"/>
  <c r="AD2638" i="24"/>
  <c r="AG2634" i="24"/>
  <c r="AD2634" i="24"/>
  <c r="AD2630" i="24"/>
  <c r="AG2630" i="24"/>
  <c r="AG2626" i="24"/>
  <c r="AD2626" i="24"/>
  <c r="AG2622" i="24"/>
  <c r="AD2622" i="24"/>
  <c r="AG2618" i="24"/>
  <c r="AD2618" i="24"/>
  <c r="AD2614" i="24"/>
  <c r="AG2614" i="24"/>
  <c r="AG2610" i="24"/>
  <c r="AD2610" i="24"/>
  <c r="AG2606" i="24"/>
  <c r="AD2606" i="24"/>
  <c r="AG2602" i="24"/>
  <c r="AD2602" i="24"/>
  <c r="AD2598" i="24"/>
  <c r="AG2598" i="24"/>
  <c r="AG2594" i="24"/>
  <c r="AD2594" i="24"/>
  <c r="AG2590" i="24"/>
  <c r="AD2590" i="24"/>
  <c r="AG2586" i="24"/>
  <c r="AD2586" i="24"/>
  <c r="AD2582" i="24"/>
  <c r="AG2582" i="24"/>
  <c r="AG2578" i="24"/>
  <c r="AD2578" i="24"/>
  <c r="AD2574" i="24"/>
  <c r="AG2574" i="24"/>
  <c r="AG2570" i="24"/>
  <c r="AD2570" i="24"/>
  <c r="AG2566" i="24"/>
  <c r="AD2566" i="24"/>
  <c r="AG2562" i="24"/>
  <c r="AD2562" i="24"/>
  <c r="AG2558" i="24"/>
  <c r="AD2558" i="24"/>
  <c r="AG2554" i="24"/>
  <c r="AD2554" i="24"/>
  <c r="AG2550" i="24"/>
  <c r="AD2550" i="24"/>
  <c r="AG2546" i="24"/>
  <c r="AD2546" i="24"/>
  <c r="AG2542" i="24"/>
  <c r="AD2542" i="24"/>
  <c r="AG2538" i="24"/>
  <c r="AD2538" i="24"/>
  <c r="AG2534" i="24"/>
  <c r="AD2534" i="24"/>
  <c r="AG2530" i="24"/>
  <c r="AD2530" i="24"/>
  <c r="AG2526" i="24"/>
  <c r="AD2526" i="24"/>
  <c r="AG2522" i="24"/>
  <c r="AD2522" i="24"/>
  <c r="AG2518" i="24"/>
  <c r="AD2518" i="24"/>
  <c r="AG2514" i="24"/>
  <c r="AD2514" i="24"/>
  <c r="AG2510" i="24"/>
  <c r="AD2510" i="24"/>
  <c r="AG2506" i="24"/>
  <c r="AD2506" i="24"/>
  <c r="AG2502" i="24"/>
  <c r="AD2502" i="24"/>
  <c r="AG2498" i="24"/>
  <c r="AD2498" i="24"/>
  <c r="AG2494" i="24"/>
  <c r="AD2494" i="24"/>
  <c r="AG2490" i="24"/>
  <c r="AD2490" i="24"/>
  <c r="AG2486" i="24"/>
  <c r="AD2486" i="24"/>
  <c r="AG2482" i="24"/>
  <c r="AD2482" i="24"/>
  <c r="AG2478" i="24"/>
  <c r="AD2478" i="24"/>
  <c r="AG2474" i="24"/>
  <c r="AD2474" i="24"/>
  <c r="AG2470" i="24"/>
  <c r="AD2470" i="24"/>
  <c r="AG2466" i="24"/>
  <c r="AD2466" i="24"/>
  <c r="AG2462" i="24"/>
  <c r="AD2462" i="24"/>
  <c r="AG2458" i="24"/>
  <c r="AD2458" i="24"/>
  <c r="AG2454" i="24"/>
  <c r="AD2454" i="24"/>
  <c r="AG2450" i="24"/>
  <c r="AD2450" i="24"/>
  <c r="AG2446" i="24"/>
  <c r="AD2446" i="24"/>
  <c r="AG2442" i="24"/>
  <c r="AD2442" i="24"/>
  <c r="AG2438" i="24"/>
  <c r="AD2438" i="24"/>
  <c r="AG2434" i="24"/>
  <c r="AD2434" i="24"/>
  <c r="AG2430" i="24"/>
  <c r="AD2430" i="24"/>
  <c r="AG2426" i="24"/>
  <c r="AD2426" i="24"/>
  <c r="AG2422" i="24"/>
  <c r="AD2422" i="24"/>
  <c r="AG2418" i="24"/>
  <c r="AD2418" i="24"/>
  <c r="AG2414" i="24"/>
  <c r="AD2414" i="24"/>
  <c r="AD2410" i="24"/>
  <c r="AG2410" i="24"/>
  <c r="AD2406" i="24"/>
  <c r="AG2406" i="24"/>
  <c r="AG2402" i="24"/>
  <c r="AD2402" i="24"/>
  <c r="AD2398" i="24"/>
  <c r="AG2398" i="24"/>
  <c r="AD2394" i="24"/>
  <c r="AG2394" i="24"/>
  <c r="AD2390" i="24"/>
  <c r="AG2390" i="24"/>
  <c r="AG2386" i="24"/>
  <c r="AD2386" i="24"/>
  <c r="AD2382" i="24"/>
  <c r="AG2382" i="24"/>
  <c r="AD2378" i="24"/>
  <c r="AG2378" i="24"/>
  <c r="AD2374" i="24"/>
  <c r="AG2374" i="24"/>
  <c r="AG2370" i="24"/>
  <c r="AD2370" i="24"/>
  <c r="AD2366" i="24"/>
  <c r="AG2366" i="24"/>
  <c r="AD2362" i="24"/>
  <c r="AG2362" i="24"/>
  <c r="AD2358" i="24"/>
  <c r="AG2358" i="24"/>
  <c r="AG2354" i="24"/>
  <c r="AD2354" i="24"/>
  <c r="AD2350" i="24"/>
  <c r="AG2350" i="24"/>
  <c r="AD2346" i="24"/>
  <c r="AG2346" i="24"/>
  <c r="AG2342" i="24"/>
  <c r="AD2342" i="24"/>
  <c r="AD2338" i="24"/>
  <c r="AG2338" i="24"/>
  <c r="AG2334" i="24"/>
  <c r="AD2334" i="24"/>
  <c r="AD2330" i="24"/>
  <c r="AG2330" i="24"/>
  <c r="AG2326" i="24"/>
  <c r="AD2326" i="24"/>
  <c r="AD2322" i="24"/>
  <c r="AG2322" i="24"/>
  <c r="AG2318" i="24"/>
  <c r="AD2318" i="24"/>
  <c r="AD2314" i="24"/>
  <c r="AG2314" i="24"/>
  <c r="AG2310" i="24"/>
  <c r="AD2310" i="24"/>
  <c r="AD2306" i="24"/>
  <c r="AG2306" i="24"/>
  <c r="AG2302" i="24"/>
  <c r="AD2302" i="24"/>
  <c r="AD2298" i="24"/>
  <c r="AG2298" i="24"/>
  <c r="AG2294" i="24"/>
  <c r="AD2294" i="24"/>
  <c r="AD2290" i="24"/>
  <c r="AG2290" i="24"/>
  <c r="AG2286" i="24"/>
  <c r="AD2286" i="24"/>
  <c r="AG2282" i="24"/>
  <c r="AD2282" i="24"/>
  <c r="AG2278" i="24"/>
  <c r="AD2278" i="24"/>
  <c r="AG2274" i="24"/>
  <c r="AD2274" i="24"/>
  <c r="AG2270" i="24"/>
  <c r="AD2270" i="24"/>
  <c r="AG2266" i="24"/>
  <c r="AD2266" i="24"/>
  <c r="AG2262" i="24"/>
  <c r="AD2262" i="24"/>
  <c r="AG2258" i="24"/>
  <c r="AD2258" i="24"/>
  <c r="AG2254" i="24"/>
  <c r="AD2254" i="24"/>
  <c r="AG2250" i="24"/>
  <c r="AD2250" i="24"/>
  <c r="AG2246" i="24"/>
  <c r="AD2246" i="24"/>
  <c r="AG2242" i="24"/>
  <c r="AD2242" i="24"/>
  <c r="AG2238" i="24"/>
  <c r="AD2238" i="24"/>
  <c r="AG2234" i="24"/>
  <c r="AD2234" i="24"/>
  <c r="AG2230" i="24"/>
  <c r="AD2230" i="24"/>
  <c r="AG2226" i="24"/>
  <c r="AD2226" i="24"/>
  <c r="AG2222" i="24"/>
  <c r="AD2222" i="24"/>
  <c r="AG2218" i="24"/>
  <c r="AD2218" i="24"/>
  <c r="AG2214" i="24"/>
  <c r="AD2214" i="24"/>
  <c r="AG2210" i="24"/>
  <c r="AD2210" i="24"/>
  <c r="AD2206" i="24"/>
  <c r="AG2206" i="24"/>
  <c r="AG2202" i="24"/>
  <c r="AD2202" i="24"/>
  <c r="AD2198" i="24"/>
  <c r="AG2198" i="24"/>
  <c r="AD2194" i="24"/>
  <c r="AG2194" i="24"/>
  <c r="AD2190" i="24"/>
  <c r="AG2190" i="24"/>
  <c r="AD2186" i="24"/>
  <c r="AG2186" i="24"/>
  <c r="AD2182" i="24"/>
  <c r="AG2182" i="24"/>
  <c r="AD2178" i="24"/>
  <c r="AG2178" i="24"/>
  <c r="AD2174" i="24"/>
  <c r="AG2174" i="24"/>
  <c r="AG2170" i="24"/>
  <c r="AD2170" i="24"/>
  <c r="AD2166" i="24"/>
  <c r="AG2166" i="24"/>
  <c r="AD2162" i="24"/>
  <c r="AG2162" i="24"/>
  <c r="AD2158" i="24"/>
  <c r="AG2158" i="24"/>
  <c r="AD2154" i="24"/>
  <c r="AG2154" i="24"/>
  <c r="AD2150" i="24"/>
  <c r="AG2150" i="24"/>
  <c r="AD2146" i="24"/>
  <c r="AG2146" i="24"/>
  <c r="AD2142" i="24"/>
  <c r="AG2142" i="24"/>
  <c r="AG2138" i="24"/>
  <c r="AD2138" i="24"/>
  <c r="AD2134" i="24"/>
  <c r="AG2134" i="24"/>
  <c r="AJ2134" i="24" s="1"/>
  <c r="AM2134" i="24" s="1"/>
  <c r="AH2134" i="24"/>
  <c r="AK2134" i="24" s="1"/>
  <c r="AG2129" i="24"/>
  <c r="AD2129" i="24"/>
  <c r="AG2126" i="24"/>
  <c r="AD2126" i="24"/>
  <c r="AG2122" i="24"/>
  <c r="AD2122" i="24"/>
  <c r="AG2118" i="24"/>
  <c r="AD2118" i="24"/>
  <c r="AG2114" i="24"/>
  <c r="AD2114" i="24"/>
  <c r="AG2110" i="24"/>
  <c r="AD2110" i="24"/>
  <c r="AG2106" i="24"/>
  <c r="AD2106" i="24"/>
  <c r="AG2102" i="24"/>
  <c r="AD2102" i="24"/>
  <c r="AG2098" i="24"/>
  <c r="AD2098" i="24"/>
  <c r="AG2094" i="24"/>
  <c r="AD2094" i="24"/>
  <c r="AG2090" i="24"/>
  <c r="AD2090" i="24"/>
  <c r="AG2086" i="24"/>
  <c r="AD2086" i="24"/>
  <c r="AG2082" i="24"/>
  <c r="AD2082" i="24"/>
  <c r="AG2078" i="24"/>
  <c r="AD2078" i="24"/>
  <c r="AG2074" i="24"/>
  <c r="AD2074" i="24"/>
  <c r="AG2070" i="24"/>
  <c r="AD2070" i="24"/>
  <c r="AG2066" i="24"/>
  <c r="AD2066" i="24"/>
  <c r="AG2062" i="24"/>
  <c r="AD2062" i="24"/>
  <c r="AG2058" i="24"/>
  <c r="AD2058" i="24"/>
  <c r="AG2054" i="24"/>
  <c r="AD2054" i="24"/>
  <c r="AG2050" i="24"/>
  <c r="AD2050" i="24"/>
  <c r="AG2046" i="24"/>
  <c r="AD2046" i="24"/>
  <c r="AG2042" i="24"/>
  <c r="AD2042" i="24"/>
  <c r="AG2038" i="24"/>
  <c r="AD2038" i="24"/>
  <c r="AG2034" i="24"/>
  <c r="AD2034" i="24"/>
  <c r="AG2030" i="24"/>
  <c r="AD2030" i="24"/>
  <c r="AG2026" i="24"/>
  <c r="AD2026" i="24"/>
  <c r="AG2022" i="24"/>
  <c r="AD2022" i="24"/>
  <c r="AG2018" i="24"/>
  <c r="AD2018" i="24"/>
  <c r="AG2014" i="24"/>
  <c r="AD2014" i="24"/>
  <c r="AG2010" i="24"/>
  <c r="AD2010" i="24"/>
  <c r="AG2006" i="24"/>
  <c r="AD2006" i="24"/>
  <c r="AG2002" i="24"/>
  <c r="AD2002" i="24"/>
  <c r="AG1998" i="24"/>
  <c r="AD1998" i="24"/>
  <c r="AG1994" i="24"/>
  <c r="AD1994" i="24"/>
  <c r="AD1990" i="24"/>
  <c r="AG1990" i="24"/>
  <c r="AD1986" i="24"/>
  <c r="AG1986" i="24"/>
  <c r="AG1982" i="24"/>
  <c r="AD1982" i="24"/>
  <c r="AD1978" i="24"/>
  <c r="AG1978" i="24"/>
  <c r="AD1974" i="24"/>
  <c r="AG1974" i="24"/>
  <c r="AG1970" i="24"/>
  <c r="AD1970" i="24"/>
  <c r="AD1966" i="24"/>
  <c r="AG1966" i="24"/>
  <c r="AD1962" i="24"/>
  <c r="AG1962" i="24"/>
  <c r="AD1958" i="24"/>
  <c r="AG1958" i="24"/>
  <c r="AD1954" i="24"/>
  <c r="AG1954" i="24"/>
  <c r="AG1950" i="24"/>
  <c r="AD1950" i="24"/>
  <c r="AD1946" i="24"/>
  <c r="AG1946" i="24"/>
  <c r="AD1942" i="24"/>
  <c r="AG1942" i="24"/>
  <c r="AG1938" i="24"/>
  <c r="AD1938" i="24"/>
  <c r="AD1934" i="24"/>
  <c r="AG1934" i="24"/>
  <c r="AD1930" i="24"/>
  <c r="AG1930" i="24"/>
  <c r="AD1926" i="24"/>
  <c r="AG1926" i="24"/>
  <c r="AD1922" i="24"/>
  <c r="AG1922" i="24"/>
  <c r="AG1918" i="24"/>
  <c r="AD1918" i="24"/>
  <c r="AG1914" i="24"/>
  <c r="AD1914" i="24"/>
  <c r="AD1910" i="24"/>
  <c r="AG1910" i="24"/>
  <c r="AG1906" i="24"/>
  <c r="AD1906" i="24"/>
  <c r="AD1902" i="24"/>
  <c r="AG1902" i="24"/>
  <c r="AD1898" i="24"/>
  <c r="AG1898" i="24"/>
  <c r="AD1894" i="24"/>
  <c r="AG1894" i="24"/>
  <c r="AG1890" i="24"/>
  <c r="AD1890" i="24"/>
  <c r="AG1886" i="24"/>
  <c r="AD1886" i="24"/>
  <c r="AD1882" i="24"/>
  <c r="AG1882" i="24"/>
  <c r="AD1878" i="24"/>
  <c r="AG1878" i="24"/>
  <c r="AG1874" i="24"/>
  <c r="AD1874" i="24"/>
  <c r="AD1870" i="24"/>
  <c r="AG1870" i="24"/>
  <c r="AD1866" i="24"/>
  <c r="AG1866" i="24"/>
  <c r="AD1862" i="24"/>
  <c r="AG1862" i="24"/>
  <c r="AD1858" i="24"/>
  <c r="AG1858" i="24"/>
  <c r="AG1854" i="24"/>
  <c r="AD1854" i="24"/>
  <c r="AD1850" i="24"/>
  <c r="AG1850" i="24"/>
  <c r="AD1846" i="24"/>
  <c r="AG1846" i="24"/>
  <c r="AD1842" i="24"/>
  <c r="AG1842" i="24"/>
  <c r="AG1838" i="24"/>
  <c r="AD1838" i="24"/>
  <c r="AD1834" i="24"/>
  <c r="AG1834" i="24"/>
  <c r="AD1830" i="24"/>
  <c r="AG1830" i="24"/>
  <c r="AG1826" i="24"/>
  <c r="AD1826" i="24"/>
  <c r="AG1822" i="24"/>
  <c r="AD1822" i="24"/>
  <c r="AG1818" i="24"/>
  <c r="AD1818" i="24"/>
  <c r="AD1814" i="24"/>
  <c r="AG1814" i="24"/>
  <c r="AD1810" i="24"/>
  <c r="AG1810" i="24"/>
  <c r="AD1806" i="24"/>
  <c r="AG1806" i="24"/>
  <c r="AD1802" i="24"/>
  <c r="AG1802" i="24"/>
  <c r="AD1798" i="24"/>
  <c r="AG1798" i="24"/>
  <c r="AD1794" i="24"/>
  <c r="AG1794" i="24"/>
  <c r="AG1790" i="24"/>
  <c r="AD1790" i="24"/>
  <c r="AD1786" i="24"/>
  <c r="AG1786" i="24"/>
  <c r="AD1782" i="24"/>
  <c r="AG1782" i="24"/>
  <c r="AG1778" i="24"/>
  <c r="AD1778" i="24"/>
  <c r="AD1774" i="24"/>
  <c r="AG1774" i="24"/>
  <c r="AD1770" i="24"/>
  <c r="AG1770" i="24"/>
  <c r="AD1766" i="24"/>
  <c r="AG1766" i="24"/>
  <c r="AG1762" i="24"/>
  <c r="AD1762" i="24"/>
  <c r="AD1758" i="24"/>
  <c r="AG1758" i="24"/>
  <c r="AD1754" i="24"/>
  <c r="AG1754" i="24"/>
  <c r="AD1750" i="24"/>
  <c r="AG1750" i="24"/>
  <c r="AG1746" i="24"/>
  <c r="AD1746" i="24"/>
  <c r="AD1742" i="24"/>
  <c r="AG1742" i="24"/>
  <c r="AD1738" i="24"/>
  <c r="AG1738" i="24"/>
  <c r="AD1734" i="24"/>
  <c r="AG1734" i="24"/>
  <c r="AG1730" i="24"/>
  <c r="AD1730" i="24"/>
  <c r="AD1726" i="24"/>
  <c r="AG1726" i="24"/>
  <c r="AD1722" i="24"/>
  <c r="AG1722" i="24"/>
  <c r="AD1718" i="24"/>
  <c r="AG1718" i="24"/>
  <c r="AG1714" i="24"/>
  <c r="AD1714" i="24"/>
  <c r="AD1710" i="24"/>
  <c r="AG1710" i="24"/>
  <c r="AD1706" i="24"/>
  <c r="AG1706" i="24"/>
  <c r="AD1702" i="24"/>
  <c r="AG1702" i="24"/>
  <c r="AG1698" i="24"/>
  <c r="AD1698" i="24"/>
  <c r="AD1694" i="24"/>
  <c r="AG1694" i="24"/>
  <c r="AD1690" i="24"/>
  <c r="AG1690" i="24"/>
  <c r="AD1686" i="24"/>
  <c r="AG1686" i="24"/>
  <c r="AG1682" i="24"/>
  <c r="AD1682" i="24"/>
  <c r="AD1678" i="24"/>
  <c r="AG1678" i="24"/>
  <c r="AD1674" i="24"/>
  <c r="AG1674" i="24"/>
  <c r="AD1670" i="24"/>
  <c r="AG1670" i="24"/>
  <c r="AG1666" i="24"/>
  <c r="AD1666" i="24"/>
  <c r="AD1662" i="24"/>
  <c r="AG1662" i="24"/>
  <c r="AD1658" i="24"/>
  <c r="AG1658" i="24"/>
  <c r="AD1654" i="24"/>
  <c r="AG1654" i="24"/>
  <c r="AG1650" i="24"/>
  <c r="AD1650" i="24"/>
  <c r="AD1646" i="24"/>
  <c r="AG1646" i="24"/>
  <c r="AG1642" i="24"/>
  <c r="AD1642" i="24"/>
  <c r="AG1638" i="24"/>
  <c r="AD1638" i="24"/>
  <c r="AD1634" i="24"/>
  <c r="AG1634" i="24"/>
  <c r="AD1630" i="24"/>
  <c r="AG1630" i="24"/>
  <c r="AD1626" i="24"/>
  <c r="AG1626" i="24"/>
  <c r="AG1622" i="24"/>
  <c r="AD1622" i="24"/>
  <c r="AD1618" i="24"/>
  <c r="AG1618" i="24"/>
  <c r="AG1614" i="24"/>
  <c r="AD1614" i="24"/>
  <c r="AD1610" i="24"/>
  <c r="AG1610" i="24"/>
  <c r="AG1606" i="24"/>
  <c r="AD1606" i="24"/>
  <c r="AD1602" i="24"/>
  <c r="AG1602" i="24"/>
  <c r="AD1598" i="24"/>
  <c r="AG1598" i="24"/>
  <c r="AD1594" i="24"/>
  <c r="AG1594" i="24"/>
  <c r="AG1590" i="24"/>
  <c r="AD1590" i="24"/>
  <c r="AD1586" i="24"/>
  <c r="AG1586" i="24"/>
  <c r="AD1582" i="24"/>
  <c r="AG1582" i="24"/>
  <c r="AG1578" i="24"/>
  <c r="AD1578" i="24"/>
  <c r="AG1574" i="24"/>
  <c r="AD1574" i="24"/>
  <c r="AD1570" i="24"/>
  <c r="AG1570" i="24"/>
  <c r="AD1566" i="24"/>
  <c r="AG1566" i="24"/>
  <c r="AD1562" i="24"/>
  <c r="AG1562" i="24"/>
  <c r="AG1558" i="24"/>
  <c r="AD1558" i="24"/>
  <c r="AG1550" i="24"/>
  <c r="AD1550" i="24"/>
  <c r="AD1546" i="24"/>
  <c r="AG1546" i="24"/>
  <c r="AG1542" i="24"/>
  <c r="AD1542" i="24"/>
  <c r="AD1538" i="24"/>
  <c r="AG1538" i="24"/>
  <c r="AH1535" i="24"/>
  <c r="AK1535" i="24" s="1"/>
  <c r="AD1535" i="24"/>
  <c r="AG1535" i="24"/>
  <c r="AJ1535" i="24" s="1"/>
  <c r="AM1535" i="24" s="1"/>
  <c r="AD1533" i="24"/>
  <c r="AG1533" i="24"/>
  <c r="AJ1533" i="24" s="1"/>
  <c r="AM1533" i="24" s="1"/>
  <c r="AH1533" i="24"/>
  <c r="AK1533" i="24" s="1"/>
  <c r="AH1531" i="24"/>
  <c r="AK1531" i="24" s="1"/>
  <c r="AD1531" i="24"/>
  <c r="AG1531" i="24"/>
  <c r="AJ1531" i="24" s="1"/>
  <c r="AM1531" i="24" s="1"/>
  <c r="AH1529" i="24"/>
  <c r="AK1529" i="24" s="1"/>
  <c r="AD1529" i="24"/>
  <c r="AG1529" i="24"/>
  <c r="AJ1529" i="24" s="1"/>
  <c r="AM1529" i="24" s="1"/>
  <c r="AG1527" i="24"/>
  <c r="AJ1527" i="24" s="1"/>
  <c r="AM1527" i="24" s="1"/>
  <c r="AH1527" i="24"/>
  <c r="AK1527" i="24" s="1"/>
  <c r="AD1527" i="24"/>
  <c r="AH1525" i="24"/>
  <c r="AK1525" i="24" s="1"/>
  <c r="AG1525" i="24"/>
  <c r="AJ1525" i="24" s="1"/>
  <c r="AM1525" i="24" s="1"/>
  <c r="AD1525" i="24"/>
  <c r="AD1523" i="24"/>
  <c r="AG1523" i="24"/>
  <c r="AJ1523" i="24" s="1"/>
  <c r="AM1523" i="24" s="1"/>
  <c r="AH1523" i="24"/>
  <c r="AK1523" i="24" s="1"/>
  <c r="AG1521" i="24"/>
  <c r="AJ1521" i="24" s="1"/>
  <c r="AM1521" i="24" s="1"/>
  <c r="AH1521" i="24"/>
  <c r="AK1521" i="24" s="1"/>
  <c r="AD1521" i="24"/>
  <c r="AH1519" i="24"/>
  <c r="AK1519" i="24" s="1"/>
  <c r="AD1519" i="24"/>
  <c r="AG1519" i="24"/>
  <c r="AJ1519" i="24" s="1"/>
  <c r="AM1519" i="24" s="1"/>
  <c r="AD1517" i="24"/>
  <c r="AG1517" i="24"/>
  <c r="AJ1517" i="24" s="1"/>
  <c r="AM1517" i="24" s="1"/>
  <c r="AH1517" i="24"/>
  <c r="AK1517" i="24" s="1"/>
  <c r="AH1515" i="24"/>
  <c r="AK1515" i="24" s="1"/>
  <c r="AD1515" i="24"/>
  <c r="AG1515" i="24"/>
  <c r="AJ1515" i="24" s="1"/>
  <c r="AM1515" i="24" s="1"/>
  <c r="AG1513" i="24"/>
  <c r="AJ1513" i="24" s="1"/>
  <c r="AM1513" i="24" s="1"/>
  <c r="AH1513" i="24"/>
  <c r="AK1513" i="24" s="1"/>
  <c r="AD1513" i="24"/>
  <c r="AD1511" i="24"/>
  <c r="AG1511" i="24"/>
  <c r="AJ1511" i="24" s="1"/>
  <c r="AM1511" i="24" s="1"/>
  <c r="AH1511" i="24"/>
  <c r="AK1511" i="24" s="1"/>
  <c r="AH1509" i="24"/>
  <c r="AK1509" i="24" s="1"/>
  <c r="AD1509" i="24"/>
  <c r="AG1509" i="24"/>
  <c r="AJ1509" i="24" s="1"/>
  <c r="AM1509" i="24" s="1"/>
  <c r="AH1507" i="24"/>
  <c r="AK1507" i="24" s="1"/>
  <c r="AD1507" i="24"/>
  <c r="AG1507" i="24"/>
  <c r="AJ1507" i="24" s="1"/>
  <c r="AM1507" i="24" s="1"/>
  <c r="AG1505" i="24"/>
  <c r="AJ1505" i="24" s="1"/>
  <c r="AM1505" i="24" s="1"/>
  <c r="AH1505" i="24"/>
  <c r="AK1505" i="24" s="1"/>
  <c r="AD1505" i="24"/>
  <c r="AD1503" i="24"/>
  <c r="AG1503" i="24"/>
  <c r="AJ1503" i="24" s="1"/>
  <c r="AM1503" i="24" s="1"/>
  <c r="AH1503" i="24"/>
  <c r="AK1503" i="24" s="1"/>
  <c r="AH1501" i="24"/>
  <c r="AK1501" i="24" s="1"/>
  <c r="AD1501" i="24"/>
  <c r="AG1501" i="24"/>
  <c r="AJ1501" i="24" s="1"/>
  <c r="AM1501" i="24" s="1"/>
  <c r="AH1499" i="24"/>
  <c r="AK1499" i="24" s="1"/>
  <c r="AD1499" i="24"/>
  <c r="AG1499" i="24"/>
  <c r="AJ1499" i="24" s="1"/>
  <c r="AM1499" i="24" s="1"/>
  <c r="AG1497" i="24"/>
  <c r="AJ1497" i="24" s="1"/>
  <c r="AM1497" i="24" s="1"/>
  <c r="AH1497" i="24"/>
  <c r="AK1497" i="24" s="1"/>
  <c r="AD1497" i="24"/>
  <c r="AD1495" i="24"/>
  <c r="AG1495" i="24"/>
  <c r="AJ1495" i="24" s="1"/>
  <c r="AM1495" i="24" s="1"/>
  <c r="AH1495" i="24"/>
  <c r="AK1495" i="24" s="1"/>
  <c r="AH1493" i="24"/>
  <c r="AK1493" i="24" s="1"/>
  <c r="AD1493" i="24"/>
  <c r="AG1493" i="24"/>
  <c r="AJ1493" i="24" s="1"/>
  <c r="AM1493" i="24" s="1"/>
  <c r="AD1491" i="24"/>
  <c r="AG1491" i="24"/>
  <c r="AD1487" i="24"/>
  <c r="AG1487" i="24"/>
  <c r="AD1483" i="24"/>
  <c r="AG1483" i="24"/>
  <c r="AD1479" i="24"/>
  <c r="AG1479" i="24"/>
  <c r="AD1458" i="24"/>
  <c r="AG1458" i="24"/>
  <c r="AG1454" i="24"/>
  <c r="AD1454" i="24"/>
  <c r="AD1450" i="24"/>
  <c r="AG1450" i="24"/>
  <c r="AG1446" i="24"/>
  <c r="AJ1446" i="24" s="1"/>
  <c r="AM1446" i="24" s="1"/>
  <c r="AD1446" i="24"/>
  <c r="AH1446" i="24"/>
  <c r="AK1446" i="24" s="1"/>
  <c r="AD1444" i="24"/>
  <c r="AG1444" i="24"/>
  <c r="AJ1444" i="24" s="1"/>
  <c r="AM1444" i="24" s="1"/>
  <c r="AH1444" i="24"/>
  <c r="AK1444" i="24" s="1"/>
  <c r="AH1442" i="24"/>
  <c r="AK1442" i="24" s="1"/>
  <c r="AD1442" i="24"/>
  <c r="AG1442" i="24"/>
  <c r="AJ1442" i="24" s="1"/>
  <c r="AM1442" i="24" s="1"/>
  <c r="AH1440" i="24"/>
  <c r="AK1440" i="24" s="1"/>
  <c r="AG1440" i="24"/>
  <c r="AJ1440" i="24" s="1"/>
  <c r="AM1440" i="24" s="1"/>
  <c r="AD1440" i="24"/>
  <c r="AG1438" i="24"/>
  <c r="AJ1438" i="24" s="1"/>
  <c r="AM1438" i="24" s="1"/>
  <c r="AH1438" i="24"/>
  <c r="AK1438" i="24" s="1"/>
  <c r="AD1438" i="24"/>
  <c r="AD1436" i="24"/>
  <c r="AG1436" i="24"/>
  <c r="AJ1436" i="24" s="1"/>
  <c r="AM1436" i="24" s="1"/>
  <c r="AH1436" i="24"/>
  <c r="AK1436" i="24" s="1"/>
  <c r="AH1434" i="24"/>
  <c r="AK1434" i="24" s="1"/>
  <c r="AD1434" i="24"/>
  <c r="AG1434" i="24"/>
  <c r="AJ1434" i="24" s="1"/>
  <c r="AM1434" i="24" s="1"/>
  <c r="AH1432" i="24"/>
  <c r="AK1432" i="24" s="1"/>
  <c r="AD1432" i="24"/>
  <c r="AG1432" i="24"/>
  <c r="AJ1432" i="24" s="1"/>
  <c r="AM1432" i="24" s="1"/>
  <c r="AD1429" i="24"/>
  <c r="AG1429" i="24"/>
  <c r="AG1425" i="24"/>
  <c r="AD1425" i="24"/>
  <c r="AD1421" i="24"/>
  <c r="AG1421" i="24"/>
  <c r="AG1417" i="24"/>
  <c r="AD1417" i="24"/>
  <c r="AD1400" i="24"/>
  <c r="AG1400" i="24"/>
  <c r="AD1396" i="24"/>
  <c r="AG1396" i="24"/>
  <c r="AD1392" i="24"/>
  <c r="AG1392" i="24"/>
  <c r="AG1388" i="24"/>
  <c r="AD1388" i="24"/>
  <c r="AH1385" i="24"/>
  <c r="AK1385" i="24" s="1"/>
  <c r="AD1385" i="24"/>
  <c r="AG1385" i="24"/>
  <c r="AJ1385" i="24" s="1"/>
  <c r="AM1385" i="24" s="1"/>
  <c r="AD1383" i="24"/>
  <c r="AH1383" i="24"/>
  <c r="AK1383" i="24" s="1"/>
  <c r="AG1383" i="24"/>
  <c r="AJ1383" i="24" s="1"/>
  <c r="AM1383" i="24" s="1"/>
  <c r="AG1381" i="24"/>
  <c r="AJ1381" i="24" s="1"/>
  <c r="AM1381" i="24" s="1"/>
  <c r="AH1381" i="24"/>
  <c r="AK1381" i="24" s="1"/>
  <c r="AD1381" i="24"/>
  <c r="AH1379" i="24"/>
  <c r="AK1379" i="24" s="1"/>
  <c r="AD1379" i="24"/>
  <c r="AG1379" i="24"/>
  <c r="AJ1379" i="24" s="1"/>
  <c r="AM1379" i="24" s="1"/>
  <c r="AH1377" i="24"/>
  <c r="AK1377" i="24" s="1"/>
  <c r="AD1377" i="24"/>
  <c r="AG1377" i="24"/>
  <c r="AJ1377" i="24" s="1"/>
  <c r="AM1377" i="24" s="1"/>
  <c r="AD1375" i="24"/>
  <c r="AG1375" i="24"/>
  <c r="AJ1375" i="24" s="1"/>
  <c r="AM1375" i="24" s="1"/>
  <c r="AH1375" i="24"/>
  <c r="AK1375" i="24" s="1"/>
  <c r="AD1373" i="24"/>
  <c r="AG1373" i="24"/>
  <c r="AJ1373" i="24" s="1"/>
  <c r="AM1373" i="24" s="1"/>
  <c r="AH1373" i="24"/>
  <c r="AK1373" i="24" s="1"/>
  <c r="AD1371" i="24"/>
  <c r="AG1371" i="24"/>
  <c r="AD1367" i="24"/>
  <c r="AG1367" i="24"/>
  <c r="AD1363" i="24"/>
  <c r="AG1363" i="24"/>
  <c r="AD1359" i="24"/>
  <c r="AG1359" i="24"/>
  <c r="AD1325" i="24"/>
  <c r="AG1325" i="24"/>
  <c r="AD1321" i="24"/>
  <c r="AG1321" i="24"/>
  <c r="AD1317" i="24"/>
  <c r="AG1317" i="24"/>
  <c r="AD1313" i="24"/>
  <c r="AG1313" i="24"/>
  <c r="AG1310" i="24"/>
  <c r="AJ1310" i="24" s="1"/>
  <c r="AM1310" i="24" s="1"/>
  <c r="AH1310" i="24"/>
  <c r="AK1310" i="24" s="1"/>
  <c r="AD1310" i="24"/>
  <c r="AH1308" i="24"/>
  <c r="AK1308" i="24" s="1"/>
  <c r="AD1308" i="24"/>
  <c r="AG1308" i="24"/>
  <c r="AJ1308" i="24" s="1"/>
  <c r="AM1308" i="24" s="1"/>
  <c r="AD1306" i="24"/>
  <c r="AG1306" i="24"/>
  <c r="AJ1306" i="24" s="1"/>
  <c r="AM1306" i="24" s="1"/>
  <c r="AH1306" i="24"/>
  <c r="AK1306" i="24" s="1"/>
  <c r="AG1304" i="24"/>
  <c r="AJ1304" i="24" s="1"/>
  <c r="AM1304" i="24" s="1"/>
  <c r="AH1304" i="24"/>
  <c r="AK1304" i="24" s="1"/>
  <c r="AD1304" i="24"/>
  <c r="AG1302" i="24"/>
  <c r="AJ1302" i="24" s="1"/>
  <c r="AM1302" i="24" s="1"/>
  <c r="AH1302" i="24"/>
  <c r="AK1302" i="24" s="1"/>
  <c r="AD1302" i="24"/>
  <c r="AH1300" i="24"/>
  <c r="AK1300" i="24" s="1"/>
  <c r="AD1300" i="24"/>
  <c r="AG1300" i="24"/>
  <c r="AJ1300" i="24" s="1"/>
  <c r="AM1300" i="24" s="1"/>
  <c r="AG1298" i="24"/>
  <c r="AJ1298" i="24" s="1"/>
  <c r="AM1298" i="24" s="1"/>
  <c r="AH1298" i="24"/>
  <c r="AK1298" i="24" s="1"/>
  <c r="AD1298" i="24"/>
  <c r="AG1296" i="24"/>
  <c r="AJ1296" i="24" s="1"/>
  <c r="AM1296" i="24" s="1"/>
  <c r="AH1296" i="24"/>
  <c r="AK1296" i="24" s="1"/>
  <c r="AD1296" i="24"/>
  <c r="AG1294" i="24"/>
  <c r="AJ1294" i="24" s="1"/>
  <c r="AM1294" i="24" s="1"/>
  <c r="AH1294" i="24"/>
  <c r="AK1294" i="24" s="1"/>
  <c r="AD1294" i="24"/>
  <c r="AG1292" i="24"/>
  <c r="AJ1292" i="24" s="1"/>
  <c r="AM1292" i="24" s="1"/>
  <c r="AD1292" i="24"/>
  <c r="AH1292" i="24"/>
  <c r="AK1292" i="24" s="1"/>
  <c r="AG1290" i="24"/>
  <c r="AJ1290" i="24" s="1"/>
  <c r="AM1290" i="24" s="1"/>
  <c r="AD1290" i="24"/>
  <c r="AH1290" i="24"/>
  <c r="AK1290" i="24" s="1"/>
  <c r="AD1288" i="24"/>
  <c r="AG1288" i="24"/>
  <c r="AJ1288" i="24" s="1"/>
  <c r="AM1288" i="24" s="1"/>
  <c r="AH1288" i="24"/>
  <c r="AK1288" i="24" s="1"/>
  <c r="AG1286" i="24"/>
  <c r="AJ1286" i="24" s="1"/>
  <c r="AM1286" i="24" s="1"/>
  <c r="AH1286" i="24"/>
  <c r="AK1286" i="24" s="1"/>
  <c r="AD1286" i="24"/>
  <c r="AH1284" i="24"/>
  <c r="AK1284" i="24" s="1"/>
  <c r="AD1284" i="24"/>
  <c r="AG1284" i="24"/>
  <c r="AJ1284" i="24" s="1"/>
  <c r="AM1284" i="24" s="1"/>
  <c r="AG1282" i="24"/>
  <c r="AJ1282" i="24" s="1"/>
  <c r="AM1282" i="24" s="1"/>
  <c r="AH1282" i="24"/>
  <c r="AK1282" i="24" s="1"/>
  <c r="AD1282" i="24"/>
  <c r="AD1279" i="24"/>
  <c r="AG1279" i="24"/>
  <c r="AD1275" i="24"/>
  <c r="AG1275" i="24"/>
  <c r="AD1271" i="24"/>
  <c r="AG1271" i="24"/>
  <c r="AD1267" i="24"/>
  <c r="AG1267" i="24"/>
  <c r="AD1253" i="24"/>
  <c r="AG1253" i="24"/>
  <c r="AG1249" i="24"/>
  <c r="AD1249" i="24"/>
  <c r="AD1245" i="24"/>
  <c r="AG1245" i="24"/>
  <c r="AH1241" i="24"/>
  <c r="AK1241" i="24" s="1"/>
  <c r="AD1241" i="24"/>
  <c r="AG1241" i="24"/>
  <c r="AJ1241" i="24" s="1"/>
  <c r="AM1241" i="24" s="1"/>
  <c r="AG1238" i="24"/>
  <c r="AD1238" i="24"/>
  <c r="AG1234" i="24"/>
  <c r="AD1234" i="24"/>
  <c r="AG1230" i="24"/>
  <c r="AD1230" i="24"/>
  <c r="AG1226" i="24"/>
  <c r="AD1226" i="24"/>
  <c r="AG1192" i="24"/>
  <c r="AD1192" i="24"/>
  <c r="AG1188" i="24"/>
  <c r="AD1188" i="24"/>
  <c r="AD1184" i="24"/>
  <c r="AG1184" i="24"/>
  <c r="AG1180" i="24"/>
  <c r="AJ1180" i="24" s="1"/>
  <c r="AM1180" i="24" s="1"/>
  <c r="AH1180" i="24"/>
  <c r="AK1180" i="24" s="1"/>
  <c r="AD1180" i="24"/>
  <c r="AG1178" i="24"/>
  <c r="AJ1178" i="24" s="1"/>
  <c r="AM1178" i="24" s="1"/>
  <c r="AD1178" i="24"/>
  <c r="AH1178" i="24"/>
  <c r="AK1178" i="24" s="1"/>
  <c r="AG1176" i="24"/>
  <c r="AJ1176" i="24" s="1"/>
  <c r="AM1176" i="24" s="1"/>
  <c r="AD1176" i="24"/>
  <c r="AH1176" i="24"/>
  <c r="AK1176" i="24" s="1"/>
  <c r="AG1174" i="24"/>
  <c r="AJ1174" i="24" s="1"/>
  <c r="AM1174" i="24" s="1"/>
  <c r="AH1174" i="24"/>
  <c r="AK1174" i="24" s="1"/>
  <c r="AD1174" i="24"/>
  <c r="AG1172" i="24"/>
  <c r="AJ1172" i="24" s="1"/>
  <c r="AM1172" i="24" s="1"/>
  <c r="AH1172" i="24"/>
  <c r="AK1172" i="24" s="1"/>
  <c r="AD1172" i="24"/>
  <c r="AG1170" i="24"/>
  <c r="AJ1170" i="24" s="1"/>
  <c r="AM1170" i="24" s="1"/>
  <c r="AD1170" i="24"/>
  <c r="AH1170" i="24"/>
  <c r="AK1170" i="24" s="1"/>
  <c r="AG1168" i="24"/>
  <c r="AJ1168" i="24" s="1"/>
  <c r="AM1168" i="24" s="1"/>
  <c r="AH1168" i="24"/>
  <c r="AK1168" i="24" s="1"/>
  <c r="AD1168" i="24"/>
  <c r="AG1166" i="24"/>
  <c r="AJ1166" i="24" s="1"/>
  <c r="AM1166" i="24" s="1"/>
  <c r="AH1166" i="24"/>
  <c r="AK1166" i="24" s="1"/>
  <c r="AD1166" i="24"/>
  <c r="AG1164" i="24"/>
  <c r="AJ1164" i="24" s="1"/>
  <c r="AM1164" i="24" s="1"/>
  <c r="AH1164" i="24"/>
  <c r="AK1164" i="24" s="1"/>
  <c r="AD1164" i="24"/>
  <c r="AG1162" i="24"/>
  <c r="AJ1162" i="24" s="1"/>
  <c r="AM1162" i="24" s="1"/>
  <c r="AD1162" i="24"/>
  <c r="AH1162" i="24"/>
  <c r="AK1162" i="24" s="1"/>
  <c r="AD1160" i="24"/>
  <c r="AG1160" i="24"/>
  <c r="AJ1160" i="24" s="1"/>
  <c r="AM1160" i="24" s="1"/>
  <c r="AH1160" i="24"/>
  <c r="AK1160" i="24" s="1"/>
  <c r="AG1158" i="24"/>
  <c r="AJ1158" i="24" s="1"/>
  <c r="AM1158" i="24" s="1"/>
  <c r="AH1158" i="24"/>
  <c r="AK1158" i="24" s="1"/>
  <c r="AD1158" i="24"/>
  <c r="AG1156" i="24"/>
  <c r="AJ1156" i="24" s="1"/>
  <c r="AM1156" i="24" s="1"/>
  <c r="AH1156" i="24"/>
  <c r="AK1156" i="24" s="1"/>
  <c r="AD1156" i="24"/>
  <c r="AG1154" i="24"/>
  <c r="AJ1154" i="24" s="1"/>
  <c r="AM1154" i="24" s="1"/>
  <c r="AD1154" i="24"/>
  <c r="AH1154" i="24"/>
  <c r="AK1154" i="24" s="1"/>
  <c r="AG1152" i="24"/>
  <c r="AJ1152" i="24" s="1"/>
  <c r="AM1152" i="24" s="1"/>
  <c r="AH1152" i="24"/>
  <c r="AK1152" i="24" s="1"/>
  <c r="AD1152" i="24"/>
  <c r="AG1150" i="24"/>
  <c r="AD1150" i="24"/>
  <c r="AD1146" i="24"/>
  <c r="AG1146" i="24"/>
  <c r="AD1142" i="24"/>
  <c r="AG1142" i="24"/>
  <c r="AD1138" i="24"/>
  <c r="AG1138" i="24"/>
  <c r="AD1104" i="24"/>
  <c r="AG1104" i="24"/>
  <c r="AD1100" i="24"/>
  <c r="AG1100" i="24"/>
  <c r="AD1096" i="24"/>
  <c r="AG1096" i="24"/>
  <c r="AD1092" i="24"/>
  <c r="AG1092" i="24"/>
  <c r="AH1089" i="24"/>
  <c r="AK1089" i="24" s="1"/>
  <c r="AD1089" i="24"/>
  <c r="AG1089" i="24"/>
  <c r="AJ1089" i="24" s="1"/>
  <c r="AM1089" i="24" s="1"/>
  <c r="AG1087" i="24"/>
  <c r="AJ1087" i="24" s="1"/>
  <c r="AM1087" i="24" s="1"/>
  <c r="AH1087" i="24"/>
  <c r="AK1087" i="24" s="1"/>
  <c r="AD1087" i="24"/>
  <c r="AH1085" i="24"/>
  <c r="AK1085" i="24" s="1"/>
  <c r="AD1085" i="24"/>
  <c r="AG1085" i="24"/>
  <c r="AJ1085" i="24" s="1"/>
  <c r="AM1085" i="24" s="1"/>
  <c r="AG1083" i="24"/>
  <c r="AJ1083" i="24" s="1"/>
  <c r="AM1083" i="24" s="1"/>
  <c r="AH1083" i="24"/>
  <c r="AK1083" i="24" s="1"/>
  <c r="AD1083" i="24"/>
  <c r="AH1081" i="24"/>
  <c r="AK1081" i="24" s="1"/>
  <c r="AD1081" i="24"/>
  <c r="AG1081" i="24"/>
  <c r="AJ1081" i="24" s="1"/>
  <c r="AM1081" i="24" s="1"/>
  <c r="AG1079" i="24"/>
  <c r="AJ1079" i="24" s="1"/>
  <c r="AM1079" i="24" s="1"/>
  <c r="AH1079" i="24"/>
  <c r="AK1079" i="24" s="1"/>
  <c r="AD1079" i="24"/>
  <c r="AH1077" i="24"/>
  <c r="AK1077" i="24" s="1"/>
  <c r="AD1077" i="24"/>
  <c r="AG1077" i="24"/>
  <c r="AJ1077" i="24" s="1"/>
  <c r="AM1077" i="24" s="1"/>
  <c r="AG1075" i="24"/>
  <c r="AJ1075" i="24" s="1"/>
  <c r="AM1075" i="24" s="1"/>
  <c r="AH1075" i="24"/>
  <c r="AK1075" i="24" s="1"/>
  <c r="AD1075" i="24"/>
  <c r="AH1073" i="24"/>
  <c r="AK1073" i="24" s="1"/>
  <c r="AD1073" i="24"/>
  <c r="AG1073" i="24"/>
  <c r="AJ1073" i="24" s="1"/>
  <c r="AM1073" i="24" s="1"/>
  <c r="AG1071" i="24"/>
  <c r="AJ1071" i="24" s="1"/>
  <c r="AM1071" i="24" s="1"/>
  <c r="AH1071" i="24"/>
  <c r="AK1071" i="24" s="1"/>
  <c r="AD1071" i="24"/>
  <c r="AH1069" i="24"/>
  <c r="AK1069" i="24" s="1"/>
  <c r="AD1069" i="24"/>
  <c r="AG1069" i="24"/>
  <c r="AJ1069" i="24" s="1"/>
  <c r="AM1069" i="24" s="1"/>
  <c r="AG1067" i="24"/>
  <c r="AJ1067" i="24" s="1"/>
  <c r="AM1067" i="24" s="1"/>
  <c r="AH1067" i="24"/>
  <c r="AK1067" i="24" s="1"/>
  <c r="AD1067" i="24"/>
  <c r="AD1065" i="24"/>
  <c r="AG1065" i="24"/>
  <c r="AD1061" i="24"/>
  <c r="AG1061" i="24"/>
  <c r="AD1057" i="24"/>
  <c r="AG1057" i="24"/>
  <c r="AD1053" i="24"/>
  <c r="AG1053" i="24"/>
  <c r="AG1009" i="24"/>
  <c r="AD1009" i="24"/>
  <c r="AD1005" i="24"/>
  <c r="AG1005" i="24"/>
  <c r="AG1001" i="24"/>
  <c r="AD1001" i="24"/>
  <c r="AD997" i="24"/>
  <c r="AG997" i="24"/>
  <c r="AG994" i="24"/>
  <c r="AJ994" i="24" s="1"/>
  <c r="AM994" i="24" s="1"/>
  <c r="AH994" i="24"/>
  <c r="AK994" i="24" s="1"/>
  <c r="AD994" i="24"/>
  <c r="AD992" i="24"/>
  <c r="AG992" i="24"/>
  <c r="AJ992" i="24" s="1"/>
  <c r="AM992" i="24" s="1"/>
  <c r="AH992" i="24"/>
  <c r="AK992" i="24" s="1"/>
  <c r="AH990" i="24"/>
  <c r="AK990" i="24" s="1"/>
  <c r="AD990" i="24"/>
  <c r="AG990" i="24"/>
  <c r="AJ990" i="24" s="1"/>
  <c r="AM990" i="24" s="1"/>
  <c r="AH988" i="24"/>
  <c r="AK988" i="24" s="1"/>
  <c r="AD988" i="24"/>
  <c r="AG988" i="24"/>
  <c r="AJ988" i="24" s="1"/>
  <c r="AM988" i="24" s="1"/>
  <c r="AG986" i="24"/>
  <c r="AJ986" i="24" s="1"/>
  <c r="AM986" i="24" s="1"/>
  <c r="AH986" i="24"/>
  <c r="AK986" i="24" s="1"/>
  <c r="AD986" i="24"/>
  <c r="AD984" i="24"/>
  <c r="AG984" i="24"/>
  <c r="AJ984" i="24" s="1"/>
  <c r="AM984" i="24" s="1"/>
  <c r="AH984" i="24"/>
  <c r="AK984" i="24" s="1"/>
  <c r="AH982" i="24"/>
  <c r="AK982" i="24" s="1"/>
  <c r="AD982" i="24"/>
  <c r="AG982" i="24"/>
  <c r="AJ982" i="24" s="1"/>
  <c r="AM982" i="24" s="1"/>
  <c r="AH980" i="24"/>
  <c r="AK980" i="24" s="1"/>
  <c r="AD980" i="24"/>
  <c r="AG980" i="24"/>
  <c r="AJ980" i="24" s="1"/>
  <c r="AM980" i="24" s="1"/>
  <c r="AG978" i="24"/>
  <c r="AJ978" i="24" s="1"/>
  <c r="AM978" i="24" s="1"/>
  <c r="AH978" i="24"/>
  <c r="AK978" i="24" s="1"/>
  <c r="AD978" i="24"/>
  <c r="AD976" i="24"/>
  <c r="AG976" i="24"/>
  <c r="AJ976" i="24" s="1"/>
  <c r="AM976" i="24" s="1"/>
  <c r="AH976" i="24"/>
  <c r="AK976" i="24" s="1"/>
  <c r="AH974" i="24"/>
  <c r="AK974" i="24" s="1"/>
  <c r="AD974" i="24"/>
  <c r="AG974" i="24"/>
  <c r="AJ974" i="24" s="1"/>
  <c r="AM974" i="24" s="1"/>
  <c r="AH972" i="24"/>
  <c r="AK972" i="24" s="1"/>
  <c r="AD972" i="24"/>
  <c r="AG972" i="24"/>
  <c r="AJ972" i="24" s="1"/>
  <c r="AM972" i="24" s="1"/>
  <c r="AG970" i="24"/>
  <c r="AJ970" i="24" s="1"/>
  <c r="AM970" i="24" s="1"/>
  <c r="AH970" i="24"/>
  <c r="AK970" i="24" s="1"/>
  <c r="AD970" i="24"/>
  <c r="AD968" i="24"/>
  <c r="AG968" i="24"/>
  <c r="AJ968" i="24" s="1"/>
  <c r="AM968" i="24" s="1"/>
  <c r="AH968" i="24"/>
  <c r="AK968" i="24" s="1"/>
  <c r="AH966" i="24"/>
  <c r="AK966" i="24" s="1"/>
  <c r="AD966" i="24"/>
  <c r="AG966" i="24"/>
  <c r="AJ966" i="24" s="1"/>
  <c r="AM966" i="24" s="1"/>
  <c r="AH964" i="24"/>
  <c r="AK964" i="24" s="1"/>
  <c r="AD964" i="24"/>
  <c r="AG964" i="24"/>
  <c r="AJ964" i="24" s="1"/>
  <c r="AM964" i="24" s="1"/>
  <c r="AG962" i="24"/>
  <c r="AJ962" i="24" s="1"/>
  <c r="AM962" i="24" s="1"/>
  <c r="AH962" i="24"/>
  <c r="AK962" i="24" s="1"/>
  <c r="AD962" i="24"/>
  <c r="AD960" i="24"/>
  <c r="AG960" i="24"/>
  <c r="AJ960" i="24" s="1"/>
  <c r="AM960" i="24" s="1"/>
  <c r="AH960" i="24"/>
  <c r="AK960" i="24" s="1"/>
  <c r="AH958" i="24"/>
  <c r="AK958" i="24" s="1"/>
  <c r="AD958" i="24"/>
  <c r="AG958" i="24"/>
  <c r="AJ958" i="24" s="1"/>
  <c r="AM958" i="24" s="1"/>
  <c r="AH956" i="24"/>
  <c r="AK956" i="24" s="1"/>
  <c r="AD956" i="24"/>
  <c r="AG956" i="24"/>
  <c r="AJ956" i="24" s="1"/>
  <c r="AM956" i="24" s="1"/>
  <c r="AG953" i="24"/>
  <c r="AD953" i="24"/>
  <c r="AD949" i="24"/>
  <c r="AG949" i="24"/>
  <c r="AG945" i="24"/>
  <c r="AD945" i="24"/>
  <c r="AD941" i="24"/>
  <c r="AG941" i="24"/>
  <c r="AD897" i="24"/>
  <c r="AG897" i="24"/>
  <c r="AD893" i="24"/>
  <c r="AG893" i="24"/>
  <c r="AD889" i="24"/>
  <c r="AG889" i="24"/>
  <c r="AD885" i="24"/>
  <c r="AG885" i="24"/>
  <c r="AJ885" i="24" s="1"/>
  <c r="AM885" i="24" s="1"/>
  <c r="AH885" i="24"/>
  <c r="AK885" i="24" s="1"/>
  <c r="AH883" i="24"/>
  <c r="AK883" i="24" s="1"/>
  <c r="AD883" i="24"/>
  <c r="AG883" i="24"/>
  <c r="AJ883" i="24" s="1"/>
  <c r="AM883" i="24" s="1"/>
  <c r="AH881" i="24"/>
  <c r="AK881" i="24" s="1"/>
  <c r="AD881" i="24"/>
  <c r="AG881" i="24"/>
  <c r="AJ881" i="24" s="1"/>
  <c r="AM881" i="24" s="1"/>
  <c r="AG879" i="24"/>
  <c r="AJ879" i="24" s="1"/>
  <c r="AM879" i="24" s="1"/>
  <c r="AH879" i="24"/>
  <c r="AK879" i="24" s="1"/>
  <c r="AD879" i="24"/>
  <c r="AD877" i="24"/>
  <c r="AG877" i="24"/>
  <c r="AJ877" i="24" s="1"/>
  <c r="AM877" i="24" s="1"/>
  <c r="AH877" i="24"/>
  <c r="AK877" i="24" s="1"/>
  <c r="AH875" i="24"/>
  <c r="AK875" i="24" s="1"/>
  <c r="AD875" i="24"/>
  <c r="AG875" i="24"/>
  <c r="AJ875" i="24" s="1"/>
  <c r="AM875" i="24" s="1"/>
  <c r="AH873" i="24"/>
  <c r="AK873" i="24" s="1"/>
  <c r="AD873" i="24"/>
  <c r="AG873" i="24"/>
  <c r="AJ873" i="24" s="1"/>
  <c r="AM873" i="24" s="1"/>
  <c r="AG871" i="24"/>
  <c r="AJ871" i="24" s="1"/>
  <c r="AM871" i="24" s="1"/>
  <c r="AH871" i="24"/>
  <c r="AK871" i="24" s="1"/>
  <c r="AD871" i="24"/>
  <c r="AD869" i="24"/>
  <c r="AG869" i="24"/>
  <c r="AJ869" i="24" s="1"/>
  <c r="AM869" i="24" s="1"/>
  <c r="AH869" i="24"/>
  <c r="AK869" i="24" s="1"/>
  <c r="AH867" i="24"/>
  <c r="AK867" i="24" s="1"/>
  <c r="AD867" i="24"/>
  <c r="AG867" i="24"/>
  <c r="AJ867" i="24" s="1"/>
  <c r="AM867" i="24" s="1"/>
  <c r="AH865" i="24"/>
  <c r="AK865" i="24" s="1"/>
  <c r="AD865" i="24"/>
  <c r="AG865" i="24"/>
  <c r="AJ865" i="24" s="1"/>
  <c r="AM865" i="24" s="1"/>
  <c r="AG863" i="24"/>
  <c r="AJ863" i="24" s="1"/>
  <c r="AM863" i="24" s="1"/>
  <c r="AH863" i="24"/>
  <c r="AK863" i="24" s="1"/>
  <c r="AD863" i="24"/>
  <c r="AD861" i="24"/>
  <c r="AG861" i="24"/>
  <c r="AJ861" i="24" s="1"/>
  <c r="AM861" i="24" s="1"/>
  <c r="AH861" i="24"/>
  <c r="AK861" i="24" s="1"/>
  <c r="AH859" i="24"/>
  <c r="AK859" i="24" s="1"/>
  <c r="AD859" i="24"/>
  <c r="AG859" i="24"/>
  <c r="AJ859" i="24" s="1"/>
  <c r="AM859" i="24" s="1"/>
  <c r="AH857" i="24"/>
  <c r="AK857" i="24" s="1"/>
  <c r="AD857" i="24"/>
  <c r="AG857" i="24"/>
  <c r="AJ857" i="24" s="1"/>
  <c r="AM857" i="24" s="1"/>
  <c r="AG855" i="24"/>
  <c r="AJ855" i="24" s="1"/>
  <c r="AM855" i="24" s="1"/>
  <c r="AH855" i="24"/>
  <c r="AK855" i="24" s="1"/>
  <c r="AD855" i="24"/>
  <c r="AD853" i="24"/>
  <c r="AG853" i="24"/>
  <c r="AJ853" i="24" s="1"/>
  <c r="AM853" i="24" s="1"/>
  <c r="AH853" i="24"/>
  <c r="AK853" i="24" s="1"/>
  <c r="AH851" i="24"/>
  <c r="AK851" i="24" s="1"/>
  <c r="AD851" i="24"/>
  <c r="AG851" i="24"/>
  <c r="AJ851" i="24" s="1"/>
  <c r="AM851" i="24" s="1"/>
  <c r="AH849" i="24"/>
  <c r="AK849" i="24" s="1"/>
  <c r="AD849" i="24"/>
  <c r="AG849" i="24"/>
  <c r="AJ849" i="24" s="1"/>
  <c r="AM849" i="24" s="1"/>
  <c r="AD847" i="24"/>
  <c r="AG847" i="24"/>
  <c r="AJ847" i="24" s="1"/>
  <c r="AM847" i="24" s="1"/>
  <c r="AH847" i="24"/>
  <c r="AK847" i="24" s="1"/>
  <c r="AD845" i="24"/>
  <c r="AG845" i="24"/>
  <c r="AG841" i="24"/>
  <c r="AD841" i="24"/>
  <c r="AD837" i="24"/>
  <c r="AG837" i="24"/>
  <c r="AD833" i="24"/>
  <c r="AG833" i="24"/>
  <c r="AD789" i="24"/>
  <c r="AG789" i="24"/>
  <c r="AD785" i="24"/>
  <c r="AG785" i="24"/>
  <c r="AD781" i="24"/>
  <c r="AG781" i="24"/>
  <c r="AG777" i="24"/>
  <c r="AD777" i="24"/>
  <c r="AD774" i="24"/>
  <c r="AH774" i="24"/>
  <c r="AK774" i="24" s="1"/>
  <c r="AG774" i="24"/>
  <c r="AJ774" i="24" s="1"/>
  <c r="AM774" i="24" s="1"/>
  <c r="AH772" i="24"/>
  <c r="AK772" i="24" s="1"/>
  <c r="AD772" i="24"/>
  <c r="AG772" i="24"/>
  <c r="AJ772" i="24" s="1"/>
  <c r="AM772" i="24" s="1"/>
  <c r="AH770" i="24"/>
  <c r="AK770" i="24" s="1"/>
  <c r="AG770" i="24"/>
  <c r="AJ770" i="24" s="1"/>
  <c r="AM770" i="24" s="1"/>
  <c r="AD770" i="24"/>
  <c r="AH768" i="24"/>
  <c r="AK768" i="24" s="1"/>
  <c r="AD768" i="24"/>
  <c r="AG768" i="24"/>
  <c r="AJ768" i="24" s="1"/>
  <c r="AM768" i="24" s="1"/>
  <c r="AH766" i="24"/>
  <c r="AK766" i="24" s="1"/>
  <c r="AG766" i="24"/>
  <c r="AJ766" i="24" s="1"/>
  <c r="AM766" i="24" s="1"/>
  <c r="AD766" i="24"/>
  <c r="AH764" i="24"/>
  <c r="AK764" i="24" s="1"/>
  <c r="AD764" i="24"/>
  <c r="AG764" i="24"/>
  <c r="AJ764" i="24" s="1"/>
  <c r="AM764" i="24" s="1"/>
  <c r="AH762" i="24"/>
  <c r="AK762" i="24" s="1"/>
  <c r="AG762" i="24"/>
  <c r="AJ762" i="24" s="1"/>
  <c r="AM762" i="24" s="1"/>
  <c r="AD762" i="24"/>
  <c r="AH760" i="24"/>
  <c r="AK760" i="24" s="1"/>
  <c r="AD760" i="24"/>
  <c r="AG760" i="24"/>
  <c r="AJ760" i="24" s="1"/>
  <c r="AM760" i="24" s="1"/>
  <c r="AH758" i="24"/>
  <c r="AK758" i="24" s="1"/>
  <c r="AG758" i="24"/>
  <c r="AJ758" i="24" s="1"/>
  <c r="AM758" i="24" s="1"/>
  <c r="AD758" i="24"/>
  <c r="AH756" i="24"/>
  <c r="AK756" i="24" s="1"/>
  <c r="AD756" i="24"/>
  <c r="AG756" i="24"/>
  <c r="AJ756" i="24" s="1"/>
  <c r="AM756" i="24" s="1"/>
  <c r="AH754" i="24"/>
  <c r="AK754" i="24" s="1"/>
  <c r="AG754" i="24"/>
  <c r="AJ754" i="24" s="1"/>
  <c r="AM754" i="24" s="1"/>
  <c r="AD754" i="24"/>
  <c r="AH752" i="24"/>
  <c r="AK752" i="24" s="1"/>
  <c r="AD752" i="24"/>
  <c r="AG752" i="24"/>
  <c r="AJ752" i="24" s="1"/>
  <c r="AM752" i="24" s="1"/>
  <c r="AH750" i="24"/>
  <c r="AK750" i="24" s="1"/>
  <c r="AG750" i="24"/>
  <c r="AJ750" i="24" s="1"/>
  <c r="AM750" i="24" s="1"/>
  <c r="AD750" i="24"/>
  <c r="AH748" i="24"/>
  <c r="AK748" i="24" s="1"/>
  <c r="AD748" i="24"/>
  <c r="AG748" i="24"/>
  <c r="AJ748" i="24" s="1"/>
  <c r="AM748" i="24" s="1"/>
  <c r="AH746" i="24"/>
  <c r="AK746" i="24" s="1"/>
  <c r="AG746" i="24"/>
  <c r="AJ746" i="24" s="1"/>
  <c r="AM746" i="24" s="1"/>
  <c r="AD746" i="24"/>
  <c r="AH744" i="24"/>
  <c r="AK744" i="24" s="1"/>
  <c r="AD744" i="24"/>
  <c r="AG744" i="24"/>
  <c r="AJ744" i="24" s="1"/>
  <c r="AM744" i="24" s="1"/>
  <c r="AH742" i="24"/>
  <c r="AK742" i="24" s="1"/>
  <c r="AG742" i="24"/>
  <c r="AJ742" i="24" s="1"/>
  <c r="AM742" i="24" s="1"/>
  <c r="AD742" i="24"/>
  <c r="AH740" i="24"/>
  <c r="AK740" i="24" s="1"/>
  <c r="AD740" i="24"/>
  <c r="AG740" i="24"/>
  <c r="AJ740" i="24" s="1"/>
  <c r="AM740" i="24" s="1"/>
  <c r="AH738" i="24"/>
  <c r="AK738" i="24" s="1"/>
  <c r="AG738" i="24"/>
  <c r="AJ738" i="24" s="1"/>
  <c r="AM738" i="24" s="1"/>
  <c r="AD738" i="24"/>
  <c r="AH736" i="24"/>
  <c r="AK736" i="24" s="1"/>
  <c r="AD736" i="24"/>
  <c r="AG736" i="24"/>
  <c r="AJ736" i="24" s="1"/>
  <c r="AM736" i="24" s="1"/>
  <c r="AH734" i="24"/>
  <c r="AK734" i="24" s="1"/>
  <c r="AG734" i="24"/>
  <c r="AJ734" i="24" s="1"/>
  <c r="AM734" i="24" s="1"/>
  <c r="AD734" i="24"/>
  <c r="AH732" i="24"/>
  <c r="AK732" i="24" s="1"/>
  <c r="AD732" i="24"/>
  <c r="AG732" i="24"/>
  <c r="AJ732" i="24" s="1"/>
  <c r="AM732" i="24" s="1"/>
  <c r="AH730" i="24"/>
  <c r="AK730" i="24" s="1"/>
  <c r="AG730" i="24"/>
  <c r="AJ730" i="24" s="1"/>
  <c r="AM730" i="24" s="1"/>
  <c r="AD730" i="24"/>
  <c r="AH728" i="24"/>
  <c r="AK728" i="24" s="1"/>
  <c r="AD728" i="24"/>
  <c r="AG728" i="24"/>
  <c r="AJ728" i="24" s="1"/>
  <c r="AM728" i="24" s="1"/>
  <c r="AH726" i="24"/>
  <c r="AK726" i="24" s="1"/>
  <c r="AG726" i="24"/>
  <c r="AJ726" i="24" s="1"/>
  <c r="AM726" i="24" s="1"/>
  <c r="AD726" i="24"/>
  <c r="AG723" i="24"/>
  <c r="AD723" i="24"/>
  <c r="AG719" i="24"/>
  <c r="AD719" i="24"/>
  <c r="AG715" i="24"/>
  <c r="AD715" i="24"/>
  <c r="AG711" i="24"/>
  <c r="AD711" i="24"/>
  <c r="AG657" i="24"/>
  <c r="AD657" i="24"/>
  <c r="AG653" i="24"/>
  <c r="AD653" i="24"/>
  <c r="AG649" i="24"/>
  <c r="AD649" i="24"/>
  <c r="AD645" i="24"/>
  <c r="AG645" i="24"/>
  <c r="AJ645" i="24" s="1"/>
  <c r="AM645" i="24" s="1"/>
  <c r="AH645" i="24"/>
  <c r="AK645" i="24" s="1"/>
  <c r="AH643" i="24"/>
  <c r="AK643" i="24" s="1"/>
  <c r="AG643" i="24"/>
  <c r="AJ643" i="24" s="1"/>
  <c r="AM643" i="24" s="1"/>
  <c r="AD643" i="24"/>
  <c r="AG641" i="24"/>
  <c r="AJ641" i="24" s="1"/>
  <c r="AM641" i="24" s="1"/>
  <c r="AD641" i="24"/>
  <c r="AH641" i="24"/>
  <c r="AK641" i="24" s="1"/>
  <c r="AH639" i="24"/>
  <c r="AK639" i="24" s="1"/>
  <c r="AD639" i="24"/>
  <c r="AG639" i="24"/>
  <c r="AJ639" i="24" s="1"/>
  <c r="AM639" i="24" s="1"/>
  <c r="AG637" i="24"/>
  <c r="AJ637" i="24" s="1"/>
  <c r="AM637" i="24" s="1"/>
  <c r="AD637" i="24"/>
  <c r="AH637" i="24"/>
  <c r="AK637" i="24" s="1"/>
  <c r="AH635" i="24"/>
  <c r="AK635" i="24" s="1"/>
  <c r="AG635" i="24"/>
  <c r="AJ635" i="24" s="1"/>
  <c r="AM635" i="24" s="1"/>
  <c r="AD635" i="24"/>
  <c r="AD633" i="24"/>
  <c r="AH633" i="24"/>
  <c r="AK633" i="24" s="1"/>
  <c r="AG633" i="24"/>
  <c r="AJ633" i="24" s="1"/>
  <c r="AM633" i="24" s="1"/>
  <c r="AH631" i="24"/>
  <c r="AK631" i="24" s="1"/>
  <c r="AG631" i="24"/>
  <c r="AJ631" i="24" s="1"/>
  <c r="AM631" i="24" s="1"/>
  <c r="AD631" i="24"/>
  <c r="AD629" i="24"/>
  <c r="AG629" i="24"/>
  <c r="AJ629" i="24" s="1"/>
  <c r="AM629" i="24" s="1"/>
  <c r="AH629" i="24"/>
  <c r="AK629" i="24" s="1"/>
  <c r="AH627" i="24"/>
  <c r="AK627" i="24" s="1"/>
  <c r="AG627" i="24"/>
  <c r="AJ627" i="24" s="1"/>
  <c r="AM627" i="24" s="1"/>
  <c r="AD627" i="24"/>
  <c r="AG625" i="24"/>
  <c r="AJ625" i="24" s="1"/>
  <c r="AM625" i="24" s="1"/>
  <c r="AH625" i="24"/>
  <c r="AK625" i="24" s="1"/>
  <c r="AD625" i="24"/>
  <c r="AH623" i="24"/>
  <c r="AK623" i="24" s="1"/>
  <c r="AD623" i="24"/>
  <c r="AG623" i="24"/>
  <c r="AJ623" i="24" s="1"/>
  <c r="AM623" i="24" s="1"/>
  <c r="AD621" i="24"/>
  <c r="AH621" i="24"/>
  <c r="AK621" i="24" s="1"/>
  <c r="AG621" i="24"/>
  <c r="AJ621" i="24" s="1"/>
  <c r="AM621" i="24" s="1"/>
  <c r="AH619" i="24"/>
  <c r="AK619" i="24" s="1"/>
  <c r="AG619" i="24"/>
  <c r="AJ619" i="24" s="1"/>
  <c r="AM619" i="24" s="1"/>
  <c r="AD619" i="24"/>
  <c r="AD617" i="24"/>
  <c r="AG617" i="24"/>
  <c r="AJ617" i="24" s="1"/>
  <c r="AM617" i="24" s="1"/>
  <c r="AH617" i="24"/>
  <c r="AK617" i="24" s="1"/>
  <c r="AH615" i="24"/>
  <c r="AK615" i="24" s="1"/>
  <c r="AD615" i="24"/>
  <c r="AG615" i="24"/>
  <c r="AJ615" i="24" s="1"/>
  <c r="AM615" i="24" s="1"/>
  <c r="AD613" i="24"/>
  <c r="AG613" i="24"/>
  <c r="AJ613" i="24" s="1"/>
  <c r="AM613" i="24" s="1"/>
  <c r="AH613" i="24"/>
  <c r="AK613" i="24" s="1"/>
  <c r="AH611" i="24"/>
  <c r="AK611" i="24" s="1"/>
  <c r="AG611" i="24"/>
  <c r="AJ611" i="24" s="1"/>
  <c r="AM611" i="24" s="1"/>
  <c r="AD611" i="24"/>
  <c r="AH609" i="24"/>
  <c r="AK609" i="24" s="1"/>
  <c r="AG609" i="24"/>
  <c r="AJ609" i="24" s="1"/>
  <c r="AM609" i="24" s="1"/>
  <c r="AD609" i="24"/>
  <c r="AH607" i="24"/>
  <c r="AK607" i="24" s="1"/>
  <c r="AG607" i="24"/>
  <c r="AJ607" i="24" s="1"/>
  <c r="AM607" i="24" s="1"/>
  <c r="AD607" i="24"/>
  <c r="AG605" i="24"/>
  <c r="AD605" i="24"/>
  <c r="AG601" i="24"/>
  <c r="AD601" i="24"/>
  <c r="AG597" i="24"/>
  <c r="AD597" i="24"/>
  <c r="AD593" i="24"/>
  <c r="AG593" i="24"/>
  <c r="AD549" i="24"/>
  <c r="AG549" i="24"/>
  <c r="AD545" i="24"/>
  <c r="AG545" i="24"/>
  <c r="AD541" i="24"/>
  <c r="AG541" i="24"/>
  <c r="AD537" i="24"/>
  <c r="AG537" i="24"/>
  <c r="AH534" i="24"/>
  <c r="AK534" i="24" s="1"/>
  <c r="AD534" i="24"/>
  <c r="AG534" i="24"/>
  <c r="AJ534" i="24" s="1"/>
  <c r="AM534" i="24" s="1"/>
  <c r="AG532" i="24"/>
  <c r="AJ532" i="24" s="1"/>
  <c r="AM532" i="24" s="1"/>
  <c r="AH532" i="24"/>
  <c r="AK532" i="24" s="1"/>
  <c r="AD532" i="24"/>
  <c r="AH530" i="24"/>
  <c r="AK530" i="24" s="1"/>
  <c r="AD530" i="24"/>
  <c r="AG530" i="24"/>
  <c r="AJ530" i="24" s="1"/>
  <c r="AM530" i="24" s="1"/>
  <c r="AG528" i="24"/>
  <c r="AJ528" i="24" s="1"/>
  <c r="AM528" i="24" s="1"/>
  <c r="AH528" i="24"/>
  <c r="AK528" i="24" s="1"/>
  <c r="AD528" i="24"/>
  <c r="AH526" i="24"/>
  <c r="AK526" i="24" s="1"/>
  <c r="AD526" i="24"/>
  <c r="AG526" i="24"/>
  <c r="AJ526" i="24" s="1"/>
  <c r="AM526" i="24" s="1"/>
  <c r="AG524" i="24"/>
  <c r="AJ524" i="24" s="1"/>
  <c r="AM524" i="24" s="1"/>
  <c r="AH524" i="24"/>
  <c r="AK524" i="24" s="1"/>
  <c r="AD524" i="24"/>
  <c r="AH522" i="24"/>
  <c r="AK522" i="24" s="1"/>
  <c r="AD522" i="24"/>
  <c r="AG522" i="24"/>
  <c r="AJ522" i="24" s="1"/>
  <c r="AM522" i="24" s="1"/>
  <c r="AG520" i="24"/>
  <c r="AJ520" i="24" s="1"/>
  <c r="AM520" i="24" s="1"/>
  <c r="AH520" i="24"/>
  <c r="AK520" i="24" s="1"/>
  <c r="AD520" i="24"/>
  <c r="AH518" i="24"/>
  <c r="AK518" i="24" s="1"/>
  <c r="AD518" i="24"/>
  <c r="AG518" i="24"/>
  <c r="AJ518" i="24" s="1"/>
  <c r="AM518" i="24" s="1"/>
  <c r="AG516" i="24"/>
  <c r="AJ516" i="24" s="1"/>
  <c r="AM516" i="24" s="1"/>
  <c r="AH516" i="24"/>
  <c r="AK516" i="24" s="1"/>
  <c r="AD516" i="24"/>
  <c r="AD513" i="24"/>
  <c r="AG513" i="24"/>
  <c r="AD509" i="24"/>
  <c r="AG509" i="24"/>
  <c r="AD505" i="24"/>
  <c r="AG505" i="24"/>
  <c r="AD501" i="24"/>
  <c r="AG501" i="24"/>
  <c r="AD487" i="24"/>
  <c r="AG487" i="24"/>
  <c r="AD483" i="24"/>
  <c r="AG483" i="24"/>
  <c r="AD479" i="24"/>
  <c r="AG479" i="24"/>
  <c r="AD475" i="24"/>
  <c r="AG475" i="24"/>
  <c r="AJ475" i="24" s="1"/>
  <c r="AM475" i="24" s="1"/>
  <c r="AH475" i="24"/>
  <c r="AK475" i="24" s="1"/>
  <c r="AH473" i="24"/>
  <c r="AK473" i="24" s="1"/>
  <c r="AD473" i="24"/>
  <c r="AG473" i="24"/>
  <c r="AJ473" i="24" s="1"/>
  <c r="AM473" i="24" s="1"/>
  <c r="AD471" i="24"/>
  <c r="AG471" i="24"/>
  <c r="AJ471" i="24" s="1"/>
  <c r="AM471" i="24" s="1"/>
  <c r="AH471" i="24"/>
  <c r="AK471" i="24" s="1"/>
  <c r="AG468" i="24"/>
  <c r="AD468" i="24"/>
  <c r="AG464" i="24"/>
  <c r="AD464" i="24"/>
  <c r="AG460" i="24"/>
  <c r="AD460" i="24"/>
  <c r="AG456" i="24"/>
  <c r="AD456" i="24"/>
  <c r="AD442" i="24"/>
  <c r="AG442" i="24"/>
  <c r="AD438" i="24"/>
  <c r="AG438" i="24"/>
  <c r="AD434" i="24"/>
  <c r="AG434" i="24"/>
  <c r="AH430" i="24"/>
  <c r="AK430" i="24" s="1"/>
  <c r="AD430" i="24"/>
  <c r="AG430" i="24"/>
  <c r="AJ430" i="24" s="1"/>
  <c r="AM430" i="24" s="1"/>
  <c r="AG428" i="24"/>
  <c r="AJ428" i="24" s="1"/>
  <c r="AM428" i="24" s="1"/>
  <c r="AH428" i="24"/>
  <c r="AK428" i="24" s="1"/>
  <c r="AD428" i="24"/>
  <c r="AH426" i="24"/>
  <c r="AK426" i="24" s="1"/>
  <c r="AD426" i="24"/>
  <c r="AG426" i="24"/>
  <c r="AJ426" i="24" s="1"/>
  <c r="AM426" i="24" s="1"/>
  <c r="AG424" i="24"/>
  <c r="AJ424" i="24" s="1"/>
  <c r="AM424" i="24" s="1"/>
  <c r="AH424" i="24"/>
  <c r="AK424" i="24" s="1"/>
  <c r="AD424" i="24"/>
  <c r="AH422" i="24"/>
  <c r="AK422" i="24" s="1"/>
  <c r="AD422" i="24"/>
  <c r="AG422" i="24"/>
  <c r="AJ422" i="24" s="1"/>
  <c r="AM422" i="24" s="1"/>
  <c r="AG420" i="24"/>
  <c r="AD420" i="24"/>
  <c r="AG416" i="24"/>
  <c r="AD416" i="24"/>
  <c r="AG412" i="24"/>
  <c r="AD412" i="24"/>
  <c r="AG408" i="24"/>
  <c r="AD408" i="24"/>
  <c r="AD394" i="24"/>
  <c r="AG394" i="24"/>
  <c r="AD390" i="24"/>
  <c r="AG390" i="24"/>
  <c r="AD386" i="24"/>
  <c r="AG386" i="24"/>
  <c r="AD382" i="24"/>
  <c r="AG382" i="24"/>
  <c r="AD379" i="24"/>
  <c r="AG379" i="24"/>
  <c r="AJ379" i="24" s="1"/>
  <c r="AM379" i="24" s="1"/>
  <c r="AH379" i="24"/>
  <c r="AK379" i="24" s="1"/>
  <c r="AH377" i="24"/>
  <c r="AK377" i="24" s="1"/>
  <c r="AD377" i="24"/>
  <c r="AG377" i="24"/>
  <c r="AJ377" i="24" s="1"/>
  <c r="AM377" i="24" s="1"/>
  <c r="AD375" i="24"/>
  <c r="AG375" i="24"/>
  <c r="AJ375" i="24" s="1"/>
  <c r="AM375" i="24" s="1"/>
  <c r="AH375" i="24"/>
  <c r="AK375" i="24" s="1"/>
  <c r="AH373" i="24"/>
  <c r="AK373" i="24" s="1"/>
  <c r="AD373" i="24"/>
  <c r="AG373" i="24"/>
  <c r="AJ373" i="24" s="1"/>
  <c r="AM373" i="24" s="1"/>
  <c r="AD371" i="24"/>
  <c r="AG371" i="24"/>
  <c r="AJ371" i="24" s="1"/>
  <c r="AM371" i="24" s="1"/>
  <c r="AH371" i="24"/>
  <c r="AK371" i="24" s="1"/>
  <c r="AG368" i="24"/>
  <c r="AD368" i="24"/>
  <c r="AG364" i="24"/>
  <c r="AD364" i="24"/>
  <c r="AG360" i="24"/>
  <c r="AD360" i="24"/>
  <c r="AG356" i="24"/>
  <c r="AD356" i="24"/>
  <c r="AD342" i="24"/>
  <c r="AG342" i="24"/>
  <c r="AD338" i="24"/>
  <c r="AG338" i="24"/>
  <c r="AD334" i="24"/>
  <c r="AG334" i="24"/>
  <c r="AH330" i="24"/>
  <c r="AK330" i="24" s="1"/>
  <c r="AD330" i="24"/>
  <c r="AG330" i="24"/>
  <c r="AJ330" i="24" s="1"/>
  <c r="AM330" i="24" s="1"/>
  <c r="AG328" i="24"/>
  <c r="AJ328" i="24" s="1"/>
  <c r="AM328" i="24" s="1"/>
  <c r="AH328" i="24"/>
  <c r="AK328" i="24" s="1"/>
  <c r="AD328" i="24"/>
  <c r="AH326" i="24"/>
  <c r="AK326" i="24" s="1"/>
  <c r="AD326" i="24"/>
  <c r="AG326" i="24"/>
  <c r="AJ326" i="24" s="1"/>
  <c r="AM326" i="24" s="1"/>
  <c r="AG324" i="24"/>
  <c r="AJ324" i="24" s="1"/>
  <c r="AM324" i="24" s="1"/>
  <c r="AH324" i="24"/>
  <c r="AK324" i="24" s="1"/>
  <c r="AD324" i="24"/>
  <c r="AD250" i="24"/>
  <c r="AF250" i="24" s="1"/>
  <c r="AG250" i="24" s="1"/>
  <c r="AD140" i="24"/>
  <c r="AF140" i="24" s="1"/>
  <c r="AG140" i="24"/>
  <c r="AJ140" i="24" s="1"/>
  <c r="AM140" i="24" s="1"/>
  <c r="AD136" i="24"/>
  <c r="AF136" i="24" s="1"/>
  <c r="AI136" i="24" s="1"/>
  <c r="AL136" i="24" s="1"/>
  <c r="AD132" i="24"/>
  <c r="AF132" i="24" s="1"/>
  <c r="AG132" i="24" s="1"/>
  <c r="AJ132" i="24" s="1"/>
  <c r="AM132" i="24" s="1"/>
  <c r="AD3991" i="24"/>
  <c r="AG3991" i="24"/>
  <c r="AD3979" i="24"/>
  <c r="AG3979" i="24"/>
  <c r="AD3963" i="24"/>
  <c r="AG3963" i="24"/>
  <c r="AD3955" i="24"/>
  <c r="AG3955" i="24"/>
  <c r="AD3935" i="24"/>
  <c r="AG3935" i="24"/>
  <c r="AG3923" i="24"/>
  <c r="AD3923" i="24"/>
  <c r="AG3903" i="24"/>
  <c r="AD3903" i="24"/>
  <c r="AG3879" i="24"/>
  <c r="AD3879" i="24"/>
  <c r="AD3863" i="24"/>
  <c r="AG3863" i="24"/>
  <c r="AD3847" i="24"/>
  <c r="AG3847" i="24"/>
  <c r="AD3831" i="24"/>
  <c r="AG3831" i="24"/>
  <c r="AG3815" i="24"/>
  <c r="AD3815" i="24"/>
  <c r="AG3803" i="24"/>
  <c r="AD3803" i="24"/>
  <c r="AG3791" i="24"/>
  <c r="AD3791" i="24"/>
  <c r="AG3779" i="24"/>
  <c r="AD3779" i="24"/>
  <c r="AG3763" i="24"/>
  <c r="AD3763" i="24"/>
  <c r="AG3755" i="24"/>
  <c r="AD3755" i="24"/>
  <c r="AG3739" i="24"/>
  <c r="AD3739" i="24"/>
  <c r="AD3727" i="24"/>
  <c r="AG3727" i="24"/>
  <c r="AD3715" i="24"/>
  <c r="AG3715" i="24"/>
  <c r="AD3683" i="24"/>
  <c r="AG3683" i="24"/>
  <c r="AG3993" i="24"/>
  <c r="AD3993" i="24"/>
  <c r="AG3981" i="24"/>
  <c r="AD3981" i="24"/>
  <c r="AG3969" i="24"/>
  <c r="AD3969" i="24"/>
  <c r="AD3961" i="24"/>
  <c r="AG3961" i="24"/>
  <c r="AD3953" i="24"/>
  <c r="AG3953" i="24"/>
  <c r="AD3941" i="24"/>
  <c r="AG3941" i="24"/>
  <c r="AD3933" i="24"/>
  <c r="AG3933" i="24"/>
  <c r="AD3921" i="24"/>
  <c r="AG3921" i="24"/>
  <c r="AG3909" i="24"/>
  <c r="AD3909" i="24"/>
  <c r="AG3901" i="24"/>
  <c r="AD3901" i="24"/>
  <c r="AG3889" i="24"/>
  <c r="AD3889" i="24"/>
  <c r="AG3881" i="24"/>
  <c r="AD3881" i="24"/>
  <c r="AG3873" i="24"/>
  <c r="AD3873" i="24"/>
  <c r="AG3861" i="24"/>
  <c r="AD3861" i="24"/>
  <c r="AD3849" i="24"/>
  <c r="AG3849" i="24"/>
  <c r="AD3837" i="24"/>
  <c r="AG3837" i="24"/>
  <c r="AD3821" i="24"/>
  <c r="AG3821" i="24"/>
  <c r="AD3809" i="24"/>
  <c r="AG3809" i="24"/>
  <c r="AD3797" i="24"/>
  <c r="AG3797" i="24"/>
  <c r="AG3785" i="24"/>
  <c r="AD3785" i="24"/>
  <c r="AG3777" i="24"/>
  <c r="AD3777" i="24"/>
  <c r="AG3773" i="24"/>
  <c r="AD3773" i="24"/>
  <c r="AG3769" i="24"/>
  <c r="AD3769" i="24"/>
  <c r="AG3761" i="24"/>
  <c r="AD3761" i="24"/>
  <c r="AG3753" i="24"/>
  <c r="AD3753" i="24"/>
  <c r="AG3745" i="24"/>
  <c r="AD3745" i="24"/>
  <c r="AG3737" i="24"/>
  <c r="AD3737" i="24"/>
  <c r="AD3729" i="24"/>
  <c r="AG3729" i="24"/>
  <c r="AG3717" i="24"/>
  <c r="AD3717" i="24"/>
  <c r="AD3709" i="24"/>
  <c r="AG3709" i="24"/>
  <c r="AD3701" i="24"/>
  <c r="AG3701" i="24"/>
  <c r="AG3689" i="24"/>
  <c r="AD3689" i="24"/>
  <c r="AD3677" i="24"/>
  <c r="AG3677" i="24"/>
  <c r="AG3665" i="24"/>
  <c r="AD3665" i="24"/>
  <c r="AD3657" i="24"/>
  <c r="AG3657" i="24"/>
  <c r="AD3645" i="24"/>
  <c r="AG3645" i="24"/>
  <c r="AG3633" i="24"/>
  <c r="AD3633" i="24"/>
  <c r="AG3625" i="24"/>
  <c r="AD3625" i="24"/>
  <c r="AG3617" i="24"/>
  <c r="AD3617" i="24"/>
  <c r="AG3605" i="24"/>
  <c r="AD3605" i="24"/>
  <c r="AG3593" i="24"/>
  <c r="AD3593" i="24"/>
  <c r="AG3581" i="24"/>
  <c r="AD3581" i="24"/>
  <c r="AG3569" i="24"/>
  <c r="AD3569" i="24"/>
  <c r="AG3557" i="24"/>
  <c r="AD3557" i="24"/>
  <c r="AG3549" i="24"/>
  <c r="AD3549" i="24"/>
  <c r="AG3541" i="24"/>
  <c r="AD3541" i="24"/>
  <c r="AG3529" i="24"/>
  <c r="AD3529" i="24"/>
  <c r="AG3517" i="24"/>
  <c r="AD3517" i="24"/>
  <c r="AG3509" i="24"/>
  <c r="AD3509" i="24"/>
  <c r="AD3501" i="24"/>
  <c r="AG3501" i="24"/>
  <c r="AG3493" i="24"/>
  <c r="AD3493" i="24"/>
  <c r="AG3481" i="24"/>
  <c r="AD3481" i="24"/>
  <c r="AG3469" i="24"/>
  <c r="AD3469" i="24"/>
  <c r="AG3461" i="24"/>
  <c r="AD3461" i="24"/>
  <c r="AG3453" i="24"/>
  <c r="AD3453" i="24"/>
  <c r="AG3445" i="24"/>
  <c r="AD3445" i="24"/>
  <c r="AG3433" i="24"/>
  <c r="AD3433" i="24"/>
  <c r="AG3425" i="24"/>
  <c r="AD3425" i="24"/>
  <c r="AD3413" i="24"/>
  <c r="AG3413" i="24"/>
  <c r="AG3405" i="24"/>
  <c r="AD3405" i="24"/>
  <c r="AD3397" i="24"/>
  <c r="AG3397" i="24"/>
  <c r="AD3389" i="24"/>
  <c r="AG3389" i="24"/>
  <c r="AD3385" i="24"/>
  <c r="AG3385" i="24"/>
  <c r="AD3377" i="24"/>
  <c r="AG3377" i="24"/>
  <c r="AD3369" i="24"/>
  <c r="AG3369" i="24"/>
  <c r="AG3361" i="24"/>
  <c r="AD3361" i="24"/>
  <c r="AG3357" i="24"/>
  <c r="AD3357" i="24"/>
  <c r="AD3349" i="24"/>
  <c r="AG3349" i="24"/>
  <c r="AD3337" i="24"/>
  <c r="AG3337" i="24"/>
  <c r="AD3329" i="24"/>
  <c r="AG3329" i="24"/>
  <c r="AD3321" i="24"/>
  <c r="AG3321" i="24"/>
  <c r="AD3313" i="24"/>
  <c r="AG3313" i="24"/>
  <c r="AD3305" i="24"/>
  <c r="AG3305" i="24"/>
  <c r="AD3297" i="24"/>
  <c r="AG3297" i="24"/>
  <c r="AD3289" i="24"/>
  <c r="AG3289" i="24"/>
  <c r="AD3285" i="24"/>
  <c r="AG3285" i="24"/>
  <c r="AD3277" i="24"/>
  <c r="AG3277" i="24"/>
  <c r="AD3265" i="24"/>
  <c r="AG3265" i="24"/>
  <c r="AD3261" i="24"/>
  <c r="AG3261" i="24"/>
  <c r="AD3253" i="24"/>
  <c r="AG3253" i="24"/>
  <c r="AD3241" i="24"/>
  <c r="AG3241" i="24"/>
  <c r="AD3233" i="24"/>
  <c r="AG3233" i="24"/>
  <c r="AD3225" i="24"/>
  <c r="AG3225" i="24"/>
  <c r="AD3217" i="24"/>
  <c r="AG3217" i="24"/>
  <c r="AD3209" i="24"/>
  <c r="AG3209" i="24"/>
  <c r="AG3201" i="24"/>
  <c r="AD3201" i="24"/>
  <c r="AG3193" i="24"/>
  <c r="AD3193" i="24"/>
  <c r="AG3185" i="24"/>
  <c r="AD3185" i="24"/>
  <c r="AD3177" i="24"/>
  <c r="AG3177" i="24"/>
  <c r="AG3165" i="24"/>
  <c r="AD3165" i="24"/>
  <c r="AD3157" i="24"/>
  <c r="AG3157" i="24"/>
  <c r="AG3149" i="24"/>
  <c r="AD3149" i="24"/>
  <c r="AG3137" i="24"/>
  <c r="AD3137" i="24"/>
  <c r="AG3133" i="24"/>
  <c r="AD3133" i="24"/>
  <c r="AD3125" i="24"/>
  <c r="AG3125" i="24"/>
  <c r="AG3121" i="24"/>
  <c r="AD3121" i="24"/>
  <c r="AD3113" i="24"/>
  <c r="AG3113" i="24"/>
  <c r="AG3109" i="24"/>
  <c r="AD3109" i="24"/>
  <c r="AG3105" i="24"/>
  <c r="AD3105" i="24"/>
  <c r="AG3101" i="24"/>
  <c r="AD3101" i="24"/>
  <c r="AG3097" i="24"/>
  <c r="AD3097" i="24"/>
  <c r="AG3093" i="24"/>
  <c r="AD3093" i="24"/>
  <c r="AG3089" i="24"/>
  <c r="AD3089" i="24"/>
  <c r="AG3085" i="24"/>
  <c r="AD3085" i="24"/>
  <c r="AG3081" i="24"/>
  <c r="AD3081" i="24"/>
  <c r="AG3077" i="24"/>
  <c r="AD3077" i="24"/>
  <c r="AG3073" i="24"/>
  <c r="AD3073" i="24"/>
  <c r="AG3069" i="24"/>
  <c r="AD3069" i="24"/>
  <c r="AG3065" i="24"/>
  <c r="AD3065" i="24"/>
  <c r="AG3061" i="24"/>
  <c r="AD3061" i="24"/>
  <c r="AG3057" i="24"/>
  <c r="AD3057" i="24"/>
  <c r="AG3053" i="24"/>
  <c r="AD3053" i="24"/>
  <c r="AG3049" i="24"/>
  <c r="AD3049" i="24"/>
  <c r="AD3045" i="24"/>
  <c r="AG3045" i="24"/>
  <c r="AG3041" i="24"/>
  <c r="AD3041" i="24"/>
  <c r="AD3037" i="24"/>
  <c r="AG3037" i="24"/>
  <c r="AG3033" i="24"/>
  <c r="AD3033" i="24"/>
  <c r="AD3029" i="24"/>
  <c r="AG3029" i="24"/>
  <c r="AG3025" i="24"/>
  <c r="AD3025" i="24"/>
  <c r="AD3021" i="24"/>
  <c r="AG3021" i="24"/>
  <c r="AG3017" i="24"/>
  <c r="AD3017" i="24"/>
  <c r="AD3013" i="24"/>
  <c r="AG3013" i="24"/>
  <c r="AG3009" i="24"/>
  <c r="AD3009" i="24"/>
  <c r="AD3005" i="24"/>
  <c r="AG3005" i="24"/>
  <c r="AD3001" i="24"/>
  <c r="AG3001" i="24"/>
  <c r="AD2993" i="24"/>
  <c r="AG2993" i="24"/>
  <c r="AD2989" i="24"/>
  <c r="AG2989" i="24"/>
  <c r="AD2985" i="24"/>
  <c r="AG2985" i="24"/>
  <c r="AG2981" i="24"/>
  <c r="AD2981" i="24"/>
  <c r="AD2977" i="24"/>
  <c r="AG2977" i="24"/>
  <c r="AG2973" i="24"/>
  <c r="AD2973" i="24"/>
  <c r="AD2969" i="24"/>
  <c r="AG2969" i="24"/>
  <c r="AD2965" i="24"/>
  <c r="AG2965" i="24"/>
  <c r="AD2961" i="24"/>
  <c r="AG2961" i="24"/>
  <c r="AG2957" i="24"/>
  <c r="AD2957" i="24"/>
  <c r="AD2953" i="24"/>
  <c r="AG2953" i="24"/>
  <c r="AD2949" i="24"/>
  <c r="AG2949" i="24"/>
  <c r="AD2945" i="24"/>
  <c r="AG2945" i="24"/>
  <c r="AG2941" i="24"/>
  <c r="AD2941" i="24"/>
  <c r="AD2937" i="24"/>
  <c r="AG2937" i="24"/>
  <c r="AD2933" i="24"/>
  <c r="AG2933" i="24"/>
  <c r="AD2929" i="24"/>
  <c r="AG2929" i="24"/>
  <c r="AG2925" i="24"/>
  <c r="AD2925" i="24"/>
  <c r="AD2921" i="24"/>
  <c r="AG2921" i="24"/>
  <c r="AD2917" i="24"/>
  <c r="AG2917" i="24"/>
  <c r="AD2913" i="24"/>
  <c r="AG2913" i="24"/>
  <c r="AG2909" i="24"/>
  <c r="AD2909" i="24"/>
  <c r="AD2905" i="24"/>
  <c r="AG2905" i="24"/>
  <c r="AD2901" i="24"/>
  <c r="AG2901" i="24"/>
  <c r="AD2897" i="24"/>
  <c r="AG2897" i="24"/>
  <c r="AD2893" i="24"/>
  <c r="AG2893" i="24"/>
  <c r="AG2889" i="24"/>
  <c r="AD2889" i="24"/>
  <c r="AD2885" i="24"/>
  <c r="AG2885" i="24"/>
  <c r="AD2881" i="24"/>
  <c r="AG2881" i="24"/>
  <c r="AD2877" i="24"/>
  <c r="AG2877" i="24"/>
  <c r="AD2873" i="24"/>
  <c r="AG2873" i="24"/>
  <c r="AG2869" i="24"/>
  <c r="AD2869" i="24"/>
  <c r="AG2865" i="24"/>
  <c r="AD2865" i="24"/>
  <c r="AD2861" i="24"/>
  <c r="AG2861" i="24"/>
  <c r="AD2857" i="24"/>
  <c r="AG2857" i="24"/>
  <c r="AD2853" i="24"/>
  <c r="AG2853" i="24"/>
  <c r="AD2849" i="24"/>
  <c r="AG2849" i="24"/>
  <c r="AD2845" i="24"/>
  <c r="AG2845" i="24"/>
  <c r="AD2841" i="24"/>
  <c r="AG2841" i="24"/>
  <c r="AD2837" i="24"/>
  <c r="AG2837" i="24"/>
  <c r="AD2833" i="24"/>
  <c r="AG2833" i="24"/>
  <c r="AD2829" i="24"/>
  <c r="AG2829" i="24"/>
  <c r="AG2825" i="24"/>
  <c r="AD2825" i="24"/>
  <c r="AD2821" i="24"/>
  <c r="AG2821" i="24"/>
  <c r="AD2817" i="24"/>
  <c r="AG2817" i="24"/>
  <c r="AD2813" i="24"/>
  <c r="AG2813" i="24"/>
  <c r="AD2809" i="24"/>
  <c r="AG2809" i="24"/>
  <c r="AG2805" i="24"/>
  <c r="AD2805" i="24"/>
  <c r="AG2801" i="24"/>
  <c r="AD2801" i="24"/>
  <c r="AD2797" i="24"/>
  <c r="AG2797" i="24"/>
  <c r="AD2793" i="24"/>
  <c r="AG2793" i="24"/>
  <c r="AD2789" i="24"/>
  <c r="AG2789" i="24"/>
  <c r="AD2785" i="24"/>
  <c r="AG2785" i="24"/>
  <c r="AD2781" i="24"/>
  <c r="AG2781" i="24"/>
  <c r="AD2777" i="24"/>
  <c r="AG2777" i="24"/>
  <c r="AD2773" i="24"/>
  <c r="AG2773" i="24"/>
  <c r="AD2769" i="24"/>
  <c r="AG2769" i="24"/>
  <c r="AD2765" i="24"/>
  <c r="AG2765" i="24"/>
  <c r="AG2761" i="24"/>
  <c r="AD2761" i="24"/>
  <c r="AD2757" i="24"/>
  <c r="AG2757" i="24"/>
  <c r="AD2753" i="24"/>
  <c r="AG2753" i="24"/>
  <c r="AD2749" i="24"/>
  <c r="AG2749" i="24"/>
  <c r="AD2745" i="24"/>
  <c r="AG2745" i="24"/>
  <c r="AG2741" i="24"/>
  <c r="AD2741" i="24"/>
  <c r="AG2737" i="24"/>
  <c r="AD2737" i="24"/>
  <c r="AD2733" i="24"/>
  <c r="AG2733" i="24"/>
  <c r="AD2729" i="24"/>
  <c r="AG2729" i="24"/>
  <c r="AD2725" i="24"/>
  <c r="AG2725" i="24"/>
  <c r="AG2721" i="24"/>
  <c r="AD2721" i="24"/>
  <c r="AG2717" i="24"/>
  <c r="AD2717" i="24"/>
  <c r="AD2713" i="24"/>
  <c r="AG2713" i="24"/>
  <c r="AD2709" i="24"/>
  <c r="AG2709" i="24"/>
  <c r="AG2705" i="24"/>
  <c r="AD2705" i="24"/>
  <c r="AG2701" i="24"/>
  <c r="AD2701" i="24"/>
  <c r="AD2697" i="24"/>
  <c r="AG2697" i="24"/>
  <c r="AG2693" i="24"/>
  <c r="AD2693" i="24"/>
  <c r="AG2689" i="24"/>
  <c r="AD2689" i="24"/>
  <c r="AG2685" i="24"/>
  <c r="AD2685" i="24"/>
  <c r="AG2681" i="24"/>
  <c r="AD2681" i="24"/>
  <c r="AG2677" i="24"/>
  <c r="AD2677" i="24"/>
  <c r="AG2673" i="24"/>
  <c r="AD2673" i="24"/>
  <c r="AG2669" i="24"/>
  <c r="AD2669" i="24"/>
  <c r="AG2665" i="24"/>
  <c r="AD2665" i="24"/>
  <c r="AG2661" i="24"/>
  <c r="AD2661" i="24"/>
  <c r="AG2657" i="24"/>
  <c r="AD2657" i="24"/>
  <c r="AG2653" i="24"/>
  <c r="AD2653" i="24"/>
  <c r="AD2649" i="24"/>
  <c r="AG2649" i="24"/>
  <c r="AG2645" i="24"/>
  <c r="AD2645" i="24"/>
  <c r="AG2641" i="24"/>
  <c r="AD2641" i="24"/>
  <c r="AG2637" i="24"/>
  <c r="AD2637" i="24"/>
  <c r="AD2633" i="24"/>
  <c r="AG2633" i="24"/>
  <c r="AG2629" i="24"/>
  <c r="AD2629" i="24"/>
  <c r="AG2625" i="24"/>
  <c r="AD2625" i="24"/>
  <c r="AG2621" i="24"/>
  <c r="AD2621" i="24"/>
  <c r="AD2617" i="24"/>
  <c r="AG2617" i="24"/>
  <c r="AG2613" i="24"/>
  <c r="AD2613" i="24"/>
  <c r="AG2609" i="24"/>
  <c r="AD2609" i="24"/>
  <c r="AG2605" i="24"/>
  <c r="AD2605" i="24"/>
  <c r="AD2601" i="24"/>
  <c r="AG2601" i="24"/>
  <c r="AG2597" i="24"/>
  <c r="AD2597" i="24"/>
  <c r="AG2593" i="24"/>
  <c r="AD2593" i="24"/>
  <c r="AG2589" i="24"/>
  <c r="AD2589" i="24"/>
  <c r="AG2585" i="24"/>
  <c r="AD2585" i="24"/>
  <c r="AG2581" i="24"/>
  <c r="AD2581" i="24"/>
  <c r="AG2577" i="24"/>
  <c r="AD2577" i="24"/>
  <c r="AD2573" i="24"/>
  <c r="AG2573" i="24"/>
  <c r="AD2569" i="24"/>
  <c r="AG2569" i="24"/>
  <c r="AD2565" i="24"/>
  <c r="AG2565" i="24"/>
  <c r="AG2561" i="24"/>
  <c r="AD2561" i="24"/>
  <c r="AG2557" i="24"/>
  <c r="AD2557" i="24"/>
  <c r="AG2553" i="24"/>
  <c r="AD2553" i="24"/>
  <c r="AG2549" i="24"/>
  <c r="AD2549" i="24"/>
  <c r="AG2545" i="24"/>
  <c r="AD2545" i="24"/>
  <c r="AG2541" i="24"/>
  <c r="AD2541" i="24"/>
  <c r="AG2537" i="24"/>
  <c r="AD2537" i="24"/>
  <c r="AG2533" i="24"/>
  <c r="AD2533" i="24"/>
  <c r="AG2529" i="24"/>
  <c r="AD2529" i="24"/>
  <c r="AG2525" i="24"/>
  <c r="AD2525" i="24"/>
  <c r="AG2521" i="24"/>
  <c r="AD2521" i="24"/>
  <c r="AG2517" i="24"/>
  <c r="AD2517" i="24"/>
  <c r="AG2513" i="24"/>
  <c r="AD2513" i="24"/>
  <c r="AG2509" i="24"/>
  <c r="AD2509" i="24"/>
  <c r="AG2505" i="24"/>
  <c r="AD2505" i="24"/>
  <c r="AG2501" i="24"/>
  <c r="AD2501" i="24"/>
  <c r="AG2497" i="24"/>
  <c r="AD2497" i="24"/>
  <c r="AG2493" i="24"/>
  <c r="AD2493" i="24"/>
  <c r="AG2489" i="24"/>
  <c r="AD2489" i="24"/>
  <c r="AG2485" i="24"/>
  <c r="AD2485" i="24"/>
  <c r="AG2481" i="24"/>
  <c r="AD2481" i="24"/>
  <c r="AG2477" i="24"/>
  <c r="AD2477" i="24"/>
  <c r="AG2473" i="24"/>
  <c r="AD2473" i="24"/>
  <c r="AG2469" i="24"/>
  <c r="AD2469" i="24"/>
  <c r="AG2465" i="24"/>
  <c r="AD2465" i="24"/>
  <c r="AG2461" i="24"/>
  <c r="AD2461" i="24"/>
  <c r="AG2457" i="24"/>
  <c r="AD2457" i="24"/>
  <c r="AG2453" i="24"/>
  <c r="AD2453" i="24"/>
  <c r="AG2449" i="24"/>
  <c r="AD2449" i="24"/>
  <c r="AG2445" i="24"/>
  <c r="AD2445" i="24"/>
  <c r="AG2441" i="24"/>
  <c r="AD2441" i="24"/>
  <c r="AG2437" i="24"/>
  <c r="AD2437" i="24"/>
  <c r="AG2433" i="24"/>
  <c r="AD2433" i="24"/>
  <c r="AG2429" i="24"/>
  <c r="AD2429" i="24"/>
  <c r="AG2425" i="24"/>
  <c r="AD2425" i="24"/>
  <c r="AG2421" i="24"/>
  <c r="AD2421" i="24"/>
  <c r="AG2417" i="24"/>
  <c r="AD2417" i="24"/>
  <c r="AD2413" i="24"/>
  <c r="AG2413" i="24"/>
  <c r="AG2409" i="24"/>
  <c r="AD2409" i="24"/>
  <c r="AD2405" i="24"/>
  <c r="AG2405" i="24"/>
  <c r="AD2401" i="24"/>
  <c r="AG2401" i="24"/>
  <c r="AD2397" i="24"/>
  <c r="AG2397" i="24"/>
  <c r="AG2393" i="24"/>
  <c r="AD2393" i="24"/>
  <c r="AD2389" i="24"/>
  <c r="AG2389" i="24"/>
  <c r="AD2385" i="24"/>
  <c r="AG2385" i="24"/>
  <c r="AD2381" i="24"/>
  <c r="AG2381" i="24"/>
  <c r="AG2377" i="24"/>
  <c r="AD2377" i="24"/>
  <c r="AD2373" i="24"/>
  <c r="AG2373" i="24"/>
  <c r="AD2369" i="24"/>
  <c r="AG2369" i="24"/>
  <c r="AD2365" i="24"/>
  <c r="AG2365" i="24"/>
  <c r="AG2361" i="24"/>
  <c r="AD2361" i="24"/>
  <c r="AD2357" i="24"/>
  <c r="AG2357" i="24"/>
  <c r="AD2353" i="24"/>
  <c r="AG2353" i="24"/>
  <c r="AD2349" i="24"/>
  <c r="AG2349" i="24"/>
  <c r="AG2345" i="24"/>
  <c r="AD2345" i="24"/>
  <c r="AG2341" i="24"/>
  <c r="AD2341" i="24"/>
  <c r="AD2337" i="24"/>
  <c r="AG2337" i="24"/>
  <c r="AG2333" i="24"/>
  <c r="AD2333" i="24"/>
  <c r="AD2329" i="24"/>
  <c r="AG2329" i="24"/>
  <c r="AG2325" i="24"/>
  <c r="AD2325" i="24"/>
  <c r="AD2321" i="24"/>
  <c r="AG2321" i="24"/>
  <c r="AG2317" i="24"/>
  <c r="AD2317" i="24"/>
  <c r="AD2313" i="24"/>
  <c r="AG2313" i="24"/>
  <c r="AG2309" i="24"/>
  <c r="AD2309" i="24"/>
  <c r="AD2305" i="24"/>
  <c r="AG2305" i="24"/>
  <c r="AG2301" i="24"/>
  <c r="AD2301" i="24"/>
  <c r="AD2297" i="24"/>
  <c r="AG2297" i="24"/>
  <c r="AD2293" i="24"/>
  <c r="AG2293" i="24"/>
  <c r="AD2289" i="24"/>
  <c r="AG2289" i="24"/>
  <c r="AD2285" i="24"/>
  <c r="AG2285" i="24"/>
  <c r="AD2281" i="24"/>
  <c r="AG2281" i="24"/>
  <c r="AD2277" i="24"/>
  <c r="AG2277" i="24"/>
  <c r="AD2273" i="24"/>
  <c r="AG2273" i="24"/>
  <c r="AD2269" i="24"/>
  <c r="AG2269" i="24"/>
  <c r="AD2265" i="24"/>
  <c r="AG2265" i="24"/>
  <c r="AD2261" i="24"/>
  <c r="AG2261" i="24"/>
  <c r="AD2257" i="24"/>
  <c r="AG2257" i="24"/>
  <c r="AD2253" i="24"/>
  <c r="AG2253" i="24"/>
  <c r="AD2249" i="24"/>
  <c r="AG2249" i="24"/>
  <c r="AD2245" i="24"/>
  <c r="AG2245" i="24"/>
  <c r="AD2241" i="24"/>
  <c r="AG2241" i="24"/>
  <c r="AD2237" i="24"/>
  <c r="AG2237" i="24"/>
  <c r="AD2233" i="24"/>
  <c r="AG2233" i="24"/>
  <c r="AD2229" i="24"/>
  <c r="AG2229" i="24"/>
  <c r="AD2225" i="24"/>
  <c r="AG2225" i="24"/>
  <c r="AD2221" i="24"/>
  <c r="AG2221" i="24"/>
  <c r="AD2217" i="24"/>
  <c r="AG2217" i="24"/>
  <c r="AD2213" i="24"/>
  <c r="AG2213" i="24"/>
  <c r="AD2209" i="24"/>
  <c r="AG2209" i="24"/>
  <c r="AG2205" i="24"/>
  <c r="AD2205" i="24"/>
  <c r="AG2201" i="24"/>
  <c r="AD2201" i="24"/>
  <c r="AG2197" i="24"/>
  <c r="AD2197" i="24"/>
  <c r="AG2193" i="24"/>
  <c r="AD2193" i="24"/>
  <c r="AG2189" i="24"/>
  <c r="AD2189" i="24"/>
  <c r="AD2185" i="24"/>
  <c r="AG2185" i="24"/>
  <c r="AG2181" i="24"/>
  <c r="AD2181" i="24"/>
  <c r="AG2177" i="24"/>
  <c r="AD2177" i="24"/>
  <c r="AG2173" i="24"/>
  <c r="AD2173" i="24"/>
  <c r="AD2169" i="24"/>
  <c r="AG2169" i="24"/>
  <c r="AG2165" i="24"/>
  <c r="AD2165" i="24"/>
  <c r="AG2161" i="24"/>
  <c r="AD2161" i="24"/>
  <c r="AD2157" i="24"/>
  <c r="AG2157" i="24"/>
  <c r="AD2153" i="24"/>
  <c r="AG2153" i="24"/>
  <c r="AG2149" i="24"/>
  <c r="AD2149" i="24"/>
  <c r="AG2145" i="24"/>
  <c r="AD2145" i="24"/>
  <c r="AG2141" i="24"/>
  <c r="AD2141" i="24"/>
  <c r="AD2137" i="24"/>
  <c r="AG2137" i="24"/>
  <c r="AG2131" i="24"/>
  <c r="AD2131" i="24"/>
  <c r="AH2128" i="24"/>
  <c r="AK2128" i="24" s="1"/>
  <c r="AD2128" i="24"/>
  <c r="AG2128" i="24"/>
  <c r="AJ2128" i="24" s="1"/>
  <c r="AM2128" i="24" s="1"/>
  <c r="AG2125" i="24"/>
  <c r="AD2125" i="24"/>
  <c r="AD2121" i="24"/>
  <c r="AG2121" i="24"/>
  <c r="AG2117" i="24"/>
  <c r="AD2117" i="24"/>
  <c r="AG2113" i="24"/>
  <c r="AD2113" i="24"/>
  <c r="AG2109" i="24"/>
  <c r="AD2109" i="24"/>
  <c r="AG2105" i="24"/>
  <c r="AD2105" i="24"/>
  <c r="AG2101" i="24"/>
  <c r="AD2101" i="24"/>
  <c r="AG2097" i="24"/>
  <c r="AD2097" i="24"/>
  <c r="AG2093" i="24"/>
  <c r="AD2093" i="24"/>
  <c r="AG2089" i="24"/>
  <c r="AD2089" i="24"/>
  <c r="AG2085" i="24"/>
  <c r="AD2085" i="24"/>
  <c r="AG2081" i="24"/>
  <c r="AD2081" i="24"/>
  <c r="AG2077" i="24"/>
  <c r="AD2077" i="24"/>
  <c r="AG2073" i="24"/>
  <c r="AD2073" i="24"/>
  <c r="AG2069" i="24"/>
  <c r="AD2069" i="24"/>
  <c r="AG2065" i="24"/>
  <c r="AD2065" i="24"/>
  <c r="AG2061" i="24"/>
  <c r="AD2061" i="24"/>
  <c r="AG2057" i="24"/>
  <c r="AD2057" i="24"/>
  <c r="AG2053" i="24"/>
  <c r="AD2053" i="24"/>
  <c r="AD2049" i="24"/>
  <c r="AG2049" i="24"/>
  <c r="AD2045" i="24"/>
  <c r="AG2045" i="24"/>
  <c r="AD2041" i="24"/>
  <c r="AG2041" i="24"/>
  <c r="AD2037" i="24"/>
  <c r="AG2037" i="24"/>
  <c r="AD2033" i="24"/>
  <c r="AG2033" i="24"/>
  <c r="AD2029" i="24"/>
  <c r="AG2029" i="24"/>
  <c r="AD2025" i="24"/>
  <c r="AG2025" i="24"/>
  <c r="AG2021" i="24"/>
  <c r="AD2021" i="24"/>
  <c r="AD2017" i="24"/>
  <c r="AG2017" i="24"/>
  <c r="AD2013" i="24"/>
  <c r="AG2013" i="24"/>
  <c r="AD2009" i="24"/>
  <c r="AG2009" i="24"/>
  <c r="AG2005" i="24"/>
  <c r="AD2005" i="24"/>
  <c r="AD2001" i="24"/>
  <c r="AG2001" i="24"/>
  <c r="AG1997" i="24"/>
  <c r="AD1997" i="24"/>
  <c r="AG1993" i="24"/>
  <c r="AD1993" i="24"/>
  <c r="AG1989" i="24"/>
  <c r="AD1989" i="24"/>
  <c r="AG1985" i="24"/>
  <c r="AD1985" i="24"/>
  <c r="AG1981" i="24"/>
  <c r="AD1981" i="24"/>
  <c r="AG1977" i="24"/>
  <c r="AD1977" i="24"/>
  <c r="AG1973" i="24"/>
  <c r="AD1973" i="24"/>
  <c r="AG1969" i="24"/>
  <c r="AD1969" i="24"/>
  <c r="AG1965" i="24"/>
  <c r="AD1965" i="24"/>
  <c r="AG1961" i="24"/>
  <c r="AD1961" i="24"/>
  <c r="AG1957" i="24"/>
  <c r="AD1957" i="24"/>
  <c r="AG1953" i="24"/>
  <c r="AD1953" i="24"/>
  <c r="AG1949" i="24"/>
  <c r="AD1949" i="24"/>
  <c r="AG1945" i="24"/>
  <c r="AD1945" i="24"/>
  <c r="AG1941" i="24"/>
  <c r="AD1941" i="24"/>
  <c r="AG1937" i="24"/>
  <c r="AD1937" i="24"/>
  <c r="AG1933" i="24"/>
  <c r="AD1933" i="24"/>
  <c r="AG1929" i="24"/>
  <c r="AD1929" i="24"/>
  <c r="AG1925" i="24"/>
  <c r="AD1925" i="24"/>
  <c r="AG1921" i="24"/>
  <c r="AD1921" i="24"/>
  <c r="AG1917" i="24"/>
  <c r="AD1917" i="24"/>
  <c r="AG1913" i="24"/>
  <c r="AD1913" i="24"/>
  <c r="AG1909" i="24"/>
  <c r="AD1909" i="24"/>
  <c r="AG1905" i="24"/>
  <c r="AD1905" i="24"/>
  <c r="AG1901" i="24"/>
  <c r="AD1901" i="24"/>
  <c r="AG1897" i="24"/>
  <c r="AD1897" i="24"/>
  <c r="AG1893" i="24"/>
  <c r="AD1893" i="24"/>
  <c r="AG1889" i="24"/>
  <c r="AD1889" i="24"/>
  <c r="AD1885" i="24"/>
  <c r="AG1885" i="24"/>
  <c r="AG1881" i="24"/>
  <c r="AD1881" i="24"/>
  <c r="AG1877" i="24"/>
  <c r="AD1877" i="24"/>
  <c r="AG1873" i="24"/>
  <c r="AD1873" i="24"/>
  <c r="AG1869" i="24"/>
  <c r="AD1869" i="24"/>
  <c r="AG1865" i="24"/>
  <c r="AD1865" i="24"/>
  <c r="AG1861" i="24"/>
  <c r="AD1861" i="24"/>
  <c r="AG1857" i="24"/>
  <c r="AD1857" i="24"/>
  <c r="AG1853" i="24"/>
  <c r="AD1853" i="24"/>
  <c r="AG1849" i="24"/>
  <c r="AD1849" i="24"/>
  <c r="AG1845" i="24"/>
  <c r="AD1845" i="24"/>
  <c r="AD1841" i="24"/>
  <c r="AG1841" i="24"/>
  <c r="AG1837" i="24"/>
  <c r="AD1837" i="24"/>
  <c r="AG1833" i="24"/>
  <c r="AD1833" i="24"/>
  <c r="AG1829" i="24"/>
  <c r="AD1829" i="24"/>
  <c r="AG1825" i="24"/>
  <c r="AD1825" i="24"/>
  <c r="AD1821" i="24"/>
  <c r="AG1821" i="24"/>
  <c r="AD1817" i="24"/>
  <c r="AG1817" i="24"/>
  <c r="AD1813" i="24"/>
  <c r="AG1813" i="24"/>
  <c r="AD1809" i="24"/>
  <c r="AG1809" i="24"/>
  <c r="AD1805" i="24"/>
  <c r="AG1805" i="24"/>
  <c r="AG1801" i="24"/>
  <c r="AD1801" i="24"/>
  <c r="AG1797" i="24"/>
  <c r="AD1797" i="24"/>
  <c r="AD1793" i="24"/>
  <c r="AG1793" i="24"/>
  <c r="AG1789" i="24"/>
  <c r="AD1789" i="24"/>
  <c r="AG1785" i="24"/>
  <c r="AD1785" i="24"/>
  <c r="AG1781" i="24"/>
  <c r="AD1781" i="24"/>
  <c r="AG1777" i="24"/>
  <c r="AD1777" i="24"/>
  <c r="AG1773" i="24"/>
  <c r="AD1773" i="24"/>
  <c r="AG1769" i="24"/>
  <c r="AD1769" i="24"/>
  <c r="AG1765" i="24"/>
  <c r="AD1765" i="24"/>
  <c r="AG1761" i="24"/>
  <c r="AD1761" i="24"/>
  <c r="AG1757" i="24"/>
  <c r="AD1757" i="24"/>
  <c r="AG1753" i="24"/>
  <c r="AD1753" i="24"/>
  <c r="AG1749" i="24"/>
  <c r="AD1749" i="24"/>
  <c r="AG1745" i="24"/>
  <c r="AD1745" i="24"/>
  <c r="AG1741" i="24"/>
  <c r="AD1741" i="24"/>
  <c r="AG1737" i="24"/>
  <c r="AD1737" i="24"/>
  <c r="AG1733" i="24"/>
  <c r="AD1733" i="24"/>
  <c r="AG1729" i="24"/>
  <c r="AD1729" i="24"/>
  <c r="AG1725" i="24"/>
  <c r="AD1725" i="24"/>
  <c r="AG1721" i="24"/>
  <c r="AD1721" i="24"/>
  <c r="AG1717" i="24"/>
  <c r="AD1717" i="24"/>
  <c r="AG1713" i="24"/>
  <c r="AD1713" i="24"/>
  <c r="AG1709" i="24"/>
  <c r="AD1709" i="24"/>
  <c r="AG1705" i="24"/>
  <c r="AD1705" i="24"/>
  <c r="AG1701" i="24"/>
  <c r="AD1701" i="24"/>
  <c r="AG1697" i="24"/>
  <c r="AD1697" i="24"/>
  <c r="AG1693" i="24"/>
  <c r="AD1693" i="24"/>
  <c r="AG1689" i="24"/>
  <c r="AD1689" i="24"/>
  <c r="AG1685" i="24"/>
  <c r="AD1685" i="24"/>
  <c r="AG1681" i="24"/>
  <c r="AD1681" i="24"/>
  <c r="AG1677" i="24"/>
  <c r="AD1677" i="24"/>
  <c r="AG1673" i="24"/>
  <c r="AD1673" i="24"/>
  <c r="AG1669" i="24"/>
  <c r="AD1669" i="24"/>
  <c r="AG1665" i="24"/>
  <c r="AD1665" i="24"/>
  <c r="AG1661" i="24"/>
  <c r="AD1661" i="24"/>
  <c r="AG1657" i="24"/>
  <c r="AD1657" i="24"/>
  <c r="AG1653" i="24"/>
  <c r="AD1653" i="24"/>
  <c r="AG1649" i="24"/>
  <c r="AD1649" i="24"/>
  <c r="AG1645" i="24"/>
  <c r="AD1645" i="24"/>
  <c r="AD1641" i="24"/>
  <c r="AG1641" i="24"/>
  <c r="AG1637" i="24"/>
  <c r="AD1637" i="24"/>
  <c r="AD1633" i="24"/>
  <c r="AG1633" i="24"/>
  <c r="AG1629" i="24"/>
  <c r="AD1629" i="24"/>
  <c r="AD1625" i="24"/>
  <c r="AG1625" i="24"/>
  <c r="AG1621" i="24"/>
  <c r="AD1621" i="24"/>
  <c r="AG1617" i="24"/>
  <c r="AD1617" i="24"/>
  <c r="AD1613" i="24"/>
  <c r="AG1613" i="24"/>
  <c r="AD1609" i="24"/>
  <c r="AG1609" i="24"/>
  <c r="AD1605" i="24"/>
  <c r="AG1605" i="24"/>
  <c r="AG1601" i="24"/>
  <c r="AD1601" i="24"/>
  <c r="AD1597" i="24"/>
  <c r="AG1597" i="24"/>
  <c r="AD1593" i="24"/>
  <c r="AG1593" i="24"/>
  <c r="AG1589" i="24"/>
  <c r="AD1589" i="24"/>
  <c r="AG1585" i="24"/>
  <c r="AD1585" i="24"/>
  <c r="AD1581" i="24"/>
  <c r="AG1581" i="24"/>
  <c r="AD1577" i="24"/>
  <c r="AG1577" i="24"/>
  <c r="AD1573" i="24"/>
  <c r="AG1573" i="24"/>
  <c r="AG1569" i="24"/>
  <c r="AD1569" i="24"/>
  <c r="AD1565" i="24"/>
  <c r="AG1565" i="24"/>
  <c r="AD1561" i="24"/>
  <c r="AG1561" i="24"/>
  <c r="AH1556" i="24"/>
  <c r="AK1556" i="24" s="1"/>
  <c r="AD1556" i="24"/>
  <c r="AG1556" i="24"/>
  <c r="AJ1556" i="24" s="1"/>
  <c r="AM1556" i="24" s="1"/>
  <c r="AD1554" i="24"/>
  <c r="AH1554" i="24"/>
  <c r="AK1554" i="24" s="1"/>
  <c r="AG1554" i="24"/>
  <c r="AJ1554" i="24" s="1"/>
  <c r="AM1554" i="24" s="1"/>
  <c r="AG1552" i="24"/>
  <c r="AJ1552" i="24" s="1"/>
  <c r="AM1552" i="24" s="1"/>
  <c r="AH1552" i="24"/>
  <c r="AK1552" i="24" s="1"/>
  <c r="AD1552" i="24"/>
  <c r="AD1549" i="24"/>
  <c r="AG1549" i="24"/>
  <c r="AD1545" i="24"/>
  <c r="AG1545" i="24"/>
  <c r="AD1541" i="24"/>
  <c r="AG1541" i="24"/>
  <c r="AG1537" i="24"/>
  <c r="AD1537" i="24"/>
  <c r="AD1490" i="24"/>
  <c r="AG1490" i="24"/>
  <c r="AG1486" i="24"/>
  <c r="AD1486" i="24"/>
  <c r="AD1482" i="24"/>
  <c r="AG1482" i="24"/>
  <c r="AG1478" i="24"/>
  <c r="AD1478" i="24"/>
  <c r="AH1475" i="24"/>
  <c r="AK1475" i="24" s="1"/>
  <c r="AD1475" i="24"/>
  <c r="AG1475" i="24"/>
  <c r="AJ1475" i="24" s="1"/>
  <c r="AM1475" i="24" s="1"/>
  <c r="AG1473" i="24"/>
  <c r="AJ1473" i="24" s="1"/>
  <c r="AM1473" i="24" s="1"/>
  <c r="AH1473" i="24"/>
  <c r="AK1473" i="24" s="1"/>
  <c r="AD1473" i="24"/>
  <c r="AD1471" i="24"/>
  <c r="AG1471" i="24"/>
  <c r="AJ1471" i="24" s="1"/>
  <c r="AM1471" i="24" s="1"/>
  <c r="AH1471" i="24"/>
  <c r="AK1471" i="24" s="1"/>
  <c r="AH1469" i="24"/>
  <c r="AK1469" i="24" s="1"/>
  <c r="AD1469" i="24"/>
  <c r="AG1469" i="24"/>
  <c r="AJ1469" i="24" s="1"/>
  <c r="AM1469" i="24" s="1"/>
  <c r="AH1467" i="24"/>
  <c r="AK1467" i="24" s="1"/>
  <c r="AD1467" i="24"/>
  <c r="AG1467" i="24"/>
  <c r="AJ1467" i="24" s="1"/>
  <c r="AM1467" i="24" s="1"/>
  <c r="AG1465" i="24"/>
  <c r="AJ1465" i="24" s="1"/>
  <c r="AM1465" i="24" s="1"/>
  <c r="AH1465" i="24"/>
  <c r="AK1465" i="24" s="1"/>
  <c r="AD1465" i="24"/>
  <c r="AD1463" i="24"/>
  <c r="AG1463" i="24"/>
  <c r="AJ1463" i="24" s="1"/>
  <c r="AM1463" i="24" s="1"/>
  <c r="AH1463" i="24"/>
  <c r="AK1463" i="24" s="1"/>
  <c r="AD1461" i="24"/>
  <c r="AG1461" i="24"/>
  <c r="AG1457" i="24"/>
  <c r="AD1457" i="24"/>
  <c r="AD1453" i="24"/>
  <c r="AG1453" i="24"/>
  <c r="AG1449" i="24"/>
  <c r="AD1449" i="24"/>
  <c r="AD1428" i="24"/>
  <c r="AG1428" i="24"/>
  <c r="AG1424" i="24"/>
  <c r="AD1424" i="24"/>
  <c r="AD1420" i="24"/>
  <c r="AG1420" i="24"/>
  <c r="AH1416" i="24"/>
  <c r="AK1416" i="24" s="1"/>
  <c r="AD1416" i="24"/>
  <c r="AG1416" i="24"/>
  <c r="AJ1416" i="24" s="1"/>
  <c r="AM1416" i="24" s="1"/>
  <c r="AG1414" i="24"/>
  <c r="AJ1414" i="24" s="1"/>
  <c r="AM1414" i="24" s="1"/>
  <c r="AD1414" i="24"/>
  <c r="AH1414" i="24"/>
  <c r="AK1414" i="24" s="1"/>
  <c r="AD1412" i="24"/>
  <c r="AG1412" i="24"/>
  <c r="AJ1412" i="24" s="1"/>
  <c r="AM1412" i="24" s="1"/>
  <c r="AH1412" i="24"/>
  <c r="AK1412" i="24" s="1"/>
  <c r="AH1410" i="24"/>
  <c r="AK1410" i="24" s="1"/>
  <c r="AD1410" i="24"/>
  <c r="AG1410" i="24"/>
  <c r="AJ1410" i="24" s="1"/>
  <c r="AM1410" i="24" s="1"/>
  <c r="AH1408" i="24"/>
  <c r="AK1408" i="24" s="1"/>
  <c r="AG1408" i="24"/>
  <c r="AJ1408" i="24" s="1"/>
  <c r="AM1408" i="24" s="1"/>
  <c r="AD1408" i="24"/>
  <c r="AG1406" i="24"/>
  <c r="AJ1406" i="24" s="1"/>
  <c r="AM1406" i="24" s="1"/>
  <c r="AH1406" i="24"/>
  <c r="AK1406" i="24" s="1"/>
  <c r="AD1406" i="24"/>
  <c r="AD1404" i="24"/>
  <c r="AG1404" i="24"/>
  <c r="AJ1404" i="24" s="1"/>
  <c r="AM1404" i="24" s="1"/>
  <c r="AH1404" i="24"/>
  <c r="AK1404" i="24" s="1"/>
  <c r="AH1402" i="24"/>
  <c r="AK1402" i="24" s="1"/>
  <c r="AD1402" i="24"/>
  <c r="AG1402" i="24"/>
  <c r="AJ1402" i="24" s="1"/>
  <c r="AM1402" i="24" s="1"/>
  <c r="AD1399" i="24"/>
  <c r="AG1399" i="24"/>
  <c r="AD1395" i="24"/>
  <c r="AG1395" i="24"/>
  <c r="AD1391" i="24"/>
  <c r="AG1391" i="24"/>
  <c r="AD1387" i="24"/>
  <c r="AG1387" i="24"/>
  <c r="AD1370" i="24"/>
  <c r="AG1370" i="24"/>
  <c r="AG1366" i="24"/>
  <c r="AD1366" i="24"/>
  <c r="AG1362" i="24"/>
  <c r="AD1362" i="24"/>
  <c r="AG1358" i="24"/>
  <c r="AD1358" i="24"/>
  <c r="AH1355" i="24"/>
  <c r="AK1355" i="24" s="1"/>
  <c r="AD1355" i="24"/>
  <c r="AG1355" i="24"/>
  <c r="AJ1355" i="24" s="1"/>
  <c r="AM1355" i="24" s="1"/>
  <c r="AH1353" i="24"/>
  <c r="AK1353" i="24" s="1"/>
  <c r="AD1353" i="24"/>
  <c r="AG1353" i="24"/>
  <c r="AJ1353" i="24" s="1"/>
  <c r="AM1353" i="24" s="1"/>
  <c r="AD1351" i="24"/>
  <c r="AH1351" i="24"/>
  <c r="AK1351" i="24" s="1"/>
  <c r="AG1351" i="24"/>
  <c r="AJ1351" i="24" s="1"/>
  <c r="AM1351" i="24" s="1"/>
  <c r="AD1349" i="24"/>
  <c r="AG1349" i="24"/>
  <c r="AJ1349" i="24" s="1"/>
  <c r="AM1349" i="24" s="1"/>
  <c r="AH1349" i="24"/>
  <c r="AK1349" i="24" s="1"/>
  <c r="AH1347" i="24"/>
  <c r="AK1347" i="24" s="1"/>
  <c r="AD1347" i="24"/>
  <c r="AG1347" i="24"/>
  <c r="AJ1347" i="24" s="1"/>
  <c r="AM1347" i="24" s="1"/>
  <c r="AH1345" i="24"/>
  <c r="AK1345" i="24" s="1"/>
  <c r="AD1345" i="24"/>
  <c r="AG1345" i="24"/>
  <c r="AJ1345" i="24" s="1"/>
  <c r="AM1345" i="24" s="1"/>
  <c r="AD1343" i="24"/>
  <c r="AG1343" i="24"/>
  <c r="AJ1343" i="24" s="1"/>
  <c r="AM1343" i="24" s="1"/>
  <c r="AH1343" i="24"/>
  <c r="AK1343" i="24" s="1"/>
  <c r="AD1341" i="24"/>
  <c r="AG1341" i="24"/>
  <c r="AJ1341" i="24" s="1"/>
  <c r="AM1341" i="24" s="1"/>
  <c r="AH1341" i="24"/>
  <c r="AK1341" i="24" s="1"/>
  <c r="AH1339" i="24"/>
  <c r="AK1339" i="24" s="1"/>
  <c r="AD1339" i="24"/>
  <c r="AG1339" i="24"/>
  <c r="AJ1339" i="24" s="1"/>
  <c r="AM1339" i="24" s="1"/>
  <c r="AH1337" i="24"/>
  <c r="AK1337" i="24" s="1"/>
  <c r="AD1337" i="24"/>
  <c r="AG1337" i="24"/>
  <c r="AJ1337" i="24" s="1"/>
  <c r="AM1337" i="24" s="1"/>
  <c r="AD1335" i="24"/>
  <c r="AH1335" i="24"/>
  <c r="AK1335" i="24" s="1"/>
  <c r="AG1335" i="24"/>
  <c r="AJ1335" i="24" s="1"/>
  <c r="AM1335" i="24" s="1"/>
  <c r="AD1333" i="24"/>
  <c r="AG1333" i="24"/>
  <c r="AJ1333" i="24" s="1"/>
  <c r="AM1333" i="24" s="1"/>
  <c r="AH1333" i="24"/>
  <c r="AK1333" i="24" s="1"/>
  <c r="AH1331" i="24"/>
  <c r="AK1331" i="24" s="1"/>
  <c r="AD1331" i="24"/>
  <c r="AG1331" i="24"/>
  <c r="AJ1331" i="24" s="1"/>
  <c r="AM1331" i="24" s="1"/>
  <c r="AH1329" i="24"/>
  <c r="AK1329" i="24" s="1"/>
  <c r="AD1329" i="24"/>
  <c r="AG1329" i="24"/>
  <c r="AJ1329" i="24" s="1"/>
  <c r="AM1329" i="24" s="1"/>
  <c r="AD1327" i="24"/>
  <c r="AG1327" i="24"/>
  <c r="AJ1327" i="24" s="1"/>
  <c r="AM1327" i="24" s="1"/>
  <c r="AH1327" i="24"/>
  <c r="AK1327" i="24" s="1"/>
  <c r="AD1324" i="24"/>
  <c r="AG1324" i="24"/>
  <c r="AG1320" i="24"/>
  <c r="AD1320" i="24"/>
  <c r="AD1316" i="24"/>
  <c r="AG1316" i="24"/>
  <c r="AG1312" i="24"/>
  <c r="AD1312" i="24"/>
  <c r="AG1278" i="24"/>
  <c r="AD1278" i="24"/>
  <c r="AG1274" i="24"/>
  <c r="AD1274" i="24"/>
  <c r="AG1270" i="24"/>
  <c r="AD1270" i="24"/>
  <c r="AG1266" i="24"/>
  <c r="AJ1266" i="24" s="1"/>
  <c r="AM1266" i="24" s="1"/>
  <c r="AH1266" i="24"/>
  <c r="AK1266" i="24" s="1"/>
  <c r="AD1266" i="24"/>
  <c r="AH1264" i="24"/>
  <c r="AK1264" i="24" s="1"/>
  <c r="AD1264" i="24"/>
  <c r="AG1264" i="24"/>
  <c r="AJ1264" i="24" s="1"/>
  <c r="AM1264" i="24" s="1"/>
  <c r="AG1262" i="24"/>
  <c r="AJ1262" i="24" s="1"/>
  <c r="AM1262" i="24" s="1"/>
  <c r="AH1262" i="24"/>
  <c r="AK1262" i="24" s="1"/>
  <c r="AD1262" i="24"/>
  <c r="AG1260" i="24"/>
  <c r="AJ1260" i="24" s="1"/>
  <c r="AM1260" i="24" s="1"/>
  <c r="AD1260" i="24"/>
  <c r="AH1260" i="24"/>
  <c r="AK1260" i="24" s="1"/>
  <c r="AD1258" i="24"/>
  <c r="AG1258" i="24"/>
  <c r="AJ1258" i="24" s="1"/>
  <c r="AM1258" i="24" s="1"/>
  <c r="AH1258" i="24"/>
  <c r="AK1258" i="24" s="1"/>
  <c r="AD1256" i="24"/>
  <c r="AG1256" i="24"/>
  <c r="AD1252" i="24"/>
  <c r="AG1252" i="24"/>
  <c r="AG1248" i="24"/>
  <c r="AD1248" i="24"/>
  <c r="AG1244" i="24"/>
  <c r="AD1244" i="24"/>
  <c r="AG1237" i="24"/>
  <c r="AD1237" i="24"/>
  <c r="AG1233" i="24"/>
  <c r="AD1233" i="24"/>
  <c r="AD1229" i="24"/>
  <c r="AG1229" i="24"/>
  <c r="AH1225" i="24"/>
  <c r="AK1225" i="24" s="1"/>
  <c r="AD1225" i="24"/>
  <c r="AG1225" i="24"/>
  <c r="AJ1225" i="24" s="1"/>
  <c r="AM1225" i="24" s="1"/>
  <c r="AH1223" i="24"/>
  <c r="AK1223" i="24" s="1"/>
  <c r="AD1223" i="24"/>
  <c r="AG1223" i="24"/>
  <c r="AJ1223" i="24" s="1"/>
  <c r="AM1223" i="24" s="1"/>
  <c r="AH1221" i="24"/>
  <c r="AK1221" i="24" s="1"/>
  <c r="AD1221" i="24"/>
  <c r="AG1221" i="24"/>
  <c r="AJ1221" i="24" s="1"/>
  <c r="AM1221" i="24" s="1"/>
  <c r="AD1219" i="24"/>
  <c r="AG1219" i="24"/>
  <c r="AJ1219" i="24" s="1"/>
  <c r="AM1219" i="24" s="1"/>
  <c r="AH1219" i="24"/>
  <c r="AK1219" i="24" s="1"/>
  <c r="AG1217" i="24"/>
  <c r="AJ1217" i="24" s="1"/>
  <c r="AM1217" i="24" s="1"/>
  <c r="AD1217" i="24"/>
  <c r="AH1217" i="24"/>
  <c r="AK1217" i="24" s="1"/>
  <c r="AG1215" i="24"/>
  <c r="AJ1215" i="24" s="1"/>
  <c r="AM1215" i="24" s="1"/>
  <c r="AH1215" i="24"/>
  <c r="AK1215" i="24" s="1"/>
  <c r="AD1215" i="24"/>
  <c r="AD1213" i="24"/>
  <c r="AG1213" i="24"/>
  <c r="AJ1213" i="24" s="1"/>
  <c r="AM1213" i="24" s="1"/>
  <c r="AH1213" i="24"/>
  <c r="AK1213" i="24" s="1"/>
  <c r="AH1211" i="24"/>
  <c r="AK1211" i="24" s="1"/>
  <c r="AD1211" i="24"/>
  <c r="AG1211" i="24"/>
  <c r="AJ1211" i="24" s="1"/>
  <c r="AM1211" i="24" s="1"/>
  <c r="AH1209" i="24"/>
  <c r="AK1209" i="24" s="1"/>
  <c r="AD1209" i="24"/>
  <c r="AG1209" i="24"/>
  <c r="AJ1209" i="24" s="1"/>
  <c r="AM1209" i="24" s="1"/>
  <c r="AH1207" i="24"/>
  <c r="AK1207" i="24" s="1"/>
  <c r="AD1207" i="24"/>
  <c r="AG1207" i="24"/>
  <c r="AJ1207" i="24" s="1"/>
  <c r="AM1207" i="24" s="1"/>
  <c r="AH1205" i="24"/>
  <c r="AK1205" i="24" s="1"/>
  <c r="AG1205" i="24"/>
  <c r="AJ1205" i="24" s="1"/>
  <c r="AM1205" i="24" s="1"/>
  <c r="AD1205" i="24"/>
  <c r="AD1203" i="24"/>
  <c r="AG1203" i="24"/>
  <c r="AJ1203" i="24" s="1"/>
  <c r="AM1203" i="24" s="1"/>
  <c r="AH1203" i="24"/>
  <c r="AK1203" i="24" s="1"/>
  <c r="AG1201" i="24"/>
  <c r="AJ1201" i="24" s="1"/>
  <c r="AM1201" i="24" s="1"/>
  <c r="AH1201" i="24"/>
  <c r="AK1201" i="24" s="1"/>
  <c r="AD1201" i="24"/>
  <c r="AG1199" i="24"/>
  <c r="AJ1199" i="24" s="1"/>
  <c r="AM1199" i="24" s="1"/>
  <c r="AH1199" i="24"/>
  <c r="AK1199" i="24" s="1"/>
  <c r="AD1199" i="24"/>
  <c r="AD1197" i="24"/>
  <c r="AG1197" i="24"/>
  <c r="AJ1197" i="24" s="1"/>
  <c r="AM1197" i="24" s="1"/>
  <c r="AH1197" i="24"/>
  <c r="AK1197" i="24" s="1"/>
  <c r="AD1195" i="24"/>
  <c r="AG1195" i="24"/>
  <c r="AD1191" i="24"/>
  <c r="AG1191" i="24"/>
  <c r="AD1187" i="24"/>
  <c r="AG1187" i="24"/>
  <c r="AG1183" i="24"/>
  <c r="AD1183" i="24"/>
  <c r="AD1149" i="24"/>
  <c r="AG1149" i="24"/>
  <c r="AD1145" i="24"/>
  <c r="AG1145" i="24"/>
  <c r="AD1141" i="24"/>
  <c r="AG1141" i="24"/>
  <c r="AD1137" i="24"/>
  <c r="AG1137" i="24"/>
  <c r="AD1134" i="24"/>
  <c r="AG1134" i="24"/>
  <c r="AJ1134" i="24" s="1"/>
  <c r="AM1134" i="24" s="1"/>
  <c r="AH1134" i="24"/>
  <c r="AK1134" i="24" s="1"/>
  <c r="AH1132" i="24"/>
  <c r="AK1132" i="24" s="1"/>
  <c r="AD1132" i="24"/>
  <c r="AG1132" i="24"/>
  <c r="AJ1132" i="24" s="1"/>
  <c r="AM1132" i="24" s="1"/>
  <c r="AD1130" i="24"/>
  <c r="AG1130" i="24"/>
  <c r="AJ1130" i="24" s="1"/>
  <c r="AM1130" i="24" s="1"/>
  <c r="AH1130" i="24"/>
  <c r="AK1130" i="24" s="1"/>
  <c r="AH1128" i="24"/>
  <c r="AK1128" i="24" s="1"/>
  <c r="AD1128" i="24"/>
  <c r="AG1128" i="24"/>
  <c r="AJ1128" i="24" s="1"/>
  <c r="AM1128" i="24" s="1"/>
  <c r="AD1126" i="24"/>
  <c r="AG1126" i="24"/>
  <c r="AJ1126" i="24" s="1"/>
  <c r="AM1126" i="24" s="1"/>
  <c r="AH1126" i="24"/>
  <c r="AK1126" i="24" s="1"/>
  <c r="AH1124" i="24"/>
  <c r="AK1124" i="24" s="1"/>
  <c r="AD1124" i="24"/>
  <c r="AG1124" i="24"/>
  <c r="AJ1124" i="24" s="1"/>
  <c r="AM1124" i="24" s="1"/>
  <c r="AD1122" i="24"/>
  <c r="AG1122" i="24"/>
  <c r="AJ1122" i="24" s="1"/>
  <c r="AM1122" i="24" s="1"/>
  <c r="AH1122" i="24"/>
  <c r="AK1122" i="24" s="1"/>
  <c r="AH1120" i="24"/>
  <c r="AK1120" i="24" s="1"/>
  <c r="AD1120" i="24"/>
  <c r="AG1120" i="24"/>
  <c r="AJ1120" i="24" s="1"/>
  <c r="AM1120" i="24" s="1"/>
  <c r="AD1118" i="24"/>
  <c r="AG1118" i="24"/>
  <c r="AJ1118" i="24" s="1"/>
  <c r="AM1118" i="24" s="1"/>
  <c r="AH1118" i="24"/>
  <c r="AK1118" i="24" s="1"/>
  <c r="AH1116" i="24"/>
  <c r="AK1116" i="24" s="1"/>
  <c r="AD1116" i="24"/>
  <c r="AG1116" i="24"/>
  <c r="AJ1116" i="24" s="1"/>
  <c r="AM1116" i="24" s="1"/>
  <c r="AD1114" i="24"/>
  <c r="AG1114" i="24"/>
  <c r="AJ1114" i="24" s="1"/>
  <c r="AM1114" i="24" s="1"/>
  <c r="AH1114" i="24"/>
  <c r="AK1114" i="24" s="1"/>
  <c r="AH1112" i="24"/>
  <c r="AK1112" i="24" s="1"/>
  <c r="AD1112" i="24"/>
  <c r="AG1112" i="24"/>
  <c r="AJ1112" i="24" s="1"/>
  <c r="AM1112" i="24" s="1"/>
  <c r="AD1110" i="24"/>
  <c r="AG1110" i="24"/>
  <c r="AJ1110" i="24" s="1"/>
  <c r="AM1110" i="24" s="1"/>
  <c r="AH1110" i="24"/>
  <c r="AK1110" i="24" s="1"/>
  <c r="AH1108" i="24"/>
  <c r="AK1108" i="24" s="1"/>
  <c r="AD1108" i="24"/>
  <c r="AG1108" i="24"/>
  <c r="AJ1108" i="24" s="1"/>
  <c r="AM1108" i="24" s="1"/>
  <c r="AD1106" i="24"/>
  <c r="AG1106" i="24"/>
  <c r="AJ1106" i="24" s="1"/>
  <c r="AM1106" i="24" s="1"/>
  <c r="AH1106" i="24"/>
  <c r="AK1106" i="24" s="1"/>
  <c r="AG1103" i="24"/>
  <c r="AD1103" i="24"/>
  <c r="AG1099" i="24"/>
  <c r="AD1099" i="24"/>
  <c r="AG1095" i="24"/>
  <c r="AD1095" i="24"/>
  <c r="AG1091" i="24"/>
  <c r="AD1091" i="24"/>
  <c r="AD1064" i="24"/>
  <c r="AG1064" i="24"/>
  <c r="AD1060" i="24"/>
  <c r="AG1060" i="24"/>
  <c r="AD1056" i="24"/>
  <c r="AG1056" i="24"/>
  <c r="AD1052" i="24"/>
  <c r="AG1052" i="24"/>
  <c r="AH1049" i="24"/>
  <c r="AK1049" i="24" s="1"/>
  <c r="AD1049" i="24"/>
  <c r="AG1049" i="24"/>
  <c r="AJ1049" i="24" s="1"/>
  <c r="AM1049" i="24" s="1"/>
  <c r="AG1047" i="24"/>
  <c r="AJ1047" i="24" s="1"/>
  <c r="AM1047" i="24" s="1"/>
  <c r="AH1047" i="24"/>
  <c r="AK1047" i="24" s="1"/>
  <c r="AD1047" i="24"/>
  <c r="AH1045" i="24"/>
  <c r="AK1045" i="24" s="1"/>
  <c r="AD1045" i="24"/>
  <c r="AG1045" i="24"/>
  <c r="AJ1045" i="24" s="1"/>
  <c r="AM1045" i="24" s="1"/>
  <c r="AG1043" i="24"/>
  <c r="AJ1043" i="24" s="1"/>
  <c r="AM1043" i="24" s="1"/>
  <c r="AH1043" i="24"/>
  <c r="AK1043" i="24" s="1"/>
  <c r="AD1043" i="24"/>
  <c r="AH1041" i="24"/>
  <c r="AK1041" i="24" s="1"/>
  <c r="AD1041" i="24"/>
  <c r="AG1041" i="24"/>
  <c r="AJ1041" i="24" s="1"/>
  <c r="AM1041" i="24" s="1"/>
  <c r="AG1039" i="24"/>
  <c r="AJ1039" i="24" s="1"/>
  <c r="AM1039" i="24" s="1"/>
  <c r="AH1039" i="24"/>
  <c r="AK1039" i="24" s="1"/>
  <c r="AD1039" i="24"/>
  <c r="AH1037" i="24"/>
  <c r="AK1037" i="24" s="1"/>
  <c r="AD1037" i="24"/>
  <c r="AG1037" i="24"/>
  <c r="AJ1037" i="24" s="1"/>
  <c r="AM1037" i="24" s="1"/>
  <c r="AG1035" i="24"/>
  <c r="AJ1035" i="24" s="1"/>
  <c r="AM1035" i="24" s="1"/>
  <c r="AH1035" i="24"/>
  <c r="AK1035" i="24" s="1"/>
  <c r="AD1035" i="24"/>
  <c r="AH1033" i="24"/>
  <c r="AK1033" i="24" s="1"/>
  <c r="AD1033" i="24"/>
  <c r="AG1033" i="24"/>
  <c r="AJ1033" i="24" s="1"/>
  <c r="AM1033" i="24" s="1"/>
  <c r="AG1031" i="24"/>
  <c r="AJ1031" i="24" s="1"/>
  <c r="AM1031" i="24" s="1"/>
  <c r="AH1031" i="24"/>
  <c r="AK1031" i="24" s="1"/>
  <c r="AD1031" i="24"/>
  <c r="AH1029" i="24"/>
  <c r="AK1029" i="24" s="1"/>
  <c r="AD1029" i="24"/>
  <c r="AG1029" i="24"/>
  <c r="AJ1029" i="24" s="1"/>
  <c r="AM1029" i="24" s="1"/>
  <c r="AG1027" i="24"/>
  <c r="AJ1027" i="24" s="1"/>
  <c r="AM1027" i="24" s="1"/>
  <c r="AH1027" i="24"/>
  <c r="AK1027" i="24" s="1"/>
  <c r="AD1027" i="24"/>
  <c r="AH1025" i="24"/>
  <c r="AK1025" i="24" s="1"/>
  <c r="AD1025" i="24"/>
  <c r="AG1025" i="24"/>
  <c r="AJ1025" i="24" s="1"/>
  <c r="AM1025" i="24" s="1"/>
  <c r="AG1023" i="24"/>
  <c r="AJ1023" i="24" s="1"/>
  <c r="AM1023" i="24" s="1"/>
  <c r="AH1023" i="24"/>
  <c r="AK1023" i="24" s="1"/>
  <c r="AD1023" i="24"/>
  <c r="AH1021" i="24"/>
  <c r="AK1021" i="24" s="1"/>
  <c r="AD1021" i="24"/>
  <c r="AG1021" i="24"/>
  <c r="AJ1021" i="24" s="1"/>
  <c r="AM1021" i="24" s="1"/>
  <c r="AH1019" i="24"/>
  <c r="AK1019" i="24" s="1"/>
  <c r="AD1019" i="24"/>
  <c r="AG1019" i="24"/>
  <c r="AJ1019" i="24" s="1"/>
  <c r="AM1019" i="24" s="1"/>
  <c r="AG1017" i="24"/>
  <c r="AJ1017" i="24" s="1"/>
  <c r="AM1017" i="24" s="1"/>
  <c r="AH1017" i="24"/>
  <c r="AK1017" i="24" s="1"/>
  <c r="AD1017" i="24"/>
  <c r="AD1015" i="24"/>
  <c r="AG1015" i="24"/>
  <c r="AJ1015" i="24" s="1"/>
  <c r="AM1015" i="24" s="1"/>
  <c r="AH1015" i="24"/>
  <c r="AK1015" i="24" s="1"/>
  <c r="AH1013" i="24"/>
  <c r="AK1013" i="24" s="1"/>
  <c r="AD1013" i="24"/>
  <c r="AG1013" i="24"/>
  <c r="AJ1013" i="24" s="1"/>
  <c r="AM1013" i="24" s="1"/>
  <c r="AH1011" i="24"/>
  <c r="AK1011" i="24" s="1"/>
  <c r="AD1011" i="24"/>
  <c r="AG1011" i="24"/>
  <c r="AJ1011" i="24" s="1"/>
  <c r="AM1011" i="24" s="1"/>
  <c r="AG1008" i="24"/>
  <c r="AD1008" i="24"/>
  <c r="AD1004" i="24"/>
  <c r="AG1004" i="24"/>
  <c r="AD1000" i="24"/>
  <c r="AG1000" i="24"/>
  <c r="AD996" i="24"/>
  <c r="AG996" i="24"/>
  <c r="AD952" i="24"/>
  <c r="AG952" i="24"/>
  <c r="AD948" i="24"/>
  <c r="AG948" i="24"/>
  <c r="AD944" i="24"/>
  <c r="AG944" i="24"/>
  <c r="AH940" i="24"/>
  <c r="AK940" i="24" s="1"/>
  <c r="AD940" i="24"/>
  <c r="AG940" i="24"/>
  <c r="AJ940" i="24" s="1"/>
  <c r="AM940" i="24" s="1"/>
  <c r="AG938" i="24"/>
  <c r="AJ938" i="24" s="1"/>
  <c r="AM938" i="24" s="1"/>
  <c r="AH938" i="24"/>
  <c r="AK938" i="24" s="1"/>
  <c r="AD938" i="24"/>
  <c r="AD936" i="24"/>
  <c r="AG936" i="24"/>
  <c r="AJ936" i="24" s="1"/>
  <c r="AM936" i="24" s="1"/>
  <c r="AH936" i="24"/>
  <c r="AK936" i="24" s="1"/>
  <c r="AH934" i="24"/>
  <c r="AK934" i="24" s="1"/>
  <c r="AD934" i="24"/>
  <c r="AG934" i="24"/>
  <c r="AJ934" i="24" s="1"/>
  <c r="AM934" i="24" s="1"/>
  <c r="AH932" i="24"/>
  <c r="AK932" i="24" s="1"/>
  <c r="AD932" i="24"/>
  <c r="AG932" i="24"/>
  <c r="AJ932" i="24" s="1"/>
  <c r="AM932" i="24" s="1"/>
  <c r="AG930" i="24"/>
  <c r="AJ930" i="24" s="1"/>
  <c r="AM930" i="24" s="1"/>
  <c r="AH930" i="24"/>
  <c r="AK930" i="24" s="1"/>
  <c r="AD930" i="24"/>
  <c r="AD928" i="24"/>
  <c r="AG928" i="24"/>
  <c r="AJ928" i="24" s="1"/>
  <c r="AM928" i="24" s="1"/>
  <c r="AH928" i="24"/>
  <c r="AK928" i="24" s="1"/>
  <c r="AH926" i="24"/>
  <c r="AK926" i="24" s="1"/>
  <c r="AD926" i="24"/>
  <c r="AG926" i="24"/>
  <c r="AJ926" i="24" s="1"/>
  <c r="AM926" i="24" s="1"/>
  <c r="AH924" i="24"/>
  <c r="AK924" i="24" s="1"/>
  <c r="AD924" i="24"/>
  <c r="AG924" i="24"/>
  <c r="AJ924" i="24" s="1"/>
  <c r="AM924" i="24" s="1"/>
  <c r="AG922" i="24"/>
  <c r="AJ922" i="24" s="1"/>
  <c r="AM922" i="24" s="1"/>
  <c r="AH922" i="24"/>
  <c r="AK922" i="24" s="1"/>
  <c r="AD922" i="24"/>
  <c r="AD920" i="24"/>
  <c r="AG920" i="24"/>
  <c r="AJ920" i="24" s="1"/>
  <c r="AM920" i="24" s="1"/>
  <c r="AH920" i="24"/>
  <c r="AK920" i="24" s="1"/>
  <c r="AH918" i="24"/>
  <c r="AK918" i="24" s="1"/>
  <c r="AD918" i="24"/>
  <c r="AG918" i="24"/>
  <c r="AJ918" i="24" s="1"/>
  <c r="AM918" i="24" s="1"/>
  <c r="AG916" i="24"/>
  <c r="AJ916" i="24" s="1"/>
  <c r="AM916" i="24" s="1"/>
  <c r="AH916" i="24"/>
  <c r="AK916" i="24" s="1"/>
  <c r="AD916" i="24"/>
  <c r="AH914" i="24"/>
  <c r="AK914" i="24" s="1"/>
  <c r="AD914" i="24"/>
  <c r="AG914" i="24"/>
  <c r="AJ914" i="24" s="1"/>
  <c r="AM914" i="24" s="1"/>
  <c r="AH912" i="24"/>
  <c r="AK912" i="24" s="1"/>
  <c r="AD912" i="24"/>
  <c r="AG912" i="24"/>
  <c r="AJ912" i="24" s="1"/>
  <c r="AM912" i="24" s="1"/>
  <c r="AD910" i="24"/>
  <c r="AG910" i="24"/>
  <c r="AJ910" i="24" s="1"/>
  <c r="AM910" i="24" s="1"/>
  <c r="AH910" i="24"/>
  <c r="AK910" i="24" s="1"/>
  <c r="AG908" i="24"/>
  <c r="AJ908" i="24" s="1"/>
  <c r="AM908" i="24" s="1"/>
  <c r="AH908" i="24"/>
  <c r="AK908" i="24" s="1"/>
  <c r="AD908" i="24"/>
  <c r="AH906" i="24"/>
  <c r="AK906" i="24" s="1"/>
  <c r="AD906" i="24"/>
  <c r="AG906" i="24"/>
  <c r="AJ906" i="24" s="1"/>
  <c r="AM906" i="24" s="1"/>
  <c r="AH904" i="24"/>
  <c r="AK904" i="24" s="1"/>
  <c r="AG904" i="24"/>
  <c r="AJ904" i="24" s="1"/>
  <c r="AM904" i="24" s="1"/>
  <c r="AD904" i="24"/>
  <c r="AD902" i="24"/>
  <c r="AH902" i="24"/>
  <c r="AK902" i="24" s="1"/>
  <c r="AG902" i="24"/>
  <c r="AJ902" i="24" s="1"/>
  <c r="AM902" i="24" s="1"/>
  <c r="AG900" i="24"/>
  <c r="AD900" i="24"/>
  <c r="AG896" i="24"/>
  <c r="AD896" i="24"/>
  <c r="AD892" i="24"/>
  <c r="AG892" i="24"/>
  <c r="AD888" i="24"/>
  <c r="AG888" i="24"/>
  <c r="AG844" i="24"/>
  <c r="AD844" i="24"/>
  <c r="AD840" i="24"/>
  <c r="AG840" i="24"/>
  <c r="AG836" i="24"/>
  <c r="AD836" i="24"/>
  <c r="AG832" i="24"/>
  <c r="AD832" i="24"/>
  <c r="AH829" i="24"/>
  <c r="AK829" i="24" s="1"/>
  <c r="AD829" i="24"/>
  <c r="AG829" i="24"/>
  <c r="AJ829" i="24" s="1"/>
  <c r="AM829" i="24" s="1"/>
  <c r="AD827" i="24"/>
  <c r="AG827" i="24"/>
  <c r="AJ827" i="24" s="1"/>
  <c r="AM827" i="24" s="1"/>
  <c r="AH827" i="24"/>
  <c r="AK827" i="24" s="1"/>
  <c r="AG825" i="24"/>
  <c r="AJ825" i="24" s="1"/>
  <c r="AM825" i="24" s="1"/>
  <c r="AH825" i="24"/>
  <c r="AK825" i="24" s="1"/>
  <c r="AD825" i="24"/>
  <c r="AH823" i="24"/>
  <c r="AK823" i="24" s="1"/>
  <c r="AD823" i="24"/>
  <c r="AG823" i="24"/>
  <c r="AJ823" i="24" s="1"/>
  <c r="AM823" i="24" s="1"/>
  <c r="AD821" i="24"/>
  <c r="AG821" i="24"/>
  <c r="AJ821" i="24" s="1"/>
  <c r="AM821" i="24" s="1"/>
  <c r="AH821" i="24"/>
  <c r="AK821" i="24" s="1"/>
  <c r="AH819" i="24"/>
  <c r="AK819" i="24" s="1"/>
  <c r="AD819" i="24"/>
  <c r="AG819" i="24"/>
  <c r="AJ819" i="24" s="1"/>
  <c r="AM819" i="24" s="1"/>
  <c r="AH817" i="24"/>
  <c r="AK817" i="24" s="1"/>
  <c r="AD817" i="24"/>
  <c r="AG817" i="24"/>
  <c r="AJ817" i="24" s="1"/>
  <c r="AM817" i="24" s="1"/>
  <c r="AG815" i="24"/>
  <c r="AJ815" i="24" s="1"/>
  <c r="AM815" i="24" s="1"/>
  <c r="AH815" i="24"/>
  <c r="AK815" i="24" s="1"/>
  <c r="AD815" i="24"/>
  <c r="AH813" i="24"/>
  <c r="AK813" i="24" s="1"/>
  <c r="AD813" i="24"/>
  <c r="AG813" i="24"/>
  <c r="AJ813" i="24" s="1"/>
  <c r="AM813" i="24" s="1"/>
  <c r="AD811" i="24"/>
  <c r="AG811" i="24"/>
  <c r="AJ811" i="24" s="1"/>
  <c r="AM811" i="24" s="1"/>
  <c r="AH811" i="24"/>
  <c r="AK811" i="24" s="1"/>
  <c r="AG809" i="24"/>
  <c r="AJ809" i="24" s="1"/>
  <c r="AM809" i="24" s="1"/>
  <c r="AH809" i="24"/>
  <c r="AK809" i="24" s="1"/>
  <c r="AD809" i="24"/>
  <c r="AH807" i="24"/>
  <c r="AK807" i="24" s="1"/>
  <c r="AD807" i="24"/>
  <c r="AG807" i="24"/>
  <c r="AJ807" i="24" s="1"/>
  <c r="AM807" i="24" s="1"/>
  <c r="AD805" i="24"/>
  <c r="AG805" i="24"/>
  <c r="AJ805" i="24" s="1"/>
  <c r="AM805" i="24" s="1"/>
  <c r="AH805" i="24"/>
  <c r="AK805" i="24" s="1"/>
  <c r="AH803" i="24"/>
  <c r="AK803" i="24" s="1"/>
  <c r="AD803" i="24"/>
  <c r="AG803" i="24"/>
  <c r="AJ803" i="24" s="1"/>
  <c r="AM803" i="24" s="1"/>
  <c r="AH801" i="24"/>
  <c r="AK801" i="24" s="1"/>
  <c r="AD801" i="24"/>
  <c r="AG801" i="24"/>
  <c r="AJ801" i="24" s="1"/>
  <c r="AM801" i="24" s="1"/>
  <c r="AG799" i="24"/>
  <c r="AJ799" i="24" s="1"/>
  <c r="AM799" i="24" s="1"/>
  <c r="AH799" i="24"/>
  <c r="AK799" i="24" s="1"/>
  <c r="AD799" i="24"/>
  <c r="AH797" i="24"/>
  <c r="AK797" i="24" s="1"/>
  <c r="AD797" i="24"/>
  <c r="AG797" i="24"/>
  <c r="AJ797" i="24" s="1"/>
  <c r="AM797" i="24" s="1"/>
  <c r="AD795" i="24"/>
  <c r="AG795" i="24"/>
  <c r="AJ795" i="24" s="1"/>
  <c r="AM795" i="24" s="1"/>
  <c r="AH795" i="24"/>
  <c r="AK795" i="24" s="1"/>
  <c r="AG793" i="24"/>
  <c r="AJ793" i="24" s="1"/>
  <c r="AM793" i="24" s="1"/>
  <c r="AH793" i="24"/>
  <c r="AK793" i="24" s="1"/>
  <c r="AD793" i="24"/>
  <c r="AH791" i="24"/>
  <c r="AK791" i="24" s="1"/>
  <c r="AD791" i="24"/>
  <c r="AG791" i="24"/>
  <c r="AJ791" i="24" s="1"/>
  <c r="AM791" i="24" s="1"/>
  <c r="AG788" i="24"/>
  <c r="AD788" i="24"/>
  <c r="AG784" i="24"/>
  <c r="AD784" i="24"/>
  <c r="AG780" i="24"/>
  <c r="AD780" i="24"/>
  <c r="AG776" i="24"/>
  <c r="AD776" i="24"/>
  <c r="AG722" i="24"/>
  <c r="AD722" i="24"/>
  <c r="AG718" i="24"/>
  <c r="AD718" i="24"/>
  <c r="AG714" i="24"/>
  <c r="AD714" i="24"/>
  <c r="AH710" i="24"/>
  <c r="AK710" i="24" s="1"/>
  <c r="AG710" i="24"/>
  <c r="AJ710" i="24" s="1"/>
  <c r="AM710" i="24" s="1"/>
  <c r="AD710" i="24"/>
  <c r="AH708" i="24"/>
  <c r="AK708" i="24" s="1"/>
  <c r="AD708" i="24"/>
  <c r="AG708" i="24"/>
  <c r="AJ708" i="24" s="1"/>
  <c r="AM708" i="24" s="1"/>
  <c r="AH706" i="24"/>
  <c r="AK706" i="24" s="1"/>
  <c r="AG706" i="24"/>
  <c r="AJ706" i="24" s="1"/>
  <c r="AM706" i="24" s="1"/>
  <c r="AD706" i="24"/>
  <c r="AH704" i="24"/>
  <c r="AK704" i="24" s="1"/>
  <c r="AD704" i="24"/>
  <c r="AG704" i="24"/>
  <c r="AJ704" i="24" s="1"/>
  <c r="AM704" i="24" s="1"/>
  <c r="AH702" i="24"/>
  <c r="AK702" i="24" s="1"/>
  <c r="AG702" i="24"/>
  <c r="AJ702" i="24" s="1"/>
  <c r="AM702" i="24" s="1"/>
  <c r="AD702" i="24"/>
  <c r="AH700" i="24"/>
  <c r="AK700" i="24" s="1"/>
  <c r="AD700" i="24"/>
  <c r="AG700" i="24"/>
  <c r="AJ700" i="24" s="1"/>
  <c r="AM700" i="24" s="1"/>
  <c r="AH698" i="24"/>
  <c r="AK698" i="24" s="1"/>
  <c r="AG698" i="24"/>
  <c r="AJ698" i="24" s="1"/>
  <c r="AM698" i="24" s="1"/>
  <c r="AD698" i="24"/>
  <c r="AH696" i="24"/>
  <c r="AK696" i="24" s="1"/>
  <c r="AD696" i="24"/>
  <c r="AG696" i="24"/>
  <c r="AJ696" i="24" s="1"/>
  <c r="AM696" i="24" s="1"/>
  <c r="AH694" i="24"/>
  <c r="AK694" i="24" s="1"/>
  <c r="AG694" i="24"/>
  <c r="AJ694" i="24" s="1"/>
  <c r="AM694" i="24" s="1"/>
  <c r="AD694" i="24"/>
  <c r="AH692" i="24"/>
  <c r="AK692" i="24" s="1"/>
  <c r="AD692" i="24"/>
  <c r="AG692" i="24"/>
  <c r="AJ692" i="24" s="1"/>
  <c r="AM692" i="24" s="1"/>
  <c r="AH690" i="24"/>
  <c r="AK690" i="24" s="1"/>
  <c r="AG690" i="24"/>
  <c r="AJ690" i="24" s="1"/>
  <c r="AM690" i="24" s="1"/>
  <c r="AD690" i="24"/>
  <c r="AH688" i="24"/>
  <c r="AK688" i="24" s="1"/>
  <c r="AD688" i="24"/>
  <c r="AG688" i="24"/>
  <c r="AJ688" i="24" s="1"/>
  <c r="AM688" i="24" s="1"/>
  <c r="AH686" i="24"/>
  <c r="AK686" i="24" s="1"/>
  <c r="AG686" i="24"/>
  <c r="AJ686" i="24" s="1"/>
  <c r="AM686" i="24" s="1"/>
  <c r="AD686" i="24"/>
  <c r="AH684" i="24"/>
  <c r="AK684" i="24" s="1"/>
  <c r="AD684" i="24"/>
  <c r="AG684" i="24"/>
  <c r="AJ684" i="24" s="1"/>
  <c r="AM684" i="24" s="1"/>
  <c r="AH682" i="24"/>
  <c r="AK682" i="24" s="1"/>
  <c r="AG682" i="24"/>
  <c r="AJ682" i="24" s="1"/>
  <c r="AM682" i="24" s="1"/>
  <c r="AD682" i="24"/>
  <c r="AH680" i="24"/>
  <c r="AK680" i="24" s="1"/>
  <c r="AD680" i="24"/>
  <c r="AG680" i="24"/>
  <c r="AJ680" i="24" s="1"/>
  <c r="AM680" i="24" s="1"/>
  <c r="AH678" i="24"/>
  <c r="AK678" i="24" s="1"/>
  <c r="AG678" i="24"/>
  <c r="AJ678" i="24" s="1"/>
  <c r="AM678" i="24" s="1"/>
  <c r="AD678" i="24"/>
  <c r="AH676" i="24"/>
  <c r="AK676" i="24" s="1"/>
  <c r="AD676" i="24"/>
  <c r="AG676" i="24"/>
  <c r="AJ676" i="24" s="1"/>
  <c r="AM676" i="24" s="1"/>
  <c r="AH674" i="24"/>
  <c r="AK674" i="24" s="1"/>
  <c r="AG674" i="24"/>
  <c r="AJ674" i="24" s="1"/>
  <c r="AM674" i="24" s="1"/>
  <c r="AD674" i="24"/>
  <c r="AH672" i="24"/>
  <c r="AK672" i="24" s="1"/>
  <c r="AD672" i="24"/>
  <c r="AG672" i="24"/>
  <c r="AJ672" i="24" s="1"/>
  <c r="AM672" i="24" s="1"/>
  <c r="AH670" i="24"/>
  <c r="AK670" i="24" s="1"/>
  <c r="AG670" i="24"/>
  <c r="AJ670" i="24" s="1"/>
  <c r="AM670" i="24" s="1"/>
  <c r="AD670" i="24"/>
  <c r="AD668" i="24"/>
  <c r="AG668" i="24"/>
  <c r="AJ668" i="24" s="1"/>
  <c r="AM668" i="24" s="1"/>
  <c r="AH668" i="24"/>
  <c r="AK668" i="24" s="1"/>
  <c r="AD666" i="24"/>
  <c r="AG666" i="24"/>
  <c r="AJ666" i="24" s="1"/>
  <c r="AM666" i="24" s="1"/>
  <c r="AH666" i="24"/>
  <c r="AK666" i="24" s="1"/>
  <c r="AD664" i="24"/>
  <c r="AG664" i="24"/>
  <c r="AJ664" i="24" s="1"/>
  <c r="AM664" i="24" s="1"/>
  <c r="AH664" i="24"/>
  <c r="AK664" i="24" s="1"/>
  <c r="AD662" i="24"/>
  <c r="AH662" i="24"/>
  <c r="AK662" i="24" s="1"/>
  <c r="AG662" i="24"/>
  <c r="AJ662" i="24" s="1"/>
  <c r="AM662" i="24" s="1"/>
  <c r="AG660" i="24"/>
  <c r="AD660" i="24"/>
  <c r="AG656" i="24"/>
  <c r="AD656" i="24"/>
  <c r="AG652" i="24"/>
  <c r="AD652" i="24"/>
  <c r="AG648" i="24"/>
  <c r="AD648" i="24"/>
  <c r="AD604" i="24"/>
  <c r="AG604" i="24"/>
  <c r="AG600" i="24"/>
  <c r="AD600" i="24"/>
  <c r="AG596" i="24"/>
  <c r="AD596" i="24"/>
  <c r="AD592" i="24"/>
  <c r="AG592" i="24"/>
  <c r="AG589" i="24"/>
  <c r="AJ589" i="24" s="1"/>
  <c r="AM589" i="24" s="1"/>
  <c r="AD589" i="24"/>
  <c r="AH589" i="24"/>
  <c r="AK589" i="24" s="1"/>
  <c r="AH587" i="24"/>
  <c r="AK587" i="24" s="1"/>
  <c r="AD587" i="24"/>
  <c r="AG587" i="24"/>
  <c r="AJ587" i="24" s="1"/>
  <c r="AM587" i="24" s="1"/>
  <c r="AG585" i="24"/>
  <c r="AJ585" i="24" s="1"/>
  <c r="AM585" i="24" s="1"/>
  <c r="AH585" i="24"/>
  <c r="AK585" i="24" s="1"/>
  <c r="AD585" i="24"/>
  <c r="AH583" i="24"/>
  <c r="AK583" i="24" s="1"/>
  <c r="AD583" i="24"/>
  <c r="AG583" i="24"/>
  <c r="AJ583" i="24" s="1"/>
  <c r="AM583" i="24" s="1"/>
  <c r="AG581" i="24"/>
  <c r="AJ581" i="24" s="1"/>
  <c r="AM581" i="24" s="1"/>
  <c r="AH581" i="24"/>
  <c r="AK581" i="24" s="1"/>
  <c r="AD581" i="24"/>
  <c r="AD579" i="24"/>
  <c r="AG579" i="24"/>
  <c r="AJ579" i="24" s="1"/>
  <c r="AM579" i="24" s="1"/>
  <c r="AH579" i="24"/>
  <c r="AK579" i="24" s="1"/>
  <c r="AH577" i="24"/>
  <c r="AK577" i="24" s="1"/>
  <c r="AD577" i="24"/>
  <c r="AG577" i="24"/>
  <c r="AJ577" i="24" s="1"/>
  <c r="AM577" i="24" s="1"/>
  <c r="AD575" i="24"/>
  <c r="AG575" i="24"/>
  <c r="AJ575" i="24" s="1"/>
  <c r="AM575" i="24" s="1"/>
  <c r="AH575" i="24"/>
  <c r="AK575" i="24" s="1"/>
  <c r="AH573" i="24"/>
  <c r="AK573" i="24" s="1"/>
  <c r="AD573" i="24"/>
  <c r="AG573" i="24"/>
  <c r="AJ573" i="24" s="1"/>
  <c r="AM573" i="24" s="1"/>
  <c r="AD571" i="24"/>
  <c r="AG571" i="24"/>
  <c r="AJ571" i="24" s="1"/>
  <c r="AM571" i="24" s="1"/>
  <c r="AH571" i="24"/>
  <c r="AK571" i="24" s="1"/>
  <c r="AH569" i="24"/>
  <c r="AK569" i="24" s="1"/>
  <c r="AD569" i="24"/>
  <c r="AG569" i="24"/>
  <c r="AJ569" i="24" s="1"/>
  <c r="AM569" i="24" s="1"/>
  <c r="AD567" i="24"/>
  <c r="AG567" i="24"/>
  <c r="AJ567" i="24" s="1"/>
  <c r="AM567" i="24" s="1"/>
  <c r="AH567" i="24"/>
  <c r="AK567" i="24" s="1"/>
  <c r="AH565" i="24"/>
  <c r="AK565" i="24" s="1"/>
  <c r="AD565" i="24"/>
  <c r="AG565" i="24"/>
  <c r="AJ565" i="24" s="1"/>
  <c r="AM565" i="24" s="1"/>
  <c r="AD563" i="24"/>
  <c r="AG563" i="24"/>
  <c r="AJ563" i="24" s="1"/>
  <c r="AM563" i="24" s="1"/>
  <c r="AH563" i="24"/>
  <c r="AK563" i="24" s="1"/>
  <c r="AH561" i="24"/>
  <c r="AK561" i="24" s="1"/>
  <c r="AD561" i="24"/>
  <c r="AG561" i="24"/>
  <c r="AJ561" i="24" s="1"/>
  <c r="AM561" i="24" s="1"/>
  <c r="AD559" i="24"/>
  <c r="AG559" i="24"/>
  <c r="AJ559" i="24" s="1"/>
  <c r="AM559" i="24" s="1"/>
  <c r="AH559" i="24"/>
  <c r="AK559" i="24" s="1"/>
  <c r="AH557" i="24"/>
  <c r="AK557" i="24" s="1"/>
  <c r="AD557" i="24"/>
  <c r="AG557" i="24"/>
  <c r="AJ557" i="24" s="1"/>
  <c r="AM557" i="24" s="1"/>
  <c r="AD555" i="24"/>
  <c r="AG555" i="24"/>
  <c r="AJ555" i="24" s="1"/>
  <c r="AM555" i="24" s="1"/>
  <c r="AH555" i="24"/>
  <c r="AK555" i="24" s="1"/>
  <c r="AH553" i="24"/>
  <c r="AK553" i="24" s="1"/>
  <c r="AD553" i="24"/>
  <c r="AG553" i="24"/>
  <c r="AJ553" i="24" s="1"/>
  <c r="AM553" i="24" s="1"/>
  <c r="AD551" i="24"/>
  <c r="AG551" i="24"/>
  <c r="AJ551" i="24" s="1"/>
  <c r="AM551" i="24" s="1"/>
  <c r="AH551" i="24"/>
  <c r="AK551" i="24" s="1"/>
  <c r="AG548" i="24"/>
  <c r="AD548" i="24"/>
  <c r="AG544" i="24"/>
  <c r="AD544" i="24"/>
  <c r="AG540" i="24"/>
  <c r="AD540" i="24"/>
  <c r="AG536" i="24"/>
  <c r="AD536" i="24"/>
  <c r="AG512" i="24"/>
  <c r="AD512" i="24"/>
  <c r="AG508" i="24"/>
  <c r="AD508" i="24"/>
  <c r="AG504" i="24"/>
  <c r="AD504" i="24"/>
  <c r="AG500" i="24"/>
  <c r="AJ500" i="24" s="1"/>
  <c r="AM500" i="24" s="1"/>
  <c r="AH500" i="24"/>
  <c r="AK500" i="24" s="1"/>
  <c r="AD500" i="24"/>
  <c r="AH498" i="24"/>
  <c r="AK498" i="24" s="1"/>
  <c r="AD498" i="24"/>
  <c r="AG498" i="24"/>
  <c r="AJ498" i="24" s="1"/>
  <c r="AM498" i="24" s="1"/>
  <c r="AG496" i="24"/>
  <c r="AJ496" i="24" s="1"/>
  <c r="AM496" i="24" s="1"/>
  <c r="AH496" i="24"/>
  <c r="AK496" i="24" s="1"/>
  <c r="AD496" i="24"/>
  <c r="AH494" i="24"/>
  <c r="AK494" i="24" s="1"/>
  <c r="AD494" i="24"/>
  <c r="AG494" i="24"/>
  <c r="AJ494" i="24" s="1"/>
  <c r="AM494" i="24" s="1"/>
  <c r="AG492" i="24"/>
  <c r="AJ492" i="24" s="1"/>
  <c r="AM492" i="24" s="1"/>
  <c r="AH492" i="24"/>
  <c r="AK492" i="24" s="1"/>
  <c r="AD492" i="24"/>
  <c r="AD490" i="24"/>
  <c r="AG490" i="24"/>
  <c r="AD486" i="24"/>
  <c r="AG486" i="24"/>
  <c r="AD482" i="24"/>
  <c r="AG482" i="24"/>
  <c r="AD478" i="24"/>
  <c r="AG478" i="24"/>
  <c r="AD467" i="24"/>
  <c r="AG467" i="24"/>
  <c r="AD463" i="24"/>
  <c r="AG463" i="24"/>
  <c r="AD459" i="24"/>
  <c r="AG459" i="24"/>
  <c r="AD455" i="24"/>
  <c r="AG455" i="24"/>
  <c r="AJ455" i="24" s="1"/>
  <c r="AM455" i="24" s="1"/>
  <c r="AH455" i="24"/>
  <c r="AK455" i="24" s="1"/>
  <c r="AH453" i="24"/>
  <c r="AK453" i="24" s="1"/>
  <c r="AD453" i="24"/>
  <c r="AG453" i="24"/>
  <c r="AJ453" i="24" s="1"/>
  <c r="AM453" i="24" s="1"/>
  <c r="AD451" i="24"/>
  <c r="AG451" i="24"/>
  <c r="AJ451" i="24" s="1"/>
  <c r="AM451" i="24" s="1"/>
  <c r="AH451" i="24"/>
  <c r="AK451" i="24" s="1"/>
  <c r="AH449" i="24"/>
  <c r="AK449" i="24" s="1"/>
  <c r="AD449" i="24"/>
  <c r="AG449" i="24"/>
  <c r="AJ449" i="24" s="1"/>
  <c r="AM449" i="24" s="1"/>
  <c r="AD447" i="24"/>
  <c r="AG447" i="24"/>
  <c r="AJ447" i="24" s="1"/>
  <c r="AM447" i="24" s="1"/>
  <c r="AH447" i="24"/>
  <c r="AK447" i="24" s="1"/>
  <c r="AD445" i="24"/>
  <c r="AG445" i="24"/>
  <c r="AD441" i="24"/>
  <c r="AG441" i="24"/>
  <c r="AD437" i="24"/>
  <c r="AG437" i="24"/>
  <c r="AD433" i="24"/>
  <c r="AG433" i="24"/>
  <c r="AD419" i="24"/>
  <c r="AG419" i="24"/>
  <c r="AD415" i="24"/>
  <c r="AG415" i="24"/>
  <c r="AD411" i="24"/>
  <c r="AG411" i="24"/>
  <c r="AD407" i="24"/>
  <c r="AG407" i="24"/>
  <c r="AG404" i="24"/>
  <c r="AJ404" i="24" s="1"/>
  <c r="AM404" i="24" s="1"/>
  <c r="AH404" i="24"/>
  <c r="AK404" i="24" s="1"/>
  <c r="AD404" i="24"/>
  <c r="AH402" i="24"/>
  <c r="AK402" i="24" s="1"/>
  <c r="AD402" i="24"/>
  <c r="AG402" i="24"/>
  <c r="AJ402" i="24" s="1"/>
  <c r="AM402" i="24" s="1"/>
  <c r="AG400" i="24"/>
  <c r="AJ400" i="24" s="1"/>
  <c r="AM400" i="24" s="1"/>
  <c r="AH400" i="24"/>
  <c r="AK400" i="24" s="1"/>
  <c r="AD400" i="24"/>
  <c r="AH398" i="24"/>
  <c r="AK398" i="24" s="1"/>
  <c r="AD398" i="24"/>
  <c r="AG398" i="24"/>
  <c r="AJ398" i="24" s="1"/>
  <c r="AM398" i="24" s="1"/>
  <c r="AG396" i="24"/>
  <c r="AJ396" i="24" s="1"/>
  <c r="AM396" i="24" s="1"/>
  <c r="AH396" i="24"/>
  <c r="AK396" i="24" s="1"/>
  <c r="AD396" i="24"/>
  <c r="AD393" i="24"/>
  <c r="AG393" i="24"/>
  <c r="AD389" i="24"/>
  <c r="AG389" i="24"/>
  <c r="AD385" i="24"/>
  <c r="AG385" i="24"/>
  <c r="AD381" i="24"/>
  <c r="AG381" i="24"/>
  <c r="AD367" i="24"/>
  <c r="AG367" i="24"/>
  <c r="AD363" i="24"/>
  <c r="AG363" i="24"/>
  <c r="AD359" i="24"/>
  <c r="AG359" i="24"/>
  <c r="AD355" i="24"/>
  <c r="AG355" i="24"/>
  <c r="AJ355" i="24" s="1"/>
  <c r="AM355" i="24" s="1"/>
  <c r="AH355" i="24"/>
  <c r="AK355" i="24" s="1"/>
  <c r="AH353" i="24"/>
  <c r="AK353" i="24" s="1"/>
  <c r="AD353" i="24"/>
  <c r="AG353" i="24"/>
  <c r="AJ353" i="24" s="1"/>
  <c r="AM353" i="24" s="1"/>
  <c r="AD351" i="24"/>
  <c r="AG351" i="24"/>
  <c r="AJ351" i="24" s="1"/>
  <c r="AM351" i="24" s="1"/>
  <c r="AH351" i="24"/>
  <c r="AK351" i="24" s="1"/>
  <c r="AH349" i="24"/>
  <c r="AK349" i="24" s="1"/>
  <c r="AD349" i="24"/>
  <c r="AG349" i="24"/>
  <c r="AJ349" i="24" s="1"/>
  <c r="AM349" i="24" s="1"/>
  <c r="AD347" i="24"/>
  <c r="AG347" i="24"/>
  <c r="AJ347" i="24" s="1"/>
  <c r="AM347" i="24" s="1"/>
  <c r="AH347" i="24"/>
  <c r="AK347" i="24" s="1"/>
  <c r="AD345" i="24"/>
  <c r="AG345" i="24"/>
  <c r="AD341" i="24"/>
  <c r="AG341" i="24"/>
  <c r="AD337" i="24"/>
  <c r="AG337" i="24"/>
  <c r="AD333" i="24"/>
  <c r="AG333" i="24"/>
  <c r="AD265" i="24"/>
  <c r="AF265" i="24" s="1"/>
  <c r="AG265" i="24" s="1"/>
  <c r="AD261" i="24"/>
  <c r="AF261" i="24" s="1"/>
  <c r="AG261" i="24" s="1"/>
  <c r="AD257" i="24"/>
  <c r="AF257" i="24" s="1"/>
  <c r="AG257" i="24" s="1"/>
  <c r="AD253" i="24"/>
  <c r="AF253" i="24" s="1"/>
  <c r="AG253" i="24" s="1"/>
  <c r="AH323" i="24"/>
  <c r="AK323" i="24" s="1"/>
  <c r="AJ323" i="24"/>
  <c r="AM323" i="24" s="1"/>
  <c r="AI323" i="24"/>
  <c r="AL323" i="24" s="1"/>
  <c r="AH321" i="24"/>
  <c r="AK321" i="24" s="1"/>
  <c r="AJ321" i="24"/>
  <c r="AM321" i="24" s="1"/>
  <c r="AI321" i="24"/>
  <c r="AL321" i="24" s="1"/>
  <c r="AH319" i="24"/>
  <c r="AK319" i="24" s="1"/>
  <c r="AJ319" i="24"/>
  <c r="AM319" i="24" s="1"/>
  <c r="AI319" i="24"/>
  <c r="AL319" i="24" s="1"/>
  <c r="AH317" i="24"/>
  <c r="AK317" i="24" s="1"/>
  <c r="AI317" i="24"/>
  <c r="AL317" i="24" s="1"/>
  <c r="AJ317" i="24"/>
  <c r="AM317" i="24" s="1"/>
  <c r="AH315" i="24"/>
  <c r="AK315" i="24" s="1"/>
  <c r="AI315" i="24"/>
  <c r="AL315" i="24" s="1"/>
  <c r="AJ315" i="24"/>
  <c r="AM315" i="24" s="1"/>
  <c r="AH313" i="24"/>
  <c r="AK313" i="24" s="1"/>
  <c r="AJ313" i="24"/>
  <c r="AM313" i="24" s="1"/>
  <c r="AI313" i="24"/>
  <c r="AL313" i="24" s="1"/>
  <c r="AH311" i="24"/>
  <c r="AK311" i="24" s="1"/>
  <c r="AI311" i="24"/>
  <c r="AL311" i="24" s="1"/>
  <c r="AJ311" i="24"/>
  <c r="AM311" i="24" s="1"/>
  <c r="AH309" i="24"/>
  <c r="AK309" i="24" s="1"/>
  <c r="AJ309" i="24"/>
  <c r="AM309" i="24" s="1"/>
  <c r="AI309" i="24"/>
  <c r="AL309" i="24" s="1"/>
  <c r="AH307" i="24"/>
  <c r="AK307" i="24" s="1"/>
  <c r="AJ307" i="24"/>
  <c r="AM307" i="24" s="1"/>
  <c r="AI307" i="24"/>
  <c r="AL307" i="24" s="1"/>
  <c r="AH305" i="24"/>
  <c r="AK305" i="24" s="1"/>
  <c r="AI305" i="24"/>
  <c r="AL305" i="24" s="1"/>
  <c r="AJ305" i="24"/>
  <c r="AM305" i="24" s="1"/>
  <c r="AH303" i="24"/>
  <c r="AK303" i="24" s="1"/>
  <c r="AI303" i="24"/>
  <c r="AL303" i="24" s="1"/>
  <c r="AJ303" i="24"/>
  <c r="AM303" i="24" s="1"/>
  <c r="AH301" i="24"/>
  <c r="AK301" i="24" s="1"/>
  <c r="AI301" i="24"/>
  <c r="AL301" i="24" s="1"/>
  <c r="AJ301" i="24"/>
  <c r="AM301" i="24" s="1"/>
  <c r="AH299" i="24"/>
  <c r="AK299" i="24" s="1"/>
  <c r="AJ299" i="24"/>
  <c r="AM299" i="24" s="1"/>
  <c r="AI299" i="24"/>
  <c r="AL299" i="24" s="1"/>
  <c r="AH297" i="24"/>
  <c r="AK297" i="24" s="1"/>
  <c r="AJ297" i="24"/>
  <c r="AM297" i="24" s="1"/>
  <c r="AI297" i="24"/>
  <c r="AL297" i="24" s="1"/>
  <c r="AH295" i="24"/>
  <c r="AK295" i="24" s="1"/>
  <c r="AI295" i="24"/>
  <c r="AL295" i="24" s="1"/>
  <c r="AJ295" i="24"/>
  <c r="AM295" i="24" s="1"/>
  <c r="AH293" i="24"/>
  <c r="AK293" i="24" s="1"/>
  <c r="AI293" i="24"/>
  <c r="AL293" i="24" s="1"/>
  <c r="AJ293" i="24"/>
  <c r="AM293" i="24" s="1"/>
  <c r="AH291" i="24"/>
  <c r="AK291" i="24" s="1"/>
  <c r="AJ291" i="24"/>
  <c r="AM291" i="24" s="1"/>
  <c r="AI291" i="24"/>
  <c r="AL291" i="24" s="1"/>
  <c r="AH223" i="24"/>
  <c r="AK223" i="24" s="1"/>
  <c r="AJ223" i="24"/>
  <c r="AM223" i="24" s="1"/>
  <c r="AI223" i="24"/>
  <c r="AL223" i="24" s="1"/>
  <c r="AH169" i="24"/>
  <c r="AK169" i="24" s="1"/>
  <c r="AI169" i="24"/>
  <c r="AL169" i="24" s="1"/>
  <c r="AJ169" i="24"/>
  <c r="AM169" i="24" s="1"/>
  <c r="AH167" i="24"/>
  <c r="AK167" i="24" s="1"/>
  <c r="AJ167" i="24"/>
  <c r="AM167" i="24" s="1"/>
  <c r="AI167" i="24"/>
  <c r="AL167" i="24" s="1"/>
  <c r="AH165" i="24"/>
  <c r="AK165" i="24" s="1"/>
  <c r="AJ165" i="24"/>
  <c r="AM165" i="24" s="1"/>
  <c r="AI165" i="24"/>
  <c r="AL165" i="24" s="1"/>
  <c r="AH163" i="24"/>
  <c r="AK163" i="24" s="1"/>
  <c r="AI163" i="24"/>
  <c r="AL163" i="24" s="1"/>
  <c r="AJ163" i="24"/>
  <c r="AM163" i="24" s="1"/>
  <c r="AH161" i="24"/>
  <c r="AK161" i="24" s="1"/>
  <c r="AJ161" i="24"/>
  <c r="AM161" i="24" s="1"/>
  <c r="AI161" i="24"/>
  <c r="AL161" i="24" s="1"/>
  <c r="AH159" i="24"/>
  <c r="AK159" i="24" s="1"/>
  <c r="AJ159" i="24"/>
  <c r="AM159" i="24" s="1"/>
  <c r="AI159" i="24"/>
  <c r="AL159" i="24" s="1"/>
  <c r="AH157" i="24"/>
  <c r="AK157" i="24" s="1"/>
  <c r="AJ157" i="24"/>
  <c r="AM157" i="24" s="1"/>
  <c r="AI157" i="24"/>
  <c r="AL157" i="24" s="1"/>
  <c r="AH155" i="24"/>
  <c r="AK155" i="24" s="1"/>
  <c r="AI155" i="24"/>
  <c r="AL155" i="24" s="1"/>
  <c r="AJ155" i="24"/>
  <c r="AM155" i="24" s="1"/>
  <c r="AH153" i="24"/>
  <c r="AK153" i="24" s="1"/>
  <c r="AI153" i="24"/>
  <c r="AL153" i="24" s="1"/>
  <c r="AJ153" i="24"/>
  <c r="AM153" i="24" s="1"/>
  <c r="AH151" i="24"/>
  <c r="AK151" i="24" s="1"/>
  <c r="AI151" i="24"/>
  <c r="AL151" i="24" s="1"/>
  <c r="AH149" i="24"/>
  <c r="AK149" i="24" s="1"/>
  <c r="AI149" i="24"/>
  <c r="AL149" i="24" s="1"/>
  <c r="AJ149" i="24"/>
  <c r="AM149" i="24" s="1"/>
  <c r="AH147" i="24"/>
  <c r="AK147" i="24" s="1"/>
  <c r="AI147" i="24"/>
  <c r="AL147" i="24" s="1"/>
  <c r="AH145" i="24"/>
  <c r="AK145" i="24" s="1"/>
  <c r="AJ145" i="24"/>
  <c r="AM145" i="24" s="1"/>
  <c r="AI145" i="24"/>
  <c r="AL145" i="24" s="1"/>
  <c r="AH143" i="24"/>
  <c r="AK143" i="24" s="1"/>
  <c r="AI143" i="24"/>
  <c r="AL143" i="24" s="1"/>
  <c r="AJ143" i="24"/>
  <c r="AM143" i="24" s="1"/>
  <c r="AH141" i="24"/>
  <c r="AK141" i="24" s="1"/>
  <c r="AI141" i="24"/>
  <c r="AL141" i="24" s="1"/>
  <c r="AJ141" i="24"/>
  <c r="AM141" i="24" s="1"/>
  <c r="AH139" i="24"/>
  <c r="AK139" i="24" s="1"/>
  <c r="AI139" i="24"/>
  <c r="AL139" i="24" s="1"/>
  <c r="AJ139" i="24"/>
  <c r="AM139" i="24" s="1"/>
  <c r="AH137" i="24"/>
  <c r="AK137" i="24" s="1"/>
  <c r="AJ137" i="24"/>
  <c r="AM137" i="24" s="1"/>
  <c r="AI137" i="24"/>
  <c r="AL137" i="24" s="1"/>
  <c r="AH135" i="24"/>
  <c r="AK135" i="24" s="1"/>
  <c r="AJ135" i="24"/>
  <c r="AM135" i="24" s="1"/>
  <c r="AI135" i="24"/>
  <c r="AL135" i="24" s="1"/>
  <c r="AH133" i="24"/>
  <c r="AK133" i="24" s="1"/>
  <c r="AI133" i="24"/>
  <c r="AL133" i="24" s="1"/>
  <c r="AJ133" i="24"/>
  <c r="AM133" i="24" s="1"/>
  <c r="AH131" i="24"/>
  <c r="AK131" i="24" s="1"/>
  <c r="AJ131" i="24"/>
  <c r="AM131" i="24" s="1"/>
  <c r="AI131" i="24"/>
  <c r="AL131" i="24" s="1"/>
  <c r="AH129" i="24"/>
  <c r="AK129" i="24" s="1"/>
  <c r="AI129" i="24"/>
  <c r="AL129" i="24" s="1"/>
  <c r="AJ129" i="24"/>
  <c r="AM129" i="24" s="1"/>
  <c r="AH127" i="24"/>
  <c r="AK127" i="24" s="1"/>
  <c r="AI127" i="24"/>
  <c r="AL127" i="24" s="1"/>
  <c r="AJ127" i="24"/>
  <c r="AM127" i="24" s="1"/>
  <c r="AH125" i="24"/>
  <c r="AK125" i="24" s="1"/>
  <c r="AI125" i="24"/>
  <c r="AL125" i="24" s="1"/>
  <c r="AJ125" i="24"/>
  <c r="AM125" i="24" s="1"/>
  <c r="AH123" i="24"/>
  <c r="AK123" i="24" s="1"/>
  <c r="AJ123" i="24"/>
  <c r="AM123" i="24" s="1"/>
  <c r="AI123" i="24"/>
  <c r="AL123" i="24" s="1"/>
  <c r="AH121" i="24"/>
  <c r="AK121" i="24" s="1"/>
  <c r="AI121" i="24"/>
  <c r="AL121" i="24" s="1"/>
  <c r="AJ121" i="24"/>
  <c r="AM121" i="24" s="1"/>
  <c r="AH119" i="24"/>
  <c r="AK119" i="24" s="1"/>
  <c r="AJ119" i="24"/>
  <c r="AM119" i="24" s="1"/>
  <c r="AI119" i="24"/>
  <c r="AL119" i="24" s="1"/>
  <c r="AH117" i="24"/>
  <c r="AK117" i="24" s="1"/>
  <c r="AI117" i="24"/>
  <c r="AL117" i="24" s="1"/>
  <c r="AJ117" i="24"/>
  <c r="AM117" i="24" s="1"/>
  <c r="AH115" i="24"/>
  <c r="AK115" i="24" s="1"/>
  <c r="AJ115" i="24"/>
  <c r="AM115" i="24" s="1"/>
  <c r="AI115" i="24"/>
  <c r="AL115" i="24" s="1"/>
  <c r="AH89" i="24"/>
  <c r="AK89" i="24" s="1"/>
  <c r="AJ89" i="24"/>
  <c r="AM89" i="24" s="1"/>
  <c r="AI89" i="24"/>
  <c r="AL89" i="24" s="1"/>
  <c r="AH248" i="24"/>
  <c r="AK248" i="24" s="1"/>
  <c r="AI248" i="24"/>
  <c r="AL248" i="24" s="1"/>
  <c r="AJ248" i="24"/>
  <c r="AM248" i="24" s="1"/>
  <c r="AH246" i="24"/>
  <c r="AK246" i="24" s="1"/>
  <c r="AJ246" i="24"/>
  <c r="AM246" i="24" s="1"/>
  <c r="AI246" i="24"/>
  <c r="AL246" i="24" s="1"/>
  <c r="AH244" i="24"/>
  <c r="AK244" i="24" s="1"/>
  <c r="AJ244" i="24"/>
  <c r="AM244" i="24" s="1"/>
  <c r="AI244" i="24"/>
  <c r="AL244" i="24" s="1"/>
  <c r="AH242" i="24"/>
  <c r="AK242" i="24" s="1"/>
  <c r="AJ242" i="24"/>
  <c r="AM242" i="24" s="1"/>
  <c r="AI242" i="24"/>
  <c r="AL242" i="24" s="1"/>
  <c r="AH240" i="24"/>
  <c r="AK240" i="24" s="1"/>
  <c r="AJ240" i="24"/>
  <c r="AM240" i="24" s="1"/>
  <c r="AI240" i="24"/>
  <c r="AL240" i="24" s="1"/>
  <c r="AH196" i="24"/>
  <c r="AK196" i="24" s="1"/>
  <c r="AJ196" i="24"/>
  <c r="AM196" i="24" s="1"/>
  <c r="AI196" i="24"/>
  <c r="AL196" i="24" s="1"/>
  <c r="AH194" i="24"/>
  <c r="AK194" i="24" s="1"/>
  <c r="AJ194" i="24"/>
  <c r="AM194" i="24" s="1"/>
  <c r="AI194" i="24"/>
  <c r="AL194" i="24" s="1"/>
  <c r="AH192" i="24"/>
  <c r="AK192" i="24" s="1"/>
  <c r="AJ192" i="24"/>
  <c r="AM192" i="24" s="1"/>
  <c r="AI192" i="24"/>
  <c r="AL192" i="24" s="1"/>
  <c r="AH190" i="24"/>
  <c r="AK190" i="24" s="1"/>
  <c r="AI190" i="24"/>
  <c r="AL190" i="24" s="1"/>
  <c r="AJ190" i="24"/>
  <c r="AM190" i="24" s="1"/>
  <c r="AH188" i="24"/>
  <c r="AK188" i="24" s="1"/>
  <c r="AI188" i="24"/>
  <c r="AL188" i="24" s="1"/>
  <c r="AJ188" i="24"/>
  <c r="AM188" i="24" s="1"/>
  <c r="AH186" i="24"/>
  <c r="AK186" i="24" s="1"/>
  <c r="AJ186" i="24"/>
  <c r="AM186" i="24" s="1"/>
  <c r="AI186" i="24"/>
  <c r="AL186" i="24" s="1"/>
  <c r="AH99" i="24"/>
  <c r="AK99" i="24" s="1"/>
  <c r="AI99" i="24"/>
  <c r="AL99" i="24" s="1"/>
  <c r="AJ99" i="24"/>
  <c r="AM99" i="24" s="1"/>
  <c r="AH97" i="24"/>
  <c r="AK97" i="24" s="1"/>
  <c r="AJ97" i="24"/>
  <c r="AM97" i="24" s="1"/>
  <c r="AI97" i="24"/>
  <c r="AL97" i="24" s="1"/>
  <c r="AH95" i="24"/>
  <c r="AK95" i="24" s="1"/>
  <c r="AJ95" i="24"/>
  <c r="AM95" i="24" s="1"/>
  <c r="AI95" i="24"/>
  <c r="AL95" i="24" s="1"/>
  <c r="AH93" i="24"/>
  <c r="AK93" i="24" s="1"/>
  <c r="AJ93" i="24"/>
  <c r="AM93" i="24" s="1"/>
  <c r="AI93" i="24"/>
  <c r="AL93" i="24" s="1"/>
  <c r="AH91" i="24"/>
  <c r="AK91" i="24" s="1"/>
  <c r="AI91" i="24"/>
  <c r="AL91" i="24" s="1"/>
  <c r="AJ91" i="24"/>
  <c r="AM91" i="24" s="1"/>
  <c r="AH83" i="24"/>
  <c r="AK83" i="24" s="1"/>
  <c r="AJ83" i="24"/>
  <c r="AM83" i="24" s="1"/>
  <c r="AI83" i="24"/>
  <c r="AL83" i="24" s="1"/>
  <c r="AH322" i="24"/>
  <c r="AK322" i="24" s="1"/>
  <c r="AJ322" i="24"/>
  <c r="AM322" i="24" s="1"/>
  <c r="AI322" i="24"/>
  <c r="AL322" i="24" s="1"/>
  <c r="AH320" i="24"/>
  <c r="AK320" i="24" s="1"/>
  <c r="AI320" i="24"/>
  <c r="AL320" i="24" s="1"/>
  <c r="AJ320" i="24"/>
  <c r="AM320" i="24" s="1"/>
  <c r="AH318" i="24"/>
  <c r="AK318" i="24" s="1"/>
  <c r="AI318" i="24"/>
  <c r="AL318" i="24" s="1"/>
  <c r="AJ318" i="24"/>
  <c r="AM318" i="24" s="1"/>
  <c r="AH316" i="24"/>
  <c r="AK316" i="24" s="1"/>
  <c r="AI316" i="24"/>
  <c r="AL316" i="24" s="1"/>
  <c r="AJ316" i="24"/>
  <c r="AM316" i="24" s="1"/>
  <c r="AH314" i="24"/>
  <c r="AK314" i="24" s="1"/>
  <c r="AJ314" i="24"/>
  <c r="AM314" i="24" s="1"/>
  <c r="AI314" i="24"/>
  <c r="AL314" i="24" s="1"/>
  <c r="AH312" i="24"/>
  <c r="AK312" i="24" s="1"/>
  <c r="AI312" i="24"/>
  <c r="AL312" i="24" s="1"/>
  <c r="AJ312" i="24"/>
  <c r="AM312" i="24" s="1"/>
  <c r="AH310" i="24"/>
  <c r="AK310" i="24" s="1"/>
  <c r="AI310" i="24"/>
  <c r="AL310" i="24" s="1"/>
  <c r="AJ310" i="24"/>
  <c r="AM310" i="24" s="1"/>
  <c r="AH308" i="24"/>
  <c r="AK308" i="24" s="1"/>
  <c r="AJ308" i="24"/>
  <c r="AM308" i="24" s="1"/>
  <c r="AI308" i="24"/>
  <c r="AL308" i="24" s="1"/>
  <c r="AH306" i="24"/>
  <c r="AK306" i="24" s="1"/>
  <c r="AJ306" i="24"/>
  <c r="AM306" i="24" s="1"/>
  <c r="AI306" i="24"/>
  <c r="AL306" i="24" s="1"/>
  <c r="AH304" i="24"/>
  <c r="AK304" i="24" s="1"/>
  <c r="AI304" i="24"/>
  <c r="AL304" i="24" s="1"/>
  <c r="AJ304" i="24"/>
  <c r="AM304" i="24" s="1"/>
  <c r="AH302" i="24"/>
  <c r="AK302" i="24" s="1"/>
  <c r="AI302" i="24"/>
  <c r="AL302" i="24" s="1"/>
  <c r="AJ302" i="24"/>
  <c r="AM302" i="24" s="1"/>
  <c r="AH300" i="24"/>
  <c r="AK300" i="24" s="1"/>
  <c r="AI300" i="24"/>
  <c r="AL300" i="24" s="1"/>
  <c r="AJ300" i="24"/>
  <c r="AM300" i="24" s="1"/>
  <c r="AH298" i="24"/>
  <c r="AK298" i="24" s="1"/>
  <c r="AJ298" i="24"/>
  <c r="AM298" i="24" s="1"/>
  <c r="AI298" i="24"/>
  <c r="AL298" i="24" s="1"/>
  <c r="AH296" i="24"/>
  <c r="AK296" i="24" s="1"/>
  <c r="AI296" i="24"/>
  <c r="AL296" i="24" s="1"/>
  <c r="AJ296" i="24"/>
  <c r="AM296" i="24" s="1"/>
  <c r="AH294" i="24"/>
  <c r="AK294" i="24" s="1"/>
  <c r="AI294" i="24"/>
  <c r="AL294" i="24" s="1"/>
  <c r="AJ294" i="24"/>
  <c r="AM294" i="24" s="1"/>
  <c r="AH292" i="24"/>
  <c r="AK292" i="24" s="1"/>
  <c r="AJ292" i="24"/>
  <c r="AM292" i="24" s="1"/>
  <c r="AI292" i="24"/>
  <c r="AL292" i="24" s="1"/>
  <c r="AH224" i="24"/>
  <c r="AK224" i="24" s="1"/>
  <c r="AJ224" i="24"/>
  <c r="AM224" i="24" s="1"/>
  <c r="AI224" i="24"/>
  <c r="AL224" i="24" s="1"/>
  <c r="AH222" i="24"/>
  <c r="AK222" i="24" s="1"/>
  <c r="AI222" i="24"/>
  <c r="AL222" i="24" s="1"/>
  <c r="AJ222" i="24"/>
  <c r="AM222" i="24" s="1"/>
  <c r="AH168" i="24"/>
  <c r="AK168" i="24" s="1"/>
  <c r="AJ168" i="24"/>
  <c r="AM168" i="24" s="1"/>
  <c r="AI168" i="24"/>
  <c r="AL168" i="24" s="1"/>
  <c r="AH166" i="24"/>
  <c r="AK166" i="24" s="1"/>
  <c r="AI166" i="24"/>
  <c r="AL166" i="24" s="1"/>
  <c r="AJ166" i="24"/>
  <c r="AM166" i="24" s="1"/>
  <c r="AH164" i="24"/>
  <c r="AK164" i="24" s="1"/>
  <c r="AJ164" i="24"/>
  <c r="AM164" i="24" s="1"/>
  <c r="AI164" i="24"/>
  <c r="AL164" i="24" s="1"/>
  <c r="AH162" i="24"/>
  <c r="AK162" i="24" s="1"/>
  <c r="AJ162" i="24"/>
  <c r="AM162" i="24" s="1"/>
  <c r="AI162" i="24"/>
  <c r="AL162" i="24" s="1"/>
  <c r="AH160" i="24"/>
  <c r="AK160" i="24" s="1"/>
  <c r="AJ160" i="24"/>
  <c r="AM160" i="24" s="1"/>
  <c r="AI160" i="24"/>
  <c r="AL160" i="24" s="1"/>
  <c r="AH158" i="24"/>
  <c r="AK158" i="24" s="1"/>
  <c r="AJ158" i="24"/>
  <c r="AM158" i="24" s="1"/>
  <c r="AI158" i="24"/>
  <c r="AL158" i="24" s="1"/>
  <c r="AH156" i="24"/>
  <c r="AK156" i="24" s="1"/>
  <c r="AI156" i="24"/>
  <c r="AL156" i="24" s="1"/>
  <c r="AJ156" i="24"/>
  <c r="AM156" i="24" s="1"/>
  <c r="AH154" i="24"/>
  <c r="AK154" i="24" s="1"/>
  <c r="AJ154" i="24"/>
  <c r="AM154" i="24" s="1"/>
  <c r="AI154" i="24"/>
  <c r="AL154" i="24" s="1"/>
  <c r="AH152" i="24"/>
  <c r="AK152" i="24" s="1"/>
  <c r="AJ152" i="24"/>
  <c r="AM152" i="24" s="1"/>
  <c r="AI152" i="24"/>
  <c r="AL152" i="24" s="1"/>
  <c r="AH150" i="24"/>
  <c r="AK150" i="24" s="1"/>
  <c r="AJ150" i="24"/>
  <c r="AM150" i="24" s="1"/>
  <c r="AI150" i="24"/>
  <c r="AL150" i="24" s="1"/>
  <c r="AH148" i="24"/>
  <c r="AK148" i="24" s="1"/>
  <c r="AJ148" i="24"/>
  <c r="AM148" i="24" s="1"/>
  <c r="AI148" i="24"/>
  <c r="AL148" i="24" s="1"/>
  <c r="AH146" i="24"/>
  <c r="AK146" i="24" s="1"/>
  <c r="AI146" i="24"/>
  <c r="AL146" i="24" s="1"/>
  <c r="AJ146" i="24"/>
  <c r="AM146" i="24" s="1"/>
  <c r="AH144" i="24"/>
  <c r="AK144" i="24" s="1"/>
  <c r="AI144" i="24"/>
  <c r="AL144" i="24" s="1"/>
  <c r="AJ144" i="24"/>
  <c r="AM144" i="24" s="1"/>
  <c r="AH142" i="24"/>
  <c r="AK142" i="24" s="1"/>
  <c r="AI142" i="24"/>
  <c r="AL142" i="24" s="1"/>
  <c r="AJ142" i="24"/>
  <c r="AM142" i="24" s="1"/>
  <c r="AH140" i="24"/>
  <c r="AK140" i="24" s="1"/>
  <c r="AI140" i="24"/>
  <c r="AL140" i="24" s="1"/>
  <c r="AH138" i="24"/>
  <c r="AK138" i="24" s="1"/>
  <c r="AI138" i="24"/>
  <c r="AL138" i="24" s="1"/>
  <c r="AJ138" i="24"/>
  <c r="AM138" i="24" s="1"/>
  <c r="AH136" i="24"/>
  <c r="AK136" i="24" s="1"/>
  <c r="AH134" i="24"/>
  <c r="AK134" i="24" s="1"/>
  <c r="AI134" i="24"/>
  <c r="AL134" i="24" s="1"/>
  <c r="AJ134" i="24"/>
  <c r="AM134" i="24" s="1"/>
  <c r="AH132" i="24"/>
  <c r="AK132" i="24" s="1"/>
  <c r="AH130" i="24"/>
  <c r="AK130" i="24" s="1"/>
  <c r="AJ130" i="24"/>
  <c r="AM130" i="24" s="1"/>
  <c r="AI130" i="24"/>
  <c r="AL130" i="24" s="1"/>
  <c r="AH128" i="24"/>
  <c r="AK128" i="24" s="1"/>
  <c r="AJ128" i="24"/>
  <c r="AM128" i="24" s="1"/>
  <c r="AI128" i="24"/>
  <c r="AL128" i="24" s="1"/>
  <c r="AH126" i="24"/>
  <c r="AK126" i="24" s="1"/>
  <c r="AI126" i="24"/>
  <c r="AL126" i="24" s="1"/>
  <c r="AJ126" i="24"/>
  <c r="AM126" i="24" s="1"/>
  <c r="AH124" i="24"/>
  <c r="AK124" i="24" s="1"/>
  <c r="AJ124" i="24"/>
  <c r="AM124" i="24" s="1"/>
  <c r="AI124" i="24"/>
  <c r="AL124" i="24" s="1"/>
  <c r="AH122" i="24"/>
  <c r="AK122" i="24" s="1"/>
  <c r="AI122" i="24"/>
  <c r="AL122" i="24" s="1"/>
  <c r="AJ122" i="24"/>
  <c r="AM122" i="24" s="1"/>
  <c r="AH120" i="24"/>
  <c r="AK120" i="24" s="1"/>
  <c r="AI120" i="24"/>
  <c r="AL120" i="24" s="1"/>
  <c r="AJ120" i="24"/>
  <c r="AM120" i="24" s="1"/>
  <c r="AH118" i="24"/>
  <c r="AK118" i="24" s="1"/>
  <c r="AI118" i="24"/>
  <c r="AL118" i="24" s="1"/>
  <c r="AJ118" i="24"/>
  <c r="AM118" i="24" s="1"/>
  <c r="AH116" i="24"/>
  <c r="AK116" i="24" s="1"/>
  <c r="AI116" i="24"/>
  <c r="AL116" i="24" s="1"/>
  <c r="AJ116" i="24"/>
  <c r="AM116" i="24" s="1"/>
  <c r="AH85" i="24"/>
  <c r="AK85" i="24" s="1"/>
  <c r="AJ85" i="24"/>
  <c r="AM85" i="24" s="1"/>
  <c r="AI85" i="24"/>
  <c r="AL85" i="24" s="1"/>
  <c r="AH249" i="24"/>
  <c r="AK249" i="24" s="1"/>
  <c r="AI249" i="24"/>
  <c r="AL249" i="24" s="1"/>
  <c r="AJ249" i="24"/>
  <c r="AM249" i="24" s="1"/>
  <c r="AH247" i="24"/>
  <c r="AK247" i="24" s="1"/>
  <c r="AJ247" i="24"/>
  <c r="AM247" i="24" s="1"/>
  <c r="AI247" i="24"/>
  <c r="AL247" i="24" s="1"/>
  <c r="AH245" i="24"/>
  <c r="AK245" i="24" s="1"/>
  <c r="AJ245" i="24"/>
  <c r="AM245" i="24" s="1"/>
  <c r="AI245" i="24"/>
  <c r="AL245" i="24" s="1"/>
  <c r="AH243" i="24"/>
  <c r="AK243" i="24" s="1"/>
  <c r="AI243" i="24"/>
  <c r="AL243" i="24" s="1"/>
  <c r="AJ243" i="24"/>
  <c r="AM243" i="24" s="1"/>
  <c r="AH241" i="24"/>
  <c r="AK241" i="24" s="1"/>
  <c r="AJ241" i="24"/>
  <c r="AM241" i="24" s="1"/>
  <c r="AI241" i="24"/>
  <c r="AL241" i="24" s="1"/>
  <c r="AH195" i="24"/>
  <c r="AK195" i="24" s="1"/>
  <c r="AI195" i="24"/>
  <c r="AL195" i="24" s="1"/>
  <c r="AJ195" i="24"/>
  <c r="AM195" i="24" s="1"/>
  <c r="AH193" i="24"/>
  <c r="AK193" i="24" s="1"/>
  <c r="AJ193" i="24"/>
  <c r="AM193" i="24" s="1"/>
  <c r="AI193" i="24"/>
  <c r="AL193" i="24" s="1"/>
  <c r="AH191" i="24"/>
  <c r="AK191" i="24" s="1"/>
  <c r="AJ191" i="24"/>
  <c r="AM191" i="24" s="1"/>
  <c r="AI191" i="24"/>
  <c r="AL191" i="24" s="1"/>
  <c r="AH189" i="24"/>
  <c r="AK189" i="24" s="1"/>
  <c r="AI189" i="24"/>
  <c r="AL189" i="24" s="1"/>
  <c r="AJ189" i="24"/>
  <c r="AM189" i="24" s="1"/>
  <c r="AH187" i="24"/>
  <c r="AK187" i="24" s="1"/>
  <c r="AI187" i="24"/>
  <c r="AL187" i="24" s="1"/>
  <c r="AJ187" i="24"/>
  <c r="AM187" i="24" s="1"/>
  <c r="AH185" i="24"/>
  <c r="AK185" i="24" s="1"/>
  <c r="AI185" i="24"/>
  <c r="AL185" i="24" s="1"/>
  <c r="AJ185" i="24"/>
  <c r="AM185" i="24" s="1"/>
  <c r="AH98" i="24"/>
  <c r="AK98" i="24" s="1"/>
  <c r="AJ98" i="24"/>
  <c r="AM98" i="24" s="1"/>
  <c r="AI98" i="24"/>
  <c r="AL98" i="24" s="1"/>
  <c r="AH96" i="24"/>
  <c r="AK96" i="24" s="1"/>
  <c r="AJ96" i="24"/>
  <c r="AM96" i="24" s="1"/>
  <c r="AI96" i="24"/>
  <c r="AL96" i="24" s="1"/>
  <c r="AH94" i="24"/>
  <c r="AK94" i="24" s="1"/>
  <c r="AI94" i="24"/>
  <c r="AL94" i="24" s="1"/>
  <c r="AJ94" i="24"/>
  <c r="AM94" i="24" s="1"/>
  <c r="AH92" i="24"/>
  <c r="AK92" i="24" s="1"/>
  <c r="AJ92" i="24"/>
  <c r="AM92" i="24" s="1"/>
  <c r="AI92" i="24"/>
  <c r="AL92" i="24" s="1"/>
  <c r="AH87" i="24"/>
  <c r="AK87" i="24" s="1"/>
  <c r="AJ87" i="24"/>
  <c r="AM87" i="24" s="1"/>
  <c r="AI87" i="24"/>
  <c r="AL87" i="24" s="1"/>
  <c r="W4004" i="24"/>
  <c r="U4004" i="24" s="1"/>
  <c r="X4004" i="24"/>
  <c r="Z4003" i="24"/>
  <c r="W4002" i="24"/>
  <c r="U4002" i="24" s="1"/>
  <c r="X4002" i="24"/>
  <c r="W3996" i="24"/>
  <c r="U3996" i="24" s="1"/>
  <c r="X3996" i="24"/>
  <c r="Z3995" i="24"/>
  <c r="W3992" i="24"/>
  <c r="U3992" i="24" s="1"/>
  <c r="X3992" i="24"/>
  <c r="Z3991" i="24"/>
  <c r="Z3989" i="24"/>
  <c r="X3988" i="24"/>
  <c r="W3988" i="24"/>
  <c r="U3988" i="24" s="1"/>
  <c r="Z3987" i="24"/>
  <c r="X3986" i="24"/>
  <c r="W3986" i="24"/>
  <c r="U3986" i="24" s="1"/>
  <c r="Z3985" i="24"/>
  <c r="W3984" i="24"/>
  <c r="U3984" i="24" s="1"/>
  <c r="X3984" i="24"/>
  <c r="Z3983" i="24"/>
  <c r="W3980" i="24"/>
  <c r="U3980" i="24" s="1"/>
  <c r="X3980" i="24"/>
  <c r="Z3979" i="24"/>
  <c r="AI3979" i="24" s="1"/>
  <c r="AL3979" i="24" s="1"/>
  <c r="Z3977" i="24"/>
  <c r="Z3975" i="24"/>
  <c r="Z3973" i="24"/>
  <c r="W3970" i="24"/>
  <c r="U3970" i="24" s="1"/>
  <c r="X3970" i="24"/>
  <c r="Z3969" i="24"/>
  <c r="AI3969" i="24" s="1"/>
  <c r="AL3969" i="24" s="1"/>
  <c r="X3968" i="24"/>
  <c r="W3968" i="24"/>
  <c r="U3968" i="24" s="1"/>
  <c r="Z3967" i="24"/>
  <c r="W3964" i="24"/>
  <c r="U3964" i="24" s="1"/>
  <c r="X3964" i="24"/>
  <c r="Z3963" i="24"/>
  <c r="AI3963" i="24" s="1"/>
  <c r="AL3963" i="24" s="1"/>
  <c r="W3960" i="24"/>
  <c r="U3960" i="24" s="1"/>
  <c r="X3960" i="24"/>
  <c r="Z3959" i="24"/>
  <c r="W3958" i="24"/>
  <c r="U3958" i="24" s="1"/>
  <c r="X3958" i="24"/>
  <c r="Z3957" i="24"/>
  <c r="W3956" i="24"/>
  <c r="U3956" i="24" s="1"/>
  <c r="X3956" i="24"/>
  <c r="Z3955" i="24"/>
  <c r="W3954" i="24"/>
  <c r="U3954" i="24" s="1"/>
  <c r="X3954" i="24"/>
  <c r="Z3953" i="24"/>
  <c r="AI3953" i="24" s="1"/>
  <c r="AL3953" i="24" s="1"/>
  <c r="Z3951" i="24"/>
  <c r="Z3949" i="24"/>
  <c r="Z3947" i="24"/>
  <c r="X3944" i="24"/>
  <c r="W3944" i="24"/>
  <c r="U3944" i="24" s="1"/>
  <c r="Z3943" i="24"/>
  <c r="Z3941" i="24"/>
  <c r="AI3941" i="24" s="1"/>
  <c r="AL3941" i="24" s="1"/>
  <c r="X3940" i="24"/>
  <c r="W3940" i="24"/>
  <c r="U3940" i="24" s="1"/>
  <c r="Z3939" i="24"/>
  <c r="X3936" i="24"/>
  <c r="W3936" i="24"/>
  <c r="U3936" i="24" s="1"/>
  <c r="Z3935" i="24"/>
  <c r="Z3933" i="24"/>
  <c r="X3930" i="24"/>
  <c r="W3930" i="24"/>
  <c r="U3930" i="24" s="1"/>
  <c r="Z3929" i="24"/>
  <c r="Z3927" i="24"/>
  <c r="X3926" i="24"/>
  <c r="W3926" i="24"/>
  <c r="U3926" i="24" s="1"/>
  <c r="Z3925" i="24"/>
  <c r="Z3923" i="24"/>
  <c r="AI3923" i="24" s="1"/>
  <c r="AL3923" i="24" s="1"/>
  <c r="Z3921" i="24"/>
  <c r="X3918" i="24"/>
  <c r="W3918" i="24"/>
  <c r="U3918" i="24" s="1"/>
  <c r="Z3917" i="24"/>
  <c r="X3910" i="24"/>
  <c r="W3910" i="24"/>
  <c r="U3910" i="24" s="1"/>
  <c r="Z3909" i="24"/>
  <c r="X3908" i="24"/>
  <c r="W3908" i="24"/>
  <c r="U3908" i="24" s="1"/>
  <c r="X3904" i="24"/>
  <c r="W3904" i="24"/>
  <c r="U3904" i="24" s="1"/>
  <c r="X3900" i="24"/>
  <c r="W3900" i="24"/>
  <c r="U3900" i="24" s="1"/>
  <c r="X3898" i="24"/>
  <c r="W3898" i="24"/>
  <c r="U3898" i="24" s="1"/>
  <c r="Z3897" i="24"/>
  <c r="X3896" i="24"/>
  <c r="W3896" i="24"/>
  <c r="U3896" i="24" s="1"/>
  <c r="Z3895" i="24"/>
  <c r="X3892" i="24"/>
  <c r="W3892" i="24"/>
  <c r="U3892" i="24" s="1"/>
  <c r="Z3891" i="24"/>
  <c r="Z3889" i="24"/>
  <c r="AI3889" i="24" s="1"/>
  <c r="AL3889" i="24" s="1"/>
  <c r="Z3885" i="24"/>
  <c r="X3882" i="24"/>
  <c r="W3882" i="24"/>
  <c r="U3882" i="24" s="1"/>
  <c r="Z3881" i="24"/>
  <c r="X3878" i="24"/>
  <c r="W3878" i="24"/>
  <c r="U3878" i="24" s="1"/>
  <c r="X3872" i="24"/>
  <c r="W3872" i="24"/>
  <c r="U3872" i="24" s="1"/>
  <c r="Z3871" i="24"/>
  <c r="X3868" i="24"/>
  <c r="W3868" i="24"/>
  <c r="U3868" i="24" s="1"/>
  <c r="Z3867" i="24"/>
  <c r="Z3865" i="24"/>
  <c r="X3858" i="24"/>
  <c r="W3858" i="24"/>
  <c r="U3858" i="24" s="1"/>
  <c r="Z3857" i="24"/>
  <c r="X3856" i="24"/>
  <c r="W3856" i="24"/>
  <c r="U3856" i="24" s="1"/>
  <c r="X3854" i="24"/>
  <c r="W3854" i="24"/>
  <c r="U3854" i="24" s="1"/>
  <c r="Z3853" i="24"/>
  <c r="X3852" i="24"/>
  <c r="W3852" i="24"/>
  <c r="U3852" i="24" s="1"/>
  <c r="Z3851" i="24"/>
  <c r="X3850" i="24"/>
  <c r="W3850" i="24"/>
  <c r="U3850" i="24" s="1"/>
  <c r="Z3849" i="24"/>
  <c r="AI3849" i="24" s="1"/>
  <c r="AL3849" i="24" s="1"/>
  <c r="X3848" i="24"/>
  <c r="W3848" i="24"/>
  <c r="U3848" i="24" s="1"/>
  <c r="Z3847" i="24"/>
  <c r="AI3847" i="24" s="1"/>
  <c r="AL3847" i="24" s="1"/>
  <c r="X3844" i="24"/>
  <c r="W3844" i="24"/>
  <c r="U3844" i="24" s="1"/>
  <c r="X3842" i="24"/>
  <c r="W3842" i="24"/>
  <c r="U3842" i="24" s="1"/>
  <c r="Z3841" i="24"/>
  <c r="Z3837" i="24"/>
  <c r="X3832" i="24"/>
  <c r="W3832" i="24"/>
  <c r="U3832" i="24" s="1"/>
  <c r="X3830" i="24"/>
  <c r="W3830" i="24"/>
  <c r="U3830" i="24" s="1"/>
  <c r="X3824" i="24"/>
  <c r="W3824" i="24"/>
  <c r="U3824" i="24" s="1"/>
  <c r="Z3823" i="24"/>
  <c r="Z3822" i="24"/>
  <c r="Z3820" i="24"/>
  <c r="Z3818" i="24"/>
  <c r="Z3816" i="24"/>
  <c r="Z3815" i="24"/>
  <c r="Z3813" i="24"/>
  <c r="Z3812" i="24"/>
  <c r="Z3809" i="24"/>
  <c r="AI3809" i="24" s="1"/>
  <c r="AL3809" i="24" s="1"/>
  <c r="Z3807" i="24"/>
  <c r="Z3805" i="24"/>
  <c r="Z3803" i="24"/>
  <c r="AI3803" i="24" s="1"/>
  <c r="AL3803" i="24" s="1"/>
  <c r="Z3799" i="24"/>
  <c r="Z3797" i="24"/>
  <c r="AI3797" i="24" s="1"/>
  <c r="AL3797" i="24" s="1"/>
  <c r="W3793" i="24"/>
  <c r="U3793" i="24" s="1"/>
  <c r="X3793" i="24"/>
  <c r="Z3792" i="24"/>
  <c r="W3791" i="24"/>
  <c r="U3791" i="24" s="1"/>
  <c r="X3791" i="24"/>
  <c r="Z3790" i="24"/>
  <c r="Z3788" i="24"/>
  <c r="W3787" i="24"/>
  <c r="U3787" i="24" s="1"/>
  <c r="X3787" i="24"/>
  <c r="Z3786" i="24"/>
  <c r="Z3782" i="24"/>
  <c r="Z3780" i="24"/>
  <c r="W3779" i="24"/>
  <c r="U3779" i="24" s="1"/>
  <c r="X3779" i="24"/>
  <c r="Z3776" i="24"/>
  <c r="W3773" i="24"/>
  <c r="U3773" i="24" s="1"/>
  <c r="X3773" i="24"/>
  <c r="Z3772" i="24"/>
  <c r="W3767" i="24"/>
  <c r="U3767" i="24" s="1"/>
  <c r="X3767" i="24"/>
  <c r="Z3766" i="24"/>
  <c r="W3765" i="24"/>
  <c r="U3765" i="24" s="1"/>
  <c r="X3765" i="24"/>
  <c r="W3763" i="24"/>
  <c r="U3763" i="24" s="1"/>
  <c r="X3763" i="24"/>
  <c r="W3761" i="24"/>
  <c r="U3761" i="24" s="1"/>
  <c r="X3761" i="24"/>
  <c r="Z3760" i="24"/>
  <c r="W3759" i="24"/>
  <c r="U3759" i="24" s="1"/>
  <c r="X3759" i="24"/>
  <c r="W3757" i="24"/>
  <c r="U3757" i="24" s="1"/>
  <c r="X3757" i="24"/>
  <c r="W3753" i="24"/>
  <c r="U3753" i="24" s="1"/>
  <c r="X3753" i="24"/>
  <c r="Z3752" i="24"/>
  <c r="W3751" i="24"/>
  <c r="U3751" i="24" s="1"/>
  <c r="X3751" i="24"/>
  <c r="W3745" i="24"/>
  <c r="U3745" i="24" s="1"/>
  <c r="X3745" i="24"/>
  <c r="Z3744" i="24"/>
  <c r="W3741" i="24"/>
  <c r="U3741" i="24" s="1"/>
  <c r="X3741" i="24"/>
  <c r="Z3740" i="24"/>
  <c r="W3735" i="24"/>
  <c r="U3735" i="24" s="1"/>
  <c r="X3735" i="24"/>
  <c r="Z3734" i="24"/>
  <c r="W3727" i="24"/>
  <c r="U3727" i="24" s="1"/>
  <c r="X3727" i="24"/>
  <c r="Z3726" i="24"/>
  <c r="W3723" i="24"/>
  <c r="U3723" i="24" s="1"/>
  <c r="X3723" i="24"/>
  <c r="Z3722" i="24"/>
  <c r="W3721" i="24"/>
  <c r="U3721" i="24" s="1"/>
  <c r="X3721" i="24"/>
  <c r="Z3720" i="24"/>
  <c r="Z3716" i="24"/>
  <c r="W3709" i="24"/>
  <c r="U3709" i="24" s="1"/>
  <c r="X3709" i="24"/>
  <c r="W3705" i="24"/>
  <c r="U3705" i="24" s="1"/>
  <c r="X3705" i="24"/>
  <c r="Z3704" i="24"/>
  <c r="W3699" i="24"/>
  <c r="U3699" i="24" s="1"/>
  <c r="X3699" i="24"/>
  <c r="Z3698" i="24"/>
  <c r="W3697" i="24"/>
  <c r="U3697" i="24" s="1"/>
  <c r="X3697" i="24"/>
  <c r="Z3696" i="24"/>
  <c r="W3695" i="24"/>
  <c r="U3695" i="24" s="1"/>
  <c r="X3695" i="24"/>
  <c r="Z3694" i="24"/>
  <c r="W3689" i="24"/>
  <c r="U3689" i="24" s="1"/>
  <c r="X3689" i="24"/>
  <c r="Z3688" i="24"/>
  <c r="W3683" i="24"/>
  <c r="U3683" i="24" s="1"/>
  <c r="X3683" i="24"/>
  <c r="Z3682" i="24"/>
  <c r="W3681" i="24"/>
  <c r="U3681" i="24" s="1"/>
  <c r="X3681" i="24"/>
  <c r="Z3680" i="24"/>
  <c r="W3679" i="24"/>
  <c r="U3679" i="24" s="1"/>
  <c r="X3679" i="24"/>
  <c r="Z3678" i="24"/>
  <c r="Z3676" i="24"/>
  <c r="W3669" i="24"/>
  <c r="U3669" i="24" s="1"/>
  <c r="X3669" i="24"/>
  <c r="W3665" i="24"/>
  <c r="U3665" i="24" s="1"/>
  <c r="X3665" i="24"/>
  <c r="Z3664" i="24"/>
  <c r="W3661" i="24"/>
  <c r="U3661" i="24" s="1"/>
  <c r="X3661" i="24"/>
  <c r="W3659" i="24"/>
  <c r="U3659" i="24" s="1"/>
  <c r="X3659" i="24"/>
  <c r="Z3658" i="24"/>
  <c r="W3653" i="24"/>
  <c r="U3653" i="24" s="1"/>
  <c r="X3653" i="24"/>
  <c r="Z3652" i="24"/>
  <c r="W3651" i="24"/>
  <c r="U3651" i="24" s="1"/>
  <c r="X3651" i="24"/>
  <c r="W3649" i="24"/>
  <c r="U3649" i="24" s="1"/>
  <c r="X3649" i="24"/>
  <c r="Z3648" i="24"/>
  <c r="W3647" i="24"/>
  <c r="U3647" i="24" s="1"/>
  <c r="X3647" i="24"/>
  <c r="Z3646" i="24"/>
  <c r="Z3642" i="24"/>
  <c r="W3639" i="24"/>
  <c r="U3639" i="24" s="1"/>
  <c r="X3639" i="24"/>
  <c r="Z3638" i="24"/>
  <c r="W3635" i="24"/>
  <c r="U3635" i="24" s="1"/>
  <c r="X3635" i="24"/>
  <c r="Z3634" i="24"/>
  <c r="Z3632" i="24"/>
  <c r="W3629" i="24"/>
  <c r="U3629" i="24" s="1"/>
  <c r="X3629" i="24"/>
  <c r="Z3628" i="24"/>
  <c r="Z3624" i="24"/>
  <c r="W3621" i="24"/>
  <c r="U3621" i="24" s="1"/>
  <c r="X3621" i="24"/>
  <c r="Z3620" i="24"/>
  <c r="Z3618" i="24"/>
  <c r="W3617" i="24"/>
  <c r="U3617" i="24" s="1"/>
  <c r="X3617" i="24"/>
  <c r="Z3616" i="24"/>
  <c r="W3613" i="24"/>
  <c r="U3613" i="24" s="1"/>
  <c r="X3613" i="24"/>
  <c r="Z3612" i="24"/>
  <c r="W3611" i="24"/>
  <c r="U3611" i="24" s="1"/>
  <c r="X3611" i="24"/>
  <c r="Z3610" i="24"/>
  <c r="Z3604" i="24"/>
  <c r="W3599" i="24"/>
  <c r="U3599" i="24" s="1"/>
  <c r="X3599" i="24"/>
  <c r="Z3598" i="24"/>
  <c r="Z3596" i="24"/>
  <c r="W3593" i="24"/>
  <c r="U3593" i="24" s="1"/>
  <c r="X3593" i="24"/>
  <c r="Z3590" i="24"/>
  <c r="W3587" i="24"/>
  <c r="U3587" i="24" s="1"/>
  <c r="X3587" i="24"/>
  <c r="W3583" i="24"/>
  <c r="U3583" i="24" s="1"/>
  <c r="X3583" i="24"/>
  <c r="Z3582" i="24"/>
  <c r="W3581" i="24"/>
  <c r="U3581" i="24" s="1"/>
  <c r="X3581" i="24"/>
  <c r="Z3580" i="24"/>
  <c r="W3577" i="24"/>
  <c r="U3577" i="24" s="1"/>
  <c r="X3577" i="24"/>
  <c r="Z3570" i="24"/>
  <c r="Z3568" i="24"/>
  <c r="Z3562" i="24"/>
  <c r="W3559" i="24"/>
  <c r="U3559" i="24" s="1"/>
  <c r="X3559" i="24"/>
  <c r="Z3558" i="24"/>
  <c r="W3557" i="24"/>
  <c r="U3557" i="24" s="1"/>
  <c r="X3557" i="24"/>
  <c r="Z3556" i="24"/>
  <c r="W3555" i="24"/>
  <c r="U3555" i="24" s="1"/>
  <c r="X3555" i="24"/>
  <c r="Z3554" i="24"/>
  <c r="W3553" i="24"/>
  <c r="U3553" i="24" s="1"/>
  <c r="X3553" i="24"/>
  <c r="Z3552" i="24"/>
  <c r="W3549" i="24"/>
  <c r="U3549" i="24" s="1"/>
  <c r="X3549" i="24"/>
  <c r="Z3544" i="24"/>
  <c r="W3541" i="24"/>
  <c r="U3541" i="24" s="1"/>
  <c r="X3541" i="24"/>
  <c r="Z3540" i="24"/>
  <c r="W3539" i="24"/>
  <c r="U3539" i="24" s="1"/>
  <c r="X3539" i="24"/>
  <c r="Z3538" i="24"/>
  <c r="Z3536" i="24"/>
  <c r="W3531" i="24"/>
  <c r="U3531" i="24" s="1"/>
  <c r="X3531" i="24"/>
  <c r="Z3530" i="24"/>
  <c r="W3523" i="24"/>
  <c r="U3523" i="24" s="1"/>
  <c r="X3523" i="24"/>
  <c r="Z3522" i="24"/>
  <c r="W3521" i="24"/>
  <c r="U3521" i="24" s="1"/>
  <c r="X3521" i="24"/>
  <c r="Z3520" i="24"/>
  <c r="W3519" i="24"/>
  <c r="U3519" i="24" s="1"/>
  <c r="X3519" i="24"/>
  <c r="Z3518" i="24"/>
  <c r="W3517" i="24"/>
  <c r="U3517" i="24" s="1"/>
  <c r="X3517" i="24"/>
  <c r="W3515" i="24"/>
  <c r="U3515" i="24" s="1"/>
  <c r="X3515" i="24"/>
  <c r="W3513" i="24"/>
  <c r="U3513" i="24" s="1"/>
  <c r="X3513" i="24"/>
  <c r="W3511" i="24"/>
  <c r="U3511" i="24" s="1"/>
  <c r="X3511" i="24"/>
  <c r="Z3510" i="24"/>
  <c r="Z3504" i="24"/>
  <c r="Z3502" i="24"/>
  <c r="W3499" i="24"/>
  <c r="U3499" i="24" s="1"/>
  <c r="X3499" i="24"/>
  <c r="Z3498" i="24"/>
  <c r="W3495" i="24"/>
  <c r="U3495" i="24" s="1"/>
  <c r="X3495" i="24"/>
  <c r="Z3494" i="24"/>
  <c r="W3491" i="24"/>
  <c r="U3491" i="24" s="1"/>
  <c r="X3491" i="24"/>
  <c r="Z3490" i="24"/>
  <c r="W3489" i="24"/>
  <c r="U3489" i="24" s="1"/>
  <c r="X3489" i="24"/>
  <c r="W3483" i="24"/>
  <c r="U3483" i="24" s="1"/>
  <c r="X3483" i="24"/>
  <c r="Z3482" i="24"/>
  <c r="Z3480" i="24"/>
  <c r="W3477" i="24"/>
  <c r="U3477" i="24" s="1"/>
  <c r="X3477" i="24"/>
  <c r="Z3476" i="24"/>
  <c r="W3475" i="24"/>
  <c r="U3475" i="24" s="1"/>
  <c r="X3475" i="24"/>
  <c r="W3471" i="24"/>
  <c r="U3471" i="24" s="1"/>
  <c r="X3471" i="24"/>
  <c r="Z3470" i="24"/>
  <c r="W3467" i="24"/>
  <c r="U3467" i="24" s="1"/>
  <c r="X3467" i="24"/>
  <c r="Z3466" i="24"/>
  <c r="W3463" i="24"/>
  <c r="U3463" i="24" s="1"/>
  <c r="X3463" i="24"/>
  <c r="Z3462" i="24"/>
  <c r="W3461" i="24"/>
  <c r="U3461" i="24" s="1"/>
  <c r="X3461" i="24"/>
  <c r="W3457" i="24"/>
  <c r="U3457" i="24" s="1"/>
  <c r="X3457" i="24"/>
  <c r="Z3456" i="24"/>
  <c r="W3453" i="24"/>
  <c r="U3453" i="24" s="1"/>
  <c r="X3453" i="24"/>
  <c r="W3451" i="24"/>
  <c r="U3451" i="24" s="1"/>
  <c r="X3451" i="24"/>
  <c r="Z3450" i="24"/>
  <c r="Z3448" i="24"/>
  <c r="W3445" i="24"/>
  <c r="U3445" i="24" s="1"/>
  <c r="X3445" i="24"/>
  <c r="Z3444" i="24"/>
  <c r="W3439" i="24"/>
  <c r="U3439" i="24" s="1"/>
  <c r="X3439" i="24"/>
  <c r="Z3438" i="24"/>
  <c r="W3435" i="24"/>
  <c r="U3435" i="24" s="1"/>
  <c r="X3435" i="24"/>
  <c r="W3429" i="24"/>
  <c r="U3429" i="24" s="1"/>
  <c r="X3429" i="24"/>
  <c r="Z3428" i="24"/>
  <c r="Z3426" i="24"/>
  <c r="W3421" i="24"/>
  <c r="U3421" i="24" s="1"/>
  <c r="X3421" i="24"/>
  <c r="Z3420" i="24"/>
  <c r="W3417" i="24"/>
  <c r="U3417" i="24" s="1"/>
  <c r="X3417" i="24"/>
  <c r="Z3416" i="24"/>
  <c r="W3413" i="24"/>
  <c r="U3413" i="24" s="1"/>
  <c r="X3413" i="24"/>
  <c r="Z3412" i="24"/>
  <c r="W3411" i="24"/>
  <c r="U3411" i="24" s="1"/>
  <c r="X3411" i="24"/>
  <c r="Z3410" i="24"/>
  <c r="W3403" i="24"/>
  <c r="U3403" i="24" s="1"/>
  <c r="X3403" i="24"/>
  <c r="Z3400" i="24"/>
  <c r="W3397" i="24"/>
  <c r="U3397" i="24" s="1"/>
  <c r="X3397" i="24"/>
  <c r="Z3396" i="24"/>
  <c r="W3391" i="24"/>
  <c r="U3391" i="24" s="1"/>
  <c r="X3391" i="24"/>
  <c r="Z3390" i="24"/>
  <c r="Z3388" i="24"/>
  <c r="W3387" i="24"/>
  <c r="U3387" i="24" s="1"/>
  <c r="X3387" i="24"/>
  <c r="Z3386" i="24"/>
  <c r="Z3380" i="24"/>
  <c r="Z3378" i="24"/>
  <c r="Z3368" i="24"/>
  <c r="W3367" i="24"/>
  <c r="U3367" i="24" s="1"/>
  <c r="X3367" i="24"/>
  <c r="Z3366" i="24"/>
  <c r="W3361" i="24"/>
  <c r="U3361" i="24" s="1"/>
  <c r="X3361" i="24"/>
  <c r="Z3360" i="24"/>
  <c r="W3359" i="24"/>
  <c r="U3359" i="24" s="1"/>
  <c r="X3359" i="24"/>
  <c r="Z3358" i="24"/>
  <c r="W3355" i="24"/>
  <c r="U3355" i="24" s="1"/>
  <c r="X3355" i="24"/>
  <c r="Z3354" i="24"/>
  <c r="W3353" i="24"/>
  <c r="U3353" i="24" s="1"/>
  <c r="X3353" i="24"/>
  <c r="Z3352" i="24"/>
  <c r="Z3346" i="24"/>
  <c r="W3341" i="24"/>
  <c r="U3341" i="24" s="1"/>
  <c r="X3341" i="24"/>
  <c r="Z3340" i="24"/>
  <c r="Z3334" i="24"/>
  <c r="W3333" i="24"/>
  <c r="U3333" i="24" s="1"/>
  <c r="X3333" i="24"/>
  <c r="Z3332" i="24"/>
  <c r="W3331" i="24"/>
  <c r="U3331" i="24" s="1"/>
  <c r="X3331" i="24"/>
  <c r="W3329" i="24"/>
  <c r="U3329" i="24" s="1"/>
  <c r="X3329" i="24"/>
  <c r="Z3328" i="24"/>
  <c r="W3325" i="24"/>
  <c r="U3325" i="24" s="1"/>
  <c r="X3325" i="24"/>
  <c r="Z3324" i="24"/>
  <c r="W3321" i="24"/>
  <c r="U3321" i="24" s="1"/>
  <c r="X3321" i="24"/>
  <c r="Z3320" i="24"/>
  <c r="Z3318" i="24"/>
  <c r="AI3318" i="24" s="1"/>
  <c r="AL3318" i="24" s="1"/>
  <c r="Z3316" i="24"/>
  <c r="W3315" i="24"/>
  <c r="U3315" i="24" s="1"/>
  <c r="X3315" i="24"/>
  <c r="Z3314" i="24"/>
  <c r="Z3310" i="24"/>
  <c r="Z3308" i="24"/>
  <c r="W3303" i="24"/>
  <c r="U3303" i="24" s="1"/>
  <c r="X3303" i="24"/>
  <c r="Z3302" i="24"/>
  <c r="AI3302" i="24" s="1"/>
  <c r="AL3302" i="24" s="1"/>
  <c r="Z3298" i="24"/>
  <c r="W3295" i="24"/>
  <c r="U3295" i="24" s="1"/>
  <c r="X3295" i="24"/>
  <c r="Z3293" i="24"/>
  <c r="X3290" i="24"/>
  <c r="W3290" i="24"/>
  <c r="U3290" i="24" s="1"/>
  <c r="Z3289" i="24"/>
  <c r="AI3289" i="24" s="1"/>
  <c r="AL3289" i="24" s="1"/>
  <c r="X3286" i="24"/>
  <c r="W3286" i="24"/>
  <c r="U3286" i="24" s="1"/>
  <c r="X3284" i="24"/>
  <c r="W3284" i="24"/>
  <c r="U3284" i="24" s="1"/>
  <c r="X3280" i="24"/>
  <c r="W3280" i="24"/>
  <c r="U3280" i="24" s="1"/>
  <c r="Z3279" i="24"/>
  <c r="Z3277" i="24"/>
  <c r="AI3277" i="24" s="1"/>
  <c r="AL3277" i="24" s="1"/>
  <c r="X3274" i="24"/>
  <c r="W3274" i="24"/>
  <c r="U3274" i="24" s="1"/>
  <c r="Z3273" i="24"/>
  <c r="Z3269" i="24"/>
  <c r="Z3265" i="24"/>
  <c r="X3264" i="24"/>
  <c r="W3264" i="24"/>
  <c r="U3264" i="24" s="1"/>
  <c r="X3262" i="24"/>
  <c r="W3262" i="24"/>
  <c r="U3262" i="24" s="1"/>
  <c r="Z3261" i="24"/>
  <c r="AI3261" i="24" s="1"/>
  <c r="AL3261" i="24" s="1"/>
  <c r="X3256" i="24"/>
  <c r="W3256" i="24"/>
  <c r="U3256" i="24" s="1"/>
  <c r="Z3255" i="24"/>
  <c r="Z3251" i="24"/>
  <c r="X3250" i="24"/>
  <c r="W3250" i="24"/>
  <c r="U3250" i="24" s="1"/>
  <c r="Z3249" i="24"/>
  <c r="X3248" i="24"/>
  <c r="W3248" i="24"/>
  <c r="U3248" i="24" s="1"/>
  <c r="X3244" i="24"/>
  <c r="W3244" i="24"/>
  <c r="U3244" i="24" s="1"/>
  <c r="Z3243" i="24"/>
  <c r="X3240" i="24"/>
  <c r="W3240" i="24"/>
  <c r="U3240" i="24" s="1"/>
  <c r="Z3239" i="24"/>
  <c r="X3236" i="24"/>
  <c r="W3236" i="24"/>
  <c r="U3236" i="24" s="1"/>
  <c r="Z3235" i="24"/>
  <c r="Z3229" i="24"/>
  <c r="X3226" i="24"/>
  <c r="W3226" i="24"/>
  <c r="U3226" i="24" s="1"/>
  <c r="Z3225" i="24"/>
  <c r="AI3225" i="24" s="1"/>
  <c r="AL3225" i="24" s="1"/>
  <c r="X3222" i="24"/>
  <c r="W3222" i="24"/>
  <c r="U3222" i="24" s="1"/>
  <c r="Z3221" i="24"/>
  <c r="Z3219" i="24"/>
  <c r="X3216" i="24"/>
  <c r="W3216" i="24"/>
  <c r="U3216" i="24" s="1"/>
  <c r="Z3215" i="24"/>
  <c r="X3210" i="24"/>
  <c r="W3210" i="24"/>
  <c r="U3210" i="24" s="1"/>
  <c r="Z3209" i="24"/>
  <c r="Z3205" i="24"/>
  <c r="X3202" i="24"/>
  <c r="W3202" i="24"/>
  <c r="U3202" i="24" s="1"/>
  <c r="Z3201" i="24"/>
  <c r="AI3201" i="24" s="1"/>
  <c r="AL3201" i="24" s="1"/>
  <c r="Z3195" i="24"/>
  <c r="Z3193" i="24"/>
  <c r="AI3193" i="24" s="1"/>
  <c r="AL3193" i="24" s="1"/>
  <c r="Z3191" i="24"/>
  <c r="X3188" i="24"/>
  <c r="W3188" i="24"/>
  <c r="U3188" i="24" s="1"/>
  <c r="Z3187" i="24"/>
  <c r="X3186" i="24"/>
  <c r="W3186" i="24"/>
  <c r="U3186" i="24" s="1"/>
  <c r="Z3185" i="24"/>
  <c r="AI3185" i="24" s="1"/>
  <c r="AL3185" i="24" s="1"/>
  <c r="Z3183" i="24"/>
  <c r="X3182" i="24"/>
  <c r="W3182" i="24"/>
  <c r="U3182" i="24" s="1"/>
  <c r="Z3181" i="24"/>
  <c r="Z3179" i="24"/>
  <c r="W3175" i="24"/>
  <c r="U3175" i="24" s="1"/>
  <c r="X3175" i="24"/>
  <c r="W3173" i="24"/>
  <c r="U3173" i="24" s="1"/>
  <c r="X3173" i="24"/>
  <c r="Z3172" i="24"/>
  <c r="W3171" i="24"/>
  <c r="U3171" i="24" s="1"/>
  <c r="X3171" i="24"/>
  <c r="Z3170" i="24"/>
  <c r="W3169" i="24"/>
  <c r="U3169" i="24" s="1"/>
  <c r="X3169" i="24"/>
  <c r="W3165" i="24"/>
  <c r="U3165" i="24" s="1"/>
  <c r="X3165" i="24"/>
  <c r="Z3164" i="24"/>
  <c r="X3162" i="24"/>
  <c r="W3162" i="24"/>
  <c r="U3162" i="24" s="1"/>
  <c r="X3154" i="24"/>
  <c r="W3154" i="24"/>
  <c r="U3154" i="24" s="1"/>
  <c r="Z3153" i="24"/>
  <c r="W3151" i="24"/>
  <c r="U3151" i="24" s="1"/>
  <c r="X3151" i="24"/>
  <c r="Z3150" i="24"/>
  <c r="Z3144" i="24"/>
  <c r="W3141" i="24"/>
  <c r="U3141" i="24" s="1"/>
  <c r="X3141" i="24"/>
  <c r="Z3140" i="24"/>
  <c r="Z3138" i="24"/>
  <c r="W3133" i="24"/>
  <c r="U3133" i="24" s="1"/>
  <c r="X3133" i="24"/>
  <c r="Z3132" i="24"/>
  <c r="W3129" i="24"/>
  <c r="U3129" i="24" s="1"/>
  <c r="X3129" i="24"/>
  <c r="W3125" i="24"/>
  <c r="U3125" i="24" s="1"/>
  <c r="X3125" i="24"/>
  <c r="Z3124" i="24"/>
  <c r="W3121" i="24"/>
  <c r="U3121" i="24" s="1"/>
  <c r="X3121" i="24"/>
  <c r="Z3120" i="24"/>
  <c r="Z3118" i="24"/>
  <c r="W3115" i="24"/>
  <c r="U3115" i="24" s="1"/>
  <c r="X3115" i="24"/>
  <c r="W3113" i="24"/>
  <c r="U3113" i="24" s="1"/>
  <c r="X3113" i="24"/>
  <c r="Z3110" i="24"/>
  <c r="W3107" i="24"/>
  <c r="U3107" i="24" s="1"/>
  <c r="X3107" i="24"/>
  <c r="Z3106" i="24"/>
  <c r="Z3104" i="24"/>
  <c r="X3103" i="24"/>
  <c r="W3103" i="24"/>
  <c r="U3103" i="24" s="1"/>
  <c r="Z3102" i="24"/>
  <c r="X3101" i="24"/>
  <c r="W3101" i="24"/>
  <c r="U3101" i="24" s="1"/>
  <c r="Z3100" i="24"/>
  <c r="X3099" i="24"/>
  <c r="W3099" i="24"/>
  <c r="U3099" i="24" s="1"/>
  <c r="Z3098" i="24"/>
  <c r="AI3098" i="24" s="1"/>
  <c r="AL3098" i="24" s="1"/>
  <c r="Z3096" i="24"/>
  <c r="X3095" i="24"/>
  <c r="W3095" i="24"/>
  <c r="U3095" i="24" s="1"/>
  <c r="Z3094" i="24"/>
  <c r="X3091" i="24"/>
  <c r="W3091" i="24"/>
  <c r="U3091" i="24" s="1"/>
  <c r="Z3090" i="24"/>
  <c r="X3085" i="24"/>
  <c r="W3085" i="24"/>
  <c r="U3085" i="24" s="1"/>
  <c r="Z3084" i="24"/>
  <c r="X3083" i="24"/>
  <c r="W3083" i="24"/>
  <c r="U3083" i="24" s="1"/>
  <c r="Z3082" i="24"/>
  <c r="AI3082" i="24" s="1"/>
  <c r="AL3082" i="24" s="1"/>
  <c r="X3081" i="24"/>
  <c r="W3081" i="24"/>
  <c r="U3081" i="24" s="1"/>
  <c r="Z3080" i="24"/>
  <c r="X3077" i="24"/>
  <c r="W3077" i="24"/>
  <c r="U3077" i="24" s="1"/>
  <c r="X3055" i="24"/>
  <c r="W3055" i="24"/>
  <c r="U3055" i="24" s="1"/>
  <c r="Z3054" i="24"/>
  <c r="X3049" i="24"/>
  <c r="W3049" i="24"/>
  <c r="U3049" i="24" s="1"/>
  <c r="Z3048" i="24"/>
  <c r="Z3046" i="24"/>
  <c r="X3045" i="24"/>
  <c r="W3045" i="24"/>
  <c r="U3045" i="24" s="1"/>
  <c r="Z3044" i="24"/>
  <c r="W3041" i="24"/>
  <c r="U3041" i="24" s="1"/>
  <c r="X3041" i="24"/>
  <c r="Z3040" i="24"/>
  <c r="W3035" i="24"/>
  <c r="U3035" i="24" s="1"/>
  <c r="X3035" i="24"/>
  <c r="Z3028" i="24"/>
  <c r="W3025" i="24"/>
  <c r="U3025" i="24" s="1"/>
  <c r="X3025" i="24"/>
  <c r="W3023" i="24"/>
  <c r="U3023" i="24" s="1"/>
  <c r="X3023" i="24"/>
  <c r="Z3022" i="24"/>
  <c r="Z3018" i="24"/>
  <c r="W3015" i="24"/>
  <c r="U3015" i="24" s="1"/>
  <c r="X3015" i="24"/>
  <c r="Z3014" i="24"/>
  <c r="Z3012" i="24"/>
  <c r="W3011" i="24"/>
  <c r="U3011" i="24" s="1"/>
  <c r="X3011" i="24"/>
  <c r="Z3010" i="24"/>
  <c r="W3007" i="24"/>
  <c r="U3007" i="24" s="1"/>
  <c r="X3007" i="24"/>
  <c r="Z3006" i="24"/>
  <c r="Z3004" i="24"/>
  <c r="W3001" i="24"/>
  <c r="U3001" i="24" s="1"/>
  <c r="X3001" i="24"/>
  <c r="W2999" i="24"/>
  <c r="U2999" i="24" s="1"/>
  <c r="X2999" i="24"/>
  <c r="Z2998" i="24"/>
  <c r="AI2998" i="24" s="1"/>
  <c r="AL2998" i="24" s="1"/>
  <c r="W2995" i="24"/>
  <c r="U2995" i="24" s="1"/>
  <c r="X2995" i="24"/>
  <c r="Z2994" i="24"/>
  <c r="W2993" i="24"/>
  <c r="U2993" i="24" s="1"/>
  <c r="X2993" i="24"/>
  <c r="Z2992" i="24"/>
  <c r="W2991" i="24"/>
  <c r="U2991" i="24" s="1"/>
  <c r="X2991" i="24"/>
  <c r="W2989" i="24"/>
  <c r="U2989" i="24" s="1"/>
  <c r="X2989" i="24"/>
  <c r="Z2988" i="24"/>
  <c r="W2985" i="24"/>
  <c r="U2985" i="24" s="1"/>
  <c r="X2985" i="24"/>
  <c r="W2981" i="24"/>
  <c r="U2981" i="24" s="1"/>
  <c r="X2981" i="24"/>
  <c r="Z2980" i="24"/>
  <c r="W2979" i="24"/>
  <c r="U2979" i="24" s="1"/>
  <c r="X2979" i="24"/>
  <c r="Z2978" i="24"/>
  <c r="W2975" i="24"/>
  <c r="U2975" i="24" s="1"/>
  <c r="X2975" i="24"/>
  <c r="Z2974" i="24"/>
  <c r="W2973" i="24"/>
  <c r="U2973" i="24" s="1"/>
  <c r="X2973" i="24"/>
  <c r="W2971" i="24"/>
  <c r="U2971" i="24" s="1"/>
  <c r="X2971" i="24"/>
  <c r="Z2968" i="24"/>
  <c r="Z2964" i="24"/>
  <c r="Z2962" i="24"/>
  <c r="W2961" i="24"/>
  <c r="U2961" i="24" s="1"/>
  <c r="X2961" i="24"/>
  <c r="Z2960" i="24"/>
  <c r="W2953" i="24"/>
  <c r="U2953" i="24" s="1"/>
  <c r="X2953" i="24"/>
  <c r="Z2952" i="24"/>
  <c r="Z2951" i="24"/>
  <c r="X2948" i="24"/>
  <c r="W2948" i="24"/>
  <c r="U2948" i="24" s="1"/>
  <c r="X2946" i="24"/>
  <c r="W2946" i="24"/>
  <c r="U2946" i="24" s="1"/>
  <c r="Z2945" i="24"/>
  <c r="AI2945" i="24" s="1"/>
  <c r="AL2945" i="24" s="1"/>
  <c r="X2942" i="24"/>
  <c r="W2942" i="24"/>
  <c r="U2942" i="24" s="1"/>
  <c r="Z2941" i="24"/>
  <c r="AI2941" i="24" s="1"/>
  <c r="AL2941" i="24" s="1"/>
  <c r="X2938" i="24"/>
  <c r="W2938" i="24"/>
  <c r="U2938" i="24" s="1"/>
  <c r="Z2937" i="24"/>
  <c r="AI2937" i="24" s="1"/>
  <c r="AL2937" i="24" s="1"/>
  <c r="X2934" i="24"/>
  <c r="W2934" i="24"/>
  <c r="U2934" i="24" s="1"/>
  <c r="Z2933" i="24"/>
  <c r="AI2933" i="24" s="1"/>
  <c r="AL2933" i="24" s="1"/>
  <c r="Z2931" i="24"/>
  <c r="X2930" i="24"/>
  <c r="W2930" i="24"/>
  <c r="U2930" i="24" s="1"/>
  <c r="Z2929" i="24"/>
  <c r="AI2929" i="24" s="1"/>
  <c r="AL2929" i="24" s="1"/>
  <c r="X2928" i="24"/>
  <c r="W2928" i="24"/>
  <c r="U2928" i="24" s="1"/>
  <c r="Z2927" i="24"/>
  <c r="X2924" i="24"/>
  <c r="W2924" i="24"/>
  <c r="U2924" i="24" s="1"/>
  <c r="Z2923" i="24"/>
  <c r="X2922" i="24"/>
  <c r="W2922" i="24"/>
  <c r="U2922" i="24" s="1"/>
  <c r="X2920" i="24"/>
  <c r="W2920" i="24"/>
  <c r="U2920" i="24" s="1"/>
  <c r="Z2919" i="24"/>
  <c r="X2918" i="24"/>
  <c r="W2918" i="24"/>
  <c r="U2918" i="24" s="1"/>
  <c r="X2912" i="24"/>
  <c r="W2912" i="24"/>
  <c r="U2912" i="24" s="1"/>
  <c r="Z2911" i="24"/>
  <c r="Z2909" i="24"/>
  <c r="AI2909" i="24" s="1"/>
  <c r="AL2909" i="24" s="1"/>
  <c r="X2908" i="24"/>
  <c r="W2908" i="24"/>
  <c r="U2908" i="24" s="1"/>
  <c r="X2906" i="24"/>
  <c r="W2906" i="24"/>
  <c r="U2906" i="24" s="1"/>
  <c r="Z2905" i="24"/>
  <c r="AI2905" i="24" s="1"/>
  <c r="AL2905" i="24" s="1"/>
  <c r="X2904" i="24"/>
  <c r="W2904" i="24"/>
  <c r="U2904" i="24" s="1"/>
  <c r="Z2903" i="24"/>
  <c r="X2896" i="24"/>
  <c r="W2896" i="24"/>
  <c r="U2896" i="24" s="1"/>
  <c r="Z2895" i="24"/>
  <c r="X2892" i="24"/>
  <c r="W2892" i="24"/>
  <c r="U2892" i="24" s="1"/>
  <c r="Z2891" i="24"/>
  <c r="X2888" i="24"/>
  <c r="W2888" i="24"/>
  <c r="U2888" i="24" s="1"/>
  <c r="Z2887" i="24"/>
  <c r="X2884" i="24"/>
  <c r="W2884" i="24"/>
  <c r="U2884" i="24" s="1"/>
  <c r="Z2881" i="24"/>
  <c r="AI2881" i="24" s="1"/>
  <c r="AL2881" i="24" s="1"/>
  <c r="X2878" i="24"/>
  <c r="W2878" i="24"/>
  <c r="U2878" i="24" s="1"/>
  <c r="X2876" i="24"/>
  <c r="W2876" i="24"/>
  <c r="U2876" i="24" s="1"/>
  <c r="X2872" i="24"/>
  <c r="W2872" i="24"/>
  <c r="U2872" i="24" s="1"/>
  <c r="Z2871" i="24"/>
  <c r="X2862" i="24"/>
  <c r="W2862" i="24"/>
  <c r="U2862" i="24" s="1"/>
  <c r="X2860" i="24"/>
  <c r="W2860" i="24"/>
  <c r="U2860" i="24" s="1"/>
  <c r="Z2859" i="24"/>
  <c r="X2858" i="24"/>
  <c r="W2858" i="24"/>
  <c r="U2858" i="24" s="1"/>
  <c r="X2854" i="24"/>
  <c r="W2854" i="24"/>
  <c r="U2854" i="24" s="1"/>
  <c r="X2850" i="24"/>
  <c r="W2850" i="24"/>
  <c r="U2850" i="24" s="1"/>
  <c r="Z2849" i="24"/>
  <c r="X2848" i="24"/>
  <c r="W2848" i="24"/>
  <c r="U2848" i="24" s="1"/>
  <c r="X2844" i="24"/>
  <c r="W2844" i="24"/>
  <c r="U2844" i="24" s="1"/>
  <c r="Z2843" i="24"/>
  <c r="X2842" i="24"/>
  <c r="W2842" i="24"/>
  <c r="U2842" i="24" s="1"/>
  <c r="Z2841" i="24"/>
  <c r="X2840" i="24"/>
  <c r="W2840" i="24"/>
  <c r="U2840" i="24" s="1"/>
  <c r="Z2839" i="24"/>
  <c r="X2826" i="24"/>
  <c r="W2826" i="24"/>
  <c r="U2826" i="24" s="1"/>
  <c r="Z2819" i="24"/>
  <c r="X2818" i="24"/>
  <c r="W2818" i="24"/>
  <c r="U2818" i="24" s="1"/>
  <c r="Z2817" i="24"/>
  <c r="AI2817" i="24" s="1"/>
  <c r="AL2817" i="24" s="1"/>
  <c r="X2816" i="24"/>
  <c r="W2816" i="24"/>
  <c r="U2816" i="24" s="1"/>
  <c r="Z2815" i="24"/>
  <c r="X2812" i="24"/>
  <c r="W2812" i="24"/>
  <c r="U2812" i="24" s="1"/>
  <c r="Z2811" i="24"/>
  <c r="Z2809" i="24"/>
  <c r="AI2809" i="24" s="1"/>
  <c r="AL2809" i="24" s="1"/>
  <c r="X2808" i="24"/>
  <c r="W2808" i="24"/>
  <c r="U2808" i="24" s="1"/>
  <c r="X2802" i="24"/>
  <c r="W2802" i="24"/>
  <c r="U2802" i="24" s="1"/>
  <c r="Z2801" i="24"/>
  <c r="AI2801" i="24" s="1"/>
  <c r="AL2801" i="24" s="1"/>
  <c r="X2798" i="24"/>
  <c r="W2798" i="24"/>
  <c r="U2798" i="24" s="1"/>
  <c r="X2796" i="24"/>
  <c r="W2796" i="24"/>
  <c r="U2796" i="24" s="1"/>
  <c r="Z2795" i="24"/>
  <c r="X2794" i="24"/>
  <c r="W2794" i="24"/>
  <c r="U2794" i="24" s="1"/>
  <c r="Z2793" i="24"/>
  <c r="Z2791" i="24"/>
  <c r="Z2789" i="24"/>
  <c r="AI2789" i="24" s="1"/>
  <c r="AL2789" i="24" s="1"/>
  <c r="X2782" i="24"/>
  <c r="W2782" i="24"/>
  <c r="U2782" i="24" s="1"/>
  <c r="Z2781" i="24"/>
  <c r="AI2781" i="24" s="1"/>
  <c r="AL2781" i="24" s="1"/>
  <c r="Z2779" i="24"/>
  <c r="Z2777" i="24"/>
  <c r="Z2773" i="24"/>
  <c r="AI2773" i="24" s="1"/>
  <c r="AL2773" i="24" s="1"/>
  <c r="Z2771" i="24"/>
  <c r="W2767" i="24"/>
  <c r="U2767" i="24" s="1"/>
  <c r="X2767" i="24"/>
  <c r="Z2766" i="24"/>
  <c r="Z2756" i="24"/>
  <c r="Z2752" i="24"/>
  <c r="Z2750" i="24"/>
  <c r="W2749" i="24"/>
  <c r="U2749" i="24" s="1"/>
  <c r="X2749" i="24"/>
  <c r="Z2748" i="24"/>
  <c r="Z2740" i="24"/>
  <c r="Z2738" i="24"/>
  <c r="W2737" i="24"/>
  <c r="U2737" i="24" s="1"/>
  <c r="X2737" i="24"/>
  <c r="Z2736" i="24"/>
  <c r="W2733" i="24"/>
  <c r="U2733" i="24" s="1"/>
  <c r="X2733" i="24"/>
  <c r="Z2732" i="24"/>
  <c r="W2729" i="24"/>
  <c r="U2729" i="24" s="1"/>
  <c r="X2729" i="24"/>
  <c r="W2721" i="24"/>
  <c r="U2721" i="24" s="1"/>
  <c r="X2721" i="24"/>
  <c r="Z2720" i="24"/>
  <c r="W2717" i="24"/>
  <c r="U2717" i="24" s="1"/>
  <c r="X2717" i="24"/>
  <c r="Z2716" i="24"/>
  <c r="W2713" i="24"/>
  <c r="U2713" i="24" s="1"/>
  <c r="X2713" i="24"/>
  <c r="W2711" i="24"/>
  <c r="U2711" i="24" s="1"/>
  <c r="X2711" i="24"/>
  <c r="Z2702" i="24"/>
  <c r="AI2702" i="24" s="1"/>
  <c r="AL2702" i="24" s="1"/>
  <c r="W2697" i="24"/>
  <c r="U2697" i="24" s="1"/>
  <c r="X2697" i="24"/>
  <c r="Z2696" i="24"/>
  <c r="W2695" i="24"/>
  <c r="U2695" i="24" s="1"/>
  <c r="X2695" i="24"/>
  <c r="Z2694" i="24"/>
  <c r="AI2694" i="24" s="1"/>
  <c r="AL2694" i="24" s="1"/>
  <c r="W2689" i="24"/>
  <c r="U2689" i="24" s="1"/>
  <c r="X2689" i="24"/>
  <c r="Z2688" i="24"/>
  <c r="W2685" i="24"/>
  <c r="U2685" i="24" s="1"/>
  <c r="X2685" i="24"/>
  <c r="W2683" i="24"/>
  <c r="U2683" i="24" s="1"/>
  <c r="X2683" i="24"/>
  <c r="Z2682" i="24"/>
  <c r="AI2682" i="24" s="1"/>
  <c r="AL2682" i="24" s="1"/>
  <c r="W2681" i="24"/>
  <c r="U2681" i="24" s="1"/>
  <c r="X2681" i="24"/>
  <c r="Z2680" i="24"/>
  <c r="Z2678" i="24"/>
  <c r="AI2678" i="24" s="1"/>
  <c r="AL2678" i="24" s="1"/>
  <c r="W2677" i="24"/>
  <c r="U2677" i="24" s="1"/>
  <c r="X2677" i="24"/>
  <c r="W2669" i="24"/>
  <c r="U2669" i="24" s="1"/>
  <c r="X2669" i="24"/>
  <c r="Z2668" i="24"/>
  <c r="Z2666" i="24"/>
  <c r="AI2666" i="24" s="1"/>
  <c r="AL2666" i="24" s="1"/>
  <c r="W2663" i="24"/>
  <c r="U2663" i="24" s="1"/>
  <c r="X2663" i="24"/>
  <c r="Z2662" i="24"/>
  <c r="AI2662" i="24" s="1"/>
  <c r="AL2662" i="24" s="1"/>
  <c r="W2659" i="24"/>
  <c r="U2659" i="24" s="1"/>
  <c r="X2659" i="24"/>
  <c r="Z2658" i="24"/>
  <c r="W2657" i="24"/>
  <c r="U2657" i="24" s="1"/>
  <c r="X2657" i="24"/>
  <c r="Z2656" i="24"/>
  <c r="W2655" i="24"/>
  <c r="U2655" i="24" s="1"/>
  <c r="X2655" i="24"/>
  <c r="Z2654" i="24"/>
  <c r="Z2652" i="24"/>
  <c r="W2649" i="24"/>
  <c r="U2649" i="24" s="1"/>
  <c r="X2649" i="24"/>
  <c r="Z2648" i="24"/>
  <c r="W2647" i="24"/>
  <c r="U2647" i="24" s="1"/>
  <c r="X2647" i="24"/>
  <c r="Z2646" i="24"/>
  <c r="AI2646" i="24" s="1"/>
  <c r="AL2646" i="24" s="1"/>
  <c r="W2643" i="24"/>
  <c r="U2643" i="24" s="1"/>
  <c r="X2643" i="24"/>
  <c r="Z2642" i="24"/>
  <c r="W2639" i="24"/>
  <c r="U2639" i="24" s="1"/>
  <c r="X2639" i="24"/>
  <c r="Z2638" i="24"/>
  <c r="Z2632" i="24"/>
  <c r="W2629" i="24"/>
  <c r="U2629" i="24" s="1"/>
  <c r="X2629" i="24"/>
  <c r="Z2616" i="24"/>
  <c r="Z2614" i="24"/>
  <c r="AI2614" i="24" s="1"/>
  <c r="AL2614" i="24" s="1"/>
  <c r="Z2610" i="24"/>
  <c r="W2607" i="24"/>
  <c r="U2607" i="24" s="1"/>
  <c r="X2607" i="24"/>
  <c r="Z2606" i="24"/>
  <c r="W2603" i="24"/>
  <c r="U2603" i="24" s="1"/>
  <c r="X2603" i="24"/>
  <c r="W2601" i="24"/>
  <c r="U2601" i="24" s="1"/>
  <c r="X2601" i="24"/>
  <c r="Z2600" i="24"/>
  <c r="W2597" i="24"/>
  <c r="U2597" i="24" s="1"/>
  <c r="X2597" i="24"/>
  <c r="W2595" i="24"/>
  <c r="U2595" i="24" s="1"/>
  <c r="X2595" i="24"/>
  <c r="Z2594" i="24"/>
  <c r="W2593" i="24"/>
  <c r="U2593" i="24" s="1"/>
  <c r="X2593" i="24"/>
  <c r="Z2592" i="24"/>
  <c r="Z2590" i="24"/>
  <c r="W2587" i="24"/>
  <c r="U2587" i="24" s="1"/>
  <c r="X2587" i="24"/>
  <c r="W2585" i="24"/>
  <c r="U2585" i="24" s="1"/>
  <c r="X2585" i="24"/>
  <c r="W2583" i="24"/>
  <c r="U2583" i="24" s="1"/>
  <c r="X2583" i="24"/>
  <c r="W2581" i="24"/>
  <c r="U2581" i="24" s="1"/>
  <c r="X2581" i="24"/>
  <c r="Z2580" i="24"/>
  <c r="W2575" i="24"/>
  <c r="U2575" i="24" s="1"/>
  <c r="X2575" i="24"/>
  <c r="Z2574" i="24"/>
  <c r="AI2574" i="24" s="1"/>
  <c r="AL2574" i="24" s="1"/>
  <c r="W2567" i="24"/>
  <c r="U2567" i="24" s="1"/>
  <c r="X2567" i="24"/>
  <c r="W2563" i="24"/>
  <c r="U2563" i="24" s="1"/>
  <c r="X2563" i="24"/>
  <c r="Z2562" i="24"/>
  <c r="W2561" i="24"/>
  <c r="U2561" i="24" s="1"/>
  <c r="X2561" i="24"/>
  <c r="Z2560" i="24"/>
  <c r="W2557" i="24"/>
  <c r="U2557" i="24" s="1"/>
  <c r="X2557" i="24"/>
  <c r="Z2556" i="24"/>
  <c r="Z2554" i="24"/>
  <c r="W2553" i="24"/>
  <c r="U2553" i="24" s="1"/>
  <c r="X2553" i="24"/>
  <c r="Z2552" i="24"/>
  <c r="W2551" i="24"/>
  <c r="U2551" i="24" s="1"/>
  <c r="X2551" i="24"/>
  <c r="Z2550" i="24"/>
  <c r="Z2548" i="24"/>
  <c r="W2547" i="24"/>
  <c r="U2547" i="24" s="1"/>
  <c r="X2547" i="24"/>
  <c r="W2545" i="24"/>
  <c r="U2545" i="24" s="1"/>
  <c r="X2545" i="24"/>
  <c r="W2541" i="24"/>
  <c r="U2541" i="24" s="1"/>
  <c r="X2541" i="24"/>
  <c r="Z2540" i="24"/>
  <c r="W2539" i="24"/>
  <c r="U2539" i="24" s="1"/>
  <c r="X2539" i="24"/>
  <c r="Z2538" i="24"/>
  <c r="W2537" i="24"/>
  <c r="U2537" i="24" s="1"/>
  <c r="X2537" i="24"/>
  <c r="Z2536" i="24"/>
  <c r="Z2534" i="24"/>
  <c r="W2527" i="24"/>
  <c r="U2527" i="24" s="1"/>
  <c r="X2527" i="24"/>
  <c r="Z2526" i="24"/>
  <c r="AI2526" i="24" s="1"/>
  <c r="AL2526" i="24" s="1"/>
  <c r="W2523" i="24"/>
  <c r="U2523" i="24" s="1"/>
  <c r="X2523" i="24"/>
  <c r="W2511" i="24"/>
  <c r="U2511" i="24" s="1"/>
  <c r="X2511" i="24"/>
  <c r="W2507" i="24"/>
  <c r="U2507" i="24" s="1"/>
  <c r="X2507" i="24"/>
  <c r="Z2506" i="24"/>
  <c r="W2503" i="24"/>
  <c r="U2503" i="24" s="1"/>
  <c r="X2503" i="24"/>
  <c r="Z2502" i="24"/>
  <c r="W2497" i="24"/>
  <c r="U2497" i="24" s="1"/>
  <c r="X2497" i="24"/>
  <c r="Z2494" i="24"/>
  <c r="AI2494" i="24" s="1"/>
  <c r="AL2494" i="24" s="1"/>
  <c r="Z2492" i="24"/>
  <c r="W2487" i="24"/>
  <c r="U2487" i="24" s="1"/>
  <c r="X2487" i="24"/>
  <c r="Z2486" i="24"/>
  <c r="W2485" i="24"/>
  <c r="U2485" i="24" s="1"/>
  <c r="X2485" i="24"/>
  <c r="Z2484" i="24"/>
  <c r="W2481" i="24"/>
  <c r="U2481" i="24" s="1"/>
  <c r="X2481" i="24"/>
  <c r="Z2480" i="24"/>
  <c r="W2475" i="24"/>
  <c r="U2475" i="24" s="1"/>
  <c r="X2475" i="24"/>
  <c r="Z2474" i="24"/>
  <c r="W2473" i="24"/>
  <c r="U2473" i="24" s="1"/>
  <c r="X2473" i="24"/>
  <c r="Z2472" i="24"/>
  <c r="W2467" i="24"/>
  <c r="U2467" i="24" s="1"/>
  <c r="X2467" i="24"/>
  <c r="Z2466" i="24"/>
  <c r="W2465" i="24"/>
  <c r="U2465" i="24" s="1"/>
  <c r="X2465" i="24"/>
  <c r="Z2464" i="24"/>
  <c r="W2461" i="24"/>
  <c r="U2461" i="24" s="1"/>
  <c r="X2461" i="24"/>
  <c r="W2439" i="24"/>
  <c r="U2439" i="24" s="1"/>
  <c r="X2439" i="24"/>
  <c r="Z2438" i="24"/>
  <c r="W2435" i="24"/>
  <c r="U2435" i="24" s="1"/>
  <c r="X2435" i="24"/>
  <c r="Z2434" i="24"/>
  <c r="W2423" i="24"/>
  <c r="U2423" i="24" s="1"/>
  <c r="X2423" i="24"/>
  <c r="Z2422" i="24"/>
  <c r="W2419" i="24"/>
  <c r="U2419" i="24" s="1"/>
  <c r="X2419" i="24"/>
  <c r="Z2418" i="24"/>
  <c r="W2413" i="24"/>
  <c r="U2413" i="24" s="1"/>
  <c r="X2413" i="24"/>
  <c r="Z2412" i="24"/>
  <c r="W2411" i="24"/>
  <c r="U2411" i="24" s="1"/>
  <c r="X2411" i="24"/>
  <c r="Z2410" i="24"/>
  <c r="W2409" i="24"/>
  <c r="U2409" i="24" s="1"/>
  <c r="X2409" i="24"/>
  <c r="Z2408" i="24"/>
  <c r="W2405" i="24"/>
  <c r="U2405" i="24" s="1"/>
  <c r="X2405" i="24"/>
  <c r="Z2404" i="24"/>
  <c r="W2403" i="24"/>
  <c r="U2403" i="24" s="1"/>
  <c r="X2403" i="24"/>
  <c r="W2397" i="24"/>
  <c r="U2397" i="24" s="1"/>
  <c r="X2397" i="24"/>
  <c r="Z2396" i="24"/>
  <c r="W2395" i="24"/>
  <c r="U2395" i="24" s="1"/>
  <c r="X2395" i="24"/>
  <c r="Z2394" i="24"/>
  <c r="W2393" i="24"/>
  <c r="U2393" i="24" s="1"/>
  <c r="X2393" i="24"/>
  <c r="Z2392" i="24"/>
  <c r="W2389" i="24"/>
  <c r="U2389" i="24" s="1"/>
  <c r="X2389" i="24"/>
  <c r="Z2388" i="24"/>
  <c r="Z2384" i="24"/>
  <c r="W2383" i="24"/>
  <c r="U2383" i="24" s="1"/>
  <c r="X2383" i="24"/>
  <c r="Z2382" i="24"/>
  <c r="Z2380" i="24"/>
  <c r="W2377" i="24"/>
  <c r="U2377" i="24" s="1"/>
  <c r="X2377" i="24"/>
  <c r="Z2376" i="24"/>
  <c r="Z2374" i="24"/>
  <c r="Z2368" i="24"/>
  <c r="W2365" i="24"/>
  <c r="U2365" i="24" s="1"/>
  <c r="X2365" i="24"/>
  <c r="Z2364" i="24"/>
  <c r="W2363" i="24"/>
  <c r="U2363" i="24" s="1"/>
  <c r="X2363" i="24"/>
  <c r="Z2362" i="24"/>
  <c r="W2359" i="24"/>
  <c r="U2359" i="24" s="1"/>
  <c r="X2359" i="24"/>
  <c r="Z2358" i="24"/>
  <c r="W2355" i="24"/>
  <c r="U2355" i="24" s="1"/>
  <c r="X2355" i="24"/>
  <c r="Z2348" i="24"/>
  <c r="Z2346" i="24"/>
  <c r="W2343" i="24"/>
  <c r="U2343" i="24" s="1"/>
  <c r="X2343" i="24"/>
  <c r="Z2342" i="24"/>
  <c r="Z2340" i="24"/>
  <c r="Z2338" i="24"/>
  <c r="W2337" i="24"/>
  <c r="U2337" i="24" s="1"/>
  <c r="X2337" i="24"/>
  <c r="Z2336" i="24"/>
  <c r="W2331" i="24"/>
  <c r="U2331" i="24" s="1"/>
  <c r="X2331" i="24"/>
  <c r="Z2330" i="24"/>
  <c r="Z2328" i="24"/>
  <c r="Z2324" i="24"/>
  <c r="W2317" i="24"/>
  <c r="U2317" i="24" s="1"/>
  <c r="X2317" i="24"/>
  <c r="Z2316" i="24"/>
  <c r="W2315" i="24"/>
  <c r="U2315" i="24" s="1"/>
  <c r="X2315" i="24"/>
  <c r="W2307" i="24"/>
  <c r="U2307" i="24" s="1"/>
  <c r="X2307" i="24"/>
  <c r="Z2306" i="24"/>
  <c r="W2305" i="24"/>
  <c r="U2305" i="24" s="1"/>
  <c r="X2305" i="24"/>
  <c r="Z2304" i="24"/>
  <c r="W2301" i="24"/>
  <c r="U2301" i="24" s="1"/>
  <c r="X2301" i="24"/>
  <c r="Z2300" i="24"/>
  <c r="Z2298" i="24"/>
  <c r="W2297" i="24"/>
  <c r="U2297" i="24" s="1"/>
  <c r="X2297" i="24"/>
  <c r="Z2296" i="24"/>
  <c r="W2291" i="24"/>
  <c r="U2291" i="24" s="1"/>
  <c r="X2291" i="24"/>
  <c r="Z2290" i="24"/>
  <c r="W2289" i="24"/>
  <c r="U2289" i="24" s="1"/>
  <c r="X2289" i="24"/>
  <c r="Z2288" i="24"/>
  <c r="W2285" i="24"/>
  <c r="U2285" i="24" s="1"/>
  <c r="X2285" i="24"/>
  <c r="Z2284" i="24"/>
  <c r="W2283" i="24"/>
  <c r="U2283" i="24" s="1"/>
  <c r="X2283" i="24"/>
  <c r="W2281" i="24"/>
  <c r="U2281" i="24" s="1"/>
  <c r="X2281" i="24"/>
  <c r="W2277" i="24"/>
  <c r="U2277" i="24" s="1"/>
  <c r="X2277" i="24"/>
  <c r="Z2276" i="24"/>
  <c r="Z2272" i="24"/>
  <c r="W2265" i="24"/>
  <c r="U2265" i="24" s="1"/>
  <c r="X2265" i="24"/>
  <c r="Z2264" i="24"/>
  <c r="Z2262" i="24"/>
  <c r="W2259" i="24"/>
  <c r="U2259" i="24" s="1"/>
  <c r="X2259" i="24"/>
  <c r="Z2258" i="24"/>
  <c r="W2257" i="24"/>
  <c r="U2257" i="24" s="1"/>
  <c r="X2257" i="24"/>
  <c r="Z2256" i="24"/>
  <c r="W2255" i="24"/>
  <c r="U2255" i="24" s="1"/>
  <c r="X2255" i="24"/>
  <c r="Z2254" i="24"/>
  <c r="W2253" i="24"/>
  <c r="U2253" i="24" s="1"/>
  <c r="X2253" i="24"/>
  <c r="Z2252" i="24"/>
  <c r="W2251" i="24"/>
  <c r="U2251" i="24" s="1"/>
  <c r="X2251" i="24"/>
  <c r="Z2246" i="24"/>
  <c r="W2243" i="24"/>
  <c r="U2243" i="24" s="1"/>
  <c r="X2243" i="24"/>
  <c r="Z2242" i="24"/>
  <c r="W2241" i="24"/>
  <c r="U2241" i="24" s="1"/>
  <c r="X2241" i="24"/>
  <c r="Z2240" i="24"/>
  <c r="Z2236" i="24"/>
  <c r="W2235" i="24"/>
  <c r="U2235" i="24" s="1"/>
  <c r="X2235" i="24"/>
  <c r="W2233" i="24"/>
  <c r="U2233" i="24" s="1"/>
  <c r="X2233" i="24"/>
  <c r="W2231" i="24"/>
  <c r="U2231" i="24" s="1"/>
  <c r="X2231" i="24"/>
  <c r="Z2230" i="24"/>
  <c r="Z2228" i="24"/>
  <c r="W2223" i="24"/>
  <c r="U2223" i="24" s="1"/>
  <c r="X2223" i="24"/>
  <c r="Z2222" i="24"/>
  <c r="W2219" i="24"/>
  <c r="U2219" i="24" s="1"/>
  <c r="X2219" i="24"/>
  <c r="Z2218" i="24"/>
  <c r="AI2218" i="24" s="1"/>
  <c r="AL2218" i="24" s="1"/>
  <c r="W2217" i="24"/>
  <c r="U2217" i="24" s="1"/>
  <c r="X2217" i="24"/>
  <c r="Z2216" i="24"/>
  <c r="W2211" i="24"/>
  <c r="U2211" i="24" s="1"/>
  <c r="X2211" i="24"/>
  <c r="Z2210" i="24"/>
  <c r="W2209" i="24"/>
  <c r="U2209" i="24" s="1"/>
  <c r="X2209" i="24"/>
  <c r="Z2208" i="24"/>
  <c r="W2205" i="24"/>
  <c r="U2205" i="24" s="1"/>
  <c r="X2205" i="24"/>
  <c r="W2199" i="24"/>
  <c r="U2199" i="24" s="1"/>
  <c r="X2199" i="24"/>
  <c r="Z2198" i="24"/>
  <c r="AI2198" i="24" s="1"/>
  <c r="AL2198" i="24" s="1"/>
  <c r="Z2196" i="24"/>
  <c r="Z2194" i="24"/>
  <c r="W2191" i="24"/>
  <c r="U2191" i="24" s="1"/>
  <c r="X2191" i="24"/>
  <c r="W2179" i="24"/>
  <c r="U2179" i="24" s="1"/>
  <c r="X2179" i="24"/>
  <c r="Z2178" i="24"/>
  <c r="W2173" i="24"/>
  <c r="U2173" i="24" s="1"/>
  <c r="X2173" i="24"/>
  <c r="Z2172" i="24"/>
  <c r="W2167" i="24"/>
  <c r="U2167" i="24" s="1"/>
  <c r="X2167" i="24"/>
  <c r="W2165" i="24"/>
  <c r="U2165" i="24" s="1"/>
  <c r="X2165" i="24"/>
  <c r="W2163" i="24"/>
  <c r="U2163" i="24" s="1"/>
  <c r="X2163" i="24"/>
  <c r="Z2162" i="24"/>
  <c r="W2161" i="24"/>
  <c r="U2161" i="24" s="1"/>
  <c r="X2161" i="24"/>
  <c r="Z2160" i="24"/>
  <c r="Z2158" i="24"/>
  <c r="AI2158" i="24" s="1"/>
  <c r="AL2158" i="24" s="1"/>
  <c r="W2155" i="24"/>
  <c r="U2155" i="24" s="1"/>
  <c r="X2155" i="24"/>
  <c r="Z2154" i="24"/>
  <c r="W2149" i="24"/>
  <c r="U2149" i="24" s="1"/>
  <c r="X2149" i="24"/>
  <c r="Z2148" i="24"/>
  <c r="W2143" i="24"/>
  <c r="U2143" i="24" s="1"/>
  <c r="X2143" i="24"/>
  <c r="Z2142" i="24"/>
  <c r="Z2136" i="24"/>
  <c r="W2131" i="24"/>
  <c r="U2131" i="24" s="1"/>
  <c r="X2131" i="24"/>
  <c r="W2127" i="24"/>
  <c r="U2127" i="24" s="1"/>
  <c r="X2127" i="24"/>
  <c r="Z2126" i="24"/>
  <c r="W2123" i="24"/>
  <c r="U2123" i="24" s="1"/>
  <c r="X2123" i="24"/>
  <c r="W2117" i="24"/>
  <c r="U2117" i="24" s="1"/>
  <c r="X2117" i="24"/>
  <c r="W2111" i="24"/>
  <c r="U2111" i="24" s="1"/>
  <c r="X2111" i="24"/>
  <c r="Z2110" i="24"/>
  <c r="W2107" i="24"/>
  <c r="U2107" i="24" s="1"/>
  <c r="X2107" i="24"/>
  <c r="Z2106" i="24"/>
  <c r="AI2106" i="24" s="1"/>
  <c r="AL2106" i="24" s="1"/>
  <c r="W2105" i="24"/>
  <c r="U2105" i="24" s="1"/>
  <c r="X2105" i="24"/>
  <c r="Z2104" i="24"/>
  <c r="W2103" i="24"/>
  <c r="U2103" i="24" s="1"/>
  <c r="X2103" i="24"/>
  <c r="W2101" i="24"/>
  <c r="U2101" i="24" s="1"/>
  <c r="X2101" i="24"/>
  <c r="W2099" i="24"/>
  <c r="U2099" i="24" s="1"/>
  <c r="X2099" i="24"/>
  <c r="Z2098" i="24"/>
  <c r="W2097" i="24"/>
  <c r="U2097" i="24" s="1"/>
  <c r="X2097" i="24"/>
  <c r="Z2096" i="24"/>
  <c r="Z2094" i="24"/>
  <c r="W2091" i="24"/>
  <c r="U2091" i="24" s="1"/>
  <c r="X2091" i="24"/>
  <c r="W2089" i="24"/>
  <c r="U2089" i="24" s="1"/>
  <c r="X2089" i="24"/>
  <c r="W2085" i="24"/>
  <c r="U2085" i="24" s="1"/>
  <c r="X2085" i="24"/>
  <c r="Z2082" i="24"/>
  <c r="Z2081" i="24"/>
  <c r="Z2080" i="24"/>
  <c r="Z2078" i="24"/>
  <c r="Z2076" i="24"/>
  <c r="Z2074" i="24"/>
  <c r="AI2074" i="24" s="1"/>
  <c r="AL2074" i="24" s="1"/>
  <c r="W2071" i="24"/>
  <c r="U2071" i="24" s="1"/>
  <c r="X2071" i="24"/>
  <c r="Z2070" i="24"/>
  <c r="W2067" i="24"/>
  <c r="U2067" i="24" s="1"/>
  <c r="X2067" i="24"/>
  <c r="W2053" i="24"/>
  <c r="U2053" i="24" s="1"/>
  <c r="X2053" i="24"/>
  <c r="Z2052" i="24"/>
  <c r="Z2050" i="24"/>
  <c r="W2047" i="24"/>
  <c r="U2047" i="24" s="1"/>
  <c r="X2047" i="24"/>
  <c r="Z2046" i="24"/>
  <c r="Z2034" i="24"/>
  <c r="W2033" i="24"/>
  <c r="U2033" i="24" s="1"/>
  <c r="X2033" i="24"/>
  <c r="W2031" i="24"/>
  <c r="U2031" i="24" s="1"/>
  <c r="X2031" i="24"/>
  <c r="Z2030" i="24"/>
  <c r="Z2028" i="24"/>
  <c r="W2023" i="24"/>
  <c r="U2023" i="24" s="1"/>
  <c r="X2023" i="24"/>
  <c r="Z2016" i="24"/>
  <c r="W2009" i="24"/>
  <c r="U2009" i="24" s="1"/>
  <c r="X2009" i="24"/>
  <c r="Z2008" i="24"/>
  <c r="W2003" i="24"/>
  <c r="U2003" i="24" s="1"/>
  <c r="X2003" i="24"/>
  <c r="Z2000" i="24"/>
  <c r="Z1998" i="24"/>
  <c r="Z1992" i="24"/>
  <c r="W1983" i="24"/>
  <c r="U1983" i="24" s="1"/>
  <c r="X1983" i="24"/>
  <c r="X1982" i="24"/>
  <c r="W1982" i="24"/>
  <c r="U1982" i="24" s="1"/>
  <c r="X1980" i="24"/>
  <c r="W1980" i="24"/>
  <c r="U1980" i="24" s="1"/>
  <c r="W1977" i="24"/>
  <c r="U1977" i="24" s="1"/>
  <c r="X1977" i="24"/>
  <c r="W1975" i="24"/>
  <c r="U1975" i="24" s="1"/>
  <c r="X1975" i="24"/>
  <c r="X1974" i="24"/>
  <c r="W1974" i="24"/>
  <c r="U1974" i="24" s="1"/>
  <c r="X1970" i="24"/>
  <c r="W1970" i="24"/>
  <c r="U1970" i="24" s="1"/>
  <c r="X1968" i="24"/>
  <c r="W1968" i="24"/>
  <c r="U1968" i="24" s="1"/>
  <c r="X1966" i="24"/>
  <c r="W1966" i="24"/>
  <c r="U1966" i="24" s="1"/>
  <c r="W1965" i="24"/>
  <c r="U1965" i="24" s="1"/>
  <c r="X1965" i="24"/>
  <c r="X1964" i="24"/>
  <c r="W1964" i="24"/>
  <c r="U1964" i="24" s="1"/>
  <c r="W1963" i="24"/>
  <c r="U1963" i="24" s="1"/>
  <c r="X1963" i="24"/>
  <c r="X1962" i="24"/>
  <c r="W1962" i="24"/>
  <c r="U1962" i="24" s="1"/>
  <c r="W1961" i="24"/>
  <c r="U1961" i="24" s="1"/>
  <c r="X1961" i="24"/>
  <c r="X1960" i="24"/>
  <c r="W1960" i="24"/>
  <c r="U1960" i="24" s="1"/>
  <c r="W1959" i="24"/>
  <c r="U1959" i="24" s="1"/>
  <c r="X1959" i="24"/>
  <c r="X1958" i="24"/>
  <c r="W1958" i="24"/>
  <c r="U1958" i="24" s="1"/>
  <c r="W1957" i="24"/>
  <c r="U1957" i="24" s="1"/>
  <c r="X1957" i="24"/>
  <c r="X1954" i="24"/>
  <c r="W1954" i="24"/>
  <c r="U1954" i="24" s="1"/>
  <c r="W1953" i="24"/>
  <c r="U1953" i="24" s="1"/>
  <c r="X1953" i="24"/>
  <c r="W1949" i="24"/>
  <c r="U1949" i="24" s="1"/>
  <c r="X1949" i="24"/>
  <c r="X1948" i="24"/>
  <c r="W1948" i="24"/>
  <c r="U1948" i="24" s="1"/>
  <c r="W1945" i="24"/>
  <c r="U1945" i="24" s="1"/>
  <c r="X1945" i="24"/>
  <c r="X1944" i="24"/>
  <c r="W1944" i="24"/>
  <c r="U1944" i="24" s="1"/>
  <c r="W1939" i="24"/>
  <c r="U1939" i="24" s="1"/>
  <c r="X1939" i="24"/>
  <c r="X1938" i="24"/>
  <c r="W1938" i="24"/>
  <c r="U1938" i="24" s="1"/>
  <c r="X1934" i="24"/>
  <c r="W1934" i="24"/>
  <c r="U1934" i="24" s="1"/>
  <c r="X1928" i="24"/>
  <c r="W1928" i="24"/>
  <c r="U1928" i="24" s="1"/>
  <c r="W1925" i="24"/>
  <c r="U1925" i="24" s="1"/>
  <c r="X1925" i="24"/>
  <c r="X1924" i="24"/>
  <c r="W1924" i="24"/>
  <c r="U1924" i="24" s="1"/>
  <c r="W1923" i="24"/>
  <c r="U1923" i="24" s="1"/>
  <c r="X1923" i="24"/>
  <c r="X1920" i="24"/>
  <c r="W1920" i="24"/>
  <c r="U1920" i="24" s="1"/>
  <c r="W1919" i="24"/>
  <c r="U1919" i="24" s="1"/>
  <c r="X1919" i="24"/>
  <c r="X1918" i="24"/>
  <c r="W1918" i="24"/>
  <c r="U1918" i="24" s="1"/>
  <c r="W1913" i="24"/>
  <c r="U1913" i="24" s="1"/>
  <c r="X1913" i="24"/>
  <c r="X1912" i="24"/>
  <c r="W1912" i="24"/>
  <c r="U1912" i="24" s="1"/>
  <c r="W1911" i="24"/>
  <c r="U1911" i="24" s="1"/>
  <c r="X1911" i="24"/>
  <c r="W1907" i="24"/>
  <c r="U1907" i="24" s="1"/>
  <c r="X1907" i="24"/>
  <c r="X1906" i="24"/>
  <c r="W1906" i="24"/>
  <c r="U1906" i="24" s="1"/>
  <c r="W1905" i="24"/>
  <c r="U1905" i="24" s="1"/>
  <c r="X1905" i="24"/>
  <c r="X1904" i="24"/>
  <c r="W1904" i="24"/>
  <c r="U1904" i="24" s="1"/>
  <c r="X1902" i="24"/>
  <c r="W1902" i="24"/>
  <c r="U1902" i="24" s="1"/>
  <c r="W1901" i="24"/>
  <c r="U1901" i="24" s="1"/>
  <c r="X1901" i="24"/>
  <c r="X1898" i="24"/>
  <c r="W1898" i="24"/>
  <c r="U1898" i="24" s="1"/>
  <c r="W1897" i="24"/>
  <c r="U1897" i="24" s="1"/>
  <c r="X1897" i="24"/>
  <c r="X1896" i="24"/>
  <c r="W1896" i="24"/>
  <c r="U1896" i="24" s="1"/>
  <c r="W1895" i="24"/>
  <c r="U1895" i="24" s="1"/>
  <c r="X1895" i="24"/>
  <c r="W1893" i="24"/>
  <c r="U1893" i="24" s="1"/>
  <c r="X1893" i="24"/>
  <c r="X1892" i="24"/>
  <c r="W1892" i="24"/>
  <c r="U1892" i="24" s="1"/>
  <c r="W1891" i="24"/>
  <c r="U1891" i="24" s="1"/>
  <c r="X1891" i="24"/>
  <c r="X1890" i="24"/>
  <c r="W1890" i="24"/>
  <c r="U1890" i="24" s="1"/>
  <c r="X1888" i="24"/>
  <c r="W1888" i="24"/>
  <c r="U1888" i="24" s="1"/>
  <c r="W1887" i="24"/>
  <c r="U1887" i="24" s="1"/>
  <c r="X1887" i="24"/>
  <c r="X1886" i="24"/>
  <c r="W1886" i="24"/>
  <c r="U1886" i="24" s="1"/>
  <c r="X1882" i="24"/>
  <c r="W1882" i="24"/>
  <c r="U1882" i="24" s="1"/>
  <c r="W1881" i="24"/>
  <c r="U1881" i="24" s="1"/>
  <c r="X1881" i="24"/>
  <c r="X1880" i="24"/>
  <c r="W1880" i="24"/>
  <c r="U1880" i="24" s="1"/>
  <c r="W1879" i="24"/>
  <c r="U1879" i="24" s="1"/>
  <c r="X1879" i="24"/>
  <c r="X1874" i="24"/>
  <c r="W1874" i="24"/>
  <c r="U1874" i="24" s="1"/>
  <c r="W1873" i="24"/>
  <c r="U1873" i="24" s="1"/>
  <c r="X1873" i="24"/>
  <c r="X1872" i="24"/>
  <c r="W1872" i="24"/>
  <c r="U1872" i="24" s="1"/>
  <c r="W1867" i="24"/>
  <c r="U1867" i="24" s="1"/>
  <c r="X1867" i="24"/>
  <c r="X1866" i="24"/>
  <c r="W1866" i="24"/>
  <c r="U1866" i="24" s="1"/>
  <c r="X1864" i="24"/>
  <c r="W1864" i="24"/>
  <c r="U1864" i="24" s="1"/>
  <c r="W1863" i="24"/>
  <c r="U1863" i="24" s="1"/>
  <c r="X1863" i="24"/>
  <c r="W1861" i="24"/>
  <c r="U1861" i="24" s="1"/>
  <c r="X1861" i="24"/>
  <c r="X1856" i="24"/>
  <c r="W1856" i="24"/>
  <c r="U1856" i="24" s="1"/>
  <c r="X1852" i="24"/>
  <c r="W1852" i="24"/>
  <c r="U1852" i="24" s="1"/>
  <c r="X1848" i="24"/>
  <c r="W1848" i="24"/>
  <c r="U1848" i="24" s="1"/>
  <c r="W1843" i="24"/>
  <c r="U1843" i="24" s="1"/>
  <c r="X1843" i="24"/>
  <c r="X1842" i="24"/>
  <c r="W1842" i="24"/>
  <c r="U1842" i="24" s="1"/>
  <c r="W1841" i="24"/>
  <c r="U1841" i="24" s="1"/>
  <c r="X1841" i="24"/>
  <c r="W1837" i="24"/>
  <c r="U1837" i="24" s="1"/>
  <c r="X1837" i="24"/>
  <c r="X1830" i="24"/>
  <c r="W1830" i="24"/>
  <c r="U1830" i="24" s="1"/>
  <c r="W1829" i="24"/>
  <c r="U1829" i="24" s="1"/>
  <c r="X1829" i="24"/>
  <c r="X1828" i="24"/>
  <c r="W1828" i="24"/>
  <c r="U1828" i="24" s="1"/>
  <c r="W1827" i="24"/>
  <c r="U1827" i="24" s="1"/>
  <c r="X1827" i="24"/>
  <c r="X1822" i="24"/>
  <c r="W1822" i="24"/>
  <c r="U1822" i="24" s="1"/>
  <c r="W1821" i="24"/>
  <c r="U1821" i="24" s="1"/>
  <c r="X1821" i="24"/>
  <c r="X1820" i="24"/>
  <c r="W1820" i="24"/>
  <c r="U1820" i="24" s="1"/>
  <c r="W1819" i="24"/>
  <c r="U1819" i="24" s="1"/>
  <c r="X1819" i="24"/>
  <c r="X1818" i="24"/>
  <c r="W1818" i="24"/>
  <c r="U1818" i="24" s="1"/>
  <c r="W1815" i="24"/>
  <c r="U1815" i="24" s="1"/>
  <c r="X1815" i="24"/>
  <c r="X1810" i="24"/>
  <c r="W1810" i="24"/>
  <c r="U1810" i="24" s="1"/>
  <c r="W1807" i="24"/>
  <c r="U1807" i="24" s="1"/>
  <c r="X1807" i="24"/>
  <c r="X1806" i="24"/>
  <c r="W1806" i="24"/>
  <c r="U1806" i="24" s="1"/>
  <c r="W1805" i="24"/>
  <c r="U1805" i="24" s="1"/>
  <c r="X1805" i="24"/>
  <c r="W1801" i="24"/>
  <c r="U1801" i="24" s="1"/>
  <c r="X1801" i="24"/>
  <c r="X1800" i="24"/>
  <c r="W1800" i="24"/>
  <c r="U1800" i="24" s="1"/>
  <c r="X1798" i="24"/>
  <c r="W1798" i="24"/>
  <c r="U1798" i="24" s="1"/>
  <c r="W1797" i="24"/>
  <c r="U1797" i="24" s="1"/>
  <c r="X1797" i="24"/>
  <c r="W1795" i="24"/>
  <c r="U1795" i="24" s="1"/>
  <c r="X1795" i="24"/>
  <c r="X1790" i="24"/>
  <c r="W1790" i="24"/>
  <c r="U1790" i="24" s="1"/>
  <c r="W1789" i="24"/>
  <c r="U1789" i="24" s="1"/>
  <c r="X1789" i="24"/>
  <c r="W1787" i="24"/>
  <c r="U1787" i="24" s="1"/>
  <c r="X1787" i="24"/>
  <c r="X1786" i="24"/>
  <c r="W1786" i="24"/>
  <c r="U1786" i="24" s="1"/>
  <c r="X1784" i="24"/>
  <c r="W1784" i="24"/>
  <c r="U1784" i="24" s="1"/>
  <c r="W1781" i="24"/>
  <c r="U1781" i="24" s="1"/>
  <c r="X1781" i="24"/>
  <c r="X1778" i="24"/>
  <c r="W1778" i="24"/>
  <c r="U1778" i="24" s="1"/>
  <c r="X1776" i="24"/>
  <c r="W1776" i="24"/>
  <c r="U1776" i="24" s="1"/>
  <c r="W1771" i="24"/>
  <c r="U1771" i="24" s="1"/>
  <c r="X1771" i="24"/>
  <c r="W1769" i="24"/>
  <c r="U1769" i="24" s="1"/>
  <c r="X1769" i="24"/>
  <c r="W1767" i="24"/>
  <c r="U1767" i="24" s="1"/>
  <c r="X1767" i="24"/>
  <c r="W1765" i="24"/>
  <c r="U1765" i="24" s="1"/>
  <c r="X1765" i="24"/>
  <c r="W1759" i="24"/>
  <c r="U1759" i="24" s="1"/>
  <c r="X1759" i="24"/>
  <c r="X1758" i="24"/>
  <c r="W1758" i="24"/>
  <c r="U1758" i="24" s="1"/>
  <c r="X1756" i="24"/>
  <c r="W1756" i="24"/>
  <c r="U1756" i="24" s="1"/>
  <c r="X1754" i="24"/>
  <c r="W1754" i="24"/>
  <c r="U1754" i="24" s="1"/>
  <c r="X1752" i="24"/>
  <c r="W1752" i="24"/>
  <c r="U1752" i="24" s="1"/>
  <c r="W1751" i="24"/>
  <c r="U1751" i="24" s="1"/>
  <c r="X1751" i="24"/>
  <c r="X1750" i="24"/>
  <c r="W1750" i="24"/>
  <c r="U1750" i="24" s="1"/>
  <c r="X1748" i="24"/>
  <c r="W1748" i="24"/>
  <c r="U1748" i="24" s="1"/>
  <c r="W1745" i="24"/>
  <c r="U1745" i="24" s="1"/>
  <c r="X1745" i="24"/>
  <c r="X1744" i="24"/>
  <c r="W1744" i="24"/>
  <c r="U1744" i="24" s="1"/>
  <c r="X1742" i="24"/>
  <c r="W1742" i="24"/>
  <c r="U1742" i="24" s="1"/>
  <c r="W1739" i="24"/>
  <c r="U1739" i="24" s="1"/>
  <c r="X1739" i="24"/>
  <c r="W1737" i="24"/>
  <c r="U1737" i="24" s="1"/>
  <c r="X1737" i="24"/>
  <c r="X1736" i="24"/>
  <c r="W1736" i="24"/>
  <c r="U1736" i="24" s="1"/>
  <c r="X1732" i="24"/>
  <c r="W1732" i="24"/>
  <c r="U1732" i="24" s="1"/>
  <c r="X1730" i="24"/>
  <c r="W1730" i="24"/>
  <c r="U1730" i="24" s="1"/>
  <c r="W1729" i="24"/>
  <c r="U1729" i="24" s="1"/>
  <c r="X1729" i="24"/>
  <c r="W1725" i="24"/>
  <c r="U1725" i="24" s="1"/>
  <c r="X1725" i="24"/>
  <c r="W1723" i="24"/>
  <c r="U1723" i="24" s="1"/>
  <c r="X1723" i="24"/>
  <c r="X1722" i="24"/>
  <c r="W1722" i="24"/>
  <c r="U1722" i="24" s="1"/>
  <c r="X1720" i="24"/>
  <c r="W1720" i="24"/>
  <c r="U1720" i="24" s="1"/>
  <c r="X1718" i="24"/>
  <c r="W1718" i="24"/>
  <c r="U1718" i="24" s="1"/>
  <c r="W1717" i="24"/>
  <c r="U1717" i="24" s="1"/>
  <c r="X1717" i="24"/>
  <c r="W1713" i="24"/>
  <c r="U1713" i="24" s="1"/>
  <c r="X1713" i="24"/>
  <c r="W1711" i="24"/>
  <c r="U1711" i="24" s="1"/>
  <c r="X1711" i="24"/>
  <c r="W1709" i="24"/>
  <c r="U1709" i="24" s="1"/>
  <c r="X1709" i="24"/>
  <c r="W1705" i="24"/>
  <c r="U1705" i="24" s="1"/>
  <c r="X1705" i="24"/>
  <c r="X1702" i="24"/>
  <c r="W1702" i="24"/>
  <c r="U1702" i="24" s="1"/>
  <c r="X1700" i="24"/>
  <c r="W1700" i="24"/>
  <c r="U1700" i="24" s="1"/>
  <c r="X1698" i="24"/>
  <c r="W1698" i="24"/>
  <c r="U1698" i="24" s="1"/>
  <c r="W1697" i="24"/>
  <c r="U1697" i="24" s="1"/>
  <c r="X1697" i="24"/>
  <c r="X1696" i="24"/>
  <c r="W1696" i="24"/>
  <c r="U1696" i="24" s="1"/>
  <c r="W1695" i="24"/>
  <c r="U1695" i="24" s="1"/>
  <c r="X1695" i="24"/>
  <c r="X1694" i="24"/>
  <c r="W1694" i="24"/>
  <c r="U1694" i="24" s="1"/>
  <c r="W1693" i="24"/>
  <c r="U1693" i="24" s="1"/>
  <c r="X1693" i="24"/>
  <c r="X1692" i="24"/>
  <c r="W1692" i="24"/>
  <c r="U1692" i="24" s="1"/>
  <c r="W1691" i="24"/>
  <c r="U1691" i="24" s="1"/>
  <c r="X1691" i="24"/>
  <c r="X1690" i="24"/>
  <c r="W1690" i="24"/>
  <c r="U1690" i="24" s="1"/>
  <c r="W1689" i="24"/>
  <c r="U1689" i="24" s="1"/>
  <c r="X1689" i="24"/>
  <c r="X1688" i="24"/>
  <c r="W1688" i="24"/>
  <c r="U1688" i="24" s="1"/>
  <c r="W1687" i="24"/>
  <c r="U1687" i="24" s="1"/>
  <c r="X1687" i="24"/>
  <c r="X1686" i="24"/>
  <c r="W1686" i="24"/>
  <c r="U1686" i="24" s="1"/>
  <c r="W1685" i="24"/>
  <c r="U1685" i="24" s="1"/>
  <c r="X1685" i="24"/>
  <c r="X1684" i="24"/>
  <c r="W1684" i="24"/>
  <c r="U1684" i="24" s="1"/>
  <c r="W1683" i="24"/>
  <c r="U1683" i="24" s="1"/>
  <c r="X1683" i="24"/>
  <c r="X1682" i="24"/>
  <c r="W1682" i="24"/>
  <c r="U1682" i="24" s="1"/>
  <c r="W1681" i="24"/>
  <c r="U1681" i="24" s="1"/>
  <c r="X1681" i="24"/>
  <c r="X1680" i="24"/>
  <c r="W1680" i="24"/>
  <c r="U1680" i="24" s="1"/>
  <c r="W1679" i="24"/>
  <c r="U1679" i="24" s="1"/>
  <c r="X1679" i="24"/>
  <c r="X1678" i="24"/>
  <c r="W1678" i="24"/>
  <c r="U1678" i="24" s="1"/>
  <c r="W1677" i="24"/>
  <c r="U1677" i="24" s="1"/>
  <c r="X1677" i="24"/>
  <c r="X1676" i="24"/>
  <c r="W1676" i="24"/>
  <c r="U1676" i="24" s="1"/>
  <c r="W1675" i="24"/>
  <c r="U1675" i="24" s="1"/>
  <c r="X1675" i="24"/>
  <c r="X1674" i="24"/>
  <c r="W1674" i="24"/>
  <c r="U1674" i="24" s="1"/>
  <c r="W1673" i="24"/>
  <c r="U1673" i="24" s="1"/>
  <c r="X1673" i="24"/>
  <c r="X1672" i="24"/>
  <c r="W1672" i="24"/>
  <c r="U1672" i="24" s="1"/>
  <c r="W1671" i="24"/>
  <c r="U1671" i="24" s="1"/>
  <c r="X1671" i="24"/>
  <c r="X1670" i="24"/>
  <c r="W1670" i="24"/>
  <c r="U1670" i="24" s="1"/>
  <c r="W1669" i="24"/>
  <c r="U1669" i="24" s="1"/>
  <c r="X1669" i="24"/>
  <c r="X1668" i="24"/>
  <c r="W1668" i="24"/>
  <c r="U1668" i="24" s="1"/>
  <c r="W1667" i="24"/>
  <c r="U1667" i="24" s="1"/>
  <c r="X1667" i="24"/>
  <c r="X1666" i="24"/>
  <c r="W1666" i="24"/>
  <c r="U1666" i="24" s="1"/>
  <c r="W1665" i="24"/>
  <c r="U1665" i="24" s="1"/>
  <c r="X1665" i="24"/>
  <c r="X1664" i="24"/>
  <c r="W1664" i="24"/>
  <c r="U1664" i="24" s="1"/>
  <c r="W1663" i="24"/>
  <c r="U1663" i="24" s="1"/>
  <c r="X1663" i="24"/>
  <c r="X1662" i="24"/>
  <c r="W1662" i="24"/>
  <c r="U1662" i="24" s="1"/>
  <c r="W1661" i="24"/>
  <c r="U1661" i="24" s="1"/>
  <c r="X1661" i="24"/>
  <c r="X1660" i="24"/>
  <c r="W1660" i="24"/>
  <c r="U1660" i="24" s="1"/>
  <c r="W1659" i="24"/>
  <c r="U1659" i="24" s="1"/>
  <c r="X1659" i="24"/>
  <c r="X1658" i="24"/>
  <c r="W1658" i="24"/>
  <c r="U1658" i="24" s="1"/>
  <c r="W1657" i="24"/>
  <c r="U1657" i="24" s="1"/>
  <c r="X1657" i="24"/>
  <c r="X1656" i="24"/>
  <c r="W1656" i="24"/>
  <c r="U1656" i="24" s="1"/>
  <c r="W1655" i="24"/>
  <c r="U1655" i="24" s="1"/>
  <c r="X1655" i="24"/>
  <c r="X1654" i="24"/>
  <c r="W1654" i="24"/>
  <c r="U1654" i="24" s="1"/>
  <c r="W1653" i="24"/>
  <c r="U1653" i="24" s="1"/>
  <c r="X1653" i="24"/>
  <c r="X1652" i="24"/>
  <c r="W1652" i="24"/>
  <c r="U1652" i="24" s="1"/>
  <c r="W1651" i="24"/>
  <c r="U1651" i="24" s="1"/>
  <c r="X1651" i="24"/>
  <c r="X1650" i="24"/>
  <c r="W1650" i="24"/>
  <c r="U1650" i="24" s="1"/>
  <c r="W1649" i="24"/>
  <c r="U1649" i="24" s="1"/>
  <c r="X1649" i="24"/>
  <c r="X1648" i="24"/>
  <c r="W1648" i="24"/>
  <c r="U1648" i="24" s="1"/>
  <c r="W1647" i="24"/>
  <c r="U1647" i="24" s="1"/>
  <c r="X1647" i="24"/>
  <c r="X1646" i="24"/>
  <c r="W1646" i="24"/>
  <c r="U1646" i="24" s="1"/>
  <c r="W1645" i="24"/>
  <c r="U1645" i="24" s="1"/>
  <c r="X1645" i="24"/>
  <c r="X1644" i="24"/>
  <c r="W1644" i="24"/>
  <c r="U1644" i="24" s="1"/>
  <c r="W1643" i="24"/>
  <c r="U1643" i="24" s="1"/>
  <c r="X1643" i="24"/>
  <c r="X1642" i="24"/>
  <c r="W1642" i="24"/>
  <c r="U1642" i="24" s="1"/>
  <c r="W1641" i="24"/>
  <c r="U1641" i="24" s="1"/>
  <c r="X1641" i="24"/>
  <c r="X1640" i="24"/>
  <c r="W1640" i="24"/>
  <c r="U1640" i="24" s="1"/>
  <c r="W1639" i="24"/>
  <c r="U1639" i="24" s="1"/>
  <c r="X1639" i="24"/>
  <c r="X1638" i="24"/>
  <c r="W1638" i="24"/>
  <c r="U1638" i="24" s="1"/>
  <c r="W1637" i="24"/>
  <c r="U1637" i="24" s="1"/>
  <c r="X1637" i="24"/>
  <c r="X1636" i="24"/>
  <c r="W1636" i="24"/>
  <c r="U1636" i="24" s="1"/>
  <c r="W1635" i="24"/>
  <c r="U1635" i="24" s="1"/>
  <c r="X1635" i="24"/>
  <c r="X1634" i="24"/>
  <c r="W1634" i="24"/>
  <c r="U1634" i="24" s="1"/>
  <c r="W1633" i="24"/>
  <c r="U1633" i="24" s="1"/>
  <c r="X1633" i="24"/>
  <c r="X1632" i="24"/>
  <c r="W1632" i="24"/>
  <c r="U1632" i="24" s="1"/>
  <c r="W1631" i="24"/>
  <c r="U1631" i="24" s="1"/>
  <c r="X1631" i="24"/>
  <c r="X1630" i="24"/>
  <c r="W1630" i="24"/>
  <c r="U1630" i="24" s="1"/>
  <c r="W1629" i="24"/>
  <c r="U1629" i="24" s="1"/>
  <c r="X1629" i="24"/>
  <c r="X1628" i="24"/>
  <c r="W1628" i="24"/>
  <c r="U1628" i="24" s="1"/>
  <c r="X1627" i="24"/>
  <c r="W1627" i="24"/>
  <c r="U1627" i="24" s="1"/>
  <c r="W1626" i="24"/>
  <c r="U1626" i="24" s="1"/>
  <c r="X1626" i="24"/>
  <c r="X1625" i="24"/>
  <c r="W1625" i="24"/>
  <c r="U1625" i="24" s="1"/>
  <c r="W1624" i="24"/>
  <c r="U1624" i="24" s="1"/>
  <c r="X1624" i="24"/>
  <c r="X1623" i="24"/>
  <c r="W1623" i="24"/>
  <c r="U1623" i="24" s="1"/>
  <c r="W1622" i="24"/>
  <c r="U1622" i="24" s="1"/>
  <c r="X1622" i="24"/>
  <c r="X1621" i="24"/>
  <c r="W1621" i="24"/>
  <c r="U1621" i="24" s="1"/>
  <c r="W1620" i="24"/>
  <c r="U1620" i="24" s="1"/>
  <c r="X1620" i="24"/>
  <c r="X1619" i="24"/>
  <c r="W1619" i="24"/>
  <c r="U1619" i="24" s="1"/>
  <c r="W1618" i="24"/>
  <c r="U1618" i="24" s="1"/>
  <c r="X1618" i="24"/>
  <c r="X1617" i="24"/>
  <c r="W1617" i="24"/>
  <c r="U1617" i="24" s="1"/>
  <c r="W1616" i="24"/>
  <c r="U1616" i="24" s="1"/>
  <c r="X1616" i="24"/>
  <c r="X1615" i="24"/>
  <c r="W1615" i="24"/>
  <c r="U1615" i="24" s="1"/>
  <c r="W1614" i="24"/>
  <c r="U1614" i="24" s="1"/>
  <c r="X1614" i="24"/>
  <c r="X1613" i="24"/>
  <c r="W1613" i="24"/>
  <c r="U1613" i="24" s="1"/>
  <c r="W1612" i="24"/>
  <c r="U1612" i="24" s="1"/>
  <c r="X1612" i="24"/>
  <c r="X1611" i="24"/>
  <c r="W1611" i="24"/>
  <c r="U1611" i="24" s="1"/>
  <c r="W1610" i="24"/>
  <c r="U1610" i="24" s="1"/>
  <c r="X1610" i="24"/>
  <c r="X1609" i="24"/>
  <c r="W1609" i="24"/>
  <c r="U1609" i="24" s="1"/>
  <c r="W1608" i="24"/>
  <c r="U1608" i="24" s="1"/>
  <c r="X1608" i="24"/>
  <c r="X1607" i="24"/>
  <c r="W1607" i="24"/>
  <c r="U1607" i="24" s="1"/>
  <c r="W1606" i="24"/>
  <c r="U1606" i="24" s="1"/>
  <c r="X1606" i="24"/>
  <c r="X1605" i="24"/>
  <c r="W1605" i="24"/>
  <c r="U1605" i="24" s="1"/>
  <c r="W1604" i="24"/>
  <c r="U1604" i="24" s="1"/>
  <c r="X1604" i="24"/>
  <c r="X1603" i="24"/>
  <c r="W1603" i="24"/>
  <c r="U1603" i="24" s="1"/>
  <c r="W1602" i="24"/>
  <c r="U1602" i="24" s="1"/>
  <c r="X1602" i="24"/>
  <c r="X1601" i="24"/>
  <c r="W1601" i="24"/>
  <c r="U1601" i="24" s="1"/>
  <c r="W1600" i="24"/>
  <c r="U1600" i="24" s="1"/>
  <c r="X1600" i="24"/>
  <c r="X1599" i="24"/>
  <c r="W1599" i="24"/>
  <c r="U1599" i="24" s="1"/>
  <c r="W1598" i="24"/>
  <c r="U1598" i="24" s="1"/>
  <c r="X1598" i="24"/>
  <c r="X1597" i="24"/>
  <c r="W1597" i="24"/>
  <c r="U1597" i="24" s="1"/>
  <c r="W1596" i="24"/>
  <c r="U1596" i="24" s="1"/>
  <c r="X1596" i="24"/>
  <c r="X1595" i="24"/>
  <c r="W1595" i="24"/>
  <c r="U1595" i="24" s="1"/>
  <c r="W1594" i="24"/>
  <c r="U1594" i="24" s="1"/>
  <c r="X1594" i="24"/>
  <c r="X1593" i="24"/>
  <c r="W1593" i="24"/>
  <c r="U1593" i="24" s="1"/>
  <c r="W1592" i="24"/>
  <c r="U1592" i="24" s="1"/>
  <c r="X1592" i="24"/>
  <c r="X1591" i="24"/>
  <c r="W1591" i="24"/>
  <c r="U1591" i="24" s="1"/>
  <c r="W1590" i="24"/>
  <c r="U1590" i="24" s="1"/>
  <c r="X1590" i="24"/>
  <c r="X1589" i="24"/>
  <c r="W1589" i="24"/>
  <c r="U1589" i="24" s="1"/>
  <c r="W1588" i="24"/>
  <c r="U1588" i="24" s="1"/>
  <c r="X1588" i="24"/>
  <c r="X1587" i="24"/>
  <c r="W1587" i="24"/>
  <c r="U1587" i="24" s="1"/>
  <c r="W1586" i="24"/>
  <c r="U1586" i="24" s="1"/>
  <c r="X1586" i="24"/>
  <c r="X1585" i="24"/>
  <c r="W1585" i="24"/>
  <c r="U1585" i="24" s="1"/>
  <c r="W1584" i="24"/>
  <c r="U1584" i="24" s="1"/>
  <c r="X1584" i="24"/>
  <c r="X1583" i="24"/>
  <c r="W1583" i="24"/>
  <c r="U1583" i="24" s="1"/>
  <c r="W1582" i="24"/>
  <c r="U1582" i="24" s="1"/>
  <c r="X1582" i="24"/>
  <c r="X1581" i="24"/>
  <c r="W1581" i="24"/>
  <c r="U1581" i="24" s="1"/>
  <c r="W1580" i="24"/>
  <c r="U1580" i="24" s="1"/>
  <c r="X1580" i="24"/>
  <c r="X1579" i="24"/>
  <c r="W1579" i="24"/>
  <c r="U1579" i="24" s="1"/>
  <c r="W1578" i="24"/>
  <c r="U1578" i="24" s="1"/>
  <c r="X1578" i="24"/>
  <c r="X1577" i="24"/>
  <c r="W1577" i="24"/>
  <c r="U1577" i="24" s="1"/>
  <c r="W1576" i="24"/>
  <c r="U1576" i="24" s="1"/>
  <c r="X1576" i="24"/>
  <c r="X1575" i="24"/>
  <c r="W1575" i="24"/>
  <c r="U1575" i="24" s="1"/>
  <c r="W1574" i="24"/>
  <c r="U1574" i="24" s="1"/>
  <c r="X1574" i="24"/>
  <c r="X1573" i="24"/>
  <c r="W1573" i="24"/>
  <c r="U1573" i="24" s="1"/>
  <c r="W1572" i="24"/>
  <c r="U1572" i="24" s="1"/>
  <c r="X1572" i="24"/>
  <c r="W1571" i="24"/>
  <c r="U1571" i="24" s="1"/>
  <c r="X1571" i="24"/>
  <c r="X1570" i="24"/>
  <c r="W1570" i="24"/>
  <c r="U1570" i="24" s="1"/>
  <c r="W1569" i="24"/>
  <c r="U1569" i="24" s="1"/>
  <c r="X1569" i="24"/>
  <c r="X1568" i="24"/>
  <c r="W1568" i="24"/>
  <c r="U1568" i="24" s="1"/>
  <c r="W1567" i="24"/>
  <c r="U1567" i="24" s="1"/>
  <c r="X1567" i="24"/>
  <c r="X1566" i="24"/>
  <c r="W1566" i="24"/>
  <c r="U1566" i="24" s="1"/>
  <c r="W1565" i="24"/>
  <c r="U1565" i="24" s="1"/>
  <c r="X1565" i="24"/>
  <c r="X1564" i="24"/>
  <c r="W1564" i="24"/>
  <c r="U1564" i="24" s="1"/>
  <c r="W1563" i="24"/>
  <c r="U1563" i="24" s="1"/>
  <c r="X1563" i="24"/>
  <c r="X1562" i="24"/>
  <c r="W1562" i="24"/>
  <c r="U1562" i="24" s="1"/>
  <c r="W1561" i="24"/>
  <c r="U1561" i="24" s="1"/>
  <c r="X1561" i="24"/>
  <c r="X1560" i="24"/>
  <c r="W1560" i="24"/>
  <c r="U1560" i="24" s="1"/>
  <c r="W1559" i="24"/>
  <c r="U1559" i="24" s="1"/>
  <c r="X1559" i="24"/>
  <c r="X1558" i="24"/>
  <c r="W1558" i="24"/>
  <c r="U1558" i="24" s="1"/>
  <c r="Z1551" i="24"/>
  <c r="Z1550" i="24"/>
  <c r="Z1549" i="24"/>
  <c r="AI1549" i="24" s="1"/>
  <c r="AL1549" i="24" s="1"/>
  <c r="Z1548" i="24"/>
  <c r="Z1547" i="24"/>
  <c r="Z1546" i="24"/>
  <c r="AI1546" i="24" s="1"/>
  <c r="AL1546" i="24" s="1"/>
  <c r="Z1545" i="24"/>
  <c r="AI1545" i="24" s="1"/>
  <c r="AL1545" i="24" s="1"/>
  <c r="Z1544" i="24"/>
  <c r="Z1543" i="24"/>
  <c r="Z1542" i="24"/>
  <c r="AI1542" i="24" s="1"/>
  <c r="AL1542" i="24" s="1"/>
  <c r="Z1541" i="24"/>
  <c r="AI1541" i="24" s="1"/>
  <c r="AL1541" i="24" s="1"/>
  <c r="Z1540" i="24"/>
  <c r="Z1539" i="24"/>
  <c r="Z1538" i="24"/>
  <c r="Z1537" i="24"/>
  <c r="AI1537" i="24" s="1"/>
  <c r="AL1537" i="24" s="1"/>
  <c r="Z1491" i="24"/>
  <c r="Z1490" i="24"/>
  <c r="AI1490" i="24" s="1"/>
  <c r="AL1490" i="24" s="1"/>
  <c r="Z1489" i="24"/>
  <c r="Z1488" i="24"/>
  <c r="Z1487" i="24"/>
  <c r="AI1487" i="24" s="1"/>
  <c r="AL1487" i="24" s="1"/>
  <c r="Z1486" i="24"/>
  <c r="AI1486" i="24" s="1"/>
  <c r="AL1486" i="24" s="1"/>
  <c r="Z1485" i="24"/>
  <c r="Z1484" i="24"/>
  <c r="Z1483" i="24"/>
  <c r="Z1482" i="24"/>
  <c r="AI1482" i="24" s="1"/>
  <c r="AL1482" i="24" s="1"/>
  <c r="Z1481" i="24"/>
  <c r="Z1480" i="24"/>
  <c r="Z1479" i="24"/>
  <c r="Z1478" i="24"/>
  <c r="AI1478" i="24" s="1"/>
  <c r="AL1478" i="24" s="1"/>
  <c r="Z1477" i="24"/>
  <c r="Z1461" i="24"/>
  <c r="AI1461" i="24" s="1"/>
  <c r="AL1461" i="24" s="1"/>
  <c r="Z1460" i="24"/>
  <c r="Z1459" i="24"/>
  <c r="Z1458" i="24"/>
  <c r="Z1457" i="24"/>
  <c r="AI1457" i="24" s="1"/>
  <c r="AL1457" i="24" s="1"/>
  <c r="Z1456" i="24"/>
  <c r="Z1455" i="24"/>
  <c r="Z1454" i="24"/>
  <c r="Z1453" i="24"/>
  <c r="AI1453" i="24" s="1"/>
  <c r="AL1453" i="24" s="1"/>
  <c r="Z1452" i="24"/>
  <c r="Z1451" i="24"/>
  <c r="Z1450" i="24"/>
  <c r="Z1449" i="24"/>
  <c r="AI1449" i="24" s="1"/>
  <c r="AL1449" i="24" s="1"/>
  <c r="Z1448" i="24"/>
  <c r="Z1447" i="24"/>
  <c r="Z1431" i="24"/>
  <c r="Z1430" i="24"/>
  <c r="Z1429" i="24"/>
  <c r="AI1429" i="24" s="1"/>
  <c r="AL1429" i="24" s="1"/>
  <c r="Z1428" i="24"/>
  <c r="AI1428" i="24" s="1"/>
  <c r="AL1428" i="24" s="1"/>
  <c r="Z1427" i="24"/>
  <c r="Z1426" i="24"/>
  <c r="Z1425" i="24"/>
  <c r="AI1425" i="24" s="1"/>
  <c r="AL1425" i="24" s="1"/>
  <c r="Z1424" i="24"/>
  <c r="AI1424" i="24" s="1"/>
  <c r="AL1424" i="24" s="1"/>
  <c r="Z1423" i="24"/>
  <c r="Z1422" i="24"/>
  <c r="Z1421" i="24"/>
  <c r="Z1420" i="24"/>
  <c r="AI1420" i="24" s="1"/>
  <c r="AL1420" i="24" s="1"/>
  <c r="Z1419" i="24"/>
  <c r="Z1418" i="24"/>
  <c r="Z1417" i="24"/>
  <c r="Z1401" i="24"/>
  <c r="Z1400" i="24"/>
  <c r="AI1400" i="24" s="1"/>
  <c r="AL1400" i="24" s="1"/>
  <c r="Z1399" i="24"/>
  <c r="AI1399" i="24" s="1"/>
  <c r="AL1399" i="24" s="1"/>
  <c r="Z1398" i="24"/>
  <c r="Z1397" i="24"/>
  <c r="Z1396" i="24"/>
  <c r="Z1395" i="24"/>
  <c r="AI1395" i="24" s="1"/>
  <c r="AL1395" i="24" s="1"/>
  <c r="Z1394" i="24"/>
  <c r="Z1393" i="24"/>
  <c r="Z1392" i="24"/>
  <c r="Z1391" i="24"/>
  <c r="AI1391" i="24" s="1"/>
  <c r="AL1391" i="24" s="1"/>
  <c r="Z1390" i="24"/>
  <c r="Z1389" i="24"/>
  <c r="Z1388" i="24"/>
  <c r="Z1387" i="24"/>
  <c r="AI1387" i="24" s="1"/>
  <c r="AL1387" i="24" s="1"/>
  <c r="Z1371" i="24"/>
  <c r="AI1371" i="24" s="1"/>
  <c r="AL1371" i="24" s="1"/>
  <c r="Z1370" i="24"/>
  <c r="AI1370" i="24" s="1"/>
  <c r="AL1370" i="24" s="1"/>
  <c r="Z1369" i="24"/>
  <c r="Z1368" i="24"/>
  <c r="Z1367" i="24"/>
  <c r="AI1367" i="24" s="1"/>
  <c r="AL1367" i="24" s="1"/>
  <c r="Z1366" i="24"/>
  <c r="AI1366" i="24" s="1"/>
  <c r="AL1366" i="24" s="1"/>
  <c r="Z1365" i="24"/>
  <c r="Z1364" i="24"/>
  <c r="Z1363" i="24"/>
  <c r="Z1362" i="24"/>
  <c r="AI1362" i="24" s="1"/>
  <c r="AL1362" i="24" s="1"/>
  <c r="Z1361" i="24"/>
  <c r="Z1360" i="24"/>
  <c r="Z1359" i="24"/>
  <c r="AI1359" i="24" s="1"/>
  <c r="AL1359" i="24" s="1"/>
  <c r="Z1358" i="24"/>
  <c r="AI1358" i="24" s="1"/>
  <c r="AL1358" i="24" s="1"/>
  <c r="Z1357" i="24"/>
  <c r="Z1326" i="24"/>
  <c r="Z1325" i="24"/>
  <c r="Z1324" i="24"/>
  <c r="AI1324" i="24" s="1"/>
  <c r="AL1324" i="24" s="1"/>
  <c r="Z1323" i="24"/>
  <c r="Z1322" i="24"/>
  <c r="Z1321" i="24"/>
  <c r="AI1321" i="24" s="1"/>
  <c r="AL1321" i="24" s="1"/>
  <c r="Z1320" i="24"/>
  <c r="AI1320" i="24" s="1"/>
  <c r="AL1320" i="24" s="1"/>
  <c r="Z1319" i="24"/>
  <c r="Z1318" i="24"/>
  <c r="Z1317" i="24"/>
  <c r="AI1317" i="24" s="1"/>
  <c r="AL1317" i="24" s="1"/>
  <c r="Z1316" i="24"/>
  <c r="AI1316" i="24" s="1"/>
  <c r="AL1316" i="24" s="1"/>
  <c r="Z1315" i="24"/>
  <c r="Z1314" i="24"/>
  <c r="Z1313" i="24"/>
  <c r="Z1312" i="24"/>
  <c r="AI1312" i="24" s="1"/>
  <c r="AL1312" i="24" s="1"/>
  <c r="Z1281" i="24"/>
  <c r="Z1280" i="24"/>
  <c r="Z1279" i="24"/>
  <c r="AI1279" i="24" s="1"/>
  <c r="AL1279" i="24" s="1"/>
  <c r="Z1278" i="24"/>
  <c r="AI1278" i="24" s="1"/>
  <c r="AL1278" i="24" s="1"/>
  <c r="Z1277" i="24"/>
  <c r="Z1276" i="24"/>
  <c r="Z1275" i="24"/>
  <c r="AI1275" i="24" s="1"/>
  <c r="AL1275" i="24" s="1"/>
  <c r="Z1274" i="24"/>
  <c r="AI1274" i="24" s="1"/>
  <c r="AL1274" i="24" s="1"/>
  <c r="Z1273" i="24"/>
  <c r="Z1272" i="24"/>
  <c r="Z1271" i="24"/>
  <c r="AI1271" i="24" s="1"/>
  <c r="AL1271" i="24" s="1"/>
  <c r="Z1270" i="24"/>
  <c r="AI1270" i="24" s="1"/>
  <c r="AL1270" i="24" s="1"/>
  <c r="Z1269" i="24"/>
  <c r="Z1268" i="24"/>
  <c r="Z1267" i="24"/>
  <c r="Z1256" i="24"/>
  <c r="AI1256" i="24" s="1"/>
  <c r="AL1256" i="24" s="1"/>
  <c r="Z1255" i="24"/>
  <c r="Z1254" i="24"/>
  <c r="Z1253" i="24"/>
  <c r="Z1252" i="24"/>
  <c r="AI1252" i="24" s="1"/>
  <c r="AL1252" i="24" s="1"/>
  <c r="Z1251" i="24"/>
  <c r="Z1250" i="24"/>
  <c r="Z1249" i="24"/>
  <c r="Z1248" i="24"/>
  <c r="AI1248" i="24" s="1"/>
  <c r="AL1248" i="24" s="1"/>
  <c r="Z1247" i="24"/>
  <c r="Z1246" i="24"/>
  <c r="Z1245" i="24"/>
  <c r="Z1244" i="24"/>
  <c r="AI1244" i="24" s="1"/>
  <c r="AL1244" i="24" s="1"/>
  <c r="Z1243" i="24"/>
  <c r="Z1242" i="24"/>
  <c r="Z1240" i="24"/>
  <c r="Z1239" i="24"/>
  <c r="Z1238" i="24"/>
  <c r="Z1237" i="24"/>
  <c r="AI1237" i="24" s="1"/>
  <c r="AL1237" i="24" s="1"/>
  <c r="Z1236" i="24"/>
  <c r="Z1235" i="24"/>
  <c r="Z1234" i="24"/>
  <c r="Z1233" i="24"/>
  <c r="AI1233" i="24" s="1"/>
  <c r="AL1233" i="24" s="1"/>
  <c r="Z1232" i="24"/>
  <c r="Z1231" i="24"/>
  <c r="Z1230" i="24"/>
  <c r="AI1230" i="24" s="1"/>
  <c r="AL1230" i="24" s="1"/>
  <c r="Z1229" i="24"/>
  <c r="AI1229" i="24" s="1"/>
  <c r="AL1229" i="24" s="1"/>
  <c r="Z1228" i="24"/>
  <c r="Z1227" i="24"/>
  <c r="Z1226" i="24"/>
  <c r="AI1226" i="24" s="1"/>
  <c r="AL1226" i="24" s="1"/>
  <c r="Z1195" i="24"/>
  <c r="AI1195" i="24" s="1"/>
  <c r="AL1195" i="24" s="1"/>
  <c r="Z1194" i="24"/>
  <c r="Z1193" i="24"/>
  <c r="Z1192" i="24"/>
  <c r="AI1192" i="24" s="1"/>
  <c r="AL1192" i="24" s="1"/>
  <c r="Z1191" i="24"/>
  <c r="AI1191" i="24" s="1"/>
  <c r="AL1191" i="24" s="1"/>
  <c r="Z1190" i="24"/>
  <c r="Z1189" i="24"/>
  <c r="Z1188" i="24"/>
  <c r="Z1187" i="24"/>
  <c r="AI1187" i="24" s="1"/>
  <c r="AL1187" i="24" s="1"/>
  <c r="Z1186" i="24"/>
  <c r="Z1185" i="24"/>
  <c r="Z1184" i="24"/>
  <c r="AI1184" i="24" s="1"/>
  <c r="AL1184" i="24" s="1"/>
  <c r="Z1183" i="24"/>
  <c r="AI1183" i="24" s="1"/>
  <c r="AL1183" i="24" s="1"/>
  <c r="Z1182" i="24"/>
  <c r="Z1181" i="24"/>
  <c r="Z1150" i="24"/>
  <c r="AI1150" i="24" s="1"/>
  <c r="AL1150" i="24" s="1"/>
  <c r="Z1149" i="24"/>
  <c r="AI1149" i="24" s="1"/>
  <c r="AL1149" i="24" s="1"/>
  <c r="Z1148" i="24"/>
  <c r="Z1147" i="24"/>
  <c r="Z1146" i="24"/>
  <c r="AI1146" i="24" s="1"/>
  <c r="AL1146" i="24" s="1"/>
  <c r="Z1145" i="24"/>
  <c r="AI1145" i="24" s="1"/>
  <c r="AL1145" i="24" s="1"/>
  <c r="Z1144" i="24"/>
  <c r="Z1143" i="24"/>
  <c r="Z1142" i="24"/>
  <c r="AI1142" i="24" s="1"/>
  <c r="AL1142" i="24" s="1"/>
  <c r="Z1141" i="24"/>
  <c r="AI1141" i="24" s="1"/>
  <c r="AL1141" i="24" s="1"/>
  <c r="Z1140" i="24"/>
  <c r="Z1139" i="24"/>
  <c r="Z1138" i="24"/>
  <c r="Z1137" i="24"/>
  <c r="AI1137" i="24" s="1"/>
  <c r="AL1137" i="24" s="1"/>
  <c r="Z1136" i="24"/>
  <c r="Z1105" i="24"/>
  <c r="Z1104" i="24"/>
  <c r="AI1104" i="24" s="1"/>
  <c r="AL1104" i="24" s="1"/>
  <c r="Z1103" i="24"/>
  <c r="AI1103" i="24" s="1"/>
  <c r="AL1103" i="24" s="1"/>
  <c r="Z1102" i="24"/>
  <c r="Z1101" i="24"/>
  <c r="Z1100" i="24"/>
  <c r="Z1099" i="24"/>
  <c r="AI1099" i="24" s="1"/>
  <c r="AL1099" i="24" s="1"/>
  <c r="Z1098" i="24"/>
  <c r="Z1097" i="24"/>
  <c r="Z1096" i="24"/>
  <c r="Z1095" i="24"/>
  <c r="AI1095" i="24" s="1"/>
  <c r="AL1095" i="24" s="1"/>
  <c r="Z1094" i="24"/>
  <c r="Z1093" i="24"/>
  <c r="Z1092" i="24"/>
  <c r="AI1092" i="24" s="1"/>
  <c r="AL1092" i="24" s="1"/>
  <c r="Z1091" i="24"/>
  <c r="AI1091" i="24" s="1"/>
  <c r="AL1091" i="24" s="1"/>
  <c r="Z1065" i="24"/>
  <c r="AI1065" i="24" s="1"/>
  <c r="AL1065" i="24" s="1"/>
  <c r="Z1064" i="24"/>
  <c r="AI1064" i="24" s="1"/>
  <c r="AL1064" i="24" s="1"/>
  <c r="Z1063" i="24"/>
  <c r="Z1062" i="24"/>
  <c r="Z1061" i="24"/>
  <c r="Z1060" i="24"/>
  <c r="AI1060" i="24" s="1"/>
  <c r="AL1060" i="24" s="1"/>
  <c r="Z1059" i="24"/>
  <c r="Z1058" i="24"/>
  <c r="Z1057" i="24"/>
  <c r="Z1056" i="24"/>
  <c r="AI1056" i="24" s="1"/>
  <c r="AL1056" i="24" s="1"/>
  <c r="Z1055" i="24"/>
  <c r="Z1054" i="24"/>
  <c r="Z1053" i="24"/>
  <c r="AI1053" i="24" s="1"/>
  <c r="AL1053" i="24" s="1"/>
  <c r="Z1052" i="24"/>
  <c r="AI1052" i="24" s="1"/>
  <c r="AL1052" i="24" s="1"/>
  <c r="Z1051" i="24"/>
  <c r="Z1010" i="24"/>
  <c r="Z1009" i="24"/>
  <c r="AI1009" i="24" s="1"/>
  <c r="AL1009" i="24" s="1"/>
  <c r="Z1008" i="24"/>
  <c r="AI1008" i="24" s="1"/>
  <c r="AL1008" i="24" s="1"/>
  <c r="Z1007" i="24"/>
  <c r="Z1006" i="24"/>
  <c r="Z1005" i="24"/>
  <c r="Z1004" i="24"/>
  <c r="AI1004" i="24" s="1"/>
  <c r="AL1004" i="24" s="1"/>
  <c r="Z1003" i="24"/>
  <c r="Z1002" i="24"/>
  <c r="Z1001" i="24"/>
  <c r="Z1000" i="24"/>
  <c r="AI1000" i="24" s="1"/>
  <c r="AL1000" i="24" s="1"/>
  <c r="Z999" i="24"/>
  <c r="Z998" i="24"/>
  <c r="Z997" i="24"/>
  <c r="AI997" i="24" s="1"/>
  <c r="AL997" i="24" s="1"/>
  <c r="Z996" i="24"/>
  <c r="AI996" i="24" s="1"/>
  <c r="AL996" i="24" s="1"/>
  <c r="Z955" i="24"/>
  <c r="Z954" i="24"/>
  <c r="Z953" i="24"/>
  <c r="AI953" i="24" s="1"/>
  <c r="AL953" i="24" s="1"/>
  <c r="Z952" i="24"/>
  <c r="AI952" i="24" s="1"/>
  <c r="AL952" i="24" s="1"/>
  <c r="Z951" i="24"/>
  <c r="Z950" i="24"/>
  <c r="Z949" i="24"/>
  <c r="Z948" i="24"/>
  <c r="AI948" i="24" s="1"/>
  <c r="AL948" i="24" s="1"/>
  <c r="Z947" i="24"/>
  <c r="Z946" i="24"/>
  <c r="Z945" i="24"/>
  <c r="Z944" i="24"/>
  <c r="AI944" i="24" s="1"/>
  <c r="AL944" i="24" s="1"/>
  <c r="Z943" i="24"/>
  <c r="Z942" i="24"/>
  <c r="Z941" i="24"/>
  <c r="AI941" i="24" s="1"/>
  <c r="AL941" i="24" s="1"/>
  <c r="Z900" i="24"/>
  <c r="AI900" i="24" s="1"/>
  <c r="AL900" i="24" s="1"/>
  <c r="Z899" i="24"/>
  <c r="Z898" i="24"/>
  <c r="Z897" i="24"/>
  <c r="AI897" i="24" s="1"/>
  <c r="AL897" i="24" s="1"/>
  <c r="Z896" i="24"/>
  <c r="AI896" i="24" s="1"/>
  <c r="AL896" i="24" s="1"/>
  <c r="Z895" i="24"/>
  <c r="Z894" i="24"/>
  <c r="Z893" i="24"/>
  <c r="AI893" i="24" s="1"/>
  <c r="AL893" i="24" s="1"/>
  <c r="Z892" i="24"/>
  <c r="AI892" i="24" s="1"/>
  <c r="AL892" i="24" s="1"/>
  <c r="Z891" i="24"/>
  <c r="Z890" i="24"/>
  <c r="Z889" i="24"/>
  <c r="Z888" i="24"/>
  <c r="AI888" i="24" s="1"/>
  <c r="AL888" i="24" s="1"/>
  <c r="Z887" i="24"/>
  <c r="Z886" i="24"/>
  <c r="Z845" i="24"/>
  <c r="AI845" i="24" s="1"/>
  <c r="AL845" i="24" s="1"/>
  <c r="Z844" i="24"/>
  <c r="AI844" i="24" s="1"/>
  <c r="AL844" i="24" s="1"/>
  <c r="Z843" i="24"/>
  <c r="Z842" i="24"/>
  <c r="Z841" i="24"/>
  <c r="AI841" i="24" s="1"/>
  <c r="AL841" i="24" s="1"/>
  <c r="Z840" i="24"/>
  <c r="AI840" i="24" s="1"/>
  <c r="AL840" i="24" s="1"/>
  <c r="Z839" i="24"/>
  <c r="Z838" i="24"/>
  <c r="Z837" i="24"/>
  <c r="AI837" i="24" s="1"/>
  <c r="AL837" i="24" s="1"/>
  <c r="Z836" i="24"/>
  <c r="AI836" i="24" s="1"/>
  <c r="AL836" i="24" s="1"/>
  <c r="Z835" i="24"/>
  <c r="Z834" i="24"/>
  <c r="Z833" i="24"/>
  <c r="Z832" i="24"/>
  <c r="AI832" i="24" s="1"/>
  <c r="AL832" i="24" s="1"/>
  <c r="Z831" i="24"/>
  <c r="Z790" i="24"/>
  <c r="Z789" i="24"/>
  <c r="Z788" i="24"/>
  <c r="AI788" i="24" s="1"/>
  <c r="AL788" i="24" s="1"/>
  <c r="Z787" i="24"/>
  <c r="Z786" i="24"/>
  <c r="Z785" i="24"/>
  <c r="AI785" i="24" s="1"/>
  <c r="AL785" i="24" s="1"/>
  <c r="Z784" i="24"/>
  <c r="AI784" i="24" s="1"/>
  <c r="AL784" i="24" s="1"/>
  <c r="Z783" i="24"/>
  <c r="Z782" i="24"/>
  <c r="Z781" i="24"/>
  <c r="Z780" i="24"/>
  <c r="AI780" i="24" s="1"/>
  <c r="AL780" i="24" s="1"/>
  <c r="Z779" i="24"/>
  <c r="Z778" i="24"/>
  <c r="Z777" i="24"/>
  <c r="Z776" i="24"/>
  <c r="AI776" i="24" s="1"/>
  <c r="AL776" i="24" s="1"/>
  <c r="Z725" i="24"/>
  <c r="Z724" i="24"/>
  <c r="Z723" i="24"/>
  <c r="AI723" i="24" s="1"/>
  <c r="AL723" i="24" s="1"/>
  <c r="Z722" i="24"/>
  <c r="AI722" i="24" s="1"/>
  <c r="AL722" i="24" s="1"/>
  <c r="Z721" i="24"/>
  <c r="Z720" i="24"/>
  <c r="Z719" i="24"/>
  <c r="Z718" i="24"/>
  <c r="AI718" i="24" s="1"/>
  <c r="AL718" i="24" s="1"/>
  <c r="Z717" i="24"/>
  <c r="Z716" i="24"/>
  <c r="Z715" i="24"/>
  <c r="Z714" i="24"/>
  <c r="AI714" i="24" s="1"/>
  <c r="AL714" i="24" s="1"/>
  <c r="Z713" i="24"/>
  <c r="Z712" i="24"/>
  <c r="Z711" i="24"/>
  <c r="AI711" i="24" s="1"/>
  <c r="AL711" i="24" s="1"/>
  <c r="Z660" i="24"/>
  <c r="AI660" i="24" s="1"/>
  <c r="AL660" i="24" s="1"/>
  <c r="Z659" i="24"/>
  <c r="Z658" i="24"/>
  <c r="Z657" i="24"/>
  <c r="Z656" i="24"/>
  <c r="AI656" i="24" s="1"/>
  <c r="AL656" i="24" s="1"/>
  <c r="Z655" i="24"/>
  <c r="Z654" i="24"/>
  <c r="Z653" i="24"/>
  <c r="AI653" i="24" s="1"/>
  <c r="AL653" i="24" s="1"/>
  <c r="Z652" i="24"/>
  <c r="AI652" i="24" s="1"/>
  <c r="AL652" i="24" s="1"/>
  <c r="Z651" i="24"/>
  <c r="Z650" i="24"/>
  <c r="Z649" i="24"/>
  <c r="Z648" i="24"/>
  <c r="AI648" i="24" s="1"/>
  <c r="AL648" i="24" s="1"/>
  <c r="Z647" i="24"/>
  <c r="Z646" i="24"/>
  <c r="Z605" i="24"/>
  <c r="AI605" i="24" s="1"/>
  <c r="AL605" i="24" s="1"/>
  <c r="Z604" i="24"/>
  <c r="AI604" i="24" s="1"/>
  <c r="AL604" i="24" s="1"/>
  <c r="Z603" i="24"/>
  <c r="Z602" i="24"/>
  <c r="Z601" i="24"/>
  <c r="Z600" i="24"/>
  <c r="AI600" i="24" s="1"/>
  <c r="AL600" i="24" s="1"/>
  <c r="Z599" i="24"/>
  <c r="Z598" i="24"/>
  <c r="Z597" i="24"/>
  <c r="AI597" i="24" s="1"/>
  <c r="AL597" i="24" s="1"/>
  <c r="Z596" i="24"/>
  <c r="AI596" i="24" s="1"/>
  <c r="AL596" i="24" s="1"/>
  <c r="Z595" i="24"/>
  <c r="Z594" i="24"/>
  <c r="Z593" i="24"/>
  <c r="Z592" i="24"/>
  <c r="AI592" i="24" s="1"/>
  <c r="AL592" i="24" s="1"/>
  <c r="Z591" i="24"/>
  <c r="Z550" i="24"/>
  <c r="Z549" i="24"/>
  <c r="AI549" i="24" s="1"/>
  <c r="AL549" i="24" s="1"/>
  <c r="Z548" i="24"/>
  <c r="AI548" i="24" s="1"/>
  <c r="AL548" i="24" s="1"/>
  <c r="Z547" i="24"/>
  <c r="Z546" i="24"/>
  <c r="Z545" i="24"/>
  <c r="AI545" i="24" s="1"/>
  <c r="AL545" i="24" s="1"/>
  <c r="Z544" i="24"/>
  <c r="AI544" i="24" s="1"/>
  <c r="AL544" i="24" s="1"/>
  <c r="Z543" i="24"/>
  <c r="Z542" i="24"/>
  <c r="Z541" i="24"/>
  <c r="Z540" i="24"/>
  <c r="AI540" i="24" s="1"/>
  <c r="AL540" i="24" s="1"/>
  <c r="Z539" i="24"/>
  <c r="Z538" i="24"/>
  <c r="Z537" i="24"/>
  <c r="Z536" i="24"/>
  <c r="AI536" i="24" s="1"/>
  <c r="AL536" i="24" s="1"/>
  <c r="Z515" i="24"/>
  <c r="Z514" i="24"/>
  <c r="Z513" i="24"/>
  <c r="Z512" i="24"/>
  <c r="AI512" i="24" s="1"/>
  <c r="AL512" i="24" s="1"/>
  <c r="Z511" i="24"/>
  <c r="Z510" i="24"/>
  <c r="Z509" i="24"/>
  <c r="Z508" i="24"/>
  <c r="AI508" i="24" s="1"/>
  <c r="AL508" i="24" s="1"/>
  <c r="Z507" i="24"/>
  <c r="Z506" i="24"/>
  <c r="Z505" i="24"/>
  <c r="AI505" i="24" s="1"/>
  <c r="AL505" i="24" s="1"/>
  <c r="Z504" i="24"/>
  <c r="AI504" i="24" s="1"/>
  <c r="AL504" i="24" s="1"/>
  <c r="Z503" i="24"/>
  <c r="Z502" i="24"/>
  <c r="Z501" i="24"/>
  <c r="AI501" i="24" s="1"/>
  <c r="AL501" i="24" s="1"/>
  <c r="Z490" i="24"/>
  <c r="AI490" i="24" s="1"/>
  <c r="AL490" i="24" s="1"/>
  <c r="Z489" i="24"/>
  <c r="Z488" i="24"/>
  <c r="Z487" i="24"/>
  <c r="AI487" i="24" s="1"/>
  <c r="AL487" i="24" s="1"/>
  <c r="Z486" i="24"/>
  <c r="AI486" i="24" s="1"/>
  <c r="AL486" i="24" s="1"/>
  <c r="Z485" i="24"/>
  <c r="Z484" i="24"/>
  <c r="Z483" i="24"/>
  <c r="AI483" i="24" s="1"/>
  <c r="AL483" i="24" s="1"/>
  <c r="Z482" i="24"/>
  <c r="AI482" i="24" s="1"/>
  <c r="AL482" i="24" s="1"/>
  <c r="Z481" i="24"/>
  <c r="Z480" i="24"/>
  <c r="Z479" i="24"/>
  <c r="Z478" i="24"/>
  <c r="AI478" i="24" s="1"/>
  <c r="AL478" i="24" s="1"/>
  <c r="Z477" i="24"/>
  <c r="Z476" i="24"/>
  <c r="Z470" i="24"/>
  <c r="Z469" i="24"/>
  <c r="Z468" i="24"/>
  <c r="Z467" i="24"/>
  <c r="AI467" i="24" s="1"/>
  <c r="AL467" i="24" s="1"/>
  <c r="Z466" i="24"/>
  <c r="Z465" i="24"/>
  <c r="Z464" i="24"/>
  <c r="AI464" i="24" s="1"/>
  <c r="AL464" i="24" s="1"/>
  <c r="Z463" i="24"/>
  <c r="AI463" i="24" s="1"/>
  <c r="AL463" i="24" s="1"/>
  <c r="Z462" i="24"/>
  <c r="Z461" i="24"/>
  <c r="Z460" i="24"/>
  <c r="AI460" i="24" s="1"/>
  <c r="AL460" i="24" s="1"/>
  <c r="Z459" i="24"/>
  <c r="AI459" i="24" s="1"/>
  <c r="AL459" i="24" s="1"/>
  <c r="Z458" i="24"/>
  <c r="Z457" i="24"/>
  <c r="Z456" i="24"/>
  <c r="Z445" i="24"/>
  <c r="AI445" i="24" s="1"/>
  <c r="AL445" i="24" s="1"/>
  <c r="Z444" i="24"/>
  <c r="Z443" i="24"/>
  <c r="Z442" i="24"/>
  <c r="AI442" i="24" s="1"/>
  <c r="AL442" i="24" s="1"/>
  <c r="Z441" i="24"/>
  <c r="AI441" i="24" s="1"/>
  <c r="AL441" i="24" s="1"/>
  <c r="Z440" i="24"/>
  <c r="Z439" i="24"/>
  <c r="Z438" i="24"/>
  <c r="AI438" i="24" s="1"/>
  <c r="AL438" i="24" s="1"/>
  <c r="Z437" i="24"/>
  <c r="AI437" i="24" s="1"/>
  <c r="AL437" i="24" s="1"/>
  <c r="Z436" i="24"/>
  <c r="Z435" i="24"/>
  <c r="Z434" i="24"/>
  <c r="Z433" i="24"/>
  <c r="AI433" i="24" s="1"/>
  <c r="AL433" i="24" s="1"/>
  <c r="Z432" i="24"/>
  <c r="Z431" i="24"/>
  <c r="Z420" i="24"/>
  <c r="Z419" i="24"/>
  <c r="AI419" i="24" s="1"/>
  <c r="AL419" i="24" s="1"/>
  <c r="Z418" i="24"/>
  <c r="Z417" i="24"/>
  <c r="Z416" i="24"/>
  <c r="AI416" i="24" s="1"/>
  <c r="AL416" i="24" s="1"/>
  <c r="Z415" i="24"/>
  <c r="AI415" i="24" s="1"/>
  <c r="AL415" i="24" s="1"/>
  <c r="Z414" i="24"/>
  <c r="Z413" i="24"/>
  <c r="Z412" i="24"/>
  <c r="AI412" i="24" s="1"/>
  <c r="AL412" i="24" s="1"/>
  <c r="Z411" i="24"/>
  <c r="AI411" i="24" s="1"/>
  <c r="AL411" i="24" s="1"/>
  <c r="Z410" i="24"/>
  <c r="Z409" i="24"/>
  <c r="Z408" i="24"/>
  <c r="Z407" i="24"/>
  <c r="AI407" i="24" s="1"/>
  <c r="AL407" i="24" s="1"/>
  <c r="Z406" i="24"/>
  <c r="Z395" i="24"/>
  <c r="Z394" i="24"/>
  <c r="AI394" i="24" s="1"/>
  <c r="AL394" i="24" s="1"/>
  <c r="Z393" i="24"/>
  <c r="AI393" i="24" s="1"/>
  <c r="AL393" i="24" s="1"/>
  <c r="Z392" i="24"/>
  <c r="Z391" i="24"/>
  <c r="Z390" i="24"/>
  <c r="AI390" i="24" s="1"/>
  <c r="AL390" i="24" s="1"/>
  <c r="Z389" i="24"/>
  <c r="AI389" i="24" s="1"/>
  <c r="AL389" i="24" s="1"/>
  <c r="Z388" i="24"/>
  <c r="Z387" i="24"/>
  <c r="Z386" i="24"/>
  <c r="Z385" i="24"/>
  <c r="AI385" i="24" s="1"/>
  <c r="AL385" i="24" s="1"/>
  <c r="Z384" i="24"/>
  <c r="Z383" i="24"/>
  <c r="Z382" i="24"/>
  <c r="Z381" i="24"/>
  <c r="AI381" i="24" s="1"/>
  <c r="AL381" i="24" s="1"/>
  <c r="Z370" i="24"/>
  <c r="Z369" i="24"/>
  <c r="Z368" i="24"/>
  <c r="AI368" i="24" s="1"/>
  <c r="AL368" i="24" s="1"/>
  <c r="Z367" i="24"/>
  <c r="AI367" i="24" s="1"/>
  <c r="AL367" i="24" s="1"/>
  <c r="Z366" i="24"/>
  <c r="Z365" i="24"/>
  <c r="Z364" i="24"/>
  <c r="AI364" i="24" s="1"/>
  <c r="AL364" i="24" s="1"/>
  <c r="Z363" i="24"/>
  <c r="AI363" i="24" s="1"/>
  <c r="AL363" i="24" s="1"/>
  <c r="Z362" i="24"/>
  <c r="Z361" i="24"/>
  <c r="Z360" i="24"/>
  <c r="Z359" i="24"/>
  <c r="AI359" i="24" s="1"/>
  <c r="AL359" i="24" s="1"/>
  <c r="Z358" i="24"/>
  <c r="Z357" i="24"/>
  <c r="Z356" i="24"/>
  <c r="Z345" i="24"/>
  <c r="AI345" i="24" s="1"/>
  <c r="AL345" i="24" s="1"/>
  <c r="Z344" i="24"/>
  <c r="Z343" i="24"/>
  <c r="Z342" i="24"/>
  <c r="AI342" i="24" s="1"/>
  <c r="AL342" i="24" s="1"/>
  <c r="Z341" i="24"/>
  <c r="AI341" i="24" s="1"/>
  <c r="AL341" i="24" s="1"/>
  <c r="Z340" i="24"/>
  <c r="Z339" i="24"/>
  <c r="Z338" i="24"/>
  <c r="Z337" i="24"/>
  <c r="AI337" i="24" s="1"/>
  <c r="AL337" i="24" s="1"/>
  <c r="Z336" i="24"/>
  <c r="Z335" i="24"/>
  <c r="Z334" i="24"/>
  <c r="Z333" i="24"/>
  <c r="AI333" i="24" s="1"/>
  <c r="AL333" i="24" s="1"/>
  <c r="Z332" i="24"/>
  <c r="Z331" i="24"/>
  <c r="Z290" i="24"/>
  <c r="Z289" i="24"/>
  <c r="Z288" i="24"/>
  <c r="Z287" i="24"/>
  <c r="Z286" i="24"/>
  <c r="Z285" i="24"/>
  <c r="Z284" i="24"/>
  <c r="Z283" i="24"/>
  <c r="Z282" i="24"/>
  <c r="Z281" i="24"/>
  <c r="Z280" i="24"/>
  <c r="Z279" i="24"/>
  <c r="Z278" i="24"/>
  <c r="Z277" i="24"/>
  <c r="Z276" i="24"/>
  <c r="Z275" i="24"/>
  <c r="Z274" i="24"/>
  <c r="Z273" i="24"/>
  <c r="Z272" i="24"/>
  <c r="Z271" i="24"/>
  <c r="Z270" i="24"/>
  <c r="Z269" i="24"/>
  <c r="Z268" i="24"/>
  <c r="Z267" i="24"/>
  <c r="Z266" i="24"/>
  <c r="Z265" i="24"/>
  <c r="Z264" i="24"/>
  <c r="Z263" i="24"/>
  <c r="Z262" i="24"/>
  <c r="Z261" i="24"/>
  <c r="Z260" i="24"/>
  <c r="Z259" i="24"/>
  <c r="Z258" i="24"/>
  <c r="Z257" i="24"/>
  <c r="Z256" i="24"/>
  <c r="Z255" i="24"/>
  <c r="Z254" i="24"/>
  <c r="Z253" i="24"/>
  <c r="Z252" i="24"/>
  <c r="Z251" i="24"/>
  <c r="Z250" i="24"/>
  <c r="Z239" i="24"/>
  <c r="Z238" i="24"/>
  <c r="Z237" i="24"/>
  <c r="Z236" i="24"/>
  <c r="Z235" i="24"/>
  <c r="Z234" i="24"/>
  <c r="Z233" i="24"/>
  <c r="Z232" i="24"/>
  <c r="Z231" i="24"/>
  <c r="Z230" i="24"/>
  <c r="Z229" i="24"/>
  <c r="Z228" i="24"/>
  <c r="Z227" i="24"/>
  <c r="Z226" i="24"/>
  <c r="Z225" i="24"/>
  <c r="Z221" i="24"/>
  <c r="Z220" i="24"/>
  <c r="Z219" i="24"/>
  <c r="Z218" i="24"/>
  <c r="Z217" i="24"/>
  <c r="Z216" i="24"/>
  <c r="Z215" i="24"/>
  <c r="Z214" i="24"/>
  <c r="Z213" i="24"/>
  <c r="Z212" i="24"/>
  <c r="Z211" i="24"/>
  <c r="Z210" i="24"/>
  <c r="Z209" i="24"/>
  <c r="Z208" i="24"/>
  <c r="Z207" i="24"/>
  <c r="Z206" i="24"/>
  <c r="Z205" i="24"/>
  <c r="Z204" i="24"/>
  <c r="Z203" i="24"/>
  <c r="Z202" i="24"/>
  <c r="Z201" i="24"/>
  <c r="Z200" i="24"/>
  <c r="Z199" i="24"/>
  <c r="Z198" i="24"/>
  <c r="Z197" i="24"/>
  <c r="Z184" i="24"/>
  <c r="Z183" i="24"/>
  <c r="Z182" i="24"/>
  <c r="Z181" i="24"/>
  <c r="Z180" i="24"/>
  <c r="Z179" i="24"/>
  <c r="Z178" i="24"/>
  <c r="Z177" i="24"/>
  <c r="Z176" i="24"/>
  <c r="Z175" i="24"/>
  <c r="Z174" i="24"/>
  <c r="Z173" i="24"/>
  <c r="Z172" i="24"/>
  <c r="Z171" i="24"/>
  <c r="Z170" i="24"/>
  <c r="Z114" i="24"/>
  <c r="Z113" i="24"/>
  <c r="Z112" i="24"/>
  <c r="Z111" i="24"/>
  <c r="Z110" i="24"/>
  <c r="Z109" i="24"/>
  <c r="Z108" i="24"/>
  <c r="Z107" i="24"/>
  <c r="Z106" i="24"/>
  <c r="Z105" i="24"/>
  <c r="Z104" i="24"/>
  <c r="Z103" i="24"/>
  <c r="Z102" i="24"/>
  <c r="Z101" i="24"/>
  <c r="Z100" i="24"/>
  <c r="W90" i="24"/>
  <c r="U90" i="24" s="1"/>
  <c r="X90" i="24"/>
  <c r="W88" i="24"/>
  <c r="U88" i="24" s="1"/>
  <c r="X88" i="24"/>
  <c r="W86" i="24"/>
  <c r="U86" i="24" s="1"/>
  <c r="X86" i="24"/>
  <c r="W84" i="24"/>
  <c r="U84" i="24" s="1"/>
  <c r="X84" i="24"/>
  <c r="Z4001" i="24"/>
  <c r="W4000" i="24"/>
  <c r="U4000" i="24" s="1"/>
  <c r="X4000" i="24"/>
  <c r="Z3999" i="24"/>
  <c r="X3998" i="24"/>
  <c r="W3998" i="24"/>
  <c r="U3998" i="24" s="1"/>
  <c r="Z3997" i="24"/>
  <c r="W3994" i="24"/>
  <c r="U3994" i="24" s="1"/>
  <c r="X3994" i="24"/>
  <c r="Z3993" i="24"/>
  <c r="AI3993" i="24" s="1"/>
  <c r="AL3993" i="24" s="1"/>
  <c r="W3990" i="24"/>
  <c r="U3990" i="24" s="1"/>
  <c r="X3990" i="24"/>
  <c r="W3982" i="24"/>
  <c r="U3982" i="24" s="1"/>
  <c r="X3982" i="24"/>
  <c r="Z3981" i="24"/>
  <c r="AI3981" i="24" s="1"/>
  <c r="AL3981" i="24" s="1"/>
  <c r="W3978" i="24"/>
  <c r="U3978" i="24" s="1"/>
  <c r="X3978" i="24"/>
  <c r="W3976" i="24"/>
  <c r="U3976" i="24" s="1"/>
  <c r="X3976" i="24"/>
  <c r="W3974" i="24"/>
  <c r="U3974" i="24" s="1"/>
  <c r="X3974" i="24"/>
  <c r="W3972" i="24"/>
  <c r="U3972" i="24" s="1"/>
  <c r="X3972" i="24"/>
  <c r="Z3971" i="24"/>
  <c r="X3966" i="24"/>
  <c r="W3966" i="24"/>
  <c r="U3966" i="24" s="1"/>
  <c r="Z3965" i="24"/>
  <c r="X3962" i="24"/>
  <c r="W3962" i="24"/>
  <c r="U3962" i="24" s="1"/>
  <c r="Z3961" i="24"/>
  <c r="AI3961" i="24" s="1"/>
  <c r="AL3961" i="24" s="1"/>
  <c r="W3952" i="24"/>
  <c r="U3952" i="24" s="1"/>
  <c r="X3952" i="24"/>
  <c r="X3950" i="24"/>
  <c r="W3950" i="24"/>
  <c r="U3950" i="24" s="1"/>
  <c r="X3948" i="24"/>
  <c r="W3948" i="24"/>
  <c r="U3948" i="24" s="1"/>
  <c r="X3946" i="24"/>
  <c r="W3946" i="24"/>
  <c r="U3946" i="24" s="1"/>
  <c r="Z3945" i="24"/>
  <c r="X3942" i="24"/>
  <c r="W3942" i="24"/>
  <c r="U3942" i="24" s="1"/>
  <c r="X3938" i="24"/>
  <c r="W3938" i="24"/>
  <c r="U3938" i="24" s="1"/>
  <c r="Z3937" i="24"/>
  <c r="X3934" i="24"/>
  <c r="W3934" i="24"/>
  <c r="U3934" i="24" s="1"/>
  <c r="X3932" i="24"/>
  <c r="W3932" i="24"/>
  <c r="U3932" i="24" s="1"/>
  <c r="Z3931" i="24"/>
  <c r="X3928" i="24"/>
  <c r="W3928" i="24"/>
  <c r="U3928" i="24" s="1"/>
  <c r="X3924" i="24"/>
  <c r="W3924" i="24"/>
  <c r="U3924" i="24" s="1"/>
  <c r="X3922" i="24"/>
  <c r="W3922" i="24"/>
  <c r="U3922" i="24" s="1"/>
  <c r="X3920" i="24"/>
  <c r="W3920" i="24"/>
  <c r="U3920" i="24" s="1"/>
  <c r="Z3919" i="24"/>
  <c r="X3916" i="24"/>
  <c r="W3916" i="24"/>
  <c r="U3916" i="24" s="1"/>
  <c r="Z3915" i="24"/>
  <c r="X3914" i="24"/>
  <c r="W3914" i="24"/>
  <c r="U3914" i="24" s="1"/>
  <c r="Z3913" i="24"/>
  <c r="X3912" i="24"/>
  <c r="W3912" i="24"/>
  <c r="U3912" i="24" s="1"/>
  <c r="Z3911" i="24"/>
  <c r="Z3907" i="24"/>
  <c r="X3906" i="24"/>
  <c r="W3906" i="24"/>
  <c r="U3906" i="24" s="1"/>
  <c r="Z3905" i="24"/>
  <c r="Z3903" i="24"/>
  <c r="X3902" i="24"/>
  <c r="W3902" i="24"/>
  <c r="U3902" i="24" s="1"/>
  <c r="Z3901" i="24"/>
  <c r="Z3899" i="24"/>
  <c r="X3894" i="24"/>
  <c r="W3894" i="24"/>
  <c r="U3894" i="24" s="1"/>
  <c r="Z3893" i="24"/>
  <c r="X3890" i="24"/>
  <c r="W3890" i="24"/>
  <c r="U3890" i="24" s="1"/>
  <c r="X3888" i="24"/>
  <c r="W3888" i="24"/>
  <c r="U3888" i="24" s="1"/>
  <c r="Z3887" i="24"/>
  <c r="X3886" i="24"/>
  <c r="W3886" i="24"/>
  <c r="U3886" i="24" s="1"/>
  <c r="X3884" i="24"/>
  <c r="W3884" i="24"/>
  <c r="U3884" i="24" s="1"/>
  <c r="Z3883" i="24"/>
  <c r="X3880" i="24"/>
  <c r="W3880" i="24"/>
  <c r="U3880" i="24" s="1"/>
  <c r="Z3879" i="24"/>
  <c r="Z3877" i="24"/>
  <c r="X3876" i="24"/>
  <c r="W3876" i="24"/>
  <c r="U3876" i="24" s="1"/>
  <c r="Z3875" i="24"/>
  <c r="X3874" i="24"/>
  <c r="W3874" i="24"/>
  <c r="U3874" i="24" s="1"/>
  <c r="Z3873" i="24"/>
  <c r="X3870" i="24"/>
  <c r="W3870" i="24"/>
  <c r="U3870" i="24" s="1"/>
  <c r="Z3869" i="24"/>
  <c r="X3866" i="24"/>
  <c r="W3866" i="24"/>
  <c r="U3866" i="24" s="1"/>
  <c r="X3864" i="24"/>
  <c r="W3864" i="24"/>
  <c r="U3864" i="24" s="1"/>
  <c r="Z3863" i="24"/>
  <c r="AI3863" i="24" s="1"/>
  <c r="AL3863" i="24" s="1"/>
  <c r="X3862" i="24"/>
  <c r="W3862" i="24"/>
  <c r="U3862" i="24" s="1"/>
  <c r="Z3861" i="24"/>
  <c r="AI3861" i="24" s="1"/>
  <c r="AL3861" i="24" s="1"/>
  <c r="X3860" i="24"/>
  <c r="W3860" i="24"/>
  <c r="U3860" i="24" s="1"/>
  <c r="Z3859" i="24"/>
  <c r="Z3855" i="24"/>
  <c r="X3846" i="24"/>
  <c r="W3846" i="24"/>
  <c r="U3846" i="24" s="1"/>
  <c r="Z3845" i="24"/>
  <c r="Z3843" i="24"/>
  <c r="X3840" i="24"/>
  <c r="W3840" i="24"/>
  <c r="U3840" i="24" s="1"/>
  <c r="Z3839" i="24"/>
  <c r="X3838" i="24"/>
  <c r="W3838" i="24"/>
  <c r="U3838" i="24" s="1"/>
  <c r="X3836" i="24"/>
  <c r="W3836" i="24"/>
  <c r="U3836" i="24" s="1"/>
  <c r="Z3835" i="24"/>
  <c r="X3834" i="24"/>
  <c r="W3834" i="24"/>
  <c r="U3834" i="24" s="1"/>
  <c r="Z3833" i="24"/>
  <c r="Z3831" i="24"/>
  <c r="Z3829" i="24"/>
  <c r="X3828" i="24"/>
  <c r="W3828" i="24"/>
  <c r="U3828" i="24" s="1"/>
  <c r="Z3827" i="24"/>
  <c r="X3826" i="24"/>
  <c r="W3826" i="24"/>
  <c r="U3826" i="24" s="1"/>
  <c r="Z3825" i="24"/>
  <c r="Z3821" i="24"/>
  <c r="AI3821" i="24" s="1"/>
  <c r="AL3821" i="24" s="1"/>
  <c r="Z3819" i="24"/>
  <c r="Z3817" i="24"/>
  <c r="Z3814" i="24"/>
  <c r="Z3811" i="24"/>
  <c r="Z3810" i="24"/>
  <c r="Z3808" i="24"/>
  <c r="Z3806" i="24"/>
  <c r="Z3804" i="24"/>
  <c r="Z3802" i="24"/>
  <c r="Z3801" i="24"/>
  <c r="Z3800" i="24"/>
  <c r="Z3798" i="24"/>
  <c r="Z3796" i="24"/>
  <c r="W3795" i="24"/>
  <c r="U3795" i="24" s="1"/>
  <c r="X3795" i="24"/>
  <c r="Z3794" i="24"/>
  <c r="W3789" i="24"/>
  <c r="U3789" i="24" s="1"/>
  <c r="X3789" i="24"/>
  <c r="W3785" i="24"/>
  <c r="U3785" i="24" s="1"/>
  <c r="X3785" i="24"/>
  <c r="Z3784" i="24"/>
  <c r="W3783" i="24"/>
  <c r="U3783" i="24" s="1"/>
  <c r="X3783" i="24"/>
  <c r="W3781" i="24"/>
  <c r="U3781" i="24" s="1"/>
  <c r="X3781" i="24"/>
  <c r="Z3778" i="24"/>
  <c r="W3777" i="24"/>
  <c r="U3777" i="24" s="1"/>
  <c r="X3777" i="24"/>
  <c r="W3775" i="24"/>
  <c r="U3775" i="24" s="1"/>
  <c r="X3775" i="24"/>
  <c r="Z3774" i="24"/>
  <c r="W3771" i="24"/>
  <c r="U3771" i="24" s="1"/>
  <c r="X3771" i="24"/>
  <c r="Z3770" i="24"/>
  <c r="W3769" i="24"/>
  <c r="U3769" i="24" s="1"/>
  <c r="X3769" i="24"/>
  <c r="Z3768" i="24"/>
  <c r="Z3764" i="24"/>
  <c r="Z3762" i="24"/>
  <c r="Z3758" i="24"/>
  <c r="Z3756" i="24"/>
  <c r="W3755" i="24"/>
  <c r="U3755" i="24" s="1"/>
  <c r="X3755" i="24"/>
  <c r="Z3754" i="24"/>
  <c r="Z3750" i="24"/>
  <c r="W3749" i="24"/>
  <c r="U3749" i="24" s="1"/>
  <c r="X3749" i="24"/>
  <c r="Z3748" i="24"/>
  <c r="W3747" i="24"/>
  <c r="U3747" i="24" s="1"/>
  <c r="X3747" i="24"/>
  <c r="Z3746" i="24"/>
  <c r="W3743" i="24"/>
  <c r="U3743" i="24" s="1"/>
  <c r="X3743" i="24"/>
  <c r="Z3742" i="24"/>
  <c r="W3739" i="24"/>
  <c r="U3739" i="24" s="1"/>
  <c r="X3739" i="24"/>
  <c r="Z3738" i="24"/>
  <c r="W3737" i="24"/>
  <c r="U3737" i="24" s="1"/>
  <c r="X3737" i="24"/>
  <c r="Z3736" i="24"/>
  <c r="W3733" i="24"/>
  <c r="U3733" i="24" s="1"/>
  <c r="X3733" i="24"/>
  <c r="Z3732" i="24"/>
  <c r="W3731" i="24"/>
  <c r="U3731" i="24" s="1"/>
  <c r="X3731" i="24"/>
  <c r="Z3730" i="24"/>
  <c r="W3729" i="24"/>
  <c r="U3729" i="24" s="1"/>
  <c r="X3729" i="24"/>
  <c r="Z3728" i="24"/>
  <c r="W3725" i="24"/>
  <c r="U3725" i="24" s="1"/>
  <c r="X3725" i="24"/>
  <c r="Z3724" i="24"/>
  <c r="W3719" i="24"/>
  <c r="U3719" i="24" s="1"/>
  <c r="X3719" i="24"/>
  <c r="Z3718" i="24"/>
  <c r="W3717" i="24"/>
  <c r="U3717" i="24" s="1"/>
  <c r="X3717" i="24"/>
  <c r="W3715" i="24"/>
  <c r="U3715" i="24" s="1"/>
  <c r="X3715" i="24"/>
  <c r="Z3714" i="24"/>
  <c r="W3713" i="24"/>
  <c r="U3713" i="24" s="1"/>
  <c r="X3713" i="24"/>
  <c r="Z3712" i="24"/>
  <c r="W3711" i="24"/>
  <c r="U3711" i="24" s="1"/>
  <c r="X3711" i="24"/>
  <c r="Z3710" i="24"/>
  <c r="Z3708" i="24"/>
  <c r="W3707" i="24"/>
  <c r="U3707" i="24" s="1"/>
  <c r="X3707" i="24"/>
  <c r="Z3706" i="24"/>
  <c r="W3703" i="24"/>
  <c r="U3703" i="24" s="1"/>
  <c r="X3703" i="24"/>
  <c r="Z3702" i="24"/>
  <c r="W3701" i="24"/>
  <c r="U3701" i="24" s="1"/>
  <c r="X3701" i="24"/>
  <c r="Z3700" i="24"/>
  <c r="W3693" i="24"/>
  <c r="U3693" i="24" s="1"/>
  <c r="X3693" i="24"/>
  <c r="Z3692" i="24"/>
  <c r="W3691" i="24"/>
  <c r="U3691" i="24" s="1"/>
  <c r="X3691" i="24"/>
  <c r="Z3690" i="24"/>
  <c r="W3687" i="24"/>
  <c r="U3687" i="24" s="1"/>
  <c r="X3687" i="24"/>
  <c r="Z3686" i="24"/>
  <c r="W3685" i="24"/>
  <c r="U3685" i="24" s="1"/>
  <c r="X3685" i="24"/>
  <c r="Z3684" i="24"/>
  <c r="W3677" i="24"/>
  <c r="U3677" i="24" s="1"/>
  <c r="X3677" i="24"/>
  <c r="W3675" i="24"/>
  <c r="U3675" i="24" s="1"/>
  <c r="X3675" i="24"/>
  <c r="Z3674" i="24"/>
  <c r="W3673" i="24"/>
  <c r="U3673" i="24" s="1"/>
  <c r="X3673" i="24"/>
  <c r="Z3672" i="24"/>
  <c r="W3671" i="24"/>
  <c r="U3671" i="24" s="1"/>
  <c r="X3671" i="24"/>
  <c r="Z3670" i="24"/>
  <c r="Z3668" i="24"/>
  <c r="W3667" i="24"/>
  <c r="U3667" i="24" s="1"/>
  <c r="X3667" i="24"/>
  <c r="Z3666" i="24"/>
  <c r="W3663" i="24"/>
  <c r="U3663" i="24" s="1"/>
  <c r="X3663" i="24"/>
  <c r="Z3662" i="24"/>
  <c r="Z3660" i="24"/>
  <c r="W3657" i="24"/>
  <c r="U3657" i="24" s="1"/>
  <c r="X3657" i="24"/>
  <c r="Z3656" i="24"/>
  <c r="W3655" i="24"/>
  <c r="U3655" i="24" s="1"/>
  <c r="X3655" i="24"/>
  <c r="Z3654" i="24"/>
  <c r="Z3650" i="24"/>
  <c r="W3645" i="24"/>
  <c r="U3645" i="24" s="1"/>
  <c r="X3645" i="24"/>
  <c r="Z3644" i="24"/>
  <c r="W3643" i="24"/>
  <c r="U3643" i="24" s="1"/>
  <c r="X3643" i="24"/>
  <c r="W3641" i="24"/>
  <c r="U3641" i="24" s="1"/>
  <c r="X3641" i="24"/>
  <c r="Z3640" i="24"/>
  <c r="W3637" i="24"/>
  <c r="U3637" i="24" s="1"/>
  <c r="X3637" i="24"/>
  <c r="Z3636" i="24"/>
  <c r="W3633" i="24"/>
  <c r="U3633" i="24" s="1"/>
  <c r="X3633" i="24"/>
  <c r="W3631" i="24"/>
  <c r="U3631" i="24" s="1"/>
  <c r="X3631" i="24"/>
  <c r="Z3630" i="24"/>
  <c r="W3627" i="24"/>
  <c r="U3627" i="24" s="1"/>
  <c r="X3627" i="24"/>
  <c r="Z3626" i="24"/>
  <c r="W3625" i="24"/>
  <c r="U3625" i="24" s="1"/>
  <c r="X3625" i="24"/>
  <c r="W3623" i="24"/>
  <c r="U3623" i="24" s="1"/>
  <c r="X3623" i="24"/>
  <c r="Z3622" i="24"/>
  <c r="W3619" i="24"/>
  <c r="U3619" i="24" s="1"/>
  <c r="X3619" i="24"/>
  <c r="W3615" i="24"/>
  <c r="U3615" i="24" s="1"/>
  <c r="X3615" i="24"/>
  <c r="Z3614" i="24"/>
  <c r="W3609" i="24"/>
  <c r="U3609" i="24" s="1"/>
  <c r="X3609" i="24"/>
  <c r="Z3608" i="24"/>
  <c r="W3607" i="24"/>
  <c r="U3607" i="24" s="1"/>
  <c r="X3607" i="24"/>
  <c r="Z3606" i="24"/>
  <c r="W3605" i="24"/>
  <c r="U3605" i="24" s="1"/>
  <c r="X3605" i="24"/>
  <c r="W3603" i="24"/>
  <c r="U3603" i="24" s="1"/>
  <c r="X3603" i="24"/>
  <c r="Z3602" i="24"/>
  <c r="W3601" i="24"/>
  <c r="U3601" i="24" s="1"/>
  <c r="X3601" i="24"/>
  <c r="Z3600" i="24"/>
  <c r="W3597" i="24"/>
  <c r="U3597" i="24" s="1"/>
  <c r="X3597" i="24"/>
  <c r="W3595" i="24"/>
  <c r="U3595" i="24" s="1"/>
  <c r="X3595" i="24"/>
  <c r="Z3594" i="24"/>
  <c r="Z3592" i="24"/>
  <c r="W3591" i="24"/>
  <c r="U3591" i="24" s="1"/>
  <c r="X3591" i="24"/>
  <c r="W3589" i="24"/>
  <c r="U3589" i="24" s="1"/>
  <c r="X3589" i="24"/>
  <c r="Z3588" i="24"/>
  <c r="Z3586" i="24"/>
  <c r="W3585" i="24"/>
  <c r="U3585" i="24" s="1"/>
  <c r="X3585" i="24"/>
  <c r="Z3584" i="24"/>
  <c r="W3579" i="24"/>
  <c r="U3579" i="24" s="1"/>
  <c r="X3579" i="24"/>
  <c r="Z3578" i="24"/>
  <c r="Z3576" i="24"/>
  <c r="W3575" i="24"/>
  <c r="U3575" i="24" s="1"/>
  <c r="X3575" i="24"/>
  <c r="Z3574" i="24"/>
  <c r="W3573" i="24"/>
  <c r="U3573" i="24" s="1"/>
  <c r="X3573" i="24"/>
  <c r="Z3572" i="24"/>
  <c r="W3571" i="24"/>
  <c r="U3571" i="24" s="1"/>
  <c r="X3571" i="24"/>
  <c r="W3569" i="24"/>
  <c r="U3569" i="24" s="1"/>
  <c r="X3569" i="24"/>
  <c r="W3567" i="24"/>
  <c r="U3567" i="24" s="1"/>
  <c r="X3567" i="24"/>
  <c r="Z3566" i="24"/>
  <c r="W3565" i="24"/>
  <c r="U3565" i="24" s="1"/>
  <c r="X3565" i="24"/>
  <c r="Z3564" i="24"/>
  <c r="W3563" i="24"/>
  <c r="U3563" i="24" s="1"/>
  <c r="X3563" i="24"/>
  <c r="W3561" i="24"/>
  <c r="U3561" i="24" s="1"/>
  <c r="X3561" i="24"/>
  <c r="Z3560" i="24"/>
  <c r="W3551" i="24"/>
  <c r="U3551" i="24" s="1"/>
  <c r="X3551" i="24"/>
  <c r="Z3550" i="24"/>
  <c r="Z3548" i="24"/>
  <c r="W3547" i="24"/>
  <c r="U3547" i="24" s="1"/>
  <c r="X3547" i="24"/>
  <c r="Z3546" i="24"/>
  <c r="W3545" i="24"/>
  <c r="U3545" i="24" s="1"/>
  <c r="X3545" i="24"/>
  <c r="W3543" i="24"/>
  <c r="U3543" i="24" s="1"/>
  <c r="X3543" i="24"/>
  <c r="Z3542" i="24"/>
  <c r="W3537" i="24"/>
  <c r="U3537" i="24" s="1"/>
  <c r="X3537" i="24"/>
  <c r="W3535" i="24"/>
  <c r="U3535" i="24" s="1"/>
  <c r="X3535" i="24"/>
  <c r="Z3534" i="24"/>
  <c r="W3533" i="24"/>
  <c r="U3533" i="24" s="1"/>
  <c r="X3533" i="24"/>
  <c r="Z3532" i="24"/>
  <c r="W3529" i="24"/>
  <c r="U3529" i="24" s="1"/>
  <c r="X3529" i="24"/>
  <c r="Z3528" i="24"/>
  <c r="W3527" i="24"/>
  <c r="U3527" i="24" s="1"/>
  <c r="X3527" i="24"/>
  <c r="Z3526" i="24"/>
  <c r="W3525" i="24"/>
  <c r="U3525" i="24" s="1"/>
  <c r="X3525" i="24"/>
  <c r="Z3524" i="24"/>
  <c r="Z3516" i="24"/>
  <c r="Z3514" i="24"/>
  <c r="Z3512" i="24"/>
  <c r="W3509" i="24"/>
  <c r="U3509" i="24" s="1"/>
  <c r="X3509" i="24"/>
  <c r="Z3508" i="24"/>
  <c r="W3507" i="24"/>
  <c r="U3507" i="24" s="1"/>
  <c r="X3507" i="24"/>
  <c r="Z3506" i="24"/>
  <c r="W3505" i="24"/>
  <c r="U3505" i="24" s="1"/>
  <c r="X3505" i="24"/>
  <c r="W3503" i="24"/>
  <c r="U3503" i="24" s="1"/>
  <c r="X3503" i="24"/>
  <c r="W3501" i="24"/>
  <c r="U3501" i="24" s="1"/>
  <c r="X3501" i="24"/>
  <c r="Z3500" i="24"/>
  <c r="W3497" i="24"/>
  <c r="U3497" i="24" s="1"/>
  <c r="X3497" i="24"/>
  <c r="Z3496" i="24"/>
  <c r="W3493" i="24"/>
  <c r="U3493" i="24" s="1"/>
  <c r="X3493" i="24"/>
  <c r="Z3492" i="24"/>
  <c r="Z3488" i="24"/>
  <c r="W3487" i="24"/>
  <c r="U3487" i="24" s="1"/>
  <c r="X3487" i="24"/>
  <c r="Z3486" i="24"/>
  <c r="W3485" i="24"/>
  <c r="U3485" i="24" s="1"/>
  <c r="X3485" i="24"/>
  <c r="Z3484" i="24"/>
  <c r="W3481" i="24"/>
  <c r="U3481" i="24" s="1"/>
  <c r="X3481" i="24"/>
  <c r="W3479" i="24"/>
  <c r="U3479" i="24" s="1"/>
  <c r="X3479" i="24"/>
  <c r="Z3478" i="24"/>
  <c r="Z3474" i="24"/>
  <c r="W3473" i="24"/>
  <c r="U3473" i="24" s="1"/>
  <c r="X3473" i="24"/>
  <c r="Z3472" i="24"/>
  <c r="W3469" i="24"/>
  <c r="U3469" i="24" s="1"/>
  <c r="X3469" i="24"/>
  <c r="Z3468" i="24"/>
  <c r="W3465" i="24"/>
  <c r="U3465" i="24" s="1"/>
  <c r="X3465" i="24"/>
  <c r="Z3464" i="24"/>
  <c r="Z3460" i="24"/>
  <c r="W3459" i="24"/>
  <c r="U3459" i="24" s="1"/>
  <c r="X3459" i="24"/>
  <c r="Z3458" i="24"/>
  <c r="W3455" i="24"/>
  <c r="U3455" i="24" s="1"/>
  <c r="X3455" i="24"/>
  <c r="Z3454" i="24"/>
  <c r="Z3452" i="24"/>
  <c r="W3449" i="24"/>
  <c r="U3449" i="24" s="1"/>
  <c r="X3449" i="24"/>
  <c r="W3447" i="24"/>
  <c r="U3447" i="24" s="1"/>
  <c r="X3447" i="24"/>
  <c r="Z3446" i="24"/>
  <c r="W3443" i="24"/>
  <c r="U3443" i="24" s="1"/>
  <c r="X3443" i="24"/>
  <c r="Z3442" i="24"/>
  <c r="W3441" i="24"/>
  <c r="U3441" i="24" s="1"/>
  <c r="X3441" i="24"/>
  <c r="Z3440" i="24"/>
  <c r="W3437" i="24"/>
  <c r="U3437" i="24" s="1"/>
  <c r="X3437" i="24"/>
  <c r="Z3436" i="24"/>
  <c r="Z3434" i="24"/>
  <c r="W3433" i="24"/>
  <c r="U3433" i="24" s="1"/>
  <c r="X3433" i="24"/>
  <c r="Z3432" i="24"/>
  <c r="W3431" i="24"/>
  <c r="U3431" i="24" s="1"/>
  <c r="X3431" i="24"/>
  <c r="Z3430" i="24"/>
  <c r="W3427" i="24"/>
  <c r="U3427" i="24" s="1"/>
  <c r="X3427" i="24"/>
  <c r="W3425" i="24"/>
  <c r="U3425" i="24" s="1"/>
  <c r="X3425" i="24"/>
  <c r="Z3424" i="24"/>
  <c r="W3423" i="24"/>
  <c r="U3423" i="24" s="1"/>
  <c r="X3423" i="24"/>
  <c r="Z3422" i="24"/>
  <c r="W3419" i="24"/>
  <c r="U3419" i="24" s="1"/>
  <c r="X3419" i="24"/>
  <c r="Z3418" i="24"/>
  <c r="W3415" i="24"/>
  <c r="U3415" i="24" s="1"/>
  <c r="X3415" i="24"/>
  <c r="Z3414" i="24"/>
  <c r="W3409" i="24"/>
  <c r="U3409" i="24" s="1"/>
  <c r="X3409" i="24"/>
  <c r="Z3408" i="24"/>
  <c r="W3407" i="24"/>
  <c r="U3407" i="24" s="1"/>
  <c r="X3407" i="24"/>
  <c r="Z3406" i="24"/>
  <c r="W3405" i="24"/>
  <c r="U3405" i="24" s="1"/>
  <c r="X3405" i="24"/>
  <c r="Z3404" i="24"/>
  <c r="Z3402" i="24"/>
  <c r="W3401" i="24"/>
  <c r="U3401" i="24" s="1"/>
  <c r="X3401" i="24"/>
  <c r="W3399" i="24"/>
  <c r="U3399" i="24" s="1"/>
  <c r="X3399" i="24"/>
  <c r="Z3398" i="24"/>
  <c r="W3395" i="24"/>
  <c r="U3395" i="24" s="1"/>
  <c r="X3395" i="24"/>
  <c r="Z3394" i="24"/>
  <c r="W3393" i="24"/>
  <c r="U3393" i="24" s="1"/>
  <c r="X3393" i="24"/>
  <c r="Z3392" i="24"/>
  <c r="W3389" i="24"/>
  <c r="U3389" i="24" s="1"/>
  <c r="X3389" i="24"/>
  <c r="W3385" i="24"/>
  <c r="U3385" i="24" s="1"/>
  <c r="X3385" i="24"/>
  <c r="Z3384" i="24"/>
  <c r="W3383" i="24"/>
  <c r="U3383" i="24" s="1"/>
  <c r="X3383" i="24"/>
  <c r="Z3382" i="24"/>
  <c r="W3381" i="24"/>
  <c r="U3381" i="24" s="1"/>
  <c r="X3381" i="24"/>
  <c r="W3379" i="24"/>
  <c r="U3379" i="24" s="1"/>
  <c r="X3379" i="24"/>
  <c r="W3377" i="24"/>
  <c r="U3377" i="24" s="1"/>
  <c r="X3377" i="24"/>
  <c r="Z3376" i="24"/>
  <c r="W3375" i="24"/>
  <c r="U3375" i="24" s="1"/>
  <c r="X3375" i="24"/>
  <c r="Z3374" i="24"/>
  <c r="W3373" i="24"/>
  <c r="U3373" i="24" s="1"/>
  <c r="X3373" i="24"/>
  <c r="Z3372" i="24"/>
  <c r="W3371" i="24"/>
  <c r="U3371" i="24" s="1"/>
  <c r="X3371" i="24"/>
  <c r="Z3370" i="24"/>
  <c r="W3369" i="24"/>
  <c r="U3369" i="24" s="1"/>
  <c r="X3369" i="24"/>
  <c r="W3365" i="24"/>
  <c r="U3365" i="24" s="1"/>
  <c r="X3365" i="24"/>
  <c r="Z3364" i="24"/>
  <c r="W3363" i="24"/>
  <c r="U3363" i="24" s="1"/>
  <c r="X3363" i="24"/>
  <c r="Z3362" i="24"/>
  <c r="W3357" i="24"/>
  <c r="U3357" i="24" s="1"/>
  <c r="X3357" i="24"/>
  <c r="Z3356" i="24"/>
  <c r="W3351" i="24"/>
  <c r="U3351" i="24" s="1"/>
  <c r="X3351" i="24"/>
  <c r="Z3350" i="24"/>
  <c r="W3349" i="24"/>
  <c r="U3349" i="24" s="1"/>
  <c r="X3349" i="24"/>
  <c r="Z3348" i="24"/>
  <c r="W3347" i="24"/>
  <c r="U3347" i="24" s="1"/>
  <c r="X3347" i="24"/>
  <c r="W3345" i="24"/>
  <c r="U3345" i="24" s="1"/>
  <c r="X3345" i="24"/>
  <c r="Z3344" i="24"/>
  <c r="W3343" i="24"/>
  <c r="U3343" i="24" s="1"/>
  <c r="X3343" i="24"/>
  <c r="Z3342" i="24"/>
  <c r="W3339" i="24"/>
  <c r="U3339" i="24" s="1"/>
  <c r="X3339" i="24"/>
  <c r="Z3338" i="24"/>
  <c r="W3337" i="24"/>
  <c r="U3337" i="24" s="1"/>
  <c r="X3337" i="24"/>
  <c r="Z3336" i="24"/>
  <c r="W3335" i="24"/>
  <c r="U3335" i="24" s="1"/>
  <c r="X3335" i="24"/>
  <c r="Z3330" i="24"/>
  <c r="W3327" i="24"/>
  <c r="U3327" i="24" s="1"/>
  <c r="X3327" i="24"/>
  <c r="Z3326" i="24"/>
  <c r="W3323" i="24"/>
  <c r="U3323" i="24" s="1"/>
  <c r="X3323" i="24"/>
  <c r="Z3322" i="24"/>
  <c r="W3319" i="24"/>
  <c r="U3319" i="24" s="1"/>
  <c r="X3319" i="24"/>
  <c r="W3317" i="24"/>
  <c r="U3317" i="24" s="1"/>
  <c r="X3317" i="24"/>
  <c r="W3313" i="24"/>
  <c r="U3313" i="24" s="1"/>
  <c r="X3313" i="24"/>
  <c r="Z3312" i="24"/>
  <c r="W3311" i="24"/>
  <c r="U3311" i="24" s="1"/>
  <c r="X3311" i="24"/>
  <c r="W3309" i="24"/>
  <c r="U3309" i="24" s="1"/>
  <c r="X3309" i="24"/>
  <c r="W3307" i="24"/>
  <c r="U3307" i="24" s="1"/>
  <c r="X3307" i="24"/>
  <c r="Z3306" i="24"/>
  <c r="W3305" i="24"/>
  <c r="U3305" i="24" s="1"/>
  <c r="X3305" i="24"/>
  <c r="Z3304" i="24"/>
  <c r="W3301" i="24"/>
  <c r="U3301" i="24" s="1"/>
  <c r="X3301" i="24"/>
  <c r="Z3300" i="24"/>
  <c r="W3299" i="24"/>
  <c r="U3299" i="24" s="1"/>
  <c r="X3299" i="24"/>
  <c r="W3297" i="24"/>
  <c r="U3297" i="24" s="1"/>
  <c r="X3297" i="24"/>
  <c r="Z3296" i="24"/>
  <c r="X3294" i="24"/>
  <c r="W3294" i="24"/>
  <c r="U3294" i="24" s="1"/>
  <c r="X3292" i="24"/>
  <c r="W3292" i="24"/>
  <c r="U3292" i="24" s="1"/>
  <c r="Z3291" i="24"/>
  <c r="X3288" i="24"/>
  <c r="W3288" i="24"/>
  <c r="U3288" i="24" s="1"/>
  <c r="Z3287" i="24"/>
  <c r="Z3285" i="24"/>
  <c r="AI3285" i="24" s="1"/>
  <c r="AL3285" i="24" s="1"/>
  <c r="Z3283" i="24"/>
  <c r="X3282" i="24"/>
  <c r="W3282" i="24"/>
  <c r="U3282" i="24" s="1"/>
  <c r="Z3281" i="24"/>
  <c r="X3278" i="24"/>
  <c r="W3278" i="24"/>
  <c r="U3278" i="24" s="1"/>
  <c r="X3276" i="24"/>
  <c r="W3276" i="24"/>
  <c r="U3276" i="24" s="1"/>
  <c r="Z3275" i="24"/>
  <c r="X3272" i="24"/>
  <c r="W3272" i="24"/>
  <c r="U3272" i="24" s="1"/>
  <c r="Z3271" i="24"/>
  <c r="X3270" i="24"/>
  <c r="W3270" i="24"/>
  <c r="U3270" i="24" s="1"/>
  <c r="X3268" i="24"/>
  <c r="W3268" i="24"/>
  <c r="U3268" i="24" s="1"/>
  <c r="Z3267" i="24"/>
  <c r="X3266" i="24"/>
  <c r="W3266" i="24"/>
  <c r="U3266" i="24" s="1"/>
  <c r="Z3263" i="24"/>
  <c r="X3260" i="24"/>
  <c r="W3260" i="24"/>
  <c r="U3260" i="24" s="1"/>
  <c r="Z3259" i="24"/>
  <c r="X3258" i="24"/>
  <c r="W3258" i="24"/>
  <c r="U3258" i="24" s="1"/>
  <c r="Z3257" i="24"/>
  <c r="X3254" i="24"/>
  <c r="W3254" i="24"/>
  <c r="U3254" i="24" s="1"/>
  <c r="Z3253" i="24"/>
  <c r="AI3253" i="24" s="1"/>
  <c r="AL3253" i="24" s="1"/>
  <c r="X3252" i="24"/>
  <c r="W3252" i="24"/>
  <c r="U3252" i="24" s="1"/>
  <c r="Z3247" i="24"/>
  <c r="X3246" i="24"/>
  <c r="W3246" i="24"/>
  <c r="U3246" i="24" s="1"/>
  <c r="Z3245" i="24"/>
  <c r="X3242" i="24"/>
  <c r="W3242" i="24"/>
  <c r="U3242" i="24" s="1"/>
  <c r="Z3241" i="24"/>
  <c r="AI3241" i="24" s="1"/>
  <c r="AL3241" i="24" s="1"/>
  <c r="X3238" i="24"/>
  <c r="W3238" i="24"/>
  <c r="U3238" i="24" s="1"/>
  <c r="Z3237" i="24"/>
  <c r="X3234" i="24"/>
  <c r="W3234" i="24"/>
  <c r="U3234" i="24" s="1"/>
  <c r="Z3233" i="24"/>
  <c r="X3232" i="24"/>
  <c r="W3232" i="24"/>
  <c r="U3232" i="24" s="1"/>
  <c r="Z3231" i="24"/>
  <c r="X3230" i="24"/>
  <c r="W3230" i="24"/>
  <c r="U3230" i="24" s="1"/>
  <c r="X3228" i="24"/>
  <c r="W3228" i="24"/>
  <c r="U3228" i="24" s="1"/>
  <c r="Z3227" i="24"/>
  <c r="X3224" i="24"/>
  <c r="W3224" i="24"/>
  <c r="U3224" i="24" s="1"/>
  <c r="Z3223" i="24"/>
  <c r="X3220" i="24"/>
  <c r="W3220" i="24"/>
  <c r="U3220" i="24" s="1"/>
  <c r="X3218" i="24"/>
  <c r="W3218" i="24"/>
  <c r="U3218" i="24" s="1"/>
  <c r="Z3217" i="24"/>
  <c r="AI3217" i="24" s="1"/>
  <c r="AL3217" i="24" s="1"/>
  <c r="X3214" i="24"/>
  <c r="W3214" i="24"/>
  <c r="U3214" i="24" s="1"/>
  <c r="Z3213" i="24"/>
  <c r="X3212" i="24"/>
  <c r="W3212" i="24"/>
  <c r="U3212" i="24" s="1"/>
  <c r="Z3211" i="24"/>
  <c r="X3208" i="24"/>
  <c r="W3208" i="24"/>
  <c r="U3208" i="24" s="1"/>
  <c r="Z3207" i="24"/>
  <c r="X3206" i="24"/>
  <c r="W3206" i="24"/>
  <c r="U3206" i="24" s="1"/>
  <c r="X3204" i="24"/>
  <c r="W3204" i="24"/>
  <c r="U3204" i="24" s="1"/>
  <c r="Z3203" i="24"/>
  <c r="X3200" i="24"/>
  <c r="W3200" i="24"/>
  <c r="U3200" i="24" s="1"/>
  <c r="Z3199" i="24"/>
  <c r="X3198" i="24"/>
  <c r="W3198" i="24"/>
  <c r="U3198" i="24" s="1"/>
  <c r="Z3197" i="24"/>
  <c r="X3196" i="24"/>
  <c r="W3196" i="24"/>
  <c r="U3196" i="24" s="1"/>
  <c r="X3194" i="24"/>
  <c r="W3194" i="24"/>
  <c r="U3194" i="24" s="1"/>
  <c r="X3192" i="24"/>
  <c r="W3192" i="24"/>
  <c r="U3192" i="24" s="1"/>
  <c r="X3190" i="24"/>
  <c r="W3190" i="24"/>
  <c r="U3190" i="24" s="1"/>
  <c r="Z3189" i="24"/>
  <c r="X3184" i="24"/>
  <c r="W3184" i="24"/>
  <c r="U3184" i="24" s="1"/>
  <c r="X3180" i="24"/>
  <c r="W3180" i="24"/>
  <c r="U3180" i="24" s="1"/>
  <c r="X3178" i="24"/>
  <c r="W3178" i="24"/>
  <c r="U3178" i="24" s="1"/>
  <c r="Z3177" i="24"/>
  <c r="AI3177" i="24" s="1"/>
  <c r="AL3177" i="24" s="1"/>
  <c r="X3176" i="24"/>
  <c r="W3176" i="24"/>
  <c r="U3176" i="24" s="1"/>
  <c r="Z3174" i="24"/>
  <c r="Z3168" i="24"/>
  <c r="W3167" i="24"/>
  <c r="U3167" i="24" s="1"/>
  <c r="X3167" i="24"/>
  <c r="Z3166" i="24"/>
  <c r="AI3166" i="24" s="1"/>
  <c r="AL3166" i="24" s="1"/>
  <c r="Z3163" i="24"/>
  <c r="Z3161" i="24"/>
  <c r="X3160" i="24"/>
  <c r="W3160" i="24"/>
  <c r="U3160" i="24" s="1"/>
  <c r="Z3159" i="24"/>
  <c r="X3158" i="24"/>
  <c r="W3158" i="24"/>
  <c r="U3158" i="24" s="1"/>
  <c r="Z3157" i="24"/>
  <c r="AI3157" i="24" s="1"/>
  <c r="AL3157" i="24" s="1"/>
  <c r="X3156" i="24"/>
  <c r="W3156" i="24"/>
  <c r="U3156" i="24" s="1"/>
  <c r="Z3155" i="24"/>
  <c r="X3152" i="24"/>
  <c r="W3152" i="24"/>
  <c r="U3152" i="24" s="1"/>
  <c r="W3149" i="24"/>
  <c r="U3149" i="24" s="1"/>
  <c r="X3149" i="24"/>
  <c r="Z3148" i="24"/>
  <c r="W3147" i="24"/>
  <c r="U3147" i="24" s="1"/>
  <c r="X3147" i="24"/>
  <c r="Z3146" i="24"/>
  <c r="W3145" i="24"/>
  <c r="U3145" i="24" s="1"/>
  <c r="X3145" i="24"/>
  <c r="W3143" i="24"/>
  <c r="U3143" i="24" s="1"/>
  <c r="X3143" i="24"/>
  <c r="Z3142" i="24"/>
  <c r="AI3142" i="24" s="1"/>
  <c r="AL3142" i="24" s="1"/>
  <c r="W3139" i="24"/>
  <c r="U3139" i="24" s="1"/>
  <c r="X3139" i="24"/>
  <c r="W3137" i="24"/>
  <c r="U3137" i="24" s="1"/>
  <c r="X3137" i="24"/>
  <c r="Z3136" i="24"/>
  <c r="W3135" i="24"/>
  <c r="U3135" i="24" s="1"/>
  <c r="X3135" i="24"/>
  <c r="Z3134" i="24"/>
  <c r="W3131" i="24"/>
  <c r="U3131" i="24" s="1"/>
  <c r="X3131" i="24"/>
  <c r="Z3130" i="24"/>
  <c r="AI3130" i="24" s="1"/>
  <c r="AL3130" i="24" s="1"/>
  <c r="Z3128" i="24"/>
  <c r="W3127" i="24"/>
  <c r="U3127" i="24" s="1"/>
  <c r="X3127" i="24"/>
  <c r="Z3126" i="24"/>
  <c r="AI3126" i="24" s="1"/>
  <c r="AL3126" i="24" s="1"/>
  <c r="W3123" i="24"/>
  <c r="U3123" i="24" s="1"/>
  <c r="X3123" i="24"/>
  <c r="Z3122" i="24"/>
  <c r="W3119" i="24"/>
  <c r="U3119" i="24" s="1"/>
  <c r="X3119" i="24"/>
  <c r="W3117" i="24"/>
  <c r="U3117" i="24" s="1"/>
  <c r="X3117" i="24"/>
  <c r="Z3116" i="24"/>
  <c r="Z3114" i="24"/>
  <c r="Z3112" i="24"/>
  <c r="W3111" i="24"/>
  <c r="U3111" i="24" s="1"/>
  <c r="X3111" i="24"/>
  <c r="W3109" i="24"/>
  <c r="U3109" i="24" s="1"/>
  <c r="X3109" i="24"/>
  <c r="Z3108" i="24"/>
  <c r="X3105" i="24"/>
  <c r="W3105" i="24"/>
  <c r="U3105" i="24" s="1"/>
  <c r="X3097" i="24"/>
  <c r="W3097" i="24"/>
  <c r="U3097" i="24" s="1"/>
  <c r="X3093" i="24"/>
  <c r="W3093" i="24"/>
  <c r="U3093" i="24" s="1"/>
  <c r="Z3092" i="24"/>
  <c r="X3089" i="24"/>
  <c r="W3089" i="24"/>
  <c r="U3089" i="24" s="1"/>
  <c r="Z3088" i="24"/>
  <c r="X3087" i="24"/>
  <c r="W3087" i="24"/>
  <c r="U3087" i="24" s="1"/>
  <c r="Z3086" i="24"/>
  <c r="X3079" i="24"/>
  <c r="W3079" i="24"/>
  <c r="U3079" i="24" s="1"/>
  <c r="Z3078" i="24"/>
  <c r="Z3076" i="24"/>
  <c r="X3075" i="24"/>
  <c r="W3075" i="24"/>
  <c r="U3075" i="24" s="1"/>
  <c r="Z3074" i="24"/>
  <c r="X3073" i="24"/>
  <c r="W3073" i="24"/>
  <c r="U3073" i="24" s="1"/>
  <c r="Z3072" i="24"/>
  <c r="X3071" i="24"/>
  <c r="W3071" i="24"/>
  <c r="U3071" i="24" s="1"/>
  <c r="Z3070" i="24"/>
  <c r="X3069" i="24"/>
  <c r="W3069" i="24"/>
  <c r="U3069" i="24" s="1"/>
  <c r="Z3068" i="24"/>
  <c r="X3067" i="24"/>
  <c r="W3067" i="24"/>
  <c r="U3067" i="24" s="1"/>
  <c r="Z3066" i="24"/>
  <c r="AI3066" i="24" s="1"/>
  <c r="AL3066" i="24" s="1"/>
  <c r="X3065" i="24"/>
  <c r="W3065" i="24"/>
  <c r="U3065" i="24" s="1"/>
  <c r="Z3064" i="24"/>
  <c r="X3063" i="24"/>
  <c r="W3063" i="24"/>
  <c r="U3063" i="24" s="1"/>
  <c r="Z3062" i="24"/>
  <c r="X3061" i="24"/>
  <c r="W3061" i="24"/>
  <c r="U3061" i="24" s="1"/>
  <c r="Z3060" i="24"/>
  <c r="X3059" i="24"/>
  <c r="W3059" i="24"/>
  <c r="U3059" i="24" s="1"/>
  <c r="Z3058" i="24"/>
  <c r="X3057" i="24"/>
  <c r="W3057" i="24"/>
  <c r="U3057" i="24" s="1"/>
  <c r="Z3056" i="24"/>
  <c r="X3053" i="24"/>
  <c r="W3053" i="24"/>
  <c r="U3053" i="24" s="1"/>
  <c r="Z3052" i="24"/>
  <c r="X3051" i="24"/>
  <c r="W3051" i="24"/>
  <c r="U3051" i="24" s="1"/>
  <c r="Z3050" i="24"/>
  <c r="AI3050" i="24" s="1"/>
  <c r="AL3050" i="24" s="1"/>
  <c r="X3047" i="24"/>
  <c r="W3047" i="24"/>
  <c r="U3047" i="24" s="1"/>
  <c r="X3043" i="24"/>
  <c r="W3043" i="24"/>
  <c r="U3043" i="24" s="1"/>
  <c r="Z3042" i="24"/>
  <c r="W3039" i="24"/>
  <c r="U3039" i="24" s="1"/>
  <c r="X3039" i="24"/>
  <c r="Z3038" i="24"/>
  <c r="W3037" i="24"/>
  <c r="U3037" i="24" s="1"/>
  <c r="X3037" i="24"/>
  <c r="Z3036" i="24"/>
  <c r="Z3034" i="24"/>
  <c r="W3033" i="24"/>
  <c r="U3033" i="24" s="1"/>
  <c r="X3033" i="24"/>
  <c r="Z3032" i="24"/>
  <c r="W3031" i="24"/>
  <c r="U3031" i="24" s="1"/>
  <c r="X3031" i="24"/>
  <c r="Z3030" i="24"/>
  <c r="W3029" i="24"/>
  <c r="U3029" i="24" s="1"/>
  <c r="X3029" i="24"/>
  <c r="W3027" i="24"/>
  <c r="U3027" i="24" s="1"/>
  <c r="X3027" i="24"/>
  <c r="Z3026" i="24"/>
  <c r="Z3024" i="24"/>
  <c r="W3021" i="24"/>
  <c r="U3021" i="24" s="1"/>
  <c r="X3021" i="24"/>
  <c r="Z3020" i="24"/>
  <c r="W3019" i="24"/>
  <c r="U3019" i="24" s="1"/>
  <c r="X3019" i="24"/>
  <c r="W3017" i="24"/>
  <c r="U3017" i="24" s="1"/>
  <c r="X3017" i="24"/>
  <c r="Z3016" i="24"/>
  <c r="W3013" i="24"/>
  <c r="U3013" i="24" s="1"/>
  <c r="X3013" i="24"/>
  <c r="W3009" i="24"/>
  <c r="U3009" i="24" s="1"/>
  <c r="X3009" i="24"/>
  <c r="Z3008" i="24"/>
  <c r="W3005" i="24"/>
  <c r="U3005" i="24" s="1"/>
  <c r="X3005" i="24"/>
  <c r="W3003" i="24"/>
  <c r="U3003" i="24" s="1"/>
  <c r="X3003" i="24"/>
  <c r="Z3002" i="24"/>
  <c r="AI3002" i="24" s="1"/>
  <c r="AL3002" i="24" s="1"/>
  <c r="Z3000" i="24"/>
  <c r="W2997" i="24"/>
  <c r="U2997" i="24" s="1"/>
  <c r="X2997" i="24"/>
  <c r="Z2996" i="24"/>
  <c r="Z2990" i="24"/>
  <c r="W2987" i="24"/>
  <c r="U2987" i="24" s="1"/>
  <c r="X2987" i="24"/>
  <c r="Z2986" i="24"/>
  <c r="Z2984" i="24"/>
  <c r="W2983" i="24"/>
  <c r="U2983" i="24" s="1"/>
  <c r="X2983" i="24"/>
  <c r="Z2982" i="24"/>
  <c r="AI2982" i="24" s="1"/>
  <c r="AL2982" i="24" s="1"/>
  <c r="W2977" i="24"/>
  <c r="U2977" i="24" s="1"/>
  <c r="X2977" i="24"/>
  <c r="Z2976" i="24"/>
  <c r="Z2972" i="24"/>
  <c r="Z2970" i="24"/>
  <c r="W2969" i="24"/>
  <c r="U2969" i="24" s="1"/>
  <c r="X2969" i="24"/>
  <c r="W2967" i="24"/>
  <c r="U2967" i="24" s="1"/>
  <c r="X2967" i="24"/>
  <c r="Z2966" i="24"/>
  <c r="AI2966" i="24" s="1"/>
  <c r="AL2966" i="24" s="1"/>
  <c r="W2965" i="24"/>
  <c r="U2965" i="24" s="1"/>
  <c r="X2965" i="24"/>
  <c r="W2963" i="24"/>
  <c r="U2963" i="24" s="1"/>
  <c r="X2963" i="24"/>
  <c r="W2959" i="24"/>
  <c r="U2959" i="24" s="1"/>
  <c r="X2959" i="24"/>
  <c r="Z2958" i="24"/>
  <c r="W2957" i="24"/>
  <c r="U2957" i="24" s="1"/>
  <c r="X2957" i="24"/>
  <c r="Z2956" i="24"/>
  <c r="W2955" i="24"/>
  <c r="U2955" i="24" s="1"/>
  <c r="X2955" i="24"/>
  <c r="Z2954" i="24"/>
  <c r="X2950" i="24"/>
  <c r="W2950" i="24"/>
  <c r="U2950" i="24" s="1"/>
  <c r="Z2949" i="24"/>
  <c r="AI2949" i="24" s="1"/>
  <c r="AL2949" i="24" s="1"/>
  <c r="Z2947" i="24"/>
  <c r="X2944" i="24"/>
  <c r="W2944" i="24"/>
  <c r="U2944" i="24" s="1"/>
  <c r="Z2943" i="24"/>
  <c r="X2940" i="24"/>
  <c r="W2940" i="24"/>
  <c r="U2940" i="24" s="1"/>
  <c r="Z2939" i="24"/>
  <c r="X2936" i="24"/>
  <c r="W2936" i="24"/>
  <c r="U2936" i="24" s="1"/>
  <c r="Z2935" i="24"/>
  <c r="X2932" i="24"/>
  <c r="W2932" i="24"/>
  <c r="U2932" i="24" s="1"/>
  <c r="X2926" i="24"/>
  <c r="W2926" i="24"/>
  <c r="U2926" i="24" s="1"/>
  <c r="Z2925" i="24"/>
  <c r="AI2925" i="24" s="1"/>
  <c r="AL2925" i="24" s="1"/>
  <c r="Z2921" i="24"/>
  <c r="AI2921" i="24" s="1"/>
  <c r="AL2921" i="24" s="1"/>
  <c r="Z2917" i="24"/>
  <c r="AI2917" i="24" s="1"/>
  <c r="AL2917" i="24" s="1"/>
  <c r="X2916" i="24"/>
  <c r="W2916" i="24"/>
  <c r="U2916" i="24" s="1"/>
  <c r="Z2915" i="24"/>
  <c r="X2914" i="24"/>
  <c r="W2914" i="24"/>
  <c r="U2914" i="24" s="1"/>
  <c r="Z2913" i="24"/>
  <c r="AI2913" i="24" s="1"/>
  <c r="AL2913" i="24" s="1"/>
  <c r="X2910" i="24"/>
  <c r="W2910" i="24"/>
  <c r="U2910" i="24" s="1"/>
  <c r="Z2907" i="24"/>
  <c r="X2902" i="24"/>
  <c r="W2902" i="24"/>
  <c r="U2902" i="24" s="1"/>
  <c r="Z2901" i="24"/>
  <c r="AI2901" i="24" s="1"/>
  <c r="AL2901" i="24" s="1"/>
  <c r="X2900" i="24"/>
  <c r="W2900" i="24"/>
  <c r="U2900" i="24" s="1"/>
  <c r="Z2899" i="24"/>
  <c r="X2898" i="24"/>
  <c r="W2898" i="24"/>
  <c r="U2898" i="24" s="1"/>
  <c r="Z2897" i="24"/>
  <c r="AI2897" i="24" s="1"/>
  <c r="AL2897" i="24" s="1"/>
  <c r="X2894" i="24"/>
  <c r="W2894" i="24"/>
  <c r="U2894" i="24" s="1"/>
  <c r="Z2893" i="24"/>
  <c r="AI2893" i="24" s="1"/>
  <c r="AL2893" i="24" s="1"/>
  <c r="X2890" i="24"/>
  <c r="W2890" i="24"/>
  <c r="U2890" i="24" s="1"/>
  <c r="Z2889" i="24"/>
  <c r="AI2889" i="24" s="1"/>
  <c r="AL2889" i="24" s="1"/>
  <c r="X2886" i="24"/>
  <c r="W2886" i="24"/>
  <c r="U2886" i="24" s="1"/>
  <c r="Z2885" i="24"/>
  <c r="AI2885" i="24" s="1"/>
  <c r="AL2885" i="24" s="1"/>
  <c r="Z2883" i="24"/>
  <c r="X2882" i="24"/>
  <c r="W2882" i="24"/>
  <c r="U2882" i="24" s="1"/>
  <c r="X2880" i="24"/>
  <c r="W2880" i="24"/>
  <c r="U2880" i="24" s="1"/>
  <c r="Z2879" i="24"/>
  <c r="Z2877" i="24"/>
  <c r="AI2877" i="24" s="1"/>
  <c r="AL2877" i="24" s="1"/>
  <c r="Z2875" i="24"/>
  <c r="X2874" i="24"/>
  <c r="W2874" i="24"/>
  <c r="U2874" i="24" s="1"/>
  <c r="Z2873" i="24"/>
  <c r="AI2873" i="24" s="1"/>
  <c r="AL2873" i="24" s="1"/>
  <c r="X2870" i="24"/>
  <c r="W2870" i="24"/>
  <c r="U2870" i="24" s="1"/>
  <c r="Z2869" i="24"/>
  <c r="X2868" i="24"/>
  <c r="W2868" i="24"/>
  <c r="U2868" i="24" s="1"/>
  <c r="Z2867" i="24"/>
  <c r="X2866" i="24"/>
  <c r="W2866" i="24"/>
  <c r="U2866" i="24" s="1"/>
  <c r="Z2865" i="24"/>
  <c r="AI2865" i="24" s="1"/>
  <c r="AL2865" i="24" s="1"/>
  <c r="X2864" i="24"/>
  <c r="W2864" i="24"/>
  <c r="U2864" i="24" s="1"/>
  <c r="Z2863" i="24"/>
  <c r="Z2861" i="24"/>
  <c r="AI2861" i="24" s="1"/>
  <c r="AL2861" i="24" s="1"/>
  <c r="Z2857" i="24"/>
  <c r="X2856" i="24"/>
  <c r="W2856" i="24"/>
  <c r="U2856" i="24" s="1"/>
  <c r="Z2855" i="24"/>
  <c r="Z2853" i="24"/>
  <c r="AI2853" i="24" s="1"/>
  <c r="AL2853" i="24" s="1"/>
  <c r="X2852" i="24"/>
  <c r="W2852" i="24"/>
  <c r="U2852" i="24" s="1"/>
  <c r="Z2851" i="24"/>
  <c r="Z2847" i="24"/>
  <c r="X2846" i="24"/>
  <c r="W2846" i="24"/>
  <c r="U2846" i="24" s="1"/>
  <c r="Z2845" i="24"/>
  <c r="AI2845" i="24" s="1"/>
  <c r="AL2845" i="24" s="1"/>
  <c r="X2838" i="24"/>
  <c r="W2838" i="24"/>
  <c r="U2838" i="24" s="1"/>
  <c r="Z2837" i="24"/>
  <c r="AI2837" i="24" s="1"/>
  <c r="AL2837" i="24" s="1"/>
  <c r="X2836" i="24"/>
  <c r="W2836" i="24"/>
  <c r="U2836" i="24" s="1"/>
  <c r="Z2835" i="24"/>
  <c r="X2834" i="24"/>
  <c r="W2834" i="24"/>
  <c r="U2834" i="24" s="1"/>
  <c r="Z2833" i="24"/>
  <c r="AI2833" i="24" s="1"/>
  <c r="AL2833" i="24" s="1"/>
  <c r="X2832" i="24"/>
  <c r="W2832" i="24"/>
  <c r="U2832" i="24" s="1"/>
  <c r="Z2831" i="24"/>
  <c r="X2830" i="24"/>
  <c r="W2830" i="24"/>
  <c r="U2830" i="24" s="1"/>
  <c r="Z2829" i="24"/>
  <c r="AI2829" i="24" s="1"/>
  <c r="AL2829" i="24" s="1"/>
  <c r="X2828" i="24"/>
  <c r="W2828" i="24"/>
  <c r="U2828" i="24" s="1"/>
  <c r="Z2827" i="24"/>
  <c r="Z2825" i="24"/>
  <c r="AI2825" i="24" s="1"/>
  <c r="AL2825" i="24" s="1"/>
  <c r="X2824" i="24"/>
  <c r="W2824" i="24"/>
  <c r="U2824" i="24" s="1"/>
  <c r="Z2823" i="24"/>
  <c r="X2822" i="24"/>
  <c r="W2822" i="24"/>
  <c r="U2822" i="24" s="1"/>
  <c r="Z2821" i="24"/>
  <c r="AI2821" i="24" s="1"/>
  <c r="AL2821" i="24" s="1"/>
  <c r="X2820" i="24"/>
  <c r="W2820" i="24"/>
  <c r="U2820" i="24" s="1"/>
  <c r="X2814" i="24"/>
  <c r="W2814" i="24"/>
  <c r="U2814" i="24" s="1"/>
  <c r="Z2813" i="24"/>
  <c r="AI2813" i="24" s="1"/>
  <c r="AL2813" i="24" s="1"/>
  <c r="X2810" i="24"/>
  <c r="W2810" i="24"/>
  <c r="U2810" i="24" s="1"/>
  <c r="Z2807" i="24"/>
  <c r="X2806" i="24"/>
  <c r="W2806" i="24"/>
  <c r="U2806" i="24" s="1"/>
  <c r="Z2805" i="24"/>
  <c r="X2804" i="24"/>
  <c r="W2804" i="24"/>
  <c r="U2804" i="24" s="1"/>
  <c r="Z2803" i="24"/>
  <c r="X2800" i="24"/>
  <c r="W2800" i="24"/>
  <c r="U2800" i="24" s="1"/>
  <c r="Z2799" i="24"/>
  <c r="Z2797" i="24"/>
  <c r="AI2797" i="24" s="1"/>
  <c r="AL2797" i="24" s="1"/>
  <c r="X2792" i="24"/>
  <c r="W2792" i="24"/>
  <c r="U2792" i="24" s="1"/>
  <c r="X2790" i="24"/>
  <c r="W2790" i="24"/>
  <c r="U2790" i="24" s="1"/>
  <c r="X2788" i="24"/>
  <c r="W2788" i="24"/>
  <c r="U2788" i="24" s="1"/>
  <c r="Z2787" i="24"/>
  <c r="X2786" i="24"/>
  <c r="W2786" i="24"/>
  <c r="U2786" i="24" s="1"/>
  <c r="Z2785" i="24"/>
  <c r="X2784" i="24"/>
  <c r="W2784" i="24"/>
  <c r="U2784" i="24" s="1"/>
  <c r="Z2783" i="24"/>
  <c r="X2780" i="24"/>
  <c r="W2780" i="24"/>
  <c r="U2780" i="24" s="1"/>
  <c r="X2778" i="24"/>
  <c r="W2778" i="24"/>
  <c r="U2778" i="24" s="1"/>
  <c r="X2776" i="24"/>
  <c r="W2776" i="24"/>
  <c r="U2776" i="24" s="1"/>
  <c r="Z2775" i="24"/>
  <c r="X2774" i="24"/>
  <c r="W2774" i="24"/>
  <c r="U2774" i="24" s="1"/>
  <c r="X2772" i="24"/>
  <c r="W2772" i="24"/>
  <c r="U2772" i="24" s="1"/>
  <c r="X2770" i="24"/>
  <c r="W2770" i="24"/>
  <c r="U2770" i="24" s="1"/>
  <c r="Z2769" i="24"/>
  <c r="AI2769" i="24" s="1"/>
  <c r="AL2769" i="24" s="1"/>
  <c r="X2768" i="24"/>
  <c r="W2768" i="24"/>
  <c r="U2768" i="24" s="1"/>
  <c r="W2765" i="24"/>
  <c r="U2765" i="24" s="1"/>
  <c r="X2765" i="24"/>
  <c r="Z2764" i="24"/>
  <c r="W2763" i="24"/>
  <c r="U2763" i="24" s="1"/>
  <c r="X2763" i="24"/>
  <c r="Z2762" i="24"/>
  <c r="W2761" i="24"/>
  <c r="U2761" i="24" s="1"/>
  <c r="X2761" i="24"/>
  <c r="Z2760" i="24"/>
  <c r="W2759" i="24"/>
  <c r="U2759" i="24" s="1"/>
  <c r="X2759" i="24"/>
  <c r="Z2758" i="24"/>
  <c r="W2757" i="24"/>
  <c r="U2757" i="24" s="1"/>
  <c r="X2757" i="24"/>
  <c r="W2755" i="24"/>
  <c r="U2755" i="24" s="1"/>
  <c r="X2755" i="24"/>
  <c r="Z2754" i="24"/>
  <c r="W2753" i="24"/>
  <c r="U2753" i="24" s="1"/>
  <c r="X2753" i="24"/>
  <c r="W2751" i="24"/>
  <c r="U2751" i="24" s="1"/>
  <c r="X2751" i="24"/>
  <c r="W2747" i="24"/>
  <c r="U2747" i="24" s="1"/>
  <c r="X2747" i="24"/>
  <c r="Z2746" i="24"/>
  <c r="AI2746" i="24" s="1"/>
  <c r="AL2746" i="24" s="1"/>
  <c r="W2745" i="24"/>
  <c r="U2745" i="24" s="1"/>
  <c r="X2745" i="24"/>
  <c r="Z2744" i="24"/>
  <c r="W2743" i="24"/>
  <c r="U2743" i="24" s="1"/>
  <c r="X2743" i="24"/>
  <c r="Z2742" i="24"/>
  <c r="W2741" i="24"/>
  <c r="U2741" i="24" s="1"/>
  <c r="X2741" i="24"/>
  <c r="W2739" i="24"/>
  <c r="U2739" i="24" s="1"/>
  <c r="X2739" i="24"/>
  <c r="W2735" i="24"/>
  <c r="U2735" i="24" s="1"/>
  <c r="X2735" i="24"/>
  <c r="Z2734" i="24"/>
  <c r="W2731" i="24"/>
  <c r="U2731" i="24" s="1"/>
  <c r="X2731" i="24"/>
  <c r="Z2730" i="24"/>
  <c r="Z2728" i="24"/>
  <c r="W2727" i="24"/>
  <c r="U2727" i="24" s="1"/>
  <c r="X2727" i="24"/>
  <c r="Z2726" i="24"/>
  <c r="W2725" i="24"/>
  <c r="U2725" i="24" s="1"/>
  <c r="X2725" i="24"/>
  <c r="Z2724" i="24"/>
  <c r="W2723" i="24"/>
  <c r="U2723" i="24" s="1"/>
  <c r="X2723" i="24"/>
  <c r="Z2722" i="24"/>
  <c r="W2719" i="24"/>
  <c r="U2719" i="24" s="1"/>
  <c r="X2719" i="24"/>
  <c r="Z2718" i="24"/>
  <c r="AI2718" i="24" s="1"/>
  <c r="AL2718" i="24" s="1"/>
  <c r="W2715" i="24"/>
  <c r="U2715" i="24" s="1"/>
  <c r="X2715" i="24"/>
  <c r="Z2714" i="24"/>
  <c r="Z2712" i="24"/>
  <c r="Z2710" i="24"/>
  <c r="AI2710" i="24" s="1"/>
  <c r="AL2710" i="24" s="1"/>
  <c r="W2709" i="24"/>
  <c r="U2709" i="24" s="1"/>
  <c r="X2709" i="24"/>
  <c r="Z2708" i="24"/>
  <c r="W2707" i="24"/>
  <c r="U2707" i="24" s="1"/>
  <c r="X2707" i="24"/>
  <c r="Z2706" i="24"/>
  <c r="W2705" i="24"/>
  <c r="U2705" i="24" s="1"/>
  <c r="X2705" i="24"/>
  <c r="Z2704" i="24"/>
  <c r="W2703" i="24"/>
  <c r="U2703" i="24" s="1"/>
  <c r="X2703" i="24"/>
  <c r="W2701" i="24"/>
  <c r="U2701" i="24" s="1"/>
  <c r="X2701" i="24"/>
  <c r="Z2700" i="24"/>
  <c r="W2699" i="24"/>
  <c r="U2699" i="24" s="1"/>
  <c r="X2699" i="24"/>
  <c r="Z2698" i="24"/>
  <c r="W2693" i="24"/>
  <c r="U2693" i="24" s="1"/>
  <c r="X2693" i="24"/>
  <c r="Z2692" i="24"/>
  <c r="W2691" i="24"/>
  <c r="U2691" i="24" s="1"/>
  <c r="X2691" i="24"/>
  <c r="Z2690" i="24"/>
  <c r="W2687" i="24"/>
  <c r="U2687" i="24" s="1"/>
  <c r="X2687" i="24"/>
  <c r="Z2686" i="24"/>
  <c r="Z2684" i="24"/>
  <c r="W2679" i="24"/>
  <c r="U2679" i="24" s="1"/>
  <c r="X2679" i="24"/>
  <c r="Z2676" i="24"/>
  <c r="W2675" i="24"/>
  <c r="U2675" i="24" s="1"/>
  <c r="X2675" i="24"/>
  <c r="Z2674" i="24"/>
  <c r="W2673" i="24"/>
  <c r="U2673" i="24" s="1"/>
  <c r="X2673" i="24"/>
  <c r="Z2672" i="24"/>
  <c r="W2671" i="24"/>
  <c r="U2671" i="24" s="1"/>
  <c r="X2671" i="24"/>
  <c r="Z2670" i="24"/>
  <c r="W2667" i="24"/>
  <c r="U2667" i="24" s="1"/>
  <c r="X2667" i="24"/>
  <c r="W2665" i="24"/>
  <c r="U2665" i="24" s="1"/>
  <c r="X2665" i="24"/>
  <c r="Z2664" i="24"/>
  <c r="W2661" i="24"/>
  <c r="U2661" i="24" s="1"/>
  <c r="X2661" i="24"/>
  <c r="Z2660" i="24"/>
  <c r="W2653" i="24"/>
  <c r="U2653" i="24" s="1"/>
  <c r="X2653" i="24"/>
  <c r="W2651" i="24"/>
  <c r="U2651" i="24" s="1"/>
  <c r="X2651" i="24"/>
  <c r="Z2650" i="24"/>
  <c r="AI2650" i="24" s="1"/>
  <c r="AL2650" i="24" s="1"/>
  <c r="W2645" i="24"/>
  <c r="U2645" i="24" s="1"/>
  <c r="X2645" i="24"/>
  <c r="Z2644" i="24"/>
  <c r="W2641" i="24"/>
  <c r="U2641" i="24" s="1"/>
  <c r="X2641" i="24"/>
  <c r="Z2640" i="24"/>
  <c r="W2637" i="24"/>
  <c r="U2637" i="24" s="1"/>
  <c r="X2637" i="24"/>
  <c r="Z2636" i="24"/>
  <c r="W2635" i="24"/>
  <c r="U2635" i="24" s="1"/>
  <c r="X2635" i="24"/>
  <c r="Z2634" i="24"/>
  <c r="AI2634" i="24" s="1"/>
  <c r="AL2634" i="24" s="1"/>
  <c r="W2633" i="24"/>
  <c r="U2633" i="24" s="1"/>
  <c r="X2633" i="24"/>
  <c r="W2631" i="24"/>
  <c r="U2631" i="24" s="1"/>
  <c r="X2631" i="24"/>
  <c r="Z2630" i="24"/>
  <c r="AI2630" i="24" s="1"/>
  <c r="AL2630" i="24" s="1"/>
  <c r="Z2628" i="24"/>
  <c r="W2627" i="24"/>
  <c r="U2627" i="24" s="1"/>
  <c r="X2627" i="24"/>
  <c r="Z2626" i="24"/>
  <c r="W2625" i="24"/>
  <c r="U2625" i="24" s="1"/>
  <c r="X2625" i="24"/>
  <c r="Z2624" i="24"/>
  <c r="W2623" i="24"/>
  <c r="U2623" i="24" s="1"/>
  <c r="X2623" i="24"/>
  <c r="Z2622" i="24"/>
  <c r="W2621" i="24"/>
  <c r="U2621" i="24" s="1"/>
  <c r="X2621" i="24"/>
  <c r="Z2620" i="24"/>
  <c r="W2619" i="24"/>
  <c r="U2619" i="24" s="1"/>
  <c r="X2619" i="24"/>
  <c r="Z2618" i="24"/>
  <c r="AI2618" i="24" s="1"/>
  <c r="AL2618" i="24" s="1"/>
  <c r="W2617" i="24"/>
  <c r="U2617" i="24" s="1"/>
  <c r="X2617" i="24"/>
  <c r="W2615" i="24"/>
  <c r="U2615" i="24" s="1"/>
  <c r="X2615" i="24"/>
  <c r="W2613" i="24"/>
  <c r="U2613" i="24" s="1"/>
  <c r="X2613" i="24"/>
  <c r="Z2612" i="24"/>
  <c r="W2611" i="24"/>
  <c r="U2611" i="24" s="1"/>
  <c r="X2611" i="24"/>
  <c r="W2609" i="24"/>
  <c r="U2609" i="24" s="1"/>
  <c r="X2609" i="24"/>
  <c r="Z2608" i="24"/>
  <c r="W2605" i="24"/>
  <c r="U2605" i="24" s="1"/>
  <c r="X2605" i="24"/>
  <c r="Z2604" i="24"/>
  <c r="Z2602" i="24"/>
  <c r="AI2602" i="24" s="1"/>
  <c r="AL2602" i="24" s="1"/>
  <c r="W2599" i="24"/>
  <c r="U2599" i="24" s="1"/>
  <c r="X2599" i="24"/>
  <c r="Z2598" i="24"/>
  <c r="AI2598" i="24" s="1"/>
  <c r="AL2598" i="24" s="1"/>
  <c r="Z2596" i="24"/>
  <c r="W2591" i="24"/>
  <c r="U2591" i="24" s="1"/>
  <c r="X2591" i="24"/>
  <c r="W2589" i="24"/>
  <c r="U2589" i="24" s="1"/>
  <c r="X2589" i="24"/>
  <c r="Z2588" i="24"/>
  <c r="Z2586" i="24"/>
  <c r="AI2586" i="24" s="1"/>
  <c r="AL2586" i="24" s="1"/>
  <c r="Z2584" i="24"/>
  <c r="Z2582" i="24"/>
  <c r="AI2582" i="24" s="1"/>
  <c r="AL2582" i="24" s="1"/>
  <c r="W2579" i="24"/>
  <c r="U2579" i="24" s="1"/>
  <c r="X2579" i="24"/>
  <c r="Z2578" i="24"/>
  <c r="W2577" i="24"/>
  <c r="U2577" i="24" s="1"/>
  <c r="X2577" i="24"/>
  <c r="Z2576" i="24"/>
  <c r="W2573" i="24"/>
  <c r="U2573" i="24" s="1"/>
  <c r="X2573" i="24"/>
  <c r="Z2572" i="24"/>
  <c r="W2571" i="24"/>
  <c r="U2571" i="24" s="1"/>
  <c r="X2571" i="24"/>
  <c r="Z2570" i="24"/>
  <c r="AI2570" i="24" s="1"/>
  <c r="AL2570" i="24" s="1"/>
  <c r="W2569" i="24"/>
  <c r="U2569" i="24" s="1"/>
  <c r="X2569" i="24"/>
  <c r="Z2568" i="24"/>
  <c r="Z2566" i="24"/>
  <c r="AI2566" i="24" s="1"/>
  <c r="AL2566" i="24" s="1"/>
  <c r="W2565" i="24"/>
  <c r="U2565" i="24" s="1"/>
  <c r="X2565" i="24"/>
  <c r="Z2564" i="24"/>
  <c r="W2559" i="24"/>
  <c r="U2559" i="24" s="1"/>
  <c r="X2559" i="24"/>
  <c r="Z2558" i="24"/>
  <c r="AI2558" i="24" s="1"/>
  <c r="AL2558" i="24" s="1"/>
  <c r="W2555" i="24"/>
  <c r="U2555" i="24" s="1"/>
  <c r="X2555" i="24"/>
  <c r="W2549" i="24"/>
  <c r="U2549" i="24" s="1"/>
  <c r="X2549" i="24"/>
  <c r="Z2546" i="24"/>
  <c r="Z2544" i="24"/>
  <c r="W2543" i="24"/>
  <c r="U2543" i="24" s="1"/>
  <c r="X2543" i="24"/>
  <c r="Z2542" i="24"/>
  <c r="AI2542" i="24" s="1"/>
  <c r="AL2542" i="24" s="1"/>
  <c r="W2535" i="24"/>
  <c r="U2535" i="24" s="1"/>
  <c r="X2535" i="24"/>
  <c r="W2533" i="24"/>
  <c r="U2533" i="24" s="1"/>
  <c r="X2533" i="24"/>
  <c r="Z2532" i="24"/>
  <c r="W2531" i="24"/>
  <c r="U2531" i="24" s="1"/>
  <c r="X2531" i="24"/>
  <c r="Z2530" i="24"/>
  <c r="W2529" i="24"/>
  <c r="U2529" i="24" s="1"/>
  <c r="X2529" i="24"/>
  <c r="Z2528" i="24"/>
  <c r="W2525" i="24"/>
  <c r="U2525" i="24" s="1"/>
  <c r="X2525" i="24"/>
  <c r="Z2524" i="24"/>
  <c r="Z2522" i="24"/>
  <c r="W2521" i="24"/>
  <c r="U2521" i="24" s="1"/>
  <c r="X2521" i="24"/>
  <c r="Z2520" i="24"/>
  <c r="W2519" i="24"/>
  <c r="U2519" i="24" s="1"/>
  <c r="X2519" i="24"/>
  <c r="Z2518" i="24"/>
  <c r="W2517" i="24"/>
  <c r="U2517" i="24" s="1"/>
  <c r="X2517" i="24"/>
  <c r="Z2516" i="24"/>
  <c r="W2515" i="24"/>
  <c r="U2515" i="24" s="1"/>
  <c r="X2515" i="24"/>
  <c r="Z2514" i="24"/>
  <c r="W2513" i="24"/>
  <c r="U2513" i="24" s="1"/>
  <c r="X2513" i="24"/>
  <c r="Z2512" i="24"/>
  <c r="Z2510" i="24"/>
  <c r="AI2510" i="24" s="1"/>
  <c r="AL2510" i="24" s="1"/>
  <c r="W2509" i="24"/>
  <c r="U2509" i="24" s="1"/>
  <c r="X2509" i="24"/>
  <c r="Z2508" i="24"/>
  <c r="W2505" i="24"/>
  <c r="U2505" i="24" s="1"/>
  <c r="X2505" i="24"/>
  <c r="Z2504" i="24"/>
  <c r="W2501" i="24"/>
  <c r="U2501" i="24" s="1"/>
  <c r="X2501" i="24"/>
  <c r="Z2500" i="24"/>
  <c r="W2499" i="24"/>
  <c r="U2499" i="24" s="1"/>
  <c r="X2499" i="24"/>
  <c r="Z2498" i="24"/>
  <c r="Z2496" i="24"/>
  <c r="W2495" i="24"/>
  <c r="U2495" i="24" s="1"/>
  <c r="X2495" i="24"/>
  <c r="W2493" i="24"/>
  <c r="U2493" i="24" s="1"/>
  <c r="X2493" i="24"/>
  <c r="W2491" i="24"/>
  <c r="U2491" i="24" s="1"/>
  <c r="X2491" i="24"/>
  <c r="Z2490" i="24"/>
  <c r="W2489" i="24"/>
  <c r="U2489" i="24" s="1"/>
  <c r="X2489" i="24"/>
  <c r="Z2488" i="24"/>
  <c r="W2483" i="24"/>
  <c r="U2483" i="24" s="1"/>
  <c r="X2483" i="24"/>
  <c r="Z2482" i="24"/>
  <c r="W2479" i="24"/>
  <c r="U2479" i="24" s="1"/>
  <c r="X2479" i="24"/>
  <c r="Z2478" i="24"/>
  <c r="AI2478" i="24" s="1"/>
  <c r="AL2478" i="24" s="1"/>
  <c r="W2477" i="24"/>
  <c r="U2477" i="24" s="1"/>
  <c r="X2477" i="24"/>
  <c r="Z2476" i="24"/>
  <c r="W2471" i="24"/>
  <c r="U2471" i="24" s="1"/>
  <c r="X2471" i="24"/>
  <c r="Z2470" i="24"/>
  <c r="W2469" i="24"/>
  <c r="U2469" i="24" s="1"/>
  <c r="X2469" i="24"/>
  <c r="Z2468" i="24"/>
  <c r="W2463" i="24"/>
  <c r="U2463" i="24" s="1"/>
  <c r="X2463" i="24"/>
  <c r="Z2462" i="24"/>
  <c r="AI2462" i="24" s="1"/>
  <c r="AL2462" i="24" s="1"/>
  <c r="Z2460" i="24"/>
  <c r="W2459" i="24"/>
  <c r="U2459" i="24" s="1"/>
  <c r="X2459" i="24"/>
  <c r="Z2458" i="24"/>
  <c r="W2457" i="24"/>
  <c r="U2457" i="24" s="1"/>
  <c r="X2457" i="24"/>
  <c r="Z2456" i="24"/>
  <c r="W2455" i="24"/>
  <c r="U2455" i="24" s="1"/>
  <c r="X2455" i="24"/>
  <c r="Z2454" i="24"/>
  <c r="W2453" i="24"/>
  <c r="U2453" i="24" s="1"/>
  <c r="X2453" i="24"/>
  <c r="Z2452" i="24"/>
  <c r="W2451" i="24"/>
  <c r="U2451" i="24" s="1"/>
  <c r="X2451" i="24"/>
  <c r="Z2450" i="24"/>
  <c r="W2449" i="24"/>
  <c r="U2449" i="24" s="1"/>
  <c r="X2449" i="24"/>
  <c r="Z2448" i="24"/>
  <c r="W2447" i="24"/>
  <c r="U2447" i="24" s="1"/>
  <c r="X2447" i="24"/>
  <c r="Z2446" i="24"/>
  <c r="AI2446" i="24" s="1"/>
  <c r="AL2446" i="24" s="1"/>
  <c r="W2445" i="24"/>
  <c r="U2445" i="24" s="1"/>
  <c r="X2445" i="24"/>
  <c r="Z2444" i="24"/>
  <c r="W2443" i="24"/>
  <c r="U2443" i="24" s="1"/>
  <c r="X2443" i="24"/>
  <c r="Z2442" i="24"/>
  <c r="W2441" i="24"/>
  <c r="U2441" i="24" s="1"/>
  <c r="X2441" i="24"/>
  <c r="Z2440" i="24"/>
  <c r="W2437" i="24"/>
  <c r="U2437" i="24" s="1"/>
  <c r="X2437" i="24"/>
  <c r="Z2436" i="24"/>
  <c r="W2433" i="24"/>
  <c r="U2433" i="24" s="1"/>
  <c r="X2433" i="24"/>
  <c r="Z2432" i="24"/>
  <c r="W2431" i="24"/>
  <c r="U2431" i="24" s="1"/>
  <c r="X2431" i="24"/>
  <c r="Z2430" i="24"/>
  <c r="AI2430" i="24" s="1"/>
  <c r="AL2430" i="24" s="1"/>
  <c r="W2429" i="24"/>
  <c r="U2429" i="24" s="1"/>
  <c r="X2429" i="24"/>
  <c r="Z2428" i="24"/>
  <c r="W2427" i="24"/>
  <c r="U2427" i="24" s="1"/>
  <c r="X2427" i="24"/>
  <c r="Z2426" i="24"/>
  <c r="W2425" i="24"/>
  <c r="U2425" i="24" s="1"/>
  <c r="X2425" i="24"/>
  <c r="Z2424" i="24"/>
  <c r="W2421" i="24"/>
  <c r="U2421" i="24" s="1"/>
  <c r="X2421" i="24"/>
  <c r="Z2420" i="24"/>
  <c r="W2417" i="24"/>
  <c r="U2417" i="24" s="1"/>
  <c r="X2417" i="24"/>
  <c r="Z2416" i="24"/>
  <c r="W2415" i="24"/>
  <c r="U2415" i="24" s="1"/>
  <c r="X2415" i="24"/>
  <c r="Z2414" i="24"/>
  <c r="AI2414" i="24" s="1"/>
  <c r="AL2414" i="24" s="1"/>
  <c r="W2407" i="24"/>
  <c r="U2407" i="24" s="1"/>
  <c r="X2407" i="24"/>
  <c r="Z2406" i="24"/>
  <c r="Z2402" i="24"/>
  <c r="W2401" i="24"/>
  <c r="U2401" i="24" s="1"/>
  <c r="X2401" i="24"/>
  <c r="Z2400" i="24"/>
  <c r="W2399" i="24"/>
  <c r="U2399" i="24" s="1"/>
  <c r="X2399" i="24"/>
  <c r="Z2398" i="24"/>
  <c r="W2391" i="24"/>
  <c r="U2391" i="24" s="1"/>
  <c r="X2391" i="24"/>
  <c r="Z2390" i="24"/>
  <c r="W2387" i="24"/>
  <c r="U2387" i="24" s="1"/>
  <c r="X2387" i="24"/>
  <c r="Z2386" i="24"/>
  <c r="W2385" i="24"/>
  <c r="U2385" i="24" s="1"/>
  <c r="X2385" i="24"/>
  <c r="W2381" i="24"/>
  <c r="U2381" i="24" s="1"/>
  <c r="X2381" i="24"/>
  <c r="W2379" i="24"/>
  <c r="U2379" i="24" s="1"/>
  <c r="X2379" i="24"/>
  <c r="Z2378" i="24"/>
  <c r="W2375" i="24"/>
  <c r="U2375" i="24" s="1"/>
  <c r="X2375" i="24"/>
  <c r="W2373" i="24"/>
  <c r="U2373" i="24" s="1"/>
  <c r="X2373" i="24"/>
  <c r="Z2372" i="24"/>
  <c r="W2371" i="24"/>
  <c r="U2371" i="24" s="1"/>
  <c r="X2371" i="24"/>
  <c r="Z2370" i="24"/>
  <c r="W2369" i="24"/>
  <c r="U2369" i="24" s="1"/>
  <c r="X2369" i="24"/>
  <c r="W2367" i="24"/>
  <c r="U2367" i="24" s="1"/>
  <c r="X2367" i="24"/>
  <c r="Z2366" i="24"/>
  <c r="W2361" i="24"/>
  <c r="U2361" i="24" s="1"/>
  <c r="X2361" i="24"/>
  <c r="Z2360" i="24"/>
  <c r="W2357" i="24"/>
  <c r="U2357" i="24" s="1"/>
  <c r="X2357" i="24"/>
  <c r="Z2356" i="24"/>
  <c r="Z2354" i="24"/>
  <c r="W2353" i="24"/>
  <c r="U2353" i="24" s="1"/>
  <c r="X2353" i="24"/>
  <c r="Z2352" i="24"/>
  <c r="W2351" i="24"/>
  <c r="U2351" i="24" s="1"/>
  <c r="X2351" i="24"/>
  <c r="Z2350" i="24"/>
  <c r="W2349" i="24"/>
  <c r="U2349" i="24" s="1"/>
  <c r="X2349" i="24"/>
  <c r="W2347" i="24"/>
  <c r="U2347" i="24" s="1"/>
  <c r="X2347" i="24"/>
  <c r="W2345" i="24"/>
  <c r="U2345" i="24" s="1"/>
  <c r="X2345" i="24"/>
  <c r="Z2344" i="24"/>
  <c r="W2341" i="24"/>
  <c r="U2341" i="24" s="1"/>
  <c r="X2341" i="24"/>
  <c r="W2339" i="24"/>
  <c r="U2339" i="24" s="1"/>
  <c r="X2339" i="24"/>
  <c r="W2335" i="24"/>
  <c r="U2335" i="24" s="1"/>
  <c r="X2335" i="24"/>
  <c r="Z2334" i="24"/>
  <c r="W2333" i="24"/>
  <c r="U2333" i="24" s="1"/>
  <c r="X2333" i="24"/>
  <c r="Z2332" i="24"/>
  <c r="W2329" i="24"/>
  <c r="U2329" i="24" s="1"/>
  <c r="X2329" i="24"/>
  <c r="W2327" i="24"/>
  <c r="U2327" i="24" s="1"/>
  <c r="X2327" i="24"/>
  <c r="Z2326" i="24"/>
  <c r="W2325" i="24"/>
  <c r="U2325" i="24" s="1"/>
  <c r="X2325" i="24"/>
  <c r="W2323" i="24"/>
  <c r="U2323" i="24" s="1"/>
  <c r="X2323" i="24"/>
  <c r="Z2322" i="24"/>
  <c r="W2321" i="24"/>
  <c r="U2321" i="24" s="1"/>
  <c r="X2321" i="24"/>
  <c r="Z2320" i="24"/>
  <c r="W2319" i="24"/>
  <c r="U2319" i="24" s="1"/>
  <c r="X2319" i="24"/>
  <c r="Z2318" i="24"/>
  <c r="Z2314" i="24"/>
  <c r="W2313" i="24"/>
  <c r="U2313" i="24" s="1"/>
  <c r="X2313" i="24"/>
  <c r="Z2312" i="24"/>
  <c r="W2311" i="24"/>
  <c r="U2311" i="24" s="1"/>
  <c r="X2311" i="24"/>
  <c r="Z2310" i="24"/>
  <c r="W2309" i="24"/>
  <c r="U2309" i="24" s="1"/>
  <c r="X2309" i="24"/>
  <c r="Z2308" i="24"/>
  <c r="W2303" i="24"/>
  <c r="U2303" i="24" s="1"/>
  <c r="X2303" i="24"/>
  <c r="Z2302" i="24"/>
  <c r="W2299" i="24"/>
  <c r="U2299" i="24" s="1"/>
  <c r="X2299" i="24"/>
  <c r="W2295" i="24"/>
  <c r="U2295" i="24" s="1"/>
  <c r="X2295" i="24"/>
  <c r="Z2294" i="24"/>
  <c r="W2293" i="24"/>
  <c r="U2293" i="24" s="1"/>
  <c r="X2293" i="24"/>
  <c r="Z2292" i="24"/>
  <c r="W2287" i="24"/>
  <c r="U2287" i="24" s="1"/>
  <c r="X2287" i="24"/>
  <c r="Z2286" i="24"/>
  <c r="Z2282" i="24"/>
  <c r="AI2282" i="24" s="1"/>
  <c r="AL2282" i="24" s="1"/>
  <c r="Z2280" i="24"/>
  <c r="W2279" i="24"/>
  <c r="U2279" i="24" s="1"/>
  <c r="X2279" i="24"/>
  <c r="Z2278" i="24"/>
  <c r="W2275" i="24"/>
  <c r="U2275" i="24" s="1"/>
  <c r="X2275" i="24"/>
  <c r="Z2274" i="24"/>
  <c r="W2273" i="24"/>
  <c r="U2273" i="24" s="1"/>
  <c r="X2273" i="24"/>
  <c r="W2271" i="24"/>
  <c r="U2271" i="24" s="1"/>
  <c r="X2271" i="24"/>
  <c r="Z2270" i="24"/>
  <c r="W2269" i="24"/>
  <c r="U2269" i="24" s="1"/>
  <c r="X2269" i="24"/>
  <c r="Z2268" i="24"/>
  <c r="W2267" i="24"/>
  <c r="U2267" i="24" s="1"/>
  <c r="X2267" i="24"/>
  <c r="Z2266" i="24"/>
  <c r="AI2266" i="24" s="1"/>
  <c r="AL2266" i="24" s="1"/>
  <c r="W2263" i="24"/>
  <c r="U2263" i="24" s="1"/>
  <c r="X2263" i="24"/>
  <c r="W2261" i="24"/>
  <c r="U2261" i="24" s="1"/>
  <c r="X2261" i="24"/>
  <c r="Z2260" i="24"/>
  <c r="Z2250" i="24"/>
  <c r="AI2250" i="24" s="1"/>
  <c r="AL2250" i="24" s="1"/>
  <c r="W2249" i="24"/>
  <c r="U2249" i="24" s="1"/>
  <c r="X2249" i="24"/>
  <c r="Z2248" i="24"/>
  <c r="W2247" i="24"/>
  <c r="U2247" i="24" s="1"/>
  <c r="X2247" i="24"/>
  <c r="W2245" i="24"/>
  <c r="U2245" i="24" s="1"/>
  <c r="X2245" i="24"/>
  <c r="Z2244" i="24"/>
  <c r="W2239" i="24"/>
  <c r="U2239" i="24" s="1"/>
  <c r="X2239" i="24"/>
  <c r="Z2238" i="24"/>
  <c r="W2237" i="24"/>
  <c r="U2237" i="24" s="1"/>
  <c r="X2237" i="24"/>
  <c r="Z2234" i="24"/>
  <c r="AI2234" i="24" s="1"/>
  <c r="AL2234" i="24" s="1"/>
  <c r="Z2232" i="24"/>
  <c r="W2229" i="24"/>
  <c r="U2229" i="24" s="1"/>
  <c r="X2229" i="24"/>
  <c r="W2227" i="24"/>
  <c r="U2227" i="24" s="1"/>
  <c r="X2227" i="24"/>
  <c r="Z2226" i="24"/>
  <c r="W2225" i="24"/>
  <c r="U2225" i="24" s="1"/>
  <c r="X2225" i="24"/>
  <c r="Z2224" i="24"/>
  <c r="W2221" i="24"/>
  <c r="U2221" i="24" s="1"/>
  <c r="X2221" i="24"/>
  <c r="Z2220" i="24"/>
  <c r="W2215" i="24"/>
  <c r="U2215" i="24" s="1"/>
  <c r="X2215" i="24"/>
  <c r="Z2214" i="24"/>
  <c r="W2213" i="24"/>
  <c r="U2213" i="24" s="1"/>
  <c r="X2213" i="24"/>
  <c r="Z2212" i="24"/>
  <c r="W2207" i="24"/>
  <c r="U2207" i="24" s="1"/>
  <c r="X2207" i="24"/>
  <c r="Z2206" i="24"/>
  <c r="Z2204" i="24"/>
  <c r="W2203" i="24"/>
  <c r="U2203" i="24" s="1"/>
  <c r="X2203" i="24"/>
  <c r="Z2202" i="24"/>
  <c r="AI2202" i="24" s="1"/>
  <c r="AL2202" i="24" s="1"/>
  <c r="W2201" i="24"/>
  <c r="U2201" i="24" s="1"/>
  <c r="X2201" i="24"/>
  <c r="Z2200" i="24"/>
  <c r="W2197" i="24"/>
  <c r="U2197" i="24" s="1"/>
  <c r="X2197" i="24"/>
  <c r="W2195" i="24"/>
  <c r="U2195" i="24" s="1"/>
  <c r="X2195" i="24"/>
  <c r="W2193" i="24"/>
  <c r="U2193" i="24" s="1"/>
  <c r="X2193" i="24"/>
  <c r="Z2192" i="24"/>
  <c r="Z2190" i="24"/>
  <c r="AI2190" i="24" s="1"/>
  <c r="AL2190" i="24" s="1"/>
  <c r="W2189" i="24"/>
  <c r="U2189" i="24" s="1"/>
  <c r="X2189" i="24"/>
  <c r="Z2188" i="24"/>
  <c r="W2187" i="24"/>
  <c r="U2187" i="24" s="1"/>
  <c r="X2187" i="24"/>
  <c r="Z2186" i="24"/>
  <c r="W2185" i="24"/>
  <c r="U2185" i="24" s="1"/>
  <c r="X2185" i="24"/>
  <c r="Z2184" i="24"/>
  <c r="W2183" i="24"/>
  <c r="U2183" i="24" s="1"/>
  <c r="X2183" i="24"/>
  <c r="Z2182" i="24"/>
  <c r="AI2182" i="24" s="1"/>
  <c r="AL2182" i="24" s="1"/>
  <c r="W2181" i="24"/>
  <c r="U2181" i="24" s="1"/>
  <c r="X2181" i="24"/>
  <c r="Z2180" i="24"/>
  <c r="W2177" i="24"/>
  <c r="U2177" i="24" s="1"/>
  <c r="X2177" i="24"/>
  <c r="Z2176" i="24"/>
  <c r="W2175" i="24"/>
  <c r="U2175" i="24" s="1"/>
  <c r="X2175" i="24"/>
  <c r="Z2174" i="24"/>
  <c r="W2171" i="24"/>
  <c r="U2171" i="24" s="1"/>
  <c r="X2171" i="24"/>
  <c r="Z2170" i="24"/>
  <c r="AI2170" i="24" s="1"/>
  <c r="AL2170" i="24" s="1"/>
  <c r="W2169" i="24"/>
  <c r="U2169" i="24" s="1"/>
  <c r="X2169" i="24"/>
  <c r="Z2168" i="24"/>
  <c r="Z2166" i="24"/>
  <c r="AI2166" i="24" s="1"/>
  <c r="AL2166" i="24" s="1"/>
  <c r="Z2164" i="24"/>
  <c r="W2159" i="24"/>
  <c r="U2159" i="24" s="1"/>
  <c r="X2159" i="24"/>
  <c r="W2157" i="24"/>
  <c r="U2157" i="24" s="1"/>
  <c r="X2157" i="24"/>
  <c r="Z2156" i="24"/>
  <c r="W2153" i="24"/>
  <c r="U2153" i="24" s="1"/>
  <c r="X2153" i="24"/>
  <c r="Z2152" i="24"/>
  <c r="W2151" i="24"/>
  <c r="U2151" i="24" s="1"/>
  <c r="X2151" i="24"/>
  <c r="Z2150" i="24"/>
  <c r="AI2150" i="24" s="1"/>
  <c r="AL2150" i="24" s="1"/>
  <c r="W2147" i="24"/>
  <c r="U2147" i="24" s="1"/>
  <c r="X2147" i="24"/>
  <c r="Z2146" i="24"/>
  <c r="W2145" i="24"/>
  <c r="U2145" i="24" s="1"/>
  <c r="X2145" i="24"/>
  <c r="Z2144" i="24"/>
  <c r="W2141" i="24"/>
  <c r="U2141" i="24" s="1"/>
  <c r="X2141" i="24"/>
  <c r="Z2140" i="24"/>
  <c r="W2139" i="24"/>
  <c r="U2139" i="24" s="1"/>
  <c r="X2139" i="24"/>
  <c r="Z2138" i="24"/>
  <c r="AI2138" i="24" s="1"/>
  <c r="AL2138" i="24" s="1"/>
  <c r="W2137" i="24"/>
  <c r="U2137" i="24" s="1"/>
  <c r="X2137" i="24"/>
  <c r="W2135" i="24"/>
  <c r="U2135" i="24" s="1"/>
  <c r="X2135" i="24"/>
  <c r="W2133" i="24"/>
  <c r="U2133" i="24" s="1"/>
  <c r="X2133" i="24"/>
  <c r="W2129" i="24"/>
  <c r="U2129" i="24" s="1"/>
  <c r="X2129" i="24"/>
  <c r="W2125" i="24"/>
  <c r="U2125" i="24" s="1"/>
  <c r="X2125" i="24"/>
  <c r="Z2124" i="24"/>
  <c r="Z2122" i="24"/>
  <c r="W2121" i="24"/>
  <c r="U2121" i="24" s="1"/>
  <c r="X2121" i="24"/>
  <c r="Z2120" i="24"/>
  <c r="W2119" i="24"/>
  <c r="U2119" i="24" s="1"/>
  <c r="X2119" i="24"/>
  <c r="Z2118" i="24"/>
  <c r="Z2116" i="24"/>
  <c r="W2115" i="24"/>
  <c r="U2115" i="24" s="1"/>
  <c r="X2115" i="24"/>
  <c r="Z2114" i="24"/>
  <c r="W2113" i="24"/>
  <c r="U2113" i="24" s="1"/>
  <c r="X2113" i="24"/>
  <c r="Z2112" i="24"/>
  <c r="W2109" i="24"/>
  <c r="U2109" i="24" s="1"/>
  <c r="X2109" i="24"/>
  <c r="Z2108" i="24"/>
  <c r="Z2102" i="24"/>
  <c r="Z2100" i="24"/>
  <c r="W2095" i="24"/>
  <c r="U2095" i="24" s="1"/>
  <c r="X2095" i="24"/>
  <c r="W2093" i="24"/>
  <c r="U2093" i="24" s="1"/>
  <c r="X2093" i="24"/>
  <c r="Z2092" i="24"/>
  <c r="Z2090" i="24"/>
  <c r="AI2090" i="24" s="1"/>
  <c r="AL2090" i="24" s="1"/>
  <c r="X2088" i="24"/>
  <c r="W2088" i="24"/>
  <c r="U2088" i="24" s="1"/>
  <c r="Z2087" i="24"/>
  <c r="X2086" i="24"/>
  <c r="W2086" i="24"/>
  <c r="U2086" i="24" s="1"/>
  <c r="X2084" i="24"/>
  <c r="W2084" i="24"/>
  <c r="U2084" i="24" s="1"/>
  <c r="Z2083" i="24"/>
  <c r="Z2079" i="24"/>
  <c r="Z2077" i="24"/>
  <c r="AI2077" i="24" s="1"/>
  <c r="AL2077" i="24" s="1"/>
  <c r="Z2075" i="24"/>
  <c r="Z2073" i="24"/>
  <c r="AI2073" i="24" s="1"/>
  <c r="AL2073" i="24" s="1"/>
  <c r="Z2072" i="24"/>
  <c r="W2069" i="24"/>
  <c r="U2069" i="24" s="1"/>
  <c r="X2069" i="24"/>
  <c r="Z2068" i="24"/>
  <c r="Z2066" i="24"/>
  <c r="W2065" i="24"/>
  <c r="U2065" i="24" s="1"/>
  <c r="X2065" i="24"/>
  <c r="Z2064" i="24"/>
  <c r="W2063" i="24"/>
  <c r="U2063" i="24" s="1"/>
  <c r="X2063" i="24"/>
  <c r="Z2062" i="24"/>
  <c r="W2061" i="24"/>
  <c r="U2061" i="24" s="1"/>
  <c r="X2061" i="24"/>
  <c r="Z2060" i="24"/>
  <c r="W2059" i="24"/>
  <c r="U2059" i="24" s="1"/>
  <c r="X2059" i="24"/>
  <c r="Z2058" i="24"/>
  <c r="AI2058" i="24" s="1"/>
  <c r="AL2058" i="24" s="1"/>
  <c r="W2057" i="24"/>
  <c r="U2057" i="24" s="1"/>
  <c r="X2057" i="24"/>
  <c r="Z2056" i="24"/>
  <c r="W2055" i="24"/>
  <c r="U2055" i="24" s="1"/>
  <c r="X2055" i="24"/>
  <c r="Z2054" i="24"/>
  <c r="W2051" i="24"/>
  <c r="U2051" i="24" s="1"/>
  <c r="X2051" i="24"/>
  <c r="W2049" i="24"/>
  <c r="U2049" i="24" s="1"/>
  <c r="X2049" i="24"/>
  <c r="Z2048" i="24"/>
  <c r="W2045" i="24"/>
  <c r="U2045" i="24" s="1"/>
  <c r="X2045" i="24"/>
  <c r="Z2044" i="24"/>
  <c r="W2043" i="24"/>
  <c r="U2043" i="24" s="1"/>
  <c r="X2043" i="24"/>
  <c r="Z2042" i="24"/>
  <c r="AI2042" i="24" s="1"/>
  <c r="AL2042" i="24" s="1"/>
  <c r="W2041" i="24"/>
  <c r="U2041" i="24" s="1"/>
  <c r="X2041" i="24"/>
  <c r="Z2040" i="24"/>
  <c r="W2039" i="24"/>
  <c r="U2039" i="24" s="1"/>
  <c r="X2039" i="24"/>
  <c r="Z2038" i="24"/>
  <c r="AI2038" i="24" s="1"/>
  <c r="AL2038" i="24" s="1"/>
  <c r="W2037" i="24"/>
  <c r="U2037" i="24" s="1"/>
  <c r="X2037" i="24"/>
  <c r="Z2036" i="24"/>
  <c r="W2035" i="24"/>
  <c r="U2035" i="24" s="1"/>
  <c r="X2035" i="24"/>
  <c r="Z2032" i="24"/>
  <c r="W2029" i="24"/>
  <c r="U2029" i="24" s="1"/>
  <c r="X2029" i="24"/>
  <c r="W2027" i="24"/>
  <c r="U2027" i="24" s="1"/>
  <c r="X2027" i="24"/>
  <c r="Z2026" i="24"/>
  <c r="AI2026" i="24" s="1"/>
  <c r="AL2026" i="24" s="1"/>
  <c r="W2025" i="24"/>
  <c r="U2025" i="24" s="1"/>
  <c r="X2025" i="24"/>
  <c r="Z2024" i="24"/>
  <c r="Z2022" i="24"/>
  <c r="AI2022" i="24" s="1"/>
  <c r="AL2022" i="24" s="1"/>
  <c r="W2021" i="24"/>
  <c r="U2021" i="24" s="1"/>
  <c r="X2021" i="24"/>
  <c r="Z2020" i="24"/>
  <c r="W2019" i="24"/>
  <c r="U2019" i="24" s="1"/>
  <c r="X2019" i="24"/>
  <c r="Z2018" i="24"/>
  <c r="W2017" i="24"/>
  <c r="U2017" i="24" s="1"/>
  <c r="X2017" i="24"/>
  <c r="W2015" i="24"/>
  <c r="U2015" i="24" s="1"/>
  <c r="X2015" i="24"/>
  <c r="Z2014" i="24"/>
  <c r="W2013" i="24"/>
  <c r="U2013" i="24" s="1"/>
  <c r="X2013" i="24"/>
  <c r="Z2012" i="24"/>
  <c r="W2011" i="24"/>
  <c r="U2011" i="24" s="1"/>
  <c r="X2011" i="24"/>
  <c r="Z2010" i="24"/>
  <c r="AI2010" i="24" s="1"/>
  <c r="AL2010" i="24" s="1"/>
  <c r="W2007" i="24"/>
  <c r="U2007" i="24" s="1"/>
  <c r="X2007" i="24"/>
  <c r="Z2006" i="24"/>
  <c r="AI2006" i="24" s="1"/>
  <c r="AL2006" i="24" s="1"/>
  <c r="W2005" i="24"/>
  <c r="U2005" i="24" s="1"/>
  <c r="X2005" i="24"/>
  <c r="Z2004" i="24"/>
  <c r="Z2002" i="24"/>
  <c r="W2001" i="24"/>
  <c r="U2001" i="24" s="1"/>
  <c r="X2001" i="24"/>
  <c r="W1999" i="24"/>
  <c r="U1999" i="24" s="1"/>
  <c r="X1999" i="24"/>
  <c r="W1997" i="24"/>
  <c r="U1997" i="24" s="1"/>
  <c r="X1997" i="24"/>
  <c r="Z1996" i="24"/>
  <c r="W1995" i="24"/>
  <c r="U1995" i="24" s="1"/>
  <c r="X1995" i="24"/>
  <c r="Z1994" i="24"/>
  <c r="AI1994" i="24" s="1"/>
  <c r="AL1994" i="24" s="1"/>
  <c r="W1993" i="24"/>
  <c r="U1993" i="24" s="1"/>
  <c r="X1993" i="24"/>
  <c r="Z1991" i="24"/>
  <c r="X1990" i="24"/>
  <c r="W1990" i="24"/>
  <c r="U1990" i="24" s="1"/>
  <c r="W1989" i="24"/>
  <c r="U1989" i="24" s="1"/>
  <c r="X1989" i="24"/>
  <c r="Z1988" i="24"/>
  <c r="W1987" i="24"/>
  <c r="U1987" i="24" s="1"/>
  <c r="X1987" i="24"/>
  <c r="Z1986" i="24"/>
  <c r="Z1985" i="24"/>
  <c r="AI1985" i="24" s="1"/>
  <c r="AL1985" i="24" s="1"/>
  <c r="X1984" i="24"/>
  <c r="W1984" i="24"/>
  <c r="U1984" i="24" s="1"/>
  <c r="W1981" i="24"/>
  <c r="U1981" i="24" s="1"/>
  <c r="X1981" i="24"/>
  <c r="W1979" i="24"/>
  <c r="U1979" i="24" s="1"/>
  <c r="X1979" i="24"/>
  <c r="X1978" i="24"/>
  <c r="W1978" i="24"/>
  <c r="U1978" i="24" s="1"/>
  <c r="X1976" i="24"/>
  <c r="W1976" i="24"/>
  <c r="U1976" i="24" s="1"/>
  <c r="W1973" i="24"/>
  <c r="U1973" i="24" s="1"/>
  <c r="X1973" i="24"/>
  <c r="X1972" i="24"/>
  <c r="W1972" i="24"/>
  <c r="U1972" i="24" s="1"/>
  <c r="W1971" i="24"/>
  <c r="U1971" i="24" s="1"/>
  <c r="X1971" i="24"/>
  <c r="W1969" i="24"/>
  <c r="U1969" i="24" s="1"/>
  <c r="X1969" i="24"/>
  <c r="W1967" i="24"/>
  <c r="U1967" i="24" s="1"/>
  <c r="X1967" i="24"/>
  <c r="X1956" i="24"/>
  <c r="W1956" i="24"/>
  <c r="U1956" i="24" s="1"/>
  <c r="W1955" i="24"/>
  <c r="U1955" i="24" s="1"/>
  <c r="X1955" i="24"/>
  <c r="X1952" i="24"/>
  <c r="W1952" i="24"/>
  <c r="U1952" i="24" s="1"/>
  <c r="W1951" i="24"/>
  <c r="U1951" i="24" s="1"/>
  <c r="X1951" i="24"/>
  <c r="X1950" i="24"/>
  <c r="W1950" i="24"/>
  <c r="U1950" i="24" s="1"/>
  <c r="W1947" i="24"/>
  <c r="U1947" i="24" s="1"/>
  <c r="X1947" i="24"/>
  <c r="X1946" i="24"/>
  <c r="W1946" i="24"/>
  <c r="U1946" i="24" s="1"/>
  <c r="W1943" i="24"/>
  <c r="U1943" i="24" s="1"/>
  <c r="X1943" i="24"/>
  <c r="X1942" i="24"/>
  <c r="W1942" i="24"/>
  <c r="U1942" i="24" s="1"/>
  <c r="W1941" i="24"/>
  <c r="U1941" i="24" s="1"/>
  <c r="X1941" i="24"/>
  <c r="X1940" i="24"/>
  <c r="W1940" i="24"/>
  <c r="U1940" i="24" s="1"/>
  <c r="W1937" i="24"/>
  <c r="U1937" i="24" s="1"/>
  <c r="X1937" i="24"/>
  <c r="X1936" i="24"/>
  <c r="W1936" i="24"/>
  <c r="U1936" i="24" s="1"/>
  <c r="W1935" i="24"/>
  <c r="U1935" i="24" s="1"/>
  <c r="X1935" i="24"/>
  <c r="W1933" i="24"/>
  <c r="U1933" i="24" s="1"/>
  <c r="X1933" i="24"/>
  <c r="X1932" i="24"/>
  <c r="W1932" i="24"/>
  <c r="U1932" i="24" s="1"/>
  <c r="W1931" i="24"/>
  <c r="U1931" i="24" s="1"/>
  <c r="X1931" i="24"/>
  <c r="X1930" i="24"/>
  <c r="W1930" i="24"/>
  <c r="U1930" i="24" s="1"/>
  <c r="W1929" i="24"/>
  <c r="U1929" i="24" s="1"/>
  <c r="X1929" i="24"/>
  <c r="W1927" i="24"/>
  <c r="U1927" i="24" s="1"/>
  <c r="X1927" i="24"/>
  <c r="X1926" i="24"/>
  <c r="W1926" i="24"/>
  <c r="U1926" i="24" s="1"/>
  <c r="X1922" i="24"/>
  <c r="W1922" i="24"/>
  <c r="U1922" i="24" s="1"/>
  <c r="W1921" i="24"/>
  <c r="U1921" i="24" s="1"/>
  <c r="X1921" i="24"/>
  <c r="W1917" i="24"/>
  <c r="U1917" i="24" s="1"/>
  <c r="X1917" i="24"/>
  <c r="X1916" i="24"/>
  <c r="W1916" i="24"/>
  <c r="U1916" i="24" s="1"/>
  <c r="W1915" i="24"/>
  <c r="U1915" i="24" s="1"/>
  <c r="X1915" i="24"/>
  <c r="X1914" i="24"/>
  <c r="W1914" i="24"/>
  <c r="U1914" i="24" s="1"/>
  <c r="X1910" i="24"/>
  <c r="W1910" i="24"/>
  <c r="U1910" i="24" s="1"/>
  <c r="W1909" i="24"/>
  <c r="U1909" i="24" s="1"/>
  <c r="X1909" i="24"/>
  <c r="X1908" i="24"/>
  <c r="W1908" i="24"/>
  <c r="U1908" i="24" s="1"/>
  <c r="W1903" i="24"/>
  <c r="U1903" i="24" s="1"/>
  <c r="X1903" i="24"/>
  <c r="X1900" i="24"/>
  <c r="W1900" i="24"/>
  <c r="U1900" i="24" s="1"/>
  <c r="W1899" i="24"/>
  <c r="U1899" i="24" s="1"/>
  <c r="X1899" i="24"/>
  <c r="X1894" i="24"/>
  <c r="W1894" i="24"/>
  <c r="U1894" i="24" s="1"/>
  <c r="W1889" i="24"/>
  <c r="U1889" i="24" s="1"/>
  <c r="X1889" i="24"/>
  <c r="W1885" i="24"/>
  <c r="U1885" i="24" s="1"/>
  <c r="X1885" i="24"/>
  <c r="X1884" i="24"/>
  <c r="W1884" i="24"/>
  <c r="U1884" i="24" s="1"/>
  <c r="W1883" i="24"/>
  <c r="U1883" i="24" s="1"/>
  <c r="X1883" i="24"/>
  <c r="X1878" i="24"/>
  <c r="W1878" i="24"/>
  <c r="U1878" i="24" s="1"/>
  <c r="W1877" i="24"/>
  <c r="U1877" i="24" s="1"/>
  <c r="X1877" i="24"/>
  <c r="X1876" i="24"/>
  <c r="W1876" i="24"/>
  <c r="U1876" i="24" s="1"/>
  <c r="W1875" i="24"/>
  <c r="U1875" i="24" s="1"/>
  <c r="X1875" i="24"/>
  <c r="W1871" i="24"/>
  <c r="U1871" i="24" s="1"/>
  <c r="X1871" i="24"/>
  <c r="X1870" i="24"/>
  <c r="W1870" i="24"/>
  <c r="U1870" i="24" s="1"/>
  <c r="W1869" i="24"/>
  <c r="U1869" i="24" s="1"/>
  <c r="X1869" i="24"/>
  <c r="X1868" i="24"/>
  <c r="W1868" i="24"/>
  <c r="U1868" i="24" s="1"/>
  <c r="W1865" i="24"/>
  <c r="U1865" i="24" s="1"/>
  <c r="X1865" i="24"/>
  <c r="X1862" i="24"/>
  <c r="W1862" i="24"/>
  <c r="U1862" i="24" s="1"/>
  <c r="X1860" i="24"/>
  <c r="W1860" i="24"/>
  <c r="U1860" i="24" s="1"/>
  <c r="W1859" i="24"/>
  <c r="U1859" i="24" s="1"/>
  <c r="X1859" i="24"/>
  <c r="X1858" i="24"/>
  <c r="W1858" i="24"/>
  <c r="U1858" i="24" s="1"/>
  <c r="W1857" i="24"/>
  <c r="U1857" i="24" s="1"/>
  <c r="X1857" i="24"/>
  <c r="W1855" i="24"/>
  <c r="U1855" i="24" s="1"/>
  <c r="X1855" i="24"/>
  <c r="X1854" i="24"/>
  <c r="W1854" i="24"/>
  <c r="U1854" i="24" s="1"/>
  <c r="W1853" i="24"/>
  <c r="U1853" i="24" s="1"/>
  <c r="X1853" i="24"/>
  <c r="W1851" i="24"/>
  <c r="U1851" i="24" s="1"/>
  <c r="X1851" i="24"/>
  <c r="X1850" i="24"/>
  <c r="W1850" i="24"/>
  <c r="U1850" i="24" s="1"/>
  <c r="W1849" i="24"/>
  <c r="U1849" i="24" s="1"/>
  <c r="X1849" i="24"/>
  <c r="W1847" i="24"/>
  <c r="U1847" i="24" s="1"/>
  <c r="X1847" i="24"/>
  <c r="X1846" i="24"/>
  <c r="W1846" i="24"/>
  <c r="U1846" i="24" s="1"/>
  <c r="W1845" i="24"/>
  <c r="U1845" i="24" s="1"/>
  <c r="X1845" i="24"/>
  <c r="X1844" i="24"/>
  <c r="W1844" i="24"/>
  <c r="U1844" i="24" s="1"/>
  <c r="X1840" i="24"/>
  <c r="W1840" i="24"/>
  <c r="U1840" i="24" s="1"/>
  <c r="W1839" i="24"/>
  <c r="U1839" i="24" s="1"/>
  <c r="X1839" i="24"/>
  <c r="X1838" i="24"/>
  <c r="W1838" i="24"/>
  <c r="U1838" i="24" s="1"/>
  <c r="X1836" i="24"/>
  <c r="W1836" i="24"/>
  <c r="U1836" i="24" s="1"/>
  <c r="W1835" i="24"/>
  <c r="U1835" i="24" s="1"/>
  <c r="X1835" i="24"/>
  <c r="X1834" i="24"/>
  <c r="W1834" i="24"/>
  <c r="U1834" i="24" s="1"/>
  <c r="W1833" i="24"/>
  <c r="U1833" i="24" s="1"/>
  <c r="X1833" i="24"/>
  <c r="X1832" i="24"/>
  <c r="W1832" i="24"/>
  <c r="U1832" i="24" s="1"/>
  <c r="W1831" i="24"/>
  <c r="U1831" i="24" s="1"/>
  <c r="X1831" i="24"/>
  <c r="X1826" i="24"/>
  <c r="W1826" i="24"/>
  <c r="U1826" i="24" s="1"/>
  <c r="W1825" i="24"/>
  <c r="U1825" i="24" s="1"/>
  <c r="X1825" i="24"/>
  <c r="X1824" i="24"/>
  <c r="W1824" i="24"/>
  <c r="U1824" i="24" s="1"/>
  <c r="W1823" i="24"/>
  <c r="U1823" i="24" s="1"/>
  <c r="X1823" i="24"/>
  <c r="W1817" i="24"/>
  <c r="U1817" i="24" s="1"/>
  <c r="X1817" i="24"/>
  <c r="X1816" i="24"/>
  <c r="W1816" i="24"/>
  <c r="U1816" i="24" s="1"/>
  <c r="X1814" i="24"/>
  <c r="W1814" i="24"/>
  <c r="U1814" i="24" s="1"/>
  <c r="W1813" i="24"/>
  <c r="U1813" i="24" s="1"/>
  <c r="X1813" i="24"/>
  <c r="X1812" i="24"/>
  <c r="W1812" i="24"/>
  <c r="U1812" i="24" s="1"/>
  <c r="W1811" i="24"/>
  <c r="U1811" i="24" s="1"/>
  <c r="X1811" i="24"/>
  <c r="W1809" i="24"/>
  <c r="U1809" i="24" s="1"/>
  <c r="X1809" i="24"/>
  <c r="X1808" i="24"/>
  <c r="W1808" i="24"/>
  <c r="U1808" i="24" s="1"/>
  <c r="X1804" i="24"/>
  <c r="W1804" i="24"/>
  <c r="U1804" i="24" s="1"/>
  <c r="W1803" i="24"/>
  <c r="U1803" i="24" s="1"/>
  <c r="X1803" i="24"/>
  <c r="X1802" i="24"/>
  <c r="W1802" i="24"/>
  <c r="U1802" i="24" s="1"/>
  <c r="W1799" i="24"/>
  <c r="U1799" i="24" s="1"/>
  <c r="X1799" i="24"/>
  <c r="X1796" i="24"/>
  <c r="W1796" i="24"/>
  <c r="U1796" i="24" s="1"/>
  <c r="X1794" i="24"/>
  <c r="W1794" i="24"/>
  <c r="U1794" i="24" s="1"/>
  <c r="W1793" i="24"/>
  <c r="U1793" i="24" s="1"/>
  <c r="X1793" i="24"/>
  <c r="X1792" i="24"/>
  <c r="W1792" i="24"/>
  <c r="U1792" i="24" s="1"/>
  <c r="W1791" i="24"/>
  <c r="U1791" i="24" s="1"/>
  <c r="X1791" i="24"/>
  <c r="X1788" i="24"/>
  <c r="W1788" i="24"/>
  <c r="U1788" i="24" s="1"/>
  <c r="W1785" i="24"/>
  <c r="U1785" i="24" s="1"/>
  <c r="X1785" i="24"/>
  <c r="W1783" i="24"/>
  <c r="U1783" i="24" s="1"/>
  <c r="X1783" i="24"/>
  <c r="X1782" i="24"/>
  <c r="W1782" i="24"/>
  <c r="U1782" i="24" s="1"/>
  <c r="X1780" i="24"/>
  <c r="W1780" i="24"/>
  <c r="U1780" i="24" s="1"/>
  <c r="W1779" i="24"/>
  <c r="U1779" i="24" s="1"/>
  <c r="X1779" i="24"/>
  <c r="W1777" i="24"/>
  <c r="U1777" i="24" s="1"/>
  <c r="X1777" i="24"/>
  <c r="W1775" i="24"/>
  <c r="U1775" i="24" s="1"/>
  <c r="X1775" i="24"/>
  <c r="X1774" i="24"/>
  <c r="W1774" i="24"/>
  <c r="U1774" i="24" s="1"/>
  <c r="W1773" i="24"/>
  <c r="U1773" i="24" s="1"/>
  <c r="X1773" i="24"/>
  <c r="X1772" i="24"/>
  <c r="W1772" i="24"/>
  <c r="U1772" i="24" s="1"/>
  <c r="X1770" i="24"/>
  <c r="W1770" i="24"/>
  <c r="U1770" i="24" s="1"/>
  <c r="X1768" i="24"/>
  <c r="W1768" i="24"/>
  <c r="U1768" i="24" s="1"/>
  <c r="X1766" i="24"/>
  <c r="W1766" i="24"/>
  <c r="U1766" i="24" s="1"/>
  <c r="X1764" i="24"/>
  <c r="W1764" i="24"/>
  <c r="U1764" i="24" s="1"/>
  <c r="W1763" i="24"/>
  <c r="U1763" i="24" s="1"/>
  <c r="X1763" i="24"/>
  <c r="X1762" i="24"/>
  <c r="W1762" i="24"/>
  <c r="U1762" i="24" s="1"/>
  <c r="W1761" i="24"/>
  <c r="U1761" i="24" s="1"/>
  <c r="X1761" i="24"/>
  <c r="X1760" i="24"/>
  <c r="W1760" i="24"/>
  <c r="U1760" i="24" s="1"/>
  <c r="W1757" i="24"/>
  <c r="U1757" i="24" s="1"/>
  <c r="X1757" i="24"/>
  <c r="W1755" i="24"/>
  <c r="U1755" i="24" s="1"/>
  <c r="X1755" i="24"/>
  <c r="W1753" i="24"/>
  <c r="U1753" i="24" s="1"/>
  <c r="X1753" i="24"/>
  <c r="W1749" i="24"/>
  <c r="U1749" i="24" s="1"/>
  <c r="X1749" i="24"/>
  <c r="W1747" i="24"/>
  <c r="U1747" i="24" s="1"/>
  <c r="X1747" i="24"/>
  <c r="X1746" i="24"/>
  <c r="W1746" i="24"/>
  <c r="U1746" i="24" s="1"/>
  <c r="W1743" i="24"/>
  <c r="U1743" i="24" s="1"/>
  <c r="X1743" i="24"/>
  <c r="W1741" i="24"/>
  <c r="U1741" i="24" s="1"/>
  <c r="X1741" i="24"/>
  <c r="X1740" i="24"/>
  <c r="W1740" i="24"/>
  <c r="U1740" i="24" s="1"/>
  <c r="X1738" i="24"/>
  <c r="W1738" i="24"/>
  <c r="U1738" i="24" s="1"/>
  <c r="W1735" i="24"/>
  <c r="U1735" i="24" s="1"/>
  <c r="X1735" i="24"/>
  <c r="X1734" i="24"/>
  <c r="W1734" i="24"/>
  <c r="U1734" i="24" s="1"/>
  <c r="W1733" i="24"/>
  <c r="U1733" i="24" s="1"/>
  <c r="X1733" i="24"/>
  <c r="W1731" i="24"/>
  <c r="U1731" i="24" s="1"/>
  <c r="X1731" i="24"/>
  <c r="X1728" i="24"/>
  <c r="W1728" i="24"/>
  <c r="U1728" i="24" s="1"/>
  <c r="W1727" i="24"/>
  <c r="U1727" i="24" s="1"/>
  <c r="X1727" i="24"/>
  <c r="X1726" i="24"/>
  <c r="W1726" i="24"/>
  <c r="U1726" i="24" s="1"/>
  <c r="X1724" i="24"/>
  <c r="W1724" i="24"/>
  <c r="U1724" i="24" s="1"/>
  <c r="W1721" i="24"/>
  <c r="U1721" i="24" s="1"/>
  <c r="X1721" i="24"/>
  <c r="W1719" i="24"/>
  <c r="U1719" i="24" s="1"/>
  <c r="X1719" i="24"/>
  <c r="X1716" i="24"/>
  <c r="W1716" i="24"/>
  <c r="U1716" i="24" s="1"/>
  <c r="W1715" i="24"/>
  <c r="U1715" i="24" s="1"/>
  <c r="X1715" i="24"/>
  <c r="X1714" i="24"/>
  <c r="W1714" i="24"/>
  <c r="U1714" i="24" s="1"/>
  <c r="X1712" i="24"/>
  <c r="W1712" i="24"/>
  <c r="U1712" i="24" s="1"/>
  <c r="X1710" i="24"/>
  <c r="W1710" i="24"/>
  <c r="U1710" i="24" s="1"/>
  <c r="X1708" i="24"/>
  <c r="W1708" i="24"/>
  <c r="U1708" i="24" s="1"/>
  <c r="W1707" i="24"/>
  <c r="U1707" i="24" s="1"/>
  <c r="X1707" i="24"/>
  <c r="X1706" i="24"/>
  <c r="W1706" i="24"/>
  <c r="U1706" i="24" s="1"/>
  <c r="X1704" i="24"/>
  <c r="W1704" i="24"/>
  <c r="U1704" i="24" s="1"/>
  <c r="W1703" i="24"/>
  <c r="U1703" i="24" s="1"/>
  <c r="X1703" i="24"/>
  <c r="W1701" i="24"/>
  <c r="U1701" i="24" s="1"/>
  <c r="X1701" i="24"/>
  <c r="W1699" i="24"/>
  <c r="U1699" i="24" s="1"/>
  <c r="X1699" i="24"/>
  <c r="Z4004" i="24"/>
  <c r="X4003" i="24"/>
  <c r="W4003" i="24"/>
  <c r="U4003" i="24" s="1"/>
  <c r="Z4002" i="24"/>
  <c r="X4001" i="24"/>
  <c r="W4001" i="24"/>
  <c r="U4001" i="24" s="1"/>
  <c r="Z4000" i="24"/>
  <c r="X3999" i="24"/>
  <c r="W3999" i="24"/>
  <c r="U3999" i="24" s="1"/>
  <c r="Z3998" i="24"/>
  <c r="X3997" i="24"/>
  <c r="W3997" i="24"/>
  <c r="U3997" i="24" s="1"/>
  <c r="Z3996" i="24"/>
  <c r="W3995" i="24"/>
  <c r="U3995" i="24" s="1"/>
  <c r="X3995" i="24"/>
  <c r="Z3994" i="24"/>
  <c r="X3993" i="24"/>
  <c r="W3993" i="24"/>
  <c r="U3993" i="24" s="1"/>
  <c r="Z3992" i="24"/>
  <c r="X3991" i="24"/>
  <c r="W3991" i="24"/>
  <c r="U3991" i="24" s="1"/>
  <c r="Z3990" i="24"/>
  <c r="X3989" i="24"/>
  <c r="W3989" i="24"/>
  <c r="U3989" i="24" s="1"/>
  <c r="Z3988" i="24"/>
  <c r="X3987" i="24"/>
  <c r="W3987" i="24"/>
  <c r="U3987" i="24" s="1"/>
  <c r="Z3986" i="24"/>
  <c r="X3985" i="24"/>
  <c r="W3985" i="24"/>
  <c r="U3985" i="24" s="1"/>
  <c r="Z3984" i="24"/>
  <c r="W3983" i="24"/>
  <c r="U3983" i="24" s="1"/>
  <c r="X3983" i="24"/>
  <c r="Z3982" i="24"/>
  <c r="X3981" i="24"/>
  <c r="W3981" i="24"/>
  <c r="U3981" i="24" s="1"/>
  <c r="Z3980" i="24"/>
  <c r="X3979" i="24"/>
  <c r="W3979" i="24"/>
  <c r="U3979" i="24" s="1"/>
  <c r="Z3978" i="24"/>
  <c r="W3977" i="24"/>
  <c r="U3977" i="24" s="1"/>
  <c r="X3977" i="24"/>
  <c r="Z3976" i="24"/>
  <c r="X3975" i="24"/>
  <c r="W3975" i="24"/>
  <c r="U3975" i="24" s="1"/>
  <c r="Z3974" i="24"/>
  <c r="X3973" i="24"/>
  <c r="W3973" i="24"/>
  <c r="U3973" i="24" s="1"/>
  <c r="Z3972" i="24"/>
  <c r="X3971" i="24"/>
  <c r="W3971" i="24"/>
  <c r="U3971" i="24" s="1"/>
  <c r="Z3970" i="24"/>
  <c r="X3969" i="24"/>
  <c r="W3969" i="24"/>
  <c r="U3969" i="24" s="1"/>
  <c r="Z3968" i="24"/>
  <c r="X3967" i="24"/>
  <c r="W3967" i="24"/>
  <c r="U3967" i="24" s="1"/>
  <c r="Z3966" i="24"/>
  <c r="X3965" i="24"/>
  <c r="W3965" i="24"/>
  <c r="U3965" i="24" s="1"/>
  <c r="Z3964" i="24"/>
  <c r="X3963" i="24"/>
  <c r="W3963" i="24"/>
  <c r="U3963" i="24" s="1"/>
  <c r="Z3962" i="24"/>
  <c r="X3961" i="24"/>
  <c r="W3961" i="24"/>
  <c r="U3961" i="24" s="1"/>
  <c r="Z3960" i="24"/>
  <c r="X3959" i="24"/>
  <c r="W3959" i="24"/>
  <c r="U3959" i="24" s="1"/>
  <c r="Z3958" i="24"/>
  <c r="X3957" i="24"/>
  <c r="W3957" i="24"/>
  <c r="U3957" i="24" s="1"/>
  <c r="Z3956" i="24"/>
  <c r="W3955" i="24"/>
  <c r="U3955" i="24" s="1"/>
  <c r="X3955" i="24"/>
  <c r="Z3954" i="24"/>
  <c r="W3953" i="24"/>
  <c r="U3953" i="24" s="1"/>
  <c r="X3953" i="24"/>
  <c r="Z3952" i="24"/>
  <c r="X3951" i="24"/>
  <c r="W3951" i="24"/>
  <c r="U3951" i="24" s="1"/>
  <c r="Z3950" i="24"/>
  <c r="W3949" i="24"/>
  <c r="U3949" i="24" s="1"/>
  <c r="X3949" i="24"/>
  <c r="Z3948" i="24"/>
  <c r="W3947" i="24"/>
  <c r="U3947" i="24" s="1"/>
  <c r="X3947" i="24"/>
  <c r="Z3946" i="24"/>
  <c r="W3945" i="24"/>
  <c r="U3945" i="24" s="1"/>
  <c r="X3945" i="24"/>
  <c r="Z3944" i="24"/>
  <c r="W3943" i="24"/>
  <c r="U3943" i="24" s="1"/>
  <c r="X3943" i="24"/>
  <c r="Z3942" i="24"/>
  <c r="W3941" i="24"/>
  <c r="U3941" i="24" s="1"/>
  <c r="X3941" i="24"/>
  <c r="Z3940" i="24"/>
  <c r="W3939" i="24"/>
  <c r="U3939" i="24" s="1"/>
  <c r="X3939" i="24"/>
  <c r="Z3938" i="24"/>
  <c r="W3937" i="24"/>
  <c r="U3937" i="24" s="1"/>
  <c r="X3937" i="24"/>
  <c r="Z3936" i="24"/>
  <c r="W3935" i="24"/>
  <c r="U3935" i="24" s="1"/>
  <c r="X3935" i="24"/>
  <c r="Z3934" i="24"/>
  <c r="W3933" i="24"/>
  <c r="U3933" i="24" s="1"/>
  <c r="X3933" i="24"/>
  <c r="Z3932" i="24"/>
  <c r="W3931" i="24"/>
  <c r="U3931" i="24" s="1"/>
  <c r="X3931" i="24"/>
  <c r="Z3930" i="24"/>
  <c r="W3929" i="24"/>
  <c r="U3929" i="24" s="1"/>
  <c r="X3929" i="24"/>
  <c r="Z3928" i="24"/>
  <c r="W3927" i="24"/>
  <c r="U3927" i="24" s="1"/>
  <c r="X3927" i="24"/>
  <c r="Z3926" i="24"/>
  <c r="W3925" i="24"/>
  <c r="U3925" i="24" s="1"/>
  <c r="X3925" i="24"/>
  <c r="Z3924" i="24"/>
  <c r="W3923" i="24"/>
  <c r="U3923" i="24" s="1"/>
  <c r="X3923" i="24"/>
  <c r="Z3922" i="24"/>
  <c r="W3921" i="24"/>
  <c r="U3921" i="24" s="1"/>
  <c r="X3921" i="24"/>
  <c r="Z3920" i="24"/>
  <c r="W3919" i="24"/>
  <c r="U3919" i="24" s="1"/>
  <c r="X3919" i="24"/>
  <c r="Z3918" i="24"/>
  <c r="W3917" i="24"/>
  <c r="U3917" i="24" s="1"/>
  <c r="X3917" i="24"/>
  <c r="Z3916" i="24"/>
  <c r="W3915" i="24"/>
  <c r="U3915" i="24" s="1"/>
  <c r="X3915" i="24"/>
  <c r="Z3914" i="24"/>
  <c r="W3913" i="24"/>
  <c r="U3913" i="24" s="1"/>
  <c r="X3913" i="24"/>
  <c r="Z3912" i="24"/>
  <c r="W3911" i="24"/>
  <c r="U3911" i="24" s="1"/>
  <c r="X3911" i="24"/>
  <c r="Z3910" i="24"/>
  <c r="W3909" i="24"/>
  <c r="U3909" i="24" s="1"/>
  <c r="X3909" i="24"/>
  <c r="Z3908" i="24"/>
  <c r="W3907" i="24"/>
  <c r="U3907" i="24" s="1"/>
  <c r="X3907" i="24"/>
  <c r="Z3906" i="24"/>
  <c r="W3905" i="24"/>
  <c r="U3905" i="24" s="1"/>
  <c r="X3905" i="24"/>
  <c r="Z3904" i="24"/>
  <c r="W3903" i="24"/>
  <c r="U3903" i="24" s="1"/>
  <c r="X3903" i="24"/>
  <c r="Z3902" i="24"/>
  <c r="W3901" i="24"/>
  <c r="U3901" i="24" s="1"/>
  <c r="X3901" i="24"/>
  <c r="Z3900" i="24"/>
  <c r="W3899" i="24"/>
  <c r="U3899" i="24" s="1"/>
  <c r="X3899" i="24"/>
  <c r="Z3898" i="24"/>
  <c r="W3897" i="24"/>
  <c r="U3897" i="24" s="1"/>
  <c r="X3897" i="24"/>
  <c r="Z3896" i="24"/>
  <c r="W3895" i="24"/>
  <c r="U3895" i="24" s="1"/>
  <c r="X3895" i="24"/>
  <c r="Z3894" i="24"/>
  <c r="W3893" i="24"/>
  <c r="U3893" i="24" s="1"/>
  <c r="X3893" i="24"/>
  <c r="Z3892" i="24"/>
  <c r="W3891" i="24"/>
  <c r="U3891" i="24" s="1"/>
  <c r="X3891" i="24"/>
  <c r="Z3890" i="24"/>
  <c r="W3889" i="24"/>
  <c r="U3889" i="24" s="1"/>
  <c r="X3889" i="24"/>
  <c r="Z3888" i="24"/>
  <c r="W3887" i="24"/>
  <c r="U3887" i="24" s="1"/>
  <c r="X3887" i="24"/>
  <c r="Z3886" i="24"/>
  <c r="W3885" i="24"/>
  <c r="U3885" i="24" s="1"/>
  <c r="X3885" i="24"/>
  <c r="Z3884" i="24"/>
  <c r="W3883" i="24"/>
  <c r="U3883" i="24" s="1"/>
  <c r="X3883" i="24"/>
  <c r="Z3882" i="24"/>
  <c r="W3881" i="24"/>
  <c r="U3881" i="24" s="1"/>
  <c r="X3881" i="24"/>
  <c r="Z3880" i="24"/>
  <c r="W3879" i="24"/>
  <c r="U3879" i="24" s="1"/>
  <c r="X3879" i="24"/>
  <c r="Z3878" i="24"/>
  <c r="W3877" i="24"/>
  <c r="U3877" i="24" s="1"/>
  <c r="X3877" i="24"/>
  <c r="Z3876" i="24"/>
  <c r="W3875" i="24"/>
  <c r="U3875" i="24" s="1"/>
  <c r="X3875" i="24"/>
  <c r="Z3874" i="24"/>
  <c r="W3873" i="24"/>
  <c r="U3873" i="24" s="1"/>
  <c r="X3873" i="24"/>
  <c r="Z3872" i="24"/>
  <c r="W3871" i="24"/>
  <c r="U3871" i="24" s="1"/>
  <c r="X3871" i="24"/>
  <c r="Z3870" i="24"/>
  <c r="W3869" i="24"/>
  <c r="U3869" i="24" s="1"/>
  <c r="X3869" i="24"/>
  <c r="Z3868" i="24"/>
  <c r="W3867" i="24"/>
  <c r="U3867" i="24" s="1"/>
  <c r="X3867" i="24"/>
  <c r="Z3866" i="24"/>
  <c r="W3865" i="24"/>
  <c r="U3865" i="24" s="1"/>
  <c r="X3865" i="24"/>
  <c r="Z3864" i="24"/>
  <c r="W3863" i="24"/>
  <c r="U3863" i="24" s="1"/>
  <c r="X3863" i="24"/>
  <c r="Z3862" i="24"/>
  <c r="W3861" i="24"/>
  <c r="U3861" i="24" s="1"/>
  <c r="X3861" i="24"/>
  <c r="Z3860" i="24"/>
  <c r="W3859" i="24"/>
  <c r="U3859" i="24" s="1"/>
  <c r="X3859" i="24"/>
  <c r="Z3858" i="24"/>
  <c r="W3857" i="24"/>
  <c r="U3857" i="24" s="1"/>
  <c r="X3857" i="24"/>
  <c r="Z3856" i="24"/>
  <c r="W3855" i="24"/>
  <c r="U3855" i="24" s="1"/>
  <c r="X3855" i="24"/>
  <c r="Z3854" i="24"/>
  <c r="W3853" i="24"/>
  <c r="U3853" i="24" s="1"/>
  <c r="X3853" i="24"/>
  <c r="Z3852" i="24"/>
  <c r="W3851" i="24"/>
  <c r="U3851" i="24" s="1"/>
  <c r="X3851" i="24"/>
  <c r="Z3850" i="24"/>
  <c r="W3849" i="24"/>
  <c r="U3849" i="24" s="1"/>
  <c r="X3849" i="24"/>
  <c r="Z3848" i="24"/>
  <c r="W3847" i="24"/>
  <c r="U3847" i="24" s="1"/>
  <c r="X3847" i="24"/>
  <c r="Z3846" i="24"/>
  <c r="W3845" i="24"/>
  <c r="U3845" i="24" s="1"/>
  <c r="X3845" i="24"/>
  <c r="Z3844" i="24"/>
  <c r="W3843" i="24"/>
  <c r="U3843" i="24" s="1"/>
  <c r="X3843" i="24"/>
  <c r="Z3842" i="24"/>
  <c r="W3841" i="24"/>
  <c r="U3841" i="24" s="1"/>
  <c r="X3841" i="24"/>
  <c r="Z3840" i="24"/>
  <c r="W3839" i="24"/>
  <c r="U3839" i="24" s="1"/>
  <c r="X3839" i="24"/>
  <c r="Z3838" i="24"/>
  <c r="W3837" i="24"/>
  <c r="U3837" i="24" s="1"/>
  <c r="X3837" i="24"/>
  <c r="Z3836" i="24"/>
  <c r="W3835" i="24"/>
  <c r="U3835" i="24" s="1"/>
  <c r="X3835" i="24"/>
  <c r="Z3834" i="24"/>
  <c r="W3833" i="24"/>
  <c r="U3833" i="24" s="1"/>
  <c r="X3833" i="24"/>
  <c r="Z3832" i="24"/>
  <c r="W3831" i="24"/>
  <c r="U3831" i="24" s="1"/>
  <c r="X3831" i="24"/>
  <c r="Z3830" i="24"/>
  <c r="W3829" i="24"/>
  <c r="U3829" i="24" s="1"/>
  <c r="X3829" i="24"/>
  <c r="Z3828" i="24"/>
  <c r="W3827" i="24"/>
  <c r="U3827" i="24" s="1"/>
  <c r="X3827" i="24"/>
  <c r="Z3826" i="24"/>
  <c r="W3825" i="24"/>
  <c r="U3825" i="24" s="1"/>
  <c r="X3825" i="24"/>
  <c r="Z3824" i="24"/>
  <c r="W3823" i="24"/>
  <c r="U3823" i="24" s="1"/>
  <c r="X3823" i="24"/>
  <c r="X3822" i="24"/>
  <c r="W3822" i="24"/>
  <c r="U3822" i="24" s="1"/>
  <c r="W3821" i="24"/>
  <c r="U3821" i="24" s="1"/>
  <c r="X3821" i="24"/>
  <c r="X3820" i="24"/>
  <c r="W3820" i="24"/>
  <c r="U3820" i="24" s="1"/>
  <c r="W3819" i="24"/>
  <c r="U3819" i="24" s="1"/>
  <c r="X3819" i="24"/>
  <c r="X3818" i="24"/>
  <c r="W3818" i="24"/>
  <c r="U3818" i="24" s="1"/>
  <c r="W3817" i="24"/>
  <c r="U3817" i="24" s="1"/>
  <c r="X3817" i="24"/>
  <c r="X3816" i="24"/>
  <c r="W3816" i="24"/>
  <c r="U3816" i="24" s="1"/>
  <c r="W3815" i="24"/>
  <c r="U3815" i="24" s="1"/>
  <c r="X3815" i="24"/>
  <c r="X3814" i="24"/>
  <c r="W3814" i="24"/>
  <c r="U3814" i="24" s="1"/>
  <c r="W3813" i="24"/>
  <c r="U3813" i="24" s="1"/>
  <c r="X3813" i="24"/>
  <c r="X3812" i="24"/>
  <c r="W3812" i="24"/>
  <c r="U3812" i="24" s="1"/>
  <c r="W3811" i="24"/>
  <c r="U3811" i="24" s="1"/>
  <c r="X3811" i="24"/>
  <c r="X3810" i="24"/>
  <c r="W3810" i="24"/>
  <c r="U3810" i="24" s="1"/>
  <c r="W3809" i="24"/>
  <c r="U3809" i="24" s="1"/>
  <c r="X3809" i="24"/>
  <c r="X3808" i="24"/>
  <c r="W3808" i="24"/>
  <c r="U3808" i="24" s="1"/>
  <c r="W3807" i="24"/>
  <c r="U3807" i="24" s="1"/>
  <c r="X3807" i="24"/>
  <c r="X3806" i="24"/>
  <c r="W3806" i="24"/>
  <c r="U3806" i="24" s="1"/>
  <c r="W3805" i="24"/>
  <c r="U3805" i="24" s="1"/>
  <c r="X3805" i="24"/>
  <c r="X3804" i="24"/>
  <c r="W3804" i="24"/>
  <c r="U3804" i="24" s="1"/>
  <c r="W3803" i="24"/>
  <c r="U3803" i="24" s="1"/>
  <c r="X3803" i="24"/>
  <c r="X3802" i="24"/>
  <c r="W3802" i="24"/>
  <c r="U3802" i="24" s="1"/>
  <c r="W3801" i="24"/>
  <c r="U3801" i="24" s="1"/>
  <c r="X3801" i="24"/>
  <c r="X3800" i="24"/>
  <c r="W3800" i="24"/>
  <c r="U3800" i="24" s="1"/>
  <c r="W3799" i="24"/>
  <c r="U3799" i="24" s="1"/>
  <c r="X3799" i="24"/>
  <c r="X3798" i="24"/>
  <c r="W3798" i="24"/>
  <c r="U3798" i="24" s="1"/>
  <c r="W3797" i="24"/>
  <c r="U3797" i="24" s="1"/>
  <c r="X3797" i="24"/>
  <c r="X3796" i="24"/>
  <c r="W3796" i="24"/>
  <c r="U3796" i="24" s="1"/>
  <c r="Z3795" i="24"/>
  <c r="X3794" i="24"/>
  <c r="W3794" i="24"/>
  <c r="U3794" i="24" s="1"/>
  <c r="Z3793" i="24"/>
  <c r="X3792" i="24"/>
  <c r="W3792" i="24"/>
  <c r="U3792" i="24" s="1"/>
  <c r="Z3791" i="24"/>
  <c r="AI3791" i="24" s="1"/>
  <c r="AL3791" i="24" s="1"/>
  <c r="X3790" i="24"/>
  <c r="W3790" i="24"/>
  <c r="U3790" i="24" s="1"/>
  <c r="Z3789" i="24"/>
  <c r="X3788" i="24"/>
  <c r="W3788" i="24"/>
  <c r="U3788" i="24" s="1"/>
  <c r="Z3787" i="24"/>
  <c r="X3786" i="24"/>
  <c r="W3786" i="24"/>
  <c r="U3786" i="24" s="1"/>
  <c r="Z3785" i="24"/>
  <c r="AI3785" i="24" s="1"/>
  <c r="AL3785" i="24" s="1"/>
  <c r="X3784" i="24"/>
  <c r="W3784" i="24"/>
  <c r="U3784" i="24" s="1"/>
  <c r="Z3783" i="24"/>
  <c r="X3782" i="24"/>
  <c r="W3782" i="24"/>
  <c r="U3782" i="24" s="1"/>
  <c r="Z3781" i="24"/>
  <c r="X3780" i="24"/>
  <c r="W3780" i="24"/>
  <c r="U3780" i="24" s="1"/>
  <c r="Z3779" i="24"/>
  <c r="AI3779" i="24" s="1"/>
  <c r="AL3779" i="24" s="1"/>
  <c r="X3778" i="24"/>
  <c r="W3778" i="24"/>
  <c r="U3778" i="24" s="1"/>
  <c r="Z3777" i="24"/>
  <c r="X3776" i="24"/>
  <c r="W3776" i="24"/>
  <c r="U3776" i="24" s="1"/>
  <c r="Z3775" i="24"/>
  <c r="X3774" i="24"/>
  <c r="W3774" i="24"/>
  <c r="U3774" i="24" s="1"/>
  <c r="Z3773" i="24"/>
  <c r="AI3773" i="24" s="1"/>
  <c r="AL3773" i="24" s="1"/>
  <c r="X3772" i="24"/>
  <c r="W3772" i="24"/>
  <c r="U3772" i="24" s="1"/>
  <c r="Z3771" i="24"/>
  <c r="X3770" i="24"/>
  <c r="W3770" i="24"/>
  <c r="U3770" i="24" s="1"/>
  <c r="Z3769" i="24"/>
  <c r="AI3769" i="24" s="1"/>
  <c r="AL3769" i="24" s="1"/>
  <c r="X3768" i="24"/>
  <c r="W3768" i="24"/>
  <c r="U3768" i="24" s="1"/>
  <c r="Z3767" i="24"/>
  <c r="X3766" i="24"/>
  <c r="W3766" i="24"/>
  <c r="U3766" i="24" s="1"/>
  <c r="Z3765" i="24"/>
  <c r="X3764" i="24"/>
  <c r="W3764" i="24"/>
  <c r="U3764" i="24" s="1"/>
  <c r="Z3763" i="24"/>
  <c r="X3762" i="24"/>
  <c r="W3762" i="24"/>
  <c r="U3762" i="24" s="1"/>
  <c r="Z3761" i="24"/>
  <c r="AI3761" i="24" s="1"/>
  <c r="AL3761" i="24" s="1"/>
  <c r="X3760" i="24"/>
  <c r="W3760" i="24"/>
  <c r="U3760" i="24" s="1"/>
  <c r="Z3759" i="24"/>
  <c r="X3758" i="24"/>
  <c r="W3758" i="24"/>
  <c r="U3758" i="24" s="1"/>
  <c r="Z3757" i="24"/>
  <c r="X3756" i="24"/>
  <c r="W3756" i="24"/>
  <c r="U3756" i="24" s="1"/>
  <c r="Z3755" i="24"/>
  <c r="AI3755" i="24" s="1"/>
  <c r="AL3755" i="24" s="1"/>
  <c r="X3754" i="24"/>
  <c r="W3754" i="24"/>
  <c r="U3754" i="24" s="1"/>
  <c r="Z3753" i="24"/>
  <c r="X3752" i="24"/>
  <c r="W3752" i="24"/>
  <c r="U3752" i="24" s="1"/>
  <c r="Z3751" i="24"/>
  <c r="X3750" i="24"/>
  <c r="W3750" i="24"/>
  <c r="U3750" i="24" s="1"/>
  <c r="Z3749" i="24"/>
  <c r="X3748" i="24"/>
  <c r="W3748" i="24"/>
  <c r="U3748" i="24" s="1"/>
  <c r="Z3747" i="24"/>
  <c r="X3746" i="24"/>
  <c r="W3746" i="24"/>
  <c r="U3746" i="24" s="1"/>
  <c r="Z3745" i="24"/>
  <c r="AI3745" i="24" s="1"/>
  <c r="AL3745" i="24" s="1"/>
  <c r="X3744" i="24"/>
  <c r="W3744" i="24"/>
  <c r="U3744" i="24" s="1"/>
  <c r="Z3743" i="24"/>
  <c r="X3742" i="24"/>
  <c r="W3742" i="24"/>
  <c r="U3742" i="24" s="1"/>
  <c r="Z3741" i="24"/>
  <c r="X3740" i="24"/>
  <c r="W3740" i="24"/>
  <c r="U3740" i="24" s="1"/>
  <c r="Z3739" i="24"/>
  <c r="AI3739" i="24" s="1"/>
  <c r="AL3739" i="24" s="1"/>
  <c r="X3738" i="24"/>
  <c r="W3738" i="24"/>
  <c r="U3738" i="24" s="1"/>
  <c r="Z3737" i="24"/>
  <c r="AI3737" i="24" s="1"/>
  <c r="AL3737" i="24" s="1"/>
  <c r="X3736" i="24"/>
  <c r="W3736" i="24"/>
  <c r="U3736" i="24" s="1"/>
  <c r="Z3735" i="24"/>
  <c r="X3734" i="24"/>
  <c r="W3734" i="24"/>
  <c r="U3734" i="24" s="1"/>
  <c r="Z3733" i="24"/>
  <c r="X3732" i="24"/>
  <c r="W3732" i="24"/>
  <c r="U3732" i="24" s="1"/>
  <c r="Z3731" i="24"/>
  <c r="X3730" i="24"/>
  <c r="W3730" i="24"/>
  <c r="U3730" i="24" s="1"/>
  <c r="Z3729" i="24"/>
  <c r="AI3729" i="24" s="1"/>
  <c r="AL3729" i="24" s="1"/>
  <c r="X3728" i="24"/>
  <c r="W3728" i="24"/>
  <c r="U3728" i="24" s="1"/>
  <c r="Z3727" i="24"/>
  <c r="AI3727" i="24" s="1"/>
  <c r="AL3727" i="24" s="1"/>
  <c r="X3726" i="24"/>
  <c r="W3726" i="24"/>
  <c r="U3726" i="24" s="1"/>
  <c r="Z3725" i="24"/>
  <c r="X3724" i="24"/>
  <c r="W3724" i="24"/>
  <c r="U3724" i="24" s="1"/>
  <c r="Z3723" i="24"/>
  <c r="X3722" i="24"/>
  <c r="W3722" i="24"/>
  <c r="U3722" i="24" s="1"/>
  <c r="Z3721" i="24"/>
  <c r="X3720" i="24"/>
  <c r="W3720" i="24"/>
  <c r="U3720" i="24" s="1"/>
  <c r="Z3719" i="24"/>
  <c r="X3718" i="24"/>
  <c r="W3718" i="24"/>
  <c r="U3718" i="24" s="1"/>
  <c r="Z3717" i="24"/>
  <c r="AI3717" i="24" s="1"/>
  <c r="AL3717" i="24" s="1"/>
  <c r="X3716" i="24"/>
  <c r="W3716" i="24"/>
  <c r="U3716" i="24" s="1"/>
  <c r="Z3715" i="24"/>
  <c r="AI3715" i="24" s="1"/>
  <c r="AL3715" i="24" s="1"/>
  <c r="X3714" i="24"/>
  <c r="W3714" i="24"/>
  <c r="U3714" i="24" s="1"/>
  <c r="Z3713" i="24"/>
  <c r="X3712" i="24"/>
  <c r="W3712" i="24"/>
  <c r="U3712" i="24" s="1"/>
  <c r="Z3711" i="24"/>
  <c r="X3710" i="24"/>
  <c r="W3710" i="24"/>
  <c r="U3710" i="24" s="1"/>
  <c r="Z3709" i="24"/>
  <c r="X3708" i="24"/>
  <c r="W3708" i="24"/>
  <c r="U3708" i="24" s="1"/>
  <c r="Z3707" i="24"/>
  <c r="X3706" i="24"/>
  <c r="W3706" i="24"/>
  <c r="U3706" i="24" s="1"/>
  <c r="Z3705" i="24"/>
  <c r="X3704" i="24"/>
  <c r="W3704" i="24"/>
  <c r="U3704" i="24" s="1"/>
  <c r="Z3703" i="24"/>
  <c r="X3702" i="24"/>
  <c r="W3702" i="24"/>
  <c r="U3702" i="24" s="1"/>
  <c r="Z3701" i="24"/>
  <c r="AI3701" i="24" s="1"/>
  <c r="AL3701" i="24" s="1"/>
  <c r="X3700" i="24"/>
  <c r="W3700" i="24"/>
  <c r="U3700" i="24" s="1"/>
  <c r="Z3699" i="24"/>
  <c r="X3698" i="24"/>
  <c r="W3698" i="24"/>
  <c r="U3698" i="24" s="1"/>
  <c r="Z3697" i="24"/>
  <c r="X3696" i="24"/>
  <c r="W3696" i="24"/>
  <c r="U3696" i="24" s="1"/>
  <c r="Z3695" i="24"/>
  <c r="X3694" i="24"/>
  <c r="W3694" i="24"/>
  <c r="U3694" i="24" s="1"/>
  <c r="Z3693" i="24"/>
  <c r="X3692" i="24"/>
  <c r="W3692" i="24"/>
  <c r="U3692" i="24" s="1"/>
  <c r="Z3691" i="24"/>
  <c r="X3690" i="24"/>
  <c r="W3690" i="24"/>
  <c r="U3690" i="24" s="1"/>
  <c r="Z3689" i="24"/>
  <c r="AI3689" i="24" s="1"/>
  <c r="AL3689" i="24" s="1"/>
  <c r="X3688" i="24"/>
  <c r="W3688" i="24"/>
  <c r="U3688" i="24" s="1"/>
  <c r="Z3687" i="24"/>
  <c r="X3686" i="24"/>
  <c r="W3686" i="24"/>
  <c r="U3686" i="24" s="1"/>
  <c r="Z3685" i="24"/>
  <c r="X3684" i="24"/>
  <c r="W3684" i="24"/>
  <c r="U3684" i="24" s="1"/>
  <c r="Z3683" i="24"/>
  <c r="X3682" i="24"/>
  <c r="W3682" i="24"/>
  <c r="U3682" i="24" s="1"/>
  <c r="Z3681" i="24"/>
  <c r="X3680" i="24"/>
  <c r="W3680" i="24"/>
  <c r="U3680" i="24" s="1"/>
  <c r="Z3679" i="24"/>
  <c r="X3678" i="24"/>
  <c r="W3678" i="24"/>
  <c r="U3678" i="24" s="1"/>
  <c r="Z3677" i="24"/>
  <c r="AI3677" i="24" s="1"/>
  <c r="AL3677" i="24" s="1"/>
  <c r="X3676" i="24"/>
  <c r="W3676" i="24"/>
  <c r="U3676" i="24" s="1"/>
  <c r="Z3675" i="24"/>
  <c r="X3674" i="24"/>
  <c r="W3674" i="24"/>
  <c r="U3674" i="24" s="1"/>
  <c r="Z3673" i="24"/>
  <c r="X3672" i="24"/>
  <c r="W3672" i="24"/>
  <c r="U3672" i="24" s="1"/>
  <c r="Z3671" i="24"/>
  <c r="X3670" i="24"/>
  <c r="W3670" i="24"/>
  <c r="U3670" i="24" s="1"/>
  <c r="Z3669" i="24"/>
  <c r="X3668" i="24"/>
  <c r="W3668" i="24"/>
  <c r="U3668" i="24" s="1"/>
  <c r="Z3667" i="24"/>
  <c r="X3666" i="24"/>
  <c r="W3666" i="24"/>
  <c r="U3666" i="24" s="1"/>
  <c r="Z3665" i="24"/>
  <c r="AI3665" i="24" s="1"/>
  <c r="AL3665" i="24" s="1"/>
  <c r="X3664" i="24"/>
  <c r="W3664" i="24"/>
  <c r="U3664" i="24" s="1"/>
  <c r="Z3663" i="24"/>
  <c r="X3662" i="24"/>
  <c r="W3662" i="24"/>
  <c r="U3662" i="24" s="1"/>
  <c r="Z3661" i="24"/>
  <c r="X3660" i="24"/>
  <c r="W3660" i="24"/>
  <c r="U3660" i="24" s="1"/>
  <c r="Z3659" i="24"/>
  <c r="X3658" i="24"/>
  <c r="W3658" i="24"/>
  <c r="U3658" i="24" s="1"/>
  <c r="Z3657" i="24"/>
  <c r="AI3657" i="24" s="1"/>
  <c r="AL3657" i="24" s="1"/>
  <c r="X3656" i="24"/>
  <c r="W3656" i="24"/>
  <c r="U3656" i="24" s="1"/>
  <c r="Z3655" i="24"/>
  <c r="X3654" i="24"/>
  <c r="W3654" i="24"/>
  <c r="U3654" i="24" s="1"/>
  <c r="Z3653" i="24"/>
  <c r="X3652" i="24"/>
  <c r="W3652" i="24"/>
  <c r="U3652" i="24" s="1"/>
  <c r="Z3651" i="24"/>
  <c r="X3650" i="24"/>
  <c r="W3650" i="24"/>
  <c r="U3650" i="24" s="1"/>
  <c r="Z3649" i="24"/>
  <c r="X3648" i="24"/>
  <c r="W3648" i="24"/>
  <c r="U3648" i="24" s="1"/>
  <c r="Z3647" i="24"/>
  <c r="X3646" i="24"/>
  <c r="W3646" i="24"/>
  <c r="U3646" i="24" s="1"/>
  <c r="Z3645" i="24"/>
  <c r="X3644" i="24"/>
  <c r="W3644" i="24"/>
  <c r="U3644" i="24" s="1"/>
  <c r="Z3643" i="24"/>
  <c r="X3642" i="24"/>
  <c r="W3642" i="24"/>
  <c r="U3642" i="24" s="1"/>
  <c r="Z3641" i="24"/>
  <c r="X3640" i="24"/>
  <c r="W3640" i="24"/>
  <c r="U3640" i="24" s="1"/>
  <c r="Z3639" i="24"/>
  <c r="X3638" i="24"/>
  <c r="W3638" i="24"/>
  <c r="U3638" i="24" s="1"/>
  <c r="Z3637" i="24"/>
  <c r="X3636" i="24"/>
  <c r="W3636" i="24"/>
  <c r="U3636" i="24" s="1"/>
  <c r="Z3635" i="24"/>
  <c r="X3634" i="24"/>
  <c r="W3634" i="24"/>
  <c r="U3634" i="24" s="1"/>
  <c r="Z3633" i="24"/>
  <c r="AI3633" i="24" s="1"/>
  <c r="AL3633" i="24" s="1"/>
  <c r="X3632" i="24"/>
  <c r="W3632" i="24"/>
  <c r="U3632" i="24" s="1"/>
  <c r="Z3631" i="24"/>
  <c r="X3630" i="24"/>
  <c r="W3630" i="24"/>
  <c r="U3630" i="24" s="1"/>
  <c r="Z3629" i="24"/>
  <c r="X3628" i="24"/>
  <c r="W3628" i="24"/>
  <c r="U3628" i="24" s="1"/>
  <c r="Z3627" i="24"/>
  <c r="X3626" i="24"/>
  <c r="W3626" i="24"/>
  <c r="U3626" i="24" s="1"/>
  <c r="Z3625" i="24"/>
  <c r="AI3625" i="24" s="1"/>
  <c r="AL3625" i="24" s="1"/>
  <c r="X3624" i="24"/>
  <c r="W3624" i="24"/>
  <c r="U3624" i="24" s="1"/>
  <c r="Z3623" i="24"/>
  <c r="X3622" i="24"/>
  <c r="W3622" i="24"/>
  <c r="U3622" i="24" s="1"/>
  <c r="Z3621" i="24"/>
  <c r="X3620" i="24"/>
  <c r="W3620" i="24"/>
  <c r="U3620" i="24" s="1"/>
  <c r="Z3619" i="24"/>
  <c r="X3618" i="24"/>
  <c r="W3618" i="24"/>
  <c r="U3618" i="24" s="1"/>
  <c r="Z3617" i="24"/>
  <c r="AI3617" i="24" s="1"/>
  <c r="AL3617" i="24" s="1"/>
  <c r="X3616" i="24"/>
  <c r="W3616" i="24"/>
  <c r="U3616" i="24" s="1"/>
  <c r="Z3615" i="24"/>
  <c r="X3614" i="24"/>
  <c r="W3614" i="24"/>
  <c r="U3614" i="24" s="1"/>
  <c r="Z3613" i="24"/>
  <c r="X3612" i="24"/>
  <c r="W3612" i="24"/>
  <c r="U3612" i="24" s="1"/>
  <c r="Z3611" i="24"/>
  <c r="X3610" i="24"/>
  <c r="W3610" i="24"/>
  <c r="U3610" i="24" s="1"/>
  <c r="Z3609" i="24"/>
  <c r="X3608" i="24"/>
  <c r="W3608" i="24"/>
  <c r="U3608" i="24" s="1"/>
  <c r="Z3607" i="24"/>
  <c r="X3606" i="24"/>
  <c r="W3606" i="24"/>
  <c r="U3606" i="24" s="1"/>
  <c r="Z3605" i="24"/>
  <c r="X3604" i="24"/>
  <c r="W3604" i="24"/>
  <c r="U3604" i="24" s="1"/>
  <c r="Z3603" i="24"/>
  <c r="X3602" i="24"/>
  <c r="W3602" i="24"/>
  <c r="U3602" i="24" s="1"/>
  <c r="Z3601" i="24"/>
  <c r="X3600" i="24"/>
  <c r="W3600" i="24"/>
  <c r="U3600" i="24" s="1"/>
  <c r="Z3599" i="24"/>
  <c r="X3598" i="24"/>
  <c r="W3598" i="24"/>
  <c r="U3598" i="24" s="1"/>
  <c r="Z3597" i="24"/>
  <c r="X3596" i="24"/>
  <c r="W3596" i="24"/>
  <c r="U3596" i="24" s="1"/>
  <c r="Z3595" i="24"/>
  <c r="X3594" i="24"/>
  <c r="W3594" i="24"/>
  <c r="U3594" i="24" s="1"/>
  <c r="Z3593" i="24"/>
  <c r="AI3593" i="24" s="1"/>
  <c r="AL3593" i="24" s="1"/>
  <c r="X3592" i="24"/>
  <c r="W3592" i="24"/>
  <c r="U3592" i="24" s="1"/>
  <c r="Z3591" i="24"/>
  <c r="X3590" i="24"/>
  <c r="W3590" i="24"/>
  <c r="U3590" i="24" s="1"/>
  <c r="Z3589" i="24"/>
  <c r="X3588" i="24"/>
  <c r="W3588" i="24"/>
  <c r="U3588" i="24" s="1"/>
  <c r="Z3587" i="24"/>
  <c r="X3586" i="24"/>
  <c r="W3586" i="24"/>
  <c r="U3586" i="24" s="1"/>
  <c r="Z3585" i="24"/>
  <c r="X3584" i="24"/>
  <c r="W3584" i="24"/>
  <c r="U3584" i="24" s="1"/>
  <c r="Z3583" i="24"/>
  <c r="X3582" i="24"/>
  <c r="W3582" i="24"/>
  <c r="U3582" i="24" s="1"/>
  <c r="Z3581" i="24"/>
  <c r="AI3581" i="24" s="1"/>
  <c r="AL3581" i="24" s="1"/>
  <c r="X3580" i="24"/>
  <c r="W3580" i="24"/>
  <c r="U3580" i="24" s="1"/>
  <c r="Z3579" i="24"/>
  <c r="X3578" i="24"/>
  <c r="W3578" i="24"/>
  <c r="U3578" i="24" s="1"/>
  <c r="Z3577" i="24"/>
  <c r="X3576" i="24"/>
  <c r="W3576" i="24"/>
  <c r="U3576" i="24" s="1"/>
  <c r="Z3575" i="24"/>
  <c r="X3574" i="24"/>
  <c r="W3574" i="24"/>
  <c r="U3574" i="24" s="1"/>
  <c r="Z3573" i="24"/>
  <c r="X3572" i="24"/>
  <c r="W3572" i="24"/>
  <c r="U3572" i="24" s="1"/>
  <c r="Z3571" i="24"/>
  <c r="X3570" i="24"/>
  <c r="W3570" i="24"/>
  <c r="U3570" i="24" s="1"/>
  <c r="Z3569" i="24"/>
  <c r="AI3569" i="24" s="1"/>
  <c r="AL3569" i="24" s="1"/>
  <c r="X3568" i="24"/>
  <c r="W3568" i="24"/>
  <c r="U3568" i="24" s="1"/>
  <c r="Z3567" i="24"/>
  <c r="X3566" i="24"/>
  <c r="W3566" i="24"/>
  <c r="U3566" i="24" s="1"/>
  <c r="Z3565" i="24"/>
  <c r="X3564" i="24"/>
  <c r="W3564" i="24"/>
  <c r="U3564" i="24" s="1"/>
  <c r="Z3563" i="24"/>
  <c r="X3562" i="24"/>
  <c r="W3562" i="24"/>
  <c r="U3562" i="24" s="1"/>
  <c r="Z3561" i="24"/>
  <c r="X3560" i="24"/>
  <c r="W3560" i="24"/>
  <c r="U3560" i="24" s="1"/>
  <c r="Z3559" i="24"/>
  <c r="X3558" i="24"/>
  <c r="W3558" i="24"/>
  <c r="U3558" i="24" s="1"/>
  <c r="Z3557" i="24"/>
  <c r="X3556" i="24"/>
  <c r="W3556" i="24"/>
  <c r="U3556" i="24" s="1"/>
  <c r="Z3555" i="24"/>
  <c r="X3554" i="24"/>
  <c r="W3554" i="24"/>
  <c r="U3554" i="24" s="1"/>
  <c r="Z3553" i="24"/>
  <c r="X3552" i="24"/>
  <c r="W3552" i="24"/>
  <c r="U3552" i="24" s="1"/>
  <c r="Z3551" i="24"/>
  <c r="X3550" i="24"/>
  <c r="W3550" i="24"/>
  <c r="U3550" i="24" s="1"/>
  <c r="Z3549" i="24"/>
  <c r="AI3549" i="24" s="1"/>
  <c r="AL3549" i="24" s="1"/>
  <c r="X3548" i="24"/>
  <c r="W3548" i="24"/>
  <c r="U3548" i="24" s="1"/>
  <c r="Z3547" i="24"/>
  <c r="X3546" i="24"/>
  <c r="W3546" i="24"/>
  <c r="U3546" i="24" s="1"/>
  <c r="Z3545" i="24"/>
  <c r="X3544" i="24"/>
  <c r="W3544" i="24"/>
  <c r="U3544" i="24" s="1"/>
  <c r="Z3543" i="24"/>
  <c r="X3542" i="24"/>
  <c r="W3542" i="24"/>
  <c r="U3542" i="24" s="1"/>
  <c r="Z3541" i="24"/>
  <c r="AI3541" i="24" s="1"/>
  <c r="AL3541" i="24" s="1"/>
  <c r="X3540" i="24"/>
  <c r="W3540" i="24"/>
  <c r="U3540" i="24" s="1"/>
  <c r="Z3539" i="24"/>
  <c r="X3538" i="24"/>
  <c r="W3538" i="24"/>
  <c r="U3538" i="24" s="1"/>
  <c r="Z3537" i="24"/>
  <c r="X3536" i="24"/>
  <c r="W3536" i="24"/>
  <c r="U3536" i="24" s="1"/>
  <c r="Z3535" i="24"/>
  <c r="X3534" i="24"/>
  <c r="W3534" i="24"/>
  <c r="U3534" i="24" s="1"/>
  <c r="Z3533" i="24"/>
  <c r="X3532" i="24"/>
  <c r="W3532" i="24"/>
  <c r="U3532" i="24" s="1"/>
  <c r="Z3531" i="24"/>
  <c r="X3530" i="24"/>
  <c r="W3530" i="24"/>
  <c r="U3530" i="24" s="1"/>
  <c r="Z3529" i="24"/>
  <c r="AI3529" i="24" s="1"/>
  <c r="AL3529" i="24" s="1"/>
  <c r="X3528" i="24"/>
  <c r="W3528" i="24"/>
  <c r="U3528" i="24" s="1"/>
  <c r="Z3527" i="24"/>
  <c r="X3526" i="24"/>
  <c r="W3526" i="24"/>
  <c r="U3526" i="24" s="1"/>
  <c r="Z3525" i="24"/>
  <c r="X3524" i="24"/>
  <c r="W3524" i="24"/>
  <c r="U3524" i="24" s="1"/>
  <c r="Z3523" i="24"/>
  <c r="X3522" i="24"/>
  <c r="W3522" i="24"/>
  <c r="U3522" i="24" s="1"/>
  <c r="Z3521" i="24"/>
  <c r="X3520" i="24"/>
  <c r="W3520" i="24"/>
  <c r="U3520" i="24" s="1"/>
  <c r="Z3519" i="24"/>
  <c r="X3518" i="24"/>
  <c r="W3518" i="24"/>
  <c r="U3518" i="24" s="1"/>
  <c r="Z3517" i="24"/>
  <c r="X3516" i="24"/>
  <c r="W3516" i="24"/>
  <c r="U3516" i="24" s="1"/>
  <c r="Z3515" i="24"/>
  <c r="X3514" i="24"/>
  <c r="W3514" i="24"/>
  <c r="U3514" i="24" s="1"/>
  <c r="Z3513" i="24"/>
  <c r="X3512" i="24"/>
  <c r="W3512" i="24"/>
  <c r="U3512" i="24" s="1"/>
  <c r="Z3511" i="24"/>
  <c r="X3510" i="24"/>
  <c r="W3510" i="24"/>
  <c r="U3510" i="24" s="1"/>
  <c r="Z3509" i="24"/>
  <c r="AI3509" i="24" s="1"/>
  <c r="AL3509" i="24" s="1"/>
  <c r="X3508" i="24"/>
  <c r="W3508" i="24"/>
  <c r="U3508" i="24" s="1"/>
  <c r="Z3507" i="24"/>
  <c r="X3506" i="24"/>
  <c r="W3506" i="24"/>
  <c r="U3506" i="24" s="1"/>
  <c r="Z3505" i="24"/>
  <c r="X3504" i="24"/>
  <c r="W3504" i="24"/>
  <c r="U3504" i="24" s="1"/>
  <c r="Z3503" i="24"/>
  <c r="X3502" i="24"/>
  <c r="W3502" i="24"/>
  <c r="U3502" i="24" s="1"/>
  <c r="Z3501" i="24"/>
  <c r="AI3501" i="24" s="1"/>
  <c r="AL3501" i="24" s="1"/>
  <c r="X3500" i="24"/>
  <c r="W3500" i="24"/>
  <c r="U3500" i="24" s="1"/>
  <c r="Z3499" i="24"/>
  <c r="X3498" i="24"/>
  <c r="W3498" i="24"/>
  <c r="U3498" i="24" s="1"/>
  <c r="Z3497" i="24"/>
  <c r="X3496" i="24"/>
  <c r="W3496" i="24"/>
  <c r="U3496" i="24" s="1"/>
  <c r="Z3495" i="24"/>
  <c r="X3494" i="24"/>
  <c r="W3494" i="24"/>
  <c r="U3494" i="24" s="1"/>
  <c r="Z3493" i="24"/>
  <c r="AI3493" i="24" s="1"/>
  <c r="AL3493" i="24" s="1"/>
  <c r="X3492" i="24"/>
  <c r="W3492" i="24"/>
  <c r="U3492" i="24" s="1"/>
  <c r="Z3491" i="24"/>
  <c r="X3490" i="24"/>
  <c r="W3490" i="24"/>
  <c r="U3490" i="24" s="1"/>
  <c r="Z3489" i="24"/>
  <c r="X3488" i="24"/>
  <c r="W3488" i="24"/>
  <c r="U3488" i="24" s="1"/>
  <c r="Z3487" i="24"/>
  <c r="X3486" i="24"/>
  <c r="W3486" i="24"/>
  <c r="U3486" i="24" s="1"/>
  <c r="Z3485" i="24"/>
  <c r="X3484" i="24"/>
  <c r="W3484" i="24"/>
  <c r="U3484" i="24" s="1"/>
  <c r="Z3483" i="24"/>
  <c r="X3482" i="24"/>
  <c r="W3482" i="24"/>
  <c r="U3482" i="24" s="1"/>
  <c r="Z3481" i="24"/>
  <c r="AI3481" i="24" s="1"/>
  <c r="AL3481" i="24" s="1"/>
  <c r="X3480" i="24"/>
  <c r="W3480" i="24"/>
  <c r="U3480" i="24" s="1"/>
  <c r="Z3479" i="24"/>
  <c r="X3478" i="24"/>
  <c r="W3478" i="24"/>
  <c r="U3478" i="24" s="1"/>
  <c r="Z3477" i="24"/>
  <c r="X3476" i="24"/>
  <c r="W3476" i="24"/>
  <c r="U3476" i="24" s="1"/>
  <c r="Z3475" i="24"/>
  <c r="X3474" i="24"/>
  <c r="W3474" i="24"/>
  <c r="U3474" i="24" s="1"/>
  <c r="Z3473" i="24"/>
  <c r="X3472" i="24"/>
  <c r="W3472" i="24"/>
  <c r="U3472" i="24" s="1"/>
  <c r="Z3471" i="24"/>
  <c r="X3470" i="24"/>
  <c r="W3470" i="24"/>
  <c r="U3470" i="24" s="1"/>
  <c r="Z3469" i="24"/>
  <c r="AI3469" i="24" s="1"/>
  <c r="AL3469" i="24" s="1"/>
  <c r="X3468" i="24"/>
  <c r="W3468" i="24"/>
  <c r="U3468" i="24" s="1"/>
  <c r="Z3467" i="24"/>
  <c r="X3466" i="24"/>
  <c r="W3466" i="24"/>
  <c r="U3466" i="24" s="1"/>
  <c r="Z3465" i="24"/>
  <c r="X3464" i="24"/>
  <c r="W3464" i="24"/>
  <c r="U3464" i="24" s="1"/>
  <c r="Z3463" i="24"/>
  <c r="X3462" i="24"/>
  <c r="W3462" i="24"/>
  <c r="U3462" i="24" s="1"/>
  <c r="Z3461" i="24"/>
  <c r="X3460" i="24"/>
  <c r="W3460" i="24"/>
  <c r="U3460" i="24" s="1"/>
  <c r="Z3459" i="24"/>
  <c r="X3458" i="24"/>
  <c r="W3458" i="24"/>
  <c r="U3458" i="24" s="1"/>
  <c r="Z3457" i="24"/>
  <c r="X3456" i="24"/>
  <c r="W3456" i="24"/>
  <c r="U3456" i="24" s="1"/>
  <c r="Z3455" i="24"/>
  <c r="X3454" i="24"/>
  <c r="W3454" i="24"/>
  <c r="U3454" i="24" s="1"/>
  <c r="Z3453" i="24"/>
  <c r="AI3453" i="24" s="1"/>
  <c r="AL3453" i="24" s="1"/>
  <c r="X3452" i="24"/>
  <c r="W3452" i="24"/>
  <c r="U3452" i="24" s="1"/>
  <c r="Z3451" i="24"/>
  <c r="X3450" i="24"/>
  <c r="W3450" i="24"/>
  <c r="U3450" i="24" s="1"/>
  <c r="Z3449" i="24"/>
  <c r="X3448" i="24"/>
  <c r="W3448" i="24"/>
  <c r="U3448" i="24" s="1"/>
  <c r="Z3447" i="24"/>
  <c r="X3446" i="24"/>
  <c r="W3446" i="24"/>
  <c r="U3446" i="24" s="1"/>
  <c r="Z3445" i="24"/>
  <c r="AI3445" i="24" s="1"/>
  <c r="AL3445" i="24" s="1"/>
  <c r="X3444" i="24"/>
  <c r="W3444" i="24"/>
  <c r="U3444" i="24" s="1"/>
  <c r="Z3443" i="24"/>
  <c r="X3442" i="24"/>
  <c r="W3442" i="24"/>
  <c r="U3442" i="24" s="1"/>
  <c r="Z3441" i="24"/>
  <c r="X3440" i="24"/>
  <c r="W3440" i="24"/>
  <c r="U3440" i="24" s="1"/>
  <c r="Z3439" i="24"/>
  <c r="X3438" i="24"/>
  <c r="W3438" i="24"/>
  <c r="U3438" i="24" s="1"/>
  <c r="Z3437" i="24"/>
  <c r="X3436" i="24"/>
  <c r="W3436" i="24"/>
  <c r="U3436" i="24" s="1"/>
  <c r="Z3435" i="24"/>
  <c r="X3434" i="24"/>
  <c r="W3434" i="24"/>
  <c r="U3434" i="24" s="1"/>
  <c r="Z3433" i="24"/>
  <c r="X3432" i="24"/>
  <c r="W3432" i="24"/>
  <c r="U3432" i="24" s="1"/>
  <c r="Z3431" i="24"/>
  <c r="X3430" i="24"/>
  <c r="W3430" i="24"/>
  <c r="U3430" i="24" s="1"/>
  <c r="Z3429" i="24"/>
  <c r="X3428" i="24"/>
  <c r="W3428" i="24"/>
  <c r="U3428" i="24" s="1"/>
  <c r="Z3427" i="24"/>
  <c r="X3426" i="24"/>
  <c r="W3426" i="24"/>
  <c r="U3426" i="24" s="1"/>
  <c r="Z3425" i="24"/>
  <c r="AI3425" i="24" s="1"/>
  <c r="AL3425" i="24" s="1"/>
  <c r="X3424" i="24"/>
  <c r="W3424" i="24"/>
  <c r="U3424" i="24" s="1"/>
  <c r="Z3423" i="24"/>
  <c r="X3422" i="24"/>
  <c r="W3422" i="24"/>
  <c r="U3422" i="24" s="1"/>
  <c r="Z3421" i="24"/>
  <c r="X3420" i="24"/>
  <c r="W3420" i="24"/>
  <c r="U3420" i="24" s="1"/>
  <c r="Z3419" i="24"/>
  <c r="X3418" i="24"/>
  <c r="W3418" i="24"/>
  <c r="U3418" i="24" s="1"/>
  <c r="Z3417" i="24"/>
  <c r="X3416" i="24"/>
  <c r="W3416" i="24"/>
  <c r="U3416" i="24" s="1"/>
  <c r="Z3415" i="24"/>
  <c r="X3414" i="24"/>
  <c r="W3414" i="24"/>
  <c r="U3414" i="24" s="1"/>
  <c r="Z3413" i="24"/>
  <c r="AI3413" i="24" s="1"/>
  <c r="AL3413" i="24" s="1"/>
  <c r="X3412" i="24"/>
  <c r="W3412" i="24"/>
  <c r="U3412" i="24" s="1"/>
  <c r="Z3411" i="24"/>
  <c r="X3410" i="24"/>
  <c r="W3410" i="24"/>
  <c r="U3410" i="24" s="1"/>
  <c r="Z3409" i="24"/>
  <c r="X3408" i="24"/>
  <c r="W3408" i="24"/>
  <c r="U3408" i="24" s="1"/>
  <c r="Z3407" i="24"/>
  <c r="X3406" i="24"/>
  <c r="W3406" i="24"/>
  <c r="U3406" i="24" s="1"/>
  <c r="Z3405" i="24"/>
  <c r="AI3405" i="24" s="1"/>
  <c r="AL3405" i="24" s="1"/>
  <c r="X3404" i="24"/>
  <c r="W3404" i="24"/>
  <c r="U3404" i="24" s="1"/>
  <c r="Z3403" i="24"/>
  <c r="X3402" i="24"/>
  <c r="W3402" i="24"/>
  <c r="U3402" i="24" s="1"/>
  <c r="Z3401" i="24"/>
  <c r="X3400" i="24"/>
  <c r="W3400" i="24"/>
  <c r="U3400" i="24" s="1"/>
  <c r="Z3399" i="24"/>
  <c r="X3398" i="24"/>
  <c r="W3398" i="24"/>
  <c r="U3398" i="24" s="1"/>
  <c r="Z3397" i="24"/>
  <c r="AI3397" i="24" s="1"/>
  <c r="AL3397" i="24" s="1"/>
  <c r="X3396" i="24"/>
  <c r="W3396" i="24"/>
  <c r="U3396" i="24" s="1"/>
  <c r="Z3395" i="24"/>
  <c r="X3394" i="24"/>
  <c r="W3394" i="24"/>
  <c r="U3394" i="24" s="1"/>
  <c r="Z3393" i="24"/>
  <c r="X3392" i="24"/>
  <c r="W3392" i="24"/>
  <c r="U3392" i="24" s="1"/>
  <c r="Z3391" i="24"/>
  <c r="X3390" i="24"/>
  <c r="W3390" i="24"/>
  <c r="U3390" i="24" s="1"/>
  <c r="Z3389" i="24"/>
  <c r="X3388" i="24"/>
  <c r="W3388" i="24"/>
  <c r="U3388" i="24" s="1"/>
  <c r="Z3387" i="24"/>
  <c r="X3386" i="24"/>
  <c r="W3386" i="24"/>
  <c r="U3386" i="24" s="1"/>
  <c r="Z3385" i="24"/>
  <c r="AI3385" i="24" s="1"/>
  <c r="AL3385" i="24" s="1"/>
  <c r="X3384" i="24"/>
  <c r="W3384" i="24"/>
  <c r="U3384" i="24" s="1"/>
  <c r="Z3383" i="24"/>
  <c r="X3382" i="24"/>
  <c r="W3382" i="24"/>
  <c r="U3382" i="24" s="1"/>
  <c r="Z3381" i="24"/>
  <c r="X3380" i="24"/>
  <c r="W3380" i="24"/>
  <c r="U3380" i="24" s="1"/>
  <c r="Z3379" i="24"/>
  <c r="X3378" i="24"/>
  <c r="W3378" i="24"/>
  <c r="U3378" i="24" s="1"/>
  <c r="Z3377" i="24"/>
  <c r="AI3377" i="24" s="1"/>
  <c r="AL3377" i="24" s="1"/>
  <c r="X3376" i="24"/>
  <c r="W3376" i="24"/>
  <c r="U3376" i="24" s="1"/>
  <c r="Z3375" i="24"/>
  <c r="X3374" i="24"/>
  <c r="W3374" i="24"/>
  <c r="U3374" i="24" s="1"/>
  <c r="Z3373" i="24"/>
  <c r="X3372" i="24"/>
  <c r="W3372" i="24"/>
  <c r="U3372" i="24" s="1"/>
  <c r="Z3371" i="24"/>
  <c r="X3370" i="24"/>
  <c r="W3370" i="24"/>
  <c r="U3370" i="24" s="1"/>
  <c r="Z3369" i="24"/>
  <c r="AI3369" i="24" s="1"/>
  <c r="AL3369" i="24" s="1"/>
  <c r="X3368" i="24"/>
  <c r="W3368" i="24"/>
  <c r="U3368" i="24" s="1"/>
  <c r="Z3367" i="24"/>
  <c r="X3366" i="24"/>
  <c r="W3366" i="24"/>
  <c r="U3366" i="24" s="1"/>
  <c r="Z3365" i="24"/>
  <c r="X3364" i="24"/>
  <c r="W3364" i="24"/>
  <c r="U3364" i="24" s="1"/>
  <c r="Z3363" i="24"/>
  <c r="X3362" i="24"/>
  <c r="W3362" i="24"/>
  <c r="U3362" i="24" s="1"/>
  <c r="Z3361" i="24"/>
  <c r="X3360" i="24"/>
  <c r="W3360" i="24"/>
  <c r="U3360" i="24" s="1"/>
  <c r="Z3359" i="24"/>
  <c r="X3358" i="24"/>
  <c r="W3358" i="24"/>
  <c r="U3358" i="24" s="1"/>
  <c r="Z3357" i="24"/>
  <c r="AI3357" i="24" s="1"/>
  <c r="AL3357" i="24" s="1"/>
  <c r="X3356" i="24"/>
  <c r="W3356" i="24"/>
  <c r="U3356" i="24" s="1"/>
  <c r="Z3355" i="24"/>
  <c r="X3354" i="24"/>
  <c r="W3354" i="24"/>
  <c r="U3354" i="24" s="1"/>
  <c r="Z3353" i="24"/>
  <c r="X3352" i="24"/>
  <c r="W3352" i="24"/>
  <c r="U3352" i="24" s="1"/>
  <c r="Z3351" i="24"/>
  <c r="X3350" i="24"/>
  <c r="W3350" i="24"/>
  <c r="U3350" i="24" s="1"/>
  <c r="Z3349" i="24"/>
  <c r="AI3349" i="24" s="1"/>
  <c r="AL3349" i="24" s="1"/>
  <c r="X3348" i="24"/>
  <c r="W3348" i="24"/>
  <c r="U3348" i="24" s="1"/>
  <c r="Z3347" i="24"/>
  <c r="X3346" i="24"/>
  <c r="W3346" i="24"/>
  <c r="U3346" i="24" s="1"/>
  <c r="Z3345" i="24"/>
  <c r="X3344" i="24"/>
  <c r="W3344" i="24"/>
  <c r="U3344" i="24" s="1"/>
  <c r="Z3343" i="24"/>
  <c r="X3342" i="24"/>
  <c r="W3342" i="24"/>
  <c r="U3342" i="24" s="1"/>
  <c r="Z3341" i="24"/>
  <c r="X3340" i="24"/>
  <c r="W3340" i="24"/>
  <c r="U3340" i="24" s="1"/>
  <c r="Z3339" i="24"/>
  <c r="X3338" i="24"/>
  <c r="W3338" i="24"/>
  <c r="U3338" i="24" s="1"/>
  <c r="Z3337" i="24"/>
  <c r="AI3337" i="24" s="1"/>
  <c r="AL3337" i="24" s="1"/>
  <c r="X3336" i="24"/>
  <c r="W3336" i="24"/>
  <c r="U3336" i="24" s="1"/>
  <c r="Z3335" i="24"/>
  <c r="X3334" i="24"/>
  <c r="W3334" i="24"/>
  <c r="U3334" i="24" s="1"/>
  <c r="Z3333" i="24"/>
  <c r="X3332" i="24"/>
  <c r="W3332" i="24"/>
  <c r="U3332" i="24" s="1"/>
  <c r="Z3331" i="24"/>
  <c r="X3330" i="24"/>
  <c r="W3330" i="24"/>
  <c r="U3330" i="24" s="1"/>
  <c r="Z3329" i="24"/>
  <c r="X3328" i="24"/>
  <c r="W3328" i="24"/>
  <c r="U3328" i="24" s="1"/>
  <c r="Z3327" i="24"/>
  <c r="X3326" i="24"/>
  <c r="W3326" i="24"/>
  <c r="U3326" i="24" s="1"/>
  <c r="Z3325" i="24"/>
  <c r="X3324" i="24"/>
  <c r="W3324" i="24"/>
  <c r="U3324" i="24" s="1"/>
  <c r="Z3323" i="24"/>
  <c r="X3322" i="24"/>
  <c r="W3322" i="24"/>
  <c r="U3322" i="24" s="1"/>
  <c r="Z3321" i="24"/>
  <c r="AI3321" i="24" s="1"/>
  <c r="AL3321" i="24" s="1"/>
  <c r="X3320" i="24"/>
  <c r="W3320" i="24"/>
  <c r="U3320" i="24" s="1"/>
  <c r="Z3319" i="24"/>
  <c r="X3318" i="24"/>
  <c r="W3318" i="24"/>
  <c r="U3318" i="24" s="1"/>
  <c r="Z3317" i="24"/>
  <c r="X3316" i="24"/>
  <c r="W3316" i="24"/>
  <c r="U3316" i="24" s="1"/>
  <c r="Z3315" i="24"/>
  <c r="X3314" i="24"/>
  <c r="W3314" i="24"/>
  <c r="U3314" i="24" s="1"/>
  <c r="Z3313" i="24"/>
  <c r="AI3313" i="24" s="1"/>
  <c r="AL3313" i="24" s="1"/>
  <c r="X3312" i="24"/>
  <c r="W3312" i="24"/>
  <c r="U3312" i="24" s="1"/>
  <c r="Z3311" i="24"/>
  <c r="X3310" i="24"/>
  <c r="W3310" i="24"/>
  <c r="U3310" i="24" s="1"/>
  <c r="Z3309" i="24"/>
  <c r="X3308" i="24"/>
  <c r="W3308" i="24"/>
  <c r="U3308" i="24" s="1"/>
  <c r="Z3307" i="24"/>
  <c r="X3306" i="24"/>
  <c r="W3306" i="24"/>
  <c r="U3306" i="24" s="1"/>
  <c r="Z3305" i="24"/>
  <c r="AI3305" i="24" s="1"/>
  <c r="AL3305" i="24" s="1"/>
  <c r="X3304" i="24"/>
  <c r="W3304" i="24"/>
  <c r="U3304" i="24" s="1"/>
  <c r="Z3303" i="24"/>
  <c r="X3302" i="24"/>
  <c r="W3302" i="24"/>
  <c r="U3302" i="24" s="1"/>
  <c r="Z3301" i="24"/>
  <c r="X3300" i="24"/>
  <c r="W3300" i="24"/>
  <c r="U3300" i="24" s="1"/>
  <c r="Z3299" i="24"/>
  <c r="X3298" i="24"/>
  <c r="W3298" i="24"/>
  <c r="U3298" i="24" s="1"/>
  <c r="Z3297" i="24"/>
  <c r="X3296" i="24"/>
  <c r="W3296" i="24"/>
  <c r="U3296" i="24" s="1"/>
  <c r="Z3295" i="24"/>
  <c r="Z3294" i="24"/>
  <c r="W3293" i="24"/>
  <c r="U3293" i="24" s="1"/>
  <c r="X3293" i="24"/>
  <c r="Z3292" i="24"/>
  <c r="W3291" i="24"/>
  <c r="U3291" i="24" s="1"/>
  <c r="X3291" i="24"/>
  <c r="Z3290" i="24"/>
  <c r="W3289" i="24"/>
  <c r="U3289" i="24" s="1"/>
  <c r="X3289" i="24"/>
  <c r="Z3288" i="24"/>
  <c r="W3287" i="24"/>
  <c r="U3287" i="24" s="1"/>
  <c r="X3287" i="24"/>
  <c r="Z3286" i="24"/>
  <c r="AI3286" i="24" s="1"/>
  <c r="AL3286" i="24" s="1"/>
  <c r="W3285" i="24"/>
  <c r="U3285" i="24" s="1"/>
  <c r="X3285" i="24"/>
  <c r="Z3284" i="24"/>
  <c r="W3283" i="24"/>
  <c r="U3283" i="24" s="1"/>
  <c r="X3283" i="24"/>
  <c r="Z3282" i="24"/>
  <c r="W3281" i="24"/>
  <c r="U3281" i="24" s="1"/>
  <c r="X3281" i="24"/>
  <c r="Z3280" i="24"/>
  <c r="W3279" i="24"/>
  <c r="U3279" i="24" s="1"/>
  <c r="X3279" i="24"/>
  <c r="Z3278" i="24"/>
  <c r="W3277" i="24"/>
  <c r="U3277" i="24" s="1"/>
  <c r="X3277" i="24"/>
  <c r="Z3276" i="24"/>
  <c r="W3275" i="24"/>
  <c r="U3275" i="24" s="1"/>
  <c r="X3275" i="24"/>
  <c r="Z3274" i="24"/>
  <c r="W3273" i="24"/>
  <c r="U3273" i="24" s="1"/>
  <c r="X3273" i="24"/>
  <c r="Z3272" i="24"/>
  <c r="W3271" i="24"/>
  <c r="U3271" i="24" s="1"/>
  <c r="X3271" i="24"/>
  <c r="Z3270" i="24"/>
  <c r="AI3270" i="24" s="1"/>
  <c r="AL3270" i="24" s="1"/>
  <c r="W3269" i="24"/>
  <c r="U3269" i="24" s="1"/>
  <c r="X3269" i="24"/>
  <c r="Z3268" i="24"/>
  <c r="W3267" i="24"/>
  <c r="U3267" i="24" s="1"/>
  <c r="X3267" i="24"/>
  <c r="Z3266" i="24"/>
  <c r="W3265" i="24"/>
  <c r="U3265" i="24" s="1"/>
  <c r="X3265" i="24"/>
  <c r="Z3264" i="24"/>
  <c r="W3263" i="24"/>
  <c r="U3263" i="24" s="1"/>
  <c r="X3263" i="24"/>
  <c r="Z3262" i="24"/>
  <c r="W3261" i="24"/>
  <c r="U3261" i="24" s="1"/>
  <c r="X3261" i="24"/>
  <c r="Z3260" i="24"/>
  <c r="W3259" i="24"/>
  <c r="U3259" i="24" s="1"/>
  <c r="X3259" i="24"/>
  <c r="Z3258" i="24"/>
  <c r="W3257" i="24"/>
  <c r="U3257" i="24" s="1"/>
  <c r="X3257" i="24"/>
  <c r="Z3256" i="24"/>
  <c r="W3255" i="24"/>
  <c r="U3255" i="24" s="1"/>
  <c r="X3255" i="24"/>
  <c r="Z3254" i="24"/>
  <c r="AI3254" i="24" s="1"/>
  <c r="AL3254" i="24" s="1"/>
  <c r="W3253" i="24"/>
  <c r="U3253" i="24" s="1"/>
  <c r="X3253" i="24"/>
  <c r="Z3252" i="24"/>
  <c r="W3251" i="24"/>
  <c r="U3251" i="24" s="1"/>
  <c r="X3251" i="24"/>
  <c r="Z3250" i="24"/>
  <c r="W3249" i="24"/>
  <c r="U3249" i="24" s="1"/>
  <c r="X3249" i="24"/>
  <c r="Z3248" i="24"/>
  <c r="W3247" i="24"/>
  <c r="U3247" i="24" s="1"/>
  <c r="X3247" i="24"/>
  <c r="Z3246" i="24"/>
  <c r="W3245" i="24"/>
  <c r="U3245" i="24" s="1"/>
  <c r="X3245" i="24"/>
  <c r="Z3244" i="24"/>
  <c r="W3243" i="24"/>
  <c r="U3243" i="24" s="1"/>
  <c r="X3243" i="24"/>
  <c r="Z3242" i="24"/>
  <c r="W3241" i="24"/>
  <c r="U3241" i="24" s="1"/>
  <c r="X3241" i="24"/>
  <c r="Z3240" i="24"/>
  <c r="W3239" i="24"/>
  <c r="U3239" i="24" s="1"/>
  <c r="X3239" i="24"/>
  <c r="Z3238" i="24"/>
  <c r="AI3238" i="24" s="1"/>
  <c r="AL3238" i="24" s="1"/>
  <c r="W3237" i="24"/>
  <c r="U3237" i="24" s="1"/>
  <c r="X3237" i="24"/>
  <c r="Z3236" i="24"/>
  <c r="W3235" i="24"/>
  <c r="U3235" i="24" s="1"/>
  <c r="X3235" i="24"/>
  <c r="Z3234" i="24"/>
  <c r="W3233" i="24"/>
  <c r="U3233" i="24" s="1"/>
  <c r="X3233" i="24"/>
  <c r="Z3232" i="24"/>
  <c r="W3231" i="24"/>
  <c r="U3231" i="24" s="1"/>
  <c r="X3231" i="24"/>
  <c r="Z3230" i="24"/>
  <c r="W3229" i="24"/>
  <c r="U3229" i="24" s="1"/>
  <c r="X3229" i="24"/>
  <c r="Z3228" i="24"/>
  <c r="W3227" i="24"/>
  <c r="U3227" i="24" s="1"/>
  <c r="X3227" i="24"/>
  <c r="Z3226" i="24"/>
  <c r="W3225" i="24"/>
  <c r="U3225" i="24" s="1"/>
  <c r="X3225" i="24"/>
  <c r="Z3224" i="24"/>
  <c r="W3223" i="24"/>
  <c r="U3223" i="24" s="1"/>
  <c r="X3223" i="24"/>
  <c r="Z3222" i="24"/>
  <c r="AI3222" i="24" s="1"/>
  <c r="AL3222" i="24" s="1"/>
  <c r="W3221" i="24"/>
  <c r="U3221" i="24" s="1"/>
  <c r="X3221" i="24"/>
  <c r="Z3220" i="24"/>
  <c r="W3219" i="24"/>
  <c r="U3219" i="24" s="1"/>
  <c r="X3219" i="24"/>
  <c r="Z3218" i="24"/>
  <c r="W3217" i="24"/>
  <c r="U3217" i="24" s="1"/>
  <c r="X3217" i="24"/>
  <c r="Z3216" i="24"/>
  <c r="W3215" i="24"/>
  <c r="U3215" i="24" s="1"/>
  <c r="X3215" i="24"/>
  <c r="Z3214" i="24"/>
  <c r="W3213" i="24"/>
  <c r="U3213" i="24" s="1"/>
  <c r="X3213" i="24"/>
  <c r="Z3212" i="24"/>
  <c r="W3211" i="24"/>
  <c r="U3211" i="24" s="1"/>
  <c r="X3211" i="24"/>
  <c r="Z3210" i="24"/>
  <c r="W3209" i="24"/>
  <c r="U3209" i="24" s="1"/>
  <c r="X3209" i="24"/>
  <c r="Z3208" i="24"/>
  <c r="W3207" i="24"/>
  <c r="U3207" i="24" s="1"/>
  <c r="X3207" i="24"/>
  <c r="Z3206" i="24"/>
  <c r="W3205" i="24"/>
  <c r="U3205" i="24" s="1"/>
  <c r="X3205" i="24"/>
  <c r="Z3204" i="24"/>
  <c r="W3203" i="24"/>
  <c r="U3203" i="24" s="1"/>
  <c r="X3203" i="24"/>
  <c r="Z3202" i="24"/>
  <c r="W3201" i="24"/>
  <c r="U3201" i="24" s="1"/>
  <c r="X3201" i="24"/>
  <c r="Z3200" i="24"/>
  <c r="W3199" i="24"/>
  <c r="U3199" i="24" s="1"/>
  <c r="X3199" i="24"/>
  <c r="Z3198" i="24"/>
  <c r="W3197" i="24"/>
  <c r="U3197" i="24" s="1"/>
  <c r="X3197" i="24"/>
  <c r="Z3196" i="24"/>
  <c r="W3195" i="24"/>
  <c r="U3195" i="24" s="1"/>
  <c r="X3195" i="24"/>
  <c r="Z3194" i="24"/>
  <c r="AI3194" i="24" s="1"/>
  <c r="AL3194" i="24" s="1"/>
  <c r="W3193" i="24"/>
  <c r="U3193" i="24" s="1"/>
  <c r="X3193" i="24"/>
  <c r="Z3192" i="24"/>
  <c r="W3191" i="24"/>
  <c r="U3191" i="24" s="1"/>
  <c r="X3191" i="24"/>
  <c r="Z3190" i="24"/>
  <c r="W3189" i="24"/>
  <c r="U3189" i="24" s="1"/>
  <c r="X3189" i="24"/>
  <c r="Z3188" i="24"/>
  <c r="W3187" i="24"/>
  <c r="U3187" i="24" s="1"/>
  <c r="X3187" i="24"/>
  <c r="Z3186" i="24"/>
  <c r="W3185" i="24"/>
  <c r="U3185" i="24" s="1"/>
  <c r="X3185" i="24"/>
  <c r="Z3184" i="24"/>
  <c r="W3183" i="24"/>
  <c r="U3183" i="24" s="1"/>
  <c r="X3183" i="24"/>
  <c r="Z3182" i="24"/>
  <c r="W3181" i="24"/>
  <c r="U3181" i="24" s="1"/>
  <c r="X3181" i="24"/>
  <c r="Z3180" i="24"/>
  <c r="W3179" i="24"/>
  <c r="U3179" i="24" s="1"/>
  <c r="X3179" i="24"/>
  <c r="Z3178" i="24"/>
  <c r="W3177" i="24"/>
  <c r="U3177" i="24" s="1"/>
  <c r="X3177" i="24"/>
  <c r="Z3176" i="24"/>
  <c r="Z3175" i="24"/>
  <c r="X3174" i="24"/>
  <c r="W3174" i="24"/>
  <c r="U3174" i="24" s="1"/>
  <c r="Z3173" i="24"/>
  <c r="X3172" i="24"/>
  <c r="W3172" i="24"/>
  <c r="U3172" i="24" s="1"/>
  <c r="Z3171" i="24"/>
  <c r="X3170" i="24"/>
  <c r="W3170" i="24"/>
  <c r="U3170" i="24" s="1"/>
  <c r="Z3169" i="24"/>
  <c r="X3168" i="24"/>
  <c r="W3168" i="24"/>
  <c r="U3168" i="24" s="1"/>
  <c r="Z3167" i="24"/>
  <c r="X3166" i="24"/>
  <c r="W3166" i="24"/>
  <c r="U3166" i="24" s="1"/>
  <c r="Z3165" i="24"/>
  <c r="X3164" i="24"/>
  <c r="W3164" i="24"/>
  <c r="U3164" i="24" s="1"/>
  <c r="W3163" i="24"/>
  <c r="U3163" i="24" s="1"/>
  <c r="X3163" i="24"/>
  <c r="Z3162" i="24"/>
  <c r="W3161" i="24"/>
  <c r="U3161" i="24" s="1"/>
  <c r="X3161" i="24"/>
  <c r="Z3160" i="24"/>
  <c r="W3159" i="24"/>
  <c r="U3159" i="24" s="1"/>
  <c r="X3159" i="24"/>
  <c r="Z3158" i="24"/>
  <c r="AI3158" i="24" s="1"/>
  <c r="AL3158" i="24" s="1"/>
  <c r="W3157" i="24"/>
  <c r="U3157" i="24" s="1"/>
  <c r="X3157" i="24"/>
  <c r="Z3156" i="24"/>
  <c r="W3155" i="24"/>
  <c r="U3155" i="24" s="1"/>
  <c r="X3155" i="24"/>
  <c r="Z3154" i="24"/>
  <c r="W3153" i="24"/>
  <c r="U3153" i="24" s="1"/>
  <c r="X3153" i="24"/>
  <c r="Z3152" i="24"/>
  <c r="Z3151" i="24"/>
  <c r="X3150" i="24"/>
  <c r="W3150" i="24"/>
  <c r="U3150" i="24" s="1"/>
  <c r="Z3149" i="24"/>
  <c r="AI3149" i="24" s="1"/>
  <c r="AL3149" i="24" s="1"/>
  <c r="X3148" i="24"/>
  <c r="W3148" i="24"/>
  <c r="U3148" i="24" s="1"/>
  <c r="Z3147" i="24"/>
  <c r="X3146" i="24"/>
  <c r="W3146" i="24"/>
  <c r="U3146" i="24" s="1"/>
  <c r="Z3145" i="24"/>
  <c r="X3144" i="24"/>
  <c r="W3144" i="24"/>
  <c r="U3144" i="24" s="1"/>
  <c r="Z3143" i="24"/>
  <c r="X3142" i="24"/>
  <c r="W3142" i="24"/>
  <c r="U3142" i="24" s="1"/>
  <c r="Z3141" i="24"/>
  <c r="X3140" i="24"/>
  <c r="W3140" i="24"/>
  <c r="U3140" i="24" s="1"/>
  <c r="Z3139" i="24"/>
  <c r="X3138" i="24"/>
  <c r="W3138" i="24"/>
  <c r="U3138" i="24" s="1"/>
  <c r="Z3137" i="24"/>
  <c r="AI3137" i="24" s="1"/>
  <c r="AL3137" i="24" s="1"/>
  <c r="X3136" i="24"/>
  <c r="W3136" i="24"/>
  <c r="U3136" i="24" s="1"/>
  <c r="Z3135" i="24"/>
  <c r="X3134" i="24"/>
  <c r="W3134" i="24"/>
  <c r="U3134" i="24" s="1"/>
  <c r="Z3133" i="24"/>
  <c r="X3132" i="24"/>
  <c r="W3132" i="24"/>
  <c r="U3132" i="24" s="1"/>
  <c r="Z3131" i="24"/>
  <c r="X3130" i="24"/>
  <c r="W3130" i="24"/>
  <c r="U3130" i="24" s="1"/>
  <c r="Z3129" i="24"/>
  <c r="X3128" i="24"/>
  <c r="W3128" i="24"/>
  <c r="U3128" i="24" s="1"/>
  <c r="Z3127" i="24"/>
  <c r="X3126" i="24"/>
  <c r="W3126" i="24"/>
  <c r="U3126" i="24" s="1"/>
  <c r="Z3125" i="24"/>
  <c r="AI3125" i="24" s="1"/>
  <c r="AL3125" i="24" s="1"/>
  <c r="X3124" i="24"/>
  <c r="W3124" i="24"/>
  <c r="U3124" i="24" s="1"/>
  <c r="Z3123" i="24"/>
  <c r="X3122" i="24"/>
  <c r="W3122" i="24"/>
  <c r="U3122" i="24" s="1"/>
  <c r="Z3121" i="24"/>
  <c r="AI3121" i="24" s="1"/>
  <c r="AL3121" i="24" s="1"/>
  <c r="X3120" i="24"/>
  <c r="W3120" i="24"/>
  <c r="U3120" i="24" s="1"/>
  <c r="Z3119" i="24"/>
  <c r="X3118" i="24"/>
  <c r="W3118" i="24"/>
  <c r="U3118" i="24" s="1"/>
  <c r="Z3117" i="24"/>
  <c r="X3116" i="24"/>
  <c r="W3116" i="24"/>
  <c r="U3116" i="24" s="1"/>
  <c r="Z3115" i="24"/>
  <c r="X3114" i="24"/>
  <c r="W3114" i="24"/>
  <c r="U3114" i="24" s="1"/>
  <c r="Z3113" i="24"/>
  <c r="AI3113" i="24" s="1"/>
  <c r="AL3113" i="24" s="1"/>
  <c r="X3112" i="24"/>
  <c r="W3112" i="24"/>
  <c r="U3112" i="24" s="1"/>
  <c r="Z3111" i="24"/>
  <c r="X3110" i="24"/>
  <c r="W3110" i="24"/>
  <c r="U3110" i="24" s="1"/>
  <c r="Z3109" i="24"/>
  <c r="X3108" i="24"/>
  <c r="W3108" i="24"/>
  <c r="U3108" i="24" s="1"/>
  <c r="Z3107" i="24"/>
  <c r="X3106" i="24"/>
  <c r="W3106" i="24"/>
  <c r="U3106" i="24" s="1"/>
  <c r="Z3105" i="24"/>
  <c r="AI3105" i="24" s="1"/>
  <c r="AL3105" i="24" s="1"/>
  <c r="W3104" i="24"/>
  <c r="U3104" i="24" s="1"/>
  <c r="X3104" i="24"/>
  <c r="Z3103" i="24"/>
  <c r="W3102" i="24"/>
  <c r="U3102" i="24" s="1"/>
  <c r="X3102" i="24"/>
  <c r="Z3101" i="24"/>
  <c r="AI3101" i="24" s="1"/>
  <c r="AL3101" i="24" s="1"/>
  <c r="W3100" i="24"/>
  <c r="U3100" i="24" s="1"/>
  <c r="X3100" i="24"/>
  <c r="Z3099" i="24"/>
  <c r="W3098" i="24"/>
  <c r="U3098" i="24" s="1"/>
  <c r="X3098" i="24"/>
  <c r="Z3097" i="24"/>
  <c r="W3096" i="24"/>
  <c r="U3096" i="24" s="1"/>
  <c r="X3096" i="24"/>
  <c r="Z3095" i="24"/>
  <c r="W3094" i="24"/>
  <c r="U3094" i="24" s="1"/>
  <c r="X3094" i="24"/>
  <c r="Z3093" i="24"/>
  <c r="W3092" i="24"/>
  <c r="U3092" i="24" s="1"/>
  <c r="X3092" i="24"/>
  <c r="Z3091" i="24"/>
  <c r="W3090" i="24"/>
  <c r="U3090" i="24" s="1"/>
  <c r="X3090" i="24"/>
  <c r="Z3089" i="24"/>
  <c r="AI3089" i="24" s="1"/>
  <c r="AL3089" i="24" s="1"/>
  <c r="W3088" i="24"/>
  <c r="U3088" i="24" s="1"/>
  <c r="X3088" i="24"/>
  <c r="Z3087" i="24"/>
  <c r="W3086" i="24"/>
  <c r="U3086" i="24" s="1"/>
  <c r="X3086" i="24"/>
  <c r="Z3085" i="24"/>
  <c r="AI3085" i="24" s="1"/>
  <c r="AL3085" i="24" s="1"/>
  <c r="W3084" i="24"/>
  <c r="U3084" i="24" s="1"/>
  <c r="X3084" i="24"/>
  <c r="Z3083" i="24"/>
  <c r="W3082" i="24"/>
  <c r="U3082" i="24" s="1"/>
  <c r="X3082" i="24"/>
  <c r="Z3081" i="24"/>
  <c r="W3080" i="24"/>
  <c r="U3080" i="24" s="1"/>
  <c r="X3080" i="24"/>
  <c r="Z3079" i="24"/>
  <c r="W3078" i="24"/>
  <c r="U3078" i="24" s="1"/>
  <c r="X3078" i="24"/>
  <c r="Z3077" i="24"/>
  <c r="W3076" i="24"/>
  <c r="U3076" i="24" s="1"/>
  <c r="X3076" i="24"/>
  <c r="Z3075" i="24"/>
  <c r="W3074" i="24"/>
  <c r="U3074" i="24" s="1"/>
  <c r="X3074" i="24"/>
  <c r="Z3073" i="24"/>
  <c r="AI3073" i="24" s="1"/>
  <c r="AL3073" i="24" s="1"/>
  <c r="W3072" i="24"/>
  <c r="U3072" i="24" s="1"/>
  <c r="X3072" i="24"/>
  <c r="Z3071" i="24"/>
  <c r="W3070" i="24"/>
  <c r="U3070" i="24" s="1"/>
  <c r="X3070" i="24"/>
  <c r="Z3069" i="24"/>
  <c r="AI3069" i="24" s="1"/>
  <c r="AL3069" i="24" s="1"/>
  <c r="W3068" i="24"/>
  <c r="U3068" i="24" s="1"/>
  <c r="X3068" i="24"/>
  <c r="Z3067" i="24"/>
  <c r="W3066" i="24"/>
  <c r="U3066" i="24" s="1"/>
  <c r="X3066" i="24"/>
  <c r="Z3065" i="24"/>
  <c r="W3064" i="24"/>
  <c r="U3064" i="24" s="1"/>
  <c r="X3064" i="24"/>
  <c r="Z3063" i="24"/>
  <c r="W3062" i="24"/>
  <c r="U3062" i="24" s="1"/>
  <c r="X3062" i="24"/>
  <c r="Z3061" i="24"/>
  <c r="W3060" i="24"/>
  <c r="U3060" i="24" s="1"/>
  <c r="X3060" i="24"/>
  <c r="Z3059" i="24"/>
  <c r="W3058" i="24"/>
  <c r="U3058" i="24" s="1"/>
  <c r="X3058" i="24"/>
  <c r="Z3057" i="24"/>
  <c r="AI3057" i="24" s="1"/>
  <c r="AL3057" i="24" s="1"/>
  <c r="W3056" i="24"/>
  <c r="U3056" i="24" s="1"/>
  <c r="X3056" i="24"/>
  <c r="Z3055" i="24"/>
  <c r="W3054" i="24"/>
  <c r="U3054" i="24" s="1"/>
  <c r="X3054" i="24"/>
  <c r="Z3053" i="24"/>
  <c r="AI3053" i="24" s="1"/>
  <c r="AL3053" i="24" s="1"/>
  <c r="W3052" i="24"/>
  <c r="U3052" i="24" s="1"/>
  <c r="X3052" i="24"/>
  <c r="Z3051" i="24"/>
  <c r="W3050" i="24"/>
  <c r="U3050" i="24" s="1"/>
  <c r="X3050" i="24"/>
  <c r="Z3049" i="24"/>
  <c r="W3048" i="24"/>
  <c r="U3048" i="24" s="1"/>
  <c r="X3048" i="24"/>
  <c r="Z3047" i="24"/>
  <c r="W3046" i="24"/>
  <c r="U3046" i="24" s="1"/>
  <c r="X3046" i="24"/>
  <c r="Z3045" i="24"/>
  <c r="AI3045" i="24" s="1"/>
  <c r="AL3045" i="24" s="1"/>
  <c r="W3044" i="24"/>
  <c r="U3044" i="24" s="1"/>
  <c r="X3044" i="24"/>
  <c r="Z3043" i="24"/>
  <c r="W3042" i="24"/>
  <c r="U3042" i="24" s="1"/>
  <c r="X3042" i="24"/>
  <c r="Z3041" i="24"/>
  <c r="AI3041" i="24" s="1"/>
  <c r="AL3041" i="24" s="1"/>
  <c r="X3040" i="24"/>
  <c r="W3040" i="24"/>
  <c r="U3040" i="24" s="1"/>
  <c r="Z3039" i="24"/>
  <c r="X3038" i="24"/>
  <c r="W3038" i="24"/>
  <c r="U3038" i="24" s="1"/>
  <c r="Z3037" i="24"/>
  <c r="X3036" i="24"/>
  <c r="W3036" i="24"/>
  <c r="U3036" i="24" s="1"/>
  <c r="Z3035" i="24"/>
  <c r="X3034" i="24"/>
  <c r="W3034" i="24"/>
  <c r="U3034" i="24" s="1"/>
  <c r="Z3033" i="24"/>
  <c r="AI3033" i="24" s="1"/>
  <c r="AL3033" i="24" s="1"/>
  <c r="X3032" i="24"/>
  <c r="W3032" i="24"/>
  <c r="U3032" i="24" s="1"/>
  <c r="Z3031" i="24"/>
  <c r="X3030" i="24"/>
  <c r="W3030" i="24"/>
  <c r="U3030" i="24" s="1"/>
  <c r="Z3029" i="24"/>
  <c r="AI3029" i="24" s="1"/>
  <c r="AL3029" i="24" s="1"/>
  <c r="X3028" i="24"/>
  <c r="W3028" i="24"/>
  <c r="U3028" i="24" s="1"/>
  <c r="Z3027" i="24"/>
  <c r="X3026" i="24"/>
  <c r="W3026" i="24"/>
  <c r="U3026" i="24" s="1"/>
  <c r="Z3025" i="24"/>
  <c r="AI3025" i="24" s="1"/>
  <c r="AL3025" i="24" s="1"/>
  <c r="X3024" i="24"/>
  <c r="W3024" i="24"/>
  <c r="U3024" i="24" s="1"/>
  <c r="Z3023" i="24"/>
  <c r="X3022" i="24"/>
  <c r="W3022" i="24"/>
  <c r="U3022" i="24" s="1"/>
  <c r="Z3021" i="24"/>
  <c r="X3020" i="24"/>
  <c r="W3020" i="24"/>
  <c r="U3020" i="24" s="1"/>
  <c r="Z3019" i="24"/>
  <c r="X3018" i="24"/>
  <c r="W3018" i="24"/>
  <c r="U3018" i="24" s="1"/>
  <c r="Z3017" i="24"/>
  <c r="AI3017" i="24" s="1"/>
  <c r="AL3017" i="24" s="1"/>
  <c r="X3016" i="24"/>
  <c r="W3016" i="24"/>
  <c r="U3016" i="24" s="1"/>
  <c r="Z3015" i="24"/>
  <c r="X3014" i="24"/>
  <c r="W3014" i="24"/>
  <c r="U3014" i="24" s="1"/>
  <c r="Z3013" i="24"/>
  <c r="AI3013" i="24" s="1"/>
  <c r="AL3013" i="24" s="1"/>
  <c r="X3012" i="24"/>
  <c r="W3012" i="24"/>
  <c r="U3012" i="24" s="1"/>
  <c r="Z3011" i="24"/>
  <c r="X3010" i="24"/>
  <c r="W3010" i="24"/>
  <c r="U3010" i="24" s="1"/>
  <c r="Z3009" i="24"/>
  <c r="AI3009" i="24" s="1"/>
  <c r="AL3009" i="24" s="1"/>
  <c r="X3008" i="24"/>
  <c r="W3008" i="24"/>
  <c r="U3008" i="24" s="1"/>
  <c r="Z3007" i="24"/>
  <c r="X3006" i="24"/>
  <c r="W3006" i="24"/>
  <c r="U3006" i="24" s="1"/>
  <c r="Z3005" i="24"/>
  <c r="X3004" i="24"/>
  <c r="W3004" i="24"/>
  <c r="U3004" i="24" s="1"/>
  <c r="Z3003" i="24"/>
  <c r="X3002" i="24"/>
  <c r="W3002" i="24"/>
  <c r="U3002" i="24" s="1"/>
  <c r="Z3001" i="24"/>
  <c r="AI3001" i="24" s="1"/>
  <c r="AL3001" i="24" s="1"/>
  <c r="X3000" i="24"/>
  <c r="W3000" i="24"/>
  <c r="U3000" i="24" s="1"/>
  <c r="Z2999" i="24"/>
  <c r="X2998" i="24"/>
  <c r="W2998" i="24"/>
  <c r="U2998" i="24" s="1"/>
  <c r="Z2997" i="24"/>
  <c r="X2996" i="24"/>
  <c r="W2996" i="24"/>
  <c r="U2996" i="24" s="1"/>
  <c r="Z2995" i="24"/>
  <c r="X2994" i="24"/>
  <c r="W2994" i="24"/>
  <c r="U2994" i="24" s="1"/>
  <c r="Z2993" i="24"/>
  <c r="AI2993" i="24" s="1"/>
  <c r="AL2993" i="24" s="1"/>
  <c r="X2992" i="24"/>
  <c r="W2992" i="24"/>
  <c r="U2992" i="24" s="1"/>
  <c r="Z2991" i="24"/>
  <c r="X2990" i="24"/>
  <c r="W2990" i="24"/>
  <c r="U2990" i="24" s="1"/>
  <c r="Z2989" i="24"/>
  <c r="AI2989" i="24" s="1"/>
  <c r="AL2989" i="24" s="1"/>
  <c r="X2988" i="24"/>
  <c r="W2988" i="24"/>
  <c r="U2988" i="24" s="1"/>
  <c r="Z2987" i="24"/>
  <c r="X2986" i="24"/>
  <c r="W2986" i="24"/>
  <c r="U2986" i="24" s="1"/>
  <c r="Z2985" i="24"/>
  <c r="X2984" i="24"/>
  <c r="W2984" i="24"/>
  <c r="U2984" i="24" s="1"/>
  <c r="Z2983" i="24"/>
  <c r="X2982" i="24"/>
  <c r="W2982" i="24"/>
  <c r="U2982" i="24" s="1"/>
  <c r="Z2981" i="24"/>
  <c r="X2980" i="24"/>
  <c r="W2980" i="24"/>
  <c r="U2980" i="24" s="1"/>
  <c r="Z2979" i="24"/>
  <c r="X2978" i="24"/>
  <c r="W2978" i="24"/>
  <c r="U2978" i="24" s="1"/>
  <c r="Z2977" i="24"/>
  <c r="AI2977" i="24" s="1"/>
  <c r="AL2977" i="24" s="1"/>
  <c r="X2976" i="24"/>
  <c r="W2976" i="24"/>
  <c r="U2976" i="24" s="1"/>
  <c r="Z2975" i="24"/>
  <c r="X2974" i="24"/>
  <c r="W2974" i="24"/>
  <c r="U2974" i="24" s="1"/>
  <c r="Z2973" i="24"/>
  <c r="AI2973" i="24" s="1"/>
  <c r="AL2973" i="24" s="1"/>
  <c r="X2972" i="24"/>
  <c r="W2972" i="24"/>
  <c r="U2972" i="24" s="1"/>
  <c r="Z2971" i="24"/>
  <c r="X2970" i="24"/>
  <c r="W2970" i="24"/>
  <c r="U2970" i="24" s="1"/>
  <c r="Z2969" i="24"/>
  <c r="AI2969" i="24" s="1"/>
  <c r="AL2969" i="24" s="1"/>
  <c r="X2968" i="24"/>
  <c r="W2968" i="24"/>
  <c r="U2968" i="24" s="1"/>
  <c r="Z2967" i="24"/>
  <c r="X2966" i="24"/>
  <c r="W2966" i="24"/>
  <c r="U2966" i="24" s="1"/>
  <c r="Z2965" i="24"/>
  <c r="AI2965" i="24" s="1"/>
  <c r="AL2965" i="24" s="1"/>
  <c r="X2964" i="24"/>
  <c r="W2964" i="24"/>
  <c r="U2964" i="24" s="1"/>
  <c r="Z2963" i="24"/>
  <c r="X2962" i="24"/>
  <c r="W2962" i="24"/>
  <c r="U2962" i="24" s="1"/>
  <c r="Z2961" i="24"/>
  <c r="AI2961" i="24" s="1"/>
  <c r="AL2961" i="24" s="1"/>
  <c r="X2960" i="24"/>
  <c r="W2960" i="24"/>
  <c r="U2960" i="24" s="1"/>
  <c r="Z2959" i="24"/>
  <c r="X2958" i="24"/>
  <c r="W2958" i="24"/>
  <c r="U2958" i="24" s="1"/>
  <c r="Z2957" i="24"/>
  <c r="AI2957" i="24" s="1"/>
  <c r="AL2957" i="24" s="1"/>
  <c r="X2956" i="24"/>
  <c r="W2956" i="24"/>
  <c r="U2956" i="24" s="1"/>
  <c r="Z2955" i="24"/>
  <c r="X2954" i="24"/>
  <c r="W2954" i="24"/>
  <c r="U2954" i="24" s="1"/>
  <c r="Z2953" i="24"/>
  <c r="AI2953" i="24" s="1"/>
  <c r="AL2953" i="24" s="1"/>
  <c r="X2952" i="24"/>
  <c r="W2952" i="24"/>
  <c r="U2952" i="24" s="1"/>
  <c r="W2951" i="24"/>
  <c r="U2951" i="24" s="1"/>
  <c r="X2951" i="24"/>
  <c r="Z2950" i="24"/>
  <c r="AI2950" i="24" s="1"/>
  <c r="AL2950" i="24" s="1"/>
  <c r="W2949" i="24"/>
  <c r="U2949" i="24" s="1"/>
  <c r="X2949" i="24"/>
  <c r="Z2948" i="24"/>
  <c r="W2947" i="24"/>
  <c r="U2947" i="24" s="1"/>
  <c r="X2947" i="24"/>
  <c r="Z2946" i="24"/>
  <c r="W2945" i="24"/>
  <c r="U2945" i="24" s="1"/>
  <c r="X2945" i="24"/>
  <c r="Z2944" i="24"/>
  <c r="W2943" i="24"/>
  <c r="U2943" i="24" s="1"/>
  <c r="X2943" i="24"/>
  <c r="Z2942" i="24"/>
  <c r="W2941" i="24"/>
  <c r="U2941" i="24" s="1"/>
  <c r="X2941" i="24"/>
  <c r="Z2940" i="24"/>
  <c r="W2939" i="24"/>
  <c r="U2939" i="24" s="1"/>
  <c r="X2939" i="24"/>
  <c r="Z2938" i="24"/>
  <c r="W2937" i="24"/>
  <c r="U2937" i="24" s="1"/>
  <c r="X2937" i="24"/>
  <c r="Z2936" i="24"/>
  <c r="W2935" i="24"/>
  <c r="U2935" i="24" s="1"/>
  <c r="X2935" i="24"/>
  <c r="Z2934" i="24"/>
  <c r="AI2934" i="24" s="1"/>
  <c r="AL2934" i="24" s="1"/>
  <c r="W2933" i="24"/>
  <c r="U2933" i="24" s="1"/>
  <c r="X2933" i="24"/>
  <c r="Z2932" i="24"/>
  <c r="W2931" i="24"/>
  <c r="U2931" i="24" s="1"/>
  <c r="X2931" i="24"/>
  <c r="Z2930" i="24"/>
  <c r="W2929" i="24"/>
  <c r="U2929" i="24" s="1"/>
  <c r="X2929" i="24"/>
  <c r="Z2928" i="24"/>
  <c r="W2927" i="24"/>
  <c r="U2927" i="24" s="1"/>
  <c r="X2927" i="24"/>
  <c r="Z2926" i="24"/>
  <c r="W2925" i="24"/>
  <c r="U2925" i="24" s="1"/>
  <c r="X2925" i="24"/>
  <c r="Z2924" i="24"/>
  <c r="W2923" i="24"/>
  <c r="U2923" i="24" s="1"/>
  <c r="X2923" i="24"/>
  <c r="Z2922" i="24"/>
  <c r="W2921" i="24"/>
  <c r="U2921" i="24" s="1"/>
  <c r="X2921" i="24"/>
  <c r="Z2920" i="24"/>
  <c r="W2919" i="24"/>
  <c r="U2919" i="24" s="1"/>
  <c r="X2919" i="24"/>
  <c r="Z2918" i="24"/>
  <c r="AI2918" i="24" s="1"/>
  <c r="AL2918" i="24" s="1"/>
  <c r="W2917" i="24"/>
  <c r="U2917" i="24" s="1"/>
  <c r="X2917" i="24"/>
  <c r="Z2916" i="24"/>
  <c r="W2915" i="24"/>
  <c r="U2915" i="24" s="1"/>
  <c r="X2915" i="24"/>
  <c r="Z2914" i="24"/>
  <c r="W2913" i="24"/>
  <c r="U2913" i="24" s="1"/>
  <c r="X2913" i="24"/>
  <c r="Z2912" i="24"/>
  <c r="W2911" i="24"/>
  <c r="U2911" i="24" s="1"/>
  <c r="X2911" i="24"/>
  <c r="Z2910" i="24"/>
  <c r="W2909" i="24"/>
  <c r="U2909" i="24" s="1"/>
  <c r="X2909" i="24"/>
  <c r="Z2908" i="24"/>
  <c r="W2907" i="24"/>
  <c r="U2907" i="24" s="1"/>
  <c r="X2907" i="24"/>
  <c r="Z2906" i="24"/>
  <c r="W2905" i="24"/>
  <c r="U2905" i="24" s="1"/>
  <c r="X2905" i="24"/>
  <c r="Z2904" i="24"/>
  <c r="W2903" i="24"/>
  <c r="U2903" i="24" s="1"/>
  <c r="X2903" i="24"/>
  <c r="Z2902" i="24"/>
  <c r="AI2902" i="24" s="1"/>
  <c r="AL2902" i="24" s="1"/>
  <c r="W2901" i="24"/>
  <c r="U2901" i="24" s="1"/>
  <c r="X2901" i="24"/>
  <c r="Z2900" i="24"/>
  <c r="W2899" i="24"/>
  <c r="U2899" i="24" s="1"/>
  <c r="X2899" i="24"/>
  <c r="Z2898" i="24"/>
  <c r="W2897" i="24"/>
  <c r="U2897" i="24" s="1"/>
  <c r="X2897" i="24"/>
  <c r="Z2896" i="24"/>
  <c r="W2895" i="24"/>
  <c r="U2895" i="24" s="1"/>
  <c r="X2895" i="24"/>
  <c r="Z2894" i="24"/>
  <c r="W2893" i="24"/>
  <c r="U2893" i="24" s="1"/>
  <c r="X2893" i="24"/>
  <c r="Z2892" i="24"/>
  <c r="W2891" i="24"/>
  <c r="U2891" i="24" s="1"/>
  <c r="X2891" i="24"/>
  <c r="Z2890" i="24"/>
  <c r="W2889" i="24"/>
  <c r="U2889" i="24" s="1"/>
  <c r="X2889" i="24"/>
  <c r="Z2888" i="24"/>
  <c r="W2887" i="24"/>
  <c r="U2887" i="24" s="1"/>
  <c r="X2887" i="24"/>
  <c r="Z2886" i="24"/>
  <c r="W2885" i="24"/>
  <c r="U2885" i="24" s="1"/>
  <c r="X2885" i="24"/>
  <c r="Z2884" i="24"/>
  <c r="W2883" i="24"/>
  <c r="U2883" i="24" s="1"/>
  <c r="X2883" i="24"/>
  <c r="Z2882" i="24"/>
  <c r="W2881" i="24"/>
  <c r="U2881" i="24" s="1"/>
  <c r="X2881" i="24"/>
  <c r="Z2880" i="24"/>
  <c r="W2879" i="24"/>
  <c r="U2879" i="24" s="1"/>
  <c r="X2879" i="24"/>
  <c r="Z2878" i="24"/>
  <c r="W2877" i="24"/>
  <c r="U2877" i="24" s="1"/>
  <c r="X2877" i="24"/>
  <c r="Z2876" i="24"/>
  <c r="W2875" i="24"/>
  <c r="U2875" i="24" s="1"/>
  <c r="X2875" i="24"/>
  <c r="Z2874" i="24"/>
  <c r="AI2874" i="24" s="1"/>
  <c r="AL2874" i="24" s="1"/>
  <c r="W2873" i="24"/>
  <c r="U2873" i="24" s="1"/>
  <c r="X2873" i="24"/>
  <c r="Z2872" i="24"/>
  <c r="W2871" i="24"/>
  <c r="U2871" i="24" s="1"/>
  <c r="X2871" i="24"/>
  <c r="Z2870" i="24"/>
  <c r="W2869" i="24"/>
  <c r="U2869" i="24" s="1"/>
  <c r="X2869" i="24"/>
  <c r="Z2868" i="24"/>
  <c r="W2867" i="24"/>
  <c r="U2867" i="24" s="1"/>
  <c r="X2867" i="24"/>
  <c r="Z2866" i="24"/>
  <c r="W2865" i="24"/>
  <c r="U2865" i="24" s="1"/>
  <c r="X2865" i="24"/>
  <c r="Z2864" i="24"/>
  <c r="W2863" i="24"/>
  <c r="U2863" i="24" s="1"/>
  <c r="X2863" i="24"/>
  <c r="Z2862" i="24"/>
  <c r="W2861" i="24"/>
  <c r="U2861" i="24" s="1"/>
  <c r="X2861" i="24"/>
  <c r="Z2860" i="24"/>
  <c r="W2859" i="24"/>
  <c r="U2859" i="24" s="1"/>
  <c r="X2859" i="24"/>
  <c r="Z2858" i="24"/>
  <c r="W2857" i="24"/>
  <c r="U2857" i="24" s="1"/>
  <c r="X2857" i="24"/>
  <c r="Z2856" i="24"/>
  <c r="W2855" i="24"/>
  <c r="U2855" i="24" s="1"/>
  <c r="X2855" i="24"/>
  <c r="Z2854" i="24"/>
  <c r="W2853" i="24"/>
  <c r="U2853" i="24" s="1"/>
  <c r="X2853" i="24"/>
  <c r="Z2852" i="24"/>
  <c r="W2851" i="24"/>
  <c r="U2851" i="24" s="1"/>
  <c r="X2851" i="24"/>
  <c r="Z2850" i="24"/>
  <c r="W2849" i="24"/>
  <c r="U2849" i="24" s="1"/>
  <c r="X2849" i="24"/>
  <c r="Z2848" i="24"/>
  <c r="W2847" i="24"/>
  <c r="U2847" i="24" s="1"/>
  <c r="X2847" i="24"/>
  <c r="Z2846" i="24"/>
  <c r="W2845" i="24"/>
  <c r="U2845" i="24" s="1"/>
  <c r="X2845" i="24"/>
  <c r="Z2844" i="24"/>
  <c r="W2843" i="24"/>
  <c r="U2843" i="24" s="1"/>
  <c r="X2843" i="24"/>
  <c r="Z2842" i="24"/>
  <c r="W2841" i="24"/>
  <c r="U2841" i="24" s="1"/>
  <c r="X2841" i="24"/>
  <c r="Z2840" i="24"/>
  <c r="W2839" i="24"/>
  <c r="U2839" i="24" s="1"/>
  <c r="X2839" i="24"/>
  <c r="Z2838" i="24"/>
  <c r="AI2838" i="24" s="1"/>
  <c r="AL2838" i="24" s="1"/>
  <c r="W2837" i="24"/>
  <c r="U2837" i="24" s="1"/>
  <c r="X2837" i="24"/>
  <c r="Z2836" i="24"/>
  <c r="W2835" i="24"/>
  <c r="U2835" i="24" s="1"/>
  <c r="X2835" i="24"/>
  <c r="Z2834" i="24"/>
  <c r="W2833" i="24"/>
  <c r="U2833" i="24" s="1"/>
  <c r="X2833" i="24"/>
  <c r="Z2832" i="24"/>
  <c r="W2831" i="24"/>
  <c r="U2831" i="24" s="1"/>
  <c r="X2831" i="24"/>
  <c r="Z2830" i="24"/>
  <c r="W2829" i="24"/>
  <c r="U2829" i="24" s="1"/>
  <c r="X2829" i="24"/>
  <c r="Z2828" i="24"/>
  <c r="W2827" i="24"/>
  <c r="U2827" i="24" s="1"/>
  <c r="X2827" i="24"/>
  <c r="Z2826" i="24"/>
  <c r="W2825" i="24"/>
  <c r="U2825" i="24" s="1"/>
  <c r="X2825" i="24"/>
  <c r="Z2824" i="24"/>
  <c r="W2823" i="24"/>
  <c r="U2823" i="24" s="1"/>
  <c r="X2823" i="24"/>
  <c r="Z2822" i="24"/>
  <c r="W2821" i="24"/>
  <c r="U2821" i="24" s="1"/>
  <c r="X2821" i="24"/>
  <c r="Z2820" i="24"/>
  <c r="W2819" i="24"/>
  <c r="U2819" i="24" s="1"/>
  <c r="X2819" i="24"/>
  <c r="Z2818" i="24"/>
  <c r="W2817" i="24"/>
  <c r="U2817" i="24" s="1"/>
  <c r="X2817" i="24"/>
  <c r="Z2816" i="24"/>
  <c r="W2815" i="24"/>
  <c r="U2815" i="24" s="1"/>
  <c r="X2815" i="24"/>
  <c r="Z2814" i="24"/>
  <c r="W2813" i="24"/>
  <c r="U2813" i="24" s="1"/>
  <c r="X2813" i="24"/>
  <c r="Z2812" i="24"/>
  <c r="W2811" i="24"/>
  <c r="U2811" i="24" s="1"/>
  <c r="X2811" i="24"/>
  <c r="Z2810" i="24"/>
  <c r="AI2810" i="24" s="1"/>
  <c r="AL2810" i="24" s="1"/>
  <c r="W2809" i="24"/>
  <c r="U2809" i="24" s="1"/>
  <c r="X2809" i="24"/>
  <c r="Z2808" i="24"/>
  <c r="W2807" i="24"/>
  <c r="U2807" i="24" s="1"/>
  <c r="X2807" i="24"/>
  <c r="Z2806" i="24"/>
  <c r="W2805" i="24"/>
  <c r="U2805" i="24" s="1"/>
  <c r="X2805" i="24"/>
  <c r="Z2804" i="24"/>
  <c r="W2803" i="24"/>
  <c r="U2803" i="24" s="1"/>
  <c r="X2803" i="24"/>
  <c r="Z2802" i="24"/>
  <c r="W2801" i="24"/>
  <c r="U2801" i="24" s="1"/>
  <c r="X2801" i="24"/>
  <c r="Z2800" i="24"/>
  <c r="W2799" i="24"/>
  <c r="U2799" i="24" s="1"/>
  <c r="X2799" i="24"/>
  <c r="Z2798" i="24"/>
  <c r="W2797" i="24"/>
  <c r="U2797" i="24" s="1"/>
  <c r="X2797" i="24"/>
  <c r="Z2796" i="24"/>
  <c r="W2795" i="24"/>
  <c r="U2795" i="24" s="1"/>
  <c r="X2795" i="24"/>
  <c r="Z2794" i="24"/>
  <c r="W2793" i="24"/>
  <c r="U2793" i="24" s="1"/>
  <c r="X2793" i="24"/>
  <c r="Z2792" i="24"/>
  <c r="W2791" i="24"/>
  <c r="U2791" i="24" s="1"/>
  <c r="X2791" i="24"/>
  <c r="Z2790" i="24"/>
  <c r="W2789" i="24"/>
  <c r="U2789" i="24" s="1"/>
  <c r="X2789" i="24"/>
  <c r="Z2788" i="24"/>
  <c r="W2787" i="24"/>
  <c r="U2787" i="24" s="1"/>
  <c r="X2787" i="24"/>
  <c r="Z2786" i="24"/>
  <c r="W2785" i="24"/>
  <c r="U2785" i="24" s="1"/>
  <c r="X2785" i="24"/>
  <c r="Z2784" i="24"/>
  <c r="W2783" i="24"/>
  <c r="U2783" i="24" s="1"/>
  <c r="X2783" i="24"/>
  <c r="Z2782" i="24"/>
  <c r="W2781" i="24"/>
  <c r="U2781" i="24" s="1"/>
  <c r="X2781" i="24"/>
  <c r="Z2780" i="24"/>
  <c r="W2779" i="24"/>
  <c r="U2779" i="24" s="1"/>
  <c r="X2779" i="24"/>
  <c r="Z2778" i="24"/>
  <c r="W2777" i="24"/>
  <c r="U2777" i="24" s="1"/>
  <c r="X2777" i="24"/>
  <c r="Z2776" i="24"/>
  <c r="W2775" i="24"/>
  <c r="U2775" i="24" s="1"/>
  <c r="X2775" i="24"/>
  <c r="Z2774" i="24"/>
  <c r="AI2774" i="24" s="1"/>
  <c r="AL2774" i="24" s="1"/>
  <c r="W2773" i="24"/>
  <c r="U2773" i="24" s="1"/>
  <c r="X2773" i="24"/>
  <c r="Z2772" i="24"/>
  <c r="W2771" i="24"/>
  <c r="U2771" i="24" s="1"/>
  <c r="X2771" i="24"/>
  <c r="Z2770" i="24"/>
  <c r="W2769" i="24"/>
  <c r="U2769" i="24" s="1"/>
  <c r="X2769" i="24"/>
  <c r="Z2768" i="24"/>
  <c r="Z2767" i="24"/>
  <c r="X2766" i="24"/>
  <c r="W2766" i="24"/>
  <c r="U2766" i="24" s="1"/>
  <c r="Z2765" i="24"/>
  <c r="AI2765" i="24" s="1"/>
  <c r="AL2765" i="24" s="1"/>
  <c r="X2764" i="24"/>
  <c r="W2764" i="24"/>
  <c r="U2764" i="24" s="1"/>
  <c r="Z2763" i="24"/>
  <c r="X2762" i="24"/>
  <c r="W2762" i="24"/>
  <c r="U2762" i="24" s="1"/>
  <c r="Z2761" i="24"/>
  <c r="AI2761" i="24" s="1"/>
  <c r="AL2761" i="24" s="1"/>
  <c r="X2760" i="24"/>
  <c r="W2760" i="24"/>
  <c r="U2760" i="24" s="1"/>
  <c r="Z2759" i="24"/>
  <c r="X2758" i="24"/>
  <c r="W2758" i="24"/>
  <c r="U2758" i="24" s="1"/>
  <c r="Z2757" i="24"/>
  <c r="AI2757" i="24" s="1"/>
  <c r="AL2757" i="24" s="1"/>
  <c r="X2756" i="24"/>
  <c r="W2756" i="24"/>
  <c r="U2756" i="24" s="1"/>
  <c r="Z2755" i="24"/>
  <c r="X2754" i="24"/>
  <c r="W2754" i="24"/>
  <c r="U2754" i="24" s="1"/>
  <c r="Z2753" i="24"/>
  <c r="AI2753" i="24" s="1"/>
  <c r="AL2753" i="24" s="1"/>
  <c r="X2752" i="24"/>
  <c r="W2752" i="24"/>
  <c r="U2752" i="24" s="1"/>
  <c r="Z2751" i="24"/>
  <c r="X2750" i="24"/>
  <c r="W2750" i="24"/>
  <c r="U2750" i="24" s="1"/>
  <c r="Z2749" i="24"/>
  <c r="AI2749" i="24" s="1"/>
  <c r="AL2749" i="24" s="1"/>
  <c r="X2748" i="24"/>
  <c r="W2748" i="24"/>
  <c r="U2748" i="24" s="1"/>
  <c r="Z2747" i="24"/>
  <c r="X2746" i="24"/>
  <c r="W2746" i="24"/>
  <c r="U2746" i="24" s="1"/>
  <c r="Z2745" i="24"/>
  <c r="AI2745" i="24" s="1"/>
  <c r="AL2745" i="24" s="1"/>
  <c r="X2744" i="24"/>
  <c r="W2744" i="24"/>
  <c r="U2744" i="24" s="1"/>
  <c r="Z2743" i="24"/>
  <c r="X2742" i="24"/>
  <c r="W2742" i="24"/>
  <c r="U2742" i="24" s="1"/>
  <c r="Z2741" i="24"/>
  <c r="X2740" i="24"/>
  <c r="W2740" i="24"/>
  <c r="U2740" i="24" s="1"/>
  <c r="Z2739" i="24"/>
  <c r="X2738" i="24"/>
  <c r="W2738" i="24"/>
  <c r="U2738" i="24" s="1"/>
  <c r="Z2737" i="24"/>
  <c r="AI2737" i="24" s="1"/>
  <c r="AL2737" i="24" s="1"/>
  <c r="X2736" i="24"/>
  <c r="W2736" i="24"/>
  <c r="U2736" i="24" s="1"/>
  <c r="Z2735" i="24"/>
  <c r="X2734" i="24"/>
  <c r="W2734" i="24"/>
  <c r="U2734" i="24" s="1"/>
  <c r="Z2733" i="24"/>
  <c r="AI2733" i="24" s="1"/>
  <c r="AL2733" i="24" s="1"/>
  <c r="X2732" i="24"/>
  <c r="W2732" i="24"/>
  <c r="U2732" i="24" s="1"/>
  <c r="Z2731" i="24"/>
  <c r="X2730" i="24"/>
  <c r="W2730" i="24"/>
  <c r="U2730" i="24" s="1"/>
  <c r="Z2729" i="24"/>
  <c r="X2728" i="24"/>
  <c r="W2728" i="24"/>
  <c r="U2728" i="24" s="1"/>
  <c r="Z2727" i="24"/>
  <c r="X2726" i="24"/>
  <c r="W2726" i="24"/>
  <c r="U2726" i="24" s="1"/>
  <c r="Z2725" i="24"/>
  <c r="AI2725" i="24" s="1"/>
  <c r="AL2725" i="24" s="1"/>
  <c r="X2724" i="24"/>
  <c r="W2724" i="24"/>
  <c r="U2724" i="24" s="1"/>
  <c r="Z2723" i="24"/>
  <c r="X2722" i="24"/>
  <c r="W2722" i="24"/>
  <c r="U2722" i="24" s="1"/>
  <c r="Z2721" i="24"/>
  <c r="AI2721" i="24" s="1"/>
  <c r="AL2721" i="24" s="1"/>
  <c r="X2720" i="24"/>
  <c r="W2720" i="24"/>
  <c r="U2720" i="24" s="1"/>
  <c r="Z2719" i="24"/>
  <c r="X2718" i="24"/>
  <c r="W2718" i="24"/>
  <c r="U2718" i="24" s="1"/>
  <c r="Z2717" i="24"/>
  <c r="AI2717" i="24" s="1"/>
  <c r="AL2717" i="24" s="1"/>
  <c r="X2716" i="24"/>
  <c r="W2716" i="24"/>
  <c r="U2716" i="24" s="1"/>
  <c r="Z2715" i="24"/>
  <c r="X2714" i="24"/>
  <c r="W2714" i="24"/>
  <c r="U2714" i="24" s="1"/>
  <c r="Z2713" i="24"/>
  <c r="X2712" i="24"/>
  <c r="W2712" i="24"/>
  <c r="U2712" i="24" s="1"/>
  <c r="Z2711" i="24"/>
  <c r="X2710" i="24"/>
  <c r="W2710" i="24"/>
  <c r="U2710" i="24" s="1"/>
  <c r="Z2709" i="24"/>
  <c r="AI2709" i="24" s="1"/>
  <c r="AL2709" i="24" s="1"/>
  <c r="X2708" i="24"/>
  <c r="W2708" i="24"/>
  <c r="U2708" i="24" s="1"/>
  <c r="Z2707" i="24"/>
  <c r="X2706" i="24"/>
  <c r="W2706" i="24"/>
  <c r="U2706" i="24" s="1"/>
  <c r="Z2705" i="24"/>
  <c r="AI2705" i="24" s="1"/>
  <c r="AL2705" i="24" s="1"/>
  <c r="X2704" i="24"/>
  <c r="W2704" i="24"/>
  <c r="U2704" i="24" s="1"/>
  <c r="Z2703" i="24"/>
  <c r="X2702" i="24"/>
  <c r="W2702" i="24"/>
  <c r="U2702" i="24" s="1"/>
  <c r="Z2701" i="24"/>
  <c r="AI2701" i="24" s="1"/>
  <c r="AL2701" i="24" s="1"/>
  <c r="X2700" i="24"/>
  <c r="W2700" i="24"/>
  <c r="U2700" i="24" s="1"/>
  <c r="Z2699" i="24"/>
  <c r="X2698" i="24"/>
  <c r="W2698" i="24"/>
  <c r="U2698" i="24" s="1"/>
  <c r="Z2697" i="24"/>
  <c r="X2696" i="24"/>
  <c r="W2696" i="24"/>
  <c r="U2696" i="24" s="1"/>
  <c r="Z2695" i="24"/>
  <c r="X2694" i="24"/>
  <c r="W2694" i="24"/>
  <c r="U2694" i="24" s="1"/>
  <c r="Z2693" i="24"/>
  <c r="X2692" i="24"/>
  <c r="W2692" i="24"/>
  <c r="U2692" i="24" s="1"/>
  <c r="Z2691" i="24"/>
  <c r="X2690" i="24"/>
  <c r="W2690" i="24"/>
  <c r="U2690" i="24" s="1"/>
  <c r="Z2689" i="24"/>
  <c r="X2688" i="24"/>
  <c r="W2688" i="24"/>
  <c r="U2688" i="24" s="1"/>
  <c r="Z2687" i="24"/>
  <c r="X2686" i="24"/>
  <c r="W2686" i="24"/>
  <c r="U2686" i="24" s="1"/>
  <c r="Z2685" i="24"/>
  <c r="AI2685" i="24" s="1"/>
  <c r="AL2685" i="24" s="1"/>
  <c r="X2684" i="24"/>
  <c r="W2684" i="24"/>
  <c r="U2684" i="24" s="1"/>
  <c r="Z2683" i="24"/>
  <c r="X2682" i="24"/>
  <c r="W2682" i="24"/>
  <c r="U2682" i="24" s="1"/>
  <c r="Z2681" i="24"/>
  <c r="AI2681" i="24" s="1"/>
  <c r="AL2681" i="24" s="1"/>
  <c r="X2680" i="24"/>
  <c r="W2680" i="24"/>
  <c r="U2680" i="24" s="1"/>
  <c r="Z2679" i="24"/>
  <c r="X2678" i="24"/>
  <c r="W2678" i="24"/>
  <c r="U2678" i="24" s="1"/>
  <c r="Z2677" i="24"/>
  <c r="X2676" i="24"/>
  <c r="W2676" i="24"/>
  <c r="U2676" i="24" s="1"/>
  <c r="Z2675" i="24"/>
  <c r="X2674" i="24"/>
  <c r="W2674" i="24"/>
  <c r="U2674" i="24" s="1"/>
  <c r="Z2673" i="24"/>
  <c r="X2672" i="24"/>
  <c r="W2672" i="24"/>
  <c r="U2672" i="24" s="1"/>
  <c r="Z2671" i="24"/>
  <c r="X2670" i="24"/>
  <c r="W2670" i="24"/>
  <c r="U2670" i="24" s="1"/>
  <c r="Z2669" i="24"/>
  <c r="AI2669" i="24" s="1"/>
  <c r="AL2669" i="24" s="1"/>
  <c r="X2668" i="24"/>
  <c r="W2668" i="24"/>
  <c r="U2668" i="24" s="1"/>
  <c r="Z2667" i="24"/>
  <c r="X2666" i="24"/>
  <c r="W2666" i="24"/>
  <c r="U2666" i="24" s="1"/>
  <c r="Z2665" i="24"/>
  <c r="AI2665" i="24" s="1"/>
  <c r="AL2665" i="24" s="1"/>
  <c r="X2664" i="24"/>
  <c r="W2664" i="24"/>
  <c r="U2664" i="24" s="1"/>
  <c r="Z2663" i="24"/>
  <c r="X2662" i="24"/>
  <c r="W2662" i="24"/>
  <c r="U2662" i="24" s="1"/>
  <c r="Z2661" i="24"/>
  <c r="AI2661" i="24" s="1"/>
  <c r="AL2661" i="24" s="1"/>
  <c r="X2660" i="24"/>
  <c r="W2660" i="24"/>
  <c r="U2660" i="24" s="1"/>
  <c r="Z2659" i="24"/>
  <c r="X2658" i="24"/>
  <c r="W2658" i="24"/>
  <c r="U2658" i="24" s="1"/>
  <c r="Z2657" i="24"/>
  <c r="X2656" i="24"/>
  <c r="W2656" i="24"/>
  <c r="U2656" i="24" s="1"/>
  <c r="Z2655" i="24"/>
  <c r="X2654" i="24"/>
  <c r="W2654" i="24"/>
  <c r="U2654" i="24" s="1"/>
  <c r="Z2653" i="24"/>
  <c r="AI2653" i="24" s="1"/>
  <c r="AL2653" i="24" s="1"/>
  <c r="X2652" i="24"/>
  <c r="W2652" i="24"/>
  <c r="U2652" i="24" s="1"/>
  <c r="Z2651" i="24"/>
  <c r="X2650" i="24"/>
  <c r="W2650" i="24"/>
  <c r="U2650" i="24" s="1"/>
  <c r="Z2649" i="24"/>
  <c r="AI2649" i="24" s="1"/>
  <c r="AL2649" i="24" s="1"/>
  <c r="X2648" i="24"/>
  <c r="W2648" i="24"/>
  <c r="U2648" i="24" s="1"/>
  <c r="Z2647" i="24"/>
  <c r="X2646" i="24"/>
  <c r="W2646" i="24"/>
  <c r="U2646" i="24" s="1"/>
  <c r="Z2645" i="24"/>
  <c r="X2644" i="24"/>
  <c r="W2644" i="24"/>
  <c r="U2644" i="24" s="1"/>
  <c r="Z2643" i="24"/>
  <c r="X2642" i="24"/>
  <c r="W2642" i="24"/>
  <c r="U2642" i="24" s="1"/>
  <c r="Z2641" i="24"/>
  <c r="X2640" i="24"/>
  <c r="W2640" i="24"/>
  <c r="U2640" i="24" s="1"/>
  <c r="Z2639" i="24"/>
  <c r="X2638" i="24"/>
  <c r="W2638" i="24"/>
  <c r="U2638" i="24" s="1"/>
  <c r="Z2637" i="24"/>
  <c r="AI2637" i="24" s="1"/>
  <c r="AL2637" i="24" s="1"/>
  <c r="X2636" i="24"/>
  <c r="W2636" i="24"/>
  <c r="U2636" i="24" s="1"/>
  <c r="Z2635" i="24"/>
  <c r="X2634" i="24"/>
  <c r="W2634" i="24"/>
  <c r="U2634" i="24" s="1"/>
  <c r="Z2633" i="24"/>
  <c r="X2632" i="24"/>
  <c r="W2632" i="24"/>
  <c r="U2632" i="24" s="1"/>
  <c r="Z2631" i="24"/>
  <c r="X2630" i="24"/>
  <c r="W2630" i="24"/>
  <c r="U2630" i="24" s="1"/>
  <c r="Z2629" i="24"/>
  <c r="X2628" i="24"/>
  <c r="W2628" i="24"/>
  <c r="U2628" i="24" s="1"/>
  <c r="Z2627" i="24"/>
  <c r="X2626" i="24"/>
  <c r="W2626" i="24"/>
  <c r="U2626" i="24" s="1"/>
  <c r="Z2625" i="24"/>
  <c r="X2624" i="24"/>
  <c r="W2624" i="24"/>
  <c r="U2624" i="24" s="1"/>
  <c r="Z2623" i="24"/>
  <c r="X2622" i="24"/>
  <c r="W2622" i="24"/>
  <c r="U2622" i="24" s="1"/>
  <c r="Z2621" i="24"/>
  <c r="AI2621" i="24" s="1"/>
  <c r="AL2621" i="24" s="1"/>
  <c r="X2620" i="24"/>
  <c r="W2620" i="24"/>
  <c r="U2620" i="24" s="1"/>
  <c r="Z2619" i="24"/>
  <c r="X2618" i="24"/>
  <c r="W2618" i="24"/>
  <c r="U2618" i="24" s="1"/>
  <c r="Z2617" i="24"/>
  <c r="X2616" i="24"/>
  <c r="W2616" i="24"/>
  <c r="U2616" i="24" s="1"/>
  <c r="Z2615" i="24"/>
  <c r="X2614" i="24"/>
  <c r="W2614" i="24"/>
  <c r="U2614" i="24" s="1"/>
  <c r="Z2613" i="24"/>
  <c r="X2612" i="24"/>
  <c r="W2612" i="24"/>
  <c r="U2612" i="24" s="1"/>
  <c r="Z2611" i="24"/>
  <c r="X2610" i="24"/>
  <c r="W2610" i="24"/>
  <c r="U2610" i="24" s="1"/>
  <c r="Z2609" i="24"/>
  <c r="X2608" i="24"/>
  <c r="W2608" i="24"/>
  <c r="U2608" i="24" s="1"/>
  <c r="Z2607" i="24"/>
  <c r="X2606" i="24"/>
  <c r="W2606" i="24"/>
  <c r="U2606" i="24" s="1"/>
  <c r="Z2605" i="24"/>
  <c r="AI2605" i="24" s="1"/>
  <c r="AL2605" i="24" s="1"/>
  <c r="X2604" i="24"/>
  <c r="W2604" i="24"/>
  <c r="U2604" i="24" s="1"/>
  <c r="Z2603" i="24"/>
  <c r="X2602" i="24"/>
  <c r="W2602" i="24"/>
  <c r="U2602" i="24" s="1"/>
  <c r="Z2601" i="24"/>
  <c r="X2600" i="24"/>
  <c r="W2600" i="24"/>
  <c r="U2600" i="24" s="1"/>
  <c r="Z2599" i="24"/>
  <c r="X2598" i="24"/>
  <c r="W2598" i="24"/>
  <c r="U2598" i="24" s="1"/>
  <c r="Z2597" i="24"/>
  <c r="AI2597" i="24" s="1"/>
  <c r="AL2597" i="24" s="1"/>
  <c r="X2596" i="24"/>
  <c r="W2596" i="24"/>
  <c r="U2596" i="24" s="1"/>
  <c r="Z2595" i="24"/>
  <c r="X2594" i="24"/>
  <c r="W2594" i="24"/>
  <c r="U2594" i="24" s="1"/>
  <c r="Z2593" i="24"/>
  <c r="X2592" i="24"/>
  <c r="W2592" i="24"/>
  <c r="U2592" i="24" s="1"/>
  <c r="Z2591" i="24"/>
  <c r="X2590" i="24"/>
  <c r="W2590" i="24"/>
  <c r="U2590" i="24" s="1"/>
  <c r="Z2589" i="24"/>
  <c r="AI2589" i="24" s="1"/>
  <c r="AL2589" i="24" s="1"/>
  <c r="X2588" i="24"/>
  <c r="W2588" i="24"/>
  <c r="U2588" i="24" s="1"/>
  <c r="Z2587" i="24"/>
  <c r="X2586" i="24"/>
  <c r="W2586" i="24"/>
  <c r="U2586" i="24" s="1"/>
  <c r="Z2585" i="24"/>
  <c r="AI2585" i="24" s="1"/>
  <c r="AL2585" i="24" s="1"/>
  <c r="X2584" i="24"/>
  <c r="W2584" i="24"/>
  <c r="U2584" i="24" s="1"/>
  <c r="Z2583" i="24"/>
  <c r="X2582" i="24"/>
  <c r="W2582" i="24"/>
  <c r="U2582" i="24" s="1"/>
  <c r="Z2581" i="24"/>
  <c r="X2580" i="24"/>
  <c r="W2580" i="24"/>
  <c r="U2580" i="24" s="1"/>
  <c r="Z2579" i="24"/>
  <c r="X2578" i="24"/>
  <c r="W2578" i="24"/>
  <c r="U2578" i="24" s="1"/>
  <c r="Z2577" i="24"/>
  <c r="AI2577" i="24" s="1"/>
  <c r="AL2577" i="24" s="1"/>
  <c r="X2576" i="24"/>
  <c r="W2576" i="24"/>
  <c r="U2576" i="24" s="1"/>
  <c r="Z2575" i="24"/>
  <c r="X2574" i="24"/>
  <c r="W2574" i="24"/>
  <c r="U2574" i="24" s="1"/>
  <c r="Z2573" i="24"/>
  <c r="AI2573" i="24" s="1"/>
  <c r="AL2573" i="24" s="1"/>
  <c r="X2572" i="24"/>
  <c r="W2572" i="24"/>
  <c r="U2572" i="24" s="1"/>
  <c r="Z2571" i="24"/>
  <c r="X2570" i="24"/>
  <c r="W2570" i="24"/>
  <c r="U2570" i="24" s="1"/>
  <c r="Z2569" i="24"/>
  <c r="X2568" i="24"/>
  <c r="W2568" i="24"/>
  <c r="U2568" i="24" s="1"/>
  <c r="Z2567" i="24"/>
  <c r="X2566" i="24"/>
  <c r="W2566" i="24"/>
  <c r="U2566" i="24" s="1"/>
  <c r="Z2565" i="24"/>
  <c r="AI2565" i="24" s="1"/>
  <c r="AL2565" i="24" s="1"/>
  <c r="X2564" i="24"/>
  <c r="W2564" i="24"/>
  <c r="U2564" i="24" s="1"/>
  <c r="Z2563" i="24"/>
  <c r="X2562" i="24"/>
  <c r="W2562" i="24"/>
  <c r="U2562" i="24" s="1"/>
  <c r="Z2561" i="24"/>
  <c r="AI2561" i="24" s="1"/>
  <c r="AL2561" i="24" s="1"/>
  <c r="X2560" i="24"/>
  <c r="W2560" i="24"/>
  <c r="U2560" i="24" s="1"/>
  <c r="Z2559" i="24"/>
  <c r="X2558" i="24"/>
  <c r="W2558" i="24"/>
  <c r="U2558" i="24" s="1"/>
  <c r="Z2557" i="24"/>
  <c r="AI2557" i="24" s="1"/>
  <c r="AL2557" i="24" s="1"/>
  <c r="X2556" i="24"/>
  <c r="W2556" i="24"/>
  <c r="U2556" i="24" s="1"/>
  <c r="Z2555" i="24"/>
  <c r="X2554" i="24"/>
  <c r="W2554" i="24"/>
  <c r="U2554" i="24" s="1"/>
  <c r="Z2553" i="24"/>
  <c r="X2552" i="24"/>
  <c r="W2552" i="24"/>
  <c r="U2552" i="24" s="1"/>
  <c r="Z2551" i="24"/>
  <c r="X2550" i="24"/>
  <c r="W2550" i="24"/>
  <c r="U2550" i="24" s="1"/>
  <c r="Z2549" i="24"/>
  <c r="AI2549" i="24" s="1"/>
  <c r="AL2549" i="24" s="1"/>
  <c r="X2548" i="24"/>
  <c r="W2548" i="24"/>
  <c r="U2548" i="24" s="1"/>
  <c r="Z2547" i="24"/>
  <c r="X2546" i="24"/>
  <c r="W2546" i="24"/>
  <c r="U2546" i="24" s="1"/>
  <c r="Z2545" i="24"/>
  <c r="AI2545" i="24" s="1"/>
  <c r="AL2545" i="24" s="1"/>
  <c r="X2544" i="24"/>
  <c r="W2544" i="24"/>
  <c r="U2544" i="24" s="1"/>
  <c r="Z2543" i="24"/>
  <c r="X2542" i="24"/>
  <c r="W2542" i="24"/>
  <c r="U2542" i="24" s="1"/>
  <c r="Z2541" i="24"/>
  <c r="AI2541" i="24" s="1"/>
  <c r="AL2541" i="24" s="1"/>
  <c r="X2540" i="24"/>
  <c r="W2540" i="24"/>
  <c r="U2540" i="24" s="1"/>
  <c r="Z2539" i="24"/>
  <c r="X2538" i="24"/>
  <c r="W2538" i="24"/>
  <c r="U2538" i="24" s="1"/>
  <c r="Z2537" i="24"/>
  <c r="X2536" i="24"/>
  <c r="W2536" i="24"/>
  <c r="U2536" i="24" s="1"/>
  <c r="Z2535" i="24"/>
  <c r="X2534" i="24"/>
  <c r="W2534" i="24"/>
  <c r="U2534" i="24" s="1"/>
  <c r="Z2533" i="24"/>
  <c r="AI2533" i="24" s="1"/>
  <c r="AL2533" i="24" s="1"/>
  <c r="X2532" i="24"/>
  <c r="W2532" i="24"/>
  <c r="U2532" i="24" s="1"/>
  <c r="Z2531" i="24"/>
  <c r="X2530" i="24"/>
  <c r="W2530" i="24"/>
  <c r="U2530" i="24" s="1"/>
  <c r="Z2529" i="24"/>
  <c r="AI2529" i="24" s="1"/>
  <c r="AL2529" i="24" s="1"/>
  <c r="X2528" i="24"/>
  <c r="W2528" i="24"/>
  <c r="U2528" i="24" s="1"/>
  <c r="Z2527" i="24"/>
  <c r="X2526" i="24"/>
  <c r="W2526" i="24"/>
  <c r="U2526" i="24" s="1"/>
  <c r="Z2525" i="24"/>
  <c r="AI2525" i="24" s="1"/>
  <c r="AL2525" i="24" s="1"/>
  <c r="X2524" i="24"/>
  <c r="W2524" i="24"/>
  <c r="U2524" i="24" s="1"/>
  <c r="Z2523" i="24"/>
  <c r="X2522" i="24"/>
  <c r="W2522" i="24"/>
  <c r="U2522" i="24" s="1"/>
  <c r="Z2521" i="24"/>
  <c r="X2520" i="24"/>
  <c r="W2520" i="24"/>
  <c r="U2520" i="24" s="1"/>
  <c r="Z2519" i="24"/>
  <c r="X2518" i="24"/>
  <c r="W2518" i="24"/>
  <c r="U2518" i="24" s="1"/>
  <c r="Z2517" i="24"/>
  <c r="AI2517" i="24" s="1"/>
  <c r="AL2517" i="24" s="1"/>
  <c r="X2516" i="24"/>
  <c r="W2516" i="24"/>
  <c r="U2516" i="24" s="1"/>
  <c r="Z2515" i="24"/>
  <c r="X2514" i="24"/>
  <c r="W2514" i="24"/>
  <c r="U2514" i="24" s="1"/>
  <c r="Z2513" i="24"/>
  <c r="AI2513" i="24" s="1"/>
  <c r="AL2513" i="24" s="1"/>
  <c r="X2512" i="24"/>
  <c r="W2512" i="24"/>
  <c r="U2512" i="24" s="1"/>
  <c r="Z2511" i="24"/>
  <c r="X2510" i="24"/>
  <c r="W2510" i="24"/>
  <c r="U2510" i="24" s="1"/>
  <c r="Z2509" i="24"/>
  <c r="AI2509" i="24" s="1"/>
  <c r="AL2509" i="24" s="1"/>
  <c r="X2508" i="24"/>
  <c r="W2508" i="24"/>
  <c r="U2508" i="24" s="1"/>
  <c r="Z2507" i="24"/>
  <c r="X2506" i="24"/>
  <c r="W2506" i="24"/>
  <c r="U2506" i="24" s="1"/>
  <c r="Z2505" i="24"/>
  <c r="X2504" i="24"/>
  <c r="W2504" i="24"/>
  <c r="U2504" i="24" s="1"/>
  <c r="Z2503" i="24"/>
  <c r="X2502" i="24"/>
  <c r="W2502" i="24"/>
  <c r="U2502" i="24" s="1"/>
  <c r="Z2501" i="24"/>
  <c r="AI2501" i="24" s="1"/>
  <c r="AL2501" i="24" s="1"/>
  <c r="X2500" i="24"/>
  <c r="W2500" i="24"/>
  <c r="U2500" i="24" s="1"/>
  <c r="Z2499" i="24"/>
  <c r="X2498" i="24"/>
  <c r="W2498" i="24"/>
  <c r="U2498" i="24" s="1"/>
  <c r="Z2497" i="24"/>
  <c r="AI2497" i="24" s="1"/>
  <c r="AL2497" i="24" s="1"/>
  <c r="X2496" i="24"/>
  <c r="W2496" i="24"/>
  <c r="U2496" i="24" s="1"/>
  <c r="Z2495" i="24"/>
  <c r="X2494" i="24"/>
  <c r="W2494" i="24"/>
  <c r="U2494" i="24" s="1"/>
  <c r="Z2493" i="24"/>
  <c r="AI2493" i="24" s="1"/>
  <c r="AL2493" i="24" s="1"/>
  <c r="X2492" i="24"/>
  <c r="W2492" i="24"/>
  <c r="U2492" i="24" s="1"/>
  <c r="Z2491" i="24"/>
  <c r="X2490" i="24"/>
  <c r="W2490" i="24"/>
  <c r="U2490" i="24" s="1"/>
  <c r="Z2489" i="24"/>
  <c r="X2488" i="24"/>
  <c r="W2488" i="24"/>
  <c r="U2488" i="24" s="1"/>
  <c r="Z2487" i="24"/>
  <c r="X2486" i="24"/>
  <c r="W2486" i="24"/>
  <c r="U2486" i="24" s="1"/>
  <c r="Z2485" i="24"/>
  <c r="AI2485" i="24" s="1"/>
  <c r="AL2485" i="24" s="1"/>
  <c r="X2484" i="24"/>
  <c r="W2484" i="24"/>
  <c r="U2484" i="24" s="1"/>
  <c r="Z2483" i="24"/>
  <c r="X2482" i="24"/>
  <c r="W2482" i="24"/>
  <c r="U2482" i="24" s="1"/>
  <c r="Z2481" i="24"/>
  <c r="AI2481" i="24" s="1"/>
  <c r="AL2481" i="24" s="1"/>
  <c r="X2480" i="24"/>
  <c r="W2480" i="24"/>
  <c r="U2480" i="24" s="1"/>
  <c r="Z2479" i="24"/>
  <c r="X2478" i="24"/>
  <c r="W2478" i="24"/>
  <c r="U2478" i="24" s="1"/>
  <c r="Z2477" i="24"/>
  <c r="AI2477" i="24" s="1"/>
  <c r="AL2477" i="24" s="1"/>
  <c r="X2476" i="24"/>
  <c r="W2476" i="24"/>
  <c r="U2476" i="24" s="1"/>
  <c r="Z2475" i="24"/>
  <c r="X2474" i="24"/>
  <c r="W2474" i="24"/>
  <c r="U2474" i="24" s="1"/>
  <c r="Z2473" i="24"/>
  <c r="X2472" i="24"/>
  <c r="W2472" i="24"/>
  <c r="U2472" i="24" s="1"/>
  <c r="Z2471" i="24"/>
  <c r="X2470" i="24"/>
  <c r="W2470" i="24"/>
  <c r="U2470" i="24" s="1"/>
  <c r="Z2469" i="24"/>
  <c r="AI2469" i="24" s="1"/>
  <c r="AL2469" i="24" s="1"/>
  <c r="X2468" i="24"/>
  <c r="W2468" i="24"/>
  <c r="U2468" i="24" s="1"/>
  <c r="Z2467" i="24"/>
  <c r="X2466" i="24"/>
  <c r="W2466" i="24"/>
  <c r="U2466" i="24" s="1"/>
  <c r="Z2465" i="24"/>
  <c r="AI2465" i="24" s="1"/>
  <c r="AL2465" i="24" s="1"/>
  <c r="X2464" i="24"/>
  <c r="W2464" i="24"/>
  <c r="U2464" i="24" s="1"/>
  <c r="Z2463" i="24"/>
  <c r="X2462" i="24"/>
  <c r="W2462" i="24"/>
  <c r="U2462" i="24" s="1"/>
  <c r="Z2461" i="24"/>
  <c r="AI2461" i="24" s="1"/>
  <c r="AL2461" i="24" s="1"/>
  <c r="X2460" i="24"/>
  <c r="W2460" i="24"/>
  <c r="U2460" i="24" s="1"/>
  <c r="Z2459" i="24"/>
  <c r="X2458" i="24"/>
  <c r="W2458" i="24"/>
  <c r="U2458" i="24" s="1"/>
  <c r="Z2457" i="24"/>
  <c r="X2456" i="24"/>
  <c r="W2456" i="24"/>
  <c r="U2456" i="24" s="1"/>
  <c r="Z2455" i="24"/>
  <c r="X2454" i="24"/>
  <c r="W2454" i="24"/>
  <c r="U2454" i="24" s="1"/>
  <c r="Z2453" i="24"/>
  <c r="AI2453" i="24" s="1"/>
  <c r="AL2453" i="24" s="1"/>
  <c r="X2452" i="24"/>
  <c r="W2452" i="24"/>
  <c r="U2452" i="24" s="1"/>
  <c r="Z2451" i="24"/>
  <c r="X2450" i="24"/>
  <c r="W2450" i="24"/>
  <c r="U2450" i="24" s="1"/>
  <c r="Z2449" i="24"/>
  <c r="AI2449" i="24" s="1"/>
  <c r="AL2449" i="24" s="1"/>
  <c r="X2448" i="24"/>
  <c r="W2448" i="24"/>
  <c r="U2448" i="24" s="1"/>
  <c r="Z2447" i="24"/>
  <c r="X2446" i="24"/>
  <c r="W2446" i="24"/>
  <c r="U2446" i="24" s="1"/>
  <c r="Z2445" i="24"/>
  <c r="AI2445" i="24" s="1"/>
  <c r="AL2445" i="24" s="1"/>
  <c r="X2444" i="24"/>
  <c r="W2444" i="24"/>
  <c r="U2444" i="24" s="1"/>
  <c r="Z2443" i="24"/>
  <c r="X2442" i="24"/>
  <c r="W2442" i="24"/>
  <c r="U2442" i="24" s="1"/>
  <c r="Z2441" i="24"/>
  <c r="X2440" i="24"/>
  <c r="W2440" i="24"/>
  <c r="U2440" i="24" s="1"/>
  <c r="Z2439" i="24"/>
  <c r="X2438" i="24"/>
  <c r="W2438" i="24"/>
  <c r="U2438" i="24" s="1"/>
  <c r="Z2437" i="24"/>
  <c r="AI2437" i="24" s="1"/>
  <c r="AL2437" i="24" s="1"/>
  <c r="X2436" i="24"/>
  <c r="W2436" i="24"/>
  <c r="U2436" i="24" s="1"/>
  <c r="Z2435" i="24"/>
  <c r="X2434" i="24"/>
  <c r="W2434" i="24"/>
  <c r="U2434" i="24" s="1"/>
  <c r="Z2433" i="24"/>
  <c r="AI2433" i="24" s="1"/>
  <c r="AL2433" i="24" s="1"/>
  <c r="X2432" i="24"/>
  <c r="W2432" i="24"/>
  <c r="U2432" i="24" s="1"/>
  <c r="Z2431" i="24"/>
  <c r="X2430" i="24"/>
  <c r="W2430" i="24"/>
  <c r="U2430" i="24" s="1"/>
  <c r="Z2429" i="24"/>
  <c r="AI2429" i="24" s="1"/>
  <c r="AL2429" i="24" s="1"/>
  <c r="X2428" i="24"/>
  <c r="W2428" i="24"/>
  <c r="U2428" i="24" s="1"/>
  <c r="Z2427" i="24"/>
  <c r="X2426" i="24"/>
  <c r="W2426" i="24"/>
  <c r="U2426" i="24" s="1"/>
  <c r="Z2425" i="24"/>
  <c r="X2424" i="24"/>
  <c r="W2424" i="24"/>
  <c r="U2424" i="24" s="1"/>
  <c r="Z2423" i="24"/>
  <c r="X2422" i="24"/>
  <c r="W2422" i="24"/>
  <c r="U2422" i="24" s="1"/>
  <c r="Z2421" i="24"/>
  <c r="AI2421" i="24" s="1"/>
  <c r="AL2421" i="24" s="1"/>
  <c r="X2420" i="24"/>
  <c r="W2420" i="24"/>
  <c r="U2420" i="24" s="1"/>
  <c r="Z2419" i="24"/>
  <c r="X2418" i="24"/>
  <c r="W2418" i="24"/>
  <c r="U2418" i="24" s="1"/>
  <c r="Z2417" i="24"/>
  <c r="AI2417" i="24" s="1"/>
  <c r="AL2417" i="24" s="1"/>
  <c r="X2416" i="24"/>
  <c r="W2416" i="24"/>
  <c r="U2416" i="24" s="1"/>
  <c r="Z2415" i="24"/>
  <c r="X2414" i="24"/>
  <c r="W2414" i="24"/>
  <c r="U2414" i="24" s="1"/>
  <c r="Z2413" i="24"/>
  <c r="AI2413" i="24" s="1"/>
  <c r="AL2413" i="24" s="1"/>
  <c r="X2412" i="24"/>
  <c r="W2412" i="24"/>
  <c r="U2412" i="24" s="1"/>
  <c r="Z2411" i="24"/>
  <c r="X2410" i="24"/>
  <c r="W2410" i="24"/>
  <c r="U2410" i="24" s="1"/>
  <c r="Z2409" i="24"/>
  <c r="AI2409" i="24" s="1"/>
  <c r="AL2409" i="24" s="1"/>
  <c r="X2408" i="24"/>
  <c r="W2408" i="24"/>
  <c r="U2408" i="24" s="1"/>
  <c r="Z2407" i="24"/>
  <c r="X2406" i="24"/>
  <c r="W2406" i="24"/>
  <c r="U2406" i="24" s="1"/>
  <c r="Z2405" i="24"/>
  <c r="AI2405" i="24" s="1"/>
  <c r="AL2405" i="24" s="1"/>
  <c r="X2404" i="24"/>
  <c r="W2404" i="24"/>
  <c r="U2404" i="24" s="1"/>
  <c r="Z2403" i="24"/>
  <c r="X2402" i="24"/>
  <c r="W2402" i="24"/>
  <c r="U2402" i="24" s="1"/>
  <c r="Z2401" i="24"/>
  <c r="AI2401" i="24" s="1"/>
  <c r="AL2401" i="24" s="1"/>
  <c r="X2400" i="24"/>
  <c r="W2400" i="24"/>
  <c r="U2400" i="24" s="1"/>
  <c r="Z2399" i="24"/>
  <c r="X2398" i="24"/>
  <c r="W2398" i="24"/>
  <c r="U2398" i="24" s="1"/>
  <c r="Z2397" i="24"/>
  <c r="AI2397" i="24" s="1"/>
  <c r="AL2397" i="24" s="1"/>
  <c r="X2396" i="24"/>
  <c r="W2396" i="24"/>
  <c r="U2396" i="24" s="1"/>
  <c r="Z2395" i="24"/>
  <c r="X2394" i="24"/>
  <c r="W2394" i="24"/>
  <c r="U2394" i="24" s="1"/>
  <c r="Z2393" i="24"/>
  <c r="AI2393" i="24" s="1"/>
  <c r="AL2393" i="24" s="1"/>
  <c r="X2392" i="24"/>
  <c r="W2392" i="24"/>
  <c r="U2392" i="24" s="1"/>
  <c r="Z2391" i="24"/>
  <c r="X2390" i="24"/>
  <c r="W2390" i="24"/>
  <c r="U2390" i="24" s="1"/>
  <c r="Z2389" i="24"/>
  <c r="AI2389" i="24" s="1"/>
  <c r="AL2389" i="24" s="1"/>
  <c r="X2388" i="24"/>
  <c r="W2388" i="24"/>
  <c r="U2388" i="24" s="1"/>
  <c r="Z2387" i="24"/>
  <c r="X2386" i="24"/>
  <c r="W2386" i="24"/>
  <c r="U2386" i="24" s="1"/>
  <c r="Z2385" i="24"/>
  <c r="AI2385" i="24" s="1"/>
  <c r="AL2385" i="24" s="1"/>
  <c r="X2384" i="24"/>
  <c r="W2384" i="24"/>
  <c r="U2384" i="24" s="1"/>
  <c r="Z2383" i="24"/>
  <c r="X2382" i="24"/>
  <c r="W2382" i="24"/>
  <c r="U2382" i="24" s="1"/>
  <c r="Z2381" i="24"/>
  <c r="AI2381" i="24" s="1"/>
  <c r="AL2381" i="24" s="1"/>
  <c r="X2380" i="24"/>
  <c r="W2380" i="24"/>
  <c r="U2380" i="24" s="1"/>
  <c r="Z2379" i="24"/>
  <c r="X2378" i="24"/>
  <c r="W2378" i="24"/>
  <c r="U2378" i="24" s="1"/>
  <c r="Z2377" i="24"/>
  <c r="AI2377" i="24" s="1"/>
  <c r="AL2377" i="24" s="1"/>
  <c r="X2376" i="24"/>
  <c r="W2376" i="24"/>
  <c r="U2376" i="24" s="1"/>
  <c r="Z2375" i="24"/>
  <c r="X2374" i="24"/>
  <c r="W2374" i="24"/>
  <c r="U2374" i="24" s="1"/>
  <c r="Z2373" i="24"/>
  <c r="AI2373" i="24" s="1"/>
  <c r="AL2373" i="24" s="1"/>
  <c r="X2372" i="24"/>
  <c r="W2372" i="24"/>
  <c r="U2372" i="24" s="1"/>
  <c r="Z2371" i="24"/>
  <c r="X2370" i="24"/>
  <c r="W2370" i="24"/>
  <c r="U2370" i="24" s="1"/>
  <c r="Z2369" i="24"/>
  <c r="AI2369" i="24" s="1"/>
  <c r="AL2369" i="24" s="1"/>
  <c r="X2368" i="24"/>
  <c r="W2368" i="24"/>
  <c r="U2368" i="24" s="1"/>
  <c r="Z2367" i="24"/>
  <c r="X2366" i="24"/>
  <c r="W2366" i="24"/>
  <c r="U2366" i="24" s="1"/>
  <c r="Z2365" i="24"/>
  <c r="AI2365" i="24" s="1"/>
  <c r="AL2365" i="24" s="1"/>
  <c r="X2364" i="24"/>
  <c r="W2364" i="24"/>
  <c r="U2364" i="24" s="1"/>
  <c r="Z2363" i="24"/>
  <c r="X2362" i="24"/>
  <c r="W2362" i="24"/>
  <c r="U2362" i="24" s="1"/>
  <c r="Z2361" i="24"/>
  <c r="AI2361" i="24" s="1"/>
  <c r="AL2361" i="24" s="1"/>
  <c r="X2360" i="24"/>
  <c r="W2360" i="24"/>
  <c r="U2360" i="24" s="1"/>
  <c r="Z2359" i="24"/>
  <c r="X2358" i="24"/>
  <c r="W2358" i="24"/>
  <c r="U2358" i="24" s="1"/>
  <c r="Z2357" i="24"/>
  <c r="AI2357" i="24" s="1"/>
  <c r="AL2357" i="24" s="1"/>
  <c r="X2356" i="24"/>
  <c r="W2356" i="24"/>
  <c r="U2356" i="24" s="1"/>
  <c r="Z2355" i="24"/>
  <c r="X2354" i="24"/>
  <c r="W2354" i="24"/>
  <c r="U2354" i="24" s="1"/>
  <c r="Z2353" i="24"/>
  <c r="AI2353" i="24" s="1"/>
  <c r="AL2353" i="24" s="1"/>
  <c r="X2352" i="24"/>
  <c r="W2352" i="24"/>
  <c r="U2352" i="24" s="1"/>
  <c r="Z2351" i="24"/>
  <c r="X2350" i="24"/>
  <c r="W2350" i="24"/>
  <c r="U2350" i="24" s="1"/>
  <c r="Z2349" i="24"/>
  <c r="AI2349" i="24" s="1"/>
  <c r="AL2349" i="24" s="1"/>
  <c r="X2348" i="24"/>
  <c r="W2348" i="24"/>
  <c r="U2348" i="24" s="1"/>
  <c r="Z2347" i="24"/>
  <c r="X2346" i="24"/>
  <c r="W2346" i="24"/>
  <c r="U2346" i="24" s="1"/>
  <c r="Z2345" i="24"/>
  <c r="AI2345" i="24" s="1"/>
  <c r="AL2345" i="24" s="1"/>
  <c r="X2344" i="24"/>
  <c r="W2344" i="24"/>
  <c r="U2344" i="24" s="1"/>
  <c r="Z2343" i="24"/>
  <c r="X2342" i="24"/>
  <c r="W2342" i="24"/>
  <c r="U2342" i="24" s="1"/>
  <c r="Z2341" i="24"/>
  <c r="X2340" i="24"/>
  <c r="W2340" i="24"/>
  <c r="U2340" i="24" s="1"/>
  <c r="Z2339" i="24"/>
  <c r="X2338" i="24"/>
  <c r="W2338" i="24"/>
  <c r="U2338" i="24" s="1"/>
  <c r="Z2337" i="24"/>
  <c r="AI2337" i="24" s="1"/>
  <c r="AL2337" i="24" s="1"/>
  <c r="X2336" i="24"/>
  <c r="W2336" i="24"/>
  <c r="U2336" i="24" s="1"/>
  <c r="Z2335" i="24"/>
  <c r="X2334" i="24"/>
  <c r="W2334" i="24"/>
  <c r="U2334" i="24" s="1"/>
  <c r="Z2333" i="24"/>
  <c r="AI2333" i="24" s="1"/>
  <c r="AL2333" i="24" s="1"/>
  <c r="X2332" i="24"/>
  <c r="W2332" i="24"/>
  <c r="U2332" i="24" s="1"/>
  <c r="Z2331" i="24"/>
  <c r="X2330" i="24"/>
  <c r="W2330" i="24"/>
  <c r="U2330" i="24" s="1"/>
  <c r="Z2329" i="24"/>
  <c r="X2328" i="24"/>
  <c r="W2328" i="24"/>
  <c r="U2328" i="24" s="1"/>
  <c r="Z2327" i="24"/>
  <c r="X2326" i="24"/>
  <c r="W2326" i="24"/>
  <c r="U2326" i="24" s="1"/>
  <c r="Z2325" i="24"/>
  <c r="X2324" i="24"/>
  <c r="W2324" i="24"/>
  <c r="U2324" i="24" s="1"/>
  <c r="Z2323" i="24"/>
  <c r="X2322" i="24"/>
  <c r="W2322" i="24"/>
  <c r="U2322" i="24" s="1"/>
  <c r="Z2321" i="24"/>
  <c r="AI2321" i="24" s="1"/>
  <c r="AL2321" i="24" s="1"/>
  <c r="X2320" i="24"/>
  <c r="W2320" i="24"/>
  <c r="U2320" i="24" s="1"/>
  <c r="Z2319" i="24"/>
  <c r="X2318" i="24"/>
  <c r="W2318" i="24"/>
  <c r="U2318" i="24" s="1"/>
  <c r="Z2317" i="24"/>
  <c r="AI2317" i="24" s="1"/>
  <c r="AL2317" i="24" s="1"/>
  <c r="X2316" i="24"/>
  <c r="W2316" i="24"/>
  <c r="U2316" i="24" s="1"/>
  <c r="Z2315" i="24"/>
  <c r="X2314" i="24"/>
  <c r="W2314" i="24"/>
  <c r="U2314" i="24" s="1"/>
  <c r="Z2313" i="24"/>
  <c r="X2312" i="24"/>
  <c r="W2312" i="24"/>
  <c r="U2312" i="24" s="1"/>
  <c r="Z2311" i="24"/>
  <c r="X2310" i="24"/>
  <c r="W2310" i="24"/>
  <c r="U2310" i="24" s="1"/>
  <c r="Z2309" i="24"/>
  <c r="X2308" i="24"/>
  <c r="W2308" i="24"/>
  <c r="U2308" i="24" s="1"/>
  <c r="Z2307" i="24"/>
  <c r="X2306" i="24"/>
  <c r="W2306" i="24"/>
  <c r="U2306" i="24" s="1"/>
  <c r="Z2305" i="24"/>
  <c r="AI2305" i="24" s="1"/>
  <c r="AL2305" i="24" s="1"/>
  <c r="X2304" i="24"/>
  <c r="W2304" i="24"/>
  <c r="U2304" i="24" s="1"/>
  <c r="Z2303" i="24"/>
  <c r="X2302" i="24"/>
  <c r="W2302" i="24"/>
  <c r="U2302" i="24" s="1"/>
  <c r="Z2301" i="24"/>
  <c r="AI2301" i="24" s="1"/>
  <c r="AL2301" i="24" s="1"/>
  <c r="X2300" i="24"/>
  <c r="W2300" i="24"/>
  <c r="U2300" i="24" s="1"/>
  <c r="Z2299" i="24"/>
  <c r="X2298" i="24"/>
  <c r="W2298" i="24"/>
  <c r="U2298" i="24" s="1"/>
  <c r="Z2297" i="24"/>
  <c r="X2296" i="24"/>
  <c r="W2296" i="24"/>
  <c r="U2296" i="24" s="1"/>
  <c r="Z2295" i="24"/>
  <c r="X2294" i="24"/>
  <c r="W2294" i="24"/>
  <c r="U2294" i="24" s="1"/>
  <c r="Z2293" i="24"/>
  <c r="AI2293" i="24" s="1"/>
  <c r="AL2293" i="24" s="1"/>
  <c r="X2292" i="24"/>
  <c r="W2292" i="24"/>
  <c r="U2292" i="24" s="1"/>
  <c r="Z2291" i="24"/>
  <c r="X2290" i="24"/>
  <c r="W2290" i="24"/>
  <c r="U2290" i="24" s="1"/>
  <c r="Z2289" i="24"/>
  <c r="AI2289" i="24" s="1"/>
  <c r="AL2289" i="24" s="1"/>
  <c r="X2288" i="24"/>
  <c r="W2288" i="24"/>
  <c r="U2288" i="24" s="1"/>
  <c r="Z2287" i="24"/>
  <c r="X2286" i="24"/>
  <c r="W2286" i="24"/>
  <c r="U2286" i="24" s="1"/>
  <c r="Z2285" i="24"/>
  <c r="AI2285" i="24" s="1"/>
  <c r="AL2285" i="24" s="1"/>
  <c r="X2284" i="24"/>
  <c r="W2284" i="24"/>
  <c r="U2284" i="24" s="1"/>
  <c r="Z2283" i="24"/>
  <c r="X2282" i="24"/>
  <c r="W2282" i="24"/>
  <c r="U2282" i="24" s="1"/>
  <c r="Z2281" i="24"/>
  <c r="AI2281" i="24" s="1"/>
  <c r="AL2281" i="24" s="1"/>
  <c r="X2280" i="24"/>
  <c r="W2280" i="24"/>
  <c r="U2280" i="24" s="1"/>
  <c r="Z2279" i="24"/>
  <c r="X2278" i="24"/>
  <c r="W2278" i="24"/>
  <c r="U2278" i="24" s="1"/>
  <c r="Z2277" i="24"/>
  <c r="AI2277" i="24" s="1"/>
  <c r="AL2277" i="24" s="1"/>
  <c r="X2276" i="24"/>
  <c r="W2276" i="24"/>
  <c r="U2276" i="24" s="1"/>
  <c r="Z2275" i="24"/>
  <c r="X2274" i="24"/>
  <c r="W2274" i="24"/>
  <c r="U2274" i="24" s="1"/>
  <c r="Z2273" i="24"/>
  <c r="X2272" i="24"/>
  <c r="W2272" i="24"/>
  <c r="U2272" i="24" s="1"/>
  <c r="Z2271" i="24"/>
  <c r="X2270" i="24"/>
  <c r="W2270" i="24"/>
  <c r="U2270" i="24" s="1"/>
  <c r="Z2269" i="24"/>
  <c r="AI2269" i="24" s="1"/>
  <c r="AL2269" i="24" s="1"/>
  <c r="X2268" i="24"/>
  <c r="W2268" i="24"/>
  <c r="U2268" i="24" s="1"/>
  <c r="Z2267" i="24"/>
  <c r="X2266" i="24"/>
  <c r="W2266" i="24"/>
  <c r="U2266" i="24" s="1"/>
  <c r="Z2265" i="24"/>
  <c r="AI2265" i="24" s="1"/>
  <c r="AL2265" i="24" s="1"/>
  <c r="X2264" i="24"/>
  <c r="W2264" i="24"/>
  <c r="U2264" i="24" s="1"/>
  <c r="Z2263" i="24"/>
  <c r="X2262" i="24"/>
  <c r="W2262" i="24"/>
  <c r="U2262" i="24" s="1"/>
  <c r="Z2261" i="24"/>
  <c r="AI2261" i="24" s="1"/>
  <c r="AL2261" i="24" s="1"/>
  <c r="X2260" i="24"/>
  <c r="W2260" i="24"/>
  <c r="U2260" i="24" s="1"/>
  <c r="Z2259" i="24"/>
  <c r="X2258" i="24"/>
  <c r="W2258" i="24"/>
  <c r="U2258" i="24" s="1"/>
  <c r="Z2257" i="24"/>
  <c r="X2256" i="24"/>
  <c r="W2256" i="24"/>
  <c r="U2256" i="24" s="1"/>
  <c r="Z2255" i="24"/>
  <c r="X2254" i="24"/>
  <c r="W2254" i="24"/>
  <c r="U2254" i="24" s="1"/>
  <c r="Z2253" i="24"/>
  <c r="AI2253" i="24" s="1"/>
  <c r="AL2253" i="24" s="1"/>
  <c r="X2252" i="24"/>
  <c r="W2252" i="24"/>
  <c r="U2252" i="24" s="1"/>
  <c r="Z2251" i="24"/>
  <c r="X2250" i="24"/>
  <c r="W2250" i="24"/>
  <c r="U2250" i="24" s="1"/>
  <c r="Z2249" i="24"/>
  <c r="AI2249" i="24" s="1"/>
  <c r="AL2249" i="24" s="1"/>
  <c r="X2248" i="24"/>
  <c r="W2248" i="24"/>
  <c r="U2248" i="24" s="1"/>
  <c r="Z2247" i="24"/>
  <c r="X2246" i="24"/>
  <c r="W2246" i="24"/>
  <c r="U2246" i="24" s="1"/>
  <c r="Z2245" i="24"/>
  <c r="AI2245" i="24" s="1"/>
  <c r="AL2245" i="24" s="1"/>
  <c r="X2244" i="24"/>
  <c r="W2244" i="24"/>
  <c r="U2244" i="24" s="1"/>
  <c r="Z2243" i="24"/>
  <c r="X2242" i="24"/>
  <c r="W2242" i="24"/>
  <c r="U2242" i="24" s="1"/>
  <c r="Z2241" i="24"/>
  <c r="X2240" i="24"/>
  <c r="W2240" i="24"/>
  <c r="U2240" i="24" s="1"/>
  <c r="Z2239" i="24"/>
  <c r="X2238" i="24"/>
  <c r="W2238" i="24"/>
  <c r="U2238" i="24" s="1"/>
  <c r="Z2237" i="24"/>
  <c r="AI2237" i="24" s="1"/>
  <c r="AL2237" i="24" s="1"/>
  <c r="X2236" i="24"/>
  <c r="W2236" i="24"/>
  <c r="U2236" i="24" s="1"/>
  <c r="Z2235" i="24"/>
  <c r="X2234" i="24"/>
  <c r="W2234" i="24"/>
  <c r="U2234" i="24" s="1"/>
  <c r="Z2233" i="24"/>
  <c r="AI2233" i="24" s="1"/>
  <c r="AL2233" i="24" s="1"/>
  <c r="X2232" i="24"/>
  <c r="W2232" i="24"/>
  <c r="U2232" i="24" s="1"/>
  <c r="Z2231" i="24"/>
  <c r="X2230" i="24"/>
  <c r="W2230" i="24"/>
  <c r="U2230" i="24" s="1"/>
  <c r="Z2229" i="24"/>
  <c r="AI2229" i="24" s="1"/>
  <c r="AL2229" i="24" s="1"/>
  <c r="X2228" i="24"/>
  <c r="W2228" i="24"/>
  <c r="U2228" i="24" s="1"/>
  <c r="Z2227" i="24"/>
  <c r="X2226" i="24"/>
  <c r="W2226" i="24"/>
  <c r="U2226" i="24" s="1"/>
  <c r="Z2225" i="24"/>
  <c r="X2224" i="24"/>
  <c r="W2224" i="24"/>
  <c r="U2224" i="24" s="1"/>
  <c r="Z2223" i="24"/>
  <c r="X2222" i="24"/>
  <c r="W2222" i="24"/>
  <c r="U2222" i="24" s="1"/>
  <c r="Z2221" i="24"/>
  <c r="AI2221" i="24" s="1"/>
  <c r="AL2221" i="24" s="1"/>
  <c r="X2220" i="24"/>
  <c r="W2220" i="24"/>
  <c r="U2220" i="24" s="1"/>
  <c r="Z2219" i="24"/>
  <c r="X2218" i="24"/>
  <c r="W2218" i="24"/>
  <c r="U2218" i="24" s="1"/>
  <c r="Z2217" i="24"/>
  <c r="AI2217" i="24" s="1"/>
  <c r="AL2217" i="24" s="1"/>
  <c r="X2216" i="24"/>
  <c r="W2216" i="24"/>
  <c r="U2216" i="24" s="1"/>
  <c r="Z2215" i="24"/>
  <c r="X2214" i="24"/>
  <c r="W2214" i="24"/>
  <c r="U2214" i="24" s="1"/>
  <c r="Z2213" i="24"/>
  <c r="AI2213" i="24" s="1"/>
  <c r="AL2213" i="24" s="1"/>
  <c r="X2212" i="24"/>
  <c r="W2212" i="24"/>
  <c r="U2212" i="24" s="1"/>
  <c r="Z2211" i="24"/>
  <c r="X2210" i="24"/>
  <c r="W2210" i="24"/>
  <c r="U2210" i="24" s="1"/>
  <c r="Z2209" i="24"/>
  <c r="X2208" i="24"/>
  <c r="W2208" i="24"/>
  <c r="U2208" i="24" s="1"/>
  <c r="Z2207" i="24"/>
  <c r="X2206" i="24"/>
  <c r="W2206" i="24"/>
  <c r="U2206" i="24" s="1"/>
  <c r="Z2205" i="24"/>
  <c r="AI2205" i="24" s="1"/>
  <c r="AL2205" i="24" s="1"/>
  <c r="X2204" i="24"/>
  <c r="W2204" i="24"/>
  <c r="U2204" i="24" s="1"/>
  <c r="Z2203" i="24"/>
  <c r="X2202" i="24"/>
  <c r="W2202" i="24"/>
  <c r="U2202" i="24" s="1"/>
  <c r="Z2201" i="24"/>
  <c r="X2200" i="24"/>
  <c r="W2200" i="24"/>
  <c r="U2200" i="24" s="1"/>
  <c r="Z2199" i="24"/>
  <c r="X2198" i="24"/>
  <c r="W2198" i="24"/>
  <c r="U2198" i="24" s="1"/>
  <c r="Z2197" i="24"/>
  <c r="X2196" i="24"/>
  <c r="W2196" i="24"/>
  <c r="U2196" i="24" s="1"/>
  <c r="Z2195" i="24"/>
  <c r="X2194" i="24"/>
  <c r="W2194" i="24"/>
  <c r="U2194" i="24" s="1"/>
  <c r="Z2193" i="24"/>
  <c r="AI2193" i="24" s="1"/>
  <c r="AL2193" i="24" s="1"/>
  <c r="X2192" i="24"/>
  <c r="W2192" i="24"/>
  <c r="U2192" i="24" s="1"/>
  <c r="Z2191" i="24"/>
  <c r="X2190" i="24"/>
  <c r="W2190" i="24"/>
  <c r="U2190" i="24" s="1"/>
  <c r="Z2189" i="24"/>
  <c r="AI2189" i="24" s="1"/>
  <c r="AL2189" i="24" s="1"/>
  <c r="X2188" i="24"/>
  <c r="W2188" i="24"/>
  <c r="U2188" i="24" s="1"/>
  <c r="Z2187" i="24"/>
  <c r="X2186" i="24"/>
  <c r="W2186" i="24"/>
  <c r="U2186" i="24" s="1"/>
  <c r="Z2185" i="24"/>
  <c r="AI2185" i="24" s="1"/>
  <c r="AL2185" i="24" s="1"/>
  <c r="X2184" i="24"/>
  <c r="W2184" i="24"/>
  <c r="U2184" i="24" s="1"/>
  <c r="Z2183" i="24"/>
  <c r="X2182" i="24"/>
  <c r="W2182" i="24"/>
  <c r="U2182" i="24" s="1"/>
  <c r="Z2181" i="24"/>
  <c r="X2180" i="24"/>
  <c r="W2180" i="24"/>
  <c r="U2180" i="24" s="1"/>
  <c r="Z2179" i="24"/>
  <c r="X2178" i="24"/>
  <c r="W2178" i="24"/>
  <c r="U2178" i="24" s="1"/>
  <c r="Z2177" i="24"/>
  <c r="X2176" i="24"/>
  <c r="W2176" i="24"/>
  <c r="U2176" i="24" s="1"/>
  <c r="Z2175" i="24"/>
  <c r="X2174" i="24"/>
  <c r="W2174" i="24"/>
  <c r="U2174" i="24" s="1"/>
  <c r="Z2173" i="24"/>
  <c r="AI2173" i="24" s="1"/>
  <c r="AL2173" i="24" s="1"/>
  <c r="X2172" i="24"/>
  <c r="W2172" i="24"/>
  <c r="U2172" i="24" s="1"/>
  <c r="Z2171" i="24"/>
  <c r="X2170" i="24"/>
  <c r="W2170" i="24"/>
  <c r="U2170" i="24" s="1"/>
  <c r="Z2169" i="24"/>
  <c r="X2168" i="24"/>
  <c r="W2168" i="24"/>
  <c r="U2168" i="24" s="1"/>
  <c r="Z2167" i="24"/>
  <c r="X2166" i="24"/>
  <c r="W2166" i="24"/>
  <c r="U2166" i="24" s="1"/>
  <c r="Z2165" i="24"/>
  <c r="X2164" i="24"/>
  <c r="W2164" i="24"/>
  <c r="U2164" i="24" s="1"/>
  <c r="Z2163" i="24"/>
  <c r="X2162" i="24"/>
  <c r="W2162" i="24"/>
  <c r="U2162" i="24" s="1"/>
  <c r="Z2161" i="24"/>
  <c r="AI2161" i="24" s="1"/>
  <c r="AL2161" i="24" s="1"/>
  <c r="X2160" i="24"/>
  <c r="W2160" i="24"/>
  <c r="U2160" i="24" s="1"/>
  <c r="Z2159" i="24"/>
  <c r="X2158" i="24"/>
  <c r="W2158" i="24"/>
  <c r="U2158" i="24" s="1"/>
  <c r="Z2157" i="24"/>
  <c r="AI2157" i="24" s="1"/>
  <c r="AL2157" i="24" s="1"/>
  <c r="X2156" i="24"/>
  <c r="W2156" i="24"/>
  <c r="U2156" i="24" s="1"/>
  <c r="Z2155" i="24"/>
  <c r="X2154" i="24"/>
  <c r="W2154" i="24"/>
  <c r="U2154" i="24" s="1"/>
  <c r="Z2153" i="24"/>
  <c r="X2152" i="24"/>
  <c r="W2152" i="24"/>
  <c r="U2152" i="24" s="1"/>
  <c r="Z2151" i="24"/>
  <c r="X2150" i="24"/>
  <c r="W2150" i="24"/>
  <c r="U2150" i="24" s="1"/>
  <c r="Z2149" i="24"/>
  <c r="X2148" i="24"/>
  <c r="W2148" i="24"/>
  <c r="U2148" i="24" s="1"/>
  <c r="Z2147" i="24"/>
  <c r="X2146" i="24"/>
  <c r="W2146" i="24"/>
  <c r="U2146" i="24" s="1"/>
  <c r="Z2145" i="24"/>
  <c r="X2144" i="24"/>
  <c r="W2144" i="24"/>
  <c r="U2144" i="24" s="1"/>
  <c r="Z2143" i="24"/>
  <c r="X2142" i="24"/>
  <c r="W2142" i="24"/>
  <c r="U2142" i="24" s="1"/>
  <c r="Z2141" i="24"/>
  <c r="AI2141" i="24" s="1"/>
  <c r="AL2141" i="24" s="1"/>
  <c r="X2140" i="24"/>
  <c r="W2140" i="24"/>
  <c r="U2140" i="24" s="1"/>
  <c r="Z2139" i="24"/>
  <c r="X2138" i="24"/>
  <c r="W2138" i="24"/>
  <c r="U2138" i="24" s="1"/>
  <c r="Z2137" i="24"/>
  <c r="X2136" i="24"/>
  <c r="W2136" i="24"/>
  <c r="U2136" i="24" s="1"/>
  <c r="Z2135" i="24"/>
  <c r="X2134" i="24"/>
  <c r="W2134" i="24"/>
  <c r="U2134" i="24" s="1"/>
  <c r="Z2133" i="24"/>
  <c r="X2132" i="24"/>
  <c r="W2132" i="24"/>
  <c r="U2132" i="24" s="1"/>
  <c r="Z2131" i="24"/>
  <c r="AI2131" i="24" s="1"/>
  <c r="AL2131" i="24" s="1"/>
  <c r="X2130" i="24"/>
  <c r="W2130" i="24"/>
  <c r="U2130" i="24" s="1"/>
  <c r="Z2129" i="24"/>
  <c r="X2128" i="24"/>
  <c r="W2128" i="24"/>
  <c r="U2128" i="24" s="1"/>
  <c r="Z2127" i="24"/>
  <c r="X2126" i="24"/>
  <c r="W2126" i="24"/>
  <c r="U2126" i="24" s="1"/>
  <c r="Z2125" i="24"/>
  <c r="AI2125" i="24" s="1"/>
  <c r="AL2125" i="24" s="1"/>
  <c r="X2124" i="24"/>
  <c r="W2124" i="24"/>
  <c r="U2124" i="24" s="1"/>
  <c r="Z2123" i="24"/>
  <c r="X2122" i="24"/>
  <c r="W2122" i="24"/>
  <c r="U2122" i="24" s="1"/>
  <c r="Z2121" i="24"/>
  <c r="X2120" i="24"/>
  <c r="W2120" i="24"/>
  <c r="U2120" i="24" s="1"/>
  <c r="Z2119" i="24"/>
  <c r="X2118" i="24"/>
  <c r="W2118" i="24"/>
  <c r="U2118" i="24" s="1"/>
  <c r="Z2117" i="24"/>
  <c r="AI2117" i="24" s="1"/>
  <c r="AL2117" i="24" s="1"/>
  <c r="X2116" i="24"/>
  <c r="W2116" i="24"/>
  <c r="U2116" i="24" s="1"/>
  <c r="Z2115" i="24"/>
  <c r="X2114" i="24"/>
  <c r="W2114" i="24"/>
  <c r="U2114" i="24" s="1"/>
  <c r="Z2113" i="24"/>
  <c r="X2112" i="24"/>
  <c r="W2112" i="24"/>
  <c r="U2112" i="24" s="1"/>
  <c r="Z2111" i="24"/>
  <c r="X2110" i="24"/>
  <c r="W2110" i="24"/>
  <c r="U2110" i="24" s="1"/>
  <c r="Z2109" i="24"/>
  <c r="AI2109" i="24" s="1"/>
  <c r="AL2109" i="24" s="1"/>
  <c r="X2108" i="24"/>
  <c r="W2108" i="24"/>
  <c r="U2108" i="24" s="1"/>
  <c r="Z2107" i="24"/>
  <c r="X2106" i="24"/>
  <c r="W2106" i="24"/>
  <c r="U2106" i="24" s="1"/>
  <c r="Z2105" i="24"/>
  <c r="AI2105" i="24" s="1"/>
  <c r="AL2105" i="24" s="1"/>
  <c r="X2104" i="24"/>
  <c r="W2104" i="24"/>
  <c r="U2104" i="24" s="1"/>
  <c r="Z2103" i="24"/>
  <c r="X2102" i="24"/>
  <c r="W2102" i="24"/>
  <c r="U2102" i="24" s="1"/>
  <c r="Z2101" i="24"/>
  <c r="AI2101" i="24" s="1"/>
  <c r="AL2101" i="24" s="1"/>
  <c r="X2100" i="24"/>
  <c r="W2100" i="24"/>
  <c r="U2100" i="24" s="1"/>
  <c r="Z2099" i="24"/>
  <c r="X2098" i="24"/>
  <c r="W2098" i="24"/>
  <c r="U2098" i="24" s="1"/>
  <c r="Z2097" i="24"/>
  <c r="X2096" i="24"/>
  <c r="W2096" i="24"/>
  <c r="U2096" i="24" s="1"/>
  <c r="Z2095" i="24"/>
  <c r="X2094" i="24"/>
  <c r="W2094" i="24"/>
  <c r="U2094" i="24" s="1"/>
  <c r="Z2093" i="24"/>
  <c r="AI2093" i="24" s="1"/>
  <c r="AL2093" i="24" s="1"/>
  <c r="X2092" i="24"/>
  <c r="W2092" i="24"/>
  <c r="U2092" i="24" s="1"/>
  <c r="Z2091" i="24"/>
  <c r="X2090" i="24"/>
  <c r="W2090" i="24"/>
  <c r="U2090" i="24" s="1"/>
  <c r="Z2089" i="24"/>
  <c r="AI2089" i="24" s="1"/>
  <c r="AL2089" i="24" s="1"/>
  <c r="Z2088" i="24"/>
  <c r="W2087" i="24"/>
  <c r="U2087" i="24" s="1"/>
  <c r="X2087" i="24"/>
  <c r="Z2086" i="24"/>
  <c r="Z2085" i="24"/>
  <c r="AI2085" i="24" s="1"/>
  <c r="AL2085" i="24" s="1"/>
  <c r="Z2084" i="24"/>
  <c r="W2083" i="24"/>
  <c r="U2083" i="24" s="1"/>
  <c r="X2083" i="24"/>
  <c r="X2082" i="24"/>
  <c r="W2082" i="24"/>
  <c r="U2082" i="24" s="1"/>
  <c r="W2081" i="24"/>
  <c r="U2081" i="24" s="1"/>
  <c r="X2081" i="24"/>
  <c r="X2080" i="24"/>
  <c r="W2080" i="24"/>
  <c r="U2080" i="24" s="1"/>
  <c r="W2079" i="24"/>
  <c r="U2079" i="24" s="1"/>
  <c r="X2079" i="24"/>
  <c r="X2078" i="24"/>
  <c r="W2078" i="24"/>
  <c r="U2078" i="24" s="1"/>
  <c r="W2077" i="24"/>
  <c r="U2077" i="24" s="1"/>
  <c r="X2077" i="24"/>
  <c r="X2076" i="24"/>
  <c r="W2076" i="24"/>
  <c r="U2076" i="24" s="1"/>
  <c r="W2075" i="24"/>
  <c r="U2075" i="24" s="1"/>
  <c r="X2075" i="24"/>
  <c r="X2074" i="24"/>
  <c r="W2074" i="24"/>
  <c r="U2074" i="24" s="1"/>
  <c r="W2073" i="24"/>
  <c r="U2073" i="24" s="1"/>
  <c r="X2073" i="24"/>
  <c r="X2072" i="24"/>
  <c r="W2072" i="24"/>
  <c r="U2072" i="24" s="1"/>
  <c r="Z2071" i="24"/>
  <c r="X2070" i="24"/>
  <c r="W2070" i="24"/>
  <c r="U2070" i="24" s="1"/>
  <c r="Z2069" i="24"/>
  <c r="AI2069" i="24" s="1"/>
  <c r="AL2069" i="24" s="1"/>
  <c r="X2068" i="24"/>
  <c r="W2068" i="24"/>
  <c r="U2068" i="24" s="1"/>
  <c r="Z2067" i="24"/>
  <c r="X2066" i="24"/>
  <c r="W2066" i="24"/>
  <c r="U2066" i="24" s="1"/>
  <c r="Z2065" i="24"/>
  <c r="X2064" i="24"/>
  <c r="W2064" i="24"/>
  <c r="U2064" i="24" s="1"/>
  <c r="Z2063" i="24"/>
  <c r="X2062" i="24"/>
  <c r="W2062" i="24"/>
  <c r="U2062" i="24" s="1"/>
  <c r="Z2061" i="24"/>
  <c r="AI2061" i="24" s="1"/>
  <c r="AL2061" i="24" s="1"/>
  <c r="X2060" i="24"/>
  <c r="W2060" i="24"/>
  <c r="U2060" i="24" s="1"/>
  <c r="Z2059" i="24"/>
  <c r="X2058" i="24"/>
  <c r="W2058" i="24"/>
  <c r="U2058" i="24" s="1"/>
  <c r="Z2057" i="24"/>
  <c r="AI2057" i="24" s="1"/>
  <c r="AL2057" i="24" s="1"/>
  <c r="X2056" i="24"/>
  <c r="W2056" i="24"/>
  <c r="U2056" i="24" s="1"/>
  <c r="Z2055" i="24"/>
  <c r="X2054" i="24"/>
  <c r="W2054" i="24"/>
  <c r="U2054" i="24" s="1"/>
  <c r="Z2053" i="24"/>
  <c r="AI2053" i="24" s="1"/>
  <c r="AL2053" i="24" s="1"/>
  <c r="X2052" i="24"/>
  <c r="W2052" i="24"/>
  <c r="U2052" i="24" s="1"/>
  <c r="Z2051" i="24"/>
  <c r="X2050" i="24"/>
  <c r="W2050" i="24"/>
  <c r="U2050" i="24" s="1"/>
  <c r="Z2049" i="24"/>
  <c r="AI2049" i="24" s="1"/>
  <c r="AL2049" i="24" s="1"/>
  <c r="X2048" i="24"/>
  <c r="W2048" i="24"/>
  <c r="U2048" i="24" s="1"/>
  <c r="Z2047" i="24"/>
  <c r="X2046" i="24"/>
  <c r="W2046" i="24"/>
  <c r="U2046" i="24" s="1"/>
  <c r="Z2045" i="24"/>
  <c r="AI2045" i="24" s="1"/>
  <c r="AL2045" i="24" s="1"/>
  <c r="X2044" i="24"/>
  <c r="W2044" i="24"/>
  <c r="U2044" i="24" s="1"/>
  <c r="Z2043" i="24"/>
  <c r="X2042" i="24"/>
  <c r="W2042" i="24"/>
  <c r="U2042" i="24" s="1"/>
  <c r="Z2041" i="24"/>
  <c r="X2040" i="24"/>
  <c r="W2040" i="24"/>
  <c r="U2040" i="24" s="1"/>
  <c r="Z2039" i="24"/>
  <c r="X2038" i="24"/>
  <c r="W2038" i="24"/>
  <c r="U2038" i="24" s="1"/>
  <c r="Z2037" i="24"/>
  <c r="AI2037" i="24" s="1"/>
  <c r="AL2037" i="24" s="1"/>
  <c r="X2036" i="24"/>
  <c r="W2036" i="24"/>
  <c r="U2036" i="24" s="1"/>
  <c r="Z2035" i="24"/>
  <c r="X2034" i="24"/>
  <c r="W2034" i="24"/>
  <c r="U2034" i="24" s="1"/>
  <c r="Z2033" i="24"/>
  <c r="AI2033" i="24" s="1"/>
  <c r="AL2033" i="24" s="1"/>
  <c r="X2032" i="24"/>
  <c r="W2032" i="24"/>
  <c r="U2032" i="24" s="1"/>
  <c r="Z2031" i="24"/>
  <c r="X2030" i="24"/>
  <c r="W2030" i="24"/>
  <c r="U2030" i="24" s="1"/>
  <c r="Z2029" i="24"/>
  <c r="AI2029" i="24" s="1"/>
  <c r="AL2029" i="24" s="1"/>
  <c r="X2028" i="24"/>
  <c r="W2028" i="24"/>
  <c r="U2028" i="24" s="1"/>
  <c r="Z2027" i="24"/>
  <c r="X2026" i="24"/>
  <c r="W2026" i="24"/>
  <c r="U2026" i="24" s="1"/>
  <c r="Z2025" i="24"/>
  <c r="X2024" i="24"/>
  <c r="W2024" i="24"/>
  <c r="U2024" i="24" s="1"/>
  <c r="Z2023" i="24"/>
  <c r="X2022" i="24"/>
  <c r="W2022" i="24"/>
  <c r="U2022" i="24" s="1"/>
  <c r="Z2021" i="24"/>
  <c r="X2020" i="24"/>
  <c r="W2020" i="24"/>
  <c r="U2020" i="24" s="1"/>
  <c r="Z2019" i="24"/>
  <c r="X2018" i="24"/>
  <c r="W2018" i="24"/>
  <c r="U2018" i="24" s="1"/>
  <c r="Z2017" i="24"/>
  <c r="X2016" i="24"/>
  <c r="W2016" i="24"/>
  <c r="U2016" i="24" s="1"/>
  <c r="Z2015" i="24"/>
  <c r="X2014" i="24"/>
  <c r="W2014" i="24"/>
  <c r="U2014" i="24" s="1"/>
  <c r="Z2013" i="24"/>
  <c r="AI2013" i="24" s="1"/>
  <c r="AL2013" i="24" s="1"/>
  <c r="X2012" i="24"/>
  <c r="W2012" i="24"/>
  <c r="U2012" i="24" s="1"/>
  <c r="Z2011" i="24"/>
  <c r="X2010" i="24"/>
  <c r="W2010" i="24"/>
  <c r="U2010" i="24" s="1"/>
  <c r="Z2009" i="24"/>
  <c r="AI2009" i="24" s="1"/>
  <c r="AL2009" i="24" s="1"/>
  <c r="X2008" i="24"/>
  <c r="W2008" i="24"/>
  <c r="U2008" i="24" s="1"/>
  <c r="Z2007" i="24"/>
  <c r="X2006" i="24"/>
  <c r="W2006" i="24"/>
  <c r="U2006" i="24" s="1"/>
  <c r="Z2005" i="24"/>
  <c r="X2004" i="24"/>
  <c r="W2004" i="24"/>
  <c r="U2004" i="24" s="1"/>
  <c r="Z2003" i="24"/>
  <c r="X2002" i="24"/>
  <c r="W2002" i="24"/>
  <c r="U2002" i="24" s="1"/>
  <c r="Z2001" i="24"/>
  <c r="AI2001" i="24" s="1"/>
  <c r="AL2001" i="24" s="1"/>
  <c r="X2000" i="24"/>
  <c r="W2000" i="24"/>
  <c r="U2000" i="24" s="1"/>
  <c r="Z1999" i="24"/>
  <c r="X1998" i="24"/>
  <c r="W1998" i="24"/>
  <c r="U1998" i="24" s="1"/>
  <c r="Z1997" i="24"/>
  <c r="AI1997" i="24" s="1"/>
  <c r="AL1997" i="24" s="1"/>
  <c r="X1996" i="24"/>
  <c r="W1996" i="24"/>
  <c r="U1996" i="24" s="1"/>
  <c r="Z1995" i="24"/>
  <c r="X1994" i="24"/>
  <c r="W1994" i="24"/>
  <c r="U1994" i="24" s="1"/>
  <c r="Z1993" i="24"/>
  <c r="AI1993" i="24" s="1"/>
  <c r="AL1993" i="24" s="1"/>
  <c r="X1992" i="24"/>
  <c r="W1992" i="24"/>
  <c r="U1992" i="24" s="1"/>
  <c r="W1991" i="24"/>
  <c r="U1991" i="24" s="1"/>
  <c r="X1991" i="24"/>
  <c r="Z1990" i="24"/>
  <c r="AI1990" i="24" s="1"/>
  <c r="AL1990" i="24" s="1"/>
  <c r="Z1989" i="24"/>
  <c r="X1988" i="24"/>
  <c r="W1988" i="24"/>
  <c r="U1988" i="24" s="1"/>
  <c r="Z1987" i="24"/>
  <c r="X1986" i="24"/>
  <c r="W1986" i="24"/>
  <c r="U1986" i="24" s="1"/>
  <c r="W1985" i="24"/>
  <c r="U1985" i="24" s="1"/>
  <c r="X1985" i="24"/>
  <c r="Z1984" i="24"/>
  <c r="Z1983" i="24"/>
  <c r="Z1982" i="24"/>
  <c r="Z1981" i="24"/>
  <c r="AI1981" i="24" s="1"/>
  <c r="AL1981" i="24" s="1"/>
  <c r="Z1980" i="24"/>
  <c r="Z1979" i="24"/>
  <c r="Z1978" i="24"/>
  <c r="Z1977" i="24"/>
  <c r="AI1977" i="24" s="1"/>
  <c r="AL1977" i="24" s="1"/>
  <c r="Z1976" i="24"/>
  <c r="Z1975" i="24"/>
  <c r="Z1974" i="24"/>
  <c r="Z1973" i="24"/>
  <c r="AI1973" i="24" s="1"/>
  <c r="AL1973" i="24" s="1"/>
  <c r="Z1972" i="24"/>
  <c r="Z1971" i="24"/>
  <c r="Z1970" i="24"/>
  <c r="Z1969" i="24"/>
  <c r="AI1969" i="24" s="1"/>
  <c r="AL1969" i="24" s="1"/>
  <c r="Z1968" i="24"/>
  <c r="Z1967" i="24"/>
  <c r="Z1966" i="24"/>
  <c r="AI1966" i="24" s="1"/>
  <c r="AL1966" i="24" s="1"/>
  <c r="Z1965" i="24"/>
  <c r="AI1965" i="24" s="1"/>
  <c r="AL1965" i="24" s="1"/>
  <c r="Z1964" i="24"/>
  <c r="Z1963" i="24"/>
  <c r="Z1962" i="24"/>
  <c r="AI1962" i="24" s="1"/>
  <c r="AL1962" i="24" s="1"/>
  <c r="Z1961" i="24"/>
  <c r="AI1961" i="24" s="1"/>
  <c r="AL1961" i="24" s="1"/>
  <c r="Z1960" i="24"/>
  <c r="Z1959" i="24"/>
  <c r="Z1958" i="24"/>
  <c r="AI1958" i="24" s="1"/>
  <c r="AL1958" i="24" s="1"/>
  <c r="Z1957" i="24"/>
  <c r="Z1956" i="24"/>
  <c r="Z1955" i="24"/>
  <c r="Z1954" i="24"/>
  <c r="Z1953" i="24"/>
  <c r="Z1952" i="24"/>
  <c r="Z1951" i="24"/>
  <c r="Z1950" i="24"/>
  <c r="Z1949" i="24"/>
  <c r="AI1949" i="24" s="1"/>
  <c r="AL1949" i="24" s="1"/>
  <c r="Z1948" i="24"/>
  <c r="Z1947" i="24"/>
  <c r="Z1946" i="24"/>
  <c r="Z1945" i="24"/>
  <c r="AI1945" i="24" s="1"/>
  <c r="AL1945" i="24" s="1"/>
  <c r="Z1944" i="24"/>
  <c r="Z1943" i="24"/>
  <c r="Z1942" i="24"/>
  <c r="Z1941" i="24"/>
  <c r="AI1941" i="24" s="1"/>
  <c r="AL1941" i="24" s="1"/>
  <c r="Z1940" i="24"/>
  <c r="Z1939" i="24"/>
  <c r="Z1938" i="24"/>
  <c r="Z1937" i="24"/>
  <c r="AI1937" i="24" s="1"/>
  <c r="AL1937" i="24" s="1"/>
  <c r="Z1936" i="24"/>
  <c r="Z1935" i="24"/>
  <c r="Z1934" i="24"/>
  <c r="AI1934" i="24" s="1"/>
  <c r="AL1934" i="24" s="1"/>
  <c r="Z1933" i="24"/>
  <c r="AI1933" i="24" s="1"/>
  <c r="AL1933" i="24" s="1"/>
  <c r="Z1932" i="24"/>
  <c r="Z1931" i="24"/>
  <c r="Z1930" i="24"/>
  <c r="AI1930" i="24" s="1"/>
  <c r="AL1930" i="24" s="1"/>
  <c r="Z1929" i="24"/>
  <c r="AI1929" i="24" s="1"/>
  <c r="AL1929" i="24" s="1"/>
  <c r="Z1928" i="24"/>
  <c r="Z1927" i="24"/>
  <c r="Z1926" i="24"/>
  <c r="AI1926" i="24" s="1"/>
  <c r="AL1926" i="24" s="1"/>
  <c r="Z1925" i="24"/>
  <c r="Z1924" i="24"/>
  <c r="Z1923" i="24"/>
  <c r="Z1922" i="24"/>
  <c r="Z1921" i="24"/>
  <c r="AI1921" i="24" s="1"/>
  <c r="AL1921" i="24" s="1"/>
  <c r="Z1920" i="24"/>
  <c r="Z1919" i="24"/>
  <c r="Z1918" i="24"/>
  <c r="Z1917" i="24"/>
  <c r="AI1917" i="24" s="1"/>
  <c r="AL1917" i="24" s="1"/>
  <c r="Z1916" i="24"/>
  <c r="Z1915" i="24"/>
  <c r="Z1914" i="24"/>
  <c r="AI1914" i="24" s="1"/>
  <c r="AL1914" i="24" s="1"/>
  <c r="Z1913" i="24"/>
  <c r="AI1913" i="24" s="1"/>
  <c r="AL1913" i="24" s="1"/>
  <c r="Z1912" i="24"/>
  <c r="Z1911" i="24"/>
  <c r="Z1910" i="24"/>
  <c r="Z1909" i="24"/>
  <c r="AI1909" i="24" s="1"/>
  <c r="AL1909" i="24" s="1"/>
  <c r="Z1908" i="24"/>
  <c r="Z1907" i="24"/>
  <c r="Z1906" i="24"/>
  <c r="Z1905" i="24"/>
  <c r="AI1905" i="24" s="1"/>
  <c r="AL1905" i="24" s="1"/>
  <c r="Z1904" i="24"/>
  <c r="Z1903" i="24"/>
  <c r="Z1902" i="24"/>
  <c r="AI1902" i="24" s="1"/>
  <c r="AL1902" i="24" s="1"/>
  <c r="Z1901" i="24"/>
  <c r="AI1901" i="24" s="1"/>
  <c r="AL1901" i="24" s="1"/>
  <c r="Z1900" i="24"/>
  <c r="Z1899" i="24"/>
  <c r="Z1898" i="24"/>
  <c r="AI1898" i="24" s="1"/>
  <c r="AL1898" i="24" s="1"/>
  <c r="Z1897" i="24"/>
  <c r="AI1897" i="24" s="1"/>
  <c r="AL1897" i="24" s="1"/>
  <c r="Z1896" i="24"/>
  <c r="Z1895" i="24"/>
  <c r="Z1894" i="24"/>
  <c r="AI1894" i="24" s="1"/>
  <c r="AL1894" i="24" s="1"/>
  <c r="Z1893" i="24"/>
  <c r="Z1892" i="24"/>
  <c r="Z1891" i="24"/>
  <c r="Z1890" i="24"/>
  <c r="Z1889" i="24"/>
  <c r="AI1889" i="24" s="1"/>
  <c r="AL1889" i="24" s="1"/>
  <c r="Z1888" i="24"/>
  <c r="Z1887" i="24"/>
  <c r="Z1886" i="24"/>
  <c r="Z1885" i="24"/>
  <c r="AI1885" i="24" s="1"/>
  <c r="AL1885" i="24" s="1"/>
  <c r="Z1884" i="24"/>
  <c r="Z1883" i="24"/>
  <c r="Z1882" i="24"/>
  <c r="Z1881" i="24"/>
  <c r="AI1881" i="24" s="1"/>
  <c r="AL1881" i="24" s="1"/>
  <c r="Z1880" i="24"/>
  <c r="Z1879" i="24"/>
  <c r="Z1878" i="24"/>
  <c r="Z1877" i="24"/>
  <c r="AI1877" i="24" s="1"/>
  <c r="AL1877" i="24" s="1"/>
  <c r="Z1876" i="24"/>
  <c r="Z1875" i="24"/>
  <c r="Z1874" i="24"/>
  <c r="Z1873" i="24"/>
  <c r="AI1873" i="24" s="1"/>
  <c r="AL1873" i="24" s="1"/>
  <c r="Z1872" i="24"/>
  <c r="Z1871" i="24"/>
  <c r="Z1870" i="24"/>
  <c r="AI1870" i="24" s="1"/>
  <c r="AL1870" i="24" s="1"/>
  <c r="Z1869" i="24"/>
  <c r="AI1869" i="24" s="1"/>
  <c r="AL1869" i="24" s="1"/>
  <c r="Z1868" i="24"/>
  <c r="Z1867" i="24"/>
  <c r="Z1866" i="24"/>
  <c r="Z1865" i="24"/>
  <c r="AI1865" i="24" s="1"/>
  <c r="AL1865" i="24" s="1"/>
  <c r="Z1864" i="24"/>
  <c r="Z1863" i="24"/>
  <c r="Z1862" i="24"/>
  <c r="AI1862" i="24" s="1"/>
  <c r="AL1862" i="24" s="1"/>
  <c r="Z1861" i="24"/>
  <c r="Z1860" i="24"/>
  <c r="Z1859" i="24"/>
  <c r="Z1858" i="24"/>
  <c r="Z1857" i="24"/>
  <c r="AI1857" i="24" s="1"/>
  <c r="AL1857" i="24" s="1"/>
  <c r="Z1856" i="24"/>
  <c r="Z1855" i="24"/>
  <c r="Z1854" i="24"/>
  <c r="Z1853" i="24"/>
  <c r="AI1853" i="24" s="1"/>
  <c r="AL1853" i="24" s="1"/>
  <c r="Z1852" i="24"/>
  <c r="Z1851" i="24"/>
  <c r="Z1850" i="24"/>
  <c r="Z1849" i="24"/>
  <c r="AI1849" i="24" s="1"/>
  <c r="AL1849" i="24" s="1"/>
  <c r="Z1848" i="24"/>
  <c r="Z1847" i="24"/>
  <c r="Z1846" i="24"/>
  <c r="Z1845" i="24"/>
  <c r="Z1844" i="24"/>
  <c r="Z1843" i="24"/>
  <c r="Z1842" i="24"/>
  <c r="Z1841" i="24"/>
  <c r="AI1841" i="24" s="1"/>
  <c r="AL1841" i="24" s="1"/>
  <c r="Z1840" i="24"/>
  <c r="Z1839" i="24"/>
  <c r="Z1838" i="24"/>
  <c r="Z1837" i="24"/>
  <c r="AI1837" i="24" s="1"/>
  <c r="AL1837" i="24" s="1"/>
  <c r="Z1836" i="24"/>
  <c r="Z1835" i="24"/>
  <c r="Z1834" i="24"/>
  <c r="Z1833" i="24"/>
  <c r="AI1833" i="24" s="1"/>
  <c r="AL1833" i="24" s="1"/>
  <c r="Z1832" i="24"/>
  <c r="Z1831" i="24"/>
  <c r="Z1830" i="24"/>
  <c r="Z1829" i="24"/>
  <c r="AI1829" i="24" s="1"/>
  <c r="AL1829" i="24" s="1"/>
  <c r="Z1828" i="24"/>
  <c r="Z1827" i="24"/>
  <c r="Z1826" i="24"/>
  <c r="Z1825" i="24"/>
  <c r="AI1825" i="24" s="1"/>
  <c r="AL1825" i="24" s="1"/>
  <c r="Z1824" i="24"/>
  <c r="Z1823" i="24"/>
  <c r="Z1822" i="24"/>
  <c r="Z1821" i="24"/>
  <c r="AI1821" i="24" s="1"/>
  <c r="AL1821" i="24" s="1"/>
  <c r="Z1820" i="24"/>
  <c r="Z1819" i="24"/>
  <c r="Z1818" i="24"/>
  <c r="AI1818" i="24" s="1"/>
  <c r="AL1818" i="24" s="1"/>
  <c r="Z1817" i="24"/>
  <c r="AI1817" i="24" s="1"/>
  <c r="AL1817" i="24" s="1"/>
  <c r="Z1816" i="24"/>
  <c r="Z1815" i="24"/>
  <c r="Z1814" i="24"/>
  <c r="Z1813" i="24"/>
  <c r="AI1813" i="24" s="1"/>
  <c r="AL1813" i="24" s="1"/>
  <c r="Z1812" i="24"/>
  <c r="Z1811" i="24"/>
  <c r="Z1810" i="24"/>
  <c r="Z1809" i="24"/>
  <c r="AI1809" i="24" s="1"/>
  <c r="AL1809" i="24" s="1"/>
  <c r="Z1808" i="24"/>
  <c r="Z1807" i="24"/>
  <c r="Z1806" i="24"/>
  <c r="Z1805" i="24"/>
  <c r="AI1805" i="24" s="1"/>
  <c r="AL1805" i="24" s="1"/>
  <c r="Z1804" i="24"/>
  <c r="Z1803" i="24"/>
  <c r="Z1802" i="24"/>
  <c r="Z1801" i="24"/>
  <c r="AI1801" i="24" s="1"/>
  <c r="AL1801" i="24" s="1"/>
  <c r="Z1800" i="24"/>
  <c r="Z1799" i="24"/>
  <c r="Z1798" i="24"/>
  <c r="Z1797" i="24"/>
  <c r="Z1796" i="24"/>
  <c r="Z1795" i="24"/>
  <c r="Z1794" i="24"/>
  <c r="Z1793" i="24"/>
  <c r="AI1793" i="24" s="1"/>
  <c r="AL1793" i="24" s="1"/>
  <c r="Z1792" i="24"/>
  <c r="Z1791" i="24"/>
  <c r="Z1790" i="24"/>
  <c r="Z1789" i="24"/>
  <c r="AI1789" i="24" s="1"/>
  <c r="AL1789" i="24" s="1"/>
  <c r="Z1788" i="24"/>
  <c r="Z1787" i="24"/>
  <c r="Z1786" i="24"/>
  <c r="Z1785" i="24"/>
  <c r="AI1785" i="24" s="1"/>
  <c r="AL1785" i="24" s="1"/>
  <c r="Z1784" i="24"/>
  <c r="Z1783" i="24"/>
  <c r="Z1782" i="24"/>
  <c r="AI1782" i="24" s="1"/>
  <c r="AL1782" i="24" s="1"/>
  <c r="Z1781" i="24"/>
  <c r="Z1780" i="24"/>
  <c r="Z1779" i="24"/>
  <c r="Z1778" i="24"/>
  <c r="Z1777" i="24"/>
  <c r="AI1777" i="24" s="1"/>
  <c r="AL1777" i="24" s="1"/>
  <c r="Z1776" i="24"/>
  <c r="Z1775" i="24"/>
  <c r="Z1774" i="24"/>
  <c r="AI1774" i="24" s="1"/>
  <c r="AL1774" i="24" s="1"/>
  <c r="Z1773" i="24"/>
  <c r="AI1773" i="24" s="1"/>
  <c r="AL1773" i="24" s="1"/>
  <c r="Z1772" i="24"/>
  <c r="Z1771" i="24"/>
  <c r="Z1770" i="24"/>
  <c r="Z1769" i="24"/>
  <c r="AI1769" i="24" s="1"/>
  <c r="AL1769" i="24" s="1"/>
  <c r="Z1768" i="24"/>
  <c r="Z1767" i="24"/>
  <c r="Z1766" i="24"/>
  <c r="AI1766" i="24" s="1"/>
  <c r="AL1766" i="24" s="1"/>
  <c r="Z1765" i="24"/>
  <c r="Z1764" i="24"/>
  <c r="Z1763" i="24"/>
  <c r="Z1762" i="24"/>
  <c r="Z1761" i="24"/>
  <c r="AI1761" i="24" s="1"/>
  <c r="AL1761" i="24" s="1"/>
  <c r="Z1760" i="24"/>
  <c r="Z1759" i="24"/>
  <c r="Z1758" i="24"/>
  <c r="AI1758" i="24" s="1"/>
  <c r="AL1758" i="24" s="1"/>
  <c r="Z1757" i="24"/>
  <c r="AI1757" i="24" s="1"/>
  <c r="AL1757" i="24" s="1"/>
  <c r="Z1756" i="24"/>
  <c r="Z1755" i="24"/>
  <c r="Z1754" i="24"/>
  <c r="Z1753" i="24"/>
  <c r="AI1753" i="24" s="1"/>
  <c r="AL1753" i="24" s="1"/>
  <c r="Z1752" i="24"/>
  <c r="Z1751" i="24"/>
  <c r="Z1750" i="24"/>
  <c r="AI1750" i="24" s="1"/>
  <c r="AL1750" i="24" s="1"/>
  <c r="Z1749" i="24"/>
  <c r="Z1748" i="24"/>
  <c r="Z1747" i="24"/>
  <c r="Z1746" i="24"/>
  <c r="Z1745" i="24"/>
  <c r="AI1745" i="24" s="1"/>
  <c r="AL1745" i="24" s="1"/>
  <c r="Z1744" i="24"/>
  <c r="Z1743" i="24"/>
  <c r="Z1742" i="24"/>
  <c r="AI1742" i="24" s="1"/>
  <c r="AL1742" i="24" s="1"/>
  <c r="Z1741" i="24"/>
  <c r="AI1741" i="24" s="1"/>
  <c r="AL1741" i="24" s="1"/>
  <c r="Z1740" i="24"/>
  <c r="Z1739" i="24"/>
  <c r="Z1738" i="24"/>
  <c r="Z1737" i="24"/>
  <c r="AI1737" i="24" s="1"/>
  <c r="AL1737" i="24" s="1"/>
  <c r="Z1736" i="24"/>
  <c r="Z1735" i="24"/>
  <c r="Z1734" i="24"/>
  <c r="AI1734" i="24" s="1"/>
  <c r="AL1734" i="24" s="1"/>
  <c r="Z1733" i="24"/>
  <c r="Z1732" i="24"/>
  <c r="Z1731" i="24"/>
  <c r="Z1730" i="24"/>
  <c r="Z1729" i="24"/>
  <c r="AI1729" i="24" s="1"/>
  <c r="AL1729" i="24" s="1"/>
  <c r="Z1728" i="24"/>
  <c r="Z1727" i="24"/>
  <c r="Z1726" i="24"/>
  <c r="AI1726" i="24" s="1"/>
  <c r="AL1726" i="24" s="1"/>
  <c r="Z1725" i="24"/>
  <c r="AI1725" i="24" s="1"/>
  <c r="AL1725" i="24" s="1"/>
  <c r="Z1724" i="24"/>
  <c r="Z1723" i="24"/>
  <c r="Z1722" i="24"/>
  <c r="Z1721" i="24"/>
  <c r="AI1721" i="24" s="1"/>
  <c r="AL1721" i="24" s="1"/>
  <c r="Z1720" i="24"/>
  <c r="Z1719" i="24"/>
  <c r="Z1718" i="24"/>
  <c r="AI1718" i="24" s="1"/>
  <c r="AL1718" i="24" s="1"/>
  <c r="Z1717" i="24"/>
  <c r="Z1716" i="24"/>
  <c r="Z1715" i="24"/>
  <c r="Z1714" i="24"/>
  <c r="Z1713" i="24"/>
  <c r="AI1713" i="24" s="1"/>
  <c r="AL1713" i="24" s="1"/>
  <c r="Z1712" i="24"/>
  <c r="Z1711" i="24"/>
  <c r="Z1710" i="24"/>
  <c r="AI1710" i="24" s="1"/>
  <c r="AL1710" i="24" s="1"/>
  <c r="Z1709" i="24"/>
  <c r="AI1709" i="24" s="1"/>
  <c r="AL1709" i="24" s="1"/>
  <c r="Z1708" i="24"/>
  <c r="Z1707" i="24"/>
  <c r="Z1706" i="24"/>
  <c r="Z1705" i="24"/>
  <c r="AI1705" i="24" s="1"/>
  <c r="AL1705" i="24" s="1"/>
  <c r="Z1704" i="24"/>
  <c r="Z1703" i="24"/>
  <c r="Z1702" i="24"/>
  <c r="AI1702" i="24" s="1"/>
  <c r="AL1702" i="24" s="1"/>
  <c r="Z1701" i="24"/>
  <c r="Z1700" i="24"/>
  <c r="Z1699" i="24"/>
  <c r="Z1698" i="24"/>
  <c r="Z1697" i="24"/>
  <c r="AI1697" i="24" s="1"/>
  <c r="AL1697" i="24" s="1"/>
  <c r="Z1696" i="24"/>
  <c r="Z1695" i="24"/>
  <c r="Z1694" i="24"/>
  <c r="AI1694" i="24" s="1"/>
  <c r="AL1694" i="24" s="1"/>
  <c r="Z1693" i="24"/>
  <c r="AI1693" i="24" s="1"/>
  <c r="AL1693" i="24" s="1"/>
  <c r="Z1692" i="24"/>
  <c r="Z1691" i="24"/>
  <c r="Z1690" i="24"/>
  <c r="Z1689" i="24"/>
  <c r="AI1689" i="24" s="1"/>
  <c r="AL1689" i="24" s="1"/>
  <c r="Z1688" i="24"/>
  <c r="Z1687" i="24"/>
  <c r="Z1686" i="24"/>
  <c r="AI1686" i="24" s="1"/>
  <c r="AL1686" i="24" s="1"/>
  <c r="Z1685" i="24"/>
  <c r="AI1685" i="24" s="1"/>
  <c r="AL1685" i="24" s="1"/>
  <c r="Z1684" i="24"/>
  <c r="Z1683" i="24"/>
  <c r="Z1682" i="24"/>
  <c r="Z1681" i="24"/>
  <c r="AI1681" i="24" s="1"/>
  <c r="AL1681" i="24" s="1"/>
  <c r="Z1680" i="24"/>
  <c r="Z1679" i="24"/>
  <c r="Z1678" i="24"/>
  <c r="AI1678" i="24" s="1"/>
  <c r="AL1678" i="24" s="1"/>
  <c r="Z1677" i="24"/>
  <c r="AI1677" i="24" s="1"/>
  <c r="AL1677" i="24" s="1"/>
  <c r="Z1676" i="24"/>
  <c r="Z1675" i="24"/>
  <c r="Z1674" i="24"/>
  <c r="Z1673" i="24"/>
  <c r="AI1673" i="24" s="1"/>
  <c r="AL1673" i="24" s="1"/>
  <c r="Z1672" i="24"/>
  <c r="Z1671" i="24"/>
  <c r="Z1670" i="24"/>
  <c r="AI1670" i="24" s="1"/>
  <c r="AL1670" i="24" s="1"/>
  <c r="Z1669" i="24"/>
  <c r="AI1669" i="24" s="1"/>
  <c r="AL1669" i="24" s="1"/>
  <c r="Z1668" i="24"/>
  <c r="Z1667" i="24"/>
  <c r="Z1666" i="24"/>
  <c r="Z1665" i="24"/>
  <c r="AI1665" i="24" s="1"/>
  <c r="AL1665" i="24" s="1"/>
  <c r="Z1664" i="24"/>
  <c r="Z1663" i="24"/>
  <c r="Z1662" i="24"/>
  <c r="AI1662" i="24" s="1"/>
  <c r="AL1662" i="24" s="1"/>
  <c r="Z1661" i="24"/>
  <c r="AI1661" i="24" s="1"/>
  <c r="AL1661" i="24" s="1"/>
  <c r="Z1660" i="24"/>
  <c r="Z1659" i="24"/>
  <c r="Z1658" i="24"/>
  <c r="Z1657" i="24"/>
  <c r="AI1657" i="24" s="1"/>
  <c r="AL1657" i="24" s="1"/>
  <c r="Z1656" i="24"/>
  <c r="Z1655" i="24"/>
  <c r="Z1654" i="24"/>
  <c r="AI1654" i="24" s="1"/>
  <c r="AL1654" i="24" s="1"/>
  <c r="Z1653" i="24"/>
  <c r="AI1653" i="24" s="1"/>
  <c r="AL1653" i="24" s="1"/>
  <c r="Z1652" i="24"/>
  <c r="Z1651" i="24"/>
  <c r="Z1650" i="24"/>
  <c r="Z1649" i="24"/>
  <c r="AI1649" i="24" s="1"/>
  <c r="AL1649" i="24" s="1"/>
  <c r="Z1648" i="24"/>
  <c r="Z1647" i="24"/>
  <c r="Z1646" i="24"/>
  <c r="AI1646" i="24" s="1"/>
  <c r="AL1646" i="24" s="1"/>
  <c r="Z1645" i="24"/>
  <c r="AI1645" i="24" s="1"/>
  <c r="AL1645" i="24" s="1"/>
  <c r="Z1644" i="24"/>
  <c r="Z1643" i="24"/>
  <c r="Z1642" i="24"/>
  <c r="AI1642" i="24" s="1"/>
  <c r="AL1642" i="24" s="1"/>
  <c r="Z1641" i="24"/>
  <c r="AI1641" i="24" s="1"/>
  <c r="AL1641" i="24" s="1"/>
  <c r="Z1640" i="24"/>
  <c r="Z1639" i="24"/>
  <c r="Z1638" i="24"/>
  <c r="Z1637" i="24"/>
  <c r="AI1637" i="24" s="1"/>
  <c r="AL1637" i="24" s="1"/>
  <c r="Z1636" i="24"/>
  <c r="Z1635" i="24"/>
  <c r="Z1634" i="24"/>
  <c r="Z1633" i="24"/>
  <c r="AI1633" i="24" s="1"/>
  <c r="AL1633" i="24" s="1"/>
  <c r="Z1632" i="24"/>
  <c r="Z1631" i="24"/>
  <c r="Z1630" i="24"/>
  <c r="AI1630" i="24" s="1"/>
  <c r="AL1630" i="24" s="1"/>
  <c r="Z1629" i="24"/>
  <c r="AI1629" i="24" s="1"/>
  <c r="AL1629" i="24" s="1"/>
  <c r="Z1628" i="24"/>
  <c r="Z1627" i="24"/>
  <c r="Z1626" i="24"/>
  <c r="Z1625" i="24"/>
  <c r="AI1625" i="24" s="1"/>
  <c r="AL1625" i="24" s="1"/>
  <c r="Z1624" i="24"/>
  <c r="Z1623" i="24"/>
  <c r="Z1622" i="24"/>
  <c r="AI1622" i="24" s="1"/>
  <c r="AL1622" i="24" s="1"/>
  <c r="Z1621" i="24"/>
  <c r="AI1621" i="24" s="1"/>
  <c r="AL1621" i="24" s="1"/>
  <c r="Z1620" i="24"/>
  <c r="Z1619" i="24"/>
  <c r="Z1618" i="24"/>
  <c r="Z1617" i="24"/>
  <c r="AI1617" i="24" s="1"/>
  <c r="AL1617" i="24" s="1"/>
  <c r="Z1616" i="24"/>
  <c r="Z1615" i="24"/>
  <c r="Z1614" i="24"/>
  <c r="AI1614" i="24" s="1"/>
  <c r="AL1614" i="24" s="1"/>
  <c r="Z1613" i="24"/>
  <c r="AI1613" i="24" s="1"/>
  <c r="AL1613" i="24" s="1"/>
  <c r="Z1612" i="24"/>
  <c r="Z1611" i="24"/>
  <c r="Z1610" i="24"/>
  <c r="Z1609" i="24"/>
  <c r="AI1609" i="24" s="1"/>
  <c r="AL1609" i="24" s="1"/>
  <c r="Z1608" i="24"/>
  <c r="Z1607" i="24"/>
  <c r="Z1606" i="24"/>
  <c r="Z1605" i="24"/>
  <c r="AI1605" i="24" s="1"/>
  <c r="AL1605" i="24" s="1"/>
  <c r="Z1604" i="24"/>
  <c r="Z1603" i="24"/>
  <c r="Z1602" i="24"/>
  <c r="Z1601" i="24"/>
  <c r="AI1601" i="24" s="1"/>
  <c r="AL1601" i="24" s="1"/>
  <c r="Z1600" i="24"/>
  <c r="Z1599" i="24"/>
  <c r="Z1598" i="24"/>
  <c r="AI1598" i="24" s="1"/>
  <c r="AL1598" i="24" s="1"/>
  <c r="Z1597" i="24"/>
  <c r="AI1597" i="24" s="1"/>
  <c r="AL1597" i="24" s="1"/>
  <c r="Z1596" i="24"/>
  <c r="Z1595" i="24"/>
  <c r="Z1594" i="24"/>
  <c r="Z1593" i="24"/>
  <c r="AI1593" i="24" s="1"/>
  <c r="AL1593" i="24" s="1"/>
  <c r="Z1592" i="24"/>
  <c r="Z1591" i="24"/>
  <c r="Z1590" i="24"/>
  <c r="Z1589" i="24"/>
  <c r="AI1589" i="24" s="1"/>
  <c r="AL1589" i="24" s="1"/>
  <c r="Z1588" i="24"/>
  <c r="Z1587" i="24"/>
  <c r="Z1586" i="24"/>
  <c r="Z1585" i="24"/>
  <c r="AI1585" i="24" s="1"/>
  <c r="AL1585" i="24" s="1"/>
  <c r="Z1584" i="24"/>
  <c r="Z1583" i="24"/>
  <c r="Z1582" i="24"/>
  <c r="AI1582" i="24" s="1"/>
  <c r="AL1582" i="24" s="1"/>
  <c r="Z1581" i="24"/>
  <c r="AI1581" i="24" s="1"/>
  <c r="AL1581" i="24" s="1"/>
  <c r="Z1580" i="24"/>
  <c r="Z1579" i="24"/>
  <c r="Z1578" i="24"/>
  <c r="AI1578" i="24" s="1"/>
  <c r="AL1578" i="24" s="1"/>
  <c r="Z1577" i="24"/>
  <c r="AI1577" i="24" s="1"/>
  <c r="AL1577" i="24" s="1"/>
  <c r="Z1576" i="24"/>
  <c r="Z1575" i="24"/>
  <c r="Z1574" i="24"/>
  <c r="Z1573" i="24"/>
  <c r="AI1573" i="24" s="1"/>
  <c r="AL1573" i="24" s="1"/>
  <c r="Z1572" i="24"/>
  <c r="Z1571" i="24"/>
  <c r="Z1570" i="24"/>
  <c r="Z1569" i="24"/>
  <c r="AI1569" i="24" s="1"/>
  <c r="AL1569" i="24" s="1"/>
  <c r="Z1568" i="24"/>
  <c r="Z1567" i="24"/>
  <c r="Z1566" i="24"/>
  <c r="AI1566" i="24" s="1"/>
  <c r="AL1566" i="24" s="1"/>
  <c r="Z1565" i="24"/>
  <c r="AI1565" i="24" s="1"/>
  <c r="AL1565" i="24" s="1"/>
  <c r="Z1564" i="24"/>
  <c r="Z1563" i="24"/>
  <c r="Z1562" i="24"/>
  <c r="Z1561" i="24"/>
  <c r="AI1561" i="24" s="1"/>
  <c r="AL1561" i="24" s="1"/>
  <c r="Z1560" i="24"/>
  <c r="Z1559" i="24"/>
  <c r="Z1558" i="24"/>
  <c r="AI1558" i="24" s="1"/>
  <c r="AL1558" i="24" s="1"/>
  <c r="X1556" i="24"/>
  <c r="W1556" i="24"/>
  <c r="U1556" i="24" s="1"/>
  <c r="W1555" i="24"/>
  <c r="U1555" i="24" s="1"/>
  <c r="X1555" i="24"/>
  <c r="X1554" i="24"/>
  <c r="W1554" i="24"/>
  <c r="U1554" i="24" s="1"/>
  <c r="W1553" i="24"/>
  <c r="U1553" i="24" s="1"/>
  <c r="X1553" i="24"/>
  <c r="X1552" i="24"/>
  <c r="W1552" i="24"/>
  <c r="U1552" i="24" s="1"/>
  <c r="X1551" i="24"/>
  <c r="W1551" i="24"/>
  <c r="U1551" i="24" s="1"/>
  <c r="X1550" i="24"/>
  <c r="W1550" i="24"/>
  <c r="U1550" i="24" s="1"/>
  <c r="X1549" i="24"/>
  <c r="W1549" i="24"/>
  <c r="U1549" i="24" s="1"/>
  <c r="X1548" i="24"/>
  <c r="W1548" i="24"/>
  <c r="U1548" i="24" s="1"/>
  <c r="X1547" i="24"/>
  <c r="W1547" i="24"/>
  <c r="U1547" i="24" s="1"/>
  <c r="X1546" i="24"/>
  <c r="W1546" i="24"/>
  <c r="U1546" i="24" s="1"/>
  <c r="X1545" i="24"/>
  <c r="W1545" i="24"/>
  <c r="U1545" i="24" s="1"/>
  <c r="X1544" i="24"/>
  <c r="W1544" i="24"/>
  <c r="U1544" i="24" s="1"/>
  <c r="X1543" i="24"/>
  <c r="W1543" i="24"/>
  <c r="U1543" i="24" s="1"/>
  <c r="X1542" i="24"/>
  <c r="W1542" i="24"/>
  <c r="U1542" i="24" s="1"/>
  <c r="X1541" i="24"/>
  <c r="W1541" i="24"/>
  <c r="U1541" i="24" s="1"/>
  <c r="X1540" i="24"/>
  <c r="W1540" i="24"/>
  <c r="U1540" i="24" s="1"/>
  <c r="X1539" i="24"/>
  <c r="W1539" i="24"/>
  <c r="U1539" i="24" s="1"/>
  <c r="X1538" i="24"/>
  <c r="W1538" i="24"/>
  <c r="U1538" i="24" s="1"/>
  <c r="X1537" i="24"/>
  <c r="W1537" i="24"/>
  <c r="U1537" i="24" s="1"/>
  <c r="W1536" i="24"/>
  <c r="U1536" i="24" s="1"/>
  <c r="X1536" i="24"/>
  <c r="X1535" i="24"/>
  <c r="W1535" i="24"/>
  <c r="U1535" i="24" s="1"/>
  <c r="W1534" i="24"/>
  <c r="U1534" i="24" s="1"/>
  <c r="X1534" i="24"/>
  <c r="X1533" i="24"/>
  <c r="W1533" i="24"/>
  <c r="U1533" i="24" s="1"/>
  <c r="W1532" i="24"/>
  <c r="U1532" i="24" s="1"/>
  <c r="X1532" i="24"/>
  <c r="X1531" i="24"/>
  <c r="W1531" i="24"/>
  <c r="U1531" i="24" s="1"/>
  <c r="W1530" i="24"/>
  <c r="U1530" i="24" s="1"/>
  <c r="X1530" i="24"/>
  <c r="X1529" i="24"/>
  <c r="W1529" i="24"/>
  <c r="U1529" i="24" s="1"/>
  <c r="W1528" i="24"/>
  <c r="U1528" i="24" s="1"/>
  <c r="X1528" i="24"/>
  <c r="X1527" i="24"/>
  <c r="W1527" i="24"/>
  <c r="U1527" i="24" s="1"/>
  <c r="W1526" i="24"/>
  <c r="U1526" i="24" s="1"/>
  <c r="X1526" i="24"/>
  <c r="X1525" i="24"/>
  <c r="W1525" i="24"/>
  <c r="U1525" i="24" s="1"/>
  <c r="W1524" i="24"/>
  <c r="U1524" i="24" s="1"/>
  <c r="X1524" i="24"/>
  <c r="X1523" i="24"/>
  <c r="W1523" i="24"/>
  <c r="U1523" i="24" s="1"/>
  <c r="W1522" i="24"/>
  <c r="U1522" i="24" s="1"/>
  <c r="X1522" i="24"/>
  <c r="X1521" i="24"/>
  <c r="W1521" i="24"/>
  <c r="U1521" i="24" s="1"/>
  <c r="W1520" i="24"/>
  <c r="U1520" i="24" s="1"/>
  <c r="X1520" i="24"/>
  <c r="X1519" i="24"/>
  <c r="W1519" i="24"/>
  <c r="U1519" i="24" s="1"/>
  <c r="W1518" i="24"/>
  <c r="U1518" i="24" s="1"/>
  <c r="X1518" i="24"/>
  <c r="X1517" i="24"/>
  <c r="W1517" i="24"/>
  <c r="U1517" i="24" s="1"/>
  <c r="W1516" i="24"/>
  <c r="U1516" i="24" s="1"/>
  <c r="X1516" i="24"/>
  <c r="X1515" i="24"/>
  <c r="W1515" i="24"/>
  <c r="U1515" i="24" s="1"/>
  <c r="W1514" i="24"/>
  <c r="U1514" i="24" s="1"/>
  <c r="X1514" i="24"/>
  <c r="X1513" i="24"/>
  <c r="W1513" i="24"/>
  <c r="U1513" i="24" s="1"/>
  <c r="W1512" i="24"/>
  <c r="U1512" i="24" s="1"/>
  <c r="X1512" i="24"/>
  <c r="X1511" i="24"/>
  <c r="W1511" i="24"/>
  <c r="U1511" i="24" s="1"/>
  <c r="W1510" i="24"/>
  <c r="U1510" i="24" s="1"/>
  <c r="X1510" i="24"/>
  <c r="X1509" i="24"/>
  <c r="W1509" i="24"/>
  <c r="U1509" i="24" s="1"/>
  <c r="W1508" i="24"/>
  <c r="U1508" i="24" s="1"/>
  <c r="X1508" i="24"/>
  <c r="X1507" i="24"/>
  <c r="W1507" i="24"/>
  <c r="U1507" i="24" s="1"/>
  <c r="W1506" i="24"/>
  <c r="U1506" i="24" s="1"/>
  <c r="X1506" i="24"/>
  <c r="X1505" i="24"/>
  <c r="W1505" i="24"/>
  <c r="U1505" i="24" s="1"/>
  <c r="W1504" i="24"/>
  <c r="U1504" i="24" s="1"/>
  <c r="X1504" i="24"/>
  <c r="X1503" i="24"/>
  <c r="W1503" i="24"/>
  <c r="U1503" i="24" s="1"/>
  <c r="W1502" i="24"/>
  <c r="U1502" i="24" s="1"/>
  <c r="X1502" i="24"/>
  <c r="X1501" i="24"/>
  <c r="W1501" i="24"/>
  <c r="U1501" i="24" s="1"/>
  <c r="W1500" i="24"/>
  <c r="U1500" i="24" s="1"/>
  <c r="X1500" i="24"/>
  <c r="X1499" i="24"/>
  <c r="W1499" i="24"/>
  <c r="U1499" i="24" s="1"/>
  <c r="W1498" i="24"/>
  <c r="U1498" i="24" s="1"/>
  <c r="X1498" i="24"/>
  <c r="X1497" i="24"/>
  <c r="W1497" i="24"/>
  <c r="U1497" i="24" s="1"/>
  <c r="W1496" i="24"/>
  <c r="U1496" i="24" s="1"/>
  <c r="X1496" i="24"/>
  <c r="X1495" i="24"/>
  <c r="W1495" i="24"/>
  <c r="U1495" i="24" s="1"/>
  <c r="W1494" i="24"/>
  <c r="U1494" i="24" s="1"/>
  <c r="X1494" i="24"/>
  <c r="X1493" i="24"/>
  <c r="W1493" i="24"/>
  <c r="U1493" i="24" s="1"/>
  <c r="W1492" i="24"/>
  <c r="U1492" i="24" s="1"/>
  <c r="X1492" i="24"/>
  <c r="W1491" i="24"/>
  <c r="U1491" i="24" s="1"/>
  <c r="X1491" i="24"/>
  <c r="W1490" i="24"/>
  <c r="U1490" i="24" s="1"/>
  <c r="X1490" i="24"/>
  <c r="W1489" i="24"/>
  <c r="U1489" i="24" s="1"/>
  <c r="X1489" i="24"/>
  <c r="W1488" i="24"/>
  <c r="U1488" i="24" s="1"/>
  <c r="X1488" i="24"/>
  <c r="W1487" i="24"/>
  <c r="U1487" i="24" s="1"/>
  <c r="X1487" i="24"/>
  <c r="W1486" i="24"/>
  <c r="U1486" i="24" s="1"/>
  <c r="X1486" i="24"/>
  <c r="W1485" i="24"/>
  <c r="U1485" i="24" s="1"/>
  <c r="X1485" i="24"/>
  <c r="W1484" i="24"/>
  <c r="U1484" i="24" s="1"/>
  <c r="X1484" i="24"/>
  <c r="W1483" i="24"/>
  <c r="U1483" i="24" s="1"/>
  <c r="X1483" i="24"/>
  <c r="W1482" i="24"/>
  <c r="U1482" i="24" s="1"/>
  <c r="X1482" i="24"/>
  <c r="W1481" i="24"/>
  <c r="U1481" i="24" s="1"/>
  <c r="X1481" i="24"/>
  <c r="W1480" i="24"/>
  <c r="U1480" i="24" s="1"/>
  <c r="X1480" i="24"/>
  <c r="W1479" i="24"/>
  <c r="U1479" i="24" s="1"/>
  <c r="X1479" i="24"/>
  <c r="W1478" i="24"/>
  <c r="U1478" i="24" s="1"/>
  <c r="X1478" i="24"/>
  <c r="W1477" i="24"/>
  <c r="U1477" i="24" s="1"/>
  <c r="X1477" i="24"/>
  <c r="X1476" i="24"/>
  <c r="W1476" i="24"/>
  <c r="U1476" i="24" s="1"/>
  <c r="W1475" i="24"/>
  <c r="U1475" i="24" s="1"/>
  <c r="X1475" i="24"/>
  <c r="X1474" i="24"/>
  <c r="W1474" i="24"/>
  <c r="U1474" i="24" s="1"/>
  <c r="W1473" i="24"/>
  <c r="U1473" i="24" s="1"/>
  <c r="X1473" i="24"/>
  <c r="X1472" i="24"/>
  <c r="W1472" i="24"/>
  <c r="U1472" i="24" s="1"/>
  <c r="W1471" i="24"/>
  <c r="U1471" i="24" s="1"/>
  <c r="X1471" i="24"/>
  <c r="X1470" i="24"/>
  <c r="W1470" i="24"/>
  <c r="U1470" i="24" s="1"/>
  <c r="W1469" i="24"/>
  <c r="U1469" i="24" s="1"/>
  <c r="X1469" i="24"/>
  <c r="X1468" i="24"/>
  <c r="W1468" i="24"/>
  <c r="U1468" i="24" s="1"/>
  <c r="W1467" i="24"/>
  <c r="U1467" i="24" s="1"/>
  <c r="X1467" i="24"/>
  <c r="X1466" i="24"/>
  <c r="W1466" i="24"/>
  <c r="U1466" i="24" s="1"/>
  <c r="W1465" i="24"/>
  <c r="U1465" i="24" s="1"/>
  <c r="X1465" i="24"/>
  <c r="X1464" i="24"/>
  <c r="W1464" i="24"/>
  <c r="U1464" i="24" s="1"/>
  <c r="W1463" i="24"/>
  <c r="U1463" i="24" s="1"/>
  <c r="X1463" i="24"/>
  <c r="X1462" i="24"/>
  <c r="W1462" i="24"/>
  <c r="U1462" i="24" s="1"/>
  <c r="X1461" i="24"/>
  <c r="W1461" i="24"/>
  <c r="U1461" i="24" s="1"/>
  <c r="X1460" i="24"/>
  <c r="W1460" i="24"/>
  <c r="U1460" i="24" s="1"/>
  <c r="X1459" i="24"/>
  <c r="W1459" i="24"/>
  <c r="U1459" i="24" s="1"/>
  <c r="X1458" i="24"/>
  <c r="W1458" i="24"/>
  <c r="U1458" i="24" s="1"/>
  <c r="X1457" i="24"/>
  <c r="W1457" i="24"/>
  <c r="U1457" i="24" s="1"/>
  <c r="X1456" i="24"/>
  <c r="W1456" i="24"/>
  <c r="U1456" i="24" s="1"/>
  <c r="X1455" i="24"/>
  <c r="W1455" i="24"/>
  <c r="U1455" i="24" s="1"/>
  <c r="X1454" i="24"/>
  <c r="W1454" i="24"/>
  <c r="U1454" i="24" s="1"/>
  <c r="X1453" i="24"/>
  <c r="W1453" i="24"/>
  <c r="U1453" i="24" s="1"/>
  <c r="X1452" i="24"/>
  <c r="W1452" i="24"/>
  <c r="U1452" i="24" s="1"/>
  <c r="X1451" i="24"/>
  <c r="W1451" i="24"/>
  <c r="U1451" i="24" s="1"/>
  <c r="X1450" i="24"/>
  <c r="W1450" i="24"/>
  <c r="U1450" i="24" s="1"/>
  <c r="X1449" i="24"/>
  <c r="W1449" i="24"/>
  <c r="U1449" i="24" s="1"/>
  <c r="X1448" i="24"/>
  <c r="W1448" i="24"/>
  <c r="U1448" i="24" s="1"/>
  <c r="X1447" i="24"/>
  <c r="W1447" i="24"/>
  <c r="U1447" i="24" s="1"/>
  <c r="W1446" i="24"/>
  <c r="U1446" i="24" s="1"/>
  <c r="X1446" i="24"/>
  <c r="X1445" i="24"/>
  <c r="W1445" i="24"/>
  <c r="U1445" i="24" s="1"/>
  <c r="W1444" i="24"/>
  <c r="U1444" i="24" s="1"/>
  <c r="X1444" i="24"/>
  <c r="X1443" i="24"/>
  <c r="W1443" i="24"/>
  <c r="U1443" i="24" s="1"/>
  <c r="W1442" i="24"/>
  <c r="U1442" i="24" s="1"/>
  <c r="X1442" i="24"/>
  <c r="X1441" i="24"/>
  <c r="W1441" i="24"/>
  <c r="U1441" i="24" s="1"/>
  <c r="W1440" i="24"/>
  <c r="U1440" i="24" s="1"/>
  <c r="X1440" i="24"/>
  <c r="X1439" i="24"/>
  <c r="W1439" i="24"/>
  <c r="U1439" i="24" s="1"/>
  <c r="W1438" i="24"/>
  <c r="U1438" i="24" s="1"/>
  <c r="X1438" i="24"/>
  <c r="X1437" i="24"/>
  <c r="W1437" i="24"/>
  <c r="U1437" i="24" s="1"/>
  <c r="W1436" i="24"/>
  <c r="U1436" i="24" s="1"/>
  <c r="X1436" i="24"/>
  <c r="X1435" i="24"/>
  <c r="W1435" i="24"/>
  <c r="U1435" i="24" s="1"/>
  <c r="W1434" i="24"/>
  <c r="U1434" i="24" s="1"/>
  <c r="X1434" i="24"/>
  <c r="X1433" i="24"/>
  <c r="W1433" i="24"/>
  <c r="U1433" i="24" s="1"/>
  <c r="W1432" i="24"/>
  <c r="U1432" i="24" s="1"/>
  <c r="X1432" i="24"/>
  <c r="W1431" i="24"/>
  <c r="U1431" i="24" s="1"/>
  <c r="X1431" i="24"/>
  <c r="W1430" i="24"/>
  <c r="U1430" i="24" s="1"/>
  <c r="X1430" i="24"/>
  <c r="W1429" i="24"/>
  <c r="U1429" i="24" s="1"/>
  <c r="X1429" i="24"/>
  <c r="W1428" i="24"/>
  <c r="U1428" i="24" s="1"/>
  <c r="X1428" i="24"/>
  <c r="W1427" i="24"/>
  <c r="U1427" i="24" s="1"/>
  <c r="X1427" i="24"/>
  <c r="W1426" i="24"/>
  <c r="U1426" i="24" s="1"/>
  <c r="X1426" i="24"/>
  <c r="W1425" i="24"/>
  <c r="U1425" i="24" s="1"/>
  <c r="X1425" i="24"/>
  <c r="W1424" i="24"/>
  <c r="U1424" i="24" s="1"/>
  <c r="X1424" i="24"/>
  <c r="W1423" i="24"/>
  <c r="U1423" i="24" s="1"/>
  <c r="X1423" i="24"/>
  <c r="W1422" i="24"/>
  <c r="U1422" i="24" s="1"/>
  <c r="X1422" i="24"/>
  <c r="W1421" i="24"/>
  <c r="U1421" i="24" s="1"/>
  <c r="X1421" i="24"/>
  <c r="W1420" i="24"/>
  <c r="U1420" i="24" s="1"/>
  <c r="X1420" i="24"/>
  <c r="W1419" i="24"/>
  <c r="U1419" i="24" s="1"/>
  <c r="X1419" i="24"/>
  <c r="W1418" i="24"/>
  <c r="U1418" i="24" s="1"/>
  <c r="X1418" i="24"/>
  <c r="W1417" i="24"/>
  <c r="U1417" i="24" s="1"/>
  <c r="X1417" i="24"/>
  <c r="X1416" i="24"/>
  <c r="W1416" i="24"/>
  <c r="U1416" i="24" s="1"/>
  <c r="W1415" i="24"/>
  <c r="U1415" i="24" s="1"/>
  <c r="X1415" i="24"/>
  <c r="X1414" i="24"/>
  <c r="W1414" i="24"/>
  <c r="U1414" i="24" s="1"/>
  <c r="W1413" i="24"/>
  <c r="U1413" i="24" s="1"/>
  <c r="X1413" i="24"/>
  <c r="X1412" i="24"/>
  <c r="W1412" i="24"/>
  <c r="U1412" i="24" s="1"/>
  <c r="W1411" i="24"/>
  <c r="U1411" i="24" s="1"/>
  <c r="X1411" i="24"/>
  <c r="X1410" i="24"/>
  <c r="W1410" i="24"/>
  <c r="U1410" i="24" s="1"/>
  <c r="W1409" i="24"/>
  <c r="U1409" i="24" s="1"/>
  <c r="X1409" i="24"/>
  <c r="X1408" i="24"/>
  <c r="W1408" i="24"/>
  <c r="U1408" i="24" s="1"/>
  <c r="W1407" i="24"/>
  <c r="U1407" i="24" s="1"/>
  <c r="X1407" i="24"/>
  <c r="X1406" i="24"/>
  <c r="W1406" i="24"/>
  <c r="U1406" i="24" s="1"/>
  <c r="W1405" i="24"/>
  <c r="U1405" i="24" s="1"/>
  <c r="X1405" i="24"/>
  <c r="X1404" i="24"/>
  <c r="W1404" i="24"/>
  <c r="U1404" i="24" s="1"/>
  <c r="W1403" i="24"/>
  <c r="U1403" i="24" s="1"/>
  <c r="X1403" i="24"/>
  <c r="X1402" i="24"/>
  <c r="W1402" i="24"/>
  <c r="U1402" i="24" s="1"/>
  <c r="X1401" i="24"/>
  <c r="W1401" i="24"/>
  <c r="U1401" i="24" s="1"/>
  <c r="X1400" i="24"/>
  <c r="W1400" i="24"/>
  <c r="U1400" i="24" s="1"/>
  <c r="X1399" i="24"/>
  <c r="W1399" i="24"/>
  <c r="U1399" i="24" s="1"/>
  <c r="X1398" i="24"/>
  <c r="W1398" i="24"/>
  <c r="U1398" i="24" s="1"/>
  <c r="X1397" i="24"/>
  <c r="W1397" i="24"/>
  <c r="U1397" i="24" s="1"/>
  <c r="X1396" i="24"/>
  <c r="W1396" i="24"/>
  <c r="U1396" i="24" s="1"/>
  <c r="X1395" i="24"/>
  <c r="W1395" i="24"/>
  <c r="U1395" i="24" s="1"/>
  <c r="X1394" i="24"/>
  <c r="W1394" i="24"/>
  <c r="U1394" i="24" s="1"/>
  <c r="X1393" i="24"/>
  <c r="W1393" i="24"/>
  <c r="U1393" i="24" s="1"/>
  <c r="X1392" i="24"/>
  <c r="W1392" i="24"/>
  <c r="U1392" i="24" s="1"/>
  <c r="X1391" i="24"/>
  <c r="W1391" i="24"/>
  <c r="U1391" i="24" s="1"/>
  <c r="X1390" i="24"/>
  <c r="W1390" i="24"/>
  <c r="U1390" i="24" s="1"/>
  <c r="X1389" i="24"/>
  <c r="W1389" i="24"/>
  <c r="U1389" i="24" s="1"/>
  <c r="X1388" i="24"/>
  <c r="W1388" i="24"/>
  <c r="U1388" i="24" s="1"/>
  <c r="X1387" i="24"/>
  <c r="W1387" i="24"/>
  <c r="U1387" i="24" s="1"/>
  <c r="W1386" i="24"/>
  <c r="U1386" i="24" s="1"/>
  <c r="X1386" i="24"/>
  <c r="X1385" i="24"/>
  <c r="W1385" i="24"/>
  <c r="U1385" i="24" s="1"/>
  <c r="W1384" i="24"/>
  <c r="U1384" i="24" s="1"/>
  <c r="X1384" i="24"/>
  <c r="X1383" i="24"/>
  <c r="W1383" i="24"/>
  <c r="U1383" i="24" s="1"/>
  <c r="W1382" i="24"/>
  <c r="U1382" i="24" s="1"/>
  <c r="X1382" i="24"/>
  <c r="X1381" i="24"/>
  <c r="W1381" i="24"/>
  <c r="U1381" i="24" s="1"/>
  <c r="W1380" i="24"/>
  <c r="U1380" i="24" s="1"/>
  <c r="X1380" i="24"/>
  <c r="X1379" i="24"/>
  <c r="W1379" i="24"/>
  <c r="U1379" i="24" s="1"/>
  <c r="W1378" i="24"/>
  <c r="U1378" i="24" s="1"/>
  <c r="X1378" i="24"/>
  <c r="X1377" i="24"/>
  <c r="W1377" i="24"/>
  <c r="U1377" i="24" s="1"/>
  <c r="W1376" i="24"/>
  <c r="U1376" i="24" s="1"/>
  <c r="X1376" i="24"/>
  <c r="X1375" i="24"/>
  <c r="W1375" i="24"/>
  <c r="U1375" i="24" s="1"/>
  <c r="W1374" i="24"/>
  <c r="U1374" i="24" s="1"/>
  <c r="X1374" i="24"/>
  <c r="X1373" i="24"/>
  <c r="W1373" i="24"/>
  <c r="U1373" i="24" s="1"/>
  <c r="W1372" i="24"/>
  <c r="U1372" i="24" s="1"/>
  <c r="X1372" i="24"/>
  <c r="W1371" i="24"/>
  <c r="U1371" i="24" s="1"/>
  <c r="X1371" i="24"/>
  <c r="W1370" i="24"/>
  <c r="U1370" i="24" s="1"/>
  <c r="X1370" i="24"/>
  <c r="W1369" i="24"/>
  <c r="U1369" i="24" s="1"/>
  <c r="X1369" i="24"/>
  <c r="W1368" i="24"/>
  <c r="U1368" i="24" s="1"/>
  <c r="X1368" i="24"/>
  <c r="W1367" i="24"/>
  <c r="U1367" i="24" s="1"/>
  <c r="X1367" i="24"/>
  <c r="W1366" i="24"/>
  <c r="U1366" i="24" s="1"/>
  <c r="X1366" i="24"/>
  <c r="W1365" i="24"/>
  <c r="U1365" i="24" s="1"/>
  <c r="X1365" i="24"/>
  <c r="W1364" i="24"/>
  <c r="U1364" i="24" s="1"/>
  <c r="X1364" i="24"/>
  <c r="W1363" i="24"/>
  <c r="U1363" i="24" s="1"/>
  <c r="X1363" i="24"/>
  <c r="W1362" i="24"/>
  <c r="U1362" i="24" s="1"/>
  <c r="X1362" i="24"/>
  <c r="W1361" i="24"/>
  <c r="U1361" i="24" s="1"/>
  <c r="X1361" i="24"/>
  <c r="W1360" i="24"/>
  <c r="U1360" i="24" s="1"/>
  <c r="X1360" i="24"/>
  <c r="W1359" i="24"/>
  <c r="U1359" i="24" s="1"/>
  <c r="X1359" i="24"/>
  <c r="W1358" i="24"/>
  <c r="U1358" i="24" s="1"/>
  <c r="X1358" i="24"/>
  <c r="W1357" i="24"/>
  <c r="U1357" i="24" s="1"/>
  <c r="X1357" i="24"/>
  <c r="X1356" i="24"/>
  <c r="W1356" i="24"/>
  <c r="U1356" i="24" s="1"/>
  <c r="W1355" i="24"/>
  <c r="U1355" i="24" s="1"/>
  <c r="X1355" i="24"/>
  <c r="X1354" i="24"/>
  <c r="W1354" i="24"/>
  <c r="U1354" i="24" s="1"/>
  <c r="W1353" i="24"/>
  <c r="U1353" i="24" s="1"/>
  <c r="X1353" i="24"/>
  <c r="X1352" i="24"/>
  <c r="W1352" i="24"/>
  <c r="U1352" i="24" s="1"/>
  <c r="W1351" i="24"/>
  <c r="U1351" i="24" s="1"/>
  <c r="X1351" i="24"/>
  <c r="X1350" i="24"/>
  <c r="W1350" i="24"/>
  <c r="U1350" i="24" s="1"/>
  <c r="W1349" i="24"/>
  <c r="U1349" i="24" s="1"/>
  <c r="X1349" i="24"/>
  <c r="X1348" i="24"/>
  <c r="W1348" i="24"/>
  <c r="U1348" i="24" s="1"/>
  <c r="W1347" i="24"/>
  <c r="U1347" i="24" s="1"/>
  <c r="X1347" i="24"/>
  <c r="X1346" i="24"/>
  <c r="W1346" i="24"/>
  <c r="U1346" i="24" s="1"/>
  <c r="W1345" i="24"/>
  <c r="U1345" i="24" s="1"/>
  <c r="X1345" i="24"/>
  <c r="X1344" i="24"/>
  <c r="W1344" i="24"/>
  <c r="U1344" i="24" s="1"/>
  <c r="W1343" i="24"/>
  <c r="U1343" i="24" s="1"/>
  <c r="X1343" i="24"/>
  <c r="X1342" i="24"/>
  <c r="W1342" i="24"/>
  <c r="U1342" i="24" s="1"/>
  <c r="W1341" i="24"/>
  <c r="U1341" i="24" s="1"/>
  <c r="X1341" i="24"/>
  <c r="X1340" i="24"/>
  <c r="W1340" i="24"/>
  <c r="U1340" i="24" s="1"/>
  <c r="W1339" i="24"/>
  <c r="U1339" i="24" s="1"/>
  <c r="X1339" i="24"/>
  <c r="X1338" i="24"/>
  <c r="W1338" i="24"/>
  <c r="U1338" i="24" s="1"/>
  <c r="W1337" i="24"/>
  <c r="U1337" i="24" s="1"/>
  <c r="X1337" i="24"/>
  <c r="X1336" i="24"/>
  <c r="W1336" i="24"/>
  <c r="U1336" i="24" s="1"/>
  <c r="W1335" i="24"/>
  <c r="U1335" i="24" s="1"/>
  <c r="X1335" i="24"/>
  <c r="X1334" i="24"/>
  <c r="W1334" i="24"/>
  <c r="U1334" i="24" s="1"/>
  <c r="W1333" i="24"/>
  <c r="U1333" i="24" s="1"/>
  <c r="X1333" i="24"/>
  <c r="X1332" i="24"/>
  <c r="W1332" i="24"/>
  <c r="U1332" i="24" s="1"/>
  <c r="W1331" i="24"/>
  <c r="U1331" i="24" s="1"/>
  <c r="X1331" i="24"/>
  <c r="X1330" i="24"/>
  <c r="W1330" i="24"/>
  <c r="U1330" i="24" s="1"/>
  <c r="W1329" i="24"/>
  <c r="U1329" i="24" s="1"/>
  <c r="X1329" i="24"/>
  <c r="X1328" i="24"/>
  <c r="W1328" i="24"/>
  <c r="U1328" i="24" s="1"/>
  <c r="W1327" i="24"/>
  <c r="U1327" i="24" s="1"/>
  <c r="X1327" i="24"/>
  <c r="W1326" i="24"/>
  <c r="U1326" i="24" s="1"/>
  <c r="X1326" i="24"/>
  <c r="W1325" i="24"/>
  <c r="U1325" i="24" s="1"/>
  <c r="X1325" i="24"/>
  <c r="W1324" i="24"/>
  <c r="U1324" i="24" s="1"/>
  <c r="X1324" i="24"/>
  <c r="W1323" i="24"/>
  <c r="U1323" i="24" s="1"/>
  <c r="X1323" i="24"/>
  <c r="W1322" i="24"/>
  <c r="U1322" i="24" s="1"/>
  <c r="X1322" i="24"/>
  <c r="W1321" i="24"/>
  <c r="U1321" i="24" s="1"/>
  <c r="X1321" i="24"/>
  <c r="W1320" i="24"/>
  <c r="U1320" i="24" s="1"/>
  <c r="X1320" i="24"/>
  <c r="W1319" i="24"/>
  <c r="U1319" i="24" s="1"/>
  <c r="X1319" i="24"/>
  <c r="W1318" i="24"/>
  <c r="U1318" i="24" s="1"/>
  <c r="X1318" i="24"/>
  <c r="W1317" i="24"/>
  <c r="U1317" i="24" s="1"/>
  <c r="X1317" i="24"/>
  <c r="W1316" i="24"/>
  <c r="U1316" i="24" s="1"/>
  <c r="X1316" i="24"/>
  <c r="W1315" i="24"/>
  <c r="U1315" i="24" s="1"/>
  <c r="X1315" i="24"/>
  <c r="W1314" i="24"/>
  <c r="U1314" i="24" s="1"/>
  <c r="X1314" i="24"/>
  <c r="W1313" i="24"/>
  <c r="U1313" i="24" s="1"/>
  <c r="X1313" i="24"/>
  <c r="W1312" i="24"/>
  <c r="U1312" i="24" s="1"/>
  <c r="X1312" i="24"/>
  <c r="X1311" i="24"/>
  <c r="W1311" i="24"/>
  <c r="U1311" i="24" s="1"/>
  <c r="W1310" i="24"/>
  <c r="U1310" i="24" s="1"/>
  <c r="X1310" i="24"/>
  <c r="X1309" i="24"/>
  <c r="W1309" i="24"/>
  <c r="U1309" i="24" s="1"/>
  <c r="W1308" i="24"/>
  <c r="U1308" i="24" s="1"/>
  <c r="X1308" i="24"/>
  <c r="X1307" i="24"/>
  <c r="W1307" i="24"/>
  <c r="U1307" i="24" s="1"/>
  <c r="W1306" i="24"/>
  <c r="U1306" i="24" s="1"/>
  <c r="X1306" i="24"/>
  <c r="X1305" i="24"/>
  <c r="W1305" i="24"/>
  <c r="U1305" i="24" s="1"/>
  <c r="W1304" i="24"/>
  <c r="U1304" i="24" s="1"/>
  <c r="X1304" i="24"/>
  <c r="X1303" i="24"/>
  <c r="W1303" i="24"/>
  <c r="U1303" i="24" s="1"/>
  <c r="W1302" i="24"/>
  <c r="U1302" i="24" s="1"/>
  <c r="X1302" i="24"/>
  <c r="X1301" i="24"/>
  <c r="W1301" i="24"/>
  <c r="U1301" i="24" s="1"/>
  <c r="W1300" i="24"/>
  <c r="U1300" i="24" s="1"/>
  <c r="X1300" i="24"/>
  <c r="X1299" i="24"/>
  <c r="W1299" i="24"/>
  <c r="U1299" i="24" s="1"/>
  <c r="W1298" i="24"/>
  <c r="U1298" i="24" s="1"/>
  <c r="X1298" i="24"/>
  <c r="X1297" i="24"/>
  <c r="W1297" i="24"/>
  <c r="U1297" i="24" s="1"/>
  <c r="W1296" i="24"/>
  <c r="U1296" i="24" s="1"/>
  <c r="X1296" i="24"/>
  <c r="X1295" i="24"/>
  <c r="W1295" i="24"/>
  <c r="U1295" i="24" s="1"/>
  <c r="W1294" i="24"/>
  <c r="U1294" i="24" s="1"/>
  <c r="X1294" i="24"/>
  <c r="X1293" i="24"/>
  <c r="W1293" i="24"/>
  <c r="U1293" i="24" s="1"/>
  <c r="W1292" i="24"/>
  <c r="U1292" i="24" s="1"/>
  <c r="X1292" i="24"/>
  <c r="X1291" i="24"/>
  <c r="W1291" i="24"/>
  <c r="U1291" i="24" s="1"/>
  <c r="W1290" i="24"/>
  <c r="U1290" i="24" s="1"/>
  <c r="X1290" i="24"/>
  <c r="X1289" i="24"/>
  <c r="W1289" i="24"/>
  <c r="U1289" i="24" s="1"/>
  <c r="W1288" i="24"/>
  <c r="U1288" i="24" s="1"/>
  <c r="X1288" i="24"/>
  <c r="X1287" i="24"/>
  <c r="W1287" i="24"/>
  <c r="U1287" i="24" s="1"/>
  <c r="W1286" i="24"/>
  <c r="U1286" i="24" s="1"/>
  <c r="X1286" i="24"/>
  <c r="X1285" i="24"/>
  <c r="W1285" i="24"/>
  <c r="U1285" i="24" s="1"/>
  <c r="W1284" i="24"/>
  <c r="U1284" i="24" s="1"/>
  <c r="X1284" i="24"/>
  <c r="X1283" i="24"/>
  <c r="W1283" i="24"/>
  <c r="U1283" i="24" s="1"/>
  <c r="W1282" i="24"/>
  <c r="U1282" i="24" s="1"/>
  <c r="X1282" i="24"/>
  <c r="W1281" i="24"/>
  <c r="U1281" i="24" s="1"/>
  <c r="X1281" i="24"/>
  <c r="W1280" i="24"/>
  <c r="U1280" i="24" s="1"/>
  <c r="X1280" i="24"/>
  <c r="W1279" i="24"/>
  <c r="U1279" i="24" s="1"/>
  <c r="X1279" i="24"/>
  <c r="W1278" i="24"/>
  <c r="U1278" i="24" s="1"/>
  <c r="X1278" i="24"/>
  <c r="W1277" i="24"/>
  <c r="U1277" i="24" s="1"/>
  <c r="X1277" i="24"/>
  <c r="W1276" i="24"/>
  <c r="U1276" i="24" s="1"/>
  <c r="X1276" i="24"/>
  <c r="W1275" i="24"/>
  <c r="U1275" i="24" s="1"/>
  <c r="X1275" i="24"/>
  <c r="W1274" i="24"/>
  <c r="U1274" i="24" s="1"/>
  <c r="X1274" i="24"/>
  <c r="W1273" i="24"/>
  <c r="U1273" i="24" s="1"/>
  <c r="X1273" i="24"/>
  <c r="W1272" i="24"/>
  <c r="U1272" i="24" s="1"/>
  <c r="X1272" i="24"/>
  <c r="W1271" i="24"/>
  <c r="U1271" i="24" s="1"/>
  <c r="X1271" i="24"/>
  <c r="W1270" i="24"/>
  <c r="U1270" i="24" s="1"/>
  <c r="X1270" i="24"/>
  <c r="W1269" i="24"/>
  <c r="U1269" i="24" s="1"/>
  <c r="X1269" i="24"/>
  <c r="W1268" i="24"/>
  <c r="U1268" i="24" s="1"/>
  <c r="X1268" i="24"/>
  <c r="W1267" i="24"/>
  <c r="U1267" i="24" s="1"/>
  <c r="X1267" i="24"/>
  <c r="X1266" i="24"/>
  <c r="W1266" i="24"/>
  <c r="U1266" i="24" s="1"/>
  <c r="W1265" i="24"/>
  <c r="U1265" i="24" s="1"/>
  <c r="X1265" i="24"/>
  <c r="X1264" i="24"/>
  <c r="W1264" i="24"/>
  <c r="U1264" i="24" s="1"/>
  <c r="W1263" i="24"/>
  <c r="U1263" i="24" s="1"/>
  <c r="X1263" i="24"/>
  <c r="X1262" i="24"/>
  <c r="W1262" i="24"/>
  <c r="U1262" i="24" s="1"/>
  <c r="W1261" i="24"/>
  <c r="U1261" i="24" s="1"/>
  <c r="X1261" i="24"/>
  <c r="X1260" i="24"/>
  <c r="W1260" i="24"/>
  <c r="U1260" i="24" s="1"/>
  <c r="W1259" i="24"/>
  <c r="U1259" i="24" s="1"/>
  <c r="X1259" i="24"/>
  <c r="X1258" i="24"/>
  <c r="W1258" i="24"/>
  <c r="U1258" i="24" s="1"/>
  <c r="W1257" i="24"/>
  <c r="U1257" i="24" s="1"/>
  <c r="X1257" i="24"/>
  <c r="W1256" i="24"/>
  <c r="U1256" i="24" s="1"/>
  <c r="X1256" i="24"/>
  <c r="W1255" i="24"/>
  <c r="U1255" i="24" s="1"/>
  <c r="X1255" i="24"/>
  <c r="W1254" i="24"/>
  <c r="U1254" i="24" s="1"/>
  <c r="X1254" i="24"/>
  <c r="W1253" i="24"/>
  <c r="U1253" i="24" s="1"/>
  <c r="X1253" i="24"/>
  <c r="W1252" i="24"/>
  <c r="U1252" i="24" s="1"/>
  <c r="X1252" i="24"/>
  <c r="W1251" i="24"/>
  <c r="U1251" i="24" s="1"/>
  <c r="X1251" i="24"/>
  <c r="W1250" i="24"/>
  <c r="U1250" i="24" s="1"/>
  <c r="X1250" i="24"/>
  <c r="W1249" i="24"/>
  <c r="U1249" i="24" s="1"/>
  <c r="X1249" i="24"/>
  <c r="W1248" i="24"/>
  <c r="U1248" i="24" s="1"/>
  <c r="X1248" i="24"/>
  <c r="W1247" i="24"/>
  <c r="U1247" i="24" s="1"/>
  <c r="X1247" i="24"/>
  <c r="W1246" i="24"/>
  <c r="U1246" i="24" s="1"/>
  <c r="X1246" i="24"/>
  <c r="W1245" i="24"/>
  <c r="U1245" i="24" s="1"/>
  <c r="X1245" i="24"/>
  <c r="W1244" i="24"/>
  <c r="U1244" i="24" s="1"/>
  <c r="X1244" i="24"/>
  <c r="W1243" i="24"/>
  <c r="U1243" i="24" s="1"/>
  <c r="X1243" i="24"/>
  <c r="W1242" i="24"/>
  <c r="U1242" i="24" s="1"/>
  <c r="X1242" i="24"/>
  <c r="X1241" i="24"/>
  <c r="W1241" i="24"/>
  <c r="U1241" i="24" s="1"/>
  <c r="X1240" i="24"/>
  <c r="W1240" i="24"/>
  <c r="U1240" i="24" s="1"/>
  <c r="X1239" i="24"/>
  <c r="W1239" i="24"/>
  <c r="U1239" i="24" s="1"/>
  <c r="X1238" i="24"/>
  <c r="W1238" i="24"/>
  <c r="U1238" i="24" s="1"/>
  <c r="X1237" i="24"/>
  <c r="W1237" i="24"/>
  <c r="U1237" i="24" s="1"/>
  <c r="X1236" i="24"/>
  <c r="W1236" i="24"/>
  <c r="U1236" i="24" s="1"/>
  <c r="X1235" i="24"/>
  <c r="W1235" i="24"/>
  <c r="U1235" i="24" s="1"/>
  <c r="X1234" i="24"/>
  <c r="W1234" i="24"/>
  <c r="U1234" i="24" s="1"/>
  <c r="X1233" i="24"/>
  <c r="W1233" i="24"/>
  <c r="U1233" i="24" s="1"/>
  <c r="X1232" i="24"/>
  <c r="W1232" i="24"/>
  <c r="U1232" i="24" s="1"/>
  <c r="X1231" i="24"/>
  <c r="W1231" i="24"/>
  <c r="U1231" i="24" s="1"/>
  <c r="X1230" i="24"/>
  <c r="W1230" i="24"/>
  <c r="U1230" i="24" s="1"/>
  <c r="X1229" i="24"/>
  <c r="W1229" i="24"/>
  <c r="U1229" i="24" s="1"/>
  <c r="X1228" i="24"/>
  <c r="W1228" i="24"/>
  <c r="U1228" i="24" s="1"/>
  <c r="X1227" i="24"/>
  <c r="W1227" i="24"/>
  <c r="U1227" i="24" s="1"/>
  <c r="X1226" i="24"/>
  <c r="W1226" i="24"/>
  <c r="U1226" i="24" s="1"/>
  <c r="W1225" i="24"/>
  <c r="U1225" i="24" s="1"/>
  <c r="X1225" i="24"/>
  <c r="X1224" i="24"/>
  <c r="W1224" i="24"/>
  <c r="U1224" i="24" s="1"/>
  <c r="W1223" i="24"/>
  <c r="U1223" i="24" s="1"/>
  <c r="X1223" i="24"/>
  <c r="X1222" i="24"/>
  <c r="W1222" i="24"/>
  <c r="U1222" i="24" s="1"/>
  <c r="W1221" i="24"/>
  <c r="U1221" i="24" s="1"/>
  <c r="X1221" i="24"/>
  <c r="X1220" i="24"/>
  <c r="W1220" i="24"/>
  <c r="U1220" i="24" s="1"/>
  <c r="W1219" i="24"/>
  <c r="U1219" i="24" s="1"/>
  <c r="X1219" i="24"/>
  <c r="X1218" i="24"/>
  <c r="W1218" i="24"/>
  <c r="U1218" i="24" s="1"/>
  <c r="W1217" i="24"/>
  <c r="U1217" i="24" s="1"/>
  <c r="X1217" i="24"/>
  <c r="X1216" i="24"/>
  <c r="W1216" i="24"/>
  <c r="U1216" i="24" s="1"/>
  <c r="W1215" i="24"/>
  <c r="U1215" i="24" s="1"/>
  <c r="X1215" i="24"/>
  <c r="X1214" i="24"/>
  <c r="W1214" i="24"/>
  <c r="U1214" i="24" s="1"/>
  <c r="W1213" i="24"/>
  <c r="U1213" i="24" s="1"/>
  <c r="X1213" i="24"/>
  <c r="X1212" i="24"/>
  <c r="W1212" i="24"/>
  <c r="U1212" i="24" s="1"/>
  <c r="W1211" i="24"/>
  <c r="U1211" i="24" s="1"/>
  <c r="X1211" i="24"/>
  <c r="X1210" i="24"/>
  <c r="W1210" i="24"/>
  <c r="U1210" i="24" s="1"/>
  <c r="W1209" i="24"/>
  <c r="U1209" i="24" s="1"/>
  <c r="X1209" i="24"/>
  <c r="X1208" i="24"/>
  <c r="W1208" i="24"/>
  <c r="U1208" i="24" s="1"/>
  <c r="W1207" i="24"/>
  <c r="U1207" i="24" s="1"/>
  <c r="X1207" i="24"/>
  <c r="X1206" i="24"/>
  <c r="W1206" i="24"/>
  <c r="U1206" i="24" s="1"/>
  <c r="W1205" i="24"/>
  <c r="U1205" i="24" s="1"/>
  <c r="X1205" i="24"/>
  <c r="X1204" i="24"/>
  <c r="W1204" i="24"/>
  <c r="U1204" i="24" s="1"/>
  <c r="W1203" i="24"/>
  <c r="U1203" i="24" s="1"/>
  <c r="X1203" i="24"/>
  <c r="X1202" i="24"/>
  <c r="W1202" i="24"/>
  <c r="U1202" i="24" s="1"/>
  <c r="W1201" i="24"/>
  <c r="U1201" i="24" s="1"/>
  <c r="X1201" i="24"/>
  <c r="X1200" i="24"/>
  <c r="W1200" i="24"/>
  <c r="U1200" i="24" s="1"/>
  <c r="W1199" i="24"/>
  <c r="U1199" i="24" s="1"/>
  <c r="X1199" i="24"/>
  <c r="X1198" i="24"/>
  <c r="W1198" i="24"/>
  <c r="U1198" i="24" s="1"/>
  <c r="W1197" i="24"/>
  <c r="U1197" i="24" s="1"/>
  <c r="X1197" i="24"/>
  <c r="X1196" i="24"/>
  <c r="W1196" i="24"/>
  <c r="U1196" i="24" s="1"/>
  <c r="X1195" i="24"/>
  <c r="W1195" i="24"/>
  <c r="U1195" i="24" s="1"/>
  <c r="X1194" i="24"/>
  <c r="W1194" i="24"/>
  <c r="U1194" i="24" s="1"/>
  <c r="X1193" i="24"/>
  <c r="W1193" i="24"/>
  <c r="U1193" i="24" s="1"/>
  <c r="X1192" i="24"/>
  <c r="W1192" i="24"/>
  <c r="U1192" i="24" s="1"/>
  <c r="X1191" i="24"/>
  <c r="W1191" i="24"/>
  <c r="U1191" i="24" s="1"/>
  <c r="X1190" i="24"/>
  <c r="W1190" i="24"/>
  <c r="U1190" i="24" s="1"/>
  <c r="X1189" i="24"/>
  <c r="W1189" i="24"/>
  <c r="U1189" i="24" s="1"/>
  <c r="X1188" i="24"/>
  <c r="W1188" i="24"/>
  <c r="U1188" i="24" s="1"/>
  <c r="W1187" i="24"/>
  <c r="U1187" i="24" s="1"/>
  <c r="X1187" i="24"/>
  <c r="W1186" i="24"/>
  <c r="U1186" i="24" s="1"/>
  <c r="X1186" i="24"/>
  <c r="W1185" i="24"/>
  <c r="U1185" i="24" s="1"/>
  <c r="X1185" i="24"/>
  <c r="W1184" i="24"/>
  <c r="U1184" i="24" s="1"/>
  <c r="X1184" i="24"/>
  <c r="W1183" i="24"/>
  <c r="U1183" i="24" s="1"/>
  <c r="X1183" i="24"/>
  <c r="W1182" i="24"/>
  <c r="U1182" i="24" s="1"/>
  <c r="X1182" i="24"/>
  <c r="W1181" i="24"/>
  <c r="U1181" i="24" s="1"/>
  <c r="X1181" i="24"/>
  <c r="X1180" i="24"/>
  <c r="W1180" i="24"/>
  <c r="U1180" i="24" s="1"/>
  <c r="W1179" i="24"/>
  <c r="U1179" i="24" s="1"/>
  <c r="X1179" i="24"/>
  <c r="X1178" i="24"/>
  <c r="W1178" i="24"/>
  <c r="U1178" i="24" s="1"/>
  <c r="W1177" i="24"/>
  <c r="U1177" i="24" s="1"/>
  <c r="X1177" i="24"/>
  <c r="X1176" i="24"/>
  <c r="W1176" i="24"/>
  <c r="U1176" i="24" s="1"/>
  <c r="W1175" i="24"/>
  <c r="U1175" i="24" s="1"/>
  <c r="X1175" i="24"/>
  <c r="X1174" i="24"/>
  <c r="W1174" i="24"/>
  <c r="U1174" i="24" s="1"/>
  <c r="W1173" i="24"/>
  <c r="U1173" i="24" s="1"/>
  <c r="X1173" i="24"/>
  <c r="X1172" i="24"/>
  <c r="W1172" i="24"/>
  <c r="U1172" i="24" s="1"/>
  <c r="W1171" i="24"/>
  <c r="U1171" i="24" s="1"/>
  <c r="X1171" i="24"/>
  <c r="X1170" i="24"/>
  <c r="W1170" i="24"/>
  <c r="U1170" i="24" s="1"/>
  <c r="W1169" i="24"/>
  <c r="U1169" i="24" s="1"/>
  <c r="X1169" i="24"/>
  <c r="X1168" i="24"/>
  <c r="W1168" i="24"/>
  <c r="U1168" i="24" s="1"/>
  <c r="W1167" i="24"/>
  <c r="U1167" i="24" s="1"/>
  <c r="X1167" i="24"/>
  <c r="X1166" i="24"/>
  <c r="W1166" i="24"/>
  <c r="U1166" i="24" s="1"/>
  <c r="W1165" i="24"/>
  <c r="U1165" i="24" s="1"/>
  <c r="X1165" i="24"/>
  <c r="X1164" i="24"/>
  <c r="W1164" i="24"/>
  <c r="U1164" i="24" s="1"/>
  <c r="W1163" i="24"/>
  <c r="U1163" i="24" s="1"/>
  <c r="X1163" i="24"/>
  <c r="X1162" i="24"/>
  <c r="W1162" i="24"/>
  <c r="U1162" i="24" s="1"/>
  <c r="W1161" i="24"/>
  <c r="U1161" i="24" s="1"/>
  <c r="X1161" i="24"/>
  <c r="X1160" i="24"/>
  <c r="W1160" i="24"/>
  <c r="U1160" i="24" s="1"/>
  <c r="W1159" i="24"/>
  <c r="U1159" i="24" s="1"/>
  <c r="X1159" i="24"/>
  <c r="X1158" i="24"/>
  <c r="W1158" i="24"/>
  <c r="U1158" i="24" s="1"/>
  <c r="W1157" i="24"/>
  <c r="U1157" i="24" s="1"/>
  <c r="X1157" i="24"/>
  <c r="X1156" i="24"/>
  <c r="W1156" i="24"/>
  <c r="U1156" i="24" s="1"/>
  <c r="W1155" i="24"/>
  <c r="U1155" i="24" s="1"/>
  <c r="X1155" i="24"/>
  <c r="X1154" i="24"/>
  <c r="W1154" i="24"/>
  <c r="U1154" i="24" s="1"/>
  <c r="W1153" i="24"/>
  <c r="U1153" i="24" s="1"/>
  <c r="X1153" i="24"/>
  <c r="X1152" i="24"/>
  <c r="W1152" i="24"/>
  <c r="U1152" i="24" s="1"/>
  <c r="W1151" i="24"/>
  <c r="U1151" i="24" s="1"/>
  <c r="X1151" i="24"/>
  <c r="W1150" i="24"/>
  <c r="U1150" i="24" s="1"/>
  <c r="X1150" i="24"/>
  <c r="W1149" i="24"/>
  <c r="U1149" i="24" s="1"/>
  <c r="X1149" i="24"/>
  <c r="W1148" i="24"/>
  <c r="U1148" i="24" s="1"/>
  <c r="X1148" i="24"/>
  <c r="W1147" i="24"/>
  <c r="U1147" i="24" s="1"/>
  <c r="X1147" i="24"/>
  <c r="W1146" i="24"/>
  <c r="U1146" i="24" s="1"/>
  <c r="X1146" i="24"/>
  <c r="W1145" i="24"/>
  <c r="U1145" i="24" s="1"/>
  <c r="X1145" i="24"/>
  <c r="W1144" i="24"/>
  <c r="U1144" i="24" s="1"/>
  <c r="X1144" i="24"/>
  <c r="W1143" i="24"/>
  <c r="U1143" i="24" s="1"/>
  <c r="X1143" i="24"/>
  <c r="W1142" i="24"/>
  <c r="U1142" i="24" s="1"/>
  <c r="X1142" i="24"/>
  <c r="W1141" i="24"/>
  <c r="U1141" i="24" s="1"/>
  <c r="X1141" i="24"/>
  <c r="W1140" i="24"/>
  <c r="U1140" i="24" s="1"/>
  <c r="X1140" i="24"/>
  <c r="W1139" i="24"/>
  <c r="U1139" i="24" s="1"/>
  <c r="X1139" i="24"/>
  <c r="W1138" i="24"/>
  <c r="U1138" i="24" s="1"/>
  <c r="X1138" i="24"/>
  <c r="W1137" i="24"/>
  <c r="U1137" i="24" s="1"/>
  <c r="X1137" i="24"/>
  <c r="W1136" i="24"/>
  <c r="U1136" i="24" s="1"/>
  <c r="X1136" i="24"/>
  <c r="X1135" i="24"/>
  <c r="W1135" i="24"/>
  <c r="U1135" i="24" s="1"/>
  <c r="W1134" i="24"/>
  <c r="U1134" i="24" s="1"/>
  <c r="X1134" i="24"/>
  <c r="X1133" i="24"/>
  <c r="W1133" i="24"/>
  <c r="U1133" i="24" s="1"/>
  <c r="W1132" i="24"/>
  <c r="U1132" i="24" s="1"/>
  <c r="X1132" i="24"/>
  <c r="X1131" i="24"/>
  <c r="W1131" i="24"/>
  <c r="U1131" i="24" s="1"/>
  <c r="W1130" i="24"/>
  <c r="U1130" i="24" s="1"/>
  <c r="X1130" i="24"/>
  <c r="X1129" i="24"/>
  <c r="W1129" i="24"/>
  <c r="U1129" i="24" s="1"/>
  <c r="W1128" i="24"/>
  <c r="U1128" i="24" s="1"/>
  <c r="X1128" i="24"/>
  <c r="X1127" i="24"/>
  <c r="W1127" i="24"/>
  <c r="U1127" i="24" s="1"/>
  <c r="W1126" i="24"/>
  <c r="U1126" i="24" s="1"/>
  <c r="X1126" i="24"/>
  <c r="X1125" i="24"/>
  <c r="W1125" i="24"/>
  <c r="U1125" i="24" s="1"/>
  <c r="W1124" i="24"/>
  <c r="U1124" i="24" s="1"/>
  <c r="X1124" i="24"/>
  <c r="X1123" i="24"/>
  <c r="W1123" i="24"/>
  <c r="U1123" i="24" s="1"/>
  <c r="W1122" i="24"/>
  <c r="U1122" i="24" s="1"/>
  <c r="X1122" i="24"/>
  <c r="X1121" i="24"/>
  <c r="W1121" i="24"/>
  <c r="U1121" i="24" s="1"/>
  <c r="W1120" i="24"/>
  <c r="U1120" i="24" s="1"/>
  <c r="X1120" i="24"/>
  <c r="X1119" i="24"/>
  <c r="W1119" i="24"/>
  <c r="U1119" i="24" s="1"/>
  <c r="W1118" i="24"/>
  <c r="U1118" i="24" s="1"/>
  <c r="X1118" i="24"/>
  <c r="X1117" i="24"/>
  <c r="W1117" i="24"/>
  <c r="U1117" i="24" s="1"/>
  <c r="W1116" i="24"/>
  <c r="U1116" i="24" s="1"/>
  <c r="X1116" i="24"/>
  <c r="X1115" i="24"/>
  <c r="W1115" i="24"/>
  <c r="U1115" i="24" s="1"/>
  <c r="W1114" i="24"/>
  <c r="U1114" i="24" s="1"/>
  <c r="X1114" i="24"/>
  <c r="X1113" i="24"/>
  <c r="W1113" i="24"/>
  <c r="U1113" i="24" s="1"/>
  <c r="W1112" i="24"/>
  <c r="U1112" i="24" s="1"/>
  <c r="X1112" i="24"/>
  <c r="X1111" i="24"/>
  <c r="W1111" i="24"/>
  <c r="U1111" i="24" s="1"/>
  <c r="W1110" i="24"/>
  <c r="U1110" i="24" s="1"/>
  <c r="X1110" i="24"/>
  <c r="X1109" i="24"/>
  <c r="W1109" i="24"/>
  <c r="U1109" i="24" s="1"/>
  <c r="W1108" i="24"/>
  <c r="U1108" i="24" s="1"/>
  <c r="X1108" i="24"/>
  <c r="X1107" i="24"/>
  <c r="W1107" i="24"/>
  <c r="U1107" i="24" s="1"/>
  <c r="W1106" i="24"/>
  <c r="U1106" i="24" s="1"/>
  <c r="X1106" i="24"/>
  <c r="W1105" i="24"/>
  <c r="U1105" i="24" s="1"/>
  <c r="X1105" i="24"/>
  <c r="W1104" i="24"/>
  <c r="U1104" i="24" s="1"/>
  <c r="X1104" i="24"/>
  <c r="W1103" i="24"/>
  <c r="U1103" i="24" s="1"/>
  <c r="X1103" i="24"/>
  <c r="W1102" i="24"/>
  <c r="U1102" i="24" s="1"/>
  <c r="X1102" i="24"/>
  <c r="W1101" i="24"/>
  <c r="U1101" i="24" s="1"/>
  <c r="X1101" i="24"/>
  <c r="W1100" i="24"/>
  <c r="U1100" i="24" s="1"/>
  <c r="X1100" i="24"/>
  <c r="W1099" i="24"/>
  <c r="U1099" i="24" s="1"/>
  <c r="X1099" i="24"/>
  <c r="W1098" i="24"/>
  <c r="U1098" i="24" s="1"/>
  <c r="X1098" i="24"/>
  <c r="W1097" i="24"/>
  <c r="U1097" i="24" s="1"/>
  <c r="X1097" i="24"/>
  <c r="W1096" i="24"/>
  <c r="U1096" i="24" s="1"/>
  <c r="X1096" i="24"/>
  <c r="W1095" i="24"/>
  <c r="U1095" i="24" s="1"/>
  <c r="X1095" i="24"/>
  <c r="W1094" i="24"/>
  <c r="U1094" i="24" s="1"/>
  <c r="X1094" i="24"/>
  <c r="W1093" i="24"/>
  <c r="U1093" i="24" s="1"/>
  <c r="X1093" i="24"/>
  <c r="W1092" i="24"/>
  <c r="U1092" i="24" s="1"/>
  <c r="X1092" i="24"/>
  <c r="W1091" i="24"/>
  <c r="U1091" i="24" s="1"/>
  <c r="X1091" i="24"/>
  <c r="X1090" i="24"/>
  <c r="W1090" i="24"/>
  <c r="U1090" i="24" s="1"/>
  <c r="W1089" i="24"/>
  <c r="U1089" i="24" s="1"/>
  <c r="X1089" i="24"/>
  <c r="X1088" i="24"/>
  <c r="W1088" i="24"/>
  <c r="U1088" i="24" s="1"/>
  <c r="W1087" i="24"/>
  <c r="U1087" i="24" s="1"/>
  <c r="X1087" i="24"/>
  <c r="X1086" i="24"/>
  <c r="W1086" i="24"/>
  <c r="U1086" i="24" s="1"/>
  <c r="W1085" i="24"/>
  <c r="U1085" i="24" s="1"/>
  <c r="X1085" i="24"/>
  <c r="X1084" i="24"/>
  <c r="W1084" i="24"/>
  <c r="U1084" i="24" s="1"/>
  <c r="W1083" i="24"/>
  <c r="U1083" i="24" s="1"/>
  <c r="X1083" i="24"/>
  <c r="X1082" i="24"/>
  <c r="W1082" i="24"/>
  <c r="U1082" i="24" s="1"/>
  <c r="W1081" i="24"/>
  <c r="U1081" i="24" s="1"/>
  <c r="X1081" i="24"/>
  <c r="X1080" i="24"/>
  <c r="W1080" i="24"/>
  <c r="U1080" i="24" s="1"/>
  <c r="W1079" i="24"/>
  <c r="U1079" i="24" s="1"/>
  <c r="X1079" i="24"/>
  <c r="X1078" i="24"/>
  <c r="W1078" i="24"/>
  <c r="U1078" i="24" s="1"/>
  <c r="W1077" i="24"/>
  <c r="U1077" i="24" s="1"/>
  <c r="X1077" i="24"/>
  <c r="X1076" i="24"/>
  <c r="W1076" i="24"/>
  <c r="U1076" i="24" s="1"/>
  <c r="W1075" i="24"/>
  <c r="U1075" i="24" s="1"/>
  <c r="X1075" i="24"/>
  <c r="X1074" i="24"/>
  <c r="W1074" i="24"/>
  <c r="U1074" i="24" s="1"/>
  <c r="W1073" i="24"/>
  <c r="U1073" i="24" s="1"/>
  <c r="X1073" i="24"/>
  <c r="X1072" i="24"/>
  <c r="W1072" i="24"/>
  <c r="U1072" i="24" s="1"/>
  <c r="W1071" i="24"/>
  <c r="U1071" i="24" s="1"/>
  <c r="X1071" i="24"/>
  <c r="X1070" i="24"/>
  <c r="W1070" i="24"/>
  <c r="U1070" i="24" s="1"/>
  <c r="W1069" i="24"/>
  <c r="U1069" i="24" s="1"/>
  <c r="X1069" i="24"/>
  <c r="X1068" i="24"/>
  <c r="W1068" i="24"/>
  <c r="U1068" i="24" s="1"/>
  <c r="W1067" i="24"/>
  <c r="U1067" i="24" s="1"/>
  <c r="X1067" i="24"/>
  <c r="X1066" i="24"/>
  <c r="W1066" i="24"/>
  <c r="U1066" i="24" s="1"/>
  <c r="X1065" i="24"/>
  <c r="W1065" i="24"/>
  <c r="U1065" i="24" s="1"/>
  <c r="X1064" i="24"/>
  <c r="W1064" i="24"/>
  <c r="U1064" i="24" s="1"/>
  <c r="X1063" i="24"/>
  <c r="W1063" i="24"/>
  <c r="U1063" i="24" s="1"/>
  <c r="X1062" i="24"/>
  <c r="W1062" i="24"/>
  <c r="U1062" i="24" s="1"/>
  <c r="X1061" i="24"/>
  <c r="W1061" i="24"/>
  <c r="U1061" i="24" s="1"/>
  <c r="X1060" i="24"/>
  <c r="W1060" i="24"/>
  <c r="U1060" i="24" s="1"/>
  <c r="X1059" i="24"/>
  <c r="W1059" i="24"/>
  <c r="U1059" i="24" s="1"/>
  <c r="X1058" i="24"/>
  <c r="W1058" i="24"/>
  <c r="U1058" i="24" s="1"/>
  <c r="X1057" i="24"/>
  <c r="W1057" i="24"/>
  <c r="U1057" i="24" s="1"/>
  <c r="X1056" i="24"/>
  <c r="W1056" i="24"/>
  <c r="U1056" i="24" s="1"/>
  <c r="W1055" i="24"/>
  <c r="U1055" i="24" s="1"/>
  <c r="X1055" i="24"/>
  <c r="W1054" i="24"/>
  <c r="U1054" i="24" s="1"/>
  <c r="X1054" i="24"/>
  <c r="W1053" i="24"/>
  <c r="U1053" i="24" s="1"/>
  <c r="X1053" i="24"/>
  <c r="W1052" i="24"/>
  <c r="U1052" i="24" s="1"/>
  <c r="X1052" i="24"/>
  <c r="W1051" i="24"/>
  <c r="U1051" i="24" s="1"/>
  <c r="X1051" i="24"/>
  <c r="X1050" i="24"/>
  <c r="W1050" i="24"/>
  <c r="U1050" i="24" s="1"/>
  <c r="W1049" i="24"/>
  <c r="U1049" i="24" s="1"/>
  <c r="X1049" i="24"/>
  <c r="X1048" i="24"/>
  <c r="W1048" i="24"/>
  <c r="U1048" i="24" s="1"/>
  <c r="W1047" i="24"/>
  <c r="U1047" i="24" s="1"/>
  <c r="X1047" i="24"/>
  <c r="X1046" i="24"/>
  <c r="W1046" i="24"/>
  <c r="U1046" i="24" s="1"/>
  <c r="W1045" i="24"/>
  <c r="U1045" i="24" s="1"/>
  <c r="X1045" i="24"/>
  <c r="X1044" i="24"/>
  <c r="W1044" i="24"/>
  <c r="U1044" i="24" s="1"/>
  <c r="W1043" i="24"/>
  <c r="U1043" i="24" s="1"/>
  <c r="X1043" i="24"/>
  <c r="X1042" i="24"/>
  <c r="W1042" i="24"/>
  <c r="U1042" i="24" s="1"/>
  <c r="W1041" i="24"/>
  <c r="U1041" i="24" s="1"/>
  <c r="X1041" i="24"/>
  <c r="X1040" i="24"/>
  <c r="W1040" i="24"/>
  <c r="U1040" i="24" s="1"/>
  <c r="W1039" i="24"/>
  <c r="U1039" i="24" s="1"/>
  <c r="X1039" i="24"/>
  <c r="X1038" i="24"/>
  <c r="W1038" i="24"/>
  <c r="U1038" i="24" s="1"/>
  <c r="W1037" i="24"/>
  <c r="U1037" i="24" s="1"/>
  <c r="X1037" i="24"/>
  <c r="X1036" i="24"/>
  <c r="W1036" i="24"/>
  <c r="U1036" i="24" s="1"/>
  <c r="W1035" i="24"/>
  <c r="U1035" i="24" s="1"/>
  <c r="X1035" i="24"/>
  <c r="X1034" i="24"/>
  <c r="W1034" i="24"/>
  <c r="U1034" i="24" s="1"/>
  <c r="W1033" i="24"/>
  <c r="U1033" i="24" s="1"/>
  <c r="X1033" i="24"/>
  <c r="X1032" i="24"/>
  <c r="W1032" i="24"/>
  <c r="U1032" i="24" s="1"/>
  <c r="W1031" i="24"/>
  <c r="U1031" i="24" s="1"/>
  <c r="X1031" i="24"/>
  <c r="X1030" i="24"/>
  <c r="W1030" i="24"/>
  <c r="U1030" i="24" s="1"/>
  <c r="W1029" i="24"/>
  <c r="U1029" i="24" s="1"/>
  <c r="X1029" i="24"/>
  <c r="X1028" i="24"/>
  <c r="W1028" i="24"/>
  <c r="U1028" i="24" s="1"/>
  <c r="W1027" i="24"/>
  <c r="U1027" i="24" s="1"/>
  <c r="X1027" i="24"/>
  <c r="X1026" i="24"/>
  <c r="W1026" i="24"/>
  <c r="U1026" i="24" s="1"/>
  <c r="W1025" i="24"/>
  <c r="U1025" i="24" s="1"/>
  <c r="X1025" i="24"/>
  <c r="X1024" i="24"/>
  <c r="W1024" i="24"/>
  <c r="U1024" i="24" s="1"/>
  <c r="W1023" i="24"/>
  <c r="U1023" i="24" s="1"/>
  <c r="X1023" i="24"/>
  <c r="X1022" i="24"/>
  <c r="W1022" i="24"/>
  <c r="U1022" i="24" s="1"/>
  <c r="W1021" i="24"/>
  <c r="U1021" i="24" s="1"/>
  <c r="X1021" i="24"/>
  <c r="X1020" i="24"/>
  <c r="W1020" i="24"/>
  <c r="U1020" i="24" s="1"/>
  <c r="W1019" i="24"/>
  <c r="U1019" i="24" s="1"/>
  <c r="X1019" i="24"/>
  <c r="X1018" i="24"/>
  <c r="W1018" i="24"/>
  <c r="U1018" i="24" s="1"/>
  <c r="W1017" i="24"/>
  <c r="U1017" i="24" s="1"/>
  <c r="X1017" i="24"/>
  <c r="X1016" i="24"/>
  <c r="W1016" i="24"/>
  <c r="U1016" i="24" s="1"/>
  <c r="W1015" i="24"/>
  <c r="U1015" i="24" s="1"/>
  <c r="X1015" i="24"/>
  <c r="X1014" i="24"/>
  <c r="W1014" i="24"/>
  <c r="U1014" i="24" s="1"/>
  <c r="W1013" i="24"/>
  <c r="U1013" i="24" s="1"/>
  <c r="X1013" i="24"/>
  <c r="X1012" i="24"/>
  <c r="W1012" i="24"/>
  <c r="U1012" i="24" s="1"/>
  <c r="W1011" i="24"/>
  <c r="U1011" i="24" s="1"/>
  <c r="X1011" i="24"/>
  <c r="W1010" i="24"/>
  <c r="U1010" i="24" s="1"/>
  <c r="X1010" i="24"/>
  <c r="W1009" i="24"/>
  <c r="U1009" i="24" s="1"/>
  <c r="X1009" i="24"/>
  <c r="W1008" i="24"/>
  <c r="U1008" i="24" s="1"/>
  <c r="X1008" i="24"/>
  <c r="W1007" i="24"/>
  <c r="U1007" i="24" s="1"/>
  <c r="X1007" i="24"/>
  <c r="W1006" i="24"/>
  <c r="U1006" i="24" s="1"/>
  <c r="X1006" i="24"/>
  <c r="W1005" i="24"/>
  <c r="U1005" i="24" s="1"/>
  <c r="X1005" i="24"/>
  <c r="W1004" i="24"/>
  <c r="U1004" i="24" s="1"/>
  <c r="X1004" i="24"/>
  <c r="W1003" i="24"/>
  <c r="U1003" i="24" s="1"/>
  <c r="X1003" i="24"/>
  <c r="W1002" i="24"/>
  <c r="U1002" i="24" s="1"/>
  <c r="X1002" i="24"/>
  <c r="W1001" i="24"/>
  <c r="U1001" i="24" s="1"/>
  <c r="X1001" i="24"/>
  <c r="W1000" i="24"/>
  <c r="U1000" i="24" s="1"/>
  <c r="X1000" i="24"/>
  <c r="W999" i="24"/>
  <c r="U999" i="24" s="1"/>
  <c r="X999" i="24"/>
  <c r="W998" i="24"/>
  <c r="U998" i="24" s="1"/>
  <c r="X998" i="24"/>
  <c r="W997" i="24"/>
  <c r="U997" i="24" s="1"/>
  <c r="X997" i="24"/>
  <c r="W996" i="24"/>
  <c r="U996" i="24" s="1"/>
  <c r="X996" i="24"/>
  <c r="X995" i="24"/>
  <c r="W995" i="24"/>
  <c r="U995" i="24" s="1"/>
  <c r="W994" i="24"/>
  <c r="U994" i="24" s="1"/>
  <c r="X994" i="24"/>
  <c r="X993" i="24"/>
  <c r="W993" i="24"/>
  <c r="U993" i="24" s="1"/>
  <c r="W992" i="24"/>
  <c r="U992" i="24" s="1"/>
  <c r="X992" i="24"/>
  <c r="X991" i="24"/>
  <c r="W991" i="24"/>
  <c r="U991" i="24" s="1"/>
  <c r="W990" i="24"/>
  <c r="U990" i="24" s="1"/>
  <c r="X990" i="24"/>
  <c r="X989" i="24"/>
  <c r="W989" i="24"/>
  <c r="U989" i="24" s="1"/>
  <c r="W988" i="24"/>
  <c r="U988" i="24" s="1"/>
  <c r="X988" i="24"/>
  <c r="X987" i="24"/>
  <c r="W987" i="24"/>
  <c r="U987" i="24" s="1"/>
  <c r="W986" i="24"/>
  <c r="U986" i="24" s="1"/>
  <c r="X986" i="24"/>
  <c r="X985" i="24"/>
  <c r="W985" i="24"/>
  <c r="U985" i="24" s="1"/>
  <c r="W984" i="24"/>
  <c r="U984" i="24" s="1"/>
  <c r="X984" i="24"/>
  <c r="X983" i="24"/>
  <c r="W983" i="24"/>
  <c r="U983" i="24" s="1"/>
  <c r="W982" i="24"/>
  <c r="U982" i="24" s="1"/>
  <c r="X982" i="24"/>
  <c r="X981" i="24"/>
  <c r="W981" i="24"/>
  <c r="U981" i="24" s="1"/>
  <c r="W980" i="24"/>
  <c r="U980" i="24" s="1"/>
  <c r="X980" i="24"/>
  <c r="X979" i="24"/>
  <c r="W979" i="24"/>
  <c r="U979" i="24" s="1"/>
  <c r="W978" i="24"/>
  <c r="U978" i="24" s="1"/>
  <c r="X978" i="24"/>
  <c r="X977" i="24"/>
  <c r="W977" i="24"/>
  <c r="U977" i="24" s="1"/>
  <c r="W976" i="24"/>
  <c r="U976" i="24" s="1"/>
  <c r="X976" i="24"/>
  <c r="X975" i="24"/>
  <c r="W975" i="24"/>
  <c r="U975" i="24" s="1"/>
  <c r="W974" i="24"/>
  <c r="U974" i="24" s="1"/>
  <c r="X974" i="24"/>
  <c r="X973" i="24"/>
  <c r="W973" i="24"/>
  <c r="U973" i="24" s="1"/>
  <c r="W972" i="24"/>
  <c r="U972" i="24" s="1"/>
  <c r="X972" i="24"/>
  <c r="X971" i="24"/>
  <c r="W971" i="24"/>
  <c r="U971" i="24" s="1"/>
  <c r="W970" i="24"/>
  <c r="U970" i="24" s="1"/>
  <c r="X970" i="24"/>
  <c r="X969" i="24"/>
  <c r="W969" i="24"/>
  <c r="U969" i="24" s="1"/>
  <c r="W968" i="24"/>
  <c r="U968" i="24" s="1"/>
  <c r="X968" i="24"/>
  <c r="X967" i="24"/>
  <c r="W967" i="24"/>
  <c r="U967" i="24" s="1"/>
  <c r="W966" i="24"/>
  <c r="U966" i="24" s="1"/>
  <c r="X966" i="24"/>
  <c r="X965" i="24"/>
  <c r="W965" i="24"/>
  <c r="U965" i="24" s="1"/>
  <c r="W964" i="24"/>
  <c r="U964" i="24" s="1"/>
  <c r="X964" i="24"/>
  <c r="X963" i="24"/>
  <c r="W963" i="24"/>
  <c r="U963" i="24" s="1"/>
  <c r="W962" i="24"/>
  <c r="U962" i="24" s="1"/>
  <c r="X962" i="24"/>
  <c r="X961" i="24"/>
  <c r="W961" i="24"/>
  <c r="U961" i="24" s="1"/>
  <c r="W960" i="24"/>
  <c r="U960" i="24" s="1"/>
  <c r="X960" i="24"/>
  <c r="X959" i="24"/>
  <c r="W959" i="24"/>
  <c r="U959" i="24" s="1"/>
  <c r="W958" i="24"/>
  <c r="U958" i="24" s="1"/>
  <c r="X958" i="24"/>
  <c r="X957" i="24"/>
  <c r="W957" i="24"/>
  <c r="U957" i="24" s="1"/>
  <c r="W956" i="24"/>
  <c r="U956" i="24" s="1"/>
  <c r="X956" i="24"/>
  <c r="W955" i="24"/>
  <c r="U955" i="24" s="1"/>
  <c r="X955" i="24"/>
  <c r="W954" i="24"/>
  <c r="U954" i="24" s="1"/>
  <c r="X954" i="24"/>
  <c r="W953" i="24"/>
  <c r="U953" i="24" s="1"/>
  <c r="X953" i="24"/>
  <c r="W952" i="24"/>
  <c r="U952" i="24" s="1"/>
  <c r="X952" i="24"/>
  <c r="W951" i="24"/>
  <c r="U951" i="24" s="1"/>
  <c r="X951" i="24"/>
  <c r="W950" i="24"/>
  <c r="U950" i="24" s="1"/>
  <c r="X950" i="24"/>
  <c r="W949" i="24"/>
  <c r="U949" i="24" s="1"/>
  <c r="X949" i="24"/>
  <c r="W948" i="24"/>
  <c r="U948" i="24" s="1"/>
  <c r="X948" i="24"/>
  <c r="W947" i="24"/>
  <c r="U947" i="24" s="1"/>
  <c r="X947" i="24"/>
  <c r="W946" i="24"/>
  <c r="U946" i="24" s="1"/>
  <c r="X946" i="24"/>
  <c r="W945" i="24"/>
  <c r="U945" i="24" s="1"/>
  <c r="X945" i="24"/>
  <c r="W944" i="24"/>
  <c r="U944" i="24" s="1"/>
  <c r="X944" i="24"/>
  <c r="W943" i="24"/>
  <c r="U943" i="24" s="1"/>
  <c r="X943" i="24"/>
  <c r="W942" i="24"/>
  <c r="U942" i="24" s="1"/>
  <c r="X942" i="24"/>
  <c r="W941" i="24"/>
  <c r="U941" i="24" s="1"/>
  <c r="X941" i="24"/>
  <c r="X940" i="24"/>
  <c r="W940" i="24"/>
  <c r="U940" i="24" s="1"/>
  <c r="W939" i="24"/>
  <c r="U939" i="24" s="1"/>
  <c r="X939" i="24"/>
  <c r="X938" i="24"/>
  <c r="W938" i="24"/>
  <c r="U938" i="24" s="1"/>
  <c r="W937" i="24"/>
  <c r="U937" i="24" s="1"/>
  <c r="X937" i="24"/>
  <c r="X936" i="24"/>
  <c r="W936" i="24"/>
  <c r="U936" i="24" s="1"/>
  <c r="W935" i="24"/>
  <c r="U935" i="24" s="1"/>
  <c r="X935" i="24"/>
  <c r="X934" i="24"/>
  <c r="W934" i="24"/>
  <c r="U934" i="24" s="1"/>
  <c r="W933" i="24"/>
  <c r="U933" i="24" s="1"/>
  <c r="X933" i="24"/>
  <c r="X932" i="24"/>
  <c r="W932" i="24"/>
  <c r="U932" i="24" s="1"/>
  <c r="W931" i="24"/>
  <c r="U931" i="24" s="1"/>
  <c r="X931" i="24"/>
  <c r="X930" i="24"/>
  <c r="W930" i="24"/>
  <c r="U930" i="24" s="1"/>
  <c r="W929" i="24"/>
  <c r="U929" i="24" s="1"/>
  <c r="X929" i="24"/>
  <c r="X928" i="24"/>
  <c r="W928" i="24"/>
  <c r="U928" i="24" s="1"/>
  <c r="W927" i="24"/>
  <c r="U927" i="24" s="1"/>
  <c r="X927" i="24"/>
  <c r="X926" i="24"/>
  <c r="W926" i="24"/>
  <c r="U926" i="24" s="1"/>
  <c r="W925" i="24"/>
  <c r="U925" i="24" s="1"/>
  <c r="X925" i="24"/>
  <c r="X924" i="24"/>
  <c r="W924" i="24"/>
  <c r="U924" i="24" s="1"/>
  <c r="W923" i="24"/>
  <c r="U923" i="24" s="1"/>
  <c r="X923" i="24"/>
  <c r="X922" i="24"/>
  <c r="W922" i="24"/>
  <c r="U922" i="24" s="1"/>
  <c r="W921" i="24"/>
  <c r="U921" i="24" s="1"/>
  <c r="X921" i="24"/>
  <c r="X920" i="24"/>
  <c r="W920" i="24"/>
  <c r="U920" i="24" s="1"/>
  <c r="W919" i="24"/>
  <c r="U919" i="24" s="1"/>
  <c r="X919" i="24"/>
  <c r="X918" i="24"/>
  <c r="W918" i="24"/>
  <c r="U918" i="24" s="1"/>
  <c r="W917" i="24"/>
  <c r="U917" i="24" s="1"/>
  <c r="X917" i="24"/>
  <c r="X916" i="24"/>
  <c r="W916" i="24"/>
  <c r="U916" i="24" s="1"/>
  <c r="W915" i="24"/>
  <c r="U915" i="24" s="1"/>
  <c r="X915" i="24"/>
  <c r="X914" i="24"/>
  <c r="W914" i="24"/>
  <c r="U914" i="24" s="1"/>
  <c r="W913" i="24"/>
  <c r="U913" i="24" s="1"/>
  <c r="X913" i="24"/>
  <c r="X912" i="24"/>
  <c r="W912" i="24"/>
  <c r="U912" i="24" s="1"/>
  <c r="W911" i="24"/>
  <c r="U911" i="24" s="1"/>
  <c r="X911" i="24"/>
  <c r="X910" i="24"/>
  <c r="W910" i="24"/>
  <c r="U910" i="24" s="1"/>
  <c r="W909" i="24"/>
  <c r="U909" i="24" s="1"/>
  <c r="X909" i="24"/>
  <c r="X908" i="24"/>
  <c r="W908" i="24"/>
  <c r="U908" i="24" s="1"/>
  <c r="W907" i="24"/>
  <c r="U907" i="24" s="1"/>
  <c r="X907" i="24"/>
  <c r="X906" i="24"/>
  <c r="W906" i="24"/>
  <c r="U906" i="24" s="1"/>
  <c r="W905" i="24"/>
  <c r="U905" i="24" s="1"/>
  <c r="X905" i="24"/>
  <c r="X904" i="24"/>
  <c r="W904" i="24"/>
  <c r="U904" i="24" s="1"/>
  <c r="W903" i="24"/>
  <c r="U903" i="24" s="1"/>
  <c r="X903" i="24"/>
  <c r="X902" i="24"/>
  <c r="W902" i="24"/>
  <c r="U902" i="24" s="1"/>
  <c r="W901" i="24"/>
  <c r="U901" i="24" s="1"/>
  <c r="X901" i="24"/>
  <c r="W900" i="24"/>
  <c r="U900" i="24" s="1"/>
  <c r="X900" i="24"/>
  <c r="W899" i="24"/>
  <c r="U899" i="24" s="1"/>
  <c r="X899" i="24"/>
  <c r="W898" i="24"/>
  <c r="U898" i="24" s="1"/>
  <c r="X898" i="24"/>
  <c r="W897" i="24"/>
  <c r="U897" i="24" s="1"/>
  <c r="X897" i="24"/>
  <c r="W896" i="24"/>
  <c r="U896" i="24" s="1"/>
  <c r="X896" i="24"/>
  <c r="W895" i="24"/>
  <c r="U895" i="24" s="1"/>
  <c r="X895" i="24"/>
  <c r="W894" i="24"/>
  <c r="U894" i="24" s="1"/>
  <c r="X894" i="24"/>
  <c r="W893" i="24"/>
  <c r="U893" i="24" s="1"/>
  <c r="X893" i="24"/>
  <c r="W892" i="24"/>
  <c r="U892" i="24" s="1"/>
  <c r="X892" i="24"/>
  <c r="W891" i="24"/>
  <c r="U891" i="24" s="1"/>
  <c r="X891" i="24"/>
  <c r="W890" i="24"/>
  <c r="U890" i="24" s="1"/>
  <c r="X890" i="24"/>
  <c r="W889" i="24"/>
  <c r="U889" i="24" s="1"/>
  <c r="X889" i="24"/>
  <c r="W888" i="24"/>
  <c r="U888" i="24" s="1"/>
  <c r="X888" i="24"/>
  <c r="W887" i="24"/>
  <c r="U887" i="24" s="1"/>
  <c r="X887" i="24"/>
  <c r="W886" i="24"/>
  <c r="U886" i="24" s="1"/>
  <c r="X886" i="24"/>
  <c r="X885" i="24"/>
  <c r="W885" i="24"/>
  <c r="U885" i="24" s="1"/>
  <c r="W884" i="24"/>
  <c r="U884" i="24" s="1"/>
  <c r="X884" i="24"/>
  <c r="X883" i="24"/>
  <c r="W883" i="24"/>
  <c r="U883" i="24" s="1"/>
  <c r="W882" i="24"/>
  <c r="U882" i="24" s="1"/>
  <c r="X882" i="24"/>
  <c r="X881" i="24"/>
  <c r="W881" i="24"/>
  <c r="U881" i="24" s="1"/>
  <c r="W880" i="24"/>
  <c r="U880" i="24" s="1"/>
  <c r="X880" i="24"/>
  <c r="X879" i="24"/>
  <c r="W879" i="24"/>
  <c r="U879" i="24" s="1"/>
  <c r="W878" i="24"/>
  <c r="U878" i="24" s="1"/>
  <c r="X878" i="24"/>
  <c r="X877" i="24"/>
  <c r="W877" i="24"/>
  <c r="U877" i="24" s="1"/>
  <c r="W876" i="24"/>
  <c r="U876" i="24" s="1"/>
  <c r="X876" i="24"/>
  <c r="X875" i="24"/>
  <c r="W875" i="24"/>
  <c r="U875" i="24" s="1"/>
  <c r="W874" i="24"/>
  <c r="U874" i="24" s="1"/>
  <c r="X874" i="24"/>
  <c r="X873" i="24"/>
  <c r="W873" i="24"/>
  <c r="U873" i="24" s="1"/>
  <c r="W872" i="24"/>
  <c r="U872" i="24" s="1"/>
  <c r="X872" i="24"/>
  <c r="X871" i="24"/>
  <c r="W871" i="24"/>
  <c r="U871" i="24" s="1"/>
  <c r="W870" i="24"/>
  <c r="U870" i="24" s="1"/>
  <c r="X870" i="24"/>
  <c r="X869" i="24"/>
  <c r="W869" i="24"/>
  <c r="U869" i="24" s="1"/>
  <c r="W868" i="24"/>
  <c r="U868" i="24" s="1"/>
  <c r="X868" i="24"/>
  <c r="X867" i="24"/>
  <c r="W867" i="24"/>
  <c r="U867" i="24" s="1"/>
  <c r="W866" i="24"/>
  <c r="U866" i="24" s="1"/>
  <c r="X866" i="24"/>
  <c r="X865" i="24"/>
  <c r="W865" i="24"/>
  <c r="U865" i="24" s="1"/>
  <c r="W864" i="24"/>
  <c r="U864" i="24" s="1"/>
  <c r="X864" i="24"/>
  <c r="X863" i="24"/>
  <c r="W863" i="24"/>
  <c r="U863" i="24" s="1"/>
  <c r="W862" i="24"/>
  <c r="U862" i="24" s="1"/>
  <c r="X862" i="24"/>
  <c r="X861" i="24"/>
  <c r="W861" i="24"/>
  <c r="U861" i="24" s="1"/>
  <c r="W860" i="24"/>
  <c r="U860" i="24" s="1"/>
  <c r="X860" i="24"/>
  <c r="X859" i="24"/>
  <c r="W859" i="24"/>
  <c r="U859" i="24" s="1"/>
  <c r="W858" i="24"/>
  <c r="U858" i="24" s="1"/>
  <c r="X858" i="24"/>
  <c r="X857" i="24"/>
  <c r="W857" i="24"/>
  <c r="U857" i="24" s="1"/>
  <c r="W856" i="24"/>
  <c r="U856" i="24" s="1"/>
  <c r="X856" i="24"/>
  <c r="X855" i="24"/>
  <c r="W855" i="24"/>
  <c r="U855" i="24" s="1"/>
  <c r="W854" i="24"/>
  <c r="U854" i="24" s="1"/>
  <c r="X854" i="24"/>
  <c r="X853" i="24"/>
  <c r="W853" i="24"/>
  <c r="U853" i="24" s="1"/>
  <c r="W852" i="24"/>
  <c r="U852" i="24" s="1"/>
  <c r="X852" i="24"/>
  <c r="X851" i="24"/>
  <c r="W851" i="24"/>
  <c r="U851" i="24" s="1"/>
  <c r="W850" i="24"/>
  <c r="U850" i="24" s="1"/>
  <c r="X850" i="24"/>
  <c r="X849" i="24"/>
  <c r="W849" i="24"/>
  <c r="U849" i="24" s="1"/>
  <c r="W848" i="24"/>
  <c r="U848" i="24" s="1"/>
  <c r="X848" i="24"/>
  <c r="X847" i="24"/>
  <c r="W847" i="24"/>
  <c r="U847" i="24" s="1"/>
  <c r="W846" i="24"/>
  <c r="U846" i="24" s="1"/>
  <c r="X846" i="24"/>
  <c r="W845" i="24"/>
  <c r="U845" i="24" s="1"/>
  <c r="X845" i="24"/>
  <c r="W844" i="24"/>
  <c r="U844" i="24" s="1"/>
  <c r="X844" i="24"/>
  <c r="W843" i="24"/>
  <c r="U843" i="24" s="1"/>
  <c r="X843" i="24"/>
  <c r="W842" i="24"/>
  <c r="U842" i="24" s="1"/>
  <c r="X842" i="24"/>
  <c r="W841" i="24"/>
  <c r="U841" i="24" s="1"/>
  <c r="X841" i="24"/>
  <c r="W840" i="24"/>
  <c r="U840" i="24" s="1"/>
  <c r="X840" i="24"/>
  <c r="W839" i="24"/>
  <c r="U839" i="24" s="1"/>
  <c r="X839" i="24"/>
  <c r="W838" i="24"/>
  <c r="U838" i="24" s="1"/>
  <c r="X838" i="24"/>
  <c r="W837" i="24"/>
  <c r="U837" i="24" s="1"/>
  <c r="X837" i="24"/>
  <c r="W836" i="24"/>
  <c r="U836" i="24" s="1"/>
  <c r="X836" i="24"/>
  <c r="W835" i="24"/>
  <c r="U835" i="24" s="1"/>
  <c r="X835" i="24"/>
  <c r="W834" i="24"/>
  <c r="U834" i="24" s="1"/>
  <c r="X834" i="24"/>
  <c r="W833" i="24"/>
  <c r="U833" i="24" s="1"/>
  <c r="X833" i="24"/>
  <c r="W832" i="24"/>
  <c r="U832" i="24" s="1"/>
  <c r="X832" i="24"/>
  <c r="W831" i="24"/>
  <c r="U831" i="24" s="1"/>
  <c r="X831" i="24"/>
  <c r="X830" i="24"/>
  <c r="W830" i="24"/>
  <c r="U830" i="24" s="1"/>
  <c r="W829" i="24"/>
  <c r="U829" i="24" s="1"/>
  <c r="X829" i="24"/>
  <c r="X828" i="24"/>
  <c r="W828" i="24"/>
  <c r="U828" i="24" s="1"/>
  <c r="W827" i="24"/>
  <c r="U827" i="24" s="1"/>
  <c r="X827" i="24"/>
  <c r="X826" i="24"/>
  <c r="W826" i="24"/>
  <c r="U826" i="24" s="1"/>
  <c r="W825" i="24"/>
  <c r="U825" i="24" s="1"/>
  <c r="X825" i="24"/>
  <c r="X824" i="24"/>
  <c r="W824" i="24"/>
  <c r="U824" i="24" s="1"/>
  <c r="W823" i="24"/>
  <c r="U823" i="24" s="1"/>
  <c r="X823" i="24"/>
  <c r="X822" i="24"/>
  <c r="W822" i="24"/>
  <c r="U822" i="24" s="1"/>
  <c r="W821" i="24"/>
  <c r="U821" i="24" s="1"/>
  <c r="X821" i="24"/>
  <c r="X820" i="24"/>
  <c r="W820" i="24"/>
  <c r="U820" i="24" s="1"/>
  <c r="W819" i="24"/>
  <c r="U819" i="24" s="1"/>
  <c r="X819" i="24"/>
  <c r="X818" i="24"/>
  <c r="W818" i="24"/>
  <c r="U818" i="24" s="1"/>
  <c r="W817" i="24"/>
  <c r="U817" i="24" s="1"/>
  <c r="X817" i="24"/>
  <c r="X816" i="24"/>
  <c r="W816" i="24"/>
  <c r="U816" i="24" s="1"/>
  <c r="W815" i="24"/>
  <c r="U815" i="24" s="1"/>
  <c r="X815" i="24"/>
  <c r="X814" i="24"/>
  <c r="W814" i="24"/>
  <c r="U814" i="24" s="1"/>
  <c r="W813" i="24"/>
  <c r="U813" i="24" s="1"/>
  <c r="X813" i="24"/>
  <c r="X812" i="24"/>
  <c r="W812" i="24"/>
  <c r="U812" i="24" s="1"/>
  <c r="W811" i="24"/>
  <c r="U811" i="24" s="1"/>
  <c r="X811" i="24"/>
  <c r="X810" i="24"/>
  <c r="W810" i="24"/>
  <c r="U810" i="24" s="1"/>
  <c r="W809" i="24"/>
  <c r="U809" i="24" s="1"/>
  <c r="X809" i="24"/>
  <c r="X808" i="24"/>
  <c r="W808" i="24"/>
  <c r="U808" i="24" s="1"/>
  <c r="W807" i="24"/>
  <c r="U807" i="24" s="1"/>
  <c r="X807" i="24"/>
  <c r="X806" i="24"/>
  <c r="W806" i="24"/>
  <c r="U806" i="24" s="1"/>
  <c r="W805" i="24"/>
  <c r="U805" i="24" s="1"/>
  <c r="X805" i="24"/>
  <c r="X804" i="24"/>
  <c r="W804" i="24"/>
  <c r="U804" i="24" s="1"/>
  <c r="W803" i="24"/>
  <c r="U803" i="24" s="1"/>
  <c r="X803" i="24"/>
  <c r="X802" i="24"/>
  <c r="W802" i="24"/>
  <c r="U802" i="24" s="1"/>
  <c r="W801" i="24"/>
  <c r="U801" i="24" s="1"/>
  <c r="X801" i="24"/>
  <c r="X800" i="24"/>
  <c r="W800" i="24"/>
  <c r="U800" i="24" s="1"/>
  <c r="W799" i="24"/>
  <c r="U799" i="24" s="1"/>
  <c r="X799" i="24"/>
  <c r="X798" i="24"/>
  <c r="W798" i="24"/>
  <c r="U798" i="24" s="1"/>
  <c r="W797" i="24"/>
  <c r="U797" i="24" s="1"/>
  <c r="X797" i="24"/>
  <c r="X796" i="24"/>
  <c r="W796" i="24"/>
  <c r="U796" i="24" s="1"/>
  <c r="W795" i="24"/>
  <c r="U795" i="24" s="1"/>
  <c r="X795" i="24"/>
  <c r="X794" i="24"/>
  <c r="W794" i="24"/>
  <c r="U794" i="24" s="1"/>
  <c r="W793" i="24"/>
  <c r="U793" i="24" s="1"/>
  <c r="X793" i="24"/>
  <c r="X792" i="24"/>
  <c r="W792" i="24"/>
  <c r="U792" i="24" s="1"/>
  <c r="W791" i="24"/>
  <c r="U791" i="24" s="1"/>
  <c r="X791" i="24"/>
  <c r="W790" i="24"/>
  <c r="U790" i="24" s="1"/>
  <c r="X790" i="24"/>
  <c r="W789" i="24"/>
  <c r="U789" i="24" s="1"/>
  <c r="X789" i="24"/>
  <c r="W788" i="24"/>
  <c r="U788" i="24" s="1"/>
  <c r="X788" i="24"/>
  <c r="W787" i="24"/>
  <c r="U787" i="24" s="1"/>
  <c r="X787" i="24"/>
  <c r="W786" i="24"/>
  <c r="U786" i="24" s="1"/>
  <c r="X786" i="24"/>
  <c r="W785" i="24"/>
  <c r="U785" i="24" s="1"/>
  <c r="X785" i="24"/>
  <c r="W784" i="24"/>
  <c r="U784" i="24" s="1"/>
  <c r="X784" i="24"/>
  <c r="W783" i="24"/>
  <c r="U783" i="24" s="1"/>
  <c r="X783" i="24"/>
  <c r="W782" i="24"/>
  <c r="U782" i="24" s="1"/>
  <c r="X782" i="24"/>
  <c r="W781" i="24"/>
  <c r="U781" i="24" s="1"/>
  <c r="X781" i="24"/>
  <c r="W780" i="24"/>
  <c r="U780" i="24" s="1"/>
  <c r="X780" i="24"/>
  <c r="W779" i="24"/>
  <c r="U779" i="24" s="1"/>
  <c r="X779" i="24"/>
  <c r="W778" i="24"/>
  <c r="U778" i="24" s="1"/>
  <c r="X778" i="24"/>
  <c r="W777" i="24"/>
  <c r="U777" i="24" s="1"/>
  <c r="X777" i="24"/>
  <c r="W776" i="24"/>
  <c r="U776" i="24" s="1"/>
  <c r="X776" i="24"/>
  <c r="X775" i="24"/>
  <c r="W775" i="24"/>
  <c r="U775" i="24" s="1"/>
  <c r="W774" i="24"/>
  <c r="U774" i="24" s="1"/>
  <c r="X774" i="24"/>
  <c r="X773" i="24"/>
  <c r="W773" i="24"/>
  <c r="U773" i="24" s="1"/>
  <c r="W772" i="24"/>
  <c r="U772" i="24" s="1"/>
  <c r="X772" i="24"/>
  <c r="X771" i="24"/>
  <c r="W771" i="24"/>
  <c r="U771" i="24" s="1"/>
  <c r="W770" i="24"/>
  <c r="U770" i="24" s="1"/>
  <c r="X770" i="24"/>
  <c r="X769" i="24"/>
  <c r="W769" i="24"/>
  <c r="U769" i="24" s="1"/>
  <c r="W768" i="24"/>
  <c r="U768" i="24" s="1"/>
  <c r="X768" i="24"/>
  <c r="X767" i="24"/>
  <c r="W767" i="24"/>
  <c r="U767" i="24" s="1"/>
  <c r="W766" i="24"/>
  <c r="U766" i="24" s="1"/>
  <c r="X766" i="24"/>
  <c r="X765" i="24"/>
  <c r="W765" i="24"/>
  <c r="U765" i="24" s="1"/>
  <c r="W764" i="24"/>
  <c r="U764" i="24" s="1"/>
  <c r="X764" i="24"/>
  <c r="X763" i="24"/>
  <c r="W763" i="24"/>
  <c r="U763" i="24" s="1"/>
  <c r="W762" i="24"/>
  <c r="U762" i="24" s="1"/>
  <c r="X762" i="24"/>
  <c r="X761" i="24"/>
  <c r="W761" i="24"/>
  <c r="U761" i="24" s="1"/>
  <c r="W760" i="24"/>
  <c r="U760" i="24" s="1"/>
  <c r="X760" i="24"/>
  <c r="X759" i="24"/>
  <c r="W759" i="24"/>
  <c r="U759" i="24" s="1"/>
  <c r="W758" i="24"/>
  <c r="U758" i="24" s="1"/>
  <c r="X758" i="24"/>
  <c r="X757" i="24"/>
  <c r="W757" i="24"/>
  <c r="U757" i="24" s="1"/>
  <c r="W756" i="24"/>
  <c r="U756" i="24" s="1"/>
  <c r="X756" i="24"/>
  <c r="X755" i="24"/>
  <c r="W755" i="24"/>
  <c r="U755" i="24" s="1"/>
  <c r="W754" i="24"/>
  <c r="U754" i="24" s="1"/>
  <c r="X754" i="24"/>
  <c r="X753" i="24"/>
  <c r="W753" i="24"/>
  <c r="U753" i="24" s="1"/>
  <c r="W752" i="24"/>
  <c r="U752" i="24" s="1"/>
  <c r="X752" i="24"/>
  <c r="X751" i="24"/>
  <c r="W751" i="24"/>
  <c r="U751" i="24" s="1"/>
  <c r="W750" i="24"/>
  <c r="U750" i="24" s="1"/>
  <c r="X750" i="24"/>
  <c r="X749" i="24"/>
  <c r="W749" i="24"/>
  <c r="U749" i="24" s="1"/>
  <c r="W748" i="24"/>
  <c r="U748" i="24" s="1"/>
  <c r="X748" i="24"/>
  <c r="X747" i="24"/>
  <c r="W747" i="24"/>
  <c r="U747" i="24" s="1"/>
  <c r="W746" i="24"/>
  <c r="U746" i="24" s="1"/>
  <c r="X746" i="24"/>
  <c r="X745" i="24"/>
  <c r="W745" i="24"/>
  <c r="U745" i="24" s="1"/>
  <c r="W744" i="24"/>
  <c r="U744" i="24" s="1"/>
  <c r="X744" i="24"/>
  <c r="X743" i="24"/>
  <c r="W743" i="24"/>
  <c r="U743" i="24" s="1"/>
  <c r="W742" i="24"/>
  <c r="U742" i="24" s="1"/>
  <c r="X742" i="24"/>
  <c r="X741" i="24"/>
  <c r="W741" i="24"/>
  <c r="U741" i="24" s="1"/>
  <c r="W740" i="24"/>
  <c r="U740" i="24" s="1"/>
  <c r="X740" i="24"/>
  <c r="X739" i="24"/>
  <c r="W739" i="24"/>
  <c r="U739" i="24" s="1"/>
  <c r="W738" i="24"/>
  <c r="U738" i="24" s="1"/>
  <c r="X738" i="24"/>
  <c r="X737" i="24"/>
  <c r="W737" i="24"/>
  <c r="U737" i="24" s="1"/>
  <c r="W736" i="24"/>
  <c r="U736" i="24" s="1"/>
  <c r="X736" i="24"/>
  <c r="X735" i="24"/>
  <c r="W735" i="24"/>
  <c r="U735" i="24" s="1"/>
  <c r="W734" i="24"/>
  <c r="U734" i="24" s="1"/>
  <c r="X734" i="24"/>
  <c r="X733" i="24"/>
  <c r="W733" i="24"/>
  <c r="U733" i="24" s="1"/>
  <c r="W732" i="24"/>
  <c r="U732" i="24" s="1"/>
  <c r="X732" i="24"/>
  <c r="X731" i="24"/>
  <c r="W731" i="24"/>
  <c r="U731" i="24" s="1"/>
  <c r="W730" i="24"/>
  <c r="U730" i="24" s="1"/>
  <c r="X730" i="24"/>
  <c r="X729" i="24"/>
  <c r="W729" i="24"/>
  <c r="U729" i="24" s="1"/>
  <c r="W728" i="24"/>
  <c r="U728" i="24" s="1"/>
  <c r="X728" i="24"/>
  <c r="X727" i="24"/>
  <c r="W727" i="24"/>
  <c r="U727" i="24" s="1"/>
  <c r="W726" i="24"/>
  <c r="U726" i="24" s="1"/>
  <c r="X726" i="24"/>
  <c r="W725" i="24"/>
  <c r="U725" i="24" s="1"/>
  <c r="X725" i="24"/>
  <c r="W724" i="24"/>
  <c r="U724" i="24" s="1"/>
  <c r="X724" i="24"/>
  <c r="W723" i="24"/>
  <c r="U723" i="24" s="1"/>
  <c r="X723" i="24"/>
  <c r="W722" i="24"/>
  <c r="U722" i="24" s="1"/>
  <c r="X722" i="24"/>
  <c r="W721" i="24"/>
  <c r="U721" i="24" s="1"/>
  <c r="X721" i="24"/>
  <c r="W720" i="24"/>
  <c r="U720" i="24" s="1"/>
  <c r="X720" i="24"/>
  <c r="W719" i="24"/>
  <c r="U719" i="24" s="1"/>
  <c r="X719" i="24"/>
  <c r="W718" i="24"/>
  <c r="U718" i="24" s="1"/>
  <c r="X718" i="24"/>
  <c r="W717" i="24"/>
  <c r="U717" i="24" s="1"/>
  <c r="X717" i="24"/>
  <c r="W716" i="24"/>
  <c r="U716" i="24" s="1"/>
  <c r="X716" i="24"/>
  <c r="W715" i="24"/>
  <c r="U715" i="24" s="1"/>
  <c r="X715" i="24"/>
  <c r="W714" i="24"/>
  <c r="U714" i="24" s="1"/>
  <c r="X714" i="24"/>
  <c r="W713" i="24"/>
  <c r="U713" i="24" s="1"/>
  <c r="X713" i="24"/>
  <c r="W712" i="24"/>
  <c r="U712" i="24" s="1"/>
  <c r="X712" i="24"/>
  <c r="W711" i="24"/>
  <c r="U711" i="24" s="1"/>
  <c r="X711" i="24"/>
  <c r="X710" i="24"/>
  <c r="W710" i="24"/>
  <c r="U710" i="24" s="1"/>
  <c r="W709" i="24"/>
  <c r="U709" i="24" s="1"/>
  <c r="X709" i="24"/>
  <c r="X708" i="24"/>
  <c r="W708" i="24"/>
  <c r="U708" i="24" s="1"/>
  <c r="W707" i="24"/>
  <c r="U707" i="24" s="1"/>
  <c r="X707" i="24"/>
  <c r="X706" i="24"/>
  <c r="W706" i="24"/>
  <c r="U706" i="24" s="1"/>
  <c r="W705" i="24"/>
  <c r="U705" i="24" s="1"/>
  <c r="X705" i="24"/>
  <c r="X704" i="24"/>
  <c r="W704" i="24"/>
  <c r="U704" i="24" s="1"/>
  <c r="W703" i="24"/>
  <c r="U703" i="24" s="1"/>
  <c r="X703" i="24"/>
  <c r="X702" i="24"/>
  <c r="W702" i="24"/>
  <c r="U702" i="24" s="1"/>
  <c r="W701" i="24"/>
  <c r="U701" i="24" s="1"/>
  <c r="X701" i="24"/>
  <c r="X700" i="24"/>
  <c r="W700" i="24"/>
  <c r="U700" i="24" s="1"/>
  <c r="W699" i="24"/>
  <c r="U699" i="24" s="1"/>
  <c r="X699" i="24"/>
  <c r="X698" i="24"/>
  <c r="W698" i="24"/>
  <c r="U698" i="24" s="1"/>
  <c r="W697" i="24"/>
  <c r="U697" i="24" s="1"/>
  <c r="X697" i="24"/>
  <c r="X696" i="24"/>
  <c r="W696" i="24"/>
  <c r="U696" i="24" s="1"/>
  <c r="W695" i="24"/>
  <c r="U695" i="24" s="1"/>
  <c r="X695" i="24"/>
  <c r="X694" i="24"/>
  <c r="W694" i="24"/>
  <c r="U694" i="24" s="1"/>
  <c r="W693" i="24"/>
  <c r="U693" i="24" s="1"/>
  <c r="X693" i="24"/>
  <c r="X692" i="24"/>
  <c r="W692" i="24"/>
  <c r="U692" i="24" s="1"/>
  <c r="W691" i="24"/>
  <c r="U691" i="24" s="1"/>
  <c r="X691" i="24"/>
  <c r="X690" i="24"/>
  <c r="W690" i="24"/>
  <c r="U690" i="24" s="1"/>
  <c r="W689" i="24"/>
  <c r="U689" i="24" s="1"/>
  <c r="X689" i="24"/>
  <c r="X688" i="24"/>
  <c r="W688" i="24"/>
  <c r="U688" i="24" s="1"/>
  <c r="W687" i="24"/>
  <c r="U687" i="24" s="1"/>
  <c r="X687" i="24"/>
  <c r="X686" i="24"/>
  <c r="W686" i="24"/>
  <c r="U686" i="24" s="1"/>
  <c r="W685" i="24"/>
  <c r="U685" i="24" s="1"/>
  <c r="X685" i="24"/>
  <c r="X684" i="24"/>
  <c r="W684" i="24"/>
  <c r="U684" i="24" s="1"/>
  <c r="W683" i="24"/>
  <c r="U683" i="24" s="1"/>
  <c r="X683" i="24"/>
  <c r="X682" i="24"/>
  <c r="W682" i="24"/>
  <c r="U682" i="24" s="1"/>
  <c r="W681" i="24"/>
  <c r="U681" i="24" s="1"/>
  <c r="X681" i="24"/>
  <c r="X680" i="24"/>
  <c r="W680" i="24"/>
  <c r="U680" i="24" s="1"/>
  <c r="W679" i="24"/>
  <c r="U679" i="24" s="1"/>
  <c r="X679" i="24"/>
  <c r="X678" i="24"/>
  <c r="W678" i="24"/>
  <c r="U678" i="24" s="1"/>
  <c r="W677" i="24"/>
  <c r="U677" i="24" s="1"/>
  <c r="X677" i="24"/>
  <c r="X676" i="24"/>
  <c r="W676" i="24"/>
  <c r="U676" i="24" s="1"/>
  <c r="W675" i="24"/>
  <c r="U675" i="24" s="1"/>
  <c r="X675" i="24"/>
  <c r="X674" i="24"/>
  <c r="W674" i="24"/>
  <c r="U674" i="24" s="1"/>
  <c r="W673" i="24"/>
  <c r="U673" i="24" s="1"/>
  <c r="X673" i="24"/>
  <c r="X672" i="24"/>
  <c r="W672" i="24"/>
  <c r="U672" i="24" s="1"/>
  <c r="W671" i="24"/>
  <c r="U671" i="24" s="1"/>
  <c r="X671" i="24"/>
  <c r="X670" i="24"/>
  <c r="W670" i="24"/>
  <c r="U670" i="24" s="1"/>
  <c r="W669" i="24"/>
  <c r="U669" i="24" s="1"/>
  <c r="X669" i="24"/>
  <c r="X668" i="24"/>
  <c r="W668" i="24"/>
  <c r="U668" i="24" s="1"/>
  <c r="W667" i="24"/>
  <c r="U667" i="24" s="1"/>
  <c r="X667" i="24"/>
  <c r="X666" i="24"/>
  <c r="W666" i="24"/>
  <c r="U666" i="24" s="1"/>
  <c r="W665" i="24"/>
  <c r="U665" i="24" s="1"/>
  <c r="X665" i="24"/>
  <c r="X664" i="24"/>
  <c r="W664" i="24"/>
  <c r="U664" i="24" s="1"/>
  <c r="W663" i="24"/>
  <c r="U663" i="24" s="1"/>
  <c r="X663" i="24"/>
  <c r="X662" i="24"/>
  <c r="W662" i="24"/>
  <c r="U662" i="24" s="1"/>
  <c r="W661" i="24"/>
  <c r="U661" i="24" s="1"/>
  <c r="X661" i="24"/>
  <c r="W660" i="24"/>
  <c r="U660" i="24" s="1"/>
  <c r="X660" i="24"/>
  <c r="W659" i="24"/>
  <c r="U659" i="24" s="1"/>
  <c r="X659" i="24"/>
  <c r="W658" i="24"/>
  <c r="U658" i="24" s="1"/>
  <c r="X658" i="24"/>
  <c r="W657" i="24"/>
  <c r="U657" i="24" s="1"/>
  <c r="X657" i="24"/>
  <c r="W656" i="24"/>
  <c r="U656" i="24" s="1"/>
  <c r="X656" i="24"/>
  <c r="W655" i="24"/>
  <c r="U655" i="24" s="1"/>
  <c r="X655" i="24"/>
  <c r="W654" i="24"/>
  <c r="U654" i="24" s="1"/>
  <c r="X654" i="24"/>
  <c r="W653" i="24"/>
  <c r="U653" i="24" s="1"/>
  <c r="X653" i="24"/>
  <c r="W652" i="24"/>
  <c r="U652" i="24" s="1"/>
  <c r="X652" i="24"/>
  <c r="W651" i="24"/>
  <c r="U651" i="24" s="1"/>
  <c r="X651" i="24"/>
  <c r="W650" i="24"/>
  <c r="U650" i="24" s="1"/>
  <c r="X650" i="24"/>
  <c r="W649" i="24"/>
  <c r="U649" i="24" s="1"/>
  <c r="X649" i="24"/>
  <c r="W648" i="24"/>
  <c r="U648" i="24" s="1"/>
  <c r="X648" i="24"/>
  <c r="W647" i="24"/>
  <c r="U647" i="24" s="1"/>
  <c r="X647" i="24"/>
  <c r="W646" i="24"/>
  <c r="U646" i="24" s="1"/>
  <c r="X646" i="24"/>
  <c r="X645" i="24"/>
  <c r="W645" i="24"/>
  <c r="U645" i="24" s="1"/>
  <c r="W644" i="24"/>
  <c r="U644" i="24" s="1"/>
  <c r="X644" i="24"/>
  <c r="X643" i="24"/>
  <c r="W643" i="24"/>
  <c r="U643" i="24" s="1"/>
  <c r="W642" i="24"/>
  <c r="U642" i="24" s="1"/>
  <c r="X642" i="24"/>
  <c r="X641" i="24"/>
  <c r="W641" i="24"/>
  <c r="U641" i="24" s="1"/>
  <c r="W640" i="24"/>
  <c r="U640" i="24" s="1"/>
  <c r="X640" i="24"/>
  <c r="X639" i="24"/>
  <c r="W639" i="24"/>
  <c r="U639" i="24" s="1"/>
  <c r="W638" i="24"/>
  <c r="U638" i="24" s="1"/>
  <c r="X638" i="24"/>
  <c r="X637" i="24"/>
  <c r="W637" i="24"/>
  <c r="U637" i="24" s="1"/>
  <c r="W636" i="24"/>
  <c r="U636" i="24" s="1"/>
  <c r="X636" i="24"/>
  <c r="X635" i="24"/>
  <c r="W635" i="24"/>
  <c r="U635" i="24" s="1"/>
  <c r="W634" i="24"/>
  <c r="U634" i="24" s="1"/>
  <c r="X634" i="24"/>
  <c r="X633" i="24"/>
  <c r="W633" i="24"/>
  <c r="U633" i="24" s="1"/>
  <c r="W632" i="24"/>
  <c r="U632" i="24" s="1"/>
  <c r="X632" i="24"/>
  <c r="X631" i="24"/>
  <c r="W631" i="24"/>
  <c r="U631" i="24" s="1"/>
  <c r="W630" i="24"/>
  <c r="U630" i="24" s="1"/>
  <c r="X630" i="24"/>
  <c r="X629" i="24"/>
  <c r="W629" i="24"/>
  <c r="U629" i="24" s="1"/>
  <c r="W628" i="24"/>
  <c r="U628" i="24" s="1"/>
  <c r="X628" i="24"/>
  <c r="X627" i="24"/>
  <c r="W627" i="24"/>
  <c r="U627" i="24" s="1"/>
  <c r="W626" i="24"/>
  <c r="U626" i="24" s="1"/>
  <c r="X626" i="24"/>
  <c r="X625" i="24"/>
  <c r="W625" i="24"/>
  <c r="U625" i="24" s="1"/>
  <c r="W624" i="24"/>
  <c r="U624" i="24" s="1"/>
  <c r="X624" i="24"/>
  <c r="X623" i="24"/>
  <c r="W623" i="24"/>
  <c r="U623" i="24" s="1"/>
  <c r="W622" i="24"/>
  <c r="U622" i="24" s="1"/>
  <c r="X622" i="24"/>
  <c r="X621" i="24"/>
  <c r="W621" i="24"/>
  <c r="U621" i="24" s="1"/>
  <c r="W620" i="24"/>
  <c r="U620" i="24" s="1"/>
  <c r="X620" i="24"/>
  <c r="X619" i="24"/>
  <c r="W619" i="24"/>
  <c r="U619" i="24" s="1"/>
  <c r="W618" i="24"/>
  <c r="U618" i="24" s="1"/>
  <c r="X618" i="24"/>
  <c r="X617" i="24"/>
  <c r="W617" i="24"/>
  <c r="U617" i="24" s="1"/>
  <c r="W616" i="24"/>
  <c r="U616" i="24" s="1"/>
  <c r="X616" i="24"/>
  <c r="X615" i="24"/>
  <c r="W615" i="24"/>
  <c r="U615" i="24" s="1"/>
  <c r="W614" i="24"/>
  <c r="U614" i="24" s="1"/>
  <c r="X614" i="24"/>
  <c r="X613" i="24"/>
  <c r="W613" i="24"/>
  <c r="U613" i="24" s="1"/>
  <c r="W612" i="24"/>
  <c r="U612" i="24" s="1"/>
  <c r="X612" i="24"/>
  <c r="X611" i="24"/>
  <c r="W611" i="24"/>
  <c r="U611" i="24" s="1"/>
  <c r="W610" i="24"/>
  <c r="U610" i="24" s="1"/>
  <c r="X610" i="24"/>
  <c r="X609" i="24"/>
  <c r="W609" i="24"/>
  <c r="U609" i="24" s="1"/>
  <c r="W608" i="24"/>
  <c r="U608" i="24" s="1"/>
  <c r="X608" i="24"/>
  <c r="X607" i="24"/>
  <c r="W607" i="24"/>
  <c r="U607" i="24" s="1"/>
  <c r="W606" i="24"/>
  <c r="U606" i="24" s="1"/>
  <c r="X606" i="24"/>
  <c r="W605" i="24"/>
  <c r="U605" i="24" s="1"/>
  <c r="X605" i="24"/>
  <c r="W604" i="24"/>
  <c r="U604" i="24" s="1"/>
  <c r="X604" i="24"/>
  <c r="W603" i="24"/>
  <c r="U603" i="24" s="1"/>
  <c r="X603" i="24"/>
  <c r="W602" i="24"/>
  <c r="U602" i="24" s="1"/>
  <c r="X602" i="24"/>
  <c r="W601" i="24"/>
  <c r="U601" i="24" s="1"/>
  <c r="X601" i="24"/>
  <c r="W600" i="24"/>
  <c r="U600" i="24" s="1"/>
  <c r="X600" i="24"/>
  <c r="W599" i="24"/>
  <c r="U599" i="24" s="1"/>
  <c r="X599" i="24"/>
  <c r="W598" i="24"/>
  <c r="U598" i="24" s="1"/>
  <c r="X598" i="24"/>
  <c r="W597" i="24"/>
  <c r="U597" i="24" s="1"/>
  <c r="X597" i="24"/>
  <c r="X596" i="24"/>
  <c r="W596" i="24"/>
  <c r="U596" i="24" s="1"/>
  <c r="X595" i="24"/>
  <c r="W595" i="24"/>
  <c r="U595" i="24" s="1"/>
  <c r="X594" i="24"/>
  <c r="W594" i="24"/>
  <c r="U594" i="24" s="1"/>
  <c r="X593" i="24"/>
  <c r="W593" i="24"/>
  <c r="U593" i="24" s="1"/>
  <c r="X592" i="24"/>
  <c r="W592" i="24"/>
  <c r="U592" i="24" s="1"/>
  <c r="X591" i="24"/>
  <c r="W591" i="24"/>
  <c r="U591" i="24" s="1"/>
  <c r="W590" i="24"/>
  <c r="U590" i="24" s="1"/>
  <c r="X590" i="24"/>
  <c r="X589" i="24"/>
  <c r="W589" i="24"/>
  <c r="U589" i="24" s="1"/>
  <c r="W588" i="24"/>
  <c r="U588" i="24" s="1"/>
  <c r="X588" i="24"/>
  <c r="X587" i="24"/>
  <c r="W587" i="24"/>
  <c r="U587" i="24" s="1"/>
  <c r="W586" i="24"/>
  <c r="U586" i="24" s="1"/>
  <c r="X586" i="24"/>
  <c r="X585" i="24"/>
  <c r="W585" i="24"/>
  <c r="U585" i="24" s="1"/>
  <c r="W584" i="24"/>
  <c r="U584" i="24" s="1"/>
  <c r="X584" i="24"/>
  <c r="X583" i="24"/>
  <c r="W583" i="24"/>
  <c r="U583" i="24" s="1"/>
  <c r="W582" i="24"/>
  <c r="U582" i="24" s="1"/>
  <c r="X582" i="24"/>
  <c r="X581" i="24"/>
  <c r="W581" i="24"/>
  <c r="U581" i="24" s="1"/>
  <c r="W580" i="24"/>
  <c r="U580" i="24" s="1"/>
  <c r="X580" i="24"/>
  <c r="X579" i="24"/>
  <c r="W579" i="24"/>
  <c r="U579" i="24" s="1"/>
  <c r="W578" i="24"/>
  <c r="U578" i="24" s="1"/>
  <c r="X578" i="24"/>
  <c r="X577" i="24"/>
  <c r="W577" i="24"/>
  <c r="U577" i="24" s="1"/>
  <c r="W576" i="24"/>
  <c r="U576" i="24" s="1"/>
  <c r="X576" i="24"/>
  <c r="X575" i="24"/>
  <c r="W575" i="24"/>
  <c r="U575" i="24" s="1"/>
  <c r="W574" i="24"/>
  <c r="U574" i="24" s="1"/>
  <c r="X574" i="24"/>
  <c r="X573" i="24"/>
  <c r="W573" i="24"/>
  <c r="U573" i="24" s="1"/>
  <c r="W572" i="24"/>
  <c r="U572" i="24" s="1"/>
  <c r="X572" i="24"/>
  <c r="X571" i="24"/>
  <c r="W571" i="24"/>
  <c r="U571" i="24" s="1"/>
  <c r="W570" i="24"/>
  <c r="U570" i="24" s="1"/>
  <c r="X570" i="24"/>
  <c r="X569" i="24"/>
  <c r="W569" i="24"/>
  <c r="U569" i="24" s="1"/>
  <c r="W568" i="24"/>
  <c r="U568" i="24" s="1"/>
  <c r="X568" i="24"/>
  <c r="X567" i="24"/>
  <c r="W567" i="24"/>
  <c r="U567" i="24" s="1"/>
  <c r="W566" i="24"/>
  <c r="U566" i="24" s="1"/>
  <c r="X566" i="24"/>
  <c r="X565" i="24"/>
  <c r="W565" i="24"/>
  <c r="U565" i="24" s="1"/>
  <c r="W564" i="24"/>
  <c r="U564" i="24" s="1"/>
  <c r="X564" i="24"/>
  <c r="X563" i="24"/>
  <c r="W563" i="24"/>
  <c r="U563" i="24" s="1"/>
  <c r="W562" i="24"/>
  <c r="U562" i="24" s="1"/>
  <c r="X562" i="24"/>
  <c r="X561" i="24"/>
  <c r="W561" i="24"/>
  <c r="U561" i="24" s="1"/>
  <c r="W560" i="24"/>
  <c r="U560" i="24" s="1"/>
  <c r="X560" i="24"/>
  <c r="X559" i="24"/>
  <c r="W559" i="24"/>
  <c r="U559" i="24" s="1"/>
  <c r="W558" i="24"/>
  <c r="U558" i="24" s="1"/>
  <c r="X558" i="24"/>
  <c r="X557" i="24"/>
  <c r="W557" i="24"/>
  <c r="U557" i="24" s="1"/>
  <c r="W556" i="24"/>
  <c r="U556" i="24" s="1"/>
  <c r="X556" i="24"/>
  <c r="X555" i="24"/>
  <c r="W555" i="24"/>
  <c r="U555" i="24" s="1"/>
  <c r="W554" i="24"/>
  <c r="U554" i="24" s="1"/>
  <c r="X554" i="24"/>
  <c r="X553" i="24"/>
  <c r="W553" i="24"/>
  <c r="U553" i="24" s="1"/>
  <c r="W552" i="24"/>
  <c r="U552" i="24" s="1"/>
  <c r="X552" i="24"/>
  <c r="X551" i="24"/>
  <c r="W551" i="24"/>
  <c r="U551" i="24" s="1"/>
  <c r="X550" i="24"/>
  <c r="W550" i="24"/>
  <c r="U550" i="24" s="1"/>
  <c r="X549" i="24"/>
  <c r="W549" i="24"/>
  <c r="U549" i="24" s="1"/>
  <c r="X548" i="24"/>
  <c r="W548" i="24"/>
  <c r="U548" i="24" s="1"/>
  <c r="X547" i="24"/>
  <c r="W547" i="24"/>
  <c r="U547" i="24" s="1"/>
  <c r="X546" i="24"/>
  <c r="W546" i="24"/>
  <c r="U546" i="24" s="1"/>
  <c r="X545" i="24"/>
  <c r="W545" i="24"/>
  <c r="U545" i="24" s="1"/>
  <c r="X544" i="24"/>
  <c r="W544" i="24"/>
  <c r="U544" i="24" s="1"/>
  <c r="X543" i="24"/>
  <c r="W543" i="24"/>
  <c r="U543" i="24" s="1"/>
  <c r="X542" i="24"/>
  <c r="W542" i="24"/>
  <c r="U542" i="24" s="1"/>
  <c r="X541" i="24"/>
  <c r="W541" i="24"/>
  <c r="U541" i="24" s="1"/>
  <c r="X540" i="24"/>
  <c r="W540" i="24"/>
  <c r="U540" i="24" s="1"/>
  <c r="X539" i="24"/>
  <c r="W539" i="24"/>
  <c r="U539" i="24" s="1"/>
  <c r="X538" i="24"/>
  <c r="W538" i="24"/>
  <c r="U538" i="24" s="1"/>
  <c r="X537" i="24"/>
  <c r="W537" i="24"/>
  <c r="U537" i="24" s="1"/>
  <c r="X536" i="24"/>
  <c r="W536" i="24"/>
  <c r="U536" i="24" s="1"/>
  <c r="W535" i="24"/>
  <c r="U535" i="24" s="1"/>
  <c r="X535" i="24"/>
  <c r="X534" i="24"/>
  <c r="W534" i="24"/>
  <c r="U534" i="24" s="1"/>
  <c r="W533" i="24"/>
  <c r="U533" i="24" s="1"/>
  <c r="X533" i="24"/>
  <c r="X532" i="24"/>
  <c r="W532" i="24"/>
  <c r="U532" i="24" s="1"/>
  <c r="W531" i="24"/>
  <c r="U531" i="24" s="1"/>
  <c r="X531" i="24"/>
  <c r="X530" i="24"/>
  <c r="W530" i="24"/>
  <c r="U530" i="24" s="1"/>
  <c r="W529" i="24"/>
  <c r="U529" i="24" s="1"/>
  <c r="X529" i="24"/>
  <c r="X528" i="24"/>
  <c r="W528" i="24"/>
  <c r="U528" i="24" s="1"/>
  <c r="W527" i="24"/>
  <c r="U527" i="24" s="1"/>
  <c r="X527" i="24"/>
  <c r="X526" i="24"/>
  <c r="W526" i="24"/>
  <c r="U526" i="24" s="1"/>
  <c r="W525" i="24"/>
  <c r="U525" i="24" s="1"/>
  <c r="X525" i="24"/>
  <c r="X524" i="24"/>
  <c r="W524" i="24"/>
  <c r="U524" i="24" s="1"/>
  <c r="W523" i="24"/>
  <c r="U523" i="24" s="1"/>
  <c r="X523" i="24"/>
  <c r="X522" i="24"/>
  <c r="W522" i="24"/>
  <c r="U522" i="24" s="1"/>
  <c r="W521" i="24"/>
  <c r="U521" i="24" s="1"/>
  <c r="X521" i="24"/>
  <c r="X520" i="24"/>
  <c r="W520" i="24"/>
  <c r="U520" i="24" s="1"/>
  <c r="W519" i="24"/>
  <c r="U519" i="24" s="1"/>
  <c r="X519" i="24"/>
  <c r="X518" i="24"/>
  <c r="W518" i="24"/>
  <c r="U518" i="24" s="1"/>
  <c r="W517" i="24"/>
  <c r="U517" i="24" s="1"/>
  <c r="X517" i="24"/>
  <c r="X516" i="24"/>
  <c r="W516" i="24"/>
  <c r="U516" i="24" s="1"/>
  <c r="X515" i="24"/>
  <c r="W515" i="24"/>
  <c r="U515" i="24" s="1"/>
  <c r="X514" i="24"/>
  <c r="W514" i="24"/>
  <c r="U514" i="24" s="1"/>
  <c r="X513" i="24"/>
  <c r="W513" i="24"/>
  <c r="U513" i="24" s="1"/>
  <c r="X512" i="24"/>
  <c r="W512" i="24"/>
  <c r="U512" i="24" s="1"/>
  <c r="X511" i="24"/>
  <c r="W511" i="24"/>
  <c r="U511" i="24" s="1"/>
  <c r="X510" i="24"/>
  <c r="W510" i="24"/>
  <c r="U510" i="24" s="1"/>
  <c r="X509" i="24"/>
  <c r="W509" i="24"/>
  <c r="U509" i="24" s="1"/>
  <c r="X508" i="24"/>
  <c r="W508" i="24"/>
  <c r="U508" i="24" s="1"/>
  <c r="X507" i="24"/>
  <c r="W507" i="24"/>
  <c r="U507" i="24" s="1"/>
  <c r="X506" i="24"/>
  <c r="W506" i="24"/>
  <c r="U506" i="24" s="1"/>
  <c r="X505" i="24"/>
  <c r="W505" i="24"/>
  <c r="U505" i="24" s="1"/>
  <c r="X504" i="24"/>
  <c r="W504" i="24"/>
  <c r="U504" i="24" s="1"/>
  <c r="X503" i="24"/>
  <c r="W503" i="24"/>
  <c r="U503" i="24" s="1"/>
  <c r="X502" i="24"/>
  <c r="W502" i="24"/>
  <c r="U502" i="24" s="1"/>
  <c r="X501" i="24"/>
  <c r="W501" i="24"/>
  <c r="U501" i="24" s="1"/>
  <c r="W500" i="24"/>
  <c r="U500" i="24" s="1"/>
  <c r="X500" i="24"/>
  <c r="X499" i="24"/>
  <c r="W499" i="24"/>
  <c r="U499" i="24" s="1"/>
  <c r="W498" i="24"/>
  <c r="U498" i="24" s="1"/>
  <c r="X498" i="24"/>
  <c r="X497" i="24"/>
  <c r="W497" i="24"/>
  <c r="U497" i="24" s="1"/>
  <c r="W496" i="24"/>
  <c r="U496" i="24" s="1"/>
  <c r="X496" i="24"/>
  <c r="X495" i="24"/>
  <c r="W495" i="24"/>
  <c r="U495" i="24" s="1"/>
  <c r="W494" i="24"/>
  <c r="U494" i="24" s="1"/>
  <c r="X494" i="24"/>
  <c r="X493" i="24"/>
  <c r="W493" i="24"/>
  <c r="U493" i="24" s="1"/>
  <c r="W492" i="24"/>
  <c r="U492" i="24" s="1"/>
  <c r="X492" i="24"/>
  <c r="X491" i="24"/>
  <c r="W491" i="24"/>
  <c r="U491" i="24" s="1"/>
  <c r="X490" i="24"/>
  <c r="W490" i="24"/>
  <c r="U490" i="24" s="1"/>
  <c r="X489" i="24"/>
  <c r="W489" i="24"/>
  <c r="U489" i="24" s="1"/>
  <c r="X488" i="24"/>
  <c r="W488" i="24"/>
  <c r="U488" i="24" s="1"/>
  <c r="X487" i="24"/>
  <c r="W487" i="24"/>
  <c r="U487" i="24" s="1"/>
  <c r="X486" i="24"/>
  <c r="W486" i="24"/>
  <c r="U486" i="24" s="1"/>
  <c r="X485" i="24"/>
  <c r="W485" i="24"/>
  <c r="U485" i="24" s="1"/>
  <c r="X484" i="24"/>
  <c r="W484" i="24"/>
  <c r="U484" i="24" s="1"/>
  <c r="X483" i="24"/>
  <c r="W483" i="24"/>
  <c r="U483" i="24" s="1"/>
  <c r="W482" i="24"/>
  <c r="U482" i="24" s="1"/>
  <c r="X482" i="24"/>
  <c r="W481" i="24"/>
  <c r="U481" i="24" s="1"/>
  <c r="X481" i="24"/>
  <c r="W480" i="24"/>
  <c r="U480" i="24" s="1"/>
  <c r="X480" i="24"/>
  <c r="W479" i="24"/>
  <c r="U479" i="24" s="1"/>
  <c r="X479" i="24"/>
  <c r="W478" i="24"/>
  <c r="U478" i="24" s="1"/>
  <c r="X478" i="24"/>
  <c r="W477" i="24"/>
  <c r="U477" i="24" s="1"/>
  <c r="X477" i="24"/>
  <c r="W476" i="24"/>
  <c r="U476" i="24" s="1"/>
  <c r="X476" i="24"/>
  <c r="X475" i="24"/>
  <c r="W475" i="24"/>
  <c r="U475" i="24" s="1"/>
  <c r="W474" i="24"/>
  <c r="U474" i="24" s="1"/>
  <c r="X474" i="24"/>
  <c r="X473" i="24"/>
  <c r="W473" i="24"/>
  <c r="U473" i="24" s="1"/>
  <c r="W472" i="24"/>
  <c r="U472" i="24" s="1"/>
  <c r="X472" i="24"/>
  <c r="X471" i="24"/>
  <c r="W471" i="24"/>
  <c r="U471" i="24" s="1"/>
  <c r="X470" i="24"/>
  <c r="W470" i="24"/>
  <c r="U470" i="24" s="1"/>
  <c r="X469" i="24"/>
  <c r="W469" i="24"/>
  <c r="U469" i="24" s="1"/>
  <c r="X468" i="24"/>
  <c r="W468" i="24"/>
  <c r="U468" i="24" s="1"/>
  <c r="X467" i="24"/>
  <c r="W467" i="24"/>
  <c r="U467" i="24" s="1"/>
  <c r="X466" i="24"/>
  <c r="W466" i="24"/>
  <c r="U466" i="24" s="1"/>
  <c r="X465" i="24"/>
  <c r="W465" i="24"/>
  <c r="U465" i="24" s="1"/>
  <c r="W464" i="24"/>
  <c r="U464" i="24" s="1"/>
  <c r="X464" i="24"/>
  <c r="W463" i="24"/>
  <c r="U463" i="24" s="1"/>
  <c r="X463" i="24"/>
  <c r="W462" i="24"/>
  <c r="U462" i="24" s="1"/>
  <c r="X462" i="24"/>
  <c r="W461" i="24"/>
  <c r="U461" i="24" s="1"/>
  <c r="X461" i="24"/>
  <c r="W460" i="24"/>
  <c r="U460" i="24" s="1"/>
  <c r="X460" i="24"/>
  <c r="W459" i="24"/>
  <c r="U459" i="24" s="1"/>
  <c r="X459" i="24"/>
  <c r="W458" i="24"/>
  <c r="U458" i="24" s="1"/>
  <c r="X458" i="24"/>
  <c r="W457" i="24"/>
  <c r="U457" i="24" s="1"/>
  <c r="X457" i="24"/>
  <c r="W456" i="24"/>
  <c r="U456" i="24" s="1"/>
  <c r="X456" i="24"/>
  <c r="X455" i="24"/>
  <c r="W455" i="24"/>
  <c r="U455" i="24" s="1"/>
  <c r="W454" i="24"/>
  <c r="U454" i="24" s="1"/>
  <c r="X454" i="24"/>
  <c r="X453" i="24"/>
  <c r="W453" i="24"/>
  <c r="U453" i="24" s="1"/>
  <c r="W452" i="24"/>
  <c r="U452" i="24" s="1"/>
  <c r="X452" i="24"/>
  <c r="X451" i="24"/>
  <c r="W451" i="24"/>
  <c r="U451" i="24" s="1"/>
  <c r="W450" i="24"/>
  <c r="U450" i="24" s="1"/>
  <c r="X450" i="24"/>
  <c r="X449" i="24"/>
  <c r="W449" i="24"/>
  <c r="U449" i="24" s="1"/>
  <c r="W448" i="24"/>
  <c r="U448" i="24" s="1"/>
  <c r="X448" i="24"/>
  <c r="X447" i="24"/>
  <c r="W447" i="24"/>
  <c r="U447" i="24" s="1"/>
  <c r="W446" i="24"/>
  <c r="U446" i="24" s="1"/>
  <c r="X446" i="24"/>
  <c r="W445" i="24"/>
  <c r="U445" i="24" s="1"/>
  <c r="X445" i="24"/>
  <c r="W444" i="24"/>
  <c r="U444" i="24" s="1"/>
  <c r="X444" i="24"/>
  <c r="W443" i="24"/>
  <c r="U443" i="24" s="1"/>
  <c r="X443" i="24"/>
  <c r="W442" i="24"/>
  <c r="U442" i="24" s="1"/>
  <c r="X442" i="24"/>
  <c r="W441" i="24"/>
  <c r="U441" i="24" s="1"/>
  <c r="X441" i="24"/>
  <c r="W440" i="24"/>
  <c r="U440" i="24" s="1"/>
  <c r="X440" i="24"/>
  <c r="W439" i="24"/>
  <c r="U439" i="24" s="1"/>
  <c r="X439" i="24"/>
  <c r="W438" i="24"/>
  <c r="U438" i="24" s="1"/>
  <c r="X438" i="24"/>
  <c r="W437" i="24"/>
  <c r="U437" i="24" s="1"/>
  <c r="X437" i="24"/>
  <c r="W436" i="24"/>
  <c r="U436" i="24" s="1"/>
  <c r="X436" i="24"/>
  <c r="W435" i="24"/>
  <c r="U435" i="24" s="1"/>
  <c r="X435" i="24"/>
  <c r="W434" i="24"/>
  <c r="U434" i="24" s="1"/>
  <c r="X434" i="24"/>
  <c r="W433" i="24"/>
  <c r="U433" i="24" s="1"/>
  <c r="X433" i="24"/>
  <c r="W432" i="24"/>
  <c r="U432" i="24" s="1"/>
  <c r="X432" i="24"/>
  <c r="W431" i="24"/>
  <c r="U431" i="24" s="1"/>
  <c r="X431" i="24"/>
  <c r="X430" i="24"/>
  <c r="W430" i="24"/>
  <c r="U430" i="24" s="1"/>
  <c r="W429" i="24"/>
  <c r="U429" i="24" s="1"/>
  <c r="X429" i="24"/>
  <c r="X428" i="24"/>
  <c r="W428" i="24"/>
  <c r="U428" i="24" s="1"/>
  <c r="W427" i="24"/>
  <c r="U427" i="24" s="1"/>
  <c r="X427" i="24"/>
  <c r="X426" i="24"/>
  <c r="W426" i="24"/>
  <c r="U426" i="24" s="1"/>
  <c r="W425" i="24"/>
  <c r="U425" i="24" s="1"/>
  <c r="X425" i="24"/>
  <c r="X424" i="24"/>
  <c r="W424" i="24"/>
  <c r="U424" i="24" s="1"/>
  <c r="W423" i="24"/>
  <c r="U423" i="24" s="1"/>
  <c r="X423" i="24"/>
  <c r="X422" i="24"/>
  <c r="W422" i="24"/>
  <c r="U422" i="24" s="1"/>
  <c r="W421" i="24"/>
  <c r="U421" i="24" s="1"/>
  <c r="X421" i="24"/>
  <c r="W420" i="24"/>
  <c r="U420" i="24" s="1"/>
  <c r="X420" i="24"/>
  <c r="W419" i="24"/>
  <c r="U419" i="24" s="1"/>
  <c r="X419" i="24"/>
  <c r="W418" i="24"/>
  <c r="U418" i="24" s="1"/>
  <c r="X418" i="24"/>
  <c r="W417" i="24"/>
  <c r="U417" i="24" s="1"/>
  <c r="X417" i="24"/>
  <c r="W416" i="24"/>
  <c r="U416" i="24" s="1"/>
  <c r="X416" i="24"/>
  <c r="W415" i="24"/>
  <c r="U415" i="24" s="1"/>
  <c r="X415" i="24"/>
  <c r="W414" i="24"/>
  <c r="U414" i="24" s="1"/>
  <c r="X414" i="24"/>
  <c r="W413" i="24"/>
  <c r="U413" i="24" s="1"/>
  <c r="X413" i="24"/>
  <c r="W412" i="24"/>
  <c r="U412" i="24" s="1"/>
  <c r="X412" i="24"/>
  <c r="W411" i="24"/>
  <c r="U411" i="24" s="1"/>
  <c r="X411" i="24"/>
  <c r="W410" i="24"/>
  <c r="U410" i="24" s="1"/>
  <c r="X410" i="24"/>
  <c r="W409" i="24"/>
  <c r="U409" i="24" s="1"/>
  <c r="X409" i="24"/>
  <c r="W408" i="24"/>
  <c r="U408" i="24" s="1"/>
  <c r="X408" i="24"/>
  <c r="W407" i="24"/>
  <c r="U407" i="24" s="1"/>
  <c r="X407" i="24"/>
  <c r="W406" i="24"/>
  <c r="U406" i="24" s="1"/>
  <c r="X406" i="24"/>
  <c r="X405" i="24"/>
  <c r="W405" i="24"/>
  <c r="U405" i="24" s="1"/>
  <c r="W404" i="24"/>
  <c r="U404" i="24" s="1"/>
  <c r="X404" i="24"/>
  <c r="X403" i="24"/>
  <c r="W403" i="24"/>
  <c r="U403" i="24" s="1"/>
  <c r="W402" i="24"/>
  <c r="U402" i="24" s="1"/>
  <c r="X402" i="24"/>
  <c r="X401" i="24"/>
  <c r="W401" i="24"/>
  <c r="U401" i="24" s="1"/>
  <c r="W400" i="24"/>
  <c r="U400" i="24" s="1"/>
  <c r="X400" i="24"/>
  <c r="X399" i="24"/>
  <c r="W399" i="24"/>
  <c r="U399" i="24" s="1"/>
  <c r="W398" i="24"/>
  <c r="U398" i="24" s="1"/>
  <c r="X398" i="24"/>
  <c r="X397" i="24"/>
  <c r="W397" i="24"/>
  <c r="U397" i="24" s="1"/>
  <c r="W396" i="24"/>
  <c r="U396" i="24" s="1"/>
  <c r="X396" i="24"/>
  <c r="W395" i="24"/>
  <c r="U395" i="24" s="1"/>
  <c r="X395" i="24"/>
  <c r="W394" i="24"/>
  <c r="U394" i="24" s="1"/>
  <c r="X394" i="24"/>
  <c r="W393" i="24"/>
  <c r="U393" i="24" s="1"/>
  <c r="X393" i="24"/>
  <c r="W392" i="24"/>
  <c r="U392" i="24" s="1"/>
  <c r="X392" i="24"/>
  <c r="W391" i="24"/>
  <c r="U391" i="24" s="1"/>
  <c r="X391" i="24"/>
  <c r="W390" i="24"/>
  <c r="U390" i="24" s="1"/>
  <c r="X390" i="24"/>
  <c r="W389" i="24"/>
  <c r="U389" i="24" s="1"/>
  <c r="X389" i="24"/>
  <c r="W388" i="24"/>
  <c r="U388" i="24" s="1"/>
  <c r="X388" i="24"/>
  <c r="W387" i="24"/>
  <c r="U387" i="24" s="1"/>
  <c r="X387" i="24"/>
  <c r="W386" i="24"/>
  <c r="U386" i="24" s="1"/>
  <c r="X386" i="24"/>
  <c r="W385" i="24"/>
  <c r="U385" i="24" s="1"/>
  <c r="X385" i="24"/>
  <c r="W384" i="24"/>
  <c r="U384" i="24" s="1"/>
  <c r="X384" i="24"/>
  <c r="W383" i="24"/>
  <c r="U383" i="24" s="1"/>
  <c r="X383" i="24"/>
  <c r="W382" i="24"/>
  <c r="U382" i="24" s="1"/>
  <c r="X382" i="24"/>
  <c r="W381" i="24"/>
  <c r="U381" i="24" s="1"/>
  <c r="X381" i="24"/>
  <c r="X380" i="24"/>
  <c r="W380" i="24"/>
  <c r="U380" i="24" s="1"/>
  <c r="W379" i="24"/>
  <c r="U379" i="24" s="1"/>
  <c r="X379" i="24"/>
  <c r="X378" i="24"/>
  <c r="W378" i="24"/>
  <c r="U378" i="24" s="1"/>
  <c r="W377" i="24"/>
  <c r="U377" i="24" s="1"/>
  <c r="X377" i="24"/>
  <c r="X376" i="24"/>
  <c r="W376" i="24"/>
  <c r="U376" i="24" s="1"/>
  <c r="W375" i="24"/>
  <c r="U375" i="24" s="1"/>
  <c r="X375" i="24"/>
  <c r="X374" i="24"/>
  <c r="W374" i="24"/>
  <c r="U374" i="24" s="1"/>
  <c r="W373" i="24"/>
  <c r="U373" i="24" s="1"/>
  <c r="X373" i="24"/>
  <c r="X372" i="24"/>
  <c r="W372" i="24"/>
  <c r="U372" i="24" s="1"/>
  <c r="W371" i="24"/>
  <c r="U371" i="24" s="1"/>
  <c r="X371" i="24"/>
  <c r="W370" i="24"/>
  <c r="U370" i="24" s="1"/>
  <c r="X370" i="24"/>
  <c r="W369" i="24"/>
  <c r="U369" i="24" s="1"/>
  <c r="X369" i="24"/>
  <c r="W368" i="24"/>
  <c r="U368" i="24" s="1"/>
  <c r="X368" i="24"/>
  <c r="W367" i="24"/>
  <c r="U367" i="24" s="1"/>
  <c r="X367" i="24"/>
  <c r="W366" i="24"/>
  <c r="U366" i="24" s="1"/>
  <c r="X366" i="24"/>
  <c r="W365" i="24"/>
  <c r="U365" i="24" s="1"/>
  <c r="X365" i="24"/>
  <c r="W364" i="24"/>
  <c r="U364" i="24" s="1"/>
  <c r="X364" i="24"/>
  <c r="W363" i="24"/>
  <c r="U363" i="24" s="1"/>
  <c r="X363" i="24"/>
  <c r="W362" i="24"/>
  <c r="U362" i="24" s="1"/>
  <c r="X362" i="24"/>
  <c r="W361" i="24"/>
  <c r="U361" i="24" s="1"/>
  <c r="X361" i="24"/>
  <c r="W360" i="24"/>
  <c r="U360" i="24" s="1"/>
  <c r="X360" i="24"/>
  <c r="W359" i="24"/>
  <c r="U359" i="24" s="1"/>
  <c r="X359" i="24"/>
  <c r="W358" i="24"/>
  <c r="U358" i="24" s="1"/>
  <c r="X358" i="24"/>
  <c r="W357" i="24"/>
  <c r="U357" i="24" s="1"/>
  <c r="X357" i="24"/>
  <c r="W356" i="24"/>
  <c r="U356" i="24" s="1"/>
  <c r="X356" i="24"/>
  <c r="X355" i="24"/>
  <c r="W355" i="24"/>
  <c r="U355" i="24" s="1"/>
  <c r="W354" i="24"/>
  <c r="U354" i="24" s="1"/>
  <c r="X354" i="24"/>
  <c r="X353" i="24"/>
  <c r="W353" i="24"/>
  <c r="U353" i="24" s="1"/>
  <c r="W352" i="24"/>
  <c r="U352" i="24" s="1"/>
  <c r="X352" i="24"/>
  <c r="X351" i="24"/>
  <c r="W351" i="24"/>
  <c r="U351" i="24" s="1"/>
  <c r="W350" i="24"/>
  <c r="U350" i="24" s="1"/>
  <c r="X350" i="24"/>
  <c r="X349" i="24"/>
  <c r="W349" i="24"/>
  <c r="U349" i="24" s="1"/>
  <c r="W348" i="24"/>
  <c r="U348" i="24" s="1"/>
  <c r="X348" i="24"/>
  <c r="W347" i="24"/>
  <c r="U347" i="24" s="1"/>
  <c r="X347" i="24"/>
  <c r="X346" i="24"/>
  <c r="W346" i="24"/>
  <c r="U346" i="24" s="1"/>
  <c r="X345" i="24"/>
  <c r="W345" i="24"/>
  <c r="U345" i="24" s="1"/>
  <c r="X344" i="24"/>
  <c r="W344" i="24"/>
  <c r="U344" i="24" s="1"/>
  <c r="X343" i="24"/>
  <c r="W343" i="24"/>
  <c r="U343" i="24" s="1"/>
  <c r="X342" i="24"/>
  <c r="W342" i="24"/>
  <c r="U342" i="24" s="1"/>
  <c r="X341" i="24"/>
  <c r="W341" i="24"/>
  <c r="U341" i="24" s="1"/>
  <c r="X340" i="24"/>
  <c r="W340" i="24"/>
  <c r="U340" i="24" s="1"/>
  <c r="X339" i="24"/>
  <c r="W339" i="24"/>
  <c r="U339" i="24" s="1"/>
  <c r="X338" i="24"/>
  <c r="W338" i="24"/>
  <c r="U338" i="24" s="1"/>
  <c r="X337" i="24"/>
  <c r="W337" i="24"/>
  <c r="U337" i="24" s="1"/>
  <c r="X336" i="24"/>
  <c r="W336" i="24"/>
  <c r="U336" i="24" s="1"/>
  <c r="X335" i="24"/>
  <c r="W335" i="24"/>
  <c r="U335" i="24" s="1"/>
  <c r="X334" i="24"/>
  <c r="W334" i="24"/>
  <c r="U334" i="24" s="1"/>
  <c r="X333" i="24"/>
  <c r="W333" i="24"/>
  <c r="U333" i="24" s="1"/>
  <c r="X332" i="24"/>
  <c r="W332" i="24"/>
  <c r="U332" i="24" s="1"/>
  <c r="X331" i="24"/>
  <c r="W331" i="24"/>
  <c r="U331" i="24" s="1"/>
  <c r="W330" i="24"/>
  <c r="U330" i="24" s="1"/>
  <c r="X330" i="24"/>
  <c r="X329" i="24"/>
  <c r="W329" i="24"/>
  <c r="U329" i="24" s="1"/>
  <c r="W328" i="24"/>
  <c r="U328" i="24" s="1"/>
  <c r="X328" i="24"/>
  <c r="X327" i="24"/>
  <c r="W327" i="24"/>
  <c r="U327" i="24" s="1"/>
  <c r="W326" i="24"/>
  <c r="U326" i="24" s="1"/>
  <c r="X326" i="24"/>
  <c r="X325" i="24"/>
  <c r="W325" i="24"/>
  <c r="U325" i="24" s="1"/>
  <c r="W324" i="24"/>
  <c r="U324" i="24" s="1"/>
  <c r="X324" i="24"/>
  <c r="X323" i="24"/>
  <c r="W323" i="24"/>
  <c r="U323" i="24" s="1"/>
  <c r="W322" i="24"/>
  <c r="U322" i="24" s="1"/>
  <c r="X322" i="24"/>
  <c r="X321" i="24"/>
  <c r="W321" i="24"/>
  <c r="U321" i="24" s="1"/>
  <c r="W320" i="24"/>
  <c r="U320" i="24" s="1"/>
  <c r="X320" i="24"/>
  <c r="X319" i="24"/>
  <c r="W319" i="24"/>
  <c r="U319" i="24" s="1"/>
  <c r="W318" i="24"/>
  <c r="U318" i="24" s="1"/>
  <c r="X318" i="24"/>
  <c r="X317" i="24"/>
  <c r="W317" i="24"/>
  <c r="U317" i="24" s="1"/>
  <c r="W316" i="24"/>
  <c r="U316" i="24" s="1"/>
  <c r="X316" i="24"/>
  <c r="X315" i="24"/>
  <c r="W315" i="24"/>
  <c r="U315" i="24" s="1"/>
  <c r="W314" i="24"/>
  <c r="U314" i="24" s="1"/>
  <c r="X314" i="24"/>
  <c r="X313" i="24"/>
  <c r="W313" i="24"/>
  <c r="U313" i="24" s="1"/>
  <c r="W312" i="24"/>
  <c r="U312" i="24" s="1"/>
  <c r="X312" i="24"/>
  <c r="X311" i="24"/>
  <c r="W311" i="24"/>
  <c r="U311" i="24" s="1"/>
  <c r="W310" i="24"/>
  <c r="U310" i="24" s="1"/>
  <c r="X310" i="24"/>
  <c r="X309" i="24"/>
  <c r="W309" i="24"/>
  <c r="U309" i="24" s="1"/>
  <c r="W308" i="24"/>
  <c r="U308" i="24" s="1"/>
  <c r="X308" i="24"/>
  <c r="X307" i="24"/>
  <c r="W307" i="24"/>
  <c r="U307" i="24" s="1"/>
  <c r="W306" i="24"/>
  <c r="U306" i="24" s="1"/>
  <c r="X306" i="24"/>
  <c r="X305" i="24"/>
  <c r="W305" i="24"/>
  <c r="U305" i="24" s="1"/>
  <c r="W304" i="24"/>
  <c r="U304" i="24" s="1"/>
  <c r="X304" i="24"/>
  <c r="X303" i="24"/>
  <c r="W303" i="24"/>
  <c r="U303" i="24" s="1"/>
  <c r="W302" i="24"/>
  <c r="U302" i="24" s="1"/>
  <c r="X302" i="24"/>
  <c r="X301" i="24"/>
  <c r="W301" i="24"/>
  <c r="U301" i="24" s="1"/>
  <c r="W300" i="24"/>
  <c r="U300" i="24" s="1"/>
  <c r="X300" i="24"/>
  <c r="X299" i="24"/>
  <c r="W299" i="24"/>
  <c r="U299" i="24" s="1"/>
  <c r="W298" i="24"/>
  <c r="U298" i="24" s="1"/>
  <c r="X298" i="24"/>
  <c r="X297" i="24"/>
  <c r="W297" i="24"/>
  <c r="U297" i="24" s="1"/>
  <c r="W296" i="24"/>
  <c r="U296" i="24" s="1"/>
  <c r="X296" i="24"/>
  <c r="X295" i="24"/>
  <c r="W295" i="24"/>
  <c r="U295" i="24" s="1"/>
  <c r="W294" i="24"/>
  <c r="U294" i="24" s="1"/>
  <c r="X294" i="24"/>
  <c r="X293" i="24"/>
  <c r="W293" i="24"/>
  <c r="U293" i="24" s="1"/>
  <c r="W292" i="24"/>
  <c r="U292" i="24" s="1"/>
  <c r="X292" i="24"/>
  <c r="X291" i="24"/>
  <c r="W291" i="24"/>
  <c r="U291" i="24" s="1"/>
  <c r="X290" i="24"/>
  <c r="W290" i="24"/>
  <c r="U290" i="24" s="1"/>
  <c r="X289" i="24"/>
  <c r="W289" i="24"/>
  <c r="U289" i="24" s="1"/>
  <c r="X288" i="24"/>
  <c r="W288" i="24"/>
  <c r="U288" i="24" s="1"/>
  <c r="X287" i="24"/>
  <c r="W287" i="24"/>
  <c r="U287" i="24" s="1"/>
  <c r="X286" i="24"/>
  <c r="W286" i="24"/>
  <c r="U286" i="24" s="1"/>
  <c r="X285" i="24"/>
  <c r="W285" i="24"/>
  <c r="U285" i="24" s="1"/>
  <c r="X284" i="24"/>
  <c r="W284" i="24"/>
  <c r="U284" i="24" s="1"/>
  <c r="X283" i="24"/>
  <c r="W283" i="24"/>
  <c r="U283" i="24" s="1"/>
  <c r="X282" i="24"/>
  <c r="W282" i="24"/>
  <c r="U282" i="24" s="1"/>
  <c r="X281" i="24"/>
  <c r="W281" i="24"/>
  <c r="U281" i="24" s="1"/>
  <c r="X280" i="24"/>
  <c r="W280" i="24"/>
  <c r="U280" i="24" s="1"/>
  <c r="X279" i="24"/>
  <c r="W279" i="24"/>
  <c r="U279" i="24" s="1"/>
  <c r="X278" i="24"/>
  <c r="W278" i="24"/>
  <c r="U278" i="24" s="1"/>
  <c r="X277" i="24"/>
  <c r="W277" i="24"/>
  <c r="U277" i="24" s="1"/>
  <c r="X276" i="24"/>
  <c r="W276" i="24"/>
  <c r="U276" i="24" s="1"/>
  <c r="X275" i="24"/>
  <c r="W275" i="24"/>
  <c r="U275" i="24" s="1"/>
  <c r="X274" i="24"/>
  <c r="W274" i="24"/>
  <c r="U274" i="24" s="1"/>
  <c r="X273" i="24"/>
  <c r="W273" i="24"/>
  <c r="U273" i="24" s="1"/>
  <c r="X272" i="24"/>
  <c r="W272" i="24"/>
  <c r="U272" i="24" s="1"/>
  <c r="X271" i="24"/>
  <c r="W271" i="24"/>
  <c r="U271" i="24" s="1"/>
  <c r="X270" i="24"/>
  <c r="W270" i="24"/>
  <c r="U270" i="24" s="1"/>
  <c r="X269" i="24"/>
  <c r="W269" i="24"/>
  <c r="U269" i="24" s="1"/>
  <c r="X268" i="24"/>
  <c r="W268" i="24"/>
  <c r="U268" i="24" s="1"/>
  <c r="X267" i="24"/>
  <c r="W267" i="24"/>
  <c r="U267" i="24" s="1"/>
  <c r="X266" i="24"/>
  <c r="W266" i="24"/>
  <c r="U266" i="24" s="1"/>
  <c r="X265" i="24"/>
  <c r="W265" i="24"/>
  <c r="U265" i="24" s="1"/>
  <c r="X264" i="24"/>
  <c r="W264" i="24"/>
  <c r="U264" i="24" s="1"/>
  <c r="X263" i="24"/>
  <c r="W263" i="24"/>
  <c r="U263" i="24" s="1"/>
  <c r="X262" i="24"/>
  <c r="W262" i="24"/>
  <c r="U262" i="24" s="1"/>
  <c r="X261" i="24"/>
  <c r="W261" i="24"/>
  <c r="U261" i="24" s="1"/>
  <c r="X260" i="24"/>
  <c r="W260" i="24"/>
  <c r="U260" i="24" s="1"/>
  <c r="X259" i="24"/>
  <c r="W259" i="24"/>
  <c r="U259" i="24" s="1"/>
  <c r="X258" i="24"/>
  <c r="W258" i="24"/>
  <c r="U258" i="24" s="1"/>
  <c r="X257" i="24"/>
  <c r="W257" i="24"/>
  <c r="U257" i="24" s="1"/>
  <c r="X256" i="24"/>
  <c r="W256" i="24"/>
  <c r="U256" i="24" s="1"/>
  <c r="X255" i="24"/>
  <c r="W255" i="24"/>
  <c r="U255" i="24" s="1"/>
  <c r="X254" i="24"/>
  <c r="W254" i="24"/>
  <c r="U254" i="24" s="1"/>
  <c r="X253" i="24"/>
  <c r="W253" i="24"/>
  <c r="U253" i="24" s="1"/>
  <c r="X252" i="24"/>
  <c r="W252" i="24"/>
  <c r="U252" i="24" s="1"/>
  <c r="X251" i="24"/>
  <c r="W251" i="24"/>
  <c r="U251" i="24" s="1"/>
  <c r="X250" i="24"/>
  <c r="W250" i="24"/>
  <c r="U250" i="24" s="1"/>
  <c r="W249" i="24"/>
  <c r="U249" i="24" s="1"/>
  <c r="X249" i="24"/>
  <c r="X248" i="24"/>
  <c r="W248" i="24"/>
  <c r="U248" i="24" s="1"/>
  <c r="W247" i="24"/>
  <c r="U247" i="24" s="1"/>
  <c r="X247" i="24"/>
  <c r="X246" i="24"/>
  <c r="W246" i="24"/>
  <c r="U246" i="24" s="1"/>
  <c r="W245" i="24"/>
  <c r="U245" i="24" s="1"/>
  <c r="X245" i="24"/>
  <c r="X244" i="24"/>
  <c r="W244" i="24"/>
  <c r="U244" i="24" s="1"/>
  <c r="W243" i="24"/>
  <c r="U243" i="24" s="1"/>
  <c r="X243" i="24"/>
  <c r="X242" i="24"/>
  <c r="W242" i="24"/>
  <c r="U242" i="24" s="1"/>
  <c r="W241" i="24"/>
  <c r="U241" i="24" s="1"/>
  <c r="X241" i="24"/>
  <c r="X240" i="24"/>
  <c r="W240" i="24"/>
  <c r="U240" i="24" s="1"/>
  <c r="X239" i="24"/>
  <c r="W239" i="24"/>
  <c r="U239" i="24" s="1"/>
  <c r="X238" i="24"/>
  <c r="W238" i="24"/>
  <c r="U238" i="24" s="1"/>
  <c r="X237" i="24"/>
  <c r="W237" i="24"/>
  <c r="U237" i="24" s="1"/>
  <c r="X236" i="24"/>
  <c r="W236" i="24"/>
  <c r="U236" i="24" s="1"/>
  <c r="X235" i="24"/>
  <c r="W235" i="24"/>
  <c r="U235" i="24" s="1"/>
  <c r="X234" i="24"/>
  <c r="W234" i="24"/>
  <c r="U234" i="24" s="1"/>
  <c r="X233" i="24"/>
  <c r="W233" i="24"/>
  <c r="U233" i="24" s="1"/>
  <c r="X232" i="24"/>
  <c r="W232" i="24"/>
  <c r="U232" i="24" s="1"/>
  <c r="X231" i="24"/>
  <c r="W231" i="24"/>
  <c r="U231" i="24" s="1"/>
  <c r="X230" i="24"/>
  <c r="W230" i="24"/>
  <c r="U230" i="24" s="1"/>
  <c r="X229" i="24"/>
  <c r="W229" i="24"/>
  <c r="U229" i="24" s="1"/>
  <c r="X228" i="24"/>
  <c r="W228" i="24"/>
  <c r="U228" i="24" s="1"/>
  <c r="X227" i="24"/>
  <c r="W227" i="24"/>
  <c r="U227" i="24" s="1"/>
  <c r="X226" i="24"/>
  <c r="W226" i="24"/>
  <c r="U226" i="24" s="1"/>
  <c r="X225" i="24"/>
  <c r="W225" i="24"/>
  <c r="U225" i="24" s="1"/>
  <c r="W224" i="24"/>
  <c r="U224" i="24" s="1"/>
  <c r="X224" i="24"/>
  <c r="X223" i="24"/>
  <c r="W223" i="24"/>
  <c r="U223" i="24" s="1"/>
  <c r="W222" i="24"/>
  <c r="U222" i="24" s="1"/>
  <c r="X222" i="24"/>
  <c r="W221" i="24"/>
  <c r="U221" i="24" s="1"/>
  <c r="X221" i="24"/>
  <c r="W220" i="24"/>
  <c r="U220" i="24" s="1"/>
  <c r="X220" i="24"/>
  <c r="W219" i="24"/>
  <c r="U219" i="24" s="1"/>
  <c r="X219" i="24"/>
  <c r="W218" i="24"/>
  <c r="U218" i="24" s="1"/>
  <c r="X218" i="24"/>
  <c r="W217" i="24"/>
  <c r="U217" i="24" s="1"/>
  <c r="X217" i="24"/>
  <c r="W216" i="24"/>
  <c r="U216" i="24" s="1"/>
  <c r="X216" i="24"/>
  <c r="W215" i="24"/>
  <c r="U215" i="24" s="1"/>
  <c r="X215" i="24"/>
  <c r="W214" i="24"/>
  <c r="U214" i="24" s="1"/>
  <c r="X214" i="24"/>
  <c r="W213" i="24"/>
  <c r="U213" i="24" s="1"/>
  <c r="X213" i="24"/>
  <c r="W212" i="24"/>
  <c r="U212" i="24" s="1"/>
  <c r="X212" i="24"/>
  <c r="W211" i="24"/>
  <c r="U211" i="24" s="1"/>
  <c r="X211" i="24"/>
  <c r="W210" i="24"/>
  <c r="U210" i="24" s="1"/>
  <c r="X210" i="24"/>
  <c r="W209" i="24"/>
  <c r="U209" i="24" s="1"/>
  <c r="X209" i="24"/>
  <c r="W208" i="24"/>
  <c r="U208" i="24" s="1"/>
  <c r="X208" i="24"/>
  <c r="W207" i="24"/>
  <c r="U207" i="24" s="1"/>
  <c r="X207" i="24"/>
  <c r="W206" i="24"/>
  <c r="U206" i="24" s="1"/>
  <c r="X206" i="24"/>
  <c r="W205" i="24"/>
  <c r="U205" i="24" s="1"/>
  <c r="X205" i="24"/>
  <c r="W204" i="24"/>
  <c r="U204" i="24" s="1"/>
  <c r="X204" i="24"/>
  <c r="W203" i="24"/>
  <c r="U203" i="24" s="1"/>
  <c r="X203" i="24"/>
  <c r="W202" i="24"/>
  <c r="U202" i="24" s="1"/>
  <c r="X202" i="24"/>
  <c r="W201" i="24"/>
  <c r="U201" i="24" s="1"/>
  <c r="X201" i="24"/>
  <c r="W200" i="24"/>
  <c r="U200" i="24" s="1"/>
  <c r="X200" i="24"/>
  <c r="W199" i="24"/>
  <c r="U199" i="24" s="1"/>
  <c r="X199" i="24"/>
  <c r="W198" i="24"/>
  <c r="U198" i="24" s="1"/>
  <c r="X198" i="24"/>
  <c r="W197" i="24"/>
  <c r="U197" i="24" s="1"/>
  <c r="X197" i="24"/>
  <c r="X196" i="24"/>
  <c r="W196" i="24"/>
  <c r="U196" i="24" s="1"/>
  <c r="W195" i="24"/>
  <c r="U195" i="24" s="1"/>
  <c r="X195" i="24"/>
  <c r="X194" i="24"/>
  <c r="W194" i="24"/>
  <c r="U194" i="24" s="1"/>
  <c r="W193" i="24"/>
  <c r="U193" i="24" s="1"/>
  <c r="X193" i="24"/>
  <c r="X192" i="24"/>
  <c r="W192" i="24"/>
  <c r="U192" i="24" s="1"/>
  <c r="W191" i="24"/>
  <c r="U191" i="24" s="1"/>
  <c r="X191" i="24"/>
  <c r="X190" i="24"/>
  <c r="W190" i="24"/>
  <c r="U190" i="24" s="1"/>
  <c r="W189" i="24"/>
  <c r="U189" i="24" s="1"/>
  <c r="X189" i="24"/>
  <c r="X188" i="24"/>
  <c r="W188" i="24"/>
  <c r="U188" i="24" s="1"/>
  <c r="W187" i="24"/>
  <c r="U187" i="24" s="1"/>
  <c r="X187" i="24"/>
  <c r="X186" i="24"/>
  <c r="W186" i="24"/>
  <c r="U186" i="24" s="1"/>
  <c r="W185" i="24"/>
  <c r="U185" i="24" s="1"/>
  <c r="X185" i="24"/>
  <c r="W184" i="24"/>
  <c r="U184" i="24" s="1"/>
  <c r="X184" i="24"/>
  <c r="W183" i="24"/>
  <c r="U183" i="24" s="1"/>
  <c r="X183" i="24"/>
  <c r="W182" i="24"/>
  <c r="U182" i="24" s="1"/>
  <c r="X182" i="24"/>
  <c r="W181" i="24"/>
  <c r="U181" i="24" s="1"/>
  <c r="X181" i="24"/>
  <c r="W180" i="24"/>
  <c r="U180" i="24" s="1"/>
  <c r="X180" i="24"/>
  <c r="W179" i="24"/>
  <c r="U179" i="24" s="1"/>
  <c r="X179" i="24"/>
  <c r="W178" i="24"/>
  <c r="U178" i="24" s="1"/>
  <c r="X178" i="24"/>
  <c r="W177" i="24"/>
  <c r="U177" i="24" s="1"/>
  <c r="X177" i="24"/>
  <c r="W176" i="24"/>
  <c r="U176" i="24" s="1"/>
  <c r="X176" i="24"/>
  <c r="X175" i="24"/>
  <c r="W175" i="24"/>
  <c r="U175" i="24" s="1"/>
  <c r="X174" i="24"/>
  <c r="W174" i="24"/>
  <c r="U174" i="24" s="1"/>
  <c r="X173" i="24"/>
  <c r="W173" i="24"/>
  <c r="U173" i="24" s="1"/>
  <c r="X172" i="24"/>
  <c r="W172" i="24"/>
  <c r="U172" i="24" s="1"/>
  <c r="X171" i="24"/>
  <c r="W171" i="24"/>
  <c r="U171" i="24" s="1"/>
  <c r="X170" i="24"/>
  <c r="W170" i="24"/>
  <c r="U170" i="24" s="1"/>
  <c r="W169" i="24"/>
  <c r="U169" i="24" s="1"/>
  <c r="X169" i="24"/>
  <c r="X168" i="24"/>
  <c r="W168" i="24"/>
  <c r="U168" i="24" s="1"/>
  <c r="W167" i="24"/>
  <c r="U167" i="24" s="1"/>
  <c r="X167" i="24"/>
  <c r="X166" i="24"/>
  <c r="W166" i="24"/>
  <c r="U166" i="24" s="1"/>
  <c r="W165" i="24"/>
  <c r="U165" i="24" s="1"/>
  <c r="X165" i="24"/>
  <c r="X164" i="24"/>
  <c r="W164" i="24"/>
  <c r="U164" i="24" s="1"/>
  <c r="W163" i="24"/>
  <c r="U163" i="24" s="1"/>
  <c r="X163" i="24"/>
  <c r="X162" i="24"/>
  <c r="W162" i="24"/>
  <c r="U162" i="24" s="1"/>
  <c r="W161" i="24"/>
  <c r="U161" i="24" s="1"/>
  <c r="X161" i="24"/>
  <c r="X160" i="24"/>
  <c r="W160" i="24"/>
  <c r="U160" i="24" s="1"/>
  <c r="W159" i="24"/>
  <c r="U159" i="24" s="1"/>
  <c r="X159" i="24"/>
  <c r="X158" i="24"/>
  <c r="W158" i="24"/>
  <c r="U158" i="24" s="1"/>
  <c r="W157" i="24"/>
  <c r="U157" i="24" s="1"/>
  <c r="X157" i="24"/>
  <c r="X156" i="24"/>
  <c r="W156" i="24"/>
  <c r="U156" i="24" s="1"/>
  <c r="W155" i="24"/>
  <c r="U155" i="24" s="1"/>
  <c r="X155" i="24"/>
  <c r="X154" i="24"/>
  <c r="W154" i="24"/>
  <c r="U154" i="24" s="1"/>
  <c r="W153" i="24"/>
  <c r="U153" i="24" s="1"/>
  <c r="X153" i="24"/>
  <c r="X152" i="24"/>
  <c r="W152" i="24"/>
  <c r="U152" i="24" s="1"/>
  <c r="W151" i="24"/>
  <c r="U151" i="24" s="1"/>
  <c r="X151" i="24"/>
  <c r="X150" i="24"/>
  <c r="W150" i="24"/>
  <c r="U150" i="24" s="1"/>
  <c r="W149" i="24"/>
  <c r="U149" i="24" s="1"/>
  <c r="X149" i="24"/>
  <c r="X148" i="24"/>
  <c r="W148" i="24"/>
  <c r="U148" i="24" s="1"/>
  <c r="W147" i="24"/>
  <c r="U147" i="24" s="1"/>
  <c r="X147" i="24"/>
  <c r="X146" i="24"/>
  <c r="W146" i="24"/>
  <c r="U146" i="24" s="1"/>
  <c r="W145" i="24"/>
  <c r="U145" i="24" s="1"/>
  <c r="X145" i="24"/>
  <c r="X144" i="24"/>
  <c r="W144" i="24"/>
  <c r="U144" i="24" s="1"/>
  <c r="W143" i="24"/>
  <c r="U143" i="24" s="1"/>
  <c r="X143" i="24"/>
  <c r="X142" i="24"/>
  <c r="W142" i="24"/>
  <c r="U142" i="24" s="1"/>
  <c r="W141" i="24"/>
  <c r="U141" i="24" s="1"/>
  <c r="X141" i="24"/>
  <c r="X140" i="24"/>
  <c r="W140" i="24"/>
  <c r="U140" i="24" s="1"/>
  <c r="W139" i="24"/>
  <c r="U139" i="24" s="1"/>
  <c r="X139" i="24"/>
  <c r="X138" i="24"/>
  <c r="W138" i="24"/>
  <c r="U138" i="24" s="1"/>
  <c r="W137" i="24"/>
  <c r="U137" i="24" s="1"/>
  <c r="X137" i="24"/>
  <c r="X136" i="24"/>
  <c r="W136" i="24"/>
  <c r="U136" i="24" s="1"/>
  <c r="W135" i="24"/>
  <c r="U135" i="24" s="1"/>
  <c r="X135" i="24"/>
  <c r="X134" i="24"/>
  <c r="W134" i="24"/>
  <c r="U134" i="24" s="1"/>
  <c r="W133" i="24"/>
  <c r="U133" i="24" s="1"/>
  <c r="X133" i="24"/>
  <c r="X132" i="24"/>
  <c r="W132" i="24"/>
  <c r="U132" i="24" s="1"/>
  <c r="W131" i="24"/>
  <c r="U131" i="24" s="1"/>
  <c r="X131" i="24"/>
  <c r="X130" i="24"/>
  <c r="W130" i="24"/>
  <c r="U130" i="24" s="1"/>
  <c r="W129" i="24"/>
  <c r="U129" i="24" s="1"/>
  <c r="X129" i="24"/>
  <c r="X128" i="24"/>
  <c r="W128" i="24"/>
  <c r="U128" i="24" s="1"/>
  <c r="W127" i="24"/>
  <c r="U127" i="24" s="1"/>
  <c r="X127" i="24"/>
  <c r="X126" i="24"/>
  <c r="W126" i="24"/>
  <c r="U126" i="24" s="1"/>
  <c r="W125" i="24"/>
  <c r="U125" i="24" s="1"/>
  <c r="X125" i="24"/>
  <c r="X124" i="24"/>
  <c r="W124" i="24"/>
  <c r="U124" i="24" s="1"/>
  <c r="W123" i="24"/>
  <c r="U123" i="24" s="1"/>
  <c r="X123" i="24"/>
  <c r="X122" i="24"/>
  <c r="W122" i="24"/>
  <c r="U122" i="24" s="1"/>
  <c r="W121" i="24"/>
  <c r="U121" i="24" s="1"/>
  <c r="X121" i="24"/>
  <c r="X120" i="24"/>
  <c r="W120" i="24"/>
  <c r="U120" i="24" s="1"/>
  <c r="W119" i="24"/>
  <c r="U119" i="24" s="1"/>
  <c r="X119" i="24"/>
  <c r="X118" i="24"/>
  <c r="W118" i="24"/>
  <c r="U118" i="24" s="1"/>
  <c r="W117" i="24"/>
  <c r="U117" i="24" s="1"/>
  <c r="X117" i="24"/>
  <c r="X116" i="24"/>
  <c r="W116" i="24"/>
  <c r="U116" i="24" s="1"/>
  <c r="W115" i="24"/>
  <c r="U115" i="24" s="1"/>
  <c r="X115" i="24"/>
  <c r="W114" i="24"/>
  <c r="U114" i="24" s="1"/>
  <c r="X114" i="24"/>
  <c r="W113" i="24"/>
  <c r="U113" i="24" s="1"/>
  <c r="X113" i="24"/>
  <c r="X112" i="24"/>
  <c r="W112" i="24"/>
  <c r="U112" i="24" s="1"/>
  <c r="X111" i="24"/>
  <c r="W111" i="24"/>
  <c r="U111" i="24" s="1"/>
  <c r="X110" i="24"/>
  <c r="W110" i="24"/>
  <c r="U110" i="24" s="1"/>
  <c r="X109" i="24"/>
  <c r="W109" i="24"/>
  <c r="U109" i="24" s="1"/>
  <c r="X108" i="24"/>
  <c r="W108" i="24"/>
  <c r="U108" i="24" s="1"/>
  <c r="X107" i="24"/>
  <c r="W107" i="24"/>
  <c r="U107" i="24" s="1"/>
  <c r="X106" i="24"/>
  <c r="W106" i="24"/>
  <c r="U106" i="24" s="1"/>
  <c r="X105" i="24"/>
  <c r="W105" i="24"/>
  <c r="U105" i="24" s="1"/>
  <c r="W104" i="24"/>
  <c r="U104" i="24" s="1"/>
  <c r="X104" i="24"/>
  <c r="W103" i="24"/>
  <c r="U103" i="24" s="1"/>
  <c r="X103" i="24"/>
  <c r="W102" i="24"/>
  <c r="U102" i="24" s="1"/>
  <c r="X102" i="24"/>
  <c r="W101" i="24"/>
  <c r="U101" i="24" s="1"/>
  <c r="X101" i="24"/>
  <c r="W100" i="24"/>
  <c r="U100" i="24" s="1"/>
  <c r="X100" i="24"/>
  <c r="X99" i="24"/>
  <c r="W99" i="24"/>
  <c r="U99" i="24" s="1"/>
  <c r="W98" i="24"/>
  <c r="U98" i="24" s="1"/>
  <c r="X98" i="24"/>
  <c r="X97" i="24"/>
  <c r="W97" i="24"/>
  <c r="U97" i="24" s="1"/>
  <c r="W96" i="24"/>
  <c r="U96" i="24" s="1"/>
  <c r="X96" i="24"/>
  <c r="X95" i="24"/>
  <c r="W95" i="24"/>
  <c r="U95" i="24" s="1"/>
  <c r="W94" i="24"/>
  <c r="U94" i="24" s="1"/>
  <c r="X94" i="24"/>
  <c r="X93" i="24"/>
  <c r="W93" i="24"/>
  <c r="U93" i="24" s="1"/>
  <c r="W92" i="24"/>
  <c r="U92" i="24" s="1"/>
  <c r="X92" i="24"/>
  <c r="X91" i="24"/>
  <c r="W91" i="24"/>
  <c r="U91" i="24" s="1"/>
  <c r="Z90" i="24"/>
  <c r="X89" i="24"/>
  <c r="W89" i="24"/>
  <c r="U89" i="24" s="1"/>
  <c r="Z88" i="24"/>
  <c r="X87" i="24"/>
  <c r="W87" i="24"/>
  <c r="U87" i="24" s="1"/>
  <c r="Z86" i="24"/>
  <c r="X85" i="24"/>
  <c r="W85" i="24"/>
  <c r="U85" i="24" s="1"/>
  <c r="Z84" i="24"/>
  <c r="X83" i="24"/>
  <c r="W83" i="24"/>
  <c r="U83" i="24" s="1"/>
  <c r="A20" i="3"/>
  <c r="AI132" i="24" l="1"/>
  <c r="AL132" i="24" s="1"/>
  <c r="AJ337" i="24"/>
  <c r="AM337" i="24" s="1"/>
  <c r="AJ367" i="24"/>
  <c r="AM367" i="24" s="1"/>
  <c r="AH381" i="24"/>
  <c r="AK381" i="24" s="1"/>
  <c r="AH1149" i="24"/>
  <c r="AK1149" i="24" s="1"/>
  <c r="AH1183" i="24"/>
  <c r="AK1183" i="24" s="1"/>
  <c r="AJ1191" i="24"/>
  <c r="AM1191" i="24" s="1"/>
  <c r="AH1537" i="24"/>
  <c r="AK1537" i="24" s="1"/>
  <c r="AH1545" i="24"/>
  <c r="AK1545" i="24" s="1"/>
  <c r="AH1597" i="24"/>
  <c r="AK1597" i="24" s="1"/>
  <c r="AH1661" i="24"/>
  <c r="AK1661" i="24" s="1"/>
  <c r="AH1665" i="24"/>
  <c r="AK1665" i="24" s="1"/>
  <c r="AH1693" i="24"/>
  <c r="AK1693" i="24" s="1"/>
  <c r="AH1697" i="24"/>
  <c r="AK1697" i="24" s="1"/>
  <c r="AJ1725" i="24"/>
  <c r="AM1725" i="24" s="1"/>
  <c r="AJ1749" i="24"/>
  <c r="AM1749" i="24" s="1"/>
  <c r="AJ1777" i="24"/>
  <c r="AM1777" i="24" s="1"/>
  <c r="AH1785" i="24"/>
  <c r="AK1785" i="24" s="1"/>
  <c r="AH1869" i="24"/>
  <c r="AK1869" i="24" s="1"/>
  <c r="AJ1889" i="24"/>
  <c r="AM1889" i="24" s="1"/>
  <c r="AH1897" i="24"/>
  <c r="AK1897" i="24" s="1"/>
  <c r="AJ1917" i="24"/>
  <c r="AM1917" i="24" s="1"/>
  <c r="AH1965" i="24"/>
  <c r="AK1965" i="24" s="1"/>
  <c r="AJ2017" i="24"/>
  <c r="AM2017" i="24" s="1"/>
  <c r="AJ2025" i="24"/>
  <c r="AM2025" i="24" s="1"/>
  <c r="AJ2069" i="24"/>
  <c r="AM2069" i="24" s="1"/>
  <c r="AJ2173" i="24"/>
  <c r="AM2173" i="24" s="1"/>
  <c r="AJ2181" i="24"/>
  <c r="AM2181" i="24" s="1"/>
  <c r="AH2249" i="24"/>
  <c r="AK2249" i="24" s="1"/>
  <c r="AH2353" i="24"/>
  <c r="AK2353" i="24" s="1"/>
  <c r="AH2417" i="24"/>
  <c r="AK2417" i="24" s="1"/>
  <c r="AH2469" i="24"/>
  <c r="AK2469" i="24" s="1"/>
  <c r="AJ2477" i="24"/>
  <c r="AM2477" i="24" s="1"/>
  <c r="AJ2505" i="24"/>
  <c r="AM2505" i="24" s="1"/>
  <c r="AJ2529" i="24"/>
  <c r="AM2529" i="24" s="1"/>
  <c r="AJ2565" i="24"/>
  <c r="AM2565" i="24" s="1"/>
  <c r="AJ2641" i="24"/>
  <c r="AM2641" i="24" s="1"/>
  <c r="AH2717" i="24"/>
  <c r="AK2717" i="24" s="1"/>
  <c r="AJ2793" i="24"/>
  <c r="AM2793" i="24" s="1"/>
  <c r="AJ2909" i="24"/>
  <c r="AM2909" i="24" s="1"/>
  <c r="AJ2981" i="24"/>
  <c r="AM2981" i="24" s="1"/>
  <c r="AH3017" i="24"/>
  <c r="AK3017" i="24" s="1"/>
  <c r="AJ3209" i="24"/>
  <c r="AM3209" i="24" s="1"/>
  <c r="AH3261" i="24"/>
  <c r="AK3261" i="24" s="1"/>
  <c r="AJ3769" i="24"/>
  <c r="AM3769" i="24" s="1"/>
  <c r="AJ3683" i="24"/>
  <c r="AM3683" i="24" s="1"/>
  <c r="AJ3803" i="24"/>
  <c r="AM3803" i="24" s="1"/>
  <c r="AJ3991" i="24"/>
  <c r="AM3991" i="24" s="1"/>
  <c r="AG136" i="24"/>
  <c r="AJ136" i="24" s="1"/>
  <c r="AM136" i="24" s="1"/>
  <c r="AJ338" i="24"/>
  <c r="AM338" i="24" s="1"/>
  <c r="AH342" i="24"/>
  <c r="AK342" i="24" s="1"/>
  <c r="AJ841" i="24"/>
  <c r="AM841" i="24" s="1"/>
  <c r="AH953" i="24"/>
  <c r="AK953" i="24" s="1"/>
  <c r="AH997" i="24"/>
  <c r="AK997" i="24" s="1"/>
  <c r="AJ1188" i="24"/>
  <c r="AM1188" i="24" s="1"/>
  <c r="AH1694" i="24"/>
  <c r="AK1694" i="24" s="1"/>
  <c r="AJ2238" i="24"/>
  <c r="AM2238" i="24" s="1"/>
  <c r="AJ2458" i="24"/>
  <c r="AM2458" i="24" s="1"/>
  <c r="AH2542" i="24"/>
  <c r="AK2542" i="24" s="1"/>
  <c r="AH2702" i="24"/>
  <c r="AK2702" i="24" s="1"/>
  <c r="AJ2822" i="24"/>
  <c r="AM2822" i="24" s="1"/>
  <c r="AH2838" i="24"/>
  <c r="AK2838" i="24" s="1"/>
  <c r="AJ3078" i="24"/>
  <c r="AM3078" i="24" s="1"/>
  <c r="AH363" i="24"/>
  <c r="AK363" i="24" s="1"/>
  <c r="AJ385" i="24"/>
  <c r="AM385" i="24" s="1"/>
  <c r="AJ415" i="24"/>
  <c r="AM415" i="24" s="1"/>
  <c r="AJ433" i="24"/>
  <c r="AM433" i="24" s="1"/>
  <c r="AJ463" i="24"/>
  <c r="AM463" i="24" s="1"/>
  <c r="AH1103" i="24"/>
  <c r="AK1103" i="24" s="1"/>
  <c r="AH1141" i="24"/>
  <c r="AK1141" i="24" s="1"/>
  <c r="AJ1149" i="24"/>
  <c r="AM1149" i="24" s="1"/>
  <c r="AJ1183" i="24"/>
  <c r="AM1183" i="24" s="1"/>
  <c r="AH1229" i="24"/>
  <c r="AK1229" i="24" s="1"/>
  <c r="AH1233" i="24"/>
  <c r="AK1233" i="24" s="1"/>
  <c r="AH1237" i="24"/>
  <c r="AK1237" i="24" s="1"/>
  <c r="AH1399" i="24"/>
  <c r="AK1399" i="24" s="1"/>
  <c r="AJ1461" i="24"/>
  <c r="AM1461" i="24" s="1"/>
  <c r="AH1541" i="24"/>
  <c r="AK1541" i="24" s="1"/>
  <c r="AH1549" i="24"/>
  <c r="AK1549" i="24" s="1"/>
  <c r="AH1581" i="24"/>
  <c r="AK1581" i="24" s="1"/>
  <c r="AH1585" i="24"/>
  <c r="AK1585" i="24" s="1"/>
  <c r="AH1589" i="24"/>
  <c r="AK1589" i="24" s="1"/>
  <c r="AJ1653" i="24"/>
  <c r="AM1653" i="24" s="1"/>
  <c r="AJ1685" i="24"/>
  <c r="AM1685" i="24" s="1"/>
  <c r="AJ1713" i="24"/>
  <c r="AM1713" i="24" s="1"/>
  <c r="AH1721" i="24"/>
  <c r="AK1721" i="24" s="1"/>
  <c r="AH1857" i="24"/>
  <c r="AK1857" i="24" s="1"/>
  <c r="AJ1985" i="24"/>
  <c r="AM1985" i="24" s="1"/>
  <c r="AH2101" i="24"/>
  <c r="AK2101" i="24" s="1"/>
  <c r="AJ2131" i="24"/>
  <c r="AM2131" i="24" s="1"/>
  <c r="AH2141" i="24"/>
  <c r="AK2141" i="24" s="1"/>
  <c r="AH2157" i="24"/>
  <c r="AK2157" i="24" s="1"/>
  <c r="AH2161" i="24"/>
  <c r="AK2161" i="24" s="1"/>
  <c r="AJ2169" i="24"/>
  <c r="AM2169" i="24" s="1"/>
  <c r="AH2237" i="24"/>
  <c r="AK2237" i="24" s="1"/>
  <c r="AJ2317" i="24"/>
  <c r="AM2317" i="24" s="1"/>
  <c r="AH2369" i="24"/>
  <c r="AK2369" i="24" s="1"/>
  <c r="AJ2441" i="24"/>
  <c r="AM2441" i="24" s="1"/>
  <c r="AJ2465" i="24"/>
  <c r="AM2465" i="24" s="1"/>
  <c r="AH2557" i="24"/>
  <c r="AK2557" i="24" s="1"/>
  <c r="AJ2581" i="24"/>
  <c r="AM2581" i="24" s="1"/>
  <c r="AJ2605" i="24"/>
  <c r="AM2605" i="24" s="1"/>
  <c r="AJ2613" i="24"/>
  <c r="AM2613" i="24" s="1"/>
  <c r="AH2621" i="24"/>
  <c r="AK2621" i="24" s="1"/>
  <c r="AH2705" i="24"/>
  <c r="AK2705" i="24" s="1"/>
  <c r="AH2781" i="24"/>
  <c r="AK2781" i="24" s="1"/>
  <c r="AJ2937" i="24"/>
  <c r="AM2937" i="24" s="1"/>
  <c r="AJ3009" i="24"/>
  <c r="AM3009" i="24" s="1"/>
  <c r="AH3085" i="24"/>
  <c r="AK3085" i="24" s="1"/>
  <c r="AH3089" i="24"/>
  <c r="AK3089" i="24" s="1"/>
  <c r="AH3125" i="24"/>
  <c r="AK3125" i="24" s="1"/>
  <c r="AJ3133" i="24"/>
  <c r="AM3133" i="24" s="1"/>
  <c r="AJ3193" i="24"/>
  <c r="AM3193" i="24" s="1"/>
  <c r="AJ3313" i="24"/>
  <c r="AM3313" i="24" s="1"/>
  <c r="AJ3569" i="24"/>
  <c r="AM3569" i="24" s="1"/>
  <c r="AH3633" i="24"/>
  <c r="AK3633" i="24" s="1"/>
  <c r="AH3745" i="24"/>
  <c r="AK3745" i="24" s="1"/>
  <c r="AJ3821" i="24"/>
  <c r="AM3821" i="24" s="1"/>
  <c r="AJ3933" i="24"/>
  <c r="AM3933" i="24" s="1"/>
  <c r="AH3969" i="24"/>
  <c r="AK3969" i="24" s="1"/>
  <c r="AH3755" i="24"/>
  <c r="AK3755" i="24" s="1"/>
  <c r="AH3779" i="24"/>
  <c r="AK3779" i="24" s="1"/>
  <c r="AH3791" i="24"/>
  <c r="AK3791" i="24" s="1"/>
  <c r="AJ464" i="24"/>
  <c r="AM464" i="24" s="1"/>
  <c r="AJ513" i="24"/>
  <c r="AM513" i="24" s="1"/>
  <c r="AJ537" i="24"/>
  <c r="AM537" i="24" s="1"/>
  <c r="AJ837" i="24"/>
  <c r="AM837" i="24" s="1"/>
  <c r="AH1092" i="24"/>
  <c r="AK1092" i="24" s="1"/>
  <c r="AJ1363" i="24"/>
  <c r="AM1363" i="24" s="1"/>
  <c r="AH1578" i="24"/>
  <c r="AK1578" i="24" s="1"/>
  <c r="AH1582" i="24"/>
  <c r="AK1582" i="24" s="1"/>
  <c r="AH1726" i="24"/>
  <c r="AK1726" i="24" s="1"/>
  <c r="AJ1910" i="24"/>
  <c r="AM1910" i="24" s="1"/>
  <c r="AJ1942" i="24"/>
  <c r="AM1942" i="24" s="1"/>
  <c r="AH1958" i="24"/>
  <c r="AK1958" i="24" s="1"/>
  <c r="AH1962" i="24"/>
  <c r="AK1962" i="24" s="1"/>
  <c r="AH1966" i="24"/>
  <c r="AK1966" i="24" s="1"/>
  <c r="AJ1982" i="24"/>
  <c r="AM1982" i="24" s="1"/>
  <c r="AJ2014" i="24"/>
  <c r="AM2014" i="24" s="1"/>
  <c r="AJ2046" i="24"/>
  <c r="AM2046" i="24" s="1"/>
  <c r="AJ2126" i="24"/>
  <c r="AM2126" i="24" s="1"/>
  <c r="AH2218" i="24"/>
  <c r="AK2218" i="24" s="1"/>
  <c r="AJ2782" i="24"/>
  <c r="AM2782" i="24" s="1"/>
  <c r="AJ2798" i="24"/>
  <c r="AM2798" i="24" s="1"/>
  <c r="AH2934" i="24"/>
  <c r="AK2934" i="24" s="1"/>
  <c r="AH3222" i="24"/>
  <c r="AK3222" i="24" s="1"/>
  <c r="AJ341" i="24"/>
  <c r="AM341" i="24" s="1"/>
  <c r="AH345" i="24"/>
  <c r="AK345" i="24" s="1"/>
  <c r="AH359" i="24"/>
  <c r="AK359" i="24" s="1"/>
  <c r="AJ363" i="24"/>
  <c r="AM363" i="24" s="1"/>
  <c r="AH411" i="24"/>
  <c r="AK411" i="24" s="1"/>
  <c r="AH445" i="24"/>
  <c r="AK445" i="24" s="1"/>
  <c r="AH459" i="24"/>
  <c r="AK459" i="24" s="1"/>
  <c r="AJ1091" i="24"/>
  <c r="AM1091" i="24" s="1"/>
  <c r="AH1099" i="24"/>
  <c r="AK1099" i="24" s="1"/>
  <c r="AJ1103" i="24"/>
  <c r="AM1103" i="24" s="1"/>
  <c r="AH1137" i="24"/>
  <c r="AK1137" i="24" s="1"/>
  <c r="AJ1145" i="24"/>
  <c r="AM1145" i="24" s="1"/>
  <c r="AJ1195" i="24"/>
  <c r="AM1195" i="24" s="1"/>
  <c r="AJ1229" i="24"/>
  <c r="AM1229" i="24" s="1"/>
  <c r="AJ1233" i="24"/>
  <c r="AM1233" i="24" s="1"/>
  <c r="AH1387" i="24"/>
  <c r="AK1387" i="24" s="1"/>
  <c r="AJ1395" i="24"/>
  <c r="AM1395" i="24" s="1"/>
  <c r="AH1449" i="24"/>
  <c r="AK1449" i="24" s="1"/>
  <c r="AH1453" i="24"/>
  <c r="AK1453" i="24" s="1"/>
  <c r="AH1573" i="24"/>
  <c r="AK1573" i="24" s="1"/>
  <c r="AH1613" i="24"/>
  <c r="AK1613" i="24" s="1"/>
  <c r="AH1617" i="24"/>
  <c r="AK1617" i="24" s="1"/>
  <c r="AH1621" i="24"/>
  <c r="AK1621" i="24" s="1"/>
  <c r="AH1645" i="24"/>
  <c r="AK1645" i="24" s="1"/>
  <c r="AH1649" i="24"/>
  <c r="AK1649" i="24" s="1"/>
  <c r="AH1677" i="24"/>
  <c r="AK1677" i="24" s="1"/>
  <c r="AH1681" i="24"/>
  <c r="AK1681" i="24" s="1"/>
  <c r="AH1881" i="24"/>
  <c r="AK1881" i="24" s="1"/>
  <c r="AH1909" i="24"/>
  <c r="AK1909" i="24" s="1"/>
  <c r="AH1977" i="24"/>
  <c r="AK1977" i="24" s="1"/>
  <c r="AH1981" i="24"/>
  <c r="AK1981" i="24" s="1"/>
  <c r="AH2037" i="24"/>
  <c r="AK2037" i="24" s="1"/>
  <c r="AH2089" i="24"/>
  <c r="AK2089" i="24" s="1"/>
  <c r="AH2125" i="24"/>
  <c r="AK2125" i="24" s="1"/>
  <c r="AJ2205" i="24"/>
  <c r="AM2205" i="24" s="1"/>
  <c r="AJ2265" i="24"/>
  <c r="AM2265" i="24" s="1"/>
  <c r="AJ2313" i="24"/>
  <c r="AM2313" i="24" s="1"/>
  <c r="AH2385" i="24"/>
  <c r="AK2385" i="24" s="1"/>
  <c r="AH2493" i="24"/>
  <c r="AK2493" i="24" s="1"/>
  <c r="AH2545" i="24"/>
  <c r="AK2545" i="24" s="1"/>
  <c r="AJ2601" i="24"/>
  <c r="AM2601" i="24" s="1"/>
  <c r="AJ2653" i="24"/>
  <c r="AM2653" i="24" s="1"/>
  <c r="AH2685" i="24"/>
  <c r="AK2685" i="24" s="1"/>
  <c r="AJ2729" i="24"/>
  <c r="AM2729" i="24" s="1"/>
  <c r="AH2773" i="24"/>
  <c r="AK2773" i="24" s="1"/>
  <c r="AH2845" i="24"/>
  <c r="AK2845" i="24" s="1"/>
  <c r="AJ3005" i="24"/>
  <c r="AM3005" i="24" s="1"/>
  <c r="AH3177" i="24"/>
  <c r="AK3177" i="24" s="1"/>
  <c r="AH3185" i="24"/>
  <c r="AK3185" i="24" s="1"/>
  <c r="AJ3233" i="24"/>
  <c r="AM3233" i="24" s="1"/>
  <c r="AJ3289" i="24"/>
  <c r="AM3289" i="24" s="1"/>
  <c r="AH3305" i="24"/>
  <c r="AK3305" i="24" s="1"/>
  <c r="AH3617" i="24"/>
  <c r="AK3617" i="24" s="1"/>
  <c r="AH3785" i="24"/>
  <c r="AK3785" i="24" s="1"/>
  <c r="AH3797" i="24"/>
  <c r="AK3797" i="24" s="1"/>
  <c r="AJ3873" i="24"/>
  <c r="AM3873" i="24" s="1"/>
  <c r="AJ3889" i="24"/>
  <c r="AM3889" i="24" s="1"/>
  <c r="AJ3879" i="24"/>
  <c r="AM3879" i="24" s="1"/>
  <c r="AJ3923" i="24"/>
  <c r="AM3923" i="24" s="1"/>
  <c r="AJ3955" i="24"/>
  <c r="AM3955" i="24" s="1"/>
  <c r="AJ386" i="24"/>
  <c r="AM386" i="24" s="1"/>
  <c r="AH390" i="24"/>
  <c r="AK390" i="24" s="1"/>
  <c r="AH442" i="24"/>
  <c r="AK442" i="24" s="1"/>
  <c r="AH460" i="24"/>
  <c r="AK460" i="24" s="1"/>
  <c r="AJ601" i="24"/>
  <c r="AM601" i="24" s="1"/>
  <c r="AJ1421" i="24"/>
  <c r="AM1421" i="24" s="1"/>
  <c r="AH1630" i="24"/>
  <c r="AK1630" i="24" s="1"/>
  <c r="AH1758" i="24"/>
  <c r="AK1758" i="24" s="1"/>
  <c r="AJ1822" i="24"/>
  <c r="AM1822" i="24" s="1"/>
  <c r="AJ1838" i="24"/>
  <c r="AM1838" i="24" s="1"/>
  <c r="AJ1854" i="24"/>
  <c r="AM1854" i="24" s="1"/>
  <c r="AH2282" i="24"/>
  <c r="AK2282" i="24" s="1"/>
  <c r="AH2414" i="24"/>
  <c r="AK2414" i="24" s="1"/>
  <c r="AH2746" i="24"/>
  <c r="AK2746" i="24" s="1"/>
  <c r="AJ2910" i="24"/>
  <c r="AM2910" i="24" s="1"/>
  <c r="AH2998" i="24"/>
  <c r="AK2998" i="24" s="1"/>
  <c r="AH3002" i="24"/>
  <c r="AK3002" i="24" s="1"/>
  <c r="AH3286" i="24"/>
  <c r="AK3286" i="24" s="1"/>
  <c r="AH333" i="24"/>
  <c r="AK333" i="24" s="1"/>
  <c r="AJ389" i="24"/>
  <c r="AM389" i="24" s="1"/>
  <c r="AH393" i="24"/>
  <c r="AK393" i="24" s="1"/>
  <c r="AH407" i="24"/>
  <c r="AK407" i="24" s="1"/>
  <c r="AJ411" i="24"/>
  <c r="AM411" i="24" s="1"/>
  <c r="AJ437" i="24"/>
  <c r="AM437" i="24" s="1"/>
  <c r="AH441" i="24"/>
  <c r="AK441" i="24" s="1"/>
  <c r="AJ459" i="24"/>
  <c r="AM459" i="24" s="1"/>
  <c r="AH1391" i="24"/>
  <c r="AK1391" i="24" s="1"/>
  <c r="AJ1449" i="24"/>
  <c r="AM1449" i="24" s="1"/>
  <c r="AH1565" i="24"/>
  <c r="AK1565" i="24" s="1"/>
  <c r="AH1605" i="24"/>
  <c r="AK1605" i="24" s="1"/>
  <c r="AH1637" i="24"/>
  <c r="AK1637" i="24" s="1"/>
  <c r="AJ1669" i="24"/>
  <c r="AM1669" i="24" s="1"/>
  <c r="AH1757" i="24"/>
  <c r="AK1757" i="24" s="1"/>
  <c r="AH1761" i="24"/>
  <c r="AK1761" i="24" s="1"/>
  <c r="AJ1789" i="24"/>
  <c r="AM1789" i="24" s="1"/>
  <c r="AJ1845" i="24"/>
  <c r="AM1845" i="24" s="1"/>
  <c r="AJ1873" i="24"/>
  <c r="AM1873" i="24" s="1"/>
  <c r="AJ1901" i="24"/>
  <c r="AM1901" i="24" s="1"/>
  <c r="AJ1969" i="24"/>
  <c r="AM1969" i="24" s="1"/>
  <c r="AJ1997" i="24"/>
  <c r="AM1997" i="24" s="1"/>
  <c r="AH2077" i="24"/>
  <c r="AK2077" i="24" s="1"/>
  <c r="AJ2081" i="24"/>
  <c r="AM2081" i="24" s="1"/>
  <c r="AJ2109" i="24"/>
  <c r="AM2109" i="24" s="1"/>
  <c r="AH2189" i="24"/>
  <c r="AK2189" i="24" s="1"/>
  <c r="AH2193" i="24"/>
  <c r="AK2193" i="24" s="1"/>
  <c r="AJ2225" i="24"/>
  <c r="AM2225" i="24" s="1"/>
  <c r="AJ2253" i="24"/>
  <c r="AM2253" i="24" s="1"/>
  <c r="AH2261" i="24"/>
  <c r="AK2261" i="24" s="1"/>
  <c r="AH2401" i="24"/>
  <c r="AK2401" i="24" s="1"/>
  <c r="AH2429" i="24"/>
  <c r="AK2429" i="24" s="1"/>
  <c r="AH2481" i="24"/>
  <c r="AK2481" i="24" s="1"/>
  <c r="AH2533" i="24"/>
  <c r="AK2533" i="24" s="1"/>
  <c r="AJ2541" i="24"/>
  <c r="AM2541" i="24" s="1"/>
  <c r="AJ2593" i="24"/>
  <c r="AM2593" i="24" s="1"/>
  <c r="AJ2649" i="24"/>
  <c r="AM2649" i="24" s="1"/>
  <c r="AJ2721" i="24"/>
  <c r="AM2721" i="24" s="1"/>
  <c r="AJ2989" i="24"/>
  <c r="AM2989" i="24" s="1"/>
  <c r="AH2993" i="24"/>
  <c r="AK2993" i="24" s="1"/>
  <c r="AH3053" i="24"/>
  <c r="AK3053" i="24" s="1"/>
  <c r="AH3057" i="24"/>
  <c r="AK3057" i="24" s="1"/>
  <c r="AH3285" i="24"/>
  <c r="AK3285" i="24" s="1"/>
  <c r="AH3385" i="24"/>
  <c r="AK3385" i="24" s="1"/>
  <c r="AJ3425" i="24"/>
  <c r="AM3425" i="24" s="1"/>
  <c r="AJ3969" i="24"/>
  <c r="AM3969" i="24" s="1"/>
  <c r="AH3923" i="24"/>
  <c r="AK3923" i="24" s="1"/>
  <c r="AH723" i="24"/>
  <c r="AK723" i="24" s="1"/>
  <c r="AJ889" i="24"/>
  <c r="AM889" i="24" s="1"/>
  <c r="AH1226" i="24"/>
  <c r="AK1226" i="24" s="1"/>
  <c r="AH1230" i="24"/>
  <c r="AK1230" i="24" s="1"/>
  <c r="AJ1249" i="24"/>
  <c r="AM1249" i="24" s="1"/>
  <c r="AH1542" i="24"/>
  <c r="AK1542" i="24" s="1"/>
  <c r="AH1546" i="24"/>
  <c r="AK1546" i="24" s="1"/>
  <c r="AH1662" i="24"/>
  <c r="AK1662" i="24" s="1"/>
  <c r="AH2158" i="24"/>
  <c r="AK2158" i="24" s="1"/>
  <c r="AH2478" i="24"/>
  <c r="AK2478" i="24" s="1"/>
  <c r="AH2566" i="24"/>
  <c r="AK2566" i="24" s="1"/>
  <c r="AH2570" i="24"/>
  <c r="AK2570" i="24" s="1"/>
  <c r="AH2574" i="24"/>
  <c r="AK2574" i="24" s="1"/>
  <c r="AJ2606" i="24"/>
  <c r="AM2606" i="24" s="1"/>
  <c r="AJ2638" i="24"/>
  <c r="AM2638" i="24" s="1"/>
  <c r="AJ2974" i="24"/>
  <c r="AM2974" i="24" s="1"/>
  <c r="AH3098" i="24"/>
  <c r="AK3098" i="24" s="1"/>
  <c r="AI1559" i="24"/>
  <c r="AL1559" i="24" s="1"/>
  <c r="AH1559" i="24"/>
  <c r="AK1559" i="24" s="1"/>
  <c r="AI1563" i="24"/>
  <c r="AL1563" i="24" s="1"/>
  <c r="AH1563" i="24"/>
  <c r="AK1563" i="24" s="1"/>
  <c r="AI1567" i="24"/>
  <c r="AL1567" i="24" s="1"/>
  <c r="AH1567" i="24"/>
  <c r="AK1567" i="24" s="1"/>
  <c r="AI1571" i="24"/>
  <c r="AL1571" i="24" s="1"/>
  <c r="AH1571" i="24"/>
  <c r="AK1571" i="24" s="1"/>
  <c r="AI1575" i="24"/>
  <c r="AL1575" i="24" s="1"/>
  <c r="AH1575" i="24"/>
  <c r="AK1575" i="24" s="1"/>
  <c r="AI1579" i="24"/>
  <c r="AL1579" i="24" s="1"/>
  <c r="AH1579" i="24"/>
  <c r="AK1579" i="24" s="1"/>
  <c r="AI1583" i="24"/>
  <c r="AL1583" i="24" s="1"/>
  <c r="AH1583" i="24"/>
  <c r="AK1583" i="24" s="1"/>
  <c r="AI1591" i="24"/>
  <c r="AL1591" i="24" s="1"/>
  <c r="AH1591" i="24"/>
  <c r="AK1591" i="24" s="1"/>
  <c r="AI1595" i="24"/>
  <c r="AL1595" i="24" s="1"/>
  <c r="AH1595" i="24"/>
  <c r="AK1595" i="24" s="1"/>
  <c r="AI1599" i="24"/>
  <c r="AL1599" i="24" s="1"/>
  <c r="AH1599" i="24"/>
  <c r="AK1599" i="24" s="1"/>
  <c r="AI1603" i="24"/>
  <c r="AL1603" i="24" s="1"/>
  <c r="AH1603" i="24"/>
  <c r="AK1603" i="24" s="1"/>
  <c r="AI1607" i="24"/>
  <c r="AL1607" i="24" s="1"/>
  <c r="AH1607" i="24"/>
  <c r="AK1607" i="24" s="1"/>
  <c r="AI1611" i="24"/>
  <c r="AL1611" i="24" s="1"/>
  <c r="AH1611" i="24"/>
  <c r="AK1611" i="24" s="1"/>
  <c r="AI1615" i="24"/>
  <c r="AL1615" i="24" s="1"/>
  <c r="AH1615" i="24"/>
  <c r="AK1615" i="24" s="1"/>
  <c r="AI1619" i="24"/>
  <c r="AL1619" i="24" s="1"/>
  <c r="AH1619" i="24"/>
  <c r="AK1619" i="24" s="1"/>
  <c r="AI1623" i="24"/>
  <c r="AL1623" i="24" s="1"/>
  <c r="AH1623" i="24"/>
  <c r="AK1623" i="24" s="1"/>
  <c r="AI1627" i="24"/>
  <c r="AL1627" i="24" s="1"/>
  <c r="AH1627" i="24"/>
  <c r="AK1627" i="24" s="1"/>
  <c r="AI1631" i="24"/>
  <c r="AL1631" i="24" s="1"/>
  <c r="AH1631" i="24"/>
  <c r="AK1631" i="24" s="1"/>
  <c r="AI1635" i="24"/>
  <c r="AL1635" i="24" s="1"/>
  <c r="AH1635" i="24"/>
  <c r="AK1635" i="24" s="1"/>
  <c r="AI1639" i="24"/>
  <c r="AL1639" i="24" s="1"/>
  <c r="AH1639" i="24"/>
  <c r="AK1639" i="24" s="1"/>
  <c r="AI1643" i="24"/>
  <c r="AL1643" i="24" s="1"/>
  <c r="AH1643" i="24"/>
  <c r="AK1643" i="24" s="1"/>
  <c r="AI1647" i="24"/>
  <c r="AL1647" i="24" s="1"/>
  <c r="AH1647" i="24"/>
  <c r="AK1647" i="24" s="1"/>
  <c r="AI1651" i="24"/>
  <c r="AL1651" i="24" s="1"/>
  <c r="AH1651" i="24"/>
  <c r="AK1651" i="24" s="1"/>
  <c r="AI1655" i="24"/>
  <c r="AL1655" i="24" s="1"/>
  <c r="AH1655" i="24"/>
  <c r="AK1655" i="24" s="1"/>
  <c r="AI1659" i="24"/>
  <c r="AL1659" i="24" s="1"/>
  <c r="AH1659" i="24"/>
  <c r="AK1659" i="24" s="1"/>
  <c r="AI1663" i="24"/>
  <c r="AL1663" i="24" s="1"/>
  <c r="AH1663" i="24"/>
  <c r="AK1663" i="24" s="1"/>
  <c r="AI1667" i="24"/>
  <c r="AL1667" i="24" s="1"/>
  <c r="AH1667" i="24"/>
  <c r="AK1667" i="24" s="1"/>
  <c r="AI1675" i="24"/>
  <c r="AL1675" i="24" s="1"/>
  <c r="AH1675" i="24"/>
  <c r="AK1675" i="24" s="1"/>
  <c r="AI1679" i="24"/>
  <c r="AL1679" i="24" s="1"/>
  <c r="AH1679" i="24"/>
  <c r="AK1679" i="24" s="1"/>
  <c r="AI1683" i="24"/>
  <c r="AL1683" i="24" s="1"/>
  <c r="AH1683" i="24"/>
  <c r="AK1683" i="24" s="1"/>
  <c r="AI1691" i="24"/>
  <c r="AL1691" i="24" s="1"/>
  <c r="AH1691" i="24"/>
  <c r="AK1691" i="24" s="1"/>
  <c r="AI1695" i="24"/>
  <c r="AL1695" i="24" s="1"/>
  <c r="AH1695" i="24"/>
  <c r="AK1695" i="24" s="1"/>
  <c r="AI1703" i="24"/>
  <c r="AL1703" i="24" s="1"/>
  <c r="AH1703" i="24"/>
  <c r="AK1703" i="24" s="1"/>
  <c r="AI1711" i="24"/>
  <c r="AL1711" i="24" s="1"/>
  <c r="AH1711" i="24"/>
  <c r="AK1711" i="24" s="1"/>
  <c r="AI1715" i="24"/>
  <c r="AL1715" i="24" s="1"/>
  <c r="AH1715" i="24"/>
  <c r="AK1715" i="24" s="1"/>
  <c r="AI1719" i="24"/>
  <c r="AL1719" i="24" s="1"/>
  <c r="AH1719" i="24"/>
  <c r="AK1719" i="24" s="1"/>
  <c r="AI1727" i="24"/>
  <c r="AL1727" i="24" s="1"/>
  <c r="AH1727" i="24"/>
  <c r="AK1727" i="24" s="1"/>
  <c r="AI1731" i="24"/>
  <c r="AL1731" i="24" s="1"/>
  <c r="AH1731" i="24"/>
  <c r="AK1731" i="24" s="1"/>
  <c r="AI1739" i="24"/>
  <c r="AL1739" i="24" s="1"/>
  <c r="AH1739" i="24"/>
  <c r="AK1739" i="24" s="1"/>
  <c r="AI1743" i="24"/>
  <c r="AL1743" i="24" s="1"/>
  <c r="AH1743" i="24"/>
  <c r="AK1743" i="24" s="1"/>
  <c r="AI1751" i="24"/>
  <c r="AL1751" i="24" s="1"/>
  <c r="AH1751" i="24"/>
  <c r="AK1751" i="24" s="1"/>
  <c r="AI1755" i="24"/>
  <c r="AL1755" i="24" s="1"/>
  <c r="AH1755" i="24"/>
  <c r="AK1755" i="24" s="1"/>
  <c r="AI1759" i="24"/>
  <c r="AL1759" i="24" s="1"/>
  <c r="AH1759" i="24"/>
  <c r="AK1759" i="24" s="1"/>
  <c r="AI1767" i="24"/>
  <c r="AL1767" i="24" s="1"/>
  <c r="AH1767" i="24"/>
  <c r="AK1767" i="24" s="1"/>
  <c r="AI1771" i="24"/>
  <c r="AL1771" i="24" s="1"/>
  <c r="AH1771" i="24"/>
  <c r="AK1771" i="24" s="1"/>
  <c r="AI1775" i="24"/>
  <c r="AL1775" i="24" s="1"/>
  <c r="AH1775" i="24"/>
  <c r="AK1775" i="24" s="1"/>
  <c r="AI1783" i="24"/>
  <c r="AL1783" i="24" s="1"/>
  <c r="AH1783" i="24"/>
  <c r="AK1783" i="24" s="1"/>
  <c r="AI1787" i="24"/>
  <c r="AL1787" i="24" s="1"/>
  <c r="AH1787" i="24"/>
  <c r="AK1787" i="24" s="1"/>
  <c r="AI1795" i="24"/>
  <c r="AL1795" i="24" s="1"/>
  <c r="AH1795" i="24"/>
  <c r="AK1795" i="24" s="1"/>
  <c r="AI1799" i="24"/>
  <c r="AL1799" i="24" s="1"/>
  <c r="AH1799" i="24"/>
  <c r="AK1799" i="24" s="1"/>
  <c r="AI1803" i="24"/>
  <c r="AL1803" i="24" s="1"/>
  <c r="AH1803" i="24"/>
  <c r="AK1803" i="24" s="1"/>
  <c r="AI1811" i="24"/>
  <c r="AL1811" i="24" s="1"/>
  <c r="AH1811" i="24"/>
  <c r="AK1811" i="24" s="1"/>
  <c r="AI1815" i="24"/>
  <c r="AL1815" i="24" s="1"/>
  <c r="AH1815" i="24"/>
  <c r="AK1815" i="24" s="1"/>
  <c r="AI1819" i="24"/>
  <c r="AL1819" i="24" s="1"/>
  <c r="AH1819" i="24"/>
  <c r="AK1819" i="24" s="1"/>
  <c r="AI1827" i="24"/>
  <c r="AL1827" i="24" s="1"/>
  <c r="AH1827" i="24"/>
  <c r="AK1827" i="24" s="1"/>
  <c r="AI1831" i="24"/>
  <c r="AL1831" i="24" s="1"/>
  <c r="AH1831" i="24"/>
  <c r="AK1831" i="24" s="1"/>
  <c r="AI1839" i="24"/>
  <c r="AL1839" i="24" s="1"/>
  <c r="AH1839" i="24"/>
  <c r="AK1839" i="24" s="1"/>
  <c r="AI1843" i="24"/>
  <c r="AL1843" i="24" s="1"/>
  <c r="AH1843" i="24"/>
  <c r="AK1843" i="24" s="1"/>
  <c r="AI1851" i="24"/>
  <c r="AL1851" i="24" s="1"/>
  <c r="AH1851" i="24"/>
  <c r="AK1851" i="24" s="1"/>
  <c r="AI1859" i="24"/>
  <c r="AL1859" i="24" s="1"/>
  <c r="AH1859" i="24"/>
  <c r="AK1859" i="24" s="1"/>
  <c r="AI1867" i="24"/>
  <c r="AL1867" i="24" s="1"/>
  <c r="AH1867" i="24"/>
  <c r="AK1867" i="24" s="1"/>
  <c r="AI1871" i="24"/>
  <c r="AL1871" i="24" s="1"/>
  <c r="AH1871" i="24"/>
  <c r="AK1871" i="24" s="1"/>
  <c r="AI1879" i="24"/>
  <c r="AL1879" i="24" s="1"/>
  <c r="AH1879" i="24"/>
  <c r="AK1879" i="24" s="1"/>
  <c r="AI1883" i="24"/>
  <c r="AL1883" i="24" s="1"/>
  <c r="AH1883" i="24"/>
  <c r="AK1883" i="24" s="1"/>
  <c r="AI1887" i="24"/>
  <c r="AL1887" i="24" s="1"/>
  <c r="AH1887" i="24"/>
  <c r="AK1887" i="24" s="1"/>
  <c r="AI1895" i="24"/>
  <c r="AL1895" i="24" s="1"/>
  <c r="AH1895" i="24"/>
  <c r="AK1895" i="24" s="1"/>
  <c r="AI1899" i="24"/>
  <c r="AL1899" i="24" s="1"/>
  <c r="AH1899" i="24"/>
  <c r="AK1899" i="24" s="1"/>
  <c r="AI1903" i="24"/>
  <c r="AL1903" i="24" s="1"/>
  <c r="AH1903" i="24"/>
  <c r="AK1903" i="24" s="1"/>
  <c r="AI1911" i="24"/>
  <c r="AL1911" i="24" s="1"/>
  <c r="AH1911" i="24"/>
  <c r="AK1911" i="24" s="1"/>
  <c r="AI1915" i="24"/>
  <c r="AL1915" i="24" s="1"/>
  <c r="AH1915" i="24"/>
  <c r="AK1915" i="24" s="1"/>
  <c r="AI1919" i="24"/>
  <c r="AL1919" i="24" s="1"/>
  <c r="AH1919" i="24"/>
  <c r="AK1919" i="24" s="1"/>
  <c r="AI1923" i="24"/>
  <c r="AL1923" i="24" s="1"/>
  <c r="AH1923" i="24"/>
  <c r="AK1923" i="24" s="1"/>
  <c r="AI1931" i="24"/>
  <c r="AL1931" i="24" s="1"/>
  <c r="AH1931" i="24"/>
  <c r="AK1931" i="24" s="1"/>
  <c r="AI1935" i="24"/>
  <c r="AL1935" i="24" s="1"/>
  <c r="AH1935" i="24"/>
  <c r="AK1935" i="24" s="1"/>
  <c r="AI1939" i="24"/>
  <c r="AL1939" i="24" s="1"/>
  <c r="AH1939" i="24"/>
  <c r="AK1939" i="24" s="1"/>
  <c r="AI1943" i="24"/>
  <c r="AL1943" i="24" s="1"/>
  <c r="AH1943" i="24"/>
  <c r="AK1943" i="24" s="1"/>
  <c r="AI1947" i="24"/>
  <c r="AL1947" i="24" s="1"/>
  <c r="AH1947" i="24"/>
  <c r="AK1947" i="24" s="1"/>
  <c r="AI1951" i="24"/>
  <c r="AL1951" i="24" s="1"/>
  <c r="AH1951" i="24"/>
  <c r="AK1951" i="24" s="1"/>
  <c r="AI1955" i="24"/>
  <c r="AL1955" i="24" s="1"/>
  <c r="AH1955" i="24"/>
  <c r="AK1955" i="24" s="1"/>
  <c r="AI1959" i="24"/>
  <c r="AL1959" i="24" s="1"/>
  <c r="AH1959" i="24"/>
  <c r="AK1959" i="24" s="1"/>
  <c r="AI1963" i="24"/>
  <c r="AL1963" i="24" s="1"/>
  <c r="AH1963" i="24"/>
  <c r="AK1963" i="24" s="1"/>
  <c r="AI1967" i="24"/>
  <c r="AL1967" i="24" s="1"/>
  <c r="AH1967" i="24"/>
  <c r="AK1967" i="24" s="1"/>
  <c r="AI1975" i="24"/>
  <c r="AL1975" i="24" s="1"/>
  <c r="AH1975" i="24"/>
  <c r="AK1975" i="24" s="1"/>
  <c r="AI1979" i="24"/>
  <c r="AL1979" i="24" s="1"/>
  <c r="AH1979" i="24"/>
  <c r="AK1979" i="24" s="1"/>
  <c r="AI1983" i="24"/>
  <c r="AL1983" i="24" s="1"/>
  <c r="AH1983" i="24"/>
  <c r="AK1983" i="24" s="1"/>
  <c r="AI1999" i="24"/>
  <c r="AL1999" i="24" s="1"/>
  <c r="AH1999" i="24"/>
  <c r="AK1999" i="24" s="1"/>
  <c r="AI2023" i="24"/>
  <c r="AL2023" i="24" s="1"/>
  <c r="AH2023" i="24"/>
  <c r="AK2023" i="24" s="1"/>
  <c r="AI2055" i="24"/>
  <c r="AL2055" i="24" s="1"/>
  <c r="AH2055" i="24"/>
  <c r="AK2055" i="24" s="1"/>
  <c r="AI2071" i="24"/>
  <c r="AL2071" i="24" s="1"/>
  <c r="AH2071" i="24"/>
  <c r="AK2071" i="24" s="1"/>
  <c r="AI2127" i="24"/>
  <c r="AL2127" i="24" s="1"/>
  <c r="AH2127" i="24"/>
  <c r="AK2127" i="24" s="1"/>
  <c r="AI2135" i="24"/>
  <c r="AL2135" i="24" s="1"/>
  <c r="AH2135" i="24"/>
  <c r="AK2135" i="24" s="1"/>
  <c r="AI2151" i="24"/>
  <c r="AL2151" i="24" s="1"/>
  <c r="AH2151" i="24"/>
  <c r="AK2151" i="24" s="1"/>
  <c r="AI2159" i="24"/>
  <c r="AL2159" i="24" s="1"/>
  <c r="AH2159" i="24"/>
  <c r="AK2159" i="24" s="1"/>
  <c r="AI2167" i="24"/>
  <c r="AL2167" i="24" s="1"/>
  <c r="AH2167" i="24"/>
  <c r="AK2167" i="24" s="1"/>
  <c r="AI2175" i="24"/>
  <c r="AL2175" i="24" s="1"/>
  <c r="AH2175" i="24"/>
  <c r="AK2175" i="24" s="1"/>
  <c r="AI2183" i="24"/>
  <c r="AL2183" i="24" s="1"/>
  <c r="AH2183" i="24"/>
  <c r="AK2183" i="24" s="1"/>
  <c r="AI2199" i="24"/>
  <c r="AL2199" i="24" s="1"/>
  <c r="AH2199" i="24"/>
  <c r="AK2199" i="24" s="1"/>
  <c r="AI2231" i="24"/>
  <c r="AL2231" i="24" s="1"/>
  <c r="AH2231" i="24"/>
  <c r="AK2231" i="24" s="1"/>
  <c r="AI2247" i="24"/>
  <c r="AL2247" i="24" s="1"/>
  <c r="AH2247" i="24"/>
  <c r="AK2247" i="24" s="1"/>
  <c r="AI2255" i="24"/>
  <c r="AL2255" i="24" s="1"/>
  <c r="AH2255" i="24"/>
  <c r="AK2255" i="24" s="1"/>
  <c r="AI2263" i="24"/>
  <c r="AL2263" i="24" s="1"/>
  <c r="AH2263" i="24"/>
  <c r="AK2263" i="24" s="1"/>
  <c r="AI2271" i="24"/>
  <c r="AL2271" i="24" s="1"/>
  <c r="AH2271" i="24"/>
  <c r="AK2271" i="24" s="1"/>
  <c r="AI2279" i="24"/>
  <c r="AL2279" i="24" s="1"/>
  <c r="AH2279" i="24"/>
  <c r="AK2279" i="24" s="1"/>
  <c r="AI2287" i="24"/>
  <c r="AL2287" i="24" s="1"/>
  <c r="AH2287" i="24"/>
  <c r="AK2287" i="24" s="1"/>
  <c r="AI2295" i="24"/>
  <c r="AL2295" i="24" s="1"/>
  <c r="AH2295" i="24"/>
  <c r="AK2295" i="24" s="1"/>
  <c r="AI2303" i="24"/>
  <c r="AL2303" i="24" s="1"/>
  <c r="AH2303" i="24"/>
  <c r="AK2303" i="24" s="1"/>
  <c r="AI2311" i="24"/>
  <c r="AL2311" i="24" s="1"/>
  <c r="AH2311" i="24"/>
  <c r="AK2311" i="24" s="1"/>
  <c r="AI2327" i="24"/>
  <c r="AL2327" i="24" s="1"/>
  <c r="AH2327" i="24"/>
  <c r="AK2327" i="24" s="1"/>
  <c r="AI2335" i="24"/>
  <c r="AL2335" i="24" s="1"/>
  <c r="AH2335" i="24"/>
  <c r="AK2335" i="24" s="1"/>
  <c r="AI2343" i="24"/>
  <c r="AL2343" i="24" s="1"/>
  <c r="AH2343" i="24"/>
  <c r="AK2343" i="24" s="1"/>
  <c r="AI2351" i="24"/>
  <c r="AL2351" i="24" s="1"/>
  <c r="AH2351" i="24"/>
  <c r="AK2351" i="24" s="1"/>
  <c r="AI2383" i="24"/>
  <c r="AL2383" i="24" s="1"/>
  <c r="AH2383" i="24"/>
  <c r="AK2383" i="24" s="1"/>
  <c r="AI2391" i="24"/>
  <c r="AL2391" i="24" s="1"/>
  <c r="AH2391" i="24"/>
  <c r="AK2391" i="24" s="1"/>
  <c r="AI2399" i="24"/>
  <c r="AL2399" i="24" s="1"/>
  <c r="AH2399" i="24"/>
  <c r="AK2399" i="24" s="1"/>
  <c r="AI2407" i="24"/>
  <c r="AL2407" i="24" s="1"/>
  <c r="AH2407" i="24"/>
  <c r="AK2407" i="24" s="1"/>
  <c r="AI2415" i="24"/>
  <c r="AL2415" i="24" s="1"/>
  <c r="AH2415" i="24"/>
  <c r="AK2415" i="24" s="1"/>
  <c r="AI2423" i="24"/>
  <c r="AL2423" i="24" s="1"/>
  <c r="AH2423" i="24"/>
  <c r="AK2423" i="24" s="1"/>
  <c r="AI2431" i="24"/>
  <c r="AL2431" i="24" s="1"/>
  <c r="AH2431" i="24"/>
  <c r="AK2431" i="24" s="1"/>
  <c r="AI2439" i="24"/>
  <c r="AL2439" i="24" s="1"/>
  <c r="AH2439" i="24"/>
  <c r="AK2439" i="24" s="1"/>
  <c r="AI2583" i="24"/>
  <c r="AL2583" i="24" s="1"/>
  <c r="AH2583" i="24"/>
  <c r="AK2583" i="24" s="1"/>
  <c r="AI2599" i="24"/>
  <c r="AL2599" i="24" s="1"/>
  <c r="AH2599" i="24"/>
  <c r="AK2599" i="24" s="1"/>
  <c r="AI2607" i="24"/>
  <c r="AL2607" i="24" s="1"/>
  <c r="AH2607" i="24"/>
  <c r="AK2607" i="24" s="1"/>
  <c r="AI2623" i="24"/>
  <c r="AL2623" i="24" s="1"/>
  <c r="AH2623" i="24"/>
  <c r="AK2623" i="24" s="1"/>
  <c r="AI2639" i="24"/>
  <c r="AL2639" i="24" s="1"/>
  <c r="AH2639" i="24"/>
  <c r="AK2639" i="24" s="1"/>
  <c r="AI2703" i="24"/>
  <c r="AL2703" i="24" s="1"/>
  <c r="AH2703" i="24"/>
  <c r="AK2703" i="24" s="1"/>
  <c r="AI2751" i="24"/>
  <c r="AL2751" i="24" s="1"/>
  <c r="AH2751" i="24"/>
  <c r="AK2751" i="24" s="1"/>
  <c r="AI2759" i="24"/>
  <c r="AL2759" i="24" s="1"/>
  <c r="AH2759" i="24"/>
  <c r="AK2759" i="24" s="1"/>
  <c r="AI2770" i="24"/>
  <c r="AL2770" i="24" s="1"/>
  <c r="AH2770" i="24"/>
  <c r="AK2770" i="24" s="1"/>
  <c r="AI2778" i="24"/>
  <c r="AL2778" i="24" s="1"/>
  <c r="AH2778" i="24"/>
  <c r="AK2778" i="24" s="1"/>
  <c r="AI2818" i="24"/>
  <c r="AL2818" i="24" s="1"/>
  <c r="AH2818" i="24"/>
  <c r="AK2818" i="24" s="1"/>
  <c r="AI2826" i="24"/>
  <c r="AL2826" i="24" s="1"/>
  <c r="AH2826" i="24"/>
  <c r="AK2826" i="24" s="1"/>
  <c r="AI2850" i="24"/>
  <c r="AL2850" i="24" s="1"/>
  <c r="AH2850" i="24"/>
  <c r="AK2850" i="24" s="1"/>
  <c r="AI2882" i="24"/>
  <c r="AL2882" i="24" s="1"/>
  <c r="AH2882" i="24"/>
  <c r="AK2882" i="24" s="1"/>
  <c r="AI2906" i="24"/>
  <c r="AL2906" i="24" s="1"/>
  <c r="AH2906" i="24"/>
  <c r="AK2906" i="24" s="1"/>
  <c r="AI2967" i="24"/>
  <c r="AL2967" i="24" s="1"/>
  <c r="AH2967" i="24"/>
  <c r="AK2967" i="24" s="1"/>
  <c r="AI2975" i="24"/>
  <c r="AL2975" i="24" s="1"/>
  <c r="AH2975" i="24"/>
  <c r="AK2975" i="24" s="1"/>
  <c r="AI2983" i="24"/>
  <c r="AL2983" i="24" s="1"/>
  <c r="AH2983" i="24"/>
  <c r="AK2983" i="24" s="1"/>
  <c r="AI3023" i="24"/>
  <c r="AL3023" i="24" s="1"/>
  <c r="AH3023" i="24"/>
  <c r="AK3023" i="24" s="1"/>
  <c r="AI3127" i="24"/>
  <c r="AL3127" i="24" s="1"/>
  <c r="AH3127" i="24"/>
  <c r="AK3127" i="24" s="1"/>
  <c r="AI3178" i="24"/>
  <c r="AL3178" i="24" s="1"/>
  <c r="AH3178" i="24"/>
  <c r="AK3178" i="24" s="1"/>
  <c r="AI3226" i="24"/>
  <c r="AL3226" i="24" s="1"/>
  <c r="AH3226" i="24"/>
  <c r="AK3226" i="24" s="1"/>
  <c r="AI3282" i="24"/>
  <c r="AL3282" i="24" s="1"/>
  <c r="AH3282" i="24"/>
  <c r="AK3282" i="24" s="1"/>
  <c r="AI3290" i="24"/>
  <c r="AL3290" i="24" s="1"/>
  <c r="AH3290" i="24"/>
  <c r="AK3290" i="24" s="1"/>
  <c r="AI3341" i="24"/>
  <c r="AL3341" i="24" s="1"/>
  <c r="AH3341" i="24"/>
  <c r="AK3341" i="24" s="1"/>
  <c r="AI3381" i="24"/>
  <c r="AL3381" i="24" s="1"/>
  <c r="AH3381" i="24"/>
  <c r="AK3381" i="24" s="1"/>
  <c r="AI3429" i="24"/>
  <c r="AL3429" i="24" s="1"/>
  <c r="AH3429" i="24"/>
  <c r="AK3429" i="24" s="1"/>
  <c r="AI3461" i="24"/>
  <c r="AL3461" i="24" s="1"/>
  <c r="AH3461" i="24"/>
  <c r="AK3461" i="24" s="1"/>
  <c r="AI3477" i="24"/>
  <c r="AL3477" i="24" s="1"/>
  <c r="AH3477" i="24"/>
  <c r="AK3477" i="24" s="1"/>
  <c r="AI3565" i="24"/>
  <c r="AL3565" i="24" s="1"/>
  <c r="AH3565" i="24"/>
  <c r="AK3565" i="24" s="1"/>
  <c r="AI3653" i="24"/>
  <c r="AL3653" i="24" s="1"/>
  <c r="AH3653" i="24"/>
  <c r="AK3653" i="24" s="1"/>
  <c r="AI3661" i="24"/>
  <c r="AL3661" i="24" s="1"/>
  <c r="AH3661" i="24"/>
  <c r="AK3661" i="24" s="1"/>
  <c r="AI3669" i="24"/>
  <c r="AL3669" i="24" s="1"/>
  <c r="AH3669" i="24"/>
  <c r="AK3669" i="24" s="1"/>
  <c r="AI3693" i="24"/>
  <c r="AL3693" i="24" s="1"/>
  <c r="AH3693" i="24"/>
  <c r="AK3693" i="24" s="1"/>
  <c r="AI3749" i="24"/>
  <c r="AL3749" i="24" s="1"/>
  <c r="AH3749" i="24"/>
  <c r="AK3749" i="24" s="1"/>
  <c r="AI3765" i="24"/>
  <c r="AL3765" i="24" s="1"/>
  <c r="AH3765" i="24"/>
  <c r="AK3765" i="24" s="1"/>
  <c r="AI3828" i="24"/>
  <c r="AL3828" i="24" s="1"/>
  <c r="AH3828" i="24"/>
  <c r="AK3828" i="24" s="1"/>
  <c r="AI3884" i="24"/>
  <c r="AL3884" i="24" s="1"/>
  <c r="AH3884" i="24"/>
  <c r="AK3884" i="24" s="1"/>
  <c r="AI3932" i="24"/>
  <c r="AL3932" i="24" s="1"/>
  <c r="AH3932" i="24"/>
  <c r="AK3932" i="24" s="1"/>
  <c r="AI2048" i="24"/>
  <c r="AL2048" i="24" s="1"/>
  <c r="AH2048" i="24"/>
  <c r="AK2048" i="24" s="1"/>
  <c r="AI2064" i="24"/>
  <c r="AL2064" i="24" s="1"/>
  <c r="AH2064" i="24"/>
  <c r="AK2064" i="24" s="1"/>
  <c r="AI2200" i="24"/>
  <c r="AL2200" i="24" s="1"/>
  <c r="AH2200" i="24"/>
  <c r="AK2200" i="24" s="1"/>
  <c r="AI2310" i="24"/>
  <c r="AL2310" i="24" s="1"/>
  <c r="AH2310" i="24"/>
  <c r="AK2310" i="24" s="1"/>
  <c r="AI2416" i="24"/>
  <c r="AL2416" i="24" s="1"/>
  <c r="AH2416" i="24"/>
  <c r="AK2416" i="24" s="1"/>
  <c r="AI2456" i="24"/>
  <c r="AL2456" i="24" s="1"/>
  <c r="AH2456" i="24"/>
  <c r="AK2456" i="24" s="1"/>
  <c r="AI2490" i="24"/>
  <c r="AL2490" i="24" s="1"/>
  <c r="AH2490" i="24"/>
  <c r="AK2490" i="24" s="1"/>
  <c r="AI2528" i="24"/>
  <c r="AL2528" i="24" s="1"/>
  <c r="AH2528" i="24"/>
  <c r="AK2528" i="24" s="1"/>
  <c r="AI2670" i="24"/>
  <c r="AL2670" i="24" s="1"/>
  <c r="AH2670" i="24"/>
  <c r="AK2670" i="24" s="1"/>
  <c r="AI2684" i="24"/>
  <c r="AL2684" i="24" s="1"/>
  <c r="AH2684" i="24"/>
  <c r="AK2684" i="24" s="1"/>
  <c r="AI2708" i="24"/>
  <c r="AL2708" i="24" s="1"/>
  <c r="AH2708" i="24"/>
  <c r="AK2708" i="24" s="1"/>
  <c r="AI2754" i="24"/>
  <c r="AL2754" i="24" s="1"/>
  <c r="AH2754" i="24"/>
  <c r="AK2754" i="24" s="1"/>
  <c r="AI2785" i="24"/>
  <c r="AL2785" i="24" s="1"/>
  <c r="AH2785" i="24"/>
  <c r="AK2785" i="24" s="1"/>
  <c r="AI2847" i="24"/>
  <c r="AL2847" i="24" s="1"/>
  <c r="AH2847" i="24"/>
  <c r="AK2847" i="24" s="1"/>
  <c r="AI2857" i="24"/>
  <c r="AL2857" i="24" s="1"/>
  <c r="AH2857" i="24"/>
  <c r="AK2857" i="24" s="1"/>
  <c r="AI2883" i="24"/>
  <c r="AL2883" i="24" s="1"/>
  <c r="AH2883" i="24"/>
  <c r="AK2883" i="24" s="1"/>
  <c r="AI2954" i="24"/>
  <c r="AL2954" i="24" s="1"/>
  <c r="AH2954" i="24"/>
  <c r="AK2954" i="24" s="1"/>
  <c r="AI3008" i="24"/>
  <c r="AL3008" i="24" s="1"/>
  <c r="AH3008" i="24"/>
  <c r="AK3008" i="24" s="1"/>
  <c r="AI3213" i="24"/>
  <c r="AL3213" i="24" s="1"/>
  <c r="AH3213" i="24"/>
  <c r="AK3213" i="24" s="1"/>
  <c r="AI3223" i="24"/>
  <c r="AL3223" i="24" s="1"/>
  <c r="AH3223" i="24"/>
  <c r="AK3223" i="24" s="1"/>
  <c r="AI3287" i="24"/>
  <c r="AL3287" i="24" s="1"/>
  <c r="AH3287" i="24"/>
  <c r="AK3287" i="24" s="1"/>
  <c r="AI3304" i="24"/>
  <c r="AL3304" i="24" s="1"/>
  <c r="AH3304" i="24"/>
  <c r="AK3304" i="24" s="1"/>
  <c r="AI3348" i="24"/>
  <c r="AL3348" i="24" s="1"/>
  <c r="AH3348" i="24"/>
  <c r="AK3348" i="24" s="1"/>
  <c r="AI3364" i="24"/>
  <c r="AL3364" i="24" s="1"/>
  <c r="AH3364" i="24"/>
  <c r="AK3364" i="24" s="1"/>
  <c r="AI3422" i="24"/>
  <c r="AL3422" i="24" s="1"/>
  <c r="AH3422" i="24"/>
  <c r="AK3422" i="24" s="1"/>
  <c r="AI3516" i="24"/>
  <c r="AL3516" i="24" s="1"/>
  <c r="AH3516" i="24"/>
  <c r="AK3516" i="24" s="1"/>
  <c r="AI3660" i="24"/>
  <c r="AL3660" i="24" s="1"/>
  <c r="AH3660" i="24"/>
  <c r="AK3660" i="24" s="1"/>
  <c r="AI3762" i="24"/>
  <c r="AL3762" i="24" s="1"/>
  <c r="AH3762" i="24"/>
  <c r="AK3762" i="24" s="1"/>
  <c r="AI3806" i="24"/>
  <c r="AL3806" i="24" s="1"/>
  <c r="AH3806" i="24"/>
  <c r="AK3806" i="24" s="1"/>
  <c r="AI3825" i="24"/>
  <c r="AL3825" i="24" s="1"/>
  <c r="AH3825" i="24"/>
  <c r="AK3825" i="24" s="1"/>
  <c r="AI3839" i="24"/>
  <c r="AL3839" i="24" s="1"/>
  <c r="AH3839" i="24"/>
  <c r="AK3839" i="24" s="1"/>
  <c r="AI3845" i="24"/>
  <c r="AL3845" i="24" s="1"/>
  <c r="AH3845" i="24"/>
  <c r="AK3845" i="24" s="1"/>
  <c r="AI3877" i="24"/>
  <c r="AL3877" i="24" s="1"/>
  <c r="AH3877" i="24"/>
  <c r="AK3877" i="24" s="1"/>
  <c r="AI3931" i="24"/>
  <c r="AL3931" i="24" s="1"/>
  <c r="AH3931" i="24"/>
  <c r="AK3931" i="24" s="1"/>
  <c r="AI331" i="24"/>
  <c r="AL331" i="24" s="1"/>
  <c r="AH331" i="24"/>
  <c r="AK331" i="24" s="1"/>
  <c r="AI343" i="24"/>
  <c r="AL343" i="24" s="1"/>
  <c r="AH343" i="24"/>
  <c r="AK343" i="24" s="1"/>
  <c r="AI361" i="24"/>
  <c r="AL361" i="24" s="1"/>
  <c r="AH361" i="24"/>
  <c r="AK361" i="24" s="1"/>
  <c r="AI387" i="24"/>
  <c r="AL387" i="24" s="1"/>
  <c r="AH387" i="24"/>
  <c r="AK387" i="24" s="1"/>
  <c r="AI413" i="24"/>
  <c r="AL413" i="24" s="1"/>
  <c r="AH413" i="24"/>
  <c r="AK413" i="24" s="1"/>
  <c r="AI435" i="24"/>
  <c r="AL435" i="24" s="1"/>
  <c r="AH435" i="24"/>
  <c r="AK435" i="24" s="1"/>
  <c r="AI457" i="24"/>
  <c r="AL457" i="24" s="1"/>
  <c r="AH457" i="24"/>
  <c r="AK457" i="24" s="1"/>
  <c r="AI465" i="24"/>
  <c r="AL465" i="24" s="1"/>
  <c r="AH465" i="24"/>
  <c r="AK465" i="24" s="1"/>
  <c r="AI1097" i="24"/>
  <c r="AL1097" i="24" s="1"/>
  <c r="AH1097" i="24"/>
  <c r="AK1097" i="24" s="1"/>
  <c r="AI1105" i="24"/>
  <c r="AL1105" i="24" s="1"/>
  <c r="AH1105" i="24"/>
  <c r="AK1105" i="24" s="1"/>
  <c r="AI1147" i="24"/>
  <c r="AL1147" i="24" s="1"/>
  <c r="AH1147" i="24"/>
  <c r="AK1147" i="24" s="1"/>
  <c r="AI1189" i="24"/>
  <c r="AL1189" i="24" s="1"/>
  <c r="AH1189" i="24"/>
  <c r="AK1189" i="24" s="1"/>
  <c r="AI1227" i="24"/>
  <c r="AL1227" i="24" s="1"/>
  <c r="AH1227" i="24"/>
  <c r="AK1227" i="24" s="1"/>
  <c r="AI1239" i="24"/>
  <c r="AL1239" i="24" s="1"/>
  <c r="AH1239" i="24"/>
  <c r="AK1239" i="24" s="1"/>
  <c r="AI1393" i="24"/>
  <c r="AL1393" i="24" s="1"/>
  <c r="AH1393" i="24"/>
  <c r="AK1393" i="24" s="1"/>
  <c r="AI1401" i="24"/>
  <c r="AL1401" i="24" s="1"/>
  <c r="AH1401" i="24"/>
  <c r="AK1401" i="24" s="1"/>
  <c r="AI1455" i="24"/>
  <c r="AL1455" i="24" s="1"/>
  <c r="AH1455" i="24"/>
  <c r="AK1455" i="24" s="1"/>
  <c r="AI1459" i="24"/>
  <c r="AL1459" i="24" s="1"/>
  <c r="AH1459" i="24"/>
  <c r="AK1459" i="24" s="1"/>
  <c r="AI1547" i="24"/>
  <c r="AL1547" i="24" s="1"/>
  <c r="AH1547" i="24"/>
  <c r="AK1547" i="24" s="1"/>
  <c r="AI1551" i="24"/>
  <c r="AL1551" i="24" s="1"/>
  <c r="AH1551" i="24"/>
  <c r="AK1551" i="24" s="1"/>
  <c r="AI2076" i="24"/>
  <c r="AL2076" i="24" s="1"/>
  <c r="AH2076" i="24"/>
  <c r="AK2076" i="24" s="1"/>
  <c r="AI2082" i="24"/>
  <c r="AL2082" i="24" s="1"/>
  <c r="AH2082" i="24"/>
  <c r="AK2082" i="24" s="1"/>
  <c r="AI2096" i="24"/>
  <c r="AL2096" i="24" s="1"/>
  <c r="AH2096" i="24"/>
  <c r="AK2096" i="24" s="1"/>
  <c r="AI2148" i="24"/>
  <c r="AL2148" i="24" s="1"/>
  <c r="AH2148" i="24"/>
  <c r="AK2148" i="24" s="1"/>
  <c r="AI2230" i="24"/>
  <c r="AL2230" i="24" s="1"/>
  <c r="AH2230" i="24"/>
  <c r="AK2230" i="24" s="1"/>
  <c r="AI2324" i="24"/>
  <c r="AL2324" i="24" s="1"/>
  <c r="AH2324" i="24"/>
  <c r="AK2324" i="24" s="1"/>
  <c r="AI2376" i="24"/>
  <c r="AL2376" i="24" s="1"/>
  <c r="AH2376" i="24"/>
  <c r="AK2376" i="24" s="1"/>
  <c r="AI2388" i="24"/>
  <c r="AL2388" i="24" s="1"/>
  <c r="AH2388" i="24"/>
  <c r="AK2388" i="24" s="1"/>
  <c r="AI2410" i="24"/>
  <c r="AL2410" i="24" s="1"/>
  <c r="AH2410" i="24"/>
  <c r="AK2410" i="24" s="1"/>
  <c r="AI2434" i="24"/>
  <c r="AL2434" i="24" s="1"/>
  <c r="AH2434" i="24"/>
  <c r="AK2434" i="24" s="1"/>
  <c r="AI2464" i="24"/>
  <c r="AL2464" i="24" s="1"/>
  <c r="AH2464" i="24"/>
  <c r="AK2464" i="24" s="1"/>
  <c r="AI2480" i="24"/>
  <c r="AL2480" i="24" s="1"/>
  <c r="AH2480" i="24"/>
  <c r="AK2480" i="24" s="1"/>
  <c r="AI2548" i="24"/>
  <c r="AL2548" i="24" s="1"/>
  <c r="AH2548" i="24"/>
  <c r="AK2548" i="24" s="1"/>
  <c r="AI2600" i="24"/>
  <c r="AL2600" i="24" s="1"/>
  <c r="AH2600" i="24"/>
  <c r="AK2600" i="24" s="1"/>
  <c r="AI2732" i="24"/>
  <c r="AL2732" i="24" s="1"/>
  <c r="AH2732" i="24"/>
  <c r="AK2732" i="24" s="1"/>
  <c r="AI2811" i="24"/>
  <c r="AL2811" i="24" s="1"/>
  <c r="AH2811" i="24"/>
  <c r="AK2811" i="24" s="1"/>
  <c r="AI2919" i="24"/>
  <c r="AL2919" i="24" s="1"/>
  <c r="AH2919" i="24"/>
  <c r="AK2919" i="24" s="1"/>
  <c r="AI2962" i="24"/>
  <c r="AL2962" i="24" s="1"/>
  <c r="AH2962" i="24"/>
  <c r="AK2962" i="24" s="1"/>
  <c r="AI3132" i="24"/>
  <c r="AL3132" i="24" s="1"/>
  <c r="AH3132" i="24"/>
  <c r="AK3132" i="24" s="1"/>
  <c r="AI3164" i="24"/>
  <c r="AL3164" i="24" s="1"/>
  <c r="AH3164" i="24"/>
  <c r="AK3164" i="24" s="1"/>
  <c r="AI3265" i="24"/>
  <c r="AL3265" i="24" s="1"/>
  <c r="AH3265" i="24"/>
  <c r="AK3265" i="24" s="1"/>
  <c r="AI3293" i="24"/>
  <c r="AL3293" i="24" s="1"/>
  <c r="AH3293" i="24"/>
  <c r="AK3293" i="24" s="1"/>
  <c r="AI3448" i="24"/>
  <c r="AL3448" i="24" s="1"/>
  <c r="AH3448" i="24"/>
  <c r="AK3448" i="24" s="1"/>
  <c r="AI3720" i="24"/>
  <c r="AL3720" i="24" s="1"/>
  <c r="AH3720" i="24"/>
  <c r="AK3720" i="24" s="1"/>
  <c r="AI3782" i="24"/>
  <c r="AL3782" i="24" s="1"/>
  <c r="AH3782" i="24"/>
  <c r="AK3782" i="24" s="1"/>
  <c r="AI1587" i="24"/>
  <c r="AL1587" i="24" s="1"/>
  <c r="AH1587" i="24"/>
  <c r="AK1587" i="24" s="1"/>
  <c r="AI1855" i="24"/>
  <c r="AL1855" i="24" s="1"/>
  <c r="AH1855" i="24"/>
  <c r="AK1855" i="24" s="1"/>
  <c r="AI2359" i="24"/>
  <c r="AL2359" i="24" s="1"/>
  <c r="AH2359" i="24"/>
  <c r="AK2359" i="24" s="1"/>
  <c r="AI2367" i="24"/>
  <c r="AL2367" i="24" s="1"/>
  <c r="AH2367" i="24"/>
  <c r="AK2367" i="24" s="1"/>
  <c r="AI2447" i="24"/>
  <c r="AL2447" i="24" s="1"/>
  <c r="AH2447" i="24"/>
  <c r="AK2447" i="24" s="1"/>
  <c r="AI2455" i="24"/>
  <c r="AL2455" i="24" s="1"/>
  <c r="AH2455" i="24"/>
  <c r="AK2455" i="24" s="1"/>
  <c r="AI2463" i="24"/>
  <c r="AL2463" i="24" s="1"/>
  <c r="AH2463" i="24"/>
  <c r="AK2463" i="24" s="1"/>
  <c r="AI2471" i="24"/>
  <c r="AL2471" i="24" s="1"/>
  <c r="AH2471" i="24"/>
  <c r="AK2471" i="24" s="1"/>
  <c r="AI2495" i="24"/>
  <c r="AL2495" i="24" s="1"/>
  <c r="AH2495" i="24"/>
  <c r="AK2495" i="24" s="1"/>
  <c r="AI2503" i="24"/>
  <c r="AL2503" i="24" s="1"/>
  <c r="AH2503" i="24"/>
  <c r="AK2503" i="24" s="1"/>
  <c r="AI2519" i="24"/>
  <c r="AL2519" i="24" s="1"/>
  <c r="AH2519" i="24"/>
  <c r="AK2519" i="24" s="1"/>
  <c r="AI2527" i="24"/>
  <c r="AL2527" i="24" s="1"/>
  <c r="AH2527" i="24"/>
  <c r="AK2527" i="24" s="1"/>
  <c r="AI2559" i="24"/>
  <c r="AL2559" i="24" s="1"/>
  <c r="AH2559" i="24"/>
  <c r="AK2559" i="24" s="1"/>
  <c r="AI2647" i="24"/>
  <c r="AL2647" i="24" s="1"/>
  <c r="AH2647" i="24"/>
  <c r="AK2647" i="24" s="1"/>
  <c r="AI2663" i="24"/>
  <c r="AL2663" i="24" s="1"/>
  <c r="AH2663" i="24"/>
  <c r="AK2663" i="24" s="1"/>
  <c r="AI2671" i="24"/>
  <c r="AL2671" i="24" s="1"/>
  <c r="AH2671" i="24"/>
  <c r="AK2671" i="24" s="1"/>
  <c r="AI2727" i="24"/>
  <c r="AL2727" i="24" s="1"/>
  <c r="AH2727" i="24"/>
  <c r="AK2727" i="24" s="1"/>
  <c r="AI2735" i="24"/>
  <c r="AL2735" i="24" s="1"/>
  <c r="AH2735" i="24"/>
  <c r="AK2735" i="24" s="1"/>
  <c r="AI2743" i="24"/>
  <c r="AL2743" i="24" s="1"/>
  <c r="AH2743" i="24"/>
  <c r="AK2743" i="24" s="1"/>
  <c r="AI2786" i="24"/>
  <c r="AL2786" i="24" s="1"/>
  <c r="AH2786" i="24"/>
  <c r="AK2786" i="24" s="1"/>
  <c r="AI2842" i="24"/>
  <c r="AL2842" i="24" s="1"/>
  <c r="AH2842" i="24"/>
  <c r="AK2842" i="24" s="1"/>
  <c r="AI2858" i="24"/>
  <c r="AL2858" i="24" s="1"/>
  <c r="AH2858" i="24"/>
  <c r="AK2858" i="24" s="1"/>
  <c r="AI2866" i="24"/>
  <c r="AL2866" i="24" s="1"/>
  <c r="AH2866" i="24"/>
  <c r="AK2866" i="24" s="1"/>
  <c r="AI2890" i="24"/>
  <c r="AL2890" i="24" s="1"/>
  <c r="AH2890" i="24"/>
  <c r="AK2890" i="24" s="1"/>
  <c r="AI2898" i="24"/>
  <c r="AL2898" i="24" s="1"/>
  <c r="AH2898" i="24"/>
  <c r="AK2898" i="24" s="1"/>
  <c r="AI2914" i="24"/>
  <c r="AL2914" i="24" s="1"/>
  <c r="AH2914" i="24"/>
  <c r="AK2914" i="24" s="1"/>
  <c r="AI2922" i="24"/>
  <c r="AL2922" i="24" s="1"/>
  <c r="AH2922" i="24"/>
  <c r="AK2922" i="24" s="1"/>
  <c r="AI2946" i="24"/>
  <c r="AL2946" i="24" s="1"/>
  <c r="AH2946" i="24"/>
  <c r="AK2946" i="24" s="1"/>
  <c r="AI2991" i="24"/>
  <c r="AL2991" i="24" s="1"/>
  <c r="AH2991" i="24"/>
  <c r="AK2991" i="24" s="1"/>
  <c r="AI2999" i="24"/>
  <c r="AL2999" i="24" s="1"/>
  <c r="AH2999" i="24"/>
  <c r="AK2999" i="24" s="1"/>
  <c r="AI3007" i="24"/>
  <c r="AL3007" i="24" s="1"/>
  <c r="AH3007" i="24"/>
  <c r="AK3007" i="24" s="1"/>
  <c r="AI3015" i="24"/>
  <c r="AL3015" i="24" s="1"/>
  <c r="AH3015" i="24"/>
  <c r="AK3015" i="24" s="1"/>
  <c r="AI3039" i="24"/>
  <c r="AL3039" i="24" s="1"/>
  <c r="AH3039" i="24"/>
  <c r="AK3039" i="24" s="1"/>
  <c r="AI3055" i="24"/>
  <c r="AL3055" i="24" s="1"/>
  <c r="AH3055" i="24"/>
  <c r="AK3055" i="24" s="1"/>
  <c r="AI3071" i="24"/>
  <c r="AL3071" i="24" s="1"/>
  <c r="AH3071" i="24"/>
  <c r="AK3071" i="24" s="1"/>
  <c r="AI3079" i="24"/>
  <c r="AL3079" i="24" s="1"/>
  <c r="AH3079" i="24"/>
  <c r="AK3079" i="24" s="1"/>
  <c r="AI3095" i="24"/>
  <c r="AL3095" i="24" s="1"/>
  <c r="AH3095" i="24"/>
  <c r="AK3095" i="24" s="1"/>
  <c r="AI3119" i="24"/>
  <c r="AL3119" i="24" s="1"/>
  <c r="AH3119" i="24"/>
  <c r="AK3119" i="24" s="1"/>
  <c r="AI3135" i="24"/>
  <c r="AL3135" i="24" s="1"/>
  <c r="AH3135" i="24"/>
  <c r="AK3135" i="24" s="1"/>
  <c r="AI3154" i="24"/>
  <c r="AL3154" i="24" s="1"/>
  <c r="AH3154" i="24"/>
  <c r="AK3154" i="24" s="1"/>
  <c r="AI3162" i="24"/>
  <c r="AL3162" i="24" s="1"/>
  <c r="AH3162" i="24"/>
  <c r="AK3162" i="24" s="1"/>
  <c r="AI3167" i="24"/>
  <c r="AL3167" i="24" s="1"/>
  <c r="AH3167" i="24"/>
  <c r="AK3167" i="24" s="1"/>
  <c r="AI3218" i="24"/>
  <c r="AL3218" i="24" s="1"/>
  <c r="AH3218" i="24"/>
  <c r="AK3218" i="24" s="1"/>
  <c r="AI3234" i="24"/>
  <c r="AL3234" i="24" s="1"/>
  <c r="AH3234" i="24"/>
  <c r="AK3234" i="24" s="1"/>
  <c r="AI3242" i="24"/>
  <c r="AL3242" i="24" s="1"/>
  <c r="AH3242" i="24"/>
  <c r="AK3242" i="24" s="1"/>
  <c r="AI3250" i="24"/>
  <c r="AL3250" i="24" s="1"/>
  <c r="AH3250" i="24"/>
  <c r="AK3250" i="24" s="1"/>
  <c r="AI3258" i="24"/>
  <c r="AL3258" i="24" s="1"/>
  <c r="AH3258" i="24"/>
  <c r="AK3258" i="24" s="1"/>
  <c r="AI3266" i="24"/>
  <c r="AL3266" i="24" s="1"/>
  <c r="AH3266" i="24"/>
  <c r="AK3266" i="24" s="1"/>
  <c r="AI3301" i="24"/>
  <c r="AL3301" i="24" s="1"/>
  <c r="AH3301" i="24"/>
  <c r="AK3301" i="24" s="1"/>
  <c r="AI3325" i="24"/>
  <c r="AL3325" i="24" s="1"/>
  <c r="AH3325" i="24"/>
  <c r="AK3325" i="24" s="1"/>
  <c r="AI3333" i="24"/>
  <c r="AL3333" i="24" s="1"/>
  <c r="AH3333" i="24"/>
  <c r="AK3333" i="24" s="1"/>
  <c r="AI3373" i="24"/>
  <c r="AL3373" i="24" s="1"/>
  <c r="AH3373" i="24"/>
  <c r="AK3373" i="24" s="1"/>
  <c r="AI3437" i="24"/>
  <c r="AL3437" i="24" s="1"/>
  <c r="AH3437" i="24"/>
  <c r="AK3437" i="24" s="1"/>
  <c r="AI3517" i="24"/>
  <c r="AL3517" i="24" s="1"/>
  <c r="AH3517" i="24"/>
  <c r="AK3517" i="24" s="1"/>
  <c r="AI3533" i="24"/>
  <c r="AL3533" i="24" s="1"/>
  <c r="AH3533" i="24"/>
  <c r="AK3533" i="24" s="1"/>
  <c r="AI3557" i="24"/>
  <c r="AL3557" i="24" s="1"/>
  <c r="AH3557" i="24"/>
  <c r="AK3557" i="24" s="1"/>
  <c r="AI3573" i="24"/>
  <c r="AL3573" i="24" s="1"/>
  <c r="AH3573" i="24"/>
  <c r="AK3573" i="24" s="1"/>
  <c r="AI3597" i="24"/>
  <c r="AL3597" i="24" s="1"/>
  <c r="AH3597" i="24"/>
  <c r="AK3597" i="24" s="1"/>
  <c r="AI3605" i="24"/>
  <c r="AL3605" i="24" s="1"/>
  <c r="AH3605" i="24"/>
  <c r="AK3605" i="24" s="1"/>
  <c r="AI3621" i="24"/>
  <c r="AL3621" i="24" s="1"/>
  <c r="AH3621" i="24"/>
  <c r="AK3621" i="24" s="1"/>
  <c r="AI3629" i="24"/>
  <c r="AL3629" i="24" s="1"/>
  <c r="AH3629" i="24"/>
  <c r="AK3629" i="24" s="1"/>
  <c r="AI3637" i="24"/>
  <c r="AL3637" i="24" s="1"/>
  <c r="AH3637" i="24"/>
  <c r="AK3637" i="24" s="1"/>
  <c r="AI3645" i="24"/>
  <c r="AL3645" i="24" s="1"/>
  <c r="AH3645" i="24"/>
  <c r="AK3645" i="24" s="1"/>
  <c r="AI3685" i="24"/>
  <c r="AL3685" i="24" s="1"/>
  <c r="AH3685" i="24"/>
  <c r="AK3685" i="24" s="1"/>
  <c r="AI3709" i="24"/>
  <c r="AL3709" i="24" s="1"/>
  <c r="AH3709" i="24"/>
  <c r="AK3709" i="24" s="1"/>
  <c r="AI3725" i="24"/>
  <c r="AL3725" i="24" s="1"/>
  <c r="AH3725" i="24"/>
  <c r="AK3725" i="24" s="1"/>
  <c r="AI3741" i="24"/>
  <c r="AL3741" i="24" s="1"/>
  <c r="AH3741" i="24"/>
  <c r="AK3741" i="24" s="1"/>
  <c r="AI3836" i="24"/>
  <c r="AL3836" i="24" s="1"/>
  <c r="AH3836" i="24"/>
  <c r="AK3836" i="24" s="1"/>
  <c r="AI3852" i="24"/>
  <c r="AL3852" i="24" s="1"/>
  <c r="AH3852" i="24"/>
  <c r="AK3852" i="24" s="1"/>
  <c r="AI3860" i="24"/>
  <c r="AL3860" i="24" s="1"/>
  <c r="AH3860" i="24"/>
  <c r="AK3860" i="24" s="1"/>
  <c r="AI3868" i="24"/>
  <c r="AL3868" i="24" s="1"/>
  <c r="AH3868" i="24"/>
  <c r="AK3868" i="24" s="1"/>
  <c r="AI3900" i="24"/>
  <c r="AL3900" i="24" s="1"/>
  <c r="AH3900" i="24"/>
  <c r="AK3900" i="24" s="1"/>
  <c r="AI3956" i="24"/>
  <c r="AL3956" i="24" s="1"/>
  <c r="AH3956" i="24"/>
  <c r="AK3956" i="24" s="1"/>
  <c r="AI1991" i="24"/>
  <c r="AL1991" i="24" s="1"/>
  <c r="AH1991" i="24"/>
  <c r="AK1991" i="24" s="1"/>
  <c r="AI2056" i="24"/>
  <c r="AL2056" i="24" s="1"/>
  <c r="AH2056" i="24"/>
  <c r="AK2056" i="24" s="1"/>
  <c r="AI2068" i="24"/>
  <c r="AL2068" i="24" s="1"/>
  <c r="AH2068" i="24"/>
  <c r="AK2068" i="24" s="1"/>
  <c r="AI2350" i="24"/>
  <c r="AL2350" i="24" s="1"/>
  <c r="AH2350" i="24"/>
  <c r="AK2350" i="24" s="1"/>
  <c r="AI2390" i="24"/>
  <c r="AL2390" i="24" s="1"/>
  <c r="AH2390" i="24"/>
  <c r="AK2390" i="24" s="1"/>
  <c r="AI2428" i="24"/>
  <c r="AL2428" i="24" s="1"/>
  <c r="AH2428" i="24"/>
  <c r="AK2428" i="24" s="1"/>
  <c r="AI2440" i="24"/>
  <c r="AL2440" i="24" s="1"/>
  <c r="AH2440" i="24"/>
  <c r="AK2440" i="24" s="1"/>
  <c r="AI2448" i="24"/>
  <c r="AL2448" i="24" s="1"/>
  <c r="AH2448" i="24"/>
  <c r="AK2448" i="24" s="1"/>
  <c r="AI2476" i="24"/>
  <c r="AL2476" i="24" s="1"/>
  <c r="AH2476" i="24"/>
  <c r="AK2476" i="24" s="1"/>
  <c r="AI2622" i="24"/>
  <c r="AL2622" i="24" s="1"/>
  <c r="AH2622" i="24"/>
  <c r="AK2622" i="24" s="1"/>
  <c r="AI2644" i="24"/>
  <c r="AL2644" i="24" s="1"/>
  <c r="AH2644" i="24"/>
  <c r="AK2644" i="24" s="1"/>
  <c r="AI2660" i="24"/>
  <c r="AL2660" i="24" s="1"/>
  <c r="AH2660" i="24"/>
  <c r="AK2660" i="24" s="1"/>
  <c r="AI2690" i="24"/>
  <c r="AL2690" i="24" s="1"/>
  <c r="AH2690" i="24"/>
  <c r="AK2690" i="24" s="1"/>
  <c r="AI2712" i="24"/>
  <c r="AL2712" i="24" s="1"/>
  <c r="AH2712" i="24"/>
  <c r="AK2712" i="24" s="1"/>
  <c r="AI2734" i="24"/>
  <c r="AL2734" i="24" s="1"/>
  <c r="AH2734" i="24"/>
  <c r="AK2734" i="24" s="1"/>
  <c r="AI2807" i="24"/>
  <c r="AL2807" i="24" s="1"/>
  <c r="AH2807" i="24"/>
  <c r="AK2807" i="24" s="1"/>
  <c r="AI2867" i="24"/>
  <c r="AL2867" i="24" s="1"/>
  <c r="AH2867" i="24"/>
  <c r="AK2867" i="24" s="1"/>
  <c r="AI2947" i="24"/>
  <c r="AL2947" i="24" s="1"/>
  <c r="AH2947" i="24"/>
  <c r="AK2947" i="24" s="1"/>
  <c r="AI3052" i="24"/>
  <c r="AL3052" i="24" s="1"/>
  <c r="AH3052" i="24"/>
  <c r="AK3052" i="24" s="1"/>
  <c r="AI3088" i="24"/>
  <c r="AL3088" i="24" s="1"/>
  <c r="AH3088" i="24"/>
  <c r="AK3088" i="24" s="1"/>
  <c r="AI3134" i="24"/>
  <c r="AL3134" i="24" s="1"/>
  <c r="AH3134" i="24"/>
  <c r="AK3134" i="24" s="1"/>
  <c r="AI3231" i="24"/>
  <c r="AL3231" i="24" s="1"/>
  <c r="AH3231" i="24"/>
  <c r="AK3231" i="24" s="1"/>
  <c r="AI3245" i="24"/>
  <c r="AL3245" i="24" s="1"/>
  <c r="AH3245" i="24"/>
  <c r="AK3245" i="24" s="1"/>
  <c r="AI3372" i="24"/>
  <c r="AL3372" i="24" s="1"/>
  <c r="AH3372" i="24"/>
  <c r="AK3372" i="24" s="1"/>
  <c r="AI3394" i="24"/>
  <c r="AL3394" i="24" s="1"/>
  <c r="AH3394" i="24"/>
  <c r="AK3394" i="24" s="1"/>
  <c r="AI3406" i="24"/>
  <c r="AL3406" i="24" s="1"/>
  <c r="AH3406" i="24"/>
  <c r="AK3406" i="24" s="1"/>
  <c r="AI3446" i="24"/>
  <c r="AL3446" i="24" s="1"/>
  <c r="AH3446" i="24"/>
  <c r="AK3446" i="24" s="1"/>
  <c r="AI3468" i="24"/>
  <c r="AL3468" i="24" s="1"/>
  <c r="AH3468" i="24"/>
  <c r="AK3468" i="24" s="1"/>
  <c r="AI3506" i="24"/>
  <c r="AL3506" i="24" s="1"/>
  <c r="AH3506" i="24"/>
  <c r="AK3506" i="24" s="1"/>
  <c r="AI3526" i="24"/>
  <c r="AL3526" i="24" s="1"/>
  <c r="AH3526" i="24"/>
  <c r="AK3526" i="24" s="1"/>
  <c r="AI3592" i="24"/>
  <c r="AL3592" i="24" s="1"/>
  <c r="AH3592" i="24"/>
  <c r="AK3592" i="24" s="1"/>
  <c r="AI3670" i="24"/>
  <c r="AL3670" i="24" s="1"/>
  <c r="AH3670" i="24"/>
  <c r="AK3670" i="24" s="1"/>
  <c r="AI3708" i="24"/>
  <c r="AL3708" i="24" s="1"/>
  <c r="AH3708" i="24"/>
  <c r="AK3708" i="24" s="1"/>
  <c r="AI3718" i="24"/>
  <c r="AL3718" i="24" s="1"/>
  <c r="AH3718" i="24"/>
  <c r="AK3718" i="24" s="1"/>
  <c r="AI3814" i="24"/>
  <c r="AL3814" i="24" s="1"/>
  <c r="AH3814" i="24"/>
  <c r="AK3814" i="24" s="1"/>
  <c r="AI3833" i="24"/>
  <c r="AL3833" i="24" s="1"/>
  <c r="AH3833" i="24"/>
  <c r="AK3833" i="24" s="1"/>
  <c r="AI3859" i="24"/>
  <c r="AL3859" i="24" s="1"/>
  <c r="AH3859" i="24"/>
  <c r="AK3859" i="24" s="1"/>
  <c r="AI4001" i="24"/>
  <c r="AL4001" i="24" s="1"/>
  <c r="AH4001" i="24"/>
  <c r="AK4001" i="24" s="1"/>
  <c r="AI335" i="24"/>
  <c r="AL335" i="24" s="1"/>
  <c r="AH335" i="24"/>
  <c r="AK335" i="24" s="1"/>
  <c r="AI365" i="24"/>
  <c r="AL365" i="24" s="1"/>
  <c r="AH365" i="24"/>
  <c r="AK365" i="24" s="1"/>
  <c r="AI391" i="24"/>
  <c r="AL391" i="24" s="1"/>
  <c r="AH391" i="24"/>
  <c r="AK391" i="24" s="1"/>
  <c r="AI417" i="24"/>
  <c r="AL417" i="24" s="1"/>
  <c r="AH417" i="24"/>
  <c r="AK417" i="24" s="1"/>
  <c r="AI443" i="24"/>
  <c r="AL443" i="24" s="1"/>
  <c r="AH443" i="24"/>
  <c r="AK443" i="24" s="1"/>
  <c r="AI1093" i="24"/>
  <c r="AL1093" i="24" s="1"/>
  <c r="AH1093" i="24"/>
  <c r="AK1093" i="24" s="1"/>
  <c r="AI1139" i="24"/>
  <c r="AL1139" i="24" s="1"/>
  <c r="AH1139" i="24"/>
  <c r="AK1139" i="24" s="1"/>
  <c r="AI1185" i="24"/>
  <c r="AL1185" i="24" s="1"/>
  <c r="AH1185" i="24"/>
  <c r="AK1185" i="24" s="1"/>
  <c r="AI1231" i="24"/>
  <c r="AL1231" i="24" s="1"/>
  <c r="AH1231" i="24"/>
  <c r="AK1231" i="24" s="1"/>
  <c r="AI1447" i="24"/>
  <c r="AL1447" i="24" s="1"/>
  <c r="AH1447" i="24"/>
  <c r="AK1447" i="24" s="1"/>
  <c r="AI2288" i="24"/>
  <c r="AL2288" i="24" s="1"/>
  <c r="AH2288" i="24"/>
  <c r="AK2288" i="24" s="1"/>
  <c r="AI2338" i="24"/>
  <c r="AL2338" i="24" s="1"/>
  <c r="AH2338" i="24"/>
  <c r="AK2338" i="24" s="1"/>
  <c r="AI2362" i="24"/>
  <c r="AL2362" i="24" s="1"/>
  <c r="AH2362" i="24"/>
  <c r="AK2362" i="24" s="1"/>
  <c r="AI2506" i="24"/>
  <c r="AL2506" i="24" s="1"/>
  <c r="AH2506" i="24"/>
  <c r="AK2506" i="24" s="1"/>
  <c r="AI2552" i="24"/>
  <c r="AL2552" i="24" s="1"/>
  <c r="AH2552" i="24"/>
  <c r="AK2552" i="24" s="1"/>
  <c r="AI2696" i="24"/>
  <c r="AL2696" i="24" s="1"/>
  <c r="AH2696" i="24"/>
  <c r="AK2696" i="24" s="1"/>
  <c r="AI2716" i="24"/>
  <c r="AL2716" i="24" s="1"/>
  <c r="AH2716" i="24"/>
  <c r="AK2716" i="24" s="1"/>
  <c r="AI2748" i="24"/>
  <c r="AL2748" i="24" s="1"/>
  <c r="AH2748" i="24"/>
  <c r="AK2748" i="24" s="1"/>
  <c r="AI2779" i="24"/>
  <c r="AL2779" i="24" s="1"/>
  <c r="AH2779" i="24"/>
  <c r="AK2779" i="24" s="1"/>
  <c r="AI2891" i="24"/>
  <c r="AL2891" i="24" s="1"/>
  <c r="AH2891" i="24"/>
  <c r="AK2891" i="24" s="1"/>
  <c r="AI3046" i="24"/>
  <c r="AL3046" i="24" s="1"/>
  <c r="AH3046" i="24"/>
  <c r="AK3046" i="24" s="1"/>
  <c r="AI3054" i="24"/>
  <c r="AL3054" i="24" s="1"/>
  <c r="AH3054" i="24"/>
  <c r="AK3054" i="24" s="1"/>
  <c r="AI3100" i="24"/>
  <c r="AL3100" i="24" s="1"/>
  <c r="AH3100" i="24"/>
  <c r="AK3100" i="24" s="1"/>
  <c r="AI3140" i="24"/>
  <c r="AL3140" i="24" s="1"/>
  <c r="AH3140" i="24"/>
  <c r="AK3140" i="24" s="1"/>
  <c r="AI3249" i="24"/>
  <c r="AL3249" i="24" s="1"/>
  <c r="AH3249" i="24"/>
  <c r="AK3249" i="24" s="1"/>
  <c r="AI3334" i="24"/>
  <c r="AL3334" i="24" s="1"/>
  <c r="AH3334" i="24"/>
  <c r="AK3334" i="24" s="1"/>
  <c r="AI3354" i="24"/>
  <c r="AL3354" i="24" s="1"/>
  <c r="AH3354" i="24"/>
  <c r="AK3354" i="24" s="1"/>
  <c r="AI3410" i="24"/>
  <c r="AL3410" i="24" s="1"/>
  <c r="AH3410" i="24"/>
  <c r="AK3410" i="24" s="1"/>
  <c r="AI3426" i="24"/>
  <c r="AL3426" i="24" s="1"/>
  <c r="AH3426" i="24"/>
  <c r="AK3426" i="24" s="1"/>
  <c r="AI3502" i="24"/>
  <c r="AL3502" i="24" s="1"/>
  <c r="AH3502" i="24"/>
  <c r="AK3502" i="24" s="1"/>
  <c r="AI3538" i="24"/>
  <c r="AL3538" i="24" s="1"/>
  <c r="AH3538" i="24"/>
  <c r="AK3538" i="24" s="1"/>
  <c r="AI3628" i="24"/>
  <c r="AL3628" i="24" s="1"/>
  <c r="AH3628" i="24"/>
  <c r="AK3628" i="24" s="1"/>
  <c r="AI3680" i="24"/>
  <c r="AL3680" i="24" s="1"/>
  <c r="AH3680" i="24"/>
  <c r="AK3680" i="24" s="1"/>
  <c r="AI3696" i="24"/>
  <c r="AL3696" i="24" s="1"/>
  <c r="AH3696" i="24"/>
  <c r="AK3696" i="24" s="1"/>
  <c r="AI3776" i="24"/>
  <c r="AL3776" i="24" s="1"/>
  <c r="AH3776" i="24"/>
  <c r="AK3776" i="24" s="1"/>
  <c r="AI3792" i="24"/>
  <c r="AL3792" i="24" s="1"/>
  <c r="AH3792" i="24"/>
  <c r="AK3792" i="24" s="1"/>
  <c r="AI3816" i="24"/>
  <c r="AL3816" i="24" s="1"/>
  <c r="AH3816" i="24"/>
  <c r="AK3816" i="24" s="1"/>
  <c r="AI3995" i="24"/>
  <c r="AL3995" i="24" s="1"/>
  <c r="AH3995" i="24"/>
  <c r="AK3995" i="24" s="1"/>
  <c r="AJ892" i="24"/>
  <c r="AM892" i="24" s="1"/>
  <c r="AH896" i="24"/>
  <c r="AK896" i="24" s="1"/>
  <c r="AJ900" i="24"/>
  <c r="AM900" i="24" s="1"/>
  <c r="AJ952" i="24"/>
  <c r="AM952" i="24" s="1"/>
  <c r="AH996" i="24"/>
  <c r="AK996" i="24" s="1"/>
  <c r="AJ1060" i="24"/>
  <c r="AM1060" i="24" s="1"/>
  <c r="AJ1316" i="24"/>
  <c r="AM1316" i="24" s="1"/>
  <c r="AH1478" i="24"/>
  <c r="AK1478" i="24" s="1"/>
  <c r="AH3157" i="24"/>
  <c r="AK3157" i="24" s="1"/>
  <c r="AJ3541" i="24"/>
  <c r="AM3541" i="24" s="1"/>
  <c r="AJ3717" i="24"/>
  <c r="AM3717" i="24" s="1"/>
  <c r="AI1564" i="24"/>
  <c r="AL1564" i="24" s="1"/>
  <c r="AH1564" i="24"/>
  <c r="AK1564" i="24" s="1"/>
  <c r="AI1580" i="24"/>
  <c r="AL1580" i="24" s="1"/>
  <c r="AH1580" i="24"/>
  <c r="AK1580" i="24" s="1"/>
  <c r="AI1604" i="24"/>
  <c r="AL1604" i="24" s="1"/>
  <c r="AH1604" i="24"/>
  <c r="AK1604" i="24" s="1"/>
  <c r="AI1652" i="24"/>
  <c r="AL1652" i="24" s="1"/>
  <c r="AH1652" i="24"/>
  <c r="AK1652" i="24" s="1"/>
  <c r="AI1756" i="24"/>
  <c r="AL1756" i="24" s="1"/>
  <c r="AH1756" i="24"/>
  <c r="AK1756" i="24" s="1"/>
  <c r="AI1768" i="24"/>
  <c r="AL1768" i="24" s="1"/>
  <c r="AH1768" i="24"/>
  <c r="AK1768" i="24" s="1"/>
  <c r="AI1784" i="24"/>
  <c r="AL1784" i="24" s="1"/>
  <c r="AH1784" i="24"/>
  <c r="AK1784" i="24" s="1"/>
  <c r="AI1796" i="24"/>
  <c r="AL1796" i="24" s="1"/>
  <c r="AH1796" i="24"/>
  <c r="AK1796" i="24" s="1"/>
  <c r="AI1812" i="24"/>
  <c r="AL1812" i="24" s="1"/>
  <c r="AH1812" i="24"/>
  <c r="AK1812" i="24" s="1"/>
  <c r="AI1828" i="24"/>
  <c r="AL1828" i="24" s="1"/>
  <c r="AH1828" i="24"/>
  <c r="AK1828" i="24" s="1"/>
  <c r="AI1852" i="24"/>
  <c r="AL1852" i="24" s="1"/>
  <c r="AH1852" i="24"/>
  <c r="AK1852" i="24" s="1"/>
  <c r="AI1872" i="24"/>
  <c r="AL1872" i="24" s="1"/>
  <c r="AH1872" i="24"/>
  <c r="AK1872" i="24" s="1"/>
  <c r="AI1892" i="24"/>
  <c r="AL1892" i="24" s="1"/>
  <c r="AH1892" i="24"/>
  <c r="AK1892" i="24" s="1"/>
  <c r="AI1912" i="24"/>
  <c r="AL1912" i="24" s="1"/>
  <c r="AH1912" i="24"/>
  <c r="AK1912" i="24" s="1"/>
  <c r="AI1928" i="24"/>
  <c r="AL1928" i="24" s="1"/>
  <c r="AH1928" i="24"/>
  <c r="AK1928" i="24" s="1"/>
  <c r="AI1952" i="24"/>
  <c r="AL1952" i="24" s="1"/>
  <c r="AH1952" i="24"/>
  <c r="AK1952" i="24" s="1"/>
  <c r="AI1976" i="24"/>
  <c r="AL1976" i="24" s="1"/>
  <c r="AH1976" i="24"/>
  <c r="AK1976" i="24" s="1"/>
  <c r="AI2021" i="24"/>
  <c r="AL2021" i="24" s="1"/>
  <c r="AH2021" i="24"/>
  <c r="AK2021" i="24" s="1"/>
  <c r="AI2133" i="24"/>
  <c r="AL2133" i="24" s="1"/>
  <c r="AH2133" i="24"/>
  <c r="AK2133" i="24" s="1"/>
  <c r="AI2309" i="24"/>
  <c r="AL2309" i="24" s="1"/>
  <c r="AH2309" i="24"/>
  <c r="AK2309" i="24" s="1"/>
  <c r="AI2613" i="24"/>
  <c r="AL2613" i="24" s="1"/>
  <c r="AH2613" i="24"/>
  <c r="AK2613" i="24" s="1"/>
  <c r="AI2629" i="24"/>
  <c r="AL2629" i="24" s="1"/>
  <c r="AH2629" i="24"/>
  <c r="AK2629" i="24" s="1"/>
  <c r="AI2677" i="24"/>
  <c r="AL2677" i="24" s="1"/>
  <c r="AH2677" i="24"/>
  <c r="AK2677" i="24" s="1"/>
  <c r="AI2792" i="24"/>
  <c r="AL2792" i="24" s="1"/>
  <c r="AH2792" i="24"/>
  <c r="AK2792" i="24" s="1"/>
  <c r="AI2800" i="24"/>
  <c r="AL2800" i="24" s="1"/>
  <c r="AH2800" i="24"/>
  <c r="AK2800" i="24" s="1"/>
  <c r="AI2808" i="24"/>
  <c r="AL2808" i="24" s="1"/>
  <c r="AH2808" i="24"/>
  <c r="AK2808" i="24" s="1"/>
  <c r="AI2816" i="24"/>
  <c r="AL2816" i="24" s="1"/>
  <c r="AH2816" i="24"/>
  <c r="AK2816" i="24" s="1"/>
  <c r="AI2840" i="24"/>
  <c r="AL2840" i="24" s="1"/>
  <c r="AH2840" i="24"/>
  <c r="AK2840" i="24" s="1"/>
  <c r="AI2880" i="24"/>
  <c r="AL2880" i="24" s="1"/>
  <c r="AH2880" i="24"/>
  <c r="AK2880" i="24" s="1"/>
  <c r="AI2888" i="24"/>
  <c r="AL2888" i="24" s="1"/>
  <c r="AH2888" i="24"/>
  <c r="AK2888" i="24" s="1"/>
  <c r="AI2928" i="24"/>
  <c r="AL2928" i="24" s="1"/>
  <c r="AH2928" i="24"/>
  <c r="AK2928" i="24" s="1"/>
  <c r="AI2981" i="24"/>
  <c r="AL2981" i="24" s="1"/>
  <c r="AH2981" i="24"/>
  <c r="AK2981" i="24" s="1"/>
  <c r="AI2997" i="24"/>
  <c r="AL2997" i="24" s="1"/>
  <c r="AH2997" i="24"/>
  <c r="AK2997" i="24" s="1"/>
  <c r="AI3021" i="24"/>
  <c r="AL3021" i="24" s="1"/>
  <c r="AH3021" i="24"/>
  <c r="AK3021" i="24" s="1"/>
  <c r="AI3061" i="24"/>
  <c r="AL3061" i="24" s="1"/>
  <c r="AH3061" i="24"/>
  <c r="AK3061" i="24" s="1"/>
  <c r="AI3077" i="24"/>
  <c r="AL3077" i="24" s="1"/>
  <c r="AH3077" i="24"/>
  <c r="AK3077" i="24" s="1"/>
  <c r="AI3176" i="24"/>
  <c r="AL3176" i="24" s="1"/>
  <c r="AH3176" i="24"/>
  <c r="AK3176" i="24" s="1"/>
  <c r="AI3208" i="24"/>
  <c r="AL3208" i="24" s="1"/>
  <c r="AH3208" i="24"/>
  <c r="AK3208" i="24" s="1"/>
  <c r="AI3216" i="24"/>
  <c r="AL3216" i="24" s="1"/>
  <c r="AH3216" i="24"/>
  <c r="AK3216" i="24" s="1"/>
  <c r="AI3224" i="24"/>
  <c r="AL3224" i="24" s="1"/>
  <c r="AH3224" i="24"/>
  <c r="AK3224" i="24" s="1"/>
  <c r="AI3232" i="24"/>
  <c r="AL3232" i="24" s="1"/>
  <c r="AH3232" i="24"/>
  <c r="AK3232" i="24" s="1"/>
  <c r="AI3256" i="24"/>
  <c r="AL3256" i="24" s="1"/>
  <c r="AH3256" i="24"/>
  <c r="AK3256" i="24" s="1"/>
  <c r="AI3315" i="24"/>
  <c r="AL3315" i="24" s="1"/>
  <c r="AH3315" i="24"/>
  <c r="AK3315" i="24" s="1"/>
  <c r="AI3347" i="24"/>
  <c r="AL3347" i="24" s="1"/>
  <c r="AH3347" i="24"/>
  <c r="AK3347" i="24" s="1"/>
  <c r="AI3355" i="24"/>
  <c r="AL3355" i="24" s="1"/>
  <c r="AH3355" i="24"/>
  <c r="AK3355" i="24" s="1"/>
  <c r="AI3363" i="24"/>
  <c r="AL3363" i="24" s="1"/>
  <c r="AH3363" i="24"/>
  <c r="AK3363" i="24" s="1"/>
  <c r="AI3371" i="24"/>
  <c r="AL3371" i="24" s="1"/>
  <c r="AH3371" i="24"/>
  <c r="AK3371" i="24" s="1"/>
  <c r="AI3379" i="24"/>
  <c r="AL3379" i="24" s="1"/>
  <c r="AH3379" i="24"/>
  <c r="AK3379" i="24" s="1"/>
  <c r="AI3387" i="24"/>
  <c r="AL3387" i="24" s="1"/>
  <c r="AH3387" i="24"/>
  <c r="AK3387" i="24" s="1"/>
  <c r="AI3395" i="24"/>
  <c r="AL3395" i="24" s="1"/>
  <c r="AH3395" i="24"/>
  <c r="AK3395" i="24" s="1"/>
  <c r="AI3531" i="24"/>
  <c r="AL3531" i="24" s="1"/>
  <c r="AH3531" i="24"/>
  <c r="AK3531" i="24" s="1"/>
  <c r="AI3587" i="24"/>
  <c r="AL3587" i="24" s="1"/>
  <c r="AH3587" i="24"/>
  <c r="AK3587" i="24" s="1"/>
  <c r="AI3635" i="24"/>
  <c r="AL3635" i="24" s="1"/>
  <c r="AH3635" i="24"/>
  <c r="AK3635" i="24" s="1"/>
  <c r="AI3675" i="24"/>
  <c r="AL3675" i="24" s="1"/>
  <c r="AH3675" i="24"/>
  <c r="AK3675" i="24" s="1"/>
  <c r="AI3826" i="24"/>
  <c r="AL3826" i="24" s="1"/>
  <c r="AH3826" i="24"/>
  <c r="AK3826" i="24" s="1"/>
  <c r="AI3858" i="24"/>
  <c r="AL3858" i="24" s="1"/>
  <c r="AH3858" i="24"/>
  <c r="AK3858" i="24" s="1"/>
  <c r="AI3954" i="24"/>
  <c r="AL3954" i="24" s="1"/>
  <c r="AH3954" i="24"/>
  <c r="AK3954" i="24" s="1"/>
  <c r="AI3970" i="24"/>
  <c r="AL3970" i="24" s="1"/>
  <c r="AH3970" i="24"/>
  <c r="AK3970" i="24" s="1"/>
  <c r="AI3994" i="24"/>
  <c r="AL3994" i="24" s="1"/>
  <c r="AH3994" i="24"/>
  <c r="AK3994" i="24" s="1"/>
  <c r="AI4002" i="24"/>
  <c r="AL4002" i="24" s="1"/>
  <c r="AH4002" i="24"/>
  <c r="AK4002" i="24" s="1"/>
  <c r="AI2002" i="24"/>
  <c r="AL2002" i="24" s="1"/>
  <c r="AH2002" i="24"/>
  <c r="AK2002" i="24" s="1"/>
  <c r="AI2044" i="24"/>
  <c r="AL2044" i="24" s="1"/>
  <c r="AH2044" i="24"/>
  <c r="AK2044" i="24" s="1"/>
  <c r="AI2054" i="24"/>
  <c r="AL2054" i="24" s="1"/>
  <c r="AH2054" i="24"/>
  <c r="AK2054" i="24" s="1"/>
  <c r="AI2075" i="24"/>
  <c r="AL2075" i="24" s="1"/>
  <c r="AH2075" i="24"/>
  <c r="AK2075" i="24" s="1"/>
  <c r="AI2092" i="24"/>
  <c r="AL2092" i="24" s="1"/>
  <c r="AH2092" i="24"/>
  <c r="AK2092" i="24" s="1"/>
  <c r="AI2124" i="24"/>
  <c r="AL2124" i="24" s="1"/>
  <c r="AH2124" i="24"/>
  <c r="AK2124" i="24" s="1"/>
  <c r="AI2146" i="24"/>
  <c r="AL2146" i="24" s="1"/>
  <c r="AH2146" i="24"/>
  <c r="AK2146" i="24" s="1"/>
  <c r="AI2280" i="24"/>
  <c r="AL2280" i="24" s="1"/>
  <c r="AH2280" i="24"/>
  <c r="AK2280" i="24" s="1"/>
  <c r="AI2294" i="24"/>
  <c r="AL2294" i="24" s="1"/>
  <c r="AH2294" i="24"/>
  <c r="AK2294" i="24" s="1"/>
  <c r="AI2344" i="24"/>
  <c r="AL2344" i="24" s="1"/>
  <c r="AH2344" i="24"/>
  <c r="AK2344" i="24" s="1"/>
  <c r="AI2372" i="24"/>
  <c r="AL2372" i="24" s="1"/>
  <c r="AH2372" i="24"/>
  <c r="AK2372" i="24" s="1"/>
  <c r="AI2386" i="24"/>
  <c r="AL2386" i="24" s="1"/>
  <c r="AH2386" i="24"/>
  <c r="AK2386" i="24" s="1"/>
  <c r="AI2402" i="24"/>
  <c r="AL2402" i="24" s="1"/>
  <c r="AH2402" i="24"/>
  <c r="AK2402" i="24" s="1"/>
  <c r="AI2426" i="24"/>
  <c r="AL2426" i="24" s="1"/>
  <c r="AH2426" i="24"/>
  <c r="AK2426" i="24" s="1"/>
  <c r="AI2436" i="24"/>
  <c r="AL2436" i="24" s="1"/>
  <c r="AH2436" i="24"/>
  <c r="AK2436" i="24" s="1"/>
  <c r="AI2454" i="24"/>
  <c r="AL2454" i="24" s="1"/>
  <c r="AH2454" i="24"/>
  <c r="AK2454" i="24" s="1"/>
  <c r="AI2470" i="24"/>
  <c r="AL2470" i="24" s="1"/>
  <c r="AH2470" i="24"/>
  <c r="AK2470" i="24" s="1"/>
  <c r="AI2488" i="24"/>
  <c r="AL2488" i="24" s="1"/>
  <c r="AH2488" i="24"/>
  <c r="AK2488" i="24" s="1"/>
  <c r="AI2508" i="24"/>
  <c r="AL2508" i="24" s="1"/>
  <c r="AH2508" i="24"/>
  <c r="AK2508" i="24" s="1"/>
  <c r="AI2512" i="24"/>
  <c r="AL2512" i="24" s="1"/>
  <c r="AH2512" i="24"/>
  <c r="AK2512" i="24" s="1"/>
  <c r="AI2520" i="24"/>
  <c r="AL2520" i="24" s="1"/>
  <c r="AH2520" i="24"/>
  <c r="AK2520" i="24" s="1"/>
  <c r="AI2524" i="24"/>
  <c r="AL2524" i="24" s="1"/>
  <c r="AH2524" i="24"/>
  <c r="AK2524" i="24" s="1"/>
  <c r="AI2572" i="24"/>
  <c r="AL2572" i="24" s="1"/>
  <c r="AH2572" i="24"/>
  <c r="AK2572" i="24" s="1"/>
  <c r="AI2588" i="24"/>
  <c r="AL2588" i="24" s="1"/>
  <c r="AH2588" i="24"/>
  <c r="AK2588" i="24" s="1"/>
  <c r="AI2620" i="24"/>
  <c r="AL2620" i="24" s="1"/>
  <c r="AH2620" i="24"/>
  <c r="AK2620" i="24" s="1"/>
  <c r="AI2628" i="24"/>
  <c r="AL2628" i="24" s="1"/>
  <c r="AH2628" i="24"/>
  <c r="AK2628" i="24" s="1"/>
  <c r="AI2640" i="24"/>
  <c r="AL2640" i="24" s="1"/>
  <c r="AH2640" i="24"/>
  <c r="AK2640" i="24" s="1"/>
  <c r="AI2676" i="24"/>
  <c r="AL2676" i="24" s="1"/>
  <c r="AH2676" i="24"/>
  <c r="AK2676" i="24" s="1"/>
  <c r="AI2686" i="24"/>
  <c r="AL2686" i="24" s="1"/>
  <c r="AH2686" i="24"/>
  <c r="AK2686" i="24" s="1"/>
  <c r="AI2700" i="24"/>
  <c r="AL2700" i="24" s="1"/>
  <c r="AH2700" i="24"/>
  <c r="AK2700" i="24" s="1"/>
  <c r="AI2706" i="24"/>
  <c r="AL2706" i="24" s="1"/>
  <c r="AH2706" i="24"/>
  <c r="AK2706" i="24" s="1"/>
  <c r="AI2714" i="24"/>
  <c r="AL2714" i="24" s="1"/>
  <c r="AH2714" i="24"/>
  <c r="AK2714" i="24" s="1"/>
  <c r="AI2726" i="24"/>
  <c r="AL2726" i="24" s="1"/>
  <c r="AH2726" i="24"/>
  <c r="AK2726" i="24" s="1"/>
  <c r="AI2730" i="24"/>
  <c r="AL2730" i="24" s="1"/>
  <c r="AH2730" i="24"/>
  <c r="AK2730" i="24" s="1"/>
  <c r="AI2758" i="24"/>
  <c r="AL2758" i="24" s="1"/>
  <c r="AH2758" i="24"/>
  <c r="AK2758" i="24" s="1"/>
  <c r="AI2783" i="24"/>
  <c r="AL2783" i="24" s="1"/>
  <c r="AH2783" i="24"/>
  <c r="AK2783" i="24" s="1"/>
  <c r="AI2805" i="24"/>
  <c r="AL2805" i="24" s="1"/>
  <c r="AH2805" i="24"/>
  <c r="AK2805" i="24" s="1"/>
  <c r="AI2831" i="24"/>
  <c r="AL2831" i="24" s="1"/>
  <c r="AH2831" i="24"/>
  <c r="AK2831" i="24" s="1"/>
  <c r="AI2851" i="24"/>
  <c r="AL2851" i="24" s="1"/>
  <c r="AH2851" i="24"/>
  <c r="AK2851" i="24" s="1"/>
  <c r="AI2855" i="24"/>
  <c r="AL2855" i="24" s="1"/>
  <c r="AH2855" i="24"/>
  <c r="AK2855" i="24" s="1"/>
  <c r="AI2875" i="24"/>
  <c r="AL2875" i="24" s="1"/>
  <c r="AH2875" i="24"/>
  <c r="AK2875" i="24" s="1"/>
  <c r="AI2899" i="24"/>
  <c r="AL2899" i="24" s="1"/>
  <c r="AH2899" i="24"/>
  <c r="AK2899" i="24" s="1"/>
  <c r="AI2915" i="24"/>
  <c r="AL2915" i="24" s="1"/>
  <c r="AH2915" i="24"/>
  <c r="AK2915" i="24" s="1"/>
  <c r="AI2943" i="24"/>
  <c r="AL2943" i="24" s="1"/>
  <c r="AH2943" i="24"/>
  <c r="AK2943" i="24" s="1"/>
  <c r="AI3016" i="24"/>
  <c r="AL3016" i="24" s="1"/>
  <c r="AH3016" i="24"/>
  <c r="AK3016" i="24" s="1"/>
  <c r="AI3024" i="24"/>
  <c r="AL3024" i="24" s="1"/>
  <c r="AH3024" i="24"/>
  <c r="AK3024" i="24" s="1"/>
  <c r="AI3034" i="24"/>
  <c r="AL3034" i="24" s="1"/>
  <c r="AH3034" i="24"/>
  <c r="AK3034" i="24" s="1"/>
  <c r="AI3038" i="24"/>
  <c r="AL3038" i="24" s="1"/>
  <c r="AH3038" i="24"/>
  <c r="AK3038" i="24" s="1"/>
  <c r="AI3060" i="24"/>
  <c r="AL3060" i="24" s="1"/>
  <c r="AH3060" i="24"/>
  <c r="AK3060" i="24" s="1"/>
  <c r="AI3068" i="24"/>
  <c r="AL3068" i="24" s="1"/>
  <c r="AH3068" i="24"/>
  <c r="AK3068" i="24" s="1"/>
  <c r="AI3076" i="24"/>
  <c r="AL3076" i="24" s="1"/>
  <c r="AH3076" i="24"/>
  <c r="AK3076" i="24" s="1"/>
  <c r="AI3086" i="24"/>
  <c r="AL3086" i="24" s="1"/>
  <c r="AH3086" i="24"/>
  <c r="AK3086" i="24" s="1"/>
  <c r="AI3116" i="24"/>
  <c r="AL3116" i="24" s="1"/>
  <c r="AH3116" i="24"/>
  <c r="AK3116" i="24" s="1"/>
  <c r="AI3146" i="24"/>
  <c r="AL3146" i="24" s="1"/>
  <c r="AH3146" i="24"/>
  <c r="AK3146" i="24" s="1"/>
  <c r="AI3155" i="24"/>
  <c r="AL3155" i="24" s="1"/>
  <c r="AH3155" i="24"/>
  <c r="AK3155" i="24" s="1"/>
  <c r="AI3203" i="24"/>
  <c r="AL3203" i="24" s="1"/>
  <c r="AH3203" i="24"/>
  <c r="AK3203" i="24" s="1"/>
  <c r="AI3211" i="24"/>
  <c r="AL3211" i="24" s="1"/>
  <c r="AH3211" i="24"/>
  <c r="AK3211" i="24" s="1"/>
  <c r="AI3257" i="24"/>
  <c r="AL3257" i="24" s="1"/>
  <c r="AH3257" i="24"/>
  <c r="AK3257" i="24" s="1"/>
  <c r="AI3300" i="24"/>
  <c r="AL3300" i="24" s="1"/>
  <c r="AH3300" i="24"/>
  <c r="AK3300" i="24" s="1"/>
  <c r="AI3322" i="24"/>
  <c r="AL3322" i="24" s="1"/>
  <c r="AH3322" i="24"/>
  <c r="AK3322" i="24" s="1"/>
  <c r="AI3338" i="24"/>
  <c r="AL3338" i="24" s="1"/>
  <c r="AH3338" i="24"/>
  <c r="AK3338" i="24" s="1"/>
  <c r="AI3362" i="24"/>
  <c r="AL3362" i="24" s="1"/>
  <c r="AH3362" i="24"/>
  <c r="AK3362" i="24" s="1"/>
  <c r="AI3370" i="24"/>
  <c r="AL3370" i="24" s="1"/>
  <c r="AH3370" i="24"/>
  <c r="AK3370" i="24" s="1"/>
  <c r="AI3382" i="24"/>
  <c r="AL3382" i="24" s="1"/>
  <c r="AH3382" i="24"/>
  <c r="AK3382" i="24" s="1"/>
  <c r="AI3392" i="24"/>
  <c r="AL3392" i="24" s="1"/>
  <c r="AH3392" i="24"/>
  <c r="AK3392" i="24" s="1"/>
  <c r="AI3404" i="24"/>
  <c r="AL3404" i="24" s="1"/>
  <c r="AH3404" i="24"/>
  <c r="AK3404" i="24" s="1"/>
  <c r="AI3418" i="24"/>
  <c r="AL3418" i="24" s="1"/>
  <c r="AH3418" i="24"/>
  <c r="AK3418" i="24" s="1"/>
  <c r="AI3442" i="24"/>
  <c r="AL3442" i="24" s="1"/>
  <c r="AH3442" i="24"/>
  <c r="AK3442" i="24" s="1"/>
  <c r="AI3452" i="24"/>
  <c r="AL3452" i="24" s="1"/>
  <c r="AH3452" i="24"/>
  <c r="AK3452" i="24" s="1"/>
  <c r="AI3458" i="24"/>
  <c r="AL3458" i="24" s="1"/>
  <c r="AH3458" i="24"/>
  <c r="AK3458" i="24" s="1"/>
  <c r="AI3464" i="24"/>
  <c r="AL3464" i="24" s="1"/>
  <c r="AH3464" i="24"/>
  <c r="AK3464" i="24" s="1"/>
  <c r="AI3500" i="24"/>
  <c r="AL3500" i="24" s="1"/>
  <c r="AH3500" i="24"/>
  <c r="AK3500" i="24" s="1"/>
  <c r="AI3524" i="24"/>
  <c r="AL3524" i="24" s="1"/>
  <c r="AH3524" i="24"/>
  <c r="AK3524" i="24" s="1"/>
  <c r="AI3534" i="24"/>
  <c r="AL3534" i="24" s="1"/>
  <c r="AH3534" i="24"/>
  <c r="AK3534" i="24" s="1"/>
  <c r="AI3572" i="24"/>
  <c r="AL3572" i="24" s="1"/>
  <c r="AH3572" i="24"/>
  <c r="AK3572" i="24" s="1"/>
  <c r="AI3594" i="24"/>
  <c r="AL3594" i="24" s="1"/>
  <c r="AH3594" i="24"/>
  <c r="AK3594" i="24" s="1"/>
  <c r="AI3602" i="24"/>
  <c r="AL3602" i="24" s="1"/>
  <c r="AH3602" i="24"/>
  <c r="AK3602" i="24" s="1"/>
  <c r="AI3608" i="24"/>
  <c r="AL3608" i="24" s="1"/>
  <c r="AH3608" i="24"/>
  <c r="AK3608" i="24" s="1"/>
  <c r="AI3622" i="24"/>
  <c r="AL3622" i="24" s="1"/>
  <c r="AH3622" i="24"/>
  <c r="AK3622" i="24" s="1"/>
  <c r="AI3630" i="24"/>
  <c r="AL3630" i="24" s="1"/>
  <c r="AH3630" i="24"/>
  <c r="AK3630" i="24" s="1"/>
  <c r="AI3640" i="24"/>
  <c r="AL3640" i="24" s="1"/>
  <c r="AH3640" i="24"/>
  <c r="AK3640" i="24" s="1"/>
  <c r="AI3650" i="24"/>
  <c r="AL3650" i="24" s="1"/>
  <c r="AH3650" i="24"/>
  <c r="AK3650" i="24" s="1"/>
  <c r="AI3656" i="24"/>
  <c r="AL3656" i="24" s="1"/>
  <c r="AH3656" i="24"/>
  <c r="AK3656" i="24" s="1"/>
  <c r="AI3662" i="24"/>
  <c r="AL3662" i="24" s="1"/>
  <c r="AH3662" i="24"/>
  <c r="AK3662" i="24" s="1"/>
  <c r="AI3690" i="24"/>
  <c r="AL3690" i="24" s="1"/>
  <c r="AH3690" i="24"/>
  <c r="AK3690" i="24" s="1"/>
  <c r="AI3706" i="24"/>
  <c r="AL3706" i="24" s="1"/>
  <c r="AH3706" i="24"/>
  <c r="AK3706" i="24" s="1"/>
  <c r="AI3710" i="24"/>
  <c r="AL3710" i="24" s="1"/>
  <c r="AH3710" i="24"/>
  <c r="AK3710" i="24" s="1"/>
  <c r="AI3730" i="24"/>
  <c r="AL3730" i="24" s="1"/>
  <c r="AH3730" i="24"/>
  <c r="AK3730" i="24" s="1"/>
  <c r="AI3742" i="24"/>
  <c r="AL3742" i="24" s="1"/>
  <c r="AH3742" i="24"/>
  <c r="AK3742" i="24" s="1"/>
  <c r="AI3764" i="24"/>
  <c r="AL3764" i="24" s="1"/>
  <c r="AH3764" i="24"/>
  <c r="AK3764" i="24" s="1"/>
  <c r="AI3770" i="24"/>
  <c r="AL3770" i="24" s="1"/>
  <c r="AH3770" i="24"/>
  <c r="AK3770" i="24" s="1"/>
  <c r="AI3778" i="24"/>
  <c r="AL3778" i="24" s="1"/>
  <c r="AH3778" i="24"/>
  <c r="AK3778" i="24" s="1"/>
  <c r="AI3801" i="24"/>
  <c r="AL3801" i="24" s="1"/>
  <c r="AH3801" i="24"/>
  <c r="AK3801" i="24" s="1"/>
  <c r="AI3808" i="24"/>
  <c r="AL3808" i="24" s="1"/>
  <c r="AH3808" i="24"/>
  <c r="AK3808" i="24" s="1"/>
  <c r="AI3817" i="24"/>
  <c r="AL3817" i="24" s="1"/>
  <c r="AH3817" i="24"/>
  <c r="AK3817" i="24" s="1"/>
  <c r="AI3875" i="24"/>
  <c r="AL3875" i="24" s="1"/>
  <c r="AH3875" i="24"/>
  <c r="AK3875" i="24" s="1"/>
  <c r="AI3879" i="24"/>
  <c r="AL3879" i="24" s="1"/>
  <c r="AH3879" i="24"/>
  <c r="AK3879" i="24" s="1"/>
  <c r="AI3887" i="24"/>
  <c r="AL3887" i="24" s="1"/>
  <c r="AH3887" i="24"/>
  <c r="AK3887" i="24" s="1"/>
  <c r="AI3899" i="24"/>
  <c r="AL3899" i="24" s="1"/>
  <c r="AH3899" i="24"/>
  <c r="AK3899" i="24" s="1"/>
  <c r="AI3903" i="24"/>
  <c r="AL3903" i="24" s="1"/>
  <c r="AH3903" i="24"/>
  <c r="AK3903" i="24" s="1"/>
  <c r="AI3937" i="24"/>
  <c r="AL3937" i="24" s="1"/>
  <c r="AH3937" i="24"/>
  <c r="AK3937" i="24" s="1"/>
  <c r="AI3971" i="24"/>
  <c r="AL3971" i="24" s="1"/>
  <c r="AH3971" i="24"/>
  <c r="AK3971" i="24" s="1"/>
  <c r="AI3999" i="24"/>
  <c r="AL3999" i="24" s="1"/>
  <c r="AH3999" i="24"/>
  <c r="AK3999" i="24" s="1"/>
  <c r="AI332" i="24"/>
  <c r="AL332" i="24" s="1"/>
  <c r="AH332" i="24"/>
  <c r="AK332" i="24" s="1"/>
  <c r="AI336" i="24"/>
  <c r="AL336" i="24" s="1"/>
  <c r="AH336" i="24"/>
  <c r="AK336" i="24" s="1"/>
  <c r="AI340" i="24"/>
  <c r="AL340" i="24" s="1"/>
  <c r="AH340" i="24"/>
  <c r="AK340" i="24" s="1"/>
  <c r="AI344" i="24"/>
  <c r="AL344" i="24" s="1"/>
  <c r="AH344" i="24"/>
  <c r="AK344" i="24" s="1"/>
  <c r="AI358" i="24"/>
  <c r="AL358" i="24" s="1"/>
  <c r="AH358" i="24"/>
  <c r="AK358" i="24" s="1"/>
  <c r="AI362" i="24"/>
  <c r="AL362" i="24" s="1"/>
  <c r="AH362" i="24"/>
  <c r="AK362" i="24" s="1"/>
  <c r="AI366" i="24"/>
  <c r="AL366" i="24" s="1"/>
  <c r="AH366" i="24"/>
  <c r="AK366" i="24" s="1"/>
  <c r="AI370" i="24"/>
  <c r="AL370" i="24" s="1"/>
  <c r="AH370" i="24"/>
  <c r="AK370" i="24" s="1"/>
  <c r="AI384" i="24"/>
  <c r="AL384" i="24" s="1"/>
  <c r="AH384" i="24"/>
  <c r="AK384" i="24" s="1"/>
  <c r="AI388" i="24"/>
  <c r="AL388" i="24" s="1"/>
  <c r="AH388" i="24"/>
  <c r="AK388" i="24" s="1"/>
  <c r="AI392" i="24"/>
  <c r="AL392" i="24" s="1"/>
  <c r="AH392" i="24"/>
  <c r="AK392" i="24" s="1"/>
  <c r="AI406" i="24"/>
  <c r="AL406" i="24" s="1"/>
  <c r="AH406" i="24"/>
  <c r="AK406" i="24" s="1"/>
  <c r="AI410" i="24"/>
  <c r="AL410" i="24" s="1"/>
  <c r="AH410" i="24"/>
  <c r="AK410" i="24" s="1"/>
  <c r="AI414" i="24"/>
  <c r="AL414" i="24" s="1"/>
  <c r="AH414" i="24"/>
  <c r="AK414" i="24" s="1"/>
  <c r="AI418" i="24"/>
  <c r="AL418" i="24" s="1"/>
  <c r="AH418" i="24"/>
  <c r="AK418" i="24" s="1"/>
  <c r="AI432" i="24"/>
  <c r="AL432" i="24" s="1"/>
  <c r="AH432" i="24"/>
  <c r="AK432" i="24" s="1"/>
  <c r="AI436" i="24"/>
  <c r="AL436" i="24" s="1"/>
  <c r="AH436" i="24"/>
  <c r="AK436" i="24" s="1"/>
  <c r="AI440" i="24"/>
  <c r="AL440" i="24" s="1"/>
  <c r="AH440" i="24"/>
  <c r="AK440" i="24" s="1"/>
  <c r="AI444" i="24"/>
  <c r="AL444" i="24" s="1"/>
  <c r="AH444" i="24"/>
  <c r="AK444" i="24" s="1"/>
  <c r="AI458" i="24"/>
  <c r="AL458" i="24" s="1"/>
  <c r="AH458" i="24"/>
  <c r="AK458" i="24" s="1"/>
  <c r="AI462" i="24"/>
  <c r="AL462" i="24" s="1"/>
  <c r="AH462" i="24"/>
  <c r="AK462" i="24" s="1"/>
  <c r="AI466" i="24"/>
  <c r="AL466" i="24" s="1"/>
  <c r="AH466" i="24"/>
  <c r="AK466" i="24" s="1"/>
  <c r="AI470" i="24"/>
  <c r="AL470" i="24" s="1"/>
  <c r="AH470" i="24"/>
  <c r="AK470" i="24" s="1"/>
  <c r="AI479" i="24"/>
  <c r="AL479" i="24" s="1"/>
  <c r="AH479" i="24"/>
  <c r="AK479" i="24" s="1"/>
  <c r="AI509" i="24"/>
  <c r="AL509" i="24" s="1"/>
  <c r="AH509" i="24"/>
  <c r="AK509" i="24" s="1"/>
  <c r="AI513" i="24"/>
  <c r="AL513" i="24" s="1"/>
  <c r="AH513" i="24"/>
  <c r="AK513" i="24" s="1"/>
  <c r="AI537" i="24"/>
  <c r="AL537" i="24" s="1"/>
  <c r="AH537" i="24"/>
  <c r="AK537" i="24" s="1"/>
  <c r="AI541" i="24"/>
  <c r="AL541" i="24" s="1"/>
  <c r="AH541" i="24"/>
  <c r="AK541" i="24" s="1"/>
  <c r="AI593" i="24"/>
  <c r="AL593" i="24" s="1"/>
  <c r="AH593" i="24"/>
  <c r="AK593" i="24" s="1"/>
  <c r="AI601" i="24"/>
  <c r="AL601" i="24" s="1"/>
  <c r="AH601" i="24"/>
  <c r="AK601" i="24" s="1"/>
  <c r="AI649" i="24"/>
  <c r="AL649" i="24" s="1"/>
  <c r="AH649" i="24"/>
  <c r="AK649" i="24" s="1"/>
  <c r="AI657" i="24"/>
  <c r="AL657" i="24" s="1"/>
  <c r="AH657" i="24"/>
  <c r="AK657" i="24" s="1"/>
  <c r="AI715" i="24"/>
  <c r="AL715" i="24" s="1"/>
  <c r="AH715" i="24"/>
  <c r="AK715" i="24" s="1"/>
  <c r="AI719" i="24"/>
  <c r="AL719" i="24" s="1"/>
  <c r="AH719" i="24"/>
  <c r="AK719" i="24" s="1"/>
  <c r="AI777" i="24"/>
  <c r="AL777" i="24" s="1"/>
  <c r="AH777" i="24"/>
  <c r="AK777" i="24" s="1"/>
  <c r="AI781" i="24"/>
  <c r="AL781" i="24" s="1"/>
  <c r="AH781" i="24"/>
  <c r="AK781" i="24" s="1"/>
  <c r="AI789" i="24"/>
  <c r="AL789" i="24" s="1"/>
  <c r="AH789" i="24"/>
  <c r="AK789" i="24" s="1"/>
  <c r="AI833" i="24"/>
  <c r="AL833" i="24" s="1"/>
  <c r="AH833" i="24"/>
  <c r="AK833" i="24" s="1"/>
  <c r="AI889" i="24"/>
  <c r="AL889" i="24" s="1"/>
  <c r="AH889" i="24"/>
  <c r="AK889" i="24" s="1"/>
  <c r="AI945" i="24"/>
  <c r="AL945" i="24" s="1"/>
  <c r="AH945" i="24"/>
  <c r="AK945" i="24" s="1"/>
  <c r="AI949" i="24"/>
  <c r="AL949" i="24" s="1"/>
  <c r="AH949" i="24"/>
  <c r="AK949" i="24" s="1"/>
  <c r="AI1001" i="24"/>
  <c r="AL1001" i="24" s="1"/>
  <c r="AH1001" i="24"/>
  <c r="AK1001" i="24" s="1"/>
  <c r="AI1005" i="24"/>
  <c r="AL1005" i="24" s="1"/>
  <c r="AH1005" i="24"/>
  <c r="AK1005" i="24" s="1"/>
  <c r="AI1057" i="24"/>
  <c r="AL1057" i="24" s="1"/>
  <c r="AH1057" i="24"/>
  <c r="AK1057" i="24" s="1"/>
  <c r="AI1061" i="24"/>
  <c r="AL1061" i="24" s="1"/>
  <c r="AH1061" i="24"/>
  <c r="AK1061" i="24" s="1"/>
  <c r="AI1094" i="24"/>
  <c r="AL1094" i="24" s="1"/>
  <c r="AH1094" i="24"/>
  <c r="AK1094" i="24" s="1"/>
  <c r="AI1098" i="24"/>
  <c r="AL1098" i="24" s="1"/>
  <c r="AH1098" i="24"/>
  <c r="AK1098" i="24" s="1"/>
  <c r="AI1102" i="24"/>
  <c r="AL1102" i="24" s="1"/>
  <c r="AH1102" i="24"/>
  <c r="AK1102" i="24" s="1"/>
  <c r="AI1136" i="24"/>
  <c r="AL1136" i="24" s="1"/>
  <c r="AH1136" i="24"/>
  <c r="AK1136" i="24" s="1"/>
  <c r="AI1140" i="24"/>
  <c r="AL1140" i="24" s="1"/>
  <c r="AH1140" i="24"/>
  <c r="AK1140" i="24" s="1"/>
  <c r="AI1144" i="24"/>
  <c r="AL1144" i="24" s="1"/>
  <c r="AH1144" i="24"/>
  <c r="AK1144" i="24" s="1"/>
  <c r="AI1148" i="24"/>
  <c r="AL1148" i="24" s="1"/>
  <c r="AH1148" i="24"/>
  <c r="AK1148" i="24" s="1"/>
  <c r="AI1182" i="24"/>
  <c r="AL1182" i="24" s="1"/>
  <c r="AH1182" i="24"/>
  <c r="AK1182" i="24" s="1"/>
  <c r="AI1186" i="24"/>
  <c r="AL1186" i="24" s="1"/>
  <c r="AH1186" i="24"/>
  <c r="AK1186" i="24" s="1"/>
  <c r="AI1190" i="24"/>
  <c r="AL1190" i="24" s="1"/>
  <c r="AH1190" i="24"/>
  <c r="AK1190" i="24" s="1"/>
  <c r="AI1194" i="24"/>
  <c r="AL1194" i="24" s="1"/>
  <c r="AH1194" i="24"/>
  <c r="AK1194" i="24" s="1"/>
  <c r="AI1228" i="24"/>
  <c r="AL1228" i="24" s="1"/>
  <c r="AH1228" i="24"/>
  <c r="AK1228" i="24" s="1"/>
  <c r="AI1232" i="24"/>
  <c r="AL1232" i="24" s="1"/>
  <c r="AH1232" i="24"/>
  <c r="AK1232" i="24" s="1"/>
  <c r="AI1236" i="24"/>
  <c r="AL1236" i="24" s="1"/>
  <c r="AH1236" i="24"/>
  <c r="AK1236" i="24" s="1"/>
  <c r="AI1240" i="24"/>
  <c r="AL1240" i="24" s="1"/>
  <c r="AH1240" i="24"/>
  <c r="AK1240" i="24" s="1"/>
  <c r="AI1245" i="24"/>
  <c r="AL1245" i="24" s="1"/>
  <c r="AH1245" i="24"/>
  <c r="AK1245" i="24" s="1"/>
  <c r="AI1249" i="24"/>
  <c r="AL1249" i="24" s="1"/>
  <c r="AH1249" i="24"/>
  <c r="AK1249" i="24" s="1"/>
  <c r="AI1253" i="24"/>
  <c r="AL1253" i="24" s="1"/>
  <c r="AH1253" i="24"/>
  <c r="AK1253" i="24" s="1"/>
  <c r="AI1267" i="24"/>
  <c r="AL1267" i="24" s="1"/>
  <c r="AH1267" i="24"/>
  <c r="AK1267" i="24" s="1"/>
  <c r="AI1313" i="24"/>
  <c r="AL1313" i="24" s="1"/>
  <c r="AH1313" i="24"/>
  <c r="AK1313" i="24" s="1"/>
  <c r="AI1325" i="24"/>
  <c r="AL1325" i="24" s="1"/>
  <c r="AH1325" i="24"/>
  <c r="AK1325" i="24" s="1"/>
  <c r="AI1363" i="24"/>
  <c r="AL1363" i="24" s="1"/>
  <c r="AH1363" i="24"/>
  <c r="AK1363" i="24" s="1"/>
  <c r="AI1390" i="24"/>
  <c r="AL1390" i="24" s="1"/>
  <c r="AH1390" i="24"/>
  <c r="AK1390" i="24" s="1"/>
  <c r="AI1394" i="24"/>
  <c r="AL1394" i="24" s="1"/>
  <c r="AH1394" i="24"/>
  <c r="AK1394" i="24" s="1"/>
  <c r="AI1398" i="24"/>
  <c r="AL1398" i="24" s="1"/>
  <c r="AH1398" i="24"/>
  <c r="AK1398" i="24" s="1"/>
  <c r="AI1417" i="24"/>
  <c r="AL1417" i="24" s="1"/>
  <c r="AH1417" i="24"/>
  <c r="AK1417" i="24" s="1"/>
  <c r="AI1421" i="24"/>
  <c r="AL1421" i="24" s="1"/>
  <c r="AH1421" i="24"/>
  <c r="AK1421" i="24" s="1"/>
  <c r="AI1448" i="24"/>
  <c r="AL1448" i="24" s="1"/>
  <c r="AH1448" i="24"/>
  <c r="AK1448" i="24" s="1"/>
  <c r="AI1452" i="24"/>
  <c r="AL1452" i="24" s="1"/>
  <c r="AH1452" i="24"/>
  <c r="AK1452" i="24" s="1"/>
  <c r="AI1456" i="24"/>
  <c r="AL1456" i="24" s="1"/>
  <c r="AH1456" i="24"/>
  <c r="AK1456" i="24" s="1"/>
  <c r="AI1460" i="24"/>
  <c r="AL1460" i="24" s="1"/>
  <c r="AH1460" i="24"/>
  <c r="AK1460" i="24" s="1"/>
  <c r="AI1479" i="24"/>
  <c r="AL1479" i="24" s="1"/>
  <c r="AH1479" i="24"/>
  <c r="AK1479" i="24" s="1"/>
  <c r="AI1483" i="24"/>
  <c r="AL1483" i="24" s="1"/>
  <c r="AH1483" i="24"/>
  <c r="AK1483" i="24" s="1"/>
  <c r="AI1491" i="24"/>
  <c r="AL1491" i="24" s="1"/>
  <c r="AH1491" i="24"/>
  <c r="AK1491" i="24" s="1"/>
  <c r="AI1540" i="24"/>
  <c r="AL1540" i="24" s="1"/>
  <c r="AH1540" i="24"/>
  <c r="AK1540" i="24" s="1"/>
  <c r="AI1544" i="24"/>
  <c r="AL1544" i="24" s="1"/>
  <c r="AH1544" i="24"/>
  <c r="AK1544" i="24" s="1"/>
  <c r="AI1548" i="24"/>
  <c r="AL1548" i="24" s="1"/>
  <c r="AH1548" i="24"/>
  <c r="AK1548" i="24" s="1"/>
  <c r="AI1992" i="24"/>
  <c r="AL1992" i="24" s="1"/>
  <c r="AH1992" i="24"/>
  <c r="AK1992" i="24" s="1"/>
  <c r="AI2016" i="24"/>
  <c r="AL2016" i="24" s="1"/>
  <c r="AH2016" i="24"/>
  <c r="AK2016" i="24" s="1"/>
  <c r="AI2030" i="24"/>
  <c r="AL2030" i="24" s="1"/>
  <c r="AH2030" i="24"/>
  <c r="AK2030" i="24" s="1"/>
  <c r="AI2078" i="24"/>
  <c r="AL2078" i="24" s="1"/>
  <c r="AH2078" i="24"/>
  <c r="AK2078" i="24" s="1"/>
  <c r="AI2142" i="24"/>
  <c r="AL2142" i="24" s="1"/>
  <c r="AH2142" i="24"/>
  <c r="AK2142" i="24" s="1"/>
  <c r="AI2172" i="24"/>
  <c r="AL2172" i="24" s="1"/>
  <c r="AH2172" i="24"/>
  <c r="AK2172" i="24" s="1"/>
  <c r="AI2194" i="24"/>
  <c r="AL2194" i="24" s="1"/>
  <c r="AH2194" i="24"/>
  <c r="AK2194" i="24" s="1"/>
  <c r="AI2252" i="24"/>
  <c r="AL2252" i="24" s="1"/>
  <c r="AH2252" i="24"/>
  <c r="AK2252" i="24" s="1"/>
  <c r="AI2262" i="24"/>
  <c r="AL2262" i="24" s="1"/>
  <c r="AH2262" i="24"/>
  <c r="AK2262" i="24" s="1"/>
  <c r="AI2272" i="24"/>
  <c r="AL2272" i="24" s="1"/>
  <c r="AH2272" i="24"/>
  <c r="AK2272" i="24" s="1"/>
  <c r="AI2284" i="24"/>
  <c r="AL2284" i="24" s="1"/>
  <c r="AH2284" i="24"/>
  <c r="AK2284" i="24" s="1"/>
  <c r="AI2298" i="24"/>
  <c r="AL2298" i="24" s="1"/>
  <c r="AH2298" i="24"/>
  <c r="AK2298" i="24" s="1"/>
  <c r="AI2304" i="24"/>
  <c r="AL2304" i="24" s="1"/>
  <c r="AH2304" i="24"/>
  <c r="AK2304" i="24" s="1"/>
  <c r="AI2316" i="24"/>
  <c r="AL2316" i="24" s="1"/>
  <c r="AH2316" i="24"/>
  <c r="AK2316" i="24" s="1"/>
  <c r="AI2328" i="24"/>
  <c r="AL2328" i="24" s="1"/>
  <c r="AH2328" i="24"/>
  <c r="AK2328" i="24" s="1"/>
  <c r="AI2336" i="24"/>
  <c r="AL2336" i="24" s="1"/>
  <c r="AH2336" i="24"/>
  <c r="AK2336" i="24" s="1"/>
  <c r="AI2340" i="24"/>
  <c r="AL2340" i="24" s="1"/>
  <c r="AH2340" i="24"/>
  <c r="AK2340" i="24" s="1"/>
  <c r="AI2346" i="24"/>
  <c r="AL2346" i="24" s="1"/>
  <c r="AH2346" i="24"/>
  <c r="AK2346" i="24" s="1"/>
  <c r="AI2358" i="24"/>
  <c r="AL2358" i="24" s="1"/>
  <c r="AH2358" i="24"/>
  <c r="AK2358" i="24" s="1"/>
  <c r="AI2396" i="24"/>
  <c r="AL2396" i="24" s="1"/>
  <c r="AH2396" i="24"/>
  <c r="AK2396" i="24" s="1"/>
  <c r="AI2408" i="24"/>
  <c r="AL2408" i="24" s="1"/>
  <c r="AH2408" i="24"/>
  <c r="AK2408" i="24" s="1"/>
  <c r="AI2422" i="24"/>
  <c r="AL2422" i="24" s="1"/>
  <c r="AH2422" i="24"/>
  <c r="AK2422" i="24" s="1"/>
  <c r="AI2474" i="24"/>
  <c r="AL2474" i="24" s="1"/>
  <c r="AH2474" i="24"/>
  <c r="AK2474" i="24" s="1"/>
  <c r="AI2492" i="24"/>
  <c r="AL2492" i="24" s="1"/>
  <c r="AH2492" i="24"/>
  <c r="AK2492" i="24" s="1"/>
  <c r="AI2502" i="24"/>
  <c r="AL2502" i="24" s="1"/>
  <c r="AH2502" i="24"/>
  <c r="AK2502" i="24" s="1"/>
  <c r="AI2540" i="24"/>
  <c r="AL2540" i="24" s="1"/>
  <c r="AH2540" i="24"/>
  <c r="AK2540" i="24" s="1"/>
  <c r="AI2550" i="24"/>
  <c r="AL2550" i="24" s="1"/>
  <c r="AH2550" i="24"/>
  <c r="AK2550" i="24" s="1"/>
  <c r="AI2606" i="24"/>
  <c r="AL2606" i="24" s="1"/>
  <c r="AH2606" i="24"/>
  <c r="AK2606" i="24" s="1"/>
  <c r="AI2632" i="24"/>
  <c r="AL2632" i="24" s="1"/>
  <c r="AH2632" i="24"/>
  <c r="AK2632" i="24" s="1"/>
  <c r="AI2642" i="24"/>
  <c r="AL2642" i="24" s="1"/>
  <c r="AH2642" i="24"/>
  <c r="AK2642" i="24" s="1"/>
  <c r="AI2658" i="24"/>
  <c r="AL2658" i="24" s="1"/>
  <c r="AH2658" i="24"/>
  <c r="AK2658" i="24" s="1"/>
  <c r="AI2756" i="24"/>
  <c r="AL2756" i="24" s="1"/>
  <c r="AH2756" i="24"/>
  <c r="AK2756" i="24" s="1"/>
  <c r="AI2771" i="24"/>
  <c r="AL2771" i="24" s="1"/>
  <c r="AH2771" i="24"/>
  <c r="AK2771" i="24" s="1"/>
  <c r="AI2791" i="24"/>
  <c r="AL2791" i="24" s="1"/>
  <c r="AH2791" i="24"/>
  <c r="AK2791" i="24" s="1"/>
  <c r="AI2795" i="24"/>
  <c r="AL2795" i="24" s="1"/>
  <c r="AH2795" i="24"/>
  <c r="AK2795" i="24" s="1"/>
  <c r="AI2819" i="24"/>
  <c r="AL2819" i="24" s="1"/>
  <c r="AH2819" i="24"/>
  <c r="AK2819" i="24" s="1"/>
  <c r="AI2887" i="24"/>
  <c r="AL2887" i="24" s="1"/>
  <c r="AH2887" i="24"/>
  <c r="AK2887" i="24" s="1"/>
  <c r="AI2923" i="24"/>
  <c r="AL2923" i="24" s="1"/>
  <c r="AH2923" i="24"/>
  <c r="AK2923" i="24" s="1"/>
  <c r="AI2951" i="24"/>
  <c r="AL2951" i="24" s="1"/>
  <c r="AH2951" i="24"/>
  <c r="AK2951" i="24" s="1"/>
  <c r="AI2960" i="24"/>
  <c r="AL2960" i="24" s="1"/>
  <c r="AH2960" i="24"/>
  <c r="AK2960" i="24" s="1"/>
  <c r="AI2964" i="24"/>
  <c r="AL2964" i="24" s="1"/>
  <c r="AH2964" i="24"/>
  <c r="AK2964" i="24" s="1"/>
  <c r="AI2980" i="24"/>
  <c r="AL2980" i="24" s="1"/>
  <c r="AH2980" i="24"/>
  <c r="AK2980" i="24" s="1"/>
  <c r="AI3012" i="24"/>
  <c r="AL3012" i="24" s="1"/>
  <c r="AH3012" i="24"/>
  <c r="AK3012" i="24" s="1"/>
  <c r="AI3018" i="24"/>
  <c r="AL3018" i="24" s="1"/>
  <c r="AH3018" i="24"/>
  <c r="AK3018" i="24" s="1"/>
  <c r="AI3044" i="24"/>
  <c r="AL3044" i="24" s="1"/>
  <c r="AH3044" i="24"/>
  <c r="AK3044" i="24" s="1"/>
  <c r="AI3048" i="24"/>
  <c r="AL3048" i="24" s="1"/>
  <c r="AH3048" i="24"/>
  <c r="AK3048" i="24" s="1"/>
  <c r="AI3080" i="24"/>
  <c r="AL3080" i="24" s="1"/>
  <c r="AH3080" i="24"/>
  <c r="AK3080" i="24" s="1"/>
  <c r="AI3094" i="24"/>
  <c r="AL3094" i="24" s="1"/>
  <c r="AH3094" i="24"/>
  <c r="AK3094" i="24" s="1"/>
  <c r="AI3170" i="24"/>
  <c r="AL3170" i="24" s="1"/>
  <c r="AH3170" i="24"/>
  <c r="AK3170" i="24" s="1"/>
  <c r="AI3179" i="24"/>
  <c r="AL3179" i="24" s="1"/>
  <c r="AH3179" i="24"/>
  <c r="AK3179" i="24" s="1"/>
  <c r="AI3183" i="24"/>
  <c r="AL3183" i="24" s="1"/>
  <c r="AH3183" i="24"/>
  <c r="AK3183" i="24" s="1"/>
  <c r="AI3187" i="24"/>
  <c r="AL3187" i="24" s="1"/>
  <c r="AH3187" i="24"/>
  <c r="AK3187" i="24" s="1"/>
  <c r="AI3219" i="24"/>
  <c r="AL3219" i="24" s="1"/>
  <c r="AH3219" i="24"/>
  <c r="AK3219" i="24" s="1"/>
  <c r="AI3235" i="24"/>
  <c r="AL3235" i="24" s="1"/>
  <c r="AH3235" i="24"/>
  <c r="AK3235" i="24" s="1"/>
  <c r="AI3269" i="24"/>
  <c r="AL3269" i="24" s="1"/>
  <c r="AH3269" i="24"/>
  <c r="AK3269" i="24" s="1"/>
  <c r="AI3314" i="24"/>
  <c r="AL3314" i="24" s="1"/>
  <c r="AH3314" i="24"/>
  <c r="AK3314" i="24" s="1"/>
  <c r="AI3324" i="24"/>
  <c r="AL3324" i="24" s="1"/>
  <c r="AH3324" i="24"/>
  <c r="AK3324" i="24" s="1"/>
  <c r="AI3332" i="24"/>
  <c r="AL3332" i="24" s="1"/>
  <c r="AH3332" i="24"/>
  <c r="AK3332" i="24" s="1"/>
  <c r="AI3340" i="24"/>
  <c r="AL3340" i="24" s="1"/>
  <c r="AH3340" i="24"/>
  <c r="AK3340" i="24" s="1"/>
  <c r="AI3352" i="24"/>
  <c r="AL3352" i="24" s="1"/>
  <c r="AH3352" i="24"/>
  <c r="AK3352" i="24" s="1"/>
  <c r="AI3366" i="24"/>
  <c r="AL3366" i="24" s="1"/>
  <c r="AH3366" i="24"/>
  <c r="AK3366" i="24" s="1"/>
  <c r="AI3378" i="24"/>
  <c r="AL3378" i="24" s="1"/>
  <c r="AH3378" i="24"/>
  <c r="AK3378" i="24" s="1"/>
  <c r="AI3400" i="24"/>
  <c r="AL3400" i="24" s="1"/>
  <c r="AH3400" i="24"/>
  <c r="AK3400" i="24" s="1"/>
  <c r="AI3420" i="24"/>
  <c r="AL3420" i="24" s="1"/>
  <c r="AH3420" i="24"/>
  <c r="AK3420" i="24" s="1"/>
  <c r="AI3428" i="24"/>
  <c r="AL3428" i="24" s="1"/>
  <c r="AH3428" i="24"/>
  <c r="AK3428" i="24" s="1"/>
  <c r="AI3444" i="24"/>
  <c r="AL3444" i="24" s="1"/>
  <c r="AH3444" i="24"/>
  <c r="AK3444" i="24" s="1"/>
  <c r="AI3450" i="24"/>
  <c r="AL3450" i="24" s="1"/>
  <c r="AH3450" i="24"/>
  <c r="AK3450" i="24" s="1"/>
  <c r="AI3470" i="24"/>
  <c r="AL3470" i="24" s="1"/>
  <c r="AH3470" i="24"/>
  <c r="AK3470" i="24" s="1"/>
  <c r="AI3480" i="24"/>
  <c r="AL3480" i="24" s="1"/>
  <c r="AH3480" i="24"/>
  <c r="AK3480" i="24" s="1"/>
  <c r="AI3498" i="24"/>
  <c r="AL3498" i="24" s="1"/>
  <c r="AH3498" i="24"/>
  <c r="AK3498" i="24" s="1"/>
  <c r="AI3504" i="24"/>
  <c r="AL3504" i="24" s="1"/>
  <c r="AH3504" i="24"/>
  <c r="AK3504" i="24" s="1"/>
  <c r="AI3522" i="24"/>
  <c r="AL3522" i="24" s="1"/>
  <c r="AH3522" i="24"/>
  <c r="AK3522" i="24" s="1"/>
  <c r="AI3552" i="24"/>
  <c r="AL3552" i="24" s="1"/>
  <c r="AH3552" i="24"/>
  <c r="AK3552" i="24" s="1"/>
  <c r="AI3562" i="24"/>
  <c r="AL3562" i="24" s="1"/>
  <c r="AH3562" i="24"/>
  <c r="AK3562" i="24" s="1"/>
  <c r="AI3582" i="24"/>
  <c r="AL3582" i="24" s="1"/>
  <c r="AH3582" i="24"/>
  <c r="AK3582" i="24" s="1"/>
  <c r="AI3596" i="24"/>
  <c r="AL3596" i="24" s="1"/>
  <c r="AH3596" i="24"/>
  <c r="AK3596" i="24" s="1"/>
  <c r="AI3604" i="24"/>
  <c r="AL3604" i="24" s="1"/>
  <c r="AH3604" i="24"/>
  <c r="AK3604" i="24" s="1"/>
  <c r="AI3612" i="24"/>
  <c r="AL3612" i="24" s="1"/>
  <c r="AH3612" i="24"/>
  <c r="AK3612" i="24" s="1"/>
  <c r="AI3678" i="24"/>
  <c r="AL3678" i="24" s="1"/>
  <c r="AH3678" i="24"/>
  <c r="AK3678" i="24" s="1"/>
  <c r="AI3694" i="24"/>
  <c r="AL3694" i="24" s="1"/>
  <c r="AH3694" i="24"/>
  <c r="AK3694" i="24" s="1"/>
  <c r="AI3734" i="24"/>
  <c r="AL3734" i="24" s="1"/>
  <c r="AH3734" i="24"/>
  <c r="AK3734" i="24" s="1"/>
  <c r="AI3772" i="24"/>
  <c r="AL3772" i="24" s="1"/>
  <c r="AH3772" i="24"/>
  <c r="AK3772" i="24" s="1"/>
  <c r="AI3786" i="24"/>
  <c r="AL3786" i="24" s="1"/>
  <c r="AH3786" i="24"/>
  <c r="AK3786" i="24" s="1"/>
  <c r="AI3790" i="24"/>
  <c r="AL3790" i="24" s="1"/>
  <c r="AH3790" i="24"/>
  <c r="AK3790" i="24" s="1"/>
  <c r="AI3812" i="24"/>
  <c r="AL3812" i="24" s="1"/>
  <c r="AH3812" i="24"/>
  <c r="AK3812" i="24" s="1"/>
  <c r="AI3818" i="24"/>
  <c r="AL3818" i="24" s="1"/>
  <c r="AH3818" i="24"/>
  <c r="AK3818" i="24" s="1"/>
  <c r="AI3947" i="24"/>
  <c r="AL3947" i="24" s="1"/>
  <c r="AH3947" i="24"/>
  <c r="AK3947" i="24" s="1"/>
  <c r="AI3959" i="24"/>
  <c r="AL3959" i="24" s="1"/>
  <c r="AH3959" i="24"/>
  <c r="AK3959" i="24" s="1"/>
  <c r="AI3973" i="24"/>
  <c r="AL3973" i="24" s="1"/>
  <c r="AH3973" i="24"/>
  <c r="AK3973" i="24" s="1"/>
  <c r="AI3987" i="24"/>
  <c r="AL3987" i="24" s="1"/>
  <c r="AH3987" i="24"/>
  <c r="AK3987" i="24" s="1"/>
  <c r="AI3991" i="24"/>
  <c r="AL3991" i="24" s="1"/>
  <c r="AH3991" i="24"/>
  <c r="AK3991" i="24" s="1"/>
  <c r="AI4003" i="24"/>
  <c r="AL4003" i="24" s="1"/>
  <c r="AH4003" i="24"/>
  <c r="AK4003" i="24" s="1"/>
  <c r="AJ478" i="24"/>
  <c r="AM478" i="24" s="1"/>
  <c r="AH486" i="24"/>
  <c r="AK486" i="24" s="1"/>
  <c r="AH504" i="24"/>
  <c r="AK504" i="24" s="1"/>
  <c r="AJ508" i="24"/>
  <c r="AM508" i="24" s="1"/>
  <c r="AH540" i="24"/>
  <c r="AK540" i="24" s="1"/>
  <c r="AJ544" i="24"/>
  <c r="AM544" i="24" s="1"/>
  <c r="AJ592" i="24"/>
  <c r="AM592" i="24" s="1"/>
  <c r="AH596" i="24"/>
  <c r="AK596" i="24" s="1"/>
  <c r="AH600" i="24"/>
  <c r="AK600" i="24" s="1"/>
  <c r="AH648" i="24"/>
  <c r="AK648" i="24" s="1"/>
  <c r="AH652" i="24"/>
  <c r="AK652" i="24" s="1"/>
  <c r="AH656" i="24"/>
  <c r="AK656" i="24" s="1"/>
  <c r="AJ714" i="24"/>
  <c r="AM714" i="24" s="1"/>
  <c r="AH718" i="24"/>
  <c r="AK718" i="24" s="1"/>
  <c r="AH780" i="24"/>
  <c r="AK780" i="24" s="1"/>
  <c r="AJ784" i="24"/>
  <c r="AM784" i="24" s="1"/>
  <c r="AH836" i="24"/>
  <c r="AK836" i="24" s="1"/>
  <c r="AH840" i="24"/>
  <c r="AK840" i="24" s="1"/>
  <c r="AJ888" i="24"/>
  <c r="AM888" i="24" s="1"/>
  <c r="AJ896" i="24"/>
  <c r="AM896" i="24" s="1"/>
  <c r="AH944" i="24"/>
  <c r="AK944" i="24" s="1"/>
  <c r="AH1000" i="24"/>
  <c r="AK1000" i="24" s="1"/>
  <c r="AJ1008" i="24"/>
  <c r="AM1008" i="24" s="1"/>
  <c r="AJ1056" i="24"/>
  <c r="AM1056" i="24" s="1"/>
  <c r="AH1064" i="24"/>
  <c r="AK1064" i="24" s="1"/>
  <c r="AJ1248" i="24"/>
  <c r="AM1248" i="24" s="1"/>
  <c r="AH1252" i="24"/>
  <c r="AK1252" i="24" s="1"/>
  <c r="AH1270" i="24"/>
  <c r="AK1270" i="24" s="1"/>
  <c r="AJ1274" i="24"/>
  <c r="AM1274" i="24" s="1"/>
  <c r="AJ1320" i="24"/>
  <c r="AM1320" i="24" s="1"/>
  <c r="AH1366" i="24"/>
  <c r="AK1366" i="24" s="1"/>
  <c r="AJ1428" i="24"/>
  <c r="AM1428" i="24" s="1"/>
  <c r="AH1482" i="24"/>
  <c r="AK1482" i="24" s="1"/>
  <c r="AJ1490" i="24"/>
  <c r="AM1490" i="24" s="1"/>
  <c r="AJ1561" i="24"/>
  <c r="AM1561" i="24" s="1"/>
  <c r="AJ1565" i="24"/>
  <c r="AM1565" i="24" s="1"/>
  <c r="AJ1569" i="24"/>
  <c r="AM1569" i="24" s="1"/>
  <c r="AJ1577" i="24"/>
  <c r="AM1577" i="24" s="1"/>
  <c r="AJ1581" i="24"/>
  <c r="AM1581" i="24" s="1"/>
  <c r="AJ1585" i="24"/>
  <c r="AM1585" i="24" s="1"/>
  <c r="AJ1593" i="24"/>
  <c r="AM1593" i="24" s="1"/>
  <c r="AJ1597" i="24"/>
  <c r="AM1597" i="24" s="1"/>
  <c r="AJ1601" i="24"/>
  <c r="AM1601" i="24" s="1"/>
  <c r="AJ1609" i="24"/>
  <c r="AM1609" i="24" s="1"/>
  <c r="AJ1613" i="24"/>
  <c r="AM1613" i="24" s="1"/>
  <c r="AJ1617" i="24"/>
  <c r="AM1617" i="24" s="1"/>
  <c r="AJ1625" i="24"/>
  <c r="AM1625" i="24" s="1"/>
  <c r="AH1629" i="24"/>
  <c r="AK1629" i="24" s="1"/>
  <c r="AH1633" i="24"/>
  <c r="AK1633" i="24" s="1"/>
  <c r="AJ1641" i="24"/>
  <c r="AM1641" i="24" s="1"/>
  <c r="AJ1649" i="24"/>
  <c r="AM1649" i="24" s="1"/>
  <c r="AJ1665" i="24"/>
  <c r="AM1665" i="24" s="1"/>
  <c r="AJ1681" i="24"/>
  <c r="AM1681" i="24" s="1"/>
  <c r="AJ1697" i="24"/>
  <c r="AM1697" i="24" s="1"/>
  <c r="AH1705" i="24"/>
  <c r="AK1705" i="24" s="1"/>
  <c r="AJ1709" i="24"/>
  <c r="AM1709" i="24" s="1"/>
  <c r="AJ1733" i="24"/>
  <c r="AM1733" i="24" s="1"/>
  <c r="AH1741" i="24"/>
  <c r="AK1741" i="24" s="1"/>
  <c r="AH1745" i="24"/>
  <c r="AK1745" i="24" s="1"/>
  <c r="AJ1761" i="24"/>
  <c r="AM1761" i="24" s="1"/>
  <c r="AH1769" i="24"/>
  <c r="AK1769" i="24" s="1"/>
  <c r="AJ1773" i="24"/>
  <c r="AM1773" i="24" s="1"/>
  <c r="AJ1797" i="24"/>
  <c r="AM1797" i="24" s="1"/>
  <c r="AJ1805" i="24"/>
  <c r="AM1805" i="24" s="1"/>
  <c r="AJ1821" i="24"/>
  <c r="AM1821" i="24" s="1"/>
  <c r="AH1825" i="24"/>
  <c r="AK1825" i="24" s="1"/>
  <c r="AH1829" i="24"/>
  <c r="AK1829" i="24" s="1"/>
  <c r="AH1853" i="24"/>
  <c r="AK1853" i="24" s="1"/>
  <c r="AJ1857" i="24"/>
  <c r="AM1857" i="24" s="1"/>
  <c r="AH1865" i="24"/>
  <c r="AK1865" i="24" s="1"/>
  <c r="AJ1869" i="24"/>
  <c r="AM1869" i="24" s="1"/>
  <c r="AH1877" i="24"/>
  <c r="AK1877" i="24" s="1"/>
  <c r="AH1885" i="24"/>
  <c r="AK1885" i="24" s="1"/>
  <c r="AJ1925" i="24"/>
  <c r="AM1925" i="24" s="1"/>
  <c r="AH1937" i="24"/>
  <c r="AK1937" i="24" s="1"/>
  <c r="AJ1941" i="24"/>
  <c r="AM1941" i="24" s="1"/>
  <c r="AJ1953" i="24"/>
  <c r="AM1953" i="24" s="1"/>
  <c r="AH1961" i="24"/>
  <c r="AK1961" i="24" s="1"/>
  <c r="AJ1965" i="24"/>
  <c r="AM1965" i="24" s="1"/>
  <c r="AH1973" i="24"/>
  <c r="AK1973" i="24" s="1"/>
  <c r="AJ1981" i="24"/>
  <c r="AM1981" i="24" s="1"/>
  <c r="AJ2005" i="24"/>
  <c r="AM2005" i="24" s="1"/>
  <c r="AJ2013" i="24"/>
  <c r="AM2013" i="24" s="1"/>
  <c r="AH2045" i="24"/>
  <c r="AK2045" i="24" s="1"/>
  <c r="AJ2053" i="24"/>
  <c r="AM2053" i="24" s="1"/>
  <c r="AH2061" i="24"/>
  <c r="AK2061" i="24" s="1"/>
  <c r="AJ2065" i="24"/>
  <c r="AM2065" i="24" s="1"/>
  <c r="AH2073" i="24"/>
  <c r="AK2073" i="24" s="1"/>
  <c r="AH2085" i="24"/>
  <c r="AK2085" i="24" s="1"/>
  <c r="AJ2093" i="24"/>
  <c r="AM2093" i="24" s="1"/>
  <c r="AJ2117" i="24"/>
  <c r="AM2117" i="24" s="1"/>
  <c r="AJ2137" i="24"/>
  <c r="AM2137" i="24" s="1"/>
  <c r="AJ2141" i="24"/>
  <c r="AM2141" i="24" s="1"/>
  <c r="AJ2149" i="24"/>
  <c r="AM2149" i="24" s="1"/>
  <c r="AJ2157" i="24"/>
  <c r="AM2157" i="24" s="1"/>
  <c r="AJ2161" i="24"/>
  <c r="AM2161" i="24" s="1"/>
  <c r="AH2185" i="24"/>
  <c r="AK2185" i="24" s="1"/>
  <c r="AJ2193" i="24"/>
  <c r="AM2193" i="24" s="1"/>
  <c r="AJ2201" i="24"/>
  <c r="AM2201" i="24" s="1"/>
  <c r="AJ2209" i="24"/>
  <c r="AM2209" i="24" s="1"/>
  <c r="AH2221" i="24"/>
  <c r="AK2221" i="24" s="1"/>
  <c r="AH2233" i="24"/>
  <c r="AK2233" i="24" s="1"/>
  <c r="AJ2237" i="24"/>
  <c r="AM2237" i="24" s="1"/>
  <c r="AH2245" i="24"/>
  <c r="AK2245" i="24" s="1"/>
  <c r="AJ2249" i="24"/>
  <c r="AM2249" i="24" s="1"/>
  <c r="AJ2273" i="24"/>
  <c r="AM2273" i="24" s="1"/>
  <c r="AJ2285" i="24"/>
  <c r="AM2285" i="24" s="1"/>
  <c r="AH2301" i="24"/>
  <c r="AK2301" i="24" s="1"/>
  <c r="AH2305" i="24"/>
  <c r="AK2305" i="24" s="1"/>
  <c r="AJ2325" i="24"/>
  <c r="AM2325" i="24" s="1"/>
  <c r="AH2333" i="24"/>
  <c r="AK2333" i="24" s="1"/>
  <c r="AH2337" i="24"/>
  <c r="AK2337" i="24" s="1"/>
  <c r="AH2345" i="24"/>
  <c r="AK2345" i="24" s="1"/>
  <c r="AH2349" i="24"/>
  <c r="AK2349" i="24" s="1"/>
  <c r="AH2357" i="24"/>
  <c r="AK2357" i="24" s="1"/>
  <c r="AH2361" i="24"/>
  <c r="AK2361" i="24" s="1"/>
  <c r="AH2365" i="24"/>
  <c r="AK2365" i="24" s="1"/>
  <c r="AH2373" i="24"/>
  <c r="AK2373" i="24" s="1"/>
  <c r="AH2377" i="24"/>
  <c r="AK2377" i="24" s="1"/>
  <c r="AH2381" i="24"/>
  <c r="AK2381" i="24" s="1"/>
  <c r="AH2389" i="24"/>
  <c r="AK2389" i="24" s="1"/>
  <c r="AH2393" i="24"/>
  <c r="AK2393" i="24" s="1"/>
  <c r="AH2397" i="24"/>
  <c r="AK2397" i="24" s="1"/>
  <c r="AH2405" i="24"/>
  <c r="AK2405" i="24" s="1"/>
  <c r="AH2409" i="24"/>
  <c r="AK2409" i="24" s="1"/>
  <c r="AH2413" i="24"/>
  <c r="AK2413" i="24" s="1"/>
  <c r="AJ2425" i="24"/>
  <c r="AM2425" i="24" s="1"/>
  <c r="AJ2449" i="24"/>
  <c r="AM2449" i="24" s="1"/>
  <c r="AH2453" i="24"/>
  <c r="AK2453" i="24" s="1"/>
  <c r="AJ2461" i="24"/>
  <c r="AM2461" i="24" s="1"/>
  <c r="AH2465" i="24"/>
  <c r="AK2465" i="24" s="1"/>
  <c r="AH2477" i="24"/>
  <c r="AK2477" i="24" s="1"/>
  <c r="AJ2489" i="24"/>
  <c r="AM2489" i="24" s="1"/>
  <c r="AJ2513" i="24"/>
  <c r="AM2513" i="24" s="1"/>
  <c r="AH2517" i="24"/>
  <c r="AK2517" i="24" s="1"/>
  <c r="AJ2525" i="24"/>
  <c r="AM2525" i="24" s="1"/>
  <c r="AH2529" i="24"/>
  <c r="AK2529" i="24" s="1"/>
  <c r="AH2541" i="24"/>
  <c r="AK2541" i="24" s="1"/>
  <c r="AJ2553" i="24"/>
  <c r="AM2553" i="24" s="1"/>
  <c r="AJ2573" i="24"/>
  <c r="AM2573" i="24" s="1"/>
  <c r="AH2577" i="24"/>
  <c r="AK2577" i="24" s="1"/>
  <c r="AH2589" i="24"/>
  <c r="AK2589" i="24" s="1"/>
  <c r="AH2597" i="24"/>
  <c r="AK2597" i="24" s="1"/>
  <c r="AJ2617" i="24"/>
  <c r="AM2617" i="24" s="1"/>
  <c r="AJ2621" i="24"/>
  <c r="AM2621" i="24" s="1"/>
  <c r="AJ2629" i="24"/>
  <c r="AM2629" i="24" s="1"/>
  <c r="AH2637" i="24"/>
  <c r="AK2637" i="24" s="1"/>
  <c r="AJ2661" i="24"/>
  <c r="AM2661" i="24" s="1"/>
  <c r="AJ2673" i="24"/>
  <c r="AM2673" i="24" s="1"/>
  <c r="AH2681" i="24"/>
  <c r="AK2681" i="24" s="1"/>
  <c r="AJ2685" i="24"/>
  <c r="AM2685" i="24" s="1"/>
  <c r="AJ2693" i="24"/>
  <c r="AM2693" i="24" s="1"/>
  <c r="AH2701" i="24"/>
  <c r="AK2701" i="24" s="1"/>
  <c r="AJ2705" i="24"/>
  <c r="AM2705" i="24" s="1"/>
  <c r="AJ2713" i="24"/>
  <c r="AM2713" i="24" s="1"/>
  <c r="AJ2717" i="24"/>
  <c r="AM2717" i="24" s="1"/>
  <c r="AH2725" i="24"/>
  <c r="AK2725" i="24" s="1"/>
  <c r="AJ2741" i="24"/>
  <c r="AM2741" i="24" s="1"/>
  <c r="AH2749" i="24"/>
  <c r="AK2749" i="24" s="1"/>
  <c r="AH2757" i="24"/>
  <c r="AK2757" i="24" s="1"/>
  <c r="AH2765" i="24"/>
  <c r="AK2765" i="24" s="1"/>
  <c r="AJ2781" i="24"/>
  <c r="AM2781" i="24" s="1"/>
  <c r="AH2789" i="24"/>
  <c r="AK2789" i="24" s="1"/>
  <c r="AJ2805" i="24"/>
  <c r="AM2805" i="24" s="1"/>
  <c r="AH2813" i="24"/>
  <c r="AK2813" i="24" s="1"/>
  <c r="AH2821" i="24"/>
  <c r="AK2821" i="24" s="1"/>
  <c r="AH2829" i="24"/>
  <c r="AK2829" i="24" s="1"/>
  <c r="AH2837" i="24"/>
  <c r="AK2837" i="24" s="1"/>
  <c r="AJ2845" i="24"/>
  <c r="AM2845" i="24" s="1"/>
  <c r="AH2853" i="24"/>
  <c r="AK2853" i="24" s="1"/>
  <c r="AJ2869" i="24"/>
  <c r="AM2869" i="24" s="1"/>
  <c r="AH2877" i="24"/>
  <c r="AK2877" i="24" s="1"/>
  <c r="AH2885" i="24"/>
  <c r="AK2885" i="24" s="1"/>
  <c r="AH2893" i="24"/>
  <c r="AK2893" i="24" s="1"/>
  <c r="AH2901" i="24"/>
  <c r="AK2901" i="24" s="1"/>
  <c r="AH2917" i="24"/>
  <c r="AK2917" i="24" s="1"/>
  <c r="AH2933" i="24"/>
  <c r="AK2933" i="24" s="1"/>
  <c r="AH2949" i="24"/>
  <c r="AK2949" i="24" s="1"/>
  <c r="AH2965" i="24"/>
  <c r="AK2965" i="24" s="1"/>
  <c r="AJ2985" i="24"/>
  <c r="AM2985" i="24" s="1"/>
  <c r="AJ3001" i="24"/>
  <c r="AM3001" i="24" s="1"/>
  <c r="AJ3033" i="24"/>
  <c r="AM3033" i="24" s="1"/>
  <c r="AH3041" i="24"/>
  <c r="AK3041" i="24" s="1"/>
  <c r="AH3045" i="24"/>
  <c r="AK3045" i="24" s="1"/>
  <c r="AJ3057" i="24"/>
  <c r="AM3057" i="24" s="1"/>
  <c r="AJ3065" i="24"/>
  <c r="AM3065" i="24" s="1"/>
  <c r="AJ3077" i="24"/>
  <c r="AM3077" i="24" s="1"/>
  <c r="AJ3089" i="24"/>
  <c r="AM3089" i="24" s="1"/>
  <c r="AJ3097" i="24"/>
  <c r="AM3097" i="24" s="1"/>
  <c r="AJ3109" i="24"/>
  <c r="AM3109" i="24" s="1"/>
  <c r="AH3121" i="24"/>
  <c r="AK3121" i="24" s="1"/>
  <c r="AJ3125" i="24"/>
  <c r="AM3125" i="24" s="1"/>
  <c r="AH3137" i="24"/>
  <c r="AK3137" i="24" s="1"/>
  <c r="AH3149" i="24"/>
  <c r="AK3149" i="24" s="1"/>
  <c r="AH3225" i="24"/>
  <c r="AK3225" i="24" s="1"/>
  <c r="AH3253" i="24"/>
  <c r="AK3253" i="24" s="1"/>
  <c r="AJ3261" i="24"/>
  <c r="AM3261" i="24" s="1"/>
  <c r="AH3277" i="24"/>
  <c r="AK3277" i="24" s="1"/>
  <c r="AJ3285" i="24"/>
  <c r="AM3285" i="24" s="1"/>
  <c r="AJ3329" i="24"/>
  <c r="AM3329" i="24" s="1"/>
  <c r="AH3357" i="24"/>
  <c r="AK3357" i="24" s="1"/>
  <c r="AJ3361" i="24"/>
  <c r="AM3361" i="24" s="1"/>
  <c r="AH3377" i="24"/>
  <c r="AK3377" i="24" s="1"/>
  <c r="AJ3385" i="24"/>
  <c r="AM3385" i="24" s="1"/>
  <c r="AH3397" i="24"/>
  <c r="AK3397" i="24" s="1"/>
  <c r="AH3405" i="24"/>
  <c r="AK3405" i="24" s="1"/>
  <c r="AH3413" i="24"/>
  <c r="AK3413" i="24" s="1"/>
  <c r="AH3469" i="24"/>
  <c r="AK3469" i="24" s="1"/>
  <c r="AH3509" i="24"/>
  <c r="AK3509" i="24" s="1"/>
  <c r="AJ3529" i="24"/>
  <c r="AM3529" i="24" s="1"/>
  <c r="AH3541" i="24"/>
  <c r="AK3541" i="24" s="1"/>
  <c r="AH3569" i="24"/>
  <c r="AK3569" i="24" s="1"/>
  <c r="AJ3605" i="24"/>
  <c r="AM3605" i="24" s="1"/>
  <c r="AJ3657" i="24"/>
  <c r="AM3657" i="24" s="1"/>
  <c r="AJ3665" i="24"/>
  <c r="AM3665" i="24" s="1"/>
  <c r="AH3701" i="24"/>
  <c r="AK3701" i="24" s="1"/>
  <c r="AH3729" i="24"/>
  <c r="AK3729" i="24" s="1"/>
  <c r="AH3737" i="24"/>
  <c r="AK3737" i="24" s="1"/>
  <c r="AJ3745" i="24"/>
  <c r="AM3745" i="24" s="1"/>
  <c r="AH3761" i="24"/>
  <c r="AK3761" i="24" s="1"/>
  <c r="AH3769" i="24"/>
  <c r="AK3769" i="24" s="1"/>
  <c r="AJ3849" i="24"/>
  <c r="AM3849" i="24" s="1"/>
  <c r="AH3861" i="24"/>
  <c r="AK3861" i="24" s="1"/>
  <c r="AH3889" i="24"/>
  <c r="AK3889" i="24" s="1"/>
  <c r="AJ3953" i="24"/>
  <c r="AM3953" i="24" s="1"/>
  <c r="AH3961" i="24"/>
  <c r="AK3961" i="24" s="1"/>
  <c r="AH3993" i="24"/>
  <c r="AK3993" i="24" s="1"/>
  <c r="AH3727" i="24"/>
  <c r="AK3727" i="24" s="1"/>
  <c r="AH3739" i="24"/>
  <c r="AK3739" i="24" s="1"/>
  <c r="AJ3755" i="24"/>
  <c r="AM3755" i="24" s="1"/>
  <c r="AJ3791" i="24"/>
  <c r="AM3791" i="24" s="1"/>
  <c r="AH3847" i="24"/>
  <c r="AK3847" i="24" s="1"/>
  <c r="AH3979" i="24"/>
  <c r="AK3979" i="24" s="1"/>
  <c r="AH368" i="24"/>
  <c r="AK368" i="24" s="1"/>
  <c r="AJ420" i="24"/>
  <c r="AM420" i="24" s="1"/>
  <c r="AJ434" i="24"/>
  <c r="AM434" i="24" s="1"/>
  <c r="AH438" i="24"/>
  <c r="AK438" i="24" s="1"/>
  <c r="AH487" i="24"/>
  <c r="AK487" i="24" s="1"/>
  <c r="AH505" i="24"/>
  <c r="AK505" i="24" s="1"/>
  <c r="AH549" i="24"/>
  <c r="AK549" i="24" s="1"/>
  <c r="AH597" i="24"/>
  <c r="AK597" i="24" s="1"/>
  <c r="AH711" i="24"/>
  <c r="AK711" i="24" s="1"/>
  <c r="AJ719" i="24"/>
  <c r="AM719" i="24" s="1"/>
  <c r="AJ833" i="24"/>
  <c r="AM833" i="24" s="1"/>
  <c r="AJ949" i="24"/>
  <c r="AM949" i="24" s="1"/>
  <c r="AJ953" i="24"/>
  <c r="AM953" i="24" s="1"/>
  <c r="AJ1061" i="24"/>
  <c r="AM1061" i="24" s="1"/>
  <c r="AH1065" i="24"/>
  <c r="AK1065" i="24" s="1"/>
  <c r="AJ1096" i="24"/>
  <c r="AM1096" i="24" s="1"/>
  <c r="AH1146" i="24"/>
  <c r="AK1146" i="24" s="1"/>
  <c r="AH1150" i="24"/>
  <c r="AK1150" i="24" s="1"/>
  <c r="AH1192" i="24"/>
  <c r="AK1192" i="24" s="1"/>
  <c r="AJ1230" i="24"/>
  <c r="AM1230" i="24" s="1"/>
  <c r="AJ1245" i="24"/>
  <c r="AM1245" i="24" s="1"/>
  <c r="AJ1253" i="24"/>
  <c r="AM1253" i="24" s="1"/>
  <c r="AH1317" i="24"/>
  <c r="AK1317" i="24" s="1"/>
  <c r="AH1359" i="24"/>
  <c r="AK1359" i="24" s="1"/>
  <c r="AJ1396" i="24"/>
  <c r="AM1396" i="24" s="1"/>
  <c r="AH1400" i="24"/>
  <c r="AK1400" i="24" s="1"/>
  <c r="AJ1538" i="24"/>
  <c r="AM1538" i="24" s="1"/>
  <c r="AJ1594" i="24"/>
  <c r="AM1594" i="24" s="1"/>
  <c r="AH1598" i="24"/>
  <c r="AK1598" i="24" s="1"/>
  <c r="AH1622" i="24"/>
  <c r="AK1622" i="24" s="1"/>
  <c r="AH1654" i="24"/>
  <c r="AK1654" i="24" s="1"/>
  <c r="AH1686" i="24"/>
  <c r="AK1686" i="24" s="1"/>
  <c r="AH1718" i="24"/>
  <c r="AK1718" i="24" s="1"/>
  <c r="AH1750" i="24"/>
  <c r="AK1750" i="24" s="1"/>
  <c r="AH1782" i="24"/>
  <c r="AK1782" i="24" s="1"/>
  <c r="AH1818" i="24"/>
  <c r="AK1818" i="24" s="1"/>
  <c r="AJ1834" i="24"/>
  <c r="AM1834" i="24" s="1"/>
  <c r="AJ1850" i="24"/>
  <c r="AM1850" i="24" s="1"/>
  <c r="AJ1878" i="24"/>
  <c r="AM1878" i="24" s="1"/>
  <c r="AH1894" i="24"/>
  <c r="AK1894" i="24" s="1"/>
  <c r="AH1898" i="24"/>
  <c r="AK1898" i="24" s="1"/>
  <c r="AH1902" i="24"/>
  <c r="AK1902" i="24" s="1"/>
  <c r="AH1926" i="24"/>
  <c r="AK1926" i="24" s="1"/>
  <c r="AH1930" i="24"/>
  <c r="AK1930" i="24" s="1"/>
  <c r="AH1934" i="24"/>
  <c r="AK1934" i="24" s="1"/>
  <c r="AJ1950" i="24"/>
  <c r="AM1950" i="24" s="1"/>
  <c r="AH2006" i="24"/>
  <c r="AK2006" i="24" s="1"/>
  <c r="AH2010" i="24"/>
  <c r="AK2010" i="24" s="1"/>
  <c r="AH2038" i="24"/>
  <c r="AK2038" i="24" s="1"/>
  <c r="AH2042" i="24"/>
  <c r="AK2042" i="24" s="1"/>
  <c r="AJ2062" i="24"/>
  <c r="AM2062" i="24" s="1"/>
  <c r="AH2106" i="24"/>
  <c r="AK2106" i="24" s="1"/>
  <c r="AH2150" i="24"/>
  <c r="AK2150" i="24" s="1"/>
  <c r="AH2182" i="24"/>
  <c r="AK2182" i="24" s="1"/>
  <c r="AH2234" i="24"/>
  <c r="AK2234" i="24" s="1"/>
  <c r="AJ2254" i="24"/>
  <c r="AM2254" i="24" s="1"/>
  <c r="AH2430" i="24"/>
  <c r="AK2430" i="24" s="1"/>
  <c r="AJ2474" i="24"/>
  <c r="AM2474" i="24" s="1"/>
  <c r="AH2494" i="24"/>
  <c r="AK2494" i="24" s="1"/>
  <c r="AJ2538" i="24"/>
  <c r="AM2538" i="24" s="1"/>
  <c r="AH2558" i="24"/>
  <c r="AK2558" i="24" s="1"/>
  <c r="AH2598" i="24"/>
  <c r="AK2598" i="24" s="1"/>
  <c r="AH2602" i="24"/>
  <c r="AK2602" i="24" s="1"/>
  <c r="AH2630" i="24"/>
  <c r="AK2630" i="24" s="1"/>
  <c r="AH2634" i="24"/>
  <c r="AK2634" i="24" s="1"/>
  <c r="AH2662" i="24"/>
  <c r="AK2662" i="24" s="1"/>
  <c r="AH2666" i="24"/>
  <c r="AK2666" i="24" s="1"/>
  <c r="AH2694" i="24"/>
  <c r="AK2694" i="24" s="1"/>
  <c r="AJ2742" i="24"/>
  <c r="AM2742" i="24" s="1"/>
  <c r="AJ2794" i="24"/>
  <c r="AM2794" i="24" s="1"/>
  <c r="AJ2814" i="24"/>
  <c r="AM2814" i="24" s="1"/>
  <c r="AJ2830" i="24"/>
  <c r="AM2830" i="24" s="1"/>
  <c r="AJ2870" i="24"/>
  <c r="AM2870" i="24" s="1"/>
  <c r="AJ2906" i="24"/>
  <c r="AM2906" i="24" s="1"/>
  <c r="AJ2926" i="24"/>
  <c r="AM2926" i="24" s="1"/>
  <c r="AH2950" i="24"/>
  <c r="AK2950" i="24" s="1"/>
  <c r="AJ2970" i="24"/>
  <c r="AM2970" i="24" s="1"/>
  <c r="AJ2990" i="24"/>
  <c r="AM2990" i="24" s="1"/>
  <c r="AJ3018" i="24"/>
  <c r="AM3018" i="24" s="1"/>
  <c r="AJ3034" i="24"/>
  <c r="AM3034" i="24" s="1"/>
  <c r="AH3050" i="24"/>
  <c r="AK3050" i="24" s="1"/>
  <c r="AJ3094" i="24"/>
  <c r="AM3094" i="24" s="1"/>
  <c r="AJ3114" i="24"/>
  <c r="AM3114" i="24" s="1"/>
  <c r="AH3158" i="24"/>
  <c r="AK3158" i="24" s="1"/>
  <c r="AJ3198" i="24"/>
  <c r="AM3198" i="24" s="1"/>
  <c r="AH3238" i="24"/>
  <c r="AK3238" i="24" s="1"/>
  <c r="AJ3258" i="24"/>
  <c r="AM3258" i="24" s="1"/>
  <c r="AJ3278" i="24"/>
  <c r="AM3278" i="24" s="1"/>
  <c r="AH3302" i="24"/>
  <c r="AK3302" i="24" s="1"/>
  <c r="AI1671" i="24"/>
  <c r="AL1671" i="24" s="1"/>
  <c r="AH1671" i="24"/>
  <c r="AK1671" i="24" s="1"/>
  <c r="AI1687" i="24"/>
  <c r="AL1687" i="24" s="1"/>
  <c r="AH1687" i="24"/>
  <c r="AK1687" i="24" s="1"/>
  <c r="AI1699" i="24"/>
  <c r="AL1699" i="24" s="1"/>
  <c r="AH1699" i="24"/>
  <c r="AK1699" i="24" s="1"/>
  <c r="AI1707" i="24"/>
  <c r="AL1707" i="24" s="1"/>
  <c r="AH1707" i="24"/>
  <c r="AK1707" i="24" s="1"/>
  <c r="AI1723" i="24"/>
  <c r="AL1723" i="24" s="1"/>
  <c r="AH1723" i="24"/>
  <c r="AK1723" i="24" s="1"/>
  <c r="AI1735" i="24"/>
  <c r="AL1735" i="24" s="1"/>
  <c r="AH1735" i="24"/>
  <c r="AK1735" i="24" s="1"/>
  <c r="AI1747" i="24"/>
  <c r="AL1747" i="24" s="1"/>
  <c r="AH1747" i="24"/>
  <c r="AK1747" i="24" s="1"/>
  <c r="AI1763" i="24"/>
  <c r="AL1763" i="24" s="1"/>
  <c r="AH1763" i="24"/>
  <c r="AK1763" i="24" s="1"/>
  <c r="AI1779" i="24"/>
  <c r="AL1779" i="24" s="1"/>
  <c r="AH1779" i="24"/>
  <c r="AK1779" i="24" s="1"/>
  <c r="AI1791" i="24"/>
  <c r="AL1791" i="24" s="1"/>
  <c r="AH1791" i="24"/>
  <c r="AK1791" i="24" s="1"/>
  <c r="AI1807" i="24"/>
  <c r="AL1807" i="24" s="1"/>
  <c r="AH1807" i="24"/>
  <c r="AK1807" i="24" s="1"/>
  <c r="AI1823" i="24"/>
  <c r="AL1823" i="24" s="1"/>
  <c r="AH1823" i="24"/>
  <c r="AK1823" i="24" s="1"/>
  <c r="AI1835" i="24"/>
  <c r="AL1835" i="24" s="1"/>
  <c r="AH1835" i="24"/>
  <c r="AK1835" i="24" s="1"/>
  <c r="AI1847" i="24"/>
  <c r="AL1847" i="24" s="1"/>
  <c r="AH1847" i="24"/>
  <c r="AK1847" i="24" s="1"/>
  <c r="AI1863" i="24"/>
  <c r="AL1863" i="24" s="1"/>
  <c r="AH1863" i="24"/>
  <c r="AK1863" i="24" s="1"/>
  <c r="AI1875" i="24"/>
  <c r="AL1875" i="24" s="1"/>
  <c r="AH1875" i="24"/>
  <c r="AK1875" i="24" s="1"/>
  <c r="AI1891" i="24"/>
  <c r="AL1891" i="24" s="1"/>
  <c r="AH1891" i="24"/>
  <c r="AK1891" i="24" s="1"/>
  <c r="AI1907" i="24"/>
  <c r="AL1907" i="24" s="1"/>
  <c r="AH1907" i="24"/>
  <c r="AK1907" i="24" s="1"/>
  <c r="AI1927" i="24"/>
  <c r="AL1927" i="24" s="1"/>
  <c r="AH1927" i="24"/>
  <c r="AK1927" i="24" s="1"/>
  <c r="AI1971" i="24"/>
  <c r="AL1971" i="24" s="1"/>
  <c r="AH1971" i="24"/>
  <c r="AK1971" i="24" s="1"/>
  <c r="AI2007" i="24"/>
  <c r="AL2007" i="24" s="1"/>
  <c r="AH2007" i="24"/>
  <c r="AK2007" i="24" s="1"/>
  <c r="AI2015" i="24"/>
  <c r="AL2015" i="24" s="1"/>
  <c r="AH2015" i="24"/>
  <c r="AK2015" i="24" s="1"/>
  <c r="AI2031" i="24"/>
  <c r="AL2031" i="24" s="1"/>
  <c r="AH2031" i="24"/>
  <c r="AK2031" i="24" s="1"/>
  <c r="AI2039" i="24"/>
  <c r="AL2039" i="24" s="1"/>
  <c r="AH2039" i="24"/>
  <c r="AK2039" i="24" s="1"/>
  <c r="AI2047" i="24"/>
  <c r="AL2047" i="24" s="1"/>
  <c r="AH2047" i="24"/>
  <c r="AK2047" i="24" s="1"/>
  <c r="AI2063" i="24"/>
  <c r="AL2063" i="24" s="1"/>
  <c r="AH2063" i="24"/>
  <c r="AK2063" i="24" s="1"/>
  <c r="AI2095" i="24"/>
  <c r="AL2095" i="24" s="1"/>
  <c r="AH2095" i="24"/>
  <c r="AK2095" i="24" s="1"/>
  <c r="AI2103" i="24"/>
  <c r="AL2103" i="24" s="1"/>
  <c r="AH2103" i="24"/>
  <c r="AK2103" i="24" s="1"/>
  <c r="AI2111" i="24"/>
  <c r="AL2111" i="24" s="1"/>
  <c r="AH2111" i="24"/>
  <c r="AK2111" i="24" s="1"/>
  <c r="AI2119" i="24"/>
  <c r="AL2119" i="24" s="1"/>
  <c r="AH2119" i="24"/>
  <c r="AK2119" i="24" s="1"/>
  <c r="AI2143" i="24"/>
  <c r="AL2143" i="24" s="1"/>
  <c r="AH2143" i="24"/>
  <c r="AK2143" i="24" s="1"/>
  <c r="AI2191" i="24"/>
  <c r="AL2191" i="24" s="1"/>
  <c r="AH2191" i="24"/>
  <c r="AK2191" i="24" s="1"/>
  <c r="AI2223" i="24"/>
  <c r="AL2223" i="24" s="1"/>
  <c r="AH2223" i="24"/>
  <c r="AK2223" i="24" s="1"/>
  <c r="AI2375" i="24"/>
  <c r="AL2375" i="24" s="1"/>
  <c r="AH2375" i="24"/>
  <c r="AK2375" i="24" s="1"/>
  <c r="AI2487" i="24"/>
  <c r="AL2487" i="24" s="1"/>
  <c r="AH2487" i="24"/>
  <c r="AK2487" i="24" s="1"/>
  <c r="AI2511" i="24"/>
  <c r="AL2511" i="24" s="1"/>
  <c r="AH2511" i="24"/>
  <c r="AK2511" i="24" s="1"/>
  <c r="AI2535" i="24"/>
  <c r="AL2535" i="24" s="1"/>
  <c r="AH2535" i="24"/>
  <c r="AK2535" i="24" s="1"/>
  <c r="AI2543" i="24"/>
  <c r="AL2543" i="24" s="1"/>
  <c r="AH2543" i="24"/>
  <c r="AK2543" i="24" s="1"/>
  <c r="AI2551" i="24"/>
  <c r="AL2551" i="24" s="1"/>
  <c r="AH2551" i="24"/>
  <c r="AK2551" i="24" s="1"/>
  <c r="AI2575" i="24"/>
  <c r="AL2575" i="24" s="1"/>
  <c r="AH2575" i="24"/>
  <c r="AK2575" i="24" s="1"/>
  <c r="AI2591" i="24"/>
  <c r="AL2591" i="24" s="1"/>
  <c r="AH2591" i="24"/>
  <c r="AK2591" i="24" s="1"/>
  <c r="AI2655" i="24"/>
  <c r="AL2655" i="24" s="1"/>
  <c r="AH2655" i="24"/>
  <c r="AK2655" i="24" s="1"/>
  <c r="AI2679" i="24"/>
  <c r="AL2679" i="24" s="1"/>
  <c r="AH2679" i="24"/>
  <c r="AK2679" i="24" s="1"/>
  <c r="AI2687" i="24"/>
  <c r="AL2687" i="24" s="1"/>
  <c r="AH2687" i="24"/>
  <c r="AK2687" i="24" s="1"/>
  <c r="AI2711" i="24"/>
  <c r="AL2711" i="24" s="1"/>
  <c r="AH2711" i="24"/>
  <c r="AK2711" i="24" s="1"/>
  <c r="AI2802" i="24"/>
  <c r="AL2802" i="24" s="1"/>
  <c r="AH2802" i="24"/>
  <c r="AK2802" i="24" s="1"/>
  <c r="AI2938" i="24"/>
  <c r="AL2938" i="24" s="1"/>
  <c r="AH2938" i="24"/>
  <c r="AK2938" i="24" s="1"/>
  <c r="AI3031" i="24"/>
  <c r="AL3031" i="24" s="1"/>
  <c r="AH3031" i="24"/>
  <c r="AK3031" i="24" s="1"/>
  <c r="AI3047" i="24"/>
  <c r="AL3047" i="24" s="1"/>
  <c r="AH3047" i="24"/>
  <c r="AK3047" i="24" s="1"/>
  <c r="AI3063" i="24"/>
  <c r="AL3063" i="24" s="1"/>
  <c r="AH3063" i="24"/>
  <c r="AK3063" i="24" s="1"/>
  <c r="AI3103" i="24"/>
  <c r="AL3103" i="24" s="1"/>
  <c r="AH3103" i="24"/>
  <c r="AK3103" i="24" s="1"/>
  <c r="AI3151" i="24"/>
  <c r="AL3151" i="24" s="1"/>
  <c r="AH3151" i="24"/>
  <c r="AK3151" i="24" s="1"/>
  <c r="AI3175" i="24"/>
  <c r="AL3175" i="24" s="1"/>
  <c r="AH3175" i="24"/>
  <c r="AK3175" i="24" s="1"/>
  <c r="AI3186" i="24"/>
  <c r="AL3186" i="24" s="1"/>
  <c r="AH3186" i="24"/>
  <c r="AK3186" i="24" s="1"/>
  <c r="AI3210" i="24"/>
  <c r="AL3210" i="24" s="1"/>
  <c r="AH3210" i="24"/>
  <c r="AK3210" i="24" s="1"/>
  <c r="AI3274" i="24"/>
  <c r="AL3274" i="24" s="1"/>
  <c r="AH3274" i="24"/>
  <c r="AK3274" i="24" s="1"/>
  <c r="AI3309" i="24"/>
  <c r="AL3309" i="24" s="1"/>
  <c r="AH3309" i="24"/>
  <c r="AK3309" i="24" s="1"/>
  <c r="AI3365" i="24"/>
  <c r="AL3365" i="24" s="1"/>
  <c r="AH3365" i="24"/>
  <c r="AK3365" i="24" s="1"/>
  <c r="AI3421" i="24"/>
  <c r="AL3421" i="24" s="1"/>
  <c r="AH3421" i="24"/>
  <c r="AK3421" i="24" s="1"/>
  <c r="AI3485" i="24"/>
  <c r="AL3485" i="24" s="1"/>
  <c r="AH3485" i="24"/>
  <c r="AK3485" i="24" s="1"/>
  <c r="AI3589" i="24"/>
  <c r="AL3589" i="24" s="1"/>
  <c r="AH3589" i="24"/>
  <c r="AK3589" i="24" s="1"/>
  <c r="AI3757" i="24"/>
  <c r="AL3757" i="24" s="1"/>
  <c r="AH3757" i="24"/>
  <c r="AK3757" i="24" s="1"/>
  <c r="AI3781" i="24"/>
  <c r="AL3781" i="24" s="1"/>
  <c r="AH3781" i="24"/>
  <c r="AK3781" i="24" s="1"/>
  <c r="AI3940" i="24"/>
  <c r="AL3940" i="24" s="1"/>
  <c r="AH3940" i="24"/>
  <c r="AK3940" i="24" s="1"/>
  <c r="AI4004" i="24"/>
  <c r="AL4004" i="24" s="1"/>
  <c r="AH4004" i="24"/>
  <c r="AK4004" i="24" s="1"/>
  <c r="AI1986" i="24"/>
  <c r="AL1986" i="24" s="1"/>
  <c r="AH1986" i="24"/>
  <c r="AK1986" i="24" s="1"/>
  <c r="AI2083" i="24"/>
  <c r="AL2083" i="24" s="1"/>
  <c r="AH2083" i="24"/>
  <c r="AK2083" i="24" s="1"/>
  <c r="AI2220" i="24"/>
  <c r="AL2220" i="24" s="1"/>
  <c r="AH2220" i="24"/>
  <c r="AK2220" i="24" s="1"/>
  <c r="AI2522" i="24"/>
  <c r="AL2522" i="24" s="1"/>
  <c r="AH2522" i="24"/>
  <c r="AK2522" i="24" s="1"/>
  <c r="AI2576" i="24"/>
  <c r="AL2576" i="24" s="1"/>
  <c r="AH2576" i="24"/>
  <c r="AK2576" i="24" s="1"/>
  <c r="AI3128" i="24"/>
  <c r="AL3128" i="24" s="1"/>
  <c r="AH3128" i="24"/>
  <c r="AK3128" i="24" s="1"/>
  <c r="AI3148" i="24"/>
  <c r="AL3148" i="24" s="1"/>
  <c r="AH3148" i="24"/>
  <c r="AK3148" i="24" s="1"/>
  <c r="AI3342" i="24"/>
  <c r="AL3342" i="24" s="1"/>
  <c r="AH3342" i="24"/>
  <c r="AK3342" i="24" s="1"/>
  <c r="AI3384" i="24"/>
  <c r="AL3384" i="24" s="1"/>
  <c r="AH3384" i="24"/>
  <c r="AK3384" i="24" s="1"/>
  <c r="AI3460" i="24"/>
  <c r="AL3460" i="24" s="1"/>
  <c r="AH3460" i="24"/>
  <c r="AK3460" i="24" s="1"/>
  <c r="AI3574" i="24"/>
  <c r="AL3574" i="24" s="1"/>
  <c r="AH3574" i="24"/>
  <c r="AK3574" i="24" s="1"/>
  <c r="AI3614" i="24"/>
  <c r="AL3614" i="24" s="1"/>
  <c r="AH3614" i="24"/>
  <c r="AK3614" i="24" s="1"/>
  <c r="AI3666" i="24"/>
  <c r="AL3666" i="24" s="1"/>
  <c r="AH3666" i="24"/>
  <c r="AK3666" i="24" s="1"/>
  <c r="AI3692" i="24"/>
  <c r="AL3692" i="24" s="1"/>
  <c r="AH3692" i="24"/>
  <c r="AK3692" i="24" s="1"/>
  <c r="AI3712" i="24"/>
  <c r="AL3712" i="24" s="1"/>
  <c r="AH3712" i="24"/>
  <c r="AK3712" i="24" s="1"/>
  <c r="AI3732" i="24"/>
  <c r="AL3732" i="24" s="1"/>
  <c r="AH3732" i="24"/>
  <c r="AK3732" i="24" s="1"/>
  <c r="AI357" i="24"/>
  <c r="AL357" i="24" s="1"/>
  <c r="AH357" i="24"/>
  <c r="AK357" i="24" s="1"/>
  <c r="AI383" i="24"/>
  <c r="AL383" i="24" s="1"/>
  <c r="AH383" i="24"/>
  <c r="AK383" i="24" s="1"/>
  <c r="AI409" i="24"/>
  <c r="AL409" i="24" s="1"/>
  <c r="AH409" i="24"/>
  <c r="AK409" i="24" s="1"/>
  <c r="AI439" i="24"/>
  <c r="AL439" i="24" s="1"/>
  <c r="AH439" i="24"/>
  <c r="AK439" i="24" s="1"/>
  <c r="AI469" i="24"/>
  <c r="AL469" i="24" s="1"/>
  <c r="AH469" i="24"/>
  <c r="AK469" i="24" s="1"/>
  <c r="AI1101" i="24"/>
  <c r="AL1101" i="24" s="1"/>
  <c r="AH1101" i="24"/>
  <c r="AK1101" i="24" s="1"/>
  <c r="AI1181" i="24"/>
  <c r="AL1181" i="24" s="1"/>
  <c r="AH1181" i="24"/>
  <c r="AK1181" i="24" s="1"/>
  <c r="AI1235" i="24"/>
  <c r="AL1235" i="24" s="1"/>
  <c r="AH1235" i="24"/>
  <c r="AK1235" i="24" s="1"/>
  <c r="AI1397" i="24"/>
  <c r="AL1397" i="24" s="1"/>
  <c r="AH1397" i="24"/>
  <c r="AK1397" i="24" s="1"/>
  <c r="AI1543" i="24"/>
  <c r="AL1543" i="24" s="1"/>
  <c r="AH1543" i="24"/>
  <c r="AK1543" i="24" s="1"/>
  <c r="AI2028" i="24"/>
  <c r="AL2028" i="24" s="1"/>
  <c r="AH2028" i="24"/>
  <c r="AK2028" i="24" s="1"/>
  <c r="AI2070" i="24"/>
  <c r="AL2070" i="24" s="1"/>
  <c r="AH2070" i="24"/>
  <c r="AK2070" i="24" s="1"/>
  <c r="AI2208" i="24"/>
  <c r="AL2208" i="24" s="1"/>
  <c r="AH2208" i="24"/>
  <c r="AK2208" i="24" s="1"/>
  <c r="AI2556" i="24"/>
  <c r="AL2556" i="24" s="1"/>
  <c r="AH2556" i="24"/>
  <c r="AK2556" i="24" s="1"/>
  <c r="AI2592" i="24"/>
  <c r="AL2592" i="24" s="1"/>
  <c r="AH2592" i="24"/>
  <c r="AK2592" i="24" s="1"/>
  <c r="AI2610" i="24"/>
  <c r="AL2610" i="24" s="1"/>
  <c r="AH2610" i="24"/>
  <c r="AK2610" i="24" s="1"/>
  <c r="AI2668" i="24"/>
  <c r="AL2668" i="24" s="1"/>
  <c r="AH2668" i="24"/>
  <c r="AK2668" i="24" s="1"/>
  <c r="AI2752" i="24"/>
  <c r="AL2752" i="24" s="1"/>
  <c r="AH2752" i="24"/>
  <c r="AK2752" i="24" s="1"/>
  <c r="AI2839" i="24"/>
  <c r="AL2839" i="24" s="1"/>
  <c r="AH2839" i="24"/>
  <c r="AK2839" i="24" s="1"/>
  <c r="AI2927" i="24"/>
  <c r="AL2927" i="24" s="1"/>
  <c r="AH2927" i="24"/>
  <c r="AK2927" i="24" s="1"/>
  <c r="AI3150" i="24"/>
  <c r="AL3150" i="24" s="1"/>
  <c r="AH3150" i="24"/>
  <c r="AK3150" i="24" s="1"/>
  <c r="AI3191" i="24"/>
  <c r="AL3191" i="24" s="1"/>
  <c r="AH3191" i="24"/>
  <c r="AK3191" i="24" s="1"/>
  <c r="AI3229" i="24"/>
  <c r="AL3229" i="24" s="1"/>
  <c r="AH3229" i="24"/>
  <c r="AK3229" i="24" s="1"/>
  <c r="AI3255" i="24"/>
  <c r="AL3255" i="24" s="1"/>
  <c r="AH3255" i="24"/>
  <c r="AK3255" i="24" s="1"/>
  <c r="AI3316" i="24"/>
  <c r="AL3316" i="24" s="1"/>
  <c r="AH3316" i="24"/>
  <c r="AK3316" i="24" s="1"/>
  <c r="AI3530" i="24"/>
  <c r="AL3530" i="24" s="1"/>
  <c r="AH3530" i="24"/>
  <c r="AK3530" i="24" s="1"/>
  <c r="AI3554" i="24"/>
  <c r="AL3554" i="24" s="1"/>
  <c r="AH3554" i="24"/>
  <c r="AK3554" i="24" s="1"/>
  <c r="AI3620" i="24"/>
  <c r="AL3620" i="24" s="1"/>
  <c r="AH3620" i="24"/>
  <c r="AK3620" i="24" s="1"/>
  <c r="AI3752" i="24"/>
  <c r="AL3752" i="24" s="1"/>
  <c r="AH3752" i="24"/>
  <c r="AK3752" i="24" s="1"/>
  <c r="AI3799" i="24"/>
  <c r="AL3799" i="24" s="1"/>
  <c r="AH3799" i="24"/>
  <c r="AK3799" i="24" s="1"/>
  <c r="AJ482" i="24"/>
  <c r="AM482" i="24" s="1"/>
  <c r="AJ512" i="24"/>
  <c r="AM512" i="24" s="1"/>
  <c r="AH544" i="24"/>
  <c r="AK544" i="24" s="1"/>
  <c r="AJ660" i="24"/>
  <c r="AM660" i="24" s="1"/>
  <c r="AJ844" i="24"/>
  <c r="AM844" i="24" s="1"/>
  <c r="AJ1278" i="24"/>
  <c r="AM1278" i="24" s="1"/>
  <c r="AH1324" i="24"/>
  <c r="AK1324" i="24" s="1"/>
  <c r="AJ1358" i="24"/>
  <c r="AM1358" i="24" s="1"/>
  <c r="AH3549" i="24"/>
  <c r="AK3549" i="24" s="1"/>
  <c r="AH3581" i="24"/>
  <c r="AK3581" i="24" s="1"/>
  <c r="AJ3773" i="24"/>
  <c r="AM3773" i="24" s="1"/>
  <c r="AH2090" i="24"/>
  <c r="AK2090" i="24" s="1"/>
  <c r="AJ2110" i="24"/>
  <c r="AM2110" i="24" s="1"/>
  <c r="AH2190" i="24"/>
  <c r="AK2190" i="24" s="1"/>
  <c r="AJ2522" i="24"/>
  <c r="AM2522" i="24" s="1"/>
  <c r="AJ2670" i="24"/>
  <c r="AM2670" i="24" s="1"/>
  <c r="AH2874" i="24"/>
  <c r="AK2874" i="24" s="1"/>
  <c r="AJ2954" i="24"/>
  <c r="AM2954" i="24" s="1"/>
  <c r="AH3142" i="24"/>
  <c r="AK3142" i="24" s="1"/>
  <c r="AJ3162" i="24"/>
  <c r="AM3162" i="24" s="1"/>
  <c r="AH3166" i="24"/>
  <c r="AK3166" i="24" s="1"/>
  <c r="AJ3326" i="24"/>
  <c r="AM3326" i="24" s="1"/>
  <c r="AI1668" i="24"/>
  <c r="AL1668" i="24" s="1"/>
  <c r="AH1668" i="24"/>
  <c r="AK1668" i="24" s="1"/>
  <c r="AI1676" i="24"/>
  <c r="AL1676" i="24" s="1"/>
  <c r="AH1676" i="24"/>
  <c r="AK1676" i="24" s="1"/>
  <c r="AI1688" i="24"/>
  <c r="AL1688" i="24" s="1"/>
  <c r="AH1688" i="24"/>
  <c r="AK1688" i="24" s="1"/>
  <c r="AI1700" i="24"/>
  <c r="AL1700" i="24" s="1"/>
  <c r="AH1700" i="24"/>
  <c r="AK1700" i="24" s="1"/>
  <c r="AI1708" i="24"/>
  <c r="AL1708" i="24" s="1"/>
  <c r="AH1708" i="24"/>
  <c r="AK1708" i="24" s="1"/>
  <c r="AI1724" i="24"/>
  <c r="AL1724" i="24" s="1"/>
  <c r="AH1724" i="24"/>
  <c r="AK1724" i="24" s="1"/>
  <c r="AI1736" i="24"/>
  <c r="AL1736" i="24" s="1"/>
  <c r="AH1736" i="24"/>
  <c r="AK1736" i="24" s="1"/>
  <c r="AI1744" i="24"/>
  <c r="AL1744" i="24" s="1"/>
  <c r="AH1744" i="24"/>
  <c r="AK1744" i="24" s="1"/>
  <c r="AI1752" i="24"/>
  <c r="AL1752" i="24" s="1"/>
  <c r="AH1752" i="24"/>
  <c r="AK1752" i="24" s="1"/>
  <c r="AI1760" i="24"/>
  <c r="AL1760" i="24" s="1"/>
  <c r="AH1760" i="24"/>
  <c r="AK1760" i="24" s="1"/>
  <c r="AI1772" i="24"/>
  <c r="AL1772" i="24" s="1"/>
  <c r="AH1772" i="24"/>
  <c r="AK1772" i="24" s="1"/>
  <c r="AI1780" i="24"/>
  <c r="AL1780" i="24" s="1"/>
  <c r="AH1780" i="24"/>
  <c r="AK1780" i="24" s="1"/>
  <c r="AI1792" i="24"/>
  <c r="AL1792" i="24" s="1"/>
  <c r="AH1792" i="24"/>
  <c r="AK1792" i="24" s="1"/>
  <c r="AI1804" i="24"/>
  <c r="AL1804" i="24" s="1"/>
  <c r="AH1804" i="24"/>
  <c r="AK1804" i="24" s="1"/>
  <c r="AI1820" i="24"/>
  <c r="AL1820" i="24" s="1"/>
  <c r="AH1820" i="24"/>
  <c r="AK1820" i="24" s="1"/>
  <c r="AI1836" i="24"/>
  <c r="AL1836" i="24" s="1"/>
  <c r="AH1836" i="24"/>
  <c r="AK1836" i="24" s="1"/>
  <c r="AI1848" i="24"/>
  <c r="AL1848" i="24" s="1"/>
  <c r="AH1848" i="24"/>
  <c r="AK1848" i="24" s="1"/>
  <c r="AI1864" i="24"/>
  <c r="AL1864" i="24" s="1"/>
  <c r="AH1864" i="24"/>
  <c r="AK1864" i="24" s="1"/>
  <c r="AI1884" i="24"/>
  <c r="AL1884" i="24" s="1"/>
  <c r="AH1884" i="24"/>
  <c r="AK1884" i="24" s="1"/>
  <c r="AI1904" i="24"/>
  <c r="AL1904" i="24" s="1"/>
  <c r="AH1904" i="24"/>
  <c r="AK1904" i="24" s="1"/>
  <c r="AI1920" i="24"/>
  <c r="AL1920" i="24" s="1"/>
  <c r="AH1920" i="24"/>
  <c r="AK1920" i="24" s="1"/>
  <c r="AI1940" i="24"/>
  <c r="AL1940" i="24" s="1"/>
  <c r="AH1940" i="24"/>
  <c r="AK1940" i="24" s="1"/>
  <c r="AI1964" i="24"/>
  <c r="AL1964" i="24" s="1"/>
  <c r="AH1964" i="24"/>
  <c r="AK1964" i="24" s="1"/>
  <c r="AI2005" i="24"/>
  <c r="AL2005" i="24" s="1"/>
  <c r="AH2005" i="24"/>
  <c r="AK2005" i="24" s="1"/>
  <c r="AI2084" i="24"/>
  <c r="AL2084" i="24" s="1"/>
  <c r="AH2084" i="24"/>
  <c r="AK2084" i="24" s="1"/>
  <c r="AI2181" i="24"/>
  <c r="AL2181" i="24" s="1"/>
  <c r="AH2181" i="24"/>
  <c r="AK2181" i="24" s="1"/>
  <c r="AI2197" i="24"/>
  <c r="AL2197" i="24" s="1"/>
  <c r="AH2197" i="24"/>
  <c r="AK2197" i="24" s="1"/>
  <c r="AI2768" i="24"/>
  <c r="AL2768" i="24" s="1"/>
  <c r="AH2768" i="24"/>
  <c r="AK2768" i="24" s="1"/>
  <c r="AI2832" i="24"/>
  <c r="AL2832" i="24" s="1"/>
  <c r="AH2832" i="24"/>
  <c r="AK2832" i="24" s="1"/>
  <c r="AI2936" i="24"/>
  <c r="AL2936" i="24" s="1"/>
  <c r="AH2936" i="24"/>
  <c r="AK2936" i="24" s="1"/>
  <c r="AI3005" i="24"/>
  <c r="AL3005" i="24" s="1"/>
  <c r="AH3005" i="24"/>
  <c r="AK3005" i="24" s="1"/>
  <c r="AI3093" i="24"/>
  <c r="AL3093" i="24" s="1"/>
  <c r="AH3093" i="24"/>
  <c r="AK3093" i="24" s="1"/>
  <c r="AI3109" i="24"/>
  <c r="AL3109" i="24" s="1"/>
  <c r="AH3109" i="24"/>
  <c r="AK3109" i="24" s="1"/>
  <c r="AI3117" i="24"/>
  <c r="AL3117" i="24" s="1"/>
  <c r="AH3117" i="24"/>
  <c r="AK3117" i="24" s="1"/>
  <c r="AI3133" i="24"/>
  <c r="AL3133" i="24" s="1"/>
  <c r="AH3133" i="24"/>
  <c r="AK3133" i="24" s="1"/>
  <c r="AI3141" i="24"/>
  <c r="AL3141" i="24" s="1"/>
  <c r="AH3141" i="24"/>
  <c r="AK3141" i="24" s="1"/>
  <c r="AI3152" i="24"/>
  <c r="AL3152" i="24" s="1"/>
  <c r="AH3152" i="24"/>
  <c r="AK3152" i="24" s="1"/>
  <c r="AI3160" i="24"/>
  <c r="AL3160" i="24" s="1"/>
  <c r="AH3160" i="24"/>
  <c r="AK3160" i="24" s="1"/>
  <c r="AI3165" i="24"/>
  <c r="AL3165" i="24" s="1"/>
  <c r="AH3165" i="24"/>
  <c r="AK3165" i="24" s="1"/>
  <c r="AI3173" i="24"/>
  <c r="AL3173" i="24" s="1"/>
  <c r="AH3173" i="24"/>
  <c r="AK3173" i="24" s="1"/>
  <c r="AI3184" i="24"/>
  <c r="AL3184" i="24" s="1"/>
  <c r="AH3184" i="24"/>
  <c r="AK3184" i="24" s="1"/>
  <c r="AI3192" i="24"/>
  <c r="AL3192" i="24" s="1"/>
  <c r="AH3192" i="24"/>
  <c r="AK3192" i="24" s="1"/>
  <c r="AI3200" i="24"/>
  <c r="AL3200" i="24" s="1"/>
  <c r="AH3200" i="24"/>
  <c r="AK3200" i="24" s="1"/>
  <c r="AI3240" i="24"/>
  <c r="AL3240" i="24" s="1"/>
  <c r="AH3240" i="24"/>
  <c r="AK3240" i="24" s="1"/>
  <c r="AI3248" i="24"/>
  <c r="AL3248" i="24" s="1"/>
  <c r="AH3248" i="24"/>
  <c r="AK3248" i="24" s="1"/>
  <c r="AI3264" i="24"/>
  <c r="AL3264" i="24" s="1"/>
  <c r="AH3264" i="24"/>
  <c r="AK3264" i="24" s="1"/>
  <c r="AI3272" i="24"/>
  <c r="AL3272" i="24" s="1"/>
  <c r="AH3272" i="24"/>
  <c r="AK3272" i="24" s="1"/>
  <c r="AI3280" i="24"/>
  <c r="AL3280" i="24" s="1"/>
  <c r="AH3280" i="24"/>
  <c r="AK3280" i="24" s="1"/>
  <c r="AI3288" i="24"/>
  <c r="AL3288" i="24" s="1"/>
  <c r="AH3288" i="24"/>
  <c r="AK3288" i="24" s="1"/>
  <c r="AI3299" i="24"/>
  <c r="AL3299" i="24" s="1"/>
  <c r="AH3299" i="24"/>
  <c r="AK3299" i="24" s="1"/>
  <c r="AI3307" i="24"/>
  <c r="AL3307" i="24" s="1"/>
  <c r="AH3307" i="24"/>
  <c r="AK3307" i="24" s="1"/>
  <c r="AI3323" i="24"/>
  <c r="AL3323" i="24" s="1"/>
  <c r="AH3323" i="24"/>
  <c r="AK3323" i="24" s="1"/>
  <c r="AI3331" i="24"/>
  <c r="AL3331" i="24" s="1"/>
  <c r="AH3331" i="24"/>
  <c r="AK3331" i="24" s="1"/>
  <c r="AI3339" i="24"/>
  <c r="AL3339" i="24" s="1"/>
  <c r="AH3339" i="24"/>
  <c r="AK3339" i="24" s="1"/>
  <c r="AI3403" i="24"/>
  <c r="AL3403" i="24" s="1"/>
  <c r="AH3403" i="24"/>
  <c r="AK3403" i="24" s="1"/>
  <c r="AI3411" i="24"/>
  <c r="AL3411" i="24" s="1"/>
  <c r="AH3411" i="24"/>
  <c r="AK3411" i="24" s="1"/>
  <c r="AI3419" i="24"/>
  <c r="AL3419" i="24" s="1"/>
  <c r="AH3419" i="24"/>
  <c r="AK3419" i="24" s="1"/>
  <c r="AI3427" i="24"/>
  <c r="AL3427" i="24" s="1"/>
  <c r="AH3427" i="24"/>
  <c r="AK3427" i="24" s="1"/>
  <c r="AI3435" i="24"/>
  <c r="AL3435" i="24" s="1"/>
  <c r="AH3435" i="24"/>
  <c r="AK3435" i="24" s="1"/>
  <c r="AI3443" i="24"/>
  <c r="AL3443" i="24" s="1"/>
  <c r="AH3443" i="24"/>
  <c r="AK3443" i="24" s="1"/>
  <c r="AI3451" i="24"/>
  <c r="AL3451" i="24" s="1"/>
  <c r="AH3451" i="24"/>
  <c r="AK3451" i="24" s="1"/>
  <c r="AI3459" i="24"/>
  <c r="AL3459" i="24" s="1"/>
  <c r="AH3459" i="24"/>
  <c r="AK3459" i="24" s="1"/>
  <c r="AI3467" i="24"/>
  <c r="AL3467" i="24" s="1"/>
  <c r="AH3467" i="24"/>
  <c r="AK3467" i="24" s="1"/>
  <c r="AI3475" i="24"/>
  <c r="AL3475" i="24" s="1"/>
  <c r="AH3475" i="24"/>
  <c r="AK3475" i="24" s="1"/>
  <c r="AI3483" i="24"/>
  <c r="AL3483" i="24" s="1"/>
  <c r="AH3483" i="24"/>
  <c r="AK3483" i="24" s="1"/>
  <c r="AI3491" i="24"/>
  <c r="AL3491" i="24" s="1"/>
  <c r="AH3491" i="24"/>
  <c r="AK3491" i="24" s="1"/>
  <c r="AI3499" i="24"/>
  <c r="AL3499" i="24" s="1"/>
  <c r="AH3499" i="24"/>
  <c r="AK3499" i="24" s="1"/>
  <c r="AI3507" i="24"/>
  <c r="AL3507" i="24" s="1"/>
  <c r="AH3507" i="24"/>
  <c r="AK3507" i="24" s="1"/>
  <c r="AI3515" i="24"/>
  <c r="AL3515" i="24" s="1"/>
  <c r="AH3515" i="24"/>
  <c r="AK3515" i="24" s="1"/>
  <c r="AI3523" i="24"/>
  <c r="AL3523" i="24" s="1"/>
  <c r="AH3523" i="24"/>
  <c r="AK3523" i="24" s="1"/>
  <c r="AI3539" i="24"/>
  <c r="AL3539" i="24" s="1"/>
  <c r="AH3539" i="24"/>
  <c r="AK3539" i="24" s="1"/>
  <c r="AI3547" i="24"/>
  <c r="AL3547" i="24" s="1"/>
  <c r="AH3547" i="24"/>
  <c r="AK3547" i="24" s="1"/>
  <c r="AI3555" i="24"/>
  <c r="AL3555" i="24" s="1"/>
  <c r="AH3555" i="24"/>
  <c r="AK3555" i="24" s="1"/>
  <c r="AI3563" i="24"/>
  <c r="AL3563" i="24" s="1"/>
  <c r="AH3563" i="24"/>
  <c r="AK3563" i="24" s="1"/>
  <c r="AI3571" i="24"/>
  <c r="AL3571" i="24" s="1"/>
  <c r="AH3571" i="24"/>
  <c r="AK3571" i="24" s="1"/>
  <c r="AI3579" i="24"/>
  <c r="AL3579" i="24" s="1"/>
  <c r="AH3579" i="24"/>
  <c r="AK3579" i="24" s="1"/>
  <c r="AI3595" i="24"/>
  <c r="AL3595" i="24" s="1"/>
  <c r="AH3595" i="24"/>
  <c r="AK3595" i="24" s="1"/>
  <c r="AI3603" i="24"/>
  <c r="AL3603" i="24" s="1"/>
  <c r="AH3603" i="24"/>
  <c r="AK3603" i="24" s="1"/>
  <c r="AI3611" i="24"/>
  <c r="AL3611" i="24" s="1"/>
  <c r="AH3611" i="24"/>
  <c r="AK3611" i="24" s="1"/>
  <c r="AI3619" i="24"/>
  <c r="AL3619" i="24" s="1"/>
  <c r="AH3619" i="24"/>
  <c r="AK3619" i="24" s="1"/>
  <c r="AI3627" i="24"/>
  <c r="AL3627" i="24" s="1"/>
  <c r="AH3627" i="24"/>
  <c r="AK3627" i="24" s="1"/>
  <c r="AI3643" i="24"/>
  <c r="AL3643" i="24" s="1"/>
  <c r="AH3643" i="24"/>
  <c r="AK3643" i="24" s="1"/>
  <c r="AI3651" i="24"/>
  <c r="AL3651" i="24" s="1"/>
  <c r="AH3651" i="24"/>
  <c r="AK3651" i="24" s="1"/>
  <c r="AI3659" i="24"/>
  <c r="AL3659" i="24" s="1"/>
  <c r="AH3659" i="24"/>
  <c r="AK3659" i="24" s="1"/>
  <c r="AI3667" i="24"/>
  <c r="AL3667" i="24" s="1"/>
  <c r="AH3667" i="24"/>
  <c r="AK3667" i="24" s="1"/>
  <c r="AI3683" i="24"/>
  <c r="AL3683" i="24" s="1"/>
  <c r="AH3683" i="24"/>
  <c r="AK3683" i="24" s="1"/>
  <c r="AI3691" i="24"/>
  <c r="AL3691" i="24" s="1"/>
  <c r="AH3691" i="24"/>
  <c r="AK3691" i="24" s="1"/>
  <c r="AI3699" i="24"/>
  <c r="AL3699" i="24" s="1"/>
  <c r="AH3699" i="24"/>
  <c r="AK3699" i="24" s="1"/>
  <c r="AI3707" i="24"/>
  <c r="AL3707" i="24" s="1"/>
  <c r="AH3707" i="24"/>
  <c r="AK3707" i="24" s="1"/>
  <c r="AI3723" i="24"/>
  <c r="AL3723" i="24" s="1"/>
  <c r="AH3723" i="24"/>
  <c r="AK3723" i="24" s="1"/>
  <c r="AI3731" i="24"/>
  <c r="AL3731" i="24" s="1"/>
  <c r="AH3731" i="24"/>
  <c r="AK3731" i="24" s="1"/>
  <c r="AI3747" i="24"/>
  <c r="AL3747" i="24" s="1"/>
  <c r="AH3747" i="24"/>
  <c r="AK3747" i="24" s="1"/>
  <c r="AI3763" i="24"/>
  <c r="AL3763" i="24" s="1"/>
  <c r="AH3763" i="24"/>
  <c r="AK3763" i="24" s="1"/>
  <c r="AI3771" i="24"/>
  <c r="AL3771" i="24" s="1"/>
  <c r="AH3771" i="24"/>
  <c r="AK3771" i="24" s="1"/>
  <c r="AI3787" i="24"/>
  <c r="AL3787" i="24" s="1"/>
  <c r="AH3787" i="24"/>
  <c r="AK3787" i="24" s="1"/>
  <c r="AI3795" i="24"/>
  <c r="AL3795" i="24" s="1"/>
  <c r="AH3795" i="24"/>
  <c r="AK3795" i="24" s="1"/>
  <c r="AI3834" i="24"/>
  <c r="AL3834" i="24" s="1"/>
  <c r="AH3834" i="24"/>
  <c r="AK3834" i="24" s="1"/>
  <c r="AI3842" i="24"/>
  <c r="AL3842" i="24" s="1"/>
  <c r="AH3842" i="24"/>
  <c r="AK3842" i="24" s="1"/>
  <c r="AI3850" i="24"/>
  <c r="AL3850" i="24" s="1"/>
  <c r="AH3850" i="24"/>
  <c r="AK3850" i="24" s="1"/>
  <c r="AI3866" i="24"/>
  <c r="AL3866" i="24" s="1"/>
  <c r="AH3866" i="24"/>
  <c r="AK3866" i="24" s="1"/>
  <c r="AI3874" i="24"/>
  <c r="AL3874" i="24" s="1"/>
  <c r="AH3874" i="24"/>
  <c r="AK3874" i="24" s="1"/>
  <c r="AI3882" i="24"/>
  <c r="AL3882" i="24" s="1"/>
  <c r="AH3882" i="24"/>
  <c r="AK3882" i="24" s="1"/>
  <c r="AI3890" i="24"/>
  <c r="AL3890" i="24" s="1"/>
  <c r="AH3890" i="24"/>
  <c r="AK3890" i="24" s="1"/>
  <c r="AI3898" i="24"/>
  <c r="AL3898" i="24" s="1"/>
  <c r="AH3898" i="24"/>
  <c r="AK3898" i="24" s="1"/>
  <c r="AI3906" i="24"/>
  <c r="AL3906" i="24" s="1"/>
  <c r="AH3906" i="24"/>
  <c r="AK3906" i="24" s="1"/>
  <c r="AI3922" i="24"/>
  <c r="AL3922" i="24" s="1"/>
  <c r="AH3922" i="24"/>
  <c r="AK3922" i="24" s="1"/>
  <c r="AI3930" i="24"/>
  <c r="AL3930" i="24" s="1"/>
  <c r="AH3930" i="24"/>
  <c r="AK3930" i="24" s="1"/>
  <c r="AI3938" i="24"/>
  <c r="AL3938" i="24" s="1"/>
  <c r="AH3938" i="24"/>
  <c r="AK3938" i="24" s="1"/>
  <c r="AI3946" i="24"/>
  <c r="AL3946" i="24" s="1"/>
  <c r="AH3946" i="24"/>
  <c r="AK3946" i="24" s="1"/>
  <c r="AI3962" i="24"/>
  <c r="AL3962" i="24" s="1"/>
  <c r="AH3962" i="24"/>
  <c r="AK3962" i="24" s="1"/>
  <c r="AI3978" i="24"/>
  <c r="AL3978" i="24" s="1"/>
  <c r="AH3978" i="24"/>
  <c r="AK3978" i="24" s="1"/>
  <c r="AI3986" i="24"/>
  <c r="AL3986" i="24" s="1"/>
  <c r="AH3986" i="24"/>
  <c r="AK3986" i="24" s="1"/>
  <c r="AI2036" i="24"/>
  <c r="AL2036" i="24" s="1"/>
  <c r="AH2036" i="24"/>
  <c r="AK2036" i="24" s="1"/>
  <c r="AI2062" i="24"/>
  <c r="AL2062" i="24" s="1"/>
  <c r="AH2062" i="24"/>
  <c r="AK2062" i="24" s="1"/>
  <c r="AI2087" i="24"/>
  <c r="AL2087" i="24" s="1"/>
  <c r="AH2087" i="24"/>
  <c r="AK2087" i="24" s="1"/>
  <c r="AI2116" i="24"/>
  <c r="AL2116" i="24" s="1"/>
  <c r="AH2116" i="24"/>
  <c r="AK2116" i="24" s="1"/>
  <c r="AI2120" i="24"/>
  <c r="AL2120" i="24" s="1"/>
  <c r="AH2120" i="24"/>
  <c r="AK2120" i="24" s="1"/>
  <c r="AI2168" i="24"/>
  <c r="AL2168" i="24" s="1"/>
  <c r="AH2168" i="24"/>
  <c r="AK2168" i="24" s="1"/>
  <c r="AI2180" i="24"/>
  <c r="AL2180" i="24" s="1"/>
  <c r="AH2180" i="24"/>
  <c r="AK2180" i="24" s="1"/>
  <c r="AI2188" i="24"/>
  <c r="AL2188" i="24" s="1"/>
  <c r="AH2188" i="24"/>
  <c r="AK2188" i="24" s="1"/>
  <c r="AI2192" i="24"/>
  <c r="AL2192" i="24" s="1"/>
  <c r="AH2192" i="24"/>
  <c r="AK2192" i="24" s="1"/>
  <c r="AI2214" i="24"/>
  <c r="AL2214" i="24" s="1"/>
  <c r="AH2214" i="24"/>
  <c r="AK2214" i="24" s="1"/>
  <c r="AI2308" i="24"/>
  <c r="AL2308" i="24" s="1"/>
  <c r="AH2308" i="24"/>
  <c r="AK2308" i="24" s="1"/>
  <c r="AI2322" i="24"/>
  <c r="AL2322" i="24" s="1"/>
  <c r="AH2322" i="24"/>
  <c r="AK2322" i="24" s="1"/>
  <c r="AI2366" i="24"/>
  <c r="AL2366" i="24" s="1"/>
  <c r="AH2366" i="24"/>
  <c r="AK2366" i="24" s="1"/>
  <c r="AI1701" i="24"/>
  <c r="AL1701" i="24" s="1"/>
  <c r="AH1701" i="24"/>
  <c r="AK1701" i="24" s="1"/>
  <c r="AI1717" i="24"/>
  <c r="AL1717" i="24" s="1"/>
  <c r="AH1717" i="24"/>
  <c r="AK1717" i="24" s="1"/>
  <c r="AI1733" i="24"/>
  <c r="AL1733" i="24" s="1"/>
  <c r="AH1733" i="24"/>
  <c r="AK1733" i="24" s="1"/>
  <c r="AI1749" i="24"/>
  <c r="AL1749" i="24" s="1"/>
  <c r="AH1749" i="24"/>
  <c r="AK1749" i="24" s="1"/>
  <c r="AI1765" i="24"/>
  <c r="AL1765" i="24" s="1"/>
  <c r="AH1765" i="24"/>
  <c r="AK1765" i="24" s="1"/>
  <c r="AI1781" i="24"/>
  <c r="AL1781" i="24" s="1"/>
  <c r="AH1781" i="24"/>
  <c r="AK1781" i="24" s="1"/>
  <c r="AI1797" i="24"/>
  <c r="AL1797" i="24" s="1"/>
  <c r="AH1797" i="24"/>
  <c r="AK1797" i="24" s="1"/>
  <c r="AI1845" i="24"/>
  <c r="AL1845" i="24" s="1"/>
  <c r="AH1845" i="24"/>
  <c r="AK1845" i="24" s="1"/>
  <c r="AI1861" i="24"/>
  <c r="AL1861" i="24" s="1"/>
  <c r="AH1861" i="24"/>
  <c r="AK1861" i="24" s="1"/>
  <c r="AI1893" i="24"/>
  <c r="AL1893" i="24" s="1"/>
  <c r="AH1893" i="24"/>
  <c r="AK1893" i="24" s="1"/>
  <c r="AI1925" i="24"/>
  <c r="AL1925" i="24" s="1"/>
  <c r="AH1925" i="24"/>
  <c r="AK1925" i="24" s="1"/>
  <c r="AI1953" i="24"/>
  <c r="AL1953" i="24" s="1"/>
  <c r="AH1953" i="24"/>
  <c r="AK1953" i="24" s="1"/>
  <c r="AI1957" i="24"/>
  <c r="AL1957" i="24" s="1"/>
  <c r="AH1957" i="24"/>
  <c r="AK1957" i="24" s="1"/>
  <c r="AI1987" i="24"/>
  <c r="AL1987" i="24" s="1"/>
  <c r="AH1987" i="24"/>
  <c r="AK1987" i="24" s="1"/>
  <c r="AI1995" i="24"/>
  <c r="AL1995" i="24" s="1"/>
  <c r="AH1995" i="24"/>
  <c r="AK1995" i="24" s="1"/>
  <c r="AI2003" i="24"/>
  <c r="AL2003" i="24" s="1"/>
  <c r="AH2003" i="24"/>
  <c r="AK2003" i="24" s="1"/>
  <c r="AI2011" i="24"/>
  <c r="AL2011" i="24" s="1"/>
  <c r="AH2011" i="24"/>
  <c r="AK2011" i="24" s="1"/>
  <c r="AI2019" i="24"/>
  <c r="AL2019" i="24" s="1"/>
  <c r="AH2019" i="24"/>
  <c r="AK2019" i="24" s="1"/>
  <c r="AI2027" i="24"/>
  <c r="AL2027" i="24" s="1"/>
  <c r="AH2027" i="24"/>
  <c r="AK2027" i="24" s="1"/>
  <c r="AI2035" i="24"/>
  <c r="AL2035" i="24" s="1"/>
  <c r="AH2035" i="24"/>
  <c r="AK2035" i="24" s="1"/>
  <c r="AI2043" i="24"/>
  <c r="AL2043" i="24" s="1"/>
  <c r="AH2043" i="24"/>
  <c r="AK2043" i="24" s="1"/>
  <c r="AI2051" i="24"/>
  <c r="AL2051" i="24" s="1"/>
  <c r="AH2051" i="24"/>
  <c r="AK2051" i="24" s="1"/>
  <c r="AI2059" i="24"/>
  <c r="AL2059" i="24" s="1"/>
  <c r="AH2059" i="24"/>
  <c r="AK2059" i="24" s="1"/>
  <c r="AI2067" i="24"/>
  <c r="AL2067" i="24" s="1"/>
  <c r="AH2067" i="24"/>
  <c r="AK2067" i="24" s="1"/>
  <c r="AI2088" i="24"/>
  <c r="AL2088" i="24" s="1"/>
  <c r="AH2088" i="24"/>
  <c r="AK2088" i="24" s="1"/>
  <c r="AI2091" i="24"/>
  <c r="AL2091" i="24" s="1"/>
  <c r="AH2091" i="24"/>
  <c r="AK2091" i="24" s="1"/>
  <c r="AI2099" i="24"/>
  <c r="AL2099" i="24" s="1"/>
  <c r="AH2099" i="24"/>
  <c r="AK2099" i="24" s="1"/>
  <c r="AI2107" i="24"/>
  <c r="AL2107" i="24" s="1"/>
  <c r="AH2107" i="24"/>
  <c r="AK2107" i="24" s="1"/>
  <c r="AI2115" i="24"/>
  <c r="AL2115" i="24" s="1"/>
  <c r="AH2115" i="24"/>
  <c r="AK2115" i="24" s="1"/>
  <c r="AI2123" i="24"/>
  <c r="AL2123" i="24" s="1"/>
  <c r="AH2123" i="24"/>
  <c r="AK2123" i="24" s="1"/>
  <c r="AI2139" i="24"/>
  <c r="AL2139" i="24" s="1"/>
  <c r="AH2139" i="24"/>
  <c r="AK2139" i="24" s="1"/>
  <c r="AI2147" i="24"/>
  <c r="AL2147" i="24" s="1"/>
  <c r="AH2147" i="24"/>
  <c r="AK2147" i="24" s="1"/>
  <c r="AI2155" i="24"/>
  <c r="AL2155" i="24" s="1"/>
  <c r="AH2155" i="24"/>
  <c r="AK2155" i="24" s="1"/>
  <c r="AI2163" i="24"/>
  <c r="AL2163" i="24" s="1"/>
  <c r="AH2163" i="24"/>
  <c r="AK2163" i="24" s="1"/>
  <c r="AI2171" i="24"/>
  <c r="AL2171" i="24" s="1"/>
  <c r="AH2171" i="24"/>
  <c r="AK2171" i="24" s="1"/>
  <c r="AI2179" i="24"/>
  <c r="AL2179" i="24" s="1"/>
  <c r="AH2179" i="24"/>
  <c r="AK2179" i="24" s="1"/>
  <c r="AI2187" i="24"/>
  <c r="AL2187" i="24" s="1"/>
  <c r="AH2187" i="24"/>
  <c r="AK2187" i="24" s="1"/>
  <c r="AI2195" i="24"/>
  <c r="AL2195" i="24" s="1"/>
  <c r="AH2195" i="24"/>
  <c r="AK2195" i="24" s="1"/>
  <c r="AI2203" i="24"/>
  <c r="AL2203" i="24" s="1"/>
  <c r="AH2203" i="24"/>
  <c r="AK2203" i="24" s="1"/>
  <c r="AI2211" i="24"/>
  <c r="AL2211" i="24" s="1"/>
  <c r="AH2211" i="24"/>
  <c r="AK2211" i="24" s="1"/>
  <c r="AI2219" i="24"/>
  <c r="AL2219" i="24" s="1"/>
  <c r="AH2219" i="24"/>
  <c r="AK2219" i="24" s="1"/>
  <c r="AI2227" i="24"/>
  <c r="AL2227" i="24" s="1"/>
  <c r="AH2227" i="24"/>
  <c r="AK2227" i="24" s="1"/>
  <c r="AI2235" i="24"/>
  <c r="AL2235" i="24" s="1"/>
  <c r="AH2235" i="24"/>
  <c r="AK2235" i="24" s="1"/>
  <c r="AI2243" i="24"/>
  <c r="AL2243" i="24" s="1"/>
  <c r="AH2243" i="24"/>
  <c r="AK2243" i="24" s="1"/>
  <c r="AI2251" i="24"/>
  <c r="AL2251" i="24" s="1"/>
  <c r="AH2251" i="24"/>
  <c r="AK2251" i="24" s="1"/>
  <c r="AI2259" i="24"/>
  <c r="AL2259" i="24" s="1"/>
  <c r="AH2259" i="24"/>
  <c r="AK2259" i="24" s="1"/>
  <c r="AI2267" i="24"/>
  <c r="AL2267" i="24" s="1"/>
  <c r="AH2267" i="24"/>
  <c r="AK2267" i="24" s="1"/>
  <c r="AI2275" i="24"/>
  <c r="AL2275" i="24" s="1"/>
  <c r="AH2275" i="24"/>
  <c r="AK2275" i="24" s="1"/>
  <c r="AI2283" i="24"/>
  <c r="AL2283" i="24" s="1"/>
  <c r="AH2283" i="24"/>
  <c r="AK2283" i="24" s="1"/>
  <c r="AI2291" i="24"/>
  <c r="AL2291" i="24" s="1"/>
  <c r="AH2291" i="24"/>
  <c r="AK2291" i="24" s="1"/>
  <c r="AI2299" i="24"/>
  <c r="AL2299" i="24" s="1"/>
  <c r="AH2299" i="24"/>
  <c r="AK2299" i="24" s="1"/>
  <c r="AI2307" i="24"/>
  <c r="AL2307" i="24" s="1"/>
  <c r="AH2307" i="24"/>
  <c r="AK2307" i="24" s="1"/>
  <c r="AI2315" i="24"/>
  <c r="AL2315" i="24" s="1"/>
  <c r="AH2315" i="24"/>
  <c r="AK2315" i="24" s="1"/>
  <c r="AI2323" i="24"/>
  <c r="AL2323" i="24" s="1"/>
  <c r="AH2323" i="24"/>
  <c r="AK2323" i="24" s="1"/>
  <c r="AI2331" i="24"/>
  <c r="AL2331" i="24" s="1"/>
  <c r="AH2331" i="24"/>
  <c r="AK2331" i="24" s="1"/>
  <c r="AI2339" i="24"/>
  <c r="AL2339" i="24" s="1"/>
  <c r="AH2339" i="24"/>
  <c r="AK2339" i="24" s="1"/>
  <c r="AI2347" i="24"/>
  <c r="AL2347" i="24" s="1"/>
  <c r="AH2347" i="24"/>
  <c r="AK2347" i="24" s="1"/>
  <c r="AI2355" i="24"/>
  <c r="AL2355" i="24" s="1"/>
  <c r="AH2355" i="24"/>
  <c r="AK2355" i="24" s="1"/>
  <c r="AI2363" i="24"/>
  <c r="AL2363" i="24" s="1"/>
  <c r="AH2363" i="24"/>
  <c r="AK2363" i="24" s="1"/>
  <c r="AI2371" i="24"/>
  <c r="AL2371" i="24" s="1"/>
  <c r="AH2371" i="24"/>
  <c r="AK2371" i="24" s="1"/>
  <c r="AI2379" i="24"/>
  <c r="AL2379" i="24" s="1"/>
  <c r="AH2379" i="24"/>
  <c r="AK2379" i="24" s="1"/>
  <c r="AI2387" i="24"/>
  <c r="AL2387" i="24" s="1"/>
  <c r="AH2387" i="24"/>
  <c r="AK2387" i="24" s="1"/>
  <c r="AI2395" i="24"/>
  <c r="AL2395" i="24" s="1"/>
  <c r="AH2395" i="24"/>
  <c r="AK2395" i="24" s="1"/>
  <c r="AI2403" i="24"/>
  <c r="AL2403" i="24" s="1"/>
  <c r="AH2403" i="24"/>
  <c r="AK2403" i="24" s="1"/>
  <c r="AI2411" i="24"/>
  <c r="AL2411" i="24" s="1"/>
  <c r="AH2411" i="24"/>
  <c r="AK2411" i="24" s="1"/>
  <c r="AI2419" i="24"/>
  <c r="AL2419" i="24" s="1"/>
  <c r="AH2419" i="24"/>
  <c r="AK2419" i="24" s="1"/>
  <c r="AI2427" i="24"/>
  <c r="AL2427" i="24" s="1"/>
  <c r="AH2427" i="24"/>
  <c r="AK2427" i="24" s="1"/>
  <c r="AI2435" i="24"/>
  <c r="AL2435" i="24" s="1"/>
  <c r="AH2435" i="24"/>
  <c r="AK2435" i="24" s="1"/>
  <c r="AI2443" i="24"/>
  <c r="AL2443" i="24" s="1"/>
  <c r="AH2443" i="24"/>
  <c r="AK2443" i="24" s="1"/>
  <c r="AI2451" i="24"/>
  <c r="AL2451" i="24" s="1"/>
  <c r="AH2451" i="24"/>
  <c r="AK2451" i="24" s="1"/>
  <c r="AI2459" i="24"/>
  <c r="AL2459" i="24" s="1"/>
  <c r="AH2459" i="24"/>
  <c r="AK2459" i="24" s="1"/>
  <c r="AI2467" i="24"/>
  <c r="AL2467" i="24" s="1"/>
  <c r="AH2467" i="24"/>
  <c r="AK2467" i="24" s="1"/>
  <c r="AI2475" i="24"/>
  <c r="AL2475" i="24" s="1"/>
  <c r="AH2475" i="24"/>
  <c r="AK2475" i="24" s="1"/>
  <c r="AI2483" i="24"/>
  <c r="AL2483" i="24" s="1"/>
  <c r="AH2483" i="24"/>
  <c r="AK2483" i="24" s="1"/>
  <c r="AI2491" i="24"/>
  <c r="AL2491" i="24" s="1"/>
  <c r="AH2491" i="24"/>
  <c r="AK2491" i="24" s="1"/>
  <c r="AI2499" i="24"/>
  <c r="AL2499" i="24" s="1"/>
  <c r="AH2499" i="24"/>
  <c r="AK2499" i="24" s="1"/>
  <c r="AI2507" i="24"/>
  <c r="AL2507" i="24" s="1"/>
  <c r="AH2507" i="24"/>
  <c r="AK2507" i="24" s="1"/>
  <c r="AI2515" i="24"/>
  <c r="AL2515" i="24" s="1"/>
  <c r="AH2515" i="24"/>
  <c r="AK2515" i="24" s="1"/>
  <c r="AI2523" i="24"/>
  <c r="AL2523" i="24" s="1"/>
  <c r="AH2523" i="24"/>
  <c r="AK2523" i="24" s="1"/>
  <c r="AI2531" i="24"/>
  <c r="AL2531" i="24" s="1"/>
  <c r="AH2531" i="24"/>
  <c r="AK2531" i="24" s="1"/>
  <c r="AI2539" i="24"/>
  <c r="AL2539" i="24" s="1"/>
  <c r="AH2539" i="24"/>
  <c r="AK2539" i="24" s="1"/>
  <c r="AI2547" i="24"/>
  <c r="AL2547" i="24" s="1"/>
  <c r="AH2547" i="24"/>
  <c r="AK2547" i="24" s="1"/>
  <c r="AI2555" i="24"/>
  <c r="AL2555" i="24" s="1"/>
  <c r="AH2555" i="24"/>
  <c r="AK2555" i="24" s="1"/>
  <c r="AI2563" i="24"/>
  <c r="AL2563" i="24" s="1"/>
  <c r="AH2563" i="24"/>
  <c r="AK2563" i="24" s="1"/>
  <c r="AI2571" i="24"/>
  <c r="AL2571" i="24" s="1"/>
  <c r="AH2571" i="24"/>
  <c r="AK2571" i="24" s="1"/>
  <c r="AI2579" i="24"/>
  <c r="AL2579" i="24" s="1"/>
  <c r="AH2579" i="24"/>
  <c r="AK2579" i="24" s="1"/>
  <c r="AI2587" i="24"/>
  <c r="AL2587" i="24" s="1"/>
  <c r="AH2587" i="24"/>
  <c r="AK2587" i="24" s="1"/>
  <c r="AI2595" i="24"/>
  <c r="AL2595" i="24" s="1"/>
  <c r="AH2595" i="24"/>
  <c r="AK2595" i="24" s="1"/>
  <c r="AI2603" i="24"/>
  <c r="AL2603" i="24" s="1"/>
  <c r="AH2603" i="24"/>
  <c r="AK2603" i="24" s="1"/>
  <c r="AI2611" i="24"/>
  <c r="AL2611" i="24" s="1"/>
  <c r="AH2611" i="24"/>
  <c r="AK2611" i="24" s="1"/>
  <c r="AI2619" i="24"/>
  <c r="AL2619" i="24" s="1"/>
  <c r="AH2619" i="24"/>
  <c r="AK2619" i="24" s="1"/>
  <c r="AI2627" i="24"/>
  <c r="AL2627" i="24" s="1"/>
  <c r="AH2627" i="24"/>
  <c r="AK2627" i="24" s="1"/>
  <c r="AI2635" i="24"/>
  <c r="AL2635" i="24" s="1"/>
  <c r="AH2635" i="24"/>
  <c r="AK2635" i="24" s="1"/>
  <c r="AI2643" i="24"/>
  <c r="AL2643" i="24" s="1"/>
  <c r="AH2643" i="24"/>
  <c r="AK2643" i="24" s="1"/>
  <c r="AI2651" i="24"/>
  <c r="AL2651" i="24" s="1"/>
  <c r="AH2651" i="24"/>
  <c r="AK2651" i="24" s="1"/>
  <c r="AI2659" i="24"/>
  <c r="AL2659" i="24" s="1"/>
  <c r="AH2659" i="24"/>
  <c r="AK2659" i="24" s="1"/>
  <c r="AI2667" i="24"/>
  <c r="AL2667" i="24" s="1"/>
  <c r="AH2667" i="24"/>
  <c r="AK2667" i="24" s="1"/>
  <c r="AI2675" i="24"/>
  <c r="AL2675" i="24" s="1"/>
  <c r="AH2675" i="24"/>
  <c r="AK2675" i="24" s="1"/>
  <c r="AI2683" i="24"/>
  <c r="AL2683" i="24" s="1"/>
  <c r="AH2683" i="24"/>
  <c r="AK2683" i="24" s="1"/>
  <c r="AI2691" i="24"/>
  <c r="AL2691" i="24" s="1"/>
  <c r="AH2691" i="24"/>
  <c r="AK2691" i="24" s="1"/>
  <c r="AI2699" i="24"/>
  <c r="AL2699" i="24" s="1"/>
  <c r="AH2699" i="24"/>
  <c r="AK2699" i="24" s="1"/>
  <c r="AI2707" i="24"/>
  <c r="AL2707" i="24" s="1"/>
  <c r="AH2707" i="24"/>
  <c r="AK2707" i="24" s="1"/>
  <c r="AI2715" i="24"/>
  <c r="AL2715" i="24" s="1"/>
  <c r="AH2715" i="24"/>
  <c r="AK2715" i="24" s="1"/>
  <c r="AI2723" i="24"/>
  <c r="AL2723" i="24" s="1"/>
  <c r="AH2723" i="24"/>
  <c r="AK2723" i="24" s="1"/>
  <c r="AI2731" i="24"/>
  <c r="AL2731" i="24" s="1"/>
  <c r="AH2731" i="24"/>
  <c r="AK2731" i="24" s="1"/>
  <c r="AI2739" i="24"/>
  <c r="AL2739" i="24" s="1"/>
  <c r="AH2739" i="24"/>
  <c r="AK2739" i="24" s="1"/>
  <c r="AI2747" i="24"/>
  <c r="AL2747" i="24" s="1"/>
  <c r="AH2747" i="24"/>
  <c r="AK2747" i="24" s="1"/>
  <c r="AI2755" i="24"/>
  <c r="AL2755" i="24" s="1"/>
  <c r="AH2755" i="24"/>
  <c r="AK2755" i="24" s="1"/>
  <c r="AI2763" i="24"/>
  <c r="AL2763" i="24" s="1"/>
  <c r="AH2763" i="24"/>
  <c r="AK2763" i="24" s="1"/>
  <c r="AI2782" i="24"/>
  <c r="AL2782" i="24" s="1"/>
  <c r="AH2782" i="24"/>
  <c r="AK2782" i="24" s="1"/>
  <c r="AI2790" i="24"/>
  <c r="AL2790" i="24" s="1"/>
  <c r="AH2790" i="24"/>
  <c r="AK2790" i="24" s="1"/>
  <c r="AI2798" i="24"/>
  <c r="AL2798" i="24" s="1"/>
  <c r="AH2798" i="24"/>
  <c r="AK2798" i="24" s="1"/>
  <c r="AI2806" i="24"/>
  <c r="AL2806" i="24" s="1"/>
  <c r="AH2806" i="24"/>
  <c r="AK2806" i="24" s="1"/>
  <c r="AI2814" i="24"/>
  <c r="AL2814" i="24" s="1"/>
  <c r="AH2814" i="24"/>
  <c r="AK2814" i="24" s="1"/>
  <c r="AI2822" i="24"/>
  <c r="AL2822" i="24" s="1"/>
  <c r="AH2822" i="24"/>
  <c r="AK2822" i="24" s="1"/>
  <c r="AI2830" i="24"/>
  <c r="AL2830" i="24" s="1"/>
  <c r="AH2830" i="24"/>
  <c r="AK2830" i="24" s="1"/>
  <c r="AI2846" i="24"/>
  <c r="AL2846" i="24" s="1"/>
  <c r="AH2846" i="24"/>
  <c r="AK2846" i="24" s="1"/>
  <c r="AI2854" i="24"/>
  <c r="AL2854" i="24" s="1"/>
  <c r="AH2854" i="24"/>
  <c r="AK2854" i="24" s="1"/>
  <c r="AI2862" i="24"/>
  <c r="AL2862" i="24" s="1"/>
  <c r="AH2862" i="24"/>
  <c r="AK2862" i="24" s="1"/>
  <c r="AI2870" i="24"/>
  <c r="AL2870" i="24" s="1"/>
  <c r="AH2870" i="24"/>
  <c r="AK2870" i="24" s="1"/>
  <c r="AI2878" i="24"/>
  <c r="AL2878" i="24" s="1"/>
  <c r="AH2878" i="24"/>
  <c r="AK2878" i="24" s="1"/>
  <c r="AI2886" i="24"/>
  <c r="AL2886" i="24" s="1"/>
  <c r="AH2886" i="24"/>
  <c r="AK2886" i="24" s="1"/>
  <c r="AI2894" i="24"/>
  <c r="AL2894" i="24" s="1"/>
  <c r="AH2894" i="24"/>
  <c r="AK2894" i="24" s="1"/>
  <c r="AI2910" i="24"/>
  <c r="AL2910" i="24" s="1"/>
  <c r="AH2910" i="24"/>
  <c r="AK2910" i="24" s="1"/>
  <c r="AI2926" i="24"/>
  <c r="AL2926" i="24" s="1"/>
  <c r="AH2926" i="24"/>
  <c r="AK2926" i="24" s="1"/>
  <c r="AI2942" i="24"/>
  <c r="AL2942" i="24" s="1"/>
  <c r="AH2942" i="24"/>
  <c r="AK2942" i="24" s="1"/>
  <c r="AI2955" i="24"/>
  <c r="AL2955" i="24" s="1"/>
  <c r="AH2955" i="24"/>
  <c r="AK2955" i="24" s="1"/>
  <c r="AI2963" i="24"/>
  <c r="AL2963" i="24" s="1"/>
  <c r="AH2963" i="24"/>
  <c r="AK2963" i="24" s="1"/>
  <c r="AI2971" i="24"/>
  <c r="AL2971" i="24" s="1"/>
  <c r="AH2971" i="24"/>
  <c r="AK2971" i="24" s="1"/>
  <c r="AI2979" i="24"/>
  <c r="AL2979" i="24" s="1"/>
  <c r="AH2979" i="24"/>
  <c r="AK2979" i="24" s="1"/>
  <c r="AI2987" i="24"/>
  <c r="AL2987" i="24" s="1"/>
  <c r="AH2987" i="24"/>
  <c r="AK2987" i="24" s="1"/>
  <c r="AI2995" i="24"/>
  <c r="AL2995" i="24" s="1"/>
  <c r="AH2995" i="24"/>
  <c r="AK2995" i="24" s="1"/>
  <c r="AI3003" i="24"/>
  <c r="AL3003" i="24" s="1"/>
  <c r="AH3003" i="24"/>
  <c r="AK3003" i="24" s="1"/>
  <c r="AI3011" i="24"/>
  <c r="AL3011" i="24" s="1"/>
  <c r="AH3011" i="24"/>
  <c r="AK3011" i="24" s="1"/>
  <c r="AI3019" i="24"/>
  <c r="AL3019" i="24" s="1"/>
  <c r="AH3019" i="24"/>
  <c r="AK3019" i="24" s="1"/>
  <c r="AI3027" i="24"/>
  <c r="AL3027" i="24" s="1"/>
  <c r="AH3027" i="24"/>
  <c r="AK3027" i="24" s="1"/>
  <c r="AI3035" i="24"/>
  <c r="AL3035" i="24" s="1"/>
  <c r="AH3035" i="24"/>
  <c r="AK3035" i="24" s="1"/>
  <c r="AI3043" i="24"/>
  <c r="AL3043" i="24" s="1"/>
  <c r="AH3043" i="24"/>
  <c r="AK3043" i="24" s="1"/>
  <c r="AI3051" i="24"/>
  <c r="AL3051" i="24" s="1"/>
  <c r="AH3051" i="24"/>
  <c r="AK3051" i="24" s="1"/>
  <c r="AI3059" i="24"/>
  <c r="AL3059" i="24" s="1"/>
  <c r="AH3059" i="24"/>
  <c r="AK3059" i="24" s="1"/>
  <c r="AI3067" i="24"/>
  <c r="AL3067" i="24" s="1"/>
  <c r="AH3067" i="24"/>
  <c r="AK3067" i="24" s="1"/>
  <c r="AI3075" i="24"/>
  <c r="AL3075" i="24" s="1"/>
  <c r="AH3075" i="24"/>
  <c r="AK3075" i="24" s="1"/>
  <c r="AI3083" i="24"/>
  <c r="AL3083" i="24" s="1"/>
  <c r="AH3083" i="24"/>
  <c r="AK3083" i="24" s="1"/>
  <c r="AI3091" i="24"/>
  <c r="AL3091" i="24" s="1"/>
  <c r="AH3091" i="24"/>
  <c r="AK3091" i="24" s="1"/>
  <c r="AI3099" i="24"/>
  <c r="AL3099" i="24" s="1"/>
  <c r="AH3099" i="24"/>
  <c r="AK3099" i="24" s="1"/>
  <c r="AI3107" i="24"/>
  <c r="AL3107" i="24" s="1"/>
  <c r="AH3107" i="24"/>
  <c r="AK3107" i="24" s="1"/>
  <c r="AI3115" i="24"/>
  <c r="AL3115" i="24" s="1"/>
  <c r="AH3115" i="24"/>
  <c r="AK3115" i="24" s="1"/>
  <c r="AI3123" i="24"/>
  <c r="AL3123" i="24" s="1"/>
  <c r="AH3123" i="24"/>
  <c r="AK3123" i="24" s="1"/>
  <c r="AI3131" i="24"/>
  <c r="AL3131" i="24" s="1"/>
  <c r="AH3131" i="24"/>
  <c r="AK3131" i="24" s="1"/>
  <c r="AI3139" i="24"/>
  <c r="AL3139" i="24" s="1"/>
  <c r="AH3139" i="24"/>
  <c r="AK3139" i="24" s="1"/>
  <c r="AI3147" i="24"/>
  <c r="AL3147" i="24" s="1"/>
  <c r="AH3147" i="24"/>
  <c r="AK3147" i="24" s="1"/>
  <c r="AI3171" i="24"/>
  <c r="AL3171" i="24" s="1"/>
  <c r="AH3171" i="24"/>
  <c r="AK3171" i="24" s="1"/>
  <c r="AI3182" i="24"/>
  <c r="AL3182" i="24" s="1"/>
  <c r="AH3182" i="24"/>
  <c r="AK3182" i="24" s="1"/>
  <c r="AI3190" i="24"/>
  <c r="AL3190" i="24" s="1"/>
  <c r="AH3190" i="24"/>
  <c r="AK3190" i="24" s="1"/>
  <c r="AI3198" i="24"/>
  <c r="AL3198" i="24" s="1"/>
  <c r="AH3198" i="24"/>
  <c r="AK3198" i="24" s="1"/>
  <c r="AI3206" i="24"/>
  <c r="AL3206" i="24" s="1"/>
  <c r="AH3206" i="24"/>
  <c r="AK3206" i="24" s="1"/>
  <c r="AI3214" i="24"/>
  <c r="AL3214" i="24" s="1"/>
  <c r="AH3214" i="24"/>
  <c r="AK3214" i="24" s="1"/>
  <c r="AI3230" i="24"/>
  <c r="AL3230" i="24" s="1"/>
  <c r="AH3230" i="24"/>
  <c r="AK3230" i="24" s="1"/>
  <c r="AI3246" i="24"/>
  <c r="AL3246" i="24" s="1"/>
  <c r="AH3246" i="24"/>
  <c r="AK3246" i="24" s="1"/>
  <c r="AI3262" i="24"/>
  <c r="AL3262" i="24" s="1"/>
  <c r="AH3262" i="24"/>
  <c r="AK3262" i="24" s="1"/>
  <c r="AI3278" i="24"/>
  <c r="AL3278" i="24" s="1"/>
  <c r="AH3278" i="24"/>
  <c r="AK3278" i="24" s="1"/>
  <c r="AI3294" i="24"/>
  <c r="AL3294" i="24" s="1"/>
  <c r="AH3294" i="24"/>
  <c r="AK3294" i="24" s="1"/>
  <c r="AI3297" i="24"/>
  <c r="AL3297" i="24" s="1"/>
  <c r="AH3297" i="24"/>
  <c r="AK3297" i="24" s="1"/>
  <c r="AI3329" i="24"/>
  <c r="AL3329" i="24" s="1"/>
  <c r="AH3329" i="24"/>
  <c r="AK3329" i="24" s="1"/>
  <c r="AI3345" i="24"/>
  <c r="AL3345" i="24" s="1"/>
  <c r="AH3345" i="24"/>
  <c r="AK3345" i="24" s="1"/>
  <c r="AI3353" i="24"/>
  <c r="AL3353" i="24" s="1"/>
  <c r="AH3353" i="24"/>
  <c r="AK3353" i="24" s="1"/>
  <c r="AI3361" i="24"/>
  <c r="AL3361" i="24" s="1"/>
  <c r="AH3361" i="24"/>
  <c r="AK3361" i="24" s="1"/>
  <c r="AI3393" i="24"/>
  <c r="AL3393" i="24" s="1"/>
  <c r="AH3393" i="24"/>
  <c r="AK3393" i="24" s="1"/>
  <c r="AI3401" i="24"/>
  <c r="AL3401" i="24" s="1"/>
  <c r="AH3401" i="24"/>
  <c r="AK3401" i="24" s="1"/>
  <c r="AI3409" i="24"/>
  <c r="AL3409" i="24" s="1"/>
  <c r="AH3409" i="24"/>
  <c r="AK3409" i="24" s="1"/>
  <c r="AI3417" i="24"/>
  <c r="AL3417" i="24" s="1"/>
  <c r="AH3417" i="24"/>
  <c r="AK3417" i="24" s="1"/>
  <c r="AI3433" i="24"/>
  <c r="AL3433" i="24" s="1"/>
  <c r="AH3433" i="24"/>
  <c r="AK3433" i="24" s="1"/>
  <c r="AI3441" i="24"/>
  <c r="AL3441" i="24" s="1"/>
  <c r="AH3441" i="24"/>
  <c r="AK3441" i="24" s="1"/>
  <c r="AI3449" i="24"/>
  <c r="AL3449" i="24" s="1"/>
  <c r="AH3449" i="24"/>
  <c r="AK3449" i="24" s="1"/>
  <c r="AI3457" i="24"/>
  <c r="AL3457" i="24" s="1"/>
  <c r="AH3457" i="24"/>
  <c r="AK3457" i="24" s="1"/>
  <c r="AI3465" i="24"/>
  <c r="AL3465" i="24" s="1"/>
  <c r="AH3465" i="24"/>
  <c r="AK3465" i="24" s="1"/>
  <c r="AI3473" i="24"/>
  <c r="AL3473" i="24" s="1"/>
  <c r="AH3473" i="24"/>
  <c r="AK3473" i="24" s="1"/>
  <c r="AI3489" i="24"/>
  <c r="AL3489" i="24" s="1"/>
  <c r="AH3489" i="24"/>
  <c r="AK3489" i="24" s="1"/>
  <c r="AI3497" i="24"/>
  <c r="AL3497" i="24" s="1"/>
  <c r="AH3497" i="24"/>
  <c r="AK3497" i="24" s="1"/>
  <c r="AI3505" i="24"/>
  <c r="AL3505" i="24" s="1"/>
  <c r="AH3505" i="24"/>
  <c r="AK3505" i="24" s="1"/>
  <c r="AI3513" i="24"/>
  <c r="AL3513" i="24" s="1"/>
  <c r="AH3513" i="24"/>
  <c r="AK3513" i="24" s="1"/>
  <c r="AI3521" i="24"/>
  <c r="AL3521" i="24" s="1"/>
  <c r="AH3521" i="24"/>
  <c r="AK3521" i="24" s="1"/>
  <c r="AI3537" i="24"/>
  <c r="AL3537" i="24" s="1"/>
  <c r="AH3537" i="24"/>
  <c r="AK3537" i="24" s="1"/>
  <c r="AI3545" i="24"/>
  <c r="AL3545" i="24" s="1"/>
  <c r="AH3545" i="24"/>
  <c r="AK3545" i="24" s="1"/>
  <c r="AI3553" i="24"/>
  <c r="AL3553" i="24" s="1"/>
  <c r="AH3553" i="24"/>
  <c r="AK3553" i="24" s="1"/>
  <c r="AI3561" i="24"/>
  <c r="AL3561" i="24" s="1"/>
  <c r="AH3561" i="24"/>
  <c r="AK3561" i="24" s="1"/>
  <c r="AI3577" i="24"/>
  <c r="AL3577" i="24" s="1"/>
  <c r="AH3577" i="24"/>
  <c r="AK3577" i="24" s="1"/>
  <c r="AI3585" i="24"/>
  <c r="AL3585" i="24" s="1"/>
  <c r="AH3585" i="24"/>
  <c r="AK3585" i="24" s="1"/>
  <c r="AI3601" i="24"/>
  <c r="AL3601" i="24" s="1"/>
  <c r="AH3601" i="24"/>
  <c r="AK3601" i="24" s="1"/>
  <c r="AI3609" i="24"/>
  <c r="AL3609" i="24" s="1"/>
  <c r="AH3609" i="24"/>
  <c r="AK3609" i="24" s="1"/>
  <c r="AI3641" i="24"/>
  <c r="AL3641" i="24" s="1"/>
  <c r="AH3641" i="24"/>
  <c r="AK3641" i="24" s="1"/>
  <c r="AI3649" i="24"/>
  <c r="AL3649" i="24" s="1"/>
  <c r="AH3649" i="24"/>
  <c r="AK3649" i="24" s="1"/>
  <c r="AI3673" i="24"/>
  <c r="AL3673" i="24" s="1"/>
  <c r="AH3673" i="24"/>
  <c r="AK3673" i="24" s="1"/>
  <c r="AI3681" i="24"/>
  <c r="AL3681" i="24" s="1"/>
  <c r="AH3681" i="24"/>
  <c r="AK3681" i="24" s="1"/>
  <c r="AI3697" i="24"/>
  <c r="AL3697" i="24" s="1"/>
  <c r="AH3697" i="24"/>
  <c r="AK3697" i="24" s="1"/>
  <c r="AI3705" i="24"/>
  <c r="AL3705" i="24" s="1"/>
  <c r="AH3705" i="24"/>
  <c r="AK3705" i="24" s="1"/>
  <c r="AI3713" i="24"/>
  <c r="AL3713" i="24" s="1"/>
  <c r="AH3713" i="24"/>
  <c r="AK3713" i="24" s="1"/>
  <c r="AI3721" i="24"/>
  <c r="AL3721" i="24" s="1"/>
  <c r="AH3721" i="24"/>
  <c r="AK3721" i="24" s="1"/>
  <c r="AI3753" i="24"/>
  <c r="AL3753" i="24" s="1"/>
  <c r="AH3753" i="24"/>
  <c r="AK3753" i="24" s="1"/>
  <c r="AI3777" i="24"/>
  <c r="AL3777" i="24" s="1"/>
  <c r="AH3777" i="24"/>
  <c r="AK3777" i="24" s="1"/>
  <c r="AI3793" i="24"/>
  <c r="AL3793" i="24" s="1"/>
  <c r="AH3793" i="24"/>
  <c r="AK3793" i="24" s="1"/>
  <c r="AI3824" i="24"/>
  <c r="AL3824" i="24" s="1"/>
  <c r="AH3824" i="24"/>
  <c r="AK3824" i="24" s="1"/>
  <c r="AI3832" i="24"/>
  <c r="AL3832" i="24" s="1"/>
  <c r="AH3832" i="24"/>
  <c r="AK3832" i="24" s="1"/>
  <c r="AI3840" i="24"/>
  <c r="AL3840" i="24" s="1"/>
  <c r="AH3840" i="24"/>
  <c r="AK3840" i="24" s="1"/>
  <c r="AI3848" i="24"/>
  <c r="AL3848" i="24" s="1"/>
  <c r="AH3848" i="24"/>
  <c r="AK3848" i="24" s="1"/>
  <c r="AI3856" i="24"/>
  <c r="AL3856" i="24" s="1"/>
  <c r="AH3856" i="24"/>
  <c r="AK3856" i="24" s="1"/>
  <c r="AI3864" i="24"/>
  <c r="AL3864" i="24" s="1"/>
  <c r="AH3864" i="24"/>
  <c r="AK3864" i="24" s="1"/>
  <c r="AI3872" i="24"/>
  <c r="AL3872" i="24" s="1"/>
  <c r="AH3872" i="24"/>
  <c r="AK3872" i="24" s="1"/>
  <c r="AI3880" i="24"/>
  <c r="AL3880" i="24" s="1"/>
  <c r="AH3880" i="24"/>
  <c r="AK3880" i="24" s="1"/>
  <c r="AI3888" i="24"/>
  <c r="AL3888" i="24" s="1"/>
  <c r="AH3888" i="24"/>
  <c r="AK3888" i="24" s="1"/>
  <c r="AI3896" i="24"/>
  <c r="AL3896" i="24" s="1"/>
  <c r="AH3896" i="24"/>
  <c r="AK3896" i="24" s="1"/>
  <c r="AI3904" i="24"/>
  <c r="AL3904" i="24" s="1"/>
  <c r="AH3904" i="24"/>
  <c r="AK3904" i="24" s="1"/>
  <c r="AI3928" i="24"/>
  <c r="AL3928" i="24" s="1"/>
  <c r="AH3928" i="24"/>
  <c r="AK3928" i="24" s="1"/>
  <c r="AI3936" i="24"/>
  <c r="AL3936" i="24" s="1"/>
  <c r="AH3936" i="24"/>
  <c r="AK3936" i="24" s="1"/>
  <c r="AI3944" i="24"/>
  <c r="AL3944" i="24" s="1"/>
  <c r="AH3944" i="24"/>
  <c r="AK3944" i="24" s="1"/>
  <c r="AI3952" i="24"/>
  <c r="AL3952" i="24" s="1"/>
  <c r="AH3952" i="24"/>
  <c r="AK3952" i="24" s="1"/>
  <c r="AI3960" i="24"/>
  <c r="AL3960" i="24" s="1"/>
  <c r="AH3960" i="24"/>
  <c r="AK3960" i="24" s="1"/>
  <c r="AI3968" i="24"/>
  <c r="AL3968" i="24" s="1"/>
  <c r="AH3968" i="24"/>
  <c r="AK3968" i="24" s="1"/>
  <c r="AI3976" i="24"/>
  <c r="AL3976" i="24" s="1"/>
  <c r="AH3976" i="24"/>
  <c r="AK3976" i="24" s="1"/>
  <c r="AI3984" i="24"/>
  <c r="AL3984" i="24" s="1"/>
  <c r="AH3984" i="24"/>
  <c r="AK3984" i="24" s="1"/>
  <c r="AI3992" i="24"/>
  <c r="AL3992" i="24" s="1"/>
  <c r="AH3992" i="24"/>
  <c r="AK3992" i="24" s="1"/>
  <c r="AI4000" i="24"/>
  <c r="AL4000" i="24" s="1"/>
  <c r="AH4000" i="24"/>
  <c r="AK4000" i="24" s="1"/>
  <c r="AI1996" i="24"/>
  <c r="AL1996" i="24" s="1"/>
  <c r="AH1996" i="24"/>
  <c r="AK1996" i="24" s="1"/>
  <c r="AI2004" i="24"/>
  <c r="AL2004" i="24" s="1"/>
  <c r="AH2004" i="24"/>
  <c r="AK2004" i="24" s="1"/>
  <c r="AI2014" i="24"/>
  <c r="AL2014" i="24" s="1"/>
  <c r="AH2014" i="24"/>
  <c r="AK2014" i="24" s="1"/>
  <c r="AI2020" i="24"/>
  <c r="AL2020" i="24" s="1"/>
  <c r="AH2020" i="24"/>
  <c r="AK2020" i="24" s="1"/>
  <c r="AI2024" i="24"/>
  <c r="AL2024" i="24" s="1"/>
  <c r="AH2024" i="24"/>
  <c r="AK2024" i="24" s="1"/>
  <c r="AI2032" i="24"/>
  <c r="AL2032" i="24" s="1"/>
  <c r="AH2032" i="24"/>
  <c r="AK2032" i="24" s="1"/>
  <c r="AI2060" i="24"/>
  <c r="AL2060" i="24" s="1"/>
  <c r="AH2060" i="24"/>
  <c r="AK2060" i="24" s="1"/>
  <c r="AI2100" i="24"/>
  <c r="AL2100" i="24" s="1"/>
  <c r="AH2100" i="24"/>
  <c r="AK2100" i="24" s="1"/>
  <c r="AI2114" i="24"/>
  <c r="AL2114" i="24" s="1"/>
  <c r="AH2114" i="24"/>
  <c r="AK2114" i="24" s="1"/>
  <c r="AI2118" i="24"/>
  <c r="AL2118" i="24" s="1"/>
  <c r="AH2118" i="24"/>
  <c r="AK2118" i="24" s="1"/>
  <c r="AI2144" i="24"/>
  <c r="AL2144" i="24" s="1"/>
  <c r="AH2144" i="24"/>
  <c r="AK2144" i="24" s="1"/>
  <c r="AI2156" i="24"/>
  <c r="AL2156" i="24" s="1"/>
  <c r="AH2156" i="24"/>
  <c r="AK2156" i="24" s="1"/>
  <c r="AI2176" i="24"/>
  <c r="AL2176" i="24" s="1"/>
  <c r="AH2176" i="24"/>
  <c r="AK2176" i="24" s="1"/>
  <c r="AI2186" i="24"/>
  <c r="AL2186" i="24" s="1"/>
  <c r="AH2186" i="24"/>
  <c r="AK2186" i="24" s="1"/>
  <c r="AI2204" i="24"/>
  <c r="AL2204" i="24" s="1"/>
  <c r="AH2204" i="24"/>
  <c r="AK2204" i="24" s="1"/>
  <c r="AI2212" i="24"/>
  <c r="AL2212" i="24" s="1"/>
  <c r="AH2212" i="24"/>
  <c r="AK2212" i="24" s="1"/>
  <c r="AI2226" i="24"/>
  <c r="AL2226" i="24" s="1"/>
  <c r="AH2226" i="24"/>
  <c r="AK2226" i="24" s="1"/>
  <c r="AI2244" i="24"/>
  <c r="AL2244" i="24" s="1"/>
  <c r="AH2244" i="24"/>
  <c r="AK2244" i="24" s="1"/>
  <c r="AI2270" i="24"/>
  <c r="AL2270" i="24" s="1"/>
  <c r="AH2270" i="24"/>
  <c r="AK2270" i="24" s="1"/>
  <c r="AI2278" i="24"/>
  <c r="AL2278" i="24" s="1"/>
  <c r="AH2278" i="24"/>
  <c r="AK2278" i="24" s="1"/>
  <c r="AI2292" i="24"/>
  <c r="AL2292" i="24" s="1"/>
  <c r="AH2292" i="24"/>
  <c r="AK2292" i="24" s="1"/>
  <c r="AI2302" i="24"/>
  <c r="AL2302" i="24" s="1"/>
  <c r="AH2302" i="24"/>
  <c r="AK2302" i="24" s="1"/>
  <c r="AI2314" i="24"/>
  <c r="AL2314" i="24" s="1"/>
  <c r="AH2314" i="24"/>
  <c r="AK2314" i="24" s="1"/>
  <c r="AI2320" i="24"/>
  <c r="AL2320" i="24" s="1"/>
  <c r="AH2320" i="24"/>
  <c r="AK2320" i="24" s="1"/>
  <c r="AI2326" i="24"/>
  <c r="AL2326" i="24" s="1"/>
  <c r="AH2326" i="24"/>
  <c r="AK2326" i="24" s="1"/>
  <c r="AI2334" i="24"/>
  <c r="AL2334" i="24" s="1"/>
  <c r="AH2334" i="24"/>
  <c r="AK2334" i="24" s="1"/>
  <c r="AI2354" i="24"/>
  <c r="AL2354" i="24" s="1"/>
  <c r="AH2354" i="24"/>
  <c r="AK2354" i="24" s="1"/>
  <c r="AI2360" i="24"/>
  <c r="AL2360" i="24" s="1"/>
  <c r="AH2360" i="24"/>
  <c r="AK2360" i="24" s="1"/>
  <c r="AI2370" i="24"/>
  <c r="AL2370" i="24" s="1"/>
  <c r="AH2370" i="24"/>
  <c r="AK2370" i="24" s="1"/>
  <c r="AI2378" i="24"/>
  <c r="AL2378" i="24" s="1"/>
  <c r="AH2378" i="24"/>
  <c r="AK2378" i="24" s="1"/>
  <c r="AI2400" i="24"/>
  <c r="AL2400" i="24" s="1"/>
  <c r="AH2400" i="24"/>
  <c r="AK2400" i="24" s="1"/>
  <c r="AI2406" i="24"/>
  <c r="AL2406" i="24" s="1"/>
  <c r="AH2406" i="24"/>
  <c r="AK2406" i="24" s="1"/>
  <c r="AI2424" i="24"/>
  <c r="AL2424" i="24" s="1"/>
  <c r="AH2424" i="24"/>
  <c r="AK2424" i="24" s="1"/>
  <c r="AI2432" i="24"/>
  <c r="AL2432" i="24" s="1"/>
  <c r="AH2432" i="24"/>
  <c r="AK2432" i="24" s="1"/>
  <c r="AI2444" i="24"/>
  <c r="AL2444" i="24" s="1"/>
  <c r="AH2444" i="24"/>
  <c r="AK2444" i="24" s="1"/>
  <c r="AI2452" i="24"/>
  <c r="AL2452" i="24" s="1"/>
  <c r="AH2452" i="24"/>
  <c r="AK2452" i="24" s="1"/>
  <c r="AI2460" i="24"/>
  <c r="AL2460" i="24" s="1"/>
  <c r="AH2460" i="24"/>
  <c r="AK2460" i="24" s="1"/>
  <c r="AI2468" i="24"/>
  <c r="AL2468" i="24" s="1"/>
  <c r="AH2468" i="24"/>
  <c r="AK2468" i="24" s="1"/>
  <c r="AI2482" i="24"/>
  <c r="AL2482" i="24" s="1"/>
  <c r="AH2482" i="24"/>
  <c r="AK2482" i="24" s="1"/>
  <c r="AI2504" i="24"/>
  <c r="AL2504" i="24" s="1"/>
  <c r="AH2504" i="24"/>
  <c r="AK2504" i="24" s="1"/>
  <c r="AI2518" i="24"/>
  <c r="AL2518" i="24" s="1"/>
  <c r="AH2518" i="24"/>
  <c r="AK2518" i="24" s="1"/>
  <c r="AI2532" i="24"/>
  <c r="AL2532" i="24" s="1"/>
  <c r="AH2532" i="24"/>
  <c r="AK2532" i="24" s="1"/>
  <c r="AI2544" i="24"/>
  <c r="AL2544" i="24" s="1"/>
  <c r="AH2544" i="24"/>
  <c r="AK2544" i="24" s="1"/>
  <c r="AI2596" i="24"/>
  <c r="AL2596" i="24" s="1"/>
  <c r="AH2596" i="24"/>
  <c r="AK2596" i="24" s="1"/>
  <c r="AI2608" i="24"/>
  <c r="AL2608" i="24" s="1"/>
  <c r="AH2608" i="24"/>
  <c r="AK2608" i="24" s="1"/>
  <c r="AI2626" i="24"/>
  <c r="AL2626" i="24" s="1"/>
  <c r="AH2626" i="24"/>
  <c r="AK2626" i="24" s="1"/>
  <c r="AI2636" i="24"/>
  <c r="AL2636" i="24" s="1"/>
  <c r="AH2636" i="24"/>
  <c r="AK2636" i="24" s="1"/>
  <c r="AI2674" i="24"/>
  <c r="AL2674" i="24" s="1"/>
  <c r="AH2674" i="24"/>
  <c r="AK2674" i="24" s="1"/>
  <c r="AI2698" i="24"/>
  <c r="AL2698" i="24" s="1"/>
  <c r="AH2698" i="24"/>
  <c r="AK2698" i="24" s="1"/>
  <c r="AI2704" i="24"/>
  <c r="AL2704" i="24" s="1"/>
  <c r="AH2704" i="24"/>
  <c r="AK2704" i="24" s="1"/>
  <c r="AI2724" i="24"/>
  <c r="AL2724" i="24" s="1"/>
  <c r="AH2724" i="24"/>
  <c r="AK2724" i="24" s="1"/>
  <c r="AI2744" i="24"/>
  <c r="AL2744" i="24" s="1"/>
  <c r="AH2744" i="24"/>
  <c r="AK2744" i="24" s="1"/>
  <c r="AI2764" i="24"/>
  <c r="AL2764" i="24" s="1"/>
  <c r="AH2764" i="24"/>
  <c r="AK2764" i="24" s="1"/>
  <c r="AI2775" i="24"/>
  <c r="AL2775" i="24" s="1"/>
  <c r="AH2775" i="24"/>
  <c r="AK2775" i="24" s="1"/>
  <c r="AI2803" i="24"/>
  <c r="AL2803" i="24" s="1"/>
  <c r="AH2803" i="24"/>
  <c r="AK2803" i="24" s="1"/>
  <c r="AI2863" i="24"/>
  <c r="AL2863" i="24" s="1"/>
  <c r="AH2863" i="24"/>
  <c r="AK2863" i="24" s="1"/>
  <c r="AI2939" i="24"/>
  <c r="AL2939" i="24" s="1"/>
  <c r="AH2939" i="24"/>
  <c r="AK2939" i="24" s="1"/>
  <c r="AI2958" i="24"/>
  <c r="AL2958" i="24" s="1"/>
  <c r="AH2958" i="24"/>
  <c r="AK2958" i="24" s="1"/>
  <c r="AI2970" i="24"/>
  <c r="AL2970" i="24" s="1"/>
  <c r="AH2970" i="24"/>
  <c r="AK2970" i="24" s="1"/>
  <c r="AI2984" i="24"/>
  <c r="AL2984" i="24" s="1"/>
  <c r="AH2984" i="24"/>
  <c r="AK2984" i="24" s="1"/>
  <c r="AI2990" i="24"/>
  <c r="AL2990" i="24" s="1"/>
  <c r="AH2990" i="24"/>
  <c r="AK2990" i="24" s="1"/>
  <c r="AI3000" i="24"/>
  <c r="AL3000" i="24" s="1"/>
  <c r="AH3000" i="24"/>
  <c r="AK3000" i="24" s="1"/>
  <c r="AI3020" i="24"/>
  <c r="AL3020" i="24" s="1"/>
  <c r="AH3020" i="24"/>
  <c r="AK3020" i="24" s="1"/>
  <c r="AI3026" i="24"/>
  <c r="AL3026" i="24" s="1"/>
  <c r="AH3026" i="24"/>
  <c r="AK3026" i="24" s="1"/>
  <c r="AI3032" i="24"/>
  <c r="AL3032" i="24" s="1"/>
  <c r="AH3032" i="24"/>
  <c r="AK3032" i="24" s="1"/>
  <c r="AI3036" i="24"/>
  <c r="AL3036" i="24" s="1"/>
  <c r="AH3036" i="24"/>
  <c r="AK3036" i="24" s="1"/>
  <c r="AI3058" i="24"/>
  <c r="AL3058" i="24" s="1"/>
  <c r="AH3058" i="24"/>
  <c r="AK3058" i="24" s="1"/>
  <c r="AI3074" i="24"/>
  <c r="AL3074" i="24" s="1"/>
  <c r="AH3074" i="24"/>
  <c r="AK3074" i="24" s="1"/>
  <c r="AI3078" i="24"/>
  <c r="AL3078" i="24" s="1"/>
  <c r="AH3078" i="24"/>
  <c r="AK3078" i="24" s="1"/>
  <c r="AI3108" i="24"/>
  <c r="AL3108" i="24" s="1"/>
  <c r="AH3108" i="24"/>
  <c r="AK3108" i="24" s="1"/>
  <c r="AI3122" i="24"/>
  <c r="AL3122" i="24" s="1"/>
  <c r="AH3122" i="24"/>
  <c r="AK3122" i="24" s="1"/>
  <c r="AI3161" i="24"/>
  <c r="AL3161" i="24" s="1"/>
  <c r="AH3161" i="24"/>
  <c r="AK3161" i="24" s="1"/>
  <c r="AI3189" i="24"/>
  <c r="AL3189" i="24" s="1"/>
  <c r="AH3189" i="24"/>
  <c r="AK3189" i="24" s="1"/>
  <c r="AI3199" i="24"/>
  <c r="AL3199" i="24" s="1"/>
  <c r="AH3199" i="24"/>
  <c r="AK3199" i="24" s="1"/>
  <c r="AI3207" i="24"/>
  <c r="AL3207" i="24" s="1"/>
  <c r="AH3207" i="24"/>
  <c r="AK3207" i="24" s="1"/>
  <c r="AI3237" i="24"/>
  <c r="AL3237" i="24" s="1"/>
  <c r="AH3237" i="24"/>
  <c r="AK3237" i="24" s="1"/>
  <c r="AI3267" i="24"/>
  <c r="AL3267" i="24" s="1"/>
  <c r="AH3267" i="24"/>
  <c r="AK3267" i="24" s="1"/>
  <c r="AI3275" i="24"/>
  <c r="AL3275" i="24" s="1"/>
  <c r="AH3275" i="24"/>
  <c r="AK3275" i="24" s="1"/>
  <c r="AI3283" i="24"/>
  <c r="AL3283" i="24" s="1"/>
  <c r="AH3283" i="24"/>
  <c r="AK3283" i="24" s="1"/>
  <c r="AI3312" i="24"/>
  <c r="AL3312" i="24" s="1"/>
  <c r="AH3312" i="24"/>
  <c r="AK3312" i="24" s="1"/>
  <c r="AI3336" i="24"/>
  <c r="AL3336" i="24" s="1"/>
  <c r="AH3336" i="24"/>
  <c r="AK3336" i="24" s="1"/>
  <c r="AI3356" i="24"/>
  <c r="AL3356" i="24" s="1"/>
  <c r="AH3356" i="24"/>
  <c r="AK3356" i="24" s="1"/>
  <c r="AI3376" i="24"/>
  <c r="AL3376" i="24" s="1"/>
  <c r="AH3376" i="24"/>
  <c r="AK3376" i="24" s="1"/>
  <c r="AI3414" i="24"/>
  <c r="AL3414" i="24" s="1"/>
  <c r="AH3414" i="24"/>
  <c r="AK3414" i="24" s="1"/>
  <c r="AI3434" i="24"/>
  <c r="AL3434" i="24" s="1"/>
  <c r="AH3434" i="24"/>
  <c r="AK3434" i="24" s="1"/>
  <c r="AI3440" i="24"/>
  <c r="AL3440" i="24" s="1"/>
  <c r="AH3440" i="24"/>
  <c r="AK3440" i="24" s="1"/>
  <c r="AI3454" i="24"/>
  <c r="AL3454" i="24" s="1"/>
  <c r="AH3454" i="24"/>
  <c r="AK3454" i="24" s="1"/>
  <c r="AI3474" i="24"/>
  <c r="AL3474" i="24" s="1"/>
  <c r="AH3474" i="24"/>
  <c r="AK3474" i="24" s="1"/>
  <c r="AI3488" i="24"/>
  <c r="AL3488" i="24" s="1"/>
  <c r="AH3488" i="24"/>
  <c r="AK3488" i="24" s="1"/>
  <c r="AI3496" i="24"/>
  <c r="AL3496" i="24" s="1"/>
  <c r="AH3496" i="24"/>
  <c r="AK3496" i="24" s="1"/>
  <c r="AI3512" i="24"/>
  <c r="AL3512" i="24" s="1"/>
  <c r="AH3512" i="24"/>
  <c r="AK3512" i="24" s="1"/>
  <c r="AI3532" i="24"/>
  <c r="AL3532" i="24" s="1"/>
  <c r="AH3532" i="24"/>
  <c r="AK3532" i="24" s="1"/>
  <c r="AI3542" i="24"/>
  <c r="AL3542" i="24" s="1"/>
  <c r="AH3542" i="24"/>
  <c r="AK3542" i="24" s="1"/>
  <c r="AI3548" i="24"/>
  <c r="AL3548" i="24" s="1"/>
  <c r="AH3548" i="24"/>
  <c r="AK3548" i="24" s="1"/>
  <c r="AI3560" i="24"/>
  <c r="AL3560" i="24" s="1"/>
  <c r="AH3560" i="24"/>
  <c r="AK3560" i="24" s="1"/>
  <c r="AI3566" i="24"/>
  <c r="AL3566" i="24" s="1"/>
  <c r="AH3566" i="24"/>
  <c r="AK3566" i="24" s="1"/>
  <c r="AI3586" i="24"/>
  <c r="AL3586" i="24" s="1"/>
  <c r="AH3586" i="24"/>
  <c r="AK3586" i="24" s="1"/>
  <c r="AI3600" i="24"/>
  <c r="AL3600" i="24" s="1"/>
  <c r="AH3600" i="24"/>
  <c r="AK3600" i="24" s="1"/>
  <c r="AI3606" i="24"/>
  <c r="AL3606" i="24" s="1"/>
  <c r="AH3606" i="24"/>
  <c r="AK3606" i="24" s="1"/>
  <c r="AI3626" i="24"/>
  <c r="AL3626" i="24" s="1"/>
  <c r="AH3626" i="24"/>
  <c r="AK3626" i="24" s="1"/>
  <c r="AI3636" i="24"/>
  <c r="AL3636" i="24" s="1"/>
  <c r="AH3636" i="24"/>
  <c r="AK3636" i="24" s="1"/>
  <c r="AI3644" i="24"/>
  <c r="AL3644" i="24" s="1"/>
  <c r="AH3644" i="24"/>
  <c r="AK3644" i="24" s="1"/>
  <c r="AI3654" i="24"/>
  <c r="AL3654" i="24" s="1"/>
  <c r="AH3654" i="24"/>
  <c r="AK3654" i="24" s="1"/>
  <c r="AI3674" i="24"/>
  <c r="AL3674" i="24" s="1"/>
  <c r="AH3674" i="24"/>
  <c r="AK3674" i="24" s="1"/>
  <c r="AI3686" i="24"/>
  <c r="AL3686" i="24" s="1"/>
  <c r="AH3686" i="24"/>
  <c r="AK3686" i="24" s="1"/>
  <c r="AI3702" i="24"/>
  <c r="AL3702" i="24" s="1"/>
  <c r="AH3702" i="24"/>
  <c r="AK3702" i="24" s="1"/>
  <c r="AI3728" i="24"/>
  <c r="AL3728" i="24" s="1"/>
  <c r="AH3728" i="24"/>
  <c r="AK3728" i="24" s="1"/>
  <c r="AI3738" i="24"/>
  <c r="AL3738" i="24" s="1"/>
  <c r="AH3738" i="24"/>
  <c r="AK3738" i="24" s="1"/>
  <c r="AI3750" i="24"/>
  <c r="AL3750" i="24" s="1"/>
  <c r="AH3750" i="24"/>
  <c r="AK3750" i="24" s="1"/>
  <c r="AI3756" i="24"/>
  <c r="AL3756" i="24" s="1"/>
  <c r="AH3756" i="24"/>
  <c r="AK3756" i="24" s="1"/>
  <c r="AI3768" i="24"/>
  <c r="AL3768" i="24" s="1"/>
  <c r="AH3768" i="24"/>
  <c r="AK3768" i="24" s="1"/>
  <c r="AI3784" i="24"/>
  <c r="AL3784" i="24" s="1"/>
  <c r="AH3784" i="24"/>
  <c r="AK3784" i="24" s="1"/>
  <c r="AI3796" i="24"/>
  <c r="AL3796" i="24" s="1"/>
  <c r="AH3796" i="24"/>
  <c r="AK3796" i="24" s="1"/>
  <c r="AI3802" i="24"/>
  <c r="AL3802" i="24" s="1"/>
  <c r="AH3802" i="24"/>
  <c r="AK3802" i="24" s="1"/>
  <c r="AI3810" i="24"/>
  <c r="AL3810" i="24" s="1"/>
  <c r="AH3810" i="24"/>
  <c r="AK3810" i="24" s="1"/>
  <c r="AI3819" i="24"/>
  <c r="AL3819" i="24" s="1"/>
  <c r="AH3819" i="24"/>
  <c r="AK3819" i="24" s="1"/>
  <c r="AI3829" i="24"/>
  <c r="AL3829" i="24" s="1"/>
  <c r="AH3829" i="24"/>
  <c r="AK3829" i="24" s="1"/>
  <c r="AI3873" i="24"/>
  <c r="AL3873" i="24" s="1"/>
  <c r="AH3873" i="24"/>
  <c r="AK3873" i="24" s="1"/>
  <c r="AI3893" i="24"/>
  <c r="AL3893" i="24" s="1"/>
  <c r="AH3893" i="24"/>
  <c r="AK3893" i="24" s="1"/>
  <c r="AI3901" i="24"/>
  <c r="AL3901" i="24" s="1"/>
  <c r="AH3901" i="24"/>
  <c r="AK3901" i="24" s="1"/>
  <c r="AI3905" i="24"/>
  <c r="AL3905" i="24" s="1"/>
  <c r="AH3905" i="24"/>
  <c r="AK3905" i="24" s="1"/>
  <c r="AI3945" i="24"/>
  <c r="AL3945" i="24" s="1"/>
  <c r="AH3945" i="24"/>
  <c r="AK3945" i="24" s="1"/>
  <c r="AI3965" i="24"/>
  <c r="AL3965" i="24" s="1"/>
  <c r="AH3965" i="24"/>
  <c r="AK3965" i="24" s="1"/>
  <c r="AI3997" i="24"/>
  <c r="AL3997" i="24" s="1"/>
  <c r="AH3997" i="24"/>
  <c r="AK3997" i="24" s="1"/>
  <c r="AI476" i="24"/>
  <c r="AL476" i="24" s="1"/>
  <c r="AH476" i="24"/>
  <c r="AK476" i="24" s="1"/>
  <c r="AI480" i="24"/>
  <c r="AL480" i="24" s="1"/>
  <c r="AH480" i="24"/>
  <c r="AK480" i="24" s="1"/>
  <c r="AI484" i="24"/>
  <c r="AL484" i="24" s="1"/>
  <c r="AH484" i="24"/>
  <c r="AK484" i="24" s="1"/>
  <c r="AI488" i="24"/>
  <c r="AL488" i="24" s="1"/>
  <c r="AH488" i="24"/>
  <c r="AK488" i="24" s="1"/>
  <c r="AI502" i="24"/>
  <c r="AL502" i="24" s="1"/>
  <c r="AH502" i="24"/>
  <c r="AK502" i="24" s="1"/>
  <c r="AI506" i="24"/>
  <c r="AL506" i="24" s="1"/>
  <c r="AH506" i="24"/>
  <c r="AK506" i="24" s="1"/>
  <c r="AI510" i="24"/>
  <c r="AL510" i="24" s="1"/>
  <c r="AH510" i="24"/>
  <c r="AK510" i="24" s="1"/>
  <c r="AI514" i="24"/>
  <c r="AL514" i="24" s="1"/>
  <c r="AH514" i="24"/>
  <c r="AK514" i="24" s="1"/>
  <c r="AI538" i="24"/>
  <c r="AL538" i="24" s="1"/>
  <c r="AH538" i="24"/>
  <c r="AK538" i="24" s="1"/>
  <c r="AI542" i="24"/>
  <c r="AL542" i="24" s="1"/>
  <c r="AH542" i="24"/>
  <c r="AK542" i="24" s="1"/>
  <c r="AI546" i="24"/>
  <c r="AL546" i="24" s="1"/>
  <c r="AH546" i="24"/>
  <c r="AK546" i="24" s="1"/>
  <c r="AI550" i="24"/>
  <c r="AL550" i="24" s="1"/>
  <c r="AH550" i="24"/>
  <c r="AK550" i="24" s="1"/>
  <c r="AI594" i="24"/>
  <c r="AL594" i="24" s="1"/>
  <c r="AH594" i="24"/>
  <c r="AK594" i="24" s="1"/>
  <c r="AI598" i="24"/>
  <c r="AL598" i="24" s="1"/>
  <c r="AH598" i="24"/>
  <c r="AK598" i="24" s="1"/>
  <c r="AI602" i="24"/>
  <c r="AL602" i="24" s="1"/>
  <c r="AH602" i="24"/>
  <c r="AK602" i="24" s="1"/>
  <c r="AI646" i="24"/>
  <c r="AL646" i="24" s="1"/>
  <c r="AH646" i="24"/>
  <c r="AK646" i="24" s="1"/>
  <c r="AI650" i="24"/>
  <c r="AL650" i="24" s="1"/>
  <c r="AH650" i="24"/>
  <c r="AK650" i="24" s="1"/>
  <c r="AI654" i="24"/>
  <c r="AL654" i="24" s="1"/>
  <c r="AH654" i="24"/>
  <c r="AK654" i="24" s="1"/>
  <c r="AI658" i="24"/>
  <c r="AL658" i="24" s="1"/>
  <c r="AH658" i="24"/>
  <c r="AK658" i="24" s="1"/>
  <c r="AI712" i="24"/>
  <c r="AL712" i="24" s="1"/>
  <c r="AH712" i="24"/>
  <c r="AK712" i="24" s="1"/>
  <c r="AI716" i="24"/>
  <c r="AL716" i="24" s="1"/>
  <c r="AH716" i="24"/>
  <c r="AK716" i="24" s="1"/>
  <c r="AI720" i="24"/>
  <c r="AL720" i="24" s="1"/>
  <c r="AH720" i="24"/>
  <c r="AK720" i="24" s="1"/>
  <c r="AI724" i="24"/>
  <c r="AL724" i="24" s="1"/>
  <c r="AH724" i="24"/>
  <c r="AK724" i="24" s="1"/>
  <c r="AI778" i="24"/>
  <c r="AL778" i="24" s="1"/>
  <c r="AH778" i="24"/>
  <c r="AK778" i="24" s="1"/>
  <c r="AI782" i="24"/>
  <c r="AL782" i="24" s="1"/>
  <c r="AH782" i="24"/>
  <c r="AK782" i="24" s="1"/>
  <c r="AI786" i="24"/>
  <c r="AL786" i="24" s="1"/>
  <c r="AH786" i="24"/>
  <c r="AK786" i="24" s="1"/>
  <c r="AI790" i="24"/>
  <c r="AL790" i="24" s="1"/>
  <c r="AH790" i="24"/>
  <c r="AK790" i="24" s="1"/>
  <c r="AI834" i="24"/>
  <c r="AL834" i="24" s="1"/>
  <c r="AH834" i="24"/>
  <c r="AK834" i="24" s="1"/>
  <c r="AI838" i="24"/>
  <c r="AL838" i="24" s="1"/>
  <c r="AH838" i="24"/>
  <c r="AK838" i="24" s="1"/>
  <c r="AI842" i="24"/>
  <c r="AL842" i="24" s="1"/>
  <c r="AH842" i="24"/>
  <c r="AK842" i="24" s="1"/>
  <c r="AI886" i="24"/>
  <c r="AL886" i="24" s="1"/>
  <c r="AH886" i="24"/>
  <c r="AK886" i="24" s="1"/>
  <c r="AI890" i="24"/>
  <c r="AL890" i="24" s="1"/>
  <c r="AH890" i="24"/>
  <c r="AK890" i="24" s="1"/>
  <c r="AI894" i="24"/>
  <c r="AL894" i="24" s="1"/>
  <c r="AH894" i="24"/>
  <c r="AK894" i="24" s="1"/>
  <c r="AI898" i="24"/>
  <c r="AL898" i="24" s="1"/>
  <c r="AH898" i="24"/>
  <c r="AK898" i="24" s="1"/>
  <c r="AI942" i="24"/>
  <c r="AL942" i="24" s="1"/>
  <c r="AH942" i="24"/>
  <c r="AK942" i="24" s="1"/>
  <c r="AI946" i="24"/>
  <c r="AL946" i="24" s="1"/>
  <c r="AH946" i="24"/>
  <c r="AK946" i="24" s="1"/>
  <c r="AI950" i="24"/>
  <c r="AL950" i="24" s="1"/>
  <c r="AH950" i="24"/>
  <c r="AK950" i="24" s="1"/>
  <c r="AI954" i="24"/>
  <c r="AL954" i="24" s="1"/>
  <c r="AH954" i="24"/>
  <c r="AK954" i="24" s="1"/>
  <c r="AI998" i="24"/>
  <c r="AL998" i="24" s="1"/>
  <c r="AH998" i="24"/>
  <c r="AK998" i="24" s="1"/>
  <c r="AI1002" i="24"/>
  <c r="AL1002" i="24" s="1"/>
  <c r="AH1002" i="24"/>
  <c r="AK1002" i="24" s="1"/>
  <c r="AI1006" i="24"/>
  <c r="AL1006" i="24" s="1"/>
  <c r="AH1006" i="24"/>
  <c r="AK1006" i="24" s="1"/>
  <c r="AI1010" i="24"/>
  <c r="AL1010" i="24" s="1"/>
  <c r="AH1010" i="24"/>
  <c r="AK1010" i="24" s="1"/>
  <c r="AI1054" i="24"/>
  <c r="AL1054" i="24" s="1"/>
  <c r="AH1054" i="24"/>
  <c r="AK1054" i="24" s="1"/>
  <c r="AI1058" i="24"/>
  <c r="AL1058" i="24" s="1"/>
  <c r="AH1058" i="24"/>
  <c r="AK1058" i="24" s="1"/>
  <c r="AI1062" i="24"/>
  <c r="AL1062" i="24" s="1"/>
  <c r="AH1062" i="24"/>
  <c r="AK1062" i="24" s="1"/>
  <c r="AI1242" i="24"/>
  <c r="AL1242" i="24" s="1"/>
  <c r="AH1242" i="24"/>
  <c r="AK1242" i="24" s="1"/>
  <c r="AI1246" i="24"/>
  <c r="AL1246" i="24" s="1"/>
  <c r="AH1246" i="24"/>
  <c r="AK1246" i="24" s="1"/>
  <c r="AI1250" i="24"/>
  <c r="AL1250" i="24" s="1"/>
  <c r="AH1250" i="24"/>
  <c r="AK1250" i="24" s="1"/>
  <c r="AI1254" i="24"/>
  <c r="AL1254" i="24" s="1"/>
  <c r="AH1254" i="24"/>
  <c r="AK1254" i="24" s="1"/>
  <c r="AI1268" i="24"/>
  <c r="AL1268" i="24" s="1"/>
  <c r="AH1268" i="24"/>
  <c r="AK1268" i="24" s="1"/>
  <c r="AI1272" i="24"/>
  <c r="AL1272" i="24" s="1"/>
  <c r="AH1272" i="24"/>
  <c r="AK1272" i="24" s="1"/>
  <c r="AI1276" i="24"/>
  <c r="AL1276" i="24" s="1"/>
  <c r="AH1276" i="24"/>
  <c r="AK1276" i="24" s="1"/>
  <c r="AI1280" i="24"/>
  <c r="AL1280" i="24" s="1"/>
  <c r="AH1280" i="24"/>
  <c r="AK1280" i="24" s="1"/>
  <c r="AI1314" i="24"/>
  <c r="AL1314" i="24" s="1"/>
  <c r="AH1314" i="24"/>
  <c r="AK1314" i="24" s="1"/>
  <c r="AI1318" i="24"/>
  <c r="AL1318" i="24" s="1"/>
  <c r="AH1318" i="24"/>
  <c r="AK1318" i="24" s="1"/>
  <c r="AI1322" i="24"/>
  <c r="AL1322" i="24" s="1"/>
  <c r="AH1322" i="24"/>
  <c r="AK1322" i="24" s="1"/>
  <c r="AI1326" i="24"/>
  <c r="AL1326" i="24" s="1"/>
  <c r="AH1326" i="24"/>
  <c r="AK1326" i="24" s="1"/>
  <c r="AI1360" i="24"/>
  <c r="AL1360" i="24" s="1"/>
  <c r="AH1360" i="24"/>
  <c r="AK1360" i="24" s="1"/>
  <c r="AI1364" i="24"/>
  <c r="AL1364" i="24" s="1"/>
  <c r="AH1364" i="24"/>
  <c r="AK1364" i="24" s="1"/>
  <c r="AI1368" i="24"/>
  <c r="AL1368" i="24" s="1"/>
  <c r="AH1368" i="24"/>
  <c r="AK1368" i="24" s="1"/>
  <c r="AI1418" i="24"/>
  <c r="AL1418" i="24" s="1"/>
  <c r="AH1418" i="24"/>
  <c r="AK1418" i="24" s="1"/>
  <c r="AI1422" i="24"/>
  <c r="AL1422" i="24" s="1"/>
  <c r="AH1422" i="24"/>
  <c r="AK1422" i="24" s="1"/>
  <c r="AI1426" i="24"/>
  <c r="AL1426" i="24" s="1"/>
  <c r="AH1426" i="24"/>
  <c r="AK1426" i="24" s="1"/>
  <c r="AI1430" i="24"/>
  <c r="AL1430" i="24" s="1"/>
  <c r="AH1430" i="24"/>
  <c r="AK1430" i="24" s="1"/>
  <c r="AI1480" i="24"/>
  <c r="AL1480" i="24" s="1"/>
  <c r="AH1480" i="24"/>
  <c r="AK1480" i="24" s="1"/>
  <c r="AI1484" i="24"/>
  <c r="AL1484" i="24" s="1"/>
  <c r="AH1484" i="24"/>
  <c r="AK1484" i="24" s="1"/>
  <c r="AI1488" i="24"/>
  <c r="AL1488" i="24" s="1"/>
  <c r="AH1488" i="24"/>
  <c r="AK1488" i="24" s="1"/>
  <c r="AI1998" i="24"/>
  <c r="AL1998" i="24" s="1"/>
  <c r="AH1998" i="24"/>
  <c r="AK1998" i="24" s="1"/>
  <c r="AI2008" i="24"/>
  <c r="AL2008" i="24" s="1"/>
  <c r="AH2008" i="24"/>
  <c r="AK2008" i="24" s="1"/>
  <c r="AI2034" i="24"/>
  <c r="AL2034" i="24" s="1"/>
  <c r="AH2034" i="24"/>
  <c r="AK2034" i="24" s="1"/>
  <c r="AI2050" i="24"/>
  <c r="AL2050" i="24" s="1"/>
  <c r="AH2050" i="24"/>
  <c r="AK2050" i="24" s="1"/>
  <c r="AI2080" i="24"/>
  <c r="AL2080" i="24" s="1"/>
  <c r="AH2080" i="24"/>
  <c r="AK2080" i="24" s="1"/>
  <c r="AI2104" i="24"/>
  <c r="AL2104" i="24" s="1"/>
  <c r="AH2104" i="24"/>
  <c r="AK2104" i="24" s="1"/>
  <c r="AI2162" i="24"/>
  <c r="AL2162" i="24" s="1"/>
  <c r="AH2162" i="24"/>
  <c r="AK2162" i="24" s="1"/>
  <c r="AI2196" i="24"/>
  <c r="AL2196" i="24" s="1"/>
  <c r="AH2196" i="24"/>
  <c r="AK2196" i="24" s="1"/>
  <c r="AI2216" i="24"/>
  <c r="AL2216" i="24" s="1"/>
  <c r="AH2216" i="24"/>
  <c r="AK2216" i="24" s="1"/>
  <c r="AI2246" i="24"/>
  <c r="AL2246" i="24" s="1"/>
  <c r="AH2246" i="24"/>
  <c r="AK2246" i="24" s="1"/>
  <c r="AI2258" i="24"/>
  <c r="AL2258" i="24" s="1"/>
  <c r="AH2258" i="24"/>
  <c r="AK2258" i="24" s="1"/>
  <c r="AI2264" i="24"/>
  <c r="AL2264" i="24" s="1"/>
  <c r="AH2264" i="24"/>
  <c r="AK2264" i="24" s="1"/>
  <c r="AI2276" i="24"/>
  <c r="AL2276" i="24" s="1"/>
  <c r="AH2276" i="24"/>
  <c r="AK2276" i="24" s="1"/>
  <c r="AI2296" i="24"/>
  <c r="AL2296" i="24" s="1"/>
  <c r="AH2296" i="24"/>
  <c r="AK2296" i="24" s="1"/>
  <c r="AI2300" i="24"/>
  <c r="AL2300" i="24" s="1"/>
  <c r="AH2300" i="24"/>
  <c r="AK2300" i="24" s="1"/>
  <c r="AI2330" i="24"/>
  <c r="AL2330" i="24" s="1"/>
  <c r="AH2330" i="24"/>
  <c r="AK2330" i="24" s="1"/>
  <c r="AI2342" i="24"/>
  <c r="AL2342" i="24" s="1"/>
  <c r="AH2342" i="24"/>
  <c r="AK2342" i="24" s="1"/>
  <c r="AI2348" i="24"/>
  <c r="AL2348" i="24" s="1"/>
  <c r="AH2348" i="24"/>
  <c r="AK2348" i="24" s="1"/>
  <c r="AI2368" i="24"/>
  <c r="AL2368" i="24" s="1"/>
  <c r="AH2368" i="24"/>
  <c r="AK2368" i="24" s="1"/>
  <c r="AI2394" i="24"/>
  <c r="AL2394" i="24" s="1"/>
  <c r="AH2394" i="24"/>
  <c r="AK2394" i="24" s="1"/>
  <c r="AI2404" i="24"/>
  <c r="AL2404" i="24" s="1"/>
  <c r="AH2404" i="24"/>
  <c r="AK2404" i="24" s="1"/>
  <c r="AI2418" i="24"/>
  <c r="AL2418" i="24" s="1"/>
  <c r="AH2418" i="24"/>
  <c r="AK2418" i="24" s="1"/>
  <c r="AI2472" i="24"/>
  <c r="AL2472" i="24" s="1"/>
  <c r="AH2472" i="24"/>
  <c r="AK2472" i="24" s="1"/>
  <c r="AI2486" i="24"/>
  <c r="AL2486" i="24" s="1"/>
  <c r="AH2486" i="24"/>
  <c r="AK2486" i="24" s="1"/>
  <c r="AI2534" i="24"/>
  <c r="AL2534" i="24" s="1"/>
  <c r="AH2534" i="24"/>
  <c r="AK2534" i="24" s="1"/>
  <c r="AI2538" i="24"/>
  <c r="AL2538" i="24" s="1"/>
  <c r="AH2538" i="24"/>
  <c r="AK2538" i="24" s="1"/>
  <c r="AI2562" i="24"/>
  <c r="AL2562" i="24" s="1"/>
  <c r="AH2562" i="24"/>
  <c r="AK2562" i="24" s="1"/>
  <c r="AI2580" i="24"/>
  <c r="AL2580" i="24" s="1"/>
  <c r="AH2580" i="24"/>
  <c r="AK2580" i="24" s="1"/>
  <c r="AI2616" i="24"/>
  <c r="AL2616" i="24" s="1"/>
  <c r="AH2616" i="24"/>
  <c r="AK2616" i="24" s="1"/>
  <c r="AI2638" i="24"/>
  <c r="AL2638" i="24" s="1"/>
  <c r="AH2638" i="24"/>
  <c r="AK2638" i="24" s="1"/>
  <c r="AI2652" i="24"/>
  <c r="AL2652" i="24" s="1"/>
  <c r="AH2652" i="24"/>
  <c r="AK2652" i="24" s="1"/>
  <c r="AI2656" i="24"/>
  <c r="AL2656" i="24" s="1"/>
  <c r="AH2656" i="24"/>
  <c r="AK2656" i="24" s="1"/>
  <c r="AI2680" i="24"/>
  <c r="AL2680" i="24" s="1"/>
  <c r="AH2680" i="24"/>
  <c r="AK2680" i="24" s="1"/>
  <c r="AI2688" i="24"/>
  <c r="AL2688" i="24" s="1"/>
  <c r="AH2688" i="24"/>
  <c r="AK2688" i="24" s="1"/>
  <c r="AI2738" i="24"/>
  <c r="AL2738" i="24" s="1"/>
  <c r="AH2738" i="24"/>
  <c r="AK2738" i="24" s="1"/>
  <c r="AI2766" i="24"/>
  <c r="AL2766" i="24" s="1"/>
  <c r="AH2766" i="24"/>
  <c r="AK2766" i="24" s="1"/>
  <c r="AI2793" i="24"/>
  <c r="AL2793" i="24" s="1"/>
  <c r="AH2793" i="24"/>
  <c r="AK2793" i="24" s="1"/>
  <c r="AI2843" i="24"/>
  <c r="AL2843" i="24" s="1"/>
  <c r="AH2843" i="24"/>
  <c r="AK2843" i="24" s="1"/>
  <c r="AI2859" i="24"/>
  <c r="AL2859" i="24" s="1"/>
  <c r="AH2859" i="24"/>
  <c r="AK2859" i="24" s="1"/>
  <c r="AI2903" i="24"/>
  <c r="AL2903" i="24" s="1"/>
  <c r="AH2903" i="24"/>
  <c r="AK2903" i="24" s="1"/>
  <c r="AI2931" i="24"/>
  <c r="AL2931" i="24" s="1"/>
  <c r="AH2931" i="24"/>
  <c r="AK2931" i="24" s="1"/>
  <c r="AI2952" i="24"/>
  <c r="AL2952" i="24" s="1"/>
  <c r="AH2952" i="24"/>
  <c r="AK2952" i="24" s="1"/>
  <c r="AI2968" i="24"/>
  <c r="AL2968" i="24" s="1"/>
  <c r="AH2968" i="24"/>
  <c r="AK2968" i="24" s="1"/>
  <c r="AI2978" i="24"/>
  <c r="AL2978" i="24" s="1"/>
  <c r="AH2978" i="24"/>
  <c r="AK2978" i="24" s="1"/>
  <c r="AI2988" i="24"/>
  <c r="AL2988" i="24" s="1"/>
  <c r="AH2988" i="24"/>
  <c r="AK2988" i="24" s="1"/>
  <c r="AI2994" i="24"/>
  <c r="AL2994" i="24" s="1"/>
  <c r="AH2994" i="24"/>
  <c r="AK2994" i="24" s="1"/>
  <c r="AI3004" i="24"/>
  <c r="AL3004" i="24" s="1"/>
  <c r="AH3004" i="24"/>
  <c r="AK3004" i="24" s="1"/>
  <c r="AI3010" i="24"/>
  <c r="AL3010" i="24" s="1"/>
  <c r="AH3010" i="24"/>
  <c r="AK3010" i="24" s="1"/>
  <c r="AI3014" i="24"/>
  <c r="AL3014" i="24" s="1"/>
  <c r="AH3014" i="24"/>
  <c r="AK3014" i="24" s="1"/>
  <c r="AI3022" i="24"/>
  <c r="AL3022" i="24" s="1"/>
  <c r="AH3022" i="24"/>
  <c r="AK3022" i="24" s="1"/>
  <c r="AI3040" i="24"/>
  <c r="AL3040" i="24" s="1"/>
  <c r="AH3040" i="24"/>
  <c r="AK3040" i="24" s="1"/>
  <c r="AI3090" i="24"/>
  <c r="AL3090" i="24" s="1"/>
  <c r="AH3090" i="24"/>
  <c r="AK3090" i="24" s="1"/>
  <c r="AI3104" i="24"/>
  <c r="AL3104" i="24" s="1"/>
  <c r="AH3104" i="24"/>
  <c r="AK3104" i="24" s="1"/>
  <c r="AI3110" i="24"/>
  <c r="AL3110" i="24" s="1"/>
  <c r="AH3110" i="24"/>
  <c r="AK3110" i="24" s="1"/>
  <c r="AI3181" i="24"/>
  <c r="AL3181" i="24" s="1"/>
  <c r="AH3181" i="24"/>
  <c r="AK3181" i="24" s="1"/>
  <c r="AI3195" i="24"/>
  <c r="AL3195" i="24" s="1"/>
  <c r="AH3195" i="24"/>
  <c r="AK3195" i="24" s="1"/>
  <c r="AI3205" i="24"/>
  <c r="AL3205" i="24" s="1"/>
  <c r="AH3205" i="24"/>
  <c r="AK3205" i="24" s="1"/>
  <c r="AI3215" i="24"/>
  <c r="AL3215" i="24" s="1"/>
  <c r="AH3215" i="24"/>
  <c r="AK3215" i="24" s="1"/>
  <c r="AI3221" i="24"/>
  <c r="AL3221" i="24" s="1"/>
  <c r="AH3221" i="24"/>
  <c r="AK3221" i="24" s="1"/>
  <c r="AI3273" i="24"/>
  <c r="AL3273" i="24" s="1"/>
  <c r="AH3273" i="24"/>
  <c r="AK3273" i="24" s="1"/>
  <c r="AI3279" i="24"/>
  <c r="AL3279" i="24" s="1"/>
  <c r="AH3279" i="24"/>
  <c r="AK3279" i="24" s="1"/>
  <c r="AI3320" i="24"/>
  <c r="AL3320" i="24" s="1"/>
  <c r="AH3320" i="24"/>
  <c r="AK3320" i="24" s="1"/>
  <c r="AI3360" i="24"/>
  <c r="AL3360" i="24" s="1"/>
  <c r="AH3360" i="24"/>
  <c r="AK3360" i="24" s="1"/>
  <c r="AI3380" i="24"/>
  <c r="AL3380" i="24" s="1"/>
  <c r="AH3380" i="24"/>
  <c r="AK3380" i="24" s="1"/>
  <c r="AI3388" i="24"/>
  <c r="AL3388" i="24" s="1"/>
  <c r="AH3388" i="24"/>
  <c r="AK3388" i="24" s="1"/>
  <c r="AI3396" i="24"/>
  <c r="AL3396" i="24" s="1"/>
  <c r="AH3396" i="24"/>
  <c r="AK3396" i="24" s="1"/>
  <c r="AI3416" i="24"/>
  <c r="AL3416" i="24" s="1"/>
  <c r="AH3416" i="24"/>
  <c r="AK3416" i="24" s="1"/>
  <c r="AI3438" i="24"/>
  <c r="AL3438" i="24" s="1"/>
  <c r="AH3438" i="24"/>
  <c r="AK3438" i="24" s="1"/>
  <c r="AI3456" i="24"/>
  <c r="AL3456" i="24" s="1"/>
  <c r="AH3456" i="24"/>
  <c r="AK3456" i="24" s="1"/>
  <c r="AI3466" i="24"/>
  <c r="AL3466" i="24" s="1"/>
  <c r="AH3466" i="24"/>
  <c r="AK3466" i="24" s="1"/>
  <c r="AI3476" i="24"/>
  <c r="AL3476" i="24" s="1"/>
  <c r="AH3476" i="24"/>
  <c r="AK3476" i="24" s="1"/>
  <c r="AI3482" i="24"/>
  <c r="AL3482" i="24" s="1"/>
  <c r="AH3482" i="24"/>
  <c r="AK3482" i="24" s="1"/>
  <c r="AI3494" i="24"/>
  <c r="AL3494" i="24" s="1"/>
  <c r="AH3494" i="24"/>
  <c r="AK3494" i="24" s="1"/>
  <c r="AI3510" i="24"/>
  <c r="AL3510" i="24" s="1"/>
  <c r="AH3510" i="24"/>
  <c r="AK3510" i="24" s="1"/>
  <c r="AI3520" i="24"/>
  <c r="AL3520" i="24" s="1"/>
  <c r="AH3520" i="24"/>
  <c r="AK3520" i="24" s="1"/>
  <c r="AI3544" i="24"/>
  <c r="AL3544" i="24" s="1"/>
  <c r="AH3544" i="24"/>
  <c r="AK3544" i="24" s="1"/>
  <c r="AI3558" i="24"/>
  <c r="AL3558" i="24" s="1"/>
  <c r="AH3558" i="24"/>
  <c r="AK3558" i="24" s="1"/>
  <c r="AI3568" i="24"/>
  <c r="AL3568" i="24" s="1"/>
  <c r="AH3568" i="24"/>
  <c r="AK3568" i="24" s="1"/>
  <c r="AI3580" i="24"/>
  <c r="AL3580" i="24" s="1"/>
  <c r="AH3580" i="24"/>
  <c r="AK3580" i="24" s="1"/>
  <c r="AI3590" i="24"/>
  <c r="AL3590" i="24" s="1"/>
  <c r="AH3590" i="24"/>
  <c r="AK3590" i="24" s="1"/>
  <c r="AI3598" i="24"/>
  <c r="AL3598" i="24" s="1"/>
  <c r="AH3598" i="24"/>
  <c r="AK3598" i="24" s="1"/>
  <c r="AI3610" i="24"/>
  <c r="AL3610" i="24" s="1"/>
  <c r="AH3610" i="24"/>
  <c r="AK3610" i="24" s="1"/>
  <c r="AI3642" i="24"/>
  <c r="AL3642" i="24" s="1"/>
  <c r="AH3642" i="24"/>
  <c r="AK3642" i="24" s="1"/>
  <c r="AI3648" i="24"/>
  <c r="AL3648" i="24" s="1"/>
  <c r="AH3648" i="24"/>
  <c r="AK3648" i="24" s="1"/>
  <c r="AI3658" i="24"/>
  <c r="AL3658" i="24" s="1"/>
  <c r="AH3658" i="24"/>
  <c r="AK3658" i="24" s="1"/>
  <c r="AI3688" i="24"/>
  <c r="AL3688" i="24" s="1"/>
  <c r="AH3688" i="24"/>
  <c r="AK3688" i="24" s="1"/>
  <c r="AI3704" i="24"/>
  <c r="AL3704" i="24" s="1"/>
  <c r="AH3704" i="24"/>
  <c r="AK3704" i="24" s="1"/>
  <c r="AI3726" i="24"/>
  <c r="AL3726" i="24" s="1"/>
  <c r="AH3726" i="24"/>
  <c r="AK3726" i="24" s="1"/>
  <c r="AI3766" i="24"/>
  <c r="AL3766" i="24" s="1"/>
  <c r="AH3766" i="24"/>
  <c r="AK3766" i="24" s="1"/>
  <c r="AI3805" i="24"/>
  <c r="AL3805" i="24" s="1"/>
  <c r="AH3805" i="24"/>
  <c r="AK3805" i="24" s="1"/>
  <c r="AI3813" i="24"/>
  <c r="AL3813" i="24" s="1"/>
  <c r="AH3813" i="24"/>
  <c r="AK3813" i="24" s="1"/>
  <c r="AI3820" i="24"/>
  <c r="AL3820" i="24" s="1"/>
  <c r="AH3820" i="24"/>
  <c r="AK3820" i="24" s="1"/>
  <c r="AI3853" i="24"/>
  <c r="AL3853" i="24" s="1"/>
  <c r="AH3853" i="24"/>
  <c r="AK3853" i="24" s="1"/>
  <c r="AI3865" i="24"/>
  <c r="AL3865" i="24" s="1"/>
  <c r="AH3865" i="24"/>
  <c r="AK3865" i="24" s="1"/>
  <c r="AI3871" i="24"/>
  <c r="AL3871" i="24" s="1"/>
  <c r="AH3871" i="24"/>
  <c r="AK3871" i="24" s="1"/>
  <c r="AI3885" i="24"/>
  <c r="AL3885" i="24" s="1"/>
  <c r="AH3885" i="24"/>
  <c r="AK3885" i="24" s="1"/>
  <c r="AI3897" i="24"/>
  <c r="AL3897" i="24" s="1"/>
  <c r="AH3897" i="24"/>
  <c r="AK3897" i="24" s="1"/>
  <c r="AI3927" i="24"/>
  <c r="AL3927" i="24" s="1"/>
  <c r="AH3927" i="24"/>
  <c r="AK3927" i="24" s="1"/>
  <c r="AI3933" i="24"/>
  <c r="AL3933" i="24" s="1"/>
  <c r="AH3933" i="24"/>
  <c r="AK3933" i="24" s="1"/>
  <c r="AI3939" i="24"/>
  <c r="AL3939" i="24" s="1"/>
  <c r="AH3939" i="24"/>
  <c r="AK3939" i="24" s="1"/>
  <c r="AI3943" i="24"/>
  <c r="AL3943" i="24" s="1"/>
  <c r="AH3943" i="24"/>
  <c r="AK3943" i="24" s="1"/>
  <c r="AI3949" i="24"/>
  <c r="AL3949" i="24" s="1"/>
  <c r="AH3949" i="24"/>
  <c r="AK3949" i="24" s="1"/>
  <c r="AI3957" i="24"/>
  <c r="AL3957" i="24" s="1"/>
  <c r="AH3957" i="24"/>
  <c r="AK3957" i="24" s="1"/>
  <c r="AI3975" i="24"/>
  <c r="AL3975" i="24" s="1"/>
  <c r="AH3975" i="24"/>
  <c r="AK3975" i="24" s="1"/>
  <c r="AI3985" i="24"/>
  <c r="AL3985" i="24" s="1"/>
  <c r="AH3985" i="24"/>
  <c r="AK3985" i="24" s="1"/>
  <c r="AJ333" i="24"/>
  <c r="AM333" i="24" s="1"/>
  <c r="AH341" i="24"/>
  <c r="AK341" i="24" s="1"/>
  <c r="AJ359" i="24"/>
  <c r="AM359" i="24" s="1"/>
  <c r="AJ381" i="24"/>
  <c r="AM381" i="24" s="1"/>
  <c r="AH389" i="24"/>
  <c r="AK389" i="24" s="1"/>
  <c r="AJ407" i="24"/>
  <c r="AM407" i="24" s="1"/>
  <c r="AH419" i="24"/>
  <c r="AK419" i="24" s="1"/>
  <c r="AH437" i="24"/>
  <c r="AK437" i="24" s="1"/>
  <c r="AJ445" i="24"/>
  <c r="AM445" i="24" s="1"/>
  <c r="AH467" i="24"/>
  <c r="AK467" i="24" s="1"/>
  <c r="AH482" i="24"/>
  <c r="AK482" i="24" s="1"/>
  <c r="AJ490" i="24"/>
  <c r="AM490" i="24" s="1"/>
  <c r="AJ504" i="24"/>
  <c r="AM504" i="24" s="1"/>
  <c r="AH536" i="24"/>
  <c r="AK536" i="24" s="1"/>
  <c r="AJ540" i="24"/>
  <c r="AM540" i="24" s="1"/>
  <c r="AH592" i="24"/>
  <c r="AK592" i="24" s="1"/>
  <c r="AJ596" i="24"/>
  <c r="AM596" i="24" s="1"/>
  <c r="AJ604" i="24"/>
  <c r="AM604" i="24" s="1"/>
  <c r="AJ652" i="24"/>
  <c r="AM652" i="24" s="1"/>
  <c r="AH714" i="24"/>
  <c r="AK714" i="24" s="1"/>
  <c r="AH776" i="24"/>
  <c r="AK776" i="24" s="1"/>
  <c r="AJ780" i="24"/>
  <c r="AM780" i="24" s="1"/>
  <c r="AH832" i="24"/>
  <c r="AK832" i="24" s="1"/>
  <c r="AJ836" i="24"/>
  <c r="AM836" i="24" s="1"/>
  <c r="AH892" i="24"/>
  <c r="AK892" i="24" s="1"/>
  <c r="AJ944" i="24"/>
  <c r="AM944" i="24" s="1"/>
  <c r="AH948" i="24"/>
  <c r="AK948" i="24" s="1"/>
  <c r="AJ996" i="24"/>
  <c r="AM996" i="24" s="1"/>
  <c r="AJ1000" i="24"/>
  <c r="AM1000" i="24" s="1"/>
  <c r="AH1004" i="24"/>
  <c r="AK1004" i="24" s="1"/>
  <c r="AJ1052" i="24"/>
  <c r="AM1052" i="24" s="1"/>
  <c r="AH1060" i="24"/>
  <c r="AK1060" i="24" s="1"/>
  <c r="AH1095" i="24"/>
  <c r="AK1095" i="24" s="1"/>
  <c r="AJ1099" i="24"/>
  <c r="AM1099" i="24" s="1"/>
  <c r="AJ1141" i="24"/>
  <c r="AM1141" i="24" s="1"/>
  <c r="AH1187" i="24"/>
  <c r="AK1187" i="24" s="1"/>
  <c r="AH1195" i="24"/>
  <c r="AK1195" i="24" s="1"/>
  <c r="AH1244" i="24"/>
  <c r="AK1244" i="24" s="1"/>
  <c r="AH1248" i="24"/>
  <c r="AK1248" i="24" s="1"/>
  <c r="AH1256" i="24"/>
  <c r="AK1256" i="24" s="1"/>
  <c r="AJ1270" i="24"/>
  <c r="AM1270" i="24" s="1"/>
  <c r="AH1312" i="24"/>
  <c r="AK1312" i="24" s="1"/>
  <c r="AH1316" i="24"/>
  <c r="AK1316" i="24" s="1"/>
  <c r="AJ1324" i="24"/>
  <c r="AM1324" i="24" s="1"/>
  <c r="AH1362" i="24"/>
  <c r="AK1362" i="24" s="1"/>
  <c r="AJ1366" i="24"/>
  <c r="AM1366" i="24" s="1"/>
  <c r="AJ1387" i="24"/>
  <c r="AM1387" i="24" s="1"/>
  <c r="AJ1391" i="24"/>
  <c r="AM1391" i="24" s="1"/>
  <c r="AH1395" i="24"/>
  <c r="AK1395" i="24" s="1"/>
  <c r="AH1420" i="24"/>
  <c r="AK1420" i="24" s="1"/>
  <c r="AJ1424" i="24"/>
  <c r="AM1424" i="24" s="1"/>
  <c r="AJ1453" i="24"/>
  <c r="AM1453" i="24" s="1"/>
  <c r="AH1457" i="24"/>
  <c r="AK1457" i="24" s="1"/>
  <c r="AH1461" i="24"/>
  <c r="AK1461" i="24" s="1"/>
  <c r="AJ1478" i="24"/>
  <c r="AM1478" i="24" s="1"/>
  <c r="AJ1537" i="24"/>
  <c r="AM1537" i="24" s="1"/>
  <c r="AJ1545" i="24"/>
  <c r="AM1545" i="24" s="1"/>
  <c r="AJ1549" i="24"/>
  <c r="AM1549" i="24" s="1"/>
  <c r="AJ1573" i="24"/>
  <c r="AM1573" i="24" s="1"/>
  <c r="AJ1605" i="24"/>
  <c r="AM1605" i="24" s="1"/>
  <c r="AJ1629" i="24"/>
  <c r="AM1629" i="24" s="1"/>
  <c r="AH1641" i="24"/>
  <c r="AK1641" i="24" s="1"/>
  <c r="AJ1645" i="24"/>
  <c r="AM1645" i="24" s="1"/>
  <c r="AH1657" i="24"/>
  <c r="AK1657" i="24" s="1"/>
  <c r="AJ1661" i="24"/>
  <c r="AM1661" i="24" s="1"/>
  <c r="AH1673" i="24"/>
  <c r="AK1673" i="24" s="1"/>
  <c r="AJ1677" i="24"/>
  <c r="AM1677" i="24" s="1"/>
  <c r="AH1689" i="24"/>
  <c r="AK1689" i="24" s="1"/>
  <c r="AJ1693" i="24"/>
  <c r="AM1693" i="24" s="1"/>
  <c r="AJ1717" i="24"/>
  <c r="AM1717" i="24" s="1"/>
  <c r="AH1725" i="24"/>
  <c r="AK1725" i="24" s="1"/>
  <c r="AH1729" i="24"/>
  <c r="AK1729" i="24" s="1"/>
  <c r="AJ1745" i="24"/>
  <c r="AM1745" i="24" s="1"/>
  <c r="AH1753" i="24"/>
  <c r="AK1753" i="24" s="1"/>
  <c r="AJ1757" i="24"/>
  <c r="AM1757" i="24" s="1"/>
  <c r="AJ1781" i="24"/>
  <c r="AM1781" i="24" s="1"/>
  <c r="AH1789" i="24"/>
  <c r="AK1789" i="24" s="1"/>
  <c r="AH1805" i="24"/>
  <c r="AK1805" i="24" s="1"/>
  <c r="AH1809" i="24"/>
  <c r="AK1809" i="24" s="1"/>
  <c r="AH1817" i="24"/>
  <c r="AK1817" i="24" s="1"/>
  <c r="AJ1825" i="24"/>
  <c r="AM1825" i="24" s="1"/>
  <c r="AH1837" i="24"/>
  <c r="AK1837" i="24" s="1"/>
  <c r="AH1841" i="24"/>
  <c r="AK1841" i="24" s="1"/>
  <c r="AH1849" i="24"/>
  <c r="AK1849" i="24" s="1"/>
  <c r="AJ1853" i="24"/>
  <c r="AM1853" i="24" s="1"/>
  <c r="AJ1893" i="24"/>
  <c r="AM1893" i="24" s="1"/>
  <c r="AH1905" i="24"/>
  <c r="AK1905" i="24" s="1"/>
  <c r="AJ1909" i="24"/>
  <c r="AM1909" i="24" s="1"/>
  <c r="AH1921" i="24"/>
  <c r="AK1921" i="24" s="1"/>
  <c r="AH1929" i="24"/>
  <c r="AK1929" i="24" s="1"/>
  <c r="AH1933" i="24"/>
  <c r="AK1933" i="24" s="1"/>
  <c r="AJ1937" i="24"/>
  <c r="AM1937" i="24" s="1"/>
  <c r="AH1945" i="24"/>
  <c r="AK1945" i="24" s="1"/>
  <c r="AH1949" i="24"/>
  <c r="AK1949" i="24" s="1"/>
  <c r="AJ1989" i="24"/>
  <c r="AM1989" i="24" s="1"/>
  <c r="AH2001" i="24"/>
  <c r="AK2001" i="24" s="1"/>
  <c r="AJ2009" i="24"/>
  <c r="AM2009" i="24" s="1"/>
  <c r="AH2029" i="24"/>
  <c r="AK2029" i="24" s="1"/>
  <c r="AJ2045" i="24"/>
  <c r="AM2045" i="24" s="1"/>
  <c r="AH2049" i="24"/>
  <c r="AK2049" i="24" s="1"/>
  <c r="AH2057" i="24"/>
  <c r="AK2057" i="24" s="1"/>
  <c r="AH2069" i="24"/>
  <c r="AK2069" i="24" s="1"/>
  <c r="AJ2077" i="24"/>
  <c r="AM2077" i="24" s="1"/>
  <c r="AJ2101" i="24"/>
  <c r="AM2101" i="24" s="1"/>
  <c r="AH2109" i="24"/>
  <c r="AK2109" i="24" s="1"/>
  <c r="AJ2113" i="24"/>
  <c r="AM2113" i="24" s="1"/>
  <c r="AJ2121" i="24"/>
  <c r="AM2121" i="24" s="1"/>
  <c r="AJ2125" i="24"/>
  <c r="AM2125" i="24" s="1"/>
  <c r="AH2131" i="24"/>
  <c r="AK2131" i="24" s="1"/>
  <c r="AJ2153" i="24"/>
  <c r="AM2153" i="24" s="1"/>
  <c r="AH2173" i="24"/>
  <c r="AK2173" i="24" s="1"/>
  <c r="AJ2177" i="24"/>
  <c r="AM2177" i="24" s="1"/>
  <c r="AJ2185" i="24"/>
  <c r="AM2185" i="24" s="1"/>
  <c r="AJ2189" i="24"/>
  <c r="AM2189" i="24" s="1"/>
  <c r="AH2217" i="24"/>
  <c r="AK2217" i="24" s="1"/>
  <c r="AJ2221" i="24"/>
  <c r="AM2221" i="24" s="1"/>
  <c r="AH2229" i="24"/>
  <c r="AK2229" i="24" s="1"/>
  <c r="AJ2233" i="24"/>
  <c r="AM2233" i="24" s="1"/>
  <c r="AJ2257" i="24"/>
  <c r="AM2257" i="24" s="1"/>
  <c r="AH2269" i="24"/>
  <c r="AK2269" i="24" s="1"/>
  <c r="AH2281" i="24"/>
  <c r="AK2281" i="24" s="1"/>
  <c r="AH2289" i="24"/>
  <c r="AK2289" i="24" s="1"/>
  <c r="AJ2297" i="24"/>
  <c r="AM2297" i="24" s="1"/>
  <c r="AJ2301" i="24"/>
  <c r="AM2301" i="24" s="1"/>
  <c r="AJ2329" i="24"/>
  <c r="AM2329" i="24" s="1"/>
  <c r="AJ2333" i="24"/>
  <c r="AM2333" i="24" s="1"/>
  <c r="AJ2433" i="24"/>
  <c r="AM2433" i="24" s="1"/>
  <c r="AH2437" i="24"/>
  <c r="AK2437" i="24" s="1"/>
  <c r="AJ2445" i="24"/>
  <c r="AM2445" i="24" s="1"/>
  <c r="AH2449" i="24"/>
  <c r="AK2449" i="24" s="1"/>
  <c r="AH2461" i="24"/>
  <c r="AK2461" i="24" s="1"/>
  <c r="AJ2473" i="24"/>
  <c r="AM2473" i="24" s="1"/>
  <c r="AJ2497" i="24"/>
  <c r="AM2497" i="24" s="1"/>
  <c r="AH2501" i="24"/>
  <c r="AK2501" i="24" s="1"/>
  <c r="AJ2509" i="24"/>
  <c r="AM2509" i="24" s="1"/>
  <c r="AH2513" i="24"/>
  <c r="AK2513" i="24" s="1"/>
  <c r="AH2525" i="24"/>
  <c r="AK2525" i="24" s="1"/>
  <c r="AJ2537" i="24"/>
  <c r="AM2537" i="24" s="1"/>
  <c r="AJ2561" i="24"/>
  <c r="AM2561" i="24" s="1"/>
  <c r="AH2565" i="24"/>
  <c r="AK2565" i="24" s="1"/>
  <c r="AJ2577" i="24"/>
  <c r="AM2577" i="24" s="1"/>
  <c r="AH2585" i="24"/>
  <c r="AK2585" i="24" s="1"/>
  <c r="AJ2589" i="24"/>
  <c r="AM2589" i="24" s="1"/>
  <c r="AJ2609" i="24"/>
  <c r="AM2609" i="24" s="1"/>
  <c r="AJ2633" i="24"/>
  <c r="AM2633" i="24" s="1"/>
  <c r="AJ2637" i="24"/>
  <c r="AM2637" i="24" s="1"/>
  <c r="AJ2645" i="24"/>
  <c r="AM2645" i="24" s="1"/>
  <c r="AJ2657" i="24"/>
  <c r="AM2657" i="24" s="1"/>
  <c r="AH2669" i="24"/>
  <c r="AK2669" i="24" s="1"/>
  <c r="AJ2697" i="24"/>
  <c r="AM2697" i="24" s="1"/>
  <c r="AJ2701" i="24"/>
  <c r="AM2701" i="24" s="1"/>
  <c r="AH2709" i="24"/>
  <c r="AK2709" i="24" s="1"/>
  <c r="AH2733" i="24"/>
  <c r="AK2733" i="24" s="1"/>
  <c r="AH2737" i="24"/>
  <c r="AK2737" i="24" s="1"/>
  <c r="AH2745" i="24"/>
  <c r="AK2745" i="24" s="1"/>
  <c r="AJ2749" i="24"/>
  <c r="AM2749" i="24" s="1"/>
  <c r="AH2753" i="24"/>
  <c r="AK2753" i="24" s="1"/>
  <c r="AJ2765" i="24"/>
  <c r="AM2765" i="24" s="1"/>
  <c r="AH2769" i="24"/>
  <c r="AK2769" i="24" s="1"/>
  <c r="AJ2777" i="24"/>
  <c r="AM2777" i="24" s="1"/>
  <c r="AH2797" i="24"/>
  <c r="AK2797" i="24" s="1"/>
  <c r="AH2801" i="24"/>
  <c r="AK2801" i="24" s="1"/>
  <c r="AH2809" i="24"/>
  <c r="AK2809" i="24" s="1"/>
  <c r="AJ2813" i="24"/>
  <c r="AM2813" i="24" s="1"/>
  <c r="AH2817" i="24"/>
  <c r="AK2817" i="24" s="1"/>
  <c r="AJ2829" i="24"/>
  <c r="AM2829" i="24" s="1"/>
  <c r="AH2833" i="24"/>
  <c r="AK2833" i="24" s="1"/>
  <c r="AJ2841" i="24"/>
  <c r="AM2841" i="24" s="1"/>
  <c r="AH2861" i="24"/>
  <c r="AK2861" i="24" s="1"/>
  <c r="AH2865" i="24"/>
  <c r="AK2865" i="24" s="1"/>
  <c r="AH2873" i="24"/>
  <c r="AK2873" i="24" s="1"/>
  <c r="AJ2877" i="24"/>
  <c r="AM2877" i="24" s="1"/>
  <c r="AH2881" i="24"/>
  <c r="AK2881" i="24" s="1"/>
  <c r="AJ2893" i="24"/>
  <c r="AM2893" i="24" s="1"/>
  <c r="AH2897" i="24"/>
  <c r="AK2897" i="24" s="1"/>
  <c r="AH2905" i="24"/>
  <c r="AK2905" i="24" s="1"/>
  <c r="AH2909" i="24"/>
  <c r="AK2909" i="24" s="1"/>
  <c r="AH2913" i="24"/>
  <c r="AK2913" i="24" s="1"/>
  <c r="AH2921" i="24"/>
  <c r="AK2921" i="24" s="1"/>
  <c r="AH2925" i="24"/>
  <c r="AK2925" i="24" s="1"/>
  <c r="AH2929" i="24"/>
  <c r="AK2929" i="24" s="1"/>
  <c r="AH2937" i="24"/>
  <c r="AK2937" i="24" s="1"/>
  <c r="AH2941" i="24"/>
  <c r="AK2941" i="24" s="1"/>
  <c r="AH2945" i="24"/>
  <c r="AK2945" i="24" s="1"/>
  <c r="AH2953" i="24"/>
  <c r="AK2953" i="24" s="1"/>
  <c r="AH2957" i="24"/>
  <c r="AK2957" i="24" s="1"/>
  <c r="AH2961" i="24"/>
  <c r="AK2961" i="24" s="1"/>
  <c r="AH2969" i="24"/>
  <c r="AK2969" i="24" s="1"/>
  <c r="AH2973" i="24"/>
  <c r="AK2973" i="24" s="1"/>
  <c r="AH2977" i="24"/>
  <c r="AK2977" i="24" s="1"/>
  <c r="AJ3017" i="24"/>
  <c r="AM3017" i="24" s="1"/>
  <c r="AH3025" i="24"/>
  <c r="AK3025" i="24" s="1"/>
  <c r="AH3029" i="24"/>
  <c r="AK3029" i="24" s="1"/>
  <c r="AJ3037" i="24"/>
  <c r="AM3037" i="24" s="1"/>
  <c r="AJ3041" i="24"/>
  <c r="AM3041" i="24" s="1"/>
  <c r="AH3069" i="24"/>
  <c r="AK3069" i="24" s="1"/>
  <c r="AH3073" i="24"/>
  <c r="AK3073" i="24" s="1"/>
  <c r="AH3101" i="24"/>
  <c r="AK3101" i="24" s="1"/>
  <c r="AH3105" i="24"/>
  <c r="AK3105" i="24" s="1"/>
  <c r="AH3113" i="24"/>
  <c r="AK3113" i="24" s="1"/>
  <c r="AH3201" i="24"/>
  <c r="AK3201" i="24" s="1"/>
  <c r="AH3217" i="24"/>
  <c r="AK3217" i="24" s="1"/>
  <c r="AJ3225" i="24"/>
  <c r="AM3225" i="24" s="1"/>
  <c r="AH3241" i="24"/>
  <c r="AK3241" i="24" s="1"/>
  <c r="AJ3253" i="24"/>
  <c r="AM3253" i="24" s="1"/>
  <c r="AJ3297" i="24"/>
  <c r="AM3297" i="24" s="1"/>
  <c r="AH3321" i="24"/>
  <c r="AK3321" i="24" s="1"/>
  <c r="AH3349" i="24"/>
  <c r="AK3349" i="24" s="1"/>
  <c r="AH3369" i="24"/>
  <c r="AK3369" i="24" s="1"/>
  <c r="AJ3377" i="24"/>
  <c r="AM3377" i="24" s="1"/>
  <c r="AJ3433" i="24"/>
  <c r="AM3433" i="24" s="1"/>
  <c r="AH3453" i="24"/>
  <c r="AK3453" i="24" s="1"/>
  <c r="AJ3461" i="24"/>
  <c r="AM3461" i="24" s="1"/>
  <c r="AH3493" i="24"/>
  <c r="AK3493" i="24" s="1"/>
  <c r="AH3501" i="24"/>
  <c r="AK3501" i="24" s="1"/>
  <c r="AH3529" i="24"/>
  <c r="AK3529" i="24" s="1"/>
  <c r="AJ3557" i="24"/>
  <c r="AM3557" i="24" s="1"/>
  <c r="AJ3625" i="24"/>
  <c r="AM3625" i="24" s="1"/>
  <c r="AJ3633" i="24"/>
  <c r="AM3633" i="24" s="1"/>
  <c r="AH3657" i="24"/>
  <c r="AK3657" i="24" s="1"/>
  <c r="AH3665" i="24"/>
  <c r="AK3665" i="24" s="1"/>
  <c r="AH3689" i="24"/>
  <c r="AK3689" i="24" s="1"/>
  <c r="AJ3701" i="24"/>
  <c r="AM3701" i="24" s="1"/>
  <c r="AH3717" i="24"/>
  <c r="AK3717" i="24" s="1"/>
  <c r="AJ3729" i="24"/>
  <c r="AM3729" i="24" s="1"/>
  <c r="AJ3737" i="24"/>
  <c r="AM3737" i="24" s="1"/>
  <c r="AJ3777" i="24"/>
  <c r="AM3777" i="24" s="1"/>
  <c r="AJ3797" i="24"/>
  <c r="AM3797" i="24" s="1"/>
  <c r="AH3821" i="24"/>
  <c r="AK3821" i="24" s="1"/>
  <c r="AJ3861" i="24"/>
  <c r="AM3861" i="24" s="1"/>
  <c r="AJ3881" i="24"/>
  <c r="AM3881" i="24" s="1"/>
  <c r="AJ3941" i="24"/>
  <c r="AM3941" i="24" s="1"/>
  <c r="AH3953" i="24"/>
  <c r="AK3953" i="24" s="1"/>
  <c r="AH3715" i="24"/>
  <c r="AK3715" i="24" s="1"/>
  <c r="AJ3727" i="24"/>
  <c r="AM3727" i="24" s="1"/>
  <c r="AJ3739" i="24"/>
  <c r="AM3739" i="24" s="1"/>
  <c r="AJ3815" i="24"/>
  <c r="AM3815" i="24" s="1"/>
  <c r="AJ3847" i="24"/>
  <c r="AM3847" i="24" s="1"/>
  <c r="AH3863" i="24"/>
  <c r="AK3863" i="24" s="1"/>
  <c r="AJ3903" i="24"/>
  <c r="AM3903" i="24" s="1"/>
  <c r="AJ3935" i="24"/>
  <c r="AM3935" i="24" s="1"/>
  <c r="AJ3963" i="24"/>
  <c r="AM3963" i="24" s="1"/>
  <c r="AJ3979" i="24"/>
  <c r="AM3979" i="24" s="1"/>
  <c r="AJ334" i="24"/>
  <c r="AM334" i="24" s="1"/>
  <c r="AJ356" i="24"/>
  <c r="AM356" i="24" s="1"/>
  <c r="AH364" i="24"/>
  <c r="AK364" i="24" s="1"/>
  <c r="AJ368" i="24"/>
  <c r="AM368" i="24" s="1"/>
  <c r="AJ382" i="24"/>
  <c r="AM382" i="24" s="1"/>
  <c r="AH416" i="24"/>
  <c r="AK416" i="24" s="1"/>
  <c r="AJ468" i="24"/>
  <c r="AM468" i="24" s="1"/>
  <c r="AH483" i="24"/>
  <c r="AK483" i="24" s="1"/>
  <c r="AJ487" i="24"/>
  <c r="AM487" i="24" s="1"/>
  <c r="AH501" i="24"/>
  <c r="AK501" i="24" s="1"/>
  <c r="AJ509" i="24"/>
  <c r="AM509" i="24" s="1"/>
  <c r="AJ541" i="24"/>
  <c r="AM541" i="24" s="1"/>
  <c r="AH545" i="24"/>
  <c r="AK545" i="24" s="1"/>
  <c r="AJ593" i="24"/>
  <c r="AM593" i="24" s="1"/>
  <c r="AH653" i="24"/>
  <c r="AK653" i="24" s="1"/>
  <c r="AJ657" i="24"/>
  <c r="AM657" i="24" s="1"/>
  <c r="AJ781" i="24"/>
  <c r="AM781" i="24" s="1"/>
  <c r="AH785" i="24"/>
  <c r="AK785" i="24" s="1"/>
  <c r="AH893" i="24"/>
  <c r="AK893" i="24" s="1"/>
  <c r="AH941" i="24"/>
  <c r="AK941" i="24" s="1"/>
  <c r="AH1009" i="24"/>
  <c r="AK1009" i="24" s="1"/>
  <c r="AH1053" i="24"/>
  <c r="AK1053" i="24" s="1"/>
  <c r="AH1142" i="24"/>
  <c r="AK1142" i="24" s="1"/>
  <c r="AJ1146" i="24"/>
  <c r="AM1146" i="24" s="1"/>
  <c r="AJ1150" i="24"/>
  <c r="AM1150" i="24" s="1"/>
  <c r="AH1184" i="24"/>
  <c r="AK1184" i="24" s="1"/>
  <c r="AH1271" i="24"/>
  <c r="AK1271" i="24" s="1"/>
  <c r="AH1275" i="24"/>
  <c r="AK1275" i="24" s="1"/>
  <c r="AJ1317" i="24"/>
  <c r="AM1317" i="24" s="1"/>
  <c r="AH1321" i="24"/>
  <c r="AK1321" i="24" s="1"/>
  <c r="AJ1388" i="24"/>
  <c r="AM1388" i="24" s="1"/>
  <c r="AH1487" i="24"/>
  <c r="AK1487" i="24" s="1"/>
  <c r="AH1566" i="24"/>
  <c r="AK1566" i="24" s="1"/>
  <c r="AH1614" i="24"/>
  <c r="AK1614" i="24" s="1"/>
  <c r="AH1642" i="24"/>
  <c r="AK1642" i="24" s="1"/>
  <c r="AH1646" i="24"/>
  <c r="AK1646" i="24" s="1"/>
  <c r="AH1678" i="24"/>
  <c r="AK1678" i="24" s="1"/>
  <c r="AH1710" i="24"/>
  <c r="AK1710" i="24" s="1"/>
  <c r="AH1742" i="24"/>
  <c r="AK1742" i="24" s="1"/>
  <c r="AH1774" i="24"/>
  <c r="AK1774" i="24" s="1"/>
  <c r="AJ1798" i="24"/>
  <c r="AM1798" i="24" s="1"/>
  <c r="AJ1814" i="24"/>
  <c r="AM1814" i="24" s="1"/>
  <c r="AJ1866" i="24"/>
  <c r="AM1866" i="24" s="1"/>
  <c r="AH1870" i="24"/>
  <c r="AK1870" i="24" s="1"/>
  <c r="AJ1886" i="24"/>
  <c r="AM1886" i="24" s="1"/>
  <c r="AJ1918" i="24"/>
  <c r="AM1918" i="24" s="1"/>
  <c r="AJ1946" i="24"/>
  <c r="AM1946" i="24" s="1"/>
  <c r="AJ1998" i="24"/>
  <c r="AM1998" i="24" s="1"/>
  <c r="AJ2030" i="24"/>
  <c r="AM2030" i="24" s="1"/>
  <c r="AH2058" i="24"/>
  <c r="AK2058" i="24" s="1"/>
  <c r="AJ2078" i="24"/>
  <c r="AM2078" i="24" s="1"/>
  <c r="AJ2122" i="24"/>
  <c r="AM2122" i="24" s="1"/>
  <c r="AH2250" i="24"/>
  <c r="AK2250" i="24" s="1"/>
  <c r="AJ2270" i="24"/>
  <c r="AM2270" i="24" s="1"/>
  <c r="AJ2358" i="24"/>
  <c r="AM2358" i="24" s="1"/>
  <c r="AJ2374" i="24"/>
  <c r="AM2374" i="24" s="1"/>
  <c r="AJ2390" i="24"/>
  <c r="AM2390" i="24" s="1"/>
  <c r="AJ2406" i="24"/>
  <c r="AM2406" i="24" s="1"/>
  <c r="AJ2426" i="24"/>
  <c r="AM2426" i="24" s="1"/>
  <c r="AH2446" i="24"/>
  <c r="AK2446" i="24" s="1"/>
  <c r="AJ2490" i="24"/>
  <c r="AM2490" i="24" s="1"/>
  <c r="AH2510" i="24"/>
  <c r="AK2510" i="24" s="1"/>
  <c r="AJ2554" i="24"/>
  <c r="AM2554" i="24" s="1"/>
  <c r="AJ2590" i="24"/>
  <c r="AM2590" i="24" s="1"/>
  <c r="AJ2622" i="24"/>
  <c r="AM2622" i="24" s="1"/>
  <c r="AJ2654" i="24"/>
  <c r="AM2654" i="24" s="1"/>
  <c r="AJ2686" i="24"/>
  <c r="AM2686" i="24" s="1"/>
  <c r="AH2718" i="24"/>
  <c r="AK2718" i="24" s="1"/>
  <c r="AJ2734" i="24"/>
  <c r="AM2734" i="24" s="1"/>
  <c r="AJ2758" i="24"/>
  <c r="AM2758" i="24" s="1"/>
  <c r="AH2774" i="24"/>
  <c r="AK2774" i="24" s="1"/>
  <c r="AH2810" i="24"/>
  <c r="AK2810" i="24" s="1"/>
  <c r="AJ2846" i="24"/>
  <c r="AM2846" i="24" s="1"/>
  <c r="AJ2862" i="24"/>
  <c r="AM2862" i="24" s="1"/>
  <c r="AJ2886" i="24"/>
  <c r="AM2886" i="24" s="1"/>
  <c r="AH2902" i="24"/>
  <c r="AK2902" i="24" s="1"/>
  <c r="AJ2922" i="24"/>
  <c r="AM2922" i="24" s="1"/>
  <c r="AJ2942" i="24"/>
  <c r="AM2942" i="24" s="1"/>
  <c r="AH2966" i="24"/>
  <c r="AK2966" i="24" s="1"/>
  <c r="AJ2986" i="24"/>
  <c r="AM2986" i="24" s="1"/>
  <c r="AJ3014" i="24"/>
  <c r="AM3014" i="24" s="1"/>
  <c r="AJ3030" i="24"/>
  <c r="AM3030" i="24" s="1"/>
  <c r="AJ3046" i="24"/>
  <c r="AM3046" i="24" s="1"/>
  <c r="AH3066" i="24"/>
  <c r="AK3066" i="24" s="1"/>
  <c r="AJ3110" i="24"/>
  <c r="AM3110" i="24" s="1"/>
  <c r="AH3126" i="24"/>
  <c r="AK3126" i="24" s="1"/>
  <c r="AH3130" i="24"/>
  <c r="AK3130" i="24" s="1"/>
  <c r="AJ3178" i="24"/>
  <c r="AM3178" i="24" s="1"/>
  <c r="AH3194" i="24"/>
  <c r="AK3194" i="24" s="1"/>
  <c r="AH3254" i="24"/>
  <c r="AK3254" i="24" s="1"/>
  <c r="AJ3294" i="24"/>
  <c r="AM3294" i="24" s="1"/>
  <c r="AH3318" i="24"/>
  <c r="AK3318" i="24" s="1"/>
  <c r="AI2207" i="24"/>
  <c r="AL2207" i="24" s="1"/>
  <c r="AH2207" i="24"/>
  <c r="AK2207" i="24" s="1"/>
  <c r="AI2215" i="24"/>
  <c r="AL2215" i="24" s="1"/>
  <c r="AH2215" i="24"/>
  <c r="AK2215" i="24" s="1"/>
  <c r="AI2239" i="24"/>
  <c r="AL2239" i="24" s="1"/>
  <c r="AH2239" i="24"/>
  <c r="AK2239" i="24" s="1"/>
  <c r="AI2319" i="24"/>
  <c r="AL2319" i="24" s="1"/>
  <c r="AH2319" i="24"/>
  <c r="AK2319" i="24" s="1"/>
  <c r="AI2479" i="24"/>
  <c r="AL2479" i="24" s="1"/>
  <c r="AH2479" i="24"/>
  <c r="AK2479" i="24" s="1"/>
  <c r="AI2567" i="24"/>
  <c r="AL2567" i="24" s="1"/>
  <c r="AH2567" i="24"/>
  <c r="AK2567" i="24" s="1"/>
  <c r="AI2615" i="24"/>
  <c r="AL2615" i="24" s="1"/>
  <c r="AH2615" i="24"/>
  <c r="AK2615" i="24" s="1"/>
  <c r="AI2631" i="24"/>
  <c r="AL2631" i="24" s="1"/>
  <c r="AH2631" i="24"/>
  <c r="AK2631" i="24" s="1"/>
  <c r="AI2695" i="24"/>
  <c r="AL2695" i="24" s="1"/>
  <c r="AH2695" i="24"/>
  <c r="AK2695" i="24" s="1"/>
  <c r="AI2719" i="24"/>
  <c r="AL2719" i="24" s="1"/>
  <c r="AH2719" i="24"/>
  <c r="AK2719" i="24" s="1"/>
  <c r="AI2767" i="24"/>
  <c r="AL2767" i="24" s="1"/>
  <c r="AH2767" i="24"/>
  <c r="AK2767" i="24" s="1"/>
  <c r="AI2794" i="24"/>
  <c r="AL2794" i="24" s="1"/>
  <c r="AH2794" i="24"/>
  <c r="AK2794" i="24" s="1"/>
  <c r="AI2834" i="24"/>
  <c r="AL2834" i="24" s="1"/>
  <c r="AH2834" i="24"/>
  <c r="AK2834" i="24" s="1"/>
  <c r="AI2930" i="24"/>
  <c r="AL2930" i="24" s="1"/>
  <c r="AH2930" i="24"/>
  <c r="AK2930" i="24" s="1"/>
  <c r="AI2959" i="24"/>
  <c r="AL2959" i="24" s="1"/>
  <c r="AH2959" i="24"/>
  <c r="AK2959" i="24" s="1"/>
  <c r="AI3087" i="24"/>
  <c r="AL3087" i="24" s="1"/>
  <c r="AH3087" i="24"/>
  <c r="AK3087" i="24" s="1"/>
  <c r="AI3111" i="24"/>
  <c r="AL3111" i="24" s="1"/>
  <c r="AH3111" i="24"/>
  <c r="AK3111" i="24" s="1"/>
  <c r="AI3143" i="24"/>
  <c r="AL3143" i="24" s="1"/>
  <c r="AH3143" i="24"/>
  <c r="AK3143" i="24" s="1"/>
  <c r="AI3202" i="24"/>
  <c r="AL3202" i="24" s="1"/>
  <c r="AH3202" i="24"/>
  <c r="AK3202" i="24" s="1"/>
  <c r="AI3317" i="24"/>
  <c r="AL3317" i="24" s="1"/>
  <c r="AH3317" i="24"/>
  <c r="AK3317" i="24" s="1"/>
  <c r="AI3389" i="24"/>
  <c r="AL3389" i="24" s="1"/>
  <c r="AH3389" i="24"/>
  <c r="AK3389" i="24" s="1"/>
  <c r="AI3525" i="24"/>
  <c r="AL3525" i="24" s="1"/>
  <c r="AH3525" i="24"/>
  <c r="AK3525" i="24" s="1"/>
  <c r="AI3613" i="24"/>
  <c r="AL3613" i="24" s="1"/>
  <c r="AH3613" i="24"/>
  <c r="AK3613" i="24" s="1"/>
  <c r="AI3733" i="24"/>
  <c r="AL3733" i="24" s="1"/>
  <c r="AH3733" i="24"/>
  <c r="AK3733" i="24" s="1"/>
  <c r="AI3789" i="24"/>
  <c r="AL3789" i="24" s="1"/>
  <c r="AH3789" i="24"/>
  <c r="AK3789" i="24" s="1"/>
  <c r="AI3844" i="24"/>
  <c r="AL3844" i="24" s="1"/>
  <c r="AH3844" i="24"/>
  <c r="AK3844" i="24" s="1"/>
  <c r="AI3876" i="24"/>
  <c r="AL3876" i="24" s="1"/>
  <c r="AH3876" i="24"/>
  <c r="AK3876" i="24" s="1"/>
  <c r="AI3892" i="24"/>
  <c r="AL3892" i="24" s="1"/>
  <c r="AH3892" i="24"/>
  <c r="AK3892" i="24" s="1"/>
  <c r="AI3924" i="24"/>
  <c r="AL3924" i="24" s="1"/>
  <c r="AH3924" i="24"/>
  <c r="AK3924" i="24" s="1"/>
  <c r="AI3948" i="24"/>
  <c r="AL3948" i="24" s="1"/>
  <c r="AH3948" i="24"/>
  <c r="AK3948" i="24" s="1"/>
  <c r="AI3964" i="24"/>
  <c r="AL3964" i="24" s="1"/>
  <c r="AH3964" i="24"/>
  <c r="AK3964" i="24" s="1"/>
  <c r="AI3972" i="24"/>
  <c r="AL3972" i="24" s="1"/>
  <c r="AH3972" i="24"/>
  <c r="AK3972" i="24" s="1"/>
  <c r="AI3980" i="24"/>
  <c r="AL3980" i="24" s="1"/>
  <c r="AH3980" i="24"/>
  <c r="AK3980" i="24" s="1"/>
  <c r="AI3988" i="24"/>
  <c r="AL3988" i="24" s="1"/>
  <c r="AH3988" i="24"/>
  <c r="AK3988" i="24" s="1"/>
  <c r="AI3996" i="24"/>
  <c r="AL3996" i="24" s="1"/>
  <c r="AH3996" i="24"/>
  <c r="AK3996" i="24" s="1"/>
  <c r="AI2108" i="24"/>
  <c r="AL2108" i="24" s="1"/>
  <c r="AH2108" i="24"/>
  <c r="AK2108" i="24" s="1"/>
  <c r="AI2122" i="24"/>
  <c r="AL2122" i="24" s="1"/>
  <c r="AH2122" i="24"/>
  <c r="AK2122" i="24" s="1"/>
  <c r="AI2498" i="24"/>
  <c r="AL2498" i="24" s="1"/>
  <c r="AH2498" i="24"/>
  <c r="AK2498" i="24" s="1"/>
  <c r="AI2514" i="24"/>
  <c r="AL2514" i="24" s="1"/>
  <c r="AH2514" i="24"/>
  <c r="AK2514" i="24" s="1"/>
  <c r="AI2728" i="24"/>
  <c r="AL2728" i="24" s="1"/>
  <c r="AH2728" i="24"/>
  <c r="AK2728" i="24" s="1"/>
  <c r="AI2760" i="24"/>
  <c r="AL2760" i="24" s="1"/>
  <c r="AH2760" i="24"/>
  <c r="AK2760" i="24" s="1"/>
  <c r="AI2976" i="24"/>
  <c r="AL2976" i="24" s="1"/>
  <c r="AH2976" i="24"/>
  <c r="AK2976" i="24" s="1"/>
  <c r="AI3042" i="24"/>
  <c r="AL3042" i="24" s="1"/>
  <c r="AH3042" i="24"/>
  <c r="AK3042" i="24" s="1"/>
  <c r="AI3062" i="24"/>
  <c r="AL3062" i="24" s="1"/>
  <c r="AH3062" i="24"/>
  <c r="AK3062" i="24" s="1"/>
  <c r="AI3070" i="24"/>
  <c r="AL3070" i="24" s="1"/>
  <c r="AH3070" i="24"/>
  <c r="AK3070" i="24" s="1"/>
  <c r="AI3114" i="24"/>
  <c r="AL3114" i="24" s="1"/>
  <c r="AH3114" i="24"/>
  <c r="AK3114" i="24" s="1"/>
  <c r="AI3174" i="24"/>
  <c r="AL3174" i="24" s="1"/>
  <c r="AH3174" i="24"/>
  <c r="AK3174" i="24" s="1"/>
  <c r="AI3259" i="24"/>
  <c r="AL3259" i="24" s="1"/>
  <c r="AH3259" i="24"/>
  <c r="AK3259" i="24" s="1"/>
  <c r="AI3296" i="24"/>
  <c r="AL3296" i="24" s="1"/>
  <c r="AH3296" i="24"/>
  <c r="AK3296" i="24" s="1"/>
  <c r="AI3326" i="24"/>
  <c r="AL3326" i="24" s="1"/>
  <c r="AH3326" i="24"/>
  <c r="AK3326" i="24" s="1"/>
  <c r="AI3402" i="24"/>
  <c r="AL3402" i="24" s="1"/>
  <c r="AH3402" i="24"/>
  <c r="AK3402" i="24" s="1"/>
  <c r="AI3430" i="24"/>
  <c r="AL3430" i="24" s="1"/>
  <c r="AH3430" i="24"/>
  <c r="AK3430" i="24" s="1"/>
  <c r="AI3484" i="24"/>
  <c r="AL3484" i="24" s="1"/>
  <c r="AH3484" i="24"/>
  <c r="AK3484" i="24" s="1"/>
  <c r="AI3578" i="24"/>
  <c r="AL3578" i="24" s="1"/>
  <c r="AH3578" i="24"/>
  <c r="AK3578" i="24" s="1"/>
  <c r="AI3746" i="24"/>
  <c r="AL3746" i="24" s="1"/>
  <c r="AH3746" i="24"/>
  <c r="AK3746" i="24" s="1"/>
  <c r="AI3774" i="24"/>
  <c r="AL3774" i="24" s="1"/>
  <c r="AH3774" i="24"/>
  <c r="AK3774" i="24" s="1"/>
  <c r="AI3800" i="24"/>
  <c r="AL3800" i="24" s="1"/>
  <c r="AH3800" i="24"/>
  <c r="AK3800" i="24" s="1"/>
  <c r="AI3883" i="24"/>
  <c r="AL3883" i="24" s="1"/>
  <c r="AH3883" i="24"/>
  <c r="AK3883" i="24" s="1"/>
  <c r="AI339" i="24"/>
  <c r="AL339" i="24" s="1"/>
  <c r="AH339" i="24"/>
  <c r="AK339" i="24" s="1"/>
  <c r="AI369" i="24"/>
  <c r="AL369" i="24" s="1"/>
  <c r="AH369" i="24"/>
  <c r="AK369" i="24" s="1"/>
  <c r="AI395" i="24"/>
  <c r="AL395" i="24" s="1"/>
  <c r="AH395" i="24"/>
  <c r="AK395" i="24" s="1"/>
  <c r="AI431" i="24"/>
  <c r="AL431" i="24" s="1"/>
  <c r="AH431" i="24"/>
  <c r="AK431" i="24" s="1"/>
  <c r="AI461" i="24"/>
  <c r="AL461" i="24" s="1"/>
  <c r="AH461" i="24"/>
  <c r="AK461" i="24" s="1"/>
  <c r="AI1143" i="24"/>
  <c r="AL1143" i="24" s="1"/>
  <c r="AH1143" i="24"/>
  <c r="AK1143" i="24" s="1"/>
  <c r="AI1193" i="24"/>
  <c r="AL1193" i="24" s="1"/>
  <c r="AH1193" i="24"/>
  <c r="AK1193" i="24" s="1"/>
  <c r="AI1389" i="24"/>
  <c r="AL1389" i="24" s="1"/>
  <c r="AH1389" i="24"/>
  <c r="AK1389" i="24" s="1"/>
  <c r="AI1451" i="24"/>
  <c r="AL1451" i="24" s="1"/>
  <c r="AH1451" i="24"/>
  <c r="AK1451" i="24" s="1"/>
  <c r="AI1539" i="24"/>
  <c r="AL1539" i="24" s="1"/>
  <c r="AH1539" i="24"/>
  <c r="AK1539" i="24" s="1"/>
  <c r="AI2110" i="24"/>
  <c r="AL2110" i="24" s="1"/>
  <c r="AH2110" i="24"/>
  <c r="AK2110" i="24" s="1"/>
  <c r="AI2136" i="24"/>
  <c r="AL2136" i="24" s="1"/>
  <c r="AH2136" i="24"/>
  <c r="AK2136" i="24" s="1"/>
  <c r="AI2178" i="24"/>
  <c r="AL2178" i="24" s="1"/>
  <c r="AH2178" i="24"/>
  <c r="AK2178" i="24" s="1"/>
  <c r="AI2222" i="24"/>
  <c r="AL2222" i="24" s="1"/>
  <c r="AH2222" i="24"/>
  <c r="AK2222" i="24" s="1"/>
  <c r="AI2240" i="24"/>
  <c r="AL2240" i="24" s="1"/>
  <c r="AH2240" i="24"/>
  <c r="AK2240" i="24" s="1"/>
  <c r="AI2254" i="24"/>
  <c r="AL2254" i="24" s="1"/>
  <c r="AH2254" i="24"/>
  <c r="AK2254" i="24" s="1"/>
  <c r="AI2306" i="24"/>
  <c r="AL2306" i="24" s="1"/>
  <c r="AH2306" i="24"/>
  <c r="AK2306" i="24" s="1"/>
  <c r="AI2382" i="24"/>
  <c r="AL2382" i="24" s="1"/>
  <c r="AH2382" i="24"/>
  <c r="AK2382" i="24" s="1"/>
  <c r="AI3096" i="24"/>
  <c r="AL3096" i="24" s="1"/>
  <c r="AH3096" i="24"/>
  <c r="AK3096" i="24" s="1"/>
  <c r="AI3120" i="24"/>
  <c r="AL3120" i="24" s="1"/>
  <c r="AH3120" i="24"/>
  <c r="AK3120" i="24" s="1"/>
  <c r="AI3172" i="24"/>
  <c r="AL3172" i="24" s="1"/>
  <c r="AH3172" i="24"/>
  <c r="AK3172" i="24" s="1"/>
  <c r="AI3239" i="24"/>
  <c r="AL3239" i="24" s="1"/>
  <c r="AH3239" i="24"/>
  <c r="AK3239" i="24" s="1"/>
  <c r="AI3310" i="24"/>
  <c r="AL3310" i="24" s="1"/>
  <c r="AH3310" i="24"/>
  <c r="AK3310" i="24" s="1"/>
  <c r="AI3328" i="24"/>
  <c r="AL3328" i="24" s="1"/>
  <c r="AH3328" i="24"/>
  <c r="AK3328" i="24" s="1"/>
  <c r="AI3346" i="24"/>
  <c r="AL3346" i="24" s="1"/>
  <c r="AH3346" i="24"/>
  <c r="AK3346" i="24" s="1"/>
  <c r="AI3368" i="24"/>
  <c r="AL3368" i="24" s="1"/>
  <c r="AH3368" i="24"/>
  <c r="AK3368" i="24" s="1"/>
  <c r="AI3616" i="24"/>
  <c r="AL3616" i="24" s="1"/>
  <c r="AH3616" i="24"/>
  <c r="AK3616" i="24" s="1"/>
  <c r="AI3634" i="24"/>
  <c r="AL3634" i="24" s="1"/>
  <c r="AH3634" i="24"/>
  <c r="AK3634" i="24" s="1"/>
  <c r="AI3676" i="24"/>
  <c r="AL3676" i="24" s="1"/>
  <c r="AH3676" i="24"/>
  <c r="AK3676" i="24" s="1"/>
  <c r="AI3740" i="24"/>
  <c r="AL3740" i="24" s="1"/>
  <c r="AH3740" i="24"/>
  <c r="AK3740" i="24" s="1"/>
  <c r="AI3788" i="24"/>
  <c r="AL3788" i="24" s="1"/>
  <c r="AH3788" i="24"/>
  <c r="AK3788" i="24" s="1"/>
  <c r="AI3823" i="24"/>
  <c r="AL3823" i="24" s="1"/>
  <c r="AH3823" i="24"/>
  <c r="AK3823" i="24" s="1"/>
  <c r="AI3841" i="24"/>
  <c r="AL3841" i="24" s="1"/>
  <c r="AH3841" i="24"/>
  <c r="AK3841" i="24" s="1"/>
  <c r="AI3891" i="24"/>
  <c r="AL3891" i="24" s="1"/>
  <c r="AH3891" i="24"/>
  <c r="AK3891" i="24" s="1"/>
  <c r="AI3989" i="24"/>
  <c r="AL3989" i="24" s="1"/>
  <c r="AH3989" i="24"/>
  <c r="AK3989" i="24" s="1"/>
  <c r="AH490" i="24"/>
  <c r="AK490" i="24" s="1"/>
  <c r="AH508" i="24"/>
  <c r="AK508" i="24" s="1"/>
  <c r="AJ548" i="24"/>
  <c r="AM548" i="24" s="1"/>
  <c r="AJ600" i="24"/>
  <c r="AM600" i="24" s="1"/>
  <c r="AJ656" i="24"/>
  <c r="AM656" i="24" s="1"/>
  <c r="AJ718" i="24"/>
  <c r="AM718" i="24" s="1"/>
  <c r="AH722" i="24"/>
  <c r="AK722" i="24" s="1"/>
  <c r="AH784" i="24"/>
  <c r="AK784" i="24" s="1"/>
  <c r="AJ788" i="24"/>
  <c r="AM788" i="24" s="1"/>
  <c r="AJ948" i="24"/>
  <c r="AM948" i="24" s="1"/>
  <c r="AJ1004" i="24"/>
  <c r="AM1004" i="24" s="1"/>
  <c r="AH1052" i="24"/>
  <c r="AK1052" i="24" s="1"/>
  <c r="AH1320" i="24"/>
  <c r="AK1320" i="24" s="1"/>
  <c r="AJ1370" i="24"/>
  <c r="AM1370" i="24" s="1"/>
  <c r="AH1428" i="24"/>
  <c r="AK1428" i="24" s="1"/>
  <c r="AJ1486" i="24"/>
  <c r="AM1486" i="24" s="1"/>
  <c r="AJ2857" i="24"/>
  <c r="AM2857" i="24" s="1"/>
  <c r="AJ3453" i="24"/>
  <c r="AM3453" i="24" s="1"/>
  <c r="AJ3709" i="24"/>
  <c r="AM3709" i="24" s="1"/>
  <c r="AI1560" i="24"/>
  <c r="AL1560" i="24" s="1"/>
  <c r="AH1560" i="24"/>
  <c r="AK1560" i="24" s="1"/>
  <c r="AI1568" i="24"/>
  <c r="AL1568" i="24" s="1"/>
  <c r="AH1568" i="24"/>
  <c r="AK1568" i="24" s="1"/>
  <c r="AI1572" i="24"/>
  <c r="AL1572" i="24" s="1"/>
  <c r="AH1572" i="24"/>
  <c r="AK1572" i="24" s="1"/>
  <c r="AI1576" i="24"/>
  <c r="AL1576" i="24" s="1"/>
  <c r="AH1576" i="24"/>
  <c r="AK1576" i="24" s="1"/>
  <c r="AI1584" i="24"/>
  <c r="AL1584" i="24" s="1"/>
  <c r="AH1584" i="24"/>
  <c r="AK1584" i="24" s="1"/>
  <c r="AI1588" i="24"/>
  <c r="AL1588" i="24" s="1"/>
  <c r="AH1588" i="24"/>
  <c r="AK1588" i="24" s="1"/>
  <c r="AI1592" i="24"/>
  <c r="AL1592" i="24" s="1"/>
  <c r="AH1592" i="24"/>
  <c r="AK1592" i="24" s="1"/>
  <c r="AI1596" i="24"/>
  <c r="AL1596" i="24" s="1"/>
  <c r="AH1596" i="24"/>
  <c r="AK1596" i="24" s="1"/>
  <c r="AI1600" i="24"/>
  <c r="AL1600" i="24" s="1"/>
  <c r="AH1600" i="24"/>
  <c r="AK1600" i="24" s="1"/>
  <c r="AI1608" i="24"/>
  <c r="AL1608" i="24" s="1"/>
  <c r="AH1608" i="24"/>
  <c r="AK1608" i="24" s="1"/>
  <c r="AI1612" i="24"/>
  <c r="AL1612" i="24" s="1"/>
  <c r="AH1612" i="24"/>
  <c r="AK1612" i="24" s="1"/>
  <c r="AI1616" i="24"/>
  <c r="AL1616" i="24" s="1"/>
  <c r="AH1616" i="24"/>
  <c r="AK1616" i="24" s="1"/>
  <c r="AI1620" i="24"/>
  <c r="AL1620" i="24" s="1"/>
  <c r="AH1620" i="24"/>
  <c r="AK1620" i="24" s="1"/>
  <c r="AI1624" i="24"/>
  <c r="AL1624" i="24" s="1"/>
  <c r="AH1624" i="24"/>
  <c r="AK1624" i="24" s="1"/>
  <c r="AI1628" i="24"/>
  <c r="AL1628" i="24" s="1"/>
  <c r="AH1628" i="24"/>
  <c r="AK1628" i="24" s="1"/>
  <c r="AI1632" i="24"/>
  <c r="AL1632" i="24" s="1"/>
  <c r="AH1632" i="24"/>
  <c r="AK1632" i="24" s="1"/>
  <c r="AI1636" i="24"/>
  <c r="AL1636" i="24" s="1"/>
  <c r="AH1636" i="24"/>
  <c r="AK1636" i="24" s="1"/>
  <c r="AI1640" i="24"/>
  <c r="AL1640" i="24" s="1"/>
  <c r="AH1640" i="24"/>
  <c r="AK1640" i="24" s="1"/>
  <c r="AI1644" i="24"/>
  <c r="AL1644" i="24" s="1"/>
  <c r="AH1644" i="24"/>
  <c r="AK1644" i="24" s="1"/>
  <c r="AI1648" i="24"/>
  <c r="AL1648" i="24" s="1"/>
  <c r="AH1648" i="24"/>
  <c r="AK1648" i="24" s="1"/>
  <c r="AI1656" i="24"/>
  <c r="AL1656" i="24" s="1"/>
  <c r="AH1656" i="24"/>
  <c r="AK1656" i="24" s="1"/>
  <c r="AI1660" i="24"/>
  <c r="AL1660" i="24" s="1"/>
  <c r="AH1660" i="24"/>
  <c r="AK1660" i="24" s="1"/>
  <c r="AI1664" i="24"/>
  <c r="AL1664" i="24" s="1"/>
  <c r="AH1664" i="24"/>
  <c r="AK1664" i="24" s="1"/>
  <c r="AI1672" i="24"/>
  <c r="AL1672" i="24" s="1"/>
  <c r="AH1672" i="24"/>
  <c r="AK1672" i="24" s="1"/>
  <c r="AI1680" i="24"/>
  <c r="AL1680" i="24" s="1"/>
  <c r="AH1680" i="24"/>
  <c r="AK1680" i="24" s="1"/>
  <c r="AI1684" i="24"/>
  <c r="AL1684" i="24" s="1"/>
  <c r="AH1684" i="24"/>
  <c r="AK1684" i="24" s="1"/>
  <c r="AI1692" i="24"/>
  <c r="AL1692" i="24" s="1"/>
  <c r="AH1692" i="24"/>
  <c r="AK1692" i="24" s="1"/>
  <c r="AI1696" i="24"/>
  <c r="AL1696" i="24" s="1"/>
  <c r="AH1696" i="24"/>
  <c r="AK1696" i="24" s="1"/>
  <c r="AI1704" i="24"/>
  <c r="AL1704" i="24" s="1"/>
  <c r="AH1704" i="24"/>
  <c r="AK1704" i="24" s="1"/>
  <c r="AI1712" i="24"/>
  <c r="AL1712" i="24" s="1"/>
  <c r="AH1712" i="24"/>
  <c r="AK1712" i="24" s="1"/>
  <c r="AI1716" i="24"/>
  <c r="AL1716" i="24" s="1"/>
  <c r="AH1716" i="24"/>
  <c r="AK1716" i="24" s="1"/>
  <c r="AI1720" i="24"/>
  <c r="AL1720" i="24" s="1"/>
  <c r="AH1720" i="24"/>
  <c r="AK1720" i="24" s="1"/>
  <c r="AI1728" i="24"/>
  <c r="AL1728" i="24" s="1"/>
  <c r="AH1728" i="24"/>
  <c r="AK1728" i="24" s="1"/>
  <c r="AI1732" i="24"/>
  <c r="AL1732" i="24" s="1"/>
  <c r="AH1732" i="24"/>
  <c r="AK1732" i="24" s="1"/>
  <c r="AI1740" i="24"/>
  <c r="AL1740" i="24" s="1"/>
  <c r="AH1740" i="24"/>
  <c r="AK1740" i="24" s="1"/>
  <c r="AI1748" i="24"/>
  <c r="AL1748" i="24" s="1"/>
  <c r="AH1748" i="24"/>
  <c r="AK1748" i="24" s="1"/>
  <c r="AI1764" i="24"/>
  <c r="AL1764" i="24" s="1"/>
  <c r="AH1764" i="24"/>
  <c r="AK1764" i="24" s="1"/>
  <c r="AI1776" i="24"/>
  <c r="AL1776" i="24" s="1"/>
  <c r="AH1776" i="24"/>
  <c r="AK1776" i="24" s="1"/>
  <c r="AI1788" i="24"/>
  <c r="AL1788" i="24" s="1"/>
  <c r="AH1788" i="24"/>
  <c r="AK1788" i="24" s="1"/>
  <c r="AI1800" i="24"/>
  <c r="AL1800" i="24" s="1"/>
  <c r="AH1800" i="24"/>
  <c r="AK1800" i="24" s="1"/>
  <c r="AI1808" i="24"/>
  <c r="AL1808" i="24" s="1"/>
  <c r="AH1808" i="24"/>
  <c r="AK1808" i="24" s="1"/>
  <c r="AI1816" i="24"/>
  <c r="AL1816" i="24" s="1"/>
  <c r="AH1816" i="24"/>
  <c r="AK1816" i="24" s="1"/>
  <c r="AI1824" i="24"/>
  <c r="AL1824" i="24" s="1"/>
  <c r="AH1824" i="24"/>
  <c r="AK1824" i="24" s="1"/>
  <c r="AI1832" i="24"/>
  <c r="AL1832" i="24" s="1"/>
  <c r="AH1832" i="24"/>
  <c r="AK1832" i="24" s="1"/>
  <c r="AI1840" i="24"/>
  <c r="AL1840" i="24" s="1"/>
  <c r="AH1840" i="24"/>
  <c r="AK1840" i="24" s="1"/>
  <c r="AI1844" i="24"/>
  <c r="AL1844" i="24" s="1"/>
  <c r="AH1844" i="24"/>
  <c r="AK1844" i="24" s="1"/>
  <c r="AI1856" i="24"/>
  <c r="AL1856" i="24" s="1"/>
  <c r="AH1856" i="24"/>
  <c r="AK1856" i="24" s="1"/>
  <c r="AI1860" i="24"/>
  <c r="AL1860" i="24" s="1"/>
  <c r="AH1860" i="24"/>
  <c r="AK1860" i="24" s="1"/>
  <c r="AI1868" i="24"/>
  <c r="AL1868" i="24" s="1"/>
  <c r="AH1868" i="24"/>
  <c r="AK1868" i="24" s="1"/>
  <c r="AI1876" i="24"/>
  <c r="AL1876" i="24" s="1"/>
  <c r="AH1876" i="24"/>
  <c r="AK1876" i="24" s="1"/>
  <c r="AI1880" i="24"/>
  <c r="AL1880" i="24" s="1"/>
  <c r="AH1880" i="24"/>
  <c r="AK1880" i="24" s="1"/>
  <c r="AI1888" i="24"/>
  <c r="AL1888" i="24" s="1"/>
  <c r="AH1888" i="24"/>
  <c r="AK1888" i="24" s="1"/>
  <c r="AI1896" i="24"/>
  <c r="AL1896" i="24" s="1"/>
  <c r="AH1896" i="24"/>
  <c r="AK1896" i="24" s="1"/>
  <c r="AI1900" i="24"/>
  <c r="AL1900" i="24" s="1"/>
  <c r="AH1900" i="24"/>
  <c r="AK1900" i="24" s="1"/>
  <c r="AI1908" i="24"/>
  <c r="AL1908" i="24" s="1"/>
  <c r="AH1908" i="24"/>
  <c r="AK1908" i="24" s="1"/>
  <c r="AI1916" i="24"/>
  <c r="AL1916" i="24" s="1"/>
  <c r="AH1916" i="24"/>
  <c r="AK1916" i="24" s="1"/>
  <c r="AI1924" i="24"/>
  <c r="AL1924" i="24" s="1"/>
  <c r="AH1924" i="24"/>
  <c r="AK1924" i="24" s="1"/>
  <c r="AI1932" i="24"/>
  <c r="AL1932" i="24" s="1"/>
  <c r="AH1932" i="24"/>
  <c r="AK1932" i="24" s="1"/>
  <c r="AI1936" i="24"/>
  <c r="AL1936" i="24" s="1"/>
  <c r="AH1936" i="24"/>
  <c r="AK1936" i="24" s="1"/>
  <c r="AI1944" i="24"/>
  <c r="AL1944" i="24" s="1"/>
  <c r="AH1944" i="24"/>
  <c r="AK1944" i="24" s="1"/>
  <c r="AI1948" i="24"/>
  <c r="AL1948" i="24" s="1"/>
  <c r="AH1948" i="24"/>
  <c r="AK1948" i="24" s="1"/>
  <c r="AI1956" i="24"/>
  <c r="AL1956" i="24" s="1"/>
  <c r="AH1956" i="24"/>
  <c r="AK1956" i="24" s="1"/>
  <c r="AI1960" i="24"/>
  <c r="AL1960" i="24" s="1"/>
  <c r="AH1960" i="24"/>
  <c r="AK1960" i="24" s="1"/>
  <c r="AI1968" i="24"/>
  <c r="AL1968" i="24" s="1"/>
  <c r="AH1968" i="24"/>
  <c r="AK1968" i="24" s="1"/>
  <c r="AI1972" i="24"/>
  <c r="AL1972" i="24" s="1"/>
  <c r="AH1972" i="24"/>
  <c r="AK1972" i="24" s="1"/>
  <c r="AI1980" i="24"/>
  <c r="AL1980" i="24" s="1"/>
  <c r="AH1980" i="24"/>
  <c r="AK1980" i="24" s="1"/>
  <c r="AI1984" i="24"/>
  <c r="AL1984" i="24" s="1"/>
  <c r="AH1984" i="24"/>
  <c r="AK1984" i="24" s="1"/>
  <c r="AI1989" i="24"/>
  <c r="AL1989" i="24" s="1"/>
  <c r="AH1989" i="24"/>
  <c r="AK1989" i="24" s="1"/>
  <c r="AI2149" i="24"/>
  <c r="AL2149" i="24" s="1"/>
  <c r="AH2149" i="24"/>
  <c r="AK2149" i="24" s="1"/>
  <c r="AI2165" i="24"/>
  <c r="AL2165" i="24" s="1"/>
  <c r="AH2165" i="24"/>
  <c r="AK2165" i="24" s="1"/>
  <c r="AI2325" i="24"/>
  <c r="AL2325" i="24" s="1"/>
  <c r="AH2325" i="24"/>
  <c r="AK2325" i="24" s="1"/>
  <c r="AI2341" i="24"/>
  <c r="AL2341" i="24" s="1"/>
  <c r="AH2341" i="24"/>
  <c r="AK2341" i="24" s="1"/>
  <c r="AI2581" i="24"/>
  <c r="AL2581" i="24" s="1"/>
  <c r="AH2581" i="24"/>
  <c r="AK2581" i="24" s="1"/>
  <c r="AI2645" i="24"/>
  <c r="AL2645" i="24" s="1"/>
  <c r="AH2645" i="24"/>
  <c r="AK2645" i="24" s="1"/>
  <c r="AI2693" i="24"/>
  <c r="AL2693" i="24" s="1"/>
  <c r="AH2693" i="24"/>
  <c r="AK2693" i="24" s="1"/>
  <c r="AI2741" i="24"/>
  <c r="AL2741" i="24" s="1"/>
  <c r="AH2741" i="24"/>
  <c r="AK2741" i="24" s="1"/>
  <c r="AI2776" i="24"/>
  <c r="AL2776" i="24" s="1"/>
  <c r="AH2776" i="24"/>
  <c r="AK2776" i="24" s="1"/>
  <c r="AI2784" i="24"/>
  <c r="AL2784" i="24" s="1"/>
  <c r="AH2784" i="24"/>
  <c r="AK2784" i="24" s="1"/>
  <c r="AI2824" i="24"/>
  <c r="AL2824" i="24" s="1"/>
  <c r="AH2824" i="24"/>
  <c r="AK2824" i="24" s="1"/>
  <c r="AI2848" i="24"/>
  <c r="AL2848" i="24" s="1"/>
  <c r="AH2848" i="24"/>
  <c r="AK2848" i="24" s="1"/>
  <c r="AI2856" i="24"/>
  <c r="AL2856" i="24" s="1"/>
  <c r="AH2856" i="24"/>
  <c r="AK2856" i="24" s="1"/>
  <c r="AI2864" i="24"/>
  <c r="AL2864" i="24" s="1"/>
  <c r="AH2864" i="24"/>
  <c r="AK2864" i="24" s="1"/>
  <c r="AI2872" i="24"/>
  <c r="AL2872" i="24" s="1"/>
  <c r="AH2872" i="24"/>
  <c r="AK2872" i="24" s="1"/>
  <c r="AI2896" i="24"/>
  <c r="AL2896" i="24" s="1"/>
  <c r="AH2896" i="24"/>
  <c r="AK2896" i="24" s="1"/>
  <c r="AI2904" i="24"/>
  <c r="AL2904" i="24" s="1"/>
  <c r="AH2904" i="24"/>
  <c r="AK2904" i="24" s="1"/>
  <c r="AI2912" i="24"/>
  <c r="AL2912" i="24" s="1"/>
  <c r="AH2912" i="24"/>
  <c r="AK2912" i="24" s="1"/>
  <c r="AI2920" i="24"/>
  <c r="AL2920" i="24" s="1"/>
  <c r="AH2920" i="24"/>
  <c r="AK2920" i="24" s="1"/>
  <c r="AI2944" i="24"/>
  <c r="AL2944" i="24" s="1"/>
  <c r="AH2944" i="24"/>
  <c r="AK2944" i="24" s="1"/>
  <c r="AI3037" i="24"/>
  <c r="AL3037" i="24" s="1"/>
  <c r="AH3037" i="24"/>
  <c r="AK3037" i="24" s="1"/>
  <c r="AI1562" i="24"/>
  <c r="AL1562" i="24" s="1"/>
  <c r="AH1562" i="24"/>
  <c r="AK1562" i="24" s="1"/>
  <c r="AI1570" i="24"/>
  <c r="AL1570" i="24" s="1"/>
  <c r="AH1570" i="24"/>
  <c r="AK1570" i="24" s="1"/>
  <c r="AI1574" i="24"/>
  <c r="AL1574" i="24" s="1"/>
  <c r="AH1574" i="24"/>
  <c r="AK1574" i="24" s="1"/>
  <c r="AI1586" i="24"/>
  <c r="AL1586" i="24" s="1"/>
  <c r="AH1586" i="24"/>
  <c r="AK1586" i="24" s="1"/>
  <c r="AI1590" i="24"/>
  <c r="AL1590" i="24" s="1"/>
  <c r="AH1590" i="24"/>
  <c r="AK1590" i="24" s="1"/>
  <c r="AI1594" i="24"/>
  <c r="AL1594" i="24" s="1"/>
  <c r="AH1594" i="24"/>
  <c r="AK1594" i="24" s="1"/>
  <c r="AI1602" i="24"/>
  <c r="AL1602" i="24" s="1"/>
  <c r="AH1602" i="24"/>
  <c r="AK1602" i="24" s="1"/>
  <c r="AI1606" i="24"/>
  <c r="AL1606" i="24" s="1"/>
  <c r="AH1606" i="24"/>
  <c r="AK1606" i="24" s="1"/>
  <c r="AI1610" i="24"/>
  <c r="AL1610" i="24" s="1"/>
  <c r="AH1610" i="24"/>
  <c r="AK1610" i="24" s="1"/>
  <c r="AI1618" i="24"/>
  <c r="AL1618" i="24" s="1"/>
  <c r="AH1618" i="24"/>
  <c r="AK1618" i="24" s="1"/>
  <c r="AI1626" i="24"/>
  <c r="AL1626" i="24" s="1"/>
  <c r="AH1626" i="24"/>
  <c r="AK1626" i="24" s="1"/>
  <c r="AI1634" i="24"/>
  <c r="AL1634" i="24" s="1"/>
  <c r="AH1634" i="24"/>
  <c r="AK1634" i="24" s="1"/>
  <c r="AI1638" i="24"/>
  <c r="AL1638" i="24" s="1"/>
  <c r="AH1638" i="24"/>
  <c r="AK1638" i="24" s="1"/>
  <c r="AI1650" i="24"/>
  <c r="AL1650" i="24" s="1"/>
  <c r="AH1650" i="24"/>
  <c r="AK1650" i="24" s="1"/>
  <c r="AI1658" i="24"/>
  <c r="AL1658" i="24" s="1"/>
  <c r="AH1658" i="24"/>
  <c r="AK1658" i="24" s="1"/>
  <c r="AI1666" i="24"/>
  <c r="AL1666" i="24" s="1"/>
  <c r="AH1666" i="24"/>
  <c r="AK1666" i="24" s="1"/>
  <c r="AI1674" i="24"/>
  <c r="AL1674" i="24" s="1"/>
  <c r="AH1674" i="24"/>
  <c r="AK1674" i="24" s="1"/>
  <c r="AI1682" i="24"/>
  <c r="AL1682" i="24" s="1"/>
  <c r="AH1682" i="24"/>
  <c r="AK1682" i="24" s="1"/>
  <c r="AI1690" i="24"/>
  <c r="AL1690" i="24" s="1"/>
  <c r="AH1690" i="24"/>
  <c r="AK1690" i="24" s="1"/>
  <c r="AI1698" i="24"/>
  <c r="AL1698" i="24" s="1"/>
  <c r="AH1698" i="24"/>
  <c r="AK1698" i="24" s="1"/>
  <c r="AI1706" i="24"/>
  <c r="AL1706" i="24" s="1"/>
  <c r="AH1706" i="24"/>
  <c r="AK1706" i="24" s="1"/>
  <c r="AI1714" i="24"/>
  <c r="AL1714" i="24" s="1"/>
  <c r="AH1714" i="24"/>
  <c r="AK1714" i="24" s="1"/>
  <c r="AI1722" i="24"/>
  <c r="AL1722" i="24" s="1"/>
  <c r="AH1722" i="24"/>
  <c r="AK1722" i="24" s="1"/>
  <c r="AI1730" i="24"/>
  <c r="AL1730" i="24" s="1"/>
  <c r="AH1730" i="24"/>
  <c r="AK1730" i="24" s="1"/>
  <c r="AI1738" i="24"/>
  <c r="AL1738" i="24" s="1"/>
  <c r="AH1738" i="24"/>
  <c r="AK1738" i="24" s="1"/>
  <c r="AI1746" i="24"/>
  <c r="AL1746" i="24" s="1"/>
  <c r="AH1746" i="24"/>
  <c r="AK1746" i="24" s="1"/>
  <c r="AI1754" i="24"/>
  <c r="AL1754" i="24" s="1"/>
  <c r="AH1754" i="24"/>
  <c r="AK1754" i="24" s="1"/>
  <c r="AI1762" i="24"/>
  <c r="AL1762" i="24" s="1"/>
  <c r="AH1762" i="24"/>
  <c r="AK1762" i="24" s="1"/>
  <c r="AI1770" i="24"/>
  <c r="AL1770" i="24" s="1"/>
  <c r="AH1770" i="24"/>
  <c r="AK1770" i="24" s="1"/>
  <c r="AI1778" i="24"/>
  <c r="AL1778" i="24" s="1"/>
  <c r="AH1778" i="24"/>
  <c r="AK1778" i="24" s="1"/>
  <c r="AI1786" i="24"/>
  <c r="AL1786" i="24" s="1"/>
  <c r="AH1786" i="24"/>
  <c r="AK1786" i="24" s="1"/>
  <c r="AI1790" i="24"/>
  <c r="AL1790" i="24" s="1"/>
  <c r="AH1790" i="24"/>
  <c r="AK1790" i="24" s="1"/>
  <c r="AI1794" i="24"/>
  <c r="AL1794" i="24" s="1"/>
  <c r="AH1794" i="24"/>
  <c r="AK1794" i="24" s="1"/>
  <c r="AI1798" i="24"/>
  <c r="AL1798" i="24" s="1"/>
  <c r="AH1798" i="24"/>
  <c r="AK1798" i="24" s="1"/>
  <c r="AI1802" i="24"/>
  <c r="AL1802" i="24" s="1"/>
  <c r="AH1802" i="24"/>
  <c r="AK1802" i="24" s="1"/>
  <c r="AI1806" i="24"/>
  <c r="AL1806" i="24" s="1"/>
  <c r="AH1806" i="24"/>
  <c r="AK1806" i="24" s="1"/>
  <c r="AI1810" i="24"/>
  <c r="AL1810" i="24" s="1"/>
  <c r="AH1810" i="24"/>
  <c r="AK1810" i="24" s="1"/>
  <c r="AI1814" i="24"/>
  <c r="AL1814" i="24" s="1"/>
  <c r="AH1814" i="24"/>
  <c r="AK1814" i="24" s="1"/>
  <c r="AI1822" i="24"/>
  <c r="AL1822" i="24" s="1"/>
  <c r="AH1822" i="24"/>
  <c r="AK1822" i="24" s="1"/>
  <c r="AI1826" i="24"/>
  <c r="AL1826" i="24" s="1"/>
  <c r="AH1826" i="24"/>
  <c r="AK1826" i="24" s="1"/>
  <c r="AI1830" i="24"/>
  <c r="AL1830" i="24" s="1"/>
  <c r="AH1830" i="24"/>
  <c r="AK1830" i="24" s="1"/>
  <c r="AI1834" i="24"/>
  <c r="AL1834" i="24" s="1"/>
  <c r="AH1834" i="24"/>
  <c r="AK1834" i="24" s="1"/>
  <c r="AI1838" i="24"/>
  <c r="AL1838" i="24" s="1"/>
  <c r="AH1838" i="24"/>
  <c r="AK1838" i="24" s="1"/>
  <c r="AI1842" i="24"/>
  <c r="AL1842" i="24" s="1"/>
  <c r="AH1842" i="24"/>
  <c r="AK1842" i="24" s="1"/>
  <c r="AI1846" i="24"/>
  <c r="AL1846" i="24" s="1"/>
  <c r="AH1846" i="24"/>
  <c r="AK1846" i="24" s="1"/>
  <c r="AI1850" i="24"/>
  <c r="AL1850" i="24" s="1"/>
  <c r="AH1850" i="24"/>
  <c r="AK1850" i="24" s="1"/>
  <c r="AI1854" i="24"/>
  <c r="AL1854" i="24" s="1"/>
  <c r="AH1854" i="24"/>
  <c r="AK1854" i="24" s="1"/>
  <c r="AI1858" i="24"/>
  <c r="AL1858" i="24" s="1"/>
  <c r="AH1858" i="24"/>
  <c r="AK1858" i="24" s="1"/>
  <c r="AI1866" i="24"/>
  <c r="AL1866" i="24" s="1"/>
  <c r="AH1866" i="24"/>
  <c r="AK1866" i="24" s="1"/>
  <c r="AI1874" i="24"/>
  <c r="AL1874" i="24" s="1"/>
  <c r="AH1874" i="24"/>
  <c r="AK1874" i="24" s="1"/>
  <c r="AI1878" i="24"/>
  <c r="AL1878" i="24" s="1"/>
  <c r="AH1878" i="24"/>
  <c r="AK1878" i="24" s="1"/>
  <c r="AI1882" i="24"/>
  <c r="AL1882" i="24" s="1"/>
  <c r="AH1882" i="24"/>
  <c r="AK1882" i="24" s="1"/>
  <c r="AI1886" i="24"/>
  <c r="AL1886" i="24" s="1"/>
  <c r="AH1886" i="24"/>
  <c r="AK1886" i="24" s="1"/>
  <c r="AI1890" i="24"/>
  <c r="AL1890" i="24" s="1"/>
  <c r="AH1890" i="24"/>
  <c r="AK1890" i="24" s="1"/>
  <c r="AI1906" i="24"/>
  <c r="AL1906" i="24" s="1"/>
  <c r="AH1906" i="24"/>
  <c r="AK1906" i="24" s="1"/>
  <c r="AI1910" i="24"/>
  <c r="AL1910" i="24" s="1"/>
  <c r="AH1910" i="24"/>
  <c r="AK1910" i="24" s="1"/>
  <c r="AI1918" i="24"/>
  <c r="AL1918" i="24" s="1"/>
  <c r="AH1918" i="24"/>
  <c r="AK1918" i="24" s="1"/>
  <c r="AI1922" i="24"/>
  <c r="AL1922" i="24" s="1"/>
  <c r="AH1922" i="24"/>
  <c r="AK1922" i="24" s="1"/>
  <c r="AI1938" i="24"/>
  <c r="AL1938" i="24" s="1"/>
  <c r="AH1938" i="24"/>
  <c r="AK1938" i="24" s="1"/>
  <c r="AI1942" i="24"/>
  <c r="AL1942" i="24" s="1"/>
  <c r="AH1942" i="24"/>
  <c r="AK1942" i="24" s="1"/>
  <c r="AI1946" i="24"/>
  <c r="AL1946" i="24" s="1"/>
  <c r="AH1946" i="24"/>
  <c r="AK1946" i="24" s="1"/>
  <c r="AI1950" i="24"/>
  <c r="AL1950" i="24" s="1"/>
  <c r="AH1950" i="24"/>
  <c r="AK1950" i="24" s="1"/>
  <c r="AI1954" i="24"/>
  <c r="AL1954" i="24" s="1"/>
  <c r="AH1954" i="24"/>
  <c r="AK1954" i="24" s="1"/>
  <c r="AI1970" i="24"/>
  <c r="AL1970" i="24" s="1"/>
  <c r="AH1970" i="24"/>
  <c r="AK1970" i="24" s="1"/>
  <c r="AI1974" i="24"/>
  <c r="AL1974" i="24" s="1"/>
  <c r="AH1974" i="24"/>
  <c r="AK1974" i="24" s="1"/>
  <c r="AI1978" i="24"/>
  <c r="AL1978" i="24" s="1"/>
  <c r="AH1978" i="24"/>
  <c r="AK1978" i="24" s="1"/>
  <c r="AI1982" i="24"/>
  <c r="AL1982" i="24" s="1"/>
  <c r="AH1982" i="24"/>
  <c r="AK1982" i="24" s="1"/>
  <c r="AI2017" i="24"/>
  <c r="AL2017" i="24" s="1"/>
  <c r="AH2017" i="24"/>
  <c r="AK2017" i="24" s="1"/>
  <c r="AI2025" i="24"/>
  <c r="AL2025" i="24" s="1"/>
  <c r="AH2025" i="24"/>
  <c r="AK2025" i="24" s="1"/>
  <c r="AI2041" i="24"/>
  <c r="AL2041" i="24" s="1"/>
  <c r="AH2041" i="24"/>
  <c r="AK2041" i="24" s="1"/>
  <c r="AI2065" i="24"/>
  <c r="AL2065" i="24" s="1"/>
  <c r="AH2065" i="24"/>
  <c r="AK2065" i="24" s="1"/>
  <c r="AI2086" i="24"/>
  <c r="AL2086" i="24" s="1"/>
  <c r="AH2086" i="24"/>
  <c r="AK2086" i="24" s="1"/>
  <c r="AI2097" i="24"/>
  <c r="AL2097" i="24" s="1"/>
  <c r="AH2097" i="24"/>
  <c r="AK2097" i="24" s="1"/>
  <c r="AI2113" i="24"/>
  <c r="AL2113" i="24" s="1"/>
  <c r="AH2113" i="24"/>
  <c r="AK2113" i="24" s="1"/>
  <c r="AI2121" i="24"/>
  <c r="AL2121" i="24" s="1"/>
  <c r="AH2121" i="24"/>
  <c r="AK2121" i="24" s="1"/>
  <c r="AI2129" i="24"/>
  <c r="AL2129" i="24" s="1"/>
  <c r="AH2129" i="24"/>
  <c r="AK2129" i="24" s="1"/>
  <c r="AI2137" i="24"/>
  <c r="AL2137" i="24" s="1"/>
  <c r="AH2137" i="24"/>
  <c r="AK2137" i="24" s="1"/>
  <c r="AI2145" i="24"/>
  <c r="AL2145" i="24" s="1"/>
  <c r="AH2145" i="24"/>
  <c r="AK2145" i="24" s="1"/>
  <c r="AI2153" i="24"/>
  <c r="AL2153" i="24" s="1"/>
  <c r="AH2153" i="24"/>
  <c r="AK2153" i="24" s="1"/>
  <c r="AI2169" i="24"/>
  <c r="AL2169" i="24" s="1"/>
  <c r="AH2169" i="24"/>
  <c r="AK2169" i="24" s="1"/>
  <c r="AI2177" i="24"/>
  <c r="AL2177" i="24" s="1"/>
  <c r="AH2177" i="24"/>
  <c r="AK2177" i="24" s="1"/>
  <c r="AI2201" i="24"/>
  <c r="AL2201" i="24" s="1"/>
  <c r="AH2201" i="24"/>
  <c r="AK2201" i="24" s="1"/>
  <c r="AI2209" i="24"/>
  <c r="AL2209" i="24" s="1"/>
  <c r="AH2209" i="24"/>
  <c r="AK2209" i="24" s="1"/>
  <c r="AI2225" i="24"/>
  <c r="AL2225" i="24" s="1"/>
  <c r="AH2225" i="24"/>
  <c r="AK2225" i="24" s="1"/>
  <c r="AI2241" i="24"/>
  <c r="AL2241" i="24" s="1"/>
  <c r="AH2241" i="24"/>
  <c r="AK2241" i="24" s="1"/>
  <c r="AI2257" i="24"/>
  <c r="AL2257" i="24" s="1"/>
  <c r="AH2257" i="24"/>
  <c r="AK2257" i="24" s="1"/>
  <c r="AI2273" i="24"/>
  <c r="AL2273" i="24" s="1"/>
  <c r="AH2273" i="24"/>
  <c r="AK2273" i="24" s="1"/>
  <c r="AI2297" i="24"/>
  <c r="AL2297" i="24" s="1"/>
  <c r="AH2297" i="24"/>
  <c r="AK2297" i="24" s="1"/>
  <c r="AI2313" i="24"/>
  <c r="AL2313" i="24" s="1"/>
  <c r="AH2313" i="24"/>
  <c r="AK2313" i="24" s="1"/>
  <c r="AI2329" i="24"/>
  <c r="AL2329" i="24" s="1"/>
  <c r="AH2329" i="24"/>
  <c r="AK2329" i="24" s="1"/>
  <c r="AI2425" i="24"/>
  <c r="AL2425" i="24" s="1"/>
  <c r="AH2425" i="24"/>
  <c r="AK2425" i="24" s="1"/>
  <c r="AI2441" i="24"/>
  <c r="AL2441" i="24" s="1"/>
  <c r="AH2441" i="24"/>
  <c r="AK2441" i="24" s="1"/>
  <c r="AI2457" i="24"/>
  <c r="AL2457" i="24" s="1"/>
  <c r="AH2457" i="24"/>
  <c r="AK2457" i="24" s="1"/>
  <c r="AI2473" i="24"/>
  <c r="AL2473" i="24" s="1"/>
  <c r="AH2473" i="24"/>
  <c r="AK2473" i="24" s="1"/>
  <c r="AI2489" i="24"/>
  <c r="AL2489" i="24" s="1"/>
  <c r="AH2489" i="24"/>
  <c r="AK2489" i="24" s="1"/>
  <c r="AI2505" i="24"/>
  <c r="AL2505" i="24" s="1"/>
  <c r="AH2505" i="24"/>
  <c r="AK2505" i="24" s="1"/>
  <c r="AI2521" i="24"/>
  <c r="AL2521" i="24" s="1"/>
  <c r="AH2521" i="24"/>
  <c r="AK2521" i="24" s="1"/>
  <c r="AI2537" i="24"/>
  <c r="AL2537" i="24" s="1"/>
  <c r="AH2537" i="24"/>
  <c r="AK2537" i="24" s="1"/>
  <c r="AI2553" i="24"/>
  <c r="AL2553" i="24" s="1"/>
  <c r="AH2553" i="24"/>
  <c r="AK2553" i="24" s="1"/>
  <c r="AI2569" i="24"/>
  <c r="AL2569" i="24" s="1"/>
  <c r="AH2569" i="24"/>
  <c r="AK2569" i="24" s="1"/>
  <c r="AI2593" i="24"/>
  <c r="AL2593" i="24" s="1"/>
  <c r="AH2593" i="24"/>
  <c r="AK2593" i="24" s="1"/>
  <c r="AI2601" i="24"/>
  <c r="AL2601" i="24" s="1"/>
  <c r="AH2601" i="24"/>
  <c r="AK2601" i="24" s="1"/>
  <c r="AI2609" i="24"/>
  <c r="AL2609" i="24" s="1"/>
  <c r="AH2609" i="24"/>
  <c r="AK2609" i="24" s="1"/>
  <c r="AI2617" i="24"/>
  <c r="AL2617" i="24" s="1"/>
  <c r="AH2617" i="24"/>
  <c r="AK2617" i="24" s="1"/>
  <c r="AI2625" i="24"/>
  <c r="AL2625" i="24" s="1"/>
  <c r="AH2625" i="24"/>
  <c r="AK2625" i="24" s="1"/>
  <c r="AI2633" i="24"/>
  <c r="AL2633" i="24" s="1"/>
  <c r="AH2633" i="24"/>
  <c r="AK2633" i="24" s="1"/>
  <c r="AI2641" i="24"/>
  <c r="AL2641" i="24" s="1"/>
  <c r="AH2641" i="24"/>
  <c r="AK2641" i="24" s="1"/>
  <c r="AI2657" i="24"/>
  <c r="AL2657" i="24" s="1"/>
  <c r="AH2657" i="24"/>
  <c r="AK2657" i="24" s="1"/>
  <c r="AI2673" i="24"/>
  <c r="AL2673" i="24" s="1"/>
  <c r="AH2673" i="24"/>
  <c r="AK2673" i="24" s="1"/>
  <c r="AI2689" i="24"/>
  <c r="AL2689" i="24" s="1"/>
  <c r="AH2689" i="24"/>
  <c r="AK2689" i="24" s="1"/>
  <c r="AI2697" i="24"/>
  <c r="AL2697" i="24" s="1"/>
  <c r="AH2697" i="24"/>
  <c r="AK2697" i="24" s="1"/>
  <c r="AI2713" i="24"/>
  <c r="AL2713" i="24" s="1"/>
  <c r="AH2713" i="24"/>
  <c r="AK2713" i="24" s="1"/>
  <c r="AI2729" i="24"/>
  <c r="AL2729" i="24" s="1"/>
  <c r="AH2729" i="24"/>
  <c r="AK2729" i="24" s="1"/>
  <c r="AI2772" i="24"/>
  <c r="AL2772" i="24" s="1"/>
  <c r="AH2772" i="24"/>
  <c r="AK2772" i="24" s="1"/>
  <c r="AI2780" i="24"/>
  <c r="AL2780" i="24" s="1"/>
  <c r="AH2780" i="24"/>
  <c r="AK2780" i="24" s="1"/>
  <c r="AI2788" i="24"/>
  <c r="AL2788" i="24" s="1"/>
  <c r="AH2788" i="24"/>
  <c r="AK2788" i="24" s="1"/>
  <c r="AI2796" i="24"/>
  <c r="AL2796" i="24" s="1"/>
  <c r="AH2796" i="24"/>
  <c r="AK2796" i="24" s="1"/>
  <c r="AI2804" i="24"/>
  <c r="AL2804" i="24" s="1"/>
  <c r="AH2804" i="24"/>
  <c r="AK2804" i="24" s="1"/>
  <c r="AI2812" i="24"/>
  <c r="AL2812" i="24" s="1"/>
  <c r="AH2812" i="24"/>
  <c r="AK2812" i="24" s="1"/>
  <c r="AI2820" i="24"/>
  <c r="AL2820" i="24" s="1"/>
  <c r="AH2820" i="24"/>
  <c r="AK2820" i="24" s="1"/>
  <c r="AI2828" i="24"/>
  <c r="AL2828" i="24" s="1"/>
  <c r="AH2828" i="24"/>
  <c r="AK2828" i="24" s="1"/>
  <c r="AI2836" i="24"/>
  <c r="AL2836" i="24" s="1"/>
  <c r="AH2836" i="24"/>
  <c r="AK2836" i="24" s="1"/>
  <c r="AI2844" i="24"/>
  <c r="AL2844" i="24" s="1"/>
  <c r="AH2844" i="24"/>
  <c r="AK2844" i="24" s="1"/>
  <c r="AI2852" i="24"/>
  <c r="AL2852" i="24" s="1"/>
  <c r="AH2852" i="24"/>
  <c r="AK2852" i="24" s="1"/>
  <c r="AI2860" i="24"/>
  <c r="AL2860" i="24" s="1"/>
  <c r="AH2860" i="24"/>
  <c r="AK2860" i="24" s="1"/>
  <c r="AI2868" i="24"/>
  <c r="AL2868" i="24" s="1"/>
  <c r="AH2868" i="24"/>
  <c r="AK2868" i="24" s="1"/>
  <c r="AI2876" i="24"/>
  <c r="AL2876" i="24" s="1"/>
  <c r="AH2876" i="24"/>
  <c r="AK2876" i="24" s="1"/>
  <c r="AI2884" i="24"/>
  <c r="AL2884" i="24" s="1"/>
  <c r="AH2884" i="24"/>
  <c r="AK2884" i="24" s="1"/>
  <c r="AI2892" i="24"/>
  <c r="AL2892" i="24" s="1"/>
  <c r="AH2892" i="24"/>
  <c r="AK2892" i="24" s="1"/>
  <c r="AI2900" i="24"/>
  <c r="AL2900" i="24" s="1"/>
  <c r="AH2900" i="24"/>
  <c r="AK2900" i="24" s="1"/>
  <c r="AI2908" i="24"/>
  <c r="AL2908" i="24" s="1"/>
  <c r="AH2908" i="24"/>
  <c r="AK2908" i="24" s="1"/>
  <c r="AI2916" i="24"/>
  <c r="AL2916" i="24" s="1"/>
  <c r="AH2916" i="24"/>
  <c r="AK2916" i="24" s="1"/>
  <c r="AI2924" i="24"/>
  <c r="AL2924" i="24" s="1"/>
  <c r="AH2924" i="24"/>
  <c r="AK2924" i="24" s="1"/>
  <c r="AI2932" i="24"/>
  <c r="AL2932" i="24" s="1"/>
  <c r="AH2932" i="24"/>
  <c r="AK2932" i="24" s="1"/>
  <c r="AI2940" i="24"/>
  <c r="AL2940" i="24" s="1"/>
  <c r="AH2940" i="24"/>
  <c r="AK2940" i="24" s="1"/>
  <c r="AI2948" i="24"/>
  <c r="AL2948" i="24" s="1"/>
  <c r="AH2948" i="24"/>
  <c r="AK2948" i="24" s="1"/>
  <c r="AI2985" i="24"/>
  <c r="AL2985" i="24" s="1"/>
  <c r="AH2985" i="24"/>
  <c r="AK2985" i="24" s="1"/>
  <c r="AI3049" i="24"/>
  <c r="AL3049" i="24" s="1"/>
  <c r="AH3049" i="24"/>
  <c r="AK3049" i="24" s="1"/>
  <c r="AI3065" i="24"/>
  <c r="AL3065" i="24" s="1"/>
  <c r="AH3065" i="24"/>
  <c r="AK3065" i="24" s="1"/>
  <c r="AI3081" i="24"/>
  <c r="AL3081" i="24" s="1"/>
  <c r="AH3081" i="24"/>
  <c r="AK3081" i="24" s="1"/>
  <c r="AI3097" i="24"/>
  <c r="AL3097" i="24" s="1"/>
  <c r="AH3097" i="24"/>
  <c r="AK3097" i="24" s="1"/>
  <c r="AI3129" i="24"/>
  <c r="AL3129" i="24" s="1"/>
  <c r="AH3129" i="24"/>
  <c r="AK3129" i="24" s="1"/>
  <c r="AI3145" i="24"/>
  <c r="AL3145" i="24" s="1"/>
  <c r="AH3145" i="24"/>
  <c r="AK3145" i="24" s="1"/>
  <c r="AI3156" i="24"/>
  <c r="AL3156" i="24" s="1"/>
  <c r="AH3156" i="24"/>
  <c r="AK3156" i="24" s="1"/>
  <c r="AI3169" i="24"/>
  <c r="AL3169" i="24" s="1"/>
  <c r="AH3169" i="24"/>
  <c r="AK3169" i="24" s="1"/>
  <c r="AI3180" i="24"/>
  <c r="AL3180" i="24" s="1"/>
  <c r="AH3180" i="24"/>
  <c r="AK3180" i="24" s="1"/>
  <c r="AI3188" i="24"/>
  <c r="AL3188" i="24" s="1"/>
  <c r="AH3188" i="24"/>
  <c r="AK3188" i="24" s="1"/>
  <c r="AI3196" i="24"/>
  <c r="AL3196" i="24" s="1"/>
  <c r="AH3196" i="24"/>
  <c r="AK3196" i="24" s="1"/>
  <c r="AI3204" i="24"/>
  <c r="AL3204" i="24" s="1"/>
  <c r="AH3204" i="24"/>
  <c r="AK3204" i="24" s="1"/>
  <c r="AI3212" i="24"/>
  <c r="AL3212" i="24" s="1"/>
  <c r="AH3212" i="24"/>
  <c r="AK3212" i="24" s="1"/>
  <c r="AI3220" i="24"/>
  <c r="AL3220" i="24" s="1"/>
  <c r="AH3220" i="24"/>
  <c r="AK3220" i="24" s="1"/>
  <c r="AI3228" i="24"/>
  <c r="AL3228" i="24" s="1"/>
  <c r="AH3228" i="24"/>
  <c r="AK3228" i="24" s="1"/>
  <c r="AI3236" i="24"/>
  <c r="AL3236" i="24" s="1"/>
  <c r="AH3236" i="24"/>
  <c r="AK3236" i="24" s="1"/>
  <c r="AI3244" i="24"/>
  <c r="AL3244" i="24" s="1"/>
  <c r="AH3244" i="24"/>
  <c r="AK3244" i="24" s="1"/>
  <c r="AI3252" i="24"/>
  <c r="AL3252" i="24" s="1"/>
  <c r="AH3252" i="24"/>
  <c r="AK3252" i="24" s="1"/>
  <c r="AI3260" i="24"/>
  <c r="AL3260" i="24" s="1"/>
  <c r="AH3260" i="24"/>
  <c r="AK3260" i="24" s="1"/>
  <c r="AI3268" i="24"/>
  <c r="AL3268" i="24" s="1"/>
  <c r="AH3268" i="24"/>
  <c r="AK3268" i="24" s="1"/>
  <c r="AI3276" i="24"/>
  <c r="AL3276" i="24" s="1"/>
  <c r="AH3276" i="24"/>
  <c r="AK3276" i="24" s="1"/>
  <c r="AI3284" i="24"/>
  <c r="AL3284" i="24" s="1"/>
  <c r="AH3284" i="24"/>
  <c r="AK3284" i="24" s="1"/>
  <c r="AI3292" i="24"/>
  <c r="AL3292" i="24" s="1"/>
  <c r="AH3292" i="24"/>
  <c r="AK3292" i="24" s="1"/>
  <c r="AI3295" i="24"/>
  <c r="AL3295" i="24" s="1"/>
  <c r="AH3295" i="24"/>
  <c r="AK3295" i="24" s="1"/>
  <c r="AI3303" i="24"/>
  <c r="AL3303" i="24" s="1"/>
  <c r="AH3303" i="24"/>
  <c r="AK3303" i="24" s="1"/>
  <c r="AI3311" i="24"/>
  <c r="AL3311" i="24" s="1"/>
  <c r="AH3311" i="24"/>
  <c r="AK3311" i="24" s="1"/>
  <c r="AI3319" i="24"/>
  <c r="AL3319" i="24" s="1"/>
  <c r="AH3319" i="24"/>
  <c r="AK3319" i="24" s="1"/>
  <c r="AI3327" i="24"/>
  <c r="AL3327" i="24" s="1"/>
  <c r="AH3327" i="24"/>
  <c r="AK3327" i="24" s="1"/>
  <c r="AI3335" i="24"/>
  <c r="AL3335" i="24" s="1"/>
  <c r="AH3335" i="24"/>
  <c r="AK3335" i="24" s="1"/>
  <c r="AI3343" i="24"/>
  <c r="AL3343" i="24" s="1"/>
  <c r="AH3343" i="24"/>
  <c r="AK3343" i="24" s="1"/>
  <c r="AI3351" i="24"/>
  <c r="AL3351" i="24" s="1"/>
  <c r="AH3351" i="24"/>
  <c r="AK3351" i="24" s="1"/>
  <c r="AI3359" i="24"/>
  <c r="AL3359" i="24" s="1"/>
  <c r="AH3359" i="24"/>
  <c r="AK3359" i="24" s="1"/>
  <c r="AI3367" i="24"/>
  <c r="AL3367" i="24" s="1"/>
  <c r="AH3367" i="24"/>
  <c r="AK3367" i="24" s="1"/>
  <c r="AI3375" i="24"/>
  <c r="AL3375" i="24" s="1"/>
  <c r="AH3375" i="24"/>
  <c r="AK3375" i="24" s="1"/>
  <c r="AI3383" i="24"/>
  <c r="AL3383" i="24" s="1"/>
  <c r="AH3383" i="24"/>
  <c r="AK3383" i="24" s="1"/>
  <c r="AI3391" i="24"/>
  <c r="AL3391" i="24" s="1"/>
  <c r="AH3391" i="24"/>
  <c r="AK3391" i="24" s="1"/>
  <c r="AI3399" i="24"/>
  <c r="AL3399" i="24" s="1"/>
  <c r="AH3399" i="24"/>
  <c r="AK3399" i="24" s="1"/>
  <c r="AI3407" i="24"/>
  <c r="AL3407" i="24" s="1"/>
  <c r="AH3407" i="24"/>
  <c r="AK3407" i="24" s="1"/>
  <c r="AI3415" i="24"/>
  <c r="AL3415" i="24" s="1"/>
  <c r="AH3415" i="24"/>
  <c r="AK3415" i="24" s="1"/>
  <c r="AI3423" i="24"/>
  <c r="AL3423" i="24" s="1"/>
  <c r="AH3423" i="24"/>
  <c r="AK3423" i="24" s="1"/>
  <c r="AI3431" i="24"/>
  <c r="AL3431" i="24" s="1"/>
  <c r="AH3431" i="24"/>
  <c r="AK3431" i="24" s="1"/>
  <c r="AI3439" i="24"/>
  <c r="AL3439" i="24" s="1"/>
  <c r="AH3439" i="24"/>
  <c r="AK3439" i="24" s="1"/>
  <c r="AI3447" i="24"/>
  <c r="AL3447" i="24" s="1"/>
  <c r="AH3447" i="24"/>
  <c r="AK3447" i="24" s="1"/>
  <c r="AI3455" i="24"/>
  <c r="AL3455" i="24" s="1"/>
  <c r="AH3455" i="24"/>
  <c r="AK3455" i="24" s="1"/>
  <c r="AI3463" i="24"/>
  <c r="AL3463" i="24" s="1"/>
  <c r="AH3463" i="24"/>
  <c r="AK3463" i="24" s="1"/>
  <c r="AI3471" i="24"/>
  <c r="AL3471" i="24" s="1"/>
  <c r="AH3471" i="24"/>
  <c r="AK3471" i="24" s="1"/>
  <c r="AI3479" i="24"/>
  <c r="AL3479" i="24" s="1"/>
  <c r="AH3479" i="24"/>
  <c r="AK3479" i="24" s="1"/>
  <c r="AI3487" i="24"/>
  <c r="AL3487" i="24" s="1"/>
  <c r="AH3487" i="24"/>
  <c r="AK3487" i="24" s="1"/>
  <c r="AI3495" i="24"/>
  <c r="AL3495" i="24" s="1"/>
  <c r="AH3495" i="24"/>
  <c r="AK3495" i="24" s="1"/>
  <c r="AI3503" i="24"/>
  <c r="AL3503" i="24" s="1"/>
  <c r="AH3503" i="24"/>
  <c r="AK3503" i="24" s="1"/>
  <c r="AI3511" i="24"/>
  <c r="AL3511" i="24" s="1"/>
  <c r="AH3511" i="24"/>
  <c r="AK3511" i="24" s="1"/>
  <c r="AI3519" i="24"/>
  <c r="AL3519" i="24" s="1"/>
  <c r="AH3519" i="24"/>
  <c r="AK3519" i="24" s="1"/>
  <c r="AI3527" i="24"/>
  <c r="AL3527" i="24" s="1"/>
  <c r="AH3527" i="24"/>
  <c r="AK3527" i="24" s="1"/>
  <c r="AI3535" i="24"/>
  <c r="AL3535" i="24" s="1"/>
  <c r="AH3535" i="24"/>
  <c r="AK3535" i="24" s="1"/>
  <c r="AI3543" i="24"/>
  <c r="AL3543" i="24" s="1"/>
  <c r="AH3543" i="24"/>
  <c r="AK3543" i="24" s="1"/>
  <c r="AI3551" i="24"/>
  <c r="AL3551" i="24" s="1"/>
  <c r="AH3551" i="24"/>
  <c r="AK3551" i="24" s="1"/>
  <c r="AI3559" i="24"/>
  <c r="AL3559" i="24" s="1"/>
  <c r="AH3559" i="24"/>
  <c r="AK3559" i="24" s="1"/>
  <c r="AI3567" i="24"/>
  <c r="AL3567" i="24" s="1"/>
  <c r="AH3567" i="24"/>
  <c r="AK3567" i="24" s="1"/>
  <c r="AI3575" i="24"/>
  <c r="AL3575" i="24" s="1"/>
  <c r="AH3575" i="24"/>
  <c r="AK3575" i="24" s="1"/>
  <c r="AI3583" i="24"/>
  <c r="AL3583" i="24" s="1"/>
  <c r="AH3583" i="24"/>
  <c r="AK3583" i="24" s="1"/>
  <c r="AI3591" i="24"/>
  <c r="AL3591" i="24" s="1"/>
  <c r="AH3591" i="24"/>
  <c r="AK3591" i="24" s="1"/>
  <c r="AI3599" i="24"/>
  <c r="AL3599" i="24" s="1"/>
  <c r="AH3599" i="24"/>
  <c r="AK3599" i="24" s="1"/>
  <c r="AI3607" i="24"/>
  <c r="AL3607" i="24" s="1"/>
  <c r="AH3607" i="24"/>
  <c r="AK3607" i="24" s="1"/>
  <c r="AI3615" i="24"/>
  <c r="AL3615" i="24" s="1"/>
  <c r="AH3615" i="24"/>
  <c r="AK3615" i="24" s="1"/>
  <c r="AI3623" i="24"/>
  <c r="AL3623" i="24" s="1"/>
  <c r="AH3623" i="24"/>
  <c r="AK3623" i="24" s="1"/>
  <c r="AI3631" i="24"/>
  <c r="AL3631" i="24" s="1"/>
  <c r="AH3631" i="24"/>
  <c r="AK3631" i="24" s="1"/>
  <c r="AI3639" i="24"/>
  <c r="AL3639" i="24" s="1"/>
  <c r="AH3639" i="24"/>
  <c r="AK3639" i="24" s="1"/>
  <c r="AI3647" i="24"/>
  <c r="AL3647" i="24" s="1"/>
  <c r="AH3647" i="24"/>
  <c r="AK3647" i="24" s="1"/>
  <c r="AI3655" i="24"/>
  <c r="AL3655" i="24" s="1"/>
  <c r="AH3655" i="24"/>
  <c r="AK3655" i="24" s="1"/>
  <c r="AI3663" i="24"/>
  <c r="AL3663" i="24" s="1"/>
  <c r="AH3663" i="24"/>
  <c r="AK3663" i="24" s="1"/>
  <c r="AI3671" i="24"/>
  <c r="AL3671" i="24" s="1"/>
  <c r="AH3671" i="24"/>
  <c r="AK3671" i="24" s="1"/>
  <c r="AI3679" i="24"/>
  <c r="AL3679" i="24" s="1"/>
  <c r="AH3679" i="24"/>
  <c r="AK3679" i="24" s="1"/>
  <c r="AI3687" i="24"/>
  <c r="AL3687" i="24" s="1"/>
  <c r="AH3687" i="24"/>
  <c r="AK3687" i="24" s="1"/>
  <c r="AI3695" i="24"/>
  <c r="AL3695" i="24" s="1"/>
  <c r="AH3695" i="24"/>
  <c r="AK3695" i="24" s="1"/>
  <c r="AI3703" i="24"/>
  <c r="AL3703" i="24" s="1"/>
  <c r="AH3703" i="24"/>
  <c r="AK3703" i="24" s="1"/>
  <c r="AI3711" i="24"/>
  <c r="AL3711" i="24" s="1"/>
  <c r="AH3711" i="24"/>
  <c r="AK3711" i="24" s="1"/>
  <c r="AI3719" i="24"/>
  <c r="AL3719" i="24" s="1"/>
  <c r="AH3719" i="24"/>
  <c r="AK3719" i="24" s="1"/>
  <c r="AI3735" i="24"/>
  <c r="AL3735" i="24" s="1"/>
  <c r="AH3735" i="24"/>
  <c r="AK3735" i="24" s="1"/>
  <c r="AI3743" i="24"/>
  <c r="AL3743" i="24" s="1"/>
  <c r="AH3743" i="24"/>
  <c r="AK3743" i="24" s="1"/>
  <c r="AI3751" i="24"/>
  <c r="AL3751" i="24" s="1"/>
  <c r="AH3751" i="24"/>
  <c r="AK3751" i="24" s="1"/>
  <c r="AI3759" i="24"/>
  <c r="AL3759" i="24" s="1"/>
  <c r="AH3759" i="24"/>
  <c r="AK3759" i="24" s="1"/>
  <c r="AI3767" i="24"/>
  <c r="AL3767" i="24" s="1"/>
  <c r="AH3767" i="24"/>
  <c r="AK3767" i="24" s="1"/>
  <c r="AI3775" i="24"/>
  <c r="AL3775" i="24" s="1"/>
  <c r="AH3775" i="24"/>
  <c r="AK3775" i="24" s="1"/>
  <c r="AI3783" i="24"/>
  <c r="AL3783" i="24" s="1"/>
  <c r="AH3783" i="24"/>
  <c r="AK3783" i="24" s="1"/>
  <c r="AI3830" i="24"/>
  <c r="AL3830" i="24" s="1"/>
  <c r="AH3830" i="24"/>
  <c r="AK3830" i="24" s="1"/>
  <c r="AI3838" i="24"/>
  <c r="AL3838" i="24" s="1"/>
  <c r="AH3838" i="24"/>
  <c r="AK3838" i="24" s="1"/>
  <c r="AI3846" i="24"/>
  <c r="AL3846" i="24" s="1"/>
  <c r="AH3846" i="24"/>
  <c r="AK3846" i="24" s="1"/>
  <c r="AI3854" i="24"/>
  <c r="AL3854" i="24" s="1"/>
  <c r="AH3854" i="24"/>
  <c r="AK3854" i="24" s="1"/>
  <c r="AI3862" i="24"/>
  <c r="AL3862" i="24" s="1"/>
  <c r="AH3862" i="24"/>
  <c r="AK3862" i="24" s="1"/>
  <c r="AI3870" i="24"/>
  <c r="AL3870" i="24" s="1"/>
  <c r="AH3870" i="24"/>
  <c r="AK3870" i="24" s="1"/>
  <c r="AI3878" i="24"/>
  <c r="AL3878" i="24" s="1"/>
  <c r="AH3878" i="24"/>
  <c r="AK3878" i="24" s="1"/>
  <c r="AI3886" i="24"/>
  <c r="AL3886" i="24" s="1"/>
  <c r="AH3886" i="24"/>
  <c r="AK3886" i="24" s="1"/>
  <c r="AI3894" i="24"/>
  <c r="AL3894" i="24" s="1"/>
  <c r="AH3894" i="24"/>
  <c r="AK3894" i="24" s="1"/>
  <c r="AI3902" i="24"/>
  <c r="AL3902" i="24" s="1"/>
  <c r="AH3902" i="24"/>
  <c r="AK3902" i="24" s="1"/>
  <c r="AI3926" i="24"/>
  <c r="AL3926" i="24" s="1"/>
  <c r="AH3926" i="24"/>
  <c r="AK3926" i="24" s="1"/>
  <c r="AI3934" i="24"/>
  <c r="AL3934" i="24" s="1"/>
  <c r="AH3934" i="24"/>
  <c r="AK3934" i="24" s="1"/>
  <c r="AI3942" i="24"/>
  <c r="AL3942" i="24" s="1"/>
  <c r="AH3942" i="24"/>
  <c r="AK3942" i="24" s="1"/>
  <c r="AI3950" i="24"/>
  <c r="AL3950" i="24" s="1"/>
  <c r="AH3950" i="24"/>
  <c r="AK3950" i="24" s="1"/>
  <c r="AI3958" i="24"/>
  <c r="AL3958" i="24" s="1"/>
  <c r="AH3958" i="24"/>
  <c r="AK3958" i="24" s="1"/>
  <c r="AI3966" i="24"/>
  <c r="AL3966" i="24" s="1"/>
  <c r="AH3966" i="24"/>
  <c r="AK3966" i="24" s="1"/>
  <c r="AI3974" i="24"/>
  <c r="AL3974" i="24" s="1"/>
  <c r="AH3974" i="24"/>
  <c r="AK3974" i="24" s="1"/>
  <c r="AI3982" i="24"/>
  <c r="AL3982" i="24" s="1"/>
  <c r="AH3982" i="24"/>
  <c r="AK3982" i="24" s="1"/>
  <c r="AI3990" i="24"/>
  <c r="AL3990" i="24" s="1"/>
  <c r="AH3990" i="24"/>
  <c r="AK3990" i="24" s="1"/>
  <c r="AI3998" i="24"/>
  <c r="AL3998" i="24" s="1"/>
  <c r="AH3998" i="24"/>
  <c r="AK3998" i="24" s="1"/>
  <c r="AI1988" i="24"/>
  <c r="AL1988" i="24" s="1"/>
  <c r="AH1988" i="24"/>
  <c r="AK1988" i="24" s="1"/>
  <c r="AI2012" i="24"/>
  <c r="AL2012" i="24" s="1"/>
  <c r="AH2012" i="24"/>
  <c r="AK2012" i="24" s="1"/>
  <c r="AI2018" i="24"/>
  <c r="AL2018" i="24" s="1"/>
  <c r="AH2018" i="24"/>
  <c r="AK2018" i="24" s="1"/>
  <c r="AI2040" i="24"/>
  <c r="AL2040" i="24" s="1"/>
  <c r="AH2040" i="24"/>
  <c r="AK2040" i="24" s="1"/>
  <c r="AI2066" i="24"/>
  <c r="AL2066" i="24" s="1"/>
  <c r="AH2066" i="24"/>
  <c r="AK2066" i="24" s="1"/>
  <c r="AI2072" i="24"/>
  <c r="AL2072" i="24" s="1"/>
  <c r="AH2072" i="24"/>
  <c r="AK2072" i="24" s="1"/>
  <c r="AI2079" i="24"/>
  <c r="AL2079" i="24" s="1"/>
  <c r="AH2079" i="24"/>
  <c r="AK2079" i="24" s="1"/>
  <c r="AI2102" i="24"/>
  <c r="AL2102" i="24" s="1"/>
  <c r="AH2102" i="24"/>
  <c r="AK2102" i="24" s="1"/>
  <c r="AI2112" i="24"/>
  <c r="AL2112" i="24" s="1"/>
  <c r="AH2112" i="24"/>
  <c r="AK2112" i="24" s="1"/>
  <c r="AI2140" i="24"/>
  <c r="AL2140" i="24" s="1"/>
  <c r="AH2140" i="24"/>
  <c r="AK2140" i="24" s="1"/>
  <c r="AI2152" i="24"/>
  <c r="AL2152" i="24" s="1"/>
  <c r="AH2152" i="24"/>
  <c r="AK2152" i="24" s="1"/>
  <c r="AI2164" i="24"/>
  <c r="AL2164" i="24" s="1"/>
  <c r="AH2164" i="24"/>
  <c r="AK2164" i="24" s="1"/>
  <c r="AI2174" i="24"/>
  <c r="AL2174" i="24" s="1"/>
  <c r="AH2174" i="24"/>
  <c r="AK2174" i="24" s="1"/>
  <c r="AI2184" i="24"/>
  <c r="AL2184" i="24" s="1"/>
  <c r="AH2184" i="24"/>
  <c r="AK2184" i="24" s="1"/>
  <c r="AI2206" i="24"/>
  <c r="AL2206" i="24" s="1"/>
  <c r="AH2206" i="24"/>
  <c r="AK2206" i="24" s="1"/>
  <c r="AI2224" i="24"/>
  <c r="AL2224" i="24" s="1"/>
  <c r="AH2224" i="24"/>
  <c r="AK2224" i="24" s="1"/>
  <c r="AI2232" i="24"/>
  <c r="AL2232" i="24" s="1"/>
  <c r="AH2232" i="24"/>
  <c r="AK2232" i="24" s="1"/>
  <c r="AI2238" i="24"/>
  <c r="AL2238" i="24" s="1"/>
  <c r="AH2238" i="24"/>
  <c r="AK2238" i="24" s="1"/>
  <c r="AI2248" i="24"/>
  <c r="AL2248" i="24" s="1"/>
  <c r="AH2248" i="24"/>
  <c r="AK2248" i="24" s="1"/>
  <c r="AI2260" i="24"/>
  <c r="AL2260" i="24" s="1"/>
  <c r="AH2260" i="24"/>
  <c r="AK2260" i="24" s="1"/>
  <c r="AI2268" i="24"/>
  <c r="AL2268" i="24" s="1"/>
  <c r="AH2268" i="24"/>
  <c r="AK2268" i="24" s="1"/>
  <c r="AI2274" i="24"/>
  <c r="AL2274" i="24" s="1"/>
  <c r="AH2274" i="24"/>
  <c r="AK2274" i="24" s="1"/>
  <c r="AI2286" i="24"/>
  <c r="AL2286" i="24" s="1"/>
  <c r="AH2286" i="24"/>
  <c r="AK2286" i="24" s="1"/>
  <c r="AI2312" i="24"/>
  <c r="AL2312" i="24" s="1"/>
  <c r="AH2312" i="24"/>
  <c r="AK2312" i="24" s="1"/>
  <c r="AI2318" i="24"/>
  <c r="AL2318" i="24" s="1"/>
  <c r="AH2318" i="24"/>
  <c r="AK2318" i="24" s="1"/>
  <c r="AI2332" i="24"/>
  <c r="AL2332" i="24" s="1"/>
  <c r="AH2332" i="24"/>
  <c r="AK2332" i="24" s="1"/>
  <c r="AI2352" i="24"/>
  <c r="AL2352" i="24" s="1"/>
  <c r="AH2352" i="24"/>
  <c r="AK2352" i="24" s="1"/>
  <c r="AI2356" i="24"/>
  <c r="AL2356" i="24" s="1"/>
  <c r="AH2356" i="24"/>
  <c r="AK2356" i="24" s="1"/>
  <c r="AI2398" i="24"/>
  <c r="AL2398" i="24" s="1"/>
  <c r="AH2398" i="24"/>
  <c r="AK2398" i="24" s="1"/>
  <c r="AI2420" i="24"/>
  <c r="AL2420" i="24" s="1"/>
  <c r="AH2420" i="24"/>
  <c r="AK2420" i="24" s="1"/>
  <c r="AI2442" i="24"/>
  <c r="AL2442" i="24" s="1"/>
  <c r="AH2442" i="24"/>
  <c r="AK2442" i="24" s="1"/>
  <c r="AI2450" i="24"/>
  <c r="AL2450" i="24" s="1"/>
  <c r="AH2450" i="24"/>
  <c r="AK2450" i="24" s="1"/>
  <c r="AI2458" i="24"/>
  <c r="AL2458" i="24" s="1"/>
  <c r="AH2458" i="24"/>
  <c r="AK2458" i="24" s="1"/>
  <c r="AI2496" i="24"/>
  <c r="AL2496" i="24" s="1"/>
  <c r="AH2496" i="24"/>
  <c r="AK2496" i="24" s="1"/>
  <c r="AI2500" i="24"/>
  <c r="AL2500" i="24" s="1"/>
  <c r="AH2500" i="24"/>
  <c r="AK2500" i="24" s="1"/>
  <c r="AI2516" i="24"/>
  <c r="AL2516" i="24" s="1"/>
  <c r="AH2516" i="24"/>
  <c r="AK2516" i="24" s="1"/>
  <c r="AI2530" i="24"/>
  <c r="AL2530" i="24" s="1"/>
  <c r="AH2530" i="24"/>
  <c r="AK2530" i="24" s="1"/>
  <c r="AI2546" i="24"/>
  <c r="AL2546" i="24" s="1"/>
  <c r="AH2546" i="24"/>
  <c r="AK2546" i="24" s="1"/>
  <c r="AI2564" i="24"/>
  <c r="AL2564" i="24" s="1"/>
  <c r="AH2564" i="24"/>
  <c r="AK2564" i="24" s="1"/>
  <c r="AI2568" i="24"/>
  <c r="AL2568" i="24" s="1"/>
  <c r="AH2568" i="24"/>
  <c r="AK2568" i="24" s="1"/>
  <c r="AI2578" i="24"/>
  <c r="AL2578" i="24" s="1"/>
  <c r="AH2578" i="24"/>
  <c r="AK2578" i="24" s="1"/>
  <c r="AI2584" i="24"/>
  <c r="AL2584" i="24" s="1"/>
  <c r="AH2584" i="24"/>
  <c r="AK2584" i="24" s="1"/>
  <c r="AI2604" i="24"/>
  <c r="AL2604" i="24" s="1"/>
  <c r="AH2604" i="24"/>
  <c r="AK2604" i="24" s="1"/>
  <c r="AI2612" i="24"/>
  <c r="AL2612" i="24" s="1"/>
  <c r="AH2612" i="24"/>
  <c r="AK2612" i="24" s="1"/>
  <c r="AI2624" i="24"/>
  <c r="AL2624" i="24" s="1"/>
  <c r="AH2624" i="24"/>
  <c r="AK2624" i="24" s="1"/>
  <c r="AI2664" i="24"/>
  <c r="AL2664" i="24" s="1"/>
  <c r="AH2664" i="24"/>
  <c r="AK2664" i="24" s="1"/>
  <c r="AI2672" i="24"/>
  <c r="AL2672" i="24" s="1"/>
  <c r="AH2672" i="24"/>
  <c r="AK2672" i="24" s="1"/>
  <c r="AI2692" i="24"/>
  <c r="AL2692" i="24" s="1"/>
  <c r="AH2692" i="24"/>
  <c r="AK2692" i="24" s="1"/>
  <c r="AI2722" i="24"/>
  <c r="AL2722" i="24" s="1"/>
  <c r="AH2722" i="24"/>
  <c r="AK2722" i="24" s="1"/>
  <c r="AI2742" i="24"/>
  <c r="AL2742" i="24" s="1"/>
  <c r="AH2742" i="24"/>
  <c r="AK2742" i="24" s="1"/>
  <c r="AI2762" i="24"/>
  <c r="AL2762" i="24" s="1"/>
  <c r="AH2762" i="24"/>
  <c r="AK2762" i="24" s="1"/>
  <c r="AI2787" i="24"/>
  <c r="AL2787" i="24" s="1"/>
  <c r="AH2787" i="24"/>
  <c r="AK2787" i="24" s="1"/>
  <c r="AI2799" i="24"/>
  <c r="AL2799" i="24" s="1"/>
  <c r="AH2799" i="24"/>
  <c r="AK2799" i="24" s="1"/>
  <c r="AI2823" i="24"/>
  <c r="AL2823" i="24" s="1"/>
  <c r="AH2823" i="24"/>
  <c r="AK2823" i="24" s="1"/>
  <c r="AI2827" i="24"/>
  <c r="AL2827" i="24" s="1"/>
  <c r="AH2827" i="24"/>
  <c r="AK2827" i="24" s="1"/>
  <c r="AI2835" i="24"/>
  <c r="AL2835" i="24" s="1"/>
  <c r="AH2835" i="24"/>
  <c r="AK2835" i="24" s="1"/>
  <c r="AI2869" i="24"/>
  <c r="AL2869" i="24" s="1"/>
  <c r="AH2869" i="24"/>
  <c r="AK2869" i="24" s="1"/>
  <c r="AI2879" i="24"/>
  <c r="AL2879" i="24" s="1"/>
  <c r="AH2879" i="24"/>
  <c r="AK2879" i="24" s="1"/>
  <c r="AI2907" i="24"/>
  <c r="AL2907" i="24" s="1"/>
  <c r="AH2907" i="24"/>
  <c r="AK2907" i="24" s="1"/>
  <c r="AI2935" i="24"/>
  <c r="AL2935" i="24" s="1"/>
  <c r="AH2935" i="24"/>
  <c r="AK2935" i="24" s="1"/>
  <c r="AI2956" i="24"/>
  <c r="AL2956" i="24" s="1"/>
  <c r="AH2956" i="24"/>
  <c r="AK2956" i="24" s="1"/>
  <c r="AI2972" i="24"/>
  <c r="AL2972" i="24" s="1"/>
  <c r="AH2972" i="24"/>
  <c r="AK2972" i="24" s="1"/>
  <c r="AI2986" i="24"/>
  <c r="AL2986" i="24" s="1"/>
  <c r="AH2986" i="24"/>
  <c r="AK2986" i="24" s="1"/>
  <c r="AI2996" i="24"/>
  <c r="AL2996" i="24" s="1"/>
  <c r="AH2996" i="24"/>
  <c r="AK2996" i="24" s="1"/>
  <c r="AI3030" i="24"/>
  <c r="AL3030" i="24" s="1"/>
  <c r="AH3030" i="24"/>
  <c r="AK3030" i="24" s="1"/>
  <c r="AI3056" i="24"/>
  <c r="AL3056" i="24" s="1"/>
  <c r="AH3056" i="24"/>
  <c r="AK3056" i="24" s="1"/>
  <c r="AI3064" i="24"/>
  <c r="AL3064" i="24" s="1"/>
  <c r="AH3064" i="24"/>
  <c r="AK3064" i="24" s="1"/>
  <c r="AI3072" i="24"/>
  <c r="AL3072" i="24" s="1"/>
  <c r="AH3072" i="24"/>
  <c r="AK3072" i="24" s="1"/>
  <c r="AI3092" i="24"/>
  <c r="AL3092" i="24" s="1"/>
  <c r="AH3092" i="24"/>
  <c r="AK3092" i="24" s="1"/>
  <c r="AI3112" i="24"/>
  <c r="AL3112" i="24" s="1"/>
  <c r="AH3112" i="24"/>
  <c r="AK3112" i="24" s="1"/>
  <c r="AI3136" i="24"/>
  <c r="AL3136" i="24" s="1"/>
  <c r="AH3136" i="24"/>
  <c r="AK3136" i="24" s="1"/>
  <c r="AI3159" i="24"/>
  <c r="AL3159" i="24" s="1"/>
  <c r="AH3159" i="24"/>
  <c r="AK3159" i="24" s="1"/>
  <c r="AI3163" i="24"/>
  <c r="AL3163" i="24" s="1"/>
  <c r="AH3163" i="24"/>
  <c r="AK3163" i="24" s="1"/>
  <c r="AI3168" i="24"/>
  <c r="AL3168" i="24" s="1"/>
  <c r="AH3168" i="24"/>
  <c r="AK3168" i="24" s="1"/>
  <c r="AI3197" i="24"/>
  <c r="AL3197" i="24" s="1"/>
  <c r="AH3197" i="24"/>
  <c r="AK3197" i="24" s="1"/>
  <c r="AI3227" i="24"/>
  <c r="AL3227" i="24" s="1"/>
  <c r="AH3227" i="24"/>
  <c r="AK3227" i="24" s="1"/>
  <c r="AI3233" i="24"/>
  <c r="AL3233" i="24" s="1"/>
  <c r="AH3233" i="24"/>
  <c r="AK3233" i="24" s="1"/>
  <c r="AI3247" i="24"/>
  <c r="AL3247" i="24" s="1"/>
  <c r="AH3247" i="24"/>
  <c r="AK3247" i="24" s="1"/>
  <c r="AI3263" i="24"/>
  <c r="AL3263" i="24" s="1"/>
  <c r="AH3263" i="24"/>
  <c r="AK3263" i="24" s="1"/>
  <c r="AI3271" i="24"/>
  <c r="AL3271" i="24" s="1"/>
  <c r="AH3271" i="24"/>
  <c r="AK3271" i="24" s="1"/>
  <c r="AI3281" i="24"/>
  <c r="AL3281" i="24" s="1"/>
  <c r="AH3281" i="24"/>
  <c r="AK3281" i="24" s="1"/>
  <c r="AI3291" i="24"/>
  <c r="AL3291" i="24" s="1"/>
  <c r="AH3291" i="24"/>
  <c r="AK3291" i="24" s="1"/>
  <c r="AI3306" i="24"/>
  <c r="AL3306" i="24" s="1"/>
  <c r="AH3306" i="24"/>
  <c r="AK3306" i="24" s="1"/>
  <c r="AI3330" i="24"/>
  <c r="AL3330" i="24" s="1"/>
  <c r="AH3330" i="24"/>
  <c r="AK3330" i="24" s="1"/>
  <c r="AI3344" i="24"/>
  <c r="AL3344" i="24" s="1"/>
  <c r="AH3344" i="24"/>
  <c r="AK3344" i="24" s="1"/>
  <c r="AI3350" i="24"/>
  <c r="AL3350" i="24" s="1"/>
  <c r="AH3350" i="24"/>
  <c r="AK3350" i="24" s="1"/>
  <c r="AI3374" i="24"/>
  <c r="AL3374" i="24" s="1"/>
  <c r="AH3374" i="24"/>
  <c r="AK3374" i="24" s="1"/>
  <c r="AI3398" i="24"/>
  <c r="AL3398" i="24" s="1"/>
  <c r="AH3398" i="24"/>
  <c r="AK3398" i="24" s="1"/>
  <c r="AI3408" i="24"/>
  <c r="AL3408" i="24" s="1"/>
  <c r="AH3408" i="24"/>
  <c r="AK3408" i="24" s="1"/>
  <c r="AI3424" i="24"/>
  <c r="AL3424" i="24" s="1"/>
  <c r="AH3424" i="24"/>
  <c r="AK3424" i="24" s="1"/>
  <c r="AI3432" i="24"/>
  <c r="AL3432" i="24" s="1"/>
  <c r="AH3432" i="24"/>
  <c r="AK3432" i="24" s="1"/>
  <c r="AI3436" i="24"/>
  <c r="AL3436" i="24" s="1"/>
  <c r="AH3436" i="24"/>
  <c r="AK3436" i="24" s="1"/>
  <c r="AI3472" i="24"/>
  <c r="AL3472" i="24" s="1"/>
  <c r="AH3472" i="24"/>
  <c r="AK3472" i="24" s="1"/>
  <c r="AI3478" i="24"/>
  <c r="AL3478" i="24" s="1"/>
  <c r="AH3478" i="24"/>
  <c r="AK3478" i="24" s="1"/>
  <c r="AI3486" i="24"/>
  <c r="AL3486" i="24" s="1"/>
  <c r="AH3486" i="24"/>
  <c r="AK3486" i="24" s="1"/>
  <c r="AI3492" i="24"/>
  <c r="AL3492" i="24" s="1"/>
  <c r="AH3492" i="24"/>
  <c r="AK3492" i="24" s="1"/>
  <c r="AI3508" i="24"/>
  <c r="AL3508" i="24" s="1"/>
  <c r="AH3508" i="24"/>
  <c r="AK3508" i="24" s="1"/>
  <c r="AI3514" i="24"/>
  <c r="AL3514" i="24" s="1"/>
  <c r="AH3514" i="24"/>
  <c r="AK3514" i="24" s="1"/>
  <c r="AI3528" i="24"/>
  <c r="AL3528" i="24" s="1"/>
  <c r="AH3528" i="24"/>
  <c r="AK3528" i="24" s="1"/>
  <c r="AI3546" i="24"/>
  <c r="AL3546" i="24" s="1"/>
  <c r="AH3546" i="24"/>
  <c r="AK3546" i="24" s="1"/>
  <c r="AI3550" i="24"/>
  <c r="AL3550" i="24" s="1"/>
  <c r="AH3550" i="24"/>
  <c r="AK3550" i="24" s="1"/>
  <c r="AI3564" i="24"/>
  <c r="AL3564" i="24" s="1"/>
  <c r="AH3564" i="24"/>
  <c r="AK3564" i="24" s="1"/>
  <c r="AI3576" i="24"/>
  <c r="AL3576" i="24" s="1"/>
  <c r="AH3576" i="24"/>
  <c r="AK3576" i="24" s="1"/>
  <c r="AI3584" i="24"/>
  <c r="AL3584" i="24" s="1"/>
  <c r="AH3584" i="24"/>
  <c r="AK3584" i="24" s="1"/>
  <c r="AI3588" i="24"/>
  <c r="AL3588" i="24" s="1"/>
  <c r="AH3588" i="24"/>
  <c r="AK3588" i="24" s="1"/>
  <c r="AI3668" i="24"/>
  <c r="AL3668" i="24" s="1"/>
  <c r="AH3668" i="24"/>
  <c r="AK3668" i="24" s="1"/>
  <c r="AI3672" i="24"/>
  <c r="AL3672" i="24" s="1"/>
  <c r="AH3672" i="24"/>
  <c r="AK3672" i="24" s="1"/>
  <c r="AI3684" i="24"/>
  <c r="AL3684" i="24" s="1"/>
  <c r="AH3684" i="24"/>
  <c r="AK3684" i="24" s="1"/>
  <c r="AI3700" i="24"/>
  <c r="AL3700" i="24" s="1"/>
  <c r="AH3700" i="24"/>
  <c r="AK3700" i="24" s="1"/>
  <c r="AI3714" i="24"/>
  <c r="AL3714" i="24" s="1"/>
  <c r="AH3714" i="24"/>
  <c r="AK3714" i="24" s="1"/>
  <c r="AI3724" i="24"/>
  <c r="AL3724" i="24" s="1"/>
  <c r="AH3724" i="24"/>
  <c r="AK3724" i="24" s="1"/>
  <c r="AI3736" i="24"/>
  <c r="AL3736" i="24" s="1"/>
  <c r="AH3736" i="24"/>
  <c r="AK3736" i="24" s="1"/>
  <c r="AI3748" i="24"/>
  <c r="AL3748" i="24" s="1"/>
  <c r="AH3748" i="24"/>
  <c r="AK3748" i="24" s="1"/>
  <c r="AI3754" i="24"/>
  <c r="AL3754" i="24" s="1"/>
  <c r="AH3754" i="24"/>
  <c r="AK3754" i="24" s="1"/>
  <c r="AI3758" i="24"/>
  <c r="AL3758" i="24" s="1"/>
  <c r="AH3758" i="24"/>
  <c r="AK3758" i="24" s="1"/>
  <c r="AI3794" i="24"/>
  <c r="AL3794" i="24" s="1"/>
  <c r="AH3794" i="24"/>
  <c r="AK3794" i="24" s="1"/>
  <c r="AI3798" i="24"/>
  <c r="AL3798" i="24" s="1"/>
  <c r="AH3798" i="24"/>
  <c r="AK3798" i="24" s="1"/>
  <c r="AI3804" i="24"/>
  <c r="AL3804" i="24" s="1"/>
  <c r="AH3804" i="24"/>
  <c r="AK3804" i="24" s="1"/>
  <c r="AI3811" i="24"/>
  <c r="AL3811" i="24" s="1"/>
  <c r="AH3811" i="24"/>
  <c r="AK3811" i="24" s="1"/>
  <c r="AI3827" i="24"/>
  <c r="AL3827" i="24" s="1"/>
  <c r="AH3827" i="24"/>
  <c r="AK3827" i="24" s="1"/>
  <c r="AI3831" i="24"/>
  <c r="AL3831" i="24" s="1"/>
  <c r="AH3831" i="24"/>
  <c r="AK3831" i="24" s="1"/>
  <c r="AI3835" i="24"/>
  <c r="AL3835" i="24" s="1"/>
  <c r="AH3835" i="24"/>
  <c r="AK3835" i="24" s="1"/>
  <c r="AI3843" i="24"/>
  <c r="AL3843" i="24" s="1"/>
  <c r="AH3843" i="24"/>
  <c r="AK3843" i="24" s="1"/>
  <c r="AI3855" i="24"/>
  <c r="AL3855" i="24" s="1"/>
  <c r="AH3855" i="24"/>
  <c r="AK3855" i="24" s="1"/>
  <c r="AI3869" i="24"/>
  <c r="AL3869" i="24" s="1"/>
  <c r="AH3869" i="24"/>
  <c r="AK3869" i="24" s="1"/>
  <c r="AI334" i="24"/>
  <c r="AL334" i="24" s="1"/>
  <c r="AH334" i="24"/>
  <c r="AK334" i="24" s="1"/>
  <c r="AI338" i="24"/>
  <c r="AL338" i="24" s="1"/>
  <c r="AH338" i="24"/>
  <c r="AK338" i="24" s="1"/>
  <c r="AI356" i="24"/>
  <c r="AL356" i="24" s="1"/>
  <c r="AH356" i="24"/>
  <c r="AK356" i="24" s="1"/>
  <c r="AI360" i="24"/>
  <c r="AL360" i="24" s="1"/>
  <c r="AH360" i="24"/>
  <c r="AK360" i="24" s="1"/>
  <c r="AI382" i="24"/>
  <c r="AL382" i="24" s="1"/>
  <c r="AH382" i="24"/>
  <c r="AK382" i="24" s="1"/>
  <c r="AI386" i="24"/>
  <c r="AL386" i="24" s="1"/>
  <c r="AH386" i="24"/>
  <c r="AK386" i="24" s="1"/>
  <c r="AI408" i="24"/>
  <c r="AL408" i="24" s="1"/>
  <c r="AH408" i="24"/>
  <c r="AK408" i="24" s="1"/>
  <c r="AI420" i="24"/>
  <c r="AL420" i="24" s="1"/>
  <c r="AH420" i="24"/>
  <c r="AK420" i="24" s="1"/>
  <c r="AI434" i="24"/>
  <c r="AL434" i="24" s="1"/>
  <c r="AH434" i="24"/>
  <c r="AK434" i="24" s="1"/>
  <c r="AI456" i="24"/>
  <c r="AL456" i="24" s="1"/>
  <c r="AH456" i="24"/>
  <c r="AK456" i="24" s="1"/>
  <c r="AI468" i="24"/>
  <c r="AL468" i="24" s="1"/>
  <c r="AH468" i="24"/>
  <c r="AK468" i="24" s="1"/>
  <c r="AI477" i="24"/>
  <c r="AL477" i="24" s="1"/>
  <c r="AH477" i="24"/>
  <c r="AK477" i="24" s="1"/>
  <c r="AI481" i="24"/>
  <c r="AL481" i="24" s="1"/>
  <c r="AH481" i="24"/>
  <c r="AK481" i="24" s="1"/>
  <c r="AI485" i="24"/>
  <c r="AL485" i="24" s="1"/>
  <c r="AH485" i="24"/>
  <c r="AK485" i="24" s="1"/>
  <c r="AI489" i="24"/>
  <c r="AL489" i="24" s="1"/>
  <c r="AH489" i="24"/>
  <c r="AK489" i="24" s="1"/>
  <c r="AI503" i="24"/>
  <c r="AL503" i="24" s="1"/>
  <c r="AH503" i="24"/>
  <c r="AK503" i="24" s="1"/>
  <c r="AI507" i="24"/>
  <c r="AL507" i="24" s="1"/>
  <c r="AH507" i="24"/>
  <c r="AK507" i="24" s="1"/>
  <c r="AI511" i="24"/>
  <c r="AL511" i="24" s="1"/>
  <c r="AH511" i="24"/>
  <c r="AK511" i="24" s="1"/>
  <c r="AI515" i="24"/>
  <c r="AL515" i="24" s="1"/>
  <c r="AH515" i="24"/>
  <c r="AK515" i="24" s="1"/>
  <c r="AI539" i="24"/>
  <c r="AL539" i="24" s="1"/>
  <c r="AH539" i="24"/>
  <c r="AK539" i="24" s="1"/>
  <c r="AI543" i="24"/>
  <c r="AL543" i="24" s="1"/>
  <c r="AH543" i="24"/>
  <c r="AK543" i="24" s="1"/>
  <c r="AI547" i="24"/>
  <c r="AL547" i="24" s="1"/>
  <c r="AH547" i="24"/>
  <c r="AK547" i="24" s="1"/>
  <c r="AI591" i="24"/>
  <c r="AL591" i="24" s="1"/>
  <c r="AH591" i="24"/>
  <c r="AK591" i="24" s="1"/>
  <c r="AI595" i="24"/>
  <c r="AL595" i="24" s="1"/>
  <c r="AH595" i="24"/>
  <c r="AK595" i="24" s="1"/>
  <c r="AI599" i="24"/>
  <c r="AL599" i="24" s="1"/>
  <c r="AH599" i="24"/>
  <c r="AK599" i="24" s="1"/>
  <c r="AI603" i="24"/>
  <c r="AL603" i="24" s="1"/>
  <c r="AH603" i="24"/>
  <c r="AK603" i="24" s="1"/>
  <c r="AI647" i="24"/>
  <c r="AL647" i="24" s="1"/>
  <c r="AH647" i="24"/>
  <c r="AK647" i="24" s="1"/>
  <c r="AI651" i="24"/>
  <c r="AL651" i="24" s="1"/>
  <c r="AH651" i="24"/>
  <c r="AK651" i="24" s="1"/>
  <c r="AI655" i="24"/>
  <c r="AL655" i="24" s="1"/>
  <c r="AH655" i="24"/>
  <c r="AK655" i="24" s="1"/>
  <c r="AI659" i="24"/>
  <c r="AL659" i="24" s="1"/>
  <c r="AH659" i="24"/>
  <c r="AK659" i="24" s="1"/>
  <c r="AI713" i="24"/>
  <c r="AL713" i="24" s="1"/>
  <c r="AH713" i="24"/>
  <c r="AK713" i="24" s="1"/>
  <c r="AI717" i="24"/>
  <c r="AL717" i="24" s="1"/>
  <c r="AH717" i="24"/>
  <c r="AK717" i="24" s="1"/>
  <c r="AI721" i="24"/>
  <c r="AL721" i="24" s="1"/>
  <c r="AH721" i="24"/>
  <c r="AK721" i="24" s="1"/>
  <c r="AI725" i="24"/>
  <c r="AL725" i="24" s="1"/>
  <c r="AH725" i="24"/>
  <c r="AK725" i="24" s="1"/>
  <c r="AI779" i="24"/>
  <c r="AL779" i="24" s="1"/>
  <c r="AH779" i="24"/>
  <c r="AK779" i="24" s="1"/>
  <c r="AI783" i="24"/>
  <c r="AL783" i="24" s="1"/>
  <c r="AH783" i="24"/>
  <c r="AK783" i="24" s="1"/>
  <c r="AI787" i="24"/>
  <c r="AL787" i="24" s="1"/>
  <c r="AH787" i="24"/>
  <c r="AK787" i="24" s="1"/>
  <c r="AI831" i="24"/>
  <c r="AL831" i="24" s="1"/>
  <c r="AH831" i="24"/>
  <c r="AK831" i="24" s="1"/>
  <c r="AI835" i="24"/>
  <c r="AL835" i="24" s="1"/>
  <c r="AH835" i="24"/>
  <c r="AK835" i="24" s="1"/>
  <c r="AI839" i="24"/>
  <c r="AL839" i="24" s="1"/>
  <c r="AH839" i="24"/>
  <c r="AK839" i="24" s="1"/>
  <c r="AI843" i="24"/>
  <c r="AL843" i="24" s="1"/>
  <c r="AH843" i="24"/>
  <c r="AK843" i="24" s="1"/>
  <c r="AI887" i="24"/>
  <c r="AL887" i="24" s="1"/>
  <c r="AH887" i="24"/>
  <c r="AK887" i="24" s="1"/>
  <c r="AI891" i="24"/>
  <c r="AL891" i="24" s="1"/>
  <c r="AH891" i="24"/>
  <c r="AK891" i="24" s="1"/>
  <c r="AI895" i="24"/>
  <c r="AL895" i="24" s="1"/>
  <c r="AH895" i="24"/>
  <c r="AK895" i="24" s="1"/>
  <c r="AI899" i="24"/>
  <c r="AL899" i="24" s="1"/>
  <c r="AH899" i="24"/>
  <c r="AK899" i="24" s="1"/>
  <c r="AI943" i="24"/>
  <c r="AL943" i="24" s="1"/>
  <c r="AH943" i="24"/>
  <c r="AK943" i="24" s="1"/>
  <c r="AI947" i="24"/>
  <c r="AL947" i="24" s="1"/>
  <c r="AH947" i="24"/>
  <c r="AK947" i="24" s="1"/>
  <c r="AI951" i="24"/>
  <c r="AL951" i="24" s="1"/>
  <c r="AH951" i="24"/>
  <c r="AK951" i="24" s="1"/>
  <c r="AI955" i="24"/>
  <c r="AL955" i="24" s="1"/>
  <c r="AH955" i="24"/>
  <c r="AK955" i="24" s="1"/>
  <c r="AI999" i="24"/>
  <c r="AL999" i="24" s="1"/>
  <c r="AH999" i="24"/>
  <c r="AK999" i="24" s="1"/>
  <c r="AI1003" i="24"/>
  <c r="AL1003" i="24" s="1"/>
  <c r="AH1003" i="24"/>
  <c r="AK1003" i="24" s="1"/>
  <c r="AI1007" i="24"/>
  <c r="AL1007" i="24" s="1"/>
  <c r="AH1007" i="24"/>
  <c r="AK1007" i="24" s="1"/>
  <c r="AI1051" i="24"/>
  <c r="AL1051" i="24" s="1"/>
  <c r="AH1051" i="24"/>
  <c r="AK1051" i="24" s="1"/>
  <c r="AI1055" i="24"/>
  <c r="AL1055" i="24" s="1"/>
  <c r="AH1055" i="24"/>
  <c r="AK1055" i="24" s="1"/>
  <c r="AI1059" i="24"/>
  <c r="AL1059" i="24" s="1"/>
  <c r="AH1059" i="24"/>
  <c r="AK1059" i="24" s="1"/>
  <c r="AI1063" i="24"/>
  <c r="AL1063" i="24" s="1"/>
  <c r="AH1063" i="24"/>
  <c r="AK1063" i="24" s="1"/>
  <c r="AI1096" i="24"/>
  <c r="AL1096" i="24" s="1"/>
  <c r="AH1096" i="24"/>
  <c r="AK1096" i="24" s="1"/>
  <c r="AI1100" i="24"/>
  <c r="AL1100" i="24" s="1"/>
  <c r="AH1100" i="24"/>
  <c r="AK1100" i="24" s="1"/>
  <c r="AI1138" i="24"/>
  <c r="AL1138" i="24" s="1"/>
  <c r="AH1138" i="24"/>
  <c r="AK1138" i="24" s="1"/>
  <c r="AI1188" i="24"/>
  <c r="AL1188" i="24" s="1"/>
  <c r="AH1188" i="24"/>
  <c r="AK1188" i="24" s="1"/>
  <c r="AI1234" i="24"/>
  <c r="AL1234" i="24" s="1"/>
  <c r="AH1234" i="24"/>
  <c r="AK1234" i="24" s="1"/>
  <c r="AI1238" i="24"/>
  <c r="AL1238" i="24" s="1"/>
  <c r="AH1238" i="24"/>
  <c r="AK1238" i="24" s="1"/>
  <c r="AI1243" i="24"/>
  <c r="AL1243" i="24" s="1"/>
  <c r="AH1243" i="24"/>
  <c r="AK1243" i="24" s="1"/>
  <c r="AI1247" i="24"/>
  <c r="AL1247" i="24" s="1"/>
  <c r="AH1247" i="24"/>
  <c r="AK1247" i="24" s="1"/>
  <c r="AI1251" i="24"/>
  <c r="AL1251" i="24" s="1"/>
  <c r="AH1251" i="24"/>
  <c r="AK1251" i="24" s="1"/>
  <c r="AI1255" i="24"/>
  <c r="AL1255" i="24" s="1"/>
  <c r="AH1255" i="24"/>
  <c r="AK1255" i="24" s="1"/>
  <c r="AI1269" i="24"/>
  <c r="AL1269" i="24" s="1"/>
  <c r="AH1269" i="24"/>
  <c r="AK1269" i="24" s="1"/>
  <c r="AI1273" i="24"/>
  <c r="AL1273" i="24" s="1"/>
  <c r="AH1273" i="24"/>
  <c r="AK1273" i="24" s="1"/>
  <c r="AI1277" i="24"/>
  <c r="AL1277" i="24" s="1"/>
  <c r="AH1277" i="24"/>
  <c r="AK1277" i="24" s="1"/>
  <c r="AI1281" i="24"/>
  <c r="AL1281" i="24" s="1"/>
  <c r="AH1281" i="24"/>
  <c r="AK1281" i="24" s="1"/>
  <c r="AI1315" i="24"/>
  <c r="AL1315" i="24" s="1"/>
  <c r="AH1315" i="24"/>
  <c r="AK1315" i="24" s="1"/>
  <c r="AI1319" i="24"/>
  <c r="AL1319" i="24" s="1"/>
  <c r="AH1319" i="24"/>
  <c r="AK1319" i="24" s="1"/>
  <c r="AI1323" i="24"/>
  <c r="AL1323" i="24" s="1"/>
  <c r="AH1323" i="24"/>
  <c r="AK1323" i="24" s="1"/>
  <c r="AI1357" i="24"/>
  <c r="AL1357" i="24" s="1"/>
  <c r="AH1357" i="24"/>
  <c r="AK1357" i="24" s="1"/>
  <c r="AI1361" i="24"/>
  <c r="AL1361" i="24" s="1"/>
  <c r="AH1361" i="24"/>
  <c r="AK1361" i="24" s="1"/>
  <c r="AI1365" i="24"/>
  <c r="AL1365" i="24" s="1"/>
  <c r="AH1365" i="24"/>
  <c r="AK1365" i="24" s="1"/>
  <c r="AI1369" i="24"/>
  <c r="AL1369" i="24" s="1"/>
  <c r="AH1369" i="24"/>
  <c r="AK1369" i="24" s="1"/>
  <c r="AI1388" i="24"/>
  <c r="AL1388" i="24" s="1"/>
  <c r="AH1388" i="24"/>
  <c r="AK1388" i="24" s="1"/>
  <c r="AI1392" i="24"/>
  <c r="AL1392" i="24" s="1"/>
  <c r="AH1392" i="24"/>
  <c r="AK1392" i="24" s="1"/>
  <c r="AI1396" i="24"/>
  <c r="AL1396" i="24" s="1"/>
  <c r="AH1396" i="24"/>
  <c r="AK1396" i="24" s="1"/>
  <c r="AI1419" i="24"/>
  <c r="AL1419" i="24" s="1"/>
  <c r="AH1419" i="24"/>
  <c r="AK1419" i="24" s="1"/>
  <c r="AI1423" i="24"/>
  <c r="AL1423" i="24" s="1"/>
  <c r="AH1423" i="24"/>
  <c r="AK1423" i="24" s="1"/>
  <c r="AI1427" i="24"/>
  <c r="AL1427" i="24" s="1"/>
  <c r="AH1427" i="24"/>
  <c r="AK1427" i="24" s="1"/>
  <c r="AI1431" i="24"/>
  <c r="AL1431" i="24" s="1"/>
  <c r="AH1431" i="24"/>
  <c r="AK1431" i="24" s="1"/>
  <c r="AI1450" i="24"/>
  <c r="AL1450" i="24" s="1"/>
  <c r="AH1450" i="24"/>
  <c r="AK1450" i="24" s="1"/>
  <c r="AI1454" i="24"/>
  <c r="AL1454" i="24" s="1"/>
  <c r="AH1454" i="24"/>
  <c r="AK1454" i="24" s="1"/>
  <c r="AI1458" i="24"/>
  <c r="AL1458" i="24" s="1"/>
  <c r="AH1458" i="24"/>
  <c r="AK1458" i="24" s="1"/>
  <c r="AI1477" i="24"/>
  <c r="AL1477" i="24" s="1"/>
  <c r="AH1477" i="24"/>
  <c r="AK1477" i="24" s="1"/>
  <c r="AI1481" i="24"/>
  <c r="AL1481" i="24" s="1"/>
  <c r="AH1481" i="24"/>
  <c r="AK1481" i="24" s="1"/>
  <c r="AI1485" i="24"/>
  <c r="AL1485" i="24" s="1"/>
  <c r="AH1485" i="24"/>
  <c r="AK1485" i="24" s="1"/>
  <c r="AI1489" i="24"/>
  <c r="AL1489" i="24" s="1"/>
  <c r="AH1489" i="24"/>
  <c r="AK1489" i="24" s="1"/>
  <c r="AI1538" i="24"/>
  <c r="AL1538" i="24" s="1"/>
  <c r="AH1538" i="24"/>
  <c r="AK1538" i="24" s="1"/>
  <c r="AI1550" i="24"/>
  <c r="AL1550" i="24" s="1"/>
  <c r="AH1550" i="24"/>
  <c r="AK1550" i="24" s="1"/>
  <c r="AI2000" i="24"/>
  <c r="AL2000" i="24" s="1"/>
  <c r="AH2000" i="24"/>
  <c r="AK2000" i="24" s="1"/>
  <c r="AI2046" i="24"/>
  <c r="AL2046" i="24" s="1"/>
  <c r="AH2046" i="24"/>
  <c r="AK2046" i="24" s="1"/>
  <c r="AI2052" i="24"/>
  <c r="AL2052" i="24" s="1"/>
  <c r="AH2052" i="24"/>
  <c r="AK2052" i="24" s="1"/>
  <c r="AI2081" i="24"/>
  <c r="AL2081" i="24" s="1"/>
  <c r="AH2081" i="24"/>
  <c r="AK2081" i="24" s="1"/>
  <c r="AI2094" i="24"/>
  <c r="AL2094" i="24" s="1"/>
  <c r="AH2094" i="24"/>
  <c r="AK2094" i="24" s="1"/>
  <c r="AI2098" i="24"/>
  <c r="AL2098" i="24" s="1"/>
  <c r="AH2098" i="24"/>
  <c r="AK2098" i="24" s="1"/>
  <c r="AI2126" i="24"/>
  <c r="AL2126" i="24" s="1"/>
  <c r="AH2126" i="24"/>
  <c r="AK2126" i="24" s="1"/>
  <c r="AI2154" i="24"/>
  <c r="AL2154" i="24" s="1"/>
  <c r="AH2154" i="24"/>
  <c r="AK2154" i="24" s="1"/>
  <c r="AI2160" i="24"/>
  <c r="AL2160" i="24" s="1"/>
  <c r="AH2160" i="24"/>
  <c r="AK2160" i="24" s="1"/>
  <c r="AI2210" i="24"/>
  <c r="AL2210" i="24" s="1"/>
  <c r="AH2210" i="24"/>
  <c r="AK2210" i="24" s="1"/>
  <c r="AI2228" i="24"/>
  <c r="AL2228" i="24" s="1"/>
  <c r="AH2228" i="24"/>
  <c r="AK2228" i="24" s="1"/>
  <c r="AI2236" i="24"/>
  <c r="AL2236" i="24" s="1"/>
  <c r="AH2236" i="24"/>
  <c r="AK2236" i="24" s="1"/>
  <c r="AI2242" i="24"/>
  <c r="AL2242" i="24" s="1"/>
  <c r="AH2242" i="24"/>
  <c r="AK2242" i="24" s="1"/>
  <c r="AI2256" i="24"/>
  <c r="AL2256" i="24" s="1"/>
  <c r="AH2256" i="24"/>
  <c r="AK2256" i="24" s="1"/>
  <c r="AI2290" i="24"/>
  <c r="AL2290" i="24" s="1"/>
  <c r="AH2290" i="24"/>
  <c r="AK2290" i="24" s="1"/>
  <c r="AI2364" i="24"/>
  <c r="AL2364" i="24" s="1"/>
  <c r="AH2364" i="24"/>
  <c r="AK2364" i="24" s="1"/>
  <c r="AI2374" i="24"/>
  <c r="AL2374" i="24" s="1"/>
  <c r="AH2374" i="24"/>
  <c r="AK2374" i="24" s="1"/>
  <c r="AI2380" i="24"/>
  <c r="AL2380" i="24" s="1"/>
  <c r="AH2380" i="24"/>
  <c r="AK2380" i="24" s="1"/>
  <c r="AI2384" i="24"/>
  <c r="AL2384" i="24" s="1"/>
  <c r="AH2384" i="24"/>
  <c r="AK2384" i="24" s="1"/>
  <c r="AI2392" i="24"/>
  <c r="AL2392" i="24" s="1"/>
  <c r="AH2392" i="24"/>
  <c r="AK2392" i="24" s="1"/>
  <c r="AI2412" i="24"/>
  <c r="AL2412" i="24" s="1"/>
  <c r="AH2412" i="24"/>
  <c r="AK2412" i="24" s="1"/>
  <c r="AI2438" i="24"/>
  <c r="AL2438" i="24" s="1"/>
  <c r="AH2438" i="24"/>
  <c r="AK2438" i="24" s="1"/>
  <c r="AI2466" i="24"/>
  <c r="AL2466" i="24" s="1"/>
  <c r="AH2466" i="24"/>
  <c r="AK2466" i="24" s="1"/>
  <c r="AI2484" i="24"/>
  <c r="AL2484" i="24" s="1"/>
  <c r="AH2484" i="24"/>
  <c r="AK2484" i="24" s="1"/>
  <c r="AI2536" i="24"/>
  <c r="AL2536" i="24" s="1"/>
  <c r="AH2536" i="24"/>
  <c r="AK2536" i="24" s="1"/>
  <c r="AI2554" i="24"/>
  <c r="AL2554" i="24" s="1"/>
  <c r="AH2554" i="24"/>
  <c r="AK2554" i="24" s="1"/>
  <c r="AI2560" i="24"/>
  <c r="AL2560" i="24" s="1"/>
  <c r="AH2560" i="24"/>
  <c r="AK2560" i="24" s="1"/>
  <c r="AI2590" i="24"/>
  <c r="AL2590" i="24" s="1"/>
  <c r="AH2590" i="24"/>
  <c r="AK2590" i="24" s="1"/>
  <c r="AI2594" i="24"/>
  <c r="AL2594" i="24" s="1"/>
  <c r="AH2594" i="24"/>
  <c r="AK2594" i="24" s="1"/>
  <c r="AI2648" i="24"/>
  <c r="AL2648" i="24" s="1"/>
  <c r="AH2648" i="24"/>
  <c r="AK2648" i="24" s="1"/>
  <c r="AI2654" i="24"/>
  <c r="AL2654" i="24" s="1"/>
  <c r="AH2654" i="24"/>
  <c r="AK2654" i="24" s="1"/>
  <c r="AI2720" i="24"/>
  <c r="AL2720" i="24" s="1"/>
  <c r="AH2720" i="24"/>
  <c r="AK2720" i="24" s="1"/>
  <c r="AI2736" i="24"/>
  <c r="AL2736" i="24" s="1"/>
  <c r="AH2736" i="24"/>
  <c r="AK2736" i="24" s="1"/>
  <c r="AI2740" i="24"/>
  <c r="AL2740" i="24" s="1"/>
  <c r="AH2740" i="24"/>
  <c r="AK2740" i="24" s="1"/>
  <c r="AI2750" i="24"/>
  <c r="AL2750" i="24" s="1"/>
  <c r="AH2750" i="24"/>
  <c r="AK2750" i="24" s="1"/>
  <c r="AI2777" i="24"/>
  <c r="AL2777" i="24" s="1"/>
  <c r="AH2777" i="24"/>
  <c r="AK2777" i="24" s="1"/>
  <c r="AI2815" i="24"/>
  <c r="AL2815" i="24" s="1"/>
  <c r="AH2815" i="24"/>
  <c r="AK2815" i="24" s="1"/>
  <c r="AI2841" i="24"/>
  <c r="AL2841" i="24" s="1"/>
  <c r="AH2841" i="24"/>
  <c r="AK2841" i="24" s="1"/>
  <c r="AI2849" i="24"/>
  <c r="AL2849" i="24" s="1"/>
  <c r="AH2849" i="24"/>
  <c r="AK2849" i="24" s="1"/>
  <c r="AI2871" i="24"/>
  <c r="AL2871" i="24" s="1"/>
  <c r="AH2871" i="24"/>
  <c r="AK2871" i="24" s="1"/>
  <c r="AI2895" i="24"/>
  <c r="AL2895" i="24" s="1"/>
  <c r="AH2895" i="24"/>
  <c r="AK2895" i="24" s="1"/>
  <c r="AI2911" i="24"/>
  <c r="AL2911" i="24" s="1"/>
  <c r="AH2911" i="24"/>
  <c r="AK2911" i="24" s="1"/>
  <c r="AI2974" i="24"/>
  <c r="AL2974" i="24" s="1"/>
  <c r="AH2974" i="24"/>
  <c r="AK2974" i="24" s="1"/>
  <c r="AI2992" i="24"/>
  <c r="AL2992" i="24" s="1"/>
  <c r="AH2992" i="24"/>
  <c r="AK2992" i="24" s="1"/>
  <c r="AI3006" i="24"/>
  <c r="AL3006" i="24" s="1"/>
  <c r="AH3006" i="24"/>
  <c r="AK3006" i="24" s="1"/>
  <c r="AI3028" i="24"/>
  <c r="AL3028" i="24" s="1"/>
  <c r="AH3028" i="24"/>
  <c r="AK3028" i="24" s="1"/>
  <c r="AI3084" i="24"/>
  <c r="AL3084" i="24" s="1"/>
  <c r="AH3084" i="24"/>
  <c r="AK3084" i="24" s="1"/>
  <c r="AI3102" i="24"/>
  <c r="AL3102" i="24" s="1"/>
  <c r="AH3102" i="24"/>
  <c r="AK3102" i="24" s="1"/>
  <c r="AI3106" i="24"/>
  <c r="AL3106" i="24" s="1"/>
  <c r="AH3106" i="24"/>
  <c r="AK3106" i="24" s="1"/>
  <c r="AI3118" i="24"/>
  <c r="AL3118" i="24" s="1"/>
  <c r="AH3118" i="24"/>
  <c r="AK3118" i="24" s="1"/>
  <c r="AI3124" i="24"/>
  <c r="AL3124" i="24" s="1"/>
  <c r="AH3124" i="24"/>
  <c r="AK3124" i="24" s="1"/>
  <c r="AI3138" i="24"/>
  <c r="AL3138" i="24" s="1"/>
  <c r="AH3138" i="24"/>
  <c r="AK3138" i="24" s="1"/>
  <c r="AI3144" i="24"/>
  <c r="AL3144" i="24" s="1"/>
  <c r="AH3144" i="24"/>
  <c r="AK3144" i="24" s="1"/>
  <c r="AI3153" i="24"/>
  <c r="AL3153" i="24" s="1"/>
  <c r="AH3153" i="24"/>
  <c r="AK3153" i="24" s="1"/>
  <c r="AI3209" i="24"/>
  <c r="AL3209" i="24" s="1"/>
  <c r="AH3209" i="24"/>
  <c r="AK3209" i="24" s="1"/>
  <c r="AI3243" i="24"/>
  <c r="AL3243" i="24" s="1"/>
  <c r="AH3243" i="24"/>
  <c r="AK3243" i="24" s="1"/>
  <c r="AI3251" i="24"/>
  <c r="AL3251" i="24" s="1"/>
  <c r="AH3251" i="24"/>
  <c r="AK3251" i="24" s="1"/>
  <c r="AI3298" i="24"/>
  <c r="AL3298" i="24" s="1"/>
  <c r="AH3298" i="24"/>
  <c r="AK3298" i="24" s="1"/>
  <c r="AI3308" i="24"/>
  <c r="AL3308" i="24" s="1"/>
  <c r="AH3308" i="24"/>
  <c r="AK3308" i="24" s="1"/>
  <c r="AI3358" i="24"/>
  <c r="AL3358" i="24" s="1"/>
  <c r="AH3358" i="24"/>
  <c r="AK3358" i="24" s="1"/>
  <c r="AI3386" i="24"/>
  <c r="AL3386" i="24" s="1"/>
  <c r="AH3386" i="24"/>
  <c r="AK3386" i="24" s="1"/>
  <c r="AI3390" i="24"/>
  <c r="AL3390" i="24" s="1"/>
  <c r="AH3390" i="24"/>
  <c r="AK3390" i="24" s="1"/>
  <c r="AI3412" i="24"/>
  <c r="AL3412" i="24" s="1"/>
  <c r="AH3412" i="24"/>
  <c r="AK3412" i="24" s="1"/>
  <c r="AI3462" i="24"/>
  <c r="AL3462" i="24" s="1"/>
  <c r="AH3462" i="24"/>
  <c r="AK3462" i="24" s="1"/>
  <c r="AI3490" i="24"/>
  <c r="AL3490" i="24" s="1"/>
  <c r="AH3490" i="24"/>
  <c r="AK3490" i="24" s="1"/>
  <c r="AI3518" i="24"/>
  <c r="AL3518" i="24" s="1"/>
  <c r="AH3518" i="24"/>
  <c r="AK3518" i="24" s="1"/>
  <c r="AI3536" i="24"/>
  <c r="AL3536" i="24" s="1"/>
  <c r="AH3536" i="24"/>
  <c r="AK3536" i="24" s="1"/>
  <c r="AI3540" i="24"/>
  <c r="AL3540" i="24" s="1"/>
  <c r="AH3540" i="24"/>
  <c r="AK3540" i="24" s="1"/>
  <c r="AI3556" i="24"/>
  <c r="AL3556" i="24" s="1"/>
  <c r="AH3556" i="24"/>
  <c r="AK3556" i="24" s="1"/>
  <c r="AI3570" i="24"/>
  <c r="AL3570" i="24" s="1"/>
  <c r="AH3570" i="24"/>
  <c r="AK3570" i="24" s="1"/>
  <c r="AI3618" i="24"/>
  <c r="AL3618" i="24" s="1"/>
  <c r="AH3618" i="24"/>
  <c r="AK3618" i="24" s="1"/>
  <c r="AI3624" i="24"/>
  <c r="AL3624" i="24" s="1"/>
  <c r="AH3624" i="24"/>
  <c r="AK3624" i="24" s="1"/>
  <c r="AI3632" i="24"/>
  <c r="AL3632" i="24" s="1"/>
  <c r="AH3632" i="24"/>
  <c r="AK3632" i="24" s="1"/>
  <c r="AI3638" i="24"/>
  <c r="AL3638" i="24" s="1"/>
  <c r="AH3638" i="24"/>
  <c r="AK3638" i="24" s="1"/>
  <c r="AI3646" i="24"/>
  <c r="AL3646" i="24" s="1"/>
  <c r="AH3646" i="24"/>
  <c r="AK3646" i="24" s="1"/>
  <c r="AI3652" i="24"/>
  <c r="AL3652" i="24" s="1"/>
  <c r="AH3652" i="24"/>
  <c r="AK3652" i="24" s="1"/>
  <c r="AI3664" i="24"/>
  <c r="AL3664" i="24" s="1"/>
  <c r="AH3664" i="24"/>
  <c r="AK3664" i="24" s="1"/>
  <c r="AI3682" i="24"/>
  <c r="AL3682" i="24" s="1"/>
  <c r="AH3682" i="24"/>
  <c r="AK3682" i="24" s="1"/>
  <c r="AI3698" i="24"/>
  <c r="AL3698" i="24" s="1"/>
  <c r="AH3698" i="24"/>
  <c r="AK3698" i="24" s="1"/>
  <c r="AI3716" i="24"/>
  <c r="AL3716" i="24" s="1"/>
  <c r="AH3716" i="24"/>
  <c r="AK3716" i="24" s="1"/>
  <c r="AI3722" i="24"/>
  <c r="AL3722" i="24" s="1"/>
  <c r="AH3722" i="24"/>
  <c r="AK3722" i="24" s="1"/>
  <c r="AI3744" i="24"/>
  <c r="AL3744" i="24" s="1"/>
  <c r="AH3744" i="24"/>
  <c r="AK3744" i="24" s="1"/>
  <c r="AI3760" i="24"/>
  <c r="AL3760" i="24" s="1"/>
  <c r="AH3760" i="24"/>
  <c r="AK3760" i="24" s="1"/>
  <c r="AI3780" i="24"/>
  <c r="AL3780" i="24" s="1"/>
  <c r="AH3780" i="24"/>
  <c r="AK3780" i="24" s="1"/>
  <c r="AI3807" i="24"/>
  <c r="AL3807" i="24" s="1"/>
  <c r="AH3807" i="24"/>
  <c r="AK3807" i="24" s="1"/>
  <c r="AI3815" i="24"/>
  <c r="AL3815" i="24" s="1"/>
  <c r="AH3815" i="24"/>
  <c r="AK3815" i="24" s="1"/>
  <c r="AI3822" i="24"/>
  <c r="AL3822" i="24" s="1"/>
  <c r="AH3822" i="24"/>
  <c r="AK3822" i="24" s="1"/>
  <c r="AI3837" i="24"/>
  <c r="AL3837" i="24" s="1"/>
  <c r="AH3837" i="24"/>
  <c r="AK3837" i="24" s="1"/>
  <c r="AI3851" i="24"/>
  <c r="AL3851" i="24" s="1"/>
  <c r="AH3851" i="24"/>
  <c r="AK3851" i="24" s="1"/>
  <c r="AI3857" i="24"/>
  <c r="AL3857" i="24" s="1"/>
  <c r="AH3857" i="24"/>
  <c r="AK3857" i="24" s="1"/>
  <c r="AI3867" i="24"/>
  <c r="AL3867" i="24" s="1"/>
  <c r="AH3867" i="24"/>
  <c r="AK3867" i="24" s="1"/>
  <c r="AI3881" i="24"/>
  <c r="AL3881" i="24" s="1"/>
  <c r="AH3881" i="24"/>
  <c r="AK3881" i="24" s="1"/>
  <c r="AI3895" i="24"/>
  <c r="AL3895" i="24" s="1"/>
  <c r="AH3895" i="24"/>
  <c r="AK3895" i="24" s="1"/>
  <c r="AI3925" i="24"/>
  <c r="AL3925" i="24" s="1"/>
  <c r="AH3925" i="24"/>
  <c r="AK3925" i="24" s="1"/>
  <c r="AI3929" i="24"/>
  <c r="AL3929" i="24" s="1"/>
  <c r="AH3929" i="24"/>
  <c r="AK3929" i="24" s="1"/>
  <c r="AI3935" i="24"/>
  <c r="AL3935" i="24" s="1"/>
  <c r="AH3935" i="24"/>
  <c r="AK3935" i="24" s="1"/>
  <c r="AI3951" i="24"/>
  <c r="AL3951" i="24" s="1"/>
  <c r="AH3951" i="24"/>
  <c r="AK3951" i="24" s="1"/>
  <c r="AI3955" i="24"/>
  <c r="AL3955" i="24" s="1"/>
  <c r="AH3955" i="24"/>
  <c r="AK3955" i="24" s="1"/>
  <c r="AI3967" i="24"/>
  <c r="AL3967" i="24" s="1"/>
  <c r="AH3967" i="24"/>
  <c r="AK3967" i="24" s="1"/>
  <c r="AI3977" i="24"/>
  <c r="AL3977" i="24" s="1"/>
  <c r="AH3977" i="24"/>
  <c r="AK3977" i="24" s="1"/>
  <c r="AI3983" i="24"/>
  <c r="AL3983" i="24" s="1"/>
  <c r="AH3983" i="24"/>
  <c r="AK3983" i="24" s="1"/>
  <c r="AH337" i="24"/>
  <c r="AK337" i="24" s="1"/>
  <c r="AJ345" i="24"/>
  <c r="AM345" i="24" s="1"/>
  <c r="AH367" i="24"/>
  <c r="AK367" i="24" s="1"/>
  <c r="AH385" i="24"/>
  <c r="AK385" i="24" s="1"/>
  <c r="AJ393" i="24"/>
  <c r="AM393" i="24" s="1"/>
  <c r="AH415" i="24"/>
  <c r="AK415" i="24" s="1"/>
  <c r="AJ419" i="24"/>
  <c r="AM419" i="24" s="1"/>
  <c r="AH433" i="24"/>
  <c r="AK433" i="24" s="1"/>
  <c r="AJ441" i="24"/>
  <c r="AM441" i="24" s="1"/>
  <c r="AH463" i="24"/>
  <c r="AK463" i="24" s="1"/>
  <c r="AJ467" i="24"/>
  <c r="AM467" i="24" s="1"/>
  <c r="AH478" i="24"/>
  <c r="AK478" i="24" s="1"/>
  <c r="AJ486" i="24"/>
  <c r="AM486" i="24" s="1"/>
  <c r="AH512" i="24"/>
  <c r="AK512" i="24" s="1"/>
  <c r="AJ536" i="24"/>
  <c r="AM536" i="24" s="1"/>
  <c r="AH548" i="24"/>
  <c r="AK548" i="24" s="1"/>
  <c r="AH604" i="24"/>
  <c r="AK604" i="24" s="1"/>
  <c r="AJ648" i="24"/>
  <c r="AM648" i="24" s="1"/>
  <c r="AH660" i="24"/>
  <c r="AK660" i="24" s="1"/>
  <c r="AJ722" i="24"/>
  <c r="AM722" i="24" s="1"/>
  <c r="AJ776" i="24"/>
  <c r="AM776" i="24" s="1"/>
  <c r="AH788" i="24"/>
  <c r="AK788" i="24" s="1"/>
  <c r="AJ832" i="24"/>
  <c r="AM832" i="24" s="1"/>
  <c r="AJ840" i="24"/>
  <c r="AM840" i="24" s="1"/>
  <c r="AH844" i="24"/>
  <c r="AK844" i="24" s="1"/>
  <c r="AH888" i="24"/>
  <c r="AK888" i="24" s="1"/>
  <c r="AH900" i="24"/>
  <c r="AK900" i="24" s="1"/>
  <c r="AH952" i="24"/>
  <c r="AK952" i="24" s="1"/>
  <c r="AH1008" i="24"/>
  <c r="AK1008" i="24" s="1"/>
  <c r="AH1056" i="24"/>
  <c r="AK1056" i="24" s="1"/>
  <c r="AJ1064" i="24"/>
  <c r="AM1064" i="24" s="1"/>
  <c r="AH1091" i="24"/>
  <c r="AK1091" i="24" s="1"/>
  <c r="AJ1095" i="24"/>
  <c r="AM1095" i="24" s="1"/>
  <c r="AJ1137" i="24"/>
  <c r="AM1137" i="24" s="1"/>
  <c r="AH1145" i="24"/>
  <c r="AK1145" i="24" s="1"/>
  <c r="AJ1187" i="24"/>
  <c r="AM1187" i="24" s="1"/>
  <c r="AH1191" i="24"/>
  <c r="AK1191" i="24" s="1"/>
  <c r="AJ1237" i="24"/>
  <c r="AM1237" i="24" s="1"/>
  <c r="AJ1244" i="24"/>
  <c r="AM1244" i="24" s="1"/>
  <c r="AJ1252" i="24"/>
  <c r="AM1252" i="24" s="1"/>
  <c r="AJ1256" i="24"/>
  <c r="AM1256" i="24" s="1"/>
  <c r="AH1274" i="24"/>
  <c r="AK1274" i="24" s="1"/>
  <c r="AH1278" i="24"/>
  <c r="AK1278" i="24" s="1"/>
  <c r="AJ1312" i="24"/>
  <c r="AM1312" i="24" s="1"/>
  <c r="AH1358" i="24"/>
  <c r="AK1358" i="24" s="1"/>
  <c r="AJ1362" i="24"/>
  <c r="AM1362" i="24" s="1"/>
  <c r="AH1370" i="24"/>
  <c r="AK1370" i="24" s="1"/>
  <c r="AJ1399" i="24"/>
  <c r="AM1399" i="24" s="1"/>
  <c r="AJ1420" i="24"/>
  <c r="AM1420" i="24" s="1"/>
  <c r="AH1424" i="24"/>
  <c r="AK1424" i="24" s="1"/>
  <c r="AJ1457" i="24"/>
  <c r="AM1457" i="24" s="1"/>
  <c r="AJ1482" i="24"/>
  <c r="AM1482" i="24" s="1"/>
  <c r="AH1486" i="24"/>
  <c r="AK1486" i="24" s="1"/>
  <c r="AH1490" i="24"/>
  <c r="AK1490" i="24" s="1"/>
  <c r="AJ1541" i="24"/>
  <c r="AM1541" i="24" s="1"/>
  <c r="AH1561" i="24"/>
  <c r="AK1561" i="24" s="1"/>
  <c r="AH1569" i="24"/>
  <c r="AK1569" i="24" s="1"/>
  <c r="AH1577" i="24"/>
  <c r="AK1577" i="24" s="1"/>
  <c r="AJ1589" i="24"/>
  <c r="AM1589" i="24" s="1"/>
  <c r="AH1593" i="24"/>
  <c r="AK1593" i="24" s="1"/>
  <c r="AH1601" i="24"/>
  <c r="AK1601" i="24" s="1"/>
  <c r="AH1609" i="24"/>
  <c r="AK1609" i="24" s="1"/>
  <c r="AJ1621" i="24"/>
  <c r="AM1621" i="24" s="1"/>
  <c r="AH1625" i="24"/>
  <c r="AK1625" i="24" s="1"/>
  <c r="AJ1633" i="24"/>
  <c r="AM1633" i="24" s="1"/>
  <c r="AJ1637" i="24"/>
  <c r="AM1637" i="24" s="1"/>
  <c r="AH1653" i="24"/>
  <c r="AK1653" i="24" s="1"/>
  <c r="AJ1657" i="24"/>
  <c r="AM1657" i="24" s="1"/>
  <c r="AH1669" i="24"/>
  <c r="AK1669" i="24" s="1"/>
  <c r="AJ1673" i="24"/>
  <c r="AM1673" i="24" s="1"/>
  <c r="AH1685" i="24"/>
  <c r="AK1685" i="24" s="1"/>
  <c r="AJ1701" i="24"/>
  <c r="AM1701" i="24" s="1"/>
  <c r="AH1709" i="24"/>
  <c r="AK1709" i="24" s="1"/>
  <c r="AH1713" i="24"/>
  <c r="AK1713" i="24" s="1"/>
  <c r="AJ1729" i="24"/>
  <c r="AM1729" i="24" s="1"/>
  <c r="AH1737" i="24"/>
  <c r="AK1737" i="24" s="1"/>
  <c r="AJ1741" i="24"/>
  <c r="AM1741" i="24" s="1"/>
  <c r="AJ1765" i="24"/>
  <c r="AM1765" i="24" s="1"/>
  <c r="AH1773" i="24"/>
  <c r="AK1773" i="24" s="1"/>
  <c r="AH1777" i="24"/>
  <c r="AK1777" i="24" s="1"/>
  <c r="AH1793" i="24"/>
  <c r="AK1793" i="24" s="1"/>
  <c r="AH1801" i="24"/>
  <c r="AK1801" i="24" s="1"/>
  <c r="AH1813" i="24"/>
  <c r="AK1813" i="24" s="1"/>
  <c r="AJ1817" i="24"/>
  <c r="AM1817" i="24" s="1"/>
  <c r="AH1821" i="24"/>
  <c r="AK1821" i="24" s="1"/>
  <c r="AH1833" i="24"/>
  <c r="AK1833" i="24" s="1"/>
  <c r="AJ1837" i="24"/>
  <c r="AM1837" i="24" s="1"/>
  <c r="AJ1861" i="24"/>
  <c r="AM1861" i="24" s="1"/>
  <c r="AH1873" i="24"/>
  <c r="AK1873" i="24" s="1"/>
  <c r="AJ1877" i="24"/>
  <c r="AM1877" i="24" s="1"/>
  <c r="AJ1885" i="24"/>
  <c r="AM1885" i="24" s="1"/>
  <c r="AH1889" i="24"/>
  <c r="AK1889" i="24" s="1"/>
  <c r="AH1901" i="24"/>
  <c r="AK1901" i="24" s="1"/>
  <c r="AJ1905" i="24"/>
  <c r="AM1905" i="24" s="1"/>
  <c r="AH1913" i="24"/>
  <c r="AK1913" i="24" s="1"/>
  <c r="AH1917" i="24"/>
  <c r="AK1917" i="24" s="1"/>
  <c r="AJ1921" i="24"/>
  <c r="AM1921" i="24" s="1"/>
  <c r="AJ1933" i="24"/>
  <c r="AM1933" i="24" s="1"/>
  <c r="AH1941" i="24"/>
  <c r="AK1941" i="24" s="1"/>
  <c r="AJ1949" i="24"/>
  <c r="AM1949" i="24" s="1"/>
  <c r="AJ1957" i="24"/>
  <c r="AM1957" i="24" s="1"/>
  <c r="AH1969" i="24"/>
  <c r="AK1969" i="24" s="1"/>
  <c r="AJ1973" i="24"/>
  <c r="AM1973" i="24" s="1"/>
  <c r="AH1985" i="24"/>
  <c r="AK1985" i="24" s="1"/>
  <c r="AH1993" i="24"/>
  <c r="AK1993" i="24" s="1"/>
  <c r="AH1997" i="24"/>
  <c r="AK1997" i="24" s="1"/>
  <c r="AH2009" i="24"/>
  <c r="AK2009" i="24" s="1"/>
  <c r="AH2013" i="24"/>
  <c r="AK2013" i="24" s="1"/>
  <c r="AJ2021" i="24"/>
  <c r="AM2021" i="24" s="1"/>
  <c r="AJ2029" i="24"/>
  <c r="AM2029" i="24" s="1"/>
  <c r="AH2033" i="24"/>
  <c r="AK2033" i="24" s="1"/>
  <c r="AJ2041" i="24"/>
  <c r="AM2041" i="24" s="1"/>
  <c r="AH2053" i="24"/>
  <c r="AK2053" i="24" s="1"/>
  <c r="AJ2061" i="24"/>
  <c r="AM2061" i="24" s="1"/>
  <c r="AJ2085" i="24"/>
  <c r="AM2085" i="24" s="1"/>
  <c r="AH2093" i="24"/>
  <c r="AK2093" i="24" s="1"/>
  <c r="AJ2097" i="24"/>
  <c r="AM2097" i="24" s="1"/>
  <c r="AH2105" i="24"/>
  <c r="AK2105" i="24" s="1"/>
  <c r="AH2117" i="24"/>
  <c r="AK2117" i="24" s="1"/>
  <c r="AJ2145" i="24"/>
  <c r="AM2145" i="24" s="1"/>
  <c r="AJ2165" i="24"/>
  <c r="AM2165" i="24" s="1"/>
  <c r="AJ2197" i="24"/>
  <c r="AM2197" i="24" s="1"/>
  <c r="AH2205" i="24"/>
  <c r="AK2205" i="24" s="1"/>
  <c r="AH2213" i="24"/>
  <c r="AK2213" i="24" s="1"/>
  <c r="AJ2217" i="24"/>
  <c r="AM2217" i="24" s="1"/>
  <c r="AJ2241" i="24"/>
  <c r="AM2241" i="24" s="1"/>
  <c r="AH2253" i="24"/>
  <c r="AK2253" i="24" s="1"/>
  <c r="AH2265" i="24"/>
  <c r="AK2265" i="24" s="1"/>
  <c r="AJ2269" i="24"/>
  <c r="AM2269" i="24" s="1"/>
  <c r="AH2277" i="24"/>
  <c r="AK2277" i="24" s="1"/>
  <c r="AJ2281" i="24"/>
  <c r="AM2281" i="24" s="1"/>
  <c r="AH2285" i="24"/>
  <c r="AK2285" i="24" s="1"/>
  <c r="AH2293" i="24"/>
  <c r="AK2293" i="24" s="1"/>
  <c r="AJ2309" i="24"/>
  <c r="AM2309" i="24" s="1"/>
  <c r="AH2317" i="24"/>
  <c r="AK2317" i="24" s="1"/>
  <c r="AH2321" i="24"/>
  <c r="AK2321" i="24" s="1"/>
  <c r="AJ2341" i="24"/>
  <c r="AM2341" i="24" s="1"/>
  <c r="AJ2349" i="24"/>
  <c r="AM2349" i="24" s="1"/>
  <c r="AJ2365" i="24"/>
  <c r="AM2365" i="24" s="1"/>
  <c r="AJ2381" i="24"/>
  <c r="AM2381" i="24" s="1"/>
  <c r="AJ2397" i="24"/>
  <c r="AM2397" i="24" s="1"/>
  <c r="AJ2413" i="24"/>
  <c r="AM2413" i="24" s="1"/>
  <c r="AJ2417" i="24"/>
  <c r="AM2417" i="24" s="1"/>
  <c r="AH2421" i="24"/>
  <c r="AK2421" i="24" s="1"/>
  <c r="AJ2429" i="24"/>
  <c r="AM2429" i="24" s="1"/>
  <c r="AH2433" i="24"/>
  <c r="AK2433" i="24" s="1"/>
  <c r="AH2445" i="24"/>
  <c r="AK2445" i="24" s="1"/>
  <c r="AJ2457" i="24"/>
  <c r="AM2457" i="24" s="1"/>
  <c r="AJ2481" i="24"/>
  <c r="AM2481" i="24" s="1"/>
  <c r="AH2485" i="24"/>
  <c r="AK2485" i="24" s="1"/>
  <c r="AJ2493" i="24"/>
  <c r="AM2493" i="24" s="1"/>
  <c r="AH2497" i="24"/>
  <c r="AK2497" i="24" s="1"/>
  <c r="AH2509" i="24"/>
  <c r="AK2509" i="24" s="1"/>
  <c r="AJ2521" i="24"/>
  <c r="AM2521" i="24" s="1"/>
  <c r="AJ2545" i="24"/>
  <c r="AM2545" i="24" s="1"/>
  <c r="AH2549" i="24"/>
  <c r="AK2549" i="24" s="1"/>
  <c r="AJ2557" i="24"/>
  <c r="AM2557" i="24" s="1"/>
  <c r="AH2561" i="24"/>
  <c r="AK2561" i="24" s="1"/>
  <c r="AJ2569" i="24"/>
  <c r="AM2569" i="24" s="1"/>
  <c r="AH2573" i="24"/>
  <c r="AK2573" i="24" s="1"/>
  <c r="AJ2597" i="24"/>
  <c r="AM2597" i="24" s="1"/>
  <c r="AH2605" i="24"/>
  <c r="AK2605" i="24" s="1"/>
  <c r="AJ2625" i="24"/>
  <c r="AM2625" i="24" s="1"/>
  <c r="AH2649" i="24"/>
  <c r="AK2649" i="24" s="1"/>
  <c r="AH2653" i="24"/>
  <c r="AK2653" i="24" s="1"/>
  <c r="AH2661" i="24"/>
  <c r="AK2661" i="24" s="1"/>
  <c r="AH2665" i="24"/>
  <c r="AK2665" i="24" s="1"/>
  <c r="AJ2669" i="24"/>
  <c r="AM2669" i="24" s="1"/>
  <c r="AJ2677" i="24"/>
  <c r="AM2677" i="24" s="1"/>
  <c r="AJ2689" i="24"/>
  <c r="AM2689" i="24" s="1"/>
  <c r="AH2721" i="24"/>
  <c r="AK2721" i="24" s="1"/>
  <c r="AJ2733" i="24"/>
  <c r="AM2733" i="24" s="1"/>
  <c r="AJ2737" i="24"/>
  <c r="AM2737" i="24" s="1"/>
  <c r="AJ2745" i="24"/>
  <c r="AM2745" i="24" s="1"/>
  <c r="AJ2757" i="24"/>
  <c r="AM2757" i="24" s="1"/>
  <c r="AH2761" i="24"/>
  <c r="AK2761" i="24" s="1"/>
  <c r="AJ2773" i="24"/>
  <c r="AM2773" i="24" s="1"/>
  <c r="AJ2785" i="24"/>
  <c r="AM2785" i="24" s="1"/>
  <c r="AJ2797" i="24"/>
  <c r="AM2797" i="24" s="1"/>
  <c r="AJ2801" i="24"/>
  <c r="AM2801" i="24" s="1"/>
  <c r="AJ2809" i="24"/>
  <c r="AM2809" i="24" s="1"/>
  <c r="AJ2821" i="24"/>
  <c r="AM2821" i="24" s="1"/>
  <c r="AH2825" i="24"/>
  <c r="AK2825" i="24" s="1"/>
  <c r="AJ2837" i="24"/>
  <c r="AM2837" i="24" s="1"/>
  <c r="AJ2849" i="24"/>
  <c r="AM2849" i="24" s="1"/>
  <c r="AJ2861" i="24"/>
  <c r="AM2861" i="24" s="1"/>
  <c r="AJ2865" i="24"/>
  <c r="AM2865" i="24" s="1"/>
  <c r="AJ2873" i="24"/>
  <c r="AM2873" i="24" s="1"/>
  <c r="AJ2885" i="24"/>
  <c r="AM2885" i="24" s="1"/>
  <c r="AH2889" i="24"/>
  <c r="AK2889" i="24" s="1"/>
  <c r="AJ2901" i="24"/>
  <c r="AM2901" i="24" s="1"/>
  <c r="AJ2905" i="24"/>
  <c r="AM2905" i="24" s="1"/>
  <c r="AJ2917" i="24"/>
  <c r="AM2917" i="24" s="1"/>
  <c r="AJ2921" i="24"/>
  <c r="AM2921" i="24" s="1"/>
  <c r="AJ2925" i="24"/>
  <c r="AM2925" i="24" s="1"/>
  <c r="AJ2933" i="24"/>
  <c r="AM2933" i="24" s="1"/>
  <c r="AJ2941" i="24"/>
  <c r="AM2941" i="24" s="1"/>
  <c r="AJ2949" i="24"/>
  <c r="AM2949" i="24" s="1"/>
  <c r="AJ2953" i="24"/>
  <c r="AM2953" i="24" s="1"/>
  <c r="AJ2957" i="24"/>
  <c r="AM2957" i="24" s="1"/>
  <c r="AJ2965" i="24"/>
  <c r="AM2965" i="24" s="1"/>
  <c r="AJ2969" i="24"/>
  <c r="AM2969" i="24" s="1"/>
  <c r="AJ2973" i="24"/>
  <c r="AM2973" i="24" s="1"/>
  <c r="AH2989" i="24"/>
  <c r="AK2989" i="24" s="1"/>
  <c r="AH3001" i="24"/>
  <c r="AK3001" i="24" s="1"/>
  <c r="AH3009" i="24"/>
  <c r="AK3009" i="24" s="1"/>
  <c r="AH3013" i="24"/>
  <c r="AK3013" i="24" s="1"/>
  <c r="AJ3021" i="24"/>
  <c r="AM3021" i="24" s="1"/>
  <c r="AJ3025" i="24"/>
  <c r="AM3025" i="24" s="1"/>
  <c r="AH3033" i="24"/>
  <c r="AK3033" i="24" s="1"/>
  <c r="AJ3049" i="24"/>
  <c r="AM3049" i="24" s="1"/>
  <c r="AJ3061" i="24"/>
  <c r="AM3061" i="24" s="1"/>
  <c r="AJ3073" i="24"/>
  <c r="AM3073" i="24" s="1"/>
  <c r="AJ3081" i="24"/>
  <c r="AM3081" i="24" s="1"/>
  <c r="AJ3093" i="24"/>
  <c r="AM3093" i="24" s="1"/>
  <c r="AJ3105" i="24"/>
  <c r="AM3105" i="24" s="1"/>
  <c r="AJ3137" i="24"/>
  <c r="AM3137" i="24" s="1"/>
  <c r="AJ3157" i="24"/>
  <c r="AM3157" i="24" s="1"/>
  <c r="AJ3165" i="24"/>
  <c r="AM3165" i="24" s="1"/>
  <c r="AH3193" i="24"/>
  <c r="AK3193" i="24" s="1"/>
  <c r="AJ3201" i="24"/>
  <c r="AM3201" i="24" s="1"/>
  <c r="AJ3217" i="24"/>
  <c r="AM3217" i="24" s="1"/>
  <c r="AJ3265" i="24"/>
  <c r="AM3265" i="24" s="1"/>
  <c r="AH3289" i="24"/>
  <c r="AK3289" i="24" s="1"/>
  <c r="AH3313" i="24"/>
  <c r="AK3313" i="24" s="1"/>
  <c r="AJ3321" i="24"/>
  <c r="AM3321" i="24" s="1"/>
  <c r="AH3337" i="24"/>
  <c r="AK3337" i="24" s="1"/>
  <c r="AJ3349" i="24"/>
  <c r="AM3349" i="24" s="1"/>
  <c r="AJ3357" i="24"/>
  <c r="AM3357" i="24" s="1"/>
  <c r="AJ3389" i="24"/>
  <c r="AM3389" i="24" s="1"/>
  <c r="AJ3413" i="24"/>
  <c r="AM3413" i="24" s="1"/>
  <c r="AH3425" i="24"/>
  <c r="AK3425" i="24" s="1"/>
  <c r="AH3445" i="24"/>
  <c r="AK3445" i="24" s="1"/>
  <c r="AH3481" i="24"/>
  <c r="AK3481" i="24" s="1"/>
  <c r="AJ3493" i="24"/>
  <c r="AM3493" i="24" s="1"/>
  <c r="AJ3517" i="24"/>
  <c r="AM3517" i="24" s="1"/>
  <c r="AJ3581" i="24"/>
  <c r="AM3581" i="24" s="1"/>
  <c r="AH3593" i="24"/>
  <c r="AK3593" i="24" s="1"/>
  <c r="AJ3617" i="24"/>
  <c r="AM3617" i="24" s="1"/>
  <c r="AH3625" i="24"/>
  <c r="AK3625" i="24" s="1"/>
  <c r="AJ3645" i="24"/>
  <c r="AM3645" i="24" s="1"/>
  <c r="AH3677" i="24"/>
  <c r="AK3677" i="24" s="1"/>
  <c r="AJ3753" i="24"/>
  <c r="AM3753" i="24" s="1"/>
  <c r="AH3773" i="24"/>
  <c r="AK3773" i="24" s="1"/>
  <c r="AH3809" i="24"/>
  <c r="AK3809" i="24" s="1"/>
  <c r="AJ3837" i="24"/>
  <c r="AM3837" i="24" s="1"/>
  <c r="AH3849" i="24"/>
  <c r="AK3849" i="24" s="1"/>
  <c r="AJ3901" i="24"/>
  <c r="AM3901" i="24" s="1"/>
  <c r="AH3941" i="24"/>
  <c r="AK3941" i="24" s="1"/>
  <c r="AH3981" i="24"/>
  <c r="AK3981" i="24" s="1"/>
  <c r="AJ3993" i="24"/>
  <c r="AM3993" i="24" s="1"/>
  <c r="AJ3763" i="24"/>
  <c r="AM3763" i="24" s="1"/>
  <c r="AH3803" i="24"/>
  <c r="AK3803" i="24" s="1"/>
  <c r="AJ3831" i="24"/>
  <c r="AM3831" i="24" s="1"/>
  <c r="AH3963" i="24"/>
  <c r="AK3963" i="24" s="1"/>
  <c r="AH394" i="24"/>
  <c r="AK394" i="24" s="1"/>
  <c r="AH412" i="24"/>
  <c r="AK412" i="24" s="1"/>
  <c r="AJ416" i="24"/>
  <c r="AM416" i="24" s="1"/>
  <c r="AH464" i="24"/>
  <c r="AK464" i="24" s="1"/>
  <c r="AH605" i="24"/>
  <c r="AK605" i="24" s="1"/>
  <c r="AJ723" i="24"/>
  <c r="AM723" i="24" s="1"/>
  <c r="AH837" i="24"/>
  <c r="AK837" i="24" s="1"/>
  <c r="AH841" i="24"/>
  <c r="AK841" i="24" s="1"/>
  <c r="AH845" i="24"/>
  <c r="AK845" i="24" s="1"/>
  <c r="AJ893" i="24"/>
  <c r="AM893" i="24" s="1"/>
  <c r="AH897" i="24"/>
  <c r="AK897" i="24" s="1"/>
  <c r="AJ1005" i="24"/>
  <c r="AM1005" i="24" s="1"/>
  <c r="AJ1009" i="24"/>
  <c r="AM1009" i="24" s="1"/>
  <c r="AJ1057" i="24"/>
  <c r="AM1057" i="24" s="1"/>
  <c r="AJ1100" i="24"/>
  <c r="AM1100" i="24" s="1"/>
  <c r="AH1104" i="24"/>
  <c r="AK1104" i="24" s="1"/>
  <c r="AJ1234" i="24"/>
  <c r="AM1234" i="24" s="1"/>
  <c r="AJ1267" i="24"/>
  <c r="AM1267" i="24" s="1"/>
  <c r="AH1279" i="24"/>
  <c r="AK1279" i="24" s="1"/>
  <c r="AJ1313" i="24"/>
  <c r="AM1313" i="24" s="1"/>
  <c r="AH1367" i="24"/>
  <c r="AK1367" i="24" s="1"/>
  <c r="AH1371" i="24"/>
  <c r="AK1371" i="24" s="1"/>
  <c r="AJ1392" i="24"/>
  <c r="AM1392" i="24" s="1"/>
  <c r="AH1425" i="24"/>
  <c r="AK1425" i="24" s="1"/>
  <c r="AH1429" i="24"/>
  <c r="AK1429" i="24" s="1"/>
  <c r="AH1558" i="24"/>
  <c r="AK1558" i="24" s="1"/>
  <c r="AH1670" i="24"/>
  <c r="AK1670" i="24" s="1"/>
  <c r="AH1702" i="24"/>
  <c r="AK1702" i="24" s="1"/>
  <c r="AH1734" i="24"/>
  <c r="AK1734" i="24" s="1"/>
  <c r="AH1766" i="24"/>
  <c r="AK1766" i="24" s="1"/>
  <c r="AJ1790" i="24"/>
  <c r="AM1790" i="24" s="1"/>
  <c r="AJ1830" i="24"/>
  <c r="AM1830" i="24" s="1"/>
  <c r="AJ1846" i="24"/>
  <c r="AM1846" i="24" s="1"/>
  <c r="AH1862" i="24"/>
  <c r="AK1862" i="24" s="1"/>
  <c r="AH1914" i="24"/>
  <c r="AK1914" i="24" s="1"/>
  <c r="AJ1974" i="24"/>
  <c r="AM1974" i="24" s="1"/>
  <c r="AH1990" i="24"/>
  <c r="AK1990" i="24" s="1"/>
  <c r="AH1994" i="24"/>
  <c r="AK1994" i="24" s="1"/>
  <c r="AH2022" i="24"/>
  <c r="AK2022" i="24" s="1"/>
  <c r="AH2026" i="24"/>
  <c r="AK2026" i="24" s="1"/>
  <c r="AH2074" i="24"/>
  <c r="AK2074" i="24" s="1"/>
  <c r="AJ2094" i="24"/>
  <c r="AM2094" i="24" s="1"/>
  <c r="AH2138" i="24"/>
  <c r="AK2138" i="24" s="1"/>
  <c r="AH2166" i="24"/>
  <c r="AK2166" i="24" s="1"/>
  <c r="AH2170" i="24"/>
  <c r="AK2170" i="24" s="1"/>
  <c r="AH2198" i="24"/>
  <c r="AK2198" i="24" s="1"/>
  <c r="AH2202" i="24"/>
  <c r="AK2202" i="24" s="1"/>
  <c r="AJ2222" i="24"/>
  <c r="AM2222" i="24" s="1"/>
  <c r="AH2266" i="24"/>
  <c r="AK2266" i="24" s="1"/>
  <c r="AJ2286" i="24"/>
  <c r="AM2286" i="24" s="1"/>
  <c r="AJ2302" i="24"/>
  <c r="AM2302" i="24" s="1"/>
  <c r="AJ2318" i="24"/>
  <c r="AM2318" i="24" s="1"/>
  <c r="AJ2334" i="24"/>
  <c r="AM2334" i="24" s="1"/>
  <c r="AJ2442" i="24"/>
  <c r="AM2442" i="24" s="1"/>
  <c r="AH2462" i="24"/>
  <c r="AK2462" i="24" s="1"/>
  <c r="AJ2506" i="24"/>
  <c r="AM2506" i="24" s="1"/>
  <c r="AH2526" i="24"/>
  <c r="AK2526" i="24" s="1"/>
  <c r="AH2582" i="24"/>
  <c r="AK2582" i="24" s="1"/>
  <c r="AH2586" i="24"/>
  <c r="AK2586" i="24" s="1"/>
  <c r="AH2614" i="24"/>
  <c r="AK2614" i="24" s="1"/>
  <c r="AH2618" i="24"/>
  <c r="AK2618" i="24" s="1"/>
  <c r="AH2646" i="24"/>
  <c r="AK2646" i="24" s="1"/>
  <c r="AH2650" i="24"/>
  <c r="AK2650" i="24" s="1"/>
  <c r="AH2678" i="24"/>
  <c r="AK2678" i="24" s="1"/>
  <c r="AH2682" i="24"/>
  <c r="AK2682" i="24" s="1"/>
  <c r="AH2710" i="24"/>
  <c r="AK2710" i="24" s="1"/>
  <c r="AJ2730" i="24"/>
  <c r="AM2730" i="24" s="1"/>
  <c r="AJ2750" i="24"/>
  <c r="AM2750" i="24" s="1"/>
  <c r="AJ2766" i="24"/>
  <c r="AM2766" i="24" s="1"/>
  <c r="AJ2806" i="24"/>
  <c r="AM2806" i="24" s="1"/>
  <c r="AJ2858" i="24"/>
  <c r="AM2858" i="24" s="1"/>
  <c r="AJ2878" i="24"/>
  <c r="AM2878" i="24" s="1"/>
  <c r="AH2918" i="24"/>
  <c r="AK2918" i="24" s="1"/>
  <c r="AJ2938" i="24"/>
  <c r="AM2938" i="24" s="1"/>
  <c r="AJ2958" i="24"/>
  <c r="AM2958" i="24" s="1"/>
  <c r="AH2982" i="24"/>
  <c r="AK2982" i="24" s="1"/>
  <c r="AJ3006" i="24"/>
  <c r="AM3006" i="24" s="1"/>
  <c r="AJ3022" i="24"/>
  <c r="AM3022" i="24" s="1"/>
  <c r="AJ3038" i="24"/>
  <c r="AM3038" i="24" s="1"/>
  <c r="AJ3062" i="24"/>
  <c r="AM3062" i="24" s="1"/>
  <c r="AH3082" i="24"/>
  <c r="AK3082" i="24" s="1"/>
  <c r="AJ3210" i="24"/>
  <c r="AM3210" i="24" s="1"/>
  <c r="AJ3246" i="24"/>
  <c r="AM3246" i="24" s="1"/>
  <c r="AH3270" i="24"/>
  <c r="AK3270" i="24" s="1"/>
  <c r="AJ3310" i="24"/>
  <c r="AM3310" i="24" s="1"/>
  <c r="AJ1417" i="24"/>
  <c r="AM1417" i="24" s="1"/>
  <c r="AJ1458" i="24"/>
  <c r="AM1458" i="24" s="1"/>
  <c r="AJ1479" i="24"/>
  <c r="AM1479" i="24" s="1"/>
  <c r="AJ1491" i="24"/>
  <c r="AM1491" i="24" s="1"/>
  <c r="AJ1562" i="24"/>
  <c r="AM1562" i="24" s="1"/>
  <c r="AJ1610" i="24"/>
  <c r="AM1610" i="24" s="1"/>
  <c r="AJ1614" i="24"/>
  <c r="AM1614" i="24" s="1"/>
  <c r="AJ1626" i="24"/>
  <c r="AM1626" i="24" s="1"/>
  <c r="AJ1650" i="24"/>
  <c r="AM1650" i="24" s="1"/>
  <c r="AJ1658" i="24"/>
  <c r="AM1658" i="24" s="1"/>
  <c r="AJ1666" i="24"/>
  <c r="AM1666" i="24" s="1"/>
  <c r="AJ1674" i="24"/>
  <c r="AM1674" i="24" s="1"/>
  <c r="AJ1682" i="24"/>
  <c r="AM1682" i="24" s="1"/>
  <c r="AJ1690" i="24"/>
  <c r="AM1690" i="24" s="1"/>
  <c r="AJ1698" i="24"/>
  <c r="AM1698" i="24" s="1"/>
  <c r="AJ1706" i="24"/>
  <c r="AM1706" i="24" s="1"/>
  <c r="AJ1714" i="24"/>
  <c r="AM1714" i="24" s="1"/>
  <c r="AJ1722" i="24"/>
  <c r="AM1722" i="24" s="1"/>
  <c r="AJ1730" i="24"/>
  <c r="AM1730" i="24" s="1"/>
  <c r="AJ1738" i="24"/>
  <c r="AM1738" i="24" s="1"/>
  <c r="AJ1746" i="24"/>
  <c r="AM1746" i="24" s="1"/>
  <c r="AJ1754" i="24"/>
  <c r="AM1754" i="24" s="1"/>
  <c r="AJ1762" i="24"/>
  <c r="AM1762" i="24" s="1"/>
  <c r="AJ1770" i="24"/>
  <c r="AM1770" i="24" s="1"/>
  <c r="AJ1778" i="24"/>
  <c r="AM1778" i="24" s="1"/>
  <c r="AJ1786" i="24"/>
  <c r="AM1786" i="24" s="1"/>
  <c r="AJ1802" i="24"/>
  <c r="AM1802" i="24" s="1"/>
  <c r="AJ1806" i="24"/>
  <c r="AM1806" i="24" s="1"/>
  <c r="AJ1826" i="24"/>
  <c r="AM1826" i="24" s="1"/>
  <c r="AJ1874" i="24"/>
  <c r="AM1874" i="24" s="1"/>
  <c r="AJ1882" i="24"/>
  <c r="AM1882" i="24" s="1"/>
  <c r="AJ1898" i="24"/>
  <c r="AM1898" i="24" s="1"/>
  <c r="AJ1906" i="24"/>
  <c r="AM1906" i="24" s="1"/>
  <c r="AJ1930" i="24"/>
  <c r="AM1930" i="24" s="1"/>
  <c r="AJ1938" i="24"/>
  <c r="AM1938" i="24" s="1"/>
  <c r="AJ1962" i="24"/>
  <c r="AM1962" i="24" s="1"/>
  <c r="AJ1970" i="24"/>
  <c r="AM1970" i="24" s="1"/>
  <c r="AJ1978" i="24"/>
  <c r="AM1978" i="24" s="1"/>
  <c r="AJ2002" i="24"/>
  <c r="AM2002" i="24" s="1"/>
  <c r="AJ2018" i="24"/>
  <c r="AM2018" i="24" s="1"/>
  <c r="AJ2034" i="24"/>
  <c r="AM2034" i="24" s="1"/>
  <c r="AJ2050" i="24"/>
  <c r="AM2050" i="24" s="1"/>
  <c r="AJ2066" i="24"/>
  <c r="AM2066" i="24" s="1"/>
  <c r="AJ2082" i="24"/>
  <c r="AM2082" i="24" s="1"/>
  <c r="AJ2098" i="24"/>
  <c r="AM2098" i="24" s="1"/>
  <c r="AJ2114" i="24"/>
  <c r="AM2114" i="24" s="1"/>
  <c r="AJ2129" i="24"/>
  <c r="AM2129" i="24" s="1"/>
  <c r="AJ2154" i="24"/>
  <c r="AM2154" i="24" s="1"/>
  <c r="AJ2186" i="24"/>
  <c r="AM2186" i="24" s="1"/>
  <c r="AJ2210" i="24"/>
  <c r="AM2210" i="24" s="1"/>
  <c r="AJ2226" i="24"/>
  <c r="AM2226" i="24" s="1"/>
  <c r="AJ2242" i="24"/>
  <c r="AM2242" i="24" s="1"/>
  <c r="AJ2258" i="24"/>
  <c r="AM2258" i="24" s="1"/>
  <c r="AJ2274" i="24"/>
  <c r="AM2274" i="24" s="1"/>
  <c r="AJ2298" i="24"/>
  <c r="AM2298" i="24" s="1"/>
  <c r="AJ2314" i="24"/>
  <c r="AM2314" i="24" s="1"/>
  <c r="AJ2330" i="24"/>
  <c r="AM2330" i="24" s="1"/>
  <c r="AJ2346" i="24"/>
  <c r="AM2346" i="24" s="1"/>
  <c r="AJ2350" i="24"/>
  <c r="AM2350" i="24" s="1"/>
  <c r="AJ2354" i="24"/>
  <c r="AM2354" i="24" s="1"/>
  <c r="AJ2362" i="24"/>
  <c r="AM2362" i="24" s="1"/>
  <c r="AJ2366" i="24"/>
  <c r="AM2366" i="24" s="1"/>
  <c r="AJ2370" i="24"/>
  <c r="AM2370" i="24" s="1"/>
  <c r="AJ2378" i="24"/>
  <c r="AM2378" i="24" s="1"/>
  <c r="AJ2382" i="24"/>
  <c r="AM2382" i="24" s="1"/>
  <c r="AJ2386" i="24"/>
  <c r="AM2386" i="24" s="1"/>
  <c r="AJ2394" i="24"/>
  <c r="AM2394" i="24" s="1"/>
  <c r="AJ2398" i="24"/>
  <c r="AM2398" i="24" s="1"/>
  <c r="AJ2402" i="24"/>
  <c r="AM2402" i="24" s="1"/>
  <c r="AJ2410" i="24"/>
  <c r="AM2410" i="24" s="1"/>
  <c r="AJ2414" i="24"/>
  <c r="AM2414" i="24" s="1"/>
  <c r="AJ2430" i="24"/>
  <c r="AM2430" i="24" s="1"/>
  <c r="AJ2446" i="24"/>
  <c r="AM2446" i="24" s="1"/>
  <c r="AJ2462" i="24"/>
  <c r="AM2462" i="24" s="1"/>
  <c r="AJ2478" i="24"/>
  <c r="AM2478" i="24" s="1"/>
  <c r="AJ2494" i="24"/>
  <c r="AM2494" i="24" s="1"/>
  <c r="AJ2510" i="24"/>
  <c r="AM2510" i="24" s="1"/>
  <c r="AJ2526" i="24"/>
  <c r="AM2526" i="24" s="1"/>
  <c r="AJ2542" i="24"/>
  <c r="AM2542" i="24" s="1"/>
  <c r="AJ2558" i="24"/>
  <c r="AM2558" i="24" s="1"/>
  <c r="AJ2578" i="24"/>
  <c r="AM2578" i="24" s="1"/>
  <c r="AJ2610" i="24"/>
  <c r="AM2610" i="24" s="1"/>
  <c r="AJ2642" i="24"/>
  <c r="AM2642" i="24" s="1"/>
  <c r="AJ2674" i="24"/>
  <c r="AM2674" i="24" s="1"/>
  <c r="AJ2698" i="24"/>
  <c r="AM2698" i="24" s="1"/>
  <c r="AJ2706" i="24"/>
  <c r="AM2706" i="24" s="1"/>
  <c r="AJ2714" i="24"/>
  <c r="AM2714" i="24" s="1"/>
  <c r="AJ2722" i="24"/>
  <c r="AM2722" i="24" s="1"/>
  <c r="AJ2762" i="24"/>
  <c r="AM2762" i="24" s="1"/>
  <c r="AJ2778" i="24"/>
  <c r="AM2778" i="24" s="1"/>
  <c r="AJ2786" i="24"/>
  <c r="AM2786" i="24" s="1"/>
  <c r="AJ2826" i="24"/>
  <c r="AM2826" i="24" s="1"/>
  <c r="AJ2842" i="24"/>
  <c r="AM2842" i="24" s="1"/>
  <c r="AJ2850" i="24"/>
  <c r="AM2850" i="24" s="1"/>
  <c r="AJ2890" i="24"/>
  <c r="AM2890" i="24" s="1"/>
  <c r="AJ2894" i="24"/>
  <c r="AM2894" i="24" s="1"/>
  <c r="AJ2978" i="24"/>
  <c r="AM2978" i="24" s="1"/>
  <c r="AJ2994" i="24"/>
  <c r="AM2994" i="24" s="1"/>
  <c r="AJ3050" i="24"/>
  <c r="AM3050" i="24" s="1"/>
  <c r="AJ3066" i="24"/>
  <c r="AM3066" i="24" s="1"/>
  <c r="AJ3082" i="24"/>
  <c r="AM3082" i="24" s="1"/>
  <c r="AJ3098" i="24"/>
  <c r="AM3098" i="24" s="1"/>
  <c r="AJ3118" i="24"/>
  <c r="AM3118" i="24" s="1"/>
  <c r="AJ3122" i="24"/>
  <c r="AM3122" i="24" s="1"/>
  <c r="AJ3134" i="24"/>
  <c r="AM3134" i="24" s="1"/>
  <c r="AJ3138" i="24"/>
  <c r="AM3138" i="24" s="1"/>
  <c r="AJ3146" i="24"/>
  <c r="AM3146" i="24" s="1"/>
  <c r="AJ3150" i="24"/>
  <c r="AM3150" i="24" s="1"/>
  <c r="AJ3154" i="24"/>
  <c r="AM3154" i="24" s="1"/>
  <c r="AJ3166" i="24"/>
  <c r="AM3166" i="24" s="1"/>
  <c r="AJ3182" i="24"/>
  <c r="AM3182" i="24" s="1"/>
  <c r="AJ3186" i="24"/>
  <c r="AM3186" i="24" s="1"/>
  <c r="AJ3214" i="24"/>
  <c r="AM3214" i="24" s="1"/>
  <c r="AJ3230" i="24"/>
  <c r="AM3230" i="24" s="1"/>
  <c r="AJ3234" i="24"/>
  <c r="AM3234" i="24" s="1"/>
  <c r="AJ3262" i="24"/>
  <c r="AM3262" i="24" s="1"/>
  <c r="AJ3266" i="24"/>
  <c r="AM3266" i="24" s="1"/>
  <c r="AJ3282" i="24"/>
  <c r="AM3282" i="24" s="1"/>
  <c r="AJ3314" i="24"/>
  <c r="AM3314" i="24" s="1"/>
  <c r="AJ3330" i="24"/>
  <c r="AM3330" i="24" s="1"/>
  <c r="AJ3342" i="24"/>
  <c r="AM3342" i="24" s="1"/>
  <c r="AJ3346" i="24"/>
  <c r="AM3346" i="24" s="1"/>
  <c r="AJ3358" i="24"/>
  <c r="AM3358" i="24" s="1"/>
  <c r="AJ3378" i="24"/>
  <c r="AM3378" i="24" s="1"/>
  <c r="AJ3394" i="24"/>
  <c r="AM3394" i="24" s="1"/>
  <c r="AJ3406" i="24"/>
  <c r="AM3406" i="24" s="1"/>
  <c r="AJ3442" i="24"/>
  <c r="AM3442" i="24" s="1"/>
  <c r="AJ3454" i="24"/>
  <c r="AM3454" i="24" s="1"/>
  <c r="AJ3470" i="24"/>
  <c r="AM3470" i="24" s="1"/>
  <c r="AJ3486" i="24"/>
  <c r="AM3486" i="24" s="1"/>
  <c r="AJ3518" i="24"/>
  <c r="AM3518" i="24" s="1"/>
  <c r="AJ3550" i="24"/>
  <c r="AM3550" i="24" s="1"/>
  <c r="AJ3562" i="24"/>
  <c r="AM3562" i="24" s="1"/>
  <c r="AJ3566" i="24"/>
  <c r="AM3566" i="24" s="1"/>
  <c r="AJ3610" i="24"/>
  <c r="AM3610" i="24" s="1"/>
  <c r="AJ3662" i="24"/>
  <c r="AM3662" i="24" s="1"/>
  <c r="AJ3674" i="24"/>
  <c r="AM3674" i="24" s="1"/>
  <c r="AJ3678" i="24"/>
  <c r="AM3678" i="24" s="1"/>
  <c r="AJ3682" i="24"/>
  <c r="AM3682" i="24" s="1"/>
  <c r="AJ3694" i="24"/>
  <c r="AM3694" i="24" s="1"/>
  <c r="AJ3698" i="24"/>
  <c r="AM3698" i="24" s="1"/>
  <c r="AJ3710" i="24"/>
  <c r="AM3710" i="24" s="1"/>
  <c r="AJ3714" i="24"/>
  <c r="AM3714" i="24" s="1"/>
  <c r="AJ3726" i="24"/>
  <c r="AM3726" i="24" s="1"/>
  <c r="AJ3738" i="24"/>
  <c r="AM3738" i="24" s="1"/>
  <c r="AJ3742" i="24"/>
  <c r="AM3742" i="24" s="1"/>
  <c r="AJ3754" i="24"/>
  <c r="AM3754" i="24" s="1"/>
  <c r="AJ3758" i="24"/>
  <c r="AM3758" i="24" s="1"/>
  <c r="AJ3762" i="24"/>
  <c r="AM3762" i="24" s="1"/>
  <c r="AJ3790" i="24"/>
  <c r="AM3790" i="24" s="1"/>
  <c r="AJ3806" i="24"/>
  <c r="AM3806" i="24" s="1"/>
  <c r="AJ3822" i="24"/>
  <c r="AM3822" i="24" s="1"/>
  <c r="AJ3826" i="24"/>
  <c r="AM3826" i="24" s="1"/>
  <c r="AJ3850" i="24"/>
  <c r="AM3850" i="24" s="1"/>
  <c r="AJ3854" i="24"/>
  <c r="AM3854" i="24" s="1"/>
  <c r="AJ3882" i="24"/>
  <c r="AM3882" i="24" s="1"/>
  <c r="AJ3902" i="24"/>
  <c r="AM3902" i="24" s="1"/>
  <c r="AJ3926" i="24"/>
  <c r="AM3926" i="24" s="1"/>
  <c r="AJ3942" i="24"/>
  <c r="AM3942" i="24" s="1"/>
  <c r="AJ3954" i="24"/>
  <c r="AM3954" i="24" s="1"/>
  <c r="AJ3970" i="24"/>
  <c r="AM3970" i="24" s="1"/>
  <c r="AJ3990" i="24"/>
  <c r="AM3990" i="24" s="1"/>
  <c r="AJ3998" i="24"/>
  <c r="AM3998" i="24" s="1"/>
  <c r="AJ3255" i="24"/>
  <c r="AM3255" i="24" s="1"/>
  <c r="AJ3291" i="24"/>
  <c r="AM3291" i="24" s="1"/>
  <c r="AJ3307" i="24"/>
  <c r="AM3307" i="24" s="1"/>
  <c r="AJ3315" i="24"/>
  <c r="AM3315" i="24" s="1"/>
  <c r="AJ3339" i="24"/>
  <c r="AM3339" i="24" s="1"/>
  <c r="AJ3383" i="24"/>
  <c r="AM3383" i="24" s="1"/>
  <c r="AJ3407" i="24"/>
  <c r="AM3407" i="24" s="1"/>
  <c r="AJ3427" i="24"/>
  <c r="AM3427" i="24" s="1"/>
  <c r="AJ3451" i="24"/>
  <c r="AM3451" i="24" s="1"/>
  <c r="AJ3475" i="24"/>
  <c r="AM3475" i="24" s="1"/>
  <c r="AJ3511" i="24"/>
  <c r="AM3511" i="24" s="1"/>
  <c r="AJ3543" i="24"/>
  <c r="AM3543" i="24" s="1"/>
  <c r="AJ3571" i="24"/>
  <c r="AM3571" i="24" s="1"/>
  <c r="AJ3603" i="24"/>
  <c r="AM3603" i="24" s="1"/>
  <c r="AJ3691" i="24"/>
  <c r="AM3691" i="24" s="1"/>
  <c r="AJ3711" i="24"/>
  <c r="AM3711" i="24" s="1"/>
  <c r="AJ3719" i="24"/>
  <c r="AM3719" i="24" s="1"/>
  <c r="AJ3787" i="24"/>
  <c r="AM3787" i="24" s="1"/>
  <c r="AJ3859" i="24"/>
  <c r="AM3859" i="24" s="1"/>
  <c r="AJ3987" i="24"/>
  <c r="AM3987" i="24" s="1"/>
  <c r="AJ335" i="24"/>
  <c r="AM335" i="24" s="1"/>
  <c r="AJ369" i="24"/>
  <c r="AM369" i="24" s="1"/>
  <c r="AJ383" i="24"/>
  <c r="AM383" i="24" s="1"/>
  <c r="AJ417" i="24"/>
  <c r="AM417" i="24" s="1"/>
  <c r="AJ431" i="24"/>
  <c r="AM431" i="24" s="1"/>
  <c r="AJ465" i="24"/>
  <c r="AM465" i="24" s="1"/>
  <c r="AJ476" i="24"/>
  <c r="AM476" i="24" s="1"/>
  <c r="AJ506" i="24"/>
  <c r="AM506" i="24" s="1"/>
  <c r="AJ542" i="24"/>
  <c r="AM542" i="24" s="1"/>
  <c r="AJ598" i="24"/>
  <c r="AM598" i="24" s="1"/>
  <c r="AJ602" i="24"/>
  <c r="AM602" i="24" s="1"/>
  <c r="AJ654" i="24"/>
  <c r="AM654" i="24" s="1"/>
  <c r="AJ658" i="24"/>
  <c r="AM658" i="24" s="1"/>
  <c r="AJ716" i="24"/>
  <c r="AM716" i="24" s="1"/>
  <c r="AJ838" i="24"/>
  <c r="AM838" i="24" s="1"/>
  <c r="AJ950" i="24"/>
  <c r="AM950" i="24" s="1"/>
  <c r="AJ1105" i="24"/>
  <c r="AM1105" i="24" s="1"/>
  <c r="AJ1242" i="24"/>
  <c r="AM1242" i="24" s="1"/>
  <c r="AJ1326" i="24"/>
  <c r="AM1326" i="24" s="1"/>
  <c r="AJ1360" i="24"/>
  <c r="AM1360" i="24" s="1"/>
  <c r="AJ1418" i="24"/>
  <c r="AM1418" i="24" s="1"/>
  <c r="AJ1480" i="24"/>
  <c r="AM1480" i="24" s="1"/>
  <c r="AJ1484" i="24"/>
  <c r="AM1484" i="24" s="1"/>
  <c r="AJ1651" i="24"/>
  <c r="AM1651" i="24" s="1"/>
  <c r="AJ1667" i="24"/>
  <c r="AM1667" i="24" s="1"/>
  <c r="AJ1683" i="24"/>
  <c r="AM1683" i="24" s="1"/>
  <c r="AJ1699" i="24"/>
  <c r="AM1699" i="24" s="1"/>
  <c r="AJ1715" i="24"/>
  <c r="AM1715" i="24" s="1"/>
  <c r="AJ1731" i="24"/>
  <c r="AM1731" i="24" s="1"/>
  <c r="AJ1747" i="24"/>
  <c r="AM1747" i="24" s="1"/>
  <c r="AJ1763" i="24"/>
  <c r="AM1763" i="24" s="1"/>
  <c r="AJ1779" i="24"/>
  <c r="AM1779" i="24" s="1"/>
  <c r="AJ1795" i="24"/>
  <c r="AM1795" i="24" s="1"/>
  <c r="AJ1811" i="24"/>
  <c r="AM1811" i="24" s="1"/>
  <c r="AJ1827" i="24"/>
  <c r="AM1827" i="24" s="1"/>
  <c r="AJ1843" i="24"/>
  <c r="AM1843" i="24" s="1"/>
  <c r="AJ1867" i="24"/>
  <c r="AM1867" i="24" s="1"/>
  <c r="AJ1883" i="24"/>
  <c r="AM1883" i="24" s="1"/>
  <c r="AJ1899" i="24"/>
  <c r="AM1899" i="24" s="1"/>
  <c r="AJ1915" i="24"/>
  <c r="AM1915" i="24" s="1"/>
  <c r="AJ1931" i="24"/>
  <c r="AM1931" i="24" s="1"/>
  <c r="AJ1947" i="24"/>
  <c r="AM1947" i="24" s="1"/>
  <c r="AJ1963" i="24"/>
  <c r="AM1963" i="24" s="1"/>
  <c r="AJ1979" i="24"/>
  <c r="AM1979" i="24" s="1"/>
  <c r="AJ1995" i="24"/>
  <c r="AM1995" i="24" s="1"/>
  <c r="AJ2011" i="24"/>
  <c r="AM2011" i="24" s="1"/>
  <c r="AJ2027" i="24"/>
  <c r="AM2027" i="24" s="1"/>
  <c r="AJ2043" i="24"/>
  <c r="AM2043" i="24" s="1"/>
  <c r="AJ2059" i="24"/>
  <c r="AM2059" i="24" s="1"/>
  <c r="AJ2075" i="24"/>
  <c r="AM2075" i="24" s="1"/>
  <c r="AJ2091" i="24"/>
  <c r="AM2091" i="24" s="1"/>
  <c r="AJ2107" i="24"/>
  <c r="AM2107" i="24" s="1"/>
  <c r="AJ2123" i="24"/>
  <c r="AM2123" i="24" s="1"/>
  <c r="AJ2135" i="24"/>
  <c r="AM2135" i="24" s="1"/>
  <c r="AJ2139" i="24"/>
  <c r="AM2139" i="24" s="1"/>
  <c r="AJ2151" i="24"/>
  <c r="AM2151" i="24" s="1"/>
  <c r="AJ2155" i="24"/>
  <c r="AM2155" i="24" s="1"/>
  <c r="AJ2167" i="24"/>
  <c r="AM2167" i="24" s="1"/>
  <c r="AJ2171" i="24"/>
  <c r="AM2171" i="24" s="1"/>
  <c r="AJ2187" i="24"/>
  <c r="AM2187" i="24" s="1"/>
  <c r="AJ2203" i="24"/>
  <c r="AM2203" i="24" s="1"/>
  <c r="AJ2211" i="24"/>
  <c r="AM2211" i="24" s="1"/>
  <c r="AJ2227" i="24"/>
  <c r="AM2227" i="24" s="1"/>
  <c r="AJ2243" i="24"/>
  <c r="AM2243" i="24" s="1"/>
  <c r="AJ2259" i="24"/>
  <c r="AM2259" i="24" s="1"/>
  <c r="AJ2275" i="24"/>
  <c r="AM2275" i="24" s="1"/>
  <c r="AJ2283" i="24"/>
  <c r="AM2283" i="24" s="1"/>
  <c r="AJ2291" i="24"/>
  <c r="AM2291" i="24" s="1"/>
  <c r="AJ2423" i="24"/>
  <c r="AM2423" i="24" s="1"/>
  <c r="AJ2439" i="24"/>
  <c r="AM2439" i="24" s="1"/>
  <c r="AJ2455" i="24"/>
  <c r="AM2455" i="24" s="1"/>
  <c r="AJ2471" i="24"/>
  <c r="AM2471" i="24" s="1"/>
  <c r="AJ2487" i="24"/>
  <c r="AM2487" i="24" s="1"/>
  <c r="AJ2503" i="24"/>
  <c r="AM2503" i="24" s="1"/>
  <c r="AJ2519" i="24"/>
  <c r="AM2519" i="24" s="1"/>
  <c r="AJ2535" i="24"/>
  <c r="AM2535" i="24" s="1"/>
  <c r="AJ2551" i="24"/>
  <c r="AM2551" i="24" s="1"/>
  <c r="AJ2571" i="24"/>
  <c r="AM2571" i="24" s="1"/>
  <c r="AJ2595" i="24"/>
  <c r="AM2595" i="24" s="1"/>
  <c r="AJ2611" i="24"/>
  <c r="AM2611" i="24" s="1"/>
  <c r="AJ2643" i="24"/>
  <c r="AM2643" i="24" s="1"/>
  <c r="AJ2659" i="24"/>
  <c r="AM2659" i="24" s="1"/>
  <c r="AJ2663" i="24"/>
  <c r="AM2663" i="24" s="1"/>
  <c r="AJ2699" i="24"/>
  <c r="AM2699" i="24" s="1"/>
  <c r="AJ2707" i="24"/>
  <c r="AM2707" i="24" s="1"/>
  <c r="AJ2715" i="24"/>
  <c r="AM2715" i="24" s="1"/>
  <c r="AJ2759" i="24"/>
  <c r="AM2759" i="24" s="1"/>
  <c r="AJ2779" i="24"/>
  <c r="AM2779" i="24" s="1"/>
  <c r="AJ2823" i="24"/>
  <c r="AM2823" i="24" s="1"/>
  <c r="AJ2843" i="24"/>
  <c r="AM2843" i="24" s="1"/>
  <c r="AJ2887" i="24"/>
  <c r="AM2887" i="24" s="1"/>
  <c r="AJ2979" i="24"/>
  <c r="AM2979" i="24" s="1"/>
  <c r="AJ2983" i="24"/>
  <c r="AM2983" i="24" s="1"/>
  <c r="AJ2987" i="24"/>
  <c r="AM2987" i="24" s="1"/>
  <c r="AJ2999" i="24"/>
  <c r="AM2999" i="24" s="1"/>
  <c r="AJ3011" i="24"/>
  <c r="AM3011" i="24" s="1"/>
  <c r="AJ3015" i="24"/>
  <c r="AM3015" i="24" s="1"/>
  <c r="AJ3027" i="24"/>
  <c r="AM3027" i="24" s="1"/>
  <c r="AJ3031" i="24"/>
  <c r="AM3031" i="24" s="1"/>
  <c r="AJ3043" i="24"/>
  <c r="AM3043" i="24" s="1"/>
  <c r="AJ3051" i="24"/>
  <c r="AM3051" i="24" s="1"/>
  <c r="AJ3067" i="24"/>
  <c r="AM3067" i="24" s="1"/>
  <c r="AJ3083" i="24"/>
  <c r="AM3083" i="24" s="1"/>
  <c r="AJ3099" i="24"/>
  <c r="AM3099" i="24" s="1"/>
  <c r="AJ3127" i="24"/>
  <c r="AM3127" i="24" s="1"/>
  <c r="AJ3143" i="24"/>
  <c r="AM3143" i="24" s="1"/>
  <c r="AJ3175" i="24"/>
  <c r="AM3175" i="24" s="1"/>
  <c r="AJ3179" i="24"/>
  <c r="AM3179" i="24" s="1"/>
  <c r="AJ3207" i="24"/>
  <c r="AM3207" i="24" s="1"/>
  <c r="AJ3259" i="24"/>
  <c r="AM3259" i="24" s="1"/>
  <c r="AJ3287" i="24"/>
  <c r="AM3287" i="24" s="1"/>
  <c r="AJ3327" i="24"/>
  <c r="AM3327" i="24" s="1"/>
  <c r="AJ3363" i="24"/>
  <c r="AM3363" i="24" s="1"/>
  <c r="AJ3403" i="24"/>
  <c r="AM3403" i="24" s="1"/>
  <c r="AJ3419" i="24"/>
  <c r="AM3419" i="24" s="1"/>
  <c r="AJ3507" i="24"/>
  <c r="AM3507" i="24" s="1"/>
  <c r="AJ3539" i="24"/>
  <c r="AM3539" i="24" s="1"/>
  <c r="AJ3575" i="24"/>
  <c r="AM3575" i="24" s="1"/>
  <c r="AJ3607" i="24"/>
  <c r="AM3607" i="24" s="1"/>
  <c r="AJ3687" i="24"/>
  <c r="AM3687" i="24" s="1"/>
  <c r="AJ3699" i="24"/>
  <c r="AM3699" i="24" s="1"/>
  <c r="AJ3735" i="24"/>
  <c r="AM3735" i="24" s="1"/>
  <c r="AJ3751" i="24"/>
  <c r="AM3751" i="24" s="1"/>
  <c r="AJ3871" i="24"/>
  <c r="AM3871" i="24" s="1"/>
  <c r="AJ332" i="24"/>
  <c r="AM332" i="24" s="1"/>
  <c r="AJ366" i="24"/>
  <c r="AM366" i="24" s="1"/>
  <c r="AJ414" i="24"/>
  <c r="AM414" i="24" s="1"/>
  <c r="AJ444" i="24"/>
  <c r="AM444" i="24" s="1"/>
  <c r="AJ462" i="24"/>
  <c r="AM462" i="24" s="1"/>
  <c r="AJ489" i="24"/>
  <c r="AM489" i="24" s="1"/>
  <c r="AJ503" i="24"/>
  <c r="AM503" i="24" s="1"/>
  <c r="AJ547" i="24"/>
  <c r="AM547" i="24" s="1"/>
  <c r="AJ599" i="24"/>
  <c r="AM599" i="24" s="1"/>
  <c r="AJ603" i="24"/>
  <c r="AM603" i="24" s="1"/>
  <c r="AJ659" i="24"/>
  <c r="AM659" i="24" s="1"/>
  <c r="AJ721" i="24"/>
  <c r="AM721" i="24" s="1"/>
  <c r="AJ831" i="24"/>
  <c r="AM831" i="24" s="1"/>
  <c r="AJ839" i="24"/>
  <c r="AM839" i="24" s="1"/>
  <c r="AJ887" i="24"/>
  <c r="AM887" i="24" s="1"/>
  <c r="AJ1055" i="24"/>
  <c r="AM1055" i="24" s="1"/>
  <c r="AJ1148" i="24"/>
  <c r="AM1148" i="24" s="1"/>
  <c r="AJ1186" i="24"/>
  <c r="AM1186" i="24" s="1"/>
  <c r="AJ1190" i="24"/>
  <c r="AM1190" i="24" s="1"/>
  <c r="AJ1236" i="24"/>
  <c r="AM1236" i="24" s="1"/>
  <c r="AJ1243" i="24"/>
  <c r="AM1243" i="24" s="1"/>
  <c r="AJ1247" i="24"/>
  <c r="AM1247" i="24" s="1"/>
  <c r="AJ1319" i="24"/>
  <c r="AM1319" i="24" s="1"/>
  <c r="AJ1390" i="24"/>
  <c r="AM1390" i="24" s="1"/>
  <c r="AJ1448" i="24"/>
  <c r="AM1448" i="24" s="1"/>
  <c r="AJ1452" i="24"/>
  <c r="AM1452" i="24" s="1"/>
  <c r="AJ1477" i="24"/>
  <c r="AM1477" i="24" s="1"/>
  <c r="AJ1544" i="24"/>
  <c r="AM1544" i="24" s="1"/>
  <c r="AJ1548" i="24"/>
  <c r="AM1548" i="24" s="1"/>
  <c r="AJ1648" i="24"/>
  <c r="AM1648" i="24" s="1"/>
  <c r="AJ1652" i="24"/>
  <c r="AM1652" i="24" s="1"/>
  <c r="AJ1664" i="24"/>
  <c r="AM1664" i="24" s="1"/>
  <c r="AJ1668" i="24"/>
  <c r="AM1668" i="24" s="1"/>
  <c r="AJ1680" i="24"/>
  <c r="AM1680" i="24" s="1"/>
  <c r="AJ1684" i="24"/>
  <c r="AM1684" i="24" s="1"/>
  <c r="AJ1696" i="24"/>
  <c r="AM1696" i="24" s="1"/>
  <c r="AJ1700" i="24"/>
  <c r="AM1700" i="24" s="1"/>
  <c r="AJ1712" i="24"/>
  <c r="AM1712" i="24" s="1"/>
  <c r="AJ1716" i="24"/>
  <c r="AM1716" i="24" s="1"/>
  <c r="AJ1728" i="24"/>
  <c r="AM1728" i="24" s="1"/>
  <c r="AJ1732" i="24"/>
  <c r="AM1732" i="24" s="1"/>
  <c r="AJ1744" i="24"/>
  <c r="AM1744" i="24" s="1"/>
  <c r="AJ1748" i="24"/>
  <c r="AM1748" i="24" s="1"/>
  <c r="AJ1760" i="24"/>
  <c r="AM1760" i="24" s="1"/>
  <c r="AJ1764" i="24"/>
  <c r="AM1764" i="24" s="1"/>
  <c r="AJ1776" i="24"/>
  <c r="AM1776" i="24" s="1"/>
  <c r="AJ1780" i="24"/>
  <c r="AM1780" i="24" s="1"/>
  <c r="AJ1792" i="24"/>
  <c r="AM1792" i="24" s="1"/>
  <c r="AJ1796" i="24"/>
  <c r="AM1796" i="24" s="1"/>
  <c r="AJ1824" i="24"/>
  <c r="AM1824" i="24" s="1"/>
  <c r="AJ1828" i="24"/>
  <c r="AM1828" i="24" s="1"/>
  <c r="AJ1832" i="24"/>
  <c r="AM1832" i="24" s="1"/>
  <c r="AJ1840" i="24"/>
  <c r="AM1840" i="24" s="1"/>
  <c r="AJ1844" i="24"/>
  <c r="AM1844" i="24" s="1"/>
  <c r="AJ1848" i="24"/>
  <c r="AM1848" i="24" s="1"/>
  <c r="AJ1856" i="24"/>
  <c r="AM1856" i="24" s="1"/>
  <c r="AJ1864" i="24"/>
  <c r="AM1864" i="24" s="1"/>
  <c r="AJ1872" i="24"/>
  <c r="AM1872" i="24" s="1"/>
  <c r="AJ1888" i="24"/>
  <c r="AM1888" i="24" s="1"/>
  <c r="AJ1896" i="24"/>
  <c r="AM1896" i="24" s="1"/>
  <c r="AJ1904" i="24"/>
  <c r="AM1904" i="24" s="1"/>
  <c r="AJ1920" i="24"/>
  <c r="AM1920" i="24" s="1"/>
  <c r="AJ1928" i="24"/>
  <c r="AM1928" i="24" s="1"/>
  <c r="AJ1936" i="24"/>
  <c r="AM1936" i="24" s="1"/>
  <c r="AJ1952" i="24"/>
  <c r="AM1952" i="24" s="1"/>
  <c r="AJ1960" i="24"/>
  <c r="AM1960" i="24" s="1"/>
  <c r="AJ1968" i="24"/>
  <c r="AM1968" i="24" s="1"/>
  <c r="AJ1984" i="24"/>
  <c r="AM1984" i="24" s="1"/>
  <c r="AJ1992" i="24"/>
  <c r="AM1992" i="24" s="1"/>
  <c r="AJ2000" i="24"/>
  <c r="AM2000" i="24" s="1"/>
  <c r="AJ2008" i="24"/>
  <c r="AM2008" i="24" s="1"/>
  <c r="AJ2016" i="24"/>
  <c r="AM2016" i="24" s="1"/>
  <c r="AJ2024" i="24"/>
  <c r="AM2024" i="24" s="1"/>
  <c r="AJ2040" i="24"/>
  <c r="AM2040" i="24" s="1"/>
  <c r="AJ2056" i="24"/>
  <c r="AM2056" i="24" s="1"/>
  <c r="AJ2072" i="24"/>
  <c r="AM2072" i="24" s="1"/>
  <c r="AJ2088" i="24"/>
  <c r="AM2088" i="24" s="1"/>
  <c r="AJ2104" i="24"/>
  <c r="AM2104" i="24" s="1"/>
  <c r="AJ2120" i="24"/>
  <c r="AM2120" i="24" s="1"/>
  <c r="AJ2160" i="24"/>
  <c r="AM2160" i="24" s="1"/>
  <c r="AJ2208" i="24"/>
  <c r="AM2208" i="24" s="1"/>
  <c r="AJ2224" i="24"/>
  <c r="AM2224" i="24" s="1"/>
  <c r="AJ2240" i="24"/>
  <c r="AM2240" i="24" s="1"/>
  <c r="AJ2256" i="24"/>
  <c r="AM2256" i="24" s="1"/>
  <c r="AJ2272" i="24"/>
  <c r="AM2272" i="24" s="1"/>
  <c r="AJ2288" i="24"/>
  <c r="AM2288" i="24" s="1"/>
  <c r="AJ2292" i="24"/>
  <c r="AM2292" i="24" s="1"/>
  <c r="AJ2304" i="24"/>
  <c r="AM2304" i="24" s="1"/>
  <c r="AJ2308" i="24"/>
  <c r="AM2308" i="24" s="1"/>
  <c r="AJ2320" i="24"/>
  <c r="AM2320" i="24" s="1"/>
  <c r="AJ2324" i="24"/>
  <c r="AM2324" i="24" s="1"/>
  <c r="AJ2336" i="24"/>
  <c r="AM2336" i="24" s="1"/>
  <c r="AJ2340" i="24"/>
  <c r="AM2340" i="24" s="1"/>
  <c r="AJ2420" i="24"/>
  <c r="AM2420" i="24" s="1"/>
  <c r="AJ2436" i="24"/>
  <c r="AM2436" i="24" s="1"/>
  <c r="AJ2452" i="24"/>
  <c r="AM2452" i="24" s="1"/>
  <c r="AJ2468" i="24"/>
  <c r="AM2468" i="24" s="1"/>
  <c r="AJ2484" i="24"/>
  <c r="AM2484" i="24" s="1"/>
  <c r="AJ2500" i="24"/>
  <c r="AM2500" i="24" s="1"/>
  <c r="AJ2516" i="24"/>
  <c r="AM2516" i="24" s="1"/>
  <c r="AJ2532" i="24"/>
  <c r="AM2532" i="24" s="1"/>
  <c r="AJ2548" i="24"/>
  <c r="AM2548" i="24" s="1"/>
  <c r="AJ2564" i="24"/>
  <c r="AM2564" i="24" s="1"/>
  <c r="AJ2584" i="24"/>
  <c r="AM2584" i="24" s="1"/>
  <c r="AJ2600" i="24"/>
  <c r="AM2600" i="24" s="1"/>
  <c r="AJ2608" i="24"/>
  <c r="AM2608" i="24" s="1"/>
  <c r="AJ2616" i="24"/>
  <c r="AM2616" i="24" s="1"/>
  <c r="AJ2632" i="24"/>
  <c r="AM2632" i="24" s="1"/>
  <c r="AJ2648" i="24"/>
  <c r="AM2648" i="24" s="1"/>
  <c r="AJ2656" i="24"/>
  <c r="AM2656" i="24" s="1"/>
  <c r="AJ2664" i="24"/>
  <c r="AM2664" i="24" s="1"/>
  <c r="AJ2672" i="24"/>
  <c r="AM2672" i="24" s="1"/>
  <c r="AJ2680" i="24"/>
  <c r="AM2680" i="24" s="1"/>
  <c r="AJ2696" i="24"/>
  <c r="AM2696" i="24" s="1"/>
  <c r="AJ2712" i="24"/>
  <c r="AM2712" i="24" s="1"/>
  <c r="AJ2728" i="24"/>
  <c r="AM2728" i="24" s="1"/>
  <c r="AJ2744" i="24"/>
  <c r="AM2744" i="24" s="1"/>
  <c r="AJ2752" i="24"/>
  <c r="AM2752" i="24" s="1"/>
  <c r="AJ2760" i="24"/>
  <c r="AM2760" i="24" s="1"/>
  <c r="AJ2776" i="24"/>
  <c r="AM2776" i="24" s="1"/>
  <c r="AJ2792" i="24"/>
  <c r="AM2792" i="24" s="1"/>
  <c r="AJ2808" i="24"/>
  <c r="AM2808" i="24" s="1"/>
  <c r="AJ2816" i="24"/>
  <c r="AM2816" i="24" s="1"/>
  <c r="AJ2824" i="24"/>
  <c r="AM2824" i="24" s="1"/>
  <c r="AJ2840" i="24"/>
  <c r="AM2840" i="24" s="1"/>
  <c r="AJ2856" i="24"/>
  <c r="AM2856" i="24" s="1"/>
  <c r="AJ2872" i="24"/>
  <c r="AM2872" i="24" s="1"/>
  <c r="AJ2880" i="24"/>
  <c r="AM2880" i="24" s="1"/>
  <c r="AJ2888" i="24"/>
  <c r="AM2888" i="24" s="1"/>
  <c r="AJ2904" i="24"/>
  <c r="AM2904" i="24" s="1"/>
  <c r="AJ2920" i="24"/>
  <c r="AM2920" i="24" s="1"/>
  <c r="AJ2936" i="24"/>
  <c r="AM2936" i="24" s="1"/>
  <c r="AJ2952" i="24"/>
  <c r="AM2952" i="24" s="1"/>
  <c r="AJ2968" i="24"/>
  <c r="AM2968" i="24" s="1"/>
  <c r="AJ2984" i="24"/>
  <c r="AM2984" i="24" s="1"/>
  <c r="AJ3048" i="24"/>
  <c r="AM3048" i="24" s="1"/>
  <c r="AJ3064" i="24"/>
  <c r="AM3064" i="24" s="1"/>
  <c r="AJ3080" i="24"/>
  <c r="AM3080" i="24" s="1"/>
  <c r="AJ3096" i="24"/>
  <c r="AM3096" i="24" s="1"/>
  <c r="AJ3112" i="24"/>
  <c r="AM3112" i="24" s="1"/>
  <c r="AJ3128" i="24"/>
  <c r="AM3128" i="24" s="1"/>
  <c r="AJ3156" i="24"/>
  <c r="AM3156" i="24" s="1"/>
  <c r="AJ3160" i="24"/>
  <c r="AM3160" i="24" s="1"/>
  <c r="AJ3176" i="24"/>
  <c r="AM3176" i="24" s="1"/>
  <c r="AJ3208" i="24"/>
  <c r="AM3208" i="24" s="1"/>
  <c r="AJ3220" i="24"/>
  <c r="AM3220" i="24" s="1"/>
  <c r="AJ3232" i="24"/>
  <c r="AM3232" i="24" s="1"/>
  <c r="AJ3252" i="24"/>
  <c r="AM3252" i="24" s="1"/>
  <c r="AJ3284" i="24"/>
  <c r="AM3284" i="24" s="1"/>
  <c r="AJ3316" i="24"/>
  <c r="AM3316" i="24" s="1"/>
  <c r="AJ3344" i="24"/>
  <c r="AM3344" i="24" s="1"/>
  <c r="AJ3348" i="24"/>
  <c r="AM3348" i="24" s="1"/>
  <c r="AJ3360" i="24"/>
  <c r="AM3360" i="24" s="1"/>
  <c r="AJ3376" i="24"/>
  <c r="AM3376" i="24" s="1"/>
  <c r="AJ3392" i="24"/>
  <c r="AM3392" i="24" s="1"/>
  <c r="AJ3416" i="24"/>
  <c r="AM3416" i="24" s="1"/>
  <c r="AJ3424" i="24"/>
  <c r="AM3424" i="24" s="1"/>
  <c r="AJ3428" i="24"/>
  <c r="AM3428" i="24" s="1"/>
  <c r="AJ3432" i="24"/>
  <c r="AM3432" i="24" s="1"/>
  <c r="AJ3440" i="24"/>
  <c r="AM3440" i="24" s="1"/>
  <c r="AJ3460" i="24"/>
  <c r="AM3460" i="24" s="1"/>
  <c r="AJ3488" i="24"/>
  <c r="AM3488" i="24" s="1"/>
  <c r="AJ3524" i="24"/>
  <c r="AM3524" i="24" s="1"/>
  <c r="AJ3536" i="24"/>
  <c r="AM3536" i="24" s="1"/>
  <c r="AJ3540" i="24"/>
  <c r="AM3540" i="24" s="1"/>
  <c r="AJ3556" i="24"/>
  <c r="AM3556" i="24" s="1"/>
  <c r="AJ3616" i="24"/>
  <c r="AM3616" i="24" s="1"/>
  <c r="AJ3636" i="24"/>
  <c r="AM3636" i="24" s="1"/>
  <c r="AJ3648" i="24"/>
  <c r="AM3648" i="24" s="1"/>
  <c r="AJ3664" i="24"/>
  <c r="AM3664" i="24" s="1"/>
  <c r="AJ3684" i="24"/>
  <c r="AM3684" i="24" s="1"/>
  <c r="AJ3700" i="24"/>
  <c r="AM3700" i="24" s="1"/>
  <c r="AJ3716" i="24"/>
  <c r="AM3716" i="24" s="1"/>
  <c r="AJ3736" i="24"/>
  <c r="AM3736" i="24" s="1"/>
  <c r="AJ3776" i="24"/>
  <c r="AM3776" i="24" s="1"/>
  <c r="AJ3784" i="24"/>
  <c r="AM3784" i="24" s="1"/>
  <c r="AJ3792" i="24"/>
  <c r="AM3792" i="24" s="1"/>
  <c r="AJ3808" i="24"/>
  <c r="AM3808" i="24" s="1"/>
  <c r="AJ3848" i="24"/>
  <c r="AM3848" i="24" s="1"/>
  <c r="AJ3860" i="24"/>
  <c r="AM3860" i="24" s="1"/>
  <c r="AJ3872" i="24"/>
  <c r="AM3872" i="24" s="1"/>
  <c r="AJ3876" i="24"/>
  <c r="AM3876" i="24" s="1"/>
  <c r="AJ3892" i="24"/>
  <c r="AM3892" i="24" s="1"/>
  <c r="AJ3936" i="24"/>
  <c r="AM3936" i="24" s="1"/>
  <c r="AJ3956" i="24"/>
  <c r="AM3956" i="24" s="1"/>
  <c r="AJ3960" i="24"/>
  <c r="AM3960" i="24" s="1"/>
  <c r="AJ3972" i="24"/>
  <c r="AM3972" i="24" s="1"/>
  <c r="AJ3976" i="24"/>
  <c r="AM3976" i="24" s="1"/>
  <c r="AJ3992" i="24"/>
  <c r="AM3992" i="24" s="1"/>
  <c r="AJ3141" i="24"/>
  <c r="AM3141" i="24" s="1"/>
  <c r="AJ3189" i="24"/>
  <c r="AM3189" i="24" s="1"/>
  <c r="AJ3229" i="24"/>
  <c r="AM3229" i="24" s="1"/>
  <c r="AJ3257" i="24"/>
  <c r="AM3257" i="24" s="1"/>
  <c r="AJ3293" i="24"/>
  <c r="AM3293" i="24" s="1"/>
  <c r="AJ3325" i="24"/>
  <c r="AM3325" i="24" s="1"/>
  <c r="AJ3353" i="24"/>
  <c r="AM3353" i="24" s="1"/>
  <c r="AJ3393" i="24"/>
  <c r="AM3393" i="24" s="1"/>
  <c r="AJ3429" i="24"/>
  <c r="AM3429" i="24" s="1"/>
  <c r="AJ3457" i="24"/>
  <c r="AM3457" i="24" s="1"/>
  <c r="AJ3485" i="24"/>
  <c r="AM3485" i="24" s="1"/>
  <c r="AJ3513" i="24"/>
  <c r="AM3513" i="24" s="1"/>
  <c r="AJ3533" i="24"/>
  <c r="AM3533" i="24" s="1"/>
  <c r="AJ3561" i="24"/>
  <c r="AM3561" i="24" s="1"/>
  <c r="AJ3585" i="24"/>
  <c r="AM3585" i="24" s="1"/>
  <c r="AJ3609" i="24"/>
  <c r="AM3609" i="24" s="1"/>
  <c r="AJ3661" i="24"/>
  <c r="AM3661" i="24" s="1"/>
  <c r="AJ3681" i="24"/>
  <c r="AM3681" i="24" s="1"/>
  <c r="AJ3693" i="24"/>
  <c r="AM3693" i="24" s="1"/>
  <c r="AJ3713" i="24"/>
  <c r="AM3713" i="24" s="1"/>
  <c r="AJ3733" i="24"/>
  <c r="AM3733" i="24" s="1"/>
  <c r="AJ3741" i="24"/>
  <c r="AM3741" i="24" s="1"/>
  <c r="AJ3749" i="24"/>
  <c r="AM3749" i="24" s="1"/>
  <c r="AJ3801" i="24"/>
  <c r="AM3801" i="24" s="1"/>
  <c r="AJ3829" i="24"/>
  <c r="AM3829" i="24" s="1"/>
  <c r="AJ3845" i="24"/>
  <c r="AM3845" i="24" s="1"/>
  <c r="AJ3897" i="24"/>
  <c r="AM3897" i="24" s="1"/>
  <c r="AJ3937" i="24"/>
  <c r="AM3937" i="24" s="1"/>
  <c r="AJ3945" i="24"/>
  <c r="AM3945" i="24" s="1"/>
  <c r="AJ3949" i="24"/>
  <c r="AM3949" i="24" s="1"/>
  <c r="AJ3965" i="24"/>
  <c r="AM3965" i="24" s="1"/>
  <c r="AJ3977" i="24"/>
  <c r="AM3977" i="24" s="1"/>
  <c r="AJ3747" i="24"/>
  <c r="AM3747" i="24" s="1"/>
  <c r="AJ3875" i="24"/>
  <c r="AM3875" i="24" s="1"/>
  <c r="AJ3939" i="24"/>
  <c r="AM3939" i="24" s="1"/>
  <c r="AJ3374" i="24"/>
  <c r="AM3374" i="24" s="1"/>
  <c r="AJ3390" i="24"/>
  <c r="AM3390" i="24" s="1"/>
  <c r="AJ3418" i="24"/>
  <c r="AM3418" i="24" s="1"/>
  <c r="AJ3422" i="24"/>
  <c r="AM3422" i="24" s="1"/>
  <c r="AJ3430" i="24"/>
  <c r="AM3430" i="24" s="1"/>
  <c r="AJ3434" i="24"/>
  <c r="AM3434" i="24" s="1"/>
  <c r="AJ3450" i="24"/>
  <c r="AM3450" i="24" s="1"/>
  <c r="AJ3466" i="24"/>
  <c r="AM3466" i="24" s="1"/>
  <c r="AJ3482" i="24"/>
  <c r="AM3482" i="24" s="1"/>
  <c r="AJ3498" i="24"/>
  <c r="AM3498" i="24" s="1"/>
  <c r="AJ3514" i="24"/>
  <c r="AM3514" i="24" s="1"/>
  <c r="AJ3530" i="24"/>
  <c r="AM3530" i="24" s="1"/>
  <c r="AJ3574" i="24"/>
  <c r="AM3574" i="24" s="1"/>
  <c r="AJ3582" i="24"/>
  <c r="AM3582" i="24" s="1"/>
  <c r="AJ3594" i="24"/>
  <c r="AM3594" i="24" s="1"/>
  <c r="AJ3598" i="24"/>
  <c r="AM3598" i="24" s="1"/>
  <c r="AJ3614" i="24"/>
  <c r="AM3614" i="24" s="1"/>
  <c r="AJ3626" i="24"/>
  <c r="AM3626" i="24" s="1"/>
  <c r="AJ3642" i="24"/>
  <c r="AM3642" i="24" s="1"/>
  <c r="AJ3658" i="24"/>
  <c r="AM3658" i="24" s="1"/>
  <c r="AJ3706" i="24"/>
  <c r="AM3706" i="24" s="1"/>
  <c r="AJ3734" i="24"/>
  <c r="AM3734" i="24" s="1"/>
  <c r="AJ3750" i="24"/>
  <c r="AM3750" i="24" s="1"/>
  <c r="AJ3782" i="24"/>
  <c r="AM3782" i="24" s="1"/>
  <c r="AJ3786" i="24"/>
  <c r="AM3786" i="24" s="1"/>
  <c r="AJ3802" i="24"/>
  <c r="AM3802" i="24" s="1"/>
  <c r="AJ3818" i="24"/>
  <c r="AM3818" i="24" s="1"/>
  <c r="AJ3834" i="24"/>
  <c r="AM3834" i="24" s="1"/>
  <c r="AJ3838" i="24"/>
  <c r="AM3838" i="24" s="1"/>
  <c r="AJ3866" i="24"/>
  <c r="AM3866" i="24" s="1"/>
  <c r="AJ3870" i="24"/>
  <c r="AM3870" i="24" s="1"/>
  <c r="AJ3878" i="24"/>
  <c r="AM3878" i="24" s="1"/>
  <c r="AJ3898" i="24"/>
  <c r="AM3898" i="24" s="1"/>
  <c r="AJ3930" i="24"/>
  <c r="AM3930" i="24" s="1"/>
  <c r="AJ3950" i="24"/>
  <c r="AM3950" i="24" s="1"/>
  <c r="AJ3966" i="24"/>
  <c r="AM3966" i="24" s="1"/>
  <c r="AJ3986" i="24"/>
  <c r="AM3986" i="24" s="1"/>
  <c r="AJ3275" i="24"/>
  <c r="AM3275" i="24" s="1"/>
  <c r="AJ3283" i="24"/>
  <c r="AM3283" i="24" s="1"/>
  <c r="AJ3303" i="24"/>
  <c r="AM3303" i="24" s="1"/>
  <c r="AJ3359" i="24"/>
  <c r="AM3359" i="24" s="1"/>
  <c r="AJ3379" i="24"/>
  <c r="AM3379" i="24" s="1"/>
  <c r="AJ3399" i="24"/>
  <c r="AM3399" i="24" s="1"/>
  <c r="AJ3423" i="24"/>
  <c r="AM3423" i="24" s="1"/>
  <c r="AJ3443" i="24"/>
  <c r="AM3443" i="24" s="1"/>
  <c r="AJ3455" i="24"/>
  <c r="AM3455" i="24" s="1"/>
  <c r="AJ3467" i="24"/>
  <c r="AM3467" i="24" s="1"/>
  <c r="AJ3503" i="24"/>
  <c r="AM3503" i="24" s="1"/>
  <c r="AJ3535" i="24"/>
  <c r="AM3535" i="24" s="1"/>
  <c r="AJ3567" i="24"/>
  <c r="AM3567" i="24" s="1"/>
  <c r="AJ3595" i="24"/>
  <c r="AM3595" i="24" s="1"/>
  <c r="AJ3627" i="24"/>
  <c r="AM3627" i="24" s="1"/>
  <c r="AJ3651" i="24"/>
  <c r="AM3651" i="24" s="1"/>
  <c r="AJ3675" i="24"/>
  <c r="AM3675" i="24" s="1"/>
  <c r="AJ3703" i="24"/>
  <c r="AM3703" i="24" s="1"/>
  <c r="AJ3771" i="24"/>
  <c r="AM3771" i="24" s="1"/>
  <c r="AJ3839" i="24"/>
  <c r="AM3839" i="24" s="1"/>
  <c r="AJ3899" i="24"/>
  <c r="AM3899" i="24" s="1"/>
  <c r="AJ3951" i="24"/>
  <c r="AM3951" i="24" s="1"/>
  <c r="AJ331" i="24"/>
  <c r="AM331" i="24" s="1"/>
  <c r="AJ365" i="24"/>
  <c r="AM365" i="24" s="1"/>
  <c r="AJ395" i="24"/>
  <c r="AM395" i="24" s="1"/>
  <c r="AJ413" i="24"/>
  <c r="AM413" i="24" s="1"/>
  <c r="AJ443" i="24"/>
  <c r="AM443" i="24" s="1"/>
  <c r="AJ461" i="24"/>
  <c r="AM461" i="24" s="1"/>
  <c r="AJ488" i="24"/>
  <c r="AM488" i="24" s="1"/>
  <c r="AJ502" i="24"/>
  <c r="AM502" i="24" s="1"/>
  <c r="AJ538" i="24"/>
  <c r="AM538" i="24" s="1"/>
  <c r="AJ650" i="24"/>
  <c r="AM650" i="24" s="1"/>
  <c r="AJ712" i="24"/>
  <c r="AM712" i="24" s="1"/>
  <c r="AJ778" i="24"/>
  <c r="AM778" i="24" s="1"/>
  <c r="AJ782" i="24"/>
  <c r="AM782" i="24" s="1"/>
  <c r="AJ834" i="24"/>
  <c r="AM834" i="24" s="1"/>
  <c r="AJ890" i="24"/>
  <c r="AM890" i="24" s="1"/>
  <c r="AJ894" i="24"/>
  <c r="AM894" i="24" s="1"/>
  <c r="AJ954" i="24"/>
  <c r="AM954" i="24" s="1"/>
  <c r="AJ1006" i="24"/>
  <c r="AM1006" i="24" s="1"/>
  <c r="AJ1062" i="24"/>
  <c r="AM1062" i="24" s="1"/>
  <c r="AJ1101" i="24"/>
  <c r="AM1101" i="24" s="1"/>
  <c r="AJ1143" i="24"/>
  <c r="AM1143" i="24" s="1"/>
  <c r="AJ1235" i="24"/>
  <c r="AM1235" i="24" s="1"/>
  <c r="AJ1254" i="24"/>
  <c r="AM1254" i="24" s="1"/>
  <c r="AJ1268" i="24"/>
  <c r="AM1268" i="24" s="1"/>
  <c r="AJ1272" i="24"/>
  <c r="AM1272" i="24" s="1"/>
  <c r="AJ1276" i="24"/>
  <c r="AM1276" i="24" s="1"/>
  <c r="AJ1322" i="24"/>
  <c r="AM1322" i="24" s="1"/>
  <c r="AJ1364" i="24"/>
  <c r="AM1364" i="24" s="1"/>
  <c r="AJ1422" i="24"/>
  <c r="AM1422" i="24" s="1"/>
  <c r="AJ1447" i="24"/>
  <c r="AM1447" i="24" s="1"/>
  <c r="AJ1459" i="24"/>
  <c r="AM1459" i="24" s="1"/>
  <c r="AJ1559" i="24"/>
  <c r="AM1559" i="24" s="1"/>
  <c r="AJ1567" i="24"/>
  <c r="AM1567" i="24" s="1"/>
  <c r="AJ1571" i="24"/>
  <c r="AM1571" i="24" s="1"/>
  <c r="AJ1575" i="24"/>
  <c r="AM1575" i="24" s="1"/>
  <c r="AJ1583" i="24"/>
  <c r="AM1583" i="24" s="1"/>
  <c r="AJ1587" i="24"/>
  <c r="AM1587" i="24" s="1"/>
  <c r="AJ1591" i="24"/>
  <c r="AM1591" i="24" s="1"/>
  <c r="AJ1599" i="24"/>
  <c r="AM1599" i="24" s="1"/>
  <c r="AJ1603" i="24"/>
  <c r="AM1603" i="24" s="1"/>
  <c r="AJ1607" i="24"/>
  <c r="AM1607" i="24" s="1"/>
  <c r="AJ1615" i="24"/>
  <c r="AM1615" i="24" s="1"/>
  <c r="AJ1619" i="24"/>
  <c r="AM1619" i="24" s="1"/>
  <c r="AJ1623" i="24"/>
  <c r="AM1623" i="24" s="1"/>
  <c r="AJ1631" i="24"/>
  <c r="AM1631" i="24" s="1"/>
  <c r="AJ1635" i="24"/>
  <c r="AM1635" i="24" s="1"/>
  <c r="AJ1639" i="24"/>
  <c r="AM1639" i="24" s="1"/>
  <c r="AJ1647" i="24"/>
  <c r="AM1647" i="24" s="1"/>
  <c r="AJ1663" i="24"/>
  <c r="AM1663" i="24" s="1"/>
  <c r="AJ1679" i="24"/>
  <c r="AM1679" i="24" s="1"/>
  <c r="AJ1695" i="24"/>
  <c r="AM1695" i="24" s="1"/>
  <c r="AJ1711" i="24"/>
  <c r="AM1711" i="24" s="1"/>
  <c r="AJ1727" i="24"/>
  <c r="AM1727" i="24" s="1"/>
  <c r="AJ1743" i="24"/>
  <c r="AM1743" i="24" s="1"/>
  <c r="AJ1759" i="24"/>
  <c r="AM1759" i="24" s="1"/>
  <c r="AJ1775" i="24"/>
  <c r="AM1775" i="24" s="1"/>
  <c r="AJ1791" i="24"/>
  <c r="AM1791" i="24" s="1"/>
  <c r="AJ1807" i="24"/>
  <c r="AM1807" i="24" s="1"/>
  <c r="AJ1823" i="24"/>
  <c r="AM1823" i="24" s="1"/>
  <c r="AJ1839" i="24"/>
  <c r="AM1839" i="24" s="1"/>
  <c r="AJ1855" i="24"/>
  <c r="AM1855" i="24" s="1"/>
  <c r="AJ1871" i="24"/>
  <c r="AM1871" i="24" s="1"/>
  <c r="AJ1887" i="24"/>
  <c r="AM1887" i="24" s="1"/>
  <c r="AJ1903" i="24"/>
  <c r="AM1903" i="24" s="1"/>
  <c r="AJ1919" i="24"/>
  <c r="AM1919" i="24" s="1"/>
  <c r="AJ1935" i="24"/>
  <c r="AM1935" i="24" s="1"/>
  <c r="AJ1939" i="24"/>
  <c r="AM1939" i="24" s="1"/>
  <c r="AJ1951" i="24"/>
  <c r="AM1951" i="24" s="1"/>
  <c r="AJ1967" i="24"/>
  <c r="AM1967" i="24" s="1"/>
  <c r="AJ1983" i="24"/>
  <c r="AM1983" i="24" s="1"/>
  <c r="AJ2007" i="24"/>
  <c r="AM2007" i="24" s="1"/>
  <c r="AJ2023" i="24"/>
  <c r="AM2023" i="24" s="1"/>
  <c r="AJ2039" i="24"/>
  <c r="AM2039" i="24" s="1"/>
  <c r="AJ2055" i="24"/>
  <c r="AM2055" i="24" s="1"/>
  <c r="AJ2071" i="24"/>
  <c r="AM2071" i="24" s="1"/>
  <c r="AJ2087" i="24"/>
  <c r="AM2087" i="24" s="1"/>
  <c r="AJ2103" i="24"/>
  <c r="AM2103" i="24" s="1"/>
  <c r="AJ2119" i="24"/>
  <c r="AM2119" i="24" s="1"/>
  <c r="AJ2207" i="24"/>
  <c r="AM2207" i="24" s="1"/>
  <c r="AJ2223" i="24"/>
  <c r="AM2223" i="24" s="1"/>
  <c r="AJ2239" i="24"/>
  <c r="AM2239" i="24" s="1"/>
  <c r="AJ2255" i="24"/>
  <c r="AM2255" i="24" s="1"/>
  <c r="AJ2271" i="24"/>
  <c r="AM2271" i="24" s="1"/>
  <c r="AJ2295" i="24"/>
  <c r="AM2295" i="24" s="1"/>
  <c r="AJ2303" i="24"/>
  <c r="AM2303" i="24" s="1"/>
  <c r="AJ2307" i="24"/>
  <c r="AM2307" i="24" s="1"/>
  <c r="AJ2319" i="24"/>
  <c r="AM2319" i="24" s="1"/>
  <c r="AJ2323" i="24"/>
  <c r="AM2323" i="24" s="1"/>
  <c r="AJ2335" i="24"/>
  <c r="AM2335" i="24" s="1"/>
  <c r="AJ2339" i="24"/>
  <c r="AM2339" i="24" s="1"/>
  <c r="AJ2351" i="24"/>
  <c r="AM2351" i="24" s="1"/>
  <c r="AJ2355" i="24"/>
  <c r="AM2355" i="24" s="1"/>
  <c r="AJ2359" i="24"/>
  <c r="AM2359" i="24" s="1"/>
  <c r="AJ2367" i="24"/>
  <c r="AM2367" i="24" s="1"/>
  <c r="AJ2371" i="24"/>
  <c r="AM2371" i="24" s="1"/>
  <c r="AJ2375" i="24"/>
  <c r="AM2375" i="24" s="1"/>
  <c r="AJ2383" i="24"/>
  <c r="AM2383" i="24" s="1"/>
  <c r="AJ2387" i="24"/>
  <c r="AM2387" i="24" s="1"/>
  <c r="AJ2391" i="24"/>
  <c r="AM2391" i="24" s="1"/>
  <c r="AJ2399" i="24"/>
  <c r="AM2399" i="24" s="1"/>
  <c r="AJ2403" i="24"/>
  <c r="AM2403" i="24" s="1"/>
  <c r="AJ2407" i="24"/>
  <c r="AM2407" i="24" s="1"/>
  <c r="AJ2419" i="24"/>
  <c r="AM2419" i="24" s="1"/>
  <c r="AJ2435" i="24"/>
  <c r="AM2435" i="24" s="1"/>
  <c r="AJ2451" i="24"/>
  <c r="AM2451" i="24" s="1"/>
  <c r="AJ2467" i="24"/>
  <c r="AM2467" i="24" s="1"/>
  <c r="AJ2483" i="24"/>
  <c r="AM2483" i="24" s="1"/>
  <c r="AJ2499" i="24"/>
  <c r="AM2499" i="24" s="1"/>
  <c r="AJ2515" i="24"/>
  <c r="AM2515" i="24" s="1"/>
  <c r="AJ2531" i="24"/>
  <c r="AM2531" i="24" s="1"/>
  <c r="AJ2547" i="24"/>
  <c r="AM2547" i="24" s="1"/>
  <c r="AJ2563" i="24"/>
  <c r="AM2563" i="24" s="1"/>
  <c r="AJ2567" i="24"/>
  <c r="AM2567" i="24" s="1"/>
  <c r="AJ2591" i="24"/>
  <c r="AM2591" i="24" s="1"/>
  <c r="AJ2599" i="24"/>
  <c r="AM2599" i="24" s="1"/>
  <c r="AJ2607" i="24"/>
  <c r="AM2607" i="24" s="1"/>
  <c r="AJ2623" i="24"/>
  <c r="AM2623" i="24" s="1"/>
  <c r="AJ2639" i="24"/>
  <c r="AM2639" i="24" s="1"/>
  <c r="AJ2655" i="24"/>
  <c r="AM2655" i="24" s="1"/>
  <c r="AJ2671" i="24"/>
  <c r="AM2671" i="24" s="1"/>
  <c r="AJ2675" i="24"/>
  <c r="AM2675" i="24" s="1"/>
  <c r="AJ2679" i="24"/>
  <c r="AM2679" i="24" s="1"/>
  <c r="AJ2687" i="24"/>
  <c r="AM2687" i="24" s="1"/>
  <c r="AJ2751" i="24"/>
  <c r="AM2751" i="24" s="1"/>
  <c r="AJ2767" i="24"/>
  <c r="AM2767" i="24" s="1"/>
  <c r="AJ2775" i="24"/>
  <c r="AM2775" i="24" s="1"/>
  <c r="AJ2815" i="24"/>
  <c r="AM2815" i="24" s="1"/>
  <c r="AJ2831" i="24"/>
  <c r="AM2831" i="24" s="1"/>
  <c r="AJ2839" i="24"/>
  <c r="AM2839" i="24" s="1"/>
  <c r="AJ2879" i="24"/>
  <c r="AM2879" i="24" s="1"/>
  <c r="AJ2899" i="24"/>
  <c r="AM2899" i="24" s="1"/>
  <c r="AJ2903" i="24"/>
  <c r="AM2903" i="24" s="1"/>
  <c r="AJ2911" i="24"/>
  <c r="AM2911" i="24" s="1"/>
  <c r="AJ2915" i="24"/>
  <c r="AM2915" i="24" s="1"/>
  <c r="AJ2919" i="24"/>
  <c r="AM2919" i="24" s="1"/>
  <c r="AJ2927" i="24"/>
  <c r="AM2927" i="24" s="1"/>
  <c r="AJ2931" i="24"/>
  <c r="AM2931" i="24" s="1"/>
  <c r="AJ2935" i="24"/>
  <c r="AM2935" i="24" s="1"/>
  <c r="AJ2943" i="24"/>
  <c r="AM2943" i="24" s="1"/>
  <c r="AJ2947" i="24"/>
  <c r="AM2947" i="24" s="1"/>
  <c r="AJ2951" i="24"/>
  <c r="AM2951" i="24" s="1"/>
  <c r="AJ2959" i="24"/>
  <c r="AM2959" i="24" s="1"/>
  <c r="AJ2963" i="24"/>
  <c r="AM2963" i="24" s="1"/>
  <c r="AJ2967" i="24"/>
  <c r="AM2967" i="24" s="1"/>
  <c r="AJ2975" i="24"/>
  <c r="AM2975" i="24" s="1"/>
  <c r="AJ2995" i="24"/>
  <c r="AM2995" i="24" s="1"/>
  <c r="AJ3047" i="24"/>
  <c r="AM3047" i="24" s="1"/>
  <c r="AJ3063" i="24"/>
  <c r="AM3063" i="24" s="1"/>
  <c r="AJ3079" i="24"/>
  <c r="AM3079" i="24" s="1"/>
  <c r="AJ3095" i="24"/>
  <c r="AM3095" i="24" s="1"/>
  <c r="AJ3119" i="24"/>
  <c r="AM3119" i="24" s="1"/>
  <c r="AJ3123" i="24"/>
  <c r="AM3123" i="24" s="1"/>
  <c r="AJ3139" i="24"/>
  <c r="AM3139" i="24" s="1"/>
  <c r="AJ3159" i="24"/>
  <c r="AM3159" i="24" s="1"/>
  <c r="AJ3191" i="24"/>
  <c r="AM3191" i="24" s="1"/>
  <c r="AJ3223" i="24"/>
  <c r="AM3223" i="24" s="1"/>
  <c r="AJ3227" i="24"/>
  <c r="AM3227" i="24" s="1"/>
  <c r="AJ3251" i="24"/>
  <c r="AM3251" i="24" s="1"/>
  <c r="AJ3279" i="24"/>
  <c r="AM3279" i="24" s="1"/>
  <c r="AJ3319" i="24"/>
  <c r="AM3319" i="24" s="1"/>
  <c r="AJ3355" i="24"/>
  <c r="AM3355" i="24" s="1"/>
  <c r="AJ3387" i="24"/>
  <c r="AM3387" i="24" s="1"/>
  <c r="AJ3447" i="24"/>
  <c r="AM3447" i="24" s="1"/>
  <c r="AJ3459" i="24"/>
  <c r="AM3459" i="24" s="1"/>
  <c r="AJ3471" i="24"/>
  <c r="AM3471" i="24" s="1"/>
  <c r="AJ3487" i="24"/>
  <c r="AM3487" i="24" s="1"/>
  <c r="AJ3499" i="24"/>
  <c r="AM3499" i="24" s="1"/>
  <c r="AJ3531" i="24"/>
  <c r="AM3531" i="24" s="1"/>
  <c r="AJ3563" i="24"/>
  <c r="AM3563" i="24" s="1"/>
  <c r="AJ3599" i="24"/>
  <c r="AM3599" i="24" s="1"/>
  <c r="AJ3671" i="24"/>
  <c r="AM3671" i="24" s="1"/>
  <c r="AJ3823" i="24"/>
  <c r="AM3823" i="24" s="1"/>
  <c r="AJ3971" i="24"/>
  <c r="AM3971" i="24" s="1"/>
  <c r="AJ344" i="24"/>
  <c r="AM344" i="24" s="1"/>
  <c r="AJ362" i="24"/>
  <c r="AM362" i="24" s="1"/>
  <c r="AJ392" i="24"/>
  <c r="AM392" i="24" s="1"/>
  <c r="AJ410" i="24"/>
  <c r="AM410" i="24" s="1"/>
  <c r="AJ440" i="24"/>
  <c r="AM440" i="24" s="1"/>
  <c r="AJ458" i="24"/>
  <c r="AM458" i="24" s="1"/>
  <c r="AJ485" i="24"/>
  <c r="AM485" i="24" s="1"/>
  <c r="AJ515" i="24"/>
  <c r="AM515" i="24" s="1"/>
  <c r="AJ543" i="24"/>
  <c r="AM543" i="24" s="1"/>
  <c r="AJ595" i="24"/>
  <c r="AM595" i="24" s="1"/>
  <c r="AJ655" i="24"/>
  <c r="AM655" i="24" s="1"/>
  <c r="AJ717" i="24"/>
  <c r="AM717" i="24" s="1"/>
  <c r="AJ835" i="24"/>
  <c r="AM835" i="24" s="1"/>
  <c r="AJ891" i="24"/>
  <c r="AM891" i="24" s="1"/>
  <c r="AJ947" i="24"/>
  <c r="AM947" i="24" s="1"/>
  <c r="AJ951" i="24"/>
  <c r="AM951" i="24" s="1"/>
  <c r="AJ1003" i="24"/>
  <c r="AM1003" i="24" s="1"/>
  <c r="AJ1007" i="24"/>
  <c r="AM1007" i="24" s="1"/>
  <c r="AJ1051" i="24"/>
  <c r="AM1051" i="24" s="1"/>
  <c r="AJ1102" i="24"/>
  <c r="AM1102" i="24" s="1"/>
  <c r="AJ1144" i="24"/>
  <c r="AM1144" i="24" s="1"/>
  <c r="AJ1232" i="24"/>
  <c r="AM1232" i="24" s="1"/>
  <c r="AJ1255" i="24"/>
  <c r="AM1255" i="24" s="1"/>
  <c r="AJ1269" i="24"/>
  <c r="AM1269" i="24" s="1"/>
  <c r="AJ1315" i="24"/>
  <c r="AM1315" i="24" s="1"/>
  <c r="AJ1361" i="24"/>
  <c r="AM1361" i="24" s="1"/>
  <c r="AJ1365" i="24"/>
  <c r="AM1365" i="24" s="1"/>
  <c r="AJ1427" i="24"/>
  <c r="AM1427" i="24" s="1"/>
  <c r="AJ1431" i="24"/>
  <c r="AM1431" i="24" s="1"/>
  <c r="AJ1481" i="24"/>
  <c r="AM1481" i="24" s="1"/>
  <c r="AJ1540" i="24"/>
  <c r="AM1540" i="24" s="1"/>
  <c r="AJ1660" i="24"/>
  <c r="AM1660" i="24" s="1"/>
  <c r="AJ1676" i="24"/>
  <c r="AM1676" i="24" s="1"/>
  <c r="AJ1692" i="24"/>
  <c r="AM1692" i="24" s="1"/>
  <c r="AJ1708" i="24"/>
  <c r="AM1708" i="24" s="1"/>
  <c r="AJ1724" i="24"/>
  <c r="AM1724" i="24" s="1"/>
  <c r="AJ1740" i="24"/>
  <c r="AM1740" i="24" s="1"/>
  <c r="AJ1756" i="24"/>
  <c r="AM1756" i="24" s="1"/>
  <c r="AJ1772" i="24"/>
  <c r="AM1772" i="24" s="1"/>
  <c r="AJ1788" i="24"/>
  <c r="AM1788" i="24" s="1"/>
  <c r="AJ1804" i="24"/>
  <c r="AM1804" i="24" s="1"/>
  <c r="AJ1836" i="24"/>
  <c r="AM1836" i="24" s="1"/>
  <c r="AJ1852" i="24"/>
  <c r="AM1852" i="24" s="1"/>
  <c r="AJ1860" i="24"/>
  <c r="AM1860" i="24" s="1"/>
  <c r="AJ1876" i="24"/>
  <c r="AM1876" i="24" s="1"/>
  <c r="AJ1892" i="24"/>
  <c r="AM1892" i="24" s="1"/>
  <c r="AJ1908" i="24"/>
  <c r="AM1908" i="24" s="1"/>
  <c r="AJ1924" i="24"/>
  <c r="AM1924" i="24" s="1"/>
  <c r="AJ1940" i="24"/>
  <c r="AM1940" i="24" s="1"/>
  <c r="AJ1956" i="24"/>
  <c r="AM1956" i="24" s="1"/>
  <c r="AJ1972" i="24"/>
  <c r="AM1972" i="24" s="1"/>
  <c r="AJ1988" i="24"/>
  <c r="AM1988" i="24" s="1"/>
  <c r="AJ1996" i="24"/>
  <c r="AM1996" i="24" s="1"/>
  <c r="AJ2012" i="24"/>
  <c r="AM2012" i="24" s="1"/>
  <c r="AJ2020" i="24"/>
  <c r="AM2020" i="24" s="1"/>
  <c r="AJ2044" i="24"/>
  <c r="AM2044" i="24" s="1"/>
  <c r="AJ2052" i="24"/>
  <c r="AM2052" i="24" s="1"/>
  <c r="AJ2068" i="24"/>
  <c r="AM2068" i="24" s="1"/>
  <c r="AJ2084" i="24"/>
  <c r="AM2084" i="24" s="1"/>
  <c r="AJ2100" i="24"/>
  <c r="AM2100" i="24" s="1"/>
  <c r="AJ2116" i="24"/>
  <c r="AM2116" i="24" s="1"/>
  <c r="AJ2124" i="24"/>
  <c r="AM2124" i="24" s="1"/>
  <c r="AJ2133" i="24"/>
  <c r="AM2133" i="24" s="1"/>
  <c r="AJ2140" i="24"/>
  <c r="AM2140" i="24" s="1"/>
  <c r="AJ2156" i="24"/>
  <c r="AM2156" i="24" s="1"/>
  <c r="AJ2164" i="24"/>
  <c r="AM2164" i="24" s="1"/>
  <c r="AJ2192" i="24"/>
  <c r="AM2192" i="24" s="1"/>
  <c r="AJ2196" i="24"/>
  <c r="AM2196" i="24" s="1"/>
  <c r="AJ2220" i="24"/>
  <c r="AM2220" i="24" s="1"/>
  <c r="AJ2236" i="24"/>
  <c r="AM2236" i="24" s="1"/>
  <c r="AJ2252" i="24"/>
  <c r="AM2252" i="24" s="1"/>
  <c r="AJ2268" i="24"/>
  <c r="AM2268" i="24" s="1"/>
  <c r="AJ2348" i="24"/>
  <c r="AM2348" i="24" s="1"/>
  <c r="AJ2352" i="24"/>
  <c r="AM2352" i="24" s="1"/>
  <c r="AJ2356" i="24"/>
  <c r="AM2356" i="24" s="1"/>
  <c r="AJ2364" i="24"/>
  <c r="AM2364" i="24" s="1"/>
  <c r="AJ2368" i="24"/>
  <c r="AM2368" i="24" s="1"/>
  <c r="AJ2372" i="24"/>
  <c r="AM2372" i="24" s="1"/>
  <c r="AJ2380" i="24"/>
  <c r="AM2380" i="24" s="1"/>
  <c r="AJ2384" i="24"/>
  <c r="AM2384" i="24" s="1"/>
  <c r="AJ2388" i="24"/>
  <c r="AM2388" i="24" s="1"/>
  <c r="AJ2396" i="24"/>
  <c r="AM2396" i="24" s="1"/>
  <c r="AJ2400" i="24"/>
  <c r="AM2400" i="24" s="1"/>
  <c r="AJ2404" i="24"/>
  <c r="AM2404" i="24" s="1"/>
  <c r="AJ2412" i="24"/>
  <c r="AM2412" i="24" s="1"/>
  <c r="AJ2416" i="24"/>
  <c r="AM2416" i="24" s="1"/>
  <c r="AJ2432" i="24"/>
  <c r="AM2432" i="24" s="1"/>
  <c r="AJ2448" i="24"/>
  <c r="AM2448" i="24" s="1"/>
  <c r="AJ2464" i="24"/>
  <c r="AM2464" i="24" s="1"/>
  <c r="AJ2480" i="24"/>
  <c r="AM2480" i="24" s="1"/>
  <c r="AJ2496" i="24"/>
  <c r="AM2496" i="24" s="1"/>
  <c r="AJ2512" i="24"/>
  <c r="AM2512" i="24" s="1"/>
  <c r="AJ2528" i="24"/>
  <c r="AM2528" i="24" s="1"/>
  <c r="AJ2544" i="24"/>
  <c r="AM2544" i="24" s="1"/>
  <c r="AJ2560" i="24"/>
  <c r="AM2560" i="24" s="1"/>
  <c r="AJ2576" i="24"/>
  <c r="AM2576" i="24" s="1"/>
  <c r="AJ2596" i="24"/>
  <c r="AM2596" i="24" s="1"/>
  <c r="AJ2604" i="24"/>
  <c r="AM2604" i="24" s="1"/>
  <c r="AJ2628" i="24"/>
  <c r="AM2628" i="24" s="1"/>
  <c r="AJ2636" i="24"/>
  <c r="AM2636" i="24" s="1"/>
  <c r="AJ2644" i="24"/>
  <c r="AM2644" i="24" s="1"/>
  <c r="AJ2652" i="24"/>
  <c r="AM2652" i="24" s="1"/>
  <c r="AJ2688" i="24"/>
  <c r="AM2688" i="24" s="1"/>
  <c r="AJ2692" i="24"/>
  <c r="AM2692" i="24" s="1"/>
  <c r="AJ2708" i="24"/>
  <c r="AM2708" i="24" s="1"/>
  <c r="AJ2724" i="24"/>
  <c r="AM2724" i="24" s="1"/>
  <c r="AJ2736" i="24"/>
  <c r="AM2736" i="24" s="1"/>
  <c r="AJ2740" i="24"/>
  <c r="AM2740" i="24" s="1"/>
  <c r="AJ2756" i="24"/>
  <c r="AM2756" i="24" s="1"/>
  <c r="AJ2768" i="24"/>
  <c r="AM2768" i="24" s="1"/>
  <c r="AJ2772" i="24"/>
  <c r="AM2772" i="24" s="1"/>
  <c r="AJ2788" i="24"/>
  <c r="AM2788" i="24" s="1"/>
  <c r="AJ2800" i="24"/>
  <c r="AM2800" i="24" s="1"/>
  <c r="AJ2804" i="24"/>
  <c r="AM2804" i="24" s="1"/>
  <c r="AJ2820" i="24"/>
  <c r="AM2820" i="24" s="1"/>
  <c r="AJ2832" i="24"/>
  <c r="AM2832" i="24" s="1"/>
  <c r="AJ2836" i="24"/>
  <c r="AM2836" i="24" s="1"/>
  <c r="AJ2852" i="24"/>
  <c r="AM2852" i="24" s="1"/>
  <c r="AJ2864" i="24"/>
  <c r="AM2864" i="24" s="1"/>
  <c r="AJ2868" i="24"/>
  <c r="AM2868" i="24" s="1"/>
  <c r="AJ2884" i="24"/>
  <c r="AM2884" i="24" s="1"/>
  <c r="AJ2892" i="24"/>
  <c r="AM2892" i="24" s="1"/>
  <c r="AJ2900" i="24"/>
  <c r="AM2900" i="24" s="1"/>
  <c r="AJ2916" i="24"/>
  <c r="AM2916" i="24" s="1"/>
  <c r="AJ2932" i="24"/>
  <c r="AM2932" i="24" s="1"/>
  <c r="AJ2948" i="24"/>
  <c r="AM2948" i="24" s="1"/>
  <c r="AJ2964" i="24"/>
  <c r="AM2964" i="24" s="1"/>
  <c r="AJ2980" i="24"/>
  <c r="AM2980" i="24" s="1"/>
  <c r="AJ2996" i="24"/>
  <c r="AM2996" i="24" s="1"/>
  <c r="AJ3012" i="24"/>
  <c r="AM3012" i="24" s="1"/>
  <c r="AJ3028" i="24"/>
  <c r="AM3028" i="24" s="1"/>
  <c r="AJ3044" i="24"/>
  <c r="AM3044" i="24" s="1"/>
  <c r="AJ3060" i="24"/>
  <c r="AM3060" i="24" s="1"/>
  <c r="AJ3076" i="24"/>
  <c r="AM3076" i="24" s="1"/>
  <c r="AJ3092" i="24"/>
  <c r="AM3092" i="24" s="1"/>
  <c r="AJ3108" i="24"/>
  <c r="AM3108" i="24" s="1"/>
  <c r="AJ3140" i="24"/>
  <c r="AM3140" i="24" s="1"/>
  <c r="AJ3172" i="24"/>
  <c r="AM3172" i="24" s="1"/>
  <c r="AJ3204" i="24"/>
  <c r="AM3204" i="24" s="1"/>
  <c r="AJ3248" i="24"/>
  <c r="AM3248" i="24" s="1"/>
  <c r="AJ3296" i="24"/>
  <c r="AM3296" i="24" s="1"/>
  <c r="AJ3364" i="24"/>
  <c r="AM3364" i="24" s="1"/>
  <c r="AJ3372" i="24"/>
  <c r="AM3372" i="24" s="1"/>
  <c r="AJ3388" i="24"/>
  <c r="AM3388" i="24" s="1"/>
  <c r="AJ3404" i="24"/>
  <c r="AM3404" i="24" s="1"/>
  <c r="AJ3412" i="24"/>
  <c r="AM3412" i="24" s="1"/>
  <c r="AJ3444" i="24"/>
  <c r="AM3444" i="24" s="1"/>
  <c r="AJ3456" i="24"/>
  <c r="AM3456" i="24" s="1"/>
  <c r="AJ3476" i="24"/>
  <c r="AM3476" i="24" s="1"/>
  <c r="AJ3492" i="24"/>
  <c r="AM3492" i="24" s="1"/>
  <c r="AJ3504" i="24"/>
  <c r="AM3504" i="24" s="1"/>
  <c r="AJ3508" i="24"/>
  <c r="AM3508" i="24" s="1"/>
  <c r="AJ3516" i="24"/>
  <c r="AM3516" i="24" s="1"/>
  <c r="AJ3520" i="24"/>
  <c r="AM3520" i="24" s="1"/>
  <c r="AJ3548" i="24"/>
  <c r="AM3548" i="24" s="1"/>
  <c r="AJ3552" i="24"/>
  <c r="AM3552" i="24" s="1"/>
  <c r="AJ3568" i="24"/>
  <c r="AM3568" i="24" s="1"/>
  <c r="AJ3572" i="24"/>
  <c r="AM3572" i="24" s="1"/>
  <c r="AJ3580" i="24"/>
  <c r="AM3580" i="24" s="1"/>
  <c r="AJ3588" i="24"/>
  <c r="AM3588" i="24" s="1"/>
  <c r="AJ3600" i="24"/>
  <c r="AM3600" i="24" s="1"/>
  <c r="AJ3604" i="24"/>
  <c r="AM3604" i="24" s="1"/>
  <c r="AJ3620" i="24"/>
  <c r="AM3620" i="24" s="1"/>
  <c r="AJ3632" i="24"/>
  <c r="AM3632" i="24" s="1"/>
  <c r="AJ3652" i="24"/>
  <c r="AM3652" i="24" s="1"/>
  <c r="AJ3668" i="24"/>
  <c r="AM3668" i="24" s="1"/>
  <c r="AJ3680" i="24"/>
  <c r="AM3680" i="24" s="1"/>
  <c r="AJ3696" i="24"/>
  <c r="AM3696" i="24" s="1"/>
  <c r="AJ3732" i="24"/>
  <c r="AM3732" i="24" s="1"/>
  <c r="AJ3748" i="24"/>
  <c r="AM3748" i="24" s="1"/>
  <c r="AJ3756" i="24"/>
  <c r="AM3756" i="24" s="1"/>
  <c r="AJ3788" i="24"/>
  <c r="AM3788" i="24" s="1"/>
  <c r="AJ3804" i="24"/>
  <c r="AM3804" i="24" s="1"/>
  <c r="AJ3828" i="24"/>
  <c r="AM3828" i="24" s="1"/>
  <c r="AJ3844" i="24"/>
  <c r="AM3844" i="24" s="1"/>
  <c r="AJ3888" i="24"/>
  <c r="AM3888" i="24" s="1"/>
  <c r="AJ3900" i="24"/>
  <c r="AM3900" i="24" s="1"/>
  <c r="AJ3904" i="24"/>
  <c r="AM3904" i="24" s="1"/>
  <c r="AJ3924" i="24"/>
  <c r="AM3924" i="24" s="1"/>
  <c r="AJ3932" i="24"/>
  <c r="AM3932" i="24" s="1"/>
  <c r="AJ3940" i="24"/>
  <c r="AM3940" i="24" s="1"/>
  <c r="AJ3948" i="24"/>
  <c r="AM3948" i="24" s="1"/>
  <c r="AJ3952" i="24"/>
  <c r="AM3952" i="24" s="1"/>
  <c r="AJ3988" i="24"/>
  <c r="AM3988" i="24" s="1"/>
  <c r="AJ3129" i="24"/>
  <c r="AM3129" i="24" s="1"/>
  <c r="AJ3169" i="24"/>
  <c r="AM3169" i="24" s="1"/>
  <c r="AJ3221" i="24"/>
  <c r="AM3221" i="24" s="1"/>
  <c r="AJ3249" i="24"/>
  <c r="AM3249" i="24" s="1"/>
  <c r="AJ3281" i="24"/>
  <c r="AM3281" i="24" s="1"/>
  <c r="AJ3317" i="24"/>
  <c r="AM3317" i="24" s="1"/>
  <c r="AJ3345" i="24"/>
  <c r="AM3345" i="24" s="1"/>
  <c r="AJ3381" i="24"/>
  <c r="AM3381" i="24" s="1"/>
  <c r="AJ3421" i="24"/>
  <c r="AM3421" i="24" s="1"/>
  <c r="AJ3449" i="24"/>
  <c r="AM3449" i="24" s="1"/>
  <c r="AJ3525" i="24"/>
  <c r="AM3525" i="24" s="1"/>
  <c r="AJ3553" i="24"/>
  <c r="AM3553" i="24" s="1"/>
  <c r="AJ3577" i="24"/>
  <c r="AM3577" i="24" s="1"/>
  <c r="AJ3601" i="24"/>
  <c r="AM3601" i="24" s="1"/>
  <c r="AJ3629" i="24"/>
  <c r="AM3629" i="24" s="1"/>
  <c r="AJ3653" i="24"/>
  <c r="AM3653" i="24" s="1"/>
  <c r="AJ3685" i="24"/>
  <c r="AM3685" i="24" s="1"/>
  <c r="AJ3697" i="24"/>
  <c r="AM3697" i="24" s="1"/>
  <c r="AJ3705" i="24"/>
  <c r="AM3705" i="24" s="1"/>
  <c r="AJ3781" i="24"/>
  <c r="AM3781" i="24" s="1"/>
  <c r="AJ3793" i="24"/>
  <c r="AM3793" i="24" s="1"/>
  <c r="AJ3817" i="24"/>
  <c r="AM3817" i="24" s="1"/>
  <c r="AJ3825" i="24"/>
  <c r="AM3825" i="24" s="1"/>
  <c r="AJ3853" i="24"/>
  <c r="AM3853" i="24" s="1"/>
  <c r="AJ3877" i="24"/>
  <c r="AM3877" i="24" s="1"/>
  <c r="AJ3957" i="24"/>
  <c r="AM3957" i="24" s="1"/>
  <c r="AJ3973" i="24"/>
  <c r="AM3973" i="24" s="1"/>
  <c r="AJ3989" i="24"/>
  <c r="AM3989" i="24" s="1"/>
  <c r="AJ3679" i="24"/>
  <c r="AM3679" i="24" s="1"/>
  <c r="AJ3767" i="24"/>
  <c r="AM3767" i="24" s="1"/>
  <c r="AJ3819" i="24"/>
  <c r="AM3819" i="24" s="1"/>
  <c r="AJ3851" i="24"/>
  <c r="AM3851" i="24" s="1"/>
  <c r="AJ3855" i="24"/>
  <c r="AM3855" i="24" s="1"/>
  <c r="AJ3867" i="24"/>
  <c r="AM3867" i="24" s="1"/>
  <c r="AJ3895" i="24"/>
  <c r="AM3895" i="24" s="1"/>
  <c r="AJ3947" i="24"/>
  <c r="AM3947" i="24" s="1"/>
  <c r="AJ3959" i="24"/>
  <c r="AM3959" i="24" s="1"/>
  <c r="AJ1689" i="24"/>
  <c r="AM1689" i="24" s="1"/>
  <c r="AJ1705" i="24"/>
  <c r="AM1705" i="24" s="1"/>
  <c r="AJ1721" i="24"/>
  <c r="AM1721" i="24" s="1"/>
  <c r="AJ1737" i="24"/>
  <c r="AM1737" i="24" s="1"/>
  <c r="AJ1753" i="24"/>
  <c r="AM1753" i="24" s="1"/>
  <c r="AJ1769" i="24"/>
  <c r="AM1769" i="24" s="1"/>
  <c r="AJ1785" i="24"/>
  <c r="AM1785" i="24" s="1"/>
  <c r="AJ1793" i="24"/>
  <c r="AM1793" i="24" s="1"/>
  <c r="AJ1801" i="24"/>
  <c r="AM1801" i="24" s="1"/>
  <c r="AJ1809" i="24"/>
  <c r="AM1809" i="24" s="1"/>
  <c r="AJ1813" i="24"/>
  <c r="AM1813" i="24" s="1"/>
  <c r="AJ1829" i="24"/>
  <c r="AM1829" i="24" s="1"/>
  <c r="AJ1833" i="24"/>
  <c r="AM1833" i="24" s="1"/>
  <c r="AJ1841" i="24"/>
  <c r="AM1841" i="24" s="1"/>
  <c r="AJ1849" i="24"/>
  <c r="AM1849" i="24" s="1"/>
  <c r="AJ1865" i="24"/>
  <c r="AM1865" i="24" s="1"/>
  <c r="AJ1881" i="24"/>
  <c r="AM1881" i="24" s="1"/>
  <c r="AJ1897" i="24"/>
  <c r="AM1897" i="24" s="1"/>
  <c r="AJ1913" i="24"/>
  <c r="AM1913" i="24" s="1"/>
  <c r="AJ1929" i="24"/>
  <c r="AM1929" i="24" s="1"/>
  <c r="AJ1945" i="24"/>
  <c r="AM1945" i="24" s="1"/>
  <c r="AJ1961" i="24"/>
  <c r="AM1961" i="24" s="1"/>
  <c r="AJ1977" i="24"/>
  <c r="AM1977" i="24" s="1"/>
  <c r="AJ1993" i="24"/>
  <c r="AM1993" i="24" s="1"/>
  <c r="AJ2001" i="24"/>
  <c r="AM2001" i="24" s="1"/>
  <c r="AJ2033" i="24"/>
  <c r="AM2033" i="24" s="1"/>
  <c r="AJ2037" i="24"/>
  <c r="AM2037" i="24" s="1"/>
  <c r="AJ2049" i="24"/>
  <c r="AM2049" i="24" s="1"/>
  <c r="AJ2057" i="24"/>
  <c r="AM2057" i="24" s="1"/>
  <c r="AJ2073" i="24"/>
  <c r="AM2073" i="24" s="1"/>
  <c r="AJ2089" i="24"/>
  <c r="AM2089" i="24" s="1"/>
  <c r="AJ2105" i="24"/>
  <c r="AM2105" i="24" s="1"/>
  <c r="AJ2213" i="24"/>
  <c r="AM2213" i="24" s="1"/>
  <c r="AJ2229" i="24"/>
  <c r="AM2229" i="24" s="1"/>
  <c r="AJ2245" i="24"/>
  <c r="AM2245" i="24" s="1"/>
  <c r="AJ2261" i="24"/>
  <c r="AM2261" i="24" s="1"/>
  <c r="AJ2277" i="24"/>
  <c r="AM2277" i="24" s="1"/>
  <c r="AJ2289" i="24"/>
  <c r="AM2289" i="24" s="1"/>
  <c r="AJ2293" i="24"/>
  <c r="AM2293" i="24" s="1"/>
  <c r="AJ2305" i="24"/>
  <c r="AM2305" i="24" s="1"/>
  <c r="AJ2321" i="24"/>
  <c r="AM2321" i="24" s="1"/>
  <c r="AJ2337" i="24"/>
  <c r="AM2337" i="24" s="1"/>
  <c r="AJ2345" i="24"/>
  <c r="AM2345" i="24" s="1"/>
  <c r="AJ2353" i="24"/>
  <c r="AM2353" i="24" s="1"/>
  <c r="AJ2357" i="24"/>
  <c r="AM2357" i="24" s="1"/>
  <c r="AJ2361" i="24"/>
  <c r="AM2361" i="24" s="1"/>
  <c r="AJ2369" i="24"/>
  <c r="AM2369" i="24" s="1"/>
  <c r="AJ2373" i="24"/>
  <c r="AM2373" i="24" s="1"/>
  <c r="AJ2377" i="24"/>
  <c r="AM2377" i="24" s="1"/>
  <c r="AJ2385" i="24"/>
  <c r="AM2385" i="24" s="1"/>
  <c r="AJ2389" i="24"/>
  <c r="AM2389" i="24" s="1"/>
  <c r="AJ2393" i="24"/>
  <c r="AM2393" i="24" s="1"/>
  <c r="AJ2401" i="24"/>
  <c r="AM2401" i="24" s="1"/>
  <c r="AJ2405" i="24"/>
  <c r="AM2405" i="24" s="1"/>
  <c r="AJ2409" i="24"/>
  <c r="AM2409" i="24" s="1"/>
  <c r="AJ2421" i="24"/>
  <c r="AM2421" i="24" s="1"/>
  <c r="AJ2437" i="24"/>
  <c r="AM2437" i="24" s="1"/>
  <c r="AJ2453" i="24"/>
  <c r="AM2453" i="24" s="1"/>
  <c r="AJ2469" i="24"/>
  <c r="AM2469" i="24" s="1"/>
  <c r="AJ2485" i="24"/>
  <c r="AM2485" i="24" s="1"/>
  <c r="AJ2501" i="24"/>
  <c r="AM2501" i="24" s="1"/>
  <c r="AJ2517" i="24"/>
  <c r="AM2517" i="24" s="1"/>
  <c r="AJ2533" i="24"/>
  <c r="AM2533" i="24" s="1"/>
  <c r="AJ2549" i="24"/>
  <c r="AM2549" i="24" s="1"/>
  <c r="AJ2585" i="24"/>
  <c r="AM2585" i="24" s="1"/>
  <c r="AJ2665" i="24"/>
  <c r="AM2665" i="24" s="1"/>
  <c r="AJ2681" i="24"/>
  <c r="AM2681" i="24" s="1"/>
  <c r="AJ2709" i="24"/>
  <c r="AM2709" i="24" s="1"/>
  <c r="AJ2725" i="24"/>
  <c r="AM2725" i="24" s="1"/>
  <c r="AJ2753" i="24"/>
  <c r="AM2753" i="24" s="1"/>
  <c r="AJ2761" i="24"/>
  <c r="AM2761" i="24" s="1"/>
  <c r="AJ2769" i="24"/>
  <c r="AM2769" i="24" s="1"/>
  <c r="AJ2789" i="24"/>
  <c r="AM2789" i="24" s="1"/>
  <c r="AJ2817" i="24"/>
  <c r="AM2817" i="24" s="1"/>
  <c r="AJ2825" i="24"/>
  <c r="AM2825" i="24" s="1"/>
  <c r="AJ2833" i="24"/>
  <c r="AM2833" i="24" s="1"/>
  <c r="AJ2853" i="24"/>
  <c r="AM2853" i="24" s="1"/>
  <c r="AJ2881" i="24"/>
  <c r="AM2881" i="24" s="1"/>
  <c r="AJ2889" i="24"/>
  <c r="AM2889" i="24" s="1"/>
  <c r="AJ2897" i="24"/>
  <c r="AM2897" i="24" s="1"/>
  <c r="AJ2913" i="24"/>
  <c r="AM2913" i="24" s="1"/>
  <c r="AJ2929" i="24"/>
  <c r="AM2929" i="24" s="1"/>
  <c r="AJ2945" i="24"/>
  <c r="AM2945" i="24" s="1"/>
  <c r="AJ2961" i="24"/>
  <c r="AM2961" i="24" s="1"/>
  <c r="AJ2977" i="24"/>
  <c r="AM2977" i="24" s="1"/>
  <c r="AJ2993" i="24"/>
  <c r="AM2993" i="24" s="1"/>
  <c r="AJ3013" i="24"/>
  <c r="AM3013" i="24" s="1"/>
  <c r="AJ3029" i="24"/>
  <c r="AM3029" i="24" s="1"/>
  <c r="AJ3045" i="24"/>
  <c r="AM3045" i="24" s="1"/>
  <c r="AJ3053" i="24"/>
  <c r="AM3053" i="24" s="1"/>
  <c r="AJ3069" i="24"/>
  <c r="AM3069" i="24" s="1"/>
  <c r="AJ3085" i="24"/>
  <c r="AM3085" i="24" s="1"/>
  <c r="AJ3101" i="24"/>
  <c r="AM3101" i="24" s="1"/>
  <c r="AJ3113" i="24"/>
  <c r="AM3113" i="24" s="1"/>
  <c r="AJ3121" i="24"/>
  <c r="AM3121" i="24" s="1"/>
  <c r="AJ3149" i="24"/>
  <c r="AM3149" i="24" s="1"/>
  <c r="AJ3177" i="24"/>
  <c r="AM3177" i="24" s="1"/>
  <c r="AJ3185" i="24"/>
  <c r="AM3185" i="24" s="1"/>
  <c r="AJ3241" i="24"/>
  <c r="AM3241" i="24" s="1"/>
  <c r="AJ3277" i="24"/>
  <c r="AM3277" i="24" s="1"/>
  <c r="AJ3305" i="24"/>
  <c r="AM3305" i="24" s="1"/>
  <c r="AJ3337" i="24"/>
  <c r="AM3337" i="24" s="1"/>
  <c r="AJ3369" i="24"/>
  <c r="AM3369" i="24" s="1"/>
  <c r="AJ3397" i="24"/>
  <c r="AM3397" i="24" s="1"/>
  <c r="AJ3405" i="24"/>
  <c r="AM3405" i="24" s="1"/>
  <c r="AJ3445" i="24"/>
  <c r="AM3445" i="24" s="1"/>
  <c r="AJ3469" i="24"/>
  <c r="AM3469" i="24" s="1"/>
  <c r="AJ3481" i="24"/>
  <c r="AM3481" i="24" s="1"/>
  <c r="AJ3501" i="24"/>
  <c r="AM3501" i="24" s="1"/>
  <c r="AJ3509" i="24"/>
  <c r="AM3509" i="24" s="1"/>
  <c r="AJ3549" i="24"/>
  <c r="AM3549" i="24" s="1"/>
  <c r="AJ3593" i="24"/>
  <c r="AM3593" i="24" s="1"/>
  <c r="AJ3677" i="24"/>
  <c r="AM3677" i="24" s="1"/>
  <c r="AJ3689" i="24"/>
  <c r="AM3689" i="24" s="1"/>
  <c r="AJ3761" i="24"/>
  <c r="AM3761" i="24" s="1"/>
  <c r="AJ3785" i="24"/>
  <c r="AM3785" i="24" s="1"/>
  <c r="AJ3809" i="24"/>
  <c r="AM3809" i="24" s="1"/>
  <c r="AJ3961" i="24"/>
  <c r="AM3961" i="24" s="1"/>
  <c r="AJ3981" i="24"/>
  <c r="AM3981" i="24" s="1"/>
  <c r="AJ3715" i="24"/>
  <c r="AM3715" i="24" s="1"/>
  <c r="AJ3779" i="24"/>
  <c r="AM3779" i="24" s="1"/>
  <c r="AJ3863" i="24"/>
  <c r="AM3863" i="24" s="1"/>
  <c r="AJ364" i="24"/>
  <c r="AM364" i="24" s="1"/>
  <c r="AJ394" i="24"/>
  <c r="AM394" i="24" s="1"/>
  <c r="AJ412" i="24"/>
  <c r="AM412" i="24" s="1"/>
  <c r="AJ442" i="24"/>
  <c r="AM442" i="24" s="1"/>
  <c r="AJ460" i="24"/>
  <c r="AM460" i="24" s="1"/>
  <c r="AJ483" i="24"/>
  <c r="AM483" i="24" s="1"/>
  <c r="AJ505" i="24"/>
  <c r="AM505" i="24" s="1"/>
  <c r="AJ549" i="24"/>
  <c r="AM549" i="24" s="1"/>
  <c r="AJ597" i="24"/>
  <c r="AM597" i="24" s="1"/>
  <c r="AJ649" i="24"/>
  <c r="AM649" i="24" s="1"/>
  <c r="AJ653" i="24"/>
  <c r="AM653" i="24" s="1"/>
  <c r="AJ715" i="24"/>
  <c r="AM715" i="24" s="1"/>
  <c r="AJ845" i="24"/>
  <c r="AM845" i="24" s="1"/>
  <c r="AJ941" i="24"/>
  <c r="AM941" i="24" s="1"/>
  <c r="AJ997" i="24"/>
  <c r="AM997" i="24" s="1"/>
  <c r="AJ1053" i="24"/>
  <c r="AM1053" i="24" s="1"/>
  <c r="AJ1092" i="24"/>
  <c r="AM1092" i="24" s="1"/>
  <c r="AJ1142" i="24"/>
  <c r="AM1142" i="24" s="1"/>
  <c r="AJ1226" i="24"/>
  <c r="AM1226" i="24" s="1"/>
  <c r="AJ1275" i="24"/>
  <c r="AM1275" i="24" s="1"/>
  <c r="AJ1279" i="24"/>
  <c r="AM1279" i="24" s="1"/>
  <c r="AJ1359" i="24"/>
  <c r="AM1359" i="24" s="1"/>
  <c r="AJ1371" i="24"/>
  <c r="AM1371" i="24" s="1"/>
  <c r="AJ1425" i="24"/>
  <c r="AM1425" i="24" s="1"/>
  <c r="AJ1450" i="24"/>
  <c r="AM1450" i="24" s="1"/>
  <c r="AJ1483" i="24"/>
  <c r="AM1483" i="24" s="1"/>
  <c r="AJ1487" i="24"/>
  <c r="AM1487" i="24" s="1"/>
  <c r="AJ1542" i="24"/>
  <c r="AM1542" i="24" s="1"/>
  <c r="AJ1570" i="24"/>
  <c r="AM1570" i="24" s="1"/>
  <c r="AJ1578" i="24"/>
  <c r="AM1578" i="24" s="1"/>
  <c r="AJ1602" i="24"/>
  <c r="AM1602" i="24" s="1"/>
  <c r="AJ1618" i="24"/>
  <c r="AM1618" i="24" s="1"/>
  <c r="AJ1634" i="24"/>
  <c r="AM1634" i="24" s="1"/>
  <c r="AJ1642" i="24"/>
  <c r="AM1642" i="24" s="1"/>
  <c r="AJ1654" i="24"/>
  <c r="AM1654" i="24" s="1"/>
  <c r="AJ1670" i="24"/>
  <c r="AM1670" i="24" s="1"/>
  <c r="AJ1686" i="24"/>
  <c r="AM1686" i="24" s="1"/>
  <c r="AJ1702" i="24"/>
  <c r="AM1702" i="24" s="1"/>
  <c r="AJ1718" i="24"/>
  <c r="AM1718" i="24" s="1"/>
  <c r="AJ1734" i="24"/>
  <c r="AM1734" i="24" s="1"/>
  <c r="AJ1750" i="24"/>
  <c r="AM1750" i="24" s="1"/>
  <c r="AJ1766" i="24"/>
  <c r="AM1766" i="24" s="1"/>
  <c r="AJ1782" i="24"/>
  <c r="AM1782" i="24" s="1"/>
  <c r="AJ1794" i="24"/>
  <c r="AM1794" i="24" s="1"/>
  <c r="AJ1810" i="24"/>
  <c r="AM1810" i="24" s="1"/>
  <c r="AJ1818" i="24"/>
  <c r="AM1818" i="24" s="1"/>
  <c r="AJ1842" i="24"/>
  <c r="AM1842" i="24" s="1"/>
  <c r="AJ1858" i="24"/>
  <c r="AM1858" i="24" s="1"/>
  <c r="AJ1862" i="24"/>
  <c r="AM1862" i="24" s="1"/>
  <c r="AJ1894" i="24"/>
  <c r="AM1894" i="24" s="1"/>
  <c r="AJ1914" i="24"/>
  <c r="AM1914" i="24" s="1"/>
  <c r="AJ1922" i="24"/>
  <c r="AM1922" i="24" s="1"/>
  <c r="AJ1926" i="24"/>
  <c r="AM1926" i="24" s="1"/>
  <c r="AJ1954" i="24"/>
  <c r="AM1954" i="24" s="1"/>
  <c r="AJ1958" i="24"/>
  <c r="AM1958" i="24" s="1"/>
  <c r="AJ1986" i="24"/>
  <c r="AM1986" i="24" s="1"/>
  <c r="AJ1990" i="24"/>
  <c r="AM1990" i="24" s="1"/>
  <c r="AJ1994" i="24"/>
  <c r="AM1994" i="24" s="1"/>
  <c r="AJ2010" i="24"/>
  <c r="AM2010" i="24" s="1"/>
  <c r="AJ2026" i="24"/>
  <c r="AM2026" i="24" s="1"/>
  <c r="AJ2042" i="24"/>
  <c r="AM2042" i="24" s="1"/>
  <c r="AJ2058" i="24"/>
  <c r="AM2058" i="24" s="1"/>
  <c r="AJ2074" i="24"/>
  <c r="AM2074" i="24" s="1"/>
  <c r="AJ2090" i="24"/>
  <c r="AM2090" i="24" s="1"/>
  <c r="AJ2106" i="24"/>
  <c r="AM2106" i="24" s="1"/>
  <c r="AJ2138" i="24"/>
  <c r="AM2138" i="24" s="1"/>
  <c r="AJ2146" i="24"/>
  <c r="AM2146" i="24" s="1"/>
  <c r="AJ2150" i="24"/>
  <c r="AM2150" i="24" s="1"/>
  <c r="AJ2166" i="24"/>
  <c r="AM2166" i="24" s="1"/>
  <c r="AJ2170" i="24"/>
  <c r="AM2170" i="24" s="1"/>
  <c r="AJ2178" i="24"/>
  <c r="AM2178" i="24" s="1"/>
  <c r="AJ2182" i="24"/>
  <c r="AM2182" i="24" s="1"/>
  <c r="AJ2198" i="24"/>
  <c r="AM2198" i="24" s="1"/>
  <c r="AJ2202" i="24"/>
  <c r="AM2202" i="24" s="1"/>
  <c r="AJ2218" i="24"/>
  <c r="AM2218" i="24" s="1"/>
  <c r="AJ2234" i="24"/>
  <c r="AM2234" i="24" s="1"/>
  <c r="AJ2250" i="24"/>
  <c r="AM2250" i="24" s="1"/>
  <c r="AJ2266" i="24"/>
  <c r="AM2266" i="24" s="1"/>
  <c r="AJ2282" i="24"/>
  <c r="AM2282" i="24" s="1"/>
  <c r="AJ2290" i="24"/>
  <c r="AM2290" i="24" s="1"/>
  <c r="AJ2306" i="24"/>
  <c r="AM2306" i="24" s="1"/>
  <c r="AJ2322" i="24"/>
  <c r="AM2322" i="24" s="1"/>
  <c r="AJ2338" i="24"/>
  <c r="AM2338" i="24" s="1"/>
  <c r="AJ2422" i="24"/>
  <c r="AM2422" i="24" s="1"/>
  <c r="AJ2438" i="24"/>
  <c r="AM2438" i="24" s="1"/>
  <c r="AJ2454" i="24"/>
  <c r="AM2454" i="24" s="1"/>
  <c r="AJ2470" i="24"/>
  <c r="AM2470" i="24" s="1"/>
  <c r="AJ2486" i="24"/>
  <c r="AM2486" i="24" s="1"/>
  <c r="AJ2502" i="24"/>
  <c r="AM2502" i="24" s="1"/>
  <c r="AJ2518" i="24"/>
  <c r="AM2518" i="24" s="1"/>
  <c r="AJ2534" i="24"/>
  <c r="AM2534" i="24" s="1"/>
  <c r="AJ2550" i="24"/>
  <c r="AM2550" i="24" s="1"/>
  <c r="AJ2570" i="24"/>
  <c r="AM2570" i="24" s="1"/>
  <c r="AJ2582" i="24"/>
  <c r="AM2582" i="24" s="1"/>
  <c r="AJ2586" i="24"/>
  <c r="AM2586" i="24" s="1"/>
  <c r="AJ2598" i="24"/>
  <c r="AM2598" i="24" s="1"/>
  <c r="AJ2602" i="24"/>
  <c r="AM2602" i="24" s="1"/>
  <c r="AJ2614" i="24"/>
  <c r="AM2614" i="24" s="1"/>
  <c r="AJ2618" i="24"/>
  <c r="AM2618" i="24" s="1"/>
  <c r="AJ2630" i="24"/>
  <c r="AM2630" i="24" s="1"/>
  <c r="AJ2634" i="24"/>
  <c r="AM2634" i="24" s="1"/>
  <c r="AJ2646" i="24"/>
  <c r="AM2646" i="24" s="1"/>
  <c r="AJ2650" i="24"/>
  <c r="AM2650" i="24" s="1"/>
  <c r="AJ2662" i="24"/>
  <c r="AM2662" i="24" s="1"/>
  <c r="AJ2666" i="24"/>
  <c r="AM2666" i="24" s="1"/>
  <c r="AJ2678" i="24"/>
  <c r="AM2678" i="24" s="1"/>
  <c r="AJ2682" i="24"/>
  <c r="AM2682" i="24" s="1"/>
  <c r="AJ2694" i="24"/>
  <c r="AM2694" i="24" s="1"/>
  <c r="AJ2710" i="24"/>
  <c r="AM2710" i="24" s="1"/>
  <c r="AJ2738" i="24"/>
  <c r="AM2738" i="24" s="1"/>
  <c r="AJ2746" i="24"/>
  <c r="AM2746" i="24" s="1"/>
  <c r="AJ2754" i="24"/>
  <c r="AM2754" i="24" s="1"/>
  <c r="AJ2774" i="24"/>
  <c r="AM2774" i="24" s="1"/>
  <c r="AJ2802" i="24"/>
  <c r="AM2802" i="24" s="1"/>
  <c r="AJ2810" i="24"/>
  <c r="AM2810" i="24" s="1"/>
  <c r="AJ2818" i="24"/>
  <c r="AM2818" i="24" s="1"/>
  <c r="AJ2838" i="24"/>
  <c r="AM2838" i="24" s="1"/>
  <c r="AJ2866" i="24"/>
  <c r="AM2866" i="24" s="1"/>
  <c r="AJ2874" i="24"/>
  <c r="AM2874" i="24" s="1"/>
  <c r="AJ2882" i="24"/>
  <c r="AM2882" i="24" s="1"/>
  <c r="AJ3002" i="24"/>
  <c r="AM3002" i="24" s="1"/>
  <c r="AJ3058" i="24"/>
  <c r="AM3058" i="24" s="1"/>
  <c r="AJ3074" i="24"/>
  <c r="AM3074" i="24" s="1"/>
  <c r="AJ3090" i="24"/>
  <c r="AM3090" i="24" s="1"/>
  <c r="AJ3106" i="24"/>
  <c r="AM3106" i="24" s="1"/>
  <c r="AJ3130" i="24"/>
  <c r="AM3130" i="24" s="1"/>
  <c r="AJ3194" i="24"/>
  <c r="AM3194" i="24" s="1"/>
  <c r="AJ3202" i="24"/>
  <c r="AM3202" i="24" s="1"/>
  <c r="AJ3222" i="24"/>
  <c r="AM3222" i="24" s="1"/>
  <c r="AJ3226" i="24"/>
  <c r="AM3226" i="24" s="1"/>
  <c r="AJ3242" i="24"/>
  <c r="AM3242" i="24" s="1"/>
  <c r="AJ3270" i="24"/>
  <c r="AM3270" i="24" s="1"/>
  <c r="AJ3274" i="24"/>
  <c r="AM3274" i="24" s="1"/>
  <c r="AJ3286" i="24"/>
  <c r="AM3286" i="24" s="1"/>
  <c r="AJ3290" i="24"/>
  <c r="AM3290" i="24" s="1"/>
  <c r="AJ3306" i="24"/>
  <c r="AM3306" i="24" s="1"/>
  <c r="AJ3318" i="24"/>
  <c r="AM3318" i="24" s="1"/>
  <c r="AJ3322" i="24"/>
  <c r="AM3322" i="24" s="1"/>
  <c r="AJ3334" i="24"/>
  <c r="AM3334" i="24" s="1"/>
  <c r="AJ3338" i="24"/>
  <c r="AM3338" i="24" s="1"/>
  <c r="AJ3350" i="24"/>
  <c r="AM3350" i="24" s="1"/>
  <c r="AJ3354" i="24"/>
  <c r="AM3354" i="24" s="1"/>
  <c r="AJ3370" i="24"/>
  <c r="AM3370" i="24" s="1"/>
  <c r="AJ3386" i="24"/>
  <c r="AM3386" i="24" s="1"/>
  <c r="AJ3402" i="24"/>
  <c r="AM3402" i="24" s="1"/>
  <c r="AJ3410" i="24"/>
  <c r="AM3410" i="24" s="1"/>
  <c r="AJ3414" i="24"/>
  <c r="AM3414" i="24" s="1"/>
  <c r="AJ3426" i="24"/>
  <c r="AM3426" i="24" s="1"/>
  <c r="AJ3446" i="24"/>
  <c r="AM3446" i="24" s="1"/>
  <c r="AJ3462" i="24"/>
  <c r="AM3462" i="24" s="1"/>
  <c r="AJ3478" i="24"/>
  <c r="AM3478" i="24" s="1"/>
  <c r="AJ3494" i="24"/>
  <c r="AM3494" i="24" s="1"/>
  <c r="AJ3526" i="24"/>
  <c r="AM3526" i="24" s="1"/>
  <c r="AJ3538" i="24"/>
  <c r="AM3538" i="24" s="1"/>
  <c r="AJ3542" i="24"/>
  <c r="AM3542" i="24" s="1"/>
  <c r="AJ3546" i="24"/>
  <c r="AM3546" i="24" s="1"/>
  <c r="AJ3554" i="24"/>
  <c r="AM3554" i="24" s="1"/>
  <c r="AJ3558" i="24"/>
  <c r="AM3558" i="24" s="1"/>
  <c r="AJ3578" i="24"/>
  <c r="AM3578" i="24" s="1"/>
  <c r="AJ3590" i="24"/>
  <c r="AM3590" i="24" s="1"/>
  <c r="AJ3602" i="24"/>
  <c r="AM3602" i="24" s="1"/>
  <c r="AJ3606" i="24"/>
  <c r="AM3606" i="24" s="1"/>
  <c r="AJ3622" i="24"/>
  <c r="AM3622" i="24" s="1"/>
  <c r="AJ3638" i="24"/>
  <c r="AM3638" i="24" s="1"/>
  <c r="AJ3654" i="24"/>
  <c r="AM3654" i="24" s="1"/>
  <c r="AJ3670" i="24"/>
  <c r="AM3670" i="24" s="1"/>
  <c r="AJ3686" i="24"/>
  <c r="AM3686" i="24" s="1"/>
  <c r="AJ3690" i="24"/>
  <c r="AM3690" i="24" s="1"/>
  <c r="AJ3702" i="24"/>
  <c r="AM3702" i="24" s="1"/>
  <c r="AJ3718" i="24"/>
  <c r="AM3718" i="24" s="1"/>
  <c r="AJ3722" i="24"/>
  <c r="AM3722" i="24" s="1"/>
  <c r="AJ3730" i="24"/>
  <c r="AM3730" i="24" s="1"/>
  <c r="AJ3770" i="24"/>
  <c r="AM3770" i="24" s="1"/>
  <c r="AJ3778" i="24"/>
  <c r="AM3778" i="24" s="1"/>
  <c r="AJ3798" i="24"/>
  <c r="AM3798" i="24" s="1"/>
  <c r="AJ3814" i="24"/>
  <c r="AM3814" i="24" s="1"/>
  <c r="AJ3842" i="24"/>
  <c r="AM3842" i="24" s="1"/>
  <c r="AJ3858" i="24"/>
  <c r="AM3858" i="24" s="1"/>
  <c r="AJ3862" i="24"/>
  <c r="AM3862" i="24" s="1"/>
  <c r="AJ3890" i="24"/>
  <c r="AM3890" i="24" s="1"/>
  <c r="AJ3894" i="24"/>
  <c r="AM3894" i="24" s="1"/>
  <c r="AJ3934" i="24"/>
  <c r="AM3934" i="24" s="1"/>
  <c r="AJ3946" i="24"/>
  <c r="AM3946" i="24" s="1"/>
  <c r="AJ3958" i="24"/>
  <c r="AM3958" i="24" s="1"/>
  <c r="AJ3962" i="24"/>
  <c r="AM3962" i="24" s="1"/>
  <c r="AJ3982" i="24"/>
  <c r="AM3982" i="24" s="1"/>
  <c r="AJ3247" i="24"/>
  <c r="AM3247" i="24" s="1"/>
  <c r="AJ3267" i="24"/>
  <c r="AM3267" i="24" s="1"/>
  <c r="AJ3295" i="24"/>
  <c r="AM3295" i="24" s="1"/>
  <c r="AJ3331" i="24"/>
  <c r="AM3331" i="24" s="1"/>
  <c r="AJ3351" i="24"/>
  <c r="AM3351" i="24" s="1"/>
  <c r="AJ3371" i="24"/>
  <c r="AM3371" i="24" s="1"/>
  <c r="AJ3395" i="24"/>
  <c r="AM3395" i="24" s="1"/>
  <c r="AJ3415" i="24"/>
  <c r="AM3415" i="24" s="1"/>
  <c r="AJ3439" i="24"/>
  <c r="AM3439" i="24" s="1"/>
  <c r="AJ3495" i="24"/>
  <c r="AM3495" i="24" s="1"/>
  <c r="AJ3527" i="24"/>
  <c r="AM3527" i="24" s="1"/>
  <c r="AJ3559" i="24"/>
  <c r="AM3559" i="24" s="1"/>
  <c r="AJ3587" i="24"/>
  <c r="AM3587" i="24" s="1"/>
  <c r="AJ3619" i="24"/>
  <c r="AM3619" i="24" s="1"/>
  <c r="AJ3643" i="24"/>
  <c r="AM3643" i="24" s="1"/>
  <c r="AJ3663" i="24"/>
  <c r="AM3663" i="24" s="1"/>
  <c r="AJ3667" i="24"/>
  <c r="AM3667" i="24" s="1"/>
  <c r="AJ3695" i="24"/>
  <c r="AM3695" i="24" s="1"/>
  <c r="AJ3731" i="24"/>
  <c r="AM3731" i="24" s="1"/>
  <c r="AJ3759" i="24"/>
  <c r="AM3759" i="24" s="1"/>
  <c r="AJ3827" i="24"/>
  <c r="AM3827" i="24" s="1"/>
  <c r="AJ343" i="24"/>
  <c r="AM343" i="24" s="1"/>
  <c r="AJ361" i="24"/>
  <c r="AM361" i="24" s="1"/>
  <c r="AJ391" i="24"/>
  <c r="AM391" i="24" s="1"/>
  <c r="AJ409" i="24"/>
  <c r="AM409" i="24" s="1"/>
  <c r="AJ439" i="24"/>
  <c r="AM439" i="24" s="1"/>
  <c r="AJ457" i="24"/>
  <c r="AM457" i="24" s="1"/>
  <c r="AJ484" i="24"/>
  <c r="AM484" i="24" s="1"/>
  <c r="AJ514" i="24"/>
  <c r="AM514" i="24" s="1"/>
  <c r="AJ550" i="24"/>
  <c r="AM550" i="24" s="1"/>
  <c r="AJ594" i="24"/>
  <c r="AM594" i="24" s="1"/>
  <c r="AJ646" i="24"/>
  <c r="AM646" i="24" s="1"/>
  <c r="AJ724" i="24"/>
  <c r="AM724" i="24" s="1"/>
  <c r="AJ942" i="24"/>
  <c r="AM942" i="24" s="1"/>
  <c r="AJ998" i="24"/>
  <c r="AM998" i="24" s="1"/>
  <c r="AJ1002" i="24"/>
  <c r="AM1002" i="24" s="1"/>
  <c r="AJ1058" i="24"/>
  <c r="AM1058" i="24" s="1"/>
  <c r="AJ1097" i="24"/>
  <c r="AM1097" i="24" s="1"/>
  <c r="AJ1139" i="24"/>
  <c r="AM1139" i="24" s="1"/>
  <c r="AJ1147" i="24"/>
  <c r="AM1147" i="24" s="1"/>
  <c r="AJ1181" i="24"/>
  <c r="AM1181" i="24" s="1"/>
  <c r="AJ1185" i="24"/>
  <c r="AM1185" i="24" s="1"/>
  <c r="AJ1193" i="24"/>
  <c r="AM1193" i="24" s="1"/>
  <c r="AJ1227" i="24"/>
  <c r="AM1227" i="24" s="1"/>
  <c r="AJ1250" i="24"/>
  <c r="AM1250" i="24" s="1"/>
  <c r="AJ1318" i="24"/>
  <c r="AM1318" i="24" s="1"/>
  <c r="AJ1368" i="24"/>
  <c r="AM1368" i="24" s="1"/>
  <c r="AJ1401" i="24"/>
  <c r="AM1401" i="24" s="1"/>
  <c r="AJ1426" i="24"/>
  <c r="AM1426" i="24" s="1"/>
  <c r="AJ1539" i="24"/>
  <c r="AM1539" i="24" s="1"/>
  <c r="AJ1543" i="24"/>
  <c r="AM1543" i="24" s="1"/>
  <c r="AJ1551" i="24"/>
  <c r="AM1551" i="24" s="1"/>
  <c r="AJ1563" i="24"/>
  <c r="AM1563" i="24" s="1"/>
  <c r="AJ1579" i="24"/>
  <c r="AM1579" i="24" s="1"/>
  <c r="AJ1595" i="24"/>
  <c r="AM1595" i="24" s="1"/>
  <c r="AJ1611" i="24"/>
  <c r="AM1611" i="24" s="1"/>
  <c r="AJ1627" i="24"/>
  <c r="AM1627" i="24" s="1"/>
  <c r="AJ1643" i="24"/>
  <c r="AM1643" i="24" s="1"/>
  <c r="AJ1803" i="24"/>
  <c r="AM1803" i="24" s="1"/>
  <c r="AJ1819" i="24"/>
  <c r="AM1819" i="24" s="1"/>
  <c r="AJ1835" i="24"/>
  <c r="AM1835" i="24" s="1"/>
  <c r="AJ1851" i="24"/>
  <c r="AM1851" i="24" s="1"/>
  <c r="AJ1859" i="24"/>
  <c r="AM1859" i="24" s="1"/>
  <c r="AJ1875" i="24"/>
  <c r="AM1875" i="24" s="1"/>
  <c r="AJ1891" i="24"/>
  <c r="AM1891" i="24" s="1"/>
  <c r="AJ1907" i="24"/>
  <c r="AM1907" i="24" s="1"/>
  <c r="AJ1923" i="24"/>
  <c r="AM1923" i="24" s="1"/>
  <c r="AJ1955" i="24"/>
  <c r="AM1955" i="24" s="1"/>
  <c r="AJ1971" i="24"/>
  <c r="AM1971" i="24" s="1"/>
  <c r="AJ1987" i="24"/>
  <c r="AM1987" i="24" s="1"/>
  <c r="AJ2003" i="24"/>
  <c r="AM2003" i="24" s="1"/>
  <c r="AJ2019" i="24"/>
  <c r="AM2019" i="24" s="1"/>
  <c r="AJ2035" i="24"/>
  <c r="AM2035" i="24" s="1"/>
  <c r="AJ2051" i="24"/>
  <c r="AM2051" i="24" s="1"/>
  <c r="AJ2067" i="24"/>
  <c r="AM2067" i="24" s="1"/>
  <c r="AJ2083" i="24"/>
  <c r="AM2083" i="24" s="1"/>
  <c r="AJ2099" i="24"/>
  <c r="AM2099" i="24" s="1"/>
  <c r="AJ2115" i="24"/>
  <c r="AM2115" i="24" s="1"/>
  <c r="AJ2147" i="24"/>
  <c r="AM2147" i="24" s="1"/>
  <c r="AJ2163" i="24"/>
  <c r="AM2163" i="24" s="1"/>
  <c r="AJ2179" i="24"/>
  <c r="AM2179" i="24" s="1"/>
  <c r="AJ2195" i="24"/>
  <c r="AM2195" i="24" s="1"/>
  <c r="AJ2219" i="24"/>
  <c r="AM2219" i="24" s="1"/>
  <c r="AJ2235" i="24"/>
  <c r="AM2235" i="24" s="1"/>
  <c r="AJ2251" i="24"/>
  <c r="AM2251" i="24" s="1"/>
  <c r="AJ2267" i="24"/>
  <c r="AM2267" i="24" s="1"/>
  <c r="AJ2287" i="24"/>
  <c r="AM2287" i="24" s="1"/>
  <c r="AJ2347" i="24"/>
  <c r="AM2347" i="24" s="1"/>
  <c r="AJ2363" i="24"/>
  <c r="AM2363" i="24" s="1"/>
  <c r="AJ2379" i="24"/>
  <c r="AM2379" i="24" s="1"/>
  <c r="AJ2395" i="24"/>
  <c r="AM2395" i="24" s="1"/>
  <c r="AJ2411" i="24"/>
  <c r="AM2411" i="24" s="1"/>
  <c r="AJ2415" i="24"/>
  <c r="AM2415" i="24" s="1"/>
  <c r="AJ2431" i="24"/>
  <c r="AM2431" i="24" s="1"/>
  <c r="AJ2447" i="24"/>
  <c r="AM2447" i="24" s="1"/>
  <c r="AJ2463" i="24"/>
  <c r="AM2463" i="24" s="1"/>
  <c r="AJ2479" i="24"/>
  <c r="AM2479" i="24" s="1"/>
  <c r="AJ2495" i="24"/>
  <c r="AM2495" i="24" s="1"/>
  <c r="AJ2511" i="24"/>
  <c r="AM2511" i="24" s="1"/>
  <c r="AJ2527" i="24"/>
  <c r="AM2527" i="24" s="1"/>
  <c r="AJ2543" i="24"/>
  <c r="AM2543" i="24" s="1"/>
  <c r="AJ2559" i="24"/>
  <c r="AM2559" i="24" s="1"/>
  <c r="AJ2575" i="24"/>
  <c r="AM2575" i="24" s="1"/>
  <c r="AJ2579" i="24"/>
  <c r="AM2579" i="24" s="1"/>
  <c r="AJ2587" i="24"/>
  <c r="AM2587" i="24" s="1"/>
  <c r="AJ2619" i="24"/>
  <c r="AM2619" i="24" s="1"/>
  <c r="AJ2627" i="24"/>
  <c r="AM2627" i="24" s="1"/>
  <c r="AJ2651" i="24"/>
  <c r="AM2651" i="24" s="1"/>
  <c r="AJ2683" i="24"/>
  <c r="AM2683" i="24" s="1"/>
  <c r="AJ2691" i="24"/>
  <c r="AM2691" i="24" s="1"/>
  <c r="AJ2703" i="24"/>
  <c r="AM2703" i="24" s="1"/>
  <c r="AJ2719" i="24"/>
  <c r="AM2719" i="24" s="1"/>
  <c r="AJ2723" i="24"/>
  <c r="AM2723" i="24" s="1"/>
  <c r="AJ2731" i="24"/>
  <c r="AM2731" i="24" s="1"/>
  <c r="AJ2739" i="24"/>
  <c r="AM2739" i="24" s="1"/>
  <c r="AJ2747" i="24"/>
  <c r="AM2747" i="24" s="1"/>
  <c r="AJ2755" i="24"/>
  <c r="AM2755" i="24" s="1"/>
  <c r="AJ2771" i="24"/>
  <c r="AM2771" i="24" s="1"/>
  <c r="AJ2783" i="24"/>
  <c r="AM2783" i="24" s="1"/>
  <c r="AJ2787" i="24"/>
  <c r="AM2787" i="24" s="1"/>
  <c r="AJ2795" i="24"/>
  <c r="AM2795" i="24" s="1"/>
  <c r="AJ2803" i="24"/>
  <c r="AM2803" i="24" s="1"/>
  <c r="AJ2811" i="24"/>
  <c r="AM2811" i="24" s="1"/>
  <c r="AJ2819" i="24"/>
  <c r="AM2819" i="24" s="1"/>
  <c r="AJ2835" i="24"/>
  <c r="AM2835" i="24" s="1"/>
  <c r="AJ2847" i="24"/>
  <c r="AM2847" i="24" s="1"/>
  <c r="AJ2851" i="24"/>
  <c r="AM2851" i="24" s="1"/>
  <c r="AJ2859" i="24"/>
  <c r="AM2859" i="24" s="1"/>
  <c r="AJ2867" i="24"/>
  <c r="AM2867" i="24" s="1"/>
  <c r="AJ2875" i="24"/>
  <c r="AM2875" i="24" s="1"/>
  <c r="AJ2883" i="24"/>
  <c r="AM2883" i="24" s="1"/>
  <c r="AJ2891" i="24"/>
  <c r="AM2891" i="24" s="1"/>
  <c r="AJ2895" i="24"/>
  <c r="AM2895" i="24" s="1"/>
  <c r="AJ2907" i="24"/>
  <c r="AM2907" i="24" s="1"/>
  <c r="AJ2923" i="24"/>
  <c r="AM2923" i="24" s="1"/>
  <c r="AJ2939" i="24"/>
  <c r="AM2939" i="24" s="1"/>
  <c r="AJ2955" i="24"/>
  <c r="AM2955" i="24" s="1"/>
  <c r="AJ2971" i="24"/>
  <c r="AM2971" i="24" s="1"/>
  <c r="AJ3003" i="24"/>
  <c r="AM3003" i="24" s="1"/>
  <c r="AJ3007" i="24"/>
  <c r="AM3007" i="24" s="1"/>
  <c r="AJ3023" i="24"/>
  <c r="AM3023" i="24" s="1"/>
  <c r="AJ3039" i="24"/>
  <c r="AM3039" i="24" s="1"/>
  <c r="AJ3059" i="24"/>
  <c r="AM3059" i="24" s="1"/>
  <c r="AJ3075" i="24"/>
  <c r="AM3075" i="24" s="1"/>
  <c r="AJ3091" i="24"/>
  <c r="AM3091" i="24" s="1"/>
  <c r="AJ3107" i="24"/>
  <c r="AM3107" i="24" s="1"/>
  <c r="AJ3131" i="24"/>
  <c r="AM3131" i="24" s="1"/>
  <c r="AJ3135" i="24"/>
  <c r="AM3135" i="24" s="1"/>
  <c r="AJ3151" i="24"/>
  <c r="AM3151" i="24" s="1"/>
  <c r="AJ3171" i="24"/>
  <c r="AM3171" i="24" s="1"/>
  <c r="AJ3183" i="24"/>
  <c r="AM3183" i="24" s="1"/>
  <c r="AJ3187" i="24"/>
  <c r="AM3187" i="24" s="1"/>
  <c r="AJ3203" i="24"/>
  <c r="AM3203" i="24" s="1"/>
  <c r="AJ3239" i="24"/>
  <c r="AM3239" i="24" s="1"/>
  <c r="AJ3243" i="24"/>
  <c r="AM3243" i="24" s="1"/>
  <c r="AJ3271" i="24"/>
  <c r="AM3271" i="24" s="1"/>
  <c r="AJ3375" i="24"/>
  <c r="AM3375" i="24" s="1"/>
  <c r="AJ3479" i="24"/>
  <c r="AM3479" i="24" s="1"/>
  <c r="AJ3523" i="24"/>
  <c r="AM3523" i="24" s="1"/>
  <c r="AJ3555" i="24"/>
  <c r="AM3555" i="24" s="1"/>
  <c r="AJ3591" i="24"/>
  <c r="AM3591" i="24" s="1"/>
  <c r="AJ3623" i="24"/>
  <c r="AM3623" i="24" s="1"/>
  <c r="AJ3635" i="24"/>
  <c r="AM3635" i="24" s="1"/>
  <c r="AJ3775" i="24"/>
  <c r="AM3775" i="24" s="1"/>
  <c r="AJ3891" i="24"/>
  <c r="AM3891" i="24" s="1"/>
  <c r="AJ3943" i="24"/>
  <c r="AM3943" i="24" s="1"/>
  <c r="AJ3999" i="24"/>
  <c r="AM3999" i="24" s="1"/>
  <c r="AJ340" i="24"/>
  <c r="AM340" i="24" s="1"/>
  <c r="AJ358" i="24"/>
  <c r="AM358" i="24" s="1"/>
  <c r="AJ388" i="24"/>
  <c r="AM388" i="24" s="1"/>
  <c r="AJ406" i="24"/>
  <c r="AM406" i="24" s="1"/>
  <c r="AJ436" i="24"/>
  <c r="AM436" i="24" s="1"/>
  <c r="AJ470" i="24"/>
  <c r="AM470" i="24" s="1"/>
  <c r="AJ481" i="24"/>
  <c r="AM481" i="24" s="1"/>
  <c r="AJ511" i="24"/>
  <c r="AM511" i="24" s="1"/>
  <c r="AJ539" i="24"/>
  <c r="AM539" i="24" s="1"/>
  <c r="AJ591" i="24"/>
  <c r="AM591" i="24" s="1"/>
  <c r="AJ651" i="24"/>
  <c r="AM651" i="24" s="1"/>
  <c r="AJ713" i="24"/>
  <c r="AM713" i="24" s="1"/>
  <c r="AJ779" i="24"/>
  <c r="AM779" i="24" s="1"/>
  <c r="AJ783" i="24"/>
  <c r="AM783" i="24" s="1"/>
  <c r="AJ895" i="24"/>
  <c r="AM895" i="24" s="1"/>
  <c r="AJ1063" i="24"/>
  <c r="AM1063" i="24" s="1"/>
  <c r="AJ1098" i="24"/>
  <c r="AM1098" i="24" s="1"/>
  <c r="AJ1140" i="24"/>
  <c r="AM1140" i="24" s="1"/>
  <c r="AJ1182" i="24"/>
  <c r="AM1182" i="24" s="1"/>
  <c r="AJ1228" i="24"/>
  <c r="AM1228" i="24" s="1"/>
  <c r="AJ1251" i="24"/>
  <c r="AM1251" i="24" s="1"/>
  <c r="AJ1398" i="24"/>
  <c r="AM1398" i="24" s="1"/>
  <c r="AJ1460" i="24"/>
  <c r="AM1460" i="24" s="1"/>
  <c r="AJ1485" i="24"/>
  <c r="AM1485" i="24" s="1"/>
  <c r="AJ1560" i="24"/>
  <c r="AM1560" i="24" s="1"/>
  <c r="AJ1564" i="24"/>
  <c r="AM1564" i="24" s="1"/>
  <c r="AJ1568" i="24"/>
  <c r="AM1568" i="24" s="1"/>
  <c r="AJ1576" i="24"/>
  <c r="AM1576" i="24" s="1"/>
  <c r="AJ1580" i="24"/>
  <c r="AM1580" i="24" s="1"/>
  <c r="AJ1584" i="24"/>
  <c r="AM1584" i="24" s="1"/>
  <c r="AJ1592" i="24"/>
  <c r="AM1592" i="24" s="1"/>
  <c r="AJ1596" i="24"/>
  <c r="AM1596" i="24" s="1"/>
  <c r="AJ1600" i="24"/>
  <c r="AM1600" i="24" s="1"/>
  <c r="AJ1608" i="24"/>
  <c r="AM1608" i="24" s="1"/>
  <c r="AJ1612" i="24"/>
  <c r="AM1612" i="24" s="1"/>
  <c r="AJ1616" i="24"/>
  <c r="AM1616" i="24" s="1"/>
  <c r="AJ1624" i="24"/>
  <c r="AM1624" i="24" s="1"/>
  <c r="AJ1628" i="24"/>
  <c r="AM1628" i="24" s="1"/>
  <c r="AJ1632" i="24"/>
  <c r="AM1632" i="24" s="1"/>
  <c r="AJ1640" i="24"/>
  <c r="AM1640" i="24" s="1"/>
  <c r="AJ1644" i="24"/>
  <c r="AM1644" i="24" s="1"/>
  <c r="AJ1656" i="24"/>
  <c r="AM1656" i="24" s="1"/>
  <c r="AJ1672" i="24"/>
  <c r="AM1672" i="24" s="1"/>
  <c r="AJ1688" i="24"/>
  <c r="AM1688" i="24" s="1"/>
  <c r="AJ1704" i="24"/>
  <c r="AM1704" i="24" s="1"/>
  <c r="AJ1720" i="24"/>
  <c r="AM1720" i="24" s="1"/>
  <c r="AJ1736" i="24"/>
  <c r="AM1736" i="24" s="1"/>
  <c r="AJ1752" i="24"/>
  <c r="AM1752" i="24" s="1"/>
  <c r="AJ1768" i="24"/>
  <c r="AM1768" i="24" s="1"/>
  <c r="AJ1784" i="24"/>
  <c r="AM1784" i="24" s="1"/>
  <c r="AJ1808" i="24"/>
  <c r="AM1808" i="24" s="1"/>
  <c r="AJ1816" i="24"/>
  <c r="AM1816" i="24" s="1"/>
  <c r="AJ1880" i="24"/>
  <c r="AM1880" i="24" s="1"/>
  <c r="AJ1912" i="24"/>
  <c r="AM1912" i="24" s="1"/>
  <c r="AJ1944" i="24"/>
  <c r="AM1944" i="24" s="1"/>
  <c r="AJ1976" i="24"/>
  <c r="AM1976" i="24" s="1"/>
  <c r="AJ2028" i="24"/>
  <c r="AM2028" i="24" s="1"/>
  <c r="AJ2032" i="24"/>
  <c r="AM2032" i="24" s="1"/>
  <c r="AJ2048" i="24"/>
  <c r="AM2048" i="24" s="1"/>
  <c r="AJ2064" i="24"/>
  <c r="AM2064" i="24" s="1"/>
  <c r="AJ2080" i="24"/>
  <c r="AM2080" i="24" s="1"/>
  <c r="AJ2096" i="24"/>
  <c r="AM2096" i="24" s="1"/>
  <c r="AJ2112" i="24"/>
  <c r="AM2112" i="24" s="1"/>
  <c r="AJ2144" i="24"/>
  <c r="AM2144" i="24" s="1"/>
  <c r="AJ2172" i="24"/>
  <c r="AM2172" i="24" s="1"/>
  <c r="AJ2176" i="24"/>
  <c r="AM2176" i="24" s="1"/>
  <c r="AJ2188" i="24"/>
  <c r="AM2188" i="24" s="1"/>
  <c r="AJ2216" i="24"/>
  <c r="AM2216" i="24" s="1"/>
  <c r="AJ2232" i="24"/>
  <c r="AM2232" i="24" s="1"/>
  <c r="AJ2248" i="24"/>
  <c r="AM2248" i="24" s="1"/>
  <c r="AJ2264" i="24"/>
  <c r="AM2264" i="24" s="1"/>
  <c r="AJ2280" i="24"/>
  <c r="AM2280" i="24" s="1"/>
  <c r="AJ2284" i="24"/>
  <c r="AM2284" i="24" s="1"/>
  <c r="AJ2296" i="24"/>
  <c r="AM2296" i="24" s="1"/>
  <c r="AJ2300" i="24"/>
  <c r="AM2300" i="24" s="1"/>
  <c r="AJ2312" i="24"/>
  <c r="AM2312" i="24" s="1"/>
  <c r="AJ2316" i="24"/>
  <c r="AM2316" i="24" s="1"/>
  <c r="AJ2328" i="24"/>
  <c r="AM2328" i="24" s="1"/>
  <c r="AJ2332" i="24"/>
  <c r="AM2332" i="24" s="1"/>
  <c r="AJ2344" i="24"/>
  <c r="AM2344" i="24" s="1"/>
  <c r="AJ2360" i="24"/>
  <c r="AM2360" i="24" s="1"/>
  <c r="AJ2376" i="24"/>
  <c r="AM2376" i="24" s="1"/>
  <c r="AJ2392" i="24"/>
  <c r="AM2392" i="24" s="1"/>
  <c r="AJ2408" i="24"/>
  <c r="AM2408" i="24" s="1"/>
  <c r="AJ2428" i="24"/>
  <c r="AM2428" i="24" s="1"/>
  <c r="AJ2444" i="24"/>
  <c r="AM2444" i="24" s="1"/>
  <c r="AJ2460" i="24"/>
  <c r="AM2460" i="24" s="1"/>
  <c r="AJ2476" i="24"/>
  <c r="AM2476" i="24" s="1"/>
  <c r="AJ2492" i="24"/>
  <c r="AM2492" i="24" s="1"/>
  <c r="AJ2508" i="24"/>
  <c r="AM2508" i="24" s="1"/>
  <c r="AJ2524" i="24"/>
  <c r="AM2524" i="24" s="1"/>
  <c r="AJ2540" i="24"/>
  <c r="AM2540" i="24" s="1"/>
  <c r="AJ2556" i="24"/>
  <c r="AM2556" i="24" s="1"/>
  <c r="AJ2568" i="24"/>
  <c r="AM2568" i="24" s="1"/>
  <c r="AJ2572" i="24"/>
  <c r="AM2572" i="24" s="1"/>
  <c r="AJ2588" i="24"/>
  <c r="AM2588" i="24" s="1"/>
  <c r="AJ2592" i="24"/>
  <c r="AM2592" i="24" s="1"/>
  <c r="AJ2620" i="24"/>
  <c r="AM2620" i="24" s="1"/>
  <c r="AJ2624" i="24"/>
  <c r="AM2624" i="24" s="1"/>
  <c r="AJ2640" i="24"/>
  <c r="AM2640" i="24" s="1"/>
  <c r="AJ2668" i="24"/>
  <c r="AM2668" i="24" s="1"/>
  <c r="AJ2684" i="24"/>
  <c r="AM2684" i="24" s="1"/>
  <c r="AJ2704" i="24"/>
  <c r="AM2704" i="24" s="1"/>
  <c r="AJ2720" i="24"/>
  <c r="AM2720" i="24" s="1"/>
  <c r="AJ2784" i="24"/>
  <c r="AM2784" i="24" s="1"/>
  <c r="AJ2848" i="24"/>
  <c r="AM2848" i="24" s="1"/>
  <c r="AJ2896" i="24"/>
  <c r="AM2896" i="24" s="1"/>
  <c r="AJ2912" i="24"/>
  <c r="AM2912" i="24" s="1"/>
  <c r="AJ2928" i="24"/>
  <c r="AM2928" i="24" s="1"/>
  <c r="AJ2944" i="24"/>
  <c r="AM2944" i="24" s="1"/>
  <c r="AJ2960" i="24"/>
  <c r="AM2960" i="24" s="1"/>
  <c r="AJ2976" i="24"/>
  <c r="AM2976" i="24" s="1"/>
  <c r="AJ2992" i="24"/>
  <c r="AM2992" i="24" s="1"/>
  <c r="AJ3008" i="24"/>
  <c r="AM3008" i="24" s="1"/>
  <c r="AJ3016" i="24"/>
  <c r="AM3016" i="24" s="1"/>
  <c r="AJ3024" i="24"/>
  <c r="AM3024" i="24" s="1"/>
  <c r="AJ3032" i="24"/>
  <c r="AM3032" i="24" s="1"/>
  <c r="AJ3040" i="24"/>
  <c r="AM3040" i="24" s="1"/>
  <c r="AJ3056" i="24"/>
  <c r="AM3056" i="24" s="1"/>
  <c r="AJ3072" i="24"/>
  <c r="AM3072" i="24" s="1"/>
  <c r="AJ3088" i="24"/>
  <c r="AM3088" i="24" s="1"/>
  <c r="AJ3104" i="24"/>
  <c r="AM3104" i="24" s="1"/>
  <c r="AJ3120" i="24"/>
  <c r="AM3120" i="24" s="1"/>
  <c r="AJ3136" i="24"/>
  <c r="AM3136" i="24" s="1"/>
  <c r="AJ3144" i="24"/>
  <c r="AM3144" i="24" s="1"/>
  <c r="AJ3152" i="24"/>
  <c r="AM3152" i="24" s="1"/>
  <c r="AJ3168" i="24"/>
  <c r="AM3168" i="24" s="1"/>
  <c r="AJ3184" i="24"/>
  <c r="AM3184" i="24" s="1"/>
  <c r="AJ3200" i="24"/>
  <c r="AM3200" i="24" s="1"/>
  <c r="AJ3216" i="24"/>
  <c r="AM3216" i="24" s="1"/>
  <c r="AJ3224" i="24"/>
  <c r="AM3224" i="24" s="1"/>
  <c r="AJ3228" i="24"/>
  <c r="AM3228" i="24" s="1"/>
  <c r="AJ3244" i="24"/>
  <c r="AM3244" i="24" s="1"/>
  <c r="AJ3256" i="24"/>
  <c r="AM3256" i="24" s="1"/>
  <c r="AJ3260" i="24"/>
  <c r="AM3260" i="24" s="1"/>
  <c r="AJ3264" i="24"/>
  <c r="AM3264" i="24" s="1"/>
  <c r="AJ3276" i="24"/>
  <c r="AM3276" i="24" s="1"/>
  <c r="AJ3280" i="24"/>
  <c r="AM3280" i="24" s="1"/>
  <c r="AJ3288" i="24"/>
  <c r="AM3288" i="24" s="1"/>
  <c r="AJ3292" i="24"/>
  <c r="AM3292" i="24" s="1"/>
  <c r="AJ3308" i="24"/>
  <c r="AM3308" i="24" s="1"/>
  <c r="AJ3312" i="24"/>
  <c r="AM3312" i="24" s="1"/>
  <c r="AJ3320" i="24"/>
  <c r="AM3320" i="24" s="1"/>
  <c r="AJ3324" i="24"/>
  <c r="AM3324" i="24" s="1"/>
  <c r="AJ3328" i="24"/>
  <c r="AM3328" i="24" s="1"/>
  <c r="AJ3340" i="24"/>
  <c r="AM3340" i="24" s="1"/>
  <c r="AJ3352" i="24"/>
  <c r="AM3352" i="24" s="1"/>
  <c r="AJ3356" i="24"/>
  <c r="AM3356" i="24" s="1"/>
  <c r="AJ3368" i="24"/>
  <c r="AM3368" i="24" s="1"/>
  <c r="AJ3384" i="24"/>
  <c r="AM3384" i="24" s="1"/>
  <c r="AJ3400" i="24"/>
  <c r="AM3400" i="24" s="1"/>
  <c r="AJ3408" i="24"/>
  <c r="AM3408" i="24" s="1"/>
  <c r="AJ3468" i="24"/>
  <c r="AM3468" i="24" s="1"/>
  <c r="AJ3472" i="24"/>
  <c r="AM3472" i="24" s="1"/>
  <c r="AJ3500" i="24"/>
  <c r="AM3500" i="24" s="1"/>
  <c r="AJ3528" i="24"/>
  <c r="AM3528" i="24" s="1"/>
  <c r="AJ3532" i="24"/>
  <c r="AM3532" i="24" s="1"/>
  <c r="AJ3544" i="24"/>
  <c r="AM3544" i="24" s="1"/>
  <c r="AJ3560" i="24"/>
  <c r="AM3560" i="24" s="1"/>
  <c r="AJ3564" i="24"/>
  <c r="AM3564" i="24" s="1"/>
  <c r="AJ3584" i="24"/>
  <c r="AM3584" i="24" s="1"/>
  <c r="AJ3596" i="24"/>
  <c r="AM3596" i="24" s="1"/>
  <c r="AJ3608" i="24"/>
  <c r="AM3608" i="24" s="1"/>
  <c r="AJ3612" i="24"/>
  <c r="AM3612" i="24" s="1"/>
  <c r="AJ3628" i="24"/>
  <c r="AM3628" i="24" s="1"/>
  <c r="AJ3644" i="24"/>
  <c r="AM3644" i="24" s="1"/>
  <c r="AJ3660" i="24"/>
  <c r="AM3660" i="24" s="1"/>
  <c r="AJ3676" i="24"/>
  <c r="AM3676" i="24" s="1"/>
  <c r="AJ3692" i="24"/>
  <c r="AM3692" i="24" s="1"/>
  <c r="AJ3708" i="24"/>
  <c r="AM3708" i="24" s="1"/>
  <c r="AJ3712" i="24"/>
  <c r="AM3712" i="24" s="1"/>
  <c r="AJ3724" i="24"/>
  <c r="AM3724" i="24" s="1"/>
  <c r="AJ3728" i="24"/>
  <c r="AM3728" i="24" s="1"/>
  <c r="AJ3744" i="24"/>
  <c r="AM3744" i="24" s="1"/>
  <c r="AJ3760" i="24"/>
  <c r="AM3760" i="24" s="1"/>
  <c r="AJ3768" i="24"/>
  <c r="AM3768" i="24" s="1"/>
  <c r="AJ3772" i="24"/>
  <c r="AM3772" i="24" s="1"/>
  <c r="AJ3800" i="24"/>
  <c r="AM3800" i="24" s="1"/>
  <c r="AJ3816" i="24"/>
  <c r="AM3816" i="24" s="1"/>
  <c r="AJ3824" i="24"/>
  <c r="AM3824" i="24" s="1"/>
  <c r="AJ3832" i="24"/>
  <c r="AM3832" i="24" s="1"/>
  <c r="AJ3840" i="24"/>
  <c r="AM3840" i="24" s="1"/>
  <c r="AJ3856" i="24"/>
  <c r="AM3856" i="24" s="1"/>
  <c r="AJ3868" i="24"/>
  <c r="AM3868" i="24" s="1"/>
  <c r="AJ3884" i="24"/>
  <c r="AM3884" i="24" s="1"/>
  <c r="AJ3964" i="24"/>
  <c r="AM3964" i="24" s="1"/>
  <c r="AJ3968" i="24"/>
  <c r="AM3968" i="24" s="1"/>
  <c r="AJ3980" i="24"/>
  <c r="AM3980" i="24" s="1"/>
  <c r="AJ3984" i="24"/>
  <c r="AM3984" i="24" s="1"/>
  <c r="AJ4000" i="24"/>
  <c r="AM4000" i="24" s="1"/>
  <c r="AJ2997" i="24"/>
  <c r="AM2997" i="24" s="1"/>
  <c r="AJ3145" i="24"/>
  <c r="AM3145" i="24" s="1"/>
  <c r="AJ3161" i="24"/>
  <c r="AM3161" i="24" s="1"/>
  <c r="AJ3213" i="24"/>
  <c r="AM3213" i="24" s="1"/>
  <c r="AJ3245" i="24"/>
  <c r="AM3245" i="24" s="1"/>
  <c r="AJ3273" i="24"/>
  <c r="AM3273" i="24" s="1"/>
  <c r="AJ3309" i="24"/>
  <c r="AM3309" i="24" s="1"/>
  <c r="AJ3341" i="24"/>
  <c r="AM3341" i="24" s="1"/>
  <c r="AJ3373" i="24"/>
  <c r="AM3373" i="24" s="1"/>
  <c r="AJ3417" i="24"/>
  <c r="AM3417" i="24" s="1"/>
  <c r="AJ3441" i="24"/>
  <c r="AM3441" i="24" s="1"/>
  <c r="AJ3465" i="24"/>
  <c r="AM3465" i="24" s="1"/>
  <c r="AJ3473" i="24"/>
  <c r="AM3473" i="24" s="1"/>
  <c r="AJ3497" i="24"/>
  <c r="AM3497" i="24" s="1"/>
  <c r="AJ3521" i="24"/>
  <c r="AM3521" i="24" s="1"/>
  <c r="AJ3545" i="24"/>
  <c r="AM3545" i="24" s="1"/>
  <c r="AJ3573" i="24"/>
  <c r="AM3573" i="24" s="1"/>
  <c r="AJ3597" i="24"/>
  <c r="AM3597" i="24" s="1"/>
  <c r="AJ3621" i="24"/>
  <c r="AM3621" i="24" s="1"/>
  <c r="AJ3649" i="24"/>
  <c r="AM3649" i="24" s="1"/>
  <c r="AJ3673" i="24"/>
  <c r="AM3673" i="24" s="1"/>
  <c r="AJ3725" i="24"/>
  <c r="AM3725" i="24" s="1"/>
  <c r="AJ3765" i="24"/>
  <c r="AM3765" i="24" s="1"/>
  <c r="AJ3789" i="24"/>
  <c r="AM3789" i="24" s="1"/>
  <c r="AJ3813" i="24"/>
  <c r="AM3813" i="24" s="1"/>
  <c r="AJ3833" i="24"/>
  <c r="AM3833" i="24" s="1"/>
  <c r="AJ3841" i="24"/>
  <c r="AM3841" i="24" s="1"/>
  <c r="AJ3857" i="24"/>
  <c r="AM3857" i="24" s="1"/>
  <c r="AJ3869" i="24"/>
  <c r="AM3869" i="24" s="1"/>
  <c r="AJ4001" i="24"/>
  <c r="AM4001" i="24" s="1"/>
  <c r="AJ3807" i="24"/>
  <c r="AM3807" i="24" s="1"/>
  <c r="AJ3835" i="24"/>
  <c r="AM3835" i="24" s="1"/>
  <c r="AJ3887" i="24"/>
  <c r="AM3887" i="24" s="1"/>
  <c r="AJ3983" i="24"/>
  <c r="AM3983" i="24" s="1"/>
  <c r="AJ342" i="24"/>
  <c r="AM342" i="24" s="1"/>
  <c r="AJ360" i="24"/>
  <c r="AM360" i="24" s="1"/>
  <c r="AJ390" i="24"/>
  <c r="AM390" i="24" s="1"/>
  <c r="AJ408" i="24"/>
  <c r="AM408" i="24" s="1"/>
  <c r="AJ438" i="24"/>
  <c r="AM438" i="24" s="1"/>
  <c r="AJ456" i="24"/>
  <c r="AM456" i="24" s="1"/>
  <c r="AJ479" i="24"/>
  <c r="AM479" i="24" s="1"/>
  <c r="AJ501" i="24"/>
  <c r="AM501" i="24" s="1"/>
  <c r="AJ545" i="24"/>
  <c r="AM545" i="24" s="1"/>
  <c r="AJ605" i="24"/>
  <c r="AM605" i="24" s="1"/>
  <c r="AJ711" i="24"/>
  <c r="AM711" i="24" s="1"/>
  <c r="AJ777" i="24"/>
  <c r="AM777" i="24" s="1"/>
  <c r="AJ785" i="24"/>
  <c r="AM785" i="24" s="1"/>
  <c r="AJ789" i="24"/>
  <c r="AM789" i="24" s="1"/>
  <c r="AJ897" i="24"/>
  <c r="AM897" i="24" s="1"/>
  <c r="AJ945" i="24"/>
  <c r="AM945" i="24" s="1"/>
  <c r="AJ1001" i="24"/>
  <c r="AM1001" i="24" s="1"/>
  <c r="AJ1065" i="24"/>
  <c r="AM1065" i="24" s="1"/>
  <c r="AJ1104" i="24"/>
  <c r="AM1104" i="24" s="1"/>
  <c r="AJ1138" i="24"/>
  <c r="AM1138" i="24" s="1"/>
  <c r="AJ1184" i="24"/>
  <c r="AM1184" i="24" s="1"/>
  <c r="AJ1192" i="24"/>
  <c r="AM1192" i="24" s="1"/>
  <c r="AJ1238" i="24"/>
  <c r="AM1238" i="24" s="1"/>
  <c r="AJ1271" i="24"/>
  <c r="AM1271" i="24" s="1"/>
  <c r="AJ1321" i="24"/>
  <c r="AM1321" i="24" s="1"/>
  <c r="AJ1325" i="24"/>
  <c r="AM1325" i="24" s="1"/>
  <c r="AJ1367" i="24"/>
  <c r="AM1367" i="24" s="1"/>
  <c r="AJ1400" i="24"/>
  <c r="AM1400" i="24" s="1"/>
  <c r="AJ1429" i="24"/>
  <c r="AM1429" i="24" s="1"/>
  <c r="AJ1454" i="24"/>
  <c r="AM1454" i="24" s="1"/>
  <c r="AJ1546" i="24"/>
  <c r="AM1546" i="24" s="1"/>
  <c r="AJ1550" i="24"/>
  <c r="AM1550" i="24" s="1"/>
  <c r="AJ1558" i="24"/>
  <c r="AM1558" i="24" s="1"/>
  <c r="AJ1566" i="24"/>
  <c r="AM1566" i="24" s="1"/>
  <c r="AJ1574" i="24"/>
  <c r="AM1574" i="24" s="1"/>
  <c r="AJ1582" i="24"/>
  <c r="AM1582" i="24" s="1"/>
  <c r="AJ1586" i="24"/>
  <c r="AM1586" i="24" s="1"/>
  <c r="AJ1590" i="24"/>
  <c r="AM1590" i="24" s="1"/>
  <c r="AJ1598" i="24"/>
  <c r="AM1598" i="24" s="1"/>
  <c r="AJ1606" i="24"/>
  <c r="AM1606" i="24" s="1"/>
  <c r="AJ1622" i="24"/>
  <c r="AM1622" i="24" s="1"/>
  <c r="AJ1630" i="24"/>
  <c r="AM1630" i="24" s="1"/>
  <c r="AJ1638" i="24"/>
  <c r="AM1638" i="24" s="1"/>
  <c r="AJ1646" i="24"/>
  <c r="AM1646" i="24" s="1"/>
  <c r="AJ1662" i="24"/>
  <c r="AM1662" i="24" s="1"/>
  <c r="AJ1678" i="24"/>
  <c r="AM1678" i="24" s="1"/>
  <c r="AJ1694" i="24"/>
  <c r="AM1694" i="24" s="1"/>
  <c r="AJ1710" i="24"/>
  <c r="AM1710" i="24" s="1"/>
  <c r="AJ1726" i="24"/>
  <c r="AM1726" i="24" s="1"/>
  <c r="AJ1742" i="24"/>
  <c r="AM1742" i="24" s="1"/>
  <c r="AJ1758" i="24"/>
  <c r="AM1758" i="24" s="1"/>
  <c r="AJ1774" i="24"/>
  <c r="AM1774" i="24" s="1"/>
  <c r="AJ1870" i="24"/>
  <c r="AM1870" i="24" s="1"/>
  <c r="AJ1890" i="24"/>
  <c r="AM1890" i="24" s="1"/>
  <c r="AJ1902" i="24"/>
  <c r="AM1902" i="24" s="1"/>
  <c r="AJ1934" i="24"/>
  <c r="AM1934" i="24" s="1"/>
  <c r="AJ1966" i="24"/>
  <c r="AM1966" i="24" s="1"/>
  <c r="AJ2006" i="24"/>
  <c r="AM2006" i="24" s="1"/>
  <c r="AJ2022" i="24"/>
  <c r="AM2022" i="24" s="1"/>
  <c r="AJ2038" i="24"/>
  <c r="AM2038" i="24" s="1"/>
  <c r="AJ2054" i="24"/>
  <c r="AM2054" i="24" s="1"/>
  <c r="AJ2070" i="24"/>
  <c r="AM2070" i="24" s="1"/>
  <c r="AJ2086" i="24"/>
  <c r="AM2086" i="24" s="1"/>
  <c r="AJ2102" i="24"/>
  <c r="AM2102" i="24" s="1"/>
  <c r="AJ2118" i="24"/>
  <c r="AM2118" i="24" s="1"/>
  <c r="AJ2142" i="24"/>
  <c r="AM2142" i="24" s="1"/>
  <c r="AJ2158" i="24"/>
  <c r="AM2158" i="24" s="1"/>
  <c r="AJ2162" i="24"/>
  <c r="AM2162" i="24" s="1"/>
  <c r="AJ2174" i="24"/>
  <c r="AM2174" i="24" s="1"/>
  <c r="AJ2190" i="24"/>
  <c r="AM2190" i="24" s="1"/>
  <c r="AJ2194" i="24"/>
  <c r="AM2194" i="24" s="1"/>
  <c r="AJ2206" i="24"/>
  <c r="AM2206" i="24" s="1"/>
  <c r="AJ2214" i="24"/>
  <c r="AM2214" i="24" s="1"/>
  <c r="AJ2230" i="24"/>
  <c r="AM2230" i="24" s="1"/>
  <c r="AJ2246" i="24"/>
  <c r="AM2246" i="24" s="1"/>
  <c r="AJ2262" i="24"/>
  <c r="AM2262" i="24" s="1"/>
  <c r="AJ2278" i="24"/>
  <c r="AM2278" i="24" s="1"/>
  <c r="AJ2294" i="24"/>
  <c r="AM2294" i="24" s="1"/>
  <c r="AJ2310" i="24"/>
  <c r="AM2310" i="24" s="1"/>
  <c r="AJ2326" i="24"/>
  <c r="AM2326" i="24" s="1"/>
  <c r="AJ2342" i="24"/>
  <c r="AM2342" i="24" s="1"/>
  <c r="AJ2418" i="24"/>
  <c r="AM2418" i="24" s="1"/>
  <c r="AJ2434" i="24"/>
  <c r="AM2434" i="24" s="1"/>
  <c r="AJ2450" i="24"/>
  <c r="AM2450" i="24" s="1"/>
  <c r="AJ2466" i="24"/>
  <c r="AM2466" i="24" s="1"/>
  <c r="AJ2482" i="24"/>
  <c r="AM2482" i="24" s="1"/>
  <c r="AJ2498" i="24"/>
  <c r="AM2498" i="24" s="1"/>
  <c r="AJ2514" i="24"/>
  <c r="AM2514" i="24" s="1"/>
  <c r="AJ2530" i="24"/>
  <c r="AM2530" i="24" s="1"/>
  <c r="AJ2546" i="24"/>
  <c r="AM2546" i="24" s="1"/>
  <c r="AJ2562" i="24"/>
  <c r="AM2562" i="24" s="1"/>
  <c r="AJ2566" i="24"/>
  <c r="AM2566" i="24" s="1"/>
  <c r="AJ2574" i="24"/>
  <c r="AM2574" i="24" s="1"/>
  <c r="AJ2594" i="24"/>
  <c r="AM2594" i="24" s="1"/>
  <c r="AJ2626" i="24"/>
  <c r="AM2626" i="24" s="1"/>
  <c r="AJ2658" i="24"/>
  <c r="AM2658" i="24" s="1"/>
  <c r="AJ2690" i="24"/>
  <c r="AM2690" i="24" s="1"/>
  <c r="AJ2702" i="24"/>
  <c r="AM2702" i="24" s="1"/>
  <c r="AJ2718" i="24"/>
  <c r="AM2718" i="24" s="1"/>
  <c r="AJ2726" i="24"/>
  <c r="AM2726" i="24" s="1"/>
  <c r="AJ2770" i="24"/>
  <c r="AM2770" i="24" s="1"/>
  <c r="AJ2790" i="24"/>
  <c r="AM2790" i="24" s="1"/>
  <c r="AJ2834" i="24"/>
  <c r="AM2834" i="24" s="1"/>
  <c r="AJ2854" i="24"/>
  <c r="AM2854" i="24" s="1"/>
  <c r="AJ2898" i="24"/>
  <c r="AM2898" i="24" s="1"/>
  <c r="AJ2902" i="24"/>
  <c r="AM2902" i="24" s="1"/>
  <c r="AJ2914" i="24"/>
  <c r="AM2914" i="24" s="1"/>
  <c r="AJ2918" i="24"/>
  <c r="AM2918" i="24" s="1"/>
  <c r="AJ2930" i="24"/>
  <c r="AM2930" i="24" s="1"/>
  <c r="AJ2934" i="24"/>
  <c r="AM2934" i="24" s="1"/>
  <c r="AJ2946" i="24"/>
  <c r="AM2946" i="24" s="1"/>
  <c r="AJ2950" i="24"/>
  <c r="AM2950" i="24" s="1"/>
  <c r="AJ2962" i="24"/>
  <c r="AM2962" i="24" s="1"/>
  <c r="AJ2966" i="24"/>
  <c r="AM2966" i="24" s="1"/>
  <c r="AJ2982" i="24"/>
  <c r="AM2982" i="24" s="1"/>
  <c r="AJ2998" i="24"/>
  <c r="AM2998" i="24" s="1"/>
  <c r="AJ3010" i="24"/>
  <c r="AM3010" i="24" s="1"/>
  <c r="AJ3026" i="24"/>
  <c r="AM3026" i="24" s="1"/>
  <c r="AJ3042" i="24"/>
  <c r="AM3042" i="24" s="1"/>
  <c r="AJ3054" i="24"/>
  <c r="AM3054" i="24" s="1"/>
  <c r="AJ3070" i="24"/>
  <c r="AM3070" i="24" s="1"/>
  <c r="AJ3086" i="24"/>
  <c r="AM3086" i="24" s="1"/>
  <c r="AJ3102" i="24"/>
  <c r="AM3102" i="24" s="1"/>
  <c r="AJ3126" i="24"/>
  <c r="AM3126" i="24" s="1"/>
  <c r="AJ3142" i="24"/>
  <c r="AM3142" i="24" s="1"/>
  <c r="AJ3158" i="24"/>
  <c r="AM3158" i="24" s="1"/>
  <c r="AJ3170" i="24"/>
  <c r="AM3170" i="24" s="1"/>
  <c r="AJ3174" i="24"/>
  <c r="AM3174" i="24" s="1"/>
  <c r="AJ3190" i="24"/>
  <c r="AM3190" i="24" s="1"/>
  <c r="AJ3206" i="24"/>
  <c r="AM3206" i="24" s="1"/>
  <c r="AJ3218" i="24"/>
  <c r="AM3218" i="24" s="1"/>
  <c r="AJ3238" i="24"/>
  <c r="AM3238" i="24" s="1"/>
  <c r="AJ3250" i="24"/>
  <c r="AM3250" i="24" s="1"/>
  <c r="AJ3254" i="24"/>
  <c r="AM3254" i="24" s="1"/>
  <c r="AJ3298" i="24"/>
  <c r="AM3298" i="24" s="1"/>
  <c r="AJ3302" i="24"/>
  <c r="AM3302" i="24" s="1"/>
  <c r="AJ3362" i="24"/>
  <c r="AM3362" i="24" s="1"/>
  <c r="AJ3366" i="24"/>
  <c r="AM3366" i="24" s="1"/>
  <c r="AJ3382" i="24"/>
  <c r="AM3382" i="24" s="1"/>
  <c r="AJ3398" i="24"/>
  <c r="AM3398" i="24" s="1"/>
  <c r="AJ3438" i="24"/>
  <c r="AM3438" i="24" s="1"/>
  <c r="AJ3458" i="24"/>
  <c r="AM3458" i="24" s="1"/>
  <c r="AJ3474" i="24"/>
  <c r="AM3474" i="24" s="1"/>
  <c r="AJ3490" i="24"/>
  <c r="AM3490" i="24" s="1"/>
  <c r="AJ3502" i="24"/>
  <c r="AM3502" i="24" s="1"/>
  <c r="AJ3506" i="24"/>
  <c r="AM3506" i="24" s="1"/>
  <c r="AJ3510" i="24"/>
  <c r="AM3510" i="24" s="1"/>
  <c r="AJ3522" i="24"/>
  <c r="AM3522" i="24" s="1"/>
  <c r="AJ3534" i="24"/>
  <c r="AM3534" i="24" s="1"/>
  <c r="AJ3570" i="24"/>
  <c r="AM3570" i="24" s="1"/>
  <c r="AJ3586" i="24"/>
  <c r="AM3586" i="24" s="1"/>
  <c r="AJ3618" i="24"/>
  <c r="AM3618" i="24" s="1"/>
  <c r="AJ3630" i="24"/>
  <c r="AM3630" i="24" s="1"/>
  <c r="AJ3634" i="24"/>
  <c r="AM3634" i="24" s="1"/>
  <c r="AJ3646" i="24"/>
  <c r="AM3646" i="24" s="1"/>
  <c r="AJ3650" i="24"/>
  <c r="AM3650" i="24" s="1"/>
  <c r="AJ3666" i="24"/>
  <c r="AM3666" i="24" s="1"/>
  <c r="AJ3746" i="24"/>
  <c r="AM3746" i="24" s="1"/>
  <c r="AJ3766" i="24"/>
  <c r="AM3766" i="24" s="1"/>
  <c r="AJ3774" i="24"/>
  <c r="AM3774" i="24" s="1"/>
  <c r="AJ3794" i="24"/>
  <c r="AM3794" i="24" s="1"/>
  <c r="AJ3810" i="24"/>
  <c r="AM3810" i="24" s="1"/>
  <c r="AJ3830" i="24"/>
  <c r="AM3830" i="24" s="1"/>
  <c r="AJ3846" i="24"/>
  <c r="AM3846" i="24" s="1"/>
  <c r="AJ3874" i="24"/>
  <c r="AM3874" i="24" s="1"/>
  <c r="AJ3886" i="24"/>
  <c r="AM3886" i="24" s="1"/>
  <c r="AJ3906" i="24"/>
  <c r="AM3906" i="24" s="1"/>
  <c r="AJ3922" i="24"/>
  <c r="AM3922" i="24" s="1"/>
  <c r="AJ3938" i="24"/>
  <c r="AM3938" i="24" s="1"/>
  <c r="AJ3974" i="24"/>
  <c r="AM3974" i="24" s="1"/>
  <c r="AJ3978" i="24"/>
  <c r="AM3978" i="24" s="1"/>
  <c r="AJ3994" i="24"/>
  <c r="AM3994" i="24" s="1"/>
  <c r="AJ4002" i="24"/>
  <c r="AM4002" i="24" s="1"/>
  <c r="AJ3155" i="24"/>
  <c r="AM3155" i="24" s="1"/>
  <c r="AJ3235" i="24"/>
  <c r="AM3235" i="24" s="1"/>
  <c r="AJ3263" i="24"/>
  <c r="AM3263" i="24" s="1"/>
  <c r="AJ3323" i="24"/>
  <c r="AM3323" i="24" s="1"/>
  <c r="AJ3343" i="24"/>
  <c r="AM3343" i="24" s="1"/>
  <c r="AJ3367" i="24"/>
  <c r="AM3367" i="24" s="1"/>
  <c r="AJ3391" i="24"/>
  <c r="AM3391" i="24" s="1"/>
  <c r="AJ3411" i="24"/>
  <c r="AM3411" i="24" s="1"/>
  <c r="AJ3431" i="24"/>
  <c r="AM3431" i="24" s="1"/>
  <c r="AJ3463" i="24"/>
  <c r="AM3463" i="24" s="1"/>
  <c r="AJ3483" i="24"/>
  <c r="AM3483" i="24" s="1"/>
  <c r="AJ3491" i="24"/>
  <c r="AM3491" i="24" s="1"/>
  <c r="AJ3519" i="24"/>
  <c r="AM3519" i="24" s="1"/>
  <c r="AJ3551" i="24"/>
  <c r="AM3551" i="24" s="1"/>
  <c r="AJ3579" i="24"/>
  <c r="AM3579" i="24" s="1"/>
  <c r="AJ3611" i="24"/>
  <c r="AM3611" i="24" s="1"/>
  <c r="AJ3631" i="24"/>
  <c r="AM3631" i="24" s="1"/>
  <c r="AJ3639" i="24"/>
  <c r="AM3639" i="24" s="1"/>
  <c r="AJ3655" i="24"/>
  <c r="AM3655" i="24" s="1"/>
  <c r="AJ3743" i="24"/>
  <c r="AM3743" i="24" s="1"/>
  <c r="AJ3811" i="24"/>
  <c r="AM3811" i="24" s="1"/>
  <c r="AJ3883" i="24"/>
  <c r="AM3883" i="24" s="1"/>
  <c r="AJ3931" i="24"/>
  <c r="AM3931" i="24" s="1"/>
  <c r="AJ3967" i="24"/>
  <c r="AM3967" i="24" s="1"/>
  <c r="AJ4003" i="24"/>
  <c r="AM4003" i="24" s="1"/>
  <c r="AJ339" i="24"/>
  <c r="AM339" i="24" s="1"/>
  <c r="AJ357" i="24"/>
  <c r="AM357" i="24" s="1"/>
  <c r="AJ387" i="24"/>
  <c r="AM387" i="24" s="1"/>
  <c r="AJ435" i="24"/>
  <c r="AM435" i="24" s="1"/>
  <c r="AJ469" i="24"/>
  <c r="AM469" i="24" s="1"/>
  <c r="AJ480" i="24"/>
  <c r="AM480" i="24" s="1"/>
  <c r="AJ510" i="24"/>
  <c r="AM510" i="24" s="1"/>
  <c r="AJ546" i="24"/>
  <c r="AM546" i="24" s="1"/>
  <c r="AJ720" i="24"/>
  <c r="AM720" i="24" s="1"/>
  <c r="AJ786" i="24"/>
  <c r="AM786" i="24" s="1"/>
  <c r="AJ790" i="24"/>
  <c r="AM790" i="24" s="1"/>
  <c r="AJ842" i="24"/>
  <c r="AM842" i="24" s="1"/>
  <c r="AJ886" i="24"/>
  <c r="AM886" i="24" s="1"/>
  <c r="AJ898" i="24"/>
  <c r="AM898" i="24" s="1"/>
  <c r="AJ946" i="24"/>
  <c r="AM946" i="24" s="1"/>
  <c r="AJ1010" i="24"/>
  <c r="AM1010" i="24" s="1"/>
  <c r="AJ1054" i="24"/>
  <c r="AM1054" i="24" s="1"/>
  <c r="AJ1093" i="24"/>
  <c r="AM1093" i="24" s="1"/>
  <c r="AJ1189" i="24"/>
  <c r="AM1189" i="24" s="1"/>
  <c r="AJ1231" i="24"/>
  <c r="AM1231" i="24" s="1"/>
  <c r="AJ1239" i="24"/>
  <c r="AM1239" i="24" s="1"/>
  <c r="AJ1246" i="24"/>
  <c r="AM1246" i="24" s="1"/>
  <c r="AJ1280" i="24"/>
  <c r="AM1280" i="24" s="1"/>
  <c r="AJ1314" i="24"/>
  <c r="AM1314" i="24" s="1"/>
  <c r="AJ1389" i="24"/>
  <c r="AM1389" i="24" s="1"/>
  <c r="AJ1393" i="24"/>
  <c r="AM1393" i="24" s="1"/>
  <c r="AJ1397" i="24"/>
  <c r="AM1397" i="24" s="1"/>
  <c r="AJ1430" i="24"/>
  <c r="AM1430" i="24" s="1"/>
  <c r="AJ1451" i="24"/>
  <c r="AM1451" i="24" s="1"/>
  <c r="AJ1455" i="24"/>
  <c r="AM1455" i="24" s="1"/>
  <c r="AJ1488" i="24"/>
  <c r="AM1488" i="24" s="1"/>
  <c r="AJ1547" i="24"/>
  <c r="AM1547" i="24" s="1"/>
  <c r="AJ1655" i="24"/>
  <c r="AM1655" i="24" s="1"/>
  <c r="AJ1659" i="24"/>
  <c r="AM1659" i="24" s="1"/>
  <c r="AJ1671" i="24"/>
  <c r="AM1671" i="24" s="1"/>
  <c r="AJ1675" i="24"/>
  <c r="AM1675" i="24" s="1"/>
  <c r="AJ1687" i="24"/>
  <c r="AM1687" i="24" s="1"/>
  <c r="AJ1691" i="24"/>
  <c r="AM1691" i="24" s="1"/>
  <c r="AJ1703" i="24"/>
  <c r="AM1703" i="24" s="1"/>
  <c r="AJ1707" i="24"/>
  <c r="AM1707" i="24" s="1"/>
  <c r="AJ1719" i="24"/>
  <c r="AM1719" i="24" s="1"/>
  <c r="AJ1723" i="24"/>
  <c r="AM1723" i="24" s="1"/>
  <c r="AJ1735" i="24"/>
  <c r="AM1735" i="24" s="1"/>
  <c r="AJ1739" i="24"/>
  <c r="AM1739" i="24" s="1"/>
  <c r="AJ1751" i="24"/>
  <c r="AM1751" i="24" s="1"/>
  <c r="AJ1755" i="24"/>
  <c r="AM1755" i="24" s="1"/>
  <c r="AJ1767" i="24"/>
  <c r="AM1767" i="24" s="1"/>
  <c r="AJ1771" i="24"/>
  <c r="AM1771" i="24" s="1"/>
  <c r="AJ1783" i="24"/>
  <c r="AM1783" i="24" s="1"/>
  <c r="AJ1787" i="24"/>
  <c r="AM1787" i="24" s="1"/>
  <c r="AJ1799" i="24"/>
  <c r="AM1799" i="24" s="1"/>
  <c r="AJ1815" i="24"/>
  <c r="AM1815" i="24" s="1"/>
  <c r="AJ1831" i="24"/>
  <c r="AM1831" i="24" s="1"/>
  <c r="AJ1847" i="24"/>
  <c r="AM1847" i="24" s="1"/>
  <c r="AJ1863" i="24"/>
  <c r="AM1863" i="24" s="1"/>
  <c r="AJ1879" i="24"/>
  <c r="AM1879" i="24" s="1"/>
  <c r="AJ1895" i="24"/>
  <c r="AM1895" i="24" s="1"/>
  <c r="AJ1911" i="24"/>
  <c r="AM1911" i="24" s="1"/>
  <c r="AJ1927" i="24"/>
  <c r="AM1927" i="24" s="1"/>
  <c r="AJ1943" i="24"/>
  <c r="AM1943" i="24" s="1"/>
  <c r="AJ1959" i="24"/>
  <c r="AM1959" i="24" s="1"/>
  <c r="AJ1975" i="24"/>
  <c r="AM1975" i="24" s="1"/>
  <c r="AJ1991" i="24"/>
  <c r="AM1991" i="24" s="1"/>
  <c r="AJ1999" i="24"/>
  <c r="AM1999" i="24" s="1"/>
  <c r="AJ2015" i="24"/>
  <c r="AM2015" i="24" s="1"/>
  <c r="AJ2031" i="24"/>
  <c r="AM2031" i="24" s="1"/>
  <c r="AJ2047" i="24"/>
  <c r="AM2047" i="24" s="1"/>
  <c r="AJ2063" i="24"/>
  <c r="AM2063" i="24" s="1"/>
  <c r="AJ2079" i="24"/>
  <c r="AM2079" i="24" s="1"/>
  <c r="AJ2095" i="24"/>
  <c r="AM2095" i="24" s="1"/>
  <c r="AJ2111" i="24"/>
  <c r="AM2111" i="24" s="1"/>
  <c r="AJ2127" i="24"/>
  <c r="AM2127" i="24" s="1"/>
  <c r="AJ2143" i="24"/>
  <c r="AM2143" i="24" s="1"/>
  <c r="AJ2159" i="24"/>
  <c r="AM2159" i="24" s="1"/>
  <c r="AJ2175" i="24"/>
  <c r="AM2175" i="24" s="1"/>
  <c r="AJ2183" i="24"/>
  <c r="AM2183" i="24" s="1"/>
  <c r="AJ2191" i="24"/>
  <c r="AM2191" i="24" s="1"/>
  <c r="AJ2199" i="24"/>
  <c r="AM2199" i="24" s="1"/>
  <c r="AJ2215" i="24"/>
  <c r="AM2215" i="24" s="1"/>
  <c r="AJ2231" i="24"/>
  <c r="AM2231" i="24" s="1"/>
  <c r="AJ2247" i="24"/>
  <c r="AM2247" i="24" s="1"/>
  <c r="AJ2263" i="24"/>
  <c r="AM2263" i="24" s="1"/>
  <c r="AJ2279" i="24"/>
  <c r="AM2279" i="24" s="1"/>
  <c r="AJ2299" i="24"/>
  <c r="AM2299" i="24" s="1"/>
  <c r="AJ2311" i="24"/>
  <c r="AM2311" i="24" s="1"/>
  <c r="AJ2315" i="24"/>
  <c r="AM2315" i="24" s="1"/>
  <c r="AJ2327" i="24"/>
  <c r="AM2327" i="24" s="1"/>
  <c r="AJ2331" i="24"/>
  <c r="AM2331" i="24" s="1"/>
  <c r="AJ2343" i="24"/>
  <c r="AM2343" i="24" s="1"/>
  <c r="AJ2427" i="24"/>
  <c r="AM2427" i="24" s="1"/>
  <c r="AJ2443" i="24"/>
  <c r="AM2443" i="24" s="1"/>
  <c r="AJ2459" i="24"/>
  <c r="AM2459" i="24" s="1"/>
  <c r="AJ2475" i="24"/>
  <c r="AM2475" i="24" s="1"/>
  <c r="AJ2491" i="24"/>
  <c r="AM2491" i="24" s="1"/>
  <c r="AJ2507" i="24"/>
  <c r="AM2507" i="24" s="1"/>
  <c r="AJ2523" i="24"/>
  <c r="AM2523" i="24" s="1"/>
  <c r="AJ2539" i="24"/>
  <c r="AM2539" i="24" s="1"/>
  <c r="AJ2555" i="24"/>
  <c r="AM2555" i="24" s="1"/>
  <c r="AJ2583" i="24"/>
  <c r="AM2583" i="24" s="1"/>
  <c r="AJ2603" i="24"/>
  <c r="AM2603" i="24" s="1"/>
  <c r="AJ2615" i="24"/>
  <c r="AM2615" i="24" s="1"/>
  <c r="AJ2631" i="24"/>
  <c r="AM2631" i="24" s="1"/>
  <c r="AJ2635" i="24"/>
  <c r="AM2635" i="24" s="1"/>
  <c r="AJ2647" i="24"/>
  <c r="AM2647" i="24" s="1"/>
  <c r="AJ2667" i="24"/>
  <c r="AM2667" i="24" s="1"/>
  <c r="AJ2695" i="24"/>
  <c r="AM2695" i="24" s="1"/>
  <c r="AJ2711" i="24"/>
  <c r="AM2711" i="24" s="1"/>
  <c r="AJ2727" i="24"/>
  <c r="AM2727" i="24" s="1"/>
  <c r="AJ2735" i="24"/>
  <c r="AM2735" i="24" s="1"/>
  <c r="AJ2743" i="24"/>
  <c r="AM2743" i="24" s="1"/>
  <c r="AJ2763" i="24"/>
  <c r="AM2763" i="24" s="1"/>
  <c r="AJ2791" i="24"/>
  <c r="AM2791" i="24" s="1"/>
  <c r="AJ2799" i="24"/>
  <c r="AM2799" i="24" s="1"/>
  <c r="AJ2807" i="24"/>
  <c r="AM2807" i="24" s="1"/>
  <c r="AJ2827" i="24"/>
  <c r="AM2827" i="24" s="1"/>
  <c r="AJ2855" i="24"/>
  <c r="AM2855" i="24" s="1"/>
  <c r="AJ2863" i="24"/>
  <c r="AM2863" i="24" s="1"/>
  <c r="AJ2871" i="24"/>
  <c r="AM2871" i="24" s="1"/>
  <c r="AJ2991" i="24"/>
  <c r="AM2991" i="24" s="1"/>
  <c r="AJ3019" i="24"/>
  <c r="AM3019" i="24" s="1"/>
  <c r="AJ3035" i="24"/>
  <c r="AM3035" i="24" s="1"/>
  <c r="AJ3055" i="24"/>
  <c r="AM3055" i="24" s="1"/>
  <c r="AJ3071" i="24"/>
  <c r="AM3071" i="24" s="1"/>
  <c r="AJ3087" i="24"/>
  <c r="AM3087" i="24" s="1"/>
  <c r="AJ3103" i="24"/>
  <c r="AM3103" i="24" s="1"/>
  <c r="AJ3111" i="24"/>
  <c r="AM3111" i="24" s="1"/>
  <c r="AJ3115" i="24"/>
  <c r="AM3115" i="24" s="1"/>
  <c r="AJ3147" i="24"/>
  <c r="AM3147" i="24" s="1"/>
  <c r="AJ3163" i="24"/>
  <c r="AM3163" i="24" s="1"/>
  <c r="AJ3167" i="24"/>
  <c r="AM3167" i="24" s="1"/>
  <c r="AJ3195" i="24"/>
  <c r="AM3195" i="24" s="1"/>
  <c r="AJ3199" i="24"/>
  <c r="AM3199" i="24" s="1"/>
  <c r="AJ3211" i="24"/>
  <c r="AM3211" i="24" s="1"/>
  <c r="AJ3215" i="24"/>
  <c r="AM3215" i="24" s="1"/>
  <c r="AJ3219" i="24"/>
  <c r="AM3219" i="24" s="1"/>
  <c r="AJ3231" i="24"/>
  <c r="AM3231" i="24" s="1"/>
  <c r="AJ3299" i="24"/>
  <c r="AM3299" i="24" s="1"/>
  <c r="AJ3311" i="24"/>
  <c r="AM3311" i="24" s="1"/>
  <c r="AJ3335" i="24"/>
  <c r="AM3335" i="24" s="1"/>
  <c r="AJ3347" i="24"/>
  <c r="AM3347" i="24" s="1"/>
  <c r="AJ3435" i="24"/>
  <c r="AM3435" i="24" s="1"/>
  <c r="AJ3515" i="24"/>
  <c r="AM3515" i="24" s="1"/>
  <c r="AJ3547" i="24"/>
  <c r="AM3547" i="24" s="1"/>
  <c r="AJ3583" i="24"/>
  <c r="AM3583" i="24" s="1"/>
  <c r="AJ3615" i="24"/>
  <c r="AM3615" i="24" s="1"/>
  <c r="AJ3647" i="24"/>
  <c r="AM3647" i="24" s="1"/>
  <c r="AJ3659" i="24"/>
  <c r="AM3659" i="24" s="1"/>
  <c r="AJ3707" i="24"/>
  <c r="AM3707" i="24" s="1"/>
  <c r="AJ3723" i="24"/>
  <c r="AM3723" i="24" s="1"/>
  <c r="AJ3799" i="24"/>
  <c r="AM3799" i="24" s="1"/>
  <c r="AJ3843" i="24"/>
  <c r="AM3843" i="24" s="1"/>
  <c r="AJ336" i="24"/>
  <c r="AM336" i="24" s="1"/>
  <c r="AJ370" i="24"/>
  <c r="AM370" i="24" s="1"/>
  <c r="AJ384" i="24"/>
  <c r="AM384" i="24" s="1"/>
  <c r="AJ418" i="24"/>
  <c r="AM418" i="24" s="1"/>
  <c r="AJ432" i="24"/>
  <c r="AM432" i="24" s="1"/>
  <c r="AJ466" i="24"/>
  <c r="AM466" i="24" s="1"/>
  <c r="AJ477" i="24"/>
  <c r="AM477" i="24" s="1"/>
  <c r="AJ507" i="24"/>
  <c r="AM507" i="24" s="1"/>
  <c r="AJ647" i="24"/>
  <c r="AM647" i="24" s="1"/>
  <c r="AJ725" i="24"/>
  <c r="AM725" i="24" s="1"/>
  <c r="AJ787" i="24"/>
  <c r="AM787" i="24" s="1"/>
  <c r="AJ843" i="24"/>
  <c r="AM843" i="24" s="1"/>
  <c r="AJ899" i="24"/>
  <c r="AM899" i="24" s="1"/>
  <c r="AJ943" i="24"/>
  <c r="AM943" i="24" s="1"/>
  <c r="AJ955" i="24"/>
  <c r="AM955" i="24" s="1"/>
  <c r="AJ999" i="24"/>
  <c r="AM999" i="24" s="1"/>
  <c r="AJ1059" i="24"/>
  <c r="AM1059" i="24" s="1"/>
  <c r="AJ1094" i="24"/>
  <c r="AM1094" i="24" s="1"/>
  <c r="AJ1136" i="24"/>
  <c r="AM1136" i="24" s="1"/>
  <c r="AJ1194" i="24"/>
  <c r="AM1194" i="24" s="1"/>
  <c r="AJ1240" i="24"/>
  <c r="AM1240" i="24" s="1"/>
  <c r="AJ1273" i="24"/>
  <c r="AM1273" i="24" s="1"/>
  <c r="AJ1277" i="24"/>
  <c r="AM1277" i="24" s="1"/>
  <c r="AJ1281" i="24"/>
  <c r="AM1281" i="24" s="1"/>
  <c r="AJ1323" i="24"/>
  <c r="AM1323" i="24" s="1"/>
  <c r="AJ1357" i="24"/>
  <c r="AM1357" i="24" s="1"/>
  <c r="AJ1369" i="24"/>
  <c r="AM1369" i="24" s="1"/>
  <c r="AJ1394" i="24"/>
  <c r="AM1394" i="24" s="1"/>
  <c r="AJ1419" i="24"/>
  <c r="AM1419" i="24" s="1"/>
  <c r="AJ1423" i="24"/>
  <c r="AM1423" i="24" s="1"/>
  <c r="AJ1456" i="24"/>
  <c r="AM1456" i="24" s="1"/>
  <c r="AJ1489" i="24"/>
  <c r="AM1489" i="24" s="1"/>
  <c r="AJ1572" i="24"/>
  <c r="AM1572" i="24" s="1"/>
  <c r="AJ1588" i="24"/>
  <c r="AM1588" i="24" s="1"/>
  <c r="AJ1604" i="24"/>
  <c r="AM1604" i="24" s="1"/>
  <c r="AJ1620" i="24"/>
  <c r="AM1620" i="24" s="1"/>
  <c r="AJ1636" i="24"/>
  <c r="AM1636" i="24" s="1"/>
  <c r="AJ1800" i="24"/>
  <c r="AM1800" i="24" s="1"/>
  <c r="AJ1812" i="24"/>
  <c r="AM1812" i="24" s="1"/>
  <c r="AJ1820" i="24"/>
  <c r="AM1820" i="24" s="1"/>
  <c r="AJ1868" i="24"/>
  <c r="AM1868" i="24" s="1"/>
  <c r="AJ1884" i="24"/>
  <c r="AM1884" i="24" s="1"/>
  <c r="AJ1900" i="24"/>
  <c r="AM1900" i="24" s="1"/>
  <c r="AJ1916" i="24"/>
  <c r="AM1916" i="24" s="1"/>
  <c r="AJ1932" i="24"/>
  <c r="AM1932" i="24" s="1"/>
  <c r="AJ1948" i="24"/>
  <c r="AM1948" i="24" s="1"/>
  <c r="AJ1964" i="24"/>
  <c r="AM1964" i="24" s="1"/>
  <c r="AJ1980" i="24"/>
  <c r="AM1980" i="24" s="1"/>
  <c r="AJ2004" i="24"/>
  <c r="AM2004" i="24" s="1"/>
  <c r="AJ2036" i="24"/>
  <c r="AM2036" i="24" s="1"/>
  <c r="AJ2060" i="24"/>
  <c r="AM2060" i="24" s="1"/>
  <c r="AJ2076" i="24"/>
  <c r="AM2076" i="24" s="1"/>
  <c r="AJ2092" i="24"/>
  <c r="AM2092" i="24" s="1"/>
  <c r="AJ2108" i="24"/>
  <c r="AM2108" i="24" s="1"/>
  <c r="AJ2136" i="24"/>
  <c r="AM2136" i="24" s="1"/>
  <c r="AJ2148" i="24"/>
  <c r="AM2148" i="24" s="1"/>
  <c r="AJ2152" i="24"/>
  <c r="AM2152" i="24" s="1"/>
  <c r="AJ2168" i="24"/>
  <c r="AM2168" i="24" s="1"/>
  <c r="AJ2180" i="24"/>
  <c r="AM2180" i="24" s="1"/>
  <c r="AJ2184" i="24"/>
  <c r="AM2184" i="24" s="1"/>
  <c r="AJ2200" i="24"/>
  <c r="AM2200" i="24" s="1"/>
  <c r="AJ2204" i="24"/>
  <c r="AM2204" i="24" s="1"/>
  <c r="AJ2212" i="24"/>
  <c r="AM2212" i="24" s="1"/>
  <c r="AJ2228" i="24"/>
  <c r="AM2228" i="24" s="1"/>
  <c r="AJ2244" i="24"/>
  <c r="AM2244" i="24" s="1"/>
  <c r="AJ2260" i="24"/>
  <c r="AM2260" i="24" s="1"/>
  <c r="AJ2276" i="24"/>
  <c r="AM2276" i="24" s="1"/>
  <c r="AJ2424" i="24"/>
  <c r="AM2424" i="24" s="1"/>
  <c r="AJ2440" i="24"/>
  <c r="AM2440" i="24" s="1"/>
  <c r="AJ2456" i="24"/>
  <c r="AM2456" i="24" s="1"/>
  <c r="AJ2472" i="24"/>
  <c r="AM2472" i="24" s="1"/>
  <c r="AJ2488" i="24"/>
  <c r="AM2488" i="24" s="1"/>
  <c r="AJ2504" i="24"/>
  <c r="AM2504" i="24" s="1"/>
  <c r="AJ2520" i="24"/>
  <c r="AM2520" i="24" s="1"/>
  <c r="AJ2536" i="24"/>
  <c r="AM2536" i="24" s="1"/>
  <c r="AJ2552" i="24"/>
  <c r="AM2552" i="24" s="1"/>
  <c r="AJ2580" i="24"/>
  <c r="AM2580" i="24" s="1"/>
  <c r="AJ2612" i="24"/>
  <c r="AM2612" i="24" s="1"/>
  <c r="AJ2660" i="24"/>
  <c r="AM2660" i="24" s="1"/>
  <c r="AJ2676" i="24"/>
  <c r="AM2676" i="24" s="1"/>
  <c r="AJ2700" i="24"/>
  <c r="AM2700" i="24" s="1"/>
  <c r="AJ2716" i="24"/>
  <c r="AM2716" i="24" s="1"/>
  <c r="AJ2732" i="24"/>
  <c r="AM2732" i="24" s="1"/>
  <c r="AJ2748" i="24"/>
  <c r="AM2748" i="24" s="1"/>
  <c r="AJ2764" i="24"/>
  <c r="AM2764" i="24" s="1"/>
  <c r="AJ2780" i="24"/>
  <c r="AM2780" i="24" s="1"/>
  <c r="AJ2796" i="24"/>
  <c r="AM2796" i="24" s="1"/>
  <c r="AJ2812" i="24"/>
  <c r="AM2812" i="24" s="1"/>
  <c r="AJ2828" i="24"/>
  <c r="AM2828" i="24" s="1"/>
  <c r="AJ2844" i="24"/>
  <c r="AM2844" i="24" s="1"/>
  <c r="AJ2860" i="24"/>
  <c r="AM2860" i="24" s="1"/>
  <c r="AJ2876" i="24"/>
  <c r="AM2876" i="24" s="1"/>
  <c r="AJ2908" i="24"/>
  <c r="AM2908" i="24" s="1"/>
  <c r="AJ2924" i="24"/>
  <c r="AM2924" i="24" s="1"/>
  <c r="AJ2940" i="24"/>
  <c r="AM2940" i="24" s="1"/>
  <c r="AJ2956" i="24"/>
  <c r="AM2956" i="24" s="1"/>
  <c r="AJ2972" i="24"/>
  <c r="AM2972" i="24" s="1"/>
  <c r="AJ2988" i="24"/>
  <c r="AM2988" i="24" s="1"/>
  <c r="AJ3000" i="24"/>
  <c r="AM3000" i="24" s="1"/>
  <c r="AJ3004" i="24"/>
  <c r="AM3004" i="24" s="1"/>
  <c r="AJ3020" i="24"/>
  <c r="AM3020" i="24" s="1"/>
  <c r="AJ3036" i="24"/>
  <c r="AM3036" i="24" s="1"/>
  <c r="AJ3052" i="24"/>
  <c r="AM3052" i="24" s="1"/>
  <c r="AJ3068" i="24"/>
  <c r="AM3068" i="24" s="1"/>
  <c r="AJ3084" i="24"/>
  <c r="AM3084" i="24" s="1"/>
  <c r="AJ3100" i="24"/>
  <c r="AM3100" i="24" s="1"/>
  <c r="AJ3116" i="24"/>
  <c r="AM3116" i="24" s="1"/>
  <c r="AJ3124" i="24"/>
  <c r="AM3124" i="24" s="1"/>
  <c r="AJ3132" i="24"/>
  <c r="AM3132" i="24" s="1"/>
  <c r="AJ3148" i="24"/>
  <c r="AM3148" i="24" s="1"/>
  <c r="AJ3164" i="24"/>
  <c r="AM3164" i="24" s="1"/>
  <c r="AJ3180" i="24"/>
  <c r="AM3180" i="24" s="1"/>
  <c r="AJ3188" i="24"/>
  <c r="AM3188" i="24" s="1"/>
  <c r="AJ3192" i="24"/>
  <c r="AM3192" i="24" s="1"/>
  <c r="AJ3196" i="24"/>
  <c r="AM3196" i="24" s="1"/>
  <c r="AJ3212" i="24"/>
  <c r="AM3212" i="24" s="1"/>
  <c r="AJ3236" i="24"/>
  <c r="AM3236" i="24" s="1"/>
  <c r="AJ3240" i="24"/>
  <c r="AM3240" i="24" s="1"/>
  <c r="AJ3268" i="24"/>
  <c r="AM3268" i="24" s="1"/>
  <c r="AJ3272" i="24"/>
  <c r="AM3272" i="24" s="1"/>
  <c r="AJ3300" i="24"/>
  <c r="AM3300" i="24" s="1"/>
  <c r="AJ3304" i="24"/>
  <c r="AM3304" i="24" s="1"/>
  <c r="AJ3332" i="24"/>
  <c r="AM3332" i="24" s="1"/>
  <c r="AJ3336" i="24"/>
  <c r="AM3336" i="24" s="1"/>
  <c r="AJ3380" i="24"/>
  <c r="AM3380" i="24" s="1"/>
  <c r="AJ3396" i="24"/>
  <c r="AM3396" i="24" s="1"/>
  <c r="AJ3420" i="24"/>
  <c r="AM3420" i="24" s="1"/>
  <c r="AJ3436" i="24"/>
  <c r="AM3436" i="24" s="1"/>
  <c r="AJ3448" i="24"/>
  <c r="AM3448" i="24" s="1"/>
  <c r="AJ3452" i="24"/>
  <c r="AM3452" i="24" s="1"/>
  <c r="AJ3464" i="24"/>
  <c r="AM3464" i="24" s="1"/>
  <c r="AJ3480" i="24"/>
  <c r="AM3480" i="24" s="1"/>
  <c r="AJ3484" i="24"/>
  <c r="AM3484" i="24" s="1"/>
  <c r="AJ3496" i="24"/>
  <c r="AM3496" i="24" s="1"/>
  <c r="AJ3512" i="24"/>
  <c r="AM3512" i="24" s="1"/>
  <c r="AJ3576" i="24"/>
  <c r="AM3576" i="24" s="1"/>
  <c r="AJ3592" i="24"/>
  <c r="AM3592" i="24" s="1"/>
  <c r="AJ3624" i="24"/>
  <c r="AM3624" i="24" s="1"/>
  <c r="AJ3640" i="24"/>
  <c r="AM3640" i="24" s="1"/>
  <c r="AJ3656" i="24"/>
  <c r="AM3656" i="24" s="1"/>
  <c r="AJ3672" i="24"/>
  <c r="AM3672" i="24" s="1"/>
  <c r="AJ3688" i="24"/>
  <c r="AM3688" i="24" s="1"/>
  <c r="AJ3704" i="24"/>
  <c r="AM3704" i="24" s="1"/>
  <c r="AJ3720" i="24"/>
  <c r="AM3720" i="24" s="1"/>
  <c r="AJ3740" i="24"/>
  <c r="AM3740" i="24" s="1"/>
  <c r="AJ3752" i="24"/>
  <c r="AM3752" i="24" s="1"/>
  <c r="AJ3764" i="24"/>
  <c r="AM3764" i="24" s="1"/>
  <c r="AJ3780" i="24"/>
  <c r="AM3780" i="24" s="1"/>
  <c r="AJ3796" i="24"/>
  <c r="AM3796" i="24" s="1"/>
  <c r="AJ3812" i="24"/>
  <c r="AM3812" i="24" s="1"/>
  <c r="AJ3820" i="24"/>
  <c r="AM3820" i="24" s="1"/>
  <c r="AJ3836" i="24"/>
  <c r="AM3836" i="24" s="1"/>
  <c r="AJ3852" i="24"/>
  <c r="AM3852" i="24" s="1"/>
  <c r="AJ3864" i="24"/>
  <c r="AM3864" i="24" s="1"/>
  <c r="AJ3880" i="24"/>
  <c r="AM3880" i="24" s="1"/>
  <c r="AJ3896" i="24"/>
  <c r="AM3896" i="24" s="1"/>
  <c r="AJ3928" i="24"/>
  <c r="AM3928" i="24" s="1"/>
  <c r="AJ3944" i="24"/>
  <c r="AM3944" i="24" s="1"/>
  <c r="AJ3996" i="24"/>
  <c r="AM3996" i="24" s="1"/>
  <c r="AJ4004" i="24"/>
  <c r="AM4004" i="24" s="1"/>
  <c r="AJ3117" i="24"/>
  <c r="AM3117" i="24" s="1"/>
  <c r="AJ3153" i="24"/>
  <c r="AM3153" i="24" s="1"/>
  <c r="AJ3173" i="24"/>
  <c r="AM3173" i="24" s="1"/>
  <c r="AJ3181" i="24"/>
  <c r="AM3181" i="24" s="1"/>
  <c r="AJ3197" i="24"/>
  <c r="AM3197" i="24" s="1"/>
  <c r="AJ3205" i="24"/>
  <c r="AM3205" i="24" s="1"/>
  <c r="AJ3237" i="24"/>
  <c r="AM3237" i="24" s="1"/>
  <c r="AJ3269" i="24"/>
  <c r="AM3269" i="24" s="1"/>
  <c r="AJ3301" i="24"/>
  <c r="AM3301" i="24" s="1"/>
  <c r="AJ3333" i="24"/>
  <c r="AM3333" i="24" s="1"/>
  <c r="AJ3365" i="24"/>
  <c r="AM3365" i="24" s="1"/>
  <c r="AJ3401" i="24"/>
  <c r="AM3401" i="24" s="1"/>
  <c r="AJ3409" i="24"/>
  <c r="AM3409" i="24" s="1"/>
  <c r="AJ3437" i="24"/>
  <c r="AM3437" i="24" s="1"/>
  <c r="AJ3477" i="24"/>
  <c r="AM3477" i="24" s="1"/>
  <c r="AJ3489" i="24"/>
  <c r="AM3489" i="24" s="1"/>
  <c r="AJ3505" i="24"/>
  <c r="AM3505" i="24" s="1"/>
  <c r="AJ3537" i="24"/>
  <c r="AM3537" i="24" s="1"/>
  <c r="AJ3565" i="24"/>
  <c r="AM3565" i="24" s="1"/>
  <c r="AJ3589" i="24"/>
  <c r="AM3589" i="24" s="1"/>
  <c r="AJ3613" i="24"/>
  <c r="AM3613" i="24" s="1"/>
  <c r="AJ3637" i="24"/>
  <c r="AM3637" i="24" s="1"/>
  <c r="AJ3641" i="24"/>
  <c r="AM3641" i="24" s="1"/>
  <c r="AJ3669" i="24"/>
  <c r="AM3669" i="24" s="1"/>
  <c r="AJ3721" i="24"/>
  <c r="AM3721" i="24" s="1"/>
  <c r="AJ3757" i="24"/>
  <c r="AM3757" i="24" s="1"/>
  <c r="AJ3805" i="24"/>
  <c r="AM3805" i="24" s="1"/>
  <c r="AJ3865" i="24"/>
  <c r="AM3865" i="24" s="1"/>
  <c r="AJ3885" i="24"/>
  <c r="AM3885" i="24" s="1"/>
  <c r="AJ3893" i="24"/>
  <c r="AM3893" i="24" s="1"/>
  <c r="AJ3905" i="24"/>
  <c r="AM3905" i="24" s="1"/>
  <c r="AJ3925" i="24"/>
  <c r="AM3925" i="24" s="1"/>
  <c r="AJ3929" i="24"/>
  <c r="AM3929" i="24" s="1"/>
  <c r="AJ3985" i="24"/>
  <c r="AM3985" i="24" s="1"/>
  <c r="AJ3997" i="24"/>
  <c r="AM3997" i="24" s="1"/>
  <c r="AJ3783" i="24"/>
  <c r="AM3783" i="24" s="1"/>
  <c r="AJ3795" i="24"/>
  <c r="AM3795" i="24" s="1"/>
  <c r="AJ3927" i="24"/>
  <c r="AM3927" i="24" s="1"/>
  <c r="AJ3975" i="24"/>
  <c r="AM3975" i="24" s="1"/>
  <c r="AJ3995" i="24"/>
  <c r="AM3995" i="24" s="1"/>
  <c r="AI3912" i="24"/>
  <c r="AL3912" i="24" s="1"/>
  <c r="AH3912" i="24"/>
  <c r="AK3912" i="24" s="1"/>
  <c r="AJ3912" i="24"/>
  <c r="AM3912" i="24" s="1"/>
  <c r="AH3920" i="24"/>
  <c r="AK3920" i="24" s="1"/>
  <c r="AI3920" i="24"/>
  <c r="AL3920" i="24" s="1"/>
  <c r="AJ3920" i="24"/>
  <c r="AM3920" i="24" s="1"/>
  <c r="AH3911" i="24"/>
  <c r="AK3911" i="24" s="1"/>
  <c r="AI3911" i="24"/>
  <c r="AL3911" i="24" s="1"/>
  <c r="AJ3911" i="24"/>
  <c r="AM3911" i="24" s="1"/>
  <c r="AI3917" i="24"/>
  <c r="AL3917" i="24" s="1"/>
  <c r="AH3917" i="24"/>
  <c r="AK3917" i="24" s="1"/>
  <c r="AJ3917" i="24"/>
  <c r="AM3917" i="24" s="1"/>
  <c r="AI3910" i="24"/>
  <c r="AL3910" i="24" s="1"/>
  <c r="AH3910" i="24"/>
  <c r="AK3910" i="24" s="1"/>
  <c r="AJ3910" i="24"/>
  <c r="AM3910" i="24" s="1"/>
  <c r="AI3918" i="24"/>
  <c r="AL3918" i="24" s="1"/>
  <c r="AH3918" i="24"/>
  <c r="AK3918" i="24" s="1"/>
  <c r="AJ3918" i="24"/>
  <c r="AM3918" i="24" s="1"/>
  <c r="AH3919" i="24"/>
  <c r="AK3919" i="24" s="1"/>
  <c r="AI3919" i="24"/>
  <c r="AL3919" i="24" s="1"/>
  <c r="AJ3919" i="24"/>
  <c r="AM3919" i="24" s="1"/>
  <c r="AI3909" i="24"/>
  <c r="AL3909" i="24" s="1"/>
  <c r="AH3909" i="24"/>
  <c r="AK3909" i="24" s="1"/>
  <c r="AJ3909" i="24"/>
  <c r="AM3909" i="24" s="1"/>
  <c r="AI3908" i="24"/>
  <c r="AL3908" i="24" s="1"/>
  <c r="AH3908" i="24"/>
  <c r="AK3908" i="24" s="1"/>
  <c r="AJ3908" i="24"/>
  <c r="AM3908" i="24" s="1"/>
  <c r="AI3916" i="24"/>
  <c r="AL3916" i="24" s="1"/>
  <c r="AH3916" i="24"/>
  <c r="AK3916" i="24" s="1"/>
  <c r="AJ3916" i="24"/>
  <c r="AM3916" i="24" s="1"/>
  <c r="AI3915" i="24"/>
  <c r="AL3915" i="24" s="1"/>
  <c r="AH3915" i="24"/>
  <c r="AK3915" i="24" s="1"/>
  <c r="AJ3915" i="24"/>
  <c r="AM3915" i="24" s="1"/>
  <c r="AI3914" i="24"/>
  <c r="AL3914" i="24" s="1"/>
  <c r="AH3914" i="24"/>
  <c r="AK3914" i="24" s="1"/>
  <c r="AJ3914" i="24"/>
  <c r="AM3914" i="24" s="1"/>
  <c r="AH3907" i="24"/>
  <c r="AK3907" i="24" s="1"/>
  <c r="AI3907" i="24"/>
  <c r="AL3907" i="24" s="1"/>
  <c r="AJ3907" i="24"/>
  <c r="AM3907" i="24" s="1"/>
  <c r="AI3913" i="24"/>
  <c r="AL3913" i="24" s="1"/>
  <c r="AH3913" i="24"/>
  <c r="AK3913" i="24" s="1"/>
  <c r="AJ3913" i="24"/>
  <c r="AM3913" i="24" s="1"/>
  <c r="AI3921" i="24"/>
  <c r="AL3921" i="24" s="1"/>
  <c r="AH3921" i="24"/>
  <c r="AK3921" i="24" s="1"/>
  <c r="AJ3921" i="24"/>
  <c r="AM3921" i="24" s="1"/>
  <c r="AH90" i="24"/>
  <c r="AK90" i="24" s="1"/>
  <c r="AI90" i="24"/>
  <c r="AL90" i="24" s="1"/>
  <c r="AJ90" i="24"/>
  <c r="AM90" i="24" s="1"/>
  <c r="AH101" i="24"/>
  <c r="AK101" i="24" s="1"/>
  <c r="AI101" i="24"/>
  <c r="AL101" i="24" s="1"/>
  <c r="AJ101" i="24"/>
  <c r="AM101" i="24" s="1"/>
  <c r="AH105" i="24"/>
  <c r="AK105" i="24" s="1"/>
  <c r="AJ105" i="24"/>
  <c r="AM105" i="24" s="1"/>
  <c r="AI105" i="24"/>
  <c r="AL105" i="24" s="1"/>
  <c r="AH109" i="24"/>
  <c r="AK109" i="24" s="1"/>
  <c r="AI109" i="24"/>
  <c r="AL109" i="24" s="1"/>
  <c r="AJ109" i="24"/>
  <c r="AM109" i="24" s="1"/>
  <c r="AH113" i="24"/>
  <c r="AK113" i="24" s="1"/>
  <c r="AI113" i="24"/>
  <c r="AL113" i="24" s="1"/>
  <c r="AJ113" i="24"/>
  <c r="AM113" i="24" s="1"/>
  <c r="AH172" i="24"/>
  <c r="AK172" i="24" s="1"/>
  <c r="AI172" i="24"/>
  <c r="AL172" i="24" s="1"/>
  <c r="AJ172" i="24"/>
  <c r="AM172" i="24" s="1"/>
  <c r="AH176" i="24"/>
  <c r="AK176" i="24" s="1"/>
  <c r="AJ176" i="24"/>
  <c r="AM176" i="24" s="1"/>
  <c r="AI176" i="24"/>
  <c r="AL176" i="24" s="1"/>
  <c r="AH180" i="24"/>
  <c r="AK180" i="24" s="1"/>
  <c r="AI180" i="24"/>
  <c r="AL180" i="24" s="1"/>
  <c r="AJ180" i="24"/>
  <c r="AM180" i="24" s="1"/>
  <c r="AH184" i="24"/>
  <c r="AK184" i="24" s="1"/>
  <c r="AJ184" i="24"/>
  <c r="AM184" i="24" s="1"/>
  <c r="AI184" i="24"/>
  <c r="AL184" i="24" s="1"/>
  <c r="AH200" i="24"/>
  <c r="AK200" i="24" s="1"/>
  <c r="AI200" i="24"/>
  <c r="AL200" i="24" s="1"/>
  <c r="AJ200" i="24"/>
  <c r="AM200" i="24" s="1"/>
  <c r="AH204" i="24"/>
  <c r="AK204" i="24" s="1"/>
  <c r="AJ204" i="24"/>
  <c r="AM204" i="24" s="1"/>
  <c r="AI204" i="24"/>
  <c r="AL204" i="24" s="1"/>
  <c r="AH208" i="24"/>
  <c r="AK208" i="24" s="1"/>
  <c r="AJ208" i="24"/>
  <c r="AM208" i="24" s="1"/>
  <c r="AI208" i="24"/>
  <c r="AL208" i="24" s="1"/>
  <c r="AH212" i="24"/>
  <c r="AK212" i="24" s="1"/>
  <c r="AJ212" i="24"/>
  <c r="AM212" i="24" s="1"/>
  <c r="AI212" i="24"/>
  <c r="AL212" i="24" s="1"/>
  <c r="AH216" i="24"/>
  <c r="AK216" i="24" s="1"/>
  <c r="AI216" i="24"/>
  <c r="AL216" i="24" s="1"/>
  <c r="AJ216" i="24"/>
  <c r="AM216" i="24" s="1"/>
  <c r="AH220" i="24"/>
  <c r="AK220" i="24" s="1"/>
  <c r="AJ220" i="24"/>
  <c r="AM220" i="24" s="1"/>
  <c r="AI220" i="24"/>
  <c r="AL220" i="24" s="1"/>
  <c r="AH227" i="24"/>
  <c r="AK227" i="24" s="1"/>
  <c r="AI227" i="24"/>
  <c r="AL227" i="24" s="1"/>
  <c r="AJ227" i="24"/>
  <c r="AM227" i="24" s="1"/>
  <c r="AH231" i="24"/>
  <c r="AK231" i="24" s="1"/>
  <c r="AJ231" i="24"/>
  <c r="AM231" i="24" s="1"/>
  <c r="AI231" i="24"/>
  <c r="AL231" i="24" s="1"/>
  <c r="AH235" i="24"/>
  <c r="AK235" i="24" s="1"/>
  <c r="AI235" i="24"/>
  <c r="AL235" i="24" s="1"/>
  <c r="AJ235" i="24"/>
  <c r="AM235" i="24" s="1"/>
  <c r="AH239" i="24"/>
  <c r="AK239" i="24" s="1"/>
  <c r="AJ239" i="24"/>
  <c r="AM239" i="24" s="1"/>
  <c r="AI239" i="24"/>
  <c r="AL239" i="24" s="1"/>
  <c r="AH253" i="24"/>
  <c r="AK253" i="24" s="1"/>
  <c r="AI253" i="24"/>
  <c r="AL253" i="24" s="1"/>
  <c r="AJ253" i="24"/>
  <c r="AM253" i="24" s="1"/>
  <c r="AH257" i="24"/>
  <c r="AK257" i="24" s="1"/>
  <c r="AI257" i="24"/>
  <c r="AL257" i="24" s="1"/>
  <c r="AJ257" i="24"/>
  <c r="AM257" i="24" s="1"/>
  <c r="AH261" i="24"/>
  <c r="AK261" i="24" s="1"/>
  <c r="AI261" i="24"/>
  <c r="AL261" i="24" s="1"/>
  <c r="AJ261" i="24"/>
  <c r="AM261" i="24" s="1"/>
  <c r="AH265" i="24"/>
  <c r="AK265" i="24" s="1"/>
  <c r="AI265" i="24"/>
  <c r="AL265" i="24" s="1"/>
  <c r="AJ265" i="24"/>
  <c r="AM265" i="24" s="1"/>
  <c r="AH269" i="24"/>
  <c r="AK269" i="24" s="1"/>
  <c r="AI269" i="24"/>
  <c r="AL269" i="24" s="1"/>
  <c r="AJ269" i="24"/>
  <c r="AM269" i="24" s="1"/>
  <c r="AH273" i="24"/>
  <c r="AK273" i="24" s="1"/>
  <c r="AI273" i="24"/>
  <c r="AL273" i="24" s="1"/>
  <c r="AJ273" i="24"/>
  <c r="AM273" i="24" s="1"/>
  <c r="AH277" i="24"/>
  <c r="AK277" i="24" s="1"/>
  <c r="AJ277" i="24"/>
  <c r="AM277" i="24" s="1"/>
  <c r="AI277" i="24"/>
  <c r="AL277" i="24" s="1"/>
  <c r="AH281" i="24"/>
  <c r="AK281" i="24" s="1"/>
  <c r="AJ281" i="24"/>
  <c r="AM281" i="24" s="1"/>
  <c r="AI281" i="24"/>
  <c r="AL281" i="24" s="1"/>
  <c r="AH285" i="24"/>
  <c r="AK285" i="24" s="1"/>
  <c r="AI285" i="24"/>
  <c r="AL285" i="24" s="1"/>
  <c r="AJ285" i="24"/>
  <c r="AM285" i="24" s="1"/>
  <c r="AH289" i="24"/>
  <c r="AK289" i="24" s="1"/>
  <c r="AJ289" i="24"/>
  <c r="AM289" i="24" s="1"/>
  <c r="AI289" i="24"/>
  <c r="AL289" i="24" s="1"/>
  <c r="AH86" i="24"/>
  <c r="AK86" i="24" s="1"/>
  <c r="AI86" i="24"/>
  <c r="AL86" i="24" s="1"/>
  <c r="AJ86" i="24"/>
  <c r="AM86" i="24" s="1"/>
  <c r="AH84" i="24"/>
  <c r="AK84" i="24" s="1"/>
  <c r="AJ84" i="24"/>
  <c r="AM84" i="24" s="1"/>
  <c r="AI84" i="24"/>
  <c r="AL84" i="24" s="1"/>
  <c r="AH88" i="24"/>
  <c r="AK88" i="24" s="1"/>
  <c r="AI88" i="24"/>
  <c r="AL88" i="24" s="1"/>
  <c r="AJ88" i="24"/>
  <c r="AM88" i="24" s="1"/>
  <c r="AH102" i="24"/>
  <c r="AK102" i="24" s="1"/>
  <c r="AI102" i="24"/>
  <c r="AL102" i="24" s="1"/>
  <c r="AJ102" i="24"/>
  <c r="AM102" i="24" s="1"/>
  <c r="AH106" i="24"/>
  <c r="AK106" i="24" s="1"/>
  <c r="AI106" i="24"/>
  <c r="AL106" i="24" s="1"/>
  <c r="AJ106" i="24"/>
  <c r="AM106" i="24" s="1"/>
  <c r="AH110" i="24"/>
  <c r="AK110" i="24" s="1"/>
  <c r="AI110" i="24"/>
  <c r="AL110" i="24" s="1"/>
  <c r="AJ110" i="24"/>
  <c r="AM110" i="24" s="1"/>
  <c r="AH114" i="24"/>
  <c r="AK114" i="24" s="1"/>
  <c r="AJ114" i="24"/>
  <c r="AM114" i="24" s="1"/>
  <c r="AI114" i="24"/>
  <c r="AL114" i="24" s="1"/>
  <c r="AH173" i="24"/>
  <c r="AK173" i="24" s="1"/>
  <c r="AI173" i="24"/>
  <c r="AL173" i="24" s="1"/>
  <c r="AJ173" i="24"/>
  <c r="AM173" i="24" s="1"/>
  <c r="AH177" i="24"/>
  <c r="AK177" i="24" s="1"/>
  <c r="AJ177" i="24"/>
  <c r="AM177" i="24" s="1"/>
  <c r="AI177" i="24"/>
  <c r="AL177" i="24" s="1"/>
  <c r="AH181" i="24"/>
  <c r="AK181" i="24" s="1"/>
  <c r="AJ181" i="24"/>
  <c r="AM181" i="24" s="1"/>
  <c r="AI181" i="24"/>
  <c r="AL181" i="24" s="1"/>
  <c r="AH197" i="24"/>
  <c r="AK197" i="24" s="1"/>
  <c r="AI197" i="24"/>
  <c r="AL197" i="24" s="1"/>
  <c r="AJ197" i="24"/>
  <c r="AM197" i="24" s="1"/>
  <c r="AH201" i="24"/>
  <c r="AK201" i="24" s="1"/>
  <c r="AJ201" i="24"/>
  <c r="AM201" i="24" s="1"/>
  <c r="AI201" i="24"/>
  <c r="AL201" i="24" s="1"/>
  <c r="AH205" i="24"/>
  <c r="AK205" i="24" s="1"/>
  <c r="AJ205" i="24"/>
  <c r="AM205" i="24" s="1"/>
  <c r="AI205" i="24"/>
  <c r="AL205" i="24" s="1"/>
  <c r="AH209" i="24"/>
  <c r="AK209" i="24" s="1"/>
  <c r="AI209" i="24"/>
  <c r="AL209" i="24" s="1"/>
  <c r="AJ209" i="24"/>
  <c r="AM209" i="24" s="1"/>
  <c r="AH213" i="24"/>
  <c r="AK213" i="24" s="1"/>
  <c r="AJ213" i="24"/>
  <c r="AM213" i="24" s="1"/>
  <c r="AI213" i="24"/>
  <c r="AL213" i="24" s="1"/>
  <c r="AH217" i="24"/>
  <c r="AK217" i="24" s="1"/>
  <c r="AJ217" i="24"/>
  <c r="AM217" i="24" s="1"/>
  <c r="AI217" i="24"/>
  <c r="AL217" i="24" s="1"/>
  <c r="AH221" i="24"/>
  <c r="AK221" i="24" s="1"/>
  <c r="AJ221" i="24"/>
  <c r="AM221" i="24" s="1"/>
  <c r="AI221" i="24"/>
  <c r="AL221" i="24" s="1"/>
  <c r="AH228" i="24"/>
  <c r="AK228" i="24" s="1"/>
  <c r="AJ228" i="24"/>
  <c r="AM228" i="24" s="1"/>
  <c r="AI228" i="24"/>
  <c r="AL228" i="24" s="1"/>
  <c r="AH232" i="24"/>
  <c r="AK232" i="24" s="1"/>
  <c r="AI232" i="24"/>
  <c r="AL232" i="24" s="1"/>
  <c r="AJ232" i="24"/>
  <c r="AM232" i="24" s="1"/>
  <c r="AH236" i="24"/>
  <c r="AK236" i="24" s="1"/>
  <c r="AJ236" i="24"/>
  <c r="AM236" i="24" s="1"/>
  <c r="AI236" i="24"/>
  <c r="AL236" i="24" s="1"/>
  <c r="AH250" i="24"/>
  <c r="AK250" i="24" s="1"/>
  <c r="AI250" i="24"/>
  <c r="AL250" i="24" s="1"/>
  <c r="AJ250" i="24"/>
  <c r="AM250" i="24" s="1"/>
  <c r="AH254" i="24"/>
  <c r="AK254" i="24" s="1"/>
  <c r="AJ254" i="24"/>
  <c r="AM254" i="24" s="1"/>
  <c r="AI254" i="24"/>
  <c r="AL254" i="24" s="1"/>
  <c r="AH258" i="24"/>
  <c r="AK258" i="24" s="1"/>
  <c r="AJ258" i="24"/>
  <c r="AM258" i="24" s="1"/>
  <c r="AI258" i="24"/>
  <c r="AL258" i="24" s="1"/>
  <c r="AH262" i="24"/>
  <c r="AK262" i="24" s="1"/>
  <c r="AI262" i="24"/>
  <c r="AL262" i="24" s="1"/>
  <c r="AJ262" i="24"/>
  <c r="AM262" i="24" s="1"/>
  <c r="AH266" i="24"/>
  <c r="AK266" i="24" s="1"/>
  <c r="AI266" i="24"/>
  <c r="AL266" i="24" s="1"/>
  <c r="AJ266" i="24"/>
  <c r="AM266" i="24" s="1"/>
  <c r="AH270" i="24"/>
  <c r="AK270" i="24" s="1"/>
  <c r="AI270" i="24"/>
  <c r="AL270" i="24" s="1"/>
  <c r="AJ270" i="24"/>
  <c r="AM270" i="24" s="1"/>
  <c r="AH274" i="24"/>
  <c r="AK274" i="24" s="1"/>
  <c r="AJ274" i="24"/>
  <c r="AM274" i="24" s="1"/>
  <c r="AI274" i="24"/>
  <c r="AL274" i="24" s="1"/>
  <c r="AH278" i="24"/>
  <c r="AK278" i="24" s="1"/>
  <c r="AI278" i="24"/>
  <c r="AL278" i="24" s="1"/>
  <c r="AJ278" i="24"/>
  <c r="AM278" i="24" s="1"/>
  <c r="AH282" i="24"/>
  <c r="AK282" i="24" s="1"/>
  <c r="AJ282" i="24"/>
  <c r="AM282" i="24" s="1"/>
  <c r="AI282" i="24"/>
  <c r="AL282" i="24" s="1"/>
  <c r="AH286" i="24"/>
  <c r="AK286" i="24" s="1"/>
  <c r="AI286" i="24"/>
  <c r="AL286" i="24" s="1"/>
  <c r="AJ286" i="24"/>
  <c r="AM286" i="24" s="1"/>
  <c r="AH290" i="24"/>
  <c r="AK290" i="24" s="1"/>
  <c r="AJ290" i="24"/>
  <c r="AM290" i="24" s="1"/>
  <c r="AI290" i="24"/>
  <c r="AL290" i="24" s="1"/>
  <c r="AH103" i="24"/>
  <c r="AK103" i="24" s="1"/>
  <c r="AJ103" i="24"/>
  <c r="AM103" i="24" s="1"/>
  <c r="AI103" i="24"/>
  <c r="AL103" i="24" s="1"/>
  <c r="AH107" i="24"/>
  <c r="AK107" i="24" s="1"/>
  <c r="AJ107" i="24"/>
  <c r="AM107" i="24" s="1"/>
  <c r="AI107" i="24"/>
  <c r="AL107" i="24" s="1"/>
  <c r="AH111" i="24"/>
  <c r="AK111" i="24" s="1"/>
  <c r="AJ111" i="24"/>
  <c r="AM111" i="24" s="1"/>
  <c r="AI111" i="24"/>
  <c r="AL111" i="24" s="1"/>
  <c r="AH170" i="24"/>
  <c r="AK170" i="24" s="1"/>
  <c r="AJ170" i="24"/>
  <c r="AM170" i="24" s="1"/>
  <c r="AI170" i="24"/>
  <c r="AL170" i="24" s="1"/>
  <c r="AH174" i="24"/>
  <c r="AK174" i="24" s="1"/>
  <c r="AJ174" i="24"/>
  <c r="AM174" i="24" s="1"/>
  <c r="AI174" i="24"/>
  <c r="AL174" i="24" s="1"/>
  <c r="AH178" i="24"/>
  <c r="AK178" i="24" s="1"/>
  <c r="AJ178" i="24"/>
  <c r="AM178" i="24" s="1"/>
  <c r="AI178" i="24"/>
  <c r="AL178" i="24" s="1"/>
  <c r="AH182" i="24"/>
  <c r="AK182" i="24" s="1"/>
  <c r="AJ182" i="24"/>
  <c r="AM182" i="24" s="1"/>
  <c r="AI182" i="24"/>
  <c r="AL182" i="24" s="1"/>
  <c r="AH198" i="24"/>
  <c r="AK198" i="24" s="1"/>
  <c r="AJ198" i="24"/>
  <c r="AM198" i="24" s="1"/>
  <c r="AI198" i="24"/>
  <c r="AL198" i="24" s="1"/>
  <c r="AH202" i="24"/>
  <c r="AK202" i="24" s="1"/>
  <c r="AJ202" i="24"/>
  <c r="AM202" i="24" s="1"/>
  <c r="AI202" i="24"/>
  <c r="AL202" i="24" s="1"/>
  <c r="AH206" i="24"/>
  <c r="AK206" i="24" s="1"/>
  <c r="AI206" i="24"/>
  <c r="AL206" i="24" s="1"/>
  <c r="AJ206" i="24"/>
  <c r="AM206" i="24" s="1"/>
  <c r="AH210" i="24"/>
  <c r="AK210" i="24" s="1"/>
  <c r="AJ210" i="24"/>
  <c r="AM210" i="24" s="1"/>
  <c r="AI210" i="24"/>
  <c r="AL210" i="24" s="1"/>
  <c r="AH214" i="24"/>
  <c r="AK214" i="24" s="1"/>
  <c r="AI214" i="24"/>
  <c r="AL214" i="24" s="1"/>
  <c r="AJ214" i="24"/>
  <c r="AM214" i="24" s="1"/>
  <c r="AH218" i="24"/>
  <c r="AK218" i="24" s="1"/>
  <c r="AJ218" i="24"/>
  <c r="AM218" i="24" s="1"/>
  <c r="AI218" i="24"/>
  <c r="AL218" i="24" s="1"/>
  <c r="AH225" i="24"/>
  <c r="AK225" i="24" s="1"/>
  <c r="AJ225" i="24"/>
  <c r="AM225" i="24" s="1"/>
  <c r="AI225" i="24"/>
  <c r="AL225" i="24" s="1"/>
  <c r="AH229" i="24"/>
  <c r="AK229" i="24" s="1"/>
  <c r="AI229" i="24"/>
  <c r="AL229" i="24" s="1"/>
  <c r="AJ229" i="24"/>
  <c r="AM229" i="24" s="1"/>
  <c r="AH233" i="24"/>
  <c r="AK233" i="24" s="1"/>
  <c r="AI233" i="24"/>
  <c r="AL233" i="24" s="1"/>
  <c r="AJ233" i="24"/>
  <c r="AM233" i="24" s="1"/>
  <c r="AH237" i="24"/>
  <c r="AK237" i="24" s="1"/>
  <c r="AJ237" i="24"/>
  <c r="AM237" i="24" s="1"/>
  <c r="AI237" i="24"/>
  <c r="AL237" i="24" s="1"/>
  <c r="AH251" i="24"/>
  <c r="AK251" i="24" s="1"/>
  <c r="AI251" i="24"/>
  <c r="AL251" i="24" s="1"/>
  <c r="AJ251" i="24"/>
  <c r="AM251" i="24" s="1"/>
  <c r="AH255" i="24"/>
  <c r="AK255" i="24" s="1"/>
  <c r="AI255" i="24"/>
  <c r="AL255" i="24" s="1"/>
  <c r="AJ255" i="24"/>
  <c r="AM255" i="24" s="1"/>
  <c r="AH259" i="24"/>
  <c r="AK259" i="24" s="1"/>
  <c r="AJ259" i="24"/>
  <c r="AM259" i="24" s="1"/>
  <c r="AI259" i="24"/>
  <c r="AL259" i="24" s="1"/>
  <c r="AH263" i="24"/>
  <c r="AK263" i="24" s="1"/>
  <c r="AJ263" i="24"/>
  <c r="AM263" i="24" s="1"/>
  <c r="AI263" i="24"/>
  <c r="AL263" i="24" s="1"/>
  <c r="AH267" i="24"/>
  <c r="AK267" i="24" s="1"/>
  <c r="AJ267" i="24"/>
  <c r="AM267" i="24" s="1"/>
  <c r="AI267" i="24"/>
  <c r="AL267" i="24" s="1"/>
  <c r="AH271" i="24"/>
  <c r="AK271" i="24" s="1"/>
  <c r="AI271" i="24"/>
  <c r="AL271" i="24" s="1"/>
  <c r="AJ271" i="24"/>
  <c r="AM271" i="24" s="1"/>
  <c r="AH275" i="24"/>
  <c r="AK275" i="24" s="1"/>
  <c r="AJ275" i="24"/>
  <c r="AM275" i="24" s="1"/>
  <c r="AI275" i="24"/>
  <c r="AL275" i="24" s="1"/>
  <c r="AH279" i="24"/>
  <c r="AK279" i="24" s="1"/>
  <c r="AI279" i="24"/>
  <c r="AL279" i="24" s="1"/>
  <c r="AJ279" i="24"/>
  <c r="AM279" i="24" s="1"/>
  <c r="AH283" i="24"/>
  <c r="AK283" i="24" s="1"/>
  <c r="AI283" i="24"/>
  <c r="AL283" i="24" s="1"/>
  <c r="AJ283" i="24"/>
  <c r="AM283" i="24" s="1"/>
  <c r="AH287" i="24"/>
  <c r="AK287" i="24" s="1"/>
  <c r="AJ287" i="24"/>
  <c r="AM287" i="24" s="1"/>
  <c r="AI287" i="24"/>
  <c r="AL287" i="24" s="1"/>
  <c r="AH100" i="24"/>
  <c r="AK100" i="24" s="1"/>
  <c r="AI100" i="24"/>
  <c r="AL100" i="24" s="1"/>
  <c r="AJ100" i="24"/>
  <c r="AM100" i="24" s="1"/>
  <c r="AH104" i="24"/>
  <c r="AK104" i="24" s="1"/>
  <c r="AJ104" i="24"/>
  <c r="AM104" i="24" s="1"/>
  <c r="AI104" i="24"/>
  <c r="AL104" i="24" s="1"/>
  <c r="AH108" i="24"/>
  <c r="AK108" i="24" s="1"/>
  <c r="AJ108" i="24"/>
  <c r="AM108" i="24" s="1"/>
  <c r="AI108" i="24"/>
  <c r="AL108" i="24" s="1"/>
  <c r="AH112" i="24"/>
  <c r="AK112" i="24" s="1"/>
  <c r="AJ112" i="24"/>
  <c r="AM112" i="24" s="1"/>
  <c r="AI112" i="24"/>
  <c r="AL112" i="24" s="1"/>
  <c r="AH171" i="24"/>
  <c r="AK171" i="24" s="1"/>
  <c r="AI171" i="24"/>
  <c r="AL171" i="24" s="1"/>
  <c r="AJ171" i="24"/>
  <c r="AM171" i="24" s="1"/>
  <c r="AH175" i="24"/>
  <c r="AK175" i="24" s="1"/>
  <c r="AJ175" i="24"/>
  <c r="AM175" i="24" s="1"/>
  <c r="AI175" i="24"/>
  <c r="AL175" i="24" s="1"/>
  <c r="AH179" i="24"/>
  <c r="AK179" i="24" s="1"/>
  <c r="AI179" i="24"/>
  <c r="AL179" i="24" s="1"/>
  <c r="AJ179" i="24"/>
  <c r="AM179" i="24" s="1"/>
  <c r="AH183" i="24"/>
  <c r="AK183" i="24" s="1"/>
  <c r="AJ183" i="24"/>
  <c r="AM183" i="24" s="1"/>
  <c r="AI183" i="24"/>
  <c r="AL183" i="24" s="1"/>
  <c r="AH199" i="24"/>
  <c r="AK199" i="24" s="1"/>
  <c r="AJ199" i="24"/>
  <c r="AM199" i="24" s="1"/>
  <c r="AI199" i="24"/>
  <c r="AL199" i="24" s="1"/>
  <c r="AH203" i="24"/>
  <c r="AK203" i="24" s="1"/>
  <c r="AI203" i="24"/>
  <c r="AL203" i="24" s="1"/>
  <c r="AJ203" i="24"/>
  <c r="AM203" i="24" s="1"/>
  <c r="AH207" i="24"/>
  <c r="AK207" i="24" s="1"/>
  <c r="AJ207" i="24"/>
  <c r="AM207" i="24" s="1"/>
  <c r="AI207" i="24"/>
  <c r="AL207" i="24" s="1"/>
  <c r="AH211" i="24"/>
  <c r="AK211" i="24" s="1"/>
  <c r="AI211" i="24"/>
  <c r="AL211" i="24" s="1"/>
  <c r="AJ211" i="24"/>
  <c r="AM211" i="24" s="1"/>
  <c r="AH215" i="24"/>
  <c r="AK215" i="24" s="1"/>
  <c r="AJ215" i="24"/>
  <c r="AM215" i="24" s="1"/>
  <c r="AI215" i="24"/>
  <c r="AL215" i="24" s="1"/>
  <c r="AH219" i="24"/>
  <c r="AK219" i="24" s="1"/>
  <c r="AI219" i="24"/>
  <c r="AL219" i="24" s="1"/>
  <c r="AJ219" i="24"/>
  <c r="AM219" i="24" s="1"/>
  <c r="AH226" i="24"/>
  <c r="AK226" i="24" s="1"/>
  <c r="AJ226" i="24"/>
  <c r="AM226" i="24" s="1"/>
  <c r="AI226" i="24"/>
  <c r="AL226" i="24" s="1"/>
  <c r="AH230" i="24"/>
  <c r="AK230" i="24" s="1"/>
  <c r="AI230" i="24"/>
  <c r="AL230" i="24" s="1"/>
  <c r="AJ230" i="24"/>
  <c r="AM230" i="24" s="1"/>
  <c r="AH234" i="24"/>
  <c r="AK234" i="24" s="1"/>
  <c r="AJ234" i="24"/>
  <c r="AM234" i="24" s="1"/>
  <c r="AI234" i="24"/>
  <c r="AL234" i="24" s="1"/>
  <c r="AH238" i="24"/>
  <c r="AK238" i="24" s="1"/>
  <c r="AJ238" i="24"/>
  <c r="AM238" i="24" s="1"/>
  <c r="AI238" i="24"/>
  <c r="AL238" i="24" s="1"/>
  <c r="AH252" i="24"/>
  <c r="AK252" i="24" s="1"/>
  <c r="AI252" i="24"/>
  <c r="AL252" i="24" s="1"/>
  <c r="AJ252" i="24"/>
  <c r="AM252" i="24" s="1"/>
  <c r="AH256" i="24"/>
  <c r="AK256" i="24" s="1"/>
  <c r="AJ256" i="24"/>
  <c r="AM256" i="24" s="1"/>
  <c r="AI256" i="24"/>
  <c r="AL256" i="24" s="1"/>
  <c r="AH260" i="24"/>
  <c r="AK260" i="24" s="1"/>
  <c r="AJ260" i="24"/>
  <c r="AM260" i="24" s="1"/>
  <c r="AI260" i="24"/>
  <c r="AL260" i="24" s="1"/>
  <c r="AH264" i="24"/>
  <c r="AK264" i="24" s="1"/>
  <c r="AI264" i="24"/>
  <c r="AL264" i="24" s="1"/>
  <c r="AJ264" i="24"/>
  <c r="AM264" i="24" s="1"/>
  <c r="AH268" i="24"/>
  <c r="AK268" i="24" s="1"/>
  <c r="AI268" i="24"/>
  <c r="AL268" i="24" s="1"/>
  <c r="AJ268" i="24"/>
  <c r="AM268" i="24" s="1"/>
  <c r="AH272" i="24"/>
  <c r="AK272" i="24" s="1"/>
  <c r="AI272" i="24"/>
  <c r="AL272" i="24" s="1"/>
  <c r="AJ272" i="24"/>
  <c r="AM272" i="24" s="1"/>
  <c r="AH276" i="24"/>
  <c r="AK276" i="24" s="1"/>
  <c r="AJ276" i="24"/>
  <c r="AM276" i="24" s="1"/>
  <c r="AI276" i="24"/>
  <c r="AL276" i="24" s="1"/>
  <c r="AH280" i="24"/>
  <c r="AK280" i="24" s="1"/>
  <c r="AI280" i="24"/>
  <c r="AL280" i="24" s="1"/>
  <c r="AJ280" i="24"/>
  <c r="AM280" i="24" s="1"/>
  <c r="AH284" i="24"/>
  <c r="AK284" i="24" s="1"/>
  <c r="AI284" i="24"/>
  <c r="AL284" i="24" s="1"/>
  <c r="AJ284" i="24"/>
  <c r="AM284" i="24" s="1"/>
  <c r="AH288" i="24"/>
  <c r="AK288" i="24" s="1"/>
  <c r="AI288" i="24"/>
  <c r="AL288" i="24" s="1"/>
  <c r="AJ288" i="24"/>
  <c r="AM288" i="24" s="1"/>
  <c r="V94" i="24"/>
  <c r="V202" i="24"/>
  <c r="V220" i="24"/>
  <c r="V292" i="24"/>
  <c r="V300" i="24"/>
  <c r="V310" i="24"/>
  <c r="V318" i="24"/>
  <c r="V326" i="24"/>
  <c r="V348" i="24"/>
  <c r="V394" i="24"/>
  <c r="V402" i="24"/>
  <c r="V414" i="24"/>
  <c r="V440" i="24"/>
  <c r="V448" i="24"/>
  <c r="V454" i="24"/>
  <c r="V474" i="24"/>
  <c r="V478" i="24"/>
  <c r="V494" i="24"/>
  <c r="V498" i="24"/>
  <c r="V554" i="24"/>
  <c r="V558" i="24"/>
  <c r="V566" i="24"/>
  <c r="V570" i="24"/>
  <c r="V574" i="24"/>
  <c r="V578" i="24"/>
  <c r="V582" i="24"/>
  <c r="V586" i="24"/>
  <c r="V590" i="24"/>
  <c r="V606" i="24"/>
  <c r="V608" i="24"/>
  <c r="V612" i="24"/>
  <c r="V614" i="24"/>
  <c r="V616" i="24"/>
  <c r="V618" i="24"/>
  <c r="V626" i="24"/>
  <c r="V630" i="24"/>
  <c r="V642" i="24"/>
  <c r="V644" i="24"/>
  <c r="V648" i="24"/>
  <c r="V650" i="24"/>
  <c r="V652" i="24"/>
  <c r="V654" i="24"/>
  <c r="V656" i="24"/>
  <c r="V658" i="24"/>
  <c r="V716" i="24"/>
  <c r="V726" i="24"/>
  <c r="V728" i="24"/>
  <c r="V730" i="24"/>
  <c r="V734" i="24"/>
  <c r="V736" i="24"/>
  <c r="V742" i="24"/>
  <c r="V746" i="24"/>
  <c r="V750" i="24"/>
  <c r="V752" i="24"/>
  <c r="V754" i="24"/>
  <c r="V760" i="24"/>
  <c r="V762" i="24"/>
  <c r="V766" i="24"/>
  <c r="V768" i="24"/>
  <c r="V770" i="24"/>
  <c r="V774" i="24"/>
  <c r="V780" i="24"/>
  <c r="V782" i="24"/>
  <c r="V786" i="24"/>
  <c r="V788" i="24"/>
  <c r="V790" i="24"/>
  <c r="V834" i="24"/>
  <c r="V836" i="24"/>
  <c r="V838" i="24"/>
  <c r="V840" i="24"/>
  <c r="V842" i="24"/>
  <c r="V846" i="24"/>
  <c r="V848" i="24"/>
  <c r="V850" i="24"/>
  <c r="V860" i="24"/>
  <c r="V862" i="24"/>
  <c r="V864" i="24"/>
  <c r="V870" i="24"/>
  <c r="V872" i="24"/>
  <c r="V880" i="24"/>
  <c r="V886" i="24"/>
  <c r="V888" i="24"/>
  <c r="V896" i="24"/>
  <c r="V898" i="24"/>
  <c r="V942" i="24"/>
  <c r="V946" i="24"/>
  <c r="V950" i="24"/>
  <c r="V952" i="24"/>
  <c r="V954" i="24"/>
  <c r="V956" i="24"/>
  <c r="V962" i="24"/>
  <c r="V964" i="24"/>
  <c r="V966" i="24"/>
  <c r="V974" i="24"/>
  <c r="V978" i="24"/>
  <c r="V982" i="24"/>
  <c r="V990" i="24"/>
  <c r="V992" i="24"/>
  <c r="V1006" i="24"/>
  <c r="V1008" i="24"/>
  <c r="V1010" i="24"/>
  <c r="V1094" i="24"/>
  <c r="V1098" i="24"/>
  <c r="V1104" i="24"/>
  <c r="V1108" i="24"/>
  <c r="V1110" i="24"/>
  <c r="V1114" i="24"/>
  <c r="V1116" i="24"/>
  <c r="V1118" i="24"/>
  <c r="V1124" i="24"/>
  <c r="V1126" i="24"/>
  <c r="V1132" i="24"/>
  <c r="V1134" i="24"/>
  <c r="V1148" i="24"/>
  <c r="V1150" i="24"/>
  <c r="V1182" i="24"/>
  <c r="V1246" i="24"/>
  <c r="V1252" i="24"/>
  <c r="V1268" i="24"/>
  <c r="V1276" i="24"/>
  <c r="V1280" i="24"/>
  <c r="V1282" i="24"/>
  <c r="V1288" i="24"/>
  <c r="V1290" i="24"/>
  <c r="V1292" i="24"/>
  <c r="V1298" i="24"/>
  <c r="V1302" i="24"/>
  <c r="V1304" i="24"/>
  <c r="V1306" i="24"/>
  <c r="V1314" i="24"/>
  <c r="V1316" i="24"/>
  <c r="V1318" i="24"/>
  <c r="V1320" i="24"/>
  <c r="V1326" i="24"/>
  <c r="V1372" i="24"/>
  <c r="V1374" i="24"/>
  <c r="V1380" i="24"/>
  <c r="V1382" i="24"/>
  <c r="V1386" i="24"/>
  <c r="V1418" i="24"/>
  <c r="V1422" i="24"/>
  <c r="V1424" i="24"/>
  <c r="V1428" i="24"/>
  <c r="V1438" i="24"/>
  <c r="V1440" i="24"/>
  <c r="V1442" i="24"/>
  <c r="V1444" i="24"/>
  <c r="V1480" i="24"/>
  <c r="V1486" i="24"/>
  <c r="V1496" i="24"/>
  <c r="V1498" i="24"/>
  <c r="V1500" i="24"/>
  <c r="V1524" i="24"/>
  <c r="V1528" i="24"/>
  <c r="V1530" i="24"/>
  <c r="V1534" i="24"/>
  <c r="V3038" i="24"/>
  <c r="V3048" i="24"/>
  <c r="V3056" i="24"/>
  <c r="V3064" i="24"/>
  <c r="V3072" i="24"/>
  <c r="V3080" i="24"/>
  <c r="V3088" i="24"/>
  <c r="V3096" i="24"/>
  <c r="V3104" i="24"/>
  <c r="V3110" i="24"/>
  <c r="V3118" i="24"/>
  <c r="V3126" i="24"/>
  <c r="V3134" i="24"/>
  <c r="V1699" i="24"/>
  <c r="V1715" i="24"/>
  <c r="V1719" i="24"/>
  <c r="V1727" i="24"/>
  <c r="V1731" i="24"/>
  <c r="V1741" i="24"/>
  <c r="V1749" i="24"/>
  <c r="V1755" i="24"/>
  <c r="V1777" i="24"/>
  <c r="V1783" i="24"/>
  <c r="V1799" i="24"/>
  <c r="V1803" i="24"/>
  <c r="V1811" i="24"/>
  <c r="V1813" i="24"/>
  <c r="V1831" i="24"/>
  <c r="V1833" i="24"/>
  <c r="V1835" i="24"/>
  <c r="V1845" i="24"/>
  <c r="V1847" i="24"/>
  <c r="V1853" i="24"/>
  <c r="V1855" i="24"/>
  <c r="V1889" i="24"/>
  <c r="V1899" i="24"/>
  <c r="V1903" i="24"/>
  <c r="V1909" i="24"/>
  <c r="V1921" i="24"/>
  <c r="V1990" i="24"/>
  <c r="V2088" i="24"/>
  <c r="V2151" i="24"/>
  <c r="V2159" i="24"/>
  <c r="V2183" i="24"/>
  <c r="V2201" i="24"/>
  <c r="V2229" i="24"/>
  <c r="V2237" i="24"/>
  <c r="V2247" i="24"/>
  <c r="V2267" i="24"/>
  <c r="V2273" i="24"/>
  <c r="V2329" i="24"/>
  <c r="V2381" i="24"/>
  <c r="V2417" i="24"/>
  <c r="V2441" i="24"/>
  <c r="V2449" i="24"/>
  <c r="V2457" i="24"/>
  <c r="V2477" i="24"/>
  <c r="V2491" i="24"/>
  <c r="V2623" i="24"/>
  <c r="V2633" i="24"/>
  <c r="V2691" i="24"/>
  <c r="V2709" i="24"/>
  <c r="V2741" i="24"/>
  <c r="V2761" i="24"/>
  <c r="V2846" i="24"/>
  <c r="V2882" i="24"/>
  <c r="V2886" i="24"/>
  <c r="V2916" i="24"/>
  <c r="V2950" i="24"/>
  <c r="V2977" i="24"/>
  <c r="V3167" i="24"/>
  <c r="V3180" i="24"/>
  <c r="V3204" i="24"/>
  <c r="V3220" i="24"/>
  <c r="V3242" i="24"/>
  <c r="V3258" i="24"/>
  <c r="V3305" i="24"/>
  <c r="V3373" i="24"/>
  <c r="V3385" i="24"/>
  <c r="V3395" i="24"/>
  <c r="V3407" i="24"/>
  <c r="V3423" i="24"/>
  <c r="V3431" i="24"/>
  <c r="V3447" i="24"/>
  <c r="V3469" i="24"/>
  <c r="V3485" i="24"/>
  <c r="V3507" i="24"/>
  <c r="V3527" i="24"/>
  <c r="V3545" i="24"/>
  <c r="V3563" i="24"/>
  <c r="V3569" i="24"/>
  <c r="V3575" i="24"/>
  <c r="V3579" i="24"/>
  <c r="V3615" i="24"/>
  <c r="V3667" i="24"/>
  <c r="V3671" i="24"/>
  <c r="V3677" i="24"/>
  <c r="V3713" i="24"/>
  <c r="V3733" i="24"/>
  <c r="V3747" i="24"/>
  <c r="V3775" i="24"/>
  <c r="V3789" i="24"/>
  <c r="V3838" i="24"/>
  <c r="V3876" i="24"/>
  <c r="V3880" i="24"/>
  <c r="V3888" i="24"/>
  <c r="V3914" i="24"/>
  <c r="V3922" i="24"/>
  <c r="V3928" i="24"/>
  <c r="V3938" i="24"/>
  <c r="V84" i="24"/>
  <c r="V1572" i="24"/>
  <c r="V1713" i="24"/>
  <c r="V1725" i="24"/>
  <c r="V1739" i="24"/>
  <c r="V1769" i="24"/>
  <c r="V1781" i="24"/>
  <c r="V1801" i="24"/>
  <c r="V1841" i="24"/>
  <c r="V1843" i="24"/>
  <c r="V1861" i="24"/>
  <c r="V1891" i="24"/>
  <c r="V1893" i="24"/>
  <c r="V1905" i="24"/>
  <c r="V1907" i="24"/>
  <c r="V2149" i="24"/>
  <c r="V2165" i="24"/>
  <c r="V2179" i="24"/>
  <c r="V2209" i="24"/>
  <c r="V2231" i="24"/>
  <c r="V2235" i="24"/>
  <c r="V2241" i="24"/>
  <c r="V2281" i="24"/>
  <c r="V2289" i="24"/>
  <c r="V2307" i="24"/>
  <c r="V2363" i="24"/>
  <c r="V2377" i="24"/>
  <c r="V2383" i="24"/>
  <c r="V2411" i="24"/>
  <c r="V2435" i="24"/>
  <c r="V2465" i="24"/>
  <c r="V2523" i="24"/>
  <c r="V2567" i="24"/>
  <c r="V2583" i="24"/>
  <c r="V2587" i="24"/>
  <c r="V2593" i="24"/>
  <c r="V2601" i="24"/>
  <c r="V2647" i="24"/>
  <c r="V2663" i="24"/>
  <c r="V2669" i="24"/>
  <c r="V2796" i="24"/>
  <c r="V85" i="24"/>
  <c r="V98" i="24"/>
  <c r="V178" i="24"/>
  <c r="V200" i="24"/>
  <c r="V208" i="24"/>
  <c r="V218" i="24"/>
  <c r="V222" i="24"/>
  <c r="V294" i="24"/>
  <c r="V298" i="24"/>
  <c r="V302" i="24"/>
  <c r="V306" i="24"/>
  <c r="V314" i="24"/>
  <c r="V324" i="24"/>
  <c r="V382" i="24"/>
  <c r="V386" i="24"/>
  <c r="V388" i="24"/>
  <c r="V392" i="24"/>
  <c r="V396" i="24"/>
  <c r="V404" i="24"/>
  <c r="V406" i="24"/>
  <c r="V410" i="24"/>
  <c r="V412" i="24"/>
  <c r="V436" i="24"/>
  <c r="V444" i="24"/>
  <c r="V446" i="24"/>
  <c r="V452" i="24"/>
  <c r="V456" i="24"/>
  <c r="V464" i="24"/>
  <c r="V472" i="24"/>
  <c r="V480" i="24"/>
  <c r="V482" i="24"/>
  <c r="V496" i="24"/>
  <c r="V95" i="24"/>
  <c r="V97" i="24"/>
  <c r="V111" i="24"/>
  <c r="V173" i="24"/>
  <c r="V237" i="24"/>
  <c r="V253" i="24"/>
  <c r="V257" i="24"/>
  <c r="V261" i="24"/>
  <c r="V265" i="24"/>
  <c r="V269" i="24"/>
  <c r="V273" i="24"/>
  <c r="V277" i="24"/>
  <c r="V281" i="24"/>
  <c r="V285" i="24"/>
  <c r="V289" i="24"/>
  <c r="V295" i="24"/>
  <c r="V303" i="24"/>
  <c r="V305" i="24"/>
  <c r="V335" i="24"/>
  <c r="V343" i="24"/>
  <c r="V345" i="24"/>
  <c r="V349" i="24"/>
  <c r="V353" i="24"/>
  <c r="V403" i="24"/>
  <c r="V405" i="24"/>
  <c r="V447" i="24"/>
  <c r="V453" i="24"/>
  <c r="V455" i="24"/>
  <c r="V465" i="24"/>
  <c r="V471" i="24"/>
  <c r="V473" i="24"/>
  <c r="V489" i="24"/>
  <c r="V495" i="24"/>
  <c r="V497" i="24"/>
  <c r="V549" i="24"/>
  <c r="V553" i="24"/>
  <c r="V555" i="24"/>
  <c r="V557" i="24"/>
  <c r="V561" i="24"/>
  <c r="V563" i="24"/>
  <c r="V565" i="24"/>
  <c r="V569" i="24"/>
  <c r="V571" i="24"/>
  <c r="V573" i="24"/>
  <c r="V577" i="24"/>
  <c r="V579" i="24"/>
  <c r="V581" i="24"/>
  <c r="V585" i="24"/>
  <c r="V587" i="24"/>
  <c r="V593" i="24"/>
  <c r="V607" i="24"/>
  <c r="V609" i="24"/>
  <c r="V611" i="24"/>
  <c r="V613" i="24"/>
  <c r="V615" i="24"/>
  <c r="V617" i="24"/>
  <c r="V619" i="24"/>
  <c r="V621" i="24"/>
  <c r="V625" i="24"/>
  <c r="V627" i="24"/>
  <c r="V629" i="24"/>
  <c r="V633" i="24"/>
  <c r="V635" i="24"/>
  <c r="V645" i="24"/>
  <c r="V727" i="24"/>
  <c r="V729" i="24"/>
  <c r="V733" i="24"/>
  <c r="V737" i="24"/>
  <c r="V739" i="24"/>
  <c r="V741" i="24"/>
  <c r="V743" i="24"/>
  <c r="V745" i="24"/>
  <c r="V749" i="24"/>
  <c r="V753" i="24"/>
  <c r="V755" i="24"/>
  <c r="V759" i="24"/>
  <c r="V765" i="24"/>
  <c r="V769" i="24"/>
  <c r="V771" i="24"/>
  <c r="V773" i="24"/>
  <c r="V775" i="24"/>
  <c r="V847" i="24"/>
  <c r="V857" i="24"/>
  <c r="V861" i="24"/>
  <c r="V865" i="24"/>
  <c r="V867" i="24"/>
  <c r="V871" i="24"/>
  <c r="V877" i="24"/>
  <c r="V881" i="24"/>
  <c r="V883" i="24"/>
  <c r="V957" i="24"/>
  <c r="V961" i="24"/>
  <c r="V965" i="24"/>
  <c r="V971" i="24"/>
  <c r="V977" i="24"/>
  <c r="V979" i="24"/>
  <c r="V981" i="24"/>
  <c r="V989" i="24"/>
  <c r="V1063" i="24"/>
  <c r="V1109" i="24"/>
  <c r="V1113" i="24"/>
  <c r="V1117" i="24"/>
  <c r="V1125" i="24"/>
  <c r="V1127" i="24"/>
  <c r="V1129" i="24"/>
  <c r="V1193" i="24"/>
  <c r="V1195" i="24"/>
  <c r="V1231" i="24"/>
  <c r="V1235" i="24"/>
  <c r="V1239" i="24"/>
  <c r="V1283" i="24"/>
  <c r="V1285" i="24"/>
  <c r="V1287" i="24"/>
  <c r="V1289" i="24"/>
  <c r="V1291" i="24"/>
  <c r="V1295" i="24"/>
  <c r="V1299" i="24"/>
  <c r="V1303" i="24"/>
  <c r="V1305" i="24"/>
  <c r="V1307" i="24"/>
  <c r="V1375" i="24"/>
  <c r="V1377" i="24"/>
  <c r="V1381" i="24"/>
  <c r="V1383" i="24"/>
  <c r="V1387" i="24"/>
  <c r="V1389" i="24"/>
  <c r="V1393" i="24"/>
  <c r="V1395" i="24"/>
  <c r="V1397" i="24"/>
  <c r="V1399" i="24"/>
  <c r="V1401" i="24"/>
  <c r="V1433" i="24"/>
  <c r="V1435" i="24"/>
  <c r="V1437" i="24"/>
  <c r="V1441" i="24"/>
  <c r="V1443" i="24"/>
  <c r="V1447" i="24"/>
  <c r="V1451" i="24"/>
  <c r="V1457" i="24"/>
  <c r="V1459" i="24"/>
  <c r="V1461" i="24"/>
  <c r="V1493" i="24"/>
  <c r="V1495" i="24"/>
  <c r="V1497" i="24"/>
  <c r="V1503" i="24"/>
  <c r="V1505" i="24"/>
  <c r="V1507" i="24"/>
  <c r="V1511" i="24"/>
  <c r="V1513" i="24"/>
  <c r="V1517" i="24"/>
  <c r="V1519" i="24"/>
  <c r="V1523" i="24"/>
  <c r="V1525" i="24"/>
  <c r="V1527" i="24"/>
  <c r="V1533" i="24"/>
  <c r="V1535" i="24"/>
  <c r="V1537" i="24"/>
  <c r="V1541" i="24"/>
  <c r="V1543" i="24"/>
  <c r="V1547" i="24"/>
  <c r="V1549" i="24"/>
  <c r="V1988" i="24"/>
  <c r="V1996" i="24"/>
  <c r="V2012" i="24"/>
  <c r="V2020" i="24"/>
  <c r="V2052" i="24"/>
  <c r="V2068" i="24"/>
  <c r="V3046" i="24"/>
  <c r="V3054" i="24"/>
  <c r="V3062" i="24"/>
  <c r="V3070" i="24"/>
  <c r="V3078" i="24"/>
  <c r="V3086" i="24"/>
  <c r="V3094" i="24"/>
  <c r="V3102" i="24"/>
  <c r="V3108" i="24"/>
  <c r="V3116" i="24"/>
  <c r="V3124" i="24"/>
  <c r="V3132" i="24"/>
  <c r="V3140" i="24"/>
  <c r="V1704" i="24"/>
  <c r="V1710" i="24"/>
  <c r="V1714" i="24"/>
  <c r="V1716" i="24"/>
  <c r="V1726" i="24"/>
  <c r="V1728" i="24"/>
  <c r="V1740" i="24"/>
  <c r="V1766" i="24"/>
  <c r="V1770" i="24"/>
  <c r="V1782" i="24"/>
  <c r="V1796" i="24"/>
  <c r="V1802" i="24"/>
  <c r="V1804" i="24"/>
  <c r="V1812" i="24"/>
  <c r="V1814" i="24"/>
  <c r="V1824" i="24"/>
  <c r="V1826" i="24"/>
  <c r="V1832" i="24"/>
  <c r="V1834" i="24"/>
  <c r="V1836" i="24"/>
  <c r="V1844" i="24"/>
  <c r="V1846" i="24"/>
  <c r="V1854" i="24"/>
  <c r="V1862" i="24"/>
  <c r="V1868" i="24"/>
  <c r="V1870" i="24"/>
  <c r="V1894" i="24"/>
  <c r="V1900" i="24"/>
  <c r="V1908" i="24"/>
  <c r="V1910" i="24"/>
  <c r="V1922" i="24"/>
  <c r="V1930" i="24"/>
  <c r="V1932" i="24"/>
  <c r="V1978" i="24"/>
  <c r="V2086" i="24"/>
  <c r="V2137" i="24"/>
  <c r="V2147" i="24"/>
  <c r="V2169" i="24"/>
  <c r="V2181" i="24"/>
  <c r="V2189" i="24"/>
  <c r="V2193" i="24"/>
  <c r="V2215" i="24"/>
  <c r="V2415" i="24"/>
  <c r="V2427" i="24"/>
  <c r="V2437" i="24"/>
  <c r="V2447" i="24"/>
  <c r="V2455" i="24"/>
  <c r="V2509" i="24"/>
  <c r="V2513" i="24"/>
  <c r="V2521" i="24"/>
  <c r="V2525" i="24"/>
  <c r="V2555" i="24"/>
  <c r="V2573" i="24"/>
  <c r="V2589" i="24"/>
  <c r="V2615" i="24"/>
  <c r="V2621" i="24"/>
  <c r="V2641" i="24"/>
  <c r="V2653" i="24"/>
  <c r="V2667" i="24"/>
  <c r="V2679" i="24"/>
  <c r="V2687" i="24"/>
  <c r="V2701" i="24"/>
  <c r="V2707" i="24"/>
  <c r="V2715" i="24"/>
  <c r="V2727" i="24"/>
  <c r="V2731" i="24"/>
  <c r="V2747" i="24"/>
  <c r="V2753" i="24"/>
  <c r="V2759" i="24"/>
  <c r="V2776" i="24"/>
  <c r="V2780" i="24"/>
  <c r="V2804" i="24"/>
  <c r="V2830" i="24"/>
  <c r="V2838" i="24"/>
  <c r="V2864" i="24"/>
  <c r="V2874" i="24"/>
  <c r="V2898" i="24"/>
  <c r="V2914" i="24"/>
  <c r="V2926" i="24"/>
  <c r="V2940" i="24"/>
  <c r="V2967" i="24"/>
  <c r="V3005" i="24"/>
  <c r="V3017" i="24"/>
  <c r="V3039" i="24"/>
  <c r="V3047" i="24"/>
  <c r="V3059" i="24"/>
  <c r="V3067" i="24"/>
  <c r="V3079" i="24"/>
  <c r="V3127" i="24"/>
  <c r="V3139" i="24"/>
  <c r="V3152" i="24"/>
  <c r="V3190" i="24"/>
  <c r="V3194" i="24"/>
  <c r="V3238" i="24"/>
  <c r="V3254" i="24"/>
  <c r="V3268" i="24"/>
  <c r="V3301" i="24"/>
  <c r="V3309" i="24"/>
  <c r="V3347" i="24"/>
  <c r="V3363" i="24"/>
  <c r="V3371" i="24"/>
  <c r="V3383" i="24"/>
  <c r="V3393" i="24"/>
  <c r="V3401" i="24"/>
  <c r="V3405" i="24"/>
  <c r="V3419" i="24"/>
  <c r="V3427" i="24"/>
  <c r="V3443" i="24"/>
  <c r="V3459" i="24"/>
  <c r="V3465" i="24"/>
  <c r="V3481" i="24"/>
  <c r="V3501" i="24"/>
  <c r="V3505" i="24"/>
  <c r="V3525" i="24"/>
  <c r="V3535" i="24"/>
  <c r="V3573" i="24"/>
  <c r="V3591" i="24"/>
  <c r="V3595" i="24"/>
  <c r="V3603" i="24"/>
  <c r="V3609" i="24"/>
  <c r="V3623" i="24"/>
  <c r="V3631" i="24"/>
  <c r="V3641" i="24"/>
  <c r="V3657" i="24"/>
  <c r="V3663" i="24"/>
  <c r="V3711" i="24"/>
  <c r="V3731" i="24"/>
  <c r="V3743" i="24"/>
  <c r="V3771" i="24"/>
  <c r="V3781" i="24"/>
  <c r="V3864" i="24"/>
  <c r="V3912" i="24"/>
  <c r="V3966" i="24"/>
  <c r="V3998" i="24"/>
  <c r="V4000" i="24"/>
  <c r="V1573" i="24"/>
  <c r="V1575" i="24"/>
  <c r="V1577" i="24"/>
  <c r="V1579" i="24"/>
  <c r="V1581" i="24"/>
  <c r="V1583" i="24"/>
  <c r="V1585" i="24"/>
  <c r="V1587" i="24"/>
  <c r="V1589" i="24"/>
  <c r="V1591" i="24"/>
  <c r="V1593" i="24"/>
  <c r="V1595" i="24"/>
  <c r="V1597" i="24"/>
  <c r="V1599" i="24"/>
  <c r="V1601" i="24"/>
  <c r="V1603" i="24"/>
  <c r="V1605" i="24"/>
  <c r="V1607" i="24"/>
  <c r="V1609" i="24"/>
  <c r="V1611" i="24"/>
  <c r="V1613" i="24"/>
  <c r="V1615" i="24"/>
  <c r="V1617" i="24"/>
  <c r="V1619" i="24"/>
  <c r="V1621" i="24"/>
  <c r="V1623" i="24"/>
  <c r="V1625" i="24"/>
  <c r="V1627" i="24"/>
  <c r="V1700" i="24"/>
  <c r="V1720" i="24"/>
  <c r="V1732" i="24"/>
  <c r="V1742" i="24"/>
  <c r="V1750" i="24"/>
  <c r="V1752" i="24"/>
  <c r="V1756" i="24"/>
  <c r="V1778" i="24"/>
  <c r="V1784" i="24"/>
  <c r="V1790" i="24"/>
  <c r="V1800" i="24"/>
  <c r="V1842" i="24"/>
  <c r="V1848" i="24"/>
  <c r="V1856" i="24"/>
  <c r="V1866" i="24"/>
  <c r="V1872" i="24"/>
  <c r="V1874" i="24"/>
  <c r="V1880" i="24"/>
  <c r="V1882" i="24"/>
  <c r="V1890" i="24"/>
  <c r="V1892" i="24"/>
  <c r="V1904" i="24"/>
  <c r="V1906" i="24"/>
  <c r="V1934" i="24"/>
  <c r="V1954" i="24"/>
  <c r="V1958" i="24"/>
  <c r="V1960" i="24"/>
  <c r="V1962" i="24"/>
  <c r="V1964" i="24"/>
  <c r="V1966" i="24"/>
  <c r="V1970" i="24"/>
  <c r="V1980" i="24"/>
  <c r="V2143" i="24"/>
  <c r="V2173" i="24"/>
  <c r="V2205" i="24"/>
  <c r="V2219" i="24"/>
  <c r="V2253" i="24"/>
  <c r="V2285" i="24"/>
  <c r="V2305" i="24"/>
  <c r="V2317" i="24"/>
  <c r="V2337" i="24"/>
  <c r="V2359" i="24"/>
  <c r="V2397" i="24"/>
  <c r="V2409" i="24"/>
  <c r="V2423" i="24"/>
  <c r="V2461" i="24"/>
  <c r="V2475" i="24"/>
  <c r="V2503" i="24"/>
  <c r="V2541" i="24"/>
  <c r="V2547" i="24"/>
  <c r="V2551" i="24"/>
  <c r="V2597" i="24"/>
  <c r="V2607" i="24"/>
  <c r="V2643" i="24"/>
  <c r="V2659" i="24"/>
  <c r="V2683" i="24"/>
  <c r="V2695" i="24"/>
  <c r="V2713" i="24"/>
  <c r="V2729" i="24"/>
  <c r="V2794" i="24"/>
  <c r="V2802" i="24"/>
  <c r="V2818" i="24"/>
  <c r="V2844" i="24"/>
  <c r="V2860" i="24"/>
  <c r="V180" i="24"/>
  <c r="V210" i="24"/>
  <c r="V216" i="24"/>
  <c r="V296" i="24"/>
  <c r="V304" i="24"/>
  <c r="V308" i="24"/>
  <c r="V316" i="24"/>
  <c r="V322" i="24"/>
  <c r="V330" i="24"/>
  <c r="V350" i="24"/>
  <c r="V354" i="24"/>
  <c r="V384" i="24"/>
  <c r="V442" i="24"/>
  <c r="V101" i="24"/>
  <c r="V119" i="24"/>
  <c r="V125" i="24"/>
  <c r="V133" i="24"/>
  <c r="V139" i="24"/>
  <c r="V149" i="24"/>
  <c r="V151" i="24"/>
  <c r="V161" i="24"/>
  <c r="V169" i="24"/>
  <c r="V187" i="24"/>
  <c r="V197" i="24"/>
  <c r="V199" i="24"/>
  <c r="V207" i="24"/>
  <c r="V213" i="24"/>
  <c r="V243" i="24"/>
  <c r="V247" i="24"/>
  <c r="V347" i="24"/>
  <c r="V357" i="24"/>
  <c r="V359" i="24"/>
  <c r="V363" i="24"/>
  <c r="V367" i="24"/>
  <c r="V369" i="24"/>
  <c r="V371" i="24"/>
  <c r="V375" i="24"/>
  <c r="V379" i="24"/>
  <c r="V407" i="24"/>
  <c r="V409" i="24"/>
  <c r="V413" i="24"/>
  <c r="V415" i="24"/>
  <c r="V417" i="24"/>
  <c r="V419" i="24"/>
  <c r="V421" i="24"/>
  <c r="V425" i="24"/>
  <c r="V433" i="24"/>
  <c r="V437" i="24"/>
  <c r="V439" i="24"/>
  <c r="V441" i="24"/>
  <c r="V443" i="24"/>
  <c r="V445" i="24"/>
  <c r="V459" i="24"/>
  <c r="V461" i="24"/>
  <c r="V477" i="24"/>
  <c r="V479" i="24"/>
  <c r="V481" i="24"/>
  <c r="V517" i="24"/>
  <c r="V523" i="24"/>
  <c r="V525" i="24"/>
  <c r="V527" i="24"/>
  <c r="V531" i="24"/>
  <c r="V535" i="24"/>
  <c r="V597" i="24"/>
  <c r="V599" i="24"/>
  <c r="V603" i="24"/>
  <c r="V605" i="24"/>
  <c r="V649" i="24"/>
  <c r="V651" i="24"/>
  <c r="V655" i="24"/>
  <c r="V661" i="24"/>
  <c r="V663" i="24"/>
  <c r="V665" i="24"/>
  <c r="V669" i="24"/>
  <c r="V673" i="24"/>
  <c r="V675" i="24"/>
  <c r="V681" i="24"/>
  <c r="V683" i="24"/>
  <c r="V685" i="24"/>
  <c r="V687" i="24"/>
  <c r="V689" i="24"/>
  <c r="V691" i="24"/>
  <c r="V693" i="24"/>
  <c r="V697" i="24"/>
  <c r="V703" i="24"/>
  <c r="V705" i="24"/>
  <c r="V707" i="24"/>
  <c r="V709" i="24"/>
  <c r="V711" i="24"/>
  <c r="V713" i="24"/>
  <c r="V717" i="24"/>
  <c r="V719" i="24"/>
  <c r="V723" i="24"/>
  <c r="V725" i="24"/>
  <c r="V777" i="24"/>
  <c r="V781" i="24"/>
  <c r="V793" i="24"/>
  <c r="V795" i="24"/>
  <c r="V799" i="24"/>
  <c r="V801" i="24"/>
  <c r="V805" i="24"/>
  <c r="V815" i="24"/>
  <c r="V819" i="24"/>
  <c r="V821" i="24"/>
  <c r="V823" i="24"/>
  <c r="V825" i="24"/>
  <c r="V827" i="24"/>
  <c r="V829" i="24"/>
  <c r="V833" i="24"/>
  <c r="V835" i="24"/>
  <c r="V839" i="24"/>
  <c r="V889" i="24"/>
  <c r="V893" i="24"/>
  <c r="V895" i="24"/>
  <c r="V901" i="24"/>
  <c r="V903" i="24"/>
  <c r="V909" i="24"/>
  <c r="V921" i="24"/>
  <c r="V925" i="24"/>
  <c r="V927" i="24"/>
  <c r="V933" i="24"/>
  <c r="V939" i="24"/>
  <c r="V941" i="24"/>
  <c r="V947" i="24"/>
  <c r="V999" i="24"/>
  <c r="V1001" i="24"/>
  <c r="V1005" i="24"/>
  <c r="V1023" i="24"/>
  <c r="V1031" i="24"/>
  <c r="V1039" i="24"/>
  <c r="V1041" i="24"/>
  <c r="V1049" i="24"/>
  <c r="V1051" i="24"/>
  <c r="V1055" i="24"/>
  <c r="V1067" i="24"/>
  <c r="V1069" i="24"/>
  <c r="V1075" i="24"/>
  <c r="V1077" i="24"/>
  <c r="V1081" i="24"/>
  <c r="V1087" i="24"/>
  <c r="V1089" i="24"/>
  <c r="V1101" i="24"/>
  <c r="V1103" i="24"/>
  <c r="V1105" i="24"/>
  <c r="V1137" i="24"/>
  <c r="V1139" i="24"/>
  <c r="V1141" i="24"/>
  <c r="V1143" i="24"/>
  <c r="V1145" i="24"/>
  <c r="V1147" i="24"/>
  <c r="V1149" i="24"/>
  <c r="V1151" i="24"/>
  <c r="V1153" i="24"/>
  <c r="V1155" i="24"/>
  <c r="V1159" i="24"/>
  <c r="V1161" i="24"/>
  <c r="V1163" i="24"/>
  <c r="V1165" i="24"/>
  <c r="V1167" i="24"/>
  <c r="V1169" i="24"/>
  <c r="V1171" i="24"/>
  <c r="V1175" i="24"/>
  <c r="V1177" i="24"/>
  <c r="V1181" i="24"/>
  <c r="V1185" i="24"/>
  <c r="V1201" i="24"/>
  <c r="V1205" i="24"/>
  <c r="V1209" i="24"/>
  <c r="V1213" i="24"/>
  <c r="V1215" i="24"/>
  <c r="V1217" i="24"/>
  <c r="V1219" i="24"/>
  <c r="V1223" i="24"/>
  <c r="V1243" i="24"/>
  <c r="V1245" i="24"/>
  <c r="V1247" i="24"/>
  <c r="V1255" i="24"/>
  <c r="V1265" i="24"/>
  <c r="V1267" i="24"/>
  <c r="V1269" i="24"/>
  <c r="V1271" i="24"/>
  <c r="V1275" i="24"/>
  <c r="V1277" i="24"/>
  <c r="V1281" i="24"/>
  <c r="V1313" i="24"/>
  <c r="V1315" i="24"/>
  <c r="V1317" i="24"/>
  <c r="V1321" i="24"/>
  <c r="V1325" i="24"/>
  <c r="V1327" i="24"/>
  <c r="V1335" i="24"/>
  <c r="V1345" i="24"/>
  <c r="V1349" i="24"/>
  <c r="V1351" i="24"/>
  <c r="V1357" i="24"/>
  <c r="V1359" i="24"/>
  <c r="V1361" i="24"/>
  <c r="V1365" i="24"/>
  <c r="V1367" i="24"/>
  <c r="V1369" i="24"/>
  <c r="V1405" i="24"/>
  <c r="V1407" i="24"/>
  <c r="V1411" i="24"/>
  <c r="V1417" i="24"/>
  <c r="V1419" i="24"/>
  <c r="V1421" i="24"/>
  <c r="V1423" i="24"/>
  <c r="V1427" i="24"/>
  <c r="V1431" i="24"/>
  <c r="V1463" i="24"/>
  <c r="V1471" i="24"/>
  <c r="V1473" i="24"/>
  <c r="V1475" i="24"/>
  <c r="V1479" i="24"/>
  <c r="V1481" i="24"/>
  <c r="V1483" i="24"/>
  <c r="V1485" i="24"/>
  <c r="V1487" i="24"/>
  <c r="V1489" i="24"/>
  <c r="V1491" i="24"/>
  <c r="V1553" i="24"/>
  <c r="V3044" i="24"/>
  <c r="V3052" i="24"/>
  <c r="V3060" i="24"/>
  <c r="V3068" i="24"/>
  <c r="V3076" i="24"/>
  <c r="V3084" i="24"/>
  <c r="V3092" i="24"/>
  <c r="V3100" i="24"/>
  <c r="V3106" i="24"/>
  <c r="V3114" i="24"/>
  <c r="V3122" i="24"/>
  <c r="V3130" i="24"/>
  <c r="V3138" i="24"/>
  <c r="V1701" i="24"/>
  <c r="V1707" i="24"/>
  <c r="V1721" i="24"/>
  <c r="V1733" i="24"/>
  <c r="V1735" i="24"/>
  <c r="V1743" i="24"/>
  <c r="V1747" i="24"/>
  <c r="V1753" i="24"/>
  <c r="V1757" i="24"/>
  <c r="V1761" i="24"/>
  <c r="V1763" i="24"/>
  <c r="V1773" i="24"/>
  <c r="V1775" i="24"/>
  <c r="V1779" i="24"/>
  <c r="V1785" i="24"/>
  <c r="V1791" i="24"/>
  <c r="V1793" i="24"/>
  <c r="V1809" i="24"/>
  <c r="V1817" i="24"/>
  <c r="V1839" i="24"/>
  <c r="V1849" i="24"/>
  <c r="V1851" i="24"/>
  <c r="V1857" i="24"/>
  <c r="V1859" i="24"/>
  <c r="V1875" i="24"/>
  <c r="V1877" i="24"/>
  <c r="V1883" i="24"/>
  <c r="V1885" i="24"/>
  <c r="V1915" i="24"/>
  <c r="V1917" i="24"/>
  <c r="V2145" i="24"/>
  <c r="V2157" i="24"/>
  <c r="V2177" i="24"/>
  <c r="V2187" i="24"/>
  <c r="V2213" i="24"/>
  <c r="V2245" i="24"/>
  <c r="V2271" i="24"/>
  <c r="V2279" i="24"/>
  <c r="V2293" i="24"/>
  <c r="V2303" i="24"/>
  <c r="V2321" i="24"/>
  <c r="V2327" i="24"/>
  <c r="V2335" i="24"/>
  <c r="V2341" i="24"/>
  <c r="V2361" i="24"/>
  <c r="V2371" i="24"/>
  <c r="V2379" i="24"/>
  <c r="V2385" i="24"/>
  <c r="V2401" i="24"/>
  <c r="V2407" i="24"/>
  <c r="V2425" i="24"/>
  <c r="V2433" i="24"/>
  <c r="V2445" i="24"/>
  <c r="V2453" i="24"/>
  <c r="V2469" i="24"/>
  <c r="V2483" i="24"/>
  <c r="V2493" i="24"/>
  <c r="V2519" i="24"/>
  <c r="V2533" i="24"/>
  <c r="V2571" i="24"/>
  <c r="V2609" i="24"/>
  <c r="V2619" i="24"/>
  <c r="V2627" i="24"/>
  <c r="V2870" i="24"/>
  <c r="V2880" i="24"/>
  <c r="V2894" i="24"/>
  <c r="V2910" i="24"/>
  <c r="V2936" i="24"/>
  <c r="V2959" i="24"/>
  <c r="V2965" i="24"/>
  <c r="V3013" i="24"/>
  <c r="V3123" i="24"/>
  <c r="V3178" i="24"/>
  <c r="V3184" i="24"/>
  <c r="V3198" i="24"/>
  <c r="V3218" i="24"/>
  <c r="V3234" i="24"/>
  <c r="V3252" i="24"/>
  <c r="V3266" i="24"/>
  <c r="V3299" i="24"/>
  <c r="V3313" i="24"/>
  <c r="V3357" i="24"/>
  <c r="V3369" i="24"/>
  <c r="V3377" i="24"/>
  <c r="V3389" i="24"/>
  <c r="V3415" i="24"/>
  <c r="V3441" i="24"/>
  <c r="V3449" i="24"/>
  <c r="V3455" i="24"/>
  <c r="V3533" i="24"/>
  <c r="V3543" i="24"/>
  <c r="V3561" i="24"/>
  <c r="V3567" i="24"/>
  <c r="V3571" i="24"/>
  <c r="V3601" i="24"/>
  <c r="V3607" i="24"/>
  <c r="V3619" i="24"/>
  <c r="V3627" i="24"/>
  <c r="V3637" i="24"/>
  <c r="V3687" i="24"/>
  <c r="V3729" i="24"/>
  <c r="V3785" i="24"/>
  <c r="V3836" i="24"/>
  <c r="V3870" i="24"/>
  <c r="V3890" i="24"/>
  <c r="V3920" i="24"/>
  <c r="V3924" i="24"/>
  <c r="V3942" i="24"/>
  <c r="V86" i="24"/>
  <c r="V90" i="24"/>
  <c r="V1559" i="24"/>
  <c r="V1561" i="24"/>
  <c r="V1563" i="24"/>
  <c r="V1565" i="24"/>
  <c r="V1567" i="24"/>
  <c r="V1569" i="24"/>
  <c r="V1571" i="24"/>
  <c r="V1629" i="24"/>
  <c r="V1631" i="24"/>
  <c r="V106" i="24"/>
  <c r="V108" i="24"/>
  <c r="V110" i="24"/>
  <c r="V112" i="24"/>
  <c r="V116" i="24"/>
  <c r="V118" i="24"/>
  <c r="V120" i="24"/>
  <c r="V124" i="24"/>
  <c r="V128" i="24"/>
  <c r="V130" i="24"/>
  <c r="V134" i="24"/>
  <c r="V136" i="24"/>
  <c r="V138" i="24"/>
  <c r="V142" i="24"/>
  <c r="V144" i="24"/>
  <c r="V146" i="24"/>
  <c r="V150" i="24"/>
  <c r="V152" i="24"/>
  <c r="V154" i="24"/>
  <c r="V158" i="24"/>
  <c r="V160" i="24"/>
  <c r="V162" i="24"/>
  <c r="V164" i="24"/>
  <c r="V166" i="24"/>
  <c r="V170" i="24"/>
  <c r="V172" i="24"/>
  <c r="V186" i="24"/>
  <c r="V188" i="24"/>
  <c r="V196" i="24"/>
  <c r="V226" i="24"/>
  <c r="V228" i="24"/>
  <c r="V232" i="24"/>
  <c r="V236" i="24"/>
  <c r="V240" i="24"/>
  <c r="V248" i="24"/>
  <c r="V250" i="24"/>
  <c r="V258" i="24"/>
  <c r="V274" i="24"/>
  <c r="V334" i="24"/>
  <c r="V336" i="24"/>
  <c r="V342" i="24"/>
  <c r="V344" i="24"/>
  <c r="V372" i="24"/>
  <c r="V378" i="24"/>
  <c r="V380" i="24"/>
  <c r="V426" i="24"/>
  <c r="V428" i="24"/>
  <c r="V430" i="24"/>
  <c r="V466" i="24"/>
  <c r="V468" i="24"/>
  <c r="V470" i="24"/>
  <c r="V484" i="24"/>
  <c r="V486" i="24"/>
  <c r="V490" i="24"/>
  <c r="V502" i="24"/>
  <c r="V504" i="24"/>
  <c r="V506" i="24"/>
  <c r="V520" i="24"/>
  <c r="V524" i="24"/>
  <c r="V528" i="24"/>
  <c r="V532" i="24"/>
  <c r="V538" i="24"/>
  <c r="V540" i="24"/>
  <c r="V542" i="24"/>
  <c r="V544" i="24"/>
  <c r="V546" i="24"/>
  <c r="V548" i="24"/>
  <c r="V550" i="24"/>
  <c r="V594" i="24"/>
  <c r="V662" i="24"/>
  <c r="V664" i="24"/>
  <c r="V666" i="24"/>
  <c r="V670" i="24"/>
  <c r="V674" i="24"/>
  <c r="V678" i="24"/>
  <c r="V680" i="24"/>
  <c r="V682" i="24"/>
  <c r="V686" i="24"/>
  <c r="V688" i="24"/>
  <c r="V690" i="24"/>
  <c r="V694" i="24"/>
  <c r="V696" i="24"/>
  <c r="V698" i="24"/>
  <c r="V702" i="24"/>
  <c r="V704" i="24"/>
  <c r="V706" i="24"/>
  <c r="V710" i="24"/>
  <c r="V794" i="24"/>
  <c r="V798" i="24"/>
  <c r="V800" i="24"/>
  <c r="V802" i="24"/>
  <c r="V804" i="24"/>
  <c r="V806" i="24"/>
  <c r="V808" i="24"/>
  <c r="V810" i="24"/>
  <c r="V812" i="24"/>
  <c r="V814" i="24"/>
  <c r="V816" i="24"/>
  <c r="V818" i="24"/>
  <c r="V822" i="24"/>
  <c r="V824" i="24"/>
  <c r="V830" i="24"/>
  <c r="V902" i="24"/>
  <c r="V906" i="24"/>
  <c r="V908" i="24"/>
  <c r="V910" i="24"/>
  <c r="V914" i="24"/>
  <c r="V918" i="24"/>
  <c r="V920" i="24"/>
  <c r="V924" i="24"/>
  <c r="V932" i="24"/>
  <c r="V934" i="24"/>
  <c r="V1012" i="24"/>
  <c r="V1018" i="24"/>
  <c r="V1028" i="24"/>
  <c r="V1032" i="24"/>
  <c r="V1034" i="24"/>
  <c r="V1036" i="24"/>
  <c r="V1040" i="24"/>
  <c r="V1044" i="24"/>
  <c r="V1046" i="24"/>
  <c r="V1048" i="24"/>
  <c r="V1050" i="24"/>
  <c r="V1058" i="24"/>
  <c r="V1060" i="24"/>
  <c r="V1064" i="24"/>
  <c r="V1066" i="24"/>
  <c r="V1068" i="24"/>
  <c r="V1070" i="24"/>
  <c r="V1072" i="24"/>
  <c r="V1074" i="24"/>
  <c r="V1076" i="24"/>
  <c r="V1086" i="24"/>
  <c r="V1088" i="24"/>
  <c r="V1090" i="24"/>
  <c r="V1154" i="24"/>
  <c r="V1158" i="24"/>
  <c r="V1164" i="24"/>
  <c r="V1168" i="24"/>
  <c r="V1174" i="24"/>
  <c r="V1176" i="24"/>
  <c r="V1178" i="24"/>
  <c r="V1188" i="24"/>
  <c r="V1192" i="24"/>
  <c r="V1194" i="24"/>
  <c r="V1196" i="24"/>
  <c r="V1198" i="24"/>
  <c r="V1202" i="24"/>
  <c r="V1206" i="24"/>
  <c r="V1210" i="24"/>
  <c r="V1214" i="24"/>
  <c r="V1218" i="24"/>
  <c r="V1222" i="24"/>
  <c r="V1224" i="24"/>
  <c r="V1226" i="24"/>
  <c r="V1230" i="24"/>
  <c r="V1232" i="24"/>
  <c r="V1234" i="24"/>
  <c r="V1238" i="24"/>
  <c r="V1240" i="24"/>
  <c r="V1260" i="24"/>
  <c r="V1262" i="24"/>
  <c r="V1264" i="24"/>
  <c r="V1330" i="24"/>
  <c r="V1332" i="24"/>
  <c r="V1338" i="24"/>
  <c r="V1340" i="24"/>
  <c r="V1342" i="24"/>
  <c r="V1348" i="24"/>
  <c r="V1350" i="24"/>
  <c r="V1354" i="24"/>
  <c r="V1356" i="24"/>
  <c r="V1388" i="24"/>
  <c r="V1390" i="24"/>
  <c r="V1392" i="24"/>
  <c r="V1394" i="24"/>
  <c r="V1396" i="24"/>
  <c r="V1398" i="24"/>
  <c r="V1400" i="24"/>
  <c r="V1402" i="24"/>
  <c r="V1404" i="24"/>
  <c r="V1406" i="24"/>
  <c r="V1412" i="24"/>
  <c r="V1416" i="24"/>
  <c r="V1448" i="24"/>
  <c r="V1452" i="24"/>
  <c r="V1458" i="24"/>
  <c r="V1460" i="24"/>
  <c r="V1464" i="24"/>
  <c r="V1466" i="24"/>
  <c r="V1468" i="24"/>
  <c r="V1474" i="24"/>
  <c r="V1476" i="24"/>
  <c r="V1540" i="24"/>
  <c r="V1544" i="24"/>
  <c r="V1546" i="24"/>
  <c r="V1550" i="24"/>
  <c r="V1552" i="24"/>
  <c r="V1554" i="24"/>
  <c r="V1556" i="24"/>
  <c r="V1992" i="24"/>
  <c r="V2000" i="24"/>
  <c r="V2016" i="24"/>
  <c r="V2032" i="24"/>
  <c r="V2048" i="24"/>
  <c r="V3040" i="24"/>
  <c r="V3042" i="24"/>
  <c r="V3050" i="24"/>
  <c r="V3058" i="24"/>
  <c r="V3066" i="24"/>
  <c r="V3074" i="24"/>
  <c r="V3082" i="24"/>
  <c r="V3090" i="24"/>
  <c r="V3098" i="24"/>
  <c r="V3112" i="24"/>
  <c r="V3120" i="24"/>
  <c r="V3128" i="24"/>
  <c r="V3136" i="24"/>
  <c r="V1724" i="24"/>
  <c r="V1734" i="24"/>
  <c r="V1738" i="24"/>
  <c r="V1746" i="24"/>
  <c r="V1760" i="24"/>
  <c r="V1762" i="24"/>
  <c r="V1764" i="24"/>
  <c r="V1768" i="24"/>
  <c r="V1772" i="24"/>
  <c r="V1774" i="24"/>
  <c r="V1780" i="24"/>
  <c r="V1788" i="24"/>
  <c r="V1792" i="24"/>
  <c r="V1794" i="24"/>
  <c r="V1808" i="24"/>
  <c r="V1816" i="24"/>
  <c r="V1838" i="24"/>
  <c r="V1840" i="24"/>
  <c r="V1858" i="24"/>
  <c r="V1860" i="24"/>
  <c r="V1876" i="24"/>
  <c r="V1878" i="24"/>
  <c r="V1884" i="24"/>
  <c r="V1914" i="24"/>
  <c r="V1946" i="24"/>
  <c r="V1952" i="24"/>
  <c r="V1976" i="24"/>
  <c r="V1984" i="24"/>
  <c r="V2153" i="24"/>
  <c r="V2203" i="24"/>
  <c r="V2207" i="24"/>
  <c r="V2239" i="24"/>
  <c r="V2249" i="24"/>
  <c r="V2261" i="24"/>
  <c r="V2375" i="24"/>
  <c r="V2399" i="24"/>
  <c r="V2421" i="24"/>
  <c r="V2431" i="24"/>
  <c r="V2443" i="24"/>
  <c r="V2451" i="24"/>
  <c r="V2459" i="24"/>
  <c r="V2463" i="24"/>
  <c r="V2479" i="24"/>
  <c r="V2543" i="24"/>
  <c r="V2549" i="24"/>
  <c r="V2565" i="24"/>
  <c r="V2569" i="24"/>
  <c r="V2599" i="24"/>
  <c r="V2605" i="24"/>
  <c r="V2703" i="24"/>
  <c r="V2723" i="24"/>
  <c r="V2890" i="24"/>
  <c r="V2932" i="24"/>
  <c r="V2983" i="24"/>
  <c r="V2987" i="24"/>
  <c r="V2997" i="24"/>
  <c r="V3071" i="24"/>
  <c r="V3089" i="24"/>
  <c r="V3307" i="24"/>
  <c r="V3311" i="24"/>
  <c r="V3409" i="24"/>
  <c r="V3509" i="24"/>
  <c r="V3715" i="24"/>
  <c r="V3974" i="24"/>
  <c r="V1702" i="24"/>
  <c r="V1776" i="24"/>
  <c r="V1810" i="24"/>
  <c r="V1818" i="24"/>
  <c r="V1820" i="24"/>
  <c r="V1822" i="24"/>
  <c r="V1828" i="24"/>
  <c r="V1830" i="24"/>
  <c r="V1852" i="24"/>
  <c r="V1864" i="24"/>
  <c r="V1886" i="24"/>
  <c r="V1888" i="24"/>
  <c r="V1896" i="24"/>
  <c r="V1898" i="24"/>
  <c r="V1902" i="24"/>
  <c r="V1912" i="24"/>
  <c r="V1918" i="24"/>
  <c r="V1920" i="24"/>
  <c r="V1924" i="24"/>
  <c r="V1928" i="24"/>
  <c r="V1938" i="24"/>
  <c r="V1944" i="24"/>
  <c r="V1948" i="24"/>
  <c r="V1968" i="24"/>
  <c r="V1974" i="24"/>
  <c r="V1982" i="24"/>
  <c r="V2155" i="24"/>
  <c r="V2161" i="24"/>
  <c r="V2211" i="24"/>
  <c r="V2291" i="24"/>
  <c r="V2365" i="24"/>
  <c r="V2403" i="24"/>
  <c r="V2413" i="24"/>
  <c r="V2467" i="24"/>
  <c r="V2485" i="24"/>
  <c r="V2527" i="24"/>
  <c r="V2545" i="24"/>
  <c r="V2575" i="24"/>
  <c r="V2595" i="24"/>
  <c r="V2655" i="24"/>
  <c r="V2685" i="24"/>
  <c r="V2711" i="24"/>
  <c r="V2721" i="24"/>
  <c r="V2812" i="24"/>
  <c r="V2840" i="24"/>
  <c r="V2848" i="24"/>
  <c r="V2862" i="24"/>
  <c r="V2892" i="24"/>
  <c r="V2920" i="24"/>
  <c r="V2928" i="24"/>
  <c r="V2993" i="24"/>
  <c r="V3001" i="24"/>
  <c r="V3007" i="24"/>
  <c r="V3035" i="24"/>
  <c r="V3055" i="24"/>
  <c r="V3083" i="24"/>
  <c r="V3101" i="24"/>
  <c r="V3107" i="24"/>
  <c r="V3125" i="24"/>
  <c r="V3240" i="24"/>
  <c r="V3256" i="24"/>
  <c r="V3284" i="24"/>
  <c r="V3359" i="24"/>
  <c r="V3387" i="24"/>
  <c r="V3391" i="24"/>
  <c r="V3413" i="24"/>
  <c r="V3435" i="24"/>
  <c r="V3453" i="24"/>
  <c r="V3463" i="24"/>
  <c r="V3475" i="24"/>
  <c r="V3491" i="24"/>
  <c r="V3577" i="24"/>
  <c r="V3587" i="24"/>
  <c r="V3639" i="24"/>
  <c r="V3665" i="24"/>
  <c r="V3723" i="24"/>
  <c r="V3824" i="24"/>
  <c r="V3842" i="24"/>
  <c r="V3850" i="24"/>
  <c r="V3856" i="24"/>
  <c r="V3878" i="24"/>
  <c r="V3892" i="24"/>
  <c r="V3900" i="24"/>
  <c r="V3908" i="24"/>
  <c r="V3956" i="24"/>
  <c r="V3984" i="24"/>
  <c r="V2826" i="24"/>
  <c r="V2888" i="24"/>
  <c r="V2918" i="24"/>
  <c r="V2924" i="24"/>
  <c r="V2942" i="24"/>
  <c r="V3025" i="24"/>
  <c r="V3099" i="24"/>
  <c r="V3115" i="24"/>
  <c r="V3133" i="24"/>
  <c r="V3141" i="24"/>
  <c r="V3165" i="24"/>
  <c r="V3173" i="24"/>
  <c r="V3188" i="24"/>
  <c r="V3236" i="24"/>
  <c r="V3248" i="24"/>
  <c r="V3303" i="24"/>
  <c r="V3355" i="24"/>
  <c r="V3539" i="24"/>
  <c r="V3621" i="24"/>
  <c r="V3651" i="24"/>
  <c r="V3759" i="24"/>
  <c r="V3779" i="24"/>
  <c r="V3793" i="24"/>
  <c r="V3848" i="24"/>
  <c r="V3980" i="24"/>
  <c r="V2884" i="24"/>
  <c r="V2904" i="24"/>
  <c r="V2922" i="24"/>
  <c r="V2938" i="24"/>
  <c r="V2948" i="24"/>
  <c r="V2961" i="24"/>
  <c r="V2981" i="24"/>
  <c r="V3077" i="24"/>
  <c r="V3091" i="24"/>
  <c r="V3129" i="24"/>
  <c r="V3171" i="24"/>
  <c r="V3182" i="24"/>
  <c r="V3186" i="24"/>
  <c r="V3216" i="24"/>
  <c r="V3222" i="24"/>
  <c r="V3274" i="24"/>
  <c r="V3280" i="24"/>
  <c r="V3286" i="24"/>
  <c r="V3315" i="24"/>
  <c r="V3325" i="24"/>
  <c r="V3333" i="24"/>
  <c r="V3341" i="24"/>
  <c r="V3353" i="24"/>
  <c r="V3367" i="24"/>
  <c r="V3403" i="24"/>
  <c r="V3421" i="24"/>
  <c r="V3429" i="24"/>
  <c r="V3445" i="24"/>
  <c r="V3451" i="24"/>
  <c r="V3471" i="24"/>
  <c r="V3499" i="24"/>
  <c r="V3523" i="24"/>
  <c r="V3553" i="24"/>
  <c r="V3583" i="24"/>
  <c r="V3613" i="24"/>
  <c r="V3669" i="24"/>
  <c r="V3679" i="24"/>
  <c r="V3695" i="24"/>
  <c r="V3735" i="24"/>
  <c r="V3751" i="24"/>
  <c r="V3763" i="24"/>
  <c r="V3773" i="24"/>
  <c r="V3787" i="24"/>
  <c r="V3791" i="24"/>
  <c r="V3830" i="24"/>
  <c r="V3844" i="24"/>
  <c r="V3854" i="24"/>
  <c r="V3872" i="24"/>
  <c r="V3898" i="24"/>
  <c r="V3904" i="24"/>
  <c r="V3918" i="24"/>
  <c r="V3940" i="24"/>
  <c r="V3944" i="24"/>
  <c r="V3960" i="24"/>
  <c r="V3986" i="24"/>
  <c r="V3992" i="24"/>
  <c r="V4004" i="24"/>
  <c r="V1633" i="24"/>
  <c r="V1635" i="24"/>
  <c r="V1637" i="24"/>
  <c r="V1639" i="24"/>
  <c r="V1641" i="24"/>
  <c r="V1643" i="24"/>
  <c r="V1645" i="24"/>
  <c r="V1647" i="24"/>
  <c r="V1649" i="24"/>
  <c r="V1651" i="24"/>
  <c r="V1653" i="24"/>
  <c r="V1655" i="24"/>
  <c r="V1657" i="24"/>
  <c r="V1659" i="24"/>
  <c r="V1661" i="24"/>
  <c r="V1663" i="24"/>
  <c r="V1665" i="24"/>
  <c r="V1667" i="24"/>
  <c r="V1669" i="24"/>
  <c r="V1671" i="24"/>
  <c r="V1673" i="24"/>
  <c r="V1675" i="24"/>
  <c r="V1677" i="24"/>
  <c r="V1679" i="24"/>
  <c r="V1681" i="24"/>
  <c r="V1683" i="24"/>
  <c r="V1685" i="24"/>
  <c r="V1687" i="24"/>
  <c r="V1689" i="24"/>
  <c r="V1691" i="24"/>
  <c r="V1693" i="24"/>
  <c r="V1695" i="24"/>
  <c r="V1697" i="24"/>
  <c r="V1705" i="24"/>
  <c r="V1711" i="24"/>
  <c r="V1717" i="24"/>
  <c r="V1723" i="24"/>
  <c r="V1729" i="24"/>
  <c r="V1737" i="24"/>
  <c r="V1745" i="24"/>
  <c r="V1759" i="24"/>
  <c r="V1767" i="24"/>
  <c r="V1771" i="24"/>
  <c r="V1787" i="24"/>
  <c r="V1797" i="24"/>
  <c r="V1805" i="24"/>
  <c r="V1807" i="24"/>
  <c r="V1815" i="24"/>
  <c r="V1819" i="24"/>
  <c r="V1821" i="24"/>
  <c r="V1827" i="24"/>
  <c r="V1829" i="24"/>
  <c r="V1837" i="24"/>
  <c r="V1863" i="24"/>
  <c r="V1887" i="24"/>
  <c r="V1895" i="24"/>
  <c r="V1897" i="24"/>
  <c r="V1901" i="24"/>
  <c r="V1911" i="24"/>
  <c r="V1913" i="24"/>
  <c r="V1919" i="24"/>
  <c r="V1923" i="24"/>
  <c r="V2163" i="24"/>
  <c r="V2167" i="24"/>
  <c r="V2191" i="24"/>
  <c r="V2217" i="24"/>
  <c r="V2233" i="24"/>
  <c r="V2251" i="24"/>
  <c r="V2259" i="24"/>
  <c r="V2265" i="24"/>
  <c r="V2277" i="24"/>
  <c r="V2283" i="24"/>
  <c r="V2297" i="24"/>
  <c r="V2301" i="24"/>
  <c r="V2315" i="24"/>
  <c r="V2331" i="24"/>
  <c r="V2343" i="24"/>
  <c r="V2355" i="24"/>
  <c r="V2395" i="24"/>
  <c r="V2405" i="24"/>
  <c r="V2419" i="24"/>
  <c r="V2473" i="24"/>
  <c r="V2487" i="24"/>
  <c r="V2497" i="24"/>
  <c r="V2511" i="24"/>
  <c r="V2539" i="24"/>
  <c r="V2563" i="24"/>
  <c r="V2581" i="24"/>
  <c r="V2585" i="24"/>
  <c r="V2603" i="24"/>
  <c r="V2629" i="24"/>
  <c r="V2639" i="24"/>
  <c r="V2657" i="24"/>
  <c r="V2677" i="24"/>
  <c r="V2681" i="24"/>
  <c r="V2689" i="24"/>
  <c r="V2767" i="24"/>
  <c r="V2798" i="24"/>
  <c r="V2816" i="24"/>
  <c r="V2842" i="24"/>
  <c r="V2850" i="24"/>
  <c r="V2858" i="24"/>
  <c r="V2872" i="24"/>
  <c r="V2878" i="24"/>
  <c r="V2896" i="24"/>
  <c r="V2908" i="24"/>
  <c r="V2912" i="24"/>
  <c r="V2930" i="24"/>
  <c r="V2934" i="24"/>
  <c r="V2953" i="24"/>
  <c r="V2971" i="24"/>
  <c r="V2979" i="24"/>
  <c r="V2989" i="24"/>
  <c r="V2995" i="24"/>
  <c r="V3011" i="24"/>
  <c r="V3015" i="24"/>
  <c r="V3023" i="24"/>
  <c r="V3041" i="24"/>
  <c r="V3085" i="24"/>
  <c r="V3103" i="24"/>
  <c r="V3113" i="24"/>
  <c r="V3154" i="24"/>
  <c r="V3169" i="24"/>
  <c r="V3175" i="24"/>
  <c r="V3202" i="24"/>
  <c r="V3210" i="24"/>
  <c r="V3244" i="24"/>
  <c r="V3262" i="24"/>
  <c r="V3321" i="24"/>
  <c r="V3331" i="24"/>
  <c r="V3361" i="24"/>
  <c r="V3397" i="24"/>
  <c r="V3417" i="24"/>
  <c r="V3439" i="24"/>
  <c r="V3457" i="24"/>
  <c r="V3467" i="24"/>
  <c r="V3477" i="24"/>
  <c r="V3483" i="24"/>
  <c r="V3495" i="24"/>
  <c r="V3511" i="24"/>
  <c r="V3515" i="24"/>
  <c r="V3521" i="24"/>
  <c r="V3549" i="24"/>
  <c r="V3559" i="24"/>
  <c r="V3581" i="24"/>
  <c r="V3593" i="24"/>
  <c r="V3599" i="24"/>
  <c r="V3611" i="24"/>
  <c r="V3649" i="24"/>
  <c r="V3659" i="24"/>
  <c r="V3689" i="24"/>
  <c r="V3705" i="24"/>
  <c r="V3727" i="24"/>
  <c r="V3757" i="24"/>
  <c r="V3767" i="24"/>
  <c r="V3852" i="24"/>
  <c r="V3858" i="24"/>
  <c r="V3868" i="24"/>
  <c r="V3882" i="24"/>
  <c r="V3896" i="24"/>
  <c r="V3910" i="24"/>
  <c r="V3926" i="24"/>
  <c r="V3930" i="24"/>
  <c r="V3936" i="24"/>
  <c r="V3958" i="24"/>
  <c r="V3968" i="24"/>
  <c r="V3970" i="24"/>
  <c r="V4002" i="24"/>
  <c r="V1703" i="24"/>
  <c r="V1823" i="24"/>
  <c r="V1825" i="24"/>
  <c r="V1865" i="24"/>
  <c r="V1869" i="24"/>
  <c r="V1871" i="24"/>
  <c r="V2311" i="24"/>
  <c r="V2339" i="24"/>
  <c r="V2351" i="24"/>
  <c r="V2391" i="24"/>
  <c r="V2429" i="24"/>
  <c r="V2735" i="24"/>
  <c r="V2852" i="24"/>
  <c r="V2856" i="24"/>
  <c r="V3297" i="24"/>
  <c r="V3365" i="24"/>
  <c r="V1574" i="24"/>
  <c r="V1576" i="24"/>
  <c r="V1578" i="24"/>
  <c r="V1580" i="24"/>
  <c r="V1582" i="24"/>
  <c r="V1584" i="24"/>
  <c r="V1586" i="24"/>
  <c r="V1588" i="24"/>
  <c r="V1590" i="24"/>
  <c r="V1592" i="24"/>
  <c r="V1594" i="24"/>
  <c r="V1596" i="24"/>
  <c r="V1598" i="24"/>
  <c r="V1600" i="24"/>
  <c r="V1602" i="24"/>
  <c r="V1604" i="24"/>
  <c r="V1606" i="24"/>
  <c r="V1608" i="24"/>
  <c r="V1610" i="24"/>
  <c r="V1612" i="24"/>
  <c r="V1614" i="24"/>
  <c r="V1616" i="24"/>
  <c r="V1618" i="24"/>
  <c r="V1620" i="24"/>
  <c r="V1622" i="24"/>
  <c r="V1624" i="24"/>
  <c r="V1626" i="24"/>
  <c r="V1709" i="24"/>
  <c r="V1751" i="24"/>
  <c r="V1765" i="24"/>
  <c r="V1789" i="24"/>
  <c r="V1795" i="24"/>
  <c r="V1867" i="24"/>
  <c r="V1873" i="24"/>
  <c r="V1879" i="24"/>
  <c r="V1881" i="24"/>
  <c r="V2223" i="24"/>
  <c r="V2255" i="24"/>
  <c r="V2389" i="24"/>
  <c r="V2481" i="24"/>
  <c r="V2507" i="24"/>
  <c r="V2553" i="24"/>
  <c r="V2557" i="24"/>
  <c r="V2697" i="24"/>
  <c r="V2717" i="24"/>
  <c r="V2733" i="24"/>
  <c r="V2749" i="24"/>
  <c r="V2782" i="24"/>
  <c r="V2854" i="24"/>
  <c r="V2876" i="24"/>
  <c r="V2906" i="24"/>
  <c r="V2973" i="24"/>
  <c r="V2991" i="24"/>
  <c r="V3045" i="24"/>
  <c r="V3049" i="24"/>
  <c r="V3095" i="24"/>
  <c r="V3121" i="24"/>
  <c r="V3264" i="24"/>
  <c r="V3290" i="24"/>
  <c r="V3295" i="24"/>
  <c r="V3329" i="24"/>
  <c r="V3411" i="24"/>
  <c r="V3461" i="24"/>
  <c r="V3489" i="24"/>
  <c r="V3513" i="24"/>
  <c r="V3517" i="24"/>
  <c r="V3531" i="24"/>
  <c r="V3555" i="24"/>
  <c r="V3617" i="24"/>
  <c r="V3629" i="24"/>
  <c r="V3635" i="24"/>
  <c r="V3661" i="24"/>
  <c r="V3681" i="24"/>
  <c r="V3697" i="24"/>
  <c r="V3709" i="24"/>
  <c r="V3721" i="24"/>
  <c r="V3741" i="24"/>
  <c r="V3753" i="24"/>
  <c r="V3954" i="24"/>
  <c r="V3964" i="24"/>
  <c r="V3988" i="24"/>
  <c r="V3996" i="24"/>
  <c r="V844" i="24"/>
  <c r="V1186" i="24"/>
  <c r="V1294" i="24"/>
  <c r="V1558" i="24"/>
  <c r="V1564" i="24"/>
  <c r="V1570" i="24"/>
  <c r="V1628" i="24"/>
  <c r="V1632" i="24"/>
  <c r="V1638" i="24"/>
  <c r="V1650" i="24"/>
  <c r="V1656" i="24"/>
  <c r="V1664" i="24"/>
  <c r="V1668" i="24"/>
  <c r="V1672" i="24"/>
  <c r="V1678" i="24"/>
  <c r="V1688" i="24"/>
  <c r="V1694" i="24"/>
  <c r="V1730" i="24"/>
  <c r="V2199" i="24"/>
  <c r="V2243" i="24"/>
  <c r="V2537" i="24"/>
  <c r="V2561" i="24"/>
  <c r="V2649" i="24"/>
  <c r="V2808" i="24"/>
  <c r="V3250" i="24"/>
  <c r="V3541" i="24"/>
  <c r="V3557" i="24"/>
  <c r="V589" i="24"/>
  <c r="V641" i="24"/>
  <c r="V735" i="24"/>
  <c r="V972" i="24"/>
  <c r="V1002" i="24"/>
  <c r="V1092" i="24"/>
  <c r="V1102" i="24"/>
  <c r="V1272" i="24"/>
  <c r="V1850" i="24"/>
  <c r="V1916" i="24"/>
  <c r="V1560" i="24"/>
  <c r="V1566" i="24"/>
  <c r="V1634" i="24"/>
  <c r="V1642" i="24"/>
  <c r="V1646" i="24"/>
  <c r="V1652" i="24"/>
  <c r="V1658" i="24"/>
  <c r="V1662" i="24"/>
  <c r="V1670" i="24"/>
  <c r="V1676" i="24"/>
  <c r="V1682" i="24"/>
  <c r="V1686" i="24"/>
  <c r="V1692" i="24"/>
  <c r="V878" i="24"/>
  <c r="V1130" i="24"/>
  <c r="V1136" i="24"/>
  <c r="V1250" i="24"/>
  <c r="V1562" i="24"/>
  <c r="V1568" i="24"/>
  <c r="V1630" i="24"/>
  <c r="V1636" i="24"/>
  <c r="V1640" i="24"/>
  <c r="V1644" i="24"/>
  <c r="V1648" i="24"/>
  <c r="V1654" i="24"/>
  <c r="V1660" i="24"/>
  <c r="V1666" i="24"/>
  <c r="V1674" i="24"/>
  <c r="V1680" i="24"/>
  <c r="V1684" i="24"/>
  <c r="V1690" i="24"/>
  <c r="V1696" i="24"/>
  <c r="V1698" i="24"/>
  <c r="V1736" i="24"/>
  <c r="V1798" i="24"/>
  <c r="V1806" i="24"/>
  <c r="V2257" i="24"/>
  <c r="V2393" i="24"/>
  <c r="V2439" i="24"/>
  <c r="V2737" i="24"/>
  <c r="V2985" i="24"/>
  <c r="V3519" i="24"/>
  <c r="V3647" i="24"/>
  <c r="V3653" i="24"/>
  <c r="V3683" i="24"/>
  <c r="V3699" i="24"/>
  <c r="V3745" i="24"/>
  <c r="V3761" i="24"/>
  <c r="V3765" i="24"/>
  <c r="V3832" i="24"/>
  <c r="V873" i="24"/>
  <c r="V1297" i="24"/>
  <c r="V1379" i="24"/>
  <c r="V1445" i="24"/>
  <c r="V1453" i="24"/>
  <c r="V1501" i="24"/>
  <c r="V1515" i="24"/>
  <c r="V1529" i="24"/>
  <c r="V1551" i="24"/>
  <c r="V1047" i="24"/>
  <c r="V1173" i="24"/>
  <c r="V600" i="24"/>
  <c r="V849" i="24"/>
  <c r="V879" i="24"/>
  <c r="V1301" i="24"/>
  <c r="V1449" i="24"/>
  <c r="V1539" i="24"/>
  <c r="V1099" i="24"/>
  <c r="V1225" i="24"/>
  <c r="V1261" i="24"/>
  <c r="V1273" i="24"/>
  <c r="V1323" i="24"/>
  <c r="V1343" i="24"/>
  <c r="V1353" i="24"/>
  <c r="V1363" i="24"/>
  <c r="V1371" i="24"/>
  <c r="V1409" i="24"/>
  <c r="V1465" i="24"/>
  <c r="V1477" i="24"/>
  <c r="V1555" i="24"/>
  <c r="V592" i="24"/>
  <c r="V1020" i="24"/>
  <c r="V1042" i="24"/>
  <c r="V1056" i="24"/>
  <c r="V1062" i="24"/>
  <c r="V1078" i="24"/>
  <c r="V1084" i="24"/>
  <c r="V1156" i="24"/>
  <c r="V1170" i="24"/>
  <c r="V1190" i="24"/>
  <c r="V1200" i="24"/>
  <c r="V1208" i="24"/>
  <c r="V1216" i="24"/>
  <c r="V1220" i="24"/>
  <c r="V1228" i="24"/>
  <c r="V1236" i="24"/>
  <c r="V1258" i="24"/>
  <c r="V1266" i="24"/>
  <c r="V1334" i="24"/>
  <c r="V1346" i="24"/>
  <c r="V1454" i="24"/>
  <c r="V784" i="24"/>
  <c r="V1926" i="24"/>
  <c r="V1936" i="24"/>
  <c r="V1940" i="24"/>
  <c r="V1942" i="24"/>
  <c r="V1950" i="24"/>
  <c r="V1956" i="24"/>
  <c r="V1972" i="24"/>
  <c r="V2084" i="24"/>
  <c r="V2185" i="24"/>
  <c r="V2195" i="24"/>
  <c r="V2269" i="24"/>
  <c r="V2275" i="24"/>
  <c r="V2287" i="24"/>
  <c r="V2313" i="24"/>
  <c r="V2319" i="24"/>
  <c r="V2333" i="24"/>
  <c r="V2353" i="24"/>
  <c r="V2357" i="24"/>
  <c r="V2517" i="24"/>
  <c r="V2613" i="24"/>
  <c r="V2635" i="24"/>
  <c r="V2693" i="24"/>
  <c r="V2743" i="24"/>
  <c r="V2763" i="24"/>
  <c r="V3003" i="24"/>
  <c r="V3053" i="24"/>
  <c r="V3158" i="24"/>
  <c r="V3246" i="24"/>
  <c r="V3260" i="24"/>
  <c r="V3278" i="24"/>
  <c r="V3288" i="24"/>
  <c r="V3375" i="24"/>
  <c r="V3425" i="24"/>
  <c r="V3437" i="24"/>
  <c r="V3473" i="24"/>
  <c r="V3479" i="24"/>
  <c r="V3487" i="24"/>
  <c r="V3529" i="24"/>
  <c r="V3537" i="24"/>
  <c r="V3547" i="24"/>
  <c r="V3565" i="24"/>
  <c r="V3585" i="24"/>
  <c r="V3589" i="24"/>
  <c r="V3597" i="24"/>
  <c r="V3605" i="24"/>
  <c r="V3625" i="24"/>
  <c r="V3633" i="24"/>
  <c r="V3948" i="24"/>
  <c r="V3978" i="24"/>
  <c r="V1718" i="24"/>
  <c r="V1722" i="24"/>
  <c r="V1744" i="24"/>
  <c r="V1748" i="24"/>
  <c r="V1754" i="24"/>
  <c r="V1758" i="24"/>
  <c r="V1786" i="24"/>
  <c r="V813" i="24"/>
  <c r="V969" i="24"/>
  <c r="V1310" i="24"/>
  <c r="V1362" i="24"/>
  <c r="V1434" i="24"/>
  <c r="V514" i="24"/>
  <c r="V826" i="24"/>
  <c r="V1015" i="24"/>
  <c r="V1079" i="24"/>
  <c r="V1097" i="24"/>
  <c r="V1157" i="24"/>
  <c r="V1179" i="24"/>
  <c r="V1249" i="24"/>
  <c r="V1293" i="24"/>
  <c r="V1311" i="24"/>
  <c r="V1373" i="24"/>
  <c r="V1385" i="24"/>
  <c r="V1391" i="24"/>
  <c r="V1439" i="24"/>
  <c r="V1455" i="24"/>
  <c r="V1499" i="24"/>
  <c r="V1509" i="24"/>
  <c r="V1521" i="24"/>
  <c r="V1531" i="24"/>
  <c r="V1545" i="24"/>
  <c r="V543" i="24"/>
  <c r="V529" i="24"/>
  <c r="V2139" i="24"/>
  <c r="V2171" i="24"/>
  <c r="V2221" i="24"/>
  <c r="V2645" i="24"/>
  <c r="V2661" i="24"/>
  <c r="V2671" i="24"/>
  <c r="V2719" i="24"/>
  <c r="V2755" i="24"/>
  <c r="V2772" i="24"/>
  <c r="V2784" i="24"/>
  <c r="V2790" i="24"/>
  <c r="V2806" i="24"/>
  <c r="V2820" i="24"/>
  <c r="V2832" i="24"/>
  <c r="V2866" i="24"/>
  <c r="V2900" i="24"/>
  <c r="V2955" i="24"/>
  <c r="V3143" i="24"/>
  <c r="V3212" i="24"/>
  <c r="V3230" i="24"/>
  <c r="V3294" i="24"/>
  <c r="V3317" i="24"/>
  <c r="V3349" i="24"/>
  <c r="V3379" i="24"/>
  <c r="V2505" i="24"/>
  <c r="V2770" i="24"/>
  <c r="V2774" i="24"/>
  <c r="V2788" i="24"/>
  <c r="V2792" i="24"/>
  <c r="V2800" i="24"/>
  <c r="V2814" i="24"/>
  <c r="V2824" i="24"/>
  <c r="V2828" i="24"/>
  <c r="V3037" i="24"/>
  <c r="V3381" i="24"/>
  <c r="V3497" i="24"/>
  <c r="V3645" i="24"/>
  <c r="V3655" i="24"/>
  <c r="V3675" i="24"/>
  <c r="V3739" i="24"/>
  <c r="V3769" i="24"/>
  <c r="V3777" i="24"/>
  <c r="V3828" i="24"/>
  <c r="V3862" i="24"/>
  <c r="V2141" i="24"/>
  <c r="V2175" i="24"/>
  <c r="V2225" i="24"/>
  <c r="V2299" i="24"/>
  <c r="V2325" i="24"/>
  <c r="V2347" i="24"/>
  <c r="V2369" i="24"/>
  <c r="V2501" i="24"/>
  <c r="V2531" i="24"/>
  <c r="V2579" i="24"/>
  <c r="V2591" i="24"/>
  <c r="V2651" i="24"/>
  <c r="V2665" i="24"/>
  <c r="V2673" i="24"/>
  <c r="V2751" i="24"/>
  <c r="V2768" i="24"/>
  <c r="V2778" i="24"/>
  <c r="V2786" i="24"/>
  <c r="V2810" i="24"/>
  <c r="V2822" i="24"/>
  <c r="V2834" i="24"/>
  <c r="V2868" i="24"/>
  <c r="V2902" i="24"/>
  <c r="V2957" i="24"/>
  <c r="V3043" i="24"/>
  <c r="V3063" i="24"/>
  <c r="V3119" i="24"/>
  <c r="V3214" i="24"/>
  <c r="V3270" i="24"/>
  <c r="V3351" i="24"/>
  <c r="V3399" i="24"/>
  <c r="V3433" i="24"/>
  <c r="V3493" i="24"/>
  <c r="V3503" i="24"/>
  <c r="V3551" i="24"/>
  <c r="V533" i="24"/>
  <c r="V361" i="24"/>
  <c r="V429" i="24"/>
  <c r="V431" i="24"/>
  <c r="V519" i="24"/>
  <c r="V601" i="24"/>
  <c r="V653" i="24"/>
  <c r="V671" i="24"/>
  <c r="V677" i="24"/>
  <c r="V701" i="24"/>
  <c r="V721" i="24"/>
  <c r="V764" i="24"/>
  <c r="V772" i="24"/>
  <c r="V778" i="24"/>
  <c r="V820" i="24"/>
  <c r="V828" i="24"/>
  <c r="V831" i="24"/>
  <c r="V853" i="24"/>
  <c r="V869" i="24"/>
  <c r="V885" i="24"/>
  <c r="V958" i="24"/>
  <c r="V970" i="24"/>
  <c r="V980" i="24"/>
  <c r="V1004" i="24"/>
  <c r="V1054" i="24"/>
  <c r="V1100" i="24"/>
  <c r="V1106" i="24"/>
  <c r="V1120" i="24"/>
  <c r="V1122" i="24"/>
  <c r="V1138" i="24"/>
  <c r="V1140" i="24"/>
  <c r="V1184" i="24"/>
  <c r="V1256" i="24"/>
  <c r="V1328" i="24"/>
  <c r="V1336" i="24"/>
  <c r="V1344" i="24"/>
  <c r="V1352" i="24"/>
  <c r="V1450" i="24"/>
  <c r="V1456" i="24"/>
  <c r="V1470" i="24"/>
  <c r="V1472" i="24"/>
  <c r="V1538" i="24"/>
  <c r="V1548" i="24"/>
  <c r="V3231" i="24"/>
  <c r="V510" i="24"/>
  <c r="V536" i="24"/>
  <c r="V596" i="24"/>
  <c r="V761" i="24"/>
  <c r="V843" i="24"/>
  <c r="V1189" i="24"/>
  <c r="V1227" i="24"/>
  <c r="V1312" i="24"/>
  <c r="V1378" i="24"/>
  <c r="V1432" i="24"/>
  <c r="V1508" i="24"/>
  <c r="V190" i="24"/>
  <c r="V744" i="24"/>
  <c r="V785" i="24"/>
  <c r="V890" i="24"/>
  <c r="V917" i="24"/>
  <c r="V923" i="24"/>
  <c r="V929" i="24"/>
  <c r="V935" i="24"/>
  <c r="V945" i="24"/>
  <c r="V951" i="24"/>
  <c r="V997" i="24"/>
  <c r="V1009" i="24"/>
  <c r="V1025" i="24"/>
  <c r="V1043" i="24"/>
  <c r="V1071" i="24"/>
  <c r="V3233" i="24"/>
  <c r="V1706" i="24"/>
  <c r="V1708" i="24"/>
  <c r="V1712" i="24"/>
  <c r="V215" i="24"/>
  <c r="V411" i="24"/>
  <c r="V435" i="24"/>
  <c r="V457" i="24"/>
  <c r="V463" i="24"/>
  <c r="V521" i="24"/>
  <c r="V963" i="24"/>
  <c r="V973" i="24"/>
  <c r="V1059" i="24"/>
  <c r="V1061" i="24"/>
  <c r="V1119" i="24"/>
  <c r="V1135" i="24"/>
  <c r="V1229" i="24"/>
  <c r="V1233" i="24"/>
  <c r="V1237" i="24"/>
  <c r="V1241" i="24"/>
  <c r="V1284" i="24"/>
  <c r="V1300" i="24"/>
  <c r="V1308" i="24"/>
  <c r="V1358" i="24"/>
  <c r="V1370" i="24"/>
  <c r="V1376" i="24"/>
  <c r="V1384" i="24"/>
  <c r="V1420" i="24"/>
  <c r="V1426" i="24"/>
  <c r="V1436" i="24"/>
  <c r="V1484" i="24"/>
  <c r="V1502" i="24"/>
  <c r="V1516" i="24"/>
  <c r="V598" i="24"/>
  <c r="V602" i="24"/>
  <c r="V789" i="24"/>
  <c r="V809" i="24"/>
  <c r="V905" i="24"/>
  <c r="V915" i="24"/>
  <c r="V3243" i="24"/>
  <c r="V2829" i="24"/>
  <c r="V2863" i="24"/>
  <c r="V667" i="24"/>
  <c r="V695" i="24"/>
  <c r="V748" i="24"/>
  <c r="V758" i="24"/>
  <c r="V863" i="24"/>
  <c r="V894" i="24"/>
  <c r="V900" i="24"/>
  <c r="V922" i="24"/>
  <c r="V926" i="24"/>
  <c r="V953" i="24"/>
  <c r="V1191" i="24"/>
  <c r="V1244" i="24"/>
  <c r="V1248" i="24"/>
  <c r="V1254" i="24"/>
  <c r="V1270" i="24"/>
  <c r="V1274" i="24"/>
  <c r="V1319" i="24"/>
  <c r="V1324" i="24"/>
  <c r="V1414" i="24"/>
  <c r="V1462" i="24"/>
  <c r="V628" i="24"/>
  <c r="V672" i="24"/>
  <c r="V751" i="24"/>
  <c r="V887" i="24"/>
  <c r="V1286" i="24"/>
  <c r="V1296" i="24"/>
  <c r="V1366" i="24"/>
  <c r="V1430" i="24"/>
  <c r="V1446" i="24"/>
  <c r="V1478" i="24"/>
  <c r="V1542" i="24"/>
  <c r="V469" i="24"/>
  <c r="V634" i="24"/>
  <c r="V718" i="24"/>
  <c r="V960" i="24"/>
  <c r="V968" i="24"/>
  <c r="V976" i="24"/>
  <c r="V984" i="24"/>
  <c r="V998" i="24"/>
  <c r="V1017" i="24"/>
  <c r="V1033" i="24"/>
  <c r="V1065" i="24"/>
  <c r="V1096" i="24"/>
  <c r="V1112" i="24"/>
  <c r="V1128" i="24"/>
  <c r="V1152" i="24"/>
  <c r="V1180" i="24"/>
  <c r="V1204" i="24"/>
  <c r="V1212" i="24"/>
  <c r="V1221" i="24"/>
  <c r="V1263" i="24"/>
  <c r="V1279" i="24"/>
  <c r="V1329" i="24"/>
  <c r="V1347" i="24"/>
  <c r="V1355" i="24"/>
  <c r="V1518" i="24"/>
  <c r="V365" i="24"/>
  <c r="V377" i="24"/>
  <c r="V423" i="24"/>
  <c r="V427" i="24"/>
  <c r="V916" i="24"/>
  <c r="V937" i="24"/>
  <c r="V943" i="24"/>
  <c r="V949" i="24"/>
  <c r="V959" i="24"/>
  <c r="V967" i="24"/>
  <c r="V975" i="24"/>
  <c r="V987" i="24"/>
  <c r="V1003" i="24"/>
  <c r="V1030" i="24"/>
  <c r="V1038" i="24"/>
  <c r="V1045" i="24"/>
  <c r="V1053" i="24"/>
  <c r="V1073" i="24"/>
  <c r="V2799" i="24"/>
  <c r="V2893" i="24"/>
  <c r="V2135" i="24"/>
  <c r="V2227" i="24"/>
  <c r="V3859" i="24"/>
  <c r="V3909" i="24"/>
  <c r="V2927" i="24"/>
  <c r="V2631" i="24"/>
  <c r="V2637" i="24"/>
  <c r="V2675" i="24"/>
  <c r="V2699" i="24"/>
  <c r="V2705" i="24"/>
  <c r="V2725" i="24"/>
  <c r="V2739" i="24"/>
  <c r="V2745" i="24"/>
  <c r="V2757" i="24"/>
  <c r="V2765" i="24"/>
  <c r="V2836" i="24"/>
  <c r="V3027" i="24"/>
  <c r="V3073" i="24"/>
  <c r="V3206" i="24"/>
  <c r="V3282" i="24"/>
  <c r="V2083" i="24"/>
  <c r="V2087" i="24"/>
  <c r="V3189" i="24"/>
  <c r="V1937" i="24"/>
  <c r="V2197" i="24"/>
  <c r="V2263" i="24"/>
  <c r="V2295" i="24"/>
  <c r="V2309" i="24"/>
  <c r="V2323" i="24"/>
  <c r="V2345" i="24"/>
  <c r="V2349" i="24"/>
  <c r="V2367" i="24"/>
  <c r="V2373" i="24"/>
  <c r="V2387" i="24"/>
  <c r="V2471" i="24"/>
  <c r="V2489" i="24"/>
  <c r="V2495" i="24"/>
  <c r="V2499" i="24"/>
  <c r="V2515" i="24"/>
  <c r="V2529" i="24"/>
  <c r="V2535" i="24"/>
  <c r="V2559" i="24"/>
  <c r="V2577" i="24"/>
  <c r="V2611" i="24"/>
  <c r="V2617" i="24"/>
  <c r="V2625" i="24"/>
  <c r="V1993" i="24"/>
  <c r="V1995" i="24"/>
  <c r="V1997" i="24"/>
  <c r="V3111" i="24"/>
  <c r="V660" i="24"/>
  <c r="V712" i="24"/>
  <c r="V714" i="24"/>
  <c r="V720" i="24"/>
  <c r="V724" i="24"/>
  <c r="V732" i="24"/>
  <c r="V738" i="24"/>
  <c r="V779" i="24"/>
  <c r="V783" i="24"/>
  <c r="V787" i="24"/>
  <c r="V791" i="24"/>
  <c r="V797" i="24"/>
  <c r="V803" i="24"/>
  <c r="V807" i="24"/>
  <c r="V811" i="24"/>
  <c r="V817" i="24"/>
  <c r="V832" i="24"/>
  <c r="V897" i="24"/>
  <c r="V899" i="24"/>
  <c r="V928" i="24"/>
  <c r="V930" i="24"/>
  <c r="V936" i="24"/>
  <c r="V938" i="24"/>
  <c r="V940" i="24"/>
  <c r="V955" i="24"/>
  <c r="V983" i="24"/>
  <c r="V985" i="24"/>
  <c r="V991" i="24"/>
  <c r="V993" i="24"/>
  <c r="V995" i="24"/>
  <c r="V1014" i="24"/>
  <c r="V1016" i="24"/>
  <c r="V1022" i="24"/>
  <c r="V1024" i="24"/>
  <c r="V1026" i="24"/>
  <c r="V1107" i="24"/>
  <c r="V1111" i="24"/>
  <c r="V1115" i="24"/>
  <c r="V1121" i="24"/>
  <c r="V1123" i="24"/>
  <c r="V1131" i="24"/>
  <c r="V1133" i="24"/>
  <c r="V1142" i="24"/>
  <c r="V1144" i="24"/>
  <c r="V1146" i="24"/>
  <c r="V1160" i="24"/>
  <c r="V1162" i="24"/>
  <c r="V1166" i="24"/>
  <c r="V1172" i="24"/>
  <c r="V1251" i="24"/>
  <c r="V1253" i="24"/>
  <c r="V1257" i="24"/>
  <c r="V1259" i="24"/>
  <c r="V1331" i="24"/>
  <c r="V1333" i="24"/>
  <c r="V1337" i="24"/>
  <c r="V1339" i="24"/>
  <c r="V1341" i="24"/>
  <c r="V1482" i="24"/>
  <c r="V1488" i="24"/>
  <c r="V1490" i="24"/>
  <c r="V1492" i="24"/>
  <c r="V1494" i="24"/>
  <c r="V1504" i="24"/>
  <c r="V1506" i="24"/>
  <c r="V1510" i="24"/>
  <c r="V1512" i="24"/>
  <c r="V1514" i="24"/>
  <c r="V1520" i="24"/>
  <c r="V1522" i="24"/>
  <c r="V1526" i="24"/>
  <c r="V1532" i="24"/>
  <c r="V1536" i="24"/>
  <c r="V637" i="24"/>
  <c r="V643" i="24"/>
  <c r="V792" i="24"/>
  <c r="V796" i="24"/>
  <c r="V852" i="24"/>
  <c r="V854" i="24"/>
  <c r="V856" i="24"/>
  <c r="V858" i="24"/>
  <c r="V866" i="24"/>
  <c r="V868" i="24"/>
  <c r="V874" i="24"/>
  <c r="V876" i="24"/>
  <c r="V882" i="24"/>
  <c r="V884" i="24"/>
  <c r="V911" i="24"/>
  <c r="V913" i="24"/>
  <c r="V944" i="24"/>
  <c r="V948" i="24"/>
  <c r="V1083" i="24"/>
  <c r="V1085" i="24"/>
  <c r="V1091" i="24"/>
  <c r="V1093" i="24"/>
  <c r="V1095" i="24"/>
  <c r="V1413" i="24"/>
  <c r="V1415" i="24"/>
  <c r="V1425" i="24"/>
  <c r="V1429" i="24"/>
  <c r="V1467" i="24"/>
  <c r="V1469" i="24"/>
  <c r="V400" i="24"/>
  <c r="V418" i="24"/>
  <c r="V462" i="24"/>
  <c r="V500" i="24"/>
  <c r="V562" i="24"/>
  <c r="V604" i="24"/>
  <c r="V610" i="24"/>
  <c r="V647" i="24"/>
  <c r="V657" i="24"/>
  <c r="V659" i="24"/>
  <c r="V776" i="24"/>
  <c r="V851" i="24"/>
  <c r="V855" i="24"/>
  <c r="V1052" i="24"/>
  <c r="V1080" i="24"/>
  <c r="V1082" i="24"/>
  <c r="V1242" i="24"/>
  <c r="V1278" i="24"/>
  <c r="V1309" i="24"/>
  <c r="V1322" i="24"/>
  <c r="V1408" i="24"/>
  <c r="V1410" i="24"/>
  <c r="V547" i="24"/>
  <c r="V551" i="24"/>
  <c r="V559" i="24"/>
  <c r="V567" i="24"/>
  <c r="V575" i="24"/>
  <c r="V583" i="24"/>
  <c r="V591" i="24"/>
  <c r="V595" i="24"/>
  <c r="V757" i="24"/>
  <c r="V767" i="24"/>
  <c r="V837" i="24"/>
  <c r="V841" i="24"/>
  <c r="V845" i="24"/>
  <c r="V986" i="24"/>
  <c r="V988" i="24"/>
  <c r="V994" i="24"/>
  <c r="V996" i="24"/>
  <c r="V1000" i="24"/>
  <c r="V1007" i="24"/>
  <c r="V1011" i="24"/>
  <c r="V1013" i="24"/>
  <c r="V1019" i="24"/>
  <c r="V1021" i="24"/>
  <c r="V1027" i="24"/>
  <c r="V1029" i="24"/>
  <c r="V1035" i="24"/>
  <c r="V1037" i="24"/>
  <c r="V1057" i="24"/>
  <c r="V1183" i="24"/>
  <c r="V1187" i="24"/>
  <c r="V1197" i="24"/>
  <c r="V1199" i="24"/>
  <c r="V1203" i="24"/>
  <c r="V1207" i="24"/>
  <c r="V1211" i="24"/>
  <c r="V1360" i="24"/>
  <c r="V1364" i="24"/>
  <c r="V1368" i="24"/>
  <c r="V2797" i="24"/>
  <c r="V3943" i="24"/>
  <c r="V1971" i="24"/>
  <c r="V3109" i="24"/>
  <c r="V3228" i="24"/>
  <c r="V2831" i="24"/>
  <c r="V2895" i="24"/>
  <c r="V3203" i="24"/>
  <c r="V3265" i="24"/>
  <c r="V3941" i="24"/>
  <c r="V1933" i="24"/>
  <c r="V2999" i="24"/>
  <c r="V3081" i="24"/>
  <c r="V3151" i="24"/>
  <c r="V3162" i="24"/>
  <c r="V3226" i="24"/>
  <c r="V2861" i="24"/>
  <c r="V2925" i="24"/>
  <c r="V3287" i="24"/>
  <c r="V3982" i="24"/>
  <c r="V3643" i="24"/>
  <c r="V3673" i="24"/>
  <c r="V3685" i="24"/>
  <c r="V3725" i="24"/>
  <c r="V3737" i="24"/>
  <c r="V3749" i="24"/>
  <c r="V3755" i="24"/>
  <c r="V3783" i="24"/>
  <c r="V3795" i="24"/>
  <c r="V3840" i="24"/>
  <c r="V3860" i="24"/>
  <c r="V3884" i="24"/>
  <c r="V3916" i="24"/>
  <c r="V3932" i="24"/>
  <c r="V2946" i="24"/>
  <c r="V2975" i="24"/>
  <c r="V3805" i="24"/>
  <c r="V3831" i="24"/>
  <c r="V3839" i="24"/>
  <c r="V3857" i="24"/>
  <c r="V3927" i="24"/>
  <c r="V3929" i="24"/>
  <c r="V1927" i="24"/>
  <c r="V1977" i="24"/>
  <c r="V2053" i="24"/>
  <c r="V416" i="24"/>
  <c r="V646" i="24"/>
  <c r="V2781" i="24"/>
  <c r="V2845" i="24"/>
  <c r="V434" i="24"/>
  <c r="V2813" i="24"/>
  <c r="V2877" i="24"/>
  <c r="V1991" i="24"/>
  <c r="V2783" i="24"/>
  <c r="V2815" i="24"/>
  <c r="V2847" i="24"/>
  <c r="V2879" i="24"/>
  <c r="V2911" i="24"/>
  <c r="V2943" i="24"/>
  <c r="V2945" i="24"/>
  <c r="V3223" i="24"/>
  <c r="V3225" i="24"/>
  <c r="V3259" i="24"/>
  <c r="V3285" i="24"/>
  <c r="V3821" i="24"/>
  <c r="V3829" i="24"/>
  <c r="V1931" i="24"/>
  <c r="V1935" i="24"/>
  <c r="V1999" i="24"/>
  <c r="V2093" i="24"/>
  <c r="V3145" i="24"/>
  <c r="V3147" i="24"/>
  <c r="V3149" i="24"/>
  <c r="V2909" i="24"/>
  <c r="V2941" i="24"/>
  <c r="V3155" i="24"/>
  <c r="V3157" i="24"/>
  <c r="V3191" i="24"/>
  <c r="V3193" i="24"/>
  <c r="V3205" i="24"/>
  <c r="V3213" i="24"/>
  <c r="V3249" i="24"/>
  <c r="V3811" i="24"/>
  <c r="V3915" i="24"/>
  <c r="V3953" i="24"/>
  <c r="V2025" i="24"/>
  <c r="V2027" i="24"/>
  <c r="V2095" i="24"/>
  <c r="V96" i="24"/>
  <c r="V390" i="24"/>
  <c r="V408" i="24"/>
  <c r="V420" i="24"/>
  <c r="V432" i="24"/>
  <c r="V438" i="24"/>
  <c r="V450" i="24"/>
  <c r="V458" i="24"/>
  <c r="V460" i="24"/>
  <c r="V476" i="24"/>
  <c r="V560" i="24"/>
  <c r="V620" i="24"/>
  <c r="V622" i="24"/>
  <c r="V668" i="24"/>
  <c r="V676" i="24"/>
  <c r="V684" i="24"/>
  <c r="V692" i="24"/>
  <c r="V700" i="24"/>
  <c r="V708" i="24"/>
  <c r="V715" i="24"/>
  <c r="V740" i="24"/>
  <c r="V892" i="24"/>
  <c r="V904" i="24"/>
  <c r="V912" i="24"/>
  <c r="V492" i="24"/>
  <c r="V731" i="24"/>
  <c r="V763" i="24"/>
  <c r="V859" i="24"/>
  <c r="V931" i="24"/>
  <c r="V366" i="24"/>
  <c r="V636" i="24"/>
  <c r="V638" i="24"/>
  <c r="V722" i="24"/>
  <c r="V756" i="24"/>
  <c r="V891" i="24"/>
  <c r="V2075" i="24"/>
  <c r="V358" i="24"/>
  <c r="V679" i="24"/>
  <c r="V699" i="24"/>
  <c r="V747" i="24"/>
  <c r="V875" i="24"/>
  <c r="V907" i="24"/>
  <c r="V919" i="24"/>
  <c r="V1403" i="24"/>
  <c r="V1985" i="24"/>
  <c r="V2077" i="24"/>
  <c r="V2775" i="24"/>
  <c r="V2791" i="24"/>
  <c r="V2807" i="24"/>
  <c r="V2823" i="24"/>
  <c r="V2839" i="24"/>
  <c r="V2855" i="24"/>
  <c r="V2871" i="24"/>
  <c r="V2887" i="24"/>
  <c r="V2903" i="24"/>
  <c r="V2919" i="24"/>
  <c r="V2935" i="24"/>
  <c r="V3183" i="24"/>
  <c r="V3221" i="24"/>
  <c r="V3241" i="24"/>
  <c r="V3257" i="24"/>
  <c r="V3279" i="24"/>
  <c r="V3803" i="24"/>
  <c r="V3819" i="24"/>
  <c r="V3851" i="24"/>
  <c r="V3869" i="24"/>
  <c r="V3883" i="24"/>
  <c r="V3897" i="24"/>
  <c r="V3905" i="24"/>
  <c r="V3907" i="24"/>
  <c r="V1951" i="24"/>
  <c r="V1979" i="24"/>
  <c r="V2005" i="24"/>
  <c r="V2007" i="24"/>
  <c r="V2011" i="24"/>
  <c r="V2013" i="24"/>
  <c r="V2015" i="24"/>
  <c r="V2125" i="24"/>
  <c r="V3323" i="24"/>
  <c r="V3339" i="24"/>
  <c r="V3972" i="24"/>
  <c r="V2969" i="24"/>
  <c r="V3319" i="24"/>
  <c r="V3337" i="24"/>
  <c r="V3335" i="24"/>
  <c r="V3345" i="24"/>
  <c r="V2773" i="24"/>
  <c r="V2789" i="24"/>
  <c r="V2805" i="24"/>
  <c r="V2821" i="24"/>
  <c r="V2837" i="24"/>
  <c r="V2853" i="24"/>
  <c r="V2869" i="24"/>
  <c r="V2885" i="24"/>
  <c r="V2901" i="24"/>
  <c r="V2917" i="24"/>
  <c r="V2933" i="24"/>
  <c r="V2951" i="24"/>
  <c r="V3159" i="24"/>
  <c r="V3161" i="24"/>
  <c r="V3181" i="24"/>
  <c r="V3215" i="24"/>
  <c r="V3235" i="24"/>
  <c r="V3251" i="24"/>
  <c r="V3267" i="24"/>
  <c r="V3275" i="24"/>
  <c r="V3277" i="24"/>
  <c r="V3797" i="24"/>
  <c r="V3813" i="24"/>
  <c r="V3841" i="24"/>
  <c r="V3849" i="24"/>
  <c r="V3865" i="24"/>
  <c r="V3867" i="24"/>
  <c r="V3879" i="24"/>
  <c r="V3881" i="24"/>
  <c r="V3893" i="24"/>
  <c r="V3895" i="24"/>
  <c r="V3917" i="24"/>
  <c r="V3931" i="24"/>
  <c r="V3945" i="24"/>
  <c r="V3947" i="24"/>
  <c r="V3983" i="24"/>
  <c r="V1947" i="24"/>
  <c r="V1981" i="24"/>
  <c r="V3009" i="24"/>
  <c r="V3327" i="24"/>
  <c r="V3343" i="24"/>
  <c r="V3990" i="24"/>
  <c r="V3994" i="24"/>
  <c r="V88" i="24"/>
  <c r="V1925" i="24"/>
  <c r="V1939" i="24"/>
  <c r="V2085" i="24"/>
  <c r="V1983" i="24"/>
  <c r="V1959" i="24"/>
  <c r="V1961" i="24"/>
  <c r="V2117" i="24"/>
  <c r="V2103" i="24"/>
  <c r="V2105" i="24"/>
  <c r="V2107" i="24"/>
  <c r="V2111" i="24"/>
  <c r="V387" i="24"/>
  <c r="V422" i="24"/>
  <c r="V2079" i="24"/>
  <c r="V2769" i="24"/>
  <c r="V2771" i="24"/>
  <c r="V2785" i="24"/>
  <c r="V2787" i="24"/>
  <c r="V2801" i="24"/>
  <c r="V2803" i="24"/>
  <c r="V2817" i="24"/>
  <c r="V2819" i="24"/>
  <c r="V2833" i="24"/>
  <c r="V2835" i="24"/>
  <c r="V2849" i="24"/>
  <c r="V2851" i="24"/>
  <c r="V2865" i="24"/>
  <c r="V2867" i="24"/>
  <c r="V2881" i="24"/>
  <c r="V2897" i="24"/>
  <c r="V2913" i="24"/>
  <c r="V2081" i="24"/>
  <c r="V2777" i="24"/>
  <c r="V2779" i="24"/>
  <c r="V2793" i="24"/>
  <c r="V2795" i="24"/>
  <c r="V2809" i="24"/>
  <c r="V2811" i="24"/>
  <c r="V2825" i="24"/>
  <c r="V2827" i="24"/>
  <c r="V2841" i="24"/>
  <c r="V2843" i="24"/>
  <c r="V2857" i="24"/>
  <c r="V2859" i="24"/>
  <c r="V2873" i="24"/>
  <c r="V2875" i="24"/>
  <c r="V2889" i="24"/>
  <c r="V2905" i="24"/>
  <c r="V395" i="24"/>
  <c r="V624" i="24"/>
  <c r="V632" i="24"/>
  <c r="V640" i="24"/>
  <c r="V2073" i="24"/>
  <c r="V2883" i="24"/>
  <c r="V2891" i="24"/>
  <c r="V2899" i="24"/>
  <c r="V2907" i="24"/>
  <c r="V2915" i="24"/>
  <c r="V2923" i="24"/>
  <c r="V2931" i="24"/>
  <c r="V2939" i="24"/>
  <c r="V2949" i="24"/>
  <c r="V3153" i="24"/>
  <c r="V3179" i="24"/>
  <c r="V3187" i="24"/>
  <c r="V3199" i="24"/>
  <c r="V3201" i="24"/>
  <c r="V3211" i="24"/>
  <c r="V3219" i="24"/>
  <c r="V3229" i="24"/>
  <c r="V3239" i="24"/>
  <c r="V3247" i="24"/>
  <c r="V3255" i="24"/>
  <c r="V3263" i="24"/>
  <c r="V3271" i="24"/>
  <c r="V3273" i="24"/>
  <c r="V3283" i="24"/>
  <c r="V3291" i="24"/>
  <c r="V3293" i="24"/>
  <c r="V3801" i="24"/>
  <c r="V3809" i="24"/>
  <c r="V3817" i="24"/>
  <c r="V3825" i="24"/>
  <c r="V3827" i="24"/>
  <c r="V3837" i="24"/>
  <c r="V3845" i="24"/>
  <c r="V3847" i="24"/>
  <c r="V3855" i="24"/>
  <c r="V3863" i="24"/>
  <c r="V3873" i="24"/>
  <c r="V3875" i="24"/>
  <c r="V3877" i="24"/>
  <c r="V3889" i="24"/>
  <c r="V3891" i="24"/>
  <c r="V3901" i="24"/>
  <c r="V3903" i="24"/>
  <c r="V3913" i="24"/>
  <c r="V3923" i="24"/>
  <c r="V3925" i="24"/>
  <c r="V3937" i="24"/>
  <c r="V3939" i="24"/>
  <c r="V3977" i="24"/>
  <c r="V3995" i="24"/>
  <c r="V1929" i="24"/>
  <c r="V1941" i="24"/>
  <c r="V1943" i="24"/>
  <c r="V1969" i="24"/>
  <c r="V2017" i="24"/>
  <c r="V2035" i="24"/>
  <c r="V2043" i="24"/>
  <c r="V2129" i="24"/>
  <c r="V2001" i="24"/>
  <c r="V2029" i="24"/>
  <c r="V2041" i="24"/>
  <c r="V2121" i="24"/>
  <c r="V1955" i="24"/>
  <c r="V1967" i="24"/>
  <c r="V1989" i="24"/>
  <c r="V2021" i="24"/>
  <c r="V2039" i="24"/>
  <c r="V2049" i="24"/>
  <c r="V2069" i="24"/>
  <c r="V2119" i="24"/>
  <c r="V2921" i="24"/>
  <c r="V2929" i="24"/>
  <c r="V2937" i="24"/>
  <c r="V2947" i="24"/>
  <c r="V3163" i="24"/>
  <c r="V3177" i="24"/>
  <c r="V3185" i="24"/>
  <c r="V3195" i="24"/>
  <c r="V3197" i="24"/>
  <c r="V3207" i="24"/>
  <c r="V3209" i="24"/>
  <c r="V3217" i="24"/>
  <c r="V3227" i="24"/>
  <c r="V3237" i="24"/>
  <c r="V3245" i="24"/>
  <c r="V3253" i="24"/>
  <c r="V3261" i="24"/>
  <c r="V3269" i="24"/>
  <c r="V3281" i="24"/>
  <c r="V3289" i="24"/>
  <c r="V3799" i="24"/>
  <c r="V3807" i="24"/>
  <c r="V3815" i="24"/>
  <c r="V3823" i="24"/>
  <c r="V3833" i="24"/>
  <c r="V3835" i="24"/>
  <c r="V3843" i="24"/>
  <c r="V3853" i="24"/>
  <c r="V3861" i="24"/>
  <c r="V3871" i="24"/>
  <c r="V3885" i="24"/>
  <c r="V3887" i="24"/>
  <c r="V3899" i="24"/>
  <c r="V3911" i="24"/>
  <c r="V3919" i="24"/>
  <c r="V3921" i="24"/>
  <c r="V3933" i="24"/>
  <c r="V3935" i="24"/>
  <c r="V3949" i="24"/>
  <c r="V3955" i="24"/>
  <c r="V1987" i="24"/>
  <c r="V2019" i="24"/>
  <c r="V2037" i="24"/>
  <c r="V2045" i="24"/>
  <c r="V1973" i="24"/>
  <c r="V2051" i="24"/>
  <c r="V2055" i="24"/>
  <c r="V2057" i="24"/>
  <c r="V2059" i="24"/>
  <c r="V2061" i="24"/>
  <c r="V2063" i="24"/>
  <c r="V2065" i="24"/>
  <c r="V2109" i="24"/>
  <c r="V2113" i="24"/>
  <c r="V2115" i="24"/>
  <c r="V2133" i="24"/>
  <c r="V2963" i="24"/>
  <c r="V3019" i="24"/>
  <c r="V3021" i="24"/>
  <c r="V3029" i="24"/>
  <c r="V3031" i="24"/>
  <c r="V3033" i="24"/>
  <c r="V3117" i="24"/>
  <c r="V3131" i="24"/>
  <c r="V3135" i="24"/>
  <c r="V3137" i="24"/>
  <c r="V3691" i="24"/>
  <c r="V3693" i="24"/>
  <c r="V3701" i="24"/>
  <c r="V3703" i="24"/>
  <c r="V3707" i="24"/>
  <c r="V3717" i="24"/>
  <c r="V3719" i="24"/>
  <c r="V3952" i="24"/>
  <c r="V3976" i="24"/>
  <c r="V1945" i="24"/>
  <c r="V1953" i="24"/>
  <c r="V1963" i="24"/>
  <c r="V1975" i="24"/>
  <c r="V2003" i="24"/>
  <c r="V2009" i="24"/>
  <c r="V2023" i="24"/>
  <c r="V2033" i="24"/>
  <c r="V2091" i="24"/>
  <c r="V2101" i="24"/>
  <c r="V2131" i="24"/>
  <c r="V1949" i="24"/>
  <c r="V1957" i="24"/>
  <c r="V1965" i="24"/>
  <c r="V2031" i="24"/>
  <c r="V2047" i="24"/>
  <c r="V2067" i="24"/>
  <c r="V2071" i="24"/>
  <c r="V2089" i="24"/>
  <c r="V2097" i="24"/>
  <c r="V2099" i="24"/>
  <c r="V2123" i="24"/>
  <c r="V2127" i="24"/>
  <c r="V89" i="24"/>
  <c r="V518" i="24"/>
  <c r="V224" i="24"/>
  <c r="V194" i="24"/>
  <c r="V171" i="24"/>
  <c r="V93" i="24"/>
  <c r="V100" i="24"/>
  <c r="V102" i="24"/>
  <c r="V103" i="24"/>
  <c r="V104" i="24"/>
  <c r="V113" i="24"/>
  <c r="V114" i="24"/>
  <c r="V115" i="24"/>
  <c r="V117" i="24"/>
  <c r="V121" i="24"/>
  <c r="V123" i="24"/>
  <c r="V127" i="24"/>
  <c r="V131" i="24"/>
  <c r="V135" i="24"/>
  <c r="V137" i="24"/>
  <c r="V141" i="24"/>
  <c r="V143" i="24"/>
  <c r="V145" i="24"/>
  <c r="V147" i="24"/>
  <c r="V153" i="24"/>
  <c r="V155" i="24"/>
  <c r="V157" i="24"/>
  <c r="V159" i="24"/>
  <c r="V163" i="24"/>
  <c r="V165" i="24"/>
  <c r="V176" i="24"/>
  <c r="V177" i="24"/>
  <c r="V179" i="24"/>
  <c r="V181" i="24"/>
  <c r="V182" i="24"/>
  <c r="V183" i="24"/>
  <c r="V184" i="24"/>
  <c r="V185" i="24"/>
  <c r="V189" i="24"/>
  <c r="V191" i="24"/>
  <c r="V193" i="24"/>
  <c r="V195" i="24"/>
  <c r="V198" i="24"/>
  <c r="V201" i="24"/>
  <c r="V203" i="24"/>
  <c r="V204" i="24"/>
  <c r="V205" i="24"/>
  <c r="V206" i="24"/>
  <c r="V209" i="24"/>
  <c r="V211" i="24"/>
  <c r="V212" i="24"/>
  <c r="V214" i="24"/>
  <c r="V217" i="24"/>
  <c r="V219" i="24"/>
  <c r="V221" i="24"/>
  <c r="V241" i="24"/>
  <c r="V245" i="24"/>
  <c r="V249" i="24"/>
  <c r="V167" i="24"/>
  <c r="V129" i="24"/>
  <c r="V312" i="24"/>
  <c r="V320" i="24"/>
  <c r="V328" i="24"/>
  <c r="V352" i="24"/>
  <c r="V356" i="24"/>
  <c r="V360" i="24"/>
  <c r="V364" i="24"/>
  <c r="V368" i="24"/>
  <c r="V373" i="24"/>
  <c r="V381" i="24"/>
  <c r="V385" i="24"/>
  <c r="V389" i="24"/>
  <c r="V393" i="24"/>
  <c r="V398" i="24"/>
  <c r="V391" i="24"/>
  <c r="V383" i="24"/>
  <c r="V370" i="24"/>
  <c r="V362" i="24"/>
  <c r="V2568" i="24"/>
  <c r="V3008" i="24"/>
  <c r="V3314" i="24"/>
  <c r="V92" i="24"/>
  <c r="V229" i="24"/>
  <c r="V266" i="24"/>
  <c r="V282" i="24"/>
  <c r="V290" i="24"/>
  <c r="V299" i="24"/>
  <c r="V309" i="24"/>
  <c r="V317" i="24"/>
  <c r="V325" i="24"/>
  <c r="V355" i="24"/>
  <c r="V401" i="24"/>
  <c r="V424" i="24"/>
  <c r="V449" i="24"/>
  <c r="V451" i="24"/>
  <c r="V467" i="24"/>
  <c r="V475" i="24"/>
  <c r="V483" i="24"/>
  <c r="V485" i="24"/>
  <c r="V487" i="24"/>
  <c r="V488" i="24"/>
  <c r="V491" i="24"/>
  <c r="V493" i="24"/>
  <c r="V499" i="24"/>
  <c r="V501" i="24"/>
  <c r="V503" i="24"/>
  <c r="V505" i="24"/>
  <c r="V507" i="24"/>
  <c r="V508" i="24"/>
  <c r="V509" i="24"/>
  <c r="V511" i="24"/>
  <c r="V512" i="24"/>
  <c r="V513" i="24"/>
  <c r="V515" i="24"/>
  <c r="V516" i="24"/>
  <c r="V534" i="24"/>
  <c r="V576" i="24"/>
  <c r="V522" i="24"/>
  <c r="V526" i="24"/>
  <c r="V530" i="24"/>
  <c r="V537" i="24"/>
  <c r="V539" i="24"/>
  <c r="V541" i="24"/>
  <c r="V545" i="24"/>
  <c r="V552" i="24"/>
  <c r="V556" i="24"/>
  <c r="V564" i="24"/>
  <c r="V568" i="24"/>
  <c r="V572" i="24"/>
  <c r="V580" i="24"/>
  <c r="V584" i="24"/>
  <c r="V588" i="24"/>
  <c r="V623" i="24"/>
  <c r="V631" i="24"/>
  <c r="V639" i="24"/>
  <c r="V2504" i="24"/>
  <c r="V3690" i="24"/>
  <c r="V263" i="24"/>
  <c r="V99" i="24"/>
  <c r="V109" i="24"/>
  <c r="V122" i="24"/>
  <c r="V126" i="24"/>
  <c r="V132" i="24"/>
  <c r="V140" i="24"/>
  <c r="V148" i="24"/>
  <c r="V156" i="24"/>
  <c r="V168" i="24"/>
  <c r="V174" i="24"/>
  <c r="V175" i="24"/>
  <c r="V192" i="24"/>
  <c r="V223" i="24"/>
  <c r="V225" i="24"/>
  <c r="V227" i="24"/>
  <c r="V231" i="24"/>
  <c r="V233" i="24"/>
  <c r="V234" i="24"/>
  <c r="V235" i="24"/>
  <c r="V239" i="24"/>
  <c r="V242" i="24"/>
  <c r="V244" i="24"/>
  <c r="V246" i="24"/>
  <c r="V252" i="24"/>
  <c r="V254" i="24"/>
  <c r="V255" i="24"/>
  <c r="V256" i="24"/>
  <c r="V260" i="24"/>
  <c r="V262" i="24"/>
  <c r="V264" i="24"/>
  <c r="V268" i="24"/>
  <c r="V270" i="24"/>
  <c r="V271" i="24"/>
  <c r="V272" i="24"/>
  <c r="V276" i="24"/>
  <c r="V278" i="24"/>
  <c r="V279" i="24"/>
  <c r="V280" i="24"/>
  <c r="V284" i="24"/>
  <c r="V286" i="24"/>
  <c r="V287" i="24"/>
  <c r="V288" i="24"/>
  <c r="V293" i="24"/>
  <c r="V297" i="24"/>
  <c r="V301" i="24"/>
  <c r="V307" i="24"/>
  <c r="V311" i="24"/>
  <c r="V313" i="24"/>
  <c r="V315" i="24"/>
  <c r="V319" i="24"/>
  <c r="V321" i="24"/>
  <c r="V323" i="24"/>
  <c r="V327" i="24"/>
  <c r="V329" i="24"/>
  <c r="V331" i="24"/>
  <c r="V332" i="24"/>
  <c r="V333" i="24"/>
  <c r="V337" i="24"/>
  <c r="V338" i="24"/>
  <c r="V339" i="24"/>
  <c r="V340" i="24"/>
  <c r="V341" i="24"/>
  <c r="V376" i="24"/>
  <c r="V346" i="24"/>
  <c r="V351" i="24"/>
  <c r="V374" i="24"/>
  <c r="V397" i="24"/>
  <c r="V3354" i="24"/>
  <c r="V3722" i="24"/>
  <c r="V2944" i="24"/>
  <c r="V3051" i="24"/>
  <c r="V3057" i="24"/>
  <c r="V3061" i="24"/>
  <c r="V3065" i="24"/>
  <c r="V3069" i="24"/>
  <c r="V3075" i="24"/>
  <c r="V3087" i="24"/>
  <c r="V3093" i="24"/>
  <c r="V3097" i="24"/>
  <c r="V3105" i="24"/>
  <c r="V3156" i="24"/>
  <c r="V3160" i="24"/>
  <c r="V3176" i="24"/>
  <c r="V3192" i="24"/>
  <c r="V3196" i="24"/>
  <c r="V3200" i="24"/>
  <c r="V3208" i="24"/>
  <c r="V3224" i="24"/>
  <c r="V3232" i="24"/>
  <c r="V3276" i="24"/>
  <c r="V399" i="24"/>
  <c r="V1986" i="24"/>
  <c r="V2082" i="24"/>
  <c r="V2092" i="24"/>
  <c r="V2096" i="24"/>
  <c r="V2100" i="24"/>
  <c r="V2104" i="24"/>
  <c r="V2108" i="24"/>
  <c r="V2112" i="24"/>
  <c r="V2116" i="24"/>
  <c r="V2120" i="24"/>
  <c r="V2124" i="24"/>
  <c r="V2408" i="24"/>
  <c r="V2536" i="24"/>
  <c r="V2600" i="24"/>
  <c r="V2976" i="24"/>
  <c r="V3272" i="24"/>
  <c r="V3292" i="24"/>
  <c r="V3826" i="24"/>
  <c r="V3834" i="24"/>
  <c r="V3846" i="24"/>
  <c r="V3866" i="24"/>
  <c r="V3874" i="24"/>
  <c r="V3886" i="24"/>
  <c r="V3894" i="24"/>
  <c r="V3902" i="24"/>
  <c r="V3906" i="24"/>
  <c r="V3934" i="24"/>
  <c r="V3946" i="24"/>
  <c r="V3950" i="24"/>
  <c r="V3962" i="24"/>
  <c r="V2152" i="24"/>
  <c r="V2184" i="24"/>
  <c r="V2216" i="24"/>
  <c r="V2248" i="24"/>
  <c r="V2280" i="24"/>
  <c r="V2312" i="24"/>
  <c r="V2344" i="24"/>
  <c r="V2376" i="24"/>
  <c r="V2440" i="24"/>
  <c r="V2472" i="24"/>
  <c r="V2632" i="24"/>
  <c r="V2664" i="24"/>
  <c r="V2696" i="24"/>
  <c r="V2728" i="24"/>
  <c r="V2760" i="24"/>
  <c r="V3144" i="24"/>
  <c r="V3386" i="24"/>
  <c r="V3418" i="24"/>
  <c r="V3450" i="24"/>
  <c r="V3482" i="24"/>
  <c r="V3514" i="24"/>
  <c r="V3546" i="24"/>
  <c r="V3578" i="24"/>
  <c r="V3610" i="24"/>
  <c r="V3642" i="24"/>
  <c r="V3674" i="24"/>
  <c r="V3706" i="24"/>
  <c r="V3738" i="24"/>
  <c r="V3774" i="24"/>
  <c r="V2078" i="24"/>
  <c r="V2080" i="24"/>
  <c r="V2128" i="24"/>
  <c r="V2132" i="24"/>
  <c r="V2136" i="24"/>
  <c r="V2168" i="24"/>
  <c r="V2200" i="24"/>
  <c r="V2232" i="24"/>
  <c r="V2264" i="24"/>
  <c r="V2296" i="24"/>
  <c r="V2328" i="24"/>
  <c r="V2360" i="24"/>
  <c r="V2392" i="24"/>
  <c r="V2424" i="24"/>
  <c r="V2456" i="24"/>
  <c r="V2488" i="24"/>
  <c r="V2520" i="24"/>
  <c r="V2552" i="24"/>
  <c r="V2584" i="24"/>
  <c r="V2616" i="24"/>
  <c r="V2648" i="24"/>
  <c r="V2680" i="24"/>
  <c r="V2712" i="24"/>
  <c r="V2744" i="24"/>
  <c r="V2960" i="24"/>
  <c r="V2992" i="24"/>
  <c r="V3024" i="24"/>
  <c r="V3172" i="24"/>
  <c r="V3298" i="24"/>
  <c r="V3330" i="24"/>
  <c r="V3370" i="24"/>
  <c r="V3402" i="24"/>
  <c r="V3434" i="24"/>
  <c r="V3466" i="24"/>
  <c r="V3498" i="24"/>
  <c r="V3530" i="24"/>
  <c r="V3562" i="24"/>
  <c r="V3594" i="24"/>
  <c r="V3626" i="24"/>
  <c r="V3658" i="24"/>
  <c r="V3758" i="24"/>
  <c r="V3790" i="24"/>
  <c r="V3951" i="24"/>
  <c r="V83" i="24"/>
  <c r="V87" i="24"/>
  <c r="V91" i="24"/>
  <c r="V2144" i="24"/>
  <c r="V2160" i="24"/>
  <c r="V2176" i="24"/>
  <c r="V2192" i="24"/>
  <c r="V2208" i="24"/>
  <c r="V2224" i="24"/>
  <c r="V2240" i="24"/>
  <c r="V2256" i="24"/>
  <c r="V2272" i="24"/>
  <c r="V2288" i="24"/>
  <c r="V2304" i="24"/>
  <c r="V2320" i="24"/>
  <c r="V2336" i="24"/>
  <c r="V2352" i="24"/>
  <c r="V2368" i="24"/>
  <c r="V2384" i="24"/>
  <c r="V2400" i="24"/>
  <c r="V2416" i="24"/>
  <c r="V2432" i="24"/>
  <c r="V2448" i="24"/>
  <c r="V2464" i="24"/>
  <c r="V2480" i="24"/>
  <c r="V2496" i="24"/>
  <c r="V2512" i="24"/>
  <c r="V2528" i="24"/>
  <c r="V2544" i="24"/>
  <c r="V2560" i="24"/>
  <c r="V2576" i="24"/>
  <c r="V2592" i="24"/>
  <c r="V2608" i="24"/>
  <c r="V2624" i="24"/>
  <c r="V2640" i="24"/>
  <c r="V2656" i="24"/>
  <c r="V2672" i="24"/>
  <c r="V2688" i="24"/>
  <c r="V2704" i="24"/>
  <c r="V2720" i="24"/>
  <c r="V2736" i="24"/>
  <c r="V2752" i="24"/>
  <c r="V2952" i="24"/>
  <c r="V2968" i="24"/>
  <c r="V2984" i="24"/>
  <c r="V3000" i="24"/>
  <c r="V3016" i="24"/>
  <c r="V3032" i="24"/>
  <c r="V3164" i="24"/>
  <c r="V3306" i="24"/>
  <c r="V3322" i="24"/>
  <c r="V3338" i="24"/>
  <c r="V291" i="24"/>
  <c r="V283" i="24"/>
  <c r="V275" i="24"/>
  <c r="V267" i="24"/>
  <c r="V259" i="24"/>
  <c r="V251" i="24"/>
  <c r="V238" i="24"/>
  <c r="V230" i="24"/>
  <c r="V3346" i="24"/>
  <c r="V3362" i="24"/>
  <c r="V3378" i="24"/>
  <c r="V3394" i="24"/>
  <c r="V3410" i="24"/>
  <c r="V3426" i="24"/>
  <c r="V3442" i="24"/>
  <c r="V3458" i="24"/>
  <c r="V3474" i="24"/>
  <c r="V3490" i="24"/>
  <c r="V3506" i="24"/>
  <c r="V3522" i="24"/>
  <c r="V3538" i="24"/>
  <c r="V3554" i="24"/>
  <c r="V3570" i="24"/>
  <c r="V3586" i="24"/>
  <c r="V3602" i="24"/>
  <c r="V3618" i="24"/>
  <c r="V3634" i="24"/>
  <c r="V3650" i="24"/>
  <c r="V3666" i="24"/>
  <c r="V3682" i="24"/>
  <c r="V3698" i="24"/>
  <c r="V3714" i="24"/>
  <c r="V3730" i="24"/>
  <c r="V3746" i="24"/>
  <c r="V3766" i="24"/>
  <c r="V3782" i="24"/>
  <c r="V3971" i="24"/>
  <c r="V3979" i="24"/>
  <c r="V3987" i="24"/>
  <c r="V4003" i="24"/>
  <c r="V1994" i="24"/>
  <c r="V1998" i="24"/>
  <c r="V2002" i="24"/>
  <c r="V2006" i="24"/>
  <c r="V2010" i="24"/>
  <c r="V2014" i="24"/>
  <c r="V2018" i="24"/>
  <c r="V2022" i="24"/>
  <c r="V2026" i="24"/>
  <c r="V2030" i="24"/>
  <c r="V2034" i="24"/>
  <c r="V2038" i="24"/>
  <c r="V2042" i="24"/>
  <c r="V2046" i="24"/>
  <c r="V2050" i="24"/>
  <c r="V2054" i="24"/>
  <c r="V2058" i="24"/>
  <c r="V2062" i="24"/>
  <c r="V2066" i="24"/>
  <c r="V2070" i="24"/>
  <c r="V2140" i="24"/>
  <c r="V2148" i="24"/>
  <c r="V2156" i="24"/>
  <c r="V2164" i="24"/>
  <c r="V2172" i="24"/>
  <c r="V2180" i="24"/>
  <c r="V2188" i="24"/>
  <c r="V2196" i="24"/>
  <c r="V2204" i="24"/>
  <c r="V2212" i="24"/>
  <c r="V2220" i="24"/>
  <c r="V2228" i="24"/>
  <c r="V2236" i="24"/>
  <c r="V2244" i="24"/>
  <c r="V2252" i="24"/>
  <c r="V2260" i="24"/>
  <c r="V2268" i="24"/>
  <c r="V2276" i="24"/>
  <c r="V2284" i="24"/>
  <c r="V2292" i="24"/>
  <c r="V2300" i="24"/>
  <c r="V2308" i="24"/>
  <c r="V2316" i="24"/>
  <c r="V2324" i="24"/>
  <c r="V2332" i="24"/>
  <c r="V2340" i="24"/>
  <c r="V2348" i="24"/>
  <c r="V2356" i="24"/>
  <c r="V2364" i="24"/>
  <c r="V2372" i="24"/>
  <c r="V2380" i="24"/>
  <c r="V2388" i="24"/>
  <c r="V2396" i="24"/>
  <c r="V2404" i="24"/>
  <c r="V2412" i="24"/>
  <c r="V2420" i="24"/>
  <c r="V2428" i="24"/>
  <c r="V2436" i="24"/>
  <c r="V2444" i="24"/>
  <c r="V2452" i="24"/>
  <c r="V2460" i="24"/>
  <c r="V2468" i="24"/>
  <c r="V2476" i="24"/>
  <c r="V2484" i="24"/>
  <c r="V2492" i="24"/>
  <c r="V2500" i="24"/>
  <c r="V2508" i="24"/>
  <c r="V2516" i="24"/>
  <c r="V2524" i="24"/>
  <c r="V2532" i="24"/>
  <c r="V2540" i="24"/>
  <c r="V2548" i="24"/>
  <c r="V2556" i="24"/>
  <c r="V2564" i="24"/>
  <c r="V2572" i="24"/>
  <c r="V2580" i="24"/>
  <c r="V2588" i="24"/>
  <c r="V2596" i="24"/>
  <c r="V2604" i="24"/>
  <c r="V2612" i="24"/>
  <c r="V2620" i="24"/>
  <c r="V2628" i="24"/>
  <c r="V2636" i="24"/>
  <c r="V2644" i="24"/>
  <c r="V2652" i="24"/>
  <c r="V2660" i="24"/>
  <c r="V2668" i="24"/>
  <c r="V2676" i="24"/>
  <c r="V2684" i="24"/>
  <c r="V2692" i="24"/>
  <c r="V2700" i="24"/>
  <c r="V2708" i="24"/>
  <c r="V2716" i="24"/>
  <c r="V2724" i="24"/>
  <c r="V2732" i="24"/>
  <c r="V2740" i="24"/>
  <c r="V2748" i="24"/>
  <c r="V2756" i="24"/>
  <c r="V2764" i="24"/>
  <c r="V2956" i="24"/>
  <c r="V2964" i="24"/>
  <c r="V2972" i="24"/>
  <c r="V2980" i="24"/>
  <c r="V2988" i="24"/>
  <c r="V2996" i="24"/>
  <c r="V3004" i="24"/>
  <c r="V3012" i="24"/>
  <c r="V3020" i="24"/>
  <c r="V3028" i="24"/>
  <c r="V3036" i="24"/>
  <c r="V3148" i="24"/>
  <c r="V3168" i="24"/>
  <c r="V3302" i="24"/>
  <c r="V3310" i="24"/>
  <c r="V3318" i="24"/>
  <c r="V3326" i="24"/>
  <c r="V3334" i="24"/>
  <c r="V3342" i="24"/>
  <c r="V3350" i="24"/>
  <c r="V3358" i="24"/>
  <c r="V3366" i="24"/>
  <c r="V3374" i="24"/>
  <c r="V3382" i="24"/>
  <c r="V3390" i="24"/>
  <c r="V3398" i="24"/>
  <c r="V3406" i="24"/>
  <c r="V3414" i="24"/>
  <c r="V3422" i="24"/>
  <c r="V3430" i="24"/>
  <c r="V3438" i="24"/>
  <c r="V3446" i="24"/>
  <c r="V3454" i="24"/>
  <c r="V3462" i="24"/>
  <c r="V3470" i="24"/>
  <c r="V3478" i="24"/>
  <c r="V3486" i="24"/>
  <c r="V3494" i="24"/>
  <c r="V3502" i="24"/>
  <c r="V3510" i="24"/>
  <c r="V3518" i="24"/>
  <c r="V3526" i="24"/>
  <c r="V3534" i="24"/>
  <c r="V3542" i="24"/>
  <c r="V3550" i="24"/>
  <c r="V3558" i="24"/>
  <c r="V3566" i="24"/>
  <c r="V3574" i="24"/>
  <c r="V3582" i="24"/>
  <c r="V3590" i="24"/>
  <c r="V3598" i="24"/>
  <c r="V3606" i="24"/>
  <c r="V3614" i="24"/>
  <c r="V3622" i="24"/>
  <c r="V3630" i="24"/>
  <c r="V3638" i="24"/>
  <c r="V3646" i="24"/>
  <c r="V3654" i="24"/>
  <c r="V3662" i="24"/>
  <c r="V3670" i="24"/>
  <c r="V3678" i="24"/>
  <c r="V3686" i="24"/>
  <c r="V3694" i="24"/>
  <c r="V3702" i="24"/>
  <c r="V3710" i="24"/>
  <c r="V3718" i="24"/>
  <c r="V3726" i="24"/>
  <c r="V3734" i="24"/>
  <c r="V3742" i="24"/>
  <c r="V3750" i="24"/>
  <c r="V3959" i="24"/>
  <c r="V3967" i="24"/>
  <c r="V3975" i="24"/>
  <c r="V107" i="24"/>
  <c r="V105" i="24"/>
  <c r="V3754" i="24"/>
  <c r="V3762" i="24"/>
  <c r="V3770" i="24"/>
  <c r="V3778" i="24"/>
  <c r="V3786" i="24"/>
  <c r="V3794" i="24"/>
  <c r="V3963" i="24"/>
  <c r="V3991" i="24"/>
  <c r="V3999" i="24"/>
  <c r="V2090" i="24"/>
  <c r="V2094" i="24"/>
  <c r="V2098" i="24"/>
  <c r="V2102" i="24"/>
  <c r="V2106" i="24"/>
  <c r="V2110" i="24"/>
  <c r="V2114" i="24"/>
  <c r="V2118" i="24"/>
  <c r="V2122" i="24"/>
  <c r="V2126" i="24"/>
  <c r="V2130" i="24"/>
  <c r="V2134" i="24"/>
  <c r="V2138" i="24"/>
  <c r="V2142" i="24"/>
  <c r="V2146" i="24"/>
  <c r="V2150" i="24"/>
  <c r="V2154" i="24"/>
  <c r="V2158" i="24"/>
  <c r="V2162" i="24"/>
  <c r="V2166" i="24"/>
  <c r="V2170" i="24"/>
  <c r="V2174" i="24"/>
  <c r="V2178" i="24"/>
  <c r="V2182" i="24"/>
  <c r="V2186" i="24"/>
  <c r="V2190" i="24"/>
  <c r="V2194" i="24"/>
  <c r="V2198" i="24"/>
  <c r="V2202" i="24"/>
  <c r="V2206" i="24"/>
  <c r="V2210" i="24"/>
  <c r="V2214" i="24"/>
  <c r="V2218" i="24"/>
  <c r="V2222" i="24"/>
  <c r="V2226" i="24"/>
  <c r="V2230" i="24"/>
  <c r="V2234" i="24"/>
  <c r="V2238" i="24"/>
  <c r="V2242" i="24"/>
  <c r="V2246" i="24"/>
  <c r="V2250" i="24"/>
  <c r="V2254" i="24"/>
  <c r="V2258" i="24"/>
  <c r="V2262" i="24"/>
  <c r="V2266" i="24"/>
  <c r="V2270" i="24"/>
  <c r="V2274" i="24"/>
  <c r="V2278" i="24"/>
  <c r="V2282" i="24"/>
  <c r="V2286" i="24"/>
  <c r="V2290" i="24"/>
  <c r="V2294" i="24"/>
  <c r="V2298" i="24"/>
  <c r="V2302" i="24"/>
  <c r="V2306" i="24"/>
  <c r="V2310" i="24"/>
  <c r="V2314" i="24"/>
  <c r="V2318" i="24"/>
  <c r="V2322" i="24"/>
  <c r="V2326" i="24"/>
  <c r="V2330" i="24"/>
  <c r="V2334" i="24"/>
  <c r="V2338" i="24"/>
  <c r="V2342" i="24"/>
  <c r="V2346" i="24"/>
  <c r="V2350" i="24"/>
  <c r="V2354" i="24"/>
  <c r="V2358" i="24"/>
  <c r="V2362" i="24"/>
  <c r="V2366" i="24"/>
  <c r="V2370" i="24"/>
  <c r="V2374" i="24"/>
  <c r="V2378" i="24"/>
  <c r="V2382" i="24"/>
  <c r="V2386" i="24"/>
  <c r="V2390" i="24"/>
  <c r="V2394" i="24"/>
  <c r="V2398" i="24"/>
  <c r="V2402" i="24"/>
  <c r="V2406" i="24"/>
  <c r="V2410" i="24"/>
  <c r="V2414" i="24"/>
  <c r="V2418" i="24"/>
  <c r="V2422" i="24"/>
  <c r="V2426" i="24"/>
  <c r="V2430" i="24"/>
  <c r="V2434" i="24"/>
  <c r="V2438" i="24"/>
  <c r="V2442" i="24"/>
  <c r="V2446" i="24"/>
  <c r="V2450" i="24"/>
  <c r="V2454" i="24"/>
  <c r="V2458" i="24"/>
  <c r="V2462" i="24"/>
  <c r="V2466" i="24"/>
  <c r="V2470" i="24"/>
  <c r="V2474" i="24"/>
  <c r="V2478" i="24"/>
  <c r="V2482" i="24"/>
  <c r="V2486" i="24"/>
  <c r="V2490" i="24"/>
  <c r="V2494" i="24"/>
  <c r="V2498" i="24"/>
  <c r="V2502" i="24"/>
  <c r="V2506" i="24"/>
  <c r="V2510" i="24"/>
  <c r="V2514" i="24"/>
  <c r="V2518" i="24"/>
  <c r="V2522" i="24"/>
  <c r="V2526" i="24"/>
  <c r="V2530" i="24"/>
  <c r="V2534" i="24"/>
  <c r="V2538" i="24"/>
  <c r="V2542" i="24"/>
  <c r="V2546" i="24"/>
  <c r="V2550" i="24"/>
  <c r="V2554" i="24"/>
  <c r="V2558" i="24"/>
  <c r="V2562" i="24"/>
  <c r="V2566" i="24"/>
  <c r="V2570" i="24"/>
  <c r="V2574" i="24"/>
  <c r="V2578" i="24"/>
  <c r="V2582" i="24"/>
  <c r="V2586" i="24"/>
  <c r="V2590" i="24"/>
  <c r="V2594" i="24"/>
  <c r="V2598" i="24"/>
  <c r="V2602" i="24"/>
  <c r="V2606" i="24"/>
  <c r="V2610" i="24"/>
  <c r="V2614" i="24"/>
  <c r="V2618" i="24"/>
  <c r="V2622" i="24"/>
  <c r="V2626" i="24"/>
  <c r="V2630" i="24"/>
  <c r="V2634" i="24"/>
  <c r="V2638" i="24"/>
  <c r="V2642" i="24"/>
  <c r="V2646" i="24"/>
  <c r="V2650" i="24"/>
  <c r="V2654" i="24"/>
  <c r="V2658" i="24"/>
  <c r="V2662" i="24"/>
  <c r="V2666" i="24"/>
  <c r="V2670" i="24"/>
  <c r="V2674" i="24"/>
  <c r="V2678" i="24"/>
  <c r="V2682" i="24"/>
  <c r="V2686" i="24"/>
  <c r="V2690" i="24"/>
  <c r="V2694" i="24"/>
  <c r="V2698" i="24"/>
  <c r="V2702" i="24"/>
  <c r="V2706" i="24"/>
  <c r="V2710" i="24"/>
  <c r="V2714" i="24"/>
  <c r="V2718" i="24"/>
  <c r="V2722" i="24"/>
  <c r="V2726" i="24"/>
  <c r="V2730" i="24"/>
  <c r="V2734" i="24"/>
  <c r="V2738" i="24"/>
  <c r="V2742" i="24"/>
  <c r="V2746" i="24"/>
  <c r="V2750" i="24"/>
  <c r="V2754" i="24"/>
  <c r="V2758" i="24"/>
  <c r="V2762" i="24"/>
  <c r="V2766" i="24"/>
  <c r="V2954" i="24"/>
  <c r="V2958" i="24"/>
  <c r="V2962" i="24"/>
  <c r="V2966" i="24"/>
  <c r="V2970" i="24"/>
  <c r="V2974" i="24"/>
  <c r="V2978" i="24"/>
  <c r="V2982" i="24"/>
  <c r="V2986" i="24"/>
  <c r="V2990" i="24"/>
  <c r="V2994" i="24"/>
  <c r="V2998" i="24"/>
  <c r="V3002" i="24"/>
  <c r="V3006" i="24"/>
  <c r="V3010" i="24"/>
  <c r="V3014" i="24"/>
  <c r="V3018" i="24"/>
  <c r="V3022" i="24"/>
  <c r="V3026" i="24"/>
  <c r="V3030" i="24"/>
  <c r="V3034" i="24"/>
  <c r="V3142" i="24"/>
  <c r="V3146" i="24"/>
  <c r="V3150" i="24"/>
  <c r="V3166" i="24"/>
  <c r="V3170" i="24"/>
  <c r="V3174" i="24"/>
  <c r="V3296" i="24"/>
  <c r="V3300" i="24"/>
  <c r="V3304" i="24"/>
  <c r="V3308" i="24"/>
  <c r="V3312" i="24"/>
  <c r="V3316" i="24"/>
  <c r="V3320" i="24"/>
  <c r="V3324" i="24"/>
  <c r="V3328" i="24"/>
  <c r="V3332" i="24"/>
  <c r="V3336" i="24"/>
  <c r="V3340" i="24"/>
  <c r="V3344" i="24"/>
  <c r="V3348" i="24"/>
  <c r="V3352" i="24"/>
  <c r="V3356" i="24"/>
  <c r="V3360" i="24"/>
  <c r="V3364" i="24"/>
  <c r="V3368" i="24"/>
  <c r="V3372" i="24"/>
  <c r="V3376" i="24"/>
  <c r="V3380" i="24"/>
  <c r="V3384" i="24"/>
  <c r="V3388" i="24"/>
  <c r="V3392" i="24"/>
  <c r="V3396" i="24"/>
  <c r="V3400" i="24"/>
  <c r="V3404" i="24"/>
  <c r="V3408" i="24"/>
  <c r="V3412" i="24"/>
  <c r="V3416" i="24"/>
  <c r="V3420" i="24"/>
  <c r="V3424" i="24"/>
  <c r="V3428" i="24"/>
  <c r="V3432" i="24"/>
  <c r="V3436" i="24"/>
  <c r="V3440" i="24"/>
  <c r="V3444" i="24"/>
  <c r="V3448" i="24"/>
  <c r="V3452" i="24"/>
  <c r="V3456" i="24"/>
  <c r="V3460" i="24"/>
  <c r="V3464" i="24"/>
  <c r="V3468" i="24"/>
  <c r="V3472" i="24"/>
  <c r="V3476" i="24"/>
  <c r="V3480" i="24"/>
  <c r="V3484" i="24"/>
  <c r="V3488" i="24"/>
  <c r="V3492" i="24"/>
  <c r="V3496" i="24"/>
  <c r="V3500" i="24"/>
  <c r="V3504" i="24"/>
  <c r="V3508" i="24"/>
  <c r="V3512" i="24"/>
  <c r="V3516" i="24"/>
  <c r="V3520" i="24"/>
  <c r="V3524" i="24"/>
  <c r="V3528" i="24"/>
  <c r="V3532" i="24"/>
  <c r="V3536" i="24"/>
  <c r="V3540" i="24"/>
  <c r="V3544" i="24"/>
  <c r="V3548" i="24"/>
  <c r="V3552" i="24"/>
  <c r="V3556" i="24"/>
  <c r="V3560" i="24"/>
  <c r="V3564" i="24"/>
  <c r="V3568" i="24"/>
  <c r="V3572" i="24"/>
  <c r="V3576" i="24"/>
  <c r="V3580" i="24"/>
  <c r="V3584" i="24"/>
  <c r="V3588" i="24"/>
  <c r="V3592" i="24"/>
  <c r="V3596" i="24"/>
  <c r="V3600" i="24"/>
  <c r="V3604" i="24"/>
  <c r="V3608" i="24"/>
  <c r="V3612" i="24"/>
  <c r="V3616" i="24"/>
  <c r="V3620" i="24"/>
  <c r="V3624" i="24"/>
  <c r="V3628" i="24"/>
  <c r="V3632" i="24"/>
  <c r="V3636" i="24"/>
  <c r="V3640" i="24"/>
  <c r="V3644" i="24"/>
  <c r="V3648" i="24"/>
  <c r="V3652" i="24"/>
  <c r="V3656" i="24"/>
  <c r="V3660" i="24"/>
  <c r="V3664" i="24"/>
  <c r="V3668" i="24"/>
  <c r="V3672" i="24"/>
  <c r="V3676" i="24"/>
  <c r="V3680" i="24"/>
  <c r="V3684" i="24"/>
  <c r="V3688" i="24"/>
  <c r="V3692" i="24"/>
  <c r="V3696" i="24"/>
  <c r="V3700" i="24"/>
  <c r="V3704" i="24"/>
  <c r="V3708" i="24"/>
  <c r="V3712" i="24"/>
  <c r="V3716" i="24"/>
  <c r="V3720" i="24"/>
  <c r="V3724" i="24"/>
  <c r="V3728" i="24"/>
  <c r="V3732" i="24"/>
  <c r="V3736" i="24"/>
  <c r="V3740" i="24"/>
  <c r="V3744" i="24"/>
  <c r="V3748" i="24"/>
  <c r="V3752" i="24"/>
  <c r="V3756" i="24"/>
  <c r="V3760" i="24"/>
  <c r="V3764" i="24"/>
  <c r="V3768" i="24"/>
  <c r="V3772" i="24"/>
  <c r="V3776" i="24"/>
  <c r="V3780" i="24"/>
  <c r="V3784" i="24"/>
  <c r="V3788" i="24"/>
  <c r="V3792" i="24"/>
  <c r="V3796" i="24"/>
  <c r="V3798" i="24"/>
  <c r="V3800" i="24"/>
  <c r="V3802" i="24"/>
  <c r="V3804" i="24"/>
  <c r="V3806" i="24"/>
  <c r="V3808" i="24"/>
  <c r="V3810" i="24"/>
  <c r="V3812" i="24"/>
  <c r="V3814" i="24"/>
  <c r="V3816" i="24"/>
  <c r="V3818" i="24"/>
  <c r="V3820" i="24"/>
  <c r="V3822" i="24"/>
  <c r="V3957" i="24"/>
  <c r="V3961" i="24"/>
  <c r="V3965" i="24"/>
  <c r="V3969" i="24"/>
  <c r="V3973" i="24"/>
  <c r="V3981" i="24"/>
  <c r="V3985" i="24"/>
  <c r="V3989" i="24"/>
  <c r="V3993" i="24"/>
  <c r="V3997" i="24"/>
  <c r="V4001" i="24"/>
  <c r="V2004" i="24"/>
  <c r="V2008" i="24"/>
  <c r="V2024" i="24"/>
  <c r="V2028" i="24"/>
  <c r="V2036" i="24"/>
  <c r="V2040" i="24"/>
  <c r="V2044" i="24"/>
  <c r="V2056" i="24"/>
  <c r="V2060" i="24"/>
  <c r="V2064" i="24"/>
  <c r="V2072" i="24"/>
  <c r="V2074" i="24"/>
  <c r="V2076" i="24"/>
  <c r="I4" i="24"/>
  <c r="J4" i="24"/>
  <c r="K4" i="24"/>
  <c r="L4" i="24"/>
  <c r="M4" i="24"/>
  <c r="N4" i="24"/>
  <c r="O4" i="24"/>
  <c r="Q4" i="24"/>
  <c r="R81" i="24" l="1"/>
  <c r="AB81" i="24" s="1"/>
  <c r="AC81" i="24" s="1"/>
  <c r="AD81" i="24" s="1"/>
  <c r="AF81" i="24" s="1"/>
  <c r="AG81" i="24" s="1"/>
  <c r="R59" i="24"/>
  <c r="AB59" i="24" s="1"/>
  <c r="AC59" i="24" s="1"/>
  <c r="AD59" i="24" s="1"/>
  <c r="AF59" i="24" s="1"/>
  <c r="AG59" i="24" s="1"/>
  <c r="R36" i="24"/>
  <c r="AB36" i="24" s="1"/>
  <c r="AC36" i="24" s="1"/>
  <c r="AD36" i="24" s="1"/>
  <c r="AF36" i="24" s="1"/>
  <c r="AG36" i="24" s="1"/>
  <c r="R30" i="24"/>
  <c r="AB30" i="24" s="1"/>
  <c r="AC30" i="24" s="1"/>
  <c r="AD30" i="24" s="1"/>
  <c r="AF30" i="24" s="1"/>
  <c r="AG30" i="24" s="1"/>
  <c r="R31" i="24"/>
  <c r="AB31" i="24" s="1"/>
  <c r="AC31" i="24" s="1"/>
  <c r="AD31" i="24" s="1"/>
  <c r="AF31" i="24" s="1"/>
  <c r="AG31" i="24" s="1"/>
  <c r="R32" i="24"/>
  <c r="AB32" i="24" s="1"/>
  <c r="AC32" i="24" s="1"/>
  <c r="AD32" i="24" s="1"/>
  <c r="AF32" i="24" s="1"/>
  <c r="AG32" i="24" s="1"/>
  <c r="R33" i="24"/>
  <c r="AB33" i="24" s="1"/>
  <c r="AC33" i="24" s="1"/>
  <c r="AD33" i="24" s="1"/>
  <c r="AF33" i="24" s="1"/>
  <c r="AG33" i="24" s="1"/>
  <c r="R34" i="24"/>
  <c r="AB34" i="24" s="1"/>
  <c r="AC34" i="24" s="1"/>
  <c r="AD34" i="24" s="1"/>
  <c r="AF34" i="24" s="1"/>
  <c r="AG34" i="24" s="1"/>
  <c r="R35" i="24"/>
  <c r="AB35" i="24" s="1"/>
  <c r="AC35" i="24" s="1"/>
  <c r="AD35" i="24" s="1"/>
  <c r="AF35" i="24" s="1"/>
  <c r="AG35" i="24" s="1"/>
  <c r="R37" i="24"/>
  <c r="AB37" i="24" s="1"/>
  <c r="AC37" i="24" s="1"/>
  <c r="AD37" i="24" s="1"/>
  <c r="AF37" i="24" s="1"/>
  <c r="AG37" i="24" s="1"/>
  <c r="R38" i="24"/>
  <c r="AB38" i="24" s="1"/>
  <c r="AC38" i="24" s="1"/>
  <c r="AD38" i="24" s="1"/>
  <c r="AF38" i="24" s="1"/>
  <c r="AG38" i="24" s="1"/>
  <c r="R39" i="24"/>
  <c r="AB39" i="24" s="1"/>
  <c r="AC39" i="24" s="1"/>
  <c r="AD39" i="24" s="1"/>
  <c r="AF39" i="24" s="1"/>
  <c r="AG39" i="24" s="1"/>
  <c r="R40" i="24"/>
  <c r="AB40" i="24" s="1"/>
  <c r="AC40" i="24" s="1"/>
  <c r="AD40" i="24" s="1"/>
  <c r="AF40" i="24" s="1"/>
  <c r="AG40" i="24" s="1"/>
  <c r="R41" i="24"/>
  <c r="AB41" i="24" s="1"/>
  <c r="AC41" i="24" s="1"/>
  <c r="AD41" i="24" s="1"/>
  <c r="AF41" i="24" s="1"/>
  <c r="AG41" i="24" s="1"/>
  <c r="R42" i="24"/>
  <c r="AB42" i="24" s="1"/>
  <c r="AC42" i="24" s="1"/>
  <c r="AD42" i="24" s="1"/>
  <c r="AF42" i="24" s="1"/>
  <c r="AG42" i="24" s="1"/>
  <c r="R43" i="24"/>
  <c r="AB43" i="24" s="1"/>
  <c r="AC43" i="24" s="1"/>
  <c r="AD43" i="24" s="1"/>
  <c r="AF43" i="24" s="1"/>
  <c r="AG43" i="24" s="1"/>
  <c r="R44" i="24"/>
  <c r="AB44" i="24" s="1"/>
  <c r="AC44" i="24" s="1"/>
  <c r="AD44" i="24" s="1"/>
  <c r="AF44" i="24" s="1"/>
  <c r="AG44" i="24" s="1"/>
  <c r="R45" i="24"/>
  <c r="AB45" i="24" s="1"/>
  <c r="AC45" i="24" s="1"/>
  <c r="AD45" i="24" s="1"/>
  <c r="AF45" i="24" s="1"/>
  <c r="AG45" i="24" s="1"/>
  <c r="R46" i="24"/>
  <c r="AB46" i="24" s="1"/>
  <c r="AC46" i="24" s="1"/>
  <c r="AD46" i="24" s="1"/>
  <c r="AF46" i="24" s="1"/>
  <c r="AG46" i="24" s="1"/>
  <c r="R47" i="24"/>
  <c r="AB47" i="24" s="1"/>
  <c r="AC47" i="24" s="1"/>
  <c r="AD47" i="24" s="1"/>
  <c r="AF47" i="24" s="1"/>
  <c r="AG47" i="24" s="1"/>
  <c r="R48" i="24"/>
  <c r="AB48" i="24" s="1"/>
  <c r="AC48" i="24" s="1"/>
  <c r="AD48" i="24" s="1"/>
  <c r="AF48" i="24" s="1"/>
  <c r="AG48" i="24" s="1"/>
  <c r="R49" i="24"/>
  <c r="AB49" i="24" s="1"/>
  <c r="AC49" i="24" s="1"/>
  <c r="AD49" i="24" s="1"/>
  <c r="AF49" i="24" s="1"/>
  <c r="AG49" i="24" s="1"/>
  <c r="R50" i="24"/>
  <c r="AB50" i="24" s="1"/>
  <c r="AC50" i="24" s="1"/>
  <c r="AD50" i="24" s="1"/>
  <c r="AF50" i="24" s="1"/>
  <c r="AG50" i="24" s="1"/>
  <c r="R51" i="24"/>
  <c r="AB51" i="24" s="1"/>
  <c r="AC51" i="24" s="1"/>
  <c r="AD51" i="24" s="1"/>
  <c r="AF51" i="24" s="1"/>
  <c r="AG51" i="24" s="1"/>
  <c r="R52" i="24"/>
  <c r="AB52" i="24" s="1"/>
  <c r="AC52" i="24" s="1"/>
  <c r="AD52" i="24" s="1"/>
  <c r="AF52" i="24" s="1"/>
  <c r="AG52" i="24" s="1"/>
  <c r="R53" i="24"/>
  <c r="AB53" i="24" s="1"/>
  <c r="AC53" i="24" s="1"/>
  <c r="AD53" i="24" s="1"/>
  <c r="AF53" i="24" s="1"/>
  <c r="AG53" i="24" s="1"/>
  <c r="R54" i="24"/>
  <c r="AB54" i="24" s="1"/>
  <c r="AC54" i="24" s="1"/>
  <c r="AD54" i="24" s="1"/>
  <c r="AF54" i="24" s="1"/>
  <c r="AG54" i="24" s="1"/>
  <c r="R55" i="24"/>
  <c r="AB55" i="24" s="1"/>
  <c r="AC55" i="24" s="1"/>
  <c r="AD55" i="24" s="1"/>
  <c r="AF55" i="24" s="1"/>
  <c r="AG55" i="24" s="1"/>
  <c r="R56" i="24"/>
  <c r="AB56" i="24" s="1"/>
  <c r="AC56" i="24" s="1"/>
  <c r="AD56" i="24" s="1"/>
  <c r="AF56" i="24" s="1"/>
  <c r="AG56" i="24" s="1"/>
  <c r="R57" i="24"/>
  <c r="AB57" i="24" s="1"/>
  <c r="AC57" i="24" s="1"/>
  <c r="AD57" i="24" s="1"/>
  <c r="AF57" i="24" s="1"/>
  <c r="AG57" i="24" s="1"/>
  <c r="R58" i="24"/>
  <c r="AB58" i="24" s="1"/>
  <c r="AC58" i="24" s="1"/>
  <c r="AD58" i="24" s="1"/>
  <c r="AF58" i="24" s="1"/>
  <c r="AG58" i="24" s="1"/>
  <c r="R60" i="24"/>
  <c r="AB60" i="24" s="1"/>
  <c r="AC60" i="24" s="1"/>
  <c r="AD60" i="24" s="1"/>
  <c r="AF60" i="24" s="1"/>
  <c r="AG60" i="24" s="1"/>
  <c r="R61" i="24"/>
  <c r="AB61" i="24" s="1"/>
  <c r="AC61" i="24" s="1"/>
  <c r="AD61" i="24" s="1"/>
  <c r="AF61" i="24" s="1"/>
  <c r="AG61" i="24" s="1"/>
  <c r="R62" i="24"/>
  <c r="AB62" i="24" s="1"/>
  <c r="AC62" i="24" s="1"/>
  <c r="AD62" i="24" s="1"/>
  <c r="AF62" i="24" s="1"/>
  <c r="AG62" i="24" s="1"/>
  <c r="R63" i="24"/>
  <c r="AB63" i="24" s="1"/>
  <c r="AC63" i="24" s="1"/>
  <c r="AD63" i="24" s="1"/>
  <c r="AF63" i="24" s="1"/>
  <c r="AG63" i="24" s="1"/>
  <c r="R64" i="24"/>
  <c r="AB64" i="24" s="1"/>
  <c r="AC64" i="24" s="1"/>
  <c r="AD64" i="24" s="1"/>
  <c r="AF64" i="24" s="1"/>
  <c r="AG64" i="24" s="1"/>
  <c r="R65" i="24"/>
  <c r="AB65" i="24" s="1"/>
  <c r="AC65" i="24" s="1"/>
  <c r="AD65" i="24" s="1"/>
  <c r="AF65" i="24" s="1"/>
  <c r="AG65" i="24" s="1"/>
  <c r="R66" i="24"/>
  <c r="AB66" i="24" s="1"/>
  <c r="AC66" i="24" s="1"/>
  <c r="AD66" i="24" s="1"/>
  <c r="AF66" i="24" s="1"/>
  <c r="AG66" i="24" s="1"/>
  <c r="R67" i="24"/>
  <c r="AB67" i="24" s="1"/>
  <c r="AC67" i="24" s="1"/>
  <c r="AD67" i="24" s="1"/>
  <c r="AF67" i="24" s="1"/>
  <c r="AG67" i="24" s="1"/>
  <c r="R68" i="24"/>
  <c r="AB68" i="24" s="1"/>
  <c r="AC68" i="24" s="1"/>
  <c r="AD68" i="24" s="1"/>
  <c r="AF68" i="24" s="1"/>
  <c r="AG68" i="24" s="1"/>
  <c r="R69" i="24"/>
  <c r="AB69" i="24" s="1"/>
  <c r="AC69" i="24" s="1"/>
  <c r="AD69" i="24" s="1"/>
  <c r="AF69" i="24" s="1"/>
  <c r="AG69" i="24" s="1"/>
  <c r="R70" i="24"/>
  <c r="AB70" i="24" s="1"/>
  <c r="AC70" i="24" s="1"/>
  <c r="AD70" i="24" s="1"/>
  <c r="AF70" i="24" s="1"/>
  <c r="AG70" i="24" s="1"/>
  <c r="R71" i="24"/>
  <c r="AB71" i="24" s="1"/>
  <c r="AC71" i="24" s="1"/>
  <c r="AD71" i="24" s="1"/>
  <c r="AF71" i="24" s="1"/>
  <c r="AG71" i="24" s="1"/>
  <c r="R72" i="24"/>
  <c r="AB72" i="24" s="1"/>
  <c r="AC72" i="24" s="1"/>
  <c r="AD72" i="24" s="1"/>
  <c r="AF72" i="24" s="1"/>
  <c r="AG72" i="24" s="1"/>
  <c r="R73" i="24"/>
  <c r="AB73" i="24" s="1"/>
  <c r="AC73" i="24" s="1"/>
  <c r="AD73" i="24" s="1"/>
  <c r="AF73" i="24" s="1"/>
  <c r="AG73" i="24" s="1"/>
  <c r="R74" i="24"/>
  <c r="AB74" i="24" s="1"/>
  <c r="AC74" i="24" s="1"/>
  <c r="AD74" i="24" s="1"/>
  <c r="AF74" i="24" s="1"/>
  <c r="AG74" i="24" s="1"/>
  <c r="R75" i="24"/>
  <c r="AB75" i="24" s="1"/>
  <c r="AC75" i="24" s="1"/>
  <c r="AD75" i="24" s="1"/>
  <c r="AF75" i="24" s="1"/>
  <c r="AG75" i="24" s="1"/>
  <c r="R76" i="24"/>
  <c r="AB76" i="24" s="1"/>
  <c r="AC76" i="24" s="1"/>
  <c r="AD76" i="24" s="1"/>
  <c r="AF76" i="24" s="1"/>
  <c r="AG76" i="24" s="1"/>
  <c r="R77" i="24"/>
  <c r="AB77" i="24" s="1"/>
  <c r="AC77" i="24" s="1"/>
  <c r="AD77" i="24" s="1"/>
  <c r="AF77" i="24" s="1"/>
  <c r="AG77" i="24" s="1"/>
  <c r="R78" i="24"/>
  <c r="AB78" i="24" s="1"/>
  <c r="AC78" i="24" s="1"/>
  <c r="AD78" i="24" s="1"/>
  <c r="AF78" i="24" s="1"/>
  <c r="AG78" i="24" s="1"/>
  <c r="R79" i="24"/>
  <c r="AB79" i="24" s="1"/>
  <c r="AC79" i="24" s="1"/>
  <c r="AD79" i="24" s="1"/>
  <c r="AF79" i="24" s="1"/>
  <c r="AG79" i="24" s="1"/>
  <c r="R80" i="24"/>
  <c r="AB80" i="24" s="1"/>
  <c r="AC80" i="24" s="1"/>
  <c r="AD80" i="24" s="1"/>
  <c r="AF80" i="24" s="1"/>
  <c r="AG80" i="24" s="1"/>
  <c r="R82" i="24"/>
  <c r="AB82" i="24" s="1"/>
  <c r="AC82" i="24" s="1"/>
  <c r="AD82" i="24" s="1"/>
  <c r="AF82" i="24" s="1"/>
  <c r="AG82" i="24" s="1"/>
  <c r="H4" i="24"/>
  <c r="Z63" i="24"/>
  <c r="Z61" i="24"/>
  <c r="Z49" i="24"/>
  <c r="AH61" i="24" l="1"/>
  <c r="AK61" i="24" s="1"/>
  <c r="AI61" i="24"/>
  <c r="AL61" i="24" s="1"/>
  <c r="AJ61" i="24"/>
  <c r="AM61" i="24" s="1"/>
  <c r="AH63" i="24"/>
  <c r="AK63" i="24" s="1"/>
  <c r="AJ63" i="24"/>
  <c r="AM63" i="24" s="1"/>
  <c r="AI63" i="24"/>
  <c r="AL63" i="24" s="1"/>
  <c r="AH49" i="24"/>
  <c r="AK49" i="24" s="1"/>
  <c r="AI49" i="24"/>
  <c r="AL49" i="24" s="1"/>
  <c r="AJ49" i="24"/>
  <c r="AM49" i="24" s="1"/>
  <c r="W31" i="24"/>
  <c r="U31" i="24" s="1"/>
  <c r="W33" i="24"/>
  <c r="U33" i="24" s="1"/>
  <c r="W35" i="24"/>
  <c r="U35" i="24" s="1"/>
  <c r="Z36" i="24"/>
  <c r="W37" i="24"/>
  <c r="U37" i="24" s="1"/>
  <c r="V37" i="24" s="1"/>
  <c r="Z38" i="24"/>
  <c r="W39" i="24"/>
  <c r="U39" i="24" s="1"/>
  <c r="V39" i="24" s="1"/>
  <c r="W41" i="24"/>
  <c r="U41" i="24" s="1"/>
  <c r="V41" i="24" s="1"/>
  <c r="W43" i="24"/>
  <c r="U43" i="24" s="1"/>
  <c r="V43" i="24" s="1"/>
  <c r="W45" i="24"/>
  <c r="U45" i="24" s="1"/>
  <c r="V45" i="24" s="1"/>
  <c r="X47" i="24"/>
  <c r="X49" i="24"/>
  <c r="W51" i="24"/>
  <c r="U51" i="24" s="1"/>
  <c r="V51" i="24" s="1"/>
  <c r="Z54" i="24"/>
  <c r="X55" i="24"/>
  <c r="Z56" i="24"/>
  <c r="Z58" i="24"/>
  <c r="Z60" i="24"/>
  <c r="Z62" i="24"/>
  <c r="Z64" i="24"/>
  <c r="W65" i="24"/>
  <c r="U65" i="24" s="1"/>
  <c r="V65" i="24" s="1"/>
  <c r="Z66" i="24"/>
  <c r="W67" i="24"/>
  <c r="U67" i="24" s="1"/>
  <c r="V67" i="24" s="1"/>
  <c r="Z68" i="24"/>
  <c r="X69" i="24"/>
  <c r="W71" i="24"/>
  <c r="U71" i="24" s="1"/>
  <c r="V71" i="24" s="1"/>
  <c r="W73" i="24"/>
  <c r="U73" i="24" s="1"/>
  <c r="V73" i="24" s="1"/>
  <c r="W75" i="24"/>
  <c r="U75" i="24" s="1"/>
  <c r="V75" i="24" s="1"/>
  <c r="Z76" i="24"/>
  <c r="W77" i="24"/>
  <c r="U77" i="24" s="1"/>
  <c r="Z78" i="24"/>
  <c r="X79" i="24"/>
  <c r="Z80" i="24"/>
  <c r="Z34" i="24"/>
  <c r="Z40" i="24"/>
  <c r="Z42" i="24"/>
  <c r="Z44" i="24"/>
  <c r="Z46" i="24"/>
  <c r="Z48" i="24"/>
  <c r="Z50" i="24"/>
  <c r="W53" i="24"/>
  <c r="U53" i="24" s="1"/>
  <c r="V53" i="24" s="1"/>
  <c r="X53" i="24"/>
  <c r="W57" i="24"/>
  <c r="U57" i="24" s="1"/>
  <c r="V57" i="24" s="1"/>
  <c r="X57" i="24"/>
  <c r="W59" i="24"/>
  <c r="U59" i="24" s="1"/>
  <c r="V59" i="24" s="1"/>
  <c r="X59" i="24"/>
  <c r="X61" i="24"/>
  <c r="W61" i="24"/>
  <c r="U61" i="24" s="1"/>
  <c r="V61" i="24" s="1"/>
  <c r="X63" i="24"/>
  <c r="W63" i="24"/>
  <c r="U63" i="24" s="1"/>
  <c r="V63" i="24" s="1"/>
  <c r="Z70" i="24"/>
  <c r="Z72" i="24"/>
  <c r="Z74" i="24"/>
  <c r="W81" i="24"/>
  <c r="U81" i="24" s="1"/>
  <c r="V81" i="24" s="1"/>
  <c r="X81" i="24"/>
  <c r="Z30" i="24"/>
  <c r="W32" i="24"/>
  <c r="U32" i="24" s="1"/>
  <c r="V32" i="24" s="1"/>
  <c r="X33" i="24"/>
  <c r="X34" i="24"/>
  <c r="X40" i="24"/>
  <c r="X42" i="24"/>
  <c r="X44" i="24"/>
  <c r="W47" i="24"/>
  <c r="U47" i="24" s="1"/>
  <c r="X48" i="24"/>
  <c r="X51" i="24"/>
  <c r="Z52" i="24"/>
  <c r="W55" i="24"/>
  <c r="U55" i="24" s="1"/>
  <c r="V55" i="24" s="1"/>
  <c r="X66" i="24"/>
  <c r="X68" i="24"/>
  <c r="W70" i="24"/>
  <c r="U70" i="24" s="1"/>
  <c r="V70" i="24" s="1"/>
  <c r="X71" i="24"/>
  <c r="X72" i="24"/>
  <c r="X73" i="24"/>
  <c r="X74" i="24"/>
  <c r="X75" i="24"/>
  <c r="X76" i="24"/>
  <c r="X78" i="24"/>
  <c r="X30" i="24"/>
  <c r="Z31" i="24"/>
  <c r="X32" i="24"/>
  <c r="Z33" i="24"/>
  <c r="W34" i="24"/>
  <c r="U34" i="24" s="1"/>
  <c r="Z35" i="24"/>
  <c r="W36" i="24"/>
  <c r="U36" i="24" s="1"/>
  <c r="Z37" i="24"/>
  <c r="X38" i="24"/>
  <c r="Z39" i="24"/>
  <c r="W40" i="24"/>
  <c r="U40" i="24" s="1"/>
  <c r="Z41" i="24"/>
  <c r="W42" i="24"/>
  <c r="U42" i="24" s="1"/>
  <c r="V42" i="24" s="1"/>
  <c r="Z43" i="24"/>
  <c r="W44" i="24"/>
  <c r="U44" i="24" s="1"/>
  <c r="Z45" i="24"/>
  <c r="W46" i="24"/>
  <c r="U46" i="24" s="1"/>
  <c r="V46" i="24" s="1"/>
  <c r="W48" i="24"/>
  <c r="U48" i="24" s="1"/>
  <c r="W50" i="24"/>
  <c r="U50" i="24" s="1"/>
  <c r="Z51" i="24"/>
  <c r="X52" i="24"/>
  <c r="W52" i="24"/>
  <c r="U52" i="24" s="1"/>
  <c r="Z53" i="24"/>
  <c r="X54" i="24"/>
  <c r="Z55" i="24"/>
  <c r="X56" i="24"/>
  <c r="Z57" i="24"/>
  <c r="W58" i="24"/>
  <c r="U58" i="24" s="1"/>
  <c r="X58" i="24"/>
  <c r="Z59" i="24"/>
  <c r="W60" i="24"/>
  <c r="U60" i="24" s="1"/>
  <c r="V60" i="24" s="1"/>
  <c r="X60" i="24"/>
  <c r="X62" i="24"/>
  <c r="W62" i="24"/>
  <c r="U62" i="24" s="1"/>
  <c r="X64" i="24"/>
  <c r="W64" i="24"/>
  <c r="U64" i="24" s="1"/>
  <c r="V64" i="24" s="1"/>
  <c r="Z65" i="24"/>
  <c r="W66" i="24"/>
  <c r="U66" i="24" s="1"/>
  <c r="Z67" i="24"/>
  <c r="W68" i="24"/>
  <c r="U68" i="24" s="1"/>
  <c r="V68" i="24" s="1"/>
  <c r="Z69" i="24"/>
  <c r="X70" i="24"/>
  <c r="Z71" i="24"/>
  <c r="W72" i="24"/>
  <c r="U72" i="24" s="1"/>
  <c r="Z73" i="24"/>
  <c r="W74" i="24"/>
  <c r="U74" i="24" s="1"/>
  <c r="V74" i="24" s="1"/>
  <c r="Z75" i="24"/>
  <c r="W76" i="24"/>
  <c r="U76" i="24" s="1"/>
  <c r="Z77" i="24"/>
  <c r="W78" i="24"/>
  <c r="U78" i="24" s="1"/>
  <c r="Z79" i="24"/>
  <c r="W80" i="24"/>
  <c r="U80" i="24" s="1"/>
  <c r="X80" i="24"/>
  <c r="Z81" i="24"/>
  <c r="X82" i="24"/>
  <c r="W82" i="24"/>
  <c r="U82" i="24" s="1"/>
  <c r="V82" i="24" s="1"/>
  <c r="W30" i="24"/>
  <c r="U30" i="24" s="1"/>
  <c r="V30" i="24" s="1"/>
  <c r="X31" i="24"/>
  <c r="Z32" i="24"/>
  <c r="X35" i="24"/>
  <c r="X36" i="24"/>
  <c r="X37" i="24"/>
  <c r="W38" i="24"/>
  <c r="U38" i="24" s="1"/>
  <c r="V38" i="24" s="1"/>
  <c r="X39" i="24"/>
  <c r="X41" i="24"/>
  <c r="X43" i="24"/>
  <c r="X45" i="24"/>
  <c r="X46" i="24"/>
  <c r="Z47" i="24"/>
  <c r="W49" i="24"/>
  <c r="U49" i="24" s="1"/>
  <c r="X50" i="24"/>
  <c r="W54" i="24"/>
  <c r="U54" i="24" s="1"/>
  <c r="V54" i="24" s="1"/>
  <c r="W56" i="24"/>
  <c r="U56" i="24" s="1"/>
  <c r="X65" i="24"/>
  <c r="X67" i="24"/>
  <c r="W69" i="24"/>
  <c r="U69" i="24" s="1"/>
  <c r="V69" i="24" s="1"/>
  <c r="X77" i="24"/>
  <c r="W79" i="24"/>
  <c r="U79" i="24" s="1"/>
  <c r="Z82" i="24"/>
  <c r="AH81" i="24" l="1"/>
  <c r="AK81" i="24" s="1"/>
  <c r="AJ81" i="24"/>
  <c r="AM81" i="24" s="1"/>
  <c r="AI81" i="24"/>
  <c r="AL81" i="24" s="1"/>
  <c r="AH59" i="24"/>
  <c r="AK59" i="24" s="1"/>
  <c r="AJ59" i="24"/>
  <c r="AM59" i="24" s="1"/>
  <c r="AI59" i="24"/>
  <c r="AL59" i="24" s="1"/>
  <c r="AH43" i="24"/>
  <c r="AK43" i="24" s="1"/>
  <c r="AJ43" i="24"/>
  <c r="AM43" i="24" s="1"/>
  <c r="AI43" i="24"/>
  <c r="AL43" i="24" s="1"/>
  <c r="AH39" i="24"/>
  <c r="AK39" i="24" s="1"/>
  <c r="AI39" i="24"/>
  <c r="AL39" i="24" s="1"/>
  <c r="AJ39" i="24"/>
  <c r="AM39" i="24" s="1"/>
  <c r="AH35" i="24"/>
  <c r="AK35" i="24" s="1"/>
  <c r="AI35" i="24"/>
  <c r="AL35" i="24" s="1"/>
  <c r="AJ35" i="24"/>
  <c r="AM35" i="24" s="1"/>
  <c r="AH31" i="24"/>
  <c r="AK31" i="24" s="1"/>
  <c r="AJ31" i="24"/>
  <c r="AM31" i="24" s="1"/>
  <c r="AI31" i="24"/>
  <c r="AL31" i="24" s="1"/>
  <c r="AH70" i="24"/>
  <c r="AK70" i="24" s="1"/>
  <c r="AI70" i="24"/>
  <c r="AL70" i="24" s="1"/>
  <c r="AJ70" i="24"/>
  <c r="AM70" i="24" s="1"/>
  <c r="AH48" i="24"/>
  <c r="AK48" i="24" s="1"/>
  <c r="AI48" i="24"/>
  <c r="AL48" i="24" s="1"/>
  <c r="AJ48" i="24"/>
  <c r="AM48" i="24" s="1"/>
  <c r="AH40" i="24"/>
  <c r="AK40" i="24" s="1"/>
  <c r="AJ40" i="24"/>
  <c r="AM40" i="24" s="1"/>
  <c r="AI40" i="24"/>
  <c r="AL40" i="24" s="1"/>
  <c r="AH78" i="24"/>
  <c r="AK78" i="24" s="1"/>
  <c r="AJ78" i="24"/>
  <c r="AM78" i="24" s="1"/>
  <c r="AI78" i="24"/>
  <c r="AL78" i="24" s="1"/>
  <c r="AH62" i="24"/>
  <c r="AK62" i="24" s="1"/>
  <c r="AJ62" i="24"/>
  <c r="AM62" i="24" s="1"/>
  <c r="AI62" i="24"/>
  <c r="AL62" i="24" s="1"/>
  <c r="AH47" i="24"/>
  <c r="AK47" i="24" s="1"/>
  <c r="AI47" i="24"/>
  <c r="AL47" i="24" s="1"/>
  <c r="AJ47" i="24"/>
  <c r="AM47" i="24" s="1"/>
  <c r="AH77" i="24"/>
  <c r="AK77" i="24" s="1"/>
  <c r="AJ77" i="24"/>
  <c r="AM77" i="24" s="1"/>
  <c r="AI77" i="24"/>
  <c r="AL77" i="24" s="1"/>
  <c r="AH73" i="24"/>
  <c r="AK73" i="24" s="1"/>
  <c r="AJ73" i="24"/>
  <c r="AM73" i="24" s="1"/>
  <c r="AI73" i="24"/>
  <c r="AL73" i="24" s="1"/>
  <c r="AH69" i="24"/>
  <c r="AK69" i="24" s="1"/>
  <c r="AJ69" i="24"/>
  <c r="AM69" i="24" s="1"/>
  <c r="AI69" i="24"/>
  <c r="AL69" i="24" s="1"/>
  <c r="AH65" i="24"/>
  <c r="AK65" i="24" s="1"/>
  <c r="AI65" i="24"/>
  <c r="AL65" i="24" s="1"/>
  <c r="AJ65" i="24"/>
  <c r="AM65" i="24" s="1"/>
  <c r="AH55" i="24"/>
  <c r="AK55" i="24" s="1"/>
  <c r="AJ55" i="24"/>
  <c r="AM55" i="24" s="1"/>
  <c r="AI55" i="24"/>
  <c r="AL55" i="24" s="1"/>
  <c r="AH52" i="24"/>
  <c r="AK52" i="24" s="1"/>
  <c r="AI52" i="24"/>
  <c r="AL52" i="24" s="1"/>
  <c r="AJ52" i="24"/>
  <c r="AM52" i="24" s="1"/>
  <c r="AH46" i="24"/>
  <c r="AK46" i="24" s="1"/>
  <c r="AJ46" i="24"/>
  <c r="AM46" i="24" s="1"/>
  <c r="AI46" i="24"/>
  <c r="AL46" i="24" s="1"/>
  <c r="AH34" i="24"/>
  <c r="AK34" i="24" s="1"/>
  <c r="AJ34" i="24"/>
  <c r="AM34" i="24" s="1"/>
  <c r="AI34" i="24"/>
  <c r="AL34" i="24" s="1"/>
  <c r="AH66" i="24"/>
  <c r="AK66" i="24" s="1"/>
  <c r="AJ66" i="24"/>
  <c r="AM66" i="24" s="1"/>
  <c r="AI66" i="24"/>
  <c r="AL66" i="24" s="1"/>
  <c r="AH60" i="24"/>
  <c r="AK60" i="24" s="1"/>
  <c r="AJ60" i="24"/>
  <c r="AM60" i="24" s="1"/>
  <c r="AI60" i="24"/>
  <c r="AL60" i="24" s="1"/>
  <c r="AH54" i="24"/>
  <c r="AK54" i="24" s="1"/>
  <c r="AI54" i="24"/>
  <c r="AL54" i="24" s="1"/>
  <c r="AJ54" i="24"/>
  <c r="AM54" i="24" s="1"/>
  <c r="AH38" i="24"/>
  <c r="AK38" i="24" s="1"/>
  <c r="AI38" i="24"/>
  <c r="AL38" i="24" s="1"/>
  <c r="AJ38" i="24"/>
  <c r="AM38" i="24" s="1"/>
  <c r="AH51" i="24"/>
  <c r="AK51" i="24" s="1"/>
  <c r="AJ51" i="24"/>
  <c r="AM51" i="24" s="1"/>
  <c r="AI51" i="24"/>
  <c r="AL51" i="24" s="1"/>
  <c r="AH45" i="24"/>
  <c r="AK45" i="24" s="1"/>
  <c r="AJ45" i="24"/>
  <c r="AM45" i="24" s="1"/>
  <c r="AI45" i="24"/>
  <c r="AL45" i="24" s="1"/>
  <c r="AH41" i="24"/>
  <c r="AK41" i="24" s="1"/>
  <c r="AI41" i="24"/>
  <c r="AL41" i="24" s="1"/>
  <c r="AJ41" i="24"/>
  <c r="AM41" i="24" s="1"/>
  <c r="AH37" i="24"/>
  <c r="AK37" i="24" s="1"/>
  <c r="AJ37" i="24"/>
  <c r="AM37" i="24" s="1"/>
  <c r="AI37" i="24"/>
  <c r="AL37" i="24" s="1"/>
  <c r="AH33" i="24"/>
  <c r="AK33" i="24" s="1"/>
  <c r="AI33" i="24"/>
  <c r="AL33" i="24" s="1"/>
  <c r="AJ33" i="24"/>
  <c r="AM33" i="24" s="1"/>
  <c r="AH74" i="24"/>
  <c r="AK74" i="24" s="1"/>
  <c r="AJ74" i="24"/>
  <c r="AM74" i="24" s="1"/>
  <c r="AI74" i="24"/>
  <c r="AL74" i="24" s="1"/>
  <c r="AH44" i="24"/>
  <c r="AK44" i="24" s="1"/>
  <c r="AJ44" i="24"/>
  <c r="AM44" i="24" s="1"/>
  <c r="AI44" i="24"/>
  <c r="AL44" i="24" s="1"/>
  <c r="AH80" i="24"/>
  <c r="AK80" i="24" s="1"/>
  <c r="AI80" i="24"/>
  <c r="AL80" i="24" s="1"/>
  <c r="AJ80" i="24"/>
  <c r="AM80" i="24" s="1"/>
  <c r="AH76" i="24"/>
  <c r="AK76" i="24" s="1"/>
  <c r="AJ76" i="24"/>
  <c r="AM76" i="24" s="1"/>
  <c r="AI76" i="24"/>
  <c r="AL76" i="24" s="1"/>
  <c r="AH58" i="24"/>
  <c r="AK58" i="24" s="1"/>
  <c r="AI58" i="24"/>
  <c r="AL58" i="24" s="1"/>
  <c r="AJ58" i="24"/>
  <c r="AM58" i="24" s="1"/>
  <c r="AH82" i="24"/>
  <c r="AK82" i="24" s="1"/>
  <c r="AJ82" i="24"/>
  <c r="AM82" i="24" s="1"/>
  <c r="AI82" i="24"/>
  <c r="AL82" i="24" s="1"/>
  <c r="AH32" i="24"/>
  <c r="AK32" i="24" s="1"/>
  <c r="AJ32" i="24"/>
  <c r="AM32" i="24" s="1"/>
  <c r="AI32" i="24"/>
  <c r="AL32" i="24" s="1"/>
  <c r="AH79" i="24"/>
  <c r="AK79" i="24" s="1"/>
  <c r="AJ79" i="24"/>
  <c r="AM79" i="24" s="1"/>
  <c r="AI79" i="24"/>
  <c r="AL79" i="24" s="1"/>
  <c r="AH75" i="24"/>
  <c r="AK75" i="24" s="1"/>
  <c r="AJ75" i="24"/>
  <c r="AM75" i="24" s="1"/>
  <c r="AI75" i="24"/>
  <c r="AL75" i="24" s="1"/>
  <c r="AH71" i="24"/>
  <c r="AK71" i="24" s="1"/>
  <c r="AJ71" i="24"/>
  <c r="AM71" i="24" s="1"/>
  <c r="AI71" i="24"/>
  <c r="AL71" i="24" s="1"/>
  <c r="AH67" i="24"/>
  <c r="AK67" i="24" s="1"/>
  <c r="AI67" i="24"/>
  <c r="AL67" i="24" s="1"/>
  <c r="AJ67" i="24"/>
  <c r="AM67" i="24" s="1"/>
  <c r="AH57" i="24"/>
  <c r="AK57" i="24" s="1"/>
  <c r="AI57" i="24"/>
  <c r="AL57" i="24" s="1"/>
  <c r="AJ57" i="24"/>
  <c r="AM57" i="24" s="1"/>
  <c r="AH53" i="24"/>
  <c r="AK53" i="24" s="1"/>
  <c r="AJ53" i="24"/>
  <c r="AM53" i="24" s="1"/>
  <c r="AI53" i="24"/>
  <c r="AL53" i="24" s="1"/>
  <c r="AH30" i="24"/>
  <c r="AK30" i="24" s="1"/>
  <c r="AI30" i="24"/>
  <c r="AL30" i="24" s="1"/>
  <c r="AJ30" i="24"/>
  <c r="AM30" i="24" s="1"/>
  <c r="AH72" i="24"/>
  <c r="AK72" i="24" s="1"/>
  <c r="AJ72" i="24"/>
  <c r="AM72" i="24" s="1"/>
  <c r="AI72" i="24"/>
  <c r="AL72" i="24" s="1"/>
  <c r="AH50" i="24"/>
  <c r="AK50" i="24" s="1"/>
  <c r="AJ50" i="24"/>
  <c r="AM50" i="24" s="1"/>
  <c r="AI50" i="24"/>
  <c r="AL50" i="24" s="1"/>
  <c r="AH42" i="24"/>
  <c r="AK42" i="24" s="1"/>
  <c r="AI42" i="24"/>
  <c r="AL42" i="24" s="1"/>
  <c r="AJ42" i="24"/>
  <c r="AM42" i="24" s="1"/>
  <c r="AH68" i="24"/>
  <c r="AK68" i="24" s="1"/>
  <c r="AJ68" i="24"/>
  <c r="AM68" i="24" s="1"/>
  <c r="AI68" i="24"/>
  <c r="AL68" i="24" s="1"/>
  <c r="AH64" i="24"/>
  <c r="AK64" i="24" s="1"/>
  <c r="AJ64" i="24"/>
  <c r="AM64" i="24" s="1"/>
  <c r="AI64" i="24"/>
  <c r="AL64" i="24" s="1"/>
  <c r="AH56" i="24"/>
  <c r="AK56" i="24" s="1"/>
  <c r="AI56" i="24"/>
  <c r="AL56" i="24" s="1"/>
  <c r="AJ56" i="24"/>
  <c r="AM56" i="24" s="1"/>
  <c r="AH36" i="24"/>
  <c r="AK36" i="24" s="1"/>
  <c r="AI36" i="24"/>
  <c r="AL36" i="24" s="1"/>
  <c r="AJ36" i="24"/>
  <c r="AM36" i="24" s="1"/>
  <c r="V31" i="24"/>
  <c r="V35" i="24"/>
  <c r="V56" i="24"/>
  <c r="V62" i="24"/>
  <c r="V33" i="24"/>
  <c r="V40" i="24"/>
  <c r="V78" i="24"/>
  <c r="V36" i="24"/>
  <c r="V50" i="24"/>
  <c r="V80" i="24"/>
  <c r="V76" i="24"/>
  <c r="V72" i="24"/>
  <c r="V66" i="24"/>
  <c r="V58" i="24"/>
  <c r="V52" i="24"/>
  <c r="V47" i="24"/>
  <c r="V48" i="24"/>
  <c r="V44" i="24"/>
  <c r="V79" i="24"/>
  <c r="V77" i="24"/>
  <c r="V34" i="24"/>
  <c r="V49" i="24"/>
  <c r="E15" i="39" l="1"/>
  <c r="C21" i="40" l="1"/>
  <c r="B3" i="40"/>
  <c r="E14" i="39" l="1"/>
  <c r="C10" i="40"/>
  <c r="F14" i="39"/>
  <c r="G14" i="39" l="1"/>
  <c r="H107" i="38"/>
  <c r="G99" i="38"/>
  <c r="E96" i="38"/>
  <c r="D14" i="39" l="1"/>
  <c r="L107" i="38"/>
  <c r="Q107" i="38"/>
  <c r="P4" i="24"/>
  <c r="H30" i="38"/>
  <c r="H41" i="38"/>
  <c r="H42" i="38"/>
  <c r="H43" i="38"/>
  <c r="H44" i="38"/>
  <c r="H51" i="38"/>
  <c r="H52" i="38"/>
  <c r="H54" i="38"/>
  <c r="H55" i="38"/>
  <c r="H56" i="38"/>
  <c r="H58" i="38"/>
  <c r="E94" i="38"/>
  <c r="E95" i="38"/>
  <c r="H29" i="38"/>
  <c r="H31" i="38"/>
  <c r="H53" i="38"/>
  <c r="H57" i="38"/>
  <c r="H48" i="38" l="1"/>
  <c r="G86" i="38" s="1"/>
  <c r="B15" i="3"/>
  <c r="A11" i="3"/>
  <c r="Y3" i="24"/>
  <c r="J3" i="36"/>
  <c r="I3" i="36"/>
  <c r="G3" i="36"/>
  <c r="F3" i="36"/>
  <c r="H3" i="36"/>
  <c r="D3" i="36"/>
  <c r="V3" i="24"/>
  <c r="K3" i="36"/>
  <c r="E3" i="36"/>
  <c r="J4" i="36"/>
  <c r="G4" i="36"/>
  <c r="K5" i="36"/>
  <c r="Z29" i="24"/>
  <c r="Z28" i="24"/>
  <c r="Z27" i="24"/>
  <c r="Z26" i="24"/>
  <c r="Z25" i="24"/>
  <c r="Z24" i="24"/>
  <c r="Z23" i="24"/>
  <c r="Z22" i="24"/>
  <c r="Z21" i="24"/>
  <c r="Z20" i="24"/>
  <c r="Z19" i="24"/>
  <c r="Z18" i="24"/>
  <c r="Z17" i="24"/>
  <c r="Z16" i="24"/>
  <c r="Z15" i="24"/>
  <c r="Z14" i="24"/>
  <c r="Z13" i="24"/>
  <c r="Z12" i="24"/>
  <c r="Z11" i="24"/>
  <c r="Z10" i="24"/>
  <c r="Z9" i="24"/>
  <c r="Z8" i="24"/>
  <c r="Z7" i="24"/>
  <c r="Z6" i="24"/>
  <c r="C5004" i="36"/>
  <c r="C5003" i="36"/>
  <c r="C5002" i="36"/>
  <c r="C5001" i="36"/>
  <c r="C5000" i="36"/>
  <c r="C4999" i="36"/>
  <c r="C4998" i="36"/>
  <c r="C4997" i="36"/>
  <c r="C4996" i="36"/>
  <c r="C4995" i="36"/>
  <c r="C4994" i="36"/>
  <c r="C4993" i="36"/>
  <c r="C4992" i="36"/>
  <c r="C4991" i="36"/>
  <c r="C4990" i="36"/>
  <c r="C4989" i="36"/>
  <c r="C4988" i="36"/>
  <c r="C4987" i="36"/>
  <c r="C4986" i="36"/>
  <c r="C4985" i="36"/>
  <c r="C4984" i="36"/>
  <c r="C4983" i="36"/>
  <c r="C4982" i="36"/>
  <c r="C4981" i="36"/>
  <c r="C4980" i="36"/>
  <c r="C4979" i="36"/>
  <c r="C4978" i="36"/>
  <c r="C4977" i="36"/>
  <c r="C4976" i="36"/>
  <c r="C4975" i="36"/>
  <c r="C4974" i="36"/>
  <c r="C4973" i="36"/>
  <c r="C4972" i="36"/>
  <c r="C4971" i="36"/>
  <c r="C4970" i="36"/>
  <c r="C4969" i="36"/>
  <c r="C4968" i="36"/>
  <c r="C4967" i="36"/>
  <c r="C4966" i="36"/>
  <c r="C4965" i="36"/>
  <c r="C4964" i="36"/>
  <c r="C4963" i="36"/>
  <c r="C4962" i="36"/>
  <c r="C4961" i="36"/>
  <c r="C4960" i="36"/>
  <c r="C4959" i="36"/>
  <c r="C4958" i="36"/>
  <c r="C4957" i="36"/>
  <c r="C4956" i="36"/>
  <c r="C4955" i="36"/>
  <c r="C4954" i="36"/>
  <c r="C4953" i="36"/>
  <c r="C4952" i="36"/>
  <c r="C4951" i="36"/>
  <c r="C4950" i="36"/>
  <c r="C4949" i="36"/>
  <c r="C4948" i="36"/>
  <c r="C4947" i="36"/>
  <c r="C4946" i="36"/>
  <c r="C4945" i="36"/>
  <c r="C4944" i="36"/>
  <c r="C4943" i="36"/>
  <c r="C4942" i="36"/>
  <c r="C4941" i="36"/>
  <c r="C4940" i="36"/>
  <c r="C4939" i="36"/>
  <c r="C4938" i="36"/>
  <c r="C4937" i="36"/>
  <c r="C4936" i="36"/>
  <c r="C4935" i="36"/>
  <c r="C4934" i="36"/>
  <c r="C4933" i="36"/>
  <c r="C4932" i="36"/>
  <c r="C4931" i="36"/>
  <c r="C4930" i="36"/>
  <c r="C4929" i="36"/>
  <c r="C4928" i="36"/>
  <c r="C4927" i="36"/>
  <c r="C4926" i="36"/>
  <c r="C4925" i="36"/>
  <c r="C4924" i="36"/>
  <c r="C4923" i="36"/>
  <c r="C4922" i="36"/>
  <c r="C4921" i="36"/>
  <c r="C4920" i="36"/>
  <c r="C4919" i="36"/>
  <c r="C4918" i="36"/>
  <c r="C4917" i="36"/>
  <c r="C4916" i="36"/>
  <c r="C4915" i="36"/>
  <c r="C4914" i="36"/>
  <c r="C4913" i="36"/>
  <c r="C4912" i="36"/>
  <c r="C4911" i="36"/>
  <c r="C4910" i="36"/>
  <c r="C4909" i="36"/>
  <c r="C4908" i="36"/>
  <c r="C4907" i="36"/>
  <c r="C4906" i="36"/>
  <c r="C4905" i="36"/>
  <c r="C4904" i="36"/>
  <c r="C4903" i="36"/>
  <c r="C4902" i="36"/>
  <c r="C4901" i="36"/>
  <c r="C4900" i="36"/>
  <c r="C4899" i="36"/>
  <c r="C4898" i="36"/>
  <c r="C4897" i="36"/>
  <c r="C4896" i="36"/>
  <c r="C4895" i="36"/>
  <c r="C4894" i="36"/>
  <c r="C4893" i="36"/>
  <c r="C4892" i="36"/>
  <c r="C4891" i="36"/>
  <c r="C4890" i="36"/>
  <c r="C4889" i="36"/>
  <c r="C4888" i="36"/>
  <c r="C4887" i="36"/>
  <c r="C4886" i="36"/>
  <c r="C4885" i="36"/>
  <c r="C4884" i="36"/>
  <c r="C4883" i="36"/>
  <c r="C4882" i="36"/>
  <c r="C4881" i="36"/>
  <c r="C4880" i="36"/>
  <c r="C4879" i="36"/>
  <c r="C4878" i="36"/>
  <c r="C4877" i="36"/>
  <c r="C4876" i="36"/>
  <c r="C4875" i="36"/>
  <c r="C4874" i="36"/>
  <c r="C4873" i="36"/>
  <c r="C4872" i="36"/>
  <c r="C4871" i="36"/>
  <c r="C4870" i="36"/>
  <c r="C4869" i="36"/>
  <c r="C4868" i="36"/>
  <c r="C4867" i="36"/>
  <c r="C4866" i="36"/>
  <c r="C4865" i="36"/>
  <c r="C4864" i="36"/>
  <c r="C4863" i="36"/>
  <c r="C4862" i="36"/>
  <c r="C4861" i="36"/>
  <c r="C4860" i="36"/>
  <c r="C4859" i="36"/>
  <c r="C4858" i="36"/>
  <c r="C4857" i="36"/>
  <c r="C4856" i="36"/>
  <c r="C4855" i="36"/>
  <c r="C4854" i="36"/>
  <c r="C4853" i="36"/>
  <c r="C4852" i="36"/>
  <c r="C4851" i="36"/>
  <c r="C4850" i="36"/>
  <c r="C4849" i="36"/>
  <c r="C4848" i="36"/>
  <c r="C4847" i="36"/>
  <c r="C4846" i="36"/>
  <c r="C4845" i="36"/>
  <c r="C4844" i="36"/>
  <c r="C4843" i="36"/>
  <c r="C4842" i="36"/>
  <c r="C4841" i="36"/>
  <c r="C4840" i="36"/>
  <c r="C4839" i="36"/>
  <c r="C4838" i="36"/>
  <c r="C4837" i="36"/>
  <c r="C4836" i="36"/>
  <c r="C4835" i="36"/>
  <c r="C4834" i="36"/>
  <c r="C4833" i="36"/>
  <c r="C4832" i="36"/>
  <c r="C4831" i="36"/>
  <c r="C4830" i="36"/>
  <c r="C4829" i="36"/>
  <c r="C4828" i="36"/>
  <c r="C4827" i="36"/>
  <c r="C4826" i="36"/>
  <c r="C4825" i="36"/>
  <c r="C4824" i="36"/>
  <c r="C4823" i="36"/>
  <c r="C4822" i="36"/>
  <c r="C4821" i="36"/>
  <c r="C4820" i="36"/>
  <c r="C4819" i="36"/>
  <c r="C4818" i="36"/>
  <c r="C4817" i="36"/>
  <c r="C4816" i="36"/>
  <c r="C4815" i="36"/>
  <c r="C4814" i="36"/>
  <c r="C4813" i="36"/>
  <c r="C4812" i="36"/>
  <c r="C4811" i="36"/>
  <c r="C4810" i="36"/>
  <c r="C4809" i="36"/>
  <c r="C4808" i="36"/>
  <c r="C4807" i="36"/>
  <c r="C4806" i="36"/>
  <c r="C4805" i="36"/>
  <c r="C4804" i="36"/>
  <c r="C4803" i="36"/>
  <c r="C4802" i="36"/>
  <c r="C4801" i="36"/>
  <c r="C4800" i="36"/>
  <c r="C4799" i="36"/>
  <c r="C4798" i="36"/>
  <c r="C4797" i="36"/>
  <c r="C4796" i="36"/>
  <c r="C4795" i="36"/>
  <c r="C4794" i="36"/>
  <c r="C4793" i="36"/>
  <c r="C4792" i="36"/>
  <c r="C4791" i="36"/>
  <c r="C4790" i="36"/>
  <c r="C4789" i="36"/>
  <c r="C4788" i="36"/>
  <c r="C4787" i="36"/>
  <c r="C4786" i="36"/>
  <c r="C4785" i="36"/>
  <c r="C4784" i="36"/>
  <c r="C4783" i="36"/>
  <c r="C4782" i="36"/>
  <c r="C4781" i="36"/>
  <c r="C4780" i="36"/>
  <c r="C4779" i="36"/>
  <c r="C4778" i="36"/>
  <c r="C4777" i="36"/>
  <c r="C4776" i="36"/>
  <c r="C4775" i="36"/>
  <c r="C4774" i="36"/>
  <c r="C4773" i="36"/>
  <c r="C4772" i="36"/>
  <c r="C4771" i="36"/>
  <c r="C4770" i="36"/>
  <c r="C4769" i="36"/>
  <c r="C4768" i="36"/>
  <c r="C4767" i="36"/>
  <c r="C4766" i="36"/>
  <c r="C4765" i="36"/>
  <c r="C4764" i="36"/>
  <c r="C4763" i="36"/>
  <c r="C4762" i="36"/>
  <c r="C4761" i="36"/>
  <c r="C4760" i="36"/>
  <c r="C4759" i="36"/>
  <c r="C4758" i="36"/>
  <c r="C4757" i="36"/>
  <c r="C4756" i="36"/>
  <c r="C4755" i="36"/>
  <c r="C4754" i="36"/>
  <c r="C4753" i="36"/>
  <c r="C4752" i="36"/>
  <c r="C4751" i="36"/>
  <c r="C4750" i="36"/>
  <c r="C4749" i="36"/>
  <c r="C4748" i="36"/>
  <c r="C4747" i="36"/>
  <c r="C4746" i="36"/>
  <c r="C4745" i="36"/>
  <c r="C4744" i="36"/>
  <c r="C4743" i="36"/>
  <c r="C4742" i="36"/>
  <c r="C4741" i="36"/>
  <c r="C4740" i="36"/>
  <c r="C4739" i="36"/>
  <c r="C4738" i="36"/>
  <c r="C4737" i="36"/>
  <c r="C4736" i="36"/>
  <c r="C4735" i="36"/>
  <c r="C4734" i="36"/>
  <c r="C4733" i="36"/>
  <c r="C4732" i="36"/>
  <c r="C4731" i="36"/>
  <c r="C4730" i="36"/>
  <c r="C4729" i="36"/>
  <c r="C4728" i="36"/>
  <c r="C4727" i="36"/>
  <c r="C4726" i="36"/>
  <c r="C4725" i="36"/>
  <c r="C4724" i="36"/>
  <c r="C4723" i="36"/>
  <c r="C4722" i="36"/>
  <c r="C4721" i="36"/>
  <c r="C4720" i="36"/>
  <c r="C4719" i="36"/>
  <c r="C4718" i="36"/>
  <c r="C4717" i="36"/>
  <c r="C4716" i="36"/>
  <c r="C4715" i="36"/>
  <c r="C4714" i="36"/>
  <c r="C4713" i="36"/>
  <c r="C4712" i="36"/>
  <c r="C4711" i="36"/>
  <c r="C4710" i="36"/>
  <c r="C4709" i="36"/>
  <c r="C4708" i="36"/>
  <c r="C4707" i="36"/>
  <c r="C4706" i="36"/>
  <c r="C4705" i="36"/>
  <c r="C4704" i="36"/>
  <c r="C4703" i="36"/>
  <c r="C4702" i="36"/>
  <c r="C4701" i="36"/>
  <c r="C4700" i="36"/>
  <c r="C4699" i="36"/>
  <c r="C4698" i="36"/>
  <c r="C4697" i="36"/>
  <c r="C4696" i="36"/>
  <c r="C4695" i="36"/>
  <c r="C4694" i="36"/>
  <c r="C4693" i="36"/>
  <c r="C4692" i="36"/>
  <c r="C4691" i="36"/>
  <c r="C4690" i="36"/>
  <c r="C4689" i="36"/>
  <c r="C4688" i="36"/>
  <c r="C4687" i="36"/>
  <c r="C4686" i="36"/>
  <c r="C4685" i="36"/>
  <c r="C4684" i="36"/>
  <c r="C4683" i="36"/>
  <c r="C4682" i="36"/>
  <c r="C4681" i="36"/>
  <c r="C4680" i="36"/>
  <c r="C4679" i="36"/>
  <c r="C4678" i="36"/>
  <c r="C4677" i="36"/>
  <c r="C4676" i="36"/>
  <c r="C4675" i="36"/>
  <c r="C4674" i="36"/>
  <c r="C4673" i="36"/>
  <c r="C4672" i="36"/>
  <c r="C4671" i="36"/>
  <c r="C4670" i="36"/>
  <c r="C4669" i="36"/>
  <c r="C4668" i="36"/>
  <c r="C4667" i="36"/>
  <c r="C4666" i="36"/>
  <c r="C4665" i="36"/>
  <c r="C4664" i="36"/>
  <c r="C4663" i="36"/>
  <c r="C4662" i="36"/>
  <c r="C4661" i="36"/>
  <c r="C4660" i="36"/>
  <c r="C4659" i="36"/>
  <c r="C4658" i="36"/>
  <c r="C4657" i="36"/>
  <c r="C4656" i="36"/>
  <c r="C4655" i="36"/>
  <c r="C4654" i="36"/>
  <c r="C4653" i="36"/>
  <c r="C4652" i="36"/>
  <c r="C4651" i="36"/>
  <c r="C4650" i="36"/>
  <c r="C4649" i="36"/>
  <c r="C4648" i="36"/>
  <c r="C4647" i="36"/>
  <c r="C4646" i="36"/>
  <c r="C4645" i="36"/>
  <c r="C4644" i="36"/>
  <c r="C4643" i="36"/>
  <c r="C4642" i="36"/>
  <c r="C4641" i="36"/>
  <c r="C4640" i="36"/>
  <c r="C4639" i="36"/>
  <c r="C4638" i="36"/>
  <c r="C4637" i="36"/>
  <c r="C4636" i="36"/>
  <c r="C4635" i="36"/>
  <c r="C4634" i="36"/>
  <c r="C4633" i="36"/>
  <c r="C4632" i="36"/>
  <c r="C4631" i="36"/>
  <c r="C4630" i="36"/>
  <c r="C4629" i="36"/>
  <c r="C4628" i="36"/>
  <c r="C4627" i="36"/>
  <c r="C4626" i="36"/>
  <c r="C4625" i="36"/>
  <c r="C4624" i="36"/>
  <c r="C4623" i="36"/>
  <c r="C4622" i="36"/>
  <c r="C4621" i="36"/>
  <c r="C4620" i="36"/>
  <c r="C4619" i="36"/>
  <c r="C4618" i="36"/>
  <c r="C4617" i="36"/>
  <c r="C4616" i="36"/>
  <c r="C4615" i="36"/>
  <c r="C4614" i="36"/>
  <c r="C4613" i="36"/>
  <c r="C4612" i="36"/>
  <c r="C4611" i="36"/>
  <c r="C4610" i="36"/>
  <c r="C4609" i="36"/>
  <c r="C4608" i="36"/>
  <c r="C4607" i="36"/>
  <c r="C4606" i="36"/>
  <c r="C4605" i="36"/>
  <c r="C4604" i="36"/>
  <c r="C4603" i="36"/>
  <c r="C4602" i="36"/>
  <c r="C4601" i="36"/>
  <c r="C4600" i="36"/>
  <c r="C4599" i="36"/>
  <c r="C4598" i="36"/>
  <c r="C4597" i="36"/>
  <c r="C4596" i="36"/>
  <c r="C4595" i="36"/>
  <c r="C4594" i="36"/>
  <c r="C4593" i="36"/>
  <c r="C4592" i="36"/>
  <c r="C4591" i="36"/>
  <c r="C4590" i="36"/>
  <c r="C4589" i="36"/>
  <c r="C4588" i="36"/>
  <c r="C4587" i="36"/>
  <c r="C4586" i="36"/>
  <c r="C4585" i="36"/>
  <c r="C4584" i="36"/>
  <c r="C4583" i="36"/>
  <c r="C4582" i="36"/>
  <c r="C4581" i="36"/>
  <c r="C4580" i="36"/>
  <c r="C4579" i="36"/>
  <c r="C4578" i="36"/>
  <c r="C4577" i="36"/>
  <c r="C4576" i="36"/>
  <c r="C4575" i="36"/>
  <c r="C4574" i="36"/>
  <c r="C4573" i="36"/>
  <c r="C4572" i="36"/>
  <c r="C4571" i="36"/>
  <c r="C4570" i="36"/>
  <c r="C4569" i="36"/>
  <c r="C4568" i="36"/>
  <c r="C4567" i="36"/>
  <c r="C4566" i="36"/>
  <c r="C4565" i="36"/>
  <c r="C4564" i="36"/>
  <c r="C4563" i="36"/>
  <c r="C4562" i="36"/>
  <c r="C4561" i="36"/>
  <c r="C4560" i="36"/>
  <c r="C4559" i="36"/>
  <c r="C4558" i="36"/>
  <c r="C4557" i="36"/>
  <c r="C4556" i="36"/>
  <c r="C4555" i="36"/>
  <c r="C4554" i="36"/>
  <c r="C4553" i="36"/>
  <c r="C4552" i="36"/>
  <c r="C4551" i="36"/>
  <c r="C4550" i="36"/>
  <c r="C4549" i="36"/>
  <c r="C4548" i="36"/>
  <c r="C4547" i="36"/>
  <c r="C4546" i="36"/>
  <c r="C4545" i="36"/>
  <c r="C4544" i="36"/>
  <c r="C4543" i="36"/>
  <c r="C4542" i="36"/>
  <c r="C4541" i="36"/>
  <c r="C4540" i="36"/>
  <c r="C4539" i="36"/>
  <c r="C4538" i="36"/>
  <c r="C4537" i="36"/>
  <c r="C4536" i="36"/>
  <c r="C4535" i="36"/>
  <c r="C4534" i="36"/>
  <c r="C4533" i="36"/>
  <c r="C4532" i="36"/>
  <c r="C4531" i="36"/>
  <c r="C4530" i="36"/>
  <c r="C4529" i="36"/>
  <c r="C4528" i="36"/>
  <c r="C4527" i="36"/>
  <c r="C4526" i="36"/>
  <c r="C4525" i="36"/>
  <c r="C4524" i="36"/>
  <c r="C4523" i="36"/>
  <c r="C4522" i="36"/>
  <c r="C4521" i="36"/>
  <c r="C4520" i="36"/>
  <c r="C4519" i="36"/>
  <c r="C4518" i="36"/>
  <c r="C4517" i="36"/>
  <c r="C4516" i="36"/>
  <c r="C4515" i="36"/>
  <c r="C4514" i="36"/>
  <c r="C4513" i="36"/>
  <c r="C4512" i="36"/>
  <c r="C4511" i="36"/>
  <c r="C4510" i="36"/>
  <c r="C4509" i="36"/>
  <c r="C4508" i="36"/>
  <c r="C4507" i="36"/>
  <c r="C4506" i="36"/>
  <c r="C4505" i="36"/>
  <c r="C4504" i="36"/>
  <c r="C4503" i="36"/>
  <c r="C4502" i="36"/>
  <c r="C4501" i="36"/>
  <c r="C4500" i="36"/>
  <c r="C4499" i="36"/>
  <c r="C4498" i="36"/>
  <c r="C4497" i="36"/>
  <c r="C4496" i="36"/>
  <c r="C4495" i="36"/>
  <c r="C4494" i="36"/>
  <c r="C4493" i="36"/>
  <c r="C4492" i="36"/>
  <c r="C4491" i="36"/>
  <c r="C4490" i="36"/>
  <c r="C4489" i="36"/>
  <c r="C4488" i="36"/>
  <c r="C4487" i="36"/>
  <c r="C4486" i="36"/>
  <c r="C4485" i="36"/>
  <c r="C4484" i="36"/>
  <c r="C4483" i="36"/>
  <c r="C4482" i="36"/>
  <c r="C4481" i="36"/>
  <c r="C4480" i="36"/>
  <c r="C4479" i="36"/>
  <c r="C4478" i="36"/>
  <c r="C4477" i="36"/>
  <c r="C4476" i="36"/>
  <c r="C4475" i="36"/>
  <c r="C4474" i="36"/>
  <c r="C4473" i="36"/>
  <c r="C4472" i="36"/>
  <c r="C4471" i="36"/>
  <c r="C4470" i="36"/>
  <c r="C4469" i="36"/>
  <c r="C4468" i="36"/>
  <c r="C4467" i="36"/>
  <c r="C4466" i="36"/>
  <c r="C4465" i="36"/>
  <c r="C4464" i="36"/>
  <c r="C4463" i="36"/>
  <c r="C4462" i="36"/>
  <c r="C4461" i="36"/>
  <c r="C4460" i="36"/>
  <c r="C4459" i="36"/>
  <c r="C4458" i="36"/>
  <c r="C4457" i="36"/>
  <c r="C4456" i="36"/>
  <c r="C4455" i="36"/>
  <c r="C4454" i="36"/>
  <c r="C4453" i="36"/>
  <c r="C4452" i="36"/>
  <c r="C4451" i="36"/>
  <c r="C4450" i="36"/>
  <c r="C4449" i="36"/>
  <c r="C4448" i="36"/>
  <c r="C4447" i="36"/>
  <c r="C4446" i="36"/>
  <c r="C4445" i="36"/>
  <c r="C4444" i="36"/>
  <c r="C4443" i="36"/>
  <c r="C4442" i="36"/>
  <c r="C4441" i="36"/>
  <c r="C4440" i="36"/>
  <c r="C4439" i="36"/>
  <c r="C4438" i="36"/>
  <c r="C4437" i="36"/>
  <c r="C4436" i="36"/>
  <c r="C4435" i="36"/>
  <c r="C4434" i="36"/>
  <c r="C4433" i="36"/>
  <c r="C4432" i="36"/>
  <c r="C4431" i="36"/>
  <c r="C4430" i="36"/>
  <c r="C4429" i="36"/>
  <c r="C4428" i="36"/>
  <c r="C4427" i="36"/>
  <c r="C4426" i="36"/>
  <c r="C4425" i="36"/>
  <c r="C4424" i="36"/>
  <c r="C4423" i="36"/>
  <c r="C4422" i="36"/>
  <c r="C4421" i="36"/>
  <c r="C4420" i="36"/>
  <c r="C4419" i="36"/>
  <c r="C4418" i="36"/>
  <c r="C4417" i="36"/>
  <c r="C4416" i="36"/>
  <c r="C4415" i="36"/>
  <c r="C4414" i="36"/>
  <c r="C4413" i="36"/>
  <c r="C4412" i="36"/>
  <c r="C4411" i="36"/>
  <c r="C4410" i="36"/>
  <c r="C4409" i="36"/>
  <c r="C4408" i="36"/>
  <c r="C4407" i="36"/>
  <c r="C4406" i="36"/>
  <c r="C4405" i="36"/>
  <c r="C4404" i="36"/>
  <c r="C4403" i="36"/>
  <c r="C4402" i="36"/>
  <c r="C4401" i="36"/>
  <c r="C4400" i="36"/>
  <c r="C4399" i="36"/>
  <c r="C4398" i="36"/>
  <c r="C4397" i="36"/>
  <c r="C4396" i="36"/>
  <c r="C4395" i="36"/>
  <c r="C4394" i="36"/>
  <c r="C4393" i="36"/>
  <c r="C4392" i="36"/>
  <c r="C4391" i="36"/>
  <c r="C4390" i="36"/>
  <c r="C4389" i="36"/>
  <c r="C4388" i="36"/>
  <c r="C4387" i="36"/>
  <c r="C4386" i="36"/>
  <c r="C4385" i="36"/>
  <c r="C4384" i="36"/>
  <c r="C4383" i="36"/>
  <c r="C4382" i="36"/>
  <c r="C4381" i="36"/>
  <c r="C4380" i="36"/>
  <c r="C4379" i="36"/>
  <c r="C4378" i="36"/>
  <c r="C4377" i="36"/>
  <c r="C4376" i="36"/>
  <c r="C4375" i="36"/>
  <c r="C4374" i="36"/>
  <c r="C4373" i="36"/>
  <c r="C4372" i="36"/>
  <c r="C4371" i="36"/>
  <c r="C4370" i="36"/>
  <c r="C4369" i="36"/>
  <c r="C4368" i="36"/>
  <c r="C4367" i="36"/>
  <c r="C4366" i="36"/>
  <c r="C4365" i="36"/>
  <c r="C4364" i="36"/>
  <c r="C4363" i="36"/>
  <c r="C4362" i="36"/>
  <c r="C4361" i="36"/>
  <c r="C4360" i="36"/>
  <c r="C4359" i="36"/>
  <c r="C4358" i="36"/>
  <c r="C4357" i="36"/>
  <c r="C4356" i="36"/>
  <c r="C4355" i="36"/>
  <c r="C4354" i="36"/>
  <c r="C4353" i="36"/>
  <c r="C4352" i="36"/>
  <c r="C4351" i="36"/>
  <c r="C4350" i="36"/>
  <c r="C4349" i="36"/>
  <c r="C4348" i="36"/>
  <c r="C4347" i="36"/>
  <c r="C4346" i="36"/>
  <c r="C4345" i="36"/>
  <c r="C4344" i="36"/>
  <c r="C4343" i="36"/>
  <c r="C4342" i="36"/>
  <c r="C4341" i="36"/>
  <c r="C4340" i="36"/>
  <c r="C4339" i="36"/>
  <c r="C4338" i="36"/>
  <c r="C4337" i="36"/>
  <c r="C4336" i="36"/>
  <c r="C4335" i="36"/>
  <c r="C4334" i="36"/>
  <c r="C4333" i="36"/>
  <c r="C4332" i="36"/>
  <c r="C4331" i="36"/>
  <c r="C4330" i="36"/>
  <c r="C4329" i="36"/>
  <c r="C4328" i="36"/>
  <c r="C4327" i="36"/>
  <c r="C4326" i="36"/>
  <c r="C4325" i="36"/>
  <c r="C4324" i="36"/>
  <c r="C4323" i="36"/>
  <c r="C4322" i="36"/>
  <c r="C4321" i="36"/>
  <c r="C4320" i="36"/>
  <c r="C4319" i="36"/>
  <c r="C4318" i="36"/>
  <c r="C4317" i="36"/>
  <c r="C4316" i="36"/>
  <c r="C4315" i="36"/>
  <c r="C4314" i="36"/>
  <c r="C4313" i="36"/>
  <c r="C4312" i="36"/>
  <c r="C4311" i="36"/>
  <c r="C4310" i="36"/>
  <c r="C4309" i="36"/>
  <c r="C4308" i="36"/>
  <c r="C4307" i="36"/>
  <c r="C4306" i="36"/>
  <c r="C4305" i="36"/>
  <c r="C4304" i="36"/>
  <c r="C4303" i="36"/>
  <c r="C4302" i="36"/>
  <c r="C4301" i="36"/>
  <c r="C4300" i="36"/>
  <c r="C4299" i="36"/>
  <c r="C4298" i="36"/>
  <c r="C4297" i="36"/>
  <c r="C4296" i="36"/>
  <c r="C4295" i="36"/>
  <c r="C4294" i="36"/>
  <c r="C4293" i="36"/>
  <c r="C4292" i="36"/>
  <c r="C4291" i="36"/>
  <c r="C4290" i="36"/>
  <c r="C4289" i="36"/>
  <c r="C4288" i="36"/>
  <c r="C4287" i="36"/>
  <c r="C4286" i="36"/>
  <c r="C4285" i="36"/>
  <c r="C4284" i="36"/>
  <c r="C4283" i="36"/>
  <c r="C4282" i="36"/>
  <c r="C4281" i="36"/>
  <c r="C4280" i="36"/>
  <c r="C4279" i="36"/>
  <c r="C4278" i="36"/>
  <c r="C4277" i="36"/>
  <c r="C4276" i="36"/>
  <c r="C4275" i="36"/>
  <c r="C4274" i="36"/>
  <c r="C4273" i="36"/>
  <c r="C4272" i="36"/>
  <c r="C4271" i="36"/>
  <c r="C4270" i="36"/>
  <c r="C4269" i="36"/>
  <c r="C4268" i="36"/>
  <c r="C4267" i="36"/>
  <c r="C4266" i="36"/>
  <c r="C4265" i="36"/>
  <c r="C4264" i="36"/>
  <c r="C4263" i="36"/>
  <c r="C4262" i="36"/>
  <c r="C4261" i="36"/>
  <c r="C4260" i="36"/>
  <c r="C4259" i="36"/>
  <c r="C4258" i="36"/>
  <c r="C4257" i="36"/>
  <c r="C4256" i="36"/>
  <c r="C4255" i="36"/>
  <c r="C4254" i="36"/>
  <c r="C4253" i="36"/>
  <c r="C4252" i="36"/>
  <c r="C4251" i="36"/>
  <c r="C4250" i="36"/>
  <c r="C4249" i="36"/>
  <c r="C4248" i="36"/>
  <c r="C4247" i="36"/>
  <c r="C4246" i="36"/>
  <c r="C4245" i="36"/>
  <c r="C4244" i="36"/>
  <c r="C4243" i="36"/>
  <c r="C4242" i="36"/>
  <c r="C4241" i="36"/>
  <c r="C4240" i="36"/>
  <c r="C4239" i="36"/>
  <c r="C4238" i="36"/>
  <c r="C4237" i="36"/>
  <c r="C4236" i="36"/>
  <c r="C4235" i="36"/>
  <c r="C4234" i="36"/>
  <c r="C4233" i="36"/>
  <c r="C4232" i="36"/>
  <c r="C4231" i="36"/>
  <c r="C4230" i="36"/>
  <c r="C4229" i="36"/>
  <c r="C4228" i="36"/>
  <c r="C4227" i="36"/>
  <c r="C4226" i="36"/>
  <c r="C4225" i="36"/>
  <c r="C4224" i="36"/>
  <c r="C4223" i="36"/>
  <c r="C4222" i="36"/>
  <c r="C4221" i="36"/>
  <c r="C4220" i="36"/>
  <c r="C4219" i="36"/>
  <c r="C4218" i="36"/>
  <c r="C4217" i="36"/>
  <c r="C4216" i="36"/>
  <c r="C4215" i="36"/>
  <c r="C4214" i="36"/>
  <c r="C4213" i="36"/>
  <c r="C4212" i="36"/>
  <c r="C4211" i="36"/>
  <c r="C4210" i="36"/>
  <c r="C4209" i="36"/>
  <c r="C4208" i="36"/>
  <c r="C4207" i="36"/>
  <c r="C4206" i="36"/>
  <c r="C4205" i="36"/>
  <c r="C4204" i="36"/>
  <c r="C4203" i="36"/>
  <c r="C4202" i="36"/>
  <c r="C4201" i="36"/>
  <c r="C4200" i="36"/>
  <c r="C4199" i="36"/>
  <c r="C4198" i="36"/>
  <c r="C4197" i="36"/>
  <c r="C4196" i="36"/>
  <c r="C4195" i="36"/>
  <c r="C4194" i="36"/>
  <c r="C4193" i="36"/>
  <c r="C4192" i="36"/>
  <c r="C4191" i="36"/>
  <c r="C4190" i="36"/>
  <c r="C4189" i="36"/>
  <c r="C4188" i="36"/>
  <c r="C4187" i="36"/>
  <c r="C4186" i="36"/>
  <c r="C4185" i="36"/>
  <c r="C4184" i="36"/>
  <c r="C4183" i="36"/>
  <c r="C4182" i="36"/>
  <c r="C4181" i="36"/>
  <c r="C4180" i="36"/>
  <c r="C4179" i="36"/>
  <c r="C4178" i="36"/>
  <c r="C4177" i="36"/>
  <c r="C4176" i="36"/>
  <c r="C4175" i="36"/>
  <c r="C4174" i="36"/>
  <c r="C4173" i="36"/>
  <c r="C4172" i="36"/>
  <c r="C4171" i="36"/>
  <c r="C4170" i="36"/>
  <c r="C4169" i="36"/>
  <c r="C4168" i="36"/>
  <c r="C4167" i="36"/>
  <c r="C4166" i="36"/>
  <c r="C4165" i="36"/>
  <c r="C4164" i="36"/>
  <c r="C4163" i="36"/>
  <c r="C4162" i="36"/>
  <c r="C4161" i="36"/>
  <c r="C4160" i="36"/>
  <c r="C4159" i="36"/>
  <c r="C4158" i="36"/>
  <c r="C4157" i="36"/>
  <c r="C4156" i="36"/>
  <c r="C4155" i="36"/>
  <c r="C4154" i="36"/>
  <c r="C4153" i="36"/>
  <c r="C4152" i="36"/>
  <c r="C4151" i="36"/>
  <c r="C4150" i="36"/>
  <c r="C4149" i="36"/>
  <c r="C4148" i="36"/>
  <c r="C4147" i="36"/>
  <c r="C4146" i="36"/>
  <c r="C4145" i="36"/>
  <c r="C4144" i="36"/>
  <c r="C4143" i="36"/>
  <c r="C4142" i="36"/>
  <c r="C4141" i="36"/>
  <c r="C4140" i="36"/>
  <c r="C4139" i="36"/>
  <c r="C4138" i="36"/>
  <c r="C4137" i="36"/>
  <c r="C4136" i="36"/>
  <c r="C4135" i="36"/>
  <c r="C4134" i="36"/>
  <c r="C4133" i="36"/>
  <c r="C4132" i="36"/>
  <c r="C4131" i="36"/>
  <c r="C4130" i="36"/>
  <c r="C4129" i="36"/>
  <c r="C4128" i="36"/>
  <c r="C4127" i="36"/>
  <c r="C4126" i="36"/>
  <c r="C4125" i="36"/>
  <c r="C4124" i="36"/>
  <c r="C4123" i="36"/>
  <c r="C4122" i="36"/>
  <c r="C4121" i="36"/>
  <c r="C4120" i="36"/>
  <c r="C4119" i="36"/>
  <c r="C4118" i="36"/>
  <c r="C4117" i="36"/>
  <c r="C4116" i="36"/>
  <c r="C4115" i="36"/>
  <c r="C4114" i="36"/>
  <c r="C4113" i="36"/>
  <c r="C4112" i="36"/>
  <c r="C4111" i="36"/>
  <c r="C4110" i="36"/>
  <c r="C4109" i="36"/>
  <c r="C4108" i="36"/>
  <c r="C4107" i="36"/>
  <c r="C4106" i="36"/>
  <c r="C4105" i="36"/>
  <c r="C4104" i="36"/>
  <c r="C4103" i="36"/>
  <c r="C4102" i="36"/>
  <c r="C4101" i="36"/>
  <c r="C4100" i="36"/>
  <c r="C4099" i="36"/>
  <c r="C4098" i="36"/>
  <c r="C4097" i="36"/>
  <c r="C4096" i="36"/>
  <c r="C4095" i="36"/>
  <c r="C4094" i="36"/>
  <c r="C4093" i="36"/>
  <c r="C4092" i="36"/>
  <c r="C4091" i="36"/>
  <c r="C4090" i="36"/>
  <c r="C4089" i="36"/>
  <c r="C4088" i="36"/>
  <c r="C4087" i="36"/>
  <c r="C4086" i="36"/>
  <c r="C4085" i="36"/>
  <c r="C4084" i="36"/>
  <c r="C4083" i="36"/>
  <c r="C4082" i="36"/>
  <c r="C4081" i="36"/>
  <c r="C4080" i="36"/>
  <c r="C4079" i="36"/>
  <c r="C4078" i="36"/>
  <c r="C4077" i="36"/>
  <c r="C4076" i="36"/>
  <c r="C4075" i="36"/>
  <c r="C4074" i="36"/>
  <c r="C4073" i="36"/>
  <c r="C4072" i="36"/>
  <c r="C4071" i="36"/>
  <c r="C4070" i="36"/>
  <c r="C4069" i="36"/>
  <c r="C4068" i="36"/>
  <c r="C4067" i="36"/>
  <c r="C4066" i="36"/>
  <c r="C4065" i="36"/>
  <c r="C4064" i="36"/>
  <c r="C4063" i="36"/>
  <c r="C4062" i="36"/>
  <c r="C4061" i="36"/>
  <c r="C4060" i="36"/>
  <c r="C4059" i="36"/>
  <c r="C4058" i="36"/>
  <c r="C4057" i="36"/>
  <c r="C4056" i="36"/>
  <c r="C4055" i="36"/>
  <c r="C4054" i="36"/>
  <c r="C4053" i="36"/>
  <c r="C4052" i="36"/>
  <c r="C4051" i="36"/>
  <c r="C4050" i="36"/>
  <c r="C4049" i="36"/>
  <c r="C4048" i="36"/>
  <c r="C4047" i="36"/>
  <c r="C4046" i="36"/>
  <c r="C4045" i="36"/>
  <c r="C4044" i="36"/>
  <c r="C4043" i="36"/>
  <c r="C4042" i="36"/>
  <c r="C4041" i="36"/>
  <c r="C4040" i="36"/>
  <c r="C4039" i="36"/>
  <c r="C4038" i="36"/>
  <c r="C4037" i="36"/>
  <c r="C4036" i="36"/>
  <c r="C4035" i="36"/>
  <c r="C4034" i="36"/>
  <c r="C4033" i="36"/>
  <c r="C4032" i="36"/>
  <c r="C4031" i="36"/>
  <c r="C4030" i="36"/>
  <c r="C4029" i="36"/>
  <c r="C4028" i="36"/>
  <c r="C4027" i="36"/>
  <c r="C4026" i="36"/>
  <c r="C4025" i="36"/>
  <c r="C4024" i="36"/>
  <c r="C4023" i="36"/>
  <c r="C4022" i="36"/>
  <c r="C4021" i="36"/>
  <c r="C4020" i="36"/>
  <c r="C4019" i="36"/>
  <c r="C4018" i="36"/>
  <c r="C4017" i="36"/>
  <c r="C4016" i="36"/>
  <c r="C4015" i="36"/>
  <c r="C4014" i="36"/>
  <c r="C4013" i="36"/>
  <c r="C4012" i="36"/>
  <c r="C4011" i="36"/>
  <c r="C4010" i="36"/>
  <c r="C4009" i="36"/>
  <c r="C4008" i="36"/>
  <c r="C4007" i="36"/>
  <c r="C4006" i="36"/>
  <c r="C4005" i="36"/>
  <c r="C4004" i="36"/>
  <c r="C4003" i="36"/>
  <c r="C4002" i="36"/>
  <c r="C4001" i="36"/>
  <c r="C4000" i="36"/>
  <c r="C3999" i="36"/>
  <c r="C3998" i="36"/>
  <c r="C3997" i="36"/>
  <c r="C3996" i="36"/>
  <c r="C3995" i="36"/>
  <c r="C3994" i="36"/>
  <c r="C3993" i="36"/>
  <c r="C3992" i="36"/>
  <c r="C3991" i="36"/>
  <c r="C3990" i="36"/>
  <c r="C3989" i="36"/>
  <c r="C3988" i="36"/>
  <c r="C3987" i="36"/>
  <c r="C3986" i="36"/>
  <c r="C3985" i="36"/>
  <c r="C3984" i="36"/>
  <c r="C3983" i="36"/>
  <c r="C3982" i="36"/>
  <c r="C3981" i="36"/>
  <c r="C3980" i="36"/>
  <c r="C3979" i="36"/>
  <c r="C3978" i="36"/>
  <c r="C3977" i="36"/>
  <c r="C3976" i="36"/>
  <c r="C3975" i="36"/>
  <c r="C3974" i="36"/>
  <c r="C3973" i="36"/>
  <c r="C3972" i="36"/>
  <c r="C3971" i="36"/>
  <c r="C3970" i="36"/>
  <c r="C3969" i="36"/>
  <c r="C3968" i="36"/>
  <c r="C3967" i="36"/>
  <c r="C3966" i="36"/>
  <c r="C3965" i="36"/>
  <c r="C3964" i="36"/>
  <c r="C3963" i="36"/>
  <c r="C3962" i="36"/>
  <c r="C3961" i="36"/>
  <c r="C3960" i="36"/>
  <c r="C3959" i="36"/>
  <c r="C3958" i="36"/>
  <c r="C3957" i="36"/>
  <c r="C3956" i="36"/>
  <c r="C3955" i="36"/>
  <c r="C3954" i="36"/>
  <c r="C3953" i="36"/>
  <c r="C3952" i="36"/>
  <c r="C3951" i="36"/>
  <c r="C3950" i="36"/>
  <c r="C3949" i="36"/>
  <c r="C3948" i="36"/>
  <c r="C3947" i="36"/>
  <c r="C3946" i="36"/>
  <c r="C3945" i="36"/>
  <c r="C3944" i="36"/>
  <c r="C3943" i="36"/>
  <c r="C3942" i="36"/>
  <c r="C3941" i="36"/>
  <c r="C3940" i="36"/>
  <c r="C3939" i="36"/>
  <c r="C3938" i="36"/>
  <c r="C3937" i="36"/>
  <c r="C3936" i="36"/>
  <c r="C3935" i="36"/>
  <c r="C3934" i="36"/>
  <c r="C3933" i="36"/>
  <c r="C3932" i="36"/>
  <c r="C3931" i="36"/>
  <c r="C3930" i="36"/>
  <c r="C3929" i="36"/>
  <c r="C3928" i="36"/>
  <c r="C3927" i="36"/>
  <c r="C3926" i="36"/>
  <c r="C3925" i="36"/>
  <c r="C3924" i="36"/>
  <c r="C3923" i="36"/>
  <c r="C3922" i="36"/>
  <c r="C3921" i="36"/>
  <c r="C3920" i="36"/>
  <c r="C3919" i="36"/>
  <c r="C3918" i="36"/>
  <c r="C3917" i="36"/>
  <c r="C3916" i="36"/>
  <c r="C3915" i="36"/>
  <c r="C3914" i="36"/>
  <c r="C3913" i="36"/>
  <c r="C3912" i="36"/>
  <c r="C3911" i="36"/>
  <c r="C3910" i="36"/>
  <c r="C3909" i="36"/>
  <c r="C3908" i="36"/>
  <c r="C3907" i="36"/>
  <c r="C3906" i="36"/>
  <c r="C3905" i="36"/>
  <c r="C3904" i="36"/>
  <c r="C3903" i="36"/>
  <c r="C3902" i="36"/>
  <c r="C3901" i="36"/>
  <c r="C3900" i="36"/>
  <c r="C3899" i="36"/>
  <c r="C3898" i="36"/>
  <c r="C3897" i="36"/>
  <c r="C3896" i="36"/>
  <c r="C3895" i="36"/>
  <c r="C3894" i="36"/>
  <c r="C3893" i="36"/>
  <c r="C3892" i="36"/>
  <c r="C3891" i="36"/>
  <c r="C3890" i="36"/>
  <c r="C3889" i="36"/>
  <c r="C3888" i="36"/>
  <c r="C3887" i="36"/>
  <c r="C3886" i="36"/>
  <c r="C3885" i="36"/>
  <c r="C3884" i="36"/>
  <c r="C3883" i="36"/>
  <c r="C3882" i="36"/>
  <c r="C3881" i="36"/>
  <c r="C3880" i="36"/>
  <c r="C3879" i="36"/>
  <c r="C3878" i="36"/>
  <c r="C3877" i="36"/>
  <c r="C3876" i="36"/>
  <c r="C3875" i="36"/>
  <c r="C3874" i="36"/>
  <c r="C3873" i="36"/>
  <c r="C3872" i="36"/>
  <c r="C3871" i="36"/>
  <c r="C3870" i="36"/>
  <c r="C3869" i="36"/>
  <c r="C3868" i="36"/>
  <c r="C3867" i="36"/>
  <c r="C3866" i="36"/>
  <c r="C3865" i="36"/>
  <c r="C3864" i="36"/>
  <c r="C3863" i="36"/>
  <c r="C3862" i="36"/>
  <c r="C3861" i="36"/>
  <c r="C3860" i="36"/>
  <c r="C3859" i="36"/>
  <c r="C3858" i="36"/>
  <c r="C3857" i="36"/>
  <c r="C3856" i="36"/>
  <c r="C3855" i="36"/>
  <c r="C3854" i="36"/>
  <c r="C3853" i="36"/>
  <c r="C3852" i="36"/>
  <c r="C3851" i="36"/>
  <c r="C3850" i="36"/>
  <c r="C3849" i="36"/>
  <c r="C3848" i="36"/>
  <c r="C3847" i="36"/>
  <c r="C3846" i="36"/>
  <c r="C3845" i="36"/>
  <c r="C3844" i="36"/>
  <c r="C3843" i="36"/>
  <c r="C3842" i="36"/>
  <c r="C3841" i="36"/>
  <c r="C3840" i="36"/>
  <c r="C3839" i="36"/>
  <c r="C3838" i="36"/>
  <c r="C3837" i="36"/>
  <c r="C3836" i="36"/>
  <c r="C3835" i="36"/>
  <c r="C3834" i="36"/>
  <c r="C3833" i="36"/>
  <c r="C3832" i="36"/>
  <c r="C3831" i="36"/>
  <c r="C3830" i="36"/>
  <c r="C3829" i="36"/>
  <c r="C3828" i="36"/>
  <c r="C3827" i="36"/>
  <c r="C3826" i="36"/>
  <c r="C3825" i="36"/>
  <c r="C3824" i="36"/>
  <c r="C3823" i="36"/>
  <c r="C3822" i="36"/>
  <c r="C3821" i="36"/>
  <c r="C3820" i="36"/>
  <c r="C3819" i="36"/>
  <c r="C3818" i="36"/>
  <c r="C3817" i="36"/>
  <c r="C3816" i="36"/>
  <c r="C3815" i="36"/>
  <c r="C3814" i="36"/>
  <c r="C3813" i="36"/>
  <c r="C3812" i="36"/>
  <c r="C3811" i="36"/>
  <c r="C3810" i="36"/>
  <c r="C3809" i="36"/>
  <c r="C3808" i="36"/>
  <c r="C3807" i="36"/>
  <c r="C3806" i="36"/>
  <c r="C3805" i="36"/>
  <c r="C3804" i="36"/>
  <c r="C3803" i="36"/>
  <c r="C3802" i="36"/>
  <c r="C3801" i="36"/>
  <c r="C3800" i="36"/>
  <c r="C3799" i="36"/>
  <c r="C3798" i="36"/>
  <c r="C3797" i="36"/>
  <c r="C3796" i="36"/>
  <c r="C3795" i="36"/>
  <c r="C3794" i="36"/>
  <c r="C3793" i="36"/>
  <c r="C3792" i="36"/>
  <c r="C3791" i="36"/>
  <c r="C3790" i="36"/>
  <c r="C3789" i="36"/>
  <c r="C3788" i="36"/>
  <c r="C3787" i="36"/>
  <c r="C3786" i="36"/>
  <c r="C3785" i="36"/>
  <c r="C3784" i="36"/>
  <c r="C3783" i="36"/>
  <c r="C3782" i="36"/>
  <c r="C3781" i="36"/>
  <c r="C3780" i="36"/>
  <c r="C3779" i="36"/>
  <c r="C3778" i="36"/>
  <c r="C3777" i="36"/>
  <c r="C3776" i="36"/>
  <c r="C3775" i="36"/>
  <c r="C3774" i="36"/>
  <c r="C3773" i="36"/>
  <c r="C3772" i="36"/>
  <c r="C3771" i="36"/>
  <c r="C3770" i="36"/>
  <c r="C3769" i="36"/>
  <c r="C3768" i="36"/>
  <c r="C3767" i="36"/>
  <c r="C3766" i="36"/>
  <c r="C3765" i="36"/>
  <c r="C3764" i="36"/>
  <c r="C3763" i="36"/>
  <c r="C3762" i="36"/>
  <c r="C3761" i="36"/>
  <c r="C3760" i="36"/>
  <c r="C3759" i="36"/>
  <c r="C3758" i="36"/>
  <c r="C3757" i="36"/>
  <c r="C3756" i="36"/>
  <c r="C3755" i="36"/>
  <c r="C3754" i="36"/>
  <c r="C3753" i="36"/>
  <c r="C3752" i="36"/>
  <c r="C3751" i="36"/>
  <c r="C3750" i="36"/>
  <c r="C3749" i="36"/>
  <c r="C3748" i="36"/>
  <c r="C3747" i="36"/>
  <c r="C3746" i="36"/>
  <c r="C3745" i="36"/>
  <c r="C3744" i="36"/>
  <c r="C3743" i="36"/>
  <c r="C3742" i="36"/>
  <c r="C3741" i="36"/>
  <c r="C3740" i="36"/>
  <c r="C3739" i="36"/>
  <c r="C3738" i="36"/>
  <c r="C3737" i="36"/>
  <c r="C3736" i="36"/>
  <c r="C3735" i="36"/>
  <c r="C3734" i="36"/>
  <c r="C3733" i="36"/>
  <c r="C3732" i="36"/>
  <c r="C3731" i="36"/>
  <c r="C3730" i="36"/>
  <c r="C3729" i="36"/>
  <c r="C3728" i="36"/>
  <c r="C3727" i="36"/>
  <c r="C3726" i="36"/>
  <c r="C3725" i="36"/>
  <c r="C3724" i="36"/>
  <c r="C3723" i="36"/>
  <c r="C3722" i="36"/>
  <c r="C3721" i="36"/>
  <c r="C3720" i="36"/>
  <c r="C3719" i="36"/>
  <c r="C3718" i="36"/>
  <c r="C3717" i="36"/>
  <c r="C3716" i="36"/>
  <c r="C3715" i="36"/>
  <c r="C3714" i="36"/>
  <c r="C3713" i="36"/>
  <c r="C3712" i="36"/>
  <c r="C3711" i="36"/>
  <c r="C3710" i="36"/>
  <c r="C3709" i="36"/>
  <c r="C3708" i="36"/>
  <c r="C3707" i="36"/>
  <c r="C3706" i="36"/>
  <c r="C3705" i="36"/>
  <c r="C3704" i="36"/>
  <c r="C3703" i="36"/>
  <c r="C3702" i="36"/>
  <c r="C3701" i="36"/>
  <c r="C3700" i="36"/>
  <c r="C3699" i="36"/>
  <c r="C3698" i="36"/>
  <c r="C3697" i="36"/>
  <c r="C3696" i="36"/>
  <c r="C3695" i="36"/>
  <c r="C3694" i="36"/>
  <c r="C3693" i="36"/>
  <c r="C3692" i="36"/>
  <c r="C3691" i="36"/>
  <c r="C3690" i="36"/>
  <c r="C3689" i="36"/>
  <c r="C3688" i="36"/>
  <c r="C3687" i="36"/>
  <c r="C3686" i="36"/>
  <c r="C3685" i="36"/>
  <c r="C3684" i="36"/>
  <c r="C3683" i="36"/>
  <c r="C3682" i="36"/>
  <c r="C3681" i="36"/>
  <c r="C3680" i="36"/>
  <c r="C3679" i="36"/>
  <c r="C3678" i="36"/>
  <c r="C3677" i="36"/>
  <c r="C3676" i="36"/>
  <c r="C3675" i="36"/>
  <c r="C3674" i="36"/>
  <c r="C3673" i="36"/>
  <c r="C3672" i="36"/>
  <c r="C3671" i="36"/>
  <c r="C3670" i="36"/>
  <c r="C3669" i="36"/>
  <c r="C3668" i="36"/>
  <c r="C3667" i="36"/>
  <c r="C3666" i="36"/>
  <c r="C3665" i="36"/>
  <c r="C3664" i="36"/>
  <c r="C3663" i="36"/>
  <c r="C3662" i="36"/>
  <c r="C3661" i="36"/>
  <c r="C3660" i="36"/>
  <c r="C3659" i="36"/>
  <c r="C3658" i="36"/>
  <c r="C3657" i="36"/>
  <c r="C3656" i="36"/>
  <c r="C3655" i="36"/>
  <c r="C3654" i="36"/>
  <c r="C3653" i="36"/>
  <c r="C3652" i="36"/>
  <c r="C3651" i="36"/>
  <c r="C3650" i="36"/>
  <c r="C3649" i="36"/>
  <c r="C3648" i="36"/>
  <c r="C3647" i="36"/>
  <c r="C3646" i="36"/>
  <c r="C3645" i="36"/>
  <c r="C3644" i="36"/>
  <c r="C3643" i="36"/>
  <c r="C3642" i="36"/>
  <c r="C3641" i="36"/>
  <c r="C3640" i="36"/>
  <c r="C3639" i="36"/>
  <c r="C3638" i="36"/>
  <c r="C3637" i="36"/>
  <c r="C3636" i="36"/>
  <c r="C3635" i="36"/>
  <c r="C3634" i="36"/>
  <c r="C3633" i="36"/>
  <c r="C3632" i="36"/>
  <c r="C3631" i="36"/>
  <c r="C3630" i="36"/>
  <c r="C3629" i="36"/>
  <c r="C3628" i="36"/>
  <c r="C3627" i="36"/>
  <c r="C3626" i="36"/>
  <c r="C3625" i="36"/>
  <c r="C3624" i="36"/>
  <c r="C3623" i="36"/>
  <c r="C3622" i="36"/>
  <c r="C3621" i="36"/>
  <c r="C3620" i="36"/>
  <c r="C3619" i="36"/>
  <c r="C3618" i="36"/>
  <c r="C3617" i="36"/>
  <c r="C3616" i="36"/>
  <c r="C3615" i="36"/>
  <c r="C3614" i="36"/>
  <c r="C3613" i="36"/>
  <c r="C3612" i="36"/>
  <c r="C3611" i="36"/>
  <c r="C3610" i="36"/>
  <c r="C3609" i="36"/>
  <c r="C3608" i="36"/>
  <c r="C3607" i="36"/>
  <c r="C3606" i="36"/>
  <c r="C3605" i="36"/>
  <c r="C3604" i="36"/>
  <c r="C3603" i="36"/>
  <c r="C3602" i="36"/>
  <c r="C3601" i="36"/>
  <c r="C3600" i="36"/>
  <c r="C3599" i="36"/>
  <c r="C3598" i="36"/>
  <c r="C3597" i="36"/>
  <c r="C3596" i="36"/>
  <c r="C3595" i="36"/>
  <c r="C3594" i="36"/>
  <c r="C3593" i="36"/>
  <c r="C3592" i="36"/>
  <c r="C3591" i="36"/>
  <c r="C3590" i="36"/>
  <c r="C3589" i="36"/>
  <c r="C3588" i="36"/>
  <c r="C3587" i="36"/>
  <c r="C3586" i="36"/>
  <c r="C3585" i="36"/>
  <c r="C3584" i="36"/>
  <c r="C3583" i="36"/>
  <c r="C3582" i="36"/>
  <c r="C3581" i="36"/>
  <c r="C3580" i="36"/>
  <c r="C3579" i="36"/>
  <c r="C3578" i="36"/>
  <c r="C3577" i="36"/>
  <c r="C3576" i="36"/>
  <c r="C3575" i="36"/>
  <c r="C3574" i="36"/>
  <c r="C3573" i="36"/>
  <c r="C3572" i="36"/>
  <c r="C3571" i="36"/>
  <c r="C3570" i="36"/>
  <c r="C3569" i="36"/>
  <c r="C3568" i="36"/>
  <c r="C3567" i="36"/>
  <c r="C3566" i="36"/>
  <c r="C3565" i="36"/>
  <c r="C3564" i="36"/>
  <c r="C3563" i="36"/>
  <c r="C3562" i="36"/>
  <c r="C3561" i="36"/>
  <c r="C3560" i="36"/>
  <c r="C3559" i="36"/>
  <c r="C3558" i="36"/>
  <c r="C3557" i="36"/>
  <c r="C3556" i="36"/>
  <c r="C3555" i="36"/>
  <c r="C3554" i="36"/>
  <c r="C3553" i="36"/>
  <c r="C3552" i="36"/>
  <c r="C3551" i="36"/>
  <c r="C3550" i="36"/>
  <c r="C3549" i="36"/>
  <c r="C3548" i="36"/>
  <c r="C3547" i="36"/>
  <c r="C3546" i="36"/>
  <c r="C3545" i="36"/>
  <c r="C3544" i="36"/>
  <c r="C3543" i="36"/>
  <c r="C3542" i="36"/>
  <c r="C3541" i="36"/>
  <c r="C3540" i="36"/>
  <c r="C3539" i="36"/>
  <c r="C3538" i="36"/>
  <c r="C3537" i="36"/>
  <c r="C3536" i="36"/>
  <c r="C3535" i="36"/>
  <c r="C3534" i="36"/>
  <c r="C3533" i="36"/>
  <c r="C3532" i="36"/>
  <c r="C3531" i="36"/>
  <c r="C3530" i="36"/>
  <c r="C3529" i="36"/>
  <c r="C3528" i="36"/>
  <c r="C3527" i="36"/>
  <c r="C3526" i="36"/>
  <c r="C3525" i="36"/>
  <c r="C3524" i="36"/>
  <c r="C3523" i="36"/>
  <c r="C3522" i="36"/>
  <c r="C3521" i="36"/>
  <c r="C3520" i="36"/>
  <c r="C3519" i="36"/>
  <c r="C3518" i="36"/>
  <c r="C3517" i="36"/>
  <c r="C3516" i="36"/>
  <c r="C3515" i="36"/>
  <c r="C3514" i="36"/>
  <c r="C3513" i="36"/>
  <c r="C3512" i="36"/>
  <c r="C3511" i="36"/>
  <c r="C3510" i="36"/>
  <c r="C3509" i="36"/>
  <c r="C3508" i="36"/>
  <c r="C3507" i="36"/>
  <c r="C3506" i="36"/>
  <c r="C3505" i="36"/>
  <c r="C3504" i="36"/>
  <c r="C3503" i="36"/>
  <c r="C3502" i="36"/>
  <c r="C3501" i="36"/>
  <c r="C3500" i="36"/>
  <c r="C3499" i="36"/>
  <c r="C3498" i="36"/>
  <c r="C3497" i="36"/>
  <c r="C3496" i="36"/>
  <c r="C3495" i="36"/>
  <c r="C3494" i="36"/>
  <c r="C3493" i="36"/>
  <c r="C3492" i="36"/>
  <c r="C3491" i="36"/>
  <c r="C3490" i="36"/>
  <c r="C3489" i="36"/>
  <c r="C3488" i="36"/>
  <c r="C3487" i="36"/>
  <c r="C3486" i="36"/>
  <c r="C3485" i="36"/>
  <c r="C3484" i="36"/>
  <c r="C3483" i="36"/>
  <c r="C3482" i="36"/>
  <c r="C3481" i="36"/>
  <c r="C3480" i="36"/>
  <c r="C3479" i="36"/>
  <c r="C3478" i="36"/>
  <c r="C3477" i="36"/>
  <c r="C3476" i="36"/>
  <c r="C3475" i="36"/>
  <c r="C3474" i="36"/>
  <c r="C3473" i="36"/>
  <c r="C3472" i="36"/>
  <c r="C3471" i="36"/>
  <c r="C3470" i="36"/>
  <c r="C3469" i="36"/>
  <c r="C3468" i="36"/>
  <c r="C3467" i="36"/>
  <c r="C3466" i="36"/>
  <c r="C3465" i="36"/>
  <c r="C3464" i="36"/>
  <c r="C3463" i="36"/>
  <c r="C3462" i="36"/>
  <c r="C3461" i="36"/>
  <c r="C3460" i="36"/>
  <c r="C3459" i="36"/>
  <c r="C3458" i="36"/>
  <c r="C3457" i="36"/>
  <c r="C3456" i="36"/>
  <c r="C3455" i="36"/>
  <c r="C3454" i="36"/>
  <c r="C3453" i="36"/>
  <c r="C3452" i="36"/>
  <c r="C3451" i="36"/>
  <c r="C3450" i="36"/>
  <c r="C3449" i="36"/>
  <c r="C3448" i="36"/>
  <c r="C3447" i="36"/>
  <c r="C3446" i="36"/>
  <c r="C3445" i="36"/>
  <c r="C3444" i="36"/>
  <c r="C3443" i="36"/>
  <c r="C3442" i="36"/>
  <c r="C3441" i="36"/>
  <c r="C3440" i="36"/>
  <c r="C3439" i="36"/>
  <c r="C3438" i="36"/>
  <c r="C3437" i="36"/>
  <c r="C3436" i="36"/>
  <c r="C3435" i="36"/>
  <c r="C3434" i="36"/>
  <c r="C3433" i="36"/>
  <c r="C3432" i="36"/>
  <c r="C3431" i="36"/>
  <c r="C3430" i="36"/>
  <c r="C3429" i="36"/>
  <c r="C3428" i="36"/>
  <c r="C3427" i="36"/>
  <c r="C3426" i="36"/>
  <c r="C3425" i="36"/>
  <c r="C3424" i="36"/>
  <c r="C3423" i="36"/>
  <c r="C3422" i="36"/>
  <c r="C3421" i="36"/>
  <c r="C3420" i="36"/>
  <c r="C3419" i="36"/>
  <c r="C3418" i="36"/>
  <c r="C3417" i="36"/>
  <c r="C3416" i="36"/>
  <c r="C3415" i="36"/>
  <c r="C3414" i="36"/>
  <c r="C3413" i="36"/>
  <c r="C3412" i="36"/>
  <c r="C3411" i="36"/>
  <c r="C3410" i="36"/>
  <c r="C3409" i="36"/>
  <c r="C3408" i="36"/>
  <c r="C3407" i="36"/>
  <c r="C3406" i="36"/>
  <c r="C3405" i="36"/>
  <c r="C3404" i="36"/>
  <c r="C3403" i="36"/>
  <c r="C3402" i="36"/>
  <c r="C3401" i="36"/>
  <c r="C3400" i="36"/>
  <c r="C3399" i="36"/>
  <c r="C3398" i="36"/>
  <c r="C3397" i="36"/>
  <c r="C3396" i="36"/>
  <c r="C3395" i="36"/>
  <c r="C3394" i="36"/>
  <c r="C3393" i="36"/>
  <c r="C3392" i="36"/>
  <c r="C3391" i="36"/>
  <c r="C3390" i="36"/>
  <c r="C3389" i="36"/>
  <c r="C3388" i="36"/>
  <c r="C3387" i="36"/>
  <c r="C3386" i="36"/>
  <c r="C3385" i="36"/>
  <c r="C3384" i="36"/>
  <c r="C3383" i="36"/>
  <c r="C3382" i="36"/>
  <c r="C3381" i="36"/>
  <c r="C3380" i="36"/>
  <c r="C3379" i="36"/>
  <c r="C3378" i="36"/>
  <c r="C3377" i="36"/>
  <c r="C3376" i="36"/>
  <c r="C3375" i="36"/>
  <c r="C3374" i="36"/>
  <c r="C3373" i="36"/>
  <c r="C3372" i="36"/>
  <c r="C3371" i="36"/>
  <c r="C3370" i="36"/>
  <c r="C3369" i="36"/>
  <c r="C3368" i="36"/>
  <c r="C3367" i="36"/>
  <c r="C3366" i="36"/>
  <c r="C3365" i="36"/>
  <c r="C3364" i="36"/>
  <c r="C3363" i="36"/>
  <c r="C3362" i="36"/>
  <c r="C3361" i="36"/>
  <c r="C3360" i="36"/>
  <c r="C3359" i="36"/>
  <c r="C3358" i="36"/>
  <c r="C3357" i="36"/>
  <c r="C3356" i="36"/>
  <c r="C3355" i="36"/>
  <c r="C3354" i="36"/>
  <c r="C3353" i="36"/>
  <c r="C3352" i="36"/>
  <c r="C3351" i="36"/>
  <c r="C3350" i="36"/>
  <c r="C3349" i="36"/>
  <c r="C3348" i="36"/>
  <c r="C3347" i="36"/>
  <c r="C3346" i="36"/>
  <c r="C3345" i="36"/>
  <c r="C3344" i="36"/>
  <c r="C3343" i="36"/>
  <c r="C3342" i="36"/>
  <c r="C3341" i="36"/>
  <c r="C3340" i="36"/>
  <c r="C3339" i="36"/>
  <c r="C3338" i="36"/>
  <c r="C3337" i="36"/>
  <c r="C3336" i="36"/>
  <c r="C3335" i="36"/>
  <c r="C3334" i="36"/>
  <c r="C3333" i="36"/>
  <c r="C3332" i="36"/>
  <c r="C3331" i="36"/>
  <c r="C3330" i="36"/>
  <c r="C3329" i="36"/>
  <c r="C3328" i="36"/>
  <c r="C3327" i="36"/>
  <c r="C3326" i="36"/>
  <c r="C3325" i="36"/>
  <c r="C3324" i="36"/>
  <c r="C3323" i="36"/>
  <c r="C3322" i="36"/>
  <c r="C3321" i="36"/>
  <c r="C3320" i="36"/>
  <c r="C3319" i="36"/>
  <c r="C3318" i="36"/>
  <c r="C3317" i="36"/>
  <c r="C3316" i="36"/>
  <c r="C3315" i="36"/>
  <c r="C3314" i="36"/>
  <c r="C3313" i="36"/>
  <c r="C3312" i="36"/>
  <c r="C3311" i="36"/>
  <c r="C3310" i="36"/>
  <c r="C3309" i="36"/>
  <c r="C3308" i="36"/>
  <c r="C3307" i="36"/>
  <c r="C3306" i="36"/>
  <c r="C3305" i="36"/>
  <c r="C3304" i="36"/>
  <c r="C3303" i="36"/>
  <c r="C3302" i="36"/>
  <c r="C3301" i="36"/>
  <c r="C3300" i="36"/>
  <c r="C3299" i="36"/>
  <c r="C3298" i="36"/>
  <c r="C3297" i="36"/>
  <c r="C3296" i="36"/>
  <c r="C3295" i="36"/>
  <c r="C3294" i="36"/>
  <c r="C3293" i="36"/>
  <c r="C3292" i="36"/>
  <c r="C3291" i="36"/>
  <c r="C3290" i="36"/>
  <c r="C3289" i="36"/>
  <c r="C3288" i="36"/>
  <c r="C3287" i="36"/>
  <c r="C3286" i="36"/>
  <c r="C3285" i="36"/>
  <c r="C3284" i="36"/>
  <c r="C3283" i="36"/>
  <c r="C3282" i="36"/>
  <c r="C3281" i="36"/>
  <c r="C3280" i="36"/>
  <c r="C3279" i="36"/>
  <c r="C3278" i="36"/>
  <c r="C3277" i="36"/>
  <c r="C3276" i="36"/>
  <c r="C3275" i="36"/>
  <c r="C3274" i="36"/>
  <c r="C3273" i="36"/>
  <c r="C3272" i="36"/>
  <c r="C3271" i="36"/>
  <c r="C3270" i="36"/>
  <c r="C3269" i="36"/>
  <c r="C3268" i="36"/>
  <c r="C3267" i="36"/>
  <c r="C3266" i="36"/>
  <c r="C3265" i="36"/>
  <c r="C3264" i="36"/>
  <c r="C3263" i="36"/>
  <c r="C3262" i="36"/>
  <c r="C3261" i="36"/>
  <c r="C3260" i="36"/>
  <c r="C3259" i="36"/>
  <c r="C3258" i="36"/>
  <c r="C3257" i="36"/>
  <c r="C3256" i="36"/>
  <c r="C3255" i="36"/>
  <c r="C3254" i="36"/>
  <c r="C3253" i="36"/>
  <c r="C3252" i="36"/>
  <c r="C3251" i="36"/>
  <c r="C3250" i="36"/>
  <c r="C3249" i="36"/>
  <c r="C3248" i="36"/>
  <c r="C3247" i="36"/>
  <c r="C3246" i="36"/>
  <c r="C3245" i="36"/>
  <c r="C3244" i="36"/>
  <c r="C3243" i="36"/>
  <c r="C3242" i="36"/>
  <c r="C3241" i="36"/>
  <c r="C3240" i="36"/>
  <c r="C3239" i="36"/>
  <c r="C3238" i="36"/>
  <c r="C3237" i="36"/>
  <c r="C3236" i="36"/>
  <c r="C3235" i="36"/>
  <c r="C3234" i="36"/>
  <c r="C3233" i="36"/>
  <c r="C3232" i="36"/>
  <c r="C3231" i="36"/>
  <c r="C3230" i="36"/>
  <c r="C3229" i="36"/>
  <c r="C3228" i="36"/>
  <c r="C3227" i="36"/>
  <c r="C3226" i="36"/>
  <c r="C3225" i="36"/>
  <c r="C3224" i="36"/>
  <c r="C3223" i="36"/>
  <c r="C3222" i="36"/>
  <c r="C3221" i="36"/>
  <c r="C3220" i="36"/>
  <c r="C3219" i="36"/>
  <c r="C3218" i="36"/>
  <c r="C3217" i="36"/>
  <c r="C3216" i="36"/>
  <c r="C3215" i="36"/>
  <c r="C3214" i="36"/>
  <c r="C3213" i="36"/>
  <c r="C3212" i="36"/>
  <c r="C3211" i="36"/>
  <c r="C3210" i="36"/>
  <c r="C3209" i="36"/>
  <c r="C3208" i="36"/>
  <c r="C3207" i="36"/>
  <c r="C3206" i="36"/>
  <c r="C3205" i="36"/>
  <c r="C3204" i="36"/>
  <c r="C3203" i="36"/>
  <c r="C3202" i="36"/>
  <c r="C3201" i="36"/>
  <c r="C3200" i="36"/>
  <c r="C3199" i="36"/>
  <c r="C3198" i="36"/>
  <c r="C3197" i="36"/>
  <c r="C3196" i="36"/>
  <c r="C3195" i="36"/>
  <c r="C3194" i="36"/>
  <c r="C3193" i="36"/>
  <c r="C3192" i="36"/>
  <c r="C3191" i="36"/>
  <c r="C3190" i="36"/>
  <c r="C3189" i="36"/>
  <c r="C3188" i="36"/>
  <c r="C3187" i="36"/>
  <c r="C3186" i="36"/>
  <c r="C3185" i="36"/>
  <c r="C3184" i="36"/>
  <c r="C3183" i="36"/>
  <c r="C3182" i="36"/>
  <c r="C3181" i="36"/>
  <c r="C3180" i="36"/>
  <c r="C3179" i="36"/>
  <c r="C3178" i="36"/>
  <c r="C3177" i="36"/>
  <c r="C3176" i="36"/>
  <c r="C3175" i="36"/>
  <c r="C3174" i="36"/>
  <c r="C3173" i="36"/>
  <c r="C3172" i="36"/>
  <c r="C3171" i="36"/>
  <c r="C3170" i="36"/>
  <c r="C3169" i="36"/>
  <c r="C3168" i="36"/>
  <c r="C3167" i="36"/>
  <c r="C3166" i="36"/>
  <c r="C3165" i="36"/>
  <c r="C3164" i="36"/>
  <c r="C3163" i="36"/>
  <c r="C3162" i="36"/>
  <c r="C3161" i="36"/>
  <c r="C3160" i="36"/>
  <c r="C3159" i="36"/>
  <c r="C3158" i="36"/>
  <c r="C3157" i="36"/>
  <c r="C3156" i="36"/>
  <c r="C3155" i="36"/>
  <c r="C3154" i="36"/>
  <c r="C3153" i="36"/>
  <c r="C3152" i="36"/>
  <c r="C3151" i="36"/>
  <c r="C3150" i="36"/>
  <c r="C3149" i="36"/>
  <c r="C3148" i="36"/>
  <c r="C3147" i="36"/>
  <c r="C3146" i="36"/>
  <c r="C3145" i="36"/>
  <c r="C3144" i="36"/>
  <c r="C3143" i="36"/>
  <c r="C3142" i="36"/>
  <c r="C3141" i="36"/>
  <c r="C3140" i="36"/>
  <c r="C3139" i="36"/>
  <c r="C3138" i="36"/>
  <c r="C3137" i="36"/>
  <c r="C3136" i="36"/>
  <c r="C3135" i="36"/>
  <c r="C3134" i="36"/>
  <c r="C3133" i="36"/>
  <c r="C3132" i="36"/>
  <c r="C3131" i="36"/>
  <c r="C3130" i="36"/>
  <c r="C3129" i="36"/>
  <c r="C3128" i="36"/>
  <c r="C3127" i="36"/>
  <c r="C3126" i="36"/>
  <c r="C3125" i="36"/>
  <c r="C3124" i="36"/>
  <c r="C3123" i="36"/>
  <c r="C3122" i="36"/>
  <c r="C3121" i="36"/>
  <c r="C3120" i="36"/>
  <c r="C3119" i="36"/>
  <c r="C3118" i="36"/>
  <c r="C3117" i="36"/>
  <c r="C3116" i="36"/>
  <c r="C3115" i="36"/>
  <c r="C3114" i="36"/>
  <c r="C3113" i="36"/>
  <c r="C3112" i="36"/>
  <c r="C3111" i="36"/>
  <c r="C3110" i="36"/>
  <c r="C3109" i="36"/>
  <c r="C3108" i="36"/>
  <c r="C3107" i="36"/>
  <c r="C3106" i="36"/>
  <c r="C3105" i="36"/>
  <c r="C3104" i="36"/>
  <c r="C3103" i="36"/>
  <c r="C3102" i="36"/>
  <c r="C3101" i="36"/>
  <c r="C3100" i="36"/>
  <c r="C3099" i="36"/>
  <c r="C3098" i="36"/>
  <c r="C3097" i="36"/>
  <c r="C3096" i="36"/>
  <c r="C3095" i="36"/>
  <c r="C3094" i="36"/>
  <c r="C3093" i="36"/>
  <c r="C3092" i="36"/>
  <c r="C3091" i="36"/>
  <c r="C3090" i="36"/>
  <c r="C3089" i="36"/>
  <c r="C3088" i="36"/>
  <c r="C3087" i="36"/>
  <c r="C3086" i="36"/>
  <c r="C3085" i="36"/>
  <c r="C3084" i="36"/>
  <c r="C3083" i="36"/>
  <c r="C3082" i="36"/>
  <c r="C3081" i="36"/>
  <c r="C3080" i="36"/>
  <c r="C3079" i="36"/>
  <c r="C3078" i="36"/>
  <c r="C3077" i="36"/>
  <c r="C3076" i="36"/>
  <c r="C3075" i="36"/>
  <c r="C3074" i="36"/>
  <c r="C3073" i="36"/>
  <c r="C3072" i="36"/>
  <c r="C3071" i="36"/>
  <c r="C3070" i="36"/>
  <c r="C3069" i="36"/>
  <c r="C3068" i="36"/>
  <c r="C3067" i="36"/>
  <c r="C3066" i="36"/>
  <c r="C3065" i="36"/>
  <c r="C3064" i="36"/>
  <c r="C3063" i="36"/>
  <c r="C3062" i="36"/>
  <c r="C3061" i="36"/>
  <c r="C3060" i="36"/>
  <c r="C3059" i="36"/>
  <c r="C3058" i="36"/>
  <c r="C3057" i="36"/>
  <c r="C3056" i="36"/>
  <c r="C3055" i="36"/>
  <c r="C3054" i="36"/>
  <c r="C3053" i="36"/>
  <c r="C3052" i="36"/>
  <c r="C3051" i="36"/>
  <c r="C3050" i="36"/>
  <c r="C3049" i="36"/>
  <c r="C3048" i="36"/>
  <c r="C3047" i="36"/>
  <c r="C3046" i="36"/>
  <c r="C3045" i="36"/>
  <c r="C3044" i="36"/>
  <c r="C3043" i="36"/>
  <c r="C3042" i="36"/>
  <c r="C3041" i="36"/>
  <c r="C3040" i="36"/>
  <c r="C3039" i="36"/>
  <c r="C3038" i="36"/>
  <c r="C3037" i="36"/>
  <c r="C3036" i="36"/>
  <c r="C3035" i="36"/>
  <c r="C3034" i="36"/>
  <c r="C3033" i="36"/>
  <c r="C3032" i="36"/>
  <c r="C3031" i="36"/>
  <c r="C3030" i="36"/>
  <c r="C3029" i="36"/>
  <c r="C3028" i="36"/>
  <c r="C3027" i="36"/>
  <c r="C3026" i="36"/>
  <c r="C3025" i="36"/>
  <c r="C3024" i="36"/>
  <c r="C3023" i="36"/>
  <c r="C3022" i="36"/>
  <c r="C3021" i="36"/>
  <c r="C3020" i="36"/>
  <c r="C3019" i="36"/>
  <c r="C3018" i="36"/>
  <c r="C3017" i="36"/>
  <c r="C3016" i="36"/>
  <c r="C3015" i="36"/>
  <c r="C3014" i="36"/>
  <c r="C3013" i="36"/>
  <c r="C3012" i="36"/>
  <c r="C3011" i="36"/>
  <c r="C3010" i="36"/>
  <c r="C3009" i="36"/>
  <c r="C3008" i="36"/>
  <c r="C3007" i="36"/>
  <c r="C3006" i="36"/>
  <c r="C3005" i="36"/>
  <c r="C3004" i="36"/>
  <c r="C3003" i="36"/>
  <c r="C3002" i="36"/>
  <c r="C3001" i="36"/>
  <c r="C3000" i="36"/>
  <c r="C2999" i="36"/>
  <c r="C2998" i="36"/>
  <c r="C2997" i="36"/>
  <c r="C2996" i="36"/>
  <c r="C2995" i="36"/>
  <c r="C2994" i="36"/>
  <c r="C2993" i="36"/>
  <c r="C2992" i="36"/>
  <c r="C2991" i="36"/>
  <c r="C2990" i="36"/>
  <c r="C2989" i="36"/>
  <c r="C2988" i="36"/>
  <c r="C2987" i="36"/>
  <c r="C2986" i="36"/>
  <c r="C2985" i="36"/>
  <c r="C2984" i="36"/>
  <c r="C2983" i="36"/>
  <c r="C2982" i="36"/>
  <c r="C2981" i="36"/>
  <c r="C2980" i="36"/>
  <c r="C2979" i="36"/>
  <c r="C2978" i="36"/>
  <c r="C2977" i="36"/>
  <c r="C2976" i="36"/>
  <c r="C2975" i="36"/>
  <c r="C2974" i="36"/>
  <c r="C2973" i="36"/>
  <c r="C2972" i="36"/>
  <c r="C2971" i="36"/>
  <c r="C2970" i="36"/>
  <c r="C2969" i="36"/>
  <c r="C2968" i="36"/>
  <c r="C2967" i="36"/>
  <c r="C2966" i="36"/>
  <c r="C2965" i="36"/>
  <c r="C2964" i="36"/>
  <c r="C2963" i="36"/>
  <c r="C2962" i="36"/>
  <c r="C2961" i="36"/>
  <c r="C2960" i="36"/>
  <c r="C2959" i="36"/>
  <c r="C2958" i="36"/>
  <c r="C2957" i="36"/>
  <c r="C2956" i="36"/>
  <c r="C2955" i="36"/>
  <c r="C2954" i="36"/>
  <c r="C2953" i="36"/>
  <c r="C2952" i="36"/>
  <c r="C2951" i="36"/>
  <c r="C2950" i="36"/>
  <c r="C2949" i="36"/>
  <c r="C2948" i="36"/>
  <c r="C2947" i="36"/>
  <c r="C2946" i="36"/>
  <c r="C2945" i="36"/>
  <c r="C2944" i="36"/>
  <c r="C2943" i="36"/>
  <c r="C2942" i="36"/>
  <c r="C2941" i="36"/>
  <c r="C2940" i="36"/>
  <c r="C2939" i="36"/>
  <c r="C2938" i="36"/>
  <c r="C2937" i="36"/>
  <c r="C2936" i="36"/>
  <c r="C2935" i="36"/>
  <c r="C2934" i="36"/>
  <c r="C2933" i="36"/>
  <c r="C2932" i="36"/>
  <c r="C2931" i="36"/>
  <c r="C2930" i="36"/>
  <c r="C2929" i="36"/>
  <c r="C2928" i="36"/>
  <c r="C2927" i="36"/>
  <c r="C2926" i="36"/>
  <c r="C2925" i="36"/>
  <c r="C2924" i="36"/>
  <c r="C2923" i="36"/>
  <c r="C2922" i="36"/>
  <c r="C2921" i="36"/>
  <c r="C2920" i="36"/>
  <c r="C2919" i="36"/>
  <c r="C2918" i="36"/>
  <c r="C2917" i="36"/>
  <c r="C2916" i="36"/>
  <c r="C2915" i="36"/>
  <c r="C2914" i="36"/>
  <c r="C2913" i="36"/>
  <c r="C2912" i="36"/>
  <c r="C2911" i="36"/>
  <c r="C2910" i="36"/>
  <c r="C2909" i="36"/>
  <c r="C2908" i="36"/>
  <c r="C2907" i="36"/>
  <c r="C2906" i="36"/>
  <c r="C2905" i="36"/>
  <c r="C2904" i="36"/>
  <c r="C2903" i="36"/>
  <c r="C2902" i="36"/>
  <c r="C2901" i="36"/>
  <c r="C2900" i="36"/>
  <c r="C2899" i="36"/>
  <c r="C2898" i="36"/>
  <c r="C2897" i="36"/>
  <c r="C2896" i="36"/>
  <c r="C2895" i="36"/>
  <c r="C2894" i="36"/>
  <c r="C2893" i="36"/>
  <c r="C2892" i="36"/>
  <c r="C2891" i="36"/>
  <c r="C2890" i="36"/>
  <c r="C2889" i="36"/>
  <c r="C2888" i="36"/>
  <c r="C2887" i="36"/>
  <c r="C2886" i="36"/>
  <c r="C2885" i="36"/>
  <c r="C2884" i="36"/>
  <c r="C2883" i="36"/>
  <c r="C2882" i="36"/>
  <c r="C2881" i="36"/>
  <c r="C2880" i="36"/>
  <c r="C2879" i="36"/>
  <c r="C2878" i="36"/>
  <c r="C2877" i="36"/>
  <c r="C2876" i="36"/>
  <c r="C2875" i="36"/>
  <c r="C2874" i="36"/>
  <c r="C2873" i="36"/>
  <c r="C2872" i="36"/>
  <c r="C2871" i="36"/>
  <c r="C2870" i="36"/>
  <c r="C2869" i="36"/>
  <c r="C2868" i="36"/>
  <c r="C2867" i="36"/>
  <c r="C2866" i="36"/>
  <c r="C2865" i="36"/>
  <c r="C2864" i="36"/>
  <c r="C2863" i="36"/>
  <c r="C2862" i="36"/>
  <c r="C2861" i="36"/>
  <c r="C2860" i="36"/>
  <c r="C2859" i="36"/>
  <c r="C2858" i="36"/>
  <c r="C2857" i="36"/>
  <c r="C2856" i="36"/>
  <c r="C2855" i="36"/>
  <c r="C2854" i="36"/>
  <c r="C2853" i="36"/>
  <c r="C2852" i="36"/>
  <c r="C2851" i="36"/>
  <c r="C2850" i="36"/>
  <c r="C2849" i="36"/>
  <c r="C2848" i="36"/>
  <c r="C2847" i="36"/>
  <c r="C2846" i="36"/>
  <c r="C2845" i="36"/>
  <c r="C2844" i="36"/>
  <c r="C2843" i="36"/>
  <c r="C2842" i="36"/>
  <c r="C2841" i="36"/>
  <c r="C2840" i="36"/>
  <c r="C2839" i="36"/>
  <c r="C2838" i="36"/>
  <c r="C2837" i="36"/>
  <c r="C2836" i="36"/>
  <c r="C2835" i="36"/>
  <c r="C2834" i="36"/>
  <c r="C2833" i="36"/>
  <c r="C2832" i="36"/>
  <c r="C2831" i="36"/>
  <c r="C2830" i="36"/>
  <c r="C2829" i="36"/>
  <c r="C2828" i="36"/>
  <c r="C2827" i="36"/>
  <c r="C2826" i="36"/>
  <c r="C2825" i="36"/>
  <c r="C2824" i="36"/>
  <c r="C2823" i="36"/>
  <c r="C2822" i="36"/>
  <c r="C2821" i="36"/>
  <c r="C2820" i="36"/>
  <c r="C2819" i="36"/>
  <c r="C2818" i="36"/>
  <c r="C2817" i="36"/>
  <c r="C2816" i="36"/>
  <c r="C2815" i="36"/>
  <c r="C2814" i="36"/>
  <c r="C2813" i="36"/>
  <c r="C2812" i="36"/>
  <c r="C2811" i="36"/>
  <c r="C2810" i="36"/>
  <c r="C2809" i="36"/>
  <c r="C2808" i="36"/>
  <c r="C2807" i="36"/>
  <c r="C2806" i="36"/>
  <c r="C2805" i="36"/>
  <c r="C2804" i="36"/>
  <c r="C2803" i="36"/>
  <c r="C2802" i="36"/>
  <c r="C2801" i="36"/>
  <c r="C2800" i="36"/>
  <c r="C2799" i="36"/>
  <c r="C2798" i="36"/>
  <c r="C2797" i="36"/>
  <c r="C2796" i="36"/>
  <c r="C2795" i="36"/>
  <c r="C2794" i="36"/>
  <c r="C2793" i="36"/>
  <c r="C2792" i="36"/>
  <c r="C2791" i="36"/>
  <c r="C2790" i="36"/>
  <c r="C2789" i="36"/>
  <c r="C2788" i="36"/>
  <c r="C2787" i="36"/>
  <c r="C2786" i="36"/>
  <c r="C2785" i="36"/>
  <c r="C2784" i="36"/>
  <c r="C2783" i="36"/>
  <c r="C2782" i="36"/>
  <c r="C2781" i="36"/>
  <c r="C2780" i="36"/>
  <c r="C2779" i="36"/>
  <c r="C2778" i="36"/>
  <c r="C2777" i="36"/>
  <c r="C2776" i="36"/>
  <c r="C2775" i="36"/>
  <c r="C2774" i="36"/>
  <c r="C2773" i="36"/>
  <c r="C2772" i="36"/>
  <c r="C2771" i="36"/>
  <c r="C2770" i="36"/>
  <c r="C2769" i="36"/>
  <c r="C2768" i="36"/>
  <c r="C2767" i="36"/>
  <c r="C2766" i="36"/>
  <c r="C2765" i="36"/>
  <c r="C2764" i="36"/>
  <c r="C2763" i="36"/>
  <c r="C2762" i="36"/>
  <c r="C2761" i="36"/>
  <c r="C2760" i="36"/>
  <c r="C2759" i="36"/>
  <c r="C2758" i="36"/>
  <c r="C2757" i="36"/>
  <c r="C2756" i="36"/>
  <c r="C2755" i="36"/>
  <c r="C2754" i="36"/>
  <c r="C2753" i="36"/>
  <c r="C2752" i="36"/>
  <c r="C2751" i="36"/>
  <c r="C2750" i="36"/>
  <c r="C2749" i="36"/>
  <c r="C2748" i="36"/>
  <c r="C2747" i="36"/>
  <c r="C2746" i="36"/>
  <c r="C2745" i="36"/>
  <c r="C2744" i="36"/>
  <c r="C2743" i="36"/>
  <c r="C2742" i="36"/>
  <c r="C2741" i="36"/>
  <c r="C2740" i="36"/>
  <c r="C2739" i="36"/>
  <c r="C2738" i="36"/>
  <c r="C2737" i="36"/>
  <c r="C2736" i="36"/>
  <c r="C2735" i="36"/>
  <c r="C2734" i="36"/>
  <c r="C2733" i="36"/>
  <c r="C2732" i="36"/>
  <c r="C2731" i="36"/>
  <c r="C2730" i="36"/>
  <c r="C2729" i="36"/>
  <c r="C2728" i="36"/>
  <c r="C2727" i="36"/>
  <c r="C2726" i="36"/>
  <c r="C2725" i="36"/>
  <c r="C2724" i="36"/>
  <c r="C2723" i="36"/>
  <c r="C2722" i="36"/>
  <c r="C2721" i="36"/>
  <c r="C2720" i="36"/>
  <c r="C2719" i="36"/>
  <c r="C2718" i="36"/>
  <c r="C2717" i="36"/>
  <c r="C2716" i="36"/>
  <c r="C2715" i="36"/>
  <c r="C2714" i="36"/>
  <c r="C2713" i="36"/>
  <c r="C2712" i="36"/>
  <c r="C2711" i="36"/>
  <c r="C2710" i="36"/>
  <c r="C2709" i="36"/>
  <c r="C2708" i="36"/>
  <c r="C2707" i="36"/>
  <c r="C2706" i="36"/>
  <c r="C2705" i="36"/>
  <c r="C2704" i="36"/>
  <c r="C2703" i="36"/>
  <c r="C2702" i="36"/>
  <c r="C2701" i="36"/>
  <c r="C2700" i="36"/>
  <c r="C2699" i="36"/>
  <c r="C2698" i="36"/>
  <c r="C2697" i="36"/>
  <c r="C2696" i="36"/>
  <c r="C2695" i="36"/>
  <c r="C2694" i="36"/>
  <c r="C2693" i="36"/>
  <c r="C2692" i="36"/>
  <c r="C2691" i="36"/>
  <c r="C2690" i="36"/>
  <c r="C2689" i="36"/>
  <c r="C2688" i="36"/>
  <c r="C2687" i="36"/>
  <c r="C2686" i="36"/>
  <c r="C2685" i="36"/>
  <c r="C2684" i="36"/>
  <c r="C2683" i="36"/>
  <c r="C2682" i="36"/>
  <c r="C2681" i="36"/>
  <c r="C2680" i="36"/>
  <c r="C2679" i="36"/>
  <c r="C2678" i="36"/>
  <c r="C2677" i="36"/>
  <c r="C2676" i="36"/>
  <c r="C2675" i="36"/>
  <c r="C2674" i="36"/>
  <c r="C2673" i="36"/>
  <c r="C2672" i="36"/>
  <c r="C2671" i="36"/>
  <c r="C2670" i="36"/>
  <c r="C2669" i="36"/>
  <c r="C2668" i="36"/>
  <c r="C2667" i="36"/>
  <c r="C2666" i="36"/>
  <c r="C2665" i="36"/>
  <c r="C2664" i="36"/>
  <c r="C2663" i="36"/>
  <c r="C2662" i="36"/>
  <c r="C2661" i="36"/>
  <c r="C2660" i="36"/>
  <c r="C2659" i="36"/>
  <c r="C2658" i="36"/>
  <c r="C2657" i="36"/>
  <c r="C2656" i="36"/>
  <c r="C2655" i="36"/>
  <c r="C2654" i="36"/>
  <c r="C2653" i="36"/>
  <c r="C2652" i="36"/>
  <c r="C2651" i="36"/>
  <c r="C2650" i="36"/>
  <c r="C2649" i="36"/>
  <c r="C2648" i="36"/>
  <c r="C2647" i="36"/>
  <c r="C2646" i="36"/>
  <c r="C2645" i="36"/>
  <c r="C2644" i="36"/>
  <c r="C2643" i="36"/>
  <c r="C2642" i="36"/>
  <c r="C2641" i="36"/>
  <c r="C2640" i="36"/>
  <c r="C2639" i="36"/>
  <c r="C2638" i="36"/>
  <c r="C2637" i="36"/>
  <c r="C2636" i="36"/>
  <c r="C2635" i="36"/>
  <c r="C2634" i="36"/>
  <c r="C2633" i="36"/>
  <c r="C2632" i="36"/>
  <c r="C2631" i="36"/>
  <c r="C2630" i="36"/>
  <c r="C2629" i="36"/>
  <c r="C2628" i="36"/>
  <c r="C2627" i="36"/>
  <c r="C2626" i="36"/>
  <c r="C2625" i="36"/>
  <c r="C2624" i="36"/>
  <c r="C2623" i="36"/>
  <c r="C2622" i="36"/>
  <c r="C2621" i="36"/>
  <c r="C2620" i="36"/>
  <c r="C2619" i="36"/>
  <c r="C2618" i="36"/>
  <c r="C2617" i="36"/>
  <c r="C2616" i="36"/>
  <c r="C2615" i="36"/>
  <c r="C2614" i="36"/>
  <c r="C2613" i="36"/>
  <c r="C2612" i="36"/>
  <c r="C2611" i="36"/>
  <c r="C2610" i="36"/>
  <c r="C2609" i="36"/>
  <c r="C2608" i="36"/>
  <c r="C2607" i="36"/>
  <c r="C2606" i="36"/>
  <c r="C2605" i="36"/>
  <c r="C2604" i="36"/>
  <c r="C2603" i="36"/>
  <c r="C2602" i="36"/>
  <c r="C2601" i="36"/>
  <c r="C2600" i="36"/>
  <c r="C2599" i="36"/>
  <c r="C2598" i="36"/>
  <c r="C2597" i="36"/>
  <c r="C2596" i="36"/>
  <c r="C2595" i="36"/>
  <c r="C2594" i="36"/>
  <c r="C2593" i="36"/>
  <c r="C2592" i="36"/>
  <c r="C2591" i="36"/>
  <c r="C2590" i="36"/>
  <c r="C2589" i="36"/>
  <c r="C2588" i="36"/>
  <c r="C2587" i="36"/>
  <c r="C2586" i="36"/>
  <c r="C2585" i="36"/>
  <c r="C2584" i="36"/>
  <c r="C2583" i="36"/>
  <c r="C2582" i="36"/>
  <c r="C2581" i="36"/>
  <c r="C2580" i="36"/>
  <c r="C2579" i="36"/>
  <c r="C2578" i="36"/>
  <c r="C2577" i="36"/>
  <c r="C2576" i="36"/>
  <c r="C2575" i="36"/>
  <c r="C2574" i="36"/>
  <c r="C2573" i="36"/>
  <c r="C2572" i="36"/>
  <c r="C2571" i="36"/>
  <c r="C2570" i="36"/>
  <c r="C2569" i="36"/>
  <c r="C2568" i="36"/>
  <c r="C2567" i="36"/>
  <c r="C2566" i="36"/>
  <c r="C2565" i="36"/>
  <c r="C2564" i="36"/>
  <c r="C2563" i="36"/>
  <c r="C2562" i="36"/>
  <c r="C2561" i="36"/>
  <c r="C2560" i="36"/>
  <c r="C2559" i="36"/>
  <c r="C2558" i="36"/>
  <c r="C2557" i="36"/>
  <c r="C2556" i="36"/>
  <c r="C2555" i="36"/>
  <c r="C2554" i="36"/>
  <c r="C2553" i="36"/>
  <c r="C2552" i="36"/>
  <c r="C2551" i="36"/>
  <c r="C2550" i="36"/>
  <c r="C2549" i="36"/>
  <c r="C2548" i="36"/>
  <c r="C2547" i="36"/>
  <c r="C2546" i="36"/>
  <c r="C2545" i="36"/>
  <c r="C2544" i="36"/>
  <c r="C2543" i="36"/>
  <c r="C2542" i="36"/>
  <c r="C2541" i="36"/>
  <c r="C2540" i="36"/>
  <c r="C2539" i="36"/>
  <c r="C2538" i="36"/>
  <c r="C2537" i="36"/>
  <c r="C2536" i="36"/>
  <c r="C2535" i="36"/>
  <c r="C2534" i="36"/>
  <c r="C2533" i="36"/>
  <c r="C2532" i="36"/>
  <c r="C2531" i="36"/>
  <c r="C2530" i="36"/>
  <c r="C2529" i="36"/>
  <c r="C2528" i="36"/>
  <c r="C2527" i="36"/>
  <c r="C2526" i="36"/>
  <c r="C2525" i="36"/>
  <c r="C2524" i="36"/>
  <c r="C2523" i="36"/>
  <c r="C2522" i="36"/>
  <c r="C2521" i="36"/>
  <c r="C2520" i="36"/>
  <c r="C2519" i="36"/>
  <c r="C2518" i="36"/>
  <c r="C2517" i="36"/>
  <c r="C2516" i="36"/>
  <c r="C2515" i="36"/>
  <c r="C2514" i="36"/>
  <c r="C2513" i="36"/>
  <c r="C2512" i="36"/>
  <c r="C2511" i="36"/>
  <c r="C2510" i="36"/>
  <c r="C2509" i="36"/>
  <c r="C2508" i="36"/>
  <c r="C2507" i="36"/>
  <c r="C2506" i="36"/>
  <c r="C2505" i="36"/>
  <c r="C2504" i="36"/>
  <c r="C2503" i="36"/>
  <c r="C2502" i="36"/>
  <c r="C2501" i="36"/>
  <c r="C2500" i="36"/>
  <c r="C2499" i="36"/>
  <c r="C2498" i="36"/>
  <c r="C2497" i="36"/>
  <c r="C2496" i="36"/>
  <c r="C2495" i="36"/>
  <c r="C2494" i="36"/>
  <c r="C2493" i="36"/>
  <c r="C2492" i="36"/>
  <c r="C2491" i="36"/>
  <c r="C2490" i="36"/>
  <c r="C2489" i="36"/>
  <c r="C2488" i="36"/>
  <c r="C2487" i="36"/>
  <c r="C2486" i="36"/>
  <c r="C2485" i="36"/>
  <c r="C2484" i="36"/>
  <c r="C2483" i="36"/>
  <c r="C2482" i="36"/>
  <c r="C2481" i="36"/>
  <c r="C2480" i="36"/>
  <c r="C2479" i="36"/>
  <c r="C2478" i="36"/>
  <c r="C2477" i="36"/>
  <c r="C2476" i="36"/>
  <c r="C2475" i="36"/>
  <c r="C2474" i="36"/>
  <c r="C2473" i="36"/>
  <c r="C2472" i="36"/>
  <c r="C2471" i="36"/>
  <c r="C2470" i="36"/>
  <c r="C2469" i="36"/>
  <c r="C2468" i="36"/>
  <c r="C2467" i="36"/>
  <c r="C2466" i="36"/>
  <c r="C2465" i="36"/>
  <c r="C2464" i="36"/>
  <c r="C2463" i="36"/>
  <c r="C2462" i="36"/>
  <c r="C2461" i="36"/>
  <c r="C2460" i="36"/>
  <c r="C2459" i="36"/>
  <c r="C2458" i="36"/>
  <c r="C2457" i="36"/>
  <c r="C2456" i="36"/>
  <c r="C2455" i="36"/>
  <c r="C2454" i="36"/>
  <c r="C2453" i="36"/>
  <c r="C2452" i="36"/>
  <c r="C2451" i="36"/>
  <c r="C2450" i="36"/>
  <c r="C2449" i="36"/>
  <c r="C2448" i="36"/>
  <c r="C2447" i="36"/>
  <c r="C2446" i="36"/>
  <c r="C2445" i="36"/>
  <c r="C2444" i="36"/>
  <c r="C2443" i="36"/>
  <c r="C2442" i="36"/>
  <c r="C2441" i="36"/>
  <c r="C2440" i="36"/>
  <c r="C2439" i="36"/>
  <c r="C2438" i="36"/>
  <c r="C2437" i="36"/>
  <c r="C2436" i="36"/>
  <c r="C2435" i="36"/>
  <c r="C2434" i="36"/>
  <c r="C2433" i="36"/>
  <c r="C2432" i="36"/>
  <c r="C2431" i="36"/>
  <c r="C2430" i="36"/>
  <c r="C2429" i="36"/>
  <c r="C2428" i="36"/>
  <c r="C2427" i="36"/>
  <c r="C2426" i="36"/>
  <c r="C2425" i="36"/>
  <c r="C2424" i="36"/>
  <c r="C2423" i="36"/>
  <c r="C2422" i="36"/>
  <c r="C2421" i="36"/>
  <c r="C2420" i="36"/>
  <c r="C2419" i="36"/>
  <c r="C2418" i="36"/>
  <c r="C2417" i="36"/>
  <c r="C2416" i="36"/>
  <c r="C2415" i="36"/>
  <c r="C2414" i="36"/>
  <c r="C2413" i="36"/>
  <c r="C2412" i="36"/>
  <c r="C2411" i="36"/>
  <c r="C2410" i="36"/>
  <c r="C2409" i="36"/>
  <c r="C2408" i="36"/>
  <c r="C2407" i="36"/>
  <c r="C2406" i="36"/>
  <c r="C2405" i="36"/>
  <c r="C2404" i="36"/>
  <c r="C2403" i="36"/>
  <c r="C2402" i="36"/>
  <c r="C2401" i="36"/>
  <c r="C2400" i="36"/>
  <c r="C2399" i="36"/>
  <c r="C2398" i="36"/>
  <c r="C2397" i="36"/>
  <c r="C2396" i="36"/>
  <c r="C2395" i="36"/>
  <c r="C2394" i="36"/>
  <c r="C2393" i="36"/>
  <c r="C2392" i="36"/>
  <c r="C2391" i="36"/>
  <c r="C2390" i="36"/>
  <c r="C2389" i="36"/>
  <c r="C2388" i="36"/>
  <c r="C2387" i="36"/>
  <c r="C2386" i="36"/>
  <c r="C2385" i="36"/>
  <c r="C2384" i="36"/>
  <c r="C2383" i="36"/>
  <c r="C2382" i="36"/>
  <c r="C2381" i="36"/>
  <c r="C2380" i="36"/>
  <c r="C2379" i="36"/>
  <c r="C2378" i="36"/>
  <c r="C2377" i="36"/>
  <c r="C2376" i="36"/>
  <c r="C2375" i="36"/>
  <c r="C2374" i="36"/>
  <c r="C2373" i="36"/>
  <c r="C2372" i="36"/>
  <c r="C2371" i="36"/>
  <c r="C2370" i="36"/>
  <c r="C2369" i="36"/>
  <c r="C2368" i="36"/>
  <c r="C2367" i="36"/>
  <c r="C2366" i="36"/>
  <c r="C2365" i="36"/>
  <c r="C2364" i="36"/>
  <c r="C2363" i="36"/>
  <c r="C2362" i="36"/>
  <c r="C2361" i="36"/>
  <c r="C2360" i="36"/>
  <c r="C2359" i="36"/>
  <c r="C2358" i="36"/>
  <c r="C2357" i="36"/>
  <c r="C2356" i="36"/>
  <c r="C2355" i="36"/>
  <c r="C2354" i="36"/>
  <c r="C2353" i="36"/>
  <c r="C2352" i="36"/>
  <c r="C2351" i="36"/>
  <c r="C2350" i="36"/>
  <c r="C2349" i="36"/>
  <c r="C2348" i="36"/>
  <c r="C2347" i="36"/>
  <c r="C2346" i="36"/>
  <c r="C2345" i="36"/>
  <c r="C2344" i="36"/>
  <c r="C2343" i="36"/>
  <c r="C2342" i="36"/>
  <c r="C2341" i="36"/>
  <c r="C2340" i="36"/>
  <c r="C2339" i="36"/>
  <c r="C2338" i="36"/>
  <c r="C2337" i="36"/>
  <c r="C2336" i="36"/>
  <c r="C2335" i="36"/>
  <c r="C2334" i="36"/>
  <c r="C2333" i="36"/>
  <c r="C2332" i="36"/>
  <c r="C2331" i="36"/>
  <c r="C2330" i="36"/>
  <c r="C2329" i="36"/>
  <c r="C2328" i="36"/>
  <c r="C2327" i="36"/>
  <c r="C2326" i="36"/>
  <c r="C2325" i="36"/>
  <c r="C2324" i="36"/>
  <c r="C2323" i="36"/>
  <c r="C2322" i="36"/>
  <c r="C2321" i="36"/>
  <c r="C2320" i="36"/>
  <c r="C2319" i="36"/>
  <c r="C2318" i="36"/>
  <c r="C2317" i="36"/>
  <c r="C2316" i="36"/>
  <c r="C2315" i="36"/>
  <c r="C2314" i="36"/>
  <c r="C2313" i="36"/>
  <c r="C2312" i="36"/>
  <c r="C2311" i="36"/>
  <c r="C2310" i="36"/>
  <c r="C2309" i="36"/>
  <c r="C2308" i="36"/>
  <c r="C2307" i="36"/>
  <c r="C2306" i="36"/>
  <c r="C2305" i="36"/>
  <c r="C2304" i="36"/>
  <c r="C2303" i="36"/>
  <c r="C2302" i="36"/>
  <c r="C2301" i="36"/>
  <c r="C2300" i="36"/>
  <c r="C2299" i="36"/>
  <c r="C2298" i="36"/>
  <c r="C2297" i="36"/>
  <c r="C2296" i="36"/>
  <c r="C2295" i="36"/>
  <c r="C2294" i="36"/>
  <c r="C2293" i="36"/>
  <c r="C2292" i="36"/>
  <c r="C2291" i="36"/>
  <c r="C2290" i="36"/>
  <c r="C2289" i="36"/>
  <c r="C2288" i="36"/>
  <c r="C2287" i="36"/>
  <c r="C2286" i="36"/>
  <c r="C2285" i="36"/>
  <c r="C2284" i="36"/>
  <c r="C2283" i="36"/>
  <c r="C2282" i="36"/>
  <c r="C2281" i="36"/>
  <c r="C2280" i="36"/>
  <c r="C2279" i="36"/>
  <c r="C2278" i="36"/>
  <c r="C2277" i="36"/>
  <c r="C2276" i="36"/>
  <c r="C2275" i="36"/>
  <c r="C2274" i="36"/>
  <c r="C2273" i="36"/>
  <c r="C2272" i="36"/>
  <c r="C2271" i="36"/>
  <c r="C2270" i="36"/>
  <c r="C2269" i="36"/>
  <c r="C2268" i="36"/>
  <c r="C2267" i="36"/>
  <c r="C2266" i="36"/>
  <c r="C2265" i="36"/>
  <c r="C2264" i="36"/>
  <c r="C2263" i="36"/>
  <c r="C2262" i="36"/>
  <c r="C2261" i="36"/>
  <c r="C2260" i="36"/>
  <c r="C2259" i="36"/>
  <c r="C2258" i="36"/>
  <c r="C2257" i="36"/>
  <c r="C2256" i="36"/>
  <c r="C2255" i="36"/>
  <c r="C2254" i="36"/>
  <c r="C2253" i="36"/>
  <c r="C2252" i="36"/>
  <c r="C2251" i="36"/>
  <c r="C2250" i="36"/>
  <c r="C2249" i="36"/>
  <c r="C2248" i="36"/>
  <c r="C2247" i="36"/>
  <c r="C2246" i="36"/>
  <c r="C2245" i="36"/>
  <c r="C2244" i="36"/>
  <c r="C2243" i="36"/>
  <c r="C2242" i="36"/>
  <c r="C2241" i="36"/>
  <c r="C2240" i="36"/>
  <c r="C2239" i="36"/>
  <c r="C2238" i="36"/>
  <c r="C2237" i="36"/>
  <c r="C2236" i="36"/>
  <c r="C2235" i="36"/>
  <c r="C2234" i="36"/>
  <c r="C2233" i="36"/>
  <c r="C2232" i="36"/>
  <c r="C2231" i="36"/>
  <c r="C2230" i="36"/>
  <c r="C2229" i="36"/>
  <c r="C2228" i="36"/>
  <c r="C2227" i="36"/>
  <c r="C2226" i="36"/>
  <c r="C2225" i="36"/>
  <c r="C2224" i="36"/>
  <c r="C2223" i="36"/>
  <c r="C2222" i="36"/>
  <c r="C2221" i="36"/>
  <c r="C2220" i="36"/>
  <c r="C2219" i="36"/>
  <c r="C2218" i="36"/>
  <c r="C2217" i="36"/>
  <c r="C2216" i="36"/>
  <c r="C2215" i="36"/>
  <c r="C2214" i="36"/>
  <c r="C2213" i="36"/>
  <c r="C2212" i="36"/>
  <c r="C2211" i="36"/>
  <c r="C2210" i="36"/>
  <c r="C2209" i="36"/>
  <c r="C2208" i="36"/>
  <c r="C2207" i="36"/>
  <c r="C2206" i="36"/>
  <c r="C2205" i="36"/>
  <c r="C2204" i="36"/>
  <c r="C2203" i="36"/>
  <c r="C2202" i="36"/>
  <c r="C2201" i="36"/>
  <c r="C2200" i="36"/>
  <c r="C2199" i="36"/>
  <c r="C2198" i="36"/>
  <c r="C2197" i="36"/>
  <c r="C2196" i="36"/>
  <c r="C2195" i="36"/>
  <c r="C2194" i="36"/>
  <c r="C2193" i="36"/>
  <c r="C2192" i="36"/>
  <c r="C2191" i="36"/>
  <c r="C2190" i="36"/>
  <c r="C2189" i="36"/>
  <c r="C2188" i="36"/>
  <c r="C2187" i="36"/>
  <c r="C2186" i="36"/>
  <c r="C2185" i="36"/>
  <c r="C2184" i="36"/>
  <c r="C2183" i="36"/>
  <c r="C2182" i="36"/>
  <c r="C2181" i="36"/>
  <c r="C2180" i="36"/>
  <c r="C2179" i="36"/>
  <c r="C2178" i="36"/>
  <c r="C2177" i="36"/>
  <c r="C2176" i="36"/>
  <c r="C2175" i="36"/>
  <c r="C2174" i="36"/>
  <c r="C2173" i="36"/>
  <c r="C2172" i="36"/>
  <c r="C2171" i="36"/>
  <c r="C2170" i="36"/>
  <c r="C2169" i="36"/>
  <c r="C2168" i="36"/>
  <c r="C2167" i="36"/>
  <c r="C2166" i="36"/>
  <c r="C2165" i="36"/>
  <c r="C2164" i="36"/>
  <c r="C2163" i="36"/>
  <c r="C2162" i="36"/>
  <c r="C2161" i="36"/>
  <c r="C2160" i="36"/>
  <c r="C2159" i="36"/>
  <c r="C2158" i="36"/>
  <c r="C2157" i="36"/>
  <c r="C2156" i="36"/>
  <c r="C2155" i="36"/>
  <c r="C2154" i="36"/>
  <c r="C2153" i="36"/>
  <c r="C2152" i="36"/>
  <c r="C2151" i="36"/>
  <c r="C2150" i="36"/>
  <c r="C2149" i="36"/>
  <c r="C2148" i="36"/>
  <c r="C2147" i="36"/>
  <c r="C2146" i="36"/>
  <c r="C2145" i="36"/>
  <c r="C2144" i="36"/>
  <c r="C2143" i="36"/>
  <c r="C2142" i="36"/>
  <c r="C2141" i="36"/>
  <c r="C2140" i="36"/>
  <c r="C2139" i="36"/>
  <c r="C2138" i="36"/>
  <c r="C2137" i="36"/>
  <c r="C2136" i="36"/>
  <c r="C2135" i="36"/>
  <c r="C2134" i="36"/>
  <c r="C2133" i="36"/>
  <c r="C2132" i="36"/>
  <c r="C2131" i="36"/>
  <c r="C2130" i="36"/>
  <c r="C2129" i="36"/>
  <c r="C2128" i="36"/>
  <c r="C2127" i="36"/>
  <c r="C2126" i="36"/>
  <c r="C2125" i="36"/>
  <c r="C2124" i="36"/>
  <c r="C2123" i="36"/>
  <c r="C2122" i="36"/>
  <c r="C2121" i="36"/>
  <c r="C2120" i="36"/>
  <c r="C2119" i="36"/>
  <c r="C2118" i="36"/>
  <c r="C2117" i="36"/>
  <c r="C2116" i="36"/>
  <c r="C2115" i="36"/>
  <c r="C2114" i="36"/>
  <c r="C2113" i="36"/>
  <c r="C2112" i="36"/>
  <c r="C2111" i="36"/>
  <c r="C2110" i="36"/>
  <c r="C2109" i="36"/>
  <c r="C2108" i="36"/>
  <c r="C2107" i="36"/>
  <c r="C2106" i="36"/>
  <c r="C2105" i="36"/>
  <c r="C2104" i="36"/>
  <c r="C2103" i="36"/>
  <c r="C2102" i="36"/>
  <c r="C2101" i="36"/>
  <c r="C2100" i="36"/>
  <c r="C2099" i="36"/>
  <c r="C2098" i="36"/>
  <c r="C2097" i="36"/>
  <c r="C2096" i="36"/>
  <c r="C2095" i="36"/>
  <c r="C2094" i="36"/>
  <c r="C2093" i="36"/>
  <c r="C2092" i="36"/>
  <c r="C2091" i="36"/>
  <c r="C2090" i="36"/>
  <c r="C2089" i="36"/>
  <c r="C2088" i="36"/>
  <c r="C2087" i="36"/>
  <c r="C2086" i="36"/>
  <c r="C2085" i="36"/>
  <c r="C2084" i="36"/>
  <c r="C2083" i="36"/>
  <c r="C2082" i="36"/>
  <c r="C2081" i="36"/>
  <c r="C2080" i="36"/>
  <c r="C2079" i="36"/>
  <c r="C2078" i="36"/>
  <c r="C2077" i="36"/>
  <c r="C2076" i="36"/>
  <c r="C2075" i="36"/>
  <c r="C2074" i="36"/>
  <c r="C2073" i="36"/>
  <c r="C2072" i="36"/>
  <c r="C2071" i="36"/>
  <c r="C2070" i="36"/>
  <c r="C2069" i="36"/>
  <c r="C2068" i="36"/>
  <c r="C2067" i="36"/>
  <c r="C2066" i="36"/>
  <c r="C2065" i="36"/>
  <c r="C2064" i="36"/>
  <c r="C2063" i="36"/>
  <c r="C2062" i="36"/>
  <c r="C2061" i="36"/>
  <c r="C2060" i="36"/>
  <c r="C2059" i="36"/>
  <c r="C2058" i="36"/>
  <c r="C2057" i="36"/>
  <c r="C2056" i="36"/>
  <c r="C2055" i="36"/>
  <c r="C2054" i="36"/>
  <c r="C2053" i="36"/>
  <c r="C2052" i="36"/>
  <c r="C2051" i="36"/>
  <c r="C2050" i="36"/>
  <c r="C2049" i="36"/>
  <c r="C2048" i="36"/>
  <c r="C2047" i="36"/>
  <c r="C2046" i="36"/>
  <c r="C2045" i="36"/>
  <c r="C2044" i="36"/>
  <c r="C2043" i="36"/>
  <c r="C2042" i="36"/>
  <c r="C2041" i="36"/>
  <c r="C2040" i="36"/>
  <c r="C2039" i="36"/>
  <c r="C2038" i="36"/>
  <c r="C2037" i="36"/>
  <c r="C2036" i="36"/>
  <c r="C2035" i="36"/>
  <c r="C2034" i="36"/>
  <c r="C2033" i="36"/>
  <c r="C2032" i="36"/>
  <c r="C2031" i="36"/>
  <c r="C2030" i="36"/>
  <c r="C2029" i="36"/>
  <c r="C2028" i="36"/>
  <c r="C2027" i="36"/>
  <c r="C2026" i="36"/>
  <c r="C2025" i="36"/>
  <c r="C2024" i="36"/>
  <c r="C2023" i="36"/>
  <c r="C2022" i="36"/>
  <c r="C2021" i="36"/>
  <c r="C2020" i="36"/>
  <c r="C2019" i="36"/>
  <c r="C2018" i="36"/>
  <c r="C2017" i="36"/>
  <c r="C2016" i="36"/>
  <c r="C2015" i="36"/>
  <c r="C2014" i="36"/>
  <c r="C2013" i="36"/>
  <c r="C2012" i="36"/>
  <c r="C2011" i="36"/>
  <c r="C2010" i="36"/>
  <c r="C2009" i="36"/>
  <c r="C2008" i="36"/>
  <c r="C2007" i="36"/>
  <c r="C2006" i="36"/>
  <c r="C2005" i="36"/>
  <c r="C2004" i="36"/>
  <c r="C2003" i="36"/>
  <c r="C2002" i="36"/>
  <c r="C2001" i="36"/>
  <c r="C2000" i="36"/>
  <c r="C1999" i="36"/>
  <c r="C1998" i="36"/>
  <c r="C1997" i="36"/>
  <c r="C1996" i="36"/>
  <c r="C1995" i="36"/>
  <c r="C1994" i="36"/>
  <c r="C1993" i="36"/>
  <c r="C1992" i="36"/>
  <c r="C1991" i="36"/>
  <c r="C1990" i="36"/>
  <c r="C1989" i="36"/>
  <c r="C1988" i="36"/>
  <c r="C1987" i="36"/>
  <c r="C1986" i="36"/>
  <c r="C1985" i="36"/>
  <c r="C1984" i="36"/>
  <c r="C1983" i="36"/>
  <c r="C1982" i="36"/>
  <c r="C1981" i="36"/>
  <c r="C1980" i="36"/>
  <c r="C1979" i="36"/>
  <c r="C1978" i="36"/>
  <c r="C1977" i="36"/>
  <c r="C1976" i="36"/>
  <c r="C1975" i="36"/>
  <c r="C1974" i="36"/>
  <c r="C1973" i="36"/>
  <c r="C1972" i="36"/>
  <c r="C1971" i="36"/>
  <c r="C1970" i="36"/>
  <c r="C1969" i="36"/>
  <c r="C1968" i="36"/>
  <c r="C1967" i="36"/>
  <c r="C1966" i="36"/>
  <c r="C1965" i="36"/>
  <c r="C1964" i="36"/>
  <c r="C1963" i="36"/>
  <c r="C1962" i="36"/>
  <c r="C1961" i="36"/>
  <c r="C1960" i="36"/>
  <c r="C1959" i="36"/>
  <c r="C1958" i="36"/>
  <c r="C1957" i="36"/>
  <c r="C1956" i="36"/>
  <c r="C1955" i="36"/>
  <c r="C1954" i="36"/>
  <c r="C1953" i="36"/>
  <c r="C1952" i="36"/>
  <c r="C1951" i="36"/>
  <c r="C1950" i="36"/>
  <c r="C1949" i="36"/>
  <c r="C1948" i="36"/>
  <c r="C1947" i="36"/>
  <c r="C1946" i="36"/>
  <c r="C1945" i="36"/>
  <c r="C1944" i="36"/>
  <c r="C1943" i="36"/>
  <c r="C1942" i="36"/>
  <c r="C1941" i="36"/>
  <c r="C1940" i="36"/>
  <c r="C1939" i="36"/>
  <c r="C1938" i="36"/>
  <c r="C1937" i="36"/>
  <c r="C1936" i="36"/>
  <c r="C1935" i="36"/>
  <c r="C1934" i="36"/>
  <c r="C1933" i="36"/>
  <c r="C1932" i="36"/>
  <c r="C1931" i="36"/>
  <c r="C1930" i="36"/>
  <c r="C1929" i="36"/>
  <c r="C1928" i="36"/>
  <c r="C1927" i="36"/>
  <c r="C1926" i="36"/>
  <c r="C1925" i="36"/>
  <c r="C1924" i="36"/>
  <c r="C1923" i="36"/>
  <c r="C1922" i="36"/>
  <c r="C1921" i="36"/>
  <c r="C1920" i="36"/>
  <c r="C1919" i="36"/>
  <c r="C1918" i="36"/>
  <c r="C1917" i="36"/>
  <c r="C1916" i="36"/>
  <c r="C1915" i="36"/>
  <c r="C1914" i="36"/>
  <c r="C1913" i="36"/>
  <c r="C1912" i="36"/>
  <c r="C1911" i="36"/>
  <c r="C1910" i="36"/>
  <c r="C1909" i="36"/>
  <c r="C1908" i="36"/>
  <c r="C1907" i="36"/>
  <c r="C1906" i="36"/>
  <c r="C1905" i="36"/>
  <c r="C1904" i="36"/>
  <c r="C1903" i="36"/>
  <c r="C1902" i="36"/>
  <c r="C1901" i="36"/>
  <c r="C1900" i="36"/>
  <c r="C1899" i="36"/>
  <c r="C1898" i="36"/>
  <c r="C1897" i="36"/>
  <c r="C1896" i="36"/>
  <c r="C1895" i="36"/>
  <c r="C1894" i="36"/>
  <c r="C1893" i="36"/>
  <c r="C1892" i="36"/>
  <c r="C1891" i="36"/>
  <c r="C1890" i="36"/>
  <c r="C1889" i="36"/>
  <c r="C1888" i="36"/>
  <c r="C1887" i="36"/>
  <c r="C1886" i="36"/>
  <c r="C1885" i="36"/>
  <c r="C1884" i="36"/>
  <c r="C1883" i="36"/>
  <c r="C1882" i="36"/>
  <c r="C1881" i="36"/>
  <c r="C1880" i="36"/>
  <c r="C1879" i="36"/>
  <c r="C1878" i="36"/>
  <c r="C1877" i="36"/>
  <c r="C1876" i="36"/>
  <c r="C1875" i="36"/>
  <c r="C1874" i="36"/>
  <c r="C1873" i="36"/>
  <c r="C1872" i="36"/>
  <c r="C1871" i="36"/>
  <c r="C1870" i="36"/>
  <c r="C1869" i="36"/>
  <c r="C1868" i="36"/>
  <c r="C1867" i="36"/>
  <c r="C1866" i="36"/>
  <c r="C1865" i="36"/>
  <c r="C1864" i="36"/>
  <c r="C1863" i="36"/>
  <c r="C1862" i="36"/>
  <c r="C1861" i="36"/>
  <c r="C1860" i="36"/>
  <c r="C1859" i="36"/>
  <c r="C1858" i="36"/>
  <c r="C1857" i="36"/>
  <c r="C1856" i="36"/>
  <c r="C1855" i="36"/>
  <c r="C1854" i="36"/>
  <c r="C1853" i="36"/>
  <c r="C1852" i="36"/>
  <c r="C1851" i="36"/>
  <c r="C1850" i="36"/>
  <c r="C1849" i="36"/>
  <c r="C1848" i="36"/>
  <c r="C1847" i="36"/>
  <c r="C1846" i="36"/>
  <c r="C1845" i="36"/>
  <c r="C1844" i="36"/>
  <c r="C1843" i="36"/>
  <c r="C1842" i="36"/>
  <c r="C1841" i="36"/>
  <c r="C1840" i="36"/>
  <c r="C1839" i="36"/>
  <c r="C1838" i="36"/>
  <c r="C1837" i="36"/>
  <c r="C1836" i="36"/>
  <c r="C1835" i="36"/>
  <c r="C1834" i="36"/>
  <c r="C1833" i="36"/>
  <c r="C1832" i="36"/>
  <c r="C1831" i="36"/>
  <c r="C1830" i="36"/>
  <c r="C1829" i="36"/>
  <c r="C1828" i="36"/>
  <c r="C1827" i="36"/>
  <c r="C1826" i="36"/>
  <c r="C1825" i="36"/>
  <c r="C1824" i="36"/>
  <c r="C1823" i="36"/>
  <c r="C1822" i="36"/>
  <c r="C1821" i="36"/>
  <c r="C1820" i="36"/>
  <c r="C1819" i="36"/>
  <c r="C1818" i="36"/>
  <c r="C1817" i="36"/>
  <c r="C1816" i="36"/>
  <c r="C1815" i="36"/>
  <c r="C1814" i="36"/>
  <c r="C1813" i="36"/>
  <c r="C1812" i="36"/>
  <c r="C1811" i="36"/>
  <c r="C1810" i="36"/>
  <c r="C1809" i="36"/>
  <c r="C1808" i="36"/>
  <c r="C1807" i="36"/>
  <c r="C1806" i="36"/>
  <c r="C1805" i="36"/>
  <c r="C1804" i="36"/>
  <c r="C1803" i="36"/>
  <c r="C1802" i="36"/>
  <c r="C1801" i="36"/>
  <c r="C1800" i="36"/>
  <c r="C1799" i="36"/>
  <c r="C1798" i="36"/>
  <c r="C1797" i="36"/>
  <c r="C1796" i="36"/>
  <c r="C1795" i="36"/>
  <c r="C1794" i="36"/>
  <c r="C1793" i="36"/>
  <c r="C1792" i="36"/>
  <c r="C1791" i="36"/>
  <c r="C1790" i="36"/>
  <c r="C1789" i="36"/>
  <c r="C1788" i="36"/>
  <c r="C1787" i="36"/>
  <c r="C1786" i="36"/>
  <c r="C1785" i="36"/>
  <c r="C1784" i="36"/>
  <c r="C1783" i="36"/>
  <c r="C1782" i="36"/>
  <c r="C1781" i="36"/>
  <c r="C1780" i="36"/>
  <c r="C1779" i="36"/>
  <c r="C1778" i="36"/>
  <c r="C1777" i="36"/>
  <c r="C1776" i="36"/>
  <c r="C1775" i="36"/>
  <c r="C1774" i="36"/>
  <c r="C1773" i="36"/>
  <c r="C1772" i="36"/>
  <c r="C1771" i="36"/>
  <c r="C1770" i="36"/>
  <c r="C1769" i="36"/>
  <c r="C1768" i="36"/>
  <c r="C1767" i="36"/>
  <c r="C1766" i="36"/>
  <c r="C1765" i="36"/>
  <c r="C1764" i="36"/>
  <c r="C1763" i="36"/>
  <c r="C1762" i="36"/>
  <c r="C1761" i="36"/>
  <c r="C1760" i="36"/>
  <c r="C1759" i="36"/>
  <c r="C1758" i="36"/>
  <c r="C1757" i="36"/>
  <c r="C1756" i="36"/>
  <c r="C1755" i="36"/>
  <c r="C1754" i="36"/>
  <c r="C1753" i="36"/>
  <c r="C1752" i="36"/>
  <c r="C1751" i="36"/>
  <c r="C1750" i="36"/>
  <c r="C1749" i="36"/>
  <c r="C1748" i="36"/>
  <c r="C1747" i="36"/>
  <c r="C1746" i="36"/>
  <c r="C1745" i="36"/>
  <c r="C1744" i="36"/>
  <c r="C1743" i="36"/>
  <c r="C1742" i="36"/>
  <c r="C1741" i="36"/>
  <c r="C1740" i="36"/>
  <c r="C1739" i="36"/>
  <c r="C1738" i="36"/>
  <c r="C1737" i="36"/>
  <c r="C1736" i="36"/>
  <c r="C1735" i="36"/>
  <c r="C1734" i="36"/>
  <c r="C1733" i="36"/>
  <c r="C1732" i="36"/>
  <c r="C1731" i="36"/>
  <c r="C1730" i="36"/>
  <c r="C1729" i="36"/>
  <c r="C1728" i="36"/>
  <c r="C1727" i="36"/>
  <c r="C1726" i="36"/>
  <c r="C1725" i="36"/>
  <c r="C1724" i="36"/>
  <c r="C1723" i="36"/>
  <c r="C1722" i="36"/>
  <c r="C1721" i="36"/>
  <c r="C1720" i="36"/>
  <c r="C1719" i="36"/>
  <c r="C1718" i="36"/>
  <c r="C1717" i="36"/>
  <c r="C1716" i="36"/>
  <c r="C1715" i="36"/>
  <c r="C1714" i="36"/>
  <c r="C1713" i="36"/>
  <c r="C1712" i="36"/>
  <c r="C1711" i="36"/>
  <c r="C1710" i="36"/>
  <c r="C1709" i="36"/>
  <c r="C1708" i="36"/>
  <c r="C1707" i="36"/>
  <c r="C1706" i="36"/>
  <c r="C1705" i="36"/>
  <c r="C1704" i="36"/>
  <c r="C1703" i="36"/>
  <c r="C1702" i="36"/>
  <c r="C1701" i="36"/>
  <c r="C1700" i="36"/>
  <c r="C1699" i="36"/>
  <c r="C1698" i="36"/>
  <c r="C1697" i="36"/>
  <c r="C1696" i="36"/>
  <c r="C1695" i="36"/>
  <c r="C1694" i="36"/>
  <c r="C1693" i="36"/>
  <c r="C1692" i="36"/>
  <c r="C1691" i="36"/>
  <c r="C1690" i="36"/>
  <c r="C1689" i="36"/>
  <c r="C1688" i="36"/>
  <c r="C1687" i="36"/>
  <c r="C1686" i="36"/>
  <c r="C1685" i="36"/>
  <c r="C1684" i="36"/>
  <c r="C1683" i="36"/>
  <c r="C1682" i="36"/>
  <c r="C1681" i="36"/>
  <c r="C1680" i="36"/>
  <c r="C1679" i="36"/>
  <c r="C1678" i="36"/>
  <c r="C1677" i="36"/>
  <c r="C1676" i="36"/>
  <c r="C1675" i="36"/>
  <c r="C1674" i="36"/>
  <c r="C1673" i="36"/>
  <c r="C1672" i="36"/>
  <c r="C1671" i="36"/>
  <c r="C1670" i="36"/>
  <c r="C1669" i="36"/>
  <c r="C1668" i="36"/>
  <c r="C1667" i="36"/>
  <c r="C1666" i="36"/>
  <c r="C1665" i="36"/>
  <c r="C1664" i="36"/>
  <c r="C1663" i="36"/>
  <c r="C1662" i="36"/>
  <c r="C1661" i="36"/>
  <c r="C1660" i="36"/>
  <c r="C1659" i="36"/>
  <c r="C1658" i="36"/>
  <c r="C1657" i="36"/>
  <c r="C1656" i="36"/>
  <c r="C1655" i="36"/>
  <c r="C1654" i="36"/>
  <c r="C1653" i="36"/>
  <c r="C1652" i="36"/>
  <c r="C1651" i="36"/>
  <c r="C1650" i="36"/>
  <c r="C1649" i="36"/>
  <c r="C1648" i="36"/>
  <c r="C1647" i="36"/>
  <c r="C1646" i="36"/>
  <c r="C1645" i="36"/>
  <c r="C1644" i="36"/>
  <c r="C1643" i="36"/>
  <c r="C1642" i="36"/>
  <c r="C1641" i="36"/>
  <c r="C1640" i="36"/>
  <c r="C1639" i="36"/>
  <c r="C1638" i="36"/>
  <c r="C1637" i="36"/>
  <c r="C1636" i="36"/>
  <c r="C1635" i="36"/>
  <c r="C1634" i="36"/>
  <c r="C1633" i="36"/>
  <c r="C1632" i="36"/>
  <c r="C1631" i="36"/>
  <c r="C1630" i="36"/>
  <c r="C1629" i="36"/>
  <c r="C1628" i="36"/>
  <c r="C1627" i="36"/>
  <c r="C1626" i="36"/>
  <c r="C1625" i="36"/>
  <c r="C1624" i="36"/>
  <c r="C1623" i="36"/>
  <c r="C1622" i="36"/>
  <c r="C1621" i="36"/>
  <c r="C1620" i="36"/>
  <c r="C1619" i="36"/>
  <c r="C1618" i="36"/>
  <c r="C1617" i="36"/>
  <c r="C1616" i="36"/>
  <c r="C1615" i="36"/>
  <c r="C1614" i="36"/>
  <c r="C1613" i="36"/>
  <c r="C1612" i="36"/>
  <c r="C1611" i="36"/>
  <c r="C1610" i="36"/>
  <c r="C1609" i="36"/>
  <c r="C1608" i="36"/>
  <c r="C1607" i="36"/>
  <c r="C1606" i="36"/>
  <c r="C1605" i="36"/>
  <c r="C1604" i="36"/>
  <c r="C1603" i="36"/>
  <c r="C1602" i="36"/>
  <c r="C1601" i="36"/>
  <c r="C1600" i="36"/>
  <c r="C1599" i="36"/>
  <c r="C1598" i="36"/>
  <c r="C1597" i="36"/>
  <c r="C1596" i="36"/>
  <c r="C1595" i="36"/>
  <c r="C1594" i="36"/>
  <c r="C1593" i="36"/>
  <c r="C1592" i="36"/>
  <c r="C1591" i="36"/>
  <c r="C1590" i="36"/>
  <c r="C1589" i="36"/>
  <c r="C1588" i="36"/>
  <c r="C1587" i="36"/>
  <c r="C1586" i="36"/>
  <c r="C1585" i="36"/>
  <c r="C1584" i="36"/>
  <c r="C1583" i="36"/>
  <c r="C1582" i="36"/>
  <c r="C1581" i="36"/>
  <c r="C1580" i="36"/>
  <c r="C1579" i="36"/>
  <c r="C1578" i="36"/>
  <c r="C1577" i="36"/>
  <c r="C1576" i="36"/>
  <c r="C1575" i="36"/>
  <c r="C1574" i="36"/>
  <c r="C1573" i="36"/>
  <c r="C1572" i="36"/>
  <c r="C1571" i="36"/>
  <c r="C1570" i="36"/>
  <c r="C1569" i="36"/>
  <c r="C1568" i="36"/>
  <c r="C1567" i="36"/>
  <c r="C1566" i="36"/>
  <c r="C1565" i="36"/>
  <c r="C1564" i="36"/>
  <c r="C1563" i="36"/>
  <c r="C1562" i="36"/>
  <c r="C1561" i="36"/>
  <c r="C1560" i="36"/>
  <c r="C1559" i="36"/>
  <c r="C1558" i="36"/>
  <c r="C1557" i="36"/>
  <c r="C1556" i="36"/>
  <c r="C1555" i="36"/>
  <c r="C1554" i="36"/>
  <c r="C1553" i="36"/>
  <c r="C1552" i="36"/>
  <c r="C1551" i="36"/>
  <c r="C1550" i="36"/>
  <c r="C1549" i="36"/>
  <c r="C1548" i="36"/>
  <c r="C1547" i="36"/>
  <c r="C1546" i="36"/>
  <c r="C1545" i="36"/>
  <c r="C1544" i="36"/>
  <c r="C1543" i="36"/>
  <c r="C1542" i="36"/>
  <c r="C1541" i="36"/>
  <c r="C1540" i="36"/>
  <c r="C1539" i="36"/>
  <c r="C1538" i="36"/>
  <c r="C1537" i="36"/>
  <c r="C1536" i="36"/>
  <c r="C1535" i="36"/>
  <c r="C1534" i="36"/>
  <c r="C1533" i="36"/>
  <c r="C1532" i="36"/>
  <c r="C1531" i="36"/>
  <c r="C1530" i="36"/>
  <c r="C1529" i="36"/>
  <c r="C1528" i="36"/>
  <c r="C1527" i="36"/>
  <c r="C1526" i="36"/>
  <c r="C1525" i="36"/>
  <c r="C1524" i="36"/>
  <c r="C1523" i="36"/>
  <c r="C1522" i="36"/>
  <c r="C1521" i="36"/>
  <c r="C1520" i="36"/>
  <c r="C1519" i="36"/>
  <c r="C1518" i="36"/>
  <c r="C1517" i="36"/>
  <c r="C1516" i="36"/>
  <c r="C1515" i="36"/>
  <c r="C1514" i="36"/>
  <c r="C1513" i="36"/>
  <c r="C1512" i="36"/>
  <c r="C1511" i="36"/>
  <c r="C1510" i="36"/>
  <c r="C1509" i="36"/>
  <c r="C1508" i="36"/>
  <c r="C1507" i="36"/>
  <c r="C1506" i="36"/>
  <c r="C1505" i="36"/>
  <c r="C1504" i="36"/>
  <c r="C1503" i="36"/>
  <c r="C1502" i="36"/>
  <c r="C1501" i="36"/>
  <c r="C1500" i="36"/>
  <c r="C1499" i="36"/>
  <c r="C1498" i="36"/>
  <c r="C1497" i="36"/>
  <c r="C1496" i="36"/>
  <c r="C1495" i="36"/>
  <c r="C1494" i="36"/>
  <c r="C1493" i="36"/>
  <c r="C1492" i="36"/>
  <c r="C1491" i="36"/>
  <c r="C1490" i="36"/>
  <c r="C1489" i="36"/>
  <c r="C1488" i="36"/>
  <c r="C1487" i="36"/>
  <c r="C1486" i="36"/>
  <c r="C1485" i="36"/>
  <c r="C1484" i="36"/>
  <c r="C1483" i="36"/>
  <c r="C1482" i="36"/>
  <c r="C1481" i="36"/>
  <c r="C1480" i="36"/>
  <c r="C1479" i="36"/>
  <c r="C1478" i="36"/>
  <c r="C1477" i="36"/>
  <c r="C1476" i="36"/>
  <c r="C1475" i="36"/>
  <c r="C1474" i="36"/>
  <c r="C1473" i="36"/>
  <c r="C1472" i="36"/>
  <c r="C1471" i="36"/>
  <c r="C1470" i="36"/>
  <c r="C1469" i="36"/>
  <c r="C1468" i="36"/>
  <c r="C1467" i="36"/>
  <c r="C1466" i="36"/>
  <c r="C1465" i="36"/>
  <c r="C1464" i="36"/>
  <c r="C1463" i="36"/>
  <c r="C1462" i="36"/>
  <c r="C1461" i="36"/>
  <c r="C1460" i="36"/>
  <c r="C1459" i="36"/>
  <c r="C1458" i="36"/>
  <c r="C1457" i="36"/>
  <c r="C1456" i="36"/>
  <c r="C1455" i="36"/>
  <c r="C1454" i="36"/>
  <c r="C1453" i="36"/>
  <c r="C1452" i="36"/>
  <c r="C1451" i="36"/>
  <c r="C1450" i="36"/>
  <c r="C1449" i="36"/>
  <c r="C1448" i="36"/>
  <c r="C1447" i="36"/>
  <c r="C1446" i="36"/>
  <c r="C1445" i="36"/>
  <c r="C1444" i="36"/>
  <c r="C1443" i="36"/>
  <c r="C1442" i="36"/>
  <c r="C1441" i="36"/>
  <c r="C1440" i="36"/>
  <c r="C1439" i="36"/>
  <c r="C1438" i="36"/>
  <c r="C1437" i="36"/>
  <c r="C1436" i="36"/>
  <c r="C1435" i="36"/>
  <c r="C1434" i="36"/>
  <c r="C1433" i="36"/>
  <c r="C1432" i="36"/>
  <c r="C1431" i="36"/>
  <c r="C1430" i="36"/>
  <c r="C1429" i="36"/>
  <c r="C1428" i="36"/>
  <c r="C1427" i="36"/>
  <c r="C1426" i="36"/>
  <c r="C1425" i="36"/>
  <c r="C1424" i="36"/>
  <c r="C1423" i="36"/>
  <c r="C1422" i="36"/>
  <c r="C1421" i="36"/>
  <c r="C1420" i="36"/>
  <c r="C1419" i="36"/>
  <c r="C1418" i="36"/>
  <c r="C1417" i="36"/>
  <c r="C1416" i="36"/>
  <c r="C1415" i="36"/>
  <c r="C1414" i="36"/>
  <c r="C1413" i="36"/>
  <c r="C1412" i="36"/>
  <c r="C1411" i="36"/>
  <c r="C1410" i="36"/>
  <c r="C1409" i="36"/>
  <c r="C1408" i="36"/>
  <c r="C1407" i="36"/>
  <c r="C1406" i="36"/>
  <c r="C1405" i="36"/>
  <c r="C1404" i="36"/>
  <c r="C1403" i="36"/>
  <c r="C1402" i="36"/>
  <c r="C1401" i="36"/>
  <c r="C1400" i="36"/>
  <c r="C1399" i="36"/>
  <c r="C1398" i="36"/>
  <c r="C1397" i="36"/>
  <c r="C1396" i="36"/>
  <c r="C1395" i="36"/>
  <c r="C1394" i="36"/>
  <c r="C1393" i="36"/>
  <c r="C1392" i="36"/>
  <c r="C1391" i="36"/>
  <c r="C1390" i="36"/>
  <c r="C1389" i="36"/>
  <c r="C1388" i="36"/>
  <c r="C1387" i="36"/>
  <c r="C1386" i="36"/>
  <c r="C1385" i="36"/>
  <c r="C1384" i="36"/>
  <c r="C1383" i="36"/>
  <c r="C1382" i="36"/>
  <c r="C1381" i="36"/>
  <c r="C1380" i="36"/>
  <c r="C1379" i="36"/>
  <c r="C1378" i="36"/>
  <c r="C1377" i="36"/>
  <c r="C1376" i="36"/>
  <c r="C1375" i="36"/>
  <c r="C1374" i="36"/>
  <c r="C1373" i="36"/>
  <c r="C1372" i="36"/>
  <c r="C1371" i="36"/>
  <c r="C1370" i="36"/>
  <c r="C1369" i="36"/>
  <c r="C1368" i="36"/>
  <c r="C1367" i="36"/>
  <c r="C1366" i="36"/>
  <c r="C1365" i="36"/>
  <c r="C1364" i="36"/>
  <c r="C1363" i="36"/>
  <c r="C1362" i="36"/>
  <c r="C1361" i="36"/>
  <c r="C1360" i="36"/>
  <c r="C1359" i="36"/>
  <c r="C1358" i="36"/>
  <c r="C1357" i="36"/>
  <c r="C1356" i="36"/>
  <c r="C1355" i="36"/>
  <c r="C1354" i="36"/>
  <c r="C1353" i="36"/>
  <c r="C1352" i="36"/>
  <c r="C1351" i="36"/>
  <c r="C1350" i="36"/>
  <c r="C1349" i="36"/>
  <c r="C1348" i="36"/>
  <c r="C1347" i="36"/>
  <c r="C1346" i="36"/>
  <c r="C1345" i="36"/>
  <c r="C1344" i="36"/>
  <c r="C1343" i="36"/>
  <c r="C1342" i="36"/>
  <c r="C1341" i="36"/>
  <c r="C1340" i="36"/>
  <c r="C1339" i="36"/>
  <c r="C1338" i="36"/>
  <c r="C1337" i="36"/>
  <c r="C1336" i="36"/>
  <c r="C1335" i="36"/>
  <c r="C1334" i="36"/>
  <c r="C1333" i="36"/>
  <c r="C1332" i="36"/>
  <c r="C1331" i="36"/>
  <c r="C1330" i="36"/>
  <c r="C1329" i="36"/>
  <c r="C1328" i="36"/>
  <c r="C1327" i="36"/>
  <c r="C1326" i="36"/>
  <c r="C1325" i="36"/>
  <c r="C1324" i="36"/>
  <c r="C1323" i="36"/>
  <c r="C1322" i="36"/>
  <c r="C1321" i="36"/>
  <c r="C1320" i="36"/>
  <c r="C1319" i="36"/>
  <c r="C1318" i="36"/>
  <c r="C1317" i="36"/>
  <c r="C1316" i="36"/>
  <c r="C1315" i="36"/>
  <c r="C1314" i="36"/>
  <c r="C1313" i="36"/>
  <c r="C1312" i="36"/>
  <c r="C1311" i="36"/>
  <c r="C1310" i="36"/>
  <c r="C1309" i="36"/>
  <c r="C1308" i="36"/>
  <c r="C1307" i="36"/>
  <c r="C1306" i="36"/>
  <c r="C1305" i="36"/>
  <c r="C1304" i="36"/>
  <c r="C1303" i="36"/>
  <c r="C1302" i="36"/>
  <c r="C1301" i="36"/>
  <c r="C1300" i="36"/>
  <c r="C1299" i="36"/>
  <c r="C1298" i="36"/>
  <c r="C1297" i="36"/>
  <c r="C1296" i="36"/>
  <c r="C1295" i="36"/>
  <c r="C1294" i="36"/>
  <c r="C1293" i="36"/>
  <c r="C1292" i="36"/>
  <c r="C1291" i="36"/>
  <c r="C1290" i="36"/>
  <c r="C1289" i="36"/>
  <c r="C1288" i="36"/>
  <c r="C1287" i="36"/>
  <c r="C1286" i="36"/>
  <c r="C1285" i="36"/>
  <c r="C1284" i="36"/>
  <c r="C1283" i="36"/>
  <c r="C1282" i="36"/>
  <c r="C1281" i="36"/>
  <c r="C1280" i="36"/>
  <c r="C1279" i="36"/>
  <c r="C1278" i="36"/>
  <c r="C1277" i="36"/>
  <c r="C1276" i="36"/>
  <c r="C1275" i="36"/>
  <c r="C1274" i="36"/>
  <c r="C1273" i="36"/>
  <c r="C1272" i="36"/>
  <c r="C1271" i="36"/>
  <c r="C1270" i="36"/>
  <c r="C1269" i="36"/>
  <c r="C1268" i="36"/>
  <c r="C1267" i="36"/>
  <c r="C1266" i="36"/>
  <c r="C1265" i="36"/>
  <c r="C1264" i="36"/>
  <c r="C1263" i="36"/>
  <c r="C1262" i="36"/>
  <c r="C1261" i="36"/>
  <c r="C1260" i="36"/>
  <c r="C1259" i="36"/>
  <c r="C1258" i="36"/>
  <c r="C1257" i="36"/>
  <c r="C1256" i="36"/>
  <c r="C1255" i="36"/>
  <c r="C1254" i="36"/>
  <c r="C1253" i="36"/>
  <c r="C1252" i="36"/>
  <c r="C1251" i="36"/>
  <c r="C1250" i="36"/>
  <c r="C1249" i="36"/>
  <c r="C1248" i="36"/>
  <c r="C1247" i="36"/>
  <c r="C1246" i="36"/>
  <c r="C1245" i="36"/>
  <c r="C1244" i="36"/>
  <c r="C1243" i="36"/>
  <c r="C1242" i="36"/>
  <c r="C1241" i="36"/>
  <c r="C1240" i="36"/>
  <c r="C1239" i="36"/>
  <c r="C1238" i="36"/>
  <c r="C1237" i="36"/>
  <c r="C1236" i="36"/>
  <c r="C1235" i="36"/>
  <c r="C1234" i="36"/>
  <c r="C1233" i="36"/>
  <c r="C1232" i="36"/>
  <c r="C1231" i="36"/>
  <c r="C1230" i="36"/>
  <c r="C1229" i="36"/>
  <c r="C1228" i="36"/>
  <c r="C1227" i="36"/>
  <c r="C1226" i="36"/>
  <c r="C1225" i="36"/>
  <c r="C1224" i="36"/>
  <c r="C1223" i="36"/>
  <c r="C1222" i="36"/>
  <c r="C1221" i="36"/>
  <c r="C1220" i="36"/>
  <c r="C1219" i="36"/>
  <c r="C1218" i="36"/>
  <c r="C1217" i="36"/>
  <c r="C1216" i="36"/>
  <c r="C1215" i="36"/>
  <c r="C1214" i="36"/>
  <c r="C1213" i="36"/>
  <c r="C1212" i="36"/>
  <c r="C1211" i="36"/>
  <c r="C1210" i="36"/>
  <c r="C1209" i="36"/>
  <c r="C1208" i="36"/>
  <c r="C1207" i="36"/>
  <c r="C1206" i="36"/>
  <c r="C1205" i="36"/>
  <c r="C1204" i="36"/>
  <c r="C1203" i="36"/>
  <c r="C1202" i="36"/>
  <c r="C1201" i="36"/>
  <c r="C1200" i="36"/>
  <c r="C1199" i="36"/>
  <c r="C1198" i="36"/>
  <c r="C1197" i="36"/>
  <c r="C1196" i="36"/>
  <c r="C1195" i="36"/>
  <c r="C1194" i="36"/>
  <c r="C1193" i="36"/>
  <c r="C1192" i="36"/>
  <c r="C1191" i="36"/>
  <c r="C1190" i="36"/>
  <c r="C1189" i="36"/>
  <c r="C1188" i="36"/>
  <c r="C1187" i="36"/>
  <c r="C1186" i="36"/>
  <c r="C1185" i="36"/>
  <c r="C1184" i="36"/>
  <c r="C1183" i="36"/>
  <c r="C1182" i="36"/>
  <c r="C1181" i="36"/>
  <c r="C1180" i="36"/>
  <c r="C1179" i="36"/>
  <c r="C1178" i="36"/>
  <c r="C1177" i="36"/>
  <c r="C1176" i="36"/>
  <c r="C1175" i="36"/>
  <c r="C1174" i="36"/>
  <c r="C1173" i="36"/>
  <c r="C1172" i="36"/>
  <c r="C1171" i="36"/>
  <c r="C1170" i="36"/>
  <c r="C1169" i="36"/>
  <c r="C1168" i="36"/>
  <c r="C1167" i="36"/>
  <c r="C1166" i="36"/>
  <c r="C1165" i="36"/>
  <c r="C1164" i="36"/>
  <c r="C1163" i="36"/>
  <c r="C1162" i="36"/>
  <c r="C1161" i="36"/>
  <c r="C1160" i="36"/>
  <c r="C1159" i="36"/>
  <c r="C1158" i="36"/>
  <c r="C1157" i="36"/>
  <c r="C1156" i="36"/>
  <c r="C1155" i="36"/>
  <c r="C1154" i="36"/>
  <c r="C1153" i="36"/>
  <c r="C1152" i="36"/>
  <c r="C1151" i="36"/>
  <c r="C1150" i="36"/>
  <c r="C1149" i="36"/>
  <c r="C1148" i="36"/>
  <c r="C1147" i="36"/>
  <c r="C1146" i="36"/>
  <c r="C1145" i="36"/>
  <c r="C1144" i="36"/>
  <c r="C1143" i="36"/>
  <c r="C1142" i="36"/>
  <c r="C1141" i="36"/>
  <c r="C1140" i="36"/>
  <c r="C1139" i="36"/>
  <c r="C1138" i="36"/>
  <c r="C1137" i="36"/>
  <c r="C1136" i="36"/>
  <c r="C1135" i="36"/>
  <c r="C1134" i="36"/>
  <c r="C1133" i="36"/>
  <c r="C1132" i="36"/>
  <c r="C1131" i="36"/>
  <c r="C1130" i="36"/>
  <c r="C1129" i="36"/>
  <c r="C1128" i="36"/>
  <c r="C1127" i="36"/>
  <c r="C1126" i="36"/>
  <c r="C1125" i="36"/>
  <c r="C1124" i="36"/>
  <c r="C1123" i="36"/>
  <c r="C1122" i="36"/>
  <c r="C1121" i="36"/>
  <c r="C1120" i="36"/>
  <c r="C1119" i="36"/>
  <c r="C1118" i="36"/>
  <c r="C1117" i="36"/>
  <c r="C1116" i="36"/>
  <c r="C1115" i="36"/>
  <c r="C1114" i="36"/>
  <c r="C1113" i="36"/>
  <c r="C1112" i="36"/>
  <c r="C1111" i="36"/>
  <c r="C1110" i="36"/>
  <c r="C1109" i="36"/>
  <c r="C1108" i="36"/>
  <c r="C1107" i="36"/>
  <c r="C1106" i="36"/>
  <c r="C1105" i="36"/>
  <c r="C1104" i="36"/>
  <c r="C1103" i="36"/>
  <c r="C1102" i="36"/>
  <c r="C1101" i="36"/>
  <c r="C1100" i="36"/>
  <c r="C1099" i="36"/>
  <c r="C1098" i="36"/>
  <c r="C1097" i="36"/>
  <c r="C1096" i="36"/>
  <c r="C1095" i="36"/>
  <c r="C1094" i="36"/>
  <c r="C1093" i="36"/>
  <c r="C1092" i="36"/>
  <c r="C1091" i="36"/>
  <c r="C1090" i="36"/>
  <c r="C1089" i="36"/>
  <c r="C1088" i="36"/>
  <c r="C1087" i="36"/>
  <c r="C1086" i="36"/>
  <c r="C1085" i="36"/>
  <c r="C1084" i="36"/>
  <c r="C1083" i="36"/>
  <c r="C1082" i="36"/>
  <c r="C1081" i="36"/>
  <c r="C1080" i="36"/>
  <c r="C1079" i="36"/>
  <c r="C1078" i="36"/>
  <c r="C1077" i="36"/>
  <c r="C1076" i="36"/>
  <c r="C1075" i="36"/>
  <c r="C1074" i="36"/>
  <c r="C1073" i="36"/>
  <c r="C1072" i="36"/>
  <c r="C1071" i="36"/>
  <c r="C1070" i="36"/>
  <c r="C1069" i="36"/>
  <c r="C1068" i="36"/>
  <c r="C1067" i="36"/>
  <c r="C1066" i="36"/>
  <c r="C1065" i="36"/>
  <c r="C1064" i="36"/>
  <c r="C1063" i="36"/>
  <c r="C1062" i="36"/>
  <c r="C1061" i="36"/>
  <c r="C1060" i="36"/>
  <c r="C1059" i="36"/>
  <c r="C1058" i="36"/>
  <c r="C1057" i="36"/>
  <c r="C1056" i="36"/>
  <c r="C1055" i="36"/>
  <c r="C1054" i="36"/>
  <c r="C1053" i="36"/>
  <c r="C1052" i="36"/>
  <c r="C1051" i="36"/>
  <c r="C1050" i="36"/>
  <c r="C1049" i="36"/>
  <c r="C1048" i="36"/>
  <c r="C1047" i="36"/>
  <c r="C1046" i="36"/>
  <c r="C1045" i="36"/>
  <c r="C1044" i="36"/>
  <c r="C1043" i="36"/>
  <c r="C1042" i="36"/>
  <c r="C1041" i="36"/>
  <c r="C1040" i="36"/>
  <c r="C1039" i="36"/>
  <c r="C1038" i="36"/>
  <c r="C1037" i="36"/>
  <c r="C1036" i="36"/>
  <c r="C1035" i="36"/>
  <c r="C1034" i="36"/>
  <c r="C1033" i="36"/>
  <c r="C1032" i="36"/>
  <c r="C1031" i="36"/>
  <c r="C1030" i="36"/>
  <c r="C1029" i="36"/>
  <c r="C1028" i="36"/>
  <c r="C1027" i="36"/>
  <c r="C1026" i="36"/>
  <c r="C1025" i="36"/>
  <c r="C1024" i="36"/>
  <c r="C1023" i="36"/>
  <c r="C1022" i="36"/>
  <c r="C1021" i="36"/>
  <c r="C1020" i="36"/>
  <c r="C1019" i="36"/>
  <c r="C1018" i="36"/>
  <c r="C1017" i="36"/>
  <c r="C1016" i="36"/>
  <c r="C1015" i="36"/>
  <c r="C1014" i="36"/>
  <c r="C1013" i="36"/>
  <c r="C1012" i="36"/>
  <c r="C1011" i="36"/>
  <c r="C1010" i="36"/>
  <c r="C1009" i="36"/>
  <c r="C1008" i="36"/>
  <c r="C1007" i="36"/>
  <c r="C1006" i="36"/>
  <c r="C1005" i="36"/>
  <c r="C1004" i="36"/>
  <c r="C1003" i="36"/>
  <c r="C1002" i="36"/>
  <c r="C1001" i="36"/>
  <c r="C1000" i="36"/>
  <c r="C999" i="36"/>
  <c r="C998" i="36"/>
  <c r="C997" i="36"/>
  <c r="C996" i="36"/>
  <c r="C995" i="36"/>
  <c r="C994" i="36"/>
  <c r="C993" i="36"/>
  <c r="C992" i="36"/>
  <c r="C991" i="36"/>
  <c r="C990" i="36"/>
  <c r="C989" i="36"/>
  <c r="C988" i="36"/>
  <c r="C987" i="36"/>
  <c r="C986" i="36"/>
  <c r="C985" i="36"/>
  <c r="C984" i="36"/>
  <c r="C983" i="36"/>
  <c r="C982" i="36"/>
  <c r="C981" i="36"/>
  <c r="C980" i="36"/>
  <c r="C979" i="36"/>
  <c r="C978" i="36"/>
  <c r="C977" i="36"/>
  <c r="C976" i="36"/>
  <c r="C975" i="36"/>
  <c r="C974" i="36"/>
  <c r="C973" i="36"/>
  <c r="C972" i="36"/>
  <c r="C971" i="36"/>
  <c r="C970" i="36"/>
  <c r="C969" i="36"/>
  <c r="C968" i="36"/>
  <c r="C967" i="36"/>
  <c r="C966" i="36"/>
  <c r="C965" i="36"/>
  <c r="C964" i="36"/>
  <c r="C963" i="36"/>
  <c r="C962" i="36"/>
  <c r="C961" i="36"/>
  <c r="C960" i="36"/>
  <c r="C959" i="36"/>
  <c r="C958" i="36"/>
  <c r="C957" i="36"/>
  <c r="C956" i="36"/>
  <c r="C955" i="36"/>
  <c r="C954" i="36"/>
  <c r="C953" i="36"/>
  <c r="C952" i="36"/>
  <c r="C951" i="36"/>
  <c r="C950" i="36"/>
  <c r="C949" i="36"/>
  <c r="C948" i="36"/>
  <c r="C947" i="36"/>
  <c r="C946" i="36"/>
  <c r="C945" i="36"/>
  <c r="C944" i="36"/>
  <c r="C943" i="36"/>
  <c r="C942" i="36"/>
  <c r="C941" i="36"/>
  <c r="C940" i="36"/>
  <c r="C939" i="36"/>
  <c r="C938" i="36"/>
  <c r="C937" i="36"/>
  <c r="C936" i="36"/>
  <c r="C935" i="36"/>
  <c r="C934" i="36"/>
  <c r="C933" i="36"/>
  <c r="C932" i="36"/>
  <c r="C931" i="36"/>
  <c r="C930" i="36"/>
  <c r="C929" i="36"/>
  <c r="C928" i="36"/>
  <c r="C927" i="36"/>
  <c r="C926" i="36"/>
  <c r="C925" i="36"/>
  <c r="C924" i="36"/>
  <c r="C923" i="36"/>
  <c r="C922" i="36"/>
  <c r="C921" i="36"/>
  <c r="C920" i="36"/>
  <c r="C919" i="36"/>
  <c r="C918" i="36"/>
  <c r="C917" i="36"/>
  <c r="C916" i="36"/>
  <c r="C915" i="36"/>
  <c r="C914" i="36"/>
  <c r="C913" i="36"/>
  <c r="C912" i="36"/>
  <c r="C911" i="36"/>
  <c r="C910" i="36"/>
  <c r="C909" i="36"/>
  <c r="C908" i="36"/>
  <c r="C907" i="36"/>
  <c r="C906" i="36"/>
  <c r="C905" i="36"/>
  <c r="C904" i="36"/>
  <c r="C903" i="36"/>
  <c r="C902" i="36"/>
  <c r="C901" i="36"/>
  <c r="C900" i="36"/>
  <c r="C899" i="36"/>
  <c r="C898" i="36"/>
  <c r="C897" i="36"/>
  <c r="C896" i="36"/>
  <c r="C895" i="36"/>
  <c r="C894" i="36"/>
  <c r="C893" i="36"/>
  <c r="C892" i="36"/>
  <c r="C891" i="36"/>
  <c r="C890" i="36"/>
  <c r="C889" i="36"/>
  <c r="C888" i="36"/>
  <c r="C887" i="36"/>
  <c r="C886" i="36"/>
  <c r="C885" i="36"/>
  <c r="C884" i="36"/>
  <c r="C883" i="36"/>
  <c r="C882" i="36"/>
  <c r="C881" i="36"/>
  <c r="C880" i="36"/>
  <c r="C879" i="36"/>
  <c r="C878" i="36"/>
  <c r="C877" i="36"/>
  <c r="C876" i="36"/>
  <c r="C875" i="36"/>
  <c r="C874" i="36"/>
  <c r="C873" i="36"/>
  <c r="C872" i="36"/>
  <c r="C871" i="36"/>
  <c r="C870" i="36"/>
  <c r="C869" i="36"/>
  <c r="C868" i="36"/>
  <c r="C867" i="36"/>
  <c r="C866" i="36"/>
  <c r="C865" i="36"/>
  <c r="C864" i="36"/>
  <c r="C863" i="36"/>
  <c r="C862" i="36"/>
  <c r="C861" i="36"/>
  <c r="C860" i="36"/>
  <c r="C859" i="36"/>
  <c r="C858" i="36"/>
  <c r="C857" i="36"/>
  <c r="C856" i="36"/>
  <c r="C855" i="36"/>
  <c r="C854" i="36"/>
  <c r="C853" i="36"/>
  <c r="C852" i="36"/>
  <c r="C851" i="36"/>
  <c r="C850" i="36"/>
  <c r="C849" i="36"/>
  <c r="C848" i="36"/>
  <c r="C847" i="36"/>
  <c r="C846" i="36"/>
  <c r="C845" i="36"/>
  <c r="C844" i="36"/>
  <c r="C843" i="36"/>
  <c r="C842" i="36"/>
  <c r="C841" i="36"/>
  <c r="C840" i="36"/>
  <c r="C839" i="36"/>
  <c r="C838" i="36"/>
  <c r="C837" i="36"/>
  <c r="C836" i="36"/>
  <c r="C835" i="36"/>
  <c r="C834" i="36"/>
  <c r="C833" i="36"/>
  <c r="C832" i="36"/>
  <c r="C831" i="36"/>
  <c r="C830" i="36"/>
  <c r="C829" i="36"/>
  <c r="C828" i="36"/>
  <c r="C827" i="36"/>
  <c r="C826" i="36"/>
  <c r="C825" i="36"/>
  <c r="C824" i="36"/>
  <c r="C823" i="36"/>
  <c r="C822" i="36"/>
  <c r="C821" i="36"/>
  <c r="C820" i="36"/>
  <c r="C819" i="36"/>
  <c r="C818" i="36"/>
  <c r="C817" i="36"/>
  <c r="C816" i="36"/>
  <c r="C815" i="36"/>
  <c r="C814" i="36"/>
  <c r="C813" i="36"/>
  <c r="C812" i="36"/>
  <c r="C811" i="36"/>
  <c r="C810" i="36"/>
  <c r="C809" i="36"/>
  <c r="C808" i="36"/>
  <c r="C807" i="36"/>
  <c r="C806" i="36"/>
  <c r="C805" i="36"/>
  <c r="C804" i="36"/>
  <c r="C803" i="36"/>
  <c r="C802" i="36"/>
  <c r="C801" i="36"/>
  <c r="C800" i="36"/>
  <c r="C799" i="36"/>
  <c r="C798" i="36"/>
  <c r="C797" i="36"/>
  <c r="C796" i="36"/>
  <c r="C795" i="36"/>
  <c r="C794" i="36"/>
  <c r="C793" i="36"/>
  <c r="C792" i="36"/>
  <c r="C791" i="36"/>
  <c r="C790" i="36"/>
  <c r="C789" i="36"/>
  <c r="C788" i="36"/>
  <c r="C787" i="36"/>
  <c r="C786" i="36"/>
  <c r="C785" i="36"/>
  <c r="C784" i="36"/>
  <c r="C783" i="36"/>
  <c r="C782" i="36"/>
  <c r="C781" i="36"/>
  <c r="C780" i="36"/>
  <c r="C779" i="36"/>
  <c r="C778" i="36"/>
  <c r="C777" i="36"/>
  <c r="C776" i="36"/>
  <c r="C775" i="36"/>
  <c r="C774" i="36"/>
  <c r="C773" i="36"/>
  <c r="C772" i="36"/>
  <c r="C771" i="36"/>
  <c r="C770" i="36"/>
  <c r="C769" i="36"/>
  <c r="C768" i="36"/>
  <c r="C767" i="36"/>
  <c r="C766" i="36"/>
  <c r="C765" i="36"/>
  <c r="C764" i="36"/>
  <c r="C763" i="36"/>
  <c r="C762" i="36"/>
  <c r="C761" i="36"/>
  <c r="C760" i="36"/>
  <c r="C759" i="36"/>
  <c r="C758" i="36"/>
  <c r="C757" i="36"/>
  <c r="C756" i="36"/>
  <c r="C755" i="36"/>
  <c r="C754" i="36"/>
  <c r="C753" i="36"/>
  <c r="C752" i="36"/>
  <c r="C751" i="36"/>
  <c r="C750" i="36"/>
  <c r="C749" i="36"/>
  <c r="C748" i="36"/>
  <c r="C747" i="36"/>
  <c r="C746" i="36"/>
  <c r="C745" i="36"/>
  <c r="C744" i="36"/>
  <c r="C743" i="36"/>
  <c r="C742" i="36"/>
  <c r="C741" i="36"/>
  <c r="C740" i="36"/>
  <c r="C739" i="36"/>
  <c r="C738" i="36"/>
  <c r="C737" i="36"/>
  <c r="C736" i="36"/>
  <c r="C735" i="36"/>
  <c r="C734" i="36"/>
  <c r="C733" i="36"/>
  <c r="C732" i="36"/>
  <c r="C731" i="36"/>
  <c r="C730" i="36"/>
  <c r="C729" i="36"/>
  <c r="C728" i="36"/>
  <c r="C727" i="36"/>
  <c r="C726" i="36"/>
  <c r="C725" i="36"/>
  <c r="C724" i="36"/>
  <c r="C723" i="36"/>
  <c r="C722" i="36"/>
  <c r="C721" i="36"/>
  <c r="C720" i="36"/>
  <c r="C719" i="36"/>
  <c r="C718" i="36"/>
  <c r="C717" i="36"/>
  <c r="C716" i="36"/>
  <c r="C715" i="36"/>
  <c r="C714" i="36"/>
  <c r="C713" i="36"/>
  <c r="C712" i="36"/>
  <c r="C711" i="36"/>
  <c r="C710" i="36"/>
  <c r="C709" i="36"/>
  <c r="C708" i="36"/>
  <c r="C707" i="36"/>
  <c r="C706" i="36"/>
  <c r="C705" i="36"/>
  <c r="C704" i="36"/>
  <c r="C703" i="36"/>
  <c r="C702" i="36"/>
  <c r="C701" i="36"/>
  <c r="C700" i="36"/>
  <c r="C699" i="36"/>
  <c r="C698" i="36"/>
  <c r="C697" i="36"/>
  <c r="C696" i="36"/>
  <c r="C695" i="36"/>
  <c r="C694" i="36"/>
  <c r="C693" i="36"/>
  <c r="C692" i="36"/>
  <c r="C691" i="36"/>
  <c r="C690" i="36"/>
  <c r="C689" i="36"/>
  <c r="C688" i="36"/>
  <c r="C687" i="36"/>
  <c r="C686" i="36"/>
  <c r="C685" i="36"/>
  <c r="C684" i="36"/>
  <c r="C683" i="36"/>
  <c r="C682" i="36"/>
  <c r="C681" i="36"/>
  <c r="C680" i="36"/>
  <c r="C679" i="36"/>
  <c r="C678" i="36"/>
  <c r="C677" i="36"/>
  <c r="C676" i="36"/>
  <c r="C675" i="36"/>
  <c r="C674" i="36"/>
  <c r="C673" i="36"/>
  <c r="C672" i="36"/>
  <c r="C671" i="36"/>
  <c r="C670" i="36"/>
  <c r="C669" i="36"/>
  <c r="C668" i="36"/>
  <c r="C667" i="36"/>
  <c r="C666" i="36"/>
  <c r="C665" i="36"/>
  <c r="C664" i="36"/>
  <c r="C663" i="36"/>
  <c r="C662" i="36"/>
  <c r="C661" i="36"/>
  <c r="C660" i="36"/>
  <c r="C659" i="36"/>
  <c r="C658" i="36"/>
  <c r="C657" i="36"/>
  <c r="C656" i="36"/>
  <c r="C655" i="36"/>
  <c r="C654" i="36"/>
  <c r="C653" i="36"/>
  <c r="C652" i="36"/>
  <c r="C651" i="36"/>
  <c r="C650" i="36"/>
  <c r="C649" i="36"/>
  <c r="C648" i="36"/>
  <c r="C647" i="36"/>
  <c r="C646" i="36"/>
  <c r="C645" i="36"/>
  <c r="C644" i="36"/>
  <c r="C643" i="36"/>
  <c r="C642" i="36"/>
  <c r="C641" i="36"/>
  <c r="C640" i="36"/>
  <c r="C639" i="36"/>
  <c r="C638" i="36"/>
  <c r="C637" i="36"/>
  <c r="C636" i="36"/>
  <c r="C635" i="36"/>
  <c r="C634" i="36"/>
  <c r="C633" i="36"/>
  <c r="C632" i="36"/>
  <c r="C631" i="36"/>
  <c r="C630" i="36"/>
  <c r="C629" i="36"/>
  <c r="C628" i="36"/>
  <c r="C627" i="36"/>
  <c r="C626" i="36"/>
  <c r="C625" i="36"/>
  <c r="C624" i="36"/>
  <c r="C623" i="36"/>
  <c r="C622" i="36"/>
  <c r="C621" i="36"/>
  <c r="C620" i="36"/>
  <c r="C619" i="36"/>
  <c r="C618" i="36"/>
  <c r="C617" i="36"/>
  <c r="C616" i="36"/>
  <c r="C615" i="36"/>
  <c r="C614" i="36"/>
  <c r="C613" i="36"/>
  <c r="C612" i="36"/>
  <c r="C611" i="36"/>
  <c r="C610" i="36"/>
  <c r="C609" i="36"/>
  <c r="C608" i="36"/>
  <c r="C607" i="36"/>
  <c r="C606" i="36"/>
  <c r="C605" i="36"/>
  <c r="C604" i="36"/>
  <c r="C603" i="36"/>
  <c r="C602" i="36"/>
  <c r="C601" i="36"/>
  <c r="C600" i="36"/>
  <c r="C599" i="36"/>
  <c r="C598" i="36"/>
  <c r="C597" i="36"/>
  <c r="C596" i="36"/>
  <c r="C595" i="36"/>
  <c r="C594" i="36"/>
  <c r="C593" i="36"/>
  <c r="C592" i="36"/>
  <c r="C591" i="36"/>
  <c r="C590" i="36"/>
  <c r="C589" i="36"/>
  <c r="C588" i="36"/>
  <c r="C587" i="36"/>
  <c r="C586" i="36"/>
  <c r="C585" i="36"/>
  <c r="C584" i="36"/>
  <c r="C583" i="36"/>
  <c r="C582" i="36"/>
  <c r="C581" i="36"/>
  <c r="C580" i="36"/>
  <c r="C579" i="36"/>
  <c r="C578" i="36"/>
  <c r="C577" i="36"/>
  <c r="C576" i="36"/>
  <c r="C575" i="36"/>
  <c r="C574" i="36"/>
  <c r="C573" i="36"/>
  <c r="C572" i="36"/>
  <c r="C571" i="36"/>
  <c r="C570" i="36"/>
  <c r="C569" i="36"/>
  <c r="C568" i="36"/>
  <c r="C567" i="36"/>
  <c r="C566" i="36"/>
  <c r="C565" i="36"/>
  <c r="C564" i="36"/>
  <c r="C563" i="36"/>
  <c r="C562" i="36"/>
  <c r="C561" i="36"/>
  <c r="C560" i="36"/>
  <c r="C559" i="36"/>
  <c r="C558" i="36"/>
  <c r="C557" i="36"/>
  <c r="C556" i="36"/>
  <c r="C555" i="36"/>
  <c r="C554" i="36"/>
  <c r="C553" i="36"/>
  <c r="C552" i="36"/>
  <c r="C551" i="36"/>
  <c r="C550" i="36"/>
  <c r="C549" i="36"/>
  <c r="C548" i="36"/>
  <c r="C547" i="36"/>
  <c r="C546" i="36"/>
  <c r="C545" i="36"/>
  <c r="C544" i="36"/>
  <c r="C543" i="36"/>
  <c r="C542" i="36"/>
  <c r="C541" i="36"/>
  <c r="C540" i="36"/>
  <c r="C539" i="36"/>
  <c r="C538" i="36"/>
  <c r="C537" i="36"/>
  <c r="C536" i="36"/>
  <c r="C535" i="36"/>
  <c r="C534" i="36"/>
  <c r="C533" i="36"/>
  <c r="C532" i="36"/>
  <c r="C531" i="36"/>
  <c r="C530" i="36"/>
  <c r="C529" i="36"/>
  <c r="C528" i="36"/>
  <c r="C527" i="36"/>
  <c r="C526" i="36"/>
  <c r="C525" i="36"/>
  <c r="C524" i="36"/>
  <c r="C523" i="36"/>
  <c r="C522" i="36"/>
  <c r="C521" i="36"/>
  <c r="C520" i="36"/>
  <c r="C519" i="36"/>
  <c r="C518" i="36"/>
  <c r="C517" i="36"/>
  <c r="C516" i="36"/>
  <c r="C515" i="36"/>
  <c r="C514" i="36"/>
  <c r="C513" i="36"/>
  <c r="C512" i="36"/>
  <c r="C511" i="36"/>
  <c r="C510" i="36"/>
  <c r="C509" i="36"/>
  <c r="C508" i="36"/>
  <c r="C507" i="36"/>
  <c r="C506" i="36"/>
  <c r="C505" i="36"/>
  <c r="C504" i="36"/>
  <c r="C503" i="36"/>
  <c r="C502" i="36"/>
  <c r="C501" i="36"/>
  <c r="C500" i="36"/>
  <c r="C499" i="36"/>
  <c r="C498" i="36"/>
  <c r="C497" i="36"/>
  <c r="C496" i="36"/>
  <c r="C495" i="36"/>
  <c r="C494" i="36"/>
  <c r="C493" i="36"/>
  <c r="C492" i="36"/>
  <c r="C491" i="36"/>
  <c r="C490" i="36"/>
  <c r="C489" i="36"/>
  <c r="C488" i="36"/>
  <c r="C487" i="36"/>
  <c r="C486" i="36"/>
  <c r="C485" i="36"/>
  <c r="C484" i="36"/>
  <c r="C483" i="36"/>
  <c r="C482" i="36"/>
  <c r="C481" i="36"/>
  <c r="C480" i="36"/>
  <c r="C479" i="36"/>
  <c r="C478" i="36"/>
  <c r="C477" i="36"/>
  <c r="C476" i="36"/>
  <c r="C475" i="36"/>
  <c r="C474" i="36"/>
  <c r="C473" i="36"/>
  <c r="C472" i="36"/>
  <c r="C471" i="36"/>
  <c r="C470" i="36"/>
  <c r="C469" i="36"/>
  <c r="C468" i="36"/>
  <c r="C467" i="36"/>
  <c r="C466" i="36"/>
  <c r="C465" i="36"/>
  <c r="C464" i="36"/>
  <c r="C463" i="36"/>
  <c r="C462" i="36"/>
  <c r="C461" i="36"/>
  <c r="C460" i="36"/>
  <c r="C459" i="36"/>
  <c r="C458" i="36"/>
  <c r="C457" i="36"/>
  <c r="C456" i="36"/>
  <c r="C455" i="36"/>
  <c r="C454" i="36"/>
  <c r="C453" i="36"/>
  <c r="C452" i="36"/>
  <c r="C451" i="36"/>
  <c r="C450" i="36"/>
  <c r="C449" i="36"/>
  <c r="C448" i="36"/>
  <c r="C447" i="36"/>
  <c r="C446" i="36"/>
  <c r="C445" i="36"/>
  <c r="C444" i="36"/>
  <c r="C443" i="36"/>
  <c r="C442" i="36"/>
  <c r="C441" i="36"/>
  <c r="C440" i="36"/>
  <c r="C439" i="36"/>
  <c r="C438" i="36"/>
  <c r="C437" i="36"/>
  <c r="C436" i="36"/>
  <c r="C435" i="36"/>
  <c r="C434" i="36"/>
  <c r="C433" i="36"/>
  <c r="C432" i="36"/>
  <c r="C431" i="36"/>
  <c r="C430" i="36"/>
  <c r="C429" i="36"/>
  <c r="C428" i="36"/>
  <c r="C427" i="36"/>
  <c r="C426" i="36"/>
  <c r="C425" i="36"/>
  <c r="C424" i="36"/>
  <c r="C423" i="36"/>
  <c r="C422" i="36"/>
  <c r="C421" i="36"/>
  <c r="C420" i="36"/>
  <c r="C419" i="36"/>
  <c r="C418" i="36"/>
  <c r="C417" i="36"/>
  <c r="C416" i="36"/>
  <c r="C415" i="36"/>
  <c r="C414" i="36"/>
  <c r="C413" i="36"/>
  <c r="C412" i="36"/>
  <c r="C411" i="36"/>
  <c r="C410" i="36"/>
  <c r="C409" i="36"/>
  <c r="C408" i="36"/>
  <c r="C407" i="36"/>
  <c r="C406" i="36"/>
  <c r="C405" i="36"/>
  <c r="C404" i="36"/>
  <c r="C403" i="36"/>
  <c r="C402" i="36"/>
  <c r="C401" i="36"/>
  <c r="C400" i="36"/>
  <c r="C399" i="36"/>
  <c r="C398" i="36"/>
  <c r="C397" i="36"/>
  <c r="C396" i="36"/>
  <c r="C395" i="36"/>
  <c r="C394" i="36"/>
  <c r="C393" i="36"/>
  <c r="C392" i="36"/>
  <c r="C391" i="36"/>
  <c r="C390" i="36"/>
  <c r="C389" i="36"/>
  <c r="C388" i="36"/>
  <c r="C387" i="36"/>
  <c r="C386" i="36"/>
  <c r="C385" i="36"/>
  <c r="C384" i="36"/>
  <c r="C383" i="36"/>
  <c r="C382" i="36"/>
  <c r="C381" i="36"/>
  <c r="C380" i="36"/>
  <c r="C379" i="36"/>
  <c r="C378" i="36"/>
  <c r="C377" i="36"/>
  <c r="C376" i="36"/>
  <c r="C375" i="36"/>
  <c r="C374" i="36"/>
  <c r="C373" i="36"/>
  <c r="C372" i="36"/>
  <c r="C371" i="36"/>
  <c r="C370" i="36"/>
  <c r="C369" i="36"/>
  <c r="C368" i="36"/>
  <c r="C367" i="36"/>
  <c r="C366" i="36"/>
  <c r="C365" i="36"/>
  <c r="C364" i="36"/>
  <c r="C363" i="36"/>
  <c r="C362" i="36"/>
  <c r="C361" i="36"/>
  <c r="C360" i="36"/>
  <c r="C359" i="36"/>
  <c r="C358" i="36"/>
  <c r="C357" i="36"/>
  <c r="C356" i="36"/>
  <c r="C355" i="36"/>
  <c r="C354" i="36"/>
  <c r="C353" i="36"/>
  <c r="C352" i="36"/>
  <c r="C351" i="36"/>
  <c r="C350" i="36"/>
  <c r="C349" i="36"/>
  <c r="C348" i="36"/>
  <c r="C347" i="36"/>
  <c r="C346" i="36"/>
  <c r="C345" i="36"/>
  <c r="C344" i="36"/>
  <c r="C343" i="36"/>
  <c r="C342" i="36"/>
  <c r="C341" i="36"/>
  <c r="C340" i="36"/>
  <c r="C339" i="36"/>
  <c r="C338" i="36"/>
  <c r="C337" i="36"/>
  <c r="C336" i="36"/>
  <c r="C335" i="36"/>
  <c r="C334" i="36"/>
  <c r="C333" i="36"/>
  <c r="C332" i="36"/>
  <c r="C331" i="36"/>
  <c r="C330" i="36"/>
  <c r="C329" i="36"/>
  <c r="C328" i="36"/>
  <c r="C327" i="36"/>
  <c r="C326" i="36"/>
  <c r="C325" i="36"/>
  <c r="C324" i="36"/>
  <c r="C323" i="36"/>
  <c r="C322" i="36"/>
  <c r="C321" i="36"/>
  <c r="C320" i="36"/>
  <c r="C319" i="36"/>
  <c r="C318" i="36"/>
  <c r="C317" i="36"/>
  <c r="C316" i="36"/>
  <c r="C315" i="36"/>
  <c r="C314" i="36"/>
  <c r="C313" i="36"/>
  <c r="C312" i="36"/>
  <c r="C311" i="36"/>
  <c r="C310" i="36"/>
  <c r="C309" i="36"/>
  <c r="C308" i="36"/>
  <c r="C307" i="36"/>
  <c r="C306" i="36"/>
  <c r="C305" i="36"/>
  <c r="C304" i="36"/>
  <c r="C303" i="36"/>
  <c r="C302" i="36"/>
  <c r="C301" i="36"/>
  <c r="C300" i="36"/>
  <c r="C299" i="36"/>
  <c r="C298" i="36"/>
  <c r="C297" i="36"/>
  <c r="C296" i="36"/>
  <c r="C295" i="36"/>
  <c r="C294" i="36"/>
  <c r="C293" i="36"/>
  <c r="C292" i="36"/>
  <c r="C291" i="36"/>
  <c r="C290" i="36"/>
  <c r="C289" i="36"/>
  <c r="C288" i="36"/>
  <c r="C287" i="36"/>
  <c r="C286" i="36"/>
  <c r="C285" i="36"/>
  <c r="C284" i="36"/>
  <c r="C283" i="36"/>
  <c r="C282" i="36"/>
  <c r="C281" i="36"/>
  <c r="C280" i="36"/>
  <c r="C279" i="36"/>
  <c r="C278" i="36"/>
  <c r="C277" i="36"/>
  <c r="C276" i="36"/>
  <c r="C275" i="36"/>
  <c r="C274" i="36"/>
  <c r="C273" i="36"/>
  <c r="C272" i="36"/>
  <c r="C271" i="36"/>
  <c r="C270" i="36"/>
  <c r="C269" i="36"/>
  <c r="C268" i="36"/>
  <c r="C267" i="36"/>
  <c r="C266" i="36"/>
  <c r="C265" i="36"/>
  <c r="C264" i="36"/>
  <c r="C263" i="36"/>
  <c r="C262" i="36"/>
  <c r="C261" i="36"/>
  <c r="C260" i="36"/>
  <c r="C259" i="36"/>
  <c r="C258" i="36"/>
  <c r="C257" i="36"/>
  <c r="C256" i="36"/>
  <c r="C255" i="36"/>
  <c r="C254" i="36"/>
  <c r="C253" i="36"/>
  <c r="C252" i="36"/>
  <c r="C251" i="36"/>
  <c r="C250" i="36"/>
  <c r="C249" i="36"/>
  <c r="C248" i="36"/>
  <c r="C247" i="36"/>
  <c r="C246" i="36"/>
  <c r="C245" i="36"/>
  <c r="C244" i="36"/>
  <c r="C243" i="36"/>
  <c r="C242" i="36"/>
  <c r="C241" i="36"/>
  <c r="C240" i="36"/>
  <c r="C239" i="36"/>
  <c r="C238" i="36"/>
  <c r="C237" i="36"/>
  <c r="C236" i="36"/>
  <c r="C235" i="36"/>
  <c r="C234" i="36"/>
  <c r="C233" i="36"/>
  <c r="C232" i="36"/>
  <c r="C231" i="36"/>
  <c r="C230" i="36"/>
  <c r="C229" i="36"/>
  <c r="C228" i="36"/>
  <c r="C227" i="36"/>
  <c r="C226" i="36"/>
  <c r="C225" i="36"/>
  <c r="C224" i="36"/>
  <c r="C223" i="36"/>
  <c r="C222" i="36"/>
  <c r="C221" i="36"/>
  <c r="C220" i="36"/>
  <c r="C219" i="36"/>
  <c r="C218" i="36"/>
  <c r="C217" i="36"/>
  <c r="C216" i="36"/>
  <c r="C215" i="36"/>
  <c r="C214" i="36"/>
  <c r="C213" i="36"/>
  <c r="C212" i="36"/>
  <c r="C211" i="36"/>
  <c r="C210" i="36"/>
  <c r="C209" i="36"/>
  <c r="C208" i="36"/>
  <c r="C207" i="36"/>
  <c r="C206" i="36"/>
  <c r="C205" i="36"/>
  <c r="C204" i="36"/>
  <c r="C203" i="36"/>
  <c r="C202" i="36"/>
  <c r="C201" i="36"/>
  <c r="C200" i="36"/>
  <c r="C199" i="36"/>
  <c r="C198" i="36"/>
  <c r="C197" i="36"/>
  <c r="C196" i="36"/>
  <c r="C195" i="36"/>
  <c r="C194" i="36"/>
  <c r="C193" i="36"/>
  <c r="C192" i="36"/>
  <c r="C191" i="36"/>
  <c r="C190" i="36"/>
  <c r="C189" i="36"/>
  <c r="C188" i="36"/>
  <c r="C187" i="36"/>
  <c r="C186" i="36"/>
  <c r="C185" i="36"/>
  <c r="C184" i="36"/>
  <c r="C183" i="36"/>
  <c r="C182" i="36"/>
  <c r="C181" i="36"/>
  <c r="C180" i="36"/>
  <c r="C179" i="36"/>
  <c r="C178" i="36"/>
  <c r="C177" i="36"/>
  <c r="C176" i="36"/>
  <c r="C175" i="36"/>
  <c r="C174" i="36"/>
  <c r="C173" i="36"/>
  <c r="C172" i="36"/>
  <c r="C171" i="36"/>
  <c r="C170" i="36"/>
  <c r="C169" i="36"/>
  <c r="C168" i="36"/>
  <c r="C167" i="36"/>
  <c r="C166" i="36"/>
  <c r="C165" i="36"/>
  <c r="C164" i="36"/>
  <c r="C163" i="36"/>
  <c r="C162" i="36"/>
  <c r="C161" i="36"/>
  <c r="C160" i="36"/>
  <c r="C159" i="36"/>
  <c r="C158" i="36"/>
  <c r="C157" i="36"/>
  <c r="C156" i="36"/>
  <c r="C155" i="36"/>
  <c r="C154" i="36"/>
  <c r="C153" i="36"/>
  <c r="C152" i="36"/>
  <c r="C151" i="36"/>
  <c r="C150" i="36"/>
  <c r="C149" i="36"/>
  <c r="C148" i="36"/>
  <c r="C147" i="36"/>
  <c r="C146" i="36"/>
  <c r="C145" i="36"/>
  <c r="C144" i="36"/>
  <c r="C143" i="36"/>
  <c r="C142" i="36"/>
  <c r="C141" i="36"/>
  <c r="C140" i="36"/>
  <c r="C139" i="36"/>
  <c r="C138" i="36"/>
  <c r="C137" i="36"/>
  <c r="C136" i="36"/>
  <c r="C135" i="36"/>
  <c r="C134" i="36"/>
  <c r="C133" i="36"/>
  <c r="C132" i="36"/>
  <c r="C131" i="36"/>
  <c r="C130" i="36"/>
  <c r="C129" i="36"/>
  <c r="C128" i="36"/>
  <c r="C127" i="36"/>
  <c r="C126" i="36"/>
  <c r="C125" i="36"/>
  <c r="C124" i="36"/>
  <c r="C123" i="36"/>
  <c r="C122" i="36"/>
  <c r="C121" i="36"/>
  <c r="C120" i="36"/>
  <c r="C119" i="36"/>
  <c r="C118" i="36"/>
  <c r="C117" i="36"/>
  <c r="C116" i="36"/>
  <c r="C115" i="36"/>
  <c r="C114" i="36"/>
  <c r="C113" i="36"/>
  <c r="C112" i="36"/>
  <c r="C111" i="36"/>
  <c r="C110" i="36"/>
  <c r="C109" i="36"/>
  <c r="C108" i="36"/>
  <c r="C107" i="36"/>
  <c r="C106" i="36"/>
  <c r="C105" i="36"/>
  <c r="C104" i="36"/>
  <c r="C103" i="36"/>
  <c r="C102" i="36"/>
  <c r="C101" i="36"/>
  <c r="C100" i="36"/>
  <c r="C99" i="36"/>
  <c r="C98" i="36"/>
  <c r="C97" i="36"/>
  <c r="C96" i="36"/>
  <c r="C95" i="36"/>
  <c r="C94" i="36"/>
  <c r="C93" i="36"/>
  <c r="C92" i="36"/>
  <c r="C91" i="36"/>
  <c r="C90" i="36"/>
  <c r="C89" i="36"/>
  <c r="C88" i="36"/>
  <c r="C87" i="36"/>
  <c r="C86" i="36"/>
  <c r="C85" i="36"/>
  <c r="C84" i="36"/>
  <c r="C83" i="36"/>
  <c r="C82" i="36"/>
  <c r="C81" i="36"/>
  <c r="C80" i="36"/>
  <c r="C79" i="36"/>
  <c r="C78" i="36"/>
  <c r="C77" i="36"/>
  <c r="C76" i="36"/>
  <c r="C75" i="36"/>
  <c r="C74" i="36"/>
  <c r="C73" i="36"/>
  <c r="C72" i="36"/>
  <c r="C71" i="36"/>
  <c r="C70" i="36"/>
  <c r="C69" i="36"/>
  <c r="C68" i="36"/>
  <c r="C67" i="36"/>
  <c r="C66" i="36"/>
  <c r="C65" i="36"/>
  <c r="C64" i="36"/>
  <c r="C63" i="36"/>
  <c r="C62" i="36"/>
  <c r="C61" i="36"/>
  <c r="C60" i="36"/>
  <c r="C59" i="36"/>
  <c r="C58" i="36"/>
  <c r="C57" i="36"/>
  <c r="C56" i="36"/>
  <c r="C55" i="36"/>
  <c r="C54" i="36"/>
  <c r="C53" i="36"/>
  <c r="C52" i="36"/>
  <c r="C51" i="36"/>
  <c r="C50" i="36"/>
  <c r="C49" i="36"/>
  <c r="C48" i="36"/>
  <c r="C47" i="36"/>
  <c r="C46" i="36"/>
  <c r="C45" i="36"/>
  <c r="C44" i="36"/>
  <c r="C43" i="36"/>
  <c r="C42" i="36"/>
  <c r="C41" i="36"/>
  <c r="C40" i="36"/>
  <c r="C39" i="36"/>
  <c r="C38" i="36"/>
  <c r="C37" i="36"/>
  <c r="C36" i="36"/>
  <c r="C35" i="36"/>
  <c r="C34" i="36"/>
  <c r="C33" i="36"/>
  <c r="C32" i="36"/>
  <c r="C31" i="36"/>
  <c r="C30" i="36"/>
  <c r="C29" i="36"/>
  <c r="C28" i="36"/>
  <c r="C27" i="36"/>
  <c r="C26" i="36"/>
  <c r="C25" i="36"/>
  <c r="C24" i="36"/>
  <c r="C23" i="36"/>
  <c r="C22" i="36"/>
  <c r="C21" i="36"/>
  <c r="C20" i="36"/>
  <c r="C19" i="36"/>
  <c r="C18" i="36"/>
  <c r="C17" i="36"/>
  <c r="C16" i="36"/>
  <c r="C15" i="36"/>
  <c r="C14" i="36"/>
  <c r="C13" i="36"/>
  <c r="C12" i="36"/>
  <c r="C11" i="36"/>
  <c r="C10" i="36"/>
  <c r="C9" i="36"/>
  <c r="C8" i="36"/>
  <c r="C7" i="36"/>
  <c r="C6" i="36"/>
  <c r="C5" i="36"/>
  <c r="K5004" i="36"/>
  <c r="K5003" i="36"/>
  <c r="K5002" i="36"/>
  <c r="K5001" i="36"/>
  <c r="K5000" i="36"/>
  <c r="K4999" i="36"/>
  <c r="K4998" i="36"/>
  <c r="K4997" i="36"/>
  <c r="K4996" i="36"/>
  <c r="K4995" i="36"/>
  <c r="K4994" i="36"/>
  <c r="K4993" i="36"/>
  <c r="K4992" i="36"/>
  <c r="K4991" i="36"/>
  <c r="K4990" i="36"/>
  <c r="K4989" i="36"/>
  <c r="K4988" i="36"/>
  <c r="K4987" i="36"/>
  <c r="K4986" i="36"/>
  <c r="K4985" i="36"/>
  <c r="K4984" i="36"/>
  <c r="K4983" i="36"/>
  <c r="K4982" i="36"/>
  <c r="K4981" i="36"/>
  <c r="K4980" i="36"/>
  <c r="K4979" i="36"/>
  <c r="K4978" i="36"/>
  <c r="K4977" i="36"/>
  <c r="K4976" i="36"/>
  <c r="K4975" i="36"/>
  <c r="K4974" i="36"/>
  <c r="K4973" i="36"/>
  <c r="K4972" i="36"/>
  <c r="K4971" i="36"/>
  <c r="K4970" i="36"/>
  <c r="K4969" i="36"/>
  <c r="K4968" i="36"/>
  <c r="K4967" i="36"/>
  <c r="K4966" i="36"/>
  <c r="K4965" i="36"/>
  <c r="K4964" i="36"/>
  <c r="K4963" i="36"/>
  <c r="K4962" i="36"/>
  <c r="K4961" i="36"/>
  <c r="K4960" i="36"/>
  <c r="K4959" i="36"/>
  <c r="K4958" i="36"/>
  <c r="K4957" i="36"/>
  <c r="K4956" i="36"/>
  <c r="K4955" i="36"/>
  <c r="K4954" i="36"/>
  <c r="K4953" i="36"/>
  <c r="K4952" i="36"/>
  <c r="K4951" i="36"/>
  <c r="K4950" i="36"/>
  <c r="K4949" i="36"/>
  <c r="K4948" i="36"/>
  <c r="K4947" i="36"/>
  <c r="K4946" i="36"/>
  <c r="K4945" i="36"/>
  <c r="K4944" i="36"/>
  <c r="K4943" i="36"/>
  <c r="K4942" i="36"/>
  <c r="K4941" i="36"/>
  <c r="K4940" i="36"/>
  <c r="K4939" i="36"/>
  <c r="K4938" i="36"/>
  <c r="K4937" i="36"/>
  <c r="K4936" i="36"/>
  <c r="K4935" i="36"/>
  <c r="K4934" i="36"/>
  <c r="K4933" i="36"/>
  <c r="K4932" i="36"/>
  <c r="K4931" i="36"/>
  <c r="K4930" i="36"/>
  <c r="K4929" i="36"/>
  <c r="K4928" i="36"/>
  <c r="K4927" i="36"/>
  <c r="K4926" i="36"/>
  <c r="K4925" i="36"/>
  <c r="K4924" i="36"/>
  <c r="K4923" i="36"/>
  <c r="K4922" i="36"/>
  <c r="K4921" i="36"/>
  <c r="K4920" i="36"/>
  <c r="K4919" i="36"/>
  <c r="K4918" i="36"/>
  <c r="K4917" i="36"/>
  <c r="K4916" i="36"/>
  <c r="K4915" i="36"/>
  <c r="K4914" i="36"/>
  <c r="K4913" i="36"/>
  <c r="K4912" i="36"/>
  <c r="K4911" i="36"/>
  <c r="K4910" i="36"/>
  <c r="K4909" i="36"/>
  <c r="K4908" i="36"/>
  <c r="K4907" i="36"/>
  <c r="K4906" i="36"/>
  <c r="K4905" i="36"/>
  <c r="K4904" i="36"/>
  <c r="K4903" i="36"/>
  <c r="K4902" i="36"/>
  <c r="K4901" i="36"/>
  <c r="K4900" i="36"/>
  <c r="K4899" i="36"/>
  <c r="K4898" i="36"/>
  <c r="K4897" i="36"/>
  <c r="K4896" i="36"/>
  <c r="K4895" i="36"/>
  <c r="K4894" i="36"/>
  <c r="K4893" i="36"/>
  <c r="K4892" i="36"/>
  <c r="K4891" i="36"/>
  <c r="K4890" i="36"/>
  <c r="K4889" i="36"/>
  <c r="K4888" i="36"/>
  <c r="K4887" i="36"/>
  <c r="K4886" i="36"/>
  <c r="K4885" i="36"/>
  <c r="K4884" i="36"/>
  <c r="K4883" i="36"/>
  <c r="K4882" i="36"/>
  <c r="K4881" i="36"/>
  <c r="K4880" i="36"/>
  <c r="K4879" i="36"/>
  <c r="K4878" i="36"/>
  <c r="K4877" i="36"/>
  <c r="K4876" i="36"/>
  <c r="K4875" i="36"/>
  <c r="K4874" i="36"/>
  <c r="K4873" i="36"/>
  <c r="K4872" i="36"/>
  <c r="K4871" i="36"/>
  <c r="K4870" i="36"/>
  <c r="K4869" i="36"/>
  <c r="K4868" i="36"/>
  <c r="K4867" i="36"/>
  <c r="K4866" i="36"/>
  <c r="K4865" i="36"/>
  <c r="K4864" i="36"/>
  <c r="K4863" i="36"/>
  <c r="K4862" i="36"/>
  <c r="K4861" i="36"/>
  <c r="K4860" i="36"/>
  <c r="K4859" i="36"/>
  <c r="K4858" i="36"/>
  <c r="K4857" i="36"/>
  <c r="K4856" i="36"/>
  <c r="K4855" i="36"/>
  <c r="K4854" i="36"/>
  <c r="K4853" i="36"/>
  <c r="K4852" i="36"/>
  <c r="K4851" i="36"/>
  <c r="K4850" i="36"/>
  <c r="K4849" i="36"/>
  <c r="K4848" i="36"/>
  <c r="K4847" i="36"/>
  <c r="K4846" i="36"/>
  <c r="K4845" i="36"/>
  <c r="K4844" i="36"/>
  <c r="K4843" i="36"/>
  <c r="K4842" i="36"/>
  <c r="K4841" i="36"/>
  <c r="K4840" i="36"/>
  <c r="K4839" i="36"/>
  <c r="K4838" i="36"/>
  <c r="K4837" i="36"/>
  <c r="K4836" i="36"/>
  <c r="K4835" i="36"/>
  <c r="K4834" i="36"/>
  <c r="K4833" i="36"/>
  <c r="K4832" i="36"/>
  <c r="K4831" i="36"/>
  <c r="K4830" i="36"/>
  <c r="K4829" i="36"/>
  <c r="K4828" i="36"/>
  <c r="K4827" i="36"/>
  <c r="K4826" i="36"/>
  <c r="K4825" i="36"/>
  <c r="K4824" i="36"/>
  <c r="K4823" i="36"/>
  <c r="K4822" i="36"/>
  <c r="K4821" i="36"/>
  <c r="K4820" i="36"/>
  <c r="K4819" i="36"/>
  <c r="K4818" i="36"/>
  <c r="K4817" i="36"/>
  <c r="K4816" i="36"/>
  <c r="K4815" i="36"/>
  <c r="K4814" i="36"/>
  <c r="K4813" i="36"/>
  <c r="K4812" i="36"/>
  <c r="K4811" i="36"/>
  <c r="K4810" i="36"/>
  <c r="K4809" i="36"/>
  <c r="K4808" i="36"/>
  <c r="K4807" i="36"/>
  <c r="K4806" i="36"/>
  <c r="K4805" i="36"/>
  <c r="K4804" i="36"/>
  <c r="K4803" i="36"/>
  <c r="K4802" i="36"/>
  <c r="K4801" i="36"/>
  <c r="K4800" i="36"/>
  <c r="K4799" i="36"/>
  <c r="K4798" i="36"/>
  <c r="K4797" i="36"/>
  <c r="K4796" i="36"/>
  <c r="K4795" i="36"/>
  <c r="K4794" i="36"/>
  <c r="K4793" i="36"/>
  <c r="K4792" i="36"/>
  <c r="K4791" i="36"/>
  <c r="K4790" i="36"/>
  <c r="K4789" i="36"/>
  <c r="K4788" i="36"/>
  <c r="K4787" i="36"/>
  <c r="K4786" i="36"/>
  <c r="K4785" i="36"/>
  <c r="K4784" i="36"/>
  <c r="K4783" i="36"/>
  <c r="K4782" i="36"/>
  <c r="K4781" i="36"/>
  <c r="K4780" i="36"/>
  <c r="K4779" i="36"/>
  <c r="K4778" i="36"/>
  <c r="K4777" i="36"/>
  <c r="K4776" i="36"/>
  <c r="K4775" i="36"/>
  <c r="K4774" i="36"/>
  <c r="K4773" i="36"/>
  <c r="K4772" i="36"/>
  <c r="K4771" i="36"/>
  <c r="K4770" i="36"/>
  <c r="K4769" i="36"/>
  <c r="K4768" i="36"/>
  <c r="K4767" i="36"/>
  <c r="K4766" i="36"/>
  <c r="K4765" i="36"/>
  <c r="K4764" i="36"/>
  <c r="K4763" i="36"/>
  <c r="K4762" i="36"/>
  <c r="K4761" i="36"/>
  <c r="K4760" i="36"/>
  <c r="K4759" i="36"/>
  <c r="K4758" i="36"/>
  <c r="K4757" i="36"/>
  <c r="K4756" i="36"/>
  <c r="K4755" i="36"/>
  <c r="K4754" i="36"/>
  <c r="K4753" i="36"/>
  <c r="K4752" i="36"/>
  <c r="K4751" i="36"/>
  <c r="K4750" i="36"/>
  <c r="K4749" i="36"/>
  <c r="K4748" i="36"/>
  <c r="K4747" i="36"/>
  <c r="K4746" i="36"/>
  <c r="K4745" i="36"/>
  <c r="K4744" i="36"/>
  <c r="K4743" i="36"/>
  <c r="K4742" i="36"/>
  <c r="K4741" i="36"/>
  <c r="K4740" i="36"/>
  <c r="K4739" i="36"/>
  <c r="K4738" i="36"/>
  <c r="K4737" i="36"/>
  <c r="K4736" i="36"/>
  <c r="K4735" i="36"/>
  <c r="K4734" i="36"/>
  <c r="K4733" i="36"/>
  <c r="K4732" i="36"/>
  <c r="K4731" i="36"/>
  <c r="K4730" i="36"/>
  <c r="K4729" i="36"/>
  <c r="K4728" i="36"/>
  <c r="K4727" i="36"/>
  <c r="K4726" i="36"/>
  <c r="K4725" i="36"/>
  <c r="K4724" i="36"/>
  <c r="K4723" i="36"/>
  <c r="K4722" i="36"/>
  <c r="K4721" i="36"/>
  <c r="K4720" i="36"/>
  <c r="K4719" i="36"/>
  <c r="K4718" i="36"/>
  <c r="K4717" i="36"/>
  <c r="K4716" i="36"/>
  <c r="K4715" i="36"/>
  <c r="K4714" i="36"/>
  <c r="K4713" i="36"/>
  <c r="K4712" i="36"/>
  <c r="K4711" i="36"/>
  <c r="K4710" i="36"/>
  <c r="K4709" i="36"/>
  <c r="K4708" i="36"/>
  <c r="K4707" i="36"/>
  <c r="K4706" i="36"/>
  <c r="K4705" i="36"/>
  <c r="K4704" i="36"/>
  <c r="K4703" i="36"/>
  <c r="K4702" i="36"/>
  <c r="K4701" i="36"/>
  <c r="K4700" i="36"/>
  <c r="K4699" i="36"/>
  <c r="K4698" i="36"/>
  <c r="K4697" i="36"/>
  <c r="K4696" i="36"/>
  <c r="K4695" i="36"/>
  <c r="K4694" i="36"/>
  <c r="K4693" i="36"/>
  <c r="K4692" i="36"/>
  <c r="K4691" i="36"/>
  <c r="K4690" i="36"/>
  <c r="K4689" i="36"/>
  <c r="K4688" i="36"/>
  <c r="K4687" i="36"/>
  <c r="K4686" i="36"/>
  <c r="K4685" i="36"/>
  <c r="K4684" i="36"/>
  <c r="K4683" i="36"/>
  <c r="K4682" i="36"/>
  <c r="K4681" i="36"/>
  <c r="K4680" i="36"/>
  <c r="K4679" i="36"/>
  <c r="K4678" i="36"/>
  <c r="K4677" i="36"/>
  <c r="K4676" i="36"/>
  <c r="K4675" i="36"/>
  <c r="K4674" i="36"/>
  <c r="K4673" i="36"/>
  <c r="K4672" i="36"/>
  <c r="K4671" i="36"/>
  <c r="K4670" i="36"/>
  <c r="K4669" i="36"/>
  <c r="K4668" i="36"/>
  <c r="K4667" i="36"/>
  <c r="K4666" i="36"/>
  <c r="K4665" i="36"/>
  <c r="K4664" i="36"/>
  <c r="K4663" i="36"/>
  <c r="K4662" i="36"/>
  <c r="K4661" i="36"/>
  <c r="K4660" i="36"/>
  <c r="K4659" i="36"/>
  <c r="K4658" i="36"/>
  <c r="K4657" i="36"/>
  <c r="K4656" i="36"/>
  <c r="K4655" i="36"/>
  <c r="K4654" i="36"/>
  <c r="K4653" i="36"/>
  <c r="K4652" i="36"/>
  <c r="K4651" i="36"/>
  <c r="K4650" i="36"/>
  <c r="K4649" i="36"/>
  <c r="K4648" i="36"/>
  <c r="K4647" i="36"/>
  <c r="K4646" i="36"/>
  <c r="K4645" i="36"/>
  <c r="K4644" i="36"/>
  <c r="K4643" i="36"/>
  <c r="K4642" i="36"/>
  <c r="K4641" i="36"/>
  <c r="K4640" i="36"/>
  <c r="K4639" i="36"/>
  <c r="K4638" i="36"/>
  <c r="K4637" i="36"/>
  <c r="K4636" i="36"/>
  <c r="K4635" i="36"/>
  <c r="K4634" i="36"/>
  <c r="K4633" i="36"/>
  <c r="K4632" i="36"/>
  <c r="K4631" i="36"/>
  <c r="K4630" i="36"/>
  <c r="K4629" i="36"/>
  <c r="K4628" i="36"/>
  <c r="K4627" i="36"/>
  <c r="K4626" i="36"/>
  <c r="K4625" i="36"/>
  <c r="K4624" i="36"/>
  <c r="K4623" i="36"/>
  <c r="K4622" i="36"/>
  <c r="K4621" i="36"/>
  <c r="K4620" i="36"/>
  <c r="K4619" i="36"/>
  <c r="K4618" i="36"/>
  <c r="K4617" i="36"/>
  <c r="K4616" i="36"/>
  <c r="K4615" i="36"/>
  <c r="K4614" i="36"/>
  <c r="K4613" i="36"/>
  <c r="K4612" i="36"/>
  <c r="K4611" i="36"/>
  <c r="K4610" i="36"/>
  <c r="K4609" i="36"/>
  <c r="K4608" i="36"/>
  <c r="K4607" i="36"/>
  <c r="K4606" i="36"/>
  <c r="K4605" i="36"/>
  <c r="K4604" i="36"/>
  <c r="K4603" i="36"/>
  <c r="K4602" i="36"/>
  <c r="K4601" i="36"/>
  <c r="K4600" i="36"/>
  <c r="K4599" i="36"/>
  <c r="K4598" i="36"/>
  <c r="K4597" i="36"/>
  <c r="K4596" i="36"/>
  <c r="K4595" i="36"/>
  <c r="K4594" i="36"/>
  <c r="K4593" i="36"/>
  <c r="K4592" i="36"/>
  <c r="K4591" i="36"/>
  <c r="K4590" i="36"/>
  <c r="K4589" i="36"/>
  <c r="K4588" i="36"/>
  <c r="K4587" i="36"/>
  <c r="K4586" i="36"/>
  <c r="K4585" i="36"/>
  <c r="K4584" i="36"/>
  <c r="K4583" i="36"/>
  <c r="K4582" i="36"/>
  <c r="K4581" i="36"/>
  <c r="K4580" i="36"/>
  <c r="K4579" i="36"/>
  <c r="K4578" i="36"/>
  <c r="K4577" i="36"/>
  <c r="K4576" i="36"/>
  <c r="K4575" i="36"/>
  <c r="K4574" i="36"/>
  <c r="K4573" i="36"/>
  <c r="K4572" i="36"/>
  <c r="K4571" i="36"/>
  <c r="K4570" i="36"/>
  <c r="K4569" i="36"/>
  <c r="K4568" i="36"/>
  <c r="K4567" i="36"/>
  <c r="K4566" i="36"/>
  <c r="K4565" i="36"/>
  <c r="K4564" i="36"/>
  <c r="K4563" i="36"/>
  <c r="K4562" i="36"/>
  <c r="K4561" i="36"/>
  <c r="K4560" i="36"/>
  <c r="K4559" i="36"/>
  <c r="K4558" i="36"/>
  <c r="K4557" i="36"/>
  <c r="K4556" i="36"/>
  <c r="K4555" i="36"/>
  <c r="K4554" i="36"/>
  <c r="K4553" i="36"/>
  <c r="K4552" i="36"/>
  <c r="K4551" i="36"/>
  <c r="K4550" i="36"/>
  <c r="K4549" i="36"/>
  <c r="K4548" i="36"/>
  <c r="K4547" i="36"/>
  <c r="K4546" i="36"/>
  <c r="K4545" i="36"/>
  <c r="K4544" i="36"/>
  <c r="K4543" i="36"/>
  <c r="K4542" i="36"/>
  <c r="K4541" i="36"/>
  <c r="K4540" i="36"/>
  <c r="K4539" i="36"/>
  <c r="K4538" i="36"/>
  <c r="K4537" i="36"/>
  <c r="K4536" i="36"/>
  <c r="K4535" i="36"/>
  <c r="K4534" i="36"/>
  <c r="K4533" i="36"/>
  <c r="K4532" i="36"/>
  <c r="K4531" i="36"/>
  <c r="K4530" i="36"/>
  <c r="K4529" i="36"/>
  <c r="K4528" i="36"/>
  <c r="K4527" i="36"/>
  <c r="K4526" i="36"/>
  <c r="K4525" i="36"/>
  <c r="K4524" i="36"/>
  <c r="K4523" i="36"/>
  <c r="K4522" i="36"/>
  <c r="K4521" i="36"/>
  <c r="K4520" i="36"/>
  <c r="K4519" i="36"/>
  <c r="K4518" i="36"/>
  <c r="K4517" i="36"/>
  <c r="K4516" i="36"/>
  <c r="K4515" i="36"/>
  <c r="K4514" i="36"/>
  <c r="K4513" i="36"/>
  <c r="K4512" i="36"/>
  <c r="K4511" i="36"/>
  <c r="K4510" i="36"/>
  <c r="K4509" i="36"/>
  <c r="K4508" i="36"/>
  <c r="K4507" i="36"/>
  <c r="K4506" i="36"/>
  <c r="K4505" i="36"/>
  <c r="K4504" i="36"/>
  <c r="K4503" i="36"/>
  <c r="K4502" i="36"/>
  <c r="K4501" i="36"/>
  <c r="K4500" i="36"/>
  <c r="K4499" i="36"/>
  <c r="K4498" i="36"/>
  <c r="K4497" i="36"/>
  <c r="K4496" i="36"/>
  <c r="K4495" i="36"/>
  <c r="K4494" i="36"/>
  <c r="K4493" i="36"/>
  <c r="K4492" i="36"/>
  <c r="K4491" i="36"/>
  <c r="K4490" i="36"/>
  <c r="K4489" i="36"/>
  <c r="K4488" i="36"/>
  <c r="K4487" i="36"/>
  <c r="K4486" i="36"/>
  <c r="K4485" i="36"/>
  <c r="K4484" i="36"/>
  <c r="K4483" i="36"/>
  <c r="K4482" i="36"/>
  <c r="K4481" i="36"/>
  <c r="K4480" i="36"/>
  <c r="K4479" i="36"/>
  <c r="K4478" i="36"/>
  <c r="K4477" i="36"/>
  <c r="K4476" i="36"/>
  <c r="K4475" i="36"/>
  <c r="K4474" i="36"/>
  <c r="K4473" i="36"/>
  <c r="K4472" i="36"/>
  <c r="K4471" i="36"/>
  <c r="K4470" i="36"/>
  <c r="K4469" i="36"/>
  <c r="K4468" i="36"/>
  <c r="K4467" i="36"/>
  <c r="K4466" i="36"/>
  <c r="K4465" i="36"/>
  <c r="K4464" i="36"/>
  <c r="K4463" i="36"/>
  <c r="K4462" i="36"/>
  <c r="K4461" i="36"/>
  <c r="K4460" i="36"/>
  <c r="K4459" i="36"/>
  <c r="K4458" i="36"/>
  <c r="K4457" i="36"/>
  <c r="K4456" i="36"/>
  <c r="K4455" i="36"/>
  <c r="K4454" i="36"/>
  <c r="K4453" i="36"/>
  <c r="K4452" i="36"/>
  <c r="K4451" i="36"/>
  <c r="K4450" i="36"/>
  <c r="K4449" i="36"/>
  <c r="K4448" i="36"/>
  <c r="K4447" i="36"/>
  <c r="K4446" i="36"/>
  <c r="K4445" i="36"/>
  <c r="K4444" i="36"/>
  <c r="K4443" i="36"/>
  <c r="K4442" i="36"/>
  <c r="K4441" i="36"/>
  <c r="K4440" i="36"/>
  <c r="K4439" i="36"/>
  <c r="K4438" i="36"/>
  <c r="K4437" i="36"/>
  <c r="K4436" i="36"/>
  <c r="K4435" i="36"/>
  <c r="K4434" i="36"/>
  <c r="K4433" i="36"/>
  <c r="K4432" i="36"/>
  <c r="K4431" i="36"/>
  <c r="K4430" i="36"/>
  <c r="K4429" i="36"/>
  <c r="K4428" i="36"/>
  <c r="K4427" i="36"/>
  <c r="K4426" i="36"/>
  <c r="K4425" i="36"/>
  <c r="K4424" i="36"/>
  <c r="K4423" i="36"/>
  <c r="K4422" i="36"/>
  <c r="K4421" i="36"/>
  <c r="K4420" i="36"/>
  <c r="K4419" i="36"/>
  <c r="K4418" i="36"/>
  <c r="K4417" i="36"/>
  <c r="K4416" i="36"/>
  <c r="K4415" i="36"/>
  <c r="K4414" i="36"/>
  <c r="K4413" i="36"/>
  <c r="K4412" i="36"/>
  <c r="K4411" i="36"/>
  <c r="K4410" i="36"/>
  <c r="K4409" i="36"/>
  <c r="K4408" i="36"/>
  <c r="K4407" i="36"/>
  <c r="K4406" i="36"/>
  <c r="K4405" i="36"/>
  <c r="K4404" i="36"/>
  <c r="K4403" i="36"/>
  <c r="K4402" i="36"/>
  <c r="K4401" i="36"/>
  <c r="K4400" i="36"/>
  <c r="K4399" i="36"/>
  <c r="K4398" i="36"/>
  <c r="K4397" i="36"/>
  <c r="K4396" i="36"/>
  <c r="K4395" i="36"/>
  <c r="K4394" i="36"/>
  <c r="K4393" i="36"/>
  <c r="K4392" i="36"/>
  <c r="K4391" i="36"/>
  <c r="K4390" i="36"/>
  <c r="K4389" i="36"/>
  <c r="K4388" i="36"/>
  <c r="K4387" i="36"/>
  <c r="K4386" i="36"/>
  <c r="K4385" i="36"/>
  <c r="K4384" i="36"/>
  <c r="K4383" i="36"/>
  <c r="K4382" i="36"/>
  <c r="K4381" i="36"/>
  <c r="K4380" i="36"/>
  <c r="K4379" i="36"/>
  <c r="K4378" i="36"/>
  <c r="K4377" i="36"/>
  <c r="K4376" i="36"/>
  <c r="K4375" i="36"/>
  <c r="K4374" i="36"/>
  <c r="K4373" i="36"/>
  <c r="K4372" i="36"/>
  <c r="K4371" i="36"/>
  <c r="K4370" i="36"/>
  <c r="K4369" i="36"/>
  <c r="K4368" i="36"/>
  <c r="K4367" i="36"/>
  <c r="K4366" i="36"/>
  <c r="K4365" i="36"/>
  <c r="K4364" i="36"/>
  <c r="K4363" i="36"/>
  <c r="K4362" i="36"/>
  <c r="K4361" i="36"/>
  <c r="K4360" i="36"/>
  <c r="K4359" i="36"/>
  <c r="K4358" i="36"/>
  <c r="K4357" i="36"/>
  <c r="K4356" i="36"/>
  <c r="K4355" i="36"/>
  <c r="K4354" i="36"/>
  <c r="K4353" i="36"/>
  <c r="K4352" i="36"/>
  <c r="K4351" i="36"/>
  <c r="K4350" i="36"/>
  <c r="K4349" i="36"/>
  <c r="K4348" i="36"/>
  <c r="K4347" i="36"/>
  <c r="K4346" i="36"/>
  <c r="K4345" i="36"/>
  <c r="K4344" i="36"/>
  <c r="K4343" i="36"/>
  <c r="K4342" i="36"/>
  <c r="K4341" i="36"/>
  <c r="K4340" i="36"/>
  <c r="K4339" i="36"/>
  <c r="K4338" i="36"/>
  <c r="K4337" i="36"/>
  <c r="K4336" i="36"/>
  <c r="K4335" i="36"/>
  <c r="K4334" i="36"/>
  <c r="K4333" i="36"/>
  <c r="K4332" i="36"/>
  <c r="K4331" i="36"/>
  <c r="K4330" i="36"/>
  <c r="K4329" i="36"/>
  <c r="K4328" i="36"/>
  <c r="K4327" i="36"/>
  <c r="K4326" i="36"/>
  <c r="K4325" i="36"/>
  <c r="K4324" i="36"/>
  <c r="K4323" i="36"/>
  <c r="K4322" i="36"/>
  <c r="K4321" i="36"/>
  <c r="K4320" i="36"/>
  <c r="K4319" i="36"/>
  <c r="K4318" i="36"/>
  <c r="K4317" i="36"/>
  <c r="K4316" i="36"/>
  <c r="K4315" i="36"/>
  <c r="K4314" i="36"/>
  <c r="K4313" i="36"/>
  <c r="K4312" i="36"/>
  <c r="K4311" i="36"/>
  <c r="K4310" i="36"/>
  <c r="K4309" i="36"/>
  <c r="K4308" i="36"/>
  <c r="K4307" i="36"/>
  <c r="K4306" i="36"/>
  <c r="K4305" i="36"/>
  <c r="K4304" i="36"/>
  <c r="K4303" i="36"/>
  <c r="K4302" i="36"/>
  <c r="K4301" i="36"/>
  <c r="K4300" i="36"/>
  <c r="K4299" i="36"/>
  <c r="K4298" i="36"/>
  <c r="K4297" i="36"/>
  <c r="K4296" i="36"/>
  <c r="K4295" i="36"/>
  <c r="K4294" i="36"/>
  <c r="K4293" i="36"/>
  <c r="K4292" i="36"/>
  <c r="K4291" i="36"/>
  <c r="K4290" i="36"/>
  <c r="K4289" i="36"/>
  <c r="K4288" i="36"/>
  <c r="K4287" i="36"/>
  <c r="K4286" i="36"/>
  <c r="K4285" i="36"/>
  <c r="K4284" i="36"/>
  <c r="K4283" i="36"/>
  <c r="K4282" i="36"/>
  <c r="K4281" i="36"/>
  <c r="K4280" i="36"/>
  <c r="K4279" i="36"/>
  <c r="K4278" i="36"/>
  <c r="K4277" i="36"/>
  <c r="K4276" i="36"/>
  <c r="K4275" i="36"/>
  <c r="K4274" i="36"/>
  <c r="K4273" i="36"/>
  <c r="K4272" i="36"/>
  <c r="K4271" i="36"/>
  <c r="K4270" i="36"/>
  <c r="K4269" i="36"/>
  <c r="K4268" i="36"/>
  <c r="K4267" i="36"/>
  <c r="K4266" i="36"/>
  <c r="K4265" i="36"/>
  <c r="K4264" i="36"/>
  <c r="K4263" i="36"/>
  <c r="K4262" i="36"/>
  <c r="K4261" i="36"/>
  <c r="K4260" i="36"/>
  <c r="K4259" i="36"/>
  <c r="K4258" i="36"/>
  <c r="K4257" i="36"/>
  <c r="K4256" i="36"/>
  <c r="K4255" i="36"/>
  <c r="K4254" i="36"/>
  <c r="K4253" i="36"/>
  <c r="K4252" i="36"/>
  <c r="K4251" i="36"/>
  <c r="K4250" i="36"/>
  <c r="K4249" i="36"/>
  <c r="K4248" i="36"/>
  <c r="K4247" i="36"/>
  <c r="K4246" i="36"/>
  <c r="K4245" i="36"/>
  <c r="K4244" i="36"/>
  <c r="K4243" i="36"/>
  <c r="K4242" i="36"/>
  <c r="K4241" i="36"/>
  <c r="K4240" i="36"/>
  <c r="K4239" i="36"/>
  <c r="K4238" i="36"/>
  <c r="K4237" i="36"/>
  <c r="K4236" i="36"/>
  <c r="K4235" i="36"/>
  <c r="K4234" i="36"/>
  <c r="K4233" i="36"/>
  <c r="K4232" i="36"/>
  <c r="K4231" i="36"/>
  <c r="K4230" i="36"/>
  <c r="K4229" i="36"/>
  <c r="K4228" i="36"/>
  <c r="K4227" i="36"/>
  <c r="K4226" i="36"/>
  <c r="K4225" i="36"/>
  <c r="K4224" i="36"/>
  <c r="K4223" i="36"/>
  <c r="K4222" i="36"/>
  <c r="K4221" i="36"/>
  <c r="K4220" i="36"/>
  <c r="K4219" i="36"/>
  <c r="K4218" i="36"/>
  <c r="K4217" i="36"/>
  <c r="K4216" i="36"/>
  <c r="K4215" i="36"/>
  <c r="K4214" i="36"/>
  <c r="K4213" i="36"/>
  <c r="K4212" i="36"/>
  <c r="K4211" i="36"/>
  <c r="K4210" i="36"/>
  <c r="K4209" i="36"/>
  <c r="K4208" i="36"/>
  <c r="K4207" i="36"/>
  <c r="K4206" i="36"/>
  <c r="K4205" i="36"/>
  <c r="K4204" i="36"/>
  <c r="K4203" i="36"/>
  <c r="K4202" i="36"/>
  <c r="K4201" i="36"/>
  <c r="K4200" i="36"/>
  <c r="K4199" i="36"/>
  <c r="K4198" i="36"/>
  <c r="K4197" i="36"/>
  <c r="K4196" i="36"/>
  <c r="K4195" i="36"/>
  <c r="K4194" i="36"/>
  <c r="K4193" i="36"/>
  <c r="K4192" i="36"/>
  <c r="K4191" i="36"/>
  <c r="K4190" i="36"/>
  <c r="K4189" i="36"/>
  <c r="K4188" i="36"/>
  <c r="K4187" i="36"/>
  <c r="K4186" i="36"/>
  <c r="K4185" i="36"/>
  <c r="K4184" i="36"/>
  <c r="K4183" i="36"/>
  <c r="K4182" i="36"/>
  <c r="K4181" i="36"/>
  <c r="K4180" i="36"/>
  <c r="K4179" i="36"/>
  <c r="K4178" i="36"/>
  <c r="K4177" i="36"/>
  <c r="K4176" i="36"/>
  <c r="K4175" i="36"/>
  <c r="K4174" i="36"/>
  <c r="K4173" i="36"/>
  <c r="K4172" i="36"/>
  <c r="K4171" i="36"/>
  <c r="K4170" i="36"/>
  <c r="K4169" i="36"/>
  <c r="K4168" i="36"/>
  <c r="K4167" i="36"/>
  <c r="K4166" i="36"/>
  <c r="K4165" i="36"/>
  <c r="K4164" i="36"/>
  <c r="K4163" i="36"/>
  <c r="K4162" i="36"/>
  <c r="K4161" i="36"/>
  <c r="K4160" i="36"/>
  <c r="K4159" i="36"/>
  <c r="K4158" i="36"/>
  <c r="K4157" i="36"/>
  <c r="K4156" i="36"/>
  <c r="K4155" i="36"/>
  <c r="K4154" i="36"/>
  <c r="K4153" i="36"/>
  <c r="K4152" i="36"/>
  <c r="K4151" i="36"/>
  <c r="K4150" i="36"/>
  <c r="K4149" i="36"/>
  <c r="K4148" i="36"/>
  <c r="K4147" i="36"/>
  <c r="K4146" i="36"/>
  <c r="K4145" i="36"/>
  <c r="K4144" i="36"/>
  <c r="K4143" i="36"/>
  <c r="K4142" i="36"/>
  <c r="K4141" i="36"/>
  <c r="K4140" i="36"/>
  <c r="K4139" i="36"/>
  <c r="K4138" i="36"/>
  <c r="K4137" i="36"/>
  <c r="K4136" i="36"/>
  <c r="K4135" i="36"/>
  <c r="K4134" i="36"/>
  <c r="K4133" i="36"/>
  <c r="K4132" i="36"/>
  <c r="K4131" i="36"/>
  <c r="K4130" i="36"/>
  <c r="K4129" i="36"/>
  <c r="K4128" i="36"/>
  <c r="K4127" i="36"/>
  <c r="K4126" i="36"/>
  <c r="K4125" i="36"/>
  <c r="K4124" i="36"/>
  <c r="K4123" i="36"/>
  <c r="K4122" i="36"/>
  <c r="K4121" i="36"/>
  <c r="K4120" i="36"/>
  <c r="K4119" i="36"/>
  <c r="K4118" i="36"/>
  <c r="K4117" i="36"/>
  <c r="K4116" i="36"/>
  <c r="K4115" i="36"/>
  <c r="K4114" i="36"/>
  <c r="K4113" i="36"/>
  <c r="K4112" i="36"/>
  <c r="K4111" i="36"/>
  <c r="K4110" i="36"/>
  <c r="K4109" i="36"/>
  <c r="K4108" i="36"/>
  <c r="K4107" i="36"/>
  <c r="K4106" i="36"/>
  <c r="K4105" i="36"/>
  <c r="K4104" i="36"/>
  <c r="K4103" i="36"/>
  <c r="K4102" i="36"/>
  <c r="K4101" i="36"/>
  <c r="K4100" i="36"/>
  <c r="K4099" i="36"/>
  <c r="K4098" i="36"/>
  <c r="K4097" i="36"/>
  <c r="K4096" i="36"/>
  <c r="K4095" i="36"/>
  <c r="K4094" i="36"/>
  <c r="K4093" i="36"/>
  <c r="K4092" i="36"/>
  <c r="K4091" i="36"/>
  <c r="K4090" i="36"/>
  <c r="K4089" i="36"/>
  <c r="K4088" i="36"/>
  <c r="K4087" i="36"/>
  <c r="K4086" i="36"/>
  <c r="K4085" i="36"/>
  <c r="K4084" i="36"/>
  <c r="K4083" i="36"/>
  <c r="K4082" i="36"/>
  <c r="K4081" i="36"/>
  <c r="K4080" i="36"/>
  <c r="K4079" i="36"/>
  <c r="K4078" i="36"/>
  <c r="K4077" i="36"/>
  <c r="K4076" i="36"/>
  <c r="K4075" i="36"/>
  <c r="K4074" i="36"/>
  <c r="K4073" i="36"/>
  <c r="K4072" i="36"/>
  <c r="K4071" i="36"/>
  <c r="K4070" i="36"/>
  <c r="K4069" i="36"/>
  <c r="K4068" i="36"/>
  <c r="K4067" i="36"/>
  <c r="K4066" i="36"/>
  <c r="K4065" i="36"/>
  <c r="K4064" i="36"/>
  <c r="K4063" i="36"/>
  <c r="K4062" i="36"/>
  <c r="K4061" i="36"/>
  <c r="K4060" i="36"/>
  <c r="K4059" i="36"/>
  <c r="K4058" i="36"/>
  <c r="K4057" i="36"/>
  <c r="K4056" i="36"/>
  <c r="K4055" i="36"/>
  <c r="K4054" i="36"/>
  <c r="K4053" i="36"/>
  <c r="K4052" i="36"/>
  <c r="K4051" i="36"/>
  <c r="K4050" i="36"/>
  <c r="K4049" i="36"/>
  <c r="K4048" i="36"/>
  <c r="K4047" i="36"/>
  <c r="K4046" i="36"/>
  <c r="K4045" i="36"/>
  <c r="K4044" i="36"/>
  <c r="K4043" i="36"/>
  <c r="K4042" i="36"/>
  <c r="K4041" i="36"/>
  <c r="K4040" i="36"/>
  <c r="K4039" i="36"/>
  <c r="K4038" i="36"/>
  <c r="K4037" i="36"/>
  <c r="K4036" i="36"/>
  <c r="K4035" i="36"/>
  <c r="K4034" i="36"/>
  <c r="K4033" i="36"/>
  <c r="K4032" i="36"/>
  <c r="K4031" i="36"/>
  <c r="K4030" i="36"/>
  <c r="K4029" i="36"/>
  <c r="K4028" i="36"/>
  <c r="K4027" i="36"/>
  <c r="K4026" i="36"/>
  <c r="K4025" i="36"/>
  <c r="K4024" i="36"/>
  <c r="K4023" i="36"/>
  <c r="K4022" i="36"/>
  <c r="K4021" i="36"/>
  <c r="K4020" i="36"/>
  <c r="K4019" i="36"/>
  <c r="K4018" i="36"/>
  <c r="K4017" i="36"/>
  <c r="K4016" i="36"/>
  <c r="K4015" i="36"/>
  <c r="K4014" i="36"/>
  <c r="K4013" i="36"/>
  <c r="K4012" i="36"/>
  <c r="K4011" i="36"/>
  <c r="K4010" i="36"/>
  <c r="K4009" i="36"/>
  <c r="K4008" i="36"/>
  <c r="K4007" i="36"/>
  <c r="K4006" i="36"/>
  <c r="K4005" i="36"/>
  <c r="K4004" i="36"/>
  <c r="K4003" i="36"/>
  <c r="K4002" i="36"/>
  <c r="K4001" i="36"/>
  <c r="K4000" i="36"/>
  <c r="K3999" i="36"/>
  <c r="K3998" i="36"/>
  <c r="K3997" i="36"/>
  <c r="K3996" i="36"/>
  <c r="K3995" i="36"/>
  <c r="K3994" i="36"/>
  <c r="K3993" i="36"/>
  <c r="K3992" i="36"/>
  <c r="K3991" i="36"/>
  <c r="K3990" i="36"/>
  <c r="K3989" i="36"/>
  <c r="K3988" i="36"/>
  <c r="K3987" i="36"/>
  <c r="K3986" i="36"/>
  <c r="K3985" i="36"/>
  <c r="K3984" i="36"/>
  <c r="K3983" i="36"/>
  <c r="K3982" i="36"/>
  <c r="K3981" i="36"/>
  <c r="K3980" i="36"/>
  <c r="K3979" i="36"/>
  <c r="K3978" i="36"/>
  <c r="K3977" i="36"/>
  <c r="K3976" i="36"/>
  <c r="K3975" i="36"/>
  <c r="K3974" i="36"/>
  <c r="K3973" i="36"/>
  <c r="K3972" i="36"/>
  <c r="K3971" i="36"/>
  <c r="K3970" i="36"/>
  <c r="K3969" i="36"/>
  <c r="K3968" i="36"/>
  <c r="K3967" i="36"/>
  <c r="K3966" i="36"/>
  <c r="K3965" i="36"/>
  <c r="K3964" i="36"/>
  <c r="K3963" i="36"/>
  <c r="K3962" i="36"/>
  <c r="K3961" i="36"/>
  <c r="K3960" i="36"/>
  <c r="K3959" i="36"/>
  <c r="K3958" i="36"/>
  <c r="K3957" i="36"/>
  <c r="K3956" i="36"/>
  <c r="K3955" i="36"/>
  <c r="K3954" i="36"/>
  <c r="K3953" i="36"/>
  <c r="K3952" i="36"/>
  <c r="K3951" i="36"/>
  <c r="K3950" i="36"/>
  <c r="K3949" i="36"/>
  <c r="K3948" i="36"/>
  <c r="K3947" i="36"/>
  <c r="K3946" i="36"/>
  <c r="K3945" i="36"/>
  <c r="K3944" i="36"/>
  <c r="K3943" i="36"/>
  <c r="K3942" i="36"/>
  <c r="K3941" i="36"/>
  <c r="K3940" i="36"/>
  <c r="K3939" i="36"/>
  <c r="K3938" i="36"/>
  <c r="K3937" i="36"/>
  <c r="K3936" i="36"/>
  <c r="K3935" i="36"/>
  <c r="K3934" i="36"/>
  <c r="K3933" i="36"/>
  <c r="K3932" i="36"/>
  <c r="K3931" i="36"/>
  <c r="K3930" i="36"/>
  <c r="K3929" i="36"/>
  <c r="K3928" i="36"/>
  <c r="K3927" i="36"/>
  <c r="K3926" i="36"/>
  <c r="K3925" i="36"/>
  <c r="K3924" i="36"/>
  <c r="K3923" i="36"/>
  <c r="K3922" i="36"/>
  <c r="K3921" i="36"/>
  <c r="K3920" i="36"/>
  <c r="K3919" i="36"/>
  <c r="K3918" i="36"/>
  <c r="K3917" i="36"/>
  <c r="K3916" i="36"/>
  <c r="K3915" i="36"/>
  <c r="K3914" i="36"/>
  <c r="K3913" i="36"/>
  <c r="K3912" i="36"/>
  <c r="K3911" i="36"/>
  <c r="K3910" i="36"/>
  <c r="K3909" i="36"/>
  <c r="K3908" i="36"/>
  <c r="K3907" i="36"/>
  <c r="K3906" i="36"/>
  <c r="K3905" i="36"/>
  <c r="K3904" i="36"/>
  <c r="K3903" i="36"/>
  <c r="K3902" i="36"/>
  <c r="K3901" i="36"/>
  <c r="K3900" i="36"/>
  <c r="K3899" i="36"/>
  <c r="K3898" i="36"/>
  <c r="K3897" i="36"/>
  <c r="K3896" i="36"/>
  <c r="K3895" i="36"/>
  <c r="K3894" i="36"/>
  <c r="K3893" i="36"/>
  <c r="K3892" i="36"/>
  <c r="K3891" i="36"/>
  <c r="K3890" i="36"/>
  <c r="K3889" i="36"/>
  <c r="K3888" i="36"/>
  <c r="K3887" i="36"/>
  <c r="K3886" i="36"/>
  <c r="K3885" i="36"/>
  <c r="K3884" i="36"/>
  <c r="K3883" i="36"/>
  <c r="K3882" i="36"/>
  <c r="K3881" i="36"/>
  <c r="K3880" i="36"/>
  <c r="K3879" i="36"/>
  <c r="K3878" i="36"/>
  <c r="K3877" i="36"/>
  <c r="K3876" i="36"/>
  <c r="K3875" i="36"/>
  <c r="K3874" i="36"/>
  <c r="K3873" i="36"/>
  <c r="K3872" i="36"/>
  <c r="K3871" i="36"/>
  <c r="K3870" i="36"/>
  <c r="K3869" i="36"/>
  <c r="K3868" i="36"/>
  <c r="K3867" i="36"/>
  <c r="K3866" i="36"/>
  <c r="K3865" i="36"/>
  <c r="K3864" i="36"/>
  <c r="K3863" i="36"/>
  <c r="K3862" i="36"/>
  <c r="K3861" i="36"/>
  <c r="K3860" i="36"/>
  <c r="K3859" i="36"/>
  <c r="K3858" i="36"/>
  <c r="K3857" i="36"/>
  <c r="K3856" i="36"/>
  <c r="K3855" i="36"/>
  <c r="K3854" i="36"/>
  <c r="K3853" i="36"/>
  <c r="K3852" i="36"/>
  <c r="K3851" i="36"/>
  <c r="K3850" i="36"/>
  <c r="K3849" i="36"/>
  <c r="K3848" i="36"/>
  <c r="K3847" i="36"/>
  <c r="K3846" i="36"/>
  <c r="K3845" i="36"/>
  <c r="K3844" i="36"/>
  <c r="K3843" i="36"/>
  <c r="K3842" i="36"/>
  <c r="K3841" i="36"/>
  <c r="K3840" i="36"/>
  <c r="K3839" i="36"/>
  <c r="K3838" i="36"/>
  <c r="K3837" i="36"/>
  <c r="K3836" i="36"/>
  <c r="K3835" i="36"/>
  <c r="K3834" i="36"/>
  <c r="K3833" i="36"/>
  <c r="K3832" i="36"/>
  <c r="K3831" i="36"/>
  <c r="K3830" i="36"/>
  <c r="K3829" i="36"/>
  <c r="K3828" i="36"/>
  <c r="K3827" i="36"/>
  <c r="K3826" i="36"/>
  <c r="K3825" i="36"/>
  <c r="K3824" i="36"/>
  <c r="K3823" i="36"/>
  <c r="K3822" i="36"/>
  <c r="K3821" i="36"/>
  <c r="K3820" i="36"/>
  <c r="K3819" i="36"/>
  <c r="K3818" i="36"/>
  <c r="K3817" i="36"/>
  <c r="K3816" i="36"/>
  <c r="K3815" i="36"/>
  <c r="K3814" i="36"/>
  <c r="K3813" i="36"/>
  <c r="K3812" i="36"/>
  <c r="K3811" i="36"/>
  <c r="K3810" i="36"/>
  <c r="K3809" i="36"/>
  <c r="K3808" i="36"/>
  <c r="K3807" i="36"/>
  <c r="K3806" i="36"/>
  <c r="K3805" i="36"/>
  <c r="K3804" i="36"/>
  <c r="K3803" i="36"/>
  <c r="K3802" i="36"/>
  <c r="K3801" i="36"/>
  <c r="K3800" i="36"/>
  <c r="K3799" i="36"/>
  <c r="K3798" i="36"/>
  <c r="K3797" i="36"/>
  <c r="K3796" i="36"/>
  <c r="K3795" i="36"/>
  <c r="K3794" i="36"/>
  <c r="K3793" i="36"/>
  <c r="K3792" i="36"/>
  <c r="K3791" i="36"/>
  <c r="K3790" i="36"/>
  <c r="K3789" i="36"/>
  <c r="K3788" i="36"/>
  <c r="K3787" i="36"/>
  <c r="K3786" i="36"/>
  <c r="K3785" i="36"/>
  <c r="K3784" i="36"/>
  <c r="K3783" i="36"/>
  <c r="K3782" i="36"/>
  <c r="K3781" i="36"/>
  <c r="K3780" i="36"/>
  <c r="K3779" i="36"/>
  <c r="K3778" i="36"/>
  <c r="K3777" i="36"/>
  <c r="K3776" i="36"/>
  <c r="K3775" i="36"/>
  <c r="K3774" i="36"/>
  <c r="K3773" i="36"/>
  <c r="K3772" i="36"/>
  <c r="K3771" i="36"/>
  <c r="K3770" i="36"/>
  <c r="K3769" i="36"/>
  <c r="K3768" i="36"/>
  <c r="K3767" i="36"/>
  <c r="K3766" i="36"/>
  <c r="K3765" i="36"/>
  <c r="K3764" i="36"/>
  <c r="K3763" i="36"/>
  <c r="K3762" i="36"/>
  <c r="K3761" i="36"/>
  <c r="K3760" i="36"/>
  <c r="K3759" i="36"/>
  <c r="K3758" i="36"/>
  <c r="K3757" i="36"/>
  <c r="K3756" i="36"/>
  <c r="K3755" i="36"/>
  <c r="K3754" i="36"/>
  <c r="K3753" i="36"/>
  <c r="K3752" i="36"/>
  <c r="K3751" i="36"/>
  <c r="K3750" i="36"/>
  <c r="K3749" i="36"/>
  <c r="K3748" i="36"/>
  <c r="K3747" i="36"/>
  <c r="K3746" i="36"/>
  <c r="K3745" i="36"/>
  <c r="K3744" i="36"/>
  <c r="K3743" i="36"/>
  <c r="K3742" i="36"/>
  <c r="K3741" i="36"/>
  <c r="K3740" i="36"/>
  <c r="K3739" i="36"/>
  <c r="K3738" i="36"/>
  <c r="K3737" i="36"/>
  <c r="K3736" i="36"/>
  <c r="K3735" i="36"/>
  <c r="K3734" i="36"/>
  <c r="K3733" i="36"/>
  <c r="K3732" i="36"/>
  <c r="K3731" i="36"/>
  <c r="K3730" i="36"/>
  <c r="K3729" i="36"/>
  <c r="K3728" i="36"/>
  <c r="K3727" i="36"/>
  <c r="K3726" i="36"/>
  <c r="K3725" i="36"/>
  <c r="K3724" i="36"/>
  <c r="K3723" i="36"/>
  <c r="K3722" i="36"/>
  <c r="K3721" i="36"/>
  <c r="K3720" i="36"/>
  <c r="K3719" i="36"/>
  <c r="K3718" i="36"/>
  <c r="K3717" i="36"/>
  <c r="K3716" i="36"/>
  <c r="K3715" i="36"/>
  <c r="K3714" i="36"/>
  <c r="K3713" i="36"/>
  <c r="K3712" i="36"/>
  <c r="K3711" i="36"/>
  <c r="K3710" i="36"/>
  <c r="K3709" i="36"/>
  <c r="K3708" i="36"/>
  <c r="K3707" i="36"/>
  <c r="K3706" i="36"/>
  <c r="K3705" i="36"/>
  <c r="K3704" i="36"/>
  <c r="K3703" i="36"/>
  <c r="K3702" i="36"/>
  <c r="K3701" i="36"/>
  <c r="K3700" i="36"/>
  <c r="K3699" i="36"/>
  <c r="K3698" i="36"/>
  <c r="K3697" i="36"/>
  <c r="K3696" i="36"/>
  <c r="K3695" i="36"/>
  <c r="K3694" i="36"/>
  <c r="K3693" i="36"/>
  <c r="K3692" i="36"/>
  <c r="K3691" i="36"/>
  <c r="K3690" i="36"/>
  <c r="K3689" i="36"/>
  <c r="K3688" i="36"/>
  <c r="K3687" i="36"/>
  <c r="K3686" i="36"/>
  <c r="K3685" i="36"/>
  <c r="K3684" i="36"/>
  <c r="K3683" i="36"/>
  <c r="K3682" i="36"/>
  <c r="K3681" i="36"/>
  <c r="K3680" i="36"/>
  <c r="K3679" i="36"/>
  <c r="K3678" i="36"/>
  <c r="K3677" i="36"/>
  <c r="K3676" i="36"/>
  <c r="K3675" i="36"/>
  <c r="K3674" i="36"/>
  <c r="K3673" i="36"/>
  <c r="K3672" i="36"/>
  <c r="K3671" i="36"/>
  <c r="K3670" i="36"/>
  <c r="K3669" i="36"/>
  <c r="K3668" i="36"/>
  <c r="K3667" i="36"/>
  <c r="K3666" i="36"/>
  <c r="K3665" i="36"/>
  <c r="K3664" i="36"/>
  <c r="K3663" i="36"/>
  <c r="K3662" i="36"/>
  <c r="K3661" i="36"/>
  <c r="K3660" i="36"/>
  <c r="K3659" i="36"/>
  <c r="K3658" i="36"/>
  <c r="K3657" i="36"/>
  <c r="K3656" i="36"/>
  <c r="K3655" i="36"/>
  <c r="K3654" i="36"/>
  <c r="K3653" i="36"/>
  <c r="K3652" i="36"/>
  <c r="K3651" i="36"/>
  <c r="K3650" i="36"/>
  <c r="K3649" i="36"/>
  <c r="K3648" i="36"/>
  <c r="K3647" i="36"/>
  <c r="K3646" i="36"/>
  <c r="K3645" i="36"/>
  <c r="K3644" i="36"/>
  <c r="K3643" i="36"/>
  <c r="K3642" i="36"/>
  <c r="K3641" i="36"/>
  <c r="K3640" i="36"/>
  <c r="K3639" i="36"/>
  <c r="K3638" i="36"/>
  <c r="K3637" i="36"/>
  <c r="K3636" i="36"/>
  <c r="K3635" i="36"/>
  <c r="K3634" i="36"/>
  <c r="K3633" i="36"/>
  <c r="K3632" i="36"/>
  <c r="K3631" i="36"/>
  <c r="K3630" i="36"/>
  <c r="K3629" i="36"/>
  <c r="K3628" i="36"/>
  <c r="K3627" i="36"/>
  <c r="K3626" i="36"/>
  <c r="K3625" i="36"/>
  <c r="K3624" i="36"/>
  <c r="K3623" i="36"/>
  <c r="K3622" i="36"/>
  <c r="K3621" i="36"/>
  <c r="K3620" i="36"/>
  <c r="K3619" i="36"/>
  <c r="K3618" i="36"/>
  <c r="K3617" i="36"/>
  <c r="K3616" i="36"/>
  <c r="K3615" i="36"/>
  <c r="K3614" i="36"/>
  <c r="K3613" i="36"/>
  <c r="K3612" i="36"/>
  <c r="K3611" i="36"/>
  <c r="K3610" i="36"/>
  <c r="K3609" i="36"/>
  <c r="K3608" i="36"/>
  <c r="K3607" i="36"/>
  <c r="K3606" i="36"/>
  <c r="K3605" i="36"/>
  <c r="K3604" i="36"/>
  <c r="K3603" i="36"/>
  <c r="K3602" i="36"/>
  <c r="K3601" i="36"/>
  <c r="K3600" i="36"/>
  <c r="K3599" i="36"/>
  <c r="K3598" i="36"/>
  <c r="K3597" i="36"/>
  <c r="K3596" i="36"/>
  <c r="K3595" i="36"/>
  <c r="K3594" i="36"/>
  <c r="K3593" i="36"/>
  <c r="K3592" i="36"/>
  <c r="K3591" i="36"/>
  <c r="K3590" i="36"/>
  <c r="K3589" i="36"/>
  <c r="K3588" i="36"/>
  <c r="K3587" i="36"/>
  <c r="K3586" i="36"/>
  <c r="K3585" i="36"/>
  <c r="K3584" i="36"/>
  <c r="K3583" i="36"/>
  <c r="K3582" i="36"/>
  <c r="K3581" i="36"/>
  <c r="K3580" i="36"/>
  <c r="K3579" i="36"/>
  <c r="K3578" i="36"/>
  <c r="K3577" i="36"/>
  <c r="K3576" i="36"/>
  <c r="K3575" i="36"/>
  <c r="K3574" i="36"/>
  <c r="K3573" i="36"/>
  <c r="K3572" i="36"/>
  <c r="K3571" i="36"/>
  <c r="K3570" i="36"/>
  <c r="K3569" i="36"/>
  <c r="K3568" i="36"/>
  <c r="K3567" i="36"/>
  <c r="K3566" i="36"/>
  <c r="K3565" i="36"/>
  <c r="K3564" i="36"/>
  <c r="K3563" i="36"/>
  <c r="K3562" i="36"/>
  <c r="K3561" i="36"/>
  <c r="K3560" i="36"/>
  <c r="K3559" i="36"/>
  <c r="K3558" i="36"/>
  <c r="K3557" i="36"/>
  <c r="K3556" i="36"/>
  <c r="K3555" i="36"/>
  <c r="K3554" i="36"/>
  <c r="K3553" i="36"/>
  <c r="K3552" i="36"/>
  <c r="K3551" i="36"/>
  <c r="K3550" i="36"/>
  <c r="K3549" i="36"/>
  <c r="K3548" i="36"/>
  <c r="K3547" i="36"/>
  <c r="K3546" i="36"/>
  <c r="K3545" i="36"/>
  <c r="K3544" i="36"/>
  <c r="K3543" i="36"/>
  <c r="K3542" i="36"/>
  <c r="K3541" i="36"/>
  <c r="K3540" i="36"/>
  <c r="K3539" i="36"/>
  <c r="K3538" i="36"/>
  <c r="K3537" i="36"/>
  <c r="K3536" i="36"/>
  <c r="K3535" i="36"/>
  <c r="K3534" i="36"/>
  <c r="K3533" i="36"/>
  <c r="K3532" i="36"/>
  <c r="K3531" i="36"/>
  <c r="K3530" i="36"/>
  <c r="K3529" i="36"/>
  <c r="K3528" i="36"/>
  <c r="K3527" i="36"/>
  <c r="K3526" i="36"/>
  <c r="K3525" i="36"/>
  <c r="K3524" i="36"/>
  <c r="K3523" i="36"/>
  <c r="K3522" i="36"/>
  <c r="K3521" i="36"/>
  <c r="K3520" i="36"/>
  <c r="K3519" i="36"/>
  <c r="K3518" i="36"/>
  <c r="K3517" i="36"/>
  <c r="K3516" i="36"/>
  <c r="K3515" i="36"/>
  <c r="K3514" i="36"/>
  <c r="K3513" i="36"/>
  <c r="K3512" i="36"/>
  <c r="K3511" i="36"/>
  <c r="K3510" i="36"/>
  <c r="K3509" i="36"/>
  <c r="K3508" i="36"/>
  <c r="K3507" i="36"/>
  <c r="K3506" i="36"/>
  <c r="K3505" i="36"/>
  <c r="K3504" i="36"/>
  <c r="K3503" i="36"/>
  <c r="K3502" i="36"/>
  <c r="K3501" i="36"/>
  <c r="K3500" i="36"/>
  <c r="K3499" i="36"/>
  <c r="K3498" i="36"/>
  <c r="K3497" i="36"/>
  <c r="K3496" i="36"/>
  <c r="K3495" i="36"/>
  <c r="K3494" i="36"/>
  <c r="K3493" i="36"/>
  <c r="K3492" i="36"/>
  <c r="K3491" i="36"/>
  <c r="K3490" i="36"/>
  <c r="K3489" i="36"/>
  <c r="K3488" i="36"/>
  <c r="K3487" i="36"/>
  <c r="K3486" i="36"/>
  <c r="K3485" i="36"/>
  <c r="K3484" i="36"/>
  <c r="K3483" i="36"/>
  <c r="K3482" i="36"/>
  <c r="K3481" i="36"/>
  <c r="K3480" i="36"/>
  <c r="K3479" i="36"/>
  <c r="K3478" i="36"/>
  <c r="K3477" i="36"/>
  <c r="K3476" i="36"/>
  <c r="K3475" i="36"/>
  <c r="K3474" i="36"/>
  <c r="K3473" i="36"/>
  <c r="K3472" i="36"/>
  <c r="K3471" i="36"/>
  <c r="K3470" i="36"/>
  <c r="K3469" i="36"/>
  <c r="K3468" i="36"/>
  <c r="K3467" i="36"/>
  <c r="K3466" i="36"/>
  <c r="K3465" i="36"/>
  <c r="K3464" i="36"/>
  <c r="K3463" i="36"/>
  <c r="K3462" i="36"/>
  <c r="K3461" i="36"/>
  <c r="K3460" i="36"/>
  <c r="K3459" i="36"/>
  <c r="K3458" i="36"/>
  <c r="K3457" i="36"/>
  <c r="K3456" i="36"/>
  <c r="K3455" i="36"/>
  <c r="K3454" i="36"/>
  <c r="K3453" i="36"/>
  <c r="K3452" i="36"/>
  <c r="K3451" i="36"/>
  <c r="K3450" i="36"/>
  <c r="K3449" i="36"/>
  <c r="K3448" i="36"/>
  <c r="K3447" i="36"/>
  <c r="K3446" i="36"/>
  <c r="K3445" i="36"/>
  <c r="K3444" i="36"/>
  <c r="K3443" i="36"/>
  <c r="K3442" i="36"/>
  <c r="K3441" i="36"/>
  <c r="K3440" i="36"/>
  <c r="K3439" i="36"/>
  <c r="K3438" i="36"/>
  <c r="K3437" i="36"/>
  <c r="K3436" i="36"/>
  <c r="K3435" i="36"/>
  <c r="K3434" i="36"/>
  <c r="K3433" i="36"/>
  <c r="K3432" i="36"/>
  <c r="K3431" i="36"/>
  <c r="K3430" i="36"/>
  <c r="K3429" i="36"/>
  <c r="K3428" i="36"/>
  <c r="K3427" i="36"/>
  <c r="K3426" i="36"/>
  <c r="K3425" i="36"/>
  <c r="K3424" i="36"/>
  <c r="K3423" i="36"/>
  <c r="K3422" i="36"/>
  <c r="K3421" i="36"/>
  <c r="K3420" i="36"/>
  <c r="K3419" i="36"/>
  <c r="K3418" i="36"/>
  <c r="K3417" i="36"/>
  <c r="K3416" i="36"/>
  <c r="K3415" i="36"/>
  <c r="K3414" i="36"/>
  <c r="K3413" i="36"/>
  <c r="K3412" i="36"/>
  <c r="K3411" i="36"/>
  <c r="K3410" i="36"/>
  <c r="K3409" i="36"/>
  <c r="K3408" i="36"/>
  <c r="K3407" i="36"/>
  <c r="K3406" i="36"/>
  <c r="K3405" i="36"/>
  <c r="K3404" i="36"/>
  <c r="K3403" i="36"/>
  <c r="K3402" i="36"/>
  <c r="K3401" i="36"/>
  <c r="K3400" i="36"/>
  <c r="K3399" i="36"/>
  <c r="K3398" i="36"/>
  <c r="K3397" i="36"/>
  <c r="K3396" i="36"/>
  <c r="K3395" i="36"/>
  <c r="K3394" i="36"/>
  <c r="K3393" i="36"/>
  <c r="K3392" i="36"/>
  <c r="K3391" i="36"/>
  <c r="K3390" i="36"/>
  <c r="K3389" i="36"/>
  <c r="K3388" i="36"/>
  <c r="K3387" i="36"/>
  <c r="K3386" i="36"/>
  <c r="K3385" i="36"/>
  <c r="K3384" i="36"/>
  <c r="K3383" i="36"/>
  <c r="K3382" i="36"/>
  <c r="K3381" i="36"/>
  <c r="K3380" i="36"/>
  <c r="K3379" i="36"/>
  <c r="K3378" i="36"/>
  <c r="K3377" i="36"/>
  <c r="K3376" i="36"/>
  <c r="K3375" i="36"/>
  <c r="K3374" i="36"/>
  <c r="K3373" i="36"/>
  <c r="K3372" i="36"/>
  <c r="K3371" i="36"/>
  <c r="K3370" i="36"/>
  <c r="K3369" i="36"/>
  <c r="K3368" i="36"/>
  <c r="K3367" i="36"/>
  <c r="K3366" i="36"/>
  <c r="K3365" i="36"/>
  <c r="K3364" i="36"/>
  <c r="K3363" i="36"/>
  <c r="K3362" i="36"/>
  <c r="K3361" i="36"/>
  <c r="K3360" i="36"/>
  <c r="K3359" i="36"/>
  <c r="K3358" i="36"/>
  <c r="K3357" i="36"/>
  <c r="K3356" i="36"/>
  <c r="K3355" i="36"/>
  <c r="K3354" i="36"/>
  <c r="K3353" i="36"/>
  <c r="K3352" i="36"/>
  <c r="K3351" i="36"/>
  <c r="K3350" i="36"/>
  <c r="K3349" i="36"/>
  <c r="K3348" i="36"/>
  <c r="K3347" i="36"/>
  <c r="K3346" i="36"/>
  <c r="K3345" i="36"/>
  <c r="K3344" i="36"/>
  <c r="K3343" i="36"/>
  <c r="K3342" i="36"/>
  <c r="K3341" i="36"/>
  <c r="K3340" i="36"/>
  <c r="K3339" i="36"/>
  <c r="K3338" i="36"/>
  <c r="K3337" i="36"/>
  <c r="K3336" i="36"/>
  <c r="K3335" i="36"/>
  <c r="K3334" i="36"/>
  <c r="K3333" i="36"/>
  <c r="K3332" i="36"/>
  <c r="K3331" i="36"/>
  <c r="K3330" i="36"/>
  <c r="K3329" i="36"/>
  <c r="K3328" i="36"/>
  <c r="K3327" i="36"/>
  <c r="K3326" i="36"/>
  <c r="K3325" i="36"/>
  <c r="K3324" i="36"/>
  <c r="K3323" i="36"/>
  <c r="K3322" i="36"/>
  <c r="K3321" i="36"/>
  <c r="K3320" i="36"/>
  <c r="K3319" i="36"/>
  <c r="K3318" i="36"/>
  <c r="K3317" i="36"/>
  <c r="K3316" i="36"/>
  <c r="K3315" i="36"/>
  <c r="K3314" i="36"/>
  <c r="K3313" i="36"/>
  <c r="K3312" i="36"/>
  <c r="K3311" i="36"/>
  <c r="K3310" i="36"/>
  <c r="K3309" i="36"/>
  <c r="K3308" i="36"/>
  <c r="K3307" i="36"/>
  <c r="K3306" i="36"/>
  <c r="K3305" i="36"/>
  <c r="K3304" i="36"/>
  <c r="K3303" i="36"/>
  <c r="K3302" i="36"/>
  <c r="K3301" i="36"/>
  <c r="K3300" i="36"/>
  <c r="K3299" i="36"/>
  <c r="K3298" i="36"/>
  <c r="K3297" i="36"/>
  <c r="K3296" i="36"/>
  <c r="K3295" i="36"/>
  <c r="K3294" i="36"/>
  <c r="K3293" i="36"/>
  <c r="K3292" i="36"/>
  <c r="K3291" i="36"/>
  <c r="K3290" i="36"/>
  <c r="K3289" i="36"/>
  <c r="K3288" i="36"/>
  <c r="K3287" i="36"/>
  <c r="K3286" i="36"/>
  <c r="K3285" i="36"/>
  <c r="K3284" i="36"/>
  <c r="K3283" i="36"/>
  <c r="K3282" i="36"/>
  <c r="K3281" i="36"/>
  <c r="K3280" i="36"/>
  <c r="K3279" i="36"/>
  <c r="K3278" i="36"/>
  <c r="K3277" i="36"/>
  <c r="K3276" i="36"/>
  <c r="K3275" i="36"/>
  <c r="K3274" i="36"/>
  <c r="K3273" i="36"/>
  <c r="K3272" i="36"/>
  <c r="K3271" i="36"/>
  <c r="K3270" i="36"/>
  <c r="K3269" i="36"/>
  <c r="K3268" i="36"/>
  <c r="K3267" i="36"/>
  <c r="K3266" i="36"/>
  <c r="K3265" i="36"/>
  <c r="K3264" i="36"/>
  <c r="K3263" i="36"/>
  <c r="K3262" i="36"/>
  <c r="K3261" i="36"/>
  <c r="K3260" i="36"/>
  <c r="K3259" i="36"/>
  <c r="K3258" i="36"/>
  <c r="K3257" i="36"/>
  <c r="K3256" i="36"/>
  <c r="K3255" i="36"/>
  <c r="K3254" i="36"/>
  <c r="K3253" i="36"/>
  <c r="K3252" i="36"/>
  <c r="K3251" i="36"/>
  <c r="K3250" i="36"/>
  <c r="K3249" i="36"/>
  <c r="K3248" i="36"/>
  <c r="K3247" i="36"/>
  <c r="K3246" i="36"/>
  <c r="K3245" i="36"/>
  <c r="K3244" i="36"/>
  <c r="K3243" i="36"/>
  <c r="K3242" i="36"/>
  <c r="K3241" i="36"/>
  <c r="K3240" i="36"/>
  <c r="K3239" i="36"/>
  <c r="K3238" i="36"/>
  <c r="K3237" i="36"/>
  <c r="K3236" i="36"/>
  <c r="K3235" i="36"/>
  <c r="K3234" i="36"/>
  <c r="K3233" i="36"/>
  <c r="K3232" i="36"/>
  <c r="K3231" i="36"/>
  <c r="K3230" i="36"/>
  <c r="K3229" i="36"/>
  <c r="K3228" i="36"/>
  <c r="K3227" i="36"/>
  <c r="K3226" i="36"/>
  <c r="K3225" i="36"/>
  <c r="K3224" i="36"/>
  <c r="K3223" i="36"/>
  <c r="K3222" i="36"/>
  <c r="K3221" i="36"/>
  <c r="K3220" i="36"/>
  <c r="K3219" i="36"/>
  <c r="K3218" i="36"/>
  <c r="K3217" i="36"/>
  <c r="K3216" i="36"/>
  <c r="K3215" i="36"/>
  <c r="K3214" i="36"/>
  <c r="K3213" i="36"/>
  <c r="K3212" i="36"/>
  <c r="K3211" i="36"/>
  <c r="K3210" i="36"/>
  <c r="K3209" i="36"/>
  <c r="K3208" i="36"/>
  <c r="K3207" i="36"/>
  <c r="K3206" i="36"/>
  <c r="K3205" i="36"/>
  <c r="K3204" i="36"/>
  <c r="K3203" i="36"/>
  <c r="K3202" i="36"/>
  <c r="K3201" i="36"/>
  <c r="K3200" i="36"/>
  <c r="K3199" i="36"/>
  <c r="K3198" i="36"/>
  <c r="K3197" i="36"/>
  <c r="K3196" i="36"/>
  <c r="K3195" i="36"/>
  <c r="K3194" i="36"/>
  <c r="K3193" i="36"/>
  <c r="K3192" i="36"/>
  <c r="K3191" i="36"/>
  <c r="K3190" i="36"/>
  <c r="K3189" i="36"/>
  <c r="K3188" i="36"/>
  <c r="K3187" i="36"/>
  <c r="K3186" i="36"/>
  <c r="K3185" i="36"/>
  <c r="K3184" i="36"/>
  <c r="K3183" i="36"/>
  <c r="K3182" i="36"/>
  <c r="K3181" i="36"/>
  <c r="K3180" i="36"/>
  <c r="K3179" i="36"/>
  <c r="K3178" i="36"/>
  <c r="K3177" i="36"/>
  <c r="K3176" i="36"/>
  <c r="K3175" i="36"/>
  <c r="K3174" i="36"/>
  <c r="K3173" i="36"/>
  <c r="K3172" i="36"/>
  <c r="K3171" i="36"/>
  <c r="K3170" i="36"/>
  <c r="K3169" i="36"/>
  <c r="K3168" i="36"/>
  <c r="K3167" i="36"/>
  <c r="K3166" i="36"/>
  <c r="K3165" i="36"/>
  <c r="K3164" i="36"/>
  <c r="K3163" i="36"/>
  <c r="K3162" i="36"/>
  <c r="K3161" i="36"/>
  <c r="K3160" i="36"/>
  <c r="K3159" i="36"/>
  <c r="K3158" i="36"/>
  <c r="K3157" i="36"/>
  <c r="K3156" i="36"/>
  <c r="K3155" i="36"/>
  <c r="K3154" i="36"/>
  <c r="K3153" i="36"/>
  <c r="K3152" i="36"/>
  <c r="K3151" i="36"/>
  <c r="K3150" i="36"/>
  <c r="K3149" i="36"/>
  <c r="K3148" i="36"/>
  <c r="K3147" i="36"/>
  <c r="K3146" i="36"/>
  <c r="K3145" i="36"/>
  <c r="K3144" i="36"/>
  <c r="K3143" i="36"/>
  <c r="K3142" i="36"/>
  <c r="K3141" i="36"/>
  <c r="K3140" i="36"/>
  <c r="K3139" i="36"/>
  <c r="K3138" i="36"/>
  <c r="K3137" i="36"/>
  <c r="K3136" i="36"/>
  <c r="K3135" i="36"/>
  <c r="K3134" i="36"/>
  <c r="K3133" i="36"/>
  <c r="K3132" i="36"/>
  <c r="K3131" i="36"/>
  <c r="K3130" i="36"/>
  <c r="K3129" i="36"/>
  <c r="K3128" i="36"/>
  <c r="K3127" i="36"/>
  <c r="K3126" i="36"/>
  <c r="K3125" i="36"/>
  <c r="K3124" i="36"/>
  <c r="K3123" i="36"/>
  <c r="K3122" i="36"/>
  <c r="K3121" i="36"/>
  <c r="K3120" i="36"/>
  <c r="K3119" i="36"/>
  <c r="K3118" i="36"/>
  <c r="K3117" i="36"/>
  <c r="K3116" i="36"/>
  <c r="K3115" i="36"/>
  <c r="K3114" i="36"/>
  <c r="K3113" i="36"/>
  <c r="K3112" i="36"/>
  <c r="K3111" i="36"/>
  <c r="K3110" i="36"/>
  <c r="K3109" i="36"/>
  <c r="K3108" i="36"/>
  <c r="K3107" i="36"/>
  <c r="K3106" i="36"/>
  <c r="K3105" i="36"/>
  <c r="K3104" i="36"/>
  <c r="K3103" i="36"/>
  <c r="K3102" i="36"/>
  <c r="K3101" i="36"/>
  <c r="K3100" i="36"/>
  <c r="K3099" i="36"/>
  <c r="K3098" i="36"/>
  <c r="K3097" i="36"/>
  <c r="K3096" i="36"/>
  <c r="K3095" i="36"/>
  <c r="K3094" i="36"/>
  <c r="K3093" i="36"/>
  <c r="K3092" i="36"/>
  <c r="K3091" i="36"/>
  <c r="K3090" i="36"/>
  <c r="K3089" i="36"/>
  <c r="K3088" i="36"/>
  <c r="K3087" i="36"/>
  <c r="K3086" i="36"/>
  <c r="K3085" i="36"/>
  <c r="K3084" i="36"/>
  <c r="K3083" i="36"/>
  <c r="K3082" i="36"/>
  <c r="K3081" i="36"/>
  <c r="K3080" i="36"/>
  <c r="K3079" i="36"/>
  <c r="K3078" i="36"/>
  <c r="K3077" i="36"/>
  <c r="K3076" i="36"/>
  <c r="K3075" i="36"/>
  <c r="K3074" i="36"/>
  <c r="K3073" i="36"/>
  <c r="K3072" i="36"/>
  <c r="K3071" i="36"/>
  <c r="K3070" i="36"/>
  <c r="K3069" i="36"/>
  <c r="K3068" i="36"/>
  <c r="K3067" i="36"/>
  <c r="K3066" i="36"/>
  <c r="K3065" i="36"/>
  <c r="K3064" i="36"/>
  <c r="K3063" i="36"/>
  <c r="K3062" i="36"/>
  <c r="K3061" i="36"/>
  <c r="K3060" i="36"/>
  <c r="K3059" i="36"/>
  <c r="K3058" i="36"/>
  <c r="K3057" i="36"/>
  <c r="K3056" i="36"/>
  <c r="K3055" i="36"/>
  <c r="K3054" i="36"/>
  <c r="K3053" i="36"/>
  <c r="K3052" i="36"/>
  <c r="K3051" i="36"/>
  <c r="K3050" i="36"/>
  <c r="K3049" i="36"/>
  <c r="K3048" i="36"/>
  <c r="K3047" i="36"/>
  <c r="K3046" i="36"/>
  <c r="K3045" i="36"/>
  <c r="K3044" i="36"/>
  <c r="K3043" i="36"/>
  <c r="K3042" i="36"/>
  <c r="K3041" i="36"/>
  <c r="K3040" i="36"/>
  <c r="K3039" i="36"/>
  <c r="K3038" i="36"/>
  <c r="K3037" i="36"/>
  <c r="K3036" i="36"/>
  <c r="K3035" i="36"/>
  <c r="K3034" i="36"/>
  <c r="K3033" i="36"/>
  <c r="K3032" i="36"/>
  <c r="K3031" i="36"/>
  <c r="K3030" i="36"/>
  <c r="K3029" i="36"/>
  <c r="K3028" i="36"/>
  <c r="K3027" i="36"/>
  <c r="K3026" i="36"/>
  <c r="K3025" i="36"/>
  <c r="K3024" i="36"/>
  <c r="K3023" i="36"/>
  <c r="K3022" i="36"/>
  <c r="K3021" i="36"/>
  <c r="K3020" i="36"/>
  <c r="K3019" i="36"/>
  <c r="K3018" i="36"/>
  <c r="K3017" i="36"/>
  <c r="K3016" i="36"/>
  <c r="K3015" i="36"/>
  <c r="K3014" i="36"/>
  <c r="K3013" i="36"/>
  <c r="K3012" i="36"/>
  <c r="K3011" i="36"/>
  <c r="K3010" i="36"/>
  <c r="K3009" i="36"/>
  <c r="K3008" i="36"/>
  <c r="K3007" i="36"/>
  <c r="K3006" i="36"/>
  <c r="K3005" i="36"/>
  <c r="K3004" i="36"/>
  <c r="K3003" i="36"/>
  <c r="K3002" i="36"/>
  <c r="K3001" i="36"/>
  <c r="K3000" i="36"/>
  <c r="K2999" i="36"/>
  <c r="K2998" i="36"/>
  <c r="K2997" i="36"/>
  <c r="K2996" i="36"/>
  <c r="K2995" i="36"/>
  <c r="K2994" i="36"/>
  <c r="K2993" i="36"/>
  <c r="K2992" i="36"/>
  <c r="K2991" i="36"/>
  <c r="K2990" i="36"/>
  <c r="K2989" i="36"/>
  <c r="K2988" i="36"/>
  <c r="K2987" i="36"/>
  <c r="K2986" i="36"/>
  <c r="K2985" i="36"/>
  <c r="K2984" i="36"/>
  <c r="K2983" i="36"/>
  <c r="K2982" i="36"/>
  <c r="K2981" i="36"/>
  <c r="K2980" i="36"/>
  <c r="K2979" i="36"/>
  <c r="K2978" i="36"/>
  <c r="K2977" i="36"/>
  <c r="K2976" i="36"/>
  <c r="K2975" i="36"/>
  <c r="K2974" i="36"/>
  <c r="K2973" i="36"/>
  <c r="K2972" i="36"/>
  <c r="K2971" i="36"/>
  <c r="K2970" i="36"/>
  <c r="K2969" i="36"/>
  <c r="K2968" i="36"/>
  <c r="K2967" i="36"/>
  <c r="K2966" i="36"/>
  <c r="K2965" i="36"/>
  <c r="K2964" i="36"/>
  <c r="K2963" i="36"/>
  <c r="K2962" i="36"/>
  <c r="K2961" i="36"/>
  <c r="K2960" i="36"/>
  <c r="K2959" i="36"/>
  <c r="K2958" i="36"/>
  <c r="K2957" i="36"/>
  <c r="K2956" i="36"/>
  <c r="K2955" i="36"/>
  <c r="K2954" i="36"/>
  <c r="K2953" i="36"/>
  <c r="K2952" i="36"/>
  <c r="K2951" i="36"/>
  <c r="K2950" i="36"/>
  <c r="K2949" i="36"/>
  <c r="K2948" i="36"/>
  <c r="K2947" i="36"/>
  <c r="K2946" i="36"/>
  <c r="K2945" i="36"/>
  <c r="K2944" i="36"/>
  <c r="K2943" i="36"/>
  <c r="K2942" i="36"/>
  <c r="K2941" i="36"/>
  <c r="K2940" i="36"/>
  <c r="K2939" i="36"/>
  <c r="K2938" i="36"/>
  <c r="K2937" i="36"/>
  <c r="K2936" i="36"/>
  <c r="K2935" i="36"/>
  <c r="K2934" i="36"/>
  <c r="K2933" i="36"/>
  <c r="K2932" i="36"/>
  <c r="K2931" i="36"/>
  <c r="K2930" i="36"/>
  <c r="K2929" i="36"/>
  <c r="K2928" i="36"/>
  <c r="K2927" i="36"/>
  <c r="K2926" i="36"/>
  <c r="K2925" i="36"/>
  <c r="K2924" i="36"/>
  <c r="K2923" i="36"/>
  <c r="K2922" i="36"/>
  <c r="K2921" i="36"/>
  <c r="K2920" i="36"/>
  <c r="K2919" i="36"/>
  <c r="K2918" i="36"/>
  <c r="K2917" i="36"/>
  <c r="K2916" i="36"/>
  <c r="K2915" i="36"/>
  <c r="K2914" i="36"/>
  <c r="K2913" i="36"/>
  <c r="K2912" i="36"/>
  <c r="K2911" i="36"/>
  <c r="K2910" i="36"/>
  <c r="K2909" i="36"/>
  <c r="K2908" i="36"/>
  <c r="K2907" i="36"/>
  <c r="K2906" i="36"/>
  <c r="K2905" i="36"/>
  <c r="K2904" i="36"/>
  <c r="K2903" i="36"/>
  <c r="K2902" i="36"/>
  <c r="K2901" i="36"/>
  <c r="K2900" i="36"/>
  <c r="K2899" i="36"/>
  <c r="K2898" i="36"/>
  <c r="K2897" i="36"/>
  <c r="K2896" i="36"/>
  <c r="K2895" i="36"/>
  <c r="K2894" i="36"/>
  <c r="K2893" i="36"/>
  <c r="K2892" i="36"/>
  <c r="K2891" i="36"/>
  <c r="K2890" i="36"/>
  <c r="K2889" i="36"/>
  <c r="K2888" i="36"/>
  <c r="K2887" i="36"/>
  <c r="K2886" i="36"/>
  <c r="K2885" i="36"/>
  <c r="K2884" i="36"/>
  <c r="K2883" i="36"/>
  <c r="K2882" i="36"/>
  <c r="K2881" i="36"/>
  <c r="K2880" i="36"/>
  <c r="K2879" i="36"/>
  <c r="K2878" i="36"/>
  <c r="K2877" i="36"/>
  <c r="K2876" i="36"/>
  <c r="K2875" i="36"/>
  <c r="K2874" i="36"/>
  <c r="K2873" i="36"/>
  <c r="K2872" i="36"/>
  <c r="K2871" i="36"/>
  <c r="K2870" i="36"/>
  <c r="K2869" i="36"/>
  <c r="K2868" i="36"/>
  <c r="K2867" i="36"/>
  <c r="K2866" i="36"/>
  <c r="K2865" i="36"/>
  <c r="K2864" i="36"/>
  <c r="K2863" i="36"/>
  <c r="K2862" i="36"/>
  <c r="K2861" i="36"/>
  <c r="K2860" i="36"/>
  <c r="K2859" i="36"/>
  <c r="K2858" i="36"/>
  <c r="K2857" i="36"/>
  <c r="K2856" i="36"/>
  <c r="K2855" i="36"/>
  <c r="K2854" i="36"/>
  <c r="K2853" i="36"/>
  <c r="K2852" i="36"/>
  <c r="K2851" i="36"/>
  <c r="K2850" i="36"/>
  <c r="K2849" i="36"/>
  <c r="K2848" i="36"/>
  <c r="K2847" i="36"/>
  <c r="K2846" i="36"/>
  <c r="K2845" i="36"/>
  <c r="K2844" i="36"/>
  <c r="K2843" i="36"/>
  <c r="K2842" i="36"/>
  <c r="K2841" i="36"/>
  <c r="K2840" i="36"/>
  <c r="K2839" i="36"/>
  <c r="K2838" i="36"/>
  <c r="K2837" i="36"/>
  <c r="K2836" i="36"/>
  <c r="K2835" i="36"/>
  <c r="K2834" i="36"/>
  <c r="K2833" i="36"/>
  <c r="K2832" i="36"/>
  <c r="K2831" i="36"/>
  <c r="K2830" i="36"/>
  <c r="K2829" i="36"/>
  <c r="K2828" i="36"/>
  <c r="K2827" i="36"/>
  <c r="K2826" i="36"/>
  <c r="K2825" i="36"/>
  <c r="K2824" i="36"/>
  <c r="K2823" i="36"/>
  <c r="K2822" i="36"/>
  <c r="K2821" i="36"/>
  <c r="K2820" i="36"/>
  <c r="K2819" i="36"/>
  <c r="K2818" i="36"/>
  <c r="K2817" i="36"/>
  <c r="K2816" i="36"/>
  <c r="K2815" i="36"/>
  <c r="K2814" i="36"/>
  <c r="K2813" i="36"/>
  <c r="K2812" i="36"/>
  <c r="K2811" i="36"/>
  <c r="K2810" i="36"/>
  <c r="K2809" i="36"/>
  <c r="K2808" i="36"/>
  <c r="K2807" i="36"/>
  <c r="K2806" i="36"/>
  <c r="K2805" i="36"/>
  <c r="K2804" i="36"/>
  <c r="K2803" i="36"/>
  <c r="K2802" i="36"/>
  <c r="K2801" i="36"/>
  <c r="K2800" i="36"/>
  <c r="K2799" i="36"/>
  <c r="K2798" i="36"/>
  <c r="K2797" i="36"/>
  <c r="K2796" i="36"/>
  <c r="K2795" i="36"/>
  <c r="K2794" i="36"/>
  <c r="K2793" i="36"/>
  <c r="K2792" i="36"/>
  <c r="K2791" i="36"/>
  <c r="K2790" i="36"/>
  <c r="K2789" i="36"/>
  <c r="K2788" i="36"/>
  <c r="K2787" i="36"/>
  <c r="K2786" i="36"/>
  <c r="K2785" i="36"/>
  <c r="K2784" i="36"/>
  <c r="K2783" i="36"/>
  <c r="K2782" i="36"/>
  <c r="K2781" i="36"/>
  <c r="K2780" i="36"/>
  <c r="K2779" i="36"/>
  <c r="K2778" i="36"/>
  <c r="K2777" i="36"/>
  <c r="K2776" i="36"/>
  <c r="K2775" i="36"/>
  <c r="K2774" i="36"/>
  <c r="K2773" i="36"/>
  <c r="K2772" i="36"/>
  <c r="K2771" i="36"/>
  <c r="K2770" i="36"/>
  <c r="K2769" i="36"/>
  <c r="K2768" i="36"/>
  <c r="K2767" i="36"/>
  <c r="K2766" i="36"/>
  <c r="K2765" i="36"/>
  <c r="K2764" i="36"/>
  <c r="K2763" i="36"/>
  <c r="K2762" i="36"/>
  <c r="K2761" i="36"/>
  <c r="K2760" i="36"/>
  <c r="K2759" i="36"/>
  <c r="K2758" i="36"/>
  <c r="K2757" i="36"/>
  <c r="K2756" i="36"/>
  <c r="K2755" i="36"/>
  <c r="K2754" i="36"/>
  <c r="K2753" i="36"/>
  <c r="K2752" i="36"/>
  <c r="K2751" i="36"/>
  <c r="K2750" i="36"/>
  <c r="K2749" i="36"/>
  <c r="K2748" i="36"/>
  <c r="K2747" i="36"/>
  <c r="K2746" i="36"/>
  <c r="K2745" i="36"/>
  <c r="K2744" i="36"/>
  <c r="K2743" i="36"/>
  <c r="K2742" i="36"/>
  <c r="K2741" i="36"/>
  <c r="K2740" i="36"/>
  <c r="K2739" i="36"/>
  <c r="K2738" i="36"/>
  <c r="K2737" i="36"/>
  <c r="K2736" i="36"/>
  <c r="K2735" i="36"/>
  <c r="K2734" i="36"/>
  <c r="K2733" i="36"/>
  <c r="K2732" i="36"/>
  <c r="K2731" i="36"/>
  <c r="K2730" i="36"/>
  <c r="K2729" i="36"/>
  <c r="K2728" i="36"/>
  <c r="K2727" i="36"/>
  <c r="K2726" i="36"/>
  <c r="K2725" i="36"/>
  <c r="K2724" i="36"/>
  <c r="K2723" i="36"/>
  <c r="K2722" i="36"/>
  <c r="K2721" i="36"/>
  <c r="K2720" i="36"/>
  <c r="K2719" i="36"/>
  <c r="K2718" i="36"/>
  <c r="K2717" i="36"/>
  <c r="K2716" i="36"/>
  <c r="K2715" i="36"/>
  <c r="K2714" i="36"/>
  <c r="K2713" i="36"/>
  <c r="K2712" i="36"/>
  <c r="K2711" i="36"/>
  <c r="K2710" i="36"/>
  <c r="K2709" i="36"/>
  <c r="K2708" i="36"/>
  <c r="K2707" i="36"/>
  <c r="K2706" i="36"/>
  <c r="K2705" i="36"/>
  <c r="K2704" i="36"/>
  <c r="K2703" i="36"/>
  <c r="K2702" i="36"/>
  <c r="K2701" i="36"/>
  <c r="K2700" i="36"/>
  <c r="K2699" i="36"/>
  <c r="K2698" i="36"/>
  <c r="K2697" i="36"/>
  <c r="K2696" i="36"/>
  <c r="K2695" i="36"/>
  <c r="K2694" i="36"/>
  <c r="K2693" i="36"/>
  <c r="K2692" i="36"/>
  <c r="K2691" i="36"/>
  <c r="K2690" i="36"/>
  <c r="K2689" i="36"/>
  <c r="K2688" i="36"/>
  <c r="K2687" i="36"/>
  <c r="K2686" i="36"/>
  <c r="K2685" i="36"/>
  <c r="K2684" i="36"/>
  <c r="K2683" i="36"/>
  <c r="K2682" i="36"/>
  <c r="K2681" i="36"/>
  <c r="K2680" i="36"/>
  <c r="K2679" i="36"/>
  <c r="K2678" i="36"/>
  <c r="K2677" i="36"/>
  <c r="K2676" i="36"/>
  <c r="K2675" i="36"/>
  <c r="K2674" i="36"/>
  <c r="K2673" i="36"/>
  <c r="K2672" i="36"/>
  <c r="K2671" i="36"/>
  <c r="K2670" i="36"/>
  <c r="K2669" i="36"/>
  <c r="K2668" i="36"/>
  <c r="K2667" i="36"/>
  <c r="K2666" i="36"/>
  <c r="K2665" i="36"/>
  <c r="K2664" i="36"/>
  <c r="K2663" i="36"/>
  <c r="K2662" i="36"/>
  <c r="K2661" i="36"/>
  <c r="K2660" i="36"/>
  <c r="K2659" i="36"/>
  <c r="K2658" i="36"/>
  <c r="K2657" i="36"/>
  <c r="K2656" i="36"/>
  <c r="K2655" i="36"/>
  <c r="K2654" i="36"/>
  <c r="K2653" i="36"/>
  <c r="K2652" i="36"/>
  <c r="K2651" i="36"/>
  <c r="K2650" i="36"/>
  <c r="K2649" i="36"/>
  <c r="K2648" i="36"/>
  <c r="K2647" i="36"/>
  <c r="K2646" i="36"/>
  <c r="K2645" i="36"/>
  <c r="K2644" i="36"/>
  <c r="K2643" i="36"/>
  <c r="K2642" i="36"/>
  <c r="K2641" i="36"/>
  <c r="K2640" i="36"/>
  <c r="K2639" i="36"/>
  <c r="K2638" i="36"/>
  <c r="K2637" i="36"/>
  <c r="K2636" i="36"/>
  <c r="K2635" i="36"/>
  <c r="K2634" i="36"/>
  <c r="K2633" i="36"/>
  <c r="K2632" i="36"/>
  <c r="K2631" i="36"/>
  <c r="K2630" i="36"/>
  <c r="K2629" i="36"/>
  <c r="K2628" i="36"/>
  <c r="K2627" i="36"/>
  <c r="K2626" i="36"/>
  <c r="K2625" i="36"/>
  <c r="K2624" i="36"/>
  <c r="K2623" i="36"/>
  <c r="K2622" i="36"/>
  <c r="K2621" i="36"/>
  <c r="K2620" i="36"/>
  <c r="K2619" i="36"/>
  <c r="K2618" i="36"/>
  <c r="K2617" i="36"/>
  <c r="K2616" i="36"/>
  <c r="K2615" i="36"/>
  <c r="K2614" i="36"/>
  <c r="K2613" i="36"/>
  <c r="K2612" i="36"/>
  <c r="K2611" i="36"/>
  <c r="K2610" i="36"/>
  <c r="K2609" i="36"/>
  <c r="K2608" i="36"/>
  <c r="K2607" i="36"/>
  <c r="K2606" i="36"/>
  <c r="K2605" i="36"/>
  <c r="K2604" i="36"/>
  <c r="K2603" i="36"/>
  <c r="K2602" i="36"/>
  <c r="K2601" i="36"/>
  <c r="K2600" i="36"/>
  <c r="K2599" i="36"/>
  <c r="K2598" i="36"/>
  <c r="K2597" i="36"/>
  <c r="K2596" i="36"/>
  <c r="K2595" i="36"/>
  <c r="K2594" i="36"/>
  <c r="K2593" i="36"/>
  <c r="K2592" i="36"/>
  <c r="K2591" i="36"/>
  <c r="K2590" i="36"/>
  <c r="K2589" i="36"/>
  <c r="K2588" i="36"/>
  <c r="K2587" i="36"/>
  <c r="K2586" i="36"/>
  <c r="K2585" i="36"/>
  <c r="K2584" i="36"/>
  <c r="K2583" i="36"/>
  <c r="K2582" i="36"/>
  <c r="K2581" i="36"/>
  <c r="K2580" i="36"/>
  <c r="K2579" i="36"/>
  <c r="K2578" i="36"/>
  <c r="K2577" i="36"/>
  <c r="K2576" i="36"/>
  <c r="K2575" i="36"/>
  <c r="K2574" i="36"/>
  <c r="K2573" i="36"/>
  <c r="K2572" i="36"/>
  <c r="K2571" i="36"/>
  <c r="K2570" i="36"/>
  <c r="K2569" i="36"/>
  <c r="K2568" i="36"/>
  <c r="K2567" i="36"/>
  <c r="K2566" i="36"/>
  <c r="K2565" i="36"/>
  <c r="K2564" i="36"/>
  <c r="K2563" i="36"/>
  <c r="K2562" i="36"/>
  <c r="K2561" i="36"/>
  <c r="K2560" i="36"/>
  <c r="K2559" i="36"/>
  <c r="K2558" i="36"/>
  <c r="K2557" i="36"/>
  <c r="K2556" i="36"/>
  <c r="K2555" i="36"/>
  <c r="K2554" i="36"/>
  <c r="K2553" i="36"/>
  <c r="K2552" i="36"/>
  <c r="K2551" i="36"/>
  <c r="K2550" i="36"/>
  <c r="K2549" i="36"/>
  <c r="K2548" i="36"/>
  <c r="K2547" i="36"/>
  <c r="K2546" i="36"/>
  <c r="K2545" i="36"/>
  <c r="K2544" i="36"/>
  <c r="K2543" i="36"/>
  <c r="K2542" i="36"/>
  <c r="K2541" i="36"/>
  <c r="K2540" i="36"/>
  <c r="K2539" i="36"/>
  <c r="K2538" i="36"/>
  <c r="K2537" i="36"/>
  <c r="K2536" i="36"/>
  <c r="K2535" i="36"/>
  <c r="K2534" i="36"/>
  <c r="K2533" i="36"/>
  <c r="K2532" i="36"/>
  <c r="K2531" i="36"/>
  <c r="K2530" i="36"/>
  <c r="K2529" i="36"/>
  <c r="K2528" i="36"/>
  <c r="K2527" i="36"/>
  <c r="K2526" i="36"/>
  <c r="K2525" i="36"/>
  <c r="K2524" i="36"/>
  <c r="K2523" i="36"/>
  <c r="K2522" i="36"/>
  <c r="K2521" i="36"/>
  <c r="K2520" i="36"/>
  <c r="K2519" i="36"/>
  <c r="K2518" i="36"/>
  <c r="K2517" i="36"/>
  <c r="K2516" i="36"/>
  <c r="K2515" i="36"/>
  <c r="K2514" i="36"/>
  <c r="K2513" i="36"/>
  <c r="K2512" i="36"/>
  <c r="K2511" i="36"/>
  <c r="K2510" i="36"/>
  <c r="K2509" i="36"/>
  <c r="K2508" i="36"/>
  <c r="K2507" i="36"/>
  <c r="K2506" i="36"/>
  <c r="K2505" i="36"/>
  <c r="K2504" i="36"/>
  <c r="K2503" i="36"/>
  <c r="K2502" i="36"/>
  <c r="K2501" i="36"/>
  <c r="K2500" i="36"/>
  <c r="K2499" i="36"/>
  <c r="K2498" i="36"/>
  <c r="K2497" i="36"/>
  <c r="K2496" i="36"/>
  <c r="K2495" i="36"/>
  <c r="K2494" i="36"/>
  <c r="K2493" i="36"/>
  <c r="K2492" i="36"/>
  <c r="K2491" i="36"/>
  <c r="K2490" i="36"/>
  <c r="K2489" i="36"/>
  <c r="K2488" i="36"/>
  <c r="K2487" i="36"/>
  <c r="K2486" i="36"/>
  <c r="K2485" i="36"/>
  <c r="K2484" i="36"/>
  <c r="K2483" i="36"/>
  <c r="K2482" i="36"/>
  <c r="K2481" i="36"/>
  <c r="K2480" i="36"/>
  <c r="K2479" i="36"/>
  <c r="K2478" i="36"/>
  <c r="K2477" i="36"/>
  <c r="K2476" i="36"/>
  <c r="K2475" i="36"/>
  <c r="K2474" i="36"/>
  <c r="K2473" i="36"/>
  <c r="K2472" i="36"/>
  <c r="K2471" i="36"/>
  <c r="K2470" i="36"/>
  <c r="K2469" i="36"/>
  <c r="K2468" i="36"/>
  <c r="K2467" i="36"/>
  <c r="K2466" i="36"/>
  <c r="K2465" i="36"/>
  <c r="K2464" i="36"/>
  <c r="K2463" i="36"/>
  <c r="K2462" i="36"/>
  <c r="K2461" i="36"/>
  <c r="K2460" i="36"/>
  <c r="K2459" i="36"/>
  <c r="K2458" i="36"/>
  <c r="K2457" i="36"/>
  <c r="K2456" i="36"/>
  <c r="K2455" i="36"/>
  <c r="K2454" i="36"/>
  <c r="K2453" i="36"/>
  <c r="K2452" i="36"/>
  <c r="K2451" i="36"/>
  <c r="K2450" i="36"/>
  <c r="K2449" i="36"/>
  <c r="K2448" i="36"/>
  <c r="K2447" i="36"/>
  <c r="K2446" i="36"/>
  <c r="K2445" i="36"/>
  <c r="K2444" i="36"/>
  <c r="K2443" i="36"/>
  <c r="K2442" i="36"/>
  <c r="K2441" i="36"/>
  <c r="K2440" i="36"/>
  <c r="K2439" i="36"/>
  <c r="K2438" i="36"/>
  <c r="K2437" i="36"/>
  <c r="K2436" i="36"/>
  <c r="K2435" i="36"/>
  <c r="K2434" i="36"/>
  <c r="K2433" i="36"/>
  <c r="K2432" i="36"/>
  <c r="K2431" i="36"/>
  <c r="K2430" i="36"/>
  <c r="K2429" i="36"/>
  <c r="K2428" i="36"/>
  <c r="K2427" i="36"/>
  <c r="K2426" i="36"/>
  <c r="K2425" i="36"/>
  <c r="K2424" i="36"/>
  <c r="K2423" i="36"/>
  <c r="K2422" i="36"/>
  <c r="K2421" i="36"/>
  <c r="K2420" i="36"/>
  <c r="K2419" i="36"/>
  <c r="K2418" i="36"/>
  <c r="K2417" i="36"/>
  <c r="K2416" i="36"/>
  <c r="K2415" i="36"/>
  <c r="K2414" i="36"/>
  <c r="K2413" i="36"/>
  <c r="K2412" i="36"/>
  <c r="K2411" i="36"/>
  <c r="K2410" i="36"/>
  <c r="K2409" i="36"/>
  <c r="K2408" i="36"/>
  <c r="K2407" i="36"/>
  <c r="K2406" i="36"/>
  <c r="K2405" i="36"/>
  <c r="K2404" i="36"/>
  <c r="K2403" i="36"/>
  <c r="K2402" i="36"/>
  <c r="K2401" i="36"/>
  <c r="K2400" i="36"/>
  <c r="K2399" i="36"/>
  <c r="K2398" i="36"/>
  <c r="K2397" i="36"/>
  <c r="K2396" i="36"/>
  <c r="K2395" i="36"/>
  <c r="K2394" i="36"/>
  <c r="K2393" i="36"/>
  <c r="K2392" i="36"/>
  <c r="K2391" i="36"/>
  <c r="K2390" i="36"/>
  <c r="K2389" i="36"/>
  <c r="K2388" i="36"/>
  <c r="K2387" i="36"/>
  <c r="K2386" i="36"/>
  <c r="K2385" i="36"/>
  <c r="K2384" i="36"/>
  <c r="K2383" i="36"/>
  <c r="K2382" i="36"/>
  <c r="K2381" i="36"/>
  <c r="K2380" i="36"/>
  <c r="K2379" i="36"/>
  <c r="K2378" i="36"/>
  <c r="K2377" i="36"/>
  <c r="K2376" i="36"/>
  <c r="K2375" i="36"/>
  <c r="K2374" i="36"/>
  <c r="K2373" i="36"/>
  <c r="K2372" i="36"/>
  <c r="K2371" i="36"/>
  <c r="K2370" i="36"/>
  <c r="K2369" i="36"/>
  <c r="K2368" i="36"/>
  <c r="K2367" i="36"/>
  <c r="K2366" i="36"/>
  <c r="K2365" i="36"/>
  <c r="K2364" i="36"/>
  <c r="K2363" i="36"/>
  <c r="K2362" i="36"/>
  <c r="K2361" i="36"/>
  <c r="K2360" i="36"/>
  <c r="K2359" i="36"/>
  <c r="K2358" i="36"/>
  <c r="K2357" i="36"/>
  <c r="K2356" i="36"/>
  <c r="K2355" i="36"/>
  <c r="K2354" i="36"/>
  <c r="K2353" i="36"/>
  <c r="K2352" i="36"/>
  <c r="K2351" i="36"/>
  <c r="K2350" i="36"/>
  <c r="K2349" i="36"/>
  <c r="K2348" i="36"/>
  <c r="K2347" i="36"/>
  <c r="K2346" i="36"/>
  <c r="K2345" i="36"/>
  <c r="K2344" i="36"/>
  <c r="K2343" i="36"/>
  <c r="K2342" i="36"/>
  <c r="K2341" i="36"/>
  <c r="K2340" i="36"/>
  <c r="K2339" i="36"/>
  <c r="K2338" i="36"/>
  <c r="K2337" i="36"/>
  <c r="K2336" i="36"/>
  <c r="K2335" i="36"/>
  <c r="K2334" i="36"/>
  <c r="K2333" i="36"/>
  <c r="K2332" i="36"/>
  <c r="K2331" i="36"/>
  <c r="K2330" i="36"/>
  <c r="K2329" i="36"/>
  <c r="K2328" i="36"/>
  <c r="K2327" i="36"/>
  <c r="K2326" i="36"/>
  <c r="K2325" i="36"/>
  <c r="K2324" i="36"/>
  <c r="K2323" i="36"/>
  <c r="K2322" i="36"/>
  <c r="K2321" i="36"/>
  <c r="K2320" i="36"/>
  <c r="K2319" i="36"/>
  <c r="K2318" i="36"/>
  <c r="K2317" i="36"/>
  <c r="K2316" i="36"/>
  <c r="K2315" i="36"/>
  <c r="K2314" i="36"/>
  <c r="K2313" i="36"/>
  <c r="K2312" i="36"/>
  <c r="K2311" i="36"/>
  <c r="K2310" i="36"/>
  <c r="K2309" i="36"/>
  <c r="K2308" i="36"/>
  <c r="K2307" i="36"/>
  <c r="K2306" i="36"/>
  <c r="K2305" i="36"/>
  <c r="K2304" i="36"/>
  <c r="K2303" i="36"/>
  <c r="K2302" i="36"/>
  <c r="K2301" i="36"/>
  <c r="K2300" i="36"/>
  <c r="K2299" i="36"/>
  <c r="K2298" i="36"/>
  <c r="K2297" i="36"/>
  <c r="K2296" i="36"/>
  <c r="K2295" i="36"/>
  <c r="K2294" i="36"/>
  <c r="K2293" i="36"/>
  <c r="K2292" i="36"/>
  <c r="K2291" i="36"/>
  <c r="K2290" i="36"/>
  <c r="K2289" i="36"/>
  <c r="K2288" i="36"/>
  <c r="K2287" i="36"/>
  <c r="K2286" i="36"/>
  <c r="K2285" i="36"/>
  <c r="K2284" i="36"/>
  <c r="K2283" i="36"/>
  <c r="K2282" i="36"/>
  <c r="K2281" i="36"/>
  <c r="K2280" i="36"/>
  <c r="K2279" i="36"/>
  <c r="K2278" i="36"/>
  <c r="K2277" i="36"/>
  <c r="K2276" i="36"/>
  <c r="K2275" i="36"/>
  <c r="K2274" i="36"/>
  <c r="K2273" i="36"/>
  <c r="K2272" i="36"/>
  <c r="K2271" i="36"/>
  <c r="K2270" i="36"/>
  <c r="K2269" i="36"/>
  <c r="K2268" i="36"/>
  <c r="K2267" i="36"/>
  <c r="K2266" i="36"/>
  <c r="K2265" i="36"/>
  <c r="K2264" i="36"/>
  <c r="K2263" i="36"/>
  <c r="K2262" i="36"/>
  <c r="K2261" i="36"/>
  <c r="K2260" i="36"/>
  <c r="K2259" i="36"/>
  <c r="K2258" i="36"/>
  <c r="K2257" i="36"/>
  <c r="K2256" i="36"/>
  <c r="K2255" i="36"/>
  <c r="K2254" i="36"/>
  <c r="K2253" i="36"/>
  <c r="K2252" i="36"/>
  <c r="K2251" i="36"/>
  <c r="K2250" i="36"/>
  <c r="K2249" i="36"/>
  <c r="K2248" i="36"/>
  <c r="K2247" i="36"/>
  <c r="K2246" i="36"/>
  <c r="K2245" i="36"/>
  <c r="K2244" i="36"/>
  <c r="K2243" i="36"/>
  <c r="K2242" i="36"/>
  <c r="K2241" i="36"/>
  <c r="K2240" i="36"/>
  <c r="K2239" i="36"/>
  <c r="K2238" i="36"/>
  <c r="K2237" i="36"/>
  <c r="K2236" i="36"/>
  <c r="K2235" i="36"/>
  <c r="K2234" i="36"/>
  <c r="K2233" i="36"/>
  <c r="K2232" i="36"/>
  <c r="K2231" i="36"/>
  <c r="K2230" i="36"/>
  <c r="K2229" i="36"/>
  <c r="K2228" i="36"/>
  <c r="K2227" i="36"/>
  <c r="K2226" i="36"/>
  <c r="K2225" i="36"/>
  <c r="K2224" i="36"/>
  <c r="K2223" i="36"/>
  <c r="K2222" i="36"/>
  <c r="K2221" i="36"/>
  <c r="K2220" i="36"/>
  <c r="K2219" i="36"/>
  <c r="K2218" i="36"/>
  <c r="K2217" i="36"/>
  <c r="K2216" i="36"/>
  <c r="K2215" i="36"/>
  <c r="K2214" i="36"/>
  <c r="K2213" i="36"/>
  <c r="K2212" i="36"/>
  <c r="K2211" i="36"/>
  <c r="K2210" i="36"/>
  <c r="K2209" i="36"/>
  <c r="K2208" i="36"/>
  <c r="K2207" i="36"/>
  <c r="K2206" i="36"/>
  <c r="K2205" i="36"/>
  <c r="K2204" i="36"/>
  <c r="K2203" i="36"/>
  <c r="K2202" i="36"/>
  <c r="K2201" i="36"/>
  <c r="K2200" i="36"/>
  <c r="K2199" i="36"/>
  <c r="K2198" i="36"/>
  <c r="K2197" i="36"/>
  <c r="K2196" i="36"/>
  <c r="K2195" i="36"/>
  <c r="K2194" i="36"/>
  <c r="K2193" i="36"/>
  <c r="K2192" i="36"/>
  <c r="K2191" i="36"/>
  <c r="K2190" i="36"/>
  <c r="K2189" i="36"/>
  <c r="K2188" i="36"/>
  <c r="K2187" i="36"/>
  <c r="K2186" i="36"/>
  <c r="K2185" i="36"/>
  <c r="K2184" i="36"/>
  <c r="K2183" i="36"/>
  <c r="K2182" i="36"/>
  <c r="K2181" i="36"/>
  <c r="K2180" i="36"/>
  <c r="K2179" i="36"/>
  <c r="K2178" i="36"/>
  <c r="K2177" i="36"/>
  <c r="K2176" i="36"/>
  <c r="K2175" i="36"/>
  <c r="K2174" i="36"/>
  <c r="K2173" i="36"/>
  <c r="K2172" i="36"/>
  <c r="K2171" i="36"/>
  <c r="K2170" i="36"/>
  <c r="K2169" i="36"/>
  <c r="K2168" i="36"/>
  <c r="K2167" i="36"/>
  <c r="K2166" i="36"/>
  <c r="K2165" i="36"/>
  <c r="K2164" i="36"/>
  <c r="K2163" i="36"/>
  <c r="K2162" i="36"/>
  <c r="K2161" i="36"/>
  <c r="K2160" i="36"/>
  <c r="K2159" i="36"/>
  <c r="K2158" i="36"/>
  <c r="K2157" i="36"/>
  <c r="K2156" i="36"/>
  <c r="K2155" i="36"/>
  <c r="K2154" i="36"/>
  <c r="K2153" i="36"/>
  <c r="K2152" i="36"/>
  <c r="K2151" i="36"/>
  <c r="K2150" i="36"/>
  <c r="K2149" i="36"/>
  <c r="K2148" i="36"/>
  <c r="K2147" i="36"/>
  <c r="K2146" i="36"/>
  <c r="K2145" i="36"/>
  <c r="K2144" i="36"/>
  <c r="K2143" i="36"/>
  <c r="K2142" i="36"/>
  <c r="K2141" i="36"/>
  <c r="K2140" i="36"/>
  <c r="K2139" i="36"/>
  <c r="K2138" i="36"/>
  <c r="K2137" i="36"/>
  <c r="K2136" i="36"/>
  <c r="K2135" i="36"/>
  <c r="K2134" i="36"/>
  <c r="K2133" i="36"/>
  <c r="K2132" i="36"/>
  <c r="K2131" i="36"/>
  <c r="K2130" i="36"/>
  <c r="K2129" i="36"/>
  <c r="K2128" i="36"/>
  <c r="K2127" i="36"/>
  <c r="K2126" i="36"/>
  <c r="K2125" i="36"/>
  <c r="K2124" i="36"/>
  <c r="K2123" i="36"/>
  <c r="K2122" i="36"/>
  <c r="K2121" i="36"/>
  <c r="K2120" i="36"/>
  <c r="K2119" i="36"/>
  <c r="K2118" i="36"/>
  <c r="K2117" i="36"/>
  <c r="K2116" i="36"/>
  <c r="K2115" i="36"/>
  <c r="K2114" i="36"/>
  <c r="K2113" i="36"/>
  <c r="K2112" i="36"/>
  <c r="K2111" i="36"/>
  <c r="K2110" i="36"/>
  <c r="K2109" i="36"/>
  <c r="K2108" i="36"/>
  <c r="K2107" i="36"/>
  <c r="K2106" i="36"/>
  <c r="K2105" i="36"/>
  <c r="K2104" i="36"/>
  <c r="K2103" i="36"/>
  <c r="K2102" i="36"/>
  <c r="K2101" i="36"/>
  <c r="K2100" i="36"/>
  <c r="K2099" i="36"/>
  <c r="K2098" i="36"/>
  <c r="K2097" i="36"/>
  <c r="K2096" i="36"/>
  <c r="K2095" i="36"/>
  <c r="K2094" i="36"/>
  <c r="K2093" i="36"/>
  <c r="K2092" i="36"/>
  <c r="K2091" i="36"/>
  <c r="K2090" i="36"/>
  <c r="K2089" i="36"/>
  <c r="K2088" i="36"/>
  <c r="K2087" i="36"/>
  <c r="K2086" i="36"/>
  <c r="K2085" i="36"/>
  <c r="K2084" i="36"/>
  <c r="K2083" i="36"/>
  <c r="K2082" i="36"/>
  <c r="K2081" i="36"/>
  <c r="K2080" i="36"/>
  <c r="K2079" i="36"/>
  <c r="K2078" i="36"/>
  <c r="K2077" i="36"/>
  <c r="K2076" i="36"/>
  <c r="K2075" i="36"/>
  <c r="K2074" i="36"/>
  <c r="K2073" i="36"/>
  <c r="K2072" i="36"/>
  <c r="K2071" i="36"/>
  <c r="K2070" i="36"/>
  <c r="K2069" i="36"/>
  <c r="K2068" i="36"/>
  <c r="K2067" i="36"/>
  <c r="K2066" i="36"/>
  <c r="K2065" i="36"/>
  <c r="K2064" i="36"/>
  <c r="K2063" i="36"/>
  <c r="K2062" i="36"/>
  <c r="K2061" i="36"/>
  <c r="K2060" i="36"/>
  <c r="K2059" i="36"/>
  <c r="K2058" i="36"/>
  <c r="K2057" i="36"/>
  <c r="K2056" i="36"/>
  <c r="K2055" i="36"/>
  <c r="K2054" i="36"/>
  <c r="K2053" i="36"/>
  <c r="K2052" i="36"/>
  <c r="K2051" i="36"/>
  <c r="K2050" i="36"/>
  <c r="K2049" i="36"/>
  <c r="K2048" i="36"/>
  <c r="K2047" i="36"/>
  <c r="K2046" i="36"/>
  <c r="K2045" i="36"/>
  <c r="K2044" i="36"/>
  <c r="K2043" i="36"/>
  <c r="K2042" i="36"/>
  <c r="K2041" i="36"/>
  <c r="K2040" i="36"/>
  <c r="K2039" i="36"/>
  <c r="K2038" i="36"/>
  <c r="K2037" i="36"/>
  <c r="K2036" i="36"/>
  <c r="K2035" i="36"/>
  <c r="K2034" i="36"/>
  <c r="K2033" i="36"/>
  <c r="K2032" i="36"/>
  <c r="K2031" i="36"/>
  <c r="K2030" i="36"/>
  <c r="K2029" i="36"/>
  <c r="K2028" i="36"/>
  <c r="K2027" i="36"/>
  <c r="K2026" i="36"/>
  <c r="K2025" i="36"/>
  <c r="K2024" i="36"/>
  <c r="K2023" i="36"/>
  <c r="K2022" i="36"/>
  <c r="K2021" i="36"/>
  <c r="K2020" i="36"/>
  <c r="K2019" i="36"/>
  <c r="K2018" i="36"/>
  <c r="K2017" i="36"/>
  <c r="K2016" i="36"/>
  <c r="K2015" i="36"/>
  <c r="K2014" i="36"/>
  <c r="K2013" i="36"/>
  <c r="K2012" i="36"/>
  <c r="K2011" i="36"/>
  <c r="K2010" i="36"/>
  <c r="K2009" i="36"/>
  <c r="K2008" i="36"/>
  <c r="K2007" i="36"/>
  <c r="K2006" i="36"/>
  <c r="K2005" i="36"/>
  <c r="K2004" i="36"/>
  <c r="K2003" i="36"/>
  <c r="K2002" i="36"/>
  <c r="K2001" i="36"/>
  <c r="K2000" i="36"/>
  <c r="K1999" i="36"/>
  <c r="K1998" i="36"/>
  <c r="K1997" i="36"/>
  <c r="K1996" i="36"/>
  <c r="K1995" i="36"/>
  <c r="K1994" i="36"/>
  <c r="K1993" i="36"/>
  <c r="K1992" i="36"/>
  <c r="K1991" i="36"/>
  <c r="K1990" i="36"/>
  <c r="K1989" i="36"/>
  <c r="K1988" i="36"/>
  <c r="K1987" i="36"/>
  <c r="K1986" i="36"/>
  <c r="K1985" i="36"/>
  <c r="K1984" i="36"/>
  <c r="K1983" i="36"/>
  <c r="K1982" i="36"/>
  <c r="K1981" i="36"/>
  <c r="K1980" i="36"/>
  <c r="K1979" i="36"/>
  <c r="K1978" i="36"/>
  <c r="K1977" i="36"/>
  <c r="K1976" i="36"/>
  <c r="K1975" i="36"/>
  <c r="K1974" i="36"/>
  <c r="K1973" i="36"/>
  <c r="K1972" i="36"/>
  <c r="K1971" i="36"/>
  <c r="K1970" i="36"/>
  <c r="K1969" i="36"/>
  <c r="K1968" i="36"/>
  <c r="K1967" i="36"/>
  <c r="K1966" i="36"/>
  <c r="K1965" i="36"/>
  <c r="K1964" i="36"/>
  <c r="K1963" i="36"/>
  <c r="K1962" i="36"/>
  <c r="K1961" i="36"/>
  <c r="K1960" i="36"/>
  <c r="K1959" i="36"/>
  <c r="K1958" i="36"/>
  <c r="K1957" i="36"/>
  <c r="K1956" i="36"/>
  <c r="K1955" i="36"/>
  <c r="K1954" i="36"/>
  <c r="K1953" i="36"/>
  <c r="K1952" i="36"/>
  <c r="K1951" i="36"/>
  <c r="K1950" i="36"/>
  <c r="K1949" i="36"/>
  <c r="K1948" i="36"/>
  <c r="K1947" i="36"/>
  <c r="K1946" i="36"/>
  <c r="K1945" i="36"/>
  <c r="K1944" i="36"/>
  <c r="K1943" i="36"/>
  <c r="K1942" i="36"/>
  <c r="K1941" i="36"/>
  <c r="K1940" i="36"/>
  <c r="K1939" i="36"/>
  <c r="K1938" i="36"/>
  <c r="K1937" i="36"/>
  <c r="K1936" i="36"/>
  <c r="K1935" i="36"/>
  <c r="K1934" i="36"/>
  <c r="K1933" i="36"/>
  <c r="K1932" i="36"/>
  <c r="K1931" i="36"/>
  <c r="K1930" i="36"/>
  <c r="K1929" i="36"/>
  <c r="K1928" i="36"/>
  <c r="K1927" i="36"/>
  <c r="K1926" i="36"/>
  <c r="K1925" i="36"/>
  <c r="K1924" i="36"/>
  <c r="K1923" i="36"/>
  <c r="K1922" i="36"/>
  <c r="K1921" i="36"/>
  <c r="K1920" i="36"/>
  <c r="K1919" i="36"/>
  <c r="K1918" i="36"/>
  <c r="K1917" i="36"/>
  <c r="K1916" i="36"/>
  <c r="K1915" i="36"/>
  <c r="K1914" i="36"/>
  <c r="K1913" i="36"/>
  <c r="K1912" i="36"/>
  <c r="K1911" i="36"/>
  <c r="K1910" i="36"/>
  <c r="K1909" i="36"/>
  <c r="K1908" i="36"/>
  <c r="K1907" i="36"/>
  <c r="K1906" i="36"/>
  <c r="K1905" i="36"/>
  <c r="K1904" i="36"/>
  <c r="K1903" i="36"/>
  <c r="K1902" i="36"/>
  <c r="K1901" i="36"/>
  <c r="K1900" i="36"/>
  <c r="K1899" i="36"/>
  <c r="K1898" i="36"/>
  <c r="K1897" i="36"/>
  <c r="K1896" i="36"/>
  <c r="K1895" i="36"/>
  <c r="K1894" i="36"/>
  <c r="K1893" i="36"/>
  <c r="K1892" i="36"/>
  <c r="K1891" i="36"/>
  <c r="K1890" i="36"/>
  <c r="K1889" i="36"/>
  <c r="K1888" i="36"/>
  <c r="K1887" i="36"/>
  <c r="K1886" i="36"/>
  <c r="K1885" i="36"/>
  <c r="K1884" i="36"/>
  <c r="K1883" i="36"/>
  <c r="K1882" i="36"/>
  <c r="K1881" i="36"/>
  <c r="K1880" i="36"/>
  <c r="K1879" i="36"/>
  <c r="K1878" i="36"/>
  <c r="K1877" i="36"/>
  <c r="K1876" i="36"/>
  <c r="K1875" i="36"/>
  <c r="K1874" i="36"/>
  <c r="K1873" i="36"/>
  <c r="K1872" i="36"/>
  <c r="K1871" i="36"/>
  <c r="K1870" i="36"/>
  <c r="K1869" i="36"/>
  <c r="K1868" i="36"/>
  <c r="K1867" i="36"/>
  <c r="K1866" i="36"/>
  <c r="K1865" i="36"/>
  <c r="K1864" i="36"/>
  <c r="K1863" i="36"/>
  <c r="K1862" i="36"/>
  <c r="K1861" i="36"/>
  <c r="K1860" i="36"/>
  <c r="K1859" i="36"/>
  <c r="K1858" i="36"/>
  <c r="K1857" i="36"/>
  <c r="K1856" i="36"/>
  <c r="K1855" i="36"/>
  <c r="K1854" i="36"/>
  <c r="K1853" i="36"/>
  <c r="K1852" i="36"/>
  <c r="K1851" i="36"/>
  <c r="K1850" i="36"/>
  <c r="K1849" i="36"/>
  <c r="K1848" i="36"/>
  <c r="K1847" i="36"/>
  <c r="K1846" i="36"/>
  <c r="K1845" i="36"/>
  <c r="K1844" i="36"/>
  <c r="K1843" i="36"/>
  <c r="K1842" i="36"/>
  <c r="K1841" i="36"/>
  <c r="K1840" i="36"/>
  <c r="K1839" i="36"/>
  <c r="K1838" i="36"/>
  <c r="K1837" i="36"/>
  <c r="K1836" i="36"/>
  <c r="K1835" i="36"/>
  <c r="K1834" i="36"/>
  <c r="K1833" i="36"/>
  <c r="K1832" i="36"/>
  <c r="K1831" i="36"/>
  <c r="K1830" i="36"/>
  <c r="K1829" i="36"/>
  <c r="K1828" i="36"/>
  <c r="K1827" i="36"/>
  <c r="K1826" i="36"/>
  <c r="K1825" i="36"/>
  <c r="K1824" i="36"/>
  <c r="K1823" i="36"/>
  <c r="K1822" i="36"/>
  <c r="K1821" i="36"/>
  <c r="K1820" i="36"/>
  <c r="K1819" i="36"/>
  <c r="K1818" i="36"/>
  <c r="K1817" i="36"/>
  <c r="K1816" i="36"/>
  <c r="K1815" i="36"/>
  <c r="K1814" i="36"/>
  <c r="K1813" i="36"/>
  <c r="K1812" i="36"/>
  <c r="K1811" i="36"/>
  <c r="K1810" i="36"/>
  <c r="K1809" i="36"/>
  <c r="K1808" i="36"/>
  <c r="K1807" i="36"/>
  <c r="K1806" i="36"/>
  <c r="K1805" i="36"/>
  <c r="K1804" i="36"/>
  <c r="K1803" i="36"/>
  <c r="K1802" i="36"/>
  <c r="K1801" i="36"/>
  <c r="K1800" i="36"/>
  <c r="K1799" i="36"/>
  <c r="K1798" i="36"/>
  <c r="K1797" i="36"/>
  <c r="K1796" i="36"/>
  <c r="K1795" i="36"/>
  <c r="K1794" i="36"/>
  <c r="K1793" i="36"/>
  <c r="K1792" i="36"/>
  <c r="K1791" i="36"/>
  <c r="K1790" i="36"/>
  <c r="K1789" i="36"/>
  <c r="K1788" i="36"/>
  <c r="K1787" i="36"/>
  <c r="K1786" i="36"/>
  <c r="K1785" i="36"/>
  <c r="K1784" i="36"/>
  <c r="K1783" i="36"/>
  <c r="K1782" i="36"/>
  <c r="K1781" i="36"/>
  <c r="K1780" i="36"/>
  <c r="K1779" i="36"/>
  <c r="K1778" i="36"/>
  <c r="K1777" i="36"/>
  <c r="K1776" i="36"/>
  <c r="K1775" i="36"/>
  <c r="K1774" i="36"/>
  <c r="K1773" i="36"/>
  <c r="K1772" i="36"/>
  <c r="K1771" i="36"/>
  <c r="K1770" i="36"/>
  <c r="K1769" i="36"/>
  <c r="K1768" i="36"/>
  <c r="K1767" i="36"/>
  <c r="K1766" i="36"/>
  <c r="K1765" i="36"/>
  <c r="K1764" i="36"/>
  <c r="K1763" i="36"/>
  <c r="K1762" i="36"/>
  <c r="K1761" i="36"/>
  <c r="K1760" i="36"/>
  <c r="K1759" i="36"/>
  <c r="K1758" i="36"/>
  <c r="K1757" i="36"/>
  <c r="K1756" i="36"/>
  <c r="K1755" i="36"/>
  <c r="K1754" i="36"/>
  <c r="K1753" i="36"/>
  <c r="K1752" i="36"/>
  <c r="K1751" i="36"/>
  <c r="K1750" i="36"/>
  <c r="K1749" i="36"/>
  <c r="K1748" i="36"/>
  <c r="K1747" i="36"/>
  <c r="K1746" i="36"/>
  <c r="K1745" i="36"/>
  <c r="K1744" i="36"/>
  <c r="K1743" i="36"/>
  <c r="K1742" i="36"/>
  <c r="K1741" i="36"/>
  <c r="K1740" i="36"/>
  <c r="K1739" i="36"/>
  <c r="K1738" i="36"/>
  <c r="K1737" i="36"/>
  <c r="K1736" i="36"/>
  <c r="K1735" i="36"/>
  <c r="K1734" i="36"/>
  <c r="K1733" i="36"/>
  <c r="K1732" i="36"/>
  <c r="K1731" i="36"/>
  <c r="K1730" i="36"/>
  <c r="K1729" i="36"/>
  <c r="K1728" i="36"/>
  <c r="K1727" i="36"/>
  <c r="K1726" i="36"/>
  <c r="K1725" i="36"/>
  <c r="K1724" i="36"/>
  <c r="K1723" i="36"/>
  <c r="K1722" i="36"/>
  <c r="K1721" i="36"/>
  <c r="K1720" i="36"/>
  <c r="K1719" i="36"/>
  <c r="K1718" i="36"/>
  <c r="K1717" i="36"/>
  <c r="K1716" i="36"/>
  <c r="K1715" i="36"/>
  <c r="K1714" i="36"/>
  <c r="K1713" i="36"/>
  <c r="K1712" i="36"/>
  <c r="K1711" i="36"/>
  <c r="K1710" i="36"/>
  <c r="K1709" i="36"/>
  <c r="K1708" i="36"/>
  <c r="K1707" i="36"/>
  <c r="K1706" i="36"/>
  <c r="K1705" i="36"/>
  <c r="K1704" i="36"/>
  <c r="K1703" i="36"/>
  <c r="K1702" i="36"/>
  <c r="K1701" i="36"/>
  <c r="K1700" i="36"/>
  <c r="K1699" i="36"/>
  <c r="K1698" i="36"/>
  <c r="K1697" i="36"/>
  <c r="K1696" i="36"/>
  <c r="K1695" i="36"/>
  <c r="K1694" i="36"/>
  <c r="K1693" i="36"/>
  <c r="K1692" i="36"/>
  <c r="K1691" i="36"/>
  <c r="K1690" i="36"/>
  <c r="K1689" i="36"/>
  <c r="K1688" i="36"/>
  <c r="K1687" i="36"/>
  <c r="K1686" i="36"/>
  <c r="K1685" i="36"/>
  <c r="K1684" i="36"/>
  <c r="K1683" i="36"/>
  <c r="K1682" i="36"/>
  <c r="K1681" i="36"/>
  <c r="K1680" i="36"/>
  <c r="K1679" i="36"/>
  <c r="K1678" i="36"/>
  <c r="K1677" i="36"/>
  <c r="K1676" i="36"/>
  <c r="K1675" i="36"/>
  <c r="K1674" i="36"/>
  <c r="K1673" i="36"/>
  <c r="K1672" i="36"/>
  <c r="K1671" i="36"/>
  <c r="K1670" i="36"/>
  <c r="K1669" i="36"/>
  <c r="K1668" i="36"/>
  <c r="K1667" i="36"/>
  <c r="K1666" i="36"/>
  <c r="K1665" i="36"/>
  <c r="K1664" i="36"/>
  <c r="K1663" i="36"/>
  <c r="K1662" i="36"/>
  <c r="K1661" i="36"/>
  <c r="K1660" i="36"/>
  <c r="K1659" i="36"/>
  <c r="K1658" i="36"/>
  <c r="K1657" i="36"/>
  <c r="K1656" i="36"/>
  <c r="K1655" i="36"/>
  <c r="K1654" i="36"/>
  <c r="K1653" i="36"/>
  <c r="K1652" i="36"/>
  <c r="K1651" i="36"/>
  <c r="K1650" i="36"/>
  <c r="K1649" i="36"/>
  <c r="K1648" i="36"/>
  <c r="K1647" i="36"/>
  <c r="K1646" i="36"/>
  <c r="K1645" i="36"/>
  <c r="K1644" i="36"/>
  <c r="K1643" i="36"/>
  <c r="K1642" i="36"/>
  <c r="K1641" i="36"/>
  <c r="K1640" i="36"/>
  <c r="K1639" i="36"/>
  <c r="K1638" i="36"/>
  <c r="K1637" i="36"/>
  <c r="K1636" i="36"/>
  <c r="K1635" i="36"/>
  <c r="K1634" i="36"/>
  <c r="K1633" i="36"/>
  <c r="K1632" i="36"/>
  <c r="K1631" i="36"/>
  <c r="K1630" i="36"/>
  <c r="K1629" i="36"/>
  <c r="K1628" i="36"/>
  <c r="K1627" i="36"/>
  <c r="K1626" i="36"/>
  <c r="K1625" i="36"/>
  <c r="K1624" i="36"/>
  <c r="K1623" i="36"/>
  <c r="K1622" i="36"/>
  <c r="K1621" i="36"/>
  <c r="K1620" i="36"/>
  <c r="K1619" i="36"/>
  <c r="K1618" i="36"/>
  <c r="K1617" i="36"/>
  <c r="K1616" i="36"/>
  <c r="K1615" i="36"/>
  <c r="K1614" i="36"/>
  <c r="K1613" i="36"/>
  <c r="K1612" i="36"/>
  <c r="K1611" i="36"/>
  <c r="K1610" i="36"/>
  <c r="K1609" i="36"/>
  <c r="K1608" i="36"/>
  <c r="K1607" i="36"/>
  <c r="K1606" i="36"/>
  <c r="K1605" i="36"/>
  <c r="K1604" i="36"/>
  <c r="K1603" i="36"/>
  <c r="K1602" i="36"/>
  <c r="K1601" i="36"/>
  <c r="K1600" i="36"/>
  <c r="K1599" i="36"/>
  <c r="K1598" i="36"/>
  <c r="K1597" i="36"/>
  <c r="K1596" i="36"/>
  <c r="K1595" i="36"/>
  <c r="K1594" i="36"/>
  <c r="K1593" i="36"/>
  <c r="K1592" i="36"/>
  <c r="K1591" i="36"/>
  <c r="K1590" i="36"/>
  <c r="K1589" i="36"/>
  <c r="K1588" i="36"/>
  <c r="K1587" i="36"/>
  <c r="K1586" i="36"/>
  <c r="K1585" i="36"/>
  <c r="K1584" i="36"/>
  <c r="K1583" i="36"/>
  <c r="K1582" i="36"/>
  <c r="K1581" i="36"/>
  <c r="K1580" i="36"/>
  <c r="K1579" i="36"/>
  <c r="K1578" i="36"/>
  <c r="K1577" i="36"/>
  <c r="K1576" i="36"/>
  <c r="K1575" i="36"/>
  <c r="K1574" i="36"/>
  <c r="K1573" i="36"/>
  <c r="K1572" i="36"/>
  <c r="K1571" i="36"/>
  <c r="K1570" i="36"/>
  <c r="K1569" i="36"/>
  <c r="K1568" i="36"/>
  <c r="K1567" i="36"/>
  <c r="K1566" i="36"/>
  <c r="K1565" i="36"/>
  <c r="K1564" i="36"/>
  <c r="K1563" i="36"/>
  <c r="K1562" i="36"/>
  <c r="K1561" i="36"/>
  <c r="K1560" i="36"/>
  <c r="K1559" i="36"/>
  <c r="K1558" i="36"/>
  <c r="K1557" i="36"/>
  <c r="K1556" i="36"/>
  <c r="K1555" i="36"/>
  <c r="K1554" i="36"/>
  <c r="K1553" i="36"/>
  <c r="K1552" i="36"/>
  <c r="K1551" i="36"/>
  <c r="K1550" i="36"/>
  <c r="K1549" i="36"/>
  <c r="K1548" i="36"/>
  <c r="K1547" i="36"/>
  <c r="K1546" i="36"/>
  <c r="K1545" i="36"/>
  <c r="K1544" i="36"/>
  <c r="K1543" i="36"/>
  <c r="K1542" i="36"/>
  <c r="K1541" i="36"/>
  <c r="K1540" i="36"/>
  <c r="K1539" i="36"/>
  <c r="K1538" i="36"/>
  <c r="K1537" i="36"/>
  <c r="K1536" i="36"/>
  <c r="K1535" i="36"/>
  <c r="K1534" i="36"/>
  <c r="K1533" i="36"/>
  <c r="K1532" i="36"/>
  <c r="K1531" i="36"/>
  <c r="K1530" i="36"/>
  <c r="K1529" i="36"/>
  <c r="K1528" i="36"/>
  <c r="K1527" i="36"/>
  <c r="K1526" i="36"/>
  <c r="K1525" i="36"/>
  <c r="K1524" i="36"/>
  <c r="K1523" i="36"/>
  <c r="K1522" i="36"/>
  <c r="K1521" i="36"/>
  <c r="K1520" i="36"/>
  <c r="K1519" i="36"/>
  <c r="K1518" i="36"/>
  <c r="K1517" i="36"/>
  <c r="K1516" i="36"/>
  <c r="K1515" i="36"/>
  <c r="K1514" i="36"/>
  <c r="K1513" i="36"/>
  <c r="K1512" i="36"/>
  <c r="K1511" i="36"/>
  <c r="K1510" i="36"/>
  <c r="K1509" i="36"/>
  <c r="K1508" i="36"/>
  <c r="K1507" i="36"/>
  <c r="K1506" i="36"/>
  <c r="K1505" i="36"/>
  <c r="K1504" i="36"/>
  <c r="K1503" i="36"/>
  <c r="K1502" i="36"/>
  <c r="K1501" i="36"/>
  <c r="K1500" i="36"/>
  <c r="K1499" i="36"/>
  <c r="K1498" i="36"/>
  <c r="K1497" i="36"/>
  <c r="K1496" i="36"/>
  <c r="K1495" i="36"/>
  <c r="K1494" i="36"/>
  <c r="K1493" i="36"/>
  <c r="K1492" i="36"/>
  <c r="K1491" i="36"/>
  <c r="K1490" i="36"/>
  <c r="K1489" i="36"/>
  <c r="K1488" i="36"/>
  <c r="K1487" i="36"/>
  <c r="K1486" i="36"/>
  <c r="K1485" i="36"/>
  <c r="K1484" i="36"/>
  <c r="K1483" i="36"/>
  <c r="K1482" i="36"/>
  <c r="K1481" i="36"/>
  <c r="K1480" i="36"/>
  <c r="K1479" i="36"/>
  <c r="K1478" i="36"/>
  <c r="K1477" i="36"/>
  <c r="K1476" i="36"/>
  <c r="K1475" i="36"/>
  <c r="K1474" i="36"/>
  <c r="K1473" i="36"/>
  <c r="K1472" i="36"/>
  <c r="K1471" i="36"/>
  <c r="K1470" i="36"/>
  <c r="K1469" i="36"/>
  <c r="K1468" i="36"/>
  <c r="K1467" i="36"/>
  <c r="K1466" i="36"/>
  <c r="K1465" i="36"/>
  <c r="K1464" i="36"/>
  <c r="K1463" i="36"/>
  <c r="K1462" i="36"/>
  <c r="K1461" i="36"/>
  <c r="K1460" i="36"/>
  <c r="K1459" i="36"/>
  <c r="K1458" i="36"/>
  <c r="K1457" i="36"/>
  <c r="K1456" i="36"/>
  <c r="K1455" i="36"/>
  <c r="K1454" i="36"/>
  <c r="K1453" i="36"/>
  <c r="K1452" i="36"/>
  <c r="K1451" i="36"/>
  <c r="K1450" i="36"/>
  <c r="K1449" i="36"/>
  <c r="K1448" i="36"/>
  <c r="K1447" i="36"/>
  <c r="K1446" i="36"/>
  <c r="K1445" i="36"/>
  <c r="K1444" i="36"/>
  <c r="K1443" i="36"/>
  <c r="K1442" i="36"/>
  <c r="K1441" i="36"/>
  <c r="K1440" i="36"/>
  <c r="K1439" i="36"/>
  <c r="K1438" i="36"/>
  <c r="K1437" i="36"/>
  <c r="K1436" i="36"/>
  <c r="K1435" i="36"/>
  <c r="K1434" i="36"/>
  <c r="K1433" i="36"/>
  <c r="K1432" i="36"/>
  <c r="K1431" i="36"/>
  <c r="K1430" i="36"/>
  <c r="K1429" i="36"/>
  <c r="K1428" i="36"/>
  <c r="K1427" i="36"/>
  <c r="K1426" i="36"/>
  <c r="K1425" i="36"/>
  <c r="K1424" i="36"/>
  <c r="K1423" i="36"/>
  <c r="K1422" i="36"/>
  <c r="K1421" i="36"/>
  <c r="K1420" i="36"/>
  <c r="K1419" i="36"/>
  <c r="K1418" i="36"/>
  <c r="K1417" i="36"/>
  <c r="K1416" i="36"/>
  <c r="K1415" i="36"/>
  <c r="K1414" i="36"/>
  <c r="K1413" i="36"/>
  <c r="K1412" i="36"/>
  <c r="K1411" i="36"/>
  <c r="K1410" i="36"/>
  <c r="K1409" i="36"/>
  <c r="K1408" i="36"/>
  <c r="K1407" i="36"/>
  <c r="K1406" i="36"/>
  <c r="K1405" i="36"/>
  <c r="K1404" i="36"/>
  <c r="K1403" i="36"/>
  <c r="K1402" i="36"/>
  <c r="K1401" i="36"/>
  <c r="K1400" i="36"/>
  <c r="K1399" i="36"/>
  <c r="K1398" i="36"/>
  <c r="K1397" i="36"/>
  <c r="K1396" i="36"/>
  <c r="K1395" i="36"/>
  <c r="K1394" i="36"/>
  <c r="K1393" i="36"/>
  <c r="K1392" i="36"/>
  <c r="K1391" i="36"/>
  <c r="K1390" i="36"/>
  <c r="K1389" i="36"/>
  <c r="K1388" i="36"/>
  <c r="K1387" i="36"/>
  <c r="K1386" i="36"/>
  <c r="K1385" i="36"/>
  <c r="K1384" i="36"/>
  <c r="K1383" i="36"/>
  <c r="K1382" i="36"/>
  <c r="K1381" i="36"/>
  <c r="K1380" i="36"/>
  <c r="K1379" i="36"/>
  <c r="K1378" i="36"/>
  <c r="K1377" i="36"/>
  <c r="K1376" i="36"/>
  <c r="K1375" i="36"/>
  <c r="K1374" i="36"/>
  <c r="K1373" i="36"/>
  <c r="K1372" i="36"/>
  <c r="K1371" i="36"/>
  <c r="K1370" i="36"/>
  <c r="K1369" i="36"/>
  <c r="K1368" i="36"/>
  <c r="K1367" i="36"/>
  <c r="K1366" i="36"/>
  <c r="K1365" i="36"/>
  <c r="K1364" i="36"/>
  <c r="K1363" i="36"/>
  <c r="K1362" i="36"/>
  <c r="K1361" i="36"/>
  <c r="K1360" i="36"/>
  <c r="K1359" i="36"/>
  <c r="K1358" i="36"/>
  <c r="K1357" i="36"/>
  <c r="K1356" i="36"/>
  <c r="K1355" i="36"/>
  <c r="K1354" i="36"/>
  <c r="K1353" i="36"/>
  <c r="K1352" i="36"/>
  <c r="K1351" i="36"/>
  <c r="K1350" i="36"/>
  <c r="K1349" i="36"/>
  <c r="K1348" i="36"/>
  <c r="K1347" i="36"/>
  <c r="K1346" i="36"/>
  <c r="K1345" i="36"/>
  <c r="K1344" i="36"/>
  <c r="K1343" i="36"/>
  <c r="K1342" i="36"/>
  <c r="K1341" i="36"/>
  <c r="K1340" i="36"/>
  <c r="K1339" i="36"/>
  <c r="K1338" i="36"/>
  <c r="K1337" i="36"/>
  <c r="K1336" i="36"/>
  <c r="K1335" i="36"/>
  <c r="K1334" i="36"/>
  <c r="K1333" i="36"/>
  <c r="K1332" i="36"/>
  <c r="K1331" i="36"/>
  <c r="K1330" i="36"/>
  <c r="K1329" i="36"/>
  <c r="K1328" i="36"/>
  <c r="K1327" i="36"/>
  <c r="K1326" i="36"/>
  <c r="K1325" i="36"/>
  <c r="K1324" i="36"/>
  <c r="K1323" i="36"/>
  <c r="K1322" i="36"/>
  <c r="K1321" i="36"/>
  <c r="K1320" i="36"/>
  <c r="K1319" i="36"/>
  <c r="K1318" i="36"/>
  <c r="K1317" i="36"/>
  <c r="K1316" i="36"/>
  <c r="K1315" i="36"/>
  <c r="K1314" i="36"/>
  <c r="K1313" i="36"/>
  <c r="K1312" i="36"/>
  <c r="K1311" i="36"/>
  <c r="K1310" i="36"/>
  <c r="K1309" i="36"/>
  <c r="K1308" i="36"/>
  <c r="K1307" i="36"/>
  <c r="K1306" i="36"/>
  <c r="K1305" i="36"/>
  <c r="K1304" i="36"/>
  <c r="K1303" i="36"/>
  <c r="K1302" i="36"/>
  <c r="K1301" i="36"/>
  <c r="K1300" i="36"/>
  <c r="K1299" i="36"/>
  <c r="K1298" i="36"/>
  <c r="K1297" i="36"/>
  <c r="K1296" i="36"/>
  <c r="K1295" i="36"/>
  <c r="K1294" i="36"/>
  <c r="K1293" i="36"/>
  <c r="K1292" i="36"/>
  <c r="K1291" i="36"/>
  <c r="K1290" i="36"/>
  <c r="K1289" i="36"/>
  <c r="K1288" i="36"/>
  <c r="K1287" i="36"/>
  <c r="K1286" i="36"/>
  <c r="K1285" i="36"/>
  <c r="K1284" i="36"/>
  <c r="K1283" i="36"/>
  <c r="K1282" i="36"/>
  <c r="K1281" i="36"/>
  <c r="K1280" i="36"/>
  <c r="K1279" i="36"/>
  <c r="K1278" i="36"/>
  <c r="K1277" i="36"/>
  <c r="K1276" i="36"/>
  <c r="K1275" i="36"/>
  <c r="K1274" i="36"/>
  <c r="K1273" i="36"/>
  <c r="K1272" i="36"/>
  <c r="K1271" i="36"/>
  <c r="K1270" i="36"/>
  <c r="K1269" i="36"/>
  <c r="K1268" i="36"/>
  <c r="K1267" i="36"/>
  <c r="K1266" i="36"/>
  <c r="K1265" i="36"/>
  <c r="K1264" i="36"/>
  <c r="K1263" i="36"/>
  <c r="K1262" i="36"/>
  <c r="K1261" i="36"/>
  <c r="K1260" i="36"/>
  <c r="K1259" i="36"/>
  <c r="K1258" i="36"/>
  <c r="K1257" i="36"/>
  <c r="K1256" i="36"/>
  <c r="K1255" i="36"/>
  <c r="K1254" i="36"/>
  <c r="K1253" i="36"/>
  <c r="K1252" i="36"/>
  <c r="K1251" i="36"/>
  <c r="K1250" i="36"/>
  <c r="K1249" i="36"/>
  <c r="K1248" i="36"/>
  <c r="K1247" i="36"/>
  <c r="K1246" i="36"/>
  <c r="K1245" i="36"/>
  <c r="K1244" i="36"/>
  <c r="K1243" i="36"/>
  <c r="K1242" i="36"/>
  <c r="K1241" i="36"/>
  <c r="K1240" i="36"/>
  <c r="K1239" i="36"/>
  <c r="K1238" i="36"/>
  <c r="K1237" i="36"/>
  <c r="K1236" i="36"/>
  <c r="K1235" i="36"/>
  <c r="K1234" i="36"/>
  <c r="K1233" i="36"/>
  <c r="K1232" i="36"/>
  <c r="K1231" i="36"/>
  <c r="K1230" i="36"/>
  <c r="K1229" i="36"/>
  <c r="K1228" i="36"/>
  <c r="K1227" i="36"/>
  <c r="K1226" i="36"/>
  <c r="K1225" i="36"/>
  <c r="K1224" i="36"/>
  <c r="K1223" i="36"/>
  <c r="K1222" i="36"/>
  <c r="K1221" i="36"/>
  <c r="K1220" i="36"/>
  <c r="K1219" i="36"/>
  <c r="K1218" i="36"/>
  <c r="K1217" i="36"/>
  <c r="K1216" i="36"/>
  <c r="K1215" i="36"/>
  <c r="K1214" i="36"/>
  <c r="K1213" i="36"/>
  <c r="K1212" i="36"/>
  <c r="K1211" i="36"/>
  <c r="K1210" i="36"/>
  <c r="K1209" i="36"/>
  <c r="K1208" i="36"/>
  <c r="K1207" i="36"/>
  <c r="K1206" i="36"/>
  <c r="K1205" i="36"/>
  <c r="K1204" i="36"/>
  <c r="K1203" i="36"/>
  <c r="K1202" i="36"/>
  <c r="K1201" i="36"/>
  <c r="K1200" i="36"/>
  <c r="K1199" i="36"/>
  <c r="K1198" i="36"/>
  <c r="K1197" i="36"/>
  <c r="K1196" i="36"/>
  <c r="K1195" i="36"/>
  <c r="K1194" i="36"/>
  <c r="K1193" i="36"/>
  <c r="K1192" i="36"/>
  <c r="K1191" i="36"/>
  <c r="K1190" i="36"/>
  <c r="K1189" i="36"/>
  <c r="K1188" i="36"/>
  <c r="K1187" i="36"/>
  <c r="K1186" i="36"/>
  <c r="K1185" i="36"/>
  <c r="K1184" i="36"/>
  <c r="K1183" i="36"/>
  <c r="K1182" i="36"/>
  <c r="K1181" i="36"/>
  <c r="K1180" i="36"/>
  <c r="K1179" i="36"/>
  <c r="K1178" i="36"/>
  <c r="K1177" i="36"/>
  <c r="K1176" i="36"/>
  <c r="K1175" i="36"/>
  <c r="K1174" i="36"/>
  <c r="K1173" i="36"/>
  <c r="K1172" i="36"/>
  <c r="K1171" i="36"/>
  <c r="K1170" i="36"/>
  <c r="K1169" i="36"/>
  <c r="K1168" i="36"/>
  <c r="K1167" i="36"/>
  <c r="K1166" i="36"/>
  <c r="K1165" i="36"/>
  <c r="K1164" i="36"/>
  <c r="K1163" i="36"/>
  <c r="K1162" i="36"/>
  <c r="K1161" i="36"/>
  <c r="K1160" i="36"/>
  <c r="K1159" i="36"/>
  <c r="K1158" i="36"/>
  <c r="K1157" i="36"/>
  <c r="K1156" i="36"/>
  <c r="K1155" i="36"/>
  <c r="K1154" i="36"/>
  <c r="K1153" i="36"/>
  <c r="K1152" i="36"/>
  <c r="K1151" i="36"/>
  <c r="K1150" i="36"/>
  <c r="K1149" i="36"/>
  <c r="K1148" i="36"/>
  <c r="K1147" i="36"/>
  <c r="K1146" i="36"/>
  <c r="K1145" i="36"/>
  <c r="K1144" i="36"/>
  <c r="K1143" i="36"/>
  <c r="K1142" i="36"/>
  <c r="K1141" i="36"/>
  <c r="K1140" i="36"/>
  <c r="K1139" i="36"/>
  <c r="K1138" i="36"/>
  <c r="K1137" i="36"/>
  <c r="K1136" i="36"/>
  <c r="K1135" i="36"/>
  <c r="K1134" i="36"/>
  <c r="K1133" i="36"/>
  <c r="K1132" i="36"/>
  <c r="K1131" i="36"/>
  <c r="K1130" i="36"/>
  <c r="K1129" i="36"/>
  <c r="K1128" i="36"/>
  <c r="K1127" i="36"/>
  <c r="K1126" i="36"/>
  <c r="K1125" i="36"/>
  <c r="K1124" i="36"/>
  <c r="K1123" i="36"/>
  <c r="K1122" i="36"/>
  <c r="K1121" i="36"/>
  <c r="K1120" i="36"/>
  <c r="K1119" i="36"/>
  <c r="K1118" i="36"/>
  <c r="K1117" i="36"/>
  <c r="K1116" i="36"/>
  <c r="K1115" i="36"/>
  <c r="K1114" i="36"/>
  <c r="K1113" i="36"/>
  <c r="K1112" i="36"/>
  <c r="K1111" i="36"/>
  <c r="K1110" i="36"/>
  <c r="K1109" i="36"/>
  <c r="K1108" i="36"/>
  <c r="K1107" i="36"/>
  <c r="K1106" i="36"/>
  <c r="K1105" i="36"/>
  <c r="K1104" i="36"/>
  <c r="K1103" i="36"/>
  <c r="K1102" i="36"/>
  <c r="K1101" i="36"/>
  <c r="K1100" i="36"/>
  <c r="K1099" i="36"/>
  <c r="K1098" i="36"/>
  <c r="K1097" i="36"/>
  <c r="K1096" i="36"/>
  <c r="K1095" i="36"/>
  <c r="K1094" i="36"/>
  <c r="K1093" i="36"/>
  <c r="K1092" i="36"/>
  <c r="K1091" i="36"/>
  <c r="K1090" i="36"/>
  <c r="K1089" i="36"/>
  <c r="K1088" i="36"/>
  <c r="K1087" i="36"/>
  <c r="K1086" i="36"/>
  <c r="K1085" i="36"/>
  <c r="K1084" i="36"/>
  <c r="K1083" i="36"/>
  <c r="K1082" i="36"/>
  <c r="K1081" i="36"/>
  <c r="K1080" i="36"/>
  <c r="K1079" i="36"/>
  <c r="K1078" i="36"/>
  <c r="K1077" i="36"/>
  <c r="K1076" i="36"/>
  <c r="K1075" i="36"/>
  <c r="K1074" i="36"/>
  <c r="K1073" i="36"/>
  <c r="K1072" i="36"/>
  <c r="K1071" i="36"/>
  <c r="K1070" i="36"/>
  <c r="K1069" i="36"/>
  <c r="K1068" i="36"/>
  <c r="K1067" i="36"/>
  <c r="K1066" i="36"/>
  <c r="K1065" i="36"/>
  <c r="K1064" i="36"/>
  <c r="K1063" i="36"/>
  <c r="K1062" i="36"/>
  <c r="K1061" i="36"/>
  <c r="K1060" i="36"/>
  <c r="K1059" i="36"/>
  <c r="K1058" i="36"/>
  <c r="K1057" i="36"/>
  <c r="K1056" i="36"/>
  <c r="K1055" i="36"/>
  <c r="K1054" i="36"/>
  <c r="K1053" i="36"/>
  <c r="K1052" i="36"/>
  <c r="K1051" i="36"/>
  <c r="K1050" i="36"/>
  <c r="K1049" i="36"/>
  <c r="K1048" i="36"/>
  <c r="K1047" i="36"/>
  <c r="K1046" i="36"/>
  <c r="K1045" i="36"/>
  <c r="K1044" i="36"/>
  <c r="K1043" i="36"/>
  <c r="K1042" i="36"/>
  <c r="K1041" i="36"/>
  <c r="K1040" i="36"/>
  <c r="K1039" i="36"/>
  <c r="K1038" i="36"/>
  <c r="K1037" i="36"/>
  <c r="K1036" i="36"/>
  <c r="K1035" i="36"/>
  <c r="K1034" i="36"/>
  <c r="K1033" i="36"/>
  <c r="K1032" i="36"/>
  <c r="K1031" i="36"/>
  <c r="K1030" i="36"/>
  <c r="K1029" i="36"/>
  <c r="K1028" i="36"/>
  <c r="K1027" i="36"/>
  <c r="K1026" i="36"/>
  <c r="K1025" i="36"/>
  <c r="K1024" i="36"/>
  <c r="K1023" i="36"/>
  <c r="K1022" i="36"/>
  <c r="K1021" i="36"/>
  <c r="K1020" i="36"/>
  <c r="K1019" i="36"/>
  <c r="K1018" i="36"/>
  <c r="K1017" i="36"/>
  <c r="K1016" i="36"/>
  <c r="K1015" i="36"/>
  <c r="K1014" i="36"/>
  <c r="K1013" i="36"/>
  <c r="K1012" i="36"/>
  <c r="K1011" i="36"/>
  <c r="K1010" i="36"/>
  <c r="K1009" i="36"/>
  <c r="K1008" i="36"/>
  <c r="K1007" i="36"/>
  <c r="K1006" i="36"/>
  <c r="K1005" i="36"/>
  <c r="K1004" i="36"/>
  <c r="K1003" i="36"/>
  <c r="K1002" i="36"/>
  <c r="K1001" i="36"/>
  <c r="K1000" i="36"/>
  <c r="K999" i="36"/>
  <c r="K998" i="36"/>
  <c r="K997" i="36"/>
  <c r="K996" i="36"/>
  <c r="K995" i="36"/>
  <c r="K994" i="36"/>
  <c r="K993" i="36"/>
  <c r="K992" i="36"/>
  <c r="K991" i="36"/>
  <c r="K990" i="36"/>
  <c r="K989" i="36"/>
  <c r="K988" i="36"/>
  <c r="K987" i="36"/>
  <c r="K986" i="36"/>
  <c r="K985" i="36"/>
  <c r="K984" i="36"/>
  <c r="K983" i="36"/>
  <c r="K982" i="36"/>
  <c r="K981" i="36"/>
  <c r="K980" i="36"/>
  <c r="K979" i="36"/>
  <c r="K978" i="36"/>
  <c r="K977" i="36"/>
  <c r="K976" i="36"/>
  <c r="K975" i="36"/>
  <c r="K974" i="36"/>
  <c r="K973" i="36"/>
  <c r="K972" i="36"/>
  <c r="K971" i="36"/>
  <c r="K970" i="36"/>
  <c r="K969" i="36"/>
  <c r="K968" i="36"/>
  <c r="K967" i="36"/>
  <c r="K966" i="36"/>
  <c r="K965" i="36"/>
  <c r="K964" i="36"/>
  <c r="K963" i="36"/>
  <c r="K962" i="36"/>
  <c r="K961" i="36"/>
  <c r="K960" i="36"/>
  <c r="K959" i="36"/>
  <c r="K958" i="36"/>
  <c r="K957" i="36"/>
  <c r="K956" i="36"/>
  <c r="K955" i="36"/>
  <c r="K954" i="36"/>
  <c r="K953" i="36"/>
  <c r="K952" i="36"/>
  <c r="K951" i="36"/>
  <c r="K950" i="36"/>
  <c r="K949" i="36"/>
  <c r="K948" i="36"/>
  <c r="K947" i="36"/>
  <c r="K946" i="36"/>
  <c r="K945" i="36"/>
  <c r="K944" i="36"/>
  <c r="K943" i="36"/>
  <c r="K942" i="36"/>
  <c r="K941" i="36"/>
  <c r="K940" i="36"/>
  <c r="K939" i="36"/>
  <c r="K938" i="36"/>
  <c r="K937" i="36"/>
  <c r="K936" i="36"/>
  <c r="K935" i="36"/>
  <c r="K934" i="36"/>
  <c r="K933" i="36"/>
  <c r="K932" i="36"/>
  <c r="K931" i="36"/>
  <c r="K930" i="36"/>
  <c r="K929" i="36"/>
  <c r="K928" i="36"/>
  <c r="K927" i="36"/>
  <c r="K926" i="36"/>
  <c r="K925" i="36"/>
  <c r="K924" i="36"/>
  <c r="K923" i="36"/>
  <c r="K922" i="36"/>
  <c r="K921" i="36"/>
  <c r="K920" i="36"/>
  <c r="K919" i="36"/>
  <c r="K918" i="36"/>
  <c r="K917" i="36"/>
  <c r="K916" i="36"/>
  <c r="K915" i="36"/>
  <c r="K914" i="36"/>
  <c r="K913" i="36"/>
  <c r="K912" i="36"/>
  <c r="K911" i="36"/>
  <c r="K910" i="36"/>
  <c r="K909" i="36"/>
  <c r="K908" i="36"/>
  <c r="K907" i="36"/>
  <c r="K906" i="36"/>
  <c r="K905" i="36"/>
  <c r="K904" i="36"/>
  <c r="K903" i="36"/>
  <c r="K902" i="36"/>
  <c r="K901" i="36"/>
  <c r="K900" i="36"/>
  <c r="K899" i="36"/>
  <c r="K898" i="36"/>
  <c r="K897" i="36"/>
  <c r="K896" i="36"/>
  <c r="K895" i="36"/>
  <c r="K894" i="36"/>
  <c r="K893" i="36"/>
  <c r="K892" i="36"/>
  <c r="K891" i="36"/>
  <c r="K890" i="36"/>
  <c r="K889" i="36"/>
  <c r="K888" i="36"/>
  <c r="K887" i="36"/>
  <c r="K886" i="36"/>
  <c r="K885" i="36"/>
  <c r="K884" i="36"/>
  <c r="K883" i="36"/>
  <c r="K882" i="36"/>
  <c r="K881" i="36"/>
  <c r="K880" i="36"/>
  <c r="K879" i="36"/>
  <c r="K878" i="36"/>
  <c r="K877" i="36"/>
  <c r="K876" i="36"/>
  <c r="K875" i="36"/>
  <c r="K874" i="36"/>
  <c r="K873" i="36"/>
  <c r="K872" i="36"/>
  <c r="K871" i="36"/>
  <c r="K870" i="36"/>
  <c r="K869" i="36"/>
  <c r="K868" i="36"/>
  <c r="K867" i="36"/>
  <c r="K866" i="36"/>
  <c r="K865" i="36"/>
  <c r="K864" i="36"/>
  <c r="K863" i="36"/>
  <c r="K862" i="36"/>
  <c r="K861" i="36"/>
  <c r="K860" i="36"/>
  <c r="K859" i="36"/>
  <c r="K858" i="36"/>
  <c r="K857" i="36"/>
  <c r="K856" i="36"/>
  <c r="K855" i="36"/>
  <c r="K854" i="36"/>
  <c r="K853" i="36"/>
  <c r="K852" i="36"/>
  <c r="K851" i="36"/>
  <c r="K850" i="36"/>
  <c r="K849" i="36"/>
  <c r="K848" i="36"/>
  <c r="K847" i="36"/>
  <c r="K846" i="36"/>
  <c r="K845" i="36"/>
  <c r="K844" i="36"/>
  <c r="K843" i="36"/>
  <c r="K842" i="36"/>
  <c r="K841" i="36"/>
  <c r="K840" i="36"/>
  <c r="K839" i="36"/>
  <c r="K838" i="36"/>
  <c r="K837" i="36"/>
  <c r="K836" i="36"/>
  <c r="K835" i="36"/>
  <c r="K834" i="36"/>
  <c r="K833" i="36"/>
  <c r="K832" i="36"/>
  <c r="K831" i="36"/>
  <c r="K830" i="36"/>
  <c r="K829" i="36"/>
  <c r="K828" i="36"/>
  <c r="K827" i="36"/>
  <c r="K826" i="36"/>
  <c r="K825" i="36"/>
  <c r="K824" i="36"/>
  <c r="K823" i="36"/>
  <c r="K822" i="36"/>
  <c r="K821" i="36"/>
  <c r="K820" i="36"/>
  <c r="K819" i="36"/>
  <c r="K818" i="36"/>
  <c r="K817" i="36"/>
  <c r="K816" i="36"/>
  <c r="K815" i="36"/>
  <c r="K814" i="36"/>
  <c r="K813" i="36"/>
  <c r="K812" i="36"/>
  <c r="K811" i="36"/>
  <c r="K810" i="36"/>
  <c r="K809" i="36"/>
  <c r="K808" i="36"/>
  <c r="K807" i="36"/>
  <c r="K806" i="36"/>
  <c r="K805" i="36"/>
  <c r="K804" i="36"/>
  <c r="K803" i="36"/>
  <c r="K802" i="36"/>
  <c r="K801" i="36"/>
  <c r="K800" i="36"/>
  <c r="K799" i="36"/>
  <c r="K798" i="36"/>
  <c r="K797" i="36"/>
  <c r="K796" i="36"/>
  <c r="K795" i="36"/>
  <c r="K794" i="36"/>
  <c r="K793" i="36"/>
  <c r="K792" i="36"/>
  <c r="K791" i="36"/>
  <c r="K790" i="36"/>
  <c r="K789" i="36"/>
  <c r="K788" i="36"/>
  <c r="K787" i="36"/>
  <c r="K786" i="36"/>
  <c r="K785" i="36"/>
  <c r="K784" i="36"/>
  <c r="K783" i="36"/>
  <c r="K782" i="36"/>
  <c r="K781" i="36"/>
  <c r="K780" i="36"/>
  <c r="K779" i="36"/>
  <c r="K778" i="36"/>
  <c r="K777" i="36"/>
  <c r="K776" i="36"/>
  <c r="K775" i="36"/>
  <c r="K774" i="36"/>
  <c r="K773" i="36"/>
  <c r="K772" i="36"/>
  <c r="K771" i="36"/>
  <c r="K770" i="36"/>
  <c r="K769" i="36"/>
  <c r="K768" i="36"/>
  <c r="K767" i="36"/>
  <c r="K766" i="36"/>
  <c r="K765" i="36"/>
  <c r="K764" i="36"/>
  <c r="K763" i="36"/>
  <c r="K762" i="36"/>
  <c r="K761" i="36"/>
  <c r="K760" i="36"/>
  <c r="K759" i="36"/>
  <c r="K758" i="36"/>
  <c r="K757" i="36"/>
  <c r="K756" i="36"/>
  <c r="K755" i="36"/>
  <c r="K754" i="36"/>
  <c r="K753" i="36"/>
  <c r="K752" i="36"/>
  <c r="K751" i="36"/>
  <c r="K750" i="36"/>
  <c r="K749" i="36"/>
  <c r="K748" i="36"/>
  <c r="K747" i="36"/>
  <c r="K746" i="36"/>
  <c r="K745" i="36"/>
  <c r="K744" i="36"/>
  <c r="K743" i="36"/>
  <c r="K742" i="36"/>
  <c r="K741" i="36"/>
  <c r="K740" i="36"/>
  <c r="K739" i="36"/>
  <c r="K738" i="36"/>
  <c r="K737" i="36"/>
  <c r="K736" i="36"/>
  <c r="K735" i="36"/>
  <c r="K734" i="36"/>
  <c r="K733" i="36"/>
  <c r="K732" i="36"/>
  <c r="K731" i="36"/>
  <c r="K730" i="36"/>
  <c r="K729" i="36"/>
  <c r="K728" i="36"/>
  <c r="K727" i="36"/>
  <c r="K726" i="36"/>
  <c r="K725" i="36"/>
  <c r="K724" i="36"/>
  <c r="K723" i="36"/>
  <c r="K722" i="36"/>
  <c r="K721" i="36"/>
  <c r="K720" i="36"/>
  <c r="K719" i="36"/>
  <c r="K718" i="36"/>
  <c r="K717" i="36"/>
  <c r="K716" i="36"/>
  <c r="K715" i="36"/>
  <c r="K714" i="36"/>
  <c r="K713" i="36"/>
  <c r="K712" i="36"/>
  <c r="K711" i="36"/>
  <c r="K710" i="36"/>
  <c r="K709" i="36"/>
  <c r="K708" i="36"/>
  <c r="K707" i="36"/>
  <c r="K706" i="36"/>
  <c r="K705" i="36"/>
  <c r="K704" i="36"/>
  <c r="K703" i="36"/>
  <c r="K702" i="36"/>
  <c r="K701" i="36"/>
  <c r="K700" i="36"/>
  <c r="K699" i="36"/>
  <c r="K698" i="36"/>
  <c r="K697" i="36"/>
  <c r="K696" i="36"/>
  <c r="K695" i="36"/>
  <c r="K694" i="36"/>
  <c r="K693" i="36"/>
  <c r="K692" i="36"/>
  <c r="K691" i="36"/>
  <c r="K690" i="36"/>
  <c r="K689" i="36"/>
  <c r="K688" i="36"/>
  <c r="K687" i="36"/>
  <c r="K686" i="36"/>
  <c r="K685" i="36"/>
  <c r="K684" i="36"/>
  <c r="K683" i="36"/>
  <c r="K682" i="36"/>
  <c r="K681" i="36"/>
  <c r="K680" i="36"/>
  <c r="K679" i="36"/>
  <c r="K678" i="36"/>
  <c r="K677" i="36"/>
  <c r="K676" i="36"/>
  <c r="K675" i="36"/>
  <c r="K674" i="36"/>
  <c r="K673" i="36"/>
  <c r="K672" i="36"/>
  <c r="K671" i="36"/>
  <c r="K670" i="36"/>
  <c r="K669" i="36"/>
  <c r="K668" i="36"/>
  <c r="K667" i="36"/>
  <c r="K666" i="36"/>
  <c r="K665" i="36"/>
  <c r="K664" i="36"/>
  <c r="K663" i="36"/>
  <c r="K662" i="36"/>
  <c r="K661" i="36"/>
  <c r="K660" i="36"/>
  <c r="K659" i="36"/>
  <c r="K658" i="36"/>
  <c r="K657" i="36"/>
  <c r="K656" i="36"/>
  <c r="K655" i="36"/>
  <c r="K654" i="36"/>
  <c r="K653" i="36"/>
  <c r="K652" i="36"/>
  <c r="K651" i="36"/>
  <c r="K650" i="36"/>
  <c r="K649" i="36"/>
  <c r="K648" i="36"/>
  <c r="K647" i="36"/>
  <c r="K646" i="36"/>
  <c r="K645" i="36"/>
  <c r="K644" i="36"/>
  <c r="K643" i="36"/>
  <c r="K642" i="36"/>
  <c r="K641" i="36"/>
  <c r="K640" i="36"/>
  <c r="K639" i="36"/>
  <c r="K638" i="36"/>
  <c r="K637" i="36"/>
  <c r="K636" i="36"/>
  <c r="K635" i="36"/>
  <c r="K634" i="36"/>
  <c r="K633" i="36"/>
  <c r="K632" i="36"/>
  <c r="K631" i="36"/>
  <c r="K630" i="36"/>
  <c r="K629" i="36"/>
  <c r="K628" i="36"/>
  <c r="K627" i="36"/>
  <c r="K626" i="36"/>
  <c r="K625" i="36"/>
  <c r="K624" i="36"/>
  <c r="K623" i="36"/>
  <c r="K622" i="36"/>
  <c r="K621" i="36"/>
  <c r="K620" i="36"/>
  <c r="K619" i="36"/>
  <c r="K618" i="36"/>
  <c r="K617" i="36"/>
  <c r="K616" i="36"/>
  <c r="K615" i="36"/>
  <c r="K614" i="36"/>
  <c r="K613" i="36"/>
  <c r="K612" i="36"/>
  <c r="K611" i="36"/>
  <c r="K610" i="36"/>
  <c r="K609" i="36"/>
  <c r="K608" i="36"/>
  <c r="K607" i="36"/>
  <c r="K606" i="36"/>
  <c r="K605" i="36"/>
  <c r="K604" i="36"/>
  <c r="K603" i="36"/>
  <c r="K602" i="36"/>
  <c r="K601" i="36"/>
  <c r="K600" i="36"/>
  <c r="K599" i="36"/>
  <c r="K598" i="36"/>
  <c r="K597" i="36"/>
  <c r="K596" i="36"/>
  <c r="K595" i="36"/>
  <c r="K594" i="36"/>
  <c r="K593" i="36"/>
  <c r="K592" i="36"/>
  <c r="K591" i="36"/>
  <c r="K590" i="36"/>
  <c r="K589" i="36"/>
  <c r="K588" i="36"/>
  <c r="K587" i="36"/>
  <c r="K586" i="36"/>
  <c r="K585" i="36"/>
  <c r="K584" i="36"/>
  <c r="K583" i="36"/>
  <c r="K582" i="36"/>
  <c r="K581" i="36"/>
  <c r="K580" i="36"/>
  <c r="K579" i="36"/>
  <c r="K578" i="36"/>
  <c r="K577" i="36"/>
  <c r="K576" i="36"/>
  <c r="K575" i="36"/>
  <c r="K574" i="36"/>
  <c r="K573" i="36"/>
  <c r="K572" i="36"/>
  <c r="K571" i="36"/>
  <c r="K570" i="36"/>
  <c r="K569" i="36"/>
  <c r="K568" i="36"/>
  <c r="K567" i="36"/>
  <c r="K566" i="36"/>
  <c r="K565" i="36"/>
  <c r="K564" i="36"/>
  <c r="K563" i="36"/>
  <c r="K562" i="36"/>
  <c r="K561" i="36"/>
  <c r="K560" i="36"/>
  <c r="K559" i="36"/>
  <c r="K558" i="36"/>
  <c r="K557" i="36"/>
  <c r="K556" i="36"/>
  <c r="K555" i="36"/>
  <c r="K554" i="36"/>
  <c r="K553" i="36"/>
  <c r="K552" i="36"/>
  <c r="K551" i="36"/>
  <c r="K550" i="36"/>
  <c r="K549" i="36"/>
  <c r="K548" i="36"/>
  <c r="K547" i="36"/>
  <c r="K546" i="36"/>
  <c r="K545" i="36"/>
  <c r="K544" i="36"/>
  <c r="K543" i="36"/>
  <c r="K542" i="36"/>
  <c r="K541" i="36"/>
  <c r="K540" i="36"/>
  <c r="K539" i="36"/>
  <c r="K538" i="36"/>
  <c r="K537" i="36"/>
  <c r="K536" i="36"/>
  <c r="K535" i="36"/>
  <c r="K534" i="36"/>
  <c r="K533" i="36"/>
  <c r="K532" i="36"/>
  <c r="K531" i="36"/>
  <c r="K530" i="36"/>
  <c r="K529" i="36"/>
  <c r="K528" i="36"/>
  <c r="K527" i="36"/>
  <c r="K526" i="36"/>
  <c r="K525" i="36"/>
  <c r="K524" i="36"/>
  <c r="K523" i="36"/>
  <c r="K522" i="36"/>
  <c r="K521" i="36"/>
  <c r="K520" i="36"/>
  <c r="K519" i="36"/>
  <c r="K518" i="36"/>
  <c r="K517" i="36"/>
  <c r="K516" i="36"/>
  <c r="K515" i="36"/>
  <c r="K514" i="36"/>
  <c r="K513" i="36"/>
  <c r="K512" i="36"/>
  <c r="K511" i="36"/>
  <c r="K510" i="36"/>
  <c r="K509" i="36"/>
  <c r="K508" i="36"/>
  <c r="K507" i="36"/>
  <c r="K506" i="36"/>
  <c r="K505" i="36"/>
  <c r="K504" i="36"/>
  <c r="K503" i="36"/>
  <c r="K502" i="36"/>
  <c r="K501" i="36"/>
  <c r="K500" i="36"/>
  <c r="K499" i="36"/>
  <c r="K498" i="36"/>
  <c r="K497" i="36"/>
  <c r="K496" i="36"/>
  <c r="K495" i="36"/>
  <c r="K494" i="36"/>
  <c r="K493" i="36"/>
  <c r="K492" i="36"/>
  <c r="K491" i="36"/>
  <c r="K490" i="36"/>
  <c r="K489" i="36"/>
  <c r="K488" i="36"/>
  <c r="K487" i="36"/>
  <c r="K486" i="36"/>
  <c r="K485" i="36"/>
  <c r="K484" i="36"/>
  <c r="K483" i="36"/>
  <c r="K482" i="36"/>
  <c r="K481" i="36"/>
  <c r="K480" i="36"/>
  <c r="K479" i="36"/>
  <c r="K478" i="36"/>
  <c r="K477" i="36"/>
  <c r="K476" i="36"/>
  <c r="K475" i="36"/>
  <c r="K474" i="36"/>
  <c r="K473" i="36"/>
  <c r="K472" i="36"/>
  <c r="K471" i="36"/>
  <c r="K470" i="36"/>
  <c r="K469" i="36"/>
  <c r="K468" i="36"/>
  <c r="K467" i="36"/>
  <c r="K466" i="36"/>
  <c r="K465" i="36"/>
  <c r="K464" i="36"/>
  <c r="K463" i="36"/>
  <c r="K462" i="36"/>
  <c r="K461" i="36"/>
  <c r="K460" i="36"/>
  <c r="K459" i="36"/>
  <c r="K458" i="36"/>
  <c r="K457" i="36"/>
  <c r="K456" i="36"/>
  <c r="K455" i="36"/>
  <c r="K454" i="36"/>
  <c r="K453" i="36"/>
  <c r="K452" i="36"/>
  <c r="K451" i="36"/>
  <c r="K450" i="36"/>
  <c r="K449" i="36"/>
  <c r="K448" i="36"/>
  <c r="K447" i="36"/>
  <c r="K446" i="36"/>
  <c r="K445" i="36"/>
  <c r="K444" i="36"/>
  <c r="K443" i="36"/>
  <c r="K442" i="36"/>
  <c r="K441" i="36"/>
  <c r="K440" i="36"/>
  <c r="K439" i="36"/>
  <c r="K438" i="36"/>
  <c r="K437" i="36"/>
  <c r="K436" i="36"/>
  <c r="K435" i="36"/>
  <c r="K434" i="36"/>
  <c r="K433" i="36"/>
  <c r="K432" i="36"/>
  <c r="K431" i="36"/>
  <c r="K430" i="36"/>
  <c r="K429" i="36"/>
  <c r="K428" i="36"/>
  <c r="K427" i="36"/>
  <c r="K426" i="36"/>
  <c r="K425" i="36"/>
  <c r="K424" i="36"/>
  <c r="K423" i="36"/>
  <c r="K422" i="36"/>
  <c r="K421" i="36"/>
  <c r="K420" i="36"/>
  <c r="K419" i="36"/>
  <c r="K418" i="36"/>
  <c r="K417" i="36"/>
  <c r="K416" i="36"/>
  <c r="K415" i="36"/>
  <c r="K414" i="36"/>
  <c r="K413" i="36"/>
  <c r="K412" i="36"/>
  <c r="K411" i="36"/>
  <c r="K410" i="36"/>
  <c r="K409" i="36"/>
  <c r="K408" i="36"/>
  <c r="K407" i="36"/>
  <c r="K406" i="36"/>
  <c r="K405" i="36"/>
  <c r="K404" i="36"/>
  <c r="K403" i="36"/>
  <c r="K402" i="36"/>
  <c r="K401" i="36"/>
  <c r="K400" i="36"/>
  <c r="K399" i="36"/>
  <c r="K398" i="36"/>
  <c r="K397" i="36"/>
  <c r="K396" i="36"/>
  <c r="K395" i="36"/>
  <c r="K394" i="36"/>
  <c r="K393" i="36"/>
  <c r="K392" i="36"/>
  <c r="K391" i="36"/>
  <c r="K390" i="36"/>
  <c r="K389" i="36"/>
  <c r="K388" i="36"/>
  <c r="K387" i="36"/>
  <c r="K386" i="36"/>
  <c r="K385" i="36"/>
  <c r="K384" i="36"/>
  <c r="K383" i="36"/>
  <c r="K382" i="36"/>
  <c r="K381" i="36"/>
  <c r="K380" i="36"/>
  <c r="K379" i="36"/>
  <c r="K378" i="36"/>
  <c r="K377" i="36"/>
  <c r="K376" i="36"/>
  <c r="K375" i="36"/>
  <c r="K374" i="36"/>
  <c r="K373" i="36"/>
  <c r="K372" i="36"/>
  <c r="K371" i="36"/>
  <c r="K370" i="36"/>
  <c r="K369" i="36"/>
  <c r="K368" i="36"/>
  <c r="K367" i="36"/>
  <c r="K366" i="36"/>
  <c r="K365" i="36"/>
  <c r="K364" i="36"/>
  <c r="K363" i="36"/>
  <c r="K362" i="36"/>
  <c r="K361" i="36"/>
  <c r="K360" i="36"/>
  <c r="K359" i="36"/>
  <c r="K358" i="36"/>
  <c r="K357" i="36"/>
  <c r="K356" i="36"/>
  <c r="K355" i="36"/>
  <c r="K354" i="36"/>
  <c r="K353" i="36"/>
  <c r="K352" i="36"/>
  <c r="K351" i="36"/>
  <c r="K350" i="36"/>
  <c r="K349" i="36"/>
  <c r="K348" i="36"/>
  <c r="K347" i="36"/>
  <c r="K346" i="36"/>
  <c r="K345" i="36"/>
  <c r="K344" i="36"/>
  <c r="K343" i="36"/>
  <c r="K342" i="36"/>
  <c r="K341" i="36"/>
  <c r="K340" i="36"/>
  <c r="K339" i="36"/>
  <c r="K338" i="36"/>
  <c r="K337" i="36"/>
  <c r="K336" i="36"/>
  <c r="K335" i="36"/>
  <c r="K334" i="36"/>
  <c r="K333" i="36"/>
  <c r="K332" i="36"/>
  <c r="K331" i="36"/>
  <c r="K330" i="36"/>
  <c r="K329" i="36"/>
  <c r="K328" i="36"/>
  <c r="K327" i="36"/>
  <c r="K326" i="36"/>
  <c r="K325" i="36"/>
  <c r="K324" i="36"/>
  <c r="K323" i="36"/>
  <c r="K322" i="36"/>
  <c r="K321" i="36"/>
  <c r="K320" i="36"/>
  <c r="K319" i="36"/>
  <c r="K318" i="36"/>
  <c r="K317" i="36"/>
  <c r="K316" i="36"/>
  <c r="K315" i="36"/>
  <c r="K314" i="36"/>
  <c r="K313" i="36"/>
  <c r="K312" i="36"/>
  <c r="K311" i="36"/>
  <c r="K310" i="36"/>
  <c r="K309" i="36"/>
  <c r="K308" i="36"/>
  <c r="K307" i="36"/>
  <c r="K306" i="36"/>
  <c r="K305" i="36"/>
  <c r="K304" i="36"/>
  <c r="K303" i="36"/>
  <c r="K302" i="36"/>
  <c r="K301" i="36"/>
  <c r="K300" i="36"/>
  <c r="K299" i="36"/>
  <c r="K298" i="36"/>
  <c r="K297" i="36"/>
  <c r="K296" i="36"/>
  <c r="K295" i="36"/>
  <c r="K294" i="36"/>
  <c r="K293" i="36"/>
  <c r="K292" i="36"/>
  <c r="K291" i="36"/>
  <c r="K290" i="36"/>
  <c r="K289" i="36"/>
  <c r="K288" i="36"/>
  <c r="K287" i="36"/>
  <c r="K286" i="36"/>
  <c r="K285" i="36"/>
  <c r="K284" i="36"/>
  <c r="K283" i="36"/>
  <c r="K282" i="36"/>
  <c r="K281" i="36"/>
  <c r="K280" i="36"/>
  <c r="K279" i="36"/>
  <c r="K278" i="36"/>
  <c r="K277" i="36"/>
  <c r="K276" i="36"/>
  <c r="K275" i="36"/>
  <c r="K274" i="36"/>
  <c r="K273" i="36"/>
  <c r="K272" i="36"/>
  <c r="K271" i="36"/>
  <c r="K270" i="36"/>
  <c r="K269" i="36"/>
  <c r="K268" i="36"/>
  <c r="K267" i="36"/>
  <c r="K266" i="36"/>
  <c r="K265" i="36"/>
  <c r="K264" i="36"/>
  <c r="K263" i="36"/>
  <c r="K262" i="36"/>
  <c r="K261" i="36"/>
  <c r="K260" i="36"/>
  <c r="K259" i="36"/>
  <c r="K258" i="36"/>
  <c r="K257" i="36"/>
  <c r="K256" i="36"/>
  <c r="K255" i="36"/>
  <c r="K254" i="36"/>
  <c r="K253" i="36"/>
  <c r="K252" i="36"/>
  <c r="K251" i="36"/>
  <c r="K250" i="36"/>
  <c r="K249" i="36"/>
  <c r="K248" i="36"/>
  <c r="K247" i="36"/>
  <c r="K246" i="36"/>
  <c r="K245" i="36"/>
  <c r="K244" i="36"/>
  <c r="K243" i="36"/>
  <c r="K242" i="36"/>
  <c r="K241" i="36"/>
  <c r="K240" i="36"/>
  <c r="K239" i="36"/>
  <c r="K238" i="36"/>
  <c r="K237" i="36"/>
  <c r="K236" i="36"/>
  <c r="K235" i="36"/>
  <c r="K234" i="36"/>
  <c r="K233" i="36"/>
  <c r="K232" i="36"/>
  <c r="K231" i="36"/>
  <c r="K230" i="36"/>
  <c r="K229" i="36"/>
  <c r="K228" i="36"/>
  <c r="K227" i="36"/>
  <c r="K226" i="36"/>
  <c r="K225" i="36"/>
  <c r="K224" i="36"/>
  <c r="K223" i="36"/>
  <c r="K222" i="36"/>
  <c r="K221" i="36"/>
  <c r="K220" i="36"/>
  <c r="K219" i="36"/>
  <c r="K218" i="36"/>
  <c r="K217" i="36"/>
  <c r="K216" i="36"/>
  <c r="K215" i="36"/>
  <c r="K214" i="36"/>
  <c r="K213" i="36"/>
  <c r="K212" i="36"/>
  <c r="K211" i="36"/>
  <c r="K210" i="36"/>
  <c r="K209" i="36"/>
  <c r="K208" i="36"/>
  <c r="K207" i="36"/>
  <c r="K206" i="36"/>
  <c r="K205" i="36"/>
  <c r="K204" i="36"/>
  <c r="K203" i="36"/>
  <c r="K202" i="36"/>
  <c r="K201" i="36"/>
  <c r="K200" i="36"/>
  <c r="K199" i="36"/>
  <c r="K198" i="36"/>
  <c r="K197" i="36"/>
  <c r="K196" i="36"/>
  <c r="K195" i="36"/>
  <c r="K194" i="36"/>
  <c r="K193" i="36"/>
  <c r="K192" i="36"/>
  <c r="K191" i="36"/>
  <c r="K190" i="36"/>
  <c r="K189" i="36"/>
  <c r="K188" i="36"/>
  <c r="K187" i="36"/>
  <c r="K186" i="36"/>
  <c r="K185" i="36"/>
  <c r="K184" i="36"/>
  <c r="K183" i="36"/>
  <c r="K182" i="36"/>
  <c r="K181" i="36"/>
  <c r="K180" i="36"/>
  <c r="K179" i="36"/>
  <c r="K178" i="36"/>
  <c r="K177" i="36"/>
  <c r="K176" i="36"/>
  <c r="K175" i="36"/>
  <c r="K174" i="36"/>
  <c r="K173" i="36"/>
  <c r="K172" i="36"/>
  <c r="K171" i="36"/>
  <c r="K170" i="36"/>
  <c r="K169" i="36"/>
  <c r="K168" i="36"/>
  <c r="K167" i="36"/>
  <c r="K166" i="36"/>
  <c r="K165" i="36"/>
  <c r="K164" i="36"/>
  <c r="K163" i="36"/>
  <c r="K162" i="36"/>
  <c r="K161" i="36"/>
  <c r="K160" i="36"/>
  <c r="K159" i="36"/>
  <c r="K158" i="36"/>
  <c r="K157" i="36"/>
  <c r="K156" i="36"/>
  <c r="K155" i="36"/>
  <c r="K154" i="36"/>
  <c r="K153" i="36"/>
  <c r="K152" i="36"/>
  <c r="K151" i="36"/>
  <c r="K150" i="36"/>
  <c r="K149" i="36"/>
  <c r="K148" i="36"/>
  <c r="K147" i="36"/>
  <c r="K146" i="36"/>
  <c r="K145" i="36"/>
  <c r="K144" i="36"/>
  <c r="K143" i="36"/>
  <c r="K142" i="36"/>
  <c r="K141" i="36"/>
  <c r="K140" i="36"/>
  <c r="K139" i="36"/>
  <c r="K138" i="36"/>
  <c r="K137" i="36"/>
  <c r="K136" i="36"/>
  <c r="K135" i="36"/>
  <c r="K134" i="36"/>
  <c r="K133" i="36"/>
  <c r="K132" i="36"/>
  <c r="K131" i="36"/>
  <c r="K130" i="36"/>
  <c r="K129" i="36"/>
  <c r="K128" i="36"/>
  <c r="K127" i="36"/>
  <c r="K126" i="36"/>
  <c r="K125" i="36"/>
  <c r="K124" i="36"/>
  <c r="K123" i="36"/>
  <c r="K122" i="36"/>
  <c r="K121" i="36"/>
  <c r="K120" i="36"/>
  <c r="K119" i="36"/>
  <c r="K118" i="36"/>
  <c r="K117" i="36"/>
  <c r="K116" i="36"/>
  <c r="K115" i="36"/>
  <c r="K114" i="36"/>
  <c r="K113" i="36"/>
  <c r="K112" i="36"/>
  <c r="K111" i="36"/>
  <c r="K110" i="36"/>
  <c r="K109" i="36"/>
  <c r="K108" i="36"/>
  <c r="K107" i="36"/>
  <c r="K106" i="36"/>
  <c r="K105" i="36"/>
  <c r="K104" i="36"/>
  <c r="K103" i="36"/>
  <c r="K102" i="36"/>
  <c r="K101" i="36"/>
  <c r="K100" i="36"/>
  <c r="K99" i="36"/>
  <c r="K98" i="36"/>
  <c r="K97" i="36"/>
  <c r="K96" i="36"/>
  <c r="K95" i="36"/>
  <c r="K94" i="36"/>
  <c r="K93" i="36"/>
  <c r="K92" i="36"/>
  <c r="K91" i="36"/>
  <c r="K90" i="36"/>
  <c r="K89" i="36"/>
  <c r="K88" i="36"/>
  <c r="K87" i="36"/>
  <c r="K86" i="36"/>
  <c r="K85" i="36"/>
  <c r="K84" i="36"/>
  <c r="K83" i="36"/>
  <c r="K82" i="36"/>
  <c r="K81" i="36"/>
  <c r="K80" i="36"/>
  <c r="K79" i="36"/>
  <c r="K78" i="36"/>
  <c r="K77" i="36"/>
  <c r="K76" i="36"/>
  <c r="K75" i="36"/>
  <c r="K74" i="36"/>
  <c r="K73" i="36"/>
  <c r="K72" i="36"/>
  <c r="K71" i="36"/>
  <c r="K70" i="36"/>
  <c r="K69" i="36"/>
  <c r="K68" i="36"/>
  <c r="K67" i="36"/>
  <c r="K66" i="36"/>
  <c r="K65" i="36"/>
  <c r="K64" i="36"/>
  <c r="K63" i="36"/>
  <c r="K62" i="36"/>
  <c r="K61" i="36"/>
  <c r="K60" i="36"/>
  <c r="K59" i="36"/>
  <c r="K58" i="36"/>
  <c r="K57" i="36"/>
  <c r="K56" i="36"/>
  <c r="K55" i="36"/>
  <c r="K54" i="36"/>
  <c r="K53" i="36"/>
  <c r="K52" i="36"/>
  <c r="K51" i="36"/>
  <c r="K50" i="36"/>
  <c r="K49" i="36"/>
  <c r="K48" i="36"/>
  <c r="K47" i="36"/>
  <c r="K46" i="36"/>
  <c r="K45" i="36"/>
  <c r="K44" i="36"/>
  <c r="K43" i="36"/>
  <c r="K42" i="36"/>
  <c r="K41" i="36"/>
  <c r="K40" i="36"/>
  <c r="K39" i="36"/>
  <c r="K38" i="36"/>
  <c r="K37" i="36"/>
  <c r="K36" i="36"/>
  <c r="K35" i="36"/>
  <c r="K34" i="36"/>
  <c r="K33" i="36"/>
  <c r="K32" i="36"/>
  <c r="K31" i="36"/>
  <c r="K30" i="36"/>
  <c r="K29" i="36"/>
  <c r="K28" i="36"/>
  <c r="K27" i="36"/>
  <c r="K26" i="36"/>
  <c r="K25" i="36"/>
  <c r="K24" i="36"/>
  <c r="K23" i="36"/>
  <c r="K22" i="36"/>
  <c r="K21" i="36"/>
  <c r="K20" i="36"/>
  <c r="K19" i="36"/>
  <c r="K18" i="36"/>
  <c r="K17" i="36"/>
  <c r="K16" i="36"/>
  <c r="K15" i="36"/>
  <c r="K14" i="36"/>
  <c r="K13" i="36"/>
  <c r="K12" i="36"/>
  <c r="K11" i="36"/>
  <c r="K10" i="36"/>
  <c r="K9" i="36"/>
  <c r="K8" i="36"/>
  <c r="K7" i="36"/>
  <c r="K6" i="36"/>
  <c r="I4" i="36"/>
  <c r="H4" i="36"/>
  <c r="F4" i="36"/>
  <c r="E4" i="36"/>
  <c r="D5004" i="36"/>
  <c r="D5003" i="36"/>
  <c r="D5002" i="36"/>
  <c r="D5001" i="36"/>
  <c r="D5000" i="36"/>
  <c r="D4999" i="36"/>
  <c r="D4998" i="36"/>
  <c r="D4997" i="36"/>
  <c r="D4996" i="36"/>
  <c r="D4995" i="36"/>
  <c r="D4994" i="36"/>
  <c r="D4993" i="36"/>
  <c r="D4992" i="36"/>
  <c r="D4991" i="36"/>
  <c r="D4990" i="36"/>
  <c r="D4989" i="36"/>
  <c r="D4988" i="36"/>
  <c r="D4987" i="36"/>
  <c r="D4986" i="36"/>
  <c r="D4985" i="36"/>
  <c r="D4984" i="36"/>
  <c r="D4983" i="36"/>
  <c r="D4982" i="36"/>
  <c r="D4981" i="36"/>
  <c r="D4980" i="36"/>
  <c r="D4979" i="36"/>
  <c r="D4978" i="36"/>
  <c r="D4977" i="36"/>
  <c r="D4976" i="36"/>
  <c r="D4975" i="36"/>
  <c r="D4974" i="36"/>
  <c r="D4973" i="36"/>
  <c r="D4972" i="36"/>
  <c r="D4971" i="36"/>
  <c r="D4970" i="36"/>
  <c r="D4969" i="36"/>
  <c r="D4968" i="36"/>
  <c r="D4967" i="36"/>
  <c r="D4966" i="36"/>
  <c r="D4965" i="36"/>
  <c r="D4964" i="36"/>
  <c r="D4963" i="36"/>
  <c r="D4962" i="36"/>
  <c r="D4961" i="36"/>
  <c r="D4960" i="36"/>
  <c r="D4959" i="36"/>
  <c r="D4958" i="36"/>
  <c r="D4957" i="36"/>
  <c r="D4956" i="36"/>
  <c r="D4955" i="36"/>
  <c r="D4954" i="36"/>
  <c r="D4953" i="36"/>
  <c r="D4952" i="36"/>
  <c r="D4951" i="36"/>
  <c r="D4950" i="36"/>
  <c r="D4949" i="36"/>
  <c r="D4948" i="36"/>
  <c r="D4947" i="36"/>
  <c r="D4946" i="36"/>
  <c r="D4945" i="36"/>
  <c r="D4944" i="36"/>
  <c r="D4943" i="36"/>
  <c r="D4942" i="36"/>
  <c r="D4941" i="36"/>
  <c r="D4940" i="36"/>
  <c r="D4939" i="36"/>
  <c r="D4938" i="36"/>
  <c r="D4937" i="36"/>
  <c r="D4936" i="36"/>
  <c r="D4935" i="36"/>
  <c r="D4934" i="36"/>
  <c r="D4933" i="36"/>
  <c r="D4932" i="36"/>
  <c r="D4931" i="36"/>
  <c r="D4930" i="36"/>
  <c r="D4929" i="36"/>
  <c r="D4928" i="36"/>
  <c r="D4927" i="36"/>
  <c r="D4926" i="36"/>
  <c r="D4925" i="36"/>
  <c r="D4924" i="36"/>
  <c r="D4923" i="36"/>
  <c r="D4922" i="36"/>
  <c r="D4921" i="36"/>
  <c r="D4920" i="36"/>
  <c r="D4919" i="36"/>
  <c r="D4918" i="36"/>
  <c r="D4917" i="36"/>
  <c r="D4916" i="36"/>
  <c r="D4915" i="36"/>
  <c r="D4914" i="36"/>
  <c r="D4913" i="36"/>
  <c r="D4912" i="36"/>
  <c r="D4911" i="36"/>
  <c r="D4910" i="36"/>
  <c r="D4909" i="36"/>
  <c r="D4908" i="36"/>
  <c r="D4907" i="36"/>
  <c r="D4906" i="36"/>
  <c r="D4905" i="36"/>
  <c r="D4904" i="36"/>
  <c r="D4903" i="36"/>
  <c r="D4902" i="36"/>
  <c r="D4901" i="36"/>
  <c r="D4900" i="36"/>
  <c r="D4899" i="36"/>
  <c r="D4898" i="36"/>
  <c r="D4897" i="36"/>
  <c r="D4896" i="36"/>
  <c r="D4895" i="36"/>
  <c r="D4894" i="36"/>
  <c r="D4893" i="36"/>
  <c r="D4892" i="36"/>
  <c r="D4891" i="36"/>
  <c r="D4890" i="36"/>
  <c r="D4889" i="36"/>
  <c r="D4888" i="36"/>
  <c r="D4887" i="36"/>
  <c r="D4886" i="36"/>
  <c r="D4885" i="36"/>
  <c r="D4884" i="36"/>
  <c r="D4883" i="36"/>
  <c r="D4882" i="36"/>
  <c r="D4881" i="36"/>
  <c r="D4880" i="36"/>
  <c r="D4879" i="36"/>
  <c r="D4878" i="36"/>
  <c r="D4877" i="36"/>
  <c r="D4876" i="36"/>
  <c r="D4875" i="36"/>
  <c r="D4874" i="36"/>
  <c r="D4873" i="36"/>
  <c r="D4872" i="36"/>
  <c r="D4871" i="36"/>
  <c r="D4870" i="36"/>
  <c r="D4869" i="36"/>
  <c r="D4868" i="36"/>
  <c r="D4867" i="36"/>
  <c r="D4866" i="36"/>
  <c r="D4865" i="36"/>
  <c r="D4864" i="36"/>
  <c r="D4863" i="36"/>
  <c r="D4862" i="36"/>
  <c r="D4861" i="36"/>
  <c r="D4860" i="36"/>
  <c r="D4859" i="36"/>
  <c r="D4858" i="36"/>
  <c r="D4857" i="36"/>
  <c r="D4856" i="36"/>
  <c r="D4855" i="36"/>
  <c r="D4854" i="36"/>
  <c r="D4853" i="36"/>
  <c r="D4852" i="36"/>
  <c r="D4851" i="36"/>
  <c r="D4850" i="36"/>
  <c r="D4849" i="36"/>
  <c r="D4848" i="36"/>
  <c r="D4847" i="36"/>
  <c r="D4846" i="36"/>
  <c r="D4845" i="36"/>
  <c r="D4844" i="36"/>
  <c r="D4843" i="36"/>
  <c r="D4842" i="36"/>
  <c r="D4841" i="36"/>
  <c r="D4840" i="36"/>
  <c r="D4839" i="36"/>
  <c r="D4838" i="36"/>
  <c r="D4837" i="36"/>
  <c r="D4836" i="36"/>
  <c r="D4835" i="36"/>
  <c r="D4834" i="36"/>
  <c r="D4833" i="36"/>
  <c r="D4832" i="36"/>
  <c r="D4831" i="36"/>
  <c r="D4830" i="36"/>
  <c r="D4829" i="36"/>
  <c r="D4828" i="36"/>
  <c r="D4827" i="36"/>
  <c r="D4826" i="36"/>
  <c r="D4825" i="36"/>
  <c r="D4824" i="36"/>
  <c r="D4823" i="36"/>
  <c r="D4822" i="36"/>
  <c r="D4821" i="36"/>
  <c r="D4820" i="36"/>
  <c r="D4819" i="36"/>
  <c r="D4818" i="36"/>
  <c r="D4817" i="36"/>
  <c r="D4816" i="36"/>
  <c r="D4815" i="36"/>
  <c r="D4814" i="36"/>
  <c r="D4813" i="36"/>
  <c r="D4812" i="36"/>
  <c r="D4811" i="36"/>
  <c r="D4810" i="36"/>
  <c r="D4809" i="36"/>
  <c r="D4808" i="36"/>
  <c r="D4807" i="36"/>
  <c r="D4806" i="36"/>
  <c r="D4805" i="36"/>
  <c r="D4804" i="36"/>
  <c r="D4803" i="36"/>
  <c r="D4802" i="36"/>
  <c r="D4801" i="36"/>
  <c r="D4800" i="36"/>
  <c r="D4799" i="36"/>
  <c r="D4798" i="36"/>
  <c r="D4797" i="36"/>
  <c r="D4796" i="36"/>
  <c r="D4795" i="36"/>
  <c r="D4794" i="36"/>
  <c r="D4793" i="36"/>
  <c r="D4792" i="36"/>
  <c r="D4791" i="36"/>
  <c r="D4790" i="36"/>
  <c r="D4789" i="36"/>
  <c r="D4788" i="36"/>
  <c r="D4787" i="36"/>
  <c r="D4786" i="36"/>
  <c r="D4785" i="36"/>
  <c r="D4784" i="36"/>
  <c r="D4783" i="36"/>
  <c r="D4782" i="36"/>
  <c r="D4781" i="36"/>
  <c r="D4780" i="36"/>
  <c r="D4779" i="36"/>
  <c r="D4778" i="36"/>
  <c r="D4777" i="36"/>
  <c r="D4776" i="36"/>
  <c r="D4775" i="36"/>
  <c r="D4774" i="36"/>
  <c r="D4773" i="36"/>
  <c r="D4772" i="36"/>
  <c r="D4771" i="36"/>
  <c r="D4770" i="36"/>
  <c r="D4769" i="36"/>
  <c r="D4768" i="36"/>
  <c r="D4767" i="36"/>
  <c r="D4766" i="36"/>
  <c r="D4765" i="36"/>
  <c r="D4764" i="36"/>
  <c r="D4763" i="36"/>
  <c r="D4762" i="36"/>
  <c r="D4761" i="36"/>
  <c r="D4760" i="36"/>
  <c r="D4759" i="36"/>
  <c r="D4758" i="36"/>
  <c r="D4757" i="36"/>
  <c r="D4756" i="36"/>
  <c r="D4755" i="36"/>
  <c r="D4754" i="36"/>
  <c r="D4753" i="36"/>
  <c r="D4752" i="36"/>
  <c r="D4751" i="36"/>
  <c r="D4750" i="36"/>
  <c r="D4749" i="36"/>
  <c r="D4748" i="36"/>
  <c r="D4747" i="36"/>
  <c r="D4746" i="36"/>
  <c r="D4745" i="36"/>
  <c r="D4744" i="36"/>
  <c r="D4743" i="36"/>
  <c r="D4742" i="36"/>
  <c r="D4741" i="36"/>
  <c r="D4740" i="36"/>
  <c r="D4739" i="36"/>
  <c r="D4738" i="36"/>
  <c r="D4737" i="36"/>
  <c r="D4736" i="36"/>
  <c r="D4735" i="36"/>
  <c r="D4734" i="36"/>
  <c r="D4733" i="36"/>
  <c r="D4732" i="36"/>
  <c r="D4731" i="36"/>
  <c r="D4730" i="36"/>
  <c r="D4729" i="36"/>
  <c r="D4728" i="36"/>
  <c r="D4727" i="36"/>
  <c r="D4726" i="36"/>
  <c r="D4725" i="36"/>
  <c r="D4724" i="36"/>
  <c r="D4723" i="36"/>
  <c r="D4722" i="36"/>
  <c r="D4721" i="36"/>
  <c r="D4720" i="36"/>
  <c r="D4719" i="36"/>
  <c r="D4718" i="36"/>
  <c r="D4717" i="36"/>
  <c r="D4716" i="36"/>
  <c r="D4715" i="36"/>
  <c r="D4714" i="36"/>
  <c r="D4713" i="36"/>
  <c r="D4712" i="36"/>
  <c r="D4711" i="36"/>
  <c r="D4710" i="36"/>
  <c r="D4709" i="36"/>
  <c r="D4708" i="36"/>
  <c r="D4707" i="36"/>
  <c r="D4706" i="36"/>
  <c r="D4705" i="36"/>
  <c r="D4704" i="36"/>
  <c r="D4703" i="36"/>
  <c r="D4702" i="36"/>
  <c r="D4701" i="36"/>
  <c r="D4700" i="36"/>
  <c r="D4699" i="36"/>
  <c r="D4698" i="36"/>
  <c r="D4697" i="36"/>
  <c r="D4696" i="36"/>
  <c r="D4695" i="36"/>
  <c r="D4694" i="36"/>
  <c r="D4693" i="36"/>
  <c r="D4692" i="36"/>
  <c r="D4691" i="36"/>
  <c r="D4690" i="36"/>
  <c r="D4689" i="36"/>
  <c r="D4688" i="36"/>
  <c r="D4687" i="36"/>
  <c r="D4686" i="36"/>
  <c r="D4685" i="36"/>
  <c r="D4684" i="36"/>
  <c r="D4683" i="36"/>
  <c r="D4682" i="36"/>
  <c r="D4681" i="36"/>
  <c r="D4680" i="36"/>
  <c r="D4679" i="36"/>
  <c r="D4678" i="36"/>
  <c r="D4677" i="36"/>
  <c r="D4676" i="36"/>
  <c r="D4675" i="36"/>
  <c r="D4674" i="36"/>
  <c r="D4673" i="36"/>
  <c r="D4672" i="36"/>
  <c r="D4671" i="36"/>
  <c r="D4670" i="36"/>
  <c r="D4669" i="36"/>
  <c r="D4668" i="36"/>
  <c r="D4667" i="36"/>
  <c r="D4666" i="36"/>
  <c r="D4665" i="36"/>
  <c r="D4664" i="36"/>
  <c r="D4663" i="36"/>
  <c r="D4662" i="36"/>
  <c r="D4661" i="36"/>
  <c r="D4660" i="36"/>
  <c r="D4659" i="36"/>
  <c r="D4658" i="36"/>
  <c r="D4657" i="36"/>
  <c r="D4656" i="36"/>
  <c r="D4655" i="36"/>
  <c r="D4654" i="36"/>
  <c r="D4653" i="36"/>
  <c r="D4652" i="36"/>
  <c r="D4651" i="36"/>
  <c r="D4650" i="36"/>
  <c r="D4649" i="36"/>
  <c r="D4648" i="36"/>
  <c r="D4647" i="36"/>
  <c r="D4646" i="36"/>
  <c r="D4645" i="36"/>
  <c r="D4644" i="36"/>
  <c r="D4643" i="36"/>
  <c r="D4642" i="36"/>
  <c r="D4641" i="36"/>
  <c r="D4640" i="36"/>
  <c r="D4639" i="36"/>
  <c r="D4638" i="36"/>
  <c r="D4637" i="36"/>
  <c r="D4636" i="36"/>
  <c r="D4635" i="36"/>
  <c r="D4634" i="36"/>
  <c r="D4633" i="36"/>
  <c r="D4632" i="36"/>
  <c r="D4631" i="36"/>
  <c r="D4630" i="36"/>
  <c r="D4629" i="36"/>
  <c r="D4628" i="36"/>
  <c r="D4627" i="36"/>
  <c r="D4626" i="36"/>
  <c r="D4625" i="36"/>
  <c r="D4624" i="36"/>
  <c r="D4623" i="36"/>
  <c r="D4622" i="36"/>
  <c r="D4621" i="36"/>
  <c r="D4620" i="36"/>
  <c r="D4619" i="36"/>
  <c r="D4618" i="36"/>
  <c r="D4617" i="36"/>
  <c r="D4616" i="36"/>
  <c r="D4615" i="36"/>
  <c r="D4614" i="36"/>
  <c r="D4613" i="36"/>
  <c r="D4612" i="36"/>
  <c r="D4611" i="36"/>
  <c r="D4610" i="36"/>
  <c r="D4609" i="36"/>
  <c r="D4608" i="36"/>
  <c r="D4607" i="36"/>
  <c r="D4606" i="36"/>
  <c r="D4605" i="36"/>
  <c r="D4604" i="36"/>
  <c r="D4603" i="36"/>
  <c r="D4602" i="36"/>
  <c r="D4601" i="36"/>
  <c r="D4600" i="36"/>
  <c r="D4599" i="36"/>
  <c r="D4598" i="36"/>
  <c r="D4597" i="36"/>
  <c r="D4596" i="36"/>
  <c r="D4595" i="36"/>
  <c r="D4594" i="36"/>
  <c r="D4593" i="36"/>
  <c r="D4592" i="36"/>
  <c r="D4591" i="36"/>
  <c r="D4590" i="36"/>
  <c r="D4589" i="36"/>
  <c r="D4588" i="36"/>
  <c r="D4587" i="36"/>
  <c r="D4586" i="36"/>
  <c r="D4585" i="36"/>
  <c r="D4584" i="36"/>
  <c r="D4583" i="36"/>
  <c r="D4582" i="36"/>
  <c r="D4581" i="36"/>
  <c r="D4580" i="36"/>
  <c r="D4579" i="36"/>
  <c r="D4578" i="36"/>
  <c r="D4577" i="36"/>
  <c r="D4576" i="36"/>
  <c r="D4575" i="36"/>
  <c r="D4574" i="36"/>
  <c r="D4573" i="36"/>
  <c r="D4572" i="36"/>
  <c r="D4571" i="36"/>
  <c r="D4570" i="36"/>
  <c r="D4569" i="36"/>
  <c r="D4568" i="36"/>
  <c r="D4567" i="36"/>
  <c r="D4566" i="36"/>
  <c r="D4565" i="36"/>
  <c r="D4564" i="36"/>
  <c r="D4563" i="36"/>
  <c r="D4562" i="36"/>
  <c r="D4561" i="36"/>
  <c r="D4560" i="36"/>
  <c r="D4559" i="36"/>
  <c r="D4558" i="36"/>
  <c r="D4557" i="36"/>
  <c r="D4556" i="36"/>
  <c r="D4555" i="36"/>
  <c r="D4554" i="36"/>
  <c r="D4553" i="36"/>
  <c r="D4552" i="36"/>
  <c r="D4551" i="36"/>
  <c r="D4550" i="36"/>
  <c r="D4549" i="36"/>
  <c r="D4548" i="36"/>
  <c r="D4547" i="36"/>
  <c r="D4546" i="36"/>
  <c r="D4545" i="36"/>
  <c r="D4544" i="36"/>
  <c r="D4543" i="36"/>
  <c r="D4542" i="36"/>
  <c r="D4541" i="36"/>
  <c r="D4540" i="36"/>
  <c r="D4539" i="36"/>
  <c r="D4538" i="36"/>
  <c r="D4537" i="36"/>
  <c r="D4536" i="36"/>
  <c r="D4535" i="36"/>
  <c r="D4534" i="36"/>
  <c r="D4533" i="36"/>
  <c r="D4532" i="36"/>
  <c r="D4531" i="36"/>
  <c r="D4530" i="36"/>
  <c r="D4529" i="36"/>
  <c r="D4528" i="36"/>
  <c r="D4527" i="36"/>
  <c r="D4526" i="36"/>
  <c r="D4525" i="36"/>
  <c r="D4524" i="36"/>
  <c r="D4523" i="36"/>
  <c r="D4522" i="36"/>
  <c r="D4521" i="36"/>
  <c r="D4520" i="36"/>
  <c r="D4519" i="36"/>
  <c r="D4518" i="36"/>
  <c r="D4517" i="36"/>
  <c r="D4516" i="36"/>
  <c r="D4515" i="36"/>
  <c r="D4514" i="36"/>
  <c r="D4513" i="36"/>
  <c r="D4512" i="36"/>
  <c r="D4511" i="36"/>
  <c r="D4510" i="36"/>
  <c r="D4509" i="36"/>
  <c r="D4508" i="36"/>
  <c r="D4507" i="36"/>
  <c r="D4506" i="36"/>
  <c r="D4505" i="36"/>
  <c r="D4504" i="36"/>
  <c r="D4503" i="36"/>
  <c r="D4502" i="36"/>
  <c r="D4501" i="36"/>
  <c r="D4500" i="36"/>
  <c r="D4499" i="36"/>
  <c r="D4498" i="36"/>
  <c r="D4497" i="36"/>
  <c r="D4496" i="36"/>
  <c r="D4495" i="36"/>
  <c r="D4494" i="36"/>
  <c r="D4493" i="36"/>
  <c r="D4492" i="36"/>
  <c r="D4491" i="36"/>
  <c r="D4490" i="36"/>
  <c r="D4489" i="36"/>
  <c r="D4488" i="36"/>
  <c r="D4487" i="36"/>
  <c r="D4486" i="36"/>
  <c r="D4485" i="36"/>
  <c r="D4484" i="36"/>
  <c r="D4483" i="36"/>
  <c r="D4482" i="36"/>
  <c r="D4481" i="36"/>
  <c r="D4480" i="36"/>
  <c r="D4479" i="36"/>
  <c r="D4478" i="36"/>
  <c r="D4477" i="36"/>
  <c r="D4476" i="36"/>
  <c r="D4475" i="36"/>
  <c r="D4474" i="36"/>
  <c r="D4473" i="36"/>
  <c r="D4472" i="36"/>
  <c r="D4471" i="36"/>
  <c r="D4470" i="36"/>
  <c r="D4469" i="36"/>
  <c r="D4468" i="36"/>
  <c r="D4467" i="36"/>
  <c r="D4466" i="36"/>
  <c r="D4465" i="36"/>
  <c r="D4464" i="36"/>
  <c r="D4463" i="36"/>
  <c r="D4462" i="36"/>
  <c r="D4461" i="36"/>
  <c r="D4460" i="36"/>
  <c r="D4459" i="36"/>
  <c r="D4458" i="36"/>
  <c r="D4457" i="36"/>
  <c r="D4456" i="36"/>
  <c r="D4455" i="36"/>
  <c r="D4454" i="36"/>
  <c r="D4453" i="36"/>
  <c r="D4452" i="36"/>
  <c r="D4451" i="36"/>
  <c r="D4450" i="36"/>
  <c r="D4449" i="36"/>
  <c r="D4448" i="36"/>
  <c r="D4447" i="36"/>
  <c r="D4446" i="36"/>
  <c r="D4445" i="36"/>
  <c r="D4444" i="36"/>
  <c r="D4443" i="36"/>
  <c r="D4442" i="36"/>
  <c r="D4441" i="36"/>
  <c r="D4440" i="36"/>
  <c r="D4439" i="36"/>
  <c r="D4438" i="36"/>
  <c r="D4437" i="36"/>
  <c r="D4436" i="36"/>
  <c r="D4435" i="36"/>
  <c r="D4434" i="36"/>
  <c r="D4433" i="36"/>
  <c r="D4432" i="36"/>
  <c r="D4431" i="36"/>
  <c r="D4430" i="36"/>
  <c r="D4429" i="36"/>
  <c r="D4428" i="36"/>
  <c r="D4427" i="36"/>
  <c r="D4426" i="36"/>
  <c r="D4425" i="36"/>
  <c r="D4424" i="36"/>
  <c r="D4423" i="36"/>
  <c r="D4422" i="36"/>
  <c r="D4421" i="36"/>
  <c r="D4420" i="36"/>
  <c r="D4419" i="36"/>
  <c r="D4418" i="36"/>
  <c r="D4417" i="36"/>
  <c r="D4416" i="36"/>
  <c r="D4415" i="36"/>
  <c r="D4414" i="36"/>
  <c r="D4413" i="36"/>
  <c r="D4412" i="36"/>
  <c r="D4411" i="36"/>
  <c r="D4410" i="36"/>
  <c r="D4409" i="36"/>
  <c r="D4408" i="36"/>
  <c r="D4407" i="36"/>
  <c r="D4406" i="36"/>
  <c r="D4405" i="36"/>
  <c r="D4404" i="36"/>
  <c r="D4403" i="36"/>
  <c r="D4402" i="36"/>
  <c r="D4401" i="36"/>
  <c r="D4400" i="36"/>
  <c r="D4399" i="36"/>
  <c r="D4398" i="36"/>
  <c r="D4397" i="36"/>
  <c r="D4396" i="36"/>
  <c r="D4395" i="36"/>
  <c r="D4394" i="36"/>
  <c r="D4393" i="36"/>
  <c r="D4392" i="36"/>
  <c r="D4391" i="36"/>
  <c r="D4390" i="36"/>
  <c r="D4389" i="36"/>
  <c r="D4388" i="36"/>
  <c r="D4387" i="36"/>
  <c r="D4386" i="36"/>
  <c r="D4385" i="36"/>
  <c r="D4384" i="36"/>
  <c r="D4383" i="36"/>
  <c r="D4382" i="36"/>
  <c r="D4381" i="36"/>
  <c r="D4380" i="36"/>
  <c r="D4379" i="36"/>
  <c r="D4378" i="36"/>
  <c r="D4377" i="36"/>
  <c r="D4376" i="36"/>
  <c r="D4375" i="36"/>
  <c r="D4374" i="36"/>
  <c r="D4373" i="36"/>
  <c r="D4372" i="36"/>
  <c r="D4371" i="36"/>
  <c r="D4370" i="36"/>
  <c r="D4369" i="36"/>
  <c r="D4368" i="36"/>
  <c r="D4367" i="36"/>
  <c r="D4366" i="36"/>
  <c r="D4365" i="36"/>
  <c r="D4364" i="36"/>
  <c r="D4363" i="36"/>
  <c r="D4362" i="36"/>
  <c r="D4361" i="36"/>
  <c r="D4360" i="36"/>
  <c r="D4359" i="36"/>
  <c r="D4358" i="36"/>
  <c r="D4357" i="36"/>
  <c r="D4356" i="36"/>
  <c r="D4355" i="36"/>
  <c r="D4354" i="36"/>
  <c r="D4353" i="36"/>
  <c r="D4352" i="36"/>
  <c r="D4351" i="36"/>
  <c r="D4350" i="36"/>
  <c r="D4349" i="36"/>
  <c r="D4348" i="36"/>
  <c r="D4347" i="36"/>
  <c r="D4346" i="36"/>
  <c r="D4345" i="36"/>
  <c r="D4344" i="36"/>
  <c r="D4343" i="36"/>
  <c r="D4342" i="36"/>
  <c r="D4341" i="36"/>
  <c r="D4340" i="36"/>
  <c r="D4339" i="36"/>
  <c r="D4338" i="36"/>
  <c r="D4337" i="36"/>
  <c r="D4336" i="36"/>
  <c r="D4335" i="36"/>
  <c r="D4334" i="36"/>
  <c r="D4333" i="36"/>
  <c r="D4332" i="36"/>
  <c r="D4331" i="36"/>
  <c r="D4330" i="36"/>
  <c r="D4329" i="36"/>
  <c r="D4328" i="36"/>
  <c r="D4327" i="36"/>
  <c r="D4326" i="36"/>
  <c r="D4325" i="36"/>
  <c r="D4324" i="36"/>
  <c r="D4323" i="36"/>
  <c r="D4322" i="36"/>
  <c r="D4321" i="36"/>
  <c r="D4320" i="36"/>
  <c r="D4319" i="36"/>
  <c r="D4318" i="36"/>
  <c r="D4317" i="36"/>
  <c r="D4316" i="36"/>
  <c r="D4315" i="36"/>
  <c r="D4314" i="36"/>
  <c r="D4313" i="36"/>
  <c r="D4312" i="36"/>
  <c r="D4311" i="36"/>
  <c r="D4310" i="36"/>
  <c r="D4309" i="36"/>
  <c r="D4308" i="36"/>
  <c r="D4307" i="36"/>
  <c r="D4306" i="36"/>
  <c r="D4305" i="36"/>
  <c r="D4304" i="36"/>
  <c r="D4303" i="36"/>
  <c r="D4302" i="36"/>
  <c r="D4301" i="36"/>
  <c r="D4300" i="36"/>
  <c r="D4299" i="36"/>
  <c r="D4298" i="36"/>
  <c r="D4297" i="36"/>
  <c r="D4296" i="36"/>
  <c r="D4295" i="36"/>
  <c r="D4294" i="36"/>
  <c r="D4293" i="36"/>
  <c r="D4292" i="36"/>
  <c r="D4291" i="36"/>
  <c r="D4290" i="36"/>
  <c r="D4289" i="36"/>
  <c r="D4288" i="36"/>
  <c r="D4287" i="36"/>
  <c r="D4286" i="36"/>
  <c r="D4285" i="36"/>
  <c r="D4284" i="36"/>
  <c r="D4283" i="36"/>
  <c r="D4282" i="36"/>
  <c r="D4281" i="36"/>
  <c r="D4280" i="36"/>
  <c r="D4279" i="36"/>
  <c r="D4278" i="36"/>
  <c r="D4277" i="36"/>
  <c r="D4276" i="36"/>
  <c r="D4275" i="36"/>
  <c r="D4274" i="36"/>
  <c r="D4273" i="36"/>
  <c r="D4272" i="36"/>
  <c r="D4271" i="36"/>
  <c r="D4270" i="36"/>
  <c r="D4269" i="36"/>
  <c r="D4268" i="36"/>
  <c r="D4267" i="36"/>
  <c r="D4266" i="36"/>
  <c r="D4265" i="36"/>
  <c r="D4264" i="36"/>
  <c r="D4263" i="36"/>
  <c r="D4262" i="36"/>
  <c r="D4261" i="36"/>
  <c r="D4260" i="36"/>
  <c r="D4259" i="36"/>
  <c r="D4258" i="36"/>
  <c r="D4257" i="36"/>
  <c r="D4256" i="36"/>
  <c r="D4255" i="36"/>
  <c r="D4254" i="36"/>
  <c r="D4253" i="36"/>
  <c r="D4252" i="36"/>
  <c r="D4251" i="36"/>
  <c r="D4250" i="36"/>
  <c r="D4249" i="36"/>
  <c r="D4248" i="36"/>
  <c r="D4247" i="36"/>
  <c r="D4246" i="36"/>
  <c r="D4245" i="36"/>
  <c r="D4244" i="36"/>
  <c r="D4243" i="36"/>
  <c r="D4242" i="36"/>
  <c r="D4241" i="36"/>
  <c r="D4240" i="36"/>
  <c r="D4239" i="36"/>
  <c r="D4238" i="36"/>
  <c r="D4237" i="36"/>
  <c r="D4236" i="36"/>
  <c r="D4235" i="36"/>
  <c r="D4234" i="36"/>
  <c r="D4233" i="36"/>
  <c r="D4232" i="36"/>
  <c r="D4231" i="36"/>
  <c r="D4230" i="36"/>
  <c r="D4229" i="36"/>
  <c r="D4228" i="36"/>
  <c r="D4227" i="36"/>
  <c r="D4226" i="36"/>
  <c r="D4225" i="36"/>
  <c r="D4224" i="36"/>
  <c r="D4223" i="36"/>
  <c r="D4222" i="36"/>
  <c r="D4221" i="36"/>
  <c r="D4220" i="36"/>
  <c r="D4219" i="36"/>
  <c r="D4218" i="36"/>
  <c r="D4217" i="36"/>
  <c r="D4216" i="36"/>
  <c r="D4215" i="36"/>
  <c r="D4214" i="36"/>
  <c r="D4213" i="36"/>
  <c r="D4212" i="36"/>
  <c r="D4211" i="36"/>
  <c r="D4210" i="36"/>
  <c r="D4209" i="36"/>
  <c r="D4208" i="36"/>
  <c r="D4207" i="36"/>
  <c r="D4206" i="36"/>
  <c r="D4205" i="36"/>
  <c r="D4204" i="36"/>
  <c r="D4203" i="36"/>
  <c r="D4202" i="36"/>
  <c r="D4201" i="36"/>
  <c r="D4200" i="36"/>
  <c r="D4199" i="36"/>
  <c r="D4198" i="36"/>
  <c r="D4197" i="36"/>
  <c r="D4196" i="36"/>
  <c r="D4195" i="36"/>
  <c r="D4194" i="36"/>
  <c r="D4193" i="36"/>
  <c r="D4192" i="36"/>
  <c r="D4191" i="36"/>
  <c r="D4190" i="36"/>
  <c r="D4189" i="36"/>
  <c r="D4188" i="36"/>
  <c r="D4187" i="36"/>
  <c r="D4186" i="36"/>
  <c r="D4185" i="36"/>
  <c r="D4184" i="36"/>
  <c r="D4183" i="36"/>
  <c r="D4182" i="36"/>
  <c r="D4181" i="36"/>
  <c r="D4180" i="36"/>
  <c r="D4179" i="36"/>
  <c r="D4178" i="36"/>
  <c r="D4177" i="36"/>
  <c r="D4176" i="36"/>
  <c r="D4175" i="36"/>
  <c r="D4174" i="36"/>
  <c r="D4173" i="36"/>
  <c r="D4172" i="36"/>
  <c r="D4171" i="36"/>
  <c r="D4170" i="36"/>
  <c r="D4169" i="36"/>
  <c r="D4168" i="36"/>
  <c r="D4167" i="36"/>
  <c r="D4166" i="36"/>
  <c r="D4165" i="36"/>
  <c r="D4164" i="36"/>
  <c r="D4163" i="36"/>
  <c r="D4162" i="36"/>
  <c r="D4161" i="36"/>
  <c r="D4160" i="36"/>
  <c r="D4159" i="36"/>
  <c r="D4158" i="36"/>
  <c r="D4157" i="36"/>
  <c r="D4156" i="36"/>
  <c r="D4155" i="36"/>
  <c r="D4154" i="36"/>
  <c r="D4153" i="36"/>
  <c r="D4152" i="36"/>
  <c r="D4151" i="36"/>
  <c r="D4150" i="36"/>
  <c r="D4149" i="36"/>
  <c r="D4148" i="36"/>
  <c r="D4147" i="36"/>
  <c r="D4146" i="36"/>
  <c r="D4145" i="36"/>
  <c r="D4144" i="36"/>
  <c r="D4143" i="36"/>
  <c r="D4142" i="36"/>
  <c r="D4141" i="36"/>
  <c r="D4140" i="36"/>
  <c r="D4139" i="36"/>
  <c r="D4138" i="36"/>
  <c r="D4137" i="36"/>
  <c r="D4136" i="36"/>
  <c r="D4135" i="36"/>
  <c r="D4134" i="36"/>
  <c r="D4133" i="36"/>
  <c r="D4132" i="36"/>
  <c r="D4131" i="36"/>
  <c r="D4130" i="36"/>
  <c r="D4129" i="36"/>
  <c r="D4128" i="36"/>
  <c r="D4127" i="36"/>
  <c r="D4126" i="36"/>
  <c r="D4125" i="36"/>
  <c r="D4124" i="36"/>
  <c r="D4123" i="36"/>
  <c r="D4122" i="36"/>
  <c r="D4121" i="36"/>
  <c r="D4120" i="36"/>
  <c r="D4119" i="36"/>
  <c r="D4118" i="36"/>
  <c r="D4117" i="36"/>
  <c r="D4116" i="36"/>
  <c r="D4115" i="36"/>
  <c r="D4114" i="36"/>
  <c r="D4113" i="36"/>
  <c r="D4112" i="36"/>
  <c r="D4111" i="36"/>
  <c r="D4110" i="36"/>
  <c r="D4109" i="36"/>
  <c r="D4108" i="36"/>
  <c r="D4107" i="36"/>
  <c r="D4106" i="36"/>
  <c r="D4105" i="36"/>
  <c r="D4104" i="36"/>
  <c r="D4103" i="36"/>
  <c r="D4102" i="36"/>
  <c r="D4101" i="36"/>
  <c r="D4100" i="36"/>
  <c r="D4099" i="36"/>
  <c r="D4098" i="36"/>
  <c r="D4097" i="36"/>
  <c r="D4096" i="36"/>
  <c r="D4095" i="36"/>
  <c r="D4094" i="36"/>
  <c r="D4093" i="36"/>
  <c r="D4092" i="36"/>
  <c r="D4091" i="36"/>
  <c r="D4090" i="36"/>
  <c r="D4089" i="36"/>
  <c r="D4088" i="36"/>
  <c r="D4087" i="36"/>
  <c r="D4086" i="36"/>
  <c r="D4085" i="36"/>
  <c r="D4084" i="36"/>
  <c r="D4083" i="36"/>
  <c r="D4082" i="36"/>
  <c r="D4081" i="36"/>
  <c r="D4080" i="36"/>
  <c r="D4079" i="36"/>
  <c r="D4078" i="36"/>
  <c r="D4077" i="36"/>
  <c r="D4076" i="36"/>
  <c r="D4075" i="36"/>
  <c r="D4074" i="36"/>
  <c r="D4073" i="36"/>
  <c r="D4072" i="36"/>
  <c r="D4071" i="36"/>
  <c r="D4070" i="36"/>
  <c r="D4069" i="36"/>
  <c r="D4068" i="36"/>
  <c r="D4067" i="36"/>
  <c r="D4066" i="36"/>
  <c r="D4065" i="36"/>
  <c r="D4064" i="36"/>
  <c r="D4063" i="36"/>
  <c r="D4062" i="36"/>
  <c r="D4061" i="36"/>
  <c r="D4060" i="36"/>
  <c r="D4059" i="36"/>
  <c r="D4058" i="36"/>
  <c r="D4057" i="36"/>
  <c r="D4056" i="36"/>
  <c r="D4055" i="36"/>
  <c r="D4054" i="36"/>
  <c r="D4053" i="36"/>
  <c r="D4052" i="36"/>
  <c r="D4051" i="36"/>
  <c r="D4050" i="36"/>
  <c r="D4049" i="36"/>
  <c r="D4048" i="36"/>
  <c r="D4047" i="36"/>
  <c r="D4046" i="36"/>
  <c r="D4045" i="36"/>
  <c r="D4044" i="36"/>
  <c r="D4043" i="36"/>
  <c r="D4042" i="36"/>
  <c r="D4041" i="36"/>
  <c r="D4040" i="36"/>
  <c r="D4039" i="36"/>
  <c r="D4038" i="36"/>
  <c r="D4037" i="36"/>
  <c r="D4036" i="36"/>
  <c r="D4035" i="36"/>
  <c r="D4034" i="36"/>
  <c r="D4033" i="36"/>
  <c r="D4032" i="36"/>
  <c r="D4031" i="36"/>
  <c r="D4030" i="36"/>
  <c r="D4029" i="36"/>
  <c r="D4028" i="36"/>
  <c r="D4027" i="36"/>
  <c r="D4026" i="36"/>
  <c r="D4025" i="36"/>
  <c r="D4024" i="36"/>
  <c r="D4023" i="36"/>
  <c r="D4022" i="36"/>
  <c r="D4021" i="36"/>
  <c r="D4020" i="36"/>
  <c r="D4019" i="36"/>
  <c r="D4018" i="36"/>
  <c r="D4017" i="36"/>
  <c r="D4016" i="36"/>
  <c r="D4015" i="36"/>
  <c r="D4014" i="36"/>
  <c r="D4013" i="36"/>
  <c r="D4012" i="36"/>
  <c r="D4011" i="36"/>
  <c r="D4010" i="36"/>
  <c r="D4009" i="36"/>
  <c r="D4008" i="36"/>
  <c r="D4007" i="36"/>
  <c r="D4006" i="36"/>
  <c r="D4005" i="36"/>
  <c r="D4004" i="36"/>
  <c r="D4003" i="36"/>
  <c r="D4002" i="36"/>
  <c r="D4001" i="36"/>
  <c r="D4000" i="36"/>
  <c r="D3999" i="36"/>
  <c r="D3998" i="36"/>
  <c r="D3997" i="36"/>
  <c r="D3996" i="36"/>
  <c r="D3995" i="36"/>
  <c r="D3994" i="36"/>
  <c r="D3993" i="36"/>
  <c r="D3992" i="36"/>
  <c r="D3991" i="36"/>
  <c r="D3990" i="36"/>
  <c r="D3989" i="36"/>
  <c r="D3988" i="36"/>
  <c r="D3987" i="36"/>
  <c r="D3986" i="36"/>
  <c r="D3985" i="36"/>
  <c r="D3984" i="36"/>
  <c r="D3983" i="36"/>
  <c r="D3982" i="36"/>
  <c r="D3981" i="36"/>
  <c r="D3980" i="36"/>
  <c r="D3979" i="36"/>
  <c r="D3978" i="36"/>
  <c r="D3977" i="36"/>
  <c r="D3976" i="36"/>
  <c r="D3975" i="36"/>
  <c r="D3974" i="36"/>
  <c r="D3973" i="36"/>
  <c r="D3972" i="36"/>
  <c r="D3971" i="36"/>
  <c r="D3970" i="36"/>
  <c r="D3969" i="36"/>
  <c r="D3968" i="36"/>
  <c r="D3967" i="36"/>
  <c r="D3966" i="36"/>
  <c r="D3965" i="36"/>
  <c r="D3964" i="36"/>
  <c r="D3963" i="36"/>
  <c r="D3962" i="36"/>
  <c r="D3961" i="36"/>
  <c r="D3960" i="36"/>
  <c r="D3959" i="36"/>
  <c r="D3958" i="36"/>
  <c r="D3957" i="36"/>
  <c r="D3956" i="36"/>
  <c r="D3955" i="36"/>
  <c r="D3954" i="36"/>
  <c r="D3953" i="36"/>
  <c r="D3952" i="36"/>
  <c r="D3951" i="36"/>
  <c r="D3950" i="36"/>
  <c r="D3949" i="36"/>
  <c r="D3948" i="36"/>
  <c r="D3947" i="36"/>
  <c r="D3946" i="36"/>
  <c r="D3945" i="36"/>
  <c r="D3944" i="36"/>
  <c r="D3943" i="36"/>
  <c r="D3942" i="36"/>
  <c r="D3941" i="36"/>
  <c r="D3940" i="36"/>
  <c r="D3939" i="36"/>
  <c r="D3938" i="36"/>
  <c r="D3937" i="36"/>
  <c r="D3936" i="36"/>
  <c r="D3935" i="36"/>
  <c r="D3934" i="36"/>
  <c r="D3933" i="36"/>
  <c r="D3932" i="36"/>
  <c r="D3931" i="36"/>
  <c r="D3930" i="36"/>
  <c r="D3929" i="36"/>
  <c r="D3928" i="36"/>
  <c r="D3927" i="36"/>
  <c r="D3926" i="36"/>
  <c r="D3925" i="36"/>
  <c r="D3924" i="36"/>
  <c r="D3923" i="36"/>
  <c r="D3922" i="36"/>
  <c r="D3921" i="36"/>
  <c r="D3920" i="36"/>
  <c r="D3919" i="36"/>
  <c r="D3918" i="36"/>
  <c r="D3917" i="36"/>
  <c r="D3916" i="36"/>
  <c r="D3915" i="36"/>
  <c r="D3914" i="36"/>
  <c r="D3913" i="36"/>
  <c r="D3912" i="36"/>
  <c r="D3911" i="36"/>
  <c r="D3910" i="36"/>
  <c r="D3909" i="36"/>
  <c r="D3908" i="36"/>
  <c r="D3907" i="36"/>
  <c r="D3906" i="36"/>
  <c r="D3905" i="36"/>
  <c r="D3904" i="36"/>
  <c r="D3903" i="36"/>
  <c r="D3902" i="36"/>
  <c r="D3901" i="36"/>
  <c r="D3900" i="36"/>
  <c r="D3899" i="36"/>
  <c r="D3898" i="36"/>
  <c r="D3897" i="36"/>
  <c r="D3896" i="36"/>
  <c r="D3895" i="36"/>
  <c r="D3894" i="36"/>
  <c r="D3893" i="36"/>
  <c r="D3892" i="36"/>
  <c r="D3891" i="36"/>
  <c r="D3890" i="36"/>
  <c r="D3889" i="36"/>
  <c r="D3888" i="36"/>
  <c r="D3887" i="36"/>
  <c r="D3886" i="36"/>
  <c r="D3885" i="36"/>
  <c r="D3884" i="36"/>
  <c r="D3883" i="36"/>
  <c r="D3882" i="36"/>
  <c r="D3881" i="36"/>
  <c r="D3880" i="36"/>
  <c r="D3879" i="36"/>
  <c r="D3878" i="36"/>
  <c r="D3877" i="36"/>
  <c r="D3876" i="36"/>
  <c r="D3875" i="36"/>
  <c r="D3874" i="36"/>
  <c r="D3873" i="36"/>
  <c r="D3872" i="36"/>
  <c r="D3871" i="36"/>
  <c r="D3870" i="36"/>
  <c r="D3869" i="36"/>
  <c r="D3868" i="36"/>
  <c r="D3867" i="36"/>
  <c r="D3866" i="36"/>
  <c r="D3865" i="36"/>
  <c r="D3864" i="36"/>
  <c r="D3863" i="36"/>
  <c r="D3862" i="36"/>
  <c r="D3861" i="36"/>
  <c r="D3860" i="36"/>
  <c r="D3859" i="36"/>
  <c r="D3858" i="36"/>
  <c r="D3857" i="36"/>
  <c r="D3856" i="36"/>
  <c r="D3855" i="36"/>
  <c r="D3854" i="36"/>
  <c r="D3853" i="36"/>
  <c r="D3852" i="36"/>
  <c r="D3851" i="36"/>
  <c r="D3850" i="36"/>
  <c r="D3849" i="36"/>
  <c r="D3848" i="36"/>
  <c r="D3847" i="36"/>
  <c r="D3846" i="36"/>
  <c r="D3845" i="36"/>
  <c r="D3844" i="36"/>
  <c r="D3843" i="36"/>
  <c r="D3842" i="36"/>
  <c r="D3841" i="36"/>
  <c r="D3840" i="36"/>
  <c r="D3839" i="36"/>
  <c r="D3838" i="36"/>
  <c r="D3837" i="36"/>
  <c r="D3836" i="36"/>
  <c r="D3835" i="36"/>
  <c r="D3834" i="36"/>
  <c r="D3833" i="36"/>
  <c r="D3832" i="36"/>
  <c r="D3831" i="36"/>
  <c r="D3830" i="36"/>
  <c r="D3829" i="36"/>
  <c r="D3828" i="36"/>
  <c r="D3827" i="36"/>
  <c r="D3826" i="36"/>
  <c r="D3825" i="36"/>
  <c r="D3824" i="36"/>
  <c r="D3823" i="36"/>
  <c r="D3822" i="36"/>
  <c r="D3821" i="36"/>
  <c r="D3820" i="36"/>
  <c r="D3819" i="36"/>
  <c r="D3818" i="36"/>
  <c r="D3817" i="36"/>
  <c r="D3816" i="36"/>
  <c r="D3815" i="36"/>
  <c r="D3814" i="36"/>
  <c r="D3813" i="36"/>
  <c r="D3812" i="36"/>
  <c r="D3811" i="36"/>
  <c r="D3810" i="36"/>
  <c r="D3809" i="36"/>
  <c r="D3808" i="36"/>
  <c r="D3807" i="36"/>
  <c r="D3806" i="36"/>
  <c r="D3805" i="36"/>
  <c r="D3804" i="36"/>
  <c r="D3803" i="36"/>
  <c r="D3802" i="36"/>
  <c r="D3801" i="36"/>
  <c r="D3800" i="36"/>
  <c r="D3799" i="36"/>
  <c r="D3798" i="36"/>
  <c r="D3797" i="36"/>
  <c r="D3796" i="36"/>
  <c r="D3795" i="36"/>
  <c r="D3794" i="36"/>
  <c r="D3793" i="36"/>
  <c r="D3792" i="36"/>
  <c r="D3791" i="36"/>
  <c r="D3790" i="36"/>
  <c r="D3789" i="36"/>
  <c r="D3788" i="36"/>
  <c r="D3787" i="36"/>
  <c r="D3786" i="36"/>
  <c r="D3785" i="36"/>
  <c r="D3784" i="36"/>
  <c r="D3783" i="36"/>
  <c r="D3782" i="36"/>
  <c r="D3781" i="36"/>
  <c r="D3780" i="36"/>
  <c r="D3779" i="36"/>
  <c r="D3778" i="36"/>
  <c r="D3777" i="36"/>
  <c r="D3776" i="36"/>
  <c r="D3775" i="36"/>
  <c r="D3774" i="36"/>
  <c r="D3773" i="36"/>
  <c r="D3772" i="36"/>
  <c r="D3771" i="36"/>
  <c r="D3770" i="36"/>
  <c r="D3769" i="36"/>
  <c r="D3768" i="36"/>
  <c r="D3767" i="36"/>
  <c r="D3766" i="36"/>
  <c r="D3765" i="36"/>
  <c r="D3764" i="36"/>
  <c r="D3763" i="36"/>
  <c r="D3762" i="36"/>
  <c r="D3761" i="36"/>
  <c r="D3760" i="36"/>
  <c r="D3759" i="36"/>
  <c r="D3758" i="36"/>
  <c r="D3757" i="36"/>
  <c r="D3756" i="36"/>
  <c r="D3755" i="36"/>
  <c r="D3754" i="36"/>
  <c r="D3753" i="36"/>
  <c r="D3752" i="36"/>
  <c r="D3751" i="36"/>
  <c r="D3750" i="36"/>
  <c r="D3749" i="36"/>
  <c r="D3748" i="36"/>
  <c r="D3747" i="36"/>
  <c r="D3746" i="36"/>
  <c r="D3745" i="36"/>
  <c r="D3744" i="36"/>
  <c r="D3743" i="36"/>
  <c r="D3742" i="36"/>
  <c r="D3741" i="36"/>
  <c r="D3740" i="36"/>
  <c r="D3739" i="36"/>
  <c r="D3738" i="36"/>
  <c r="D3737" i="36"/>
  <c r="D3736" i="36"/>
  <c r="D3735" i="36"/>
  <c r="D3734" i="36"/>
  <c r="D3733" i="36"/>
  <c r="D3732" i="36"/>
  <c r="D3731" i="36"/>
  <c r="D3730" i="36"/>
  <c r="D3729" i="36"/>
  <c r="D3728" i="36"/>
  <c r="D3727" i="36"/>
  <c r="D3726" i="36"/>
  <c r="D3725" i="36"/>
  <c r="D3724" i="36"/>
  <c r="D3723" i="36"/>
  <c r="D3722" i="36"/>
  <c r="D3721" i="36"/>
  <c r="D3720" i="36"/>
  <c r="D3719" i="36"/>
  <c r="D3718" i="36"/>
  <c r="D3717" i="36"/>
  <c r="D3716" i="36"/>
  <c r="D3715" i="36"/>
  <c r="D3714" i="36"/>
  <c r="D3713" i="36"/>
  <c r="D3712" i="36"/>
  <c r="D3711" i="36"/>
  <c r="D3710" i="36"/>
  <c r="D3709" i="36"/>
  <c r="D3708" i="36"/>
  <c r="D3707" i="36"/>
  <c r="D3706" i="36"/>
  <c r="D3705" i="36"/>
  <c r="D3704" i="36"/>
  <c r="D3703" i="36"/>
  <c r="D3702" i="36"/>
  <c r="D3701" i="36"/>
  <c r="D3700" i="36"/>
  <c r="D3699" i="36"/>
  <c r="D3698" i="36"/>
  <c r="D3697" i="36"/>
  <c r="D3696" i="36"/>
  <c r="D3695" i="36"/>
  <c r="D3694" i="36"/>
  <c r="D3693" i="36"/>
  <c r="D3692" i="36"/>
  <c r="D3691" i="36"/>
  <c r="D3690" i="36"/>
  <c r="D3689" i="36"/>
  <c r="D3688" i="36"/>
  <c r="D3687" i="36"/>
  <c r="D3686" i="36"/>
  <c r="D3685" i="36"/>
  <c r="D3684" i="36"/>
  <c r="D3683" i="36"/>
  <c r="D3682" i="36"/>
  <c r="D3681" i="36"/>
  <c r="D3680" i="36"/>
  <c r="D3679" i="36"/>
  <c r="D3678" i="36"/>
  <c r="D3677" i="36"/>
  <c r="D3676" i="36"/>
  <c r="D3675" i="36"/>
  <c r="D3674" i="36"/>
  <c r="D3673" i="36"/>
  <c r="D3672" i="36"/>
  <c r="D3671" i="36"/>
  <c r="D3670" i="36"/>
  <c r="D3669" i="36"/>
  <c r="D3668" i="36"/>
  <c r="D3667" i="36"/>
  <c r="D3666" i="36"/>
  <c r="D3665" i="36"/>
  <c r="D3664" i="36"/>
  <c r="D3663" i="36"/>
  <c r="D3662" i="36"/>
  <c r="D3661" i="36"/>
  <c r="D3660" i="36"/>
  <c r="D3659" i="36"/>
  <c r="D3658" i="36"/>
  <c r="D3657" i="36"/>
  <c r="D3656" i="36"/>
  <c r="D3655" i="36"/>
  <c r="D3654" i="36"/>
  <c r="D3653" i="36"/>
  <c r="D3652" i="36"/>
  <c r="D3651" i="36"/>
  <c r="D3650" i="36"/>
  <c r="D3649" i="36"/>
  <c r="D3648" i="36"/>
  <c r="D3647" i="36"/>
  <c r="D3646" i="36"/>
  <c r="D3645" i="36"/>
  <c r="D3644" i="36"/>
  <c r="D3643" i="36"/>
  <c r="D3642" i="36"/>
  <c r="D3641" i="36"/>
  <c r="D3640" i="36"/>
  <c r="D3639" i="36"/>
  <c r="D3638" i="36"/>
  <c r="D3637" i="36"/>
  <c r="D3636" i="36"/>
  <c r="D3635" i="36"/>
  <c r="D3634" i="36"/>
  <c r="D3633" i="36"/>
  <c r="D3632" i="36"/>
  <c r="D3631" i="36"/>
  <c r="D3630" i="36"/>
  <c r="D3629" i="36"/>
  <c r="D3628" i="36"/>
  <c r="D3627" i="36"/>
  <c r="D3626" i="36"/>
  <c r="D3625" i="36"/>
  <c r="D3624" i="36"/>
  <c r="D3623" i="36"/>
  <c r="D3622" i="36"/>
  <c r="D3621" i="36"/>
  <c r="D3620" i="36"/>
  <c r="D3619" i="36"/>
  <c r="D3618" i="36"/>
  <c r="D3617" i="36"/>
  <c r="D3616" i="36"/>
  <c r="D3615" i="36"/>
  <c r="D3614" i="36"/>
  <c r="D3613" i="36"/>
  <c r="D3612" i="36"/>
  <c r="D3611" i="36"/>
  <c r="D3610" i="36"/>
  <c r="D3609" i="36"/>
  <c r="D3608" i="36"/>
  <c r="D3607" i="36"/>
  <c r="D3606" i="36"/>
  <c r="D3605" i="36"/>
  <c r="D3604" i="36"/>
  <c r="D3603" i="36"/>
  <c r="D3602" i="36"/>
  <c r="D3601" i="36"/>
  <c r="D3600" i="36"/>
  <c r="D3599" i="36"/>
  <c r="D3598" i="36"/>
  <c r="D3597" i="36"/>
  <c r="D3596" i="36"/>
  <c r="D3595" i="36"/>
  <c r="D3594" i="36"/>
  <c r="D3593" i="36"/>
  <c r="D3592" i="36"/>
  <c r="D3591" i="36"/>
  <c r="D3590" i="36"/>
  <c r="D3589" i="36"/>
  <c r="D3588" i="36"/>
  <c r="D3587" i="36"/>
  <c r="D3586" i="36"/>
  <c r="D3585" i="36"/>
  <c r="D3584" i="36"/>
  <c r="D3583" i="36"/>
  <c r="D3582" i="36"/>
  <c r="D3581" i="36"/>
  <c r="D3580" i="36"/>
  <c r="D3579" i="36"/>
  <c r="D3578" i="36"/>
  <c r="D3577" i="36"/>
  <c r="D3576" i="36"/>
  <c r="D3575" i="36"/>
  <c r="D3574" i="36"/>
  <c r="D3573" i="36"/>
  <c r="D3572" i="36"/>
  <c r="D3571" i="36"/>
  <c r="D3570" i="36"/>
  <c r="D3569" i="36"/>
  <c r="D3568" i="36"/>
  <c r="D3567" i="36"/>
  <c r="D3566" i="36"/>
  <c r="D3565" i="36"/>
  <c r="D3564" i="36"/>
  <c r="D3563" i="36"/>
  <c r="D3562" i="36"/>
  <c r="D3561" i="36"/>
  <c r="D3560" i="36"/>
  <c r="D3559" i="36"/>
  <c r="D3558" i="36"/>
  <c r="D3557" i="36"/>
  <c r="D3556" i="36"/>
  <c r="D3555" i="36"/>
  <c r="D3554" i="36"/>
  <c r="D3553" i="36"/>
  <c r="D3552" i="36"/>
  <c r="D3551" i="36"/>
  <c r="D3550" i="36"/>
  <c r="D3549" i="36"/>
  <c r="D3548" i="36"/>
  <c r="D3547" i="36"/>
  <c r="D3546" i="36"/>
  <c r="D3545" i="36"/>
  <c r="D3544" i="36"/>
  <c r="D3543" i="36"/>
  <c r="D3542" i="36"/>
  <c r="D3541" i="36"/>
  <c r="D3540" i="36"/>
  <c r="D3539" i="36"/>
  <c r="D3538" i="36"/>
  <c r="D3537" i="36"/>
  <c r="D3536" i="36"/>
  <c r="D3535" i="36"/>
  <c r="D3534" i="36"/>
  <c r="D3533" i="36"/>
  <c r="D3532" i="36"/>
  <c r="D3531" i="36"/>
  <c r="D3530" i="36"/>
  <c r="D3529" i="36"/>
  <c r="D3528" i="36"/>
  <c r="D3527" i="36"/>
  <c r="D3526" i="36"/>
  <c r="D3525" i="36"/>
  <c r="D3524" i="36"/>
  <c r="D3523" i="36"/>
  <c r="D3522" i="36"/>
  <c r="D3521" i="36"/>
  <c r="D3520" i="36"/>
  <c r="D3519" i="36"/>
  <c r="D3518" i="36"/>
  <c r="D3517" i="36"/>
  <c r="D3516" i="36"/>
  <c r="D3515" i="36"/>
  <c r="D3514" i="36"/>
  <c r="D3513" i="36"/>
  <c r="D3512" i="36"/>
  <c r="D3511" i="36"/>
  <c r="D3510" i="36"/>
  <c r="D3509" i="36"/>
  <c r="D3508" i="36"/>
  <c r="D3507" i="36"/>
  <c r="D3506" i="36"/>
  <c r="D3505" i="36"/>
  <c r="D3504" i="36"/>
  <c r="D3503" i="36"/>
  <c r="D3502" i="36"/>
  <c r="D3501" i="36"/>
  <c r="D3500" i="36"/>
  <c r="D3499" i="36"/>
  <c r="D3498" i="36"/>
  <c r="D3497" i="36"/>
  <c r="D3496" i="36"/>
  <c r="D3495" i="36"/>
  <c r="D3494" i="36"/>
  <c r="D3493" i="36"/>
  <c r="D3492" i="36"/>
  <c r="D3491" i="36"/>
  <c r="D3490" i="36"/>
  <c r="D3489" i="36"/>
  <c r="D3488" i="36"/>
  <c r="D3487" i="36"/>
  <c r="D3486" i="36"/>
  <c r="D3485" i="36"/>
  <c r="D3484" i="36"/>
  <c r="D3483" i="36"/>
  <c r="D3482" i="36"/>
  <c r="D3481" i="36"/>
  <c r="D3480" i="36"/>
  <c r="D3479" i="36"/>
  <c r="D3478" i="36"/>
  <c r="D3477" i="36"/>
  <c r="D3476" i="36"/>
  <c r="D3475" i="36"/>
  <c r="D3474" i="36"/>
  <c r="D3473" i="36"/>
  <c r="D3472" i="36"/>
  <c r="D3471" i="36"/>
  <c r="D3470" i="36"/>
  <c r="D3469" i="36"/>
  <c r="D3468" i="36"/>
  <c r="D3467" i="36"/>
  <c r="D3466" i="36"/>
  <c r="D3465" i="36"/>
  <c r="D3464" i="36"/>
  <c r="D3463" i="36"/>
  <c r="D3462" i="36"/>
  <c r="D3461" i="36"/>
  <c r="D3460" i="36"/>
  <c r="D3459" i="36"/>
  <c r="D3458" i="36"/>
  <c r="D3457" i="36"/>
  <c r="D3456" i="36"/>
  <c r="D3455" i="36"/>
  <c r="D3454" i="36"/>
  <c r="D3453" i="36"/>
  <c r="D3452" i="36"/>
  <c r="D3451" i="36"/>
  <c r="D3450" i="36"/>
  <c r="D3449" i="36"/>
  <c r="D3448" i="36"/>
  <c r="D3447" i="36"/>
  <c r="D3446" i="36"/>
  <c r="D3445" i="36"/>
  <c r="D3444" i="36"/>
  <c r="D3443" i="36"/>
  <c r="D3442" i="36"/>
  <c r="D3441" i="36"/>
  <c r="D3440" i="36"/>
  <c r="D3439" i="36"/>
  <c r="D3438" i="36"/>
  <c r="D3437" i="36"/>
  <c r="D3436" i="36"/>
  <c r="D3435" i="36"/>
  <c r="D3434" i="36"/>
  <c r="D3433" i="36"/>
  <c r="D3432" i="36"/>
  <c r="D3431" i="36"/>
  <c r="D3430" i="36"/>
  <c r="D3429" i="36"/>
  <c r="D3428" i="36"/>
  <c r="D3427" i="36"/>
  <c r="D3426" i="36"/>
  <c r="D3425" i="36"/>
  <c r="D3424" i="36"/>
  <c r="D3423" i="36"/>
  <c r="D3422" i="36"/>
  <c r="D3421" i="36"/>
  <c r="D3420" i="36"/>
  <c r="D3419" i="36"/>
  <c r="D3418" i="36"/>
  <c r="D3417" i="36"/>
  <c r="D3416" i="36"/>
  <c r="D3415" i="36"/>
  <c r="D3414" i="36"/>
  <c r="D3413" i="36"/>
  <c r="D3412" i="36"/>
  <c r="D3411" i="36"/>
  <c r="D3410" i="36"/>
  <c r="D3409" i="36"/>
  <c r="D3408" i="36"/>
  <c r="D3407" i="36"/>
  <c r="D3406" i="36"/>
  <c r="D3405" i="36"/>
  <c r="D3404" i="36"/>
  <c r="D3403" i="36"/>
  <c r="D3402" i="36"/>
  <c r="D3401" i="36"/>
  <c r="D3400" i="36"/>
  <c r="D3399" i="36"/>
  <c r="D3398" i="36"/>
  <c r="D3397" i="36"/>
  <c r="D3396" i="36"/>
  <c r="D3395" i="36"/>
  <c r="D3394" i="36"/>
  <c r="D3393" i="36"/>
  <c r="D3392" i="36"/>
  <c r="D3391" i="36"/>
  <c r="D3390" i="36"/>
  <c r="D3389" i="36"/>
  <c r="D3388" i="36"/>
  <c r="D3387" i="36"/>
  <c r="D3386" i="36"/>
  <c r="D3385" i="36"/>
  <c r="D3384" i="36"/>
  <c r="D3383" i="36"/>
  <c r="D3382" i="36"/>
  <c r="D3381" i="36"/>
  <c r="D3380" i="36"/>
  <c r="D3379" i="36"/>
  <c r="D3378" i="36"/>
  <c r="D3377" i="36"/>
  <c r="D3376" i="36"/>
  <c r="D3375" i="36"/>
  <c r="D3374" i="36"/>
  <c r="D3373" i="36"/>
  <c r="D3372" i="36"/>
  <c r="D3371" i="36"/>
  <c r="D3370" i="36"/>
  <c r="D3369" i="36"/>
  <c r="D3368" i="36"/>
  <c r="D3367" i="36"/>
  <c r="D3366" i="36"/>
  <c r="D3365" i="36"/>
  <c r="D3364" i="36"/>
  <c r="D3363" i="36"/>
  <c r="D3362" i="36"/>
  <c r="D3361" i="36"/>
  <c r="D3360" i="36"/>
  <c r="D3359" i="36"/>
  <c r="D3358" i="36"/>
  <c r="D3357" i="36"/>
  <c r="D3356" i="36"/>
  <c r="D3355" i="36"/>
  <c r="D3354" i="36"/>
  <c r="D3353" i="36"/>
  <c r="D3352" i="36"/>
  <c r="D3351" i="36"/>
  <c r="D3350" i="36"/>
  <c r="D3349" i="36"/>
  <c r="D3348" i="36"/>
  <c r="D3347" i="36"/>
  <c r="D3346" i="36"/>
  <c r="D3345" i="36"/>
  <c r="D3344" i="36"/>
  <c r="D3343" i="36"/>
  <c r="D3342" i="36"/>
  <c r="D3341" i="36"/>
  <c r="D3340" i="36"/>
  <c r="D3339" i="36"/>
  <c r="D3338" i="36"/>
  <c r="D3337" i="36"/>
  <c r="D3336" i="36"/>
  <c r="D3335" i="36"/>
  <c r="D3334" i="36"/>
  <c r="D3333" i="36"/>
  <c r="D3332" i="36"/>
  <c r="D3331" i="36"/>
  <c r="D3330" i="36"/>
  <c r="D3329" i="36"/>
  <c r="D3328" i="36"/>
  <c r="D3327" i="36"/>
  <c r="D3326" i="36"/>
  <c r="D3325" i="36"/>
  <c r="D3324" i="36"/>
  <c r="D3323" i="36"/>
  <c r="D3322" i="36"/>
  <c r="D3321" i="36"/>
  <c r="D3320" i="36"/>
  <c r="D3319" i="36"/>
  <c r="D3318" i="36"/>
  <c r="D3317" i="36"/>
  <c r="D3316" i="36"/>
  <c r="D3315" i="36"/>
  <c r="D3314" i="36"/>
  <c r="D3313" i="36"/>
  <c r="D3312" i="36"/>
  <c r="D3311" i="36"/>
  <c r="D3310" i="36"/>
  <c r="D3309" i="36"/>
  <c r="D3308" i="36"/>
  <c r="D3307" i="36"/>
  <c r="D3306" i="36"/>
  <c r="D3305" i="36"/>
  <c r="D3304" i="36"/>
  <c r="D3303" i="36"/>
  <c r="D3302" i="36"/>
  <c r="D3301" i="36"/>
  <c r="D3300" i="36"/>
  <c r="D3299" i="36"/>
  <c r="D3298" i="36"/>
  <c r="D3297" i="36"/>
  <c r="D3296" i="36"/>
  <c r="D3295" i="36"/>
  <c r="D3294" i="36"/>
  <c r="D3293" i="36"/>
  <c r="D3292" i="36"/>
  <c r="D3291" i="36"/>
  <c r="D3290" i="36"/>
  <c r="D3289" i="36"/>
  <c r="D3288" i="36"/>
  <c r="D3287" i="36"/>
  <c r="D3286" i="36"/>
  <c r="D3285" i="36"/>
  <c r="D3284" i="36"/>
  <c r="D3283" i="36"/>
  <c r="D3282" i="36"/>
  <c r="D3281" i="36"/>
  <c r="D3280" i="36"/>
  <c r="D3279" i="36"/>
  <c r="D3278" i="36"/>
  <c r="D3277" i="36"/>
  <c r="D3276" i="36"/>
  <c r="D3275" i="36"/>
  <c r="D3274" i="36"/>
  <c r="D3273" i="36"/>
  <c r="D3272" i="36"/>
  <c r="D3271" i="36"/>
  <c r="D3270" i="36"/>
  <c r="D3269" i="36"/>
  <c r="D3268" i="36"/>
  <c r="D3267" i="36"/>
  <c r="D3266" i="36"/>
  <c r="D3265" i="36"/>
  <c r="D3264" i="36"/>
  <c r="D3263" i="36"/>
  <c r="D3262" i="36"/>
  <c r="D3261" i="36"/>
  <c r="D3260" i="36"/>
  <c r="D3259" i="36"/>
  <c r="D3258" i="36"/>
  <c r="D3257" i="36"/>
  <c r="D3256" i="36"/>
  <c r="D3255" i="36"/>
  <c r="D3254" i="36"/>
  <c r="D3253" i="36"/>
  <c r="D3252" i="36"/>
  <c r="D3251" i="36"/>
  <c r="D3250" i="36"/>
  <c r="D3249" i="36"/>
  <c r="D3248" i="36"/>
  <c r="D3247" i="36"/>
  <c r="D3246" i="36"/>
  <c r="D3245" i="36"/>
  <c r="D3244" i="36"/>
  <c r="D3243" i="36"/>
  <c r="D3242" i="36"/>
  <c r="D3241" i="36"/>
  <c r="D3240" i="36"/>
  <c r="D3239" i="36"/>
  <c r="D3238" i="36"/>
  <c r="D3237" i="36"/>
  <c r="D3236" i="36"/>
  <c r="D3235" i="36"/>
  <c r="D3234" i="36"/>
  <c r="D3233" i="36"/>
  <c r="D3232" i="36"/>
  <c r="D3231" i="36"/>
  <c r="D3230" i="36"/>
  <c r="D3229" i="36"/>
  <c r="D3228" i="36"/>
  <c r="D3227" i="36"/>
  <c r="D3226" i="36"/>
  <c r="D3225" i="36"/>
  <c r="D3224" i="36"/>
  <c r="D3223" i="36"/>
  <c r="D3222" i="36"/>
  <c r="D3221" i="36"/>
  <c r="D3220" i="36"/>
  <c r="D3219" i="36"/>
  <c r="D3218" i="36"/>
  <c r="D3217" i="36"/>
  <c r="D3216" i="36"/>
  <c r="D3215" i="36"/>
  <c r="D3214" i="36"/>
  <c r="D3213" i="36"/>
  <c r="D3212" i="36"/>
  <c r="D3211" i="36"/>
  <c r="D3210" i="36"/>
  <c r="D3209" i="36"/>
  <c r="D3208" i="36"/>
  <c r="D3207" i="36"/>
  <c r="D3206" i="36"/>
  <c r="D3205" i="36"/>
  <c r="D3204" i="36"/>
  <c r="D3203" i="36"/>
  <c r="D3202" i="36"/>
  <c r="D3201" i="36"/>
  <c r="D3200" i="36"/>
  <c r="D3199" i="36"/>
  <c r="D3198" i="36"/>
  <c r="D3197" i="36"/>
  <c r="D3196" i="36"/>
  <c r="D3195" i="36"/>
  <c r="D3194" i="36"/>
  <c r="D3193" i="36"/>
  <c r="D3192" i="36"/>
  <c r="D3191" i="36"/>
  <c r="D3190" i="36"/>
  <c r="D3189" i="36"/>
  <c r="D3188" i="36"/>
  <c r="D3187" i="36"/>
  <c r="D3186" i="36"/>
  <c r="D3185" i="36"/>
  <c r="D3184" i="36"/>
  <c r="D3183" i="36"/>
  <c r="D3182" i="36"/>
  <c r="D3181" i="36"/>
  <c r="D3180" i="36"/>
  <c r="D3179" i="36"/>
  <c r="D3178" i="36"/>
  <c r="D3177" i="36"/>
  <c r="D3176" i="36"/>
  <c r="D3175" i="36"/>
  <c r="D3174" i="36"/>
  <c r="D3173" i="36"/>
  <c r="D3172" i="36"/>
  <c r="D3171" i="36"/>
  <c r="D3170" i="36"/>
  <c r="D3169" i="36"/>
  <c r="D3168" i="36"/>
  <c r="D3167" i="36"/>
  <c r="D3166" i="36"/>
  <c r="D3165" i="36"/>
  <c r="D3164" i="36"/>
  <c r="D3163" i="36"/>
  <c r="D3162" i="36"/>
  <c r="D3161" i="36"/>
  <c r="D3160" i="36"/>
  <c r="D3159" i="36"/>
  <c r="D3158" i="36"/>
  <c r="D3157" i="36"/>
  <c r="D3156" i="36"/>
  <c r="D3155" i="36"/>
  <c r="D3154" i="36"/>
  <c r="D3153" i="36"/>
  <c r="D3152" i="36"/>
  <c r="D3151" i="36"/>
  <c r="D3150" i="36"/>
  <c r="D3149" i="36"/>
  <c r="D3148" i="36"/>
  <c r="D3147" i="36"/>
  <c r="D3146" i="36"/>
  <c r="D3145" i="36"/>
  <c r="D3144" i="36"/>
  <c r="D3143" i="36"/>
  <c r="D3142" i="36"/>
  <c r="D3141" i="36"/>
  <c r="D3140" i="36"/>
  <c r="D3139" i="36"/>
  <c r="D3138" i="36"/>
  <c r="D3137" i="36"/>
  <c r="D3136" i="36"/>
  <c r="D3135" i="36"/>
  <c r="D3134" i="36"/>
  <c r="D3133" i="36"/>
  <c r="D3132" i="36"/>
  <c r="D3131" i="36"/>
  <c r="D3130" i="36"/>
  <c r="D3129" i="36"/>
  <c r="D3128" i="36"/>
  <c r="D3127" i="36"/>
  <c r="D3126" i="36"/>
  <c r="D3125" i="36"/>
  <c r="D3124" i="36"/>
  <c r="D3123" i="36"/>
  <c r="D3122" i="36"/>
  <c r="D3121" i="36"/>
  <c r="D3120" i="36"/>
  <c r="D3119" i="36"/>
  <c r="D3118" i="36"/>
  <c r="D3117" i="36"/>
  <c r="D3116" i="36"/>
  <c r="D3115" i="36"/>
  <c r="D3114" i="36"/>
  <c r="D3113" i="36"/>
  <c r="D3112" i="36"/>
  <c r="D3111" i="36"/>
  <c r="D3110" i="36"/>
  <c r="D3109" i="36"/>
  <c r="D3108" i="36"/>
  <c r="D3107" i="36"/>
  <c r="D3106" i="36"/>
  <c r="D3105" i="36"/>
  <c r="D3104" i="36"/>
  <c r="D3103" i="36"/>
  <c r="D3102" i="36"/>
  <c r="D3101" i="36"/>
  <c r="D3100" i="36"/>
  <c r="D3099" i="36"/>
  <c r="D3098" i="36"/>
  <c r="D3097" i="36"/>
  <c r="D3096" i="36"/>
  <c r="D3095" i="36"/>
  <c r="D3094" i="36"/>
  <c r="D3093" i="36"/>
  <c r="D3092" i="36"/>
  <c r="D3091" i="36"/>
  <c r="D3090" i="36"/>
  <c r="D3089" i="36"/>
  <c r="D3088" i="36"/>
  <c r="D3087" i="36"/>
  <c r="D3086" i="36"/>
  <c r="D3085" i="36"/>
  <c r="D3084" i="36"/>
  <c r="D3083" i="36"/>
  <c r="D3082" i="36"/>
  <c r="D3081" i="36"/>
  <c r="D3080" i="36"/>
  <c r="D3079" i="36"/>
  <c r="D3078" i="36"/>
  <c r="D3077" i="36"/>
  <c r="D3076" i="36"/>
  <c r="D3075" i="36"/>
  <c r="D3074" i="36"/>
  <c r="D3073" i="36"/>
  <c r="D3072" i="36"/>
  <c r="D3071" i="36"/>
  <c r="D3070" i="36"/>
  <c r="D3069" i="36"/>
  <c r="D3068" i="36"/>
  <c r="D3067" i="36"/>
  <c r="D3066" i="36"/>
  <c r="D3065" i="36"/>
  <c r="D3064" i="36"/>
  <c r="D3063" i="36"/>
  <c r="D3062" i="36"/>
  <c r="D3061" i="36"/>
  <c r="D3060" i="36"/>
  <c r="D3059" i="36"/>
  <c r="D3058" i="36"/>
  <c r="D3057" i="36"/>
  <c r="D3056" i="36"/>
  <c r="D3055" i="36"/>
  <c r="D3054" i="36"/>
  <c r="D3053" i="36"/>
  <c r="D3052" i="36"/>
  <c r="D3051" i="36"/>
  <c r="D3050" i="36"/>
  <c r="D3049" i="36"/>
  <c r="D3048" i="36"/>
  <c r="D3047" i="36"/>
  <c r="D3046" i="36"/>
  <c r="D3045" i="36"/>
  <c r="D3044" i="36"/>
  <c r="D3043" i="36"/>
  <c r="D3042" i="36"/>
  <c r="D3041" i="36"/>
  <c r="D3040" i="36"/>
  <c r="D3039" i="36"/>
  <c r="D3038" i="36"/>
  <c r="D3037" i="36"/>
  <c r="D3036" i="36"/>
  <c r="D3035" i="36"/>
  <c r="D3034" i="36"/>
  <c r="D3033" i="36"/>
  <c r="D3032" i="36"/>
  <c r="D3031" i="36"/>
  <c r="D3030" i="36"/>
  <c r="D3029" i="36"/>
  <c r="D3028" i="36"/>
  <c r="D3027" i="36"/>
  <c r="D3026" i="36"/>
  <c r="D3025" i="36"/>
  <c r="D3024" i="36"/>
  <c r="D3023" i="36"/>
  <c r="D3022" i="36"/>
  <c r="D3021" i="36"/>
  <c r="D3020" i="36"/>
  <c r="D3019" i="36"/>
  <c r="D3018" i="36"/>
  <c r="D3017" i="36"/>
  <c r="D3016" i="36"/>
  <c r="D3015" i="36"/>
  <c r="D3014" i="36"/>
  <c r="D3013" i="36"/>
  <c r="D3012" i="36"/>
  <c r="D3011" i="36"/>
  <c r="D3010" i="36"/>
  <c r="D3009" i="36"/>
  <c r="D3008" i="36"/>
  <c r="D3007" i="36"/>
  <c r="D3006" i="36"/>
  <c r="D3005" i="36"/>
  <c r="D3004" i="36"/>
  <c r="D3003" i="36"/>
  <c r="D3002" i="36"/>
  <c r="D3001" i="36"/>
  <c r="D3000" i="36"/>
  <c r="D2999" i="36"/>
  <c r="D2998" i="36"/>
  <c r="D2997" i="36"/>
  <c r="D2996" i="36"/>
  <c r="D2995" i="36"/>
  <c r="D2994" i="36"/>
  <c r="D2993" i="36"/>
  <c r="D2992" i="36"/>
  <c r="D2991" i="36"/>
  <c r="D2990" i="36"/>
  <c r="D2989" i="36"/>
  <c r="D2988" i="36"/>
  <c r="D2987" i="36"/>
  <c r="D2986" i="36"/>
  <c r="D2985" i="36"/>
  <c r="D2984" i="36"/>
  <c r="D2983" i="36"/>
  <c r="D2982" i="36"/>
  <c r="D2981" i="36"/>
  <c r="D2980" i="36"/>
  <c r="D2979" i="36"/>
  <c r="D2978" i="36"/>
  <c r="D2977" i="36"/>
  <c r="D2976" i="36"/>
  <c r="D2975" i="36"/>
  <c r="D2974" i="36"/>
  <c r="D2973" i="36"/>
  <c r="D2972" i="36"/>
  <c r="D2971" i="36"/>
  <c r="D2970" i="36"/>
  <c r="D2969" i="36"/>
  <c r="D2968" i="36"/>
  <c r="D2967" i="36"/>
  <c r="D2966" i="36"/>
  <c r="D2965" i="36"/>
  <c r="D2964" i="36"/>
  <c r="D2963" i="36"/>
  <c r="D2962" i="36"/>
  <c r="D2961" i="36"/>
  <c r="D2960" i="36"/>
  <c r="D2959" i="36"/>
  <c r="D2958" i="36"/>
  <c r="D2957" i="36"/>
  <c r="D2956" i="36"/>
  <c r="D2955" i="36"/>
  <c r="D2954" i="36"/>
  <c r="D2953" i="36"/>
  <c r="D2952" i="36"/>
  <c r="D2951" i="36"/>
  <c r="D2950" i="36"/>
  <c r="D2949" i="36"/>
  <c r="D2948" i="36"/>
  <c r="D2947" i="36"/>
  <c r="D2946" i="36"/>
  <c r="D2945" i="36"/>
  <c r="D2944" i="36"/>
  <c r="D2943" i="36"/>
  <c r="D2942" i="36"/>
  <c r="D2941" i="36"/>
  <c r="D2940" i="36"/>
  <c r="D2939" i="36"/>
  <c r="D2938" i="36"/>
  <c r="D2937" i="36"/>
  <c r="D2936" i="36"/>
  <c r="D2935" i="36"/>
  <c r="D2934" i="36"/>
  <c r="D2933" i="36"/>
  <c r="D2932" i="36"/>
  <c r="D2931" i="36"/>
  <c r="D2930" i="36"/>
  <c r="D2929" i="36"/>
  <c r="D2928" i="36"/>
  <c r="D2927" i="36"/>
  <c r="D2926" i="36"/>
  <c r="D2925" i="36"/>
  <c r="D2924" i="36"/>
  <c r="D2923" i="36"/>
  <c r="D2922" i="36"/>
  <c r="D2921" i="36"/>
  <c r="D2920" i="36"/>
  <c r="D2919" i="36"/>
  <c r="D2918" i="36"/>
  <c r="D2917" i="36"/>
  <c r="D2916" i="36"/>
  <c r="D2915" i="36"/>
  <c r="D2914" i="36"/>
  <c r="D2913" i="36"/>
  <c r="D2912" i="36"/>
  <c r="D2911" i="36"/>
  <c r="D2910" i="36"/>
  <c r="D2909" i="36"/>
  <c r="D2908" i="36"/>
  <c r="D2907" i="36"/>
  <c r="D2906" i="36"/>
  <c r="D2905" i="36"/>
  <c r="D2904" i="36"/>
  <c r="D2903" i="36"/>
  <c r="D2902" i="36"/>
  <c r="D2901" i="36"/>
  <c r="D2900" i="36"/>
  <c r="D2899" i="36"/>
  <c r="D2898" i="36"/>
  <c r="D2897" i="36"/>
  <c r="D2896" i="36"/>
  <c r="D2895" i="36"/>
  <c r="D2894" i="36"/>
  <c r="D2893" i="36"/>
  <c r="D2892" i="36"/>
  <c r="D2891" i="36"/>
  <c r="D2890" i="36"/>
  <c r="D2889" i="36"/>
  <c r="D2888" i="36"/>
  <c r="D2887" i="36"/>
  <c r="D2886" i="36"/>
  <c r="D2885" i="36"/>
  <c r="D2884" i="36"/>
  <c r="D2883" i="36"/>
  <c r="D2882" i="36"/>
  <c r="D2881" i="36"/>
  <c r="D2880" i="36"/>
  <c r="D2879" i="36"/>
  <c r="D2878" i="36"/>
  <c r="D2877" i="36"/>
  <c r="D2876" i="36"/>
  <c r="D2875" i="36"/>
  <c r="D2874" i="36"/>
  <c r="D2873" i="36"/>
  <c r="D2872" i="36"/>
  <c r="D2871" i="36"/>
  <c r="D2870" i="36"/>
  <c r="D2869" i="36"/>
  <c r="D2868" i="36"/>
  <c r="D2867" i="36"/>
  <c r="D2866" i="36"/>
  <c r="D2865" i="36"/>
  <c r="D2864" i="36"/>
  <c r="D2863" i="36"/>
  <c r="D2862" i="36"/>
  <c r="D2861" i="36"/>
  <c r="D2860" i="36"/>
  <c r="D2859" i="36"/>
  <c r="D2858" i="36"/>
  <c r="D2857" i="36"/>
  <c r="D2856" i="36"/>
  <c r="D2855" i="36"/>
  <c r="D2854" i="36"/>
  <c r="D2853" i="36"/>
  <c r="D2852" i="36"/>
  <c r="D2851" i="36"/>
  <c r="D2850" i="36"/>
  <c r="D2849" i="36"/>
  <c r="D2848" i="36"/>
  <c r="D2847" i="36"/>
  <c r="D2846" i="36"/>
  <c r="D2845" i="36"/>
  <c r="D2844" i="36"/>
  <c r="D2843" i="36"/>
  <c r="D2842" i="36"/>
  <c r="D2841" i="36"/>
  <c r="D2840" i="36"/>
  <c r="D2839" i="36"/>
  <c r="D2838" i="36"/>
  <c r="D2837" i="36"/>
  <c r="D2836" i="36"/>
  <c r="D2835" i="36"/>
  <c r="D2834" i="36"/>
  <c r="D2833" i="36"/>
  <c r="D2832" i="36"/>
  <c r="D2831" i="36"/>
  <c r="D2830" i="36"/>
  <c r="D2829" i="36"/>
  <c r="D2828" i="36"/>
  <c r="D2827" i="36"/>
  <c r="D2826" i="36"/>
  <c r="D2825" i="36"/>
  <c r="D2824" i="36"/>
  <c r="D2823" i="36"/>
  <c r="D2822" i="36"/>
  <c r="D2821" i="36"/>
  <c r="D2820" i="36"/>
  <c r="D2819" i="36"/>
  <c r="D2818" i="36"/>
  <c r="D2817" i="36"/>
  <c r="D2816" i="36"/>
  <c r="D2815" i="36"/>
  <c r="D2814" i="36"/>
  <c r="D2813" i="36"/>
  <c r="D2812" i="36"/>
  <c r="D2811" i="36"/>
  <c r="D2810" i="36"/>
  <c r="D2809" i="36"/>
  <c r="D2808" i="36"/>
  <c r="D2807" i="36"/>
  <c r="D2806" i="36"/>
  <c r="D2805" i="36"/>
  <c r="D2804" i="36"/>
  <c r="D2803" i="36"/>
  <c r="D2802" i="36"/>
  <c r="D2801" i="36"/>
  <c r="D2800" i="36"/>
  <c r="D2799" i="36"/>
  <c r="D2798" i="36"/>
  <c r="D2797" i="36"/>
  <c r="D2796" i="36"/>
  <c r="D2795" i="36"/>
  <c r="D2794" i="36"/>
  <c r="D2793" i="36"/>
  <c r="D2792" i="36"/>
  <c r="D2791" i="36"/>
  <c r="D2790" i="36"/>
  <c r="D2789" i="36"/>
  <c r="D2788" i="36"/>
  <c r="D2787" i="36"/>
  <c r="D2786" i="36"/>
  <c r="D2785" i="36"/>
  <c r="D2784" i="36"/>
  <c r="D2783" i="36"/>
  <c r="D2782" i="36"/>
  <c r="D2781" i="36"/>
  <c r="D2780" i="36"/>
  <c r="D2779" i="36"/>
  <c r="D2778" i="36"/>
  <c r="D2777" i="36"/>
  <c r="D2776" i="36"/>
  <c r="D2775" i="36"/>
  <c r="D2774" i="36"/>
  <c r="D2773" i="36"/>
  <c r="D2772" i="36"/>
  <c r="D2771" i="36"/>
  <c r="D2770" i="36"/>
  <c r="D2769" i="36"/>
  <c r="D2768" i="36"/>
  <c r="D2767" i="36"/>
  <c r="D2766" i="36"/>
  <c r="D2765" i="36"/>
  <c r="D2764" i="36"/>
  <c r="D2763" i="36"/>
  <c r="D2762" i="36"/>
  <c r="D2761" i="36"/>
  <c r="D2760" i="36"/>
  <c r="D2759" i="36"/>
  <c r="D2758" i="36"/>
  <c r="D2757" i="36"/>
  <c r="D2756" i="36"/>
  <c r="D2755" i="36"/>
  <c r="D2754" i="36"/>
  <c r="D2753" i="36"/>
  <c r="D2752" i="36"/>
  <c r="D2751" i="36"/>
  <c r="D2750" i="36"/>
  <c r="D2749" i="36"/>
  <c r="D2748" i="36"/>
  <c r="D2747" i="36"/>
  <c r="D2746" i="36"/>
  <c r="D2745" i="36"/>
  <c r="D2744" i="36"/>
  <c r="D2743" i="36"/>
  <c r="D2742" i="36"/>
  <c r="D2741" i="36"/>
  <c r="D2740" i="36"/>
  <c r="D2739" i="36"/>
  <c r="D2738" i="36"/>
  <c r="D2737" i="36"/>
  <c r="D2736" i="36"/>
  <c r="D2735" i="36"/>
  <c r="D2734" i="36"/>
  <c r="D2733" i="36"/>
  <c r="D2732" i="36"/>
  <c r="D2731" i="36"/>
  <c r="D2730" i="36"/>
  <c r="D2729" i="36"/>
  <c r="D2728" i="36"/>
  <c r="D2727" i="36"/>
  <c r="D2726" i="36"/>
  <c r="D2725" i="36"/>
  <c r="D2724" i="36"/>
  <c r="D2723" i="36"/>
  <c r="D2722" i="36"/>
  <c r="D2721" i="36"/>
  <c r="D2720" i="36"/>
  <c r="D2719" i="36"/>
  <c r="D2718" i="36"/>
  <c r="D2717" i="36"/>
  <c r="D2716" i="36"/>
  <c r="D2715" i="36"/>
  <c r="D2714" i="36"/>
  <c r="D2713" i="36"/>
  <c r="D2712" i="36"/>
  <c r="D2711" i="36"/>
  <c r="D2710" i="36"/>
  <c r="D2709" i="36"/>
  <c r="D2708" i="36"/>
  <c r="D2707" i="36"/>
  <c r="D2706" i="36"/>
  <c r="D2705" i="36"/>
  <c r="D2704" i="36"/>
  <c r="D2703" i="36"/>
  <c r="D2702" i="36"/>
  <c r="D2701" i="36"/>
  <c r="D2700" i="36"/>
  <c r="D2699" i="36"/>
  <c r="D2698" i="36"/>
  <c r="D2697" i="36"/>
  <c r="D2696" i="36"/>
  <c r="D2695" i="36"/>
  <c r="D2694" i="36"/>
  <c r="D2693" i="36"/>
  <c r="D2692" i="36"/>
  <c r="D2691" i="36"/>
  <c r="D2690" i="36"/>
  <c r="D2689" i="36"/>
  <c r="D2688" i="36"/>
  <c r="D2687" i="36"/>
  <c r="D2686" i="36"/>
  <c r="D2685" i="36"/>
  <c r="D2684" i="36"/>
  <c r="D2683" i="36"/>
  <c r="D2682" i="36"/>
  <c r="D2681" i="36"/>
  <c r="D2680" i="36"/>
  <c r="D2679" i="36"/>
  <c r="D2678" i="36"/>
  <c r="D2677" i="36"/>
  <c r="D2676" i="36"/>
  <c r="D2675" i="36"/>
  <c r="D2674" i="36"/>
  <c r="D2673" i="36"/>
  <c r="D2672" i="36"/>
  <c r="D2671" i="36"/>
  <c r="D2670" i="36"/>
  <c r="D2669" i="36"/>
  <c r="D2668" i="36"/>
  <c r="D2667" i="36"/>
  <c r="D2666" i="36"/>
  <c r="D2665" i="36"/>
  <c r="D2664" i="36"/>
  <c r="D2663" i="36"/>
  <c r="D2662" i="36"/>
  <c r="D2661" i="36"/>
  <c r="D2660" i="36"/>
  <c r="D2659" i="36"/>
  <c r="D2658" i="36"/>
  <c r="D2657" i="36"/>
  <c r="D2656" i="36"/>
  <c r="D2655" i="36"/>
  <c r="D2654" i="36"/>
  <c r="D2653" i="36"/>
  <c r="D2652" i="36"/>
  <c r="D2651" i="36"/>
  <c r="D2650" i="36"/>
  <c r="D2649" i="36"/>
  <c r="D2648" i="36"/>
  <c r="D2647" i="36"/>
  <c r="D2646" i="36"/>
  <c r="D2645" i="36"/>
  <c r="D2644" i="36"/>
  <c r="D2643" i="36"/>
  <c r="D2642" i="36"/>
  <c r="D2641" i="36"/>
  <c r="D2640" i="36"/>
  <c r="D2639" i="36"/>
  <c r="D2638" i="36"/>
  <c r="D2637" i="36"/>
  <c r="D2636" i="36"/>
  <c r="D2635" i="36"/>
  <c r="D2634" i="36"/>
  <c r="D2633" i="36"/>
  <c r="D2632" i="36"/>
  <c r="D2631" i="36"/>
  <c r="D2630" i="36"/>
  <c r="D2629" i="36"/>
  <c r="D2628" i="36"/>
  <c r="D2627" i="36"/>
  <c r="D2626" i="36"/>
  <c r="D2625" i="36"/>
  <c r="D2624" i="36"/>
  <c r="D2623" i="36"/>
  <c r="D2622" i="36"/>
  <c r="D2621" i="36"/>
  <c r="D2620" i="36"/>
  <c r="D2619" i="36"/>
  <c r="D2618" i="36"/>
  <c r="D2617" i="36"/>
  <c r="D2616" i="36"/>
  <c r="D2615" i="36"/>
  <c r="D2614" i="36"/>
  <c r="D2613" i="36"/>
  <c r="D2612" i="36"/>
  <c r="D2611" i="36"/>
  <c r="D2610" i="36"/>
  <c r="D2609" i="36"/>
  <c r="D2608" i="36"/>
  <c r="D2607" i="36"/>
  <c r="D2606" i="36"/>
  <c r="D2605" i="36"/>
  <c r="D2604" i="36"/>
  <c r="D2603" i="36"/>
  <c r="D2602" i="36"/>
  <c r="D2601" i="36"/>
  <c r="D2600" i="36"/>
  <c r="D2599" i="36"/>
  <c r="D2598" i="36"/>
  <c r="D2597" i="36"/>
  <c r="D2596" i="36"/>
  <c r="D2595" i="36"/>
  <c r="D2594" i="36"/>
  <c r="D2593" i="36"/>
  <c r="D2592" i="36"/>
  <c r="D2591" i="36"/>
  <c r="D2590" i="36"/>
  <c r="D2589" i="36"/>
  <c r="D2588" i="36"/>
  <c r="D2587" i="36"/>
  <c r="D2586" i="36"/>
  <c r="D2585" i="36"/>
  <c r="D2584" i="36"/>
  <c r="D2583" i="36"/>
  <c r="D2582" i="36"/>
  <c r="D2581" i="36"/>
  <c r="D2580" i="36"/>
  <c r="D2579" i="36"/>
  <c r="D2578" i="36"/>
  <c r="D2577" i="36"/>
  <c r="D2576" i="36"/>
  <c r="D2575" i="36"/>
  <c r="D2574" i="36"/>
  <c r="D2573" i="36"/>
  <c r="D2572" i="36"/>
  <c r="D2571" i="36"/>
  <c r="D2570" i="36"/>
  <c r="D2569" i="36"/>
  <c r="D2568" i="36"/>
  <c r="D2567" i="36"/>
  <c r="D2566" i="36"/>
  <c r="D2565" i="36"/>
  <c r="D2564" i="36"/>
  <c r="D2563" i="36"/>
  <c r="D2562" i="36"/>
  <c r="D2561" i="36"/>
  <c r="D2560" i="36"/>
  <c r="D2559" i="36"/>
  <c r="D2558" i="36"/>
  <c r="D2557" i="36"/>
  <c r="D2556" i="36"/>
  <c r="D2555" i="36"/>
  <c r="D2554" i="36"/>
  <c r="D2553" i="36"/>
  <c r="D2552" i="36"/>
  <c r="D2551" i="36"/>
  <c r="D2550" i="36"/>
  <c r="D2549" i="36"/>
  <c r="D2548" i="36"/>
  <c r="D2547" i="36"/>
  <c r="D2546" i="36"/>
  <c r="D2545" i="36"/>
  <c r="D2544" i="36"/>
  <c r="D2543" i="36"/>
  <c r="D2542" i="36"/>
  <c r="D2541" i="36"/>
  <c r="D2540" i="36"/>
  <c r="D2539" i="36"/>
  <c r="D2538" i="36"/>
  <c r="D2537" i="36"/>
  <c r="D2536" i="36"/>
  <c r="D2535" i="36"/>
  <c r="D2534" i="36"/>
  <c r="D2533" i="36"/>
  <c r="D2532" i="36"/>
  <c r="D2531" i="36"/>
  <c r="D2530" i="36"/>
  <c r="D2529" i="36"/>
  <c r="D2528" i="36"/>
  <c r="D2527" i="36"/>
  <c r="D2526" i="36"/>
  <c r="D2525" i="36"/>
  <c r="D2524" i="36"/>
  <c r="D2523" i="36"/>
  <c r="D2522" i="36"/>
  <c r="D2521" i="36"/>
  <c r="D2520" i="36"/>
  <c r="D2519" i="36"/>
  <c r="D2518" i="36"/>
  <c r="D2517" i="36"/>
  <c r="D2516" i="36"/>
  <c r="D2515" i="36"/>
  <c r="D2514" i="36"/>
  <c r="D2513" i="36"/>
  <c r="D2512" i="36"/>
  <c r="D2511" i="36"/>
  <c r="D2510" i="36"/>
  <c r="D2509" i="36"/>
  <c r="D2508" i="36"/>
  <c r="D2507" i="36"/>
  <c r="D2506" i="36"/>
  <c r="D2505" i="36"/>
  <c r="D2504" i="36"/>
  <c r="D2503" i="36"/>
  <c r="D2502" i="36"/>
  <c r="D2501" i="36"/>
  <c r="D2500" i="36"/>
  <c r="D2499" i="36"/>
  <c r="D2498" i="36"/>
  <c r="D2497" i="36"/>
  <c r="D2496" i="36"/>
  <c r="D2495" i="36"/>
  <c r="D2494" i="36"/>
  <c r="D2493" i="36"/>
  <c r="D2492" i="36"/>
  <c r="D2491" i="36"/>
  <c r="D2490" i="36"/>
  <c r="D2489" i="36"/>
  <c r="D2488" i="36"/>
  <c r="D2487" i="36"/>
  <c r="D2486" i="36"/>
  <c r="D2485" i="36"/>
  <c r="D2484" i="36"/>
  <c r="D2483" i="36"/>
  <c r="D2482" i="36"/>
  <c r="D2481" i="36"/>
  <c r="D2480" i="36"/>
  <c r="D2479" i="36"/>
  <c r="D2478" i="36"/>
  <c r="D2477" i="36"/>
  <c r="D2476" i="36"/>
  <c r="D2475" i="36"/>
  <c r="D2474" i="36"/>
  <c r="D2473" i="36"/>
  <c r="D2472" i="36"/>
  <c r="D2471" i="36"/>
  <c r="D2470" i="36"/>
  <c r="D2469" i="36"/>
  <c r="D2468" i="36"/>
  <c r="D2467" i="36"/>
  <c r="D2466" i="36"/>
  <c r="D2465" i="36"/>
  <c r="D2464" i="36"/>
  <c r="D2463" i="36"/>
  <c r="D2462" i="36"/>
  <c r="D2461" i="36"/>
  <c r="D2460" i="36"/>
  <c r="D2459" i="36"/>
  <c r="D2458" i="36"/>
  <c r="D2457" i="36"/>
  <c r="D2456" i="36"/>
  <c r="D2455" i="36"/>
  <c r="D2454" i="36"/>
  <c r="D2453" i="36"/>
  <c r="D2452" i="36"/>
  <c r="D2451" i="36"/>
  <c r="D2450" i="36"/>
  <c r="D2449" i="36"/>
  <c r="D2448" i="36"/>
  <c r="D2447" i="36"/>
  <c r="D2446" i="36"/>
  <c r="D2445" i="36"/>
  <c r="D2444" i="36"/>
  <c r="D2443" i="36"/>
  <c r="D2442" i="36"/>
  <c r="D2441" i="36"/>
  <c r="D2440" i="36"/>
  <c r="D2439" i="36"/>
  <c r="D2438" i="36"/>
  <c r="D2437" i="36"/>
  <c r="D2436" i="36"/>
  <c r="D2435" i="36"/>
  <c r="D2434" i="36"/>
  <c r="D2433" i="36"/>
  <c r="D2432" i="36"/>
  <c r="D2431" i="36"/>
  <c r="D2430" i="36"/>
  <c r="D2429" i="36"/>
  <c r="D2428" i="36"/>
  <c r="D2427" i="36"/>
  <c r="D2426" i="36"/>
  <c r="D2425" i="36"/>
  <c r="D2424" i="36"/>
  <c r="D2423" i="36"/>
  <c r="D2422" i="36"/>
  <c r="D2421" i="36"/>
  <c r="D2420" i="36"/>
  <c r="D2419" i="36"/>
  <c r="D2418" i="36"/>
  <c r="D2417" i="36"/>
  <c r="D2416" i="36"/>
  <c r="D2415" i="36"/>
  <c r="D2414" i="36"/>
  <c r="D2413" i="36"/>
  <c r="D2412" i="36"/>
  <c r="D2411" i="36"/>
  <c r="D2410" i="36"/>
  <c r="D2409" i="36"/>
  <c r="D2408" i="36"/>
  <c r="D2407" i="36"/>
  <c r="D2406" i="36"/>
  <c r="D2405" i="36"/>
  <c r="D2404" i="36"/>
  <c r="D2403" i="36"/>
  <c r="D2402" i="36"/>
  <c r="D2401" i="36"/>
  <c r="D2400" i="36"/>
  <c r="D2399" i="36"/>
  <c r="D2398" i="36"/>
  <c r="D2397" i="36"/>
  <c r="D2396" i="36"/>
  <c r="D2395" i="36"/>
  <c r="D2394" i="36"/>
  <c r="D2393" i="36"/>
  <c r="D2392" i="36"/>
  <c r="D2391" i="36"/>
  <c r="D2390" i="36"/>
  <c r="D2389" i="36"/>
  <c r="D2388" i="36"/>
  <c r="D2387" i="36"/>
  <c r="D2386" i="36"/>
  <c r="D2385" i="36"/>
  <c r="D2384" i="36"/>
  <c r="D2383" i="36"/>
  <c r="D2382" i="36"/>
  <c r="D2381" i="36"/>
  <c r="D2380" i="36"/>
  <c r="D2379" i="36"/>
  <c r="D2378" i="36"/>
  <c r="D2377" i="36"/>
  <c r="D2376" i="36"/>
  <c r="D2375" i="36"/>
  <c r="D2374" i="36"/>
  <c r="D2373" i="36"/>
  <c r="D2372" i="36"/>
  <c r="D2371" i="36"/>
  <c r="D2370" i="36"/>
  <c r="D2369" i="36"/>
  <c r="D2368" i="36"/>
  <c r="D2367" i="36"/>
  <c r="D2366" i="36"/>
  <c r="D2365" i="36"/>
  <c r="D2364" i="36"/>
  <c r="D2363" i="36"/>
  <c r="D2362" i="36"/>
  <c r="D2361" i="36"/>
  <c r="D2360" i="36"/>
  <c r="D2359" i="36"/>
  <c r="D2358" i="36"/>
  <c r="D2357" i="36"/>
  <c r="D2356" i="36"/>
  <c r="D2355" i="36"/>
  <c r="D2354" i="36"/>
  <c r="D2353" i="36"/>
  <c r="D2352" i="36"/>
  <c r="D2351" i="36"/>
  <c r="D2350" i="36"/>
  <c r="D2349" i="36"/>
  <c r="D2348" i="36"/>
  <c r="D2347" i="36"/>
  <c r="D2346" i="36"/>
  <c r="D2345" i="36"/>
  <c r="D2344" i="36"/>
  <c r="D2343" i="36"/>
  <c r="D2342" i="36"/>
  <c r="D2341" i="36"/>
  <c r="D2340" i="36"/>
  <c r="D2339" i="36"/>
  <c r="D2338" i="36"/>
  <c r="D2337" i="36"/>
  <c r="D2336" i="36"/>
  <c r="D2335" i="36"/>
  <c r="D2334" i="36"/>
  <c r="D2333" i="36"/>
  <c r="D2332" i="36"/>
  <c r="D2331" i="36"/>
  <c r="D2330" i="36"/>
  <c r="D2329" i="36"/>
  <c r="D2328" i="36"/>
  <c r="D2327" i="36"/>
  <c r="D2326" i="36"/>
  <c r="D2325" i="36"/>
  <c r="D2324" i="36"/>
  <c r="D2323" i="36"/>
  <c r="D2322" i="36"/>
  <c r="D2321" i="36"/>
  <c r="D2320" i="36"/>
  <c r="D2319" i="36"/>
  <c r="D2318" i="36"/>
  <c r="D2317" i="36"/>
  <c r="D2316" i="36"/>
  <c r="D2315" i="36"/>
  <c r="D2314" i="36"/>
  <c r="D2313" i="36"/>
  <c r="D2312" i="36"/>
  <c r="D2311" i="36"/>
  <c r="D2310" i="36"/>
  <c r="D2309" i="36"/>
  <c r="D2308" i="36"/>
  <c r="D2307" i="36"/>
  <c r="D2306" i="36"/>
  <c r="D2305" i="36"/>
  <c r="D2304" i="36"/>
  <c r="D2303" i="36"/>
  <c r="D2302" i="36"/>
  <c r="D2301" i="36"/>
  <c r="D2300" i="36"/>
  <c r="D2299" i="36"/>
  <c r="D2298" i="36"/>
  <c r="D2297" i="36"/>
  <c r="D2296" i="36"/>
  <c r="D2295" i="36"/>
  <c r="D2294" i="36"/>
  <c r="D2293" i="36"/>
  <c r="D2292" i="36"/>
  <c r="D2291" i="36"/>
  <c r="D2290" i="36"/>
  <c r="D2289" i="36"/>
  <c r="D2288" i="36"/>
  <c r="D2287" i="36"/>
  <c r="D2286" i="36"/>
  <c r="D2285" i="36"/>
  <c r="D2284" i="36"/>
  <c r="D2283" i="36"/>
  <c r="D2282" i="36"/>
  <c r="D2281" i="36"/>
  <c r="D2280" i="36"/>
  <c r="D2279" i="36"/>
  <c r="D2278" i="36"/>
  <c r="D2277" i="36"/>
  <c r="D2276" i="36"/>
  <c r="D2275" i="36"/>
  <c r="D2274" i="36"/>
  <c r="D2273" i="36"/>
  <c r="D2272" i="36"/>
  <c r="D2271" i="36"/>
  <c r="D2270" i="36"/>
  <c r="D2269" i="36"/>
  <c r="D2268" i="36"/>
  <c r="D2267" i="36"/>
  <c r="D2266" i="36"/>
  <c r="D2265" i="36"/>
  <c r="D2264" i="36"/>
  <c r="D2263" i="36"/>
  <c r="D2262" i="36"/>
  <c r="D2261" i="36"/>
  <c r="D2260" i="36"/>
  <c r="D2259" i="36"/>
  <c r="D2258" i="36"/>
  <c r="D2257" i="36"/>
  <c r="D2256" i="36"/>
  <c r="D2255" i="36"/>
  <c r="D2254" i="36"/>
  <c r="D2253" i="36"/>
  <c r="D2252" i="36"/>
  <c r="D2251" i="36"/>
  <c r="D2250" i="36"/>
  <c r="D2249" i="36"/>
  <c r="D2248" i="36"/>
  <c r="D2247" i="36"/>
  <c r="D2246" i="36"/>
  <c r="D2245" i="36"/>
  <c r="D2244" i="36"/>
  <c r="D2243" i="36"/>
  <c r="D2242" i="36"/>
  <c r="D2241" i="36"/>
  <c r="D2240" i="36"/>
  <c r="D2239" i="36"/>
  <c r="D2238" i="36"/>
  <c r="D2237" i="36"/>
  <c r="D2236" i="36"/>
  <c r="D2235" i="36"/>
  <c r="D2234" i="36"/>
  <c r="D2233" i="36"/>
  <c r="D2232" i="36"/>
  <c r="D2231" i="36"/>
  <c r="D2230" i="36"/>
  <c r="D2229" i="36"/>
  <c r="D2228" i="36"/>
  <c r="D2227" i="36"/>
  <c r="D2226" i="36"/>
  <c r="D2225" i="36"/>
  <c r="D2224" i="36"/>
  <c r="D2223" i="36"/>
  <c r="D2222" i="36"/>
  <c r="D2221" i="36"/>
  <c r="D2220" i="36"/>
  <c r="D2219" i="36"/>
  <c r="D2218" i="36"/>
  <c r="D2217" i="36"/>
  <c r="D2216" i="36"/>
  <c r="D2215" i="36"/>
  <c r="D2214" i="36"/>
  <c r="D2213" i="36"/>
  <c r="D2212" i="36"/>
  <c r="D2211" i="36"/>
  <c r="D2210" i="36"/>
  <c r="D2209" i="36"/>
  <c r="D2208" i="36"/>
  <c r="D2207" i="36"/>
  <c r="D2206" i="36"/>
  <c r="D2205" i="36"/>
  <c r="D2204" i="36"/>
  <c r="D2203" i="36"/>
  <c r="D2202" i="36"/>
  <c r="D2201" i="36"/>
  <c r="D2200" i="36"/>
  <c r="D2199" i="36"/>
  <c r="D2198" i="36"/>
  <c r="D2197" i="36"/>
  <c r="D2196" i="36"/>
  <c r="D2195" i="36"/>
  <c r="D2194" i="36"/>
  <c r="D2193" i="36"/>
  <c r="D2192" i="36"/>
  <c r="D2191" i="36"/>
  <c r="D2190" i="36"/>
  <c r="D2189" i="36"/>
  <c r="D2188" i="36"/>
  <c r="D2187" i="36"/>
  <c r="D2186" i="36"/>
  <c r="D2185" i="36"/>
  <c r="D2184" i="36"/>
  <c r="D2183" i="36"/>
  <c r="D2182" i="36"/>
  <c r="D2181" i="36"/>
  <c r="D2180" i="36"/>
  <c r="D2179" i="36"/>
  <c r="D2178" i="36"/>
  <c r="D2177" i="36"/>
  <c r="D2176" i="36"/>
  <c r="D2175" i="36"/>
  <c r="D2174" i="36"/>
  <c r="D2173" i="36"/>
  <c r="D2172" i="36"/>
  <c r="D2171" i="36"/>
  <c r="D2170" i="36"/>
  <c r="D2169" i="36"/>
  <c r="D2168" i="36"/>
  <c r="D2167" i="36"/>
  <c r="D2166" i="36"/>
  <c r="D2165" i="36"/>
  <c r="D2164" i="36"/>
  <c r="D2163" i="36"/>
  <c r="D2162" i="36"/>
  <c r="D2161" i="36"/>
  <c r="D2160" i="36"/>
  <c r="D2159" i="36"/>
  <c r="D2158" i="36"/>
  <c r="D2157" i="36"/>
  <c r="D2156" i="36"/>
  <c r="D2155" i="36"/>
  <c r="D2154" i="36"/>
  <c r="D2153" i="36"/>
  <c r="D2152" i="36"/>
  <c r="D2151" i="36"/>
  <c r="D2150" i="36"/>
  <c r="D2149" i="36"/>
  <c r="D2148" i="36"/>
  <c r="D2147" i="36"/>
  <c r="D2146" i="36"/>
  <c r="D2145" i="36"/>
  <c r="D2144" i="36"/>
  <c r="D2143" i="36"/>
  <c r="D2142" i="36"/>
  <c r="D2141" i="36"/>
  <c r="D2140" i="36"/>
  <c r="D2139" i="36"/>
  <c r="D2138" i="36"/>
  <c r="D2137" i="36"/>
  <c r="D2136" i="36"/>
  <c r="D2135" i="36"/>
  <c r="D2134" i="36"/>
  <c r="D2133" i="36"/>
  <c r="D2132" i="36"/>
  <c r="D2131" i="36"/>
  <c r="D2130" i="36"/>
  <c r="D2129" i="36"/>
  <c r="D2128" i="36"/>
  <c r="D2127" i="36"/>
  <c r="D2126" i="36"/>
  <c r="D2125" i="36"/>
  <c r="D2124" i="36"/>
  <c r="D2123" i="36"/>
  <c r="D2122" i="36"/>
  <c r="D2121" i="36"/>
  <c r="D2120" i="36"/>
  <c r="D2119" i="36"/>
  <c r="D2118" i="36"/>
  <c r="D2117" i="36"/>
  <c r="D2116" i="36"/>
  <c r="D2115" i="36"/>
  <c r="D2114" i="36"/>
  <c r="D2113" i="36"/>
  <c r="D2112" i="36"/>
  <c r="D2111" i="36"/>
  <c r="D2110" i="36"/>
  <c r="D2109" i="36"/>
  <c r="D2108" i="36"/>
  <c r="D2107" i="36"/>
  <c r="D2106" i="36"/>
  <c r="D2105" i="36"/>
  <c r="D2104" i="36"/>
  <c r="D2103" i="36"/>
  <c r="D2102" i="36"/>
  <c r="D2101" i="36"/>
  <c r="D2100" i="36"/>
  <c r="D2099" i="36"/>
  <c r="D2098" i="36"/>
  <c r="D2097" i="36"/>
  <c r="D2096" i="36"/>
  <c r="D2095" i="36"/>
  <c r="D2094" i="36"/>
  <c r="D2093" i="36"/>
  <c r="D2092" i="36"/>
  <c r="D2091" i="36"/>
  <c r="D2090" i="36"/>
  <c r="D2089" i="36"/>
  <c r="D2088" i="36"/>
  <c r="D2087" i="36"/>
  <c r="D2086" i="36"/>
  <c r="D2085" i="36"/>
  <c r="D2084" i="36"/>
  <c r="D2083" i="36"/>
  <c r="D2082" i="36"/>
  <c r="D2081" i="36"/>
  <c r="D2080" i="36"/>
  <c r="D2079" i="36"/>
  <c r="D2078" i="36"/>
  <c r="D2077" i="36"/>
  <c r="D2076" i="36"/>
  <c r="D2075" i="36"/>
  <c r="D2074" i="36"/>
  <c r="D2073" i="36"/>
  <c r="D2072" i="36"/>
  <c r="D2071" i="36"/>
  <c r="D2070" i="36"/>
  <c r="D2069" i="36"/>
  <c r="D2068" i="36"/>
  <c r="D2067" i="36"/>
  <c r="D2066" i="36"/>
  <c r="D2065" i="36"/>
  <c r="D2064" i="36"/>
  <c r="D2063" i="36"/>
  <c r="D2062" i="36"/>
  <c r="D2061" i="36"/>
  <c r="D2060" i="36"/>
  <c r="D2059" i="36"/>
  <c r="D2058" i="36"/>
  <c r="D2057" i="36"/>
  <c r="D2056" i="36"/>
  <c r="D2055" i="36"/>
  <c r="D2054" i="36"/>
  <c r="D2053" i="36"/>
  <c r="D2052" i="36"/>
  <c r="D2051" i="36"/>
  <c r="D2050" i="36"/>
  <c r="D2049" i="36"/>
  <c r="D2048" i="36"/>
  <c r="D2047" i="36"/>
  <c r="D2046" i="36"/>
  <c r="D2045" i="36"/>
  <c r="D2044" i="36"/>
  <c r="D2043" i="36"/>
  <c r="D2042" i="36"/>
  <c r="D2041" i="36"/>
  <c r="D2040" i="36"/>
  <c r="D2039" i="36"/>
  <c r="D2038" i="36"/>
  <c r="D2037" i="36"/>
  <c r="D2036" i="36"/>
  <c r="D2035" i="36"/>
  <c r="D2034" i="36"/>
  <c r="D2033" i="36"/>
  <c r="D2032" i="36"/>
  <c r="D2031" i="36"/>
  <c r="D2030" i="36"/>
  <c r="D2029" i="36"/>
  <c r="D2028" i="36"/>
  <c r="D2027" i="36"/>
  <c r="D2026" i="36"/>
  <c r="D2025" i="36"/>
  <c r="D2024" i="36"/>
  <c r="D2023" i="36"/>
  <c r="D2022" i="36"/>
  <c r="D2021" i="36"/>
  <c r="D2020" i="36"/>
  <c r="D2019" i="36"/>
  <c r="D2018" i="36"/>
  <c r="D2017" i="36"/>
  <c r="D2016" i="36"/>
  <c r="D2015" i="36"/>
  <c r="D2014" i="36"/>
  <c r="D2013" i="36"/>
  <c r="D2012" i="36"/>
  <c r="D2011" i="36"/>
  <c r="D2010" i="36"/>
  <c r="D2009" i="36"/>
  <c r="D2008" i="36"/>
  <c r="D2007" i="36"/>
  <c r="D2006" i="36"/>
  <c r="D2005" i="36"/>
  <c r="D2004" i="36"/>
  <c r="D2003" i="36"/>
  <c r="D2002" i="36"/>
  <c r="D2001" i="36"/>
  <c r="D2000" i="36"/>
  <c r="D1999" i="36"/>
  <c r="D1998" i="36"/>
  <c r="D1997" i="36"/>
  <c r="D1996" i="36"/>
  <c r="D1995" i="36"/>
  <c r="D1994" i="36"/>
  <c r="D1993" i="36"/>
  <c r="D1992" i="36"/>
  <c r="D1991" i="36"/>
  <c r="D1990" i="36"/>
  <c r="D1989" i="36"/>
  <c r="D1988" i="36"/>
  <c r="D1987" i="36"/>
  <c r="D1986" i="36"/>
  <c r="D1985" i="36"/>
  <c r="D1984" i="36"/>
  <c r="D1983" i="36"/>
  <c r="D1982" i="36"/>
  <c r="D1981" i="36"/>
  <c r="D1980" i="36"/>
  <c r="D1979" i="36"/>
  <c r="D1978" i="36"/>
  <c r="D1977" i="36"/>
  <c r="D1976" i="36"/>
  <c r="D1975" i="36"/>
  <c r="D1974" i="36"/>
  <c r="D1973" i="36"/>
  <c r="D1972" i="36"/>
  <c r="D1971" i="36"/>
  <c r="D1970" i="36"/>
  <c r="D1969" i="36"/>
  <c r="D1968" i="36"/>
  <c r="D1967" i="36"/>
  <c r="D1966" i="36"/>
  <c r="D1965" i="36"/>
  <c r="D1964" i="36"/>
  <c r="D1963" i="36"/>
  <c r="D1962" i="36"/>
  <c r="D1961" i="36"/>
  <c r="D1960" i="36"/>
  <c r="D1959" i="36"/>
  <c r="D1958" i="36"/>
  <c r="D1957" i="36"/>
  <c r="D1956" i="36"/>
  <c r="D1955" i="36"/>
  <c r="D1954" i="36"/>
  <c r="D1953" i="36"/>
  <c r="D1952" i="36"/>
  <c r="D1951" i="36"/>
  <c r="D1950" i="36"/>
  <c r="D1949" i="36"/>
  <c r="D1948" i="36"/>
  <c r="D1947" i="36"/>
  <c r="D1946" i="36"/>
  <c r="D1945" i="36"/>
  <c r="D1944" i="36"/>
  <c r="D1943" i="36"/>
  <c r="D1942" i="36"/>
  <c r="D1941" i="36"/>
  <c r="D1940" i="36"/>
  <c r="D1939" i="36"/>
  <c r="D1938" i="36"/>
  <c r="D1937" i="36"/>
  <c r="D1936" i="36"/>
  <c r="D1935" i="36"/>
  <c r="D1934" i="36"/>
  <c r="D1933" i="36"/>
  <c r="D1932" i="36"/>
  <c r="D1931" i="36"/>
  <c r="D1930" i="36"/>
  <c r="D1929" i="36"/>
  <c r="D1928" i="36"/>
  <c r="D1927" i="36"/>
  <c r="D1926" i="36"/>
  <c r="D1925" i="36"/>
  <c r="D1924" i="36"/>
  <c r="D1923" i="36"/>
  <c r="D1922" i="36"/>
  <c r="D1921" i="36"/>
  <c r="D1920" i="36"/>
  <c r="D1919" i="36"/>
  <c r="D1918" i="36"/>
  <c r="D1917" i="36"/>
  <c r="D1916" i="36"/>
  <c r="D1915" i="36"/>
  <c r="D1914" i="36"/>
  <c r="D1913" i="36"/>
  <c r="D1912" i="36"/>
  <c r="D1911" i="36"/>
  <c r="D1910" i="36"/>
  <c r="D1909" i="36"/>
  <c r="D1908" i="36"/>
  <c r="D1907" i="36"/>
  <c r="D1906" i="36"/>
  <c r="D1905" i="36"/>
  <c r="D1904" i="36"/>
  <c r="D1903" i="36"/>
  <c r="D1902" i="36"/>
  <c r="D1901" i="36"/>
  <c r="D1900" i="36"/>
  <c r="D1899" i="36"/>
  <c r="D1898" i="36"/>
  <c r="D1897" i="36"/>
  <c r="D1896" i="36"/>
  <c r="D1895" i="36"/>
  <c r="D1894" i="36"/>
  <c r="D1893" i="36"/>
  <c r="D1892" i="36"/>
  <c r="D1891" i="36"/>
  <c r="D1890" i="36"/>
  <c r="D1889" i="36"/>
  <c r="D1888" i="36"/>
  <c r="D1887" i="36"/>
  <c r="D1886" i="36"/>
  <c r="D1885" i="36"/>
  <c r="D1884" i="36"/>
  <c r="D1883" i="36"/>
  <c r="D1882" i="36"/>
  <c r="D1881" i="36"/>
  <c r="D1880" i="36"/>
  <c r="D1879" i="36"/>
  <c r="D1878" i="36"/>
  <c r="D1877" i="36"/>
  <c r="D1876" i="36"/>
  <c r="D1875" i="36"/>
  <c r="D1874" i="36"/>
  <c r="D1873" i="36"/>
  <c r="D1872" i="36"/>
  <c r="D1871" i="36"/>
  <c r="D1870" i="36"/>
  <c r="D1869" i="36"/>
  <c r="D1868" i="36"/>
  <c r="D1867" i="36"/>
  <c r="D1866" i="36"/>
  <c r="D1865" i="36"/>
  <c r="D1864" i="36"/>
  <c r="D1863" i="36"/>
  <c r="D1862" i="36"/>
  <c r="D1861" i="36"/>
  <c r="D1860" i="36"/>
  <c r="D1859" i="36"/>
  <c r="D1858" i="36"/>
  <c r="D1857" i="36"/>
  <c r="D1856" i="36"/>
  <c r="D1855" i="36"/>
  <c r="D1854" i="36"/>
  <c r="D1853" i="36"/>
  <c r="D1852" i="36"/>
  <c r="D1851" i="36"/>
  <c r="D1850" i="36"/>
  <c r="D1849" i="36"/>
  <c r="D1848" i="36"/>
  <c r="D1847" i="36"/>
  <c r="D1846" i="36"/>
  <c r="D1845" i="36"/>
  <c r="D1844" i="36"/>
  <c r="D1843" i="36"/>
  <c r="D1842" i="36"/>
  <c r="D1841" i="36"/>
  <c r="D1840" i="36"/>
  <c r="D1839" i="36"/>
  <c r="D1838" i="36"/>
  <c r="D1837" i="36"/>
  <c r="D1836" i="36"/>
  <c r="D1835" i="36"/>
  <c r="D1834" i="36"/>
  <c r="D1833" i="36"/>
  <c r="D1832" i="36"/>
  <c r="D1831" i="36"/>
  <c r="D1830" i="36"/>
  <c r="D1829" i="36"/>
  <c r="D1828" i="36"/>
  <c r="D1827" i="36"/>
  <c r="D1826" i="36"/>
  <c r="D1825" i="36"/>
  <c r="D1824" i="36"/>
  <c r="D1823" i="36"/>
  <c r="D1822" i="36"/>
  <c r="D1821" i="36"/>
  <c r="D1820" i="36"/>
  <c r="D1819" i="36"/>
  <c r="D1818" i="36"/>
  <c r="D1817" i="36"/>
  <c r="D1816" i="36"/>
  <c r="D1815" i="36"/>
  <c r="D1814" i="36"/>
  <c r="D1813" i="36"/>
  <c r="D1812" i="36"/>
  <c r="D1811" i="36"/>
  <c r="D1810" i="36"/>
  <c r="D1809" i="36"/>
  <c r="D1808" i="36"/>
  <c r="D1807" i="36"/>
  <c r="D1806" i="36"/>
  <c r="D1805" i="36"/>
  <c r="D1804" i="36"/>
  <c r="D1803" i="36"/>
  <c r="D1802" i="36"/>
  <c r="D1801" i="36"/>
  <c r="D1800" i="36"/>
  <c r="D1799" i="36"/>
  <c r="D1798" i="36"/>
  <c r="D1797" i="36"/>
  <c r="D1796" i="36"/>
  <c r="D1795" i="36"/>
  <c r="D1794" i="36"/>
  <c r="D1793" i="36"/>
  <c r="D1792" i="36"/>
  <c r="D1791" i="36"/>
  <c r="D1790" i="36"/>
  <c r="D1789" i="36"/>
  <c r="D1788" i="36"/>
  <c r="D1787" i="36"/>
  <c r="D1786" i="36"/>
  <c r="D1785" i="36"/>
  <c r="D1784" i="36"/>
  <c r="D1783" i="36"/>
  <c r="D1782" i="36"/>
  <c r="D1781" i="36"/>
  <c r="D1780" i="36"/>
  <c r="D1779" i="36"/>
  <c r="D1778" i="36"/>
  <c r="D1777" i="36"/>
  <c r="D1776" i="36"/>
  <c r="D1775" i="36"/>
  <c r="D1774" i="36"/>
  <c r="D1773" i="36"/>
  <c r="D1772" i="36"/>
  <c r="D1771" i="36"/>
  <c r="D1770" i="36"/>
  <c r="D1769" i="36"/>
  <c r="D1768" i="36"/>
  <c r="D1767" i="36"/>
  <c r="D1766" i="36"/>
  <c r="D1765" i="36"/>
  <c r="D1764" i="36"/>
  <c r="D1763" i="36"/>
  <c r="D1762" i="36"/>
  <c r="D1761" i="36"/>
  <c r="D1760" i="36"/>
  <c r="D1759" i="36"/>
  <c r="D1758" i="36"/>
  <c r="D1757" i="36"/>
  <c r="D1756" i="36"/>
  <c r="D1755" i="36"/>
  <c r="D1754" i="36"/>
  <c r="D1753" i="36"/>
  <c r="D1752" i="36"/>
  <c r="D1751" i="36"/>
  <c r="D1750" i="36"/>
  <c r="D1749" i="36"/>
  <c r="D1748" i="36"/>
  <c r="D1747" i="36"/>
  <c r="D1746" i="36"/>
  <c r="D1745" i="36"/>
  <c r="D1744" i="36"/>
  <c r="D1743" i="36"/>
  <c r="D1742" i="36"/>
  <c r="D1741" i="36"/>
  <c r="D1740" i="36"/>
  <c r="D1739" i="36"/>
  <c r="D1738" i="36"/>
  <c r="D1737" i="36"/>
  <c r="D1736" i="36"/>
  <c r="D1735" i="36"/>
  <c r="D1734" i="36"/>
  <c r="D1733" i="36"/>
  <c r="D1732" i="36"/>
  <c r="D1731" i="36"/>
  <c r="D1730" i="36"/>
  <c r="D1729" i="36"/>
  <c r="D1728" i="36"/>
  <c r="D1727" i="36"/>
  <c r="D1726" i="36"/>
  <c r="D1725" i="36"/>
  <c r="D1724" i="36"/>
  <c r="D1723" i="36"/>
  <c r="D1722" i="36"/>
  <c r="D1721" i="36"/>
  <c r="D1720" i="36"/>
  <c r="D1719" i="36"/>
  <c r="D1718" i="36"/>
  <c r="D1717" i="36"/>
  <c r="D1716" i="36"/>
  <c r="D1715" i="36"/>
  <c r="D1714" i="36"/>
  <c r="D1713" i="36"/>
  <c r="D1712" i="36"/>
  <c r="D1711" i="36"/>
  <c r="D1710" i="36"/>
  <c r="D1709" i="36"/>
  <c r="D1708" i="36"/>
  <c r="D1707" i="36"/>
  <c r="D1706" i="36"/>
  <c r="D1705" i="36"/>
  <c r="D1704" i="36"/>
  <c r="D1703" i="36"/>
  <c r="D1702" i="36"/>
  <c r="D1701" i="36"/>
  <c r="D1700" i="36"/>
  <c r="D1699" i="36"/>
  <c r="D1698" i="36"/>
  <c r="D1697" i="36"/>
  <c r="D1696" i="36"/>
  <c r="D1695" i="36"/>
  <c r="D1694" i="36"/>
  <c r="D1693" i="36"/>
  <c r="D1692" i="36"/>
  <c r="D1691" i="36"/>
  <c r="D1690" i="36"/>
  <c r="D1689" i="36"/>
  <c r="D1688" i="36"/>
  <c r="D1687" i="36"/>
  <c r="D1686" i="36"/>
  <c r="D1685" i="36"/>
  <c r="D1684" i="36"/>
  <c r="D1683" i="36"/>
  <c r="D1682" i="36"/>
  <c r="D1681" i="36"/>
  <c r="D1680" i="36"/>
  <c r="D1679" i="36"/>
  <c r="D1678" i="36"/>
  <c r="D1677" i="36"/>
  <c r="D1676" i="36"/>
  <c r="D1675" i="36"/>
  <c r="D1674" i="36"/>
  <c r="D1673" i="36"/>
  <c r="D1672" i="36"/>
  <c r="D1671" i="36"/>
  <c r="D1670" i="36"/>
  <c r="D1669" i="36"/>
  <c r="D1668" i="36"/>
  <c r="D1667" i="36"/>
  <c r="D1666" i="36"/>
  <c r="D1665" i="36"/>
  <c r="D1664" i="36"/>
  <c r="D1663" i="36"/>
  <c r="D1662" i="36"/>
  <c r="D1661" i="36"/>
  <c r="D1660" i="36"/>
  <c r="D1659" i="36"/>
  <c r="D1658" i="36"/>
  <c r="D1657" i="36"/>
  <c r="D1656" i="36"/>
  <c r="D1655" i="36"/>
  <c r="D1654" i="36"/>
  <c r="D1653" i="36"/>
  <c r="D1652" i="36"/>
  <c r="D1651" i="36"/>
  <c r="D1650" i="36"/>
  <c r="D1649" i="36"/>
  <c r="D1648" i="36"/>
  <c r="D1647" i="36"/>
  <c r="D1646" i="36"/>
  <c r="D1645" i="36"/>
  <c r="D1644" i="36"/>
  <c r="D1643" i="36"/>
  <c r="D1642" i="36"/>
  <c r="D1641" i="36"/>
  <c r="D1640" i="36"/>
  <c r="D1639" i="36"/>
  <c r="D1638" i="36"/>
  <c r="D1637" i="36"/>
  <c r="D1636" i="36"/>
  <c r="D1635" i="36"/>
  <c r="D1634" i="36"/>
  <c r="D1633" i="36"/>
  <c r="D1632" i="36"/>
  <c r="D1631" i="36"/>
  <c r="D1630" i="36"/>
  <c r="D1629" i="36"/>
  <c r="D1628" i="36"/>
  <c r="D1627" i="36"/>
  <c r="D1626" i="36"/>
  <c r="D1625" i="36"/>
  <c r="D1624" i="36"/>
  <c r="D1623" i="36"/>
  <c r="D1622" i="36"/>
  <c r="D1621" i="36"/>
  <c r="D1620" i="36"/>
  <c r="D1619" i="36"/>
  <c r="D1618" i="36"/>
  <c r="D1617" i="36"/>
  <c r="D1616" i="36"/>
  <c r="D1615" i="36"/>
  <c r="D1614" i="36"/>
  <c r="D1613" i="36"/>
  <c r="D1612" i="36"/>
  <c r="D1611" i="36"/>
  <c r="D1610" i="36"/>
  <c r="D1609" i="36"/>
  <c r="D1608" i="36"/>
  <c r="D1607" i="36"/>
  <c r="D1606" i="36"/>
  <c r="D1605" i="36"/>
  <c r="D1604" i="36"/>
  <c r="D1603" i="36"/>
  <c r="D1602" i="36"/>
  <c r="D1601" i="36"/>
  <c r="D1600" i="36"/>
  <c r="D1599" i="36"/>
  <c r="D1598" i="36"/>
  <c r="D1597" i="36"/>
  <c r="D1596" i="36"/>
  <c r="D1595" i="36"/>
  <c r="D1594" i="36"/>
  <c r="D1593" i="36"/>
  <c r="D1592" i="36"/>
  <c r="D1591" i="36"/>
  <c r="D1590" i="36"/>
  <c r="D1589" i="36"/>
  <c r="D1588" i="36"/>
  <c r="D1587" i="36"/>
  <c r="D1586" i="36"/>
  <c r="D1585" i="36"/>
  <c r="D1584" i="36"/>
  <c r="D1583" i="36"/>
  <c r="D1582" i="36"/>
  <c r="D1581" i="36"/>
  <c r="D1580" i="36"/>
  <c r="D1579" i="36"/>
  <c r="D1578" i="36"/>
  <c r="D1577" i="36"/>
  <c r="D1576" i="36"/>
  <c r="D1575" i="36"/>
  <c r="D1574" i="36"/>
  <c r="D1573" i="36"/>
  <c r="D1572" i="36"/>
  <c r="D1571" i="36"/>
  <c r="D1570" i="36"/>
  <c r="D1569" i="36"/>
  <c r="D1568" i="36"/>
  <c r="D1567" i="36"/>
  <c r="D1566" i="36"/>
  <c r="D1565" i="36"/>
  <c r="D1564" i="36"/>
  <c r="D1563" i="36"/>
  <c r="D1562" i="36"/>
  <c r="D1561" i="36"/>
  <c r="D1560" i="36"/>
  <c r="D1559" i="36"/>
  <c r="D1558" i="36"/>
  <c r="D1557" i="36"/>
  <c r="D1556" i="36"/>
  <c r="D1555" i="36"/>
  <c r="D1554" i="36"/>
  <c r="D1553" i="36"/>
  <c r="D1552" i="36"/>
  <c r="D1551" i="36"/>
  <c r="D1550" i="36"/>
  <c r="D1549" i="36"/>
  <c r="D1548" i="36"/>
  <c r="D1547" i="36"/>
  <c r="D1546" i="36"/>
  <c r="D1545" i="36"/>
  <c r="D1544" i="36"/>
  <c r="D1543" i="36"/>
  <c r="D1542" i="36"/>
  <c r="D1541" i="36"/>
  <c r="D1540" i="36"/>
  <c r="D1539" i="36"/>
  <c r="D1538" i="36"/>
  <c r="D1537" i="36"/>
  <c r="D1536" i="36"/>
  <c r="D1535" i="36"/>
  <c r="D1534" i="36"/>
  <c r="D1533" i="36"/>
  <c r="D1532" i="36"/>
  <c r="D1531" i="36"/>
  <c r="D1530" i="36"/>
  <c r="D1529" i="36"/>
  <c r="D1528" i="36"/>
  <c r="D1527" i="36"/>
  <c r="D1526" i="36"/>
  <c r="D1525" i="36"/>
  <c r="D1524" i="36"/>
  <c r="D1523" i="36"/>
  <c r="D1522" i="36"/>
  <c r="D1521" i="36"/>
  <c r="D1520" i="36"/>
  <c r="D1519" i="36"/>
  <c r="D1518" i="36"/>
  <c r="D1517" i="36"/>
  <c r="D1516" i="36"/>
  <c r="D1515" i="36"/>
  <c r="D1514" i="36"/>
  <c r="D1513" i="36"/>
  <c r="D1512" i="36"/>
  <c r="D1511" i="36"/>
  <c r="D1510" i="36"/>
  <c r="D1509" i="36"/>
  <c r="D1508" i="36"/>
  <c r="D1507" i="36"/>
  <c r="D1506" i="36"/>
  <c r="D1505" i="36"/>
  <c r="D1504" i="36"/>
  <c r="D1503" i="36"/>
  <c r="D1502" i="36"/>
  <c r="D1501" i="36"/>
  <c r="D1500" i="36"/>
  <c r="D1499" i="36"/>
  <c r="D1498" i="36"/>
  <c r="D1497" i="36"/>
  <c r="D1496" i="36"/>
  <c r="D1495" i="36"/>
  <c r="D1494" i="36"/>
  <c r="D1493" i="36"/>
  <c r="D1492" i="36"/>
  <c r="D1491" i="36"/>
  <c r="D1490" i="36"/>
  <c r="D1489" i="36"/>
  <c r="D1488" i="36"/>
  <c r="D1487" i="36"/>
  <c r="D1486" i="36"/>
  <c r="D1485" i="36"/>
  <c r="D1484" i="36"/>
  <c r="D1483" i="36"/>
  <c r="D1482" i="36"/>
  <c r="D1481" i="36"/>
  <c r="D1480" i="36"/>
  <c r="D1479" i="36"/>
  <c r="D1478" i="36"/>
  <c r="D1477" i="36"/>
  <c r="D1476" i="36"/>
  <c r="D1475" i="36"/>
  <c r="D1474" i="36"/>
  <c r="D1473" i="36"/>
  <c r="D1472" i="36"/>
  <c r="D1471" i="36"/>
  <c r="D1470" i="36"/>
  <c r="D1469" i="36"/>
  <c r="D1468" i="36"/>
  <c r="D1467" i="36"/>
  <c r="D1466" i="36"/>
  <c r="D1465" i="36"/>
  <c r="D1464" i="36"/>
  <c r="D1463" i="36"/>
  <c r="D1462" i="36"/>
  <c r="D1461" i="36"/>
  <c r="D1460" i="36"/>
  <c r="D1459" i="36"/>
  <c r="D1458" i="36"/>
  <c r="D1457" i="36"/>
  <c r="D1456" i="36"/>
  <c r="D1455" i="36"/>
  <c r="D1454" i="36"/>
  <c r="D1453" i="36"/>
  <c r="D1452" i="36"/>
  <c r="D1451" i="36"/>
  <c r="D1450" i="36"/>
  <c r="D1449" i="36"/>
  <c r="D1448" i="36"/>
  <c r="D1447" i="36"/>
  <c r="D1446" i="36"/>
  <c r="D1445" i="36"/>
  <c r="D1444" i="36"/>
  <c r="D1443" i="36"/>
  <c r="D1442" i="36"/>
  <c r="D1441" i="36"/>
  <c r="D1440" i="36"/>
  <c r="D1439" i="36"/>
  <c r="D1438" i="36"/>
  <c r="D1437" i="36"/>
  <c r="D1436" i="36"/>
  <c r="D1435" i="36"/>
  <c r="D1434" i="36"/>
  <c r="D1433" i="36"/>
  <c r="D1432" i="36"/>
  <c r="D1431" i="36"/>
  <c r="D1430" i="36"/>
  <c r="D1429" i="36"/>
  <c r="D1428" i="36"/>
  <c r="D1427" i="36"/>
  <c r="D1426" i="36"/>
  <c r="D1425" i="36"/>
  <c r="D1424" i="36"/>
  <c r="D1423" i="36"/>
  <c r="D1422" i="36"/>
  <c r="D1421" i="36"/>
  <c r="D1420" i="36"/>
  <c r="D1419" i="36"/>
  <c r="D1418" i="36"/>
  <c r="D1417" i="36"/>
  <c r="D1416" i="36"/>
  <c r="D1415" i="36"/>
  <c r="D1414" i="36"/>
  <c r="D1413" i="36"/>
  <c r="D1412" i="36"/>
  <c r="D1411" i="36"/>
  <c r="D1410" i="36"/>
  <c r="D1409" i="36"/>
  <c r="D1408" i="36"/>
  <c r="D1407" i="36"/>
  <c r="D1406" i="36"/>
  <c r="D1405" i="36"/>
  <c r="D1404" i="36"/>
  <c r="D1403" i="36"/>
  <c r="D1402" i="36"/>
  <c r="D1401" i="36"/>
  <c r="D1400" i="36"/>
  <c r="D1399" i="36"/>
  <c r="D1398" i="36"/>
  <c r="D1397" i="36"/>
  <c r="D1396" i="36"/>
  <c r="D1395" i="36"/>
  <c r="D1394" i="36"/>
  <c r="D1393" i="36"/>
  <c r="D1392" i="36"/>
  <c r="D1391" i="36"/>
  <c r="D1390" i="36"/>
  <c r="D1389" i="36"/>
  <c r="D1388" i="36"/>
  <c r="D1387" i="36"/>
  <c r="D1386" i="36"/>
  <c r="D1385" i="36"/>
  <c r="D1384" i="36"/>
  <c r="D1383" i="36"/>
  <c r="D1382" i="36"/>
  <c r="D1381" i="36"/>
  <c r="D1380" i="36"/>
  <c r="D1379" i="36"/>
  <c r="D1378" i="36"/>
  <c r="D1377" i="36"/>
  <c r="D1376" i="36"/>
  <c r="D1375" i="36"/>
  <c r="D1374" i="36"/>
  <c r="D1373" i="36"/>
  <c r="D1372" i="36"/>
  <c r="D1371" i="36"/>
  <c r="D1370" i="36"/>
  <c r="D1369" i="36"/>
  <c r="D1368" i="36"/>
  <c r="D1367" i="36"/>
  <c r="D1366" i="36"/>
  <c r="D1365" i="36"/>
  <c r="D1364" i="36"/>
  <c r="D1363" i="36"/>
  <c r="D1362" i="36"/>
  <c r="D1361" i="36"/>
  <c r="D1360" i="36"/>
  <c r="D1359" i="36"/>
  <c r="D1358" i="36"/>
  <c r="D1357" i="36"/>
  <c r="D1356" i="36"/>
  <c r="D1355" i="36"/>
  <c r="D1354" i="36"/>
  <c r="D1353" i="36"/>
  <c r="D1352" i="36"/>
  <c r="D1351" i="36"/>
  <c r="D1350" i="36"/>
  <c r="D1349" i="36"/>
  <c r="D1348" i="36"/>
  <c r="D1347" i="36"/>
  <c r="D1346" i="36"/>
  <c r="D1345" i="36"/>
  <c r="D1344" i="36"/>
  <c r="D1343" i="36"/>
  <c r="D1342" i="36"/>
  <c r="D1341" i="36"/>
  <c r="D1340" i="36"/>
  <c r="D1339" i="36"/>
  <c r="D1338" i="36"/>
  <c r="D1337" i="36"/>
  <c r="D1336" i="36"/>
  <c r="D1335" i="36"/>
  <c r="D1334" i="36"/>
  <c r="D1333" i="36"/>
  <c r="D1332" i="36"/>
  <c r="D1331" i="36"/>
  <c r="D1330" i="36"/>
  <c r="D1329" i="36"/>
  <c r="D1328" i="36"/>
  <c r="D1327" i="36"/>
  <c r="D1326" i="36"/>
  <c r="D1325" i="36"/>
  <c r="D1324" i="36"/>
  <c r="D1323" i="36"/>
  <c r="D1322" i="36"/>
  <c r="D1321" i="36"/>
  <c r="D1320" i="36"/>
  <c r="D1319" i="36"/>
  <c r="D1318" i="36"/>
  <c r="D1317" i="36"/>
  <c r="D1316" i="36"/>
  <c r="D1315" i="36"/>
  <c r="D1314" i="36"/>
  <c r="D1313" i="36"/>
  <c r="D1312" i="36"/>
  <c r="D1311" i="36"/>
  <c r="D1310" i="36"/>
  <c r="D1309" i="36"/>
  <c r="D1308" i="36"/>
  <c r="D1307" i="36"/>
  <c r="D1306" i="36"/>
  <c r="D1305" i="36"/>
  <c r="D1304" i="36"/>
  <c r="D1303" i="36"/>
  <c r="D1302" i="36"/>
  <c r="D1301" i="36"/>
  <c r="D1300" i="36"/>
  <c r="D1299" i="36"/>
  <c r="D1298" i="36"/>
  <c r="D1297" i="36"/>
  <c r="D1296" i="36"/>
  <c r="D1295" i="36"/>
  <c r="D1294" i="36"/>
  <c r="D1293" i="36"/>
  <c r="D1292" i="36"/>
  <c r="D1291" i="36"/>
  <c r="D1290" i="36"/>
  <c r="D1289" i="36"/>
  <c r="D1288" i="36"/>
  <c r="D1287" i="36"/>
  <c r="D1286" i="36"/>
  <c r="D1285" i="36"/>
  <c r="D1284" i="36"/>
  <c r="D1283" i="36"/>
  <c r="D1282" i="36"/>
  <c r="D1281" i="36"/>
  <c r="D1280" i="36"/>
  <c r="D1279" i="36"/>
  <c r="D1278" i="36"/>
  <c r="D1277" i="36"/>
  <c r="D1276" i="36"/>
  <c r="D1275" i="36"/>
  <c r="D1274" i="36"/>
  <c r="D1273" i="36"/>
  <c r="D1272" i="36"/>
  <c r="D1271" i="36"/>
  <c r="D1270" i="36"/>
  <c r="D1269" i="36"/>
  <c r="D1268" i="36"/>
  <c r="D1267" i="36"/>
  <c r="D1266" i="36"/>
  <c r="D1265" i="36"/>
  <c r="D1264" i="36"/>
  <c r="D1263" i="36"/>
  <c r="D1262" i="36"/>
  <c r="D1261" i="36"/>
  <c r="D1260" i="36"/>
  <c r="D1259" i="36"/>
  <c r="D1258" i="36"/>
  <c r="D1257" i="36"/>
  <c r="D1256" i="36"/>
  <c r="D1255" i="36"/>
  <c r="D1254" i="36"/>
  <c r="D1253" i="36"/>
  <c r="D1252" i="36"/>
  <c r="D1251" i="36"/>
  <c r="D1250" i="36"/>
  <c r="D1249" i="36"/>
  <c r="D1248" i="36"/>
  <c r="D1247" i="36"/>
  <c r="D1246" i="36"/>
  <c r="D1245" i="36"/>
  <c r="D1244" i="36"/>
  <c r="D1243" i="36"/>
  <c r="D1242" i="36"/>
  <c r="D1241" i="36"/>
  <c r="D1240" i="36"/>
  <c r="D1239" i="36"/>
  <c r="D1238" i="36"/>
  <c r="D1237" i="36"/>
  <c r="D1236" i="36"/>
  <c r="D1235" i="36"/>
  <c r="D1234" i="36"/>
  <c r="D1233" i="36"/>
  <c r="D1232" i="36"/>
  <c r="D1231" i="36"/>
  <c r="D1230" i="36"/>
  <c r="D1229" i="36"/>
  <c r="D1228" i="36"/>
  <c r="D1227" i="36"/>
  <c r="D1226" i="36"/>
  <c r="D1225" i="36"/>
  <c r="D1224" i="36"/>
  <c r="D1223" i="36"/>
  <c r="D1222" i="36"/>
  <c r="D1221" i="36"/>
  <c r="D1220" i="36"/>
  <c r="D1219" i="36"/>
  <c r="D1218" i="36"/>
  <c r="D1217" i="36"/>
  <c r="D1216" i="36"/>
  <c r="D1215" i="36"/>
  <c r="D1214" i="36"/>
  <c r="D1213" i="36"/>
  <c r="D1212" i="36"/>
  <c r="D1211" i="36"/>
  <c r="D1210" i="36"/>
  <c r="D1209" i="36"/>
  <c r="D1208" i="36"/>
  <c r="D1207" i="36"/>
  <c r="D1206" i="36"/>
  <c r="D1205" i="36"/>
  <c r="D1204" i="36"/>
  <c r="D1203" i="36"/>
  <c r="D1202" i="36"/>
  <c r="D1201" i="36"/>
  <c r="D1200" i="36"/>
  <c r="D1199" i="36"/>
  <c r="D1198" i="36"/>
  <c r="D1197" i="36"/>
  <c r="D1196" i="36"/>
  <c r="D1195" i="36"/>
  <c r="D1194" i="36"/>
  <c r="D1193" i="36"/>
  <c r="D1192" i="36"/>
  <c r="D1191" i="36"/>
  <c r="D1190" i="36"/>
  <c r="D1189" i="36"/>
  <c r="D1188" i="36"/>
  <c r="D1187" i="36"/>
  <c r="D1186" i="36"/>
  <c r="D1185" i="36"/>
  <c r="D1184" i="36"/>
  <c r="D1183" i="36"/>
  <c r="D1182" i="36"/>
  <c r="D1181" i="36"/>
  <c r="D1180" i="36"/>
  <c r="D1179" i="36"/>
  <c r="D1178" i="36"/>
  <c r="D1177" i="36"/>
  <c r="D1176" i="36"/>
  <c r="D1175" i="36"/>
  <c r="D1174" i="36"/>
  <c r="D1173" i="36"/>
  <c r="D1172" i="36"/>
  <c r="D1171" i="36"/>
  <c r="D1170" i="36"/>
  <c r="D1169" i="36"/>
  <c r="D1168" i="36"/>
  <c r="D1167" i="36"/>
  <c r="D1166" i="36"/>
  <c r="D1165" i="36"/>
  <c r="D1164" i="36"/>
  <c r="D1163" i="36"/>
  <c r="D1162" i="36"/>
  <c r="D1161" i="36"/>
  <c r="D1160" i="36"/>
  <c r="D1159" i="36"/>
  <c r="D1158" i="36"/>
  <c r="D1157" i="36"/>
  <c r="D1156" i="36"/>
  <c r="D1155" i="36"/>
  <c r="D1154" i="36"/>
  <c r="D1153" i="36"/>
  <c r="D1152" i="36"/>
  <c r="D1151" i="36"/>
  <c r="D1150" i="36"/>
  <c r="D1149" i="36"/>
  <c r="D1148" i="36"/>
  <c r="D1147" i="36"/>
  <c r="D1146" i="36"/>
  <c r="D1145" i="36"/>
  <c r="D1144" i="36"/>
  <c r="D1143" i="36"/>
  <c r="D1142" i="36"/>
  <c r="D1141" i="36"/>
  <c r="D1140" i="36"/>
  <c r="D1139" i="36"/>
  <c r="D1138" i="36"/>
  <c r="D1137" i="36"/>
  <c r="D1136" i="36"/>
  <c r="D1135" i="36"/>
  <c r="D1134" i="36"/>
  <c r="D1133" i="36"/>
  <c r="D1132" i="36"/>
  <c r="D1131" i="36"/>
  <c r="D1130" i="36"/>
  <c r="D1129" i="36"/>
  <c r="D1128" i="36"/>
  <c r="D1127" i="36"/>
  <c r="D1126" i="36"/>
  <c r="D1125" i="36"/>
  <c r="D1124" i="36"/>
  <c r="D1123" i="36"/>
  <c r="D1122" i="36"/>
  <c r="D1121" i="36"/>
  <c r="D1120" i="36"/>
  <c r="D1119" i="36"/>
  <c r="D1118" i="36"/>
  <c r="D1117" i="36"/>
  <c r="D1116" i="36"/>
  <c r="D1115" i="36"/>
  <c r="D1114" i="36"/>
  <c r="D1113" i="36"/>
  <c r="D1112" i="36"/>
  <c r="D1111" i="36"/>
  <c r="D1110" i="36"/>
  <c r="D1109" i="36"/>
  <c r="D1108" i="36"/>
  <c r="D1107" i="36"/>
  <c r="D1106" i="36"/>
  <c r="D1105" i="36"/>
  <c r="D1104" i="36"/>
  <c r="D1103" i="36"/>
  <c r="D1102" i="36"/>
  <c r="D1101" i="36"/>
  <c r="D1100" i="36"/>
  <c r="D1099" i="36"/>
  <c r="D1098" i="36"/>
  <c r="D1097" i="36"/>
  <c r="D1096" i="36"/>
  <c r="D1095" i="36"/>
  <c r="D1094" i="36"/>
  <c r="D1093" i="36"/>
  <c r="D1092" i="36"/>
  <c r="D1091" i="36"/>
  <c r="D1090" i="36"/>
  <c r="D1089" i="36"/>
  <c r="D1088" i="36"/>
  <c r="D1087" i="36"/>
  <c r="D1086" i="36"/>
  <c r="D1085" i="36"/>
  <c r="D1084" i="36"/>
  <c r="D1083" i="36"/>
  <c r="D1082" i="36"/>
  <c r="D1081" i="36"/>
  <c r="D1080" i="36"/>
  <c r="D1079" i="36"/>
  <c r="D1078" i="36"/>
  <c r="D1077" i="36"/>
  <c r="D1076" i="36"/>
  <c r="D1075" i="36"/>
  <c r="D1074" i="36"/>
  <c r="D1073" i="36"/>
  <c r="D1072" i="36"/>
  <c r="D1071" i="36"/>
  <c r="D1070" i="36"/>
  <c r="D1069" i="36"/>
  <c r="D1068" i="36"/>
  <c r="D1067" i="36"/>
  <c r="D1066" i="36"/>
  <c r="D1065" i="36"/>
  <c r="D1064" i="36"/>
  <c r="D1063" i="36"/>
  <c r="D1062" i="36"/>
  <c r="D1061" i="36"/>
  <c r="D1060" i="36"/>
  <c r="D1059" i="36"/>
  <c r="D1058" i="36"/>
  <c r="D1057" i="36"/>
  <c r="D1056" i="36"/>
  <c r="D1055" i="36"/>
  <c r="D1054" i="36"/>
  <c r="D1053" i="36"/>
  <c r="D1052" i="36"/>
  <c r="D1051" i="36"/>
  <c r="D1050" i="36"/>
  <c r="D1049" i="36"/>
  <c r="D1048" i="36"/>
  <c r="D1047" i="36"/>
  <c r="D1046" i="36"/>
  <c r="D1045" i="36"/>
  <c r="D1044" i="36"/>
  <c r="D1043" i="36"/>
  <c r="D1042" i="36"/>
  <c r="D1041" i="36"/>
  <c r="D1040" i="36"/>
  <c r="D1039" i="36"/>
  <c r="D1038" i="36"/>
  <c r="D1037" i="36"/>
  <c r="D1036" i="36"/>
  <c r="D1035" i="36"/>
  <c r="D1034" i="36"/>
  <c r="D1033" i="36"/>
  <c r="D1032" i="36"/>
  <c r="D1031" i="36"/>
  <c r="D1030" i="36"/>
  <c r="D1029" i="36"/>
  <c r="D1028" i="36"/>
  <c r="D1027" i="36"/>
  <c r="D1026" i="36"/>
  <c r="D1025" i="36"/>
  <c r="D1024" i="36"/>
  <c r="D1023" i="36"/>
  <c r="D1022" i="36"/>
  <c r="D1021" i="36"/>
  <c r="D1020" i="36"/>
  <c r="D1019" i="36"/>
  <c r="D1018" i="36"/>
  <c r="D1017" i="36"/>
  <c r="D1016" i="36"/>
  <c r="D1015" i="36"/>
  <c r="D1014" i="36"/>
  <c r="D1013" i="36"/>
  <c r="D1012" i="36"/>
  <c r="D1011" i="36"/>
  <c r="D1010" i="36"/>
  <c r="D1009" i="36"/>
  <c r="D1008" i="36"/>
  <c r="D1007" i="36"/>
  <c r="D1006" i="36"/>
  <c r="D1005" i="36"/>
  <c r="D1004" i="36"/>
  <c r="D1003" i="36"/>
  <c r="D1002" i="36"/>
  <c r="D1001" i="36"/>
  <c r="D1000" i="36"/>
  <c r="D999" i="36"/>
  <c r="D998" i="36"/>
  <c r="D997" i="36"/>
  <c r="D996" i="36"/>
  <c r="D995" i="36"/>
  <c r="D994" i="36"/>
  <c r="D993" i="36"/>
  <c r="D992" i="36"/>
  <c r="D991" i="36"/>
  <c r="D990" i="36"/>
  <c r="D989" i="36"/>
  <c r="D988" i="36"/>
  <c r="D987" i="36"/>
  <c r="D986" i="36"/>
  <c r="D985" i="36"/>
  <c r="D984" i="36"/>
  <c r="D983" i="36"/>
  <c r="D982" i="36"/>
  <c r="D981" i="36"/>
  <c r="D980" i="36"/>
  <c r="D979" i="36"/>
  <c r="D978" i="36"/>
  <c r="D977" i="36"/>
  <c r="D976" i="36"/>
  <c r="D975" i="36"/>
  <c r="D974" i="36"/>
  <c r="D973" i="36"/>
  <c r="D972" i="36"/>
  <c r="D971" i="36"/>
  <c r="D970" i="36"/>
  <c r="D969" i="36"/>
  <c r="D968" i="36"/>
  <c r="D967" i="36"/>
  <c r="D966" i="36"/>
  <c r="D965" i="36"/>
  <c r="D964" i="36"/>
  <c r="D963" i="36"/>
  <c r="D962" i="36"/>
  <c r="D961" i="36"/>
  <c r="D960" i="36"/>
  <c r="D959" i="36"/>
  <c r="D958" i="36"/>
  <c r="D957" i="36"/>
  <c r="D956" i="36"/>
  <c r="D955" i="36"/>
  <c r="D954" i="36"/>
  <c r="D953" i="36"/>
  <c r="D952" i="36"/>
  <c r="D951" i="36"/>
  <c r="D950" i="36"/>
  <c r="D949" i="36"/>
  <c r="D948" i="36"/>
  <c r="D947" i="36"/>
  <c r="D946" i="36"/>
  <c r="D945" i="36"/>
  <c r="D944" i="36"/>
  <c r="D943" i="36"/>
  <c r="D942" i="36"/>
  <c r="D941" i="36"/>
  <c r="D940" i="36"/>
  <c r="D939" i="36"/>
  <c r="D938" i="36"/>
  <c r="D937" i="36"/>
  <c r="D936" i="36"/>
  <c r="D935" i="36"/>
  <c r="D934" i="36"/>
  <c r="D933" i="36"/>
  <c r="D932" i="36"/>
  <c r="D931" i="36"/>
  <c r="D930" i="36"/>
  <c r="D929" i="36"/>
  <c r="D928" i="36"/>
  <c r="D927" i="36"/>
  <c r="D926" i="36"/>
  <c r="D925" i="36"/>
  <c r="D924" i="36"/>
  <c r="D923" i="36"/>
  <c r="D922" i="36"/>
  <c r="D921" i="36"/>
  <c r="D920" i="36"/>
  <c r="D919" i="36"/>
  <c r="D918" i="36"/>
  <c r="D917" i="36"/>
  <c r="D916" i="36"/>
  <c r="D915" i="36"/>
  <c r="D914" i="36"/>
  <c r="D913" i="36"/>
  <c r="D912" i="36"/>
  <c r="D911" i="36"/>
  <c r="D910" i="36"/>
  <c r="D909" i="36"/>
  <c r="D908" i="36"/>
  <c r="D907" i="36"/>
  <c r="D906" i="36"/>
  <c r="D905" i="36"/>
  <c r="D904" i="36"/>
  <c r="D903" i="36"/>
  <c r="D902" i="36"/>
  <c r="D901" i="36"/>
  <c r="D900" i="36"/>
  <c r="D899" i="36"/>
  <c r="D898" i="36"/>
  <c r="D897" i="36"/>
  <c r="D896" i="36"/>
  <c r="D895" i="36"/>
  <c r="D894" i="36"/>
  <c r="D893" i="36"/>
  <c r="D892" i="36"/>
  <c r="D891" i="36"/>
  <c r="D890" i="36"/>
  <c r="D889" i="36"/>
  <c r="D888" i="36"/>
  <c r="D887" i="36"/>
  <c r="D886" i="36"/>
  <c r="D885" i="36"/>
  <c r="D884" i="36"/>
  <c r="D883" i="36"/>
  <c r="D882" i="36"/>
  <c r="D881" i="36"/>
  <c r="D880" i="36"/>
  <c r="D879" i="36"/>
  <c r="D878" i="36"/>
  <c r="D877" i="36"/>
  <c r="D876" i="36"/>
  <c r="D875" i="36"/>
  <c r="D874" i="36"/>
  <c r="D873" i="36"/>
  <c r="D872" i="36"/>
  <c r="D871" i="36"/>
  <c r="D870" i="36"/>
  <c r="D869" i="36"/>
  <c r="D868" i="36"/>
  <c r="D867" i="36"/>
  <c r="D866" i="36"/>
  <c r="D865" i="36"/>
  <c r="D864" i="36"/>
  <c r="D863" i="36"/>
  <c r="D862" i="36"/>
  <c r="D861" i="36"/>
  <c r="D860" i="36"/>
  <c r="D859" i="36"/>
  <c r="D858" i="36"/>
  <c r="D857" i="36"/>
  <c r="D856" i="36"/>
  <c r="D855" i="36"/>
  <c r="D854" i="36"/>
  <c r="D853" i="36"/>
  <c r="D852" i="36"/>
  <c r="D851" i="36"/>
  <c r="D850" i="36"/>
  <c r="D849" i="36"/>
  <c r="D848" i="36"/>
  <c r="D847" i="36"/>
  <c r="D846" i="36"/>
  <c r="D845" i="36"/>
  <c r="D844" i="36"/>
  <c r="D843" i="36"/>
  <c r="D842" i="36"/>
  <c r="D841" i="36"/>
  <c r="D840" i="36"/>
  <c r="D839" i="36"/>
  <c r="D838" i="36"/>
  <c r="D837" i="36"/>
  <c r="D836" i="36"/>
  <c r="D835" i="36"/>
  <c r="D834" i="36"/>
  <c r="D833" i="36"/>
  <c r="D832" i="36"/>
  <c r="D831" i="36"/>
  <c r="D830" i="36"/>
  <c r="D829" i="36"/>
  <c r="D828" i="36"/>
  <c r="D827" i="36"/>
  <c r="D826" i="36"/>
  <c r="D825" i="36"/>
  <c r="D824" i="36"/>
  <c r="D823" i="36"/>
  <c r="D822" i="36"/>
  <c r="D821" i="36"/>
  <c r="D820" i="36"/>
  <c r="D819" i="36"/>
  <c r="D818" i="36"/>
  <c r="D817" i="36"/>
  <c r="D816" i="36"/>
  <c r="D815" i="36"/>
  <c r="D814" i="36"/>
  <c r="D813" i="36"/>
  <c r="D812" i="36"/>
  <c r="D811" i="36"/>
  <c r="D810" i="36"/>
  <c r="D809" i="36"/>
  <c r="D808" i="36"/>
  <c r="D807" i="36"/>
  <c r="D806" i="36"/>
  <c r="D805" i="36"/>
  <c r="D804" i="36"/>
  <c r="D803" i="36"/>
  <c r="D802" i="36"/>
  <c r="D801" i="36"/>
  <c r="D800" i="36"/>
  <c r="D799" i="36"/>
  <c r="D798" i="36"/>
  <c r="D797" i="36"/>
  <c r="D796" i="36"/>
  <c r="D795" i="36"/>
  <c r="D794" i="36"/>
  <c r="D793" i="36"/>
  <c r="D792" i="36"/>
  <c r="D791" i="36"/>
  <c r="D790" i="36"/>
  <c r="D789" i="36"/>
  <c r="D788" i="36"/>
  <c r="D787" i="36"/>
  <c r="D786" i="36"/>
  <c r="D785" i="36"/>
  <c r="D784" i="36"/>
  <c r="D783" i="36"/>
  <c r="D782" i="36"/>
  <c r="D781" i="36"/>
  <c r="D780" i="36"/>
  <c r="D779" i="36"/>
  <c r="D778" i="36"/>
  <c r="D777" i="36"/>
  <c r="D776" i="36"/>
  <c r="D775" i="36"/>
  <c r="D774" i="36"/>
  <c r="D773" i="36"/>
  <c r="D772" i="36"/>
  <c r="D771" i="36"/>
  <c r="D770" i="36"/>
  <c r="D769" i="36"/>
  <c r="D768" i="36"/>
  <c r="D767" i="36"/>
  <c r="D766" i="36"/>
  <c r="D765" i="36"/>
  <c r="D764" i="36"/>
  <c r="D763" i="36"/>
  <c r="D762" i="36"/>
  <c r="D761" i="36"/>
  <c r="D760" i="36"/>
  <c r="D759" i="36"/>
  <c r="D758" i="36"/>
  <c r="D757" i="36"/>
  <c r="D756" i="36"/>
  <c r="D755" i="36"/>
  <c r="D754" i="36"/>
  <c r="D753" i="36"/>
  <c r="D752" i="36"/>
  <c r="D751" i="36"/>
  <c r="D750" i="36"/>
  <c r="D749" i="36"/>
  <c r="D748" i="36"/>
  <c r="D747" i="36"/>
  <c r="D746" i="36"/>
  <c r="D745" i="36"/>
  <c r="D744" i="36"/>
  <c r="D743" i="36"/>
  <c r="D742" i="36"/>
  <c r="D741" i="36"/>
  <c r="D740" i="36"/>
  <c r="D739" i="36"/>
  <c r="D738" i="36"/>
  <c r="D737" i="36"/>
  <c r="D736" i="36"/>
  <c r="D735" i="36"/>
  <c r="D734" i="36"/>
  <c r="D733" i="36"/>
  <c r="D732" i="36"/>
  <c r="D731" i="36"/>
  <c r="D730" i="36"/>
  <c r="D729" i="36"/>
  <c r="D728" i="36"/>
  <c r="D727" i="36"/>
  <c r="D726" i="36"/>
  <c r="D725" i="36"/>
  <c r="D724" i="36"/>
  <c r="D723" i="36"/>
  <c r="D722" i="36"/>
  <c r="D721" i="36"/>
  <c r="D720" i="36"/>
  <c r="D719" i="36"/>
  <c r="D718" i="36"/>
  <c r="D717" i="36"/>
  <c r="D716" i="36"/>
  <c r="D715" i="36"/>
  <c r="D714" i="36"/>
  <c r="D713" i="36"/>
  <c r="D712" i="36"/>
  <c r="D711" i="36"/>
  <c r="D710" i="36"/>
  <c r="D709" i="36"/>
  <c r="D708" i="36"/>
  <c r="D707" i="36"/>
  <c r="D706" i="36"/>
  <c r="D705" i="36"/>
  <c r="D704" i="36"/>
  <c r="D703" i="36"/>
  <c r="D702" i="36"/>
  <c r="D701" i="36"/>
  <c r="D700" i="36"/>
  <c r="D699" i="36"/>
  <c r="D698" i="36"/>
  <c r="D697" i="36"/>
  <c r="D696" i="36"/>
  <c r="D695" i="36"/>
  <c r="D694" i="36"/>
  <c r="D693" i="36"/>
  <c r="D692" i="36"/>
  <c r="D691" i="36"/>
  <c r="D690" i="36"/>
  <c r="D689" i="36"/>
  <c r="D688" i="36"/>
  <c r="D687" i="36"/>
  <c r="D686" i="36"/>
  <c r="D685" i="36"/>
  <c r="D684" i="36"/>
  <c r="D683" i="36"/>
  <c r="D682" i="36"/>
  <c r="D681" i="36"/>
  <c r="D680" i="36"/>
  <c r="D679" i="36"/>
  <c r="D678" i="36"/>
  <c r="D677" i="36"/>
  <c r="D676" i="36"/>
  <c r="D675" i="36"/>
  <c r="D674" i="36"/>
  <c r="D673" i="36"/>
  <c r="D672" i="36"/>
  <c r="D671" i="36"/>
  <c r="D670" i="36"/>
  <c r="D669" i="36"/>
  <c r="D668" i="36"/>
  <c r="D667" i="36"/>
  <c r="D666" i="36"/>
  <c r="D665" i="36"/>
  <c r="D664" i="36"/>
  <c r="D663" i="36"/>
  <c r="D662" i="36"/>
  <c r="D661" i="36"/>
  <c r="D660" i="36"/>
  <c r="D659" i="36"/>
  <c r="D658" i="36"/>
  <c r="D657" i="36"/>
  <c r="D656" i="36"/>
  <c r="D655" i="36"/>
  <c r="D654" i="36"/>
  <c r="D653" i="36"/>
  <c r="D652" i="36"/>
  <c r="D651" i="36"/>
  <c r="D650" i="36"/>
  <c r="D649" i="36"/>
  <c r="D648" i="36"/>
  <c r="D647" i="36"/>
  <c r="D646" i="36"/>
  <c r="D645" i="36"/>
  <c r="D644" i="36"/>
  <c r="D643" i="36"/>
  <c r="D642" i="36"/>
  <c r="D641" i="36"/>
  <c r="D640" i="36"/>
  <c r="D639" i="36"/>
  <c r="D638" i="36"/>
  <c r="D637" i="36"/>
  <c r="D636" i="36"/>
  <c r="D635" i="36"/>
  <c r="D634" i="36"/>
  <c r="D633" i="36"/>
  <c r="D632" i="36"/>
  <c r="D631" i="36"/>
  <c r="D630" i="36"/>
  <c r="D629" i="36"/>
  <c r="D628" i="36"/>
  <c r="D627" i="36"/>
  <c r="D626" i="36"/>
  <c r="D625" i="36"/>
  <c r="D624" i="36"/>
  <c r="D623" i="36"/>
  <c r="D622" i="36"/>
  <c r="D621" i="36"/>
  <c r="D620" i="36"/>
  <c r="D619" i="36"/>
  <c r="D618" i="36"/>
  <c r="D617" i="36"/>
  <c r="D616" i="36"/>
  <c r="D615" i="36"/>
  <c r="D614" i="36"/>
  <c r="D613" i="36"/>
  <c r="D612" i="36"/>
  <c r="D611" i="36"/>
  <c r="D610" i="36"/>
  <c r="D609" i="36"/>
  <c r="D608" i="36"/>
  <c r="D607" i="36"/>
  <c r="D606" i="36"/>
  <c r="D605" i="36"/>
  <c r="D604" i="36"/>
  <c r="D603" i="36"/>
  <c r="D602" i="36"/>
  <c r="D601" i="36"/>
  <c r="D600" i="36"/>
  <c r="D599" i="36"/>
  <c r="D598" i="36"/>
  <c r="D597" i="36"/>
  <c r="D596" i="36"/>
  <c r="D595" i="36"/>
  <c r="D594" i="36"/>
  <c r="D593" i="36"/>
  <c r="D592" i="36"/>
  <c r="D591" i="36"/>
  <c r="D590" i="36"/>
  <c r="D589" i="36"/>
  <c r="D588" i="36"/>
  <c r="D587" i="36"/>
  <c r="D586" i="36"/>
  <c r="D585" i="36"/>
  <c r="D584" i="36"/>
  <c r="D583" i="36"/>
  <c r="D582" i="36"/>
  <c r="D581" i="36"/>
  <c r="D580" i="36"/>
  <c r="D579" i="36"/>
  <c r="D578" i="36"/>
  <c r="D577" i="36"/>
  <c r="D576" i="36"/>
  <c r="D575" i="36"/>
  <c r="D574" i="36"/>
  <c r="D573" i="36"/>
  <c r="D572" i="36"/>
  <c r="D571" i="36"/>
  <c r="D570" i="36"/>
  <c r="D569" i="36"/>
  <c r="D568" i="36"/>
  <c r="D567" i="36"/>
  <c r="D566" i="36"/>
  <c r="D565" i="36"/>
  <c r="D564" i="36"/>
  <c r="D563" i="36"/>
  <c r="D562" i="36"/>
  <c r="D561" i="36"/>
  <c r="D560" i="36"/>
  <c r="D559" i="36"/>
  <c r="D558" i="36"/>
  <c r="D557" i="36"/>
  <c r="D556" i="36"/>
  <c r="D555" i="36"/>
  <c r="D554" i="36"/>
  <c r="D553" i="36"/>
  <c r="D552" i="36"/>
  <c r="D551" i="36"/>
  <c r="D550" i="36"/>
  <c r="D549" i="36"/>
  <c r="D548" i="36"/>
  <c r="D547" i="36"/>
  <c r="D546" i="36"/>
  <c r="D545" i="36"/>
  <c r="D544" i="36"/>
  <c r="D543" i="36"/>
  <c r="D542" i="36"/>
  <c r="D541" i="36"/>
  <c r="D540" i="36"/>
  <c r="D539" i="36"/>
  <c r="D538" i="36"/>
  <c r="D537" i="36"/>
  <c r="D536" i="36"/>
  <c r="D535" i="36"/>
  <c r="D534" i="36"/>
  <c r="D533" i="36"/>
  <c r="D532" i="36"/>
  <c r="D531" i="36"/>
  <c r="D530" i="36"/>
  <c r="D529" i="36"/>
  <c r="D528" i="36"/>
  <c r="D527" i="36"/>
  <c r="D526" i="36"/>
  <c r="D525" i="36"/>
  <c r="D524" i="36"/>
  <c r="D523" i="36"/>
  <c r="D522" i="36"/>
  <c r="D521" i="36"/>
  <c r="D520" i="36"/>
  <c r="D519" i="36"/>
  <c r="D518" i="36"/>
  <c r="D517" i="36"/>
  <c r="D516" i="36"/>
  <c r="D515" i="36"/>
  <c r="D514" i="36"/>
  <c r="D513" i="36"/>
  <c r="D512" i="36"/>
  <c r="D511" i="36"/>
  <c r="D510" i="36"/>
  <c r="D509" i="36"/>
  <c r="D508" i="36"/>
  <c r="D507" i="36"/>
  <c r="D506" i="36"/>
  <c r="D505" i="36"/>
  <c r="D504" i="36"/>
  <c r="D503" i="36"/>
  <c r="D502" i="36"/>
  <c r="D501" i="36"/>
  <c r="D500" i="36"/>
  <c r="D499" i="36"/>
  <c r="D498" i="36"/>
  <c r="D497" i="36"/>
  <c r="D496" i="36"/>
  <c r="D495" i="36"/>
  <c r="D494" i="36"/>
  <c r="D493" i="36"/>
  <c r="D492" i="36"/>
  <c r="D491" i="36"/>
  <c r="D490" i="36"/>
  <c r="D489" i="36"/>
  <c r="D488" i="36"/>
  <c r="D487" i="36"/>
  <c r="D486" i="36"/>
  <c r="D485" i="36"/>
  <c r="D484" i="36"/>
  <c r="D483" i="36"/>
  <c r="D482" i="36"/>
  <c r="D481" i="36"/>
  <c r="D480" i="36"/>
  <c r="D479" i="36"/>
  <c r="D478" i="36"/>
  <c r="D477" i="36"/>
  <c r="D476" i="36"/>
  <c r="D475" i="36"/>
  <c r="D474" i="36"/>
  <c r="D473" i="36"/>
  <c r="D472" i="36"/>
  <c r="D471" i="36"/>
  <c r="D470" i="36"/>
  <c r="D469" i="36"/>
  <c r="D468" i="36"/>
  <c r="D467" i="36"/>
  <c r="D466" i="36"/>
  <c r="D465" i="36"/>
  <c r="D464" i="36"/>
  <c r="D463" i="36"/>
  <c r="D462" i="36"/>
  <c r="D461" i="36"/>
  <c r="D460" i="36"/>
  <c r="D459" i="36"/>
  <c r="D458" i="36"/>
  <c r="D457" i="36"/>
  <c r="D456" i="36"/>
  <c r="D455" i="36"/>
  <c r="D454" i="36"/>
  <c r="D453" i="36"/>
  <c r="D452" i="36"/>
  <c r="D451" i="36"/>
  <c r="D450" i="36"/>
  <c r="D449" i="36"/>
  <c r="D448" i="36"/>
  <c r="D447" i="36"/>
  <c r="D446" i="36"/>
  <c r="D445" i="36"/>
  <c r="D444" i="36"/>
  <c r="D443" i="36"/>
  <c r="D442" i="36"/>
  <c r="D441" i="36"/>
  <c r="D440" i="36"/>
  <c r="D439" i="36"/>
  <c r="D438" i="36"/>
  <c r="D437" i="36"/>
  <c r="D436" i="36"/>
  <c r="D435" i="36"/>
  <c r="D434" i="36"/>
  <c r="D433" i="36"/>
  <c r="D432" i="36"/>
  <c r="D431" i="36"/>
  <c r="D430" i="36"/>
  <c r="D429" i="36"/>
  <c r="D428" i="36"/>
  <c r="D427" i="36"/>
  <c r="D426" i="36"/>
  <c r="D425" i="36"/>
  <c r="D424" i="36"/>
  <c r="D423" i="36"/>
  <c r="D422" i="36"/>
  <c r="D421" i="36"/>
  <c r="D420" i="36"/>
  <c r="D419" i="36"/>
  <c r="D418" i="36"/>
  <c r="D417" i="36"/>
  <c r="D416" i="36"/>
  <c r="D415" i="36"/>
  <c r="D414" i="36"/>
  <c r="D413" i="36"/>
  <c r="D412" i="36"/>
  <c r="D411" i="36"/>
  <c r="D410" i="36"/>
  <c r="D409" i="36"/>
  <c r="D408" i="36"/>
  <c r="D407" i="36"/>
  <c r="D406" i="36"/>
  <c r="D405" i="36"/>
  <c r="D404" i="36"/>
  <c r="D403" i="36"/>
  <c r="D402" i="36"/>
  <c r="D401" i="36"/>
  <c r="D400" i="36"/>
  <c r="D399" i="36"/>
  <c r="D398" i="36"/>
  <c r="D397" i="36"/>
  <c r="D396" i="36"/>
  <c r="D395" i="36"/>
  <c r="D394" i="36"/>
  <c r="D393" i="36"/>
  <c r="D392" i="36"/>
  <c r="D391" i="36"/>
  <c r="D390" i="36"/>
  <c r="D389" i="36"/>
  <c r="D388" i="36"/>
  <c r="D387" i="36"/>
  <c r="D386" i="36"/>
  <c r="D385" i="36"/>
  <c r="D384" i="36"/>
  <c r="D383" i="36"/>
  <c r="D382" i="36"/>
  <c r="D381" i="36"/>
  <c r="D380" i="36"/>
  <c r="D379" i="36"/>
  <c r="D378" i="36"/>
  <c r="D377" i="36"/>
  <c r="D376" i="36"/>
  <c r="D375" i="36"/>
  <c r="D374" i="36"/>
  <c r="D373" i="36"/>
  <c r="D372" i="36"/>
  <c r="D371" i="36"/>
  <c r="D370" i="36"/>
  <c r="D369" i="36"/>
  <c r="D368" i="36"/>
  <c r="D367" i="36"/>
  <c r="D366" i="36"/>
  <c r="D365" i="36"/>
  <c r="D364" i="36"/>
  <c r="D363" i="36"/>
  <c r="D362" i="36"/>
  <c r="D361" i="36"/>
  <c r="D360" i="36"/>
  <c r="D359" i="36"/>
  <c r="D358" i="36"/>
  <c r="D357" i="36"/>
  <c r="D356" i="36"/>
  <c r="D355" i="36"/>
  <c r="D354" i="36"/>
  <c r="D353" i="36"/>
  <c r="D352" i="36"/>
  <c r="D351" i="36"/>
  <c r="D350" i="36"/>
  <c r="D349" i="36"/>
  <c r="D348" i="36"/>
  <c r="D347" i="36"/>
  <c r="D346" i="36"/>
  <c r="D345" i="36"/>
  <c r="D344" i="36"/>
  <c r="D343" i="36"/>
  <c r="D342" i="36"/>
  <c r="D341" i="36"/>
  <c r="D340" i="36"/>
  <c r="D339" i="36"/>
  <c r="D338" i="36"/>
  <c r="D337" i="36"/>
  <c r="D336" i="36"/>
  <c r="D335" i="36"/>
  <c r="D334" i="36"/>
  <c r="D333" i="36"/>
  <c r="D332" i="36"/>
  <c r="D331" i="36"/>
  <c r="D330" i="36"/>
  <c r="D329" i="36"/>
  <c r="D328" i="36"/>
  <c r="D327" i="36"/>
  <c r="D326" i="36"/>
  <c r="D325" i="36"/>
  <c r="D324" i="36"/>
  <c r="D323" i="36"/>
  <c r="D322" i="36"/>
  <c r="D321" i="36"/>
  <c r="D320" i="36"/>
  <c r="D319" i="36"/>
  <c r="D318" i="36"/>
  <c r="D317" i="36"/>
  <c r="D316" i="36"/>
  <c r="D315" i="36"/>
  <c r="D314" i="36"/>
  <c r="D313" i="36"/>
  <c r="D312" i="36"/>
  <c r="D311" i="36"/>
  <c r="D310" i="36"/>
  <c r="D309" i="36"/>
  <c r="D308" i="36"/>
  <c r="D307" i="36"/>
  <c r="D306" i="36"/>
  <c r="D305" i="36"/>
  <c r="D304" i="36"/>
  <c r="D303" i="36"/>
  <c r="D302" i="36"/>
  <c r="D301" i="36"/>
  <c r="D300" i="36"/>
  <c r="D299" i="36"/>
  <c r="D298" i="36"/>
  <c r="D297" i="36"/>
  <c r="D296" i="36"/>
  <c r="D295" i="36"/>
  <c r="D294" i="36"/>
  <c r="D293" i="36"/>
  <c r="D292" i="36"/>
  <c r="D291" i="36"/>
  <c r="D290" i="36"/>
  <c r="D289" i="36"/>
  <c r="D288" i="36"/>
  <c r="D287" i="36"/>
  <c r="D286" i="36"/>
  <c r="D285" i="36"/>
  <c r="D284" i="36"/>
  <c r="D283" i="36"/>
  <c r="D282" i="36"/>
  <c r="D281" i="36"/>
  <c r="D280" i="36"/>
  <c r="D279" i="36"/>
  <c r="D278" i="36"/>
  <c r="D277" i="36"/>
  <c r="D276" i="36"/>
  <c r="D275" i="36"/>
  <c r="D274" i="36"/>
  <c r="D273" i="36"/>
  <c r="D272" i="36"/>
  <c r="D271" i="36"/>
  <c r="D270" i="36"/>
  <c r="D269" i="36"/>
  <c r="D268" i="36"/>
  <c r="D267" i="36"/>
  <c r="D266" i="36"/>
  <c r="D265" i="36"/>
  <c r="D264" i="36"/>
  <c r="D263" i="36"/>
  <c r="D262" i="36"/>
  <c r="D261" i="36"/>
  <c r="D260" i="36"/>
  <c r="D259" i="36"/>
  <c r="D258" i="36"/>
  <c r="D257" i="36"/>
  <c r="D256" i="36"/>
  <c r="D255" i="36"/>
  <c r="D254" i="36"/>
  <c r="D253" i="36"/>
  <c r="D252" i="36"/>
  <c r="D251" i="36"/>
  <c r="D250" i="36"/>
  <c r="D249" i="36"/>
  <c r="D248" i="36"/>
  <c r="D247" i="36"/>
  <c r="D246" i="36"/>
  <c r="D245" i="36"/>
  <c r="D244" i="36"/>
  <c r="D243" i="36"/>
  <c r="D242" i="36"/>
  <c r="D241" i="36"/>
  <c r="D240" i="36"/>
  <c r="D239" i="36"/>
  <c r="D238" i="36"/>
  <c r="D237" i="36"/>
  <c r="D236" i="36"/>
  <c r="D235" i="36"/>
  <c r="D234" i="36"/>
  <c r="D233" i="36"/>
  <c r="D232" i="36"/>
  <c r="D231" i="36"/>
  <c r="D230" i="36"/>
  <c r="D229" i="36"/>
  <c r="D228" i="36"/>
  <c r="D227" i="36"/>
  <c r="D226" i="36"/>
  <c r="D225" i="36"/>
  <c r="D224" i="36"/>
  <c r="D223" i="36"/>
  <c r="D222" i="36"/>
  <c r="D221" i="36"/>
  <c r="D220" i="36"/>
  <c r="D219" i="36"/>
  <c r="D218" i="36"/>
  <c r="D217" i="36"/>
  <c r="D216" i="36"/>
  <c r="D215" i="36"/>
  <c r="D214" i="36"/>
  <c r="D213" i="36"/>
  <c r="D212" i="36"/>
  <c r="D211" i="36"/>
  <c r="D210" i="36"/>
  <c r="D209" i="36"/>
  <c r="D208" i="36"/>
  <c r="D207" i="36"/>
  <c r="D206" i="36"/>
  <c r="D205" i="36"/>
  <c r="D204" i="36"/>
  <c r="D203" i="36"/>
  <c r="D202" i="36"/>
  <c r="D201" i="36"/>
  <c r="D200" i="36"/>
  <c r="D199" i="36"/>
  <c r="D198" i="36"/>
  <c r="D197" i="36"/>
  <c r="D196" i="36"/>
  <c r="D195" i="36"/>
  <c r="D194" i="36"/>
  <c r="D193" i="36"/>
  <c r="D192" i="36"/>
  <c r="D191" i="36"/>
  <c r="D190" i="36"/>
  <c r="D189" i="36"/>
  <c r="D188" i="36"/>
  <c r="D187" i="36"/>
  <c r="D186" i="36"/>
  <c r="D185" i="36"/>
  <c r="D184" i="36"/>
  <c r="D183" i="36"/>
  <c r="D182" i="36"/>
  <c r="D181" i="36"/>
  <c r="D180" i="36"/>
  <c r="D179" i="36"/>
  <c r="D178" i="36"/>
  <c r="D177" i="36"/>
  <c r="D176" i="36"/>
  <c r="D175" i="36"/>
  <c r="D174" i="36"/>
  <c r="D173" i="36"/>
  <c r="D172" i="36"/>
  <c r="D171" i="36"/>
  <c r="D170" i="36"/>
  <c r="D169" i="36"/>
  <c r="D168" i="36"/>
  <c r="D167" i="36"/>
  <c r="D166" i="36"/>
  <c r="D165" i="36"/>
  <c r="D164" i="36"/>
  <c r="D163" i="36"/>
  <c r="D162" i="36"/>
  <c r="D161" i="36"/>
  <c r="D160" i="36"/>
  <c r="D159" i="36"/>
  <c r="D158" i="36"/>
  <c r="D157" i="36"/>
  <c r="D156" i="36"/>
  <c r="D155" i="36"/>
  <c r="D154" i="36"/>
  <c r="D153" i="36"/>
  <c r="D152" i="36"/>
  <c r="D151" i="36"/>
  <c r="D150" i="36"/>
  <c r="D149" i="36"/>
  <c r="D148" i="36"/>
  <c r="D147" i="36"/>
  <c r="D146" i="36"/>
  <c r="D145" i="36"/>
  <c r="D144" i="36"/>
  <c r="D143" i="36"/>
  <c r="D142" i="36"/>
  <c r="D141" i="36"/>
  <c r="D140" i="36"/>
  <c r="D139" i="36"/>
  <c r="D138" i="36"/>
  <c r="D137" i="36"/>
  <c r="D136" i="36"/>
  <c r="D135" i="36"/>
  <c r="D134" i="36"/>
  <c r="D133" i="36"/>
  <c r="D132" i="36"/>
  <c r="D131" i="36"/>
  <c r="D130" i="36"/>
  <c r="D129" i="36"/>
  <c r="D128" i="36"/>
  <c r="D127" i="36"/>
  <c r="D126" i="36"/>
  <c r="D125" i="36"/>
  <c r="D124" i="36"/>
  <c r="D123" i="36"/>
  <c r="D122" i="36"/>
  <c r="D121" i="36"/>
  <c r="D120" i="36"/>
  <c r="D119" i="36"/>
  <c r="D118" i="36"/>
  <c r="D117" i="36"/>
  <c r="D116" i="36"/>
  <c r="D115" i="36"/>
  <c r="D114" i="36"/>
  <c r="D113" i="36"/>
  <c r="D112" i="36"/>
  <c r="D111" i="36"/>
  <c r="D110" i="36"/>
  <c r="D109" i="36"/>
  <c r="D108" i="36"/>
  <c r="D107" i="36"/>
  <c r="D106" i="36"/>
  <c r="D105" i="36"/>
  <c r="D104" i="36"/>
  <c r="D103" i="36"/>
  <c r="D102" i="36"/>
  <c r="D101" i="36"/>
  <c r="D100" i="36"/>
  <c r="D99" i="36"/>
  <c r="D98" i="36"/>
  <c r="D97" i="36"/>
  <c r="D96" i="36"/>
  <c r="D95" i="36"/>
  <c r="D94" i="36"/>
  <c r="D93" i="36"/>
  <c r="D92" i="36"/>
  <c r="D91" i="36"/>
  <c r="D90" i="36"/>
  <c r="D89" i="36"/>
  <c r="D88" i="36"/>
  <c r="D87" i="36"/>
  <c r="D86" i="36"/>
  <c r="D85" i="36"/>
  <c r="D84" i="36"/>
  <c r="D83" i="36"/>
  <c r="D82" i="36"/>
  <c r="D81" i="36"/>
  <c r="D80" i="36"/>
  <c r="D79" i="36"/>
  <c r="D78" i="36"/>
  <c r="D77" i="36"/>
  <c r="D76" i="36"/>
  <c r="D75" i="36"/>
  <c r="D74" i="36"/>
  <c r="D73" i="36"/>
  <c r="D72" i="36"/>
  <c r="D71" i="36"/>
  <c r="D70" i="36"/>
  <c r="D69" i="36"/>
  <c r="D68" i="36"/>
  <c r="D67" i="36"/>
  <c r="D66" i="36"/>
  <c r="D65" i="36"/>
  <c r="D64" i="36"/>
  <c r="D63" i="36"/>
  <c r="D62" i="36"/>
  <c r="D61" i="36"/>
  <c r="D60" i="36"/>
  <c r="D59" i="36"/>
  <c r="D58" i="36"/>
  <c r="D57" i="36"/>
  <c r="D56" i="36"/>
  <c r="D55" i="36"/>
  <c r="D54" i="36"/>
  <c r="D53" i="36"/>
  <c r="D52" i="36"/>
  <c r="D51" i="36"/>
  <c r="D50" i="36"/>
  <c r="D49" i="36"/>
  <c r="D48" i="36"/>
  <c r="D47" i="36"/>
  <c r="D46" i="36"/>
  <c r="D45" i="36"/>
  <c r="D44" i="36"/>
  <c r="D43" i="36"/>
  <c r="D42" i="36"/>
  <c r="D41" i="36"/>
  <c r="D40" i="36"/>
  <c r="D39" i="36"/>
  <c r="D38" i="36"/>
  <c r="D37" i="36"/>
  <c r="D36" i="36"/>
  <c r="D35" i="36"/>
  <c r="D34" i="36"/>
  <c r="D33" i="36"/>
  <c r="D32" i="36"/>
  <c r="D31" i="36"/>
  <c r="D30" i="36"/>
  <c r="D29" i="36"/>
  <c r="D28" i="36"/>
  <c r="D27" i="36"/>
  <c r="D26" i="36"/>
  <c r="D25" i="36"/>
  <c r="D24" i="36"/>
  <c r="D23" i="36"/>
  <c r="D22" i="36"/>
  <c r="D21" i="36"/>
  <c r="D20" i="36"/>
  <c r="D19" i="36"/>
  <c r="D18" i="36"/>
  <c r="D17" i="36"/>
  <c r="D16" i="36"/>
  <c r="D15" i="36"/>
  <c r="D14" i="36"/>
  <c r="D13" i="36"/>
  <c r="D12" i="36"/>
  <c r="D11" i="36"/>
  <c r="D10" i="36"/>
  <c r="D9" i="36"/>
  <c r="D8" i="36"/>
  <c r="D7" i="36"/>
  <c r="D6" i="36"/>
  <c r="D5" i="36"/>
  <c r="B5004" i="36"/>
  <c r="B5003" i="36"/>
  <c r="B5002" i="36"/>
  <c r="B5001" i="36"/>
  <c r="B5000" i="36"/>
  <c r="B4999" i="36"/>
  <c r="B4998" i="36"/>
  <c r="B4997" i="36"/>
  <c r="B4996" i="36"/>
  <c r="B4995" i="36"/>
  <c r="B4994" i="36"/>
  <c r="B4993" i="36"/>
  <c r="B4992" i="36"/>
  <c r="B4991" i="36"/>
  <c r="B4990" i="36"/>
  <c r="B4989" i="36"/>
  <c r="B4988" i="36"/>
  <c r="B4987" i="36"/>
  <c r="B4986" i="36"/>
  <c r="B4985" i="36"/>
  <c r="B4984" i="36"/>
  <c r="B4983" i="36"/>
  <c r="B4982" i="36"/>
  <c r="B4981" i="36"/>
  <c r="B4980" i="36"/>
  <c r="B4979" i="36"/>
  <c r="B4978" i="36"/>
  <c r="B4977" i="36"/>
  <c r="B4976" i="36"/>
  <c r="B4975" i="36"/>
  <c r="B4974" i="36"/>
  <c r="B4973" i="36"/>
  <c r="B4972" i="36"/>
  <c r="B4971" i="36"/>
  <c r="B4970" i="36"/>
  <c r="B4969" i="36"/>
  <c r="B4968" i="36"/>
  <c r="B4967" i="36"/>
  <c r="B4966" i="36"/>
  <c r="B4965" i="36"/>
  <c r="B4964" i="36"/>
  <c r="B4963" i="36"/>
  <c r="B4962" i="36"/>
  <c r="B4961" i="36"/>
  <c r="B4960" i="36"/>
  <c r="B4959" i="36"/>
  <c r="B4958" i="36"/>
  <c r="B4957" i="36"/>
  <c r="B4956" i="36"/>
  <c r="B4955" i="36"/>
  <c r="B4954" i="36"/>
  <c r="B4953" i="36"/>
  <c r="B4952" i="36"/>
  <c r="B4951" i="36"/>
  <c r="B4950" i="36"/>
  <c r="B4949" i="36"/>
  <c r="B4948" i="36"/>
  <c r="B4947" i="36"/>
  <c r="B4946" i="36"/>
  <c r="B4945" i="36"/>
  <c r="B4944" i="36"/>
  <c r="B4943" i="36"/>
  <c r="B4942" i="36"/>
  <c r="B4941" i="36"/>
  <c r="B4940" i="36"/>
  <c r="B4939" i="36"/>
  <c r="B4938" i="36"/>
  <c r="B4937" i="36"/>
  <c r="B4936" i="36"/>
  <c r="B4935" i="36"/>
  <c r="B4934" i="36"/>
  <c r="B4933" i="36"/>
  <c r="B4932" i="36"/>
  <c r="B4931" i="36"/>
  <c r="B4930" i="36"/>
  <c r="B4929" i="36"/>
  <c r="B4928" i="36"/>
  <c r="B4927" i="36"/>
  <c r="B4926" i="36"/>
  <c r="B4925" i="36"/>
  <c r="B4924" i="36"/>
  <c r="B4923" i="36"/>
  <c r="B4922" i="36"/>
  <c r="B4921" i="36"/>
  <c r="B4920" i="36"/>
  <c r="B4919" i="36"/>
  <c r="B4918" i="36"/>
  <c r="B4917" i="36"/>
  <c r="B4916" i="36"/>
  <c r="B4915" i="36"/>
  <c r="B4914" i="36"/>
  <c r="B4913" i="36"/>
  <c r="B4912" i="36"/>
  <c r="B4911" i="36"/>
  <c r="B4910" i="36"/>
  <c r="B4909" i="36"/>
  <c r="B4908" i="36"/>
  <c r="B4907" i="36"/>
  <c r="B4906" i="36"/>
  <c r="B4905" i="36"/>
  <c r="B4904" i="36"/>
  <c r="B4903" i="36"/>
  <c r="B4902" i="36"/>
  <c r="B4901" i="36"/>
  <c r="B4900" i="36"/>
  <c r="B4899" i="36"/>
  <c r="B4898" i="36"/>
  <c r="B4897" i="36"/>
  <c r="B4896" i="36"/>
  <c r="B4895" i="36"/>
  <c r="B4894" i="36"/>
  <c r="B4893" i="36"/>
  <c r="B4892" i="36"/>
  <c r="B4891" i="36"/>
  <c r="B4890" i="36"/>
  <c r="B4889" i="36"/>
  <c r="B4888" i="36"/>
  <c r="B4887" i="36"/>
  <c r="B4886" i="36"/>
  <c r="B4885" i="36"/>
  <c r="B4884" i="36"/>
  <c r="B4883" i="36"/>
  <c r="B4882" i="36"/>
  <c r="B4881" i="36"/>
  <c r="B4880" i="36"/>
  <c r="B4879" i="36"/>
  <c r="B4878" i="36"/>
  <c r="B4877" i="36"/>
  <c r="B4876" i="36"/>
  <c r="B4875" i="36"/>
  <c r="B4874" i="36"/>
  <c r="B4873" i="36"/>
  <c r="B4872" i="36"/>
  <c r="B4871" i="36"/>
  <c r="B4870" i="36"/>
  <c r="B4869" i="36"/>
  <c r="B4868" i="36"/>
  <c r="B4867" i="36"/>
  <c r="B4866" i="36"/>
  <c r="B4865" i="36"/>
  <c r="B4864" i="36"/>
  <c r="B4863" i="36"/>
  <c r="B4862" i="36"/>
  <c r="B4861" i="36"/>
  <c r="B4860" i="36"/>
  <c r="B4859" i="36"/>
  <c r="B4858" i="36"/>
  <c r="B4857" i="36"/>
  <c r="B4856" i="36"/>
  <c r="B4855" i="36"/>
  <c r="B4854" i="36"/>
  <c r="B4853" i="36"/>
  <c r="B4852" i="36"/>
  <c r="B4851" i="36"/>
  <c r="B4850" i="36"/>
  <c r="B4849" i="36"/>
  <c r="B4848" i="36"/>
  <c r="B4847" i="36"/>
  <c r="B4846" i="36"/>
  <c r="B4845" i="36"/>
  <c r="B4844" i="36"/>
  <c r="B4843" i="36"/>
  <c r="B4842" i="36"/>
  <c r="B4841" i="36"/>
  <c r="B4840" i="36"/>
  <c r="B4839" i="36"/>
  <c r="B4838" i="36"/>
  <c r="B4837" i="36"/>
  <c r="B4836" i="36"/>
  <c r="B4835" i="36"/>
  <c r="B4834" i="36"/>
  <c r="B4833" i="36"/>
  <c r="B4832" i="36"/>
  <c r="B4831" i="36"/>
  <c r="B4830" i="36"/>
  <c r="B4829" i="36"/>
  <c r="B4828" i="36"/>
  <c r="B4827" i="36"/>
  <c r="B4826" i="36"/>
  <c r="B4825" i="36"/>
  <c r="B4824" i="36"/>
  <c r="B4823" i="36"/>
  <c r="B4822" i="36"/>
  <c r="B4821" i="36"/>
  <c r="B4820" i="36"/>
  <c r="B4819" i="36"/>
  <c r="B4818" i="36"/>
  <c r="B4817" i="36"/>
  <c r="B4816" i="36"/>
  <c r="B4815" i="36"/>
  <c r="B4814" i="36"/>
  <c r="B4813" i="36"/>
  <c r="B4812" i="36"/>
  <c r="B4811" i="36"/>
  <c r="B4810" i="36"/>
  <c r="B4809" i="36"/>
  <c r="B4808" i="36"/>
  <c r="B4807" i="36"/>
  <c r="B4806" i="36"/>
  <c r="B4805" i="36"/>
  <c r="B4804" i="36"/>
  <c r="B4803" i="36"/>
  <c r="B4802" i="36"/>
  <c r="B4801" i="36"/>
  <c r="B4800" i="36"/>
  <c r="B4799" i="36"/>
  <c r="B4798" i="36"/>
  <c r="B4797" i="36"/>
  <c r="B4796" i="36"/>
  <c r="B4795" i="36"/>
  <c r="B4794" i="36"/>
  <c r="B4793" i="36"/>
  <c r="B4792" i="36"/>
  <c r="B4791" i="36"/>
  <c r="B4790" i="36"/>
  <c r="B4789" i="36"/>
  <c r="B4788" i="36"/>
  <c r="B4787" i="36"/>
  <c r="B4786" i="36"/>
  <c r="B4785" i="36"/>
  <c r="B4784" i="36"/>
  <c r="B4783" i="36"/>
  <c r="B4782" i="36"/>
  <c r="B4781" i="36"/>
  <c r="B4780" i="36"/>
  <c r="B4779" i="36"/>
  <c r="B4778" i="36"/>
  <c r="B4777" i="36"/>
  <c r="B4776" i="36"/>
  <c r="B4775" i="36"/>
  <c r="B4774" i="36"/>
  <c r="B4773" i="36"/>
  <c r="B4772" i="36"/>
  <c r="B4771" i="36"/>
  <c r="B4770" i="36"/>
  <c r="B4769" i="36"/>
  <c r="B4768" i="36"/>
  <c r="B4767" i="36"/>
  <c r="B4766" i="36"/>
  <c r="B4765" i="36"/>
  <c r="B4764" i="36"/>
  <c r="B4763" i="36"/>
  <c r="B4762" i="36"/>
  <c r="B4761" i="36"/>
  <c r="B4760" i="36"/>
  <c r="B4759" i="36"/>
  <c r="B4758" i="36"/>
  <c r="B4757" i="36"/>
  <c r="B4756" i="36"/>
  <c r="B4755" i="36"/>
  <c r="B4754" i="36"/>
  <c r="B4753" i="36"/>
  <c r="B4752" i="36"/>
  <c r="B4751" i="36"/>
  <c r="B4750" i="36"/>
  <c r="B4749" i="36"/>
  <c r="B4748" i="36"/>
  <c r="B4747" i="36"/>
  <c r="B4746" i="36"/>
  <c r="B4745" i="36"/>
  <c r="B4744" i="36"/>
  <c r="B4743" i="36"/>
  <c r="B4742" i="36"/>
  <c r="B4741" i="36"/>
  <c r="B4740" i="36"/>
  <c r="B4739" i="36"/>
  <c r="B4738" i="36"/>
  <c r="B4737" i="36"/>
  <c r="B4736" i="36"/>
  <c r="B4735" i="36"/>
  <c r="B4734" i="36"/>
  <c r="B4733" i="36"/>
  <c r="B4732" i="36"/>
  <c r="B4731" i="36"/>
  <c r="B4730" i="36"/>
  <c r="B4729" i="36"/>
  <c r="B4728" i="36"/>
  <c r="B4727" i="36"/>
  <c r="B4726" i="36"/>
  <c r="B4725" i="36"/>
  <c r="B4724" i="36"/>
  <c r="B4723" i="36"/>
  <c r="B4722" i="36"/>
  <c r="B4721" i="36"/>
  <c r="B4720" i="36"/>
  <c r="B4719" i="36"/>
  <c r="B4718" i="36"/>
  <c r="B4717" i="36"/>
  <c r="B4716" i="36"/>
  <c r="B4715" i="36"/>
  <c r="B4714" i="36"/>
  <c r="B4713" i="36"/>
  <c r="B4712" i="36"/>
  <c r="B4711" i="36"/>
  <c r="B4710" i="36"/>
  <c r="B4709" i="36"/>
  <c r="B4708" i="36"/>
  <c r="B4707" i="36"/>
  <c r="B4706" i="36"/>
  <c r="B4705" i="36"/>
  <c r="B4704" i="36"/>
  <c r="B4703" i="36"/>
  <c r="B4702" i="36"/>
  <c r="B4701" i="36"/>
  <c r="B4700" i="36"/>
  <c r="B4699" i="36"/>
  <c r="B4698" i="36"/>
  <c r="B4697" i="36"/>
  <c r="B4696" i="36"/>
  <c r="B4695" i="36"/>
  <c r="B4694" i="36"/>
  <c r="B4693" i="36"/>
  <c r="B4692" i="36"/>
  <c r="B4691" i="36"/>
  <c r="B4690" i="36"/>
  <c r="B4689" i="36"/>
  <c r="B4688" i="36"/>
  <c r="B4687" i="36"/>
  <c r="B4686" i="36"/>
  <c r="B4685" i="36"/>
  <c r="B4684" i="36"/>
  <c r="B4683" i="36"/>
  <c r="B4682" i="36"/>
  <c r="B4681" i="36"/>
  <c r="B4680" i="36"/>
  <c r="B4679" i="36"/>
  <c r="B4678" i="36"/>
  <c r="B4677" i="36"/>
  <c r="B4676" i="36"/>
  <c r="B4675" i="36"/>
  <c r="B4674" i="36"/>
  <c r="B4673" i="36"/>
  <c r="B4672" i="36"/>
  <c r="B4671" i="36"/>
  <c r="B4670" i="36"/>
  <c r="B4669" i="36"/>
  <c r="B4668" i="36"/>
  <c r="B4667" i="36"/>
  <c r="B4666" i="36"/>
  <c r="B4665" i="36"/>
  <c r="B4664" i="36"/>
  <c r="B4663" i="36"/>
  <c r="B4662" i="36"/>
  <c r="B4661" i="36"/>
  <c r="B4660" i="36"/>
  <c r="B4659" i="36"/>
  <c r="B4658" i="36"/>
  <c r="B4657" i="36"/>
  <c r="B4656" i="36"/>
  <c r="B4655" i="36"/>
  <c r="B4654" i="36"/>
  <c r="B4653" i="36"/>
  <c r="B4652" i="36"/>
  <c r="B4651" i="36"/>
  <c r="B4650" i="36"/>
  <c r="B4649" i="36"/>
  <c r="B4648" i="36"/>
  <c r="B4647" i="36"/>
  <c r="B4646" i="36"/>
  <c r="B4645" i="36"/>
  <c r="B4644" i="36"/>
  <c r="B4643" i="36"/>
  <c r="B4642" i="36"/>
  <c r="B4641" i="36"/>
  <c r="B4640" i="36"/>
  <c r="B4639" i="36"/>
  <c r="B4638" i="36"/>
  <c r="B4637" i="36"/>
  <c r="B4636" i="36"/>
  <c r="B4635" i="36"/>
  <c r="B4634" i="36"/>
  <c r="B4633" i="36"/>
  <c r="B4632" i="36"/>
  <c r="B4631" i="36"/>
  <c r="B4630" i="36"/>
  <c r="B4629" i="36"/>
  <c r="B4628" i="36"/>
  <c r="B4627" i="36"/>
  <c r="B4626" i="36"/>
  <c r="B4625" i="36"/>
  <c r="B4624" i="36"/>
  <c r="B4623" i="36"/>
  <c r="B4622" i="36"/>
  <c r="B4621" i="36"/>
  <c r="B4620" i="36"/>
  <c r="B4619" i="36"/>
  <c r="B4618" i="36"/>
  <c r="B4617" i="36"/>
  <c r="B4616" i="36"/>
  <c r="B4615" i="36"/>
  <c r="B4614" i="36"/>
  <c r="B4613" i="36"/>
  <c r="B4612" i="36"/>
  <c r="B4611" i="36"/>
  <c r="B4610" i="36"/>
  <c r="B4609" i="36"/>
  <c r="B4608" i="36"/>
  <c r="B4607" i="36"/>
  <c r="B4606" i="36"/>
  <c r="B4605" i="36"/>
  <c r="B4604" i="36"/>
  <c r="B4603" i="36"/>
  <c r="B4602" i="36"/>
  <c r="B4601" i="36"/>
  <c r="B4600" i="36"/>
  <c r="B4599" i="36"/>
  <c r="B4598" i="36"/>
  <c r="B4597" i="36"/>
  <c r="B4596" i="36"/>
  <c r="B4595" i="36"/>
  <c r="B4594" i="36"/>
  <c r="B4593" i="36"/>
  <c r="B4592" i="36"/>
  <c r="B4591" i="36"/>
  <c r="B4590" i="36"/>
  <c r="B4589" i="36"/>
  <c r="B4588" i="36"/>
  <c r="B4587" i="36"/>
  <c r="B4586" i="36"/>
  <c r="B4585" i="36"/>
  <c r="B4584" i="36"/>
  <c r="B4583" i="36"/>
  <c r="B4582" i="36"/>
  <c r="B4581" i="36"/>
  <c r="B4580" i="36"/>
  <c r="B4579" i="36"/>
  <c r="B4578" i="36"/>
  <c r="B4577" i="36"/>
  <c r="B4576" i="36"/>
  <c r="B4575" i="36"/>
  <c r="B4574" i="36"/>
  <c r="B4573" i="36"/>
  <c r="B4572" i="36"/>
  <c r="B4571" i="36"/>
  <c r="B4570" i="36"/>
  <c r="B4569" i="36"/>
  <c r="B4568" i="36"/>
  <c r="B4567" i="36"/>
  <c r="B4566" i="36"/>
  <c r="B4565" i="36"/>
  <c r="B4564" i="36"/>
  <c r="B4563" i="36"/>
  <c r="B4562" i="36"/>
  <c r="B4561" i="36"/>
  <c r="B4560" i="36"/>
  <c r="B4559" i="36"/>
  <c r="B4558" i="36"/>
  <c r="B4557" i="36"/>
  <c r="B4556" i="36"/>
  <c r="B4555" i="36"/>
  <c r="B4554" i="36"/>
  <c r="B4553" i="36"/>
  <c r="B4552" i="36"/>
  <c r="B4551" i="36"/>
  <c r="B4550" i="36"/>
  <c r="B4549" i="36"/>
  <c r="B4548" i="36"/>
  <c r="B4547" i="36"/>
  <c r="B4546" i="36"/>
  <c r="B4545" i="36"/>
  <c r="B4544" i="36"/>
  <c r="B4543" i="36"/>
  <c r="B4542" i="36"/>
  <c r="B4541" i="36"/>
  <c r="B4540" i="36"/>
  <c r="B4539" i="36"/>
  <c r="B4538" i="36"/>
  <c r="B4537" i="36"/>
  <c r="B4536" i="36"/>
  <c r="B4535" i="36"/>
  <c r="B4534" i="36"/>
  <c r="B4533" i="36"/>
  <c r="B4532" i="36"/>
  <c r="B4531" i="36"/>
  <c r="B4530" i="36"/>
  <c r="B4529" i="36"/>
  <c r="B4528" i="36"/>
  <c r="B4527" i="36"/>
  <c r="B4526" i="36"/>
  <c r="B4525" i="36"/>
  <c r="B4524" i="36"/>
  <c r="B4523" i="36"/>
  <c r="B4522" i="36"/>
  <c r="B4521" i="36"/>
  <c r="B4520" i="36"/>
  <c r="B4519" i="36"/>
  <c r="B4518" i="36"/>
  <c r="B4517" i="36"/>
  <c r="B4516" i="36"/>
  <c r="B4515" i="36"/>
  <c r="B4514" i="36"/>
  <c r="B4513" i="36"/>
  <c r="B4512" i="36"/>
  <c r="B4511" i="36"/>
  <c r="B4510" i="36"/>
  <c r="B4509" i="36"/>
  <c r="B4508" i="36"/>
  <c r="B4507" i="36"/>
  <c r="B4506" i="36"/>
  <c r="B4505" i="36"/>
  <c r="B4504" i="36"/>
  <c r="B4503" i="36"/>
  <c r="B4502" i="36"/>
  <c r="B4501" i="36"/>
  <c r="B4500" i="36"/>
  <c r="B4499" i="36"/>
  <c r="B4498" i="36"/>
  <c r="B4497" i="36"/>
  <c r="B4496" i="36"/>
  <c r="B4495" i="36"/>
  <c r="B4494" i="36"/>
  <c r="B4493" i="36"/>
  <c r="B4492" i="36"/>
  <c r="B4491" i="36"/>
  <c r="B4490" i="36"/>
  <c r="B4489" i="36"/>
  <c r="B4488" i="36"/>
  <c r="B4487" i="36"/>
  <c r="B4486" i="36"/>
  <c r="B4485" i="36"/>
  <c r="B4484" i="36"/>
  <c r="B4483" i="36"/>
  <c r="B4482" i="36"/>
  <c r="B4481" i="36"/>
  <c r="B4480" i="36"/>
  <c r="B4479" i="36"/>
  <c r="B4478" i="36"/>
  <c r="B4477" i="36"/>
  <c r="B4476" i="36"/>
  <c r="B4475" i="36"/>
  <c r="B4474" i="36"/>
  <c r="B4473" i="36"/>
  <c r="B4472" i="36"/>
  <c r="B4471" i="36"/>
  <c r="B4470" i="36"/>
  <c r="B4469" i="36"/>
  <c r="B4468" i="36"/>
  <c r="B4467" i="36"/>
  <c r="B4466" i="36"/>
  <c r="B4465" i="36"/>
  <c r="B4464" i="36"/>
  <c r="B4463" i="36"/>
  <c r="B4462" i="36"/>
  <c r="B4461" i="36"/>
  <c r="B4460" i="36"/>
  <c r="B4459" i="36"/>
  <c r="B4458" i="36"/>
  <c r="B4457" i="36"/>
  <c r="B4456" i="36"/>
  <c r="B4455" i="36"/>
  <c r="B4454" i="36"/>
  <c r="B4453" i="36"/>
  <c r="B4452" i="36"/>
  <c r="B4451" i="36"/>
  <c r="B4450" i="36"/>
  <c r="B4449" i="36"/>
  <c r="B4448" i="36"/>
  <c r="B4447" i="36"/>
  <c r="B4446" i="36"/>
  <c r="B4445" i="36"/>
  <c r="B4444" i="36"/>
  <c r="B4443" i="36"/>
  <c r="B4442" i="36"/>
  <c r="B4441" i="36"/>
  <c r="B4440" i="36"/>
  <c r="B4439" i="36"/>
  <c r="B4438" i="36"/>
  <c r="B4437" i="36"/>
  <c r="B4436" i="36"/>
  <c r="B4435" i="36"/>
  <c r="B4434" i="36"/>
  <c r="B4433" i="36"/>
  <c r="B4432" i="36"/>
  <c r="B4431" i="36"/>
  <c r="B4430" i="36"/>
  <c r="B4429" i="36"/>
  <c r="B4428" i="36"/>
  <c r="B4427" i="36"/>
  <c r="B4426" i="36"/>
  <c r="B4425" i="36"/>
  <c r="B4424" i="36"/>
  <c r="B4423" i="36"/>
  <c r="B4422" i="36"/>
  <c r="B4421" i="36"/>
  <c r="B4420" i="36"/>
  <c r="B4419" i="36"/>
  <c r="B4418" i="36"/>
  <c r="B4417" i="36"/>
  <c r="B4416" i="36"/>
  <c r="B4415" i="36"/>
  <c r="B4414" i="36"/>
  <c r="B4413" i="36"/>
  <c r="B4412" i="36"/>
  <c r="B4411" i="36"/>
  <c r="B4410" i="36"/>
  <c r="B4409" i="36"/>
  <c r="B4408" i="36"/>
  <c r="B4407" i="36"/>
  <c r="B4406" i="36"/>
  <c r="B4405" i="36"/>
  <c r="B4404" i="36"/>
  <c r="B4403" i="36"/>
  <c r="B4402" i="36"/>
  <c r="B4401" i="36"/>
  <c r="B4400" i="36"/>
  <c r="B4399" i="36"/>
  <c r="B4398" i="36"/>
  <c r="B4397" i="36"/>
  <c r="B4396" i="36"/>
  <c r="B4395" i="36"/>
  <c r="B4394" i="36"/>
  <c r="B4393" i="36"/>
  <c r="B4392" i="36"/>
  <c r="B4391" i="36"/>
  <c r="B4390" i="36"/>
  <c r="B4389" i="36"/>
  <c r="B4388" i="36"/>
  <c r="B4387" i="36"/>
  <c r="B4386" i="36"/>
  <c r="B4385" i="36"/>
  <c r="B4384" i="36"/>
  <c r="B4383" i="36"/>
  <c r="B4382" i="36"/>
  <c r="B4381" i="36"/>
  <c r="B4380" i="36"/>
  <c r="B4379" i="36"/>
  <c r="B4378" i="36"/>
  <c r="B4377" i="36"/>
  <c r="B4376" i="36"/>
  <c r="B4375" i="36"/>
  <c r="B4374" i="36"/>
  <c r="B4373" i="36"/>
  <c r="B4372" i="36"/>
  <c r="B4371" i="36"/>
  <c r="B4370" i="36"/>
  <c r="B4369" i="36"/>
  <c r="B4368" i="36"/>
  <c r="B4367" i="36"/>
  <c r="B4366" i="36"/>
  <c r="B4365" i="36"/>
  <c r="B4364" i="36"/>
  <c r="B4363" i="36"/>
  <c r="B4362" i="36"/>
  <c r="B4361" i="36"/>
  <c r="B4360" i="36"/>
  <c r="B4359" i="36"/>
  <c r="B4358" i="36"/>
  <c r="B4357" i="36"/>
  <c r="B4356" i="36"/>
  <c r="B4355" i="36"/>
  <c r="B4354" i="36"/>
  <c r="B4353" i="36"/>
  <c r="B4352" i="36"/>
  <c r="B4351" i="36"/>
  <c r="B4350" i="36"/>
  <c r="B4349" i="36"/>
  <c r="B4348" i="36"/>
  <c r="B4347" i="36"/>
  <c r="B4346" i="36"/>
  <c r="B4345" i="36"/>
  <c r="B4344" i="36"/>
  <c r="B4343" i="36"/>
  <c r="B4342" i="36"/>
  <c r="B4341" i="36"/>
  <c r="B4340" i="36"/>
  <c r="B4339" i="36"/>
  <c r="B4338" i="36"/>
  <c r="B4337" i="36"/>
  <c r="B4336" i="36"/>
  <c r="B4335" i="36"/>
  <c r="B4334" i="36"/>
  <c r="B4333" i="36"/>
  <c r="B4332" i="36"/>
  <c r="B4331" i="36"/>
  <c r="B4330" i="36"/>
  <c r="B4329" i="36"/>
  <c r="B4328" i="36"/>
  <c r="B4327" i="36"/>
  <c r="B4326" i="36"/>
  <c r="B4325" i="36"/>
  <c r="B4324" i="36"/>
  <c r="B4323" i="36"/>
  <c r="B4322" i="36"/>
  <c r="B4321" i="36"/>
  <c r="B4320" i="36"/>
  <c r="B4319" i="36"/>
  <c r="B4318" i="36"/>
  <c r="B4317" i="36"/>
  <c r="B4316" i="36"/>
  <c r="B4315" i="36"/>
  <c r="B4314" i="36"/>
  <c r="B4313" i="36"/>
  <c r="B4312" i="36"/>
  <c r="B4311" i="36"/>
  <c r="B4310" i="36"/>
  <c r="B4309" i="36"/>
  <c r="B4308" i="36"/>
  <c r="B4307" i="36"/>
  <c r="B4306" i="36"/>
  <c r="B4305" i="36"/>
  <c r="B4304" i="36"/>
  <c r="B4303" i="36"/>
  <c r="B4302" i="36"/>
  <c r="B4301" i="36"/>
  <c r="B4300" i="36"/>
  <c r="B4299" i="36"/>
  <c r="B4298" i="36"/>
  <c r="B4297" i="36"/>
  <c r="B4296" i="36"/>
  <c r="B4295" i="36"/>
  <c r="B4294" i="36"/>
  <c r="B4293" i="36"/>
  <c r="B4292" i="36"/>
  <c r="B4291" i="36"/>
  <c r="B4290" i="36"/>
  <c r="B4289" i="36"/>
  <c r="B4288" i="36"/>
  <c r="B4287" i="36"/>
  <c r="B4286" i="36"/>
  <c r="B4285" i="36"/>
  <c r="B4284" i="36"/>
  <c r="B4283" i="36"/>
  <c r="B4282" i="36"/>
  <c r="B4281" i="36"/>
  <c r="B4280" i="36"/>
  <c r="B4279" i="36"/>
  <c r="B4278" i="36"/>
  <c r="B4277" i="36"/>
  <c r="B4276" i="36"/>
  <c r="B4275" i="36"/>
  <c r="B4274" i="36"/>
  <c r="B4273" i="36"/>
  <c r="B4272" i="36"/>
  <c r="B4271" i="36"/>
  <c r="B4270" i="36"/>
  <c r="B4269" i="36"/>
  <c r="B4268" i="36"/>
  <c r="B4267" i="36"/>
  <c r="B4266" i="36"/>
  <c r="B4265" i="36"/>
  <c r="B4264" i="36"/>
  <c r="B4263" i="36"/>
  <c r="B4262" i="36"/>
  <c r="B4261" i="36"/>
  <c r="B4260" i="36"/>
  <c r="B4259" i="36"/>
  <c r="B4258" i="36"/>
  <c r="B4257" i="36"/>
  <c r="B4256" i="36"/>
  <c r="B4255" i="36"/>
  <c r="B4254" i="36"/>
  <c r="B4253" i="36"/>
  <c r="B4252" i="36"/>
  <c r="B4251" i="36"/>
  <c r="B4250" i="36"/>
  <c r="B4249" i="36"/>
  <c r="B4248" i="36"/>
  <c r="B4247" i="36"/>
  <c r="B4246" i="36"/>
  <c r="B4245" i="36"/>
  <c r="B4244" i="36"/>
  <c r="B4243" i="36"/>
  <c r="B4242" i="36"/>
  <c r="B4241" i="36"/>
  <c r="B4240" i="36"/>
  <c r="B4239" i="36"/>
  <c r="B4238" i="36"/>
  <c r="B4237" i="36"/>
  <c r="B4236" i="36"/>
  <c r="B4235" i="36"/>
  <c r="B4234" i="36"/>
  <c r="B4233" i="36"/>
  <c r="B4232" i="36"/>
  <c r="B4231" i="36"/>
  <c r="B4230" i="36"/>
  <c r="B4229" i="36"/>
  <c r="B4228" i="36"/>
  <c r="B4227" i="36"/>
  <c r="B4226" i="36"/>
  <c r="B4225" i="36"/>
  <c r="B4224" i="36"/>
  <c r="B4223" i="36"/>
  <c r="B4222" i="36"/>
  <c r="B4221" i="36"/>
  <c r="B4220" i="36"/>
  <c r="B4219" i="36"/>
  <c r="B4218" i="36"/>
  <c r="B4217" i="36"/>
  <c r="B4216" i="36"/>
  <c r="B4215" i="36"/>
  <c r="B4214" i="36"/>
  <c r="B4213" i="36"/>
  <c r="B4212" i="36"/>
  <c r="B4211" i="36"/>
  <c r="B4210" i="36"/>
  <c r="B4209" i="36"/>
  <c r="B4208" i="36"/>
  <c r="B4207" i="36"/>
  <c r="B4206" i="36"/>
  <c r="B4205" i="36"/>
  <c r="B4204" i="36"/>
  <c r="B4203" i="36"/>
  <c r="B4202" i="36"/>
  <c r="B4201" i="36"/>
  <c r="B4200" i="36"/>
  <c r="B4199" i="36"/>
  <c r="B4198" i="36"/>
  <c r="B4197" i="36"/>
  <c r="B4196" i="36"/>
  <c r="B4195" i="36"/>
  <c r="B4194" i="36"/>
  <c r="B4193" i="36"/>
  <c r="B4192" i="36"/>
  <c r="B4191" i="36"/>
  <c r="B4190" i="36"/>
  <c r="B4189" i="36"/>
  <c r="B4188" i="36"/>
  <c r="B4187" i="36"/>
  <c r="B4186" i="36"/>
  <c r="B4185" i="36"/>
  <c r="B4184" i="36"/>
  <c r="B4183" i="36"/>
  <c r="B4182" i="36"/>
  <c r="B4181" i="36"/>
  <c r="B4180" i="36"/>
  <c r="B4179" i="36"/>
  <c r="B4178" i="36"/>
  <c r="B4177" i="36"/>
  <c r="B4176" i="36"/>
  <c r="B4175" i="36"/>
  <c r="B4174" i="36"/>
  <c r="B4173" i="36"/>
  <c r="B4172" i="36"/>
  <c r="B4171" i="36"/>
  <c r="B4170" i="36"/>
  <c r="B4169" i="36"/>
  <c r="B4168" i="36"/>
  <c r="B4167" i="36"/>
  <c r="B4166" i="36"/>
  <c r="B4165" i="36"/>
  <c r="B4164" i="36"/>
  <c r="B4163" i="36"/>
  <c r="B4162" i="36"/>
  <c r="B4161" i="36"/>
  <c r="B4160" i="36"/>
  <c r="B4159" i="36"/>
  <c r="B4158" i="36"/>
  <c r="B4157" i="36"/>
  <c r="B4156" i="36"/>
  <c r="B4155" i="36"/>
  <c r="B4154" i="36"/>
  <c r="B4153" i="36"/>
  <c r="B4152" i="36"/>
  <c r="B4151" i="36"/>
  <c r="B4150" i="36"/>
  <c r="B4149" i="36"/>
  <c r="B4148" i="36"/>
  <c r="B4147" i="36"/>
  <c r="B4146" i="36"/>
  <c r="B4145" i="36"/>
  <c r="B4144" i="36"/>
  <c r="B4143" i="36"/>
  <c r="B4142" i="36"/>
  <c r="B4141" i="36"/>
  <c r="B4140" i="36"/>
  <c r="B4139" i="36"/>
  <c r="B4138" i="36"/>
  <c r="B4137" i="36"/>
  <c r="B4136" i="36"/>
  <c r="B4135" i="36"/>
  <c r="B4134" i="36"/>
  <c r="B4133" i="36"/>
  <c r="B4132" i="36"/>
  <c r="B4131" i="36"/>
  <c r="B4130" i="36"/>
  <c r="B4129" i="36"/>
  <c r="B4128" i="36"/>
  <c r="B4127" i="36"/>
  <c r="B4126" i="36"/>
  <c r="B4125" i="36"/>
  <c r="B4124" i="36"/>
  <c r="B4123" i="36"/>
  <c r="B4122" i="36"/>
  <c r="B4121" i="36"/>
  <c r="B4120" i="36"/>
  <c r="B4119" i="36"/>
  <c r="B4118" i="36"/>
  <c r="B4117" i="36"/>
  <c r="B4116" i="36"/>
  <c r="B4115" i="36"/>
  <c r="B4114" i="36"/>
  <c r="B4113" i="36"/>
  <c r="B4112" i="36"/>
  <c r="B4111" i="36"/>
  <c r="B4110" i="36"/>
  <c r="B4109" i="36"/>
  <c r="B4108" i="36"/>
  <c r="B4107" i="36"/>
  <c r="B4106" i="36"/>
  <c r="B4105" i="36"/>
  <c r="B4104" i="36"/>
  <c r="B4103" i="36"/>
  <c r="B4102" i="36"/>
  <c r="B4101" i="36"/>
  <c r="B4100" i="36"/>
  <c r="B4099" i="36"/>
  <c r="B4098" i="36"/>
  <c r="B4097" i="36"/>
  <c r="B4096" i="36"/>
  <c r="B4095" i="36"/>
  <c r="B4094" i="36"/>
  <c r="B4093" i="36"/>
  <c r="B4092" i="36"/>
  <c r="B4091" i="36"/>
  <c r="B4090" i="36"/>
  <c r="B4089" i="36"/>
  <c r="B4088" i="36"/>
  <c r="B4087" i="36"/>
  <c r="B4086" i="36"/>
  <c r="B4085" i="36"/>
  <c r="B4084" i="36"/>
  <c r="B4083" i="36"/>
  <c r="B4082" i="36"/>
  <c r="B4081" i="36"/>
  <c r="B4080" i="36"/>
  <c r="B4079" i="36"/>
  <c r="B4078" i="36"/>
  <c r="B4077" i="36"/>
  <c r="B4076" i="36"/>
  <c r="B4075" i="36"/>
  <c r="B4074" i="36"/>
  <c r="B4073" i="36"/>
  <c r="B4072" i="36"/>
  <c r="B4071" i="36"/>
  <c r="B4070" i="36"/>
  <c r="B4069" i="36"/>
  <c r="B4068" i="36"/>
  <c r="B4067" i="36"/>
  <c r="B4066" i="36"/>
  <c r="B4065" i="36"/>
  <c r="B4064" i="36"/>
  <c r="B4063" i="36"/>
  <c r="B4062" i="36"/>
  <c r="B4061" i="36"/>
  <c r="B4060" i="36"/>
  <c r="B4059" i="36"/>
  <c r="B4058" i="36"/>
  <c r="B4057" i="36"/>
  <c r="B4056" i="36"/>
  <c r="B4055" i="36"/>
  <c r="B4054" i="36"/>
  <c r="B4053" i="36"/>
  <c r="B4052" i="36"/>
  <c r="B4051" i="36"/>
  <c r="B4050" i="36"/>
  <c r="B4049" i="36"/>
  <c r="B4048" i="36"/>
  <c r="B4047" i="36"/>
  <c r="B4046" i="36"/>
  <c r="B4045" i="36"/>
  <c r="B4044" i="36"/>
  <c r="B4043" i="36"/>
  <c r="B4042" i="36"/>
  <c r="B4041" i="36"/>
  <c r="B4040" i="36"/>
  <c r="B4039" i="36"/>
  <c r="B4038" i="36"/>
  <c r="B4037" i="36"/>
  <c r="B4036" i="36"/>
  <c r="B4035" i="36"/>
  <c r="B4034" i="36"/>
  <c r="B4033" i="36"/>
  <c r="B4032" i="36"/>
  <c r="B4031" i="36"/>
  <c r="B4030" i="36"/>
  <c r="B4029" i="36"/>
  <c r="B4028" i="36"/>
  <c r="B4027" i="36"/>
  <c r="B4026" i="36"/>
  <c r="B4025" i="36"/>
  <c r="B4024" i="36"/>
  <c r="B4023" i="36"/>
  <c r="B4022" i="36"/>
  <c r="B4021" i="36"/>
  <c r="B4020" i="36"/>
  <c r="B4019" i="36"/>
  <c r="B4018" i="36"/>
  <c r="B4017" i="36"/>
  <c r="B4016" i="36"/>
  <c r="B4015" i="36"/>
  <c r="B4014" i="36"/>
  <c r="B4013" i="36"/>
  <c r="B4012" i="36"/>
  <c r="B4011" i="36"/>
  <c r="B4010" i="36"/>
  <c r="B4009" i="36"/>
  <c r="B4008" i="36"/>
  <c r="B4007" i="36"/>
  <c r="B4006" i="36"/>
  <c r="B4005" i="36"/>
  <c r="B4004" i="36"/>
  <c r="B4003" i="36"/>
  <c r="B4002" i="36"/>
  <c r="B4001" i="36"/>
  <c r="B4000" i="36"/>
  <c r="B3999" i="36"/>
  <c r="B3998" i="36"/>
  <c r="B3997" i="36"/>
  <c r="B3996" i="36"/>
  <c r="B3995" i="36"/>
  <c r="B3994" i="36"/>
  <c r="B3993" i="36"/>
  <c r="B3992" i="36"/>
  <c r="B3991" i="36"/>
  <c r="B3990" i="36"/>
  <c r="B3989" i="36"/>
  <c r="B3988" i="36"/>
  <c r="B3987" i="36"/>
  <c r="B3986" i="36"/>
  <c r="B3985" i="36"/>
  <c r="B3984" i="36"/>
  <c r="B3983" i="36"/>
  <c r="B3982" i="36"/>
  <c r="B3981" i="36"/>
  <c r="B3980" i="36"/>
  <c r="B3979" i="36"/>
  <c r="B3978" i="36"/>
  <c r="B3977" i="36"/>
  <c r="B3976" i="36"/>
  <c r="B3975" i="36"/>
  <c r="B3974" i="36"/>
  <c r="B3973" i="36"/>
  <c r="B3972" i="36"/>
  <c r="B3971" i="36"/>
  <c r="B3970" i="36"/>
  <c r="B3969" i="36"/>
  <c r="B3968" i="36"/>
  <c r="B3967" i="36"/>
  <c r="B3966" i="36"/>
  <c r="B3965" i="36"/>
  <c r="B3964" i="36"/>
  <c r="B3963" i="36"/>
  <c r="B3962" i="36"/>
  <c r="B3961" i="36"/>
  <c r="B3960" i="36"/>
  <c r="B3959" i="36"/>
  <c r="B3958" i="36"/>
  <c r="B3957" i="36"/>
  <c r="B3956" i="36"/>
  <c r="B3955" i="36"/>
  <c r="B3954" i="36"/>
  <c r="B3953" i="36"/>
  <c r="B3952" i="36"/>
  <c r="B3951" i="36"/>
  <c r="B3950" i="36"/>
  <c r="B3949" i="36"/>
  <c r="B3948" i="36"/>
  <c r="B3947" i="36"/>
  <c r="B3946" i="36"/>
  <c r="B3945" i="36"/>
  <c r="B3944" i="36"/>
  <c r="B3943" i="36"/>
  <c r="B3942" i="36"/>
  <c r="B3941" i="36"/>
  <c r="B3940" i="36"/>
  <c r="B3939" i="36"/>
  <c r="B3938" i="36"/>
  <c r="B3937" i="36"/>
  <c r="B3936" i="36"/>
  <c r="B3935" i="36"/>
  <c r="B3934" i="36"/>
  <c r="B3933" i="36"/>
  <c r="B3932" i="36"/>
  <c r="B3931" i="36"/>
  <c r="B3930" i="36"/>
  <c r="B3929" i="36"/>
  <c r="B3928" i="36"/>
  <c r="B3927" i="36"/>
  <c r="B3926" i="36"/>
  <c r="B3925" i="36"/>
  <c r="B3924" i="36"/>
  <c r="B3923" i="36"/>
  <c r="B3922" i="36"/>
  <c r="B3921" i="36"/>
  <c r="B3920" i="36"/>
  <c r="B3919" i="36"/>
  <c r="B3918" i="36"/>
  <c r="B3917" i="36"/>
  <c r="B3916" i="36"/>
  <c r="B3915" i="36"/>
  <c r="B3914" i="36"/>
  <c r="B3913" i="36"/>
  <c r="B3912" i="36"/>
  <c r="B3911" i="36"/>
  <c r="B3910" i="36"/>
  <c r="B3909" i="36"/>
  <c r="B3908" i="36"/>
  <c r="B3907" i="36"/>
  <c r="B3906" i="36"/>
  <c r="B3905" i="36"/>
  <c r="B3904" i="36"/>
  <c r="B3903" i="36"/>
  <c r="B3902" i="36"/>
  <c r="B3901" i="36"/>
  <c r="B3900" i="36"/>
  <c r="B3899" i="36"/>
  <c r="B3898" i="36"/>
  <c r="B3897" i="36"/>
  <c r="B3896" i="36"/>
  <c r="B3895" i="36"/>
  <c r="B3894" i="36"/>
  <c r="B3893" i="36"/>
  <c r="B3892" i="36"/>
  <c r="B3891" i="36"/>
  <c r="B3890" i="36"/>
  <c r="B3889" i="36"/>
  <c r="B3888" i="36"/>
  <c r="B3887" i="36"/>
  <c r="B3886" i="36"/>
  <c r="B3885" i="36"/>
  <c r="B3884" i="36"/>
  <c r="B3883" i="36"/>
  <c r="B3882" i="36"/>
  <c r="B3881" i="36"/>
  <c r="B3880" i="36"/>
  <c r="B3879" i="36"/>
  <c r="B3878" i="36"/>
  <c r="B3877" i="36"/>
  <c r="B3876" i="36"/>
  <c r="B3875" i="36"/>
  <c r="B3874" i="36"/>
  <c r="B3873" i="36"/>
  <c r="B3872" i="36"/>
  <c r="B3871" i="36"/>
  <c r="B3870" i="36"/>
  <c r="B3869" i="36"/>
  <c r="B3868" i="36"/>
  <c r="B3867" i="36"/>
  <c r="B3866" i="36"/>
  <c r="B3865" i="36"/>
  <c r="B3864" i="36"/>
  <c r="B3863" i="36"/>
  <c r="B3862" i="36"/>
  <c r="B3861" i="36"/>
  <c r="B3860" i="36"/>
  <c r="B3859" i="36"/>
  <c r="B3858" i="36"/>
  <c r="B3857" i="36"/>
  <c r="B3856" i="36"/>
  <c r="B3855" i="36"/>
  <c r="B3854" i="36"/>
  <c r="B3853" i="36"/>
  <c r="B3852" i="36"/>
  <c r="B3851" i="36"/>
  <c r="B3850" i="36"/>
  <c r="B3849" i="36"/>
  <c r="B3848" i="36"/>
  <c r="B3847" i="36"/>
  <c r="B3846" i="36"/>
  <c r="B3845" i="36"/>
  <c r="B3844" i="36"/>
  <c r="B3843" i="36"/>
  <c r="B3842" i="36"/>
  <c r="B3841" i="36"/>
  <c r="B3840" i="36"/>
  <c r="B3839" i="36"/>
  <c r="B3838" i="36"/>
  <c r="B3837" i="36"/>
  <c r="B3836" i="36"/>
  <c r="B3835" i="36"/>
  <c r="B3834" i="36"/>
  <c r="B3833" i="36"/>
  <c r="B3832" i="36"/>
  <c r="B3831" i="36"/>
  <c r="B3830" i="36"/>
  <c r="B3829" i="36"/>
  <c r="B3828" i="36"/>
  <c r="B3827" i="36"/>
  <c r="B3826" i="36"/>
  <c r="B3825" i="36"/>
  <c r="B3824" i="36"/>
  <c r="B3823" i="36"/>
  <c r="B3822" i="36"/>
  <c r="B3821" i="36"/>
  <c r="B3820" i="36"/>
  <c r="B3819" i="36"/>
  <c r="B3818" i="36"/>
  <c r="B3817" i="36"/>
  <c r="B3816" i="36"/>
  <c r="B3815" i="36"/>
  <c r="B3814" i="36"/>
  <c r="B3813" i="36"/>
  <c r="B3812" i="36"/>
  <c r="B3811" i="36"/>
  <c r="B3810" i="36"/>
  <c r="B3809" i="36"/>
  <c r="B3808" i="36"/>
  <c r="B3807" i="36"/>
  <c r="B3806" i="36"/>
  <c r="B3805" i="36"/>
  <c r="B3804" i="36"/>
  <c r="B3803" i="36"/>
  <c r="B3802" i="36"/>
  <c r="B3801" i="36"/>
  <c r="B3800" i="36"/>
  <c r="B3799" i="36"/>
  <c r="B3798" i="36"/>
  <c r="B3797" i="36"/>
  <c r="B3796" i="36"/>
  <c r="B3795" i="36"/>
  <c r="B3794" i="36"/>
  <c r="B3793" i="36"/>
  <c r="B3792" i="36"/>
  <c r="B3791" i="36"/>
  <c r="B3790" i="36"/>
  <c r="B3789" i="36"/>
  <c r="B3788" i="36"/>
  <c r="B3787" i="36"/>
  <c r="B3786" i="36"/>
  <c r="B3785" i="36"/>
  <c r="B3784" i="36"/>
  <c r="B3783" i="36"/>
  <c r="B3782" i="36"/>
  <c r="B3781" i="36"/>
  <c r="B3780" i="36"/>
  <c r="B3779" i="36"/>
  <c r="B3778" i="36"/>
  <c r="B3777" i="36"/>
  <c r="B3776" i="36"/>
  <c r="B3775" i="36"/>
  <c r="B3774" i="36"/>
  <c r="B3773" i="36"/>
  <c r="B3772" i="36"/>
  <c r="B3771" i="36"/>
  <c r="B3770" i="36"/>
  <c r="B3769" i="36"/>
  <c r="B3768" i="36"/>
  <c r="B3767" i="36"/>
  <c r="B3766" i="36"/>
  <c r="B3765" i="36"/>
  <c r="B3764" i="36"/>
  <c r="B3763" i="36"/>
  <c r="B3762" i="36"/>
  <c r="B3761" i="36"/>
  <c r="B3760" i="36"/>
  <c r="B3759" i="36"/>
  <c r="B3758" i="36"/>
  <c r="B3757" i="36"/>
  <c r="B3756" i="36"/>
  <c r="B3755" i="36"/>
  <c r="B3754" i="36"/>
  <c r="B3753" i="36"/>
  <c r="B3752" i="36"/>
  <c r="B3751" i="36"/>
  <c r="B3750" i="36"/>
  <c r="B3749" i="36"/>
  <c r="B3748" i="36"/>
  <c r="B3747" i="36"/>
  <c r="B3746" i="36"/>
  <c r="B3745" i="36"/>
  <c r="B3744" i="36"/>
  <c r="B3743" i="36"/>
  <c r="B3742" i="36"/>
  <c r="B3741" i="36"/>
  <c r="B3740" i="36"/>
  <c r="B3739" i="36"/>
  <c r="B3738" i="36"/>
  <c r="B3737" i="36"/>
  <c r="B3736" i="36"/>
  <c r="B3735" i="36"/>
  <c r="B3734" i="36"/>
  <c r="B3733" i="36"/>
  <c r="B3732" i="36"/>
  <c r="B3731" i="36"/>
  <c r="B3730" i="36"/>
  <c r="B3729" i="36"/>
  <c r="B3728" i="36"/>
  <c r="B3727" i="36"/>
  <c r="B3726" i="36"/>
  <c r="B3725" i="36"/>
  <c r="B3724" i="36"/>
  <c r="B3723" i="36"/>
  <c r="B3722" i="36"/>
  <c r="B3721" i="36"/>
  <c r="B3720" i="36"/>
  <c r="B3719" i="36"/>
  <c r="B3718" i="36"/>
  <c r="B3717" i="36"/>
  <c r="B3716" i="36"/>
  <c r="B3715" i="36"/>
  <c r="B3714" i="36"/>
  <c r="B3713" i="36"/>
  <c r="B3712" i="36"/>
  <c r="B3711" i="36"/>
  <c r="B3710" i="36"/>
  <c r="B3709" i="36"/>
  <c r="B3708" i="36"/>
  <c r="B3707" i="36"/>
  <c r="B3706" i="36"/>
  <c r="B3705" i="36"/>
  <c r="B3704" i="36"/>
  <c r="B3703" i="36"/>
  <c r="B3702" i="36"/>
  <c r="B3701" i="36"/>
  <c r="B3700" i="36"/>
  <c r="B3699" i="36"/>
  <c r="B3698" i="36"/>
  <c r="B3697" i="36"/>
  <c r="B3696" i="36"/>
  <c r="B3695" i="36"/>
  <c r="B3694" i="36"/>
  <c r="B3693" i="36"/>
  <c r="B3692" i="36"/>
  <c r="B3691" i="36"/>
  <c r="B3690" i="36"/>
  <c r="B3689" i="36"/>
  <c r="B3688" i="36"/>
  <c r="B3687" i="36"/>
  <c r="B3686" i="36"/>
  <c r="B3685" i="36"/>
  <c r="B3684" i="36"/>
  <c r="B3683" i="36"/>
  <c r="B3682" i="36"/>
  <c r="B3681" i="36"/>
  <c r="B3680" i="36"/>
  <c r="B3679" i="36"/>
  <c r="B3678" i="36"/>
  <c r="B3677" i="36"/>
  <c r="B3676" i="36"/>
  <c r="B3675" i="36"/>
  <c r="B3674" i="36"/>
  <c r="B3673" i="36"/>
  <c r="B3672" i="36"/>
  <c r="B3671" i="36"/>
  <c r="B3670" i="36"/>
  <c r="B3669" i="36"/>
  <c r="B3668" i="36"/>
  <c r="B3667" i="36"/>
  <c r="B3666" i="36"/>
  <c r="B3665" i="36"/>
  <c r="B3664" i="36"/>
  <c r="B3663" i="36"/>
  <c r="B3662" i="36"/>
  <c r="B3661" i="36"/>
  <c r="B3660" i="36"/>
  <c r="B3659" i="36"/>
  <c r="B3658" i="36"/>
  <c r="B3657" i="36"/>
  <c r="B3656" i="36"/>
  <c r="B3655" i="36"/>
  <c r="B3654" i="36"/>
  <c r="B3653" i="36"/>
  <c r="B3652" i="36"/>
  <c r="B3651" i="36"/>
  <c r="B3650" i="36"/>
  <c r="B3649" i="36"/>
  <c r="B3648" i="36"/>
  <c r="B3647" i="36"/>
  <c r="B3646" i="36"/>
  <c r="B3645" i="36"/>
  <c r="B3644" i="36"/>
  <c r="B3643" i="36"/>
  <c r="B3642" i="36"/>
  <c r="B3641" i="36"/>
  <c r="B3640" i="36"/>
  <c r="B3639" i="36"/>
  <c r="B3638" i="36"/>
  <c r="B3637" i="36"/>
  <c r="B3636" i="36"/>
  <c r="B3635" i="36"/>
  <c r="B3634" i="36"/>
  <c r="B3633" i="36"/>
  <c r="B3632" i="36"/>
  <c r="B3631" i="36"/>
  <c r="B3630" i="36"/>
  <c r="B3629" i="36"/>
  <c r="B3628" i="36"/>
  <c r="B3627" i="36"/>
  <c r="B3626" i="36"/>
  <c r="B3625" i="36"/>
  <c r="B3624" i="36"/>
  <c r="B3623" i="36"/>
  <c r="B3622" i="36"/>
  <c r="B3621" i="36"/>
  <c r="B3620" i="36"/>
  <c r="B3619" i="36"/>
  <c r="B3618" i="36"/>
  <c r="B3617" i="36"/>
  <c r="B3616" i="36"/>
  <c r="B3615" i="36"/>
  <c r="B3614" i="36"/>
  <c r="B3613" i="36"/>
  <c r="B3612" i="36"/>
  <c r="B3611" i="36"/>
  <c r="B3610" i="36"/>
  <c r="B3609" i="36"/>
  <c r="B3608" i="36"/>
  <c r="B3607" i="36"/>
  <c r="B3606" i="36"/>
  <c r="B3605" i="36"/>
  <c r="B3604" i="36"/>
  <c r="B3603" i="36"/>
  <c r="B3602" i="36"/>
  <c r="B3601" i="36"/>
  <c r="B3600" i="36"/>
  <c r="B3599" i="36"/>
  <c r="B3598" i="36"/>
  <c r="B3597" i="36"/>
  <c r="B3596" i="36"/>
  <c r="B3595" i="36"/>
  <c r="B3594" i="36"/>
  <c r="B3593" i="36"/>
  <c r="B3592" i="36"/>
  <c r="B3591" i="36"/>
  <c r="B3590" i="36"/>
  <c r="B3589" i="36"/>
  <c r="B3588" i="36"/>
  <c r="B3587" i="36"/>
  <c r="B3586" i="36"/>
  <c r="B3585" i="36"/>
  <c r="B3584" i="36"/>
  <c r="B3583" i="36"/>
  <c r="B3582" i="36"/>
  <c r="B3581" i="36"/>
  <c r="B3580" i="36"/>
  <c r="B3579" i="36"/>
  <c r="B3578" i="36"/>
  <c r="B3577" i="36"/>
  <c r="B3576" i="36"/>
  <c r="B3575" i="36"/>
  <c r="B3574" i="36"/>
  <c r="B3573" i="36"/>
  <c r="B3572" i="36"/>
  <c r="B3571" i="36"/>
  <c r="B3570" i="36"/>
  <c r="B3569" i="36"/>
  <c r="B3568" i="36"/>
  <c r="B3567" i="36"/>
  <c r="B3566" i="36"/>
  <c r="B3565" i="36"/>
  <c r="B3564" i="36"/>
  <c r="B3563" i="36"/>
  <c r="B3562" i="36"/>
  <c r="B3561" i="36"/>
  <c r="B3560" i="36"/>
  <c r="B3559" i="36"/>
  <c r="B3558" i="36"/>
  <c r="B3557" i="36"/>
  <c r="B3556" i="36"/>
  <c r="B3555" i="36"/>
  <c r="B3554" i="36"/>
  <c r="B3553" i="36"/>
  <c r="B3552" i="36"/>
  <c r="B3551" i="36"/>
  <c r="B3550" i="36"/>
  <c r="B3549" i="36"/>
  <c r="B3548" i="36"/>
  <c r="B3547" i="36"/>
  <c r="B3546" i="36"/>
  <c r="B3545" i="36"/>
  <c r="B3544" i="36"/>
  <c r="B3543" i="36"/>
  <c r="B3542" i="36"/>
  <c r="B3541" i="36"/>
  <c r="B3540" i="36"/>
  <c r="B3539" i="36"/>
  <c r="B3538" i="36"/>
  <c r="B3537" i="36"/>
  <c r="B3536" i="36"/>
  <c r="B3535" i="36"/>
  <c r="B3534" i="36"/>
  <c r="B3533" i="36"/>
  <c r="B3532" i="36"/>
  <c r="B3531" i="36"/>
  <c r="B3530" i="36"/>
  <c r="B3529" i="36"/>
  <c r="B3528" i="36"/>
  <c r="B3527" i="36"/>
  <c r="B3526" i="36"/>
  <c r="B3525" i="36"/>
  <c r="B3524" i="36"/>
  <c r="B3523" i="36"/>
  <c r="B3522" i="36"/>
  <c r="B3521" i="36"/>
  <c r="B3520" i="36"/>
  <c r="B3519" i="36"/>
  <c r="B3518" i="36"/>
  <c r="B3517" i="36"/>
  <c r="B3516" i="36"/>
  <c r="B3515" i="36"/>
  <c r="B3514" i="36"/>
  <c r="B3513" i="36"/>
  <c r="B3512" i="36"/>
  <c r="B3511" i="36"/>
  <c r="B3510" i="36"/>
  <c r="B3509" i="36"/>
  <c r="B3508" i="36"/>
  <c r="B3507" i="36"/>
  <c r="B3506" i="36"/>
  <c r="B3505" i="36"/>
  <c r="B3504" i="36"/>
  <c r="B3503" i="36"/>
  <c r="B3502" i="36"/>
  <c r="B3501" i="36"/>
  <c r="B3500" i="36"/>
  <c r="B3499" i="36"/>
  <c r="B3498" i="36"/>
  <c r="B3497" i="36"/>
  <c r="B3496" i="36"/>
  <c r="B3495" i="36"/>
  <c r="B3494" i="36"/>
  <c r="B3493" i="36"/>
  <c r="B3492" i="36"/>
  <c r="B3491" i="36"/>
  <c r="B3490" i="36"/>
  <c r="B3489" i="36"/>
  <c r="B3488" i="36"/>
  <c r="B3487" i="36"/>
  <c r="B3486" i="36"/>
  <c r="B3485" i="36"/>
  <c r="B3484" i="36"/>
  <c r="B3483" i="36"/>
  <c r="B3482" i="36"/>
  <c r="B3481" i="36"/>
  <c r="B3480" i="36"/>
  <c r="B3479" i="36"/>
  <c r="B3478" i="36"/>
  <c r="B3477" i="36"/>
  <c r="B3476" i="36"/>
  <c r="B3475" i="36"/>
  <c r="B3474" i="36"/>
  <c r="B3473" i="36"/>
  <c r="B3472" i="36"/>
  <c r="B3471" i="36"/>
  <c r="B3470" i="36"/>
  <c r="B3469" i="36"/>
  <c r="B3468" i="36"/>
  <c r="B3467" i="36"/>
  <c r="B3466" i="36"/>
  <c r="B3465" i="36"/>
  <c r="B3464" i="36"/>
  <c r="B3463" i="36"/>
  <c r="B3462" i="36"/>
  <c r="B3461" i="36"/>
  <c r="B3460" i="36"/>
  <c r="B3459" i="36"/>
  <c r="B3458" i="36"/>
  <c r="B3457" i="36"/>
  <c r="B3456" i="36"/>
  <c r="B3455" i="36"/>
  <c r="B3454" i="36"/>
  <c r="B3453" i="36"/>
  <c r="B3452" i="36"/>
  <c r="B3451" i="36"/>
  <c r="B3450" i="36"/>
  <c r="B3449" i="36"/>
  <c r="B3448" i="36"/>
  <c r="B3447" i="36"/>
  <c r="B3446" i="36"/>
  <c r="B3445" i="36"/>
  <c r="B3444" i="36"/>
  <c r="B3443" i="36"/>
  <c r="B3442" i="36"/>
  <c r="B3441" i="36"/>
  <c r="B3440" i="36"/>
  <c r="B3439" i="36"/>
  <c r="B3438" i="36"/>
  <c r="B3437" i="36"/>
  <c r="B3436" i="36"/>
  <c r="B3435" i="36"/>
  <c r="B3434" i="36"/>
  <c r="B3433" i="36"/>
  <c r="B3432" i="36"/>
  <c r="B3431" i="36"/>
  <c r="B3430" i="36"/>
  <c r="B3429" i="36"/>
  <c r="B3428" i="36"/>
  <c r="B3427" i="36"/>
  <c r="B3426" i="36"/>
  <c r="B3425" i="36"/>
  <c r="B3424" i="36"/>
  <c r="B3423" i="36"/>
  <c r="B3422" i="36"/>
  <c r="B3421" i="36"/>
  <c r="B3420" i="36"/>
  <c r="B3419" i="36"/>
  <c r="B3418" i="36"/>
  <c r="B3417" i="36"/>
  <c r="B3416" i="36"/>
  <c r="B3415" i="36"/>
  <c r="B3414" i="36"/>
  <c r="B3413" i="36"/>
  <c r="B3412" i="36"/>
  <c r="B3411" i="36"/>
  <c r="B3410" i="36"/>
  <c r="B3409" i="36"/>
  <c r="B3408" i="36"/>
  <c r="B3407" i="36"/>
  <c r="B3406" i="36"/>
  <c r="B3405" i="36"/>
  <c r="B3404" i="36"/>
  <c r="B3403" i="36"/>
  <c r="B3402" i="36"/>
  <c r="B3401" i="36"/>
  <c r="B3400" i="36"/>
  <c r="B3399" i="36"/>
  <c r="B3398" i="36"/>
  <c r="B3397" i="36"/>
  <c r="B3396" i="36"/>
  <c r="B3395" i="36"/>
  <c r="B3394" i="36"/>
  <c r="B3393" i="36"/>
  <c r="B3392" i="36"/>
  <c r="B3391" i="36"/>
  <c r="B3390" i="36"/>
  <c r="B3389" i="36"/>
  <c r="B3388" i="36"/>
  <c r="B3387" i="36"/>
  <c r="B3386" i="36"/>
  <c r="B3385" i="36"/>
  <c r="B3384" i="36"/>
  <c r="B3383" i="36"/>
  <c r="B3382" i="36"/>
  <c r="B3381" i="36"/>
  <c r="B3380" i="36"/>
  <c r="B3379" i="36"/>
  <c r="B3378" i="36"/>
  <c r="B3377" i="36"/>
  <c r="B3376" i="36"/>
  <c r="B3375" i="36"/>
  <c r="B3374" i="36"/>
  <c r="B3373" i="36"/>
  <c r="B3372" i="36"/>
  <c r="B3371" i="36"/>
  <c r="B3370" i="36"/>
  <c r="B3369" i="36"/>
  <c r="B3368" i="36"/>
  <c r="B3367" i="36"/>
  <c r="B3366" i="36"/>
  <c r="B3365" i="36"/>
  <c r="B3364" i="36"/>
  <c r="B3363" i="36"/>
  <c r="B3362" i="36"/>
  <c r="B3361" i="36"/>
  <c r="B3360" i="36"/>
  <c r="B3359" i="36"/>
  <c r="B3358" i="36"/>
  <c r="B3357" i="36"/>
  <c r="B3356" i="36"/>
  <c r="B3355" i="36"/>
  <c r="B3354" i="36"/>
  <c r="B3353" i="36"/>
  <c r="B3352" i="36"/>
  <c r="B3351" i="36"/>
  <c r="B3350" i="36"/>
  <c r="B3349" i="36"/>
  <c r="B3348" i="36"/>
  <c r="B3347" i="36"/>
  <c r="B3346" i="36"/>
  <c r="B3345" i="36"/>
  <c r="B3344" i="36"/>
  <c r="B3343" i="36"/>
  <c r="B3342" i="36"/>
  <c r="B3341" i="36"/>
  <c r="B3340" i="36"/>
  <c r="B3339" i="36"/>
  <c r="B3338" i="36"/>
  <c r="B3337" i="36"/>
  <c r="B3336" i="36"/>
  <c r="B3335" i="36"/>
  <c r="B3334" i="36"/>
  <c r="B3333" i="36"/>
  <c r="B3332" i="36"/>
  <c r="B3331" i="36"/>
  <c r="B3330" i="36"/>
  <c r="B3329" i="36"/>
  <c r="B3328" i="36"/>
  <c r="B3327" i="36"/>
  <c r="B3326" i="36"/>
  <c r="B3325" i="36"/>
  <c r="B3324" i="36"/>
  <c r="B3323" i="36"/>
  <c r="B3322" i="36"/>
  <c r="B3321" i="36"/>
  <c r="B3320" i="36"/>
  <c r="B3319" i="36"/>
  <c r="B3318" i="36"/>
  <c r="B3317" i="36"/>
  <c r="B3316" i="36"/>
  <c r="B3315" i="36"/>
  <c r="B3314" i="36"/>
  <c r="B3313" i="36"/>
  <c r="B3312" i="36"/>
  <c r="B3311" i="36"/>
  <c r="B3310" i="36"/>
  <c r="B3309" i="36"/>
  <c r="B3308" i="36"/>
  <c r="B3307" i="36"/>
  <c r="B3306" i="36"/>
  <c r="B3305" i="36"/>
  <c r="B3304" i="36"/>
  <c r="B3303" i="36"/>
  <c r="B3302" i="36"/>
  <c r="B3301" i="36"/>
  <c r="B3300" i="36"/>
  <c r="B3299" i="36"/>
  <c r="B3298" i="36"/>
  <c r="B3297" i="36"/>
  <c r="B3296" i="36"/>
  <c r="B3295" i="36"/>
  <c r="B3294" i="36"/>
  <c r="B3293" i="36"/>
  <c r="B3292" i="36"/>
  <c r="B3291" i="36"/>
  <c r="B3290" i="36"/>
  <c r="B3289" i="36"/>
  <c r="B3288" i="36"/>
  <c r="B3287" i="36"/>
  <c r="B3286" i="36"/>
  <c r="B3285" i="36"/>
  <c r="B3284" i="36"/>
  <c r="B3283" i="36"/>
  <c r="B3282" i="36"/>
  <c r="B3281" i="36"/>
  <c r="B3280" i="36"/>
  <c r="B3279" i="36"/>
  <c r="B3278" i="36"/>
  <c r="B3277" i="36"/>
  <c r="B3276" i="36"/>
  <c r="B3275" i="36"/>
  <c r="B3274" i="36"/>
  <c r="B3273" i="36"/>
  <c r="B3272" i="36"/>
  <c r="B3271" i="36"/>
  <c r="B3270" i="36"/>
  <c r="B3269" i="36"/>
  <c r="B3268" i="36"/>
  <c r="B3267" i="36"/>
  <c r="B3266" i="36"/>
  <c r="B3265" i="36"/>
  <c r="B3264" i="36"/>
  <c r="B3263" i="36"/>
  <c r="B3262" i="36"/>
  <c r="B3261" i="36"/>
  <c r="B3260" i="36"/>
  <c r="B3259" i="36"/>
  <c r="B3258" i="36"/>
  <c r="B3257" i="36"/>
  <c r="B3256" i="36"/>
  <c r="B3255" i="36"/>
  <c r="B3254" i="36"/>
  <c r="B3253" i="36"/>
  <c r="B3252" i="36"/>
  <c r="B3251" i="36"/>
  <c r="B3250" i="36"/>
  <c r="B3249" i="36"/>
  <c r="B3248" i="36"/>
  <c r="B3247" i="36"/>
  <c r="B3246" i="36"/>
  <c r="B3245" i="36"/>
  <c r="B3244" i="36"/>
  <c r="B3243" i="36"/>
  <c r="B3242" i="36"/>
  <c r="B3241" i="36"/>
  <c r="B3240" i="36"/>
  <c r="B3239" i="36"/>
  <c r="B3238" i="36"/>
  <c r="B3237" i="36"/>
  <c r="B3236" i="36"/>
  <c r="B3235" i="36"/>
  <c r="B3234" i="36"/>
  <c r="B3233" i="36"/>
  <c r="B3232" i="36"/>
  <c r="B3231" i="36"/>
  <c r="B3230" i="36"/>
  <c r="B3229" i="36"/>
  <c r="B3228" i="36"/>
  <c r="B3227" i="36"/>
  <c r="B3226" i="36"/>
  <c r="B3225" i="36"/>
  <c r="B3224" i="36"/>
  <c r="B3223" i="36"/>
  <c r="B3222" i="36"/>
  <c r="B3221" i="36"/>
  <c r="B3220" i="36"/>
  <c r="B3219" i="36"/>
  <c r="B3218" i="36"/>
  <c r="B3217" i="36"/>
  <c r="B3216" i="36"/>
  <c r="B3215" i="36"/>
  <c r="B3214" i="36"/>
  <c r="B3213" i="36"/>
  <c r="B3212" i="36"/>
  <c r="B3211" i="36"/>
  <c r="B3210" i="36"/>
  <c r="B3209" i="36"/>
  <c r="B3208" i="36"/>
  <c r="B3207" i="36"/>
  <c r="B3206" i="36"/>
  <c r="B3205" i="36"/>
  <c r="B3204" i="36"/>
  <c r="B3203" i="36"/>
  <c r="B3202" i="36"/>
  <c r="B3201" i="36"/>
  <c r="B3200" i="36"/>
  <c r="B3199" i="36"/>
  <c r="B3198" i="36"/>
  <c r="B3197" i="36"/>
  <c r="B3196" i="36"/>
  <c r="B3195" i="36"/>
  <c r="B3194" i="36"/>
  <c r="B3193" i="36"/>
  <c r="B3192" i="36"/>
  <c r="B3191" i="36"/>
  <c r="B3190" i="36"/>
  <c r="B3189" i="36"/>
  <c r="B3188" i="36"/>
  <c r="B3187" i="36"/>
  <c r="B3186" i="36"/>
  <c r="B3185" i="36"/>
  <c r="B3184" i="36"/>
  <c r="B3183" i="36"/>
  <c r="B3182" i="36"/>
  <c r="B3181" i="36"/>
  <c r="B3180" i="36"/>
  <c r="B3179" i="36"/>
  <c r="B3178" i="36"/>
  <c r="B3177" i="36"/>
  <c r="B3176" i="36"/>
  <c r="B3175" i="36"/>
  <c r="B3174" i="36"/>
  <c r="B3173" i="36"/>
  <c r="B3172" i="36"/>
  <c r="B3171" i="36"/>
  <c r="B3170" i="36"/>
  <c r="B3169" i="36"/>
  <c r="B3168" i="36"/>
  <c r="B3167" i="36"/>
  <c r="B3166" i="36"/>
  <c r="B3165" i="36"/>
  <c r="B3164" i="36"/>
  <c r="B3163" i="36"/>
  <c r="B3162" i="36"/>
  <c r="B3161" i="36"/>
  <c r="B3160" i="36"/>
  <c r="B3159" i="36"/>
  <c r="B3158" i="36"/>
  <c r="B3157" i="36"/>
  <c r="B3156" i="36"/>
  <c r="B3155" i="36"/>
  <c r="B3154" i="36"/>
  <c r="B3153" i="36"/>
  <c r="B3152" i="36"/>
  <c r="B3151" i="36"/>
  <c r="B3150" i="36"/>
  <c r="B3149" i="36"/>
  <c r="B3148" i="36"/>
  <c r="B3147" i="36"/>
  <c r="B3146" i="36"/>
  <c r="B3145" i="36"/>
  <c r="B3144" i="36"/>
  <c r="B3143" i="36"/>
  <c r="B3142" i="36"/>
  <c r="B3141" i="36"/>
  <c r="B3140" i="36"/>
  <c r="B3139" i="36"/>
  <c r="B3138" i="36"/>
  <c r="B3137" i="36"/>
  <c r="B3136" i="36"/>
  <c r="B3135" i="36"/>
  <c r="B3134" i="36"/>
  <c r="B3133" i="36"/>
  <c r="B3132" i="36"/>
  <c r="B3131" i="36"/>
  <c r="B3130" i="36"/>
  <c r="B3129" i="36"/>
  <c r="B3128" i="36"/>
  <c r="B3127" i="36"/>
  <c r="B3126" i="36"/>
  <c r="B3125" i="36"/>
  <c r="B3124" i="36"/>
  <c r="B3123" i="36"/>
  <c r="B3122" i="36"/>
  <c r="B3121" i="36"/>
  <c r="B3120" i="36"/>
  <c r="B3119" i="36"/>
  <c r="B3118" i="36"/>
  <c r="B3117" i="36"/>
  <c r="B3116" i="36"/>
  <c r="B3115" i="36"/>
  <c r="B3114" i="36"/>
  <c r="B3113" i="36"/>
  <c r="B3112" i="36"/>
  <c r="B3111" i="36"/>
  <c r="B3110" i="36"/>
  <c r="B3109" i="36"/>
  <c r="B3108" i="36"/>
  <c r="B3107" i="36"/>
  <c r="B3106" i="36"/>
  <c r="B3105" i="36"/>
  <c r="B3104" i="36"/>
  <c r="B3103" i="36"/>
  <c r="B3102" i="36"/>
  <c r="B3101" i="36"/>
  <c r="B3100" i="36"/>
  <c r="B3099" i="36"/>
  <c r="B3098" i="36"/>
  <c r="B3097" i="36"/>
  <c r="B3096" i="36"/>
  <c r="B3095" i="36"/>
  <c r="B3094" i="36"/>
  <c r="B3093" i="36"/>
  <c r="B3092" i="36"/>
  <c r="B3091" i="36"/>
  <c r="B3090" i="36"/>
  <c r="B3089" i="36"/>
  <c r="B3088" i="36"/>
  <c r="B3087" i="36"/>
  <c r="B3086" i="36"/>
  <c r="B3085" i="36"/>
  <c r="B3084" i="36"/>
  <c r="B3083" i="36"/>
  <c r="B3082" i="36"/>
  <c r="B3081" i="36"/>
  <c r="B3080" i="36"/>
  <c r="B3079" i="36"/>
  <c r="B3078" i="36"/>
  <c r="B3077" i="36"/>
  <c r="B3076" i="36"/>
  <c r="B3075" i="36"/>
  <c r="B3074" i="36"/>
  <c r="B3073" i="36"/>
  <c r="B3072" i="36"/>
  <c r="B3071" i="36"/>
  <c r="B3070" i="36"/>
  <c r="B3069" i="36"/>
  <c r="B3068" i="36"/>
  <c r="B3067" i="36"/>
  <c r="B3066" i="36"/>
  <c r="B3065" i="36"/>
  <c r="B3064" i="36"/>
  <c r="B3063" i="36"/>
  <c r="B3062" i="36"/>
  <c r="B3061" i="36"/>
  <c r="B3060" i="36"/>
  <c r="B3059" i="36"/>
  <c r="B3058" i="36"/>
  <c r="B3057" i="36"/>
  <c r="B3056" i="36"/>
  <c r="B3055" i="36"/>
  <c r="B3054" i="36"/>
  <c r="B3053" i="36"/>
  <c r="B3052" i="36"/>
  <c r="B3051" i="36"/>
  <c r="B3050" i="36"/>
  <c r="B3049" i="36"/>
  <c r="B3048" i="36"/>
  <c r="B3047" i="36"/>
  <c r="B3046" i="36"/>
  <c r="B3045" i="36"/>
  <c r="B3044" i="36"/>
  <c r="B3043" i="36"/>
  <c r="B3042" i="36"/>
  <c r="B3041" i="36"/>
  <c r="B3040" i="36"/>
  <c r="B3039" i="36"/>
  <c r="B3038" i="36"/>
  <c r="B3037" i="36"/>
  <c r="B3036" i="36"/>
  <c r="B3035" i="36"/>
  <c r="B3034" i="36"/>
  <c r="B3033" i="36"/>
  <c r="B3032" i="36"/>
  <c r="B3031" i="36"/>
  <c r="B3030" i="36"/>
  <c r="B3029" i="36"/>
  <c r="B3028" i="36"/>
  <c r="B3027" i="36"/>
  <c r="B3026" i="36"/>
  <c r="B3025" i="36"/>
  <c r="B3024" i="36"/>
  <c r="B3023" i="36"/>
  <c r="B3022" i="36"/>
  <c r="B3021" i="36"/>
  <c r="B3020" i="36"/>
  <c r="B3019" i="36"/>
  <c r="B3018" i="36"/>
  <c r="B3017" i="36"/>
  <c r="B3016" i="36"/>
  <c r="B3015" i="36"/>
  <c r="B3014" i="36"/>
  <c r="B3013" i="36"/>
  <c r="B3012" i="36"/>
  <c r="B3011" i="36"/>
  <c r="B3010" i="36"/>
  <c r="B3009" i="36"/>
  <c r="B3008" i="36"/>
  <c r="B3007" i="36"/>
  <c r="B3006" i="36"/>
  <c r="B3005" i="36"/>
  <c r="B3004" i="36"/>
  <c r="B3003" i="36"/>
  <c r="B3002" i="36"/>
  <c r="B3001" i="36"/>
  <c r="B3000" i="36"/>
  <c r="B2999" i="36"/>
  <c r="B2998" i="36"/>
  <c r="B2997" i="36"/>
  <c r="B2996" i="36"/>
  <c r="B2995" i="36"/>
  <c r="B2994" i="36"/>
  <c r="B2993" i="36"/>
  <c r="B2992" i="36"/>
  <c r="B2991" i="36"/>
  <c r="B2990" i="36"/>
  <c r="B2989" i="36"/>
  <c r="B2988" i="36"/>
  <c r="B2987" i="36"/>
  <c r="B2986" i="36"/>
  <c r="B2985" i="36"/>
  <c r="B2984" i="36"/>
  <c r="B2983" i="36"/>
  <c r="B2982" i="36"/>
  <c r="B2981" i="36"/>
  <c r="B2980" i="36"/>
  <c r="B2979" i="36"/>
  <c r="B2978" i="36"/>
  <c r="B2977" i="36"/>
  <c r="B2976" i="36"/>
  <c r="B2975" i="36"/>
  <c r="B2974" i="36"/>
  <c r="B2973" i="36"/>
  <c r="B2972" i="36"/>
  <c r="B2971" i="36"/>
  <c r="B2970" i="36"/>
  <c r="B2969" i="36"/>
  <c r="B2968" i="36"/>
  <c r="B2967" i="36"/>
  <c r="B2966" i="36"/>
  <c r="B2965" i="36"/>
  <c r="B2964" i="36"/>
  <c r="B2963" i="36"/>
  <c r="B2962" i="36"/>
  <c r="B2961" i="36"/>
  <c r="B2960" i="36"/>
  <c r="B2959" i="36"/>
  <c r="B2958" i="36"/>
  <c r="B2957" i="36"/>
  <c r="B2956" i="36"/>
  <c r="B2955" i="36"/>
  <c r="B2954" i="36"/>
  <c r="B2953" i="36"/>
  <c r="B2952" i="36"/>
  <c r="B2951" i="36"/>
  <c r="B2950" i="36"/>
  <c r="B2949" i="36"/>
  <c r="B2948" i="36"/>
  <c r="B2947" i="36"/>
  <c r="B2946" i="36"/>
  <c r="B2945" i="36"/>
  <c r="B2944" i="36"/>
  <c r="B2943" i="36"/>
  <c r="B2942" i="36"/>
  <c r="B2941" i="36"/>
  <c r="B2940" i="36"/>
  <c r="B2939" i="36"/>
  <c r="B2938" i="36"/>
  <c r="B2937" i="36"/>
  <c r="B2936" i="36"/>
  <c r="B2935" i="36"/>
  <c r="B2934" i="36"/>
  <c r="B2933" i="36"/>
  <c r="B2932" i="36"/>
  <c r="B2931" i="36"/>
  <c r="B2930" i="36"/>
  <c r="B2929" i="36"/>
  <c r="B2928" i="36"/>
  <c r="B2927" i="36"/>
  <c r="B2926" i="36"/>
  <c r="B2925" i="36"/>
  <c r="B2924" i="36"/>
  <c r="B2923" i="36"/>
  <c r="B2922" i="36"/>
  <c r="B2921" i="36"/>
  <c r="B2920" i="36"/>
  <c r="B2919" i="36"/>
  <c r="B2918" i="36"/>
  <c r="B2917" i="36"/>
  <c r="B2916" i="36"/>
  <c r="B2915" i="36"/>
  <c r="B2914" i="36"/>
  <c r="B2913" i="36"/>
  <c r="B2912" i="36"/>
  <c r="B2911" i="36"/>
  <c r="B2910" i="36"/>
  <c r="B2909" i="36"/>
  <c r="B2908" i="36"/>
  <c r="B2907" i="36"/>
  <c r="B2906" i="36"/>
  <c r="B2905" i="36"/>
  <c r="B2904" i="36"/>
  <c r="B2903" i="36"/>
  <c r="B2902" i="36"/>
  <c r="B2901" i="36"/>
  <c r="B2900" i="36"/>
  <c r="B2899" i="36"/>
  <c r="B2898" i="36"/>
  <c r="B2897" i="36"/>
  <c r="B2896" i="36"/>
  <c r="B2895" i="36"/>
  <c r="B2894" i="36"/>
  <c r="B2893" i="36"/>
  <c r="B2892" i="36"/>
  <c r="B2891" i="36"/>
  <c r="B2890" i="36"/>
  <c r="B2889" i="36"/>
  <c r="B2888" i="36"/>
  <c r="B2887" i="36"/>
  <c r="B2886" i="36"/>
  <c r="B2885" i="36"/>
  <c r="B2884" i="36"/>
  <c r="B2883" i="36"/>
  <c r="B2882" i="36"/>
  <c r="B2881" i="36"/>
  <c r="B2880" i="36"/>
  <c r="B2879" i="36"/>
  <c r="B2878" i="36"/>
  <c r="B2877" i="36"/>
  <c r="B2876" i="36"/>
  <c r="B2875" i="36"/>
  <c r="B2874" i="36"/>
  <c r="B2873" i="36"/>
  <c r="B2872" i="36"/>
  <c r="B2871" i="36"/>
  <c r="B2870" i="36"/>
  <c r="B2869" i="36"/>
  <c r="B2868" i="36"/>
  <c r="B2867" i="36"/>
  <c r="B2866" i="36"/>
  <c r="B2865" i="36"/>
  <c r="B2864" i="36"/>
  <c r="B2863" i="36"/>
  <c r="B2862" i="36"/>
  <c r="B2861" i="36"/>
  <c r="B2860" i="36"/>
  <c r="B2859" i="36"/>
  <c r="B2858" i="36"/>
  <c r="B2857" i="36"/>
  <c r="B2856" i="36"/>
  <c r="B2855" i="36"/>
  <c r="B2854" i="36"/>
  <c r="B2853" i="36"/>
  <c r="B2852" i="36"/>
  <c r="B2851" i="36"/>
  <c r="B2850" i="36"/>
  <c r="B2849" i="36"/>
  <c r="B2848" i="36"/>
  <c r="B2847" i="36"/>
  <c r="B2846" i="36"/>
  <c r="B2845" i="36"/>
  <c r="B2844" i="36"/>
  <c r="B2843" i="36"/>
  <c r="B2842" i="36"/>
  <c r="B2841" i="36"/>
  <c r="B2840" i="36"/>
  <c r="B2839" i="36"/>
  <c r="B2838" i="36"/>
  <c r="B2837" i="36"/>
  <c r="B2836" i="36"/>
  <c r="B2835" i="36"/>
  <c r="B2834" i="36"/>
  <c r="B2833" i="36"/>
  <c r="B2832" i="36"/>
  <c r="B2831" i="36"/>
  <c r="B2830" i="36"/>
  <c r="B2829" i="36"/>
  <c r="B2828" i="36"/>
  <c r="B2827" i="36"/>
  <c r="B2826" i="36"/>
  <c r="B2825" i="36"/>
  <c r="B2824" i="36"/>
  <c r="B2823" i="36"/>
  <c r="B2822" i="36"/>
  <c r="B2821" i="36"/>
  <c r="B2820" i="36"/>
  <c r="B2819" i="36"/>
  <c r="B2818" i="36"/>
  <c r="B2817" i="36"/>
  <c r="B2816" i="36"/>
  <c r="B2815" i="36"/>
  <c r="B2814" i="36"/>
  <c r="B2813" i="36"/>
  <c r="B2812" i="36"/>
  <c r="B2811" i="36"/>
  <c r="B2810" i="36"/>
  <c r="B2809" i="36"/>
  <c r="B2808" i="36"/>
  <c r="B2807" i="36"/>
  <c r="B2806" i="36"/>
  <c r="B2805" i="36"/>
  <c r="B2804" i="36"/>
  <c r="B2803" i="36"/>
  <c r="B2802" i="36"/>
  <c r="B2801" i="36"/>
  <c r="B2800" i="36"/>
  <c r="B2799" i="36"/>
  <c r="B2798" i="36"/>
  <c r="B2797" i="36"/>
  <c r="B2796" i="36"/>
  <c r="B2795" i="36"/>
  <c r="B2794" i="36"/>
  <c r="B2793" i="36"/>
  <c r="B2792" i="36"/>
  <c r="B2791" i="36"/>
  <c r="B2790" i="36"/>
  <c r="B2789" i="36"/>
  <c r="B2788" i="36"/>
  <c r="B2787" i="36"/>
  <c r="B2786" i="36"/>
  <c r="B2785" i="36"/>
  <c r="B2784" i="36"/>
  <c r="B2783" i="36"/>
  <c r="B2782" i="36"/>
  <c r="B2781" i="36"/>
  <c r="B2780" i="36"/>
  <c r="B2779" i="36"/>
  <c r="B2778" i="36"/>
  <c r="B2777" i="36"/>
  <c r="B2776" i="36"/>
  <c r="B2775" i="36"/>
  <c r="B2774" i="36"/>
  <c r="B2773" i="36"/>
  <c r="B2772" i="36"/>
  <c r="B2771" i="36"/>
  <c r="B2770" i="36"/>
  <c r="B2769" i="36"/>
  <c r="B2768" i="36"/>
  <c r="B2767" i="36"/>
  <c r="B2766" i="36"/>
  <c r="B2765" i="36"/>
  <c r="B2764" i="36"/>
  <c r="B2763" i="36"/>
  <c r="B2762" i="36"/>
  <c r="B2761" i="36"/>
  <c r="B2760" i="36"/>
  <c r="B2759" i="36"/>
  <c r="B2758" i="36"/>
  <c r="B2757" i="36"/>
  <c r="B2756" i="36"/>
  <c r="B2755" i="36"/>
  <c r="B2754" i="36"/>
  <c r="B2753" i="36"/>
  <c r="B2752" i="36"/>
  <c r="B2751" i="36"/>
  <c r="B2750" i="36"/>
  <c r="B2749" i="36"/>
  <c r="B2748" i="36"/>
  <c r="B2747" i="36"/>
  <c r="B2746" i="36"/>
  <c r="B2745" i="36"/>
  <c r="B2744" i="36"/>
  <c r="B2743" i="36"/>
  <c r="B2742" i="36"/>
  <c r="B2741" i="36"/>
  <c r="B2740" i="36"/>
  <c r="B2739" i="36"/>
  <c r="B2738" i="36"/>
  <c r="B2737" i="36"/>
  <c r="B2736" i="36"/>
  <c r="B2735" i="36"/>
  <c r="B2734" i="36"/>
  <c r="B2733" i="36"/>
  <c r="B2732" i="36"/>
  <c r="B2731" i="36"/>
  <c r="B2730" i="36"/>
  <c r="B2729" i="36"/>
  <c r="B2728" i="36"/>
  <c r="B2727" i="36"/>
  <c r="B2726" i="36"/>
  <c r="B2725" i="36"/>
  <c r="B2724" i="36"/>
  <c r="B2723" i="36"/>
  <c r="B2722" i="36"/>
  <c r="B2721" i="36"/>
  <c r="B2720" i="36"/>
  <c r="B2719" i="36"/>
  <c r="B2718" i="36"/>
  <c r="B2717" i="36"/>
  <c r="B2716" i="36"/>
  <c r="B2715" i="36"/>
  <c r="B2714" i="36"/>
  <c r="B2713" i="36"/>
  <c r="B2712" i="36"/>
  <c r="B2711" i="36"/>
  <c r="B2710" i="36"/>
  <c r="B2709" i="36"/>
  <c r="B2708" i="36"/>
  <c r="B2707" i="36"/>
  <c r="B2706" i="36"/>
  <c r="B2705" i="36"/>
  <c r="B2704" i="36"/>
  <c r="B2703" i="36"/>
  <c r="B2702" i="36"/>
  <c r="B2701" i="36"/>
  <c r="B2700" i="36"/>
  <c r="B2699" i="36"/>
  <c r="B2698" i="36"/>
  <c r="B2697" i="36"/>
  <c r="B2696" i="36"/>
  <c r="B2695" i="36"/>
  <c r="B2694" i="36"/>
  <c r="B2693" i="36"/>
  <c r="B2692" i="36"/>
  <c r="B2691" i="36"/>
  <c r="B2690" i="36"/>
  <c r="B2689" i="36"/>
  <c r="B2688" i="36"/>
  <c r="B2687" i="36"/>
  <c r="B2686" i="36"/>
  <c r="B2685" i="36"/>
  <c r="B2684" i="36"/>
  <c r="B2683" i="36"/>
  <c r="B2682" i="36"/>
  <c r="B2681" i="36"/>
  <c r="B2680" i="36"/>
  <c r="B2679" i="36"/>
  <c r="B2678" i="36"/>
  <c r="B2677" i="36"/>
  <c r="B2676" i="36"/>
  <c r="B2675" i="36"/>
  <c r="B2674" i="36"/>
  <c r="B2673" i="36"/>
  <c r="B2672" i="36"/>
  <c r="B2671" i="36"/>
  <c r="B2670" i="36"/>
  <c r="B2669" i="36"/>
  <c r="B2668" i="36"/>
  <c r="B2667" i="36"/>
  <c r="B2666" i="36"/>
  <c r="B2665" i="36"/>
  <c r="B2664" i="36"/>
  <c r="B2663" i="36"/>
  <c r="B2662" i="36"/>
  <c r="B2661" i="36"/>
  <c r="B2660" i="36"/>
  <c r="B2659" i="36"/>
  <c r="B2658" i="36"/>
  <c r="B2657" i="36"/>
  <c r="B2656" i="36"/>
  <c r="B2655" i="36"/>
  <c r="B2654" i="36"/>
  <c r="B2653" i="36"/>
  <c r="B2652" i="36"/>
  <c r="B2651" i="36"/>
  <c r="B2650" i="36"/>
  <c r="B2649" i="36"/>
  <c r="B2648" i="36"/>
  <c r="B2647" i="36"/>
  <c r="B2646" i="36"/>
  <c r="B2645" i="36"/>
  <c r="B2644" i="36"/>
  <c r="B2643" i="36"/>
  <c r="B2642" i="36"/>
  <c r="B2641" i="36"/>
  <c r="B2640" i="36"/>
  <c r="B2639" i="36"/>
  <c r="B2638" i="36"/>
  <c r="B2637" i="36"/>
  <c r="B2636" i="36"/>
  <c r="B2635" i="36"/>
  <c r="B2634" i="36"/>
  <c r="B2633" i="36"/>
  <c r="B2632" i="36"/>
  <c r="B2631" i="36"/>
  <c r="B2630" i="36"/>
  <c r="B2629" i="36"/>
  <c r="B2628" i="36"/>
  <c r="B2627" i="36"/>
  <c r="B2626" i="36"/>
  <c r="B2625" i="36"/>
  <c r="B2624" i="36"/>
  <c r="B2623" i="36"/>
  <c r="B2622" i="36"/>
  <c r="B2621" i="36"/>
  <c r="B2620" i="36"/>
  <c r="B2619" i="36"/>
  <c r="B2618" i="36"/>
  <c r="B2617" i="36"/>
  <c r="B2616" i="36"/>
  <c r="B2615" i="36"/>
  <c r="B2614" i="36"/>
  <c r="B2613" i="36"/>
  <c r="B2612" i="36"/>
  <c r="B2611" i="36"/>
  <c r="B2610" i="36"/>
  <c r="B2609" i="36"/>
  <c r="B2608" i="36"/>
  <c r="B2607" i="36"/>
  <c r="B2606" i="36"/>
  <c r="B2605" i="36"/>
  <c r="B2604" i="36"/>
  <c r="B2603" i="36"/>
  <c r="B2602" i="36"/>
  <c r="B2601" i="36"/>
  <c r="B2600" i="36"/>
  <c r="B2599" i="36"/>
  <c r="B2598" i="36"/>
  <c r="B2597" i="36"/>
  <c r="B2596" i="36"/>
  <c r="B2595" i="36"/>
  <c r="B2594" i="36"/>
  <c r="B2593" i="36"/>
  <c r="B2592" i="36"/>
  <c r="B2591" i="36"/>
  <c r="B2590" i="36"/>
  <c r="B2589" i="36"/>
  <c r="B2588" i="36"/>
  <c r="B2587" i="36"/>
  <c r="B2586" i="36"/>
  <c r="B2585" i="36"/>
  <c r="B2584" i="36"/>
  <c r="B2583" i="36"/>
  <c r="B2582" i="36"/>
  <c r="B2581" i="36"/>
  <c r="B2580" i="36"/>
  <c r="B2579" i="36"/>
  <c r="B2578" i="36"/>
  <c r="B2577" i="36"/>
  <c r="B2576" i="36"/>
  <c r="B2575" i="36"/>
  <c r="B2574" i="36"/>
  <c r="B2573" i="36"/>
  <c r="B2572" i="36"/>
  <c r="B2571" i="36"/>
  <c r="B2570" i="36"/>
  <c r="B2569" i="36"/>
  <c r="B2568" i="36"/>
  <c r="B2567" i="36"/>
  <c r="B2566" i="36"/>
  <c r="B2565" i="36"/>
  <c r="B2564" i="36"/>
  <c r="B2563" i="36"/>
  <c r="B2562" i="36"/>
  <c r="B2561" i="36"/>
  <c r="B2560" i="36"/>
  <c r="B2559" i="36"/>
  <c r="B2558" i="36"/>
  <c r="B2557" i="36"/>
  <c r="B2556" i="36"/>
  <c r="B2555" i="36"/>
  <c r="B2554" i="36"/>
  <c r="B2553" i="36"/>
  <c r="B2552" i="36"/>
  <c r="B2551" i="36"/>
  <c r="B2550" i="36"/>
  <c r="B2549" i="36"/>
  <c r="B2548" i="36"/>
  <c r="B2547" i="36"/>
  <c r="B2546" i="36"/>
  <c r="B2545" i="36"/>
  <c r="B2544" i="36"/>
  <c r="B2543" i="36"/>
  <c r="B2542" i="36"/>
  <c r="B2541" i="36"/>
  <c r="B2540" i="36"/>
  <c r="B2539" i="36"/>
  <c r="B2538" i="36"/>
  <c r="B2537" i="36"/>
  <c r="B2536" i="36"/>
  <c r="B2535" i="36"/>
  <c r="B2534" i="36"/>
  <c r="B2533" i="36"/>
  <c r="B2532" i="36"/>
  <c r="B2531" i="36"/>
  <c r="B2530" i="36"/>
  <c r="B2529" i="36"/>
  <c r="B2528" i="36"/>
  <c r="B2527" i="36"/>
  <c r="B2526" i="36"/>
  <c r="B2525" i="36"/>
  <c r="B2524" i="36"/>
  <c r="B2523" i="36"/>
  <c r="B2522" i="36"/>
  <c r="B2521" i="36"/>
  <c r="B2520" i="36"/>
  <c r="B2519" i="36"/>
  <c r="B2518" i="36"/>
  <c r="B2517" i="36"/>
  <c r="B2516" i="36"/>
  <c r="B2515" i="36"/>
  <c r="B2514" i="36"/>
  <c r="B2513" i="36"/>
  <c r="B2512" i="36"/>
  <c r="B2511" i="36"/>
  <c r="B2510" i="36"/>
  <c r="B2509" i="36"/>
  <c r="B2508" i="36"/>
  <c r="B2507" i="36"/>
  <c r="B2506" i="36"/>
  <c r="B2505" i="36"/>
  <c r="B2504" i="36"/>
  <c r="B2503" i="36"/>
  <c r="B2502" i="36"/>
  <c r="B2501" i="36"/>
  <c r="B2500" i="36"/>
  <c r="B2499" i="36"/>
  <c r="B2498" i="36"/>
  <c r="B2497" i="36"/>
  <c r="B2496" i="36"/>
  <c r="B2495" i="36"/>
  <c r="B2494" i="36"/>
  <c r="B2493" i="36"/>
  <c r="B2492" i="36"/>
  <c r="B2491" i="36"/>
  <c r="B2490" i="36"/>
  <c r="B2489" i="36"/>
  <c r="B2488" i="36"/>
  <c r="B2487" i="36"/>
  <c r="B2486" i="36"/>
  <c r="B2485" i="36"/>
  <c r="B2484" i="36"/>
  <c r="B2483" i="36"/>
  <c r="B2482" i="36"/>
  <c r="B2481" i="36"/>
  <c r="B2480" i="36"/>
  <c r="B2479" i="36"/>
  <c r="B2478" i="36"/>
  <c r="B2477" i="36"/>
  <c r="B2476" i="36"/>
  <c r="B2475" i="36"/>
  <c r="B2474" i="36"/>
  <c r="B2473" i="36"/>
  <c r="B2472" i="36"/>
  <c r="B2471" i="36"/>
  <c r="B2470" i="36"/>
  <c r="B2469" i="36"/>
  <c r="B2468" i="36"/>
  <c r="B2467" i="36"/>
  <c r="B2466" i="36"/>
  <c r="B2465" i="36"/>
  <c r="B2464" i="36"/>
  <c r="B2463" i="36"/>
  <c r="B2462" i="36"/>
  <c r="B2461" i="36"/>
  <c r="B2460" i="36"/>
  <c r="B2459" i="36"/>
  <c r="B2458" i="36"/>
  <c r="B2457" i="36"/>
  <c r="B2456" i="36"/>
  <c r="B2455" i="36"/>
  <c r="B2454" i="36"/>
  <c r="B2453" i="36"/>
  <c r="B2452" i="36"/>
  <c r="B2451" i="36"/>
  <c r="B2450" i="36"/>
  <c r="B2449" i="36"/>
  <c r="B2448" i="36"/>
  <c r="B2447" i="36"/>
  <c r="B2446" i="36"/>
  <c r="B2445" i="36"/>
  <c r="B2444" i="36"/>
  <c r="B2443" i="36"/>
  <c r="B2442" i="36"/>
  <c r="B2441" i="36"/>
  <c r="B2440" i="36"/>
  <c r="B2439" i="36"/>
  <c r="B2438" i="36"/>
  <c r="B2437" i="36"/>
  <c r="B2436" i="36"/>
  <c r="B2435" i="36"/>
  <c r="B2434" i="36"/>
  <c r="B2433" i="36"/>
  <c r="B2432" i="36"/>
  <c r="B2431" i="36"/>
  <c r="B2430" i="36"/>
  <c r="B2429" i="36"/>
  <c r="B2428" i="36"/>
  <c r="B2427" i="36"/>
  <c r="B2426" i="36"/>
  <c r="B2425" i="36"/>
  <c r="B2424" i="36"/>
  <c r="B2423" i="36"/>
  <c r="B2422" i="36"/>
  <c r="B2421" i="36"/>
  <c r="B2420" i="36"/>
  <c r="B2419" i="36"/>
  <c r="B2418" i="36"/>
  <c r="B2417" i="36"/>
  <c r="B2416" i="36"/>
  <c r="B2415" i="36"/>
  <c r="B2414" i="36"/>
  <c r="B2413" i="36"/>
  <c r="B2412" i="36"/>
  <c r="B2411" i="36"/>
  <c r="B2410" i="36"/>
  <c r="B2409" i="36"/>
  <c r="B2408" i="36"/>
  <c r="B2407" i="36"/>
  <c r="B2406" i="36"/>
  <c r="B2405" i="36"/>
  <c r="B2404" i="36"/>
  <c r="B2403" i="36"/>
  <c r="B2402" i="36"/>
  <c r="B2401" i="36"/>
  <c r="B2400" i="36"/>
  <c r="B2399" i="36"/>
  <c r="B2398" i="36"/>
  <c r="B2397" i="36"/>
  <c r="B2396" i="36"/>
  <c r="B2395" i="36"/>
  <c r="B2394" i="36"/>
  <c r="B2393" i="36"/>
  <c r="B2392" i="36"/>
  <c r="B2391" i="36"/>
  <c r="B2390" i="36"/>
  <c r="B2389" i="36"/>
  <c r="B2388" i="36"/>
  <c r="B2387" i="36"/>
  <c r="B2386" i="36"/>
  <c r="B2385" i="36"/>
  <c r="B2384" i="36"/>
  <c r="B2383" i="36"/>
  <c r="B2382" i="36"/>
  <c r="B2381" i="36"/>
  <c r="B2380" i="36"/>
  <c r="B2379" i="36"/>
  <c r="B2378" i="36"/>
  <c r="B2377" i="36"/>
  <c r="B2376" i="36"/>
  <c r="B2375" i="36"/>
  <c r="B2374" i="36"/>
  <c r="B2373" i="36"/>
  <c r="B2372" i="36"/>
  <c r="B2371" i="36"/>
  <c r="B2370" i="36"/>
  <c r="B2369" i="36"/>
  <c r="B2368" i="36"/>
  <c r="B2367" i="36"/>
  <c r="B2366" i="36"/>
  <c r="B2365" i="36"/>
  <c r="B2364" i="36"/>
  <c r="B2363" i="36"/>
  <c r="B2362" i="36"/>
  <c r="B2361" i="36"/>
  <c r="B2360" i="36"/>
  <c r="B2359" i="36"/>
  <c r="B2358" i="36"/>
  <c r="B2357" i="36"/>
  <c r="B2356" i="36"/>
  <c r="B2355" i="36"/>
  <c r="B2354" i="36"/>
  <c r="B2353" i="36"/>
  <c r="B2352" i="36"/>
  <c r="B2351" i="36"/>
  <c r="B2350" i="36"/>
  <c r="B2349" i="36"/>
  <c r="B2348" i="36"/>
  <c r="B2347" i="36"/>
  <c r="B2346" i="36"/>
  <c r="B2345" i="36"/>
  <c r="B2344" i="36"/>
  <c r="B2343" i="36"/>
  <c r="B2342" i="36"/>
  <c r="B2341" i="36"/>
  <c r="B2340" i="36"/>
  <c r="B2339" i="36"/>
  <c r="B2338" i="36"/>
  <c r="B2337" i="36"/>
  <c r="B2336" i="36"/>
  <c r="B2335" i="36"/>
  <c r="B2334" i="36"/>
  <c r="B2333" i="36"/>
  <c r="B2332" i="36"/>
  <c r="B2331" i="36"/>
  <c r="B2330" i="36"/>
  <c r="B2329" i="36"/>
  <c r="B2328" i="36"/>
  <c r="B2327" i="36"/>
  <c r="B2326" i="36"/>
  <c r="B2325" i="36"/>
  <c r="B2324" i="36"/>
  <c r="B2323" i="36"/>
  <c r="B2322" i="36"/>
  <c r="B2321" i="36"/>
  <c r="B2320" i="36"/>
  <c r="B2319" i="36"/>
  <c r="B2318" i="36"/>
  <c r="B2317" i="36"/>
  <c r="B2316" i="36"/>
  <c r="B2315" i="36"/>
  <c r="B2314" i="36"/>
  <c r="B2313" i="36"/>
  <c r="B2312" i="36"/>
  <c r="B2311" i="36"/>
  <c r="B2310" i="36"/>
  <c r="B2309" i="36"/>
  <c r="B2308" i="36"/>
  <c r="B2307" i="36"/>
  <c r="B2306" i="36"/>
  <c r="B2305" i="36"/>
  <c r="B2304" i="36"/>
  <c r="B2303" i="36"/>
  <c r="B2302" i="36"/>
  <c r="B2301" i="36"/>
  <c r="B2300" i="36"/>
  <c r="B2299" i="36"/>
  <c r="B2298" i="36"/>
  <c r="B2297" i="36"/>
  <c r="B2296" i="36"/>
  <c r="B2295" i="36"/>
  <c r="B2294" i="36"/>
  <c r="B2293" i="36"/>
  <c r="B2292" i="36"/>
  <c r="B2291" i="36"/>
  <c r="B2290" i="36"/>
  <c r="B2289" i="36"/>
  <c r="B2288" i="36"/>
  <c r="B2287" i="36"/>
  <c r="B2286" i="36"/>
  <c r="B2285" i="36"/>
  <c r="B2284" i="36"/>
  <c r="B2283" i="36"/>
  <c r="B2282" i="36"/>
  <c r="B2281" i="36"/>
  <c r="B2280" i="36"/>
  <c r="B2279" i="36"/>
  <c r="B2278" i="36"/>
  <c r="B2277" i="36"/>
  <c r="B2276" i="36"/>
  <c r="B2275" i="36"/>
  <c r="B2274" i="36"/>
  <c r="B2273" i="36"/>
  <c r="B2272" i="36"/>
  <c r="B2271" i="36"/>
  <c r="B2270" i="36"/>
  <c r="B2269" i="36"/>
  <c r="B2268" i="36"/>
  <c r="B2267" i="36"/>
  <c r="B2266" i="36"/>
  <c r="B2265" i="36"/>
  <c r="B2264" i="36"/>
  <c r="B2263" i="36"/>
  <c r="B2262" i="36"/>
  <c r="B2261" i="36"/>
  <c r="B2260" i="36"/>
  <c r="B2259" i="36"/>
  <c r="B2258" i="36"/>
  <c r="B2257" i="36"/>
  <c r="B2256" i="36"/>
  <c r="B2255" i="36"/>
  <c r="B2254" i="36"/>
  <c r="B2253" i="36"/>
  <c r="B2252" i="36"/>
  <c r="B2251" i="36"/>
  <c r="B2250" i="36"/>
  <c r="B2249" i="36"/>
  <c r="B2248" i="36"/>
  <c r="B2247" i="36"/>
  <c r="B2246" i="36"/>
  <c r="B2245" i="36"/>
  <c r="B2244" i="36"/>
  <c r="B2243" i="36"/>
  <c r="B2242" i="36"/>
  <c r="B2241" i="36"/>
  <c r="B2240" i="36"/>
  <c r="B2239" i="36"/>
  <c r="B2238" i="36"/>
  <c r="B2237" i="36"/>
  <c r="B2236" i="36"/>
  <c r="B2235" i="36"/>
  <c r="B2234" i="36"/>
  <c r="B2233" i="36"/>
  <c r="B2232" i="36"/>
  <c r="B2231" i="36"/>
  <c r="B2230" i="36"/>
  <c r="B2229" i="36"/>
  <c r="B2228" i="36"/>
  <c r="B2227" i="36"/>
  <c r="B2226" i="36"/>
  <c r="B2225" i="36"/>
  <c r="B2224" i="36"/>
  <c r="B2223" i="36"/>
  <c r="B2222" i="36"/>
  <c r="B2221" i="36"/>
  <c r="B2220" i="36"/>
  <c r="B2219" i="36"/>
  <c r="B2218" i="36"/>
  <c r="B2217" i="36"/>
  <c r="B2216" i="36"/>
  <c r="B2215" i="36"/>
  <c r="B2214" i="36"/>
  <c r="B2213" i="36"/>
  <c r="B2212" i="36"/>
  <c r="B2211" i="36"/>
  <c r="B2210" i="36"/>
  <c r="B2209" i="36"/>
  <c r="B2208" i="36"/>
  <c r="B2207" i="36"/>
  <c r="B2206" i="36"/>
  <c r="B2205" i="36"/>
  <c r="B2204" i="36"/>
  <c r="B2203" i="36"/>
  <c r="B2202" i="36"/>
  <c r="B2201" i="36"/>
  <c r="B2200" i="36"/>
  <c r="B2199" i="36"/>
  <c r="B2198" i="36"/>
  <c r="B2197" i="36"/>
  <c r="B2196" i="36"/>
  <c r="B2195" i="36"/>
  <c r="B2194" i="36"/>
  <c r="B2193" i="36"/>
  <c r="B2192" i="36"/>
  <c r="B2191" i="36"/>
  <c r="B2190" i="36"/>
  <c r="B2189" i="36"/>
  <c r="B2188" i="36"/>
  <c r="B2187" i="36"/>
  <c r="B2186" i="36"/>
  <c r="B2185" i="36"/>
  <c r="B2184" i="36"/>
  <c r="B2183" i="36"/>
  <c r="B2182" i="36"/>
  <c r="B2181" i="36"/>
  <c r="B2180" i="36"/>
  <c r="B2179" i="36"/>
  <c r="B2178" i="36"/>
  <c r="B2177" i="36"/>
  <c r="B2176" i="36"/>
  <c r="B2175" i="36"/>
  <c r="B2174" i="36"/>
  <c r="B2173" i="36"/>
  <c r="B2172" i="36"/>
  <c r="B2171" i="36"/>
  <c r="B2170" i="36"/>
  <c r="B2169" i="36"/>
  <c r="B2168" i="36"/>
  <c r="B2167" i="36"/>
  <c r="B2166" i="36"/>
  <c r="B2165" i="36"/>
  <c r="B2164" i="36"/>
  <c r="B2163" i="36"/>
  <c r="B2162" i="36"/>
  <c r="B2161" i="36"/>
  <c r="B2160" i="36"/>
  <c r="B2159" i="36"/>
  <c r="B2158" i="36"/>
  <c r="B2157" i="36"/>
  <c r="B2156" i="36"/>
  <c r="B2155" i="36"/>
  <c r="B2154" i="36"/>
  <c r="B2153" i="36"/>
  <c r="B2152" i="36"/>
  <c r="B2151" i="36"/>
  <c r="B2150" i="36"/>
  <c r="B2149" i="36"/>
  <c r="B2148" i="36"/>
  <c r="B2147" i="36"/>
  <c r="B2146" i="36"/>
  <c r="B2145" i="36"/>
  <c r="B2144" i="36"/>
  <c r="B2143" i="36"/>
  <c r="B2142" i="36"/>
  <c r="B2141" i="36"/>
  <c r="B2140" i="36"/>
  <c r="B2139" i="36"/>
  <c r="B2138" i="36"/>
  <c r="B2137" i="36"/>
  <c r="B2136" i="36"/>
  <c r="B2135" i="36"/>
  <c r="B2134" i="36"/>
  <c r="B2133" i="36"/>
  <c r="B2132" i="36"/>
  <c r="B2131" i="36"/>
  <c r="B2130" i="36"/>
  <c r="B2129" i="36"/>
  <c r="B2128" i="36"/>
  <c r="B2127" i="36"/>
  <c r="B2126" i="36"/>
  <c r="B2125" i="36"/>
  <c r="B2124" i="36"/>
  <c r="B2123" i="36"/>
  <c r="B2122" i="36"/>
  <c r="B2121" i="36"/>
  <c r="B2120" i="36"/>
  <c r="B2119" i="36"/>
  <c r="B2118" i="36"/>
  <c r="B2117" i="36"/>
  <c r="B2116" i="36"/>
  <c r="B2115" i="36"/>
  <c r="B2114" i="36"/>
  <c r="B2113" i="36"/>
  <c r="B2112" i="36"/>
  <c r="B2111" i="36"/>
  <c r="B2110" i="36"/>
  <c r="B2109" i="36"/>
  <c r="B2108" i="36"/>
  <c r="B2107" i="36"/>
  <c r="B2106" i="36"/>
  <c r="B2105" i="36"/>
  <c r="B2104" i="36"/>
  <c r="B2103" i="36"/>
  <c r="B2102" i="36"/>
  <c r="B2101" i="36"/>
  <c r="B2100" i="36"/>
  <c r="B2099" i="36"/>
  <c r="B2098" i="36"/>
  <c r="B2097" i="36"/>
  <c r="B2096" i="36"/>
  <c r="B2095" i="36"/>
  <c r="B2094" i="36"/>
  <c r="B2093" i="36"/>
  <c r="B2092" i="36"/>
  <c r="B2091" i="36"/>
  <c r="B2090" i="36"/>
  <c r="B2089" i="36"/>
  <c r="B2088" i="36"/>
  <c r="B2087" i="36"/>
  <c r="B2086" i="36"/>
  <c r="B2085" i="36"/>
  <c r="B2084" i="36"/>
  <c r="B2083" i="36"/>
  <c r="B2082" i="36"/>
  <c r="B2081" i="36"/>
  <c r="B2080" i="36"/>
  <c r="B2079" i="36"/>
  <c r="B2078" i="36"/>
  <c r="B2077" i="36"/>
  <c r="B2076" i="36"/>
  <c r="B2075" i="36"/>
  <c r="B2074" i="36"/>
  <c r="B2073" i="36"/>
  <c r="B2072" i="36"/>
  <c r="B2071" i="36"/>
  <c r="B2070" i="36"/>
  <c r="B2069" i="36"/>
  <c r="B2068" i="36"/>
  <c r="B2067" i="36"/>
  <c r="B2066" i="36"/>
  <c r="B2065" i="36"/>
  <c r="B2064" i="36"/>
  <c r="B2063" i="36"/>
  <c r="B2062" i="36"/>
  <c r="B2061" i="36"/>
  <c r="B2060" i="36"/>
  <c r="B2059" i="36"/>
  <c r="B2058" i="36"/>
  <c r="B2057" i="36"/>
  <c r="B2056" i="36"/>
  <c r="B2055" i="36"/>
  <c r="B2054" i="36"/>
  <c r="B2053" i="36"/>
  <c r="B2052" i="36"/>
  <c r="B2051" i="36"/>
  <c r="B2050" i="36"/>
  <c r="B2049" i="36"/>
  <c r="B2048" i="36"/>
  <c r="B2047" i="36"/>
  <c r="B2046" i="36"/>
  <c r="B2045" i="36"/>
  <c r="B2044" i="36"/>
  <c r="B2043" i="36"/>
  <c r="B2042" i="36"/>
  <c r="B2041" i="36"/>
  <c r="B2040" i="36"/>
  <c r="B2039" i="36"/>
  <c r="B2038" i="36"/>
  <c r="B2037" i="36"/>
  <c r="B2036" i="36"/>
  <c r="B2035" i="36"/>
  <c r="B2034" i="36"/>
  <c r="B2033" i="36"/>
  <c r="B2032" i="36"/>
  <c r="B2031" i="36"/>
  <c r="B2030" i="36"/>
  <c r="B2029" i="36"/>
  <c r="B2028" i="36"/>
  <c r="B2027" i="36"/>
  <c r="B2026" i="36"/>
  <c r="B2025" i="36"/>
  <c r="B2024" i="36"/>
  <c r="B2023" i="36"/>
  <c r="B2022" i="36"/>
  <c r="B2021" i="36"/>
  <c r="B2020" i="36"/>
  <c r="B2019" i="36"/>
  <c r="B2018" i="36"/>
  <c r="B2017" i="36"/>
  <c r="B2016" i="36"/>
  <c r="B2015" i="36"/>
  <c r="B2014" i="36"/>
  <c r="B2013" i="36"/>
  <c r="B2012" i="36"/>
  <c r="B2011" i="36"/>
  <c r="B2010" i="36"/>
  <c r="B2009" i="36"/>
  <c r="B2008" i="36"/>
  <c r="B2007" i="36"/>
  <c r="B2006" i="36"/>
  <c r="B2005" i="36"/>
  <c r="B2004" i="36"/>
  <c r="B2003" i="36"/>
  <c r="B2002" i="36"/>
  <c r="B2001" i="36"/>
  <c r="B2000" i="36"/>
  <c r="B1999" i="36"/>
  <c r="B1998" i="36"/>
  <c r="B1997" i="36"/>
  <c r="B1996" i="36"/>
  <c r="B1995" i="36"/>
  <c r="B1994" i="36"/>
  <c r="B1993" i="36"/>
  <c r="B1992" i="36"/>
  <c r="B1991" i="36"/>
  <c r="B1990" i="36"/>
  <c r="B1989" i="36"/>
  <c r="B1988" i="36"/>
  <c r="B1987" i="36"/>
  <c r="B1986" i="36"/>
  <c r="B1985" i="36"/>
  <c r="B1984" i="36"/>
  <c r="B1983" i="36"/>
  <c r="B1982" i="36"/>
  <c r="B1981" i="36"/>
  <c r="B1980" i="36"/>
  <c r="B1979" i="36"/>
  <c r="B1978" i="36"/>
  <c r="B1977" i="36"/>
  <c r="B1976" i="36"/>
  <c r="B1975" i="36"/>
  <c r="B1974" i="36"/>
  <c r="B1973" i="36"/>
  <c r="B1972" i="36"/>
  <c r="B1971" i="36"/>
  <c r="B1970" i="36"/>
  <c r="B1969" i="36"/>
  <c r="B1968" i="36"/>
  <c r="B1967" i="36"/>
  <c r="B1966" i="36"/>
  <c r="B1965" i="36"/>
  <c r="B1964" i="36"/>
  <c r="B1963" i="36"/>
  <c r="B1962" i="36"/>
  <c r="B1961" i="36"/>
  <c r="B1960" i="36"/>
  <c r="B1959" i="36"/>
  <c r="B1958" i="36"/>
  <c r="B1957" i="36"/>
  <c r="B1956" i="36"/>
  <c r="B1955" i="36"/>
  <c r="B1954" i="36"/>
  <c r="B1953" i="36"/>
  <c r="B1952" i="36"/>
  <c r="B1951" i="36"/>
  <c r="B1950" i="36"/>
  <c r="B1949" i="36"/>
  <c r="B1948" i="36"/>
  <c r="B1947" i="36"/>
  <c r="B1946" i="36"/>
  <c r="B1945" i="36"/>
  <c r="B1944" i="36"/>
  <c r="B1943" i="36"/>
  <c r="B1942" i="36"/>
  <c r="B1941" i="36"/>
  <c r="B1940" i="36"/>
  <c r="B1939" i="36"/>
  <c r="B1938" i="36"/>
  <c r="B1937" i="36"/>
  <c r="B1936" i="36"/>
  <c r="B1935" i="36"/>
  <c r="B1934" i="36"/>
  <c r="B1933" i="36"/>
  <c r="B1932" i="36"/>
  <c r="B1931" i="36"/>
  <c r="B1930" i="36"/>
  <c r="B1929" i="36"/>
  <c r="B1928" i="36"/>
  <c r="B1927" i="36"/>
  <c r="B1926" i="36"/>
  <c r="B1925" i="36"/>
  <c r="B1924" i="36"/>
  <c r="B1923" i="36"/>
  <c r="B1922" i="36"/>
  <c r="B1921" i="36"/>
  <c r="B1920" i="36"/>
  <c r="B1919" i="36"/>
  <c r="B1918" i="36"/>
  <c r="B1917" i="36"/>
  <c r="B1916" i="36"/>
  <c r="B1915" i="36"/>
  <c r="B1914" i="36"/>
  <c r="B1913" i="36"/>
  <c r="B1912" i="36"/>
  <c r="B1911" i="36"/>
  <c r="B1910" i="36"/>
  <c r="B1909" i="36"/>
  <c r="B1908" i="36"/>
  <c r="B1907" i="36"/>
  <c r="B1906" i="36"/>
  <c r="B1905" i="36"/>
  <c r="B1904" i="36"/>
  <c r="B1903" i="36"/>
  <c r="B1902" i="36"/>
  <c r="B1901" i="36"/>
  <c r="B1900" i="36"/>
  <c r="B1899" i="36"/>
  <c r="B1898" i="36"/>
  <c r="B1897" i="36"/>
  <c r="B1896" i="36"/>
  <c r="B1895" i="36"/>
  <c r="B1894" i="36"/>
  <c r="B1893" i="36"/>
  <c r="B1892" i="36"/>
  <c r="B1891" i="36"/>
  <c r="B1890" i="36"/>
  <c r="B1889" i="36"/>
  <c r="B1888" i="36"/>
  <c r="B1887" i="36"/>
  <c r="B1886" i="36"/>
  <c r="B1885" i="36"/>
  <c r="B1884" i="36"/>
  <c r="B1883" i="36"/>
  <c r="B1882" i="36"/>
  <c r="B1881" i="36"/>
  <c r="B1880" i="36"/>
  <c r="B1879" i="36"/>
  <c r="B1878" i="36"/>
  <c r="B1877" i="36"/>
  <c r="B1876" i="36"/>
  <c r="B1875" i="36"/>
  <c r="B1874" i="36"/>
  <c r="B1873" i="36"/>
  <c r="B1872" i="36"/>
  <c r="B1871" i="36"/>
  <c r="B1870" i="36"/>
  <c r="B1869" i="36"/>
  <c r="B1868" i="36"/>
  <c r="B1867" i="36"/>
  <c r="B1866" i="36"/>
  <c r="B1865" i="36"/>
  <c r="B1864" i="36"/>
  <c r="B1863" i="36"/>
  <c r="B1862" i="36"/>
  <c r="B1861" i="36"/>
  <c r="B1860" i="36"/>
  <c r="B1859" i="36"/>
  <c r="B1858" i="36"/>
  <c r="B1857" i="36"/>
  <c r="B1856" i="36"/>
  <c r="B1855" i="36"/>
  <c r="B1854" i="36"/>
  <c r="B1853" i="36"/>
  <c r="B1852" i="36"/>
  <c r="B1851" i="36"/>
  <c r="B1850" i="36"/>
  <c r="B1849" i="36"/>
  <c r="B1848" i="36"/>
  <c r="B1847" i="36"/>
  <c r="B1846" i="36"/>
  <c r="B1845" i="36"/>
  <c r="B1844" i="36"/>
  <c r="B1843" i="36"/>
  <c r="B1842" i="36"/>
  <c r="B1841" i="36"/>
  <c r="B1840" i="36"/>
  <c r="B1839" i="36"/>
  <c r="B1838" i="36"/>
  <c r="B1837" i="36"/>
  <c r="B1836" i="36"/>
  <c r="B1835" i="36"/>
  <c r="B1834" i="36"/>
  <c r="B1833" i="36"/>
  <c r="B1832" i="36"/>
  <c r="B1831" i="36"/>
  <c r="B1830" i="36"/>
  <c r="B1829" i="36"/>
  <c r="B1828" i="36"/>
  <c r="B1827" i="36"/>
  <c r="B1826" i="36"/>
  <c r="B1825" i="36"/>
  <c r="B1824" i="36"/>
  <c r="B1823" i="36"/>
  <c r="B1822" i="36"/>
  <c r="B1821" i="36"/>
  <c r="B1820" i="36"/>
  <c r="B1819" i="36"/>
  <c r="B1818" i="36"/>
  <c r="B1817" i="36"/>
  <c r="B1816" i="36"/>
  <c r="B1815" i="36"/>
  <c r="B1814" i="36"/>
  <c r="B1813" i="36"/>
  <c r="B1812" i="36"/>
  <c r="B1811" i="36"/>
  <c r="B1810" i="36"/>
  <c r="B1809" i="36"/>
  <c r="B1808" i="36"/>
  <c r="B1807" i="36"/>
  <c r="B1806" i="36"/>
  <c r="B1805" i="36"/>
  <c r="B1804" i="36"/>
  <c r="B1803" i="36"/>
  <c r="B1802" i="36"/>
  <c r="B1801" i="36"/>
  <c r="B1800" i="36"/>
  <c r="B1799" i="36"/>
  <c r="B1798" i="36"/>
  <c r="B1797" i="36"/>
  <c r="B1796" i="36"/>
  <c r="B1795" i="36"/>
  <c r="B1794" i="36"/>
  <c r="B1793" i="36"/>
  <c r="B1792" i="36"/>
  <c r="B1791" i="36"/>
  <c r="B1790" i="36"/>
  <c r="B1789" i="36"/>
  <c r="B1788" i="36"/>
  <c r="B1787" i="36"/>
  <c r="B1786" i="36"/>
  <c r="B1785" i="36"/>
  <c r="B1784" i="36"/>
  <c r="B1783" i="36"/>
  <c r="B1782" i="36"/>
  <c r="B1781" i="36"/>
  <c r="B1780" i="36"/>
  <c r="B1779" i="36"/>
  <c r="B1778" i="36"/>
  <c r="B1777" i="36"/>
  <c r="B1776" i="36"/>
  <c r="B1775" i="36"/>
  <c r="B1774" i="36"/>
  <c r="B1773" i="36"/>
  <c r="B1772" i="36"/>
  <c r="B1771" i="36"/>
  <c r="B1770" i="36"/>
  <c r="B1769" i="36"/>
  <c r="B1768" i="36"/>
  <c r="B1767" i="36"/>
  <c r="B1766" i="36"/>
  <c r="B1765" i="36"/>
  <c r="B1764" i="36"/>
  <c r="B1763" i="36"/>
  <c r="B1762" i="36"/>
  <c r="B1761" i="36"/>
  <c r="B1760" i="36"/>
  <c r="B1759" i="36"/>
  <c r="B1758" i="36"/>
  <c r="B1757" i="36"/>
  <c r="B1756" i="36"/>
  <c r="B1755" i="36"/>
  <c r="B1754" i="36"/>
  <c r="B1753" i="36"/>
  <c r="B1752" i="36"/>
  <c r="B1751" i="36"/>
  <c r="B1750" i="36"/>
  <c r="B1749" i="36"/>
  <c r="B1748" i="36"/>
  <c r="B1747" i="36"/>
  <c r="B1746" i="36"/>
  <c r="B1745" i="36"/>
  <c r="B1744" i="36"/>
  <c r="B1743" i="36"/>
  <c r="B1742" i="36"/>
  <c r="B1741" i="36"/>
  <c r="B1740" i="36"/>
  <c r="B1739" i="36"/>
  <c r="B1738" i="36"/>
  <c r="B1737" i="36"/>
  <c r="B1736" i="36"/>
  <c r="B1735" i="36"/>
  <c r="B1734" i="36"/>
  <c r="B1733" i="36"/>
  <c r="B1732" i="36"/>
  <c r="B1731" i="36"/>
  <c r="B1730" i="36"/>
  <c r="B1729" i="36"/>
  <c r="B1728" i="36"/>
  <c r="B1727" i="36"/>
  <c r="B1726" i="36"/>
  <c r="B1725" i="36"/>
  <c r="B1724" i="36"/>
  <c r="B1723" i="36"/>
  <c r="B1722" i="36"/>
  <c r="B1721" i="36"/>
  <c r="B1720" i="36"/>
  <c r="B1719" i="36"/>
  <c r="B1718" i="36"/>
  <c r="B1717" i="36"/>
  <c r="B1716" i="36"/>
  <c r="B1715" i="36"/>
  <c r="B1714" i="36"/>
  <c r="B1713" i="36"/>
  <c r="B1712" i="36"/>
  <c r="B1711" i="36"/>
  <c r="B1710" i="36"/>
  <c r="B1709" i="36"/>
  <c r="B1708" i="36"/>
  <c r="B1707" i="36"/>
  <c r="B1706" i="36"/>
  <c r="B1705" i="36"/>
  <c r="B1704" i="36"/>
  <c r="B1703" i="36"/>
  <c r="B1702" i="36"/>
  <c r="B1701" i="36"/>
  <c r="B1700" i="36"/>
  <c r="B1699" i="36"/>
  <c r="B1698" i="36"/>
  <c r="B1697" i="36"/>
  <c r="B1696" i="36"/>
  <c r="B1695" i="36"/>
  <c r="B1694" i="36"/>
  <c r="B1693" i="36"/>
  <c r="B1692" i="36"/>
  <c r="B1691" i="36"/>
  <c r="B1690" i="36"/>
  <c r="B1689" i="36"/>
  <c r="B1688" i="36"/>
  <c r="B1687" i="36"/>
  <c r="B1686" i="36"/>
  <c r="B1685" i="36"/>
  <c r="B1684" i="36"/>
  <c r="B1683" i="36"/>
  <c r="B1682" i="36"/>
  <c r="B1681" i="36"/>
  <c r="B1680" i="36"/>
  <c r="B1679" i="36"/>
  <c r="B1678" i="36"/>
  <c r="B1677" i="36"/>
  <c r="B1676" i="36"/>
  <c r="B1675" i="36"/>
  <c r="B1674" i="36"/>
  <c r="B1673" i="36"/>
  <c r="B1672" i="36"/>
  <c r="B1671" i="36"/>
  <c r="B1670" i="36"/>
  <c r="B1669" i="36"/>
  <c r="B1668" i="36"/>
  <c r="B1667" i="36"/>
  <c r="B1666" i="36"/>
  <c r="B1665" i="36"/>
  <c r="B1664" i="36"/>
  <c r="B1663" i="36"/>
  <c r="B1662" i="36"/>
  <c r="B1661" i="36"/>
  <c r="B1660" i="36"/>
  <c r="B1659" i="36"/>
  <c r="B1658" i="36"/>
  <c r="B1657" i="36"/>
  <c r="B1656" i="36"/>
  <c r="B1655" i="36"/>
  <c r="B1654" i="36"/>
  <c r="B1653" i="36"/>
  <c r="B1652" i="36"/>
  <c r="B1651" i="36"/>
  <c r="B1650" i="36"/>
  <c r="B1649" i="36"/>
  <c r="B1648" i="36"/>
  <c r="B1647" i="36"/>
  <c r="B1646" i="36"/>
  <c r="B1645" i="36"/>
  <c r="B1644" i="36"/>
  <c r="B1643" i="36"/>
  <c r="B1642" i="36"/>
  <c r="B1641" i="36"/>
  <c r="B1640" i="36"/>
  <c r="B1639" i="36"/>
  <c r="B1638" i="36"/>
  <c r="B1637" i="36"/>
  <c r="B1636" i="36"/>
  <c r="B1635" i="36"/>
  <c r="B1634" i="36"/>
  <c r="B1633" i="36"/>
  <c r="B1632" i="36"/>
  <c r="B1631" i="36"/>
  <c r="B1630" i="36"/>
  <c r="B1629" i="36"/>
  <c r="B1628" i="36"/>
  <c r="B1627" i="36"/>
  <c r="B1626" i="36"/>
  <c r="B1625" i="36"/>
  <c r="B1624" i="36"/>
  <c r="B1623" i="36"/>
  <c r="B1622" i="36"/>
  <c r="B1621" i="36"/>
  <c r="B1620" i="36"/>
  <c r="B1619" i="36"/>
  <c r="B1618" i="36"/>
  <c r="B1617" i="36"/>
  <c r="B1616" i="36"/>
  <c r="B1615" i="36"/>
  <c r="B1614" i="36"/>
  <c r="B1613" i="36"/>
  <c r="B1612" i="36"/>
  <c r="B1611" i="36"/>
  <c r="B1610" i="36"/>
  <c r="B1609" i="36"/>
  <c r="B1608" i="36"/>
  <c r="B1607" i="36"/>
  <c r="B1606" i="36"/>
  <c r="B1605" i="36"/>
  <c r="B1604" i="36"/>
  <c r="B1603" i="36"/>
  <c r="B1602" i="36"/>
  <c r="B1601" i="36"/>
  <c r="B1600" i="36"/>
  <c r="B1599" i="36"/>
  <c r="B1598" i="36"/>
  <c r="B1597" i="36"/>
  <c r="B1596" i="36"/>
  <c r="B1595" i="36"/>
  <c r="B1594" i="36"/>
  <c r="B1593" i="36"/>
  <c r="B1592" i="36"/>
  <c r="B1591" i="36"/>
  <c r="B1590" i="36"/>
  <c r="B1589" i="36"/>
  <c r="B1588" i="36"/>
  <c r="B1587" i="36"/>
  <c r="B1586" i="36"/>
  <c r="B1585" i="36"/>
  <c r="B1584" i="36"/>
  <c r="B1583" i="36"/>
  <c r="B1582" i="36"/>
  <c r="B1581" i="36"/>
  <c r="B1580" i="36"/>
  <c r="B1579" i="36"/>
  <c r="B1578" i="36"/>
  <c r="B1577" i="36"/>
  <c r="B1576" i="36"/>
  <c r="B1575" i="36"/>
  <c r="B1574" i="36"/>
  <c r="B1573" i="36"/>
  <c r="B1572" i="36"/>
  <c r="B1571" i="36"/>
  <c r="B1570" i="36"/>
  <c r="B1569" i="36"/>
  <c r="B1568" i="36"/>
  <c r="B1567" i="36"/>
  <c r="B1566" i="36"/>
  <c r="B1565" i="36"/>
  <c r="B1564" i="36"/>
  <c r="B1563" i="36"/>
  <c r="B1562" i="36"/>
  <c r="B1561" i="36"/>
  <c r="B1560" i="36"/>
  <c r="B1559" i="36"/>
  <c r="B1558" i="36"/>
  <c r="B1557" i="36"/>
  <c r="B1556" i="36"/>
  <c r="B1555" i="36"/>
  <c r="B1554" i="36"/>
  <c r="B1553" i="36"/>
  <c r="B1552" i="36"/>
  <c r="B1551" i="36"/>
  <c r="B1550" i="36"/>
  <c r="B1549" i="36"/>
  <c r="B1548" i="36"/>
  <c r="B1547" i="36"/>
  <c r="B1546" i="36"/>
  <c r="B1545" i="36"/>
  <c r="B1544" i="36"/>
  <c r="B1543" i="36"/>
  <c r="B1542" i="36"/>
  <c r="B1541" i="36"/>
  <c r="B1540" i="36"/>
  <c r="B1539" i="36"/>
  <c r="B1538" i="36"/>
  <c r="B1537" i="36"/>
  <c r="B1536" i="36"/>
  <c r="B1535" i="36"/>
  <c r="B1534" i="36"/>
  <c r="B1533" i="36"/>
  <c r="B1532" i="36"/>
  <c r="B1531" i="36"/>
  <c r="B1530" i="36"/>
  <c r="B1529" i="36"/>
  <c r="B1528" i="36"/>
  <c r="B1527" i="36"/>
  <c r="B1526" i="36"/>
  <c r="B1525" i="36"/>
  <c r="B1524" i="36"/>
  <c r="B1523" i="36"/>
  <c r="B1522" i="36"/>
  <c r="B1521" i="36"/>
  <c r="B1520" i="36"/>
  <c r="B1519" i="36"/>
  <c r="B1518" i="36"/>
  <c r="B1517" i="36"/>
  <c r="B1516" i="36"/>
  <c r="B1515" i="36"/>
  <c r="B1514" i="36"/>
  <c r="B1513" i="36"/>
  <c r="B1512" i="36"/>
  <c r="B1511" i="36"/>
  <c r="B1510" i="36"/>
  <c r="B1509" i="36"/>
  <c r="B1508" i="36"/>
  <c r="B1507" i="36"/>
  <c r="B1506" i="36"/>
  <c r="B1505" i="36"/>
  <c r="B1504" i="36"/>
  <c r="B1503" i="36"/>
  <c r="B1502" i="36"/>
  <c r="B1501" i="36"/>
  <c r="B1500" i="36"/>
  <c r="B1499" i="36"/>
  <c r="B1498" i="36"/>
  <c r="B1497" i="36"/>
  <c r="B1496" i="36"/>
  <c r="B1495" i="36"/>
  <c r="B1494" i="36"/>
  <c r="B1493" i="36"/>
  <c r="B1492" i="36"/>
  <c r="B1491" i="36"/>
  <c r="B1490" i="36"/>
  <c r="B1489" i="36"/>
  <c r="B1488" i="36"/>
  <c r="B1487" i="36"/>
  <c r="B1486" i="36"/>
  <c r="B1485" i="36"/>
  <c r="B1484" i="36"/>
  <c r="B1483" i="36"/>
  <c r="B1482" i="36"/>
  <c r="B1481" i="36"/>
  <c r="B1480" i="36"/>
  <c r="B1479" i="36"/>
  <c r="B1478" i="36"/>
  <c r="B1477" i="36"/>
  <c r="B1476" i="36"/>
  <c r="B1475" i="36"/>
  <c r="B1474" i="36"/>
  <c r="B1473" i="36"/>
  <c r="B1472" i="36"/>
  <c r="B1471" i="36"/>
  <c r="B1470" i="36"/>
  <c r="B1469" i="36"/>
  <c r="B1468" i="36"/>
  <c r="B1467" i="36"/>
  <c r="B1466" i="36"/>
  <c r="B1465" i="36"/>
  <c r="B1464" i="36"/>
  <c r="B1463" i="36"/>
  <c r="B1462" i="36"/>
  <c r="B1461" i="36"/>
  <c r="B1460" i="36"/>
  <c r="B1459" i="36"/>
  <c r="B1458" i="36"/>
  <c r="B1457" i="36"/>
  <c r="B1456" i="36"/>
  <c r="B1455" i="36"/>
  <c r="B1454" i="36"/>
  <c r="B1453" i="36"/>
  <c r="B1452" i="36"/>
  <c r="B1451" i="36"/>
  <c r="B1450" i="36"/>
  <c r="B1449" i="36"/>
  <c r="B1448" i="36"/>
  <c r="B1447" i="36"/>
  <c r="B1446" i="36"/>
  <c r="B1445" i="36"/>
  <c r="B1444" i="36"/>
  <c r="B1443" i="36"/>
  <c r="B1442" i="36"/>
  <c r="B1441" i="36"/>
  <c r="B1440" i="36"/>
  <c r="B1439" i="36"/>
  <c r="B1438" i="36"/>
  <c r="B1437" i="36"/>
  <c r="B1436" i="36"/>
  <c r="B1435" i="36"/>
  <c r="B1434" i="36"/>
  <c r="B1433" i="36"/>
  <c r="B1432" i="36"/>
  <c r="B1431" i="36"/>
  <c r="B1430" i="36"/>
  <c r="B1429" i="36"/>
  <c r="B1428" i="36"/>
  <c r="B1427" i="36"/>
  <c r="B1426" i="36"/>
  <c r="B1425" i="36"/>
  <c r="B1424" i="36"/>
  <c r="B1423" i="36"/>
  <c r="B1422" i="36"/>
  <c r="B1421" i="36"/>
  <c r="B1420" i="36"/>
  <c r="B1419" i="36"/>
  <c r="B1418" i="36"/>
  <c r="B1417" i="36"/>
  <c r="B1416" i="36"/>
  <c r="B1415" i="36"/>
  <c r="B1414" i="36"/>
  <c r="B1413" i="36"/>
  <c r="B1412" i="36"/>
  <c r="B1411" i="36"/>
  <c r="B1410" i="36"/>
  <c r="B1409" i="36"/>
  <c r="B1408" i="36"/>
  <c r="B1407" i="36"/>
  <c r="B1406" i="36"/>
  <c r="B1405" i="36"/>
  <c r="B1404" i="36"/>
  <c r="B1403" i="36"/>
  <c r="B1402" i="36"/>
  <c r="B1401" i="36"/>
  <c r="B1400" i="36"/>
  <c r="B1399" i="36"/>
  <c r="B1398" i="36"/>
  <c r="B1397" i="36"/>
  <c r="B1396" i="36"/>
  <c r="B1395" i="36"/>
  <c r="B1394" i="36"/>
  <c r="B1393" i="36"/>
  <c r="B1392" i="36"/>
  <c r="B1391" i="36"/>
  <c r="B1390" i="36"/>
  <c r="B1389" i="36"/>
  <c r="B1388" i="36"/>
  <c r="B1387" i="36"/>
  <c r="B1386" i="36"/>
  <c r="B1385" i="36"/>
  <c r="B1384" i="36"/>
  <c r="B1383" i="36"/>
  <c r="B1382" i="36"/>
  <c r="B1381" i="36"/>
  <c r="B1380" i="36"/>
  <c r="B1379" i="36"/>
  <c r="B1378" i="36"/>
  <c r="B1377" i="36"/>
  <c r="B1376" i="36"/>
  <c r="B1375" i="36"/>
  <c r="B1374" i="36"/>
  <c r="B1373" i="36"/>
  <c r="B1372" i="36"/>
  <c r="B1371" i="36"/>
  <c r="B1370" i="36"/>
  <c r="B1369" i="36"/>
  <c r="B1368" i="36"/>
  <c r="B1367" i="36"/>
  <c r="B1366" i="36"/>
  <c r="B1365" i="36"/>
  <c r="B1364" i="36"/>
  <c r="B1363" i="36"/>
  <c r="B1362" i="36"/>
  <c r="B1361" i="36"/>
  <c r="B1360" i="36"/>
  <c r="B1359" i="36"/>
  <c r="B1358" i="36"/>
  <c r="B1357" i="36"/>
  <c r="B1356" i="36"/>
  <c r="B1355" i="36"/>
  <c r="B1354" i="36"/>
  <c r="B1353" i="36"/>
  <c r="B1352" i="36"/>
  <c r="B1351" i="36"/>
  <c r="B1350" i="36"/>
  <c r="B1349" i="36"/>
  <c r="B1348" i="36"/>
  <c r="B1347" i="36"/>
  <c r="B1346" i="36"/>
  <c r="B1345" i="36"/>
  <c r="B1344" i="36"/>
  <c r="B1343" i="36"/>
  <c r="B1342" i="36"/>
  <c r="B1341" i="36"/>
  <c r="B1340" i="36"/>
  <c r="B1339" i="36"/>
  <c r="B1338" i="36"/>
  <c r="B1337" i="36"/>
  <c r="B1336" i="36"/>
  <c r="B1335" i="36"/>
  <c r="B1334" i="36"/>
  <c r="B1333" i="36"/>
  <c r="B1332" i="36"/>
  <c r="B1331" i="36"/>
  <c r="B1330" i="36"/>
  <c r="B1329" i="36"/>
  <c r="B1328" i="36"/>
  <c r="B1327" i="36"/>
  <c r="B1326" i="36"/>
  <c r="B1325" i="36"/>
  <c r="B1324" i="36"/>
  <c r="B1323" i="36"/>
  <c r="B1322" i="36"/>
  <c r="B1321" i="36"/>
  <c r="B1320" i="36"/>
  <c r="B1319" i="36"/>
  <c r="B1318" i="36"/>
  <c r="B1317" i="36"/>
  <c r="B1316" i="36"/>
  <c r="B1315" i="36"/>
  <c r="B1314" i="36"/>
  <c r="B1313" i="36"/>
  <c r="B1312" i="36"/>
  <c r="B1311" i="36"/>
  <c r="B1310" i="36"/>
  <c r="B1309" i="36"/>
  <c r="B1308" i="36"/>
  <c r="B1307" i="36"/>
  <c r="B1306" i="36"/>
  <c r="B1305" i="36"/>
  <c r="B1304" i="36"/>
  <c r="B1303" i="36"/>
  <c r="B1302" i="36"/>
  <c r="B1301" i="36"/>
  <c r="B1300" i="36"/>
  <c r="B1299" i="36"/>
  <c r="B1298" i="36"/>
  <c r="B1297" i="36"/>
  <c r="B1296" i="36"/>
  <c r="B1295" i="36"/>
  <c r="B1294" i="36"/>
  <c r="B1293" i="36"/>
  <c r="B1292" i="36"/>
  <c r="B1291" i="36"/>
  <c r="B1290" i="36"/>
  <c r="B1289" i="36"/>
  <c r="B1288" i="36"/>
  <c r="B1287" i="36"/>
  <c r="B1286" i="36"/>
  <c r="B1285" i="36"/>
  <c r="B1284" i="36"/>
  <c r="B1283" i="36"/>
  <c r="B1282" i="36"/>
  <c r="B1281" i="36"/>
  <c r="B1280" i="36"/>
  <c r="B1279" i="36"/>
  <c r="B1278" i="36"/>
  <c r="B1277" i="36"/>
  <c r="B1276" i="36"/>
  <c r="B1275" i="36"/>
  <c r="B1274" i="36"/>
  <c r="B1273" i="36"/>
  <c r="B1272" i="36"/>
  <c r="B1271" i="36"/>
  <c r="B1270" i="36"/>
  <c r="B1269" i="36"/>
  <c r="B1268" i="36"/>
  <c r="B1267" i="36"/>
  <c r="B1266" i="36"/>
  <c r="B1265" i="36"/>
  <c r="B1264" i="36"/>
  <c r="B1263" i="36"/>
  <c r="B1262" i="36"/>
  <c r="B1261" i="36"/>
  <c r="B1260" i="36"/>
  <c r="B1259" i="36"/>
  <c r="B1258" i="36"/>
  <c r="B1257" i="36"/>
  <c r="B1256" i="36"/>
  <c r="B1255" i="36"/>
  <c r="B1254" i="36"/>
  <c r="B1253" i="36"/>
  <c r="B1252" i="36"/>
  <c r="B1251" i="36"/>
  <c r="B1250" i="36"/>
  <c r="B1249" i="36"/>
  <c r="B1248" i="36"/>
  <c r="B1247" i="36"/>
  <c r="B1246" i="36"/>
  <c r="B1245" i="36"/>
  <c r="B1244" i="36"/>
  <c r="B1243" i="36"/>
  <c r="B1242" i="36"/>
  <c r="B1241" i="36"/>
  <c r="B1240" i="36"/>
  <c r="B1239" i="36"/>
  <c r="B1238" i="36"/>
  <c r="B1237" i="36"/>
  <c r="B1236" i="36"/>
  <c r="B1235" i="36"/>
  <c r="B1234" i="36"/>
  <c r="B1233" i="36"/>
  <c r="B1232" i="36"/>
  <c r="B1231" i="36"/>
  <c r="B1230" i="36"/>
  <c r="B1229" i="36"/>
  <c r="B1228" i="36"/>
  <c r="B1227" i="36"/>
  <c r="B1226" i="36"/>
  <c r="B1225" i="36"/>
  <c r="B1224" i="36"/>
  <c r="B1223" i="36"/>
  <c r="B1222" i="36"/>
  <c r="B1221" i="36"/>
  <c r="B1220" i="36"/>
  <c r="B1219" i="36"/>
  <c r="B1218" i="36"/>
  <c r="B1217" i="36"/>
  <c r="B1216" i="36"/>
  <c r="B1215" i="36"/>
  <c r="B1214" i="36"/>
  <c r="B1213" i="36"/>
  <c r="B1212" i="36"/>
  <c r="B1211" i="36"/>
  <c r="B1210" i="36"/>
  <c r="B1209" i="36"/>
  <c r="B1208" i="36"/>
  <c r="B1207" i="36"/>
  <c r="B1206" i="36"/>
  <c r="B1205" i="36"/>
  <c r="B1204" i="36"/>
  <c r="B1203" i="36"/>
  <c r="B1202" i="36"/>
  <c r="B1201" i="36"/>
  <c r="B1200" i="36"/>
  <c r="B1199" i="36"/>
  <c r="B1198" i="36"/>
  <c r="B1197" i="36"/>
  <c r="B1196" i="36"/>
  <c r="B1195" i="36"/>
  <c r="B1194" i="36"/>
  <c r="B1193" i="36"/>
  <c r="B1192" i="36"/>
  <c r="B1191" i="36"/>
  <c r="B1190" i="36"/>
  <c r="B1189" i="36"/>
  <c r="B1188" i="36"/>
  <c r="B1187" i="36"/>
  <c r="B1186" i="36"/>
  <c r="B1185" i="36"/>
  <c r="B1184" i="36"/>
  <c r="B1183" i="36"/>
  <c r="B1182" i="36"/>
  <c r="B1181" i="36"/>
  <c r="B1180" i="36"/>
  <c r="B1179" i="36"/>
  <c r="B1178" i="36"/>
  <c r="B1177" i="36"/>
  <c r="B1176" i="36"/>
  <c r="B1175" i="36"/>
  <c r="B1174" i="36"/>
  <c r="B1173" i="36"/>
  <c r="B1172" i="36"/>
  <c r="B1171" i="36"/>
  <c r="B1170" i="36"/>
  <c r="B1169" i="36"/>
  <c r="B1168" i="36"/>
  <c r="B1167" i="36"/>
  <c r="B1166" i="36"/>
  <c r="B1165" i="36"/>
  <c r="B1164" i="36"/>
  <c r="B1163" i="36"/>
  <c r="B1162" i="36"/>
  <c r="B1161" i="36"/>
  <c r="B1160" i="36"/>
  <c r="B1159" i="36"/>
  <c r="B1158" i="36"/>
  <c r="B1157" i="36"/>
  <c r="B1156" i="36"/>
  <c r="B1155" i="36"/>
  <c r="B1154" i="36"/>
  <c r="B1153" i="36"/>
  <c r="B1152" i="36"/>
  <c r="B1151" i="36"/>
  <c r="B1150" i="36"/>
  <c r="B1149" i="36"/>
  <c r="B1148" i="36"/>
  <c r="B1147" i="36"/>
  <c r="B1146" i="36"/>
  <c r="B1145" i="36"/>
  <c r="B1144" i="36"/>
  <c r="B1143" i="36"/>
  <c r="B1142" i="36"/>
  <c r="B1141" i="36"/>
  <c r="B1140" i="36"/>
  <c r="B1139" i="36"/>
  <c r="B1138" i="36"/>
  <c r="B1137" i="36"/>
  <c r="B1136" i="36"/>
  <c r="B1135" i="36"/>
  <c r="B1134" i="36"/>
  <c r="B1133" i="36"/>
  <c r="B1132" i="36"/>
  <c r="B1131" i="36"/>
  <c r="B1130" i="36"/>
  <c r="B1129" i="36"/>
  <c r="B1128" i="36"/>
  <c r="B1127" i="36"/>
  <c r="B1126" i="36"/>
  <c r="B1125" i="36"/>
  <c r="B1124" i="36"/>
  <c r="B1123" i="36"/>
  <c r="B1122" i="36"/>
  <c r="B1121" i="36"/>
  <c r="B1120" i="36"/>
  <c r="B1119" i="36"/>
  <c r="B1118" i="36"/>
  <c r="B1117" i="36"/>
  <c r="B1116" i="36"/>
  <c r="B1115" i="36"/>
  <c r="B1114" i="36"/>
  <c r="B1113" i="36"/>
  <c r="B1112" i="36"/>
  <c r="B1111" i="36"/>
  <c r="B1110" i="36"/>
  <c r="B1109" i="36"/>
  <c r="B1108" i="36"/>
  <c r="B1107" i="36"/>
  <c r="B1106" i="36"/>
  <c r="B1105" i="36"/>
  <c r="B1104" i="36"/>
  <c r="B1103" i="36"/>
  <c r="B1102" i="36"/>
  <c r="B1101" i="36"/>
  <c r="B1100" i="36"/>
  <c r="B1099" i="36"/>
  <c r="B1098" i="36"/>
  <c r="B1097" i="36"/>
  <c r="B1096" i="36"/>
  <c r="B1095" i="36"/>
  <c r="B1094" i="36"/>
  <c r="B1093" i="36"/>
  <c r="B1092" i="36"/>
  <c r="B1091" i="36"/>
  <c r="B1090" i="36"/>
  <c r="B1089" i="36"/>
  <c r="B1088" i="36"/>
  <c r="B1087" i="36"/>
  <c r="B1086" i="36"/>
  <c r="B1085" i="36"/>
  <c r="B1084" i="36"/>
  <c r="B1083" i="36"/>
  <c r="B1082" i="36"/>
  <c r="B1081" i="36"/>
  <c r="B1080" i="36"/>
  <c r="B1079" i="36"/>
  <c r="B1078" i="36"/>
  <c r="B1077" i="36"/>
  <c r="B1076" i="36"/>
  <c r="B1075" i="36"/>
  <c r="B1074" i="36"/>
  <c r="B1073" i="36"/>
  <c r="B1072" i="36"/>
  <c r="B1071" i="36"/>
  <c r="B1070" i="36"/>
  <c r="B1069" i="36"/>
  <c r="B1068" i="36"/>
  <c r="B1067" i="36"/>
  <c r="B1066" i="36"/>
  <c r="B1065" i="36"/>
  <c r="B1064" i="36"/>
  <c r="B1063" i="36"/>
  <c r="B1062" i="36"/>
  <c r="B1061" i="36"/>
  <c r="B1060" i="36"/>
  <c r="B1059" i="36"/>
  <c r="B1058" i="36"/>
  <c r="B1057" i="36"/>
  <c r="B1056" i="36"/>
  <c r="B1055" i="36"/>
  <c r="B1054" i="36"/>
  <c r="B1053" i="36"/>
  <c r="B1052" i="36"/>
  <c r="B1051" i="36"/>
  <c r="B1050" i="36"/>
  <c r="B1049" i="36"/>
  <c r="B1048" i="36"/>
  <c r="B1047" i="36"/>
  <c r="B1046" i="36"/>
  <c r="B1045" i="36"/>
  <c r="B1044" i="36"/>
  <c r="B1043" i="36"/>
  <c r="B1042" i="36"/>
  <c r="B1041" i="36"/>
  <c r="B1040" i="36"/>
  <c r="B1039" i="36"/>
  <c r="B1038" i="36"/>
  <c r="B1037" i="36"/>
  <c r="B1036" i="36"/>
  <c r="B1035" i="36"/>
  <c r="B1034" i="36"/>
  <c r="B1033" i="36"/>
  <c r="B1032" i="36"/>
  <c r="B1031" i="36"/>
  <c r="B1030" i="36"/>
  <c r="B1029" i="36"/>
  <c r="B1028" i="36"/>
  <c r="B1027" i="36"/>
  <c r="B1026" i="36"/>
  <c r="B1025" i="36"/>
  <c r="B1024" i="36"/>
  <c r="B1023" i="36"/>
  <c r="B1022" i="36"/>
  <c r="B1021" i="36"/>
  <c r="B1020" i="36"/>
  <c r="B1019" i="36"/>
  <c r="B1018" i="36"/>
  <c r="B1017" i="36"/>
  <c r="B1016" i="36"/>
  <c r="B1015" i="36"/>
  <c r="B1014" i="36"/>
  <c r="B1013" i="36"/>
  <c r="B1012" i="36"/>
  <c r="B1011" i="36"/>
  <c r="B1010" i="36"/>
  <c r="B1009" i="36"/>
  <c r="B1008" i="36"/>
  <c r="B1007" i="36"/>
  <c r="B1006" i="36"/>
  <c r="B1005" i="36"/>
  <c r="B1004" i="36"/>
  <c r="B1003" i="36"/>
  <c r="B1002" i="36"/>
  <c r="B1001" i="36"/>
  <c r="B1000" i="36"/>
  <c r="B999" i="36"/>
  <c r="B998" i="36"/>
  <c r="B997" i="36"/>
  <c r="B996" i="36"/>
  <c r="B995" i="36"/>
  <c r="B994" i="36"/>
  <c r="B993" i="36"/>
  <c r="B992" i="36"/>
  <c r="B991" i="36"/>
  <c r="B990" i="36"/>
  <c r="B989" i="36"/>
  <c r="B988" i="36"/>
  <c r="B987" i="36"/>
  <c r="B986" i="36"/>
  <c r="B985" i="36"/>
  <c r="B984" i="36"/>
  <c r="B983" i="36"/>
  <c r="B982" i="36"/>
  <c r="B981" i="36"/>
  <c r="B980" i="36"/>
  <c r="B979" i="36"/>
  <c r="B978" i="36"/>
  <c r="B977" i="36"/>
  <c r="B976" i="36"/>
  <c r="B975" i="36"/>
  <c r="B974" i="36"/>
  <c r="B973" i="36"/>
  <c r="B972" i="36"/>
  <c r="B971" i="36"/>
  <c r="B970" i="36"/>
  <c r="B969" i="36"/>
  <c r="B968" i="36"/>
  <c r="B967" i="36"/>
  <c r="B966" i="36"/>
  <c r="B965" i="36"/>
  <c r="B964" i="36"/>
  <c r="B963" i="36"/>
  <c r="B962" i="36"/>
  <c r="B961" i="36"/>
  <c r="B960" i="36"/>
  <c r="B959" i="36"/>
  <c r="B958" i="36"/>
  <c r="B957" i="36"/>
  <c r="B956" i="36"/>
  <c r="B955" i="36"/>
  <c r="B954" i="36"/>
  <c r="B953" i="36"/>
  <c r="B952" i="36"/>
  <c r="B951" i="36"/>
  <c r="B950" i="36"/>
  <c r="B949" i="36"/>
  <c r="B948" i="36"/>
  <c r="B947" i="36"/>
  <c r="B946" i="36"/>
  <c r="B945" i="36"/>
  <c r="B944" i="36"/>
  <c r="B943" i="36"/>
  <c r="B942" i="36"/>
  <c r="B941" i="36"/>
  <c r="B940" i="36"/>
  <c r="B939" i="36"/>
  <c r="B938" i="36"/>
  <c r="B937" i="36"/>
  <c r="B936" i="36"/>
  <c r="B935" i="36"/>
  <c r="B934" i="36"/>
  <c r="B933" i="36"/>
  <c r="B932" i="36"/>
  <c r="B931" i="36"/>
  <c r="B930" i="36"/>
  <c r="B929" i="36"/>
  <c r="B928" i="36"/>
  <c r="B927" i="36"/>
  <c r="B926" i="36"/>
  <c r="B925" i="36"/>
  <c r="B924" i="36"/>
  <c r="B923" i="36"/>
  <c r="B922" i="36"/>
  <c r="B921" i="36"/>
  <c r="B920" i="36"/>
  <c r="B919" i="36"/>
  <c r="B918" i="36"/>
  <c r="B917" i="36"/>
  <c r="B916" i="36"/>
  <c r="B915" i="36"/>
  <c r="B914" i="36"/>
  <c r="B913" i="36"/>
  <c r="B912" i="36"/>
  <c r="B911" i="36"/>
  <c r="B910" i="36"/>
  <c r="B909" i="36"/>
  <c r="B908" i="36"/>
  <c r="B907" i="36"/>
  <c r="B906" i="36"/>
  <c r="B905" i="36"/>
  <c r="B904" i="36"/>
  <c r="B903" i="36"/>
  <c r="B902" i="36"/>
  <c r="B901" i="36"/>
  <c r="B900" i="36"/>
  <c r="B899" i="36"/>
  <c r="B898" i="36"/>
  <c r="B897" i="36"/>
  <c r="B896" i="36"/>
  <c r="B895" i="36"/>
  <c r="B894" i="36"/>
  <c r="B893" i="36"/>
  <c r="B892" i="36"/>
  <c r="B891" i="36"/>
  <c r="B890" i="36"/>
  <c r="B889" i="36"/>
  <c r="B888" i="36"/>
  <c r="B887" i="36"/>
  <c r="B886" i="36"/>
  <c r="B885" i="36"/>
  <c r="B884" i="36"/>
  <c r="B883" i="36"/>
  <c r="B882" i="36"/>
  <c r="B881" i="36"/>
  <c r="B880" i="36"/>
  <c r="B879" i="36"/>
  <c r="B878" i="36"/>
  <c r="B877" i="36"/>
  <c r="B876" i="36"/>
  <c r="B875" i="36"/>
  <c r="B874" i="36"/>
  <c r="B873" i="36"/>
  <c r="B872" i="36"/>
  <c r="B871" i="36"/>
  <c r="B870" i="36"/>
  <c r="B869" i="36"/>
  <c r="B868" i="36"/>
  <c r="B867" i="36"/>
  <c r="B866" i="36"/>
  <c r="B865" i="36"/>
  <c r="B864" i="36"/>
  <c r="B863" i="36"/>
  <c r="B862" i="36"/>
  <c r="B861" i="36"/>
  <c r="B860" i="36"/>
  <c r="B859" i="36"/>
  <c r="B858" i="36"/>
  <c r="B857" i="36"/>
  <c r="B856" i="36"/>
  <c r="B855" i="36"/>
  <c r="B854" i="36"/>
  <c r="B853" i="36"/>
  <c r="B852" i="36"/>
  <c r="B851" i="36"/>
  <c r="B850" i="36"/>
  <c r="B849" i="36"/>
  <c r="B848" i="36"/>
  <c r="B847" i="36"/>
  <c r="B846" i="36"/>
  <c r="B845" i="36"/>
  <c r="B844" i="36"/>
  <c r="B843" i="36"/>
  <c r="B842" i="36"/>
  <c r="B841" i="36"/>
  <c r="B840" i="36"/>
  <c r="B839" i="36"/>
  <c r="B838" i="36"/>
  <c r="B837" i="36"/>
  <c r="B836" i="36"/>
  <c r="B835" i="36"/>
  <c r="B834" i="36"/>
  <c r="B833" i="36"/>
  <c r="B832" i="36"/>
  <c r="B831" i="36"/>
  <c r="B830" i="36"/>
  <c r="B829" i="36"/>
  <c r="B828" i="36"/>
  <c r="B827" i="36"/>
  <c r="B826" i="36"/>
  <c r="B825" i="36"/>
  <c r="B824" i="36"/>
  <c r="B823" i="36"/>
  <c r="B822" i="36"/>
  <c r="B821" i="36"/>
  <c r="B820" i="36"/>
  <c r="B819" i="36"/>
  <c r="B818" i="36"/>
  <c r="B817" i="36"/>
  <c r="B816" i="36"/>
  <c r="B815" i="36"/>
  <c r="B814" i="36"/>
  <c r="B813" i="36"/>
  <c r="B812" i="36"/>
  <c r="B811" i="36"/>
  <c r="B810" i="36"/>
  <c r="B809" i="36"/>
  <c r="B808" i="36"/>
  <c r="B807" i="36"/>
  <c r="B806" i="36"/>
  <c r="B805" i="36"/>
  <c r="B804" i="36"/>
  <c r="B803" i="36"/>
  <c r="B802" i="36"/>
  <c r="B801" i="36"/>
  <c r="B800" i="36"/>
  <c r="B799" i="36"/>
  <c r="B798" i="36"/>
  <c r="B797" i="36"/>
  <c r="B796" i="36"/>
  <c r="B795" i="36"/>
  <c r="B794" i="36"/>
  <c r="B793" i="36"/>
  <c r="B792" i="36"/>
  <c r="B791" i="36"/>
  <c r="B790" i="36"/>
  <c r="B789" i="36"/>
  <c r="B788" i="36"/>
  <c r="B787" i="36"/>
  <c r="B786" i="36"/>
  <c r="B785" i="36"/>
  <c r="B784" i="36"/>
  <c r="B783" i="36"/>
  <c r="B782" i="36"/>
  <c r="B781" i="36"/>
  <c r="B780" i="36"/>
  <c r="B779" i="36"/>
  <c r="B778" i="36"/>
  <c r="B777" i="36"/>
  <c r="B776" i="36"/>
  <c r="B775" i="36"/>
  <c r="B774" i="36"/>
  <c r="B773" i="36"/>
  <c r="B772" i="36"/>
  <c r="B771" i="36"/>
  <c r="B770" i="36"/>
  <c r="B769" i="36"/>
  <c r="B768" i="36"/>
  <c r="B767" i="36"/>
  <c r="B766" i="36"/>
  <c r="B765" i="36"/>
  <c r="B764" i="36"/>
  <c r="B763" i="36"/>
  <c r="B762" i="36"/>
  <c r="B761" i="36"/>
  <c r="B760" i="36"/>
  <c r="B759" i="36"/>
  <c r="B758" i="36"/>
  <c r="B757" i="36"/>
  <c r="B756" i="36"/>
  <c r="B755" i="36"/>
  <c r="B754" i="36"/>
  <c r="B753" i="36"/>
  <c r="B752" i="36"/>
  <c r="B751" i="36"/>
  <c r="B750" i="36"/>
  <c r="B749" i="36"/>
  <c r="B748" i="36"/>
  <c r="B747" i="36"/>
  <c r="B746" i="36"/>
  <c r="B745" i="36"/>
  <c r="B744" i="36"/>
  <c r="B743" i="36"/>
  <c r="B742" i="36"/>
  <c r="B741" i="36"/>
  <c r="B740" i="36"/>
  <c r="B739" i="36"/>
  <c r="B738" i="36"/>
  <c r="B737" i="36"/>
  <c r="B736" i="36"/>
  <c r="B735" i="36"/>
  <c r="B734" i="36"/>
  <c r="B733" i="36"/>
  <c r="B732" i="36"/>
  <c r="B731" i="36"/>
  <c r="B730" i="36"/>
  <c r="B729" i="36"/>
  <c r="B728" i="36"/>
  <c r="B727" i="36"/>
  <c r="B726" i="36"/>
  <c r="B725" i="36"/>
  <c r="B724" i="36"/>
  <c r="B723" i="36"/>
  <c r="B722" i="36"/>
  <c r="B721" i="36"/>
  <c r="B720" i="36"/>
  <c r="B719" i="36"/>
  <c r="B718" i="36"/>
  <c r="B717" i="36"/>
  <c r="B716" i="36"/>
  <c r="B715" i="36"/>
  <c r="B714" i="36"/>
  <c r="B713" i="36"/>
  <c r="B712" i="36"/>
  <c r="B711" i="36"/>
  <c r="B710" i="36"/>
  <c r="B709" i="36"/>
  <c r="B708" i="36"/>
  <c r="B707" i="36"/>
  <c r="B706" i="36"/>
  <c r="B705" i="36"/>
  <c r="B704" i="36"/>
  <c r="B703" i="36"/>
  <c r="B702" i="36"/>
  <c r="B701" i="36"/>
  <c r="B700" i="36"/>
  <c r="B699" i="36"/>
  <c r="B698" i="36"/>
  <c r="B697" i="36"/>
  <c r="B696" i="36"/>
  <c r="B695" i="36"/>
  <c r="B694" i="36"/>
  <c r="B693" i="36"/>
  <c r="B692" i="36"/>
  <c r="B691" i="36"/>
  <c r="B690" i="36"/>
  <c r="B689" i="36"/>
  <c r="B688" i="36"/>
  <c r="B687" i="36"/>
  <c r="B686" i="36"/>
  <c r="B685" i="36"/>
  <c r="B684" i="36"/>
  <c r="B683" i="36"/>
  <c r="B682" i="36"/>
  <c r="B681" i="36"/>
  <c r="B680" i="36"/>
  <c r="B679" i="36"/>
  <c r="B678" i="36"/>
  <c r="B677" i="36"/>
  <c r="B676" i="36"/>
  <c r="B675" i="36"/>
  <c r="B674" i="36"/>
  <c r="B673" i="36"/>
  <c r="B672" i="36"/>
  <c r="B671" i="36"/>
  <c r="B670" i="36"/>
  <c r="B669" i="36"/>
  <c r="B668" i="36"/>
  <c r="B667" i="36"/>
  <c r="B666" i="36"/>
  <c r="B665" i="36"/>
  <c r="B664" i="36"/>
  <c r="B663" i="36"/>
  <c r="B662" i="36"/>
  <c r="B661" i="36"/>
  <c r="B660" i="36"/>
  <c r="B659" i="36"/>
  <c r="B658" i="36"/>
  <c r="B657" i="36"/>
  <c r="B656" i="36"/>
  <c r="B655" i="36"/>
  <c r="B654" i="36"/>
  <c r="B653" i="36"/>
  <c r="B652" i="36"/>
  <c r="B651" i="36"/>
  <c r="B650" i="36"/>
  <c r="B649" i="36"/>
  <c r="B648" i="36"/>
  <c r="B647" i="36"/>
  <c r="B646" i="36"/>
  <c r="B645" i="36"/>
  <c r="B644" i="36"/>
  <c r="B643" i="36"/>
  <c r="B642" i="36"/>
  <c r="B641" i="36"/>
  <c r="B640" i="36"/>
  <c r="B639" i="36"/>
  <c r="B638" i="36"/>
  <c r="B637" i="36"/>
  <c r="B636" i="36"/>
  <c r="B635" i="36"/>
  <c r="B634" i="36"/>
  <c r="B633" i="36"/>
  <c r="B632" i="36"/>
  <c r="B631" i="36"/>
  <c r="B630" i="36"/>
  <c r="B629" i="36"/>
  <c r="B628" i="36"/>
  <c r="B627" i="36"/>
  <c r="B626" i="36"/>
  <c r="B625" i="36"/>
  <c r="B624" i="36"/>
  <c r="B623" i="36"/>
  <c r="B622" i="36"/>
  <c r="B621" i="36"/>
  <c r="B620" i="36"/>
  <c r="B619" i="36"/>
  <c r="B618" i="36"/>
  <c r="B617" i="36"/>
  <c r="B616" i="36"/>
  <c r="B615" i="36"/>
  <c r="B614" i="36"/>
  <c r="B613" i="36"/>
  <c r="B612" i="36"/>
  <c r="B611" i="36"/>
  <c r="B610" i="36"/>
  <c r="B609" i="36"/>
  <c r="B608" i="36"/>
  <c r="B607" i="36"/>
  <c r="B606" i="36"/>
  <c r="B605" i="36"/>
  <c r="B604" i="36"/>
  <c r="B603" i="36"/>
  <c r="B602" i="36"/>
  <c r="B601" i="36"/>
  <c r="B600" i="36"/>
  <c r="B599" i="36"/>
  <c r="B598" i="36"/>
  <c r="B597" i="36"/>
  <c r="B596" i="36"/>
  <c r="B595" i="36"/>
  <c r="B594" i="36"/>
  <c r="B593" i="36"/>
  <c r="B592" i="36"/>
  <c r="B591" i="36"/>
  <c r="B590" i="36"/>
  <c r="B589" i="36"/>
  <c r="B588" i="36"/>
  <c r="B587" i="36"/>
  <c r="B586" i="36"/>
  <c r="B585" i="36"/>
  <c r="B584" i="36"/>
  <c r="B583" i="36"/>
  <c r="B582" i="36"/>
  <c r="B581" i="36"/>
  <c r="B580" i="36"/>
  <c r="B579" i="36"/>
  <c r="B578" i="36"/>
  <c r="B577" i="36"/>
  <c r="B576" i="36"/>
  <c r="B575" i="36"/>
  <c r="B574" i="36"/>
  <c r="B573" i="36"/>
  <c r="B572" i="36"/>
  <c r="B571" i="36"/>
  <c r="B570" i="36"/>
  <c r="B569" i="36"/>
  <c r="B568" i="36"/>
  <c r="B567" i="36"/>
  <c r="B566" i="36"/>
  <c r="B565" i="36"/>
  <c r="B564" i="36"/>
  <c r="B563" i="36"/>
  <c r="B562" i="36"/>
  <c r="B561" i="36"/>
  <c r="B560" i="36"/>
  <c r="B559" i="36"/>
  <c r="B558" i="36"/>
  <c r="B557" i="36"/>
  <c r="B556" i="36"/>
  <c r="B555" i="36"/>
  <c r="B554" i="36"/>
  <c r="B553" i="36"/>
  <c r="B552" i="36"/>
  <c r="B551" i="36"/>
  <c r="B550" i="36"/>
  <c r="B549" i="36"/>
  <c r="B548" i="36"/>
  <c r="B547" i="36"/>
  <c r="B546" i="36"/>
  <c r="B545" i="36"/>
  <c r="B544" i="36"/>
  <c r="B543" i="36"/>
  <c r="B542" i="36"/>
  <c r="B541" i="36"/>
  <c r="B540" i="36"/>
  <c r="B539" i="36"/>
  <c r="B538" i="36"/>
  <c r="B537" i="36"/>
  <c r="B536" i="36"/>
  <c r="B535" i="36"/>
  <c r="B534" i="36"/>
  <c r="B533" i="36"/>
  <c r="B532" i="36"/>
  <c r="B531" i="36"/>
  <c r="B530" i="36"/>
  <c r="B529" i="36"/>
  <c r="B528" i="36"/>
  <c r="B527" i="36"/>
  <c r="B526" i="36"/>
  <c r="B525" i="36"/>
  <c r="B524" i="36"/>
  <c r="B523" i="36"/>
  <c r="B522" i="36"/>
  <c r="B521" i="36"/>
  <c r="B520" i="36"/>
  <c r="B519" i="36"/>
  <c r="B518" i="36"/>
  <c r="B517" i="36"/>
  <c r="B516" i="36"/>
  <c r="B515" i="36"/>
  <c r="B514" i="36"/>
  <c r="B513" i="36"/>
  <c r="B512" i="36"/>
  <c r="B511" i="36"/>
  <c r="B510" i="36"/>
  <c r="B509" i="36"/>
  <c r="B508" i="36"/>
  <c r="B507" i="36"/>
  <c r="B506" i="36"/>
  <c r="B505" i="36"/>
  <c r="B504" i="36"/>
  <c r="B503" i="36"/>
  <c r="B502" i="36"/>
  <c r="B501" i="36"/>
  <c r="B500" i="36"/>
  <c r="B499" i="36"/>
  <c r="B498" i="36"/>
  <c r="B497" i="36"/>
  <c r="B496" i="36"/>
  <c r="B495" i="36"/>
  <c r="B494" i="36"/>
  <c r="B493" i="36"/>
  <c r="B492" i="36"/>
  <c r="B491" i="36"/>
  <c r="B490" i="36"/>
  <c r="B489" i="36"/>
  <c r="B488" i="36"/>
  <c r="B487" i="36"/>
  <c r="B486" i="36"/>
  <c r="B485" i="36"/>
  <c r="B484" i="36"/>
  <c r="B483" i="36"/>
  <c r="B482" i="36"/>
  <c r="B481" i="36"/>
  <c r="B480" i="36"/>
  <c r="B479" i="36"/>
  <c r="B478" i="36"/>
  <c r="B477" i="36"/>
  <c r="B476" i="36"/>
  <c r="B475" i="36"/>
  <c r="B474" i="36"/>
  <c r="B473" i="36"/>
  <c r="B472" i="36"/>
  <c r="B471" i="36"/>
  <c r="B470" i="36"/>
  <c r="B469" i="36"/>
  <c r="B468" i="36"/>
  <c r="B467" i="36"/>
  <c r="B466" i="36"/>
  <c r="B465" i="36"/>
  <c r="B464" i="36"/>
  <c r="B463" i="36"/>
  <c r="B462" i="36"/>
  <c r="B461" i="36"/>
  <c r="B460" i="36"/>
  <c r="B459" i="36"/>
  <c r="B458" i="36"/>
  <c r="B457" i="36"/>
  <c r="B456" i="36"/>
  <c r="B455" i="36"/>
  <c r="B454" i="36"/>
  <c r="B453" i="36"/>
  <c r="B452" i="36"/>
  <c r="B451" i="36"/>
  <c r="B450" i="36"/>
  <c r="B449" i="36"/>
  <c r="B448" i="36"/>
  <c r="B447" i="36"/>
  <c r="B446" i="36"/>
  <c r="B445" i="36"/>
  <c r="B444" i="36"/>
  <c r="B443" i="36"/>
  <c r="B442" i="36"/>
  <c r="B441" i="36"/>
  <c r="B440" i="36"/>
  <c r="B439" i="36"/>
  <c r="B438" i="36"/>
  <c r="B437" i="36"/>
  <c r="B436" i="36"/>
  <c r="B435" i="36"/>
  <c r="B434" i="36"/>
  <c r="B433" i="36"/>
  <c r="B432" i="36"/>
  <c r="B431" i="36"/>
  <c r="B430" i="36"/>
  <c r="B429" i="36"/>
  <c r="B428" i="36"/>
  <c r="B427" i="36"/>
  <c r="B426" i="36"/>
  <c r="B425" i="36"/>
  <c r="B424" i="36"/>
  <c r="B423" i="36"/>
  <c r="B422" i="36"/>
  <c r="B421" i="36"/>
  <c r="B420" i="36"/>
  <c r="B419" i="36"/>
  <c r="B418" i="36"/>
  <c r="B417" i="36"/>
  <c r="B416" i="36"/>
  <c r="B415" i="36"/>
  <c r="B414" i="36"/>
  <c r="B413" i="36"/>
  <c r="B412" i="36"/>
  <c r="B411" i="36"/>
  <c r="B410" i="36"/>
  <c r="B409" i="36"/>
  <c r="B408" i="36"/>
  <c r="B407" i="36"/>
  <c r="B406" i="36"/>
  <c r="B405" i="36"/>
  <c r="B404" i="36"/>
  <c r="B403" i="36"/>
  <c r="B402" i="36"/>
  <c r="B401" i="36"/>
  <c r="B400" i="36"/>
  <c r="B399" i="36"/>
  <c r="B398" i="36"/>
  <c r="B397" i="36"/>
  <c r="B396" i="36"/>
  <c r="B395" i="36"/>
  <c r="B394" i="36"/>
  <c r="B393" i="36"/>
  <c r="B392" i="36"/>
  <c r="B391" i="36"/>
  <c r="B390" i="36"/>
  <c r="B389" i="36"/>
  <c r="B388" i="36"/>
  <c r="B387" i="36"/>
  <c r="B386" i="36"/>
  <c r="B385" i="36"/>
  <c r="B384" i="36"/>
  <c r="B383" i="36"/>
  <c r="B382" i="36"/>
  <c r="B381" i="36"/>
  <c r="B380" i="36"/>
  <c r="B379" i="36"/>
  <c r="B378" i="36"/>
  <c r="B377" i="36"/>
  <c r="B376" i="36"/>
  <c r="B375" i="36"/>
  <c r="B374" i="36"/>
  <c r="B373" i="36"/>
  <c r="B372" i="36"/>
  <c r="B371" i="36"/>
  <c r="B370" i="36"/>
  <c r="B369" i="36"/>
  <c r="B368" i="36"/>
  <c r="B367" i="36"/>
  <c r="B366" i="36"/>
  <c r="B365" i="36"/>
  <c r="B364" i="36"/>
  <c r="B363" i="36"/>
  <c r="B362" i="36"/>
  <c r="B361" i="36"/>
  <c r="B360" i="36"/>
  <c r="B359" i="36"/>
  <c r="B358" i="36"/>
  <c r="B357" i="36"/>
  <c r="B356" i="36"/>
  <c r="B355" i="36"/>
  <c r="B354" i="36"/>
  <c r="B353" i="36"/>
  <c r="B352" i="36"/>
  <c r="B351" i="36"/>
  <c r="B350" i="36"/>
  <c r="B349" i="36"/>
  <c r="B348" i="36"/>
  <c r="B347" i="36"/>
  <c r="B346" i="36"/>
  <c r="B345" i="36"/>
  <c r="B344" i="36"/>
  <c r="B343" i="36"/>
  <c r="B342" i="36"/>
  <c r="B341" i="36"/>
  <c r="B340" i="36"/>
  <c r="B339" i="36"/>
  <c r="B338" i="36"/>
  <c r="B337" i="36"/>
  <c r="B336" i="36"/>
  <c r="B335" i="36"/>
  <c r="B334" i="36"/>
  <c r="B333" i="36"/>
  <c r="B332" i="36"/>
  <c r="B331" i="36"/>
  <c r="B330" i="36"/>
  <c r="B329" i="36"/>
  <c r="B328" i="36"/>
  <c r="B327" i="36"/>
  <c r="B326" i="36"/>
  <c r="B325" i="36"/>
  <c r="B324" i="36"/>
  <c r="B323" i="36"/>
  <c r="B322" i="36"/>
  <c r="B321" i="36"/>
  <c r="B320" i="36"/>
  <c r="B319" i="36"/>
  <c r="B318" i="36"/>
  <c r="B317" i="36"/>
  <c r="B316" i="36"/>
  <c r="B315" i="36"/>
  <c r="B314" i="36"/>
  <c r="B313" i="36"/>
  <c r="B312" i="36"/>
  <c r="B311" i="36"/>
  <c r="B310" i="36"/>
  <c r="B309" i="36"/>
  <c r="B308" i="36"/>
  <c r="B307" i="36"/>
  <c r="B306" i="36"/>
  <c r="B305" i="36"/>
  <c r="B304" i="36"/>
  <c r="B303" i="36"/>
  <c r="B302" i="36"/>
  <c r="B301" i="36"/>
  <c r="B300" i="36"/>
  <c r="B299" i="36"/>
  <c r="B298" i="36"/>
  <c r="B297" i="36"/>
  <c r="B296" i="36"/>
  <c r="B295" i="36"/>
  <c r="B294" i="36"/>
  <c r="B293" i="36"/>
  <c r="B292" i="36"/>
  <c r="B291" i="36"/>
  <c r="B290" i="36"/>
  <c r="B289" i="36"/>
  <c r="B288" i="36"/>
  <c r="B287" i="36"/>
  <c r="B286" i="36"/>
  <c r="B285" i="36"/>
  <c r="B284" i="36"/>
  <c r="B283" i="36"/>
  <c r="B282" i="36"/>
  <c r="B281" i="36"/>
  <c r="B280" i="36"/>
  <c r="B279" i="36"/>
  <c r="B278" i="36"/>
  <c r="B277" i="36"/>
  <c r="B276" i="36"/>
  <c r="B275" i="36"/>
  <c r="B274" i="36"/>
  <c r="B273" i="36"/>
  <c r="B272" i="36"/>
  <c r="B271" i="36"/>
  <c r="B270" i="36"/>
  <c r="B269" i="36"/>
  <c r="B268" i="36"/>
  <c r="B267" i="36"/>
  <c r="B266" i="36"/>
  <c r="B265" i="36"/>
  <c r="B264" i="36"/>
  <c r="B263" i="36"/>
  <c r="B262" i="36"/>
  <c r="B261" i="36"/>
  <c r="B260" i="36"/>
  <c r="B259" i="36"/>
  <c r="B258" i="36"/>
  <c r="B257" i="36"/>
  <c r="B256" i="36"/>
  <c r="B255" i="36"/>
  <c r="B254" i="36"/>
  <c r="B253" i="36"/>
  <c r="B252" i="36"/>
  <c r="B251" i="36"/>
  <c r="B250" i="36"/>
  <c r="B249" i="36"/>
  <c r="B248" i="36"/>
  <c r="B247" i="36"/>
  <c r="B246" i="36"/>
  <c r="B245" i="36"/>
  <c r="B244" i="36"/>
  <c r="B243" i="36"/>
  <c r="B242" i="36"/>
  <c r="B241" i="36"/>
  <c r="B240" i="36"/>
  <c r="B239" i="36"/>
  <c r="B238" i="36"/>
  <c r="B237" i="36"/>
  <c r="B236" i="36"/>
  <c r="B235" i="36"/>
  <c r="B234" i="36"/>
  <c r="B233" i="36"/>
  <c r="B232" i="36"/>
  <c r="B231" i="36"/>
  <c r="B230" i="36"/>
  <c r="B229" i="36"/>
  <c r="B228" i="36"/>
  <c r="B227" i="36"/>
  <c r="B226" i="36"/>
  <c r="B225" i="36"/>
  <c r="B224" i="36"/>
  <c r="B223" i="36"/>
  <c r="B222" i="36"/>
  <c r="B221" i="36"/>
  <c r="B220" i="36"/>
  <c r="B219" i="36"/>
  <c r="B218" i="36"/>
  <c r="B217" i="36"/>
  <c r="B216" i="36"/>
  <c r="B215" i="36"/>
  <c r="B214" i="36"/>
  <c r="B213" i="36"/>
  <c r="B212" i="36"/>
  <c r="B211" i="36"/>
  <c r="B210" i="36"/>
  <c r="B209" i="36"/>
  <c r="B208" i="36"/>
  <c r="B207" i="36"/>
  <c r="B206" i="36"/>
  <c r="B205" i="36"/>
  <c r="B204" i="36"/>
  <c r="B203" i="36"/>
  <c r="B202" i="36"/>
  <c r="B201" i="36"/>
  <c r="B200" i="36"/>
  <c r="B199" i="36"/>
  <c r="B198" i="36"/>
  <c r="B197" i="36"/>
  <c r="B196" i="36"/>
  <c r="B195" i="36"/>
  <c r="B194" i="36"/>
  <c r="B193" i="36"/>
  <c r="B192" i="36"/>
  <c r="B191" i="36"/>
  <c r="B190" i="36"/>
  <c r="B189" i="36"/>
  <c r="B188" i="36"/>
  <c r="B187" i="36"/>
  <c r="B186" i="36"/>
  <c r="B185" i="36"/>
  <c r="B184" i="36"/>
  <c r="B183" i="36"/>
  <c r="B182" i="36"/>
  <c r="B181" i="36"/>
  <c r="B180" i="36"/>
  <c r="B179" i="36"/>
  <c r="B178" i="36"/>
  <c r="B177" i="36"/>
  <c r="B176" i="36"/>
  <c r="B175" i="36"/>
  <c r="B174" i="36"/>
  <c r="B173" i="36"/>
  <c r="B172" i="36"/>
  <c r="B171" i="36"/>
  <c r="B170" i="36"/>
  <c r="B169" i="36"/>
  <c r="B168" i="36"/>
  <c r="B167" i="36"/>
  <c r="B166" i="36"/>
  <c r="B165" i="36"/>
  <c r="B164" i="36"/>
  <c r="B163" i="36"/>
  <c r="B162" i="36"/>
  <c r="B161" i="36"/>
  <c r="B160" i="36"/>
  <c r="B159" i="36"/>
  <c r="B158" i="36"/>
  <c r="B157" i="36"/>
  <c r="B156" i="36"/>
  <c r="B155" i="36"/>
  <c r="B154" i="36"/>
  <c r="B153" i="36"/>
  <c r="B152" i="36"/>
  <c r="B151" i="36"/>
  <c r="B150" i="36"/>
  <c r="B149" i="36"/>
  <c r="B148" i="36"/>
  <c r="B147" i="36"/>
  <c r="B146" i="36"/>
  <c r="B145" i="36"/>
  <c r="B144" i="36"/>
  <c r="B143" i="36"/>
  <c r="B142" i="36"/>
  <c r="B141" i="36"/>
  <c r="B140" i="36"/>
  <c r="B139" i="36"/>
  <c r="B138" i="36"/>
  <c r="B137" i="36"/>
  <c r="B136" i="36"/>
  <c r="B135" i="36"/>
  <c r="B134" i="36"/>
  <c r="B133" i="36"/>
  <c r="B132" i="36"/>
  <c r="B131" i="36"/>
  <c r="B130" i="36"/>
  <c r="B129" i="36"/>
  <c r="B128" i="36"/>
  <c r="B127" i="36"/>
  <c r="B126" i="36"/>
  <c r="B125" i="36"/>
  <c r="B124" i="36"/>
  <c r="B123" i="36"/>
  <c r="B122" i="36"/>
  <c r="B121" i="36"/>
  <c r="B120" i="36"/>
  <c r="B119" i="36"/>
  <c r="B118" i="36"/>
  <c r="B117" i="36"/>
  <c r="B116" i="36"/>
  <c r="B115" i="36"/>
  <c r="B114" i="36"/>
  <c r="B113" i="36"/>
  <c r="B112" i="36"/>
  <c r="B111" i="36"/>
  <c r="B110" i="36"/>
  <c r="B109" i="36"/>
  <c r="B108" i="36"/>
  <c r="B107" i="36"/>
  <c r="B106" i="36"/>
  <c r="B105" i="36"/>
  <c r="B104" i="36"/>
  <c r="B103" i="36"/>
  <c r="B102" i="36"/>
  <c r="B101" i="36"/>
  <c r="B100" i="36"/>
  <c r="B99" i="36"/>
  <c r="B98" i="36"/>
  <c r="B97" i="36"/>
  <c r="B96" i="36"/>
  <c r="B95" i="36"/>
  <c r="B94" i="36"/>
  <c r="B93" i="36"/>
  <c r="B92" i="36"/>
  <c r="B91" i="36"/>
  <c r="B90" i="36"/>
  <c r="B89" i="36"/>
  <c r="B88" i="36"/>
  <c r="B87" i="36"/>
  <c r="B86" i="36"/>
  <c r="B85" i="36"/>
  <c r="B84" i="36"/>
  <c r="B83" i="36"/>
  <c r="B82" i="36"/>
  <c r="B81" i="36"/>
  <c r="B80" i="36"/>
  <c r="B79" i="36"/>
  <c r="B78" i="36"/>
  <c r="B77" i="36"/>
  <c r="B76" i="36"/>
  <c r="B75" i="36"/>
  <c r="B74" i="36"/>
  <c r="B73" i="36"/>
  <c r="B72" i="36"/>
  <c r="B71" i="36"/>
  <c r="B70" i="36"/>
  <c r="B69" i="36"/>
  <c r="B68" i="36"/>
  <c r="B67" i="36"/>
  <c r="B66" i="36"/>
  <c r="B65" i="36"/>
  <c r="B64" i="36"/>
  <c r="B63" i="36"/>
  <c r="B62" i="36"/>
  <c r="B61" i="36"/>
  <c r="B60" i="36"/>
  <c r="B59" i="36"/>
  <c r="B58" i="36"/>
  <c r="B57" i="36"/>
  <c r="B56" i="36"/>
  <c r="B55" i="36"/>
  <c r="B54" i="36"/>
  <c r="B53" i="36"/>
  <c r="B52" i="36"/>
  <c r="B51" i="36"/>
  <c r="B50" i="36"/>
  <c r="B49" i="36"/>
  <c r="B48" i="36"/>
  <c r="B47" i="36"/>
  <c r="B46" i="36"/>
  <c r="B45" i="36"/>
  <c r="B44" i="36"/>
  <c r="B43" i="36"/>
  <c r="B42" i="36"/>
  <c r="B41" i="36"/>
  <c r="B40" i="36"/>
  <c r="B39" i="36"/>
  <c r="B38" i="36"/>
  <c r="B37" i="36"/>
  <c r="B36" i="36"/>
  <c r="B35" i="36"/>
  <c r="B34" i="36"/>
  <c r="B33" i="36"/>
  <c r="B32" i="36"/>
  <c r="B31" i="36"/>
  <c r="B30" i="36"/>
  <c r="B29" i="36"/>
  <c r="B28" i="36"/>
  <c r="B27" i="36"/>
  <c r="B26" i="36"/>
  <c r="B25" i="36"/>
  <c r="B24" i="36"/>
  <c r="B23" i="36"/>
  <c r="B22" i="36"/>
  <c r="B21" i="36"/>
  <c r="B20" i="36"/>
  <c r="B19" i="36"/>
  <c r="B18" i="36"/>
  <c r="B17" i="36"/>
  <c r="B16" i="36"/>
  <c r="B15" i="36"/>
  <c r="B14" i="36"/>
  <c r="B13" i="36"/>
  <c r="B12" i="36"/>
  <c r="B11" i="36"/>
  <c r="B10" i="36"/>
  <c r="B9" i="36"/>
  <c r="B8" i="36"/>
  <c r="B7" i="36"/>
  <c r="B6" i="36"/>
  <c r="B5" i="36"/>
  <c r="D4" i="36" l="1"/>
  <c r="K4" i="36" l="1"/>
  <c r="X29" i="24" l="1"/>
  <c r="W29" i="24"/>
  <c r="U29" i="24" s="1"/>
  <c r="V29" i="24" s="1"/>
  <c r="X28" i="24"/>
  <c r="W28" i="24"/>
  <c r="U28" i="24" s="1"/>
  <c r="V28" i="24" s="1"/>
  <c r="X27" i="24"/>
  <c r="W27" i="24"/>
  <c r="U27" i="24" s="1"/>
  <c r="V27" i="24" s="1"/>
  <c r="X26" i="24"/>
  <c r="W26" i="24"/>
  <c r="U26" i="24" s="1"/>
  <c r="V26" i="24" s="1"/>
  <c r="X25" i="24"/>
  <c r="W25" i="24"/>
  <c r="U25" i="24" s="1"/>
  <c r="V25" i="24" s="1"/>
  <c r="X24" i="24"/>
  <c r="W24" i="24"/>
  <c r="U24" i="24" s="1"/>
  <c r="V24" i="24" s="1"/>
  <c r="X23" i="24"/>
  <c r="W23" i="24"/>
  <c r="U23" i="24" s="1"/>
  <c r="V23" i="24" s="1"/>
  <c r="X22" i="24"/>
  <c r="W22" i="24"/>
  <c r="U22" i="24" s="1"/>
  <c r="V22" i="24" s="1"/>
  <c r="X21" i="24"/>
  <c r="W21" i="24"/>
  <c r="U21" i="24" s="1"/>
  <c r="V21" i="24" s="1"/>
  <c r="X20" i="24"/>
  <c r="W20" i="24"/>
  <c r="U20" i="24" s="1"/>
  <c r="V20" i="24" s="1"/>
  <c r="X19" i="24"/>
  <c r="W19" i="24"/>
  <c r="U19" i="24" s="1"/>
  <c r="V19" i="24" s="1"/>
  <c r="X18" i="24"/>
  <c r="W18" i="24"/>
  <c r="U18" i="24" s="1"/>
  <c r="V18" i="24" s="1"/>
  <c r="X17" i="24"/>
  <c r="W17" i="24"/>
  <c r="U17" i="24" s="1"/>
  <c r="V17" i="24" s="1"/>
  <c r="X16" i="24"/>
  <c r="W16" i="24"/>
  <c r="U16" i="24" s="1"/>
  <c r="V16" i="24" s="1"/>
  <c r="X15" i="24"/>
  <c r="W15" i="24"/>
  <c r="U15" i="24" s="1"/>
  <c r="V15" i="24" s="1"/>
  <c r="X14" i="24"/>
  <c r="W14" i="24"/>
  <c r="U14" i="24" s="1"/>
  <c r="V14" i="24" s="1"/>
  <c r="X13" i="24"/>
  <c r="W13" i="24"/>
  <c r="U13" i="24" s="1"/>
  <c r="V13" i="24" s="1"/>
  <c r="X12" i="24"/>
  <c r="W12" i="24"/>
  <c r="U12" i="24" s="1"/>
  <c r="V12" i="24" s="1"/>
  <c r="X11" i="24"/>
  <c r="W11" i="24"/>
  <c r="U11" i="24" s="1"/>
  <c r="V11" i="24" s="1"/>
  <c r="X10" i="24"/>
  <c r="W10" i="24"/>
  <c r="U10" i="24" s="1"/>
  <c r="V10" i="24" s="1"/>
  <c r="X9" i="24"/>
  <c r="W9" i="24"/>
  <c r="U9" i="24" s="1"/>
  <c r="V9" i="24" s="1"/>
  <c r="X8" i="24"/>
  <c r="W8" i="24"/>
  <c r="U8" i="24" s="1"/>
  <c r="V8" i="24" s="1"/>
  <c r="X7" i="24"/>
  <c r="W7" i="24"/>
  <c r="U7" i="24" s="1"/>
  <c r="X6" i="24"/>
  <c r="W6" i="24"/>
  <c r="U6" i="24" s="1"/>
  <c r="V6" i="24" s="1"/>
  <c r="R29" i="24"/>
  <c r="AB29" i="24" s="1"/>
  <c r="AC29" i="24" s="1"/>
  <c r="R28" i="24"/>
  <c r="AB28" i="24" s="1"/>
  <c r="AC28" i="24" s="1"/>
  <c r="R27" i="24"/>
  <c r="AB27" i="24" s="1"/>
  <c r="AC27" i="24" s="1"/>
  <c r="R26" i="24"/>
  <c r="AB26" i="24" s="1"/>
  <c r="AC26" i="24" s="1"/>
  <c r="R25" i="24"/>
  <c r="AB25" i="24" s="1"/>
  <c r="AC25" i="24" s="1"/>
  <c r="R24" i="24"/>
  <c r="AB24" i="24" s="1"/>
  <c r="AC24" i="24" s="1"/>
  <c r="R23" i="24"/>
  <c r="AB23" i="24" s="1"/>
  <c r="AC23" i="24" s="1"/>
  <c r="R22" i="24"/>
  <c r="AB22" i="24" s="1"/>
  <c r="AC22" i="24" s="1"/>
  <c r="R21" i="24"/>
  <c r="AB21" i="24" s="1"/>
  <c r="AC21" i="24" s="1"/>
  <c r="R20" i="24"/>
  <c r="AB20" i="24" s="1"/>
  <c r="AC20" i="24" s="1"/>
  <c r="R19" i="24"/>
  <c r="AB19" i="24" s="1"/>
  <c r="AC19" i="24" s="1"/>
  <c r="R18" i="24"/>
  <c r="AB18" i="24" s="1"/>
  <c r="AC18" i="24" s="1"/>
  <c r="R17" i="24"/>
  <c r="AB17" i="24" s="1"/>
  <c r="AC17" i="24" s="1"/>
  <c r="R16" i="24"/>
  <c r="AB16" i="24" s="1"/>
  <c r="AC16" i="24" s="1"/>
  <c r="R15" i="24"/>
  <c r="AB15" i="24" s="1"/>
  <c r="AC15" i="24" s="1"/>
  <c r="R14" i="24"/>
  <c r="AB14" i="24" s="1"/>
  <c r="AC14" i="24" s="1"/>
  <c r="R13" i="24"/>
  <c r="AB13" i="24" s="1"/>
  <c r="AC13" i="24" s="1"/>
  <c r="R12" i="24"/>
  <c r="AB12" i="24" s="1"/>
  <c r="AC12" i="24" s="1"/>
  <c r="R11" i="24"/>
  <c r="AB11" i="24" s="1"/>
  <c r="AC11" i="24" s="1"/>
  <c r="R10" i="24"/>
  <c r="AB10" i="24" s="1"/>
  <c r="AC10" i="24" s="1"/>
  <c r="R9" i="24"/>
  <c r="AB9" i="24" s="1"/>
  <c r="AC9" i="24" s="1"/>
  <c r="R8" i="24"/>
  <c r="AB8" i="24" s="1"/>
  <c r="AC8" i="24" s="1"/>
  <c r="R7" i="24"/>
  <c r="AB7" i="24" s="1"/>
  <c r="AC7" i="24" s="1"/>
  <c r="R6" i="24"/>
  <c r="AB6" i="24" s="1"/>
  <c r="AC6" i="24" s="1"/>
  <c r="AB5" i="24"/>
  <c r="AD10" i="24" l="1"/>
  <c r="AF10" i="24" s="1"/>
  <c r="AH10" i="24"/>
  <c r="AK10" i="24" s="1"/>
  <c r="AD18" i="24"/>
  <c r="AF18" i="24" s="1"/>
  <c r="AH18" i="24"/>
  <c r="AK18" i="24" s="1"/>
  <c r="AD7" i="24"/>
  <c r="AF7" i="24" s="1"/>
  <c r="AH7" i="24"/>
  <c r="AK7" i="24" s="1"/>
  <c r="AD11" i="24"/>
  <c r="AF11" i="24" s="1"/>
  <c r="AH11" i="24"/>
  <c r="AK11" i="24" s="1"/>
  <c r="AD15" i="24"/>
  <c r="AF15" i="24" s="1"/>
  <c r="AH15" i="24"/>
  <c r="AK15" i="24" s="1"/>
  <c r="AD19" i="24"/>
  <c r="AF19" i="24" s="1"/>
  <c r="AH19" i="24"/>
  <c r="AK19" i="24" s="1"/>
  <c r="AD23" i="24"/>
  <c r="AF23" i="24" s="1"/>
  <c r="AH23" i="24"/>
  <c r="AK23" i="24" s="1"/>
  <c r="AD27" i="24"/>
  <c r="AF27" i="24" s="1"/>
  <c r="AH27" i="24"/>
  <c r="AK27" i="24" s="1"/>
  <c r="AD6" i="24"/>
  <c r="AF6" i="24" s="1"/>
  <c r="AH6" i="24"/>
  <c r="AK6" i="24" s="1"/>
  <c r="AD20" i="24"/>
  <c r="AF20" i="24" s="1"/>
  <c r="AH20" i="24"/>
  <c r="AK20" i="24" s="1"/>
  <c r="AD14" i="24"/>
  <c r="AF14" i="24" s="1"/>
  <c r="AH14" i="24"/>
  <c r="AK14" i="24" s="1"/>
  <c r="AD22" i="24"/>
  <c r="AF22" i="24" s="1"/>
  <c r="AH22" i="24"/>
  <c r="AK22" i="24" s="1"/>
  <c r="AD26" i="24"/>
  <c r="AF26" i="24" s="1"/>
  <c r="AH26" i="24"/>
  <c r="AK26" i="24" s="1"/>
  <c r="AD8" i="24"/>
  <c r="AF8" i="24" s="1"/>
  <c r="AH8" i="24"/>
  <c r="AK8" i="24" s="1"/>
  <c r="AD12" i="24"/>
  <c r="AF12" i="24" s="1"/>
  <c r="AH12" i="24"/>
  <c r="AK12" i="24" s="1"/>
  <c r="AD16" i="24"/>
  <c r="AF16" i="24" s="1"/>
  <c r="AH16" i="24"/>
  <c r="AK16" i="24" s="1"/>
  <c r="AD24" i="24"/>
  <c r="AF24" i="24" s="1"/>
  <c r="AH24" i="24"/>
  <c r="AK24" i="24" s="1"/>
  <c r="AD28" i="24"/>
  <c r="AF28" i="24" s="1"/>
  <c r="AH28" i="24"/>
  <c r="AK28" i="24" s="1"/>
  <c r="AD9" i="24"/>
  <c r="AF9" i="24" s="1"/>
  <c r="AH9" i="24"/>
  <c r="AK9" i="24" s="1"/>
  <c r="AD13" i="24"/>
  <c r="AF13" i="24" s="1"/>
  <c r="AH13" i="24"/>
  <c r="AK13" i="24" s="1"/>
  <c r="AD17" i="24"/>
  <c r="AF17" i="24" s="1"/>
  <c r="AH17" i="24"/>
  <c r="AK17" i="24" s="1"/>
  <c r="AD21" i="24"/>
  <c r="AF21" i="24" s="1"/>
  <c r="AH21" i="24"/>
  <c r="AK21" i="24" s="1"/>
  <c r="AD25" i="24"/>
  <c r="AF25" i="24" s="1"/>
  <c r="AH25" i="24"/>
  <c r="AK25" i="24" s="1"/>
  <c r="AD29" i="24"/>
  <c r="AF29" i="24" s="1"/>
  <c r="AH29" i="24"/>
  <c r="AK29" i="24" s="1"/>
  <c r="V7" i="24"/>
  <c r="AC5" i="24"/>
  <c r="R4" i="24"/>
  <c r="AG29" i="24" l="1"/>
  <c r="AJ29" i="24" s="1"/>
  <c r="AM29" i="24" s="1"/>
  <c r="AI29" i="24"/>
  <c r="AL29" i="24" s="1"/>
  <c r="AG21" i="24"/>
  <c r="AJ21" i="24" s="1"/>
  <c r="AM21" i="24" s="1"/>
  <c r="AI21" i="24"/>
  <c r="AL21" i="24" s="1"/>
  <c r="AG13" i="24"/>
  <c r="AJ13" i="24" s="1"/>
  <c r="AM13" i="24" s="1"/>
  <c r="AI13" i="24"/>
  <c r="AL13" i="24" s="1"/>
  <c r="AG28" i="24"/>
  <c r="AJ28" i="24" s="1"/>
  <c r="AM28" i="24" s="1"/>
  <c r="AI28" i="24"/>
  <c r="AL28" i="24" s="1"/>
  <c r="AG16" i="24"/>
  <c r="AJ16" i="24" s="1"/>
  <c r="AM16" i="24" s="1"/>
  <c r="AI16" i="24"/>
  <c r="AL16" i="24" s="1"/>
  <c r="AG8" i="24"/>
  <c r="AJ8" i="24" s="1"/>
  <c r="AM8" i="24" s="1"/>
  <c r="AI8" i="24"/>
  <c r="AL8" i="24" s="1"/>
  <c r="AG22" i="24"/>
  <c r="AJ22" i="24" s="1"/>
  <c r="AM22" i="24" s="1"/>
  <c r="AI22" i="24"/>
  <c r="AL22" i="24" s="1"/>
  <c r="AG20" i="24"/>
  <c r="AJ20" i="24" s="1"/>
  <c r="AM20" i="24" s="1"/>
  <c r="AI20" i="24"/>
  <c r="AL20" i="24" s="1"/>
  <c r="AG27" i="24"/>
  <c r="AJ27" i="24" s="1"/>
  <c r="AM27" i="24" s="1"/>
  <c r="AI27" i="24"/>
  <c r="AL27" i="24" s="1"/>
  <c r="AG19" i="24"/>
  <c r="AJ19" i="24" s="1"/>
  <c r="AM19" i="24" s="1"/>
  <c r="AI19" i="24"/>
  <c r="AL19" i="24" s="1"/>
  <c r="AG11" i="24"/>
  <c r="AJ11" i="24" s="1"/>
  <c r="AM11" i="24" s="1"/>
  <c r="AI11" i="24"/>
  <c r="AL11" i="24" s="1"/>
  <c r="AG18" i="24"/>
  <c r="AJ18" i="24" s="1"/>
  <c r="AM18" i="24" s="1"/>
  <c r="AI18" i="24"/>
  <c r="AL18" i="24" s="1"/>
  <c r="AG25" i="24"/>
  <c r="AJ25" i="24" s="1"/>
  <c r="AM25" i="24" s="1"/>
  <c r="AI25" i="24"/>
  <c r="AL25" i="24" s="1"/>
  <c r="AG17" i="24"/>
  <c r="AJ17" i="24" s="1"/>
  <c r="AM17" i="24" s="1"/>
  <c r="AI17" i="24"/>
  <c r="AL17" i="24" s="1"/>
  <c r="AG9" i="24"/>
  <c r="AJ9" i="24" s="1"/>
  <c r="AM9" i="24" s="1"/>
  <c r="AI9" i="24"/>
  <c r="AL9" i="24" s="1"/>
  <c r="AG24" i="24"/>
  <c r="AJ24" i="24" s="1"/>
  <c r="AM24" i="24" s="1"/>
  <c r="AI24" i="24"/>
  <c r="AL24" i="24" s="1"/>
  <c r="AG12" i="24"/>
  <c r="AJ12" i="24" s="1"/>
  <c r="AM12" i="24" s="1"/>
  <c r="AI12" i="24"/>
  <c r="AL12" i="24" s="1"/>
  <c r="AG26" i="24"/>
  <c r="AJ26" i="24" s="1"/>
  <c r="AM26" i="24" s="1"/>
  <c r="AI26" i="24"/>
  <c r="AL26" i="24" s="1"/>
  <c r="AG14" i="24"/>
  <c r="AJ14" i="24" s="1"/>
  <c r="AM14" i="24" s="1"/>
  <c r="AI14" i="24"/>
  <c r="AL14" i="24" s="1"/>
  <c r="AG6" i="24"/>
  <c r="AJ6" i="24" s="1"/>
  <c r="AM6" i="24" s="1"/>
  <c r="AI6" i="24"/>
  <c r="AL6" i="24" s="1"/>
  <c r="AG23" i="24"/>
  <c r="AJ23" i="24" s="1"/>
  <c r="AM23" i="24" s="1"/>
  <c r="AI23" i="24"/>
  <c r="AL23" i="24" s="1"/>
  <c r="AG15" i="24"/>
  <c r="AJ15" i="24" s="1"/>
  <c r="AM15" i="24" s="1"/>
  <c r="AI15" i="24"/>
  <c r="AL15" i="24" s="1"/>
  <c r="AG7" i="24"/>
  <c r="AJ7" i="24" s="1"/>
  <c r="AM7" i="24" s="1"/>
  <c r="AI7" i="24"/>
  <c r="AL7" i="24" s="1"/>
  <c r="AG10" i="24"/>
  <c r="AJ10" i="24" s="1"/>
  <c r="AM10" i="24" s="1"/>
  <c r="AI10" i="24"/>
  <c r="AL10" i="24" s="1"/>
  <c r="AD5" i="24"/>
  <c r="AC4" i="24"/>
  <c r="P22" i="38"/>
  <c r="AH5" i="24"/>
  <c r="AK5" i="24" s="1"/>
  <c r="AE4" i="24"/>
  <c r="AF5" i="24" l="1"/>
  <c r="AI5" i="24" s="1"/>
  <c r="AL5" i="24" s="1"/>
  <c r="AD4" i="24"/>
  <c r="AH4" i="24"/>
  <c r="P32" i="38"/>
  <c r="P10" i="38" l="1"/>
  <c r="S10" i="38" s="1"/>
  <c r="AF4" i="24"/>
  <c r="AG5" i="24"/>
  <c r="AI4" i="24"/>
  <c r="P11" i="38" s="1"/>
  <c r="S11" i="38" s="1"/>
  <c r="P27" i="38"/>
  <c r="P12" i="38" l="1"/>
  <c r="S12" i="38" s="1"/>
  <c r="AG4" i="24"/>
  <c r="AJ5" i="24"/>
  <c r="AJ4" i="24" s="1"/>
  <c r="Q27" i="38" s="1"/>
  <c r="Q22" i="38"/>
  <c r="S15" i="38"/>
  <c r="R104" i="38" s="1"/>
  <c r="AM5" i="24" l="1"/>
  <c r="Q32" i="38"/>
  <c r="S32" i="38" s="1"/>
  <c r="S28" i="38" s="1"/>
  <c r="B5" i="40"/>
  <c r="H12" i="38" l="1"/>
  <c r="H32" i="38" l="1"/>
  <c r="H28" i="38" s="1"/>
  <c r="G19" i="38" l="1"/>
  <c r="G20" i="38"/>
  <c r="G21" i="38"/>
  <c r="G22" i="38"/>
  <c r="H10" i="38"/>
  <c r="G25" i="38"/>
  <c r="G24" i="38"/>
  <c r="G26" i="38"/>
  <c r="G27" i="38"/>
  <c r="H11" i="38"/>
  <c r="N22" i="38" l="1"/>
  <c r="N21" i="38"/>
  <c r="S21" i="38"/>
  <c r="N26" i="38"/>
  <c r="S26" i="38"/>
  <c r="S24" i="38"/>
  <c r="N24" i="38"/>
  <c r="N20" i="38"/>
  <c r="S20" i="38"/>
  <c r="N27" i="38"/>
  <c r="S27" i="38"/>
  <c r="N25" i="38"/>
  <c r="S25" i="38"/>
  <c r="S22" i="38"/>
  <c r="N19" i="38"/>
  <c r="S19" i="38"/>
  <c r="AK4" i="24"/>
  <c r="AL4" i="24"/>
  <c r="AM4" i="24"/>
  <c r="H24" i="38"/>
  <c r="H27" i="38"/>
  <c r="H26" i="38"/>
  <c r="H25" i="38"/>
  <c r="H15" i="38"/>
  <c r="H104" i="38" s="1"/>
  <c r="H20" i="38"/>
  <c r="H22" i="38"/>
  <c r="H21" i="38"/>
  <c r="H19" i="38"/>
  <c r="N18" i="38" l="1"/>
  <c r="S18" i="38"/>
  <c r="N23" i="38"/>
  <c r="L104" i="38"/>
  <c r="Q104" i="38"/>
  <c r="S23" i="38"/>
  <c r="H18" i="38"/>
  <c r="H23" i="38"/>
  <c r="S35" i="38" l="1"/>
  <c r="S40" i="38" s="1"/>
  <c r="N35" i="38"/>
  <c r="M28" i="38" s="1"/>
  <c r="N65" i="38" s="1"/>
  <c r="N40" i="38"/>
  <c r="N104" i="38"/>
  <c r="S104" i="38"/>
  <c r="H35" i="38"/>
  <c r="R28" i="38" l="1"/>
  <c r="S65" i="38" s="1"/>
  <c r="S66" i="38" s="1"/>
  <c r="R92" i="38" s="1"/>
  <c r="G28" i="38"/>
  <c r="H65" i="38" s="1"/>
  <c r="H66" i="38" s="1"/>
  <c r="G92" i="38" s="1"/>
  <c r="H40" i="38"/>
  <c r="H39" i="38" s="1"/>
  <c r="H62" i="38" s="1"/>
  <c r="M91" i="38"/>
  <c r="N66" i="38"/>
  <c r="M92" i="38" s="1"/>
  <c r="N36" i="38"/>
  <c r="S36" i="38"/>
  <c r="G85" i="38" l="1"/>
  <c r="G91" i="38"/>
  <c r="G78" i="38"/>
  <c r="H78" i="38" s="1"/>
  <c r="R91" i="38"/>
  <c r="M41" i="38"/>
  <c r="N41" i="38" s="1"/>
  <c r="M42" i="38"/>
  <c r="N42" i="38" s="1"/>
  <c r="M43" i="38"/>
  <c r="N43" i="38" s="1"/>
  <c r="M44" i="38"/>
  <c r="N44" i="38" s="1"/>
  <c r="R41" i="38"/>
  <c r="S41" i="38" s="1"/>
  <c r="R43" i="38"/>
  <c r="S43" i="38" s="1"/>
  <c r="R44" i="38"/>
  <c r="S44" i="38" s="1"/>
  <c r="R42" i="38"/>
  <c r="S42" i="38" s="1"/>
  <c r="G87" i="38"/>
  <c r="G88" i="38" s="1"/>
  <c r="G89" i="38" s="1"/>
  <c r="G93" i="38" s="1"/>
  <c r="G95" i="38" s="1"/>
  <c r="H95" i="38" s="1"/>
  <c r="H79" i="38" l="1"/>
  <c r="M79" i="38" s="1"/>
  <c r="S39" i="38"/>
  <c r="N39" i="38"/>
  <c r="G96" i="38"/>
  <c r="H96" i="38" s="1"/>
  <c r="G94" i="38"/>
  <c r="R79" i="38" l="1"/>
  <c r="M85" i="38"/>
  <c r="N78" i="38"/>
  <c r="N79" i="38" s="1"/>
  <c r="M107" i="38" s="1"/>
  <c r="N107" i="38" s="1"/>
  <c r="M39" i="38"/>
  <c r="R85" i="38"/>
  <c r="S78" i="38"/>
  <c r="R39" i="38"/>
  <c r="G97" i="38"/>
  <c r="H94" i="38"/>
  <c r="H97" i="38" s="1"/>
  <c r="S79" i="38" l="1"/>
  <c r="R107" i="38" s="1"/>
  <c r="S107" i="38" s="1"/>
  <c r="R52" i="38"/>
  <c r="S52" i="38" s="1"/>
  <c r="R57" i="38"/>
  <c r="S57" i="38" s="1"/>
  <c r="R54" i="38"/>
  <c r="S54" i="38" s="1"/>
  <c r="R53" i="38"/>
  <c r="S53" i="38" s="1"/>
  <c r="R56" i="38"/>
  <c r="S56" i="38" s="1"/>
  <c r="R58" i="38"/>
  <c r="S58" i="38" s="1"/>
  <c r="R55" i="38"/>
  <c r="S55" i="38" s="1"/>
  <c r="M53" i="38"/>
  <c r="N53" i="38" s="1"/>
  <c r="M55" i="38"/>
  <c r="N55" i="38" s="1"/>
  <c r="M52" i="38"/>
  <c r="N52" i="38" s="1"/>
  <c r="M56" i="38"/>
  <c r="N56" i="38" s="1"/>
  <c r="M58" i="38"/>
  <c r="N58" i="38" s="1"/>
  <c r="M54" i="38"/>
  <c r="N54" i="38" s="1"/>
  <c r="M57" i="38"/>
  <c r="N57" i="38" s="1"/>
  <c r="H99" i="38"/>
  <c r="H106" i="38" s="1"/>
  <c r="H105" i="38"/>
  <c r="L105" i="38" l="1"/>
  <c r="Q105" i="38"/>
  <c r="L106" i="38"/>
  <c r="Q106" i="38"/>
  <c r="N48" i="38"/>
  <c r="S48" i="38"/>
  <c r="H108" i="38"/>
  <c r="Q108" i="38" l="1"/>
  <c r="R86" i="38"/>
  <c r="R87" i="38" s="1"/>
  <c r="S62" i="38"/>
  <c r="S63" i="38" s="1"/>
  <c r="S64" i="38" s="1"/>
  <c r="M86" i="38"/>
  <c r="M87" i="38" s="1"/>
  <c r="N62" i="38"/>
  <c r="N63" i="38" s="1"/>
  <c r="N64" i="38" s="1"/>
  <c r="L108" i="38"/>
  <c r="R88" i="38" l="1"/>
  <c r="R89" i="38" s="1"/>
  <c r="R93" i="38" s="1"/>
  <c r="R94" i="38" s="1"/>
  <c r="M88" i="38"/>
  <c r="M89" i="38" s="1"/>
  <c r="M93" i="38" s="1"/>
  <c r="M94" i="38" s="1"/>
  <c r="R95" i="38" l="1"/>
  <c r="S95" i="38" s="1"/>
  <c r="R96" i="38"/>
  <c r="S96" i="38" s="1"/>
  <c r="M96" i="38"/>
  <c r="N96" i="38" s="1"/>
  <c r="N94" i="38"/>
  <c r="M95" i="38"/>
  <c r="N95" i="38" s="1"/>
  <c r="S94" i="38"/>
  <c r="G108" i="38"/>
  <c r="H109" i="38" s="1"/>
  <c r="R97" i="38" l="1"/>
  <c r="S97" i="38"/>
  <c r="R105" i="38" s="1"/>
  <c r="N97" i="38"/>
  <c r="M97" i="38"/>
  <c r="S99" i="38" l="1"/>
  <c r="R106" i="38" s="1"/>
  <c r="S106" i="38" s="1"/>
  <c r="S105" i="38"/>
  <c r="M105" i="38"/>
  <c r="N99" i="38"/>
  <c r="M106" i="38" s="1"/>
  <c r="N106" i="38" s="1"/>
  <c r="S108" i="38" l="1"/>
  <c r="C23" i="40" s="1"/>
  <c r="R108" i="38"/>
  <c r="R109" i="38" s="1"/>
  <c r="M108" i="38"/>
  <c r="M109" i="38" s="1"/>
  <c r="N105" i="38"/>
  <c r="N108" i="38" s="1"/>
  <c r="C22" i="40" l="1"/>
  <c r="J9" i="39"/>
  <c r="C25" i="40" l="1"/>
  <c r="C26" i="40" s="1"/>
  <c r="F15" i="39" l="1"/>
  <c r="G15" i="39"/>
  <c r="D15" i="39" s="1"/>
  <c r="B20" i="3" s="1"/>
  <c r="C9" i="39" l="1"/>
  <c r="B21" i="3" s="1"/>
</calcChain>
</file>

<file path=xl/comments1.xml><?xml version="1.0" encoding="utf-8"?>
<comments xmlns="http://schemas.openxmlformats.org/spreadsheetml/2006/main">
  <authors>
    <author>Mevißen, Nora (MU)</author>
    <author>Pesch (MWIDE)</author>
    <author>Pesch, Volker (MWIDE)</author>
  </authors>
  <commentList>
    <comment ref="K19" authorId="0" shapeId="0">
      <text>
        <r>
          <rPr>
            <b/>
            <sz val="9"/>
            <color indexed="81"/>
            <rFont val="Segoe UI"/>
            <family val="2"/>
          </rPr>
          <t>Kann / darf manuell korrigiert werden!</t>
        </r>
      </text>
    </comment>
    <comment ref="L19" authorId="0" shapeId="0">
      <text>
        <r>
          <rPr>
            <b/>
            <sz val="9"/>
            <color indexed="81"/>
            <rFont val="Segoe UI"/>
            <family val="2"/>
          </rPr>
          <t>Kann / darf manuell korrigiert werden!</t>
        </r>
      </text>
    </comment>
    <comment ref="P19" authorId="0" shapeId="0">
      <text>
        <r>
          <rPr>
            <b/>
            <sz val="9"/>
            <color indexed="81"/>
            <rFont val="Segoe UI"/>
            <family val="2"/>
          </rPr>
          <t>Kann / darf manuell korrigiert werden!</t>
        </r>
      </text>
    </comment>
    <comment ref="Q19" authorId="0" shapeId="0">
      <text>
        <r>
          <rPr>
            <b/>
            <sz val="9"/>
            <color indexed="81"/>
            <rFont val="Segoe UI"/>
            <family val="2"/>
          </rPr>
          <t>Kann / darf manuell korrigiert werden!</t>
        </r>
      </text>
    </comment>
    <comment ref="N21" authorId="1" shapeId="0">
      <text>
        <r>
          <rPr>
            <b/>
            <sz val="9"/>
            <color indexed="81"/>
            <rFont val="Tahoma"/>
            <family val="2"/>
          </rPr>
          <t>Endwert des Basisjahres.
Keine Mittelwertbildung.</t>
        </r>
        <r>
          <rPr>
            <sz val="9"/>
            <color indexed="81"/>
            <rFont val="Tahoma"/>
            <family val="2"/>
          </rPr>
          <t xml:space="preserve">
</t>
        </r>
      </text>
    </comment>
    <comment ref="S21" authorId="1" shapeId="0">
      <text>
        <r>
          <rPr>
            <b/>
            <sz val="9"/>
            <color indexed="81"/>
            <rFont val="Tahoma"/>
            <family val="2"/>
          </rPr>
          <t>Endwert des Basisjahres.
Keine Mittelwertbildung.</t>
        </r>
        <r>
          <rPr>
            <sz val="9"/>
            <color indexed="81"/>
            <rFont val="Tahoma"/>
            <family val="2"/>
          </rPr>
          <t xml:space="preserve">
</t>
        </r>
      </text>
    </comment>
    <comment ref="K24" authorId="0" shapeId="0">
      <text>
        <r>
          <rPr>
            <b/>
            <sz val="9"/>
            <color indexed="81"/>
            <rFont val="Segoe UI"/>
            <family val="2"/>
          </rPr>
          <t>Kann / darf manuell korrigiert werden!</t>
        </r>
      </text>
    </comment>
    <comment ref="L24" authorId="0" shapeId="0">
      <text>
        <r>
          <rPr>
            <b/>
            <sz val="9"/>
            <color indexed="81"/>
            <rFont val="Segoe UI"/>
            <family val="2"/>
          </rPr>
          <t>Kann / darf manuell korrigiert werden!</t>
        </r>
      </text>
    </comment>
    <comment ref="P24" authorId="0" shapeId="0">
      <text>
        <r>
          <rPr>
            <b/>
            <sz val="9"/>
            <color indexed="81"/>
            <rFont val="Segoe UI"/>
            <family val="2"/>
          </rPr>
          <t>Kann / darf manuell korrigiert werden!</t>
        </r>
      </text>
    </comment>
    <comment ref="Q24" authorId="0" shapeId="0">
      <text>
        <r>
          <rPr>
            <b/>
            <sz val="9"/>
            <color indexed="81"/>
            <rFont val="Segoe UI"/>
            <family val="2"/>
          </rPr>
          <t>Kann / darf manuell korrigiert werden!</t>
        </r>
      </text>
    </comment>
    <comment ref="N26" authorId="1" shapeId="0">
      <text>
        <r>
          <rPr>
            <b/>
            <sz val="9"/>
            <color indexed="81"/>
            <rFont val="Tahoma"/>
            <family val="2"/>
          </rPr>
          <t>Endwert des Basisjahres.
Keine Mittelwertbildung.</t>
        </r>
        <r>
          <rPr>
            <sz val="9"/>
            <color indexed="81"/>
            <rFont val="Tahoma"/>
            <family val="2"/>
          </rPr>
          <t xml:space="preserve">
</t>
        </r>
      </text>
    </comment>
    <comment ref="S26" authorId="1" shapeId="0">
      <text>
        <r>
          <rPr>
            <b/>
            <sz val="9"/>
            <color indexed="81"/>
            <rFont val="Tahoma"/>
            <family val="2"/>
          </rPr>
          <t>Endwert des Basisjahres.
Keine Mittelwertbildung.</t>
        </r>
        <r>
          <rPr>
            <sz val="9"/>
            <color indexed="81"/>
            <rFont val="Tahoma"/>
            <family val="2"/>
          </rPr>
          <t xml:space="preserve">
</t>
        </r>
      </text>
    </comment>
    <comment ref="K29" authorId="0" shapeId="0">
      <text>
        <r>
          <rPr>
            <b/>
            <sz val="9"/>
            <color indexed="81"/>
            <rFont val="Segoe UI"/>
            <family val="2"/>
          </rPr>
          <t>Kann / darf manuell korrigiert werden!</t>
        </r>
      </text>
    </comment>
    <comment ref="L29" authorId="0" shapeId="0">
      <text>
        <r>
          <rPr>
            <b/>
            <sz val="9"/>
            <color indexed="81"/>
            <rFont val="Segoe UI"/>
            <family val="2"/>
          </rPr>
          <t>Kann / darf manuell korrigiert werden!</t>
        </r>
      </text>
    </comment>
    <comment ref="P29" authorId="0" shapeId="0">
      <text>
        <r>
          <rPr>
            <b/>
            <sz val="9"/>
            <color indexed="81"/>
            <rFont val="Segoe UI"/>
            <family val="2"/>
          </rPr>
          <t>Kann / darf manuell korrigiert werden!</t>
        </r>
      </text>
    </comment>
    <comment ref="Q29" authorId="0" shapeId="0">
      <text>
        <r>
          <rPr>
            <b/>
            <sz val="9"/>
            <color indexed="81"/>
            <rFont val="Segoe UI"/>
            <family val="2"/>
          </rPr>
          <t>Kann / darf manuell korrigiert werden!</t>
        </r>
      </text>
    </comment>
    <comment ref="N31" authorId="1" shapeId="0">
      <text>
        <r>
          <rPr>
            <b/>
            <sz val="9"/>
            <color indexed="81"/>
            <rFont val="Tahoma"/>
            <family val="2"/>
          </rPr>
          <t>Endwert des Basisjahres.
Keine Mittelwertbildung.</t>
        </r>
        <r>
          <rPr>
            <sz val="9"/>
            <color indexed="81"/>
            <rFont val="Tahoma"/>
            <family val="2"/>
          </rPr>
          <t xml:space="preserve">
</t>
        </r>
      </text>
    </comment>
    <comment ref="S31" authorId="1" shapeId="0">
      <text>
        <r>
          <rPr>
            <b/>
            <sz val="9"/>
            <color indexed="81"/>
            <rFont val="Tahoma"/>
            <family val="2"/>
          </rPr>
          <t>Endwert des Basisjahres.
Keine Mittelwertbildung.</t>
        </r>
        <r>
          <rPr>
            <sz val="9"/>
            <color indexed="81"/>
            <rFont val="Tahoma"/>
            <family val="2"/>
          </rPr>
          <t xml:space="preserve">
</t>
        </r>
      </text>
    </comment>
    <comment ref="G94" authorId="2" shapeId="0">
      <text>
        <r>
          <rPr>
            <b/>
            <sz val="10"/>
            <color indexed="81"/>
            <rFont val="Segoe UI"/>
            <family val="2"/>
          </rPr>
          <t xml:space="preserve">Bei negativer EK-Quote erfolgt alleiniger Ansatz des EK I-Zinssatzes.
</t>
        </r>
      </text>
    </comment>
    <comment ref="H94" authorId="2" shapeId="0">
      <text>
        <r>
          <rPr>
            <b/>
            <sz val="10"/>
            <color indexed="81"/>
            <rFont val="Segoe UI"/>
            <family val="2"/>
          </rPr>
          <t xml:space="preserve">Bei negativer EK-Quote erfolgt alleiniger Ansatz des EK I-Zinssatzes.
</t>
        </r>
      </text>
    </comment>
    <comment ref="M94" authorId="2" shapeId="0">
      <text>
        <r>
          <rPr>
            <b/>
            <sz val="10"/>
            <color indexed="81"/>
            <rFont val="Segoe UI"/>
            <family val="2"/>
          </rPr>
          <t xml:space="preserve">Bei negativer EK-Quote erfolgt alleiniger Ansatz des EK I-Zinssatzes.
</t>
        </r>
      </text>
    </comment>
    <comment ref="N94" authorId="2" shapeId="0">
      <text>
        <r>
          <rPr>
            <b/>
            <sz val="10"/>
            <color indexed="81"/>
            <rFont val="Segoe UI"/>
            <family val="2"/>
          </rPr>
          <t xml:space="preserve">Bei negativer EK-Quote erfolgt alleiniger Ansatz des EK I-Zinssatzes.
</t>
        </r>
      </text>
    </comment>
    <comment ref="R94" authorId="2" shapeId="0">
      <text>
        <r>
          <rPr>
            <b/>
            <sz val="10"/>
            <color indexed="81"/>
            <rFont val="Segoe UI"/>
            <family val="2"/>
          </rPr>
          <t xml:space="preserve">Bei negativer EK-Quote erfolgt alleiniger Ansatz des EK I-Zinssatzes.
</t>
        </r>
      </text>
    </comment>
    <comment ref="S94" authorId="2" shapeId="0">
      <text>
        <r>
          <rPr>
            <b/>
            <sz val="10"/>
            <color indexed="81"/>
            <rFont val="Segoe UI"/>
            <family val="2"/>
          </rPr>
          <t xml:space="preserve">Bei negativer EK-Quote erfolgt alleiniger Ansatz des EK I-Zinssatzes.
</t>
        </r>
      </text>
    </comment>
  </commentList>
</comments>
</file>

<file path=xl/sharedStrings.xml><?xml version="1.0" encoding="utf-8"?>
<sst xmlns="http://schemas.openxmlformats.org/spreadsheetml/2006/main" count="635" uniqueCount="393">
  <si>
    <t>I. Angaben zum Netzbetreiber</t>
  </si>
  <si>
    <t>Eingabefeld</t>
  </si>
  <si>
    <t>Firma</t>
  </si>
  <si>
    <t>Betriebsnummer</t>
  </si>
  <si>
    <t>Berechnung</t>
  </si>
  <si>
    <t>Netznummer</t>
  </si>
  <si>
    <t>Nicht auszufüllen</t>
  </si>
  <si>
    <t>Erhebungsbogen für</t>
  </si>
  <si>
    <t>EHB-Id</t>
  </si>
  <si>
    <t>Grundstücksanlagen, Bauten für Transportwesen</t>
  </si>
  <si>
    <t>Betriebsgebäude</t>
  </si>
  <si>
    <t>Geschäftsausstattung (ohne EDV, Werkzeuge/Geräte); Vermittlungseinrichtungen</t>
  </si>
  <si>
    <t>Hardware</t>
  </si>
  <si>
    <t>Software</t>
  </si>
  <si>
    <t>Leichtfahrzeuge</t>
  </si>
  <si>
    <t>Schwerfahrzeuge</t>
  </si>
  <si>
    <t>Gasbehälter</t>
  </si>
  <si>
    <t>Erdgasverdichtung</t>
  </si>
  <si>
    <t>Rohrleitungen/HAL Stahl PE ummantelt &lt;= 16 bar</t>
  </si>
  <si>
    <t>Rohrleitungen/HAL Stahl PE ummantelt &gt; 16 bar</t>
  </si>
  <si>
    <t>Rohrleitungen/HAL Stahl kathodisch geschützt &lt;= 16 bar</t>
  </si>
  <si>
    <t>Rohrleitungen/HAL Stahl bituminiert &lt;= 16 bar</t>
  </si>
  <si>
    <t>Rohrleitungen/HAL Stahl bituminiert &gt; 16 bar</t>
  </si>
  <si>
    <t>Rohrleitungen/HAL Grauguss (&gt; DN 150)</t>
  </si>
  <si>
    <t>Rohrleitungen/HAL Polyethylen (PE-HD)</t>
  </si>
  <si>
    <t>Gaszähler der Verteilung</t>
  </si>
  <si>
    <t>Hausdruckregler/Zählerregler</t>
  </si>
  <si>
    <t>Messeinrichtungen</t>
  </si>
  <si>
    <t>Regeleinrichtungen</t>
  </si>
  <si>
    <t>Sicherheitseinrichtungen (Mess-, Regel- und Zähleranlagen)</t>
  </si>
  <si>
    <t>Leit- und Energietechnik (Mess-, Regel- und Zähleranlagen)</t>
  </si>
  <si>
    <t>Nebenanlagen (Mess-, Regel- und Zähleranlagen)</t>
  </si>
  <si>
    <t>Gebäude (Mess-, Regel- und Zähleranlagen)</t>
  </si>
  <si>
    <t>Anlagengruppen</t>
  </si>
  <si>
    <t>Verwaltungsgebäude</t>
  </si>
  <si>
    <t>Gleisanlagen, Eisenbahnwagen</t>
  </si>
  <si>
    <t>Werkzeuge/Geräte</t>
  </si>
  <si>
    <t>Lagereinrichtung</t>
  </si>
  <si>
    <t>Gasreinigungsanlagen</t>
  </si>
  <si>
    <t>Piping und Armaturen</t>
  </si>
  <si>
    <t>Gasmessanlagen</t>
  </si>
  <si>
    <t>Sicherheitseinrichtungen (Erdgasverdichteranlagen)</t>
  </si>
  <si>
    <t>Leit- und Energietechnik (Erdgasverdichteranlagen)</t>
  </si>
  <si>
    <t>Nebenanlagen (Erdgasverdichteranlagen)</t>
  </si>
  <si>
    <t>Verkehrswege</t>
  </si>
  <si>
    <t>Rohrleitungen/HAL Stahl kathodisch geschützt &gt; 16 bar</t>
  </si>
  <si>
    <t>Rohrleitungen/HAL Duktiler Guss</t>
  </si>
  <si>
    <t>Rohrleitungen/HAL Polyvinylchlorid (PVC)</t>
  </si>
  <si>
    <t>Armaturen/Armaturenstationen</t>
  </si>
  <si>
    <t>Molchschleusen</t>
  </si>
  <si>
    <t>Sicherheitseinrichtungen (Rohrleitungen/HAL)</t>
  </si>
  <si>
    <t>Verdichter in Gasmischanlagen</t>
  </si>
  <si>
    <t>Fernwirkanlagen</t>
  </si>
  <si>
    <t>Netz-ID</t>
  </si>
  <si>
    <t>Indexreihe</t>
  </si>
  <si>
    <t>Jahr</t>
  </si>
  <si>
    <t>Indexgruppe</t>
  </si>
  <si>
    <t>III. Angaben zum EHB</t>
  </si>
  <si>
    <t>Ende</t>
  </si>
  <si>
    <t>Zugang aus SAV-ID</t>
  </si>
  <si>
    <t>TNW-Index bezogen auf das Basisjahr 2020</t>
  </si>
  <si>
    <t xml:space="preserve">Gewebliche Betriebs-gebäude </t>
  </si>
  <si>
    <t xml:space="preserve">Ortskanäle </t>
  </si>
  <si>
    <t xml:space="preserve">Rohrleitungen aus Stahl </t>
  </si>
  <si>
    <t xml:space="preserve">Erzeuger-preise für gewerbliche Produkte </t>
  </si>
  <si>
    <t>Indexreihe gemäß § 6a Abs. 1 und 2 Nr.1 (Verkettung bis 1942)</t>
  </si>
  <si>
    <t>Indexreihe gemäß § 6a Abs. 1 und 2 Nr.2 (Verkettung bis 1942)</t>
  </si>
  <si>
    <t>Indexreihe gemäß § 6a Abs. 1 und 2 Nr.3 (Verkettung bis 1949)</t>
  </si>
  <si>
    <t>Indexreihe gemäß § 6a Abs. 1 und 2 Nr.4 (Verkettung bis 1949)</t>
  </si>
  <si>
    <t>oR der Anlage 1 GasNEV</t>
  </si>
  <si>
    <t>uR der Anlage 1 GasNEV</t>
  </si>
  <si>
    <t>LNG Anbindungsanlagen gemäß separater Festlegung</t>
  </si>
  <si>
    <t>LNG Anbindlungsanlagen benötigen keinen Index</t>
  </si>
  <si>
    <t>Anwendungsbereich KANU 2.0</t>
  </si>
  <si>
    <t>Ja</t>
  </si>
  <si>
    <t>Nein</t>
  </si>
  <si>
    <t>Betrag, der davon auf das Transformationselement entfällt</t>
  </si>
  <si>
    <t>Beschreibung</t>
  </si>
  <si>
    <t>SAV-ID</t>
  </si>
  <si>
    <t>NÜ</t>
  </si>
  <si>
    <t>Anlagengruppe (Agr)</t>
  </si>
  <si>
    <t>E Anmerkungen</t>
  </si>
  <si>
    <t>Tabellenblatt</t>
  </si>
  <si>
    <t>Zelle bzw. Spalte</t>
  </si>
  <si>
    <t>Sachverhalt</t>
  </si>
  <si>
    <t>Bitte auswählen</t>
  </si>
  <si>
    <t>A_Stammdaten</t>
  </si>
  <si>
    <t>D_SAV</t>
  </si>
  <si>
    <t>E_Anmerkungen</t>
  </si>
  <si>
    <t>Erläuterungen der einzelnen Tabellenblätter und Spaltenüberschriften</t>
  </si>
  <si>
    <r>
      <t xml:space="preserve">Der Netzbetreiber kann hier Anmerkungen im Zusammenhang mit der Befüllung des Erhebungsbogens vornehmen. Insbesondere sind die Zugänge, Abgänge sowie Hinzurechnungen und Kürzungen zu erläutern. </t>
    </r>
    <r>
      <rPr>
        <sz val="11"/>
        <rFont val="Calibri"/>
        <family val="2"/>
        <scheme val="minor"/>
      </rPr>
      <t>Des Weiteren sind etwaige Netzübergänge im Tabellenblatt E_Anmerkungen aufzulisten.</t>
    </r>
  </si>
  <si>
    <t>Tabellenblätter</t>
  </si>
  <si>
    <t>Teilnetzaufnahme</t>
  </si>
  <si>
    <t>Teilnetzabgabe</t>
  </si>
  <si>
    <t>Vollnetzaufnahme</t>
  </si>
  <si>
    <t>D_SAV-NÜ</t>
  </si>
  <si>
    <t>Allgemeine Hinweise</t>
  </si>
  <si>
    <t>teilweise werden weitere Hinweise beim Auswählen der Spaltenüberschrift angezeigt.</t>
  </si>
  <si>
    <t>IV. Informationen über Netzteile</t>
  </si>
  <si>
    <t>Überschrift</t>
  </si>
  <si>
    <t>Anschaffungsjahr (Aj)
[Jahr]</t>
  </si>
  <si>
    <t>ND uR
[Jahre]</t>
  </si>
  <si>
    <t>ND oR Anlage 1 GasNEV
[Jahre]</t>
  </si>
  <si>
    <t>Ausfüllhilfe</t>
  </si>
  <si>
    <t>Stammdaten</t>
  </si>
  <si>
    <t>Sachanlagevermögen, Überleitung der Ausgangswerte</t>
  </si>
  <si>
    <t>Berechnung des</t>
  </si>
  <si>
    <t>Netzbetreiber:</t>
  </si>
  <si>
    <t>NB-Nr.:</t>
  </si>
  <si>
    <t>NG-Nr.:</t>
  </si>
  <si>
    <t>EHB für (Eigenschaft):</t>
  </si>
  <si>
    <t>2020 (Basisjahr)</t>
  </si>
  <si>
    <t>Nr. 1</t>
  </si>
  <si>
    <t>zu Anlage 2a (zu § 6 ARegV) - (4) Nr. 1 (kalkulatorische Abschreibungen)</t>
  </si>
  <si>
    <t>Quotiert</t>
  </si>
  <si>
    <t>2.A</t>
  </si>
  <si>
    <t>kalk. Abschreibungen (Altanlagen zu AKHK bis 31.12.2005)</t>
  </si>
  <si>
    <t>(FK-Quote)</t>
  </si>
  <si>
    <t>kalk. Berechnung</t>
  </si>
  <si>
    <t>2.B</t>
  </si>
  <si>
    <t>kalk. Abschreibungen (Altanlagen zu TNW bis 31.12.2005)</t>
  </si>
  <si>
    <t>(EK-Quote)</t>
  </si>
  <si>
    <t>2.C.</t>
  </si>
  <si>
    <t>kalk. Abschreibungen (Neuanlagen ab 01.01.2006)</t>
  </si>
  <si>
    <t>2</t>
  </si>
  <si>
    <t>Summe kalkulatorische Abschreibungen</t>
  </si>
  <si>
    <t>AB(0)</t>
  </si>
  <si>
    <t>Nr. 2</t>
  </si>
  <si>
    <t>zu Anlage 2a (zu § 6 ARegV) - (4) Nr. 2 (kalkulatorische Restwerte des SAV)</t>
  </si>
  <si>
    <t>Mittelwert &amp; Quotiert</t>
  </si>
  <si>
    <t>1.A.</t>
  </si>
  <si>
    <t>Sachanlagen (Altanlagen zu AKHK, bis 31.12.2005)</t>
  </si>
  <si>
    <t>1.A.1</t>
  </si>
  <si>
    <t>Immaterielle Vermögensgegenstände des Anlagevermögens</t>
  </si>
  <si>
    <t>ohne Änderung</t>
  </si>
  <si>
    <t>1.A.2</t>
  </si>
  <si>
    <t>Geleistete Anzahlungen / Anlagen im Bau</t>
  </si>
  <si>
    <t>keine Berücksichtigung/Ansatz 0</t>
  </si>
  <si>
    <t>1.A.3</t>
  </si>
  <si>
    <t>Grundstücke, grundstücksgleiche Rechte, …</t>
  </si>
  <si>
    <t>ohne Änderung/Endwert/Ansatz Basisjahr</t>
  </si>
  <si>
    <t>1.A.4</t>
  </si>
  <si>
    <r>
      <t xml:space="preserve">kalk. Restwerte </t>
    </r>
    <r>
      <rPr>
        <b/>
        <sz val="11"/>
        <rFont val="Calibri"/>
        <family val="2"/>
        <scheme val="minor"/>
      </rPr>
      <t>(Altanlagen zu AKHK bis 31.12.2005)</t>
    </r>
  </si>
  <si>
    <t>1.B.</t>
  </si>
  <si>
    <t>Sachanlagen (Altanlagen zu TNW, bis 31.12.2005)</t>
  </si>
  <si>
    <t>1.B.1</t>
  </si>
  <si>
    <t>1.B.2</t>
  </si>
  <si>
    <t>1.B.3</t>
  </si>
  <si>
    <t>1.B.4</t>
  </si>
  <si>
    <r>
      <t>kalk. Restwerte</t>
    </r>
    <r>
      <rPr>
        <b/>
        <sz val="11"/>
        <rFont val="Calibri"/>
        <family val="2"/>
        <scheme val="minor"/>
      </rPr>
      <t xml:space="preserve"> (Altanlagen zu TNW bis 31.12.2005)</t>
    </r>
  </si>
  <si>
    <t>1.C.</t>
  </si>
  <si>
    <t>Sachanlagen (Neuanlagen, ab 01.01.2006)</t>
  </si>
  <si>
    <t>Anteil Neuanlagen an SAV:</t>
  </si>
  <si>
    <t>1.C.1</t>
  </si>
  <si>
    <t>1.C.2</t>
  </si>
  <si>
    <t>1.C.3</t>
  </si>
  <si>
    <t>1.C.4.</t>
  </si>
  <si>
    <t>kalk. Restwerte (Neuanlagen ab 01.01.2006)</t>
  </si>
  <si>
    <t>1.2</t>
  </si>
  <si>
    <t>Summe kalkulatorische Restwerte des Sachanlagevermögens</t>
  </si>
  <si>
    <t>Nr. 3</t>
  </si>
  <si>
    <t>zu Anlage 2a (zu § 6 ARegV) - (4) Nr. 3 (Bilanzwerte des übrigen betriebsnotwendigen Vermögens)</t>
  </si>
  <si>
    <t>Betriebsnotwendiges Vermögen gemäß § 7 GasNEV</t>
  </si>
  <si>
    <t>Sachanlagen</t>
  </si>
  <si>
    <t>1.3</t>
  </si>
  <si>
    <t>Finanzanlagen</t>
  </si>
  <si>
    <t>Umlaufvermögen</t>
  </si>
  <si>
    <t>4</t>
  </si>
  <si>
    <t>Aktive latente Steuern</t>
  </si>
  <si>
    <t>5</t>
  </si>
  <si>
    <t>Aktiver Unterschiedsbetrag aus der Vermögensverrechnung</t>
  </si>
  <si>
    <t>Nr. 4 + 5</t>
  </si>
  <si>
    <t>zu Anlage 2a (zu § 6 ARegV) - (4) Nr. 4 (Abzugskapital) - Nr. 5 (verzinsliches Fremdkapital)</t>
  </si>
  <si>
    <t>Abzugskapital gem. § 6 GasNEV / gem. § 7 Abs. 2 GasNEV</t>
  </si>
  <si>
    <t>7</t>
  </si>
  <si>
    <t>Erhaltene BKZ einschließlich passivierter Leistungen … Netzanschlusskosten</t>
  </si>
  <si>
    <t>BKZ-Tabelle</t>
  </si>
  <si>
    <t>8</t>
  </si>
  <si>
    <t>Sonderposten für Investitionszuschüsse</t>
  </si>
  <si>
    <t>9</t>
  </si>
  <si>
    <t>Sonderposten mit Rücklageanteil</t>
  </si>
  <si>
    <t>10</t>
  </si>
  <si>
    <t>Rückstellungen</t>
  </si>
  <si>
    <t>11</t>
  </si>
  <si>
    <t>Verbindlichkeiten</t>
  </si>
  <si>
    <t>12</t>
  </si>
  <si>
    <t>Rechnungsabgrenzungsposten</t>
  </si>
  <si>
    <t>13</t>
  </si>
  <si>
    <t>Passive latente Steuern</t>
  </si>
  <si>
    <t>14</t>
  </si>
  <si>
    <t>Kapitalausgleichsposten</t>
  </si>
  <si>
    <t>Nr. 6 + 7</t>
  </si>
  <si>
    <t>zu Anlage 2a (zu § 6 ARegV) - (4) Nr. 6 (betriebsnotw. EK-Anteil) - Nr. 7 (Aufteilung des betriebsnotw. EK-Anteils)</t>
  </si>
  <si>
    <t>Betriebsnotwendiges Eigenkapital gem. § 7 GasNEV</t>
  </si>
  <si>
    <t>tatsächliche Eigenkapitalquote § 7 GasNEV</t>
  </si>
  <si>
    <t>Eigenkapitalquote gem. § 7 GasNEV</t>
  </si>
  <si>
    <t>max. 40,0%; nicht unter 0%</t>
  </si>
  <si>
    <t>Anteil Neuanlagen an SAV</t>
  </si>
  <si>
    <t>bezogen auf EK-Quote</t>
  </si>
  <si>
    <t>Anteil Altanlagen an SAV</t>
  </si>
  <si>
    <t>Nr. 8</t>
  </si>
  <si>
    <t>zu Anlage 2a (zu § 6 ARegV) - (4) Nr. 8 (kalkulatorische EK-Verzinsung)</t>
  </si>
  <si>
    <t>kalk. EK-Verzinsung auf Neuanlagen</t>
  </si>
  <si>
    <t>kalk. EK-Verzinsung auf Altanlagen</t>
  </si>
  <si>
    <t>kalk EK-Verzinsung für Altanlagen (EK-Quote &gt; 40%  ("Überschießendes EK"))</t>
  </si>
  <si>
    <t>Nr. 9</t>
  </si>
  <si>
    <t>zu Anlage 2a (zu § 6 ARegV) - (4) Nr. 9 (kalkulatorische Gewerbesteuer)</t>
  </si>
  <si>
    <t>kalkulatorische Gewerbesteuer (Faktor auf EK-Verzinsung)</t>
  </si>
  <si>
    <t>Nr. 10</t>
  </si>
  <si>
    <t>zu Anlage 2a (zu § 6 ARegV) - (4) Nr. 10 (Fremdkapitalzinsaufwand)</t>
  </si>
  <si>
    <t>Betriebsnotwendiges Vermögen</t>
  </si>
  <si>
    <t>Fremdkapitalzinsaufwand</t>
  </si>
  <si>
    <t>Berechnung der Eigenkapitalverzinsung</t>
  </si>
  <si>
    <t>AK/HK nach Quote (Historisch / Tagesneuwerte)</t>
  </si>
  <si>
    <t>Betriebsnotwendiges Vermögen gem. § 7 GasNEV</t>
  </si>
  <si>
    <t>Abzugskapital gem. § 7 Abs. 2 GasNEV</t>
  </si>
  <si>
    <t>EK-Verzinsung</t>
  </si>
  <si>
    <t>anzusetzender Zinssatz</t>
  </si>
  <si>
    <t>anteilige Verzinsung</t>
  </si>
  <si>
    <t>Eigenkapital &lt;= 40%</t>
  </si>
  <si>
    <t xml:space="preserve">      davon Neuanlagen</t>
  </si>
  <si>
    <t>Neuanlagen</t>
  </si>
  <si>
    <t xml:space="preserve">      davon übriges Eigenkapital (Altanlagen)</t>
  </si>
  <si>
    <t>Altanlagen</t>
  </si>
  <si>
    <t>Eigenkapital &gt; 40%  ("Überschießendes Eigenkapital")</t>
  </si>
  <si>
    <t>Überschießendes EK</t>
  </si>
  <si>
    <t>Prüfsumme betriebsnotwendiges Eigenkapital / Summe EK-Verzinsung</t>
  </si>
  <si>
    <t>Berechnung kalkualtorische Gewerbesteuer</t>
  </si>
  <si>
    <t>Anlage 2a (zu § 6 ARegV) - Abs. 1  -  Kapitalkostenabzug</t>
  </si>
  <si>
    <t>"EK-Verz. (3)"</t>
  </si>
  <si>
    <t>KK(0)</t>
  </si>
  <si>
    <t>KK(t)</t>
  </si>
  <si>
    <t>KKAb(t)</t>
  </si>
  <si>
    <t>KKAb(t) = KK(0) - KK(t)</t>
  </si>
  <si>
    <t>AB(t)</t>
  </si>
  <si>
    <t>AB</t>
  </si>
  <si>
    <t>Anlage 2a (zu § 6 ARegV) - Abs. 2  -  Kapitalkosten im Basisjahr</t>
  </si>
  <si>
    <t>EKZ(t)</t>
  </si>
  <si>
    <t>EKZ</t>
  </si>
  <si>
    <t>KK(0) = AB(0) + EKZ(0) + GewSt(0) + FKZ(0)</t>
  </si>
  <si>
    <t>GewSt(t)</t>
  </si>
  <si>
    <t>GesSt</t>
  </si>
  <si>
    <t>FKZ(t)</t>
  </si>
  <si>
    <t>FKZ</t>
  </si>
  <si>
    <t>Anlage 2a (zu § 6 ARegV) - Abs. 3  -  Kapitalkosten im fortgeführten Jahr</t>
  </si>
  <si>
    <t>KK</t>
  </si>
  <si>
    <t>KK(t) = AB(t) + EKZ(t) + GewSt(t) + FKZ(t)</t>
  </si>
  <si>
    <t>KKAb</t>
  </si>
  <si>
    <t>Kapitalkostenabzugs nach § 6 Abs. 3 und Anlage 2a ARegV aus b-Tool</t>
  </si>
  <si>
    <t>Werte aus der Kostenprüfung</t>
  </si>
  <si>
    <t>Netzbetreiber</t>
  </si>
  <si>
    <t>anzuwendender Effizienzwert</t>
  </si>
  <si>
    <t>in EUR</t>
  </si>
  <si>
    <t>Stand der Berechnung</t>
  </si>
  <si>
    <r>
      <t>KA</t>
    </r>
    <r>
      <rPr>
        <b/>
        <vertAlign val="subscript"/>
        <sz val="10"/>
        <rFont val="Arial"/>
        <family val="2"/>
      </rPr>
      <t>dnb,t</t>
    </r>
  </si>
  <si>
    <t>Wert</t>
  </si>
  <si>
    <t>laut Stat. Bundesamt</t>
  </si>
  <si>
    <t>Annahme</t>
  </si>
  <si>
    <t>x</t>
  </si>
  <si>
    <t>lt. § 9</t>
  </si>
  <si>
    <t>vorgelagere Netzkosten im Ausgangsniveau</t>
  </si>
  <si>
    <t>Erlösobergrenzenjahr,
 für das das TFE beantragt werden soll</t>
  </si>
  <si>
    <t>Kürzestes vorzeitiges Abschreibungsende zum 31.12. in Abweichung zur Anlage 1 GasNEV in diesem Erhebungsbogen
[zulässige Werte: 2034-2044]</t>
  </si>
  <si>
    <t>Berechnung der Abschreibung und Restwerte des Sachanlagevermögens</t>
  </si>
  <si>
    <t>Werte werden aus den Kostenprüfungsunterlagen/Prüftools ausgelesen</t>
  </si>
  <si>
    <t>Anschaffungs-
jahr (AJ)
[Jahr]</t>
  </si>
  <si>
    <t>Verfahren</t>
  </si>
  <si>
    <t>Ermittlung des Kostenblocks für die  Erlösobergrenzen Gas</t>
  </si>
  <si>
    <t xml:space="preserve">Kalkulation des Transformationselements </t>
  </si>
  <si>
    <t>Transformationselement
in EUR</t>
  </si>
  <si>
    <t>Differenz KKAb
in EUR</t>
  </si>
  <si>
    <r>
      <t xml:space="preserve">davon KA </t>
    </r>
    <r>
      <rPr>
        <vertAlign val="subscript"/>
        <sz val="11"/>
        <rFont val="Calibri"/>
        <family val="2"/>
        <scheme val="minor"/>
      </rPr>
      <t>dnb,t</t>
    </r>
  </si>
  <si>
    <r>
      <t xml:space="preserve">davon KA </t>
    </r>
    <r>
      <rPr>
        <vertAlign val="subscript"/>
        <sz val="11"/>
        <rFont val="Calibri"/>
        <family val="2"/>
        <scheme val="minor"/>
      </rPr>
      <t>vnb,t</t>
    </r>
  </si>
  <si>
    <r>
      <t xml:space="preserve">davon KA </t>
    </r>
    <r>
      <rPr>
        <vertAlign val="subscript"/>
        <sz val="11"/>
        <rFont val="Calibri"/>
        <family val="2"/>
        <scheme val="minor"/>
      </rPr>
      <t>b,t</t>
    </r>
  </si>
  <si>
    <r>
      <t>fiktiver KKAb,</t>
    </r>
    <r>
      <rPr>
        <vertAlign val="subscript"/>
        <sz val="11"/>
        <rFont val="Calibri"/>
        <family val="2"/>
        <scheme val="minor"/>
      </rPr>
      <t>t</t>
    </r>
  </si>
  <si>
    <t>Erlösobergrenze nach § 4 ARegV</t>
  </si>
  <si>
    <t>Dauerhaft nicht beeinflussbare Kostenanteile nach § 11 Abs. 2 ARegV</t>
  </si>
  <si>
    <t>Vorübergehend nicht beeinflussbare Kostenanteile nach § 11 Abs. 3 ARegV</t>
  </si>
  <si>
    <t>Nicht abgebaute beeinflussbare Kostenanteile</t>
  </si>
  <si>
    <t>Effizienzbonus nach § 12a ARegV</t>
  </si>
  <si>
    <t>Kostenanteile aus
dem Verbraucher-
preisgesamtindex
 nach § 8 ARegV</t>
  </si>
  <si>
    <t>Kostenanteile aus dem generellem sektoraler Produktivitätsfaktor nach § 9 ARegV</t>
  </si>
  <si>
    <t>Kapitalkosten-
aufschlag nach 
§ 4 Abs. 4 Nr.1, 
§ 10a ARegV</t>
  </si>
  <si>
    <t>Qualitätselement nach § 4 Abs. 5, 
§ 19 Abs.1 ARegV</t>
  </si>
  <si>
    <t>Volatile Kostenanteile nach § 11 Abs. 5 ARegV</t>
  </si>
  <si>
    <t>Zu- und Abschläge für die Auflösung des Regulierungs-
kontos nach § 4 Abs. 4 Nr. 1a, § 5 Abs. 3 ARegV</t>
  </si>
  <si>
    <r>
      <t>EO</t>
    </r>
    <r>
      <rPr>
        <b/>
        <vertAlign val="subscript"/>
        <sz val="10"/>
        <rFont val="Arial"/>
        <family val="2"/>
      </rPr>
      <t xml:space="preserve">t </t>
    </r>
    <r>
      <rPr>
        <b/>
        <sz val="10"/>
        <rFont val="Arial"/>
        <family val="2"/>
      </rPr>
      <t>=</t>
    </r>
  </si>
  <si>
    <r>
      <t>+ (KA</t>
    </r>
    <r>
      <rPr>
        <b/>
        <vertAlign val="subscript"/>
        <sz val="10"/>
        <rFont val="Arial"/>
        <family val="2"/>
      </rPr>
      <t>vnb,t</t>
    </r>
  </si>
  <si>
    <r>
      <t>+ (1-V</t>
    </r>
    <r>
      <rPr>
        <b/>
        <vertAlign val="subscript"/>
        <sz val="10"/>
        <rFont val="Arial"/>
        <family val="2"/>
      </rPr>
      <t>t</t>
    </r>
    <r>
      <rPr>
        <b/>
        <sz val="10"/>
        <rFont val="Arial"/>
        <family val="2"/>
      </rPr>
      <t>) * KA</t>
    </r>
    <r>
      <rPr>
        <b/>
        <vertAlign val="subscript"/>
        <sz val="10"/>
        <rFont val="Arial"/>
        <family val="2"/>
      </rPr>
      <t>b,t</t>
    </r>
  </si>
  <si>
    <r>
      <t>+ B</t>
    </r>
    <r>
      <rPr>
        <b/>
        <vertAlign val="subscript"/>
        <sz val="10"/>
        <rFont val="Arial"/>
        <family val="2"/>
      </rPr>
      <t>0</t>
    </r>
    <r>
      <rPr>
        <b/>
        <sz val="10"/>
        <rFont val="Arial"/>
        <family val="2"/>
      </rPr>
      <t xml:space="preserve"> / T)</t>
    </r>
  </si>
  <si>
    <r>
      <t>*(VPI</t>
    </r>
    <r>
      <rPr>
        <b/>
        <vertAlign val="subscript"/>
        <sz val="10"/>
        <rFont val="Arial"/>
        <family val="2"/>
      </rPr>
      <t>t</t>
    </r>
    <r>
      <rPr>
        <b/>
        <sz val="10"/>
        <rFont val="Arial"/>
        <family val="2"/>
      </rPr>
      <t>/ VPI</t>
    </r>
    <r>
      <rPr>
        <b/>
        <vertAlign val="subscript"/>
        <sz val="10"/>
        <rFont val="Arial"/>
        <family val="2"/>
      </rPr>
      <t>0</t>
    </r>
  </si>
  <si>
    <r>
      <t>- PF</t>
    </r>
    <r>
      <rPr>
        <b/>
        <vertAlign val="subscript"/>
        <sz val="10"/>
        <rFont val="Arial"/>
        <family val="2"/>
      </rPr>
      <t>t</t>
    </r>
    <r>
      <rPr>
        <b/>
        <sz val="10"/>
        <rFont val="Arial"/>
        <family val="2"/>
      </rPr>
      <t>)</t>
    </r>
  </si>
  <si>
    <r>
      <t>+ KKA</t>
    </r>
    <r>
      <rPr>
        <b/>
        <vertAlign val="subscript"/>
        <sz val="10"/>
        <rFont val="Arial"/>
        <family val="2"/>
      </rPr>
      <t>t</t>
    </r>
  </si>
  <si>
    <r>
      <t>+ Q</t>
    </r>
    <r>
      <rPr>
        <b/>
        <vertAlign val="subscript"/>
        <sz val="10"/>
        <rFont val="Arial"/>
        <family val="2"/>
      </rPr>
      <t>t</t>
    </r>
  </si>
  <si>
    <r>
      <t xml:space="preserve"> + (VK</t>
    </r>
    <r>
      <rPr>
        <b/>
        <vertAlign val="subscript"/>
        <sz val="10"/>
        <rFont val="Arial"/>
        <family val="2"/>
      </rPr>
      <t>t</t>
    </r>
    <r>
      <rPr>
        <b/>
        <sz val="10"/>
        <rFont val="Arial"/>
        <family val="2"/>
      </rPr>
      <t xml:space="preserve"> - VK</t>
    </r>
    <r>
      <rPr>
        <b/>
        <vertAlign val="subscript"/>
        <sz val="10"/>
        <rFont val="Arial"/>
        <family val="2"/>
      </rPr>
      <t>0</t>
    </r>
    <r>
      <rPr>
        <b/>
        <sz val="10"/>
        <rFont val="Arial"/>
        <family val="2"/>
      </rPr>
      <t>)</t>
    </r>
  </si>
  <si>
    <r>
      <t>+ S</t>
    </r>
    <r>
      <rPr>
        <b/>
        <vertAlign val="subscript"/>
        <sz val="10"/>
        <rFont val="Arial"/>
        <family val="2"/>
      </rPr>
      <t>t</t>
    </r>
  </si>
  <si>
    <t>mit KKAb gemäß Kostenprüfung</t>
  </si>
  <si>
    <t>mit fiktivem KKAb aufgrund von KANU 2.0</t>
  </si>
  <si>
    <r>
      <t xml:space="preserve">VPI </t>
    </r>
    <r>
      <rPr>
        <b/>
        <vertAlign val="subscript"/>
        <sz val="11"/>
        <rFont val="Calibri"/>
        <family val="2"/>
        <scheme val="minor"/>
      </rPr>
      <t>0</t>
    </r>
    <r>
      <rPr>
        <b/>
        <sz val="11"/>
        <rFont val="Calibri"/>
        <family val="2"/>
        <scheme val="minor"/>
      </rPr>
      <t xml:space="preserve"> / VPI </t>
    </r>
    <r>
      <rPr>
        <b/>
        <vertAlign val="subscript"/>
        <sz val="11"/>
        <rFont val="Calibri"/>
        <family val="2"/>
        <scheme val="minor"/>
      </rPr>
      <t>2020</t>
    </r>
  </si>
  <si>
    <r>
      <t xml:space="preserve">VPI </t>
    </r>
    <r>
      <rPr>
        <vertAlign val="subscript"/>
        <sz val="11"/>
        <rFont val="Calibri"/>
        <family val="2"/>
        <scheme val="minor"/>
      </rPr>
      <t xml:space="preserve">2023 </t>
    </r>
    <r>
      <rPr>
        <sz val="11"/>
        <rFont val="Calibri"/>
        <family val="2"/>
        <scheme val="minor"/>
      </rPr>
      <t>für 2025</t>
    </r>
  </si>
  <si>
    <r>
      <t xml:space="preserve">VPI </t>
    </r>
    <r>
      <rPr>
        <vertAlign val="subscript"/>
        <sz val="11"/>
        <rFont val="Calibri"/>
        <family val="2"/>
        <scheme val="minor"/>
      </rPr>
      <t>2024</t>
    </r>
    <r>
      <rPr>
        <sz val="11"/>
        <rFont val="Calibri"/>
        <family val="2"/>
        <scheme val="minor"/>
      </rPr>
      <t xml:space="preserve"> für 2026</t>
    </r>
  </si>
  <si>
    <r>
      <t xml:space="preserve">VPI </t>
    </r>
    <r>
      <rPr>
        <vertAlign val="subscript"/>
        <sz val="11"/>
        <rFont val="Calibri"/>
        <family val="2"/>
        <scheme val="minor"/>
      </rPr>
      <t>2025</t>
    </r>
    <r>
      <rPr>
        <sz val="11"/>
        <rFont val="Calibri"/>
        <family val="2"/>
        <scheme val="minor"/>
      </rPr>
      <t xml:space="preserve"> für 2027</t>
    </r>
  </si>
  <si>
    <t>Verbraucherpreisindex</t>
  </si>
  <si>
    <t>Produktivitätsfaktor PF</t>
  </si>
  <si>
    <t>Verteilungsfaktor V</t>
  </si>
  <si>
    <t>Eigenkapitalquote nach § 6 Abs. 2 GasNEV gemäß Festlegung der kalenderjährlichen Erlösobergrenzen in der vierten Regulierungsperiode</t>
  </si>
  <si>
    <t>(Angaben identisch wie im Verfahren zur Kostenprüfung der vierten Regulierungsperiode)</t>
  </si>
  <si>
    <t>Wert des durch den Netzbetreiber angezeigten Transformationselements [falls abweichend von der Kalkulation im Tool]</t>
  </si>
  <si>
    <t>laufende Nummer</t>
  </si>
  <si>
    <t>Agr_Kurzbezeichung</t>
  </si>
  <si>
    <t>Agr-ID</t>
  </si>
  <si>
    <t>AA_Grundstücksanlagen</t>
  </si>
  <si>
    <t>AA_Betriebsgebäude</t>
  </si>
  <si>
    <t>AA_Verwaltungsgebäude</t>
  </si>
  <si>
    <t>AA_Gleisanlagen</t>
  </si>
  <si>
    <t>AA_Geschäftsaustattung</t>
  </si>
  <si>
    <t>AA_Werkzeuge</t>
  </si>
  <si>
    <t>AA_Lagereinrichtung</t>
  </si>
  <si>
    <t>AA_Hardware</t>
  </si>
  <si>
    <t>AA_Software</t>
  </si>
  <si>
    <t>AA_Leichtfahrzeuge</t>
  </si>
  <si>
    <t>AA_Schwerfahrzeuge</t>
  </si>
  <si>
    <t>GB_Gasbehälter</t>
  </si>
  <si>
    <t>EV_Erdgasverdichtung</t>
  </si>
  <si>
    <t>EV_Gasreinigungsanlage</t>
  </si>
  <si>
    <t>EV_Piping</t>
  </si>
  <si>
    <t>EV_Gasmessanlage</t>
  </si>
  <si>
    <t>EV_Sicherheitseinrichtungen</t>
  </si>
  <si>
    <t>EV_Leittechnik</t>
  </si>
  <si>
    <t>EV_Nebenanlagen</t>
  </si>
  <si>
    <t>EV_Verkehrswege</t>
  </si>
  <si>
    <t>RL_PEummantelt</t>
  </si>
  <si>
    <t>RL_HD_PEummantelt</t>
  </si>
  <si>
    <t>RL_kathodisch</t>
  </si>
  <si>
    <t>RL_HD_kathodisch</t>
  </si>
  <si>
    <t>RL_bituminiert</t>
  </si>
  <si>
    <t>RL_HD_bitumiert</t>
  </si>
  <si>
    <t>RL_Grauguss</t>
  </si>
  <si>
    <t>RL_DuktilerGuss</t>
  </si>
  <si>
    <t>RL_PE_HD</t>
  </si>
  <si>
    <t>RL_PVC</t>
  </si>
  <si>
    <t>RL_Armaturen</t>
  </si>
  <si>
    <t>RL_Molchschleusen</t>
  </si>
  <si>
    <t>RL_Sicherheitseinrichtungen</t>
  </si>
  <si>
    <t>MR_Gaszähler</t>
  </si>
  <si>
    <t>MR_Hausdruckregler</t>
  </si>
  <si>
    <t>MR_Messeinrichtung</t>
  </si>
  <si>
    <t>MR_Regeleinrichtung</t>
  </si>
  <si>
    <t>MR_Sicherheitseinrichtungen</t>
  </si>
  <si>
    <t>MR_Leittechnik</t>
  </si>
  <si>
    <t>MR_VerdichterGasmischanlagen</t>
  </si>
  <si>
    <t>MR_Nebenanlagen</t>
  </si>
  <si>
    <t>MR_Gebäude</t>
  </si>
  <si>
    <t>FW_Fernwirkanlagen</t>
  </si>
  <si>
    <t>FLG_LNG</t>
  </si>
  <si>
    <t>Suffix</t>
  </si>
  <si>
    <t>neu kalkulierter KKAb 2026 nach KANU 2.0</t>
  </si>
  <si>
    <t>Beschluss BK4-22-085</t>
  </si>
  <si>
    <t xml:space="preserve">Ausgangsniveau </t>
  </si>
  <si>
    <t>(Stand bei erstmaliger Rechnung)</t>
  </si>
  <si>
    <t>mit fiktivem KKAb</t>
  </si>
  <si>
    <t>wurde im Vorjahr bereits ein TFE angezeigt?</t>
  </si>
  <si>
    <t>Summe KKAb</t>
  </si>
  <si>
    <t>hier eintragen wenn VP</t>
  </si>
  <si>
    <r>
      <t xml:space="preserve">              KKAb,</t>
    </r>
    <r>
      <rPr>
        <i/>
        <vertAlign val="subscript"/>
        <sz val="11"/>
        <rFont val="Calibri"/>
        <family val="2"/>
        <scheme val="minor"/>
      </rPr>
      <t xml:space="preserve">t </t>
    </r>
    <r>
      <rPr>
        <i/>
        <sz val="11"/>
        <color theme="1"/>
        <rFont val="Calibri"/>
        <family val="2"/>
        <scheme val="minor"/>
      </rPr>
      <t>NB</t>
    </r>
  </si>
  <si>
    <r>
      <t xml:space="preserve">              KKAb,</t>
    </r>
    <r>
      <rPr>
        <i/>
        <vertAlign val="subscript"/>
        <sz val="11"/>
        <rFont val="Calibri"/>
        <family val="2"/>
        <scheme val="minor"/>
      </rPr>
      <t xml:space="preserve">t </t>
    </r>
    <r>
      <rPr>
        <i/>
        <sz val="11"/>
        <rFont val="Calibri"/>
        <family val="2"/>
        <scheme val="minor"/>
      </rPr>
      <t>VP</t>
    </r>
  </si>
  <si>
    <r>
      <t xml:space="preserve">            fiktiver  KKAb,</t>
    </r>
    <r>
      <rPr>
        <i/>
        <vertAlign val="subscript"/>
        <sz val="11"/>
        <rFont val="Calibri"/>
        <family val="2"/>
        <scheme val="minor"/>
      </rPr>
      <t xml:space="preserve">t </t>
    </r>
    <r>
      <rPr>
        <i/>
        <sz val="11"/>
        <color theme="1"/>
        <rFont val="Calibri"/>
        <family val="2"/>
        <scheme val="minor"/>
      </rPr>
      <t>NB</t>
    </r>
  </si>
  <si>
    <r>
      <t xml:space="preserve">            fiktiver KKAb,</t>
    </r>
    <r>
      <rPr>
        <i/>
        <vertAlign val="subscript"/>
        <sz val="11"/>
        <rFont val="Calibri"/>
        <family val="2"/>
        <scheme val="minor"/>
      </rPr>
      <t xml:space="preserve">t </t>
    </r>
    <r>
      <rPr>
        <i/>
        <sz val="11"/>
        <rFont val="Calibri"/>
        <family val="2"/>
        <scheme val="minor"/>
      </rPr>
      <t>VP</t>
    </r>
  </si>
  <si>
    <t>Der Wert in der Zelle wird berechnet oder automatisch ergänzt; der NB kann diesen Wert aber überschreiben</t>
  </si>
  <si>
    <t>Anmerkungen zur Kalkulation des Transformationselements</t>
  </si>
  <si>
    <t>Zelle</t>
  </si>
  <si>
    <t>Anmerkung</t>
  </si>
  <si>
    <t>Anmerkungen</t>
  </si>
  <si>
    <t>Aufteilung KB</t>
  </si>
  <si>
    <t>Kalkulation TFE</t>
  </si>
  <si>
    <t>Abschr. Zu AKHK im Jahr 2026
linear 
[€]</t>
  </si>
  <si>
    <t>Abschr. Zu AKHK im Jahr 2026
degressiv
[€]</t>
  </si>
  <si>
    <t>anzuwendende Abschreibung zu AKHK im Jahr 2026
[€]</t>
  </si>
  <si>
    <t>Parameter</t>
  </si>
  <si>
    <t>bitte wählen</t>
  </si>
  <si>
    <t>Anwendung der SAV-ID im Tabellenblatt D_SAV um unterschiedliche Abschreibungsmodalitäten für eine Anlagegruppe mit gleichem Anschaffungsjahr darzustellen</t>
  </si>
  <si>
    <t>werden. Die Unterscheidung erfolgt über Suffix 1 und 2 und über die Spalte Q in der Abgänge negativ und Zugänge positiv darzustellen sind.</t>
  </si>
  <si>
    <t>TFE 2026 Version 1.1</t>
  </si>
  <si>
    <t xml:space="preserve">Im Tabellenblatt_A sind die Stammdaten des Netzbetreibers/Verpächters einzutragen. Für jede Netznummer ist ein Erhebungsbogen auszufüllen. 
Das Sachanlagevermögen für Verpächter und Netzbetreiber ist in getrennten Erhebungsbögen darzustellen und wird dann im Tool des Netzbetreibers in den Tabellenblättern "Aufteilung KB" und "Kalkulation TFE" zusammen geführt. </t>
  </si>
  <si>
    <r>
      <t xml:space="preserve">In dem Tabellenblatt D_SAV ist das gesamte </t>
    </r>
    <r>
      <rPr>
        <i/>
        <sz val="11"/>
        <rFont val="Calibri"/>
        <family val="2"/>
      </rPr>
      <t>Sachanlagevermögen</t>
    </r>
    <r>
      <rPr>
        <sz val="11"/>
        <rFont val="Calibri"/>
        <family val="2"/>
      </rPr>
      <t xml:space="preserve"> aus der Kostenprüfung für die 4. RP einzulesen. Dazu verwenden Sie bitte die übermittelten Anlagendatei zur EOG (11er-Datei, Anlage III). Sollte Ihnen bisher kein Anhörung zur Kostenprüfung für die 4. RP durch die RKTH übermittelt worden sein und Sie planen ein TFE zu beantragn, kontaktieren Sie bitte das Funktionspostfach: </t>
    </r>
    <r>
      <rPr>
        <u/>
        <sz val="11"/>
        <rFont val="Calibri"/>
        <family val="2"/>
      </rPr>
      <t>regulierungskammer@rkth.thueringen.de</t>
    </r>
    <r>
      <rPr>
        <sz val="11"/>
        <rFont val="Calibri"/>
        <family val="2"/>
      </rPr>
      <t>.
Für das Ausfüllen der weiteren Spalten ist die Bildung einer eindeutigen SAV-ID erforderlich. Die SAV-ID wird automatisch aus den Angaben zur Netz-ID, dem Anschaffungsjahr, der Anlagenruppe sowie dem Suffix gebildet. Das Suffix ist eine Differenzierungsmerkmal. Es ist immer "1" sofern es nicht mehrere Anlagegruppen der gleichen NetzID mit gleichem Anschaffungsjahr gibt. Die Eintragung ist durch den Netzbetreiber vorzunehmen. 
Tagesneuwerte werden unabhängig von dem Jahr, für das das TFE angezeigt wird, immer in Bezug auf das Jahr 2020 berechnet, da dies der Berechnungslogik des Kapitalabzugs entspricht.
Spalte V: für alle Anlagen ist zu prüfen, ob die eingetragene Restnutzungsdauer (kalkuliert auf Basis des unteren Randes) korrekt ist. Bei Bedarf kann das Feld überschrieben werden.   
Spalte AA: ist zu befüllen, wenn der Netzbetreiber bereits ein TFE 2025 angezeigt hat (Achtung: korrekte Auswahl im Tabellenblatt "A_Stammdaten", Zelle B25). Wenn kein TFE 2025 angezeigt wurde und in Zelle B25 des Tabellenblatts "A_Stammdaten" "Nein" ausgewählt wurde, wird die Spalte automatisch ausgegraut. 
Die Spalten AD und AE geben die lineare und die degressive Abschreibung für die SAV-ID wider (Zwischenrechnung). Das Tool rechnet sodann mit dem Wert in Spalte AF weiter.</t>
    </r>
  </si>
  <si>
    <t>Dieses Tabellenblatt zieht sich die Informationen aus der Kostenprüfung und kalkuliert mit den Werten aus dem Tabellenblatt "D_SAV" neue kalkulatorische Restwerte, sodass ein fiktiver KKAb 2026 abgebildet wird. Für 2027 kann das Tool in dieser Form nicht verwendet werden. Es ist nur eine Kalkulation für 2026 möglich.</t>
  </si>
  <si>
    <t>In diesem Tabellenblatt wird die neue fiktive EOG (Zeile 15) der alten EOG (Zeile 14) gegenübergestellt. Die Differenz ergibt das TFE.</t>
  </si>
  <si>
    <t>Sollte eine Anlagegruppe mit gleichem Anschaffungsjahr zwei Mal ausgewählt werden und vom Netzbetreiber den gleichen Suffix zugeordnet bekommen, wird die Zeile rot markiert</t>
  </si>
  <si>
    <t>Die 2004 angeschafften "Rohrleitungen/HAL Stahl kathodisch geschützt &lt;= 16 bar" mit historischen AKHK in Höhe von 5.000.000 € sollen aufgrund von unterschiedlichen Strategien der Weiternutzung zukünftig mit zwei unterschiedlichen Abschreibungsmethoden abgeschrieben</t>
  </si>
  <si>
    <t xml:space="preserve">Die Darstellung im Erhebungsbogen erfolgt wie folgt: Der Netzbetreiber verwendet die nächste Zeile (in unserem Fall laufende Nummer 586) um seine Eintragungen in der Spalte Q "Umbuchungen der RW zu AKHK innerhalb dieses EHB im Jahr 2026 (+Zugänge, -Abgänge) bewertet zum 31.12.2025 [€]" und der Spalte S "Zugang aus SAV-ID" vorzunehmen. </t>
  </si>
  <si>
    <t>Das Anschreiben zur Anzeige des TFE sollte möglichst eine Begründung für die unterschiedliche Weiternutzung liefern, sofern diese nicht im Tabellenblatt "Anmerkungen" beschrieben wird.</t>
  </si>
  <si>
    <t>Stellt die Aufteilung des Kostenblocks gemäß Anlage III der Anhörung zur Kostenprüfung dar.
Im Falle eins Verpächters und für das Regelverfahren sind hier manuelle Eintraungen vorzunehmen.</t>
  </si>
  <si>
    <t xml:space="preserve">Achtung: RV tragen in B10 bitte den Wert aus der Anlage V Zelle O15 ein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</si>
</sst>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6" formatCode="#,##0\ &quot;€&quot;;[Red]\-#,##0\ &quot;€&quot;"/>
    <numFmt numFmtId="44" formatCode="_-* #,##0.00\ &quot;€&quot;_-;\-* #,##0.00\ &quot;€&quot;_-;_-* &quot;-&quot;??\ &quot;€&quot;_-;_-@_-"/>
    <numFmt numFmtId="164" formatCode="_-* #,##0\ _€_-;\-* #,##0\ _€_-;_-* &quot;-&quot;\ _€_-;_-@_-"/>
    <numFmt numFmtId="165" formatCode="_-* #,##0.00\ _€_-;\-* #,##0.00\ _€_-;_-* &quot;-&quot;??\ _€_-;_-@_-"/>
    <numFmt numFmtId="166" formatCode="_-* #,##0\ _€_-;\-* #,##0\ _€_-;_-* &quot;-&quot;??\ _€_-;_-@_-"/>
    <numFmt numFmtId="167" formatCode="0_ ;\-0\ "/>
    <numFmt numFmtId="168" formatCode="0.0000"/>
    <numFmt numFmtId="169" formatCode="_-* #,##0.0000\ _€_-;\-* #,##0.0000\ _€_-;_-* &quot;-&quot;\ _€_-;_-@_-"/>
    <numFmt numFmtId="170" formatCode="#,##0_ ;\-#,##0\ "/>
    <numFmt numFmtId="171" formatCode="0\ &quot;%&quot;"/>
    <numFmt numFmtId="172" formatCode="_-* #,##0\ [$€-407]_-;\-* #,##0\ [$€-407]_-;_-* &quot;-&quot;??\ [$€-407]_-;_-@_-"/>
    <numFmt numFmtId="173" formatCode="#,##0\ _€"/>
    <numFmt numFmtId="174" formatCode="0.0"/>
    <numFmt numFmtId="175" formatCode="#,##0.0"/>
    <numFmt numFmtId="176" formatCode="_-* #,##0.000\ _€_-;\-* #,##0.000\ _€_-;_-* &quot;-&quot;??\ _€_-;_-@_-"/>
    <numFmt numFmtId="177" formatCode="_-* #,##0.0000\ _€_-;\-* #,##0.0000\ _€_-;_-* &quot;-&quot;??\ _€_-;_-@_-"/>
  </numFmts>
  <fonts count="64" x14ac:knownFonts="1">
    <font>
      <sz val="11"/>
      <color theme="1"/>
      <name val="Calibri"/>
      <family val="2"/>
      <scheme val="minor"/>
    </font>
    <font>
      <sz val="11"/>
      <color theme="1"/>
      <name val="Calibri"/>
      <family val="2"/>
      <scheme val="minor"/>
    </font>
    <font>
      <b/>
      <sz val="11"/>
      <color rgb="FF3F3F3F"/>
      <name val="Calibri"/>
      <family val="2"/>
      <scheme val="minor"/>
    </font>
    <font>
      <b/>
      <sz val="11"/>
      <color rgb="FFFA7D00"/>
      <name val="Calibri"/>
      <family val="2"/>
      <scheme val="minor"/>
    </font>
    <font>
      <sz val="11"/>
      <name val="Calibri"/>
      <family val="2"/>
      <scheme val="minor"/>
    </font>
    <font>
      <sz val="8"/>
      <color theme="1"/>
      <name val="Calibri"/>
      <family val="2"/>
      <scheme val="minor"/>
    </font>
    <font>
      <b/>
      <sz val="12"/>
      <color theme="1"/>
      <name val="Calibri"/>
      <family val="2"/>
      <scheme val="minor"/>
    </font>
    <font>
      <b/>
      <sz val="12"/>
      <name val="Calibri"/>
      <family val="2"/>
      <scheme val="minor"/>
    </font>
    <font>
      <sz val="10"/>
      <name val="Arial"/>
      <family val="2"/>
    </font>
    <font>
      <sz val="10"/>
      <color indexed="8"/>
      <name val="Calibri"/>
      <family val="2"/>
      <scheme val="minor"/>
    </font>
    <font>
      <b/>
      <sz val="11"/>
      <color theme="1"/>
      <name val="Calibri"/>
      <family val="2"/>
      <scheme val="minor"/>
    </font>
    <font>
      <sz val="11"/>
      <color rgb="FF3F3F3F"/>
      <name val="Calibri"/>
      <family val="2"/>
      <scheme val="minor"/>
    </font>
    <font>
      <b/>
      <sz val="14"/>
      <color rgb="FF000000"/>
      <name val="Calibri"/>
      <family val="2"/>
    </font>
    <font>
      <sz val="11"/>
      <color rgb="FF000000"/>
      <name val="Calibri"/>
      <family val="2"/>
    </font>
    <font>
      <sz val="12"/>
      <color theme="0"/>
      <name val="Calibri"/>
      <family val="2"/>
    </font>
    <font>
      <sz val="11"/>
      <color theme="0"/>
      <name val="Calibri"/>
      <family val="2"/>
    </font>
    <font>
      <sz val="11"/>
      <name val="Calibri"/>
      <family val="2"/>
    </font>
    <font>
      <b/>
      <u/>
      <sz val="16"/>
      <color rgb="FF000000"/>
      <name val="Calibri"/>
      <family val="2"/>
    </font>
    <font>
      <sz val="12"/>
      <color rgb="FF000000"/>
      <name val="Calibri"/>
      <family val="2"/>
    </font>
    <font>
      <i/>
      <sz val="11"/>
      <name val="Calibri"/>
      <family val="2"/>
    </font>
    <font>
      <sz val="12"/>
      <name val="Calibri"/>
      <family val="2"/>
      <scheme val="minor"/>
    </font>
    <font>
      <sz val="11"/>
      <color rgb="FFFF0000"/>
      <name val="Calibri"/>
      <family val="2"/>
      <scheme val="minor"/>
    </font>
    <font>
      <b/>
      <u/>
      <sz val="11"/>
      <color theme="1"/>
      <name val="Calibri"/>
      <family val="2"/>
      <scheme val="minor"/>
    </font>
    <font>
      <b/>
      <sz val="14"/>
      <name val="Calibri"/>
      <family val="2"/>
      <scheme val="minor"/>
    </font>
    <font>
      <b/>
      <sz val="11"/>
      <name val="Calibri"/>
      <family val="2"/>
      <scheme val="minor"/>
    </font>
    <font>
      <sz val="11"/>
      <name val="Arial"/>
      <family val="2"/>
    </font>
    <font>
      <b/>
      <sz val="11"/>
      <color rgb="FFFF0000"/>
      <name val="Calibri"/>
      <family val="2"/>
      <scheme val="minor"/>
    </font>
    <font>
      <sz val="9"/>
      <color theme="0" tint="-0.499984740745262"/>
      <name val="Calibri"/>
      <family val="2"/>
      <scheme val="minor"/>
    </font>
    <font>
      <i/>
      <sz val="11"/>
      <name val="Calibri"/>
      <family val="2"/>
      <scheme val="minor"/>
    </font>
    <font>
      <sz val="9"/>
      <name val="Calibri"/>
      <family val="2"/>
      <scheme val="minor"/>
    </font>
    <font>
      <sz val="10"/>
      <color theme="0" tint="-0.499984740745262"/>
      <name val="Calibri"/>
      <family val="2"/>
      <scheme val="minor"/>
    </font>
    <font>
      <b/>
      <sz val="9"/>
      <name val="Calibri"/>
      <family val="2"/>
      <scheme val="minor"/>
    </font>
    <font>
      <sz val="11"/>
      <color theme="0" tint="-0.499984740745262"/>
      <name val="Calibri"/>
      <family val="2"/>
      <scheme val="minor"/>
    </font>
    <font>
      <sz val="8"/>
      <name val="Arial"/>
      <family val="2"/>
    </font>
    <font>
      <b/>
      <sz val="11"/>
      <color indexed="12"/>
      <name val="Arial"/>
      <family val="2"/>
    </font>
    <font>
      <b/>
      <sz val="11"/>
      <name val="Arial"/>
      <family val="2"/>
    </font>
    <font>
      <b/>
      <sz val="12"/>
      <name val="Arial"/>
      <family val="2"/>
    </font>
    <font>
      <b/>
      <sz val="10"/>
      <name val="Arial"/>
      <family val="2"/>
    </font>
    <font>
      <b/>
      <sz val="9"/>
      <color indexed="81"/>
      <name val="Segoe UI"/>
      <family val="2"/>
    </font>
    <font>
      <b/>
      <sz val="9"/>
      <color indexed="81"/>
      <name val="Tahoma"/>
      <family val="2"/>
    </font>
    <font>
      <sz val="9"/>
      <color indexed="81"/>
      <name val="Tahoma"/>
      <family val="2"/>
    </font>
    <font>
      <b/>
      <sz val="10"/>
      <color indexed="81"/>
      <name val="Segoe UI"/>
      <family val="2"/>
    </font>
    <font>
      <b/>
      <u/>
      <sz val="11"/>
      <name val="Calibri"/>
      <family val="2"/>
      <scheme val="minor"/>
    </font>
    <font>
      <b/>
      <vertAlign val="subscript"/>
      <sz val="10"/>
      <name val="Arial"/>
      <family val="2"/>
    </font>
    <font>
      <b/>
      <u/>
      <sz val="11"/>
      <color rgb="FFFF0000"/>
      <name val="Calibri"/>
      <family val="2"/>
      <scheme val="minor"/>
    </font>
    <font>
      <b/>
      <sz val="14"/>
      <color rgb="FF000000"/>
      <name val="Calibri Light"/>
      <family val="2"/>
      <scheme val="major"/>
    </font>
    <font>
      <sz val="10"/>
      <name val="Calibri Light"/>
      <family val="2"/>
      <scheme val="major"/>
    </font>
    <font>
      <sz val="10"/>
      <color theme="0" tint="-0.34998626667073579"/>
      <name val="Calibri Light"/>
      <family val="2"/>
      <scheme val="major"/>
    </font>
    <font>
      <sz val="10"/>
      <name val="Calibri"/>
      <family val="2"/>
      <scheme val="minor"/>
    </font>
    <font>
      <vertAlign val="subscript"/>
      <sz val="11"/>
      <name val="Calibri"/>
      <family val="2"/>
      <scheme val="minor"/>
    </font>
    <font>
      <sz val="11"/>
      <color theme="0" tint="-0.34998626667073579"/>
      <name val="Calibri"/>
      <family val="2"/>
      <scheme val="minor"/>
    </font>
    <font>
      <b/>
      <sz val="14"/>
      <color rgb="FF000000"/>
      <name val="Calibri"/>
      <family val="2"/>
      <scheme val="minor"/>
    </font>
    <font>
      <b/>
      <u/>
      <sz val="10"/>
      <name val="Calibri"/>
      <family val="2"/>
      <scheme val="minor"/>
    </font>
    <font>
      <b/>
      <vertAlign val="subscript"/>
      <sz val="11"/>
      <name val="Calibri"/>
      <family val="2"/>
      <scheme val="minor"/>
    </font>
    <font>
      <b/>
      <sz val="16"/>
      <name val="Calibri"/>
      <family val="2"/>
      <scheme val="minor"/>
    </font>
    <font>
      <sz val="9"/>
      <color theme="1"/>
      <name val="Calibri"/>
      <family val="2"/>
      <scheme val="minor"/>
    </font>
    <font>
      <u/>
      <sz val="10"/>
      <color theme="10"/>
      <name val="Arial"/>
      <family val="2"/>
    </font>
    <font>
      <i/>
      <sz val="11"/>
      <color rgb="FFFF0000"/>
      <name val="Calibri"/>
      <family val="2"/>
      <scheme val="minor"/>
    </font>
    <font>
      <sz val="11"/>
      <color rgb="FF9C6500"/>
      <name val="Calibri"/>
      <family val="2"/>
      <scheme val="minor"/>
    </font>
    <font>
      <i/>
      <vertAlign val="subscript"/>
      <sz val="11"/>
      <name val="Calibri"/>
      <family val="2"/>
      <scheme val="minor"/>
    </font>
    <font>
      <i/>
      <sz val="11"/>
      <color theme="1"/>
      <name val="Calibri"/>
      <family val="2"/>
      <scheme val="minor"/>
    </font>
    <font>
      <b/>
      <i/>
      <sz val="11"/>
      <color rgb="FF3F3F3F"/>
      <name val="Calibri"/>
      <family val="2"/>
      <scheme val="minor"/>
    </font>
    <font>
      <i/>
      <sz val="11"/>
      <color rgb="FF3F3F3F"/>
      <name val="Calibri"/>
      <family val="2"/>
      <scheme val="minor"/>
    </font>
    <font>
      <u/>
      <sz val="11"/>
      <name val="Calibri"/>
      <family val="2"/>
    </font>
  </fonts>
  <fills count="30">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theme="5" tint="0.59999389629810485"/>
        <bgColor indexed="65"/>
      </patternFill>
    </fill>
    <fill>
      <patternFill patternType="solid">
        <fgColor theme="4" tint="0.59999389629810485"/>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0"/>
        <bgColor indexed="64"/>
      </patternFill>
    </fill>
    <fill>
      <patternFill patternType="solid">
        <fgColor theme="4" tint="0.59999389629810485"/>
        <bgColor rgb="FFE6B9B8"/>
      </patternFill>
    </fill>
    <fill>
      <patternFill patternType="solid">
        <fgColor theme="5" tint="0.59999389629810485"/>
        <bgColor rgb="FFE6B9B8"/>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tint="-0.249977111117893"/>
        <bgColor indexed="64"/>
      </patternFill>
    </fill>
    <fill>
      <patternFill patternType="gray0625">
        <bgColor theme="5" tint="0.59999389629810485"/>
      </patternFill>
    </fill>
    <fill>
      <patternFill patternType="solid">
        <fgColor theme="5"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6337778862885"/>
        <bgColor indexed="64"/>
      </patternFill>
    </fill>
    <fill>
      <patternFill patternType="solid">
        <fgColor theme="9" tint="0.39994506668294322"/>
        <bgColor indexed="64"/>
      </patternFill>
    </fill>
    <fill>
      <patternFill patternType="solid">
        <fgColor theme="0" tint="-0.249977111117893"/>
        <bgColor rgb="FF000000"/>
      </patternFill>
    </fill>
    <fill>
      <patternFill patternType="solid">
        <fgColor rgb="FFFFEB9C"/>
      </patternFill>
    </fill>
    <fill>
      <patternFill patternType="solid">
        <fgColor theme="0" tint="-0.34998626667073579"/>
        <bgColor indexed="64"/>
      </patternFill>
    </fill>
    <fill>
      <patternFill patternType="lightTrellis"/>
    </fill>
    <fill>
      <patternFill patternType="gray0625">
        <bgColor theme="7" tint="0.79995117038483843"/>
      </patternFill>
    </fill>
  </fills>
  <borders count="7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thin">
        <color rgb="FF7F7F7F"/>
      </left>
      <right style="medium">
        <color indexed="64"/>
      </right>
      <top/>
      <bottom style="thin">
        <color rgb="FF7F7F7F"/>
      </bottom>
      <diagonal/>
    </border>
    <border>
      <left style="thin">
        <color rgb="FF7F7F7F"/>
      </left>
      <right/>
      <top style="medium">
        <color indexed="64"/>
      </top>
      <bottom style="thin">
        <color rgb="FF7F7F7F"/>
      </bottom>
      <diagonal/>
    </border>
    <border>
      <left style="thin">
        <color rgb="FF7F7F7F"/>
      </left>
      <right/>
      <top/>
      <bottom style="thin">
        <color rgb="FF7F7F7F"/>
      </bottom>
      <diagonal/>
    </border>
    <border>
      <left style="thin">
        <color rgb="FF7F7F7F"/>
      </left>
      <right style="medium">
        <color indexed="64"/>
      </right>
      <top/>
      <bottom style="medium">
        <color indexed="64"/>
      </bottom>
      <diagonal/>
    </border>
    <border>
      <left style="thin">
        <color rgb="FF7F7F7F"/>
      </left>
      <right/>
      <top/>
      <bottom style="medium">
        <color indexed="64"/>
      </bottom>
      <diagonal/>
    </border>
    <border>
      <left style="medium">
        <color indexed="64"/>
      </left>
      <right/>
      <top/>
      <bottom/>
      <diagonal/>
    </border>
    <border>
      <left/>
      <right style="thin">
        <color auto="1"/>
      </right>
      <top style="medium">
        <color auto="1"/>
      </top>
      <bottom/>
      <diagonal/>
    </border>
    <border>
      <left style="thin">
        <color rgb="FF3F3F3F"/>
      </left>
      <right style="medium">
        <color indexed="64"/>
      </right>
      <top style="medium">
        <color indexed="64"/>
      </top>
      <bottom/>
      <diagonal/>
    </border>
    <border>
      <left style="thin">
        <color indexed="64"/>
      </left>
      <right style="thin">
        <color indexed="64"/>
      </right>
      <top/>
      <bottom style="thin">
        <color rgb="FF7F7F7F"/>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rgb="FF3F3F3F"/>
      </left>
      <right style="thin">
        <color rgb="FF3F3F3F"/>
      </right>
      <top style="thin">
        <color indexed="64"/>
      </top>
      <bottom style="medium">
        <color indexed="64"/>
      </bottom>
      <diagonal/>
    </border>
    <border>
      <left style="thin">
        <color rgb="FF3F3F3F"/>
      </left>
      <right style="medium">
        <color auto="1"/>
      </right>
      <top style="thin">
        <color indexed="64"/>
      </top>
      <bottom style="medium">
        <color indexed="64"/>
      </bottom>
      <diagonal/>
    </border>
    <border>
      <left style="thin">
        <color rgb="FF3F3F3F"/>
      </left>
      <right style="thin">
        <color rgb="FF3F3F3F"/>
      </right>
      <top style="medium">
        <color indexed="64"/>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auto="1"/>
      </left>
      <right style="medium">
        <color indexed="64"/>
      </right>
      <top/>
      <bottom/>
      <diagonal/>
    </border>
  </borders>
  <cellStyleXfs count="30">
    <xf numFmtId="0" fontId="0" fillId="0" borderId="0"/>
    <xf numFmtId="9" fontId="1" fillId="0" borderId="0" applyFont="0" applyFill="0" applyBorder="0" applyAlignment="0" applyProtection="0"/>
    <xf numFmtId="164" fontId="2" fillId="2" borderId="1" applyAlignment="0" applyProtection="0"/>
    <xf numFmtId="164" fontId="3" fillId="2" borderId="2" applyAlignment="0" applyProtection="0"/>
    <xf numFmtId="0" fontId="1" fillId="3" borderId="0" applyNumberFormat="0" applyBorder="0" applyAlignment="0" applyProtection="0"/>
    <xf numFmtId="164" fontId="1" fillId="4" borderId="7">
      <alignment horizontal="left" vertical="center"/>
      <protection locked="0"/>
    </xf>
    <xf numFmtId="164" fontId="1" fillId="4" borderId="2">
      <alignment horizontal="left" vertical="center"/>
      <protection locked="0"/>
    </xf>
    <xf numFmtId="164" fontId="7" fillId="6" borderId="0">
      <alignment horizontal="left" vertical="center"/>
    </xf>
    <xf numFmtId="164" fontId="4" fillId="6" borderId="0">
      <alignment horizontal="left" vertical="center"/>
    </xf>
    <xf numFmtId="164" fontId="4" fillId="5" borderId="0">
      <alignment horizontal="left" vertical="center"/>
    </xf>
    <xf numFmtId="0" fontId="8" fillId="0" borderId="0"/>
    <xf numFmtId="165" fontId="1" fillId="0" borderId="0" applyFont="0" applyFill="0" applyBorder="0" applyAlignment="0" applyProtection="0"/>
    <xf numFmtId="0" fontId="8" fillId="0" borderId="0"/>
    <xf numFmtId="0" fontId="9" fillId="0" borderId="0"/>
    <xf numFmtId="44" fontId="1" fillId="0" borderId="0" applyFont="0" applyFill="0" applyBorder="0" applyAlignment="0" applyProtection="0"/>
    <xf numFmtId="0" fontId="8" fillId="0" borderId="0"/>
    <xf numFmtId="0" fontId="25" fillId="0" borderId="0"/>
    <xf numFmtId="0" fontId="25" fillId="0" borderId="0"/>
    <xf numFmtId="0" fontId="8" fillId="0" borderId="0"/>
    <xf numFmtId="0" fontId="1" fillId="3" borderId="0" applyNumberFormat="0" applyBorder="0" applyAlignment="0" applyProtection="0"/>
    <xf numFmtId="9" fontId="1" fillId="0" borderId="0" applyFont="0" applyFill="0" applyBorder="0" applyAlignment="0" applyProtection="0"/>
    <xf numFmtId="0" fontId="2" fillId="2" borderId="1" applyNumberFormat="0" applyAlignment="0" applyProtection="0"/>
    <xf numFmtId="0" fontId="25" fillId="0" borderId="0"/>
    <xf numFmtId="0" fontId="25" fillId="0" borderId="0"/>
    <xf numFmtId="0" fontId="1" fillId="0" borderId="0"/>
    <xf numFmtId="44" fontId="8" fillId="0" borderId="0" applyFont="0" applyFill="0" applyBorder="0" applyAlignment="0" applyProtection="0"/>
    <xf numFmtId="165" fontId="8" fillId="0" borderId="0" applyFont="0" applyFill="0" applyBorder="0" applyAlignment="0" applyProtection="0"/>
    <xf numFmtId="44" fontId="1" fillId="0" borderId="0" applyFont="0" applyFill="0" applyBorder="0" applyAlignment="0" applyProtection="0"/>
    <xf numFmtId="0" fontId="56" fillId="0" borderId="0" applyNumberFormat="0" applyFill="0" applyBorder="0" applyAlignment="0" applyProtection="0"/>
    <xf numFmtId="0" fontId="58" fillId="26" borderId="0" applyNumberFormat="0" applyBorder="0" applyAlignment="0" applyProtection="0"/>
  </cellStyleXfs>
  <cellXfs count="513">
    <xf numFmtId="0" fontId="0" fillId="0" borderId="0" xfId="0"/>
    <xf numFmtId="0" fontId="0" fillId="0" borderId="0" xfId="0" applyProtection="1"/>
    <xf numFmtId="0" fontId="5" fillId="0" borderId="0" xfId="0" applyFont="1" applyProtection="1"/>
    <xf numFmtId="0" fontId="0" fillId="0" borderId="2" xfId="0" applyBorder="1" applyAlignment="1" applyProtection="1">
      <alignment horizontal="left" vertical="center"/>
    </xf>
    <xf numFmtId="0" fontId="0" fillId="0" borderId="0" xfId="0" applyFill="1" applyBorder="1" applyAlignment="1" applyProtection="1"/>
    <xf numFmtId="10" fontId="0" fillId="0" borderId="0" xfId="1" applyNumberFormat="1" applyFont="1" applyFill="1" applyBorder="1" applyAlignment="1" applyProtection="1">
      <alignment horizontal="center" vertical="center"/>
    </xf>
    <xf numFmtId="0" fontId="0" fillId="0" borderId="0" xfId="0" applyFill="1" applyBorder="1" applyProtection="1"/>
    <xf numFmtId="0" fontId="0" fillId="0" borderId="0" xfId="0" applyFill="1" applyProtection="1"/>
    <xf numFmtId="0" fontId="0" fillId="0" borderId="2" xfId="0" applyBorder="1" applyProtection="1"/>
    <xf numFmtId="0" fontId="6" fillId="0" borderId="2" xfId="0" applyFont="1" applyBorder="1" applyProtection="1"/>
    <xf numFmtId="0" fontId="0" fillId="0" borderId="0" xfId="0" applyAlignment="1" applyProtection="1"/>
    <xf numFmtId="0" fontId="0" fillId="0" borderId="0" xfId="0"/>
    <xf numFmtId="0" fontId="0" fillId="7" borderId="2" xfId="0" applyFill="1" applyBorder="1" applyProtection="1"/>
    <xf numFmtId="0" fontId="9" fillId="0" borderId="0" xfId="13"/>
    <xf numFmtId="0" fontId="9" fillId="0" borderId="0" xfId="13" applyAlignment="1">
      <alignment horizontal="centerContinuous"/>
    </xf>
    <xf numFmtId="0" fontId="9" fillId="0" borderId="0" xfId="13" applyAlignment="1">
      <alignment wrapText="1"/>
    </xf>
    <xf numFmtId="0" fontId="9" fillId="0" borderId="0" xfId="13" applyAlignment="1">
      <alignment horizontal="right" wrapText="1"/>
    </xf>
    <xf numFmtId="168" fontId="9" fillId="0" borderId="0" xfId="13" applyNumberFormat="1" applyAlignment="1">
      <alignment wrapText="1"/>
    </xf>
    <xf numFmtId="0" fontId="9" fillId="0" borderId="0" xfId="13" applyAlignment="1">
      <alignment horizontal="centerContinuous" wrapText="1"/>
    </xf>
    <xf numFmtId="164" fontId="11" fillId="2" borderId="3" xfId="2" applyNumberFormat="1" applyFont="1" applyBorder="1" applyAlignment="1" applyProtection="1">
      <alignment vertical="center"/>
    </xf>
    <xf numFmtId="164" fontId="7" fillId="6" borderId="3" xfId="7" applyBorder="1" applyProtection="1">
      <alignment horizontal="left" vertical="center"/>
    </xf>
    <xf numFmtId="164" fontId="1" fillId="4" borderId="3" xfId="6" applyBorder="1" applyAlignment="1" applyProtection="1">
      <alignment horizontal="left" vertical="center"/>
    </xf>
    <xf numFmtId="0" fontId="4" fillId="0" borderId="2" xfId="0" applyFont="1" applyFill="1" applyBorder="1" applyAlignment="1" applyProtection="1">
      <alignment wrapText="1"/>
    </xf>
    <xf numFmtId="0" fontId="0" fillId="0" borderId="2" xfId="0" applyFill="1" applyBorder="1" applyAlignment="1" applyProtection="1">
      <alignment wrapText="1"/>
    </xf>
    <xf numFmtId="0" fontId="0" fillId="0" borderId="2" xfId="0" applyBorder="1" applyAlignment="1" applyProtection="1">
      <alignment wrapText="1"/>
    </xf>
    <xf numFmtId="164" fontId="4" fillId="5" borderId="2" xfId="9" applyBorder="1" applyProtection="1">
      <alignment horizontal="left" vertical="center"/>
    </xf>
    <xf numFmtId="0" fontId="1" fillId="0" borderId="0" xfId="0" applyFont="1" applyAlignment="1" applyProtection="1">
      <alignment vertical="top" wrapText="1"/>
    </xf>
    <xf numFmtId="0" fontId="10" fillId="0" borderId="0" xfId="0" applyFont="1" applyAlignment="1" applyProtection="1">
      <alignment wrapText="1"/>
    </xf>
    <xf numFmtId="0" fontId="1" fillId="0" borderId="0" xfId="0" applyFont="1" applyProtection="1"/>
    <xf numFmtId="3" fontId="0" fillId="0" borderId="0" xfId="0" applyNumberFormat="1" applyFont="1" applyAlignment="1" applyProtection="1"/>
    <xf numFmtId="0" fontId="0" fillId="0" borderId="0" xfId="0" applyFont="1" applyProtection="1"/>
    <xf numFmtId="3" fontId="1" fillId="0" borderId="0" xfId="0" applyNumberFormat="1" applyFont="1" applyProtection="1"/>
    <xf numFmtId="0" fontId="17" fillId="0" borderId="0" xfId="0" applyFont="1"/>
    <xf numFmtId="0" fontId="18" fillId="0" borderId="0" xfId="0" applyFont="1" applyFill="1" applyBorder="1"/>
    <xf numFmtId="0" fontId="13" fillId="0" borderId="0" xfId="0" applyFont="1" applyBorder="1" applyAlignment="1">
      <alignment wrapText="1"/>
    </xf>
    <xf numFmtId="0" fontId="0" fillId="0" borderId="0" xfId="0" applyAlignment="1" applyProtection="1">
      <alignment wrapText="1"/>
    </xf>
    <xf numFmtId="0" fontId="16" fillId="0" borderId="9" xfId="0" applyFont="1" applyBorder="1" applyAlignment="1">
      <alignment vertical="center" wrapText="1"/>
    </xf>
    <xf numFmtId="0" fontId="16" fillId="0" borderId="9" xfId="0" applyFont="1" applyBorder="1" applyAlignment="1">
      <alignment vertical="top" wrapText="1"/>
    </xf>
    <xf numFmtId="0" fontId="16" fillId="0" borderId="9" xfId="0" applyFont="1" applyBorder="1" applyAlignment="1">
      <alignment wrapText="1"/>
    </xf>
    <xf numFmtId="164" fontId="4" fillId="5" borderId="2" xfId="9" applyBorder="1">
      <alignment horizontal="left" vertical="center"/>
    </xf>
    <xf numFmtId="164" fontId="4" fillId="5" borderId="2" xfId="9" applyFont="1" applyFill="1" applyBorder="1" applyAlignment="1" applyProtection="1">
      <alignment vertical="top" wrapText="1"/>
    </xf>
    <xf numFmtId="164" fontId="4" fillId="5" borderId="2" xfId="9" applyFont="1" applyBorder="1" applyAlignment="1" applyProtection="1">
      <alignment vertical="top"/>
    </xf>
    <xf numFmtId="164" fontId="4" fillId="5" borderId="2" xfId="9" applyFont="1" applyBorder="1" applyAlignment="1" applyProtection="1">
      <alignment vertical="top" wrapText="1"/>
    </xf>
    <xf numFmtId="3" fontId="4" fillId="5" borderId="2" xfId="9" applyNumberFormat="1" applyFont="1" applyBorder="1" applyAlignment="1" applyProtection="1">
      <alignment vertical="top" wrapText="1"/>
    </xf>
    <xf numFmtId="0" fontId="10" fillId="0" borderId="2" xfId="0" applyFont="1" applyBorder="1" applyAlignment="1" applyProtection="1">
      <alignment wrapText="1"/>
    </xf>
    <xf numFmtId="0" fontId="10" fillId="0" borderId="2" xfId="0" applyFont="1" applyBorder="1" applyProtection="1"/>
    <xf numFmtId="164" fontId="2" fillId="2" borderId="2" xfId="2" applyFont="1" applyBorder="1" applyAlignment="1" applyProtection="1">
      <alignment horizontal="left" vertical="center" wrapText="1"/>
    </xf>
    <xf numFmtId="166" fontId="1" fillId="0" borderId="2" xfId="11" applyNumberFormat="1" applyFont="1" applyBorder="1" applyAlignment="1" applyProtection="1">
      <alignment horizontal="right"/>
    </xf>
    <xf numFmtId="169" fontId="4" fillId="2" borderId="2" xfId="3" applyNumberFormat="1" applyFont="1" applyBorder="1" applyProtection="1"/>
    <xf numFmtId="164" fontId="20" fillId="6" borderId="2" xfId="7" applyFont="1" applyBorder="1" applyProtection="1">
      <alignment horizontal="left" vertical="center"/>
    </xf>
    <xf numFmtId="173" fontId="2" fillId="2" borderId="2" xfId="2" applyNumberFormat="1" applyFont="1" applyBorder="1" applyAlignment="1" applyProtection="1"/>
    <xf numFmtId="38" fontId="2" fillId="2" borderId="2" xfId="2" applyNumberFormat="1" applyFont="1" applyBorder="1" applyAlignment="1" applyProtection="1"/>
    <xf numFmtId="38" fontId="4" fillId="2" borderId="2" xfId="3" applyNumberFormat="1" applyFont="1" applyBorder="1" applyAlignment="1" applyProtection="1">
      <alignment vertical="center"/>
    </xf>
    <xf numFmtId="38" fontId="11" fillId="2" borderId="2" xfId="2" applyNumberFormat="1" applyFont="1" applyBorder="1" applyAlignment="1" applyProtection="1"/>
    <xf numFmtId="38" fontId="2" fillId="2" borderId="2" xfId="2" applyNumberFormat="1" applyFont="1" applyBorder="1" applyAlignment="1" applyProtection="1">
      <alignment horizontal="right"/>
    </xf>
    <xf numFmtId="38" fontId="11" fillId="2" borderId="2" xfId="2" applyNumberFormat="1" applyFont="1" applyBorder="1" applyProtection="1"/>
    <xf numFmtId="164" fontId="0" fillId="4" borderId="2" xfId="6" applyFont="1" applyProtection="1">
      <alignment horizontal="left" vertical="center"/>
    </xf>
    <xf numFmtId="164" fontId="1" fillId="4" borderId="2" xfId="6" applyProtection="1">
      <alignment horizontal="left" vertical="center"/>
    </xf>
    <xf numFmtId="0" fontId="0" fillId="4" borderId="2" xfId="6" applyNumberFormat="1" applyFont="1" applyBorder="1" applyAlignment="1" applyProtection="1">
      <alignment horizontal="right" vertical="center"/>
    </xf>
    <xf numFmtId="164" fontId="1" fillId="4" borderId="2" xfId="6" applyFont="1" applyBorder="1" applyProtection="1">
      <alignment horizontal="left" vertical="center"/>
    </xf>
    <xf numFmtId="38" fontId="1" fillId="4" borderId="2" xfId="6" applyNumberFormat="1" applyFont="1" applyBorder="1" applyAlignment="1" applyProtection="1">
      <alignment vertical="center"/>
    </xf>
    <xf numFmtId="170" fontId="1" fillId="4" borderId="2" xfId="6" applyNumberFormat="1" applyFont="1" applyBorder="1" applyProtection="1">
      <alignment horizontal="left" vertical="center"/>
    </xf>
    <xf numFmtId="171" fontId="1" fillId="4" borderId="2" xfId="1" applyNumberFormat="1" applyFont="1" applyFill="1" applyBorder="1" applyAlignment="1" applyProtection="1">
      <alignment horizontal="right" vertical="center"/>
    </xf>
    <xf numFmtId="164" fontId="11" fillId="2" borderId="2" xfId="2" applyFont="1" applyBorder="1" applyAlignment="1" applyProtection="1">
      <alignment horizontal="left" vertical="center"/>
    </xf>
    <xf numFmtId="167" fontId="11" fillId="2" borderId="2" xfId="2" applyNumberFormat="1" applyFont="1" applyBorder="1" applyAlignment="1" applyProtection="1">
      <alignment horizontal="right" vertical="center"/>
    </xf>
    <xf numFmtId="38" fontId="11" fillId="2" borderId="2" xfId="2" applyNumberFormat="1" applyFont="1" applyBorder="1" applyAlignment="1" applyProtection="1">
      <alignment vertical="center"/>
    </xf>
    <xf numFmtId="0" fontId="12" fillId="0" borderId="0" xfId="0" applyFont="1" applyProtection="1"/>
    <xf numFmtId="0" fontId="13" fillId="9" borderId="8" xfId="0" applyFont="1" applyFill="1" applyBorder="1" applyProtection="1"/>
    <xf numFmtId="0" fontId="0" fillId="10" borderId="8" xfId="0" applyFill="1" applyBorder="1" applyAlignment="1" applyProtection="1">
      <alignment vertical="center"/>
    </xf>
    <xf numFmtId="0" fontId="0" fillId="10" borderId="8" xfId="0" applyFill="1" applyBorder="1" applyAlignment="1" applyProtection="1">
      <alignment vertical="center" wrapText="1"/>
    </xf>
    <xf numFmtId="49" fontId="0" fillId="10" borderId="8" xfId="0" applyNumberFormat="1" applyFill="1" applyBorder="1" applyAlignment="1" applyProtection="1">
      <alignment vertical="center" wrapText="1"/>
    </xf>
    <xf numFmtId="0" fontId="14" fillId="0" borderId="0" xfId="0" applyFont="1" applyFill="1" applyBorder="1" applyProtection="1"/>
    <xf numFmtId="0" fontId="15" fillId="0" borderId="0" xfId="0" applyFont="1" applyFill="1" applyBorder="1" applyProtection="1"/>
    <xf numFmtId="164" fontId="7" fillId="6" borderId="3" xfId="7" applyBorder="1" applyAlignment="1" applyProtection="1">
      <alignment horizontal="left" vertical="center"/>
    </xf>
    <xf numFmtId="164" fontId="7" fillId="6" borderId="6" xfId="7" applyBorder="1" applyAlignment="1" applyProtection="1">
      <alignment horizontal="left" vertical="center"/>
    </xf>
    <xf numFmtId="164" fontId="7" fillId="6" borderId="5" xfId="7" applyBorder="1" applyAlignment="1" applyProtection="1">
      <alignment horizontal="left" vertical="center"/>
    </xf>
    <xf numFmtId="164" fontId="7" fillId="6" borderId="4" xfId="7" applyBorder="1" applyAlignment="1" applyProtection="1">
      <alignment horizontal="left" vertical="center"/>
    </xf>
    <xf numFmtId="164" fontId="7" fillId="6" borderId="10" xfId="7" applyBorder="1" applyAlignment="1" applyProtection="1">
      <alignment horizontal="left" vertical="center"/>
    </xf>
    <xf numFmtId="164" fontId="7" fillId="6" borderId="11" xfId="7" applyBorder="1" applyAlignment="1" applyProtection="1">
      <alignment horizontal="left" vertical="center"/>
    </xf>
    <xf numFmtId="3" fontId="22" fillId="0" borderId="0" xfId="0" applyNumberFormat="1" applyFont="1" applyAlignment="1" applyProtection="1">
      <alignment wrapText="1"/>
    </xf>
    <xf numFmtId="0" fontId="22" fillId="0" borderId="0" xfId="0" applyFont="1" applyAlignment="1" applyProtection="1">
      <alignment wrapText="1"/>
    </xf>
    <xf numFmtId="0" fontId="23" fillId="0" borderId="0" xfId="15" applyFont="1" applyFill="1" applyBorder="1" applyAlignment="1" applyProtection="1">
      <alignment vertical="center"/>
    </xf>
    <xf numFmtId="0" fontId="24" fillId="0" borderId="0" xfId="15" applyFont="1" applyFill="1" applyBorder="1" applyAlignment="1" applyProtection="1">
      <alignment vertical="center"/>
    </xf>
    <xf numFmtId="0" fontId="4" fillId="0" borderId="0" xfId="16" applyFont="1" applyBorder="1" applyAlignment="1" applyProtection="1">
      <alignment vertical="center"/>
    </xf>
    <xf numFmtId="0" fontId="7" fillId="11" borderId="12" xfId="15" applyFont="1" applyFill="1" applyBorder="1" applyAlignment="1" applyProtection="1">
      <alignment horizontal="left" vertical="center"/>
    </xf>
    <xf numFmtId="0" fontId="24" fillId="11" borderId="13" xfId="15" applyFont="1" applyFill="1" applyBorder="1" applyAlignment="1" applyProtection="1">
      <alignment vertical="center" wrapText="1"/>
    </xf>
    <xf numFmtId="0" fontId="4" fillId="0" borderId="13" xfId="17" applyFont="1" applyFill="1" applyBorder="1" applyAlignment="1" applyProtection="1">
      <alignment vertical="center"/>
    </xf>
    <xf numFmtId="0" fontId="7" fillId="0" borderId="14" xfId="15" applyFont="1" applyFill="1" applyBorder="1" applyAlignment="1" applyProtection="1">
      <alignment horizontal="right" vertical="center"/>
    </xf>
    <xf numFmtId="0" fontId="7" fillId="11" borderId="15" xfId="15" applyFont="1" applyFill="1" applyBorder="1" applyAlignment="1" applyProtection="1">
      <alignment horizontal="left" vertical="center"/>
    </xf>
    <xf numFmtId="0" fontId="24" fillId="11" borderId="7" xfId="15" applyFont="1" applyFill="1" applyBorder="1" applyAlignment="1" applyProtection="1">
      <alignment vertical="center" wrapText="1"/>
    </xf>
    <xf numFmtId="0" fontId="24" fillId="11" borderId="7" xfId="15" applyFont="1" applyFill="1" applyBorder="1" applyAlignment="1" applyProtection="1">
      <alignment horizontal="center" vertical="center"/>
    </xf>
    <xf numFmtId="0" fontId="7" fillId="11" borderId="17" xfId="15" applyFont="1" applyFill="1" applyBorder="1" applyAlignment="1" applyProtection="1">
      <alignment horizontal="left" vertical="center"/>
    </xf>
    <xf numFmtId="0" fontId="24" fillId="11" borderId="18" xfId="15" applyFont="1" applyFill="1" applyBorder="1" applyAlignment="1" applyProtection="1">
      <alignment vertical="center" wrapText="1"/>
    </xf>
    <xf numFmtId="0" fontId="4" fillId="0" borderId="18" xfId="17" applyFont="1" applyFill="1" applyBorder="1" applyAlignment="1" applyProtection="1">
      <alignment vertical="center"/>
    </xf>
    <xf numFmtId="0" fontId="7" fillId="0" borderId="19" xfId="15" applyFont="1" applyFill="1" applyBorder="1" applyAlignment="1" applyProtection="1">
      <alignment horizontal="right" vertical="center"/>
    </xf>
    <xf numFmtId="49" fontId="4" fillId="0" borderId="0" xfId="16" applyNumberFormat="1" applyFont="1" applyBorder="1" applyAlignment="1" applyProtection="1">
      <alignment vertical="center"/>
    </xf>
    <xf numFmtId="0" fontId="24" fillId="12" borderId="20" xfId="16" applyFont="1" applyFill="1" applyBorder="1" applyAlignment="1" applyProtection="1">
      <alignment horizontal="centerContinuous" vertical="center"/>
    </xf>
    <xf numFmtId="0" fontId="4" fillId="12" borderId="21" xfId="16" applyFont="1" applyFill="1" applyBorder="1" applyAlignment="1" applyProtection="1">
      <alignment horizontal="centerContinuous" vertical="center"/>
    </xf>
    <xf numFmtId="0" fontId="4" fillId="12" borderId="22" xfId="16" applyFont="1" applyFill="1" applyBorder="1" applyAlignment="1" applyProtection="1">
      <alignment horizontal="centerContinuous" vertical="center"/>
    </xf>
    <xf numFmtId="49" fontId="4" fillId="0" borderId="0" xfId="18" applyNumberFormat="1" applyFont="1" applyFill="1" applyBorder="1" applyAlignment="1" applyProtection="1">
      <alignment horizontal="left" vertical="center" wrapText="1"/>
    </xf>
    <xf numFmtId="0" fontId="4" fillId="0" borderId="0" xfId="18" applyFont="1" applyFill="1" applyBorder="1" applyAlignment="1" applyProtection="1">
      <alignment vertical="center" wrapText="1"/>
    </xf>
    <xf numFmtId="3" fontId="4" fillId="0" borderId="0" xfId="19" applyNumberFormat="1" applyFont="1" applyFill="1" applyBorder="1" applyAlignment="1" applyProtection="1">
      <alignment vertical="center"/>
      <protection locked="0"/>
    </xf>
    <xf numFmtId="49" fontId="24" fillId="13" borderId="23" xfId="16" applyNumberFormat="1" applyFont="1" applyFill="1" applyBorder="1" applyAlignment="1" applyProtection="1">
      <alignment vertical="center"/>
    </xf>
    <xf numFmtId="0" fontId="24" fillId="13" borderId="23" xfId="16" applyFont="1" applyFill="1" applyBorder="1" applyAlignment="1" applyProtection="1">
      <alignment horizontal="left" vertical="center"/>
    </xf>
    <xf numFmtId="0" fontId="4" fillId="13" borderId="23" xfId="16" applyFont="1" applyFill="1" applyBorder="1" applyAlignment="1" applyProtection="1">
      <alignment vertical="center"/>
    </xf>
    <xf numFmtId="0" fontId="4" fillId="0" borderId="23" xfId="16" applyFont="1" applyBorder="1" applyAlignment="1" applyProtection="1">
      <alignment vertical="center"/>
    </xf>
    <xf numFmtId="14" fontId="24" fillId="0" borderId="23" xfId="16" applyNumberFormat="1" applyFont="1" applyBorder="1" applyAlignment="1" applyProtection="1">
      <alignment horizontal="center" vertical="center"/>
    </xf>
    <xf numFmtId="49" fontId="4" fillId="0" borderId="24" xfId="15" applyNumberFormat="1" applyFont="1" applyFill="1" applyBorder="1" applyAlignment="1" applyProtection="1">
      <alignment vertical="center"/>
    </xf>
    <xf numFmtId="0" fontId="4" fillId="0" borderId="24" xfId="10" applyFont="1" applyFill="1" applyBorder="1" applyAlignment="1" applyProtection="1">
      <alignment vertical="center" wrapText="1"/>
    </xf>
    <xf numFmtId="3" fontId="4" fillId="12" borderId="24" xfId="19" applyNumberFormat="1" applyFont="1" applyFill="1" applyBorder="1" applyAlignment="1" applyProtection="1">
      <alignment horizontal="right" vertical="center" wrapText="1"/>
      <protection locked="0"/>
    </xf>
    <xf numFmtId="0" fontId="4" fillId="0" borderId="23" xfId="16" applyFont="1" applyBorder="1" applyAlignment="1" applyProtection="1">
      <alignment horizontal="right" vertical="center"/>
    </xf>
    <xf numFmtId="3" fontId="4" fillId="0" borderId="24" xfId="19" applyNumberFormat="1" applyFont="1" applyFill="1" applyBorder="1" applyAlignment="1" applyProtection="1">
      <alignment horizontal="right" vertical="center" wrapText="1"/>
      <protection locked="0"/>
    </xf>
    <xf numFmtId="0" fontId="27" fillId="0" borderId="23" xfId="16" applyFont="1" applyBorder="1" applyAlignment="1" applyProtection="1">
      <alignment horizontal="right" vertical="center"/>
    </xf>
    <xf numFmtId="49" fontId="4" fillId="0" borderId="2" xfId="15" applyNumberFormat="1" applyFont="1" applyFill="1" applyBorder="1" applyAlignment="1" applyProtection="1">
      <alignment vertical="center"/>
    </xf>
    <xf numFmtId="0" fontId="4" fillId="8" borderId="2" xfId="10" applyFont="1" applyFill="1" applyBorder="1" applyAlignment="1" applyProtection="1">
      <alignment vertical="center" wrapText="1"/>
    </xf>
    <xf numFmtId="3" fontId="4" fillId="12" borderId="2" xfId="19" applyNumberFormat="1" applyFont="1" applyFill="1" applyBorder="1" applyAlignment="1" applyProtection="1">
      <alignment horizontal="right" vertical="center" wrapText="1"/>
      <protection locked="0"/>
    </xf>
    <xf numFmtId="0" fontId="4" fillId="0" borderId="0" xfId="16" applyFont="1" applyBorder="1" applyAlignment="1" applyProtection="1">
      <alignment horizontal="right" vertical="center"/>
    </xf>
    <xf numFmtId="10" fontId="4" fillId="12" borderId="2" xfId="16" applyNumberFormat="1" applyFont="1" applyFill="1" applyBorder="1" applyAlignment="1" applyProtection="1">
      <alignment horizontal="center" vertical="center"/>
    </xf>
    <xf numFmtId="0" fontId="27" fillId="0" borderId="0" xfId="16" applyFont="1" applyBorder="1" applyAlignment="1" applyProtection="1">
      <alignment horizontal="right" vertical="center"/>
    </xf>
    <xf numFmtId="3" fontId="4" fillId="0" borderId="2" xfId="19" applyNumberFormat="1" applyFont="1" applyFill="1" applyBorder="1" applyAlignment="1" applyProtection="1">
      <alignment horizontal="right" vertical="center" wrapText="1"/>
      <protection locked="0"/>
    </xf>
    <xf numFmtId="49" fontId="24" fillId="0" borderId="28" xfId="15" applyNumberFormat="1" applyFont="1" applyFill="1" applyBorder="1" applyAlignment="1" applyProtection="1">
      <alignment vertical="center"/>
    </xf>
    <xf numFmtId="0" fontId="24" fillId="8" borderId="28" xfId="10" applyFont="1" applyFill="1" applyBorder="1" applyAlignment="1" applyProtection="1">
      <alignment vertical="center" wrapText="1"/>
    </xf>
    <xf numFmtId="0" fontId="4" fillId="0" borderId="29" xfId="16" applyFont="1" applyBorder="1" applyAlignment="1" applyProtection="1">
      <alignment vertical="center"/>
    </xf>
    <xf numFmtId="0" fontId="4" fillId="0" borderId="21" xfId="16" applyFont="1" applyBorder="1" applyAlignment="1" applyProtection="1">
      <alignment vertical="center"/>
    </xf>
    <xf numFmtId="0" fontId="4" fillId="0" borderId="29" xfId="16" applyFont="1" applyBorder="1" applyAlignment="1" applyProtection="1">
      <alignment horizontal="center" vertical="center"/>
    </xf>
    <xf numFmtId="3" fontId="4" fillId="12" borderId="29" xfId="16" applyNumberFormat="1" applyFont="1" applyFill="1" applyBorder="1" applyAlignment="1" applyProtection="1">
      <alignment vertical="center"/>
    </xf>
    <xf numFmtId="49" fontId="24" fillId="13" borderId="20" xfId="16" applyNumberFormat="1" applyFont="1" applyFill="1" applyBorder="1" applyAlignment="1" applyProtection="1">
      <alignment vertical="center"/>
    </xf>
    <xf numFmtId="0" fontId="24" fillId="13" borderId="21" xfId="16" applyFont="1" applyFill="1" applyBorder="1" applyAlignment="1" applyProtection="1">
      <alignment horizontal="left" vertical="center"/>
    </xf>
    <xf numFmtId="0" fontId="4" fillId="13" borderId="21" xfId="16" applyFont="1" applyFill="1" applyBorder="1" applyAlignment="1" applyProtection="1">
      <alignment vertical="center"/>
    </xf>
    <xf numFmtId="14" fontId="24" fillId="13" borderId="21" xfId="16" applyNumberFormat="1" applyFont="1" applyFill="1" applyBorder="1" applyAlignment="1" applyProtection="1">
      <alignment horizontal="center" vertical="center"/>
    </xf>
    <xf numFmtId="0" fontId="4" fillId="0" borderId="0" xfId="16" applyFont="1" applyFill="1" applyBorder="1" applyAlignment="1" applyProtection="1">
      <alignment vertical="center"/>
    </xf>
    <xf numFmtId="49" fontId="24" fillId="13" borderId="30" xfId="18" applyNumberFormat="1" applyFont="1" applyFill="1" applyBorder="1" applyAlignment="1" applyProtection="1">
      <alignment horizontal="left" vertical="center" wrapText="1"/>
    </xf>
    <xf numFmtId="0" fontId="24" fillId="13" borderId="27" xfId="18" applyFont="1" applyFill="1" applyBorder="1" applyAlignment="1" applyProtection="1">
      <alignment vertical="center" wrapText="1"/>
    </xf>
    <xf numFmtId="0" fontId="28" fillId="0" borderId="0" xfId="16" applyFont="1" applyBorder="1" applyAlignment="1" applyProtection="1">
      <alignment vertical="center"/>
    </xf>
    <xf numFmtId="0" fontId="28" fillId="13" borderId="27" xfId="16" applyFont="1" applyFill="1" applyBorder="1" applyAlignment="1" applyProtection="1">
      <alignment vertical="center"/>
    </xf>
    <xf numFmtId="0" fontId="28" fillId="0" borderId="7" xfId="16" applyFont="1" applyBorder="1" applyAlignment="1" applyProtection="1">
      <alignment vertical="center"/>
    </xf>
    <xf numFmtId="0" fontId="29" fillId="0" borderId="7" xfId="16" applyFont="1" applyBorder="1" applyAlignment="1" applyProtection="1">
      <alignment horizontal="right" vertical="center"/>
    </xf>
    <xf numFmtId="49" fontId="4" fillId="0" borderId="31" xfId="18" applyNumberFormat="1" applyFont="1" applyFill="1" applyBorder="1" applyAlignment="1" applyProtection="1">
      <alignment horizontal="left" vertical="center" wrapText="1"/>
    </xf>
    <xf numFmtId="0" fontId="4" fillId="0" borderId="2" xfId="18" applyFont="1" applyFill="1" applyBorder="1" applyAlignment="1" applyProtection="1">
      <alignment vertical="center" wrapText="1"/>
    </xf>
    <xf numFmtId="3" fontId="4" fillId="12" borderId="2" xfId="16" applyNumberFormat="1" applyFont="1" applyFill="1" applyBorder="1" applyAlignment="1" applyProtection="1">
      <alignment vertical="center"/>
    </xf>
    <xf numFmtId="3" fontId="4" fillId="0" borderId="2" xfId="16" applyNumberFormat="1" applyFont="1" applyFill="1" applyBorder="1" applyAlignment="1" applyProtection="1">
      <alignment vertical="center"/>
    </xf>
    <xf numFmtId="3" fontId="4" fillId="0" borderId="32" xfId="19" applyNumberFormat="1" applyFont="1" applyFill="1" applyBorder="1" applyAlignment="1" applyProtection="1">
      <alignment vertical="center"/>
      <protection locked="0"/>
    </xf>
    <xf numFmtId="49" fontId="24" fillId="13" borderId="31" xfId="18" applyNumberFormat="1" applyFont="1" applyFill="1" applyBorder="1" applyAlignment="1" applyProtection="1">
      <alignment horizontal="left" vertical="center" wrapText="1"/>
    </xf>
    <xf numFmtId="0" fontId="24" fillId="13" borderId="2" xfId="18" applyFont="1" applyFill="1" applyBorder="1" applyAlignment="1" applyProtection="1">
      <alignment vertical="center" wrapText="1"/>
    </xf>
    <xf numFmtId="0" fontId="28" fillId="13" borderId="2" xfId="16" applyFont="1" applyFill="1" applyBorder="1" applyAlignment="1" applyProtection="1">
      <alignment vertical="center"/>
    </xf>
    <xf numFmtId="0" fontId="4" fillId="0" borderId="7" xfId="16" applyFont="1" applyBorder="1" applyAlignment="1" applyProtection="1">
      <alignment vertical="center"/>
    </xf>
    <xf numFmtId="10" fontId="30" fillId="13" borderId="2" xfId="20" applyNumberFormat="1" applyFont="1" applyFill="1" applyBorder="1" applyAlignment="1" applyProtection="1">
      <alignment vertical="center"/>
    </xf>
    <xf numFmtId="0" fontId="30" fillId="0" borderId="4" xfId="16" applyFont="1" applyFill="1" applyBorder="1" applyAlignment="1" applyProtection="1">
      <alignment vertical="center"/>
    </xf>
    <xf numFmtId="10" fontId="27" fillId="0" borderId="4" xfId="20" applyNumberFormat="1" applyFont="1" applyBorder="1" applyAlignment="1" applyProtection="1">
      <alignment horizontal="center" vertical="center"/>
    </xf>
    <xf numFmtId="0" fontId="27" fillId="0" borderId="0" xfId="16" applyFont="1" applyBorder="1" applyAlignment="1" applyProtection="1">
      <alignment horizontal="center" vertical="center"/>
    </xf>
    <xf numFmtId="3" fontId="4" fillId="0" borderId="2" xfId="19" applyNumberFormat="1" applyFont="1" applyFill="1" applyBorder="1" applyAlignment="1" applyProtection="1">
      <alignment vertical="center"/>
      <protection locked="0"/>
    </xf>
    <xf numFmtId="10" fontId="27" fillId="0" borderId="0" xfId="20" applyNumberFormat="1" applyFont="1" applyBorder="1" applyAlignment="1" applyProtection="1">
      <alignment horizontal="center" vertical="center"/>
    </xf>
    <xf numFmtId="3" fontId="4" fillId="0" borderId="35" xfId="16" applyNumberFormat="1" applyFont="1" applyFill="1" applyBorder="1" applyAlignment="1" applyProtection="1">
      <alignment vertical="center"/>
    </xf>
    <xf numFmtId="0" fontId="4" fillId="0" borderId="2" xfId="10" applyFont="1" applyFill="1" applyBorder="1" applyAlignment="1" applyProtection="1">
      <alignment vertical="center" wrapText="1"/>
    </xf>
    <xf numFmtId="3" fontId="4" fillId="12" borderId="37" xfId="16" applyNumberFormat="1" applyFont="1" applyFill="1" applyBorder="1" applyAlignment="1" applyProtection="1">
      <alignment vertical="center"/>
    </xf>
    <xf numFmtId="10" fontId="29" fillId="0" borderId="29" xfId="20" applyNumberFormat="1" applyFont="1" applyBorder="1" applyAlignment="1" applyProtection="1">
      <alignment horizontal="center" vertical="center"/>
    </xf>
    <xf numFmtId="3" fontId="4" fillId="0" borderId="38" xfId="16" applyNumberFormat="1" applyFont="1" applyFill="1" applyBorder="1" applyAlignment="1" applyProtection="1">
      <alignment vertical="center"/>
    </xf>
    <xf numFmtId="0" fontId="24" fillId="0" borderId="0" xfId="16" applyFont="1" applyBorder="1" applyAlignment="1" applyProtection="1">
      <alignment vertical="center"/>
    </xf>
    <xf numFmtId="49" fontId="24" fillId="0" borderId="39" xfId="15" applyNumberFormat="1" applyFont="1" applyFill="1" applyBorder="1" applyAlignment="1" applyProtection="1">
      <alignment vertical="center"/>
    </xf>
    <xf numFmtId="0" fontId="24" fillId="0" borderId="40" xfId="16" applyFont="1" applyBorder="1" applyAlignment="1" applyProtection="1">
      <alignment vertical="center"/>
    </xf>
    <xf numFmtId="0" fontId="24" fillId="0" borderId="21" xfId="16" applyFont="1" applyBorder="1" applyAlignment="1" applyProtection="1">
      <alignment vertical="center"/>
    </xf>
    <xf numFmtId="3" fontId="24" fillId="12" borderId="29" xfId="16" applyNumberFormat="1" applyFont="1" applyFill="1" applyBorder="1" applyAlignment="1" applyProtection="1">
      <alignment vertical="center"/>
    </xf>
    <xf numFmtId="3" fontId="24" fillId="0" borderId="21" xfId="16" applyNumberFormat="1" applyFont="1" applyBorder="1" applyAlignment="1" applyProtection="1">
      <alignment vertical="center"/>
    </xf>
    <xf numFmtId="49" fontId="4" fillId="0" borderId="41" xfId="16" applyNumberFormat="1" applyFont="1" applyBorder="1" applyAlignment="1" applyProtection="1">
      <alignment vertical="center"/>
    </xf>
    <xf numFmtId="49" fontId="24" fillId="0" borderId="41" xfId="18" applyNumberFormat="1" applyFont="1" applyFill="1" applyBorder="1" applyAlignment="1" applyProtection="1">
      <alignment horizontal="left" vertical="center" wrapText="1"/>
    </xf>
    <xf numFmtId="0" fontId="24" fillId="13" borderId="42" xfId="18" applyFont="1" applyFill="1" applyBorder="1" applyAlignment="1" applyProtection="1">
      <alignment vertical="center" wrapText="1"/>
    </xf>
    <xf numFmtId="3" fontId="24" fillId="13" borderId="43" xfId="21" applyNumberFormat="1" applyFont="1" applyFill="1" applyBorder="1" applyAlignment="1" applyProtection="1">
      <alignment vertical="center"/>
    </xf>
    <xf numFmtId="49" fontId="4" fillId="0" borderId="39" xfId="18" applyNumberFormat="1" applyFont="1" applyFill="1" applyBorder="1" applyAlignment="1" applyProtection="1">
      <alignment horizontal="left" vertical="center" wrapText="1"/>
    </xf>
    <xf numFmtId="0" fontId="4" fillId="0" borderId="28" xfId="18" applyFont="1" applyFill="1" applyBorder="1" applyAlignment="1" applyProtection="1">
      <alignment vertical="center" wrapText="1"/>
    </xf>
    <xf numFmtId="3" fontId="4" fillId="12" borderId="43" xfId="21" applyNumberFormat="1" applyFont="1" applyFill="1" applyBorder="1" applyAlignment="1" applyProtection="1">
      <alignment vertical="center"/>
    </xf>
    <xf numFmtId="3" fontId="4" fillId="0" borderId="43" xfId="21" applyNumberFormat="1" applyFont="1" applyFill="1" applyBorder="1" applyAlignment="1" applyProtection="1">
      <alignment vertical="center"/>
    </xf>
    <xf numFmtId="49" fontId="4" fillId="0" borderId="34" xfId="18" applyNumberFormat="1" applyFont="1" applyFill="1" applyBorder="1" applyAlignment="1" applyProtection="1">
      <alignment horizontal="left" vertical="center" wrapText="1"/>
    </xf>
    <xf numFmtId="0" fontId="4" fillId="0" borderId="24" xfId="18" applyFont="1" applyFill="1" applyBorder="1" applyAlignment="1" applyProtection="1">
      <alignment vertical="center" wrapText="1"/>
    </xf>
    <xf numFmtId="3" fontId="4" fillId="0" borderId="44" xfId="19" applyNumberFormat="1" applyFont="1" applyFill="1" applyBorder="1" applyAlignment="1" applyProtection="1">
      <alignment vertical="center"/>
      <protection locked="0"/>
    </xf>
    <xf numFmtId="10" fontId="27" fillId="0" borderId="23" xfId="20" applyNumberFormat="1" applyFont="1" applyFill="1" applyBorder="1" applyAlignment="1" applyProtection="1">
      <alignment vertical="center"/>
    </xf>
    <xf numFmtId="3" fontId="4" fillId="0" borderId="45" xfId="19" applyNumberFormat="1" applyFont="1" applyFill="1" applyBorder="1" applyAlignment="1" applyProtection="1">
      <alignment vertical="center"/>
      <protection locked="0"/>
    </xf>
    <xf numFmtId="10" fontId="27" fillId="0" borderId="0" xfId="20" applyNumberFormat="1" applyFont="1" applyFill="1" applyBorder="1" applyAlignment="1" applyProtection="1">
      <alignment vertical="center"/>
    </xf>
    <xf numFmtId="3" fontId="4" fillId="0" borderId="46" xfId="19" applyNumberFormat="1" applyFont="1" applyFill="1" applyBorder="1" applyAlignment="1" applyProtection="1">
      <alignment vertical="center"/>
      <protection locked="0"/>
    </xf>
    <xf numFmtId="49" fontId="4" fillId="0" borderId="36" xfId="18" applyNumberFormat="1" applyFont="1" applyFill="1" applyBorder="1" applyAlignment="1" applyProtection="1">
      <alignment horizontal="left" vertical="center" wrapText="1"/>
    </xf>
    <xf numFmtId="0" fontId="4" fillId="0" borderId="37" xfId="18" applyFont="1" applyFill="1" applyBorder="1" applyAlignment="1" applyProtection="1">
      <alignment vertical="center" wrapText="1"/>
    </xf>
    <xf numFmtId="3" fontId="4" fillId="0" borderId="47" xfId="19" applyNumberFormat="1" applyFont="1" applyFill="1" applyBorder="1" applyAlignment="1" applyProtection="1">
      <alignment vertical="center"/>
      <protection locked="0"/>
    </xf>
    <xf numFmtId="10" fontId="27" fillId="0" borderId="29" xfId="20" applyNumberFormat="1" applyFont="1" applyFill="1" applyBorder="1" applyAlignment="1" applyProtection="1">
      <alignment vertical="center"/>
    </xf>
    <xf numFmtId="3" fontId="4" fillId="0" borderId="48" xfId="19" applyNumberFormat="1" applyFont="1" applyFill="1" applyBorder="1" applyAlignment="1" applyProtection="1">
      <alignment vertical="center"/>
      <protection locked="0"/>
    </xf>
    <xf numFmtId="49" fontId="24" fillId="0" borderId="49" xfId="18" applyNumberFormat="1" applyFont="1" applyFill="1" applyBorder="1" applyAlignment="1" applyProtection="1">
      <alignment horizontal="left" vertical="center" wrapText="1"/>
    </xf>
    <xf numFmtId="0" fontId="24" fillId="13" borderId="50" xfId="18" applyFont="1" applyFill="1" applyBorder="1" applyAlignment="1" applyProtection="1">
      <alignment vertical="center" wrapText="1"/>
    </xf>
    <xf numFmtId="3" fontId="24" fillId="13" borderId="51" xfId="21" applyNumberFormat="1" applyFont="1" applyFill="1" applyBorder="1" applyAlignment="1" applyProtection="1">
      <alignment vertical="center"/>
    </xf>
    <xf numFmtId="49" fontId="4" fillId="0" borderId="30" xfId="18" applyNumberFormat="1" applyFont="1" applyFill="1" applyBorder="1" applyAlignment="1" applyProtection="1">
      <alignment horizontal="left" vertical="center" wrapText="1"/>
    </xf>
    <xf numFmtId="0" fontId="4" fillId="0" borderId="27" xfId="18" applyFont="1" applyFill="1" applyBorder="1" applyAlignment="1" applyProtection="1">
      <alignment vertical="center" wrapText="1"/>
    </xf>
    <xf numFmtId="10" fontId="27" fillId="0" borderId="0" xfId="16" applyNumberFormat="1" applyFont="1" applyBorder="1" applyAlignment="1" applyProtection="1">
      <alignment vertical="center"/>
    </xf>
    <xf numFmtId="3" fontId="4" fillId="0" borderId="52" xfId="19" applyNumberFormat="1" applyFont="1" applyFill="1" applyBorder="1" applyAlignment="1" applyProtection="1">
      <alignment vertical="center"/>
      <protection locked="0"/>
    </xf>
    <xf numFmtId="0" fontId="4" fillId="0" borderId="37" xfId="18" applyFont="1" applyFill="1" applyBorder="1" applyAlignment="1" applyProtection="1">
      <alignment vertical="center"/>
    </xf>
    <xf numFmtId="0" fontId="27" fillId="0" borderId="37" xfId="16" applyFont="1" applyBorder="1" applyAlignment="1" applyProtection="1">
      <alignment horizontal="right" vertical="center"/>
    </xf>
    <xf numFmtId="3" fontId="4" fillId="0" borderId="37" xfId="19" applyNumberFormat="1" applyFont="1" applyFill="1" applyBorder="1" applyAlignment="1" applyProtection="1">
      <alignment vertical="center"/>
      <protection locked="0"/>
    </xf>
    <xf numFmtId="3" fontId="4" fillId="12" borderId="27" xfId="16" applyNumberFormat="1" applyFont="1" applyFill="1" applyBorder="1" applyAlignment="1" applyProtection="1">
      <alignment vertical="center"/>
    </xf>
    <xf numFmtId="49" fontId="4" fillId="0" borderId="53" xfId="18" applyNumberFormat="1" applyFont="1" applyFill="1" applyBorder="1" applyAlignment="1" applyProtection="1">
      <alignment horizontal="left" vertical="center" wrapText="1"/>
    </xf>
    <xf numFmtId="0" fontId="4" fillId="0" borderId="54" xfId="18" applyFont="1" applyFill="1" applyBorder="1" applyAlignment="1" applyProtection="1">
      <alignment vertical="center" wrapText="1"/>
    </xf>
    <xf numFmtId="10" fontId="27" fillId="0" borderId="55" xfId="16" applyNumberFormat="1" applyFont="1" applyBorder="1" applyAlignment="1" applyProtection="1">
      <alignment vertical="center"/>
    </xf>
    <xf numFmtId="3" fontId="4" fillId="0" borderId="54" xfId="19" applyNumberFormat="1" applyFont="1" applyFill="1" applyBorder="1" applyAlignment="1" applyProtection="1">
      <alignment vertical="center"/>
      <protection locked="0"/>
    </xf>
    <xf numFmtId="0" fontId="32" fillId="0" borderId="0" xfId="16" applyFont="1" applyBorder="1" applyAlignment="1" applyProtection="1">
      <alignment vertical="center"/>
    </xf>
    <xf numFmtId="49" fontId="4" fillId="0" borderId="49" xfId="16" applyNumberFormat="1" applyFont="1" applyBorder="1" applyAlignment="1" applyProtection="1">
      <alignment vertical="center"/>
    </xf>
    <xf numFmtId="0" fontId="25" fillId="0" borderId="21" xfId="22" applyFont="1" applyBorder="1" applyAlignment="1" applyProtection="1">
      <alignment vertical="top" wrapText="1"/>
    </xf>
    <xf numFmtId="3" fontId="4" fillId="12" borderId="23" xfId="16" applyNumberFormat="1" applyFont="1" applyFill="1" applyBorder="1" applyAlignment="1" applyProtection="1">
      <alignment vertical="center"/>
    </xf>
    <xf numFmtId="10" fontId="4" fillId="0" borderId="23" xfId="16" applyNumberFormat="1" applyFont="1" applyFill="1" applyBorder="1" applyAlignment="1" applyProtection="1">
      <alignment vertical="center"/>
    </xf>
    <xf numFmtId="10" fontId="4" fillId="0" borderId="23" xfId="16" applyNumberFormat="1" applyFont="1" applyBorder="1" applyAlignment="1" applyProtection="1">
      <alignment vertical="center"/>
    </xf>
    <xf numFmtId="0" fontId="33" fillId="0" borderId="29" xfId="17" applyFont="1" applyBorder="1" applyAlignment="1" applyProtection="1">
      <alignment horizontal="right"/>
    </xf>
    <xf numFmtId="10" fontId="4" fillId="0" borderId="29" xfId="16" applyNumberFormat="1" applyFont="1" applyFill="1" applyBorder="1" applyAlignment="1" applyProtection="1">
      <alignment vertical="center"/>
    </xf>
    <xf numFmtId="10" fontId="4" fillId="0" borderId="0" xfId="20" applyNumberFormat="1" applyFont="1" applyFill="1" applyBorder="1" applyAlignment="1" applyProtection="1">
      <alignment vertical="center"/>
    </xf>
    <xf numFmtId="49" fontId="24" fillId="13" borderId="56" xfId="16" applyNumberFormat="1" applyFont="1" applyFill="1" applyBorder="1" applyAlignment="1" applyProtection="1">
      <alignment vertical="center"/>
    </xf>
    <xf numFmtId="10" fontId="4" fillId="12" borderId="21" xfId="16" applyNumberFormat="1" applyFont="1" applyFill="1" applyBorder="1" applyAlignment="1" applyProtection="1">
      <alignment vertical="center"/>
    </xf>
    <xf numFmtId="3" fontId="4" fillId="0" borderId="23" xfId="16" applyNumberFormat="1" applyFont="1" applyBorder="1" applyAlignment="1" applyProtection="1">
      <alignment vertical="center"/>
    </xf>
    <xf numFmtId="0" fontId="4" fillId="0" borderId="29" xfId="16" applyFont="1" applyFill="1" applyBorder="1" applyAlignment="1" applyProtection="1">
      <alignment vertical="center"/>
    </xf>
    <xf numFmtId="10" fontId="27" fillId="0" borderId="29" xfId="16" applyNumberFormat="1" applyFont="1" applyBorder="1" applyAlignment="1" applyProtection="1">
      <alignment vertical="center"/>
    </xf>
    <xf numFmtId="3" fontId="4" fillId="0" borderId="29" xfId="16" applyNumberFormat="1" applyFont="1" applyFill="1" applyBorder="1" applyAlignment="1" applyProtection="1">
      <alignment vertical="center"/>
    </xf>
    <xf numFmtId="0" fontId="36" fillId="13" borderId="23" xfId="17" applyFont="1" applyFill="1" applyBorder="1" applyProtection="1"/>
    <xf numFmtId="0" fontId="33" fillId="13" borderId="23" xfId="17" applyFont="1" applyFill="1" applyBorder="1" applyProtection="1"/>
    <xf numFmtId="0" fontId="33" fillId="0" borderId="23" xfId="17" applyFont="1" applyBorder="1" applyProtection="1"/>
    <xf numFmtId="0" fontId="37" fillId="0" borderId="23" xfId="17" applyFont="1" applyBorder="1" applyProtection="1"/>
    <xf numFmtId="0" fontId="8" fillId="0" borderId="23" xfId="17" applyFont="1" applyBorder="1" applyProtection="1"/>
    <xf numFmtId="0" fontId="33" fillId="0" borderId="57" xfId="17" applyFont="1" applyBorder="1" applyProtection="1"/>
    <xf numFmtId="0" fontId="25" fillId="0" borderId="0" xfId="22" applyFont="1" applyBorder="1" applyAlignment="1" applyProtection="1">
      <alignment vertical="top" wrapText="1"/>
    </xf>
    <xf numFmtId="0" fontId="33" fillId="0" borderId="0" xfId="17" applyFont="1" applyBorder="1" applyProtection="1"/>
    <xf numFmtId="6" fontId="25" fillId="0" borderId="0" xfId="17" applyNumberFormat="1" applyFont="1" applyBorder="1" applyProtection="1"/>
    <xf numFmtId="0" fontId="33" fillId="0" borderId="58" xfId="17" applyFont="1" applyBorder="1" applyProtection="1"/>
    <xf numFmtId="0" fontId="25" fillId="0" borderId="18" xfId="22" applyFont="1" applyBorder="1" applyAlignment="1" applyProtection="1">
      <alignment vertical="top" wrapText="1"/>
    </xf>
    <xf numFmtId="0" fontId="33" fillId="0" borderId="18" xfId="17" applyFont="1" applyBorder="1" applyProtection="1"/>
    <xf numFmtId="6" fontId="25" fillId="0" borderId="18" xfId="17" applyNumberFormat="1" applyFont="1" applyBorder="1" applyProtection="1"/>
    <xf numFmtId="10" fontId="8" fillId="0" borderId="0" xfId="20" applyNumberFormat="1" applyFont="1" applyBorder="1" applyAlignment="1" applyProtection="1">
      <alignment horizontal="right"/>
    </xf>
    <xf numFmtId="0" fontId="25" fillId="0" borderId="29" xfId="22" applyFont="1" applyBorder="1" applyAlignment="1" applyProtection="1">
      <alignment vertical="top" wrapText="1"/>
    </xf>
    <xf numFmtId="0" fontId="33" fillId="0" borderId="29" xfId="17" applyFont="1" applyBorder="1" applyProtection="1"/>
    <xf numFmtId="0" fontId="33" fillId="0" borderId="29" xfId="17" applyFont="1" applyBorder="1" applyAlignment="1" applyProtection="1">
      <alignment horizontal="center"/>
    </xf>
    <xf numFmtId="10" fontId="8" fillId="0" borderId="29" xfId="20" applyNumberFormat="1" applyFont="1" applyBorder="1" applyProtection="1"/>
    <xf numFmtId="0" fontId="33" fillId="0" borderId="59" xfId="17" applyFont="1" applyBorder="1" applyProtection="1"/>
    <xf numFmtId="0" fontId="33" fillId="0" borderId="60" xfId="17" applyFont="1" applyBorder="1" applyProtection="1"/>
    <xf numFmtId="0" fontId="33" fillId="0" borderId="61" xfId="17" applyFont="1" applyBorder="1" applyProtection="1"/>
    <xf numFmtId="10" fontId="8" fillId="0" borderId="0" xfId="20" applyNumberFormat="1" applyFont="1" applyBorder="1" applyProtection="1"/>
    <xf numFmtId="0" fontId="25" fillId="0" borderId="62" xfId="22" applyFont="1" applyBorder="1" applyAlignment="1" applyProtection="1">
      <alignment vertical="top" wrapText="1"/>
    </xf>
    <xf numFmtId="0" fontId="33" fillId="0" borderId="62" xfId="17" applyFont="1" applyBorder="1" applyProtection="1"/>
    <xf numFmtId="0" fontId="33" fillId="0" borderId="6" xfId="17" applyFont="1" applyBorder="1" applyProtection="1"/>
    <xf numFmtId="6" fontId="35" fillId="0" borderId="62" xfId="17" applyNumberFormat="1" applyFont="1" applyBorder="1" applyProtection="1"/>
    <xf numFmtId="0" fontId="25" fillId="0" borderId="63" xfId="17" applyFont="1" applyBorder="1" applyProtection="1"/>
    <xf numFmtId="10" fontId="34" fillId="15" borderId="61" xfId="23" applyNumberFormat="1" applyFont="1" applyFill="1" applyBorder="1" applyAlignment="1" applyProtection="1">
      <alignment horizontal="center"/>
    </xf>
    <xf numFmtId="6" fontId="35" fillId="0" borderId="58" xfId="17" applyNumberFormat="1" applyFont="1" applyBorder="1" applyProtection="1"/>
    <xf numFmtId="10" fontId="35" fillId="15" borderId="61" xfId="23" applyNumberFormat="1" applyFont="1" applyFill="1" applyBorder="1" applyAlignment="1" applyProtection="1">
      <alignment horizontal="center"/>
    </xf>
    <xf numFmtId="0" fontId="25" fillId="0" borderId="64" xfId="22" applyFont="1" applyBorder="1" applyAlignment="1" applyProtection="1">
      <alignment vertical="top" wrapText="1"/>
    </xf>
    <xf numFmtId="0" fontId="33" fillId="0" borderId="64" xfId="17" applyFont="1" applyBorder="1" applyProtection="1"/>
    <xf numFmtId="10" fontId="34" fillId="15" borderId="5" xfId="23" applyNumberFormat="1" applyFont="1" applyFill="1" applyBorder="1" applyAlignment="1" applyProtection="1">
      <alignment horizontal="center"/>
    </xf>
    <xf numFmtId="6" fontId="25" fillId="0" borderId="64" xfId="17" applyNumberFormat="1" applyFont="1" applyBorder="1" applyProtection="1"/>
    <xf numFmtId="6" fontId="35" fillId="0" borderId="65" xfId="17" applyNumberFormat="1" applyFont="1" applyBorder="1" applyProtection="1"/>
    <xf numFmtId="10" fontId="35" fillId="15" borderId="5" xfId="23" applyNumberFormat="1" applyFont="1" applyFill="1" applyBorder="1" applyAlignment="1" applyProtection="1">
      <alignment horizontal="center"/>
    </xf>
    <xf numFmtId="0" fontId="25" fillId="0" borderId="7" xfId="22" applyFont="1" applyBorder="1" applyAlignment="1" applyProtection="1">
      <alignment vertical="top" wrapText="1"/>
    </xf>
    <xf numFmtId="0" fontId="33" fillId="0" borderId="7" xfId="17" applyFont="1" applyBorder="1" applyProtection="1"/>
    <xf numFmtId="10" fontId="34" fillId="15" borderId="3" xfId="23" applyNumberFormat="1" applyFont="1" applyFill="1" applyBorder="1" applyAlignment="1" applyProtection="1">
      <alignment horizontal="center"/>
    </xf>
    <xf numFmtId="6" fontId="25" fillId="0" borderId="7" xfId="17" applyNumberFormat="1" applyFont="1" applyBorder="1" applyProtection="1"/>
    <xf numFmtId="6" fontId="35" fillId="0" borderId="16" xfId="17" applyNumberFormat="1" applyFont="1" applyBorder="1" applyProtection="1"/>
    <xf numFmtId="10" fontId="35" fillId="15" borderId="3" xfId="23" applyNumberFormat="1" applyFont="1" applyFill="1" applyBorder="1" applyAlignment="1" applyProtection="1">
      <alignment horizontal="center"/>
    </xf>
    <xf numFmtId="0" fontId="35" fillId="0" borderId="29" xfId="22" applyFont="1" applyBorder="1" applyAlignment="1" applyProtection="1">
      <alignment vertical="top"/>
    </xf>
    <xf numFmtId="6" fontId="2" fillId="2" borderId="66" xfId="21" applyNumberFormat="1" applyBorder="1" applyProtection="1"/>
    <xf numFmtId="6" fontId="2" fillId="2" borderId="67" xfId="21" applyNumberFormat="1" applyBorder="1" applyProtection="1"/>
    <xf numFmtId="0" fontId="1" fillId="0" borderId="0" xfId="24"/>
    <xf numFmtId="0" fontId="1" fillId="0" borderId="0" xfId="24" applyBorder="1"/>
    <xf numFmtId="0" fontId="35" fillId="0" borderId="21" xfId="22" applyFont="1" applyBorder="1" applyAlignment="1" applyProtection="1">
      <alignment vertical="top"/>
    </xf>
    <xf numFmtId="0" fontId="33" fillId="0" borderId="21" xfId="17" applyFont="1" applyBorder="1" applyProtection="1"/>
    <xf numFmtId="10" fontId="2" fillId="2" borderId="68" xfId="20" applyNumberFormat="1" applyFont="1" applyFill="1" applyBorder="1" applyProtection="1"/>
    <xf numFmtId="6" fontId="2" fillId="2" borderId="43" xfId="21" applyNumberFormat="1" applyBorder="1" applyProtection="1"/>
    <xf numFmtId="0" fontId="4" fillId="0" borderId="32" xfId="16" applyFont="1" applyBorder="1" applyAlignment="1" applyProtection="1">
      <alignment horizontal="left" vertical="center"/>
    </xf>
    <xf numFmtId="0" fontId="4" fillId="0" borderId="23" xfId="16" applyFont="1" applyBorder="1" applyAlignment="1" applyProtection="1">
      <alignment horizontal="center" vertical="center"/>
    </xf>
    <xf numFmtId="0" fontId="24" fillId="0" borderId="27" xfId="16" applyFont="1" applyBorder="1" applyAlignment="1" applyProtection="1">
      <alignment vertical="center"/>
    </xf>
    <xf numFmtId="0" fontId="24" fillId="0" borderId="0" xfId="16" applyFont="1" applyBorder="1" applyAlignment="1" applyProtection="1">
      <alignment horizontal="center" vertical="center"/>
    </xf>
    <xf numFmtId="6" fontId="4" fillId="12" borderId="32" xfId="16" applyNumberFormat="1" applyFont="1" applyFill="1" applyBorder="1" applyAlignment="1" applyProtection="1">
      <alignment vertical="center"/>
    </xf>
    <xf numFmtId="6" fontId="4" fillId="0" borderId="0" xfId="16" applyNumberFormat="1" applyFont="1" applyBorder="1" applyAlignment="1" applyProtection="1">
      <alignment vertical="center"/>
    </xf>
    <xf numFmtId="0" fontId="24" fillId="0" borderId="32" xfId="16" applyFont="1" applyBorder="1" applyAlignment="1" applyProtection="1">
      <alignment vertical="center"/>
    </xf>
    <xf numFmtId="6" fontId="4" fillId="0" borderId="32" xfId="16" applyNumberFormat="1" applyFont="1" applyBorder="1" applyAlignment="1" applyProtection="1">
      <alignment vertical="center"/>
    </xf>
    <xf numFmtId="6" fontId="4" fillId="12" borderId="26" xfId="16" applyNumberFormat="1" applyFont="1" applyFill="1" applyBorder="1" applyAlignment="1" applyProtection="1">
      <alignment vertical="center"/>
    </xf>
    <xf numFmtId="0" fontId="24" fillId="0" borderId="26" xfId="16" applyFont="1" applyBorder="1" applyAlignment="1" applyProtection="1">
      <alignment vertical="center"/>
    </xf>
    <xf numFmtId="6" fontId="4" fillId="0" borderId="26" xfId="16" applyNumberFormat="1" applyFont="1" applyBorder="1" applyAlignment="1" applyProtection="1">
      <alignment vertical="center"/>
    </xf>
    <xf numFmtId="6" fontId="4" fillId="12" borderId="27" xfId="16" applyNumberFormat="1" applyFont="1" applyFill="1" applyBorder="1" applyAlignment="1" applyProtection="1">
      <alignment vertical="center"/>
    </xf>
    <xf numFmtId="6" fontId="4" fillId="0" borderId="27" xfId="16" applyNumberFormat="1" applyFont="1" applyBorder="1" applyAlignment="1" applyProtection="1">
      <alignment vertical="center"/>
    </xf>
    <xf numFmtId="6" fontId="24" fillId="0" borderId="0" xfId="16" applyNumberFormat="1" applyFont="1" applyBorder="1" applyAlignment="1" applyProtection="1">
      <alignment vertical="center"/>
    </xf>
    <xf numFmtId="172" fontId="0" fillId="15" borderId="2" xfId="14" applyNumberFormat="1" applyFont="1" applyFill="1" applyBorder="1" applyAlignment="1" applyProtection="1">
      <alignment horizontal="right" vertical="center"/>
    </xf>
    <xf numFmtId="0" fontId="44" fillId="0" borderId="0" xfId="0" applyFont="1"/>
    <xf numFmtId="0" fontId="0" fillId="14" borderId="2" xfId="0" applyFill="1" applyBorder="1" applyProtection="1"/>
    <xf numFmtId="173" fontId="1" fillId="14" borderId="2" xfId="6" applyNumberFormat="1" applyFont="1" applyFill="1" applyBorder="1" applyAlignment="1" applyProtection="1">
      <alignment vertical="center"/>
    </xf>
    <xf numFmtId="38" fontId="1" fillId="18" borderId="2" xfId="6" applyNumberFormat="1" applyFont="1" applyFill="1" applyBorder="1" applyAlignment="1" applyProtection="1">
      <alignment vertical="center"/>
    </xf>
    <xf numFmtId="3" fontId="4" fillId="5" borderId="2" xfId="9" applyNumberFormat="1" applyFont="1" applyFill="1" applyBorder="1" applyAlignment="1" applyProtection="1">
      <alignment vertical="top" wrapText="1"/>
    </xf>
    <xf numFmtId="166" fontId="4" fillId="0" borderId="2" xfId="11" applyNumberFormat="1" applyFont="1" applyBorder="1" applyAlignment="1" applyProtection="1">
      <alignment horizontal="right"/>
    </xf>
    <xf numFmtId="164" fontId="7" fillId="6" borderId="4" xfId="7" applyBorder="1" applyProtection="1">
      <alignment horizontal="left" vertical="center"/>
    </xf>
    <xf numFmtId="0" fontId="0" fillId="0" borderId="32" xfId="0" applyBorder="1" applyProtection="1"/>
    <xf numFmtId="0" fontId="0" fillId="0" borderId="27" xfId="0" applyFill="1" applyBorder="1" applyProtection="1"/>
    <xf numFmtId="164" fontId="7" fillId="6" borderId="69" xfId="7" applyBorder="1" applyProtection="1">
      <alignment horizontal="left" vertical="center"/>
    </xf>
    <xf numFmtId="164" fontId="7" fillId="6" borderId="62" xfId="7" applyBorder="1" applyProtection="1">
      <alignment horizontal="left" vertical="center"/>
    </xf>
    <xf numFmtId="0" fontId="23" fillId="0" borderId="0" xfId="15" applyFont="1" applyFill="1" applyBorder="1" applyAlignment="1" applyProtection="1">
      <alignment horizontal="center" vertical="center"/>
    </xf>
    <xf numFmtId="0" fontId="45" fillId="0" borderId="0" xfId="0" applyFont="1" applyProtection="1"/>
    <xf numFmtId="0" fontId="46" fillId="0" borderId="0" xfId="12" applyFont="1"/>
    <xf numFmtId="0" fontId="46" fillId="0" borderId="0" xfId="12" applyFont="1" applyAlignment="1">
      <alignment wrapText="1"/>
    </xf>
    <xf numFmtId="3" fontId="47" fillId="0" borderId="0" xfId="12" applyNumberFormat="1" applyFont="1"/>
    <xf numFmtId="0" fontId="48" fillId="0" borderId="0" xfId="12" applyFont="1"/>
    <xf numFmtId="0" fontId="4" fillId="0" borderId="2" xfId="12" applyFont="1" applyBorder="1"/>
    <xf numFmtId="0" fontId="4" fillId="0" borderId="0" xfId="12" applyFont="1"/>
    <xf numFmtId="0" fontId="4" fillId="0" borderId="0" xfId="12" applyFont="1" applyAlignment="1">
      <alignment wrapText="1"/>
    </xf>
    <xf numFmtId="0" fontId="4" fillId="0" borderId="3" xfId="12" applyFont="1" applyBorder="1"/>
    <xf numFmtId="0" fontId="4" fillId="13" borderId="2" xfId="12" applyFont="1" applyFill="1" applyBorder="1" applyAlignment="1">
      <alignment horizontal="right" wrapText="1"/>
    </xf>
    <xf numFmtId="0" fontId="4" fillId="13" borderId="2" xfId="12" applyFont="1" applyFill="1" applyBorder="1"/>
    <xf numFmtId="0" fontId="4" fillId="13" borderId="2" xfId="12" applyFont="1" applyFill="1" applyBorder="1" applyAlignment="1">
      <alignment wrapText="1"/>
    </xf>
    <xf numFmtId="3" fontId="4" fillId="0" borderId="2" xfId="12" applyNumberFormat="1" applyFont="1" applyFill="1" applyBorder="1"/>
    <xf numFmtId="0" fontId="4" fillId="0" borderId="2" xfId="12" applyFont="1" applyFill="1" applyBorder="1"/>
    <xf numFmtId="0" fontId="21" fillId="0" borderId="0" xfId="12" applyFont="1"/>
    <xf numFmtId="0" fontId="4" fillId="0" borderId="2" xfId="12" applyFont="1" applyBorder="1" applyAlignment="1">
      <alignment wrapText="1"/>
    </xf>
    <xf numFmtId="3" fontId="50" fillId="0" borderId="0" xfId="12" applyNumberFormat="1" applyFont="1"/>
    <xf numFmtId="3" fontId="4" fillId="0" borderId="0" xfId="12" applyNumberFormat="1" applyFont="1" applyAlignment="1">
      <alignment wrapText="1"/>
    </xf>
    <xf numFmtId="0" fontId="51" fillId="0" borderId="0" xfId="0" applyFont="1" applyProtection="1"/>
    <xf numFmtId="0" fontId="52" fillId="0" borderId="0" xfId="12" applyFont="1"/>
    <xf numFmtId="0" fontId="4" fillId="0" borderId="0" xfId="12" applyFont="1" applyBorder="1" applyAlignment="1"/>
    <xf numFmtId="0" fontId="4" fillId="0" borderId="0" xfId="12" applyFont="1" applyBorder="1" applyAlignment="1">
      <alignment wrapText="1"/>
    </xf>
    <xf numFmtId="0" fontId="4" fillId="0" borderId="0" xfId="12" applyFont="1" applyBorder="1"/>
    <xf numFmtId="14" fontId="4" fillId="0" borderId="0" xfId="12" applyNumberFormat="1" applyFont="1" applyBorder="1" applyAlignment="1"/>
    <xf numFmtId="0" fontId="4" fillId="0" borderId="0" xfId="12" applyFont="1" applyAlignment="1">
      <alignment horizontal="right"/>
    </xf>
    <xf numFmtId="0" fontId="4" fillId="0" borderId="0" xfId="12" applyFont="1" applyAlignment="1">
      <alignment horizontal="left"/>
    </xf>
    <xf numFmtId="3" fontId="37" fillId="0" borderId="2" xfId="12" applyNumberFormat="1" applyFont="1" applyFill="1" applyBorder="1" applyAlignment="1" applyProtection="1">
      <alignment horizontal="center" vertical="center"/>
    </xf>
    <xf numFmtId="0" fontId="4" fillId="0" borderId="0" xfId="12" applyFont="1" applyAlignment="1">
      <alignment horizontal="center"/>
    </xf>
    <xf numFmtId="0" fontId="26" fillId="0" borderId="0" xfId="12" applyFont="1" applyAlignment="1">
      <alignment horizontal="left"/>
    </xf>
    <xf numFmtId="0" fontId="24" fillId="0" borderId="27" xfId="12" applyFont="1" applyBorder="1"/>
    <xf numFmtId="0" fontId="4" fillId="0" borderId="11" xfId="12" applyFont="1" applyBorder="1" applyAlignment="1">
      <alignment horizontal="center"/>
    </xf>
    <xf numFmtId="174" fontId="4" fillId="0" borderId="0" xfId="12" applyNumberFormat="1" applyFont="1"/>
    <xf numFmtId="0" fontId="4" fillId="0" borderId="27" xfId="12" applyFont="1" applyBorder="1"/>
    <xf numFmtId="0" fontId="24" fillId="0" borderId="7" xfId="12" applyFont="1" applyBorder="1"/>
    <xf numFmtId="44" fontId="37" fillId="13" borderId="3" xfId="25" applyFont="1" applyFill="1" applyBorder="1" applyAlignment="1" applyProtection="1">
      <alignment horizontal="centerContinuous" vertical="center"/>
    </xf>
    <xf numFmtId="0" fontId="8" fillId="13" borderId="7" xfId="12" applyFont="1" applyFill="1" applyBorder="1" applyAlignment="1" applyProtection="1">
      <alignment horizontal="centerContinuous" vertical="center"/>
    </xf>
    <xf numFmtId="0" fontId="37" fillId="13" borderId="7" xfId="12" applyFont="1" applyFill="1" applyBorder="1" applyAlignment="1" applyProtection="1">
      <alignment horizontal="centerContinuous" vertical="center"/>
    </xf>
    <xf numFmtId="0" fontId="37" fillId="13" borderId="7" xfId="26" applyNumberFormat="1" applyFont="1" applyFill="1" applyBorder="1" applyAlignment="1" applyProtection="1">
      <alignment horizontal="centerContinuous" vertical="center"/>
    </xf>
    <xf numFmtId="0" fontId="37" fillId="13" borderId="2" xfId="12" applyFont="1" applyFill="1" applyBorder="1" applyAlignment="1" applyProtection="1">
      <alignment horizontal="center" vertical="center" wrapText="1"/>
    </xf>
    <xf numFmtId="0" fontId="37" fillId="13" borderId="2" xfId="12" applyFont="1" applyFill="1" applyBorder="1" applyAlignment="1" applyProtection="1">
      <alignment horizontal="center" vertical="center"/>
    </xf>
    <xf numFmtId="0" fontId="37" fillId="13" borderId="2" xfId="12" quotePrefix="1" applyFont="1" applyFill="1" applyBorder="1" applyAlignment="1" applyProtection="1">
      <alignment horizontal="center" vertical="center"/>
    </xf>
    <xf numFmtId="0" fontId="54" fillId="0" borderId="0" xfId="12" applyFont="1"/>
    <xf numFmtId="0" fontId="0" fillId="4" borderId="2" xfId="6" applyNumberFormat="1" applyFont="1" applyProtection="1">
      <alignment horizontal="left" vertical="center"/>
    </xf>
    <xf numFmtId="0" fontId="1" fillId="4" borderId="2" xfId="6" applyNumberFormat="1" applyProtection="1">
      <alignment horizontal="left" vertical="center"/>
    </xf>
    <xf numFmtId="0" fontId="0" fillId="0" borderId="2" xfId="0" applyNumberFormat="1" applyBorder="1" applyAlignment="1" applyProtection="1">
      <alignment horizontal="center" vertical="center"/>
    </xf>
    <xf numFmtId="0" fontId="44" fillId="0" borderId="0" xfId="0" applyFont="1" applyAlignment="1" applyProtection="1">
      <alignment wrapText="1"/>
    </xf>
    <xf numFmtId="172" fontId="0" fillId="4" borderId="2" xfId="11" applyNumberFormat="1" applyFont="1" applyFill="1" applyBorder="1" applyAlignment="1" applyProtection="1">
      <alignment horizontal="right" vertical="center"/>
    </xf>
    <xf numFmtId="0" fontId="4" fillId="0" borderId="0" xfId="12" applyFont="1" applyFill="1"/>
    <xf numFmtId="4" fontId="4" fillId="0" borderId="0" xfId="12" applyNumberFormat="1" applyFont="1" applyFill="1" applyBorder="1" applyAlignment="1"/>
    <xf numFmtId="0" fontId="4" fillId="0" borderId="0" xfId="12" applyFont="1" applyFill="1" applyBorder="1" applyAlignment="1"/>
    <xf numFmtId="0" fontId="8" fillId="13" borderId="4" xfId="12" applyFont="1" applyFill="1" applyBorder="1" applyAlignment="1" applyProtection="1">
      <alignment horizontal="centerContinuous" vertical="center"/>
    </xf>
    <xf numFmtId="170" fontId="1" fillId="18" borderId="2" xfId="6" applyNumberFormat="1" applyFont="1" applyFill="1" applyBorder="1" applyAlignment="1" applyProtection="1">
      <alignment horizontal="center" vertical="center"/>
    </xf>
    <xf numFmtId="164" fontId="4" fillId="2" borderId="2" xfId="3" applyFont="1" applyBorder="1" applyAlignment="1" applyProtection="1">
      <alignment horizontal="center" vertical="center"/>
    </xf>
    <xf numFmtId="3" fontId="4" fillId="14" borderId="2" xfId="12" applyNumberFormat="1" applyFont="1" applyFill="1" applyBorder="1" applyAlignment="1">
      <alignment wrapText="1"/>
    </xf>
    <xf numFmtId="0" fontId="55" fillId="0" borderId="0" xfId="0" applyFont="1" applyAlignment="1" applyProtection="1">
      <alignment horizontal="right"/>
    </xf>
    <xf numFmtId="3" fontId="0" fillId="14" borderId="2" xfId="6" applyNumberFormat="1" applyFont="1" applyFill="1" applyAlignment="1" applyProtection="1">
      <alignment horizontal="left" vertical="center"/>
    </xf>
    <xf numFmtId="1" fontId="1" fillId="14" borderId="2" xfId="6" applyNumberFormat="1" applyFill="1" applyAlignment="1" applyProtection="1">
      <alignment horizontal="left" vertical="center"/>
    </xf>
    <xf numFmtId="3" fontId="1" fillId="14" borderId="2" xfId="6" applyNumberFormat="1" applyFill="1" applyAlignment="1" applyProtection="1">
      <alignment horizontal="left" vertical="center"/>
    </xf>
    <xf numFmtId="3" fontId="24" fillId="0" borderId="13" xfId="15" applyNumberFormat="1" applyFont="1" applyFill="1" applyBorder="1" applyAlignment="1" applyProtection="1">
      <alignment vertical="center"/>
    </xf>
    <xf numFmtId="1" fontId="24" fillId="0" borderId="7" xfId="15" applyNumberFormat="1" applyFont="1" applyFill="1" applyBorder="1" applyAlignment="1" applyProtection="1">
      <alignment horizontal="left" vertical="center"/>
    </xf>
    <xf numFmtId="3" fontId="7" fillId="0" borderId="16" xfId="15" applyNumberFormat="1" applyFont="1" applyFill="1" applyBorder="1" applyAlignment="1" applyProtection="1">
      <alignment horizontal="center" vertical="center"/>
    </xf>
    <xf numFmtId="3" fontId="24" fillId="0" borderId="18" xfId="15" applyNumberFormat="1" applyFont="1" applyFill="1" applyBorder="1" applyAlignment="1" applyProtection="1">
      <alignment vertical="center"/>
    </xf>
    <xf numFmtId="0" fontId="8" fillId="0" borderId="0" xfId="12"/>
    <xf numFmtId="0" fontId="0" fillId="0" borderId="0" xfId="0" applyProtection="1"/>
    <xf numFmtId="0" fontId="1" fillId="0" borderId="0" xfId="0" applyFont="1" applyProtection="1"/>
    <xf numFmtId="0" fontId="0" fillId="0" borderId="0" xfId="0" applyAlignment="1" applyProtection="1">
      <alignment wrapText="1"/>
    </xf>
    <xf numFmtId="164" fontId="4" fillId="5" borderId="2" xfId="9" applyFont="1" applyBorder="1" applyAlignment="1" applyProtection="1">
      <alignment vertical="top" wrapText="1"/>
    </xf>
    <xf numFmtId="166" fontId="1" fillId="0" borderId="2" xfId="11" applyNumberFormat="1" applyFont="1" applyBorder="1" applyAlignment="1" applyProtection="1">
      <alignment horizontal="right"/>
    </xf>
    <xf numFmtId="0" fontId="1" fillId="14" borderId="2" xfId="6" applyNumberFormat="1" applyFont="1" applyFill="1" applyBorder="1" applyProtection="1">
      <alignment horizontal="left" vertical="center"/>
    </xf>
    <xf numFmtId="3" fontId="21" fillId="0" borderId="0" xfId="0" applyNumberFormat="1" applyFont="1" applyAlignment="1" applyProtection="1"/>
    <xf numFmtId="3" fontId="24" fillId="0" borderId="0" xfId="15" applyNumberFormat="1" applyFont="1" applyFill="1" applyBorder="1" applyAlignment="1" applyProtection="1">
      <alignment vertical="center"/>
    </xf>
    <xf numFmtId="0" fontId="4" fillId="0" borderId="0" xfId="17" applyFont="1" applyFill="1" applyBorder="1" applyAlignment="1" applyProtection="1">
      <alignment vertical="center"/>
    </xf>
    <xf numFmtId="0" fontId="7" fillId="0" borderId="0" xfId="15" applyFont="1" applyFill="1" applyBorder="1" applyAlignment="1" applyProtection="1">
      <alignment horizontal="right" vertical="center"/>
    </xf>
    <xf numFmtId="3" fontId="4" fillId="15" borderId="24" xfId="16" applyNumberFormat="1" applyFont="1" applyFill="1" applyBorder="1" applyAlignment="1" applyProtection="1">
      <alignment vertical="center"/>
    </xf>
    <xf numFmtId="3" fontId="4" fillId="15" borderId="2" xfId="16" applyNumberFormat="1" applyFont="1" applyFill="1" applyBorder="1" applyAlignment="1" applyProtection="1">
      <alignment vertical="center"/>
    </xf>
    <xf numFmtId="10" fontId="31" fillId="20" borderId="21" xfId="20" applyNumberFormat="1" applyFont="1" applyFill="1" applyBorder="1" applyAlignment="1" applyProtection="1">
      <alignment vertical="center"/>
    </xf>
    <xf numFmtId="3" fontId="4" fillId="20" borderId="37" xfId="16" applyNumberFormat="1" applyFont="1" applyFill="1" applyBorder="1" applyAlignment="1" applyProtection="1">
      <alignment vertical="center"/>
    </xf>
    <xf numFmtId="3" fontId="4" fillId="20" borderId="23" xfId="16" applyNumberFormat="1" applyFont="1" applyFill="1" applyBorder="1" applyAlignment="1" applyProtection="1">
      <alignment vertical="center"/>
    </xf>
    <xf numFmtId="10" fontId="4" fillId="20" borderId="21" xfId="16" applyNumberFormat="1" applyFont="1" applyFill="1" applyBorder="1" applyAlignment="1" applyProtection="1">
      <alignment vertical="center"/>
    </xf>
    <xf numFmtId="6" fontId="31" fillId="20" borderId="29" xfId="16" applyNumberFormat="1" applyFont="1" applyFill="1" applyBorder="1" applyAlignment="1" applyProtection="1">
      <alignment vertical="center"/>
    </xf>
    <xf numFmtId="14" fontId="24" fillId="17" borderId="23" xfId="16" applyNumberFormat="1" applyFont="1" applyFill="1" applyBorder="1" applyAlignment="1" applyProtection="1">
      <alignment horizontal="center" vertical="center"/>
    </xf>
    <xf numFmtId="14" fontId="24" fillId="17" borderId="23" xfId="16" applyNumberFormat="1" applyFont="1" applyFill="1" applyBorder="1" applyAlignment="1" applyProtection="1">
      <alignment horizontal="right" vertical="center"/>
    </xf>
    <xf numFmtId="3" fontId="4" fillId="20" borderId="29" xfId="16" applyNumberFormat="1" applyFont="1" applyFill="1" applyBorder="1" applyAlignment="1" applyProtection="1">
      <alignment vertical="center"/>
    </xf>
    <xf numFmtId="3" fontId="24" fillId="20" borderId="2" xfId="19" applyNumberFormat="1" applyFont="1" applyFill="1" applyBorder="1" applyAlignment="1" applyProtection="1">
      <alignment vertical="center"/>
      <protection locked="0"/>
    </xf>
    <xf numFmtId="3" fontId="4" fillId="15" borderId="32" xfId="16" applyNumberFormat="1" applyFont="1" applyFill="1" applyBorder="1" applyAlignment="1" applyProtection="1">
      <alignment vertical="center"/>
    </xf>
    <xf numFmtId="3" fontId="4" fillId="15" borderId="33" xfId="16" applyNumberFormat="1" applyFont="1" applyFill="1" applyBorder="1" applyAlignment="1" applyProtection="1">
      <alignment vertical="center"/>
    </xf>
    <xf numFmtId="3" fontId="24" fillId="20" borderId="21" xfId="16" applyNumberFormat="1" applyFont="1" applyFill="1" applyBorder="1" applyAlignment="1" applyProtection="1">
      <alignment vertical="center"/>
    </xf>
    <xf numFmtId="10" fontId="31" fillId="20" borderId="29" xfId="20" applyNumberFormat="1" applyFont="1" applyFill="1" applyBorder="1" applyAlignment="1" applyProtection="1">
      <alignment vertical="center"/>
    </xf>
    <xf numFmtId="0" fontId="4" fillId="17" borderId="23" xfId="16" applyFont="1" applyFill="1" applyBorder="1" applyAlignment="1" applyProtection="1">
      <alignment vertical="center"/>
    </xf>
    <xf numFmtId="10" fontId="31" fillId="17" borderId="23" xfId="16" applyNumberFormat="1" applyFont="1" applyFill="1" applyBorder="1" applyAlignment="1" applyProtection="1">
      <alignment horizontal="center" vertical="center"/>
    </xf>
    <xf numFmtId="0" fontId="31" fillId="17" borderId="23" xfId="16" applyFont="1" applyFill="1" applyBorder="1" applyAlignment="1" applyProtection="1">
      <alignment horizontal="center" vertical="center"/>
    </xf>
    <xf numFmtId="0" fontId="33" fillId="17" borderId="23" xfId="17" applyFont="1" applyFill="1" applyBorder="1" applyProtection="1"/>
    <xf numFmtId="6" fontId="4" fillId="20" borderId="32" xfId="16" applyNumberFormat="1" applyFont="1" applyFill="1" applyBorder="1" applyAlignment="1" applyProtection="1">
      <alignment vertical="center"/>
    </xf>
    <xf numFmtId="6" fontId="4" fillId="20" borderId="26" xfId="16" applyNumberFormat="1" applyFont="1" applyFill="1" applyBorder="1" applyAlignment="1" applyProtection="1">
      <alignment vertical="center"/>
    </xf>
    <xf numFmtId="6" fontId="4" fillId="20" borderId="27" xfId="16" applyNumberFormat="1" applyFont="1" applyFill="1" applyBorder="1" applyAlignment="1" applyProtection="1">
      <alignment vertical="center"/>
    </xf>
    <xf numFmtId="3" fontId="24" fillId="20" borderId="28" xfId="21" applyNumberFormat="1" applyFont="1" applyFill="1" applyBorder="1" applyAlignment="1" applyProtection="1">
      <alignment vertical="center"/>
    </xf>
    <xf numFmtId="3" fontId="24" fillId="0" borderId="43" xfId="21" applyNumberFormat="1" applyFont="1" applyFill="1" applyBorder="1" applyAlignment="1" applyProtection="1">
      <alignment vertical="center"/>
    </xf>
    <xf numFmtId="10" fontId="35" fillId="0" borderId="32" xfId="23" applyNumberFormat="1" applyFont="1" applyFill="1" applyBorder="1" applyAlignment="1" applyProtection="1">
      <alignment horizontal="center"/>
    </xf>
    <xf numFmtId="10" fontId="35" fillId="0" borderId="27" xfId="23" applyNumberFormat="1" applyFont="1" applyFill="1" applyBorder="1" applyAlignment="1" applyProtection="1">
      <alignment horizontal="center"/>
    </xf>
    <xf numFmtId="10" fontId="35" fillId="0" borderId="37" xfId="23" applyNumberFormat="1" applyFont="1" applyFill="1" applyBorder="1" applyAlignment="1" applyProtection="1">
      <alignment horizontal="center"/>
    </xf>
    <xf numFmtId="10" fontId="34" fillId="0" borderId="25" xfId="23" applyNumberFormat="1" applyFont="1" applyFill="1" applyBorder="1" applyAlignment="1" applyProtection="1">
      <alignment horizontal="center"/>
    </xf>
    <xf numFmtId="10" fontId="34" fillId="0" borderId="27" xfId="23" applyNumberFormat="1" applyFont="1" applyFill="1" applyBorder="1" applyAlignment="1" applyProtection="1">
      <alignment horizontal="center"/>
    </xf>
    <xf numFmtId="10" fontId="34" fillId="0" borderId="37" xfId="23" applyNumberFormat="1" applyFont="1" applyFill="1" applyBorder="1" applyAlignment="1" applyProtection="1">
      <alignment horizontal="center"/>
    </xf>
    <xf numFmtId="0" fontId="4" fillId="0" borderId="49" xfId="16" applyFont="1" applyBorder="1" applyAlignment="1" applyProtection="1">
      <alignment vertical="center"/>
    </xf>
    <xf numFmtId="14" fontId="24" fillId="13" borderId="22" xfId="16" applyNumberFormat="1" applyFont="1" applyFill="1" applyBorder="1" applyAlignment="1" applyProtection="1">
      <alignment horizontal="right" vertical="center"/>
    </xf>
    <xf numFmtId="3" fontId="24" fillId="13" borderId="70" xfId="16" applyNumberFormat="1" applyFont="1" applyFill="1" applyBorder="1" applyAlignment="1" applyProtection="1">
      <alignment vertical="center"/>
    </xf>
    <xf numFmtId="3" fontId="24" fillId="13" borderId="35" xfId="16" applyNumberFormat="1" applyFont="1" applyFill="1" applyBorder="1" applyAlignment="1" applyProtection="1">
      <alignment vertical="center"/>
    </xf>
    <xf numFmtId="6" fontId="4" fillId="12" borderId="71" xfId="16" applyNumberFormat="1" applyFont="1" applyFill="1" applyBorder="1" applyAlignment="1" applyProtection="1">
      <alignment vertical="center"/>
    </xf>
    <xf numFmtId="6" fontId="4" fillId="12" borderId="72" xfId="16" applyNumberFormat="1" applyFont="1" applyFill="1" applyBorder="1" applyAlignment="1" applyProtection="1">
      <alignment vertical="center"/>
    </xf>
    <xf numFmtId="6" fontId="4" fillId="12" borderId="70" xfId="16" applyNumberFormat="1" applyFont="1" applyFill="1" applyBorder="1" applyAlignment="1" applyProtection="1">
      <alignment vertical="center"/>
    </xf>
    <xf numFmtId="6" fontId="24" fillId="0" borderId="58" xfId="16" applyNumberFormat="1" applyFont="1" applyBorder="1" applyAlignment="1" applyProtection="1">
      <alignment vertical="center"/>
    </xf>
    <xf numFmtId="6" fontId="31" fillId="16" borderId="59" xfId="16" applyNumberFormat="1" applyFont="1" applyFill="1" applyBorder="1" applyAlignment="1" applyProtection="1">
      <alignment vertical="center"/>
    </xf>
    <xf numFmtId="3" fontId="4" fillId="22" borderId="24" xfId="16" applyNumberFormat="1" applyFont="1" applyFill="1" applyBorder="1" applyAlignment="1" applyProtection="1">
      <alignment vertical="center"/>
    </xf>
    <xf numFmtId="3" fontId="4" fillId="22" borderId="2" xfId="16" applyNumberFormat="1" applyFont="1" applyFill="1" applyBorder="1" applyAlignment="1" applyProtection="1">
      <alignment vertical="center"/>
    </xf>
    <xf numFmtId="3" fontId="4" fillId="22" borderId="29" xfId="16" applyNumberFormat="1" applyFont="1" applyFill="1" applyBorder="1" applyAlignment="1" applyProtection="1">
      <alignment vertical="center"/>
    </xf>
    <xf numFmtId="3" fontId="4" fillId="22" borderId="32" xfId="16" applyNumberFormat="1" applyFont="1" applyFill="1" applyBorder="1" applyAlignment="1" applyProtection="1">
      <alignment vertical="center"/>
    </xf>
    <xf numFmtId="3" fontId="4" fillId="22" borderId="33" xfId="16" applyNumberFormat="1" applyFont="1" applyFill="1" applyBorder="1" applyAlignment="1" applyProtection="1">
      <alignment vertical="center"/>
    </xf>
    <xf numFmtId="3" fontId="24" fillId="22" borderId="21" xfId="16" applyNumberFormat="1" applyFont="1" applyFill="1" applyBorder="1" applyAlignment="1" applyProtection="1">
      <alignment vertical="center"/>
    </xf>
    <xf numFmtId="10" fontId="31" fillId="22" borderId="29" xfId="20" applyNumberFormat="1" applyFont="1" applyFill="1" applyBorder="1" applyAlignment="1" applyProtection="1">
      <alignment vertical="center"/>
    </xf>
    <xf numFmtId="10" fontId="31" fillId="22" borderId="21" xfId="20" applyNumberFormat="1" applyFont="1" applyFill="1" applyBorder="1" applyAlignment="1" applyProtection="1">
      <alignment vertical="center"/>
    </xf>
    <xf numFmtId="3" fontId="4" fillId="22" borderId="37" xfId="16" applyNumberFormat="1" applyFont="1" applyFill="1" applyBorder="1" applyAlignment="1" applyProtection="1">
      <alignment vertical="center"/>
    </xf>
    <xf numFmtId="3" fontId="4" fillId="22" borderId="23" xfId="16" applyNumberFormat="1" applyFont="1" applyFill="1" applyBorder="1" applyAlignment="1" applyProtection="1">
      <alignment vertical="center"/>
    </xf>
    <xf numFmtId="10" fontId="4" fillId="22" borderId="21" xfId="16" applyNumberFormat="1" applyFont="1" applyFill="1" applyBorder="1" applyAlignment="1" applyProtection="1">
      <alignment vertical="center"/>
    </xf>
    <xf numFmtId="6" fontId="4" fillId="22" borderId="32" xfId="16" applyNumberFormat="1" applyFont="1" applyFill="1" applyBorder="1" applyAlignment="1" applyProtection="1">
      <alignment vertical="center"/>
    </xf>
    <xf numFmtId="6" fontId="4" fillId="22" borderId="26" xfId="16" applyNumberFormat="1" applyFont="1" applyFill="1" applyBorder="1" applyAlignment="1" applyProtection="1">
      <alignment vertical="center"/>
    </xf>
    <xf numFmtId="6" fontId="4" fillId="22" borderId="27" xfId="16" applyNumberFormat="1" applyFont="1" applyFill="1" applyBorder="1" applyAlignment="1" applyProtection="1">
      <alignment vertical="center"/>
    </xf>
    <xf numFmtId="6" fontId="31" fillId="22" borderId="29" xfId="16" applyNumberFormat="1" applyFont="1" applyFill="1" applyBorder="1" applyAlignment="1" applyProtection="1">
      <alignment vertical="center"/>
    </xf>
    <xf numFmtId="3" fontId="24" fillId="23" borderId="2" xfId="19" applyNumberFormat="1" applyFont="1" applyFill="1" applyBorder="1" applyAlignment="1" applyProtection="1">
      <alignment vertical="center"/>
      <protection locked="0"/>
    </xf>
    <xf numFmtId="3" fontId="24" fillId="23" borderId="43" xfId="21" applyNumberFormat="1" applyFont="1" applyFill="1" applyBorder="1" applyAlignment="1" applyProtection="1">
      <alignment vertical="center"/>
    </xf>
    <xf numFmtId="3" fontId="24" fillId="23" borderId="28" xfId="21" applyNumberFormat="1" applyFont="1" applyFill="1" applyBorder="1" applyAlignment="1" applyProtection="1">
      <alignment vertical="center"/>
    </xf>
    <xf numFmtId="0" fontId="24" fillId="24" borderId="20" xfId="16" applyFont="1" applyFill="1" applyBorder="1" applyAlignment="1" applyProtection="1">
      <alignment horizontal="centerContinuous" vertical="center"/>
    </xf>
    <xf numFmtId="0" fontId="4" fillId="24" borderId="21" xfId="16" applyFont="1" applyFill="1" applyBorder="1" applyAlignment="1" applyProtection="1">
      <alignment horizontal="centerContinuous" vertical="center"/>
    </xf>
    <xf numFmtId="0" fontId="4" fillId="24" borderId="22" xfId="16" applyFont="1" applyFill="1" applyBorder="1" applyAlignment="1" applyProtection="1">
      <alignment horizontal="centerContinuous" vertical="center"/>
    </xf>
    <xf numFmtId="14" fontId="24" fillId="24" borderId="23" xfId="16" applyNumberFormat="1" applyFont="1" applyFill="1" applyBorder="1" applyAlignment="1" applyProtection="1">
      <alignment horizontal="center" vertical="center"/>
    </xf>
    <xf numFmtId="14" fontId="24" fillId="24" borderId="23" xfId="16" applyNumberFormat="1" applyFont="1" applyFill="1" applyBorder="1" applyAlignment="1" applyProtection="1">
      <alignment horizontal="right" vertical="center"/>
    </xf>
    <xf numFmtId="0" fontId="4" fillId="24" borderId="23" xfId="16" applyFont="1" applyFill="1" applyBorder="1" applyAlignment="1" applyProtection="1">
      <alignment vertical="center"/>
    </xf>
    <xf numFmtId="10" fontId="31" fillId="24" borderId="23" xfId="16" applyNumberFormat="1" applyFont="1" applyFill="1" applyBorder="1" applyAlignment="1" applyProtection="1">
      <alignment horizontal="center" vertical="center"/>
    </xf>
    <xf numFmtId="0" fontId="31" fillId="24" borderId="23" xfId="16" applyFont="1" applyFill="1" applyBorder="1" applyAlignment="1" applyProtection="1">
      <alignment horizontal="center" vertical="center"/>
    </xf>
    <xf numFmtId="0" fontId="33" fillId="24" borderId="23" xfId="17" applyFont="1" applyFill="1" applyBorder="1" applyProtection="1"/>
    <xf numFmtId="6" fontId="24" fillId="24" borderId="62" xfId="16" applyNumberFormat="1" applyFont="1" applyFill="1" applyBorder="1" applyAlignment="1" applyProtection="1">
      <alignment vertical="center"/>
    </xf>
    <xf numFmtId="0" fontId="4" fillId="0" borderId="23" xfId="16" applyFont="1" applyFill="1" applyBorder="1" applyAlignment="1" applyProtection="1">
      <alignment horizontal="center" vertical="center"/>
    </xf>
    <xf numFmtId="0" fontId="4" fillId="0" borderId="57" xfId="16" applyFont="1" applyFill="1" applyBorder="1" applyAlignment="1" applyProtection="1">
      <alignment horizontal="center" vertical="center"/>
    </xf>
    <xf numFmtId="0" fontId="24" fillId="0" borderId="0" xfId="16" applyFont="1" applyFill="1" applyBorder="1" applyAlignment="1" applyProtection="1">
      <alignment horizontal="center" vertical="center"/>
    </xf>
    <xf numFmtId="0" fontId="24" fillId="0" borderId="58" xfId="16" applyFont="1" applyFill="1" applyBorder="1" applyAlignment="1" applyProtection="1">
      <alignment horizontal="center" vertical="center"/>
    </xf>
    <xf numFmtId="0" fontId="4" fillId="0" borderId="32" xfId="16" applyFont="1" applyFill="1" applyBorder="1" applyAlignment="1" applyProtection="1">
      <alignment vertical="center"/>
    </xf>
    <xf numFmtId="0" fontId="4" fillId="0" borderId="26" xfId="16" applyFont="1" applyFill="1" applyBorder="1" applyAlignment="1" applyProtection="1">
      <alignment vertical="center"/>
    </xf>
    <xf numFmtId="0" fontId="4" fillId="0" borderId="27" xfId="16" applyFont="1" applyFill="1" applyBorder="1" applyAlignment="1" applyProtection="1">
      <alignment vertical="center"/>
    </xf>
    <xf numFmtId="3" fontId="1" fillId="14" borderId="2" xfId="6" applyNumberFormat="1" applyFont="1" applyFill="1" applyBorder="1" applyProtection="1">
      <alignment horizontal="left" vertical="center"/>
    </xf>
    <xf numFmtId="0" fontId="1" fillId="22" borderId="0" xfId="0" applyFont="1" applyFill="1" applyProtection="1"/>
    <xf numFmtId="0" fontId="1" fillId="11" borderId="0" xfId="0" applyFont="1" applyFill="1" applyProtection="1"/>
    <xf numFmtId="0" fontId="1" fillId="19" borderId="0" xfId="0" applyFont="1" applyFill="1" applyProtection="1"/>
    <xf numFmtId="14" fontId="8" fillId="0" borderId="0" xfId="12" applyNumberFormat="1" applyFont="1"/>
    <xf numFmtId="0" fontId="24" fillId="17" borderId="2" xfId="12" applyFont="1" applyFill="1" applyBorder="1"/>
    <xf numFmtId="0" fontId="24" fillId="17" borderId="3" xfId="12" applyFont="1" applyFill="1" applyBorder="1"/>
    <xf numFmtId="0" fontId="24" fillId="17" borderId="4" xfId="12" applyFont="1" applyFill="1" applyBorder="1"/>
    <xf numFmtId="0" fontId="24" fillId="17" borderId="4" xfId="12" applyFont="1" applyFill="1" applyBorder="1" applyAlignment="1">
      <alignment horizontal="center"/>
    </xf>
    <xf numFmtId="0" fontId="24" fillId="25" borderId="2" xfId="12" applyFont="1" applyFill="1" applyBorder="1"/>
    <xf numFmtId="176" fontId="37" fillId="0" borderId="2" xfId="11" applyNumberFormat="1" applyFont="1" applyFill="1" applyBorder="1" applyAlignment="1" applyProtection="1">
      <alignment horizontal="center" vertical="center"/>
    </xf>
    <xf numFmtId="177" fontId="37" fillId="0" borderId="2" xfId="11" applyNumberFormat="1" applyFont="1" applyFill="1" applyBorder="1" applyAlignment="1" applyProtection="1">
      <alignment horizontal="center" vertical="center"/>
    </xf>
    <xf numFmtId="3" fontId="4" fillId="14" borderId="2" xfId="12" applyNumberFormat="1" applyFont="1" applyFill="1" applyBorder="1"/>
    <xf numFmtId="0" fontId="4" fillId="14" borderId="3" xfId="12" applyFont="1" applyFill="1" applyBorder="1" applyAlignment="1"/>
    <xf numFmtId="0" fontId="4" fillId="14" borderId="4" xfId="12" applyFont="1" applyFill="1" applyBorder="1"/>
    <xf numFmtId="3" fontId="4" fillId="14" borderId="3" xfId="12" applyNumberFormat="1" applyFont="1" applyFill="1" applyBorder="1" applyAlignment="1"/>
    <xf numFmtId="0" fontId="4" fillId="14" borderId="7" xfId="12" applyFont="1" applyFill="1" applyBorder="1" applyAlignment="1"/>
    <xf numFmtId="0" fontId="4" fillId="14" borderId="4" xfId="12" applyFont="1" applyFill="1" applyBorder="1" applyAlignment="1"/>
    <xf numFmtId="3" fontId="46" fillId="0" borderId="0" xfId="12" applyNumberFormat="1" applyFont="1"/>
    <xf numFmtId="38" fontId="11" fillId="19" borderId="2" xfId="2" applyNumberFormat="1" applyFont="1" applyFill="1" applyBorder="1" applyProtection="1"/>
    <xf numFmtId="3" fontId="0" fillId="0" borderId="0" xfId="0" applyNumberFormat="1" applyFont="1" applyProtection="1"/>
    <xf numFmtId="3" fontId="4" fillId="0" borderId="2" xfId="12" applyNumberFormat="1" applyFont="1" applyFill="1" applyBorder="1" applyAlignment="1">
      <alignment wrapText="1"/>
    </xf>
    <xf numFmtId="3" fontId="50" fillId="0" borderId="0" xfId="12" applyNumberFormat="1" applyFont="1" applyFill="1"/>
    <xf numFmtId="0" fontId="28" fillId="0" borderId="0" xfId="12" applyFont="1" applyFill="1"/>
    <xf numFmtId="0" fontId="57" fillId="0" borderId="0" xfId="12" applyFont="1" applyFill="1"/>
    <xf numFmtId="0" fontId="48" fillId="0" borderId="0" xfId="12" applyFont="1" applyFill="1"/>
    <xf numFmtId="0" fontId="58" fillId="26" borderId="0" xfId="29" applyProtection="1"/>
    <xf numFmtId="49" fontId="0" fillId="19" borderId="2" xfId="11" applyNumberFormat="1" applyFont="1" applyFill="1" applyBorder="1" applyAlignment="1" applyProtection="1">
      <alignment horizontal="right" vertical="center"/>
    </xf>
    <xf numFmtId="0" fontId="4" fillId="0" borderId="2" xfId="0" applyFont="1" applyBorder="1" applyAlignment="1" applyProtection="1">
      <alignment horizontal="left" vertical="center" wrapText="1"/>
    </xf>
    <xf numFmtId="0" fontId="28" fillId="0" borderId="2" xfId="12" applyFont="1" applyFill="1" applyBorder="1"/>
    <xf numFmtId="3" fontId="28" fillId="0" borderId="2" xfId="12" applyNumberFormat="1" applyFont="1" applyFill="1" applyBorder="1"/>
    <xf numFmtId="14" fontId="4" fillId="14" borderId="3" xfId="12" applyNumberFormat="1" applyFont="1" applyFill="1" applyBorder="1" applyAlignment="1"/>
    <xf numFmtId="0" fontId="4" fillId="0" borderId="3" xfId="12" applyFont="1" applyBorder="1" applyAlignment="1"/>
    <xf numFmtId="0" fontId="4" fillId="0" borderId="4" xfId="12" applyFont="1" applyBorder="1" applyAlignment="1"/>
    <xf numFmtId="0" fontId="42" fillId="27" borderId="2" xfId="12" applyFont="1" applyFill="1" applyBorder="1"/>
    <xf numFmtId="0" fontId="48" fillId="0" borderId="2" xfId="12" applyFont="1" applyBorder="1"/>
    <xf numFmtId="6" fontId="24" fillId="27" borderId="62" xfId="16" applyNumberFormat="1" applyFont="1" applyFill="1" applyBorder="1" applyAlignment="1" applyProtection="1">
      <alignment vertical="center"/>
    </xf>
    <xf numFmtId="170" fontId="0" fillId="4" borderId="2" xfId="6" applyNumberFormat="1" applyFont="1" applyBorder="1" applyProtection="1">
      <alignment horizontal="left" vertical="center"/>
    </xf>
    <xf numFmtId="0" fontId="0" fillId="0" borderId="0" xfId="0" quotePrefix="1" applyAlignment="1" applyProtection="1">
      <alignment wrapText="1"/>
    </xf>
    <xf numFmtId="38" fontId="61" fillId="2" borderId="2" xfId="2" applyNumberFormat="1" applyFont="1" applyBorder="1" applyAlignment="1" applyProtection="1">
      <alignment horizontal="right"/>
    </xf>
    <xf numFmtId="38" fontId="62" fillId="2" borderId="2" xfId="2" applyNumberFormat="1" applyFont="1" applyBorder="1" applyProtection="1"/>
    <xf numFmtId="3" fontId="28" fillId="5" borderId="2" xfId="9" applyNumberFormat="1" applyFont="1" applyBorder="1" applyAlignment="1" applyProtection="1">
      <alignment vertical="top" wrapText="1"/>
    </xf>
    <xf numFmtId="3" fontId="60" fillId="0" borderId="0" xfId="0" applyNumberFormat="1" applyFont="1" applyProtection="1"/>
    <xf numFmtId="0" fontId="60" fillId="22" borderId="0" xfId="0" applyFont="1" applyFill="1" applyProtection="1"/>
    <xf numFmtId="0" fontId="0" fillId="0" borderId="0" xfId="0" applyAlignment="1">
      <alignment horizontal="left" wrapText="1"/>
    </xf>
    <xf numFmtId="0" fontId="1" fillId="14" borderId="2" xfId="6" applyNumberFormat="1" applyFill="1" applyAlignment="1" applyProtection="1">
      <alignment horizontal="right" vertical="center"/>
    </xf>
    <xf numFmtId="9" fontId="0" fillId="14" borderId="2" xfId="1" quotePrefix="1" applyFont="1" applyFill="1" applyBorder="1" applyAlignment="1" applyProtection="1">
      <alignment horizontal="right" vertical="center"/>
      <protection locked="0"/>
    </xf>
    <xf numFmtId="174" fontId="4" fillId="14" borderId="11" xfId="12" applyNumberFormat="1" applyFont="1" applyFill="1" applyBorder="1"/>
    <xf numFmtId="175" fontId="4" fillId="14" borderId="11" xfId="12" applyNumberFormat="1" applyFont="1" applyFill="1" applyBorder="1"/>
    <xf numFmtId="168" fontId="8" fillId="14" borderId="11" xfId="12" applyNumberFormat="1" applyFill="1" applyBorder="1"/>
    <xf numFmtId="0" fontId="4" fillId="14" borderId="2" xfId="12" applyFont="1" applyFill="1" applyBorder="1"/>
    <xf numFmtId="0" fontId="0" fillId="0" borderId="0" xfId="0" applyAlignment="1">
      <alignment horizontal="left"/>
    </xf>
    <xf numFmtId="0" fontId="1" fillId="19" borderId="2" xfId="6" applyNumberFormat="1" applyFont="1" applyFill="1" applyBorder="1" applyAlignment="1" applyProtection="1">
      <alignment horizontal="right" vertical="center"/>
    </xf>
    <xf numFmtId="3" fontId="28" fillId="19" borderId="2" xfId="12" applyNumberFormat="1" applyFont="1" applyFill="1" applyBorder="1"/>
    <xf numFmtId="4" fontId="4" fillId="28" borderId="2" xfId="12" applyNumberFormat="1" applyFont="1" applyFill="1" applyBorder="1" applyAlignment="1">
      <alignment wrapText="1"/>
    </xf>
    <xf numFmtId="0" fontId="4" fillId="28" borderId="2" xfId="12" applyFont="1" applyFill="1" applyBorder="1"/>
    <xf numFmtId="0" fontId="42" fillId="0" borderId="0" xfId="12" applyFont="1" applyFill="1"/>
    <xf numFmtId="3" fontId="4" fillId="29" borderId="2" xfId="12" applyNumberFormat="1" applyFont="1" applyFill="1" applyBorder="1" applyAlignment="1">
      <alignment wrapText="1"/>
    </xf>
    <xf numFmtId="0" fontId="0" fillId="0" borderId="0" xfId="0" applyAlignment="1">
      <alignment horizontal="left" wrapText="1"/>
    </xf>
    <xf numFmtId="0" fontId="42" fillId="21" borderId="20" xfId="16" applyFont="1" applyFill="1" applyBorder="1" applyAlignment="1" applyProtection="1">
      <alignment horizontal="center" vertical="center"/>
    </xf>
    <xf numFmtId="0" fontId="42" fillId="21" borderId="21" xfId="16" applyFont="1" applyFill="1" applyBorder="1" applyAlignment="1" applyProtection="1">
      <alignment horizontal="center" vertical="center"/>
    </xf>
    <xf numFmtId="0" fontId="42" fillId="21" borderId="22" xfId="16" applyFont="1" applyFill="1" applyBorder="1" applyAlignment="1" applyProtection="1">
      <alignment horizontal="center" vertical="center"/>
    </xf>
    <xf numFmtId="0" fontId="24" fillId="17" borderId="20" xfId="16" applyFont="1" applyFill="1" applyBorder="1" applyAlignment="1" applyProtection="1">
      <alignment horizontal="center" vertical="center"/>
    </xf>
    <xf numFmtId="0" fontId="24" fillId="17" borderId="21" xfId="16" applyFont="1" applyFill="1" applyBorder="1" applyAlignment="1" applyProtection="1">
      <alignment horizontal="center" vertical="center"/>
    </xf>
    <xf numFmtId="0" fontId="24" fillId="17" borderId="22" xfId="16" applyFont="1" applyFill="1" applyBorder="1" applyAlignment="1" applyProtection="1">
      <alignment horizontal="center" vertical="center"/>
    </xf>
    <xf numFmtId="0" fontId="24" fillId="13" borderId="3" xfId="12" applyFont="1" applyFill="1" applyBorder="1" applyAlignment="1">
      <alignment wrapText="1"/>
    </xf>
    <xf numFmtId="0" fontId="24" fillId="13" borderId="4" xfId="12" applyFont="1" applyFill="1" applyBorder="1" applyAlignment="1">
      <alignment wrapText="1"/>
    </xf>
    <xf numFmtId="3" fontId="4" fillId="8" borderId="2" xfId="12" applyNumberFormat="1" applyFont="1" applyFill="1" applyBorder="1" applyAlignment="1"/>
    <xf numFmtId="10" fontId="4" fillId="14" borderId="3" xfId="12" applyNumberFormat="1" applyFont="1" applyFill="1" applyBorder="1" applyAlignment="1"/>
    <xf numFmtId="10" fontId="4" fillId="14" borderId="4" xfId="12" applyNumberFormat="1" applyFont="1" applyFill="1" applyBorder="1" applyAlignment="1"/>
    <xf numFmtId="0" fontId="4" fillId="0" borderId="3" xfId="12" applyFont="1" applyBorder="1" applyAlignment="1">
      <alignment horizontal="left"/>
    </xf>
    <xf numFmtId="0" fontId="4" fillId="0" borderId="4" xfId="12" applyFont="1" applyBorder="1" applyAlignment="1">
      <alignment horizontal="left"/>
    </xf>
    <xf numFmtId="14" fontId="24" fillId="13" borderId="2" xfId="12" applyNumberFormat="1" applyFont="1" applyFill="1" applyBorder="1" applyAlignment="1">
      <alignment horizontal="left"/>
    </xf>
    <xf numFmtId="14" fontId="4" fillId="14" borderId="3" xfId="12" applyNumberFormat="1" applyFont="1" applyFill="1" applyBorder="1" applyAlignment="1"/>
    <xf numFmtId="14" fontId="4" fillId="14" borderId="4" xfId="12" applyNumberFormat="1" applyFont="1" applyFill="1" applyBorder="1" applyAlignment="1"/>
  </cellXfs>
  <cellStyles count="30">
    <cellStyle name="20 % - Akzent2" xfId="4" builtinId="34" hidden="1"/>
    <cellStyle name="20 % - Akzent2 2 4" xfId="19"/>
    <cellStyle name="Ausgabe" xfId="2" builtinId="21" customBuiltin="1"/>
    <cellStyle name="Ausgabe 3" xfId="21"/>
    <cellStyle name="Berechnung" xfId="3" builtinId="22" customBuiltin="1"/>
    <cellStyle name="Eingabefeld1" xfId="6"/>
    <cellStyle name="Eingabefeld2" xfId="5"/>
    <cellStyle name="Komma" xfId="11" builtinId="3"/>
    <cellStyle name="Komma 3" xfId="26"/>
    <cellStyle name="Link 2" xfId="28"/>
    <cellStyle name="Neutral" xfId="29" builtinId="28"/>
    <cellStyle name="Prozent" xfId="1" builtinId="5"/>
    <cellStyle name="Prozent 2" xfId="20"/>
    <cellStyle name="Standard" xfId="0" builtinId="0"/>
    <cellStyle name="Standard 2" xfId="12"/>
    <cellStyle name="Standard 2 2" xfId="24"/>
    <cellStyle name="Standard 3" xfId="10"/>
    <cellStyle name="Standard 4" xfId="13"/>
    <cellStyle name="Standard_Bilanz_GuV" xfId="18"/>
    <cellStyle name="Standard_EHB_2010" xfId="16"/>
    <cellStyle name="Standard_EHB_StromVNB_V0.3" xfId="23"/>
    <cellStyle name="Standard_ErhebbgnBetrberGasversorgnetze14945xls(1)" xfId="17"/>
    <cellStyle name="Standard_Prüfungsablauf_EK-Verzinsung" xfId="22"/>
    <cellStyle name="Standard_Überleitungsrechnung" xfId="15"/>
    <cellStyle name="Tablehead1" xfId="7"/>
    <cellStyle name="Tablehead2" xfId="8"/>
    <cellStyle name="Tablehead3" xfId="9"/>
    <cellStyle name="Währung" xfId="14" builtinId="4"/>
    <cellStyle name="Währung 2" xfId="27"/>
    <cellStyle name="Währung 5" xfId="25"/>
  </cellStyles>
  <dxfs count="20">
    <dxf>
      <fill>
        <patternFill>
          <bgColor rgb="FFFF0000"/>
        </patternFill>
      </fill>
    </dxf>
    <dxf>
      <protection locked="1" hidden="0"/>
    </dxf>
    <dxf>
      <protection locked="1" hidden="0"/>
    </dxf>
    <dxf>
      <alignment horizontal="general" vertical="bottom" textRotation="0" wrapText="1" indent="0" justifyLastLine="0" shrinkToFit="0" readingOrder="0"/>
      <protection locked="1" hidden="0"/>
    </dxf>
    <dxf>
      <protection locked="1" hidden="0"/>
    </dxf>
    <dxf>
      <protection locked="1" hidden="0"/>
    </dxf>
    <dxf>
      <alignment horizontal="general" vertical="bottom" textRotation="0" wrapText="1" indent="0" justifyLastLine="0" shrinkToFit="0" readingOrder="0"/>
      <protection locked="1" hidden="0"/>
    </dxf>
    <dxf>
      <fill>
        <patternFill>
          <bgColor theme="1" tint="0.499984740745262"/>
        </patternFill>
      </fill>
    </dxf>
    <dxf>
      <font>
        <strike val="0"/>
        <color auto="1"/>
      </font>
      <fill>
        <patternFill>
          <bgColor theme="1" tint="0.499984740745262"/>
        </patternFill>
      </fill>
    </dxf>
    <dxf>
      <fill>
        <patternFill>
          <bgColor theme="1" tint="0.499984740745262"/>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theme="1" tint="0.34998626667073579"/>
        </patternFill>
      </fill>
    </dxf>
    <dxf>
      <fill>
        <patternFill>
          <bgColor theme="1" tint="0.34998626667073579"/>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Medium9"/>
  <colors>
    <mruColors>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24</xdr:row>
      <xdr:rowOff>33618</xdr:rowOff>
    </xdr:from>
    <xdr:to>
      <xdr:col>3</xdr:col>
      <xdr:colOff>294096</xdr:colOff>
      <xdr:row>32</xdr:row>
      <xdr:rowOff>134472</xdr:rowOff>
    </xdr:to>
    <xdr:pic>
      <xdr:nvPicPr>
        <xdr:cNvPr id="5" name="Grafik 4"/>
        <xdr:cNvPicPr>
          <a:picLocks noChangeAspect="1"/>
        </xdr:cNvPicPr>
      </xdr:nvPicPr>
      <xdr:blipFill>
        <a:blip xmlns:r="http://schemas.openxmlformats.org/officeDocument/2006/relationships" r:embed="rId1"/>
        <a:stretch>
          <a:fillRect/>
        </a:stretch>
      </xdr:blipFill>
      <xdr:spPr>
        <a:xfrm>
          <a:off x="11207" y="8975912"/>
          <a:ext cx="13696330" cy="1624854"/>
        </a:xfrm>
        <a:prstGeom prst="rect">
          <a:avLst/>
        </a:prstGeom>
      </xdr:spPr>
    </xdr:pic>
    <xdr:clientData/>
  </xdr:twoCellAnchor>
  <xdr:twoCellAnchor editAs="oneCell">
    <xdr:from>
      <xdr:col>0</xdr:col>
      <xdr:colOff>33619</xdr:colOff>
      <xdr:row>38</xdr:row>
      <xdr:rowOff>100855</xdr:rowOff>
    </xdr:from>
    <xdr:to>
      <xdr:col>3</xdr:col>
      <xdr:colOff>313766</xdr:colOff>
      <xdr:row>47</xdr:row>
      <xdr:rowOff>13709</xdr:rowOff>
    </xdr:to>
    <xdr:pic>
      <xdr:nvPicPr>
        <xdr:cNvPr id="7" name="Grafik 6"/>
        <xdr:cNvPicPr>
          <a:picLocks noChangeAspect="1"/>
        </xdr:cNvPicPr>
      </xdr:nvPicPr>
      <xdr:blipFill>
        <a:blip xmlns:r="http://schemas.openxmlformats.org/officeDocument/2006/relationships" r:embed="rId2"/>
        <a:stretch>
          <a:fillRect/>
        </a:stretch>
      </xdr:blipFill>
      <xdr:spPr>
        <a:xfrm>
          <a:off x="33619" y="11979090"/>
          <a:ext cx="13693588" cy="16273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95250</xdr:colOff>
      <xdr:row>87</xdr:row>
      <xdr:rowOff>85725</xdr:rowOff>
    </xdr:from>
    <xdr:to>
      <xdr:col>7</xdr:col>
      <xdr:colOff>609600</xdr:colOff>
      <xdr:row>87</xdr:row>
      <xdr:rowOff>85725</xdr:rowOff>
    </xdr:to>
    <xdr:sp macro="" textlink="">
      <xdr:nvSpPr>
        <xdr:cNvPr id="2" name="Line 61"/>
        <xdr:cNvSpPr>
          <a:spLocks noChangeShapeType="1"/>
        </xdr:cNvSpPr>
      </xdr:nvSpPr>
      <xdr:spPr bwMode="auto">
        <a:xfrm flipH="1">
          <a:off x="9220200" y="15049500"/>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84</xdr:row>
      <xdr:rowOff>85725</xdr:rowOff>
    </xdr:from>
    <xdr:to>
      <xdr:col>7</xdr:col>
      <xdr:colOff>609600</xdr:colOff>
      <xdr:row>84</xdr:row>
      <xdr:rowOff>85725</xdr:rowOff>
    </xdr:to>
    <xdr:sp macro="" textlink="">
      <xdr:nvSpPr>
        <xdr:cNvPr id="3" name="Line 62"/>
        <xdr:cNvSpPr>
          <a:spLocks noChangeShapeType="1"/>
        </xdr:cNvSpPr>
      </xdr:nvSpPr>
      <xdr:spPr bwMode="auto">
        <a:xfrm>
          <a:off x="9229725" y="14468475"/>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104775</xdr:colOff>
      <xdr:row>86</xdr:row>
      <xdr:rowOff>95250</xdr:rowOff>
    </xdr:from>
    <xdr:to>
      <xdr:col>7</xdr:col>
      <xdr:colOff>609600</xdr:colOff>
      <xdr:row>86</xdr:row>
      <xdr:rowOff>95250</xdr:rowOff>
    </xdr:to>
    <xdr:sp macro="" textlink="">
      <xdr:nvSpPr>
        <xdr:cNvPr id="4" name="Line 63"/>
        <xdr:cNvSpPr>
          <a:spLocks noChangeShapeType="1"/>
        </xdr:cNvSpPr>
      </xdr:nvSpPr>
      <xdr:spPr bwMode="auto">
        <a:xfrm>
          <a:off x="9229725" y="14859000"/>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609600</xdr:colOff>
      <xdr:row>84</xdr:row>
      <xdr:rowOff>85725</xdr:rowOff>
    </xdr:from>
    <xdr:to>
      <xdr:col>7</xdr:col>
      <xdr:colOff>609600</xdr:colOff>
      <xdr:row>87</xdr:row>
      <xdr:rowOff>76200</xdr:rowOff>
    </xdr:to>
    <xdr:sp macro="" textlink="">
      <xdr:nvSpPr>
        <xdr:cNvPr id="5" name="Line 64"/>
        <xdr:cNvSpPr>
          <a:spLocks noChangeShapeType="1"/>
        </xdr:cNvSpPr>
      </xdr:nvSpPr>
      <xdr:spPr bwMode="auto">
        <a:xfrm flipV="1">
          <a:off x="9734550" y="14468475"/>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95250</xdr:colOff>
      <xdr:row>87</xdr:row>
      <xdr:rowOff>85725</xdr:rowOff>
    </xdr:from>
    <xdr:to>
      <xdr:col>7</xdr:col>
      <xdr:colOff>609600</xdr:colOff>
      <xdr:row>87</xdr:row>
      <xdr:rowOff>85725</xdr:rowOff>
    </xdr:to>
    <xdr:sp macro="" textlink="">
      <xdr:nvSpPr>
        <xdr:cNvPr id="6" name="Line 61"/>
        <xdr:cNvSpPr>
          <a:spLocks noChangeShapeType="1"/>
        </xdr:cNvSpPr>
      </xdr:nvSpPr>
      <xdr:spPr bwMode="auto">
        <a:xfrm flipH="1">
          <a:off x="9220200" y="15049500"/>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84</xdr:row>
      <xdr:rowOff>85725</xdr:rowOff>
    </xdr:from>
    <xdr:to>
      <xdr:col>7</xdr:col>
      <xdr:colOff>609600</xdr:colOff>
      <xdr:row>84</xdr:row>
      <xdr:rowOff>85725</xdr:rowOff>
    </xdr:to>
    <xdr:sp macro="" textlink="">
      <xdr:nvSpPr>
        <xdr:cNvPr id="7" name="Line 62"/>
        <xdr:cNvSpPr>
          <a:spLocks noChangeShapeType="1"/>
        </xdr:cNvSpPr>
      </xdr:nvSpPr>
      <xdr:spPr bwMode="auto">
        <a:xfrm>
          <a:off x="9229725" y="14468475"/>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104775</xdr:colOff>
      <xdr:row>86</xdr:row>
      <xdr:rowOff>95250</xdr:rowOff>
    </xdr:from>
    <xdr:to>
      <xdr:col>7</xdr:col>
      <xdr:colOff>609600</xdr:colOff>
      <xdr:row>86</xdr:row>
      <xdr:rowOff>95250</xdr:rowOff>
    </xdr:to>
    <xdr:sp macro="" textlink="">
      <xdr:nvSpPr>
        <xdr:cNvPr id="8" name="Line 63"/>
        <xdr:cNvSpPr>
          <a:spLocks noChangeShapeType="1"/>
        </xdr:cNvSpPr>
      </xdr:nvSpPr>
      <xdr:spPr bwMode="auto">
        <a:xfrm>
          <a:off x="9229725" y="14859000"/>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609600</xdr:colOff>
      <xdr:row>84</xdr:row>
      <xdr:rowOff>85725</xdr:rowOff>
    </xdr:from>
    <xdr:to>
      <xdr:col>7</xdr:col>
      <xdr:colOff>609600</xdr:colOff>
      <xdr:row>87</xdr:row>
      <xdr:rowOff>76200</xdr:rowOff>
    </xdr:to>
    <xdr:sp macro="" textlink="">
      <xdr:nvSpPr>
        <xdr:cNvPr id="9" name="Line 64"/>
        <xdr:cNvSpPr>
          <a:spLocks noChangeShapeType="1"/>
        </xdr:cNvSpPr>
      </xdr:nvSpPr>
      <xdr:spPr bwMode="auto">
        <a:xfrm flipV="1">
          <a:off x="9734550" y="14468475"/>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95250</xdr:colOff>
      <xdr:row>87</xdr:row>
      <xdr:rowOff>85725</xdr:rowOff>
    </xdr:from>
    <xdr:to>
      <xdr:col>13</xdr:col>
      <xdr:colOff>609600</xdr:colOff>
      <xdr:row>87</xdr:row>
      <xdr:rowOff>85725</xdr:rowOff>
    </xdr:to>
    <xdr:sp macro="" textlink="">
      <xdr:nvSpPr>
        <xdr:cNvPr id="34" name="Line 61"/>
        <xdr:cNvSpPr>
          <a:spLocks noChangeShapeType="1"/>
        </xdr:cNvSpPr>
      </xdr:nvSpPr>
      <xdr:spPr bwMode="auto">
        <a:xfrm flipH="1">
          <a:off x="28670250" y="15049500"/>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104775</xdr:colOff>
      <xdr:row>84</xdr:row>
      <xdr:rowOff>85725</xdr:rowOff>
    </xdr:from>
    <xdr:to>
      <xdr:col>13</xdr:col>
      <xdr:colOff>609600</xdr:colOff>
      <xdr:row>84</xdr:row>
      <xdr:rowOff>85725</xdr:rowOff>
    </xdr:to>
    <xdr:sp macro="" textlink="">
      <xdr:nvSpPr>
        <xdr:cNvPr id="35" name="Line 62"/>
        <xdr:cNvSpPr>
          <a:spLocks noChangeShapeType="1"/>
        </xdr:cNvSpPr>
      </xdr:nvSpPr>
      <xdr:spPr bwMode="auto">
        <a:xfrm>
          <a:off x="28679775" y="14468475"/>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104775</xdr:colOff>
      <xdr:row>86</xdr:row>
      <xdr:rowOff>95250</xdr:rowOff>
    </xdr:from>
    <xdr:to>
      <xdr:col>13</xdr:col>
      <xdr:colOff>609600</xdr:colOff>
      <xdr:row>86</xdr:row>
      <xdr:rowOff>95250</xdr:rowOff>
    </xdr:to>
    <xdr:sp macro="" textlink="">
      <xdr:nvSpPr>
        <xdr:cNvPr id="36" name="Line 63"/>
        <xdr:cNvSpPr>
          <a:spLocks noChangeShapeType="1"/>
        </xdr:cNvSpPr>
      </xdr:nvSpPr>
      <xdr:spPr bwMode="auto">
        <a:xfrm>
          <a:off x="28679775" y="14859000"/>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609600</xdr:colOff>
      <xdr:row>84</xdr:row>
      <xdr:rowOff>85725</xdr:rowOff>
    </xdr:from>
    <xdr:to>
      <xdr:col>13</xdr:col>
      <xdr:colOff>609600</xdr:colOff>
      <xdr:row>87</xdr:row>
      <xdr:rowOff>76200</xdr:rowOff>
    </xdr:to>
    <xdr:sp macro="" textlink="">
      <xdr:nvSpPr>
        <xdr:cNvPr id="37" name="Line 64"/>
        <xdr:cNvSpPr>
          <a:spLocks noChangeShapeType="1"/>
        </xdr:cNvSpPr>
      </xdr:nvSpPr>
      <xdr:spPr bwMode="auto">
        <a:xfrm flipV="1">
          <a:off x="29184600" y="14468475"/>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95250</xdr:colOff>
      <xdr:row>87</xdr:row>
      <xdr:rowOff>85725</xdr:rowOff>
    </xdr:from>
    <xdr:to>
      <xdr:col>13</xdr:col>
      <xdr:colOff>609600</xdr:colOff>
      <xdr:row>87</xdr:row>
      <xdr:rowOff>85725</xdr:rowOff>
    </xdr:to>
    <xdr:sp macro="" textlink="">
      <xdr:nvSpPr>
        <xdr:cNvPr id="38" name="Line 61"/>
        <xdr:cNvSpPr>
          <a:spLocks noChangeShapeType="1"/>
        </xdr:cNvSpPr>
      </xdr:nvSpPr>
      <xdr:spPr bwMode="auto">
        <a:xfrm flipH="1">
          <a:off x="28670250" y="15049500"/>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104775</xdr:colOff>
      <xdr:row>84</xdr:row>
      <xdr:rowOff>85725</xdr:rowOff>
    </xdr:from>
    <xdr:to>
      <xdr:col>13</xdr:col>
      <xdr:colOff>609600</xdr:colOff>
      <xdr:row>84</xdr:row>
      <xdr:rowOff>85725</xdr:rowOff>
    </xdr:to>
    <xdr:sp macro="" textlink="">
      <xdr:nvSpPr>
        <xdr:cNvPr id="39" name="Line 62"/>
        <xdr:cNvSpPr>
          <a:spLocks noChangeShapeType="1"/>
        </xdr:cNvSpPr>
      </xdr:nvSpPr>
      <xdr:spPr bwMode="auto">
        <a:xfrm>
          <a:off x="28679775" y="14468475"/>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104775</xdr:colOff>
      <xdr:row>86</xdr:row>
      <xdr:rowOff>95250</xdr:rowOff>
    </xdr:from>
    <xdr:to>
      <xdr:col>13</xdr:col>
      <xdr:colOff>609600</xdr:colOff>
      <xdr:row>86</xdr:row>
      <xdr:rowOff>95250</xdr:rowOff>
    </xdr:to>
    <xdr:sp macro="" textlink="">
      <xdr:nvSpPr>
        <xdr:cNvPr id="40" name="Line 63"/>
        <xdr:cNvSpPr>
          <a:spLocks noChangeShapeType="1"/>
        </xdr:cNvSpPr>
      </xdr:nvSpPr>
      <xdr:spPr bwMode="auto">
        <a:xfrm>
          <a:off x="28679775" y="14859000"/>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609600</xdr:colOff>
      <xdr:row>84</xdr:row>
      <xdr:rowOff>85725</xdr:rowOff>
    </xdr:from>
    <xdr:to>
      <xdr:col>13</xdr:col>
      <xdr:colOff>609600</xdr:colOff>
      <xdr:row>87</xdr:row>
      <xdr:rowOff>76200</xdr:rowOff>
    </xdr:to>
    <xdr:sp macro="" textlink="">
      <xdr:nvSpPr>
        <xdr:cNvPr id="41" name="Line 64"/>
        <xdr:cNvSpPr>
          <a:spLocks noChangeShapeType="1"/>
        </xdr:cNvSpPr>
      </xdr:nvSpPr>
      <xdr:spPr bwMode="auto">
        <a:xfrm flipV="1">
          <a:off x="29184600" y="14468475"/>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95250</xdr:colOff>
      <xdr:row>87</xdr:row>
      <xdr:rowOff>85725</xdr:rowOff>
    </xdr:from>
    <xdr:to>
      <xdr:col>13</xdr:col>
      <xdr:colOff>609600</xdr:colOff>
      <xdr:row>87</xdr:row>
      <xdr:rowOff>85725</xdr:rowOff>
    </xdr:to>
    <xdr:sp macro="" textlink="">
      <xdr:nvSpPr>
        <xdr:cNvPr id="50" name="Line 61"/>
        <xdr:cNvSpPr>
          <a:spLocks noChangeShapeType="1"/>
        </xdr:cNvSpPr>
      </xdr:nvSpPr>
      <xdr:spPr bwMode="auto">
        <a:xfrm flipH="1">
          <a:off x="13766426" y="15180049"/>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104775</xdr:colOff>
      <xdr:row>84</xdr:row>
      <xdr:rowOff>85725</xdr:rowOff>
    </xdr:from>
    <xdr:to>
      <xdr:col>13</xdr:col>
      <xdr:colOff>609600</xdr:colOff>
      <xdr:row>84</xdr:row>
      <xdr:rowOff>85725</xdr:rowOff>
    </xdr:to>
    <xdr:sp macro="" textlink="">
      <xdr:nvSpPr>
        <xdr:cNvPr id="59" name="Line 62"/>
        <xdr:cNvSpPr>
          <a:spLocks noChangeShapeType="1"/>
        </xdr:cNvSpPr>
      </xdr:nvSpPr>
      <xdr:spPr bwMode="auto">
        <a:xfrm>
          <a:off x="13775951" y="14597343"/>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104775</xdr:colOff>
      <xdr:row>86</xdr:row>
      <xdr:rowOff>95250</xdr:rowOff>
    </xdr:from>
    <xdr:to>
      <xdr:col>13</xdr:col>
      <xdr:colOff>609600</xdr:colOff>
      <xdr:row>86</xdr:row>
      <xdr:rowOff>95250</xdr:rowOff>
    </xdr:to>
    <xdr:sp macro="" textlink="">
      <xdr:nvSpPr>
        <xdr:cNvPr id="60" name="Line 63"/>
        <xdr:cNvSpPr>
          <a:spLocks noChangeShapeType="1"/>
        </xdr:cNvSpPr>
      </xdr:nvSpPr>
      <xdr:spPr bwMode="auto">
        <a:xfrm>
          <a:off x="13775951" y="14987868"/>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609600</xdr:colOff>
      <xdr:row>84</xdr:row>
      <xdr:rowOff>85725</xdr:rowOff>
    </xdr:from>
    <xdr:to>
      <xdr:col>13</xdr:col>
      <xdr:colOff>609600</xdr:colOff>
      <xdr:row>87</xdr:row>
      <xdr:rowOff>76200</xdr:rowOff>
    </xdr:to>
    <xdr:sp macro="" textlink="">
      <xdr:nvSpPr>
        <xdr:cNvPr id="61" name="Line 64"/>
        <xdr:cNvSpPr>
          <a:spLocks noChangeShapeType="1"/>
        </xdr:cNvSpPr>
      </xdr:nvSpPr>
      <xdr:spPr bwMode="auto">
        <a:xfrm flipV="1">
          <a:off x="14280776" y="14597343"/>
          <a:ext cx="0" cy="57318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95250</xdr:colOff>
      <xdr:row>87</xdr:row>
      <xdr:rowOff>85725</xdr:rowOff>
    </xdr:from>
    <xdr:to>
      <xdr:col>13</xdr:col>
      <xdr:colOff>609600</xdr:colOff>
      <xdr:row>87</xdr:row>
      <xdr:rowOff>85725</xdr:rowOff>
    </xdr:to>
    <xdr:sp macro="" textlink="">
      <xdr:nvSpPr>
        <xdr:cNvPr id="62" name="Line 61"/>
        <xdr:cNvSpPr>
          <a:spLocks noChangeShapeType="1"/>
        </xdr:cNvSpPr>
      </xdr:nvSpPr>
      <xdr:spPr bwMode="auto">
        <a:xfrm flipH="1">
          <a:off x="13766426" y="15180049"/>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104775</xdr:colOff>
      <xdr:row>84</xdr:row>
      <xdr:rowOff>85725</xdr:rowOff>
    </xdr:from>
    <xdr:to>
      <xdr:col>13</xdr:col>
      <xdr:colOff>609600</xdr:colOff>
      <xdr:row>84</xdr:row>
      <xdr:rowOff>85725</xdr:rowOff>
    </xdr:to>
    <xdr:sp macro="" textlink="">
      <xdr:nvSpPr>
        <xdr:cNvPr id="63" name="Line 62"/>
        <xdr:cNvSpPr>
          <a:spLocks noChangeShapeType="1"/>
        </xdr:cNvSpPr>
      </xdr:nvSpPr>
      <xdr:spPr bwMode="auto">
        <a:xfrm>
          <a:off x="13775951" y="14597343"/>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104775</xdr:colOff>
      <xdr:row>86</xdr:row>
      <xdr:rowOff>95250</xdr:rowOff>
    </xdr:from>
    <xdr:to>
      <xdr:col>13</xdr:col>
      <xdr:colOff>609600</xdr:colOff>
      <xdr:row>86</xdr:row>
      <xdr:rowOff>95250</xdr:rowOff>
    </xdr:to>
    <xdr:sp macro="" textlink="">
      <xdr:nvSpPr>
        <xdr:cNvPr id="64" name="Line 63"/>
        <xdr:cNvSpPr>
          <a:spLocks noChangeShapeType="1"/>
        </xdr:cNvSpPr>
      </xdr:nvSpPr>
      <xdr:spPr bwMode="auto">
        <a:xfrm>
          <a:off x="13775951" y="14987868"/>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609600</xdr:colOff>
      <xdr:row>84</xdr:row>
      <xdr:rowOff>85725</xdr:rowOff>
    </xdr:from>
    <xdr:to>
      <xdr:col>13</xdr:col>
      <xdr:colOff>609600</xdr:colOff>
      <xdr:row>87</xdr:row>
      <xdr:rowOff>76200</xdr:rowOff>
    </xdr:to>
    <xdr:sp macro="" textlink="">
      <xdr:nvSpPr>
        <xdr:cNvPr id="65" name="Line 64"/>
        <xdr:cNvSpPr>
          <a:spLocks noChangeShapeType="1"/>
        </xdr:cNvSpPr>
      </xdr:nvSpPr>
      <xdr:spPr bwMode="auto">
        <a:xfrm flipV="1">
          <a:off x="14280776" y="14597343"/>
          <a:ext cx="0" cy="57318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95250</xdr:colOff>
      <xdr:row>87</xdr:row>
      <xdr:rowOff>85725</xdr:rowOff>
    </xdr:from>
    <xdr:to>
      <xdr:col>18</xdr:col>
      <xdr:colOff>609600</xdr:colOff>
      <xdr:row>87</xdr:row>
      <xdr:rowOff>85725</xdr:rowOff>
    </xdr:to>
    <xdr:sp macro="" textlink="">
      <xdr:nvSpPr>
        <xdr:cNvPr id="66" name="Line 61"/>
        <xdr:cNvSpPr>
          <a:spLocks noChangeShapeType="1"/>
        </xdr:cNvSpPr>
      </xdr:nvSpPr>
      <xdr:spPr bwMode="auto">
        <a:xfrm flipH="1">
          <a:off x="18215162" y="15180049"/>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104775</xdr:colOff>
      <xdr:row>84</xdr:row>
      <xdr:rowOff>85725</xdr:rowOff>
    </xdr:from>
    <xdr:to>
      <xdr:col>18</xdr:col>
      <xdr:colOff>609600</xdr:colOff>
      <xdr:row>84</xdr:row>
      <xdr:rowOff>85725</xdr:rowOff>
    </xdr:to>
    <xdr:sp macro="" textlink="">
      <xdr:nvSpPr>
        <xdr:cNvPr id="67" name="Line 62"/>
        <xdr:cNvSpPr>
          <a:spLocks noChangeShapeType="1"/>
        </xdr:cNvSpPr>
      </xdr:nvSpPr>
      <xdr:spPr bwMode="auto">
        <a:xfrm>
          <a:off x="18224687" y="14597343"/>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104775</xdr:colOff>
      <xdr:row>86</xdr:row>
      <xdr:rowOff>95250</xdr:rowOff>
    </xdr:from>
    <xdr:to>
      <xdr:col>18</xdr:col>
      <xdr:colOff>609600</xdr:colOff>
      <xdr:row>86</xdr:row>
      <xdr:rowOff>95250</xdr:rowOff>
    </xdr:to>
    <xdr:sp macro="" textlink="">
      <xdr:nvSpPr>
        <xdr:cNvPr id="68" name="Line 63"/>
        <xdr:cNvSpPr>
          <a:spLocks noChangeShapeType="1"/>
        </xdr:cNvSpPr>
      </xdr:nvSpPr>
      <xdr:spPr bwMode="auto">
        <a:xfrm>
          <a:off x="18224687" y="14987868"/>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609600</xdr:colOff>
      <xdr:row>84</xdr:row>
      <xdr:rowOff>85725</xdr:rowOff>
    </xdr:from>
    <xdr:to>
      <xdr:col>18</xdr:col>
      <xdr:colOff>609600</xdr:colOff>
      <xdr:row>87</xdr:row>
      <xdr:rowOff>76200</xdr:rowOff>
    </xdr:to>
    <xdr:sp macro="" textlink="">
      <xdr:nvSpPr>
        <xdr:cNvPr id="69" name="Line 64"/>
        <xdr:cNvSpPr>
          <a:spLocks noChangeShapeType="1"/>
        </xdr:cNvSpPr>
      </xdr:nvSpPr>
      <xdr:spPr bwMode="auto">
        <a:xfrm flipV="1">
          <a:off x="18729512" y="14597343"/>
          <a:ext cx="0" cy="57318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95250</xdr:colOff>
      <xdr:row>87</xdr:row>
      <xdr:rowOff>85725</xdr:rowOff>
    </xdr:from>
    <xdr:to>
      <xdr:col>18</xdr:col>
      <xdr:colOff>609600</xdr:colOff>
      <xdr:row>87</xdr:row>
      <xdr:rowOff>85725</xdr:rowOff>
    </xdr:to>
    <xdr:sp macro="" textlink="">
      <xdr:nvSpPr>
        <xdr:cNvPr id="70" name="Line 61"/>
        <xdr:cNvSpPr>
          <a:spLocks noChangeShapeType="1"/>
        </xdr:cNvSpPr>
      </xdr:nvSpPr>
      <xdr:spPr bwMode="auto">
        <a:xfrm flipH="1">
          <a:off x="18215162" y="15180049"/>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104775</xdr:colOff>
      <xdr:row>84</xdr:row>
      <xdr:rowOff>85725</xdr:rowOff>
    </xdr:from>
    <xdr:to>
      <xdr:col>18</xdr:col>
      <xdr:colOff>609600</xdr:colOff>
      <xdr:row>84</xdr:row>
      <xdr:rowOff>85725</xdr:rowOff>
    </xdr:to>
    <xdr:sp macro="" textlink="">
      <xdr:nvSpPr>
        <xdr:cNvPr id="71" name="Line 62"/>
        <xdr:cNvSpPr>
          <a:spLocks noChangeShapeType="1"/>
        </xdr:cNvSpPr>
      </xdr:nvSpPr>
      <xdr:spPr bwMode="auto">
        <a:xfrm>
          <a:off x="18224687" y="14597343"/>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104775</xdr:colOff>
      <xdr:row>86</xdr:row>
      <xdr:rowOff>95250</xdr:rowOff>
    </xdr:from>
    <xdr:to>
      <xdr:col>18</xdr:col>
      <xdr:colOff>609600</xdr:colOff>
      <xdr:row>86</xdr:row>
      <xdr:rowOff>95250</xdr:rowOff>
    </xdr:to>
    <xdr:sp macro="" textlink="">
      <xdr:nvSpPr>
        <xdr:cNvPr id="72" name="Line 63"/>
        <xdr:cNvSpPr>
          <a:spLocks noChangeShapeType="1"/>
        </xdr:cNvSpPr>
      </xdr:nvSpPr>
      <xdr:spPr bwMode="auto">
        <a:xfrm>
          <a:off x="18224687" y="14987868"/>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609600</xdr:colOff>
      <xdr:row>84</xdr:row>
      <xdr:rowOff>85725</xdr:rowOff>
    </xdr:from>
    <xdr:to>
      <xdr:col>18</xdr:col>
      <xdr:colOff>609600</xdr:colOff>
      <xdr:row>87</xdr:row>
      <xdr:rowOff>76200</xdr:rowOff>
    </xdr:to>
    <xdr:sp macro="" textlink="">
      <xdr:nvSpPr>
        <xdr:cNvPr id="73" name="Line 64"/>
        <xdr:cNvSpPr>
          <a:spLocks noChangeShapeType="1"/>
        </xdr:cNvSpPr>
      </xdr:nvSpPr>
      <xdr:spPr bwMode="auto">
        <a:xfrm flipV="1">
          <a:off x="18729512" y="14597343"/>
          <a:ext cx="0" cy="57318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434340</xdr:colOff>
      <xdr:row>15</xdr:row>
      <xdr:rowOff>0</xdr:rowOff>
    </xdr:from>
    <xdr:ext cx="18531" cy="179601"/>
    <xdr:sp macro="" textlink="">
      <xdr:nvSpPr>
        <xdr:cNvPr id="3" name="Text Box 2"/>
        <xdr:cNvSpPr txBox="1">
          <a:spLocks noChangeArrowheads="1"/>
        </xdr:cNvSpPr>
      </xdr:nvSpPr>
      <xdr:spPr bwMode="auto">
        <a:xfrm>
          <a:off x="3025140"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4</xdr:col>
      <xdr:colOff>114300</xdr:colOff>
      <xdr:row>15</xdr:row>
      <xdr:rowOff>0</xdr:rowOff>
    </xdr:from>
    <xdr:ext cx="18531" cy="179601"/>
    <xdr:sp macro="" textlink="">
      <xdr:nvSpPr>
        <xdr:cNvPr id="4" name="Text Box 3"/>
        <xdr:cNvSpPr txBox="1">
          <a:spLocks noChangeArrowheads="1"/>
        </xdr:cNvSpPr>
      </xdr:nvSpPr>
      <xdr:spPr bwMode="auto">
        <a:xfrm>
          <a:off x="3752850"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5</xdr:col>
      <xdr:colOff>142875</xdr:colOff>
      <xdr:row>15</xdr:row>
      <xdr:rowOff>0</xdr:rowOff>
    </xdr:from>
    <xdr:ext cx="18531" cy="179601"/>
    <xdr:sp macro="" textlink="">
      <xdr:nvSpPr>
        <xdr:cNvPr id="5" name="Text Box 4"/>
        <xdr:cNvSpPr txBox="1">
          <a:spLocks noChangeArrowheads="1"/>
        </xdr:cNvSpPr>
      </xdr:nvSpPr>
      <xdr:spPr bwMode="auto">
        <a:xfrm>
          <a:off x="4829175"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8</xdr:col>
      <xdr:colOff>313632</xdr:colOff>
      <xdr:row>15</xdr:row>
      <xdr:rowOff>0</xdr:rowOff>
    </xdr:from>
    <xdr:ext cx="18531" cy="179601"/>
    <xdr:sp macro="" textlink="">
      <xdr:nvSpPr>
        <xdr:cNvPr id="8" name="Text Box 7"/>
        <xdr:cNvSpPr txBox="1">
          <a:spLocks noChangeArrowheads="1"/>
        </xdr:cNvSpPr>
      </xdr:nvSpPr>
      <xdr:spPr bwMode="auto">
        <a:xfrm>
          <a:off x="8143182"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9</xdr:col>
      <xdr:colOff>368877</xdr:colOff>
      <xdr:row>15</xdr:row>
      <xdr:rowOff>0</xdr:rowOff>
    </xdr:from>
    <xdr:ext cx="18531" cy="179601"/>
    <xdr:sp macro="" textlink="">
      <xdr:nvSpPr>
        <xdr:cNvPr id="9" name="Text Box 8"/>
        <xdr:cNvSpPr txBox="1">
          <a:spLocks noChangeArrowheads="1"/>
        </xdr:cNvSpPr>
      </xdr:nvSpPr>
      <xdr:spPr bwMode="auto">
        <a:xfrm>
          <a:off x="9246177"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10</xdr:col>
      <xdr:colOff>247650</xdr:colOff>
      <xdr:row>15</xdr:row>
      <xdr:rowOff>0</xdr:rowOff>
    </xdr:from>
    <xdr:ext cx="18531" cy="179601"/>
    <xdr:sp macro="" textlink="">
      <xdr:nvSpPr>
        <xdr:cNvPr id="10" name="Text Box 9"/>
        <xdr:cNvSpPr txBox="1">
          <a:spLocks noChangeArrowheads="1"/>
        </xdr:cNvSpPr>
      </xdr:nvSpPr>
      <xdr:spPr bwMode="auto">
        <a:xfrm>
          <a:off x="10172700"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11</xdr:col>
      <xdr:colOff>340995</xdr:colOff>
      <xdr:row>15</xdr:row>
      <xdr:rowOff>0</xdr:rowOff>
    </xdr:from>
    <xdr:ext cx="18531" cy="179601"/>
    <xdr:sp macro="" textlink="">
      <xdr:nvSpPr>
        <xdr:cNvPr id="11" name="Text Box 10"/>
        <xdr:cNvSpPr txBox="1">
          <a:spLocks noChangeArrowheads="1"/>
        </xdr:cNvSpPr>
      </xdr:nvSpPr>
      <xdr:spPr bwMode="auto">
        <a:xfrm>
          <a:off x="11313795"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12</xdr:col>
      <xdr:colOff>434340</xdr:colOff>
      <xdr:row>15</xdr:row>
      <xdr:rowOff>0</xdr:rowOff>
    </xdr:from>
    <xdr:ext cx="18531" cy="179601"/>
    <xdr:sp macro="" textlink="">
      <xdr:nvSpPr>
        <xdr:cNvPr id="12" name="Text Box 12"/>
        <xdr:cNvSpPr txBox="1">
          <a:spLocks noChangeArrowheads="1"/>
        </xdr:cNvSpPr>
      </xdr:nvSpPr>
      <xdr:spPr bwMode="auto">
        <a:xfrm>
          <a:off x="12454890"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18</xdr:col>
      <xdr:colOff>472440</xdr:colOff>
      <xdr:row>15</xdr:row>
      <xdr:rowOff>0</xdr:rowOff>
    </xdr:from>
    <xdr:ext cx="171714" cy="195218"/>
    <xdr:sp macro="" textlink="">
      <xdr:nvSpPr>
        <xdr:cNvPr id="14" name="Text Box 1"/>
        <xdr:cNvSpPr txBox="1">
          <a:spLocks noChangeArrowheads="1"/>
        </xdr:cNvSpPr>
      </xdr:nvSpPr>
      <xdr:spPr bwMode="auto">
        <a:xfrm>
          <a:off x="11102340" y="1630680"/>
          <a:ext cx="171714"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19</xdr:col>
      <xdr:colOff>434340</xdr:colOff>
      <xdr:row>15</xdr:row>
      <xdr:rowOff>0</xdr:rowOff>
    </xdr:from>
    <xdr:ext cx="171714" cy="195218"/>
    <xdr:sp macro="" textlink="">
      <xdr:nvSpPr>
        <xdr:cNvPr id="15" name="Text Box 2"/>
        <xdr:cNvSpPr txBox="1">
          <a:spLocks noChangeArrowheads="1"/>
        </xdr:cNvSpPr>
      </xdr:nvSpPr>
      <xdr:spPr bwMode="auto">
        <a:xfrm>
          <a:off x="11826240" y="1630680"/>
          <a:ext cx="171714"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20</xdr:col>
      <xdr:colOff>114300</xdr:colOff>
      <xdr:row>15</xdr:row>
      <xdr:rowOff>0</xdr:rowOff>
    </xdr:from>
    <xdr:ext cx="61171" cy="193888"/>
    <xdr:sp macro="" textlink="">
      <xdr:nvSpPr>
        <xdr:cNvPr id="16" name="Text Box 3"/>
        <xdr:cNvSpPr txBox="1">
          <a:spLocks noChangeArrowheads="1"/>
        </xdr:cNvSpPr>
      </xdr:nvSpPr>
      <xdr:spPr bwMode="auto">
        <a:xfrm>
          <a:off x="12268200" y="1630680"/>
          <a:ext cx="61171" cy="1938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21</xdr:col>
      <xdr:colOff>142875</xdr:colOff>
      <xdr:row>15</xdr:row>
      <xdr:rowOff>0</xdr:rowOff>
    </xdr:from>
    <xdr:ext cx="154428" cy="195218"/>
    <xdr:sp macro="" textlink="">
      <xdr:nvSpPr>
        <xdr:cNvPr id="17" name="Text Box 4"/>
        <xdr:cNvSpPr txBox="1">
          <a:spLocks noChangeArrowheads="1"/>
        </xdr:cNvSpPr>
      </xdr:nvSpPr>
      <xdr:spPr bwMode="auto">
        <a:xfrm>
          <a:off x="13058775" y="1630680"/>
          <a:ext cx="154428"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23</xdr:col>
      <xdr:colOff>520065</xdr:colOff>
      <xdr:row>15</xdr:row>
      <xdr:rowOff>0</xdr:rowOff>
    </xdr:from>
    <xdr:ext cx="232564" cy="195218"/>
    <xdr:sp macro="" textlink="">
      <xdr:nvSpPr>
        <xdr:cNvPr id="18" name="Text Box 5"/>
        <xdr:cNvSpPr txBox="1">
          <a:spLocks noChangeArrowheads="1"/>
        </xdr:cNvSpPr>
      </xdr:nvSpPr>
      <xdr:spPr bwMode="auto">
        <a:xfrm>
          <a:off x="14959965" y="1647825"/>
          <a:ext cx="232564"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 (</a:t>
          </a:r>
          <a:endParaRPr lang="de-DE"/>
        </a:p>
      </xdr:txBody>
    </xdr:sp>
    <xdr:clientData/>
  </xdr:oneCellAnchor>
  <xdr:oneCellAnchor>
    <xdr:from>
      <xdr:col>24</xdr:col>
      <xdr:colOff>335280</xdr:colOff>
      <xdr:row>15</xdr:row>
      <xdr:rowOff>0</xdr:rowOff>
    </xdr:from>
    <xdr:ext cx="76200" cy="190500"/>
    <xdr:sp macro="" textlink="">
      <xdr:nvSpPr>
        <xdr:cNvPr id="19" name="Text Box 6"/>
        <xdr:cNvSpPr txBox="1">
          <a:spLocks noChangeArrowheads="1"/>
        </xdr:cNvSpPr>
      </xdr:nvSpPr>
      <xdr:spPr bwMode="auto">
        <a:xfrm>
          <a:off x="15537180" y="1634490"/>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313632</xdr:colOff>
      <xdr:row>15</xdr:row>
      <xdr:rowOff>0</xdr:rowOff>
    </xdr:from>
    <xdr:ext cx="54117" cy="187084"/>
    <xdr:sp macro="" textlink="">
      <xdr:nvSpPr>
        <xdr:cNvPr id="20" name="Text Box 7"/>
        <xdr:cNvSpPr txBox="1">
          <a:spLocks noChangeArrowheads="1"/>
        </xdr:cNvSpPr>
      </xdr:nvSpPr>
      <xdr:spPr bwMode="auto">
        <a:xfrm>
          <a:off x="15515532" y="1658562"/>
          <a:ext cx="54117" cy="1870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25</xdr:col>
      <xdr:colOff>368877</xdr:colOff>
      <xdr:row>15</xdr:row>
      <xdr:rowOff>0</xdr:rowOff>
    </xdr:from>
    <xdr:ext cx="61171" cy="195218"/>
    <xdr:sp macro="" textlink="">
      <xdr:nvSpPr>
        <xdr:cNvPr id="21" name="Text Box 8"/>
        <xdr:cNvSpPr txBox="1">
          <a:spLocks noChangeArrowheads="1"/>
        </xdr:cNvSpPr>
      </xdr:nvSpPr>
      <xdr:spPr bwMode="auto">
        <a:xfrm>
          <a:off x="16332777" y="1630680"/>
          <a:ext cx="61171"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26</xdr:col>
      <xdr:colOff>247650</xdr:colOff>
      <xdr:row>15</xdr:row>
      <xdr:rowOff>0</xdr:rowOff>
    </xdr:from>
    <xdr:ext cx="179519" cy="193888"/>
    <xdr:sp macro="" textlink="">
      <xdr:nvSpPr>
        <xdr:cNvPr id="22" name="Text Box 9"/>
        <xdr:cNvSpPr txBox="1">
          <a:spLocks noChangeArrowheads="1"/>
        </xdr:cNvSpPr>
      </xdr:nvSpPr>
      <xdr:spPr bwMode="auto">
        <a:xfrm>
          <a:off x="16973550" y="1630680"/>
          <a:ext cx="179519" cy="1938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27</xdr:col>
      <xdr:colOff>340995</xdr:colOff>
      <xdr:row>15</xdr:row>
      <xdr:rowOff>0</xdr:rowOff>
    </xdr:from>
    <xdr:ext cx="93359" cy="194879"/>
    <xdr:sp macro="" textlink="">
      <xdr:nvSpPr>
        <xdr:cNvPr id="23" name="Text Box 10"/>
        <xdr:cNvSpPr txBox="1">
          <a:spLocks noChangeArrowheads="1"/>
        </xdr:cNvSpPr>
      </xdr:nvSpPr>
      <xdr:spPr bwMode="auto">
        <a:xfrm>
          <a:off x="17828895" y="1647825"/>
          <a:ext cx="93359" cy="1948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28</xdr:col>
      <xdr:colOff>434340</xdr:colOff>
      <xdr:row>15</xdr:row>
      <xdr:rowOff>0</xdr:rowOff>
    </xdr:from>
    <xdr:ext cx="93359" cy="195218"/>
    <xdr:sp macro="" textlink="">
      <xdr:nvSpPr>
        <xdr:cNvPr id="24" name="Text Box 12"/>
        <xdr:cNvSpPr txBox="1">
          <a:spLocks noChangeArrowheads="1"/>
        </xdr:cNvSpPr>
      </xdr:nvSpPr>
      <xdr:spPr bwMode="auto">
        <a:xfrm>
          <a:off x="18684240" y="1647825"/>
          <a:ext cx="93359"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29</xdr:col>
      <xdr:colOff>691515</xdr:colOff>
      <xdr:row>15</xdr:row>
      <xdr:rowOff>0</xdr:rowOff>
    </xdr:from>
    <xdr:ext cx="93359" cy="195218"/>
    <xdr:sp macro="" textlink="">
      <xdr:nvSpPr>
        <xdr:cNvPr id="25" name="Text Box 12"/>
        <xdr:cNvSpPr txBox="1">
          <a:spLocks noChangeArrowheads="1"/>
        </xdr:cNvSpPr>
      </xdr:nvSpPr>
      <xdr:spPr bwMode="auto">
        <a:xfrm>
          <a:off x="19703415" y="1630680"/>
          <a:ext cx="93359"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4</xdr:row>
      <xdr:rowOff>0</xdr:rowOff>
    </xdr:from>
    <xdr:ext cx="18531" cy="179601"/>
    <xdr:sp macro="" textlink="">
      <xdr:nvSpPr>
        <xdr:cNvPr id="2" name="Text Box 2"/>
        <xdr:cNvSpPr txBox="1">
          <a:spLocks noChangeArrowheads="1"/>
        </xdr:cNvSpPr>
      </xdr:nvSpPr>
      <xdr:spPr bwMode="auto">
        <a:xfrm>
          <a:off x="3025140"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3</xdr:col>
      <xdr:colOff>0</xdr:colOff>
      <xdr:row>4</xdr:row>
      <xdr:rowOff>0</xdr:rowOff>
    </xdr:from>
    <xdr:ext cx="18531" cy="179601"/>
    <xdr:sp macro="" textlink="">
      <xdr:nvSpPr>
        <xdr:cNvPr id="3" name="Text Box 3"/>
        <xdr:cNvSpPr txBox="1">
          <a:spLocks noChangeArrowheads="1"/>
        </xdr:cNvSpPr>
      </xdr:nvSpPr>
      <xdr:spPr bwMode="auto">
        <a:xfrm>
          <a:off x="3752850"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3</xdr:col>
      <xdr:colOff>0</xdr:colOff>
      <xdr:row>4</xdr:row>
      <xdr:rowOff>0</xdr:rowOff>
    </xdr:from>
    <xdr:ext cx="18531" cy="179601"/>
    <xdr:sp macro="" textlink="">
      <xdr:nvSpPr>
        <xdr:cNvPr id="4" name="Text Box 4"/>
        <xdr:cNvSpPr txBox="1">
          <a:spLocks noChangeArrowheads="1"/>
        </xdr:cNvSpPr>
      </xdr:nvSpPr>
      <xdr:spPr bwMode="auto">
        <a:xfrm>
          <a:off x="4829175"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5</xdr:col>
      <xdr:colOff>313632</xdr:colOff>
      <xdr:row>4</xdr:row>
      <xdr:rowOff>0</xdr:rowOff>
    </xdr:from>
    <xdr:ext cx="18531" cy="179601"/>
    <xdr:sp macro="" textlink="">
      <xdr:nvSpPr>
        <xdr:cNvPr id="5" name="Text Box 7"/>
        <xdr:cNvSpPr txBox="1">
          <a:spLocks noChangeArrowheads="1"/>
        </xdr:cNvSpPr>
      </xdr:nvSpPr>
      <xdr:spPr bwMode="auto">
        <a:xfrm>
          <a:off x="8143182"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6</xdr:col>
      <xdr:colOff>368877</xdr:colOff>
      <xdr:row>4</xdr:row>
      <xdr:rowOff>0</xdr:rowOff>
    </xdr:from>
    <xdr:ext cx="18531" cy="179601"/>
    <xdr:sp macro="" textlink="">
      <xdr:nvSpPr>
        <xdr:cNvPr id="6" name="Text Box 8"/>
        <xdr:cNvSpPr txBox="1">
          <a:spLocks noChangeArrowheads="1"/>
        </xdr:cNvSpPr>
      </xdr:nvSpPr>
      <xdr:spPr bwMode="auto">
        <a:xfrm>
          <a:off x="9246177"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7</xdr:col>
      <xdr:colOff>247650</xdr:colOff>
      <xdr:row>4</xdr:row>
      <xdr:rowOff>0</xdr:rowOff>
    </xdr:from>
    <xdr:ext cx="18531" cy="179601"/>
    <xdr:sp macro="" textlink="">
      <xdr:nvSpPr>
        <xdr:cNvPr id="7" name="Text Box 9"/>
        <xdr:cNvSpPr txBox="1">
          <a:spLocks noChangeArrowheads="1"/>
        </xdr:cNvSpPr>
      </xdr:nvSpPr>
      <xdr:spPr bwMode="auto">
        <a:xfrm>
          <a:off x="10172700"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8</xdr:col>
      <xdr:colOff>340995</xdr:colOff>
      <xdr:row>4</xdr:row>
      <xdr:rowOff>0</xdr:rowOff>
    </xdr:from>
    <xdr:ext cx="18531" cy="179601"/>
    <xdr:sp macro="" textlink="">
      <xdr:nvSpPr>
        <xdr:cNvPr id="8" name="Text Box 10"/>
        <xdr:cNvSpPr txBox="1">
          <a:spLocks noChangeArrowheads="1"/>
        </xdr:cNvSpPr>
      </xdr:nvSpPr>
      <xdr:spPr bwMode="auto">
        <a:xfrm>
          <a:off x="11313795"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9</xdr:col>
      <xdr:colOff>434340</xdr:colOff>
      <xdr:row>4</xdr:row>
      <xdr:rowOff>0</xdr:rowOff>
    </xdr:from>
    <xdr:ext cx="18531" cy="179601"/>
    <xdr:sp macro="" textlink="">
      <xdr:nvSpPr>
        <xdr:cNvPr id="9" name="Text Box 12"/>
        <xdr:cNvSpPr txBox="1">
          <a:spLocks noChangeArrowheads="1"/>
        </xdr:cNvSpPr>
      </xdr:nvSpPr>
      <xdr:spPr bwMode="auto">
        <a:xfrm>
          <a:off x="12454890"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15</xdr:col>
      <xdr:colOff>472440</xdr:colOff>
      <xdr:row>4</xdr:row>
      <xdr:rowOff>0</xdr:rowOff>
    </xdr:from>
    <xdr:ext cx="171714" cy="195218"/>
    <xdr:sp macro="" textlink="">
      <xdr:nvSpPr>
        <xdr:cNvPr id="10" name="Text Box 1"/>
        <xdr:cNvSpPr txBox="1">
          <a:spLocks noChangeArrowheads="1"/>
        </xdr:cNvSpPr>
      </xdr:nvSpPr>
      <xdr:spPr bwMode="auto">
        <a:xfrm>
          <a:off x="18160365" y="5057775"/>
          <a:ext cx="171714"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16</xdr:col>
      <xdr:colOff>434340</xdr:colOff>
      <xdr:row>4</xdr:row>
      <xdr:rowOff>0</xdr:rowOff>
    </xdr:from>
    <xdr:ext cx="171714" cy="195218"/>
    <xdr:sp macro="" textlink="">
      <xdr:nvSpPr>
        <xdr:cNvPr id="11" name="Text Box 2"/>
        <xdr:cNvSpPr txBox="1">
          <a:spLocks noChangeArrowheads="1"/>
        </xdr:cNvSpPr>
      </xdr:nvSpPr>
      <xdr:spPr bwMode="auto">
        <a:xfrm>
          <a:off x="18884265" y="5057775"/>
          <a:ext cx="171714"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17</xdr:col>
      <xdr:colOff>114300</xdr:colOff>
      <xdr:row>4</xdr:row>
      <xdr:rowOff>0</xdr:rowOff>
    </xdr:from>
    <xdr:ext cx="61171" cy="193888"/>
    <xdr:sp macro="" textlink="">
      <xdr:nvSpPr>
        <xdr:cNvPr id="12" name="Text Box 3"/>
        <xdr:cNvSpPr txBox="1">
          <a:spLocks noChangeArrowheads="1"/>
        </xdr:cNvSpPr>
      </xdr:nvSpPr>
      <xdr:spPr bwMode="auto">
        <a:xfrm>
          <a:off x="19326225" y="5057775"/>
          <a:ext cx="61171" cy="1938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18</xdr:col>
      <xdr:colOff>142875</xdr:colOff>
      <xdr:row>4</xdr:row>
      <xdr:rowOff>0</xdr:rowOff>
    </xdr:from>
    <xdr:ext cx="154428" cy="195218"/>
    <xdr:sp macro="" textlink="">
      <xdr:nvSpPr>
        <xdr:cNvPr id="13" name="Text Box 4"/>
        <xdr:cNvSpPr txBox="1">
          <a:spLocks noChangeArrowheads="1"/>
        </xdr:cNvSpPr>
      </xdr:nvSpPr>
      <xdr:spPr bwMode="auto">
        <a:xfrm>
          <a:off x="19659600" y="5057775"/>
          <a:ext cx="154428"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20</xdr:col>
      <xdr:colOff>520065</xdr:colOff>
      <xdr:row>4</xdr:row>
      <xdr:rowOff>0</xdr:rowOff>
    </xdr:from>
    <xdr:ext cx="232564" cy="195218"/>
    <xdr:sp macro="" textlink="">
      <xdr:nvSpPr>
        <xdr:cNvPr id="14" name="Text Box 5"/>
        <xdr:cNvSpPr txBox="1">
          <a:spLocks noChangeArrowheads="1"/>
        </xdr:cNvSpPr>
      </xdr:nvSpPr>
      <xdr:spPr bwMode="auto">
        <a:xfrm>
          <a:off x="21560790" y="5057775"/>
          <a:ext cx="232564"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 (</a:t>
          </a:r>
          <a:endParaRPr lang="de-DE"/>
        </a:p>
      </xdr:txBody>
    </xdr:sp>
    <xdr:clientData/>
  </xdr:oneCellAnchor>
  <xdr:oneCellAnchor>
    <xdr:from>
      <xdr:col>21</xdr:col>
      <xdr:colOff>335280</xdr:colOff>
      <xdr:row>4</xdr:row>
      <xdr:rowOff>0</xdr:rowOff>
    </xdr:from>
    <xdr:ext cx="76200" cy="190500"/>
    <xdr:sp macro="" textlink="">
      <xdr:nvSpPr>
        <xdr:cNvPr id="15" name="Text Box 6"/>
        <xdr:cNvSpPr txBox="1">
          <a:spLocks noChangeArrowheads="1"/>
        </xdr:cNvSpPr>
      </xdr:nvSpPr>
      <xdr:spPr bwMode="auto">
        <a:xfrm>
          <a:off x="22138005" y="5057775"/>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313632</xdr:colOff>
      <xdr:row>4</xdr:row>
      <xdr:rowOff>0</xdr:rowOff>
    </xdr:from>
    <xdr:ext cx="54117" cy="187084"/>
    <xdr:sp macro="" textlink="">
      <xdr:nvSpPr>
        <xdr:cNvPr id="16" name="Text Box 7"/>
        <xdr:cNvSpPr txBox="1">
          <a:spLocks noChangeArrowheads="1"/>
        </xdr:cNvSpPr>
      </xdr:nvSpPr>
      <xdr:spPr bwMode="auto">
        <a:xfrm>
          <a:off x="22116357" y="5057775"/>
          <a:ext cx="54117" cy="1870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22</xdr:col>
      <xdr:colOff>368877</xdr:colOff>
      <xdr:row>4</xdr:row>
      <xdr:rowOff>0</xdr:rowOff>
    </xdr:from>
    <xdr:ext cx="61171" cy="195218"/>
    <xdr:sp macro="" textlink="">
      <xdr:nvSpPr>
        <xdr:cNvPr id="17" name="Text Box 8"/>
        <xdr:cNvSpPr txBox="1">
          <a:spLocks noChangeArrowheads="1"/>
        </xdr:cNvSpPr>
      </xdr:nvSpPr>
      <xdr:spPr bwMode="auto">
        <a:xfrm>
          <a:off x="22933602" y="5057775"/>
          <a:ext cx="61171"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23</xdr:col>
      <xdr:colOff>247650</xdr:colOff>
      <xdr:row>4</xdr:row>
      <xdr:rowOff>0</xdr:rowOff>
    </xdr:from>
    <xdr:ext cx="179519" cy="193888"/>
    <xdr:sp macro="" textlink="">
      <xdr:nvSpPr>
        <xdr:cNvPr id="18" name="Text Box 9"/>
        <xdr:cNvSpPr txBox="1">
          <a:spLocks noChangeArrowheads="1"/>
        </xdr:cNvSpPr>
      </xdr:nvSpPr>
      <xdr:spPr bwMode="auto">
        <a:xfrm>
          <a:off x="23574375" y="5057775"/>
          <a:ext cx="179519" cy="1938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24</xdr:col>
      <xdr:colOff>340995</xdr:colOff>
      <xdr:row>4</xdr:row>
      <xdr:rowOff>0</xdr:rowOff>
    </xdr:from>
    <xdr:ext cx="93359" cy="194879"/>
    <xdr:sp macro="" textlink="">
      <xdr:nvSpPr>
        <xdr:cNvPr id="19" name="Text Box 10"/>
        <xdr:cNvSpPr txBox="1">
          <a:spLocks noChangeArrowheads="1"/>
        </xdr:cNvSpPr>
      </xdr:nvSpPr>
      <xdr:spPr bwMode="auto">
        <a:xfrm>
          <a:off x="24429720" y="5057775"/>
          <a:ext cx="93359" cy="1948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25</xdr:col>
      <xdr:colOff>434340</xdr:colOff>
      <xdr:row>4</xdr:row>
      <xdr:rowOff>0</xdr:rowOff>
    </xdr:from>
    <xdr:ext cx="93359" cy="195218"/>
    <xdr:sp macro="" textlink="">
      <xdr:nvSpPr>
        <xdr:cNvPr id="20" name="Text Box 12"/>
        <xdr:cNvSpPr txBox="1">
          <a:spLocks noChangeArrowheads="1"/>
        </xdr:cNvSpPr>
      </xdr:nvSpPr>
      <xdr:spPr bwMode="auto">
        <a:xfrm>
          <a:off x="25285065" y="5057775"/>
          <a:ext cx="93359"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26</xdr:col>
      <xdr:colOff>691515</xdr:colOff>
      <xdr:row>4</xdr:row>
      <xdr:rowOff>0</xdr:rowOff>
    </xdr:from>
    <xdr:ext cx="93359" cy="195218"/>
    <xdr:sp macro="" textlink="">
      <xdr:nvSpPr>
        <xdr:cNvPr id="21" name="Text Box 12"/>
        <xdr:cNvSpPr txBox="1">
          <a:spLocks noChangeArrowheads="1"/>
        </xdr:cNvSpPr>
      </xdr:nvSpPr>
      <xdr:spPr bwMode="auto">
        <a:xfrm>
          <a:off x="26304240" y="5057775"/>
          <a:ext cx="93359"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KTH/01_Verfahren/06_KoPr/02_KoPr_4.RP_G_Tool/09b_LRB_xxx_PT_Gas_2020_KostPrfg_NB_inkl_M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1_25xxx_LRB_NB_G_Anlage_III_NB_EOG_4.R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halt"/>
      <sheetName val="A_Stammdaten"/>
      <sheetName val="Check"/>
      <sheetName val="Prüfung"/>
      <sheetName val="P3_SAV Ergebnis"/>
      <sheetName val="BKZ"/>
      <sheetName val="WAV"/>
      <sheetName val="EK-Verz. (1)"/>
      <sheetName val="EK-Verz. (2)"/>
      <sheetName val="EK-Verz. (3)"/>
      <sheetName val="C4_ÜLR_PZK (EHB)"/>
      <sheetName val="KA(dnb)"/>
      <sheetName val="BAB"/>
      <sheetName val="BAB (2015)"/>
      <sheetName val="A1_BAB"/>
      <sheetName val="A2_BNV"/>
      <sheetName val="A3_EK GewSt"/>
      <sheetName val="pKKV (Modell III)"/>
      <sheetName val="KKAb"/>
      <sheetName val="KKAb (kons.)"/>
      <sheetName val="KKAb mit Sockel"/>
      <sheetName val="KKAb (kons.) mit Sockel"/>
      <sheetName val="KKAb (Sockel)"/>
      <sheetName val="Listen"/>
    </sheetNames>
    <sheetDataSet>
      <sheetData sheetId="0"/>
      <sheetData sheetId="1">
        <row r="6">
          <cell r="B6" t="str">
            <v>Stadtwerke ABC GmbH &amp; Co. KG ????</v>
          </cell>
        </row>
      </sheetData>
      <sheetData sheetId="2"/>
      <sheetData sheetId="3">
        <row r="2">
          <cell r="D2" t="str">
            <v>Stadtwerke ABC GmbH &amp; Co. KG ????</v>
          </cell>
        </row>
      </sheetData>
      <sheetData sheetId="4">
        <row r="9">
          <cell r="D9">
            <v>0</v>
          </cell>
        </row>
      </sheetData>
      <sheetData sheetId="5">
        <row r="4">
          <cell r="P4">
            <v>0</v>
          </cell>
        </row>
      </sheetData>
      <sheetData sheetId="6">
        <row r="5">
          <cell r="D5">
            <v>0</v>
          </cell>
        </row>
      </sheetData>
      <sheetData sheetId="7">
        <row r="12">
          <cell r="N12">
            <v>0</v>
          </cell>
        </row>
      </sheetData>
      <sheetData sheetId="8">
        <row r="12">
          <cell r="J12">
            <v>0</v>
          </cell>
        </row>
      </sheetData>
      <sheetData sheetId="9">
        <row r="51">
          <cell r="I51">
            <v>0</v>
          </cell>
        </row>
      </sheetData>
      <sheetData sheetId="10"/>
      <sheetData sheetId="11">
        <row r="12">
          <cell r="G12">
            <v>0</v>
          </cell>
        </row>
      </sheetData>
      <sheetData sheetId="12">
        <row r="12">
          <cell r="L12">
            <v>0</v>
          </cell>
        </row>
      </sheetData>
      <sheetData sheetId="13"/>
      <sheetData sheetId="14"/>
      <sheetData sheetId="15"/>
      <sheetData sheetId="16">
        <row r="6">
          <cell r="I6">
            <v>0</v>
          </cell>
        </row>
      </sheetData>
      <sheetData sheetId="17"/>
      <sheetData sheetId="18">
        <row r="117">
          <cell r="H117">
            <v>0</v>
          </cell>
        </row>
      </sheetData>
      <sheetData sheetId="19">
        <row r="18">
          <cell r="F18">
            <v>0</v>
          </cell>
        </row>
      </sheetData>
      <sheetData sheetId="20"/>
      <sheetData sheetId="21">
        <row r="8">
          <cell r="F8">
            <v>0</v>
          </cell>
        </row>
      </sheetData>
      <sheetData sheetId="22"/>
      <sheetData sheetId="23">
        <row r="5">
          <cell r="J5" t="str">
            <v>Historische AK/HK bezogen auf das Anschaffungsjahr</v>
          </cell>
        </row>
        <row r="6">
          <cell r="J6" t="str">
            <v>Angesetzte betriebsgewöhnliche Nutzungsdauer</v>
          </cell>
        </row>
        <row r="7">
          <cell r="J7" t="str">
            <v>Gesamtbetrag 31.12.2020</v>
          </cell>
        </row>
        <row r="8">
          <cell r="J8" t="str">
            <v>Gesamtbetrag 31.12.2019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urzanleitung"/>
      <sheetName val="Prüf.feststellungen"/>
      <sheetName val="III_BAB_NB"/>
      <sheetName val="III_Bilanz_NB"/>
      <sheetName val="III_EK-Verz._NB"/>
      <sheetName val="III_SAV-Details_NB"/>
      <sheetName val="III_SAV-Ergebnis_NB"/>
      <sheetName val="III_BKZ_NB"/>
      <sheetName val="III_WAV_NB"/>
      <sheetName val="III_KKAb_NB"/>
      <sheetName val="III_KKAb_(Sockel)_NB"/>
      <sheetName val="Anlage IV"/>
      <sheetName val="Anlage V"/>
      <sheetName val="Anlage VI"/>
      <sheetName val="Anlage VII"/>
      <sheetName val="EOG 2023-2027"/>
    </sheetNames>
    <sheetDataSet>
      <sheetData sheetId="0"/>
      <sheetData sheetId="1">
        <row r="4">
          <cell r="D4" t="str">
            <v>Stadtwerke ABC GmbH &amp; Co. KG ????</v>
          </cell>
        </row>
        <row r="5">
          <cell r="D5">
            <v>12003040</v>
          </cell>
        </row>
        <row r="6">
          <cell r="D6">
            <v>1</v>
          </cell>
        </row>
        <row r="8">
          <cell r="D8">
            <v>45849</v>
          </cell>
        </row>
        <row r="12">
          <cell r="F12">
            <v>0</v>
          </cell>
        </row>
        <row r="15">
          <cell r="F15">
            <v>0</v>
          </cell>
        </row>
      </sheetData>
      <sheetData sheetId="2">
        <row r="110">
          <cell r="G110">
            <v>0</v>
          </cell>
        </row>
        <row r="124">
          <cell r="G124">
            <v>0</v>
          </cell>
        </row>
        <row r="125">
          <cell r="G125">
            <v>0</v>
          </cell>
        </row>
        <row r="126">
          <cell r="G126">
            <v>0</v>
          </cell>
        </row>
        <row r="127">
          <cell r="G127">
            <v>0</v>
          </cell>
        </row>
        <row r="130">
          <cell r="G130">
            <v>0</v>
          </cell>
        </row>
        <row r="131">
          <cell r="G131">
            <v>0</v>
          </cell>
        </row>
      </sheetData>
      <sheetData sheetId="3">
        <row r="24">
          <cell r="H24">
            <v>0</v>
          </cell>
          <cell r="I24">
            <v>0</v>
          </cell>
        </row>
        <row r="25">
          <cell r="H25">
            <v>0</v>
          </cell>
          <cell r="I25">
            <v>0</v>
          </cell>
        </row>
        <row r="26">
          <cell r="H26">
            <v>0</v>
          </cell>
          <cell r="I26">
            <v>0</v>
          </cell>
        </row>
        <row r="27">
          <cell r="H27">
            <v>0</v>
          </cell>
          <cell r="I27">
            <v>0</v>
          </cell>
        </row>
        <row r="29">
          <cell r="H29">
            <v>0</v>
          </cell>
          <cell r="I29">
            <v>0</v>
          </cell>
        </row>
        <row r="30">
          <cell r="H30">
            <v>0</v>
          </cell>
          <cell r="I30">
            <v>0</v>
          </cell>
        </row>
        <row r="31">
          <cell r="H31">
            <v>0</v>
          </cell>
          <cell r="I31">
            <v>0</v>
          </cell>
        </row>
        <row r="32">
          <cell r="H32">
            <v>0</v>
          </cell>
          <cell r="I32">
            <v>0</v>
          </cell>
        </row>
        <row r="34">
          <cell r="H34">
            <v>0</v>
          </cell>
          <cell r="I34">
            <v>0</v>
          </cell>
        </row>
        <row r="35">
          <cell r="H35">
            <v>0</v>
          </cell>
          <cell r="I35">
            <v>0</v>
          </cell>
        </row>
        <row r="36">
          <cell r="H36">
            <v>0</v>
          </cell>
          <cell r="I36">
            <v>0</v>
          </cell>
        </row>
        <row r="37">
          <cell r="H37">
            <v>0</v>
          </cell>
          <cell r="I37">
            <v>0</v>
          </cell>
        </row>
        <row r="48">
          <cell r="H48">
            <v>0</v>
          </cell>
          <cell r="I48">
            <v>0</v>
          </cell>
        </row>
        <row r="55">
          <cell r="H55">
            <v>0</v>
          </cell>
          <cell r="I55">
            <v>0</v>
          </cell>
        </row>
        <row r="69">
          <cell r="H69">
            <v>0</v>
          </cell>
          <cell r="I69">
            <v>0</v>
          </cell>
        </row>
        <row r="70">
          <cell r="H70">
            <v>0</v>
          </cell>
          <cell r="I70">
            <v>0</v>
          </cell>
        </row>
        <row r="85">
          <cell r="H85">
            <v>0</v>
          </cell>
          <cell r="I85">
            <v>0</v>
          </cell>
        </row>
        <row r="86">
          <cell r="H86">
            <v>0</v>
          </cell>
          <cell r="I86">
            <v>0</v>
          </cell>
        </row>
        <row r="87">
          <cell r="H87">
            <v>0</v>
          </cell>
          <cell r="I87">
            <v>0</v>
          </cell>
        </row>
        <row r="91">
          <cell r="H91">
            <v>0</v>
          </cell>
          <cell r="I91">
            <v>0</v>
          </cell>
        </row>
        <row r="100">
          <cell r="H100">
            <v>0</v>
          </cell>
          <cell r="I100">
            <v>0</v>
          </cell>
        </row>
        <row r="101">
          <cell r="H101">
            <v>0</v>
          </cell>
          <cell r="I101">
            <v>0</v>
          </cell>
        </row>
        <row r="102">
          <cell r="H102">
            <v>0</v>
          </cell>
          <cell r="I102">
            <v>0</v>
          </cell>
        </row>
      </sheetData>
      <sheetData sheetId="4">
        <row r="51">
          <cell r="I51">
            <v>0</v>
          </cell>
          <cell r="K51">
            <v>1</v>
          </cell>
        </row>
        <row r="56">
          <cell r="I56">
            <v>0</v>
          </cell>
        </row>
        <row r="57">
          <cell r="I57">
            <v>0</v>
          </cell>
        </row>
        <row r="62">
          <cell r="F62">
            <v>5.0700000000000002E-2</v>
          </cell>
        </row>
        <row r="63">
          <cell r="F63">
            <v>3.5099999999999999E-2</v>
          </cell>
        </row>
        <row r="64">
          <cell r="F64">
            <v>2.0299999999999999E-2</v>
          </cell>
        </row>
        <row r="72">
          <cell r="E72">
            <v>3.4996500000000007E-2</v>
          </cell>
        </row>
      </sheetData>
      <sheetData sheetId="5">
        <row r="11">
          <cell r="B11">
            <v>0</v>
          </cell>
          <cell r="C11">
            <v>0</v>
          </cell>
          <cell r="D11">
            <v>0</v>
          </cell>
          <cell r="X11">
            <v>0</v>
          </cell>
          <cell r="AA11">
            <v>0</v>
          </cell>
          <cell r="AB11">
            <v>0</v>
          </cell>
          <cell r="AC11">
            <v>0</v>
          </cell>
        </row>
        <row r="12">
          <cell r="B12">
            <v>0</v>
          </cell>
          <cell r="C12">
            <v>0</v>
          </cell>
          <cell r="D12">
            <v>0</v>
          </cell>
          <cell r="X12">
            <v>0</v>
          </cell>
          <cell r="AA12">
            <v>0</v>
          </cell>
          <cell r="AB12">
            <v>0</v>
          </cell>
          <cell r="AC12">
            <v>0</v>
          </cell>
        </row>
        <row r="13">
          <cell r="B13">
            <v>0</v>
          </cell>
          <cell r="C13">
            <v>0</v>
          </cell>
          <cell r="D13">
            <v>0</v>
          </cell>
          <cell r="X13">
            <v>0</v>
          </cell>
          <cell r="AA13">
            <v>0</v>
          </cell>
          <cell r="AB13">
            <v>0</v>
          </cell>
          <cell r="AC13">
            <v>0</v>
          </cell>
        </row>
        <row r="14">
          <cell r="B14">
            <v>0</v>
          </cell>
          <cell r="C14">
            <v>0</v>
          </cell>
          <cell r="D14">
            <v>0</v>
          </cell>
          <cell r="X14">
            <v>0</v>
          </cell>
          <cell r="AA14">
            <v>0</v>
          </cell>
          <cell r="AB14">
            <v>0</v>
          </cell>
          <cell r="AC14">
            <v>0</v>
          </cell>
        </row>
        <row r="15">
          <cell r="B15">
            <v>0</v>
          </cell>
          <cell r="C15">
            <v>0</v>
          </cell>
          <cell r="D15">
            <v>0</v>
          </cell>
          <cell r="X15">
            <v>0</v>
          </cell>
          <cell r="AA15">
            <v>0</v>
          </cell>
          <cell r="AB15">
            <v>0</v>
          </cell>
          <cell r="AC15">
            <v>0</v>
          </cell>
        </row>
        <row r="16">
          <cell r="B16">
            <v>0</v>
          </cell>
          <cell r="C16">
            <v>0</v>
          </cell>
          <cell r="D16">
            <v>0</v>
          </cell>
          <cell r="X16">
            <v>0</v>
          </cell>
          <cell r="AA16">
            <v>0</v>
          </cell>
          <cell r="AB16">
            <v>0</v>
          </cell>
          <cell r="AC16">
            <v>0</v>
          </cell>
        </row>
        <row r="17">
          <cell r="B17">
            <v>0</v>
          </cell>
          <cell r="C17">
            <v>0</v>
          </cell>
          <cell r="D17">
            <v>0</v>
          </cell>
          <cell r="X17">
            <v>0</v>
          </cell>
          <cell r="AA17">
            <v>0</v>
          </cell>
          <cell r="AB17">
            <v>0</v>
          </cell>
          <cell r="AC17">
            <v>0</v>
          </cell>
        </row>
        <row r="18">
          <cell r="B18">
            <v>0</v>
          </cell>
          <cell r="C18">
            <v>0</v>
          </cell>
          <cell r="D18">
            <v>0</v>
          </cell>
          <cell r="X18">
            <v>0</v>
          </cell>
          <cell r="AA18">
            <v>0</v>
          </cell>
          <cell r="AB18">
            <v>0</v>
          </cell>
          <cell r="AC18">
            <v>0</v>
          </cell>
        </row>
        <row r="19">
          <cell r="B19">
            <v>0</v>
          </cell>
          <cell r="C19">
            <v>0</v>
          </cell>
          <cell r="D19">
            <v>0</v>
          </cell>
          <cell r="X19">
            <v>0</v>
          </cell>
          <cell r="AA19">
            <v>0</v>
          </cell>
          <cell r="AB19">
            <v>0</v>
          </cell>
          <cell r="AC19">
            <v>0</v>
          </cell>
        </row>
        <row r="20">
          <cell r="B20">
            <v>0</v>
          </cell>
          <cell r="C20">
            <v>0</v>
          </cell>
          <cell r="D20">
            <v>0</v>
          </cell>
          <cell r="X20">
            <v>0</v>
          </cell>
          <cell r="AA20">
            <v>0</v>
          </cell>
          <cell r="AB20">
            <v>0</v>
          </cell>
          <cell r="AC20">
            <v>0</v>
          </cell>
        </row>
        <row r="21">
          <cell r="B21">
            <v>0</v>
          </cell>
          <cell r="C21">
            <v>0</v>
          </cell>
          <cell r="D21">
            <v>0</v>
          </cell>
          <cell r="X21">
            <v>0</v>
          </cell>
          <cell r="AA21">
            <v>0</v>
          </cell>
          <cell r="AB21">
            <v>0</v>
          </cell>
          <cell r="AC21">
            <v>0</v>
          </cell>
        </row>
        <row r="22">
          <cell r="B22">
            <v>0</v>
          </cell>
          <cell r="C22">
            <v>0</v>
          </cell>
          <cell r="D22">
            <v>0</v>
          </cell>
          <cell r="X22">
            <v>0</v>
          </cell>
          <cell r="AA22">
            <v>0</v>
          </cell>
          <cell r="AB22">
            <v>0</v>
          </cell>
          <cell r="AC22">
            <v>0</v>
          </cell>
        </row>
        <row r="23">
          <cell r="B23">
            <v>0</v>
          </cell>
          <cell r="C23">
            <v>0</v>
          </cell>
          <cell r="D23">
            <v>0</v>
          </cell>
          <cell r="X23">
            <v>0</v>
          </cell>
          <cell r="AA23">
            <v>0</v>
          </cell>
          <cell r="AB23">
            <v>0</v>
          </cell>
          <cell r="AC23">
            <v>0</v>
          </cell>
        </row>
        <row r="24">
          <cell r="B24">
            <v>0</v>
          </cell>
          <cell r="C24">
            <v>0</v>
          </cell>
          <cell r="D24">
            <v>0</v>
          </cell>
          <cell r="X24">
            <v>0</v>
          </cell>
          <cell r="AA24">
            <v>0</v>
          </cell>
          <cell r="AB24">
            <v>0</v>
          </cell>
          <cell r="AC24">
            <v>0</v>
          </cell>
        </row>
        <row r="25">
          <cell r="B25">
            <v>0</v>
          </cell>
          <cell r="C25">
            <v>0</v>
          </cell>
          <cell r="D25">
            <v>0</v>
          </cell>
          <cell r="X25">
            <v>0</v>
          </cell>
          <cell r="AA25">
            <v>0</v>
          </cell>
          <cell r="AB25">
            <v>0</v>
          </cell>
          <cell r="AC25">
            <v>0</v>
          </cell>
        </row>
        <row r="26">
          <cell r="B26">
            <v>0</v>
          </cell>
          <cell r="C26">
            <v>0</v>
          </cell>
          <cell r="D26">
            <v>0</v>
          </cell>
          <cell r="X26">
            <v>0</v>
          </cell>
          <cell r="AA26">
            <v>0</v>
          </cell>
          <cell r="AB26">
            <v>0</v>
          </cell>
          <cell r="AC26">
            <v>0</v>
          </cell>
        </row>
        <row r="27">
          <cell r="B27">
            <v>0</v>
          </cell>
          <cell r="C27">
            <v>0</v>
          </cell>
          <cell r="D27">
            <v>0</v>
          </cell>
          <cell r="X27">
            <v>0</v>
          </cell>
          <cell r="AA27">
            <v>0</v>
          </cell>
          <cell r="AB27">
            <v>0</v>
          </cell>
          <cell r="AC27">
            <v>0</v>
          </cell>
        </row>
        <row r="28">
          <cell r="B28">
            <v>0</v>
          </cell>
          <cell r="C28">
            <v>0</v>
          </cell>
          <cell r="D28">
            <v>0</v>
          </cell>
          <cell r="X28">
            <v>0</v>
          </cell>
          <cell r="AA28">
            <v>0</v>
          </cell>
          <cell r="AB28">
            <v>0</v>
          </cell>
          <cell r="AC28">
            <v>0</v>
          </cell>
        </row>
        <row r="29">
          <cell r="B29">
            <v>0</v>
          </cell>
          <cell r="C29">
            <v>0</v>
          </cell>
          <cell r="D29">
            <v>0</v>
          </cell>
          <cell r="X29">
            <v>0</v>
          </cell>
          <cell r="AA29">
            <v>0</v>
          </cell>
          <cell r="AB29">
            <v>0</v>
          </cell>
          <cell r="AC29">
            <v>0</v>
          </cell>
        </row>
        <row r="30">
          <cell r="B30">
            <v>0</v>
          </cell>
          <cell r="C30">
            <v>0</v>
          </cell>
          <cell r="D30">
            <v>0</v>
          </cell>
          <cell r="X30">
            <v>0</v>
          </cell>
          <cell r="AA30">
            <v>0</v>
          </cell>
          <cell r="AB30">
            <v>0</v>
          </cell>
          <cell r="AC30">
            <v>0</v>
          </cell>
        </row>
        <row r="31">
          <cell r="B31">
            <v>0</v>
          </cell>
          <cell r="C31">
            <v>0</v>
          </cell>
          <cell r="D31">
            <v>0</v>
          </cell>
          <cell r="X31">
            <v>0</v>
          </cell>
          <cell r="AA31">
            <v>0</v>
          </cell>
          <cell r="AB31">
            <v>0</v>
          </cell>
          <cell r="AC31">
            <v>0</v>
          </cell>
        </row>
        <row r="32">
          <cell r="B32">
            <v>0</v>
          </cell>
          <cell r="C32">
            <v>0</v>
          </cell>
          <cell r="D32">
            <v>0</v>
          </cell>
          <cell r="X32">
            <v>0</v>
          </cell>
          <cell r="AA32">
            <v>0</v>
          </cell>
          <cell r="AB32">
            <v>0</v>
          </cell>
          <cell r="AC32">
            <v>0</v>
          </cell>
        </row>
        <row r="33">
          <cell r="B33">
            <v>0</v>
          </cell>
          <cell r="C33">
            <v>0</v>
          </cell>
          <cell r="D33">
            <v>0</v>
          </cell>
          <cell r="X33">
            <v>0</v>
          </cell>
          <cell r="AA33">
            <v>0</v>
          </cell>
          <cell r="AB33">
            <v>0</v>
          </cell>
          <cell r="AC33">
            <v>0</v>
          </cell>
        </row>
        <row r="34">
          <cell r="B34">
            <v>0</v>
          </cell>
          <cell r="C34">
            <v>0</v>
          </cell>
          <cell r="D34">
            <v>0</v>
          </cell>
          <cell r="X34">
            <v>0</v>
          </cell>
          <cell r="AA34">
            <v>0</v>
          </cell>
          <cell r="AB34">
            <v>0</v>
          </cell>
          <cell r="AC34">
            <v>0</v>
          </cell>
        </row>
        <row r="35">
          <cell r="B35">
            <v>0</v>
          </cell>
          <cell r="C35">
            <v>0</v>
          </cell>
          <cell r="D35">
            <v>0</v>
          </cell>
          <cell r="X35">
            <v>0</v>
          </cell>
          <cell r="AA35">
            <v>0</v>
          </cell>
          <cell r="AB35">
            <v>0</v>
          </cell>
          <cell r="AC35">
            <v>0</v>
          </cell>
        </row>
        <row r="36">
          <cell r="B36">
            <v>0</v>
          </cell>
          <cell r="C36">
            <v>0</v>
          </cell>
          <cell r="D36">
            <v>0</v>
          </cell>
          <cell r="X36">
            <v>0</v>
          </cell>
          <cell r="AA36">
            <v>0</v>
          </cell>
          <cell r="AB36">
            <v>0</v>
          </cell>
          <cell r="AC36">
            <v>0</v>
          </cell>
        </row>
        <row r="37">
          <cell r="B37">
            <v>0</v>
          </cell>
          <cell r="C37">
            <v>0</v>
          </cell>
          <cell r="D37">
            <v>0</v>
          </cell>
          <cell r="X37">
            <v>0</v>
          </cell>
          <cell r="AA37">
            <v>0</v>
          </cell>
          <cell r="AB37">
            <v>0</v>
          </cell>
          <cell r="AC37">
            <v>0</v>
          </cell>
        </row>
        <row r="38">
          <cell r="B38">
            <v>0</v>
          </cell>
          <cell r="C38">
            <v>0</v>
          </cell>
          <cell r="D38">
            <v>0</v>
          </cell>
          <cell r="X38">
            <v>0</v>
          </cell>
          <cell r="AA38">
            <v>0</v>
          </cell>
          <cell r="AB38">
            <v>0</v>
          </cell>
          <cell r="AC38">
            <v>0</v>
          </cell>
        </row>
        <row r="39">
          <cell r="B39">
            <v>0</v>
          </cell>
          <cell r="C39">
            <v>0</v>
          </cell>
          <cell r="D39">
            <v>0</v>
          </cell>
          <cell r="X39">
            <v>0</v>
          </cell>
          <cell r="AA39">
            <v>0</v>
          </cell>
          <cell r="AB39">
            <v>0</v>
          </cell>
          <cell r="AC39">
            <v>0</v>
          </cell>
        </row>
        <row r="40">
          <cell r="B40">
            <v>0</v>
          </cell>
          <cell r="C40">
            <v>0</v>
          </cell>
          <cell r="D40">
            <v>0</v>
          </cell>
          <cell r="X40">
            <v>0</v>
          </cell>
          <cell r="AA40">
            <v>0</v>
          </cell>
          <cell r="AB40">
            <v>0</v>
          </cell>
          <cell r="AC40">
            <v>0</v>
          </cell>
        </row>
        <row r="41">
          <cell r="B41">
            <v>0</v>
          </cell>
          <cell r="C41">
            <v>0</v>
          </cell>
          <cell r="D41">
            <v>0</v>
          </cell>
          <cell r="X41">
            <v>0</v>
          </cell>
          <cell r="AA41">
            <v>0</v>
          </cell>
          <cell r="AB41">
            <v>0</v>
          </cell>
          <cell r="AC41">
            <v>0</v>
          </cell>
        </row>
        <row r="42">
          <cell r="B42">
            <v>0</v>
          </cell>
          <cell r="C42">
            <v>0</v>
          </cell>
          <cell r="D42">
            <v>0</v>
          </cell>
          <cell r="X42">
            <v>0</v>
          </cell>
          <cell r="AA42">
            <v>0</v>
          </cell>
          <cell r="AB42">
            <v>0</v>
          </cell>
          <cell r="AC42">
            <v>0</v>
          </cell>
        </row>
        <row r="43">
          <cell r="B43">
            <v>0</v>
          </cell>
          <cell r="C43">
            <v>0</v>
          </cell>
          <cell r="D43">
            <v>0</v>
          </cell>
          <cell r="X43">
            <v>0</v>
          </cell>
          <cell r="AA43">
            <v>0</v>
          </cell>
          <cell r="AB43">
            <v>0</v>
          </cell>
          <cell r="AC43">
            <v>0</v>
          </cell>
        </row>
        <row r="44">
          <cell r="B44">
            <v>0</v>
          </cell>
          <cell r="C44">
            <v>0</v>
          </cell>
          <cell r="D44">
            <v>0</v>
          </cell>
          <cell r="X44">
            <v>0</v>
          </cell>
          <cell r="AA44">
            <v>0</v>
          </cell>
          <cell r="AB44">
            <v>0</v>
          </cell>
          <cell r="AC44">
            <v>0</v>
          </cell>
        </row>
        <row r="45">
          <cell r="B45">
            <v>0</v>
          </cell>
          <cell r="C45">
            <v>0</v>
          </cell>
          <cell r="D45">
            <v>0</v>
          </cell>
          <cell r="X45">
            <v>0</v>
          </cell>
          <cell r="AA45">
            <v>0</v>
          </cell>
          <cell r="AB45">
            <v>0</v>
          </cell>
          <cell r="AC45">
            <v>0</v>
          </cell>
        </row>
        <row r="46">
          <cell r="B46">
            <v>0</v>
          </cell>
          <cell r="C46">
            <v>0</v>
          </cell>
          <cell r="D46">
            <v>0</v>
          </cell>
          <cell r="X46">
            <v>0</v>
          </cell>
          <cell r="AA46">
            <v>0</v>
          </cell>
          <cell r="AB46">
            <v>0</v>
          </cell>
          <cell r="AC46">
            <v>0</v>
          </cell>
        </row>
        <row r="47">
          <cell r="B47">
            <v>0</v>
          </cell>
          <cell r="C47">
            <v>0</v>
          </cell>
          <cell r="D47">
            <v>0</v>
          </cell>
          <cell r="X47">
            <v>0</v>
          </cell>
          <cell r="AA47">
            <v>0</v>
          </cell>
          <cell r="AB47">
            <v>0</v>
          </cell>
          <cell r="AC47">
            <v>0</v>
          </cell>
        </row>
        <row r="48">
          <cell r="B48">
            <v>0</v>
          </cell>
          <cell r="C48">
            <v>0</v>
          </cell>
          <cell r="D48">
            <v>0</v>
          </cell>
          <cell r="X48">
            <v>0</v>
          </cell>
          <cell r="AA48">
            <v>0</v>
          </cell>
          <cell r="AB48">
            <v>0</v>
          </cell>
          <cell r="AC48">
            <v>0</v>
          </cell>
        </row>
        <row r="49">
          <cell r="B49">
            <v>0</v>
          </cell>
          <cell r="C49">
            <v>0</v>
          </cell>
          <cell r="D49">
            <v>0</v>
          </cell>
          <cell r="X49">
            <v>0</v>
          </cell>
          <cell r="AA49">
            <v>0</v>
          </cell>
          <cell r="AB49">
            <v>0</v>
          </cell>
          <cell r="AC49">
            <v>0</v>
          </cell>
        </row>
        <row r="50">
          <cell r="B50">
            <v>0</v>
          </cell>
          <cell r="C50">
            <v>0</v>
          </cell>
          <cell r="D50">
            <v>0</v>
          </cell>
          <cell r="X50">
            <v>0</v>
          </cell>
          <cell r="AA50">
            <v>0</v>
          </cell>
          <cell r="AB50">
            <v>0</v>
          </cell>
          <cell r="AC50">
            <v>0</v>
          </cell>
        </row>
        <row r="51">
          <cell r="B51">
            <v>0</v>
          </cell>
          <cell r="C51">
            <v>0</v>
          </cell>
          <cell r="D51">
            <v>0</v>
          </cell>
          <cell r="X51">
            <v>0</v>
          </cell>
          <cell r="AA51">
            <v>0</v>
          </cell>
          <cell r="AB51">
            <v>0</v>
          </cell>
          <cell r="AC51">
            <v>0</v>
          </cell>
        </row>
        <row r="52">
          <cell r="B52">
            <v>0</v>
          </cell>
          <cell r="C52">
            <v>0</v>
          </cell>
          <cell r="D52">
            <v>0</v>
          </cell>
          <cell r="X52">
            <v>0</v>
          </cell>
          <cell r="AA52">
            <v>0</v>
          </cell>
          <cell r="AB52">
            <v>0</v>
          </cell>
          <cell r="AC52">
            <v>0</v>
          </cell>
        </row>
        <row r="53">
          <cell r="B53">
            <v>0</v>
          </cell>
          <cell r="C53">
            <v>0</v>
          </cell>
          <cell r="D53">
            <v>0</v>
          </cell>
          <cell r="X53">
            <v>0</v>
          </cell>
          <cell r="AA53">
            <v>0</v>
          </cell>
          <cell r="AB53">
            <v>0</v>
          </cell>
          <cell r="AC53">
            <v>0</v>
          </cell>
        </row>
        <row r="54">
          <cell r="B54">
            <v>0</v>
          </cell>
          <cell r="C54">
            <v>0</v>
          </cell>
          <cell r="D54">
            <v>0</v>
          </cell>
          <cell r="X54">
            <v>0</v>
          </cell>
          <cell r="AA54">
            <v>0</v>
          </cell>
          <cell r="AB54">
            <v>0</v>
          </cell>
          <cell r="AC54">
            <v>0</v>
          </cell>
        </row>
        <row r="55">
          <cell r="B55">
            <v>0</v>
          </cell>
          <cell r="C55">
            <v>0</v>
          </cell>
          <cell r="D55">
            <v>0</v>
          </cell>
          <cell r="X55">
            <v>0</v>
          </cell>
          <cell r="AA55">
            <v>0</v>
          </cell>
          <cell r="AB55">
            <v>0</v>
          </cell>
          <cell r="AC55">
            <v>0</v>
          </cell>
        </row>
        <row r="56">
          <cell r="B56">
            <v>0</v>
          </cell>
          <cell r="C56">
            <v>0</v>
          </cell>
          <cell r="D56">
            <v>0</v>
          </cell>
          <cell r="X56">
            <v>0</v>
          </cell>
          <cell r="AA56">
            <v>0</v>
          </cell>
          <cell r="AB56">
            <v>0</v>
          </cell>
          <cell r="AC56">
            <v>0</v>
          </cell>
        </row>
        <row r="57">
          <cell r="B57">
            <v>0</v>
          </cell>
          <cell r="C57">
            <v>0</v>
          </cell>
          <cell r="D57">
            <v>0</v>
          </cell>
          <cell r="X57">
            <v>0</v>
          </cell>
          <cell r="AA57">
            <v>0</v>
          </cell>
          <cell r="AB57">
            <v>0</v>
          </cell>
          <cell r="AC57">
            <v>0</v>
          </cell>
        </row>
        <row r="58">
          <cell r="B58">
            <v>0</v>
          </cell>
          <cell r="C58">
            <v>0</v>
          </cell>
          <cell r="D58">
            <v>0</v>
          </cell>
          <cell r="X58">
            <v>0</v>
          </cell>
          <cell r="AA58">
            <v>0</v>
          </cell>
          <cell r="AB58">
            <v>0</v>
          </cell>
          <cell r="AC58">
            <v>0</v>
          </cell>
        </row>
        <row r="59">
          <cell r="B59">
            <v>0</v>
          </cell>
          <cell r="C59">
            <v>0</v>
          </cell>
          <cell r="D59">
            <v>0</v>
          </cell>
          <cell r="X59">
            <v>0</v>
          </cell>
          <cell r="AA59">
            <v>0</v>
          </cell>
          <cell r="AB59">
            <v>0</v>
          </cell>
          <cell r="AC59">
            <v>0</v>
          </cell>
        </row>
        <row r="60">
          <cell r="B60">
            <v>0</v>
          </cell>
          <cell r="C60">
            <v>0</v>
          </cell>
          <cell r="D60">
            <v>0</v>
          </cell>
          <cell r="X60">
            <v>0</v>
          </cell>
          <cell r="AA60">
            <v>0</v>
          </cell>
          <cell r="AB60">
            <v>0</v>
          </cell>
          <cell r="AC60">
            <v>0</v>
          </cell>
        </row>
        <row r="61">
          <cell r="B61">
            <v>0</v>
          </cell>
          <cell r="C61">
            <v>0</v>
          </cell>
          <cell r="D61">
            <v>0</v>
          </cell>
          <cell r="X61">
            <v>0</v>
          </cell>
          <cell r="AA61">
            <v>0</v>
          </cell>
          <cell r="AB61">
            <v>0</v>
          </cell>
          <cell r="AC61">
            <v>0</v>
          </cell>
        </row>
        <row r="62">
          <cell r="B62">
            <v>0</v>
          </cell>
          <cell r="C62">
            <v>0</v>
          </cell>
          <cell r="D62">
            <v>0</v>
          </cell>
          <cell r="X62">
            <v>0</v>
          </cell>
          <cell r="AA62">
            <v>0</v>
          </cell>
          <cell r="AB62">
            <v>0</v>
          </cell>
          <cell r="AC62">
            <v>0</v>
          </cell>
        </row>
        <row r="63">
          <cell r="B63">
            <v>0</v>
          </cell>
          <cell r="C63">
            <v>0</v>
          </cell>
          <cell r="D63">
            <v>0</v>
          </cell>
          <cell r="X63">
            <v>0</v>
          </cell>
          <cell r="AA63">
            <v>0</v>
          </cell>
          <cell r="AB63">
            <v>0</v>
          </cell>
          <cell r="AC63">
            <v>0</v>
          </cell>
        </row>
        <row r="64">
          <cell r="B64">
            <v>0</v>
          </cell>
          <cell r="C64">
            <v>0</v>
          </cell>
          <cell r="D64">
            <v>0</v>
          </cell>
          <cell r="X64">
            <v>0</v>
          </cell>
          <cell r="AA64">
            <v>0</v>
          </cell>
          <cell r="AB64">
            <v>0</v>
          </cell>
          <cell r="AC64">
            <v>0</v>
          </cell>
        </row>
        <row r="65">
          <cell r="B65">
            <v>0</v>
          </cell>
          <cell r="C65">
            <v>0</v>
          </cell>
          <cell r="D65">
            <v>0</v>
          </cell>
          <cell r="X65">
            <v>0</v>
          </cell>
          <cell r="AA65">
            <v>0</v>
          </cell>
          <cell r="AB65">
            <v>0</v>
          </cell>
          <cell r="AC65">
            <v>0</v>
          </cell>
        </row>
        <row r="66">
          <cell r="B66">
            <v>0</v>
          </cell>
          <cell r="C66">
            <v>0</v>
          </cell>
          <cell r="D66">
            <v>0</v>
          </cell>
          <cell r="X66">
            <v>0</v>
          </cell>
          <cell r="AA66">
            <v>0</v>
          </cell>
          <cell r="AB66">
            <v>0</v>
          </cell>
          <cell r="AC66">
            <v>0</v>
          </cell>
        </row>
        <row r="67">
          <cell r="B67">
            <v>0</v>
          </cell>
          <cell r="C67">
            <v>0</v>
          </cell>
          <cell r="D67">
            <v>0</v>
          </cell>
          <cell r="X67">
            <v>0</v>
          </cell>
          <cell r="AA67">
            <v>0</v>
          </cell>
          <cell r="AB67">
            <v>0</v>
          </cell>
          <cell r="AC67">
            <v>0</v>
          </cell>
        </row>
        <row r="68">
          <cell r="B68">
            <v>0</v>
          </cell>
          <cell r="C68">
            <v>0</v>
          </cell>
          <cell r="D68">
            <v>0</v>
          </cell>
          <cell r="X68">
            <v>0</v>
          </cell>
          <cell r="AA68">
            <v>0</v>
          </cell>
          <cell r="AB68">
            <v>0</v>
          </cell>
          <cell r="AC68">
            <v>0</v>
          </cell>
        </row>
        <row r="69">
          <cell r="B69">
            <v>0</v>
          </cell>
          <cell r="C69">
            <v>0</v>
          </cell>
          <cell r="D69">
            <v>0</v>
          </cell>
          <cell r="X69">
            <v>0</v>
          </cell>
          <cell r="AA69">
            <v>0</v>
          </cell>
          <cell r="AB69">
            <v>0</v>
          </cell>
          <cell r="AC69">
            <v>0</v>
          </cell>
        </row>
        <row r="70">
          <cell r="B70">
            <v>0</v>
          </cell>
          <cell r="C70">
            <v>0</v>
          </cell>
          <cell r="D70">
            <v>0</v>
          </cell>
          <cell r="X70">
            <v>0</v>
          </cell>
          <cell r="AA70">
            <v>0</v>
          </cell>
          <cell r="AB70">
            <v>0</v>
          </cell>
          <cell r="AC70">
            <v>0</v>
          </cell>
        </row>
        <row r="71">
          <cell r="B71">
            <v>0</v>
          </cell>
          <cell r="C71">
            <v>0</v>
          </cell>
          <cell r="D71">
            <v>0</v>
          </cell>
          <cell r="X71">
            <v>0</v>
          </cell>
          <cell r="AA71">
            <v>0</v>
          </cell>
          <cell r="AB71">
            <v>0</v>
          </cell>
          <cell r="AC71">
            <v>0</v>
          </cell>
        </row>
        <row r="72">
          <cell r="B72">
            <v>0</v>
          </cell>
          <cell r="C72">
            <v>0</v>
          </cell>
          <cell r="D72">
            <v>0</v>
          </cell>
          <cell r="X72">
            <v>0</v>
          </cell>
          <cell r="AA72">
            <v>0</v>
          </cell>
          <cell r="AB72">
            <v>0</v>
          </cell>
          <cell r="AC72">
            <v>0</v>
          </cell>
        </row>
        <row r="73">
          <cell r="B73">
            <v>0</v>
          </cell>
          <cell r="C73">
            <v>0</v>
          </cell>
          <cell r="D73">
            <v>0</v>
          </cell>
          <cell r="X73">
            <v>0</v>
          </cell>
          <cell r="AA73">
            <v>0</v>
          </cell>
          <cell r="AB73">
            <v>0</v>
          </cell>
          <cell r="AC73">
            <v>0</v>
          </cell>
        </row>
        <row r="74">
          <cell r="B74">
            <v>0</v>
          </cell>
          <cell r="C74">
            <v>0</v>
          </cell>
          <cell r="D74">
            <v>0</v>
          </cell>
          <cell r="X74">
            <v>0</v>
          </cell>
          <cell r="AA74">
            <v>0</v>
          </cell>
          <cell r="AB74">
            <v>0</v>
          </cell>
          <cell r="AC74">
            <v>0</v>
          </cell>
        </row>
        <row r="75">
          <cell r="B75">
            <v>0</v>
          </cell>
          <cell r="C75">
            <v>0</v>
          </cell>
          <cell r="D75">
            <v>0</v>
          </cell>
          <cell r="X75">
            <v>0</v>
          </cell>
          <cell r="AA75">
            <v>0</v>
          </cell>
          <cell r="AB75">
            <v>0</v>
          </cell>
          <cell r="AC75">
            <v>0</v>
          </cell>
        </row>
        <row r="76">
          <cell r="B76">
            <v>0</v>
          </cell>
          <cell r="C76">
            <v>0</v>
          </cell>
          <cell r="D76">
            <v>0</v>
          </cell>
          <cell r="X76">
            <v>0</v>
          </cell>
          <cell r="AA76">
            <v>0</v>
          </cell>
          <cell r="AB76">
            <v>0</v>
          </cell>
          <cell r="AC76">
            <v>0</v>
          </cell>
        </row>
        <row r="77">
          <cell r="B77">
            <v>0</v>
          </cell>
          <cell r="C77">
            <v>0</v>
          </cell>
          <cell r="D77">
            <v>0</v>
          </cell>
          <cell r="X77">
            <v>0</v>
          </cell>
          <cell r="AA77">
            <v>0</v>
          </cell>
          <cell r="AB77">
            <v>0</v>
          </cell>
          <cell r="AC77">
            <v>0</v>
          </cell>
        </row>
        <row r="78">
          <cell r="B78">
            <v>0</v>
          </cell>
          <cell r="C78">
            <v>0</v>
          </cell>
          <cell r="D78">
            <v>0</v>
          </cell>
          <cell r="X78">
            <v>0</v>
          </cell>
          <cell r="AA78">
            <v>0</v>
          </cell>
          <cell r="AB78">
            <v>0</v>
          </cell>
          <cell r="AC78">
            <v>0</v>
          </cell>
        </row>
        <row r="79">
          <cell r="B79">
            <v>0</v>
          </cell>
          <cell r="C79">
            <v>0</v>
          </cell>
          <cell r="D79">
            <v>0</v>
          </cell>
          <cell r="X79">
            <v>0</v>
          </cell>
          <cell r="AA79">
            <v>0</v>
          </cell>
          <cell r="AB79">
            <v>0</v>
          </cell>
          <cell r="AC79">
            <v>0</v>
          </cell>
        </row>
        <row r="80">
          <cell r="B80">
            <v>0</v>
          </cell>
          <cell r="C80">
            <v>0</v>
          </cell>
          <cell r="D80">
            <v>0</v>
          </cell>
          <cell r="X80">
            <v>0</v>
          </cell>
          <cell r="AA80">
            <v>0</v>
          </cell>
          <cell r="AB80">
            <v>0</v>
          </cell>
          <cell r="AC80">
            <v>0</v>
          </cell>
        </row>
        <row r="81">
          <cell r="B81">
            <v>0</v>
          </cell>
          <cell r="C81">
            <v>0</v>
          </cell>
          <cell r="D81">
            <v>0</v>
          </cell>
          <cell r="X81">
            <v>0</v>
          </cell>
          <cell r="AA81">
            <v>0</v>
          </cell>
          <cell r="AB81">
            <v>0</v>
          </cell>
          <cell r="AC81">
            <v>0</v>
          </cell>
        </row>
        <row r="82">
          <cell r="B82">
            <v>0</v>
          </cell>
          <cell r="C82">
            <v>0</v>
          </cell>
          <cell r="D82">
            <v>0</v>
          </cell>
          <cell r="X82">
            <v>0</v>
          </cell>
          <cell r="AA82">
            <v>0</v>
          </cell>
          <cell r="AB82">
            <v>0</v>
          </cell>
          <cell r="AC82">
            <v>0</v>
          </cell>
        </row>
        <row r="83">
          <cell r="B83">
            <v>0</v>
          </cell>
          <cell r="C83">
            <v>0</v>
          </cell>
          <cell r="D83">
            <v>0</v>
          </cell>
          <cell r="X83">
            <v>0</v>
          </cell>
          <cell r="AA83">
            <v>0</v>
          </cell>
          <cell r="AB83">
            <v>0</v>
          </cell>
          <cell r="AC83">
            <v>0</v>
          </cell>
        </row>
        <row r="84">
          <cell r="B84">
            <v>0</v>
          </cell>
          <cell r="C84">
            <v>0</v>
          </cell>
          <cell r="D84">
            <v>0</v>
          </cell>
          <cell r="X84">
            <v>0</v>
          </cell>
          <cell r="AA84">
            <v>0</v>
          </cell>
          <cell r="AB84">
            <v>0</v>
          </cell>
          <cell r="AC84">
            <v>0</v>
          </cell>
        </row>
        <row r="85">
          <cell r="B85">
            <v>0</v>
          </cell>
          <cell r="C85">
            <v>0</v>
          </cell>
          <cell r="D85">
            <v>0</v>
          </cell>
          <cell r="X85">
            <v>0</v>
          </cell>
          <cell r="AA85">
            <v>0</v>
          </cell>
          <cell r="AB85">
            <v>0</v>
          </cell>
          <cell r="AC85">
            <v>0</v>
          </cell>
        </row>
        <row r="86">
          <cell r="B86">
            <v>0</v>
          </cell>
          <cell r="C86">
            <v>0</v>
          </cell>
          <cell r="D86">
            <v>0</v>
          </cell>
          <cell r="X86">
            <v>0</v>
          </cell>
          <cell r="AA86">
            <v>0</v>
          </cell>
          <cell r="AB86">
            <v>0</v>
          </cell>
          <cell r="AC86">
            <v>0</v>
          </cell>
        </row>
        <row r="87">
          <cell r="B87">
            <v>0</v>
          </cell>
          <cell r="C87">
            <v>0</v>
          </cell>
          <cell r="D87">
            <v>0</v>
          </cell>
          <cell r="X87">
            <v>0</v>
          </cell>
          <cell r="AA87">
            <v>0</v>
          </cell>
          <cell r="AB87">
            <v>0</v>
          </cell>
          <cell r="AC87">
            <v>0</v>
          </cell>
        </row>
        <row r="88">
          <cell r="B88">
            <v>0</v>
          </cell>
          <cell r="C88">
            <v>0</v>
          </cell>
          <cell r="D88">
            <v>0</v>
          </cell>
          <cell r="X88">
            <v>0</v>
          </cell>
          <cell r="AA88">
            <v>0</v>
          </cell>
          <cell r="AB88">
            <v>0</v>
          </cell>
          <cell r="AC88">
            <v>0</v>
          </cell>
        </row>
        <row r="89">
          <cell r="B89">
            <v>0</v>
          </cell>
          <cell r="C89">
            <v>0</v>
          </cell>
          <cell r="D89">
            <v>0</v>
          </cell>
          <cell r="X89">
            <v>0</v>
          </cell>
          <cell r="AA89">
            <v>0</v>
          </cell>
          <cell r="AB89">
            <v>0</v>
          </cell>
          <cell r="AC89">
            <v>0</v>
          </cell>
        </row>
        <row r="90">
          <cell r="B90">
            <v>0</v>
          </cell>
          <cell r="C90">
            <v>0</v>
          </cell>
          <cell r="D90">
            <v>0</v>
          </cell>
          <cell r="X90">
            <v>0</v>
          </cell>
          <cell r="AA90">
            <v>0</v>
          </cell>
          <cell r="AB90">
            <v>0</v>
          </cell>
          <cell r="AC90">
            <v>0</v>
          </cell>
        </row>
        <row r="91">
          <cell r="B91">
            <v>0</v>
          </cell>
          <cell r="C91">
            <v>0</v>
          </cell>
          <cell r="D91">
            <v>0</v>
          </cell>
          <cell r="X91">
            <v>0</v>
          </cell>
          <cell r="AA91">
            <v>0</v>
          </cell>
          <cell r="AB91">
            <v>0</v>
          </cell>
          <cell r="AC91">
            <v>0</v>
          </cell>
        </row>
        <row r="92">
          <cell r="B92">
            <v>0</v>
          </cell>
          <cell r="C92">
            <v>0</v>
          </cell>
          <cell r="D92">
            <v>0</v>
          </cell>
          <cell r="X92">
            <v>0</v>
          </cell>
          <cell r="AA92">
            <v>0</v>
          </cell>
          <cell r="AB92">
            <v>0</v>
          </cell>
          <cell r="AC92">
            <v>0</v>
          </cell>
        </row>
        <row r="93">
          <cell r="B93">
            <v>0</v>
          </cell>
          <cell r="C93">
            <v>0</v>
          </cell>
          <cell r="D93">
            <v>0</v>
          </cell>
          <cell r="X93">
            <v>0</v>
          </cell>
          <cell r="AA93">
            <v>0</v>
          </cell>
          <cell r="AB93">
            <v>0</v>
          </cell>
          <cell r="AC93">
            <v>0</v>
          </cell>
        </row>
        <row r="94">
          <cell r="B94">
            <v>0</v>
          </cell>
          <cell r="C94">
            <v>0</v>
          </cell>
          <cell r="D94">
            <v>0</v>
          </cell>
          <cell r="X94">
            <v>0</v>
          </cell>
          <cell r="AA94">
            <v>0</v>
          </cell>
          <cell r="AB94">
            <v>0</v>
          </cell>
          <cell r="AC94">
            <v>0</v>
          </cell>
        </row>
        <row r="95">
          <cell r="B95">
            <v>0</v>
          </cell>
          <cell r="C95">
            <v>0</v>
          </cell>
          <cell r="D95">
            <v>0</v>
          </cell>
          <cell r="X95">
            <v>0</v>
          </cell>
          <cell r="AA95">
            <v>0</v>
          </cell>
          <cell r="AB95">
            <v>0</v>
          </cell>
          <cell r="AC95">
            <v>0</v>
          </cell>
        </row>
        <row r="96">
          <cell r="B96">
            <v>0</v>
          </cell>
          <cell r="C96">
            <v>0</v>
          </cell>
          <cell r="D96">
            <v>0</v>
          </cell>
          <cell r="X96">
            <v>0</v>
          </cell>
          <cell r="AA96">
            <v>0</v>
          </cell>
          <cell r="AB96">
            <v>0</v>
          </cell>
          <cell r="AC96">
            <v>0</v>
          </cell>
        </row>
        <row r="97">
          <cell r="B97">
            <v>0</v>
          </cell>
          <cell r="C97">
            <v>0</v>
          </cell>
          <cell r="D97">
            <v>0</v>
          </cell>
          <cell r="X97">
            <v>0</v>
          </cell>
          <cell r="AA97">
            <v>0</v>
          </cell>
          <cell r="AB97">
            <v>0</v>
          </cell>
          <cell r="AC97">
            <v>0</v>
          </cell>
        </row>
        <row r="98">
          <cell r="B98">
            <v>0</v>
          </cell>
          <cell r="C98">
            <v>0</v>
          </cell>
          <cell r="D98">
            <v>0</v>
          </cell>
          <cell r="X98">
            <v>0</v>
          </cell>
          <cell r="AA98">
            <v>0</v>
          </cell>
          <cell r="AB98">
            <v>0</v>
          </cell>
          <cell r="AC98">
            <v>0</v>
          </cell>
        </row>
        <row r="99">
          <cell r="B99">
            <v>0</v>
          </cell>
          <cell r="C99">
            <v>0</v>
          </cell>
          <cell r="D99">
            <v>0</v>
          </cell>
          <cell r="X99">
            <v>0</v>
          </cell>
          <cell r="AA99">
            <v>0</v>
          </cell>
          <cell r="AB99">
            <v>0</v>
          </cell>
          <cell r="AC99">
            <v>0</v>
          </cell>
        </row>
        <row r="100">
          <cell r="B100">
            <v>0</v>
          </cell>
          <cell r="C100">
            <v>0</v>
          </cell>
          <cell r="D100">
            <v>0</v>
          </cell>
          <cell r="X100">
            <v>0</v>
          </cell>
          <cell r="AA100">
            <v>0</v>
          </cell>
          <cell r="AB100">
            <v>0</v>
          </cell>
          <cell r="AC100">
            <v>0</v>
          </cell>
        </row>
        <row r="101">
          <cell r="B101">
            <v>0</v>
          </cell>
          <cell r="C101">
            <v>0</v>
          </cell>
          <cell r="D101">
            <v>0</v>
          </cell>
          <cell r="X101">
            <v>0</v>
          </cell>
          <cell r="AA101">
            <v>0</v>
          </cell>
          <cell r="AB101">
            <v>0</v>
          </cell>
          <cell r="AC101">
            <v>0</v>
          </cell>
        </row>
        <row r="102">
          <cell r="B102">
            <v>0</v>
          </cell>
          <cell r="C102">
            <v>0</v>
          </cell>
          <cell r="D102">
            <v>0</v>
          </cell>
          <cell r="X102">
            <v>0</v>
          </cell>
          <cell r="AA102">
            <v>0</v>
          </cell>
          <cell r="AB102">
            <v>0</v>
          </cell>
          <cell r="AC102">
            <v>0</v>
          </cell>
        </row>
        <row r="103">
          <cell r="B103">
            <v>0</v>
          </cell>
          <cell r="C103">
            <v>0</v>
          </cell>
          <cell r="D103">
            <v>0</v>
          </cell>
          <cell r="X103">
            <v>0</v>
          </cell>
          <cell r="AA103">
            <v>0</v>
          </cell>
          <cell r="AB103">
            <v>0</v>
          </cell>
          <cell r="AC103">
            <v>0</v>
          </cell>
        </row>
        <row r="104">
          <cell r="B104">
            <v>0</v>
          </cell>
          <cell r="C104">
            <v>0</v>
          </cell>
          <cell r="D104">
            <v>0</v>
          </cell>
          <cell r="X104">
            <v>0</v>
          </cell>
          <cell r="AA104">
            <v>0</v>
          </cell>
          <cell r="AB104">
            <v>0</v>
          </cell>
          <cell r="AC104">
            <v>0</v>
          </cell>
        </row>
        <row r="105">
          <cell r="B105">
            <v>0</v>
          </cell>
          <cell r="C105">
            <v>0</v>
          </cell>
          <cell r="D105">
            <v>0</v>
          </cell>
          <cell r="X105">
            <v>0</v>
          </cell>
          <cell r="AA105">
            <v>0</v>
          </cell>
          <cell r="AB105">
            <v>0</v>
          </cell>
          <cell r="AC105">
            <v>0</v>
          </cell>
        </row>
        <row r="106">
          <cell r="B106">
            <v>0</v>
          </cell>
          <cell r="C106">
            <v>0</v>
          </cell>
          <cell r="D106">
            <v>0</v>
          </cell>
          <cell r="X106">
            <v>0</v>
          </cell>
          <cell r="AA106">
            <v>0</v>
          </cell>
          <cell r="AB106">
            <v>0</v>
          </cell>
          <cell r="AC106">
            <v>0</v>
          </cell>
        </row>
        <row r="107">
          <cell r="B107">
            <v>0</v>
          </cell>
          <cell r="C107">
            <v>0</v>
          </cell>
          <cell r="D107">
            <v>0</v>
          </cell>
          <cell r="X107">
            <v>0</v>
          </cell>
          <cell r="AA107">
            <v>0</v>
          </cell>
          <cell r="AB107">
            <v>0</v>
          </cell>
          <cell r="AC107">
            <v>0</v>
          </cell>
        </row>
        <row r="108">
          <cell r="B108">
            <v>0</v>
          </cell>
          <cell r="C108">
            <v>0</v>
          </cell>
          <cell r="D108">
            <v>0</v>
          </cell>
          <cell r="X108">
            <v>0</v>
          </cell>
          <cell r="AA108">
            <v>0</v>
          </cell>
          <cell r="AB108">
            <v>0</v>
          </cell>
          <cell r="AC108">
            <v>0</v>
          </cell>
        </row>
        <row r="109">
          <cell r="B109">
            <v>0</v>
          </cell>
          <cell r="C109">
            <v>0</v>
          </cell>
          <cell r="D109">
            <v>0</v>
          </cell>
          <cell r="X109">
            <v>0</v>
          </cell>
          <cell r="AA109">
            <v>0</v>
          </cell>
          <cell r="AB109">
            <v>0</v>
          </cell>
          <cell r="AC109">
            <v>0</v>
          </cell>
        </row>
        <row r="110">
          <cell r="B110">
            <v>0</v>
          </cell>
          <cell r="C110">
            <v>0</v>
          </cell>
          <cell r="D110">
            <v>0</v>
          </cell>
          <cell r="X110">
            <v>0</v>
          </cell>
          <cell r="AA110">
            <v>0</v>
          </cell>
          <cell r="AB110">
            <v>0</v>
          </cell>
          <cell r="AC110">
            <v>0</v>
          </cell>
        </row>
        <row r="111">
          <cell r="B111">
            <v>0</v>
          </cell>
          <cell r="C111">
            <v>0</v>
          </cell>
          <cell r="D111">
            <v>0</v>
          </cell>
          <cell r="X111">
            <v>0</v>
          </cell>
          <cell r="AA111">
            <v>0</v>
          </cell>
          <cell r="AB111">
            <v>0</v>
          </cell>
          <cell r="AC111">
            <v>0</v>
          </cell>
        </row>
        <row r="112">
          <cell r="B112">
            <v>0</v>
          </cell>
          <cell r="C112">
            <v>0</v>
          </cell>
          <cell r="D112">
            <v>0</v>
          </cell>
          <cell r="X112">
            <v>0</v>
          </cell>
          <cell r="AA112">
            <v>0</v>
          </cell>
          <cell r="AB112">
            <v>0</v>
          </cell>
          <cell r="AC112">
            <v>0</v>
          </cell>
        </row>
        <row r="113">
          <cell r="B113">
            <v>0</v>
          </cell>
          <cell r="C113">
            <v>0</v>
          </cell>
          <cell r="D113">
            <v>0</v>
          </cell>
          <cell r="X113">
            <v>0</v>
          </cell>
          <cell r="AA113">
            <v>0</v>
          </cell>
          <cell r="AB113">
            <v>0</v>
          </cell>
          <cell r="AC113">
            <v>0</v>
          </cell>
        </row>
        <row r="114">
          <cell r="B114">
            <v>0</v>
          </cell>
          <cell r="C114">
            <v>0</v>
          </cell>
          <cell r="D114">
            <v>0</v>
          </cell>
          <cell r="X114">
            <v>0</v>
          </cell>
          <cell r="AA114">
            <v>0</v>
          </cell>
          <cell r="AB114">
            <v>0</v>
          </cell>
          <cell r="AC114">
            <v>0</v>
          </cell>
        </row>
        <row r="115">
          <cell r="B115">
            <v>0</v>
          </cell>
          <cell r="C115">
            <v>0</v>
          </cell>
          <cell r="D115">
            <v>0</v>
          </cell>
          <cell r="X115">
            <v>0</v>
          </cell>
          <cell r="AA115">
            <v>0</v>
          </cell>
          <cell r="AB115">
            <v>0</v>
          </cell>
          <cell r="AC115">
            <v>0</v>
          </cell>
        </row>
        <row r="116">
          <cell r="B116">
            <v>0</v>
          </cell>
          <cell r="C116">
            <v>0</v>
          </cell>
          <cell r="D116">
            <v>0</v>
          </cell>
          <cell r="X116">
            <v>0</v>
          </cell>
          <cell r="AA116">
            <v>0</v>
          </cell>
          <cell r="AB116">
            <v>0</v>
          </cell>
          <cell r="AC116">
            <v>0</v>
          </cell>
        </row>
        <row r="117">
          <cell r="B117">
            <v>0</v>
          </cell>
          <cell r="C117">
            <v>0</v>
          </cell>
          <cell r="D117">
            <v>0</v>
          </cell>
          <cell r="X117">
            <v>0</v>
          </cell>
          <cell r="AA117">
            <v>0</v>
          </cell>
          <cell r="AB117">
            <v>0</v>
          </cell>
          <cell r="AC117">
            <v>0</v>
          </cell>
        </row>
        <row r="118">
          <cell r="B118">
            <v>0</v>
          </cell>
          <cell r="C118">
            <v>0</v>
          </cell>
          <cell r="D118">
            <v>0</v>
          </cell>
          <cell r="X118">
            <v>0</v>
          </cell>
          <cell r="AA118">
            <v>0</v>
          </cell>
          <cell r="AB118">
            <v>0</v>
          </cell>
          <cell r="AC118">
            <v>0</v>
          </cell>
        </row>
        <row r="119">
          <cell r="B119">
            <v>0</v>
          </cell>
          <cell r="C119">
            <v>0</v>
          </cell>
          <cell r="D119">
            <v>0</v>
          </cell>
          <cell r="X119">
            <v>0</v>
          </cell>
          <cell r="AA119">
            <v>0</v>
          </cell>
          <cell r="AB119">
            <v>0</v>
          </cell>
          <cell r="AC119">
            <v>0</v>
          </cell>
        </row>
        <row r="120">
          <cell r="B120">
            <v>0</v>
          </cell>
          <cell r="C120">
            <v>0</v>
          </cell>
          <cell r="D120">
            <v>0</v>
          </cell>
          <cell r="X120">
            <v>0</v>
          </cell>
          <cell r="AA120">
            <v>0</v>
          </cell>
          <cell r="AB120">
            <v>0</v>
          </cell>
          <cell r="AC120">
            <v>0</v>
          </cell>
        </row>
        <row r="121">
          <cell r="B121">
            <v>0</v>
          </cell>
          <cell r="C121">
            <v>0</v>
          </cell>
          <cell r="D121">
            <v>0</v>
          </cell>
          <cell r="X121">
            <v>0</v>
          </cell>
          <cell r="AA121">
            <v>0</v>
          </cell>
          <cell r="AB121">
            <v>0</v>
          </cell>
          <cell r="AC121">
            <v>0</v>
          </cell>
        </row>
        <row r="122">
          <cell r="B122">
            <v>0</v>
          </cell>
          <cell r="C122">
            <v>0</v>
          </cell>
          <cell r="D122">
            <v>0</v>
          </cell>
          <cell r="X122">
            <v>0</v>
          </cell>
          <cell r="AA122">
            <v>0</v>
          </cell>
          <cell r="AB122">
            <v>0</v>
          </cell>
          <cell r="AC122">
            <v>0</v>
          </cell>
        </row>
        <row r="123">
          <cell r="B123">
            <v>0</v>
          </cell>
          <cell r="C123">
            <v>0</v>
          </cell>
          <cell r="D123">
            <v>0</v>
          </cell>
          <cell r="X123">
            <v>0</v>
          </cell>
          <cell r="AA123">
            <v>0</v>
          </cell>
          <cell r="AB123">
            <v>0</v>
          </cell>
          <cell r="AC123">
            <v>0</v>
          </cell>
        </row>
        <row r="124">
          <cell r="B124">
            <v>0</v>
          </cell>
          <cell r="C124">
            <v>0</v>
          </cell>
          <cell r="D124">
            <v>0</v>
          </cell>
          <cell r="X124">
            <v>0</v>
          </cell>
          <cell r="AA124">
            <v>0</v>
          </cell>
          <cell r="AB124">
            <v>0</v>
          </cell>
          <cell r="AC124">
            <v>0</v>
          </cell>
        </row>
        <row r="125">
          <cell r="B125">
            <v>0</v>
          </cell>
          <cell r="C125">
            <v>0</v>
          </cell>
          <cell r="D125">
            <v>0</v>
          </cell>
          <cell r="X125">
            <v>0</v>
          </cell>
          <cell r="AA125">
            <v>0</v>
          </cell>
          <cell r="AB125">
            <v>0</v>
          </cell>
          <cell r="AC125">
            <v>0</v>
          </cell>
        </row>
        <row r="126">
          <cell r="B126">
            <v>0</v>
          </cell>
          <cell r="C126">
            <v>0</v>
          </cell>
          <cell r="D126">
            <v>0</v>
          </cell>
          <cell r="X126">
            <v>0</v>
          </cell>
          <cell r="AA126">
            <v>0</v>
          </cell>
          <cell r="AB126">
            <v>0</v>
          </cell>
          <cell r="AC126">
            <v>0</v>
          </cell>
        </row>
        <row r="127">
          <cell r="B127">
            <v>0</v>
          </cell>
          <cell r="C127">
            <v>0</v>
          </cell>
          <cell r="D127">
            <v>0</v>
          </cell>
          <cell r="X127">
            <v>0</v>
          </cell>
          <cell r="AA127">
            <v>0</v>
          </cell>
          <cell r="AB127">
            <v>0</v>
          </cell>
          <cell r="AC127">
            <v>0</v>
          </cell>
        </row>
        <row r="128">
          <cell r="B128">
            <v>0</v>
          </cell>
          <cell r="C128">
            <v>0</v>
          </cell>
          <cell r="D128">
            <v>0</v>
          </cell>
          <cell r="X128">
            <v>0</v>
          </cell>
          <cell r="AA128">
            <v>0</v>
          </cell>
          <cell r="AB128">
            <v>0</v>
          </cell>
          <cell r="AC128">
            <v>0</v>
          </cell>
        </row>
        <row r="129">
          <cell r="B129">
            <v>0</v>
          </cell>
          <cell r="C129">
            <v>0</v>
          </cell>
          <cell r="D129">
            <v>0</v>
          </cell>
          <cell r="X129">
            <v>0</v>
          </cell>
          <cell r="AA129">
            <v>0</v>
          </cell>
          <cell r="AB129">
            <v>0</v>
          </cell>
          <cell r="AC129">
            <v>0</v>
          </cell>
        </row>
        <row r="130">
          <cell r="B130">
            <v>0</v>
          </cell>
          <cell r="C130">
            <v>0</v>
          </cell>
          <cell r="D130">
            <v>0</v>
          </cell>
          <cell r="X130">
            <v>0</v>
          </cell>
          <cell r="AA130">
            <v>0</v>
          </cell>
          <cell r="AB130">
            <v>0</v>
          </cell>
          <cell r="AC130">
            <v>0</v>
          </cell>
        </row>
        <row r="131">
          <cell r="B131">
            <v>0</v>
          </cell>
          <cell r="C131">
            <v>0</v>
          </cell>
          <cell r="D131">
            <v>0</v>
          </cell>
          <cell r="X131">
            <v>0</v>
          </cell>
          <cell r="AA131">
            <v>0</v>
          </cell>
          <cell r="AB131">
            <v>0</v>
          </cell>
          <cell r="AC131">
            <v>0</v>
          </cell>
        </row>
        <row r="132">
          <cell r="B132">
            <v>0</v>
          </cell>
          <cell r="C132">
            <v>0</v>
          </cell>
          <cell r="D132">
            <v>0</v>
          </cell>
          <cell r="X132">
            <v>0</v>
          </cell>
          <cell r="AA132">
            <v>0</v>
          </cell>
          <cell r="AB132">
            <v>0</v>
          </cell>
          <cell r="AC132">
            <v>0</v>
          </cell>
        </row>
        <row r="133">
          <cell r="B133">
            <v>0</v>
          </cell>
          <cell r="C133">
            <v>0</v>
          </cell>
          <cell r="D133">
            <v>0</v>
          </cell>
          <cell r="X133">
            <v>0</v>
          </cell>
          <cell r="AA133">
            <v>0</v>
          </cell>
          <cell r="AB133">
            <v>0</v>
          </cell>
          <cell r="AC133">
            <v>0</v>
          </cell>
        </row>
        <row r="134">
          <cell r="B134">
            <v>0</v>
          </cell>
          <cell r="C134">
            <v>0</v>
          </cell>
          <cell r="D134">
            <v>0</v>
          </cell>
          <cell r="X134">
            <v>0</v>
          </cell>
          <cell r="AA134">
            <v>0</v>
          </cell>
          <cell r="AB134">
            <v>0</v>
          </cell>
          <cell r="AC134">
            <v>0</v>
          </cell>
        </row>
        <row r="135">
          <cell r="B135">
            <v>0</v>
          </cell>
          <cell r="C135">
            <v>0</v>
          </cell>
          <cell r="D135">
            <v>0</v>
          </cell>
          <cell r="X135">
            <v>0</v>
          </cell>
          <cell r="AA135">
            <v>0</v>
          </cell>
          <cell r="AB135">
            <v>0</v>
          </cell>
          <cell r="AC135">
            <v>0</v>
          </cell>
        </row>
        <row r="136">
          <cell r="B136">
            <v>0</v>
          </cell>
          <cell r="C136">
            <v>0</v>
          </cell>
          <cell r="D136">
            <v>0</v>
          </cell>
          <cell r="X136">
            <v>0</v>
          </cell>
          <cell r="AA136">
            <v>0</v>
          </cell>
          <cell r="AB136">
            <v>0</v>
          </cell>
          <cell r="AC136">
            <v>0</v>
          </cell>
        </row>
        <row r="137">
          <cell r="B137">
            <v>0</v>
          </cell>
          <cell r="C137">
            <v>0</v>
          </cell>
          <cell r="D137">
            <v>0</v>
          </cell>
          <cell r="X137">
            <v>0</v>
          </cell>
          <cell r="AA137">
            <v>0</v>
          </cell>
          <cell r="AB137">
            <v>0</v>
          </cell>
          <cell r="AC137">
            <v>0</v>
          </cell>
        </row>
        <row r="138">
          <cell r="B138">
            <v>0</v>
          </cell>
          <cell r="C138">
            <v>0</v>
          </cell>
          <cell r="D138">
            <v>0</v>
          </cell>
          <cell r="X138">
            <v>0</v>
          </cell>
          <cell r="AA138">
            <v>0</v>
          </cell>
          <cell r="AB138">
            <v>0</v>
          </cell>
          <cell r="AC138">
            <v>0</v>
          </cell>
        </row>
        <row r="139">
          <cell r="B139">
            <v>0</v>
          </cell>
          <cell r="C139">
            <v>0</v>
          </cell>
          <cell r="D139">
            <v>0</v>
          </cell>
          <cell r="X139">
            <v>0</v>
          </cell>
          <cell r="AA139">
            <v>0</v>
          </cell>
          <cell r="AB139">
            <v>0</v>
          </cell>
          <cell r="AC139">
            <v>0</v>
          </cell>
        </row>
        <row r="140">
          <cell r="B140">
            <v>0</v>
          </cell>
          <cell r="C140">
            <v>0</v>
          </cell>
          <cell r="D140">
            <v>0</v>
          </cell>
          <cell r="X140">
            <v>0</v>
          </cell>
          <cell r="AA140">
            <v>0</v>
          </cell>
          <cell r="AB140">
            <v>0</v>
          </cell>
          <cell r="AC140">
            <v>0</v>
          </cell>
        </row>
        <row r="141">
          <cell r="B141">
            <v>0</v>
          </cell>
          <cell r="C141">
            <v>0</v>
          </cell>
          <cell r="D141">
            <v>0</v>
          </cell>
          <cell r="X141">
            <v>0</v>
          </cell>
          <cell r="AA141">
            <v>0</v>
          </cell>
          <cell r="AB141">
            <v>0</v>
          </cell>
          <cell r="AC141">
            <v>0</v>
          </cell>
        </row>
        <row r="142">
          <cell r="B142">
            <v>0</v>
          </cell>
          <cell r="C142">
            <v>0</v>
          </cell>
          <cell r="D142">
            <v>0</v>
          </cell>
          <cell r="X142">
            <v>0</v>
          </cell>
          <cell r="AA142">
            <v>0</v>
          </cell>
          <cell r="AB142">
            <v>0</v>
          </cell>
          <cell r="AC142">
            <v>0</v>
          </cell>
        </row>
        <row r="143">
          <cell r="B143">
            <v>0</v>
          </cell>
          <cell r="C143">
            <v>0</v>
          </cell>
          <cell r="D143">
            <v>0</v>
          </cell>
          <cell r="X143">
            <v>0</v>
          </cell>
          <cell r="AA143">
            <v>0</v>
          </cell>
          <cell r="AB143">
            <v>0</v>
          </cell>
          <cell r="AC143">
            <v>0</v>
          </cell>
        </row>
        <row r="144">
          <cell r="B144">
            <v>0</v>
          </cell>
          <cell r="C144">
            <v>0</v>
          </cell>
          <cell r="D144">
            <v>0</v>
          </cell>
          <cell r="X144">
            <v>0</v>
          </cell>
          <cell r="AA144">
            <v>0</v>
          </cell>
          <cell r="AB144">
            <v>0</v>
          </cell>
          <cell r="AC144">
            <v>0</v>
          </cell>
        </row>
        <row r="145">
          <cell r="B145">
            <v>0</v>
          </cell>
          <cell r="C145">
            <v>0</v>
          </cell>
          <cell r="D145">
            <v>0</v>
          </cell>
          <cell r="X145">
            <v>0</v>
          </cell>
          <cell r="AA145">
            <v>0</v>
          </cell>
          <cell r="AB145">
            <v>0</v>
          </cell>
          <cell r="AC145">
            <v>0</v>
          </cell>
        </row>
        <row r="146">
          <cell r="B146">
            <v>0</v>
          </cell>
          <cell r="C146">
            <v>0</v>
          </cell>
          <cell r="D146">
            <v>0</v>
          </cell>
          <cell r="X146">
            <v>0</v>
          </cell>
          <cell r="AA146">
            <v>0</v>
          </cell>
          <cell r="AB146">
            <v>0</v>
          </cell>
          <cell r="AC146">
            <v>0</v>
          </cell>
        </row>
        <row r="147">
          <cell r="B147">
            <v>0</v>
          </cell>
          <cell r="C147">
            <v>0</v>
          </cell>
          <cell r="D147">
            <v>0</v>
          </cell>
          <cell r="X147">
            <v>0</v>
          </cell>
          <cell r="AA147">
            <v>0</v>
          </cell>
          <cell r="AB147">
            <v>0</v>
          </cell>
          <cell r="AC147">
            <v>0</v>
          </cell>
        </row>
        <row r="148">
          <cell r="B148">
            <v>0</v>
          </cell>
          <cell r="C148">
            <v>0</v>
          </cell>
          <cell r="D148">
            <v>0</v>
          </cell>
          <cell r="X148">
            <v>0</v>
          </cell>
          <cell r="AA148">
            <v>0</v>
          </cell>
          <cell r="AB148">
            <v>0</v>
          </cell>
          <cell r="AC148">
            <v>0</v>
          </cell>
        </row>
        <row r="149">
          <cell r="B149">
            <v>0</v>
          </cell>
          <cell r="C149">
            <v>0</v>
          </cell>
          <cell r="D149">
            <v>0</v>
          </cell>
          <cell r="X149">
            <v>0</v>
          </cell>
          <cell r="AA149">
            <v>0</v>
          </cell>
          <cell r="AB149">
            <v>0</v>
          </cell>
          <cell r="AC149">
            <v>0</v>
          </cell>
        </row>
        <row r="150">
          <cell r="B150">
            <v>0</v>
          </cell>
          <cell r="C150">
            <v>0</v>
          </cell>
          <cell r="D150">
            <v>0</v>
          </cell>
          <cell r="X150">
            <v>0</v>
          </cell>
          <cell r="AA150">
            <v>0</v>
          </cell>
          <cell r="AB150">
            <v>0</v>
          </cell>
          <cell r="AC150">
            <v>0</v>
          </cell>
        </row>
        <row r="151">
          <cell r="B151">
            <v>0</v>
          </cell>
          <cell r="C151">
            <v>0</v>
          </cell>
          <cell r="D151">
            <v>0</v>
          </cell>
          <cell r="X151">
            <v>0</v>
          </cell>
          <cell r="AA151">
            <v>0</v>
          </cell>
          <cell r="AB151">
            <v>0</v>
          </cell>
          <cell r="AC151">
            <v>0</v>
          </cell>
        </row>
        <row r="152">
          <cell r="B152">
            <v>0</v>
          </cell>
          <cell r="C152">
            <v>0</v>
          </cell>
          <cell r="D152">
            <v>0</v>
          </cell>
          <cell r="X152">
            <v>0</v>
          </cell>
          <cell r="AA152">
            <v>0</v>
          </cell>
          <cell r="AB152">
            <v>0</v>
          </cell>
          <cell r="AC152">
            <v>0</v>
          </cell>
        </row>
        <row r="153">
          <cell r="B153">
            <v>0</v>
          </cell>
          <cell r="C153">
            <v>0</v>
          </cell>
          <cell r="D153">
            <v>0</v>
          </cell>
          <cell r="X153">
            <v>0</v>
          </cell>
          <cell r="AA153">
            <v>0</v>
          </cell>
          <cell r="AB153">
            <v>0</v>
          </cell>
          <cell r="AC153">
            <v>0</v>
          </cell>
        </row>
        <row r="154">
          <cell r="B154">
            <v>0</v>
          </cell>
          <cell r="C154">
            <v>0</v>
          </cell>
          <cell r="D154">
            <v>0</v>
          </cell>
          <cell r="X154">
            <v>0</v>
          </cell>
          <cell r="AA154">
            <v>0</v>
          </cell>
          <cell r="AB154">
            <v>0</v>
          </cell>
          <cell r="AC154">
            <v>0</v>
          </cell>
        </row>
        <row r="155">
          <cell r="B155">
            <v>0</v>
          </cell>
          <cell r="C155">
            <v>0</v>
          </cell>
          <cell r="D155">
            <v>0</v>
          </cell>
          <cell r="X155">
            <v>0</v>
          </cell>
          <cell r="AA155">
            <v>0</v>
          </cell>
          <cell r="AB155">
            <v>0</v>
          </cell>
          <cell r="AC155">
            <v>0</v>
          </cell>
        </row>
        <row r="156">
          <cell r="B156">
            <v>0</v>
          </cell>
          <cell r="C156">
            <v>0</v>
          </cell>
          <cell r="D156">
            <v>0</v>
          </cell>
          <cell r="X156">
            <v>0</v>
          </cell>
          <cell r="AA156">
            <v>0</v>
          </cell>
          <cell r="AB156">
            <v>0</v>
          </cell>
          <cell r="AC156">
            <v>0</v>
          </cell>
        </row>
        <row r="157">
          <cell r="B157">
            <v>0</v>
          </cell>
          <cell r="C157">
            <v>0</v>
          </cell>
          <cell r="D157">
            <v>0</v>
          </cell>
          <cell r="X157">
            <v>0</v>
          </cell>
          <cell r="AA157">
            <v>0</v>
          </cell>
          <cell r="AB157">
            <v>0</v>
          </cell>
          <cell r="AC157">
            <v>0</v>
          </cell>
        </row>
        <row r="158">
          <cell r="B158">
            <v>0</v>
          </cell>
          <cell r="C158">
            <v>0</v>
          </cell>
          <cell r="D158">
            <v>0</v>
          </cell>
          <cell r="X158">
            <v>0</v>
          </cell>
          <cell r="AA158">
            <v>0</v>
          </cell>
          <cell r="AB158">
            <v>0</v>
          </cell>
          <cell r="AC158">
            <v>0</v>
          </cell>
        </row>
        <row r="159">
          <cell r="B159">
            <v>0</v>
          </cell>
          <cell r="C159">
            <v>0</v>
          </cell>
          <cell r="D159">
            <v>0</v>
          </cell>
          <cell r="X159">
            <v>0</v>
          </cell>
          <cell r="AA159">
            <v>0</v>
          </cell>
          <cell r="AB159">
            <v>0</v>
          </cell>
          <cell r="AC159">
            <v>0</v>
          </cell>
        </row>
        <row r="160">
          <cell r="B160">
            <v>0</v>
          </cell>
          <cell r="C160">
            <v>0</v>
          </cell>
          <cell r="D160">
            <v>0</v>
          </cell>
          <cell r="X160">
            <v>0</v>
          </cell>
          <cell r="AA160">
            <v>0</v>
          </cell>
          <cell r="AB160">
            <v>0</v>
          </cell>
          <cell r="AC160">
            <v>0</v>
          </cell>
        </row>
        <row r="161">
          <cell r="B161">
            <v>0</v>
          </cell>
          <cell r="C161">
            <v>0</v>
          </cell>
          <cell r="D161">
            <v>0</v>
          </cell>
          <cell r="X161">
            <v>0</v>
          </cell>
          <cell r="AA161">
            <v>0</v>
          </cell>
          <cell r="AB161">
            <v>0</v>
          </cell>
          <cell r="AC161">
            <v>0</v>
          </cell>
        </row>
        <row r="162">
          <cell r="B162">
            <v>0</v>
          </cell>
          <cell r="C162">
            <v>0</v>
          </cell>
          <cell r="D162">
            <v>0</v>
          </cell>
          <cell r="X162">
            <v>0</v>
          </cell>
          <cell r="AA162">
            <v>0</v>
          </cell>
          <cell r="AB162">
            <v>0</v>
          </cell>
          <cell r="AC162">
            <v>0</v>
          </cell>
        </row>
        <row r="163">
          <cell r="B163">
            <v>0</v>
          </cell>
          <cell r="C163">
            <v>0</v>
          </cell>
          <cell r="D163">
            <v>0</v>
          </cell>
          <cell r="X163">
            <v>0</v>
          </cell>
          <cell r="AA163">
            <v>0</v>
          </cell>
          <cell r="AB163">
            <v>0</v>
          </cell>
          <cell r="AC163">
            <v>0</v>
          </cell>
        </row>
        <row r="164">
          <cell r="B164">
            <v>0</v>
          </cell>
          <cell r="C164">
            <v>0</v>
          </cell>
          <cell r="D164">
            <v>0</v>
          </cell>
          <cell r="X164">
            <v>0</v>
          </cell>
          <cell r="AA164">
            <v>0</v>
          </cell>
          <cell r="AB164">
            <v>0</v>
          </cell>
          <cell r="AC164">
            <v>0</v>
          </cell>
        </row>
        <row r="165">
          <cell r="B165">
            <v>0</v>
          </cell>
          <cell r="C165">
            <v>0</v>
          </cell>
          <cell r="D165">
            <v>0</v>
          </cell>
          <cell r="X165">
            <v>0</v>
          </cell>
          <cell r="AA165">
            <v>0</v>
          </cell>
          <cell r="AB165">
            <v>0</v>
          </cell>
          <cell r="AC165">
            <v>0</v>
          </cell>
        </row>
        <row r="166">
          <cell r="B166">
            <v>0</v>
          </cell>
          <cell r="C166">
            <v>0</v>
          </cell>
          <cell r="D166">
            <v>0</v>
          </cell>
          <cell r="X166">
            <v>0</v>
          </cell>
          <cell r="AA166">
            <v>0</v>
          </cell>
          <cell r="AB166">
            <v>0</v>
          </cell>
          <cell r="AC166">
            <v>0</v>
          </cell>
        </row>
        <row r="167">
          <cell r="B167">
            <v>0</v>
          </cell>
          <cell r="C167">
            <v>0</v>
          </cell>
          <cell r="D167">
            <v>0</v>
          </cell>
          <cell r="X167">
            <v>0</v>
          </cell>
          <cell r="AA167">
            <v>0</v>
          </cell>
          <cell r="AB167">
            <v>0</v>
          </cell>
          <cell r="AC167">
            <v>0</v>
          </cell>
        </row>
        <row r="168">
          <cell r="B168">
            <v>0</v>
          </cell>
          <cell r="C168">
            <v>0</v>
          </cell>
          <cell r="D168">
            <v>0</v>
          </cell>
          <cell r="X168">
            <v>0</v>
          </cell>
          <cell r="AA168">
            <v>0</v>
          </cell>
          <cell r="AB168">
            <v>0</v>
          </cell>
          <cell r="AC168">
            <v>0</v>
          </cell>
        </row>
        <row r="169">
          <cell r="B169">
            <v>0</v>
          </cell>
          <cell r="C169">
            <v>0</v>
          </cell>
          <cell r="D169">
            <v>0</v>
          </cell>
          <cell r="X169">
            <v>0</v>
          </cell>
          <cell r="AA169">
            <v>0</v>
          </cell>
          <cell r="AB169">
            <v>0</v>
          </cell>
          <cell r="AC169">
            <v>0</v>
          </cell>
        </row>
        <row r="170">
          <cell r="B170">
            <v>0</v>
          </cell>
          <cell r="C170">
            <v>0</v>
          </cell>
          <cell r="D170">
            <v>0</v>
          </cell>
          <cell r="X170">
            <v>0</v>
          </cell>
          <cell r="AA170">
            <v>0</v>
          </cell>
          <cell r="AB170">
            <v>0</v>
          </cell>
          <cell r="AC170">
            <v>0</v>
          </cell>
        </row>
        <row r="171">
          <cell r="B171">
            <v>0</v>
          </cell>
          <cell r="C171">
            <v>0</v>
          </cell>
          <cell r="D171">
            <v>0</v>
          </cell>
          <cell r="X171">
            <v>0</v>
          </cell>
          <cell r="AA171">
            <v>0</v>
          </cell>
          <cell r="AB171">
            <v>0</v>
          </cell>
          <cell r="AC171">
            <v>0</v>
          </cell>
        </row>
        <row r="172">
          <cell r="B172">
            <v>0</v>
          </cell>
          <cell r="C172">
            <v>0</v>
          </cell>
          <cell r="D172">
            <v>0</v>
          </cell>
          <cell r="X172">
            <v>0</v>
          </cell>
          <cell r="AA172">
            <v>0</v>
          </cell>
          <cell r="AB172">
            <v>0</v>
          </cell>
          <cell r="AC172">
            <v>0</v>
          </cell>
        </row>
        <row r="173">
          <cell r="B173">
            <v>0</v>
          </cell>
          <cell r="C173">
            <v>0</v>
          </cell>
          <cell r="D173">
            <v>0</v>
          </cell>
          <cell r="X173">
            <v>0</v>
          </cell>
          <cell r="AA173">
            <v>0</v>
          </cell>
          <cell r="AB173">
            <v>0</v>
          </cell>
          <cell r="AC173">
            <v>0</v>
          </cell>
        </row>
        <row r="174">
          <cell r="B174">
            <v>0</v>
          </cell>
          <cell r="C174">
            <v>0</v>
          </cell>
          <cell r="D174">
            <v>0</v>
          </cell>
          <cell r="X174">
            <v>0</v>
          </cell>
          <cell r="AA174">
            <v>0</v>
          </cell>
          <cell r="AB174">
            <v>0</v>
          </cell>
          <cell r="AC174">
            <v>0</v>
          </cell>
        </row>
        <row r="175">
          <cell r="B175">
            <v>0</v>
          </cell>
          <cell r="C175">
            <v>0</v>
          </cell>
          <cell r="D175">
            <v>0</v>
          </cell>
          <cell r="X175">
            <v>0</v>
          </cell>
          <cell r="AA175">
            <v>0</v>
          </cell>
          <cell r="AB175">
            <v>0</v>
          </cell>
          <cell r="AC175">
            <v>0</v>
          </cell>
        </row>
        <row r="176">
          <cell r="B176">
            <v>0</v>
          </cell>
          <cell r="C176">
            <v>0</v>
          </cell>
          <cell r="D176">
            <v>0</v>
          </cell>
          <cell r="X176">
            <v>0</v>
          </cell>
          <cell r="AA176">
            <v>0</v>
          </cell>
          <cell r="AB176">
            <v>0</v>
          </cell>
          <cell r="AC176">
            <v>0</v>
          </cell>
        </row>
        <row r="177">
          <cell r="B177">
            <v>0</v>
          </cell>
          <cell r="C177">
            <v>0</v>
          </cell>
          <cell r="D177">
            <v>0</v>
          </cell>
          <cell r="X177">
            <v>0</v>
          </cell>
          <cell r="AA177">
            <v>0</v>
          </cell>
          <cell r="AB177">
            <v>0</v>
          </cell>
          <cell r="AC177">
            <v>0</v>
          </cell>
        </row>
        <row r="178">
          <cell r="B178">
            <v>0</v>
          </cell>
          <cell r="C178">
            <v>0</v>
          </cell>
          <cell r="D178">
            <v>0</v>
          </cell>
          <cell r="X178">
            <v>0</v>
          </cell>
          <cell r="AA178">
            <v>0</v>
          </cell>
          <cell r="AB178">
            <v>0</v>
          </cell>
          <cell r="AC178">
            <v>0</v>
          </cell>
        </row>
        <row r="179">
          <cell r="B179">
            <v>0</v>
          </cell>
          <cell r="C179">
            <v>0</v>
          </cell>
          <cell r="D179">
            <v>0</v>
          </cell>
          <cell r="X179">
            <v>0</v>
          </cell>
          <cell r="AA179">
            <v>0</v>
          </cell>
          <cell r="AB179">
            <v>0</v>
          </cell>
          <cell r="AC179">
            <v>0</v>
          </cell>
        </row>
        <row r="180">
          <cell r="B180">
            <v>0</v>
          </cell>
          <cell r="C180">
            <v>0</v>
          </cell>
          <cell r="D180">
            <v>0</v>
          </cell>
          <cell r="X180">
            <v>0</v>
          </cell>
          <cell r="AA180">
            <v>0</v>
          </cell>
          <cell r="AB180">
            <v>0</v>
          </cell>
          <cell r="AC180">
            <v>0</v>
          </cell>
        </row>
        <row r="181">
          <cell r="B181">
            <v>0</v>
          </cell>
          <cell r="C181">
            <v>0</v>
          </cell>
          <cell r="D181">
            <v>0</v>
          </cell>
          <cell r="X181">
            <v>0</v>
          </cell>
          <cell r="AA181">
            <v>0</v>
          </cell>
          <cell r="AB181">
            <v>0</v>
          </cell>
          <cell r="AC181">
            <v>0</v>
          </cell>
        </row>
        <row r="182">
          <cell r="B182">
            <v>0</v>
          </cell>
          <cell r="C182">
            <v>0</v>
          </cell>
          <cell r="D182">
            <v>0</v>
          </cell>
          <cell r="X182">
            <v>0</v>
          </cell>
          <cell r="AA182">
            <v>0</v>
          </cell>
          <cell r="AB182">
            <v>0</v>
          </cell>
          <cell r="AC182">
            <v>0</v>
          </cell>
        </row>
        <row r="183">
          <cell r="B183">
            <v>0</v>
          </cell>
          <cell r="C183">
            <v>0</v>
          </cell>
          <cell r="D183">
            <v>0</v>
          </cell>
          <cell r="X183">
            <v>0</v>
          </cell>
          <cell r="AA183">
            <v>0</v>
          </cell>
          <cell r="AB183">
            <v>0</v>
          </cell>
          <cell r="AC183">
            <v>0</v>
          </cell>
        </row>
        <row r="184">
          <cell r="B184">
            <v>0</v>
          </cell>
          <cell r="C184">
            <v>0</v>
          </cell>
          <cell r="D184">
            <v>0</v>
          </cell>
          <cell r="X184">
            <v>0</v>
          </cell>
          <cell r="AA184">
            <v>0</v>
          </cell>
          <cell r="AB184">
            <v>0</v>
          </cell>
          <cell r="AC184">
            <v>0</v>
          </cell>
        </row>
        <row r="185">
          <cell r="B185">
            <v>0</v>
          </cell>
          <cell r="C185">
            <v>0</v>
          </cell>
          <cell r="D185">
            <v>0</v>
          </cell>
          <cell r="X185">
            <v>0</v>
          </cell>
          <cell r="AA185">
            <v>0</v>
          </cell>
          <cell r="AB185">
            <v>0</v>
          </cell>
          <cell r="AC185">
            <v>0</v>
          </cell>
        </row>
        <row r="186">
          <cell r="B186">
            <v>0</v>
          </cell>
          <cell r="C186">
            <v>0</v>
          </cell>
          <cell r="D186">
            <v>0</v>
          </cell>
          <cell r="X186">
            <v>0</v>
          </cell>
          <cell r="AA186">
            <v>0</v>
          </cell>
          <cell r="AB186">
            <v>0</v>
          </cell>
          <cell r="AC186">
            <v>0</v>
          </cell>
        </row>
        <row r="187">
          <cell r="B187">
            <v>0</v>
          </cell>
          <cell r="C187">
            <v>0</v>
          </cell>
          <cell r="D187">
            <v>0</v>
          </cell>
          <cell r="X187">
            <v>0</v>
          </cell>
          <cell r="AA187">
            <v>0</v>
          </cell>
          <cell r="AB187">
            <v>0</v>
          </cell>
          <cell r="AC187">
            <v>0</v>
          </cell>
        </row>
        <row r="188">
          <cell r="B188">
            <v>0</v>
          </cell>
          <cell r="C188">
            <v>0</v>
          </cell>
          <cell r="D188">
            <v>0</v>
          </cell>
          <cell r="X188">
            <v>0</v>
          </cell>
          <cell r="AA188">
            <v>0</v>
          </cell>
          <cell r="AB188">
            <v>0</v>
          </cell>
          <cell r="AC188">
            <v>0</v>
          </cell>
        </row>
        <row r="189">
          <cell r="B189">
            <v>0</v>
          </cell>
          <cell r="C189">
            <v>0</v>
          </cell>
          <cell r="D189">
            <v>0</v>
          </cell>
          <cell r="X189">
            <v>0</v>
          </cell>
          <cell r="AA189">
            <v>0</v>
          </cell>
          <cell r="AB189">
            <v>0</v>
          </cell>
          <cell r="AC189">
            <v>0</v>
          </cell>
        </row>
        <row r="190">
          <cell r="B190">
            <v>0</v>
          </cell>
          <cell r="C190">
            <v>0</v>
          </cell>
          <cell r="D190">
            <v>0</v>
          </cell>
          <cell r="X190">
            <v>0</v>
          </cell>
          <cell r="AA190">
            <v>0</v>
          </cell>
          <cell r="AB190">
            <v>0</v>
          </cell>
          <cell r="AC190">
            <v>0</v>
          </cell>
        </row>
        <row r="191">
          <cell r="B191">
            <v>0</v>
          </cell>
          <cell r="C191">
            <v>0</v>
          </cell>
          <cell r="D191">
            <v>0</v>
          </cell>
          <cell r="X191">
            <v>0</v>
          </cell>
          <cell r="AA191">
            <v>0</v>
          </cell>
          <cell r="AB191">
            <v>0</v>
          </cell>
          <cell r="AC191">
            <v>0</v>
          </cell>
        </row>
        <row r="192">
          <cell r="B192">
            <v>0</v>
          </cell>
          <cell r="C192">
            <v>0</v>
          </cell>
          <cell r="D192">
            <v>0</v>
          </cell>
          <cell r="X192">
            <v>0</v>
          </cell>
          <cell r="AA192">
            <v>0</v>
          </cell>
          <cell r="AB192">
            <v>0</v>
          </cell>
          <cell r="AC192">
            <v>0</v>
          </cell>
        </row>
        <row r="193">
          <cell r="B193">
            <v>0</v>
          </cell>
          <cell r="C193">
            <v>0</v>
          </cell>
          <cell r="D193">
            <v>0</v>
          </cell>
          <cell r="X193">
            <v>0</v>
          </cell>
          <cell r="AA193">
            <v>0</v>
          </cell>
          <cell r="AB193">
            <v>0</v>
          </cell>
          <cell r="AC193">
            <v>0</v>
          </cell>
        </row>
        <row r="194">
          <cell r="B194">
            <v>0</v>
          </cell>
          <cell r="C194">
            <v>0</v>
          </cell>
          <cell r="D194">
            <v>0</v>
          </cell>
          <cell r="X194">
            <v>0</v>
          </cell>
          <cell r="AA194">
            <v>0</v>
          </cell>
          <cell r="AB194">
            <v>0</v>
          </cell>
          <cell r="AC194">
            <v>0</v>
          </cell>
        </row>
        <row r="195">
          <cell r="B195">
            <v>0</v>
          </cell>
          <cell r="C195">
            <v>0</v>
          </cell>
          <cell r="D195">
            <v>0</v>
          </cell>
          <cell r="X195">
            <v>0</v>
          </cell>
          <cell r="AA195">
            <v>0</v>
          </cell>
          <cell r="AB195">
            <v>0</v>
          </cell>
          <cell r="AC195">
            <v>0</v>
          </cell>
        </row>
        <row r="196">
          <cell r="B196">
            <v>0</v>
          </cell>
          <cell r="C196">
            <v>0</v>
          </cell>
          <cell r="D196">
            <v>0</v>
          </cell>
          <cell r="X196">
            <v>0</v>
          </cell>
          <cell r="AA196">
            <v>0</v>
          </cell>
          <cell r="AB196">
            <v>0</v>
          </cell>
          <cell r="AC196">
            <v>0</v>
          </cell>
        </row>
        <row r="197">
          <cell r="B197">
            <v>0</v>
          </cell>
          <cell r="C197">
            <v>0</v>
          </cell>
          <cell r="D197">
            <v>0</v>
          </cell>
          <cell r="X197">
            <v>0</v>
          </cell>
          <cell r="AA197">
            <v>0</v>
          </cell>
          <cell r="AB197">
            <v>0</v>
          </cell>
          <cell r="AC197">
            <v>0</v>
          </cell>
        </row>
        <row r="198">
          <cell r="B198">
            <v>0</v>
          </cell>
          <cell r="C198">
            <v>0</v>
          </cell>
          <cell r="D198">
            <v>0</v>
          </cell>
          <cell r="X198">
            <v>0</v>
          </cell>
          <cell r="AA198">
            <v>0</v>
          </cell>
          <cell r="AB198">
            <v>0</v>
          </cell>
          <cell r="AC198">
            <v>0</v>
          </cell>
        </row>
        <row r="199">
          <cell r="B199">
            <v>0</v>
          </cell>
          <cell r="C199">
            <v>0</v>
          </cell>
          <cell r="D199">
            <v>0</v>
          </cell>
          <cell r="X199">
            <v>0</v>
          </cell>
          <cell r="AA199">
            <v>0</v>
          </cell>
          <cell r="AB199">
            <v>0</v>
          </cell>
          <cell r="AC199">
            <v>0</v>
          </cell>
        </row>
        <row r="200">
          <cell r="B200">
            <v>0</v>
          </cell>
          <cell r="C200">
            <v>0</v>
          </cell>
          <cell r="D200">
            <v>0</v>
          </cell>
          <cell r="X200">
            <v>0</v>
          </cell>
          <cell r="AA200">
            <v>0</v>
          </cell>
          <cell r="AB200">
            <v>0</v>
          </cell>
          <cell r="AC200">
            <v>0</v>
          </cell>
        </row>
        <row r="201">
          <cell r="B201">
            <v>0</v>
          </cell>
          <cell r="C201">
            <v>0</v>
          </cell>
          <cell r="D201">
            <v>0</v>
          </cell>
          <cell r="X201">
            <v>0</v>
          </cell>
          <cell r="AA201">
            <v>0</v>
          </cell>
          <cell r="AB201">
            <v>0</v>
          </cell>
          <cell r="AC201">
            <v>0</v>
          </cell>
        </row>
        <row r="202">
          <cell r="B202">
            <v>0</v>
          </cell>
          <cell r="C202">
            <v>0</v>
          </cell>
          <cell r="D202">
            <v>0</v>
          </cell>
          <cell r="X202">
            <v>0</v>
          </cell>
          <cell r="AA202">
            <v>0</v>
          </cell>
          <cell r="AB202">
            <v>0</v>
          </cell>
          <cell r="AC202">
            <v>0</v>
          </cell>
        </row>
        <row r="203">
          <cell r="B203">
            <v>0</v>
          </cell>
          <cell r="C203">
            <v>0</v>
          </cell>
          <cell r="D203">
            <v>0</v>
          </cell>
          <cell r="X203">
            <v>0</v>
          </cell>
          <cell r="AA203">
            <v>0</v>
          </cell>
          <cell r="AB203">
            <v>0</v>
          </cell>
          <cell r="AC203">
            <v>0</v>
          </cell>
        </row>
        <row r="204">
          <cell r="B204">
            <v>0</v>
          </cell>
          <cell r="C204">
            <v>0</v>
          </cell>
          <cell r="D204">
            <v>0</v>
          </cell>
          <cell r="X204">
            <v>0</v>
          </cell>
          <cell r="AA204">
            <v>0</v>
          </cell>
          <cell r="AB204">
            <v>0</v>
          </cell>
          <cell r="AC204">
            <v>0</v>
          </cell>
        </row>
        <row r="205">
          <cell r="B205">
            <v>0</v>
          </cell>
          <cell r="C205">
            <v>0</v>
          </cell>
          <cell r="D205">
            <v>0</v>
          </cell>
          <cell r="X205">
            <v>0</v>
          </cell>
          <cell r="AA205">
            <v>0</v>
          </cell>
          <cell r="AB205">
            <v>0</v>
          </cell>
          <cell r="AC205">
            <v>0</v>
          </cell>
        </row>
        <row r="206">
          <cell r="B206">
            <v>0</v>
          </cell>
          <cell r="C206">
            <v>0</v>
          </cell>
          <cell r="D206">
            <v>0</v>
          </cell>
          <cell r="X206">
            <v>0</v>
          </cell>
          <cell r="AA206">
            <v>0</v>
          </cell>
          <cell r="AB206">
            <v>0</v>
          </cell>
          <cell r="AC206">
            <v>0</v>
          </cell>
        </row>
        <row r="207">
          <cell r="B207">
            <v>0</v>
          </cell>
          <cell r="C207">
            <v>0</v>
          </cell>
          <cell r="D207">
            <v>0</v>
          </cell>
          <cell r="X207">
            <v>0</v>
          </cell>
          <cell r="AA207">
            <v>0</v>
          </cell>
          <cell r="AB207">
            <v>0</v>
          </cell>
          <cell r="AC207">
            <v>0</v>
          </cell>
        </row>
        <row r="208">
          <cell r="B208">
            <v>0</v>
          </cell>
          <cell r="C208">
            <v>0</v>
          </cell>
          <cell r="D208">
            <v>0</v>
          </cell>
          <cell r="X208">
            <v>0</v>
          </cell>
          <cell r="AA208">
            <v>0</v>
          </cell>
          <cell r="AB208">
            <v>0</v>
          </cell>
          <cell r="AC208">
            <v>0</v>
          </cell>
        </row>
        <row r="209">
          <cell r="B209">
            <v>0</v>
          </cell>
          <cell r="C209">
            <v>0</v>
          </cell>
          <cell r="D209">
            <v>0</v>
          </cell>
          <cell r="X209">
            <v>0</v>
          </cell>
          <cell r="AA209">
            <v>0</v>
          </cell>
          <cell r="AB209">
            <v>0</v>
          </cell>
          <cell r="AC209">
            <v>0</v>
          </cell>
        </row>
        <row r="210">
          <cell r="B210">
            <v>0</v>
          </cell>
          <cell r="C210">
            <v>0</v>
          </cell>
          <cell r="D210">
            <v>0</v>
          </cell>
          <cell r="X210">
            <v>0</v>
          </cell>
          <cell r="AA210">
            <v>0</v>
          </cell>
          <cell r="AB210">
            <v>0</v>
          </cell>
          <cell r="AC210">
            <v>0</v>
          </cell>
        </row>
        <row r="211">
          <cell r="B211">
            <v>0</v>
          </cell>
          <cell r="C211">
            <v>0</v>
          </cell>
          <cell r="D211">
            <v>0</v>
          </cell>
          <cell r="X211">
            <v>0</v>
          </cell>
          <cell r="AA211">
            <v>0</v>
          </cell>
          <cell r="AB211">
            <v>0</v>
          </cell>
          <cell r="AC211">
            <v>0</v>
          </cell>
        </row>
        <row r="212">
          <cell r="B212">
            <v>0</v>
          </cell>
          <cell r="C212">
            <v>0</v>
          </cell>
          <cell r="D212">
            <v>0</v>
          </cell>
          <cell r="X212">
            <v>0</v>
          </cell>
          <cell r="AA212">
            <v>0</v>
          </cell>
          <cell r="AB212">
            <v>0</v>
          </cell>
          <cell r="AC212">
            <v>0</v>
          </cell>
        </row>
        <row r="213">
          <cell r="B213">
            <v>0</v>
          </cell>
          <cell r="C213">
            <v>0</v>
          </cell>
          <cell r="D213">
            <v>0</v>
          </cell>
          <cell r="X213">
            <v>0</v>
          </cell>
          <cell r="AA213">
            <v>0</v>
          </cell>
          <cell r="AB213">
            <v>0</v>
          </cell>
          <cell r="AC213">
            <v>0</v>
          </cell>
        </row>
        <row r="214">
          <cell r="B214">
            <v>0</v>
          </cell>
          <cell r="C214">
            <v>0</v>
          </cell>
          <cell r="D214">
            <v>0</v>
          </cell>
          <cell r="X214">
            <v>0</v>
          </cell>
          <cell r="AA214">
            <v>0</v>
          </cell>
          <cell r="AB214">
            <v>0</v>
          </cell>
          <cell r="AC214">
            <v>0</v>
          </cell>
        </row>
        <row r="215">
          <cell r="B215">
            <v>0</v>
          </cell>
          <cell r="C215">
            <v>0</v>
          </cell>
          <cell r="D215">
            <v>0</v>
          </cell>
          <cell r="X215">
            <v>0</v>
          </cell>
          <cell r="AA215">
            <v>0</v>
          </cell>
          <cell r="AB215">
            <v>0</v>
          </cell>
          <cell r="AC215">
            <v>0</v>
          </cell>
        </row>
        <row r="216">
          <cell r="B216">
            <v>0</v>
          </cell>
          <cell r="C216">
            <v>0</v>
          </cell>
          <cell r="D216">
            <v>0</v>
          </cell>
          <cell r="X216">
            <v>0</v>
          </cell>
          <cell r="AA216">
            <v>0</v>
          </cell>
          <cell r="AB216">
            <v>0</v>
          </cell>
          <cell r="AC216">
            <v>0</v>
          </cell>
        </row>
        <row r="217">
          <cell r="B217">
            <v>0</v>
          </cell>
          <cell r="C217">
            <v>0</v>
          </cell>
          <cell r="D217">
            <v>0</v>
          </cell>
          <cell r="X217">
            <v>0</v>
          </cell>
          <cell r="AA217">
            <v>0</v>
          </cell>
          <cell r="AB217">
            <v>0</v>
          </cell>
          <cell r="AC217">
            <v>0</v>
          </cell>
        </row>
        <row r="218">
          <cell r="B218">
            <v>0</v>
          </cell>
          <cell r="C218">
            <v>0</v>
          </cell>
          <cell r="D218">
            <v>0</v>
          </cell>
          <cell r="X218">
            <v>0</v>
          </cell>
          <cell r="AA218">
            <v>0</v>
          </cell>
          <cell r="AB218">
            <v>0</v>
          </cell>
          <cell r="AC218">
            <v>0</v>
          </cell>
        </row>
        <row r="219">
          <cell r="B219">
            <v>0</v>
          </cell>
          <cell r="C219">
            <v>0</v>
          </cell>
          <cell r="D219">
            <v>0</v>
          </cell>
          <cell r="X219">
            <v>0</v>
          </cell>
          <cell r="AA219">
            <v>0</v>
          </cell>
          <cell r="AB219">
            <v>0</v>
          </cell>
          <cell r="AC219">
            <v>0</v>
          </cell>
        </row>
        <row r="220">
          <cell r="B220">
            <v>0</v>
          </cell>
          <cell r="C220">
            <v>0</v>
          </cell>
          <cell r="D220">
            <v>0</v>
          </cell>
          <cell r="X220">
            <v>0</v>
          </cell>
          <cell r="AA220">
            <v>0</v>
          </cell>
          <cell r="AB220">
            <v>0</v>
          </cell>
          <cell r="AC220">
            <v>0</v>
          </cell>
        </row>
        <row r="221">
          <cell r="B221">
            <v>0</v>
          </cell>
          <cell r="C221">
            <v>0</v>
          </cell>
          <cell r="D221">
            <v>0</v>
          </cell>
          <cell r="X221">
            <v>0</v>
          </cell>
          <cell r="AA221">
            <v>0</v>
          </cell>
          <cell r="AB221">
            <v>0</v>
          </cell>
          <cell r="AC221">
            <v>0</v>
          </cell>
        </row>
        <row r="222">
          <cell r="B222">
            <v>0</v>
          </cell>
          <cell r="C222">
            <v>0</v>
          </cell>
          <cell r="D222">
            <v>0</v>
          </cell>
          <cell r="X222">
            <v>0</v>
          </cell>
          <cell r="AA222">
            <v>0</v>
          </cell>
          <cell r="AB222">
            <v>0</v>
          </cell>
          <cell r="AC222">
            <v>0</v>
          </cell>
        </row>
        <row r="223">
          <cell r="B223">
            <v>0</v>
          </cell>
          <cell r="C223">
            <v>0</v>
          </cell>
          <cell r="D223">
            <v>0</v>
          </cell>
          <cell r="X223">
            <v>0</v>
          </cell>
          <cell r="AA223">
            <v>0</v>
          </cell>
          <cell r="AB223">
            <v>0</v>
          </cell>
          <cell r="AC223">
            <v>0</v>
          </cell>
        </row>
        <row r="224">
          <cell r="B224">
            <v>0</v>
          </cell>
          <cell r="C224">
            <v>0</v>
          </cell>
          <cell r="D224">
            <v>0</v>
          </cell>
          <cell r="X224">
            <v>0</v>
          </cell>
          <cell r="AA224">
            <v>0</v>
          </cell>
          <cell r="AB224">
            <v>0</v>
          </cell>
          <cell r="AC224">
            <v>0</v>
          </cell>
        </row>
        <row r="225">
          <cell r="B225">
            <v>0</v>
          </cell>
          <cell r="C225">
            <v>0</v>
          </cell>
          <cell r="D225">
            <v>0</v>
          </cell>
          <cell r="X225">
            <v>0</v>
          </cell>
          <cell r="AA225">
            <v>0</v>
          </cell>
          <cell r="AB225">
            <v>0</v>
          </cell>
          <cell r="AC225">
            <v>0</v>
          </cell>
        </row>
        <row r="226">
          <cell r="B226">
            <v>0</v>
          </cell>
          <cell r="C226">
            <v>0</v>
          </cell>
          <cell r="D226">
            <v>0</v>
          </cell>
          <cell r="X226">
            <v>0</v>
          </cell>
          <cell r="AA226">
            <v>0</v>
          </cell>
          <cell r="AB226">
            <v>0</v>
          </cell>
          <cell r="AC226">
            <v>0</v>
          </cell>
        </row>
        <row r="227">
          <cell r="B227">
            <v>0</v>
          </cell>
          <cell r="C227">
            <v>0</v>
          </cell>
          <cell r="D227">
            <v>0</v>
          </cell>
          <cell r="X227">
            <v>0</v>
          </cell>
          <cell r="AA227">
            <v>0</v>
          </cell>
          <cell r="AB227">
            <v>0</v>
          </cell>
          <cell r="AC227">
            <v>0</v>
          </cell>
        </row>
        <row r="228">
          <cell r="B228">
            <v>0</v>
          </cell>
          <cell r="C228">
            <v>0</v>
          </cell>
          <cell r="D228">
            <v>0</v>
          </cell>
          <cell r="X228">
            <v>0</v>
          </cell>
          <cell r="AA228">
            <v>0</v>
          </cell>
          <cell r="AB228">
            <v>0</v>
          </cell>
          <cell r="AC228">
            <v>0</v>
          </cell>
        </row>
        <row r="229">
          <cell r="B229">
            <v>0</v>
          </cell>
          <cell r="C229">
            <v>0</v>
          </cell>
          <cell r="D229">
            <v>0</v>
          </cell>
          <cell r="X229">
            <v>0</v>
          </cell>
          <cell r="AA229">
            <v>0</v>
          </cell>
          <cell r="AB229">
            <v>0</v>
          </cell>
          <cell r="AC229">
            <v>0</v>
          </cell>
        </row>
        <row r="230">
          <cell r="B230">
            <v>0</v>
          </cell>
          <cell r="C230">
            <v>0</v>
          </cell>
          <cell r="D230">
            <v>0</v>
          </cell>
          <cell r="X230">
            <v>0</v>
          </cell>
          <cell r="AA230">
            <v>0</v>
          </cell>
          <cell r="AB230">
            <v>0</v>
          </cell>
          <cell r="AC230">
            <v>0</v>
          </cell>
        </row>
        <row r="231">
          <cell r="B231">
            <v>0</v>
          </cell>
          <cell r="C231">
            <v>0</v>
          </cell>
          <cell r="D231">
            <v>0</v>
          </cell>
          <cell r="X231">
            <v>0</v>
          </cell>
          <cell r="AA231">
            <v>0</v>
          </cell>
          <cell r="AB231">
            <v>0</v>
          </cell>
          <cell r="AC231">
            <v>0</v>
          </cell>
        </row>
        <row r="232">
          <cell r="B232">
            <v>0</v>
          </cell>
          <cell r="C232">
            <v>0</v>
          </cell>
          <cell r="D232">
            <v>0</v>
          </cell>
          <cell r="X232">
            <v>0</v>
          </cell>
          <cell r="AA232">
            <v>0</v>
          </cell>
          <cell r="AB232">
            <v>0</v>
          </cell>
          <cell r="AC232">
            <v>0</v>
          </cell>
        </row>
        <row r="233">
          <cell r="B233">
            <v>0</v>
          </cell>
          <cell r="C233">
            <v>0</v>
          </cell>
          <cell r="D233">
            <v>0</v>
          </cell>
          <cell r="X233">
            <v>0</v>
          </cell>
          <cell r="AA233">
            <v>0</v>
          </cell>
          <cell r="AB233">
            <v>0</v>
          </cell>
          <cell r="AC233">
            <v>0</v>
          </cell>
        </row>
        <row r="234">
          <cell r="B234">
            <v>0</v>
          </cell>
          <cell r="C234">
            <v>0</v>
          </cell>
          <cell r="D234">
            <v>0</v>
          </cell>
          <cell r="X234">
            <v>0</v>
          </cell>
          <cell r="AA234">
            <v>0</v>
          </cell>
          <cell r="AB234">
            <v>0</v>
          </cell>
          <cell r="AC234">
            <v>0</v>
          </cell>
        </row>
        <row r="235">
          <cell r="B235">
            <v>0</v>
          </cell>
          <cell r="C235">
            <v>0</v>
          </cell>
          <cell r="D235">
            <v>0</v>
          </cell>
          <cell r="X235">
            <v>0</v>
          </cell>
          <cell r="AA235">
            <v>0</v>
          </cell>
          <cell r="AB235">
            <v>0</v>
          </cell>
          <cell r="AC235">
            <v>0</v>
          </cell>
        </row>
        <row r="236">
          <cell r="B236">
            <v>0</v>
          </cell>
          <cell r="C236">
            <v>0</v>
          </cell>
          <cell r="D236">
            <v>0</v>
          </cell>
          <cell r="X236">
            <v>0</v>
          </cell>
          <cell r="AA236">
            <v>0</v>
          </cell>
          <cell r="AB236">
            <v>0</v>
          </cell>
          <cell r="AC236">
            <v>0</v>
          </cell>
        </row>
        <row r="237">
          <cell r="B237">
            <v>0</v>
          </cell>
          <cell r="C237">
            <v>0</v>
          </cell>
          <cell r="D237">
            <v>0</v>
          </cell>
          <cell r="X237">
            <v>0</v>
          </cell>
          <cell r="AA237">
            <v>0</v>
          </cell>
          <cell r="AB237">
            <v>0</v>
          </cell>
          <cell r="AC237">
            <v>0</v>
          </cell>
        </row>
        <row r="238">
          <cell r="B238">
            <v>0</v>
          </cell>
          <cell r="C238">
            <v>0</v>
          </cell>
          <cell r="D238">
            <v>0</v>
          </cell>
          <cell r="X238">
            <v>0</v>
          </cell>
          <cell r="AA238">
            <v>0</v>
          </cell>
          <cell r="AB238">
            <v>0</v>
          </cell>
          <cell r="AC238">
            <v>0</v>
          </cell>
        </row>
        <row r="239">
          <cell r="B239">
            <v>0</v>
          </cell>
          <cell r="C239">
            <v>0</v>
          </cell>
          <cell r="D239">
            <v>0</v>
          </cell>
          <cell r="X239">
            <v>0</v>
          </cell>
          <cell r="AA239">
            <v>0</v>
          </cell>
          <cell r="AB239">
            <v>0</v>
          </cell>
          <cell r="AC239">
            <v>0</v>
          </cell>
        </row>
        <row r="240">
          <cell r="B240">
            <v>0</v>
          </cell>
          <cell r="C240">
            <v>0</v>
          </cell>
          <cell r="D240">
            <v>0</v>
          </cell>
          <cell r="X240">
            <v>0</v>
          </cell>
          <cell r="AA240">
            <v>0</v>
          </cell>
          <cell r="AB240">
            <v>0</v>
          </cell>
          <cell r="AC240">
            <v>0</v>
          </cell>
        </row>
        <row r="241">
          <cell r="B241">
            <v>0</v>
          </cell>
          <cell r="C241">
            <v>0</v>
          </cell>
          <cell r="D241">
            <v>0</v>
          </cell>
          <cell r="X241">
            <v>0</v>
          </cell>
          <cell r="AA241">
            <v>0</v>
          </cell>
          <cell r="AB241">
            <v>0</v>
          </cell>
          <cell r="AC241">
            <v>0</v>
          </cell>
        </row>
        <row r="242">
          <cell r="B242">
            <v>0</v>
          </cell>
          <cell r="C242">
            <v>0</v>
          </cell>
          <cell r="D242">
            <v>0</v>
          </cell>
          <cell r="X242">
            <v>0</v>
          </cell>
          <cell r="AA242">
            <v>0</v>
          </cell>
          <cell r="AB242">
            <v>0</v>
          </cell>
          <cell r="AC242">
            <v>0</v>
          </cell>
        </row>
        <row r="243">
          <cell r="B243">
            <v>0</v>
          </cell>
          <cell r="C243">
            <v>0</v>
          </cell>
          <cell r="D243">
            <v>0</v>
          </cell>
          <cell r="X243">
            <v>0</v>
          </cell>
          <cell r="AA243">
            <v>0</v>
          </cell>
          <cell r="AB243">
            <v>0</v>
          </cell>
          <cell r="AC243">
            <v>0</v>
          </cell>
        </row>
        <row r="244">
          <cell r="B244">
            <v>0</v>
          </cell>
          <cell r="C244">
            <v>0</v>
          </cell>
          <cell r="D244">
            <v>0</v>
          </cell>
          <cell r="X244">
            <v>0</v>
          </cell>
          <cell r="AA244">
            <v>0</v>
          </cell>
          <cell r="AB244">
            <v>0</v>
          </cell>
          <cell r="AC244">
            <v>0</v>
          </cell>
        </row>
        <row r="245">
          <cell r="B245">
            <v>0</v>
          </cell>
          <cell r="C245">
            <v>0</v>
          </cell>
          <cell r="D245">
            <v>0</v>
          </cell>
          <cell r="X245">
            <v>0</v>
          </cell>
          <cell r="AA245">
            <v>0</v>
          </cell>
          <cell r="AB245">
            <v>0</v>
          </cell>
          <cell r="AC245">
            <v>0</v>
          </cell>
        </row>
        <row r="246">
          <cell r="B246">
            <v>0</v>
          </cell>
          <cell r="C246">
            <v>0</v>
          </cell>
          <cell r="D246">
            <v>0</v>
          </cell>
          <cell r="X246">
            <v>0</v>
          </cell>
          <cell r="AA246">
            <v>0</v>
          </cell>
          <cell r="AB246">
            <v>0</v>
          </cell>
          <cell r="AC246">
            <v>0</v>
          </cell>
        </row>
        <row r="247">
          <cell r="B247">
            <v>0</v>
          </cell>
          <cell r="C247">
            <v>0</v>
          </cell>
          <cell r="D247">
            <v>0</v>
          </cell>
          <cell r="X247">
            <v>0</v>
          </cell>
          <cell r="AA247">
            <v>0</v>
          </cell>
          <cell r="AB247">
            <v>0</v>
          </cell>
          <cell r="AC247">
            <v>0</v>
          </cell>
        </row>
        <row r="248">
          <cell r="B248">
            <v>0</v>
          </cell>
          <cell r="C248">
            <v>0</v>
          </cell>
          <cell r="D248">
            <v>0</v>
          </cell>
          <cell r="X248">
            <v>0</v>
          </cell>
          <cell r="AA248">
            <v>0</v>
          </cell>
          <cell r="AB248">
            <v>0</v>
          </cell>
          <cell r="AC248">
            <v>0</v>
          </cell>
        </row>
        <row r="249">
          <cell r="B249">
            <v>0</v>
          </cell>
          <cell r="C249">
            <v>0</v>
          </cell>
          <cell r="D249">
            <v>0</v>
          </cell>
          <cell r="X249">
            <v>0</v>
          </cell>
          <cell r="AA249">
            <v>0</v>
          </cell>
          <cell r="AB249">
            <v>0</v>
          </cell>
          <cell r="AC249">
            <v>0</v>
          </cell>
        </row>
        <row r="250">
          <cell r="B250">
            <v>0</v>
          </cell>
          <cell r="C250">
            <v>0</v>
          </cell>
          <cell r="D250">
            <v>0</v>
          </cell>
          <cell r="X250">
            <v>0</v>
          </cell>
          <cell r="AA250">
            <v>0</v>
          </cell>
          <cell r="AB250">
            <v>0</v>
          </cell>
          <cell r="AC250">
            <v>0</v>
          </cell>
        </row>
        <row r="251">
          <cell r="B251">
            <v>0</v>
          </cell>
          <cell r="C251">
            <v>0</v>
          </cell>
          <cell r="D251">
            <v>0</v>
          </cell>
          <cell r="X251">
            <v>0</v>
          </cell>
          <cell r="AA251">
            <v>0</v>
          </cell>
          <cell r="AB251">
            <v>0</v>
          </cell>
          <cell r="AC251">
            <v>0</v>
          </cell>
        </row>
        <row r="252">
          <cell r="B252">
            <v>0</v>
          </cell>
          <cell r="C252">
            <v>0</v>
          </cell>
          <cell r="D252">
            <v>0</v>
          </cell>
          <cell r="X252">
            <v>0</v>
          </cell>
          <cell r="AA252">
            <v>0</v>
          </cell>
          <cell r="AB252">
            <v>0</v>
          </cell>
          <cell r="AC252">
            <v>0</v>
          </cell>
        </row>
        <row r="253">
          <cell r="B253">
            <v>0</v>
          </cell>
          <cell r="C253">
            <v>0</v>
          </cell>
          <cell r="D253">
            <v>0</v>
          </cell>
          <cell r="X253">
            <v>0</v>
          </cell>
          <cell r="AA253">
            <v>0</v>
          </cell>
          <cell r="AB253">
            <v>0</v>
          </cell>
          <cell r="AC253">
            <v>0</v>
          </cell>
        </row>
        <row r="254">
          <cell r="B254">
            <v>0</v>
          </cell>
          <cell r="C254">
            <v>0</v>
          </cell>
          <cell r="D254">
            <v>0</v>
          </cell>
          <cell r="X254">
            <v>0</v>
          </cell>
          <cell r="AA254">
            <v>0</v>
          </cell>
          <cell r="AB254">
            <v>0</v>
          </cell>
          <cell r="AC254">
            <v>0</v>
          </cell>
        </row>
        <row r="255">
          <cell r="B255">
            <v>0</v>
          </cell>
          <cell r="C255">
            <v>0</v>
          </cell>
          <cell r="D255">
            <v>0</v>
          </cell>
          <cell r="X255">
            <v>0</v>
          </cell>
          <cell r="AA255">
            <v>0</v>
          </cell>
          <cell r="AB255">
            <v>0</v>
          </cell>
          <cell r="AC255">
            <v>0</v>
          </cell>
        </row>
        <row r="256">
          <cell r="B256">
            <v>0</v>
          </cell>
          <cell r="C256">
            <v>0</v>
          </cell>
          <cell r="D256">
            <v>0</v>
          </cell>
          <cell r="X256">
            <v>0</v>
          </cell>
          <cell r="AA256">
            <v>0</v>
          </cell>
          <cell r="AB256">
            <v>0</v>
          </cell>
          <cell r="AC256">
            <v>0</v>
          </cell>
        </row>
        <row r="257">
          <cell r="B257">
            <v>0</v>
          </cell>
          <cell r="C257">
            <v>0</v>
          </cell>
          <cell r="D257">
            <v>0</v>
          </cell>
          <cell r="X257">
            <v>0</v>
          </cell>
          <cell r="AA257">
            <v>0</v>
          </cell>
          <cell r="AB257">
            <v>0</v>
          </cell>
          <cell r="AC257">
            <v>0</v>
          </cell>
        </row>
        <row r="258">
          <cell r="B258">
            <v>0</v>
          </cell>
          <cell r="C258">
            <v>0</v>
          </cell>
          <cell r="D258">
            <v>0</v>
          </cell>
          <cell r="X258">
            <v>0</v>
          </cell>
          <cell r="AA258">
            <v>0</v>
          </cell>
          <cell r="AB258">
            <v>0</v>
          </cell>
          <cell r="AC258">
            <v>0</v>
          </cell>
        </row>
        <row r="259">
          <cell r="B259">
            <v>0</v>
          </cell>
          <cell r="C259">
            <v>0</v>
          </cell>
          <cell r="D259">
            <v>0</v>
          </cell>
          <cell r="X259">
            <v>0</v>
          </cell>
          <cell r="AA259">
            <v>0</v>
          </cell>
          <cell r="AB259">
            <v>0</v>
          </cell>
          <cell r="AC259">
            <v>0</v>
          </cell>
        </row>
        <row r="260">
          <cell r="B260">
            <v>0</v>
          </cell>
          <cell r="C260">
            <v>0</v>
          </cell>
          <cell r="D260">
            <v>0</v>
          </cell>
          <cell r="X260">
            <v>0</v>
          </cell>
          <cell r="AA260">
            <v>0</v>
          </cell>
          <cell r="AB260">
            <v>0</v>
          </cell>
          <cell r="AC260">
            <v>0</v>
          </cell>
        </row>
        <row r="261">
          <cell r="B261">
            <v>0</v>
          </cell>
          <cell r="C261">
            <v>0</v>
          </cell>
          <cell r="D261">
            <v>0</v>
          </cell>
          <cell r="X261">
            <v>0</v>
          </cell>
          <cell r="AA261">
            <v>0</v>
          </cell>
          <cell r="AB261">
            <v>0</v>
          </cell>
          <cell r="AC261">
            <v>0</v>
          </cell>
        </row>
        <row r="262">
          <cell r="B262">
            <v>0</v>
          </cell>
          <cell r="C262">
            <v>0</v>
          </cell>
          <cell r="D262">
            <v>0</v>
          </cell>
          <cell r="X262">
            <v>0</v>
          </cell>
          <cell r="AA262">
            <v>0</v>
          </cell>
          <cell r="AB262">
            <v>0</v>
          </cell>
          <cell r="AC262">
            <v>0</v>
          </cell>
        </row>
        <row r="263">
          <cell r="B263">
            <v>0</v>
          </cell>
          <cell r="C263">
            <v>0</v>
          </cell>
          <cell r="D263">
            <v>0</v>
          </cell>
          <cell r="X263">
            <v>0</v>
          </cell>
          <cell r="AA263">
            <v>0</v>
          </cell>
          <cell r="AB263">
            <v>0</v>
          </cell>
          <cell r="AC263">
            <v>0</v>
          </cell>
        </row>
        <row r="264">
          <cell r="B264">
            <v>0</v>
          </cell>
          <cell r="C264">
            <v>0</v>
          </cell>
          <cell r="D264">
            <v>0</v>
          </cell>
          <cell r="X264">
            <v>0</v>
          </cell>
          <cell r="AA264">
            <v>0</v>
          </cell>
          <cell r="AB264">
            <v>0</v>
          </cell>
          <cell r="AC264">
            <v>0</v>
          </cell>
        </row>
        <row r="265">
          <cell r="B265">
            <v>0</v>
          </cell>
          <cell r="C265">
            <v>0</v>
          </cell>
          <cell r="D265">
            <v>0</v>
          </cell>
          <cell r="X265">
            <v>0</v>
          </cell>
          <cell r="AA265">
            <v>0</v>
          </cell>
          <cell r="AB265">
            <v>0</v>
          </cell>
          <cell r="AC265">
            <v>0</v>
          </cell>
        </row>
        <row r="266">
          <cell r="B266">
            <v>0</v>
          </cell>
          <cell r="C266">
            <v>0</v>
          </cell>
          <cell r="D266">
            <v>0</v>
          </cell>
          <cell r="X266">
            <v>0</v>
          </cell>
          <cell r="AA266">
            <v>0</v>
          </cell>
          <cell r="AB266">
            <v>0</v>
          </cell>
          <cell r="AC266">
            <v>0</v>
          </cell>
        </row>
        <row r="267">
          <cell r="B267">
            <v>0</v>
          </cell>
          <cell r="C267">
            <v>0</v>
          </cell>
          <cell r="D267">
            <v>0</v>
          </cell>
          <cell r="X267">
            <v>0</v>
          </cell>
          <cell r="AA267">
            <v>0</v>
          </cell>
          <cell r="AB267">
            <v>0</v>
          </cell>
          <cell r="AC267">
            <v>0</v>
          </cell>
        </row>
        <row r="268">
          <cell r="B268">
            <v>0</v>
          </cell>
          <cell r="C268">
            <v>0</v>
          </cell>
          <cell r="D268">
            <v>0</v>
          </cell>
          <cell r="X268">
            <v>0</v>
          </cell>
          <cell r="AA268">
            <v>0</v>
          </cell>
          <cell r="AB268">
            <v>0</v>
          </cell>
          <cell r="AC268">
            <v>0</v>
          </cell>
        </row>
        <row r="269">
          <cell r="B269">
            <v>0</v>
          </cell>
          <cell r="C269">
            <v>0</v>
          </cell>
          <cell r="D269">
            <v>0</v>
          </cell>
          <cell r="X269">
            <v>0</v>
          </cell>
          <cell r="AA269">
            <v>0</v>
          </cell>
          <cell r="AB269">
            <v>0</v>
          </cell>
          <cell r="AC269">
            <v>0</v>
          </cell>
        </row>
        <row r="270">
          <cell r="B270">
            <v>0</v>
          </cell>
          <cell r="C270">
            <v>0</v>
          </cell>
          <cell r="D270">
            <v>0</v>
          </cell>
          <cell r="X270">
            <v>0</v>
          </cell>
          <cell r="AA270">
            <v>0</v>
          </cell>
          <cell r="AB270">
            <v>0</v>
          </cell>
          <cell r="AC270">
            <v>0</v>
          </cell>
        </row>
        <row r="271">
          <cell r="B271">
            <v>0</v>
          </cell>
          <cell r="C271">
            <v>0</v>
          </cell>
          <cell r="D271">
            <v>0</v>
          </cell>
          <cell r="X271">
            <v>0</v>
          </cell>
          <cell r="AA271">
            <v>0</v>
          </cell>
          <cell r="AB271">
            <v>0</v>
          </cell>
          <cell r="AC271">
            <v>0</v>
          </cell>
        </row>
        <row r="272">
          <cell r="B272">
            <v>0</v>
          </cell>
          <cell r="C272">
            <v>0</v>
          </cell>
          <cell r="D272">
            <v>0</v>
          </cell>
          <cell r="X272">
            <v>0</v>
          </cell>
          <cell r="AA272">
            <v>0</v>
          </cell>
          <cell r="AB272">
            <v>0</v>
          </cell>
          <cell r="AC272">
            <v>0</v>
          </cell>
        </row>
        <row r="273">
          <cell r="B273">
            <v>0</v>
          </cell>
          <cell r="C273">
            <v>0</v>
          </cell>
          <cell r="D273">
            <v>0</v>
          </cell>
          <cell r="X273">
            <v>0</v>
          </cell>
          <cell r="AA273">
            <v>0</v>
          </cell>
          <cell r="AB273">
            <v>0</v>
          </cell>
          <cell r="AC273">
            <v>0</v>
          </cell>
        </row>
        <row r="274">
          <cell r="B274">
            <v>0</v>
          </cell>
          <cell r="C274">
            <v>0</v>
          </cell>
          <cell r="D274">
            <v>0</v>
          </cell>
          <cell r="X274">
            <v>0</v>
          </cell>
          <cell r="AA274">
            <v>0</v>
          </cell>
          <cell r="AB274">
            <v>0</v>
          </cell>
          <cell r="AC274">
            <v>0</v>
          </cell>
        </row>
        <row r="275">
          <cell r="B275">
            <v>0</v>
          </cell>
          <cell r="C275">
            <v>0</v>
          </cell>
          <cell r="D275">
            <v>0</v>
          </cell>
          <cell r="X275">
            <v>0</v>
          </cell>
          <cell r="AA275">
            <v>0</v>
          </cell>
          <cell r="AB275">
            <v>0</v>
          </cell>
          <cell r="AC275">
            <v>0</v>
          </cell>
        </row>
        <row r="276">
          <cell r="B276">
            <v>0</v>
          </cell>
          <cell r="C276">
            <v>0</v>
          </cell>
          <cell r="D276">
            <v>0</v>
          </cell>
          <cell r="X276">
            <v>0</v>
          </cell>
          <cell r="AA276">
            <v>0</v>
          </cell>
          <cell r="AB276">
            <v>0</v>
          </cell>
          <cell r="AC276">
            <v>0</v>
          </cell>
        </row>
        <row r="277">
          <cell r="B277">
            <v>0</v>
          </cell>
          <cell r="C277">
            <v>0</v>
          </cell>
          <cell r="D277">
            <v>0</v>
          </cell>
          <cell r="X277">
            <v>0</v>
          </cell>
          <cell r="AA277">
            <v>0</v>
          </cell>
          <cell r="AB277">
            <v>0</v>
          </cell>
          <cell r="AC277">
            <v>0</v>
          </cell>
        </row>
        <row r="278">
          <cell r="B278">
            <v>0</v>
          </cell>
          <cell r="C278">
            <v>0</v>
          </cell>
          <cell r="D278">
            <v>0</v>
          </cell>
          <cell r="X278">
            <v>0</v>
          </cell>
          <cell r="AA278">
            <v>0</v>
          </cell>
          <cell r="AB278">
            <v>0</v>
          </cell>
          <cell r="AC278">
            <v>0</v>
          </cell>
        </row>
        <row r="279">
          <cell r="B279">
            <v>0</v>
          </cell>
          <cell r="C279">
            <v>0</v>
          </cell>
          <cell r="D279">
            <v>0</v>
          </cell>
          <cell r="X279">
            <v>0</v>
          </cell>
          <cell r="AA279">
            <v>0</v>
          </cell>
          <cell r="AB279">
            <v>0</v>
          </cell>
          <cell r="AC279">
            <v>0</v>
          </cell>
        </row>
        <row r="280">
          <cell r="B280">
            <v>0</v>
          </cell>
          <cell r="C280">
            <v>0</v>
          </cell>
          <cell r="D280">
            <v>0</v>
          </cell>
          <cell r="X280">
            <v>0</v>
          </cell>
          <cell r="AA280">
            <v>0</v>
          </cell>
          <cell r="AB280">
            <v>0</v>
          </cell>
          <cell r="AC280">
            <v>0</v>
          </cell>
        </row>
        <row r="281">
          <cell r="B281">
            <v>0</v>
          </cell>
          <cell r="C281">
            <v>0</v>
          </cell>
          <cell r="D281">
            <v>0</v>
          </cell>
          <cell r="X281">
            <v>0</v>
          </cell>
          <cell r="AA281">
            <v>0</v>
          </cell>
          <cell r="AB281">
            <v>0</v>
          </cell>
          <cell r="AC281">
            <v>0</v>
          </cell>
        </row>
        <row r="282">
          <cell r="B282">
            <v>0</v>
          </cell>
          <cell r="C282">
            <v>0</v>
          </cell>
          <cell r="D282">
            <v>0</v>
          </cell>
          <cell r="X282">
            <v>0</v>
          </cell>
          <cell r="AA282">
            <v>0</v>
          </cell>
          <cell r="AB282">
            <v>0</v>
          </cell>
          <cell r="AC282">
            <v>0</v>
          </cell>
        </row>
        <row r="283">
          <cell r="B283">
            <v>0</v>
          </cell>
          <cell r="C283">
            <v>0</v>
          </cell>
          <cell r="D283">
            <v>0</v>
          </cell>
          <cell r="X283">
            <v>0</v>
          </cell>
          <cell r="AA283">
            <v>0</v>
          </cell>
          <cell r="AB283">
            <v>0</v>
          </cell>
          <cell r="AC283">
            <v>0</v>
          </cell>
        </row>
        <row r="284">
          <cell r="B284">
            <v>0</v>
          </cell>
          <cell r="C284">
            <v>0</v>
          </cell>
          <cell r="D284">
            <v>0</v>
          </cell>
          <cell r="X284">
            <v>0</v>
          </cell>
          <cell r="AA284">
            <v>0</v>
          </cell>
          <cell r="AB284">
            <v>0</v>
          </cell>
          <cell r="AC284">
            <v>0</v>
          </cell>
        </row>
        <row r="285">
          <cell r="B285">
            <v>0</v>
          </cell>
          <cell r="C285">
            <v>0</v>
          </cell>
          <cell r="D285">
            <v>0</v>
          </cell>
          <cell r="X285">
            <v>0</v>
          </cell>
          <cell r="AA285">
            <v>0</v>
          </cell>
          <cell r="AB285">
            <v>0</v>
          </cell>
          <cell r="AC285">
            <v>0</v>
          </cell>
        </row>
        <row r="286">
          <cell r="B286">
            <v>0</v>
          </cell>
          <cell r="C286">
            <v>0</v>
          </cell>
          <cell r="D286">
            <v>0</v>
          </cell>
          <cell r="X286">
            <v>0</v>
          </cell>
          <cell r="AA286">
            <v>0</v>
          </cell>
          <cell r="AB286">
            <v>0</v>
          </cell>
          <cell r="AC286">
            <v>0</v>
          </cell>
        </row>
        <row r="287">
          <cell r="B287">
            <v>0</v>
          </cell>
          <cell r="C287">
            <v>0</v>
          </cell>
          <cell r="D287">
            <v>0</v>
          </cell>
          <cell r="X287">
            <v>0</v>
          </cell>
          <cell r="AA287">
            <v>0</v>
          </cell>
          <cell r="AB287">
            <v>0</v>
          </cell>
          <cell r="AC287">
            <v>0</v>
          </cell>
        </row>
        <row r="288">
          <cell r="B288">
            <v>0</v>
          </cell>
          <cell r="C288">
            <v>0</v>
          </cell>
          <cell r="D288">
            <v>0</v>
          </cell>
          <cell r="X288">
            <v>0</v>
          </cell>
          <cell r="AA288">
            <v>0</v>
          </cell>
          <cell r="AB288">
            <v>0</v>
          </cell>
          <cell r="AC288">
            <v>0</v>
          </cell>
        </row>
        <row r="289">
          <cell r="B289">
            <v>0</v>
          </cell>
          <cell r="C289">
            <v>0</v>
          </cell>
          <cell r="D289">
            <v>0</v>
          </cell>
          <cell r="X289">
            <v>0</v>
          </cell>
          <cell r="AA289">
            <v>0</v>
          </cell>
          <cell r="AB289">
            <v>0</v>
          </cell>
          <cell r="AC289">
            <v>0</v>
          </cell>
        </row>
        <row r="290">
          <cell r="B290">
            <v>0</v>
          </cell>
          <cell r="C290">
            <v>0</v>
          </cell>
          <cell r="D290">
            <v>0</v>
          </cell>
          <cell r="X290">
            <v>0</v>
          </cell>
          <cell r="AA290">
            <v>0</v>
          </cell>
          <cell r="AB290">
            <v>0</v>
          </cell>
          <cell r="AC290">
            <v>0</v>
          </cell>
        </row>
        <row r="291">
          <cell r="B291">
            <v>0</v>
          </cell>
          <cell r="C291">
            <v>0</v>
          </cell>
          <cell r="D291">
            <v>0</v>
          </cell>
          <cell r="X291">
            <v>0</v>
          </cell>
          <cell r="AA291">
            <v>0</v>
          </cell>
          <cell r="AB291">
            <v>0</v>
          </cell>
          <cell r="AC291">
            <v>0</v>
          </cell>
        </row>
        <row r="292">
          <cell r="B292">
            <v>0</v>
          </cell>
          <cell r="C292">
            <v>0</v>
          </cell>
          <cell r="D292">
            <v>0</v>
          </cell>
          <cell r="X292">
            <v>0</v>
          </cell>
          <cell r="AA292">
            <v>0</v>
          </cell>
          <cell r="AB292">
            <v>0</v>
          </cell>
          <cell r="AC292">
            <v>0</v>
          </cell>
        </row>
        <row r="293">
          <cell r="B293">
            <v>0</v>
          </cell>
          <cell r="C293">
            <v>0</v>
          </cell>
          <cell r="D293">
            <v>0</v>
          </cell>
          <cell r="X293">
            <v>0</v>
          </cell>
          <cell r="AA293">
            <v>0</v>
          </cell>
          <cell r="AB293">
            <v>0</v>
          </cell>
          <cell r="AC293">
            <v>0</v>
          </cell>
        </row>
        <row r="294">
          <cell r="B294">
            <v>0</v>
          </cell>
          <cell r="C294">
            <v>0</v>
          </cell>
          <cell r="D294">
            <v>0</v>
          </cell>
          <cell r="X294">
            <v>0</v>
          </cell>
          <cell r="AA294">
            <v>0</v>
          </cell>
          <cell r="AB294">
            <v>0</v>
          </cell>
          <cell r="AC294">
            <v>0</v>
          </cell>
        </row>
        <row r="295">
          <cell r="B295">
            <v>0</v>
          </cell>
          <cell r="C295">
            <v>0</v>
          </cell>
          <cell r="D295">
            <v>0</v>
          </cell>
          <cell r="X295">
            <v>0</v>
          </cell>
          <cell r="AA295">
            <v>0</v>
          </cell>
          <cell r="AB295">
            <v>0</v>
          </cell>
          <cell r="AC295">
            <v>0</v>
          </cell>
        </row>
        <row r="296">
          <cell r="B296">
            <v>0</v>
          </cell>
          <cell r="C296">
            <v>0</v>
          </cell>
          <cell r="D296">
            <v>0</v>
          </cell>
          <cell r="X296">
            <v>0</v>
          </cell>
          <cell r="AA296">
            <v>0</v>
          </cell>
          <cell r="AB296">
            <v>0</v>
          </cell>
          <cell r="AC296">
            <v>0</v>
          </cell>
        </row>
        <row r="297">
          <cell r="B297">
            <v>0</v>
          </cell>
          <cell r="C297">
            <v>0</v>
          </cell>
          <cell r="D297">
            <v>0</v>
          </cell>
          <cell r="X297">
            <v>0</v>
          </cell>
          <cell r="AA297">
            <v>0</v>
          </cell>
          <cell r="AB297">
            <v>0</v>
          </cell>
          <cell r="AC297">
            <v>0</v>
          </cell>
        </row>
        <row r="298">
          <cell r="B298">
            <v>0</v>
          </cell>
          <cell r="C298">
            <v>0</v>
          </cell>
          <cell r="D298">
            <v>0</v>
          </cell>
          <cell r="X298">
            <v>0</v>
          </cell>
          <cell r="AA298">
            <v>0</v>
          </cell>
          <cell r="AB298">
            <v>0</v>
          </cell>
          <cell r="AC298">
            <v>0</v>
          </cell>
        </row>
        <row r="299">
          <cell r="B299">
            <v>0</v>
          </cell>
          <cell r="C299">
            <v>0</v>
          </cell>
          <cell r="D299">
            <v>0</v>
          </cell>
          <cell r="X299">
            <v>0</v>
          </cell>
          <cell r="AA299">
            <v>0</v>
          </cell>
          <cell r="AB299">
            <v>0</v>
          </cell>
          <cell r="AC299">
            <v>0</v>
          </cell>
        </row>
        <row r="300">
          <cell r="B300">
            <v>0</v>
          </cell>
          <cell r="C300">
            <v>0</v>
          </cell>
          <cell r="D300">
            <v>0</v>
          </cell>
          <cell r="X300">
            <v>0</v>
          </cell>
          <cell r="AA300">
            <v>0</v>
          </cell>
          <cell r="AB300">
            <v>0</v>
          </cell>
          <cell r="AC300">
            <v>0</v>
          </cell>
        </row>
        <row r="301">
          <cell r="B301">
            <v>0</v>
          </cell>
          <cell r="C301">
            <v>0</v>
          </cell>
          <cell r="D301">
            <v>0</v>
          </cell>
          <cell r="X301">
            <v>0</v>
          </cell>
          <cell r="AA301">
            <v>0</v>
          </cell>
          <cell r="AB301">
            <v>0</v>
          </cell>
          <cell r="AC301">
            <v>0</v>
          </cell>
        </row>
        <row r="302">
          <cell r="B302">
            <v>0</v>
          </cell>
          <cell r="C302">
            <v>0</v>
          </cell>
          <cell r="D302">
            <v>0</v>
          </cell>
          <cell r="X302">
            <v>0</v>
          </cell>
          <cell r="AA302">
            <v>0</v>
          </cell>
          <cell r="AB302">
            <v>0</v>
          </cell>
          <cell r="AC302">
            <v>0</v>
          </cell>
        </row>
        <row r="303">
          <cell r="B303">
            <v>0</v>
          </cell>
          <cell r="C303">
            <v>0</v>
          </cell>
          <cell r="D303">
            <v>0</v>
          </cell>
          <cell r="X303">
            <v>0</v>
          </cell>
          <cell r="AA303">
            <v>0</v>
          </cell>
          <cell r="AB303">
            <v>0</v>
          </cell>
          <cell r="AC303">
            <v>0</v>
          </cell>
        </row>
        <row r="304">
          <cell r="B304">
            <v>0</v>
          </cell>
          <cell r="C304">
            <v>0</v>
          </cell>
          <cell r="D304">
            <v>0</v>
          </cell>
          <cell r="X304">
            <v>0</v>
          </cell>
          <cell r="AA304">
            <v>0</v>
          </cell>
          <cell r="AB304">
            <v>0</v>
          </cell>
          <cell r="AC304">
            <v>0</v>
          </cell>
        </row>
        <row r="305">
          <cell r="B305">
            <v>0</v>
          </cell>
          <cell r="C305">
            <v>0</v>
          </cell>
          <cell r="D305">
            <v>0</v>
          </cell>
          <cell r="X305">
            <v>0</v>
          </cell>
          <cell r="AA305">
            <v>0</v>
          </cell>
          <cell r="AB305">
            <v>0</v>
          </cell>
          <cell r="AC305">
            <v>0</v>
          </cell>
        </row>
        <row r="306">
          <cell r="B306">
            <v>0</v>
          </cell>
          <cell r="C306">
            <v>0</v>
          </cell>
          <cell r="D306">
            <v>0</v>
          </cell>
          <cell r="X306">
            <v>0</v>
          </cell>
          <cell r="AA306">
            <v>0</v>
          </cell>
          <cell r="AB306">
            <v>0</v>
          </cell>
          <cell r="AC306">
            <v>0</v>
          </cell>
        </row>
        <row r="307">
          <cell r="B307">
            <v>0</v>
          </cell>
          <cell r="C307">
            <v>0</v>
          </cell>
          <cell r="D307">
            <v>0</v>
          </cell>
          <cell r="X307">
            <v>0</v>
          </cell>
          <cell r="AA307">
            <v>0</v>
          </cell>
          <cell r="AB307">
            <v>0</v>
          </cell>
          <cell r="AC307">
            <v>0</v>
          </cell>
        </row>
        <row r="308">
          <cell r="B308">
            <v>0</v>
          </cell>
          <cell r="C308">
            <v>0</v>
          </cell>
          <cell r="D308">
            <v>0</v>
          </cell>
          <cell r="X308">
            <v>0</v>
          </cell>
          <cell r="AA308">
            <v>0</v>
          </cell>
          <cell r="AB308">
            <v>0</v>
          </cell>
          <cell r="AC308">
            <v>0</v>
          </cell>
        </row>
        <row r="309">
          <cell r="B309">
            <v>0</v>
          </cell>
          <cell r="C309">
            <v>0</v>
          </cell>
          <cell r="D309">
            <v>0</v>
          </cell>
          <cell r="X309">
            <v>0</v>
          </cell>
          <cell r="AA309">
            <v>0</v>
          </cell>
          <cell r="AB309">
            <v>0</v>
          </cell>
          <cell r="AC309">
            <v>0</v>
          </cell>
        </row>
        <row r="310">
          <cell r="B310">
            <v>0</v>
          </cell>
          <cell r="C310">
            <v>0</v>
          </cell>
          <cell r="D310">
            <v>0</v>
          </cell>
          <cell r="X310">
            <v>0</v>
          </cell>
          <cell r="AA310">
            <v>0</v>
          </cell>
          <cell r="AB310">
            <v>0</v>
          </cell>
          <cell r="AC310">
            <v>0</v>
          </cell>
        </row>
        <row r="311">
          <cell r="B311">
            <v>0</v>
          </cell>
          <cell r="C311">
            <v>0</v>
          </cell>
          <cell r="D311">
            <v>0</v>
          </cell>
          <cell r="X311">
            <v>0</v>
          </cell>
          <cell r="AA311">
            <v>0</v>
          </cell>
          <cell r="AB311">
            <v>0</v>
          </cell>
          <cell r="AC311">
            <v>0</v>
          </cell>
        </row>
        <row r="312">
          <cell r="B312">
            <v>0</v>
          </cell>
          <cell r="C312">
            <v>0</v>
          </cell>
          <cell r="D312">
            <v>0</v>
          </cell>
          <cell r="X312">
            <v>0</v>
          </cell>
          <cell r="AA312">
            <v>0</v>
          </cell>
          <cell r="AB312">
            <v>0</v>
          </cell>
          <cell r="AC312">
            <v>0</v>
          </cell>
        </row>
        <row r="313">
          <cell r="B313">
            <v>0</v>
          </cell>
          <cell r="C313">
            <v>0</v>
          </cell>
          <cell r="D313">
            <v>0</v>
          </cell>
          <cell r="X313">
            <v>0</v>
          </cell>
          <cell r="AA313">
            <v>0</v>
          </cell>
          <cell r="AB313">
            <v>0</v>
          </cell>
          <cell r="AC313">
            <v>0</v>
          </cell>
        </row>
        <row r="314">
          <cell r="B314">
            <v>0</v>
          </cell>
          <cell r="C314">
            <v>0</v>
          </cell>
          <cell r="D314">
            <v>0</v>
          </cell>
          <cell r="X314">
            <v>0</v>
          </cell>
          <cell r="AA314">
            <v>0</v>
          </cell>
          <cell r="AB314">
            <v>0</v>
          </cell>
          <cell r="AC314">
            <v>0</v>
          </cell>
        </row>
        <row r="315">
          <cell r="B315">
            <v>0</v>
          </cell>
          <cell r="C315">
            <v>0</v>
          </cell>
          <cell r="D315">
            <v>0</v>
          </cell>
          <cell r="X315">
            <v>0</v>
          </cell>
          <cell r="AA315">
            <v>0</v>
          </cell>
          <cell r="AB315">
            <v>0</v>
          </cell>
          <cell r="AC315">
            <v>0</v>
          </cell>
        </row>
        <row r="316">
          <cell r="B316">
            <v>0</v>
          </cell>
          <cell r="C316">
            <v>0</v>
          </cell>
          <cell r="D316">
            <v>0</v>
          </cell>
          <cell r="X316">
            <v>0</v>
          </cell>
          <cell r="AA316">
            <v>0</v>
          </cell>
          <cell r="AB316">
            <v>0</v>
          </cell>
          <cell r="AC316">
            <v>0</v>
          </cell>
        </row>
        <row r="317">
          <cell r="B317">
            <v>0</v>
          </cell>
          <cell r="C317">
            <v>0</v>
          </cell>
          <cell r="D317">
            <v>0</v>
          </cell>
          <cell r="X317">
            <v>0</v>
          </cell>
          <cell r="AA317">
            <v>0</v>
          </cell>
          <cell r="AB317">
            <v>0</v>
          </cell>
          <cell r="AC317">
            <v>0</v>
          </cell>
        </row>
        <row r="318">
          <cell r="B318">
            <v>0</v>
          </cell>
          <cell r="C318">
            <v>0</v>
          </cell>
          <cell r="D318">
            <v>0</v>
          </cell>
          <cell r="X318">
            <v>0</v>
          </cell>
          <cell r="AA318">
            <v>0</v>
          </cell>
          <cell r="AB318">
            <v>0</v>
          </cell>
          <cell r="AC318">
            <v>0</v>
          </cell>
        </row>
        <row r="319">
          <cell r="B319">
            <v>0</v>
          </cell>
          <cell r="C319">
            <v>0</v>
          </cell>
          <cell r="D319">
            <v>0</v>
          </cell>
          <cell r="X319">
            <v>0</v>
          </cell>
          <cell r="AA319">
            <v>0</v>
          </cell>
          <cell r="AB319">
            <v>0</v>
          </cell>
          <cell r="AC319">
            <v>0</v>
          </cell>
        </row>
        <row r="320">
          <cell r="B320">
            <v>0</v>
          </cell>
          <cell r="C320">
            <v>0</v>
          </cell>
          <cell r="D320">
            <v>0</v>
          </cell>
          <cell r="X320">
            <v>0</v>
          </cell>
          <cell r="AA320">
            <v>0</v>
          </cell>
          <cell r="AB320">
            <v>0</v>
          </cell>
          <cell r="AC320">
            <v>0</v>
          </cell>
        </row>
        <row r="321">
          <cell r="B321">
            <v>0</v>
          </cell>
          <cell r="C321">
            <v>0</v>
          </cell>
          <cell r="D321">
            <v>0</v>
          </cell>
          <cell r="X321">
            <v>0</v>
          </cell>
          <cell r="AA321">
            <v>0</v>
          </cell>
          <cell r="AB321">
            <v>0</v>
          </cell>
          <cell r="AC321">
            <v>0</v>
          </cell>
        </row>
        <row r="322">
          <cell r="B322">
            <v>0</v>
          </cell>
          <cell r="C322">
            <v>0</v>
          </cell>
          <cell r="D322">
            <v>0</v>
          </cell>
          <cell r="X322">
            <v>0</v>
          </cell>
          <cell r="AA322">
            <v>0</v>
          </cell>
          <cell r="AB322">
            <v>0</v>
          </cell>
          <cell r="AC322">
            <v>0</v>
          </cell>
        </row>
        <row r="323">
          <cell r="B323">
            <v>0</v>
          </cell>
          <cell r="C323">
            <v>0</v>
          </cell>
          <cell r="D323">
            <v>0</v>
          </cell>
          <cell r="X323">
            <v>0</v>
          </cell>
          <cell r="AA323">
            <v>0</v>
          </cell>
          <cell r="AB323">
            <v>0</v>
          </cell>
          <cell r="AC323">
            <v>0</v>
          </cell>
        </row>
        <row r="324">
          <cell r="B324">
            <v>0</v>
          </cell>
          <cell r="C324">
            <v>0</v>
          </cell>
          <cell r="D324">
            <v>0</v>
          </cell>
          <cell r="X324">
            <v>0</v>
          </cell>
          <cell r="AA324">
            <v>0</v>
          </cell>
          <cell r="AB324">
            <v>0</v>
          </cell>
          <cell r="AC324">
            <v>0</v>
          </cell>
        </row>
        <row r="325">
          <cell r="B325">
            <v>0</v>
          </cell>
          <cell r="C325">
            <v>0</v>
          </cell>
          <cell r="D325">
            <v>0</v>
          </cell>
          <cell r="X325">
            <v>0</v>
          </cell>
          <cell r="AA325">
            <v>0</v>
          </cell>
          <cell r="AB325">
            <v>0</v>
          </cell>
          <cell r="AC325">
            <v>0</v>
          </cell>
        </row>
        <row r="326">
          <cell r="B326">
            <v>0</v>
          </cell>
          <cell r="C326">
            <v>0</v>
          </cell>
          <cell r="D326">
            <v>0</v>
          </cell>
          <cell r="X326">
            <v>0</v>
          </cell>
          <cell r="AA326">
            <v>0</v>
          </cell>
          <cell r="AB326">
            <v>0</v>
          </cell>
          <cell r="AC326">
            <v>0</v>
          </cell>
        </row>
        <row r="327">
          <cell r="B327">
            <v>0</v>
          </cell>
          <cell r="C327">
            <v>0</v>
          </cell>
          <cell r="D327">
            <v>0</v>
          </cell>
          <cell r="X327">
            <v>0</v>
          </cell>
          <cell r="AA327">
            <v>0</v>
          </cell>
          <cell r="AB327">
            <v>0</v>
          </cell>
          <cell r="AC327">
            <v>0</v>
          </cell>
        </row>
        <row r="328">
          <cell r="B328">
            <v>0</v>
          </cell>
          <cell r="C328">
            <v>0</v>
          </cell>
          <cell r="D328">
            <v>0</v>
          </cell>
          <cell r="X328">
            <v>0</v>
          </cell>
          <cell r="AA328">
            <v>0</v>
          </cell>
          <cell r="AB328">
            <v>0</v>
          </cell>
          <cell r="AC328">
            <v>0</v>
          </cell>
        </row>
        <row r="329">
          <cell r="B329">
            <v>0</v>
          </cell>
          <cell r="C329">
            <v>0</v>
          </cell>
          <cell r="D329">
            <v>0</v>
          </cell>
          <cell r="X329">
            <v>0</v>
          </cell>
          <cell r="AA329">
            <v>0</v>
          </cell>
          <cell r="AB329">
            <v>0</v>
          </cell>
          <cell r="AC329">
            <v>0</v>
          </cell>
        </row>
        <row r="330">
          <cell r="B330">
            <v>0</v>
          </cell>
          <cell r="C330">
            <v>0</v>
          </cell>
          <cell r="D330">
            <v>0</v>
          </cell>
          <cell r="X330">
            <v>0</v>
          </cell>
          <cell r="AA330">
            <v>0</v>
          </cell>
          <cell r="AB330">
            <v>0</v>
          </cell>
          <cell r="AC330">
            <v>0</v>
          </cell>
        </row>
        <row r="331">
          <cell r="B331">
            <v>0</v>
          </cell>
          <cell r="C331">
            <v>0</v>
          </cell>
          <cell r="D331">
            <v>0</v>
          </cell>
          <cell r="X331">
            <v>0</v>
          </cell>
          <cell r="AA331">
            <v>0</v>
          </cell>
          <cell r="AB331">
            <v>0</v>
          </cell>
          <cell r="AC331">
            <v>0</v>
          </cell>
        </row>
        <row r="332">
          <cell r="B332">
            <v>0</v>
          </cell>
          <cell r="C332">
            <v>0</v>
          </cell>
          <cell r="D332">
            <v>0</v>
          </cell>
          <cell r="X332">
            <v>0</v>
          </cell>
          <cell r="AA332">
            <v>0</v>
          </cell>
          <cell r="AB332">
            <v>0</v>
          </cell>
          <cell r="AC332">
            <v>0</v>
          </cell>
        </row>
        <row r="333">
          <cell r="B333">
            <v>0</v>
          </cell>
          <cell r="C333">
            <v>0</v>
          </cell>
          <cell r="D333">
            <v>0</v>
          </cell>
          <cell r="X333">
            <v>0</v>
          </cell>
          <cell r="AA333">
            <v>0</v>
          </cell>
          <cell r="AB333">
            <v>0</v>
          </cell>
          <cell r="AC333">
            <v>0</v>
          </cell>
        </row>
        <row r="334">
          <cell r="B334">
            <v>0</v>
          </cell>
          <cell r="C334">
            <v>0</v>
          </cell>
          <cell r="D334">
            <v>0</v>
          </cell>
          <cell r="X334">
            <v>0</v>
          </cell>
          <cell r="AA334">
            <v>0</v>
          </cell>
          <cell r="AB334">
            <v>0</v>
          </cell>
          <cell r="AC334">
            <v>0</v>
          </cell>
        </row>
        <row r="335">
          <cell r="B335">
            <v>0</v>
          </cell>
          <cell r="C335">
            <v>0</v>
          </cell>
          <cell r="D335">
            <v>0</v>
          </cell>
          <cell r="X335">
            <v>0</v>
          </cell>
          <cell r="AA335">
            <v>0</v>
          </cell>
          <cell r="AB335">
            <v>0</v>
          </cell>
          <cell r="AC335">
            <v>0</v>
          </cell>
        </row>
        <row r="336">
          <cell r="B336">
            <v>0</v>
          </cell>
          <cell r="C336">
            <v>0</v>
          </cell>
          <cell r="D336">
            <v>0</v>
          </cell>
          <cell r="X336">
            <v>0</v>
          </cell>
          <cell r="AA336">
            <v>0</v>
          </cell>
          <cell r="AB336">
            <v>0</v>
          </cell>
          <cell r="AC336">
            <v>0</v>
          </cell>
        </row>
        <row r="337">
          <cell r="B337">
            <v>0</v>
          </cell>
          <cell r="C337">
            <v>0</v>
          </cell>
          <cell r="D337">
            <v>0</v>
          </cell>
          <cell r="X337">
            <v>0</v>
          </cell>
          <cell r="AA337">
            <v>0</v>
          </cell>
          <cell r="AB337">
            <v>0</v>
          </cell>
          <cell r="AC337">
            <v>0</v>
          </cell>
        </row>
        <row r="338">
          <cell r="B338">
            <v>0</v>
          </cell>
          <cell r="C338">
            <v>0</v>
          </cell>
          <cell r="D338">
            <v>0</v>
          </cell>
          <cell r="X338">
            <v>0</v>
          </cell>
          <cell r="AA338">
            <v>0</v>
          </cell>
          <cell r="AB338">
            <v>0</v>
          </cell>
          <cell r="AC338">
            <v>0</v>
          </cell>
        </row>
        <row r="339">
          <cell r="B339">
            <v>0</v>
          </cell>
          <cell r="C339">
            <v>0</v>
          </cell>
          <cell r="D339">
            <v>0</v>
          </cell>
          <cell r="X339">
            <v>0</v>
          </cell>
          <cell r="AA339">
            <v>0</v>
          </cell>
          <cell r="AB339">
            <v>0</v>
          </cell>
          <cell r="AC339">
            <v>0</v>
          </cell>
        </row>
        <row r="340">
          <cell r="B340">
            <v>0</v>
          </cell>
          <cell r="C340">
            <v>0</v>
          </cell>
          <cell r="D340">
            <v>0</v>
          </cell>
          <cell r="X340">
            <v>0</v>
          </cell>
          <cell r="AA340">
            <v>0</v>
          </cell>
          <cell r="AB340">
            <v>0</v>
          </cell>
          <cell r="AC340">
            <v>0</v>
          </cell>
        </row>
        <row r="341">
          <cell r="B341">
            <v>0</v>
          </cell>
          <cell r="C341">
            <v>0</v>
          </cell>
          <cell r="D341">
            <v>0</v>
          </cell>
          <cell r="X341">
            <v>0</v>
          </cell>
          <cell r="AA341">
            <v>0</v>
          </cell>
          <cell r="AB341">
            <v>0</v>
          </cell>
          <cell r="AC341">
            <v>0</v>
          </cell>
        </row>
        <row r="342">
          <cell r="B342">
            <v>0</v>
          </cell>
          <cell r="C342">
            <v>0</v>
          </cell>
          <cell r="D342">
            <v>0</v>
          </cell>
          <cell r="X342">
            <v>0</v>
          </cell>
          <cell r="AA342">
            <v>0</v>
          </cell>
          <cell r="AB342">
            <v>0</v>
          </cell>
          <cell r="AC342">
            <v>0</v>
          </cell>
        </row>
        <row r="343">
          <cell r="B343">
            <v>0</v>
          </cell>
          <cell r="C343">
            <v>0</v>
          </cell>
          <cell r="D343">
            <v>0</v>
          </cell>
          <cell r="X343">
            <v>0</v>
          </cell>
          <cell r="AA343">
            <v>0</v>
          </cell>
          <cell r="AB343">
            <v>0</v>
          </cell>
          <cell r="AC343">
            <v>0</v>
          </cell>
        </row>
        <row r="344">
          <cell r="B344">
            <v>0</v>
          </cell>
          <cell r="C344">
            <v>0</v>
          </cell>
          <cell r="D344">
            <v>0</v>
          </cell>
          <cell r="X344">
            <v>0</v>
          </cell>
          <cell r="AA344">
            <v>0</v>
          </cell>
          <cell r="AB344">
            <v>0</v>
          </cell>
          <cell r="AC344">
            <v>0</v>
          </cell>
        </row>
        <row r="345">
          <cell r="B345">
            <v>0</v>
          </cell>
          <cell r="C345">
            <v>0</v>
          </cell>
          <cell r="D345">
            <v>0</v>
          </cell>
          <cell r="X345">
            <v>0</v>
          </cell>
          <cell r="AA345">
            <v>0</v>
          </cell>
          <cell r="AB345">
            <v>0</v>
          </cell>
          <cell r="AC345">
            <v>0</v>
          </cell>
        </row>
        <row r="346">
          <cell r="B346">
            <v>0</v>
          </cell>
          <cell r="C346">
            <v>0</v>
          </cell>
          <cell r="D346">
            <v>0</v>
          </cell>
          <cell r="X346">
            <v>0</v>
          </cell>
          <cell r="AA346">
            <v>0</v>
          </cell>
          <cell r="AB346">
            <v>0</v>
          </cell>
          <cell r="AC346">
            <v>0</v>
          </cell>
        </row>
        <row r="347">
          <cell r="B347">
            <v>0</v>
          </cell>
          <cell r="C347">
            <v>0</v>
          </cell>
          <cell r="D347">
            <v>0</v>
          </cell>
          <cell r="X347">
            <v>0</v>
          </cell>
          <cell r="AA347">
            <v>0</v>
          </cell>
          <cell r="AB347">
            <v>0</v>
          </cell>
          <cell r="AC347">
            <v>0</v>
          </cell>
        </row>
        <row r="348">
          <cell r="B348">
            <v>0</v>
          </cell>
          <cell r="C348">
            <v>0</v>
          </cell>
          <cell r="D348">
            <v>0</v>
          </cell>
          <cell r="X348">
            <v>0</v>
          </cell>
          <cell r="AA348">
            <v>0</v>
          </cell>
          <cell r="AB348">
            <v>0</v>
          </cell>
          <cell r="AC348">
            <v>0</v>
          </cell>
        </row>
        <row r="349">
          <cell r="B349">
            <v>0</v>
          </cell>
          <cell r="C349">
            <v>0</v>
          </cell>
          <cell r="D349">
            <v>0</v>
          </cell>
          <cell r="X349">
            <v>0</v>
          </cell>
          <cell r="AA349">
            <v>0</v>
          </cell>
          <cell r="AB349">
            <v>0</v>
          </cell>
          <cell r="AC349">
            <v>0</v>
          </cell>
        </row>
        <row r="350">
          <cell r="B350">
            <v>0</v>
          </cell>
          <cell r="C350">
            <v>0</v>
          </cell>
          <cell r="D350">
            <v>0</v>
          </cell>
          <cell r="X350">
            <v>0</v>
          </cell>
          <cell r="AA350">
            <v>0</v>
          </cell>
          <cell r="AB350">
            <v>0</v>
          </cell>
          <cell r="AC350">
            <v>0</v>
          </cell>
        </row>
        <row r="351">
          <cell r="B351">
            <v>0</v>
          </cell>
          <cell r="C351">
            <v>0</v>
          </cell>
          <cell r="D351">
            <v>0</v>
          </cell>
          <cell r="X351">
            <v>0</v>
          </cell>
          <cell r="AA351">
            <v>0</v>
          </cell>
          <cell r="AB351">
            <v>0</v>
          </cell>
          <cell r="AC351">
            <v>0</v>
          </cell>
        </row>
        <row r="352">
          <cell r="B352">
            <v>0</v>
          </cell>
          <cell r="C352">
            <v>0</v>
          </cell>
          <cell r="D352">
            <v>0</v>
          </cell>
          <cell r="X352">
            <v>0</v>
          </cell>
          <cell r="AA352">
            <v>0</v>
          </cell>
          <cell r="AB352">
            <v>0</v>
          </cell>
          <cell r="AC352">
            <v>0</v>
          </cell>
        </row>
        <row r="353">
          <cell r="B353">
            <v>0</v>
          </cell>
          <cell r="C353">
            <v>0</v>
          </cell>
          <cell r="D353">
            <v>0</v>
          </cell>
          <cell r="X353">
            <v>0</v>
          </cell>
          <cell r="AA353">
            <v>0</v>
          </cell>
          <cell r="AB353">
            <v>0</v>
          </cell>
          <cell r="AC353">
            <v>0</v>
          </cell>
        </row>
        <row r="354">
          <cell r="B354">
            <v>0</v>
          </cell>
          <cell r="C354">
            <v>0</v>
          </cell>
          <cell r="D354">
            <v>0</v>
          </cell>
          <cell r="X354">
            <v>0</v>
          </cell>
          <cell r="AA354">
            <v>0</v>
          </cell>
          <cell r="AB354">
            <v>0</v>
          </cell>
          <cell r="AC354">
            <v>0</v>
          </cell>
        </row>
        <row r="355">
          <cell r="B355">
            <v>0</v>
          </cell>
          <cell r="C355">
            <v>0</v>
          </cell>
          <cell r="D355">
            <v>0</v>
          </cell>
          <cell r="X355">
            <v>0</v>
          </cell>
          <cell r="AA355">
            <v>0</v>
          </cell>
          <cell r="AB355">
            <v>0</v>
          </cell>
          <cell r="AC355">
            <v>0</v>
          </cell>
        </row>
        <row r="356">
          <cell r="B356">
            <v>0</v>
          </cell>
          <cell r="C356">
            <v>0</v>
          </cell>
          <cell r="D356">
            <v>0</v>
          </cell>
          <cell r="X356">
            <v>0</v>
          </cell>
          <cell r="AA356">
            <v>0</v>
          </cell>
          <cell r="AB356">
            <v>0</v>
          </cell>
          <cell r="AC356">
            <v>0</v>
          </cell>
        </row>
        <row r="357">
          <cell r="B357">
            <v>0</v>
          </cell>
          <cell r="C357">
            <v>0</v>
          </cell>
          <cell r="D357">
            <v>0</v>
          </cell>
          <cell r="X357">
            <v>0</v>
          </cell>
          <cell r="AA357">
            <v>0</v>
          </cell>
          <cell r="AB357">
            <v>0</v>
          </cell>
          <cell r="AC357">
            <v>0</v>
          </cell>
        </row>
        <row r="358">
          <cell r="B358">
            <v>0</v>
          </cell>
          <cell r="C358">
            <v>0</v>
          </cell>
          <cell r="D358">
            <v>0</v>
          </cell>
          <cell r="X358">
            <v>0</v>
          </cell>
          <cell r="AA358">
            <v>0</v>
          </cell>
          <cell r="AB358">
            <v>0</v>
          </cell>
          <cell r="AC358">
            <v>0</v>
          </cell>
        </row>
        <row r="359">
          <cell r="B359">
            <v>0</v>
          </cell>
          <cell r="C359">
            <v>0</v>
          </cell>
          <cell r="D359">
            <v>0</v>
          </cell>
          <cell r="X359">
            <v>0</v>
          </cell>
          <cell r="AA359">
            <v>0</v>
          </cell>
          <cell r="AB359">
            <v>0</v>
          </cell>
          <cell r="AC359">
            <v>0</v>
          </cell>
        </row>
        <row r="360">
          <cell r="B360">
            <v>0</v>
          </cell>
          <cell r="C360">
            <v>0</v>
          </cell>
          <cell r="D360">
            <v>0</v>
          </cell>
          <cell r="X360">
            <v>0</v>
          </cell>
          <cell r="AA360">
            <v>0</v>
          </cell>
          <cell r="AB360">
            <v>0</v>
          </cell>
          <cell r="AC360">
            <v>0</v>
          </cell>
        </row>
        <row r="361">
          <cell r="B361">
            <v>0</v>
          </cell>
          <cell r="C361">
            <v>0</v>
          </cell>
          <cell r="D361">
            <v>0</v>
          </cell>
          <cell r="X361">
            <v>0</v>
          </cell>
          <cell r="AA361">
            <v>0</v>
          </cell>
          <cell r="AB361">
            <v>0</v>
          </cell>
          <cell r="AC361">
            <v>0</v>
          </cell>
        </row>
        <row r="362">
          <cell r="B362">
            <v>0</v>
          </cell>
          <cell r="C362">
            <v>0</v>
          </cell>
          <cell r="D362">
            <v>0</v>
          </cell>
          <cell r="X362">
            <v>0</v>
          </cell>
          <cell r="AA362">
            <v>0</v>
          </cell>
          <cell r="AB362">
            <v>0</v>
          </cell>
          <cell r="AC362">
            <v>0</v>
          </cell>
        </row>
        <row r="363">
          <cell r="B363">
            <v>0</v>
          </cell>
          <cell r="C363">
            <v>0</v>
          </cell>
          <cell r="D363">
            <v>0</v>
          </cell>
          <cell r="X363">
            <v>0</v>
          </cell>
          <cell r="AA363">
            <v>0</v>
          </cell>
          <cell r="AB363">
            <v>0</v>
          </cell>
          <cell r="AC363">
            <v>0</v>
          </cell>
        </row>
        <row r="364">
          <cell r="B364">
            <v>0</v>
          </cell>
          <cell r="C364">
            <v>0</v>
          </cell>
          <cell r="D364">
            <v>0</v>
          </cell>
          <cell r="X364">
            <v>0</v>
          </cell>
          <cell r="AA364">
            <v>0</v>
          </cell>
          <cell r="AB364">
            <v>0</v>
          </cell>
          <cell r="AC364">
            <v>0</v>
          </cell>
        </row>
        <row r="365">
          <cell r="B365">
            <v>0</v>
          </cell>
          <cell r="C365">
            <v>0</v>
          </cell>
          <cell r="D365">
            <v>0</v>
          </cell>
          <cell r="X365">
            <v>0</v>
          </cell>
          <cell r="AA365">
            <v>0</v>
          </cell>
          <cell r="AB365">
            <v>0</v>
          </cell>
          <cell r="AC365">
            <v>0</v>
          </cell>
        </row>
        <row r="366">
          <cell r="B366">
            <v>0</v>
          </cell>
          <cell r="C366">
            <v>0</v>
          </cell>
          <cell r="D366">
            <v>0</v>
          </cell>
          <cell r="X366">
            <v>0</v>
          </cell>
          <cell r="AA366">
            <v>0</v>
          </cell>
          <cell r="AB366">
            <v>0</v>
          </cell>
          <cell r="AC366">
            <v>0</v>
          </cell>
        </row>
        <row r="367">
          <cell r="B367">
            <v>0</v>
          </cell>
          <cell r="C367">
            <v>0</v>
          </cell>
          <cell r="D367">
            <v>0</v>
          </cell>
          <cell r="X367">
            <v>0</v>
          </cell>
          <cell r="AA367">
            <v>0</v>
          </cell>
          <cell r="AB367">
            <v>0</v>
          </cell>
          <cell r="AC367">
            <v>0</v>
          </cell>
        </row>
        <row r="368">
          <cell r="B368">
            <v>0</v>
          </cell>
          <cell r="C368">
            <v>0</v>
          </cell>
          <cell r="D368">
            <v>0</v>
          </cell>
          <cell r="X368">
            <v>0</v>
          </cell>
          <cell r="AA368">
            <v>0</v>
          </cell>
          <cell r="AB368">
            <v>0</v>
          </cell>
          <cell r="AC368">
            <v>0</v>
          </cell>
        </row>
        <row r="369">
          <cell r="B369">
            <v>0</v>
          </cell>
          <cell r="C369">
            <v>0</v>
          </cell>
          <cell r="D369">
            <v>0</v>
          </cell>
          <cell r="X369">
            <v>0</v>
          </cell>
          <cell r="AA369">
            <v>0</v>
          </cell>
          <cell r="AB369">
            <v>0</v>
          </cell>
          <cell r="AC369">
            <v>0</v>
          </cell>
        </row>
        <row r="370">
          <cell r="B370">
            <v>0</v>
          </cell>
          <cell r="C370">
            <v>0</v>
          </cell>
          <cell r="D370">
            <v>0</v>
          </cell>
          <cell r="X370">
            <v>0</v>
          </cell>
          <cell r="AA370">
            <v>0</v>
          </cell>
          <cell r="AB370">
            <v>0</v>
          </cell>
          <cell r="AC370">
            <v>0</v>
          </cell>
        </row>
        <row r="371">
          <cell r="B371">
            <v>0</v>
          </cell>
          <cell r="C371">
            <v>0</v>
          </cell>
          <cell r="D371">
            <v>0</v>
          </cell>
          <cell r="X371">
            <v>0</v>
          </cell>
          <cell r="AA371">
            <v>0</v>
          </cell>
          <cell r="AB371">
            <v>0</v>
          </cell>
          <cell r="AC371">
            <v>0</v>
          </cell>
        </row>
        <row r="372">
          <cell r="B372">
            <v>0</v>
          </cell>
          <cell r="C372">
            <v>0</v>
          </cell>
          <cell r="D372">
            <v>0</v>
          </cell>
          <cell r="X372">
            <v>0</v>
          </cell>
          <cell r="AA372">
            <v>0</v>
          </cell>
          <cell r="AB372">
            <v>0</v>
          </cell>
          <cell r="AC372">
            <v>0</v>
          </cell>
        </row>
        <row r="373">
          <cell r="B373">
            <v>0</v>
          </cell>
          <cell r="C373">
            <v>0</v>
          </cell>
          <cell r="D373">
            <v>0</v>
          </cell>
          <cell r="X373">
            <v>0</v>
          </cell>
          <cell r="AA373">
            <v>0</v>
          </cell>
          <cell r="AB373">
            <v>0</v>
          </cell>
          <cell r="AC373">
            <v>0</v>
          </cell>
        </row>
        <row r="374">
          <cell r="B374">
            <v>0</v>
          </cell>
          <cell r="C374">
            <v>0</v>
          </cell>
          <cell r="D374">
            <v>0</v>
          </cell>
          <cell r="X374">
            <v>0</v>
          </cell>
          <cell r="AA374">
            <v>0</v>
          </cell>
          <cell r="AB374">
            <v>0</v>
          </cell>
          <cell r="AC374">
            <v>0</v>
          </cell>
        </row>
        <row r="375">
          <cell r="B375">
            <v>0</v>
          </cell>
          <cell r="C375">
            <v>0</v>
          </cell>
          <cell r="D375">
            <v>0</v>
          </cell>
          <cell r="X375">
            <v>0</v>
          </cell>
          <cell r="AA375">
            <v>0</v>
          </cell>
          <cell r="AB375">
            <v>0</v>
          </cell>
          <cell r="AC375">
            <v>0</v>
          </cell>
        </row>
        <row r="376">
          <cell r="B376">
            <v>0</v>
          </cell>
          <cell r="C376">
            <v>0</v>
          </cell>
          <cell r="D376">
            <v>0</v>
          </cell>
          <cell r="X376">
            <v>0</v>
          </cell>
          <cell r="AA376">
            <v>0</v>
          </cell>
          <cell r="AB376">
            <v>0</v>
          </cell>
          <cell r="AC376">
            <v>0</v>
          </cell>
        </row>
        <row r="377">
          <cell r="B377">
            <v>0</v>
          </cell>
          <cell r="C377">
            <v>0</v>
          </cell>
          <cell r="D377">
            <v>0</v>
          </cell>
          <cell r="X377">
            <v>0</v>
          </cell>
          <cell r="AA377">
            <v>0</v>
          </cell>
          <cell r="AB377">
            <v>0</v>
          </cell>
          <cell r="AC377">
            <v>0</v>
          </cell>
        </row>
        <row r="378">
          <cell r="B378">
            <v>0</v>
          </cell>
          <cell r="C378">
            <v>0</v>
          </cell>
          <cell r="D378">
            <v>0</v>
          </cell>
          <cell r="X378">
            <v>0</v>
          </cell>
          <cell r="AA378">
            <v>0</v>
          </cell>
          <cell r="AB378">
            <v>0</v>
          </cell>
          <cell r="AC378">
            <v>0</v>
          </cell>
        </row>
        <row r="379">
          <cell r="B379">
            <v>0</v>
          </cell>
          <cell r="C379">
            <v>0</v>
          </cell>
          <cell r="D379">
            <v>0</v>
          </cell>
          <cell r="X379">
            <v>0</v>
          </cell>
          <cell r="AA379">
            <v>0</v>
          </cell>
          <cell r="AB379">
            <v>0</v>
          </cell>
          <cell r="AC379">
            <v>0</v>
          </cell>
        </row>
        <row r="380">
          <cell r="B380">
            <v>0</v>
          </cell>
          <cell r="C380">
            <v>0</v>
          </cell>
          <cell r="D380">
            <v>0</v>
          </cell>
          <cell r="X380">
            <v>0</v>
          </cell>
          <cell r="AA380">
            <v>0</v>
          </cell>
          <cell r="AB380">
            <v>0</v>
          </cell>
          <cell r="AC380">
            <v>0</v>
          </cell>
        </row>
        <row r="381">
          <cell r="B381">
            <v>0</v>
          </cell>
          <cell r="C381">
            <v>0</v>
          </cell>
          <cell r="D381">
            <v>0</v>
          </cell>
          <cell r="X381">
            <v>0</v>
          </cell>
          <cell r="AA381">
            <v>0</v>
          </cell>
          <cell r="AB381">
            <v>0</v>
          </cell>
          <cell r="AC381">
            <v>0</v>
          </cell>
        </row>
        <row r="382">
          <cell r="B382">
            <v>0</v>
          </cell>
          <cell r="C382">
            <v>0</v>
          </cell>
          <cell r="D382">
            <v>0</v>
          </cell>
          <cell r="X382">
            <v>0</v>
          </cell>
          <cell r="AA382">
            <v>0</v>
          </cell>
          <cell r="AB382">
            <v>0</v>
          </cell>
          <cell r="AC382">
            <v>0</v>
          </cell>
        </row>
        <row r="383">
          <cell r="B383">
            <v>0</v>
          </cell>
          <cell r="C383">
            <v>0</v>
          </cell>
          <cell r="D383">
            <v>0</v>
          </cell>
          <cell r="X383">
            <v>0</v>
          </cell>
          <cell r="AA383">
            <v>0</v>
          </cell>
          <cell r="AB383">
            <v>0</v>
          </cell>
          <cell r="AC383">
            <v>0</v>
          </cell>
        </row>
        <row r="384">
          <cell r="B384">
            <v>0</v>
          </cell>
          <cell r="C384">
            <v>0</v>
          </cell>
          <cell r="D384">
            <v>0</v>
          </cell>
          <cell r="X384">
            <v>0</v>
          </cell>
          <cell r="AA384">
            <v>0</v>
          </cell>
          <cell r="AB384">
            <v>0</v>
          </cell>
          <cell r="AC384">
            <v>0</v>
          </cell>
        </row>
        <row r="385">
          <cell r="B385">
            <v>0</v>
          </cell>
          <cell r="C385">
            <v>0</v>
          </cell>
          <cell r="D385">
            <v>0</v>
          </cell>
          <cell r="X385">
            <v>0</v>
          </cell>
          <cell r="AA385">
            <v>0</v>
          </cell>
          <cell r="AB385">
            <v>0</v>
          </cell>
          <cell r="AC385">
            <v>0</v>
          </cell>
        </row>
        <row r="386">
          <cell r="B386">
            <v>0</v>
          </cell>
          <cell r="C386">
            <v>0</v>
          </cell>
          <cell r="D386">
            <v>0</v>
          </cell>
          <cell r="X386">
            <v>0</v>
          </cell>
          <cell r="AA386">
            <v>0</v>
          </cell>
          <cell r="AB386">
            <v>0</v>
          </cell>
          <cell r="AC386">
            <v>0</v>
          </cell>
        </row>
        <row r="387">
          <cell r="B387">
            <v>0</v>
          </cell>
          <cell r="C387">
            <v>0</v>
          </cell>
          <cell r="D387">
            <v>0</v>
          </cell>
          <cell r="X387">
            <v>0</v>
          </cell>
          <cell r="AA387">
            <v>0</v>
          </cell>
          <cell r="AB387">
            <v>0</v>
          </cell>
          <cell r="AC387">
            <v>0</v>
          </cell>
        </row>
        <row r="388">
          <cell r="B388">
            <v>0</v>
          </cell>
          <cell r="C388">
            <v>0</v>
          </cell>
          <cell r="D388">
            <v>0</v>
          </cell>
          <cell r="X388">
            <v>0</v>
          </cell>
          <cell r="AA388">
            <v>0</v>
          </cell>
          <cell r="AB388">
            <v>0</v>
          </cell>
          <cell r="AC388">
            <v>0</v>
          </cell>
        </row>
        <row r="389">
          <cell r="B389">
            <v>0</v>
          </cell>
          <cell r="C389">
            <v>0</v>
          </cell>
          <cell r="D389">
            <v>0</v>
          </cell>
          <cell r="X389">
            <v>0</v>
          </cell>
          <cell r="AA389">
            <v>0</v>
          </cell>
          <cell r="AB389">
            <v>0</v>
          </cell>
          <cell r="AC389">
            <v>0</v>
          </cell>
        </row>
        <row r="390">
          <cell r="B390">
            <v>0</v>
          </cell>
          <cell r="C390">
            <v>0</v>
          </cell>
          <cell r="D390">
            <v>0</v>
          </cell>
          <cell r="X390">
            <v>0</v>
          </cell>
          <cell r="AA390">
            <v>0</v>
          </cell>
          <cell r="AB390">
            <v>0</v>
          </cell>
          <cell r="AC390">
            <v>0</v>
          </cell>
        </row>
        <row r="391">
          <cell r="B391">
            <v>0</v>
          </cell>
          <cell r="C391">
            <v>0</v>
          </cell>
          <cell r="D391">
            <v>0</v>
          </cell>
          <cell r="X391">
            <v>0</v>
          </cell>
          <cell r="AA391">
            <v>0</v>
          </cell>
          <cell r="AB391">
            <v>0</v>
          </cell>
          <cell r="AC391">
            <v>0</v>
          </cell>
        </row>
        <row r="392">
          <cell r="B392">
            <v>0</v>
          </cell>
          <cell r="C392">
            <v>0</v>
          </cell>
          <cell r="D392">
            <v>0</v>
          </cell>
          <cell r="X392">
            <v>0</v>
          </cell>
          <cell r="AA392">
            <v>0</v>
          </cell>
          <cell r="AB392">
            <v>0</v>
          </cell>
          <cell r="AC392">
            <v>0</v>
          </cell>
        </row>
        <row r="393">
          <cell r="B393">
            <v>0</v>
          </cell>
          <cell r="C393">
            <v>0</v>
          </cell>
          <cell r="D393">
            <v>0</v>
          </cell>
          <cell r="X393">
            <v>0</v>
          </cell>
          <cell r="AA393">
            <v>0</v>
          </cell>
          <cell r="AB393">
            <v>0</v>
          </cell>
          <cell r="AC393">
            <v>0</v>
          </cell>
        </row>
        <row r="394">
          <cell r="B394">
            <v>0</v>
          </cell>
          <cell r="C394">
            <v>0</v>
          </cell>
          <cell r="D394">
            <v>0</v>
          </cell>
          <cell r="X394">
            <v>0</v>
          </cell>
          <cell r="AA394">
            <v>0</v>
          </cell>
          <cell r="AB394">
            <v>0</v>
          </cell>
          <cell r="AC394">
            <v>0</v>
          </cell>
        </row>
        <row r="395">
          <cell r="B395">
            <v>0</v>
          </cell>
          <cell r="C395">
            <v>0</v>
          </cell>
          <cell r="D395">
            <v>0</v>
          </cell>
          <cell r="X395">
            <v>0</v>
          </cell>
          <cell r="AA395">
            <v>0</v>
          </cell>
          <cell r="AB395">
            <v>0</v>
          </cell>
          <cell r="AC395">
            <v>0</v>
          </cell>
        </row>
        <row r="396">
          <cell r="B396">
            <v>0</v>
          </cell>
          <cell r="C396">
            <v>0</v>
          </cell>
          <cell r="D396">
            <v>0</v>
          </cell>
          <cell r="X396">
            <v>0</v>
          </cell>
          <cell r="AA396">
            <v>0</v>
          </cell>
          <cell r="AB396">
            <v>0</v>
          </cell>
          <cell r="AC396">
            <v>0</v>
          </cell>
        </row>
        <row r="397">
          <cell r="B397">
            <v>0</v>
          </cell>
          <cell r="C397">
            <v>0</v>
          </cell>
          <cell r="D397">
            <v>0</v>
          </cell>
          <cell r="X397">
            <v>0</v>
          </cell>
          <cell r="AA397">
            <v>0</v>
          </cell>
          <cell r="AB397">
            <v>0</v>
          </cell>
          <cell r="AC397">
            <v>0</v>
          </cell>
        </row>
        <row r="398">
          <cell r="B398">
            <v>0</v>
          </cell>
          <cell r="C398">
            <v>0</v>
          </cell>
          <cell r="D398">
            <v>0</v>
          </cell>
          <cell r="X398">
            <v>0</v>
          </cell>
          <cell r="AA398">
            <v>0</v>
          </cell>
          <cell r="AB398">
            <v>0</v>
          </cell>
          <cell r="AC398">
            <v>0</v>
          </cell>
        </row>
        <row r="399">
          <cell r="B399">
            <v>0</v>
          </cell>
          <cell r="C399">
            <v>0</v>
          </cell>
          <cell r="D399">
            <v>0</v>
          </cell>
          <cell r="X399">
            <v>0</v>
          </cell>
          <cell r="AA399">
            <v>0</v>
          </cell>
          <cell r="AB399">
            <v>0</v>
          </cell>
          <cell r="AC399">
            <v>0</v>
          </cell>
        </row>
        <row r="400">
          <cell r="B400">
            <v>0</v>
          </cell>
          <cell r="C400">
            <v>0</v>
          </cell>
          <cell r="D400">
            <v>0</v>
          </cell>
          <cell r="X400">
            <v>0</v>
          </cell>
          <cell r="AA400">
            <v>0</v>
          </cell>
          <cell r="AB400">
            <v>0</v>
          </cell>
          <cell r="AC400">
            <v>0</v>
          </cell>
        </row>
        <row r="401">
          <cell r="B401">
            <v>0</v>
          </cell>
          <cell r="C401">
            <v>0</v>
          </cell>
          <cell r="D401">
            <v>0</v>
          </cell>
          <cell r="X401">
            <v>0</v>
          </cell>
          <cell r="AA401">
            <v>0</v>
          </cell>
          <cell r="AB401">
            <v>0</v>
          </cell>
          <cell r="AC401">
            <v>0</v>
          </cell>
        </row>
        <row r="402">
          <cell r="B402">
            <v>0</v>
          </cell>
          <cell r="C402">
            <v>0</v>
          </cell>
          <cell r="D402">
            <v>0</v>
          </cell>
          <cell r="X402">
            <v>0</v>
          </cell>
          <cell r="AA402">
            <v>0</v>
          </cell>
          <cell r="AB402">
            <v>0</v>
          </cell>
          <cell r="AC402">
            <v>0</v>
          </cell>
        </row>
        <row r="403">
          <cell r="B403">
            <v>0</v>
          </cell>
          <cell r="C403">
            <v>0</v>
          </cell>
          <cell r="D403">
            <v>0</v>
          </cell>
          <cell r="X403">
            <v>0</v>
          </cell>
          <cell r="AA403">
            <v>0</v>
          </cell>
          <cell r="AB403">
            <v>0</v>
          </cell>
          <cell r="AC403">
            <v>0</v>
          </cell>
        </row>
        <row r="404">
          <cell r="B404">
            <v>0</v>
          </cell>
          <cell r="C404">
            <v>0</v>
          </cell>
          <cell r="D404">
            <v>0</v>
          </cell>
          <cell r="X404">
            <v>0</v>
          </cell>
          <cell r="AA404">
            <v>0</v>
          </cell>
          <cell r="AB404">
            <v>0</v>
          </cell>
          <cell r="AC404">
            <v>0</v>
          </cell>
        </row>
        <row r="405">
          <cell r="B405">
            <v>0</v>
          </cell>
          <cell r="C405">
            <v>0</v>
          </cell>
          <cell r="D405">
            <v>0</v>
          </cell>
          <cell r="X405">
            <v>0</v>
          </cell>
          <cell r="AA405">
            <v>0</v>
          </cell>
          <cell r="AB405">
            <v>0</v>
          </cell>
          <cell r="AC405">
            <v>0</v>
          </cell>
        </row>
        <row r="406">
          <cell r="B406">
            <v>0</v>
          </cell>
          <cell r="C406">
            <v>0</v>
          </cell>
          <cell r="D406">
            <v>0</v>
          </cell>
          <cell r="X406">
            <v>0</v>
          </cell>
          <cell r="AA406">
            <v>0</v>
          </cell>
          <cell r="AB406">
            <v>0</v>
          </cell>
          <cell r="AC406">
            <v>0</v>
          </cell>
        </row>
        <row r="407">
          <cell r="B407">
            <v>0</v>
          </cell>
          <cell r="C407">
            <v>0</v>
          </cell>
          <cell r="D407">
            <v>0</v>
          </cell>
          <cell r="X407">
            <v>0</v>
          </cell>
          <cell r="AA407">
            <v>0</v>
          </cell>
          <cell r="AB407">
            <v>0</v>
          </cell>
          <cell r="AC407">
            <v>0</v>
          </cell>
        </row>
        <row r="408">
          <cell r="B408">
            <v>0</v>
          </cell>
          <cell r="C408">
            <v>0</v>
          </cell>
          <cell r="D408">
            <v>0</v>
          </cell>
          <cell r="X408">
            <v>0</v>
          </cell>
          <cell r="AA408">
            <v>0</v>
          </cell>
          <cell r="AB408">
            <v>0</v>
          </cell>
          <cell r="AC408">
            <v>0</v>
          </cell>
        </row>
        <row r="409">
          <cell r="B409">
            <v>0</v>
          </cell>
          <cell r="C409">
            <v>0</v>
          </cell>
          <cell r="D409">
            <v>0</v>
          </cell>
          <cell r="X409">
            <v>0</v>
          </cell>
          <cell r="AA409">
            <v>0</v>
          </cell>
          <cell r="AB409">
            <v>0</v>
          </cell>
          <cell r="AC409">
            <v>0</v>
          </cell>
        </row>
        <row r="410">
          <cell r="B410">
            <v>0</v>
          </cell>
          <cell r="C410">
            <v>0</v>
          </cell>
          <cell r="D410">
            <v>0</v>
          </cell>
          <cell r="X410">
            <v>0</v>
          </cell>
          <cell r="AA410">
            <v>0</v>
          </cell>
          <cell r="AB410">
            <v>0</v>
          </cell>
          <cell r="AC410">
            <v>0</v>
          </cell>
        </row>
        <row r="411">
          <cell r="B411">
            <v>0</v>
          </cell>
          <cell r="C411">
            <v>0</v>
          </cell>
          <cell r="D411">
            <v>0</v>
          </cell>
          <cell r="X411">
            <v>0</v>
          </cell>
          <cell r="AA411">
            <v>0</v>
          </cell>
          <cell r="AB411">
            <v>0</v>
          </cell>
          <cell r="AC411">
            <v>0</v>
          </cell>
        </row>
        <row r="412">
          <cell r="B412">
            <v>0</v>
          </cell>
          <cell r="C412">
            <v>0</v>
          </cell>
          <cell r="D412">
            <v>0</v>
          </cell>
          <cell r="X412">
            <v>0</v>
          </cell>
          <cell r="AA412">
            <v>0</v>
          </cell>
          <cell r="AB412">
            <v>0</v>
          </cell>
          <cell r="AC412">
            <v>0</v>
          </cell>
        </row>
        <row r="413">
          <cell r="B413">
            <v>0</v>
          </cell>
          <cell r="C413">
            <v>0</v>
          </cell>
          <cell r="D413">
            <v>0</v>
          </cell>
          <cell r="X413">
            <v>0</v>
          </cell>
          <cell r="AA413">
            <v>0</v>
          </cell>
          <cell r="AB413">
            <v>0</v>
          </cell>
          <cell r="AC413">
            <v>0</v>
          </cell>
        </row>
        <row r="414">
          <cell r="B414">
            <v>0</v>
          </cell>
          <cell r="C414">
            <v>0</v>
          </cell>
          <cell r="D414">
            <v>0</v>
          </cell>
          <cell r="X414">
            <v>0</v>
          </cell>
          <cell r="AA414">
            <v>0</v>
          </cell>
          <cell r="AB414">
            <v>0</v>
          </cell>
          <cell r="AC414">
            <v>0</v>
          </cell>
        </row>
        <row r="415">
          <cell r="B415">
            <v>0</v>
          </cell>
          <cell r="C415">
            <v>0</v>
          </cell>
          <cell r="D415">
            <v>0</v>
          </cell>
          <cell r="X415">
            <v>0</v>
          </cell>
          <cell r="AA415">
            <v>0</v>
          </cell>
          <cell r="AB415">
            <v>0</v>
          </cell>
          <cell r="AC415">
            <v>0</v>
          </cell>
        </row>
        <row r="416">
          <cell r="B416">
            <v>0</v>
          </cell>
          <cell r="C416">
            <v>0</v>
          </cell>
          <cell r="D416">
            <v>0</v>
          </cell>
          <cell r="X416">
            <v>0</v>
          </cell>
          <cell r="AA416">
            <v>0</v>
          </cell>
          <cell r="AB416">
            <v>0</v>
          </cell>
          <cell r="AC416">
            <v>0</v>
          </cell>
        </row>
        <row r="417">
          <cell r="B417">
            <v>0</v>
          </cell>
          <cell r="C417">
            <v>0</v>
          </cell>
          <cell r="D417">
            <v>0</v>
          </cell>
          <cell r="X417">
            <v>0</v>
          </cell>
          <cell r="AA417">
            <v>0</v>
          </cell>
          <cell r="AB417">
            <v>0</v>
          </cell>
          <cell r="AC417">
            <v>0</v>
          </cell>
        </row>
        <row r="418">
          <cell r="B418">
            <v>0</v>
          </cell>
          <cell r="C418">
            <v>0</v>
          </cell>
          <cell r="D418">
            <v>0</v>
          </cell>
          <cell r="X418">
            <v>0</v>
          </cell>
          <cell r="AA418">
            <v>0</v>
          </cell>
          <cell r="AB418">
            <v>0</v>
          </cell>
          <cell r="AC418">
            <v>0</v>
          </cell>
        </row>
        <row r="419">
          <cell r="B419">
            <v>0</v>
          </cell>
          <cell r="C419">
            <v>0</v>
          </cell>
          <cell r="D419">
            <v>0</v>
          </cell>
          <cell r="X419">
            <v>0</v>
          </cell>
          <cell r="AA419">
            <v>0</v>
          </cell>
          <cell r="AB419">
            <v>0</v>
          </cell>
          <cell r="AC419">
            <v>0</v>
          </cell>
        </row>
        <row r="420">
          <cell r="B420">
            <v>0</v>
          </cell>
          <cell r="C420">
            <v>0</v>
          </cell>
          <cell r="D420">
            <v>0</v>
          </cell>
          <cell r="X420">
            <v>0</v>
          </cell>
          <cell r="AA420">
            <v>0</v>
          </cell>
          <cell r="AB420">
            <v>0</v>
          </cell>
          <cell r="AC420">
            <v>0</v>
          </cell>
        </row>
        <row r="421">
          <cell r="B421">
            <v>0</v>
          </cell>
          <cell r="C421">
            <v>0</v>
          </cell>
          <cell r="D421">
            <v>0</v>
          </cell>
          <cell r="X421">
            <v>0</v>
          </cell>
          <cell r="AA421">
            <v>0</v>
          </cell>
          <cell r="AB421">
            <v>0</v>
          </cell>
          <cell r="AC421">
            <v>0</v>
          </cell>
        </row>
        <row r="422">
          <cell r="B422">
            <v>0</v>
          </cell>
          <cell r="C422">
            <v>0</v>
          </cell>
          <cell r="D422">
            <v>0</v>
          </cell>
          <cell r="X422">
            <v>0</v>
          </cell>
          <cell r="AA422">
            <v>0</v>
          </cell>
          <cell r="AB422">
            <v>0</v>
          </cell>
          <cell r="AC422">
            <v>0</v>
          </cell>
        </row>
        <row r="423">
          <cell r="B423">
            <v>0</v>
          </cell>
          <cell r="C423">
            <v>0</v>
          </cell>
          <cell r="D423">
            <v>0</v>
          </cell>
          <cell r="X423">
            <v>0</v>
          </cell>
          <cell r="AA423">
            <v>0</v>
          </cell>
          <cell r="AB423">
            <v>0</v>
          </cell>
          <cell r="AC423">
            <v>0</v>
          </cell>
        </row>
        <row r="424">
          <cell r="B424">
            <v>0</v>
          </cell>
          <cell r="C424">
            <v>0</v>
          </cell>
          <cell r="D424">
            <v>0</v>
          </cell>
          <cell r="X424">
            <v>0</v>
          </cell>
          <cell r="AA424">
            <v>0</v>
          </cell>
          <cell r="AB424">
            <v>0</v>
          </cell>
          <cell r="AC424">
            <v>0</v>
          </cell>
        </row>
        <row r="425">
          <cell r="B425">
            <v>0</v>
          </cell>
          <cell r="C425">
            <v>0</v>
          </cell>
          <cell r="D425">
            <v>0</v>
          </cell>
          <cell r="X425">
            <v>0</v>
          </cell>
          <cell r="AA425">
            <v>0</v>
          </cell>
          <cell r="AB425">
            <v>0</v>
          </cell>
          <cell r="AC425">
            <v>0</v>
          </cell>
        </row>
        <row r="426">
          <cell r="B426">
            <v>0</v>
          </cell>
          <cell r="C426">
            <v>0</v>
          </cell>
          <cell r="D426">
            <v>0</v>
          </cell>
          <cell r="X426">
            <v>0</v>
          </cell>
          <cell r="AA426">
            <v>0</v>
          </cell>
          <cell r="AB426">
            <v>0</v>
          </cell>
          <cell r="AC426">
            <v>0</v>
          </cell>
        </row>
        <row r="427">
          <cell r="B427">
            <v>0</v>
          </cell>
          <cell r="C427">
            <v>0</v>
          </cell>
          <cell r="D427">
            <v>0</v>
          </cell>
          <cell r="X427">
            <v>0</v>
          </cell>
          <cell r="AA427">
            <v>0</v>
          </cell>
          <cell r="AB427">
            <v>0</v>
          </cell>
          <cell r="AC427">
            <v>0</v>
          </cell>
        </row>
        <row r="428">
          <cell r="B428">
            <v>0</v>
          </cell>
          <cell r="C428">
            <v>0</v>
          </cell>
          <cell r="D428">
            <v>0</v>
          </cell>
          <cell r="X428">
            <v>0</v>
          </cell>
          <cell r="AA428">
            <v>0</v>
          </cell>
          <cell r="AB428">
            <v>0</v>
          </cell>
          <cell r="AC428">
            <v>0</v>
          </cell>
        </row>
        <row r="429">
          <cell r="B429">
            <v>0</v>
          </cell>
          <cell r="C429">
            <v>0</v>
          </cell>
          <cell r="D429">
            <v>0</v>
          </cell>
          <cell r="X429">
            <v>0</v>
          </cell>
          <cell r="AA429">
            <v>0</v>
          </cell>
          <cell r="AB429">
            <v>0</v>
          </cell>
          <cell r="AC429">
            <v>0</v>
          </cell>
        </row>
        <row r="430">
          <cell r="B430">
            <v>0</v>
          </cell>
          <cell r="C430">
            <v>0</v>
          </cell>
          <cell r="D430">
            <v>0</v>
          </cell>
          <cell r="X430">
            <v>0</v>
          </cell>
          <cell r="AA430">
            <v>0</v>
          </cell>
          <cell r="AB430">
            <v>0</v>
          </cell>
          <cell r="AC430">
            <v>0</v>
          </cell>
        </row>
        <row r="431">
          <cell r="B431">
            <v>0</v>
          </cell>
          <cell r="C431">
            <v>0</v>
          </cell>
          <cell r="D431">
            <v>0</v>
          </cell>
          <cell r="X431">
            <v>0</v>
          </cell>
          <cell r="AA431">
            <v>0</v>
          </cell>
          <cell r="AB431">
            <v>0</v>
          </cell>
          <cell r="AC431">
            <v>0</v>
          </cell>
        </row>
        <row r="432">
          <cell r="B432">
            <v>0</v>
          </cell>
          <cell r="C432">
            <v>0</v>
          </cell>
          <cell r="D432">
            <v>0</v>
          </cell>
          <cell r="X432">
            <v>0</v>
          </cell>
          <cell r="AA432">
            <v>0</v>
          </cell>
          <cell r="AB432">
            <v>0</v>
          </cell>
          <cell r="AC432">
            <v>0</v>
          </cell>
        </row>
        <row r="433">
          <cell r="B433">
            <v>0</v>
          </cell>
          <cell r="C433">
            <v>0</v>
          </cell>
          <cell r="D433">
            <v>0</v>
          </cell>
          <cell r="X433">
            <v>0</v>
          </cell>
          <cell r="AA433">
            <v>0</v>
          </cell>
          <cell r="AB433">
            <v>0</v>
          </cell>
          <cell r="AC433">
            <v>0</v>
          </cell>
        </row>
        <row r="434">
          <cell r="B434">
            <v>0</v>
          </cell>
          <cell r="C434">
            <v>0</v>
          </cell>
          <cell r="D434">
            <v>0</v>
          </cell>
          <cell r="X434">
            <v>0</v>
          </cell>
          <cell r="AA434">
            <v>0</v>
          </cell>
          <cell r="AB434">
            <v>0</v>
          </cell>
          <cell r="AC434">
            <v>0</v>
          </cell>
        </row>
        <row r="435">
          <cell r="B435">
            <v>0</v>
          </cell>
          <cell r="C435">
            <v>0</v>
          </cell>
          <cell r="D435">
            <v>0</v>
          </cell>
          <cell r="X435">
            <v>0</v>
          </cell>
          <cell r="AA435">
            <v>0</v>
          </cell>
          <cell r="AB435">
            <v>0</v>
          </cell>
          <cell r="AC435">
            <v>0</v>
          </cell>
        </row>
        <row r="436">
          <cell r="B436">
            <v>0</v>
          </cell>
          <cell r="C436">
            <v>0</v>
          </cell>
          <cell r="D436">
            <v>0</v>
          </cell>
          <cell r="X436">
            <v>0</v>
          </cell>
          <cell r="AA436">
            <v>0</v>
          </cell>
          <cell r="AB436">
            <v>0</v>
          </cell>
          <cell r="AC436">
            <v>0</v>
          </cell>
        </row>
        <row r="437">
          <cell r="B437">
            <v>0</v>
          </cell>
          <cell r="C437">
            <v>0</v>
          </cell>
          <cell r="D437">
            <v>0</v>
          </cell>
          <cell r="X437">
            <v>0</v>
          </cell>
          <cell r="AA437">
            <v>0</v>
          </cell>
          <cell r="AB437">
            <v>0</v>
          </cell>
          <cell r="AC437">
            <v>0</v>
          </cell>
        </row>
        <row r="438">
          <cell r="B438">
            <v>0</v>
          </cell>
          <cell r="C438">
            <v>0</v>
          </cell>
          <cell r="D438">
            <v>0</v>
          </cell>
          <cell r="X438">
            <v>0</v>
          </cell>
          <cell r="AA438">
            <v>0</v>
          </cell>
          <cell r="AB438">
            <v>0</v>
          </cell>
          <cell r="AC438">
            <v>0</v>
          </cell>
        </row>
        <row r="439">
          <cell r="B439">
            <v>0</v>
          </cell>
          <cell r="C439">
            <v>0</v>
          </cell>
          <cell r="D439">
            <v>0</v>
          </cell>
          <cell r="X439">
            <v>0</v>
          </cell>
          <cell r="AA439">
            <v>0</v>
          </cell>
          <cell r="AB439">
            <v>0</v>
          </cell>
          <cell r="AC439">
            <v>0</v>
          </cell>
        </row>
        <row r="440">
          <cell r="B440">
            <v>0</v>
          </cell>
          <cell r="C440">
            <v>0</v>
          </cell>
          <cell r="D440">
            <v>0</v>
          </cell>
          <cell r="X440">
            <v>0</v>
          </cell>
          <cell r="AA440">
            <v>0</v>
          </cell>
          <cell r="AB440">
            <v>0</v>
          </cell>
          <cell r="AC440">
            <v>0</v>
          </cell>
        </row>
        <row r="441">
          <cell r="B441">
            <v>0</v>
          </cell>
          <cell r="C441">
            <v>0</v>
          </cell>
          <cell r="D441">
            <v>0</v>
          </cell>
          <cell r="X441">
            <v>0</v>
          </cell>
          <cell r="AA441">
            <v>0</v>
          </cell>
          <cell r="AB441">
            <v>0</v>
          </cell>
          <cell r="AC441">
            <v>0</v>
          </cell>
        </row>
        <row r="442">
          <cell r="B442">
            <v>0</v>
          </cell>
          <cell r="C442">
            <v>0</v>
          </cell>
          <cell r="D442">
            <v>0</v>
          </cell>
          <cell r="X442">
            <v>0</v>
          </cell>
          <cell r="AA442">
            <v>0</v>
          </cell>
          <cell r="AB442">
            <v>0</v>
          </cell>
          <cell r="AC442">
            <v>0</v>
          </cell>
        </row>
        <row r="443">
          <cell r="B443">
            <v>0</v>
          </cell>
          <cell r="C443">
            <v>0</v>
          </cell>
          <cell r="D443">
            <v>0</v>
          </cell>
          <cell r="X443">
            <v>0</v>
          </cell>
          <cell r="AA443">
            <v>0</v>
          </cell>
          <cell r="AB443">
            <v>0</v>
          </cell>
          <cell r="AC443">
            <v>0</v>
          </cell>
        </row>
        <row r="444">
          <cell r="B444">
            <v>0</v>
          </cell>
          <cell r="C444">
            <v>0</v>
          </cell>
          <cell r="D444">
            <v>0</v>
          </cell>
          <cell r="X444">
            <v>0</v>
          </cell>
          <cell r="AA444">
            <v>0</v>
          </cell>
          <cell r="AB444">
            <v>0</v>
          </cell>
          <cell r="AC444">
            <v>0</v>
          </cell>
        </row>
        <row r="445">
          <cell r="B445">
            <v>0</v>
          </cell>
          <cell r="C445">
            <v>0</v>
          </cell>
          <cell r="D445">
            <v>0</v>
          </cell>
          <cell r="X445">
            <v>0</v>
          </cell>
          <cell r="AA445">
            <v>0</v>
          </cell>
          <cell r="AB445">
            <v>0</v>
          </cell>
          <cell r="AC445">
            <v>0</v>
          </cell>
        </row>
        <row r="446">
          <cell r="B446">
            <v>0</v>
          </cell>
          <cell r="C446">
            <v>0</v>
          </cell>
          <cell r="D446">
            <v>0</v>
          </cell>
          <cell r="X446">
            <v>0</v>
          </cell>
          <cell r="AA446">
            <v>0</v>
          </cell>
          <cell r="AB446">
            <v>0</v>
          </cell>
          <cell r="AC446">
            <v>0</v>
          </cell>
        </row>
        <row r="447">
          <cell r="B447">
            <v>0</v>
          </cell>
          <cell r="C447">
            <v>0</v>
          </cell>
          <cell r="D447">
            <v>0</v>
          </cell>
          <cell r="X447">
            <v>0</v>
          </cell>
          <cell r="AA447">
            <v>0</v>
          </cell>
          <cell r="AB447">
            <v>0</v>
          </cell>
          <cell r="AC447">
            <v>0</v>
          </cell>
        </row>
        <row r="448">
          <cell r="B448">
            <v>0</v>
          </cell>
          <cell r="C448">
            <v>0</v>
          </cell>
          <cell r="D448">
            <v>0</v>
          </cell>
          <cell r="X448">
            <v>0</v>
          </cell>
          <cell r="AA448">
            <v>0</v>
          </cell>
          <cell r="AB448">
            <v>0</v>
          </cell>
          <cell r="AC448">
            <v>0</v>
          </cell>
        </row>
        <row r="449">
          <cell r="B449">
            <v>0</v>
          </cell>
          <cell r="C449">
            <v>0</v>
          </cell>
          <cell r="D449">
            <v>0</v>
          </cell>
          <cell r="X449">
            <v>0</v>
          </cell>
          <cell r="AA449">
            <v>0</v>
          </cell>
          <cell r="AB449">
            <v>0</v>
          </cell>
          <cell r="AC449">
            <v>0</v>
          </cell>
        </row>
        <row r="450">
          <cell r="B450">
            <v>0</v>
          </cell>
          <cell r="C450">
            <v>0</v>
          </cell>
          <cell r="D450">
            <v>0</v>
          </cell>
          <cell r="X450">
            <v>0</v>
          </cell>
          <cell r="AA450">
            <v>0</v>
          </cell>
          <cell r="AB450">
            <v>0</v>
          </cell>
          <cell r="AC450">
            <v>0</v>
          </cell>
        </row>
        <row r="451">
          <cell r="B451">
            <v>0</v>
          </cell>
          <cell r="C451">
            <v>0</v>
          </cell>
          <cell r="D451">
            <v>0</v>
          </cell>
          <cell r="X451">
            <v>0</v>
          </cell>
          <cell r="AA451">
            <v>0</v>
          </cell>
          <cell r="AB451">
            <v>0</v>
          </cell>
          <cell r="AC451">
            <v>0</v>
          </cell>
        </row>
        <row r="452">
          <cell r="B452">
            <v>0</v>
          </cell>
          <cell r="C452">
            <v>0</v>
          </cell>
          <cell r="D452">
            <v>0</v>
          </cell>
          <cell r="X452">
            <v>0</v>
          </cell>
          <cell r="AA452">
            <v>0</v>
          </cell>
          <cell r="AB452">
            <v>0</v>
          </cell>
          <cell r="AC452">
            <v>0</v>
          </cell>
        </row>
        <row r="453">
          <cell r="B453">
            <v>0</v>
          </cell>
          <cell r="C453">
            <v>0</v>
          </cell>
          <cell r="D453">
            <v>0</v>
          </cell>
          <cell r="X453">
            <v>0</v>
          </cell>
          <cell r="AA453">
            <v>0</v>
          </cell>
          <cell r="AB453">
            <v>0</v>
          </cell>
          <cell r="AC453">
            <v>0</v>
          </cell>
        </row>
        <row r="454">
          <cell r="B454">
            <v>0</v>
          </cell>
          <cell r="C454">
            <v>0</v>
          </cell>
          <cell r="D454">
            <v>0</v>
          </cell>
          <cell r="X454">
            <v>0</v>
          </cell>
          <cell r="AA454">
            <v>0</v>
          </cell>
          <cell r="AB454">
            <v>0</v>
          </cell>
          <cell r="AC454">
            <v>0</v>
          </cell>
        </row>
        <row r="455">
          <cell r="B455">
            <v>0</v>
          </cell>
          <cell r="C455">
            <v>0</v>
          </cell>
          <cell r="D455">
            <v>0</v>
          </cell>
          <cell r="X455">
            <v>0</v>
          </cell>
          <cell r="AA455">
            <v>0</v>
          </cell>
          <cell r="AB455">
            <v>0</v>
          </cell>
          <cell r="AC455">
            <v>0</v>
          </cell>
        </row>
        <row r="456">
          <cell r="B456">
            <v>0</v>
          </cell>
          <cell r="C456">
            <v>0</v>
          </cell>
          <cell r="D456">
            <v>0</v>
          </cell>
          <cell r="X456">
            <v>0</v>
          </cell>
          <cell r="AA456">
            <v>0</v>
          </cell>
          <cell r="AB456">
            <v>0</v>
          </cell>
          <cell r="AC456">
            <v>0</v>
          </cell>
        </row>
        <row r="457">
          <cell r="B457">
            <v>0</v>
          </cell>
          <cell r="C457">
            <v>0</v>
          </cell>
          <cell r="D457">
            <v>0</v>
          </cell>
          <cell r="X457">
            <v>0</v>
          </cell>
          <cell r="AA457">
            <v>0</v>
          </cell>
          <cell r="AB457">
            <v>0</v>
          </cell>
          <cell r="AC457">
            <v>0</v>
          </cell>
        </row>
        <row r="458">
          <cell r="B458">
            <v>0</v>
          </cell>
          <cell r="C458">
            <v>0</v>
          </cell>
          <cell r="D458">
            <v>0</v>
          </cell>
          <cell r="X458">
            <v>0</v>
          </cell>
          <cell r="AA458">
            <v>0</v>
          </cell>
          <cell r="AB458">
            <v>0</v>
          </cell>
          <cell r="AC458">
            <v>0</v>
          </cell>
        </row>
        <row r="459">
          <cell r="B459">
            <v>0</v>
          </cell>
          <cell r="C459">
            <v>0</v>
          </cell>
          <cell r="D459">
            <v>0</v>
          </cell>
          <cell r="X459">
            <v>0</v>
          </cell>
          <cell r="AA459">
            <v>0</v>
          </cell>
          <cell r="AB459">
            <v>0</v>
          </cell>
          <cell r="AC459">
            <v>0</v>
          </cell>
        </row>
        <row r="460">
          <cell r="B460">
            <v>0</v>
          </cell>
          <cell r="C460">
            <v>0</v>
          </cell>
          <cell r="D460">
            <v>0</v>
          </cell>
          <cell r="X460">
            <v>0</v>
          </cell>
          <cell r="AA460">
            <v>0</v>
          </cell>
          <cell r="AB460">
            <v>0</v>
          </cell>
          <cell r="AC460">
            <v>0</v>
          </cell>
        </row>
        <row r="461">
          <cell r="B461">
            <v>0</v>
          </cell>
          <cell r="C461">
            <v>0</v>
          </cell>
          <cell r="D461">
            <v>0</v>
          </cell>
          <cell r="X461">
            <v>0</v>
          </cell>
          <cell r="AA461">
            <v>0</v>
          </cell>
          <cell r="AB461">
            <v>0</v>
          </cell>
          <cell r="AC461">
            <v>0</v>
          </cell>
        </row>
        <row r="462">
          <cell r="B462">
            <v>0</v>
          </cell>
          <cell r="C462">
            <v>0</v>
          </cell>
          <cell r="D462">
            <v>0</v>
          </cell>
          <cell r="X462">
            <v>0</v>
          </cell>
          <cell r="AA462">
            <v>0</v>
          </cell>
          <cell r="AB462">
            <v>0</v>
          </cell>
          <cell r="AC462">
            <v>0</v>
          </cell>
        </row>
        <row r="463">
          <cell r="B463">
            <v>0</v>
          </cell>
          <cell r="C463">
            <v>0</v>
          </cell>
          <cell r="D463">
            <v>0</v>
          </cell>
          <cell r="X463">
            <v>0</v>
          </cell>
          <cell r="AA463">
            <v>0</v>
          </cell>
          <cell r="AB463">
            <v>0</v>
          </cell>
          <cell r="AC463">
            <v>0</v>
          </cell>
        </row>
        <row r="464">
          <cell r="B464">
            <v>0</v>
          </cell>
          <cell r="C464">
            <v>0</v>
          </cell>
          <cell r="D464">
            <v>0</v>
          </cell>
          <cell r="X464">
            <v>0</v>
          </cell>
          <cell r="AA464">
            <v>0</v>
          </cell>
          <cell r="AB464">
            <v>0</v>
          </cell>
          <cell r="AC464">
            <v>0</v>
          </cell>
        </row>
        <row r="465">
          <cell r="B465">
            <v>0</v>
          </cell>
          <cell r="C465">
            <v>0</v>
          </cell>
          <cell r="D465">
            <v>0</v>
          </cell>
          <cell r="X465">
            <v>0</v>
          </cell>
          <cell r="AA465">
            <v>0</v>
          </cell>
          <cell r="AB465">
            <v>0</v>
          </cell>
          <cell r="AC465">
            <v>0</v>
          </cell>
        </row>
        <row r="466">
          <cell r="B466">
            <v>0</v>
          </cell>
          <cell r="C466">
            <v>0</v>
          </cell>
          <cell r="D466">
            <v>0</v>
          </cell>
          <cell r="X466">
            <v>0</v>
          </cell>
          <cell r="AA466">
            <v>0</v>
          </cell>
          <cell r="AB466">
            <v>0</v>
          </cell>
          <cell r="AC466">
            <v>0</v>
          </cell>
        </row>
        <row r="467">
          <cell r="B467">
            <v>0</v>
          </cell>
          <cell r="C467">
            <v>0</v>
          </cell>
          <cell r="D467">
            <v>0</v>
          </cell>
          <cell r="X467">
            <v>0</v>
          </cell>
          <cell r="AA467">
            <v>0</v>
          </cell>
          <cell r="AB467">
            <v>0</v>
          </cell>
          <cell r="AC467">
            <v>0</v>
          </cell>
        </row>
        <row r="468">
          <cell r="B468">
            <v>0</v>
          </cell>
          <cell r="C468">
            <v>0</v>
          </cell>
          <cell r="D468">
            <v>0</v>
          </cell>
          <cell r="X468">
            <v>0</v>
          </cell>
          <cell r="AA468">
            <v>0</v>
          </cell>
          <cell r="AB468">
            <v>0</v>
          </cell>
          <cell r="AC468">
            <v>0</v>
          </cell>
        </row>
        <row r="469">
          <cell r="B469">
            <v>0</v>
          </cell>
          <cell r="C469">
            <v>0</v>
          </cell>
          <cell r="D469">
            <v>0</v>
          </cell>
          <cell r="X469">
            <v>0</v>
          </cell>
          <cell r="AA469">
            <v>0</v>
          </cell>
          <cell r="AB469">
            <v>0</v>
          </cell>
          <cell r="AC469">
            <v>0</v>
          </cell>
        </row>
        <row r="470">
          <cell r="B470">
            <v>0</v>
          </cell>
          <cell r="C470">
            <v>0</v>
          </cell>
          <cell r="D470">
            <v>0</v>
          </cell>
          <cell r="X470">
            <v>0</v>
          </cell>
          <cell r="AA470">
            <v>0</v>
          </cell>
          <cell r="AB470">
            <v>0</v>
          </cell>
          <cell r="AC470">
            <v>0</v>
          </cell>
        </row>
        <row r="471">
          <cell r="B471">
            <v>0</v>
          </cell>
          <cell r="C471">
            <v>0</v>
          </cell>
          <cell r="D471">
            <v>0</v>
          </cell>
          <cell r="X471">
            <v>0</v>
          </cell>
          <cell r="AA471">
            <v>0</v>
          </cell>
          <cell r="AB471">
            <v>0</v>
          </cell>
          <cell r="AC471">
            <v>0</v>
          </cell>
        </row>
        <row r="472">
          <cell r="B472">
            <v>0</v>
          </cell>
          <cell r="C472">
            <v>0</v>
          </cell>
          <cell r="D472">
            <v>0</v>
          </cell>
          <cell r="X472">
            <v>0</v>
          </cell>
          <cell r="AA472">
            <v>0</v>
          </cell>
          <cell r="AB472">
            <v>0</v>
          </cell>
          <cell r="AC472">
            <v>0</v>
          </cell>
        </row>
        <row r="473">
          <cell r="B473">
            <v>0</v>
          </cell>
          <cell r="C473">
            <v>0</v>
          </cell>
          <cell r="D473">
            <v>0</v>
          </cell>
          <cell r="X473">
            <v>0</v>
          </cell>
          <cell r="AA473">
            <v>0</v>
          </cell>
          <cell r="AB473">
            <v>0</v>
          </cell>
          <cell r="AC473">
            <v>0</v>
          </cell>
        </row>
        <row r="474">
          <cell r="B474">
            <v>0</v>
          </cell>
          <cell r="C474">
            <v>0</v>
          </cell>
          <cell r="D474">
            <v>0</v>
          </cell>
          <cell r="X474">
            <v>0</v>
          </cell>
          <cell r="AA474">
            <v>0</v>
          </cell>
          <cell r="AB474">
            <v>0</v>
          </cell>
          <cell r="AC474">
            <v>0</v>
          </cell>
        </row>
        <row r="475">
          <cell r="B475">
            <v>0</v>
          </cell>
          <cell r="C475">
            <v>0</v>
          </cell>
          <cell r="D475">
            <v>0</v>
          </cell>
          <cell r="X475">
            <v>0</v>
          </cell>
          <cell r="AA475">
            <v>0</v>
          </cell>
          <cell r="AB475">
            <v>0</v>
          </cell>
          <cell r="AC475">
            <v>0</v>
          </cell>
        </row>
        <row r="476">
          <cell r="B476">
            <v>0</v>
          </cell>
          <cell r="C476">
            <v>0</v>
          </cell>
          <cell r="D476">
            <v>0</v>
          </cell>
          <cell r="X476">
            <v>0</v>
          </cell>
          <cell r="AA476">
            <v>0</v>
          </cell>
          <cell r="AB476">
            <v>0</v>
          </cell>
          <cell r="AC476">
            <v>0</v>
          </cell>
        </row>
        <row r="477">
          <cell r="B477">
            <v>0</v>
          </cell>
          <cell r="C477">
            <v>0</v>
          </cell>
          <cell r="D477">
            <v>0</v>
          </cell>
          <cell r="X477">
            <v>0</v>
          </cell>
          <cell r="AA477">
            <v>0</v>
          </cell>
          <cell r="AB477">
            <v>0</v>
          </cell>
          <cell r="AC477">
            <v>0</v>
          </cell>
        </row>
        <row r="478">
          <cell r="B478">
            <v>0</v>
          </cell>
          <cell r="C478">
            <v>0</v>
          </cell>
          <cell r="D478">
            <v>0</v>
          </cell>
          <cell r="X478">
            <v>0</v>
          </cell>
          <cell r="AA478">
            <v>0</v>
          </cell>
          <cell r="AB478">
            <v>0</v>
          </cell>
          <cell r="AC478">
            <v>0</v>
          </cell>
        </row>
        <row r="479">
          <cell r="B479">
            <v>0</v>
          </cell>
          <cell r="C479">
            <v>0</v>
          </cell>
          <cell r="D479">
            <v>0</v>
          </cell>
          <cell r="X479">
            <v>0</v>
          </cell>
          <cell r="AA479">
            <v>0</v>
          </cell>
          <cell r="AB479">
            <v>0</v>
          </cell>
          <cell r="AC479">
            <v>0</v>
          </cell>
        </row>
        <row r="480">
          <cell r="B480">
            <v>0</v>
          </cell>
          <cell r="C480">
            <v>0</v>
          </cell>
          <cell r="D480">
            <v>0</v>
          </cell>
          <cell r="X480">
            <v>0</v>
          </cell>
          <cell r="AA480">
            <v>0</v>
          </cell>
          <cell r="AB480">
            <v>0</v>
          </cell>
          <cell r="AC480">
            <v>0</v>
          </cell>
        </row>
        <row r="481">
          <cell r="B481">
            <v>0</v>
          </cell>
          <cell r="C481">
            <v>0</v>
          </cell>
          <cell r="D481">
            <v>0</v>
          </cell>
          <cell r="X481">
            <v>0</v>
          </cell>
          <cell r="AA481">
            <v>0</v>
          </cell>
          <cell r="AB481">
            <v>0</v>
          </cell>
          <cell r="AC481">
            <v>0</v>
          </cell>
        </row>
        <row r="482">
          <cell r="B482">
            <v>0</v>
          </cell>
          <cell r="C482">
            <v>0</v>
          </cell>
          <cell r="D482">
            <v>0</v>
          </cell>
          <cell r="X482">
            <v>0</v>
          </cell>
          <cell r="AA482">
            <v>0</v>
          </cell>
          <cell r="AB482">
            <v>0</v>
          </cell>
          <cell r="AC482">
            <v>0</v>
          </cell>
        </row>
        <row r="483">
          <cell r="B483">
            <v>0</v>
          </cell>
          <cell r="C483">
            <v>0</v>
          </cell>
          <cell r="D483">
            <v>0</v>
          </cell>
          <cell r="X483">
            <v>0</v>
          </cell>
          <cell r="AA483">
            <v>0</v>
          </cell>
          <cell r="AB483">
            <v>0</v>
          </cell>
          <cell r="AC483">
            <v>0</v>
          </cell>
        </row>
        <row r="484">
          <cell r="B484">
            <v>0</v>
          </cell>
          <cell r="C484">
            <v>0</v>
          </cell>
          <cell r="D484">
            <v>0</v>
          </cell>
          <cell r="X484">
            <v>0</v>
          </cell>
          <cell r="AA484">
            <v>0</v>
          </cell>
          <cell r="AB484">
            <v>0</v>
          </cell>
          <cell r="AC484">
            <v>0</v>
          </cell>
        </row>
        <row r="485">
          <cell r="B485">
            <v>0</v>
          </cell>
          <cell r="C485">
            <v>0</v>
          </cell>
          <cell r="D485">
            <v>0</v>
          </cell>
          <cell r="X485">
            <v>0</v>
          </cell>
          <cell r="AA485">
            <v>0</v>
          </cell>
          <cell r="AB485">
            <v>0</v>
          </cell>
          <cell r="AC485">
            <v>0</v>
          </cell>
        </row>
        <row r="486">
          <cell r="B486">
            <v>0</v>
          </cell>
          <cell r="C486">
            <v>0</v>
          </cell>
          <cell r="D486">
            <v>0</v>
          </cell>
          <cell r="X486">
            <v>0</v>
          </cell>
          <cell r="AA486">
            <v>0</v>
          </cell>
          <cell r="AB486">
            <v>0</v>
          </cell>
          <cell r="AC486">
            <v>0</v>
          </cell>
        </row>
        <row r="487">
          <cell r="B487">
            <v>0</v>
          </cell>
          <cell r="C487">
            <v>0</v>
          </cell>
          <cell r="D487">
            <v>0</v>
          </cell>
          <cell r="X487">
            <v>0</v>
          </cell>
          <cell r="AA487">
            <v>0</v>
          </cell>
          <cell r="AB487">
            <v>0</v>
          </cell>
          <cell r="AC487">
            <v>0</v>
          </cell>
        </row>
        <row r="488">
          <cell r="B488">
            <v>0</v>
          </cell>
          <cell r="C488">
            <v>0</v>
          </cell>
          <cell r="D488">
            <v>0</v>
          </cell>
          <cell r="X488">
            <v>0</v>
          </cell>
          <cell r="AA488">
            <v>0</v>
          </cell>
          <cell r="AB488">
            <v>0</v>
          </cell>
          <cell r="AC488">
            <v>0</v>
          </cell>
        </row>
        <row r="489">
          <cell r="B489">
            <v>0</v>
          </cell>
          <cell r="C489">
            <v>0</v>
          </cell>
          <cell r="D489">
            <v>0</v>
          </cell>
          <cell r="X489">
            <v>0</v>
          </cell>
          <cell r="AA489">
            <v>0</v>
          </cell>
          <cell r="AB489">
            <v>0</v>
          </cell>
          <cell r="AC489">
            <v>0</v>
          </cell>
        </row>
        <row r="490">
          <cell r="B490">
            <v>0</v>
          </cell>
          <cell r="C490">
            <v>0</v>
          </cell>
          <cell r="D490">
            <v>0</v>
          </cell>
          <cell r="X490">
            <v>0</v>
          </cell>
          <cell r="AA490">
            <v>0</v>
          </cell>
          <cell r="AB490">
            <v>0</v>
          </cell>
          <cell r="AC490">
            <v>0</v>
          </cell>
        </row>
        <row r="491">
          <cell r="B491">
            <v>0</v>
          </cell>
          <cell r="C491">
            <v>0</v>
          </cell>
          <cell r="D491">
            <v>0</v>
          </cell>
          <cell r="X491">
            <v>0</v>
          </cell>
          <cell r="AA491">
            <v>0</v>
          </cell>
          <cell r="AB491">
            <v>0</v>
          </cell>
          <cell r="AC491">
            <v>0</v>
          </cell>
        </row>
        <row r="492">
          <cell r="B492">
            <v>0</v>
          </cell>
          <cell r="C492">
            <v>0</v>
          </cell>
          <cell r="D492">
            <v>0</v>
          </cell>
          <cell r="X492">
            <v>0</v>
          </cell>
          <cell r="AA492">
            <v>0</v>
          </cell>
          <cell r="AB492">
            <v>0</v>
          </cell>
          <cell r="AC492">
            <v>0</v>
          </cell>
        </row>
        <row r="493">
          <cell r="B493">
            <v>0</v>
          </cell>
          <cell r="C493">
            <v>0</v>
          </cell>
          <cell r="D493">
            <v>0</v>
          </cell>
          <cell r="X493">
            <v>0</v>
          </cell>
          <cell r="AA493">
            <v>0</v>
          </cell>
          <cell r="AB493">
            <v>0</v>
          </cell>
          <cell r="AC493">
            <v>0</v>
          </cell>
        </row>
        <row r="494">
          <cell r="B494">
            <v>0</v>
          </cell>
          <cell r="C494">
            <v>0</v>
          </cell>
          <cell r="D494">
            <v>0</v>
          </cell>
          <cell r="X494">
            <v>0</v>
          </cell>
          <cell r="AA494">
            <v>0</v>
          </cell>
          <cell r="AB494">
            <v>0</v>
          </cell>
          <cell r="AC494">
            <v>0</v>
          </cell>
        </row>
        <row r="495">
          <cell r="B495">
            <v>0</v>
          </cell>
          <cell r="C495">
            <v>0</v>
          </cell>
          <cell r="D495">
            <v>0</v>
          </cell>
          <cell r="X495">
            <v>0</v>
          </cell>
          <cell r="AA495">
            <v>0</v>
          </cell>
          <cell r="AB495">
            <v>0</v>
          </cell>
          <cell r="AC495">
            <v>0</v>
          </cell>
        </row>
        <row r="496">
          <cell r="B496">
            <v>0</v>
          </cell>
          <cell r="C496">
            <v>0</v>
          </cell>
          <cell r="D496">
            <v>0</v>
          </cell>
          <cell r="X496">
            <v>0</v>
          </cell>
          <cell r="AA496">
            <v>0</v>
          </cell>
          <cell r="AB496">
            <v>0</v>
          </cell>
          <cell r="AC496">
            <v>0</v>
          </cell>
        </row>
        <row r="497">
          <cell r="B497">
            <v>0</v>
          </cell>
          <cell r="C497">
            <v>0</v>
          </cell>
          <cell r="D497">
            <v>0</v>
          </cell>
          <cell r="X497">
            <v>0</v>
          </cell>
          <cell r="AA497">
            <v>0</v>
          </cell>
          <cell r="AB497">
            <v>0</v>
          </cell>
          <cell r="AC497">
            <v>0</v>
          </cell>
        </row>
        <row r="498">
          <cell r="B498">
            <v>0</v>
          </cell>
          <cell r="C498">
            <v>0</v>
          </cell>
          <cell r="D498">
            <v>0</v>
          </cell>
          <cell r="X498">
            <v>0</v>
          </cell>
          <cell r="AA498">
            <v>0</v>
          </cell>
          <cell r="AB498">
            <v>0</v>
          </cell>
          <cell r="AC498">
            <v>0</v>
          </cell>
        </row>
        <row r="499">
          <cell r="B499">
            <v>0</v>
          </cell>
          <cell r="C499">
            <v>0</v>
          </cell>
          <cell r="D499">
            <v>0</v>
          </cell>
          <cell r="X499">
            <v>0</v>
          </cell>
          <cell r="AA499">
            <v>0</v>
          </cell>
          <cell r="AB499">
            <v>0</v>
          </cell>
          <cell r="AC499">
            <v>0</v>
          </cell>
        </row>
        <row r="500">
          <cell r="B500">
            <v>0</v>
          </cell>
          <cell r="C500">
            <v>0</v>
          </cell>
          <cell r="D500">
            <v>0</v>
          </cell>
          <cell r="X500">
            <v>0</v>
          </cell>
          <cell r="AA500">
            <v>0</v>
          </cell>
          <cell r="AB500">
            <v>0</v>
          </cell>
          <cell r="AC500">
            <v>0</v>
          </cell>
        </row>
        <row r="501">
          <cell r="B501">
            <v>0</v>
          </cell>
          <cell r="C501">
            <v>0</v>
          </cell>
          <cell r="D501">
            <v>0</v>
          </cell>
          <cell r="X501">
            <v>0</v>
          </cell>
          <cell r="AA501">
            <v>0</v>
          </cell>
          <cell r="AB501">
            <v>0</v>
          </cell>
          <cell r="AC501">
            <v>0</v>
          </cell>
        </row>
        <row r="502">
          <cell r="B502">
            <v>0</v>
          </cell>
          <cell r="C502">
            <v>0</v>
          </cell>
          <cell r="D502">
            <v>0</v>
          </cell>
          <cell r="X502">
            <v>0</v>
          </cell>
          <cell r="AA502">
            <v>0</v>
          </cell>
          <cell r="AB502">
            <v>0</v>
          </cell>
          <cell r="AC502">
            <v>0</v>
          </cell>
        </row>
        <row r="503">
          <cell r="B503">
            <v>0</v>
          </cell>
          <cell r="C503">
            <v>0</v>
          </cell>
          <cell r="D503">
            <v>0</v>
          </cell>
          <cell r="X503">
            <v>0</v>
          </cell>
          <cell r="AA503">
            <v>0</v>
          </cell>
          <cell r="AB503">
            <v>0</v>
          </cell>
          <cell r="AC503">
            <v>0</v>
          </cell>
        </row>
        <row r="504">
          <cell r="B504">
            <v>0</v>
          </cell>
          <cell r="C504">
            <v>0</v>
          </cell>
          <cell r="D504">
            <v>0</v>
          </cell>
          <cell r="X504">
            <v>0</v>
          </cell>
          <cell r="AA504">
            <v>0</v>
          </cell>
          <cell r="AB504">
            <v>0</v>
          </cell>
          <cell r="AC504">
            <v>0</v>
          </cell>
        </row>
        <row r="505">
          <cell r="B505">
            <v>0</v>
          </cell>
          <cell r="C505">
            <v>0</v>
          </cell>
          <cell r="D505">
            <v>0</v>
          </cell>
          <cell r="X505">
            <v>0</v>
          </cell>
          <cell r="AA505">
            <v>0</v>
          </cell>
          <cell r="AB505">
            <v>0</v>
          </cell>
          <cell r="AC505">
            <v>0</v>
          </cell>
        </row>
        <row r="506">
          <cell r="B506">
            <v>0</v>
          </cell>
          <cell r="C506">
            <v>0</v>
          </cell>
          <cell r="D506">
            <v>0</v>
          </cell>
          <cell r="X506">
            <v>0</v>
          </cell>
          <cell r="AA506">
            <v>0</v>
          </cell>
          <cell r="AB506">
            <v>0</v>
          </cell>
          <cell r="AC506">
            <v>0</v>
          </cell>
        </row>
        <row r="507">
          <cell r="B507">
            <v>0</v>
          </cell>
          <cell r="C507">
            <v>0</v>
          </cell>
          <cell r="D507">
            <v>0</v>
          </cell>
          <cell r="X507">
            <v>0</v>
          </cell>
          <cell r="AA507">
            <v>0</v>
          </cell>
          <cell r="AB507">
            <v>0</v>
          </cell>
          <cell r="AC507">
            <v>0</v>
          </cell>
        </row>
        <row r="508">
          <cell r="B508">
            <v>0</v>
          </cell>
          <cell r="C508">
            <v>0</v>
          </cell>
          <cell r="D508">
            <v>0</v>
          </cell>
          <cell r="X508">
            <v>0</v>
          </cell>
          <cell r="AA508">
            <v>0</v>
          </cell>
          <cell r="AB508">
            <v>0</v>
          </cell>
          <cell r="AC508">
            <v>0</v>
          </cell>
        </row>
        <row r="509">
          <cell r="B509">
            <v>0</v>
          </cell>
          <cell r="C509">
            <v>0</v>
          </cell>
          <cell r="D509">
            <v>0</v>
          </cell>
          <cell r="X509">
            <v>0</v>
          </cell>
          <cell r="AA509">
            <v>0</v>
          </cell>
          <cell r="AB509">
            <v>0</v>
          </cell>
          <cell r="AC509">
            <v>0</v>
          </cell>
        </row>
        <row r="510">
          <cell r="B510">
            <v>0</v>
          </cell>
          <cell r="C510">
            <v>0</v>
          </cell>
          <cell r="D510">
            <v>0</v>
          </cell>
          <cell r="X510">
            <v>0</v>
          </cell>
          <cell r="AA510">
            <v>0</v>
          </cell>
          <cell r="AB510">
            <v>0</v>
          </cell>
          <cell r="AC510">
            <v>0</v>
          </cell>
        </row>
        <row r="511">
          <cell r="B511">
            <v>0</v>
          </cell>
          <cell r="C511">
            <v>0</v>
          </cell>
          <cell r="D511">
            <v>0</v>
          </cell>
          <cell r="X511">
            <v>0</v>
          </cell>
          <cell r="AA511">
            <v>0</v>
          </cell>
          <cell r="AB511">
            <v>0</v>
          </cell>
          <cell r="AC511">
            <v>0</v>
          </cell>
        </row>
        <row r="512">
          <cell r="B512">
            <v>0</v>
          </cell>
          <cell r="C512">
            <v>0</v>
          </cell>
          <cell r="D512">
            <v>0</v>
          </cell>
          <cell r="X512">
            <v>0</v>
          </cell>
          <cell r="AA512">
            <v>0</v>
          </cell>
          <cell r="AB512">
            <v>0</v>
          </cell>
          <cell r="AC512">
            <v>0</v>
          </cell>
        </row>
        <row r="513">
          <cell r="B513">
            <v>0</v>
          </cell>
          <cell r="C513">
            <v>0</v>
          </cell>
          <cell r="D513">
            <v>0</v>
          </cell>
          <cell r="X513">
            <v>0</v>
          </cell>
          <cell r="AA513">
            <v>0</v>
          </cell>
          <cell r="AB513">
            <v>0</v>
          </cell>
          <cell r="AC513">
            <v>0</v>
          </cell>
        </row>
        <row r="514">
          <cell r="B514">
            <v>0</v>
          </cell>
          <cell r="C514">
            <v>0</v>
          </cell>
          <cell r="D514">
            <v>0</v>
          </cell>
          <cell r="X514">
            <v>0</v>
          </cell>
          <cell r="AA514">
            <v>0</v>
          </cell>
          <cell r="AB514">
            <v>0</v>
          </cell>
          <cell r="AC514">
            <v>0</v>
          </cell>
        </row>
        <row r="515">
          <cell r="B515">
            <v>0</v>
          </cell>
          <cell r="C515">
            <v>0</v>
          </cell>
          <cell r="D515">
            <v>0</v>
          </cell>
          <cell r="X515">
            <v>0</v>
          </cell>
          <cell r="AA515">
            <v>0</v>
          </cell>
          <cell r="AB515">
            <v>0</v>
          </cell>
          <cell r="AC515">
            <v>0</v>
          </cell>
        </row>
        <row r="516">
          <cell r="B516">
            <v>0</v>
          </cell>
          <cell r="C516">
            <v>0</v>
          </cell>
          <cell r="D516">
            <v>0</v>
          </cell>
          <cell r="X516">
            <v>0</v>
          </cell>
          <cell r="AA516">
            <v>0</v>
          </cell>
          <cell r="AB516">
            <v>0</v>
          </cell>
          <cell r="AC516">
            <v>0</v>
          </cell>
        </row>
        <row r="517">
          <cell r="B517">
            <v>0</v>
          </cell>
          <cell r="C517">
            <v>0</v>
          </cell>
          <cell r="D517">
            <v>0</v>
          </cell>
          <cell r="X517">
            <v>0</v>
          </cell>
          <cell r="AA517">
            <v>0</v>
          </cell>
          <cell r="AB517">
            <v>0</v>
          </cell>
          <cell r="AC517">
            <v>0</v>
          </cell>
        </row>
        <row r="518">
          <cell r="B518">
            <v>0</v>
          </cell>
          <cell r="C518">
            <v>0</v>
          </cell>
          <cell r="D518">
            <v>0</v>
          </cell>
          <cell r="X518">
            <v>0</v>
          </cell>
          <cell r="AA518">
            <v>0</v>
          </cell>
          <cell r="AB518">
            <v>0</v>
          </cell>
          <cell r="AC518">
            <v>0</v>
          </cell>
        </row>
        <row r="519">
          <cell r="B519">
            <v>0</v>
          </cell>
          <cell r="C519">
            <v>0</v>
          </cell>
          <cell r="D519">
            <v>0</v>
          </cell>
          <cell r="X519">
            <v>0</v>
          </cell>
          <cell r="AA519">
            <v>0</v>
          </cell>
          <cell r="AB519">
            <v>0</v>
          </cell>
          <cell r="AC519">
            <v>0</v>
          </cell>
        </row>
        <row r="520">
          <cell r="B520">
            <v>0</v>
          </cell>
          <cell r="C520">
            <v>0</v>
          </cell>
          <cell r="D520">
            <v>0</v>
          </cell>
          <cell r="X520">
            <v>0</v>
          </cell>
          <cell r="AA520">
            <v>0</v>
          </cell>
          <cell r="AB520">
            <v>0</v>
          </cell>
          <cell r="AC520">
            <v>0</v>
          </cell>
        </row>
        <row r="521">
          <cell r="B521">
            <v>0</v>
          </cell>
          <cell r="C521">
            <v>0</v>
          </cell>
          <cell r="D521">
            <v>0</v>
          </cell>
          <cell r="X521">
            <v>0</v>
          </cell>
          <cell r="AA521">
            <v>0</v>
          </cell>
          <cell r="AB521">
            <v>0</v>
          </cell>
          <cell r="AC521">
            <v>0</v>
          </cell>
        </row>
        <row r="522">
          <cell r="B522">
            <v>0</v>
          </cell>
          <cell r="C522">
            <v>0</v>
          </cell>
          <cell r="D522">
            <v>0</v>
          </cell>
          <cell r="X522">
            <v>0</v>
          </cell>
          <cell r="AA522">
            <v>0</v>
          </cell>
          <cell r="AB522">
            <v>0</v>
          </cell>
          <cell r="AC522">
            <v>0</v>
          </cell>
        </row>
        <row r="523">
          <cell r="B523">
            <v>0</v>
          </cell>
          <cell r="C523">
            <v>0</v>
          </cell>
          <cell r="D523">
            <v>0</v>
          </cell>
          <cell r="X523">
            <v>0</v>
          </cell>
          <cell r="AA523">
            <v>0</v>
          </cell>
          <cell r="AB523">
            <v>0</v>
          </cell>
          <cell r="AC523">
            <v>0</v>
          </cell>
        </row>
        <row r="524">
          <cell r="B524">
            <v>0</v>
          </cell>
          <cell r="C524">
            <v>0</v>
          </cell>
          <cell r="D524">
            <v>0</v>
          </cell>
          <cell r="X524">
            <v>0</v>
          </cell>
          <cell r="AA524">
            <v>0</v>
          </cell>
          <cell r="AB524">
            <v>0</v>
          </cell>
          <cell r="AC524">
            <v>0</v>
          </cell>
        </row>
        <row r="525">
          <cell r="B525">
            <v>0</v>
          </cell>
          <cell r="C525">
            <v>0</v>
          </cell>
          <cell r="D525">
            <v>0</v>
          </cell>
          <cell r="X525">
            <v>0</v>
          </cell>
          <cell r="AA525">
            <v>0</v>
          </cell>
          <cell r="AB525">
            <v>0</v>
          </cell>
          <cell r="AC525">
            <v>0</v>
          </cell>
        </row>
        <row r="526">
          <cell r="B526">
            <v>0</v>
          </cell>
          <cell r="C526">
            <v>0</v>
          </cell>
          <cell r="D526">
            <v>0</v>
          </cell>
          <cell r="X526">
            <v>0</v>
          </cell>
          <cell r="AA526">
            <v>0</v>
          </cell>
          <cell r="AB526">
            <v>0</v>
          </cell>
          <cell r="AC526">
            <v>0</v>
          </cell>
        </row>
        <row r="527">
          <cell r="B527">
            <v>0</v>
          </cell>
          <cell r="C527">
            <v>0</v>
          </cell>
          <cell r="D527">
            <v>0</v>
          </cell>
          <cell r="X527">
            <v>0</v>
          </cell>
          <cell r="AA527">
            <v>0</v>
          </cell>
          <cell r="AB527">
            <v>0</v>
          </cell>
          <cell r="AC527">
            <v>0</v>
          </cell>
        </row>
        <row r="528">
          <cell r="B528">
            <v>0</v>
          </cell>
          <cell r="C528">
            <v>0</v>
          </cell>
          <cell r="D528">
            <v>0</v>
          </cell>
          <cell r="X528">
            <v>0</v>
          </cell>
          <cell r="AA528">
            <v>0</v>
          </cell>
          <cell r="AB528">
            <v>0</v>
          </cell>
          <cell r="AC528">
            <v>0</v>
          </cell>
        </row>
        <row r="529">
          <cell r="B529">
            <v>0</v>
          </cell>
          <cell r="C529">
            <v>0</v>
          </cell>
          <cell r="D529">
            <v>0</v>
          </cell>
          <cell r="X529">
            <v>0</v>
          </cell>
          <cell r="AA529">
            <v>0</v>
          </cell>
          <cell r="AB529">
            <v>0</v>
          </cell>
          <cell r="AC529">
            <v>0</v>
          </cell>
        </row>
        <row r="530">
          <cell r="B530">
            <v>0</v>
          </cell>
          <cell r="C530">
            <v>0</v>
          </cell>
          <cell r="D530">
            <v>0</v>
          </cell>
          <cell r="X530">
            <v>0</v>
          </cell>
          <cell r="AA530">
            <v>0</v>
          </cell>
          <cell r="AB530">
            <v>0</v>
          </cell>
          <cell r="AC530">
            <v>0</v>
          </cell>
        </row>
        <row r="531">
          <cell r="B531">
            <v>0</v>
          </cell>
          <cell r="C531">
            <v>0</v>
          </cell>
          <cell r="D531">
            <v>0</v>
          </cell>
          <cell r="X531">
            <v>0</v>
          </cell>
          <cell r="AA531">
            <v>0</v>
          </cell>
          <cell r="AB531">
            <v>0</v>
          </cell>
          <cell r="AC531">
            <v>0</v>
          </cell>
        </row>
        <row r="532">
          <cell r="B532">
            <v>0</v>
          </cell>
          <cell r="C532">
            <v>0</v>
          </cell>
          <cell r="D532">
            <v>0</v>
          </cell>
          <cell r="X532">
            <v>0</v>
          </cell>
          <cell r="AA532">
            <v>0</v>
          </cell>
          <cell r="AB532">
            <v>0</v>
          </cell>
          <cell r="AC532">
            <v>0</v>
          </cell>
        </row>
        <row r="533">
          <cell r="B533">
            <v>0</v>
          </cell>
          <cell r="C533">
            <v>0</v>
          </cell>
          <cell r="D533">
            <v>0</v>
          </cell>
          <cell r="X533">
            <v>0</v>
          </cell>
          <cell r="AA533">
            <v>0</v>
          </cell>
          <cell r="AB533">
            <v>0</v>
          </cell>
          <cell r="AC533">
            <v>0</v>
          </cell>
        </row>
        <row r="534">
          <cell r="B534">
            <v>0</v>
          </cell>
          <cell r="C534">
            <v>0</v>
          </cell>
          <cell r="D534">
            <v>0</v>
          </cell>
          <cell r="X534">
            <v>0</v>
          </cell>
          <cell r="AA534">
            <v>0</v>
          </cell>
          <cell r="AB534">
            <v>0</v>
          </cell>
          <cell r="AC534">
            <v>0</v>
          </cell>
        </row>
        <row r="535">
          <cell r="B535">
            <v>0</v>
          </cell>
          <cell r="C535">
            <v>0</v>
          </cell>
          <cell r="D535">
            <v>0</v>
          </cell>
          <cell r="X535">
            <v>0</v>
          </cell>
          <cell r="AA535">
            <v>0</v>
          </cell>
          <cell r="AB535">
            <v>0</v>
          </cell>
          <cell r="AC535">
            <v>0</v>
          </cell>
        </row>
        <row r="536">
          <cell r="B536">
            <v>0</v>
          </cell>
          <cell r="C536">
            <v>0</v>
          </cell>
          <cell r="D536">
            <v>0</v>
          </cell>
          <cell r="X536">
            <v>0</v>
          </cell>
          <cell r="AA536">
            <v>0</v>
          </cell>
          <cell r="AB536">
            <v>0</v>
          </cell>
          <cell r="AC536">
            <v>0</v>
          </cell>
        </row>
        <row r="537">
          <cell r="B537">
            <v>0</v>
          </cell>
          <cell r="C537">
            <v>0</v>
          </cell>
          <cell r="D537">
            <v>0</v>
          </cell>
          <cell r="X537">
            <v>0</v>
          </cell>
          <cell r="AA537">
            <v>0</v>
          </cell>
          <cell r="AB537">
            <v>0</v>
          </cell>
          <cell r="AC537">
            <v>0</v>
          </cell>
        </row>
        <row r="538">
          <cell r="B538">
            <v>0</v>
          </cell>
          <cell r="C538">
            <v>0</v>
          </cell>
          <cell r="D538">
            <v>0</v>
          </cell>
          <cell r="X538">
            <v>0</v>
          </cell>
          <cell r="AA538">
            <v>0</v>
          </cell>
          <cell r="AB538">
            <v>0</v>
          </cell>
          <cell r="AC538">
            <v>0</v>
          </cell>
        </row>
        <row r="539">
          <cell r="B539">
            <v>0</v>
          </cell>
          <cell r="C539">
            <v>0</v>
          </cell>
          <cell r="D539">
            <v>0</v>
          </cell>
          <cell r="X539">
            <v>0</v>
          </cell>
          <cell r="AA539">
            <v>0</v>
          </cell>
          <cell r="AB539">
            <v>0</v>
          </cell>
          <cell r="AC539">
            <v>0</v>
          </cell>
        </row>
        <row r="540">
          <cell r="B540">
            <v>0</v>
          </cell>
          <cell r="C540">
            <v>0</v>
          </cell>
          <cell r="D540">
            <v>0</v>
          </cell>
          <cell r="X540">
            <v>0</v>
          </cell>
          <cell r="AA540">
            <v>0</v>
          </cell>
          <cell r="AB540">
            <v>0</v>
          </cell>
          <cell r="AC540">
            <v>0</v>
          </cell>
        </row>
        <row r="541">
          <cell r="B541">
            <v>0</v>
          </cell>
          <cell r="C541">
            <v>0</v>
          </cell>
          <cell r="D541">
            <v>0</v>
          </cell>
          <cell r="X541">
            <v>0</v>
          </cell>
          <cell r="AA541">
            <v>0</v>
          </cell>
          <cell r="AB541">
            <v>0</v>
          </cell>
          <cell r="AC541">
            <v>0</v>
          </cell>
        </row>
        <row r="542">
          <cell r="B542">
            <v>0</v>
          </cell>
          <cell r="C542">
            <v>0</v>
          </cell>
          <cell r="D542">
            <v>0</v>
          </cell>
          <cell r="X542">
            <v>0</v>
          </cell>
          <cell r="AA542">
            <v>0</v>
          </cell>
          <cell r="AB542">
            <v>0</v>
          </cell>
          <cell r="AC542">
            <v>0</v>
          </cell>
        </row>
        <row r="543">
          <cell r="B543">
            <v>0</v>
          </cell>
          <cell r="C543">
            <v>0</v>
          </cell>
          <cell r="D543">
            <v>0</v>
          </cell>
          <cell r="X543">
            <v>0</v>
          </cell>
          <cell r="AA543">
            <v>0</v>
          </cell>
          <cell r="AB543">
            <v>0</v>
          </cell>
          <cell r="AC543">
            <v>0</v>
          </cell>
        </row>
        <row r="544">
          <cell r="B544">
            <v>0</v>
          </cell>
          <cell r="C544">
            <v>0</v>
          </cell>
          <cell r="D544">
            <v>0</v>
          </cell>
          <cell r="X544">
            <v>0</v>
          </cell>
          <cell r="AA544">
            <v>0</v>
          </cell>
          <cell r="AB544">
            <v>0</v>
          </cell>
          <cell r="AC544">
            <v>0</v>
          </cell>
        </row>
        <row r="545">
          <cell r="B545">
            <v>0</v>
          </cell>
          <cell r="C545">
            <v>0</v>
          </cell>
          <cell r="D545">
            <v>0</v>
          </cell>
          <cell r="X545">
            <v>0</v>
          </cell>
          <cell r="AA545">
            <v>0</v>
          </cell>
          <cell r="AB545">
            <v>0</v>
          </cell>
          <cell r="AC545">
            <v>0</v>
          </cell>
        </row>
        <row r="546">
          <cell r="B546">
            <v>0</v>
          </cell>
          <cell r="C546">
            <v>0</v>
          </cell>
          <cell r="D546">
            <v>0</v>
          </cell>
          <cell r="X546">
            <v>0</v>
          </cell>
          <cell r="AA546">
            <v>0</v>
          </cell>
          <cell r="AB546">
            <v>0</v>
          </cell>
          <cell r="AC546">
            <v>0</v>
          </cell>
        </row>
        <row r="547">
          <cell r="B547">
            <v>0</v>
          </cell>
          <cell r="C547">
            <v>0</v>
          </cell>
          <cell r="D547">
            <v>0</v>
          </cell>
          <cell r="X547">
            <v>0</v>
          </cell>
          <cell r="AA547">
            <v>0</v>
          </cell>
          <cell r="AB547">
            <v>0</v>
          </cell>
          <cell r="AC547">
            <v>0</v>
          </cell>
        </row>
        <row r="548">
          <cell r="B548">
            <v>0</v>
          </cell>
          <cell r="C548">
            <v>0</v>
          </cell>
          <cell r="D548">
            <v>0</v>
          </cell>
          <cell r="X548">
            <v>0</v>
          </cell>
          <cell r="AA548">
            <v>0</v>
          </cell>
          <cell r="AB548">
            <v>0</v>
          </cell>
          <cell r="AC548">
            <v>0</v>
          </cell>
        </row>
        <row r="549">
          <cell r="B549">
            <v>0</v>
          </cell>
          <cell r="C549">
            <v>0</v>
          </cell>
          <cell r="D549">
            <v>0</v>
          </cell>
          <cell r="X549">
            <v>0</v>
          </cell>
          <cell r="AA549">
            <v>0</v>
          </cell>
          <cell r="AB549">
            <v>0</v>
          </cell>
          <cell r="AC549">
            <v>0</v>
          </cell>
        </row>
        <row r="550">
          <cell r="B550">
            <v>0</v>
          </cell>
          <cell r="C550">
            <v>0</v>
          </cell>
          <cell r="D550">
            <v>0</v>
          </cell>
          <cell r="X550">
            <v>0</v>
          </cell>
          <cell r="AA550">
            <v>0</v>
          </cell>
          <cell r="AB550">
            <v>0</v>
          </cell>
          <cell r="AC550">
            <v>0</v>
          </cell>
        </row>
        <row r="551">
          <cell r="B551">
            <v>0</v>
          </cell>
          <cell r="C551">
            <v>0</v>
          </cell>
          <cell r="D551">
            <v>0</v>
          </cell>
          <cell r="X551">
            <v>0</v>
          </cell>
          <cell r="AA551">
            <v>0</v>
          </cell>
          <cell r="AB551">
            <v>0</v>
          </cell>
          <cell r="AC551">
            <v>0</v>
          </cell>
        </row>
        <row r="552">
          <cell r="B552">
            <v>0</v>
          </cell>
          <cell r="C552">
            <v>0</v>
          </cell>
          <cell r="D552">
            <v>0</v>
          </cell>
          <cell r="X552">
            <v>0</v>
          </cell>
          <cell r="AA552">
            <v>0</v>
          </cell>
          <cell r="AB552">
            <v>0</v>
          </cell>
          <cell r="AC552">
            <v>0</v>
          </cell>
        </row>
        <row r="553">
          <cell r="B553">
            <v>0</v>
          </cell>
          <cell r="C553">
            <v>0</v>
          </cell>
          <cell r="D553">
            <v>0</v>
          </cell>
          <cell r="X553">
            <v>0</v>
          </cell>
          <cell r="AA553">
            <v>0</v>
          </cell>
          <cell r="AB553">
            <v>0</v>
          </cell>
          <cell r="AC553">
            <v>0</v>
          </cell>
        </row>
        <row r="554">
          <cell r="B554">
            <v>0</v>
          </cell>
          <cell r="C554">
            <v>0</v>
          </cell>
          <cell r="D554">
            <v>0</v>
          </cell>
          <cell r="X554">
            <v>0</v>
          </cell>
          <cell r="AA554">
            <v>0</v>
          </cell>
          <cell r="AB554">
            <v>0</v>
          </cell>
          <cell r="AC554">
            <v>0</v>
          </cell>
        </row>
        <row r="555">
          <cell r="B555">
            <v>0</v>
          </cell>
          <cell r="C555">
            <v>0</v>
          </cell>
          <cell r="D555">
            <v>0</v>
          </cell>
          <cell r="X555">
            <v>0</v>
          </cell>
          <cell r="AA555">
            <v>0</v>
          </cell>
          <cell r="AB555">
            <v>0</v>
          </cell>
          <cell r="AC555">
            <v>0</v>
          </cell>
        </row>
        <row r="556">
          <cell r="B556">
            <v>0</v>
          </cell>
          <cell r="C556">
            <v>0</v>
          </cell>
          <cell r="D556">
            <v>0</v>
          </cell>
          <cell r="X556">
            <v>0</v>
          </cell>
          <cell r="AA556">
            <v>0</v>
          </cell>
          <cell r="AB556">
            <v>0</v>
          </cell>
          <cell r="AC556">
            <v>0</v>
          </cell>
        </row>
        <row r="557">
          <cell r="B557">
            <v>0</v>
          </cell>
          <cell r="C557">
            <v>0</v>
          </cell>
          <cell r="D557">
            <v>0</v>
          </cell>
          <cell r="X557">
            <v>0</v>
          </cell>
          <cell r="AA557">
            <v>0</v>
          </cell>
          <cell r="AB557">
            <v>0</v>
          </cell>
          <cell r="AC557">
            <v>0</v>
          </cell>
        </row>
        <row r="558">
          <cell r="B558">
            <v>0</v>
          </cell>
          <cell r="C558">
            <v>0</v>
          </cell>
          <cell r="D558">
            <v>0</v>
          </cell>
          <cell r="X558">
            <v>0</v>
          </cell>
          <cell r="AA558">
            <v>0</v>
          </cell>
          <cell r="AB558">
            <v>0</v>
          </cell>
          <cell r="AC558">
            <v>0</v>
          </cell>
        </row>
        <row r="559">
          <cell r="B559">
            <v>0</v>
          </cell>
          <cell r="C559">
            <v>0</v>
          </cell>
          <cell r="D559">
            <v>0</v>
          </cell>
          <cell r="X559">
            <v>0</v>
          </cell>
          <cell r="AA559">
            <v>0</v>
          </cell>
          <cell r="AB559">
            <v>0</v>
          </cell>
          <cell r="AC559">
            <v>0</v>
          </cell>
        </row>
        <row r="560">
          <cell r="B560">
            <v>0</v>
          </cell>
          <cell r="C560">
            <v>0</v>
          </cell>
          <cell r="D560">
            <v>0</v>
          </cell>
          <cell r="X560">
            <v>0</v>
          </cell>
          <cell r="AA560">
            <v>0</v>
          </cell>
          <cell r="AB560">
            <v>0</v>
          </cell>
          <cell r="AC560">
            <v>0</v>
          </cell>
        </row>
        <row r="561">
          <cell r="B561">
            <v>0</v>
          </cell>
          <cell r="C561">
            <v>0</v>
          </cell>
          <cell r="D561">
            <v>0</v>
          </cell>
          <cell r="X561">
            <v>0</v>
          </cell>
          <cell r="AA561">
            <v>0</v>
          </cell>
          <cell r="AB561">
            <v>0</v>
          </cell>
          <cell r="AC561">
            <v>0</v>
          </cell>
        </row>
        <row r="562">
          <cell r="B562">
            <v>0</v>
          </cell>
          <cell r="C562">
            <v>0</v>
          </cell>
          <cell r="D562">
            <v>0</v>
          </cell>
          <cell r="X562">
            <v>0</v>
          </cell>
          <cell r="AA562">
            <v>0</v>
          </cell>
          <cell r="AB562">
            <v>0</v>
          </cell>
          <cell r="AC562">
            <v>0</v>
          </cell>
        </row>
        <row r="563">
          <cell r="B563">
            <v>0</v>
          </cell>
          <cell r="C563">
            <v>0</v>
          </cell>
          <cell r="D563">
            <v>0</v>
          </cell>
          <cell r="X563">
            <v>0</v>
          </cell>
          <cell r="AA563">
            <v>0</v>
          </cell>
          <cell r="AB563">
            <v>0</v>
          </cell>
          <cell r="AC563">
            <v>0</v>
          </cell>
        </row>
        <row r="564">
          <cell r="B564">
            <v>0</v>
          </cell>
          <cell r="C564">
            <v>0</v>
          </cell>
          <cell r="D564">
            <v>0</v>
          </cell>
          <cell r="X564">
            <v>0</v>
          </cell>
          <cell r="AA564">
            <v>0</v>
          </cell>
          <cell r="AB564">
            <v>0</v>
          </cell>
          <cell r="AC564">
            <v>0</v>
          </cell>
        </row>
        <row r="565">
          <cell r="B565">
            <v>0</v>
          </cell>
          <cell r="C565">
            <v>0</v>
          </cell>
          <cell r="D565">
            <v>0</v>
          </cell>
          <cell r="X565">
            <v>0</v>
          </cell>
          <cell r="AA565">
            <v>0</v>
          </cell>
          <cell r="AB565">
            <v>0</v>
          </cell>
          <cell r="AC565">
            <v>0</v>
          </cell>
        </row>
        <row r="566">
          <cell r="B566">
            <v>0</v>
          </cell>
          <cell r="C566">
            <v>0</v>
          </cell>
          <cell r="D566">
            <v>0</v>
          </cell>
          <cell r="X566">
            <v>0</v>
          </cell>
          <cell r="AA566">
            <v>0</v>
          </cell>
          <cell r="AB566">
            <v>0</v>
          </cell>
          <cell r="AC566">
            <v>0</v>
          </cell>
        </row>
        <row r="567">
          <cell r="B567">
            <v>0</v>
          </cell>
          <cell r="C567">
            <v>0</v>
          </cell>
          <cell r="D567">
            <v>0</v>
          </cell>
          <cell r="X567">
            <v>0</v>
          </cell>
          <cell r="AA567">
            <v>0</v>
          </cell>
          <cell r="AB567">
            <v>0</v>
          </cell>
          <cell r="AC567">
            <v>0</v>
          </cell>
        </row>
        <row r="568">
          <cell r="B568">
            <v>0</v>
          </cell>
          <cell r="C568">
            <v>0</v>
          </cell>
          <cell r="D568">
            <v>0</v>
          </cell>
          <cell r="X568">
            <v>0</v>
          </cell>
          <cell r="AA568">
            <v>0</v>
          </cell>
          <cell r="AB568">
            <v>0</v>
          </cell>
          <cell r="AC568">
            <v>0</v>
          </cell>
        </row>
        <row r="569">
          <cell r="B569">
            <v>0</v>
          </cell>
          <cell r="C569">
            <v>0</v>
          </cell>
          <cell r="D569">
            <v>0</v>
          </cell>
          <cell r="X569">
            <v>0</v>
          </cell>
          <cell r="AA569">
            <v>0</v>
          </cell>
          <cell r="AB569">
            <v>0</v>
          </cell>
          <cell r="AC569">
            <v>0</v>
          </cell>
        </row>
        <row r="570">
          <cell r="B570">
            <v>0</v>
          </cell>
          <cell r="C570">
            <v>0</v>
          </cell>
          <cell r="D570">
            <v>0</v>
          </cell>
          <cell r="X570">
            <v>0</v>
          </cell>
          <cell r="AA570">
            <v>0</v>
          </cell>
          <cell r="AB570">
            <v>0</v>
          </cell>
          <cell r="AC570">
            <v>0</v>
          </cell>
        </row>
        <row r="571">
          <cell r="B571">
            <v>0</v>
          </cell>
          <cell r="C571">
            <v>0</v>
          </cell>
          <cell r="D571">
            <v>0</v>
          </cell>
          <cell r="X571">
            <v>0</v>
          </cell>
          <cell r="AA571">
            <v>0</v>
          </cell>
          <cell r="AB571">
            <v>0</v>
          </cell>
          <cell r="AC571">
            <v>0</v>
          </cell>
        </row>
        <row r="572">
          <cell r="B572">
            <v>0</v>
          </cell>
          <cell r="C572">
            <v>0</v>
          </cell>
          <cell r="D572">
            <v>0</v>
          </cell>
          <cell r="X572">
            <v>0</v>
          </cell>
          <cell r="AA572">
            <v>0</v>
          </cell>
          <cell r="AB572">
            <v>0</v>
          </cell>
          <cell r="AC572">
            <v>0</v>
          </cell>
        </row>
        <row r="573">
          <cell r="B573">
            <v>0</v>
          </cell>
          <cell r="C573">
            <v>0</v>
          </cell>
          <cell r="D573">
            <v>0</v>
          </cell>
          <cell r="X573">
            <v>0</v>
          </cell>
          <cell r="AA573">
            <v>0</v>
          </cell>
          <cell r="AB573">
            <v>0</v>
          </cell>
          <cell r="AC573">
            <v>0</v>
          </cell>
        </row>
        <row r="574">
          <cell r="B574">
            <v>0</v>
          </cell>
          <cell r="C574">
            <v>0</v>
          </cell>
          <cell r="D574">
            <v>0</v>
          </cell>
          <cell r="X574">
            <v>0</v>
          </cell>
          <cell r="AA574">
            <v>0</v>
          </cell>
          <cell r="AB574">
            <v>0</v>
          </cell>
          <cell r="AC574">
            <v>0</v>
          </cell>
        </row>
        <row r="575">
          <cell r="B575">
            <v>0</v>
          </cell>
          <cell r="C575">
            <v>0</v>
          </cell>
          <cell r="D575">
            <v>0</v>
          </cell>
          <cell r="X575">
            <v>0</v>
          </cell>
          <cell r="AA575">
            <v>0</v>
          </cell>
          <cell r="AB575">
            <v>0</v>
          </cell>
          <cell r="AC575">
            <v>0</v>
          </cell>
        </row>
        <row r="576">
          <cell r="B576">
            <v>0</v>
          </cell>
          <cell r="C576">
            <v>0</v>
          </cell>
          <cell r="D576">
            <v>0</v>
          </cell>
          <cell r="X576">
            <v>0</v>
          </cell>
          <cell r="AA576">
            <v>0</v>
          </cell>
          <cell r="AB576">
            <v>0</v>
          </cell>
          <cell r="AC576">
            <v>0</v>
          </cell>
        </row>
        <row r="577">
          <cell r="B577">
            <v>0</v>
          </cell>
          <cell r="C577">
            <v>0</v>
          </cell>
          <cell r="D577">
            <v>0</v>
          </cell>
          <cell r="X577">
            <v>0</v>
          </cell>
          <cell r="AA577">
            <v>0</v>
          </cell>
          <cell r="AB577">
            <v>0</v>
          </cell>
          <cell r="AC577">
            <v>0</v>
          </cell>
        </row>
        <row r="578">
          <cell r="B578">
            <v>0</v>
          </cell>
          <cell r="C578">
            <v>0</v>
          </cell>
          <cell r="D578">
            <v>0</v>
          </cell>
          <cell r="X578">
            <v>0</v>
          </cell>
          <cell r="AA578">
            <v>0</v>
          </cell>
          <cell r="AB578">
            <v>0</v>
          </cell>
          <cell r="AC578">
            <v>0</v>
          </cell>
        </row>
        <row r="579">
          <cell r="B579">
            <v>0</v>
          </cell>
          <cell r="C579">
            <v>0</v>
          </cell>
          <cell r="D579">
            <v>0</v>
          </cell>
          <cell r="X579">
            <v>0</v>
          </cell>
          <cell r="AA579">
            <v>0</v>
          </cell>
          <cell r="AB579">
            <v>0</v>
          </cell>
          <cell r="AC579">
            <v>0</v>
          </cell>
        </row>
        <row r="580">
          <cell r="B580">
            <v>0</v>
          </cell>
          <cell r="C580">
            <v>0</v>
          </cell>
          <cell r="D580">
            <v>0</v>
          </cell>
          <cell r="X580">
            <v>0</v>
          </cell>
          <cell r="AA580">
            <v>0</v>
          </cell>
          <cell r="AB580">
            <v>0</v>
          </cell>
          <cell r="AC580">
            <v>0</v>
          </cell>
        </row>
        <row r="581">
          <cell r="B581">
            <v>0</v>
          </cell>
          <cell r="C581">
            <v>0</v>
          </cell>
          <cell r="D581">
            <v>0</v>
          </cell>
          <cell r="X581">
            <v>0</v>
          </cell>
          <cell r="AA581">
            <v>0</v>
          </cell>
          <cell r="AB581">
            <v>0</v>
          </cell>
          <cell r="AC581">
            <v>0</v>
          </cell>
        </row>
        <row r="582">
          <cell r="B582">
            <v>0</v>
          </cell>
          <cell r="C582">
            <v>0</v>
          </cell>
          <cell r="D582">
            <v>0</v>
          </cell>
          <cell r="X582">
            <v>0</v>
          </cell>
          <cell r="AA582">
            <v>0</v>
          </cell>
          <cell r="AB582">
            <v>0</v>
          </cell>
          <cell r="AC582">
            <v>0</v>
          </cell>
        </row>
        <row r="583">
          <cell r="B583">
            <v>0</v>
          </cell>
          <cell r="C583">
            <v>0</v>
          </cell>
          <cell r="D583">
            <v>0</v>
          </cell>
          <cell r="X583">
            <v>0</v>
          </cell>
          <cell r="AA583">
            <v>0</v>
          </cell>
          <cell r="AB583">
            <v>0</v>
          </cell>
          <cell r="AC583">
            <v>0</v>
          </cell>
        </row>
        <row r="584">
          <cell r="B584">
            <v>0</v>
          </cell>
          <cell r="C584">
            <v>0</v>
          </cell>
          <cell r="D584">
            <v>0</v>
          </cell>
          <cell r="X584">
            <v>0</v>
          </cell>
          <cell r="AA584">
            <v>0</v>
          </cell>
          <cell r="AB584">
            <v>0</v>
          </cell>
          <cell r="AC584">
            <v>0</v>
          </cell>
        </row>
        <row r="585">
          <cell r="B585">
            <v>0</v>
          </cell>
          <cell r="C585">
            <v>0</v>
          </cell>
          <cell r="D585">
            <v>0</v>
          </cell>
          <cell r="X585">
            <v>0</v>
          </cell>
          <cell r="AA585">
            <v>0</v>
          </cell>
          <cell r="AB585">
            <v>0</v>
          </cell>
          <cell r="AC585">
            <v>0</v>
          </cell>
        </row>
        <row r="586">
          <cell r="B586">
            <v>0</v>
          </cell>
          <cell r="C586">
            <v>0</v>
          </cell>
          <cell r="D586">
            <v>0</v>
          </cell>
          <cell r="X586">
            <v>0</v>
          </cell>
          <cell r="AA586">
            <v>0</v>
          </cell>
          <cell r="AB586">
            <v>0</v>
          </cell>
          <cell r="AC586">
            <v>0</v>
          </cell>
        </row>
        <row r="587">
          <cell r="B587">
            <v>0</v>
          </cell>
          <cell r="C587">
            <v>0</v>
          </cell>
          <cell r="D587">
            <v>0</v>
          </cell>
          <cell r="X587">
            <v>0</v>
          </cell>
          <cell r="AA587">
            <v>0</v>
          </cell>
          <cell r="AB587">
            <v>0</v>
          </cell>
          <cell r="AC587">
            <v>0</v>
          </cell>
        </row>
        <row r="588">
          <cell r="B588">
            <v>0</v>
          </cell>
          <cell r="C588">
            <v>0</v>
          </cell>
          <cell r="D588">
            <v>0</v>
          </cell>
          <cell r="X588">
            <v>0</v>
          </cell>
          <cell r="AA588">
            <v>0</v>
          </cell>
          <cell r="AB588">
            <v>0</v>
          </cell>
          <cell r="AC588">
            <v>0</v>
          </cell>
        </row>
        <row r="589">
          <cell r="B589">
            <v>0</v>
          </cell>
          <cell r="C589">
            <v>0</v>
          </cell>
          <cell r="D589">
            <v>0</v>
          </cell>
          <cell r="X589">
            <v>0</v>
          </cell>
          <cell r="AA589">
            <v>0</v>
          </cell>
          <cell r="AB589">
            <v>0</v>
          </cell>
          <cell r="AC589">
            <v>0</v>
          </cell>
        </row>
        <row r="590">
          <cell r="B590">
            <v>0</v>
          </cell>
          <cell r="C590">
            <v>0</v>
          </cell>
          <cell r="D590">
            <v>0</v>
          </cell>
          <cell r="X590">
            <v>0</v>
          </cell>
          <cell r="AA590">
            <v>0</v>
          </cell>
          <cell r="AB590">
            <v>0</v>
          </cell>
          <cell r="AC590">
            <v>0</v>
          </cell>
        </row>
        <row r="591">
          <cell r="B591">
            <v>0</v>
          </cell>
          <cell r="C591">
            <v>0</v>
          </cell>
          <cell r="D591">
            <v>0</v>
          </cell>
          <cell r="X591">
            <v>0</v>
          </cell>
          <cell r="AA591">
            <v>0</v>
          </cell>
          <cell r="AB591">
            <v>0</v>
          </cell>
          <cell r="AC591">
            <v>0</v>
          </cell>
        </row>
        <row r="592">
          <cell r="B592">
            <v>0</v>
          </cell>
          <cell r="C592">
            <v>0</v>
          </cell>
          <cell r="D592">
            <v>0</v>
          </cell>
          <cell r="X592">
            <v>0</v>
          </cell>
          <cell r="AA592">
            <v>0</v>
          </cell>
          <cell r="AB592">
            <v>0</v>
          </cell>
          <cell r="AC592">
            <v>0</v>
          </cell>
        </row>
        <row r="593">
          <cell r="B593">
            <v>0</v>
          </cell>
          <cell r="C593">
            <v>0</v>
          </cell>
          <cell r="D593">
            <v>0</v>
          </cell>
          <cell r="X593">
            <v>0</v>
          </cell>
          <cell r="AA593">
            <v>0</v>
          </cell>
          <cell r="AB593">
            <v>0</v>
          </cell>
          <cell r="AC593">
            <v>0</v>
          </cell>
        </row>
        <row r="594">
          <cell r="B594">
            <v>0</v>
          </cell>
          <cell r="C594">
            <v>0</v>
          </cell>
          <cell r="D594">
            <v>0</v>
          </cell>
          <cell r="X594">
            <v>0</v>
          </cell>
          <cell r="AA594">
            <v>0</v>
          </cell>
          <cell r="AB594">
            <v>0</v>
          </cell>
          <cell r="AC594">
            <v>0</v>
          </cell>
        </row>
        <row r="595">
          <cell r="B595">
            <v>0</v>
          </cell>
          <cell r="C595">
            <v>0</v>
          </cell>
          <cell r="D595">
            <v>0</v>
          </cell>
          <cell r="X595">
            <v>0</v>
          </cell>
          <cell r="AA595">
            <v>0</v>
          </cell>
          <cell r="AB595">
            <v>0</v>
          </cell>
          <cell r="AC595">
            <v>0</v>
          </cell>
        </row>
        <row r="596">
          <cell r="B596">
            <v>0</v>
          </cell>
          <cell r="C596">
            <v>0</v>
          </cell>
          <cell r="D596">
            <v>0</v>
          </cell>
          <cell r="X596">
            <v>0</v>
          </cell>
          <cell r="AA596">
            <v>0</v>
          </cell>
          <cell r="AB596">
            <v>0</v>
          </cell>
          <cell r="AC596">
            <v>0</v>
          </cell>
        </row>
        <row r="597">
          <cell r="B597">
            <v>0</v>
          </cell>
          <cell r="C597">
            <v>0</v>
          </cell>
          <cell r="D597">
            <v>0</v>
          </cell>
          <cell r="X597">
            <v>0</v>
          </cell>
          <cell r="AA597">
            <v>0</v>
          </cell>
          <cell r="AB597">
            <v>0</v>
          </cell>
          <cell r="AC597">
            <v>0</v>
          </cell>
        </row>
        <row r="598">
          <cell r="B598">
            <v>0</v>
          </cell>
          <cell r="C598">
            <v>0</v>
          </cell>
          <cell r="D598">
            <v>0</v>
          </cell>
          <cell r="X598">
            <v>0</v>
          </cell>
          <cell r="AA598">
            <v>0</v>
          </cell>
          <cell r="AB598">
            <v>0</v>
          </cell>
          <cell r="AC598">
            <v>0</v>
          </cell>
        </row>
        <row r="599">
          <cell r="B599">
            <v>0</v>
          </cell>
          <cell r="C599">
            <v>0</v>
          </cell>
          <cell r="D599">
            <v>0</v>
          </cell>
          <cell r="X599">
            <v>0</v>
          </cell>
          <cell r="AA599">
            <v>0</v>
          </cell>
          <cell r="AB599">
            <v>0</v>
          </cell>
          <cell r="AC599">
            <v>0</v>
          </cell>
        </row>
        <row r="600">
          <cell r="B600">
            <v>0</v>
          </cell>
          <cell r="C600">
            <v>0</v>
          </cell>
          <cell r="D600">
            <v>0</v>
          </cell>
          <cell r="X600">
            <v>0</v>
          </cell>
          <cell r="AA600">
            <v>0</v>
          </cell>
          <cell r="AB600">
            <v>0</v>
          </cell>
          <cell r="AC600">
            <v>0</v>
          </cell>
        </row>
        <row r="601">
          <cell r="B601">
            <v>0</v>
          </cell>
          <cell r="C601">
            <v>0</v>
          </cell>
          <cell r="D601">
            <v>0</v>
          </cell>
          <cell r="X601">
            <v>0</v>
          </cell>
          <cell r="AA601">
            <v>0</v>
          </cell>
          <cell r="AB601">
            <v>0</v>
          </cell>
          <cell r="AC601">
            <v>0</v>
          </cell>
        </row>
        <row r="602">
          <cell r="B602">
            <v>0</v>
          </cell>
          <cell r="C602">
            <v>0</v>
          </cell>
          <cell r="D602">
            <v>0</v>
          </cell>
          <cell r="X602">
            <v>0</v>
          </cell>
          <cell r="AA602">
            <v>0</v>
          </cell>
          <cell r="AB602">
            <v>0</v>
          </cell>
          <cell r="AC602">
            <v>0</v>
          </cell>
        </row>
        <row r="603">
          <cell r="B603">
            <v>0</v>
          </cell>
          <cell r="C603">
            <v>0</v>
          </cell>
          <cell r="D603">
            <v>0</v>
          </cell>
          <cell r="X603">
            <v>0</v>
          </cell>
          <cell r="AA603">
            <v>0</v>
          </cell>
          <cell r="AB603">
            <v>0</v>
          </cell>
          <cell r="AC603">
            <v>0</v>
          </cell>
        </row>
        <row r="604">
          <cell r="B604">
            <v>0</v>
          </cell>
          <cell r="C604">
            <v>0</v>
          </cell>
          <cell r="D604">
            <v>0</v>
          </cell>
          <cell r="X604">
            <v>0</v>
          </cell>
          <cell r="AA604">
            <v>0</v>
          </cell>
          <cell r="AB604">
            <v>0</v>
          </cell>
          <cell r="AC604">
            <v>0</v>
          </cell>
        </row>
        <row r="605">
          <cell r="B605">
            <v>0</v>
          </cell>
          <cell r="C605">
            <v>0</v>
          </cell>
          <cell r="D605">
            <v>0</v>
          </cell>
          <cell r="X605">
            <v>0</v>
          </cell>
          <cell r="AA605">
            <v>0</v>
          </cell>
          <cell r="AB605">
            <v>0</v>
          </cell>
          <cell r="AC605">
            <v>0</v>
          </cell>
        </row>
        <row r="606">
          <cell r="B606">
            <v>0</v>
          </cell>
          <cell r="C606">
            <v>0</v>
          </cell>
          <cell r="D606">
            <v>0</v>
          </cell>
          <cell r="X606">
            <v>0</v>
          </cell>
          <cell r="AA606">
            <v>0</v>
          </cell>
          <cell r="AB606">
            <v>0</v>
          </cell>
          <cell r="AC606">
            <v>0</v>
          </cell>
        </row>
        <row r="607">
          <cell r="B607">
            <v>0</v>
          </cell>
          <cell r="C607">
            <v>0</v>
          </cell>
          <cell r="D607">
            <v>0</v>
          </cell>
          <cell r="X607">
            <v>0</v>
          </cell>
          <cell r="AA607">
            <v>0</v>
          </cell>
          <cell r="AB607">
            <v>0</v>
          </cell>
          <cell r="AC607">
            <v>0</v>
          </cell>
        </row>
        <row r="608">
          <cell r="B608">
            <v>0</v>
          </cell>
          <cell r="C608">
            <v>0</v>
          </cell>
          <cell r="D608">
            <v>0</v>
          </cell>
          <cell r="X608">
            <v>0</v>
          </cell>
          <cell r="AA608">
            <v>0</v>
          </cell>
          <cell r="AB608">
            <v>0</v>
          </cell>
          <cell r="AC608">
            <v>0</v>
          </cell>
        </row>
        <row r="609">
          <cell r="B609">
            <v>0</v>
          </cell>
          <cell r="C609">
            <v>0</v>
          </cell>
          <cell r="D609">
            <v>0</v>
          </cell>
          <cell r="X609">
            <v>0</v>
          </cell>
          <cell r="AA609">
            <v>0</v>
          </cell>
          <cell r="AB609">
            <v>0</v>
          </cell>
          <cell r="AC609">
            <v>0</v>
          </cell>
        </row>
        <row r="610">
          <cell r="B610">
            <v>0</v>
          </cell>
          <cell r="C610">
            <v>0</v>
          </cell>
          <cell r="D610">
            <v>0</v>
          </cell>
          <cell r="X610">
            <v>0</v>
          </cell>
          <cell r="AA610">
            <v>0</v>
          </cell>
          <cell r="AB610">
            <v>0</v>
          </cell>
          <cell r="AC610">
            <v>0</v>
          </cell>
        </row>
        <row r="611">
          <cell r="B611">
            <v>0</v>
          </cell>
          <cell r="C611">
            <v>0</v>
          </cell>
          <cell r="D611">
            <v>0</v>
          </cell>
          <cell r="X611">
            <v>0</v>
          </cell>
          <cell r="AA611">
            <v>0</v>
          </cell>
          <cell r="AB611">
            <v>0</v>
          </cell>
          <cell r="AC611">
            <v>0</v>
          </cell>
        </row>
        <row r="612">
          <cell r="B612">
            <v>0</v>
          </cell>
          <cell r="C612">
            <v>0</v>
          </cell>
          <cell r="D612">
            <v>0</v>
          </cell>
          <cell r="X612">
            <v>0</v>
          </cell>
          <cell r="AA612">
            <v>0</v>
          </cell>
          <cell r="AB612">
            <v>0</v>
          </cell>
          <cell r="AC612">
            <v>0</v>
          </cell>
        </row>
        <row r="613">
          <cell r="B613">
            <v>0</v>
          </cell>
          <cell r="C613">
            <v>0</v>
          </cell>
          <cell r="D613">
            <v>0</v>
          </cell>
          <cell r="X613">
            <v>0</v>
          </cell>
          <cell r="AA613">
            <v>0</v>
          </cell>
          <cell r="AB613">
            <v>0</v>
          </cell>
          <cell r="AC613">
            <v>0</v>
          </cell>
        </row>
        <row r="614">
          <cell r="B614">
            <v>0</v>
          </cell>
          <cell r="C614">
            <v>0</v>
          </cell>
          <cell r="D614">
            <v>0</v>
          </cell>
          <cell r="X614">
            <v>0</v>
          </cell>
          <cell r="AA614">
            <v>0</v>
          </cell>
          <cell r="AB614">
            <v>0</v>
          </cell>
          <cell r="AC614">
            <v>0</v>
          </cell>
        </row>
        <row r="615">
          <cell r="B615">
            <v>0</v>
          </cell>
          <cell r="C615">
            <v>0</v>
          </cell>
          <cell r="D615">
            <v>0</v>
          </cell>
          <cell r="X615">
            <v>0</v>
          </cell>
          <cell r="AA615">
            <v>0</v>
          </cell>
          <cell r="AB615">
            <v>0</v>
          </cell>
          <cell r="AC615">
            <v>0</v>
          </cell>
        </row>
        <row r="616">
          <cell r="B616">
            <v>0</v>
          </cell>
          <cell r="C616">
            <v>0</v>
          </cell>
          <cell r="D616">
            <v>0</v>
          </cell>
          <cell r="X616">
            <v>0</v>
          </cell>
          <cell r="AA616">
            <v>0</v>
          </cell>
          <cell r="AB616">
            <v>0</v>
          </cell>
          <cell r="AC616">
            <v>0</v>
          </cell>
        </row>
        <row r="617">
          <cell r="B617">
            <v>0</v>
          </cell>
          <cell r="C617">
            <v>0</v>
          </cell>
          <cell r="D617">
            <v>0</v>
          </cell>
          <cell r="X617">
            <v>0</v>
          </cell>
          <cell r="AA617">
            <v>0</v>
          </cell>
          <cell r="AB617">
            <v>0</v>
          </cell>
          <cell r="AC617">
            <v>0</v>
          </cell>
        </row>
        <row r="618">
          <cell r="B618">
            <v>0</v>
          </cell>
          <cell r="C618">
            <v>0</v>
          </cell>
          <cell r="D618">
            <v>0</v>
          </cell>
          <cell r="X618">
            <v>0</v>
          </cell>
          <cell r="AA618">
            <v>0</v>
          </cell>
          <cell r="AB618">
            <v>0</v>
          </cell>
          <cell r="AC618">
            <v>0</v>
          </cell>
        </row>
        <row r="619">
          <cell r="B619">
            <v>0</v>
          </cell>
          <cell r="C619">
            <v>0</v>
          </cell>
          <cell r="D619">
            <v>0</v>
          </cell>
          <cell r="X619">
            <v>0</v>
          </cell>
          <cell r="AA619">
            <v>0</v>
          </cell>
          <cell r="AB619">
            <v>0</v>
          </cell>
          <cell r="AC619">
            <v>0</v>
          </cell>
        </row>
        <row r="620">
          <cell r="B620">
            <v>0</v>
          </cell>
          <cell r="C620">
            <v>0</v>
          </cell>
          <cell r="D620">
            <v>0</v>
          </cell>
          <cell r="X620">
            <v>0</v>
          </cell>
          <cell r="AA620">
            <v>0</v>
          </cell>
          <cell r="AB620">
            <v>0</v>
          </cell>
          <cell r="AC620">
            <v>0</v>
          </cell>
        </row>
        <row r="621">
          <cell r="B621">
            <v>0</v>
          </cell>
          <cell r="C621">
            <v>0</v>
          </cell>
          <cell r="D621">
            <v>0</v>
          </cell>
          <cell r="X621">
            <v>0</v>
          </cell>
          <cell r="AA621">
            <v>0</v>
          </cell>
          <cell r="AB621">
            <v>0</v>
          </cell>
          <cell r="AC621">
            <v>0</v>
          </cell>
        </row>
        <row r="622">
          <cell r="B622">
            <v>0</v>
          </cell>
          <cell r="C622">
            <v>0</v>
          </cell>
          <cell r="D622">
            <v>0</v>
          </cell>
          <cell r="X622">
            <v>0</v>
          </cell>
          <cell r="AA622">
            <v>0</v>
          </cell>
          <cell r="AB622">
            <v>0</v>
          </cell>
          <cell r="AC622">
            <v>0</v>
          </cell>
        </row>
        <row r="623">
          <cell r="B623">
            <v>0</v>
          </cell>
          <cell r="C623">
            <v>0</v>
          </cell>
          <cell r="D623">
            <v>0</v>
          </cell>
          <cell r="X623">
            <v>0</v>
          </cell>
          <cell r="AA623">
            <v>0</v>
          </cell>
          <cell r="AB623">
            <v>0</v>
          </cell>
          <cell r="AC623">
            <v>0</v>
          </cell>
        </row>
        <row r="624">
          <cell r="B624">
            <v>0</v>
          </cell>
          <cell r="C624">
            <v>0</v>
          </cell>
          <cell r="D624">
            <v>0</v>
          </cell>
          <cell r="X624">
            <v>0</v>
          </cell>
          <cell r="AA624">
            <v>0</v>
          </cell>
          <cell r="AB624">
            <v>0</v>
          </cell>
          <cell r="AC624">
            <v>0</v>
          </cell>
        </row>
        <row r="625">
          <cell r="B625">
            <v>0</v>
          </cell>
          <cell r="C625">
            <v>0</v>
          </cell>
          <cell r="D625">
            <v>0</v>
          </cell>
          <cell r="X625">
            <v>0</v>
          </cell>
          <cell r="AA625">
            <v>0</v>
          </cell>
          <cell r="AB625">
            <v>0</v>
          </cell>
          <cell r="AC625">
            <v>0</v>
          </cell>
        </row>
        <row r="626">
          <cell r="B626">
            <v>0</v>
          </cell>
          <cell r="C626">
            <v>0</v>
          </cell>
          <cell r="D626">
            <v>0</v>
          </cell>
          <cell r="X626">
            <v>0</v>
          </cell>
          <cell r="AA626">
            <v>0</v>
          </cell>
          <cell r="AB626">
            <v>0</v>
          </cell>
          <cell r="AC626">
            <v>0</v>
          </cell>
        </row>
        <row r="627">
          <cell r="B627">
            <v>0</v>
          </cell>
          <cell r="C627">
            <v>0</v>
          </cell>
          <cell r="D627">
            <v>0</v>
          </cell>
          <cell r="X627">
            <v>0</v>
          </cell>
          <cell r="AA627">
            <v>0</v>
          </cell>
          <cell r="AB627">
            <v>0</v>
          </cell>
          <cell r="AC627">
            <v>0</v>
          </cell>
        </row>
        <row r="628">
          <cell r="B628">
            <v>0</v>
          </cell>
          <cell r="C628">
            <v>0</v>
          </cell>
          <cell r="D628">
            <v>0</v>
          </cell>
          <cell r="X628">
            <v>0</v>
          </cell>
          <cell r="AA628">
            <v>0</v>
          </cell>
          <cell r="AB628">
            <v>0</v>
          </cell>
          <cell r="AC628">
            <v>0</v>
          </cell>
        </row>
        <row r="629">
          <cell r="B629">
            <v>0</v>
          </cell>
          <cell r="C629">
            <v>0</v>
          </cell>
          <cell r="D629">
            <v>0</v>
          </cell>
          <cell r="X629">
            <v>0</v>
          </cell>
          <cell r="AA629">
            <v>0</v>
          </cell>
          <cell r="AB629">
            <v>0</v>
          </cell>
          <cell r="AC629">
            <v>0</v>
          </cell>
        </row>
        <row r="630">
          <cell r="B630">
            <v>0</v>
          </cell>
          <cell r="C630">
            <v>0</v>
          </cell>
          <cell r="D630">
            <v>0</v>
          </cell>
          <cell r="X630">
            <v>0</v>
          </cell>
          <cell r="AA630">
            <v>0</v>
          </cell>
          <cell r="AB630">
            <v>0</v>
          </cell>
          <cell r="AC630">
            <v>0</v>
          </cell>
        </row>
        <row r="631">
          <cell r="B631">
            <v>0</v>
          </cell>
          <cell r="C631">
            <v>0</v>
          </cell>
          <cell r="D631">
            <v>0</v>
          </cell>
          <cell r="X631">
            <v>0</v>
          </cell>
          <cell r="AA631">
            <v>0</v>
          </cell>
          <cell r="AB631">
            <v>0</v>
          </cell>
          <cell r="AC631">
            <v>0</v>
          </cell>
        </row>
        <row r="632">
          <cell r="B632">
            <v>0</v>
          </cell>
          <cell r="C632">
            <v>0</v>
          </cell>
          <cell r="D632">
            <v>0</v>
          </cell>
          <cell r="X632">
            <v>0</v>
          </cell>
          <cell r="AA632">
            <v>0</v>
          </cell>
          <cell r="AB632">
            <v>0</v>
          </cell>
          <cell r="AC632">
            <v>0</v>
          </cell>
        </row>
        <row r="633">
          <cell r="B633">
            <v>0</v>
          </cell>
          <cell r="C633">
            <v>0</v>
          </cell>
          <cell r="D633">
            <v>0</v>
          </cell>
          <cell r="X633">
            <v>0</v>
          </cell>
          <cell r="AA633">
            <v>0</v>
          </cell>
          <cell r="AB633">
            <v>0</v>
          </cell>
          <cell r="AC633">
            <v>0</v>
          </cell>
        </row>
        <row r="634">
          <cell r="B634">
            <v>0</v>
          </cell>
          <cell r="C634">
            <v>0</v>
          </cell>
          <cell r="D634">
            <v>0</v>
          </cell>
          <cell r="X634">
            <v>0</v>
          </cell>
          <cell r="AA634">
            <v>0</v>
          </cell>
          <cell r="AB634">
            <v>0</v>
          </cell>
          <cell r="AC634">
            <v>0</v>
          </cell>
        </row>
        <row r="635">
          <cell r="B635">
            <v>0</v>
          </cell>
          <cell r="C635">
            <v>0</v>
          </cell>
          <cell r="D635">
            <v>0</v>
          </cell>
          <cell r="X635">
            <v>0</v>
          </cell>
          <cell r="AA635">
            <v>0</v>
          </cell>
          <cell r="AB635">
            <v>0</v>
          </cell>
          <cell r="AC635">
            <v>0</v>
          </cell>
        </row>
        <row r="636">
          <cell r="B636">
            <v>0</v>
          </cell>
          <cell r="C636">
            <v>0</v>
          </cell>
          <cell r="D636">
            <v>0</v>
          </cell>
          <cell r="X636">
            <v>0</v>
          </cell>
          <cell r="AA636">
            <v>0</v>
          </cell>
          <cell r="AB636">
            <v>0</v>
          </cell>
          <cell r="AC636">
            <v>0</v>
          </cell>
        </row>
        <row r="637">
          <cell r="B637">
            <v>0</v>
          </cell>
          <cell r="C637">
            <v>0</v>
          </cell>
          <cell r="D637">
            <v>0</v>
          </cell>
          <cell r="X637">
            <v>0</v>
          </cell>
          <cell r="AA637">
            <v>0</v>
          </cell>
          <cell r="AB637">
            <v>0</v>
          </cell>
          <cell r="AC637">
            <v>0</v>
          </cell>
        </row>
        <row r="638">
          <cell r="B638">
            <v>0</v>
          </cell>
          <cell r="C638">
            <v>0</v>
          </cell>
          <cell r="D638">
            <v>0</v>
          </cell>
          <cell r="X638">
            <v>0</v>
          </cell>
          <cell r="AA638">
            <v>0</v>
          </cell>
          <cell r="AB638">
            <v>0</v>
          </cell>
          <cell r="AC638">
            <v>0</v>
          </cell>
        </row>
        <row r="639">
          <cell r="B639">
            <v>0</v>
          </cell>
          <cell r="C639">
            <v>0</v>
          </cell>
          <cell r="D639">
            <v>0</v>
          </cell>
          <cell r="X639">
            <v>0</v>
          </cell>
          <cell r="AA639">
            <v>0</v>
          </cell>
          <cell r="AB639">
            <v>0</v>
          </cell>
          <cell r="AC639">
            <v>0</v>
          </cell>
        </row>
        <row r="640">
          <cell r="B640">
            <v>0</v>
          </cell>
          <cell r="C640">
            <v>0</v>
          </cell>
          <cell r="D640">
            <v>0</v>
          </cell>
          <cell r="X640">
            <v>0</v>
          </cell>
          <cell r="AA640">
            <v>0</v>
          </cell>
          <cell r="AB640">
            <v>0</v>
          </cell>
          <cell r="AC640">
            <v>0</v>
          </cell>
        </row>
        <row r="641">
          <cell r="B641">
            <v>0</v>
          </cell>
          <cell r="C641">
            <v>0</v>
          </cell>
          <cell r="D641">
            <v>0</v>
          </cell>
          <cell r="X641">
            <v>0</v>
          </cell>
          <cell r="AA641">
            <v>0</v>
          </cell>
          <cell r="AB641">
            <v>0</v>
          </cell>
          <cell r="AC641">
            <v>0</v>
          </cell>
        </row>
        <row r="642">
          <cell r="B642">
            <v>0</v>
          </cell>
          <cell r="C642">
            <v>0</v>
          </cell>
          <cell r="D642">
            <v>0</v>
          </cell>
          <cell r="X642">
            <v>0</v>
          </cell>
          <cell r="AA642">
            <v>0</v>
          </cell>
          <cell r="AB642">
            <v>0</v>
          </cell>
          <cell r="AC642">
            <v>0</v>
          </cell>
        </row>
        <row r="643">
          <cell r="B643">
            <v>0</v>
          </cell>
          <cell r="C643">
            <v>0</v>
          </cell>
          <cell r="D643">
            <v>0</v>
          </cell>
          <cell r="X643">
            <v>0</v>
          </cell>
          <cell r="AA643">
            <v>0</v>
          </cell>
          <cell r="AB643">
            <v>0</v>
          </cell>
          <cell r="AC643">
            <v>0</v>
          </cell>
        </row>
        <row r="644">
          <cell r="B644">
            <v>0</v>
          </cell>
          <cell r="C644">
            <v>0</v>
          </cell>
          <cell r="D644">
            <v>0</v>
          </cell>
          <cell r="X644">
            <v>0</v>
          </cell>
          <cell r="AA644">
            <v>0</v>
          </cell>
          <cell r="AB644">
            <v>0</v>
          </cell>
          <cell r="AC644">
            <v>0</v>
          </cell>
        </row>
        <row r="645">
          <cell r="B645">
            <v>0</v>
          </cell>
          <cell r="C645">
            <v>0</v>
          </cell>
          <cell r="D645">
            <v>0</v>
          </cell>
          <cell r="X645">
            <v>0</v>
          </cell>
          <cell r="AA645">
            <v>0</v>
          </cell>
          <cell r="AB645">
            <v>0</v>
          </cell>
          <cell r="AC645">
            <v>0</v>
          </cell>
        </row>
        <row r="646">
          <cell r="B646">
            <v>0</v>
          </cell>
          <cell r="C646">
            <v>0</v>
          </cell>
          <cell r="D646">
            <v>0</v>
          </cell>
          <cell r="X646">
            <v>0</v>
          </cell>
          <cell r="AA646">
            <v>0</v>
          </cell>
          <cell r="AB646">
            <v>0</v>
          </cell>
          <cell r="AC646">
            <v>0</v>
          </cell>
        </row>
        <row r="647">
          <cell r="B647">
            <v>0</v>
          </cell>
          <cell r="C647">
            <v>0</v>
          </cell>
          <cell r="D647">
            <v>0</v>
          </cell>
          <cell r="X647">
            <v>0</v>
          </cell>
          <cell r="AA647">
            <v>0</v>
          </cell>
          <cell r="AB647">
            <v>0</v>
          </cell>
          <cell r="AC647">
            <v>0</v>
          </cell>
        </row>
        <row r="648">
          <cell r="B648">
            <v>0</v>
          </cell>
          <cell r="C648">
            <v>0</v>
          </cell>
          <cell r="D648">
            <v>0</v>
          </cell>
          <cell r="X648">
            <v>0</v>
          </cell>
          <cell r="AA648">
            <v>0</v>
          </cell>
          <cell r="AB648">
            <v>0</v>
          </cell>
          <cell r="AC648">
            <v>0</v>
          </cell>
        </row>
        <row r="649">
          <cell r="B649">
            <v>0</v>
          </cell>
          <cell r="C649">
            <v>0</v>
          </cell>
          <cell r="D649">
            <v>0</v>
          </cell>
          <cell r="X649">
            <v>0</v>
          </cell>
          <cell r="AA649">
            <v>0</v>
          </cell>
          <cell r="AB649">
            <v>0</v>
          </cell>
          <cell r="AC649">
            <v>0</v>
          </cell>
        </row>
        <row r="650">
          <cell r="B650">
            <v>0</v>
          </cell>
          <cell r="C650">
            <v>0</v>
          </cell>
          <cell r="D650">
            <v>0</v>
          </cell>
          <cell r="X650">
            <v>0</v>
          </cell>
          <cell r="AA650">
            <v>0</v>
          </cell>
          <cell r="AB650">
            <v>0</v>
          </cell>
          <cell r="AC650">
            <v>0</v>
          </cell>
        </row>
        <row r="651">
          <cell r="B651">
            <v>0</v>
          </cell>
          <cell r="C651">
            <v>0</v>
          </cell>
          <cell r="D651">
            <v>0</v>
          </cell>
          <cell r="X651">
            <v>0</v>
          </cell>
          <cell r="AA651">
            <v>0</v>
          </cell>
          <cell r="AB651">
            <v>0</v>
          </cell>
          <cell r="AC651">
            <v>0</v>
          </cell>
        </row>
        <row r="652">
          <cell r="B652">
            <v>0</v>
          </cell>
          <cell r="C652">
            <v>0</v>
          </cell>
          <cell r="D652">
            <v>0</v>
          </cell>
          <cell r="X652">
            <v>0</v>
          </cell>
          <cell r="AA652">
            <v>0</v>
          </cell>
          <cell r="AB652">
            <v>0</v>
          </cell>
          <cell r="AC652">
            <v>0</v>
          </cell>
        </row>
        <row r="653">
          <cell r="B653">
            <v>0</v>
          </cell>
          <cell r="C653">
            <v>0</v>
          </cell>
          <cell r="D653">
            <v>0</v>
          </cell>
          <cell r="X653">
            <v>0</v>
          </cell>
          <cell r="AA653">
            <v>0</v>
          </cell>
          <cell r="AB653">
            <v>0</v>
          </cell>
          <cell r="AC653">
            <v>0</v>
          </cell>
        </row>
        <row r="654">
          <cell r="B654">
            <v>0</v>
          </cell>
          <cell r="C654">
            <v>0</v>
          </cell>
          <cell r="D654">
            <v>0</v>
          </cell>
          <cell r="X654">
            <v>0</v>
          </cell>
          <cell r="AA654">
            <v>0</v>
          </cell>
          <cell r="AB654">
            <v>0</v>
          </cell>
          <cell r="AC654">
            <v>0</v>
          </cell>
        </row>
        <row r="655">
          <cell r="B655">
            <v>0</v>
          </cell>
          <cell r="C655">
            <v>0</v>
          </cell>
          <cell r="D655">
            <v>0</v>
          </cell>
          <cell r="X655">
            <v>0</v>
          </cell>
          <cell r="AA655">
            <v>0</v>
          </cell>
          <cell r="AB655">
            <v>0</v>
          </cell>
          <cell r="AC655">
            <v>0</v>
          </cell>
        </row>
        <row r="656">
          <cell r="B656">
            <v>0</v>
          </cell>
          <cell r="C656">
            <v>0</v>
          </cell>
          <cell r="D656">
            <v>0</v>
          </cell>
          <cell r="X656">
            <v>0</v>
          </cell>
          <cell r="AA656">
            <v>0</v>
          </cell>
          <cell r="AB656">
            <v>0</v>
          </cell>
          <cell r="AC656">
            <v>0</v>
          </cell>
        </row>
        <row r="657">
          <cell r="B657">
            <v>0</v>
          </cell>
          <cell r="C657">
            <v>0</v>
          </cell>
          <cell r="D657">
            <v>0</v>
          </cell>
          <cell r="X657">
            <v>0</v>
          </cell>
          <cell r="AA657">
            <v>0</v>
          </cell>
          <cell r="AB657">
            <v>0</v>
          </cell>
          <cell r="AC657">
            <v>0</v>
          </cell>
        </row>
        <row r="658">
          <cell r="B658">
            <v>0</v>
          </cell>
          <cell r="C658">
            <v>0</v>
          </cell>
          <cell r="D658">
            <v>0</v>
          </cell>
          <cell r="X658">
            <v>0</v>
          </cell>
          <cell r="AA658">
            <v>0</v>
          </cell>
          <cell r="AB658">
            <v>0</v>
          </cell>
          <cell r="AC658">
            <v>0</v>
          </cell>
        </row>
        <row r="659">
          <cell r="B659">
            <v>0</v>
          </cell>
          <cell r="C659">
            <v>0</v>
          </cell>
          <cell r="D659">
            <v>0</v>
          </cell>
          <cell r="X659">
            <v>0</v>
          </cell>
          <cell r="AA659">
            <v>0</v>
          </cell>
          <cell r="AB659">
            <v>0</v>
          </cell>
          <cell r="AC659">
            <v>0</v>
          </cell>
        </row>
        <row r="660">
          <cell r="B660">
            <v>0</v>
          </cell>
          <cell r="C660">
            <v>0</v>
          </cell>
          <cell r="D660">
            <v>0</v>
          </cell>
          <cell r="X660">
            <v>0</v>
          </cell>
          <cell r="AA660">
            <v>0</v>
          </cell>
          <cell r="AB660">
            <v>0</v>
          </cell>
          <cell r="AC660">
            <v>0</v>
          </cell>
        </row>
        <row r="661">
          <cell r="B661">
            <v>0</v>
          </cell>
          <cell r="C661">
            <v>0</v>
          </cell>
          <cell r="D661">
            <v>0</v>
          </cell>
          <cell r="X661">
            <v>0</v>
          </cell>
          <cell r="AA661">
            <v>0</v>
          </cell>
          <cell r="AB661">
            <v>0</v>
          </cell>
          <cell r="AC661">
            <v>0</v>
          </cell>
        </row>
        <row r="662">
          <cell r="B662">
            <v>0</v>
          </cell>
          <cell r="C662">
            <v>0</v>
          </cell>
          <cell r="D662">
            <v>0</v>
          </cell>
          <cell r="X662">
            <v>0</v>
          </cell>
          <cell r="AA662">
            <v>0</v>
          </cell>
          <cell r="AB662">
            <v>0</v>
          </cell>
          <cell r="AC662">
            <v>0</v>
          </cell>
        </row>
        <row r="663">
          <cell r="B663">
            <v>0</v>
          </cell>
          <cell r="C663">
            <v>0</v>
          </cell>
          <cell r="D663">
            <v>0</v>
          </cell>
          <cell r="X663">
            <v>0</v>
          </cell>
          <cell r="AA663">
            <v>0</v>
          </cell>
          <cell r="AB663">
            <v>0</v>
          </cell>
          <cell r="AC663">
            <v>0</v>
          </cell>
        </row>
        <row r="664">
          <cell r="B664">
            <v>0</v>
          </cell>
          <cell r="C664">
            <v>0</v>
          </cell>
          <cell r="D664">
            <v>0</v>
          </cell>
          <cell r="X664">
            <v>0</v>
          </cell>
          <cell r="AA664">
            <v>0</v>
          </cell>
          <cell r="AB664">
            <v>0</v>
          </cell>
          <cell r="AC664">
            <v>0</v>
          </cell>
        </row>
        <row r="665">
          <cell r="B665">
            <v>0</v>
          </cell>
          <cell r="C665">
            <v>0</v>
          </cell>
          <cell r="D665">
            <v>0</v>
          </cell>
          <cell r="X665">
            <v>0</v>
          </cell>
          <cell r="AA665">
            <v>0</v>
          </cell>
          <cell r="AB665">
            <v>0</v>
          </cell>
          <cell r="AC665">
            <v>0</v>
          </cell>
        </row>
        <row r="666">
          <cell r="B666">
            <v>0</v>
          </cell>
          <cell r="C666">
            <v>0</v>
          </cell>
          <cell r="D666">
            <v>0</v>
          </cell>
          <cell r="X666">
            <v>0</v>
          </cell>
          <cell r="AA666">
            <v>0</v>
          </cell>
          <cell r="AB666">
            <v>0</v>
          </cell>
          <cell r="AC666">
            <v>0</v>
          </cell>
        </row>
        <row r="667">
          <cell r="B667">
            <v>0</v>
          </cell>
          <cell r="C667">
            <v>0</v>
          </cell>
          <cell r="D667">
            <v>0</v>
          </cell>
          <cell r="X667">
            <v>0</v>
          </cell>
          <cell r="AA667">
            <v>0</v>
          </cell>
          <cell r="AB667">
            <v>0</v>
          </cell>
          <cell r="AC667">
            <v>0</v>
          </cell>
        </row>
        <row r="668">
          <cell r="B668">
            <v>0</v>
          </cell>
          <cell r="C668">
            <v>0</v>
          </cell>
          <cell r="D668">
            <v>0</v>
          </cell>
          <cell r="X668">
            <v>0</v>
          </cell>
          <cell r="AA668">
            <v>0</v>
          </cell>
          <cell r="AB668">
            <v>0</v>
          </cell>
          <cell r="AC668">
            <v>0</v>
          </cell>
        </row>
        <row r="669">
          <cell r="B669">
            <v>0</v>
          </cell>
          <cell r="C669">
            <v>0</v>
          </cell>
          <cell r="D669">
            <v>0</v>
          </cell>
          <cell r="X669">
            <v>0</v>
          </cell>
          <cell r="AA669">
            <v>0</v>
          </cell>
          <cell r="AB669">
            <v>0</v>
          </cell>
          <cell r="AC669">
            <v>0</v>
          </cell>
        </row>
        <row r="670">
          <cell r="B670">
            <v>0</v>
          </cell>
          <cell r="C670">
            <v>0</v>
          </cell>
          <cell r="D670">
            <v>0</v>
          </cell>
          <cell r="X670">
            <v>0</v>
          </cell>
          <cell r="AA670">
            <v>0</v>
          </cell>
          <cell r="AB670">
            <v>0</v>
          </cell>
          <cell r="AC670">
            <v>0</v>
          </cell>
        </row>
        <row r="671">
          <cell r="B671">
            <v>0</v>
          </cell>
          <cell r="C671">
            <v>0</v>
          </cell>
          <cell r="D671">
            <v>0</v>
          </cell>
          <cell r="X671">
            <v>0</v>
          </cell>
          <cell r="AA671">
            <v>0</v>
          </cell>
          <cell r="AB671">
            <v>0</v>
          </cell>
          <cell r="AC671">
            <v>0</v>
          </cell>
        </row>
        <row r="672">
          <cell r="B672">
            <v>0</v>
          </cell>
          <cell r="C672">
            <v>0</v>
          </cell>
          <cell r="D672">
            <v>0</v>
          </cell>
          <cell r="X672">
            <v>0</v>
          </cell>
          <cell r="AA672">
            <v>0</v>
          </cell>
          <cell r="AB672">
            <v>0</v>
          </cell>
          <cell r="AC672">
            <v>0</v>
          </cell>
        </row>
        <row r="673">
          <cell r="B673">
            <v>0</v>
          </cell>
          <cell r="C673">
            <v>0</v>
          </cell>
          <cell r="D673">
            <v>0</v>
          </cell>
          <cell r="X673">
            <v>0</v>
          </cell>
          <cell r="AA673">
            <v>0</v>
          </cell>
          <cell r="AB673">
            <v>0</v>
          </cell>
          <cell r="AC673">
            <v>0</v>
          </cell>
        </row>
        <row r="674">
          <cell r="B674">
            <v>0</v>
          </cell>
          <cell r="C674">
            <v>0</v>
          </cell>
          <cell r="D674">
            <v>0</v>
          </cell>
          <cell r="X674">
            <v>0</v>
          </cell>
          <cell r="AA674">
            <v>0</v>
          </cell>
          <cell r="AB674">
            <v>0</v>
          </cell>
          <cell r="AC674">
            <v>0</v>
          </cell>
        </row>
        <row r="675">
          <cell r="B675">
            <v>0</v>
          </cell>
          <cell r="C675">
            <v>0</v>
          </cell>
          <cell r="D675">
            <v>0</v>
          </cell>
          <cell r="X675">
            <v>0</v>
          </cell>
          <cell r="AA675">
            <v>0</v>
          </cell>
          <cell r="AB675">
            <v>0</v>
          </cell>
          <cell r="AC675">
            <v>0</v>
          </cell>
        </row>
        <row r="676">
          <cell r="B676">
            <v>0</v>
          </cell>
          <cell r="C676">
            <v>0</v>
          </cell>
          <cell r="D676">
            <v>0</v>
          </cell>
          <cell r="X676">
            <v>0</v>
          </cell>
          <cell r="AA676">
            <v>0</v>
          </cell>
          <cell r="AB676">
            <v>0</v>
          </cell>
          <cell r="AC676">
            <v>0</v>
          </cell>
        </row>
        <row r="677">
          <cell r="B677">
            <v>0</v>
          </cell>
          <cell r="C677">
            <v>0</v>
          </cell>
          <cell r="D677">
            <v>0</v>
          </cell>
          <cell r="X677">
            <v>0</v>
          </cell>
          <cell r="AA677">
            <v>0</v>
          </cell>
          <cell r="AB677">
            <v>0</v>
          </cell>
          <cell r="AC677">
            <v>0</v>
          </cell>
        </row>
        <row r="678">
          <cell r="B678">
            <v>0</v>
          </cell>
          <cell r="C678">
            <v>0</v>
          </cell>
          <cell r="D678">
            <v>0</v>
          </cell>
          <cell r="X678">
            <v>0</v>
          </cell>
          <cell r="AA678">
            <v>0</v>
          </cell>
          <cell r="AB678">
            <v>0</v>
          </cell>
          <cell r="AC678">
            <v>0</v>
          </cell>
        </row>
        <row r="679">
          <cell r="B679">
            <v>0</v>
          </cell>
          <cell r="C679">
            <v>0</v>
          </cell>
          <cell r="D679">
            <v>0</v>
          </cell>
          <cell r="X679">
            <v>0</v>
          </cell>
          <cell r="AA679">
            <v>0</v>
          </cell>
          <cell r="AB679">
            <v>0</v>
          </cell>
          <cell r="AC679">
            <v>0</v>
          </cell>
        </row>
        <row r="680">
          <cell r="B680">
            <v>0</v>
          </cell>
          <cell r="C680">
            <v>0</v>
          </cell>
          <cell r="D680">
            <v>0</v>
          </cell>
          <cell r="X680">
            <v>0</v>
          </cell>
          <cell r="AA680">
            <v>0</v>
          </cell>
          <cell r="AB680">
            <v>0</v>
          </cell>
          <cell r="AC680">
            <v>0</v>
          </cell>
        </row>
        <row r="681">
          <cell r="B681">
            <v>0</v>
          </cell>
          <cell r="C681">
            <v>0</v>
          </cell>
          <cell r="D681">
            <v>0</v>
          </cell>
          <cell r="X681">
            <v>0</v>
          </cell>
          <cell r="AA681">
            <v>0</v>
          </cell>
          <cell r="AB681">
            <v>0</v>
          </cell>
          <cell r="AC681">
            <v>0</v>
          </cell>
        </row>
        <row r="682">
          <cell r="B682">
            <v>0</v>
          </cell>
          <cell r="C682">
            <v>0</v>
          </cell>
          <cell r="D682">
            <v>0</v>
          </cell>
          <cell r="X682">
            <v>0</v>
          </cell>
          <cell r="AA682">
            <v>0</v>
          </cell>
          <cell r="AB682">
            <v>0</v>
          </cell>
          <cell r="AC682">
            <v>0</v>
          </cell>
        </row>
        <row r="683">
          <cell r="B683">
            <v>0</v>
          </cell>
          <cell r="C683">
            <v>0</v>
          </cell>
          <cell r="D683">
            <v>0</v>
          </cell>
          <cell r="X683">
            <v>0</v>
          </cell>
          <cell r="AA683">
            <v>0</v>
          </cell>
          <cell r="AB683">
            <v>0</v>
          </cell>
          <cell r="AC683">
            <v>0</v>
          </cell>
        </row>
        <row r="684">
          <cell r="B684">
            <v>0</v>
          </cell>
          <cell r="C684">
            <v>0</v>
          </cell>
          <cell r="D684">
            <v>0</v>
          </cell>
          <cell r="X684">
            <v>0</v>
          </cell>
          <cell r="AA684">
            <v>0</v>
          </cell>
          <cell r="AB684">
            <v>0</v>
          </cell>
          <cell r="AC684">
            <v>0</v>
          </cell>
        </row>
        <row r="685">
          <cell r="B685">
            <v>0</v>
          </cell>
          <cell r="C685">
            <v>0</v>
          </cell>
          <cell r="D685">
            <v>0</v>
          </cell>
          <cell r="X685">
            <v>0</v>
          </cell>
          <cell r="AA685">
            <v>0</v>
          </cell>
          <cell r="AB685">
            <v>0</v>
          </cell>
          <cell r="AC685">
            <v>0</v>
          </cell>
        </row>
        <row r="686">
          <cell r="B686">
            <v>0</v>
          </cell>
          <cell r="C686">
            <v>0</v>
          </cell>
          <cell r="D686">
            <v>0</v>
          </cell>
          <cell r="X686">
            <v>0</v>
          </cell>
          <cell r="AA686">
            <v>0</v>
          </cell>
          <cell r="AB686">
            <v>0</v>
          </cell>
          <cell r="AC686">
            <v>0</v>
          </cell>
        </row>
        <row r="687">
          <cell r="B687">
            <v>0</v>
          </cell>
          <cell r="C687">
            <v>0</v>
          </cell>
          <cell r="D687">
            <v>0</v>
          </cell>
          <cell r="X687">
            <v>0</v>
          </cell>
          <cell r="AA687">
            <v>0</v>
          </cell>
          <cell r="AB687">
            <v>0</v>
          </cell>
          <cell r="AC687">
            <v>0</v>
          </cell>
        </row>
        <row r="688">
          <cell r="B688">
            <v>0</v>
          </cell>
          <cell r="C688">
            <v>0</v>
          </cell>
          <cell r="D688">
            <v>0</v>
          </cell>
          <cell r="X688">
            <v>0</v>
          </cell>
          <cell r="AA688">
            <v>0</v>
          </cell>
          <cell r="AB688">
            <v>0</v>
          </cell>
          <cell r="AC688">
            <v>0</v>
          </cell>
        </row>
        <row r="689">
          <cell r="B689">
            <v>0</v>
          </cell>
          <cell r="C689">
            <v>0</v>
          </cell>
          <cell r="D689">
            <v>0</v>
          </cell>
          <cell r="X689">
            <v>0</v>
          </cell>
          <cell r="AA689">
            <v>0</v>
          </cell>
          <cell r="AB689">
            <v>0</v>
          </cell>
          <cell r="AC689">
            <v>0</v>
          </cell>
        </row>
        <row r="690">
          <cell r="B690">
            <v>0</v>
          </cell>
          <cell r="C690">
            <v>0</v>
          </cell>
          <cell r="D690">
            <v>0</v>
          </cell>
          <cell r="X690">
            <v>0</v>
          </cell>
          <cell r="AA690">
            <v>0</v>
          </cell>
          <cell r="AB690">
            <v>0</v>
          </cell>
          <cell r="AC690">
            <v>0</v>
          </cell>
        </row>
        <row r="691">
          <cell r="B691">
            <v>0</v>
          </cell>
          <cell r="C691">
            <v>0</v>
          </cell>
          <cell r="D691">
            <v>0</v>
          </cell>
          <cell r="X691">
            <v>0</v>
          </cell>
          <cell r="AA691">
            <v>0</v>
          </cell>
          <cell r="AB691">
            <v>0</v>
          </cell>
          <cell r="AC691">
            <v>0</v>
          </cell>
        </row>
        <row r="692">
          <cell r="B692">
            <v>0</v>
          </cell>
          <cell r="C692">
            <v>0</v>
          </cell>
          <cell r="D692">
            <v>0</v>
          </cell>
          <cell r="X692">
            <v>0</v>
          </cell>
          <cell r="AA692">
            <v>0</v>
          </cell>
          <cell r="AB692">
            <v>0</v>
          </cell>
          <cell r="AC692">
            <v>0</v>
          </cell>
        </row>
        <row r="693">
          <cell r="B693">
            <v>0</v>
          </cell>
          <cell r="C693">
            <v>0</v>
          </cell>
          <cell r="D693">
            <v>0</v>
          </cell>
          <cell r="X693">
            <v>0</v>
          </cell>
          <cell r="AA693">
            <v>0</v>
          </cell>
          <cell r="AB693">
            <v>0</v>
          </cell>
          <cell r="AC693">
            <v>0</v>
          </cell>
        </row>
        <row r="694">
          <cell r="B694">
            <v>0</v>
          </cell>
          <cell r="C694">
            <v>0</v>
          </cell>
          <cell r="D694">
            <v>0</v>
          </cell>
          <cell r="X694">
            <v>0</v>
          </cell>
          <cell r="AA694">
            <v>0</v>
          </cell>
          <cell r="AB694">
            <v>0</v>
          </cell>
          <cell r="AC694">
            <v>0</v>
          </cell>
        </row>
        <row r="695">
          <cell r="B695">
            <v>0</v>
          </cell>
          <cell r="C695">
            <v>0</v>
          </cell>
          <cell r="D695">
            <v>0</v>
          </cell>
          <cell r="X695">
            <v>0</v>
          </cell>
          <cell r="AA695">
            <v>0</v>
          </cell>
          <cell r="AB695">
            <v>0</v>
          </cell>
          <cell r="AC695">
            <v>0</v>
          </cell>
        </row>
        <row r="696">
          <cell r="B696">
            <v>0</v>
          </cell>
          <cell r="C696">
            <v>0</v>
          </cell>
          <cell r="D696">
            <v>0</v>
          </cell>
          <cell r="X696">
            <v>0</v>
          </cell>
          <cell r="AA696">
            <v>0</v>
          </cell>
          <cell r="AB696">
            <v>0</v>
          </cell>
          <cell r="AC696">
            <v>0</v>
          </cell>
        </row>
        <row r="697">
          <cell r="B697">
            <v>0</v>
          </cell>
          <cell r="C697">
            <v>0</v>
          </cell>
          <cell r="D697">
            <v>0</v>
          </cell>
          <cell r="X697">
            <v>0</v>
          </cell>
          <cell r="AA697">
            <v>0</v>
          </cell>
          <cell r="AB697">
            <v>0</v>
          </cell>
          <cell r="AC697">
            <v>0</v>
          </cell>
        </row>
        <row r="698">
          <cell r="B698">
            <v>0</v>
          </cell>
          <cell r="C698">
            <v>0</v>
          </cell>
          <cell r="D698">
            <v>0</v>
          </cell>
          <cell r="X698">
            <v>0</v>
          </cell>
          <cell r="AA698">
            <v>0</v>
          </cell>
          <cell r="AB698">
            <v>0</v>
          </cell>
          <cell r="AC698">
            <v>0</v>
          </cell>
        </row>
        <row r="699">
          <cell r="B699">
            <v>0</v>
          </cell>
          <cell r="C699">
            <v>0</v>
          </cell>
          <cell r="D699">
            <v>0</v>
          </cell>
          <cell r="X699">
            <v>0</v>
          </cell>
          <cell r="AA699">
            <v>0</v>
          </cell>
          <cell r="AB699">
            <v>0</v>
          </cell>
          <cell r="AC699">
            <v>0</v>
          </cell>
        </row>
        <row r="700">
          <cell r="B700">
            <v>0</v>
          </cell>
          <cell r="C700">
            <v>0</v>
          </cell>
          <cell r="D700">
            <v>0</v>
          </cell>
          <cell r="X700">
            <v>0</v>
          </cell>
          <cell r="AA700">
            <v>0</v>
          </cell>
          <cell r="AB700">
            <v>0</v>
          </cell>
          <cell r="AC700">
            <v>0</v>
          </cell>
        </row>
        <row r="701">
          <cell r="B701">
            <v>0</v>
          </cell>
          <cell r="C701">
            <v>0</v>
          </cell>
          <cell r="D701">
            <v>0</v>
          </cell>
          <cell r="X701">
            <v>0</v>
          </cell>
          <cell r="AA701">
            <v>0</v>
          </cell>
          <cell r="AB701">
            <v>0</v>
          </cell>
          <cell r="AC701">
            <v>0</v>
          </cell>
        </row>
        <row r="702">
          <cell r="B702">
            <v>0</v>
          </cell>
          <cell r="C702">
            <v>0</v>
          </cell>
          <cell r="D702">
            <v>0</v>
          </cell>
          <cell r="X702">
            <v>0</v>
          </cell>
          <cell r="AA702">
            <v>0</v>
          </cell>
          <cell r="AB702">
            <v>0</v>
          </cell>
          <cell r="AC702">
            <v>0</v>
          </cell>
        </row>
        <row r="703">
          <cell r="B703">
            <v>0</v>
          </cell>
          <cell r="C703">
            <v>0</v>
          </cell>
          <cell r="D703">
            <v>0</v>
          </cell>
          <cell r="X703">
            <v>0</v>
          </cell>
          <cell r="AA703">
            <v>0</v>
          </cell>
          <cell r="AB703">
            <v>0</v>
          </cell>
          <cell r="AC703">
            <v>0</v>
          </cell>
        </row>
        <row r="704">
          <cell r="B704">
            <v>0</v>
          </cell>
          <cell r="C704">
            <v>0</v>
          </cell>
          <cell r="D704">
            <v>0</v>
          </cell>
          <cell r="X704">
            <v>0</v>
          </cell>
          <cell r="AA704">
            <v>0</v>
          </cell>
          <cell r="AB704">
            <v>0</v>
          </cell>
          <cell r="AC704">
            <v>0</v>
          </cell>
        </row>
        <row r="705">
          <cell r="B705">
            <v>0</v>
          </cell>
          <cell r="C705">
            <v>0</v>
          </cell>
          <cell r="D705">
            <v>0</v>
          </cell>
          <cell r="X705">
            <v>0</v>
          </cell>
          <cell r="AA705">
            <v>0</v>
          </cell>
          <cell r="AB705">
            <v>0</v>
          </cell>
          <cell r="AC705">
            <v>0</v>
          </cell>
        </row>
        <row r="706">
          <cell r="B706">
            <v>0</v>
          </cell>
          <cell r="C706">
            <v>0</v>
          </cell>
          <cell r="D706">
            <v>0</v>
          </cell>
          <cell r="X706">
            <v>0</v>
          </cell>
          <cell r="AA706">
            <v>0</v>
          </cell>
          <cell r="AB706">
            <v>0</v>
          </cell>
          <cell r="AC706">
            <v>0</v>
          </cell>
        </row>
        <row r="707">
          <cell r="B707">
            <v>0</v>
          </cell>
          <cell r="C707">
            <v>0</v>
          </cell>
          <cell r="D707">
            <v>0</v>
          </cell>
          <cell r="X707">
            <v>0</v>
          </cell>
          <cell r="AA707">
            <v>0</v>
          </cell>
          <cell r="AB707">
            <v>0</v>
          </cell>
          <cell r="AC707">
            <v>0</v>
          </cell>
        </row>
        <row r="708">
          <cell r="B708">
            <v>0</v>
          </cell>
          <cell r="C708">
            <v>0</v>
          </cell>
          <cell r="D708">
            <v>0</v>
          </cell>
          <cell r="X708">
            <v>0</v>
          </cell>
          <cell r="AA708">
            <v>0</v>
          </cell>
          <cell r="AB708">
            <v>0</v>
          </cell>
          <cell r="AC708">
            <v>0</v>
          </cell>
        </row>
        <row r="709">
          <cell r="B709">
            <v>0</v>
          </cell>
          <cell r="C709">
            <v>0</v>
          </cell>
          <cell r="D709">
            <v>0</v>
          </cell>
          <cell r="X709">
            <v>0</v>
          </cell>
          <cell r="AA709">
            <v>0</v>
          </cell>
          <cell r="AB709">
            <v>0</v>
          </cell>
          <cell r="AC709">
            <v>0</v>
          </cell>
        </row>
        <row r="710">
          <cell r="B710">
            <v>0</v>
          </cell>
          <cell r="C710">
            <v>0</v>
          </cell>
          <cell r="D710">
            <v>0</v>
          </cell>
          <cell r="X710">
            <v>0</v>
          </cell>
          <cell r="AA710">
            <v>0</v>
          </cell>
          <cell r="AB710">
            <v>0</v>
          </cell>
          <cell r="AC710">
            <v>0</v>
          </cell>
        </row>
        <row r="711">
          <cell r="B711">
            <v>0</v>
          </cell>
          <cell r="C711">
            <v>0</v>
          </cell>
          <cell r="D711">
            <v>0</v>
          </cell>
          <cell r="X711">
            <v>0</v>
          </cell>
          <cell r="AA711">
            <v>0</v>
          </cell>
          <cell r="AB711">
            <v>0</v>
          </cell>
          <cell r="AC711">
            <v>0</v>
          </cell>
        </row>
        <row r="712">
          <cell r="B712">
            <v>0</v>
          </cell>
          <cell r="C712">
            <v>0</v>
          </cell>
          <cell r="D712">
            <v>0</v>
          </cell>
          <cell r="X712">
            <v>0</v>
          </cell>
          <cell r="AA712">
            <v>0</v>
          </cell>
          <cell r="AB712">
            <v>0</v>
          </cell>
          <cell r="AC712">
            <v>0</v>
          </cell>
        </row>
        <row r="713">
          <cell r="B713">
            <v>0</v>
          </cell>
          <cell r="C713">
            <v>0</v>
          </cell>
          <cell r="D713">
            <v>0</v>
          </cell>
          <cell r="X713">
            <v>0</v>
          </cell>
          <cell r="AA713">
            <v>0</v>
          </cell>
          <cell r="AB713">
            <v>0</v>
          </cell>
          <cell r="AC713">
            <v>0</v>
          </cell>
        </row>
        <row r="714">
          <cell r="B714">
            <v>0</v>
          </cell>
          <cell r="C714">
            <v>0</v>
          </cell>
          <cell r="D714">
            <v>0</v>
          </cell>
          <cell r="X714">
            <v>0</v>
          </cell>
          <cell r="AA714">
            <v>0</v>
          </cell>
          <cell r="AB714">
            <v>0</v>
          </cell>
          <cell r="AC714">
            <v>0</v>
          </cell>
        </row>
        <row r="715">
          <cell r="B715">
            <v>0</v>
          </cell>
          <cell r="C715">
            <v>0</v>
          </cell>
          <cell r="D715">
            <v>0</v>
          </cell>
          <cell r="X715">
            <v>0</v>
          </cell>
          <cell r="AA715">
            <v>0</v>
          </cell>
          <cell r="AB715">
            <v>0</v>
          </cell>
          <cell r="AC715">
            <v>0</v>
          </cell>
        </row>
        <row r="716">
          <cell r="B716">
            <v>0</v>
          </cell>
          <cell r="C716">
            <v>0</v>
          </cell>
          <cell r="D716">
            <v>0</v>
          </cell>
          <cell r="X716">
            <v>0</v>
          </cell>
          <cell r="AA716">
            <v>0</v>
          </cell>
          <cell r="AB716">
            <v>0</v>
          </cell>
          <cell r="AC716">
            <v>0</v>
          </cell>
        </row>
        <row r="717">
          <cell r="B717">
            <v>0</v>
          </cell>
          <cell r="C717">
            <v>0</v>
          </cell>
          <cell r="D717">
            <v>0</v>
          </cell>
          <cell r="X717">
            <v>0</v>
          </cell>
          <cell r="AA717">
            <v>0</v>
          </cell>
          <cell r="AB717">
            <v>0</v>
          </cell>
          <cell r="AC717">
            <v>0</v>
          </cell>
        </row>
        <row r="718">
          <cell r="B718">
            <v>0</v>
          </cell>
          <cell r="C718">
            <v>0</v>
          </cell>
          <cell r="D718">
            <v>0</v>
          </cell>
          <cell r="X718">
            <v>0</v>
          </cell>
          <cell r="AA718">
            <v>0</v>
          </cell>
          <cell r="AB718">
            <v>0</v>
          </cell>
          <cell r="AC718">
            <v>0</v>
          </cell>
        </row>
        <row r="719">
          <cell r="B719">
            <v>0</v>
          </cell>
          <cell r="C719">
            <v>0</v>
          </cell>
          <cell r="D719">
            <v>0</v>
          </cell>
          <cell r="X719">
            <v>0</v>
          </cell>
          <cell r="AA719">
            <v>0</v>
          </cell>
          <cell r="AB719">
            <v>0</v>
          </cell>
          <cell r="AC719">
            <v>0</v>
          </cell>
        </row>
        <row r="720">
          <cell r="B720">
            <v>0</v>
          </cell>
          <cell r="C720">
            <v>0</v>
          </cell>
          <cell r="D720">
            <v>0</v>
          </cell>
          <cell r="X720">
            <v>0</v>
          </cell>
          <cell r="AA720">
            <v>0</v>
          </cell>
          <cell r="AB720">
            <v>0</v>
          </cell>
          <cell r="AC720">
            <v>0</v>
          </cell>
        </row>
        <row r="721">
          <cell r="B721">
            <v>0</v>
          </cell>
          <cell r="C721">
            <v>0</v>
          </cell>
          <cell r="D721">
            <v>0</v>
          </cell>
          <cell r="X721">
            <v>0</v>
          </cell>
          <cell r="AA721">
            <v>0</v>
          </cell>
          <cell r="AB721">
            <v>0</v>
          </cell>
          <cell r="AC721">
            <v>0</v>
          </cell>
        </row>
        <row r="722">
          <cell r="B722">
            <v>0</v>
          </cell>
          <cell r="C722">
            <v>0</v>
          </cell>
          <cell r="D722">
            <v>0</v>
          </cell>
          <cell r="X722">
            <v>0</v>
          </cell>
          <cell r="AA722">
            <v>0</v>
          </cell>
          <cell r="AB722">
            <v>0</v>
          </cell>
          <cell r="AC722">
            <v>0</v>
          </cell>
        </row>
        <row r="723">
          <cell r="B723">
            <v>0</v>
          </cell>
          <cell r="C723">
            <v>0</v>
          </cell>
          <cell r="D723">
            <v>0</v>
          </cell>
          <cell r="X723">
            <v>0</v>
          </cell>
          <cell r="AA723">
            <v>0</v>
          </cell>
          <cell r="AB723">
            <v>0</v>
          </cell>
          <cell r="AC723">
            <v>0</v>
          </cell>
        </row>
        <row r="724">
          <cell r="B724">
            <v>0</v>
          </cell>
          <cell r="C724">
            <v>0</v>
          </cell>
          <cell r="D724">
            <v>0</v>
          </cell>
          <cell r="X724">
            <v>0</v>
          </cell>
          <cell r="AA724">
            <v>0</v>
          </cell>
          <cell r="AB724">
            <v>0</v>
          </cell>
          <cell r="AC724">
            <v>0</v>
          </cell>
        </row>
        <row r="725">
          <cell r="B725">
            <v>0</v>
          </cell>
          <cell r="C725">
            <v>0</v>
          </cell>
          <cell r="D725">
            <v>0</v>
          </cell>
          <cell r="X725">
            <v>0</v>
          </cell>
          <cell r="AA725">
            <v>0</v>
          </cell>
          <cell r="AB725">
            <v>0</v>
          </cell>
          <cell r="AC725">
            <v>0</v>
          </cell>
        </row>
        <row r="726">
          <cell r="B726">
            <v>0</v>
          </cell>
          <cell r="C726">
            <v>0</v>
          </cell>
          <cell r="D726">
            <v>0</v>
          </cell>
          <cell r="X726">
            <v>0</v>
          </cell>
          <cell r="AA726">
            <v>0</v>
          </cell>
          <cell r="AB726">
            <v>0</v>
          </cell>
          <cell r="AC726">
            <v>0</v>
          </cell>
        </row>
        <row r="727">
          <cell r="B727">
            <v>0</v>
          </cell>
          <cell r="C727">
            <v>0</v>
          </cell>
          <cell r="D727">
            <v>0</v>
          </cell>
          <cell r="X727">
            <v>0</v>
          </cell>
          <cell r="AA727">
            <v>0</v>
          </cell>
          <cell r="AB727">
            <v>0</v>
          </cell>
          <cell r="AC727">
            <v>0</v>
          </cell>
        </row>
        <row r="728">
          <cell r="B728">
            <v>0</v>
          </cell>
          <cell r="C728">
            <v>0</v>
          </cell>
          <cell r="D728">
            <v>0</v>
          </cell>
          <cell r="X728">
            <v>0</v>
          </cell>
          <cell r="AA728">
            <v>0</v>
          </cell>
          <cell r="AB728">
            <v>0</v>
          </cell>
          <cell r="AC728">
            <v>0</v>
          </cell>
        </row>
        <row r="729">
          <cell r="B729">
            <v>0</v>
          </cell>
          <cell r="C729">
            <v>0</v>
          </cell>
          <cell r="D729">
            <v>0</v>
          </cell>
          <cell r="X729">
            <v>0</v>
          </cell>
          <cell r="AA729">
            <v>0</v>
          </cell>
          <cell r="AB729">
            <v>0</v>
          </cell>
          <cell r="AC729">
            <v>0</v>
          </cell>
        </row>
        <row r="730">
          <cell r="B730">
            <v>0</v>
          </cell>
          <cell r="C730">
            <v>0</v>
          </cell>
          <cell r="D730">
            <v>0</v>
          </cell>
          <cell r="X730">
            <v>0</v>
          </cell>
          <cell r="AA730">
            <v>0</v>
          </cell>
          <cell r="AB730">
            <v>0</v>
          </cell>
          <cell r="AC730">
            <v>0</v>
          </cell>
        </row>
        <row r="731">
          <cell r="B731">
            <v>0</v>
          </cell>
          <cell r="C731">
            <v>0</v>
          </cell>
          <cell r="D731">
            <v>0</v>
          </cell>
          <cell r="X731">
            <v>0</v>
          </cell>
          <cell r="AA731">
            <v>0</v>
          </cell>
          <cell r="AB731">
            <v>0</v>
          </cell>
          <cell r="AC731">
            <v>0</v>
          </cell>
        </row>
        <row r="732">
          <cell r="B732">
            <v>0</v>
          </cell>
          <cell r="C732">
            <v>0</v>
          </cell>
          <cell r="D732">
            <v>0</v>
          </cell>
          <cell r="X732">
            <v>0</v>
          </cell>
          <cell r="AA732">
            <v>0</v>
          </cell>
          <cell r="AB732">
            <v>0</v>
          </cell>
          <cell r="AC732">
            <v>0</v>
          </cell>
        </row>
        <row r="733">
          <cell r="B733">
            <v>0</v>
          </cell>
          <cell r="C733">
            <v>0</v>
          </cell>
          <cell r="D733">
            <v>0</v>
          </cell>
          <cell r="X733">
            <v>0</v>
          </cell>
          <cell r="AA733">
            <v>0</v>
          </cell>
          <cell r="AB733">
            <v>0</v>
          </cell>
          <cell r="AC733">
            <v>0</v>
          </cell>
        </row>
        <row r="734">
          <cell r="B734">
            <v>0</v>
          </cell>
          <cell r="C734">
            <v>0</v>
          </cell>
          <cell r="D734">
            <v>0</v>
          </cell>
          <cell r="X734">
            <v>0</v>
          </cell>
          <cell r="AA734">
            <v>0</v>
          </cell>
          <cell r="AB734">
            <v>0</v>
          </cell>
          <cell r="AC734">
            <v>0</v>
          </cell>
        </row>
        <row r="735">
          <cell r="B735">
            <v>0</v>
          </cell>
          <cell r="C735">
            <v>0</v>
          </cell>
          <cell r="D735">
            <v>0</v>
          </cell>
          <cell r="X735">
            <v>0</v>
          </cell>
          <cell r="AA735">
            <v>0</v>
          </cell>
          <cell r="AB735">
            <v>0</v>
          </cell>
          <cell r="AC735">
            <v>0</v>
          </cell>
        </row>
        <row r="736">
          <cell r="B736">
            <v>0</v>
          </cell>
          <cell r="C736">
            <v>0</v>
          </cell>
          <cell r="D736">
            <v>0</v>
          </cell>
          <cell r="X736">
            <v>0</v>
          </cell>
          <cell r="AA736">
            <v>0</v>
          </cell>
          <cell r="AB736">
            <v>0</v>
          </cell>
          <cell r="AC736">
            <v>0</v>
          </cell>
        </row>
        <row r="737">
          <cell r="B737">
            <v>0</v>
          </cell>
          <cell r="C737">
            <v>0</v>
          </cell>
          <cell r="D737">
            <v>0</v>
          </cell>
          <cell r="X737">
            <v>0</v>
          </cell>
          <cell r="AA737">
            <v>0</v>
          </cell>
          <cell r="AB737">
            <v>0</v>
          </cell>
          <cell r="AC737">
            <v>0</v>
          </cell>
        </row>
        <row r="738">
          <cell r="B738">
            <v>0</v>
          </cell>
          <cell r="C738">
            <v>0</v>
          </cell>
          <cell r="D738">
            <v>0</v>
          </cell>
          <cell r="X738">
            <v>0</v>
          </cell>
          <cell r="AA738">
            <v>0</v>
          </cell>
          <cell r="AB738">
            <v>0</v>
          </cell>
          <cell r="AC738">
            <v>0</v>
          </cell>
        </row>
        <row r="739">
          <cell r="B739">
            <v>0</v>
          </cell>
          <cell r="C739">
            <v>0</v>
          </cell>
          <cell r="D739">
            <v>0</v>
          </cell>
          <cell r="X739">
            <v>0</v>
          </cell>
          <cell r="AA739">
            <v>0</v>
          </cell>
          <cell r="AB739">
            <v>0</v>
          </cell>
          <cell r="AC739">
            <v>0</v>
          </cell>
        </row>
        <row r="740">
          <cell r="B740">
            <v>0</v>
          </cell>
          <cell r="C740">
            <v>0</v>
          </cell>
          <cell r="D740">
            <v>0</v>
          </cell>
          <cell r="X740">
            <v>0</v>
          </cell>
          <cell r="AA740">
            <v>0</v>
          </cell>
          <cell r="AB740">
            <v>0</v>
          </cell>
          <cell r="AC740">
            <v>0</v>
          </cell>
        </row>
        <row r="741">
          <cell r="B741">
            <v>0</v>
          </cell>
          <cell r="C741">
            <v>0</v>
          </cell>
          <cell r="D741">
            <v>0</v>
          </cell>
          <cell r="X741">
            <v>0</v>
          </cell>
          <cell r="AA741">
            <v>0</v>
          </cell>
          <cell r="AB741">
            <v>0</v>
          </cell>
          <cell r="AC741">
            <v>0</v>
          </cell>
        </row>
        <row r="742">
          <cell r="B742">
            <v>0</v>
          </cell>
          <cell r="C742">
            <v>0</v>
          </cell>
          <cell r="D742">
            <v>0</v>
          </cell>
          <cell r="X742">
            <v>0</v>
          </cell>
          <cell r="AA742">
            <v>0</v>
          </cell>
          <cell r="AB742">
            <v>0</v>
          </cell>
          <cell r="AC742">
            <v>0</v>
          </cell>
        </row>
        <row r="743">
          <cell r="B743">
            <v>0</v>
          </cell>
          <cell r="C743">
            <v>0</v>
          </cell>
          <cell r="D743">
            <v>0</v>
          </cell>
          <cell r="X743">
            <v>0</v>
          </cell>
          <cell r="AA743">
            <v>0</v>
          </cell>
          <cell r="AB743">
            <v>0</v>
          </cell>
          <cell r="AC743">
            <v>0</v>
          </cell>
        </row>
        <row r="744">
          <cell r="B744">
            <v>0</v>
          </cell>
          <cell r="C744">
            <v>0</v>
          </cell>
          <cell r="D744">
            <v>0</v>
          </cell>
          <cell r="X744">
            <v>0</v>
          </cell>
          <cell r="AA744">
            <v>0</v>
          </cell>
          <cell r="AB744">
            <v>0</v>
          </cell>
          <cell r="AC744">
            <v>0</v>
          </cell>
        </row>
        <row r="745">
          <cell r="B745">
            <v>0</v>
          </cell>
          <cell r="C745">
            <v>0</v>
          </cell>
          <cell r="D745">
            <v>0</v>
          </cell>
          <cell r="X745">
            <v>0</v>
          </cell>
          <cell r="AA745">
            <v>0</v>
          </cell>
          <cell r="AB745">
            <v>0</v>
          </cell>
          <cell r="AC745">
            <v>0</v>
          </cell>
        </row>
        <row r="746">
          <cell r="B746">
            <v>0</v>
          </cell>
          <cell r="C746">
            <v>0</v>
          </cell>
          <cell r="D746">
            <v>0</v>
          </cell>
          <cell r="X746">
            <v>0</v>
          </cell>
          <cell r="AA746">
            <v>0</v>
          </cell>
          <cell r="AB746">
            <v>0</v>
          </cell>
          <cell r="AC746">
            <v>0</v>
          </cell>
        </row>
        <row r="747">
          <cell r="B747">
            <v>0</v>
          </cell>
          <cell r="C747">
            <v>0</v>
          </cell>
          <cell r="D747">
            <v>0</v>
          </cell>
          <cell r="X747">
            <v>0</v>
          </cell>
          <cell r="AA747">
            <v>0</v>
          </cell>
          <cell r="AB747">
            <v>0</v>
          </cell>
          <cell r="AC747">
            <v>0</v>
          </cell>
        </row>
        <row r="748">
          <cell r="B748">
            <v>0</v>
          </cell>
          <cell r="C748">
            <v>0</v>
          </cell>
          <cell r="D748">
            <v>0</v>
          </cell>
          <cell r="X748">
            <v>0</v>
          </cell>
          <cell r="AA748">
            <v>0</v>
          </cell>
          <cell r="AB748">
            <v>0</v>
          </cell>
          <cell r="AC748">
            <v>0</v>
          </cell>
        </row>
        <row r="749">
          <cell r="B749">
            <v>0</v>
          </cell>
          <cell r="C749">
            <v>0</v>
          </cell>
          <cell r="D749">
            <v>0</v>
          </cell>
          <cell r="X749">
            <v>0</v>
          </cell>
          <cell r="AA749">
            <v>0</v>
          </cell>
          <cell r="AB749">
            <v>0</v>
          </cell>
          <cell r="AC749">
            <v>0</v>
          </cell>
        </row>
        <row r="750">
          <cell r="B750">
            <v>0</v>
          </cell>
          <cell r="C750">
            <v>0</v>
          </cell>
          <cell r="D750">
            <v>0</v>
          </cell>
          <cell r="X750">
            <v>0</v>
          </cell>
          <cell r="AA750">
            <v>0</v>
          </cell>
          <cell r="AB750">
            <v>0</v>
          </cell>
          <cell r="AC750">
            <v>0</v>
          </cell>
        </row>
        <row r="751">
          <cell r="B751">
            <v>0</v>
          </cell>
          <cell r="C751">
            <v>0</v>
          </cell>
          <cell r="D751">
            <v>0</v>
          </cell>
          <cell r="X751">
            <v>0</v>
          </cell>
          <cell r="AA751">
            <v>0</v>
          </cell>
          <cell r="AB751">
            <v>0</v>
          </cell>
          <cell r="AC751">
            <v>0</v>
          </cell>
        </row>
        <row r="752">
          <cell r="B752">
            <v>0</v>
          </cell>
          <cell r="C752">
            <v>0</v>
          </cell>
          <cell r="D752">
            <v>0</v>
          </cell>
          <cell r="X752">
            <v>0</v>
          </cell>
          <cell r="AA752">
            <v>0</v>
          </cell>
          <cell r="AB752">
            <v>0</v>
          </cell>
          <cell r="AC752">
            <v>0</v>
          </cell>
        </row>
        <row r="753">
          <cell r="B753">
            <v>0</v>
          </cell>
          <cell r="C753">
            <v>0</v>
          </cell>
          <cell r="D753">
            <v>0</v>
          </cell>
          <cell r="X753">
            <v>0</v>
          </cell>
          <cell r="AA753">
            <v>0</v>
          </cell>
          <cell r="AB753">
            <v>0</v>
          </cell>
          <cell r="AC753">
            <v>0</v>
          </cell>
        </row>
        <row r="754">
          <cell r="B754">
            <v>0</v>
          </cell>
          <cell r="C754">
            <v>0</v>
          </cell>
          <cell r="D754">
            <v>0</v>
          </cell>
          <cell r="X754">
            <v>0</v>
          </cell>
          <cell r="AA754">
            <v>0</v>
          </cell>
          <cell r="AB754">
            <v>0</v>
          </cell>
          <cell r="AC754">
            <v>0</v>
          </cell>
        </row>
        <row r="755">
          <cell r="B755">
            <v>0</v>
          </cell>
          <cell r="C755">
            <v>0</v>
          </cell>
          <cell r="D755">
            <v>0</v>
          </cell>
          <cell r="X755">
            <v>0</v>
          </cell>
          <cell r="AA755">
            <v>0</v>
          </cell>
          <cell r="AB755">
            <v>0</v>
          </cell>
          <cell r="AC755">
            <v>0</v>
          </cell>
        </row>
        <row r="756">
          <cell r="B756">
            <v>0</v>
          </cell>
          <cell r="C756">
            <v>0</v>
          </cell>
          <cell r="D756">
            <v>0</v>
          </cell>
          <cell r="X756">
            <v>0</v>
          </cell>
          <cell r="AA756">
            <v>0</v>
          </cell>
          <cell r="AB756">
            <v>0</v>
          </cell>
          <cell r="AC756">
            <v>0</v>
          </cell>
        </row>
        <row r="757">
          <cell r="B757">
            <v>0</v>
          </cell>
          <cell r="C757">
            <v>0</v>
          </cell>
          <cell r="D757">
            <v>0</v>
          </cell>
          <cell r="X757">
            <v>0</v>
          </cell>
          <cell r="AA757">
            <v>0</v>
          </cell>
          <cell r="AB757">
            <v>0</v>
          </cell>
          <cell r="AC757">
            <v>0</v>
          </cell>
        </row>
        <row r="758">
          <cell r="B758">
            <v>0</v>
          </cell>
          <cell r="C758">
            <v>0</v>
          </cell>
          <cell r="D758">
            <v>0</v>
          </cell>
          <cell r="X758">
            <v>0</v>
          </cell>
          <cell r="AA758">
            <v>0</v>
          </cell>
          <cell r="AB758">
            <v>0</v>
          </cell>
          <cell r="AC758">
            <v>0</v>
          </cell>
        </row>
        <row r="759">
          <cell r="B759">
            <v>0</v>
          </cell>
          <cell r="C759">
            <v>0</v>
          </cell>
          <cell r="D759">
            <v>0</v>
          </cell>
          <cell r="X759">
            <v>0</v>
          </cell>
          <cell r="AA759">
            <v>0</v>
          </cell>
          <cell r="AB759">
            <v>0</v>
          </cell>
          <cell r="AC759">
            <v>0</v>
          </cell>
        </row>
        <row r="760">
          <cell r="B760">
            <v>0</v>
          </cell>
          <cell r="C760">
            <v>0</v>
          </cell>
          <cell r="D760">
            <v>0</v>
          </cell>
          <cell r="X760">
            <v>0</v>
          </cell>
          <cell r="AA760">
            <v>0</v>
          </cell>
          <cell r="AB760">
            <v>0</v>
          </cell>
          <cell r="AC760">
            <v>0</v>
          </cell>
        </row>
        <row r="761">
          <cell r="B761">
            <v>0</v>
          </cell>
          <cell r="C761">
            <v>0</v>
          </cell>
          <cell r="D761">
            <v>0</v>
          </cell>
          <cell r="X761">
            <v>0</v>
          </cell>
          <cell r="AA761">
            <v>0</v>
          </cell>
          <cell r="AB761">
            <v>0</v>
          </cell>
          <cell r="AC761">
            <v>0</v>
          </cell>
        </row>
        <row r="762">
          <cell r="B762">
            <v>0</v>
          </cell>
          <cell r="C762">
            <v>0</v>
          </cell>
          <cell r="D762">
            <v>0</v>
          </cell>
          <cell r="X762">
            <v>0</v>
          </cell>
          <cell r="AA762">
            <v>0</v>
          </cell>
          <cell r="AB762">
            <v>0</v>
          </cell>
          <cell r="AC762">
            <v>0</v>
          </cell>
        </row>
        <row r="763">
          <cell r="B763">
            <v>0</v>
          </cell>
          <cell r="C763">
            <v>0</v>
          </cell>
          <cell r="D763">
            <v>0</v>
          </cell>
          <cell r="X763">
            <v>0</v>
          </cell>
          <cell r="AA763">
            <v>0</v>
          </cell>
          <cell r="AB763">
            <v>0</v>
          </cell>
          <cell r="AC763">
            <v>0</v>
          </cell>
        </row>
        <row r="764">
          <cell r="B764">
            <v>0</v>
          </cell>
          <cell r="C764">
            <v>0</v>
          </cell>
          <cell r="D764">
            <v>0</v>
          </cell>
          <cell r="X764">
            <v>0</v>
          </cell>
          <cell r="AA764">
            <v>0</v>
          </cell>
          <cell r="AB764">
            <v>0</v>
          </cell>
          <cell r="AC764">
            <v>0</v>
          </cell>
        </row>
        <row r="765">
          <cell r="B765">
            <v>0</v>
          </cell>
          <cell r="C765">
            <v>0</v>
          </cell>
          <cell r="D765">
            <v>0</v>
          </cell>
          <cell r="X765">
            <v>0</v>
          </cell>
          <cell r="AA765">
            <v>0</v>
          </cell>
          <cell r="AB765">
            <v>0</v>
          </cell>
          <cell r="AC765">
            <v>0</v>
          </cell>
        </row>
        <row r="766">
          <cell r="B766">
            <v>0</v>
          </cell>
          <cell r="C766">
            <v>0</v>
          </cell>
          <cell r="D766">
            <v>0</v>
          </cell>
          <cell r="X766">
            <v>0</v>
          </cell>
          <cell r="AA766">
            <v>0</v>
          </cell>
          <cell r="AB766">
            <v>0</v>
          </cell>
          <cell r="AC766">
            <v>0</v>
          </cell>
        </row>
        <row r="767">
          <cell r="B767">
            <v>0</v>
          </cell>
          <cell r="C767">
            <v>0</v>
          </cell>
          <cell r="D767">
            <v>0</v>
          </cell>
          <cell r="X767">
            <v>0</v>
          </cell>
          <cell r="AA767">
            <v>0</v>
          </cell>
          <cell r="AB767">
            <v>0</v>
          </cell>
          <cell r="AC767">
            <v>0</v>
          </cell>
        </row>
        <row r="768">
          <cell r="B768">
            <v>0</v>
          </cell>
          <cell r="C768">
            <v>0</v>
          </cell>
          <cell r="D768">
            <v>0</v>
          </cell>
          <cell r="X768">
            <v>0</v>
          </cell>
          <cell r="AA768">
            <v>0</v>
          </cell>
          <cell r="AB768">
            <v>0</v>
          </cell>
          <cell r="AC768">
            <v>0</v>
          </cell>
        </row>
        <row r="769">
          <cell r="B769">
            <v>0</v>
          </cell>
          <cell r="C769">
            <v>0</v>
          </cell>
          <cell r="D769">
            <v>0</v>
          </cell>
          <cell r="X769">
            <v>0</v>
          </cell>
          <cell r="AA769">
            <v>0</v>
          </cell>
          <cell r="AB769">
            <v>0</v>
          </cell>
          <cell r="AC769">
            <v>0</v>
          </cell>
        </row>
        <row r="770">
          <cell r="B770">
            <v>0</v>
          </cell>
          <cell r="C770">
            <v>0</v>
          </cell>
          <cell r="D770">
            <v>0</v>
          </cell>
          <cell r="X770">
            <v>0</v>
          </cell>
          <cell r="AA770">
            <v>0</v>
          </cell>
          <cell r="AB770">
            <v>0</v>
          </cell>
          <cell r="AC770">
            <v>0</v>
          </cell>
        </row>
        <row r="771">
          <cell r="B771">
            <v>0</v>
          </cell>
          <cell r="C771">
            <v>0</v>
          </cell>
          <cell r="D771">
            <v>0</v>
          </cell>
          <cell r="X771">
            <v>0</v>
          </cell>
          <cell r="AA771">
            <v>0</v>
          </cell>
          <cell r="AB771">
            <v>0</v>
          </cell>
          <cell r="AC771">
            <v>0</v>
          </cell>
        </row>
        <row r="772">
          <cell r="B772">
            <v>0</v>
          </cell>
          <cell r="C772">
            <v>0</v>
          </cell>
          <cell r="D772">
            <v>0</v>
          </cell>
          <cell r="X772">
            <v>0</v>
          </cell>
          <cell r="AA772">
            <v>0</v>
          </cell>
          <cell r="AB772">
            <v>0</v>
          </cell>
          <cell r="AC772">
            <v>0</v>
          </cell>
        </row>
        <row r="773">
          <cell r="B773">
            <v>0</v>
          </cell>
          <cell r="C773">
            <v>0</v>
          </cell>
          <cell r="D773">
            <v>0</v>
          </cell>
          <cell r="X773">
            <v>0</v>
          </cell>
          <cell r="AA773">
            <v>0</v>
          </cell>
          <cell r="AB773">
            <v>0</v>
          </cell>
          <cell r="AC773">
            <v>0</v>
          </cell>
        </row>
        <row r="774">
          <cell r="B774">
            <v>0</v>
          </cell>
          <cell r="C774">
            <v>0</v>
          </cell>
          <cell r="D774">
            <v>0</v>
          </cell>
          <cell r="X774">
            <v>0</v>
          </cell>
          <cell r="AA774">
            <v>0</v>
          </cell>
          <cell r="AB774">
            <v>0</v>
          </cell>
          <cell r="AC774">
            <v>0</v>
          </cell>
        </row>
        <row r="775">
          <cell r="B775">
            <v>0</v>
          </cell>
          <cell r="C775">
            <v>0</v>
          </cell>
          <cell r="D775">
            <v>0</v>
          </cell>
          <cell r="X775">
            <v>0</v>
          </cell>
          <cell r="AA775">
            <v>0</v>
          </cell>
          <cell r="AB775">
            <v>0</v>
          </cell>
          <cell r="AC775">
            <v>0</v>
          </cell>
        </row>
        <row r="776">
          <cell r="B776">
            <v>0</v>
          </cell>
          <cell r="C776">
            <v>0</v>
          </cell>
          <cell r="D776">
            <v>0</v>
          </cell>
          <cell r="X776">
            <v>0</v>
          </cell>
          <cell r="AA776">
            <v>0</v>
          </cell>
          <cell r="AB776">
            <v>0</v>
          </cell>
          <cell r="AC776">
            <v>0</v>
          </cell>
        </row>
        <row r="777">
          <cell r="B777">
            <v>0</v>
          </cell>
          <cell r="C777">
            <v>0</v>
          </cell>
          <cell r="D777">
            <v>0</v>
          </cell>
          <cell r="X777">
            <v>0</v>
          </cell>
          <cell r="AA777">
            <v>0</v>
          </cell>
          <cell r="AB777">
            <v>0</v>
          </cell>
          <cell r="AC777">
            <v>0</v>
          </cell>
        </row>
        <row r="778">
          <cell r="B778">
            <v>0</v>
          </cell>
          <cell r="C778">
            <v>0</v>
          </cell>
          <cell r="D778">
            <v>0</v>
          </cell>
          <cell r="X778">
            <v>0</v>
          </cell>
          <cell r="AA778">
            <v>0</v>
          </cell>
          <cell r="AB778">
            <v>0</v>
          </cell>
          <cell r="AC778">
            <v>0</v>
          </cell>
        </row>
        <row r="779">
          <cell r="B779">
            <v>0</v>
          </cell>
          <cell r="C779">
            <v>0</v>
          </cell>
          <cell r="D779">
            <v>0</v>
          </cell>
          <cell r="X779">
            <v>0</v>
          </cell>
          <cell r="AA779">
            <v>0</v>
          </cell>
          <cell r="AB779">
            <v>0</v>
          </cell>
          <cell r="AC779">
            <v>0</v>
          </cell>
        </row>
        <row r="780">
          <cell r="B780">
            <v>0</v>
          </cell>
          <cell r="C780">
            <v>0</v>
          </cell>
          <cell r="D780">
            <v>0</v>
          </cell>
          <cell r="X780">
            <v>0</v>
          </cell>
          <cell r="AA780">
            <v>0</v>
          </cell>
          <cell r="AB780">
            <v>0</v>
          </cell>
          <cell r="AC780">
            <v>0</v>
          </cell>
        </row>
        <row r="781">
          <cell r="B781">
            <v>0</v>
          </cell>
          <cell r="C781">
            <v>0</v>
          </cell>
          <cell r="D781">
            <v>0</v>
          </cell>
          <cell r="X781">
            <v>0</v>
          </cell>
          <cell r="AA781">
            <v>0</v>
          </cell>
          <cell r="AB781">
            <v>0</v>
          </cell>
          <cell r="AC781">
            <v>0</v>
          </cell>
        </row>
        <row r="782">
          <cell r="B782">
            <v>0</v>
          </cell>
          <cell r="C782">
            <v>0</v>
          </cell>
          <cell r="D782">
            <v>0</v>
          </cell>
          <cell r="X782">
            <v>0</v>
          </cell>
          <cell r="AA782">
            <v>0</v>
          </cell>
          <cell r="AB782">
            <v>0</v>
          </cell>
          <cell r="AC782">
            <v>0</v>
          </cell>
        </row>
        <row r="783">
          <cell r="B783">
            <v>0</v>
          </cell>
          <cell r="C783">
            <v>0</v>
          </cell>
          <cell r="D783">
            <v>0</v>
          </cell>
          <cell r="X783">
            <v>0</v>
          </cell>
          <cell r="AA783">
            <v>0</v>
          </cell>
          <cell r="AB783">
            <v>0</v>
          </cell>
          <cell r="AC783">
            <v>0</v>
          </cell>
        </row>
        <row r="784">
          <cell r="B784">
            <v>0</v>
          </cell>
          <cell r="C784">
            <v>0</v>
          </cell>
          <cell r="D784">
            <v>0</v>
          </cell>
          <cell r="X784">
            <v>0</v>
          </cell>
          <cell r="AA784">
            <v>0</v>
          </cell>
          <cell r="AB784">
            <v>0</v>
          </cell>
          <cell r="AC784">
            <v>0</v>
          </cell>
        </row>
        <row r="785">
          <cell r="B785">
            <v>0</v>
          </cell>
          <cell r="C785">
            <v>0</v>
          </cell>
          <cell r="D785">
            <v>0</v>
          </cell>
          <cell r="X785">
            <v>0</v>
          </cell>
          <cell r="AA785">
            <v>0</v>
          </cell>
          <cell r="AB785">
            <v>0</v>
          </cell>
          <cell r="AC785">
            <v>0</v>
          </cell>
        </row>
        <row r="786">
          <cell r="B786">
            <v>0</v>
          </cell>
          <cell r="C786">
            <v>0</v>
          </cell>
          <cell r="D786">
            <v>0</v>
          </cell>
          <cell r="X786">
            <v>0</v>
          </cell>
          <cell r="AA786">
            <v>0</v>
          </cell>
          <cell r="AB786">
            <v>0</v>
          </cell>
          <cell r="AC786">
            <v>0</v>
          </cell>
        </row>
        <row r="787">
          <cell r="B787">
            <v>0</v>
          </cell>
          <cell r="C787">
            <v>0</v>
          </cell>
          <cell r="D787">
            <v>0</v>
          </cell>
          <cell r="X787">
            <v>0</v>
          </cell>
          <cell r="AA787">
            <v>0</v>
          </cell>
          <cell r="AB787">
            <v>0</v>
          </cell>
          <cell r="AC787">
            <v>0</v>
          </cell>
        </row>
        <row r="788">
          <cell r="B788">
            <v>0</v>
          </cell>
          <cell r="C788">
            <v>0</v>
          </cell>
          <cell r="D788">
            <v>0</v>
          </cell>
          <cell r="X788">
            <v>0</v>
          </cell>
          <cell r="AA788">
            <v>0</v>
          </cell>
          <cell r="AB788">
            <v>0</v>
          </cell>
          <cell r="AC788">
            <v>0</v>
          </cell>
        </row>
        <row r="789">
          <cell r="B789">
            <v>0</v>
          </cell>
          <cell r="C789">
            <v>0</v>
          </cell>
          <cell r="D789">
            <v>0</v>
          </cell>
          <cell r="X789">
            <v>0</v>
          </cell>
          <cell r="AA789">
            <v>0</v>
          </cell>
          <cell r="AB789">
            <v>0</v>
          </cell>
          <cell r="AC789">
            <v>0</v>
          </cell>
        </row>
        <row r="790">
          <cell r="B790">
            <v>0</v>
          </cell>
          <cell r="C790">
            <v>0</v>
          </cell>
          <cell r="D790">
            <v>0</v>
          </cell>
          <cell r="X790">
            <v>0</v>
          </cell>
          <cell r="AA790">
            <v>0</v>
          </cell>
          <cell r="AB790">
            <v>0</v>
          </cell>
          <cell r="AC790">
            <v>0</v>
          </cell>
        </row>
        <row r="791">
          <cell r="B791">
            <v>0</v>
          </cell>
          <cell r="C791">
            <v>0</v>
          </cell>
          <cell r="D791">
            <v>0</v>
          </cell>
          <cell r="X791">
            <v>0</v>
          </cell>
          <cell r="AA791">
            <v>0</v>
          </cell>
          <cell r="AB791">
            <v>0</v>
          </cell>
          <cell r="AC791">
            <v>0</v>
          </cell>
        </row>
        <row r="792">
          <cell r="B792">
            <v>0</v>
          </cell>
          <cell r="C792">
            <v>0</v>
          </cell>
          <cell r="D792">
            <v>0</v>
          </cell>
          <cell r="X792">
            <v>0</v>
          </cell>
          <cell r="AA792">
            <v>0</v>
          </cell>
          <cell r="AB792">
            <v>0</v>
          </cell>
          <cell r="AC792">
            <v>0</v>
          </cell>
        </row>
        <row r="793">
          <cell r="B793">
            <v>0</v>
          </cell>
          <cell r="C793">
            <v>0</v>
          </cell>
          <cell r="D793">
            <v>0</v>
          </cell>
          <cell r="X793">
            <v>0</v>
          </cell>
          <cell r="AA793">
            <v>0</v>
          </cell>
          <cell r="AB793">
            <v>0</v>
          </cell>
          <cell r="AC793">
            <v>0</v>
          </cell>
        </row>
        <row r="794">
          <cell r="B794">
            <v>0</v>
          </cell>
          <cell r="C794">
            <v>0</v>
          </cell>
          <cell r="D794">
            <v>0</v>
          </cell>
          <cell r="X794">
            <v>0</v>
          </cell>
          <cell r="AA794">
            <v>0</v>
          </cell>
          <cell r="AB794">
            <v>0</v>
          </cell>
          <cell r="AC794">
            <v>0</v>
          </cell>
        </row>
        <row r="795">
          <cell r="B795">
            <v>0</v>
          </cell>
          <cell r="C795">
            <v>0</v>
          </cell>
          <cell r="D795">
            <v>0</v>
          </cell>
          <cell r="X795">
            <v>0</v>
          </cell>
          <cell r="AA795">
            <v>0</v>
          </cell>
          <cell r="AB795">
            <v>0</v>
          </cell>
          <cell r="AC795">
            <v>0</v>
          </cell>
        </row>
        <row r="796">
          <cell r="B796">
            <v>0</v>
          </cell>
          <cell r="C796">
            <v>0</v>
          </cell>
          <cell r="D796">
            <v>0</v>
          </cell>
          <cell r="X796">
            <v>0</v>
          </cell>
          <cell r="AA796">
            <v>0</v>
          </cell>
          <cell r="AB796">
            <v>0</v>
          </cell>
          <cell r="AC796">
            <v>0</v>
          </cell>
        </row>
        <row r="797">
          <cell r="B797">
            <v>0</v>
          </cell>
          <cell r="C797">
            <v>0</v>
          </cell>
          <cell r="D797">
            <v>0</v>
          </cell>
          <cell r="X797">
            <v>0</v>
          </cell>
          <cell r="AA797">
            <v>0</v>
          </cell>
          <cell r="AB797">
            <v>0</v>
          </cell>
          <cell r="AC797">
            <v>0</v>
          </cell>
        </row>
        <row r="798">
          <cell r="B798">
            <v>0</v>
          </cell>
          <cell r="C798">
            <v>0</v>
          </cell>
          <cell r="D798">
            <v>0</v>
          </cell>
          <cell r="X798">
            <v>0</v>
          </cell>
          <cell r="AA798">
            <v>0</v>
          </cell>
          <cell r="AB798">
            <v>0</v>
          </cell>
          <cell r="AC798">
            <v>0</v>
          </cell>
        </row>
        <row r="799">
          <cell r="B799">
            <v>0</v>
          </cell>
          <cell r="C799">
            <v>0</v>
          </cell>
          <cell r="D799">
            <v>0</v>
          </cell>
          <cell r="X799">
            <v>0</v>
          </cell>
          <cell r="AA799">
            <v>0</v>
          </cell>
          <cell r="AB799">
            <v>0</v>
          </cell>
          <cell r="AC799">
            <v>0</v>
          </cell>
        </row>
        <row r="800">
          <cell r="B800">
            <v>0</v>
          </cell>
          <cell r="C800">
            <v>0</v>
          </cell>
          <cell r="D800">
            <v>0</v>
          </cell>
          <cell r="X800">
            <v>0</v>
          </cell>
          <cell r="AA800">
            <v>0</v>
          </cell>
          <cell r="AB800">
            <v>0</v>
          </cell>
          <cell r="AC800">
            <v>0</v>
          </cell>
        </row>
        <row r="801">
          <cell r="B801">
            <v>0</v>
          </cell>
          <cell r="C801">
            <v>0</v>
          </cell>
          <cell r="D801">
            <v>0</v>
          </cell>
          <cell r="X801">
            <v>0</v>
          </cell>
          <cell r="AA801">
            <v>0</v>
          </cell>
          <cell r="AB801">
            <v>0</v>
          </cell>
          <cell r="AC801">
            <v>0</v>
          </cell>
        </row>
        <row r="802">
          <cell r="B802">
            <v>0</v>
          </cell>
          <cell r="C802">
            <v>0</v>
          </cell>
          <cell r="D802">
            <v>0</v>
          </cell>
          <cell r="X802">
            <v>0</v>
          </cell>
          <cell r="AA802">
            <v>0</v>
          </cell>
          <cell r="AB802">
            <v>0</v>
          </cell>
          <cell r="AC802">
            <v>0</v>
          </cell>
        </row>
        <row r="803">
          <cell r="B803">
            <v>0</v>
          </cell>
          <cell r="C803">
            <v>0</v>
          </cell>
          <cell r="D803">
            <v>0</v>
          </cell>
          <cell r="X803">
            <v>0</v>
          </cell>
          <cell r="AA803">
            <v>0</v>
          </cell>
          <cell r="AB803">
            <v>0</v>
          </cell>
          <cell r="AC803">
            <v>0</v>
          </cell>
        </row>
        <row r="804">
          <cell r="B804">
            <v>0</v>
          </cell>
          <cell r="C804">
            <v>0</v>
          </cell>
          <cell r="D804">
            <v>0</v>
          </cell>
          <cell r="X804">
            <v>0</v>
          </cell>
          <cell r="AA804">
            <v>0</v>
          </cell>
          <cell r="AB804">
            <v>0</v>
          </cell>
          <cell r="AC804">
            <v>0</v>
          </cell>
        </row>
        <row r="805">
          <cell r="B805">
            <v>0</v>
          </cell>
          <cell r="C805">
            <v>0</v>
          </cell>
          <cell r="D805">
            <v>0</v>
          </cell>
          <cell r="X805">
            <v>0</v>
          </cell>
          <cell r="AA805">
            <v>0</v>
          </cell>
          <cell r="AB805">
            <v>0</v>
          </cell>
          <cell r="AC805">
            <v>0</v>
          </cell>
        </row>
        <row r="806">
          <cell r="B806">
            <v>0</v>
          </cell>
          <cell r="C806">
            <v>0</v>
          </cell>
          <cell r="D806">
            <v>0</v>
          </cell>
          <cell r="X806">
            <v>0</v>
          </cell>
          <cell r="AA806">
            <v>0</v>
          </cell>
          <cell r="AB806">
            <v>0</v>
          </cell>
          <cell r="AC806">
            <v>0</v>
          </cell>
        </row>
        <row r="807">
          <cell r="B807">
            <v>0</v>
          </cell>
          <cell r="C807">
            <v>0</v>
          </cell>
          <cell r="D807">
            <v>0</v>
          </cell>
          <cell r="X807">
            <v>0</v>
          </cell>
          <cell r="AA807">
            <v>0</v>
          </cell>
          <cell r="AB807">
            <v>0</v>
          </cell>
          <cell r="AC807">
            <v>0</v>
          </cell>
        </row>
        <row r="808">
          <cell r="B808">
            <v>0</v>
          </cell>
          <cell r="C808">
            <v>0</v>
          </cell>
          <cell r="D808">
            <v>0</v>
          </cell>
          <cell r="X808">
            <v>0</v>
          </cell>
          <cell r="AA808">
            <v>0</v>
          </cell>
          <cell r="AB808">
            <v>0</v>
          </cell>
          <cell r="AC808">
            <v>0</v>
          </cell>
        </row>
        <row r="809">
          <cell r="B809">
            <v>0</v>
          </cell>
          <cell r="C809">
            <v>0</v>
          </cell>
          <cell r="D809">
            <v>0</v>
          </cell>
          <cell r="X809">
            <v>0</v>
          </cell>
          <cell r="AA809">
            <v>0</v>
          </cell>
          <cell r="AB809">
            <v>0</v>
          </cell>
          <cell r="AC809">
            <v>0</v>
          </cell>
        </row>
        <row r="810">
          <cell r="B810">
            <v>0</v>
          </cell>
          <cell r="C810">
            <v>0</v>
          </cell>
          <cell r="D810">
            <v>0</v>
          </cell>
          <cell r="X810">
            <v>0</v>
          </cell>
          <cell r="AA810">
            <v>0</v>
          </cell>
          <cell r="AB810">
            <v>0</v>
          </cell>
          <cell r="AC810">
            <v>0</v>
          </cell>
        </row>
        <row r="811">
          <cell r="B811">
            <v>0</v>
          </cell>
          <cell r="C811">
            <v>0</v>
          </cell>
          <cell r="D811">
            <v>0</v>
          </cell>
          <cell r="X811">
            <v>0</v>
          </cell>
          <cell r="AA811">
            <v>0</v>
          </cell>
          <cell r="AB811">
            <v>0</v>
          </cell>
          <cell r="AC811">
            <v>0</v>
          </cell>
        </row>
        <row r="812">
          <cell r="B812">
            <v>0</v>
          </cell>
          <cell r="C812">
            <v>0</v>
          </cell>
          <cell r="D812">
            <v>0</v>
          </cell>
          <cell r="X812">
            <v>0</v>
          </cell>
          <cell r="AA812">
            <v>0</v>
          </cell>
          <cell r="AB812">
            <v>0</v>
          </cell>
          <cell r="AC812">
            <v>0</v>
          </cell>
        </row>
        <row r="813">
          <cell r="B813">
            <v>0</v>
          </cell>
          <cell r="C813">
            <v>0</v>
          </cell>
          <cell r="D813">
            <v>0</v>
          </cell>
          <cell r="X813">
            <v>0</v>
          </cell>
          <cell r="AA813">
            <v>0</v>
          </cell>
          <cell r="AB813">
            <v>0</v>
          </cell>
          <cell r="AC813">
            <v>0</v>
          </cell>
        </row>
        <row r="814">
          <cell r="B814">
            <v>0</v>
          </cell>
          <cell r="C814">
            <v>0</v>
          </cell>
          <cell r="D814">
            <v>0</v>
          </cell>
          <cell r="X814">
            <v>0</v>
          </cell>
          <cell r="AA814">
            <v>0</v>
          </cell>
          <cell r="AB814">
            <v>0</v>
          </cell>
          <cell r="AC814">
            <v>0</v>
          </cell>
        </row>
        <row r="815">
          <cell r="B815">
            <v>0</v>
          </cell>
          <cell r="C815">
            <v>0</v>
          </cell>
          <cell r="D815">
            <v>0</v>
          </cell>
          <cell r="X815">
            <v>0</v>
          </cell>
          <cell r="AA815">
            <v>0</v>
          </cell>
          <cell r="AB815">
            <v>0</v>
          </cell>
          <cell r="AC815">
            <v>0</v>
          </cell>
        </row>
        <row r="816">
          <cell r="B816">
            <v>0</v>
          </cell>
          <cell r="C816">
            <v>0</v>
          </cell>
          <cell r="D816">
            <v>0</v>
          </cell>
          <cell r="X816">
            <v>0</v>
          </cell>
          <cell r="AA816">
            <v>0</v>
          </cell>
          <cell r="AB816">
            <v>0</v>
          </cell>
          <cell r="AC816">
            <v>0</v>
          </cell>
        </row>
        <row r="817">
          <cell r="B817">
            <v>0</v>
          </cell>
          <cell r="C817">
            <v>0</v>
          </cell>
          <cell r="D817">
            <v>0</v>
          </cell>
          <cell r="X817">
            <v>0</v>
          </cell>
          <cell r="AA817">
            <v>0</v>
          </cell>
          <cell r="AB817">
            <v>0</v>
          </cell>
          <cell r="AC817">
            <v>0</v>
          </cell>
        </row>
        <row r="818">
          <cell r="B818">
            <v>0</v>
          </cell>
          <cell r="C818">
            <v>0</v>
          </cell>
          <cell r="D818">
            <v>0</v>
          </cell>
          <cell r="X818">
            <v>0</v>
          </cell>
          <cell r="AA818">
            <v>0</v>
          </cell>
          <cell r="AB818">
            <v>0</v>
          </cell>
          <cell r="AC818">
            <v>0</v>
          </cell>
        </row>
        <row r="819">
          <cell r="B819">
            <v>0</v>
          </cell>
          <cell r="C819">
            <v>0</v>
          </cell>
          <cell r="D819">
            <v>0</v>
          </cell>
          <cell r="X819">
            <v>0</v>
          </cell>
          <cell r="AA819">
            <v>0</v>
          </cell>
          <cell r="AB819">
            <v>0</v>
          </cell>
          <cell r="AC819">
            <v>0</v>
          </cell>
        </row>
        <row r="820">
          <cell r="B820">
            <v>0</v>
          </cell>
          <cell r="C820">
            <v>0</v>
          </cell>
          <cell r="D820">
            <v>0</v>
          </cell>
          <cell r="X820">
            <v>0</v>
          </cell>
          <cell r="AA820">
            <v>0</v>
          </cell>
          <cell r="AB820">
            <v>0</v>
          </cell>
          <cell r="AC820">
            <v>0</v>
          </cell>
        </row>
        <row r="821">
          <cell r="B821">
            <v>0</v>
          </cell>
          <cell r="C821">
            <v>0</v>
          </cell>
          <cell r="D821">
            <v>0</v>
          </cell>
          <cell r="X821">
            <v>0</v>
          </cell>
          <cell r="AA821">
            <v>0</v>
          </cell>
          <cell r="AB821">
            <v>0</v>
          </cell>
          <cell r="AC821">
            <v>0</v>
          </cell>
        </row>
        <row r="822">
          <cell r="B822">
            <v>0</v>
          </cell>
          <cell r="C822">
            <v>0</v>
          </cell>
          <cell r="D822">
            <v>0</v>
          </cell>
          <cell r="X822">
            <v>0</v>
          </cell>
          <cell r="AA822">
            <v>0</v>
          </cell>
          <cell r="AB822">
            <v>0</v>
          </cell>
          <cell r="AC822">
            <v>0</v>
          </cell>
        </row>
        <row r="823">
          <cell r="B823">
            <v>0</v>
          </cell>
          <cell r="C823">
            <v>0</v>
          </cell>
          <cell r="D823">
            <v>0</v>
          </cell>
          <cell r="X823">
            <v>0</v>
          </cell>
          <cell r="AA823">
            <v>0</v>
          </cell>
          <cell r="AB823">
            <v>0</v>
          </cell>
          <cell r="AC823">
            <v>0</v>
          </cell>
        </row>
        <row r="824">
          <cell r="B824">
            <v>0</v>
          </cell>
          <cell r="C824">
            <v>0</v>
          </cell>
          <cell r="D824">
            <v>0</v>
          </cell>
          <cell r="X824">
            <v>0</v>
          </cell>
          <cell r="AA824">
            <v>0</v>
          </cell>
          <cell r="AB824">
            <v>0</v>
          </cell>
          <cell r="AC824">
            <v>0</v>
          </cell>
        </row>
        <row r="825">
          <cell r="B825">
            <v>0</v>
          </cell>
          <cell r="C825">
            <v>0</v>
          </cell>
          <cell r="D825">
            <v>0</v>
          </cell>
          <cell r="X825">
            <v>0</v>
          </cell>
          <cell r="AA825">
            <v>0</v>
          </cell>
          <cell r="AB825">
            <v>0</v>
          </cell>
          <cell r="AC825">
            <v>0</v>
          </cell>
        </row>
        <row r="826">
          <cell r="B826">
            <v>0</v>
          </cell>
          <cell r="C826">
            <v>0</v>
          </cell>
          <cell r="D826">
            <v>0</v>
          </cell>
          <cell r="X826">
            <v>0</v>
          </cell>
          <cell r="AA826">
            <v>0</v>
          </cell>
          <cell r="AB826">
            <v>0</v>
          </cell>
          <cell r="AC826">
            <v>0</v>
          </cell>
        </row>
        <row r="827">
          <cell r="B827">
            <v>0</v>
          </cell>
          <cell r="C827">
            <v>0</v>
          </cell>
          <cell r="D827">
            <v>0</v>
          </cell>
          <cell r="X827">
            <v>0</v>
          </cell>
          <cell r="AA827">
            <v>0</v>
          </cell>
          <cell r="AB827">
            <v>0</v>
          </cell>
          <cell r="AC827">
            <v>0</v>
          </cell>
        </row>
        <row r="828">
          <cell r="B828">
            <v>0</v>
          </cell>
          <cell r="C828">
            <v>0</v>
          </cell>
          <cell r="D828">
            <v>0</v>
          </cell>
          <cell r="X828">
            <v>0</v>
          </cell>
          <cell r="AA828">
            <v>0</v>
          </cell>
          <cell r="AB828">
            <v>0</v>
          </cell>
          <cell r="AC828">
            <v>0</v>
          </cell>
        </row>
        <row r="829">
          <cell r="B829">
            <v>0</v>
          </cell>
          <cell r="C829">
            <v>0</v>
          </cell>
          <cell r="D829">
            <v>0</v>
          </cell>
          <cell r="X829">
            <v>0</v>
          </cell>
          <cell r="AA829">
            <v>0</v>
          </cell>
          <cell r="AB829">
            <v>0</v>
          </cell>
          <cell r="AC829">
            <v>0</v>
          </cell>
        </row>
        <row r="830">
          <cell r="B830">
            <v>0</v>
          </cell>
          <cell r="C830">
            <v>0</v>
          </cell>
          <cell r="D830">
            <v>0</v>
          </cell>
          <cell r="X830">
            <v>0</v>
          </cell>
          <cell r="AA830">
            <v>0</v>
          </cell>
          <cell r="AB830">
            <v>0</v>
          </cell>
          <cell r="AC830">
            <v>0</v>
          </cell>
        </row>
        <row r="831">
          <cell r="B831">
            <v>0</v>
          </cell>
          <cell r="C831">
            <v>0</v>
          </cell>
          <cell r="D831">
            <v>0</v>
          </cell>
          <cell r="X831">
            <v>0</v>
          </cell>
          <cell r="AA831">
            <v>0</v>
          </cell>
          <cell r="AB831">
            <v>0</v>
          </cell>
          <cell r="AC831">
            <v>0</v>
          </cell>
        </row>
        <row r="832">
          <cell r="B832">
            <v>0</v>
          </cell>
          <cell r="C832">
            <v>0</v>
          </cell>
          <cell r="D832">
            <v>0</v>
          </cell>
          <cell r="X832">
            <v>0</v>
          </cell>
          <cell r="AA832">
            <v>0</v>
          </cell>
          <cell r="AB832">
            <v>0</v>
          </cell>
          <cell r="AC832">
            <v>0</v>
          </cell>
        </row>
        <row r="833">
          <cell r="B833">
            <v>0</v>
          </cell>
          <cell r="C833">
            <v>0</v>
          </cell>
          <cell r="D833">
            <v>0</v>
          </cell>
          <cell r="X833">
            <v>0</v>
          </cell>
          <cell r="AA833">
            <v>0</v>
          </cell>
          <cell r="AB833">
            <v>0</v>
          </cell>
          <cell r="AC833">
            <v>0</v>
          </cell>
        </row>
        <row r="834">
          <cell r="B834">
            <v>0</v>
          </cell>
          <cell r="C834">
            <v>0</v>
          </cell>
          <cell r="D834">
            <v>0</v>
          </cell>
          <cell r="X834">
            <v>0</v>
          </cell>
          <cell r="AA834">
            <v>0</v>
          </cell>
          <cell r="AB834">
            <v>0</v>
          </cell>
          <cell r="AC834">
            <v>0</v>
          </cell>
        </row>
        <row r="835">
          <cell r="B835">
            <v>0</v>
          </cell>
          <cell r="C835">
            <v>0</v>
          </cell>
          <cell r="D835">
            <v>0</v>
          </cell>
          <cell r="X835">
            <v>0</v>
          </cell>
          <cell r="AA835">
            <v>0</v>
          </cell>
          <cell r="AB835">
            <v>0</v>
          </cell>
          <cell r="AC835">
            <v>0</v>
          </cell>
        </row>
        <row r="836">
          <cell r="B836">
            <v>0</v>
          </cell>
          <cell r="C836">
            <v>0</v>
          </cell>
          <cell r="D836">
            <v>0</v>
          </cell>
          <cell r="X836">
            <v>0</v>
          </cell>
          <cell r="AA836">
            <v>0</v>
          </cell>
          <cell r="AB836">
            <v>0</v>
          </cell>
          <cell r="AC836">
            <v>0</v>
          </cell>
        </row>
        <row r="837">
          <cell r="B837">
            <v>0</v>
          </cell>
          <cell r="C837">
            <v>0</v>
          </cell>
          <cell r="D837">
            <v>0</v>
          </cell>
          <cell r="X837">
            <v>0</v>
          </cell>
          <cell r="AA837">
            <v>0</v>
          </cell>
          <cell r="AB837">
            <v>0</v>
          </cell>
          <cell r="AC837">
            <v>0</v>
          </cell>
        </row>
        <row r="838">
          <cell r="B838">
            <v>0</v>
          </cell>
          <cell r="C838">
            <v>0</v>
          </cell>
          <cell r="D838">
            <v>0</v>
          </cell>
          <cell r="X838">
            <v>0</v>
          </cell>
          <cell r="AA838">
            <v>0</v>
          </cell>
          <cell r="AB838">
            <v>0</v>
          </cell>
          <cell r="AC838">
            <v>0</v>
          </cell>
        </row>
        <row r="839">
          <cell r="B839">
            <v>0</v>
          </cell>
          <cell r="C839">
            <v>0</v>
          </cell>
          <cell r="D839">
            <v>0</v>
          </cell>
          <cell r="X839">
            <v>0</v>
          </cell>
          <cell r="AA839">
            <v>0</v>
          </cell>
          <cell r="AB839">
            <v>0</v>
          </cell>
          <cell r="AC839">
            <v>0</v>
          </cell>
        </row>
        <row r="840">
          <cell r="B840">
            <v>0</v>
          </cell>
          <cell r="C840">
            <v>0</v>
          </cell>
          <cell r="D840">
            <v>0</v>
          </cell>
          <cell r="X840">
            <v>0</v>
          </cell>
          <cell r="AA840">
            <v>0</v>
          </cell>
          <cell r="AB840">
            <v>0</v>
          </cell>
          <cell r="AC840">
            <v>0</v>
          </cell>
        </row>
        <row r="841">
          <cell r="B841">
            <v>0</v>
          </cell>
          <cell r="C841">
            <v>0</v>
          </cell>
          <cell r="D841">
            <v>0</v>
          </cell>
          <cell r="X841">
            <v>0</v>
          </cell>
          <cell r="AA841">
            <v>0</v>
          </cell>
          <cell r="AB841">
            <v>0</v>
          </cell>
          <cell r="AC841">
            <v>0</v>
          </cell>
        </row>
        <row r="842">
          <cell r="B842">
            <v>0</v>
          </cell>
          <cell r="C842">
            <v>0</v>
          </cell>
          <cell r="D842">
            <v>0</v>
          </cell>
          <cell r="X842">
            <v>0</v>
          </cell>
          <cell r="AA842">
            <v>0</v>
          </cell>
          <cell r="AB842">
            <v>0</v>
          </cell>
          <cell r="AC842">
            <v>0</v>
          </cell>
        </row>
        <row r="843">
          <cell r="B843">
            <v>0</v>
          </cell>
          <cell r="C843">
            <v>0</v>
          </cell>
          <cell r="D843">
            <v>0</v>
          </cell>
          <cell r="X843">
            <v>0</v>
          </cell>
          <cell r="AA843">
            <v>0</v>
          </cell>
          <cell r="AB843">
            <v>0</v>
          </cell>
          <cell r="AC843">
            <v>0</v>
          </cell>
        </row>
        <row r="844">
          <cell r="B844">
            <v>0</v>
          </cell>
          <cell r="C844">
            <v>0</v>
          </cell>
          <cell r="D844">
            <v>0</v>
          </cell>
          <cell r="X844">
            <v>0</v>
          </cell>
          <cell r="AA844">
            <v>0</v>
          </cell>
          <cell r="AB844">
            <v>0</v>
          </cell>
          <cell r="AC844">
            <v>0</v>
          </cell>
        </row>
        <row r="845">
          <cell r="B845">
            <v>0</v>
          </cell>
          <cell r="C845">
            <v>0</v>
          </cell>
          <cell r="D845">
            <v>0</v>
          </cell>
          <cell r="X845">
            <v>0</v>
          </cell>
          <cell r="AA845">
            <v>0</v>
          </cell>
          <cell r="AB845">
            <v>0</v>
          </cell>
          <cell r="AC845">
            <v>0</v>
          </cell>
        </row>
        <row r="846">
          <cell r="B846">
            <v>0</v>
          </cell>
          <cell r="C846">
            <v>0</v>
          </cell>
          <cell r="D846">
            <v>0</v>
          </cell>
          <cell r="X846">
            <v>0</v>
          </cell>
          <cell r="AA846">
            <v>0</v>
          </cell>
          <cell r="AB846">
            <v>0</v>
          </cell>
          <cell r="AC846">
            <v>0</v>
          </cell>
        </row>
        <row r="847">
          <cell r="B847">
            <v>0</v>
          </cell>
          <cell r="C847">
            <v>0</v>
          </cell>
          <cell r="D847">
            <v>0</v>
          </cell>
          <cell r="X847">
            <v>0</v>
          </cell>
          <cell r="AA847">
            <v>0</v>
          </cell>
          <cell r="AB847">
            <v>0</v>
          </cell>
          <cell r="AC847">
            <v>0</v>
          </cell>
        </row>
        <row r="848">
          <cell r="B848">
            <v>0</v>
          </cell>
          <cell r="C848">
            <v>0</v>
          </cell>
          <cell r="D848">
            <v>0</v>
          </cell>
          <cell r="X848">
            <v>0</v>
          </cell>
          <cell r="AA848">
            <v>0</v>
          </cell>
          <cell r="AB848">
            <v>0</v>
          </cell>
          <cell r="AC848">
            <v>0</v>
          </cell>
        </row>
        <row r="849">
          <cell r="B849">
            <v>0</v>
          </cell>
          <cell r="C849">
            <v>0</v>
          </cell>
          <cell r="D849">
            <v>0</v>
          </cell>
          <cell r="X849">
            <v>0</v>
          </cell>
          <cell r="AA849">
            <v>0</v>
          </cell>
          <cell r="AB849">
            <v>0</v>
          </cell>
          <cell r="AC849">
            <v>0</v>
          </cell>
        </row>
        <row r="850">
          <cell r="B850">
            <v>0</v>
          </cell>
          <cell r="C850">
            <v>0</v>
          </cell>
          <cell r="D850">
            <v>0</v>
          </cell>
          <cell r="X850">
            <v>0</v>
          </cell>
          <cell r="AA850">
            <v>0</v>
          </cell>
          <cell r="AB850">
            <v>0</v>
          </cell>
          <cell r="AC850">
            <v>0</v>
          </cell>
        </row>
        <row r="851">
          <cell r="B851">
            <v>0</v>
          </cell>
          <cell r="C851">
            <v>0</v>
          </cell>
          <cell r="D851">
            <v>0</v>
          </cell>
          <cell r="X851">
            <v>0</v>
          </cell>
          <cell r="AA851">
            <v>0</v>
          </cell>
          <cell r="AB851">
            <v>0</v>
          </cell>
          <cell r="AC851">
            <v>0</v>
          </cell>
        </row>
        <row r="852">
          <cell r="B852">
            <v>0</v>
          </cell>
          <cell r="C852">
            <v>0</v>
          </cell>
          <cell r="D852">
            <v>0</v>
          </cell>
          <cell r="X852">
            <v>0</v>
          </cell>
          <cell r="AA852">
            <v>0</v>
          </cell>
          <cell r="AB852">
            <v>0</v>
          </cell>
          <cell r="AC852">
            <v>0</v>
          </cell>
        </row>
        <row r="853">
          <cell r="B853">
            <v>0</v>
          </cell>
          <cell r="C853">
            <v>0</v>
          </cell>
          <cell r="D853">
            <v>0</v>
          </cell>
          <cell r="X853">
            <v>0</v>
          </cell>
          <cell r="AA853">
            <v>0</v>
          </cell>
          <cell r="AB853">
            <v>0</v>
          </cell>
          <cell r="AC853">
            <v>0</v>
          </cell>
        </row>
        <row r="854">
          <cell r="B854">
            <v>0</v>
          </cell>
          <cell r="C854">
            <v>0</v>
          </cell>
          <cell r="D854">
            <v>0</v>
          </cell>
          <cell r="X854">
            <v>0</v>
          </cell>
          <cell r="AA854">
            <v>0</v>
          </cell>
          <cell r="AB854">
            <v>0</v>
          </cell>
          <cell r="AC854">
            <v>0</v>
          </cell>
        </row>
        <row r="855">
          <cell r="B855">
            <v>0</v>
          </cell>
          <cell r="C855">
            <v>0</v>
          </cell>
          <cell r="D855">
            <v>0</v>
          </cell>
          <cell r="X855">
            <v>0</v>
          </cell>
          <cell r="AA855">
            <v>0</v>
          </cell>
          <cell r="AB855">
            <v>0</v>
          </cell>
          <cell r="AC855">
            <v>0</v>
          </cell>
        </row>
        <row r="856">
          <cell r="B856">
            <v>0</v>
          </cell>
          <cell r="C856">
            <v>0</v>
          </cell>
          <cell r="D856">
            <v>0</v>
          </cell>
          <cell r="X856">
            <v>0</v>
          </cell>
          <cell r="AA856">
            <v>0</v>
          </cell>
          <cell r="AB856">
            <v>0</v>
          </cell>
          <cell r="AC856">
            <v>0</v>
          </cell>
        </row>
        <row r="857">
          <cell r="B857">
            <v>0</v>
          </cell>
          <cell r="C857">
            <v>0</v>
          </cell>
          <cell r="D857">
            <v>0</v>
          </cell>
          <cell r="X857">
            <v>0</v>
          </cell>
          <cell r="AA857">
            <v>0</v>
          </cell>
          <cell r="AB857">
            <v>0</v>
          </cell>
          <cell r="AC857">
            <v>0</v>
          </cell>
        </row>
        <row r="858">
          <cell r="B858">
            <v>0</v>
          </cell>
          <cell r="C858">
            <v>0</v>
          </cell>
          <cell r="D858">
            <v>0</v>
          </cell>
          <cell r="X858">
            <v>0</v>
          </cell>
          <cell r="AA858">
            <v>0</v>
          </cell>
          <cell r="AB858">
            <v>0</v>
          </cell>
          <cell r="AC858">
            <v>0</v>
          </cell>
        </row>
        <row r="859">
          <cell r="B859">
            <v>0</v>
          </cell>
          <cell r="C859">
            <v>0</v>
          </cell>
          <cell r="D859">
            <v>0</v>
          </cell>
          <cell r="X859">
            <v>0</v>
          </cell>
          <cell r="AA859">
            <v>0</v>
          </cell>
          <cell r="AB859">
            <v>0</v>
          </cell>
          <cell r="AC859">
            <v>0</v>
          </cell>
        </row>
        <row r="860">
          <cell r="B860">
            <v>0</v>
          </cell>
          <cell r="C860">
            <v>0</v>
          </cell>
          <cell r="D860">
            <v>0</v>
          </cell>
          <cell r="X860">
            <v>0</v>
          </cell>
          <cell r="AA860">
            <v>0</v>
          </cell>
          <cell r="AB860">
            <v>0</v>
          </cell>
          <cell r="AC860">
            <v>0</v>
          </cell>
        </row>
        <row r="861">
          <cell r="B861">
            <v>0</v>
          </cell>
          <cell r="C861">
            <v>0</v>
          </cell>
          <cell r="D861">
            <v>0</v>
          </cell>
          <cell r="X861">
            <v>0</v>
          </cell>
          <cell r="AA861">
            <v>0</v>
          </cell>
          <cell r="AB861">
            <v>0</v>
          </cell>
          <cell r="AC861">
            <v>0</v>
          </cell>
        </row>
        <row r="862">
          <cell r="B862">
            <v>0</v>
          </cell>
          <cell r="C862">
            <v>0</v>
          </cell>
          <cell r="D862">
            <v>0</v>
          </cell>
          <cell r="X862">
            <v>0</v>
          </cell>
          <cell r="AA862">
            <v>0</v>
          </cell>
          <cell r="AB862">
            <v>0</v>
          </cell>
          <cell r="AC862">
            <v>0</v>
          </cell>
        </row>
        <row r="863">
          <cell r="B863">
            <v>0</v>
          </cell>
          <cell r="C863">
            <v>0</v>
          </cell>
          <cell r="D863">
            <v>0</v>
          </cell>
          <cell r="X863">
            <v>0</v>
          </cell>
          <cell r="AA863">
            <v>0</v>
          </cell>
          <cell r="AB863">
            <v>0</v>
          </cell>
          <cell r="AC863">
            <v>0</v>
          </cell>
        </row>
        <row r="864">
          <cell r="B864">
            <v>0</v>
          </cell>
          <cell r="C864">
            <v>0</v>
          </cell>
          <cell r="D864">
            <v>0</v>
          </cell>
          <cell r="X864">
            <v>0</v>
          </cell>
          <cell r="AA864">
            <v>0</v>
          </cell>
          <cell r="AB864">
            <v>0</v>
          </cell>
          <cell r="AC864">
            <v>0</v>
          </cell>
        </row>
        <row r="865">
          <cell r="B865">
            <v>0</v>
          </cell>
          <cell r="C865">
            <v>0</v>
          </cell>
          <cell r="D865">
            <v>0</v>
          </cell>
          <cell r="X865">
            <v>0</v>
          </cell>
          <cell r="AA865">
            <v>0</v>
          </cell>
          <cell r="AB865">
            <v>0</v>
          </cell>
          <cell r="AC865">
            <v>0</v>
          </cell>
        </row>
        <row r="866">
          <cell r="B866">
            <v>0</v>
          </cell>
          <cell r="C866">
            <v>0</v>
          </cell>
          <cell r="D866">
            <v>0</v>
          </cell>
          <cell r="X866">
            <v>0</v>
          </cell>
          <cell r="AA866">
            <v>0</v>
          </cell>
          <cell r="AB866">
            <v>0</v>
          </cell>
          <cell r="AC866">
            <v>0</v>
          </cell>
        </row>
        <row r="867">
          <cell r="B867">
            <v>0</v>
          </cell>
          <cell r="C867">
            <v>0</v>
          </cell>
          <cell r="D867">
            <v>0</v>
          </cell>
          <cell r="X867">
            <v>0</v>
          </cell>
          <cell r="AA867">
            <v>0</v>
          </cell>
          <cell r="AB867">
            <v>0</v>
          </cell>
          <cell r="AC867">
            <v>0</v>
          </cell>
        </row>
        <row r="868">
          <cell r="B868">
            <v>0</v>
          </cell>
          <cell r="C868">
            <v>0</v>
          </cell>
          <cell r="D868">
            <v>0</v>
          </cell>
          <cell r="X868">
            <v>0</v>
          </cell>
          <cell r="AA868">
            <v>0</v>
          </cell>
          <cell r="AB868">
            <v>0</v>
          </cell>
          <cell r="AC868">
            <v>0</v>
          </cell>
        </row>
        <row r="869">
          <cell r="B869">
            <v>0</v>
          </cell>
          <cell r="C869">
            <v>0</v>
          </cell>
          <cell r="D869">
            <v>0</v>
          </cell>
          <cell r="X869">
            <v>0</v>
          </cell>
          <cell r="AA869">
            <v>0</v>
          </cell>
          <cell r="AB869">
            <v>0</v>
          </cell>
          <cell r="AC869">
            <v>0</v>
          </cell>
        </row>
        <row r="870">
          <cell r="B870">
            <v>0</v>
          </cell>
          <cell r="C870">
            <v>0</v>
          </cell>
          <cell r="D870">
            <v>0</v>
          </cell>
          <cell r="X870">
            <v>0</v>
          </cell>
          <cell r="AA870">
            <v>0</v>
          </cell>
          <cell r="AB870">
            <v>0</v>
          </cell>
          <cell r="AC870">
            <v>0</v>
          </cell>
        </row>
        <row r="871">
          <cell r="B871">
            <v>0</v>
          </cell>
          <cell r="C871">
            <v>0</v>
          </cell>
          <cell r="D871">
            <v>0</v>
          </cell>
          <cell r="X871">
            <v>0</v>
          </cell>
          <cell r="AA871">
            <v>0</v>
          </cell>
          <cell r="AB871">
            <v>0</v>
          </cell>
          <cell r="AC871">
            <v>0</v>
          </cell>
        </row>
        <row r="872">
          <cell r="B872">
            <v>0</v>
          </cell>
          <cell r="C872">
            <v>0</v>
          </cell>
          <cell r="D872">
            <v>0</v>
          </cell>
          <cell r="X872">
            <v>0</v>
          </cell>
          <cell r="AA872">
            <v>0</v>
          </cell>
          <cell r="AB872">
            <v>0</v>
          </cell>
          <cell r="AC872">
            <v>0</v>
          </cell>
        </row>
        <row r="873">
          <cell r="B873">
            <v>0</v>
          </cell>
          <cell r="C873">
            <v>0</v>
          </cell>
          <cell r="D873">
            <v>0</v>
          </cell>
          <cell r="X873">
            <v>0</v>
          </cell>
          <cell r="AA873">
            <v>0</v>
          </cell>
          <cell r="AB873">
            <v>0</v>
          </cell>
          <cell r="AC873">
            <v>0</v>
          </cell>
        </row>
        <row r="874">
          <cell r="B874">
            <v>0</v>
          </cell>
          <cell r="C874">
            <v>0</v>
          </cell>
          <cell r="D874">
            <v>0</v>
          </cell>
          <cell r="X874">
            <v>0</v>
          </cell>
          <cell r="AA874">
            <v>0</v>
          </cell>
          <cell r="AB874">
            <v>0</v>
          </cell>
          <cell r="AC874">
            <v>0</v>
          </cell>
        </row>
        <row r="875">
          <cell r="B875">
            <v>0</v>
          </cell>
          <cell r="C875">
            <v>0</v>
          </cell>
          <cell r="D875">
            <v>0</v>
          </cell>
          <cell r="X875">
            <v>0</v>
          </cell>
          <cell r="AA875">
            <v>0</v>
          </cell>
          <cell r="AB875">
            <v>0</v>
          </cell>
          <cell r="AC875">
            <v>0</v>
          </cell>
        </row>
        <row r="876">
          <cell r="B876">
            <v>0</v>
          </cell>
          <cell r="C876">
            <v>0</v>
          </cell>
          <cell r="D876">
            <v>0</v>
          </cell>
          <cell r="X876">
            <v>0</v>
          </cell>
          <cell r="AA876">
            <v>0</v>
          </cell>
          <cell r="AB876">
            <v>0</v>
          </cell>
          <cell r="AC876">
            <v>0</v>
          </cell>
        </row>
        <row r="877">
          <cell r="B877">
            <v>0</v>
          </cell>
          <cell r="C877">
            <v>0</v>
          </cell>
          <cell r="D877">
            <v>0</v>
          </cell>
          <cell r="X877">
            <v>0</v>
          </cell>
          <cell r="AA877">
            <v>0</v>
          </cell>
          <cell r="AB877">
            <v>0</v>
          </cell>
          <cell r="AC877">
            <v>0</v>
          </cell>
        </row>
        <row r="878">
          <cell r="B878">
            <v>0</v>
          </cell>
          <cell r="C878">
            <v>0</v>
          </cell>
          <cell r="D878">
            <v>0</v>
          </cell>
          <cell r="X878">
            <v>0</v>
          </cell>
          <cell r="AA878">
            <v>0</v>
          </cell>
          <cell r="AB878">
            <v>0</v>
          </cell>
          <cell r="AC878">
            <v>0</v>
          </cell>
        </row>
        <row r="879">
          <cell r="B879">
            <v>0</v>
          </cell>
          <cell r="C879">
            <v>0</v>
          </cell>
          <cell r="D879">
            <v>0</v>
          </cell>
          <cell r="X879">
            <v>0</v>
          </cell>
          <cell r="AA879">
            <v>0</v>
          </cell>
          <cell r="AB879">
            <v>0</v>
          </cell>
          <cell r="AC879">
            <v>0</v>
          </cell>
        </row>
        <row r="880">
          <cell r="B880">
            <v>0</v>
          </cell>
          <cell r="C880">
            <v>0</v>
          </cell>
          <cell r="D880">
            <v>0</v>
          </cell>
          <cell r="X880">
            <v>0</v>
          </cell>
          <cell r="AA880">
            <v>0</v>
          </cell>
          <cell r="AB880">
            <v>0</v>
          </cell>
          <cell r="AC880">
            <v>0</v>
          </cell>
        </row>
        <row r="881">
          <cell r="B881">
            <v>0</v>
          </cell>
          <cell r="C881">
            <v>0</v>
          </cell>
          <cell r="D881">
            <v>0</v>
          </cell>
          <cell r="X881">
            <v>0</v>
          </cell>
          <cell r="AA881">
            <v>0</v>
          </cell>
          <cell r="AB881">
            <v>0</v>
          </cell>
          <cell r="AC881">
            <v>0</v>
          </cell>
        </row>
        <row r="882">
          <cell r="B882">
            <v>0</v>
          </cell>
          <cell r="C882">
            <v>0</v>
          </cell>
          <cell r="D882">
            <v>0</v>
          </cell>
          <cell r="X882">
            <v>0</v>
          </cell>
          <cell r="AA882">
            <v>0</v>
          </cell>
          <cell r="AB882">
            <v>0</v>
          </cell>
          <cell r="AC882">
            <v>0</v>
          </cell>
        </row>
        <row r="883">
          <cell r="B883">
            <v>0</v>
          </cell>
          <cell r="C883">
            <v>0</v>
          </cell>
          <cell r="D883">
            <v>0</v>
          </cell>
          <cell r="X883">
            <v>0</v>
          </cell>
          <cell r="AA883">
            <v>0</v>
          </cell>
          <cell r="AB883">
            <v>0</v>
          </cell>
          <cell r="AC883">
            <v>0</v>
          </cell>
        </row>
        <row r="884">
          <cell r="B884">
            <v>0</v>
          </cell>
          <cell r="C884">
            <v>0</v>
          </cell>
          <cell r="D884">
            <v>0</v>
          </cell>
          <cell r="X884">
            <v>0</v>
          </cell>
          <cell r="AA884">
            <v>0</v>
          </cell>
          <cell r="AB884">
            <v>0</v>
          </cell>
          <cell r="AC884">
            <v>0</v>
          </cell>
        </row>
        <row r="885">
          <cell r="B885">
            <v>0</v>
          </cell>
          <cell r="C885">
            <v>0</v>
          </cell>
          <cell r="D885">
            <v>0</v>
          </cell>
          <cell r="X885">
            <v>0</v>
          </cell>
          <cell r="AA885">
            <v>0</v>
          </cell>
          <cell r="AB885">
            <v>0</v>
          </cell>
          <cell r="AC885">
            <v>0</v>
          </cell>
        </row>
        <row r="886">
          <cell r="B886">
            <v>0</v>
          </cell>
          <cell r="C886">
            <v>0</v>
          </cell>
          <cell r="D886">
            <v>0</v>
          </cell>
          <cell r="X886">
            <v>0</v>
          </cell>
          <cell r="AA886">
            <v>0</v>
          </cell>
          <cell r="AB886">
            <v>0</v>
          </cell>
          <cell r="AC886">
            <v>0</v>
          </cell>
        </row>
        <row r="887">
          <cell r="B887">
            <v>0</v>
          </cell>
          <cell r="C887">
            <v>0</v>
          </cell>
          <cell r="D887">
            <v>0</v>
          </cell>
          <cell r="X887">
            <v>0</v>
          </cell>
          <cell r="AA887">
            <v>0</v>
          </cell>
          <cell r="AB887">
            <v>0</v>
          </cell>
          <cell r="AC887">
            <v>0</v>
          </cell>
        </row>
        <row r="888">
          <cell r="B888">
            <v>0</v>
          </cell>
          <cell r="C888">
            <v>0</v>
          </cell>
          <cell r="D888">
            <v>0</v>
          </cell>
          <cell r="X888">
            <v>0</v>
          </cell>
          <cell r="AA888">
            <v>0</v>
          </cell>
          <cell r="AB888">
            <v>0</v>
          </cell>
          <cell r="AC888">
            <v>0</v>
          </cell>
        </row>
        <row r="889">
          <cell r="B889">
            <v>0</v>
          </cell>
          <cell r="C889">
            <v>0</v>
          </cell>
          <cell r="D889">
            <v>0</v>
          </cell>
          <cell r="X889">
            <v>0</v>
          </cell>
          <cell r="AA889">
            <v>0</v>
          </cell>
          <cell r="AB889">
            <v>0</v>
          </cell>
          <cell r="AC889">
            <v>0</v>
          </cell>
        </row>
        <row r="890">
          <cell r="B890">
            <v>0</v>
          </cell>
          <cell r="C890">
            <v>0</v>
          </cell>
          <cell r="D890">
            <v>0</v>
          </cell>
          <cell r="X890">
            <v>0</v>
          </cell>
          <cell r="AA890">
            <v>0</v>
          </cell>
          <cell r="AB890">
            <v>0</v>
          </cell>
          <cell r="AC890">
            <v>0</v>
          </cell>
        </row>
        <row r="891">
          <cell r="B891">
            <v>0</v>
          </cell>
          <cell r="C891">
            <v>0</v>
          </cell>
          <cell r="D891">
            <v>0</v>
          </cell>
          <cell r="X891">
            <v>0</v>
          </cell>
          <cell r="AA891">
            <v>0</v>
          </cell>
          <cell r="AB891">
            <v>0</v>
          </cell>
          <cell r="AC891">
            <v>0</v>
          </cell>
        </row>
        <row r="892">
          <cell r="B892">
            <v>0</v>
          </cell>
          <cell r="C892">
            <v>0</v>
          </cell>
          <cell r="D892">
            <v>0</v>
          </cell>
          <cell r="X892">
            <v>0</v>
          </cell>
          <cell r="AA892">
            <v>0</v>
          </cell>
          <cell r="AB892">
            <v>0</v>
          </cell>
          <cell r="AC892">
            <v>0</v>
          </cell>
        </row>
        <row r="893">
          <cell r="B893">
            <v>0</v>
          </cell>
          <cell r="C893">
            <v>0</v>
          </cell>
          <cell r="D893">
            <v>0</v>
          </cell>
          <cell r="X893">
            <v>0</v>
          </cell>
          <cell r="AA893">
            <v>0</v>
          </cell>
          <cell r="AB893">
            <v>0</v>
          </cell>
          <cell r="AC893">
            <v>0</v>
          </cell>
        </row>
        <row r="894">
          <cell r="B894">
            <v>0</v>
          </cell>
          <cell r="C894">
            <v>0</v>
          </cell>
          <cell r="D894">
            <v>0</v>
          </cell>
          <cell r="X894">
            <v>0</v>
          </cell>
          <cell r="AA894">
            <v>0</v>
          </cell>
          <cell r="AB894">
            <v>0</v>
          </cell>
          <cell r="AC894">
            <v>0</v>
          </cell>
        </row>
        <row r="895">
          <cell r="B895">
            <v>0</v>
          </cell>
          <cell r="C895">
            <v>0</v>
          </cell>
          <cell r="D895">
            <v>0</v>
          </cell>
          <cell r="X895">
            <v>0</v>
          </cell>
          <cell r="AA895">
            <v>0</v>
          </cell>
          <cell r="AB895">
            <v>0</v>
          </cell>
          <cell r="AC895">
            <v>0</v>
          </cell>
        </row>
        <row r="896">
          <cell r="B896">
            <v>0</v>
          </cell>
          <cell r="C896">
            <v>0</v>
          </cell>
          <cell r="D896">
            <v>0</v>
          </cell>
          <cell r="X896">
            <v>0</v>
          </cell>
          <cell r="AA896">
            <v>0</v>
          </cell>
          <cell r="AB896">
            <v>0</v>
          </cell>
          <cell r="AC896">
            <v>0</v>
          </cell>
        </row>
        <row r="897">
          <cell r="B897">
            <v>0</v>
          </cell>
          <cell r="C897">
            <v>0</v>
          </cell>
          <cell r="D897">
            <v>0</v>
          </cell>
          <cell r="X897">
            <v>0</v>
          </cell>
          <cell r="AA897">
            <v>0</v>
          </cell>
          <cell r="AB897">
            <v>0</v>
          </cell>
          <cell r="AC897">
            <v>0</v>
          </cell>
        </row>
        <row r="898">
          <cell r="B898">
            <v>0</v>
          </cell>
          <cell r="C898">
            <v>0</v>
          </cell>
          <cell r="D898">
            <v>0</v>
          </cell>
          <cell r="X898">
            <v>0</v>
          </cell>
          <cell r="AA898">
            <v>0</v>
          </cell>
          <cell r="AB898">
            <v>0</v>
          </cell>
          <cell r="AC898">
            <v>0</v>
          </cell>
        </row>
        <row r="899">
          <cell r="B899">
            <v>0</v>
          </cell>
          <cell r="C899">
            <v>0</v>
          </cell>
          <cell r="D899">
            <v>0</v>
          </cell>
          <cell r="X899">
            <v>0</v>
          </cell>
          <cell r="AA899">
            <v>0</v>
          </cell>
          <cell r="AB899">
            <v>0</v>
          </cell>
          <cell r="AC899">
            <v>0</v>
          </cell>
        </row>
        <row r="900">
          <cell r="B900">
            <v>0</v>
          </cell>
          <cell r="C900">
            <v>0</v>
          </cell>
          <cell r="D900">
            <v>0</v>
          </cell>
          <cell r="X900">
            <v>0</v>
          </cell>
          <cell r="AA900">
            <v>0</v>
          </cell>
          <cell r="AB900">
            <v>0</v>
          </cell>
          <cell r="AC900">
            <v>0</v>
          </cell>
        </row>
        <row r="901">
          <cell r="B901">
            <v>0</v>
          </cell>
          <cell r="C901">
            <v>0</v>
          </cell>
          <cell r="D901">
            <v>0</v>
          </cell>
          <cell r="X901">
            <v>0</v>
          </cell>
          <cell r="AA901">
            <v>0</v>
          </cell>
          <cell r="AB901">
            <v>0</v>
          </cell>
          <cell r="AC901">
            <v>0</v>
          </cell>
        </row>
        <row r="902">
          <cell r="B902">
            <v>0</v>
          </cell>
          <cell r="C902">
            <v>0</v>
          </cell>
          <cell r="D902">
            <v>0</v>
          </cell>
          <cell r="X902">
            <v>0</v>
          </cell>
          <cell r="AA902">
            <v>0</v>
          </cell>
          <cell r="AB902">
            <v>0</v>
          </cell>
          <cell r="AC902">
            <v>0</v>
          </cell>
        </row>
        <row r="903">
          <cell r="B903">
            <v>0</v>
          </cell>
          <cell r="C903">
            <v>0</v>
          </cell>
          <cell r="D903">
            <v>0</v>
          </cell>
          <cell r="X903">
            <v>0</v>
          </cell>
          <cell r="AA903">
            <v>0</v>
          </cell>
          <cell r="AB903">
            <v>0</v>
          </cell>
          <cell r="AC903">
            <v>0</v>
          </cell>
        </row>
        <row r="904">
          <cell r="B904">
            <v>0</v>
          </cell>
          <cell r="C904">
            <v>0</v>
          </cell>
          <cell r="D904">
            <v>0</v>
          </cell>
          <cell r="X904">
            <v>0</v>
          </cell>
          <cell r="AA904">
            <v>0</v>
          </cell>
          <cell r="AB904">
            <v>0</v>
          </cell>
          <cell r="AC904">
            <v>0</v>
          </cell>
        </row>
        <row r="905">
          <cell r="B905">
            <v>0</v>
          </cell>
          <cell r="C905">
            <v>0</v>
          </cell>
          <cell r="D905">
            <v>0</v>
          </cell>
          <cell r="X905">
            <v>0</v>
          </cell>
          <cell r="AA905">
            <v>0</v>
          </cell>
          <cell r="AB905">
            <v>0</v>
          </cell>
          <cell r="AC905">
            <v>0</v>
          </cell>
        </row>
        <row r="906">
          <cell r="B906">
            <v>0</v>
          </cell>
          <cell r="C906">
            <v>0</v>
          </cell>
          <cell r="D906">
            <v>0</v>
          </cell>
          <cell r="X906">
            <v>0</v>
          </cell>
          <cell r="AA906">
            <v>0</v>
          </cell>
          <cell r="AB906">
            <v>0</v>
          </cell>
          <cell r="AC906">
            <v>0</v>
          </cell>
        </row>
        <row r="907">
          <cell r="B907">
            <v>0</v>
          </cell>
          <cell r="C907">
            <v>0</v>
          </cell>
          <cell r="D907">
            <v>0</v>
          </cell>
          <cell r="X907">
            <v>0</v>
          </cell>
          <cell r="AA907">
            <v>0</v>
          </cell>
          <cell r="AB907">
            <v>0</v>
          </cell>
          <cell r="AC907">
            <v>0</v>
          </cell>
        </row>
        <row r="908">
          <cell r="B908">
            <v>0</v>
          </cell>
          <cell r="C908">
            <v>0</v>
          </cell>
          <cell r="D908">
            <v>0</v>
          </cell>
          <cell r="X908">
            <v>0</v>
          </cell>
          <cell r="AA908">
            <v>0</v>
          </cell>
          <cell r="AB908">
            <v>0</v>
          </cell>
          <cell r="AC908">
            <v>0</v>
          </cell>
        </row>
        <row r="909">
          <cell r="B909">
            <v>0</v>
          </cell>
          <cell r="C909">
            <v>0</v>
          </cell>
          <cell r="D909">
            <v>0</v>
          </cell>
          <cell r="X909">
            <v>0</v>
          </cell>
          <cell r="AA909">
            <v>0</v>
          </cell>
          <cell r="AB909">
            <v>0</v>
          </cell>
          <cell r="AC909">
            <v>0</v>
          </cell>
        </row>
        <row r="910">
          <cell r="B910">
            <v>0</v>
          </cell>
          <cell r="C910">
            <v>0</v>
          </cell>
          <cell r="D910">
            <v>0</v>
          </cell>
          <cell r="X910">
            <v>0</v>
          </cell>
          <cell r="AA910">
            <v>0</v>
          </cell>
          <cell r="AB910">
            <v>0</v>
          </cell>
          <cell r="AC910">
            <v>0</v>
          </cell>
        </row>
        <row r="911">
          <cell r="B911">
            <v>0</v>
          </cell>
          <cell r="C911">
            <v>0</v>
          </cell>
          <cell r="D911">
            <v>0</v>
          </cell>
          <cell r="X911">
            <v>0</v>
          </cell>
          <cell r="AA911">
            <v>0</v>
          </cell>
          <cell r="AB911">
            <v>0</v>
          </cell>
          <cell r="AC911">
            <v>0</v>
          </cell>
        </row>
        <row r="912">
          <cell r="B912">
            <v>0</v>
          </cell>
          <cell r="C912">
            <v>0</v>
          </cell>
          <cell r="D912">
            <v>0</v>
          </cell>
          <cell r="X912">
            <v>0</v>
          </cell>
          <cell r="AA912">
            <v>0</v>
          </cell>
          <cell r="AB912">
            <v>0</v>
          </cell>
          <cell r="AC912">
            <v>0</v>
          </cell>
        </row>
        <row r="913">
          <cell r="B913">
            <v>0</v>
          </cell>
          <cell r="C913">
            <v>0</v>
          </cell>
          <cell r="D913">
            <v>0</v>
          </cell>
          <cell r="X913">
            <v>0</v>
          </cell>
          <cell r="AA913">
            <v>0</v>
          </cell>
          <cell r="AB913">
            <v>0</v>
          </cell>
          <cell r="AC913">
            <v>0</v>
          </cell>
        </row>
        <row r="914">
          <cell r="B914">
            <v>0</v>
          </cell>
          <cell r="C914">
            <v>0</v>
          </cell>
          <cell r="D914">
            <v>0</v>
          </cell>
          <cell r="X914">
            <v>0</v>
          </cell>
          <cell r="AA914">
            <v>0</v>
          </cell>
          <cell r="AB914">
            <v>0</v>
          </cell>
          <cell r="AC914">
            <v>0</v>
          </cell>
        </row>
        <row r="915">
          <cell r="B915">
            <v>0</v>
          </cell>
          <cell r="C915">
            <v>0</v>
          </cell>
          <cell r="D915">
            <v>0</v>
          </cell>
          <cell r="X915">
            <v>0</v>
          </cell>
          <cell r="AA915">
            <v>0</v>
          </cell>
          <cell r="AB915">
            <v>0</v>
          </cell>
          <cell r="AC915">
            <v>0</v>
          </cell>
        </row>
        <row r="916">
          <cell r="B916">
            <v>0</v>
          </cell>
          <cell r="C916">
            <v>0</v>
          </cell>
          <cell r="D916">
            <v>0</v>
          </cell>
          <cell r="X916">
            <v>0</v>
          </cell>
          <cell r="AA916">
            <v>0</v>
          </cell>
          <cell r="AB916">
            <v>0</v>
          </cell>
          <cell r="AC916">
            <v>0</v>
          </cell>
        </row>
        <row r="917">
          <cell r="B917">
            <v>0</v>
          </cell>
          <cell r="C917">
            <v>0</v>
          </cell>
          <cell r="D917">
            <v>0</v>
          </cell>
          <cell r="X917">
            <v>0</v>
          </cell>
          <cell r="AA917">
            <v>0</v>
          </cell>
          <cell r="AB917">
            <v>0</v>
          </cell>
          <cell r="AC917">
            <v>0</v>
          </cell>
        </row>
        <row r="918">
          <cell r="B918">
            <v>0</v>
          </cell>
          <cell r="C918">
            <v>0</v>
          </cell>
          <cell r="D918">
            <v>0</v>
          </cell>
          <cell r="X918">
            <v>0</v>
          </cell>
          <cell r="AA918">
            <v>0</v>
          </cell>
          <cell r="AB918">
            <v>0</v>
          </cell>
          <cell r="AC918">
            <v>0</v>
          </cell>
        </row>
        <row r="919">
          <cell r="B919">
            <v>0</v>
          </cell>
          <cell r="C919">
            <v>0</v>
          </cell>
          <cell r="D919">
            <v>0</v>
          </cell>
          <cell r="X919">
            <v>0</v>
          </cell>
          <cell r="AA919">
            <v>0</v>
          </cell>
          <cell r="AB919">
            <v>0</v>
          </cell>
          <cell r="AC919">
            <v>0</v>
          </cell>
        </row>
        <row r="920">
          <cell r="B920">
            <v>0</v>
          </cell>
          <cell r="C920">
            <v>0</v>
          </cell>
          <cell r="D920">
            <v>0</v>
          </cell>
          <cell r="X920">
            <v>0</v>
          </cell>
          <cell r="AA920">
            <v>0</v>
          </cell>
          <cell r="AB920">
            <v>0</v>
          </cell>
          <cell r="AC920">
            <v>0</v>
          </cell>
        </row>
        <row r="921">
          <cell r="B921">
            <v>0</v>
          </cell>
          <cell r="C921">
            <v>0</v>
          </cell>
          <cell r="D921">
            <v>0</v>
          </cell>
          <cell r="X921">
            <v>0</v>
          </cell>
          <cell r="AA921">
            <v>0</v>
          </cell>
          <cell r="AB921">
            <v>0</v>
          </cell>
          <cell r="AC921">
            <v>0</v>
          </cell>
        </row>
        <row r="922">
          <cell r="B922">
            <v>0</v>
          </cell>
          <cell r="C922">
            <v>0</v>
          </cell>
          <cell r="D922">
            <v>0</v>
          </cell>
          <cell r="X922">
            <v>0</v>
          </cell>
          <cell r="AA922">
            <v>0</v>
          </cell>
          <cell r="AB922">
            <v>0</v>
          </cell>
          <cell r="AC922">
            <v>0</v>
          </cell>
        </row>
        <row r="923">
          <cell r="B923">
            <v>0</v>
          </cell>
          <cell r="C923">
            <v>0</v>
          </cell>
          <cell r="D923">
            <v>0</v>
          </cell>
          <cell r="X923">
            <v>0</v>
          </cell>
          <cell r="AA923">
            <v>0</v>
          </cell>
          <cell r="AB923">
            <v>0</v>
          </cell>
          <cell r="AC923">
            <v>0</v>
          </cell>
        </row>
        <row r="924">
          <cell r="B924">
            <v>0</v>
          </cell>
          <cell r="C924">
            <v>0</v>
          </cell>
          <cell r="D924">
            <v>0</v>
          </cell>
          <cell r="X924">
            <v>0</v>
          </cell>
          <cell r="AA924">
            <v>0</v>
          </cell>
          <cell r="AB924">
            <v>0</v>
          </cell>
          <cell r="AC924">
            <v>0</v>
          </cell>
        </row>
        <row r="925">
          <cell r="B925">
            <v>0</v>
          </cell>
          <cell r="C925">
            <v>0</v>
          </cell>
          <cell r="D925">
            <v>0</v>
          </cell>
          <cell r="X925">
            <v>0</v>
          </cell>
          <cell r="AA925">
            <v>0</v>
          </cell>
          <cell r="AB925">
            <v>0</v>
          </cell>
          <cell r="AC925">
            <v>0</v>
          </cell>
        </row>
        <row r="926">
          <cell r="B926">
            <v>0</v>
          </cell>
          <cell r="C926">
            <v>0</v>
          </cell>
          <cell r="D926">
            <v>0</v>
          </cell>
          <cell r="X926">
            <v>0</v>
          </cell>
          <cell r="AA926">
            <v>0</v>
          </cell>
          <cell r="AB926">
            <v>0</v>
          </cell>
          <cell r="AC926">
            <v>0</v>
          </cell>
        </row>
        <row r="927">
          <cell r="B927">
            <v>0</v>
          </cell>
          <cell r="C927">
            <v>0</v>
          </cell>
          <cell r="D927">
            <v>0</v>
          </cell>
          <cell r="X927">
            <v>0</v>
          </cell>
          <cell r="AA927">
            <v>0</v>
          </cell>
          <cell r="AB927">
            <v>0</v>
          </cell>
          <cell r="AC927">
            <v>0</v>
          </cell>
        </row>
        <row r="928">
          <cell r="B928">
            <v>0</v>
          </cell>
          <cell r="C928">
            <v>0</v>
          </cell>
          <cell r="D928">
            <v>0</v>
          </cell>
          <cell r="X928">
            <v>0</v>
          </cell>
          <cell r="AA928">
            <v>0</v>
          </cell>
          <cell r="AB928">
            <v>0</v>
          </cell>
          <cell r="AC928">
            <v>0</v>
          </cell>
        </row>
        <row r="929">
          <cell r="B929">
            <v>0</v>
          </cell>
          <cell r="C929">
            <v>0</v>
          </cell>
          <cell r="D929">
            <v>0</v>
          </cell>
          <cell r="X929">
            <v>0</v>
          </cell>
          <cell r="AA929">
            <v>0</v>
          </cell>
          <cell r="AB929">
            <v>0</v>
          </cell>
          <cell r="AC929">
            <v>0</v>
          </cell>
        </row>
        <row r="930">
          <cell r="B930">
            <v>0</v>
          </cell>
          <cell r="C930">
            <v>0</v>
          </cell>
          <cell r="D930">
            <v>0</v>
          </cell>
          <cell r="X930">
            <v>0</v>
          </cell>
          <cell r="AA930">
            <v>0</v>
          </cell>
          <cell r="AB930">
            <v>0</v>
          </cell>
          <cell r="AC930">
            <v>0</v>
          </cell>
        </row>
        <row r="931">
          <cell r="B931">
            <v>0</v>
          </cell>
          <cell r="C931">
            <v>0</v>
          </cell>
          <cell r="D931">
            <v>0</v>
          </cell>
          <cell r="X931">
            <v>0</v>
          </cell>
          <cell r="AA931">
            <v>0</v>
          </cell>
          <cell r="AB931">
            <v>0</v>
          </cell>
          <cell r="AC931">
            <v>0</v>
          </cell>
        </row>
        <row r="932">
          <cell r="B932">
            <v>0</v>
          </cell>
          <cell r="C932">
            <v>0</v>
          </cell>
          <cell r="D932">
            <v>0</v>
          </cell>
          <cell r="X932">
            <v>0</v>
          </cell>
          <cell r="AA932">
            <v>0</v>
          </cell>
          <cell r="AB932">
            <v>0</v>
          </cell>
          <cell r="AC932">
            <v>0</v>
          </cell>
        </row>
        <row r="933">
          <cell r="B933">
            <v>0</v>
          </cell>
          <cell r="C933">
            <v>0</v>
          </cell>
          <cell r="D933">
            <v>0</v>
          </cell>
          <cell r="X933">
            <v>0</v>
          </cell>
          <cell r="AA933">
            <v>0</v>
          </cell>
          <cell r="AB933">
            <v>0</v>
          </cell>
          <cell r="AC933">
            <v>0</v>
          </cell>
        </row>
        <row r="934">
          <cell r="B934">
            <v>0</v>
          </cell>
          <cell r="C934">
            <v>0</v>
          </cell>
          <cell r="D934">
            <v>0</v>
          </cell>
          <cell r="X934">
            <v>0</v>
          </cell>
          <cell r="AA934">
            <v>0</v>
          </cell>
          <cell r="AB934">
            <v>0</v>
          </cell>
          <cell r="AC934">
            <v>0</v>
          </cell>
        </row>
        <row r="935">
          <cell r="B935">
            <v>0</v>
          </cell>
          <cell r="C935">
            <v>0</v>
          </cell>
          <cell r="D935">
            <v>0</v>
          </cell>
          <cell r="X935">
            <v>0</v>
          </cell>
          <cell r="AA935">
            <v>0</v>
          </cell>
          <cell r="AB935">
            <v>0</v>
          </cell>
          <cell r="AC935">
            <v>0</v>
          </cell>
        </row>
        <row r="936">
          <cell r="B936">
            <v>0</v>
          </cell>
          <cell r="C936">
            <v>0</v>
          </cell>
          <cell r="D936">
            <v>0</v>
          </cell>
          <cell r="X936">
            <v>0</v>
          </cell>
          <cell r="AA936">
            <v>0</v>
          </cell>
          <cell r="AB936">
            <v>0</v>
          </cell>
          <cell r="AC936">
            <v>0</v>
          </cell>
        </row>
        <row r="937">
          <cell r="B937">
            <v>0</v>
          </cell>
          <cell r="C937">
            <v>0</v>
          </cell>
          <cell r="D937">
            <v>0</v>
          </cell>
          <cell r="X937">
            <v>0</v>
          </cell>
          <cell r="AA937">
            <v>0</v>
          </cell>
          <cell r="AB937">
            <v>0</v>
          </cell>
          <cell r="AC937">
            <v>0</v>
          </cell>
        </row>
        <row r="938">
          <cell r="B938">
            <v>0</v>
          </cell>
          <cell r="C938">
            <v>0</v>
          </cell>
          <cell r="D938">
            <v>0</v>
          </cell>
          <cell r="X938">
            <v>0</v>
          </cell>
          <cell r="AA938">
            <v>0</v>
          </cell>
          <cell r="AB938">
            <v>0</v>
          </cell>
          <cell r="AC938">
            <v>0</v>
          </cell>
        </row>
        <row r="939">
          <cell r="B939">
            <v>0</v>
          </cell>
          <cell r="C939">
            <v>0</v>
          </cell>
          <cell r="D939">
            <v>0</v>
          </cell>
          <cell r="X939">
            <v>0</v>
          </cell>
          <cell r="AA939">
            <v>0</v>
          </cell>
          <cell r="AB939">
            <v>0</v>
          </cell>
          <cell r="AC939">
            <v>0</v>
          </cell>
        </row>
        <row r="940">
          <cell r="B940">
            <v>0</v>
          </cell>
          <cell r="C940">
            <v>0</v>
          </cell>
          <cell r="D940">
            <v>0</v>
          </cell>
          <cell r="X940">
            <v>0</v>
          </cell>
          <cell r="AA940">
            <v>0</v>
          </cell>
          <cell r="AB940">
            <v>0</v>
          </cell>
          <cell r="AC940">
            <v>0</v>
          </cell>
        </row>
        <row r="941">
          <cell r="B941">
            <v>0</v>
          </cell>
          <cell r="C941">
            <v>0</v>
          </cell>
          <cell r="D941">
            <v>0</v>
          </cell>
          <cell r="X941">
            <v>0</v>
          </cell>
          <cell r="AA941">
            <v>0</v>
          </cell>
          <cell r="AB941">
            <v>0</v>
          </cell>
          <cell r="AC941">
            <v>0</v>
          </cell>
        </row>
        <row r="942">
          <cell r="B942">
            <v>0</v>
          </cell>
          <cell r="C942">
            <v>0</v>
          </cell>
          <cell r="D942">
            <v>0</v>
          </cell>
          <cell r="X942">
            <v>0</v>
          </cell>
          <cell r="AA942">
            <v>0</v>
          </cell>
          <cell r="AB942">
            <v>0</v>
          </cell>
          <cell r="AC942">
            <v>0</v>
          </cell>
        </row>
        <row r="943">
          <cell r="B943">
            <v>0</v>
          </cell>
          <cell r="C943">
            <v>0</v>
          </cell>
          <cell r="D943">
            <v>0</v>
          </cell>
          <cell r="X943">
            <v>0</v>
          </cell>
          <cell r="AA943">
            <v>0</v>
          </cell>
          <cell r="AB943">
            <v>0</v>
          </cell>
          <cell r="AC943">
            <v>0</v>
          </cell>
        </row>
        <row r="944">
          <cell r="B944">
            <v>0</v>
          </cell>
          <cell r="C944">
            <v>0</v>
          </cell>
          <cell r="D944">
            <v>0</v>
          </cell>
          <cell r="X944">
            <v>0</v>
          </cell>
          <cell r="AA944">
            <v>0</v>
          </cell>
          <cell r="AB944">
            <v>0</v>
          </cell>
          <cell r="AC944">
            <v>0</v>
          </cell>
        </row>
        <row r="945">
          <cell r="B945">
            <v>0</v>
          </cell>
          <cell r="C945">
            <v>0</v>
          </cell>
          <cell r="D945">
            <v>0</v>
          </cell>
          <cell r="X945">
            <v>0</v>
          </cell>
          <cell r="AA945">
            <v>0</v>
          </cell>
          <cell r="AB945">
            <v>0</v>
          </cell>
          <cell r="AC945">
            <v>0</v>
          </cell>
        </row>
        <row r="946">
          <cell r="B946">
            <v>0</v>
          </cell>
          <cell r="C946">
            <v>0</v>
          </cell>
          <cell r="D946">
            <v>0</v>
          </cell>
          <cell r="X946">
            <v>0</v>
          </cell>
          <cell r="AA946">
            <v>0</v>
          </cell>
          <cell r="AB946">
            <v>0</v>
          </cell>
          <cell r="AC946">
            <v>0</v>
          </cell>
        </row>
        <row r="947">
          <cell r="B947">
            <v>0</v>
          </cell>
          <cell r="C947">
            <v>0</v>
          </cell>
          <cell r="D947">
            <v>0</v>
          </cell>
          <cell r="X947">
            <v>0</v>
          </cell>
          <cell r="AA947">
            <v>0</v>
          </cell>
          <cell r="AB947">
            <v>0</v>
          </cell>
          <cell r="AC947">
            <v>0</v>
          </cell>
        </row>
        <row r="948">
          <cell r="B948">
            <v>0</v>
          </cell>
          <cell r="C948">
            <v>0</v>
          </cell>
          <cell r="D948">
            <v>0</v>
          </cell>
          <cell r="X948">
            <v>0</v>
          </cell>
          <cell r="AA948">
            <v>0</v>
          </cell>
          <cell r="AB948">
            <v>0</v>
          </cell>
          <cell r="AC948">
            <v>0</v>
          </cell>
        </row>
        <row r="949">
          <cell r="B949">
            <v>0</v>
          </cell>
          <cell r="C949">
            <v>0</v>
          </cell>
          <cell r="D949">
            <v>0</v>
          </cell>
          <cell r="X949">
            <v>0</v>
          </cell>
          <cell r="AA949">
            <v>0</v>
          </cell>
          <cell r="AB949">
            <v>0</v>
          </cell>
          <cell r="AC949">
            <v>0</v>
          </cell>
        </row>
        <row r="950">
          <cell r="B950">
            <v>0</v>
          </cell>
          <cell r="C950">
            <v>0</v>
          </cell>
          <cell r="D950">
            <v>0</v>
          </cell>
          <cell r="X950">
            <v>0</v>
          </cell>
          <cell r="AA950">
            <v>0</v>
          </cell>
          <cell r="AB950">
            <v>0</v>
          </cell>
          <cell r="AC950">
            <v>0</v>
          </cell>
        </row>
        <row r="951">
          <cell r="B951">
            <v>0</v>
          </cell>
          <cell r="C951">
            <v>0</v>
          </cell>
          <cell r="D951">
            <v>0</v>
          </cell>
          <cell r="X951">
            <v>0</v>
          </cell>
          <cell r="AA951">
            <v>0</v>
          </cell>
          <cell r="AB951">
            <v>0</v>
          </cell>
          <cell r="AC951">
            <v>0</v>
          </cell>
        </row>
        <row r="952">
          <cell r="B952">
            <v>0</v>
          </cell>
          <cell r="C952">
            <v>0</v>
          </cell>
          <cell r="D952">
            <v>0</v>
          </cell>
          <cell r="X952">
            <v>0</v>
          </cell>
          <cell r="AA952">
            <v>0</v>
          </cell>
          <cell r="AB952">
            <v>0</v>
          </cell>
          <cell r="AC952">
            <v>0</v>
          </cell>
        </row>
        <row r="953">
          <cell r="B953">
            <v>0</v>
          </cell>
          <cell r="C953">
            <v>0</v>
          </cell>
          <cell r="D953">
            <v>0</v>
          </cell>
          <cell r="X953">
            <v>0</v>
          </cell>
          <cell r="AA953">
            <v>0</v>
          </cell>
          <cell r="AB953">
            <v>0</v>
          </cell>
          <cell r="AC953">
            <v>0</v>
          </cell>
        </row>
        <row r="954">
          <cell r="B954">
            <v>0</v>
          </cell>
          <cell r="C954">
            <v>0</v>
          </cell>
          <cell r="D954">
            <v>0</v>
          </cell>
          <cell r="X954">
            <v>0</v>
          </cell>
          <cell r="AA954">
            <v>0</v>
          </cell>
          <cell r="AB954">
            <v>0</v>
          </cell>
          <cell r="AC954">
            <v>0</v>
          </cell>
        </row>
        <row r="955">
          <cell r="B955">
            <v>0</v>
          </cell>
          <cell r="C955">
            <v>0</v>
          </cell>
          <cell r="D955">
            <v>0</v>
          </cell>
          <cell r="X955">
            <v>0</v>
          </cell>
          <cell r="AA955">
            <v>0</v>
          </cell>
          <cell r="AB955">
            <v>0</v>
          </cell>
          <cell r="AC955">
            <v>0</v>
          </cell>
        </row>
        <row r="956">
          <cell r="B956">
            <v>0</v>
          </cell>
          <cell r="C956">
            <v>0</v>
          </cell>
          <cell r="D956">
            <v>0</v>
          </cell>
          <cell r="X956">
            <v>0</v>
          </cell>
          <cell r="AA956">
            <v>0</v>
          </cell>
          <cell r="AB956">
            <v>0</v>
          </cell>
          <cell r="AC956">
            <v>0</v>
          </cell>
        </row>
        <row r="957">
          <cell r="B957">
            <v>0</v>
          </cell>
          <cell r="C957">
            <v>0</v>
          </cell>
          <cell r="D957">
            <v>0</v>
          </cell>
          <cell r="X957">
            <v>0</v>
          </cell>
          <cell r="AA957">
            <v>0</v>
          </cell>
          <cell r="AB957">
            <v>0</v>
          </cell>
          <cell r="AC957">
            <v>0</v>
          </cell>
        </row>
        <row r="958">
          <cell r="B958">
            <v>0</v>
          </cell>
          <cell r="C958">
            <v>0</v>
          </cell>
          <cell r="D958">
            <v>0</v>
          </cell>
          <cell r="X958">
            <v>0</v>
          </cell>
          <cell r="AA958">
            <v>0</v>
          </cell>
          <cell r="AB958">
            <v>0</v>
          </cell>
          <cell r="AC958">
            <v>0</v>
          </cell>
        </row>
        <row r="959">
          <cell r="B959">
            <v>0</v>
          </cell>
          <cell r="C959">
            <v>0</v>
          </cell>
          <cell r="D959">
            <v>0</v>
          </cell>
          <cell r="X959">
            <v>0</v>
          </cell>
          <cell r="AA959">
            <v>0</v>
          </cell>
          <cell r="AB959">
            <v>0</v>
          </cell>
          <cell r="AC959">
            <v>0</v>
          </cell>
        </row>
        <row r="960">
          <cell r="B960">
            <v>0</v>
          </cell>
          <cell r="C960">
            <v>0</v>
          </cell>
          <cell r="D960">
            <v>0</v>
          </cell>
          <cell r="X960">
            <v>0</v>
          </cell>
          <cell r="AA960">
            <v>0</v>
          </cell>
          <cell r="AB960">
            <v>0</v>
          </cell>
          <cell r="AC960">
            <v>0</v>
          </cell>
        </row>
        <row r="961">
          <cell r="B961">
            <v>0</v>
          </cell>
          <cell r="C961">
            <v>0</v>
          </cell>
          <cell r="D961">
            <v>0</v>
          </cell>
          <cell r="X961">
            <v>0</v>
          </cell>
          <cell r="AA961">
            <v>0</v>
          </cell>
          <cell r="AB961">
            <v>0</v>
          </cell>
          <cell r="AC961">
            <v>0</v>
          </cell>
        </row>
        <row r="962">
          <cell r="B962">
            <v>0</v>
          </cell>
          <cell r="C962">
            <v>0</v>
          </cell>
          <cell r="D962">
            <v>0</v>
          </cell>
          <cell r="X962">
            <v>0</v>
          </cell>
          <cell r="AA962">
            <v>0</v>
          </cell>
          <cell r="AB962">
            <v>0</v>
          </cell>
          <cell r="AC962">
            <v>0</v>
          </cell>
        </row>
        <row r="963">
          <cell r="B963">
            <v>0</v>
          </cell>
          <cell r="C963">
            <v>0</v>
          </cell>
          <cell r="D963">
            <v>0</v>
          </cell>
          <cell r="X963">
            <v>0</v>
          </cell>
          <cell r="AA963">
            <v>0</v>
          </cell>
          <cell r="AB963">
            <v>0</v>
          </cell>
          <cell r="AC963">
            <v>0</v>
          </cell>
        </row>
        <row r="964">
          <cell r="B964">
            <v>0</v>
          </cell>
          <cell r="C964">
            <v>0</v>
          </cell>
          <cell r="D964">
            <v>0</v>
          </cell>
          <cell r="X964">
            <v>0</v>
          </cell>
          <cell r="AA964">
            <v>0</v>
          </cell>
          <cell r="AB964">
            <v>0</v>
          </cell>
          <cell r="AC964">
            <v>0</v>
          </cell>
        </row>
        <row r="965">
          <cell r="B965">
            <v>0</v>
          </cell>
          <cell r="C965">
            <v>0</v>
          </cell>
          <cell r="D965">
            <v>0</v>
          </cell>
          <cell r="X965">
            <v>0</v>
          </cell>
          <cell r="AA965">
            <v>0</v>
          </cell>
          <cell r="AB965">
            <v>0</v>
          </cell>
          <cell r="AC965">
            <v>0</v>
          </cell>
        </row>
        <row r="966">
          <cell r="B966">
            <v>0</v>
          </cell>
          <cell r="C966">
            <v>0</v>
          </cell>
          <cell r="D966">
            <v>0</v>
          </cell>
          <cell r="X966">
            <v>0</v>
          </cell>
          <cell r="AA966">
            <v>0</v>
          </cell>
          <cell r="AB966">
            <v>0</v>
          </cell>
          <cell r="AC966">
            <v>0</v>
          </cell>
        </row>
        <row r="967">
          <cell r="B967">
            <v>0</v>
          </cell>
          <cell r="C967">
            <v>0</v>
          </cell>
          <cell r="D967">
            <v>0</v>
          </cell>
          <cell r="X967">
            <v>0</v>
          </cell>
          <cell r="AA967">
            <v>0</v>
          </cell>
          <cell r="AB967">
            <v>0</v>
          </cell>
          <cell r="AC967">
            <v>0</v>
          </cell>
        </row>
        <row r="968">
          <cell r="B968">
            <v>0</v>
          </cell>
          <cell r="C968">
            <v>0</v>
          </cell>
          <cell r="D968">
            <v>0</v>
          </cell>
          <cell r="X968">
            <v>0</v>
          </cell>
          <cell r="AA968">
            <v>0</v>
          </cell>
          <cell r="AB968">
            <v>0</v>
          </cell>
          <cell r="AC968">
            <v>0</v>
          </cell>
        </row>
        <row r="969">
          <cell r="B969">
            <v>0</v>
          </cell>
          <cell r="C969">
            <v>0</v>
          </cell>
          <cell r="D969">
            <v>0</v>
          </cell>
          <cell r="X969">
            <v>0</v>
          </cell>
          <cell r="AA969">
            <v>0</v>
          </cell>
          <cell r="AB969">
            <v>0</v>
          </cell>
          <cell r="AC969">
            <v>0</v>
          </cell>
        </row>
        <row r="970">
          <cell r="B970">
            <v>0</v>
          </cell>
          <cell r="C970">
            <v>0</v>
          </cell>
          <cell r="D970">
            <v>0</v>
          </cell>
          <cell r="X970">
            <v>0</v>
          </cell>
          <cell r="AA970">
            <v>0</v>
          </cell>
          <cell r="AB970">
            <v>0</v>
          </cell>
          <cell r="AC970">
            <v>0</v>
          </cell>
        </row>
        <row r="971">
          <cell r="B971">
            <v>0</v>
          </cell>
          <cell r="C971">
            <v>0</v>
          </cell>
          <cell r="D971">
            <v>0</v>
          </cell>
          <cell r="X971">
            <v>0</v>
          </cell>
          <cell r="AA971">
            <v>0</v>
          </cell>
          <cell r="AB971">
            <v>0</v>
          </cell>
          <cell r="AC971">
            <v>0</v>
          </cell>
        </row>
        <row r="972">
          <cell r="B972">
            <v>0</v>
          </cell>
          <cell r="C972">
            <v>0</v>
          </cell>
          <cell r="D972">
            <v>0</v>
          </cell>
          <cell r="X972">
            <v>0</v>
          </cell>
          <cell r="AA972">
            <v>0</v>
          </cell>
          <cell r="AB972">
            <v>0</v>
          </cell>
          <cell r="AC972">
            <v>0</v>
          </cell>
        </row>
        <row r="973">
          <cell r="B973">
            <v>0</v>
          </cell>
          <cell r="C973">
            <v>0</v>
          </cell>
          <cell r="D973">
            <v>0</v>
          </cell>
          <cell r="X973">
            <v>0</v>
          </cell>
          <cell r="AA973">
            <v>0</v>
          </cell>
          <cell r="AB973">
            <v>0</v>
          </cell>
          <cell r="AC973">
            <v>0</v>
          </cell>
        </row>
        <row r="974">
          <cell r="B974">
            <v>0</v>
          </cell>
          <cell r="C974">
            <v>0</v>
          </cell>
          <cell r="D974">
            <v>0</v>
          </cell>
          <cell r="X974">
            <v>0</v>
          </cell>
          <cell r="AA974">
            <v>0</v>
          </cell>
          <cell r="AB974">
            <v>0</v>
          </cell>
          <cell r="AC974">
            <v>0</v>
          </cell>
        </row>
        <row r="975">
          <cell r="B975">
            <v>0</v>
          </cell>
          <cell r="C975">
            <v>0</v>
          </cell>
          <cell r="D975">
            <v>0</v>
          </cell>
          <cell r="X975">
            <v>0</v>
          </cell>
          <cell r="AA975">
            <v>0</v>
          </cell>
          <cell r="AB975">
            <v>0</v>
          </cell>
          <cell r="AC975">
            <v>0</v>
          </cell>
        </row>
        <row r="976">
          <cell r="B976">
            <v>0</v>
          </cell>
          <cell r="C976">
            <v>0</v>
          </cell>
          <cell r="D976">
            <v>0</v>
          </cell>
          <cell r="X976">
            <v>0</v>
          </cell>
          <cell r="AA976">
            <v>0</v>
          </cell>
          <cell r="AB976">
            <v>0</v>
          </cell>
          <cell r="AC976">
            <v>0</v>
          </cell>
        </row>
        <row r="977">
          <cell r="B977">
            <v>0</v>
          </cell>
          <cell r="C977">
            <v>0</v>
          </cell>
          <cell r="D977">
            <v>0</v>
          </cell>
          <cell r="X977">
            <v>0</v>
          </cell>
          <cell r="AA977">
            <v>0</v>
          </cell>
          <cell r="AB977">
            <v>0</v>
          </cell>
          <cell r="AC977">
            <v>0</v>
          </cell>
        </row>
        <row r="978">
          <cell r="B978">
            <v>0</v>
          </cell>
          <cell r="C978">
            <v>0</v>
          </cell>
          <cell r="D978">
            <v>0</v>
          </cell>
          <cell r="X978">
            <v>0</v>
          </cell>
          <cell r="AA978">
            <v>0</v>
          </cell>
          <cell r="AB978">
            <v>0</v>
          </cell>
          <cell r="AC978">
            <v>0</v>
          </cell>
        </row>
        <row r="979">
          <cell r="B979">
            <v>0</v>
          </cell>
          <cell r="C979">
            <v>0</v>
          </cell>
          <cell r="D979">
            <v>0</v>
          </cell>
          <cell r="X979">
            <v>0</v>
          </cell>
          <cell r="AA979">
            <v>0</v>
          </cell>
          <cell r="AB979">
            <v>0</v>
          </cell>
          <cell r="AC979">
            <v>0</v>
          </cell>
        </row>
        <row r="980">
          <cell r="B980">
            <v>0</v>
          </cell>
          <cell r="C980">
            <v>0</v>
          </cell>
          <cell r="D980">
            <v>0</v>
          </cell>
          <cell r="X980">
            <v>0</v>
          </cell>
          <cell r="AA980">
            <v>0</v>
          </cell>
          <cell r="AB980">
            <v>0</v>
          </cell>
          <cell r="AC980">
            <v>0</v>
          </cell>
        </row>
        <row r="981">
          <cell r="B981">
            <v>0</v>
          </cell>
          <cell r="C981">
            <v>0</v>
          </cell>
          <cell r="D981">
            <v>0</v>
          </cell>
          <cell r="X981">
            <v>0</v>
          </cell>
          <cell r="AA981">
            <v>0</v>
          </cell>
          <cell r="AB981">
            <v>0</v>
          </cell>
          <cell r="AC981">
            <v>0</v>
          </cell>
        </row>
        <row r="982">
          <cell r="B982">
            <v>0</v>
          </cell>
          <cell r="C982">
            <v>0</v>
          </cell>
          <cell r="D982">
            <v>0</v>
          </cell>
          <cell r="X982">
            <v>0</v>
          </cell>
          <cell r="AA982">
            <v>0</v>
          </cell>
          <cell r="AB982">
            <v>0</v>
          </cell>
          <cell r="AC982">
            <v>0</v>
          </cell>
        </row>
        <row r="983">
          <cell r="B983">
            <v>0</v>
          </cell>
          <cell r="C983">
            <v>0</v>
          </cell>
          <cell r="D983">
            <v>0</v>
          </cell>
          <cell r="X983">
            <v>0</v>
          </cell>
          <cell r="AA983">
            <v>0</v>
          </cell>
          <cell r="AB983">
            <v>0</v>
          </cell>
          <cell r="AC983">
            <v>0</v>
          </cell>
        </row>
        <row r="984">
          <cell r="B984">
            <v>0</v>
          </cell>
          <cell r="C984">
            <v>0</v>
          </cell>
          <cell r="D984">
            <v>0</v>
          </cell>
          <cell r="X984">
            <v>0</v>
          </cell>
          <cell r="AA984">
            <v>0</v>
          </cell>
          <cell r="AB984">
            <v>0</v>
          </cell>
          <cell r="AC984">
            <v>0</v>
          </cell>
        </row>
        <row r="985">
          <cell r="B985">
            <v>0</v>
          </cell>
          <cell r="C985">
            <v>0</v>
          </cell>
          <cell r="D985">
            <v>0</v>
          </cell>
          <cell r="X985">
            <v>0</v>
          </cell>
          <cell r="AA985">
            <v>0</v>
          </cell>
          <cell r="AB985">
            <v>0</v>
          </cell>
          <cell r="AC985">
            <v>0</v>
          </cell>
        </row>
        <row r="986">
          <cell r="B986">
            <v>0</v>
          </cell>
          <cell r="C986">
            <v>0</v>
          </cell>
          <cell r="D986">
            <v>0</v>
          </cell>
          <cell r="X986">
            <v>0</v>
          </cell>
          <cell r="AA986">
            <v>0</v>
          </cell>
          <cell r="AB986">
            <v>0</v>
          </cell>
          <cell r="AC986">
            <v>0</v>
          </cell>
        </row>
        <row r="987">
          <cell r="B987">
            <v>0</v>
          </cell>
          <cell r="C987">
            <v>0</v>
          </cell>
          <cell r="D987">
            <v>0</v>
          </cell>
          <cell r="X987">
            <v>0</v>
          </cell>
          <cell r="AA987">
            <v>0</v>
          </cell>
          <cell r="AB987">
            <v>0</v>
          </cell>
          <cell r="AC987">
            <v>0</v>
          </cell>
        </row>
        <row r="988">
          <cell r="B988">
            <v>0</v>
          </cell>
          <cell r="C988">
            <v>0</v>
          </cell>
          <cell r="D988">
            <v>0</v>
          </cell>
          <cell r="X988">
            <v>0</v>
          </cell>
          <cell r="AA988">
            <v>0</v>
          </cell>
          <cell r="AB988">
            <v>0</v>
          </cell>
          <cell r="AC988">
            <v>0</v>
          </cell>
        </row>
        <row r="989">
          <cell r="B989">
            <v>0</v>
          </cell>
          <cell r="C989">
            <v>0</v>
          </cell>
          <cell r="D989">
            <v>0</v>
          </cell>
          <cell r="X989">
            <v>0</v>
          </cell>
          <cell r="AA989">
            <v>0</v>
          </cell>
          <cell r="AB989">
            <v>0</v>
          </cell>
          <cell r="AC989">
            <v>0</v>
          </cell>
        </row>
        <row r="990">
          <cell r="B990">
            <v>0</v>
          </cell>
          <cell r="C990">
            <v>0</v>
          </cell>
          <cell r="D990">
            <v>0</v>
          </cell>
          <cell r="X990">
            <v>0</v>
          </cell>
          <cell r="AA990">
            <v>0</v>
          </cell>
          <cell r="AB990">
            <v>0</v>
          </cell>
          <cell r="AC990">
            <v>0</v>
          </cell>
        </row>
        <row r="991">
          <cell r="B991">
            <v>0</v>
          </cell>
          <cell r="C991">
            <v>0</v>
          </cell>
          <cell r="D991">
            <v>0</v>
          </cell>
          <cell r="X991">
            <v>0</v>
          </cell>
          <cell r="AA991">
            <v>0</v>
          </cell>
          <cell r="AB991">
            <v>0</v>
          </cell>
          <cell r="AC991">
            <v>0</v>
          </cell>
        </row>
        <row r="992">
          <cell r="B992">
            <v>0</v>
          </cell>
          <cell r="C992">
            <v>0</v>
          </cell>
          <cell r="D992">
            <v>0</v>
          </cell>
          <cell r="X992">
            <v>0</v>
          </cell>
          <cell r="AA992">
            <v>0</v>
          </cell>
          <cell r="AB992">
            <v>0</v>
          </cell>
          <cell r="AC992">
            <v>0</v>
          </cell>
        </row>
        <row r="993">
          <cell r="B993">
            <v>0</v>
          </cell>
          <cell r="C993">
            <v>0</v>
          </cell>
          <cell r="D993">
            <v>0</v>
          </cell>
          <cell r="X993">
            <v>0</v>
          </cell>
          <cell r="AA993">
            <v>0</v>
          </cell>
          <cell r="AB993">
            <v>0</v>
          </cell>
          <cell r="AC993">
            <v>0</v>
          </cell>
        </row>
        <row r="994">
          <cell r="B994">
            <v>0</v>
          </cell>
          <cell r="C994">
            <v>0</v>
          </cell>
          <cell r="D994">
            <v>0</v>
          </cell>
          <cell r="X994">
            <v>0</v>
          </cell>
          <cell r="AA994">
            <v>0</v>
          </cell>
          <cell r="AB994">
            <v>0</v>
          </cell>
          <cell r="AC994">
            <v>0</v>
          </cell>
        </row>
        <row r="995">
          <cell r="B995">
            <v>0</v>
          </cell>
          <cell r="C995">
            <v>0</v>
          </cell>
          <cell r="D995">
            <v>0</v>
          </cell>
          <cell r="X995">
            <v>0</v>
          </cell>
          <cell r="AA995">
            <v>0</v>
          </cell>
          <cell r="AB995">
            <v>0</v>
          </cell>
          <cell r="AC995">
            <v>0</v>
          </cell>
        </row>
        <row r="996">
          <cell r="B996">
            <v>0</v>
          </cell>
          <cell r="C996">
            <v>0</v>
          </cell>
          <cell r="D996">
            <v>0</v>
          </cell>
          <cell r="X996">
            <v>0</v>
          </cell>
          <cell r="AA996">
            <v>0</v>
          </cell>
          <cell r="AB996">
            <v>0</v>
          </cell>
          <cell r="AC996">
            <v>0</v>
          </cell>
        </row>
        <row r="997">
          <cell r="B997">
            <v>0</v>
          </cell>
          <cell r="C997">
            <v>0</v>
          </cell>
          <cell r="D997">
            <v>0</v>
          </cell>
          <cell r="X997">
            <v>0</v>
          </cell>
          <cell r="AA997">
            <v>0</v>
          </cell>
          <cell r="AB997">
            <v>0</v>
          </cell>
          <cell r="AC997">
            <v>0</v>
          </cell>
        </row>
        <row r="998">
          <cell r="B998">
            <v>0</v>
          </cell>
          <cell r="C998">
            <v>0</v>
          </cell>
          <cell r="D998">
            <v>0</v>
          </cell>
          <cell r="X998">
            <v>0</v>
          </cell>
          <cell r="AA998">
            <v>0</v>
          </cell>
          <cell r="AB998">
            <v>0</v>
          </cell>
          <cell r="AC998">
            <v>0</v>
          </cell>
        </row>
        <row r="999">
          <cell r="B999">
            <v>0</v>
          </cell>
          <cell r="C999">
            <v>0</v>
          </cell>
          <cell r="D999">
            <v>0</v>
          </cell>
          <cell r="X999">
            <v>0</v>
          </cell>
          <cell r="AA999">
            <v>0</v>
          </cell>
          <cell r="AB999">
            <v>0</v>
          </cell>
          <cell r="AC999">
            <v>0</v>
          </cell>
        </row>
        <row r="1000">
          <cell r="B1000">
            <v>0</v>
          </cell>
          <cell r="C1000">
            <v>0</v>
          </cell>
          <cell r="D1000">
            <v>0</v>
          </cell>
          <cell r="X1000">
            <v>0</v>
          </cell>
          <cell r="AA1000">
            <v>0</v>
          </cell>
          <cell r="AB1000">
            <v>0</v>
          </cell>
          <cell r="AC1000">
            <v>0</v>
          </cell>
        </row>
        <row r="1001">
          <cell r="B1001">
            <v>0</v>
          </cell>
          <cell r="C1001">
            <v>0</v>
          </cell>
          <cell r="D1001">
            <v>0</v>
          </cell>
          <cell r="X1001">
            <v>0</v>
          </cell>
          <cell r="AA1001">
            <v>0</v>
          </cell>
          <cell r="AB1001">
            <v>0</v>
          </cell>
          <cell r="AC1001">
            <v>0</v>
          </cell>
        </row>
        <row r="1002">
          <cell r="B1002">
            <v>0</v>
          </cell>
          <cell r="C1002">
            <v>0</v>
          </cell>
          <cell r="D1002">
            <v>0</v>
          </cell>
          <cell r="X1002">
            <v>0</v>
          </cell>
          <cell r="AA1002">
            <v>0</v>
          </cell>
          <cell r="AB1002">
            <v>0</v>
          </cell>
          <cell r="AC1002">
            <v>0</v>
          </cell>
        </row>
        <row r="1003">
          <cell r="B1003">
            <v>0</v>
          </cell>
          <cell r="C1003">
            <v>0</v>
          </cell>
          <cell r="D1003">
            <v>0</v>
          </cell>
          <cell r="X1003">
            <v>0</v>
          </cell>
          <cell r="AA1003">
            <v>0</v>
          </cell>
          <cell r="AB1003">
            <v>0</v>
          </cell>
          <cell r="AC1003">
            <v>0</v>
          </cell>
        </row>
        <row r="1004">
          <cell r="B1004">
            <v>0</v>
          </cell>
          <cell r="C1004">
            <v>0</v>
          </cell>
          <cell r="D1004">
            <v>0</v>
          </cell>
          <cell r="X1004">
            <v>0</v>
          </cell>
          <cell r="AA1004">
            <v>0</v>
          </cell>
          <cell r="AB1004">
            <v>0</v>
          </cell>
          <cell r="AC1004">
            <v>0</v>
          </cell>
        </row>
        <row r="1005">
          <cell r="B1005">
            <v>0</v>
          </cell>
          <cell r="C1005">
            <v>0</v>
          </cell>
          <cell r="D1005">
            <v>0</v>
          </cell>
          <cell r="X1005">
            <v>0</v>
          </cell>
          <cell r="AA1005">
            <v>0</v>
          </cell>
          <cell r="AB1005">
            <v>0</v>
          </cell>
          <cell r="AC1005">
            <v>0</v>
          </cell>
        </row>
        <row r="1006">
          <cell r="B1006">
            <v>0</v>
          </cell>
          <cell r="C1006">
            <v>0</v>
          </cell>
          <cell r="D1006">
            <v>0</v>
          </cell>
          <cell r="X1006">
            <v>0</v>
          </cell>
          <cell r="AA1006">
            <v>0</v>
          </cell>
          <cell r="AB1006">
            <v>0</v>
          </cell>
          <cell r="AC1006">
            <v>0</v>
          </cell>
        </row>
        <row r="1007">
          <cell r="B1007">
            <v>0</v>
          </cell>
          <cell r="C1007">
            <v>0</v>
          </cell>
          <cell r="D1007">
            <v>0</v>
          </cell>
          <cell r="X1007">
            <v>0</v>
          </cell>
          <cell r="AA1007">
            <v>0</v>
          </cell>
          <cell r="AB1007">
            <v>0</v>
          </cell>
          <cell r="AC1007">
            <v>0</v>
          </cell>
        </row>
        <row r="1008">
          <cell r="B1008">
            <v>0</v>
          </cell>
          <cell r="C1008">
            <v>0</v>
          </cell>
          <cell r="D1008">
            <v>0</v>
          </cell>
          <cell r="X1008">
            <v>0</v>
          </cell>
          <cell r="AA1008">
            <v>0</v>
          </cell>
          <cell r="AB1008">
            <v>0</v>
          </cell>
          <cell r="AC1008">
            <v>0</v>
          </cell>
        </row>
        <row r="1009">
          <cell r="B1009">
            <v>0</v>
          </cell>
          <cell r="C1009">
            <v>0</v>
          </cell>
          <cell r="D1009">
            <v>0</v>
          </cell>
          <cell r="X1009">
            <v>0</v>
          </cell>
          <cell r="AA1009">
            <v>0</v>
          </cell>
          <cell r="AB1009">
            <v>0</v>
          </cell>
          <cell r="AC1009">
            <v>0</v>
          </cell>
        </row>
        <row r="1010">
          <cell r="B1010">
            <v>0</v>
          </cell>
          <cell r="C1010">
            <v>0</v>
          </cell>
          <cell r="D1010">
            <v>0</v>
          </cell>
          <cell r="X1010">
            <v>0</v>
          </cell>
          <cell r="AA1010">
            <v>0</v>
          </cell>
          <cell r="AB1010">
            <v>0</v>
          </cell>
          <cell r="AC1010">
            <v>0</v>
          </cell>
        </row>
      </sheetData>
      <sheetData sheetId="6">
        <row r="25">
          <cell r="R25">
            <v>0</v>
          </cell>
          <cell r="S25">
            <v>0</v>
          </cell>
          <cell r="AB25">
            <v>0</v>
          </cell>
        </row>
        <row r="26">
          <cell r="R26">
            <v>0</v>
          </cell>
          <cell r="S26">
            <v>0</v>
          </cell>
          <cell r="AB26">
            <v>0</v>
          </cell>
          <cell r="AK26">
            <v>0</v>
          </cell>
          <cell r="AL26">
            <v>0</v>
          </cell>
          <cell r="AU26">
            <v>0</v>
          </cell>
        </row>
      </sheetData>
      <sheetData sheetId="7">
        <row r="12">
          <cell r="N12">
            <v>0</v>
          </cell>
          <cell r="O12">
            <v>0</v>
          </cell>
          <cell r="T12">
            <v>0</v>
          </cell>
          <cell r="U12">
            <v>0</v>
          </cell>
        </row>
      </sheetData>
      <sheetData sheetId="8"/>
      <sheetData sheetId="9">
        <row r="129">
          <cell r="I129">
            <v>0</v>
          </cell>
        </row>
      </sheetData>
      <sheetData sheetId="10"/>
      <sheetData sheetId="11"/>
      <sheetData sheetId="12">
        <row r="15">
          <cell r="O15">
            <v>0</v>
          </cell>
        </row>
      </sheetData>
      <sheetData sheetId="13"/>
      <sheetData sheetId="14"/>
      <sheetData sheetId="15">
        <row r="11">
          <cell r="B11" t="e">
            <v>#N/A</v>
          </cell>
        </row>
        <row r="14">
          <cell r="B14" t="e">
            <v>#N/A</v>
          </cell>
        </row>
      </sheetData>
    </sheetDataSet>
  </externalBook>
</externalLink>
</file>

<file path=xl/tables/table1.xml><?xml version="1.0" encoding="utf-8"?>
<table xmlns="http://schemas.openxmlformats.org/spreadsheetml/2006/main" id="1" name="tbl_Sheets" displayName="tbl_Sheets" ref="I1:I5" totalsRowShown="0" headerRowDxfId="6" dataDxfId="5">
  <autoFilter ref="I1:I5"/>
  <sortState ref="I2:I5">
    <sortCondition ref="I1:I5"/>
  </sortState>
  <tableColumns count="1">
    <tableColumn id="1" name="Tabellenblätter" dataDxfId="4"/>
  </tableColumns>
  <tableStyleInfo name="TableStyleMedium2" showFirstColumn="0" showLastColumn="0" showRowStripes="1" showColumnStripes="0"/>
</table>
</file>

<file path=xl/tables/table2.xml><?xml version="1.0" encoding="utf-8"?>
<table xmlns="http://schemas.openxmlformats.org/spreadsheetml/2006/main" id="2" name="tbl_NüTyp" displayName="tbl_NüTyp" ref="J1:J4" totalsRowShown="0" headerRowDxfId="3" dataDxfId="2">
  <autoFilter ref="J1:J4"/>
  <tableColumns count="1">
    <tableColumn id="1" name="NÜ" dataDxfId="1"/>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D38"/>
  <sheetViews>
    <sheetView showGridLines="0" topLeftCell="A7" zoomScale="85" zoomScaleNormal="85" workbookViewId="0">
      <selection activeCell="B16" sqref="B16"/>
    </sheetView>
  </sheetViews>
  <sheetFormatPr baseColWidth="10" defaultColWidth="11.42578125" defaultRowHeight="15" x14ac:dyDescent="0.25"/>
  <cols>
    <col min="1" max="1" width="32.85546875" style="11" customWidth="1"/>
    <col min="2" max="2" width="156.7109375" style="11" customWidth="1"/>
    <col min="3" max="1022" width="11.5703125" style="11" customWidth="1"/>
    <col min="1023" max="16384" width="11.42578125" style="11"/>
  </cols>
  <sheetData>
    <row r="1" spans="1:2" ht="18.75" x14ac:dyDescent="0.3">
      <c r="A1" s="66" t="s">
        <v>103</v>
      </c>
      <c r="B1" s="279"/>
    </row>
    <row r="3" spans="1:2" ht="15.75" x14ac:dyDescent="0.25">
      <c r="A3" s="20" t="s">
        <v>96</v>
      </c>
      <c r="B3" s="285"/>
    </row>
    <row r="4" spans="1:2" ht="15.75" x14ac:dyDescent="0.25">
      <c r="A4" s="49" t="s">
        <v>99</v>
      </c>
      <c r="B4" s="286" t="s">
        <v>97</v>
      </c>
    </row>
    <row r="5" spans="1:2" x14ac:dyDescent="0.25">
      <c r="A5" s="21"/>
      <c r="B5" s="286" t="s">
        <v>1</v>
      </c>
    </row>
    <row r="6" spans="1:2" x14ac:dyDescent="0.25">
      <c r="A6" s="282"/>
      <c r="B6" s="286" t="s">
        <v>368</v>
      </c>
    </row>
    <row r="7" spans="1:2" x14ac:dyDescent="0.25">
      <c r="A7" s="19">
        <v>123</v>
      </c>
      <c r="B7" s="8" t="s">
        <v>4</v>
      </c>
    </row>
    <row r="8" spans="1:2" x14ac:dyDescent="0.25">
      <c r="A8" s="12"/>
      <c r="B8" s="287" t="s">
        <v>6</v>
      </c>
    </row>
    <row r="9" spans="1:2" x14ac:dyDescent="0.25">
      <c r="A9" s="280"/>
      <c r="B9" s="287" t="s">
        <v>264</v>
      </c>
    </row>
    <row r="10" spans="1:2" ht="21" x14ac:dyDescent="0.35">
      <c r="A10" s="32"/>
    </row>
    <row r="11" spans="1:2" ht="15.75" x14ac:dyDescent="0.25">
      <c r="A11" s="20" t="s">
        <v>89</v>
      </c>
      <c r="B11" s="288"/>
    </row>
    <row r="12" spans="1:2" ht="45" x14ac:dyDescent="0.25">
      <c r="A12" s="39" t="s">
        <v>86</v>
      </c>
      <c r="B12" s="36" t="s">
        <v>383</v>
      </c>
    </row>
    <row r="13" spans="1:2" ht="285" x14ac:dyDescent="0.25">
      <c r="A13" s="39" t="s">
        <v>87</v>
      </c>
      <c r="B13" s="37" t="s">
        <v>384</v>
      </c>
    </row>
    <row r="14" spans="1:2" ht="30" x14ac:dyDescent="0.25">
      <c r="A14" s="39" t="s">
        <v>247</v>
      </c>
      <c r="B14" s="36" t="s">
        <v>385</v>
      </c>
    </row>
    <row r="15" spans="1:2" ht="30" x14ac:dyDescent="0.25">
      <c r="A15" s="39" t="s">
        <v>373</v>
      </c>
      <c r="B15" s="36" t="s">
        <v>391</v>
      </c>
    </row>
    <row r="16" spans="1:2" x14ac:dyDescent="0.25">
      <c r="A16" s="39" t="s">
        <v>374</v>
      </c>
      <c r="B16" s="36" t="s">
        <v>386</v>
      </c>
    </row>
    <row r="17" spans="1:4" ht="30" x14ac:dyDescent="0.25">
      <c r="A17" s="39" t="s">
        <v>372</v>
      </c>
      <c r="B17" s="38" t="s">
        <v>90</v>
      </c>
    </row>
    <row r="18" spans="1:4" ht="15.75" x14ac:dyDescent="0.25">
      <c r="A18" s="33"/>
      <c r="B18" s="34"/>
    </row>
    <row r="22" spans="1:4" ht="15.75" x14ac:dyDescent="0.25">
      <c r="A22" s="20" t="s">
        <v>380</v>
      </c>
      <c r="B22" s="20"/>
      <c r="C22" s="289"/>
      <c r="D22" s="289"/>
    </row>
    <row r="24" spans="1:4" x14ac:dyDescent="0.25">
      <c r="A24" s="11" t="s">
        <v>387</v>
      </c>
    </row>
    <row r="34" spans="1:4" x14ac:dyDescent="0.25">
      <c r="A34" s="11" t="s">
        <v>388</v>
      </c>
    </row>
    <row r="35" spans="1:4" x14ac:dyDescent="0.25">
      <c r="A35" s="11" t="s">
        <v>381</v>
      </c>
    </row>
    <row r="37" spans="1:4" ht="33.75" customHeight="1" x14ac:dyDescent="0.25">
      <c r="A37" s="496" t="s">
        <v>389</v>
      </c>
      <c r="B37" s="496"/>
      <c r="C37" s="496"/>
      <c r="D37" s="496"/>
    </row>
    <row r="38" spans="1:4" ht="18" customHeight="1" x14ac:dyDescent="0.25">
      <c r="A38" s="489" t="s">
        <v>390</v>
      </c>
      <c r="B38" s="482"/>
      <c r="C38" s="482"/>
      <c r="D38" s="482"/>
    </row>
  </sheetData>
  <sheetProtection formatCells="0" formatColumns="0" formatRows="0"/>
  <mergeCells count="1">
    <mergeCell ref="A37:D37"/>
  </mergeCells>
  <pageMargins left="0.70000000000000007" right="0.70000000000000007" top="1.5748031496062991" bottom="1.5748031496062991" header="1.1811023622047243" footer="1.1811023622047243"/>
  <pageSetup paperSize="9" scale="65" fitToWidth="0"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F82"/>
  <sheetViews>
    <sheetView zoomScale="120" zoomScaleNormal="120" workbookViewId="0">
      <selection activeCell="B6" sqref="B6"/>
    </sheetView>
  </sheetViews>
  <sheetFormatPr baseColWidth="10" defaultRowHeight="15" x14ac:dyDescent="0.25"/>
  <cols>
    <col min="1" max="1" width="11.42578125" style="11"/>
    <col min="2" max="6" width="11.7109375" style="11" customWidth="1"/>
    <col min="7" max="16384" width="11.42578125" style="11"/>
  </cols>
  <sheetData>
    <row r="1" spans="1:6" x14ac:dyDescent="0.25">
      <c r="B1" s="14" t="s">
        <v>54</v>
      </c>
      <c r="C1" s="14"/>
      <c r="D1" s="14"/>
      <c r="E1" s="14"/>
      <c r="F1" s="14"/>
    </row>
    <row r="2" spans="1:6" ht="39" x14ac:dyDescent="0.25">
      <c r="B2" s="18" t="s">
        <v>61</v>
      </c>
      <c r="C2" s="18" t="s">
        <v>62</v>
      </c>
      <c r="D2" s="18" t="s">
        <v>63</v>
      </c>
      <c r="E2" s="18" t="s">
        <v>64</v>
      </c>
      <c r="F2" s="18"/>
    </row>
    <row r="3" spans="1:6" ht="77.25" x14ac:dyDescent="0.25">
      <c r="A3" s="15" t="s">
        <v>55</v>
      </c>
      <c r="B3" s="16" t="s">
        <v>65</v>
      </c>
      <c r="C3" s="16" t="s">
        <v>66</v>
      </c>
      <c r="D3" s="16" t="s">
        <v>67</v>
      </c>
      <c r="E3" s="16" t="s">
        <v>68</v>
      </c>
      <c r="F3" s="16" t="s">
        <v>72</v>
      </c>
    </row>
    <row r="4" spans="1:6" x14ac:dyDescent="0.25">
      <c r="A4" s="13">
        <v>2020</v>
      </c>
      <c r="B4" s="17">
        <v>1</v>
      </c>
      <c r="C4" s="17">
        <v>1</v>
      </c>
      <c r="D4" s="17">
        <v>1</v>
      </c>
      <c r="E4" s="17">
        <v>1</v>
      </c>
      <c r="F4" s="17">
        <v>1</v>
      </c>
    </row>
    <row r="5" spans="1:6" x14ac:dyDescent="0.25">
      <c r="A5" s="13">
        <v>2019</v>
      </c>
      <c r="B5" s="17">
        <v>1.0286999999999999</v>
      </c>
      <c r="C5" s="17">
        <v>1.0228999999999999</v>
      </c>
      <c r="D5" s="17">
        <v>1.0008999999999999</v>
      </c>
      <c r="E5" s="17">
        <v>0.99519999999999997</v>
      </c>
      <c r="F5" s="17">
        <v>1</v>
      </c>
    </row>
    <row r="6" spans="1:6" x14ac:dyDescent="0.25">
      <c r="A6" s="13">
        <v>2018</v>
      </c>
      <c r="B6" s="17">
        <v>1.0744</v>
      </c>
      <c r="C6" s="17">
        <v>1.0798000000000001</v>
      </c>
      <c r="D6" s="17">
        <v>1.0349999999999999</v>
      </c>
      <c r="E6" s="17">
        <v>1.0067999999999999</v>
      </c>
      <c r="F6" s="17">
        <v>1</v>
      </c>
    </row>
    <row r="7" spans="1:6" x14ac:dyDescent="0.25">
      <c r="A7" s="13">
        <v>2017</v>
      </c>
      <c r="B7" s="17">
        <v>1.1223000000000001</v>
      </c>
      <c r="C7" s="17">
        <v>1.1434</v>
      </c>
      <c r="D7" s="17">
        <v>1.1012999999999999</v>
      </c>
      <c r="E7" s="17">
        <v>1.0306999999999999</v>
      </c>
      <c r="F7" s="17">
        <v>1</v>
      </c>
    </row>
    <row r="8" spans="1:6" x14ac:dyDescent="0.25">
      <c r="A8" s="13">
        <v>2016</v>
      </c>
      <c r="B8" s="17">
        <v>1.1596</v>
      </c>
      <c r="C8" s="17">
        <v>1.1839</v>
      </c>
      <c r="D8" s="17">
        <v>1.159</v>
      </c>
      <c r="E8" s="17">
        <v>1.0568</v>
      </c>
      <c r="F8" s="17">
        <v>1</v>
      </c>
    </row>
    <row r="9" spans="1:6" x14ac:dyDescent="0.25">
      <c r="A9" s="13">
        <v>2015</v>
      </c>
      <c r="B9" s="17">
        <v>1.1839999999999999</v>
      </c>
      <c r="C9" s="17">
        <v>1.204</v>
      </c>
      <c r="D9" s="17">
        <v>1.1519999999999999</v>
      </c>
      <c r="E9" s="17">
        <v>1.042</v>
      </c>
      <c r="F9" s="17">
        <v>1</v>
      </c>
    </row>
    <row r="10" spans="1:6" x14ac:dyDescent="0.25">
      <c r="A10" s="13">
        <v>2014</v>
      </c>
      <c r="B10" s="17">
        <v>1.2033</v>
      </c>
      <c r="C10" s="17">
        <v>1.2261</v>
      </c>
      <c r="D10" s="17">
        <v>1.1532</v>
      </c>
      <c r="E10" s="17">
        <v>1.0286</v>
      </c>
      <c r="F10" s="17">
        <v>1</v>
      </c>
    </row>
    <row r="11" spans="1:6" x14ac:dyDescent="0.25">
      <c r="A11" s="13">
        <v>2013</v>
      </c>
      <c r="B11" s="17">
        <v>1.2257</v>
      </c>
      <c r="C11" s="17">
        <v>1.2451000000000001</v>
      </c>
      <c r="D11" s="17">
        <v>1.1577999999999999</v>
      </c>
      <c r="E11" s="17">
        <v>1.0216000000000001</v>
      </c>
      <c r="F11" s="17">
        <v>1</v>
      </c>
    </row>
    <row r="12" spans="1:6" x14ac:dyDescent="0.25">
      <c r="A12" s="13">
        <v>2012</v>
      </c>
      <c r="B12" s="17">
        <v>1.2488999999999999</v>
      </c>
      <c r="C12" s="17">
        <v>1.266</v>
      </c>
      <c r="D12" s="17">
        <v>1.1463000000000001</v>
      </c>
      <c r="E12" s="17">
        <v>1.0226</v>
      </c>
      <c r="F12" s="17">
        <v>1</v>
      </c>
    </row>
    <row r="13" spans="1:6" x14ac:dyDescent="0.25">
      <c r="A13" s="13">
        <v>2011</v>
      </c>
      <c r="B13" s="17">
        <v>1.28</v>
      </c>
      <c r="C13" s="17">
        <v>1.2988</v>
      </c>
      <c r="D13" s="17">
        <v>1.1648000000000001</v>
      </c>
      <c r="E13" s="17">
        <v>1.0367999999999999</v>
      </c>
      <c r="F13" s="17">
        <v>1</v>
      </c>
    </row>
    <row r="14" spans="1:6" x14ac:dyDescent="0.25">
      <c r="A14" s="13">
        <v>2010</v>
      </c>
      <c r="B14" s="17">
        <v>1.32</v>
      </c>
      <c r="C14" s="17">
        <v>1.3230999999999999</v>
      </c>
      <c r="D14" s="17">
        <v>1.2216</v>
      </c>
      <c r="E14" s="17">
        <v>1.0865</v>
      </c>
      <c r="F14" s="17">
        <v>1</v>
      </c>
    </row>
    <row r="15" spans="1:6" x14ac:dyDescent="0.25">
      <c r="A15" s="13">
        <v>2009</v>
      </c>
      <c r="B15" s="17">
        <v>1.3348</v>
      </c>
      <c r="C15" s="17">
        <v>1.3304</v>
      </c>
      <c r="D15" s="17">
        <v>1.2164999999999999</v>
      </c>
      <c r="E15" s="17">
        <v>1.0956999999999999</v>
      </c>
      <c r="F15" s="17">
        <v>1</v>
      </c>
    </row>
    <row r="16" spans="1:6" x14ac:dyDescent="0.25">
      <c r="A16" s="13">
        <v>2008</v>
      </c>
      <c r="B16" s="17">
        <v>1.3485</v>
      </c>
      <c r="C16" s="17">
        <v>1.3528</v>
      </c>
      <c r="D16" s="17">
        <v>1.1755</v>
      </c>
      <c r="E16" s="17">
        <v>1.0589</v>
      </c>
      <c r="F16" s="17">
        <v>1</v>
      </c>
    </row>
    <row r="17" spans="1:6" x14ac:dyDescent="0.25">
      <c r="A17" s="13">
        <v>2007</v>
      </c>
      <c r="B17" s="17">
        <v>1.3995</v>
      </c>
      <c r="C17" s="17">
        <v>1.3935</v>
      </c>
      <c r="D17" s="17">
        <v>1.2374000000000001</v>
      </c>
      <c r="E17" s="17">
        <v>1.1132</v>
      </c>
      <c r="F17" s="17">
        <v>1</v>
      </c>
    </row>
    <row r="18" spans="1:6" x14ac:dyDescent="0.25">
      <c r="A18" s="13">
        <v>2006</v>
      </c>
      <c r="B18" s="17">
        <v>1.4599</v>
      </c>
      <c r="C18" s="17">
        <v>1.4368000000000001</v>
      </c>
      <c r="D18" s="17">
        <v>1.3136000000000001</v>
      </c>
      <c r="E18" s="17">
        <v>1.1265000000000001</v>
      </c>
      <c r="F18" s="17">
        <v>1</v>
      </c>
    </row>
    <row r="19" spans="1:6" x14ac:dyDescent="0.25">
      <c r="A19" s="13">
        <v>2005</v>
      </c>
      <c r="B19" s="17">
        <v>1.4948999999999999</v>
      </c>
      <c r="C19" s="17">
        <v>1.4719</v>
      </c>
      <c r="D19" s="17">
        <v>1.3442000000000001</v>
      </c>
      <c r="E19" s="17">
        <v>1.1868000000000001</v>
      </c>
      <c r="F19" s="17">
        <v>1</v>
      </c>
    </row>
    <row r="20" spans="1:6" x14ac:dyDescent="0.25">
      <c r="A20" s="13">
        <v>2004</v>
      </c>
      <c r="B20" s="17">
        <v>1.5258</v>
      </c>
      <c r="C20" s="17">
        <v>1.4737</v>
      </c>
      <c r="D20" s="17">
        <v>1.4117999999999999</v>
      </c>
      <c r="E20" s="17">
        <v>1.2317</v>
      </c>
      <c r="F20" s="17">
        <v>1</v>
      </c>
    </row>
    <row r="21" spans="1:6" x14ac:dyDescent="0.25">
      <c r="A21" s="13">
        <v>2003</v>
      </c>
      <c r="B21" s="17">
        <v>1.5477000000000001</v>
      </c>
      <c r="C21" s="17">
        <v>1.4737</v>
      </c>
      <c r="D21" s="17">
        <v>1.4844999999999999</v>
      </c>
      <c r="E21" s="17">
        <v>1.2494000000000001</v>
      </c>
      <c r="F21" s="17">
        <v>1</v>
      </c>
    </row>
    <row r="22" spans="1:6" x14ac:dyDescent="0.25">
      <c r="A22" s="13">
        <v>2002</v>
      </c>
      <c r="B22" s="17">
        <v>1.5518000000000001</v>
      </c>
      <c r="C22" s="17">
        <v>1.4682999999999999</v>
      </c>
      <c r="D22" s="17">
        <v>1.4961</v>
      </c>
      <c r="E22" s="17">
        <v>1.2676000000000001</v>
      </c>
      <c r="F22" s="17">
        <v>1</v>
      </c>
    </row>
    <row r="23" spans="1:6" x14ac:dyDescent="0.25">
      <c r="A23" s="13">
        <v>2001</v>
      </c>
      <c r="B23" s="17">
        <v>1.5558000000000001</v>
      </c>
      <c r="C23" s="17">
        <v>1.4646999999999999</v>
      </c>
      <c r="D23" s="17">
        <v>1.4922</v>
      </c>
      <c r="E23" s="17">
        <v>1.26</v>
      </c>
      <c r="F23" s="17">
        <v>1</v>
      </c>
    </row>
    <row r="24" spans="1:6" x14ac:dyDescent="0.25">
      <c r="A24" s="13">
        <v>2000</v>
      </c>
      <c r="B24" s="17">
        <v>1.5620000000000001</v>
      </c>
      <c r="C24" s="17">
        <v>1.4612000000000001</v>
      </c>
      <c r="D24" s="17">
        <v>1.5138</v>
      </c>
      <c r="E24" s="17">
        <v>1.3008999999999999</v>
      </c>
      <c r="F24" s="17">
        <v>1</v>
      </c>
    </row>
    <row r="25" spans="1:6" x14ac:dyDescent="0.25">
      <c r="A25" s="13">
        <v>1999</v>
      </c>
      <c r="B25" s="17">
        <v>1.5724</v>
      </c>
      <c r="C25" s="17">
        <v>1.4646999999999999</v>
      </c>
      <c r="D25" s="17">
        <v>1.5526</v>
      </c>
      <c r="E25" s="17">
        <v>1.3257000000000001</v>
      </c>
      <c r="F25" s="17">
        <v>1</v>
      </c>
    </row>
    <row r="26" spans="1:6" x14ac:dyDescent="0.25">
      <c r="A26" s="13">
        <v>1998</v>
      </c>
      <c r="B26" s="17">
        <v>1.5641</v>
      </c>
      <c r="C26" s="17">
        <v>1.4576</v>
      </c>
      <c r="D26" s="17">
        <v>1.5299</v>
      </c>
      <c r="E26" s="17">
        <v>1.3058000000000001</v>
      </c>
      <c r="F26" s="17">
        <v>1</v>
      </c>
    </row>
    <row r="27" spans="1:6" x14ac:dyDescent="0.25">
      <c r="A27" s="13">
        <v>1997</v>
      </c>
      <c r="B27" s="17">
        <v>1.5558000000000001</v>
      </c>
      <c r="C27" s="17">
        <v>1.4316</v>
      </c>
      <c r="D27" s="17">
        <v>1.5218</v>
      </c>
      <c r="E27" s="17">
        <v>1.3058000000000001</v>
      </c>
      <c r="F27" s="17">
        <v>1</v>
      </c>
    </row>
    <row r="28" spans="1:6" x14ac:dyDescent="0.25">
      <c r="A28" s="13">
        <v>1996</v>
      </c>
      <c r="B28" s="17">
        <v>1.5477000000000001</v>
      </c>
      <c r="C28" s="17">
        <v>1.4065000000000001</v>
      </c>
      <c r="D28" s="17">
        <v>1.502</v>
      </c>
      <c r="E28" s="17">
        <v>1.3207</v>
      </c>
      <c r="F28" s="17">
        <v>1</v>
      </c>
    </row>
    <row r="29" spans="1:6" x14ac:dyDescent="0.25">
      <c r="A29" s="13">
        <v>1995</v>
      </c>
      <c r="B29" s="17">
        <v>1.5518000000000001</v>
      </c>
      <c r="C29" s="17">
        <v>1.3823000000000001</v>
      </c>
      <c r="D29" s="17">
        <v>1.4713000000000001</v>
      </c>
      <c r="E29" s="17">
        <v>1.2992999999999999</v>
      </c>
      <c r="F29" s="17">
        <v>1</v>
      </c>
    </row>
    <row r="30" spans="1:6" x14ac:dyDescent="0.25">
      <c r="A30" s="13">
        <v>1994</v>
      </c>
      <c r="B30" s="17">
        <v>1.5871</v>
      </c>
      <c r="C30" s="17">
        <v>1.3951</v>
      </c>
      <c r="D30" s="17">
        <v>1.5258</v>
      </c>
      <c r="E30" s="17">
        <v>1.3223</v>
      </c>
      <c r="F30" s="17">
        <v>1</v>
      </c>
    </row>
    <row r="31" spans="1:6" x14ac:dyDescent="0.25">
      <c r="A31" s="13">
        <v>1993</v>
      </c>
      <c r="B31" s="17">
        <v>1.6196999999999999</v>
      </c>
      <c r="C31" s="17">
        <v>1.4115</v>
      </c>
      <c r="D31" s="17">
        <v>1.5442</v>
      </c>
      <c r="E31" s="17">
        <v>1.3257000000000001</v>
      </c>
      <c r="F31" s="17">
        <v>1</v>
      </c>
    </row>
    <row r="32" spans="1:6" x14ac:dyDescent="0.25">
      <c r="A32" s="13">
        <v>1992</v>
      </c>
      <c r="B32" s="17">
        <v>1.6747000000000001</v>
      </c>
      <c r="C32" s="17">
        <v>1.4523999999999999</v>
      </c>
      <c r="D32" s="17">
        <v>1.5218</v>
      </c>
      <c r="E32" s="17">
        <v>1.3273999999999999</v>
      </c>
      <c r="F32" s="17">
        <v>1</v>
      </c>
    </row>
    <row r="33" spans="1:6" x14ac:dyDescent="0.25">
      <c r="A33" s="13">
        <v>1991</v>
      </c>
      <c r="B33" s="17">
        <v>1.7805</v>
      </c>
      <c r="C33" s="17">
        <v>1.5456000000000001</v>
      </c>
      <c r="D33" s="17">
        <v>1.5846</v>
      </c>
      <c r="E33" s="17">
        <v>1.3463000000000001</v>
      </c>
      <c r="F33" s="17">
        <v>1</v>
      </c>
    </row>
    <row r="34" spans="1:6" x14ac:dyDescent="0.25">
      <c r="A34" s="13">
        <v>1990</v>
      </c>
      <c r="B34" s="17">
        <v>1.8884000000000001</v>
      </c>
      <c r="C34" s="17">
        <v>1.6584000000000001</v>
      </c>
      <c r="D34" s="17">
        <v>1.6504000000000001</v>
      </c>
      <c r="E34" s="17">
        <v>1.3747</v>
      </c>
      <c r="F34" s="17">
        <v>1</v>
      </c>
    </row>
    <row r="35" spans="1:6" x14ac:dyDescent="0.25">
      <c r="A35" s="13">
        <v>1989</v>
      </c>
      <c r="B35" s="17">
        <v>2.0034000000000001</v>
      </c>
      <c r="C35" s="17">
        <v>1.7706</v>
      </c>
      <c r="D35" s="17">
        <v>1.7271000000000001</v>
      </c>
      <c r="E35" s="17">
        <v>1.3968</v>
      </c>
      <c r="F35" s="17">
        <v>1</v>
      </c>
    </row>
    <row r="36" spans="1:6" x14ac:dyDescent="0.25">
      <c r="A36" s="13">
        <v>1988</v>
      </c>
      <c r="B36" s="17">
        <v>2.0735999999999999</v>
      </c>
      <c r="C36" s="17">
        <v>1.8242</v>
      </c>
      <c r="D36" s="17">
        <v>1.7916000000000001</v>
      </c>
      <c r="E36" s="17">
        <v>1.4333</v>
      </c>
      <c r="F36" s="17">
        <v>1</v>
      </c>
    </row>
    <row r="37" spans="1:6" x14ac:dyDescent="0.25">
      <c r="A37" s="13">
        <v>1987</v>
      </c>
      <c r="B37" s="17">
        <v>2.1219000000000001</v>
      </c>
      <c r="C37" s="17">
        <v>1.8494999999999999</v>
      </c>
      <c r="D37" s="17">
        <v>1.8169999999999999</v>
      </c>
      <c r="E37" s="17">
        <v>1.4553</v>
      </c>
      <c r="F37" s="17">
        <v>1</v>
      </c>
    </row>
    <row r="38" spans="1:6" x14ac:dyDescent="0.25">
      <c r="A38" s="13">
        <v>1986</v>
      </c>
      <c r="B38" s="17">
        <v>2.1684999999999999</v>
      </c>
      <c r="C38" s="17">
        <v>1.8842000000000001</v>
      </c>
      <c r="D38" s="17">
        <v>1.8028</v>
      </c>
      <c r="E38" s="17">
        <v>1.4216</v>
      </c>
      <c r="F38" s="17">
        <v>1</v>
      </c>
    </row>
    <row r="39" spans="1:6" x14ac:dyDescent="0.25">
      <c r="A39" s="13">
        <v>1985</v>
      </c>
      <c r="B39" s="17">
        <v>2.2130999999999998</v>
      </c>
      <c r="C39" s="17">
        <v>1.9263999999999999</v>
      </c>
      <c r="D39" s="17">
        <v>1.8403</v>
      </c>
      <c r="E39" s="17">
        <v>1.41</v>
      </c>
      <c r="F39" s="17">
        <v>1</v>
      </c>
    </row>
    <row r="40" spans="1:6" x14ac:dyDescent="0.25">
      <c r="A40" s="13">
        <v>1984</v>
      </c>
      <c r="B40" s="17">
        <v>2.2256</v>
      </c>
      <c r="C40" s="17">
        <v>1.9295</v>
      </c>
      <c r="D40" s="17">
        <v>1.8915999999999999</v>
      </c>
      <c r="E40" s="17">
        <v>1.4412</v>
      </c>
      <c r="F40" s="17">
        <v>1</v>
      </c>
    </row>
    <row r="41" spans="1:6" x14ac:dyDescent="0.25">
      <c r="A41" s="13">
        <v>1983</v>
      </c>
      <c r="B41" s="17">
        <v>2.2726000000000002</v>
      </c>
      <c r="C41" s="17">
        <v>1.9544999999999999</v>
      </c>
      <c r="D41" s="17">
        <v>1.92</v>
      </c>
      <c r="E41" s="17">
        <v>1.4822</v>
      </c>
      <c r="F41" s="17">
        <v>1</v>
      </c>
    </row>
    <row r="42" spans="1:6" x14ac:dyDescent="0.25">
      <c r="A42" s="13">
        <v>1982</v>
      </c>
      <c r="B42" s="17">
        <v>2.3125</v>
      </c>
      <c r="C42" s="17">
        <v>1.9451000000000001</v>
      </c>
      <c r="D42" s="17">
        <v>1.8824000000000001</v>
      </c>
      <c r="E42" s="17">
        <v>1.508</v>
      </c>
      <c r="F42" s="17">
        <v>1</v>
      </c>
    </row>
    <row r="43" spans="1:6" x14ac:dyDescent="0.25">
      <c r="A43" s="13">
        <v>1981</v>
      </c>
      <c r="B43" s="17">
        <v>2.4064999999999999</v>
      </c>
      <c r="C43" s="17">
        <v>1.9080999999999999</v>
      </c>
      <c r="D43" s="17">
        <v>1.9592000000000001</v>
      </c>
      <c r="E43" s="17">
        <v>1.6031</v>
      </c>
      <c r="F43" s="17">
        <v>1</v>
      </c>
    </row>
    <row r="44" spans="1:6" x14ac:dyDescent="0.25">
      <c r="A44" s="13">
        <v>1980</v>
      </c>
      <c r="B44" s="17">
        <v>2.5516999999999999</v>
      </c>
      <c r="C44" s="17">
        <v>1.9609000000000001</v>
      </c>
      <c r="D44" s="17">
        <v>2.0070000000000001</v>
      </c>
      <c r="E44" s="17">
        <v>1.7110000000000001</v>
      </c>
      <c r="F44" s="17">
        <v>1</v>
      </c>
    </row>
    <row r="45" spans="1:6" x14ac:dyDescent="0.25">
      <c r="A45" s="13">
        <v>1979</v>
      </c>
      <c r="B45" s="17">
        <v>2.8123999999999998</v>
      </c>
      <c r="C45" s="17">
        <v>2.1694</v>
      </c>
      <c r="D45" s="17">
        <v>2.1453000000000002</v>
      </c>
      <c r="E45" s="17">
        <v>1.8249</v>
      </c>
      <c r="F45" s="17">
        <v>1</v>
      </c>
    </row>
    <row r="46" spans="1:6" x14ac:dyDescent="0.25">
      <c r="A46" s="13">
        <v>1978</v>
      </c>
      <c r="B46" s="17">
        <v>3.0204</v>
      </c>
      <c r="C46" s="17">
        <v>2.3841999999999999</v>
      </c>
      <c r="D46" s="17">
        <v>2.2812000000000001</v>
      </c>
      <c r="E46" s="17">
        <v>1.8911</v>
      </c>
      <c r="F46" s="17">
        <v>1</v>
      </c>
    </row>
    <row r="47" spans="1:6" x14ac:dyDescent="0.25">
      <c r="A47" s="13">
        <v>1977</v>
      </c>
      <c r="B47" s="17">
        <v>3.1573000000000002</v>
      </c>
      <c r="C47" s="17">
        <v>2.5188000000000001</v>
      </c>
      <c r="D47" s="17">
        <v>2.3851</v>
      </c>
      <c r="E47" s="17">
        <v>1.9118999999999999</v>
      </c>
      <c r="F47" s="17">
        <v>1</v>
      </c>
    </row>
    <row r="48" spans="1:6" x14ac:dyDescent="0.25">
      <c r="A48" s="13">
        <v>1976</v>
      </c>
      <c r="B48" s="17">
        <v>3.2888999999999999</v>
      </c>
      <c r="C48" s="17">
        <v>2.6061000000000001</v>
      </c>
      <c r="D48" s="17">
        <v>2.4049999999999998</v>
      </c>
      <c r="E48" s="17">
        <v>1.9698</v>
      </c>
      <c r="F48" s="17">
        <v>1</v>
      </c>
    </row>
    <row r="49" spans="1:6" x14ac:dyDescent="0.25">
      <c r="A49" s="13">
        <v>1975</v>
      </c>
      <c r="B49" s="17">
        <v>3.4121000000000001</v>
      </c>
      <c r="C49" s="17">
        <v>2.6637</v>
      </c>
      <c r="D49" s="17">
        <v>2.4668000000000001</v>
      </c>
      <c r="E49" s="17">
        <v>2.0430999999999999</v>
      </c>
      <c r="F49" s="17">
        <v>1</v>
      </c>
    </row>
    <row r="50" spans="1:6" x14ac:dyDescent="0.25">
      <c r="A50" s="13">
        <v>1974</v>
      </c>
      <c r="B50" s="17">
        <v>3.5030000000000001</v>
      </c>
      <c r="C50" s="17">
        <v>2.7117</v>
      </c>
      <c r="D50" s="17">
        <v>2.4510999999999998</v>
      </c>
      <c r="E50" s="17">
        <v>2.1352000000000002</v>
      </c>
      <c r="F50" s="17">
        <v>1</v>
      </c>
    </row>
    <row r="51" spans="1:6" x14ac:dyDescent="0.25">
      <c r="A51" s="13">
        <v>1973</v>
      </c>
      <c r="B51" s="17">
        <v>3.7115999999999998</v>
      </c>
      <c r="C51" s="17">
        <v>2.8942000000000001</v>
      </c>
      <c r="D51" s="17">
        <v>2.6916000000000002</v>
      </c>
      <c r="E51" s="17">
        <v>2.4232999999999998</v>
      </c>
      <c r="F51" s="17">
        <v>1</v>
      </c>
    </row>
    <row r="52" spans="1:6" x14ac:dyDescent="0.25">
      <c r="A52" s="13">
        <v>1972</v>
      </c>
      <c r="B52" s="17">
        <v>3.9466999999999999</v>
      </c>
      <c r="C52" s="17">
        <v>3.01</v>
      </c>
      <c r="D52" s="17">
        <v>2.8515000000000001</v>
      </c>
      <c r="E52" s="17">
        <v>2.5792000000000002</v>
      </c>
      <c r="F52" s="17">
        <v>1</v>
      </c>
    </row>
    <row r="53" spans="1:6" x14ac:dyDescent="0.25">
      <c r="A53" s="13">
        <v>1971</v>
      </c>
      <c r="B53" s="17">
        <v>4.1398999999999999</v>
      </c>
      <c r="C53" s="17">
        <v>3.1111</v>
      </c>
      <c r="D53" s="17">
        <v>2.9018000000000002</v>
      </c>
      <c r="E53" s="17">
        <v>2.6581999999999999</v>
      </c>
      <c r="F53" s="17">
        <v>1</v>
      </c>
    </row>
    <row r="54" spans="1:6" x14ac:dyDescent="0.25">
      <c r="A54" s="13">
        <v>1970</v>
      </c>
      <c r="B54" s="17">
        <v>4.5891000000000002</v>
      </c>
      <c r="C54" s="17">
        <v>3.3631000000000002</v>
      </c>
      <c r="D54" s="17">
        <v>3.0638000000000001</v>
      </c>
      <c r="E54" s="17">
        <v>2.7639</v>
      </c>
      <c r="F54" s="17">
        <v>1</v>
      </c>
    </row>
    <row r="55" spans="1:6" x14ac:dyDescent="0.25">
      <c r="A55" s="13">
        <v>1969</v>
      </c>
      <c r="B55" s="17">
        <v>5.4311999999999996</v>
      </c>
      <c r="C55" s="17">
        <v>3.9346000000000001</v>
      </c>
      <c r="D55" s="17">
        <v>3.4388000000000001</v>
      </c>
      <c r="E55" s="17">
        <v>2.9024999999999999</v>
      </c>
      <c r="F55" s="17">
        <v>1</v>
      </c>
    </row>
    <row r="56" spans="1:6" x14ac:dyDescent="0.25">
      <c r="A56" s="13">
        <v>1968</v>
      </c>
      <c r="B56" s="17">
        <v>5.8324999999999996</v>
      </c>
      <c r="C56" s="17">
        <v>4.1092000000000004</v>
      </c>
      <c r="D56" s="17">
        <v>3.5666000000000002</v>
      </c>
      <c r="E56" s="17">
        <v>2.9518</v>
      </c>
      <c r="F56" s="17">
        <v>1</v>
      </c>
    </row>
    <row r="57" spans="1:6" x14ac:dyDescent="0.25">
      <c r="A57" s="13">
        <v>1967</v>
      </c>
      <c r="B57" s="17">
        <v>6.1346999999999996</v>
      </c>
      <c r="C57" s="17">
        <v>4.3308999999999997</v>
      </c>
      <c r="D57" s="17">
        <v>3.6456</v>
      </c>
      <c r="E57" s="17">
        <v>2.9434999999999998</v>
      </c>
      <c r="F57" s="17">
        <v>1</v>
      </c>
    </row>
    <row r="58" spans="1:6" x14ac:dyDescent="0.25">
      <c r="A58" s="13">
        <v>1966</v>
      </c>
      <c r="B58" s="17">
        <v>5.8324999999999996</v>
      </c>
      <c r="C58" s="17">
        <v>4.1516999999999999</v>
      </c>
      <c r="D58" s="17">
        <v>3.4594999999999998</v>
      </c>
      <c r="E58" s="17">
        <v>2.9106000000000001</v>
      </c>
      <c r="F58" s="17">
        <v>1</v>
      </c>
    </row>
    <row r="59" spans="1:6" x14ac:dyDescent="0.25">
      <c r="A59" s="13">
        <v>1965</v>
      </c>
      <c r="B59" s="17">
        <v>5.9798</v>
      </c>
      <c r="C59" s="17">
        <v>4.1806000000000001</v>
      </c>
      <c r="D59" s="17">
        <v>3.4699</v>
      </c>
      <c r="E59" s="17">
        <v>2.9518</v>
      </c>
      <c r="F59" s="17">
        <v>1</v>
      </c>
    </row>
    <row r="60" spans="1:6" x14ac:dyDescent="0.25">
      <c r="A60" s="13">
        <v>1964</v>
      </c>
      <c r="B60" s="17">
        <v>6.2316000000000003</v>
      </c>
      <c r="C60" s="17">
        <v>4.0814000000000004</v>
      </c>
      <c r="D60" s="17">
        <v>3.4184000000000001</v>
      </c>
      <c r="E60" s="17">
        <v>3.0203000000000002</v>
      </c>
      <c r="F60" s="17">
        <v>1</v>
      </c>
    </row>
    <row r="61" spans="1:6" x14ac:dyDescent="0.25">
      <c r="A61" s="13">
        <v>1963</v>
      </c>
      <c r="B61" s="17">
        <v>6.5054999999999996</v>
      </c>
      <c r="C61" s="17">
        <v>4.1375000000000002</v>
      </c>
      <c r="D61" s="17">
        <v>3.4491000000000001</v>
      </c>
      <c r="E61" s="17">
        <v>3.0647000000000002</v>
      </c>
      <c r="F61" s="17">
        <v>1</v>
      </c>
    </row>
    <row r="62" spans="1:6" x14ac:dyDescent="0.25">
      <c r="A62" s="13">
        <v>1962</v>
      </c>
      <c r="B62" s="17">
        <v>6.7656999999999998</v>
      </c>
      <c r="C62" s="17">
        <v>4.3308999999999997</v>
      </c>
      <c r="D62" s="17">
        <v>3.5015000000000001</v>
      </c>
      <c r="E62" s="17">
        <v>3.0920000000000001</v>
      </c>
      <c r="F62" s="17">
        <v>1</v>
      </c>
    </row>
    <row r="63" spans="1:6" x14ac:dyDescent="0.25">
      <c r="A63" s="13">
        <v>1961</v>
      </c>
      <c r="B63" s="17">
        <v>7.2637999999999998</v>
      </c>
      <c r="C63" s="17">
        <v>4.6130000000000004</v>
      </c>
      <c r="D63" s="17">
        <v>3.5888</v>
      </c>
      <c r="E63" s="17">
        <v>3.1103999999999998</v>
      </c>
      <c r="F63" s="17">
        <v>1</v>
      </c>
    </row>
    <row r="64" spans="1:6" x14ac:dyDescent="0.25">
      <c r="A64" s="13">
        <v>1960</v>
      </c>
      <c r="B64" s="17">
        <v>7.7385999999999999</v>
      </c>
      <c r="C64" s="17">
        <v>4.9752000000000001</v>
      </c>
      <c r="D64" s="17">
        <v>3.7161</v>
      </c>
      <c r="E64" s="17">
        <v>3.1480000000000001</v>
      </c>
      <c r="F64" s="17">
        <v>1</v>
      </c>
    </row>
    <row r="65" spans="1:6" x14ac:dyDescent="0.25">
      <c r="A65" s="13">
        <v>1959</v>
      </c>
      <c r="B65" s="17">
        <v>8.2797000000000001</v>
      </c>
      <c r="C65" s="17">
        <v>5.3510999999999997</v>
      </c>
      <c r="D65" s="17">
        <v>3.84</v>
      </c>
      <c r="E65" s="17">
        <v>3.1865000000000001</v>
      </c>
      <c r="F65" s="17">
        <v>1</v>
      </c>
    </row>
    <row r="66" spans="1:6" x14ac:dyDescent="0.25">
      <c r="A66" s="13">
        <v>1958</v>
      </c>
      <c r="B66" s="17">
        <v>8.5797000000000008</v>
      </c>
      <c r="C66" s="17">
        <v>5.7607999999999997</v>
      </c>
      <c r="D66" s="17">
        <v>3.9451999999999998</v>
      </c>
      <c r="E66" s="17">
        <v>3.1671999999999998</v>
      </c>
      <c r="F66" s="17">
        <v>1</v>
      </c>
    </row>
    <row r="67" spans="1:6" x14ac:dyDescent="0.25">
      <c r="A67" s="13">
        <v>1957</v>
      </c>
      <c r="B67" s="17">
        <v>8.8358000000000008</v>
      </c>
      <c r="C67" s="17">
        <v>5.9603999999999999</v>
      </c>
      <c r="D67" s="17">
        <v>4.0420999999999996</v>
      </c>
      <c r="E67" s="17">
        <v>3.1480000000000001</v>
      </c>
      <c r="F67" s="17">
        <v>1</v>
      </c>
    </row>
    <row r="68" spans="1:6" x14ac:dyDescent="0.25">
      <c r="A68" s="13">
        <v>1956</v>
      </c>
      <c r="B68" s="17">
        <v>9.1783000000000001</v>
      </c>
      <c r="C68" s="17">
        <v>6.1429</v>
      </c>
      <c r="D68" s="17">
        <v>4.2352999999999996</v>
      </c>
      <c r="E68" s="17">
        <v>3.2061999999999999</v>
      </c>
      <c r="F68" s="17">
        <v>1</v>
      </c>
    </row>
    <row r="69" spans="1:6" x14ac:dyDescent="0.25">
      <c r="A69" s="13">
        <v>1955</v>
      </c>
      <c r="B69" s="17">
        <v>9.3968000000000007</v>
      </c>
      <c r="C69" s="17">
        <v>6.3037000000000001</v>
      </c>
      <c r="D69" s="17">
        <v>4.3472</v>
      </c>
      <c r="E69" s="17">
        <v>3.2563</v>
      </c>
      <c r="F69" s="17">
        <v>1</v>
      </c>
    </row>
    <row r="70" spans="1:6" x14ac:dyDescent="0.25">
      <c r="A70" s="13">
        <v>1954</v>
      </c>
      <c r="B70" s="17">
        <v>9.9496000000000002</v>
      </c>
      <c r="C70" s="17">
        <v>6.6519000000000004</v>
      </c>
      <c r="D70" s="17">
        <v>4.5354000000000001</v>
      </c>
      <c r="E70" s="17">
        <v>3.3184999999999998</v>
      </c>
      <c r="F70" s="17">
        <v>1</v>
      </c>
    </row>
    <row r="71" spans="1:6" x14ac:dyDescent="0.25">
      <c r="A71" s="13">
        <v>1953</v>
      </c>
      <c r="B71" s="17">
        <v>9.9496000000000002</v>
      </c>
      <c r="C71" s="17">
        <v>6.6889000000000003</v>
      </c>
      <c r="D71" s="17">
        <v>4.4650999999999996</v>
      </c>
      <c r="E71" s="17">
        <v>3.2665000000000002</v>
      </c>
      <c r="F71" s="17">
        <v>1</v>
      </c>
    </row>
    <row r="72" spans="1:6" x14ac:dyDescent="0.25">
      <c r="A72" s="13">
        <v>1952</v>
      </c>
      <c r="B72" s="17">
        <v>9.6259999999999994</v>
      </c>
      <c r="C72" s="17">
        <v>6.4730999999999996</v>
      </c>
      <c r="D72" s="17">
        <v>4.5</v>
      </c>
      <c r="E72" s="17">
        <v>3.1865000000000001</v>
      </c>
      <c r="F72" s="17">
        <v>1</v>
      </c>
    </row>
    <row r="73" spans="1:6" x14ac:dyDescent="0.25">
      <c r="A73" s="13">
        <v>1951</v>
      </c>
      <c r="B73" s="17">
        <v>10.2957</v>
      </c>
      <c r="C73" s="17">
        <v>6.88</v>
      </c>
      <c r="D73" s="17">
        <v>5.5119999999999996</v>
      </c>
      <c r="E73" s="17">
        <v>3.2563</v>
      </c>
      <c r="F73" s="17">
        <v>1</v>
      </c>
    </row>
    <row r="74" spans="1:6" x14ac:dyDescent="0.25">
      <c r="A74" s="13">
        <v>1950</v>
      </c>
      <c r="B74" s="17">
        <v>11.84</v>
      </c>
      <c r="C74" s="17">
        <v>7.9734999999999996</v>
      </c>
      <c r="D74" s="17">
        <v>6.5829000000000004</v>
      </c>
      <c r="E74" s="17">
        <v>3.8593000000000002</v>
      </c>
      <c r="F74" s="17">
        <v>1</v>
      </c>
    </row>
    <row r="75" spans="1:6" x14ac:dyDescent="0.25">
      <c r="A75" s="13">
        <v>1949</v>
      </c>
      <c r="B75" s="17">
        <v>11.384600000000001</v>
      </c>
      <c r="C75" s="17">
        <v>7.6203000000000003</v>
      </c>
      <c r="D75" s="17">
        <v>6.5454999999999997</v>
      </c>
      <c r="E75" s="17">
        <v>3.7616999999999998</v>
      </c>
      <c r="F75" s="17">
        <v>1</v>
      </c>
    </row>
    <row r="76" spans="1:6" x14ac:dyDescent="0.25">
      <c r="A76" s="13">
        <v>1948</v>
      </c>
      <c r="B76" s="17">
        <v>12.8696</v>
      </c>
      <c r="C76" s="17">
        <v>8.6</v>
      </c>
      <c r="D76" s="17"/>
      <c r="E76" s="17"/>
      <c r="F76" s="17">
        <v>1</v>
      </c>
    </row>
    <row r="77" spans="1:6" x14ac:dyDescent="0.25">
      <c r="A77" s="13">
        <v>1947</v>
      </c>
      <c r="B77" s="17">
        <v>13.929399999999999</v>
      </c>
      <c r="C77" s="17">
        <v>9.4062999999999999</v>
      </c>
      <c r="D77" s="17"/>
      <c r="E77" s="17"/>
      <c r="F77" s="17">
        <v>1</v>
      </c>
    </row>
    <row r="78" spans="1:6" x14ac:dyDescent="0.25">
      <c r="A78" s="13">
        <v>1946</v>
      </c>
      <c r="B78" s="17">
        <v>16.219200000000001</v>
      </c>
      <c r="C78" s="17">
        <v>10.945499999999999</v>
      </c>
      <c r="D78" s="17"/>
      <c r="E78" s="17"/>
      <c r="F78" s="17">
        <v>1</v>
      </c>
    </row>
    <row r="79" spans="1:6" x14ac:dyDescent="0.25">
      <c r="A79" s="13">
        <v>1945</v>
      </c>
      <c r="B79" s="17">
        <v>17.411799999999999</v>
      </c>
      <c r="C79" s="17">
        <v>11.689299999999999</v>
      </c>
      <c r="D79" s="17"/>
      <c r="E79" s="17"/>
      <c r="F79" s="17">
        <v>1</v>
      </c>
    </row>
    <row r="80" spans="1:6" x14ac:dyDescent="0.25">
      <c r="A80" s="13">
        <v>1944</v>
      </c>
      <c r="B80" s="17">
        <v>17.939399999999999</v>
      </c>
      <c r="C80" s="17">
        <v>12.04</v>
      </c>
      <c r="D80" s="17"/>
      <c r="E80" s="17"/>
      <c r="F80" s="17">
        <v>1</v>
      </c>
    </row>
    <row r="81" spans="1:6" x14ac:dyDescent="0.25">
      <c r="A81" s="13">
        <v>1943</v>
      </c>
      <c r="B81" s="17">
        <v>18.5</v>
      </c>
      <c r="C81" s="17">
        <v>12.2857</v>
      </c>
      <c r="D81" s="17"/>
      <c r="E81" s="17"/>
      <c r="F81" s="17">
        <v>1</v>
      </c>
    </row>
    <row r="82" spans="1:6" x14ac:dyDescent="0.25">
      <c r="A82" s="13">
        <v>1942</v>
      </c>
      <c r="B82" s="17">
        <v>18.793700000000001</v>
      </c>
      <c r="C82" s="17">
        <v>12.6737</v>
      </c>
      <c r="D82" s="17"/>
      <c r="E82" s="17"/>
      <c r="F82" s="17">
        <v>1</v>
      </c>
    </row>
  </sheetData>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K5005"/>
  <sheetViews>
    <sheetView showGridLines="0" zoomScaleNormal="100" workbookViewId="0">
      <pane xSplit="2" ySplit="4" topLeftCell="C5" activePane="bottomRight" state="frozen"/>
      <selection pane="topRight"/>
      <selection pane="bottomLeft"/>
      <selection pane="bottomRight"/>
    </sheetView>
  </sheetViews>
  <sheetFormatPr baseColWidth="10" defaultRowHeight="15" x14ac:dyDescent="0.25"/>
  <cols>
    <col min="1" max="1" width="9.28515625" style="28" bestFit="1" customWidth="1"/>
    <col min="2" max="2" width="51.28515625" style="28" bestFit="1" customWidth="1"/>
    <col min="3" max="3" width="22.7109375" style="28" customWidth="1"/>
    <col min="4" max="11" width="26.7109375" style="29" customWidth="1"/>
    <col min="12" max="16384" width="11.42578125" style="1"/>
  </cols>
  <sheetData>
    <row r="1" spans="1:11" ht="18.75" x14ac:dyDescent="0.3">
      <c r="A1" s="66" t="s">
        <v>105</v>
      </c>
    </row>
    <row r="3" spans="1:11" ht="135" x14ac:dyDescent="0.25">
      <c r="A3" s="41" t="s">
        <v>78</v>
      </c>
      <c r="B3" s="41" t="s">
        <v>80</v>
      </c>
      <c r="C3" s="42" t="s">
        <v>100</v>
      </c>
      <c r="D3" s="43" t="str">
        <f>"Historische Anschaffungs- oder Herstellungskosten (AK/HK)" &amp; CHAR(10)
&amp;"Datenquelle: Festlegung EOG, Ausgangsniveau" &amp; CHAR(10)
          &amp; CHAR(10)
&amp; "Stichtag 31.12.2020" &amp; CHAR(10)
&amp; "[€]"</f>
        <v>Historische Anschaffungs- oder Herstellungskosten (AK/HK)
Datenquelle: Festlegung EOG, Ausgangsniveau
Stichtag 31.12.2020
[€]</v>
      </c>
      <c r="E3" s="43" t="str">
        <f>"Netzübergänge der Jahre 2021 bis " &amp; con_EOGJahr-1 &amp; CHAR(10)
&amp; "AK/HK"&amp;CHAR(10)
          &amp;CHAR(10)
          &amp;CHAR(10)
&amp;"Zugänge (+), Abgänge (-)"&amp;CHAR(10)
          &amp;CHAR(10)
          &amp;CHAR(10)
&amp;"[€]"</f>
        <v>Netzübergänge der Jahre 2021 bis 2025
AK/HK
Zugänge (+), Abgänge (-)
[€]</v>
      </c>
      <c r="F3" s="43" t="str">
        <f>"Netzübergänge der Jahre 2021 bis " &amp; con_EOGJahr-1 &amp; CHAR(10)
&amp; "RW zu AK/HK" &amp;  CHAR(10)
          &amp; CHAR(10)
          &amp; CHAR(10)
&amp;"Zugänge (+), Abgänge (-)"
          &amp; CHAR(10)
          &amp; CHAR(10)
&amp;"bewertet zum 31.12.2020" &amp;CHAR(10)
&amp;"[€]"</f>
        <v>Netzübergänge der Jahre 2021 bis 2025
RW zu AK/HK
Zugänge (+), Abgänge (-)
bewertet zum 31.12.2020
[€]</v>
      </c>
      <c r="G3" s="43" t="str">
        <f>"Netzübergänge der Jahre 2021 bis " &amp; con_EOGJahr-1 &amp; CHAR(10)
&amp; "Abschreibungen zu AK/HK im Jahr 2020" &amp;  CHAR(10)
          &amp; CHAR(10)
&amp;"Zugänge (+), Abgänge (-)"  &amp; CHAR(10)
          &amp; CHAR(10)
          &amp; CHAR(10)
&amp;"[€]"</f>
        <v>Netzübergänge der Jahre 2021 bis 2025
Abschreibungen zu AK/HK im Jahr 2020
Zugänge (+), Abgänge (-)
[€]</v>
      </c>
      <c r="H3" s="43" t="str">
        <f>"sonstige Korrekturen der Jahre 2021 bis " &amp; con_EOGJahr-1 &amp; CHAR(10)
&amp; "AK/HK"&amp;CHAR(10)
          &amp;CHAR(10)
          &amp;CHAR(10)
&amp;"Zugänge (+), Abgänge (-)"&amp;CHAR(10)
          &amp;CHAR(10)
          &amp;CHAR(10)
&amp;"[€]"</f>
        <v>sonstige Korrekturen der Jahre 2021 bis 2025
AK/HK
Zugänge (+), Abgänge (-)
[€]</v>
      </c>
      <c r="I3" s="43" t="str">
        <f>"sonstige Korekturen der Jahre 2021 bis " &amp; con_EOGJahr-1 &amp; CHAR(10)
&amp; "RW zu AK/HK" &amp;  CHAR(10)
          &amp; CHAR(10)
          &amp;CHAR(10)
&amp;"Zugänge (+), Abgänge (-)" &amp; CHAR(10)
          &amp; CHAR(10)
&amp;"bewertet zum 31.12.2020" &amp;CHAR(10)
&amp;"[€]"</f>
        <v>sonstige Korekturen der Jahre 2021 bis 2025
RW zu AK/HK
Zugänge (+), Abgänge (-)
bewertet zum 31.12.2020
[€]</v>
      </c>
      <c r="J3" s="43" t="str">
        <f>"sonstige Korrekturen der Jahre 2021 bis " &amp; con_EOGJahr-1 &amp; CHAR(10)
&amp; "Abschreibungen zu AK/HK im Jahr 2020"  &amp;  CHAR(10)
          &amp;CHAR(10)
&amp;"Zugänge (+), Abgänge (-)"  &amp; CHAR(10)
          &amp; CHAR(10)
          &amp; CHAR(10)
&amp;"[€]"</f>
        <v>sonstige Korrekturen der Jahre 2021 bis 2025
Abschreibungen zu AK/HK im Jahr 2020
Zugänge (+), Abgänge (-)
[€]</v>
      </c>
      <c r="K3" s="43" t="str">
        <f>"Historische Anschaffungs- oder Herstellungskosten (AK/HK)" &amp; CHAR(10)
          &amp; CHAR(10)
          &amp; CHAR(10)
          &amp; CHAR(10)
&amp; "Stichtag 31.12." &amp; con_EOGJahr-1 &amp; CHAR(10)
&amp; "[€]"</f>
        <v>Historische Anschaffungs- oder Herstellungskosten (AK/HK)
Stichtag 31.12.2025
[€]</v>
      </c>
    </row>
    <row r="4" spans="1:11" x14ac:dyDescent="0.25">
      <c r="A4" s="45"/>
      <c r="B4" s="45"/>
      <c r="C4" s="45"/>
      <c r="D4" s="51">
        <f t="shared" ref="D4:J4" si="0">SUBTOTAL(9,D$5:D$5004)</f>
        <v>0</v>
      </c>
      <c r="E4" s="51">
        <f t="shared" si="0"/>
        <v>0</v>
      </c>
      <c r="F4" s="51">
        <f t="shared" si="0"/>
        <v>0</v>
      </c>
      <c r="G4" s="51">
        <f t="shared" si="0"/>
        <v>0</v>
      </c>
      <c r="H4" s="51">
        <f t="shared" si="0"/>
        <v>0</v>
      </c>
      <c r="I4" s="51">
        <f t="shared" si="0"/>
        <v>0</v>
      </c>
      <c r="J4" s="51">
        <f t="shared" si="0"/>
        <v>0</v>
      </c>
      <c r="K4" s="51">
        <f>SUBTOTAL(9,K$5:K$5004)</f>
        <v>0</v>
      </c>
    </row>
    <row r="5" spans="1:11" x14ac:dyDescent="0.25">
      <c r="A5" s="59"/>
      <c r="B5" s="63">
        <f>IFERROR(VLOOKUP($A5,D_SAV!$A$5:$I$29,3,0),)</f>
        <v>0</v>
      </c>
      <c r="C5" s="64" t="str">
        <f>IFERROR(VLOOKUP($A5,D_SAV!$A$5:$I$29,4,0),"")</f>
        <v/>
      </c>
      <c r="D5" s="65">
        <f>IFERROR(VLOOKUP($A5,D_SAV!$A$5:$I$29,5,0),)</f>
        <v>0</v>
      </c>
      <c r="E5" s="60"/>
      <c r="F5" s="60"/>
      <c r="G5" s="60"/>
      <c r="H5" s="60"/>
      <c r="I5" s="60"/>
      <c r="J5" s="60"/>
      <c r="K5" s="65">
        <f>IFERROR(VLOOKUP($A5,D_SAV!$A$5:$I$29,6,0),)</f>
        <v>0</v>
      </c>
    </row>
    <row r="6" spans="1:11" x14ac:dyDescent="0.25">
      <c r="A6" s="59"/>
      <c r="B6" s="63">
        <f>IFERROR(VLOOKUP($A6,D_SAV!$A$5:$I$29,3,0),)</f>
        <v>0</v>
      </c>
      <c r="C6" s="64" t="str">
        <f>IFERROR(VLOOKUP($A6,D_SAV!$A$5:$I$29,4,0),"")</f>
        <v/>
      </c>
      <c r="D6" s="65">
        <f>IFERROR(VLOOKUP($A6,D_SAV!$A$5:$I$29,5,0),)</f>
        <v>0</v>
      </c>
      <c r="E6" s="60"/>
      <c r="F6" s="60"/>
      <c r="G6" s="60"/>
      <c r="H6" s="60"/>
      <c r="I6" s="60"/>
      <c r="J6" s="60"/>
      <c r="K6" s="65">
        <f>IFERROR(VLOOKUP($A6,D_SAV!$A$5:$I$29,6,0),)</f>
        <v>0</v>
      </c>
    </row>
    <row r="7" spans="1:11" x14ac:dyDescent="0.25">
      <c r="A7" s="59"/>
      <c r="B7" s="63">
        <f>IFERROR(VLOOKUP($A7,D_SAV!$A$5:$I$29,3,0),)</f>
        <v>0</v>
      </c>
      <c r="C7" s="64" t="str">
        <f>IFERROR(VLOOKUP($A7,D_SAV!$A$5:$I$29,4,0),"")</f>
        <v/>
      </c>
      <c r="D7" s="65">
        <f>IFERROR(VLOOKUP($A7,D_SAV!$A$5:$I$29,5,0),)</f>
        <v>0</v>
      </c>
      <c r="E7" s="60"/>
      <c r="F7" s="60"/>
      <c r="G7" s="60"/>
      <c r="H7" s="60"/>
      <c r="I7" s="60"/>
      <c r="J7" s="60"/>
      <c r="K7" s="65">
        <f>IFERROR(VLOOKUP($A7,D_SAV!$A$5:$I$29,6,0),)</f>
        <v>0</v>
      </c>
    </row>
    <row r="8" spans="1:11" x14ac:dyDescent="0.25">
      <c r="A8" s="59"/>
      <c r="B8" s="63">
        <f>IFERROR(VLOOKUP($A8,D_SAV!$A$5:$I$29,3,0),)</f>
        <v>0</v>
      </c>
      <c r="C8" s="64" t="str">
        <f>IFERROR(VLOOKUP($A8,D_SAV!$A$5:$I$29,4,0),"")</f>
        <v/>
      </c>
      <c r="D8" s="65">
        <f>IFERROR(VLOOKUP($A8,D_SAV!$A$5:$I$29,5,0),)</f>
        <v>0</v>
      </c>
      <c r="E8" s="60"/>
      <c r="F8" s="60"/>
      <c r="G8" s="60"/>
      <c r="H8" s="60"/>
      <c r="I8" s="60"/>
      <c r="J8" s="60"/>
      <c r="K8" s="65">
        <f>IFERROR(VLOOKUP($A8,D_SAV!$A$5:$I$29,6,0),)</f>
        <v>0</v>
      </c>
    </row>
    <row r="9" spans="1:11" x14ac:dyDescent="0.25">
      <c r="A9" s="59"/>
      <c r="B9" s="63">
        <f>IFERROR(VLOOKUP($A9,D_SAV!$A$5:$I$29,3,0),)</f>
        <v>0</v>
      </c>
      <c r="C9" s="64" t="str">
        <f>IFERROR(VLOOKUP($A9,D_SAV!$A$5:$I$29,4,0),"")</f>
        <v/>
      </c>
      <c r="D9" s="65">
        <f>IFERROR(VLOOKUP($A9,D_SAV!$A$5:$I$29,5,0),)</f>
        <v>0</v>
      </c>
      <c r="E9" s="60"/>
      <c r="F9" s="60"/>
      <c r="G9" s="60"/>
      <c r="H9" s="60"/>
      <c r="I9" s="60"/>
      <c r="J9" s="60"/>
      <c r="K9" s="65">
        <f>IFERROR(VLOOKUP($A9,D_SAV!$A$5:$I$29,6,0),)</f>
        <v>0</v>
      </c>
    </row>
    <row r="10" spans="1:11" x14ac:dyDescent="0.25">
      <c r="A10" s="59"/>
      <c r="B10" s="63">
        <f>IFERROR(VLOOKUP($A10,D_SAV!$A$5:$I$29,3,0),)</f>
        <v>0</v>
      </c>
      <c r="C10" s="64" t="str">
        <f>IFERROR(VLOOKUP($A10,D_SAV!$A$5:$I$29,4,0),"")</f>
        <v/>
      </c>
      <c r="D10" s="65">
        <f>IFERROR(VLOOKUP($A10,D_SAV!$A$5:$I$29,5,0),)</f>
        <v>0</v>
      </c>
      <c r="E10" s="60"/>
      <c r="F10" s="60"/>
      <c r="G10" s="60"/>
      <c r="H10" s="60"/>
      <c r="I10" s="60"/>
      <c r="J10" s="60"/>
      <c r="K10" s="65">
        <f>IFERROR(VLOOKUP($A10,D_SAV!$A$5:$I$29,6,0),)</f>
        <v>0</v>
      </c>
    </row>
    <row r="11" spans="1:11" x14ac:dyDescent="0.25">
      <c r="A11" s="59"/>
      <c r="B11" s="63">
        <f>IFERROR(VLOOKUP($A11,D_SAV!$A$5:$I$29,3,0),)</f>
        <v>0</v>
      </c>
      <c r="C11" s="64" t="str">
        <f>IFERROR(VLOOKUP($A11,D_SAV!$A$5:$I$29,4,0),"")</f>
        <v/>
      </c>
      <c r="D11" s="65">
        <f>IFERROR(VLOOKUP($A11,D_SAV!$A$5:$I$29,5,0),)</f>
        <v>0</v>
      </c>
      <c r="E11" s="60"/>
      <c r="F11" s="60"/>
      <c r="G11" s="60"/>
      <c r="H11" s="60"/>
      <c r="I11" s="60"/>
      <c r="J11" s="60"/>
      <c r="K11" s="65">
        <f>IFERROR(VLOOKUP($A11,D_SAV!$A$5:$I$29,6,0),)</f>
        <v>0</v>
      </c>
    </row>
    <row r="12" spans="1:11" x14ac:dyDescent="0.25">
      <c r="A12" s="59"/>
      <c r="B12" s="63">
        <f>IFERROR(VLOOKUP($A12,D_SAV!$A$5:$I$29,3,0),)</f>
        <v>0</v>
      </c>
      <c r="C12" s="64" t="str">
        <f>IFERROR(VLOOKUP($A12,D_SAV!$A$5:$I$29,4,0),"")</f>
        <v/>
      </c>
      <c r="D12" s="65">
        <f>IFERROR(VLOOKUP($A12,D_SAV!$A$5:$I$29,5,0),)</f>
        <v>0</v>
      </c>
      <c r="E12" s="60"/>
      <c r="F12" s="60"/>
      <c r="G12" s="60"/>
      <c r="H12" s="60"/>
      <c r="I12" s="60"/>
      <c r="J12" s="60"/>
      <c r="K12" s="65">
        <f>IFERROR(VLOOKUP($A12,D_SAV!$A$5:$I$29,6,0),)</f>
        <v>0</v>
      </c>
    </row>
    <row r="13" spans="1:11" x14ac:dyDescent="0.25">
      <c r="A13" s="59"/>
      <c r="B13" s="63">
        <f>IFERROR(VLOOKUP($A13,D_SAV!$A$5:$I$29,3,0),)</f>
        <v>0</v>
      </c>
      <c r="C13" s="64" t="str">
        <f>IFERROR(VLOOKUP($A13,D_SAV!$A$5:$I$29,4,0),"")</f>
        <v/>
      </c>
      <c r="D13" s="65">
        <f>IFERROR(VLOOKUP($A13,D_SAV!$A$5:$I$29,5,0),)</f>
        <v>0</v>
      </c>
      <c r="E13" s="60"/>
      <c r="F13" s="60"/>
      <c r="G13" s="60"/>
      <c r="H13" s="60"/>
      <c r="I13" s="60"/>
      <c r="J13" s="60"/>
      <c r="K13" s="65">
        <f>IFERROR(VLOOKUP($A13,D_SAV!$A$5:$I$29,6,0),)</f>
        <v>0</v>
      </c>
    </row>
    <row r="14" spans="1:11" x14ac:dyDescent="0.25">
      <c r="A14" s="59"/>
      <c r="B14" s="63">
        <f>IFERROR(VLOOKUP($A14,D_SAV!$A$5:$I$29,3,0),)</f>
        <v>0</v>
      </c>
      <c r="C14" s="64" t="str">
        <f>IFERROR(VLOOKUP($A14,D_SAV!$A$5:$I$29,4,0),"")</f>
        <v/>
      </c>
      <c r="D14" s="65">
        <f>IFERROR(VLOOKUP($A14,D_SAV!$A$5:$I$29,5,0),)</f>
        <v>0</v>
      </c>
      <c r="E14" s="60"/>
      <c r="F14" s="60"/>
      <c r="G14" s="60"/>
      <c r="H14" s="60"/>
      <c r="I14" s="60"/>
      <c r="J14" s="60"/>
      <c r="K14" s="65">
        <f>IFERROR(VLOOKUP($A14,D_SAV!$A$5:$I$29,6,0),)</f>
        <v>0</v>
      </c>
    </row>
    <row r="15" spans="1:11" x14ac:dyDescent="0.25">
      <c r="A15" s="59"/>
      <c r="B15" s="63">
        <f>IFERROR(VLOOKUP($A15,D_SAV!$A$5:$I$29,3,0),)</f>
        <v>0</v>
      </c>
      <c r="C15" s="64" t="str">
        <f>IFERROR(VLOOKUP($A15,D_SAV!$A$5:$I$29,4,0),"")</f>
        <v/>
      </c>
      <c r="D15" s="65">
        <f>IFERROR(VLOOKUP($A15,D_SAV!$A$5:$I$29,5,0),)</f>
        <v>0</v>
      </c>
      <c r="E15" s="60"/>
      <c r="F15" s="60"/>
      <c r="G15" s="60"/>
      <c r="H15" s="60"/>
      <c r="I15" s="60"/>
      <c r="J15" s="60"/>
      <c r="K15" s="65">
        <f>IFERROR(VLOOKUP($A15,D_SAV!$A$5:$I$29,6,0),)</f>
        <v>0</v>
      </c>
    </row>
    <row r="16" spans="1:11" x14ac:dyDescent="0.25">
      <c r="A16" s="59"/>
      <c r="B16" s="63">
        <f>IFERROR(VLOOKUP($A16,D_SAV!$A$5:$I$29,3,0),)</f>
        <v>0</v>
      </c>
      <c r="C16" s="64" t="str">
        <f>IFERROR(VLOOKUP($A16,D_SAV!$A$5:$I$29,4,0),"")</f>
        <v/>
      </c>
      <c r="D16" s="65">
        <f>IFERROR(VLOOKUP($A16,D_SAV!$A$5:$I$29,5,0),)</f>
        <v>0</v>
      </c>
      <c r="E16" s="60"/>
      <c r="F16" s="60"/>
      <c r="G16" s="60"/>
      <c r="H16" s="60"/>
      <c r="I16" s="60"/>
      <c r="J16" s="60"/>
      <c r="K16" s="65">
        <f>IFERROR(VLOOKUP($A16,D_SAV!$A$5:$I$29,6,0),)</f>
        <v>0</v>
      </c>
    </row>
    <row r="17" spans="1:11" x14ac:dyDescent="0.25">
      <c r="A17" s="59"/>
      <c r="B17" s="63">
        <f>IFERROR(VLOOKUP($A17,D_SAV!$A$5:$I$29,3,0),)</f>
        <v>0</v>
      </c>
      <c r="C17" s="64" t="str">
        <f>IFERROR(VLOOKUP($A17,D_SAV!$A$5:$I$29,4,0),"")</f>
        <v/>
      </c>
      <c r="D17" s="65">
        <f>IFERROR(VLOOKUP($A17,D_SAV!$A$5:$I$29,5,0),)</f>
        <v>0</v>
      </c>
      <c r="E17" s="60"/>
      <c r="F17" s="60"/>
      <c r="G17" s="60"/>
      <c r="H17" s="60"/>
      <c r="I17" s="60"/>
      <c r="J17" s="60"/>
      <c r="K17" s="65">
        <f>IFERROR(VLOOKUP($A17,D_SAV!$A$5:$I$29,6,0),)</f>
        <v>0</v>
      </c>
    </row>
    <row r="18" spans="1:11" x14ac:dyDescent="0.25">
      <c r="A18" s="59"/>
      <c r="B18" s="63">
        <f>IFERROR(VLOOKUP($A18,D_SAV!$A$5:$I$29,3,0),)</f>
        <v>0</v>
      </c>
      <c r="C18" s="64" t="str">
        <f>IFERROR(VLOOKUP($A18,D_SAV!$A$5:$I$29,4,0),"")</f>
        <v/>
      </c>
      <c r="D18" s="65">
        <f>IFERROR(VLOOKUP($A18,D_SAV!$A$5:$I$29,5,0),)</f>
        <v>0</v>
      </c>
      <c r="E18" s="60"/>
      <c r="F18" s="60"/>
      <c r="G18" s="60"/>
      <c r="H18" s="60"/>
      <c r="I18" s="60"/>
      <c r="J18" s="60"/>
      <c r="K18" s="65">
        <f>IFERROR(VLOOKUP($A18,D_SAV!$A$5:$I$29,6,0),)</f>
        <v>0</v>
      </c>
    </row>
    <row r="19" spans="1:11" x14ac:dyDescent="0.25">
      <c r="A19" s="59"/>
      <c r="B19" s="63">
        <f>IFERROR(VLOOKUP($A19,D_SAV!$A$5:$I$29,3,0),)</f>
        <v>0</v>
      </c>
      <c r="C19" s="64" t="str">
        <f>IFERROR(VLOOKUP($A19,D_SAV!$A$5:$I$29,4,0),"")</f>
        <v/>
      </c>
      <c r="D19" s="65">
        <f>IFERROR(VLOOKUP($A19,D_SAV!$A$5:$I$29,5,0),)</f>
        <v>0</v>
      </c>
      <c r="E19" s="60"/>
      <c r="F19" s="60"/>
      <c r="G19" s="60"/>
      <c r="H19" s="60"/>
      <c r="I19" s="60"/>
      <c r="J19" s="60"/>
      <c r="K19" s="65">
        <f>IFERROR(VLOOKUP($A19,D_SAV!$A$5:$I$29,6,0),)</f>
        <v>0</v>
      </c>
    </row>
    <row r="20" spans="1:11" x14ac:dyDescent="0.25">
      <c r="A20" s="59"/>
      <c r="B20" s="63">
        <f>IFERROR(VLOOKUP($A20,D_SAV!$A$5:$I$29,3,0),)</f>
        <v>0</v>
      </c>
      <c r="C20" s="64" t="str">
        <f>IFERROR(VLOOKUP($A20,D_SAV!$A$5:$I$29,4,0),"")</f>
        <v/>
      </c>
      <c r="D20" s="65">
        <f>IFERROR(VLOOKUP($A20,D_SAV!$A$5:$I$29,5,0),)</f>
        <v>0</v>
      </c>
      <c r="E20" s="60"/>
      <c r="F20" s="60"/>
      <c r="G20" s="60"/>
      <c r="H20" s="60"/>
      <c r="I20" s="60"/>
      <c r="J20" s="60"/>
      <c r="K20" s="65">
        <f>IFERROR(VLOOKUP($A20,D_SAV!$A$5:$I$29,6,0),)</f>
        <v>0</v>
      </c>
    </row>
    <row r="21" spans="1:11" x14ac:dyDescent="0.25">
      <c r="A21" s="59"/>
      <c r="B21" s="63">
        <f>IFERROR(VLOOKUP($A21,D_SAV!$A$5:$I$29,3,0),)</f>
        <v>0</v>
      </c>
      <c r="C21" s="64" t="str">
        <f>IFERROR(VLOOKUP($A21,D_SAV!$A$5:$I$29,4,0),"")</f>
        <v/>
      </c>
      <c r="D21" s="65">
        <f>IFERROR(VLOOKUP($A21,D_SAV!$A$5:$I$29,5,0),)</f>
        <v>0</v>
      </c>
      <c r="E21" s="60"/>
      <c r="F21" s="60"/>
      <c r="G21" s="60"/>
      <c r="H21" s="60"/>
      <c r="I21" s="60"/>
      <c r="J21" s="60"/>
      <c r="K21" s="65">
        <f>IFERROR(VLOOKUP($A21,D_SAV!$A$5:$I$29,6,0),)</f>
        <v>0</v>
      </c>
    </row>
    <row r="22" spans="1:11" x14ac:dyDescent="0.25">
      <c r="A22" s="59"/>
      <c r="B22" s="63">
        <f>IFERROR(VLOOKUP($A22,D_SAV!$A$5:$I$29,3,0),)</f>
        <v>0</v>
      </c>
      <c r="C22" s="64" t="str">
        <f>IFERROR(VLOOKUP($A22,D_SAV!$A$5:$I$29,4,0),"")</f>
        <v/>
      </c>
      <c r="D22" s="65">
        <f>IFERROR(VLOOKUP($A22,D_SAV!$A$5:$I$29,5,0),)</f>
        <v>0</v>
      </c>
      <c r="E22" s="60"/>
      <c r="F22" s="60"/>
      <c r="G22" s="60"/>
      <c r="H22" s="60"/>
      <c r="I22" s="60"/>
      <c r="J22" s="60"/>
      <c r="K22" s="65">
        <f>IFERROR(VLOOKUP($A22,D_SAV!$A$5:$I$29,6,0),)</f>
        <v>0</v>
      </c>
    </row>
    <row r="23" spans="1:11" x14ac:dyDescent="0.25">
      <c r="A23" s="59"/>
      <c r="B23" s="63">
        <f>IFERROR(VLOOKUP($A23,D_SAV!$A$5:$I$29,3,0),)</f>
        <v>0</v>
      </c>
      <c r="C23" s="64" t="str">
        <f>IFERROR(VLOOKUP($A23,D_SAV!$A$5:$I$29,4,0),"")</f>
        <v/>
      </c>
      <c r="D23" s="65">
        <f>IFERROR(VLOOKUP($A23,D_SAV!$A$5:$I$29,5,0),)</f>
        <v>0</v>
      </c>
      <c r="E23" s="60"/>
      <c r="F23" s="60"/>
      <c r="G23" s="60"/>
      <c r="H23" s="60"/>
      <c r="I23" s="60"/>
      <c r="J23" s="60"/>
      <c r="K23" s="65">
        <f>IFERROR(VLOOKUP($A23,D_SAV!$A$5:$I$29,6,0),)</f>
        <v>0</v>
      </c>
    </row>
    <row r="24" spans="1:11" x14ac:dyDescent="0.25">
      <c r="A24" s="59"/>
      <c r="B24" s="63">
        <f>IFERROR(VLOOKUP($A24,D_SAV!$A$5:$I$29,3,0),)</f>
        <v>0</v>
      </c>
      <c r="C24" s="64" t="str">
        <f>IFERROR(VLOOKUP($A24,D_SAV!$A$5:$I$29,4,0),"")</f>
        <v/>
      </c>
      <c r="D24" s="65">
        <f>IFERROR(VLOOKUP($A24,D_SAV!$A$5:$I$29,5,0),)</f>
        <v>0</v>
      </c>
      <c r="E24" s="60"/>
      <c r="F24" s="60"/>
      <c r="G24" s="60"/>
      <c r="H24" s="60"/>
      <c r="I24" s="60"/>
      <c r="J24" s="60"/>
      <c r="K24" s="65">
        <f>IFERROR(VLOOKUP($A24,D_SAV!$A$5:$I$29,6,0),)</f>
        <v>0</v>
      </c>
    </row>
    <row r="25" spans="1:11" x14ac:dyDescent="0.25">
      <c r="A25" s="59"/>
      <c r="B25" s="63">
        <f>IFERROR(VLOOKUP($A25,D_SAV!$A$5:$I$29,3,0),)</f>
        <v>0</v>
      </c>
      <c r="C25" s="64" t="str">
        <f>IFERROR(VLOOKUP($A25,D_SAV!$A$5:$I$29,4,0),"")</f>
        <v/>
      </c>
      <c r="D25" s="65">
        <f>IFERROR(VLOOKUP($A25,D_SAV!$A$5:$I$29,5,0),)</f>
        <v>0</v>
      </c>
      <c r="E25" s="60"/>
      <c r="F25" s="60"/>
      <c r="G25" s="60"/>
      <c r="H25" s="60"/>
      <c r="I25" s="60"/>
      <c r="J25" s="60"/>
      <c r="K25" s="65">
        <f>IFERROR(VLOOKUP($A25,D_SAV!$A$5:$I$29,6,0),)</f>
        <v>0</v>
      </c>
    </row>
    <row r="26" spans="1:11" x14ac:dyDescent="0.25">
      <c r="A26" s="59"/>
      <c r="B26" s="63">
        <f>IFERROR(VLOOKUP($A26,D_SAV!$A$5:$I$29,3,0),)</f>
        <v>0</v>
      </c>
      <c r="C26" s="64" t="str">
        <f>IFERROR(VLOOKUP($A26,D_SAV!$A$5:$I$29,4,0),"")</f>
        <v/>
      </c>
      <c r="D26" s="65">
        <f>IFERROR(VLOOKUP($A26,D_SAV!$A$5:$I$29,5,0),)</f>
        <v>0</v>
      </c>
      <c r="E26" s="60"/>
      <c r="F26" s="60"/>
      <c r="G26" s="60"/>
      <c r="H26" s="60"/>
      <c r="I26" s="60"/>
      <c r="J26" s="60"/>
      <c r="K26" s="65">
        <f>IFERROR(VLOOKUP($A26,D_SAV!$A$5:$I$29,6,0),)</f>
        <v>0</v>
      </c>
    </row>
    <row r="27" spans="1:11" x14ac:dyDescent="0.25">
      <c r="A27" s="59"/>
      <c r="B27" s="63">
        <f>IFERROR(VLOOKUP($A27,D_SAV!$A$5:$I$29,3,0),)</f>
        <v>0</v>
      </c>
      <c r="C27" s="64" t="str">
        <f>IFERROR(VLOOKUP($A27,D_SAV!$A$5:$I$29,4,0),"")</f>
        <v/>
      </c>
      <c r="D27" s="65">
        <f>IFERROR(VLOOKUP($A27,D_SAV!$A$5:$I$29,5,0),)</f>
        <v>0</v>
      </c>
      <c r="E27" s="60"/>
      <c r="F27" s="60"/>
      <c r="G27" s="60"/>
      <c r="H27" s="60"/>
      <c r="I27" s="60"/>
      <c r="J27" s="60"/>
      <c r="K27" s="65">
        <f>IFERROR(VLOOKUP($A27,D_SAV!$A$5:$I$29,6,0),)</f>
        <v>0</v>
      </c>
    </row>
    <row r="28" spans="1:11" x14ac:dyDescent="0.25">
      <c r="A28" s="59"/>
      <c r="B28" s="63">
        <f>IFERROR(VLOOKUP($A28,D_SAV!$A$5:$I$29,3,0),)</f>
        <v>0</v>
      </c>
      <c r="C28" s="64" t="str">
        <f>IFERROR(VLOOKUP($A28,D_SAV!$A$5:$I$29,4,0),"")</f>
        <v/>
      </c>
      <c r="D28" s="65">
        <f>IFERROR(VLOOKUP($A28,D_SAV!$A$5:$I$29,5,0),)</f>
        <v>0</v>
      </c>
      <c r="E28" s="60"/>
      <c r="F28" s="60"/>
      <c r="G28" s="60"/>
      <c r="H28" s="60"/>
      <c r="I28" s="60"/>
      <c r="J28" s="60"/>
      <c r="K28" s="65">
        <f>IFERROR(VLOOKUP($A28,D_SAV!$A$5:$I$29,6,0),)</f>
        <v>0</v>
      </c>
    </row>
    <row r="29" spans="1:11" x14ac:dyDescent="0.25">
      <c r="A29" s="59"/>
      <c r="B29" s="63">
        <f>IFERROR(VLOOKUP($A29,D_SAV!$A$5:$I$29,3,0),)</f>
        <v>0</v>
      </c>
      <c r="C29" s="64" t="str">
        <f>IFERROR(VLOOKUP($A29,D_SAV!$A$5:$I$29,4,0),"")</f>
        <v/>
      </c>
      <c r="D29" s="65">
        <f>IFERROR(VLOOKUP($A29,D_SAV!$A$5:$I$29,5,0),)</f>
        <v>0</v>
      </c>
      <c r="E29" s="60"/>
      <c r="F29" s="60"/>
      <c r="G29" s="60"/>
      <c r="H29" s="60"/>
      <c r="I29" s="60"/>
      <c r="J29" s="60"/>
      <c r="K29" s="65">
        <f>IFERROR(VLOOKUP($A29,D_SAV!$A$5:$I$29,6,0),)</f>
        <v>0</v>
      </c>
    </row>
    <row r="30" spans="1:11" x14ac:dyDescent="0.25">
      <c r="A30" s="59"/>
      <c r="B30" s="63">
        <f>IFERROR(VLOOKUP($A30,D_SAV!$A$5:$I$29,3,0),)</f>
        <v>0</v>
      </c>
      <c r="C30" s="64" t="str">
        <f>IFERROR(VLOOKUP($A30,D_SAV!$A$5:$I$29,4,0),"")</f>
        <v/>
      </c>
      <c r="D30" s="65">
        <f>IFERROR(VLOOKUP($A30,D_SAV!$A$5:$I$29,5,0),)</f>
        <v>0</v>
      </c>
      <c r="E30" s="60"/>
      <c r="F30" s="60"/>
      <c r="G30" s="60"/>
      <c r="H30" s="60"/>
      <c r="I30" s="60"/>
      <c r="J30" s="60"/>
      <c r="K30" s="65">
        <f>IFERROR(VLOOKUP($A30,D_SAV!$A$5:$I$29,6,0),)</f>
        <v>0</v>
      </c>
    </row>
    <row r="31" spans="1:11" x14ac:dyDescent="0.25">
      <c r="A31" s="59"/>
      <c r="B31" s="63">
        <f>IFERROR(VLOOKUP($A31,D_SAV!$A$5:$I$29,3,0),)</f>
        <v>0</v>
      </c>
      <c r="C31" s="64" t="str">
        <f>IFERROR(VLOOKUP($A31,D_SAV!$A$5:$I$29,4,0),"")</f>
        <v/>
      </c>
      <c r="D31" s="65">
        <f>IFERROR(VLOOKUP($A31,D_SAV!$A$5:$I$29,5,0),)</f>
        <v>0</v>
      </c>
      <c r="E31" s="60"/>
      <c r="F31" s="60"/>
      <c r="G31" s="60"/>
      <c r="H31" s="60"/>
      <c r="I31" s="60"/>
      <c r="J31" s="60"/>
      <c r="K31" s="65">
        <f>IFERROR(VLOOKUP($A31,D_SAV!$A$5:$I$29,6,0),)</f>
        <v>0</v>
      </c>
    </row>
    <row r="32" spans="1:11" x14ac:dyDescent="0.25">
      <c r="A32" s="59"/>
      <c r="B32" s="63">
        <f>IFERROR(VLOOKUP($A32,D_SAV!$A$5:$I$29,3,0),)</f>
        <v>0</v>
      </c>
      <c r="C32" s="64" t="str">
        <f>IFERROR(VLOOKUP($A32,D_SAV!$A$5:$I$29,4,0),"")</f>
        <v/>
      </c>
      <c r="D32" s="65">
        <f>IFERROR(VLOOKUP($A32,D_SAV!$A$5:$I$29,5,0),)</f>
        <v>0</v>
      </c>
      <c r="E32" s="60"/>
      <c r="F32" s="60"/>
      <c r="G32" s="60"/>
      <c r="H32" s="60"/>
      <c r="I32" s="60"/>
      <c r="J32" s="60"/>
      <c r="K32" s="65">
        <f>IFERROR(VLOOKUP($A32,D_SAV!$A$5:$I$29,6,0),)</f>
        <v>0</v>
      </c>
    </row>
    <row r="33" spans="1:11" x14ac:dyDescent="0.25">
      <c r="A33" s="59"/>
      <c r="B33" s="63">
        <f>IFERROR(VLOOKUP($A33,D_SAV!$A$5:$I$29,3,0),)</f>
        <v>0</v>
      </c>
      <c r="C33" s="64" t="str">
        <f>IFERROR(VLOOKUP($A33,D_SAV!$A$5:$I$29,4,0),"")</f>
        <v/>
      </c>
      <c r="D33" s="65">
        <f>IFERROR(VLOOKUP($A33,D_SAV!$A$5:$I$29,5,0),)</f>
        <v>0</v>
      </c>
      <c r="E33" s="60"/>
      <c r="F33" s="60"/>
      <c r="G33" s="60"/>
      <c r="H33" s="60"/>
      <c r="I33" s="60"/>
      <c r="J33" s="60"/>
      <c r="K33" s="65">
        <f>IFERROR(VLOOKUP($A33,D_SAV!$A$5:$I$29,6,0),)</f>
        <v>0</v>
      </c>
    </row>
    <row r="34" spans="1:11" x14ac:dyDescent="0.25">
      <c r="A34" s="59"/>
      <c r="B34" s="63">
        <f>IFERROR(VLOOKUP($A34,D_SAV!$A$5:$I$29,3,0),)</f>
        <v>0</v>
      </c>
      <c r="C34" s="64" t="str">
        <f>IFERROR(VLOOKUP($A34,D_SAV!$A$5:$I$29,4,0),"")</f>
        <v/>
      </c>
      <c r="D34" s="65">
        <f>IFERROR(VLOOKUP($A34,D_SAV!$A$5:$I$29,5,0),)</f>
        <v>0</v>
      </c>
      <c r="E34" s="60"/>
      <c r="F34" s="60"/>
      <c r="G34" s="60"/>
      <c r="H34" s="60"/>
      <c r="I34" s="60"/>
      <c r="J34" s="60"/>
      <c r="K34" s="65">
        <f>IFERROR(VLOOKUP($A34,D_SAV!$A$5:$I$29,6,0),)</f>
        <v>0</v>
      </c>
    </row>
    <row r="35" spans="1:11" x14ac:dyDescent="0.25">
      <c r="A35" s="59"/>
      <c r="B35" s="63">
        <f>IFERROR(VLOOKUP($A35,D_SAV!$A$5:$I$29,3,0),)</f>
        <v>0</v>
      </c>
      <c r="C35" s="64" t="str">
        <f>IFERROR(VLOOKUP($A35,D_SAV!$A$5:$I$29,4,0),"")</f>
        <v/>
      </c>
      <c r="D35" s="65">
        <f>IFERROR(VLOOKUP($A35,D_SAV!$A$5:$I$29,5,0),)</f>
        <v>0</v>
      </c>
      <c r="E35" s="60"/>
      <c r="F35" s="60"/>
      <c r="G35" s="60"/>
      <c r="H35" s="60"/>
      <c r="I35" s="60"/>
      <c r="J35" s="60"/>
      <c r="K35" s="65">
        <f>IFERROR(VLOOKUP($A35,D_SAV!$A$5:$I$29,6,0),)</f>
        <v>0</v>
      </c>
    </row>
    <row r="36" spans="1:11" x14ac:dyDescent="0.25">
      <c r="A36" s="59"/>
      <c r="B36" s="63">
        <f>IFERROR(VLOOKUP($A36,D_SAV!$A$5:$I$29,3,0),)</f>
        <v>0</v>
      </c>
      <c r="C36" s="64" t="str">
        <f>IFERROR(VLOOKUP($A36,D_SAV!$A$5:$I$29,4,0),"")</f>
        <v/>
      </c>
      <c r="D36" s="65">
        <f>IFERROR(VLOOKUP($A36,D_SAV!$A$5:$I$29,5,0),)</f>
        <v>0</v>
      </c>
      <c r="E36" s="60"/>
      <c r="F36" s="60"/>
      <c r="G36" s="60"/>
      <c r="H36" s="60"/>
      <c r="I36" s="60"/>
      <c r="J36" s="60"/>
      <c r="K36" s="65">
        <f>IFERROR(VLOOKUP($A36,D_SAV!$A$5:$I$29,6,0),)</f>
        <v>0</v>
      </c>
    </row>
    <row r="37" spans="1:11" x14ac:dyDescent="0.25">
      <c r="A37" s="59"/>
      <c r="B37" s="63">
        <f>IFERROR(VLOOKUP($A37,D_SAV!$A$5:$I$29,3,0),)</f>
        <v>0</v>
      </c>
      <c r="C37" s="64" t="str">
        <f>IFERROR(VLOOKUP($A37,D_SAV!$A$5:$I$29,4,0),"")</f>
        <v/>
      </c>
      <c r="D37" s="65">
        <f>IFERROR(VLOOKUP($A37,D_SAV!$A$5:$I$29,5,0),)</f>
        <v>0</v>
      </c>
      <c r="E37" s="60"/>
      <c r="F37" s="60"/>
      <c r="G37" s="60"/>
      <c r="H37" s="60"/>
      <c r="I37" s="60"/>
      <c r="J37" s="60"/>
      <c r="K37" s="65">
        <f>IFERROR(VLOOKUP($A37,D_SAV!$A$5:$I$29,6,0),)</f>
        <v>0</v>
      </c>
    </row>
    <row r="38" spans="1:11" x14ac:dyDescent="0.25">
      <c r="A38" s="59"/>
      <c r="B38" s="63">
        <f>IFERROR(VLOOKUP($A38,D_SAV!$A$5:$I$29,3,0),)</f>
        <v>0</v>
      </c>
      <c r="C38" s="64" t="str">
        <f>IFERROR(VLOOKUP($A38,D_SAV!$A$5:$I$29,4,0),"")</f>
        <v/>
      </c>
      <c r="D38" s="65">
        <f>IFERROR(VLOOKUP($A38,D_SAV!$A$5:$I$29,5,0),)</f>
        <v>0</v>
      </c>
      <c r="E38" s="60"/>
      <c r="F38" s="60"/>
      <c r="G38" s="60"/>
      <c r="H38" s="60"/>
      <c r="I38" s="60"/>
      <c r="J38" s="60"/>
      <c r="K38" s="65">
        <f>IFERROR(VLOOKUP($A38,D_SAV!$A$5:$I$29,6,0),)</f>
        <v>0</v>
      </c>
    </row>
    <row r="39" spans="1:11" x14ac:dyDescent="0.25">
      <c r="A39" s="59"/>
      <c r="B39" s="63">
        <f>IFERROR(VLOOKUP($A39,D_SAV!$A$5:$I$29,3,0),)</f>
        <v>0</v>
      </c>
      <c r="C39" s="64" t="str">
        <f>IFERROR(VLOOKUP($A39,D_SAV!$A$5:$I$29,4,0),"")</f>
        <v/>
      </c>
      <c r="D39" s="65">
        <f>IFERROR(VLOOKUP($A39,D_SAV!$A$5:$I$29,5,0),)</f>
        <v>0</v>
      </c>
      <c r="E39" s="60"/>
      <c r="F39" s="60"/>
      <c r="G39" s="60"/>
      <c r="H39" s="60"/>
      <c r="I39" s="60"/>
      <c r="J39" s="60"/>
      <c r="K39" s="65">
        <f>IFERROR(VLOOKUP($A39,D_SAV!$A$5:$I$29,6,0),)</f>
        <v>0</v>
      </c>
    </row>
    <row r="40" spans="1:11" x14ac:dyDescent="0.25">
      <c r="A40" s="59"/>
      <c r="B40" s="63">
        <f>IFERROR(VLOOKUP($A40,D_SAV!$A$5:$I$29,3,0),)</f>
        <v>0</v>
      </c>
      <c r="C40" s="64" t="str">
        <f>IFERROR(VLOOKUP($A40,D_SAV!$A$5:$I$29,4,0),"")</f>
        <v/>
      </c>
      <c r="D40" s="65">
        <f>IFERROR(VLOOKUP($A40,D_SAV!$A$5:$I$29,5,0),)</f>
        <v>0</v>
      </c>
      <c r="E40" s="60"/>
      <c r="F40" s="60"/>
      <c r="G40" s="60"/>
      <c r="H40" s="60"/>
      <c r="I40" s="60"/>
      <c r="J40" s="60"/>
      <c r="K40" s="65">
        <f>IFERROR(VLOOKUP($A40,D_SAV!$A$5:$I$29,6,0),)</f>
        <v>0</v>
      </c>
    </row>
    <row r="41" spans="1:11" x14ac:dyDescent="0.25">
      <c r="A41" s="59"/>
      <c r="B41" s="63">
        <f>IFERROR(VLOOKUP($A41,D_SAV!$A$5:$I$29,3,0),)</f>
        <v>0</v>
      </c>
      <c r="C41" s="64" t="str">
        <f>IFERROR(VLOOKUP($A41,D_SAV!$A$5:$I$29,4,0),"")</f>
        <v/>
      </c>
      <c r="D41" s="65">
        <f>IFERROR(VLOOKUP($A41,D_SAV!$A$5:$I$29,5,0),)</f>
        <v>0</v>
      </c>
      <c r="E41" s="60"/>
      <c r="F41" s="60"/>
      <c r="G41" s="60"/>
      <c r="H41" s="60"/>
      <c r="I41" s="60"/>
      <c r="J41" s="60"/>
      <c r="K41" s="65">
        <f>IFERROR(VLOOKUP($A41,D_SAV!$A$5:$I$29,6,0),)</f>
        <v>0</v>
      </c>
    </row>
    <row r="42" spans="1:11" x14ac:dyDescent="0.25">
      <c r="A42" s="59"/>
      <c r="B42" s="63">
        <f>IFERROR(VLOOKUP($A42,D_SAV!$A$5:$I$29,3,0),)</f>
        <v>0</v>
      </c>
      <c r="C42" s="64" t="str">
        <f>IFERROR(VLOOKUP($A42,D_SAV!$A$5:$I$29,4,0),"")</f>
        <v/>
      </c>
      <c r="D42" s="65">
        <f>IFERROR(VLOOKUP($A42,D_SAV!$A$5:$I$29,5,0),)</f>
        <v>0</v>
      </c>
      <c r="E42" s="60"/>
      <c r="F42" s="60"/>
      <c r="G42" s="60"/>
      <c r="H42" s="60"/>
      <c r="I42" s="60"/>
      <c r="J42" s="60"/>
      <c r="K42" s="65">
        <f>IFERROR(VLOOKUP($A42,D_SAV!$A$5:$I$29,6,0),)</f>
        <v>0</v>
      </c>
    </row>
    <row r="43" spans="1:11" x14ac:dyDescent="0.25">
      <c r="A43" s="59"/>
      <c r="B43" s="63">
        <f>IFERROR(VLOOKUP($A43,D_SAV!$A$5:$I$29,3,0),)</f>
        <v>0</v>
      </c>
      <c r="C43" s="64" t="str">
        <f>IFERROR(VLOOKUP($A43,D_SAV!$A$5:$I$29,4,0),"")</f>
        <v/>
      </c>
      <c r="D43" s="65">
        <f>IFERROR(VLOOKUP($A43,D_SAV!$A$5:$I$29,5,0),)</f>
        <v>0</v>
      </c>
      <c r="E43" s="60"/>
      <c r="F43" s="60"/>
      <c r="G43" s="60"/>
      <c r="H43" s="60"/>
      <c r="I43" s="60"/>
      <c r="J43" s="60"/>
      <c r="K43" s="65">
        <f>IFERROR(VLOOKUP($A43,D_SAV!$A$5:$I$29,6,0),)</f>
        <v>0</v>
      </c>
    </row>
    <row r="44" spans="1:11" x14ac:dyDescent="0.25">
      <c r="A44" s="59"/>
      <c r="B44" s="63">
        <f>IFERROR(VLOOKUP($A44,D_SAV!$A$5:$I$29,3,0),)</f>
        <v>0</v>
      </c>
      <c r="C44" s="64" t="str">
        <f>IFERROR(VLOOKUP($A44,D_SAV!$A$5:$I$29,4,0),"")</f>
        <v/>
      </c>
      <c r="D44" s="65">
        <f>IFERROR(VLOOKUP($A44,D_SAV!$A$5:$I$29,5,0),)</f>
        <v>0</v>
      </c>
      <c r="E44" s="60"/>
      <c r="F44" s="60"/>
      <c r="G44" s="60"/>
      <c r="H44" s="60"/>
      <c r="I44" s="60"/>
      <c r="J44" s="60"/>
      <c r="K44" s="65">
        <f>IFERROR(VLOOKUP($A44,D_SAV!$A$5:$I$29,6,0),)</f>
        <v>0</v>
      </c>
    </row>
    <row r="45" spans="1:11" x14ac:dyDescent="0.25">
      <c r="A45" s="59"/>
      <c r="B45" s="63">
        <f>IFERROR(VLOOKUP($A45,D_SAV!$A$5:$I$29,3,0),)</f>
        <v>0</v>
      </c>
      <c r="C45" s="64" t="str">
        <f>IFERROR(VLOOKUP($A45,D_SAV!$A$5:$I$29,4,0),"")</f>
        <v/>
      </c>
      <c r="D45" s="65">
        <f>IFERROR(VLOOKUP($A45,D_SAV!$A$5:$I$29,5,0),)</f>
        <v>0</v>
      </c>
      <c r="E45" s="60"/>
      <c r="F45" s="60"/>
      <c r="G45" s="60"/>
      <c r="H45" s="60"/>
      <c r="I45" s="60"/>
      <c r="J45" s="60"/>
      <c r="K45" s="65">
        <f>IFERROR(VLOOKUP($A45,D_SAV!$A$5:$I$29,6,0),)</f>
        <v>0</v>
      </c>
    </row>
    <row r="46" spans="1:11" x14ac:dyDescent="0.25">
      <c r="A46" s="59"/>
      <c r="B46" s="63">
        <f>IFERROR(VLOOKUP($A46,D_SAV!$A$5:$I$29,3,0),)</f>
        <v>0</v>
      </c>
      <c r="C46" s="64" t="str">
        <f>IFERROR(VLOOKUP($A46,D_SAV!$A$5:$I$29,4,0),"")</f>
        <v/>
      </c>
      <c r="D46" s="65">
        <f>IFERROR(VLOOKUP($A46,D_SAV!$A$5:$I$29,5,0),)</f>
        <v>0</v>
      </c>
      <c r="E46" s="60"/>
      <c r="F46" s="60"/>
      <c r="G46" s="60"/>
      <c r="H46" s="60"/>
      <c r="I46" s="60"/>
      <c r="J46" s="60"/>
      <c r="K46" s="65">
        <f>IFERROR(VLOOKUP($A46,D_SAV!$A$5:$I$29,6,0),)</f>
        <v>0</v>
      </c>
    </row>
    <row r="47" spans="1:11" x14ac:dyDescent="0.25">
      <c r="A47" s="59"/>
      <c r="B47" s="63">
        <f>IFERROR(VLOOKUP($A47,D_SAV!$A$5:$I$29,3,0),)</f>
        <v>0</v>
      </c>
      <c r="C47" s="64" t="str">
        <f>IFERROR(VLOOKUP($A47,D_SAV!$A$5:$I$29,4,0),"")</f>
        <v/>
      </c>
      <c r="D47" s="65">
        <f>IFERROR(VLOOKUP($A47,D_SAV!$A$5:$I$29,5,0),)</f>
        <v>0</v>
      </c>
      <c r="E47" s="60"/>
      <c r="F47" s="60"/>
      <c r="G47" s="60"/>
      <c r="H47" s="60"/>
      <c r="I47" s="60"/>
      <c r="J47" s="60"/>
      <c r="K47" s="65">
        <f>IFERROR(VLOOKUP($A47,D_SAV!$A$5:$I$29,6,0),)</f>
        <v>0</v>
      </c>
    </row>
    <row r="48" spans="1:11" x14ac:dyDescent="0.25">
      <c r="A48" s="59"/>
      <c r="B48" s="63">
        <f>IFERROR(VLOOKUP($A48,D_SAV!$A$5:$I$29,3,0),)</f>
        <v>0</v>
      </c>
      <c r="C48" s="64" t="str">
        <f>IFERROR(VLOOKUP($A48,D_SAV!$A$5:$I$29,4,0),"")</f>
        <v/>
      </c>
      <c r="D48" s="65">
        <f>IFERROR(VLOOKUP($A48,D_SAV!$A$5:$I$29,5,0),)</f>
        <v>0</v>
      </c>
      <c r="E48" s="60"/>
      <c r="F48" s="60"/>
      <c r="G48" s="60"/>
      <c r="H48" s="60"/>
      <c r="I48" s="60"/>
      <c r="J48" s="60"/>
      <c r="K48" s="65">
        <f>IFERROR(VLOOKUP($A48,D_SAV!$A$5:$I$29,6,0),)</f>
        <v>0</v>
      </c>
    </row>
    <row r="49" spans="1:11" x14ac:dyDescent="0.25">
      <c r="A49" s="59"/>
      <c r="B49" s="63">
        <f>IFERROR(VLOOKUP($A49,D_SAV!$A$5:$I$29,3,0),)</f>
        <v>0</v>
      </c>
      <c r="C49" s="64" t="str">
        <f>IFERROR(VLOOKUP($A49,D_SAV!$A$5:$I$29,4,0),"")</f>
        <v/>
      </c>
      <c r="D49" s="65">
        <f>IFERROR(VLOOKUP($A49,D_SAV!$A$5:$I$29,5,0),)</f>
        <v>0</v>
      </c>
      <c r="E49" s="60"/>
      <c r="F49" s="60"/>
      <c r="G49" s="60"/>
      <c r="H49" s="60"/>
      <c r="I49" s="60"/>
      <c r="J49" s="60"/>
      <c r="K49" s="65">
        <f>IFERROR(VLOOKUP($A49,D_SAV!$A$5:$I$29,6,0),)</f>
        <v>0</v>
      </c>
    </row>
    <row r="50" spans="1:11" x14ac:dyDescent="0.25">
      <c r="A50" s="59"/>
      <c r="B50" s="63">
        <f>IFERROR(VLOOKUP($A50,D_SAV!$A$5:$I$29,3,0),)</f>
        <v>0</v>
      </c>
      <c r="C50" s="64" t="str">
        <f>IFERROR(VLOOKUP($A50,D_SAV!$A$5:$I$29,4,0),"")</f>
        <v/>
      </c>
      <c r="D50" s="65">
        <f>IFERROR(VLOOKUP($A50,D_SAV!$A$5:$I$29,5,0),)</f>
        <v>0</v>
      </c>
      <c r="E50" s="60"/>
      <c r="F50" s="60"/>
      <c r="G50" s="60"/>
      <c r="H50" s="60"/>
      <c r="I50" s="60"/>
      <c r="J50" s="60"/>
      <c r="K50" s="65">
        <f>IFERROR(VLOOKUP($A50,D_SAV!$A$5:$I$29,6,0),)</f>
        <v>0</v>
      </c>
    </row>
    <row r="51" spans="1:11" x14ac:dyDescent="0.25">
      <c r="A51" s="59"/>
      <c r="B51" s="63">
        <f>IFERROR(VLOOKUP($A51,D_SAV!$A$5:$I$29,3,0),)</f>
        <v>0</v>
      </c>
      <c r="C51" s="64" t="str">
        <f>IFERROR(VLOOKUP($A51,D_SAV!$A$5:$I$29,4,0),"")</f>
        <v/>
      </c>
      <c r="D51" s="65">
        <f>IFERROR(VLOOKUP($A51,D_SAV!$A$5:$I$29,5,0),)</f>
        <v>0</v>
      </c>
      <c r="E51" s="60"/>
      <c r="F51" s="60"/>
      <c r="G51" s="60"/>
      <c r="H51" s="60"/>
      <c r="I51" s="60"/>
      <c r="J51" s="60"/>
      <c r="K51" s="65">
        <f>IFERROR(VLOOKUP($A51,D_SAV!$A$5:$I$29,6,0),)</f>
        <v>0</v>
      </c>
    </row>
    <row r="52" spans="1:11" x14ac:dyDescent="0.25">
      <c r="A52" s="59"/>
      <c r="B52" s="63">
        <f>IFERROR(VLOOKUP($A52,D_SAV!$A$5:$I$29,3,0),)</f>
        <v>0</v>
      </c>
      <c r="C52" s="64" t="str">
        <f>IFERROR(VLOOKUP($A52,D_SAV!$A$5:$I$29,4,0),"")</f>
        <v/>
      </c>
      <c r="D52" s="65">
        <f>IFERROR(VLOOKUP($A52,D_SAV!$A$5:$I$29,5,0),)</f>
        <v>0</v>
      </c>
      <c r="E52" s="60"/>
      <c r="F52" s="60"/>
      <c r="G52" s="60"/>
      <c r="H52" s="60"/>
      <c r="I52" s="60"/>
      <c r="J52" s="60"/>
      <c r="K52" s="65">
        <f>IFERROR(VLOOKUP($A52,D_SAV!$A$5:$I$29,6,0),)</f>
        <v>0</v>
      </c>
    </row>
    <row r="53" spans="1:11" x14ac:dyDescent="0.25">
      <c r="A53" s="59"/>
      <c r="B53" s="63">
        <f>IFERROR(VLOOKUP($A53,D_SAV!$A$5:$I$29,3,0),)</f>
        <v>0</v>
      </c>
      <c r="C53" s="64" t="str">
        <f>IFERROR(VLOOKUP($A53,D_SAV!$A$5:$I$29,4,0),"")</f>
        <v/>
      </c>
      <c r="D53" s="65">
        <f>IFERROR(VLOOKUP($A53,D_SAV!$A$5:$I$29,5,0),)</f>
        <v>0</v>
      </c>
      <c r="E53" s="60"/>
      <c r="F53" s="60"/>
      <c r="G53" s="60"/>
      <c r="H53" s="60"/>
      <c r="I53" s="60"/>
      <c r="J53" s="60"/>
      <c r="K53" s="65">
        <f>IFERROR(VLOOKUP($A53,D_SAV!$A$5:$I$29,6,0),)</f>
        <v>0</v>
      </c>
    </row>
    <row r="54" spans="1:11" x14ac:dyDescent="0.25">
      <c r="A54" s="59"/>
      <c r="B54" s="63">
        <f>IFERROR(VLOOKUP($A54,D_SAV!$A$5:$I$29,3,0),)</f>
        <v>0</v>
      </c>
      <c r="C54" s="64" t="str">
        <f>IFERROR(VLOOKUP($A54,D_SAV!$A$5:$I$29,4,0),"")</f>
        <v/>
      </c>
      <c r="D54" s="65">
        <f>IFERROR(VLOOKUP($A54,D_SAV!$A$5:$I$29,5,0),)</f>
        <v>0</v>
      </c>
      <c r="E54" s="60"/>
      <c r="F54" s="60"/>
      <c r="G54" s="60"/>
      <c r="H54" s="60"/>
      <c r="I54" s="60"/>
      <c r="J54" s="60"/>
      <c r="K54" s="65">
        <f>IFERROR(VLOOKUP($A54,D_SAV!$A$5:$I$29,6,0),)</f>
        <v>0</v>
      </c>
    </row>
    <row r="55" spans="1:11" x14ac:dyDescent="0.25">
      <c r="A55" s="59"/>
      <c r="B55" s="63">
        <f>IFERROR(VLOOKUP($A55,D_SAV!$A$5:$I$29,3,0),)</f>
        <v>0</v>
      </c>
      <c r="C55" s="64" t="str">
        <f>IFERROR(VLOOKUP($A55,D_SAV!$A$5:$I$29,4,0),"")</f>
        <v/>
      </c>
      <c r="D55" s="65">
        <f>IFERROR(VLOOKUP($A55,D_SAV!$A$5:$I$29,5,0),)</f>
        <v>0</v>
      </c>
      <c r="E55" s="60"/>
      <c r="F55" s="60"/>
      <c r="G55" s="60"/>
      <c r="H55" s="60"/>
      <c r="I55" s="60"/>
      <c r="J55" s="60"/>
      <c r="K55" s="65">
        <f>IFERROR(VLOOKUP($A55,D_SAV!$A$5:$I$29,6,0),)</f>
        <v>0</v>
      </c>
    </row>
    <row r="56" spans="1:11" x14ac:dyDescent="0.25">
      <c r="A56" s="59"/>
      <c r="B56" s="63">
        <f>IFERROR(VLOOKUP($A56,D_SAV!$A$5:$I$29,3,0),)</f>
        <v>0</v>
      </c>
      <c r="C56" s="64" t="str">
        <f>IFERROR(VLOOKUP($A56,D_SAV!$A$5:$I$29,4,0),"")</f>
        <v/>
      </c>
      <c r="D56" s="65">
        <f>IFERROR(VLOOKUP($A56,D_SAV!$A$5:$I$29,5,0),)</f>
        <v>0</v>
      </c>
      <c r="E56" s="60"/>
      <c r="F56" s="60"/>
      <c r="G56" s="60"/>
      <c r="H56" s="60"/>
      <c r="I56" s="60"/>
      <c r="J56" s="60"/>
      <c r="K56" s="65">
        <f>IFERROR(VLOOKUP($A56,D_SAV!$A$5:$I$29,6,0),)</f>
        <v>0</v>
      </c>
    </row>
    <row r="57" spans="1:11" x14ac:dyDescent="0.25">
      <c r="A57" s="59"/>
      <c r="B57" s="63">
        <f>IFERROR(VLOOKUP($A57,D_SAV!$A$5:$I$29,3,0),)</f>
        <v>0</v>
      </c>
      <c r="C57" s="64" t="str">
        <f>IFERROR(VLOOKUP($A57,D_SAV!$A$5:$I$29,4,0),"")</f>
        <v/>
      </c>
      <c r="D57" s="65">
        <f>IFERROR(VLOOKUP($A57,D_SAV!$A$5:$I$29,5,0),)</f>
        <v>0</v>
      </c>
      <c r="E57" s="60"/>
      <c r="F57" s="60"/>
      <c r="G57" s="60"/>
      <c r="H57" s="60"/>
      <c r="I57" s="60"/>
      <c r="J57" s="60"/>
      <c r="K57" s="65">
        <f>IFERROR(VLOOKUP($A57,D_SAV!$A$5:$I$29,6,0),)</f>
        <v>0</v>
      </c>
    </row>
    <row r="58" spans="1:11" x14ac:dyDescent="0.25">
      <c r="A58" s="59"/>
      <c r="B58" s="63">
        <f>IFERROR(VLOOKUP($A58,D_SAV!$A$5:$I$29,3,0),)</f>
        <v>0</v>
      </c>
      <c r="C58" s="64" t="str">
        <f>IFERROR(VLOOKUP($A58,D_SAV!$A$5:$I$29,4,0),"")</f>
        <v/>
      </c>
      <c r="D58" s="65">
        <f>IFERROR(VLOOKUP($A58,D_SAV!$A$5:$I$29,5,0),)</f>
        <v>0</v>
      </c>
      <c r="E58" s="60"/>
      <c r="F58" s="60"/>
      <c r="G58" s="60"/>
      <c r="H58" s="60"/>
      <c r="I58" s="60"/>
      <c r="J58" s="60"/>
      <c r="K58" s="65">
        <f>IFERROR(VLOOKUP($A58,D_SAV!$A$5:$I$29,6,0),)</f>
        <v>0</v>
      </c>
    </row>
    <row r="59" spans="1:11" x14ac:dyDescent="0.25">
      <c r="A59" s="59"/>
      <c r="B59" s="63">
        <f>IFERROR(VLOOKUP($A59,D_SAV!$A$5:$I$29,3,0),)</f>
        <v>0</v>
      </c>
      <c r="C59" s="64" t="str">
        <f>IFERROR(VLOOKUP($A59,D_SAV!$A$5:$I$29,4,0),"")</f>
        <v/>
      </c>
      <c r="D59" s="65">
        <f>IFERROR(VLOOKUP($A59,D_SAV!$A$5:$I$29,5,0),)</f>
        <v>0</v>
      </c>
      <c r="E59" s="60"/>
      <c r="F59" s="60"/>
      <c r="G59" s="60"/>
      <c r="H59" s="60"/>
      <c r="I59" s="60"/>
      <c r="J59" s="60"/>
      <c r="K59" s="65">
        <f>IFERROR(VLOOKUP($A59,D_SAV!$A$5:$I$29,6,0),)</f>
        <v>0</v>
      </c>
    </row>
    <row r="60" spans="1:11" x14ac:dyDescent="0.25">
      <c r="A60" s="59"/>
      <c r="B60" s="63">
        <f>IFERROR(VLOOKUP($A60,D_SAV!$A$5:$I$29,3,0),)</f>
        <v>0</v>
      </c>
      <c r="C60" s="64" t="str">
        <f>IFERROR(VLOOKUP($A60,D_SAV!$A$5:$I$29,4,0),"")</f>
        <v/>
      </c>
      <c r="D60" s="65">
        <f>IFERROR(VLOOKUP($A60,D_SAV!$A$5:$I$29,5,0),)</f>
        <v>0</v>
      </c>
      <c r="E60" s="60"/>
      <c r="F60" s="60"/>
      <c r="G60" s="60"/>
      <c r="H60" s="60"/>
      <c r="I60" s="60"/>
      <c r="J60" s="60"/>
      <c r="K60" s="65">
        <f>IFERROR(VLOOKUP($A60,D_SAV!$A$5:$I$29,6,0),)</f>
        <v>0</v>
      </c>
    </row>
    <row r="61" spans="1:11" x14ac:dyDescent="0.25">
      <c r="A61" s="59"/>
      <c r="B61" s="63">
        <f>IFERROR(VLOOKUP($A61,D_SAV!$A$5:$I$29,3,0),)</f>
        <v>0</v>
      </c>
      <c r="C61" s="64" t="str">
        <f>IFERROR(VLOOKUP($A61,D_SAV!$A$5:$I$29,4,0),"")</f>
        <v/>
      </c>
      <c r="D61" s="65">
        <f>IFERROR(VLOOKUP($A61,D_SAV!$A$5:$I$29,5,0),)</f>
        <v>0</v>
      </c>
      <c r="E61" s="60"/>
      <c r="F61" s="60"/>
      <c r="G61" s="60"/>
      <c r="H61" s="60"/>
      <c r="I61" s="60"/>
      <c r="J61" s="60"/>
      <c r="K61" s="65">
        <f>IFERROR(VLOOKUP($A61,D_SAV!$A$5:$I$29,6,0),)</f>
        <v>0</v>
      </c>
    </row>
    <row r="62" spans="1:11" x14ac:dyDescent="0.25">
      <c r="A62" s="59"/>
      <c r="B62" s="63">
        <f>IFERROR(VLOOKUP($A62,D_SAV!$A$5:$I$29,3,0),)</f>
        <v>0</v>
      </c>
      <c r="C62" s="64" t="str">
        <f>IFERROR(VLOOKUP($A62,D_SAV!$A$5:$I$29,4,0),"")</f>
        <v/>
      </c>
      <c r="D62" s="65">
        <f>IFERROR(VLOOKUP($A62,D_SAV!$A$5:$I$29,5,0),)</f>
        <v>0</v>
      </c>
      <c r="E62" s="60"/>
      <c r="F62" s="60"/>
      <c r="G62" s="60"/>
      <c r="H62" s="60"/>
      <c r="I62" s="60"/>
      <c r="J62" s="60"/>
      <c r="K62" s="65">
        <f>IFERROR(VLOOKUP($A62,D_SAV!$A$5:$I$29,6,0),)</f>
        <v>0</v>
      </c>
    </row>
    <row r="63" spans="1:11" x14ac:dyDescent="0.25">
      <c r="A63" s="59"/>
      <c r="B63" s="63">
        <f>IFERROR(VLOOKUP($A63,D_SAV!$A$5:$I$29,3,0),)</f>
        <v>0</v>
      </c>
      <c r="C63" s="64" t="str">
        <f>IFERROR(VLOOKUP($A63,D_SAV!$A$5:$I$29,4,0),"")</f>
        <v/>
      </c>
      <c r="D63" s="65">
        <f>IFERROR(VLOOKUP($A63,D_SAV!$A$5:$I$29,5,0),)</f>
        <v>0</v>
      </c>
      <c r="E63" s="60"/>
      <c r="F63" s="60"/>
      <c r="G63" s="60"/>
      <c r="H63" s="60"/>
      <c r="I63" s="60"/>
      <c r="J63" s="60"/>
      <c r="K63" s="65">
        <f>IFERROR(VLOOKUP($A63,D_SAV!$A$5:$I$29,6,0),)</f>
        <v>0</v>
      </c>
    </row>
    <row r="64" spans="1:11" x14ac:dyDescent="0.25">
      <c r="A64" s="59"/>
      <c r="B64" s="63">
        <f>IFERROR(VLOOKUP($A64,D_SAV!$A$5:$I$29,3,0),)</f>
        <v>0</v>
      </c>
      <c r="C64" s="64" t="str">
        <f>IFERROR(VLOOKUP($A64,D_SAV!$A$5:$I$29,4,0),"")</f>
        <v/>
      </c>
      <c r="D64" s="65">
        <f>IFERROR(VLOOKUP($A64,D_SAV!$A$5:$I$29,5,0),)</f>
        <v>0</v>
      </c>
      <c r="E64" s="60"/>
      <c r="F64" s="60"/>
      <c r="G64" s="60"/>
      <c r="H64" s="60"/>
      <c r="I64" s="60"/>
      <c r="J64" s="60"/>
      <c r="K64" s="65">
        <f>IFERROR(VLOOKUP($A64,D_SAV!$A$5:$I$29,6,0),)</f>
        <v>0</v>
      </c>
    </row>
    <row r="65" spans="1:11" x14ac:dyDescent="0.25">
      <c r="A65" s="59"/>
      <c r="B65" s="63">
        <f>IFERROR(VLOOKUP($A65,D_SAV!$A$5:$I$29,3,0),)</f>
        <v>0</v>
      </c>
      <c r="C65" s="64" t="str">
        <f>IFERROR(VLOOKUP($A65,D_SAV!$A$5:$I$29,4,0),"")</f>
        <v/>
      </c>
      <c r="D65" s="65">
        <f>IFERROR(VLOOKUP($A65,D_SAV!$A$5:$I$29,5,0),)</f>
        <v>0</v>
      </c>
      <c r="E65" s="60"/>
      <c r="F65" s="60"/>
      <c r="G65" s="60"/>
      <c r="H65" s="60"/>
      <c r="I65" s="60"/>
      <c r="J65" s="60"/>
      <c r="K65" s="65">
        <f>IFERROR(VLOOKUP($A65,D_SAV!$A$5:$I$29,6,0),)</f>
        <v>0</v>
      </c>
    </row>
    <row r="66" spans="1:11" x14ac:dyDescent="0.25">
      <c r="A66" s="59"/>
      <c r="B66" s="63">
        <f>IFERROR(VLOOKUP($A66,D_SAV!$A$5:$I$29,3,0),)</f>
        <v>0</v>
      </c>
      <c r="C66" s="64" t="str">
        <f>IFERROR(VLOOKUP($A66,D_SAV!$A$5:$I$29,4,0),"")</f>
        <v/>
      </c>
      <c r="D66" s="65">
        <f>IFERROR(VLOOKUP($A66,D_SAV!$A$5:$I$29,5,0),)</f>
        <v>0</v>
      </c>
      <c r="E66" s="60"/>
      <c r="F66" s="60"/>
      <c r="G66" s="60"/>
      <c r="H66" s="60"/>
      <c r="I66" s="60"/>
      <c r="J66" s="60"/>
      <c r="K66" s="65">
        <f>IFERROR(VLOOKUP($A66,D_SAV!$A$5:$I$29,6,0),)</f>
        <v>0</v>
      </c>
    </row>
    <row r="67" spans="1:11" x14ac:dyDescent="0.25">
      <c r="A67" s="59"/>
      <c r="B67" s="63">
        <f>IFERROR(VLOOKUP($A67,D_SAV!$A$5:$I$29,3,0),)</f>
        <v>0</v>
      </c>
      <c r="C67" s="64" t="str">
        <f>IFERROR(VLOOKUP($A67,D_SAV!$A$5:$I$29,4,0),"")</f>
        <v/>
      </c>
      <c r="D67" s="65">
        <f>IFERROR(VLOOKUP($A67,D_SAV!$A$5:$I$29,5,0),)</f>
        <v>0</v>
      </c>
      <c r="E67" s="60"/>
      <c r="F67" s="60"/>
      <c r="G67" s="60"/>
      <c r="H67" s="60"/>
      <c r="I67" s="60"/>
      <c r="J67" s="60"/>
      <c r="K67" s="65">
        <f>IFERROR(VLOOKUP($A67,D_SAV!$A$5:$I$29,6,0),)</f>
        <v>0</v>
      </c>
    </row>
    <row r="68" spans="1:11" x14ac:dyDescent="0.25">
      <c r="A68" s="59"/>
      <c r="B68" s="63">
        <f>IFERROR(VLOOKUP($A68,D_SAV!$A$5:$I$29,3,0),)</f>
        <v>0</v>
      </c>
      <c r="C68" s="64" t="str">
        <f>IFERROR(VLOOKUP($A68,D_SAV!$A$5:$I$29,4,0),"")</f>
        <v/>
      </c>
      <c r="D68" s="65">
        <f>IFERROR(VLOOKUP($A68,D_SAV!$A$5:$I$29,5,0),)</f>
        <v>0</v>
      </c>
      <c r="E68" s="60"/>
      <c r="F68" s="60"/>
      <c r="G68" s="60"/>
      <c r="H68" s="60"/>
      <c r="I68" s="60"/>
      <c r="J68" s="60"/>
      <c r="K68" s="65">
        <f>IFERROR(VLOOKUP($A68,D_SAV!$A$5:$I$29,6,0),)</f>
        <v>0</v>
      </c>
    </row>
    <row r="69" spans="1:11" x14ac:dyDescent="0.25">
      <c r="A69" s="59"/>
      <c r="B69" s="63">
        <f>IFERROR(VLOOKUP($A69,D_SAV!$A$5:$I$29,3,0),)</f>
        <v>0</v>
      </c>
      <c r="C69" s="64" t="str">
        <f>IFERROR(VLOOKUP($A69,D_SAV!$A$5:$I$29,4,0),"")</f>
        <v/>
      </c>
      <c r="D69" s="65">
        <f>IFERROR(VLOOKUP($A69,D_SAV!$A$5:$I$29,5,0),)</f>
        <v>0</v>
      </c>
      <c r="E69" s="60"/>
      <c r="F69" s="60"/>
      <c r="G69" s="60"/>
      <c r="H69" s="60"/>
      <c r="I69" s="60"/>
      <c r="J69" s="60"/>
      <c r="K69" s="65">
        <f>IFERROR(VLOOKUP($A69,D_SAV!$A$5:$I$29,6,0),)</f>
        <v>0</v>
      </c>
    </row>
    <row r="70" spans="1:11" x14ac:dyDescent="0.25">
      <c r="A70" s="59"/>
      <c r="B70" s="63">
        <f>IFERROR(VLOOKUP($A70,D_SAV!$A$5:$I$29,3,0),)</f>
        <v>0</v>
      </c>
      <c r="C70" s="64" t="str">
        <f>IFERROR(VLOOKUP($A70,D_SAV!$A$5:$I$29,4,0),"")</f>
        <v/>
      </c>
      <c r="D70" s="65">
        <f>IFERROR(VLOOKUP($A70,D_SAV!$A$5:$I$29,5,0),)</f>
        <v>0</v>
      </c>
      <c r="E70" s="60"/>
      <c r="F70" s="60"/>
      <c r="G70" s="60"/>
      <c r="H70" s="60"/>
      <c r="I70" s="60"/>
      <c r="J70" s="60"/>
      <c r="K70" s="65">
        <f>IFERROR(VLOOKUP($A70,D_SAV!$A$5:$I$29,6,0),)</f>
        <v>0</v>
      </c>
    </row>
    <row r="71" spans="1:11" x14ac:dyDescent="0.25">
      <c r="A71" s="59"/>
      <c r="B71" s="63">
        <f>IFERROR(VLOOKUP($A71,D_SAV!$A$5:$I$29,3,0),)</f>
        <v>0</v>
      </c>
      <c r="C71" s="64" t="str">
        <f>IFERROR(VLOOKUP($A71,D_SAV!$A$5:$I$29,4,0),"")</f>
        <v/>
      </c>
      <c r="D71" s="65">
        <f>IFERROR(VLOOKUP($A71,D_SAV!$A$5:$I$29,5,0),)</f>
        <v>0</v>
      </c>
      <c r="E71" s="60"/>
      <c r="F71" s="60"/>
      <c r="G71" s="60"/>
      <c r="H71" s="60"/>
      <c r="I71" s="60"/>
      <c r="J71" s="60"/>
      <c r="K71" s="65">
        <f>IFERROR(VLOOKUP($A71,D_SAV!$A$5:$I$29,6,0),)</f>
        <v>0</v>
      </c>
    </row>
    <row r="72" spans="1:11" x14ac:dyDescent="0.25">
      <c r="A72" s="59"/>
      <c r="B72" s="63">
        <f>IFERROR(VLOOKUP($A72,D_SAV!$A$5:$I$29,3,0),)</f>
        <v>0</v>
      </c>
      <c r="C72" s="64" t="str">
        <f>IFERROR(VLOOKUP($A72,D_SAV!$A$5:$I$29,4,0),"")</f>
        <v/>
      </c>
      <c r="D72" s="65">
        <f>IFERROR(VLOOKUP($A72,D_SAV!$A$5:$I$29,5,0),)</f>
        <v>0</v>
      </c>
      <c r="E72" s="60"/>
      <c r="F72" s="60"/>
      <c r="G72" s="60"/>
      <c r="H72" s="60"/>
      <c r="I72" s="60"/>
      <c r="J72" s="60"/>
      <c r="K72" s="65">
        <f>IFERROR(VLOOKUP($A72,D_SAV!$A$5:$I$29,6,0),)</f>
        <v>0</v>
      </c>
    </row>
    <row r="73" spans="1:11" x14ac:dyDescent="0.25">
      <c r="A73" s="59"/>
      <c r="B73" s="63">
        <f>IFERROR(VLOOKUP($A73,D_SAV!$A$5:$I$29,3,0),)</f>
        <v>0</v>
      </c>
      <c r="C73" s="64" t="str">
        <f>IFERROR(VLOOKUP($A73,D_SAV!$A$5:$I$29,4,0),"")</f>
        <v/>
      </c>
      <c r="D73" s="65">
        <f>IFERROR(VLOOKUP($A73,D_SAV!$A$5:$I$29,5,0),)</f>
        <v>0</v>
      </c>
      <c r="E73" s="60"/>
      <c r="F73" s="60"/>
      <c r="G73" s="60"/>
      <c r="H73" s="60"/>
      <c r="I73" s="60"/>
      <c r="J73" s="60"/>
      <c r="K73" s="65">
        <f>IFERROR(VLOOKUP($A73,D_SAV!$A$5:$I$29,6,0),)</f>
        <v>0</v>
      </c>
    </row>
    <row r="74" spans="1:11" x14ac:dyDescent="0.25">
      <c r="A74" s="59"/>
      <c r="B74" s="63">
        <f>IFERROR(VLOOKUP($A74,D_SAV!$A$5:$I$29,3,0),)</f>
        <v>0</v>
      </c>
      <c r="C74" s="64" t="str">
        <f>IFERROR(VLOOKUP($A74,D_SAV!$A$5:$I$29,4,0),"")</f>
        <v/>
      </c>
      <c r="D74" s="65">
        <f>IFERROR(VLOOKUP($A74,D_SAV!$A$5:$I$29,5,0),)</f>
        <v>0</v>
      </c>
      <c r="E74" s="60"/>
      <c r="F74" s="60"/>
      <c r="G74" s="60"/>
      <c r="H74" s="60"/>
      <c r="I74" s="60"/>
      <c r="J74" s="60"/>
      <c r="K74" s="65">
        <f>IFERROR(VLOOKUP($A74,D_SAV!$A$5:$I$29,6,0),)</f>
        <v>0</v>
      </c>
    </row>
    <row r="75" spans="1:11" x14ac:dyDescent="0.25">
      <c r="A75" s="59"/>
      <c r="B75" s="63">
        <f>IFERROR(VLOOKUP($A75,D_SAV!$A$5:$I$29,3,0),)</f>
        <v>0</v>
      </c>
      <c r="C75" s="64" t="str">
        <f>IFERROR(VLOOKUP($A75,D_SAV!$A$5:$I$29,4,0),"")</f>
        <v/>
      </c>
      <c r="D75" s="65">
        <f>IFERROR(VLOOKUP($A75,D_SAV!$A$5:$I$29,5,0),)</f>
        <v>0</v>
      </c>
      <c r="E75" s="60"/>
      <c r="F75" s="60"/>
      <c r="G75" s="60"/>
      <c r="H75" s="60"/>
      <c r="I75" s="60"/>
      <c r="J75" s="60"/>
      <c r="K75" s="65">
        <f>IFERROR(VLOOKUP($A75,D_SAV!$A$5:$I$29,6,0),)</f>
        <v>0</v>
      </c>
    </row>
    <row r="76" spans="1:11" x14ac:dyDescent="0.25">
      <c r="A76" s="59"/>
      <c r="B76" s="63">
        <f>IFERROR(VLOOKUP($A76,D_SAV!$A$5:$I$29,3,0),)</f>
        <v>0</v>
      </c>
      <c r="C76" s="64" t="str">
        <f>IFERROR(VLOOKUP($A76,D_SAV!$A$5:$I$29,4,0),"")</f>
        <v/>
      </c>
      <c r="D76" s="65">
        <f>IFERROR(VLOOKUP($A76,D_SAV!$A$5:$I$29,5,0),)</f>
        <v>0</v>
      </c>
      <c r="E76" s="60"/>
      <c r="F76" s="60"/>
      <c r="G76" s="60"/>
      <c r="H76" s="60"/>
      <c r="I76" s="60"/>
      <c r="J76" s="60"/>
      <c r="K76" s="65">
        <f>IFERROR(VLOOKUP($A76,D_SAV!$A$5:$I$29,6,0),)</f>
        <v>0</v>
      </c>
    </row>
    <row r="77" spans="1:11" x14ac:dyDescent="0.25">
      <c r="A77" s="59"/>
      <c r="B77" s="63">
        <f>IFERROR(VLOOKUP($A77,D_SAV!$A$5:$I$29,3,0),)</f>
        <v>0</v>
      </c>
      <c r="C77" s="64" t="str">
        <f>IFERROR(VLOOKUP($A77,D_SAV!$A$5:$I$29,4,0),"")</f>
        <v/>
      </c>
      <c r="D77" s="65">
        <f>IFERROR(VLOOKUP($A77,D_SAV!$A$5:$I$29,5,0),)</f>
        <v>0</v>
      </c>
      <c r="E77" s="60"/>
      <c r="F77" s="60"/>
      <c r="G77" s="60"/>
      <c r="H77" s="60"/>
      <c r="I77" s="60"/>
      <c r="J77" s="60"/>
      <c r="K77" s="65">
        <f>IFERROR(VLOOKUP($A77,D_SAV!$A$5:$I$29,6,0),)</f>
        <v>0</v>
      </c>
    </row>
    <row r="78" spans="1:11" x14ac:dyDescent="0.25">
      <c r="A78" s="59"/>
      <c r="B78" s="63">
        <f>IFERROR(VLOOKUP($A78,D_SAV!$A$5:$I$29,3,0),)</f>
        <v>0</v>
      </c>
      <c r="C78" s="64" t="str">
        <f>IFERROR(VLOOKUP($A78,D_SAV!$A$5:$I$29,4,0),"")</f>
        <v/>
      </c>
      <c r="D78" s="65">
        <f>IFERROR(VLOOKUP($A78,D_SAV!$A$5:$I$29,5,0),)</f>
        <v>0</v>
      </c>
      <c r="E78" s="60"/>
      <c r="F78" s="60"/>
      <c r="G78" s="60"/>
      <c r="H78" s="60"/>
      <c r="I78" s="60"/>
      <c r="J78" s="60"/>
      <c r="K78" s="65">
        <f>IFERROR(VLOOKUP($A78,D_SAV!$A$5:$I$29,6,0),)</f>
        <v>0</v>
      </c>
    </row>
    <row r="79" spans="1:11" x14ac:dyDescent="0.25">
      <c r="A79" s="59"/>
      <c r="B79" s="63">
        <f>IFERROR(VLOOKUP($A79,D_SAV!$A$5:$I$29,3,0),)</f>
        <v>0</v>
      </c>
      <c r="C79" s="64" t="str">
        <f>IFERROR(VLOOKUP($A79,D_SAV!$A$5:$I$29,4,0),"")</f>
        <v/>
      </c>
      <c r="D79" s="65">
        <f>IFERROR(VLOOKUP($A79,D_SAV!$A$5:$I$29,5,0),)</f>
        <v>0</v>
      </c>
      <c r="E79" s="60"/>
      <c r="F79" s="60"/>
      <c r="G79" s="60"/>
      <c r="H79" s="60"/>
      <c r="I79" s="60"/>
      <c r="J79" s="60"/>
      <c r="K79" s="65">
        <f>IFERROR(VLOOKUP($A79,D_SAV!$A$5:$I$29,6,0),)</f>
        <v>0</v>
      </c>
    </row>
    <row r="80" spans="1:11" x14ac:dyDescent="0.25">
      <c r="A80" s="59"/>
      <c r="B80" s="63">
        <f>IFERROR(VLOOKUP($A80,D_SAV!$A$5:$I$29,3,0),)</f>
        <v>0</v>
      </c>
      <c r="C80" s="64" t="str">
        <f>IFERROR(VLOOKUP($A80,D_SAV!$A$5:$I$29,4,0),"")</f>
        <v/>
      </c>
      <c r="D80" s="65">
        <f>IFERROR(VLOOKUP($A80,D_SAV!$A$5:$I$29,5,0),)</f>
        <v>0</v>
      </c>
      <c r="E80" s="60"/>
      <c r="F80" s="60"/>
      <c r="G80" s="60"/>
      <c r="H80" s="60"/>
      <c r="I80" s="60"/>
      <c r="J80" s="60"/>
      <c r="K80" s="65">
        <f>IFERROR(VLOOKUP($A80,D_SAV!$A$5:$I$29,6,0),)</f>
        <v>0</v>
      </c>
    </row>
    <row r="81" spans="1:11" x14ac:dyDescent="0.25">
      <c r="A81" s="59"/>
      <c r="B81" s="63">
        <f>IFERROR(VLOOKUP($A81,D_SAV!$A$5:$I$29,3,0),)</f>
        <v>0</v>
      </c>
      <c r="C81" s="64" t="str">
        <f>IFERROR(VLOOKUP($A81,D_SAV!$A$5:$I$29,4,0),"")</f>
        <v/>
      </c>
      <c r="D81" s="65">
        <f>IFERROR(VLOOKUP($A81,D_SAV!$A$5:$I$29,5,0),)</f>
        <v>0</v>
      </c>
      <c r="E81" s="60"/>
      <c r="F81" s="60"/>
      <c r="G81" s="60"/>
      <c r="H81" s="60"/>
      <c r="I81" s="60"/>
      <c r="J81" s="60"/>
      <c r="K81" s="65">
        <f>IFERROR(VLOOKUP($A81,D_SAV!$A$5:$I$29,6,0),)</f>
        <v>0</v>
      </c>
    </row>
    <row r="82" spans="1:11" x14ac:dyDescent="0.25">
      <c r="A82" s="59"/>
      <c r="B82" s="63">
        <f>IFERROR(VLOOKUP($A82,D_SAV!$A$5:$I$29,3,0),)</f>
        <v>0</v>
      </c>
      <c r="C82" s="64" t="str">
        <f>IFERROR(VLOOKUP($A82,D_SAV!$A$5:$I$29,4,0),"")</f>
        <v/>
      </c>
      <c r="D82" s="65">
        <f>IFERROR(VLOOKUP($A82,D_SAV!$A$5:$I$29,5,0),)</f>
        <v>0</v>
      </c>
      <c r="E82" s="60"/>
      <c r="F82" s="60"/>
      <c r="G82" s="60"/>
      <c r="H82" s="60"/>
      <c r="I82" s="60"/>
      <c r="J82" s="60"/>
      <c r="K82" s="65">
        <f>IFERROR(VLOOKUP($A82,D_SAV!$A$5:$I$29,6,0),)</f>
        <v>0</v>
      </c>
    </row>
    <row r="83" spans="1:11" x14ac:dyDescent="0.25">
      <c r="A83" s="59"/>
      <c r="B83" s="63">
        <f>IFERROR(VLOOKUP($A83,D_SAV!$A$5:$I$29,3,0),)</f>
        <v>0</v>
      </c>
      <c r="C83" s="64" t="str">
        <f>IFERROR(VLOOKUP($A83,D_SAV!$A$5:$I$29,4,0),"")</f>
        <v/>
      </c>
      <c r="D83" s="65">
        <f>IFERROR(VLOOKUP($A83,D_SAV!$A$5:$I$29,5,0),)</f>
        <v>0</v>
      </c>
      <c r="E83" s="60"/>
      <c r="F83" s="60"/>
      <c r="G83" s="60"/>
      <c r="H83" s="60"/>
      <c r="I83" s="60"/>
      <c r="J83" s="60"/>
      <c r="K83" s="65">
        <f>IFERROR(VLOOKUP($A83,D_SAV!$A$5:$I$29,6,0),)</f>
        <v>0</v>
      </c>
    </row>
    <row r="84" spans="1:11" x14ac:dyDescent="0.25">
      <c r="A84" s="59"/>
      <c r="B84" s="63">
        <f>IFERROR(VLOOKUP($A84,D_SAV!$A$5:$I$29,3,0),)</f>
        <v>0</v>
      </c>
      <c r="C84" s="64" t="str">
        <f>IFERROR(VLOOKUP($A84,D_SAV!$A$5:$I$29,4,0),"")</f>
        <v/>
      </c>
      <c r="D84" s="65">
        <f>IFERROR(VLOOKUP($A84,D_SAV!$A$5:$I$29,5,0),)</f>
        <v>0</v>
      </c>
      <c r="E84" s="60"/>
      <c r="F84" s="60"/>
      <c r="G84" s="60"/>
      <c r="H84" s="60"/>
      <c r="I84" s="60"/>
      <c r="J84" s="60"/>
      <c r="K84" s="65">
        <f>IFERROR(VLOOKUP($A84,D_SAV!$A$5:$I$29,6,0),)</f>
        <v>0</v>
      </c>
    </row>
    <row r="85" spans="1:11" x14ac:dyDescent="0.25">
      <c r="A85" s="59"/>
      <c r="B85" s="63">
        <f>IFERROR(VLOOKUP($A85,D_SAV!$A$5:$I$29,3,0),)</f>
        <v>0</v>
      </c>
      <c r="C85" s="64" t="str">
        <f>IFERROR(VLOOKUP($A85,D_SAV!$A$5:$I$29,4,0),"")</f>
        <v/>
      </c>
      <c r="D85" s="65">
        <f>IFERROR(VLOOKUP($A85,D_SAV!$A$5:$I$29,5,0),)</f>
        <v>0</v>
      </c>
      <c r="E85" s="60"/>
      <c r="F85" s="60"/>
      <c r="G85" s="60"/>
      <c r="H85" s="60"/>
      <c r="I85" s="60"/>
      <c r="J85" s="60"/>
      <c r="K85" s="65">
        <f>IFERROR(VLOOKUP($A85,D_SAV!$A$5:$I$29,6,0),)</f>
        <v>0</v>
      </c>
    </row>
    <row r="86" spans="1:11" x14ac:dyDescent="0.25">
      <c r="A86" s="59"/>
      <c r="B86" s="63">
        <f>IFERROR(VLOOKUP($A86,D_SAV!$A$5:$I$29,3,0),)</f>
        <v>0</v>
      </c>
      <c r="C86" s="64" t="str">
        <f>IFERROR(VLOOKUP($A86,D_SAV!$A$5:$I$29,4,0),"")</f>
        <v/>
      </c>
      <c r="D86" s="65">
        <f>IFERROR(VLOOKUP($A86,D_SAV!$A$5:$I$29,5,0),)</f>
        <v>0</v>
      </c>
      <c r="E86" s="60"/>
      <c r="F86" s="60"/>
      <c r="G86" s="60"/>
      <c r="H86" s="60"/>
      <c r="I86" s="60"/>
      <c r="J86" s="60"/>
      <c r="K86" s="65">
        <f>IFERROR(VLOOKUP($A86,D_SAV!$A$5:$I$29,6,0),)</f>
        <v>0</v>
      </c>
    </row>
    <row r="87" spans="1:11" x14ac:dyDescent="0.25">
      <c r="A87" s="59"/>
      <c r="B87" s="63">
        <f>IFERROR(VLOOKUP($A87,D_SAV!$A$5:$I$29,3,0),)</f>
        <v>0</v>
      </c>
      <c r="C87" s="64" t="str">
        <f>IFERROR(VLOOKUP($A87,D_SAV!$A$5:$I$29,4,0),"")</f>
        <v/>
      </c>
      <c r="D87" s="65">
        <f>IFERROR(VLOOKUP($A87,D_SAV!$A$5:$I$29,5,0),)</f>
        <v>0</v>
      </c>
      <c r="E87" s="60"/>
      <c r="F87" s="60"/>
      <c r="G87" s="60"/>
      <c r="H87" s="60"/>
      <c r="I87" s="60"/>
      <c r="J87" s="60"/>
      <c r="K87" s="65">
        <f>IFERROR(VLOOKUP($A87,D_SAV!$A$5:$I$29,6,0),)</f>
        <v>0</v>
      </c>
    </row>
    <row r="88" spans="1:11" x14ac:dyDescent="0.25">
      <c r="A88" s="59"/>
      <c r="B88" s="63">
        <f>IFERROR(VLOOKUP($A88,D_SAV!$A$5:$I$29,3,0),)</f>
        <v>0</v>
      </c>
      <c r="C88" s="64" t="str">
        <f>IFERROR(VLOOKUP($A88,D_SAV!$A$5:$I$29,4,0),"")</f>
        <v/>
      </c>
      <c r="D88" s="65">
        <f>IFERROR(VLOOKUP($A88,D_SAV!$A$5:$I$29,5,0),)</f>
        <v>0</v>
      </c>
      <c r="E88" s="60"/>
      <c r="F88" s="60"/>
      <c r="G88" s="60"/>
      <c r="H88" s="60"/>
      <c r="I88" s="60"/>
      <c r="J88" s="60"/>
      <c r="K88" s="65">
        <f>IFERROR(VLOOKUP($A88,D_SAV!$A$5:$I$29,6,0),)</f>
        <v>0</v>
      </c>
    </row>
    <row r="89" spans="1:11" x14ac:dyDescent="0.25">
      <c r="A89" s="59"/>
      <c r="B89" s="63">
        <f>IFERROR(VLOOKUP($A89,D_SAV!$A$5:$I$29,3,0),)</f>
        <v>0</v>
      </c>
      <c r="C89" s="64" t="str">
        <f>IFERROR(VLOOKUP($A89,D_SAV!$A$5:$I$29,4,0),"")</f>
        <v/>
      </c>
      <c r="D89" s="65">
        <f>IFERROR(VLOOKUP($A89,D_SAV!$A$5:$I$29,5,0),)</f>
        <v>0</v>
      </c>
      <c r="E89" s="60"/>
      <c r="F89" s="60"/>
      <c r="G89" s="60"/>
      <c r="H89" s="60"/>
      <c r="I89" s="60"/>
      <c r="J89" s="60"/>
      <c r="K89" s="65">
        <f>IFERROR(VLOOKUP($A89,D_SAV!$A$5:$I$29,6,0),)</f>
        <v>0</v>
      </c>
    </row>
    <row r="90" spans="1:11" x14ac:dyDescent="0.25">
      <c r="A90" s="59"/>
      <c r="B90" s="63">
        <f>IFERROR(VLOOKUP($A90,D_SAV!$A$5:$I$29,3,0),)</f>
        <v>0</v>
      </c>
      <c r="C90" s="64" t="str">
        <f>IFERROR(VLOOKUP($A90,D_SAV!$A$5:$I$29,4,0),"")</f>
        <v/>
      </c>
      <c r="D90" s="65">
        <f>IFERROR(VLOOKUP($A90,D_SAV!$A$5:$I$29,5,0),)</f>
        <v>0</v>
      </c>
      <c r="E90" s="60"/>
      <c r="F90" s="60"/>
      <c r="G90" s="60"/>
      <c r="H90" s="60"/>
      <c r="I90" s="60"/>
      <c r="J90" s="60"/>
      <c r="K90" s="65">
        <f>IFERROR(VLOOKUP($A90,D_SAV!$A$5:$I$29,6,0),)</f>
        <v>0</v>
      </c>
    </row>
    <row r="91" spans="1:11" x14ac:dyDescent="0.25">
      <c r="A91" s="59"/>
      <c r="B91" s="63">
        <f>IFERROR(VLOOKUP($A91,D_SAV!$A$5:$I$29,3,0),)</f>
        <v>0</v>
      </c>
      <c r="C91" s="64" t="str">
        <f>IFERROR(VLOOKUP($A91,D_SAV!$A$5:$I$29,4,0),"")</f>
        <v/>
      </c>
      <c r="D91" s="65">
        <f>IFERROR(VLOOKUP($A91,D_SAV!$A$5:$I$29,5,0),)</f>
        <v>0</v>
      </c>
      <c r="E91" s="60"/>
      <c r="F91" s="60"/>
      <c r="G91" s="60"/>
      <c r="H91" s="60"/>
      <c r="I91" s="60"/>
      <c r="J91" s="60"/>
      <c r="K91" s="65">
        <f>IFERROR(VLOOKUP($A91,D_SAV!$A$5:$I$29,6,0),)</f>
        <v>0</v>
      </c>
    </row>
    <row r="92" spans="1:11" x14ac:dyDescent="0.25">
      <c r="A92" s="59"/>
      <c r="B92" s="63">
        <f>IFERROR(VLOOKUP($A92,D_SAV!$A$5:$I$29,3,0),)</f>
        <v>0</v>
      </c>
      <c r="C92" s="64" t="str">
        <f>IFERROR(VLOOKUP($A92,D_SAV!$A$5:$I$29,4,0),"")</f>
        <v/>
      </c>
      <c r="D92" s="65">
        <f>IFERROR(VLOOKUP($A92,D_SAV!$A$5:$I$29,5,0),)</f>
        <v>0</v>
      </c>
      <c r="E92" s="60"/>
      <c r="F92" s="60"/>
      <c r="G92" s="60"/>
      <c r="H92" s="60"/>
      <c r="I92" s="60"/>
      <c r="J92" s="60"/>
      <c r="K92" s="65">
        <f>IFERROR(VLOOKUP($A92,D_SAV!$A$5:$I$29,6,0),)</f>
        <v>0</v>
      </c>
    </row>
    <row r="93" spans="1:11" x14ac:dyDescent="0.25">
      <c r="A93" s="59"/>
      <c r="B93" s="63">
        <f>IFERROR(VLOOKUP($A93,D_SAV!$A$5:$I$29,3,0),)</f>
        <v>0</v>
      </c>
      <c r="C93" s="64" t="str">
        <f>IFERROR(VLOOKUP($A93,D_SAV!$A$5:$I$29,4,0),"")</f>
        <v/>
      </c>
      <c r="D93" s="65">
        <f>IFERROR(VLOOKUP($A93,D_SAV!$A$5:$I$29,5,0),)</f>
        <v>0</v>
      </c>
      <c r="E93" s="60"/>
      <c r="F93" s="60"/>
      <c r="G93" s="60"/>
      <c r="H93" s="60"/>
      <c r="I93" s="60"/>
      <c r="J93" s="60"/>
      <c r="K93" s="65">
        <f>IFERROR(VLOOKUP($A93,D_SAV!$A$5:$I$29,6,0),)</f>
        <v>0</v>
      </c>
    </row>
    <row r="94" spans="1:11" x14ac:dyDescent="0.25">
      <c r="A94" s="59"/>
      <c r="B94" s="63">
        <f>IFERROR(VLOOKUP($A94,D_SAV!$A$5:$I$29,3,0),)</f>
        <v>0</v>
      </c>
      <c r="C94" s="64" t="str">
        <f>IFERROR(VLOOKUP($A94,D_SAV!$A$5:$I$29,4,0),"")</f>
        <v/>
      </c>
      <c r="D94" s="65">
        <f>IFERROR(VLOOKUP($A94,D_SAV!$A$5:$I$29,5,0),)</f>
        <v>0</v>
      </c>
      <c r="E94" s="60"/>
      <c r="F94" s="60"/>
      <c r="G94" s="60"/>
      <c r="H94" s="60"/>
      <c r="I94" s="60"/>
      <c r="J94" s="60"/>
      <c r="K94" s="65">
        <f>IFERROR(VLOOKUP($A94,D_SAV!$A$5:$I$29,6,0),)</f>
        <v>0</v>
      </c>
    </row>
    <row r="95" spans="1:11" x14ac:dyDescent="0.25">
      <c r="A95" s="59"/>
      <c r="B95" s="63">
        <f>IFERROR(VLOOKUP($A95,D_SAV!$A$5:$I$29,3,0),)</f>
        <v>0</v>
      </c>
      <c r="C95" s="64" t="str">
        <f>IFERROR(VLOOKUP($A95,D_SAV!$A$5:$I$29,4,0),"")</f>
        <v/>
      </c>
      <c r="D95" s="65">
        <f>IFERROR(VLOOKUP($A95,D_SAV!$A$5:$I$29,5,0),)</f>
        <v>0</v>
      </c>
      <c r="E95" s="60"/>
      <c r="F95" s="60"/>
      <c r="G95" s="60"/>
      <c r="H95" s="60"/>
      <c r="I95" s="60"/>
      <c r="J95" s="60"/>
      <c r="K95" s="65">
        <f>IFERROR(VLOOKUP($A95,D_SAV!$A$5:$I$29,6,0),)</f>
        <v>0</v>
      </c>
    </row>
    <row r="96" spans="1:11" x14ac:dyDescent="0.25">
      <c r="A96" s="59"/>
      <c r="B96" s="63">
        <f>IFERROR(VLOOKUP($A96,D_SAV!$A$5:$I$29,3,0),)</f>
        <v>0</v>
      </c>
      <c r="C96" s="64" t="str">
        <f>IFERROR(VLOOKUP($A96,D_SAV!$A$5:$I$29,4,0),"")</f>
        <v/>
      </c>
      <c r="D96" s="65">
        <f>IFERROR(VLOOKUP($A96,D_SAV!$A$5:$I$29,5,0),)</f>
        <v>0</v>
      </c>
      <c r="E96" s="60"/>
      <c r="F96" s="60"/>
      <c r="G96" s="60"/>
      <c r="H96" s="60"/>
      <c r="I96" s="60"/>
      <c r="J96" s="60"/>
      <c r="K96" s="65">
        <f>IFERROR(VLOOKUP($A96,D_SAV!$A$5:$I$29,6,0),)</f>
        <v>0</v>
      </c>
    </row>
    <row r="97" spans="1:11" x14ac:dyDescent="0.25">
      <c r="A97" s="59"/>
      <c r="B97" s="63">
        <f>IFERROR(VLOOKUP($A97,D_SAV!$A$5:$I$29,3,0),)</f>
        <v>0</v>
      </c>
      <c r="C97" s="64" t="str">
        <f>IFERROR(VLOOKUP($A97,D_SAV!$A$5:$I$29,4,0),"")</f>
        <v/>
      </c>
      <c r="D97" s="65">
        <f>IFERROR(VLOOKUP($A97,D_SAV!$A$5:$I$29,5,0),)</f>
        <v>0</v>
      </c>
      <c r="E97" s="60"/>
      <c r="F97" s="60"/>
      <c r="G97" s="60"/>
      <c r="H97" s="60"/>
      <c r="I97" s="60"/>
      <c r="J97" s="60"/>
      <c r="K97" s="65">
        <f>IFERROR(VLOOKUP($A97,D_SAV!$A$5:$I$29,6,0),)</f>
        <v>0</v>
      </c>
    </row>
    <row r="98" spans="1:11" x14ac:dyDescent="0.25">
      <c r="A98" s="59"/>
      <c r="B98" s="63">
        <f>IFERROR(VLOOKUP($A98,D_SAV!$A$5:$I$29,3,0),)</f>
        <v>0</v>
      </c>
      <c r="C98" s="64" t="str">
        <f>IFERROR(VLOOKUP($A98,D_SAV!$A$5:$I$29,4,0),"")</f>
        <v/>
      </c>
      <c r="D98" s="65">
        <f>IFERROR(VLOOKUP($A98,D_SAV!$A$5:$I$29,5,0),)</f>
        <v>0</v>
      </c>
      <c r="E98" s="60"/>
      <c r="F98" s="60"/>
      <c r="G98" s="60"/>
      <c r="H98" s="60"/>
      <c r="I98" s="60"/>
      <c r="J98" s="60"/>
      <c r="K98" s="65">
        <f>IFERROR(VLOOKUP($A98,D_SAV!$A$5:$I$29,6,0),)</f>
        <v>0</v>
      </c>
    </row>
    <row r="99" spans="1:11" x14ac:dyDescent="0.25">
      <c r="A99" s="59"/>
      <c r="B99" s="63">
        <f>IFERROR(VLOOKUP($A99,D_SAV!$A$5:$I$29,3,0),)</f>
        <v>0</v>
      </c>
      <c r="C99" s="64" t="str">
        <f>IFERROR(VLOOKUP($A99,D_SAV!$A$5:$I$29,4,0),"")</f>
        <v/>
      </c>
      <c r="D99" s="65">
        <f>IFERROR(VLOOKUP($A99,D_SAV!$A$5:$I$29,5,0),)</f>
        <v>0</v>
      </c>
      <c r="E99" s="60"/>
      <c r="F99" s="60"/>
      <c r="G99" s="60"/>
      <c r="H99" s="60"/>
      <c r="I99" s="60"/>
      <c r="J99" s="60"/>
      <c r="K99" s="65">
        <f>IFERROR(VLOOKUP($A99,D_SAV!$A$5:$I$29,6,0),)</f>
        <v>0</v>
      </c>
    </row>
    <row r="100" spans="1:11" x14ac:dyDescent="0.25">
      <c r="A100" s="59"/>
      <c r="B100" s="63">
        <f>IFERROR(VLOOKUP($A100,D_SAV!$A$5:$I$29,3,0),)</f>
        <v>0</v>
      </c>
      <c r="C100" s="64" t="str">
        <f>IFERROR(VLOOKUP($A100,D_SAV!$A$5:$I$29,4,0),"")</f>
        <v/>
      </c>
      <c r="D100" s="65">
        <f>IFERROR(VLOOKUP($A100,D_SAV!$A$5:$I$29,5,0),)</f>
        <v>0</v>
      </c>
      <c r="E100" s="60"/>
      <c r="F100" s="60"/>
      <c r="G100" s="60"/>
      <c r="H100" s="60"/>
      <c r="I100" s="60"/>
      <c r="J100" s="60"/>
      <c r="K100" s="65">
        <f>IFERROR(VLOOKUP($A100,D_SAV!$A$5:$I$29,6,0),)</f>
        <v>0</v>
      </c>
    </row>
    <row r="101" spans="1:11" x14ac:dyDescent="0.25">
      <c r="A101" s="59"/>
      <c r="B101" s="63">
        <f>IFERROR(VLOOKUP($A101,D_SAV!$A$5:$I$29,3,0),)</f>
        <v>0</v>
      </c>
      <c r="C101" s="64" t="str">
        <f>IFERROR(VLOOKUP($A101,D_SAV!$A$5:$I$29,4,0),"")</f>
        <v/>
      </c>
      <c r="D101" s="65">
        <f>IFERROR(VLOOKUP($A101,D_SAV!$A$5:$I$29,5,0),)</f>
        <v>0</v>
      </c>
      <c r="E101" s="60"/>
      <c r="F101" s="60"/>
      <c r="G101" s="60"/>
      <c r="H101" s="60"/>
      <c r="I101" s="60"/>
      <c r="J101" s="60"/>
      <c r="K101" s="65">
        <f>IFERROR(VLOOKUP($A101,D_SAV!$A$5:$I$29,6,0),)</f>
        <v>0</v>
      </c>
    </row>
    <row r="102" spans="1:11" x14ac:dyDescent="0.25">
      <c r="A102" s="59"/>
      <c r="B102" s="63">
        <f>IFERROR(VLOOKUP($A102,D_SAV!$A$5:$I$29,3,0),)</f>
        <v>0</v>
      </c>
      <c r="C102" s="64" t="str">
        <f>IFERROR(VLOOKUP($A102,D_SAV!$A$5:$I$29,4,0),"")</f>
        <v/>
      </c>
      <c r="D102" s="65">
        <f>IFERROR(VLOOKUP($A102,D_SAV!$A$5:$I$29,5,0),)</f>
        <v>0</v>
      </c>
      <c r="E102" s="60"/>
      <c r="F102" s="60"/>
      <c r="G102" s="60"/>
      <c r="H102" s="60"/>
      <c r="I102" s="60"/>
      <c r="J102" s="60"/>
      <c r="K102" s="65">
        <f>IFERROR(VLOOKUP($A102,D_SAV!$A$5:$I$29,6,0),)</f>
        <v>0</v>
      </c>
    </row>
    <row r="103" spans="1:11" x14ac:dyDescent="0.25">
      <c r="A103" s="59"/>
      <c r="B103" s="63">
        <f>IFERROR(VLOOKUP($A103,D_SAV!$A$5:$I$29,3,0),)</f>
        <v>0</v>
      </c>
      <c r="C103" s="64" t="str">
        <f>IFERROR(VLOOKUP($A103,D_SAV!$A$5:$I$29,4,0),"")</f>
        <v/>
      </c>
      <c r="D103" s="65">
        <f>IFERROR(VLOOKUP($A103,D_SAV!$A$5:$I$29,5,0),)</f>
        <v>0</v>
      </c>
      <c r="E103" s="60"/>
      <c r="F103" s="60"/>
      <c r="G103" s="60"/>
      <c r="H103" s="60"/>
      <c r="I103" s="60"/>
      <c r="J103" s="60"/>
      <c r="K103" s="65">
        <f>IFERROR(VLOOKUP($A103,D_SAV!$A$5:$I$29,6,0),)</f>
        <v>0</v>
      </c>
    </row>
    <row r="104" spans="1:11" x14ac:dyDescent="0.25">
      <c r="A104" s="59"/>
      <c r="B104" s="63">
        <f>IFERROR(VLOOKUP($A104,D_SAV!$A$5:$I$29,3,0),)</f>
        <v>0</v>
      </c>
      <c r="C104" s="64" t="str">
        <f>IFERROR(VLOOKUP($A104,D_SAV!$A$5:$I$29,4,0),"")</f>
        <v/>
      </c>
      <c r="D104" s="65">
        <f>IFERROR(VLOOKUP($A104,D_SAV!$A$5:$I$29,5,0),)</f>
        <v>0</v>
      </c>
      <c r="E104" s="60"/>
      <c r="F104" s="60"/>
      <c r="G104" s="60"/>
      <c r="H104" s="60"/>
      <c r="I104" s="60"/>
      <c r="J104" s="60"/>
      <c r="K104" s="65">
        <f>IFERROR(VLOOKUP($A104,D_SAV!$A$5:$I$29,6,0),)</f>
        <v>0</v>
      </c>
    </row>
    <row r="105" spans="1:11" x14ac:dyDescent="0.25">
      <c r="A105" s="59"/>
      <c r="B105" s="63">
        <f>IFERROR(VLOOKUP($A105,D_SAV!$A$5:$I$29,3,0),)</f>
        <v>0</v>
      </c>
      <c r="C105" s="64" t="str">
        <f>IFERROR(VLOOKUP($A105,D_SAV!$A$5:$I$29,4,0),"")</f>
        <v/>
      </c>
      <c r="D105" s="65">
        <f>IFERROR(VLOOKUP($A105,D_SAV!$A$5:$I$29,5,0),)</f>
        <v>0</v>
      </c>
      <c r="E105" s="60"/>
      <c r="F105" s="60"/>
      <c r="G105" s="60"/>
      <c r="H105" s="60"/>
      <c r="I105" s="60"/>
      <c r="J105" s="60"/>
      <c r="K105" s="65">
        <f>IFERROR(VLOOKUP($A105,D_SAV!$A$5:$I$29,6,0),)</f>
        <v>0</v>
      </c>
    </row>
    <row r="106" spans="1:11" x14ac:dyDescent="0.25">
      <c r="A106" s="59"/>
      <c r="B106" s="63">
        <f>IFERROR(VLOOKUP($A106,D_SAV!$A$5:$I$29,3,0),)</f>
        <v>0</v>
      </c>
      <c r="C106" s="64" t="str">
        <f>IFERROR(VLOOKUP($A106,D_SAV!$A$5:$I$29,4,0),"")</f>
        <v/>
      </c>
      <c r="D106" s="65">
        <f>IFERROR(VLOOKUP($A106,D_SAV!$A$5:$I$29,5,0),)</f>
        <v>0</v>
      </c>
      <c r="E106" s="60"/>
      <c r="F106" s="60"/>
      <c r="G106" s="60"/>
      <c r="H106" s="60"/>
      <c r="I106" s="60"/>
      <c r="J106" s="60"/>
      <c r="K106" s="65">
        <f>IFERROR(VLOOKUP($A106,D_SAV!$A$5:$I$29,6,0),)</f>
        <v>0</v>
      </c>
    </row>
    <row r="107" spans="1:11" x14ac:dyDescent="0.25">
      <c r="A107" s="59"/>
      <c r="B107" s="63">
        <f>IFERROR(VLOOKUP($A107,D_SAV!$A$5:$I$29,3,0),)</f>
        <v>0</v>
      </c>
      <c r="C107" s="64" t="str">
        <f>IFERROR(VLOOKUP($A107,D_SAV!$A$5:$I$29,4,0),"")</f>
        <v/>
      </c>
      <c r="D107" s="65">
        <f>IFERROR(VLOOKUP($A107,D_SAV!$A$5:$I$29,5,0),)</f>
        <v>0</v>
      </c>
      <c r="E107" s="60"/>
      <c r="F107" s="60"/>
      <c r="G107" s="60"/>
      <c r="H107" s="60"/>
      <c r="I107" s="60"/>
      <c r="J107" s="60"/>
      <c r="K107" s="65">
        <f>IFERROR(VLOOKUP($A107,D_SAV!$A$5:$I$29,6,0),)</f>
        <v>0</v>
      </c>
    </row>
    <row r="108" spans="1:11" x14ac:dyDescent="0.25">
      <c r="A108" s="59"/>
      <c r="B108" s="63">
        <f>IFERROR(VLOOKUP($A108,D_SAV!$A$5:$I$29,3,0),)</f>
        <v>0</v>
      </c>
      <c r="C108" s="64" t="str">
        <f>IFERROR(VLOOKUP($A108,D_SAV!$A$5:$I$29,4,0),"")</f>
        <v/>
      </c>
      <c r="D108" s="65">
        <f>IFERROR(VLOOKUP($A108,D_SAV!$A$5:$I$29,5,0),)</f>
        <v>0</v>
      </c>
      <c r="E108" s="60"/>
      <c r="F108" s="60"/>
      <c r="G108" s="60"/>
      <c r="H108" s="60"/>
      <c r="I108" s="60"/>
      <c r="J108" s="60"/>
      <c r="K108" s="65">
        <f>IFERROR(VLOOKUP($A108,D_SAV!$A$5:$I$29,6,0),)</f>
        <v>0</v>
      </c>
    </row>
    <row r="109" spans="1:11" x14ac:dyDescent="0.25">
      <c r="A109" s="59"/>
      <c r="B109" s="63">
        <f>IFERROR(VLOOKUP($A109,D_SAV!$A$5:$I$29,3,0),)</f>
        <v>0</v>
      </c>
      <c r="C109" s="64" t="str">
        <f>IFERROR(VLOOKUP($A109,D_SAV!$A$5:$I$29,4,0),"")</f>
        <v/>
      </c>
      <c r="D109" s="65">
        <f>IFERROR(VLOOKUP($A109,D_SAV!$A$5:$I$29,5,0),)</f>
        <v>0</v>
      </c>
      <c r="E109" s="60"/>
      <c r="F109" s="60"/>
      <c r="G109" s="60"/>
      <c r="H109" s="60"/>
      <c r="I109" s="60"/>
      <c r="J109" s="60"/>
      <c r="K109" s="65">
        <f>IFERROR(VLOOKUP($A109,D_SAV!$A$5:$I$29,6,0),)</f>
        <v>0</v>
      </c>
    </row>
    <row r="110" spans="1:11" x14ac:dyDescent="0.25">
      <c r="A110" s="59"/>
      <c r="B110" s="63">
        <f>IFERROR(VLOOKUP($A110,D_SAV!$A$5:$I$29,3,0),)</f>
        <v>0</v>
      </c>
      <c r="C110" s="64" t="str">
        <f>IFERROR(VLOOKUP($A110,D_SAV!$A$5:$I$29,4,0),"")</f>
        <v/>
      </c>
      <c r="D110" s="65">
        <f>IFERROR(VLOOKUP($A110,D_SAV!$A$5:$I$29,5,0),)</f>
        <v>0</v>
      </c>
      <c r="E110" s="60"/>
      <c r="F110" s="60"/>
      <c r="G110" s="60"/>
      <c r="H110" s="60"/>
      <c r="I110" s="60"/>
      <c r="J110" s="60"/>
      <c r="K110" s="65">
        <f>IFERROR(VLOOKUP($A110,D_SAV!$A$5:$I$29,6,0),)</f>
        <v>0</v>
      </c>
    </row>
    <row r="111" spans="1:11" x14ac:dyDescent="0.25">
      <c r="A111" s="59"/>
      <c r="B111" s="63">
        <f>IFERROR(VLOOKUP($A111,D_SAV!$A$5:$I$29,3,0),)</f>
        <v>0</v>
      </c>
      <c r="C111" s="64" t="str">
        <f>IFERROR(VLOOKUP($A111,D_SAV!$A$5:$I$29,4,0),"")</f>
        <v/>
      </c>
      <c r="D111" s="65">
        <f>IFERROR(VLOOKUP($A111,D_SAV!$A$5:$I$29,5,0),)</f>
        <v>0</v>
      </c>
      <c r="E111" s="60"/>
      <c r="F111" s="60"/>
      <c r="G111" s="60"/>
      <c r="H111" s="60"/>
      <c r="I111" s="60"/>
      <c r="J111" s="60"/>
      <c r="K111" s="65">
        <f>IFERROR(VLOOKUP($A111,D_SAV!$A$5:$I$29,6,0),)</f>
        <v>0</v>
      </c>
    </row>
    <row r="112" spans="1:11" x14ac:dyDescent="0.25">
      <c r="A112" s="59"/>
      <c r="B112" s="63">
        <f>IFERROR(VLOOKUP($A112,D_SAV!$A$5:$I$29,3,0),)</f>
        <v>0</v>
      </c>
      <c r="C112" s="64" t="str">
        <f>IFERROR(VLOOKUP($A112,D_SAV!$A$5:$I$29,4,0),"")</f>
        <v/>
      </c>
      <c r="D112" s="65">
        <f>IFERROR(VLOOKUP($A112,D_SAV!$A$5:$I$29,5,0),)</f>
        <v>0</v>
      </c>
      <c r="E112" s="60"/>
      <c r="F112" s="60"/>
      <c r="G112" s="60"/>
      <c r="H112" s="60"/>
      <c r="I112" s="60"/>
      <c r="J112" s="60"/>
      <c r="K112" s="65">
        <f>IFERROR(VLOOKUP($A112,D_SAV!$A$5:$I$29,6,0),)</f>
        <v>0</v>
      </c>
    </row>
    <row r="113" spans="1:11" x14ac:dyDescent="0.25">
      <c r="A113" s="59"/>
      <c r="B113" s="63">
        <f>IFERROR(VLOOKUP($A113,D_SAV!$A$5:$I$29,3,0),)</f>
        <v>0</v>
      </c>
      <c r="C113" s="64" t="str">
        <f>IFERROR(VLOOKUP($A113,D_SAV!$A$5:$I$29,4,0),"")</f>
        <v/>
      </c>
      <c r="D113" s="65">
        <f>IFERROR(VLOOKUP($A113,D_SAV!$A$5:$I$29,5,0),)</f>
        <v>0</v>
      </c>
      <c r="E113" s="60"/>
      <c r="F113" s="60"/>
      <c r="G113" s="60"/>
      <c r="H113" s="60"/>
      <c r="I113" s="60"/>
      <c r="J113" s="60"/>
      <c r="K113" s="65">
        <f>IFERROR(VLOOKUP($A113,D_SAV!$A$5:$I$29,6,0),)</f>
        <v>0</v>
      </c>
    </row>
    <row r="114" spans="1:11" x14ac:dyDescent="0.25">
      <c r="A114" s="59"/>
      <c r="B114" s="63">
        <f>IFERROR(VLOOKUP($A114,D_SAV!$A$5:$I$29,3,0),)</f>
        <v>0</v>
      </c>
      <c r="C114" s="64" t="str">
        <f>IFERROR(VLOOKUP($A114,D_SAV!$A$5:$I$29,4,0),"")</f>
        <v/>
      </c>
      <c r="D114" s="65">
        <f>IFERROR(VLOOKUP($A114,D_SAV!$A$5:$I$29,5,0),)</f>
        <v>0</v>
      </c>
      <c r="E114" s="60"/>
      <c r="F114" s="60"/>
      <c r="G114" s="60"/>
      <c r="H114" s="60"/>
      <c r="I114" s="60"/>
      <c r="J114" s="60"/>
      <c r="K114" s="65">
        <f>IFERROR(VLOOKUP($A114,D_SAV!$A$5:$I$29,6,0),)</f>
        <v>0</v>
      </c>
    </row>
    <row r="115" spans="1:11" x14ac:dyDescent="0.25">
      <c r="A115" s="59"/>
      <c r="B115" s="63">
        <f>IFERROR(VLOOKUP($A115,D_SAV!$A$5:$I$29,3,0),)</f>
        <v>0</v>
      </c>
      <c r="C115" s="64" t="str">
        <f>IFERROR(VLOOKUP($A115,D_SAV!$A$5:$I$29,4,0),"")</f>
        <v/>
      </c>
      <c r="D115" s="65">
        <f>IFERROR(VLOOKUP($A115,D_SAV!$A$5:$I$29,5,0),)</f>
        <v>0</v>
      </c>
      <c r="E115" s="60"/>
      <c r="F115" s="60"/>
      <c r="G115" s="60"/>
      <c r="H115" s="60"/>
      <c r="I115" s="60"/>
      <c r="J115" s="60"/>
      <c r="K115" s="65">
        <f>IFERROR(VLOOKUP($A115,D_SAV!$A$5:$I$29,6,0),)</f>
        <v>0</v>
      </c>
    </row>
    <row r="116" spans="1:11" x14ac:dyDescent="0.25">
      <c r="A116" s="59"/>
      <c r="B116" s="63">
        <f>IFERROR(VLOOKUP($A116,D_SAV!$A$5:$I$29,3,0),)</f>
        <v>0</v>
      </c>
      <c r="C116" s="64" t="str">
        <f>IFERROR(VLOOKUP($A116,D_SAV!$A$5:$I$29,4,0),"")</f>
        <v/>
      </c>
      <c r="D116" s="65">
        <f>IFERROR(VLOOKUP($A116,D_SAV!$A$5:$I$29,5,0),)</f>
        <v>0</v>
      </c>
      <c r="E116" s="60"/>
      <c r="F116" s="60"/>
      <c r="G116" s="60"/>
      <c r="H116" s="60"/>
      <c r="I116" s="60"/>
      <c r="J116" s="60"/>
      <c r="K116" s="65">
        <f>IFERROR(VLOOKUP($A116,D_SAV!$A$5:$I$29,6,0),)</f>
        <v>0</v>
      </c>
    </row>
    <row r="117" spans="1:11" x14ac:dyDescent="0.25">
      <c r="A117" s="59"/>
      <c r="B117" s="63">
        <f>IFERROR(VLOOKUP($A117,D_SAV!$A$5:$I$29,3,0),)</f>
        <v>0</v>
      </c>
      <c r="C117" s="64" t="str">
        <f>IFERROR(VLOOKUP($A117,D_SAV!$A$5:$I$29,4,0),"")</f>
        <v/>
      </c>
      <c r="D117" s="65">
        <f>IFERROR(VLOOKUP($A117,D_SAV!$A$5:$I$29,5,0),)</f>
        <v>0</v>
      </c>
      <c r="E117" s="60"/>
      <c r="F117" s="60"/>
      <c r="G117" s="60"/>
      <c r="H117" s="60"/>
      <c r="I117" s="60"/>
      <c r="J117" s="60"/>
      <c r="K117" s="65">
        <f>IFERROR(VLOOKUP($A117,D_SAV!$A$5:$I$29,6,0),)</f>
        <v>0</v>
      </c>
    </row>
    <row r="118" spans="1:11" x14ac:dyDescent="0.25">
      <c r="A118" s="59"/>
      <c r="B118" s="63">
        <f>IFERROR(VLOOKUP($A118,D_SAV!$A$5:$I$29,3,0),)</f>
        <v>0</v>
      </c>
      <c r="C118" s="64" t="str">
        <f>IFERROR(VLOOKUP($A118,D_SAV!$A$5:$I$29,4,0),"")</f>
        <v/>
      </c>
      <c r="D118" s="65">
        <f>IFERROR(VLOOKUP($A118,D_SAV!$A$5:$I$29,5,0),)</f>
        <v>0</v>
      </c>
      <c r="E118" s="60"/>
      <c r="F118" s="60"/>
      <c r="G118" s="60"/>
      <c r="H118" s="60"/>
      <c r="I118" s="60"/>
      <c r="J118" s="60"/>
      <c r="K118" s="65">
        <f>IFERROR(VLOOKUP($A118,D_SAV!$A$5:$I$29,6,0),)</f>
        <v>0</v>
      </c>
    </row>
    <row r="119" spans="1:11" x14ac:dyDescent="0.25">
      <c r="A119" s="59"/>
      <c r="B119" s="63">
        <f>IFERROR(VLOOKUP($A119,D_SAV!$A$5:$I$29,3,0),)</f>
        <v>0</v>
      </c>
      <c r="C119" s="64" t="str">
        <f>IFERROR(VLOOKUP($A119,D_SAV!$A$5:$I$29,4,0),"")</f>
        <v/>
      </c>
      <c r="D119" s="65">
        <f>IFERROR(VLOOKUP($A119,D_SAV!$A$5:$I$29,5,0),)</f>
        <v>0</v>
      </c>
      <c r="E119" s="60"/>
      <c r="F119" s="60"/>
      <c r="G119" s="60"/>
      <c r="H119" s="60"/>
      <c r="I119" s="60"/>
      <c r="J119" s="60"/>
      <c r="K119" s="65">
        <f>IFERROR(VLOOKUP($A119,D_SAV!$A$5:$I$29,6,0),)</f>
        <v>0</v>
      </c>
    </row>
    <row r="120" spans="1:11" x14ac:dyDescent="0.25">
      <c r="A120" s="59"/>
      <c r="B120" s="63">
        <f>IFERROR(VLOOKUP($A120,D_SAV!$A$5:$I$29,3,0),)</f>
        <v>0</v>
      </c>
      <c r="C120" s="64" t="str">
        <f>IFERROR(VLOOKUP($A120,D_SAV!$A$5:$I$29,4,0),"")</f>
        <v/>
      </c>
      <c r="D120" s="65">
        <f>IFERROR(VLOOKUP($A120,D_SAV!$A$5:$I$29,5,0),)</f>
        <v>0</v>
      </c>
      <c r="E120" s="60"/>
      <c r="F120" s="60"/>
      <c r="G120" s="60"/>
      <c r="H120" s="60"/>
      <c r="I120" s="60"/>
      <c r="J120" s="60"/>
      <c r="K120" s="65">
        <f>IFERROR(VLOOKUP($A120,D_SAV!$A$5:$I$29,6,0),)</f>
        <v>0</v>
      </c>
    </row>
    <row r="121" spans="1:11" x14ac:dyDescent="0.25">
      <c r="A121" s="59"/>
      <c r="B121" s="63">
        <f>IFERROR(VLOOKUP($A121,D_SAV!$A$5:$I$29,3,0),)</f>
        <v>0</v>
      </c>
      <c r="C121" s="64" t="str">
        <f>IFERROR(VLOOKUP($A121,D_SAV!$A$5:$I$29,4,0),"")</f>
        <v/>
      </c>
      <c r="D121" s="65">
        <f>IFERROR(VLOOKUP($A121,D_SAV!$A$5:$I$29,5,0),)</f>
        <v>0</v>
      </c>
      <c r="E121" s="60"/>
      <c r="F121" s="60"/>
      <c r="G121" s="60"/>
      <c r="H121" s="60"/>
      <c r="I121" s="60"/>
      <c r="J121" s="60"/>
      <c r="K121" s="65">
        <f>IFERROR(VLOOKUP($A121,D_SAV!$A$5:$I$29,6,0),)</f>
        <v>0</v>
      </c>
    </row>
    <row r="122" spans="1:11" x14ac:dyDescent="0.25">
      <c r="A122" s="59"/>
      <c r="B122" s="63">
        <f>IFERROR(VLOOKUP($A122,D_SAV!$A$5:$I$29,3,0),)</f>
        <v>0</v>
      </c>
      <c r="C122" s="64" t="str">
        <f>IFERROR(VLOOKUP($A122,D_SAV!$A$5:$I$29,4,0),"")</f>
        <v/>
      </c>
      <c r="D122" s="65">
        <f>IFERROR(VLOOKUP($A122,D_SAV!$A$5:$I$29,5,0),)</f>
        <v>0</v>
      </c>
      <c r="E122" s="60"/>
      <c r="F122" s="60"/>
      <c r="G122" s="60"/>
      <c r="H122" s="60"/>
      <c r="I122" s="60"/>
      <c r="J122" s="60"/>
      <c r="K122" s="65">
        <f>IFERROR(VLOOKUP($A122,D_SAV!$A$5:$I$29,6,0),)</f>
        <v>0</v>
      </c>
    </row>
    <row r="123" spans="1:11" x14ac:dyDescent="0.25">
      <c r="A123" s="59"/>
      <c r="B123" s="63">
        <f>IFERROR(VLOOKUP($A123,D_SAV!$A$5:$I$29,3,0),)</f>
        <v>0</v>
      </c>
      <c r="C123" s="64" t="str">
        <f>IFERROR(VLOOKUP($A123,D_SAV!$A$5:$I$29,4,0),"")</f>
        <v/>
      </c>
      <c r="D123" s="65">
        <f>IFERROR(VLOOKUP($A123,D_SAV!$A$5:$I$29,5,0),)</f>
        <v>0</v>
      </c>
      <c r="E123" s="60"/>
      <c r="F123" s="60"/>
      <c r="G123" s="60"/>
      <c r="H123" s="60"/>
      <c r="I123" s="60"/>
      <c r="J123" s="60"/>
      <c r="K123" s="65">
        <f>IFERROR(VLOOKUP($A123,D_SAV!$A$5:$I$29,6,0),)</f>
        <v>0</v>
      </c>
    </row>
    <row r="124" spans="1:11" x14ac:dyDescent="0.25">
      <c r="A124" s="59"/>
      <c r="B124" s="63">
        <f>IFERROR(VLOOKUP($A124,D_SAV!$A$5:$I$29,3,0),)</f>
        <v>0</v>
      </c>
      <c r="C124" s="64" t="str">
        <f>IFERROR(VLOOKUP($A124,D_SAV!$A$5:$I$29,4,0),"")</f>
        <v/>
      </c>
      <c r="D124" s="65">
        <f>IFERROR(VLOOKUP($A124,D_SAV!$A$5:$I$29,5,0),)</f>
        <v>0</v>
      </c>
      <c r="E124" s="60"/>
      <c r="F124" s="60"/>
      <c r="G124" s="60"/>
      <c r="H124" s="60"/>
      <c r="I124" s="60"/>
      <c r="J124" s="60"/>
      <c r="K124" s="65">
        <f>IFERROR(VLOOKUP($A124,D_SAV!$A$5:$I$29,6,0),)</f>
        <v>0</v>
      </c>
    </row>
    <row r="125" spans="1:11" x14ac:dyDescent="0.25">
      <c r="A125" s="59"/>
      <c r="B125" s="63">
        <f>IFERROR(VLOOKUP($A125,D_SAV!$A$5:$I$29,3,0),)</f>
        <v>0</v>
      </c>
      <c r="C125" s="64" t="str">
        <f>IFERROR(VLOOKUP($A125,D_SAV!$A$5:$I$29,4,0),"")</f>
        <v/>
      </c>
      <c r="D125" s="65">
        <f>IFERROR(VLOOKUP($A125,D_SAV!$A$5:$I$29,5,0),)</f>
        <v>0</v>
      </c>
      <c r="E125" s="60"/>
      <c r="F125" s="60"/>
      <c r="G125" s="60"/>
      <c r="H125" s="60"/>
      <c r="I125" s="60"/>
      <c r="J125" s="60"/>
      <c r="K125" s="65">
        <f>IFERROR(VLOOKUP($A125,D_SAV!$A$5:$I$29,6,0),)</f>
        <v>0</v>
      </c>
    </row>
    <row r="126" spans="1:11" x14ac:dyDescent="0.25">
      <c r="A126" s="59"/>
      <c r="B126" s="63">
        <f>IFERROR(VLOOKUP($A126,D_SAV!$A$5:$I$29,3,0),)</f>
        <v>0</v>
      </c>
      <c r="C126" s="64" t="str">
        <f>IFERROR(VLOOKUP($A126,D_SAV!$A$5:$I$29,4,0),"")</f>
        <v/>
      </c>
      <c r="D126" s="65">
        <f>IFERROR(VLOOKUP($A126,D_SAV!$A$5:$I$29,5,0),)</f>
        <v>0</v>
      </c>
      <c r="E126" s="60"/>
      <c r="F126" s="60"/>
      <c r="G126" s="60"/>
      <c r="H126" s="60"/>
      <c r="I126" s="60"/>
      <c r="J126" s="60"/>
      <c r="K126" s="65">
        <f>IFERROR(VLOOKUP($A126,D_SAV!$A$5:$I$29,6,0),)</f>
        <v>0</v>
      </c>
    </row>
    <row r="127" spans="1:11" x14ac:dyDescent="0.25">
      <c r="A127" s="59"/>
      <c r="B127" s="63">
        <f>IFERROR(VLOOKUP($A127,D_SAV!$A$5:$I$29,3,0),)</f>
        <v>0</v>
      </c>
      <c r="C127" s="64" t="str">
        <f>IFERROR(VLOOKUP($A127,D_SAV!$A$5:$I$29,4,0),"")</f>
        <v/>
      </c>
      <c r="D127" s="65">
        <f>IFERROR(VLOOKUP($A127,D_SAV!$A$5:$I$29,5,0),)</f>
        <v>0</v>
      </c>
      <c r="E127" s="60"/>
      <c r="F127" s="60"/>
      <c r="G127" s="60"/>
      <c r="H127" s="60"/>
      <c r="I127" s="60"/>
      <c r="J127" s="60"/>
      <c r="K127" s="65">
        <f>IFERROR(VLOOKUP($A127,D_SAV!$A$5:$I$29,6,0),)</f>
        <v>0</v>
      </c>
    </row>
    <row r="128" spans="1:11" x14ac:dyDescent="0.25">
      <c r="A128" s="59"/>
      <c r="B128" s="63">
        <f>IFERROR(VLOOKUP($A128,D_SAV!$A$5:$I$29,3,0),)</f>
        <v>0</v>
      </c>
      <c r="C128" s="64" t="str">
        <f>IFERROR(VLOOKUP($A128,D_SAV!$A$5:$I$29,4,0),"")</f>
        <v/>
      </c>
      <c r="D128" s="65">
        <f>IFERROR(VLOOKUP($A128,D_SAV!$A$5:$I$29,5,0),)</f>
        <v>0</v>
      </c>
      <c r="E128" s="60"/>
      <c r="F128" s="60"/>
      <c r="G128" s="60"/>
      <c r="H128" s="60"/>
      <c r="I128" s="60"/>
      <c r="J128" s="60"/>
      <c r="K128" s="65">
        <f>IFERROR(VLOOKUP($A128,D_SAV!$A$5:$I$29,6,0),)</f>
        <v>0</v>
      </c>
    </row>
    <row r="129" spans="1:11" x14ac:dyDescent="0.25">
      <c r="A129" s="59"/>
      <c r="B129" s="63">
        <f>IFERROR(VLOOKUP($A129,D_SAV!$A$5:$I$29,3,0),)</f>
        <v>0</v>
      </c>
      <c r="C129" s="64" t="str">
        <f>IFERROR(VLOOKUP($A129,D_SAV!$A$5:$I$29,4,0),"")</f>
        <v/>
      </c>
      <c r="D129" s="65">
        <f>IFERROR(VLOOKUP($A129,D_SAV!$A$5:$I$29,5,0),)</f>
        <v>0</v>
      </c>
      <c r="E129" s="60"/>
      <c r="F129" s="60"/>
      <c r="G129" s="60"/>
      <c r="H129" s="60"/>
      <c r="I129" s="60"/>
      <c r="J129" s="60"/>
      <c r="K129" s="65">
        <f>IFERROR(VLOOKUP($A129,D_SAV!$A$5:$I$29,6,0),)</f>
        <v>0</v>
      </c>
    </row>
    <row r="130" spans="1:11" x14ac:dyDescent="0.25">
      <c r="A130" s="59"/>
      <c r="B130" s="63">
        <f>IFERROR(VLOOKUP($A130,D_SAV!$A$5:$I$29,3,0),)</f>
        <v>0</v>
      </c>
      <c r="C130" s="64" t="str">
        <f>IFERROR(VLOOKUP($A130,D_SAV!$A$5:$I$29,4,0),"")</f>
        <v/>
      </c>
      <c r="D130" s="65">
        <f>IFERROR(VLOOKUP($A130,D_SAV!$A$5:$I$29,5,0),)</f>
        <v>0</v>
      </c>
      <c r="E130" s="60"/>
      <c r="F130" s="60"/>
      <c r="G130" s="60"/>
      <c r="H130" s="60"/>
      <c r="I130" s="60"/>
      <c r="J130" s="60"/>
      <c r="K130" s="65">
        <f>IFERROR(VLOOKUP($A130,D_SAV!$A$5:$I$29,6,0),)</f>
        <v>0</v>
      </c>
    </row>
    <row r="131" spans="1:11" x14ac:dyDescent="0.25">
      <c r="A131" s="59"/>
      <c r="B131" s="63">
        <f>IFERROR(VLOOKUP($A131,D_SAV!$A$5:$I$29,3,0),)</f>
        <v>0</v>
      </c>
      <c r="C131" s="64" t="str">
        <f>IFERROR(VLOOKUP($A131,D_SAV!$A$5:$I$29,4,0),"")</f>
        <v/>
      </c>
      <c r="D131" s="65">
        <f>IFERROR(VLOOKUP($A131,D_SAV!$A$5:$I$29,5,0),)</f>
        <v>0</v>
      </c>
      <c r="E131" s="60"/>
      <c r="F131" s="60"/>
      <c r="G131" s="60"/>
      <c r="H131" s="60"/>
      <c r="I131" s="60"/>
      <c r="J131" s="60"/>
      <c r="K131" s="65">
        <f>IFERROR(VLOOKUP($A131,D_SAV!$A$5:$I$29,6,0),)</f>
        <v>0</v>
      </c>
    </row>
    <row r="132" spans="1:11" x14ac:dyDescent="0.25">
      <c r="A132" s="59"/>
      <c r="B132" s="63">
        <f>IFERROR(VLOOKUP($A132,D_SAV!$A$5:$I$29,3,0),)</f>
        <v>0</v>
      </c>
      <c r="C132" s="64" t="str">
        <f>IFERROR(VLOOKUP($A132,D_SAV!$A$5:$I$29,4,0),"")</f>
        <v/>
      </c>
      <c r="D132" s="65">
        <f>IFERROR(VLOOKUP($A132,D_SAV!$A$5:$I$29,5,0),)</f>
        <v>0</v>
      </c>
      <c r="E132" s="60"/>
      <c r="F132" s="60"/>
      <c r="G132" s="60"/>
      <c r="H132" s="60"/>
      <c r="I132" s="60"/>
      <c r="J132" s="60"/>
      <c r="K132" s="65">
        <f>IFERROR(VLOOKUP($A132,D_SAV!$A$5:$I$29,6,0),)</f>
        <v>0</v>
      </c>
    </row>
    <row r="133" spans="1:11" x14ac:dyDescent="0.25">
      <c r="A133" s="59"/>
      <c r="B133" s="63">
        <f>IFERROR(VLOOKUP($A133,D_SAV!$A$5:$I$29,3,0),)</f>
        <v>0</v>
      </c>
      <c r="C133" s="64" t="str">
        <f>IFERROR(VLOOKUP($A133,D_SAV!$A$5:$I$29,4,0),"")</f>
        <v/>
      </c>
      <c r="D133" s="65">
        <f>IFERROR(VLOOKUP($A133,D_SAV!$A$5:$I$29,5,0),)</f>
        <v>0</v>
      </c>
      <c r="E133" s="60"/>
      <c r="F133" s="60"/>
      <c r="G133" s="60"/>
      <c r="H133" s="60"/>
      <c r="I133" s="60"/>
      <c r="J133" s="60"/>
      <c r="K133" s="65">
        <f>IFERROR(VLOOKUP($A133,D_SAV!$A$5:$I$29,6,0),)</f>
        <v>0</v>
      </c>
    </row>
    <row r="134" spans="1:11" x14ac:dyDescent="0.25">
      <c r="A134" s="59"/>
      <c r="B134" s="63">
        <f>IFERROR(VLOOKUP($A134,D_SAV!$A$5:$I$29,3,0),)</f>
        <v>0</v>
      </c>
      <c r="C134" s="64" t="str">
        <f>IFERROR(VLOOKUP($A134,D_SAV!$A$5:$I$29,4,0),"")</f>
        <v/>
      </c>
      <c r="D134" s="65">
        <f>IFERROR(VLOOKUP($A134,D_SAV!$A$5:$I$29,5,0),)</f>
        <v>0</v>
      </c>
      <c r="E134" s="60"/>
      <c r="F134" s="60"/>
      <c r="G134" s="60"/>
      <c r="H134" s="60"/>
      <c r="I134" s="60"/>
      <c r="J134" s="60"/>
      <c r="K134" s="65">
        <f>IFERROR(VLOOKUP($A134,D_SAV!$A$5:$I$29,6,0),)</f>
        <v>0</v>
      </c>
    </row>
    <row r="135" spans="1:11" x14ac:dyDescent="0.25">
      <c r="A135" s="59"/>
      <c r="B135" s="63">
        <f>IFERROR(VLOOKUP($A135,D_SAV!$A$5:$I$29,3,0),)</f>
        <v>0</v>
      </c>
      <c r="C135" s="64" t="str">
        <f>IFERROR(VLOOKUP($A135,D_SAV!$A$5:$I$29,4,0),"")</f>
        <v/>
      </c>
      <c r="D135" s="65">
        <f>IFERROR(VLOOKUP($A135,D_SAV!$A$5:$I$29,5,0),)</f>
        <v>0</v>
      </c>
      <c r="E135" s="60"/>
      <c r="F135" s="60"/>
      <c r="G135" s="60"/>
      <c r="H135" s="60"/>
      <c r="I135" s="60"/>
      <c r="J135" s="60"/>
      <c r="K135" s="65">
        <f>IFERROR(VLOOKUP($A135,D_SAV!$A$5:$I$29,6,0),)</f>
        <v>0</v>
      </c>
    </row>
    <row r="136" spans="1:11" x14ac:dyDescent="0.25">
      <c r="A136" s="59"/>
      <c r="B136" s="63">
        <f>IFERROR(VLOOKUP($A136,D_SAV!$A$5:$I$29,3,0),)</f>
        <v>0</v>
      </c>
      <c r="C136" s="64" t="str">
        <f>IFERROR(VLOOKUP($A136,D_SAV!$A$5:$I$29,4,0),"")</f>
        <v/>
      </c>
      <c r="D136" s="65">
        <f>IFERROR(VLOOKUP($A136,D_SAV!$A$5:$I$29,5,0),)</f>
        <v>0</v>
      </c>
      <c r="E136" s="60"/>
      <c r="F136" s="60"/>
      <c r="G136" s="60"/>
      <c r="H136" s="60"/>
      <c r="I136" s="60"/>
      <c r="J136" s="60"/>
      <c r="K136" s="65">
        <f>IFERROR(VLOOKUP($A136,D_SAV!$A$5:$I$29,6,0),)</f>
        <v>0</v>
      </c>
    </row>
    <row r="137" spans="1:11" x14ac:dyDescent="0.25">
      <c r="A137" s="59"/>
      <c r="B137" s="63">
        <f>IFERROR(VLOOKUP($A137,D_SAV!$A$5:$I$29,3,0),)</f>
        <v>0</v>
      </c>
      <c r="C137" s="64" t="str">
        <f>IFERROR(VLOOKUP($A137,D_SAV!$A$5:$I$29,4,0),"")</f>
        <v/>
      </c>
      <c r="D137" s="65">
        <f>IFERROR(VLOOKUP($A137,D_SAV!$A$5:$I$29,5,0),)</f>
        <v>0</v>
      </c>
      <c r="E137" s="60"/>
      <c r="F137" s="60"/>
      <c r="G137" s="60"/>
      <c r="H137" s="60"/>
      <c r="I137" s="60"/>
      <c r="J137" s="60"/>
      <c r="K137" s="65">
        <f>IFERROR(VLOOKUP($A137,D_SAV!$A$5:$I$29,6,0),)</f>
        <v>0</v>
      </c>
    </row>
    <row r="138" spans="1:11" x14ac:dyDescent="0.25">
      <c r="A138" s="59"/>
      <c r="B138" s="63">
        <f>IFERROR(VLOOKUP($A138,D_SAV!$A$5:$I$29,3,0),)</f>
        <v>0</v>
      </c>
      <c r="C138" s="64" t="str">
        <f>IFERROR(VLOOKUP($A138,D_SAV!$A$5:$I$29,4,0),"")</f>
        <v/>
      </c>
      <c r="D138" s="65">
        <f>IFERROR(VLOOKUP($A138,D_SAV!$A$5:$I$29,5,0),)</f>
        <v>0</v>
      </c>
      <c r="E138" s="60"/>
      <c r="F138" s="60"/>
      <c r="G138" s="60"/>
      <c r="H138" s="60"/>
      <c r="I138" s="60"/>
      <c r="J138" s="60"/>
      <c r="K138" s="65">
        <f>IFERROR(VLOOKUP($A138,D_SAV!$A$5:$I$29,6,0),)</f>
        <v>0</v>
      </c>
    </row>
    <row r="139" spans="1:11" x14ac:dyDescent="0.25">
      <c r="A139" s="59"/>
      <c r="B139" s="63">
        <f>IFERROR(VLOOKUP($A139,D_SAV!$A$5:$I$29,3,0),)</f>
        <v>0</v>
      </c>
      <c r="C139" s="64" t="str">
        <f>IFERROR(VLOOKUP($A139,D_SAV!$A$5:$I$29,4,0),"")</f>
        <v/>
      </c>
      <c r="D139" s="65">
        <f>IFERROR(VLOOKUP($A139,D_SAV!$A$5:$I$29,5,0),)</f>
        <v>0</v>
      </c>
      <c r="E139" s="60"/>
      <c r="F139" s="60"/>
      <c r="G139" s="60"/>
      <c r="H139" s="60"/>
      <c r="I139" s="60"/>
      <c r="J139" s="60"/>
      <c r="K139" s="65">
        <f>IFERROR(VLOOKUP($A139,D_SAV!$A$5:$I$29,6,0),)</f>
        <v>0</v>
      </c>
    </row>
    <row r="140" spans="1:11" x14ac:dyDescent="0.25">
      <c r="A140" s="59"/>
      <c r="B140" s="63">
        <f>IFERROR(VLOOKUP($A140,D_SAV!$A$5:$I$29,3,0),)</f>
        <v>0</v>
      </c>
      <c r="C140" s="64" t="str">
        <f>IFERROR(VLOOKUP($A140,D_SAV!$A$5:$I$29,4,0),"")</f>
        <v/>
      </c>
      <c r="D140" s="65">
        <f>IFERROR(VLOOKUP($A140,D_SAV!$A$5:$I$29,5,0),)</f>
        <v>0</v>
      </c>
      <c r="E140" s="60"/>
      <c r="F140" s="60"/>
      <c r="G140" s="60"/>
      <c r="H140" s="60"/>
      <c r="I140" s="60"/>
      <c r="J140" s="60"/>
      <c r="K140" s="65">
        <f>IFERROR(VLOOKUP($A140,D_SAV!$A$5:$I$29,6,0),)</f>
        <v>0</v>
      </c>
    </row>
    <row r="141" spans="1:11" x14ac:dyDescent="0.25">
      <c r="A141" s="59"/>
      <c r="B141" s="63">
        <f>IFERROR(VLOOKUP($A141,D_SAV!$A$5:$I$29,3,0),)</f>
        <v>0</v>
      </c>
      <c r="C141" s="64" t="str">
        <f>IFERROR(VLOOKUP($A141,D_SAV!$A$5:$I$29,4,0),"")</f>
        <v/>
      </c>
      <c r="D141" s="65">
        <f>IFERROR(VLOOKUP($A141,D_SAV!$A$5:$I$29,5,0),)</f>
        <v>0</v>
      </c>
      <c r="E141" s="60"/>
      <c r="F141" s="60"/>
      <c r="G141" s="60"/>
      <c r="H141" s="60"/>
      <c r="I141" s="60"/>
      <c r="J141" s="60"/>
      <c r="K141" s="65">
        <f>IFERROR(VLOOKUP($A141,D_SAV!$A$5:$I$29,6,0),)</f>
        <v>0</v>
      </c>
    </row>
    <row r="142" spans="1:11" x14ac:dyDescent="0.25">
      <c r="A142" s="59"/>
      <c r="B142" s="63">
        <f>IFERROR(VLOOKUP($A142,D_SAV!$A$5:$I$29,3,0),)</f>
        <v>0</v>
      </c>
      <c r="C142" s="64" t="str">
        <f>IFERROR(VLOOKUP($A142,D_SAV!$A$5:$I$29,4,0),"")</f>
        <v/>
      </c>
      <c r="D142" s="65">
        <f>IFERROR(VLOOKUP($A142,D_SAV!$A$5:$I$29,5,0),)</f>
        <v>0</v>
      </c>
      <c r="E142" s="60"/>
      <c r="F142" s="60"/>
      <c r="G142" s="60"/>
      <c r="H142" s="60"/>
      <c r="I142" s="60"/>
      <c r="J142" s="60"/>
      <c r="K142" s="65">
        <f>IFERROR(VLOOKUP($A142,D_SAV!$A$5:$I$29,6,0),)</f>
        <v>0</v>
      </c>
    </row>
    <row r="143" spans="1:11" x14ac:dyDescent="0.25">
      <c r="A143" s="59"/>
      <c r="B143" s="63">
        <f>IFERROR(VLOOKUP($A143,D_SAV!$A$5:$I$29,3,0),)</f>
        <v>0</v>
      </c>
      <c r="C143" s="64" t="str">
        <f>IFERROR(VLOOKUP($A143,D_SAV!$A$5:$I$29,4,0),"")</f>
        <v/>
      </c>
      <c r="D143" s="65">
        <f>IFERROR(VLOOKUP($A143,D_SAV!$A$5:$I$29,5,0),)</f>
        <v>0</v>
      </c>
      <c r="E143" s="60"/>
      <c r="F143" s="60"/>
      <c r="G143" s="60"/>
      <c r="H143" s="60"/>
      <c r="I143" s="60"/>
      <c r="J143" s="60"/>
      <c r="K143" s="65">
        <f>IFERROR(VLOOKUP($A143,D_SAV!$A$5:$I$29,6,0),)</f>
        <v>0</v>
      </c>
    </row>
    <row r="144" spans="1:11" x14ac:dyDescent="0.25">
      <c r="A144" s="59"/>
      <c r="B144" s="63">
        <f>IFERROR(VLOOKUP($A144,D_SAV!$A$5:$I$29,3,0),)</f>
        <v>0</v>
      </c>
      <c r="C144" s="64" t="str">
        <f>IFERROR(VLOOKUP($A144,D_SAV!$A$5:$I$29,4,0),"")</f>
        <v/>
      </c>
      <c r="D144" s="65">
        <f>IFERROR(VLOOKUP($A144,D_SAV!$A$5:$I$29,5,0),)</f>
        <v>0</v>
      </c>
      <c r="E144" s="60"/>
      <c r="F144" s="60"/>
      <c r="G144" s="60"/>
      <c r="H144" s="60"/>
      <c r="I144" s="60"/>
      <c r="J144" s="60"/>
      <c r="K144" s="65">
        <f>IFERROR(VLOOKUP($A144,D_SAV!$A$5:$I$29,6,0),)</f>
        <v>0</v>
      </c>
    </row>
    <row r="145" spans="1:11" x14ac:dyDescent="0.25">
      <c r="A145" s="59"/>
      <c r="B145" s="63">
        <f>IFERROR(VLOOKUP($A145,D_SAV!$A$5:$I$29,3,0),)</f>
        <v>0</v>
      </c>
      <c r="C145" s="64" t="str">
        <f>IFERROR(VLOOKUP($A145,D_SAV!$A$5:$I$29,4,0),"")</f>
        <v/>
      </c>
      <c r="D145" s="65">
        <f>IFERROR(VLOOKUP($A145,D_SAV!$A$5:$I$29,5,0),)</f>
        <v>0</v>
      </c>
      <c r="E145" s="60"/>
      <c r="F145" s="60"/>
      <c r="G145" s="60"/>
      <c r="H145" s="60"/>
      <c r="I145" s="60"/>
      <c r="J145" s="60"/>
      <c r="K145" s="65">
        <f>IFERROR(VLOOKUP($A145,D_SAV!$A$5:$I$29,6,0),)</f>
        <v>0</v>
      </c>
    </row>
    <row r="146" spans="1:11" x14ac:dyDescent="0.25">
      <c r="A146" s="59"/>
      <c r="B146" s="63">
        <f>IFERROR(VLOOKUP($A146,D_SAV!$A$5:$I$29,3,0),)</f>
        <v>0</v>
      </c>
      <c r="C146" s="64" t="str">
        <f>IFERROR(VLOOKUP($A146,D_SAV!$A$5:$I$29,4,0),"")</f>
        <v/>
      </c>
      <c r="D146" s="65">
        <f>IFERROR(VLOOKUP($A146,D_SAV!$A$5:$I$29,5,0),)</f>
        <v>0</v>
      </c>
      <c r="E146" s="60"/>
      <c r="F146" s="60"/>
      <c r="G146" s="60"/>
      <c r="H146" s="60"/>
      <c r="I146" s="60"/>
      <c r="J146" s="60"/>
      <c r="K146" s="65">
        <f>IFERROR(VLOOKUP($A146,D_SAV!$A$5:$I$29,6,0),)</f>
        <v>0</v>
      </c>
    </row>
    <row r="147" spans="1:11" x14ac:dyDescent="0.25">
      <c r="A147" s="59"/>
      <c r="B147" s="63">
        <f>IFERROR(VLOOKUP($A147,D_SAV!$A$5:$I$29,3,0),)</f>
        <v>0</v>
      </c>
      <c r="C147" s="64" t="str">
        <f>IFERROR(VLOOKUP($A147,D_SAV!$A$5:$I$29,4,0),"")</f>
        <v/>
      </c>
      <c r="D147" s="65">
        <f>IFERROR(VLOOKUP($A147,D_SAV!$A$5:$I$29,5,0),)</f>
        <v>0</v>
      </c>
      <c r="E147" s="60"/>
      <c r="F147" s="60"/>
      <c r="G147" s="60"/>
      <c r="H147" s="60"/>
      <c r="I147" s="60"/>
      <c r="J147" s="60"/>
      <c r="K147" s="65">
        <f>IFERROR(VLOOKUP($A147,D_SAV!$A$5:$I$29,6,0),)</f>
        <v>0</v>
      </c>
    </row>
    <row r="148" spans="1:11" x14ac:dyDescent="0.25">
      <c r="A148" s="59"/>
      <c r="B148" s="63">
        <f>IFERROR(VLOOKUP($A148,D_SAV!$A$5:$I$29,3,0),)</f>
        <v>0</v>
      </c>
      <c r="C148" s="64" t="str">
        <f>IFERROR(VLOOKUP($A148,D_SAV!$A$5:$I$29,4,0),"")</f>
        <v/>
      </c>
      <c r="D148" s="65">
        <f>IFERROR(VLOOKUP($A148,D_SAV!$A$5:$I$29,5,0),)</f>
        <v>0</v>
      </c>
      <c r="E148" s="60"/>
      <c r="F148" s="60"/>
      <c r="G148" s="60"/>
      <c r="H148" s="60"/>
      <c r="I148" s="60"/>
      <c r="J148" s="60"/>
      <c r="K148" s="65">
        <f>IFERROR(VLOOKUP($A148,D_SAV!$A$5:$I$29,6,0),)</f>
        <v>0</v>
      </c>
    </row>
    <row r="149" spans="1:11" x14ac:dyDescent="0.25">
      <c r="A149" s="59"/>
      <c r="B149" s="63">
        <f>IFERROR(VLOOKUP($A149,D_SAV!$A$5:$I$29,3,0),)</f>
        <v>0</v>
      </c>
      <c r="C149" s="64" t="str">
        <f>IFERROR(VLOOKUP($A149,D_SAV!$A$5:$I$29,4,0),"")</f>
        <v/>
      </c>
      <c r="D149" s="65">
        <f>IFERROR(VLOOKUP($A149,D_SAV!$A$5:$I$29,5,0),)</f>
        <v>0</v>
      </c>
      <c r="E149" s="60"/>
      <c r="F149" s="60"/>
      <c r="G149" s="60"/>
      <c r="H149" s="60"/>
      <c r="I149" s="60"/>
      <c r="J149" s="60"/>
      <c r="K149" s="65">
        <f>IFERROR(VLOOKUP($A149,D_SAV!$A$5:$I$29,6,0),)</f>
        <v>0</v>
      </c>
    </row>
    <row r="150" spans="1:11" x14ac:dyDescent="0.25">
      <c r="A150" s="59"/>
      <c r="B150" s="63">
        <f>IFERROR(VLOOKUP($A150,D_SAV!$A$5:$I$29,3,0),)</f>
        <v>0</v>
      </c>
      <c r="C150" s="64" t="str">
        <f>IFERROR(VLOOKUP($A150,D_SAV!$A$5:$I$29,4,0),"")</f>
        <v/>
      </c>
      <c r="D150" s="65">
        <f>IFERROR(VLOOKUP($A150,D_SAV!$A$5:$I$29,5,0),)</f>
        <v>0</v>
      </c>
      <c r="E150" s="60"/>
      <c r="F150" s="60"/>
      <c r="G150" s="60"/>
      <c r="H150" s="60"/>
      <c r="I150" s="60"/>
      <c r="J150" s="60"/>
      <c r="K150" s="65">
        <f>IFERROR(VLOOKUP($A150,D_SAV!$A$5:$I$29,6,0),)</f>
        <v>0</v>
      </c>
    </row>
    <row r="151" spans="1:11" x14ac:dyDescent="0.25">
      <c r="A151" s="59"/>
      <c r="B151" s="63">
        <f>IFERROR(VLOOKUP($A151,D_SAV!$A$5:$I$29,3,0),)</f>
        <v>0</v>
      </c>
      <c r="C151" s="64" t="str">
        <f>IFERROR(VLOOKUP($A151,D_SAV!$A$5:$I$29,4,0),"")</f>
        <v/>
      </c>
      <c r="D151" s="65">
        <f>IFERROR(VLOOKUP($A151,D_SAV!$A$5:$I$29,5,0),)</f>
        <v>0</v>
      </c>
      <c r="E151" s="60"/>
      <c r="F151" s="60"/>
      <c r="G151" s="60"/>
      <c r="H151" s="60"/>
      <c r="I151" s="60"/>
      <c r="J151" s="60"/>
      <c r="K151" s="65">
        <f>IFERROR(VLOOKUP($A151,D_SAV!$A$5:$I$29,6,0),)</f>
        <v>0</v>
      </c>
    </row>
    <row r="152" spans="1:11" x14ac:dyDescent="0.25">
      <c r="A152" s="59"/>
      <c r="B152" s="63">
        <f>IFERROR(VLOOKUP($A152,D_SAV!$A$5:$I$29,3,0),)</f>
        <v>0</v>
      </c>
      <c r="C152" s="64" t="str">
        <f>IFERROR(VLOOKUP($A152,D_SAV!$A$5:$I$29,4,0),"")</f>
        <v/>
      </c>
      <c r="D152" s="65">
        <f>IFERROR(VLOOKUP($A152,D_SAV!$A$5:$I$29,5,0),)</f>
        <v>0</v>
      </c>
      <c r="E152" s="60"/>
      <c r="F152" s="60"/>
      <c r="G152" s="60"/>
      <c r="H152" s="60"/>
      <c r="I152" s="60"/>
      <c r="J152" s="60"/>
      <c r="K152" s="65">
        <f>IFERROR(VLOOKUP($A152,D_SAV!$A$5:$I$29,6,0),)</f>
        <v>0</v>
      </c>
    </row>
    <row r="153" spans="1:11" x14ac:dyDescent="0.25">
      <c r="A153" s="59"/>
      <c r="B153" s="63">
        <f>IFERROR(VLOOKUP($A153,D_SAV!$A$5:$I$29,3,0),)</f>
        <v>0</v>
      </c>
      <c r="C153" s="64" t="str">
        <f>IFERROR(VLOOKUP($A153,D_SAV!$A$5:$I$29,4,0),"")</f>
        <v/>
      </c>
      <c r="D153" s="65">
        <f>IFERROR(VLOOKUP($A153,D_SAV!$A$5:$I$29,5,0),)</f>
        <v>0</v>
      </c>
      <c r="E153" s="60"/>
      <c r="F153" s="60"/>
      <c r="G153" s="60"/>
      <c r="H153" s="60"/>
      <c r="I153" s="60"/>
      <c r="J153" s="60"/>
      <c r="K153" s="65">
        <f>IFERROR(VLOOKUP($A153,D_SAV!$A$5:$I$29,6,0),)</f>
        <v>0</v>
      </c>
    </row>
    <row r="154" spans="1:11" x14ac:dyDescent="0.25">
      <c r="A154" s="59"/>
      <c r="B154" s="63">
        <f>IFERROR(VLOOKUP($A154,D_SAV!$A$5:$I$29,3,0),)</f>
        <v>0</v>
      </c>
      <c r="C154" s="64" t="str">
        <f>IFERROR(VLOOKUP($A154,D_SAV!$A$5:$I$29,4,0),"")</f>
        <v/>
      </c>
      <c r="D154" s="65">
        <f>IFERROR(VLOOKUP($A154,D_SAV!$A$5:$I$29,5,0),)</f>
        <v>0</v>
      </c>
      <c r="E154" s="60"/>
      <c r="F154" s="60"/>
      <c r="G154" s="60"/>
      <c r="H154" s="60"/>
      <c r="I154" s="60"/>
      <c r="J154" s="60"/>
      <c r="K154" s="65">
        <f>IFERROR(VLOOKUP($A154,D_SAV!$A$5:$I$29,6,0),)</f>
        <v>0</v>
      </c>
    </row>
    <row r="155" spans="1:11" x14ac:dyDescent="0.25">
      <c r="A155" s="59"/>
      <c r="B155" s="63">
        <f>IFERROR(VLOOKUP($A155,D_SAV!$A$5:$I$29,3,0),)</f>
        <v>0</v>
      </c>
      <c r="C155" s="64" t="str">
        <f>IFERROR(VLOOKUP($A155,D_SAV!$A$5:$I$29,4,0),"")</f>
        <v/>
      </c>
      <c r="D155" s="65">
        <f>IFERROR(VLOOKUP($A155,D_SAV!$A$5:$I$29,5,0),)</f>
        <v>0</v>
      </c>
      <c r="E155" s="60"/>
      <c r="F155" s="60"/>
      <c r="G155" s="60"/>
      <c r="H155" s="60"/>
      <c r="I155" s="60"/>
      <c r="J155" s="60"/>
      <c r="K155" s="65">
        <f>IFERROR(VLOOKUP($A155,D_SAV!$A$5:$I$29,6,0),)</f>
        <v>0</v>
      </c>
    </row>
    <row r="156" spans="1:11" x14ac:dyDescent="0.25">
      <c r="A156" s="59"/>
      <c r="B156" s="63">
        <f>IFERROR(VLOOKUP($A156,D_SAV!$A$5:$I$29,3,0),)</f>
        <v>0</v>
      </c>
      <c r="C156" s="64" t="str">
        <f>IFERROR(VLOOKUP($A156,D_SAV!$A$5:$I$29,4,0),"")</f>
        <v/>
      </c>
      <c r="D156" s="65">
        <f>IFERROR(VLOOKUP($A156,D_SAV!$A$5:$I$29,5,0),)</f>
        <v>0</v>
      </c>
      <c r="E156" s="60"/>
      <c r="F156" s="60"/>
      <c r="G156" s="60"/>
      <c r="H156" s="60"/>
      <c r="I156" s="60"/>
      <c r="J156" s="60"/>
      <c r="K156" s="65">
        <f>IFERROR(VLOOKUP($A156,D_SAV!$A$5:$I$29,6,0),)</f>
        <v>0</v>
      </c>
    </row>
    <row r="157" spans="1:11" x14ac:dyDescent="0.25">
      <c r="A157" s="59"/>
      <c r="B157" s="63">
        <f>IFERROR(VLOOKUP($A157,D_SAV!$A$5:$I$29,3,0),)</f>
        <v>0</v>
      </c>
      <c r="C157" s="64" t="str">
        <f>IFERROR(VLOOKUP($A157,D_SAV!$A$5:$I$29,4,0),"")</f>
        <v/>
      </c>
      <c r="D157" s="65">
        <f>IFERROR(VLOOKUP($A157,D_SAV!$A$5:$I$29,5,0),)</f>
        <v>0</v>
      </c>
      <c r="E157" s="60"/>
      <c r="F157" s="60"/>
      <c r="G157" s="60"/>
      <c r="H157" s="60"/>
      <c r="I157" s="60"/>
      <c r="J157" s="60"/>
      <c r="K157" s="65">
        <f>IFERROR(VLOOKUP($A157,D_SAV!$A$5:$I$29,6,0),)</f>
        <v>0</v>
      </c>
    </row>
    <row r="158" spans="1:11" x14ac:dyDescent="0.25">
      <c r="A158" s="59"/>
      <c r="B158" s="63">
        <f>IFERROR(VLOOKUP($A158,D_SAV!$A$5:$I$29,3,0),)</f>
        <v>0</v>
      </c>
      <c r="C158" s="64" t="str">
        <f>IFERROR(VLOOKUP($A158,D_SAV!$A$5:$I$29,4,0),"")</f>
        <v/>
      </c>
      <c r="D158" s="65">
        <f>IFERROR(VLOOKUP($A158,D_SAV!$A$5:$I$29,5,0),)</f>
        <v>0</v>
      </c>
      <c r="E158" s="60"/>
      <c r="F158" s="60"/>
      <c r="G158" s="60"/>
      <c r="H158" s="60"/>
      <c r="I158" s="60"/>
      <c r="J158" s="60"/>
      <c r="K158" s="65">
        <f>IFERROR(VLOOKUP($A158,D_SAV!$A$5:$I$29,6,0),)</f>
        <v>0</v>
      </c>
    </row>
    <row r="159" spans="1:11" x14ac:dyDescent="0.25">
      <c r="A159" s="59"/>
      <c r="B159" s="63">
        <f>IFERROR(VLOOKUP($A159,D_SAV!$A$5:$I$29,3,0),)</f>
        <v>0</v>
      </c>
      <c r="C159" s="64" t="str">
        <f>IFERROR(VLOOKUP($A159,D_SAV!$A$5:$I$29,4,0),"")</f>
        <v/>
      </c>
      <c r="D159" s="65">
        <f>IFERROR(VLOOKUP($A159,D_SAV!$A$5:$I$29,5,0),)</f>
        <v>0</v>
      </c>
      <c r="E159" s="60"/>
      <c r="F159" s="60"/>
      <c r="G159" s="60"/>
      <c r="H159" s="60"/>
      <c r="I159" s="60"/>
      <c r="J159" s="60"/>
      <c r="K159" s="65">
        <f>IFERROR(VLOOKUP($A159,D_SAV!$A$5:$I$29,6,0),)</f>
        <v>0</v>
      </c>
    </row>
    <row r="160" spans="1:11" x14ac:dyDescent="0.25">
      <c r="A160" s="59"/>
      <c r="B160" s="63">
        <f>IFERROR(VLOOKUP($A160,D_SAV!$A$5:$I$29,3,0),)</f>
        <v>0</v>
      </c>
      <c r="C160" s="64" t="str">
        <f>IFERROR(VLOOKUP($A160,D_SAV!$A$5:$I$29,4,0),"")</f>
        <v/>
      </c>
      <c r="D160" s="65">
        <f>IFERROR(VLOOKUP($A160,D_SAV!$A$5:$I$29,5,0),)</f>
        <v>0</v>
      </c>
      <c r="E160" s="60"/>
      <c r="F160" s="60"/>
      <c r="G160" s="60"/>
      <c r="H160" s="60"/>
      <c r="I160" s="60"/>
      <c r="J160" s="60"/>
      <c r="K160" s="65">
        <f>IFERROR(VLOOKUP($A160,D_SAV!$A$5:$I$29,6,0),)</f>
        <v>0</v>
      </c>
    </row>
    <row r="161" spans="1:11" x14ac:dyDescent="0.25">
      <c r="A161" s="59"/>
      <c r="B161" s="63">
        <f>IFERROR(VLOOKUP($A161,D_SAV!$A$5:$I$29,3,0),)</f>
        <v>0</v>
      </c>
      <c r="C161" s="64" t="str">
        <f>IFERROR(VLOOKUP($A161,D_SAV!$A$5:$I$29,4,0),"")</f>
        <v/>
      </c>
      <c r="D161" s="65">
        <f>IFERROR(VLOOKUP($A161,D_SAV!$A$5:$I$29,5,0),)</f>
        <v>0</v>
      </c>
      <c r="E161" s="60"/>
      <c r="F161" s="60"/>
      <c r="G161" s="60"/>
      <c r="H161" s="60"/>
      <c r="I161" s="60"/>
      <c r="J161" s="60"/>
      <c r="K161" s="65">
        <f>IFERROR(VLOOKUP($A161,D_SAV!$A$5:$I$29,6,0),)</f>
        <v>0</v>
      </c>
    </row>
    <row r="162" spans="1:11" x14ac:dyDescent="0.25">
      <c r="A162" s="59"/>
      <c r="B162" s="63">
        <f>IFERROR(VLOOKUP($A162,D_SAV!$A$5:$I$29,3,0),)</f>
        <v>0</v>
      </c>
      <c r="C162" s="64" t="str">
        <f>IFERROR(VLOOKUP($A162,D_SAV!$A$5:$I$29,4,0),"")</f>
        <v/>
      </c>
      <c r="D162" s="65">
        <f>IFERROR(VLOOKUP($A162,D_SAV!$A$5:$I$29,5,0),)</f>
        <v>0</v>
      </c>
      <c r="E162" s="60"/>
      <c r="F162" s="60"/>
      <c r="G162" s="60"/>
      <c r="H162" s="60"/>
      <c r="I162" s="60"/>
      <c r="J162" s="60"/>
      <c r="K162" s="65">
        <f>IFERROR(VLOOKUP($A162,D_SAV!$A$5:$I$29,6,0),)</f>
        <v>0</v>
      </c>
    </row>
    <row r="163" spans="1:11" x14ac:dyDescent="0.25">
      <c r="A163" s="59"/>
      <c r="B163" s="63">
        <f>IFERROR(VLOOKUP($A163,D_SAV!$A$5:$I$29,3,0),)</f>
        <v>0</v>
      </c>
      <c r="C163" s="64" t="str">
        <f>IFERROR(VLOOKUP($A163,D_SAV!$A$5:$I$29,4,0),"")</f>
        <v/>
      </c>
      <c r="D163" s="65">
        <f>IFERROR(VLOOKUP($A163,D_SAV!$A$5:$I$29,5,0),)</f>
        <v>0</v>
      </c>
      <c r="E163" s="60"/>
      <c r="F163" s="60"/>
      <c r="G163" s="60"/>
      <c r="H163" s="60"/>
      <c r="I163" s="60"/>
      <c r="J163" s="60"/>
      <c r="K163" s="65">
        <f>IFERROR(VLOOKUP($A163,D_SAV!$A$5:$I$29,6,0),)</f>
        <v>0</v>
      </c>
    </row>
    <row r="164" spans="1:11" x14ac:dyDescent="0.25">
      <c r="A164" s="59"/>
      <c r="B164" s="63">
        <f>IFERROR(VLOOKUP($A164,D_SAV!$A$5:$I$29,3,0),)</f>
        <v>0</v>
      </c>
      <c r="C164" s="64" t="str">
        <f>IFERROR(VLOOKUP($A164,D_SAV!$A$5:$I$29,4,0),"")</f>
        <v/>
      </c>
      <c r="D164" s="65">
        <f>IFERROR(VLOOKUP($A164,D_SAV!$A$5:$I$29,5,0),)</f>
        <v>0</v>
      </c>
      <c r="E164" s="60"/>
      <c r="F164" s="60"/>
      <c r="G164" s="60"/>
      <c r="H164" s="60"/>
      <c r="I164" s="60"/>
      <c r="J164" s="60"/>
      <c r="K164" s="65">
        <f>IFERROR(VLOOKUP($A164,D_SAV!$A$5:$I$29,6,0),)</f>
        <v>0</v>
      </c>
    </row>
    <row r="165" spans="1:11" x14ac:dyDescent="0.25">
      <c r="A165" s="59"/>
      <c r="B165" s="63">
        <f>IFERROR(VLOOKUP($A165,D_SAV!$A$5:$I$29,3,0),)</f>
        <v>0</v>
      </c>
      <c r="C165" s="64" t="str">
        <f>IFERROR(VLOOKUP($A165,D_SAV!$A$5:$I$29,4,0),"")</f>
        <v/>
      </c>
      <c r="D165" s="65">
        <f>IFERROR(VLOOKUP($A165,D_SAV!$A$5:$I$29,5,0),)</f>
        <v>0</v>
      </c>
      <c r="E165" s="60"/>
      <c r="F165" s="60"/>
      <c r="G165" s="60"/>
      <c r="H165" s="60"/>
      <c r="I165" s="60"/>
      <c r="J165" s="60"/>
      <c r="K165" s="65">
        <f>IFERROR(VLOOKUP($A165,D_SAV!$A$5:$I$29,6,0),)</f>
        <v>0</v>
      </c>
    </row>
    <row r="166" spans="1:11" x14ac:dyDescent="0.25">
      <c r="A166" s="59"/>
      <c r="B166" s="63">
        <f>IFERROR(VLOOKUP($A166,D_SAV!$A$5:$I$29,3,0),)</f>
        <v>0</v>
      </c>
      <c r="C166" s="64" t="str">
        <f>IFERROR(VLOOKUP($A166,D_SAV!$A$5:$I$29,4,0),"")</f>
        <v/>
      </c>
      <c r="D166" s="65">
        <f>IFERROR(VLOOKUP($A166,D_SAV!$A$5:$I$29,5,0),)</f>
        <v>0</v>
      </c>
      <c r="E166" s="60"/>
      <c r="F166" s="60"/>
      <c r="G166" s="60"/>
      <c r="H166" s="60"/>
      <c r="I166" s="60"/>
      <c r="J166" s="60"/>
      <c r="K166" s="65">
        <f>IFERROR(VLOOKUP($A166,D_SAV!$A$5:$I$29,6,0),)</f>
        <v>0</v>
      </c>
    </row>
    <row r="167" spans="1:11" x14ac:dyDescent="0.25">
      <c r="A167" s="59"/>
      <c r="B167" s="63">
        <f>IFERROR(VLOOKUP($A167,D_SAV!$A$5:$I$29,3,0),)</f>
        <v>0</v>
      </c>
      <c r="C167" s="64" t="str">
        <f>IFERROR(VLOOKUP($A167,D_SAV!$A$5:$I$29,4,0),"")</f>
        <v/>
      </c>
      <c r="D167" s="65">
        <f>IFERROR(VLOOKUP($A167,D_SAV!$A$5:$I$29,5,0),)</f>
        <v>0</v>
      </c>
      <c r="E167" s="60"/>
      <c r="F167" s="60"/>
      <c r="G167" s="60"/>
      <c r="H167" s="60"/>
      <c r="I167" s="60"/>
      <c r="J167" s="60"/>
      <c r="K167" s="65">
        <f>IFERROR(VLOOKUP($A167,D_SAV!$A$5:$I$29,6,0),)</f>
        <v>0</v>
      </c>
    </row>
    <row r="168" spans="1:11" x14ac:dyDescent="0.25">
      <c r="A168" s="59"/>
      <c r="B168" s="63">
        <f>IFERROR(VLOOKUP($A168,D_SAV!$A$5:$I$29,3,0),)</f>
        <v>0</v>
      </c>
      <c r="C168" s="64" t="str">
        <f>IFERROR(VLOOKUP($A168,D_SAV!$A$5:$I$29,4,0),"")</f>
        <v/>
      </c>
      <c r="D168" s="65">
        <f>IFERROR(VLOOKUP($A168,D_SAV!$A$5:$I$29,5,0),)</f>
        <v>0</v>
      </c>
      <c r="E168" s="60"/>
      <c r="F168" s="60"/>
      <c r="G168" s="60"/>
      <c r="H168" s="60"/>
      <c r="I168" s="60"/>
      <c r="J168" s="60"/>
      <c r="K168" s="65">
        <f>IFERROR(VLOOKUP($A168,D_SAV!$A$5:$I$29,6,0),)</f>
        <v>0</v>
      </c>
    </row>
    <row r="169" spans="1:11" x14ac:dyDescent="0.25">
      <c r="A169" s="59"/>
      <c r="B169" s="63">
        <f>IFERROR(VLOOKUP($A169,D_SAV!$A$5:$I$29,3,0),)</f>
        <v>0</v>
      </c>
      <c r="C169" s="64" t="str">
        <f>IFERROR(VLOOKUP($A169,D_SAV!$A$5:$I$29,4,0),"")</f>
        <v/>
      </c>
      <c r="D169" s="65">
        <f>IFERROR(VLOOKUP($A169,D_SAV!$A$5:$I$29,5,0),)</f>
        <v>0</v>
      </c>
      <c r="E169" s="60"/>
      <c r="F169" s="60"/>
      <c r="G169" s="60"/>
      <c r="H169" s="60"/>
      <c r="I169" s="60"/>
      <c r="J169" s="60"/>
      <c r="K169" s="65">
        <f>IFERROR(VLOOKUP($A169,D_SAV!$A$5:$I$29,6,0),)</f>
        <v>0</v>
      </c>
    </row>
    <row r="170" spans="1:11" x14ac:dyDescent="0.25">
      <c r="A170" s="59"/>
      <c r="B170" s="63">
        <f>IFERROR(VLOOKUP($A170,D_SAV!$A$5:$I$29,3,0),)</f>
        <v>0</v>
      </c>
      <c r="C170" s="64" t="str">
        <f>IFERROR(VLOOKUP($A170,D_SAV!$A$5:$I$29,4,0),"")</f>
        <v/>
      </c>
      <c r="D170" s="65">
        <f>IFERROR(VLOOKUP($A170,D_SAV!$A$5:$I$29,5,0),)</f>
        <v>0</v>
      </c>
      <c r="E170" s="60"/>
      <c r="F170" s="60"/>
      <c r="G170" s="60"/>
      <c r="H170" s="60"/>
      <c r="I170" s="60"/>
      <c r="J170" s="60"/>
      <c r="K170" s="65">
        <f>IFERROR(VLOOKUP($A170,D_SAV!$A$5:$I$29,6,0),)</f>
        <v>0</v>
      </c>
    </row>
    <row r="171" spans="1:11" x14ac:dyDescent="0.25">
      <c r="A171" s="59"/>
      <c r="B171" s="63">
        <f>IFERROR(VLOOKUP($A171,D_SAV!$A$5:$I$29,3,0),)</f>
        <v>0</v>
      </c>
      <c r="C171" s="64" t="str">
        <f>IFERROR(VLOOKUP($A171,D_SAV!$A$5:$I$29,4,0),"")</f>
        <v/>
      </c>
      <c r="D171" s="65">
        <f>IFERROR(VLOOKUP($A171,D_SAV!$A$5:$I$29,5,0),)</f>
        <v>0</v>
      </c>
      <c r="E171" s="60"/>
      <c r="F171" s="60"/>
      <c r="G171" s="60"/>
      <c r="H171" s="60"/>
      <c r="I171" s="60"/>
      <c r="J171" s="60"/>
      <c r="K171" s="65">
        <f>IFERROR(VLOOKUP($A171,D_SAV!$A$5:$I$29,6,0),)</f>
        <v>0</v>
      </c>
    </row>
    <row r="172" spans="1:11" x14ac:dyDescent="0.25">
      <c r="A172" s="59"/>
      <c r="B172" s="63">
        <f>IFERROR(VLOOKUP($A172,D_SAV!$A$5:$I$29,3,0),)</f>
        <v>0</v>
      </c>
      <c r="C172" s="64" t="str">
        <f>IFERROR(VLOOKUP($A172,D_SAV!$A$5:$I$29,4,0),"")</f>
        <v/>
      </c>
      <c r="D172" s="65">
        <f>IFERROR(VLOOKUP($A172,D_SAV!$A$5:$I$29,5,0),)</f>
        <v>0</v>
      </c>
      <c r="E172" s="60"/>
      <c r="F172" s="60"/>
      <c r="G172" s="60"/>
      <c r="H172" s="60"/>
      <c r="I172" s="60"/>
      <c r="J172" s="60"/>
      <c r="K172" s="65">
        <f>IFERROR(VLOOKUP($A172,D_SAV!$A$5:$I$29,6,0),)</f>
        <v>0</v>
      </c>
    </row>
    <row r="173" spans="1:11" x14ac:dyDescent="0.25">
      <c r="A173" s="59"/>
      <c r="B173" s="63">
        <f>IFERROR(VLOOKUP($A173,D_SAV!$A$5:$I$29,3,0),)</f>
        <v>0</v>
      </c>
      <c r="C173" s="64" t="str">
        <f>IFERROR(VLOOKUP($A173,D_SAV!$A$5:$I$29,4,0),"")</f>
        <v/>
      </c>
      <c r="D173" s="65">
        <f>IFERROR(VLOOKUP($A173,D_SAV!$A$5:$I$29,5,0),)</f>
        <v>0</v>
      </c>
      <c r="E173" s="60"/>
      <c r="F173" s="60"/>
      <c r="G173" s="60"/>
      <c r="H173" s="60"/>
      <c r="I173" s="60"/>
      <c r="J173" s="60"/>
      <c r="K173" s="65">
        <f>IFERROR(VLOOKUP($A173,D_SAV!$A$5:$I$29,6,0),)</f>
        <v>0</v>
      </c>
    </row>
    <row r="174" spans="1:11" x14ac:dyDescent="0.25">
      <c r="A174" s="59"/>
      <c r="B174" s="63">
        <f>IFERROR(VLOOKUP($A174,D_SAV!$A$5:$I$29,3,0),)</f>
        <v>0</v>
      </c>
      <c r="C174" s="64" t="str">
        <f>IFERROR(VLOOKUP($A174,D_SAV!$A$5:$I$29,4,0),"")</f>
        <v/>
      </c>
      <c r="D174" s="65">
        <f>IFERROR(VLOOKUP($A174,D_SAV!$A$5:$I$29,5,0),)</f>
        <v>0</v>
      </c>
      <c r="E174" s="60"/>
      <c r="F174" s="60"/>
      <c r="G174" s="60"/>
      <c r="H174" s="60"/>
      <c r="I174" s="60"/>
      <c r="J174" s="60"/>
      <c r="K174" s="65">
        <f>IFERROR(VLOOKUP($A174,D_SAV!$A$5:$I$29,6,0),)</f>
        <v>0</v>
      </c>
    </row>
    <row r="175" spans="1:11" x14ac:dyDescent="0.25">
      <c r="A175" s="59"/>
      <c r="B175" s="63">
        <f>IFERROR(VLOOKUP($A175,D_SAV!$A$5:$I$29,3,0),)</f>
        <v>0</v>
      </c>
      <c r="C175" s="64" t="str">
        <f>IFERROR(VLOOKUP($A175,D_SAV!$A$5:$I$29,4,0),"")</f>
        <v/>
      </c>
      <c r="D175" s="65">
        <f>IFERROR(VLOOKUP($A175,D_SAV!$A$5:$I$29,5,0),)</f>
        <v>0</v>
      </c>
      <c r="E175" s="60"/>
      <c r="F175" s="60"/>
      <c r="G175" s="60"/>
      <c r="H175" s="60"/>
      <c r="I175" s="60"/>
      <c r="J175" s="60"/>
      <c r="K175" s="65">
        <f>IFERROR(VLOOKUP($A175,D_SAV!$A$5:$I$29,6,0),)</f>
        <v>0</v>
      </c>
    </row>
    <row r="176" spans="1:11" x14ac:dyDescent="0.25">
      <c r="A176" s="59"/>
      <c r="B176" s="63">
        <f>IFERROR(VLOOKUP($A176,D_SAV!$A$5:$I$29,3,0),)</f>
        <v>0</v>
      </c>
      <c r="C176" s="64" t="str">
        <f>IFERROR(VLOOKUP($A176,D_SAV!$A$5:$I$29,4,0),"")</f>
        <v/>
      </c>
      <c r="D176" s="65">
        <f>IFERROR(VLOOKUP($A176,D_SAV!$A$5:$I$29,5,0),)</f>
        <v>0</v>
      </c>
      <c r="E176" s="60"/>
      <c r="F176" s="60"/>
      <c r="G176" s="60"/>
      <c r="H176" s="60"/>
      <c r="I176" s="60"/>
      <c r="J176" s="60"/>
      <c r="K176" s="65">
        <f>IFERROR(VLOOKUP($A176,D_SAV!$A$5:$I$29,6,0),)</f>
        <v>0</v>
      </c>
    </row>
    <row r="177" spans="1:11" x14ac:dyDescent="0.25">
      <c r="A177" s="59"/>
      <c r="B177" s="63">
        <f>IFERROR(VLOOKUP($A177,D_SAV!$A$5:$I$29,3,0),)</f>
        <v>0</v>
      </c>
      <c r="C177" s="64" t="str">
        <f>IFERROR(VLOOKUP($A177,D_SAV!$A$5:$I$29,4,0),"")</f>
        <v/>
      </c>
      <c r="D177" s="65">
        <f>IFERROR(VLOOKUP($A177,D_SAV!$A$5:$I$29,5,0),)</f>
        <v>0</v>
      </c>
      <c r="E177" s="60"/>
      <c r="F177" s="60"/>
      <c r="G177" s="60"/>
      <c r="H177" s="60"/>
      <c r="I177" s="60"/>
      <c r="J177" s="60"/>
      <c r="K177" s="65">
        <f>IFERROR(VLOOKUP($A177,D_SAV!$A$5:$I$29,6,0),)</f>
        <v>0</v>
      </c>
    </row>
    <row r="178" spans="1:11" x14ac:dyDescent="0.25">
      <c r="A178" s="59"/>
      <c r="B178" s="63">
        <f>IFERROR(VLOOKUP($A178,D_SAV!$A$5:$I$29,3,0),)</f>
        <v>0</v>
      </c>
      <c r="C178" s="64" t="str">
        <f>IFERROR(VLOOKUP($A178,D_SAV!$A$5:$I$29,4,0),"")</f>
        <v/>
      </c>
      <c r="D178" s="65">
        <f>IFERROR(VLOOKUP($A178,D_SAV!$A$5:$I$29,5,0),)</f>
        <v>0</v>
      </c>
      <c r="E178" s="60"/>
      <c r="F178" s="60"/>
      <c r="G178" s="60"/>
      <c r="H178" s="60"/>
      <c r="I178" s="60"/>
      <c r="J178" s="60"/>
      <c r="K178" s="65">
        <f>IFERROR(VLOOKUP($A178,D_SAV!$A$5:$I$29,6,0),)</f>
        <v>0</v>
      </c>
    </row>
    <row r="179" spans="1:11" x14ac:dyDescent="0.25">
      <c r="A179" s="59"/>
      <c r="B179" s="63">
        <f>IFERROR(VLOOKUP($A179,D_SAV!$A$5:$I$29,3,0),)</f>
        <v>0</v>
      </c>
      <c r="C179" s="64" t="str">
        <f>IFERROR(VLOOKUP($A179,D_SAV!$A$5:$I$29,4,0),"")</f>
        <v/>
      </c>
      <c r="D179" s="65">
        <f>IFERROR(VLOOKUP($A179,D_SAV!$A$5:$I$29,5,0),)</f>
        <v>0</v>
      </c>
      <c r="E179" s="60"/>
      <c r="F179" s="60"/>
      <c r="G179" s="60"/>
      <c r="H179" s="60"/>
      <c r="I179" s="60"/>
      <c r="J179" s="60"/>
      <c r="K179" s="65">
        <f>IFERROR(VLOOKUP($A179,D_SAV!$A$5:$I$29,6,0),)</f>
        <v>0</v>
      </c>
    </row>
    <row r="180" spans="1:11" x14ac:dyDescent="0.25">
      <c r="A180" s="59"/>
      <c r="B180" s="63">
        <f>IFERROR(VLOOKUP($A180,D_SAV!$A$5:$I$29,3,0),)</f>
        <v>0</v>
      </c>
      <c r="C180" s="64" t="str">
        <f>IFERROR(VLOOKUP($A180,D_SAV!$A$5:$I$29,4,0),"")</f>
        <v/>
      </c>
      <c r="D180" s="65">
        <f>IFERROR(VLOOKUP($A180,D_SAV!$A$5:$I$29,5,0),)</f>
        <v>0</v>
      </c>
      <c r="E180" s="60"/>
      <c r="F180" s="60"/>
      <c r="G180" s="60"/>
      <c r="H180" s="60"/>
      <c r="I180" s="60"/>
      <c r="J180" s="60"/>
      <c r="K180" s="65">
        <f>IFERROR(VLOOKUP($A180,D_SAV!$A$5:$I$29,6,0),)</f>
        <v>0</v>
      </c>
    </row>
    <row r="181" spans="1:11" x14ac:dyDescent="0.25">
      <c r="A181" s="59"/>
      <c r="B181" s="63">
        <f>IFERROR(VLOOKUP($A181,D_SAV!$A$5:$I$29,3,0),)</f>
        <v>0</v>
      </c>
      <c r="C181" s="64" t="str">
        <f>IFERROR(VLOOKUP($A181,D_SAV!$A$5:$I$29,4,0),"")</f>
        <v/>
      </c>
      <c r="D181" s="65">
        <f>IFERROR(VLOOKUP($A181,D_SAV!$A$5:$I$29,5,0),)</f>
        <v>0</v>
      </c>
      <c r="E181" s="60"/>
      <c r="F181" s="60"/>
      <c r="G181" s="60"/>
      <c r="H181" s="60"/>
      <c r="I181" s="60"/>
      <c r="J181" s="60"/>
      <c r="K181" s="65">
        <f>IFERROR(VLOOKUP($A181,D_SAV!$A$5:$I$29,6,0),)</f>
        <v>0</v>
      </c>
    </row>
    <row r="182" spans="1:11" x14ac:dyDescent="0.25">
      <c r="A182" s="59"/>
      <c r="B182" s="63">
        <f>IFERROR(VLOOKUP($A182,D_SAV!$A$5:$I$29,3,0),)</f>
        <v>0</v>
      </c>
      <c r="C182" s="64" t="str">
        <f>IFERROR(VLOOKUP($A182,D_SAV!$A$5:$I$29,4,0),"")</f>
        <v/>
      </c>
      <c r="D182" s="65">
        <f>IFERROR(VLOOKUP($A182,D_SAV!$A$5:$I$29,5,0),)</f>
        <v>0</v>
      </c>
      <c r="E182" s="60"/>
      <c r="F182" s="60"/>
      <c r="G182" s="60"/>
      <c r="H182" s="60"/>
      <c r="I182" s="60"/>
      <c r="J182" s="60"/>
      <c r="K182" s="65">
        <f>IFERROR(VLOOKUP($A182,D_SAV!$A$5:$I$29,6,0),)</f>
        <v>0</v>
      </c>
    </row>
    <row r="183" spans="1:11" x14ac:dyDescent="0.25">
      <c r="A183" s="59"/>
      <c r="B183" s="63">
        <f>IFERROR(VLOOKUP($A183,D_SAV!$A$5:$I$29,3,0),)</f>
        <v>0</v>
      </c>
      <c r="C183" s="64" t="str">
        <f>IFERROR(VLOOKUP($A183,D_SAV!$A$5:$I$29,4,0),"")</f>
        <v/>
      </c>
      <c r="D183" s="65">
        <f>IFERROR(VLOOKUP($A183,D_SAV!$A$5:$I$29,5,0),)</f>
        <v>0</v>
      </c>
      <c r="E183" s="60"/>
      <c r="F183" s="60"/>
      <c r="G183" s="60"/>
      <c r="H183" s="60"/>
      <c r="I183" s="60"/>
      <c r="J183" s="60"/>
      <c r="K183" s="65">
        <f>IFERROR(VLOOKUP($A183,D_SAV!$A$5:$I$29,6,0),)</f>
        <v>0</v>
      </c>
    </row>
    <row r="184" spans="1:11" x14ac:dyDescent="0.25">
      <c r="A184" s="59"/>
      <c r="B184" s="63">
        <f>IFERROR(VLOOKUP($A184,D_SAV!$A$5:$I$29,3,0),)</f>
        <v>0</v>
      </c>
      <c r="C184" s="64" t="str">
        <f>IFERROR(VLOOKUP($A184,D_SAV!$A$5:$I$29,4,0),"")</f>
        <v/>
      </c>
      <c r="D184" s="65">
        <f>IFERROR(VLOOKUP($A184,D_SAV!$A$5:$I$29,5,0),)</f>
        <v>0</v>
      </c>
      <c r="E184" s="60"/>
      <c r="F184" s="60"/>
      <c r="G184" s="60"/>
      <c r="H184" s="60"/>
      <c r="I184" s="60"/>
      <c r="J184" s="60"/>
      <c r="K184" s="65">
        <f>IFERROR(VLOOKUP($A184,D_SAV!$A$5:$I$29,6,0),)</f>
        <v>0</v>
      </c>
    </row>
    <row r="185" spans="1:11" x14ac:dyDescent="0.25">
      <c r="A185" s="59"/>
      <c r="B185" s="63">
        <f>IFERROR(VLOOKUP($A185,D_SAV!$A$5:$I$29,3,0),)</f>
        <v>0</v>
      </c>
      <c r="C185" s="64" t="str">
        <f>IFERROR(VLOOKUP($A185,D_SAV!$A$5:$I$29,4,0),"")</f>
        <v/>
      </c>
      <c r="D185" s="65">
        <f>IFERROR(VLOOKUP($A185,D_SAV!$A$5:$I$29,5,0),)</f>
        <v>0</v>
      </c>
      <c r="E185" s="60"/>
      <c r="F185" s="60"/>
      <c r="G185" s="60"/>
      <c r="H185" s="60"/>
      <c r="I185" s="60"/>
      <c r="J185" s="60"/>
      <c r="K185" s="65">
        <f>IFERROR(VLOOKUP($A185,D_SAV!$A$5:$I$29,6,0),)</f>
        <v>0</v>
      </c>
    </row>
    <row r="186" spans="1:11" x14ac:dyDescent="0.25">
      <c r="A186" s="59"/>
      <c r="B186" s="63">
        <f>IFERROR(VLOOKUP($A186,D_SAV!$A$5:$I$29,3,0),)</f>
        <v>0</v>
      </c>
      <c r="C186" s="64" t="str">
        <f>IFERROR(VLOOKUP($A186,D_SAV!$A$5:$I$29,4,0),"")</f>
        <v/>
      </c>
      <c r="D186" s="65">
        <f>IFERROR(VLOOKUP($A186,D_SAV!$A$5:$I$29,5,0),)</f>
        <v>0</v>
      </c>
      <c r="E186" s="60"/>
      <c r="F186" s="60"/>
      <c r="G186" s="60"/>
      <c r="H186" s="60"/>
      <c r="I186" s="60"/>
      <c r="J186" s="60"/>
      <c r="K186" s="65">
        <f>IFERROR(VLOOKUP($A186,D_SAV!$A$5:$I$29,6,0),)</f>
        <v>0</v>
      </c>
    </row>
    <row r="187" spans="1:11" x14ac:dyDescent="0.25">
      <c r="A187" s="59"/>
      <c r="B187" s="63">
        <f>IFERROR(VLOOKUP($A187,D_SAV!$A$5:$I$29,3,0),)</f>
        <v>0</v>
      </c>
      <c r="C187" s="64" t="str">
        <f>IFERROR(VLOOKUP($A187,D_SAV!$A$5:$I$29,4,0),"")</f>
        <v/>
      </c>
      <c r="D187" s="65">
        <f>IFERROR(VLOOKUP($A187,D_SAV!$A$5:$I$29,5,0),)</f>
        <v>0</v>
      </c>
      <c r="E187" s="60"/>
      <c r="F187" s="60"/>
      <c r="G187" s="60"/>
      <c r="H187" s="60"/>
      <c r="I187" s="60"/>
      <c r="J187" s="60"/>
      <c r="K187" s="65">
        <f>IFERROR(VLOOKUP($A187,D_SAV!$A$5:$I$29,6,0),)</f>
        <v>0</v>
      </c>
    </row>
    <row r="188" spans="1:11" x14ac:dyDescent="0.25">
      <c r="A188" s="59"/>
      <c r="B188" s="63">
        <f>IFERROR(VLOOKUP($A188,D_SAV!$A$5:$I$29,3,0),)</f>
        <v>0</v>
      </c>
      <c r="C188" s="64" t="str">
        <f>IFERROR(VLOOKUP($A188,D_SAV!$A$5:$I$29,4,0),"")</f>
        <v/>
      </c>
      <c r="D188" s="65">
        <f>IFERROR(VLOOKUP($A188,D_SAV!$A$5:$I$29,5,0),)</f>
        <v>0</v>
      </c>
      <c r="E188" s="60"/>
      <c r="F188" s="60"/>
      <c r="G188" s="60"/>
      <c r="H188" s="60"/>
      <c r="I188" s="60"/>
      <c r="J188" s="60"/>
      <c r="K188" s="65">
        <f>IFERROR(VLOOKUP($A188,D_SAV!$A$5:$I$29,6,0),)</f>
        <v>0</v>
      </c>
    </row>
    <row r="189" spans="1:11" x14ac:dyDescent="0.25">
      <c r="A189" s="59"/>
      <c r="B189" s="63">
        <f>IFERROR(VLOOKUP($A189,D_SAV!$A$5:$I$29,3,0),)</f>
        <v>0</v>
      </c>
      <c r="C189" s="64" t="str">
        <f>IFERROR(VLOOKUP($A189,D_SAV!$A$5:$I$29,4,0),"")</f>
        <v/>
      </c>
      <c r="D189" s="65">
        <f>IFERROR(VLOOKUP($A189,D_SAV!$A$5:$I$29,5,0),)</f>
        <v>0</v>
      </c>
      <c r="E189" s="60"/>
      <c r="F189" s="60"/>
      <c r="G189" s="60"/>
      <c r="H189" s="60"/>
      <c r="I189" s="60"/>
      <c r="J189" s="60"/>
      <c r="K189" s="65">
        <f>IFERROR(VLOOKUP($A189,D_SAV!$A$5:$I$29,6,0),)</f>
        <v>0</v>
      </c>
    </row>
    <row r="190" spans="1:11" x14ac:dyDescent="0.25">
      <c r="A190" s="59"/>
      <c r="B190" s="63">
        <f>IFERROR(VLOOKUP($A190,D_SAV!$A$5:$I$29,3,0),)</f>
        <v>0</v>
      </c>
      <c r="C190" s="64" t="str">
        <f>IFERROR(VLOOKUP($A190,D_SAV!$A$5:$I$29,4,0),"")</f>
        <v/>
      </c>
      <c r="D190" s="65">
        <f>IFERROR(VLOOKUP($A190,D_SAV!$A$5:$I$29,5,0),)</f>
        <v>0</v>
      </c>
      <c r="E190" s="60"/>
      <c r="F190" s="60"/>
      <c r="G190" s="60"/>
      <c r="H190" s="60"/>
      <c r="I190" s="60"/>
      <c r="J190" s="60"/>
      <c r="K190" s="65">
        <f>IFERROR(VLOOKUP($A190,D_SAV!$A$5:$I$29,6,0),)</f>
        <v>0</v>
      </c>
    </row>
    <row r="191" spans="1:11" x14ac:dyDescent="0.25">
      <c r="A191" s="59"/>
      <c r="B191" s="63">
        <f>IFERROR(VLOOKUP($A191,D_SAV!$A$5:$I$29,3,0),)</f>
        <v>0</v>
      </c>
      <c r="C191" s="64" t="str">
        <f>IFERROR(VLOOKUP($A191,D_SAV!$A$5:$I$29,4,0),"")</f>
        <v/>
      </c>
      <c r="D191" s="65">
        <f>IFERROR(VLOOKUP($A191,D_SAV!$A$5:$I$29,5,0),)</f>
        <v>0</v>
      </c>
      <c r="E191" s="60"/>
      <c r="F191" s="60"/>
      <c r="G191" s="60"/>
      <c r="H191" s="60"/>
      <c r="I191" s="60"/>
      <c r="J191" s="60"/>
      <c r="K191" s="65">
        <f>IFERROR(VLOOKUP($A191,D_SAV!$A$5:$I$29,6,0),)</f>
        <v>0</v>
      </c>
    </row>
    <row r="192" spans="1:11" x14ac:dyDescent="0.25">
      <c r="A192" s="59"/>
      <c r="B192" s="63">
        <f>IFERROR(VLOOKUP($A192,D_SAV!$A$5:$I$29,3,0),)</f>
        <v>0</v>
      </c>
      <c r="C192" s="64" t="str">
        <f>IFERROR(VLOOKUP($A192,D_SAV!$A$5:$I$29,4,0),"")</f>
        <v/>
      </c>
      <c r="D192" s="65">
        <f>IFERROR(VLOOKUP($A192,D_SAV!$A$5:$I$29,5,0),)</f>
        <v>0</v>
      </c>
      <c r="E192" s="60"/>
      <c r="F192" s="60"/>
      <c r="G192" s="60"/>
      <c r="H192" s="60"/>
      <c r="I192" s="60"/>
      <c r="J192" s="60"/>
      <c r="K192" s="65">
        <f>IFERROR(VLOOKUP($A192,D_SAV!$A$5:$I$29,6,0),)</f>
        <v>0</v>
      </c>
    </row>
    <row r="193" spans="1:11" x14ac:dyDescent="0.25">
      <c r="A193" s="59"/>
      <c r="B193" s="63">
        <f>IFERROR(VLOOKUP($A193,D_SAV!$A$5:$I$29,3,0),)</f>
        <v>0</v>
      </c>
      <c r="C193" s="64" t="str">
        <f>IFERROR(VLOOKUP($A193,D_SAV!$A$5:$I$29,4,0),"")</f>
        <v/>
      </c>
      <c r="D193" s="65">
        <f>IFERROR(VLOOKUP($A193,D_SAV!$A$5:$I$29,5,0),)</f>
        <v>0</v>
      </c>
      <c r="E193" s="60"/>
      <c r="F193" s="60"/>
      <c r="G193" s="60"/>
      <c r="H193" s="60"/>
      <c r="I193" s="60"/>
      <c r="J193" s="60"/>
      <c r="K193" s="65">
        <f>IFERROR(VLOOKUP($A193,D_SAV!$A$5:$I$29,6,0),)</f>
        <v>0</v>
      </c>
    </row>
    <row r="194" spans="1:11" x14ac:dyDescent="0.25">
      <c r="A194" s="59"/>
      <c r="B194" s="63">
        <f>IFERROR(VLOOKUP($A194,D_SAV!$A$5:$I$29,3,0),)</f>
        <v>0</v>
      </c>
      <c r="C194" s="64" t="str">
        <f>IFERROR(VLOOKUP($A194,D_SAV!$A$5:$I$29,4,0),"")</f>
        <v/>
      </c>
      <c r="D194" s="65">
        <f>IFERROR(VLOOKUP($A194,D_SAV!$A$5:$I$29,5,0),)</f>
        <v>0</v>
      </c>
      <c r="E194" s="60"/>
      <c r="F194" s="60"/>
      <c r="G194" s="60"/>
      <c r="H194" s="60"/>
      <c r="I194" s="60"/>
      <c r="J194" s="60"/>
      <c r="K194" s="65">
        <f>IFERROR(VLOOKUP($A194,D_SAV!$A$5:$I$29,6,0),)</f>
        <v>0</v>
      </c>
    </row>
    <row r="195" spans="1:11" x14ac:dyDescent="0.25">
      <c r="A195" s="59"/>
      <c r="B195" s="63">
        <f>IFERROR(VLOOKUP($A195,D_SAV!$A$5:$I$29,3,0),)</f>
        <v>0</v>
      </c>
      <c r="C195" s="64" t="str">
        <f>IFERROR(VLOOKUP($A195,D_SAV!$A$5:$I$29,4,0),"")</f>
        <v/>
      </c>
      <c r="D195" s="65">
        <f>IFERROR(VLOOKUP($A195,D_SAV!$A$5:$I$29,5,0),)</f>
        <v>0</v>
      </c>
      <c r="E195" s="60"/>
      <c r="F195" s="60"/>
      <c r="G195" s="60"/>
      <c r="H195" s="60"/>
      <c r="I195" s="60"/>
      <c r="J195" s="60"/>
      <c r="K195" s="65">
        <f>IFERROR(VLOOKUP($A195,D_SAV!$A$5:$I$29,6,0),)</f>
        <v>0</v>
      </c>
    </row>
    <row r="196" spans="1:11" x14ac:dyDescent="0.25">
      <c r="A196" s="59"/>
      <c r="B196" s="63">
        <f>IFERROR(VLOOKUP($A196,D_SAV!$A$5:$I$29,3,0),)</f>
        <v>0</v>
      </c>
      <c r="C196" s="64" t="str">
        <f>IFERROR(VLOOKUP($A196,D_SAV!$A$5:$I$29,4,0),"")</f>
        <v/>
      </c>
      <c r="D196" s="65">
        <f>IFERROR(VLOOKUP($A196,D_SAV!$A$5:$I$29,5,0),)</f>
        <v>0</v>
      </c>
      <c r="E196" s="60"/>
      <c r="F196" s="60"/>
      <c r="G196" s="60"/>
      <c r="H196" s="60"/>
      <c r="I196" s="60"/>
      <c r="J196" s="60"/>
      <c r="K196" s="65">
        <f>IFERROR(VLOOKUP($A196,D_SAV!$A$5:$I$29,6,0),)</f>
        <v>0</v>
      </c>
    </row>
    <row r="197" spans="1:11" x14ac:dyDescent="0.25">
      <c r="A197" s="59"/>
      <c r="B197" s="63">
        <f>IFERROR(VLOOKUP($A197,D_SAV!$A$5:$I$29,3,0),)</f>
        <v>0</v>
      </c>
      <c r="C197" s="64" t="str">
        <f>IFERROR(VLOOKUP($A197,D_SAV!$A$5:$I$29,4,0),"")</f>
        <v/>
      </c>
      <c r="D197" s="65">
        <f>IFERROR(VLOOKUP($A197,D_SAV!$A$5:$I$29,5,0),)</f>
        <v>0</v>
      </c>
      <c r="E197" s="60"/>
      <c r="F197" s="60"/>
      <c r="G197" s="60"/>
      <c r="H197" s="60"/>
      <c r="I197" s="60"/>
      <c r="J197" s="60"/>
      <c r="K197" s="65">
        <f>IFERROR(VLOOKUP($A197,D_SAV!$A$5:$I$29,6,0),)</f>
        <v>0</v>
      </c>
    </row>
    <row r="198" spans="1:11" x14ac:dyDescent="0.25">
      <c r="A198" s="59"/>
      <c r="B198" s="63">
        <f>IFERROR(VLOOKUP($A198,D_SAV!$A$5:$I$29,3,0),)</f>
        <v>0</v>
      </c>
      <c r="C198" s="64" t="str">
        <f>IFERROR(VLOOKUP($A198,D_SAV!$A$5:$I$29,4,0),"")</f>
        <v/>
      </c>
      <c r="D198" s="65">
        <f>IFERROR(VLOOKUP($A198,D_SAV!$A$5:$I$29,5,0),)</f>
        <v>0</v>
      </c>
      <c r="E198" s="60"/>
      <c r="F198" s="60"/>
      <c r="G198" s="60"/>
      <c r="H198" s="60"/>
      <c r="I198" s="60"/>
      <c r="J198" s="60"/>
      <c r="K198" s="65">
        <f>IFERROR(VLOOKUP($A198,D_SAV!$A$5:$I$29,6,0),)</f>
        <v>0</v>
      </c>
    </row>
    <row r="199" spans="1:11" x14ac:dyDescent="0.25">
      <c r="A199" s="59"/>
      <c r="B199" s="63">
        <f>IFERROR(VLOOKUP($A199,D_SAV!$A$5:$I$29,3,0),)</f>
        <v>0</v>
      </c>
      <c r="C199" s="64" t="str">
        <f>IFERROR(VLOOKUP($A199,D_SAV!$A$5:$I$29,4,0),"")</f>
        <v/>
      </c>
      <c r="D199" s="65">
        <f>IFERROR(VLOOKUP($A199,D_SAV!$A$5:$I$29,5,0),)</f>
        <v>0</v>
      </c>
      <c r="E199" s="60"/>
      <c r="F199" s="60"/>
      <c r="G199" s="60"/>
      <c r="H199" s="60"/>
      <c r="I199" s="60"/>
      <c r="J199" s="60"/>
      <c r="K199" s="65">
        <f>IFERROR(VLOOKUP($A199,D_SAV!$A$5:$I$29,6,0),)</f>
        <v>0</v>
      </c>
    </row>
    <row r="200" spans="1:11" x14ac:dyDescent="0.25">
      <c r="A200" s="59"/>
      <c r="B200" s="63">
        <f>IFERROR(VLOOKUP($A200,D_SAV!$A$5:$I$29,3,0),)</f>
        <v>0</v>
      </c>
      <c r="C200" s="64" t="str">
        <f>IFERROR(VLOOKUP($A200,D_SAV!$A$5:$I$29,4,0),"")</f>
        <v/>
      </c>
      <c r="D200" s="65">
        <f>IFERROR(VLOOKUP($A200,D_SAV!$A$5:$I$29,5,0),)</f>
        <v>0</v>
      </c>
      <c r="E200" s="60"/>
      <c r="F200" s="60"/>
      <c r="G200" s="60"/>
      <c r="H200" s="60"/>
      <c r="I200" s="60"/>
      <c r="J200" s="60"/>
      <c r="K200" s="65">
        <f>IFERROR(VLOOKUP($A200,D_SAV!$A$5:$I$29,6,0),)</f>
        <v>0</v>
      </c>
    </row>
    <row r="201" spans="1:11" x14ac:dyDescent="0.25">
      <c r="A201" s="59"/>
      <c r="B201" s="63">
        <f>IFERROR(VLOOKUP($A201,D_SAV!$A$5:$I$29,3,0),)</f>
        <v>0</v>
      </c>
      <c r="C201" s="64" t="str">
        <f>IFERROR(VLOOKUP($A201,D_SAV!$A$5:$I$29,4,0),"")</f>
        <v/>
      </c>
      <c r="D201" s="65">
        <f>IFERROR(VLOOKUP($A201,D_SAV!$A$5:$I$29,5,0),)</f>
        <v>0</v>
      </c>
      <c r="E201" s="60"/>
      <c r="F201" s="60"/>
      <c r="G201" s="60"/>
      <c r="H201" s="60"/>
      <c r="I201" s="60"/>
      <c r="J201" s="60"/>
      <c r="K201" s="65">
        <f>IFERROR(VLOOKUP($A201,D_SAV!$A$5:$I$29,6,0),)</f>
        <v>0</v>
      </c>
    </row>
    <row r="202" spans="1:11" x14ac:dyDescent="0.25">
      <c r="A202" s="59"/>
      <c r="B202" s="63">
        <f>IFERROR(VLOOKUP($A202,D_SAV!$A$5:$I$29,3,0),)</f>
        <v>0</v>
      </c>
      <c r="C202" s="64" t="str">
        <f>IFERROR(VLOOKUP($A202,D_SAV!$A$5:$I$29,4,0),"")</f>
        <v/>
      </c>
      <c r="D202" s="65">
        <f>IFERROR(VLOOKUP($A202,D_SAV!$A$5:$I$29,5,0),)</f>
        <v>0</v>
      </c>
      <c r="E202" s="60"/>
      <c r="F202" s="60"/>
      <c r="G202" s="60"/>
      <c r="H202" s="60"/>
      <c r="I202" s="60"/>
      <c r="J202" s="60"/>
      <c r="K202" s="65">
        <f>IFERROR(VLOOKUP($A202,D_SAV!$A$5:$I$29,6,0),)</f>
        <v>0</v>
      </c>
    </row>
    <row r="203" spans="1:11" x14ac:dyDescent="0.25">
      <c r="A203" s="59"/>
      <c r="B203" s="63">
        <f>IFERROR(VLOOKUP($A203,D_SAV!$A$5:$I$29,3,0),)</f>
        <v>0</v>
      </c>
      <c r="C203" s="64" t="str">
        <f>IFERROR(VLOOKUP($A203,D_SAV!$A$5:$I$29,4,0),"")</f>
        <v/>
      </c>
      <c r="D203" s="65">
        <f>IFERROR(VLOOKUP($A203,D_SAV!$A$5:$I$29,5,0),)</f>
        <v>0</v>
      </c>
      <c r="E203" s="60"/>
      <c r="F203" s="60"/>
      <c r="G203" s="60"/>
      <c r="H203" s="60"/>
      <c r="I203" s="60"/>
      <c r="J203" s="60"/>
      <c r="K203" s="65">
        <f>IFERROR(VLOOKUP($A203,D_SAV!$A$5:$I$29,6,0),)</f>
        <v>0</v>
      </c>
    </row>
    <row r="204" spans="1:11" x14ac:dyDescent="0.25">
      <c r="A204" s="59"/>
      <c r="B204" s="63">
        <f>IFERROR(VLOOKUP($A204,D_SAV!$A$5:$I$29,3,0),)</f>
        <v>0</v>
      </c>
      <c r="C204" s="64" t="str">
        <f>IFERROR(VLOOKUP($A204,D_SAV!$A$5:$I$29,4,0),"")</f>
        <v/>
      </c>
      <c r="D204" s="65">
        <f>IFERROR(VLOOKUP($A204,D_SAV!$A$5:$I$29,5,0),)</f>
        <v>0</v>
      </c>
      <c r="E204" s="60"/>
      <c r="F204" s="60"/>
      <c r="G204" s="60"/>
      <c r="H204" s="60"/>
      <c r="I204" s="60"/>
      <c r="J204" s="60"/>
      <c r="K204" s="65">
        <f>IFERROR(VLOOKUP($A204,D_SAV!$A$5:$I$29,6,0),)</f>
        <v>0</v>
      </c>
    </row>
    <row r="205" spans="1:11" x14ac:dyDescent="0.25">
      <c r="A205" s="59"/>
      <c r="B205" s="63">
        <f>IFERROR(VLOOKUP($A205,D_SAV!$A$5:$I$29,3,0),)</f>
        <v>0</v>
      </c>
      <c r="C205" s="64" t="str">
        <f>IFERROR(VLOOKUP($A205,D_SAV!$A$5:$I$29,4,0),"")</f>
        <v/>
      </c>
      <c r="D205" s="65">
        <f>IFERROR(VLOOKUP($A205,D_SAV!$A$5:$I$29,5,0),)</f>
        <v>0</v>
      </c>
      <c r="E205" s="60"/>
      <c r="F205" s="60"/>
      <c r="G205" s="60"/>
      <c r="H205" s="60"/>
      <c r="I205" s="60"/>
      <c r="J205" s="60"/>
      <c r="K205" s="65">
        <f>IFERROR(VLOOKUP($A205,D_SAV!$A$5:$I$29,6,0),)</f>
        <v>0</v>
      </c>
    </row>
    <row r="206" spans="1:11" x14ac:dyDescent="0.25">
      <c r="A206" s="59"/>
      <c r="B206" s="63">
        <f>IFERROR(VLOOKUP($A206,D_SAV!$A$5:$I$29,3,0),)</f>
        <v>0</v>
      </c>
      <c r="C206" s="64" t="str">
        <f>IFERROR(VLOOKUP($A206,D_SAV!$A$5:$I$29,4,0),"")</f>
        <v/>
      </c>
      <c r="D206" s="65">
        <f>IFERROR(VLOOKUP($A206,D_SAV!$A$5:$I$29,5,0),)</f>
        <v>0</v>
      </c>
      <c r="E206" s="60"/>
      <c r="F206" s="60"/>
      <c r="G206" s="60"/>
      <c r="H206" s="60"/>
      <c r="I206" s="60"/>
      <c r="J206" s="60"/>
      <c r="K206" s="65">
        <f>IFERROR(VLOOKUP($A206,D_SAV!$A$5:$I$29,6,0),)</f>
        <v>0</v>
      </c>
    </row>
    <row r="207" spans="1:11" x14ac:dyDescent="0.25">
      <c r="A207" s="59"/>
      <c r="B207" s="63">
        <f>IFERROR(VLOOKUP($A207,D_SAV!$A$5:$I$29,3,0),)</f>
        <v>0</v>
      </c>
      <c r="C207" s="64" t="str">
        <f>IFERROR(VLOOKUP($A207,D_SAV!$A$5:$I$29,4,0),"")</f>
        <v/>
      </c>
      <c r="D207" s="65">
        <f>IFERROR(VLOOKUP($A207,D_SAV!$A$5:$I$29,5,0),)</f>
        <v>0</v>
      </c>
      <c r="E207" s="60"/>
      <c r="F207" s="60"/>
      <c r="G207" s="60"/>
      <c r="H207" s="60"/>
      <c r="I207" s="60"/>
      <c r="J207" s="60"/>
      <c r="K207" s="65">
        <f>IFERROR(VLOOKUP($A207,D_SAV!$A$5:$I$29,6,0),)</f>
        <v>0</v>
      </c>
    </row>
    <row r="208" spans="1:11" x14ac:dyDescent="0.25">
      <c r="A208" s="59"/>
      <c r="B208" s="63">
        <f>IFERROR(VLOOKUP($A208,D_SAV!$A$5:$I$29,3,0),)</f>
        <v>0</v>
      </c>
      <c r="C208" s="64" t="str">
        <f>IFERROR(VLOOKUP($A208,D_SAV!$A$5:$I$29,4,0),"")</f>
        <v/>
      </c>
      <c r="D208" s="65">
        <f>IFERROR(VLOOKUP($A208,D_SAV!$A$5:$I$29,5,0),)</f>
        <v>0</v>
      </c>
      <c r="E208" s="60"/>
      <c r="F208" s="60"/>
      <c r="G208" s="60"/>
      <c r="H208" s="60"/>
      <c r="I208" s="60"/>
      <c r="J208" s="60"/>
      <c r="K208" s="65">
        <f>IFERROR(VLOOKUP($A208,D_SAV!$A$5:$I$29,6,0),)</f>
        <v>0</v>
      </c>
    </row>
    <row r="209" spans="1:11" x14ac:dyDescent="0.25">
      <c r="A209" s="59"/>
      <c r="B209" s="63">
        <f>IFERROR(VLOOKUP($A209,D_SAV!$A$5:$I$29,3,0),)</f>
        <v>0</v>
      </c>
      <c r="C209" s="64" t="str">
        <f>IFERROR(VLOOKUP($A209,D_SAV!$A$5:$I$29,4,0),"")</f>
        <v/>
      </c>
      <c r="D209" s="65">
        <f>IFERROR(VLOOKUP($A209,D_SAV!$A$5:$I$29,5,0),)</f>
        <v>0</v>
      </c>
      <c r="E209" s="60"/>
      <c r="F209" s="60"/>
      <c r="G209" s="60"/>
      <c r="H209" s="60"/>
      <c r="I209" s="60"/>
      <c r="J209" s="60"/>
      <c r="K209" s="65">
        <f>IFERROR(VLOOKUP($A209,D_SAV!$A$5:$I$29,6,0),)</f>
        <v>0</v>
      </c>
    </row>
    <row r="210" spans="1:11" x14ac:dyDescent="0.25">
      <c r="A210" s="59"/>
      <c r="B210" s="63">
        <f>IFERROR(VLOOKUP($A210,D_SAV!$A$5:$I$29,3,0),)</f>
        <v>0</v>
      </c>
      <c r="C210" s="64" t="str">
        <f>IFERROR(VLOOKUP($A210,D_SAV!$A$5:$I$29,4,0),"")</f>
        <v/>
      </c>
      <c r="D210" s="65">
        <f>IFERROR(VLOOKUP($A210,D_SAV!$A$5:$I$29,5,0),)</f>
        <v>0</v>
      </c>
      <c r="E210" s="60"/>
      <c r="F210" s="60"/>
      <c r="G210" s="60"/>
      <c r="H210" s="60"/>
      <c r="I210" s="60"/>
      <c r="J210" s="60"/>
      <c r="K210" s="65">
        <f>IFERROR(VLOOKUP($A210,D_SAV!$A$5:$I$29,6,0),)</f>
        <v>0</v>
      </c>
    </row>
    <row r="211" spans="1:11" x14ac:dyDescent="0.25">
      <c r="A211" s="59"/>
      <c r="B211" s="63">
        <f>IFERROR(VLOOKUP($A211,D_SAV!$A$5:$I$29,3,0),)</f>
        <v>0</v>
      </c>
      <c r="C211" s="64" t="str">
        <f>IFERROR(VLOOKUP($A211,D_SAV!$A$5:$I$29,4,0),"")</f>
        <v/>
      </c>
      <c r="D211" s="65">
        <f>IFERROR(VLOOKUP($A211,D_SAV!$A$5:$I$29,5,0),)</f>
        <v>0</v>
      </c>
      <c r="E211" s="60"/>
      <c r="F211" s="60"/>
      <c r="G211" s="60"/>
      <c r="H211" s="60"/>
      <c r="I211" s="60"/>
      <c r="J211" s="60"/>
      <c r="K211" s="65">
        <f>IFERROR(VLOOKUP($A211,D_SAV!$A$5:$I$29,6,0),)</f>
        <v>0</v>
      </c>
    </row>
    <row r="212" spans="1:11" x14ac:dyDescent="0.25">
      <c r="A212" s="59"/>
      <c r="B212" s="63">
        <f>IFERROR(VLOOKUP($A212,D_SAV!$A$5:$I$29,3,0),)</f>
        <v>0</v>
      </c>
      <c r="C212" s="64" t="str">
        <f>IFERROR(VLOOKUP($A212,D_SAV!$A$5:$I$29,4,0),"")</f>
        <v/>
      </c>
      <c r="D212" s="65">
        <f>IFERROR(VLOOKUP($A212,D_SAV!$A$5:$I$29,5,0),)</f>
        <v>0</v>
      </c>
      <c r="E212" s="60"/>
      <c r="F212" s="60"/>
      <c r="G212" s="60"/>
      <c r="H212" s="60"/>
      <c r="I212" s="60"/>
      <c r="J212" s="60"/>
      <c r="K212" s="65">
        <f>IFERROR(VLOOKUP($A212,D_SAV!$A$5:$I$29,6,0),)</f>
        <v>0</v>
      </c>
    </row>
    <row r="213" spans="1:11" x14ac:dyDescent="0.25">
      <c r="A213" s="59"/>
      <c r="B213" s="63">
        <f>IFERROR(VLOOKUP($A213,D_SAV!$A$5:$I$29,3,0),)</f>
        <v>0</v>
      </c>
      <c r="C213" s="64" t="str">
        <f>IFERROR(VLOOKUP($A213,D_SAV!$A$5:$I$29,4,0),"")</f>
        <v/>
      </c>
      <c r="D213" s="65">
        <f>IFERROR(VLOOKUP($A213,D_SAV!$A$5:$I$29,5,0),)</f>
        <v>0</v>
      </c>
      <c r="E213" s="60"/>
      <c r="F213" s="60"/>
      <c r="G213" s="60"/>
      <c r="H213" s="60"/>
      <c r="I213" s="60"/>
      <c r="J213" s="60"/>
      <c r="K213" s="65">
        <f>IFERROR(VLOOKUP($A213,D_SAV!$A$5:$I$29,6,0),)</f>
        <v>0</v>
      </c>
    </row>
    <row r="214" spans="1:11" x14ac:dyDescent="0.25">
      <c r="A214" s="59"/>
      <c r="B214" s="63">
        <f>IFERROR(VLOOKUP($A214,D_SAV!$A$5:$I$29,3,0),)</f>
        <v>0</v>
      </c>
      <c r="C214" s="64" t="str">
        <f>IFERROR(VLOOKUP($A214,D_SAV!$A$5:$I$29,4,0),"")</f>
        <v/>
      </c>
      <c r="D214" s="65">
        <f>IFERROR(VLOOKUP($A214,D_SAV!$A$5:$I$29,5,0),)</f>
        <v>0</v>
      </c>
      <c r="E214" s="60"/>
      <c r="F214" s="60"/>
      <c r="G214" s="60"/>
      <c r="H214" s="60"/>
      <c r="I214" s="60"/>
      <c r="J214" s="60"/>
      <c r="K214" s="65">
        <f>IFERROR(VLOOKUP($A214,D_SAV!$A$5:$I$29,6,0),)</f>
        <v>0</v>
      </c>
    </row>
    <row r="215" spans="1:11" x14ac:dyDescent="0.25">
      <c r="A215" s="59"/>
      <c r="B215" s="63">
        <f>IFERROR(VLOOKUP($A215,D_SAV!$A$5:$I$29,3,0),)</f>
        <v>0</v>
      </c>
      <c r="C215" s="64" t="str">
        <f>IFERROR(VLOOKUP($A215,D_SAV!$A$5:$I$29,4,0),"")</f>
        <v/>
      </c>
      <c r="D215" s="65">
        <f>IFERROR(VLOOKUP($A215,D_SAV!$A$5:$I$29,5,0),)</f>
        <v>0</v>
      </c>
      <c r="E215" s="60"/>
      <c r="F215" s="60"/>
      <c r="G215" s="60"/>
      <c r="H215" s="60"/>
      <c r="I215" s="60"/>
      <c r="J215" s="60"/>
      <c r="K215" s="65">
        <f>IFERROR(VLOOKUP($A215,D_SAV!$A$5:$I$29,6,0),)</f>
        <v>0</v>
      </c>
    </row>
    <row r="216" spans="1:11" x14ac:dyDescent="0.25">
      <c r="A216" s="59"/>
      <c r="B216" s="63">
        <f>IFERROR(VLOOKUP($A216,D_SAV!$A$5:$I$29,3,0),)</f>
        <v>0</v>
      </c>
      <c r="C216" s="64" t="str">
        <f>IFERROR(VLOOKUP($A216,D_SAV!$A$5:$I$29,4,0),"")</f>
        <v/>
      </c>
      <c r="D216" s="65">
        <f>IFERROR(VLOOKUP($A216,D_SAV!$A$5:$I$29,5,0),)</f>
        <v>0</v>
      </c>
      <c r="E216" s="60"/>
      <c r="F216" s="60"/>
      <c r="G216" s="60"/>
      <c r="H216" s="60"/>
      <c r="I216" s="60"/>
      <c r="J216" s="60"/>
      <c r="K216" s="65">
        <f>IFERROR(VLOOKUP($A216,D_SAV!$A$5:$I$29,6,0),)</f>
        <v>0</v>
      </c>
    </row>
    <row r="217" spans="1:11" x14ac:dyDescent="0.25">
      <c r="A217" s="59"/>
      <c r="B217" s="63">
        <f>IFERROR(VLOOKUP($A217,D_SAV!$A$5:$I$29,3,0),)</f>
        <v>0</v>
      </c>
      <c r="C217" s="64" t="str">
        <f>IFERROR(VLOOKUP($A217,D_SAV!$A$5:$I$29,4,0),"")</f>
        <v/>
      </c>
      <c r="D217" s="65">
        <f>IFERROR(VLOOKUP($A217,D_SAV!$A$5:$I$29,5,0),)</f>
        <v>0</v>
      </c>
      <c r="E217" s="60"/>
      <c r="F217" s="60"/>
      <c r="G217" s="60"/>
      <c r="H217" s="60"/>
      <c r="I217" s="60"/>
      <c r="J217" s="60"/>
      <c r="K217" s="65">
        <f>IFERROR(VLOOKUP($A217,D_SAV!$A$5:$I$29,6,0),)</f>
        <v>0</v>
      </c>
    </row>
    <row r="218" spans="1:11" x14ac:dyDescent="0.25">
      <c r="A218" s="59"/>
      <c r="B218" s="63">
        <f>IFERROR(VLOOKUP($A218,D_SAV!$A$5:$I$29,3,0),)</f>
        <v>0</v>
      </c>
      <c r="C218" s="64" t="str">
        <f>IFERROR(VLOOKUP($A218,D_SAV!$A$5:$I$29,4,0),"")</f>
        <v/>
      </c>
      <c r="D218" s="65">
        <f>IFERROR(VLOOKUP($A218,D_SAV!$A$5:$I$29,5,0),)</f>
        <v>0</v>
      </c>
      <c r="E218" s="60"/>
      <c r="F218" s="60"/>
      <c r="G218" s="60"/>
      <c r="H218" s="60"/>
      <c r="I218" s="60"/>
      <c r="J218" s="60"/>
      <c r="K218" s="65">
        <f>IFERROR(VLOOKUP($A218,D_SAV!$A$5:$I$29,6,0),)</f>
        <v>0</v>
      </c>
    </row>
    <row r="219" spans="1:11" x14ac:dyDescent="0.25">
      <c r="A219" s="59"/>
      <c r="B219" s="63">
        <f>IFERROR(VLOOKUP($A219,D_SAV!$A$5:$I$29,3,0),)</f>
        <v>0</v>
      </c>
      <c r="C219" s="64" t="str">
        <f>IFERROR(VLOOKUP($A219,D_SAV!$A$5:$I$29,4,0),"")</f>
        <v/>
      </c>
      <c r="D219" s="65">
        <f>IFERROR(VLOOKUP($A219,D_SAV!$A$5:$I$29,5,0),)</f>
        <v>0</v>
      </c>
      <c r="E219" s="60"/>
      <c r="F219" s="60"/>
      <c r="G219" s="60"/>
      <c r="H219" s="60"/>
      <c r="I219" s="60"/>
      <c r="J219" s="60"/>
      <c r="K219" s="65">
        <f>IFERROR(VLOOKUP($A219,D_SAV!$A$5:$I$29,6,0),)</f>
        <v>0</v>
      </c>
    </row>
    <row r="220" spans="1:11" x14ac:dyDescent="0.25">
      <c r="A220" s="59"/>
      <c r="B220" s="63">
        <f>IFERROR(VLOOKUP($A220,D_SAV!$A$5:$I$29,3,0),)</f>
        <v>0</v>
      </c>
      <c r="C220" s="64" t="str">
        <f>IFERROR(VLOOKUP($A220,D_SAV!$A$5:$I$29,4,0),"")</f>
        <v/>
      </c>
      <c r="D220" s="65">
        <f>IFERROR(VLOOKUP($A220,D_SAV!$A$5:$I$29,5,0),)</f>
        <v>0</v>
      </c>
      <c r="E220" s="60"/>
      <c r="F220" s="60"/>
      <c r="G220" s="60"/>
      <c r="H220" s="60"/>
      <c r="I220" s="60"/>
      <c r="J220" s="60"/>
      <c r="K220" s="65">
        <f>IFERROR(VLOOKUP($A220,D_SAV!$A$5:$I$29,6,0),)</f>
        <v>0</v>
      </c>
    </row>
    <row r="221" spans="1:11" x14ac:dyDescent="0.25">
      <c r="A221" s="59"/>
      <c r="B221" s="63">
        <f>IFERROR(VLOOKUP($A221,D_SAV!$A$5:$I$29,3,0),)</f>
        <v>0</v>
      </c>
      <c r="C221" s="64" t="str">
        <f>IFERROR(VLOOKUP($A221,D_SAV!$A$5:$I$29,4,0),"")</f>
        <v/>
      </c>
      <c r="D221" s="65">
        <f>IFERROR(VLOOKUP($A221,D_SAV!$A$5:$I$29,5,0),)</f>
        <v>0</v>
      </c>
      <c r="E221" s="60"/>
      <c r="F221" s="60"/>
      <c r="G221" s="60"/>
      <c r="H221" s="60"/>
      <c r="I221" s="60"/>
      <c r="J221" s="60"/>
      <c r="K221" s="65">
        <f>IFERROR(VLOOKUP($A221,D_SAV!$A$5:$I$29,6,0),)</f>
        <v>0</v>
      </c>
    </row>
    <row r="222" spans="1:11" x14ac:dyDescent="0.25">
      <c r="A222" s="59"/>
      <c r="B222" s="63">
        <f>IFERROR(VLOOKUP($A222,D_SAV!$A$5:$I$29,3,0),)</f>
        <v>0</v>
      </c>
      <c r="C222" s="64" t="str">
        <f>IFERROR(VLOOKUP($A222,D_SAV!$A$5:$I$29,4,0),"")</f>
        <v/>
      </c>
      <c r="D222" s="65">
        <f>IFERROR(VLOOKUP($A222,D_SAV!$A$5:$I$29,5,0),)</f>
        <v>0</v>
      </c>
      <c r="E222" s="60"/>
      <c r="F222" s="60"/>
      <c r="G222" s="60"/>
      <c r="H222" s="60"/>
      <c r="I222" s="60"/>
      <c r="J222" s="60"/>
      <c r="K222" s="65">
        <f>IFERROR(VLOOKUP($A222,D_SAV!$A$5:$I$29,6,0),)</f>
        <v>0</v>
      </c>
    </row>
    <row r="223" spans="1:11" x14ac:dyDescent="0.25">
      <c r="A223" s="59"/>
      <c r="B223" s="63">
        <f>IFERROR(VLOOKUP($A223,D_SAV!$A$5:$I$29,3,0),)</f>
        <v>0</v>
      </c>
      <c r="C223" s="64" t="str">
        <f>IFERROR(VLOOKUP($A223,D_SAV!$A$5:$I$29,4,0),"")</f>
        <v/>
      </c>
      <c r="D223" s="65">
        <f>IFERROR(VLOOKUP($A223,D_SAV!$A$5:$I$29,5,0),)</f>
        <v>0</v>
      </c>
      <c r="E223" s="60"/>
      <c r="F223" s="60"/>
      <c r="G223" s="60"/>
      <c r="H223" s="60"/>
      <c r="I223" s="60"/>
      <c r="J223" s="60"/>
      <c r="K223" s="65">
        <f>IFERROR(VLOOKUP($A223,D_SAV!$A$5:$I$29,6,0),)</f>
        <v>0</v>
      </c>
    </row>
    <row r="224" spans="1:11" x14ac:dyDescent="0.25">
      <c r="A224" s="59"/>
      <c r="B224" s="63">
        <f>IFERROR(VLOOKUP($A224,D_SAV!$A$5:$I$29,3,0),)</f>
        <v>0</v>
      </c>
      <c r="C224" s="64" t="str">
        <f>IFERROR(VLOOKUP($A224,D_SAV!$A$5:$I$29,4,0),"")</f>
        <v/>
      </c>
      <c r="D224" s="65">
        <f>IFERROR(VLOOKUP($A224,D_SAV!$A$5:$I$29,5,0),)</f>
        <v>0</v>
      </c>
      <c r="E224" s="60"/>
      <c r="F224" s="60"/>
      <c r="G224" s="60"/>
      <c r="H224" s="60"/>
      <c r="I224" s="60"/>
      <c r="J224" s="60"/>
      <c r="K224" s="65">
        <f>IFERROR(VLOOKUP($A224,D_SAV!$A$5:$I$29,6,0),)</f>
        <v>0</v>
      </c>
    </row>
    <row r="225" spans="1:11" x14ac:dyDescent="0.25">
      <c r="A225" s="59"/>
      <c r="B225" s="63">
        <f>IFERROR(VLOOKUP($A225,D_SAV!$A$5:$I$29,3,0),)</f>
        <v>0</v>
      </c>
      <c r="C225" s="64" t="str">
        <f>IFERROR(VLOOKUP($A225,D_SAV!$A$5:$I$29,4,0),"")</f>
        <v/>
      </c>
      <c r="D225" s="65">
        <f>IFERROR(VLOOKUP($A225,D_SAV!$A$5:$I$29,5,0),)</f>
        <v>0</v>
      </c>
      <c r="E225" s="60"/>
      <c r="F225" s="60"/>
      <c r="G225" s="60"/>
      <c r="H225" s="60"/>
      <c r="I225" s="60"/>
      <c r="J225" s="60"/>
      <c r="K225" s="65">
        <f>IFERROR(VLOOKUP($A225,D_SAV!$A$5:$I$29,6,0),)</f>
        <v>0</v>
      </c>
    </row>
    <row r="226" spans="1:11" x14ac:dyDescent="0.25">
      <c r="A226" s="59"/>
      <c r="B226" s="63">
        <f>IFERROR(VLOOKUP($A226,D_SAV!$A$5:$I$29,3,0),)</f>
        <v>0</v>
      </c>
      <c r="C226" s="64" t="str">
        <f>IFERROR(VLOOKUP($A226,D_SAV!$A$5:$I$29,4,0),"")</f>
        <v/>
      </c>
      <c r="D226" s="65">
        <f>IFERROR(VLOOKUP($A226,D_SAV!$A$5:$I$29,5,0),)</f>
        <v>0</v>
      </c>
      <c r="E226" s="60"/>
      <c r="F226" s="60"/>
      <c r="G226" s="60"/>
      <c r="H226" s="60"/>
      <c r="I226" s="60"/>
      <c r="J226" s="60"/>
      <c r="K226" s="65">
        <f>IFERROR(VLOOKUP($A226,D_SAV!$A$5:$I$29,6,0),)</f>
        <v>0</v>
      </c>
    </row>
    <row r="227" spans="1:11" x14ac:dyDescent="0.25">
      <c r="A227" s="59"/>
      <c r="B227" s="63">
        <f>IFERROR(VLOOKUP($A227,D_SAV!$A$5:$I$29,3,0),)</f>
        <v>0</v>
      </c>
      <c r="C227" s="64" t="str">
        <f>IFERROR(VLOOKUP($A227,D_SAV!$A$5:$I$29,4,0),"")</f>
        <v/>
      </c>
      <c r="D227" s="65">
        <f>IFERROR(VLOOKUP($A227,D_SAV!$A$5:$I$29,5,0),)</f>
        <v>0</v>
      </c>
      <c r="E227" s="60"/>
      <c r="F227" s="60"/>
      <c r="G227" s="60"/>
      <c r="H227" s="60"/>
      <c r="I227" s="60"/>
      <c r="J227" s="60"/>
      <c r="K227" s="65">
        <f>IFERROR(VLOOKUP($A227,D_SAV!$A$5:$I$29,6,0),)</f>
        <v>0</v>
      </c>
    </row>
    <row r="228" spans="1:11" x14ac:dyDescent="0.25">
      <c r="A228" s="59"/>
      <c r="B228" s="63">
        <f>IFERROR(VLOOKUP($A228,D_SAV!$A$5:$I$29,3,0),)</f>
        <v>0</v>
      </c>
      <c r="C228" s="64" t="str">
        <f>IFERROR(VLOOKUP($A228,D_SAV!$A$5:$I$29,4,0),"")</f>
        <v/>
      </c>
      <c r="D228" s="65">
        <f>IFERROR(VLOOKUP($A228,D_SAV!$A$5:$I$29,5,0),)</f>
        <v>0</v>
      </c>
      <c r="E228" s="60"/>
      <c r="F228" s="60"/>
      <c r="G228" s="60"/>
      <c r="H228" s="60"/>
      <c r="I228" s="60"/>
      <c r="J228" s="60"/>
      <c r="K228" s="65">
        <f>IFERROR(VLOOKUP($A228,D_SAV!$A$5:$I$29,6,0),)</f>
        <v>0</v>
      </c>
    </row>
    <row r="229" spans="1:11" x14ac:dyDescent="0.25">
      <c r="A229" s="59"/>
      <c r="B229" s="63">
        <f>IFERROR(VLOOKUP($A229,D_SAV!$A$5:$I$29,3,0),)</f>
        <v>0</v>
      </c>
      <c r="C229" s="64" t="str">
        <f>IFERROR(VLOOKUP($A229,D_SAV!$A$5:$I$29,4,0),"")</f>
        <v/>
      </c>
      <c r="D229" s="65">
        <f>IFERROR(VLOOKUP($A229,D_SAV!$A$5:$I$29,5,0),)</f>
        <v>0</v>
      </c>
      <c r="E229" s="60"/>
      <c r="F229" s="60"/>
      <c r="G229" s="60"/>
      <c r="H229" s="60"/>
      <c r="I229" s="60"/>
      <c r="J229" s="60"/>
      <c r="K229" s="65">
        <f>IFERROR(VLOOKUP($A229,D_SAV!$A$5:$I$29,6,0),)</f>
        <v>0</v>
      </c>
    </row>
    <row r="230" spans="1:11" x14ac:dyDescent="0.25">
      <c r="A230" s="59"/>
      <c r="B230" s="63">
        <f>IFERROR(VLOOKUP($A230,D_SAV!$A$5:$I$29,3,0),)</f>
        <v>0</v>
      </c>
      <c r="C230" s="64" t="str">
        <f>IFERROR(VLOOKUP($A230,D_SAV!$A$5:$I$29,4,0),"")</f>
        <v/>
      </c>
      <c r="D230" s="65">
        <f>IFERROR(VLOOKUP($A230,D_SAV!$A$5:$I$29,5,0),)</f>
        <v>0</v>
      </c>
      <c r="E230" s="60"/>
      <c r="F230" s="60"/>
      <c r="G230" s="60"/>
      <c r="H230" s="60"/>
      <c r="I230" s="60"/>
      <c r="J230" s="60"/>
      <c r="K230" s="65">
        <f>IFERROR(VLOOKUP($A230,D_SAV!$A$5:$I$29,6,0),)</f>
        <v>0</v>
      </c>
    </row>
    <row r="231" spans="1:11" x14ac:dyDescent="0.25">
      <c r="A231" s="59"/>
      <c r="B231" s="63">
        <f>IFERROR(VLOOKUP($A231,D_SAV!$A$5:$I$29,3,0),)</f>
        <v>0</v>
      </c>
      <c r="C231" s="64" t="str">
        <f>IFERROR(VLOOKUP($A231,D_SAV!$A$5:$I$29,4,0),"")</f>
        <v/>
      </c>
      <c r="D231" s="65">
        <f>IFERROR(VLOOKUP($A231,D_SAV!$A$5:$I$29,5,0),)</f>
        <v>0</v>
      </c>
      <c r="E231" s="60"/>
      <c r="F231" s="60"/>
      <c r="G231" s="60"/>
      <c r="H231" s="60"/>
      <c r="I231" s="60"/>
      <c r="J231" s="60"/>
      <c r="K231" s="65">
        <f>IFERROR(VLOOKUP($A231,D_SAV!$A$5:$I$29,6,0),)</f>
        <v>0</v>
      </c>
    </row>
    <row r="232" spans="1:11" x14ac:dyDescent="0.25">
      <c r="A232" s="59"/>
      <c r="B232" s="63">
        <f>IFERROR(VLOOKUP($A232,D_SAV!$A$5:$I$29,3,0),)</f>
        <v>0</v>
      </c>
      <c r="C232" s="64" t="str">
        <f>IFERROR(VLOOKUP($A232,D_SAV!$A$5:$I$29,4,0),"")</f>
        <v/>
      </c>
      <c r="D232" s="65">
        <f>IFERROR(VLOOKUP($A232,D_SAV!$A$5:$I$29,5,0),)</f>
        <v>0</v>
      </c>
      <c r="E232" s="60"/>
      <c r="F232" s="60"/>
      <c r="G232" s="60"/>
      <c r="H232" s="60"/>
      <c r="I232" s="60"/>
      <c r="J232" s="60"/>
      <c r="K232" s="65">
        <f>IFERROR(VLOOKUP($A232,D_SAV!$A$5:$I$29,6,0),)</f>
        <v>0</v>
      </c>
    </row>
    <row r="233" spans="1:11" x14ac:dyDescent="0.25">
      <c r="A233" s="59"/>
      <c r="B233" s="63">
        <f>IFERROR(VLOOKUP($A233,D_SAV!$A$5:$I$29,3,0),)</f>
        <v>0</v>
      </c>
      <c r="C233" s="64" t="str">
        <f>IFERROR(VLOOKUP($A233,D_SAV!$A$5:$I$29,4,0),"")</f>
        <v/>
      </c>
      <c r="D233" s="65">
        <f>IFERROR(VLOOKUP($A233,D_SAV!$A$5:$I$29,5,0),)</f>
        <v>0</v>
      </c>
      <c r="E233" s="60"/>
      <c r="F233" s="60"/>
      <c r="G233" s="60"/>
      <c r="H233" s="60"/>
      <c r="I233" s="60"/>
      <c r="J233" s="60"/>
      <c r="K233" s="65">
        <f>IFERROR(VLOOKUP($A233,D_SAV!$A$5:$I$29,6,0),)</f>
        <v>0</v>
      </c>
    </row>
    <row r="234" spans="1:11" x14ac:dyDescent="0.25">
      <c r="A234" s="59"/>
      <c r="B234" s="63">
        <f>IFERROR(VLOOKUP($A234,D_SAV!$A$5:$I$29,3,0),)</f>
        <v>0</v>
      </c>
      <c r="C234" s="64" t="str">
        <f>IFERROR(VLOOKUP($A234,D_SAV!$A$5:$I$29,4,0),"")</f>
        <v/>
      </c>
      <c r="D234" s="65">
        <f>IFERROR(VLOOKUP($A234,D_SAV!$A$5:$I$29,5,0),)</f>
        <v>0</v>
      </c>
      <c r="E234" s="60"/>
      <c r="F234" s="60"/>
      <c r="G234" s="60"/>
      <c r="H234" s="60"/>
      <c r="I234" s="60"/>
      <c r="J234" s="60"/>
      <c r="K234" s="65">
        <f>IFERROR(VLOOKUP($A234,D_SAV!$A$5:$I$29,6,0),)</f>
        <v>0</v>
      </c>
    </row>
    <row r="235" spans="1:11" x14ac:dyDescent="0.25">
      <c r="A235" s="59"/>
      <c r="B235" s="63">
        <f>IFERROR(VLOOKUP($A235,D_SAV!$A$5:$I$29,3,0),)</f>
        <v>0</v>
      </c>
      <c r="C235" s="64" t="str">
        <f>IFERROR(VLOOKUP($A235,D_SAV!$A$5:$I$29,4,0),"")</f>
        <v/>
      </c>
      <c r="D235" s="65">
        <f>IFERROR(VLOOKUP($A235,D_SAV!$A$5:$I$29,5,0),)</f>
        <v>0</v>
      </c>
      <c r="E235" s="60"/>
      <c r="F235" s="60"/>
      <c r="G235" s="60"/>
      <c r="H235" s="60"/>
      <c r="I235" s="60"/>
      <c r="J235" s="60"/>
      <c r="K235" s="65">
        <f>IFERROR(VLOOKUP($A235,D_SAV!$A$5:$I$29,6,0),)</f>
        <v>0</v>
      </c>
    </row>
    <row r="236" spans="1:11" x14ac:dyDescent="0.25">
      <c r="A236" s="59"/>
      <c r="B236" s="63">
        <f>IFERROR(VLOOKUP($A236,D_SAV!$A$5:$I$29,3,0),)</f>
        <v>0</v>
      </c>
      <c r="C236" s="64" t="str">
        <f>IFERROR(VLOOKUP($A236,D_SAV!$A$5:$I$29,4,0),"")</f>
        <v/>
      </c>
      <c r="D236" s="65">
        <f>IFERROR(VLOOKUP($A236,D_SAV!$A$5:$I$29,5,0),)</f>
        <v>0</v>
      </c>
      <c r="E236" s="60"/>
      <c r="F236" s="60"/>
      <c r="G236" s="60"/>
      <c r="H236" s="60"/>
      <c r="I236" s="60"/>
      <c r="J236" s="60"/>
      <c r="K236" s="65">
        <f>IFERROR(VLOOKUP($A236,D_SAV!$A$5:$I$29,6,0),)</f>
        <v>0</v>
      </c>
    </row>
    <row r="237" spans="1:11" x14ac:dyDescent="0.25">
      <c r="A237" s="59"/>
      <c r="B237" s="63">
        <f>IFERROR(VLOOKUP($A237,D_SAV!$A$5:$I$29,3,0),)</f>
        <v>0</v>
      </c>
      <c r="C237" s="64" t="str">
        <f>IFERROR(VLOOKUP($A237,D_SAV!$A$5:$I$29,4,0),"")</f>
        <v/>
      </c>
      <c r="D237" s="65">
        <f>IFERROR(VLOOKUP($A237,D_SAV!$A$5:$I$29,5,0),)</f>
        <v>0</v>
      </c>
      <c r="E237" s="60"/>
      <c r="F237" s="60"/>
      <c r="G237" s="60"/>
      <c r="H237" s="60"/>
      <c r="I237" s="60"/>
      <c r="J237" s="60"/>
      <c r="K237" s="65">
        <f>IFERROR(VLOOKUP($A237,D_SAV!$A$5:$I$29,6,0),)</f>
        <v>0</v>
      </c>
    </row>
    <row r="238" spans="1:11" x14ac:dyDescent="0.25">
      <c r="A238" s="59"/>
      <c r="B238" s="63">
        <f>IFERROR(VLOOKUP($A238,D_SAV!$A$5:$I$29,3,0),)</f>
        <v>0</v>
      </c>
      <c r="C238" s="64" t="str">
        <f>IFERROR(VLOOKUP($A238,D_SAV!$A$5:$I$29,4,0),"")</f>
        <v/>
      </c>
      <c r="D238" s="65">
        <f>IFERROR(VLOOKUP($A238,D_SAV!$A$5:$I$29,5,0),)</f>
        <v>0</v>
      </c>
      <c r="E238" s="60"/>
      <c r="F238" s="60"/>
      <c r="G238" s="60"/>
      <c r="H238" s="60"/>
      <c r="I238" s="60"/>
      <c r="J238" s="60"/>
      <c r="K238" s="65">
        <f>IFERROR(VLOOKUP($A238,D_SAV!$A$5:$I$29,6,0),)</f>
        <v>0</v>
      </c>
    </row>
    <row r="239" spans="1:11" x14ac:dyDescent="0.25">
      <c r="A239" s="59"/>
      <c r="B239" s="63">
        <f>IFERROR(VLOOKUP($A239,D_SAV!$A$5:$I$29,3,0),)</f>
        <v>0</v>
      </c>
      <c r="C239" s="64" t="str">
        <f>IFERROR(VLOOKUP($A239,D_SAV!$A$5:$I$29,4,0),"")</f>
        <v/>
      </c>
      <c r="D239" s="65">
        <f>IFERROR(VLOOKUP($A239,D_SAV!$A$5:$I$29,5,0),)</f>
        <v>0</v>
      </c>
      <c r="E239" s="60"/>
      <c r="F239" s="60"/>
      <c r="G239" s="60"/>
      <c r="H239" s="60"/>
      <c r="I239" s="60"/>
      <c r="J239" s="60"/>
      <c r="K239" s="65">
        <f>IFERROR(VLOOKUP($A239,D_SAV!$A$5:$I$29,6,0),)</f>
        <v>0</v>
      </c>
    </row>
    <row r="240" spans="1:11" x14ac:dyDescent="0.25">
      <c r="A240" s="59"/>
      <c r="B240" s="63">
        <f>IFERROR(VLOOKUP($A240,D_SAV!$A$5:$I$29,3,0),)</f>
        <v>0</v>
      </c>
      <c r="C240" s="64" t="str">
        <f>IFERROR(VLOOKUP($A240,D_SAV!$A$5:$I$29,4,0),"")</f>
        <v/>
      </c>
      <c r="D240" s="65">
        <f>IFERROR(VLOOKUP($A240,D_SAV!$A$5:$I$29,5,0),)</f>
        <v>0</v>
      </c>
      <c r="E240" s="60"/>
      <c r="F240" s="60"/>
      <c r="G240" s="60"/>
      <c r="H240" s="60"/>
      <c r="I240" s="60"/>
      <c r="J240" s="60"/>
      <c r="K240" s="65">
        <f>IFERROR(VLOOKUP($A240,D_SAV!$A$5:$I$29,6,0),)</f>
        <v>0</v>
      </c>
    </row>
    <row r="241" spans="1:11" x14ac:dyDescent="0.25">
      <c r="A241" s="59"/>
      <c r="B241" s="63">
        <f>IFERROR(VLOOKUP($A241,D_SAV!$A$5:$I$29,3,0),)</f>
        <v>0</v>
      </c>
      <c r="C241" s="64" t="str">
        <f>IFERROR(VLOOKUP($A241,D_SAV!$A$5:$I$29,4,0),"")</f>
        <v/>
      </c>
      <c r="D241" s="65">
        <f>IFERROR(VLOOKUP($A241,D_SAV!$A$5:$I$29,5,0),)</f>
        <v>0</v>
      </c>
      <c r="E241" s="60"/>
      <c r="F241" s="60"/>
      <c r="G241" s="60"/>
      <c r="H241" s="60"/>
      <c r="I241" s="60"/>
      <c r="J241" s="60"/>
      <c r="K241" s="65">
        <f>IFERROR(VLOOKUP($A241,D_SAV!$A$5:$I$29,6,0),)</f>
        <v>0</v>
      </c>
    </row>
    <row r="242" spans="1:11" x14ac:dyDescent="0.25">
      <c r="A242" s="59"/>
      <c r="B242" s="63">
        <f>IFERROR(VLOOKUP($A242,D_SAV!$A$5:$I$29,3,0),)</f>
        <v>0</v>
      </c>
      <c r="C242" s="64" t="str">
        <f>IFERROR(VLOOKUP($A242,D_SAV!$A$5:$I$29,4,0),"")</f>
        <v/>
      </c>
      <c r="D242" s="65">
        <f>IFERROR(VLOOKUP($A242,D_SAV!$A$5:$I$29,5,0),)</f>
        <v>0</v>
      </c>
      <c r="E242" s="60"/>
      <c r="F242" s="60"/>
      <c r="G242" s="60"/>
      <c r="H242" s="60"/>
      <c r="I242" s="60"/>
      <c r="J242" s="60"/>
      <c r="K242" s="65">
        <f>IFERROR(VLOOKUP($A242,D_SAV!$A$5:$I$29,6,0),)</f>
        <v>0</v>
      </c>
    </row>
    <row r="243" spans="1:11" x14ac:dyDescent="0.25">
      <c r="A243" s="59"/>
      <c r="B243" s="63">
        <f>IFERROR(VLOOKUP($A243,D_SAV!$A$5:$I$29,3,0),)</f>
        <v>0</v>
      </c>
      <c r="C243" s="64" t="str">
        <f>IFERROR(VLOOKUP($A243,D_SAV!$A$5:$I$29,4,0),"")</f>
        <v/>
      </c>
      <c r="D243" s="65">
        <f>IFERROR(VLOOKUP($A243,D_SAV!$A$5:$I$29,5,0),)</f>
        <v>0</v>
      </c>
      <c r="E243" s="60"/>
      <c r="F243" s="60"/>
      <c r="G243" s="60"/>
      <c r="H243" s="60"/>
      <c r="I243" s="60"/>
      <c r="J243" s="60"/>
      <c r="K243" s="65">
        <f>IFERROR(VLOOKUP($A243,D_SAV!$A$5:$I$29,6,0),)</f>
        <v>0</v>
      </c>
    </row>
    <row r="244" spans="1:11" x14ac:dyDescent="0.25">
      <c r="A244" s="59"/>
      <c r="B244" s="63">
        <f>IFERROR(VLOOKUP($A244,D_SAV!$A$5:$I$29,3,0),)</f>
        <v>0</v>
      </c>
      <c r="C244" s="64" t="str">
        <f>IFERROR(VLOOKUP($A244,D_SAV!$A$5:$I$29,4,0),"")</f>
        <v/>
      </c>
      <c r="D244" s="65">
        <f>IFERROR(VLOOKUP($A244,D_SAV!$A$5:$I$29,5,0),)</f>
        <v>0</v>
      </c>
      <c r="E244" s="60"/>
      <c r="F244" s="60"/>
      <c r="G244" s="60"/>
      <c r="H244" s="60"/>
      <c r="I244" s="60"/>
      <c r="J244" s="60"/>
      <c r="K244" s="65">
        <f>IFERROR(VLOOKUP($A244,D_SAV!$A$5:$I$29,6,0),)</f>
        <v>0</v>
      </c>
    </row>
    <row r="245" spans="1:11" x14ac:dyDescent="0.25">
      <c r="A245" s="59"/>
      <c r="B245" s="63">
        <f>IFERROR(VLOOKUP($A245,D_SAV!$A$5:$I$29,3,0),)</f>
        <v>0</v>
      </c>
      <c r="C245" s="64" t="str">
        <f>IFERROR(VLOOKUP($A245,D_SAV!$A$5:$I$29,4,0),"")</f>
        <v/>
      </c>
      <c r="D245" s="65">
        <f>IFERROR(VLOOKUP($A245,D_SAV!$A$5:$I$29,5,0),)</f>
        <v>0</v>
      </c>
      <c r="E245" s="60"/>
      <c r="F245" s="60"/>
      <c r="G245" s="60"/>
      <c r="H245" s="60"/>
      <c r="I245" s="60"/>
      <c r="J245" s="60"/>
      <c r="K245" s="65">
        <f>IFERROR(VLOOKUP($A245,D_SAV!$A$5:$I$29,6,0),)</f>
        <v>0</v>
      </c>
    </row>
    <row r="246" spans="1:11" x14ac:dyDescent="0.25">
      <c r="A246" s="59"/>
      <c r="B246" s="63">
        <f>IFERROR(VLOOKUP($A246,D_SAV!$A$5:$I$29,3,0),)</f>
        <v>0</v>
      </c>
      <c r="C246" s="64" t="str">
        <f>IFERROR(VLOOKUP($A246,D_SAV!$A$5:$I$29,4,0),"")</f>
        <v/>
      </c>
      <c r="D246" s="65">
        <f>IFERROR(VLOOKUP($A246,D_SAV!$A$5:$I$29,5,0),)</f>
        <v>0</v>
      </c>
      <c r="E246" s="60"/>
      <c r="F246" s="60"/>
      <c r="G246" s="60"/>
      <c r="H246" s="60"/>
      <c r="I246" s="60"/>
      <c r="J246" s="60"/>
      <c r="K246" s="65">
        <f>IFERROR(VLOOKUP($A246,D_SAV!$A$5:$I$29,6,0),)</f>
        <v>0</v>
      </c>
    </row>
    <row r="247" spans="1:11" x14ac:dyDescent="0.25">
      <c r="A247" s="59"/>
      <c r="B247" s="63">
        <f>IFERROR(VLOOKUP($A247,D_SAV!$A$5:$I$29,3,0),)</f>
        <v>0</v>
      </c>
      <c r="C247" s="64" t="str">
        <f>IFERROR(VLOOKUP($A247,D_SAV!$A$5:$I$29,4,0),"")</f>
        <v/>
      </c>
      <c r="D247" s="65">
        <f>IFERROR(VLOOKUP($A247,D_SAV!$A$5:$I$29,5,0),)</f>
        <v>0</v>
      </c>
      <c r="E247" s="60"/>
      <c r="F247" s="60"/>
      <c r="G247" s="60"/>
      <c r="H247" s="60"/>
      <c r="I247" s="60"/>
      <c r="J247" s="60"/>
      <c r="K247" s="65">
        <f>IFERROR(VLOOKUP($A247,D_SAV!$A$5:$I$29,6,0),)</f>
        <v>0</v>
      </c>
    </row>
    <row r="248" spans="1:11" x14ac:dyDescent="0.25">
      <c r="A248" s="59"/>
      <c r="B248" s="63">
        <f>IFERROR(VLOOKUP($A248,D_SAV!$A$5:$I$29,3,0),)</f>
        <v>0</v>
      </c>
      <c r="C248" s="64" t="str">
        <f>IFERROR(VLOOKUP($A248,D_SAV!$A$5:$I$29,4,0),"")</f>
        <v/>
      </c>
      <c r="D248" s="65">
        <f>IFERROR(VLOOKUP($A248,D_SAV!$A$5:$I$29,5,0),)</f>
        <v>0</v>
      </c>
      <c r="E248" s="60"/>
      <c r="F248" s="60"/>
      <c r="G248" s="60"/>
      <c r="H248" s="60"/>
      <c r="I248" s="60"/>
      <c r="J248" s="60"/>
      <c r="K248" s="65">
        <f>IFERROR(VLOOKUP($A248,D_SAV!$A$5:$I$29,6,0),)</f>
        <v>0</v>
      </c>
    </row>
    <row r="249" spans="1:11" x14ac:dyDescent="0.25">
      <c r="A249" s="59"/>
      <c r="B249" s="63">
        <f>IFERROR(VLOOKUP($A249,D_SAV!$A$5:$I$29,3,0),)</f>
        <v>0</v>
      </c>
      <c r="C249" s="64" t="str">
        <f>IFERROR(VLOOKUP($A249,D_SAV!$A$5:$I$29,4,0),"")</f>
        <v/>
      </c>
      <c r="D249" s="65">
        <f>IFERROR(VLOOKUP($A249,D_SAV!$A$5:$I$29,5,0),)</f>
        <v>0</v>
      </c>
      <c r="E249" s="60"/>
      <c r="F249" s="60"/>
      <c r="G249" s="60"/>
      <c r="H249" s="60"/>
      <c r="I249" s="60"/>
      <c r="J249" s="60"/>
      <c r="K249" s="65">
        <f>IFERROR(VLOOKUP($A249,D_SAV!$A$5:$I$29,6,0),)</f>
        <v>0</v>
      </c>
    </row>
    <row r="250" spans="1:11" x14ac:dyDescent="0.25">
      <c r="A250" s="59"/>
      <c r="B250" s="63">
        <f>IFERROR(VLOOKUP($A250,D_SAV!$A$5:$I$29,3,0),)</f>
        <v>0</v>
      </c>
      <c r="C250" s="64" t="str">
        <f>IFERROR(VLOOKUP($A250,D_SAV!$A$5:$I$29,4,0),"")</f>
        <v/>
      </c>
      <c r="D250" s="65">
        <f>IFERROR(VLOOKUP($A250,D_SAV!$A$5:$I$29,5,0),)</f>
        <v>0</v>
      </c>
      <c r="E250" s="60"/>
      <c r="F250" s="60"/>
      <c r="G250" s="60"/>
      <c r="H250" s="60"/>
      <c r="I250" s="60"/>
      <c r="J250" s="60"/>
      <c r="K250" s="65">
        <f>IFERROR(VLOOKUP($A250,D_SAV!$A$5:$I$29,6,0),)</f>
        <v>0</v>
      </c>
    </row>
    <row r="251" spans="1:11" x14ac:dyDescent="0.25">
      <c r="A251" s="59"/>
      <c r="B251" s="63">
        <f>IFERROR(VLOOKUP($A251,D_SAV!$A$5:$I$29,3,0),)</f>
        <v>0</v>
      </c>
      <c r="C251" s="64" t="str">
        <f>IFERROR(VLOOKUP($A251,D_SAV!$A$5:$I$29,4,0),"")</f>
        <v/>
      </c>
      <c r="D251" s="65">
        <f>IFERROR(VLOOKUP($A251,D_SAV!$A$5:$I$29,5,0),)</f>
        <v>0</v>
      </c>
      <c r="E251" s="60"/>
      <c r="F251" s="60"/>
      <c r="G251" s="60"/>
      <c r="H251" s="60"/>
      <c r="I251" s="60"/>
      <c r="J251" s="60"/>
      <c r="K251" s="65">
        <f>IFERROR(VLOOKUP($A251,D_SAV!$A$5:$I$29,6,0),)</f>
        <v>0</v>
      </c>
    </row>
    <row r="252" spans="1:11" x14ac:dyDescent="0.25">
      <c r="A252" s="59"/>
      <c r="B252" s="63">
        <f>IFERROR(VLOOKUP($A252,D_SAV!$A$5:$I$29,3,0),)</f>
        <v>0</v>
      </c>
      <c r="C252" s="64" t="str">
        <f>IFERROR(VLOOKUP($A252,D_SAV!$A$5:$I$29,4,0),"")</f>
        <v/>
      </c>
      <c r="D252" s="65">
        <f>IFERROR(VLOOKUP($A252,D_SAV!$A$5:$I$29,5,0),)</f>
        <v>0</v>
      </c>
      <c r="E252" s="60"/>
      <c r="F252" s="60"/>
      <c r="G252" s="60"/>
      <c r="H252" s="60"/>
      <c r="I252" s="60"/>
      <c r="J252" s="60"/>
      <c r="K252" s="65">
        <f>IFERROR(VLOOKUP($A252,D_SAV!$A$5:$I$29,6,0),)</f>
        <v>0</v>
      </c>
    </row>
    <row r="253" spans="1:11" x14ac:dyDescent="0.25">
      <c r="A253" s="59"/>
      <c r="B253" s="63">
        <f>IFERROR(VLOOKUP($A253,D_SAV!$A$5:$I$29,3,0),)</f>
        <v>0</v>
      </c>
      <c r="C253" s="64" t="str">
        <f>IFERROR(VLOOKUP($A253,D_SAV!$A$5:$I$29,4,0),"")</f>
        <v/>
      </c>
      <c r="D253" s="65">
        <f>IFERROR(VLOOKUP($A253,D_SAV!$A$5:$I$29,5,0),)</f>
        <v>0</v>
      </c>
      <c r="E253" s="60"/>
      <c r="F253" s="60"/>
      <c r="G253" s="60"/>
      <c r="H253" s="60"/>
      <c r="I253" s="60"/>
      <c r="J253" s="60"/>
      <c r="K253" s="65">
        <f>IFERROR(VLOOKUP($A253,D_SAV!$A$5:$I$29,6,0),)</f>
        <v>0</v>
      </c>
    </row>
    <row r="254" spans="1:11" x14ac:dyDescent="0.25">
      <c r="A254" s="59"/>
      <c r="B254" s="63">
        <f>IFERROR(VLOOKUP($A254,D_SAV!$A$5:$I$29,3,0),)</f>
        <v>0</v>
      </c>
      <c r="C254" s="64" t="str">
        <f>IFERROR(VLOOKUP($A254,D_SAV!$A$5:$I$29,4,0),"")</f>
        <v/>
      </c>
      <c r="D254" s="65">
        <f>IFERROR(VLOOKUP($A254,D_SAV!$A$5:$I$29,5,0),)</f>
        <v>0</v>
      </c>
      <c r="E254" s="60"/>
      <c r="F254" s="60"/>
      <c r="G254" s="60"/>
      <c r="H254" s="60"/>
      <c r="I254" s="60"/>
      <c r="J254" s="60"/>
      <c r="K254" s="65">
        <f>IFERROR(VLOOKUP($A254,D_SAV!$A$5:$I$29,6,0),)</f>
        <v>0</v>
      </c>
    </row>
    <row r="255" spans="1:11" x14ac:dyDescent="0.25">
      <c r="A255" s="59"/>
      <c r="B255" s="63">
        <f>IFERROR(VLOOKUP($A255,D_SAV!$A$5:$I$29,3,0),)</f>
        <v>0</v>
      </c>
      <c r="C255" s="64" t="str">
        <f>IFERROR(VLOOKUP($A255,D_SAV!$A$5:$I$29,4,0),"")</f>
        <v/>
      </c>
      <c r="D255" s="65">
        <f>IFERROR(VLOOKUP($A255,D_SAV!$A$5:$I$29,5,0),)</f>
        <v>0</v>
      </c>
      <c r="E255" s="60"/>
      <c r="F255" s="60"/>
      <c r="G255" s="60"/>
      <c r="H255" s="60"/>
      <c r="I255" s="60"/>
      <c r="J255" s="60"/>
      <c r="K255" s="65">
        <f>IFERROR(VLOOKUP($A255,D_SAV!$A$5:$I$29,6,0),)</f>
        <v>0</v>
      </c>
    </row>
    <row r="256" spans="1:11" x14ac:dyDescent="0.25">
      <c r="A256" s="59"/>
      <c r="B256" s="63">
        <f>IFERROR(VLOOKUP($A256,D_SAV!$A$5:$I$29,3,0),)</f>
        <v>0</v>
      </c>
      <c r="C256" s="64" t="str">
        <f>IFERROR(VLOOKUP($A256,D_SAV!$A$5:$I$29,4,0),"")</f>
        <v/>
      </c>
      <c r="D256" s="65">
        <f>IFERROR(VLOOKUP($A256,D_SAV!$A$5:$I$29,5,0),)</f>
        <v>0</v>
      </c>
      <c r="E256" s="60"/>
      <c r="F256" s="60"/>
      <c r="G256" s="60"/>
      <c r="H256" s="60"/>
      <c r="I256" s="60"/>
      <c r="J256" s="60"/>
      <c r="K256" s="65">
        <f>IFERROR(VLOOKUP($A256,D_SAV!$A$5:$I$29,6,0),)</f>
        <v>0</v>
      </c>
    </row>
    <row r="257" spans="1:11" x14ac:dyDescent="0.25">
      <c r="A257" s="59"/>
      <c r="B257" s="63">
        <f>IFERROR(VLOOKUP($A257,D_SAV!$A$5:$I$29,3,0),)</f>
        <v>0</v>
      </c>
      <c r="C257" s="64" t="str">
        <f>IFERROR(VLOOKUP($A257,D_SAV!$A$5:$I$29,4,0),"")</f>
        <v/>
      </c>
      <c r="D257" s="65">
        <f>IFERROR(VLOOKUP($A257,D_SAV!$A$5:$I$29,5,0),)</f>
        <v>0</v>
      </c>
      <c r="E257" s="60"/>
      <c r="F257" s="60"/>
      <c r="G257" s="60"/>
      <c r="H257" s="60"/>
      <c r="I257" s="60"/>
      <c r="J257" s="60"/>
      <c r="K257" s="65">
        <f>IFERROR(VLOOKUP($A257,D_SAV!$A$5:$I$29,6,0),)</f>
        <v>0</v>
      </c>
    </row>
    <row r="258" spans="1:11" x14ac:dyDescent="0.25">
      <c r="A258" s="59"/>
      <c r="B258" s="63">
        <f>IFERROR(VLOOKUP($A258,D_SAV!$A$5:$I$29,3,0),)</f>
        <v>0</v>
      </c>
      <c r="C258" s="64" t="str">
        <f>IFERROR(VLOOKUP($A258,D_SAV!$A$5:$I$29,4,0),"")</f>
        <v/>
      </c>
      <c r="D258" s="65">
        <f>IFERROR(VLOOKUP($A258,D_SAV!$A$5:$I$29,5,0),)</f>
        <v>0</v>
      </c>
      <c r="E258" s="60"/>
      <c r="F258" s="60"/>
      <c r="G258" s="60"/>
      <c r="H258" s="60"/>
      <c r="I258" s="60"/>
      <c r="J258" s="60"/>
      <c r="K258" s="65">
        <f>IFERROR(VLOOKUP($A258,D_SAV!$A$5:$I$29,6,0),)</f>
        <v>0</v>
      </c>
    </row>
    <row r="259" spans="1:11" x14ac:dyDescent="0.25">
      <c r="A259" s="59"/>
      <c r="B259" s="63">
        <f>IFERROR(VLOOKUP($A259,D_SAV!$A$5:$I$29,3,0),)</f>
        <v>0</v>
      </c>
      <c r="C259" s="64" t="str">
        <f>IFERROR(VLOOKUP($A259,D_SAV!$A$5:$I$29,4,0),"")</f>
        <v/>
      </c>
      <c r="D259" s="65">
        <f>IFERROR(VLOOKUP($A259,D_SAV!$A$5:$I$29,5,0),)</f>
        <v>0</v>
      </c>
      <c r="E259" s="60"/>
      <c r="F259" s="60"/>
      <c r="G259" s="60"/>
      <c r="H259" s="60"/>
      <c r="I259" s="60"/>
      <c r="J259" s="60"/>
      <c r="K259" s="65">
        <f>IFERROR(VLOOKUP($A259,D_SAV!$A$5:$I$29,6,0),)</f>
        <v>0</v>
      </c>
    </row>
    <row r="260" spans="1:11" x14ac:dyDescent="0.25">
      <c r="A260" s="59"/>
      <c r="B260" s="63">
        <f>IFERROR(VLOOKUP($A260,D_SAV!$A$5:$I$29,3,0),)</f>
        <v>0</v>
      </c>
      <c r="C260" s="64" t="str">
        <f>IFERROR(VLOOKUP($A260,D_SAV!$A$5:$I$29,4,0),"")</f>
        <v/>
      </c>
      <c r="D260" s="65">
        <f>IFERROR(VLOOKUP($A260,D_SAV!$A$5:$I$29,5,0),)</f>
        <v>0</v>
      </c>
      <c r="E260" s="60"/>
      <c r="F260" s="60"/>
      <c r="G260" s="60"/>
      <c r="H260" s="60"/>
      <c r="I260" s="60"/>
      <c r="J260" s="60"/>
      <c r="K260" s="65">
        <f>IFERROR(VLOOKUP($A260,D_SAV!$A$5:$I$29,6,0),)</f>
        <v>0</v>
      </c>
    </row>
    <row r="261" spans="1:11" x14ac:dyDescent="0.25">
      <c r="A261" s="59"/>
      <c r="B261" s="63">
        <f>IFERROR(VLOOKUP($A261,D_SAV!$A$5:$I$29,3,0),)</f>
        <v>0</v>
      </c>
      <c r="C261" s="64" t="str">
        <f>IFERROR(VLOOKUP($A261,D_SAV!$A$5:$I$29,4,0),"")</f>
        <v/>
      </c>
      <c r="D261" s="65">
        <f>IFERROR(VLOOKUP($A261,D_SAV!$A$5:$I$29,5,0),)</f>
        <v>0</v>
      </c>
      <c r="E261" s="60"/>
      <c r="F261" s="60"/>
      <c r="G261" s="60"/>
      <c r="H261" s="60"/>
      <c r="I261" s="60"/>
      <c r="J261" s="60"/>
      <c r="K261" s="65">
        <f>IFERROR(VLOOKUP($A261,D_SAV!$A$5:$I$29,6,0),)</f>
        <v>0</v>
      </c>
    </row>
    <row r="262" spans="1:11" x14ac:dyDescent="0.25">
      <c r="A262" s="59"/>
      <c r="B262" s="63">
        <f>IFERROR(VLOOKUP($A262,D_SAV!$A$5:$I$29,3,0),)</f>
        <v>0</v>
      </c>
      <c r="C262" s="64" t="str">
        <f>IFERROR(VLOOKUP($A262,D_SAV!$A$5:$I$29,4,0),"")</f>
        <v/>
      </c>
      <c r="D262" s="65">
        <f>IFERROR(VLOOKUP($A262,D_SAV!$A$5:$I$29,5,0),)</f>
        <v>0</v>
      </c>
      <c r="E262" s="60"/>
      <c r="F262" s="60"/>
      <c r="G262" s="60"/>
      <c r="H262" s="60"/>
      <c r="I262" s="60"/>
      <c r="J262" s="60"/>
      <c r="K262" s="65">
        <f>IFERROR(VLOOKUP($A262,D_SAV!$A$5:$I$29,6,0),)</f>
        <v>0</v>
      </c>
    </row>
    <row r="263" spans="1:11" x14ac:dyDescent="0.25">
      <c r="A263" s="59"/>
      <c r="B263" s="63">
        <f>IFERROR(VLOOKUP($A263,D_SAV!$A$5:$I$29,3,0),)</f>
        <v>0</v>
      </c>
      <c r="C263" s="64" t="str">
        <f>IFERROR(VLOOKUP($A263,D_SAV!$A$5:$I$29,4,0),"")</f>
        <v/>
      </c>
      <c r="D263" s="65">
        <f>IFERROR(VLOOKUP($A263,D_SAV!$A$5:$I$29,5,0),)</f>
        <v>0</v>
      </c>
      <c r="E263" s="60"/>
      <c r="F263" s="60"/>
      <c r="G263" s="60"/>
      <c r="H263" s="60"/>
      <c r="I263" s="60"/>
      <c r="J263" s="60"/>
      <c r="K263" s="65">
        <f>IFERROR(VLOOKUP($A263,D_SAV!$A$5:$I$29,6,0),)</f>
        <v>0</v>
      </c>
    </row>
    <row r="264" spans="1:11" x14ac:dyDescent="0.25">
      <c r="A264" s="59"/>
      <c r="B264" s="63">
        <f>IFERROR(VLOOKUP($A264,D_SAV!$A$5:$I$29,3,0),)</f>
        <v>0</v>
      </c>
      <c r="C264" s="64" t="str">
        <f>IFERROR(VLOOKUP($A264,D_SAV!$A$5:$I$29,4,0),"")</f>
        <v/>
      </c>
      <c r="D264" s="65">
        <f>IFERROR(VLOOKUP($A264,D_SAV!$A$5:$I$29,5,0),)</f>
        <v>0</v>
      </c>
      <c r="E264" s="60"/>
      <c r="F264" s="60"/>
      <c r="G264" s="60"/>
      <c r="H264" s="60"/>
      <c r="I264" s="60"/>
      <c r="J264" s="60"/>
      <c r="K264" s="65">
        <f>IFERROR(VLOOKUP($A264,D_SAV!$A$5:$I$29,6,0),)</f>
        <v>0</v>
      </c>
    </row>
    <row r="265" spans="1:11" x14ac:dyDescent="0.25">
      <c r="A265" s="59"/>
      <c r="B265" s="63">
        <f>IFERROR(VLOOKUP($A265,D_SAV!$A$5:$I$29,3,0),)</f>
        <v>0</v>
      </c>
      <c r="C265" s="64" t="str">
        <f>IFERROR(VLOOKUP($A265,D_SAV!$A$5:$I$29,4,0),"")</f>
        <v/>
      </c>
      <c r="D265" s="65">
        <f>IFERROR(VLOOKUP($A265,D_SAV!$A$5:$I$29,5,0),)</f>
        <v>0</v>
      </c>
      <c r="E265" s="60"/>
      <c r="F265" s="60"/>
      <c r="G265" s="60"/>
      <c r="H265" s="60"/>
      <c r="I265" s="60"/>
      <c r="J265" s="60"/>
      <c r="K265" s="65">
        <f>IFERROR(VLOOKUP($A265,D_SAV!$A$5:$I$29,6,0),)</f>
        <v>0</v>
      </c>
    </row>
    <row r="266" spans="1:11" x14ac:dyDescent="0.25">
      <c r="A266" s="59"/>
      <c r="B266" s="63">
        <f>IFERROR(VLOOKUP($A266,D_SAV!$A$5:$I$29,3,0),)</f>
        <v>0</v>
      </c>
      <c r="C266" s="64" t="str">
        <f>IFERROR(VLOOKUP($A266,D_SAV!$A$5:$I$29,4,0),"")</f>
        <v/>
      </c>
      <c r="D266" s="65">
        <f>IFERROR(VLOOKUP($A266,D_SAV!$A$5:$I$29,5,0),)</f>
        <v>0</v>
      </c>
      <c r="E266" s="60"/>
      <c r="F266" s="60"/>
      <c r="G266" s="60"/>
      <c r="H266" s="60"/>
      <c r="I266" s="60"/>
      <c r="J266" s="60"/>
      <c r="K266" s="65">
        <f>IFERROR(VLOOKUP($A266,D_SAV!$A$5:$I$29,6,0),)</f>
        <v>0</v>
      </c>
    </row>
    <row r="267" spans="1:11" x14ac:dyDescent="0.25">
      <c r="A267" s="59"/>
      <c r="B267" s="63">
        <f>IFERROR(VLOOKUP($A267,D_SAV!$A$5:$I$29,3,0),)</f>
        <v>0</v>
      </c>
      <c r="C267" s="64" t="str">
        <f>IFERROR(VLOOKUP($A267,D_SAV!$A$5:$I$29,4,0),"")</f>
        <v/>
      </c>
      <c r="D267" s="65">
        <f>IFERROR(VLOOKUP($A267,D_SAV!$A$5:$I$29,5,0),)</f>
        <v>0</v>
      </c>
      <c r="E267" s="60"/>
      <c r="F267" s="60"/>
      <c r="G267" s="60"/>
      <c r="H267" s="60"/>
      <c r="I267" s="60"/>
      <c r="J267" s="60"/>
      <c r="K267" s="65">
        <f>IFERROR(VLOOKUP($A267,D_SAV!$A$5:$I$29,6,0),)</f>
        <v>0</v>
      </c>
    </row>
    <row r="268" spans="1:11" x14ac:dyDescent="0.25">
      <c r="A268" s="59"/>
      <c r="B268" s="63">
        <f>IFERROR(VLOOKUP($A268,D_SAV!$A$5:$I$29,3,0),)</f>
        <v>0</v>
      </c>
      <c r="C268" s="64" t="str">
        <f>IFERROR(VLOOKUP($A268,D_SAV!$A$5:$I$29,4,0),"")</f>
        <v/>
      </c>
      <c r="D268" s="65">
        <f>IFERROR(VLOOKUP($A268,D_SAV!$A$5:$I$29,5,0),)</f>
        <v>0</v>
      </c>
      <c r="E268" s="60"/>
      <c r="F268" s="60"/>
      <c r="G268" s="60"/>
      <c r="H268" s="60"/>
      <c r="I268" s="60"/>
      <c r="J268" s="60"/>
      <c r="K268" s="65">
        <f>IFERROR(VLOOKUP($A268,D_SAV!$A$5:$I$29,6,0),)</f>
        <v>0</v>
      </c>
    </row>
    <row r="269" spans="1:11" x14ac:dyDescent="0.25">
      <c r="A269" s="59"/>
      <c r="B269" s="63">
        <f>IFERROR(VLOOKUP($A269,D_SAV!$A$5:$I$29,3,0),)</f>
        <v>0</v>
      </c>
      <c r="C269" s="64" t="str">
        <f>IFERROR(VLOOKUP($A269,D_SAV!$A$5:$I$29,4,0),"")</f>
        <v/>
      </c>
      <c r="D269" s="65">
        <f>IFERROR(VLOOKUP($A269,D_SAV!$A$5:$I$29,5,0),)</f>
        <v>0</v>
      </c>
      <c r="E269" s="60"/>
      <c r="F269" s="60"/>
      <c r="G269" s="60"/>
      <c r="H269" s="60"/>
      <c r="I269" s="60"/>
      <c r="J269" s="60"/>
      <c r="K269" s="65">
        <f>IFERROR(VLOOKUP($A269,D_SAV!$A$5:$I$29,6,0),)</f>
        <v>0</v>
      </c>
    </row>
    <row r="270" spans="1:11" x14ac:dyDescent="0.25">
      <c r="A270" s="59"/>
      <c r="B270" s="63">
        <f>IFERROR(VLOOKUP($A270,D_SAV!$A$5:$I$29,3,0),)</f>
        <v>0</v>
      </c>
      <c r="C270" s="64" t="str">
        <f>IFERROR(VLOOKUP($A270,D_SAV!$A$5:$I$29,4,0),"")</f>
        <v/>
      </c>
      <c r="D270" s="65">
        <f>IFERROR(VLOOKUP($A270,D_SAV!$A$5:$I$29,5,0),)</f>
        <v>0</v>
      </c>
      <c r="E270" s="60"/>
      <c r="F270" s="60"/>
      <c r="G270" s="60"/>
      <c r="H270" s="60"/>
      <c r="I270" s="60"/>
      <c r="J270" s="60"/>
      <c r="K270" s="65">
        <f>IFERROR(VLOOKUP($A270,D_SAV!$A$5:$I$29,6,0),)</f>
        <v>0</v>
      </c>
    </row>
    <row r="271" spans="1:11" x14ac:dyDescent="0.25">
      <c r="A271" s="59"/>
      <c r="B271" s="63">
        <f>IFERROR(VLOOKUP($A271,D_SAV!$A$5:$I$29,3,0),)</f>
        <v>0</v>
      </c>
      <c r="C271" s="64" t="str">
        <f>IFERROR(VLOOKUP($A271,D_SAV!$A$5:$I$29,4,0),"")</f>
        <v/>
      </c>
      <c r="D271" s="65">
        <f>IFERROR(VLOOKUP($A271,D_SAV!$A$5:$I$29,5,0),)</f>
        <v>0</v>
      </c>
      <c r="E271" s="60"/>
      <c r="F271" s="60"/>
      <c r="G271" s="60"/>
      <c r="H271" s="60"/>
      <c r="I271" s="60"/>
      <c r="J271" s="60"/>
      <c r="K271" s="65">
        <f>IFERROR(VLOOKUP($A271,D_SAV!$A$5:$I$29,6,0),)</f>
        <v>0</v>
      </c>
    </row>
    <row r="272" spans="1:11" x14ac:dyDescent="0.25">
      <c r="A272" s="59"/>
      <c r="B272" s="63">
        <f>IFERROR(VLOOKUP($A272,D_SAV!$A$5:$I$29,3,0),)</f>
        <v>0</v>
      </c>
      <c r="C272" s="64" t="str">
        <f>IFERROR(VLOOKUP($A272,D_SAV!$A$5:$I$29,4,0),"")</f>
        <v/>
      </c>
      <c r="D272" s="65">
        <f>IFERROR(VLOOKUP($A272,D_SAV!$A$5:$I$29,5,0),)</f>
        <v>0</v>
      </c>
      <c r="E272" s="60"/>
      <c r="F272" s="60"/>
      <c r="G272" s="60"/>
      <c r="H272" s="60"/>
      <c r="I272" s="60"/>
      <c r="J272" s="60"/>
      <c r="K272" s="65">
        <f>IFERROR(VLOOKUP($A272,D_SAV!$A$5:$I$29,6,0),)</f>
        <v>0</v>
      </c>
    </row>
    <row r="273" spans="1:11" x14ac:dyDescent="0.25">
      <c r="A273" s="59"/>
      <c r="B273" s="63">
        <f>IFERROR(VLOOKUP($A273,D_SAV!$A$5:$I$29,3,0),)</f>
        <v>0</v>
      </c>
      <c r="C273" s="64" t="str">
        <f>IFERROR(VLOOKUP($A273,D_SAV!$A$5:$I$29,4,0),"")</f>
        <v/>
      </c>
      <c r="D273" s="65">
        <f>IFERROR(VLOOKUP($A273,D_SAV!$A$5:$I$29,5,0),)</f>
        <v>0</v>
      </c>
      <c r="E273" s="60"/>
      <c r="F273" s="60"/>
      <c r="G273" s="60"/>
      <c r="H273" s="60"/>
      <c r="I273" s="60"/>
      <c r="J273" s="60"/>
      <c r="K273" s="65">
        <f>IFERROR(VLOOKUP($A273,D_SAV!$A$5:$I$29,6,0),)</f>
        <v>0</v>
      </c>
    </row>
    <row r="274" spans="1:11" x14ac:dyDescent="0.25">
      <c r="A274" s="59"/>
      <c r="B274" s="63">
        <f>IFERROR(VLOOKUP($A274,D_SAV!$A$5:$I$29,3,0),)</f>
        <v>0</v>
      </c>
      <c r="C274" s="64" t="str">
        <f>IFERROR(VLOOKUP($A274,D_SAV!$A$5:$I$29,4,0),"")</f>
        <v/>
      </c>
      <c r="D274" s="65">
        <f>IFERROR(VLOOKUP($A274,D_SAV!$A$5:$I$29,5,0),)</f>
        <v>0</v>
      </c>
      <c r="E274" s="60"/>
      <c r="F274" s="60"/>
      <c r="G274" s="60"/>
      <c r="H274" s="60"/>
      <c r="I274" s="60"/>
      <c r="J274" s="60"/>
      <c r="K274" s="65">
        <f>IFERROR(VLOOKUP($A274,D_SAV!$A$5:$I$29,6,0),)</f>
        <v>0</v>
      </c>
    </row>
    <row r="275" spans="1:11" x14ac:dyDescent="0.25">
      <c r="A275" s="59"/>
      <c r="B275" s="63">
        <f>IFERROR(VLOOKUP($A275,D_SAV!$A$5:$I$29,3,0),)</f>
        <v>0</v>
      </c>
      <c r="C275" s="64" t="str">
        <f>IFERROR(VLOOKUP($A275,D_SAV!$A$5:$I$29,4,0),"")</f>
        <v/>
      </c>
      <c r="D275" s="65">
        <f>IFERROR(VLOOKUP($A275,D_SAV!$A$5:$I$29,5,0),)</f>
        <v>0</v>
      </c>
      <c r="E275" s="60"/>
      <c r="F275" s="60"/>
      <c r="G275" s="60"/>
      <c r="H275" s="60"/>
      <c r="I275" s="60"/>
      <c r="J275" s="60"/>
      <c r="K275" s="65">
        <f>IFERROR(VLOOKUP($A275,D_SAV!$A$5:$I$29,6,0),)</f>
        <v>0</v>
      </c>
    </row>
    <row r="276" spans="1:11" x14ac:dyDescent="0.25">
      <c r="A276" s="59"/>
      <c r="B276" s="63">
        <f>IFERROR(VLOOKUP($A276,D_SAV!$A$5:$I$29,3,0),)</f>
        <v>0</v>
      </c>
      <c r="C276" s="64" t="str">
        <f>IFERROR(VLOOKUP($A276,D_SAV!$A$5:$I$29,4,0),"")</f>
        <v/>
      </c>
      <c r="D276" s="65">
        <f>IFERROR(VLOOKUP($A276,D_SAV!$A$5:$I$29,5,0),)</f>
        <v>0</v>
      </c>
      <c r="E276" s="60"/>
      <c r="F276" s="60"/>
      <c r="G276" s="60"/>
      <c r="H276" s="60"/>
      <c r="I276" s="60"/>
      <c r="J276" s="60"/>
      <c r="K276" s="65">
        <f>IFERROR(VLOOKUP($A276,D_SAV!$A$5:$I$29,6,0),)</f>
        <v>0</v>
      </c>
    </row>
    <row r="277" spans="1:11" x14ac:dyDescent="0.25">
      <c r="A277" s="59"/>
      <c r="B277" s="63">
        <f>IFERROR(VLOOKUP($A277,D_SAV!$A$5:$I$29,3,0),)</f>
        <v>0</v>
      </c>
      <c r="C277" s="64" t="str">
        <f>IFERROR(VLOOKUP($A277,D_SAV!$A$5:$I$29,4,0),"")</f>
        <v/>
      </c>
      <c r="D277" s="65">
        <f>IFERROR(VLOOKUP($A277,D_SAV!$A$5:$I$29,5,0),)</f>
        <v>0</v>
      </c>
      <c r="E277" s="60"/>
      <c r="F277" s="60"/>
      <c r="G277" s="60"/>
      <c r="H277" s="60"/>
      <c r="I277" s="60"/>
      <c r="J277" s="60"/>
      <c r="K277" s="65">
        <f>IFERROR(VLOOKUP($A277,D_SAV!$A$5:$I$29,6,0),)</f>
        <v>0</v>
      </c>
    </row>
    <row r="278" spans="1:11" x14ac:dyDescent="0.25">
      <c r="A278" s="59"/>
      <c r="B278" s="63">
        <f>IFERROR(VLOOKUP($A278,D_SAV!$A$5:$I$29,3,0),)</f>
        <v>0</v>
      </c>
      <c r="C278" s="64" t="str">
        <f>IFERROR(VLOOKUP($A278,D_SAV!$A$5:$I$29,4,0),"")</f>
        <v/>
      </c>
      <c r="D278" s="65">
        <f>IFERROR(VLOOKUP($A278,D_SAV!$A$5:$I$29,5,0),)</f>
        <v>0</v>
      </c>
      <c r="E278" s="60"/>
      <c r="F278" s="60"/>
      <c r="G278" s="60"/>
      <c r="H278" s="60"/>
      <c r="I278" s="60"/>
      <c r="J278" s="60"/>
      <c r="K278" s="65">
        <f>IFERROR(VLOOKUP($A278,D_SAV!$A$5:$I$29,6,0),)</f>
        <v>0</v>
      </c>
    </row>
    <row r="279" spans="1:11" x14ac:dyDescent="0.25">
      <c r="A279" s="59"/>
      <c r="B279" s="63">
        <f>IFERROR(VLOOKUP($A279,D_SAV!$A$5:$I$29,3,0),)</f>
        <v>0</v>
      </c>
      <c r="C279" s="64" t="str">
        <f>IFERROR(VLOOKUP($A279,D_SAV!$A$5:$I$29,4,0),"")</f>
        <v/>
      </c>
      <c r="D279" s="65">
        <f>IFERROR(VLOOKUP($A279,D_SAV!$A$5:$I$29,5,0),)</f>
        <v>0</v>
      </c>
      <c r="E279" s="60"/>
      <c r="F279" s="60"/>
      <c r="G279" s="60"/>
      <c r="H279" s="60"/>
      <c r="I279" s="60"/>
      <c r="J279" s="60"/>
      <c r="K279" s="65">
        <f>IFERROR(VLOOKUP($A279,D_SAV!$A$5:$I$29,6,0),)</f>
        <v>0</v>
      </c>
    </row>
    <row r="280" spans="1:11" x14ac:dyDescent="0.25">
      <c r="A280" s="59"/>
      <c r="B280" s="63">
        <f>IFERROR(VLOOKUP($A280,D_SAV!$A$5:$I$29,3,0),)</f>
        <v>0</v>
      </c>
      <c r="C280" s="64" t="str">
        <f>IFERROR(VLOOKUP($A280,D_SAV!$A$5:$I$29,4,0),"")</f>
        <v/>
      </c>
      <c r="D280" s="65">
        <f>IFERROR(VLOOKUP($A280,D_SAV!$A$5:$I$29,5,0),)</f>
        <v>0</v>
      </c>
      <c r="E280" s="60"/>
      <c r="F280" s="60"/>
      <c r="G280" s="60"/>
      <c r="H280" s="60"/>
      <c r="I280" s="60"/>
      <c r="J280" s="60"/>
      <c r="K280" s="65">
        <f>IFERROR(VLOOKUP($A280,D_SAV!$A$5:$I$29,6,0),)</f>
        <v>0</v>
      </c>
    </row>
    <row r="281" spans="1:11" x14ac:dyDescent="0.25">
      <c r="A281" s="59"/>
      <c r="B281" s="63">
        <f>IFERROR(VLOOKUP($A281,D_SAV!$A$5:$I$29,3,0),)</f>
        <v>0</v>
      </c>
      <c r="C281" s="64" t="str">
        <f>IFERROR(VLOOKUP($A281,D_SAV!$A$5:$I$29,4,0),"")</f>
        <v/>
      </c>
      <c r="D281" s="65">
        <f>IFERROR(VLOOKUP($A281,D_SAV!$A$5:$I$29,5,0),)</f>
        <v>0</v>
      </c>
      <c r="E281" s="60"/>
      <c r="F281" s="60"/>
      <c r="G281" s="60"/>
      <c r="H281" s="60"/>
      <c r="I281" s="60"/>
      <c r="J281" s="60"/>
      <c r="K281" s="65">
        <f>IFERROR(VLOOKUP($A281,D_SAV!$A$5:$I$29,6,0),)</f>
        <v>0</v>
      </c>
    </row>
    <row r="282" spans="1:11" x14ac:dyDescent="0.25">
      <c r="A282" s="59"/>
      <c r="B282" s="63">
        <f>IFERROR(VLOOKUP($A282,D_SAV!$A$5:$I$29,3,0),)</f>
        <v>0</v>
      </c>
      <c r="C282" s="64" t="str">
        <f>IFERROR(VLOOKUP($A282,D_SAV!$A$5:$I$29,4,0),"")</f>
        <v/>
      </c>
      <c r="D282" s="65">
        <f>IFERROR(VLOOKUP($A282,D_SAV!$A$5:$I$29,5,0),)</f>
        <v>0</v>
      </c>
      <c r="E282" s="60"/>
      <c r="F282" s="60"/>
      <c r="G282" s="60"/>
      <c r="H282" s="60"/>
      <c r="I282" s="60"/>
      <c r="J282" s="60"/>
      <c r="K282" s="65">
        <f>IFERROR(VLOOKUP($A282,D_SAV!$A$5:$I$29,6,0),)</f>
        <v>0</v>
      </c>
    </row>
    <row r="283" spans="1:11" x14ac:dyDescent="0.25">
      <c r="A283" s="59"/>
      <c r="B283" s="63">
        <f>IFERROR(VLOOKUP($A283,D_SAV!$A$5:$I$29,3,0),)</f>
        <v>0</v>
      </c>
      <c r="C283" s="64" t="str">
        <f>IFERROR(VLOOKUP($A283,D_SAV!$A$5:$I$29,4,0),"")</f>
        <v/>
      </c>
      <c r="D283" s="65">
        <f>IFERROR(VLOOKUP($A283,D_SAV!$A$5:$I$29,5,0),)</f>
        <v>0</v>
      </c>
      <c r="E283" s="60"/>
      <c r="F283" s="60"/>
      <c r="G283" s="60"/>
      <c r="H283" s="60"/>
      <c r="I283" s="60"/>
      <c r="J283" s="60"/>
      <c r="K283" s="65">
        <f>IFERROR(VLOOKUP($A283,D_SAV!$A$5:$I$29,6,0),)</f>
        <v>0</v>
      </c>
    </row>
    <row r="284" spans="1:11" x14ac:dyDescent="0.25">
      <c r="A284" s="59"/>
      <c r="B284" s="63">
        <f>IFERROR(VLOOKUP($A284,D_SAV!$A$5:$I$29,3,0),)</f>
        <v>0</v>
      </c>
      <c r="C284" s="64" t="str">
        <f>IFERROR(VLOOKUP($A284,D_SAV!$A$5:$I$29,4,0),"")</f>
        <v/>
      </c>
      <c r="D284" s="65">
        <f>IFERROR(VLOOKUP($A284,D_SAV!$A$5:$I$29,5,0),)</f>
        <v>0</v>
      </c>
      <c r="E284" s="60"/>
      <c r="F284" s="60"/>
      <c r="G284" s="60"/>
      <c r="H284" s="60"/>
      <c r="I284" s="60"/>
      <c r="J284" s="60"/>
      <c r="K284" s="65">
        <f>IFERROR(VLOOKUP($A284,D_SAV!$A$5:$I$29,6,0),)</f>
        <v>0</v>
      </c>
    </row>
    <row r="285" spans="1:11" x14ac:dyDescent="0.25">
      <c r="A285" s="59"/>
      <c r="B285" s="63">
        <f>IFERROR(VLOOKUP($A285,D_SAV!$A$5:$I$29,3,0),)</f>
        <v>0</v>
      </c>
      <c r="C285" s="64" t="str">
        <f>IFERROR(VLOOKUP($A285,D_SAV!$A$5:$I$29,4,0),"")</f>
        <v/>
      </c>
      <c r="D285" s="65">
        <f>IFERROR(VLOOKUP($A285,D_SAV!$A$5:$I$29,5,0),)</f>
        <v>0</v>
      </c>
      <c r="E285" s="60"/>
      <c r="F285" s="60"/>
      <c r="G285" s="60"/>
      <c r="H285" s="60"/>
      <c r="I285" s="60"/>
      <c r="J285" s="60"/>
      <c r="K285" s="65">
        <f>IFERROR(VLOOKUP($A285,D_SAV!$A$5:$I$29,6,0),)</f>
        <v>0</v>
      </c>
    </row>
    <row r="286" spans="1:11" x14ac:dyDescent="0.25">
      <c r="A286" s="59"/>
      <c r="B286" s="63">
        <f>IFERROR(VLOOKUP($A286,D_SAV!$A$5:$I$29,3,0),)</f>
        <v>0</v>
      </c>
      <c r="C286" s="64" t="str">
        <f>IFERROR(VLOOKUP($A286,D_SAV!$A$5:$I$29,4,0),"")</f>
        <v/>
      </c>
      <c r="D286" s="65">
        <f>IFERROR(VLOOKUP($A286,D_SAV!$A$5:$I$29,5,0),)</f>
        <v>0</v>
      </c>
      <c r="E286" s="60"/>
      <c r="F286" s="60"/>
      <c r="G286" s="60"/>
      <c r="H286" s="60"/>
      <c r="I286" s="60"/>
      <c r="J286" s="60"/>
      <c r="K286" s="65">
        <f>IFERROR(VLOOKUP($A286,D_SAV!$A$5:$I$29,6,0),)</f>
        <v>0</v>
      </c>
    </row>
    <row r="287" spans="1:11" x14ac:dyDescent="0.25">
      <c r="A287" s="59"/>
      <c r="B287" s="63">
        <f>IFERROR(VLOOKUP($A287,D_SAV!$A$5:$I$29,3,0),)</f>
        <v>0</v>
      </c>
      <c r="C287" s="64" t="str">
        <f>IFERROR(VLOOKUP($A287,D_SAV!$A$5:$I$29,4,0),"")</f>
        <v/>
      </c>
      <c r="D287" s="65">
        <f>IFERROR(VLOOKUP($A287,D_SAV!$A$5:$I$29,5,0),)</f>
        <v>0</v>
      </c>
      <c r="E287" s="60"/>
      <c r="F287" s="60"/>
      <c r="G287" s="60"/>
      <c r="H287" s="60"/>
      <c r="I287" s="60"/>
      <c r="J287" s="60"/>
      <c r="K287" s="65">
        <f>IFERROR(VLOOKUP($A287,D_SAV!$A$5:$I$29,6,0),)</f>
        <v>0</v>
      </c>
    </row>
    <row r="288" spans="1:11" x14ac:dyDescent="0.25">
      <c r="A288" s="59"/>
      <c r="B288" s="63">
        <f>IFERROR(VLOOKUP($A288,D_SAV!$A$5:$I$29,3,0),)</f>
        <v>0</v>
      </c>
      <c r="C288" s="64" t="str">
        <f>IFERROR(VLOOKUP($A288,D_SAV!$A$5:$I$29,4,0),"")</f>
        <v/>
      </c>
      <c r="D288" s="65">
        <f>IFERROR(VLOOKUP($A288,D_SAV!$A$5:$I$29,5,0),)</f>
        <v>0</v>
      </c>
      <c r="E288" s="60"/>
      <c r="F288" s="60"/>
      <c r="G288" s="60"/>
      <c r="H288" s="60"/>
      <c r="I288" s="60"/>
      <c r="J288" s="60"/>
      <c r="K288" s="65">
        <f>IFERROR(VLOOKUP($A288,D_SAV!$A$5:$I$29,6,0),)</f>
        <v>0</v>
      </c>
    </row>
    <row r="289" spans="1:11" x14ac:dyDescent="0.25">
      <c r="A289" s="59"/>
      <c r="B289" s="63">
        <f>IFERROR(VLOOKUP($A289,D_SAV!$A$5:$I$29,3,0),)</f>
        <v>0</v>
      </c>
      <c r="C289" s="64" t="str">
        <f>IFERROR(VLOOKUP($A289,D_SAV!$A$5:$I$29,4,0),"")</f>
        <v/>
      </c>
      <c r="D289" s="65">
        <f>IFERROR(VLOOKUP($A289,D_SAV!$A$5:$I$29,5,0),)</f>
        <v>0</v>
      </c>
      <c r="E289" s="60"/>
      <c r="F289" s="60"/>
      <c r="G289" s="60"/>
      <c r="H289" s="60"/>
      <c r="I289" s="60"/>
      <c r="J289" s="60"/>
      <c r="K289" s="65">
        <f>IFERROR(VLOOKUP($A289,D_SAV!$A$5:$I$29,6,0),)</f>
        <v>0</v>
      </c>
    </row>
    <row r="290" spans="1:11" x14ac:dyDescent="0.25">
      <c r="A290" s="59"/>
      <c r="B290" s="63">
        <f>IFERROR(VLOOKUP($A290,D_SAV!$A$5:$I$29,3,0),)</f>
        <v>0</v>
      </c>
      <c r="C290" s="64" t="str">
        <f>IFERROR(VLOOKUP($A290,D_SAV!$A$5:$I$29,4,0),"")</f>
        <v/>
      </c>
      <c r="D290" s="65">
        <f>IFERROR(VLOOKUP($A290,D_SAV!$A$5:$I$29,5,0),)</f>
        <v>0</v>
      </c>
      <c r="E290" s="60"/>
      <c r="F290" s="60"/>
      <c r="G290" s="60"/>
      <c r="H290" s="60"/>
      <c r="I290" s="60"/>
      <c r="J290" s="60"/>
      <c r="K290" s="65">
        <f>IFERROR(VLOOKUP($A290,D_SAV!$A$5:$I$29,6,0),)</f>
        <v>0</v>
      </c>
    </row>
    <row r="291" spans="1:11" x14ac:dyDescent="0.25">
      <c r="A291" s="59"/>
      <c r="B291" s="63">
        <f>IFERROR(VLOOKUP($A291,D_SAV!$A$5:$I$29,3,0),)</f>
        <v>0</v>
      </c>
      <c r="C291" s="64" t="str">
        <f>IFERROR(VLOOKUP($A291,D_SAV!$A$5:$I$29,4,0),"")</f>
        <v/>
      </c>
      <c r="D291" s="65">
        <f>IFERROR(VLOOKUP($A291,D_SAV!$A$5:$I$29,5,0),)</f>
        <v>0</v>
      </c>
      <c r="E291" s="60"/>
      <c r="F291" s="60"/>
      <c r="G291" s="60"/>
      <c r="H291" s="60"/>
      <c r="I291" s="60"/>
      <c r="J291" s="60"/>
      <c r="K291" s="65">
        <f>IFERROR(VLOOKUP($A291,D_SAV!$A$5:$I$29,6,0),)</f>
        <v>0</v>
      </c>
    </row>
    <row r="292" spans="1:11" x14ac:dyDescent="0.25">
      <c r="A292" s="59"/>
      <c r="B292" s="63">
        <f>IFERROR(VLOOKUP($A292,D_SAV!$A$5:$I$29,3,0),)</f>
        <v>0</v>
      </c>
      <c r="C292" s="64" t="str">
        <f>IFERROR(VLOOKUP($A292,D_SAV!$A$5:$I$29,4,0),"")</f>
        <v/>
      </c>
      <c r="D292" s="65">
        <f>IFERROR(VLOOKUP($A292,D_SAV!$A$5:$I$29,5,0),)</f>
        <v>0</v>
      </c>
      <c r="E292" s="60"/>
      <c r="F292" s="60"/>
      <c r="G292" s="60"/>
      <c r="H292" s="60"/>
      <c r="I292" s="60"/>
      <c r="J292" s="60"/>
      <c r="K292" s="65">
        <f>IFERROR(VLOOKUP($A292,D_SAV!$A$5:$I$29,6,0),)</f>
        <v>0</v>
      </c>
    </row>
    <row r="293" spans="1:11" x14ac:dyDescent="0.25">
      <c r="A293" s="59"/>
      <c r="B293" s="63">
        <f>IFERROR(VLOOKUP($A293,D_SAV!$A$5:$I$29,3,0),)</f>
        <v>0</v>
      </c>
      <c r="C293" s="64" t="str">
        <f>IFERROR(VLOOKUP($A293,D_SAV!$A$5:$I$29,4,0),"")</f>
        <v/>
      </c>
      <c r="D293" s="65">
        <f>IFERROR(VLOOKUP($A293,D_SAV!$A$5:$I$29,5,0),)</f>
        <v>0</v>
      </c>
      <c r="E293" s="60"/>
      <c r="F293" s="60"/>
      <c r="G293" s="60"/>
      <c r="H293" s="60"/>
      <c r="I293" s="60"/>
      <c r="J293" s="60"/>
      <c r="K293" s="65">
        <f>IFERROR(VLOOKUP($A293,D_SAV!$A$5:$I$29,6,0),)</f>
        <v>0</v>
      </c>
    </row>
    <row r="294" spans="1:11" x14ac:dyDescent="0.25">
      <c r="A294" s="59"/>
      <c r="B294" s="63">
        <f>IFERROR(VLOOKUP($A294,D_SAV!$A$5:$I$29,3,0),)</f>
        <v>0</v>
      </c>
      <c r="C294" s="64" t="str">
        <f>IFERROR(VLOOKUP($A294,D_SAV!$A$5:$I$29,4,0),"")</f>
        <v/>
      </c>
      <c r="D294" s="65">
        <f>IFERROR(VLOOKUP($A294,D_SAV!$A$5:$I$29,5,0),)</f>
        <v>0</v>
      </c>
      <c r="E294" s="60"/>
      <c r="F294" s="60"/>
      <c r="G294" s="60"/>
      <c r="H294" s="60"/>
      <c r="I294" s="60"/>
      <c r="J294" s="60"/>
      <c r="K294" s="65">
        <f>IFERROR(VLOOKUP($A294,D_SAV!$A$5:$I$29,6,0),)</f>
        <v>0</v>
      </c>
    </row>
    <row r="295" spans="1:11" x14ac:dyDescent="0.25">
      <c r="A295" s="59"/>
      <c r="B295" s="63">
        <f>IFERROR(VLOOKUP($A295,D_SAV!$A$5:$I$29,3,0),)</f>
        <v>0</v>
      </c>
      <c r="C295" s="64" t="str">
        <f>IFERROR(VLOOKUP($A295,D_SAV!$A$5:$I$29,4,0),"")</f>
        <v/>
      </c>
      <c r="D295" s="65">
        <f>IFERROR(VLOOKUP($A295,D_SAV!$A$5:$I$29,5,0),)</f>
        <v>0</v>
      </c>
      <c r="E295" s="60"/>
      <c r="F295" s="60"/>
      <c r="G295" s="60"/>
      <c r="H295" s="60"/>
      <c r="I295" s="60"/>
      <c r="J295" s="60"/>
      <c r="K295" s="65">
        <f>IFERROR(VLOOKUP($A295,D_SAV!$A$5:$I$29,6,0),)</f>
        <v>0</v>
      </c>
    </row>
    <row r="296" spans="1:11" x14ac:dyDescent="0.25">
      <c r="A296" s="59"/>
      <c r="B296" s="63">
        <f>IFERROR(VLOOKUP($A296,D_SAV!$A$5:$I$29,3,0),)</f>
        <v>0</v>
      </c>
      <c r="C296" s="64" t="str">
        <f>IFERROR(VLOOKUP($A296,D_SAV!$A$5:$I$29,4,0),"")</f>
        <v/>
      </c>
      <c r="D296" s="65">
        <f>IFERROR(VLOOKUP($A296,D_SAV!$A$5:$I$29,5,0),)</f>
        <v>0</v>
      </c>
      <c r="E296" s="60"/>
      <c r="F296" s="60"/>
      <c r="G296" s="60"/>
      <c r="H296" s="60"/>
      <c r="I296" s="60"/>
      <c r="J296" s="60"/>
      <c r="K296" s="65">
        <f>IFERROR(VLOOKUP($A296,D_SAV!$A$5:$I$29,6,0),)</f>
        <v>0</v>
      </c>
    </row>
    <row r="297" spans="1:11" x14ac:dyDescent="0.25">
      <c r="A297" s="59"/>
      <c r="B297" s="63">
        <f>IFERROR(VLOOKUP($A297,D_SAV!$A$5:$I$29,3,0),)</f>
        <v>0</v>
      </c>
      <c r="C297" s="64" t="str">
        <f>IFERROR(VLOOKUP($A297,D_SAV!$A$5:$I$29,4,0),"")</f>
        <v/>
      </c>
      <c r="D297" s="65">
        <f>IFERROR(VLOOKUP($A297,D_SAV!$A$5:$I$29,5,0),)</f>
        <v>0</v>
      </c>
      <c r="E297" s="60"/>
      <c r="F297" s="60"/>
      <c r="G297" s="60"/>
      <c r="H297" s="60"/>
      <c r="I297" s="60"/>
      <c r="J297" s="60"/>
      <c r="K297" s="65">
        <f>IFERROR(VLOOKUP($A297,D_SAV!$A$5:$I$29,6,0),)</f>
        <v>0</v>
      </c>
    </row>
    <row r="298" spans="1:11" x14ac:dyDescent="0.25">
      <c r="A298" s="59"/>
      <c r="B298" s="63">
        <f>IFERROR(VLOOKUP($A298,D_SAV!$A$5:$I$29,3,0),)</f>
        <v>0</v>
      </c>
      <c r="C298" s="64" t="str">
        <f>IFERROR(VLOOKUP($A298,D_SAV!$A$5:$I$29,4,0),"")</f>
        <v/>
      </c>
      <c r="D298" s="65">
        <f>IFERROR(VLOOKUP($A298,D_SAV!$A$5:$I$29,5,0),)</f>
        <v>0</v>
      </c>
      <c r="E298" s="60"/>
      <c r="F298" s="60"/>
      <c r="G298" s="60"/>
      <c r="H298" s="60"/>
      <c r="I298" s="60"/>
      <c r="J298" s="60"/>
      <c r="K298" s="65">
        <f>IFERROR(VLOOKUP($A298,D_SAV!$A$5:$I$29,6,0),)</f>
        <v>0</v>
      </c>
    </row>
    <row r="299" spans="1:11" x14ac:dyDescent="0.25">
      <c r="A299" s="59"/>
      <c r="B299" s="63">
        <f>IFERROR(VLOOKUP($A299,D_SAV!$A$5:$I$29,3,0),)</f>
        <v>0</v>
      </c>
      <c r="C299" s="64" t="str">
        <f>IFERROR(VLOOKUP($A299,D_SAV!$A$5:$I$29,4,0),"")</f>
        <v/>
      </c>
      <c r="D299" s="65">
        <f>IFERROR(VLOOKUP($A299,D_SAV!$A$5:$I$29,5,0),)</f>
        <v>0</v>
      </c>
      <c r="E299" s="60"/>
      <c r="F299" s="60"/>
      <c r="G299" s="60"/>
      <c r="H299" s="60"/>
      <c r="I299" s="60"/>
      <c r="J299" s="60"/>
      <c r="K299" s="65">
        <f>IFERROR(VLOOKUP($A299,D_SAV!$A$5:$I$29,6,0),)</f>
        <v>0</v>
      </c>
    </row>
    <row r="300" spans="1:11" x14ac:dyDescent="0.25">
      <c r="A300" s="59"/>
      <c r="B300" s="63">
        <f>IFERROR(VLOOKUP($A300,D_SAV!$A$5:$I$29,3,0),)</f>
        <v>0</v>
      </c>
      <c r="C300" s="64" t="str">
        <f>IFERROR(VLOOKUP($A300,D_SAV!$A$5:$I$29,4,0),"")</f>
        <v/>
      </c>
      <c r="D300" s="65">
        <f>IFERROR(VLOOKUP($A300,D_SAV!$A$5:$I$29,5,0),)</f>
        <v>0</v>
      </c>
      <c r="E300" s="60"/>
      <c r="F300" s="60"/>
      <c r="G300" s="60"/>
      <c r="H300" s="60"/>
      <c r="I300" s="60"/>
      <c r="J300" s="60"/>
      <c r="K300" s="65">
        <f>IFERROR(VLOOKUP($A300,D_SAV!$A$5:$I$29,6,0),)</f>
        <v>0</v>
      </c>
    </row>
    <row r="301" spans="1:11" x14ac:dyDescent="0.25">
      <c r="A301" s="59"/>
      <c r="B301" s="63">
        <f>IFERROR(VLOOKUP($A301,D_SAV!$A$5:$I$29,3,0),)</f>
        <v>0</v>
      </c>
      <c r="C301" s="64" t="str">
        <f>IFERROR(VLOOKUP($A301,D_SAV!$A$5:$I$29,4,0),"")</f>
        <v/>
      </c>
      <c r="D301" s="65">
        <f>IFERROR(VLOOKUP($A301,D_SAV!$A$5:$I$29,5,0),)</f>
        <v>0</v>
      </c>
      <c r="E301" s="60"/>
      <c r="F301" s="60"/>
      <c r="G301" s="60"/>
      <c r="H301" s="60"/>
      <c r="I301" s="60"/>
      <c r="J301" s="60"/>
      <c r="K301" s="65">
        <f>IFERROR(VLOOKUP($A301,D_SAV!$A$5:$I$29,6,0),)</f>
        <v>0</v>
      </c>
    </row>
    <row r="302" spans="1:11" x14ac:dyDescent="0.25">
      <c r="A302" s="59"/>
      <c r="B302" s="63">
        <f>IFERROR(VLOOKUP($A302,D_SAV!$A$5:$I$29,3,0),)</f>
        <v>0</v>
      </c>
      <c r="C302" s="64" t="str">
        <f>IFERROR(VLOOKUP($A302,D_SAV!$A$5:$I$29,4,0),"")</f>
        <v/>
      </c>
      <c r="D302" s="65">
        <f>IFERROR(VLOOKUP($A302,D_SAV!$A$5:$I$29,5,0),)</f>
        <v>0</v>
      </c>
      <c r="E302" s="60"/>
      <c r="F302" s="60"/>
      <c r="G302" s="60"/>
      <c r="H302" s="60"/>
      <c r="I302" s="60"/>
      <c r="J302" s="60"/>
      <c r="K302" s="65">
        <f>IFERROR(VLOOKUP($A302,D_SAV!$A$5:$I$29,6,0),)</f>
        <v>0</v>
      </c>
    </row>
    <row r="303" spans="1:11" x14ac:dyDescent="0.25">
      <c r="A303" s="59"/>
      <c r="B303" s="63">
        <f>IFERROR(VLOOKUP($A303,D_SAV!$A$5:$I$29,3,0),)</f>
        <v>0</v>
      </c>
      <c r="C303" s="64" t="str">
        <f>IFERROR(VLOOKUP($A303,D_SAV!$A$5:$I$29,4,0),"")</f>
        <v/>
      </c>
      <c r="D303" s="65">
        <f>IFERROR(VLOOKUP($A303,D_SAV!$A$5:$I$29,5,0),)</f>
        <v>0</v>
      </c>
      <c r="E303" s="60"/>
      <c r="F303" s="60"/>
      <c r="G303" s="60"/>
      <c r="H303" s="60"/>
      <c r="I303" s="60"/>
      <c r="J303" s="60"/>
      <c r="K303" s="65">
        <f>IFERROR(VLOOKUP($A303,D_SAV!$A$5:$I$29,6,0),)</f>
        <v>0</v>
      </c>
    </row>
    <row r="304" spans="1:11" x14ac:dyDescent="0.25">
      <c r="A304" s="59"/>
      <c r="B304" s="63">
        <f>IFERROR(VLOOKUP($A304,D_SAV!$A$5:$I$29,3,0),)</f>
        <v>0</v>
      </c>
      <c r="C304" s="64" t="str">
        <f>IFERROR(VLOOKUP($A304,D_SAV!$A$5:$I$29,4,0),"")</f>
        <v/>
      </c>
      <c r="D304" s="65">
        <f>IFERROR(VLOOKUP($A304,D_SAV!$A$5:$I$29,5,0),)</f>
        <v>0</v>
      </c>
      <c r="E304" s="60"/>
      <c r="F304" s="60"/>
      <c r="G304" s="60"/>
      <c r="H304" s="60"/>
      <c r="I304" s="60"/>
      <c r="J304" s="60"/>
      <c r="K304" s="65">
        <f>IFERROR(VLOOKUP($A304,D_SAV!$A$5:$I$29,6,0),)</f>
        <v>0</v>
      </c>
    </row>
    <row r="305" spans="1:11" x14ac:dyDescent="0.25">
      <c r="A305" s="59"/>
      <c r="B305" s="63">
        <f>IFERROR(VLOOKUP($A305,D_SAV!$A$5:$I$29,3,0),)</f>
        <v>0</v>
      </c>
      <c r="C305" s="64" t="str">
        <f>IFERROR(VLOOKUP($A305,D_SAV!$A$5:$I$29,4,0),"")</f>
        <v/>
      </c>
      <c r="D305" s="65">
        <f>IFERROR(VLOOKUP($A305,D_SAV!$A$5:$I$29,5,0),)</f>
        <v>0</v>
      </c>
      <c r="E305" s="60"/>
      <c r="F305" s="60"/>
      <c r="G305" s="60"/>
      <c r="H305" s="60"/>
      <c r="I305" s="60"/>
      <c r="J305" s="60"/>
      <c r="K305" s="65">
        <f>IFERROR(VLOOKUP($A305,D_SAV!$A$5:$I$29,6,0),)</f>
        <v>0</v>
      </c>
    </row>
    <row r="306" spans="1:11" x14ac:dyDescent="0.25">
      <c r="A306" s="59"/>
      <c r="B306" s="63">
        <f>IFERROR(VLOOKUP($A306,D_SAV!$A$5:$I$29,3,0),)</f>
        <v>0</v>
      </c>
      <c r="C306" s="64" t="str">
        <f>IFERROR(VLOOKUP($A306,D_SAV!$A$5:$I$29,4,0),"")</f>
        <v/>
      </c>
      <c r="D306" s="65">
        <f>IFERROR(VLOOKUP($A306,D_SAV!$A$5:$I$29,5,0),)</f>
        <v>0</v>
      </c>
      <c r="E306" s="60"/>
      <c r="F306" s="60"/>
      <c r="G306" s="60"/>
      <c r="H306" s="60"/>
      <c r="I306" s="60"/>
      <c r="J306" s="60"/>
      <c r="K306" s="65">
        <f>IFERROR(VLOOKUP($A306,D_SAV!$A$5:$I$29,6,0),)</f>
        <v>0</v>
      </c>
    </row>
    <row r="307" spans="1:11" x14ac:dyDescent="0.25">
      <c r="A307" s="59"/>
      <c r="B307" s="63">
        <f>IFERROR(VLOOKUP($A307,D_SAV!$A$5:$I$29,3,0),)</f>
        <v>0</v>
      </c>
      <c r="C307" s="64" t="str">
        <f>IFERROR(VLOOKUP($A307,D_SAV!$A$5:$I$29,4,0),"")</f>
        <v/>
      </c>
      <c r="D307" s="65">
        <f>IFERROR(VLOOKUP($A307,D_SAV!$A$5:$I$29,5,0),)</f>
        <v>0</v>
      </c>
      <c r="E307" s="60"/>
      <c r="F307" s="60"/>
      <c r="G307" s="60"/>
      <c r="H307" s="60"/>
      <c r="I307" s="60"/>
      <c r="J307" s="60"/>
      <c r="K307" s="65">
        <f>IFERROR(VLOOKUP($A307,D_SAV!$A$5:$I$29,6,0),)</f>
        <v>0</v>
      </c>
    </row>
    <row r="308" spans="1:11" x14ac:dyDescent="0.25">
      <c r="A308" s="59"/>
      <c r="B308" s="63">
        <f>IFERROR(VLOOKUP($A308,D_SAV!$A$5:$I$29,3,0),)</f>
        <v>0</v>
      </c>
      <c r="C308" s="64" t="str">
        <f>IFERROR(VLOOKUP($A308,D_SAV!$A$5:$I$29,4,0),"")</f>
        <v/>
      </c>
      <c r="D308" s="65">
        <f>IFERROR(VLOOKUP($A308,D_SAV!$A$5:$I$29,5,0),)</f>
        <v>0</v>
      </c>
      <c r="E308" s="60"/>
      <c r="F308" s="60"/>
      <c r="G308" s="60"/>
      <c r="H308" s="60"/>
      <c r="I308" s="60"/>
      <c r="J308" s="60"/>
      <c r="K308" s="65">
        <f>IFERROR(VLOOKUP($A308,D_SAV!$A$5:$I$29,6,0),)</f>
        <v>0</v>
      </c>
    </row>
    <row r="309" spans="1:11" x14ac:dyDescent="0.25">
      <c r="A309" s="59"/>
      <c r="B309" s="63">
        <f>IFERROR(VLOOKUP($A309,D_SAV!$A$5:$I$29,3,0),)</f>
        <v>0</v>
      </c>
      <c r="C309" s="64" t="str">
        <f>IFERROR(VLOOKUP($A309,D_SAV!$A$5:$I$29,4,0),"")</f>
        <v/>
      </c>
      <c r="D309" s="65">
        <f>IFERROR(VLOOKUP($A309,D_SAV!$A$5:$I$29,5,0),)</f>
        <v>0</v>
      </c>
      <c r="E309" s="60"/>
      <c r="F309" s="60"/>
      <c r="G309" s="60"/>
      <c r="H309" s="60"/>
      <c r="I309" s="60"/>
      <c r="J309" s="60"/>
      <c r="K309" s="65">
        <f>IFERROR(VLOOKUP($A309,D_SAV!$A$5:$I$29,6,0),)</f>
        <v>0</v>
      </c>
    </row>
    <row r="310" spans="1:11" x14ac:dyDescent="0.25">
      <c r="A310" s="59"/>
      <c r="B310" s="63">
        <f>IFERROR(VLOOKUP($A310,D_SAV!$A$5:$I$29,3,0),)</f>
        <v>0</v>
      </c>
      <c r="C310" s="64" t="str">
        <f>IFERROR(VLOOKUP($A310,D_SAV!$A$5:$I$29,4,0),"")</f>
        <v/>
      </c>
      <c r="D310" s="65">
        <f>IFERROR(VLOOKUP($A310,D_SAV!$A$5:$I$29,5,0),)</f>
        <v>0</v>
      </c>
      <c r="E310" s="60"/>
      <c r="F310" s="60"/>
      <c r="G310" s="60"/>
      <c r="H310" s="60"/>
      <c r="I310" s="60"/>
      <c r="J310" s="60"/>
      <c r="K310" s="65">
        <f>IFERROR(VLOOKUP($A310,D_SAV!$A$5:$I$29,6,0),)</f>
        <v>0</v>
      </c>
    </row>
    <row r="311" spans="1:11" x14ac:dyDescent="0.25">
      <c r="A311" s="59"/>
      <c r="B311" s="63">
        <f>IFERROR(VLOOKUP($A311,D_SAV!$A$5:$I$29,3,0),)</f>
        <v>0</v>
      </c>
      <c r="C311" s="64" t="str">
        <f>IFERROR(VLOOKUP($A311,D_SAV!$A$5:$I$29,4,0),"")</f>
        <v/>
      </c>
      <c r="D311" s="65">
        <f>IFERROR(VLOOKUP($A311,D_SAV!$A$5:$I$29,5,0),)</f>
        <v>0</v>
      </c>
      <c r="E311" s="60"/>
      <c r="F311" s="60"/>
      <c r="G311" s="60"/>
      <c r="H311" s="60"/>
      <c r="I311" s="60"/>
      <c r="J311" s="60"/>
      <c r="K311" s="65">
        <f>IFERROR(VLOOKUP($A311,D_SAV!$A$5:$I$29,6,0),)</f>
        <v>0</v>
      </c>
    </row>
    <row r="312" spans="1:11" x14ac:dyDescent="0.25">
      <c r="A312" s="59"/>
      <c r="B312" s="63">
        <f>IFERROR(VLOOKUP($A312,D_SAV!$A$5:$I$29,3,0),)</f>
        <v>0</v>
      </c>
      <c r="C312" s="64" t="str">
        <f>IFERROR(VLOOKUP($A312,D_SAV!$A$5:$I$29,4,0),"")</f>
        <v/>
      </c>
      <c r="D312" s="65">
        <f>IFERROR(VLOOKUP($A312,D_SAV!$A$5:$I$29,5,0),)</f>
        <v>0</v>
      </c>
      <c r="E312" s="60"/>
      <c r="F312" s="60"/>
      <c r="G312" s="60"/>
      <c r="H312" s="60"/>
      <c r="I312" s="60"/>
      <c r="J312" s="60"/>
      <c r="K312" s="65">
        <f>IFERROR(VLOOKUP($A312,D_SAV!$A$5:$I$29,6,0),)</f>
        <v>0</v>
      </c>
    </row>
    <row r="313" spans="1:11" x14ac:dyDescent="0.25">
      <c r="A313" s="59"/>
      <c r="B313" s="63">
        <f>IFERROR(VLOOKUP($A313,D_SAV!$A$5:$I$29,3,0),)</f>
        <v>0</v>
      </c>
      <c r="C313" s="64" t="str">
        <f>IFERROR(VLOOKUP($A313,D_SAV!$A$5:$I$29,4,0),"")</f>
        <v/>
      </c>
      <c r="D313" s="65">
        <f>IFERROR(VLOOKUP($A313,D_SAV!$A$5:$I$29,5,0),)</f>
        <v>0</v>
      </c>
      <c r="E313" s="60"/>
      <c r="F313" s="60"/>
      <c r="G313" s="60"/>
      <c r="H313" s="60"/>
      <c r="I313" s="60"/>
      <c r="J313" s="60"/>
      <c r="K313" s="65">
        <f>IFERROR(VLOOKUP($A313,D_SAV!$A$5:$I$29,6,0),)</f>
        <v>0</v>
      </c>
    </row>
    <row r="314" spans="1:11" x14ac:dyDescent="0.25">
      <c r="A314" s="59"/>
      <c r="B314" s="63">
        <f>IFERROR(VLOOKUP($A314,D_SAV!$A$5:$I$29,3,0),)</f>
        <v>0</v>
      </c>
      <c r="C314" s="64" t="str">
        <f>IFERROR(VLOOKUP($A314,D_SAV!$A$5:$I$29,4,0),"")</f>
        <v/>
      </c>
      <c r="D314" s="65">
        <f>IFERROR(VLOOKUP($A314,D_SAV!$A$5:$I$29,5,0),)</f>
        <v>0</v>
      </c>
      <c r="E314" s="60"/>
      <c r="F314" s="60"/>
      <c r="G314" s="60"/>
      <c r="H314" s="60"/>
      <c r="I314" s="60"/>
      <c r="J314" s="60"/>
      <c r="K314" s="65">
        <f>IFERROR(VLOOKUP($A314,D_SAV!$A$5:$I$29,6,0),)</f>
        <v>0</v>
      </c>
    </row>
    <row r="315" spans="1:11" x14ac:dyDescent="0.25">
      <c r="A315" s="59"/>
      <c r="B315" s="63">
        <f>IFERROR(VLOOKUP($A315,D_SAV!$A$5:$I$29,3,0),)</f>
        <v>0</v>
      </c>
      <c r="C315" s="64" t="str">
        <f>IFERROR(VLOOKUP($A315,D_SAV!$A$5:$I$29,4,0),"")</f>
        <v/>
      </c>
      <c r="D315" s="65">
        <f>IFERROR(VLOOKUP($A315,D_SAV!$A$5:$I$29,5,0),)</f>
        <v>0</v>
      </c>
      <c r="E315" s="60"/>
      <c r="F315" s="60"/>
      <c r="G315" s="60"/>
      <c r="H315" s="60"/>
      <c r="I315" s="60"/>
      <c r="J315" s="60"/>
      <c r="K315" s="65">
        <f>IFERROR(VLOOKUP($A315,D_SAV!$A$5:$I$29,6,0),)</f>
        <v>0</v>
      </c>
    </row>
    <row r="316" spans="1:11" x14ac:dyDescent="0.25">
      <c r="A316" s="59"/>
      <c r="B316" s="63">
        <f>IFERROR(VLOOKUP($A316,D_SAV!$A$5:$I$29,3,0),)</f>
        <v>0</v>
      </c>
      <c r="C316" s="64" t="str">
        <f>IFERROR(VLOOKUP($A316,D_SAV!$A$5:$I$29,4,0),"")</f>
        <v/>
      </c>
      <c r="D316" s="65">
        <f>IFERROR(VLOOKUP($A316,D_SAV!$A$5:$I$29,5,0),)</f>
        <v>0</v>
      </c>
      <c r="E316" s="60"/>
      <c r="F316" s="60"/>
      <c r="G316" s="60"/>
      <c r="H316" s="60"/>
      <c r="I316" s="60"/>
      <c r="J316" s="60"/>
      <c r="K316" s="65">
        <f>IFERROR(VLOOKUP($A316,D_SAV!$A$5:$I$29,6,0),)</f>
        <v>0</v>
      </c>
    </row>
    <row r="317" spans="1:11" x14ac:dyDescent="0.25">
      <c r="A317" s="59"/>
      <c r="B317" s="63">
        <f>IFERROR(VLOOKUP($A317,D_SAV!$A$5:$I$29,3,0),)</f>
        <v>0</v>
      </c>
      <c r="C317" s="64" t="str">
        <f>IFERROR(VLOOKUP($A317,D_SAV!$A$5:$I$29,4,0),"")</f>
        <v/>
      </c>
      <c r="D317" s="65">
        <f>IFERROR(VLOOKUP($A317,D_SAV!$A$5:$I$29,5,0),)</f>
        <v>0</v>
      </c>
      <c r="E317" s="60"/>
      <c r="F317" s="60"/>
      <c r="G317" s="60"/>
      <c r="H317" s="60"/>
      <c r="I317" s="60"/>
      <c r="J317" s="60"/>
      <c r="K317" s="65">
        <f>IFERROR(VLOOKUP($A317,D_SAV!$A$5:$I$29,6,0),)</f>
        <v>0</v>
      </c>
    </row>
    <row r="318" spans="1:11" x14ac:dyDescent="0.25">
      <c r="A318" s="59"/>
      <c r="B318" s="63">
        <f>IFERROR(VLOOKUP($A318,D_SAV!$A$5:$I$29,3,0),)</f>
        <v>0</v>
      </c>
      <c r="C318" s="64" t="str">
        <f>IFERROR(VLOOKUP($A318,D_SAV!$A$5:$I$29,4,0),"")</f>
        <v/>
      </c>
      <c r="D318" s="65">
        <f>IFERROR(VLOOKUP($A318,D_SAV!$A$5:$I$29,5,0),)</f>
        <v>0</v>
      </c>
      <c r="E318" s="60"/>
      <c r="F318" s="60"/>
      <c r="G318" s="60"/>
      <c r="H318" s="60"/>
      <c r="I318" s="60"/>
      <c r="J318" s="60"/>
      <c r="K318" s="65">
        <f>IFERROR(VLOOKUP($A318,D_SAV!$A$5:$I$29,6,0),)</f>
        <v>0</v>
      </c>
    </row>
    <row r="319" spans="1:11" x14ac:dyDescent="0.25">
      <c r="A319" s="59"/>
      <c r="B319" s="63">
        <f>IFERROR(VLOOKUP($A319,D_SAV!$A$5:$I$29,3,0),)</f>
        <v>0</v>
      </c>
      <c r="C319" s="64" t="str">
        <f>IFERROR(VLOOKUP($A319,D_SAV!$A$5:$I$29,4,0),"")</f>
        <v/>
      </c>
      <c r="D319" s="65">
        <f>IFERROR(VLOOKUP($A319,D_SAV!$A$5:$I$29,5,0),)</f>
        <v>0</v>
      </c>
      <c r="E319" s="60"/>
      <c r="F319" s="60"/>
      <c r="G319" s="60"/>
      <c r="H319" s="60"/>
      <c r="I319" s="60"/>
      <c r="J319" s="60"/>
      <c r="K319" s="65">
        <f>IFERROR(VLOOKUP($A319,D_SAV!$A$5:$I$29,6,0),)</f>
        <v>0</v>
      </c>
    </row>
    <row r="320" spans="1:11" x14ac:dyDescent="0.25">
      <c r="A320" s="59"/>
      <c r="B320" s="63">
        <f>IFERROR(VLOOKUP($A320,D_SAV!$A$5:$I$29,3,0),)</f>
        <v>0</v>
      </c>
      <c r="C320" s="64" t="str">
        <f>IFERROR(VLOOKUP($A320,D_SAV!$A$5:$I$29,4,0),"")</f>
        <v/>
      </c>
      <c r="D320" s="65">
        <f>IFERROR(VLOOKUP($A320,D_SAV!$A$5:$I$29,5,0),)</f>
        <v>0</v>
      </c>
      <c r="E320" s="60"/>
      <c r="F320" s="60"/>
      <c r="G320" s="60"/>
      <c r="H320" s="60"/>
      <c r="I320" s="60"/>
      <c r="J320" s="60"/>
      <c r="K320" s="65">
        <f>IFERROR(VLOOKUP($A320,D_SAV!$A$5:$I$29,6,0),)</f>
        <v>0</v>
      </c>
    </row>
    <row r="321" spans="1:11" x14ac:dyDescent="0.25">
      <c r="A321" s="59"/>
      <c r="B321" s="63">
        <f>IFERROR(VLOOKUP($A321,D_SAV!$A$5:$I$29,3,0),)</f>
        <v>0</v>
      </c>
      <c r="C321" s="64" t="str">
        <f>IFERROR(VLOOKUP($A321,D_SAV!$A$5:$I$29,4,0),"")</f>
        <v/>
      </c>
      <c r="D321" s="65">
        <f>IFERROR(VLOOKUP($A321,D_SAV!$A$5:$I$29,5,0),)</f>
        <v>0</v>
      </c>
      <c r="E321" s="60"/>
      <c r="F321" s="60"/>
      <c r="G321" s="60"/>
      <c r="H321" s="60"/>
      <c r="I321" s="60"/>
      <c r="J321" s="60"/>
      <c r="K321" s="65">
        <f>IFERROR(VLOOKUP($A321,D_SAV!$A$5:$I$29,6,0),)</f>
        <v>0</v>
      </c>
    </row>
    <row r="322" spans="1:11" x14ac:dyDescent="0.25">
      <c r="A322" s="59"/>
      <c r="B322" s="63">
        <f>IFERROR(VLOOKUP($A322,D_SAV!$A$5:$I$29,3,0),)</f>
        <v>0</v>
      </c>
      <c r="C322" s="64" t="str">
        <f>IFERROR(VLOOKUP($A322,D_SAV!$A$5:$I$29,4,0),"")</f>
        <v/>
      </c>
      <c r="D322" s="65">
        <f>IFERROR(VLOOKUP($A322,D_SAV!$A$5:$I$29,5,0),)</f>
        <v>0</v>
      </c>
      <c r="E322" s="60"/>
      <c r="F322" s="60"/>
      <c r="G322" s="60"/>
      <c r="H322" s="60"/>
      <c r="I322" s="60"/>
      <c r="J322" s="60"/>
      <c r="K322" s="65">
        <f>IFERROR(VLOOKUP($A322,D_SAV!$A$5:$I$29,6,0),)</f>
        <v>0</v>
      </c>
    </row>
    <row r="323" spans="1:11" x14ac:dyDescent="0.25">
      <c r="A323" s="59"/>
      <c r="B323" s="63">
        <f>IFERROR(VLOOKUP($A323,D_SAV!$A$5:$I$29,3,0),)</f>
        <v>0</v>
      </c>
      <c r="C323" s="64" t="str">
        <f>IFERROR(VLOOKUP($A323,D_SAV!$A$5:$I$29,4,0),"")</f>
        <v/>
      </c>
      <c r="D323" s="65">
        <f>IFERROR(VLOOKUP($A323,D_SAV!$A$5:$I$29,5,0),)</f>
        <v>0</v>
      </c>
      <c r="E323" s="60"/>
      <c r="F323" s="60"/>
      <c r="G323" s="60"/>
      <c r="H323" s="60"/>
      <c r="I323" s="60"/>
      <c r="J323" s="60"/>
      <c r="K323" s="65">
        <f>IFERROR(VLOOKUP($A323,D_SAV!$A$5:$I$29,6,0),)</f>
        <v>0</v>
      </c>
    </row>
    <row r="324" spans="1:11" x14ac:dyDescent="0.25">
      <c r="A324" s="59"/>
      <c r="B324" s="63">
        <f>IFERROR(VLOOKUP($A324,D_SAV!$A$5:$I$29,3,0),)</f>
        <v>0</v>
      </c>
      <c r="C324" s="64" t="str">
        <f>IFERROR(VLOOKUP($A324,D_SAV!$A$5:$I$29,4,0),"")</f>
        <v/>
      </c>
      <c r="D324" s="65">
        <f>IFERROR(VLOOKUP($A324,D_SAV!$A$5:$I$29,5,0),)</f>
        <v>0</v>
      </c>
      <c r="E324" s="60"/>
      <c r="F324" s="60"/>
      <c r="G324" s="60"/>
      <c r="H324" s="60"/>
      <c r="I324" s="60"/>
      <c r="J324" s="60"/>
      <c r="K324" s="65">
        <f>IFERROR(VLOOKUP($A324,D_SAV!$A$5:$I$29,6,0),)</f>
        <v>0</v>
      </c>
    </row>
    <row r="325" spans="1:11" x14ac:dyDescent="0.25">
      <c r="A325" s="59"/>
      <c r="B325" s="63">
        <f>IFERROR(VLOOKUP($A325,D_SAV!$A$5:$I$29,3,0),)</f>
        <v>0</v>
      </c>
      <c r="C325" s="64" t="str">
        <f>IFERROR(VLOOKUP($A325,D_SAV!$A$5:$I$29,4,0),"")</f>
        <v/>
      </c>
      <c r="D325" s="65">
        <f>IFERROR(VLOOKUP($A325,D_SAV!$A$5:$I$29,5,0),)</f>
        <v>0</v>
      </c>
      <c r="E325" s="60"/>
      <c r="F325" s="60"/>
      <c r="G325" s="60"/>
      <c r="H325" s="60"/>
      <c r="I325" s="60"/>
      <c r="J325" s="60"/>
      <c r="K325" s="65">
        <f>IFERROR(VLOOKUP($A325,D_SAV!$A$5:$I$29,6,0),)</f>
        <v>0</v>
      </c>
    </row>
    <row r="326" spans="1:11" x14ac:dyDescent="0.25">
      <c r="A326" s="59"/>
      <c r="B326" s="63">
        <f>IFERROR(VLOOKUP($A326,D_SAV!$A$5:$I$29,3,0),)</f>
        <v>0</v>
      </c>
      <c r="C326" s="64" t="str">
        <f>IFERROR(VLOOKUP($A326,D_SAV!$A$5:$I$29,4,0),"")</f>
        <v/>
      </c>
      <c r="D326" s="65">
        <f>IFERROR(VLOOKUP($A326,D_SAV!$A$5:$I$29,5,0),)</f>
        <v>0</v>
      </c>
      <c r="E326" s="60"/>
      <c r="F326" s="60"/>
      <c r="G326" s="60"/>
      <c r="H326" s="60"/>
      <c r="I326" s="60"/>
      <c r="J326" s="60"/>
      <c r="K326" s="65">
        <f>IFERROR(VLOOKUP($A326,D_SAV!$A$5:$I$29,6,0),)</f>
        <v>0</v>
      </c>
    </row>
    <row r="327" spans="1:11" x14ac:dyDescent="0.25">
      <c r="A327" s="59"/>
      <c r="B327" s="63">
        <f>IFERROR(VLOOKUP($A327,D_SAV!$A$5:$I$29,3,0),)</f>
        <v>0</v>
      </c>
      <c r="C327" s="64" t="str">
        <f>IFERROR(VLOOKUP($A327,D_SAV!$A$5:$I$29,4,0),"")</f>
        <v/>
      </c>
      <c r="D327" s="65">
        <f>IFERROR(VLOOKUP($A327,D_SAV!$A$5:$I$29,5,0),)</f>
        <v>0</v>
      </c>
      <c r="E327" s="60"/>
      <c r="F327" s="60"/>
      <c r="G327" s="60"/>
      <c r="H327" s="60"/>
      <c r="I327" s="60"/>
      <c r="J327" s="60"/>
      <c r="K327" s="65">
        <f>IFERROR(VLOOKUP($A327,D_SAV!$A$5:$I$29,6,0),)</f>
        <v>0</v>
      </c>
    </row>
    <row r="328" spans="1:11" x14ac:dyDescent="0.25">
      <c r="A328" s="59"/>
      <c r="B328" s="63">
        <f>IFERROR(VLOOKUP($A328,D_SAV!$A$5:$I$29,3,0),)</f>
        <v>0</v>
      </c>
      <c r="C328" s="64" t="str">
        <f>IFERROR(VLOOKUP($A328,D_SAV!$A$5:$I$29,4,0),"")</f>
        <v/>
      </c>
      <c r="D328" s="65">
        <f>IFERROR(VLOOKUP($A328,D_SAV!$A$5:$I$29,5,0),)</f>
        <v>0</v>
      </c>
      <c r="E328" s="60"/>
      <c r="F328" s="60"/>
      <c r="G328" s="60"/>
      <c r="H328" s="60"/>
      <c r="I328" s="60"/>
      <c r="J328" s="60"/>
      <c r="K328" s="65">
        <f>IFERROR(VLOOKUP($A328,D_SAV!$A$5:$I$29,6,0),)</f>
        <v>0</v>
      </c>
    </row>
    <row r="329" spans="1:11" x14ac:dyDescent="0.25">
      <c r="A329" s="59"/>
      <c r="B329" s="63">
        <f>IFERROR(VLOOKUP($A329,D_SAV!$A$5:$I$29,3,0),)</f>
        <v>0</v>
      </c>
      <c r="C329" s="64" t="str">
        <f>IFERROR(VLOOKUP($A329,D_SAV!$A$5:$I$29,4,0),"")</f>
        <v/>
      </c>
      <c r="D329" s="65">
        <f>IFERROR(VLOOKUP($A329,D_SAV!$A$5:$I$29,5,0),)</f>
        <v>0</v>
      </c>
      <c r="E329" s="60"/>
      <c r="F329" s="60"/>
      <c r="G329" s="60"/>
      <c r="H329" s="60"/>
      <c r="I329" s="60"/>
      <c r="J329" s="60"/>
      <c r="K329" s="65">
        <f>IFERROR(VLOOKUP($A329,D_SAV!$A$5:$I$29,6,0),)</f>
        <v>0</v>
      </c>
    </row>
    <row r="330" spans="1:11" x14ac:dyDescent="0.25">
      <c r="A330" s="59"/>
      <c r="B330" s="63">
        <f>IFERROR(VLOOKUP($A330,D_SAV!$A$5:$I$29,3,0),)</f>
        <v>0</v>
      </c>
      <c r="C330" s="64" t="str">
        <f>IFERROR(VLOOKUP($A330,D_SAV!$A$5:$I$29,4,0),"")</f>
        <v/>
      </c>
      <c r="D330" s="65">
        <f>IFERROR(VLOOKUP($A330,D_SAV!$A$5:$I$29,5,0),)</f>
        <v>0</v>
      </c>
      <c r="E330" s="60"/>
      <c r="F330" s="60"/>
      <c r="G330" s="60"/>
      <c r="H330" s="60"/>
      <c r="I330" s="60"/>
      <c r="J330" s="60"/>
      <c r="K330" s="65">
        <f>IFERROR(VLOOKUP($A330,D_SAV!$A$5:$I$29,6,0),)</f>
        <v>0</v>
      </c>
    </row>
    <row r="331" spans="1:11" x14ac:dyDescent="0.25">
      <c r="A331" s="59"/>
      <c r="B331" s="63">
        <f>IFERROR(VLOOKUP($A331,D_SAV!$A$5:$I$29,3,0),)</f>
        <v>0</v>
      </c>
      <c r="C331" s="64" t="str">
        <f>IFERROR(VLOOKUP($A331,D_SAV!$A$5:$I$29,4,0),"")</f>
        <v/>
      </c>
      <c r="D331" s="65">
        <f>IFERROR(VLOOKUP($A331,D_SAV!$A$5:$I$29,5,0),)</f>
        <v>0</v>
      </c>
      <c r="E331" s="60"/>
      <c r="F331" s="60"/>
      <c r="G331" s="60"/>
      <c r="H331" s="60"/>
      <c r="I331" s="60"/>
      <c r="J331" s="60"/>
      <c r="K331" s="65">
        <f>IFERROR(VLOOKUP($A331,D_SAV!$A$5:$I$29,6,0),)</f>
        <v>0</v>
      </c>
    </row>
    <row r="332" spans="1:11" x14ac:dyDescent="0.25">
      <c r="A332" s="59"/>
      <c r="B332" s="63">
        <f>IFERROR(VLOOKUP($A332,D_SAV!$A$5:$I$29,3,0),)</f>
        <v>0</v>
      </c>
      <c r="C332" s="64" t="str">
        <f>IFERROR(VLOOKUP($A332,D_SAV!$A$5:$I$29,4,0),"")</f>
        <v/>
      </c>
      <c r="D332" s="65">
        <f>IFERROR(VLOOKUP($A332,D_SAV!$A$5:$I$29,5,0),)</f>
        <v>0</v>
      </c>
      <c r="E332" s="60"/>
      <c r="F332" s="60"/>
      <c r="G332" s="60"/>
      <c r="H332" s="60"/>
      <c r="I332" s="60"/>
      <c r="J332" s="60"/>
      <c r="K332" s="65">
        <f>IFERROR(VLOOKUP($A332,D_SAV!$A$5:$I$29,6,0),)</f>
        <v>0</v>
      </c>
    </row>
    <row r="333" spans="1:11" x14ac:dyDescent="0.25">
      <c r="A333" s="59"/>
      <c r="B333" s="63">
        <f>IFERROR(VLOOKUP($A333,D_SAV!$A$5:$I$29,3,0),)</f>
        <v>0</v>
      </c>
      <c r="C333" s="64" t="str">
        <f>IFERROR(VLOOKUP($A333,D_SAV!$A$5:$I$29,4,0),"")</f>
        <v/>
      </c>
      <c r="D333" s="65">
        <f>IFERROR(VLOOKUP($A333,D_SAV!$A$5:$I$29,5,0),)</f>
        <v>0</v>
      </c>
      <c r="E333" s="60"/>
      <c r="F333" s="60"/>
      <c r="G333" s="60"/>
      <c r="H333" s="60"/>
      <c r="I333" s="60"/>
      <c r="J333" s="60"/>
      <c r="K333" s="65">
        <f>IFERROR(VLOOKUP($A333,D_SAV!$A$5:$I$29,6,0),)</f>
        <v>0</v>
      </c>
    </row>
    <row r="334" spans="1:11" x14ac:dyDescent="0.25">
      <c r="A334" s="59"/>
      <c r="B334" s="63">
        <f>IFERROR(VLOOKUP($A334,D_SAV!$A$5:$I$29,3,0),)</f>
        <v>0</v>
      </c>
      <c r="C334" s="64" t="str">
        <f>IFERROR(VLOOKUP($A334,D_SAV!$A$5:$I$29,4,0),"")</f>
        <v/>
      </c>
      <c r="D334" s="65">
        <f>IFERROR(VLOOKUP($A334,D_SAV!$A$5:$I$29,5,0),)</f>
        <v>0</v>
      </c>
      <c r="E334" s="60"/>
      <c r="F334" s="60"/>
      <c r="G334" s="60"/>
      <c r="H334" s="60"/>
      <c r="I334" s="60"/>
      <c r="J334" s="60"/>
      <c r="K334" s="65">
        <f>IFERROR(VLOOKUP($A334,D_SAV!$A$5:$I$29,6,0),)</f>
        <v>0</v>
      </c>
    </row>
    <row r="335" spans="1:11" x14ac:dyDescent="0.25">
      <c r="A335" s="59"/>
      <c r="B335" s="63">
        <f>IFERROR(VLOOKUP($A335,D_SAV!$A$5:$I$29,3,0),)</f>
        <v>0</v>
      </c>
      <c r="C335" s="64" t="str">
        <f>IFERROR(VLOOKUP($A335,D_SAV!$A$5:$I$29,4,0),"")</f>
        <v/>
      </c>
      <c r="D335" s="65">
        <f>IFERROR(VLOOKUP($A335,D_SAV!$A$5:$I$29,5,0),)</f>
        <v>0</v>
      </c>
      <c r="E335" s="60"/>
      <c r="F335" s="60"/>
      <c r="G335" s="60"/>
      <c r="H335" s="60"/>
      <c r="I335" s="60"/>
      <c r="J335" s="60"/>
      <c r="K335" s="65">
        <f>IFERROR(VLOOKUP($A335,D_SAV!$A$5:$I$29,6,0),)</f>
        <v>0</v>
      </c>
    </row>
    <row r="336" spans="1:11" x14ac:dyDescent="0.25">
      <c r="A336" s="59"/>
      <c r="B336" s="63">
        <f>IFERROR(VLOOKUP($A336,D_SAV!$A$5:$I$29,3,0),)</f>
        <v>0</v>
      </c>
      <c r="C336" s="64" t="str">
        <f>IFERROR(VLOOKUP($A336,D_SAV!$A$5:$I$29,4,0),"")</f>
        <v/>
      </c>
      <c r="D336" s="65">
        <f>IFERROR(VLOOKUP($A336,D_SAV!$A$5:$I$29,5,0),)</f>
        <v>0</v>
      </c>
      <c r="E336" s="60"/>
      <c r="F336" s="60"/>
      <c r="G336" s="60"/>
      <c r="H336" s="60"/>
      <c r="I336" s="60"/>
      <c r="J336" s="60"/>
      <c r="K336" s="65">
        <f>IFERROR(VLOOKUP($A336,D_SAV!$A$5:$I$29,6,0),)</f>
        <v>0</v>
      </c>
    </row>
    <row r="337" spans="1:11" x14ac:dyDescent="0.25">
      <c r="A337" s="59"/>
      <c r="B337" s="63">
        <f>IFERROR(VLOOKUP($A337,D_SAV!$A$5:$I$29,3,0),)</f>
        <v>0</v>
      </c>
      <c r="C337" s="64" t="str">
        <f>IFERROR(VLOOKUP($A337,D_SAV!$A$5:$I$29,4,0),"")</f>
        <v/>
      </c>
      <c r="D337" s="65">
        <f>IFERROR(VLOOKUP($A337,D_SAV!$A$5:$I$29,5,0),)</f>
        <v>0</v>
      </c>
      <c r="E337" s="60"/>
      <c r="F337" s="60"/>
      <c r="G337" s="60"/>
      <c r="H337" s="60"/>
      <c r="I337" s="60"/>
      <c r="J337" s="60"/>
      <c r="K337" s="65">
        <f>IFERROR(VLOOKUP($A337,D_SAV!$A$5:$I$29,6,0),)</f>
        <v>0</v>
      </c>
    </row>
    <row r="338" spans="1:11" x14ac:dyDescent="0.25">
      <c r="A338" s="59"/>
      <c r="B338" s="63">
        <f>IFERROR(VLOOKUP($A338,D_SAV!$A$5:$I$29,3,0),)</f>
        <v>0</v>
      </c>
      <c r="C338" s="64" t="str">
        <f>IFERROR(VLOOKUP($A338,D_SAV!$A$5:$I$29,4,0),"")</f>
        <v/>
      </c>
      <c r="D338" s="65">
        <f>IFERROR(VLOOKUP($A338,D_SAV!$A$5:$I$29,5,0),)</f>
        <v>0</v>
      </c>
      <c r="E338" s="60"/>
      <c r="F338" s="60"/>
      <c r="G338" s="60"/>
      <c r="H338" s="60"/>
      <c r="I338" s="60"/>
      <c r="J338" s="60"/>
      <c r="K338" s="65">
        <f>IFERROR(VLOOKUP($A338,D_SAV!$A$5:$I$29,6,0),)</f>
        <v>0</v>
      </c>
    </row>
    <row r="339" spans="1:11" x14ac:dyDescent="0.25">
      <c r="A339" s="59"/>
      <c r="B339" s="63">
        <f>IFERROR(VLOOKUP($A339,D_SAV!$A$5:$I$29,3,0),)</f>
        <v>0</v>
      </c>
      <c r="C339" s="64" t="str">
        <f>IFERROR(VLOOKUP($A339,D_SAV!$A$5:$I$29,4,0),"")</f>
        <v/>
      </c>
      <c r="D339" s="65">
        <f>IFERROR(VLOOKUP($A339,D_SAV!$A$5:$I$29,5,0),)</f>
        <v>0</v>
      </c>
      <c r="E339" s="60"/>
      <c r="F339" s="60"/>
      <c r="G339" s="60"/>
      <c r="H339" s="60"/>
      <c r="I339" s="60"/>
      <c r="J339" s="60"/>
      <c r="K339" s="65">
        <f>IFERROR(VLOOKUP($A339,D_SAV!$A$5:$I$29,6,0),)</f>
        <v>0</v>
      </c>
    </row>
    <row r="340" spans="1:11" x14ac:dyDescent="0.25">
      <c r="A340" s="59"/>
      <c r="B340" s="63">
        <f>IFERROR(VLOOKUP($A340,D_SAV!$A$5:$I$29,3,0),)</f>
        <v>0</v>
      </c>
      <c r="C340" s="64" t="str">
        <f>IFERROR(VLOOKUP($A340,D_SAV!$A$5:$I$29,4,0),"")</f>
        <v/>
      </c>
      <c r="D340" s="65">
        <f>IFERROR(VLOOKUP($A340,D_SAV!$A$5:$I$29,5,0),)</f>
        <v>0</v>
      </c>
      <c r="E340" s="60"/>
      <c r="F340" s="60"/>
      <c r="G340" s="60"/>
      <c r="H340" s="60"/>
      <c r="I340" s="60"/>
      <c r="J340" s="60"/>
      <c r="K340" s="65">
        <f>IFERROR(VLOOKUP($A340,D_SAV!$A$5:$I$29,6,0),)</f>
        <v>0</v>
      </c>
    </row>
    <row r="341" spans="1:11" x14ac:dyDescent="0.25">
      <c r="A341" s="59"/>
      <c r="B341" s="63">
        <f>IFERROR(VLOOKUP($A341,D_SAV!$A$5:$I$29,3,0),)</f>
        <v>0</v>
      </c>
      <c r="C341" s="64" t="str">
        <f>IFERROR(VLOOKUP($A341,D_SAV!$A$5:$I$29,4,0),"")</f>
        <v/>
      </c>
      <c r="D341" s="65">
        <f>IFERROR(VLOOKUP($A341,D_SAV!$A$5:$I$29,5,0),)</f>
        <v>0</v>
      </c>
      <c r="E341" s="60"/>
      <c r="F341" s="60"/>
      <c r="G341" s="60"/>
      <c r="H341" s="60"/>
      <c r="I341" s="60"/>
      <c r="J341" s="60"/>
      <c r="K341" s="65">
        <f>IFERROR(VLOOKUP($A341,D_SAV!$A$5:$I$29,6,0),)</f>
        <v>0</v>
      </c>
    </row>
    <row r="342" spans="1:11" x14ac:dyDescent="0.25">
      <c r="A342" s="59"/>
      <c r="B342" s="63">
        <f>IFERROR(VLOOKUP($A342,D_SAV!$A$5:$I$29,3,0),)</f>
        <v>0</v>
      </c>
      <c r="C342" s="64" t="str">
        <f>IFERROR(VLOOKUP($A342,D_SAV!$A$5:$I$29,4,0),"")</f>
        <v/>
      </c>
      <c r="D342" s="65">
        <f>IFERROR(VLOOKUP($A342,D_SAV!$A$5:$I$29,5,0),)</f>
        <v>0</v>
      </c>
      <c r="E342" s="60"/>
      <c r="F342" s="60"/>
      <c r="G342" s="60"/>
      <c r="H342" s="60"/>
      <c r="I342" s="60"/>
      <c r="J342" s="60"/>
      <c r="K342" s="65">
        <f>IFERROR(VLOOKUP($A342,D_SAV!$A$5:$I$29,6,0),)</f>
        <v>0</v>
      </c>
    </row>
    <row r="343" spans="1:11" x14ac:dyDescent="0.25">
      <c r="A343" s="59"/>
      <c r="B343" s="63">
        <f>IFERROR(VLOOKUP($A343,D_SAV!$A$5:$I$29,3,0),)</f>
        <v>0</v>
      </c>
      <c r="C343" s="64" t="str">
        <f>IFERROR(VLOOKUP($A343,D_SAV!$A$5:$I$29,4,0),"")</f>
        <v/>
      </c>
      <c r="D343" s="65">
        <f>IFERROR(VLOOKUP($A343,D_SAV!$A$5:$I$29,5,0),)</f>
        <v>0</v>
      </c>
      <c r="E343" s="60"/>
      <c r="F343" s="60"/>
      <c r="G343" s="60"/>
      <c r="H343" s="60"/>
      <c r="I343" s="60"/>
      <c r="J343" s="60"/>
      <c r="K343" s="65">
        <f>IFERROR(VLOOKUP($A343,D_SAV!$A$5:$I$29,6,0),)</f>
        <v>0</v>
      </c>
    </row>
    <row r="344" spans="1:11" x14ac:dyDescent="0.25">
      <c r="A344" s="59"/>
      <c r="B344" s="63">
        <f>IFERROR(VLOOKUP($A344,D_SAV!$A$5:$I$29,3,0),)</f>
        <v>0</v>
      </c>
      <c r="C344" s="64" t="str">
        <f>IFERROR(VLOOKUP($A344,D_SAV!$A$5:$I$29,4,0),"")</f>
        <v/>
      </c>
      <c r="D344" s="65">
        <f>IFERROR(VLOOKUP($A344,D_SAV!$A$5:$I$29,5,0),)</f>
        <v>0</v>
      </c>
      <c r="E344" s="60"/>
      <c r="F344" s="60"/>
      <c r="G344" s="60"/>
      <c r="H344" s="60"/>
      <c r="I344" s="60"/>
      <c r="J344" s="60"/>
      <c r="K344" s="65">
        <f>IFERROR(VLOOKUP($A344,D_SAV!$A$5:$I$29,6,0),)</f>
        <v>0</v>
      </c>
    </row>
    <row r="345" spans="1:11" x14ac:dyDescent="0.25">
      <c r="A345" s="59"/>
      <c r="B345" s="63">
        <f>IFERROR(VLOOKUP($A345,D_SAV!$A$5:$I$29,3,0),)</f>
        <v>0</v>
      </c>
      <c r="C345" s="64" t="str">
        <f>IFERROR(VLOOKUP($A345,D_SAV!$A$5:$I$29,4,0),"")</f>
        <v/>
      </c>
      <c r="D345" s="65">
        <f>IFERROR(VLOOKUP($A345,D_SAV!$A$5:$I$29,5,0),)</f>
        <v>0</v>
      </c>
      <c r="E345" s="60"/>
      <c r="F345" s="60"/>
      <c r="G345" s="60"/>
      <c r="H345" s="60"/>
      <c r="I345" s="60"/>
      <c r="J345" s="60"/>
      <c r="K345" s="65">
        <f>IFERROR(VLOOKUP($A345,D_SAV!$A$5:$I$29,6,0),)</f>
        <v>0</v>
      </c>
    </row>
    <row r="346" spans="1:11" x14ac:dyDescent="0.25">
      <c r="A346" s="59"/>
      <c r="B346" s="63">
        <f>IFERROR(VLOOKUP($A346,D_SAV!$A$5:$I$29,3,0),)</f>
        <v>0</v>
      </c>
      <c r="C346" s="64" t="str">
        <f>IFERROR(VLOOKUP($A346,D_SAV!$A$5:$I$29,4,0),"")</f>
        <v/>
      </c>
      <c r="D346" s="65">
        <f>IFERROR(VLOOKUP($A346,D_SAV!$A$5:$I$29,5,0),)</f>
        <v>0</v>
      </c>
      <c r="E346" s="60"/>
      <c r="F346" s="60"/>
      <c r="G346" s="60"/>
      <c r="H346" s="60"/>
      <c r="I346" s="60"/>
      <c r="J346" s="60"/>
      <c r="K346" s="65">
        <f>IFERROR(VLOOKUP($A346,D_SAV!$A$5:$I$29,6,0),)</f>
        <v>0</v>
      </c>
    </row>
    <row r="347" spans="1:11" x14ac:dyDescent="0.25">
      <c r="A347" s="59"/>
      <c r="B347" s="63">
        <f>IFERROR(VLOOKUP($A347,D_SAV!$A$5:$I$29,3,0),)</f>
        <v>0</v>
      </c>
      <c r="C347" s="64" t="str">
        <f>IFERROR(VLOOKUP($A347,D_SAV!$A$5:$I$29,4,0),"")</f>
        <v/>
      </c>
      <c r="D347" s="65">
        <f>IFERROR(VLOOKUP($A347,D_SAV!$A$5:$I$29,5,0),)</f>
        <v>0</v>
      </c>
      <c r="E347" s="60"/>
      <c r="F347" s="60"/>
      <c r="G347" s="60"/>
      <c r="H347" s="60"/>
      <c r="I347" s="60"/>
      <c r="J347" s="60"/>
      <c r="K347" s="65">
        <f>IFERROR(VLOOKUP($A347,D_SAV!$A$5:$I$29,6,0),)</f>
        <v>0</v>
      </c>
    </row>
    <row r="348" spans="1:11" x14ac:dyDescent="0.25">
      <c r="A348" s="59"/>
      <c r="B348" s="63">
        <f>IFERROR(VLOOKUP($A348,D_SAV!$A$5:$I$29,3,0),)</f>
        <v>0</v>
      </c>
      <c r="C348" s="64" t="str">
        <f>IFERROR(VLOOKUP($A348,D_SAV!$A$5:$I$29,4,0),"")</f>
        <v/>
      </c>
      <c r="D348" s="65">
        <f>IFERROR(VLOOKUP($A348,D_SAV!$A$5:$I$29,5,0),)</f>
        <v>0</v>
      </c>
      <c r="E348" s="60"/>
      <c r="F348" s="60"/>
      <c r="G348" s="60"/>
      <c r="H348" s="60"/>
      <c r="I348" s="60"/>
      <c r="J348" s="60"/>
      <c r="K348" s="65">
        <f>IFERROR(VLOOKUP($A348,D_SAV!$A$5:$I$29,6,0),)</f>
        <v>0</v>
      </c>
    </row>
    <row r="349" spans="1:11" x14ac:dyDescent="0.25">
      <c r="A349" s="59"/>
      <c r="B349" s="63">
        <f>IFERROR(VLOOKUP($A349,D_SAV!$A$5:$I$29,3,0),)</f>
        <v>0</v>
      </c>
      <c r="C349" s="64" t="str">
        <f>IFERROR(VLOOKUP($A349,D_SAV!$A$5:$I$29,4,0),"")</f>
        <v/>
      </c>
      <c r="D349" s="65">
        <f>IFERROR(VLOOKUP($A349,D_SAV!$A$5:$I$29,5,0),)</f>
        <v>0</v>
      </c>
      <c r="E349" s="60"/>
      <c r="F349" s="60"/>
      <c r="G349" s="60"/>
      <c r="H349" s="60"/>
      <c r="I349" s="60"/>
      <c r="J349" s="60"/>
      <c r="K349" s="65">
        <f>IFERROR(VLOOKUP($A349,D_SAV!$A$5:$I$29,6,0),)</f>
        <v>0</v>
      </c>
    </row>
    <row r="350" spans="1:11" x14ac:dyDescent="0.25">
      <c r="A350" s="59"/>
      <c r="B350" s="63">
        <f>IFERROR(VLOOKUP($A350,D_SAV!$A$5:$I$29,3,0),)</f>
        <v>0</v>
      </c>
      <c r="C350" s="64" t="str">
        <f>IFERROR(VLOOKUP($A350,D_SAV!$A$5:$I$29,4,0),"")</f>
        <v/>
      </c>
      <c r="D350" s="65">
        <f>IFERROR(VLOOKUP($A350,D_SAV!$A$5:$I$29,5,0),)</f>
        <v>0</v>
      </c>
      <c r="E350" s="60"/>
      <c r="F350" s="60"/>
      <c r="G350" s="60"/>
      <c r="H350" s="60"/>
      <c r="I350" s="60"/>
      <c r="J350" s="60"/>
      <c r="K350" s="65">
        <f>IFERROR(VLOOKUP($A350,D_SAV!$A$5:$I$29,6,0),)</f>
        <v>0</v>
      </c>
    </row>
    <row r="351" spans="1:11" x14ac:dyDescent="0.25">
      <c r="A351" s="59"/>
      <c r="B351" s="63">
        <f>IFERROR(VLOOKUP($A351,D_SAV!$A$5:$I$29,3,0),)</f>
        <v>0</v>
      </c>
      <c r="C351" s="64" t="str">
        <f>IFERROR(VLOOKUP($A351,D_SAV!$A$5:$I$29,4,0),"")</f>
        <v/>
      </c>
      <c r="D351" s="65">
        <f>IFERROR(VLOOKUP($A351,D_SAV!$A$5:$I$29,5,0),)</f>
        <v>0</v>
      </c>
      <c r="E351" s="60"/>
      <c r="F351" s="60"/>
      <c r="G351" s="60"/>
      <c r="H351" s="60"/>
      <c r="I351" s="60"/>
      <c r="J351" s="60"/>
      <c r="K351" s="65">
        <f>IFERROR(VLOOKUP($A351,D_SAV!$A$5:$I$29,6,0),)</f>
        <v>0</v>
      </c>
    </row>
    <row r="352" spans="1:11" x14ac:dyDescent="0.25">
      <c r="A352" s="59"/>
      <c r="B352" s="63">
        <f>IFERROR(VLOOKUP($A352,D_SAV!$A$5:$I$29,3,0),)</f>
        <v>0</v>
      </c>
      <c r="C352" s="64" t="str">
        <f>IFERROR(VLOOKUP($A352,D_SAV!$A$5:$I$29,4,0),"")</f>
        <v/>
      </c>
      <c r="D352" s="65">
        <f>IFERROR(VLOOKUP($A352,D_SAV!$A$5:$I$29,5,0),)</f>
        <v>0</v>
      </c>
      <c r="E352" s="60"/>
      <c r="F352" s="60"/>
      <c r="G352" s="60"/>
      <c r="H352" s="60"/>
      <c r="I352" s="60"/>
      <c r="J352" s="60"/>
      <c r="K352" s="65">
        <f>IFERROR(VLOOKUP($A352,D_SAV!$A$5:$I$29,6,0),)</f>
        <v>0</v>
      </c>
    </row>
    <row r="353" spans="1:11" x14ac:dyDescent="0.25">
      <c r="A353" s="59"/>
      <c r="B353" s="63">
        <f>IFERROR(VLOOKUP($A353,D_SAV!$A$5:$I$29,3,0),)</f>
        <v>0</v>
      </c>
      <c r="C353" s="64" t="str">
        <f>IFERROR(VLOOKUP($A353,D_SAV!$A$5:$I$29,4,0),"")</f>
        <v/>
      </c>
      <c r="D353" s="65">
        <f>IFERROR(VLOOKUP($A353,D_SAV!$A$5:$I$29,5,0),)</f>
        <v>0</v>
      </c>
      <c r="E353" s="60"/>
      <c r="F353" s="60"/>
      <c r="G353" s="60"/>
      <c r="H353" s="60"/>
      <c r="I353" s="60"/>
      <c r="J353" s="60"/>
      <c r="K353" s="65">
        <f>IFERROR(VLOOKUP($A353,D_SAV!$A$5:$I$29,6,0),)</f>
        <v>0</v>
      </c>
    </row>
    <row r="354" spans="1:11" x14ac:dyDescent="0.25">
      <c r="A354" s="59"/>
      <c r="B354" s="63">
        <f>IFERROR(VLOOKUP($A354,D_SAV!$A$5:$I$29,3,0),)</f>
        <v>0</v>
      </c>
      <c r="C354" s="64" t="str">
        <f>IFERROR(VLOOKUP($A354,D_SAV!$A$5:$I$29,4,0),"")</f>
        <v/>
      </c>
      <c r="D354" s="65">
        <f>IFERROR(VLOOKUP($A354,D_SAV!$A$5:$I$29,5,0),)</f>
        <v>0</v>
      </c>
      <c r="E354" s="60"/>
      <c r="F354" s="60"/>
      <c r="G354" s="60"/>
      <c r="H354" s="60"/>
      <c r="I354" s="60"/>
      <c r="J354" s="60"/>
      <c r="K354" s="65">
        <f>IFERROR(VLOOKUP($A354,D_SAV!$A$5:$I$29,6,0),)</f>
        <v>0</v>
      </c>
    </row>
    <row r="355" spans="1:11" x14ac:dyDescent="0.25">
      <c r="A355" s="59"/>
      <c r="B355" s="63">
        <f>IFERROR(VLOOKUP($A355,D_SAV!$A$5:$I$29,3,0),)</f>
        <v>0</v>
      </c>
      <c r="C355" s="64" t="str">
        <f>IFERROR(VLOOKUP($A355,D_SAV!$A$5:$I$29,4,0),"")</f>
        <v/>
      </c>
      <c r="D355" s="65">
        <f>IFERROR(VLOOKUP($A355,D_SAV!$A$5:$I$29,5,0),)</f>
        <v>0</v>
      </c>
      <c r="E355" s="60"/>
      <c r="F355" s="60"/>
      <c r="G355" s="60"/>
      <c r="H355" s="60"/>
      <c r="I355" s="60"/>
      <c r="J355" s="60"/>
      <c r="K355" s="65">
        <f>IFERROR(VLOOKUP($A355,D_SAV!$A$5:$I$29,6,0),)</f>
        <v>0</v>
      </c>
    </row>
    <row r="356" spans="1:11" x14ac:dyDescent="0.25">
      <c r="A356" s="59"/>
      <c r="B356" s="63">
        <f>IFERROR(VLOOKUP($A356,D_SAV!$A$5:$I$29,3,0),)</f>
        <v>0</v>
      </c>
      <c r="C356" s="64" t="str">
        <f>IFERROR(VLOOKUP($A356,D_SAV!$A$5:$I$29,4,0),"")</f>
        <v/>
      </c>
      <c r="D356" s="65">
        <f>IFERROR(VLOOKUP($A356,D_SAV!$A$5:$I$29,5,0),)</f>
        <v>0</v>
      </c>
      <c r="E356" s="60"/>
      <c r="F356" s="60"/>
      <c r="G356" s="60"/>
      <c r="H356" s="60"/>
      <c r="I356" s="60"/>
      <c r="J356" s="60"/>
      <c r="K356" s="65">
        <f>IFERROR(VLOOKUP($A356,D_SAV!$A$5:$I$29,6,0),)</f>
        <v>0</v>
      </c>
    </row>
    <row r="357" spans="1:11" x14ac:dyDescent="0.25">
      <c r="A357" s="59"/>
      <c r="B357" s="63">
        <f>IFERROR(VLOOKUP($A357,D_SAV!$A$5:$I$29,3,0),)</f>
        <v>0</v>
      </c>
      <c r="C357" s="64" t="str">
        <f>IFERROR(VLOOKUP($A357,D_SAV!$A$5:$I$29,4,0),"")</f>
        <v/>
      </c>
      <c r="D357" s="65">
        <f>IFERROR(VLOOKUP($A357,D_SAV!$A$5:$I$29,5,0),)</f>
        <v>0</v>
      </c>
      <c r="E357" s="60"/>
      <c r="F357" s="60"/>
      <c r="G357" s="60"/>
      <c r="H357" s="60"/>
      <c r="I357" s="60"/>
      <c r="J357" s="60"/>
      <c r="K357" s="65">
        <f>IFERROR(VLOOKUP($A357,D_SAV!$A$5:$I$29,6,0),)</f>
        <v>0</v>
      </c>
    </row>
    <row r="358" spans="1:11" x14ac:dyDescent="0.25">
      <c r="A358" s="59"/>
      <c r="B358" s="63">
        <f>IFERROR(VLOOKUP($A358,D_SAV!$A$5:$I$29,3,0),)</f>
        <v>0</v>
      </c>
      <c r="C358" s="64" t="str">
        <f>IFERROR(VLOOKUP($A358,D_SAV!$A$5:$I$29,4,0),"")</f>
        <v/>
      </c>
      <c r="D358" s="65">
        <f>IFERROR(VLOOKUP($A358,D_SAV!$A$5:$I$29,5,0),)</f>
        <v>0</v>
      </c>
      <c r="E358" s="60"/>
      <c r="F358" s="60"/>
      <c r="G358" s="60"/>
      <c r="H358" s="60"/>
      <c r="I358" s="60"/>
      <c r="J358" s="60"/>
      <c r="K358" s="65">
        <f>IFERROR(VLOOKUP($A358,D_SAV!$A$5:$I$29,6,0),)</f>
        <v>0</v>
      </c>
    </row>
    <row r="359" spans="1:11" x14ac:dyDescent="0.25">
      <c r="A359" s="59"/>
      <c r="B359" s="63">
        <f>IFERROR(VLOOKUP($A359,D_SAV!$A$5:$I$29,3,0),)</f>
        <v>0</v>
      </c>
      <c r="C359" s="64" t="str">
        <f>IFERROR(VLOOKUP($A359,D_SAV!$A$5:$I$29,4,0),"")</f>
        <v/>
      </c>
      <c r="D359" s="65">
        <f>IFERROR(VLOOKUP($A359,D_SAV!$A$5:$I$29,5,0),)</f>
        <v>0</v>
      </c>
      <c r="E359" s="60"/>
      <c r="F359" s="60"/>
      <c r="G359" s="60"/>
      <c r="H359" s="60"/>
      <c r="I359" s="60"/>
      <c r="J359" s="60"/>
      <c r="K359" s="65">
        <f>IFERROR(VLOOKUP($A359,D_SAV!$A$5:$I$29,6,0),)</f>
        <v>0</v>
      </c>
    </row>
    <row r="360" spans="1:11" x14ac:dyDescent="0.25">
      <c r="A360" s="59"/>
      <c r="B360" s="63">
        <f>IFERROR(VLOOKUP($A360,D_SAV!$A$5:$I$29,3,0),)</f>
        <v>0</v>
      </c>
      <c r="C360" s="64" t="str">
        <f>IFERROR(VLOOKUP($A360,D_SAV!$A$5:$I$29,4,0),"")</f>
        <v/>
      </c>
      <c r="D360" s="65">
        <f>IFERROR(VLOOKUP($A360,D_SAV!$A$5:$I$29,5,0),)</f>
        <v>0</v>
      </c>
      <c r="E360" s="60"/>
      <c r="F360" s="60"/>
      <c r="G360" s="60"/>
      <c r="H360" s="60"/>
      <c r="I360" s="60"/>
      <c r="J360" s="60"/>
      <c r="K360" s="65">
        <f>IFERROR(VLOOKUP($A360,D_SAV!$A$5:$I$29,6,0),)</f>
        <v>0</v>
      </c>
    </row>
    <row r="361" spans="1:11" x14ac:dyDescent="0.25">
      <c r="A361" s="59"/>
      <c r="B361" s="63">
        <f>IFERROR(VLOOKUP($A361,D_SAV!$A$5:$I$29,3,0),)</f>
        <v>0</v>
      </c>
      <c r="C361" s="64" t="str">
        <f>IFERROR(VLOOKUP($A361,D_SAV!$A$5:$I$29,4,0),"")</f>
        <v/>
      </c>
      <c r="D361" s="65">
        <f>IFERROR(VLOOKUP($A361,D_SAV!$A$5:$I$29,5,0),)</f>
        <v>0</v>
      </c>
      <c r="E361" s="60"/>
      <c r="F361" s="60"/>
      <c r="G361" s="60"/>
      <c r="H361" s="60"/>
      <c r="I361" s="60"/>
      <c r="J361" s="60"/>
      <c r="K361" s="65">
        <f>IFERROR(VLOOKUP($A361,D_SAV!$A$5:$I$29,6,0),)</f>
        <v>0</v>
      </c>
    </row>
    <row r="362" spans="1:11" x14ac:dyDescent="0.25">
      <c r="A362" s="59"/>
      <c r="B362" s="63">
        <f>IFERROR(VLOOKUP($A362,D_SAV!$A$5:$I$29,3,0),)</f>
        <v>0</v>
      </c>
      <c r="C362" s="64" t="str">
        <f>IFERROR(VLOOKUP($A362,D_SAV!$A$5:$I$29,4,0),"")</f>
        <v/>
      </c>
      <c r="D362" s="65">
        <f>IFERROR(VLOOKUP($A362,D_SAV!$A$5:$I$29,5,0),)</f>
        <v>0</v>
      </c>
      <c r="E362" s="60"/>
      <c r="F362" s="60"/>
      <c r="G362" s="60"/>
      <c r="H362" s="60"/>
      <c r="I362" s="60"/>
      <c r="J362" s="60"/>
      <c r="K362" s="65">
        <f>IFERROR(VLOOKUP($A362,D_SAV!$A$5:$I$29,6,0),)</f>
        <v>0</v>
      </c>
    </row>
    <row r="363" spans="1:11" x14ac:dyDescent="0.25">
      <c r="A363" s="59"/>
      <c r="B363" s="63">
        <f>IFERROR(VLOOKUP($A363,D_SAV!$A$5:$I$29,3,0),)</f>
        <v>0</v>
      </c>
      <c r="C363" s="64" t="str">
        <f>IFERROR(VLOOKUP($A363,D_SAV!$A$5:$I$29,4,0),"")</f>
        <v/>
      </c>
      <c r="D363" s="65">
        <f>IFERROR(VLOOKUP($A363,D_SAV!$A$5:$I$29,5,0),)</f>
        <v>0</v>
      </c>
      <c r="E363" s="60"/>
      <c r="F363" s="60"/>
      <c r="G363" s="60"/>
      <c r="H363" s="60"/>
      <c r="I363" s="60"/>
      <c r="J363" s="60"/>
      <c r="K363" s="65">
        <f>IFERROR(VLOOKUP($A363,D_SAV!$A$5:$I$29,6,0),)</f>
        <v>0</v>
      </c>
    </row>
    <row r="364" spans="1:11" x14ac:dyDescent="0.25">
      <c r="A364" s="59"/>
      <c r="B364" s="63">
        <f>IFERROR(VLOOKUP($A364,D_SAV!$A$5:$I$29,3,0),)</f>
        <v>0</v>
      </c>
      <c r="C364" s="64" t="str">
        <f>IFERROR(VLOOKUP($A364,D_SAV!$A$5:$I$29,4,0),"")</f>
        <v/>
      </c>
      <c r="D364" s="65">
        <f>IFERROR(VLOOKUP($A364,D_SAV!$A$5:$I$29,5,0),)</f>
        <v>0</v>
      </c>
      <c r="E364" s="60"/>
      <c r="F364" s="60"/>
      <c r="G364" s="60"/>
      <c r="H364" s="60"/>
      <c r="I364" s="60"/>
      <c r="J364" s="60"/>
      <c r="K364" s="65">
        <f>IFERROR(VLOOKUP($A364,D_SAV!$A$5:$I$29,6,0),)</f>
        <v>0</v>
      </c>
    </row>
    <row r="365" spans="1:11" x14ac:dyDescent="0.25">
      <c r="A365" s="59"/>
      <c r="B365" s="63">
        <f>IFERROR(VLOOKUP($A365,D_SAV!$A$5:$I$29,3,0),)</f>
        <v>0</v>
      </c>
      <c r="C365" s="64" t="str">
        <f>IFERROR(VLOOKUP($A365,D_SAV!$A$5:$I$29,4,0),"")</f>
        <v/>
      </c>
      <c r="D365" s="65">
        <f>IFERROR(VLOOKUP($A365,D_SAV!$A$5:$I$29,5,0),)</f>
        <v>0</v>
      </c>
      <c r="E365" s="60"/>
      <c r="F365" s="60"/>
      <c r="G365" s="60"/>
      <c r="H365" s="60"/>
      <c r="I365" s="60"/>
      <c r="J365" s="60"/>
      <c r="K365" s="65">
        <f>IFERROR(VLOOKUP($A365,D_SAV!$A$5:$I$29,6,0),)</f>
        <v>0</v>
      </c>
    </row>
    <row r="366" spans="1:11" x14ac:dyDescent="0.25">
      <c r="A366" s="59"/>
      <c r="B366" s="63">
        <f>IFERROR(VLOOKUP($A366,D_SAV!$A$5:$I$29,3,0),)</f>
        <v>0</v>
      </c>
      <c r="C366" s="64" t="str">
        <f>IFERROR(VLOOKUP($A366,D_SAV!$A$5:$I$29,4,0),"")</f>
        <v/>
      </c>
      <c r="D366" s="65">
        <f>IFERROR(VLOOKUP($A366,D_SAV!$A$5:$I$29,5,0),)</f>
        <v>0</v>
      </c>
      <c r="E366" s="60"/>
      <c r="F366" s="60"/>
      <c r="G366" s="60"/>
      <c r="H366" s="60"/>
      <c r="I366" s="60"/>
      <c r="J366" s="60"/>
      <c r="K366" s="65">
        <f>IFERROR(VLOOKUP($A366,D_SAV!$A$5:$I$29,6,0),)</f>
        <v>0</v>
      </c>
    </row>
    <row r="367" spans="1:11" x14ac:dyDescent="0.25">
      <c r="A367" s="59"/>
      <c r="B367" s="63">
        <f>IFERROR(VLOOKUP($A367,D_SAV!$A$5:$I$29,3,0),)</f>
        <v>0</v>
      </c>
      <c r="C367" s="64" t="str">
        <f>IFERROR(VLOOKUP($A367,D_SAV!$A$5:$I$29,4,0),"")</f>
        <v/>
      </c>
      <c r="D367" s="65">
        <f>IFERROR(VLOOKUP($A367,D_SAV!$A$5:$I$29,5,0),)</f>
        <v>0</v>
      </c>
      <c r="E367" s="60"/>
      <c r="F367" s="60"/>
      <c r="G367" s="60"/>
      <c r="H367" s="60"/>
      <c r="I367" s="60"/>
      <c r="J367" s="60"/>
      <c r="K367" s="65">
        <f>IFERROR(VLOOKUP($A367,D_SAV!$A$5:$I$29,6,0),)</f>
        <v>0</v>
      </c>
    </row>
    <row r="368" spans="1:11" x14ac:dyDescent="0.25">
      <c r="A368" s="59"/>
      <c r="B368" s="63">
        <f>IFERROR(VLOOKUP($A368,D_SAV!$A$5:$I$29,3,0),)</f>
        <v>0</v>
      </c>
      <c r="C368" s="64" t="str">
        <f>IFERROR(VLOOKUP($A368,D_SAV!$A$5:$I$29,4,0),"")</f>
        <v/>
      </c>
      <c r="D368" s="65">
        <f>IFERROR(VLOOKUP($A368,D_SAV!$A$5:$I$29,5,0),)</f>
        <v>0</v>
      </c>
      <c r="E368" s="60"/>
      <c r="F368" s="60"/>
      <c r="G368" s="60"/>
      <c r="H368" s="60"/>
      <c r="I368" s="60"/>
      <c r="J368" s="60"/>
      <c r="K368" s="65">
        <f>IFERROR(VLOOKUP($A368,D_SAV!$A$5:$I$29,6,0),)</f>
        <v>0</v>
      </c>
    </row>
    <row r="369" spans="1:11" x14ac:dyDescent="0.25">
      <c r="A369" s="59"/>
      <c r="B369" s="63">
        <f>IFERROR(VLOOKUP($A369,D_SAV!$A$5:$I$29,3,0),)</f>
        <v>0</v>
      </c>
      <c r="C369" s="64" t="str">
        <f>IFERROR(VLOOKUP($A369,D_SAV!$A$5:$I$29,4,0),"")</f>
        <v/>
      </c>
      <c r="D369" s="65">
        <f>IFERROR(VLOOKUP($A369,D_SAV!$A$5:$I$29,5,0),)</f>
        <v>0</v>
      </c>
      <c r="E369" s="60"/>
      <c r="F369" s="60"/>
      <c r="G369" s="60"/>
      <c r="H369" s="60"/>
      <c r="I369" s="60"/>
      <c r="J369" s="60"/>
      <c r="K369" s="65">
        <f>IFERROR(VLOOKUP($A369,D_SAV!$A$5:$I$29,6,0),)</f>
        <v>0</v>
      </c>
    </row>
    <row r="370" spans="1:11" x14ac:dyDescent="0.25">
      <c r="A370" s="59"/>
      <c r="B370" s="63">
        <f>IFERROR(VLOOKUP($A370,D_SAV!$A$5:$I$29,3,0),)</f>
        <v>0</v>
      </c>
      <c r="C370" s="64" t="str">
        <f>IFERROR(VLOOKUP($A370,D_SAV!$A$5:$I$29,4,0),"")</f>
        <v/>
      </c>
      <c r="D370" s="65">
        <f>IFERROR(VLOOKUP($A370,D_SAV!$A$5:$I$29,5,0),)</f>
        <v>0</v>
      </c>
      <c r="E370" s="60"/>
      <c r="F370" s="60"/>
      <c r="G370" s="60"/>
      <c r="H370" s="60"/>
      <c r="I370" s="60"/>
      <c r="J370" s="60"/>
      <c r="K370" s="65">
        <f>IFERROR(VLOOKUP($A370,D_SAV!$A$5:$I$29,6,0),)</f>
        <v>0</v>
      </c>
    </row>
    <row r="371" spans="1:11" x14ac:dyDescent="0.25">
      <c r="A371" s="59"/>
      <c r="B371" s="63">
        <f>IFERROR(VLOOKUP($A371,D_SAV!$A$5:$I$29,3,0),)</f>
        <v>0</v>
      </c>
      <c r="C371" s="64" t="str">
        <f>IFERROR(VLOOKUP($A371,D_SAV!$A$5:$I$29,4,0),"")</f>
        <v/>
      </c>
      <c r="D371" s="65">
        <f>IFERROR(VLOOKUP($A371,D_SAV!$A$5:$I$29,5,0),)</f>
        <v>0</v>
      </c>
      <c r="E371" s="60"/>
      <c r="F371" s="60"/>
      <c r="G371" s="60"/>
      <c r="H371" s="60"/>
      <c r="I371" s="60"/>
      <c r="J371" s="60"/>
      <c r="K371" s="65">
        <f>IFERROR(VLOOKUP($A371,D_SAV!$A$5:$I$29,6,0),)</f>
        <v>0</v>
      </c>
    </row>
    <row r="372" spans="1:11" x14ac:dyDescent="0.25">
      <c r="A372" s="59"/>
      <c r="B372" s="63">
        <f>IFERROR(VLOOKUP($A372,D_SAV!$A$5:$I$29,3,0),)</f>
        <v>0</v>
      </c>
      <c r="C372" s="64" t="str">
        <f>IFERROR(VLOOKUP($A372,D_SAV!$A$5:$I$29,4,0),"")</f>
        <v/>
      </c>
      <c r="D372" s="65">
        <f>IFERROR(VLOOKUP($A372,D_SAV!$A$5:$I$29,5,0),)</f>
        <v>0</v>
      </c>
      <c r="E372" s="60"/>
      <c r="F372" s="60"/>
      <c r="G372" s="60"/>
      <c r="H372" s="60"/>
      <c r="I372" s="60"/>
      <c r="J372" s="60"/>
      <c r="K372" s="65">
        <f>IFERROR(VLOOKUP($A372,D_SAV!$A$5:$I$29,6,0),)</f>
        <v>0</v>
      </c>
    </row>
    <row r="373" spans="1:11" x14ac:dyDescent="0.25">
      <c r="A373" s="59"/>
      <c r="B373" s="63">
        <f>IFERROR(VLOOKUP($A373,D_SAV!$A$5:$I$29,3,0),)</f>
        <v>0</v>
      </c>
      <c r="C373" s="64" t="str">
        <f>IFERROR(VLOOKUP($A373,D_SAV!$A$5:$I$29,4,0),"")</f>
        <v/>
      </c>
      <c r="D373" s="65">
        <f>IFERROR(VLOOKUP($A373,D_SAV!$A$5:$I$29,5,0),)</f>
        <v>0</v>
      </c>
      <c r="E373" s="60"/>
      <c r="F373" s="60"/>
      <c r="G373" s="60"/>
      <c r="H373" s="60"/>
      <c r="I373" s="60"/>
      <c r="J373" s="60"/>
      <c r="K373" s="65">
        <f>IFERROR(VLOOKUP($A373,D_SAV!$A$5:$I$29,6,0),)</f>
        <v>0</v>
      </c>
    </row>
    <row r="374" spans="1:11" x14ac:dyDescent="0.25">
      <c r="A374" s="59"/>
      <c r="B374" s="63">
        <f>IFERROR(VLOOKUP($A374,D_SAV!$A$5:$I$29,3,0),)</f>
        <v>0</v>
      </c>
      <c r="C374" s="64" t="str">
        <f>IFERROR(VLOOKUP($A374,D_SAV!$A$5:$I$29,4,0),"")</f>
        <v/>
      </c>
      <c r="D374" s="65">
        <f>IFERROR(VLOOKUP($A374,D_SAV!$A$5:$I$29,5,0),)</f>
        <v>0</v>
      </c>
      <c r="E374" s="60"/>
      <c r="F374" s="60"/>
      <c r="G374" s="60"/>
      <c r="H374" s="60"/>
      <c r="I374" s="60"/>
      <c r="J374" s="60"/>
      <c r="K374" s="65">
        <f>IFERROR(VLOOKUP($A374,D_SAV!$A$5:$I$29,6,0),)</f>
        <v>0</v>
      </c>
    </row>
    <row r="375" spans="1:11" x14ac:dyDescent="0.25">
      <c r="A375" s="59"/>
      <c r="B375" s="63">
        <f>IFERROR(VLOOKUP($A375,D_SAV!$A$5:$I$29,3,0),)</f>
        <v>0</v>
      </c>
      <c r="C375" s="64" t="str">
        <f>IFERROR(VLOOKUP($A375,D_SAV!$A$5:$I$29,4,0),"")</f>
        <v/>
      </c>
      <c r="D375" s="65">
        <f>IFERROR(VLOOKUP($A375,D_SAV!$A$5:$I$29,5,0),)</f>
        <v>0</v>
      </c>
      <c r="E375" s="60"/>
      <c r="F375" s="60"/>
      <c r="G375" s="60"/>
      <c r="H375" s="60"/>
      <c r="I375" s="60"/>
      <c r="J375" s="60"/>
      <c r="K375" s="65">
        <f>IFERROR(VLOOKUP($A375,D_SAV!$A$5:$I$29,6,0),)</f>
        <v>0</v>
      </c>
    </row>
    <row r="376" spans="1:11" x14ac:dyDescent="0.25">
      <c r="A376" s="59"/>
      <c r="B376" s="63">
        <f>IFERROR(VLOOKUP($A376,D_SAV!$A$5:$I$29,3,0),)</f>
        <v>0</v>
      </c>
      <c r="C376" s="64" t="str">
        <f>IFERROR(VLOOKUP($A376,D_SAV!$A$5:$I$29,4,0),"")</f>
        <v/>
      </c>
      <c r="D376" s="65">
        <f>IFERROR(VLOOKUP($A376,D_SAV!$A$5:$I$29,5,0),)</f>
        <v>0</v>
      </c>
      <c r="E376" s="60"/>
      <c r="F376" s="60"/>
      <c r="G376" s="60"/>
      <c r="H376" s="60"/>
      <c r="I376" s="60"/>
      <c r="J376" s="60"/>
      <c r="K376" s="65">
        <f>IFERROR(VLOOKUP($A376,D_SAV!$A$5:$I$29,6,0),)</f>
        <v>0</v>
      </c>
    </row>
    <row r="377" spans="1:11" x14ac:dyDescent="0.25">
      <c r="A377" s="59"/>
      <c r="B377" s="63">
        <f>IFERROR(VLOOKUP($A377,D_SAV!$A$5:$I$29,3,0),)</f>
        <v>0</v>
      </c>
      <c r="C377" s="64" t="str">
        <f>IFERROR(VLOOKUP($A377,D_SAV!$A$5:$I$29,4,0),"")</f>
        <v/>
      </c>
      <c r="D377" s="65">
        <f>IFERROR(VLOOKUP($A377,D_SAV!$A$5:$I$29,5,0),)</f>
        <v>0</v>
      </c>
      <c r="E377" s="60"/>
      <c r="F377" s="60"/>
      <c r="G377" s="60"/>
      <c r="H377" s="60"/>
      <c r="I377" s="60"/>
      <c r="J377" s="60"/>
      <c r="K377" s="65">
        <f>IFERROR(VLOOKUP($A377,D_SAV!$A$5:$I$29,6,0),)</f>
        <v>0</v>
      </c>
    </row>
    <row r="378" spans="1:11" x14ac:dyDescent="0.25">
      <c r="A378" s="59"/>
      <c r="B378" s="63">
        <f>IFERROR(VLOOKUP($A378,D_SAV!$A$5:$I$29,3,0),)</f>
        <v>0</v>
      </c>
      <c r="C378" s="64" t="str">
        <f>IFERROR(VLOOKUP($A378,D_SAV!$A$5:$I$29,4,0),"")</f>
        <v/>
      </c>
      <c r="D378" s="65">
        <f>IFERROR(VLOOKUP($A378,D_SAV!$A$5:$I$29,5,0),)</f>
        <v>0</v>
      </c>
      <c r="E378" s="60"/>
      <c r="F378" s="60"/>
      <c r="G378" s="60"/>
      <c r="H378" s="60"/>
      <c r="I378" s="60"/>
      <c r="J378" s="60"/>
      <c r="K378" s="65">
        <f>IFERROR(VLOOKUP($A378,D_SAV!$A$5:$I$29,6,0),)</f>
        <v>0</v>
      </c>
    </row>
    <row r="379" spans="1:11" x14ac:dyDescent="0.25">
      <c r="A379" s="59"/>
      <c r="B379" s="63">
        <f>IFERROR(VLOOKUP($A379,D_SAV!$A$5:$I$29,3,0),)</f>
        <v>0</v>
      </c>
      <c r="C379" s="64" t="str">
        <f>IFERROR(VLOOKUP($A379,D_SAV!$A$5:$I$29,4,0),"")</f>
        <v/>
      </c>
      <c r="D379" s="65">
        <f>IFERROR(VLOOKUP($A379,D_SAV!$A$5:$I$29,5,0),)</f>
        <v>0</v>
      </c>
      <c r="E379" s="60"/>
      <c r="F379" s="60"/>
      <c r="G379" s="60"/>
      <c r="H379" s="60"/>
      <c r="I379" s="60"/>
      <c r="J379" s="60"/>
      <c r="K379" s="65">
        <f>IFERROR(VLOOKUP($A379,D_SAV!$A$5:$I$29,6,0),)</f>
        <v>0</v>
      </c>
    </row>
    <row r="380" spans="1:11" x14ac:dyDescent="0.25">
      <c r="A380" s="59"/>
      <c r="B380" s="63">
        <f>IFERROR(VLOOKUP($A380,D_SAV!$A$5:$I$29,3,0),)</f>
        <v>0</v>
      </c>
      <c r="C380" s="64" t="str">
        <f>IFERROR(VLOOKUP($A380,D_SAV!$A$5:$I$29,4,0),"")</f>
        <v/>
      </c>
      <c r="D380" s="65">
        <f>IFERROR(VLOOKUP($A380,D_SAV!$A$5:$I$29,5,0),)</f>
        <v>0</v>
      </c>
      <c r="E380" s="60"/>
      <c r="F380" s="60"/>
      <c r="G380" s="60"/>
      <c r="H380" s="60"/>
      <c r="I380" s="60"/>
      <c r="J380" s="60"/>
      <c r="K380" s="65">
        <f>IFERROR(VLOOKUP($A380,D_SAV!$A$5:$I$29,6,0),)</f>
        <v>0</v>
      </c>
    </row>
    <row r="381" spans="1:11" x14ac:dyDescent="0.25">
      <c r="A381" s="59"/>
      <c r="B381" s="63">
        <f>IFERROR(VLOOKUP($A381,D_SAV!$A$5:$I$29,3,0),)</f>
        <v>0</v>
      </c>
      <c r="C381" s="64" t="str">
        <f>IFERROR(VLOOKUP($A381,D_SAV!$A$5:$I$29,4,0),"")</f>
        <v/>
      </c>
      <c r="D381" s="65">
        <f>IFERROR(VLOOKUP($A381,D_SAV!$A$5:$I$29,5,0),)</f>
        <v>0</v>
      </c>
      <c r="E381" s="60"/>
      <c r="F381" s="60"/>
      <c r="G381" s="60"/>
      <c r="H381" s="60"/>
      <c r="I381" s="60"/>
      <c r="J381" s="60"/>
      <c r="K381" s="65">
        <f>IFERROR(VLOOKUP($A381,D_SAV!$A$5:$I$29,6,0),)</f>
        <v>0</v>
      </c>
    </row>
    <row r="382" spans="1:11" x14ac:dyDescent="0.25">
      <c r="A382" s="59"/>
      <c r="B382" s="63">
        <f>IFERROR(VLOOKUP($A382,D_SAV!$A$5:$I$29,3,0),)</f>
        <v>0</v>
      </c>
      <c r="C382" s="64" t="str">
        <f>IFERROR(VLOOKUP($A382,D_SAV!$A$5:$I$29,4,0),"")</f>
        <v/>
      </c>
      <c r="D382" s="65">
        <f>IFERROR(VLOOKUP($A382,D_SAV!$A$5:$I$29,5,0),)</f>
        <v>0</v>
      </c>
      <c r="E382" s="60"/>
      <c r="F382" s="60"/>
      <c r="G382" s="60"/>
      <c r="H382" s="60"/>
      <c r="I382" s="60"/>
      <c r="J382" s="60"/>
      <c r="K382" s="65">
        <f>IFERROR(VLOOKUP($A382,D_SAV!$A$5:$I$29,6,0),)</f>
        <v>0</v>
      </c>
    </row>
    <row r="383" spans="1:11" x14ac:dyDescent="0.25">
      <c r="A383" s="59"/>
      <c r="B383" s="63">
        <f>IFERROR(VLOOKUP($A383,D_SAV!$A$5:$I$29,3,0),)</f>
        <v>0</v>
      </c>
      <c r="C383" s="64" t="str">
        <f>IFERROR(VLOOKUP($A383,D_SAV!$A$5:$I$29,4,0),"")</f>
        <v/>
      </c>
      <c r="D383" s="65">
        <f>IFERROR(VLOOKUP($A383,D_SAV!$A$5:$I$29,5,0),)</f>
        <v>0</v>
      </c>
      <c r="E383" s="60"/>
      <c r="F383" s="60"/>
      <c r="G383" s="60"/>
      <c r="H383" s="60"/>
      <c r="I383" s="60"/>
      <c r="J383" s="60"/>
      <c r="K383" s="65">
        <f>IFERROR(VLOOKUP($A383,D_SAV!$A$5:$I$29,6,0),)</f>
        <v>0</v>
      </c>
    </row>
    <row r="384" spans="1:11" x14ac:dyDescent="0.25">
      <c r="A384" s="59"/>
      <c r="B384" s="63">
        <f>IFERROR(VLOOKUP($A384,D_SAV!$A$5:$I$29,3,0),)</f>
        <v>0</v>
      </c>
      <c r="C384" s="64" t="str">
        <f>IFERROR(VLOOKUP($A384,D_SAV!$A$5:$I$29,4,0),"")</f>
        <v/>
      </c>
      <c r="D384" s="65">
        <f>IFERROR(VLOOKUP($A384,D_SAV!$A$5:$I$29,5,0),)</f>
        <v>0</v>
      </c>
      <c r="E384" s="60"/>
      <c r="F384" s="60"/>
      <c r="G384" s="60"/>
      <c r="H384" s="60"/>
      <c r="I384" s="60"/>
      <c r="J384" s="60"/>
      <c r="K384" s="65">
        <f>IFERROR(VLOOKUP($A384,D_SAV!$A$5:$I$29,6,0),)</f>
        <v>0</v>
      </c>
    </row>
    <row r="385" spans="1:11" x14ac:dyDescent="0.25">
      <c r="A385" s="59"/>
      <c r="B385" s="63">
        <f>IFERROR(VLOOKUP($A385,D_SAV!$A$5:$I$29,3,0),)</f>
        <v>0</v>
      </c>
      <c r="C385" s="64" t="str">
        <f>IFERROR(VLOOKUP($A385,D_SAV!$A$5:$I$29,4,0),"")</f>
        <v/>
      </c>
      <c r="D385" s="65">
        <f>IFERROR(VLOOKUP($A385,D_SAV!$A$5:$I$29,5,0),)</f>
        <v>0</v>
      </c>
      <c r="E385" s="60"/>
      <c r="F385" s="60"/>
      <c r="G385" s="60"/>
      <c r="H385" s="60"/>
      <c r="I385" s="60"/>
      <c r="J385" s="60"/>
      <c r="K385" s="65">
        <f>IFERROR(VLOOKUP($A385,D_SAV!$A$5:$I$29,6,0),)</f>
        <v>0</v>
      </c>
    </row>
    <row r="386" spans="1:11" x14ac:dyDescent="0.25">
      <c r="A386" s="59"/>
      <c r="B386" s="63">
        <f>IFERROR(VLOOKUP($A386,D_SAV!$A$5:$I$29,3,0),)</f>
        <v>0</v>
      </c>
      <c r="C386" s="64" t="str">
        <f>IFERROR(VLOOKUP($A386,D_SAV!$A$5:$I$29,4,0),"")</f>
        <v/>
      </c>
      <c r="D386" s="65">
        <f>IFERROR(VLOOKUP($A386,D_SAV!$A$5:$I$29,5,0),)</f>
        <v>0</v>
      </c>
      <c r="E386" s="60"/>
      <c r="F386" s="60"/>
      <c r="G386" s="60"/>
      <c r="H386" s="60"/>
      <c r="I386" s="60"/>
      <c r="J386" s="60"/>
      <c r="K386" s="65">
        <f>IFERROR(VLOOKUP($A386,D_SAV!$A$5:$I$29,6,0),)</f>
        <v>0</v>
      </c>
    </row>
    <row r="387" spans="1:11" x14ac:dyDescent="0.25">
      <c r="A387" s="59"/>
      <c r="B387" s="63">
        <f>IFERROR(VLOOKUP($A387,D_SAV!$A$5:$I$29,3,0),)</f>
        <v>0</v>
      </c>
      <c r="C387" s="64" t="str">
        <f>IFERROR(VLOOKUP($A387,D_SAV!$A$5:$I$29,4,0),"")</f>
        <v/>
      </c>
      <c r="D387" s="65">
        <f>IFERROR(VLOOKUP($A387,D_SAV!$A$5:$I$29,5,0),)</f>
        <v>0</v>
      </c>
      <c r="E387" s="60"/>
      <c r="F387" s="60"/>
      <c r="G387" s="60"/>
      <c r="H387" s="60"/>
      <c r="I387" s="60"/>
      <c r="J387" s="60"/>
      <c r="K387" s="65">
        <f>IFERROR(VLOOKUP($A387,D_SAV!$A$5:$I$29,6,0),)</f>
        <v>0</v>
      </c>
    </row>
    <row r="388" spans="1:11" x14ac:dyDescent="0.25">
      <c r="A388" s="59"/>
      <c r="B388" s="63">
        <f>IFERROR(VLOOKUP($A388,D_SAV!$A$5:$I$29,3,0),)</f>
        <v>0</v>
      </c>
      <c r="C388" s="64" t="str">
        <f>IFERROR(VLOOKUP($A388,D_SAV!$A$5:$I$29,4,0),"")</f>
        <v/>
      </c>
      <c r="D388" s="65">
        <f>IFERROR(VLOOKUP($A388,D_SAV!$A$5:$I$29,5,0),)</f>
        <v>0</v>
      </c>
      <c r="E388" s="60"/>
      <c r="F388" s="60"/>
      <c r="G388" s="60"/>
      <c r="H388" s="60"/>
      <c r="I388" s="60"/>
      <c r="J388" s="60"/>
      <c r="K388" s="65">
        <f>IFERROR(VLOOKUP($A388,D_SAV!$A$5:$I$29,6,0),)</f>
        <v>0</v>
      </c>
    </row>
    <row r="389" spans="1:11" x14ac:dyDescent="0.25">
      <c r="A389" s="59"/>
      <c r="B389" s="63">
        <f>IFERROR(VLOOKUP($A389,D_SAV!$A$5:$I$29,3,0),)</f>
        <v>0</v>
      </c>
      <c r="C389" s="64" t="str">
        <f>IFERROR(VLOOKUP($A389,D_SAV!$A$5:$I$29,4,0),"")</f>
        <v/>
      </c>
      <c r="D389" s="65">
        <f>IFERROR(VLOOKUP($A389,D_SAV!$A$5:$I$29,5,0),)</f>
        <v>0</v>
      </c>
      <c r="E389" s="60"/>
      <c r="F389" s="60"/>
      <c r="G389" s="60"/>
      <c r="H389" s="60"/>
      <c r="I389" s="60"/>
      <c r="J389" s="60"/>
      <c r="K389" s="65">
        <f>IFERROR(VLOOKUP($A389,D_SAV!$A$5:$I$29,6,0),)</f>
        <v>0</v>
      </c>
    </row>
    <row r="390" spans="1:11" x14ac:dyDescent="0.25">
      <c r="A390" s="59"/>
      <c r="B390" s="63">
        <f>IFERROR(VLOOKUP($A390,D_SAV!$A$5:$I$29,3,0),)</f>
        <v>0</v>
      </c>
      <c r="C390" s="64" t="str">
        <f>IFERROR(VLOOKUP($A390,D_SAV!$A$5:$I$29,4,0),"")</f>
        <v/>
      </c>
      <c r="D390" s="65">
        <f>IFERROR(VLOOKUP($A390,D_SAV!$A$5:$I$29,5,0),)</f>
        <v>0</v>
      </c>
      <c r="E390" s="60"/>
      <c r="F390" s="60"/>
      <c r="G390" s="60"/>
      <c r="H390" s="60"/>
      <c r="I390" s="60"/>
      <c r="J390" s="60"/>
      <c r="K390" s="65">
        <f>IFERROR(VLOOKUP($A390,D_SAV!$A$5:$I$29,6,0),)</f>
        <v>0</v>
      </c>
    </row>
    <row r="391" spans="1:11" x14ac:dyDescent="0.25">
      <c r="A391" s="59"/>
      <c r="B391" s="63">
        <f>IFERROR(VLOOKUP($A391,D_SAV!$A$5:$I$29,3,0),)</f>
        <v>0</v>
      </c>
      <c r="C391" s="64" t="str">
        <f>IFERROR(VLOOKUP($A391,D_SAV!$A$5:$I$29,4,0),"")</f>
        <v/>
      </c>
      <c r="D391" s="65">
        <f>IFERROR(VLOOKUP($A391,D_SAV!$A$5:$I$29,5,0),)</f>
        <v>0</v>
      </c>
      <c r="E391" s="60"/>
      <c r="F391" s="60"/>
      <c r="G391" s="60"/>
      <c r="H391" s="60"/>
      <c r="I391" s="60"/>
      <c r="J391" s="60"/>
      <c r="K391" s="65">
        <f>IFERROR(VLOOKUP($A391,D_SAV!$A$5:$I$29,6,0),)</f>
        <v>0</v>
      </c>
    </row>
    <row r="392" spans="1:11" x14ac:dyDescent="0.25">
      <c r="A392" s="59"/>
      <c r="B392" s="63">
        <f>IFERROR(VLOOKUP($A392,D_SAV!$A$5:$I$29,3,0),)</f>
        <v>0</v>
      </c>
      <c r="C392" s="64" t="str">
        <f>IFERROR(VLOOKUP($A392,D_SAV!$A$5:$I$29,4,0),"")</f>
        <v/>
      </c>
      <c r="D392" s="65">
        <f>IFERROR(VLOOKUP($A392,D_SAV!$A$5:$I$29,5,0),)</f>
        <v>0</v>
      </c>
      <c r="E392" s="60"/>
      <c r="F392" s="60"/>
      <c r="G392" s="60"/>
      <c r="H392" s="60"/>
      <c r="I392" s="60"/>
      <c r="J392" s="60"/>
      <c r="K392" s="65">
        <f>IFERROR(VLOOKUP($A392,D_SAV!$A$5:$I$29,6,0),)</f>
        <v>0</v>
      </c>
    </row>
    <row r="393" spans="1:11" x14ac:dyDescent="0.25">
      <c r="A393" s="59"/>
      <c r="B393" s="63">
        <f>IFERROR(VLOOKUP($A393,D_SAV!$A$5:$I$29,3,0),)</f>
        <v>0</v>
      </c>
      <c r="C393" s="64" t="str">
        <f>IFERROR(VLOOKUP($A393,D_SAV!$A$5:$I$29,4,0),"")</f>
        <v/>
      </c>
      <c r="D393" s="65">
        <f>IFERROR(VLOOKUP($A393,D_SAV!$A$5:$I$29,5,0),)</f>
        <v>0</v>
      </c>
      <c r="E393" s="60"/>
      <c r="F393" s="60"/>
      <c r="G393" s="60"/>
      <c r="H393" s="60"/>
      <c r="I393" s="60"/>
      <c r="J393" s="60"/>
      <c r="K393" s="65">
        <f>IFERROR(VLOOKUP($A393,D_SAV!$A$5:$I$29,6,0),)</f>
        <v>0</v>
      </c>
    </row>
    <row r="394" spans="1:11" x14ac:dyDescent="0.25">
      <c r="A394" s="59"/>
      <c r="B394" s="63">
        <f>IFERROR(VLOOKUP($A394,D_SAV!$A$5:$I$29,3,0),)</f>
        <v>0</v>
      </c>
      <c r="C394" s="64" t="str">
        <f>IFERROR(VLOOKUP($A394,D_SAV!$A$5:$I$29,4,0),"")</f>
        <v/>
      </c>
      <c r="D394" s="65">
        <f>IFERROR(VLOOKUP($A394,D_SAV!$A$5:$I$29,5,0),)</f>
        <v>0</v>
      </c>
      <c r="E394" s="60"/>
      <c r="F394" s="60"/>
      <c r="G394" s="60"/>
      <c r="H394" s="60"/>
      <c r="I394" s="60"/>
      <c r="J394" s="60"/>
      <c r="K394" s="65">
        <f>IFERROR(VLOOKUP($A394,D_SAV!$A$5:$I$29,6,0),)</f>
        <v>0</v>
      </c>
    </row>
    <row r="395" spans="1:11" x14ac:dyDescent="0.25">
      <c r="A395" s="59"/>
      <c r="B395" s="63">
        <f>IFERROR(VLOOKUP($A395,D_SAV!$A$5:$I$29,3,0),)</f>
        <v>0</v>
      </c>
      <c r="C395" s="64" t="str">
        <f>IFERROR(VLOOKUP($A395,D_SAV!$A$5:$I$29,4,0),"")</f>
        <v/>
      </c>
      <c r="D395" s="65">
        <f>IFERROR(VLOOKUP($A395,D_SAV!$A$5:$I$29,5,0),)</f>
        <v>0</v>
      </c>
      <c r="E395" s="60"/>
      <c r="F395" s="60"/>
      <c r="G395" s="60"/>
      <c r="H395" s="60"/>
      <c r="I395" s="60"/>
      <c r="J395" s="60"/>
      <c r="K395" s="65">
        <f>IFERROR(VLOOKUP($A395,D_SAV!$A$5:$I$29,6,0),)</f>
        <v>0</v>
      </c>
    </row>
    <row r="396" spans="1:11" x14ac:dyDescent="0.25">
      <c r="A396" s="59"/>
      <c r="B396" s="63">
        <f>IFERROR(VLOOKUP($A396,D_SAV!$A$5:$I$29,3,0),)</f>
        <v>0</v>
      </c>
      <c r="C396" s="64" t="str">
        <f>IFERROR(VLOOKUP($A396,D_SAV!$A$5:$I$29,4,0),"")</f>
        <v/>
      </c>
      <c r="D396" s="65">
        <f>IFERROR(VLOOKUP($A396,D_SAV!$A$5:$I$29,5,0),)</f>
        <v>0</v>
      </c>
      <c r="E396" s="60"/>
      <c r="F396" s="60"/>
      <c r="G396" s="60"/>
      <c r="H396" s="60"/>
      <c r="I396" s="60"/>
      <c r="J396" s="60"/>
      <c r="K396" s="65">
        <f>IFERROR(VLOOKUP($A396,D_SAV!$A$5:$I$29,6,0),)</f>
        <v>0</v>
      </c>
    </row>
    <row r="397" spans="1:11" x14ac:dyDescent="0.25">
      <c r="A397" s="59"/>
      <c r="B397" s="63">
        <f>IFERROR(VLOOKUP($A397,D_SAV!$A$5:$I$29,3,0),)</f>
        <v>0</v>
      </c>
      <c r="C397" s="64" t="str">
        <f>IFERROR(VLOOKUP($A397,D_SAV!$A$5:$I$29,4,0),"")</f>
        <v/>
      </c>
      <c r="D397" s="65">
        <f>IFERROR(VLOOKUP($A397,D_SAV!$A$5:$I$29,5,0),)</f>
        <v>0</v>
      </c>
      <c r="E397" s="60"/>
      <c r="F397" s="60"/>
      <c r="G397" s="60"/>
      <c r="H397" s="60"/>
      <c r="I397" s="60"/>
      <c r="J397" s="60"/>
      <c r="K397" s="65">
        <f>IFERROR(VLOOKUP($A397,D_SAV!$A$5:$I$29,6,0),)</f>
        <v>0</v>
      </c>
    </row>
    <row r="398" spans="1:11" x14ac:dyDescent="0.25">
      <c r="A398" s="59"/>
      <c r="B398" s="63">
        <f>IFERROR(VLOOKUP($A398,D_SAV!$A$5:$I$29,3,0),)</f>
        <v>0</v>
      </c>
      <c r="C398" s="64" t="str">
        <f>IFERROR(VLOOKUP($A398,D_SAV!$A$5:$I$29,4,0),"")</f>
        <v/>
      </c>
      <c r="D398" s="65">
        <f>IFERROR(VLOOKUP($A398,D_SAV!$A$5:$I$29,5,0),)</f>
        <v>0</v>
      </c>
      <c r="E398" s="60"/>
      <c r="F398" s="60"/>
      <c r="G398" s="60"/>
      <c r="H398" s="60"/>
      <c r="I398" s="60"/>
      <c r="J398" s="60"/>
      <c r="K398" s="65">
        <f>IFERROR(VLOOKUP($A398,D_SAV!$A$5:$I$29,6,0),)</f>
        <v>0</v>
      </c>
    </row>
    <row r="399" spans="1:11" x14ac:dyDescent="0.25">
      <c r="A399" s="59"/>
      <c r="B399" s="63">
        <f>IFERROR(VLOOKUP($A399,D_SAV!$A$5:$I$29,3,0),)</f>
        <v>0</v>
      </c>
      <c r="C399" s="64" t="str">
        <f>IFERROR(VLOOKUP($A399,D_SAV!$A$5:$I$29,4,0),"")</f>
        <v/>
      </c>
      <c r="D399" s="65">
        <f>IFERROR(VLOOKUP($A399,D_SAV!$A$5:$I$29,5,0),)</f>
        <v>0</v>
      </c>
      <c r="E399" s="60"/>
      <c r="F399" s="60"/>
      <c r="G399" s="60"/>
      <c r="H399" s="60"/>
      <c r="I399" s="60"/>
      <c r="J399" s="60"/>
      <c r="K399" s="65">
        <f>IFERROR(VLOOKUP($A399,D_SAV!$A$5:$I$29,6,0),)</f>
        <v>0</v>
      </c>
    </row>
    <row r="400" spans="1:11" x14ac:dyDescent="0.25">
      <c r="A400" s="59"/>
      <c r="B400" s="63">
        <f>IFERROR(VLOOKUP($A400,D_SAV!$A$5:$I$29,3,0),)</f>
        <v>0</v>
      </c>
      <c r="C400" s="64" t="str">
        <f>IFERROR(VLOOKUP($A400,D_SAV!$A$5:$I$29,4,0),"")</f>
        <v/>
      </c>
      <c r="D400" s="65">
        <f>IFERROR(VLOOKUP($A400,D_SAV!$A$5:$I$29,5,0),)</f>
        <v>0</v>
      </c>
      <c r="E400" s="60"/>
      <c r="F400" s="60"/>
      <c r="G400" s="60"/>
      <c r="H400" s="60"/>
      <c r="I400" s="60"/>
      <c r="J400" s="60"/>
      <c r="K400" s="65">
        <f>IFERROR(VLOOKUP($A400,D_SAV!$A$5:$I$29,6,0),)</f>
        <v>0</v>
      </c>
    </row>
    <row r="401" spans="1:11" x14ac:dyDescent="0.25">
      <c r="A401" s="59"/>
      <c r="B401" s="63">
        <f>IFERROR(VLOOKUP($A401,D_SAV!$A$5:$I$29,3,0),)</f>
        <v>0</v>
      </c>
      <c r="C401" s="64" t="str">
        <f>IFERROR(VLOOKUP($A401,D_SAV!$A$5:$I$29,4,0),"")</f>
        <v/>
      </c>
      <c r="D401" s="65">
        <f>IFERROR(VLOOKUP($A401,D_SAV!$A$5:$I$29,5,0),)</f>
        <v>0</v>
      </c>
      <c r="E401" s="60"/>
      <c r="F401" s="60"/>
      <c r="G401" s="60"/>
      <c r="H401" s="60"/>
      <c r="I401" s="60"/>
      <c r="J401" s="60"/>
      <c r="K401" s="65">
        <f>IFERROR(VLOOKUP($A401,D_SAV!$A$5:$I$29,6,0),)</f>
        <v>0</v>
      </c>
    </row>
    <row r="402" spans="1:11" x14ac:dyDescent="0.25">
      <c r="A402" s="59"/>
      <c r="B402" s="63">
        <f>IFERROR(VLOOKUP($A402,D_SAV!$A$5:$I$29,3,0),)</f>
        <v>0</v>
      </c>
      <c r="C402" s="64" t="str">
        <f>IFERROR(VLOOKUP($A402,D_SAV!$A$5:$I$29,4,0),"")</f>
        <v/>
      </c>
      <c r="D402" s="65">
        <f>IFERROR(VLOOKUP($A402,D_SAV!$A$5:$I$29,5,0),)</f>
        <v>0</v>
      </c>
      <c r="E402" s="60"/>
      <c r="F402" s="60"/>
      <c r="G402" s="60"/>
      <c r="H402" s="60"/>
      <c r="I402" s="60"/>
      <c r="J402" s="60"/>
      <c r="K402" s="65">
        <f>IFERROR(VLOOKUP($A402,D_SAV!$A$5:$I$29,6,0),)</f>
        <v>0</v>
      </c>
    </row>
    <row r="403" spans="1:11" x14ac:dyDescent="0.25">
      <c r="A403" s="59"/>
      <c r="B403" s="63">
        <f>IFERROR(VLOOKUP($A403,D_SAV!$A$5:$I$29,3,0),)</f>
        <v>0</v>
      </c>
      <c r="C403" s="64" t="str">
        <f>IFERROR(VLOOKUP($A403,D_SAV!$A$5:$I$29,4,0),"")</f>
        <v/>
      </c>
      <c r="D403" s="65">
        <f>IFERROR(VLOOKUP($A403,D_SAV!$A$5:$I$29,5,0),)</f>
        <v>0</v>
      </c>
      <c r="E403" s="60"/>
      <c r="F403" s="60"/>
      <c r="G403" s="60"/>
      <c r="H403" s="60"/>
      <c r="I403" s="60"/>
      <c r="J403" s="60"/>
      <c r="K403" s="65">
        <f>IFERROR(VLOOKUP($A403,D_SAV!$A$5:$I$29,6,0),)</f>
        <v>0</v>
      </c>
    </row>
    <row r="404" spans="1:11" x14ac:dyDescent="0.25">
      <c r="A404" s="59"/>
      <c r="B404" s="63">
        <f>IFERROR(VLOOKUP($A404,D_SAV!$A$5:$I$29,3,0),)</f>
        <v>0</v>
      </c>
      <c r="C404" s="64" t="str">
        <f>IFERROR(VLOOKUP($A404,D_SAV!$A$5:$I$29,4,0),"")</f>
        <v/>
      </c>
      <c r="D404" s="65">
        <f>IFERROR(VLOOKUP($A404,D_SAV!$A$5:$I$29,5,0),)</f>
        <v>0</v>
      </c>
      <c r="E404" s="60"/>
      <c r="F404" s="60"/>
      <c r="G404" s="60"/>
      <c r="H404" s="60"/>
      <c r="I404" s="60"/>
      <c r="J404" s="60"/>
      <c r="K404" s="65">
        <f>IFERROR(VLOOKUP($A404,D_SAV!$A$5:$I$29,6,0),)</f>
        <v>0</v>
      </c>
    </row>
    <row r="405" spans="1:11" x14ac:dyDescent="0.25">
      <c r="A405" s="59"/>
      <c r="B405" s="63">
        <f>IFERROR(VLOOKUP($A405,D_SAV!$A$5:$I$29,3,0),)</f>
        <v>0</v>
      </c>
      <c r="C405" s="64" t="str">
        <f>IFERROR(VLOOKUP($A405,D_SAV!$A$5:$I$29,4,0),"")</f>
        <v/>
      </c>
      <c r="D405" s="65">
        <f>IFERROR(VLOOKUP($A405,D_SAV!$A$5:$I$29,5,0),)</f>
        <v>0</v>
      </c>
      <c r="E405" s="60"/>
      <c r="F405" s="60"/>
      <c r="G405" s="60"/>
      <c r="H405" s="60"/>
      <c r="I405" s="60"/>
      <c r="J405" s="60"/>
      <c r="K405" s="65">
        <f>IFERROR(VLOOKUP($A405,D_SAV!$A$5:$I$29,6,0),)</f>
        <v>0</v>
      </c>
    </row>
    <row r="406" spans="1:11" x14ac:dyDescent="0.25">
      <c r="A406" s="59"/>
      <c r="B406" s="63">
        <f>IFERROR(VLOOKUP($A406,D_SAV!$A$5:$I$29,3,0),)</f>
        <v>0</v>
      </c>
      <c r="C406" s="64" t="str">
        <f>IFERROR(VLOOKUP($A406,D_SAV!$A$5:$I$29,4,0),"")</f>
        <v/>
      </c>
      <c r="D406" s="65">
        <f>IFERROR(VLOOKUP($A406,D_SAV!$A$5:$I$29,5,0),)</f>
        <v>0</v>
      </c>
      <c r="E406" s="60"/>
      <c r="F406" s="60"/>
      <c r="G406" s="60"/>
      <c r="H406" s="60"/>
      <c r="I406" s="60"/>
      <c r="J406" s="60"/>
      <c r="K406" s="65">
        <f>IFERROR(VLOOKUP($A406,D_SAV!$A$5:$I$29,6,0),)</f>
        <v>0</v>
      </c>
    </row>
    <row r="407" spans="1:11" x14ac:dyDescent="0.25">
      <c r="A407" s="59"/>
      <c r="B407" s="63">
        <f>IFERROR(VLOOKUP($A407,D_SAV!$A$5:$I$29,3,0),)</f>
        <v>0</v>
      </c>
      <c r="C407" s="64" t="str">
        <f>IFERROR(VLOOKUP($A407,D_SAV!$A$5:$I$29,4,0),"")</f>
        <v/>
      </c>
      <c r="D407" s="65">
        <f>IFERROR(VLOOKUP($A407,D_SAV!$A$5:$I$29,5,0),)</f>
        <v>0</v>
      </c>
      <c r="E407" s="60"/>
      <c r="F407" s="60"/>
      <c r="G407" s="60"/>
      <c r="H407" s="60"/>
      <c r="I407" s="60"/>
      <c r="J407" s="60"/>
      <c r="K407" s="65">
        <f>IFERROR(VLOOKUP($A407,D_SAV!$A$5:$I$29,6,0),)</f>
        <v>0</v>
      </c>
    </row>
    <row r="408" spans="1:11" x14ac:dyDescent="0.25">
      <c r="A408" s="59"/>
      <c r="B408" s="63">
        <f>IFERROR(VLOOKUP($A408,D_SAV!$A$5:$I$29,3,0),)</f>
        <v>0</v>
      </c>
      <c r="C408" s="64" t="str">
        <f>IFERROR(VLOOKUP($A408,D_SAV!$A$5:$I$29,4,0),"")</f>
        <v/>
      </c>
      <c r="D408" s="65">
        <f>IFERROR(VLOOKUP($A408,D_SAV!$A$5:$I$29,5,0),)</f>
        <v>0</v>
      </c>
      <c r="E408" s="60"/>
      <c r="F408" s="60"/>
      <c r="G408" s="60"/>
      <c r="H408" s="60"/>
      <c r="I408" s="60"/>
      <c r="J408" s="60"/>
      <c r="K408" s="65">
        <f>IFERROR(VLOOKUP($A408,D_SAV!$A$5:$I$29,6,0),)</f>
        <v>0</v>
      </c>
    </row>
    <row r="409" spans="1:11" x14ac:dyDescent="0.25">
      <c r="A409" s="59"/>
      <c r="B409" s="63">
        <f>IFERROR(VLOOKUP($A409,D_SAV!$A$5:$I$29,3,0),)</f>
        <v>0</v>
      </c>
      <c r="C409" s="64" t="str">
        <f>IFERROR(VLOOKUP($A409,D_SAV!$A$5:$I$29,4,0),"")</f>
        <v/>
      </c>
      <c r="D409" s="65">
        <f>IFERROR(VLOOKUP($A409,D_SAV!$A$5:$I$29,5,0),)</f>
        <v>0</v>
      </c>
      <c r="E409" s="60"/>
      <c r="F409" s="60"/>
      <c r="G409" s="60"/>
      <c r="H409" s="60"/>
      <c r="I409" s="60"/>
      <c r="J409" s="60"/>
      <c r="K409" s="65">
        <f>IFERROR(VLOOKUP($A409,D_SAV!$A$5:$I$29,6,0),)</f>
        <v>0</v>
      </c>
    </row>
    <row r="410" spans="1:11" x14ac:dyDescent="0.25">
      <c r="A410" s="59"/>
      <c r="B410" s="63">
        <f>IFERROR(VLOOKUP($A410,D_SAV!$A$5:$I$29,3,0),)</f>
        <v>0</v>
      </c>
      <c r="C410" s="64" t="str">
        <f>IFERROR(VLOOKUP($A410,D_SAV!$A$5:$I$29,4,0),"")</f>
        <v/>
      </c>
      <c r="D410" s="65">
        <f>IFERROR(VLOOKUP($A410,D_SAV!$A$5:$I$29,5,0),)</f>
        <v>0</v>
      </c>
      <c r="E410" s="60"/>
      <c r="F410" s="60"/>
      <c r="G410" s="60"/>
      <c r="H410" s="60"/>
      <c r="I410" s="60"/>
      <c r="J410" s="60"/>
      <c r="K410" s="65">
        <f>IFERROR(VLOOKUP($A410,D_SAV!$A$5:$I$29,6,0),)</f>
        <v>0</v>
      </c>
    </row>
    <row r="411" spans="1:11" x14ac:dyDescent="0.25">
      <c r="A411" s="59"/>
      <c r="B411" s="63">
        <f>IFERROR(VLOOKUP($A411,D_SAV!$A$5:$I$29,3,0),)</f>
        <v>0</v>
      </c>
      <c r="C411" s="64" t="str">
        <f>IFERROR(VLOOKUP($A411,D_SAV!$A$5:$I$29,4,0),"")</f>
        <v/>
      </c>
      <c r="D411" s="65">
        <f>IFERROR(VLOOKUP($A411,D_SAV!$A$5:$I$29,5,0),)</f>
        <v>0</v>
      </c>
      <c r="E411" s="60"/>
      <c r="F411" s="60"/>
      <c r="G411" s="60"/>
      <c r="H411" s="60"/>
      <c r="I411" s="60"/>
      <c r="J411" s="60"/>
      <c r="K411" s="65">
        <f>IFERROR(VLOOKUP($A411,D_SAV!$A$5:$I$29,6,0),)</f>
        <v>0</v>
      </c>
    </row>
    <row r="412" spans="1:11" x14ac:dyDescent="0.25">
      <c r="A412" s="59"/>
      <c r="B412" s="63">
        <f>IFERROR(VLOOKUP($A412,D_SAV!$A$5:$I$29,3,0),)</f>
        <v>0</v>
      </c>
      <c r="C412" s="64" t="str">
        <f>IFERROR(VLOOKUP($A412,D_SAV!$A$5:$I$29,4,0),"")</f>
        <v/>
      </c>
      <c r="D412" s="65">
        <f>IFERROR(VLOOKUP($A412,D_SAV!$A$5:$I$29,5,0),)</f>
        <v>0</v>
      </c>
      <c r="E412" s="60"/>
      <c r="F412" s="60"/>
      <c r="G412" s="60"/>
      <c r="H412" s="60"/>
      <c r="I412" s="60"/>
      <c r="J412" s="60"/>
      <c r="K412" s="65">
        <f>IFERROR(VLOOKUP($A412,D_SAV!$A$5:$I$29,6,0),)</f>
        <v>0</v>
      </c>
    </row>
    <row r="413" spans="1:11" x14ac:dyDescent="0.25">
      <c r="A413" s="59"/>
      <c r="B413" s="63">
        <f>IFERROR(VLOOKUP($A413,D_SAV!$A$5:$I$29,3,0),)</f>
        <v>0</v>
      </c>
      <c r="C413" s="64" t="str">
        <f>IFERROR(VLOOKUP($A413,D_SAV!$A$5:$I$29,4,0),"")</f>
        <v/>
      </c>
      <c r="D413" s="65">
        <f>IFERROR(VLOOKUP($A413,D_SAV!$A$5:$I$29,5,0),)</f>
        <v>0</v>
      </c>
      <c r="E413" s="60"/>
      <c r="F413" s="60"/>
      <c r="G413" s="60"/>
      <c r="H413" s="60"/>
      <c r="I413" s="60"/>
      <c r="J413" s="60"/>
      <c r="K413" s="65">
        <f>IFERROR(VLOOKUP($A413,D_SAV!$A$5:$I$29,6,0),)</f>
        <v>0</v>
      </c>
    </row>
    <row r="414" spans="1:11" x14ac:dyDescent="0.25">
      <c r="A414" s="59"/>
      <c r="B414" s="63">
        <f>IFERROR(VLOOKUP($A414,D_SAV!$A$5:$I$29,3,0),)</f>
        <v>0</v>
      </c>
      <c r="C414" s="64" t="str">
        <f>IFERROR(VLOOKUP($A414,D_SAV!$A$5:$I$29,4,0),"")</f>
        <v/>
      </c>
      <c r="D414" s="65">
        <f>IFERROR(VLOOKUP($A414,D_SAV!$A$5:$I$29,5,0),)</f>
        <v>0</v>
      </c>
      <c r="E414" s="60"/>
      <c r="F414" s="60"/>
      <c r="G414" s="60"/>
      <c r="H414" s="60"/>
      <c r="I414" s="60"/>
      <c r="J414" s="60"/>
      <c r="K414" s="65">
        <f>IFERROR(VLOOKUP($A414,D_SAV!$A$5:$I$29,6,0),)</f>
        <v>0</v>
      </c>
    </row>
    <row r="415" spans="1:11" x14ac:dyDescent="0.25">
      <c r="A415" s="59"/>
      <c r="B415" s="63">
        <f>IFERROR(VLOOKUP($A415,D_SAV!$A$5:$I$29,3,0),)</f>
        <v>0</v>
      </c>
      <c r="C415" s="64" t="str">
        <f>IFERROR(VLOOKUP($A415,D_SAV!$A$5:$I$29,4,0),"")</f>
        <v/>
      </c>
      <c r="D415" s="65">
        <f>IFERROR(VLOOKUP($A415,D_SAV!$A$5:$I$29,5,0),)</f>
        <v>0</v>
      </c>
      <c r="E415" s="60"/>
      <c r="F415" s="60"/>
      <c r="G415" s="60"/>
      <c r="H415" s="60"/>
      <c r="I415" s="60"/>
      <c r="J415" s="60"/>
      <c r="K415" s="65">
        <f>IFERROR(VLOOKUP($A415,D_SAV!$A$5:$I$29,6,0),)</f>
        <v>0</v>
      </c>
    </row>
    <row r="416" spans="1:11" x14ac:dyDescent="0.25">
      <c r="A416" s="59"/>
      <c r="B416" s="63">
        <f>IFERROR(VLOOKUP($A416,D_SAV!$A$5:$I$29,3,0),)</f>
        <v>0</v>
      </c>
      <c r="C416" s="64" t="str">
        <f>IFERROR(VLOOKUP($A416,D_SAV!$A$5:$I$29,4,0),"")</f>
        <v/>
      </c>
      <c r="D416" s="65">
        <f>IFERROR(VLOOKUP($A416,D_SAV!$A$5:$I$29,5,0),)</f>
        <v>0</v>
      </c>
      <c r="E416" s="60"/>
      <c r="F416" s="60"/>
      <c r="G416" s="60"/>
      <c r="H416" s="60"/>
      <c r="I416" s="60"/>
      <c r="J416" s="60"/>
      <c r="K416" s="65">
        <f>IFERROR(VLOOKUP($A416,D_SAV!$A$5:$I$29,6,0),)</f>
        <v>0</v>
      </c>
    </row>
    <row r="417" spans="1:11" x14ac:dyDescent="0.25">
      <c r="A417" s="59"/>
      <c r="B417" s="63">
        <f>IFERROR(VLOOKUP($A417,D_SAV!$A$5:$I$29,3,0),)</f>
        <v>0</v>
      </c>
      <c r="C417" s="64" t="str">
        <f>IFERROR(VLOOKUP($A417,D_SAV!$A$5:$I$29,4,0),"")</f>
        <v/>
      </c>
      <c r="D417" s="65">
        <f>IFERROR(VLOOKUP($A417,D_SAV!$A$5:$I$29,5,0),)</f>
        <v>0</v>
      </c>
      <c r="E417" s="60"/>
      <c r="F417" s="60"/>
      <c r="G417" s="60"/>
      <c r="H417" s="60"/>
      <c r="I417" s="60"/>
      <c r="J417" s="60"/>
      <c r="K417" s="65">
        <f>IFERROR(VLOOKUP($A417,D_SAV!$A$5:$I$29,6,0),)</f>
        <v>0</v>
      </c>
    </row>
    <row r="418" spans="1:11" x14ac:dyDescent="0.25">
      <c r="A418" s="59"/>
      <c r="B418" s="63">
        <f>IFERROR(VLOOKUP($A418,D_SAV!$A$5:$I$29,3,0),)</f>
        <v>0</v>
      </c>
      <c r="C418" s="64" t="str">
        <f>IFERROR(VLOOKUP($A418,D_SAV!$A$5:$I$29,4,0),"")</f>
        <v/>
      </c>
      <c r="D418" s="65">
        <f>IFERROR(VLOOKUP($A418,D_SAV!$A$5:$I$29,5,0),)</f>
        <v>0</v>
      </c>
      <c r="E418" s="60"/>
      <c r="F418" s="60"/>
      <c r="G418" s="60"/>
      <c r="H418" s="60"/>
      <c r="I418" s="60"/>
      <c r="J418" s="60"/>
      <c r="K418" s="65">
        <f>IFERROR(VLOOKUP($A418,D_SAV!$A$5:$I$29,6,0),)</f>
        <v>0</v>
      </c>
    </row>
    <row r="419" spans="1:11" x14ac:dyDescent="0.25">
      <c r="A419" s="59"/>
      <c r="B419" s="63">
        <f>IFERROR(VLOOKUP($A419,D_SAV!$A$5:$I$29,3,0),)</f>
        <v>0</v>
      </c>
      <c r="C419" s="64" t="str">
        <f>IFERROR(VLOOKUP($A419,D_SAV!$A$5:$I$29,4,0),"")</f>
        <v/>
      </c>
      <c r="D419" s="65">
        <f>IFERROR(VLOOKUP($A419,D_SAV!$A$5:$I$29,5,0),)</f>
        <v>0</v>
      </c>
      <c r="E419" s="60"/>
      <c r="F419" s="60"/>
      <c r="G419" s="60"/>
      <c r="H419" s="60"/>
      <c r="I419" s="60"/>
      <c r="J419" s="60"/>
      <c r="K419" s="65">
        <f>IFERROR(VLOOKUP($A419,D_SAV!$A$5:$I$29,6,0),)</f>
        <v>0</v>
      </c>
    </row>
    <row r="420" spans="1:11" x14ac:dyDescent="0.25">
      <c r="A420" s="59"/>
      <c r="B420" s="63">
        <f>IFERROR(VLOOKUP($A420,D_SAV!$A$5:$I$29,3,0),)</f>
        <v>0</v>
      </c>
      <c r="C420" s="64" t="str">
        <f>IFERROR(VLOOKUP($A420,D_SAV!$A$5:$I$29,4,0),"")</f>
        <v/>
      </c>
      <c r="D420" s="65">
        <f>IFERROR(VLOOKUP($A420,D_SAV!$A$5:$I$29,5,0),)</f>
        <v>0</v>
      </c>
      <c r="E420" s="60"/>
      <c r="F420" s="60"/>
      <c r="G420" s="60"/>
      <c r="H420" s="60"/>
      <c r="I420" s="60"/>
      <c r="J420" s="60"/>
      <c r="K420" s="65">
        <f>IFERROR(VLOOKUP($A420,D_SAV!$A$5:$I$29,6,0),)</f>
        <v>0</v>
      </c>
    </row>
    <row r="421" spans="1:11" x14ac:dyDescent="0.25">
      <c r="A421" s="59"/>
      <c r="B421" s="63">
        <f>IFERROR(VLOOKUP($A421,D_SAV!$A$5:$I$29,3,0),)</f>
        <v>0</v>
      </c>
      <c r="C421" s="64" t="str">
        <f>IFERROR(VLOOKUP($A421,D_SAV!$A$5:$I$29,4,0),"")</f>
        <v/>
      </c>
      <c r="D421" s="65">
        <f>IFERROR(VLOOKUP($A421,D_SAV!$A$5:$I$29,5,0),)</f>
        <v>0</v>
      </c>
      <c r="E421" s="60"/>
      <c r="F421" s="60"/>
      <c r="G421" s="60"/>
      <c r="H421" s="60"/>
      <c r="I421" s="60"/>
      <c r="J421" s="60"/>
      <c r="K421" s="65">
        <f>IFERROR(VLOOKUP($A421,D_SAV!$A$5:$I$29,6,0),)</f>
        <v>0</v>
      </c>
    </row>
    <row r="422" spans="1:11" x14ac:dyDescent="0.25">
      <c r="A422" s="59"/>
      <c r="B422" s="63">
        <f>IFERROR(VLOOKUP($A422,D_SAV!$A$5:$I$29,3,0),)</f>
        <v>0</v>
      </c>
      <c r="C422" s="64" t="str">
        <f>IFERROR(VLOOKUP($A422,D_SAV!$A$5:$I$29,4,0),"")</f>
        <v/>
      </c>
      <c r="D422" s="65">
        <f>IFERROR(VLOOKUP($A422,D_SAV!$A$5:$I$29,5,0),)</f>
        <v>0</v>
      </c>
      <c r="E422" s="60"/>
      <c r="F422" s="60"/>
      <c r="G422" s="60"/>
      <c r="H422" s="60"/>
      <c r="I422" s="60"/>
      <c r="J422" s="60"/>
      <c r="K422" s="65">
        <f>IFERROR(VLOOKUP($A422,D_SAV!$A$5:$I$29,6,0),)</f>
        <v>0</v>
      </c>
    </row>
    <row r="423" spans="1:11" x14ac:dyDescent="0.25">
      <c r="A423" s="59"/>
      <c r="B423" s="63">
        <f>IFERROR(VLOOKUP($A423,D_SAV!$A$5:$I$29,3,0),)</f>
        <v>0</v>
      </c>
      <c r="C423" s="64" t="str">
        <f>IFERROR(VLOOKUP($A423,D_SAV!$A$5:$I$29,4,0),"")</f>
        <v/>
      </c>
      <c r="D423" s="65">
        <f>IFERROR(VLOOKUP($A423,D_SAV!$A$5:$I$29,5,0),)</f>
        <v>0</v>
      </c>
      <c r="E423" s="60"/>
      <c r="F423" s="60"/>
      <c r="G423" s="60"/>
      <c r="H423" s="60"/>
      <c r="I423" s="60"/>
      <c r="J423" s="60"/>
      <c r="K423" s="65">
        <f>IFERROR(VLOOKUP($A423,D_SAV!$A$5:$I$29,6,0),)</f>
        <v>0</v>
      </c>
    </row>
    <row r="424" spans="1:11" x14ac:dyDescent="0.25">
      <c r="A424" s="59"/>
      <c r="B424" s="63">
        <f>IFERROR(VLOOKUP($A424,D_SAV!$A$5:$I$29,3,0),)</f>
        <v>0</v>
      </c>
      <c r="C424" s="64" t="str">
        <f>IFERROR(VLOOKUP($A424,D_SAV!$A$5:$I$29,4,0),"")</f>
        <v/>
      </c>
      <c r="D424" s="65">
        <f>IFERROR(VLOOKUP($A424,D_SAV!$A$5:$I$29,5,0),)</f>
        <v>0</v>
      </c>
      <c r="E424" s="60"/>
      <c r="F424" s="60"/>
      <c r="G424" s="60"/>
      <c r="H424" s="60"/>
      <c r="I424" s="60"/>
      <c r="J424" s="60"/>
      <c r="K424" s="65">
        <f>IFERROR(VLOOKUP($A424,D_SAV!$A$5:$I$29,6,0),)</f>
        <v>0</v>
      </c>
    </row>
    <row r="425" spans="1:11" x14ac:dyDescent="0.25">
      <c r="A425" s="59"/>
      <c r="B425" s="63">
        <f>IFERROR(VLOOKUP($A425,D_SAV!$A$5:$I$29,3,0),)</f>
        <v>0</v>
      </c>
      <c r="C425" s="64" t="str">
        <f>IFERROR(VLOOKUP($A425,D_SAV!$A$5:$I$29,4,0),"")</f>
        <v/>
      </c>
      <c r="D425" s="65">
        <f>IFERROR(VLOOKUP($A425,D_SAV!$A$5:$I$29,5,0),)</f>
        <v>0</v>
      </c>
      <c r="E425" s="60"/>
      <c r="F425" s="60"/>
      <c r="G425" s="60"/>
      <c r="H425" s="60"/>
      <c r="I425" s="60"/>
      <c r="J425" s="60"/>
      <c r="K425" s="65">
        <f>IFERROR(VLOOKUP($A425,D_SAV!$A$5:$I$29,6,0),)</f>
        <v>0</v>
      </c>
    </row>
    <row r="426" spans="1:11" x14ac:dyDescent="0.25">
      <c r="A426" s="59"/>
      <c r="B426" s="63">
        <f>IFERROR(VLOOKUP($A426,D_SAV!$A$5:$I$29,3,0),)</f>
        <v>0</v>
      </c>
      <c r="C426" s="64" t="str">
        <f>IFERROR(VLOOKUP($A426,D_SAV!$A$5:$I$29,4,0),"")</f>
        <v/>
      </c>
      <c r="D426" s="65">
        <f>IFERROR(VLOOKUP($A426,D_SAV!$A$5:$I$29,5,0),)</f>
        <v>0</v>
      </c>
      <c r="E426" s="60"/>
      <c r="F426" s="60"/>
      <c r="G426" s="60"/>
      <c r="H426" s="60"/>
      <c r="I426" s="60"/>
      <c r="J426" s="60"/>
      <c r="K426" s="65">
        <f>IFERROR(VLOOKUP($A426,D_SAV!$A$5:$I$29,6,0),)</f>
        <v>0</v>
      </c>
    </row>
    <row r="427" spans="1:11" x14ac:dyDescent="0.25">
      <c r="A427" s="59"/>
      <c r="B427" s="63">
        <f>IFERROR(VLOOKUP($A427,D_SAV!$A$5:$I$29,3,0),)</f>
        <v>0</v>
      </c>
      <c r="C427" s="64" t="str">
        <f>IFERROR(VLOOKUP($A427,D_SAV!$A$5:$I$29,4,0),"")</f>
        <v/>
      </c>
      <c r="D427" s="65">
        <f>IFERROR(VLOOKUP($A427,D_SAV!$A$5:$I$29,5,0),)</f>
        <v>0</v>
      </c>
      <c r="E427" s="60"/>
      <c r="F427" s="60"/>
      <c r="G427" s="60"/>
      <c r="H427" s="60"/>
      <c r="I427" s="60"/>
      <c r="J427" s="60"/>
      <c r="K427" s="65">
        <f>IFERROR(VLOOKUP($A427,D_SAV!$A$5:$I$29,6,0),)</f>
        <v>0</v>
      </c>
    </row>
    <row r="428" spans="1:11" x14ac:dyDescent="0.25">
      <c r="A428" s="59"/>
      <c r="B428" s="63">
        <f>IFERROR(VLOOKUP($A428,D_SAV!$A$5:$I$29,3,0),)</f>
        <v>0</v>
      </c>
      <c r="C428" s="64" t="str">
        <f>IFERROR(VLOOKUP($A428,D_SAV!$A$5:$I$29,4,0),"")</f>
        <v/>
      </c>
      <c r="D428" s="65">
        <f>IFERROR(VLOOKUP($A428,D_SAV!$A$5:$I$29,5,0),)</f>
        <v>0</v>
      </c>
      <c r="E428" s="60"/>
      <c r="F428" s="60"/>
      <c r="G428" s="60"/>
      <c r="H428" s="60"/>
      <c r="I428" s="60"/>
      <c r="J428" s="60"/>
      <c r="K428" s="65">
        <f>IFERROR(VLOOKUP($A428,D_SAV!$A$5:$I$29,6,0),)</f>
        <v>0</v>
      </c>
    </row>
    <row r="429" spans="1:11" x14ac:dyDescent="0.25">
      <c r="A429" s="59"/>
      <c r="B429" s="63">
        <f>IFERROR(VLOOKUP($A429,D_SAV!$A$5:$I$29,3,0),)</f>
        <v>0</v>
      </c>
      <c r="C429" s="64" t="str">
        <f>IFERROR(VLOOKUP($A429,D_SAV!$A$5:$I$29,4,0),"")</f>
        <v/>
      </c>
      <c r="D429" s="65">
        <f>IFERROR(VLOOKUP($A429,D_SAV!$A$5:$I$29,5,0),)</f>
        <v>0</v>
      </c>
      <c r="E429" s="60"/>
      <c r="F429" s="60"/>
      <c r="G429" s="60"/>
      <c r="H429" s="60"/>
      <c r="I429" s="60"/>
      <c r="J429" s="60"/>
      <c r="K429" s="65">
        <f>IFERROR(VLOOKUP($A429,D_SAV!$A$5:$I$29,6,0),)</f>
        <v>0</v>
      </c>
    </row>
    <row r="430" spans="1:11" x14ac:dyDescent="0.25">
      <c r="A430" s="59"/>
      <c r="B430" s="63">
        <f>IFERROR(VLOOKUP($A430,D_SAV!$A$5:$I$29,3,0),)</f>
        <v>0</v>
      </c>
      <c r="C430" s="64" t="str">
        <f>IFERROR(VLOOKUP($A430,D_SAV!$A$5:$I$29,4,0),"")</f>
        <v/>
      </c>
      <c r="D430" s="65">
        <f>IFERROR(VLOOKUP($A430,D_SAV!$A$5:$I$29,5,0),)</f>
        <v>0</v>
      </c>
      <c r="E430" s="60"/>
      <c r="F430" s="60"/>
      <c r="G430" s="60"/>
      <c r="H430" s="60"/>
      <c r="I430" s="60"/>
      <c r="J430" s="60"/>
      <c r="K430" s="65">
        <f>IFERROR(VLOOKUP($A430,D_SAV!$A$5:$I$29,6,0),)</f>
        <v>0</v>
      </c>
    </row>
    <row r="431" spans="1:11" x14ac:dyDescent="0.25">
      <c r="A431" s="59"/>
      <c r="B431" s="63">
        <f>IFERROR(VLOOKUP($A431,D_SAV!$A$5:$I$29,3,0),)</f>
        <v>0</v>
      </c>
      <c r="C431" s="64" t="str">
        <f>IFERROR(VLOOKUP($A431,D_SAV!$A$5:$I$29,4,0),"")</f>
        <v/>
      </c>
      <c r="D431" s="65">
        <f>IFERROR(VLOOKUP($A431,D_SAV!$A$5:$I$29,5,0),)</f>
        <v>0</v>
      </c>
      <c r="E431" s="60"/>
      <c r="F431" s="60"/>
      <c r="G431" s="60"/>
      <c r="H431" s="60"/>
      <c r="I431" s="60"/>
      <c r="J431" s="60"/>
      <c r="K431" s="65">
        <f>IFERROR(VLOOKUP($A431,D_SAV!$A$5:$I$29,6,0),)</f>
        <v>0</v>
      </c>
    </row>
    <row r="432" spans="1:11" x14ac:dyDescent="0.25">
      <c r="A432" s="59"/>
      <c r="B432" s="63">
        <f>IFERROR(VLOOKUP($A432,D_SAV!$A$5:$I$29,3,0),)</f>
        <v>0</v>
      </c>
      <c r="C432" s="64" t="str">
        <f>IFERROR(VLOOKUP($A432,D_SAV!$A$5:$I$29,4,0),"")</f>
        <v/>
      </c>
      <c r="D432" s="65">
        <f>IFERROR(VLOOKUP($A432,D_SAV!$A$5:$I$29,5,0),)</f>
        <v>0</v>
      </c>
      <c r="E432" s="60"/>
      <c r="F432" s="60"/>
      <c r="G432" s="60"/>
      <c r="H432" s="60"/>
      <c r="I432" s="60"/>
      <c r="J432" s="60"/>
      <c r="K432" s="65">
        <f>IFERROR(VLOOKUP($A432,D_SAV!$A$5:$I$29,6,0),)</f>
        <v>0</v>
      </c>
    </row>
    <row r="433" spans="1:11" x14ac:dyDescent="0.25">
      <c r="A433" s="59"/>
      <c r="B433" s="63">
        <f>IFERROR(VLOOKUP($A433,D_SAV!$A$5:$I$29,3,0),)</f>
        <v>0</v>
      </c>
      <c r="C433" s="64" t="str">
        <f>IFERROR(VLOOKUP($A433,D_SAV!$A$5:$I$29,4,0),"")</f>
        <v/>
      </c>
      <c r="D433" s="65">
        <f>IFERROR(VLOOKUP($A433,D_SAV!$A$5:$I$29,5,0),)</f>
        <v>0</v>
      </c>
      <c r="E433" s="60"/>
      <c r="F433" s="60"/>
      <c r="G433" s="60"/>
      <c r="H433" s="60"/>
      <c r="I433" s="60"/>
      <c r="J433" s="60"/>
      <c r="K433" s="65">
        <f>IFERROR(VLOOKUP($A433,D_SAV!$A$5:$I$29,6,0),)</f>
        <v>0</v>
      </c>
    </row>
    <row r="434" spans="1:11" x14ac:dyDescent="0.25">
      <c r="A434" s="59"/>
      <c r="B434" s="63">
        <f>IFERROR(VLOOKUP($A434,D_SAV!$A$5:$I$29,3,0),)</f>
        <v>0</v>
      </c>
      <c r="C434" s="64" t="str">
        <f>IFERROR(VLOOKUP($A434,D_SAV!$A$5:$I$29,4,0),"")</f>
        <v/>
      </c>
      <c r="D434" s="65">
        <f>IFERROR(VLOOKUP($A434,D_SAV!$A$5:$I$29,5,0),)</f>
        <v>0</v>
      </c>
      <c r="E434" s="60"/>
      <c r="F434" s="60"/>
      <c r="G434" s="60"/>
      <c r="H434" s="60"/>
      <c r="I434" s="60"/>
      <c r="J434" s="60"/>
      <c r="K434" s="65">
        <f>IFERROR(VLOOKUP($A434,D_SAV!$A$5:$I$29,6,0),)</f>
        <v>0</v>
      </c>
    </row>
    <row r="435" spans="1:11" x14ac:dyDescent="0.25">
      <c r="A435" s="59"/>
      <c r="B435" s="63">
        <f>IFERROR(VLOOKUP($A435,D_SAV!$A$5:$I$29,3,0),)</f>
        <v>0</v>
      </c>
      <c r="C435" s="64" t="str">
        <f>IFERROR(VLOOKUP($A435,D_SAV!$A$5:$I$29,4,0),"")</f>
        <v/>
      </c>
      <c r="D435" s="65">
        <f>IFERROR(VLOOKUP($A435,D_SAV!$A$5:$I$29,5,0),)</f>
        <v>0</v>
      </c>
      <c r="E435" s="60"/>
      <c r="F435" s="60"/>
      <c r="G435" s="60"/>
      <c r="H435" s="60"/>
      <c r="I435" s="60"/>
      <c r="J435" s="60"/>
      <c r="K435" s="65">
        <f>IFERROR(VLOOKUP($A435,D_SAV!$A$5:$I$29,6,0),)</f>
        <v>0</v>
      </c>
    </row>
    <row r="436" spans="1:11" x14ac:dyDescent="0.25">
      <c r="A436" s="59"/>
      <c r="B436" s="63">
        <f>IFERROR(VLOOKUP($A436,D_SAV!$A$5:$I$29,3,0),)</f>
        <v>0</v>
      </c>
      <c r="C436" s="64" t="str">
        <f>IFERROR(VLOOKUP($A436,D_SAV!$A$5:$I$29,4,0),"")</f>
        <v/>
      </c>
      <c r="D436" s="65">
        <f>IFERROR(VLOOKUP($A436,D_SAV!$A$5:$I$29,5,0),)</f>
        <v>0</v>
      </c>
      <c r="E436" s="60"/>
      <c r="F436" s="60"/>
      <c r="G436" s="60"/>
      <c r="H436" s="60"/>
      <c r="I436" s="60"/>
      <c r="J436" s="60"/>
      <c r="K436" s="65">
        <f>IFERROR(VLOOKUP($A436,D_SAV!$A$5:$I$29,6,0),)</f>
        <v>0</v>
      </c>
    </row>
    <row r="437" spans="1:11" x14ac:dyDescent="0.25">
      <c r="A437" s="59"/>
      <c r="B437" s="63">
        <f>IFERROR(VLOOKUP($A437,D_SAV!$A$5:$I$29,3,0),)</f>
        <v>0</v>
      </c>
      <c r="C437" s="64" t="str">
        <f>IFERROR(VLOOKUP($A437,D_SAV!$A$5:$I$29,4,0),"")</f>
        <v/>
      </c>
      <c r="D437" s="65">
        <f>IFERROR(VLOOKUP($A437,D_SAV!$A$5:$I$29,5,0),)</f>
        <v>0</v>
      </c>
      <c r="E437" s="60"/>
      <c r="F437" s="60"/>
      <c r="G437" s="60"/>
      <c r="H437" s="60"/>
      <c r="I437" s="60"/>
      <c r="J437" s="60"/>
      <c r="K437" s="65">
        <f>IFERROR(VLOOKUP($A437,D_SAV!$A$5:$I$29,6,0),)</f>
        <v>0</v>
      </c>
    </row>
    <row r="438" spans="1:11" x14ac:dyDescent="0.25">
      <c r="A438" s="59"/>
      <c r="B438" s="63">
        <f>IFERROR(VLOOKUP($A438,D_SAV!$A$5:$I$29,3,0),)</f>
        <v>0</v>
      </c>
      <c r="C438" s="64" t="str">
        <f>IFERROR(VLOOKUP($A438,D_SAV!$A$5:$I$29,4,0),"")</f>
        <v/>
      </c>
      <c r="D438" s="65">
        <f>IFERROR(VLOOKUP($A438,D_SAV!$A$5:$I$29,5,0),)</f>
        <v>0</v>
      </c>
      <c r="E438" s="60"/>
      <c r="F438" s="60"/>
      <c r="G438" s="60"/>
      <c r="H438" s="60"/>
      <c r="I438" s="60"/>
      <c r="J438" s="60"/>
      <c r="K438" s="65">
        <f>IFERROR(VLOOKUP($A438,D_SAV!$A$5:$I$29,6,0),)</f>
        <v>0</v>
      </c>
    </row>
    <row r="439" spans="1:11" x14ac:dyDescent="0.25">
      <c r="A439" s="59"/>
      <c r="B439" s="63">
        <f>IFERROR(VLOOKUP($A439,D_SAV!$A$5:$I$29,3,0),)</f>
        <v>0</v>
      </c>
      <c r="C439" s="64" t="str">
        <f>IFERROR(VLOOKUP($A439,D_SAV!$A$5:$I$29,4,0),"")</f>
        <v/>
      </c>
      <c r="D439" s="65">
        <f>IFERROR(VLOOKUP($A439,D_SAV!$A$5:$I$29,5,0),)</f>
        <v>0</v>
      </c>
      <c r="E439" s="60"/>
      <c r="F439" s="60"/>
      <c r="G439" s="60"/>
      <c r="H439" s="60"/>
      <c r="I439" s="60"/>
      <c r="J439" s="60"/>
      <c r="K439" s="65">
        <f>IFERROR(VLOOKUP($A439,D_SAV!$A$5:$I$29,6,0),)</f>
        <v>0</v>
      </c>
    </row>
    <row r="440" spans="1:11" x14ac:dyDescent="0.25">
      <c r="A440" s="59"/>
      <c r="B440" s="63">
        <f>IFERROR(VLOOKUP($A440,D_SAV!$A$5:$I$29,3,0),)</f>
        <v>0</v>
      </c>
      <c r="C440" s="64" t="str">
        <f>IFERROR(VLOOKUP($A440,D_SAV!$A$5:$I$29,4,0),"")</f>
        <v/>
      </c>
      <c r="D440" s="65">
        <f>IFERROR(VLOOKUP($A440,D_SAV!$A$5:$I$29,5,0),)</f>
        <v>0</v>
      </c>
      <c r="E440" s="60"/>
      <c r="F440" s="60"/>
      <c r="G440" s="60"/>
      <c r="H440" s="60"/>
      <c r="I440" s="60"/>
      <c r="J440" s="60"/>
      <c r="K440" s="65">
        <f>IFERROR(VLOOKUP($A440,D_SAV!$A$5:$I$29,6,0),)</f>
        <v>0</v>
      </c>
    </row>
    <row r="441" spans="1:11" x14ac:dyDescent="0.25">
      <c r="A441" s="59"/>
      <c r="B441" s="63">
        <f>IFERROR(VLOOKUP($A441,D_SAV!$A$5:$I$29,3,0),)</f>
        <v>0</v>
      </c>
      <c r="C441" s="64" t="str">
        <f>IFERROR(VLOOKUP($A441,D_SAV!$A$5:$I$29,4,0),"")</f>
        <v/>
      </c>
      <c r="D441" s="65">
        <f>IFERROR(VLOOKUP($A441,D_SAV!$A$5:$I$29,5,0),)</f>
        <v>0</v>
      </c>
      <c r="E441" s="60"/>
      <c r="F441" s="60"/>
      <c r="G441" s="60"/>
      <c r="H441" s="60"/>
      <c r="I441" s="60"/>
      <c r="J441" s="60"/>
      <c r="K441" s="65">
        <f>IFERROR(VLOOKUP($A441,D_SAV!$A$5:$I$29,6,0),)</f>
        <v>0</v>
      </c>
    </row>
    <row r="442" spans="1:11" x14ac:dyDescent="0.25">
      <c r="A442" s="59"/>
      <c r="B442" s="63">
        <f>IFERROR(VLOOKUP($A442,D_SAV!$A$5:$I$29,3,0),)</f>
        <v>0</v>
      </c>
      <c r="C442" s="64" t="str">
        <f>IFERROR(VLOOKUP($A442,D_SAV!$A$5:$I$29,4,0),"")</f>
        <v/>
      </c>
      <c r="D442" s="65">
        <f>IFERROR(VLOOKUP($A442,D_SAV!$A$5:$I$29,5,0),)</f>
        <v>0</v>
      </c>
      <c r="E442" s="60"/>
      <c r="F442" s="60"/>
      <c r="G442" s="60"/>
      <c r="H442" s="60"/>
      <c r="I442" s="60"/>
      <c r="J442" s="60"/>
      <c r="K442" s="65">
        <f>IFERROR(VLOOKUP($A442,D_SAV!$A$5:$I$29,6,0),)</f>
        <v>0</v>
      </c>
    </row>
    <row r="443" spans="1:11" x14ac:dyDescent="0.25">
      <c r="A443" s="59"/>
      <c r="B443" s="63">
        <f>IFERROR(VLOOKUP($A443,D_SAV!$A$5:$I$29,3,0),)</f>
        <v>0</v>
      </c>
      <c r="C443" s="64" t="str">
        <f>IFERROR(VLOOKUP($A443,D_SAV!$A$5:$I$29,4,0),"")</f>
        <v/>
      </c>
      <c r="D443" s="65">
        <f>IFERROR(VLOOKUP($A443,D_SAV!$A$5:$I$29,5,0),)</f>
        <v>0</v>
      </c>
      <c r="E443" s="60"/>
      <c r="F443" s="60"/>
      <c r="G443" s="60"/>
      <c r="H443" s="60"/>
      <c r="I443" s="60"/>
      <c r="J443" s="60"/>
      <c r="K443" s="65">
        <f>IFERROR(VLOOKUP($A443,D_SAV!$A$5:$I$29,6,0),)</f>
        <v>0</v>
      </c>
    </row>
    <row r="444" spans="1:11" x14ac:dyDescent="0.25">
      <c r="A444" s="59"/>
      <c r="B444" s="63">
        <f>IFERROR(VLOOKUP($A444,D_SAV!$A$5:$I$29,3,0),)</f>
        <v>0</v>
      </c>
      <c r="C444" s="64" t="str">
        <f>IFERROR(VLOOKUP($A444,D_SAV!$A$5:$I$29,4,0),"")</f>
        <v/>
      </c>
      <c r="D444" s="65">
        <f>IFERROR(VLOOKUP($A444,D_SAV!$A$5:$I$29,5,0),)</f>
        <v>0</v>
      </c>
      <c r="E444" s="60"/>
      <c r="F444" s="60"/>
      <c r="G444" s="60"/>
      <c r="H444" s="60"/>
      <c r="I444" s="60"/>
      <c r="J444" s="60"/>
      <c r="K444" s="65">
        <f>IFERROR(VLOOKUP($A444,D_SAV!$A$5:$I$29,6,0),)</f>
        <v>0</v>
      </c>
    </row>
    <row r="445" spans="1:11" x14ac:dyDescent="0.25">
      <c r="A445" s="59"/>
      <c r="B445" s="63">
        <f>IFERROR(VLOOKUP($A445,D_SAV!$A$5:$I$29,3,0),)</f>
        <v>0</v>
      </c>
      <c r="C445" s="64" t="str">
        <f>IFERROR(VLOOKUP($A445,D_SAV!$A$5:$I$29,4,0),"")</f>
        <v/>
      </c>
      <c r="D445" s="65">
        <f>IFERROR(VLOOKUP($A445,D_SAV!$A$5:$I$29,5,0),)</f>
        <v>0</v>
      </c>
      <c r="E445" s="60"/>
      <c r="F445" s="60"/>
      <c r="G445" s="60"/>
      <c r="H445" s="60"/>
      <c r="I445" s="60"/>
      <c r="J445" s="60"/>
      <c r="K445" s="65">
        <f>IFERROR(VLOOKUP($A445,D_SAV!$A$5:$I$29,6,0),)</f>
        <v>0</v>
      </c>
    </row>
    <row r="446" spans="1:11" x14ac:dyDescent="0.25">
      <c r="A446" s="59"/>
      <c r="B446" s="63">
        <f>IFERROR(VLOOKUP($A446,D_SAV!$A$5:$I$29,3,0),)</f>
        <v>0</v>
      </c>
      <c r="C446" s="64" t="str">
        <f>IFERROR(VLOOKUP($A446,D_SAV!$A$5:$I$29,4,0),"")</f>
        <v/>
      </c>
      <c r="D446" s="65">
        <f>IFERROR(VLOOKUP($A446,D_SAV!$A$5:$I$29,5,0),)</f>
        <v>0</v>
      </c>
      <c r="E446" s="60"/>
      <c r="F446" s="60"/>
      <c r="G446" s="60"/>
      <c r="H446" s="60"/>
      <c r="I446" s="60"/>
      <c r="J446" s="60"/>
      <c r="K446" s="65">
        <f>IFERROR(VLOOKUP($A446,D_SAV!$A$5:$I$29,6,0),)</f>
        <v>0</v>
      </c>
    </row>
    <row r="447" spans="1:11" x14ac:dyDescent="0.25">
      <c r="A447" s="59"/>
      <c r="B447" s="63">
        <f>IFERROR(VLOOKUP($A447,D_SAV!$A$5:$I$29,3,0),)</f>
        <v>0</v>
      </c>
      <c r="C447" s="64" t="str">
        <f>IFERROR(VLOOKUP($A447,D_SAV!$A$5:$I$29,4,0),"")</f>
        <v/>
      </c>
      <c r="D447" s="65">
        <f>IFERROR(VLOOKUP($A447,D_SAV!$A$5:$I$29,5,0),)</f>
        <v>0</v>
      </c>
      <c r="E447" s="60"/>
      <c r="F447" s="60"/>
      <c r="G447" s="60"/>
      <c r="H447" s="60"/>
      <c r="I447" s="60"/>
      <c r="J447" s="60"/>
      <c r="K447" s="65">
        <f>IFERROR(VLOOKUP($A447,D_SAV!$A$5:$I$29,6,0),)</f>
        <v>0</v>
      </c>
    </row>
    <row r="448" spans="1:11" x14ac:dyDescent="0.25">
      <c r="A448" s="59"/>
      <c r="B448" s="63">
        <f>IFERROR(VLOOKUP($A448,D_SAV!$A$5:$I$29,3,0),)</f>
        <v>0</v>
      </c>
      <c r="C448" s="64" t="str">
        <f>IFERROR(VLOOKUP($A448,D_SAV!$A$5:$I$29,4,0),"")</f>
        <v/>
      </c>
      <c r="D448" s="65">
        <f>IFERROR(VLOOKUP($A448,D_SAV!$A$5:$I$29,5,0),)</f>
        <v>0</v>
      </c>
      <c r="E448" s="60"/>
      <c r="F448" s="60"/>
      <c r="G448" s="60"/>
      <c r="H448" s="60"/>
      <c r="I448" s="60"/>
      <c r="J448" s="60"/>
      <c r="K448" s="65">
        <f>IFERROR(VLOOKUP($A448,D_SAV!$A$5:$I$29,6,0),)</f>
        <v>0</v>
      </c>
    </row>
    <row r="449" spans="1:11" x14ac:dyDescent="0.25">
      <c r="A449" s="59"/>
      <c r="B449" s="63">
        <f>IFERROR(VLOOKUP($A449,D_SAV!$A$5:$I$29,3,0),)</f>
        <v>0</v>
      </c>
      <c r="C449" s="64" t="str">
        <f>IFERROR(VLOOKUP($A449,D_SAV!$A$5:$I$29,4,0),"")</f>
        <v/>
      </c>
      <c r="D449" s="65">
        <f>IFERROR(VLOOKUP($A449,D_SAV!$A$5:$I$29,5,0),)</f>
        <v>0</v>
      </c>
      <c r="E449" s="60"/>
      <c r="F449" s="60"/>
      <c r="G449" s="60"/>
      <c r="H449" s="60"/>
      <c r="I449" s="60"/>
      <c r="J449" s="60"/>
      <c r="K449" s="65">
        <f>IFERROR(VLOOKUP($A449,D_SAV!$A$5:$I$29,6,0),)</f>
        <v>0</v>
      </c>
    </row>
    <row r="450" spans="1:11" x14ac:dyDescent="0.25">
      <c r="A450" s="59"/>
      <c r="B450" s="63">
        <f>IFERROR(VLOOKUP($A450,D_SAV!$A$5:$I$29,3,0),)</f>
        <v>0</v>
      </c>
      <c r="C450" s="64" t="str">
        <f>IFERROR(VLOOKUP($A450,D_SAV!$A$5:$I$29,4,0),"")</f>
        <v/>
      </c>
      <c r="D450" s="65">
        <f>IFERROR(VLOOKUP($A450,D_SAV!$A$5:$I$29,5,0),)</f>
        <v>0</v>
      </c>
      <c r="E450" s="60"/>
      <c r="F450" s="60"/>
      <c r="G450" s="60"/>
      <c r="H450" s="60"/>
      <c r="I450" s="60"/>
      <c r="J450" s="60"/>
      <c r="K450" s="65">
        <f>IFERROR(VLOOKUP($A450,D_SAV!$A$5:$I$29,6,0),)</f>
        <v>0</v>
      </c>
    </row>
    <row r="451" spans="1:11" x14ac:dyDescent="0.25">
      <c r="A451" s="59"/>
      <c r="B451" s="63">
        <f>IFERROR(VLOOKUP($A451,D_SAV!$A$5:$I$29,3,0),)</f>
        <v>0</v>
      </c>
      <c r="C451" s="64" t="str">
        <f>IFERROR(VLOOKUP($A451,D_SAV!$A$5:$I$29,4,0),"")</f>
        <v/>
      </c>
      <c r="D451" s="65">
        <f>IFERROR(VLOOKUP($A451,D_SAV!$A$5:$I$29,5,0),)</f>
        <v>0</v>
      </c>
      <c r="E451" s="60"/>
      <c r="F451" s="60"/>
      <c r="G451" s="60"/>
      <c r="H451" s="60"/>
      <c r="I451" s="60"/>
      <c r="J451" s="60"/>
      <c r="K451" s="65">
        <f>IFERROR(VLOOKUP($A451,D_SAV!$A$5:$I$29,6,0),)</f>
        <v>0</v>
      </c>
    </row>
    <row r="452" spans="1:11" x14ac:dyDescent="0.25">
      <c r="A452" s="59"/>
      <c r="B452" s="63">
        <f>IFERROR(VLOOKUP($A452,D_SAV!$A$5:$I$29,3,0),)</f>
        <v>0</v>
      </c>
      <c r="C452" s="64" t="str">
        <f>IFERROR(VLOOKUP($A452,D_SAV!$A$5:$I$29,4,0),"")</f>
        <v/>
      </c>
      <c r="D452" s="65">
        <f>IFERROR(VLOOKUP($A452,D_SAV!$A$5:$I$29,5,0),)</f>
        <v>0</v>
      </c>
      <c r="E452" s="60"/>
      <c r="F452" s="60"/>
      <c r="G452" s="60"/>
      <c r="H452" s="60"/>
      <c r="I452" s="60"/>
      <c r="J452" s="60"/>
      <c r="K452" s="65">
        <f>IFERROR(VLOOKUP($A452,D_SAV!$A$5:$I$29,6,0),)</f>
        <v>0</v>
      </c>
    </row>
    <row r="453" spans="1:11" x14ac:dyDescent="0.25">
      <c r="A453" s="59"/>
      <c r="B453" s="63">
        <f>IFERROR(VLOOKUP($A453,D_SAV!$A$5:$I$29,3,0),)</f>
        <v>0</v>
      </c>
      <c r="C453" s="64" t="str">
        <f>IFERROR(VLOOKUP($A453,D_SAV!$A$5:$I$29,4,0),"")</f>
        <v/>
      </c>
      <c r="D453" s="65">
        <f>IFERROR(VLOOKUP($A453,D_SAV!$A$5:$I$29,5,0),)</f>
        <v>0</v>
      </c>
      <c r="E453" s="60"/>
      <c r="F453" s="60"/>
      <c r="G453" s="60"/>
      <c r="H453" s="60"/>
      <c r="I453" s="60"/>
      <c r="J453" s="60"/>
      <c r="K453" s="65">
        <f>IFERROR(VLOOKUP($A453,D_SAV!$A$5:$I$29,6,0),)</f>
        <v>0</v>
      </c>
    </row>
    <row r="454" spans="1:11" x14ac:dyDescent="0.25">
      <c r="A454" s="59"/>
      <c r="B454" s="63">
        <f>IFERROR(VLOOKUP($A454,D_SAV!$A$5:$I$29,3,0),)</f>
        <v>0</v>
      </c>
      <c r="C454" s="64" t="str">
        <f>IFERROR(VLOOKUP($A454,D_SAV!$A$5:$I$29,4,0),"")</f>
        <v/>
      </c>
      <c r="D454" s="65">
        <f>IFERROR(VLOOKUP($A454,D_SAV!$A$5:$I$29,5,0),)</f>
        <v>0</v>
      </c>
      <c r="E454" s="60"/>
      <c r="F454" s="60"/>
      <c r="G454" s="60"/>
      <c r="H454" s="60"/>
      <c r="I454" s="60"/>
      <c r="J454" s="60"/>
      <c r="K454" s="65">
        <f>IFERROR(VLOOKUP($A454,D_SAV!$A$5:$I$29,6,0),)</f>
        <v>0</v>
      </c>
    </row>
    <row r="455" spans="1:11" x14ac:dyDescent="0.25">
      <c r="A455" s="59"/>
      <c r="B455" s="63">
        <f>IFERROR(VLOOKUP($A455,D_SAV!$A$5:$I$29,3,0),)</f>
        <v>0</v>
      </c>
      <c r="C455" s="64" t="str">
        <f>IFERROR(VLOOKUP($A455,D_SAV!$A$5:$I$29,4,0),"")</f>
        <v/>
      </c>
      <c r="D455" s="65">
        <f>IFERROR(VLOOKUP($A455,D_SAV!$A$5:$I$29,5,0),)</f>
        <v>0</v>
      </c>
      <c r="E455" s="60"/>
      <c r="F455" s="60"/>
      <c r="G455" s="60"/>
      <c r="H455" s="60"/>
      <c r="I455" s="60"/>
      <c r="J455" s="60"/>
      <c r="K455" s="65">
        <f>IFERROR(VLOOKUP($A455,D_SAV!$A$5:$I$29,6,0),)</f>
        <v>0</v>
      </c>
    </row>
    <row r="456" spans="1:11" x14ac:dyDescent="0.25">
      <c r="A456" s="59"/>
      <c r="B456" s="63">
        <f>IFERROR(VLOOKUP($A456,D_SAV!$A$5:$I$29,3,0),)</f>
        <v>0</v>
      </c>
      <c r="C456" s="64" t="str">
        <f>IFERROR(VLOOKUP($A456,D_SAV!$A$5:$I$29,4,0),"")</f>
        <v/>
      </c>
      <c r="D456" s="65">
        <f>IFERROR(VLOOKUP($A456,D_SAV!$A$5:$I$29,5,0),)</f>
        <v>0</v>
      </c>
      <c r="E456" s="60"/>
      <c r="F456" s="60"/>
      <c r="G456" s="60"/>
      <c r="H456" s="60"/>
      <c r="I456" s="60"/>
      <c r="J456" s="60"/>
      <c r="K456" s="65">
        <f>IFERROR(VLOOKUP($A456,D_SAV!$A$5:$I$29,6,0),)</f>
        <v>0</v>
      </c>
    </row>
    <row r="457" spans="1:11" x14ac:dyDescent="0.25">
      <c r="A457" s="59"/>
      <c r="B457" s="63">
        <f>IFERROR(VLOOKUP($A457,D_SAV!$A$5:$I$29,3,0),)</f>
        <v>0</v>
      </c>
      <c r="C457" s="64" t="str">
        <f>IFERROR(VLOOKUP($A457,D_SAV!$A$5:$I$29,4,0),"")</f>
        <v/>
      </c>
      <c r="D457" s="65">
        <f>IFERROR(VLOOKUP($A457,D_SAV!$A$5:$I$29,5,0),)</f>
        <v>0</v>
      </c>
      <c r="E457" s="60"/>
      <c r="F457" s="60"/>
      <c r="G457" s="60"/>
      <c r="H457" s="60"/>
      <c r="I457" s="60"/>
      <c r="J457" s="60"/>
      <c r="K457" s="65">
        <f>IFERROR(VLOOKUP($A457,D_SAV!$A$5:$I$29,6,0),)</f>
        <v>0</v>
      </c>
    </row>
    <row r="458" spans="1:11" x14ac:dyDescent="0.25">
      <c r="A458" s="59"/>
      <c r="B458" s="63">
        <f>IFERROR(VLOOKUP($A458,D_SAV!$A$5:$I$29,3,0),)</f>
        <v>0</v>
      </c>
      <c r="C458" s="64" t="str">
        <f>IFERROR(VLOOKUP($A458,D_SAV!$A$5:$I$29,4,0),"")</f>
        <v/>
      </c>
      <c r="D458" s="65">
        <f>IFERROR(VLOOKUP($A458,D_SAV!$A$5:$I$29,5,0),)</f>
        <v>0</v>
      </c>
      <c r="E458" s="60"/>
      <c r="F458" s="60"/>
      <c r="G458" s="60"/>
      <c r="H458" s="60"/>
      <c r="I458" s="60"/>
      <c r="J458" s="60"/>
      <c r="K458" s="65">
        <f>IFERROR(VLOOKUP($A458,D_SAV!$A$5:$I$29,6,0),)</f>
        <v>0</v>
      </c>
    </row>
    <row r="459" spans="1:11" x14ac:dyDescent="0.25">
      <c r="A459" s="59"/>
      <c r="B459" s="63">
        <f>IFERROR(VLOOKUP($A459,D_SAV!$A$5:$I$29,3,0),)</f>
        <v>0</v>
      </c>
      <c r="C459" s="64" t="str">
        <f>IFERROR(VLOOKUP($A459,D_SAV!$A$5:$I$29,4,0),"")</f>
        <v/>
      </c>
      <c r="D459" s="65">
        <f>IFERROR(VLOOKUP($A459,D_SAV!$A$5:$I$29,5,0),)</f>
        <v>0</v>
      </c>
      <c r="E459" s="60"/>
      <c r="F459" s="60"/>
      <c r="G459" s="60"/>
      <c r="H459" s="60"/>
      <c r="I459" s="60"/>
      <c r="J459" s="60"/>
      <c r="K459" s="65">
        <f>IFERROR(VLOOKUP($A459,D_SAV!$A$5:$I$29,6,0),)</f>
        <v>0</v>
      </c>
    </row>
    <row r="460" spans="1:11" x14ac:dyDescent="0.25">
      <c r="A460" s="59"/>
      <c r="B460" s="63">
        <f>IFERROR(VLOOKUP($A460,D_SAV!$A$5:$I$29,3,0),)</f>
        <v>0</v>
      </c>
      <c r="C460" s="64" t="str">
        <f>IFERROR(VLOOKUP($A460,D_SAV!$A$5:$I$29,4,0),"")</f>
        <v/>
      </c>
      <c r="D460" s="65">
        <f>IFERROR(VLOOKUP($A460,D_SAV!$A$5:$I$29,5,0),)</f>
        <v>0</v>
      </c>
      <c r="E460" s="60"/>
      <c r="F460" s="60"/>
      <c r="G460" s="60"/>
      <c r="H460" s="60"/>
      <c r="I460" s="60"/>
      <c r="J460" s="60"/>
      <c r="K460" s="65">
        <f>IFERROR(VLOOKUP($A460,D_SAV!$A$5:$I$29,6,0),)</f>
        <v>0</v>
      </c>
    </row>
    <row r="461" spans="1:11" x14ac:dyDescent="0.25">
      <c r="A461" s="59"/>
      <c r="B461" s="63">
        <f>IFERROR(VLOOKUP($A461,D_SAV!$A$5:$I$29,3,0),)</f>
        <v>0</v>
      </c>
      <c r="C461" s="64" t="str">
        <f>IFERROR(VLOOKUP($A461,D_SAV!$A$5:$I$29,4,0),"")</f>
        <v/>
      </c>
      <c r="D461" s="65">
        <f>IFERROR(VLOOKUP($A461,D_SAV!$A$5:$I$29,5,0),)</f>
        <v>0</v>
      </c>
      <c r="E461" s="60"/>
      <c r="F461" s="60"/>
      <c r="G461" s="60"/>
      <c r="H461" s="60"/>
      <c r="I461" s="60"/>
      <c r="J461" s="60"/>
      <c r="K461" s="65">
        <f>IFERROR(VLOOKUP($A461,D_SAV!$A$5:$I$29,6,0),)</f>
        <v>0</v>
      </c>
    </row>
    <row r="462" spans="1:11" x14ac:dyDescent="0.25">
      <c r="A462" s="59"/>
      <c r="B462" s="63">
        <f>IFERROR(VLOOKUP($A462,D_SAV!$A$5:$I$29,3,0),)</f>
        <v>0</v>
      </c>
      <c r="C462" s="64" t="str">
        <f>IFERROR(VLOOKUP($A462,D_SAV!$A$5:$I$29,4,0),"")</f>
        <v/>
      </c>
      <c r="D462" s="65">
        <f>IFERROR(VLOOKUP($A462,D_SAV!$A$5:$I$29,5,0),)</f>
        <v>0</v>
      </c>
      <c r="E462" s="60"/>
      <c r="F462" s="60"/>
      <c r="G462" s="60"/>
      <c r="H462" s="60"/>
      <c r="I462" s="60"/>
      <c r="J462" s="60"/>
      <c r="K462" s="65">
        <f>IFERROR(VLOOKUP($A462,D_SAV!$A$5:$I$29,6,0),)</f>
        <v>0</v>
      </c>
    </row>
    <row r="463" spans="1:11" x14ac:dyDescent="0.25">
      <c r="A463" s="59"/>
      <c r="B463" s="63">
        <f>IFERROR(VLOOKUP($A463,D_SAV!$A$5:$I$29,3,0),)</f>
        <v>0</v>
      </c>
      <c r="C463" s="64" t="str">
        <f>IFERROR(VLOOKUP($A463,D_SAV!$A$5:$I$29,4,0),"")</f>
        <v/>
      </c>
      <c r="D463" s="65">
        <f>IFERROR(VLOOKUP($A463,D_SAV!$A$5:$I$29,5,0),)</f>
        <v>0</v>
      </c>
      <c r="E463" s="60"/>
      <c r="F463" s="60"/>
      <c r="G463" s="60"/>
      <c r="H463" s="60"/>
      <c r="I463" s="60"/>
      <c r="J463" s="60"/>
      <c r="K463" s="65">
        <f>IFERROR(VLOOKUP($A463,D_SAV!$A$5:$I$29,6,0),)</f>
        <v>0</v>
      </c>
    </row>
    <row r="464" spans="1:11" x14ac:dyDescent="0.25">
      <c r="A464" s="59"/>
      <c r="B464" s="63">
        <f>IFERROR(VLOOKUP($A464,D_SAV!$A$5:$I$29,3,0),)</f>
        <v>0</v>
      </c>
      <c r="C464" s="64" t="str">
        <f>IFERROR(VLOOKUP($A464,D_SAV!$A$5:$I$29,4,0),"")</f>
        <v/>
      </c>
      <c r="D464" s="65">
        <f>IFERROR(VLOOKUP($A464,D_SAV!$A$5:$I$29,5,0),)</f>
        <v>0</v>
      </c>
      <c r="E464" s="60"/>
      <c r="F464" s="60"/>
      <c r="G464" s="60"/>
      <c r="H464" s="60"/>
      <c r="I464" s="60"/>
      <c r="J464" s="60"/>
      <c r="K464" s="65">
        <f>IFERROR(VLOOKUP($A464,D_SAV!$A$5:$I$29,6,0),)</f>
        <v>0</v>
      </c>
    </row>
    <row r="465" spans="1:11" x14ac:dyDescent="0.25">
      <c r="A465" s="59"/>
      <c r="B465" s="63">
        <f>IFERROR(VLOOKUP($A465,D_SAV!$A$5:$I$29,3,0),)</f>
        <v>0</v>
      </c>
      <c r="C465" s="64" t="str">
        <f>IFERROR(VLOOKUP($A465,D_SAV!$A$5:$I$29,4,0),"")</f>
        <v/>
      </c>
      <c r="D465" s="65">
        <f>IFERROR(VLOOKUP($A465,D_SAV!$A$5:$I$29,5,0),)</f>
        <v>0</v>
      </c>
      <c r="E465" s="60"/>
      <c r="F465" s="60"/>
      <c r="G465" s="60"/>
      <c r="H465" s="60"/>
      <c r="I465" s="60"/>
      <c r="J465" s="60"/>
      <c r="K465" s="65">
        <f>IFERROR(VLOOKUP($A465,D_SAV!$A$5:$I$29,6,0),)</f>
        <v>0</v>
      </c>
    </row>
    <row r="466" spans="1:11" x14ac:dyDescent="0.25">
      <c r="A466" s="59"/>
      <c r="B466" s="63">
        <f>IFERROR(VLOOKUP($A466,D_SAV!$A$5:$I$29,3,0),)</f>
        <v>0</v>
      </c>
      <c r="C466" s="64" t="str">
        <f>IFERROR(VLOOKUP($A466,D_SAV!$A$5:$I$29,4,0),"")</f>
        <v/>
      </c>
      <c r="D466" s="65">
        <f>IFERROR(VLOOKUP($A466,D_SAV!$A$5:$I$29,5,0),)</f>
        <v>0</v>
      </c>
      <c r="E466" s="60"/>
      <c r="F466" s="60"/>
      <c r="G466" s="60"/>
      <c r="H466" s="60"/>
      <c r="I466" s="60"/>
      <c r="J466" s="60"/>
      <c r="K466" s="65">
        <f>IFERROR(VLOOKUP($A466,D_SAV!$A$5:$I$29,6,0),)</f>
        <v>0</v>
      </c>
    </row>
    <row r="467" spans="1:11" x14ac:dyDescent="0.25">
      <c r="A467" s="59"/>
      <c r="B467" s="63">
        <f>IFERROR(VLOOKUP($A467,D_SAV!$A$5:$I$29,3,0),)</f>
        <v>0</v>
      </c>
      <c r="C467" s="64" t="str">
        <f>IFERROR(VLOOKUP($A467,D_SAV!$A$5:$I$29,4,0),"")</f>
        <v/>
      </c>
      <c r="D467" s="65">
        <f>IFERROR(VLOOKUP($A467,D_SAV!$A$5:$I$29,5,0),)</f>
        <v>0</v>
      </c>
      <c r="E467" s="60"/>
      <c r="F467" s="60"/>
      <c r="G467" s="60"/>
      <c r="H467" s="60"/>
      <c r="I467" s="60"/>
      <c r="J467" s="60"/>
      <c r="K467" s="65">
        <f>IFERROR(VLOOKUP($A467,D_SAV!$A$5:$I$29,6,0),)</f>
        <v>0</v>
      </c>
    </row>
    <row r="468" spans="1:11" x14ac:dyDescent="0.25">
      <c r="A468" s="59"/>
      <c r="B468" s="63">
        <f>IFERROR(VLOOKUP($A468,D_SAV!$A$5:$I$29,3,0),)</f>
        <v>0</v>
      </c>
      <c r="C468" s="64" t="str">
        <f>IFERROR(VLOOKUP($A468,D_SAV!$A$5:$I$29,4,0),"")</f>
        <v/>
      </c>
      <c r="D468" s="65">
        <f>IFERROR(VLOOKUP($A468,D_SAV!$A$5:$I$29,5,0),)</f>
        <v>0</v>
      </c>
      <c r="E468" s="60"/>
      <c r="F468" s="60"/>
      <c r="G468" s="60"/>
      <c r="H468" s="60"/>
      <c r="I468" s="60"/>
      <c r="J468" s="60"/>
      <c r="K468" s="65">
        <f>IFERROR(VLOOKUP($A468,D_SAV!$A$5:$I$29,6,0),)</f>
        <v>0</v>
      </c>
    </row>
    <row r="469" spans="1:11" x14ac:dyDescent="0.25">
      <c r="A469" s="59"/>
      <c r="B469" s="63">
        <f>IFERROR(VLOOKUP($A469,D_SAV!$A$5:$I$29,3,0),)</f>
        <v>0</v>
      </c>
      <c r="C469" s="64" t="str">
        <f>IFERROR(VLOOKUP($A469,D_SAV!$A$5:$I$29,4,0),"")</f>
        <v/>
      </c>
      <c r="D469" s="65">
        <f>IFERROR(VLOOKUP($A469,D_SAV!$A$5:$I$29,5,0),)</f>
        <v>0</v>
      </c>
      <c r="E469" s="60"/>
      <c r="F469" s="60"/>
      <c r="G469" s="60"/>
      <c r="H469" s="60"/>
      <c r="I469" s="60"/>
      <c r="J469" s="60"/>
      <c r="K469" s="65">
        <f>IFERROR(VLOOKUP($A469,D_SAV!$A$5:$I$29,6,0),)</f>
        <v>0</v>
      </c>
    </row>
    <row r="470" spans="1:11" x14ac:dyDescent="0.25">
      <c r="A470" s="59"/>
      <c r="B470" s="63">
        <f>IFERROR(VLOOKUP($A470,D_SAV!$A$5:$I$29,3,0),)</f>
        <v>0</v>
      </c>
      <c r="C470" s="64" t="str">
        <f>IFERROR(VLOOKUP($A470,D_SAV!$A$5:$I$29,4,0),"")</f>
        <v/>
      </c>
      <c r="D470" s="65">
        <f>IFERROR(VLOOKUP($A470,D_SAV!$A$5:$I$29,5,0),)</f>
        <v>0</v>
      </c>
      <c r="E470" s="60"/>
      <c r="F470" s="60"/>
      <c r="G470" s="60"/>
      <c r="H470" s="60"/>
      <c r="I470" s="60"/>
      <c r="J470" s="60"/>
      <c r="K470" s="65">
        <f>IFERROR(VLOOKUP($A470,D_SAV!$A$5:$I$29,6,0),)</f>
        <v>0</v>
      </c>
    </row>
    <row r="471" spans="1:11" x14ac:dyDescent="0.25">
      <c r="A471" s="59"/>
      <c r="B471" s="63">
        <f>IFERROR(VLOOKUP($A471,D_SAV!$A$5:$I$29,3,0),)</f>
        <v>0</v>
      </c>
      <c r="C471" s="64" t="str">
        <f>IFERROR(VLOOKUP($A471,D_SAV!$A$5:$I$29,4,0),"")</f>
        <v/>
      </c>
      <c r="D471" s="65">
        <f>IFERROR(VLOOKUP($A471,D_SAV!$A$5:$I$29,5,0),)</f>
        <v>0</v>
      </c>
      <c r="E471" s="60"/>
      <c r="F471" s="60"/>
      <c r="G471" s="60"/>
      <c r="H471" s="60"/>
      <c r="I471" s="60"/>
      <c r="J471" s="60"/>
      <c r="K471" s="65">
        <f>IFERROR(VLOOKUP($A471,D_SAV!$A$5:$I$29,6,0),)</f>
        <v>0</v>
      </c>
    </row>
    <row r="472" spans="1:11" x14ac:dyDescent="0.25">
      <c r="A472" s="59"/>
      <c r="B472" s="63">
        <f>IFERROR(VLOOKUP($A472,D_SAV!$A$5:$I$29,3,0),)</f>
        <v>0</v>
      </c>
      <c r="C472" s="64" t="str">
        <f>IFERROR(VLOOKUP($A472,D_SAV!$A$5:$I$29,4,0),"")</f>
        <v/>
      </c>
      <c r="D472" s="65">
        <f>IFERROR(VLOOKUP($A472,D_SAV!$A$5:$I$29,5,0),)</f>
        <v>0</v>
      </c>
      <c r="E472" s="60"/>
      <c r="F472" s="60"/>
      <c r="G472" s="60"/>
      <c r="H472" s="60"/>
      <c r="I472" s="60"/>
      <c r="J472" s="60"/>
      <c r="K472" s="65">
        <f>IFERROR(VLOOKUP($A472,D_SAV!$A$5:$I$29,6,0),)</f>
        <v>0</v>
      </c>
    </row>
    <row r="473" spans="1:11" x14ac:dyDescent="0.25">
      <c r="A473" s="59"/>
      <c r="B473" s="63">
        <f>IFERROR(VLOOKUP($A473,D_SAV!$A$5:$I$29,3,0),)</f>
        <v>0</v>
      </c>
      <c r="C473" s="64" t="str">
        <f>IFERROR(VLOOKUP($A473,D_SAV!$A$5:$I$29,4,0),"")</f>
        <v/>
      </c>
      <c r="D473" s="65">
        <f>IFERROR(VLOOKUP($A473,D_SAV!$A$5:$I$29,5,0),)</f>
        <v>0</v>
      </c>
      <c r="E473" s="60"/>
      <c r="F473" s="60"/>
      <c r="G473" s="60"/>
      <c r="H473" s="60"/>
      <c r="I473" s="60"/>
      <c r="J473" s="60"/>
      <c r="K473" s="65">
        <f>IFERROR(VLOOKUP($A473,D_SAV!$A$5:$I$29,6,0),)</f>
        <v>0</v>
      </c>
    </row>
    <row r="474" spans="1:11" x14ac:dyDescent="0.25">
      <c r="A474" s="59"/>
      <c r="B474" s="63">
        <f>IFERROR(VLOOKUP($A474,D_SAV!$A$5:$I$29,3,0),)</f>
        <v>0</v>
      </c>
      <c r="C474" s="64" t="str">
        <f>IFERROR(VLOOKUP($A474,D_SAV!$A$5:$I$29,4,0),"")</f>
        <v/>
      </c>
      <c r="D474" s="65">
        <f>IFERROR(VLOOKUP($A474,D_SAV!$A$5:$I$29,5,0),)</f>
        <v>0</v>
      </c>
      <c r="E474" s="60"/>
      <c r="F474" s="60"/>
      <c r="G474" s="60"/>
      <c r="H474" s="60"/>
      <c r="I474" s="60"/>
      <c r="J474" s="60"/>
      <c r="K474" s="65">
        <f>IFERROR(VLOOKUP($A474,D_SAV!$A$5:$I$29,6,0),)</f>
        <v>0</v>
      </c>
    </row>
    <row r="475" spans="1:11" x14ac:dyDescent="0.25">
      <c r="A475" s="59"/>
      <c r="B475" s="63">
        <f>IFERROR(VLOOKUP($A475,D_SAV!$A$5:$I$29,3,0),)</f>
        <v>0</v>
      </c>
      <c r="C475" s="64" t="str">
        <f>IFERROR(VLOOKUP($A475,D_SAV!$A$5:$I$29,4,0),"")</f>
        <v/>
      </c>
      <c r="D475" s="65">
        <f>IFERROR(VLOOKUP($A475,D_SAV!$A$5:$I$29,5,0),)</f>
        <v>0</v>
      </c>
      <c r="E475" s="60"/>
      <c r="F475" s="60"/>
      <c r="G475" s="60"/>
      <c r="H475" s="60"/>
      <c r="I475" s="60"/>
      <c r="J475" s="60"/>
      <c r="K475" s="65">
        <f>IFERROR(VLOOKUP($A475,D_SAV!$A$5:$I$29,6,0),)</f>
        <v>0</v>
      </c>
    </row>
    <row r="476" spans="1:11" x14ac:dyDescent="0.25">
      <c r="A476" s="59"/>
      <c r="B476" s="63">
        <f>IFERROR(VLOOKUP($A476,D_SAV!$A$5:$I$29,3,0),)</f>
        <v>0</v>
      </c>
      <c r="C476" s="64" t="str">
        <f>IFERROR(VLOOKUP($A476,D_SAV!$A$5:$I$29,4,0),"")</f>
        <v/>
      </c>
      <c r="D476" s="65">
        <f>IFERROR(VLOOKUP($A476,D_SAV!$A$5:$I$29,5,0),)</f>
        <v>0</v>
      </c>
      <c r="E476" s="60"/>
      <c r="F476" s="60"/>
      <c r="G476" s="60"/>
      <c r="H476" s="60"/>
      <c r="I476" s="60"/>
      <c r="J476" s="60"/>
      <c r="K476" s="65">
        <f>IFERROR(VLOOKUP($A476,D_SAV!$A$5:$I$29,6,0),)</f>
        <v>0</v>
      </c>
    </row>
    <row r="477" spans="1:11" x14ac:dyDescent="0.25">
      <c r="A477" s="59"/>
      <c r="B477" s="63">
        <f>IFERROR(VLOOKUP($A477,D_SAV!$A$5:$I$29,3,0),)</f>
        <v>0</v>
      </c>
      <c r="C477" s="64" t="str">
        <f>IFERROR(VLOOKUP($A477,D_SAV!$A$5:$I$29,4,0),"")</f>
        <v/>
      </c>
      <c r="D477" s="65">
        <f>IFERROR(VLOOKUP($A477,D_SAV!$A$5:$I$29,5,0),)</f>
        <v>0</v>
      </c>
      <c r="E477" s="60"/>
      <c r="F477" s="60"/>
      <c r="G477" s="60"/>
      <c r="H477" s="60"/>
      <c r="I477" s="60"/>
      <c r="J477" s="60"/>
      <c r="K477" s="65">
        <f>IFERROR(VLOOKUP($A477,D_SAV!$A$5:$I$29,6,0),)</f>
        <v>0</v>
      </c>
    </row>
    <row r="478" spans="1:11" x14ac:dyDescent="0.25">
      <c r="A478" s="59"/>
      <c r="B478" s="63">
        <f>IFERROR(VLOOKUP($A478,D_SAV!$A$5:$I$29,3,0),)</f>
        <v>0</v>
      </c>
      <c r="C478" s="64" t="str">
        <f>IFERROR(VLOOKUP($A478,D_SAV!$A$5:$I$29,4,0),"")</f>
        <v/>
      </c>
      <c r="D478" s="65">
        <f>IFERROR(VLOOKUP($A478,D_SAV!$A$5:$I$29,5,0),)</f>
        <v>0</v>
      </c>
      <c r="E478" s="60"/>
      <c r="F478" s="60"/>
      <c r="G478" s="60"/>
      <c r="H478" s="60"/>
      <c r="I478" s="60"/>
      <c r="J478" s="60"/>
      <c r="K478" s="65">
        <f>IFERROR(VLOOKUP($A478,D_SAV!$A$5:$I$29,6,0),)</f>
        <v>0</v>
      </c>
    </row>
    <row r="479" spans="1:11" x14ac:dyDescent="0.25">
      <c r="A479" s="59"/>
      <c r="B479" s="63">
        <f>IFERROR(VLOOKUP($A479,D_SAV!$A$5:$I$29,3,0),)</f>
        <v>0</v>
      </c>
      <c r="C479" s="64" t="str">
        <f>IFERROR(VLOOKUP($A479,D_SAV!$A$5:$I$29,4,0),"")</f>
        <v/>
      </c>
      <c r="D479" s="65">
        <f>IFERROR(VLOOKUP($A479,D_SAV!$A$5:$I$29,5,0),)</f>
        <v>0</v>
      </c>
      <c r="E479" s="60"/>
      <c r="F479" s="60"/>
      <c r="G479" s="60"/>
      <c r="H479" s="60"/>
      <c r="I479" s="60"/>
      <c r="J479" s="60"/>
      <c r="K479" s="65">
        <f>IFERROR(VLOOKUP($A479,D_SAV!$A$5:$I$29,6,0),)</f>
        <v>0</v>
      </c>
    </row>
    <row r="480" spans="1:11" x14ac:dyDescent="0.25">
      <c r="A480" s="59"/>
      <c r="B480" s="63">
        <f>IFERROR(VLOOKUP($A480,D_SAV!$A$5:$I$29,3,0),)</f>
        <v>0</v>
      </c>
      <c r="C480" s="64" t="str">
        <f>IFERROR(VLOOKUP($A480,D_SAV!$A$5:$I$29,4,0),"")</f>
        <v/>
      </c>
      <c r="D480" s="65">
        <f>IFERROR(VLOOKUP($A480,D_SAV!$A$5:$I$29,5,0),)</f>
        <v>0</v>
      </c>
      <c r="E480" s="60"/>
      <c r="F480" s="60"/>
      <c r="G480" s="60"/>
      <c r="H480" s="60"/>
      <c r="I480" s="60"/>
      <c r="J480" s="60"/>
      <c r="K480" s="65">
        <f>IFERROR(VLOOKUP($A480,D_SAV!$A$5:$I$29,6,0),)</f>
        <v>0</v>
      </c>
    </row>
    <row r="481" spans="1:11" x14ac:dyDescent="0.25">
      <c r="A481" s="59"/>
      <c r="B481" s="63">
        <f>IFERROR(VLOOKUP($A481,D_SAV!$A$5:$I$29,3,0),)</f>
        <v>0</v>
      </c>
      <c r="C481" s="64" t="str">
        <f>IFERROR(VLOOKUP($A481,D_SAV!$A$5:$I$29,4,0),"")</f>
        <v/>
      </c>
      <c r="D481" s="65">
        <f>IFERROR(VLOOKUP($A481,D_SAV!$A$5:$I$29,5,0),)</f>
        <v>0</v>
      </c>
      <c r="E481" s="60"/>
      <c r="F481" s="60"/>
      <c r="G481" s="60"/>
      <c r="H481" s="60"/>
      <c r="I481" s="60"/>
      <c r="J481" s="60"/>
      <c r="K481" s="65">
        <f>IFERROR(VLOOKUP($A481,D_SAV!$A$5:$I$29,6,0),)</f>
        <v>0</v>
      </c>
    </row>
    <row r="482" spans="1:11" x14ac:dyDescent="0.25">
      <c r="A482" s="59"/>
      <c r="B482" s="63">
        <f>IFERROR(VLOOKUP($A482,D_SAV!$A$5:$I$29,3,0),)</f>
        <v>0</v>
      </c>
      <c r="C482" s="64" t="str">
        <f>IFERROR(VLOOKUP($A482,D_SAV!$A$5:$I$29,4,0),"")</f>
        <v/>
      </c>
      <c r="D482" s="65">
        <f>IFERROR(VLOOKUP($A482,D_SAV!$A$5:$I$29,5,0),)</f>
        <v>0</v>
      </c>
      <c r="E482" s="60"/>
      <c r="F482" s="60"/>
      <c r="G482" s="60"/>
      <c r="H482" s="60"/>
      <c r="I482" s="60"/>
      <c r="J482" s="60"/>
      <c r="K482" s="65">
        <f>IFERROR(VLOOKUP($A482,D_SAV!$A$5:$I$29,6,0),)</f>
        <v>0</v>
      </c>
    </row>
    <row r="483" spans="1:11" x14ac:dyDescent="0.25">
      <c r="A483" s="59"/>
      <c r="B483" s="63">
        <f>IFERROR(VLOOKUP($A483,D_SAV!$A$5:$I$29,3,0),)</f>
        <v>0</v>
      </c>
      <c r="C483" s="64" t="str">
        <f>IFERROR(VLOOKUP($A483,D_SAV!$A$5:$I$29,4,0),"")</f>
        <v/>
      </c>
      <c r="D483" s="65">
        <f>IFERROR(VLOOKUP($A483,D_SAV!$A$5:$I$29,5,0),)</f>
        <v>0</v>
      </c>
      <c r="E483" s="60"/>
      <c r="F483" s="60"/>
      <c r="G483" s="60"/>
      <c r="H483" s="60"/>
      <c r="I483" s="60"/>
      <c r="J483" s="60"/>
      <c r="K483" s="65">
        <f>IFERROR(VLOOKUP($A483,D_SAV!$A$5:$I$29,6,0),)</f>
        <v>0</v>
      </c>
    </row>
    <row r="484" spans="1:11" x14ac:dyDescent="0.25">
      <c r="A484" s="59"/>
      <c r="B484" s="63">
        <f>IFERROR(VLOOKUP($A484,D_SAV!$A$5:$I$29,3,0),)</f>
        <v>0</v>
      </c>
      <c r="C484" s="64" t="str">
        <f>IFERROR(VLOOKUP($A484,D_SAV!$A$5:$I$29,4,0),"")</f>
        <v/>
      </c>
      <c r="D484" s="65">
        <f>IFERROR(VLOOKUP($A484,D_SAV!$A$5:$I$29,5,0),)</f>
        <v>0</v>
      </c>
      <c r="E484" s="60"/>
      <c r="F484" s="60"/>
      <c r="G484" s="60"/>
      <c r="H484" s="60"/>
      <c r="I484" s="60"/>
      <c r="J484" s="60"/>
      <c r="K484" s="65">
        <f>IFERROR(VLOOKUP($A484,D_SAV!$A$5:$I$29,6,0),)</f>
        <v>0</v>
      </c>
    </row>
    <row r="485" spans="1:11" x14ac:dyDescent="0.25">
      <c r="A485" s="59"/>
      <c r="B485" s="63">
        <f>IFERROR(VLOOKUP($A485,D_SAV!$A$5:$I$29,3,0),)</f>
        <v>0</v>
      </c>
      <c r="C485" s="64" t="str">
        <f>IFERROR(VLOOKUP($A485,D_SAV!$A$5:$I$29,4,0),"")</f>
        <v/>
      </c>
      <c r="D485" s="65">
        <f>IFERROR(VLOOKUP($A485,D_SAV!$A$5:$I$29,5,0),)</f>
        <v>0</v>
      </c>
      <c r="E485" s="60"/>
      <c r="F485" s="60"/>
      <c r="G485" s="60"/>
      <c r="H485" s="60"/>
      <c r="I485" s="60"/>
      <c r="J485" s="60"/>
      <c r="K485" s="65">
        <f>IFERROR(VLOOKUP($A485,D_SAV!$A$5:$I$29,6,0),)</f>
        <v>0</v>
      </c>
    </row>
    <row r="486" spans="1:11" x14ac:dyDescent="0.25">
      <c r="A486" s="59"/>
      <c r="B486" s="63">
        <f>IFERROR(VLOOKUP($A486,D_SAV!$A$5:$I$29,3,0),)</f>
        <v>0</v>
      </c>
      <c r="C486" s="64" t="str">
        <f>IFERROR(VLOOKUP($A486,D_SAV!$A$5:$I$29,4,0),"")</f>
        <v/>
      </c>
      <c r="D486" s="65">
        <f>IFERROR(VLOOKUP($A486,D_SAV!$A$5:$I$29,5,0),)</f>
        <v>0</v>
      </c>
      <c r="E486" s="60"/>
      <c r="F486" s="60"/>
      <c r="G486" s="60"/>
      <c r="H486" s="60"/>
      <c r="I486" s="60"/>
      <c r="J486" s="60"/>
      <c r="K486" s="65">
        <f>IFERROR(VLOOKUP($A486,D_SAV!$A$5:$I$29,6,0),)</f>
        <v>0</v>
      </c>
    </row>
    <row r="487" spans="1:11" x14ac:dyDescent="0.25">
      <c r="A487" s="59"/>
      <c r="B487" s="63">
        <f>IFERROR(VLOOKUP($A487,D_SAV!$A$5:$I$29,3,0),)</f>
        <v>0</v>
      </c>
      <c r="C487" s="64" t="str">
        <f>IFERROR(VLOOKUP($A487,D_SAV!$A$5:$I$29,4,0),"")</f>
        <v/>
      </c>
      <c r="D487" s="65">
        <f>IFERROR(VLOOKUP($A487,D_SAV!$A$5:$I$29,5,0),)</f>
        <v>0</v>
      </c>
      <c r="E487" s="60"/>
      <c r="F487" s="60"/>
      <c r="G487" s="60"/>
      <c r="H487" s="60"/>
      <c r="I487" s="60"/>
      <c r="J487" s="60"/>
      <c r="K487" s="65">
        <f>IFERROR(VLOOKUP($A487,D_SAV!$A$5:$I$29,6,0),)</f>
        <v>0</v>
      </c>
    </row>
    <row r="488" spans="1:11" x14ac:dyDescent="0.25">
      <c r="A488" s="59"/>
      <c r="B488" s="63">
        <f>IFERROR(VLOOKUP($A488,D_SAV!$A$5:$I$29,3,0),)</f>
        <v>0</v>
      </c>
      <c r="C488" s="64" t="str">
        <f>IFERROR(VLOOKUP($A488,D_SAV!$A$5:$I$29,4,0),"")</f>
        <v/>
      </c>
      <c r="D488" s="65">
        <f>IFERROR(VLOOKUP($A488,D_SAV!$A$5:$I$29,5,0),)</f>
        <v>0</v>
      </c>
      <c r="E488" s="60"/>
      <c r="F488" s="60"/>
      <c r="G488" s="60"/>
      <c r="H488" s="60"/>
      <c r="I488" s="60"/>
      <c r="J488" s="60"/>
      <c r="K488" s="65">
        <f>IFERROR(VLOOKUP($A488,D_SAV!$A$5:$I$29,6,0),)</f>
        <v>0</v>
      </c>
    </row>
    <row r="489" spans="1:11" x14ac:dyDescent="0.25">
      <c r="A489" s="59"/>
      <c r="B489" s="63">
        <f>IFERROR(VLOOKUP($A489,D_SAV!$A$5:$I$29,3,0),)</f>
        <v>0</v>
      </c>
      <c r="C489" s="64" t="str">
        <f>IFERROR(VLOOKUP($A489,D_SAV!$A$5:$I$29,4,0),"")</f>
        <v/>
      </c>
      <c r="D489" s="65">
        <f>IFERROR(VLOOKUP($A489,D_SAV!$A$5:$I$29,5,0),)</f>
        <v>0</v>
      </c>
      <c r="E489" s="60"/>
      <c r="F489" s="60"/>
      <c r="G489" s="60"/>
      <c r="H489" s="60"/>
      <c r="I489" s="60"/>
      <c r="J489" s="60"/>
      <c r="K489" s="65">
        <f>IFERROR(VLOOKUP($A489,D_SAV!$A$5:$I$29,6,0),)</f>
        <v>0</v>
      </c>
    </row>
    <row r="490" spans="1:11" x14ac:dyDescent="0.25">
      <c r="A490" s="59"/>
      <c r="B490" s="63">
        <f>IFERROR(VLOOKUP($A490,D_SAV!$A$5:$I$29,3,0),)</f>
        <v>0</v>
      </c>
      <c r="C490" s="64" t="str">
        <f>IFERROR(VLOOKUP($A490,D_SAV!$A$5:$I$29,4,0),"")</f>
        <v/>
      </c>
      <c r="D490" s="65">
        <f>IFERROR(VLOOKUP($A490,D_SAV!$A$5:$I$29,5,0),)</f>
        <v>0</v>
      </c>
      <c r="E490" s="60"/>
      <c r="F490" s="60"/>
      <c r="G490" s="60"/>
      <c r="H490" s="60"/>
      <c r="I490" s="60"/>
      <c r="J490" s="60"/>
      <c r="K490" s="65">
        <f>IFERROR(VLOOKUP($A490,D_SAV!$A$5:$I$29,6,0),)</f>
        <v>0</v>
      </c>
    </row>
    <row r="491" spans="1:11" x14ac:dyDescent="0.25">
      <c r="A491" s="59"/>
      <c r="B491" s="63">
        <f>IFERROR(VLOOKUP($A491,D_SAV!$A$5:$I$29,3,0),)</f>
        <v>0</v>
      </c>
      <c r="C491" s="64" t="str">
        <f>IFERROR(VLOOKUP($A491,D_SAV!$A$5:$I$29,4,0),"")</f>
        <v/>
      </c>
      <c r="D491" s="65">
        <f>IFERROR(VLOOKUP($A491,D_SAV!$A$5:$I$29,5,0),)</f>
        <v>0</v>
      </c>
      <c r="E491" s="60"/>
      <c r="F491" s="60"/>
      <c r="G491" s="60"/>
      <c r="H491" s="60"/>
      <c r="I491" s="60"/>
      <c r="J491" s="60"/>
      <c r="K491" s="65">
        <f>IFERROR(VLOOKUP($A491,D_SAV!$A$5:$I$29,6,0),)</f>
        <v>0</v>
      </c>
    </row>
    <row r="492" spans="1:11" x14ac:dyDescent="0.25">
      <c r="A492" s="59"/>
      <c r="B492" s="63">
        <f>IFERROR(VLOOKUP($A492,D_SAV!$A$5:$I$29,3,0),)</f>
        <v>0</v>
      </c>
      <c r="C492" s="64" t="str">
        <f>IFERROR(VLOOKUP($A492,D_SAV!$A$5:$I$29,4,0),"")</f>
        <v/>
      </c>
      <c r="D492" s="65">
        <f>IFERROR(VLOOKUP($A492,D_SAV!$A$5:$I$29,5,0),)</f>
        <v>0</v>
      </c>
      <c r="E492" s="60"/>
      <c r="F492" s="60"/>
      <c r="G492" s="60"/>
      <c r="H492" s="60"/>
      <c r="I492" s="60"/>
      <c r="J492" s="60"/>
      <c r="K492" s="65">
        <f>IFERROR(VLOOKUP($A492,D_SAV!$A$5:$I$29,6,0),)</f>
        <v>0</v>
      </c>
    </row>
    <row r="493" spans="1:11" x14ac:dyDescent="0.25">
      <c r="A493" s="59"/>
      <c r="B493" s="63">
        <f>IFERROR(VLOOKUP($A493,D_SAV!$A$5:$I$29,3,0),)</f>
        <v>0</v>
      </c>
      <c r="C493" s="64" t="str">
        <f>IFERROR(VLOOKUP($A493,D_SAV!$A$5:$I$29,4,0),"")</f>
        <v/>
      </c>
      <c r="D493" s="65">
        <f>IFERROR(VLOOKUP($A493,D_SAV!$A$5:$I$29,5,0),)</f>
        <v>0</v>
      </c>
      <c r="E493" s="60"/>
      <c r="F493" s="60"/>
      <c r="G493" s="60"/>
      <c r="H493" s="60"/>
      <c r="I493" s="60"/>
      <c r="J493" s="60"/>
      <c r="K493" s="65">
        <f>IFERROR(VLOOKUP($A493,D_SAV!$A$5:$I$29,6,0),)</f>
        <v>0</v>
      </c>
    </row>
    <row r="494" spans="1:11" x14ac:dyDescent="0.25">
      <c r="A494" s="59"/>
      <c r="B494" s="63">
        <f>IFERROR(VLOOKUP($A494,D_SAV!$A$5:$I$29,3,0),)</f>
        <v>0</v>
      </c>
      <c r="C494" s="64" t="str">
        <f>IFERROR(VLOOKUP($A494,D_SAV!$A$5:$I$29,4,0),"")</f>
        <v/>
      </c>
      <c r="D494" s="65">
        <f>IFERROR(VLOOKUP($A494,D_SAV!$A$5:$I$29,5,0),)</f>
        <v>0</v>
      </c>
      <c r="E494" s="60"/>
      <c r="F494" s="60"/>
      <c r="G494" s="60"/>
      <c r="H494" s="60"/>
      <c r="I494" s="60"/>
      <c r="J494" s="60"/>
      <c r="K494" s="65">
        <f>IFERROR(VLOOKUP($A494,D_SAV!$A$5:$I$29,6,0),)</f>
        <v>0</v>
      </c>
    </row>
    <row r="495" spans="1:11" x14ac:dyDescent="0.25">
      <c r="A495" s="59"/>
      <c r="B495" s="63">
        <f>IFERROR(VLOOKUP($A495,D_SAV!$A$5:$I$29,3,0),)</f>
        <v>0</v>
      </c>
      <c r="C495" s="64" t="str">
        <f>IFERROR(VLOOKUP($A495,D_SAV!$A$5:$I$29,4,0),"")</f>
        <v/>
      </c>
      <c r="D495" s="65">
        <f>IFERROR(VLOOKUP($A495,D_SAV!$A$5:$I$29,5,0),)</f>
        <v>0</v>
      </c>
      <c r="E495" s="60"/>
      <c r="F495" s="60"/>
      <c r="G495" s="60"/>
      <c r="H495" s="60"/>
      <c r="I495" s="60"/>
      <c r="J495" s="60"/>
      <c r="K495" s="65">
        <f>IFERROR(VLOOKUP($A495,D_SAV!$A$5:$I$29,6,0),)</f>
        <v>0</v>
      </c>
    </row>
    <row r="496" spans="1:11" x14ac:dyDescent="0.25">
      <c r="A496" s="59"/>
      <c r="B496" s="63">
        <f>IFERROR(VLOOKUP($A496,D_SAV!$A$5:$I$29,3,0),)</f>
        <v>0</v>
      </c>
      <c r="C496" s="64" t="str">
        <f>IFERROR(VLOOKUP($A496,D_SAV!$A$5:$I$29,4,0),"")</f>
        <v/>
      </c>
      <c r="D496" s="65">
        <f>IFERROR(VLOOKUP($A496,D_SAV!$A$5:$I$29,5,0),)</f>
        <v>0</v>
      </c>
      <c r="E496" s="60"/>
      <c r="F496" s="60"/>
      <c r="G496" s="60"/>
      <c r="H496" s="60"/>
      <c r="I496" s="60"/>
      <c r="J496" s="60"/>
      <c r="K496" s="65">
        <f>IFERROR(VLOOKUP($A496,D_SAV!$A$5:$I$29,6,0),)</f>
        <v>0</v>
      </c>
    </row>
    <row r="497" spans="1:11" x14ac:dyDescent="0.25">
      <c r="A497" s="59"/>
      <c r="B497" s="63">
        <f>IFERROR(VLOOKUP($A497,D_SAV!$A$5:$I$29,3,0),)</f>
        <v>0</v>
      </c>
      <c r="C497" s="64" t="str">
        <f>IFERROR(VLOOKUP($A497,D_SAV!$A$5:$I$29,4,0),"")</f>
        <v/>
      </c>
      <c r="D497" s="65">
        <f>IFERROR(VLOOKUP($A497,D_SAV!$A$5:$I$29,5,0),)</f>
        <v>0</v>
      </c>
      <c r="E497" s="60"/>
      <c r="F497" s="60"/>
      <c r="G497" s="60"/>
      <c r="H497" s="60"/>
      <c r="I497" s="60"/>
      <c r="J497" s="60"/>
      <c r="K497" s="65">
        <f>IFERROR(VLOOKUP($A497,D_SAV!$A$5:$I$29,6,0),)</f>
        <v>0</v>
      </c>
    </row>
    <row r="498" spans="1:11" x14ac:dyDescent="0.25">
      <c r="A498" s="59"/>
      <c r="B498" s="63">
        <f>IFERROR(VLOOKUP($A498,D_SAV!$A$5:$I$29,3,0),)</f>
        <v>0</v>
      </c>
      <c r="C498" s="64" t="str">
        <f>IFERROR(VLOOKUP($A498,D_SAV!$A$5:$I$29,4,0),"")</f>
        <v/>
      </c>
      <c r="D498" s="65">
        <f>IFERROR(VLOOKUP($A498,D_SAV!$A$5:$I$29,5,0),)</f>
        <v>0</v>
      </c>
      <c r="E498" s="60"/>
      <c r="F498" s="60"/>
      <c r="G498" s="60"/>
      <c r="H498" s="60"/>
      <c r="I498" s="60"/>
      <c r="J498" s="60"/>
      <c r="K498" s="65">
        <f>IFERROR(VLOOKUP($A498,D_SAV!$A$5:$I$29,6,0),)</f>
        <v>0</v>
      </c>
    </row>
    <row r="499" spans="1:11" x14ac:dyDescent="0.25">
      <c r="A499" s="59"/>
      <c r="B499" s="63">
        <f>IFERROR(VLOOKUP($A499,D_SAV!$A$5:$I$29,3,0),)</f>
        <v>0</v>
      </c>
      <c r="C499" s="64" t="str">
        <f>IFERROR(VLOOKUP($A499,D_SAV!$A$5:$I$29,4,0),"")</f>
        <v/>
      </c>
      <c r="D499" s="65">
        <f>IFERROR(VLOOKUP($A499,D_SAV!$A$5:$I$29,5,0),)</f>
        <v>0</v>
      </c>
      <c r="E499" s="60"/>
      <c r="F499" s="60"/>
      <c r="G499" s="60"/>
      <c r="H499" s="60"/>
      <c r="I499" s="60"/>
      <c r="J499" s="60"/>
      <c r="K499" s="65">
        <f>IFERROR(VLOOKUP($A499,D_SAV!$A$5:$I$29,6,0),)</f>
        <v>0</v>
      </c>
    </row>
    <row r="500" spans="1:11" x14ac:dyDescent="0.25">
      <c r="A500" s="59"/>
      <c r="B500" s="63">
        <f>IFERROR(VLOOKUP($A500,D_SAV!$A$5:$I$29,3,0),)</f>
        <v>0</v>
      </c>
      <c r="C500" s="64" t="str">
        <f>IFERROR(VLOOKUP($A500,D_SAV!$A$5:$I$29,4,0),"")</f>
        <v/>
      </c>
      <c r="D500" s="65">
        <f>IFERROR(VLOOKUP($A500,D_SAV!$A$5:$I$29,5,0),)</f>
        <v>0</v>
      </c>
      <c r="E500" s="60"/>
      <c r="F500" s="60"/>
      <c r="G500" s="60"/>
      <c r="H500" s="60"/>
      <c r="I500" s="60"/>
      <c r="J500" s="60"/>
      <c r="K500" s="65">
        <f>IFERROR(VLOOKUP($A500,D_SAV!$A$5:$I$29,6,0),)</f>
        <v>0</v>
      </c>
    </row>
    <row r="501" spans="1:11" x14ac:dyDescent="0.25">
      <c r="A501" s="59"/>
      <c r="B501" s="63">
        <f>IFERROR(VLOOKUP($A501,D_SAV!$A$5:$I$29,3,0),)</f>
        <v>0</v>
      </c>
      <c r="C501" s="64" t="str">
        <f>IFERROR(VLOOKUP($A501,D_SAV!$A$5:$I$29,4,0),"")</f>
        <v/>
      </c>
      <c r="D501" s="65">
        <f>IFERROR(VLOOKUP($A501,D_SAV!$A$5:$I$29,5,0),)</f>
        <v>0</v>
      </c>
      <c r="E501" s="60"/>
      <c r="F501" s="60"/>
      <c r="G501" s="60"/>
      <c r="H501" s="60"/>
      <c r="I501" s="60"/>
      <c r="J501" s="60"/>
      <c r="K501" s="65">
        <f>IFERROR(VLOOKUP($A501,D_SAV!$A$5:$I$29,6,0),)</f>
        <v>0</v>
      </c>
    </row>
    <row r="502" spans="1:11" x14ac:dyDescent="0.25">
      <c r="A502" s="59"/>
      <c r="B502" s="63">
        <f>IFERROR(VLOOKUP($A502,D_SAV!$A$5:$I$29,3,0),)</f>
        <v>0</v>
      </c>
      <c r="C502" s="64" t="str">
        <f>IFERROR(VLOOKUP($A502,D_SAV!$A$5:$I$29,4,0),"")</f>
        <v/>
      </c>
      <c r="D502" s="65">
        <f>IFERROR(VLOOKUP($A502,D_SAV!$A$5:$I$29,5,0),)</f>
        <v>0</v>
      </c>
      <c r="E502" s="60"/>
      <c r="F502" s="60"/>
      <c r="G502" s="60"/>
      <c r="H502" s="60"/>
      <c r="I502" s="60"/>
      <c r="J502" s="60"/>
      <c r="K502" s="65">
        <f>IFERROR(VLOOKUP($A502,D_SAV!$A$5:$I$29,6,0),)</f>
        <v>0</v>
      </c>
    </row>
    <row r="503" spans="1:11" x14ac:dyDescent="0.25">
      <c r="A503" s="59"/>
      <c r="B503" s="63">
        <f>IFERROR(VLOOKUP($A503,D_SAV!$A$5:$I$29,3,0),)</f>
        <v>0</v>
      </c>
      <c r="C503" s="64" t="str">
        <f>IFERROR(VLOOKUP($A503,D_SAV!$A$5:$I$29,4,0),"")</f>
        <v/>
      </c>
      <c r="D503" s="65">
        <f>IFERROR(VLOOKUP($A503,D_SAV!$A$5:$I$29,5,0),)</f>
        <v>0</v>
      </c>
      <c r="E503" s="60"/>
      <c r="F503" s="60"/>
      <c r="G503" s="60"/>
      <c r="H503" s="60"/>
      <c r="I503" s="60"/>
      <c r="J503" s="60"/>
      <c r="K503" s="65">
        <f>IFERROR(VLOOKUP($A503,D_SAV!$A$5:$I$29,6,0),)</f>
        <v>0</v>
      </c>
    </row>
    <row r="504" spans="1:11" x14ac:dyDescent="0.25">
      <c r="A504" s="59"/>
      <c r="B504" s="63">
        <f>IFERROR(VLOOKUP($A504,D_SAV!$A$5:$I$29,3,0),)</f>
        <v>0</v>
      </c>
      <c r="C504" s="64" t="str">
        <f>IFERROR(VLOOKUP($A504,D_SAV!$A$5:$I$29,4,0),"")</f>
        <v/>
      </c>
      <c r="D504" s="65">
        <f>IFERROR(VLOOKUP($A504,D_SAV!$A$5:$I$29,5,0),)</f>
        <v>0</v>
      </c>
      <c r="E504" s="60"/>
      <c r="F504" s="60"/>
      <c r="G504" s="60"/>
      <c r="H504" s="60"/>
      <c r="I504" s="60"/>
      <c r="J504" s="60"/>
      <c r="K504" s="65">
        <f>IFERROR(VLOOKUP($A504,D_SAV!$A$5:$I$29,6,0),)</f>
        <v>0</v>
      </c>
    </row>
    <row r="505" spans="1:11" x14ac:dyDescent="0.25">
      <c r="A505" s="59"/>
      <c r="B505" s="63">
        <f>IFERROR(VLOOKUP($A505,D_SAV!$A$5:$I$29,3,0),)</f>
        <v>0</v>
      </c>
      <c r="C505" s="64" t="str">
        <f>IFERROR(VLOOKUP($A505,D_SAV!$A$5:$I$29,4,0),"")</f>
        <v/>
      </c>
      <c r="D505" s="65">
        <f>IFERROR(VLOOKUP($A505,D_SAV!$A$5:$I$29,5,0),)</f>
        <v>0</v>
      </c>
      <c r="E505" s="60"/>
      <c r="F505" s="60"/>
      <c r="G505" s="60"/>
      <c r="H505" s="60"/>
      <c r="I505" s="60"/>
      <c r="J505" s="60"/>
      <c r="K505" s="65">
        <f>IFERROR(VLOOKUP($A505,D_SAV!$A$5:$I$29,6,0),)</f>
        <v>0</v>
      </c>
    </row>
    <row r="506" spans="1:11" x14ac:dyDescent="0.25">
      <c r="A506" s="59"/>
      <c r="B506" s="63">
        <f>IFERROR(VLOOKUP($A506,D_SAV!$A$5:$I$29,3,0),)</f>
        <v>0</v>
      </c>
      <c r="C506" s="64" t="str">
        <f>IFERROR(VLOOKUP($A506,D_SAV!$A$5:$I$29,4,0),"")</f>
        <v/>
      </c>
      <c r="D506" s="65">
        <f>IFERROR(VLOOKUP($A506,D_SAV!$A$5:$I$29,5,0),)</f>
        <v>0</v>
      </c>
      <c r="E506" s="60"/>
      <c r="F506" s="60"/>
      <c r="G506" s="60"/>
      <c r="H506" s="60"/>
      <c r="I506" s="60"/>
      <c r="J506" s="60"/>
      <c r="K506" s="65">
        <f>IFERROR(VLOOKUP($A506,D_SAV!$A$5:$I$29,6,0),)</f>
        <v>0</v>
      </c>
    </row>
    <row r="507" spans="1:11" x14ac:dyDescent="0.25">
      <c r="A507" s="59"/>
      <c r="B507" s="63">
        <f>IFERROR(VLOOKUP($A507,D_SAV!$A$5:$I$29,3,0),)</f>
        <v>0</v>
      </c>
      <c r="C507" s="64" t="str">
        <f>IFERROR(VLOOKUP($A507,D_SAV!$A$5:$I$29,4,0),"")</f>
        <v/>
      </c>
      <c r="D507" s="65">
        <f>IFERROR(VLOOKUP($A507,D_SAV!$A$5:$I$29,5,0),)</f>
        <v>0</v>
      </c>
      <c r="E507" s="60"/>
      <c r="F507" s="60"/>
      <c r="G507" s="60"/>
      <c r="H507" s="60"/>
      <c r="I507" s="60"/>
      <c r="J507" s="60"/>
      <c r="K507" s="65">
        <f>IFERROR(VLOOKUP($A507,D_SAV!$A$5:$I$29,6,0),)</f>
        <v>0</v>
      </c>
    </row>
    <row r="508" spans="1:11" x14ac:dyDescent="0.25">
      <c r="A508" s="59"/>
      <c r="B508" s="63">
        <f>IFERROR(VLOOKUP($A508,D_SAV!$A$5:$I$29,3,0),)</f>
        <v>0</v>
      </c>
      <c r="C508" s="64" t="str">
        <f>IFERROR(VLOOKUP($A508,D_SAV!$A$5:$I$29,4,0),"")</f>
        <v/>
      </c>
      <c r="D508" s="65">
        <f>IFERROR(VLOOKUP($A508,D_SAV!$A$5:$I$29,5,0),)</f>
        <v>0</v>
      </c>
      <c r="E508" s="60"/>
      <c r="F508" s="60"/>
      <c r="G508" s="60"/>
      <c r="H508" s="60"/>
      <c r="I508" s="60"/>
      <c r="J508" s="60"/>
      <c r="K508" s="65">
        <f>IFERROR(VLOOKUP($A508,D_SAV!$A$5:$I$29,6,0),)</f>
        <v>0</v>
      </c>
    </row>
    <row r="509" spans="1:11" x14ac:dyDescent="0.25">
      <c r="A509" s="59"/>
      <c r="B509" s="63">
        <f>IFERROR(VLOOKUP($A509,D_SAV!$A$5:$I$29,3,0),)</f>
        <v>0</v>
      </c>
      <c r="C509" s="64" t="str">
        <f>IFERROR(VLOOKUP($A509,D_SAV!$A$5:$I$29,4,0),"")</f>
        <v/>
      </c>
      <c r="D509" s="65">
        <f>IFERROR(VLOOKUP($A509,D_SAV!$A$5:$I$29,5,0),)</f>
        <v>0</v>
      </c>
      <c r="E509" s="60"/>
      <c r="F509" s="60"/>
      <c r="G509" s="60"/>
      <c r="H509" s="60"/>
      <c r="I509" s="60"/>
      <c r="J509" s="60"/>
      <c r="K509" s="65">
        <f>IFERROR(VLOOKUP($A509,D_SAV!$A$5:$I$29,6,0),)</f>
        <v>0</v>
      </c>
    </row>
    <row r="510" spans="1:11" x14ac:dyDescent="0.25">
      <c r="A510" s="59"/>
      <c r="B510" s="63">
        <f>IFERROR(VLOOKUP($A510,D_SAV!$A$5:$I$29,3,0),)</f>
        <v>0</v>
      </c>
      <c r="C510" s="64" t="str">
        <f>IFERROR(VLOOKUP($A510,D_SAV!$A$5:$I$29,4,0),"")</f>
        <v/>
      </c>
      <c r="D510" s="65">
        <f>IFERROR(VLOOKUP($A510,D_SAV!$A$5:$I$29,5,0),)</f>
        <v>0</v>
      </c>
      <c r="E510" s="60"/>
      <c r="F510" s="60"/>
      <c r="G510" s="60"/>
      <c r="H510" s="60"/>
      <c r="I510" s="60"/>
      <c r="J510" s="60"/>
      <c r="K510" s="65">
        <f>IFERROR(VLOOKUP($A510,D_SAV!$A$5:$I$29,6,0),)</f>
        <v>0</v>
      </c>
    </row>
    <row r="511" spans="1:11" x14ac:dyDescent="0.25">
      <c r="A511" s="59"/>
      <c r="B511" s="63">
        <f>IFERROR(VLOOKUP($A511,D_SAV!$A$5:$I$29,3,0),)</f>
        <v>0</v>
      </c>
      <c r="C511" s="64" t="str">
        <f>IFERROR(VLOOKUP($A511,D_SAV!$A$5:$I$29,4,0),"")</f>
        <v/>
      </c>
      <c r="D511" s="65">
        <f>IFERROR(VLOOKUP($A511,D_SAV!$A$5:$I$29,5,0),)</f>
        <v>0</v>
      </c>
      <c r="E511" s="60"/>
      <c r="F511" s="60"/>
      <c r="G511" s="60"/>
      <c r="H511" s="60"/>
      <c r="I511" s="60"/>
      <c r="J511" s="60"/>
      <c r="K511" s="65">
        <f>IFERROR(VLOOKUP($A511,D_SAV!$A$5:$I$29,6,0),)</f>
        <v>0</v>
      </c>
    </row>
    <row r="512" spans="1:11" x14ac:dyDescent="0.25">
      <c r="A512" s="59"/>
      <c r="B512" s="63">
        <f>IFERROR(VLOOKUP($A512,D_SAV!$A$5:$I$29,3,0),)</f>
        <v>0</v>
      </c>
      <c r="C512" s="64" t="str">
        <f>IFERROR(VLOOKUP($A512,D_SAV!$A$5:$I$29,4,0),"")</f>
        <v/>
      </c>
      <c r="D512" s="65">
        <f>IFERROR(VLOOKUP($A512,D_SAV!$A$5:$I$29,5,0),)</f>
        <v>0</v>
      </c>
      <c r="E512" s="60"/>
      <c r="F512" s="60"/>
      <c r="G512" s="60"/>
      <c r="H512" s="60"/>
      <c r="I512" s="60"/>
      <c r="J512" s="60"/>
      <c r="K512" s="65">
        <f>IFERROR(VLOOKUP($A512,D_SAV!$A$5:$I$29,6,0),)</f>
        <v>0</v>
      </c>
    </row>
    <row r="513" spans="1:11" x14ac:dyDescent="0.25">
      <c r="A513" s="59"/>
      <c r="B513" s="63">
        <f>IFERROR(VLOOKUP($A513,D_SAV!$A$5:$I$29,3,0),)</f>
        <v>0</v>
      </c>
      <c r="C513" s="64" t="str">
        <f>IFERROR(VLOOKUP($A513,D_SAV!$A$5:$I$29,4,0),"")</f>
        <v/>
      </c>
      <c r="D513" s="65">
        <f>IFERROR(VLOOKUP($A513,D_SAV!$A$5:$I$29,5,0),)</f>
        <v>0</v>
      </c>
      <c r="E513" s="60"/>
      <c r="F513" s="60"/>
      <c r="G513" s="60"/>
      <c r="H513" s="60"/>
      <c r="I513" s="60"/>
      <c r="J513" s="60"/>
      <c r="K513" s="65">
        <f>IFERROR(VLOOKUP($A513,D_SAV!$A$5:$I$29,6,0),)</f>
        <v>0</v>
      </c>
    </row>
    <row r="514" spans="1:11" x14ac:dyDescent="0.25">
      <c r="A514" s="59"/>
      <c r="B514" s="63">
        <f>IFERROR(VLOOKUP($A514,D_SAV!$A$5:$I$29,3,0),)</f>
        <v>0</v>
      </c>
      <c r="C514" s="64" t="str">
        <f>IFERROR(VLOOKUP($A514,D_SAV!$A$5:$I$29,4,0),"")</f>
        <v/>
      </c>
      <c r="D514" s="65">
        <f>IFERROR(VLOOKUP($A514,D_SAV!$A$5:$I$29,5,0),)</f>
        <v>0</v>
      </c>
      <c r="E514" s="60"/>
      <c r="F514" s="60"/>
      <c r="G514" s="60"/>
      <c r="H514" s="60"/>
      <c r="I514" s="60"/>
      <c r="J514" s="60"/>
      <c r="K514" s="65">
        <f>IFERROR(VLOOKUP($A514,D_SAV!$A$5:$I$29,6,0),)</f>
        <v>0</v>
      </c>
    </row>
    <row r="515" spans="1:11" x14ac:dyDescent="0.25">
      <c r="A515" s="59"/>
      <c r="B515" s="63">
        <f>IFERROR(VLOOKUP($A515,D_SAV!$A$5:$I$29,3,0),)</f>
        <v>0</v>
      </c>
      <c r="C515" s="64" t="str">
        <f>IFERROR(VLOOKUP($A515,D_SAV!$A$5:$I$29,4,0),"")</f>
        <v/>
      </c>
      <c r="D515" s="65">
        <f>IFERROR(VLOOKUP($A515,D_SAV!$A$5:$I$29,5,0),)</f>
        <v>0</v>
      </c>
      <c r="E515" s="60"/>
      <c r="F515" s="60"/>
      <c r="G515" s="60"/>
      <c r="H515" s="60"/>
      <c r="I515" s="60"/>
      <c r="J515" s="60"/>
      <c r="K515" s="65">
        <f>IFERROR(VLOOKUP($A515,D_SAV!$A$5:$I$29,6,0),)</f>
        <v>0</v>
      </c>
    </row>
    <row r="516" spans="1:11" x14ac:dyDescent="0.25">
      <c r="A516" s="59"/>
      <c r="B516" s="63">
        <f>IFERROR(VLOOKUP($A516,D_SAV!$A$5:$I$29,3,0),)</f>
        <v>0</v>
      </c>
      <c r="C516" s="64" t="str">
        <f>IFERROR(VLOOKUP($A516,D_SAV!$A$5:$I$29,4,0),"")</f>
        <v/>
      </c>
      <c r="D516" s="65">
        <f>IFERROR(VLOOKUP($A516,D_SAV!$A$5:$I$29,5,0),)</f>
        <v>0</v>
      </c>
      <c r="E516" s="60"/>
      <c r="F516" s="60"/>
      <c r="G516" s="60"/>
      <c r="H516" s="60"/>
      <c r="I516" s="60"/>
      <c r="J516" s="60"/>
      <c r="K516" s="65">
        <f>IFERROR(VLOOKUP($A516,D_SAV!$A$5:$I$29,6,0),)</f>
        <v>0</v>
      </c>
    </row>
    <row r="517" spans="1:11" x14ac:dyDescent="0.25">
      <c r="A517" s="59"/>
      <c r="B517" s="63">
        <f>IFERROR(VLOOKUP($A517,D_SAV!$A$5:$I$29,3,0),)</f>
        <v>0</v>
      </c>
      <c r="C517" s="64" t="str">
        <f>IFERROR(VLOOKUP($A517,D_SAV!$A$5:$I$29,4,0),"")</f>
        <v/>
      </c>
      <c r="D517" s="65">
        <f>IFERROR(VLOOKUP($A517,D_SAV!$A$5:$I$29,5,0),)</f>
        <v>0</v>
      </c>
      <c r="E517" s="60"/>
      <c r="F517" s="60"/>
      <c r="G517" s="60"/>
      <c r="H517" s="60"/>
      <c r="I517" s="60"/>
      <c r="J517" s="60"/>
      <c r="K517" s="65">
        <f>IFERROR(VLOOKUP($A517,D_SAV!$A$5:$I$29,6,0),)</f>
        <v>0</v>
      </c>
    </row>
    <row r="518" spans="1:11" x14ac:dyDescent="0.25">
      <c r="A518" s="59"/>
      <c r="B518" s="63">
        <f>IFERROR(VLOOKUP($A518,D_SAV!$A$5:$I$29,3,0),)</f>
        <v>0</v>
      </c>
      <c r="C518" s="64" t="str">
        <f>IFERROR(VLOOKUP($A518,D_SAV!$A$5:$I$29,4,0),"")</f>
        <v/>
      </c>
      <c r="D518" s="65">
        <f>IFERROR(VLOOKUP($A518,D_SAV!$A$5:$I$29,5,0),)</f>
        <v>0</v>
      </c>
      <c r="E518" s="60"/>
      <c r="F518" s="60"/>
      <c r="G518" s="60"/>
      <c r="H518" s="60"/>
      <c r="I518" s="60"/>
      <c r="J518" s="60"/>
      <c r="K518" s="65">
        <f>IFERROR(VLOOKUP($A518,D_SAV!$A$5:$I$29,6,0),)</f>
        <v>0</v>
      </c>
    </row>
    <row r="519" spans="1:11" x14ac:dyDescent="0.25">
      <c r="A519" s="59"/>
      <c r="B519" s="63">
        <f>IFERROR(VLOOKUP($A519,D_SAV!$A$5:$I$29,3,0),)</f>
        <v>0</v>
      </c>
      <c r="C519" s="64" t="str">
        <f>IFERROR(VLOOKUP($A519,D_SAV!$A$5:$I$29,4,0),"")</f>
        <v/>
      </c>
      <c r="D519" s="65">
        <f>IFERROR(VLOOKUP($A519,D_SAV!$A$5:$I$29,5,0),)</f>
        <v>0</v>
      </c>
      <c r="E519" s="60"/>
      <c r="F519" s="60"/>
      <c r="G519" s="60"/>
      <c r="H519" s="60"/>
      <c r="I519" s="60"/>
      <c r="J519" s="60"/>
      <c r="K519" s="65">
        <f>IFERROR(VLOOKUP($A519,D_SAV!$A$5:$I$29,6,0),)</f>
        <v>0</v>
      </c>
    </row>
    <row r="520" spans="1:11" x14ac:dyDescent="0.25">
      <c r="A520" s="59"/>
      <c r="B520" s="63">
        <f>IFERROR(VLOOKUP($A520,D_SAV!$A$5:$I$29,3,0),)</f>
        <v>0</v>
      </c>
      <c r="C520" s="64" t="str">
        <f>IFERROR(VLOOKUP($A520,D_SAV!$A$5:$I$29,4,0),"")</f>
        <v/>
      </c>
      <c r="D520" s="65">
        <f>IFERROR(VLOOKUP($A520,D_SAV!$A$5:$I$29,5,0),)</f>
        <v>0</v>
      </c>
      <c r="E520" s="60"/>
      <c r="F520" s="60"/>
      <c r="G520" s="60"/>
      <c r="H520" s="60"/>
      <c r="I520" s="60"/>
      <c r="J520" s="60"/>
      <c r="K520" s="65">
        <f>IFERROR(VLOOKUP($A520,D_SAV!$A$5:$I$29,6,0),)</f>
        <v>0</v>
      </c>
    </row>
    <row r="521" spans="1:11" x14ac:dyDescent="0.25">
      <c r="A521" s="59"/>
      <c r="B521" s="63">
        <f>IFERROR(VLOOKUP($A521,D_SAV!$A$5:$I$29,3,0),)</f>
        <v>0</v>
      </c>
      <c r="C521" s="64" t="str">
        <f>IFERROR(VLOOKUP($A521,D_SAV!$A$5:$I$29,4,0),"")</f>
        <v/>
      </c>
      <c r="D521" s="65">
        <f>IFERROR(VLOOKUP($A521,D_SAV!$A$5:$I$29,5,0),)</f>
        <v>0</v>
      </c>
      <c r="E521" s="60"/>
      <c r="F521" s="60"/>
      <c r="G521" s="60"/>
      <c r="H521" s="60"/>
      <c r="I521" s="60"/>
      <c r="J521" s="60"/>
      <c r="K521" s="65">
        <f>IFERROR(VLOOKUP($A521,D_SAV!$A$5:$I$29,6,0),)</f>
        <v>0</v>
      </c>
    </row>
    <row r="522" spans="1:11" x14ac:dyDescent="0.25">
      <c r="A522" s="59"/>
      <c r="B522" s="63">
        <f>IFERROR(VLOOKUP($A522,D_SAV!$A$5:$I$29,3,0),)</f>
        <v>0</v>
      </c>
      <c r="C522" s="64" t="str">
        <f>IFERROR(VLOOKUP($A522,D_SAV!$A$5:$I$29,4,0),"")</f>
        <v/>
      </c>
      <c r="D522" s="65">
        <f>IFERROR(VLOOKUP($A522,D_SAV!$A$5:$I$29,5,0),)</f>
        <v>0</v>
      </c>
      <c r="E522" s="60"/>
      <c r="F522" s="60"/>
      <c r="G522" s="60"/>
      <c r="H522" s="60"/>
      <c r="I522" s="60"/>
      <c r="J522" s="60"/>
      <c r="K522" s="65">
        <f>IFERROR(VLOOKUP($A522,D_SAV!$A$5:$I$29,6,0),)</f>
        <v>0</v>
      </c>
    </row>
    <row r="523" spans="1:11" x14ac:dyDescent="0.25">
      <c r="A523" s="59"/>
      <c r="B523" s="63">
        <f>IFERROR(VLOOKUP($A523,D_SAV!$A$5:$I$29,3,0),)</f>
        <v>0</v>
      </c>
      <c r="C523" s="64" t="str">
        <f>IFERROR(VLOOKUP($A523,D_SAV!$A$5:$I$29,4,0),"")</f>
        <v/>
      </c>
      <c r="D523" s="65">
        <f>IFERROR(VLOOKUP($A523,D_SAV!$A$5:$I$29,5,0),)</f>
        <v>0</v>
      </c>
      <c r="E523" s="60"/>
      <c r="F523" s="60"/>
      <c r="G523" s="60"/>
      <c r="H523" s="60"/>
      <c r="I523" s="60"/>
      <c r="J523" s="60"/>
      <c r="K523" s="65">
        <f>IFERROR(VLOOKUP($A523,D_SAV!$A$5:$I$29,6,0),)</f>
        <v>0</v>
      </c>
    </row>
    <row r="524" spans="1:11" x14ac:dyDescent="0.25">
      <c r="A524" s="59"/>
      <c r="B524" s="63">
        <f>IFERROR(VLOOKUP($A524,D_SAV!$A$5:$I$29,3,0),)</f>
        <v>0</v>
      </c>
      <c r="C524" s="64" t="str">
        <f>IFERROR(VLOOKUP($A524,D_SAV!$A$5:$I$29,4,0),"")</f>
        <v/>
      </c>
      <c r="D524" s="65">
        <f>IFERROR(VLOOKUP($A524,D_SAV!$A$5:$I$29,5,0),)</f>
        <v>0</v>
      </c>
      <c r="E524" s="60"/>
      <c r="F524" s="60"/>
      <c r="G524" s="60"/>
      <c r="H524" s="60"/>
      <c r="I524" s="60"/>
      <c r="J524" s="60"/>
      <c r="K524" s="65">
        <f>IFERROR(VLOOKUP($A524,D_SAV!$A$5:$I$29,6,0),)</f>
        <v>0</v>
      </c>
    </row>
    <row r="525" spans="1:11" x14ac:dyDescent="0.25">
      <c r="A525" s="59"/>
      <c r="B525" s="63">
        <f>IFERROR(VLOOKUP($A525,D_SAV!$A$5:$I$29,3,0),)</f>
        <v>0</v>
      </c>
      <c r="C525" s="64" t="str">
        <f>IFERROR(VLOOKUP($A525,D_SAV!$A$5:$I$29,4,0),"")</f>
        <v/>
      </c>
      <c r="D525" s="65">
        <f>IFERROR(VLOOKUP($A525,D_SAV!$A$5:$I$29,5,0),)</f>
        <v>0</v>
      </c>
      <c r="E525" s="60"/>
      <c r="F525" s="60"/>
      <c r="G525" s="60"/>
      <c r="H525" s="60"/>
      <c r="I525" s="60"/>
      <c r="J525" s="60"/>
      <c r="K525" s="65">
        <f>IFERROR(VLOOKUP($A525,D_SAV!$A$5:$I$29,6,0),)</f>
        <v>0</v>
      </c>
    </row>
    <row r="526" spans="1:11" x14ac:dyDescent="0.25">
      <c r="A526" s="59"/>
      <c r="B526" s="63">
        <f>IFERROR(VLOOKUP($A526,D_SAV!$A$5:$I$29,3,0),)</f>
        <v>0</v>
      </c>
      <c r="C526" s="64" t="str">
        <f>IFERROR(VLOOKUP($A526,D_SAV!$A$5:$I$29,4,0),"")</f>
        <v/>
      </c>
      <c r="D526" s="65">
        <f>IFERROR(VLOOKUP($A526,D_SAV!$A$5:$I$29,5,0),)</f>
        <v>0</v>
      </c>
      <c r="E526" s="60"/>
      <c r="F526" s="60"/>
      <c r="G526" s="60"/>
      <c r="H526" s="60"/>
      <c r="I526" s="60"/>
      <c r="J526" s="60"/>
      <c r="K526" s="65">
        <f>IFERROR(VLOOKUP($A526,D_SAV!$A$5:$I$29,6,0),)</f>
        <v>0</v>
      </c>
    </row>
    <row r="527" spans="1:11" x14ac:dyDescent="0.25">
      <c r="A527" s="59"/>
      <c r="B527" s="63">
        <f>IFERROR(VLOOKUP($A527,D_SAV!$A$5:$I$29,3,0),)</f>
        <v>0</v>
      </c>
      <c r="C527" s="64" t="str">
        <f>IFERROR(VLOOKUP($A527,D_SAV!$A$5:$I$29,4,0),"")</f>
        <v/>
      </c>
      <c r="D527" s="65">
        <f>IFERROR(VLOOKUP($A527,D_SAV!$A$5:$I$29,5,0),)</f>
        <v>0</v>
      </c>
      <c r="E527" s="60"/>
      <c r="F527" s="60"/>
      <c r="G527" s="60"/>
      <c r="H527" s="60"/>
      <c r="I527" s="60"/>
      <c r="J527" s="60"/>
      <c r="K527" s="65">
        <f>IFERROR(VLOOKUP($A527,D_SAV!$A$5:$I$29,6,0),)</f>
        <v>0</v>
      </c>
    </row>
    <row r="528" spans="1:11" x14ac:dyDescent="0.25">
      <c r="A528" s="59"/>
      <c r="B528" s="63">
        <f>IFERROR(VLOOKUP($A528,D_SAV!$A$5:$I$29,3,0),)</f>
        <v>0</v>
      </c>
      <c r="C528" s="64" t="str">
        <f>IFERROR(VLOOKUP($A528,D_SAV!$A$5:$I$29,4,0),"")</f>
        <v/>
      </c>
      <c r="D528" s="65">
        <f>IFERROR(VLOOKUP($A528,D_SAV!$A$5:$I$29,5,0),)</f>
        <v>0</v>
      </c>
      <c r="E528" s="60"/>
      <c r="F528" s="60"/>
      <c r="G528" s="60"/>
      <c r="H528" s="60"/>
      <c r="I528" s="60"/>
      <c r="J528" s="60"/>
      <c r="K528" s="65">
        <f>IFERROR(VLOOKUP($A528,D_SAV!$A$5:$I$29,6,0),)</f>
        <v>0</v>
      </c>
    </row>
    <row r="529" spans="1:11" x14ac:dyDescent="0.25">
      <c r="A529" s="59"/>
      <c r="B529" s="63">
        <f>IFERROR(VLOOKUP($A529,D_SAV!$A$5:$I$29,3,0),)</f>
        <v>0</v>
      </c>
      <c r="C529" s="64" t="str">
        <f>IFERROR(VLOOKUP($A529,D_SAV!$A$5:$I$29,4,0),"")</f>
        <v/>
      </c>
      <c r="D529" s="65">
        <f>IFERROR(VLOOKUP($A529,D_SAV!$A$5:$I$29,5,0),)</f>
        <v>0</v>
      </c>
      <c r="E529" s="60"/>
      <c r="F529" s="60"/>
      <c r="G529" s="60"/>
      <c r="H529" s="60"/>
      <c r="I529" s="60"/>
      <c r="J529" s="60"/>
      <c r="K529" s="65">
        <f>IFERROR(VLOOKUP($A529,D_SAV!$A$5:$I$29,6,0),)</f>
        <v>0</v>
      </c>
    </row>
    <row r="530" spans="1:11" x14ac:dyDescent="0.25">
      <c r="A530" s="59"/>
      <c r="B530" s="63">
        <f>IFERROR(VLOOKUP($A530,D_SAV!$A$5:$I$29,3,0),)</f>
        <v>0</v>
      </c>
      <c r="C530" s="64" t="str">
        <f>IFERROR(VLOOKUP($A530,D_SAV!$A$5:$I$29,4,0),"")</f>
        <v/>
      </c>
      <c r="D530" s="65">
        <f>IFERROR(VLOOKUP($A530,D_SAV!$A$5:$I$29,5,0),)</f>
        <v>0</v>
      </c>
      <c r="E530" s="60"/>
      <c r="F530" s="60"/>
      <c r="G530" s="60"/>
      <c r="H530" s="60"/>
      <c r="I530" s="60"/>
      <c r="J530" s="60"/>
      <c r="K530" s="65">
        <f>IFERROR(VLOOKUP($A530,D_SAV!$A$5:$I$29,6,0),)</f>
        <v>0</v>
      </c>
    </row>
    <row r="531" spans="1:11" x14ac:dyDescent="0.25">
      <c r="A531" s="59"/>
      <c r="B531" s="63">
        <f>IFERROR(VLOOKUP($A531,D_SAV!$A$5:$I$29,3,0),)</f>
        <v>0</v>
      </c>
      <c r="C531" s="64" t="str">
        <f>IFERROR(VLOOKUP($A531,D_SAV!$A$5:$I$29,4,0),"")</f>
        <v/>
      </c>
      <c r="D531" s="65">
        <f>IFERROR(VLOOKUP($A531,D_SAV!$A$5:$I$29,5,0),)</f>
        <v>0</v>
      </c>
      <c r="E531" s="60"/>
      <c r="F531" s="60"/>
      <c r="G531" s="60"/>
      <c r="H531" s="60"/>
      <c r="I531" s="60"/>
      <c r="J531" s="60"/>
      <c r="K531" s="65">
        <f>IFERROR(VLOOKUP($A531,D_SAV!$A$5:$I$29,6,0),)</f>
        <v>0</v>
      </c>
    </row>
    <row r="532" spans="1:11" x14ac:dyDescent="0.25">
      <c r="A532" s="59"/>
      <c r="B532" s="63">
        <f>IFERROR(VLOOKUP($A532,D_SAV!$A$5:$I$29,3,0),)</f>
        <v>0</v>
      </c>
      <c r="C532" s="64" t="str">
        <f>IFERROR(VLOOKUP($A532,D_SAV!$A$5:$I$29,4,0),"")</f>
        <v/>
      </c>
      <c r="D532" s="65">
        <f>IFERROR(VLOOKUP($A532,D_SAV!$A$5:$I$29,5,0),)</f>
        <v>0</v>
      </c>
      <c r="E532" s="60"/>
      <c r="F532" s="60"/>
      <c r="G532" s="60"/>
      <c r="H532" s="60"/>
      <c r="I532" s="60"/>
      <c r="J532" s="60"/>
      <c r="K532" s="65">
        <f>IFERROR(VLOOKUP($A532,D_SAV!$A$5:$I$29,6,0),)</f>
        <v>0</v>
      </c>
    </row>
    <row r="533" spans="1:11" x14ac:dyDescent="0.25">
      <c r="A533" s="59"/>
      <c r="B533" s="63">
        <f>IFERROR(VLOOKUP($A533,D_SAV!$A$5:$I$29,3,0),)</f>
        <v>0</v>
      </c>
      <c r="C533" s="64" t="str">
        <f>IFERROR(VLOOKUP($A533,D_SAV!$A$5:$I$29,4,0),"")</f>
        <v/>
      </c>
      <c r="D533" s="65">
        <f>IFERROR(VLOOKUP($A533,D_SAV!$A$5:$I$29,5,0),)</f>
        <v>0</v>
      </c>
      <c r="E533" s="60"/>
      <c r="F533" s="60"/>
      <c r="G533" s="60"/>
      <c r="H533" s="60"/>
      <c r="I533" s="60"/>
      <c r="J533" s="60"/>
      <c r="K533" s="65">
        <f>IFERROR(VLOOKUP($A533,D_SAV!$A$5:$I$29,6,0),)</f>
        <v>0</v>
      </c>
    </row>
    <row r="534" spans="1:11" x14ac:dyDescent="0.25">
      <c r="A534" s="59"/>
      <c r="B534" s="63">
        <f>IFERROR(VLOOKUP($A534,D_SAV!$A$5:$I$29,3,0),)</f>
        <v>0</v>
      </c>
      <c r="C534" s="64" t="str">
        <f>IFERROR(VLOOKUP($A534,D_SAV!$A$5:$I$29,4,0),"")</f>
        <v/>
      </c>
      <c r="D534" s="65">
        <f>IFERROR(VLOOKUP($A534,D_SAV!$A$5:$I$29,5,0),)</f>
        <v>0</v>
      </c>
      <c r="E534" s="60"/>
      <c r="F534" s="60"/>
      <c r="G534" s="60"/>
      <c r="H534" s="60"/>
      <c r="I534" s="60"/>
      <c r="J534" s="60"/>
      <c r="K534" s="65">
        <f>IFERROR(VLOOKUP($A534,D_SAV!$A$5:$I$29,6,0),)</f>
        <v>0</v>
      </c>
    </row>
    <row r="535" spans="1:11" x14ac:dyDescent="0.25">
      <c r="A535" s="59"/>
      <c r="B535" s="63">
        <f>IFERROR(VLOOKUP($A535,D_SAV!$A$5:$I$29,3,0),)</f>
        <v>0</v>
      </c>
      <c r="C535" s="64" t="str">
        <f>IFERROR(VLOOKUP($A535,D_SAV!$A$5:$I$29,4,0),"")</f>
        <v/>
      </c>
      <c r="D535" s="65">
        <f>IFERROR(VLOOKUP($A535,D_SAV!$A$5:$I$29,5,0),)</f>
        <v>0</v>
      </c>
      <c r="E535" s="60"/>
      <c r="F535" s="60"/>
      <c r="G535" s="60"/>
      <c r="H535" s="60"/>
      <c r="I535" s="60"/>
      <c r="J535" s="60"/>
      <c r="K535" s="65">
        <f>IFERROR(VLOOKUP($A535,D_SAV!$A$5:$I$29,6,0),)</f>
        <v>0</v>
      </c>
    </row>
    <row r="536" spans="1:11" x14ac:dyDescent="0.25">
      <c r="A536" s="59"/>
      <c r="B536" s="63">
        <f>IFERROR(VLOOKUP($A536,D_SAV!$A$5:$I$29,3,0),)</f>
        <v>0</v>
      </c>
      <c r="C536" s="64" t="str">
        <f>IFERROR(VLOOKUP($A536,D_SAV!$A$5:$I$29,4,0),"")</f>
        <v/>
      </c>
      <c r="D536" s="65">
        <f>IFERROR(VLOOKUP($A536,D_SAV!$A$5:$I$29,5,0),)</f>
        <v>0</v>
      </c>
      <c r="E536" s="60"/>
      <c r="F536" s="60"/>
      <c r="G536" s="60"/>
      <c r="H536" s="60"/>
      <c r="I536" s="60"/>
      <c r="J536" s="60"/>
      <c r="K536" s="65">
        <f>IFERROR(VLOOKUP($A536,D_SAV!$A$5:$I$29,6,0),)</f>
        <v>0</v>
      </c>
    </row>
    <row r="537" spans="1:11" x14ac:dyDescent="0.25">
      <c r="A537" s="59"/>
      <c r="B537" s="63">
        <f>IFERROR(VLOOKUP($A537,D_SAV!$A$5:$I$29,3,0),)</f>
        <v>0</v>
      </c>
      <c r="C537" s="64" t="str">
        <f>IFERROR(VLOOKUP($A537,D_SAV!$A$5:$I$29,4,0),"")</f>
        <v/>
      </c>
      <c r="D537" s="65">
        <f>IFERROR(VLOOKUP($A537,D_SAV!$A$5:$I$29,5,0),)</f>
        <v>0</v>
      </c>
      <c r="E537" s="60"/>
      <c r="F537" s="60"/>
      <c r="G537" s="60"/>
      <c r="H537" s="60"/>
      <c r="I537" s="60"/>
      <c r="J537" s="60"/>
      <c r="K537" s="65">
        <f>IFERROR(VLOOKUP($A537,D_SAV!$A$5:$I$29,6,0),)</f>
        <v>0</v>
      </c>
    </row>
    <row r="538" spans="1:11" x14ac:dyDescent="0.25">
      <c r="A538" s="59"/>
      <c r="B538" s="63">
        <f>IFERROR(VLOOKUP($A538,D_SAV!$A$5:$I$29,3,0),)</f>
        <v>0</v>
      </c>
      <c r="C538" s="64" t="str">
        <f>IFERROR(VLOOKUP($A538,D_SAV!$A$5:$I$29,4,0),"")</f>
        <v/>
      </c>
      <c r="D538" s="65">
        <f>IFERROR(VLOOKUP($A538,D_SAV!$A$5:$I$29,5,0),)</f>
        <v>0</v>
      </c>
      <c r="E538" s="60"/>
      <c r="F538" s="60"/>
      <c r="G538" s="60"/>
      <c r="H538" s="60"/>
      <c r="I538" s="60"/>
      <c r="J538" s="60"/>
      <c r="K538" s="65">
        <f>IFERROR(VLOOKUP($A538,D_SAV!$A$5:$I$29,6,0),)</f>
        <v>0</v>
      </c>
    </row>
    <row r="539" spans="1:11" x14ac:dyDescent="0.25">
      <c r="A539" s="59"/>
      <c r="B539" s="63">
        <f>IFERROR(VLOOKUP($A539,D_SAV!$A$5:$I$29,3,0),)</f>
        <v>0</v>
      </c>
      <c r="C539" s="64" t="str">
        <f>IFERROR(VLOOKUP($A539,D_SAV!$A$5:$I$29,4,0),"")</f>
        <v/>
      </c>
      <c r="D539" s="65">
        <f>IFERROR(VLOOKUP($A539,D_SAV!$A$5:$I$29,5,0),)</f>
        <v>0</v>
      </c>
      <c r="E539" s="60"/>
      <c r="F539" s="60"/>
      <c r="G539" s="60"/>
      <c r="H539" s="60"/>
      <c r="I539" s="60"/>
      <c r="J539" s="60"/>
      <c r="K539" s="65">
        <f>IFERROR(VLOOKUP($A539,D_SAV!$A$5:$I$29,6,0),)</f>
        <v>0</v>
      </c>
    </row>
    <row r="540" spans="1:11" x14ac:dyDescent="0.25">
      <c r="A540" s="59"/>
      <c r="B540" s="63">
        <f>IFERROR(VLOOKUP($A540,D_SAV!$A$5:$I$29,3,0),)</f>
        <v>0</v>
      </c>
      <c r="C540" s="64" t="str">
        <f>IFERROR(VLOOKUP($A540,D_SAV!$A$5:$I$29,4,0),"")</f>
        <v/>
      </c>
      <c r="D540" s="65">
        <f>IFERROR(VLOOKUP($A540,D_SAV!$A$5:$I$29,5,0),)</f>
        <v>0</v>
      </c>
      <c r="E540" s="60"/>
      <c r="F540" s="60"/>
      <c r="G540" s="60"/>
      <c r="H540" s="60"/>
      <c r="I540" s="60"/>
      <c r="J540" s="60"/>
      <c r="K540" s="65">
        <f>IFERROR(VLOOKUP($A540,D_SAV!$A$5:$I$29,6,0),)</f>
        <v>0</v>
      </c>
    </row>
    <row r="541" spans="1:11" x14ac:dyDescent="0.25">
      <c r="A541" s="59"/>
      <c r="B541" s="63">
        <f>IFERROR(VLOOKUP($A541,D_SAV!$A$5:$I$29,3,0),)</f>
        <v>0</v>
      </c>
      <c r="C541" s="64" t="str">
        <f>IFERROR(VLOOKUP($A541,D_SAV!$A$5:$I$29,4,0),"")</f>
        <v/>
      </c>
      <c r="D541" s="65">
        <f>IFERROR(VLOOKUP($A541,D_SAV!$A$5:$I$29,5,0),)</f>
        <v>0</v>
      </c>
      <c r="E541" s="60"/>
      <c r="F541" s="60"/>
      <c r="G541" s="60"/>
      <c r="H541" s="60"/>
      <c r="I541" s="60"/>
      <c r="J541" s="60"/>
      <c r="K541" s="65">
        <f>IFERROR(VLOOKUP($A541,D_SAV!$A$5:$I$29,6,0),)</f>
        <v>0</v>
      </c>
    </row>
    <row r="542" spans="1:11" x14ac:dyDescent="0.25">
      <c r="A542" s="59"/>
      <c r="B542" s="63">
        <f>IFERROR(VLOOKUP($A542,D_SAV!$A$5:$I$29,3,0),)</f>
        <v>0</v>
      </c>
      <c r="C542" s="64" t="str">
        <f>IFERROR(VLOOKUP($A542,D_SAV!$A$5:$I$29,4,0),"")</f>
        <v/>
      </c>
      <c r="D542" s="65">
        <f>IFERROR(VLOOKUP($A542,D_SAV!$A$5:$I$29,5,0),)</f>
        <v>0</v>
      </c>
      <c r="E542" s="60"/>
      <c r="F542" s="60"/>
      <c r="G542" s="60"/>
      <c r="H542" s="60"/>
      <c r="I542" s="60"/>
      <c r="J542" s="60"/>
      <c r="K542" s="65">
        <f>IFERROR(VLOOKUP($A542,D_SAV!$A$5:$I$29,6,0),)</f>
        <v>0</v>
      </c>
    </row>
    <row r="543" spans="1:11" x14ac:dyDescent="0.25">
      <c r="A543" s="59"/>
      <c r="B543" s="63">
        <f>IFERROR(VLOOKUP($A543,D_SAV!$A$5:$I$29,3,0),)</f>
        <v>0</v>
      </c>
      <c r="C543" s="64" t="str">
        <f>IFERROR(VLOOKUP($A543,D_SAV!$A$5:$I$29,4,0),"")</f>
        <v/>
      </c>
      <c r="D543" s="65">
        <f>IFERROR(VLOOKUP($A543,D_SAV!$A$5:$I$29,5,0),)</f>
        <v>0</v>
      </c>
      <c r="E543" s="60"/>
      <c r="F543" s="60"/>
      <c r="G543" s="60"/>
      <c r="H543" s="60"/>
      <c r="I543" s="60"/>
      <c r="J543" s="60"/>
      <c r="K543" s="65">
        <f>IFERROR(VLOOKUP($A543,D_SAV!$A$5:$I$29,6,0),)</f>
        <v>0</v>
      </c>
    </row>
    <row r="544" spans="1:11" x14ac:dyDescent="0.25">
      <c r="A544" s="59"/>
      <c r="B544" s="63">
        <f>IFERROR(VLOOKUP($A544,D_SAV!$A$5:$I$29,3,0),)</f>
        <v>0</v>
      </c>
      <c r="C544" s="64" t="str">
        <f>IFERROR(VLOOKUP($A544,D_SAV!$A$5:$I$29,4,0),"")</f>
        <v/>
      </c>
      <c r="D544" s="65">
        <f>IFERROR(VLOOKUP($A544,D_SAV!$A$5:$I$29,5,0),)</f>
        <v>0</v>
      </c>
      <c r="E544" s="60"/>
      <c r="F544" s="60"/>
      <c r="G544" s="60"/>
      <c r="H544" s="60"/>
      <c r="I544" s="60"/>
      <c r="J544" s="60"/>
      <c r="K544" s="65">
        <f>IFERROR(VLOOKUP($A544,D_SAV!$A$5:$I$29,6,0),)</f>
        <v>0</v>
      </c>
    </row>
    <row r="545" spans="1:11" x14ac:dyDescent="0.25">
      <c r="A545" s="59"/>
      <c r="B545" s="63">
        <f>IFERROR(VLOOKUP($A545,D_SAV!$A$5:$I$29,3,0),)</f>
        <v>0</v>
      </c>
      <c r="C545" s="64" t="str">
        <f>IFERROR(VLOOKUP($A545,D_SAV!$A$5:$I$29,4,0),"")</f>
        <v/>
      </c>
      <c r="D545" s="65">
        <f>IFERROR(VLOOKUP($A545,D_SAV!$A$5:$I$29,5,0),)</f>
        <v>0</v>
      </c>
      <c r="E545" s="60"/>
      <c r="F545" s="60"/>
      <c r="G545" s="60"/>
      <c r="H545" s="60"/>
      <c r="I545" s="60"/>
      <c r="J545" s="60"/>
      <c r="K545" s="65">
        <f>IFERROR(VLOOKUP($A545,D_SAV!$A$5:$I$29,6,0),)</f>
        <v>0</v>
      </c>
    </row>
    <row r="546" spans="1:11" x14ac:dyDescent="0.25">
      <c r="A546" s="59"/>
      <c r="B546" s="63">
        <f>IFERROR(VLOOKUP($A546,D_SAV!$A$5:$I$29,3,0),)</f>
        <v>0</v>
      </c>
      <c r="C546" s="64" t="str">
        <f>IFERROR(VLOOKUP($A546,D_SAV!$A$5:$I$29,4,0),"")</f>
        <v/>
      </c>
      <c r="D546" s="65">
        <f>IFERROR(VLOOKUP($A546,D_SAV!$A$5:$I$29,5,0),)</f>
        <v>0</v>
      </c>
      <c r="E546" s="60"/>
      <c r="F546" s="60"/>
      <c r="G546" s="60"/>
      <c r="H546" s="60"/>
      <c r="I546" s="60"/>
      <c r="J546" s="60"/>
      <c r="K546" s="65">
        <f>IFERROR(VLOOKUP($A546,D_SAV!$A$5:$I$29,6,0),)</f>
        <v>0</v>
      </c>
    </row>
    <row r="547" spans="1:11" x14ac:dyDescent="0.25">
      <c r="A547" s="59"/>
      <c r="B547" s="63">
        <f>IFERROR(VLOOKUP($A547,D_SAV!$A$5:$I$29,3,0),)</f>
        <v>0</v>
      </c>
      <c r="C547" s="64" t="str">
        <f>IFERROR(VLOOKUP($A547,D_SAV!$A$5:$I$29,4,0),"")</f>
        <v/>
      </c>
      <c r="D547" s="65">
        <f>IFERROR(VLOOKUP($A547,D_SAV!$A$5:$I$29,5,0),)</f>
        <v>0</v>
      </c>
      <c r="E547" s="60"/>
      <c r="F547" s="60"/>
      <c r="G547" s="60"/>
      <c r="H547" s="60"/>
      <c r="I547" s="60"/>
      <c r="J547" s="60"/>
      <c r="K547" s="65">
        <f>IFERROR(VLOOKUP($A547,D_SAV!$A$5:$I$29,6,0),)</f>
        <v>0</v>
      </c>
    </row>
    <row r="548" spans="1:11" x14ac:dyDescent="0.25">
      <c r="A548" s="59"/>
      <c r="B548" s="63">
        <f>IFERROR(VLOOKUP($A548,D_SAV!$A$5:$I$29,3,0),)</f>
        <v>0</v>
      </c>
      <c r="C548" s="64" t="str">
        <f>IFERROR(VLOOKUP($A548,D_SAV!$A$5:$I$29,4,0),"")</f>
        <v/>
      </c>
      <c r="D548" s="65">
        <f>IFERROR(VLOOKUP($A548,D_SAV!$A$5:$I$29,5,0),)</f>
        <v>0</v>
      </c>
      <c r="E548" s="60"/>
      <c r="F548" s="60"/>
      <c r="G548" s="60"/>
      <c r="H548" s="60"/>
      <c r="I548" s="60"/>
      <c r="J548" s="60"/>
      <c r="K548" s="65">
        <f>IFERROR(VLOOKUP($A548,D_SAV!$A$5:$I$29,6,0),)</f>
        <v>0</v>
      </c>
    </row>
    <row r="549" spans="1:11" x14ac:dyDescent="0.25">
      <c r="A549" s="59"/>
      <c r="B549" s="63">
        <f>IFERROR(VLOOKUP($A549,D_SAV!$A$5:$I$29,3,0),)</f>
        <v>0</v>
      </c>
      <c r="C549" s="64" t="str">
        <f>IFERROR(VLOOKUP($A549,D_SAV!$A$5:$I$29,4,0),"")</f>
        <v/>
      </c>
      <c r="D549" s="65">
        <f>IFERROR(VLOOKUP($A549,D_SAV!$A$5:$I$29,5,0),)</f>
        <v>0</v>
      </c>
      <c r="E549" s="60"/>
      <c r="F549" s="60"/>
      <c r="G549" s="60"/>
      <c r="H549" s="60"/>
      <c r="I549" s="60"/>
      <c r="J549" s="60"/>
      <c r="K549" s="65">
        <f>IFERROR(VLOOKUP($A549,D_SAV!$A$5:$I$29,6,0),)</f>
        <v>0</v>
      </c>
    </row>
    <row r="550" spans="1:11" x14ac:dyDescent="0.25">
      <c r="A550" s="59"/>
      <c r="B550" s="63">
        <f>IFERROR(VLOOKUP($A550,D_SAV!$A$5:$I$29,3,0),)</f>
        <v>0</v>
      </c>
      <c r="C550" s="64" t="str">
        <f>IFERROR(VLOOKUP($A550,D_SAV!$A$5:$I$29,4,0),"")</f>
        <v/>
      </c>
      <c r="D550" s="65">
        <f>IFERROR(VLOOKUP($A550,D_SAV!$A$5:$I$29,5,0),)</f>
        <v>0</v>
      </c>
      <c r="E550" s="60"/>
      <c r="F550" s="60"/>
      <c r="G550" s="60"/>
      <c r="H550" s="60"/>
      <c r="I550" s="60"/>
      <c r="J550" s="60"/>
      <c r="K550" s="65">
        <f>IFERROR(VLOOKUP($A550,D_SAV!$A$5:$I$29,6,0),)</f>
        <v>0</v>
      </c>
    </row>
    <row r="551" spans="1:11" x14ac:dyDescent="0.25">
      <c r="A551" s="59"/>
      <c r="B551" s="63">
        <f>IFERROR(VLOOKUP($A551,D_SAV!$A$5:$I$29,3,0),)</f>
        <v>0</v>
      </c>
      <c r="C551" s="64" t="str">
        <f>IFERROR(VLOOKUP($A551,D_SAV!$A$5:$I$29,4,0),"")</f>
        <v/>
      </c>
      <c r="D551" s="65">
        <f>IFERROR(VLOOKUP($A551,D_SAV!$A$5:$I$29,5,0),)</f>
        <v>0</v>
      </c>
      <c r="E551" s="60"/>
      <c r="F551" s="60"/>
      <c r="G551" s="60"/>
      <c r="H551" s="60"/>
      <c r="I551" s="60"/>
      <c r="J551" s="60"/>
      <c r="K551" s="65">
        <f>IFERROR(VLOOKUP($A551,D_SAV!$A$5:$I$29,6,0),)</f>
        <v>0</v>
      </c>
    </row>
    <row r="552" spans="1:11" x14ac:dyDescent="0.25">
      <c r="A552" s="59"/>
      <c r="B552" s="63">
        <f>IFERROR(VLOOKUP($A552,D_SAV!$A$5:$I$29,3,0),)</f>
        <v>0</v>
      </c>
      <c r="C552" s="64" t="str">
        <f>IFERROR(VLOOKUP($A552,D_SAV!$A$5:$I$29,4,0),"")</f>
        <v/>
      </c>
      <c r="D552" s="65">
        <f>IFERROR(VLOOKUP($A552,D_SAV!$A$5:$I$29,5,0),)</f>
        <v>0</v>
      </c>
      <c r="E552" s="60"/>
      <c r="F552" s="60"/>
      <c r="G552" s="60"/>
      <c r="H552" s="60"/>
      <c r="I552" s="60"/>
      <c r="J552" s="60"/>
      <c r="K552" s="65">
        <f>IFERROR(VLOOKUP($A552,D_SAV!$A$5:$I$29,6,0),)</f>
        <v>0</v>
      </c>
    </row>
    <row r="553" spans="1:11" x14ac:dyDescent="0.25">
      <c r="A553" s="59"/>
      <c r="B553" s="63">
        <f>IFERROR(VLOOKUP($A553,D_SAV!$A$5:$I$29,3,0),)</f>
        <v>0</v>
      </c>
      <c r="C553" s="64" t="str">
        <f>IFERROR(VLOOKUP($A553,D_SAV!$A$5:$I$29,4,0),"")</f>
        <v/>
      </c>
      <c r="D553" s="65">
        <f>IFERROR(VLOOKUP($A553,D_SAV!$A$5:$I$29,5,0),)</f>
        <v>0</v>
      </c>
      <c r="E553" s="60"/>
      <c r="F553" s="60"/>
      <c r="G553" s="60"/>
      <c r="H553" s="60"/>
      <c r="I553" s="60"/>
      <c r="J553" s="60"/>
      <c r="K553" s="65">
        <f>IFERROR(VLOOKUP($A553,D_SAV!$A$5:$I$29,6,0),)</f>
        <v>0</v>
      </c>
    </row>
    <row r="554" spans="1:11" x14ac:dyDescent="0.25">
      <c r="A554" s="59"/>
      <c r="B554" s="63">
        <f>IFERROR(VLOOKUP($A554,D_SAV!$A$5:$I$29,3,0),)</f>
        <v>0</v>
      </c>
      <c r="C554" s="64" t="str">
        <f>IFERROR(VLOOKUP($A554,D_SAV!$A$5:$I$29,4,0),"")</f>
        <v/>
      </c>
      <c r="D554" s="65">
        <f>IFERROR(VLOOKUP($A554,D_SAV!$A$5:$I$29,5,0),)</f>
        <v>0</v>
      </c>
      <c r="E554" s="60"/>
      <c r="F554" s="60"/>
      <c r="G554" s="60"/>
      <c r="H554" s="60"/>
      <c r="I554" s="60"/>
      <c r="J554" s="60"/>
      <c r="K554" s="65">
        <f>IFERROR(VLOOKUP($A554,D_SAV!$A$5:$I$29,6,0),)</f>
        <v>0</v>
      </c>
    </row>
    <row r="555" spans="1:11" x14ac:dyDescent="0.25">
      <c r="A555" s="59"/>
      <c r="B555" s="63">
        <f>IFERROR(VLOOKUP($A555,D_SAV!$A$5:$I$29,3,0),)</f>
        <v>0</v>
      </c>
      <c r="C555" s="64" t="str">
        <f>IFERROR(VLOOKUP($A555,D_SAV!$A$5:$I$29,4,0),"")</f>
        <v/>
      </c>
      <c r="D555" s="65">
        <f>IFERROR(VLOOKUP($A555,D_SAV!$A$5:$I$29,5,0),)</f>
        <v>0</v>
      </c>
      <c r="E555" s="60"/>
      <c r="F555" s="60"/>
      <c r="G555" s="60"/>
      <c r="H555" s="60"/>
      <c r="I555" s="60"/>
      <c r="J555" s="60"/>
      <c r="K555" s="65">
        <f>IFERROR(VLOOKUP($A555,D_SAV!$A$5:$I$29,6,0),)</f>
        <v>0</v>
      </c>
    </row>
    <row r="556" spans="1:11" x14ac:dyDescent="0.25">
      <c r="A556" s="59"/>
      <c r="B556" s="63">
        <f>IFERROR(VLOOKUP($A556,D_SAV!$A$5:$I$29,3,0),)</f>
        <v>0</v>
      </c>
      <c r="C556" s="64" t="str">
        <f>IFERROR(VLOOKUP($A556,D_SAV!$A$5:$I$29,4,0),"")</f>
        <v/>
      </c>
      <c r="D556" s="65">
        <f>IFERROR(VLOOKUP($A556,D_SAV!$A$5:$I$29,5,0),)</f>
        <v>0</v>
      </c>
      <c r="E556" s="60"/>
      <c r="F556" s="60"/>
      <c r="G556" s="60"/>
      <c r="H556" s="60"/>
      <c r="I556" s="60"/>
      <c r="J556" s="60"/>
      <c r="K556" s="65">
        <f>IFERROR(VLOOKUP($A556,D_SAV!$A$5:$I$29,6,0),)</f>
        <v>0</v>
      </c>
    </row>
    <row r="557" spans="1:11" x14ac:dyDescent="0.25">
      <c r="A557" s="59"/>
      <c r="B557" s="63">
        <f>IFERROR(VLOOKUP($A557,D_SAV!$A$5:$I$29,3,0),)</f>
        <v>0</v>
      </c>
      <c r="C557" s="64" t="str">
        <f>IFERROR(VLOOKUP($A557,D_SAV!$A$5:$I$29,4,0),"")</f>
        <v/>
      </c>
      <c r="D557" s="65">
        <f>IFERROR(VLOOKUP($A557,D_SAV!$A$5:$I$29,5,0),)</f>
        <v>0</v>
      </c>
      <c r="E557" s="60"/>
      <c r="F557" s="60"/>
      <c r="G557" s="60"/>
      <c r="H557" s="60"/>
      <c r="I557" s="60"/>
      <c r="J557" s="60"/>
      <c r="K557" s="65">
        <f>IFERROR(VLOOKUP($A557,D_SAV!$A$5:$I$29,6,0),)</f>
        <v>0</v>
      </c>
    </row>
    <row r="558" spans="1:11" x14ac:dyDescent="0.25">
      <c r="A558" s="59"/>
      <c r="B558" s="63">
        <f>IFERROR(VLOOKUP($A558,D_SAV!$A$5:$I$29,3,0),)</f>
        <v>0</v>
      </c>
      <c r="C558" s="64" t="str">
        <f>IFERROR(VLOOKUP($A558,D_SAV!$A$5:$I$29,4,0),"")</f>
        <v/>
      </c>
      <c r="D558" s="65">
        <f>IFERROR(VLOOKUP($A558,D_SAV!$A$5:$I$29,5,0),)</f>
        <v>0</v>
      </c>
      <c r="E558" s="60"/>
      <c r="F558" s="60"/>
      <c r="G558" s="60"/>
      <c r="H558" s="60"/>
      <c r="I558" s="60"/>
      <c r="J558" s="60"/>
      <c r="K558" s="65">
        <f>IFERROR(VLOOKUP($A558,D_SAV!$A$5:$I$29,6,0),)</f>
        <v>0</v>
      </c>
    </row>
    <row r="559" spans="1:11" x14ac:dyDescent="0.25">
      <c r="A559" s="59"/>
      <c r="B559" s="63">
        <f>IFERROR(VLOOKUP($A559,D_SAV!$A$5:$I$29,3,0),)</f>
        <v>0</v>
      </c>
      <c r="C559" s="64" t="str">
        <f>IFERROR(VLOOKUP($A559,D_SAV!$A$5:$I$29,4,0),"")</f>
        <v/>
      </c>
      <c r="D559" s="65">
        <f>IFERROR(VLOOKUP($A559,D_SAV!$A$5:$I$29,5,0),)</f>
        <v>0</v>
      </c>
      <c r="E559" s="60"/>
      <c r="F559" s="60"/>
      <c r="G559" s="60"/>
      <c r="H559" s="60"/>
      <c r="I559" s="60"/>
      <c r="J559" s="60"/>
      <c r="K559" s="65">
        <f>IFERROR(VLOOKUP($A559,D_SAV!$A$5:$I$29,6,0),)</f>
        <v>0</v>
      </c>
    </row>
    <row r="560" spans="1:11" x14ac:dyDescent="0.25">
      <c r="A560" s="59"/>
      <c r="B560" s="63">
        <f>IFERROR(VLOOKUP($A560,D_SAV!$A$5:$I$29,3,0),)</f>
        <v>0</v>
      </c>
      <c r="C560" s="64" t="str">
        <f>IFERROR(VLOOKUP($A560,D_SAV!$A$5:$I$29,4,0),"")</f>
        <v/>
      </c>
      <c r="D560" s="65">
        <f>IFERROR(VLOOKUP($A560,D_SAV!$A$5:$I$29,5,0),)</f>
        <v>0</v>
      </c>
      <c r="E560" s="60"/>
      <c r="F560" s="60"/>
      <c r="G560" s="60"/>
      <c r="H560" s="60"/>
      <c r="I560" s="60"/>
      <c r="J560" s="60"/>
      <c r="K560" s="65">
        <f>IFERROR(VLOOKUP($A560,D_SAV!$A$5:$I$29,6,0),)</f>
        <v>0</v>
      </c>
    </row>
    <row r="561" spans="1:11" x14ac:dyDescent="0.25">
      <c r="A561" s="59"/>
      <c r="B561" s="63">
        <f>IFERROR(VLOOKUP($A561,D_SAV!$A$5:$I$29,3,0),)</f>
        <v>0</v>
      </c>
      <c r="C561" s="64" t="str">
        <f>IFERROR(VLOOKUP($A561,D_SAV!$A$5:$I$29,4,0),"")</f>
        <v/>
      </c>
      <c r="D561" s="65">
        <f>IFERROR(VLOOKUP($A561,D_SAV!$A$5:$I$29,5,0),)</f>
        <v>0</v>
      </c>
      <c r="E561" s="60"/>
      <c r="F561" s="60"/>
      <c r="G561" s="60"/>
      <c r="H561" s="60"/>
      <c r="I561" s="60"/>
      <c r="J561" s="60"/>
      <c r="K561" s="65">
        <f>IFERROR(VLOOKUP($A561,D_SAV!$A$5:$I$29,6,0),)</f>
        <v>0</v>
      </c>
    </row>
    <row r="562" spans="1:11" x14ac:dyDescent="0.25">
      <c r="A562" s="59"/>
      <c r="B562" s="63">
        <f>IFERROR(VLOOKUP($A562,D_SAV!$A$5:$I$29,3,0),)</f>
        <v>0</v>
      </c>
      <c r="C562" s="64" t="str">
        <f>IFERROR(VLOOKUP($A562,D_SAV!$A$5:$I$29,4,0),"")</f>
        <v/>
      </c>
      <c r="D562" s="65">
        <f>IFERROR(VLOOKUP($A562,D_SAV!$A$5:$I$29,5,0),)</f>
        <v>0</v>
      </c>
      <c r="E562" s="60"/>
      <c r="F562" s="60"/>
      <c r="G562" s="60"/>
      <c r="H562" s="60"/>
      <c r="I562" s="60"/>
      <c r="J562" s="60"/>
      <c r="K562" s="65">
        <f>IFERROR(VLOOKUP($A562,D_SAV!$A$5:$I$29,6,0),)</f>
        <v>0</v>
      </c>
    </row>
    <row r="563" spans="1:11" x14ac:dyDescent="0.25">
      <c r="A563" s="59"/>
      <c r="B563" s="63">
        <f>IFERROR(VLOOKUP($A563,D_SAV!$A$5:$I$29,3,0),)</f>
        <v>0</v>
      </c>
      <c r="C563" s="64" t="str">
        <f>IFERROR(VLOOKUP($A563,D_SAV!$A$5:$I$29,4,0),"")</f>
        <v/>
      </c>
      <c r="D563" s="65">
        <f>IFERROR(VLOOKUP($A563,D_SAV!$A$5:$I$29,5,0),)</f>
        <v>0</v>
      </c>
      <c r="E563" s="60"/>
      <c r="F563" s="60"/>
      <c r="G563" s="60"/>
      <c r="H563" s="60"/>
      <c r="I563" s="60"/>
      <c r="J563" s="60"/>
      <c r="K563" s="65">
        <f>IFERROR(VLOOKUP($A563,D_SAV!$A$5:$I$29,6,0),)</f>
        <v>0</v>
      </c>
    </row>
    <row r="564" spans="1:11" x14ac:dyDescent="0.25">
      <c r="A564" s="59"/>
      <c r="B564" s="63">
        <f>IFERROR(VLOOKUP($A564,D_SAV!$A$5:$I$29,3,0),)</f>
        <v>0</v>
      </c>
      <c r="C564" s="64" t="str">
        <f>IFERROR(VLOOKUP($A564,D_SAV!$A$5:$I$29,4,0),"")</f>
        <v/>
      </c>
      <c r="D564" s="65">
        <f>IFERROR(VLOOKUP($A564,D_SAV!$A$5:$I$29,5,0),)</f>
        <v>0</v>
      </c>
      <c r="E564" s="60"/>
      <c r="F564" s="60"/>
      <c r="G564" s="60"/>
      <c r="H564" s="60"/>
      <c r="I564" s="60"/>
      <c r="J564" s="60"/>
      <c r="K564" s="65">
        <f>IFERROR(VLOOKUP($A564,D_SAV!$A$5:$I$29,6,0),)</f>
        <v>0</v>
      </c>
    </row>
    <row r="565" spans="1:11" x14ac:dyDescent="0.25">
      <c r="A565" s="59"/>
      <c r="B565" s="63">
        <f>IFERROR(VLOOKUP($A565,D_SAV!$A$5:$I$29,3,0),)</f>
        <v>0</v>
      </c>
      <c r="C565" s="64" t="str">
        <f>IFERROR(VLOOKUP($A565,D_SAV!$A$5:$I$29,4,0),"")</f>
        <v/>
      </c>
      <c r="D565" s="65">
        <f>IFERROR(VLOOKUP($A565,D_SAV!$A$5:$I$29,5,0),)</f>
        <v>0</v>
      </c>
      <c r="E565" s="60"/>
      <c r="F565" s="60"/>
      <c r="G565" s="60"/>
      <c r="H565" s="60"/>
      <c r="I565" s="60"/>
      <c r="J565" s="60"/>
      <c r="K565" s="65">
        <f>IFERROR(VLOOKUP($A565,D_SAV!$A$5:$I$29,6,0),)</f>
        <v>0</v>
      </c>
    </row>
    <row r="566" spans="1:11" x14ac:dyDescent="0.25">
      <c r="A566" s="59"/>
      <c r="B566" s="63">
        <f>IFERROR(VLOOKUP($A566,D_SAV!$A$5:$I$29,3,0),)</f>
        <v>0</v>
      </c>
      <c r="C566" s="64" t="str">
        <f>IFERROR(VLOOKUP($A566,D_SAV!$A$5:$I$29,4,0),"")</f>
        <v/>
      </c>
      <c r="D566" s="65">
        <f>IFERROR(VLOOKUP($A566,D_SAV!$A$5:$I$29,5,0),)</f>
        <v>0</v>
      </c>
      <c r="E566" s="60"/>
      <c r="F566" s="60"/>
      <c r="G566" s="60"/>
      <c r="H566" s="60"/>
      <c r="I566" s="60"/>
      <c r="J566" s="60"/>
      <c r="K566" s="65">
        <f>IFERROR(VLOOKUP($A566,D_SAV!$A$5:$I$29,6,0),)</f>
        <v>0</v>
      </c>
    </row>
    <row r="567" spans="1:11" x14ac:dyDescent="0.25">
      <c r="A567" s="59"/>
      <c r="B567" s="63">
        <f>IFERROR(VLOOKUP($A567,D_SAV!$A$5:$I$29,3,0),)</f>
        <v>0</v>
      </c>
      <c r="C567" s="64" t="str">
        <f>IFERROR(VLOOKUP($A567,D_SAV!$A$5:$I$29,4,0),"")</f>
        <v/>
      </c>
      <c r="D567" s="65">
        <f>IFERROR(VLOOKUP($A567,D_SAV!$A$5:$I$29,5,0),)</f>
        <v>0</v>
      </c>
      <c r="E567" s="60"/>
      <c r="F567" s="60"/>
      <c r="G567" s="60"/>
      <c r="H567" s="60"/>
      <c r="I567" s="60"/>
      <c r="J567" s="60"/>
      <c r="K567" s="65">
        <f>IFERROR(VLOOKUP($A567,D_SAV!$A$5:$I$29,6,0),)</f>
        <v>0</v>
      </c>
    </row>
    <row r="568" spans="1:11" x14ac:dyDescent="0.25">
      <c r="A568" s="59"/>
      <c r="B568" s="63">
        <f>IFERROR(VLOOKUP($A568,D_SAV!$A$5:$I$29,3,0),)</f>
        <v>0</v>
      </c>
      <c r="C568" s="64" t="str">
        <f>IFERROR(VLOOKUP($A568,D_SAV!$A$5:$I$29,4,0),"")</f>
        <v/>
      </c>
      <c r="D568" s="65">
        <f>IFERROR(VLOOKUP($A568,D_SAV!$A$5:$I$29,5,0),)</f>
        <v>0</v>
      </c>
      <c r="E568" s="60"/>
      <c r="F568" s="60"/>
      <c r="G568" s="60"/>
      <c r="H568" s="60"/>
      <c r="I568" s="60"/>
      <c r="J568" s="60"/>
      <c r="K568" s="65">
        <f>IFERROR(VLOOKUP($A568,D_SAV!$A$5:$I$29,6,0),)</f>
        <v>0</v>
      </c>
    </row>
    <row r="569" spans="1:11" x14ac:dyDescent="0.25">
      <c r="A569" s="59"/>
      <c r="B569" s="63">
        <f>IFERROR(VLOOKUP($A569,D_SAV!$A$5:$I$29,3,0),)</f>
        <v>0</v>
      </c>
      <c r="C569" s="64" t="str">
        <f>IFERROR(VLOOKUP($A569,D_SAV!$A$5:$I$29,4,0),"")</f>
        <v/>
      </c>
      <c r="D569" s="65">
        <f>IFERROR(VLOOKUP($A569,D_SAV!$A$5:$I$29,5,0),)</f>
        <v>0</v>
      </c>
      <c r="E569" s="60"/>
      <c r="F569" s="60"/>
      <c r="G569" s="60"/>
      <c r="H569" s="60"/>
      <c r="I569" s="60"/>
      <c r="J569" s="60"/>
      <c r="K569" s="65">
        <f>IFERROR(VLOOKUP($A569,D_SAV!$A$5:$I$29,6,0),)</f>
        <v>0</v>
      </c>
    </row>
    <row r="570" spans="1:11" x14ac:dyDescent="0.25">
      <c r="A570" s="59"/>
      <c r="B570" s="63">
        <f>IFERROR(VLOOKUP($A570,D_SAV!$A$5:$I$29,3,0),)</f>
        <v>0</v>
      </c>
      <c r="C570" s="64" t="str">
        <f>IFERROR(VLOOKUP($A570,D_SAV!$A$5:$I$29,4,0),"")</f>
        <v/>
      </c>
      <c r="D570" s="65">
        <f>IFERROR(VLOOKUP($A570,D_SAV!$A$5:$I$29,5,0),)</f>
        <v>0</v>
      </c>
      <c r="E570" s="60"/>
      <c r="F570" s="60"/>
      <c r="G570" s="60"/>
      <c r="H570" s="60"/>
      <c r="I570" s="60"/>
      <c r="J570" s="60"/>
      <c r="K570" s="65">
        <f>IFERROR(VLOOKUP($A570,D_SAV!$A$5:$I$29,6,0),)</f>
        <v>0</v>
      </c>
    </row>
    <row r="571" spans="1:11" x14ac:dyDescent="0.25">
      <c r="A571" s="59"/>
      <c r="B571" s="63">
        <f>IFERROR(VLOOKUP($A571,D_SAV!$A$5:$I$29,3,0),)</f>
        <v>0</v>
      </c>
      <c r="C571" s="64" t="str">
        <f>IFERROR(VLOOKUP($A571,D_SAV!$A$5:$I$29,4,0),"")</f>
        <v/>
      </c>
      <c r="D571" s="65">
        <f>IFERROR(VLOOKUP($A571,D_SAV!$A$5:$I$29,5,0),)</f>
        <v>0</v>
      </c>
      <c r="E571" s="60"/>
      <c r="F571" s="60"/>
      <c r="G571" s="60"/>
      <c r="H571" s="60"/>
      <c r="I571" s="60"/>
      <c r="J571" s="60"/>
      <c r="K571" s="65">
        <f>IFERROR(VLOOKUP($A571,D_SAV!$A$5:$I$29,6,0),)</f>
        <v>0</v>
      </c>
    </row>
    <row r="572" spans="1:11" x14ac:dyDescent="0.25">
      <c r="A572" s="59"/>
      <c r="B572" s="63">
        <f>IFERROR(VLOOKUP($A572,D_SAV!$A$5:$I$29,3,0),)</f>
        <v>0</v>
      </c>
      <c r="C572" s="64" t="str">
        <f>IFERROR(VLOOKUP($A572,D_SAV!$A$5:$I$29,4,0),"")</f>
        <v/>
      </c>
      <c r="D572" s="65">
        <f>IFERROR(VLOOKUP($A572,D_SAV!$A$5:$I$29,5,0),)</f>
        <v>0</v>
      </c>
      <c r="E572" s="60"/>
      <c r="F572" s="60"/>
      <c r="G572" s="60"/>
      <c r="H572" s="60"/>
      <c r="I572" s="60"/>
      <c r="J572" s="60"/>
      <c r="K572" s="65">
        <f>IFERROR(VLOOKUP($A572,D_SAV!$A$5:$I$29,6,0),)</f>
        <v>0</v>
      </c>
    </row>
    <row r="573" spans="1:11" x14ac:dyDescent="0.25">
      <c r="A573" s="59"/>
      <c r="B573" s="63">
        <f>IFERROR(VLOOKUP($A573,D_SAV!$A$5:$I$29,3,0),)</f>
        <v>0</v>
      </c>
      <c r="C573" s="64" t="str">
        <f>IFERROR(VLOOKUP($A573,D_SAV!$A$5:$I$29,4,0),"")</f>
        <v/>
      </c>
      <c r="D573" s="65">
        <f>IFERROR(VLOOKUP($A573,D_SAV!$A$5:$I$29,5,0),)</f>
        <v>0</v>
      </c>
      <c r="E573" s="60"/>
      <c r="F573" s="60"/>
      <c r="G573" s="60"/>
      <c r="H573" s="60"/>
      <c r="I573" s="60"/>
      <c r="J573" s="60"/>
      <c r="K573" s="65">
        <f>IFERROR(VLOOKUP($A573,D_SAV!$A$5:$I$29,6,0),)</f>
        <v>0</v>
      </c>
    </row>
    <row r="574" spans="1:11" x14ac:dyDescent="0.25">
      <c r="A574" s="59"/>
      <c r="B574" s="63">
        <f>IFERROR(VLOOKUP($A574,D_SAV!$A$5:$I$29,3,0),)</f>
        <v>0</v>
      </c>
      <c r="C574" s="64" t="str">
        <f>IFERROR(VLOOKUP($A574,D_SAV!$A$5:$I$29,4,0),"")</f>
        <v/>
      </c>
      <c r="D574" s="65">
        <f>IFERROR(VLOOKUP($A574,D_SAV!$A$5:$I$29,5,0),)</f>
        <v>0</v>
      </c>
      <c r="E574" s="60"/>
      <c r="F574" s="60"/>
      <c r="G574" s="60"/>
      <c r="H574" s="60"/>
      <c r="I574" s="60"/>
      <c r="J574" s="60"/>
      <c r="K574" s="65">
        <f>IFERROR(VLOOKUP($A574,D_SAV!$A$5:$I$29,6,0),)</f>
        <v>0</v>
      </c>
    </row>
    <row r="575" spans="1:11" x14ac:dyDescent="0.25">
      <c r="A575" s="59"/>
      <c r="B575" s="63">
        <f>IFERROR(VLOOKUP($A575,D_SAV!$A$5:$I$29,3,0),)</f>
        <v>0</v>
      </c>
      <c r="C575" s="64" t="str">
        <f>IFERROR(VLOOKUP($A575,D_SAV!$A$5:$I$29,4,0),"")</f>
        <v/>
      </c>
      <c r="D575" s="65">
        <f>IFERROR(VLOOKUP($A575,D_SAV!$A$5:$I$29,5,0),)</f>
        <v>0</v>
      </c>
      <c r="E575" s="60"/>
      <c r="F575" s="60"/>
      <c r="G575" s="60"/>
      <c r="H575" s="60"/>
      <c r="I575" s="60"/>
      <c r="J575" s="60"/>
      <c r="K575" s="65">
        <f>IFERROR(VLOOKUP($A575,D_SAV!$A$5:$I$29,6,0),)</f>
        <v>0</v>
      </c>
    </row>
    <row r="576" spans="1:11" x14ac:dyDescent="0.25">
      <c r="A576" s="59"/>
      <c r="B576" s="63">
        <f>IFERROR(VLOOKUP($A576,D_SAV!$A$5:$I$29,3,0),)</f>
        <v>0</v>
      </c>
      <c r="C576" s="64" t="str">
        <f>IFERROR(VLOOKUP($A576,D_SAV!$A$5:$I$29,4,0),"")</f>
        <v/>
      </c>
      <c r="D576" s="65">
        <f>IFERROR(VLOOKUP($A576,D_SAV!$A$5:$I$29,5,0),)</f>
        <v>0</v>
      </c>
      <c r="E576" s="60"/>
      <c r="F576" s="60"/>
      <c r="G576" s="60"/>
      <c r="H576" s="60"/>
      <c r="I576" s="60"/>
      <c r="J576" s="60"/>
      <c r="K576" s="65">
        <f>IFERROR(VLOOKUP($A576,D_SAV!$A$5:$I$29,6,0),)</f>
        <v>0</v>
      </c>
    </row>
    <row r="577" spans="1:11" x14ac:dyDescent="0.25">
      <c r="A577" s="59"/>
      <c r="B577" s="63">
        <f>IFERROR(VLOOKUP($A577,D_SAV!$A$5:$I$29,3,0),)</f>
        <v>0</v>
      </c>
      <c r="C577" s="64" t="str">
        <f>IFERROR(VLOOKUP($A577,D_SAV!$A$5:$I$29,4,0),"")</f>
        <v/>
      </c>
      <c r="D577" s="65">
        <f>IFERROR(VLOOKUP($A577,D_SAV!$A$5:$I$29,5,0),)</f>
        <v>0</v>
      </c>
      <c r="E577" s="60"/>
      <c r="F577" s="60"/>
      <c r="G577" s="60"/>
      <c r="H577" s="60"/>
      <c r="I577" s="60"/>
      <c r="J577" s="60"/>
      <c r="K577" s="65">
        <f>IFERROR(VLOOKUP($A577,D_SAV!$A$5:$I$29,6,0),)</f>
        <v>0</v>
      </c>
    </row>
    <row r="578" spans="1:11" x14ac:dyDescent="0.25">
      <c r="A578" s="59"/>
      <c r="B578" s="63">
        <f>IFERROR(VLOOKUP($A578,D_SAV!$A$5:$I$29,3,0),)</f>
        <v>0</v>
      </c>
      <c r="C578" s="64" t="str">
        <f>IFERROR(VLOOKUP($A578,D_SAV!$A$5:$I$29,4,0),"")</f>
        <v/>
      </c>
      <c r="D578" s="65">
        <f>IFERROR(VLOOKUP($A578,D_SAV!$A$5:$I$29,5,0),)</f>
        <v>0</v>
      </c>
      <c r="E578" s="60"/>
      <c r="F578" s="60"/>
      <c r="G578" s="60"/>
      <c r="H578" s="60"/>
      <c r="I578" s="60"/>
      <c r="J578" s="60"/>
      <c r="K578" s="65">
        <f>IFERROR(VLOOKUP($A578,D_SAV!$A$5:$I$29,6,0),)</f>
        <v>0</v>
      </c>
    </row>
    <row r="579" spans="1:11" x14ac:dyDescent="0.25">
      <c r="A579" s="59"/>
      <c r="B579" s="63">
        <f>IFERROR(VLOOKUP($A579,D_SAV!$A$5:$I$29,3,0),)</f>
        <v>0</v>
      </c>
      <c r="C579" s="64" t="str">
        <f>IFERROR(VLOOKUP($A579,D_SAV!$A$5:$I$29,4,0),"")</f>
        <v/>
      </c>
      <c r="D579" s="65">
        <f>IFERROR(VLOOKUP($A579,D_SAV!$A$5:$I$29,5,0),)</f>
        <v>0</v>
      </c>
      <c r="E579" s="60"/>
      <c r="F579" s="60"/>
      <c r="G579" s="60"/>
      <c r="H579" s="60"/>
      <c r="I579" s="60"/>
      <c r="J579" s="60"/>
      <c r="K579" s="65">
        <f>IFERROR(VLOOKUP($A579,D_SAV!$A$5:$I$29,6,0),)</f>
        <v>0</v>
      </c>
    </row>
    <row r="580" spans="1:11" x14ac:dyDescent="0.25">
      <c r="A580" s="59"/>
      <c r="B580" s="63">
        <f>IFERROR(VLOOKUP($A580,D_SAV!$A$5:$I$29,3,0),)</f>
        <v>0</v>
      </c>
      <c r="C580" s="64" t="str">
        <f>IFERROR(VLOOKUP($A580,D_SAV!$A$5:$I$29,4,0),"")</f>
        <v/>
      </c>
      <c r="D580" s="65">
        <f>IFERROR(VLOOKUP($A580,D_SAV!$A$5:$I$29,5,0),)</f>
        <v>0</v>
      </c>
      <c r="E580" s="60"/>
      <c r="F580" s="60"/>
      <c r="G580" s="60"/>
      <c r="H580" s="60"/>
      <c r="I580" s="60"/>
      <c r="J580" s="60"/>
      <c r="K580" s="65">
        <f>IFERROR(VLOOKUP($A580,D_SAV!$A$5:$I$29,6,0),)</f>
        <v>0</v>
      </c>
    </row>
    <row r="581" spans="1:11" x14ac:dyDescent="0.25">
      <c r="A581" s="59"/>
      <c r="B581" s="63">
        <f>IFERROR(VLOOKUP($A581,D_SAV!$A$5:$I$29,3,0),)</f>
        <v>0</v>
      </c>
      <c r="C581" s="64" t="str">
        <f>IFERROR(VLOOKUP($A581,D_SAV!$A$5:$I$29,4,0),"")</f>
        <v/>
      </c>
      <c r="D581" s="65">
        <f>IFERROR(VLOOKUP($A581,D_SAV!$A$5:$I$29,5,0),)</f>
        <v>0</v>
      </c>
      <c r="E581" s="60"/>
      <c r="F581" s="60"/>
      <c r="G581" s="60"/>
      <c r="H581" s="60"/>
      <c r="I581" s="60"/>
      <c r="J581" s="60"/>
      <c r="K581" s="65">
        <f>IFERROR(VLOOKUP($A581,D_SAV!$A$5:$I$29,6,0),)</f>
        <v>0</v>
      </c>
    </row>
    <row r="582" spans="1:11" x14ac:dyDescent="0.25">
      <c r="A582" s="59"/>
      <c r="B582" s="63">
        <f>IFERROR(VLOOKUP($A582,D_SAV!$A$5:$I$29,3,0),)</f>
        <v>0</v>
      </c>
      <c r="C582" s="64" t="str">
        <f>IFERROR(VLOOKUP($A582,D_SAV!$A$5:$I$29,4,0),"")</f>
        <v/>
      </c>
      <c r="D582" s="65">
        <f>IFERROR(VLOOKUP($A582,D_SAV!$A$5:$I$29,5,0),)</f>
        <v>0</v>
      </c>
      <c r="E582" s="60"/>
      <c r="F582" s="60"/>
      <c r="G582" s="60"/>
      <c r="H582" s="60"/>
      <c r="I582" s="60"/>
      <c r="J582" s="60"/>
      <c r="K582" s="65">
        <f>IFERROR(VLOOKUP($A582,D_SAV!$A$5:$I$29,6,0),)</f>
        <v>0</v>
      </c>
    </row>
    <row r="583" spans="1:11" x14ac:dyDescent="0.25">
      <c r="A583" s="59"/>
      <c r="B583" s="63">
        <f>IFERROR(VLOOKUP($A583,D_SAV!$A$5:$I$29,3,0),)</f>
        <v>0</v>
      </c>
      <c r="C583" s="64" t="str">
        <f>IFERROR(VLOOKUP($A583,D_SAV!$A$5:$I$29,4,0),"")</f>
        <v/>
      </c>
      <c r="D583" s="65">
        <f>IFERROR(VLOOKUP($A583,D_SAV!$A$5:$I$29,5,0),)</f>
        <v>0</v>
      </c>
      <c r="E583" s="60"/>
      <c r="F583" s="60"/>
      <c r="G583" s="60"/>
      <c r="H583" s="60"/>
      <c r="I583" s="60"/>
      <c r="J583" s="60"/>
      <c r="K583" s="65">
        <f>IFERROR(VLOOKUP($A583,D_SAV!$A$5:$I$29,6,0),)</f>
        <v>0</v>
      </c>
    </row>
    <row r="584" spans="1:11" x14ac:dyDescent="0.25">
      <c r="A584" s="59"/>
      <c r="B584" s="63">
        <f>IFERROR(VLOOKUP($A584,D_SAV!$A$5:$I$29,3,0),)</f>
        <v>0</v>
      </c>
      <c r="C584" s="64" t="str">
        <f>IFERROR(VLOOKUP($A584,D_SAV!$A$5:$I$29,4,0),"")</f>
        <v/>
      </c>
      <c r="D584" s="65">
        <f>IFERROR(VLOOKUP($A584,D_SAV!$A$5:$I$29,5,0),)</f>
        <v>0</v>
      </c>
      <c r="E584" s="60"/>
      <c r="F584" s="60"/>
      <c r="G584" s="60"/>
      <c r="H584" s="60"/>
      <c r="I584" s="60"/>
      <c r="J584" s="60"/>
      <c r="K584" s="65">
        <f>IFERROR(VLOOKUP($A584,D_SAV!$A$5:$I$29,6,0),)</f>
        <v>0</v>
      </c>
    </row>
    <row r="585" spans="1:11" x14ac:dyDescent="0.25">
      <c r="A585" s="59"/>
      <c r="B585" s="63">
        <f>IFERROR(VLOOKUP($A585,D_SAV!$A$5:$I$29,3,0),)</f>
        <v>0</v>
      </c>
      <c r="C585" s="64" t="str">
        <f>IFERROR(VLOOKUP($A585,D_SAV!$A$5:$I$29,4,0),"")</f>
        <v/>
      </c>
      <c r="D585" s="65">
        <f>IFERROR(VLOOKUP($A585,D_SAV!$A$5:$I$29,5,0),)</f>
        <v>0</v>
      </c>
      <c r="E585" s="60"/>
      <c r="F585" s="60"/>
      <c r="G585" s="60"/>
      <c r="H585" s="60"/>
      <c r="I585" s="60"/>
      <c r="J585" s="60"/>
      <c r="K585" s="65">
        <f>IFERROR(VLOOKUP($A585,D_SAV!$A$5:$I$29,6,0),)</f>
        <v>0</v>
      </c>
    </row>
    <row r="586" spans="1:11" x14ac:dyDescent="0.25">
      <c r="A586" s="59"/>
      <c r="B586" s="63">
        <f>IFERROR(VLOOKUP($A586,D_SAV!$A$5:$I$29,3,0),)</f>
        <v>0</v>
      </c>
      <c r="C586" s="64" t="str">
        <f>IFERROR(VLOOKUP($A586,D_SAV!$A$5:$I$29,4,0),"")</f>
        <v/>
      </c>
      <c r="D586" s="65">
        <f>IFERROR(VLOOKUP($A586,D_SAV!$A$5:$I$29,5,0),)</f>
        <v>0</v>
      </c>
      <c r="E586" s="60"/>
      <c r="F586" s="60"/>
      <c r="G586" s="60"/>
      <c r="H586" s="60"/>
      <c r="I586" s="60"/>
      <c r="J586" s="60"/>
      <c r="K586" s="65">
        <f>IFERROR(VLOOKUP($A586,D_SAV!$A$5:$I$29,6,0),)</f>
        <v>0</v>
      </c>
    </row>
    <row r="587" spans="1:11" x14ac:dyDescent="0.25">
      <c r="A587" s="59"/>
      <c r="B587" s="63">
        <f>IFERROR(VLOOKUP($A587,D_SAV!$A$5:$I$29,3,0),)</f>
        <v>0</v>
      </c>
      <c r="C587" s="64" t="str">
        <f>IFERROR(VLOOKUP($A587,D_SAV!$A$5:$I$29,4,0),"")</f>
        <v/>
      </c>
      <c r="D587" s="65">
        <f>IFERROR(VLOOKUP($A587,D_SAV!$A$5:$I$29,5,0),)</f>
        <v>0</v>
      </c>
      <c r="E587" s="60"/>
      <c r="F587" s="60"/>
      <c r="G587" s="60"/>
      <c r="H587" s="60"/>
      <c r="I587" s="60"/>
      <c r="J587" s="60"/>
      <c r="K587" s="65">
        <f>IFERROR(VLOOKUP($A587,D_SAV!$A$5:$I$29,6,0),)</f>
        <v>0</v>
      </c>
    </row>
    <row r="588" spans="1:11" x14ac:dyDescent="0.25">
      <c r="A588" s="59"/>
      <c r="B588" s="63">
        <f>IFERROR(VLOOKUP($A588,D_SAV!$A$5:$I$29,3,0),)</f>
        <v>0</v>
      </c>
      <c r="C588" s="64" t="str">
        <f>IFERROR(VLOOKUP($A588,D_SAV!$A$5:$I$29,4,0),"")</f>
        <v/>
      </c>
      <c r="D588" s="65">
        <f>IFERROR(VLOOKUP($A588,D_SAV!$A$5:$I$29,5,0),)</f>
        <v>0</v>
      </c>
      <c r="E588" s="60"/>
      <c r="F588" s="60"/>
      <c r="G588" s="60"/>
      <c r="H588" s="60"/>
      <c r="I588" s="60"/>
      <c r="J588" s="60"/>
      <c r="K588" s="65">
        <f>IFERROR(VLOOKUP($A588,D_SAV!$A$5:$I$29,6,0),)</f>
        <v>0</v>
      </c>
    </row>
    <row r="589" spans="1:11" x14ac:dyDescent="0.25">
      <c r="A589" s="59"/>
      <c r="B589" s="63">
        <f>IFERROR(VLOOKUP($A589,D_SAV!$A$5:$I$29,3,0),)</f>
        <v>0</v>
      </c>
      <c r="C589" s="64" t="str">
        <f>IFERROR(VLOOKUP($A589,D_SAV!$A$5:$I$29,4,0),"")</f>
        <v/>
      </c>
      <c r="D589" s="65">
        <f>IFERROR(VLOOKUP($A589,D_SAV!$A$5:$I$29,5,0),)</f>
        <v>0</v>
      </c>
      <c r="E589" s="60"/>
      <c r="F589" s="60"/>
      <c r="G589" s="60"/>
      <c r="H589" s="60"/>
      <c r="I589" s="60"/>
      <c r="J589" s="60"/>
      <c r="K589" s="65">
        <f>IFERROR(VLOOKUP($A589,D_SAV!$A$5:$I$29,6,0),)</f>
        <v>0</v>
      </c>
    </row>
    <row r="590" spans="1:11" x14ac:dyDescent="0.25">
      <c r="A590" s="59"/>
      <c r="B590" s="63">
        <f>IFERROR(VLOOKUP($A590,D_SAV!$A$5:$I$29,3,0),)</f>
        <v>0</v>
      </c>
      <c r="C590" s="64" t="str">
        <f>IFERROR(VLOOKUP($A590,D_SAV!$A$5:$I$29,4,0),"")</f>
        <v/>
      </c>
      <c r="D590" s="65">
        <f>IFERROR(VLOOKUP($A590,D_SAV!$A$5:$I$29,5,0),)</f>
        <v>0</v>
      </c>
      <c r="E590" s="60"/>
      <c r="F590" s="60"/>
      <c r="G590" s="60"/>
      <c r="H590" s="60"/>
      <c r="I590" s="60"/>
      <c r="J590" s="60"/>
      <c r="K590" s="65">
        <f>IFERROR(VLOOKUP($A590,D_SAV!$A$5:$I$29,6,0),)</f>
        <v>0</v>
      </c>
    </row>
    <row r="591" spans="1:11" x14ac:dyDescent="0.25">
      <c r="A591" s="59"/>
      <c r="B591" s="63">
        <f>IFERROR(VLOOKUP($A591,D_SAV!$A$5:$I$29,3,0),)</f>
        <v>0</v>
      </c>
      <c r="C591" s="64" t="str">
        <f>IFERROR(VLOOKUP($A591,D_SAV!$A$5:$I$29,4,0),"")</f>
        <v/>
      </c>
      <c r="D591" s="65">
        <f>IFERROR(VLOOKUP($A591,D_SAV!$A$5:$I$29,5,0),)</f>
        <v>0</v>
      </c>
      <c r="E591" s="60"/>
      <c r="F591" s="60"/>
      <c r="G591" s="60"/>
      <c r="H591" s="60"/>
      <c r="I591" s="60"/>
      <c r="J591" s="60"/>
      <c r="K591" s="65">
        <f>IFERROR(VLOOKUP($A591,D_SAV!$A$5:$I$29,6,0),)</f>
        <v>0</v>
      </c>
    </row>
    <row r="592" spans="1:11" x14ac:dyDescent="0.25">
      <c r="A592" s="59"/>
      <c r="B592" s="63">
        <f>IFERROR(VLOOKUP($A592,D_SAV!$A$5:$I$29,3,0),)</f>
        <v>0</v>
      </c>
      <c r="C592" s="64" t="str">
        <f>IFERROR(VLOOKUP($A592,D_SAV!$A$5:$I$29,4,0),"")</f>
        <v/>
      </c>
      <c r="D592" s="65">
        <f>IFERROR(VLOOKUP($A592,D_SAV!$A$5:$I$29,5,0),)</f>
        <v>0</v>
      </c>
      <c r="E592" s="60"/>
      <c r="F592" s="60"/>
      <c r="G592" s="60"/>
      <c r="H592" s="60"/>
      <c r="I592" s="60"/>
      <c r="J592" s="60"/>
      <c r="K592" s="65">
        <f>IFERROR(VLOOKUP($A592,D_SAV!$A$5:$I$29,6,0),)</f>
        <v>0</v>
      </c>
    </row>
    <row r="593" spans="1:11" x14ac:dyDescent="0.25">
      <c r="A593" s="59"/>
      <c r="B593" s="63">
        <f>IFERROR(VLOOKUP($A593,D_SAV!$A$5:$I$29,3,0),)</f>
        <v>0</v>
      </c>
      <c r="C593" s="64" t="str">
        <f>IFERROR(VLOOKUP($A593,D_SAV!$A$5:$I$29,4,0),"")</f>
        <v/>
      </c>
      <c r="D593" s="65">
        <f>IFERROR(VLOOKUP($A593,D_SAV!$A$5:$I$29,5,0),)</f>
        <v>0</v>
      </c>
      <c r="E593" s="60"/>
      <c r="F593" s="60"/>
      <c r="G593" s="60"/>
      <c r="H593" s="60"/>
      <c r="I593" s="60"/>
      <c r="J593" s="60"/>
      <c r="K593" s="65">
        <f>IFERROR(VLOOKUP($A593,D_SAV!$A$5:$I$29,6,0),)</f>
        <v>0</v>
      </c>
    </row>
    <row r="594" spans="1:11" x14ac:dyDescent="0.25">
      <c r="A594" s="59"/>
      <c r="B594" s="63">
        <f>IFERROR(VLOOKUP($A594,D_SAV!$A$5:$I$29,3,0),)</f>
        <v>0</v>
      </c>
      <c r="C594" s="64" t="str">
        <f>IFERROR(VLOOKUP($A594,D_SAV!$A$5:$I$29,4,0),"")</f>
        <v/>
      </c>
      <c r="D594" s="65">
        <f>IFERROR(VLOOKUP($A594,D_SAV!$A$5:$I$29,5,0),)</f>
        <v>0</v>
      </c>
      <c r="E594" s="60"/>
      <c r="F594" s="60"/>
      <c r="G594" s="60"/>
      <c r="H594" s="60"/>
      <c r="I594" s="60"/>
      <c r="J594" s="60"/>
      <c r="K594" s="65">
        <f>IFERROR(VLOOKUP($A594,D_SAV!$A$5:$I$29,6,0),)</f>
        <v>0</v>
      </c>
    </row>
    <row r="595" spans="1:11" x14ac:dyDescent="0.25">
      <c r="A595" s="59"/>
      <c r="B595" s="63">
        <f>IFERROR(VLOOKUP($A595,D_SAV!$A$5:$I$29,3,0),)</f>
        <v>0</v>
      </c>
      <c r="C595" s="64" t="str">
        <f>IFERROR(VLOOKUP($A595,D_SAV!$A$5:$I$29,4,0),"")</f>
        <v/>
      </c>
      <c r="D595" s="65">
        <f>IFERROR(VLOOKUP($A595,D_SAV!$A$5:$I$29,5,0),)</f>
        <v>0</v>
      </c>
      <c r="E595" s="60"/>
      <c r="F595" s="60"/>
      <c r="G595" s="60"/>
      <c r="H595" s="60"/>
      <c r="I595" s="60"/>
      <c r="J595" s="60"/>
      <c r="K595" s="65">
        <f>IFERROR(VLOOKUP($A595,D_SAV!$A$5:$I$29,6,0),)</f>
        <v>0</v>
      </c>
    </row>
    <row r="596" spans="1:11" x14ac:dyDescent="0.25">
      <c r="A596" s="59"/>
      <c r="B596" s="63">
        <f>IFERROR(VLOOKUP($A596,D_SAV!$A$5:$I$29,3,0),)</f>
        <v>0</v>
      </c>
      <c r="C596" s="64" t="str">
        <f>IFERROR(VLOOKUP($A596,D_SAV!$A$5:$I$29,4,0),"")</f>
        <v/>
      </c>
      <c r="D596" s="65">
        <f>IFERROR(VLOOKUP($A596,D_SAV!$A$5:$I$29,5,0),)</f>
        <v>0</v>
      </c>
      <c r="E596" s="60"/>
      <c r="F596" s="60"/>
      <c r="G596" s="60"/>
      <c r="H596" s="60"/>
      <c r="I596" s="60"/>
      <c r="J596" s="60"/>
      <c r="K596" s="65">
        <f>IFERROR(VLOOKUP($A596,D_SAV!$A$5:$I$29,6,0),)</f>
        <v>0</v>
      </c>
    </row>
    <row r="597" spans="1:11" x14ac:dyDescent="0.25">
      <c r="A597" s="59"/>
      <c r="B597" s="63">
        <f>IFERROR(VLOOKUP($A597,D_SAV!$A$5:$I$29,3,0),)</f>
        <v>0</v>
      </c>
      <c r="C597" s="64" t="str">
        <f>IFERROR(VLOOKUP($A597,D_SAV!$A$5:$I$29,4,0),"")</f>
        <v/>
      </c>
      <c r="D597" s="65">
        <f>IFERROR(VLOOKUP($A597,D_SAV!$A$5:$I$29,5,0),)</f>
        <v>0</v>
      </c>
      <c r="E597" s="60"/>
      <c r="F597" s="60"/>
      <c r="G597" s="60"/>
      <c r="H597" s="60"/>
      <c r="I597" s="60"/>
      <c r="J597" s="60"/>
      <c r="K597" s="65">
        <f>IFERROR(VLOOKUP($A597,D_SAV!$A$5:$I$29,6,0),)</f>
        <v>0</v>
      </c>
    </row>
    <row r="598" spans="1:11" x14ac:dyDescent="0.25">
      <c r="A598" s="59"/>
      <c r="B598" s="63">
        <f>IFERROR(VLOOKUP($A598,D_SAV!$A$5:$I$29,3,0),)</f>
        <v>0</v>
      </c>
      <c r="C598" s="64" t="str">
        <f>IFERROR(VLOOKUP($A598,D_SAV!$A$5:$I$29,4,0),"")</f>
        <v/>
      </c>
      <c r="D598" s="65">
        <f>IFERROR(VLOOKUP($A598,D_SAV!$A$5:$I$29,5,0),)</f>
        <v>0</v>
      </c>
      <c r="E598" s="60"/>
      <c r="F598" s="60"/>
      <c r="G598" s="60"/>
      <c r="H598" s="60"/>
      <c r="I598" s="60"/>
      <c r="J598" s="60"/>
      <c r="K598" s="65">
        <f>IFERROR(VLOOKUP($A598,D_SAV!$A$5:$I$29,6,0),)</f>
        <v>0</v>
      </c>
    </row>
    <row r="599" spans="1:11" x14ac:dyDescent="0.25">
      <c r="A599" s="59"/>
      <c r="B599" s="63">
        <f>IFERROR(VLOOKUP($A599,D_SAV!$A$5:$I$29,3,0),)</f>
        <v>0</v>
      </c>
      <c r="C599" s="64" t="str">
        <f>IFERROR(VLOOKUP($A599,D_SAV!$A$5:$I$29,4,0),"")</f>
        <v/>
      </c>
      <c r="D599" s="65">
        <f>IFERROR(VLOOKUP($A599,D_SAV!$A$5:$I$29,5,0),)</f>
        <v>0</v>
      </c>
      <c r="E599" s="60"/>
      <c r="F599" s="60"/>
      <c r="G599" s="60"/>
      <c r="H599" s="60"/>
      <c r="I599" s="60"/>
      <c r="J599" s="60"/>
      <c r="K599" s="65">
        <f>IFERROR(VLOOKUP($A599,D_SAV!$A$5:$I$29,6,0),)</f>
        <v>0</v>
      </c>
    </row>
    <row r="600" spans="1:11" x14ac:dyDescent="0.25">
      <c r="A600" s="59"/>
      <c r="B600" s="63">
        <f>IFERROR(VLOOKUP($A600,D_SAV!$A$5:$I$29,3,0),)</f>
        <v>0</v>
      </c>
      <c r="C600" s="64" t="str">
        <f>IFERROR(VLOOKUP($A600,D_SAV!$A$5:$I$29,4,0),"")</f>
        <v/>
      </c>
      <c r="D600" s="65">
        <f>IFERROR(VLOOKUP($A600,D_SAV!$A$5:$I$29,5,0),)</f>
        <v>0</v>
      </c>
      <c r="E600" s="60"/>
      <c r="F600" s="60"/>
      <c r="G600" s="60"/>
      <c r="H600" s="60"/>
      <c r="I600" s="60"/>
      <c r="J600" s="60"/>
      <c r="K600" s="65">
        <f>IFERROR(VLOOKUP($A600,D_SAV!$A$5:$I$29,6,0),)</f>
        <v>0</v>
      </c>
    </row>
    <row r="601" spans="1:11" x14ac:dyDescent="0.25">
      <c r="A601" s="59"/>
      <c r="B601" s="63">
        <f>IFERROR(VLOOKUP($A601,D_SAV!$A$5:$I$29,3,0),)</f>
        <v>0</v>
      </c>
      <c r="C601" s="64" t="str">
        <f>IFERROR(VLOOKUP($A601,D_SAV!$A$5:$I$29,4,0),"")</f>
        <v/>
      </c>
      <c r="D601" s="65">
        <f>IFERROR(VLOOKUP($A601,D_SAV!$A$5:$I$29,5,0),)</f>
        <v>0</v>
      </c>
      <c r="E601" s="60"/>
      <c r="F601" s="60"/>
      <c r="G601" s="60"/>
      <c r="H601" s="60"/>
      <c r="I601" s="60"/>
      <c r="J601" s="60"/>
      <c r="K601" s="65">
        <f>IFERROR(VLOOKUP($A601,D_SAV!$A$5:$I$29,6,0),)</f>
        <v>0</v>
      </c>
    </row>
    <row r="602" spans="1:11" x14ac:dyDescent="0.25">
      <c r="A602" s="59"/>
      <c r="B602" s="63">
        <f>IFERROR(VLOOKUP($A602,D_SAV!$A$5:$I$29,3,0),)</f>
        <v>0</v>
      </c>
      <c r="C602" s="64" t="str">
        <f>IFERROR(VLOOKUP($A602,D_SAV!$A$5:$I$29,4,0),"")</f>
        <v/>
      </c>
      <c r="D602" s="65">
        <f>IFERROR(VLOOKUP($A602,D_SAV!$A$5:$I$29,5,0),)</f>
        <v>0</v>
      </c>
      <c r="E602" s="60"/>
      <c r="F602" s="60"/>
      <c r="G602" s="60"/>
      <c r="H602" s="60"/>
      <c r="I602" s="60"/>
      <c r="J602" s="60"/>
      <c r="K602" s="65">
        <f>IFERROR(VLOOKUP($A602,D_SAV!$A$5:$I$29,6,0),)</f>
        <v>0</v>
      </c>
    </row>
    <row r="603" spans="1:11" x14ac:dyDescent="0.25">
      <c r="A603" s="59"/>
      <c r="B603" s="63">
        <f>IFERROR(VLOOKUP($A603,D_SAV!$A$5:$I$29,3,0),)</f>
        <v>0</v>
      </c>
      <c r="C603" s="64" t="str">
        <f>IFERROR(VLOOKUP($A603,D_SAV!$A$5:$I$29,4,0),"")</f>
        <v/>
      </c>
      <c r="D603" s="65">
        <f>IFERROR(VLOOKUP($A603,D_SAV!$A$5:$I$29,5,0),)</f>
        <v>0</v>
      </c>
      <c r="E603" s="60"/>
      <c r="F603" s="60"/>
      <c r="G603" s="60"/>
      <c r="H603" s="60"/>
      <c r="I603" s="60"/>
      <c r="J603" s="60"/>
      <c r="K603" s="65">
        <f>IFERROR(VLOOKUP($A603,D_SAV!$A$5:$I$29,6,0),)</f>
        <v>0</v>
      </c>
    </row>
    <row r="604" spans="1:11" x14ac:dyDescent="0.25">
      <c r="A604" s="59"/>
      <c r="B604" s="63">
        <f>IFERROR(VLOOKUP($A604,D_SAV!$A$5:$I$29,3,0),)</f>
        <v>0</v>
      </c>
      <c r="C604" s="64" t="str">
        <f>IFERROR(VLOOKUP($A604,D_SAV!$A$5:$I$29,4,0),"")</f>
        <v/>
      </c>
      <c r="D604" s="65">
        <f>IFERROR(VLOOKUP($A604,D_SAV!$A$5:$I$29,5,0),)</f>
        <v>0</v>
      </c>
      <c r="E604" s="60"/>
      <c r="F604" s="60"/>
      <c r="G604" s="60"/>
      <c r="H604" s="60"/>
      <c r="I604" s="60"/>
      <c r="J604" s="60"/>
      <c r="K604" s="65">
        <f>IFERROR(VLOOKUP($A604,D_SAV!$A$5:$I$29,6,0),)</f>
        <v>0</v>
      </c>
    </row>
    <row r="605" spans="1:11" x14ac:dyDescent="0.25">
      <c r="A605" s="59"/>
      <c r="B605" s="63">
        <f>IFERROR(VLOOKUP($A605,D_SAV!$A$5:$I$29,3,0),)</f>
        <v>0</v>
      </c>
      <c r="C605" s="64" t="str">
        <f>IFERROR(VLOOKUP($A605,D_SAV!$A$5:$I$29,4,0),"")</f>
        <v/>
      </c>
      <c r="D605" s="65">
        <f>IFERROR(VLOOKUP($A605,D_SAV!$A$5:$I$29,5,0),)</f>
        <v>0</v>
      </c>
      <c r="E605" s="60"/>
      <c r="F605" s="60"/>
      <c r="G605" s="60"/>
      <c r="H605" s="60"/>
      <c r="I605" s="60"/>
      <c r="J605" s="60"/>
      <c r="K605" s="65">
        <f>IFERROR(VLOOKUP($A605,D_SAV!$A$5:$I$29,6,0),)</f>
        <v>0</v>
      </c>
    </row>
    <row r="606" spans="1:11" x14ac:dyDescent="0.25">
      <c r="A606" s="59"/>
      <c r="B606" s="63">
        <f>IFERROR(VLOOKUP($A606,D_SAV!$A$5:$I$29,3,0),)</f>
        <v>0</v>
      </c>
      <c r="C606" s="64" t="str">
        <f>IFERROR(VLOOKUP($A606,D_SAV!$A$5:$I$29,4,0),"")</f>
        <v/>
      </c>
      <c r="D606" s="65">
        <f>IFERROR(VLOOKUP($A606,D_SAV!$A$5:$I$29,5,0),)</f>
        <v>0</v>
      </c>
      <c r="E606" s="60"/>
      <c r="F606" s="60"/>
      <c r="G606" s="60"/>
      <c r="H606" s="60"/>
      <c r="I606" s="60"/>
      <c r="J606" s="60"/>
      <c r="K606" s="65">
        <f>IFERROR(VLOOKUP($A606,D_SAV!$A$5:$I$29,6,0),)</f>
        <v>0</v>
      </c>
    </row>
    <row r="607" spans="1:11" x14ac:dyDescent="0.25">
      <c r="A607" s="59"/>
      <c r="B607" s="63">
        <f>IFERROR(VLOOKUP($A607,D_SAV!$A$5:$I$29,3,0),)</f>
        <v>0</v>
      </c>
      <c r="C607" s="64" t="str">
        <f>IFERROR(VLOOKUP($A607,D_SAV!$A$5:$I$29,4,0),"")</f>
        <v/>
      </c>
      <c r="D607" s="65">
        <f>IFERROR(VLOOKUP($A607,D_SAV!$A$5:$I$29,5,0),)</f>
        <v>0</v>
      </c>
      <c r="E607" s="60"/>
      <c r="F607" s="60"/>
      <c r="G607" s="60"/>
      <c r="H607" s="60"/>
      <c r="I607" s="60"/>
      <c r="J607" s="60"/>
      <c r="K607" s="65">
        <f>IFERROR(VLOOKUP($A607,D_SAV!$A$5:$I$29,6,0),)</f>
        <v>0</v>
      </c>
    </row>
    <row r="608" spans="1:11" x14ac:dyDescent="0.25">
      <c r="A608" s="59"/>
      <c r="B608" s="63">
        <f>IFERROR(VLOOKUP($A608,D_SAV!$A$5:$I$29,3,0),)</f>
        <v>0</v>
      </c>
      <c r="C608" s="64" t="str">
        <f>IFERROR(VLOOKUP($A608,D_SAV!$A$5:$I$29,4,0),"")</f>
        <v/>
      </c>
      <c r="D608" s="65">
        <f>IFERROR(VLOOKUP($A608,D_SAV!$A$5:$I$29,5,0),)</f>
        <v>0</v>
      </c>
      <c r="E608" s="60"/>
      <c r="F608" s="60"/>
      <c r="G608" s="60"/>
      <c r="H608" s="60"/>
      <c r="I608" s="60"/>
      <c r="J608" s="60"/>
      <c r="K608" s="65">
        <f>IFERROR(VLOOKUP($A608,D_SAV!$A$5:$I$29,6,0),)</f>
        <v>0</v>
      </c>
    </row>
    <row r="609" spans="1:11" x14ac:dyDescent="0.25">
      <c r="A609" s="59"/>
      <c r="B609" s="63">
        <f>IFERROR(VLOOKUP($A609,D_SAV!$A$5:$I$29,3,0),)</f>
        <v>0</v>
      </c>
      <c r="C609" s="64" t="str">
        <f>IFERROR(VLOOKUP($A609,D_SAV!$A$5:$I$29,4,0),"")</f>
        <v/>
      </c>
      <c r="D609" s="65">
        <f>IFERROR(VLOOKUP($A609,D_SAV!$A$5:$I$29,5,0),)</f>
        <v>0</v>
      </c>
      <c r="E609" s="60"/>
      <c r="F609" s="60"/>
      <c r="G609" s="60"/>
      <c r="H609" s="60"/>
      <c r="I609" s="60"/>
      <c r="J609" s="60"/>
      <c r="K609" s="65">
        <f>IFERROR(VLOOKUP($A609,D_SAV!$A$5:$I$29,6,0),)</f>
        <v>0</v>
      </c>
    </row>
    <row r="610" spans="1:11" x14ac:dyDescent="0.25">
      <c r="A610" s="59"/>
      <c r="B610" s="63">
        <f>IFERROR(VLOOKUP($A610,D_SAV!$A$5:$I$29,3,0),)</f>
        <v>0</v>
      </c>
      <c r="C610" s="64" t="str">
        <f>IFERROR(VLOOKUP($A610,D_SAV!$A$5:$I$29,4,0),"")</f>
        <v/>
      </c>
      <c r="D610" s="65">
        <f>IFERROR(VLOOKUP($A610,D_SAV!$A$5:$I$29,5,0),)</f>
        <v>0</v>
      </c>
      <c r="E610" s="60"/>
      <c r="F610" s="60"/>
      <c r="G610" s="60"/>
      <c r="H610" s="60"/>
      <c r="I610" s="60"/>
      <c r="J610" s="60"/>
      <c r="K610" s="65">
        <f>IFERROR(VLOOKUP($A610,D_SAV!$A$5:$I$29,6,0),)</f>
        <v>0</v>
      </c>
    </row>
    <row r="611" spans="1:11" x14ac:dyDescent="0.25">
      <c r="A611" s="59"/>
      <c r="B611" s="63">
        <f>IFERROR(VLOOKUP($A611,D_SAV!$A$5:$I$29,3,0),)</f>
        <v>0</v>
      </c>
      <c r="C611" s="64" t="str">
        <f>IFERROR(VLOOKUP($A611,D_SAV!$A$5:$I$29,4,0),"")</f>
        <v/>
      </c>
      <c r="D611" s="65">
        <f>IFERROR(VLOOKUP($A611,D_SAV!$A$5:$I$29,5,0),)</f>
        <v>0</v>
      </c>
      <c r="E611" s="60"/>
      <c r="F611" s="60"/>
      <c r="G611" s="60"/>
      <c r="H611" s="60"/>
      <c r="I611" s="60"/>
      <c r="J611" s="60"/>
      <c r="K611" s="65">
        <f>IFERROR(VLOOKUP($A611,D_SAV!$A$5:$I$29,6,0),)</f>
        <v>0</v>
      </c>
    </row>
    <row r="612" spans="1:11" x14ac:dyDescent="0.25">
      <c r="A612" s="59"/>
      <c r="B612" s="63">
        <f>IFERROR(VLOOKUP($A612,D_SAV!$A$5:$I$29,3,0),)</f>
        <v>0</v>
      </c>
      <c r="C612" s="64" t="str">
        <f>IFERROR(VLOOKUP($A612,D_SAV!$A$5:$I$29,4,0),"")</f>
        <v/>
      </c>
      <c r="D612" s="65">
        <f>IFERROR(VLOOKUP($A612,D_SAV!$A$5:$I$29,5,0),)</f>
        <v>0</v>
      </c>
      <c r="E612" s="60"/>
      <c r="F612" s="60"/>
      <c r="G612" s="60"/>
      <c r="H612" s="60"/>
      <c r="I612" s="60"/>
      <c r="J612" s="60"/>
      <c r="K612" s="65">
        <f>IFERROR(VLOOKUP($A612,D_SAV!$A$5:$I$29,6,0),)</f>
        <v>0</v>
      </c>
    </row>
    <row r="613" spans="1:11" x14ac:dyDescent="0.25">
      <c r="A613" s="59"/>
      <c r="B613" s="63">
        <f>IFERROR(VLOOKUP($A613,D_SAV!$A$5:$I$29,3,0),)</f>
        <v>0</v>
      </c>
      <c r="C613" s="64" t="str">
        <f>IFERROR(VLOOKUP($A613,D_SAV!$A$5:$I$29,4,0),"")</f>
        <v/>
      </c>
      <c r="D613" s="65">
        <f>IFERROR(VLOOKUP($A613,D_SAV!$A$5:$I$29,5,0),)</f>
        <v>0</v>
      </c>
      <c r="E613" s="60"/>
      <c r="F613" s="60"/>
      <c r="G613" s="60"/>
      <c r="H613" s="60"/>
      <c r="I613" s="60"/>
      <c r="J613" s="60"/>
      <c r="K613" s="65">
        <f>IFERROR(VLOOKUP($A613,D_SAV!$A$5:$I$29,6,0),)</f>
        <v>0</v>
      </c>
    </row>
    <row r="614" spans="1:11" x14ac:dyDescent="0.25">
      <c r="A614" s="59"/>
      <c r="B614" s="63">
        <f>IFERROR(VLOOKUP($A614,D_SAV!$A$5:$I$29,3,0),)</f>
        <v>0</v>
      </c>
      <c r="C614" s="64" t="str">
        <f>IFERROR(VLOOKUP($A614,D_SAV!$A$5:$I$29,4,0),"")</f>
        <v/>
      </c>
      <c r="D614" s="65">
        <f>IFERROR(VLOOKUP($A614,D_SAV!$A$5:$I$29,5,0),)</f>
        <v>0</v>
      </c>
      <c r="E614" s="60"/>
      <c r="F614" s="60"/>
      <c r="G614" s="60"/>
      <c r="H614" s="60"/>
      <c r="I614" s="60"/>
      <c r="J614" s="60"/>
      <c r="K614" s="65">
        <f>IFERROR(VLOOKUP($A614,D_SAV!$A$5:$I$29,6,0),)</f>
        <v>0</v>
      </c>
    </row>
    <row r="615" spans="1:11" x14ac:dyDescent="0.25">
      <c r="A615" s="59"/>
      <c r="B615" s="63">
        <f>IFERROR(VLOOKUP($A615,D_SAV!$A$5:$I$29,3,0),)</f>
        <v>0</v>
      </c>
      <c r="C615" s="64" t="str">
        <f>IFERROR(VLOOKUP($A615,D_SAV!$A$5:$I$29,4,0),"")</f>
        <v/>
      </c>
      <c r="D615" s="65">
        <f>IFERROR(VLOOKUP($A615,D_SAV!$A$5:$I$29,5,0),)</f>
        <v>0</v>
      </c>
      <c r="E615" s="60"/>
      <c r="F615" s="60"/>
      <c r="G615" s="60"/>
      <c r="H615" s="60"/>
      <c r="I615" s="60"/>
      <c r="J615" s="60"/>
      <c r="K615" s="65">
        <f>IFERROR(VLOOKUP($A615,D_SAV!$A$5:$I$29,6,0),)</f>
        <v>0</v>
      </c>
    </row>
    <row r="616" spans="1:11" x14ac:dyDescent="0.25">
      <c r="A616" s="59"/>
      <c r="B616" s="63">
        <f>IFERROR(VLOOKUP($A616,D_SAV!$A$5:$I$29,3,0),)</f>
        <v>0</v>
      </c>
      <c r="C616" s="64" t="str">
        <f>IFERROR(VLOOKUP($A616,D_SAV!$A$5:$I$29,4,0),"")</f>
        <v/>
      </c>
      <c r="D616" s="65">
        <f>IFERROR(VLOOKUP($A616,D_SAV!$A$5:$I$29,5,0),)</f>
        <v>0</v>
      </c>
      <c r="E616" s="60"/>
      <c r="F616" s="60"/>
      <c r="G616" s="60"/>
      <c r="H616" s="60"/>
      <c r="I616" s="60"/>
      <c r="J616" s="60"/>
      <c r="K616" s="65">
        <f>IFERROR(VLOOKUP($A616,D_SAV!$A$5:$I$29,6,0),)</f>
        <v>0</v>
      </c>
    </row>
    <row r="617" spans="1:11" x14ac:dyDescent="0.25">
      <c r="A617" s="59"/>
      <c r="B617" s="63">
        <f>IFERROR(VLOOKUP($A617,D_SAV!$A$5:$I$29,3,0),)</f>
        <v>0</v>
      </c>
      <c r="C617" s="64" t="str">
        <f>IFERROR(VLOOKUP($A617,D_SAV!$A$5:$I$29,4,0),"")</f>
        <v/>
      </c>
      <c r="D617" s="65">
        <f>IFERROR(VLOOKUP($A617,D_SAV!$A$5:$I$29,5,0),)</f>
        <v>0</v>
      </c>
      <c r="E617" s="60"/>
      <c r="F617" s="60"/>
      <c r="G617" s="60"/>
      <c r="H617" s="60"/>
      <c r="I617" s="60"/>
      <c r="J617" s="60"/>
      <c r="K617" s="65">
        <f>IFERROR(VLOOKUP($A617,D_SAV!$A$5:$I$29,6,0),)</f>
        <v>0</v>
      </c>
    </row>
    <row r="618" spans="1:11" x14ac:dyDescent="0.25">
      <c r="A618" s="59"/>
      <c r="B618" s="63">
        <f>IFERROR(VLOOKUP($A618,D_SAV!$A$5:$I$29,3,0),)</f>
        <v>0</v>
      </c>
      <c r="C618" s="64" t="str">
        <f>IFERROR(VLOOKUP($A618,D_SAV!$A$5:$I$29,4,0),"")</f>
        <v/>
      </c>
      <c r="D618" s="65">
        <f>IFERROR(VLOOKUP($A618,D_SAV!$A$5:$I$29,5,0),)</f>
        <v>0</v>
      </c>
      <c r="E618" s="60"/>
      <c r="F618" s="60"/>
      <c r="G618" s="60"/>
      <c r="H618" s="60"/>
      <c r="I618" s="60"/>
      <c r="J618" s="60"/>
      <c r="K618" s="65">
        <f>IFERROR(VLOOKUP($A618,D_SAV!$A$5:$I$29,6,0),)</f>
        <v>0</v>
      </c>
    </row>
    <row r="619" spans="1:11" x14ac:dyDescent="0.25">
      <c r="A619" s="59"/>
      <c r="B619" s="63">
        <f>IFERROR(VLOOKUP($A619,D_SAV!$A$5:$I$29,3,0),)</f>
        <v>0</v>
      </c>
      <c r="C619" s="64" t="str">
        <f>IFERROR(VLOOKUP($A619,D_SAV!$A$5:$I$29,4,0),"")</f>
        <v/>
      </c>
      <c r="D619" s="65">
        <f>IFERROR(VLOOKUP($A619,D_SAV!$A$5:$I$29,5,0),)</f>
        <v>0</v>
      </c>
      <c r="E619" s="60"/>
      <c r="F619" s="60"/>
      <c r="G619" s="60"/>
      <c r="H619" s="60"/>
      <c r="I619" s="60"/>
      <c r="J619" s="60"/>
      <c r="K619" s="65">
        <f>IFERROR(VLOOKUP($A619,D_SAV!$A$5:$I$29,6,0),)</f>
        <v>0</v>
      </c>
    </row>
    <row r="620" spans="1:11" x14ac:dyDescent="0.25">
      <c r="A620" s="59"/>
      <c r="B620" s="63">
        <f>IFERROR(VLOOKUP($A620,D_SAV!$A$5:$I$29,3,0),)</f>
        <v>0</v>
      </c>
      <c r="C620" s="64" t="str">
        <f>IFERROR(VLOOKUP($A620,D_SAV!$A$5:$I$29,4,0),"")</f>
        <v/>
      </c>
      <c r="D620" s="65">
        <f>IFERROR(VLOOKUP($A620,D_SAV!$A$5:$I$29,5,0),)</f>
        <v>0</v>
      </c>
      <c r="E620" s="60"/>
      <c r="F620" s="60"/>
      <c r="G620" s="60"/>
      <c r="H620" s="60"/>
      <c r="I620" s="60"/>
      <c r="J620" s="60"/>
      <c r="K620" s="65">
        <f>IFERROR(VLOOKUP($A620,D_SAV!$A$5:$I$29,6,0),)</f>
        <v>0</v>
      </c>
    </row>
    <row r="621" spans="1:11" x14ac:dyDescent="0.25">
      <c r="A621" s="59"/>
      <c r="B621" s="63">
        <f>IFERROR(VLOOKUP($A621,D_SAV!$A$5:$I$29,3,0),)</f>
        <v>0</v>
      </c>
      <c r="C621" s="64" t="str">
        <f>IFERROR(VLOOKUP($A621,D_SAV!$A$5:$I$29,4,0),"")</f>
        <v/>
      </c>
      <c r="D621" s="65">
        <f>IFERROR(VLOOKUP($A621,D_SAV!$A$5:$I$29,5,0),)</f>
        <v>0</v>
      </c>
      <c r="E621" s="60"/>
      <c r="F621" s="60"/>
      <c r="G621" s="60"/>
      <c r="H621" s="60"/>
      <c r="I621" s="60"/>
      <c r="J621" s="60"/>
      <c r="K621" s="65">
        <f>IFERROR(VLOOKUP($A621,D_SAV!$A$5:$I$29,6,0),)</f>
        <v>0</v>
      </c>
    </row>
    <row r="622" spans="1:11" x14ac:dyDescent="0.25">
      <c r="A622" s="59"/>
      <c r="B622" s="63">
        <f>IFERROR(VLOOKUP($A622,D_SAV!$A$5:$I$29,3,0),)</f>
        <v>0</v>
      </c>
      <c r="C622" s="64" t="str">
        <f>IFERROR(VLOOKUP($A622,D_SAV!$A$5:$I$29,4,0),"")</f>
        <v/>
      </c>
      <c r="D622" s="65">
        <f>IFERROR(VLOOKUP($A622,D_SAV!$A$5:$I$29,5,0),)</f>
        <v>0</v>
      </c>
      <c r="E622" s="60"/>
      <c r="F622" s="60"/>
      <c r="G622" s="60"/>
      <c r="H622" s="60"/>
      <c r="I622" s="60"/>
      <c r="J622" s="60"/>
      <c r="K622" s="65">
        <f>IFERROR(VLOOKUP($A622,D_SAV!$A$5:$I$29,6,0),)</f>
        <v>0</v>
      </c>
    </row>
    <row r="623" spans="1:11" x14ac:dyDescent="0.25">
      <c r="A623" s="59"/>
      <c r="B623" s="63">
        <f>IFERROR(VLOOKUP($A623,D_SAV!$A$5:$I$29,3,0),)</f>
        <v>0</v>
      </c>
      <c r="C623" s="64" t="str">
        <f>IFERROR(VLOOKUP($A623,D_SAV!$A$5:$I$29,4,0),"")</f>
        <v/>
      </c>
      <c r="D623" s="65">
        <f>IFERROR(VLOOKUP($A623,D_SAV!$A$5:$I$29,5,0),)</f>
        <v>0</v>
      </c>
      <c r="E623" s="60"/>
      <c r="F623" s="60"/>
      <c r="G623" s="60"/>
      <c r="H623" s="60"/>
      <c r="I623" s="60"/>
      <c r="J623" s="60"/>
      <c r="K623" s="65">
        <f>IFERROR(VLOOKUP($A623,D_SAV!$A$5:$I$29,6,0),)</f>
        <v>0</v>
      </c>
    </row>
    <row r="624" spans="1:11" x14ac:dyDescent="0.25">
      <c r="A624" s="59"/>
      <c r="B624" s="63">
        <f>IFERROR(VLOOKUP($A624,D_SAV!$A$5:$I$29,3,0),)</f>
        <v>0</v>
      </c>
      <c r="C624" s="64" t="str">
        <f>IFERROR(VLOOKUP($A624,D_SAV!$A$5:$I$29,4,0),"")</f>
        <v/>
      </c>
      <c r="D624" s="65">
        <f>IFERROR(VLOOKUP($A624,D_SAV!$A$5:$I$29,5,0),)</f>
        <v>0</v>
      </c>
      <c r="E624" s="60"/>
      <c r="F624" s="60"/>
      <c r="G624" s="60"/>
      <c r="H624" s="60"/>
      <c r="I624" s="60"/>
      <c r="J624" s="60"/>
      <c r="K624" s="65">
        <f>IFERROR(VLOOKUP($A624,D_SAV!$A$5:$I$29,6,0),)</f>
        <v>0</v>
      </c>
    </row>
    <row r="625" spans="1:11" x14ac:dyDescent="0.25">
      <c r="A625" s="59"/>
      <c r="B625" s="63">
        <f>IFERROR(VLOOKUP($A625,D_SAV!$A$5:$I$29,3,0),)</f>
        <v>0</v>
      </c>
      <c r="C625" s="64" t="str">
        <f>IFERROR(VLOOKUP($A625,D_SAV!$A$5:$I$29,4,0),"")</f>
        <v/>
      </c>
      <c r="D625" s="65">
        <f>IFERROR(VLOOKUP($A625,D_SAV!$A$5:$I$29,5,0),)</f>
        <v>0</v>
      </c>
      <c r="E625" s="60"/>
      <c r="F625" s="60"/>
      <c r="G625" s="60"/>
      <c r="H625" s="60"/>
      <c r="I625" s="60"/>
      <c r="J625" s="60"/>
      <c r="K625" s="65">
        <f>IFERROR(VLOOKUP($A625,D_SAV!$A$5:$I$29,6,0),)</f>
        <v>0</v>
      </c>
    </row>
    <row r="626" spans="1:11" x14ac:dyDescent="0.25">
      <c r="A626" s="59"/>
      <c r="B626" s="63">
        <f>IFERROR(VLOOKUP($A626,D_SAV!$A$5:$I$29,3,0),)</f>
        <v>0</v>
      </c>
      <c r="C626" s="64" t="str">
        <f>IFERROR(VLOOKUP($A626,D_SAV!$A$5:$I$29,4,0),"")</f>
        <v/>
      </c>
      <c r="D626" s="65">
        <f>IFERROR(VLOOKUP($A626,D_SAV!$A$5:$I$29,5,0),)</f>
        <v>0</v>
      </c>
      <c r="E626" s="60"/>
      <c r="F626" s="60"/>
      <c r="G626" s="60"/>
      <c r="H626" s="60"/>
      <c r="I626" s="60"/>
      <c r="J626" s="60"/>
      <c r="K626" s="65">
        <f>IFERROR(VLOOKUP($A626,D_SAV!$A$5:$I$29,6,0),)</f>
        <v>0</v>
      </c>
    </row>
    <row r="627" spans="1:11" x14ac:dyDescent="0.25">
      <c r="A627" s="59"/>
      <c r="B627" s="63">
        <f>IFERROR(VLOOKUP($A627,D_SAV!$A$5:$I$29,3,0),)</f>
        <v>0</v>
      </c>
      <c r="C627" s="64" t="str">
        <f>IFERROR(VLOOKUP($A627,D_SAV!$A$5:$I$29,4,0),"")</f>
        <v/>
      </c>
      <c r="D627" s="65">
        <f>IFERROR(VLOOKUP($A627,D_SAV!$A$5:$I$29,5,0),)</f>
        <v>0</v>
      </c>
      <c r="E627" s="60"/>
      <c r="F627" s="60"/>
      <c r="G627" s="60"/>
      <c r="H627" s="60"/>
      <c r="I627" s="60"/>
      <c r="J627" s="60"/>
      <c r="K627" s="65">
        <f>IFERROR(VLOOKUP($A627,D_SAV!$A$5:$I$29,6,0),)</f>
        <v>0</v>
      </c>
    </row>
    <row r="628" spans="1:11" x14ac:dyDescent="0.25">
      <c r="A628" s="59"/>
      <c r="B628" s="63">
        <f>IFERROR(VLOOKUP($A628,D_SAV!$A$5:$I$29,3,0),)</f>
        <v>0</v>
      </c>
      <c r="C628" s="64" t="str">
        <f>IFERROR(VLOOKUP($A628,D_SAV!$A$5:$I$29,4,0),"")</f>
        <v/>
      </c>
      <c r="D628" s="65">
        <f>IFERROR(VLOOKUP($A628,D_SAV!$A$5:$I$29,5,0),)</f>
        <v>0</v>
      </c>
      <c r="E628" s="60"/>
      <c r="F628" s="60"/>
      <c r="G628" s="60"/>
      <c r="H628" s="60"/>
      <c r="I628" s="60"/>
      <c r="J628" s="60"/>
      <c r="K628" s="65">
        <f>IFERROR(VLOOKUP($A628,D_SAV!$A$5:$I$29,6,0),)</f>
        <v>0</v>
      </c>
    </row>
    <row r="629" spans="1:11" x14ac:dyDescent="0.25">
      <c r="A629" s="59"/>
      <c r="B629" s="63">
        <f>IFERROR(VLOOKUP($A629,D_SAV!$A$5:$I$29,3,0),)</f>
        <v>0</v>
      </c>
      <c r="C629" s="64" t="str">
        <f>IFERROR(VLOOKUP($A629,D_SAV!$A$5:$I$29,4,0),"")</f>
        <v/>
      </c>
      <c r="D629" s="65">
        <f>IFERROR(VLOOKUP($A629,D_SAV!$A$5:$I$29,5,0),)</f>
        <v>0</v>
      </c>
      <c r="E629" s="60"/>
      <c r="F629" s="60"/>
      <c r="G629" s="60"/>
      <c r="H629" s="60"/>
      <c r="I629" s="60"/>
      <c r="J629" s="60"/>
      <c r="K629" s="65">
        <f>IFERROR(VLOOKUP($A629,D_SAV!$A$5:$I$29,6,0),)</f>
        <v>0</v>
      </c>
    </row>
    <row r="630" spans="1:11" x14ac:dyDescent="0.25">
      <c r="A630" s="59"/>
      <c r="B630" s="63">
        <f>IFERROR(VLOOKUP($A630,D_SAV!$A$5:$I$29,3,0),)</f>
        <v>0</v>
      </c>
      <c r="C630" s="64" t="str">
        <f>IFERROR(VLOOKUP($A630,D_SAV!$A$5:$I$29,4,0),"")</f>
        <v/>
      </c>
      <c r="D630" s="65">
        <f>IFERROR(VLOOKUP($A630,D_SAV!$A$5:$I$29,5,0),)</f>
        <v>0</v>
      </c>
      <c r="E630" s="60"/>
      <c r="F630" s="60"/>
      <c r="G630" s="60"/>
      <c r="H630" s="60"/>
      <c r="I630" s="60"/>
      <c r="J630" s="60"/>
      <c r="K630" s="65">
        <f>IFERROR(VLOOKUP($A630,D_SAV!$A$5:$I$29,6,0),)</f>
        <v>0</v>
      </c>
    </row>
    <row r="631" spans="1:11" x14ac:dyDescent="0.25">
      <c r="A631" s="59"/>
      <c r="B631" s="63">
        <f>IFERROR(VLOOKUP($A631,D_SAV!$A$5:$I$29,3,0),)</f>
        <v>0</v>
      </c>
      <c r="C631" s="64" t="str">
        <f>IFERROR(VLOOKUP($A631,D_SAV!$A$5:$I$29,4,0),"")</f>
        <v/>
      </c>
      <c r="D631" s="65">
        <f>IFERROR(VLOOKUP($A631,D_SAV!$A$5:$I$29,5,0),)</f>
        <v>0</v>
      </c>
      <c r="E631" s="60"/>
      <c r="F631" s="60"/>
      <c r="G631" s="60"/>
      <c r="H631" s="60"/>
      <c r="I631" s="60"/>
      <c r="J631" s="60"/>
      <c r="K631" s="65">
        <f>IFERROR(VLOOKUP($A631,D_SAV!$A$5:$I$29,6,0),)</f>
        <v>0</v>
      </c>
    </row>
    <row r="632" spans="1:11" x14ac:dyDescent="0.25">
      <c r="A632" s="59"/>
      <c r="B632" s="63">
        <f>IFERROR(VLOOKUP($A632,D_SAV!$A$5:$I$29,3,0),)</f>
        <v>0</v>
      </c>
      <c r="C632" s="64" t="str">
        <f>IFERROR(VLOOKUP($A632,D_SAV!$A$5:$I$29,4,0),"")</f>
        <v/>
      </c>
      <c r="D632" s="65">
        <f>IFERROR(VLOOKUP($A632,D_SAV!$A$5:$I$29,5,0),)</f>
        <v>0</v>
      </c>
      <c r="E632" s="60"/>
      <c r="F632" s="60"/>
      <c r="G632" s="60"/>
      <c r="H632" s="60"/>
      <c r="I632" s="60"/>
      <c r="J632" s="60"/>
      <c r="K632" s="65">
        <f>IFERROR(VLOOKUP($A632,D_SAV!$A$5:$I$29,6,0),)</f>
        <v>0</v>
      </c>
    </row>
    <row r="633" spans="1:11" x14ac:dyDescent="0.25">
      <c r="A633" s="59"/>
      <c r="B633" s="63">
        <f>IFERROR(VLOOKUP($A633,D_SAV!$A$5:$I$29,3,0),)</f>
        <v>0</v>
      </c>
      <c r="C633" s="64" t="str">
        <f>IFERROR(VLOOKUP($A633,D_SAV!$A$5:$I$29,4,0),"")</f>
        <v/>
      </c>
      <c r="D633" s="65">
        <f>IFERROR(VLOOKUP($A633,D_SAV!$A$5:$I$29,5,0),)</f>
        <v>0</v>
      </c>
      <c r="E633" s="60"/>
      <c r="F633" s="60"/>
      <c r="G633" s="60"/>
      <c r="H633" s="60"/>
      <c r="I633" s="60"/>
      <c r="J633" s="60"/>
      <c r="K633" s="65">
        <f>IFERROR(VLOOKUP($A633,D_SAV!$A$5:$I$29,6,0),)</f>
        <v>0</v>
      </c>
    </row>
    <row r="634" spans="1:11" x14ac:dyDescent="0.25">
      <c r="A634" s="59"/>
      <c r="B634" s="63">
        <f>IFERROR(VLOOKUP($A634,D_SAV!$A$5:$I$29,3,0),)</f>
        <v>0</v>
      </c>
      <c r="C634" s="64" t="str">
        <f>IFERROR(VLOOKUP($A634,D_SAV!$A$5:$I$29,4,0),"")</f>
        <v/>
      </c>
      <c r="D634" s="65">
        <f>IFERROR(VLOOKUP($A634,D_SAV!$A$5:$I$29,5,0),)</f>
        <v>0</v>
      </c>
      <c r="E634" s="60"/>
      <c r="F634" s="60"/>
      <c r="G634" s="60"/>
      <c r="H634" s="60"/>
      <c r="I634" s="60"/>
      <c r="J634" s="60"/>
      <c r="K634" s="65">
        <f>IFERROR(VLOOKUP($A634,D_SAV!$A$5:$I$29,6,0),)</f>
        <v>0</v>
      </c>
    </row>
    <row r="635" spans="1:11" x14ac:dyDescent="0.25">
      <c r="A635" s="59"/>
      <c r="B635" s="63">
        <f>IFERROR(VLOOKUP($A635,D_SAV!$A$5:$I$29,3,0),)</f>
        <v>0</v>
      </c>
      <c r="C635" s="64" t="str">
        <f>IFERROR(VLOOKUP($A635,D_SAV!$A$5:$I$29,4,0),"")</f>
        <v/>
      </c>
      <c r="D635" s="65">
        <f>IFERROR(VLOOKUP($A635,D_SAV!$A$5:$I$29,5,0),)</f>
        <v>0</v>
      </c>
      <c r="E635" s="60"/>
      <c r="F635" s="60"/>
      <c r="G635" s="60"/>
      <c r="H635" s="60"/>
      <c r="I635" s="60"/>
      <c r="J635" s="60"/>
      <c r="K635" s="65">
        <f>IFERROR(VLOOKUP($A635,D_SAV!$A$5:$I$29,6,0),)</f>
        <v>0</v>
      </c>
    </row>
    <row r="636" spans="1:11" x14ac:dyDescent="0.25">
      <c r="A636" s="59"/>
      <c r="B636" s="63">
        <f>IFERROR(VLOOKUP($A636,D_SAV!$A$5:$I$29,3,0),)</f>
        <v>0</v>
      </c>
      <c r="C636" s="64" t="str">
        <f>IFERROR(VLOOKUP($A636,D_SAV!$A$5:$I$29,4,0),"")</f>
        <v/>
      </c>
      <c r="D636" s="65">
        <f>IFERROR(VLOOKUP($A636,D_SAV!$A$5:$I$29,5,0),)</f>
        <v>0</v>
      </c>
      <c r="E636" s="60"/>
      <c r="F636" s="60"/>
      <c r="G636" s="60"/>
      <c r="H636" s="60"/>
      <c r="I636" s="60"/>
      <c r="J636" s="60"/>
      <c r="K636" s="65">
        <f>IFERROR(VLOOKUP($A636,D_SAV!$A$5:$I$29,6,0),)</f>
        <v>0</v>
      </c>
    </row>
    <row r="637" spans="1:11" x14ac:dyDescent="0.25">
      <c r="A637" s="59"/>
      <c r="B637" s="63">
        <f>IFERROR(VLOOKUP($A637,D_SAV!$A$5:$I$29,3,0),)</f>
        <v>0</v>
      </c>
      <c r="C637" s="64" t="str">
        <f>IFERROR(VLOOKUP($A637,D_SAV!$A$5:$I$29,4,0),"")</f>
        <v/>
      </c>
      <c r="D637" s="65">
        <f>IFERROR(VLOOKUP($A637,D_SAV!$A$5:$I$29,5,0),)</f>
        <v>0</v>
      </c>
      <c r="E637" s="60"/>
      <c r="F637" s="60"/>
      <c r="G637" s="60"/>
      <c r="H637" s="60"/>
      <c r="I637" s="60"/>
      <c r="J637" s="60"/>
      <c r="K637" s="65">
        <f>IFERROR(VLOOKUP($A637,D_SAV!$A$5:$I$29,6,0),)</f>
        <v>0</v>
      </c>
    </row>
    <row r="638" spans="1:11" x14ac:dyDescent="0.25">
      <c r="A638" s="59"/>
      <c r="B638" s="63">
        <f>IFERROR(VLOOKUP($A638,D_SAV!$A$5:$I$29,3,0),)</f>
        <v>0</v>
      </c>
      <c r="C638" s="64" t="str">
        <f>IFERROR(VLOOKUP($A638,D_SAV!$A$5:$I$29,4,0),"")</f>
        <v/>
      </c>
      <c r="D638" s="65">
        <f>IFERROR(VLOOKUP($A638,D_SAV!$A$5:$I$29,5,0),)</f>
        <v>0</v>
      </c>
      <c r="E638" s="60"/>
      <c r="F638" s="60"/>
      <c r="G638" s="60"/>
      <c r="H638" s="60"/>
      <c r="I638" s="60"/>
      <c r="J638" s="60"/>
      <c r="K638" s="65">
        <f>IFERROR(VLOOKUP($A638,D_SAV!$A$5:$I$29,6,0),)</f>
        <v>0</v>
      </c>
    </row>
    <row r="639" spans="1:11" x14ac:dyDescent="0.25">
      <c r="A639" s="59"/>
      <c r="B639" s="63">
        <f>IFERROR(VLOOKUP($A639,D_SAV!$A$5:$I$29,3,0),)</f>
        <v>0</v>
      </c>
      <c r="C639" s="64" t="str">
        <f>IFERROR(VLOOKUP($A639,D_SAV!$A$5:$I$29,4,0),"")</f>
        <v/>
      </c>
      <c r="D639" s="65">
        <f>IFERROR(VLOOKUP($A639,D_SAV!$A$5:$I$29,5,0),)</f>
        <v>0</v>
      </c>
      <c r="E639" s="60"/>
      <c r="F639" s="60"/>
      <c r="G639" s="60"/>
      <c r="H639" s="60"/>
      <c r="I639" s="60"/>
      <c r="J639" s="60"/>
      <c r="K639" s="65">
        <f>IFERROR(VLOOKUP($A639,D_SAV!$A$5:$I$29,6,0),)</f>
        <v>0</v>
      </c>
    </row>
    <row r="640" spans="1:11" x14ac:dyDescent="0.25">
      <c r="A640" s="59"/>
      <c r="B640" s="63">
        <f>IFERROR(VLOOKUP($A640,D_SAV!$A$5:$I$29,3,0),)</f>
        <v>0</v>
      </c>
      <c r="C640" s="64" t="str">
        <f>IFERROR(VLOOKUP($A640,D_SAV!$A$5:$I$29,4,0),"")</f>
        <v/>
      </c>
      <c r="D640" s="65">
        <f>IFERROR(VLOOKUP($A640,D_SAV!$A$5:$I$29,5,0),)</f>
        <v>0</v>
      </c>
      <c r="E640" s="60"/>
      <c r="F640" s="60"/>
      <c r="G640" s="60"/>
      <c r="H640" s="60"/>
      <c r="I640" s="60"/>
      <c r="J640" s="60"/>
      <c r="K640" s="65">
        <f>IFERROR(VLOOKUP($A640,D_SAV!$A$5:$I$29,6,0),)</f>
        <v>0</v>
      </c>
    </row>
    <row r="641" spans="1:11" x14ac:dyDescent="0.25">
      <c r="A641" s="59"/>
      <c r="B641" s="63">
        <f>IFERROR(VLOOKUP($A641,D_SAV!$A$5:$I$29,3,0),)</f>
        <v>0</v>
      </c>
      <c r="C641" s="64" t="str">
        <f>IFERROR(VLOOKUP($A641,D_SAV!$A$5:$I$29,4,0),"")</f>
        <v/>
      </c>
      <c r="D641" s="65">
        <f>IFERROR(VLOOKUP($A641,D_SAV!$A$5:$I$29,5,0),)</f>
        <v>0</v>
      </c>
      <c r="E641" s="60"/>
      <c r="F641" s="60"/>
      <c r="G641" s="60"/>
      <c r="H641" s="60"/>
      <c r="I641" s="60"/>
      <c r="J641" s="60"/>
      <c r="K641" s="65">
        <f>IFERROR(VLOOKUP($A641,D_SAV!$A$5:$I$29,6,0),)</f>
        <v>0</v>
      </c>
    </row>
    <row r="642" spans="1:11" x14ac:dyDescent="0.25">
      <c r="A642" s="59"/>
      <c r="B642" s="63">
        <f>IFERROR(VLOOKUP($A642,D_SAV!$A$5:$I$29,3,0),)</f>
        <v>0</v>
      </c>
      <c r="C642" s="64" t="str">
        <f>IFERROR(VLOOKUP($A642,D_SAV!$A$5:$I$29,4,0),"")</f>
        <v/>
      </c>
      <c r="D642" s="65">
        <f>IFERROR(VLOOKUP($A642,D_SAV!$A$5:$I$29,5,0),)</f>
        <v>0</v>
      </c>
      <c r="E642" s="60"/>
      <c r="F642" s="60"/>
      <c r="G642" s="60"/>
      <c r="H642" s="60"/>
      <c r="I642" s="60"/>
      <c r="J642" s="60"/>
      <c r="K642" s="65">
        <f>IFERROR(VLOOKUP($A642,D_SAV!$A$5:$I$29,6,0),)</f>
        <v>0</v>
      </c>
    </row>
    <row r="643" spans="1:11" x14ac:dyDescent="0.25">
      <c r="A643" s="59"/>
      <c r="B643" s="63">
        <f>IFERROR(VLOOKUP($A643,D_SAV!$A$5:$I$29,3,0),)</f>
        <v>0</v>
      </c>
      <c r="C643" s="64" t="str">
        <f>IFERROR(VLOOKUP($A643,D_SAV!$A$5:$I$29,4,0),"")</f>
        <v/>
      </c>
      <c r="D643" s="65">
        <f>IFERROR(VLOOKUP($A643,D_SAV!$A$5:$I$29,5,0),)</f>
        <v>0</v>
      </c>
      <c r="E643" s="60"/>
      <c r="F643" s="60"/>
      <c r="G643" s="60"/>
      <c r="H643" s="60"/>
      <c r="I643" s="60"/>
      <c r="J643" s="60"/>
      <c r="K643" s="65">
        <f>IFERROR(VLOOKUP($A643,D_SAV!$A$5:$I$29,6,0),)</f>
        <v>0</v>
      </c>
    </row>
    <row r="644" spans="1:11" x14ac:dyDescent="0.25">
      <c r="A644" s="59"/>
      <c r="B644" s="63">
        <f>IFERROR(VLOOKUP($A644,D_SAV!$A$5:$I$29,3,0),)</f>
        <v>0</v>
      </c>
      <c r="C644" s="64" t="str">
        <f>IFERROR(VLOOKUP($A644,D_SAV!$A$5:$I$29,4,0),"")</f>
        <v/>
      </c>
      <c r="D644" s="65">
        <f>IFERROR(VLOOKUP($A644,D_SAV!$A$5:$I$29,5,0),)</f>
        <v>0</v>
      </c>
      <c r="E644" s="60"/>
      <c r="F644" s="60"/>
      <c r="G644" s="60"/>
      <c r="H644" s="60"/>
      <c r="I644" s="60"/>
      <c r="J644" s="60"/>
      <c r="K644" s="65">
        <f>IFERROR(VLOOKUP($A644,D_SAV!$A$5:$I$29,6,0),)</f>
        <v>0</v>
      </c>
    </row>
    <row r="645" spans="1:11" x14ac:dyDescent="0.25">
      <c r="A645" s="59"/>
      <c r="B645" s="63">
        <f>IFERROR(VLOOKUP($A645,D_SAV!$A$5:$I$29,3,0),)</f>
        <v>0</v>
      </c>
      <c r="C645" s="64" t="str">
        <f>IFERROR(VLOOKUP($A645,D_SAV!$A$5:$I$29,4,0),"")</f>
        <v/>
      </c>
      <c r="D645" s="65">
        <f>IFERROR(VLOOKUP($A645,D_SAV!$A$5:$I$29,5,0),)</f>
        <v>0</v>
      </c>
      <c r="E645" s="60"/>
      <c r="F645" s="60"/>
      <c r="G645" s="60"/>
      <c r="H645" s="60"/>
      <c r="I645" s="60"/>
      <c r="J645" s="60"/>
      <c r="K645" s="65">
        <f>IFERROR(VLOOKUP($A645,D_SAV!$A$5:$I$29,6,0),)</f>
        <v>0</v>
      </c>
    </row>
    <row r="646" spans="1:11" x14ac:dyDescent="0.25">
      <c r="A646" s="59"/>
      <c r="B646" s="63">
        <f>IFERROR(VLOOKUP($A646,D_SAV!$A$5:$I$29,3,0),)</f>
        <v>0</v>
      </c>
      <c r="C646" s="64" t="str">
        <f>IFERROR(VLOOKUP($A646,D_SAV!$A$5:$I$29,4,0),"")</f>
        <v/>
      </c>
      <c r="D646" s="65">
        <f>IFERROR(VLOOKUP($A646,D_SAV!$A$5:$I$29,5,0),)</f>
        <v>0</v>
      </c>
      <c r="E646" s="60"/>
      <c r="F646" s="60"/>
      <c r="G646" s="60"/>
      <c r="H646" s="60"/>
      <c r="I646" s="60"/>
      <c r="J646" s="60"/>
      <c r="K646" s="65">
        <f>IFERROR(VLOOKUP($A646,D_SAV!$A$5:$I$29,6,0),)</f>
        <v>0</v>
      </c>
    </row>
    <row r="647" spans="1:11" x14ac:dyDescent="0.25">
      <c r="A647" s="59"/>
      <c r="B647" s="63">
        <f>IFERROR(VLOOKUP($A647,D_SAV!$A$5:$I$29,3,0),)</f>
        <v>0</v>
      </c>
      <c r="C647" s="64" t="str">
        <f>IFERROR(VLOOKUP($A647,D_SAV!$A$5:$I$29,4,0),"")</f>
        <v/>
      </c>
      <c r="D647" s="65">
        <f>IFERROR(VLOOKUP($A647,D_SAV!$A$5:$I$29,5,0),)</f>
        <v>0</v>
      </c>
      <c r="E647" s="60"/>
      <c r="F647" s="60"/>
      <c r="G647" s="60"/>
      <c r="H647" s="60"/>
      <c r="I647" s="60"/>
      <c r="J647" s="60"/>
      <c r="K647" s="65">
        <f>IFERROR(VLOOKUP($A647,D_SAV!$A$5:$I$29,6,0),)</f>
        <v>0</v>
      </c>
    </row>
    <row r="648" spans="1:11" x14ac:dyDescent="0.25">
      <c r="A648" s="59"/>
      <c r="B648" s="63">
        <f>IFERROR(VLOOKUP($A648,D_SAV!$A$5:$I$29,3,0),)</f>
        <v>0</v>
      </c>
      <c r="C648" s="64" t="str">
        <f>IFERROR(VLOOKUP($A648,D_SAV!$A$5:$I$29,4,0),"")</f>
        <v/>
      </c>
      <c r="D648" s="65">
        <f>IFERROR(VLOOKUP($A648,D_SAV!$A$5:$I$29,5,0),)</f>
        <v>0</v>
      </c>
      <c r="E648" s="60"/>
      <c r="F648" s="60"/>
      <c r="G648" s="60"/>
      <c r="H648" s="60"/>
      <c r="I648" s="60"/>
      <c r="J648" s="60"/>
      <c r="K648" s="65">
        <f>IFERROR(VLOOKUP($A648,D_SAV!$A$5:$I$29,6,0),)</f>
        <v>0</v>
      </c>
    </row>
    <row r="649" spans="1:11" x14ac:dyDescent="0.25">
      <c r="A649" s="59"/>
      <c r="B649" s="63">
        <f>IFERROR(VLOOKUP($A649,D_SAV!$A$5:$I$29,3,0),)</f>
        <v>0</v>
      </c>
      <c r="C649" s="64" t="str">
        <f>IFERROR(VLOOKUP($A649,D_SAV!$A$5:$I$29,4,0),"")</f>
        <v/>
      </c>
      <c r="D649" s="65">
        <f>IFERROR(VLOOKUP($A649,D_SAV!$A$5:$I$29,5,0),)</f>
        <v>0</v>
      </c>
      <c r="E649" s="60"/>
      <c r="F649" s="60"/>
      <c r="G649" s="60"/>
      <c r="H649" s="60"/>
      <c r="I649" s="60"/>
      <c r="J649" s="60"/>
      <c r="K649" s="65">
        <f>IFERROR(VLOOKUP($A649,D_SAV!$A$5:$I$29,6,0),)</f>
        <v>0</v>
      </c>
    </row>
    <row r="650" spans="1:11" x14ac:dyDescent="0.25">
      <c r="A650" s="59"/>
      <c r="B650" s="63">
        <f>IFERROR(VLOOKUP($A650,D_SAV!$A$5:$I$29,3,0),)</f>
        <v>0</v>
      </c>
      <c r="C650" s="64" t="str">
        <f>IFERROR(VLOOKUP($A650,D_SAV!$A$5:$I$29,4,0),"")</f>
        <v/>
      </c>
      <c r="D650" s="65">
        <f>IFERROR(VLOOKUP($A650,D_SAV!$A$5:$I$29,5,0),)</f>
        <v>0</v>
      </c>
      <c r="E650" s="60"/>
      <c r="F650" s="60"/>
      <c r="G650" s="60"/>
      <c r="H650" s="60"/>
      <c r="I650" s="60"/>
      <c r="J650" s="60"/>
      <c r="K650" s="65">
        <f>IFERROR(VLOOKUP($A650,D_SAV!$A$5:$I$29,6,0),)</f>
        <v>0</v>
      </c>
    </row>
    <row r="651" spans="1:11" x14ac:dyDescent="0.25">
      <c r="A651" s="59"/>
      <c r="B651" s="63">
        <f>IFERROR(VLOOKUP($A651,D_SAV!$A$5:$I$29,3,0),)</f>
        <v>0</v>
      </c>
      <c r="C651" s="64" t="str">
        <f>IFERROR(VLOOKUP($A651,D_SAV!$A$5:$I$29,4,0),"")</f>
        <v/>
      </c>
      <c r="D651" s="65">
        <f>IFERROR(VLOOKUP($A651,D_SAV!$A$5:$I$29,5,0),)</f>
        <v>0</v>
      </c>
      <c r="E651" s="60"/>
      <c r="F651" s="60"/>
      <c r="G651" s="60"/>
      <c r="H651" s="60"/>
      <c r="I651" s="60"/>
      <c r="J651" s="60"/>
      <c r="K651" s="65">
        <f>IFERROR(VLOOKUP($A651,D_SAV!$A$5:$I$29,6,0),)</f>
        <v>0</v>
      </c>
    </row>
    <row r="652" spans="1:11" x14ac:dyDescent="0.25">
      <c r="A652" s="59"/>
      <c r="B652" s="63">
        <f>IFERROR(VLOOKUP($A652,D_SAV!$A$5:$I$29,3,0),)</f>
        <v>0</v>
      </c>
      <c r="C652" s="64" t="str">
        <f>IFERROR(VLOOKUP($A652,D_SAV!$A$5:$I$29,4,0),"")</f>
        <v/>
      </c>
      <c r="D652" s="65">
        <f>IFERROR(VLOOKUP($A652,D_SAV!$A$5:$I$29,5,0),)</f>
        <v>0</v>
      </c>
      <c r="E652" s="60"/>
      <c r="F652" s="60"/>
      <c r="G652" s="60"/>
      <c r="H652" s="60"/>
      <c r="I652" s="60"/>
      <c r="J652" s="60"/>
      <c r="K652" s="65">
        <f>IFERROR(VLOOKUP($A652,D_SAV!$A$5:$I$29,6,0),)</f>
        <v>0</v>
      </c>
    </row>
    <row r="653" spans="1:11" x14ac:dyDescent="0.25">
      <c r="A653" s="59"/>
      <c r="B653" s="63">
        <f>IFERROR(VLOOKUP($A653,D_SAV!$A$5:$I$29,3,0),)</f>
        <v>0</v>
      </c>
      <c r="C653" s="64" t="str">
        <f>IFERROR(VLOOKUP($A653,D_SAV!$A$5:$I$29,4,0),"")</f>
        <v/>
      </c>
      <c r="D653" s="65">
        <f>IFERROR(VLOOKUP($A653,D_SAV!$A$5:$I$29,5,0),)</f>
        <v>0</v>
      </c>
      <c r="E653" s="60"/>
      <c r="F653" s="60"/>
      <c r="G653" s="60"/>
      <c r="H653" s="60"/>
      <c r="I653" s="60"/>
      <c r="J653" s="60"/>
      <c r="K653" s="65">
        <f>IFERROR(VLOOKUP($A653,D_SAV!$A$5:$I$29,6,0),)</f>
        <v>0</v>
      </c>
    </row>
    <row r="654" spans="1:11" x14ac:dyDescent="0.25">
      <c r="A654" s="59"/>
      <c r="B654" s="63">
        <f>IFERROR(VLOOKUP($A654,D_SAV!$A$5:$I$29,3,0),)</f>
        <v>0</v>
      </c>
      <c r="C654" s="64" t="str">
        <f>IFERROR(VLOOKUP($A654,D_SAV!$A$5:$I$29,4,0),"")</f>
        <v/>
      </c>
      <c r="D654" s="65">
        <f>IFERROR(VLOOKUP($A654,D_SAV!$A$5:$I$29,5,0),)</f>
        <v>0</v>
      </c>
      <c r="E654" s="60"/>
      <c r="F654" s="60"/>
      <c r="G654" s="60"/>
      <c r="H654" s="60"/>
      <c r="I654" s="60"/>
      <c r="J654" s="60"/>
      <c r="K654" s="65">
        <f>IFERROR(VLOOKUP($A654,D_SAV!$A$5:$I$29,6,0),)</f>
        <v>0</v>
      </c>
    </row>
    <row r="655" spans="1:11" x14ac:dyDescent="0.25">
      <c r="A655" s="59"/>
      <c r="B655" s="63">
        <f>IFERROR(VLOOKUP($A655,D_SAV!$A$5:$I$29,3,0),)</f>
        <v>0</v>
      </c>
      <c r="C655" s="64" t="str">
        <f>IFERROR(VLOOKUP($A655,D_SAV!$A$5:$I$29,4,0),"")</f>
        <v/>
      </c>
      <c r="D655" s="65">
        <f>IFERROR(VLOOKUP($A655,D_SAV!$A$5:$I$29,5,0),)</f>
        <v>0</v>
      </c>
      <c r="E655" s="60"/>
      <c r="F655" s="60"/>
      <c r="G655" s="60"/>
      <c r="H655" s="60"/>
      <c r="I655" s="60"/>
      <c r="J655" s="60"/>
      <c r="K655" s="65">
        <f>IFERROR(VLOOKUP($A655,D_SAV!$A$5:$I$29,6,0),)</f>
        <v>0</v>
      </c>
    </row>
    <row r="656" spans="1:11" x14ac:dyDescent="0.25">
      <c r="A656" s="59"/>
      <c r="B656" s="63">
        <f>IFERROR(VLOOKUP($A656,D_SAV!$A$5:$I$29,3,0),)</f>
        <v>0</v>
      </c>
      <c r="C656" s="64" t="str">
        <f>IFERROR(VLOOKUP($A656,D_SAV!$A$5:$I$29,4,0),"")</f>
        <v/>
      </c>
      <c r="D656" s="65">
        <f>IFERROR(VLOOKUP($A656,D_SAV!$A$5:$I$29,5,0),)</f>
        <v>0</v>
      </c>
      <c r="E656" s="60"/>
      <c r="F656" s="60"/>
      <c r="G656" s="60"/>
      <c r="H656" s="60"/>
      <c r="I656" s="60"/>
      <c r="J656" s="60"/>
      <c r="K656" s="65">
        <f>IFERROR(VLOOKUP($A656,D_SAV!$A$5:$I$29,6,0),)</f>
        <v>0</v>
      </c>
    </row>
    <row r="657" spans="1:11" x14ac:dyDescent="0.25">
      <c r="A657" s="59"/>
      <c r="B657" s="63">
        <f>IFERROR(VLOOKUP($A657,D_SAV!$A$5:$I$29,3,0),)</f>
        <v>0</v>
      </c>
      <c r="C657" s="64" t="str">
        <f>IFERROR(VLOOKUP($A657,D_SAV!$A$5:$I$29,4,0),"")</f>
        <v/>
      </c>
      <c r="D657" s="65">
        <f>IFERROR(VLOOKUP($A657,D_SAV!$A$5:$I$29,5,0),)</f>
        <v>0</v>
      </c>
      <c r="E657" s="60"/>
      <c r="F657" s="60"/>
      <c r="G657" s="60"/>
      <c r="H657" s="60"/>
      <c r="I657" s="60"/>
      <c r="J657" s="60"/>
      <c r="K657" s="65">
        <f>IFERROR(VLOOKUP($A657,D_SAV!$A$5:$I$29,6,0),)</f>
        <v>0</v>
      </c>
    </row>
    <row r="658" spans="1:11" x14ac:dyDescent="0.25">
      <c r="A658" s="59"/>
      <c r="B658" s="63">
        <f>IFERROR(VLOOKUP($A658,D_SAV!$A$5:$I$29,3,0),)</f>
        <v>0</v>
      </c>
      <c r="C658" s="64" t="str">
        <f>IFERROR(VLOOKUP($A658,D_SAV!$A$5:$I$29,4,0),"")</f>
        <v/>
      </c>
      <c r="D658" s="65">
        <f>IFERROR(VLOOKUP($A658,D_SAV!$A$5:$I$29,5,0),)</f>
        <v>0</v>
      </c>
      <c r="E658" s="60"/>
      <c r="F658" s="60"/>
      <c r="G658" s="60"/>
      <c r="H658" s="60"/>
      <c r="I658" s="60"/>
      <c r="J658" s="60"/>
      <c r="K658" s="65">
        <f>IFERROR(VLOOKUP($A658,D_SAV!$A$5:$I$29,6,0),)</f>
        <v>0</v>
      </c>
    </row>
    <row r="659" spans="1:11" x14ac:dyDescent="0.25">
      <c r="A659" s="59"/>
      <c r="B659" s="63">
        <f>IFERROR(VLOOKUP($A659,D_SAV!$A$5:$I$29,3,0),)</f>
        <v>0</v>
      </c>
      <c r="C659" s="64" t="str">
        <f>IFERROR(VLOOKUP($A659,D_SAV!$A$5:$I$29,4,0),"")</f>
        <v/>
      </c>
      <c r="D659" s="65">
        <f>IFERROR(VLOOKUP($A659,D_SAV!$A$5:$I$29,5,0),)</f>
        <v>0</v>
      </c>
      <c r="E659" s="60"/>
      <c r="F659" s="60"/>
      <c r="G659" s="60"/>
      <c r="H659" s="60"/>
      <c r="I659" s="60"/>
      <c r="J659" s="60"/>
      <c r="K659" s="65">
        <f>IFERROR(VLOOKUP($A659,D_SAV!$A$5:$I$29,6,0),)</f>
        <v>0</v>
      </c>
    </row>
    <row r="660" spans="1:11" x14ac:dyDescent="0.25">
      <c r="A660" s="59"/>
      <c r="B660" s="63">
        <f>IFERROR(VLOOKUP($A660,D_SAV!$A$5:$I$29,3,0),)</f>
        <v>0</v>
      </c>
      <c r="C660" s="64" t="str">
        <f>IFERROR(VLOOKUP($A660,D_SAV!$A$5:$I$29,4,0),"")</f>
        <v/>
      </c>
      <c r="D660" s="65">
        <f>IFERROR(VLOOKUP($A660,D_SAV!$A$5:$I$29,5,0),)</f>
        <v>0</v>
      </c>
      <c r="E660" s="60"/>
      <c r="F660" s="60"/>
      <c r="G660" s="60"/>
      <c r="H660" s="60"/>
      <c r="I660" s="60"/>
      <c r="J660" s="60"/>
      <c r="K660" s="65">
        <f>IFERROR(VLOOKUP($A660,D_SAV!$A$5:$I$29,6,0),)</f>
        <v>0</v>
      </c>
    </row>
    <row r="661" spans="1:11" x14ac:dyDescent="0.25">
      <c r="A661" s="59"/>
      <c r="B661" s="63">
        <f>IFERROR(VLOOKUP($A661,D_SAV!$A$5:$I$29,3,0),)</f>
        <v>0</v>
      </c>
      <c r="C661" s="64" t="str">
        <f>IFERROR(VLOOKUP($A661,D_SAV!$A$5:$I$29,4,0),"")</f>
        <v/>
      </c>
      <c r="D661" s="65">
        <f>IFERROR(VLOOKUP($A661,D_SAV!$A$5:$I$29,5,0),)</f>
        <v>0</v>
      </c>
      <c r="E661" s="60"/>
      <c r="F661" s="60"/>
      <c r="G661" s="60"/>
      <c r="H661" s="60"/>
      <c r="I661" s="60"/>
      <c r="J661" s="60"/>
      <c r="K661" s="65">
        <f>IFERROR(VLOOKUP($A661,D_SAV!$A$5:$I$29,6,0),)</f>
        <v>0</v>
      </c>
    </row>
    <row r="662" spans="1:11" x14ac:dyDescent="0.25">
      <c r="A662" s="59"/>
      <c r="B662" s="63">
        <f>IFERROR(VLOOKUP($A662,D_SAV!$A$5:$I$29,3,0),)</f>
        <v>0</v>
      </c>
      <c r="C662" s="64" t="str">
        <f>IFERROR(VLOOKUP($A662,D_SAV!$A$5:$I$29,4,0),"")</f>
        <v/>
      </c>
      <c r="D662" s="65">
        <f>IFERROR(VLOOKUP($A662,D_SAV!$A$5:$I$29,5,0),)</f>
        <v>0</v>
      </c>
      <c r="E662" s="60"/>
      <c r="F662" s="60"/>
      <c r="G662" s="60"/>
      <c r="H662" s="60"/>
      <c r="I662" s="60"/>
      <c r="J662" s="60"/>
      <c r="K662" s="65">
        <f>IFERROR(VLOOKUP($A662,D_SAV!$A$5:$I$29,6,0),)</f>
        <v>0</v>
      </c>
    </row>
    <row r="663" spans="1:11" x14ac:dyDescent="0.25">
      <c r="A663" s="59"/>
      <c r="B663" s="63">
        <f>IFERROR(VLOOKUP($A663,D_SAV!$A$5:$I$29,3,0),)</f>
        <v>0</v>
      </c>
      <c r="C663" s="64" t="str">
        <f>IFERROR(VLOOKUP($A663,D_SAV!$A$5:$I$29,4,0),"")</f>
        <v/>
      </c>
      <c r="D663" s="65">
        <f>IFERROR(VLOOKUP($A663,D_SAV!$A$5:$I$29,5,0),)</f>
        <v>0</v>
      </c>
      <c r="E663" s="60"/>
      <c r="F663" s="60"/>
      <c r="G663" s="60"/>
      <c r="H663" s="60"/>
      <c r="I663" s="60"/>
      <c r="J663" s="60"/>
      <c r="K663" s="65">
        <f>IFERROR(VLOOKUP($A663,D_SAV!$A$5:$I$29,6,0),)</f>
        <v>0</v>
      </c>
    </row>
    <row r="664" spans="1:11" x14ac:dyDescent="0.25">
      <c r="A664" s="59"/>
      <c r="B664" s="63">
        <f>IFERROR(VLOOKUP($A664,D_SAV!$A$5:$I$29,3,0),)</f>
        <v>0</v>
      </c>
      <c r="C664" s="64" t="str">
        <f>IFERROR(VLOOKUP($A664,D_SAV!$A$5:$I$29,4,0),"")</f>
        <v/>
      </c>
      <c r="D664" s="65">
        <f>IFERROR(VLOOKUP($A664,D_SAV!$A$5:$I$29,5,0),)</f>
        <v>0</v>
      </c>
      <c r="E664" s="60"/>
      <c r="F664" s="60"/>
      <c r="G664" s="60"/>
      <c r="H664" s="60"/>
      <c r="I664" s="60"/>
      <c r="J664" s="60"/>
      <c r="K664" s="65">
        <f>IFERROR(VLOOKUP($A664,D_SAV!$A$5:$I$29,6,0),)</f>
        <v>0</v>
      </c>
    </row>
    <row r="665" spans="1:11" x14ac:dyDescent="0.25">
      <c r="A665" s="59"/>
      <c r="B665" s="63">
        <f>IFERROR(VLOOKUP($A665,D_SAV!$A$5:$I$29,3,0),)</f>
        <v>0</v>
      </c>
      <c r="C665" s="64" t="str">
        <f>IFERROR(VLOOKUP($A665,D_SAV!$A$5:$I$29,4,0),"")</f>
        <v/>
      </c>
      <c r="D665" s="65">
        <f>IFERROR(VLOOKUP($A665,D_SAV!$A$5:$I$29,5,0),)</f>
        <v>0</v>
      </c>
      <c r="E665" s="60"/>
      <c r="F665" s="60"/>
      <c r="G665" s="60"/>
      <c r="H665" s="60"/>
      <c r="I665" s="60"/>
      <c r="J665" s="60"/>
      <c r="K665" s="65">
        <f>IFERROR(VLOOKUP($A665,D_SAV!$A$5:$I$29,6,0),)</f>
        <v>0</v>
      </c>
    </row>
    <row r="666" spans="1:11" x14ac:dyDescent="0.25">
      <c r="A666" s="59"/>
      <c r="B666" s="63">
        <f>IFERROR(VLOOKUP($A666,D_SAV!$A$5:$I$29,3,0),)</f>
        <v>0</v>
      </c>
      <c r="C666" s="64" t="str">
        <f>IFERROR(VLOOKUP($A666,D_SAV!$A$5:$I$29,4,0),"")</f>
        <v/>
      </c>
      <c r="D666" s="65">
        <f>IFERROR(VLOOKUP($A666,D_SAV!$A$5:$I$29,5,0),)</f>
        <v>0</v>
      </c>
      <c r="E666" s="60"/>
      <c r="F666" s="60"/>
      <c r="G666" s="60"/>
      <c r="H666" s="60"/>
      <c r="I666" s="60"/>
      <c r="J666" s="60"/>
      <c r="K666" s="65">
        <f>IFERROR(VLOOKUP($A666,D_SAV!$A$5:$I$29,6,0),)</f>
        <v>0</v>
      </c>
    </row>
    <row r="667" spans="1:11" x14ac:dyDescent="0.25">
      <c r="A667" s="59"/>
      <c r="B667" s="63">
        <f>IFERROR(VLOOKUP($A667,D_SAV!$A$5:$I$29,3,0),)</f>
        <v>0</v>
      </c>
      <c r="C667" s="64" t="str">
        <f>IFERROR(VLOOKUP($A667,D_SAV!$A$5:$I$29,4,0),"")</f>
        <v/>
      </c>
      <c r="D667" s="65">
        <f>IFERROR(VLOOKUP($A667,D_SAV!$A$5:$I$29,5,0),)</f>
        <v>0</v>
      </c>
      <c r="E667" s="60"/>
      <c r="F667" s="60"/>
      <c r="G667" s="60"/>
      <c r="H667" s="60"/>
      <c r="I667" s="60"/>
      <c r="J667" s="60"/>
      <c r="K667" s="65">
        <f>IFERROR(VLOOKUP($A667,D_SAV!$A$5:$I$29,6,0),)</f>
        <v>0</v>
      </c>
    </row>
    <row r="668" spans="1:11" x14ac:dyDescent="0.25">
      <c r="A668" s="59"/>
      <c r="B668" s="63">
        <f>IFERROR(VLOOKUP($A668,D_SAV!$A$5:$I$29,3,0),)</f>
        <v>0</v>
      </c>
      <c r="C668" s="64" t="str">
        <f>IFERROR(VLOOKUP($A668,D_SAV!$A$5:$I$29,4,0),"")</f>
        <v/>
      </c>
      <c r="D668" s="65">
        <f>IFERROR(VLOOKUP($A668,D_SAV!$A$5:$I$29,5,0),)</f>
        <v>0</v>
      </c>
      <c r="E668" s="60"/>
      <c r="F668" s="60"/>
      <c r="G668" s="60"/>
      <c r="H668" s="60"/>
      <c r="I668" s="60"/>
      <c r="J668" s="60"/>
      <c r="K668" s="65">
        <f>IFERROR(VLOOKUP($A668,D_SAV!$A$5:$I$29,6,0),)</f>
        <v>0</v>
      </c>
    </row>
    <row r="669" spans="1:11" x14ac:dyDescent="0.25">
      <c r="A669" s="59"/>
      <c r="B669" s="63">
        <f>IFERROR(VLOOKUP($A669,D_SAV!$A$5:$I$29,3,0),)</f>
        <v>0</v>
      </c>
      <c r="C669" s="64" t="str">
        <f>IFERROR(VLOOKUP($A669,D_SAV!$A$5:$I$29,4,0),"")</f>
        <v/>
      </c>
      <c r="D669" s="65">
        <f>IFERROR(VLOOKUP($A669,D_SAV!$A$5:$I$29,5,0),)</f>
        <v>0</v>
      </c>
      <c r="E669" s="60"/>
      <c r="F669" s="60"/>
      <c r="G669" s="60"/>
      <c r="H669" s="60"/>
      <c r="I669" s="60"/>
      <c r="J669" s="60"/>
      <c r="K669" s="65">
        <f>IFERROR(VLOOKUP($A669,D_SAV!$A$5:$I$29,6,0),)</f>
        <v>0</v>
      </c>
    </row>
    <row r="670" spans="1:11" x14ac:dyDescent="0.25">
      <c r="A670" s="59"/>
      <c r="B670" s="63">
        <f>IFERROR(VLOOKUP($A670,D_SAV!$A$5:$I$29,3,0),)</f>
        <v>0</v>
      </c>
      <c r="C670" s="64" t="str">
        <f>IFERROR(VLOOKUP($A670,D_SAV!$A$5:$I$29,4,0),"")</f>
        <v/>
      </c>
      <c r="D670" s="65">
        <f>IFERROR(VLOOKUP($A670,D_SAV!$A$5:$I$29,5,0),)</f>
        <v>0</v>
      </c>
      <c r="E670" s="60"/>
      <c r="F670" s="60"/>
      <c r="G670" s="60"/>
      <c r="H670" s="60"/>
      <c r="I670" s="60"/>
      <c r="J670" s="60"/>
      <c r="K670" s="65">
        <f>IFERROR(VLOOKUP($A670,D_SAV!$A$5:$I$29,6,0),)</f>
        <v>0</v>
      </c>
    </row>
    <row r="671" spans="1:11" x14ac:dyDescent="0.25">
      <c r="A671" s="59"/>
      <c r="B671" s="63">
        <f>IFERROR(VLOOKUP($A671,D_SAV!$A$5:$I$29,3,0),)</f>
        <v>0</v>
      </c>
      <c r="C671" s="64" t="str">
        <f>IFERROR(VLOOKUP($A671,D_SAV!$A$5:$I$29,4,0),"")</f>
        <v/>
      </c>
      <c r="D671" s="65">
        <f>IFERROR(VLOOKUP($A671,D_SAV!$A$5:$I$29,5,0),)</f>
        <v>0</v>
      </c>
      <c r="E671" s="60"/>
      <c r="F671" s="60"/>
      <c r="G671" s="60"/>
      <c r="H671" s="60"/>
      <c r="I671" s="60"/>
      <c r="J671" s="60"/>
      <c r="K671" s="65">
        <f>IFERROR(VLOOKUP($A671,D_SAV!$A$5:$I$29,6,0),)</f>
        <v>0</v>
      </c>
    </row>
    <row r="672" spans="1:11" x14ac:dyDescent="0.25">
      <c r="A672" s="59"/>
      <c r="B672" s="63">
        <f>IFERROR(VLOOKUP($A672,D_SAV!$A$5:$I$29,3,0),)</f>
        <v>0</v>
      </c>
      <c r="C672" s="64" t="str">
        <f>IFERROR(VLOOKUP($A672,D_SAV!$A$5:$I$29,4,0),"")</f>
        <v/>
      </c>
      <c r="D672" s="65">
        <f>IFERROR(VLOOKUP($A672,D_SAV!$A$5:$I$29,5,0),)</f>
        <v>0</v>
      </c>
      <c r="E672" s="60"/>
      <c r="F672" s="60"/>
      <c r="G672" s="60"/>
      <c r="H672" s="60"/>
      <c r="I672" s="60"/>
      <c r="J672" s="60"/>
      <c r="K672" s="65">
        <f>IFERROR(VLOOKUP($A672,D_SAV!$A$5:$I$29,6,0),)</f>
        <v>0</v>
      </c>
    </row>
    <row r="673" spans="1:11" x14ac:dyDescent="0.25">
      <c r="A673" s="59"/>
      <c r="B673" s="63">
        <f>IFERROR(VLOOKUP($A673,D_SAV!$A$5:$I$29,3,0),)</f>
        <v>0</v>
      </c>
      <c r="C673" s="64" t="str">
        <f>IFERROR(VLOOKUP($A673,D_SAV!$A$5:$I$29,4,0),"")</f>
        <v/>
      </c>
      <c r="D673" s="65">
        <f>IFERROR(VLOOKUP($A673,D_SAV!$A$5:$I$29,5,0),)</f>
        <v>0</v>
      </c>
      <c r="E673" s="60"/>
      <c r="F673" s="60"/>
      <c r="G673" s="60"/>
      <c r="H673" s="60"/>
      <c r="I673" s="60"/>
      <c r="J673" s="60"/>
      <c r="K673" s="65">
        <f>IFERROR(VLOOKUP($A673,D_SAV!$A$5:$I$29,6,0),)</f>
        <v>0</v>
      </c>
    </row>
    <row r="674" spans="1:11" x14ac:dyDescent="0.25">
      <c r="A674" s="59"/>
      <c r="B674" s="63">
        <f>IFERROR(VLOOKUP($A674,D_SAV!$A$5:$I$29,3,0),)</f>
        <v>0</v>
      </c>
      <c r="C674" s="64" t="str">
        <f>IFERROR(VLOOKUP($A674,D_SAV!$A$5:$I$29,4,0),"")</f>
        <v/>
      </c>
      <c r="D674" s="65">
        <f>IFERROR(VLOOKUP($A674,D_SAV!$A$5:$I$29,5,0),)</f>
        <v>0</v>
      </c>
      <c r="E674" s="60"/>
      <c r="F674" s="60"/>
      <c r="G674" s="60"/>
      <c r="H674" s="60"/>
      <c r="I674" s="60"/>
      <c r="J674" s="60"/>
      <c r="K674" s="65">
        <f>IFERROR(VLOOKUP($A674,D_SAV!$A$5:$I$29,6,0),)</f>
        <v>0</v>
      </c>
    </row>
    <row r="675" spans="1:11" x14ac:dyDescent="0.25">
      <c r="A675" s="59"/>
      <c r="B675" s="63">
        <f>IFERROR(VLOOKUP($A675,D_SAV!$A$5:$I$29,3,0),)</f>
        <v>0</v>
      </c>
      <c r="C675" s="64" t="str">
        <f>IFERROR(VLOOKUP($A675,D_SAV!$A$5:$I$29,4,0),"")</f>
        <v/>
      </c>
      <c r="D675" s="65">
        <f>IFERROR(VLOOKUP($A675,D_SAV!$A$5:$I$29,5,0),)</f>
        <v>0</v>
      </c>
      <c r="E675" s="60"/>
      <c r="F675" s="60"/>
      <c r="G675" s="60"/>
      <c r="H675" s="60"/>
      <c r="I675" s="60"/>
      <c r="J675" s="60"/>
      <c r="K675" s="65">
        <f>IFERROR(VLOOKUP($A675,D_SAV!$A$5:$I$29,6,0),)</f>
        <v>0</v>
      </c>
    </row>
    <row r="676" spans="1:11" x14ac:dyDescent="0.25">
      <c r="A676" s="59"/>
      <c r="B676" s="63">
        <f>IFERROR(VLOOKUP($A676,D_SAV!$A$5:$I$29,3,0),)</f>
        <v>0</v>
      </c>
      <c r="C676" s="64" t="str">
        <f>IFERROR(VLOOKUP($A676,D_SAV!$A$5:$I$29,4,0),"")</f>
        <v/>
      </c>
      <c r="D676" s="65">
        <f>IFERROR(VLOOKUP($A676,D_SAV!$A$5:$I$29,5,0),)</f>
        <v>0</v>
      </c>
      <c r="E676" s="60"/>
      <c r="F676" s="60"/>
      <c r="G676" s="60"/>
      <c r="H676" s="60"/>
      <c r="I676" s="60"/>
      <c r="J676" s="60"/>
      <c r="K676" s="65">
        <f>IFERROR(VLOOKUP($A676,D_SAV!$A$5:$I$29,6,0),)</f>
        <v>0</v>
      </c>
    </row>
    <row r="677" spans="1:11" x14ac:dyDescent="0.25">
      <c r="A677" s="59"/>
      <c r="B677" s="63">
        <f>IFERROR(VLOOKUP($A677,D_SAV!$A$5:$I$29,3,0),)</f>
        <v>0</v>
      </c>
      <c r="C677" s="64" t="str">
        <f>IFERROR(VLOOKUP($A677,D_SAV!$A$5:$I$29,4,0),"")</f>
        <v/>
      </c>
      <c r="D677" s="65">
        <f>IFERROR(VLOOKUP($A677,D_SAV!$A$5:$I$29,5,0),)</f>
        <v>0</v>
      </c>
      <c r="E677" s="60"/>
      <c r="F677" s="60"/>
      <c r="G677" s="60"/>
      <c r="H677" s="60"/>
      <c r="I677" s="60"/>
      <c r="J677" s="60"/>
      <c r="K677" s="65">
        <f>IFERROR(VLOOKUP($A677,D_SAV!$A$5:$I$29,6,0),)</f>
        <v>0</v>
      </c>
    </row>
    <row r="678" spans="1:11" x14ac:dyDescent="0.25">
      <c r="A678" s="59"/>
      <c r="B678" s="63">
        <f>IFERROR(VLOOKUP($A678,D_SAV!$A$5:$I$29,3,0),)</f>
        <v>0</v>
      </c>
      <c r="C678" s="64" t="str">
        <f>IFERROR(VLOOKUP($A678,D_SAV!$A$5:$I$29,4,0),"")</f>
        <v/>
      </c>
      <c r="D678" s="65">
        <f>IFERROR(VLOOKUP($A678,D_SAV!$A$5:$I$29,5,0),)</f>
        <v>0</v>
      </c>
      <c r="E678" s="60"/>
      <c r="F678" s="60"/>
      <c r="G678" s="60"/>
      <c r="H678" s="60"/>
      <c r="I678" s="60"/>
      <c r="J678" s="60"/>
      <c r="K678" s="65">
        <f>IFERROR(VLOOKUP($A678,D_SAV!$A$5:$I$29,6,0),)</f>
        <v>0</v>
      </c>
    </row>
    <row r="679" spans="1:11" x14ac:dyDescent="0.25">
      <c r="A679" s="59"/>
      <c r="B679" s="63">
        <f>IFERROR(VLOOKUP($A679,D_SAV!$A$5:$I$29,3,0),)</f>
        <v>0</v>
      </c>
      <c r="C679" s="64" t="str">
        <f>IFERROR(VLOOKUP($A679,D_SAV!$A$5:$I$29,4,0),"")</f>
        <v/>
      </c>
      <c r="D679" s="65">
        <f>IFERROR(VLOOKUP($A679,D_SAV!$A$5:$I$29,5,0),)</f>
        <v>0</v>
      </c>
      <c r="E679" s="60"/>
      <c r="F679" s="60"/>
      <c r="G679" s="60"/>
      <c r="H679" s="60"/>
      <c r="I679" s="60"/>
      <c r="J679" s="60"/>
      <c r="K679" s="65">
        <f>IFERROR(VLOOKUP($A679,D_SAV!$A$5:$I$29,6,0),)</f>
        <v>0</v>
      </c>
    </row>
    <row r="680" spans="1:11" x14ac:dyDescent="0.25">
      <c r="A680" s="59"/>
      <c r="B680" s="63">
        <f>IFERROR(VLOOKUP($A680,D_SAV!$A$5:$I$29,3,0),)</f>
        <v>0</v>
      </c>
      <c r="C680" s="64" t="str">
        <f>IFERROR(VLOOKUP($A680,D_SAV!$A$5:$I$29,4,0),"")</f>
        <v/>
      </c>
      <c r="D680" s="65">
        <f>IFERROR(VLOOKUP($A680,D_SAV!$A$5:$I$29,5,0),)</f>
        <v>0</v>
      </c>
      <c r="E680" s="60"/>
      <c r="F680" s="60"/>
      <c r="G680" s="60"/>
      <c r="H680" s="60"/>
      <c r="I680" s="60"/>
      <c r="J680" s="60"/>
      <c r="K680" s="65">
        <f>IFERROR(VLOOKUP($A680,D_SAV!$A$5:$I$29,6,0),)</f>
        <v>0</v>
      </c>
    </row>
    <row r="681" spans="1:11" x14ac:dyDescent="0.25">
      <c r="A681" s="59"/>
      <c r="B681" s="63">
        <f>IFERROR(VLOOKUP($A681,D_SAV!$A$5:$I$29,3,0),)</f>
        <v>0</v>
      </c>
      <c r="C681" s="64" t="str">
        <f>IFERROR(VLOOKUP($A681,D_SAV!$A$5:$I$29,4,0),"")</f>
        <v/>
      </c>
      <c r="D681" s="65">
        <f>IFERROR(VLOOKUP($A681,D_SAV!$A$5:$I$29,5,0),)</f>
        <v>0</v>
      </c>
      <c r="E681" s="60"/>
      <c r="F681" s="60"/>
      <c r="G681" s="60"/>
      <c r="H681" s="60"/>
      <c r="I681" s="60"/>
      <c r="J681" s="60"/>
      <c r="K681" s="65">
        <f>IFERROR(VLOOKUP($A681,D_SAV!$A$5:$I$29,6,0),)</f>
        <v>0</v>
      </c>
    </row>
    <row r="682" spans="1:11" x14ac:dyDescent="0.25">
      <c r="A682" s="59"/>
      <c r="B682" s="63">
        <f>IFERROR(VLOOKUP($A682,D_SAV!$A$5:$I$29,3,0),)</f>
        <v>0</v>
      </c>
      <c r="C682" s="64" t="str">
        <f>IFERROR(VLOOKUP($A682,D_SAV!$A$5:$I$29,4,0),"")</f>
        <v/>
      </c>
      <c r="D682" s="65">
        <f>IFERROR(VLOOKUP($A682,D_SAV!$A$5:$I$29,5,0),)</f>
        <v>0</v>
      </c>
      <c r="E682" s="60"/>
      <c r="F682" s="60"/>
      <c r="G682" s="60"/>
      <c r="H682" s="60"/>
      <c r="I682" s="60"/>
      <c r="J682" s="60"/>
      <c r="K682" s="65">
        <f>IFERROR(VLOOKUP($A682,D_SAV!$A$5:$I$29,6,0),)</f>
        <v>0</v>
      </c>
    </row>
    <row r="683" spans="1:11" x14ac:dyDescent="0.25">
      <c r="A683" s="59"/>
      <c r="B683" s="63">
        <f>IFERROR(VLOOKUP($A683,D_SAV!$A$5:$I$29,3,0),)</f>
        <v>0</v>
      </c>
      <c r="C683" s="64" t="str">
        <f>IFERROR(VLOOKUP($A683,D_SAV!$A$5:$I$29,4,0),"")</f>
        <v/>
      </c>
      <c r="D683" s="65">
        <f>IFERROR(VLOOKUP($A683,D_SAV!$A$5:$I$29,5,0),)</f>
        <v>0</v>
      </c>
      <c r="E683" s="60"/>
      <c r="F683" s="60"/>
      <c r="G683" s="60"/>
      <c r="H683" s="60"/>
      <c r="I683" s="60"/>
      <c r="J683" s="60"/>
      <c r="K683" s="65">
        <f>IFERROR(VLOOKUP($A683,D_SAV!$A$5:$I$29,6,0),)</f>
        <v>0</v>
      </c>
    </row>
    <row r="684" spans="1:11" x14ac:dyDescent="0.25">
      <c r="A684" s="59"/>
      <c r="B684" s="63">
        <f>IFERROR(VLOOKUP($A684,D_SAV!$A$5:$I$29,3,0),)</f>
        <v>0</v>
      </c>
      <c r="C684" s="64" t="str">
        <f>IFERROR(VLOOKUP($A684,D_SAV!$A$5:$I$29,4,0),"")</f>
        <v/>
      </c>
      <c r="D684" s="65">
        <f>IFERROR(VLOOKUP($A684,D_SAV!$A$5:$I$29,5,0),)</f>
        <v>0</v>
      </c>
      <c r="E684" s="60"/>
      <c r="F684" s="60"/>
      <c r="G684" s="60"/>
      <c r="H684" s="60"/>
      <c r="I684" s="60"/>
      <c r="J684" s="60"/>
      <c r="K684" s="65">
        <f>IFERROR(VLOOKUP($A684,D_SAV!$A$5:$I$29,6,0),)</f>
        <v>0</v>
      </c>
    </row>
    <row r="685" spans="1:11" x14ac:dyDescent="0.25">
      <c r="A685" s="59"/>
      <c r="B685" s="63">
        <f>IFERROR(VLOOKUP($A685,D_SAV!$A$5:$I$29,3,0),)</f>
        <v>0</v>
      </c>
      <c r="C685" s="64" t="str">
        <f>IFERROR(VLOOKUP($A685,D_SAV!$A$5:$I$29,4,0),"")</f>
        <v/>
      </c>
      <c r="D685" s="65">
        <f>IFERROR(VLOOKUP($A685,D_SAV!$A$5:$I$29,5,0),)</f>
        <v>0</v>
      </c>
      <c r="E685" s="60"/>
      <c r="F685" s="60"/>
      <c r="G685" s="60"/>
      <c r="H685" s="60"/>
      <c r="I685" s="60"/>
      <c r="J685" s="60"/>
      <c r="K685" s="65">
        <f>IFERROR(VLOOKUP($A685,D_SAV!$A$5:$I$29,6,0),)</f>
        <v>0</v>
      </c>
    </row>
    <row r="686" spans="1:11" x14ac:dyDescent="0.25">
      <c r="A686" s="59"/>
      <c r="B686" s="63">
        <f>IFERROR(VLOOKUP($A686,D_SAV!$A$5:$I$29,3,0),)</f>
        <v>0</v>
      </c>
      <c r="C686" s="64" t="str">
        <f>IFERROR(VLOOKUP($A686,D_SAV!$A$5:$I$29,4,0),"")</f>
        <v/>
      </c>
      <c r="D686" s="65">
        <f>IFERROR(VLOOKUP($A686,D_SAV!$A$5:$I$29,5,0),)</f>
        <v>0</v>
      </c>
      <c r="E686" s="60"/>
      <c r="F686" s="60"/>
      <c r="G686" s="60"/>
      <c r="H686" s="60"/>
      <c r="I686" s="60"/>
      <c r="J686" s="60"/>
      <c r="K686" s="65">
        <f>IFERROR(VLOOKUP($A686,D_SAV!$A$5:$I$29,6,0),)</f>
        <v>0</v>
      </c>
    </row>
    <row r="687" spans="1:11" x14ac:dyDescent="0.25">
      <c r="A687" s="59"/>
      <c r="B687" s="63">
        <f>IFERROR(VLOOKUP($A687,D_SAV!$A$5:$I$29,3,0),)</f>
        <v>0</v>
      </c>
      <c r="C687" s="64" t="str">
        <f>IFERROR(VLOOKUP($A687,D_SAV!$A$5:$I$29,4,0),"")</f>
        <v/>
      </c>
      <c r="D687" s="65">
        <f>IFERROR(VLOOKUP($A687,D_SAV!$A$5:$I$29,5,0),)</f>
        <v>0</v>
      </c>
      <c r="E687" s="60"/>
      <c r="F687" s="60"/>
      <c r="G687" s="60"/>
      <c r="H687" s="60"/>
      <c r="I687" s="60"/>
      <c r="J687" s="60"/>
      <c r="K687" s="65">
        <f>IFERROR(VLOOKUP($A687,D_SAV!$A$5:$I$29,6,0),)</f>
        <v>0</v>
      </c>
    </row>
    <row r="688" spans="1:11" x14ac:dyDescent="0.25">
      <c r="A688" s="59"/>
      <c r="B688" s="63">
        <f>IFERROR(VLOOKUP($A688,D_SAV!$A$5:$I$29,3,0),)</f>
        <v>0</v>
      </c>
      <c r="C688" s="64" t="str">
        <f>IFERROR(VLOOKUP($A688,D_SAV!$A$5:$I$29,4,0),"")</f>
        <v/>
      </c>
      <c r="D688" s="65">
        <f>IFERROR(VLOOKUP($A688,D_SAV!$A$5:$I$29,5,0),)</f>
        <v>0</v>
      </c>
      <c r="E688" s="60"/>
      <c r="F688" s="60"/>
      <c r="G688" s="60"/>
      <c r="H688" s="60"/>
      <c r="I688" s="60"/>
      <c r="J688" s="60"/>
      <c r="K688" s="65">
        <f>IFERROR(VLOOKUP($A688,D_SAV!$A$5:$I$29,6,0),)</f>
        <v>0</v>
      </c>
    </row>
    <row r="689" spans="1:11" x14ac:dyDescent="0.25">
      <c r="A689" s="59"/>
      <c r="B689" s="63">
        <f>IFERROR(VLOOKUP($A689,D_SAV!$A$5:$I$29,3,0),)</f>
        <v>0</v>
      </c>
      <c r="C689" s="64" t="str">
        <f>IFERROR(VLOOKUP($A689,D_SAV!$A$5:$I$29,4,0),"")</f>
        <v/>
      </c>
      <c r="D689" s="65">
        <f>IFERROR(VLOOKUP($A689,D_SAV!$A$5:$I$29,5,0),)</f>
        <v>0</v>
      </c>
      <c r="E689" s="60"/>
      <c r="F689" s="60"/>
      <c r="G689" s="60"/>
      <c r="H689" s="60"/>
      <c r="I689" s="60"/>
      <c r="J689" s="60"/>
      <c r="K689" s="65">
        <f>IFERROR(VLOOKUP($A689,D_SAV!$A$5:$I$29,6,0),)</f>
        <v>0</v>
      </c>
    </row>
    <row r="690" spans="1:11" x14ac:dyDescent="0.25">
      <c r="A690" s="59"/>
      <c r="B690" s="63">
        <f>IFERROR(VLOOKUP($A690,D_SAV!$A$5:$I$29,3,0),)</f>
        <v>0</v>
      </c>
      <c r="C690" s="64" t="str">
        <f>IFERROR(VLOOKUP($A690,D_SAV!$A$5:$I$29,4,0),"")</f>
        <v/>
      </c>
      <c r="D690" s="65">
        <f>IFERROR(VLOOKUP($A690,D_SAV!$A$5:$I$29,5,0),)</f>
        <v>0</v>
      </c>
      <c r="E690" s="60"/>
      <c r="F690" s="60"/>
      <c r="G690" s="60"/>
      <c r="H690" s="60"/>
      <c r="I690" s="60"/>
      <c r="J690" s="60"/>
      <c r="K690" s="65">
        <f>IFERROR(VLOOKUP($A690,D_SAV!$A$5:$I$29,6,0),)</f>
        <v>0</v>
      </c>
    </row>
    <row r="691" spans="1:11" x14ac:dyDescent="0.25">
      <c r="A691" s="59"/>
      <c r="B691" s="63">
        <f>IFERROR(VLOOKUP($A691,D_SAV!$A$5:$I$29,3,0),)</f>
        <v>0</v>
      </c>
      <c r="C691" s="64" t="str">
        <f>IFERROR(VLOOKUP($A691,D_SAV!$A$5:$I$29,4,0),"")</f>
        <v/>
      </c>
      <c r="D691" s="65">
        <f>IFERROR(VLOOKUP($A691,D_SAV!$A$5:$I$29,5,0),)</f>
        <v>0</v>
      </c>
      <c r="E691" s="60"/>
      <c r="F691" s="60"/>
      <c r="G691" s="60"/>
      <c r="H691" s="60"/>
      <c r="I691" s="60"/>
      <c r="J691" s="60"/>
      <c r="K691" s="65">
        <f>IFERROR(VLOOKUP($A691,D_SAV!$A$5:$I$29,6,0),)</f>
        <v>0</v>
      </c>
    </row>
    <row r="692" spans="1:11" x14ac:dyDescent="0.25">
      <c r="A692" s="59"/>
      <c r="B692" s="63">
        <f>IFERROR(VLOOKUP($A692,D_SAV!$A$5:$I$29,3,0),)</f>
        <v>0</v>
      </c>
      <c r="C692" s="64" t="str">
        <f>IFERROR(VLOOKUP($A692,D_SAV!$A$5:$I$29,4,0),"")</f>
        <v/>
      </c>
      <c r="D692" s="65">
        <f>IFERROR(VLOOKUP($A692,D_SAV!$A$5:$I$29,5,0),)</f>
        <v>0</v>
      </c>
      <c r="E692" s="60"/>
      <c r="F692" s="60"/>
      <c r="G692" s="60"/>
      <c r="H692" s="60"/>
      <c r="I692" s="60"/>
      <c r="J692" s="60"/>
      <c r="K692" s="65">
        <f>IFERROR(VLOOKUP($A692,D_SAV!$A$5:$I$29,6,0),)</f>
        <v>0</v>
      </c>
    </row>
    <row r="693" spans="1:11" x14ac:dyDescent="0.25">
      <c r="A693" s="59"/>
      <c r="B693" s="63">
        <f>IFERROR(VLOOKUP($A693,D_SAV!$A$5:$I$29,3,0),)</f>
        <v>0</v>
      </c>
      <c r="C693" s="64" t="str">
        <f>IFERROR(VLOOKUP($A693,D_SAV!$A$5:$I$29,4,0),"")</f>
        <v/>
      </c>
      <c r="D693" s="65">
        <f>IFERROR(VLOOKUP($A693,D_SAV!$A$5:$I$29,5,0),)</f>
        <v>0</v>
      </c>
      <c r="E693" s="60"/>
      <c r="F693" s="60"/>
      <c r="G693" s="60"/>
      <c r="H693" s="60"/>
      <c r="I693" s="60"/>
      <c r="J693" s="60"/>
      <c r="K693" s="65">
        <f>IFERROR(VLOOKUP($A693,D_SAV!$A$5:$I$29,6,0),)</f>
        <v>0</v>
      </c>
    </row>
    <row r="694" spans="1:11" x14ac:dyDescent="0.25">
      <c r="A694" s="59"/>
      <c r="B694" s="63">
        <f>IFERROR(VLOOKUP($A694,D_SAV!$A$5:$I$29,3,0),)</f>
        <v>0</v>
      </c>
      <c r="C694" s="64" t="str">
        <f>IFERROR(VLOOKUP($A694,D_SAV!$A$5:$I$29,4,0),"")</f>
        <v/>
      </c>
      <c r="D694" s="65">
        <f>IFERROR(VLOOKUP($A694,D_SAV!$A$5:$I$29,5,0),)</f>
        <v>0</v>
      </c>
      <c r="E694" s="60"/>
      <c r="F694" s="60"/>
      <c r="G694" s="60"/>
      <c r="H694" s="60"/>
      <c r="I694" s="60"/>
      <c r="J694" s="60"/>
      <c r="K694" s="65">
        <f>IFERROR(VLOOKUP($A694,D_SAV!$A$5:$I$29,6,0),)</f>
        <v>0</v>
      </c>
    </row>
    <row r="695" spans="1:11" x14ac:dyDescent="0.25">
      <c r="A695" s="59"/>
      <c r="B695" s="63">
        <f>IFERROR(VLOOKUP($A695,D_SAV!$A$5:$I$29,3,0),)</f>
        <v>0</v>
      </c>
      <c r="C695" s="64" t="str">
        <f>IFERROR(VLOOKUP($A695,D_SAV!$A$5:$I$29,4,0),"")</f>
        <v/>
      </c>
      <c r="D695" s="65">
        <f>IFERROR(VLOOKUP($A695,D_SAV!$A$5:$I$29,5,0),)</f>
        <v>0</v>
      </c>
      <c r="E695" s="60"/>
      <c r="F695" s="60"/>
      <c r="G695" s="60"/>
      <c r="H695" s="60"/>
      <c r="I695" s="60"/>
      <c r="J695" s="60"/>
      <c r="K695" s="65">
        <f>IFERROR(VLOOKUP($A695,D_SAV!$A$5:$I$29,6,0),)</f>
        <v>0</v>
      </c>
    </row>
    <row r="696" spans="1:11" x14ac:dyDescent="0.25">
      <c r="A696" s="59"/>
      <c r="B696" s="63">
        <f>IFERROR(VLOOKUP($A696,D_SAV!$A$5:$I$29,3,0),)</f>
        <v>0</v>
      </c>
      <c r="C696" s="64" t="str">
        <f>IFERROR(VLOOKUP($A696,D_SAV!$A$5:$I$29,4,0),"")</f>
        <v/>
      </c>
      <c r="D696" s="65">
        <f>IFERROR(VLOOKUP($A696,D_SAV!$A$5:$I$29,5,0),)</f>
        <v>0</v>
      </c>
      <c r="E696" s="60"/>
      <c r="F696" s="60"/>
      <c r="G696" s="60"/>
      <c r="H696" s="60"/>
      <c r="I696" s="60"/>
      <c r="J696" s="60"/>
      <c r="K696" s="65">
        <f>IFERROR(VLOOKUP($A696,D_SAV!$A$5:$I$29,6,0),)</f>
        <v>0</v>
      </c>
    </row>
    <row r="697" spans="1:11" x14ac:dyDescent="0.25">
      <c r="A697" s="59"/>
      <c r="B697" s="63">
        <f>IFERROR(VLOOKUP($A697,D_SAV!$A$5:$I$29,3,0),)</f>
        <v>0</v>
      </c>
      <c r="C697" s="64" t="str">
        <f>IFERROR(VLOOKUP($A697,D_SAV!$A$5:$I$29,4,0),"")</f>
        <v/>
      </c>
      <c r="D697" s="65">
        <f>IFERROR(VLOOKUP($A697,D_SAV!$A$5:$I$29,5,0),)</f>
        <v>0</v>
      </c>
      <c r="E697" s="60"/>
      <c r="F697" s="60"/>
      <c r="G697" s="60"/>
      <c r="H697" s="60"/>
      <c r="I697" s="60"/>
      <c r="J697" s="60"/>
      <c r="K697" s="65">
        <f>IFERROR(VLOOKUP($A697,D_SAV!$A$5:$I$29,6,0),)</f>
        <v>0</v>
      </c>
    </row>
    <row r="698" spans="1:11" x14ac:dyDescent="0.25">
      <c r="A698" s="59"/>
      <c r="B698" s="63">
        <f>IFERROR(VLOOKUP($A698,D_SAV!$A$5:$I$29,3,0),)</f>
        <v>0</v>
      </c>
      <c r="C698" s="64" t="str">
        <f>IFERROR(VLOOKUP($A698,D_SAV!$A$5:$I$29,4,0),"")</f>
        <v/>
      </c>
      <c r="D698" s="65">
        <f>IFERROR(VLOOKUP($A698,D_SAV!$A$5:$I$29,5,0),)</f>
        <v>0</v>
      </c>
      <c r="E698" s="60"/>
      <c r="F698" s="60"/>
      <c r="G698" s="60"/>
      <c r="H698" s="60"/>
      <c r="I698" s="60"/>
      <c r="J698" s="60"/>
      <c r="K698" s="65">
        <f>IFERROR(VLOOKUP($A698,D_SAV!$A$5:$I$29,6,0),)</f>
        <v>0</v>
      </c>
    </row>
    <row r="699" spans="1:11" x14ac:dyDescent="0.25">
      <c r="A699" s="59"/>
      <c r="B699" s="63">
        <f>IFERROR(VLOOKUP($A699,D_SAV!$A$5:$I$29,3,0),)</f>
        <v>0</v>
      </c>
      <c r="C699" s="64" t="str">
        <f>IFERROR(VLOOKUP($A699,D_SAV!$A$5:$I$29,4,0),"")</f>
        <v/>
      </c>
      <c r="D699" s="65">
        <f>IFERROR(VLOOKUP($A699,D_SAV!$A$5:$I$29,5,0),)</f>
        <v>0</v>
      </c>
      <c r="E699" s="60"/>
      <c r="F699" s="60"/>
      <c r="G699" s="60"/>
      <c r="H699" s="60"/>
      <c r="I699" s="60"/>
      <c r="J699" s="60"/>
      <c r="K699" s="65">
        <f>IFERROR(VLOOKUP($A699,D_SAV!$A$5:$I$29,6,0),)</f>
        <v>0</v>
      </c>
    </row>
    <row r="700" spans="1:11" x14ac:dyDescent="0.25">
      <c r="A700" s="59"/>
      <c r="B700" s="63">
        <f>IFERROR(VLOOKUP($A700,D_SAV!$A$5:$I$29,3,0),)</f>
        <v>0</v>
      </c>
      <c r="C700" s="64" t="str">
        <f>IFERROR(VLOOKUP($A700,D_SAV!$A$5:$I$29,4,0),"")</f>
        <v/>
      </c>
      <c r="D700" s="65">
        <f>IFERROR(VLOOKUP($A700,D_SAV!$A$5:$I$29,5,0),)</f>
        <v>0</v>
      </c>
      <c r="E700" s="60"/>
      <c r="F700" s="60"/>
      <c r="G700" s="60"/>
      <c r="H700" s="60"/>
      <c r="I700" s="60"/>
      <c r="J700" s="60"/>
      <c r="K700" s="65">
        <f>IFERROR(VLOOKUP($A700,D_SAV!$A$5:$I$29,6,0),)</f>
        <v>0</v>
      </c>
    </row>
    <row r="701" spans="1:11" x14ac:dyDescent="0.25">
      <c r="A701" s="59"/>
      <c r="B701" s="63">
        <f>IFERROR(VLOOKUP($A701,D_SAV!$A$5:$I$29,3,0),)</f>
        <v>0</v>
      </c>
      <c r="C701" s="64" t="str">
        <f>IFERROR(VLOOKUP($A701,D_SAV!$A$5:$I$29,4,0),"")</f>
        <v/>
      </c>
      <c r="D701" s="65">
        <f>IFERROR(VLOOKUP($A701,D_SAV!$A$5:$I$29,5,0),)</f>
        <v>0</v>
      </c>
      <c r="E701" s="60"/>
      <c r="F701" s="60"/>
      <c r="G701" s="60"/>
      <c r="H701" s="60"/>
      <c r="I701" s="60"/>
      <c r="J701" s="60"/>
      <c r="K701" s="65">
        <f>IFERROR(VLOOKUP($A701,D_SAV!$A$5:$I$29,6,0),)</f>
        <v>0</v>
      </c>
    </row>
    <row r="702" spans="1:11" x14ac:dyDescent="0.25">
      <c r="A702" s="59"/>
      <c r="B702" s="63">
        <f>IFERROR(VLOOKUP($A702,D_SAV!$A$5:$I$29,3,0),)</f>
        <v>0</v>
      </c>
      <c r="C702" s="64" t="str">
        <f>IFERROR(VLOOKUP($A702,D_SAV!$A$5:$I$29,4,0),"")</f>
        <v/>
      </c>
      <c r="D702" s="65">
        <f>IFERROR(VLOOKUP($A702,D_SAV!$A$5:$I$29,5,0),)</f>
        <v>0</v>
      </c>
      <c r="E702" s="60"/>
      <c r="F702" s="60"/>
      <c r="G702" s="60"/>
      <c r="H702" s="60"/>
      <c r="I702" s="60"/>
      <c r="J702" s="60"/>
      <c r="K702" s="65">
        <f>IFERROR(VLOOKUP($A702,D_SAV!$A$5:$I$29,6,0),)</f>
        <v>0</v>
      </c>
    </row>
    <row r="703" spans="1:11" x14ac:dyDescent="0.25">
      <c r="A703" s="59"/>
      <c r="B703" s="63">
        <f>IFERROR(VLOOKUP($A703,D_SAV!$A$5:$I$29,3,0),)</f>
        <v>0</v>
      </c>
      <c r="C703" s="64" t="str">
        <f>IFERROR(VLOOKUP($A703,D_SAV!$A$5:$I$29,4,0),"")</f>
        <v/>
      </c>
      <c r="D703" s="65">
        <f>IFERROR(VLOOKUP($A703,D_SAV!$A$5:$I$29,5,0),)</f>
        <v>0</v>
      </c>
      <c r="E703" s="60"/>
      <c r="F703" s="60"/>
      <c r="G703" s="60"/>
      <c r="H703" s="60"/>
      <c r="I703" s="60"/>
      <c r="J703" s="60"/>
      <c r="K703" s="65">
        <f>IFERROR(VLOOKUP($A703,D_SAV!$A$5:$I$29,6,0),)</f>
        <v>0</v>
      </c>
    </row>
    <row r="704" spans="1:11" x14ac:dyDescent="0.25">
      <c r="A704" s="59"/>
      <c r="B704" s="63">
        <f>IFERROR(VLOOKUP($A704,D_SAV!$A$5:$I$29,3,0),)</f>
        <v>0</v>
      </c>
      <c r="C704" s="64" t="str">
        <f>IFERROR(VLOOKUP($A704,D_SAV!$A$5:$I$29,4,0),"")</f>
        <v/>
      </c>
      <c r="D704" s="65">
        <f>IFERROR(VLOOKUP($A704,D_SAV!$A$5:$I$29,5,0),)</f>
        <v>0</v>
      </c>
      <c r="E704" s="60"/>
      <c r="F704" s="60"/>
      <c r="G704" s="60"/>
      <c r="H704" s="60"/>
      <c r="I704" s="60"/>
      <c r="J704" s="60"/>
      <c r="K704" s="65">
        <f>IFERROR(VLOOKUP($A704,D_SAV!$A$5:$I$29,6,0),)</f>
        <v>0</v>
      </c>
    </row>
    <row r="705" spans="1:11" x14ac:dyDescent="0.25">
      <c r="A705" s="59"/>
      <c r="B705" s="63">
        <f>IFERROR(VLOOKUP($A705,D_SAV!$A$5:$I$29,3,0),)</f>
        <v>0</v>
      </c>
      <c r="C705" s="64" t="str">
        <f>IFERROR(VLOOKUP($A705,D_SAV!$A$5:$I$29,4,0),"")</f>
        <v/>
      </c>
      <c r="D705" s="65">
        <f>IFERROR(VLOOKUP($A705,D_SAV!$A$5:$I$29,5,0),)</f>
        <v>0</v>
      </c>
      <c r="E705" s="60"/>
      <c r="F705" s="60"/>
      <c r="G705" s="60"/>
      <c r="H705" s="60"/>
      <c r="I705" s="60"/>
      <c r="J705" s="60"/>
      <c r="K705" s="65">
        <f>IFERROR(VLOOKUP($A705,D_SAV!$A$5:$I$29,6,0),)</f>
        <v>0</v>
      </c>
    </row>
    <row r="706" spans="1:11" x14ac:dyDescent="0.25">
      <c r="A706" s="59"/>
      <c r="B706" s="63">
        <f>IFERROR(VLOOKUP($A706,D_SAV!$A$5:$I$29,3,0),)</f>
        <v>0</v>
      </c>
      <c r="C706" s="64" t="str">
        <f>IFERROR(VLOOKUP($A706,D_SAV!$A$5:$I$29,4,0),"")</f>
        <v/>
      </c>
      <c r="D706" s="65">
        <f>IFERROR(VLOOKUP($A706,D_SAV!$A$5:$I$29,5,0),)</f>
        <v>0</v>
      </c>
      <c r="E706" s="60"/>
      <c r="F706" s="60"/>
      <c r="G706" s="60"/>
      <c r="H706" s="60"/>
      <c r="I706" s="60"/>
      <c r="J706" s="60"/>
      <c r="K706" s="65">
        <f>IFERROR(VLOOKUP($A706,D_SAV!$A$5:$I$29,6,0),)</f>
        <v>0</v>
      </c>
    </row>
    <row r="707" spans="1:11" x14ac:dyDescent="0.25">
      <c r="A707" s="59"/>
      <c r="B707" s="63">
        <f>IFERROR(VLOOKUP($A707,D_SAV!$A$5:$I$29,3,0),)</f>
        <v>0</v>
      </c>
      <c r="C707" s="64" t="str">
        <f>IFERROR(VLOOKUP($A707,D_SAV!$A$5:$I$29,4,0),"")</f>
        <v/>
      </c>
      <c r="D707" s="65">
        <f>IFERROR(VLOOKUP($A707,D_SAV!$A$5:$I$29,5,0),)</f>
        <v>0</v>
      </c>
      <c r="E707" s="60"/>
      <c r="F707" s="60"/>
      <c r="G707" s="60"/>
      <c r="H707" s="60"/>
      <c r="I707" s="60"/>
      <c r="J707" s="60"/>
      <c r="K707" s="65">
        <f>IFERROR(VLOOKUP($A707,D_SAV!$A$5:$I$29,6,0),)</f>
        <v>0</v>
      </c>
    </row>
    <row r="708" spans="1:11" x14ac:dyDescent="0.25">
      <c r="A708" s="59"/>
      <c r="B708" s="63">
        <f>IFERROR(VLOOKUP($A708,D_SAV!$A$5:$I$29,3,0),)</f>
        <v>0</v>
      </c>
      <c r="C708" s="64" t="str">
        <f>IFERROR(VLOOKUP($A708,D_SAV!$A$5:$I$29,4,0),"")</f>
        <v/>
      </c>
      <c r="D708" s="65">
        <f>IFERROR(VLOOKUP($A708,D_SAV!$A$5:$I$29,5,0),)</f>
        <v>0</v>
      </c>
      <c r="E708" s="60"/>
      <c r="F708" s="60"/>
      <c r="G708" s="60"/>
      <c r="H708" s="60"/>
      <c r="I708" s="60"/>
      <c r="J708" s="60"/>
      <c r="K708" s="65">
        <f>IFERROR(VLOOKUP($A708,D_SAV!$A$5:$I$29,6,0),)</f>
        <v>0</v>
      </c>
    </row>
    <row r="709" spans="1:11" x14ac:dyDescent="0.25">
      <c r="A709" s="59"/>
      <c r="B709" s="63">
        <f>IFERROR(VLOOKUP($A709,D_SAV!$A$5:$I$29,3,0),)</f>
        <v>0</v>
      </c>
      <c r="C709" s="64" t="str">
        <f>IFERROR(VLOOKUP($A709,D_SAV!$A$5:$I$29,4,0),"")</f>
        <v/>
      </c>
      <c r="D709" s="65">
        <f>IFERROR(VLOOKUP($A709,D_SAV!$A$5:$I$29,5,0),)</f>
        <v>0</v>
      </c>
      <c r="E709" s="60"/>
      <c r="F709" s="60"/>
      <c r="G709" s="60"/>
      <c r="H709" s="60"/>
      <c r="I709" s="60"/>
      <c r="J709" s="60"/>
      <c r="K709" s="65">
        <f>IFERROR(VLOOKUP($A709,D_SAV!$A$5:$I$29,6,0),)</f>
        <v>0</v>
      </c>
    </row>
    <row r="710" spans="1:11" x14ac:dyDescent="0.25">
      <c r="A710" s="59"/>
      <c r="B710" s="63">
        <f>IFERROR(VLOOKUP($A710,D_SAV!$A$5:$I$29,3,0),)</f>
        <v>0</v>
      </c>
      <c r="C710" s="64" t="str">
        <f>IFERROR(VLOOKUP($A710,D_SAV!$A$5:$I$29,4,0),"")</f>
        <v/>
      </c>
      <c r="D710" s="65">
        <f>IFERROR(VLOOKUP($A710,D_SAV!$A$5:$I$29,5,0),)</f>
        <v>0</v>
      </c>
      <c r="E710" s="60"/>
      <c r="F710" s="60"/>
      <c r="G710" s="60"/>
      <c r="H710" s="60"/>
      <c r="I710" s="60"/>
      <c r="J710" s="60"/>
      <c r="K710" s="65">
        <f>IFERROR(VLOOKUP($A710,D_SAV!$A$5:$I$29,6,0),)</f>
        <v>0</v>
      </c>
    </row>
    <row r="711" spans="1:11" x14ac:dyDescent="0.25">
      <c r="A711" s="59"/>
      <c r="B711" s="63">
        <f>IFERROR(VLOOKUP($A711,D_SAV!$A$5:$I$29,3,0),)</f>
        <v>0</v>
      </c>
      <c r="C711" s="64" t="str">
        <f>IFERROR(VLOOKUP($A711,D_SAV!$A$5:$I$29,4,0),"")</f>
        <v/>
      </c>
      <c r="D711" s="65">
        <f>IFERROR(VLOOKUP($A711,D_SAV!$A$5:$I$29,5,0),)</f>
        <v>0</v>
      </c>
      <c r="E711" s="60"/>
      <c r="F711" s="60"/>
      <c r="G711" s="60"/>
      <c r="H711" s="60"/>
      <c r="I711" s="60"/>
      <c r="J711" s="60"/>
      <c r="K711" s="65">
        <f>IFERROR(VLOOKUP($A711,D_SAV!$A$5:$I$29,6,0),)</f>
        <v>0</v>
      </c>
    </row>
    <row r="712" spans="1:11" x14ac:dyDescent="0.25">
      <c r="A712" s="59"/>
      <c r="B712" s="63">
        <f>IFERROR(VLOOKUP($A712,D_SAV!$A$5:$I$29,3,0),)</f>
        <v>0</v>
      </c>
      <c r="C712" s="64" t="str">
        <f>IFERROR(VLOOKUP($A712,D_SAV!$A$5:$I$29,4,0),"")</f>
        <v/>
      </c>
      <c r="D712" s="65">
        <f>IFERROR(VLOOKUP($A712,D_SAV!$A$5:$I$29,5,0),)</f>
        <v>0</v>
      </c>
      <c r="E712" s="60"/>
      <c r="F712" s="60"/>
      <c r="G712" s="60"/>
      <c r="H712" s="60"/>
      <c r="I712" s="60"/>
      <c r="J712" s="60"/>
      <c r="K712" s="65">
        <f>IFERROR(VLOOKUP($A712,D_SAV!$A$5:$I$29,6,0),)</f>
        <v>0</v>
      </c>
    </row>
    <row r="713" spans="1:11" x14ac:dyDescent="0.25">
      <c r="A713" s="59"/>
      <c r="B713" s="63">
        <f>IFERROR(VLOOKUP($A713,D_SAV!$A$5:$I$29,3,0),)</f>
        <v>0</v>
      </c>
      <c r="C713" s="64" t="str">
        <f>IFERROR(VLOOKUP($A713,D_SAV!$A$5:$I$29,4,0),"")</f>
        <v/>
      </c>
      <c r="D713" s="65">
        <f>IFERROR(VLOOKUP($A713,D_SAV!$A$5:$I$29,5,0),)</f>
        <v>0</v>
      </c>
      <c r="E713" s="60"/>
      <c r="F713" s="60"/>
      <c r="G713" s="60"/>
      <c r="H713" s="60"/>
      <c r="I713" s="60"/>
      <c r="J713" s="60"/>
      <c r="K713" s="65">
        <f>IFERROR(VLOOKUP($A713,D_SAV!$A$5:$I$29,6,0),)</f>
        <v>0</v>
      </c>
    </row>
    <row r="714" spans="1:11" x14ac:dyDescent="0.25">
      <c r="A714" s="59"/>
      <c r="B714" s="63">
        <f>IFERROR(VLOOKUP($A714,D_SAV!$A$5:$I$29,3,0),)</f>
        <v>0</v>
      </c>
      <c r="C714" s="64" t="str">
        <f>IFERROR(VLOOKUP($A714,D_SAV!$A$5:$I$29,4,0),"")</f>
        <v/>
      </c>
      <c r="D714" s="65">
        <f>IFERROR(VLOOKUP($A714,D_SAV!$A$5:$I$29,5,0),)</f>
        <v>0</v>
      </c>
      <c r="E714" s="60"/>
      <c r="F714" s="60"/>
      <c r="G714" s="60"/>
      <c r="H714" s="60"/>
      <c r="I714" s="60"/>
      <c r="J714" s="60"/>
      <c r="K714" s="65">
        <f>IFERROR(VLOOKUP($A714,D_SAV!$A$5:$I$29,6,0),)</f>
        <v>0</v>
      </c>
    </row>
    <row r="715" spans="1:11" x14ac:dyDescent="0.25">
      <c r="A715" s="59"/>
      <c r="B715" s="63">
        <f>IFERROR(VLOOKUP($A715,D_SAV!$A$5:$I$29,3,0),)</f>
        <v>0</v>
      </c>
      <c r="C715" s="64" t="str">
        <f>IFERROR(VLOOKUP($A715,D_SAV!$A$5:$I$29,4,0),"")</f>
        <v/>
      </c>
      <c r="D715" s="65">
        <f>IFERROR(VLOOKUP($A715,D_SAV!$A$5:$I$29,5,0),)</f>
        <v>0</v>
      </c>
      <c r="E715" s="60"/>
      <c r="F715" s="60"/>
      <c r="G715" s="60"/>
      <c r="H715" s="60"/>
      <c r="I715" s="60"/>
      <c r="J715" s="60"/>
      <c r="K715" s="65">
        <f>IFERROR(VLOOKUP($A715,D_SAV!$A$5:$I$29,6,0),)</f>
        <v>0</v>
      </c>
    </row>
    <row r="716" spans="1:11" x14ac:dyDescent="0.25">
      <c r="A716" s="59"/>
      <c r="B716" s="63">
        <f>IFERROR(VLOOKUP($A716,D_SAV!$A$5:$I$29,3,0),)</f>
        <v>0</v>
      </c>
      <c r="C716" s="64" t="str">
        <f>IFERROR(VLOOKUP($A716,D_SAV!$A$5:$I$29,4,0),"")</f>
        <v/>
      </c>
      <c r="D716" s="65">
        <f>IFERROR(VLOOKUP($A716,D_SAV!$A$5:$I$29,5,0),)</f>
        <v>0</v>
      </c>
      <c r="E716" s="60"/>
      <c r="F716" s="60"/>
      <c r="G716" s="60"/>
      <c r="H716" s="60"/>
      <c r="I716" s="60"/>
      <c r="J716" s="60"/>
      <c r="K716" s="65">
        <f>IFERROR(VLOOKUP($A716,D_SAV!$A$5:$I$29,6,0),)</f>
        <v>0</v>
      </c>
    </row>
    <row r="717" spans="1:11" x14ac:dyDescent="0.25">
      <c r="A717" s="59"/>
      <c r="B717" s="63">
        <f>IFERROR(VLOOKUP($A717,D_SAV!$A$5:$I$29,3,0),)</f>
        <v>0</v>
      </c>
      <c r="C717" s="64" t="str">
        <f>IFERROR(VLOOKUP($A717,D_SAV!$A$5:$I$29,4,0),"")</f>
        <v/>
      </c>
      <c r="D717" s="65">
        <f>IFERROR(VLOOKUP($A717,D_SAV!$A$5:$I$29,5,0),)</f>
        <v>0</v>
      </c>
      <c r="E717" s="60"/>
      <c r="F717" s="60"/>
      <c r="G717" s="60"/>
      <c r="H717" s="60"/>
      <c r="I717" s="60"/>
      <c r="J717" s="60"/>
      <c r="K717" s="65">
        <f>IFERROR(VLOOKUP($A717,D_SAV!$A$5:$I$29,6,0),)</f>
        <v>0</v>
      </c>
    </row>
    <row r="718" spans="1:11" x14ac:dyDescent="0.25">
      <c r="A718" s="59"/>
      <c r="B718" s="63">
        <f>IFERROR(VLOOKUP($A718,D_SAV!$A$5:$I$29,3,0),)</f>
        <v>0</v>
      </c>
      <c r="C718" s="64" t="str">
        <f>IFERROR(VLOOKUP($A718,D_SAV!$A$5:$I$29,4,0),"")</f>
        <v/>
      </c>
      <c r="D718" s="65">
        <f>IFERROR(VLOOKUP($A718,D_SAV!$A$5:$I$29,5,0),)</f>
        <v>0</v>
      </c>
      <c r="E718" s="60"/>
      <c r="F718" s="60"/>
      <c r="G718" s="60"/>
      <c r="H718" s="60"/>
      <c r="I718" s="60"/>
      <c r="J718" s="60"/>
      <c r="K718" s="65">
        <f>IFERROR(VLOOKUP($A718,D_SAV!$A$5:$I$29,6,0),)</f>
        <v>0</v>
      </c>
    </row>
    <row r="719" spans="1:11" x14ac:dyDescent="0.25">
      <c r="A719" s="59"/>
      <c r="B719" s="63">
        <f>IFERROR(VLOOKUP($A719,D_SAV!$A$5:$I$29,3,0),)</f>
        <v>0</v>
      </c>
      <c r="C719" s="64" t="str">
        <f>IFERROR(VLOOKUP($A719,D_SAV!$A$5:$I$29,4,0),"")</f>
        <v/>
      </c>
      <c r="D719" s="65">
        <f>IFERROR(VLOOKUP($A719,D_SAV!$A$5:$I$29,5,0),)</f>
        <v>0</v>
      </c>
      <c r="E719" s="60"/>
      <c r="F719" s="60"/>
      <c r="G719" s="60"/>
      <c r="H719" s="60"/>
      <c r="I719" s="60"/>
      <c r="J719" s="60"/>
      <c r="K719" s="65">
        <f>IFERROR(VLOOKUP($A719,D_SAV!$A$5:$I$29,6,0),)</f>
        <v>0</v>
      </c>
    </row>
    <row r="720" spans="1:11" x14ac:dyDescent="0.25">
      <c r="A720" s="59"/>
      <c r="B720" s="63">
        <f>IFERROR(VLOOKUP($A720,D_SAV!$A$5:$I$29,3,0),)</f>
        <v>0</v>
      </c>
      <c r="C720" s="64" t="str">
        <f>IFERROR(VLOOKUP($A720,D_SAV!$A$5:$I$29,4,0),"")</f>
        <v/>
      </c>
      <c r="D720" s="65">
        <f>IFERROR(VLOOKUP($A720,D_SAV!$A$5:$I$29,5,0),)</f>
        <v>0</v>
      </c>
      <c r="E720" s="60"/>
      <c r="F720" s="60"/>
      <c r="G720" s="60"/>
      <c r="H720" s="60"/>
      <c r="I720" s="60"/>
      <c r="J720" s="60"/>
      <c r="K720" s="65">
        <f>IFERROR(VLOOKUP($A720,D_SAV!$A$5:$I$29,6,0),)</f>
        <v>0</v>
      </c>
    </row>
    <row r="721" spans="1:11" x14ac:dyDescent="0.25">
      <c r="A721" s="59"/>
      <c r="B721" s="63">
        <f>IFERROR(VLOOKUP($A721,D_SAV!$A$5:$I$29,3,0),)</f>
        <v>0</v>
      </c>
      <c r="C721" s="64" t="str">
        <f>IFERROR(VLOOKUP($A721,D_SAV!$A$5:$I$29,4,0),"")</f>
        <v/>
      </c>
      <c r="D721" s="65">
        <f>IFERROR(VLOOKUP($A721,D_SAV!$A$5:$I$29,5,0),)</f>
        <v>0</v>
      </c>
      <c r="E721" s="60"/>
      <c r="F721" s="60"/>
      <c r="G721" s="60"/>
      <c r="H721" s="60"/>
      <c r="I721" s="60"/>
      <c r="J721" s="60"/>
      <c r="K721" s="65">
        <f>IFERROR(VLOOKUP($A721,D_SAV!$A$5:$I$29,6,0),)</f>
        <v>0</v>
      </c>
    </row>
    <row r="722" spans="1:11" x14ac:dyDescent="0.25">
      <c r="A722" s="59"/>
      <c r="B722" s="63">
        <f>IFERROR(VLOOKUP($A722,D_SAV!$A$5:$I$29,3,0),)</f>
        <v>0</v>
      </c>
      <c r="C722" s="64" t="str">
        <f>IFERROR(VLOOKUP($A722,D_SAV!$A$5:$I$29,4,0),"")</f>
        <v/>
      </c>
      <c r="D722" s="65">
        <f>IFERROR(VLOOKUP($A722,D_SAV!$A$5:$I$29,5,0),)</f>
        <v>0</v>
      </c>
      <c r="E722" s="60"/>
      <c r="F722" s="60"/>
      <c r="G722" s="60"/>
      <c r="H722" s="60"/>
      <c r="I722" s="60"/>
      <c r="J722" s="60"/>
      <c r="K722" s="65">
        <f>IFERROR(VLOOKUP($A722,D_SAV!$A$5:$I$29,6,0),)</f>
        <v>0</v>
      </c>
    </row>
    <row r="723" spans="1:11" x14ac:dyDescent="0.25">
      <c r="A723" s="59"/>
      <c r="B723" s="63">
        <f>IFERROR(VLOOKUP($A723,D_SAV!$A$5:$I$29,3,0),)</f>
        <v>0</v>
      </c>
      <c r="C723" s="64" t="str">
        <f>IFERROR(VLOOKUP($A723,D_SAV!$A$5:$I$29,4,0),"")</f>
        <v/>
      </c>
      <c r="D723" s="65">
        <f>IFERROR(VLOOKUP($A723,D_SAV!$A$5:$I$29,5,0),)</f>
        <v>0</v>
      </c>
      <c r="E723" s="60"/>
      <c r="F723" s="60"/>
      <c r="G723" s="60"/>
      <c r="H723" s="60"/>
      <c r="I723" s="60"/>
      <c r="J723" s="60"/>
      <c r="K723" s="65">
        <f>IFERROR(VLOOKUP($A723,D_SAV!$A$5:$I$29,6,0),)</f>
        <v>0</v>
      </c>
    </row>
    <row r="724" spans="1:11" x14ac:dyDescent="0.25">
      <c r="A724" s="59"/>
      <c r="B724" s="63">
        <f>IFERROR(VLOOKUP($A724,D_SAV!$A$5:$I$29,3,0),)</f>
        <v>0</v>
      </c>
      <c r="C724" s="64" t="str">
        <f>IFERROR(VLOOKUP($A724,D_SAV!$A$5:$I$29,4,0),"")</f>
        <v/>
      </c>
      <c r="D724" s="65">
        <f>IFERROR(VLOOKUP($A724,D_SAV!$A$5:$I$29,5,0),)</f>
        <v>0</v>
      </c>
      <c r="E724" s="60"/>
      <c r="F724" s="60"/>
      <c r="G724" s="60"/>
      <c r="H724" s="60"/>
      <c r="I724" s="60"/>
      <c r="J724" s="60"/>
      <c r="K724" s="65">
        <f>IFERROR(VLOOKUP($A724,D_SAV!$A$5:$I$29,6,0),)</f>
        <v>0</v>
      </c>
    </row>
    <row r="725" spans="1:11" x14ac:dyDescent="0.25">
      <c r="A725" s="59"/>
      <c r="B725" s="63">
        <f>IFERROR(VLOOKUP($A725,D_SAV!$A$5:$I$29,3,0),)</f>
        <v>0</v>
      </c>
      <c r="C725" s="64" t="str">
        <f>IFERROR(VLOOKUP($A725,D_SAV!$A$5:$I$29,4,0),"")</f>
        <v/>
      </c>
      <c r="D725" s="65">
        <f>IFERROR(VLOOKUP($A725,D_SAV!$A$5:$I$29,5,0),)</f>
        <v>0</v>
      </c>
      <c r="E725" s="60"/>
      <c r="F725" s="60"/>
      <c r="G725" s="60"/>
      <c r="H725" s="60"/>
      <c r="I725" s="60"/>
      <c r="J725" s="60"/>
      <c r="K725" s="65">
        <f>IFERROR(VLOOKUP($A725,D_SAV!$A$5:$I$29,6,0),)</f>
        <v>0</v>
      </c>
    </row>
    <row r="726" spans="1:11" x14ac:dyDescent="0.25">
      <c r="A726" s="59"/>
      <c r="B726" s="63">
        <f>IFERROR(VLOOKUP($A726,D_SAV!$A$5:$I$29,3,0),)</f>
        <v>0</v>
      </c>
      <c r="C726" s="64" t="str">
        <f>IFERROR(VLOOKUP($A726,D_SAV!$A$5:$I$29,4,0),"")</f>
        <v/>
      </c>
      <c r="D726" s="65">
        <f>IFERROR(VLOOKUP($A726,D_SAV!$A$5:$I$29,5,0),)</f>
        <v>0</v>
      </c>
      <c r="E726" s="60"/>
      <c r="F726" s="60"/>
      <c r="G726" s="60"/>
      <c r="H726" s="60"/>
      <c r="I726" s="60"/>
      <c r="J726" s="60"/>
      <c r="K726" s="65">
        <f>IFERROR(VLOOKUP($A726,D_SAV!$A$5:$I$29,6,0),)</f>
        <v>0</v>
      </c>
    </row>
    <row r="727" spans="1:11" x14ac:dyDescent="0.25">
      <c r="A727" s="59"/>
      <c r="B727" s="63">
        <f>IFERROR(VLOOKUP($A727,D_SAV!$A$5:$I$29,3,0),)</f>
        <v>0</v>
      </c>
      <c r="C727" s="64" t="str">
        <f>IFERROR(VLOOKUP($A727,D_SAV!$A$5:$I$29,4,0),"")</f>
        <v/>
      </c>
      <c r="D727" s="65">
        <f>IFERROR(VLOOKUP($A727,D_SAV!$A$5:$I$29,5,0),)</f>
        <v>0</v>
      </c>
      <c r="E727" s="60"/>
      <c r="F727" s="60"/>
      <c r="G727" s="60"/>
      <c r="H727" s="60"/>
      <c r="I727" s="60"/>
      <c r="J727" s="60"/>
      <c r="K727" s="65">
        <f>IFERROR(VLOOKUP($A727,D_SAV!$A$5:$I$29,6,0),)</f>
        <v>0</v>
      </c>
    </row>
    <row r="728" spans="1:11" x14ac:dyDescent="0.25">
      <c r="A728" s="59"/>
      <c r="B728" s="63">
        <f>IFERROR(VLOOKUP($A728,D_SAV!$A$5:$I$29,3,0),)</f>
        <v>0</v>
      </c>
      <c r="C728" s="64" t="str">
        <f>IFERROR(VLOOKUP($A728,D_SAV!$A$5:$I$29,4,0),"")</f>
        <v/>
      </c>
      <c r="D728" s="65">
        <f>IFERROR(VLOOKUP($A728,D_SAV!$A$5:$I$29,5,0),)</f>
        <v>0</v>
      </c>
      <c r="E728" s="60"/>
      <c r="F728" s="60"/>
      <c r="G728" s="60"/>
      <c r="H728" s="60"/>
      <c r="I728" s="60"/>
      <c r="J728" s="60"/>
      <c r="K728" s="65">
        <f>IFERROR(VLOOKUP($A728,D_SAV!$A$5:$I$29,6,0),)</f>
        <v>0</v>
      </c>
    </row>
    <row r="729" spans="1:11" x14ac:dyDescent="0.25">
      <c r="A729" s="59"/>
      <c r="B729" s="63">
        <f>IFERROR(VLOOKUP($A729,D_SAV!$A$5:$I$29,3,0),)</f>
        <v>0</v>
      </c>
      <c r="C729" s="64" t="str">
        <f>IFERROR(VLOOKUP($A729,D_SAV!$A$5:$I$29,4,0),"")</f>
        <v/>
      </c>
      <c r="D729" s="65">
        <f>IFERROR(VLOOKUP($A729,D_SAV!$A$5:$I$29,5,0),)</f>
        <v>0</v>
      </c>
      <c r="E729" s="60"/>
      <c r="F729" s="60"/>
      <c r="G729" s="60"/>
      <c r="H729" s="60"/>
      <c r="I729" s="60"/>
      <c r="J729" s="60"/>
      <c r="K729" s="65">
        <f>IFERROR(VLOOKUP($A729,D_SAV!$A$5:$I$29,6,0),)</f>
        <v>0</v>
      </c>
    </row>
    <row r="730" spans="1:11" x14ac:dyDescent="0.25">
      <c r="A730" s="59"/>
      <c r="B730" s="63">
        <f>IFERROR(VLOOKUP($A730,D_SAV!$A$5:$I$29,3,0),)</f>
        <v>0</v>
      </c>
      <c r="C730" s="64" t="str">
        <f>IFERROR(VLOOKUP($A730,D_SAV!$A$5:$I$29,4,0),"")</f>
        <v/>
      </c>
      <c r="D730" s="65">
        <f>IFERROR(VLOOKUP($A730,D_SAV!$A$5:$I$29,5,0),)</f>
        <v>0</v>
      </c>
      <c r="E730" s="60"/>
      <c r="F730" s="60"/>
      <c r="G730" s="60"/>
      <c r="H730" s="60"/>
      <c r="I730" s="60"/>
      <c r="J730" s="60"/>
      <c r="K730" s="65">
        <f>IFERROR(VLOOKUP($A730,D_SAV!$A$5:$I$29,6,0),)</f>
        <v>0</v>
      </c>
    </row>
    <row r="731" spans="1:11" x14ac:dyDescent="0.25">
      <c r="A731" s="59"/>
      <c r="B731" s="63">
        <f>IFERROR(VLOOKUP($A731,D_SAV!$A$5:$I$29,3,0),)</f>
        <v>0</v>
      </c>
      <c r="C731" s="64" t="str">
        <f>IFERROR(VLOOKUP($A731,D_SAV!$A$5:$I$29,4,0),"")</f>
        <v/>
      </c>
      <c r="D731" s="65">
        <f>IFERROR(VLOOKUP($A731,D_SAV!$A$5:$I$29,5,0),)</f>
        <v>0</v>
      </c>
      <c r="E731" s="60"/>
      <c r="F731" s="60"/>
      <c r="G731" s="60"/>
      <c r="H731" s="60"/>
      <c r="I731" s="60"/>
      <c r="J731" s="60"/>
      <c r="K731" s="65">
        <f>IFERROR(VLOOKUP($A731,D_SAV!$A$5:$I$29,6,0),)</f>
        <v>0</v>
      </c>
    </row>
    <row r="732" spans="1:11" x14ac:dyDescent="0.25">
      <c r="A732" s="59"/>
      <c r="B732" s="63">
        <f>IFERROR(VLOOKUP($A732,D_SAV!$A$5:$I$29,3,0),)</f>
        <v>0</v>
      </c>
      <c r="C732" s="64" t="str">
        <f>IFERROR(VLOOKUP($A732,D_SAV!$A$5:$I$29,4,0),"")</f>
        <v/>
      </c>
      <c r="D732" s="65">
        <f>IFERROR(VLOOKUP($A732,D_SAV!$A$5:$I$29,5,0),)</f>
        <v>0</v>
      </c>
      <c r="E732" s="60"/>
      <c r="F732" s="60"/>
      <c r="G732" s="60"/>
      <c r="H732" s="60"/>
      <c r="I732" s="60"/>
      <c r="J732" s="60"/>
      <c r="K732" s="65">
        <f>IFERROR(VLOOKUP($A732,D_SAV!$A$5:$I$29,6,0),)</f>
        <v>0</v>
      </c>
    </row>
    <row r="733" spans="1:11" x14ac:dyDescent="0.25">
      <c r="A733" s="59"/>
      <c r="B733" s="63">
        <f>IFERROR(VLOOKUP($A733,D_SAV!$A$5:$I$29,3,0),)</f>
        <v>0</v>
      </c>
      <c r="C733" s="64" t="str">
        <f>IFERROR(VLOOKUP($A733,D_SAV!$A$5:$I$29,4,0),"")</f>
        <v/>
      </c>
      <c r="D733" s="65">
        <f>IFERROR(VLOOKUP($A733,D_SAV!$A$5:$I$29,5,0),)</f>
        <v>0</v>
      </c>
      <c r="E733" s="60"/>
      <c r="F733" s="60"/>
      <c r="G733" s="60"/>
      <c r="H733" s="60"/>
      <c r="I733" s="60"/>
      <c r="J733" s="60"/>
      <c r="K733" s="65">
        <f>IFERROR(VLOOKUP($A733,D_SAV!$A$5:$I$29,6,0),)</f>
        <v>0</v>
      </c>
    </row>
    <row r="734" spans="1:11" x14ac:dyDescent="0.25">
      <c r="A734" s="59"/>
      <c r="B734" s="63">
        <f>IFERROR(VLOOKUP($A734,D_SAV!$A$5:$I$29,3,0),)</f>
        <v>0</v>
      </c>
      <c r="C734" s="64" t="str">
        <f>IFERROR(VLOOKUP($A734,D_SAV!$A$5:$I$29,4,0),"")</f>
        <v/>
      </c>
      <c r="D734" s="65">
        <f>IFERROR(VLOOKUP($A734,D_SAV!$A$5:$I$29,5,0),)</f>
        <v>0</v>
      </c>
      <c r="E734" s="60"/>
      <c r="F734" s="60"/>
      <c r="G734" s="60"/>
      <c r="H734" s="60"/>
      <c r="I734" s="60"/>
      <c r="J734" s="60"/>
      <c r="K734" s="65">
        <f>IFERROR(VLOOKUP($A734,D_SAV!$A$5:$I$29,6,0),)</f>
        <v>0</v>
      </c>
    </row>
    <row r="735" spans="1:11" x14ac:dyDescent="0.25">
      <c r="A735" s="59"/>
      <c r="B735" s="63">
        <f>IFERROR(VLOOKUP($A735,D_SAV!$A$5:$I$29,3,0),)</f>
        <v>0</v>
      </c>
      <c r="C735" s="64" t="str">
        <f>IFERROR(VLOOKUP($A735,D_SAV!$A$5:$I$29,4,0),"")</f>
        <v/>
      </c>
      <c r="D735" s="65">
        <f>IFERROR(VLOOKUP($A735,D_SAV!$A$5:$I$29,5,0),)</f>
        <v>0</v>
      </c>
      <c r="E735" s="60"/>
      <c r="F735" s="60"/>
      <c r="G735" s="60"/>
      <c r="H735" s="60"/>
      <c r="I735" s="60"/>
      <c r="J735" s="60"/>
      <c r="K735" s="65">
        <f>IFERROR(VLOOKUP($A735,D_SAV!$A$5:$I$29,6,0),)</f>
        <v>0</v>
      </c>
    </row>
    <row r="736" spans="1:11" x14ac:dyDescent="0.25">
      <c r="A736" s="59"/>
      <c r="B736" s="63">
        <f>IFERROR(VLOOKUP($A736,D_SAV!$A$5:$I$29,3,0),)</f>
        <v>0</v>
      </c>
      <c r="C736" s="64" t="str">
        <f>IFERROR(VLOOKUP($A736,D_SAV!$A$5:$I$29,4,0),"")</f>
        <v/>
      </c>
      <c r="D736" s="65">
        <f>IFERROR(VLOOKUP($A736,D_SAV!$A$5:$I$29,5,0),)</f>
        <v>0</v>
      </c>
      <c r="E736" s="60"/>
      <c r="F736" s="60"/>
      <c r="G736" s="60"/>
      <c r="H736" s="60"/>
      <c r="I736" s="60"/>
      <c r="J736" s="60"/>
      <c r="K736" s="65">
        <f>IFERROR(VLOOKUP($A736,D_SAV!$A$5:$I$29,6,0),)</f>
        <v>0</v>
      </c>
    </row>
    <row r="737" spans="1:11" x14ac:dyDescent="0.25">
      <c r="A737" s="59"/>
      <c r="B737" s="63">
        <f>IFERROR(VLOOKUP($A737,D_SAV!$A$5:$I$29,3,0),)</f>
        <v>0</v>
      </c>
      <c r="C737" s="64" t="str">
        <f>IFERROR(VLOOKUP($A737,D_SAV!$A$5:$I$29,4,0),"")</f>
        <v/>
      </c>
      <c r="D737" s="65">
        <f>IFERROR(VLOOKUP($A737,D_SAV!$A$5:$I$29,5,0),)</f>
        <v>0</v>
      </c>
      <c r="E737" s="60"/>
      <c r="F737" s="60"/>
      <c r="G737" s="60"/>
      <c r="H737" s="60"/>
      <c r="I737" s="60"/>
      <c r="J737" s="60"/>
      <c r="K737" s="65">
        <f>IFERROR(VLOOKUP($A737,D_SAV!$A$5:$I$29,6,0),)</f>
        <v>0</v>
      </c>
    </row>
    <row r="738" spans="1:11" x14ac:dyDescent="0.25">
      <c r="A738" s="59"/>
      <c r="B738" s="63">
        <f>IFERROR(VLOOKUP($A738,D_SAV!$A$5:$I$29,3,0),)</f>
        <v>0</v>
      </c>
      <c r="C738" s="64" t="str">
        <f>IFERROR(VLOOKUP($A738,D_SAV!$A$5:$I$29,4,0),"")</f>
        <v/>
      </c>
      <c r="D738" s="65">
        <f>IFERROR(VLOOKUP($A738,D_SAV!$A$5:$I$29,5,0),)</f>
        <v>0</v>
      </c>
      <c r="E738" s="60"/>
      <c r="F738" s="60"/>
      <c r="G738" s="60"/>
      <c r="H738" s="60"/>
      <c r="I738" s="60"/>
      <c r="J738" s="60"/>
      <c r="K738" s="65">
        <f>IFERROR(VLOOKUP($A738,D_SAV!$A$5:$I$29,6,0),)</f>
        <v>0</v>
      </c>
    </row>
    <row r="739" spans="1:11" x14ac:dyDescent="0.25">
      <c r="A739" s="59"/>
      <c r="B739" s="63">
        <f>IFERROR(VLOOKUP($A739,D_SAV!$A$5:$I$29,3,0),)</f>
        <v>0</v>
      </c>
      <c r="C739" s="64" t="str">
        <f>IFERROR(VLOOKUP($A739,D_SAV!$A$5:$I$29,4,0),"")</f>
        <v/>
      </c>
      <c r="D739" s="65">
        <f>IFERROR(VLOOKUP($A739,D_SAV!$A$5:$I$29,5,0),)</f>
        <v>0</v>
      </c>
      <c r="E739" s="60"/>
      <c r="F739" s="60"/>
      <c r="G739" s="60"/>
      <c r="H739" s="60"/>
      <c r="I739" s="60"/>
      <c r="J739" s="60"/>
      <c r="K739" s="65">
        <f>IFERROR(VLOOKUP($A739,D_SAV!$A$5:$I$29,6,0),)</f>
        <v>0</v>
      </c>
    </row>
    <row r="740" spans="1:11" x14ac:dyDescent="0.25">
      <c r="A740" s="59"/>
      <c r="B740" s="63">
        <f>IFERROR(VLOOKUP($A740,D_SAV!$A$5:$I$29,3,0),)</f>
        <v>0</v>
      </c>
      <c r="C740" s="64" t="str">
        <f>IFERROR(VLOOKUP($A740,D_SAV!$A$5:$I$29,4,0),"")</f>
        <v/>
      </c>
      <c r="D740" s="65">
        <f>IFERROR(VLOOKUP($A740,D_SAV!$A$5:$I$29,5,0),)</f>
        <v>0</v>
      </c>
      <c r="E740" s="60"/>
      <c r="F740" s="60"/>
      <c r="G740" s="60"/>
      <c r="H740" s="60"/>
      <c r="I740" s="60"/>
      <c r="J740" s="60"/>
      <c r="K740" s="65">
        <f>IFERROR(VLOOKUP($A740,D_SAV!$A$5:$I$29,6,0),)</f>
        <v>0</v>
      </c>
    </row>
    <row r="741" spans="1:11" x14ac:dyDescent="0.25">
      <c r="A741" s="59"/>
      <c r="B741" s="63">
        <f>IFERROR(VLOOKUP($A741,D_SAV!$A$5:$I$29,3,0),)</f>
        <v>0</v>
      </c>
      <c r="C741" s="64" t="str">
        <f>IFERROR(VLOOKUP($A741,D_SAV!$A$5:$I$29,4,0),"")</f>
        <v/>
      </c>
      <c r="D741" s="65">
        <f>IFERROR(VLOOKUP($A741,D_SAV!$A$5:$I$29,5,0),)</f>
        <v>0</v>
      </c>
      <c r="E741" s="60"/>
      <c r="F741" s="60"/>
      <c r="G741" s="60"/>
      <c r="H741" s="60"/>
      <c r="I741" s="60"/>
      <c r="J741" s="60"/>
      <c r="K741" s="65">
        <f>IFERROR(VLOOKUP($A741,D_SAV!$A$5:$I$29,6,0),)</f>
        <v>0</v>
      </c>
    </row>
    <row r="742" spans="1:11" x14ac:dyDescent="0.25">
      <c r="A742" s="59"/>
      <c r="B742" s="63">
        <f>IFERROR(VLOOKUP($A742,D_SAV!$A$5:$I$29,3,0),)</f>
        <v>0</v>
      </c>
      <c r="C742" s="64" t="str">
        <f>IFERROR(VLOOKUP($A742,D_SAV!$A$5:$I$29,4,0),"")</f>
        <v/>
      </c>
      <c r="D742" s="65">
        <f>IFERROR(VLOOKUP($A742,D_SAV!$A$5:$I$29,5,0),)</f>
        <v>0</v>
      </c>
      <c r="E742" s="60"/>
      <c r="F742" s="60"/>
      <c r="G742" s="60"/>
      <c r="H742" s="60"/>
      <c r="I742" s="60"/>
      <c r="J742" s="60"/>
      <c r="K742" s="65">
        <f>IFERROR(VLOOKUP($A742,D_SAV!$A$5:$I$29,6,0),)</f>
        <v>0</v>
      </c>
    </row>
    <row r="743" spans="1:11" x14ac:dyDescent="0.25">
      <c r="A743" s="59"/>
      <c r="B743" s="63">
        <f>IFERROR(VLOOKUP($A743,D_SAV!$A$5:$I$29,3,0),)</f>
        <v>0</v>
      </c>
      <c r="C743" s="64" t="str">
        <f>IFERROR(VLOOKUP($A743,D_SAV!$A$5:$I$29,4,0),"")</f>
        <v/>
      </c>
      <c r="D743" s="65">
        <f>IFERROR(VLOOKUP($A743,D_SAV!$A$5:$I$29,5,0),)</f>
        <v>0</v>
      </c>
      <c r="E743" s="60"/>
      <c r="F743" s="60"/>
      <c r="G743" s="60"/>
      <c r="H743" s="60"/>
      <c r="I743" s="60"/>
      <c r="J743" s="60"/>
      <c r="K743" s="65">
        <f>IFERROR(VLOOKUP($A743,D_SAV!$A$5:$I$29,6,0),)</f>
        <v>0</v>
      </c>
    </row>
    <row r="744" spans="1:11" x14ac:dyDescent="0.25">
      <c r="A744" s="59"/>
      <c r="B744" s="63">
        <f>IFERROR(VLOOKUP($A744,D_SAV!$A$5:$I$29,3,0),)</f>
        <v>0</v>
      </c>
      <c r="C744" s="64" t="str">
        <f>IFERROR(VLOOKUP($A744,D_SAV!$A$5:$I$29,4,0),"")</f>
        <v/>
      </c>
      <c r="D744" s="65">
        <f>IFERROR(VLOOKUP($A744,D_SAV!$A$5:$I$29,5,0),)</f>
        <v>0</v>
      </c>
      <c r="E744" s="60"/>
      <c r="F744" s="60"/>
      <c r="G744" s="60"/>
      <c r="H744" s="60"/>
      <c r="I744" s="60"/>
      <c r="J744" s="60"/>
      <c r="K744" s="65">
        <f>IFERROR(VLOOKUP($A744,D_SAV!$A$5:$I$29,6,0),)</f>
        <v>0</v>
      </c>
    </row>
    <row r="745" spans="1:11" x14ac:dyDescent="0.25">
      <c r="A745" s="59"/>
      <c r="B745" s="63">
        <f>IFERROR(VLOOKUP($A745,D_SAV!$A$5:$I$29,3,0),)</f>
        <v>0</v>
      </c>
      <c r="C745" s="64" t="str">
        <f>IFERROR(VLOOKUP($A745,D_SAV!$A$5:$I$29,4,0),"")</f>
        <v/>
      </c>
      <c r="D745" s="65">
        <f>IFERROR(VLOOKUP($A745,D_SAV!$A$5:$I$29,5,0),)</f>
        <v>0</v>
      </c>
      <c r="E745" s="60"/>
      <c r="F745" s="60"/>
      <c r="G745" s="60"/>
      <c r="H745" s="60"/>
      <c r="I745" s="60"/>
      <c r="J745" s="60"/>
      <c r="K745" s="65">
        <f>IFERROR(VLOOKUP($A745,D_SAV!$A$5:$I$29,6,0),)</f>
        <v>0</v>
      </c>
    </row>
    <row r="746" spans="1:11" x14ac:dyDescent="0.25">
      <c r="A746" s="59"/>
      <c r="B746" s="63">
        <f>IFERROR(VLOOKUP($A746,D_SAV!$A$5:$I$29,3,0),)</f>
        <v>0</v>
      </c>
      <c r="C746" s="64" t="str">
        <f>IFERROR(VLOOKUP($A746,D_SAV!$A$5:$I$29,4,0),"")</f>
        <v/>
      </c>
      <c r="D746" s="65">
        <f>IFERROR(VLOOKUP($A746,D_SAV!$A$5:$I$29,5,0),)</f>
        <v>0</v>
      </c>
      <c r="E746" s="60"/>
      <c r="F746" s="60"/>
      <c r="G746" s="60"/>
      <c r="H746" s="60"/>
      <c r="I746" s="60"/>
      <c r="J746" s="60"/>
      <c r="K746" s="65">
        <f>IFERROR(VLOOKUP($A746,D_SAV!$A$5:$I$29,6,0),)</f>
        <v>0</v>
      </c>
    </row>
    <row r="747" spans="1:11" x14ac:dyDescent="0.25">
      <c r="A747" s="59"/>
      <c r="B747" s="63">
        <f>IFERROR(VLOOKUP($A747,D_SAV!$A$5:$I$29,3,0),)</f>
        <v>0</v>
      </c>
      <c r="C747" s="64" t="str">
        <f>IFERROR(VLOOKUP($A747,D_SAV!$A$5:$I$29,4,0),"")</f>
        <v/>
      </c>
      <c r="D747" s="65">
        <f>IFERROR(VLOOKUP($A747,D_SAV!$A$5:$I$29,5,0),)</f>
        <v>0</v>
      </c>
      <c r="E747" s="60"/>
      <c r="F747" s="60"/>
      <c r="G747" s="60"/>
      <c r="H747" s="60"/>
      <c r="I747" s="60"/>
      <c r="J747" s="60"/>
      <c r="K747" s="65">
        <f>IFERROR(VLOOKUP($A747,D_SAV!$A$5:$I$29,6,0),)</f>
        <v>0</v>
      </c>
    </row>
    <row r="748" spans="1:11" x14ac:dyDescent="0.25">
      <c r="A748" s="59"/>
      <c r="B748" s="63">
        <f>IFERROR(VLOOKUP($A748,D_SAV!$A$5:$I$29,3,0),)</f>
        <v>0</v>
      </c>
      <c r="C748" s="64" t="str">
        <f>IFERROR(VLOOKUP($A748,D_SAV!$A$5:$I$29,4,0),"")</f>
        <v/>
      </c>
      <c r="D748" s="65">
        <f>IFERROR(VLOOKUP($A748,D_SAV!$A$5:$I$29,5,0),)</f>
        <v>0</v>
      </c>
      <c r="E748" s="60"/>
      <c r="F748" s="60"/>
      <c r="G748" s="60"/>
      <c r="H748" s="60"/>
      <c r="I748" s="60"/>
      <c r="J748" s="60"/>
      <c r="K748" s="65">
        <f>IFERROR(VLOOKUP($A748,D_SAV!$A$5:$I$29,6,0),)</f>
        <v>0</v>
      </c>
    </row>
    <row r="749" spans="1:11" x14ac:dyDescent="0.25">
      <c r="A749" s="59"/>
      <c r="B749" s="63">
        <f>IFERROR(VLOOKUP($A749,D_SAV!$A$5:$I$29,3,0),)</f>
        <v>0</v>
      </c>
      <c r="C749" s="64" t="str">
        <f>IFERROR(VLOOKUP($A749,D_SAV!$A$5:$I$29,4,0),"")</f>
        <v/>
      </c>
      <c r="D749" s="65">
        <f>IFERROR(VLOOKUP($A749,D_SAV!$A$5:$I$29,5,0),)</f>
        <v>0</v>
      </c>
      <c r="E749" s="60"/>
      <c r="F749" s="60"/>
      <c r="G749" s="60"/>
      <c r="H749" s="60"/>
      <c r="I749" s="60"/>
      <c r="J749" s="60"/>
      <c r="K749" s="65">
        <f>IFERROR(VLOOKUP($A749,D_SAV!$A$5:$I$29,6,0),)</f>
        <v>0</v>
      </c>
    </row>
    <row r="750" spans="1:11" x14ac:dyDescent="0.25">
      <c r="A750" s="59"/>
      <c r="B750" s="63">
        <f>IFERROR(VLOOKUP($A750,D_SAV!$A$5:$I$29,3,0),)</f>
        <v>0</v>
      </c>
      <c r="C750" s="64" t="str">
        <f>IFERROR(VLOOKUP($A750,D_SAV!$A$5:$I$29,4,0),"")</f>
        <v/>
      </c>
      <c r="D750" s="65">
        <f>IFERROR(VLOOKUP($A750,D_SAV!$A$5:$I$29,5,0),)</f>
        <v>0</v>
      </c>
      <c r="E750" s="60"/>
      <c r="F750" s="60"/>
      <c r="G750" s="60"/>
      <c r="H750" s="60"/>
      <c r="I750" s="60"/>
      <c r="J750" s="60"/>
      <c r="K750" s="65">
        <f>IFERROR(VLOOKUP($A750,D_SAV!$A$5:$I$29,6,0),)</f>
        <v>0</v>
      </c>
    </row>
    <row r="751" spans="1:11" x14ac:dyDescent="0.25">
      <c r="A751" s="59"/>
      <c r="B751" s="63">
        <f>IFERROR(VLOOKUP($A751,D_SAV!$A$5:$I$29,3,0),)</f>
        <v>0</v>
      </c>
      <c r="C751" s="64" t="str">
        <f>IFERROR(VLOOKUP($A751,D_SAV!$A$5:$I$29,4,0),"")</f>
        <v/>
      </c>
      <c r="D751" s="65">
        <f>IFERROR(VLOOKUP($A751,D_SAV!$A$5:$I$29,5,0),)</f>
        <v>0</v>
      </c>
      <c r="E751" s="60"/>
      <c r="F751" s="60"/>
      <c r="G751" s="60"/>
      <c r="H751" s="60"/>
      <c r="I751" s="60"/>
      <c r="J751" s="60"/>
      <c r="K751" s="65">
        <f>IFERROR(VLOOKUP($A751,D_SAV!$A$5:$I$29,6,0),)</f>
        <v>0</v>
      </c>
    </row>
    <row r="752" spans="1:11" x14ac:dyDescent="0.25">
      <c r="A752" s="59"/>
      <c r="B752" s="63">
        <f>IFERROR(VLOOKUP($A752,D_SAV!$A$5:$I$29,3,0),)</f>
        <v>0</v>
      </c>
      <c r="C752" s="64" t="str">
        <f>IFERROR(VLOOKUP($A752,D_SAV!$A$5:$I$29,4,0),"")</f>
        <v/>
      </c>
      <c r="D752" s="65">
        <f>IFERROR(VLOOKUP($A752,D_SAV!$A$5:$I$29,5,0),)</f>
        <v>0</v>
      </c>
      <c r="E752" s="60"/>
      <c r="F752" s="60"/>
      <c r="G752" s="60"/>
      <c r="H752" s="60"/>
      <c r="I752" s="60"/>
      <c r="J752" s="60"/>
      <c r="K752" s="65">
        <f>IFERROR(VLOOKUP($A752,D_SAV!$A$5:$I$29,6,0),)</f>
        <v>0</v>
      </c>
    </row>
    <row r="753" spans="1:11" x14ac:dyDescent="0.25">
      <c r="A753" s="59"/>
      <c r="B753" s="63">
        <f>IFERROR(VLOOKUP($A753,D_SAV!$A$5:$I$29,3,0),)</f>
        <v>0</v>
      </c>
      <c r="C753" s="64" t="str">
        <f>IFERROR(VLOOKUP($A753,D_SAV!$A$5:$I$29,4,0),"")</f>
        <v/>
      </c>
      <c r="D753" s="65">
        <f>IFERROR(VLOOKUP($A753,D_SAV!$A$5:$I$29,5,0),)</f>
        <v>0</v>
      </c>
      <c r="E753" s="60"/>
      <c r="F753" s="60"/>
      <c r="G753" s="60"/>
      <c r="H753" s="60"/>
      <c r="I753" s="60"/>
      <c r="J753" s="60"/>
      <c r="K753" s="65">
        <f>IFERROR(VLOOKUP($A753,D_SAV!$A$5:$I$29,6,0),)</f>
        <v>0</v>
      </c>
    </row>
    <row r="754" spans="1:11" x14ac:dyDescent="0.25">
      <c r="A754" s="59"/>
      <c r="B754" s="63">
        <f>IFERROR(VLOOKUP($A754,D_SAV!$A$5:$I$29,3,0),)</f>
        <v>0</v>
      </c>
      <c r="C754" s="64" t="str">
        <f>IFERROR(VLOOKUP($A754,D_SAV!$A$5:$I$29,4,0),"")</f>
        <v/>
      </c>
      <c r="D754" s="65">
        <f>IFERROR(VLOOKUP($A754,D_SAV!$A$5:$I$29,5,0),)</f>
        <v>0</v>
      </c>
      <c r="E754" s="60"/>
      <c r="F754" s="60"/>
      <c r="G754" s="60"/>
      <c r="H754" s="60"/>
      <c r="I754" s="60"/>
      <c r="J754" s="60"/>
      <c r="K754" s="65">
        <f>IFERROR(VLOOKUP($A754,D_SAV!$A$5:$I$29,6,0),)</f>
        <v>0</v>
      </c>
    </row>
    <row r="755" spans="1:11" x14ac:dyDescent="0.25">
      <c r="A755" s="59"/>
      <c r="B755" s="63">
        <f>IFERROR(VLOOKUP($A755,D_SAV!$A$5:$I$29,3,0),)</f>
        <v>0</v>
      </c>
      <c r="C755" s="64" t="str">
        <f>IFERROR(VLOOKUP($A755,D_SAV!$A$5:$I$29,4,0),"")</f>
        <v/>
      </c>
      <c r="D755" s="65">
        <f>IFERROR(VLOOKUP($A755,D_SAV!$A$5:$I$29,5,0),)</f>
        <v>0</v>
      </c>
      <c r="E755" s="60"/>
      <c r="F755" s="60"/>
      <c r="G755" s="60"/>
      <c r="H755" s="60"/>
      <c r="I755" s="60"/>
      <c r="J755" s="60"/>
      <c r="K755" s="65">
        <f>IFERROR(VLOOKUP($A755,D_SAV!$A$5:$I$29,6,0),)</f>
        <v>0</v>
      </c>
    </row>
    <row r="756" spans="1:11" x14ac:dyDescent="0.25">
      <c r="A756" s="59"/>
      <c r="B756" s="63">
        <f>IFERROR(VLOOKUP($A756,D_SAV!$A$5:$I$29,3,0),)</f>
        <v>0</v>
      </c>
      <c r="C756" s="64" t="str">
        <f>IFERROR(VLOOKUP($A756,D_SAV!$A$5:$I$29,4,0),"")</f>
        <v/>
      </c>
      <c r="D756" s="65">
        <f>IFERROR(VLOOKUP($A756,D_SAV!$A$5:$I$29,5,0),)</f>
        <v>0</v>
      </c>
      <c r="E756" s="60"/>
      <c r="F756" s="60"/>
      <c r="G756" s="60"/>
      <c r="H756" s="60"/>
      <c r="I756" s="60"/>
      <c r="J756" s="60"/>
      <c r="K756" s="65">
        <f>IFERROR(VLOOKUP($A756,D_SAV!$A$5:$I$29,6,0),)</f>
        <v>0</v>
      </c>
    </row>
    <row r="757" spans="1:11" x14ac:dyDescent="0.25">
      <c r="A757" s="59"/>
      <c r="B757" s="63">
        <f>IFERROR(VLOOKUP($A757,D_SAV!$A$5:$I$29,3,0),)</f>
        <v>0</v>
      </c>
      <c r="C757" s="64" t="str">
        <f>IFERROR(VLOOKUP($A757,D_SAV!$A$5:$I$29,4,0),"")</f>
        <v/>
      </c>
      <c r="D757" s="65">
        <f>IFERROR(VLOOKUP($A757,D_SAV!$A$5:$I$29,5,0),)</f>
        <v>0</v>
      </c>
      <c r="E757" s="60"/>
      <c r="F757" s="60"/>
      <c r="G757" s="60"/>
      <c r="H757" s="60"/>
      <c r="I757" s="60"/>
      <c r="J757" s="60"/>
      <c r="K757" s="65">
        <f>IFERROR(VLOOKUP($A757,D_SAV!$A$5:$I$29,6,0),)</f>
        <v>0</v>
      </c>
    </row>
    <row r="758" spans="1:11" x14ac:dyDescent="0.25">
      <c r="A758" s="59"/>
      <c r="B758" s="63">
        <f>IFERROR(VLOOKUP($A758,D_SAV!$A$5:$I$29,3,0),)</f>
        <v>0</v>
      </c>
      <c r="C758" s="64" t="str">
        <f>IFERROR(VLOOKUP($A758,D_SAV!$A$5:$I$29,4,0),"")</f>
        <v/>
      </c>
      <c r="D758" s="65">
        <f>IFERROR(VLOOKUP($A758,D_SAV!$A$5:$I$29,5,0),)</f>
        <v>0</v>
      </c>
      <c r="E758" s="60"/>
      <c r="F758" s="60"/>
      <c r="G758" s="60"/>
      <c r="H758" s="60"/>
      <c r="I758" s="60"/>
      <c r="J758" s="60"/>
      <c r="K758" s="65">
        <f>IFERROR(VLOOKUP($A758,D_SAV!$A$5:$I$29,6,0),)</f>
        <v>0</v>
      </c>
    </row>
    <row r="759" spans="1:11" x14ac:dyDescent="0.25">
      <c r="A759" s="59"/>
      <c r="B759" s="63">
        <f>IFERROR(VLOOKUP($A759,D_SAV!$A$5:$I$29,3,0),)</f>
        <v>0</v>
      </c>
      <c r="C759" s="64" t="str">
        <f>IFERROR(VLOOKUP($A759,D_SAV!$A$5:$I$29,4,0),"")</f>
        <v/>
      </c>
      <c r="D759" s="65">
        <f>IFERROR(VLOOKUP($A759,D_SAV!$A$5:$I$29,5,0),)</f>
        <v>0</v>
      </c>
      <c r="E759" s="60"/>
      <c r="F759" s="60"/>
      <c r="G759" s="60"/>
      <c r="H759" s="60"/>
      <c r="I759" s="60"/>
      <c r="J759" s="60"/>
      <c r="K759" s="65">
        <f>IFERROR(VLOOKUP($A759,D_SAV!$A$5:$I$29,6,0),)</f>
        <v>0</v>
      </c>
    </row>
    <row r="760" spans="1:11" x14ac:dyDescent="0.25">
      <c r="A760" s="59"/>
      <c r="B760" s="63">
        <f>IFERROR(VLOOKUP($A760,D_SAV!$A$5:$I$29,3,0),)</f>
        <v>0</v>
      </c>
      <c r="C760" s="64" t="str">
        <f>IFERROR(VLOOKUP($A760,D_SAV!$A$5:$I$29,4,0),"")</f>
        <v/>
      </c>
      <c r="D760" s="65">
        <f>IFERROR(VLOOKUP($A760,D_SAV!$A$5:$I$29,5,0),)</f>
        <v>0</v>
      </c>
      <c r="E760" s="60"/>
      <c r="F760" s="60"/>
      <c r="G760" s="60"/>
      <c r="H760" s="60"/>
      <c r="I760" s="60"/>
      <c r="J760" s="60"/>
      <c r="K760" s="65">
        <f>IFERROR(VLOOKUP($A760,D_SAV!$A$5:$I$29,6,0),)</f>
        <v>0</v>
      </c>
    </row>
    <row r="761" spans="1:11" x14ac:dyDescent="0.25">
      <c r="A761" s="59"/>
      <c r="B761" s="63">
        <f>IFERROR(VLOOKUP($A761,D_SAV!$A$5:$I$29,3,0),)</f>
        <v>0</v>
      </c>
      <c r="C761" s="64" t="str">
        <f>IFERROR(VLOOKUP($A761,D_SAV!$A$5:$I$29,4,0),"")</f>
        <v/>
      </c>
      <c r="D761" s="65">
        <f>IFERROR(VLOOKUP($A761,D_SAV!$A$5:$I$29,5,0),)</f>
        <v>0</v>
      </c>
      <c r="E761" s="60"/>
      <c r="F761" s="60"/>
      <c r="G761" s="60"/>
      <c r="H761" s="60"/>
      <c r="I761" s="60"/>
      <c r="J761" s="60"/>
      <c r="K761" s="65">
        <f>IFERROR(VLOOKUP($A761,D_SAV!$A$5:$I$29,6,0),)</f>
        <v>0</v>
      </c>
    </row>
    <row r="762" spans="1:11" x14ac:dyDescent="0.25">
      <c r="A762" s="59"/>
      <c r="B762" s="63">
        <f>IFERROR(VLOOKUP($A762,D_SAV!$A$5:$I$29,3,0),)</f>
        <v>0</v>
      </c>
      <c r="C762" s="64" t="str">
        <f>IFERROR(VLOOKUP($A762,D_SAV!$A$5:$I$29,4,0),"")</f>
        <v/>
      </c>
      <c r="D762" s="65">
        <f>IFERROR(VLOOKUP($A762,D_SAV!$A$5:$I$29,5,0),)</f>
        <v>0</v>
      </c>
      <c r="E762" s="60"/>
      <c r="F762" s="60"/>
      <c r="G762" s="60"/>
      <c r="H762" s="60"/>
      <c r="I762" s="60"/>
      <c r="J762" s="60"/>
      <c r="K762" s="65">
        <f>IFERROR(VLOOKUP($A762,D_SAV!$A$5:$I$29,6,0),)</f>
        <v>0</v>
      </c>
    </row>
    <row r="763" spans="1:11" x14ac:dyDescent="0.25">
      <c r="A763" s="59"/>
      <c r="B763" s="63">
        <f>IFERROR(VLOOKUP($A763,D_SAV!$A$5:$I$29,3,0),)</f>
        <v>0</v>
      </c>
      <c r="C763" s="64" t="str">
        <f>IFERROR(VLOOKUP($A763,D_SAV!$A$5:$I$29,4,0),"")</f>
        <v/>
      </c>
      <c r="D763" s="65">
        <f>IFERROR(VLOOKUP($A763,D_SAV!$A$5:$I$29,5,0),)</f>
        <v>0</v>
      </c>
      <c r="E763" s="60"/>
      <c r="F763" s="60"/>
      <c r="G763" s="60"/>
      <c r="H763" s="60"/>
      <c r="I763" s="60"/>
      <c r="J763" s="60"/>
      <c r="K763" s="65">
        <f>IFERROR(VLOOKUP($A763,D_SAV!$A$5:$I$29,6,0),)</f>
        <v>0</v>
      </c>
    </row>
    <row r="764" spans="1:11" x14ac:dyDescent="0.25">
      <c r="A764" s="59"/>
      <c r="B764" s="63">
        <f>IFERROR(VLOOKUP($A764,D_SAV!$A$5:$I$29,3,0),)</f>
        <v>0</v>
      </c>
      <c r="C764" s="64" t="str">
        <f>IFERROR(VLOOKUP($A764,D_SAV!$A$5:$I$29,4,0),"")</f>
        <v/>
      </c>
      <c r="D764" s="65">
        <f>IFERROR(VLOOKUP($A764,D_SAV!$A$5:$I$29,5,0),)</f>
        <v>0</v>
      </c>
      <c r="E764" s="60"/>
      <c r="F764" s="60"/>
      <c r="G764" s="60"/>
      <c r="H764" s="60"/>
      <c r="I764" s="60"/>
      <c r="J764" s="60"/>
      <c r="K764" s="65">
        <f>IFERROR(VLOOKUP($A764,D_SAV!$A$5:$I$29,6,0),)</f>
        <v>0</v>
      </c>
    </row>
    <row r="765" spans="1:11" x14ac:dyDescent="0.25">
      <c r="A765" s="59"/>
      <c r="B765" s="63">
        <f>IFERROR(VLOOKUP($A765,D_SAV!$A$5:$I$29,3,0),)</f>
        <v>0</v>
      </c>
      <c r="C765" s="64" t="str">
        <f>IFERROR(VLOOKUP($A765,D_SAV!$A$5:$I$29,4,0),"")</f>
        <v/>
      </c>
      <c r="D765" s="65">
        <f>IFERROR(VLOOKUP($A765,D_SAV!$A$5:$I$29,5,0),)</f>
        <v>0</v>
      </c>
      <c r="E765" s="60"/>
      <c r="F765" s="60"/>
      <c r="G765" s="60"/>
      <c r="H765" s="60"/>
      <c r="I765" s="60"/>
      <c r="J765" s="60"/>
      <c r="K765" s="65">
        <f>IFERROR(VLOOKUP($A765,D_SAV!$A$5:$I$29,6,0),)</f>
        <v>0</v>
      </c>
    </row>
    <row r="766" spans="1:11" x14ac:dyDescent="0.25">
      <c r="A766" s="59"/>
      <c r="B766" s="63">
        <f>IFERROR(VLOOKUP($A766,D_SAV!$A$5:$I$29,3,0),)</f>
        <v>0</v>
      </c>
      <c r="C766" s="64" t="str">
        <f>IFERROR(VLOOKUP($A766,D_SAV!$A$5:$I$29,4,0),"")</f>
        <v/>
      </c>
      <c r="D766" s="65">
        <f>IFERROR(VLOOKUP($A766,D_SAV!$A$5:$I$29,5,0),)</f>
        <v>0</v>
      </c>
      <c r="E766" s="60"/>
      <c r="F766" s="60"/>
      <c r="G766" s="60"/>
      <c r="H766" s="60"/>
      <c r="I766" s="60"/>
      <c r="J766" s="60"/>
      <c r="K766" s="65">
        <f>IFERROR(VLOOKUP($A766,D_SAV!$A$5:$I$29,6,0),)</f>
        <v>0</v>
      </c>
    </row>
    <row r="767" spans="1:11" x14ac:dyDescent="0.25">
      <c r="A767" s="59"/>
      <c r="B767" s="63">
        <f>IFERROR(VLOOKUP($A767,D_SAV!$A$5:$I$29,3,0),)</f>
        <v>0</v>
      </c>
      <c r="C767" s="64" t="str">
        <f>IFERROR(VLOOKUP($A767,D_SAV!$A$5:$I$29,4,0),"")</f>
        <v/>
      </c>
      <c r="D767" s="65">
        <f>IFERROR(VLOOKUP($A767,D_SAV!$A$5:$I$29,5,0),)</f>
        <v>0</v>
      </c>
      <c r="E767" s="60"/>
      <c r="F767" s="60"/>
      <c r="G767" s="60"/>
      <c r="H767" s="60"/>
      <c r="I767" s="60"/>
      <c r="J767" s="60"/>
      <c r="K767" s="65">
        <f>IFERROR(VLOOKUP($A767,D_SAV!$A$5:$I$29,6,0),)</f>
        <v>0</v>
      </c>
    </row>
    <row r="768" spans="1:11" x14ac:dyDescent="0.25">
      <c r="A768" s="59"/>
      <c r="B768" s="63">
        <f>IFERROR(VLOOKUP($A768,D_SAV!$A$5:$I$29,3,0),)</f>
        <v>0</v>
      </c>
      <c r="C768" s="64" t="str">
        <f>IFERROR(VLOOKUP($A768,D_SAV!$A$5:$I$29,4,0),"")</f>
        <v/>
      </c>
      <c r="D768" s="65">
        <f>IFERROR(VLOOKUP($A768,D_SAV!$A$5:$I$29,5,0),)</f>
        <v>0</v>
      </c>
      <c r="E768" s="60"/>
      <c r="F768" s="60"/>
      <c r="G768" s="60"/>
      <c r="H768" s="60"/>
      <c r="I768" s="60"/>
      <c r="J768" s="60"/>
      <c r="K768" s="65">
        <f>IFERROR(VLOOKUP($A768,D_SAV!$A$5:$I$29,6,0),)</f>
        <v>0</v>
      </c>
    </row>
    <row r="769" spans="1:11" x14ac:dyDescent="0.25">
      <c r="A769" s="59"/>
      <c r="B769" s="63">
        <f>IFERROR(VLOOKUP($A769,D_SAV!$A$5:$I$29,3,0),)</f>
        <v>0</v>
      </c>
      <c r="C769" s="64" t="str">
        <f>IFERROR(VLOOKUP($A769,D_SAV!$A$5:$I$29,4,0),"")</f>
        <v/>
      </c>
      <c r="D769" s="65">
        <f>IFERROR(VLOOKUP($A769,D_SAV!$A$5:$I$29,5,0),)</f>
        <v>0</v>
      </c>
      <c r="E769" s="60"/>
      <c r="F769" s="60"/>
      <c r="G769" s="60"/>
      <c r="H769" s="60"/>
      <c r="I769" s="60"/>
      <c r="J769" s="60"/>
      <c r="K769" s="65">
        <f>IFERROR(VLOOKUP($A769,D_SAV!$A$5:$I$29,6,0),)</f>
        <v>0</v>
      </c>
    </row>
    <row r="770" spans="1:11" x14ac:dyDescent="0.25">
      <c r="A770" s="59"/>
      <c r="B770" s="63">
        <f>IFERROR(VLOOKUP($A770,D_SAV!$A$5:$I$29,3,0),)</f>
        <v>0</v>
      </c>
      <c r="C770" s="64" t="str">
        <f>IFERROR(VLOOKUP($A770,D_SAV!$A$5:$I$29,4,0),"")</f>
        <v/>
      </c>
      <c r="D770" s="65">
        <f>IFERROR(VLOOKUP($A770,D_SAV!$A$5:$I$29,5,0),)</f>
        <v>0</v>
      </c>
      <c r="E770" s="60"/>
      <c r="F770" s="60"/>
      <c r="G770" s="60"/>
      <c r="H770" s="60"/>
      <c r="I770" s="60"/>
      <c r="J770" s="60"/>
      <c r="K770" s="65">
        <f>IFERROR(VLOOKUP($A770,D_SAV!$A$5:$I$29,6,0),)</f>
        <v>0</v>
      </c>
    </row>
    <row r="771" spans="1:11" x14ac:dyDescent="0.25">
      <c r="A771" s="59"/>
      <c r="B771" s="63">
        <f>IFERROR(VLOOKUP($A771,D_SAV!$A$5:$I$29,3,0),)</f>
        <v>0</v>
      </c>
      <c r="C771" s="64" t="str">
        <f>IFERROR(VLOOKUP($A771,D_SAV!$A$5:$I$29,4,0),"")</f>
        <v/>
      </c>
      <c r="D771" s="65">
        <f>IFERROR(VLOOKUP($A771,D_SAV!$A$5:$I$29,5,0),)</f>
        <v>0</v>
      </c>
      <c r="E771" s="60"/>
      <c r="F771" s="60"/>
      <c r="G771" s="60"/>
      <c r="H771" s="60"/>
      <c r="I771" s="60"/>
      <c r="J771" s="60"/>
      <c r="K771" s="65">
        <f>IFERROR(VLOOKUP($A771,D_SAV!$A$5:$I$29,6,0),)</f>
        <v>0</v>
      </c>
    </row>
    <row r="772" spans="1:11" x14ac:dyDescent="0.25">
      <c r="A772" s="59"/>
      <c r="B772" s="63">
        <f>IFERROR(VLOOKUP($A772,D_SAV!$A$5:$I$29,3,0),)</f>
        <v>0</v>
      </c>
      <c r="C772" s="64" t="str">
        <f>IFERROR(VLOOKUP($A772,D_SAV!$A$5:$I$29,4,0),"")</f>
        <v/>
      </c>
      <c r="D772" s="65">
        <f>IFERROR(VLOOKUP($A772,D_SAV!$A$5:$I$29,5,0),)</f>
        <v>0</v>
      </c>
      <c r="E772" s="60"/>
      <c r="F772" s="60"/>
      <c r="G772" s="60"/>
      <c r="H772" s="60"/>
      <c r="I772" s="60"/>
      <c r="J772" s="60"/>
      <c r="K772" s="65">
        <f>IFERROR(VLOOKUP($A772,D_SAV!$A$5:$I$29,6,0),)</f>
        <v>0</v>
      </c>
    </row>
    <row r="773" spans="1:11" x14ac:dyDescent="0.25">
      <c r="A773" s="59"/>
      <c r="B773" s="63">
        <f>IFERROR(VLOOKUP($A773,D_SAV!$A$5:$I$29,3,0),)</f>
        <v>0</v>
      </c>
      <c r="C773" s="64" t="str">
        <f>IFERROR(VLOOKUP($A773,D_SAV!$A$5:$I$29,4,0),"")</f>
        <v/>
      </c>
      <c r="D773" s="65">
        <f>IFERROR(VLOOKUP($A773,D_SAV!$A$5:$I$29,5,0),)</f>
        <v>0</v>
      </c>
      <c r="E773" s="60"/>
      <c r="F773" s="60"/>
      <c r="G773" s="60"/>
      <c r="H773" s="60"/>
      <c r="I773" s="60"/>
      <c r="J773" s="60"/>
      <c r="K773" s="65">
        <f>IFERROR(VLOOKUP($A773,D_SAV!$A$5:$I$29,6,0),)</f>
        <v>0</v>
      </c>
    </row>
    <row r="774" spans="1:11" x14ac:dyDescent="0.25">
      <c r="A774" s="59"/>
      <c r="B774" s="63">
        <f>IFERROR(VLOOKUP($A774,D_SAV!$A$5:$I$29,3,0),)</f>
        <v>0</v>
      </c>
      <c r="C774" s="64" t="str">
        <f>IFERROR(VLOOKUP($A774,D_SAV!$A$5:$I$29,4,0),"")</f>
        <v/>
      </c>
      <c r="D774" s="65">
        <f>IFERROR(VLOOKUP($A774,D_SAV!$A$5:$I$29,5,0),)</f>
        <v>0</v>
      </c>
      <c r="E774" s="60"/>
      <c r="F774" s="60"/>
      <c r="G774" s="60"/>
      <c r="H774" s="60"/>
      <c r="I774" s="60"/>
      <c r="J774" s="60"/>
      <c r="K774" s="65">
        <f>IFERROR(VLOOKUP($A774,D_SAV!$A$5:$I$29,6,0),)</f>
        <v>0</v>
      </c>
    </row>
    <row r="775" spans="1:11" x14ac:dyDescent="0.25">
      <c r="A775" s="59"/>
      <c r="B775" s="63">
        <f>IFERROR(VLOOKUP($A775,D_SAV!$A$5:$I$29,3,0),)</f>
        <v>0</v>
      </c>
      <c r="C775" s="64" t="str">
        <f>IFERROR(VLOOKUP($A775,D_SAV!$A$5:$I$29,4,0),"")</f>
        <v/>
      </c>
      <c r="D775" s="65">
        <f>IFERROR(VLOOKUP($A775,D_SAV!$A$5:$I$29,5,0),)</f>
        <v>0</v>
      </c>
      <c r="E775" s="60"/>
      <c r="F775" s="60"/>
      <c r="G775" s="60"/>
      <c r="H775" s="60"/>
      <c r="I775" s="60"/>
      <c r="J775" s="60"/>
      <c r="K775" s="65">
        <f>IFERROR(VLOOKUP($A775,D_SAV!$A$5:$I$29,6,0),)</f>
        <v>0</v>
      </c>
    </row>
    <row r="776" spans="1:11" x14ac:dyDescent="0.25">
      <c r="A776" s="59"/>
      <c r="B776" s="63">
        <f>IFERROR(VLOOKUP($A776,D_SAV!$A$5:$I$29,3,0),)</f>
        <v>0</v>
      </c>
      <c r="C776" s="64" t="str">
        <f>IFERROR(VLOOKUP($A776,D_SAV!$A$5:$I$29,4,0),"")</f>
        <v/>
      </c>
      <c r="D776" s="65">
        <f>IFERROR(VLOOKUP($A776,D_SAV!$A$5:$I$29,5,0),)</f>
        <v>0</v>
      </c>
      <c r="E776" s="60"/>
      <c r="F776" s="60"/>
      <c r="G776" s="60"/>
      <c r="H776" s="60"/>
      <c r="I776" s="60"/>
      <c r="J776" s="60"/>
      <c r="K776" s="65">
        <f>IFERROR(VLOOKUP($A776,D_SAV!$A$5:$I$29,6,0),)</f>
        <v>0</v>
      </c>
    </row>
    <row r="777" spans="1:11" x14ac:dyDescent="0.25">
      <c r="A777" s="59"/>
      <c r="B777" s="63">
        <f>IFERROR(VLOOKUP($A777,D_SAV!$A$5:$I$29,3,0),)</f>
        <v>0</v>
      </c>
      <c r="C777" s="64" t="str">
        <f>IFERROR(VLOOKUP($A777,D_SAV!$A$5:$I$29,4,0),"")</f>
        <v/>
      </c>
      <c r="D777" s="65">
        <f>IFERROR(VLOOKUP($A777,D_SAV!$A$5:$I$29,5,0),)</f>
        <v>0</v>
      </c>
      <c r="E777" s="60"/>
      <c r="F777" s="60"/>
      <c r="G777" s="60"/>
      <c r="H777" s="60"/>
      <c r="I777" s="60"/>
      <c r="J777" s="60"/>
      <c r="K777" s="65">
        <f>IFERROR(VLOOKUP($A777,D_SAV!$A$5:$I$29,6,0),)</f>
        <v>0</v>
      </c>
    </row>
    <row r="778" spans="1:11" x14ac:dyDescent="0.25">
      <c r="A778" s="59"/>
      <c r="B778" s="63">
        <f>IFERROR(VLOOKUP($A778,D_SAV!$A$5:$I$29,3,0),)</f>
        <v>0</v>
      </c>
      <c r="C778" s="64" t="str">
        <f>IFERROR(VLOOKUP($A778,D_SAV!$A$5:$I$29,4,0),"")</f>
        <v/>
      </c>
      <c r="D778" s="65">
        <f>IFERROR(VLOOKUP($A778,D_SAV!$A$5:$I$29,5,0),)</f>
        <v>0</v>
      </c>
      <c r="E778" s="60"/>
      <c r="F778" s="60"/>
      <c r="G778" s="60"/>
      <c r="H778" s="60"/>
      <c r="I778" s="60"/>
      <c r="J778" s="60"/>
      <c r="K778" s="65">
        <f>IFERROR(VLOOKUP($A778,D_SAV!$A$5:$I$29,6,0),)</f>
        <v>0</v>
      </c>
    </row>
    <row r="779" spans="1:11" x14ac:dyDescent="0.25">
      <c r="A779" s="59"/>
      <c r="B779" s="63">
        <f>IFERROR(VLOOKUP($A779,D_SAV!$A$5:$I$29,3,0),)</f>
        <v>0</v>
      </c>
      <c r="C779" s="64" t="str">
        <f>IFERROR(VLOOKUP($A779,D_SAV!$A$5:$I$29,4,0),"")</f>
        <v/>
      </c>
      <c r="D779" s="65">
        <f>IFERROR(VLOOKUP($A779,D_SAV!$A$5:$I$29,5,0),)</f>
        <v>0</v>
      </c>
      <c r="E779" s="60"/>
      <c r="F779" s="60"/>
      <c r="G779" s="60"/>
      <c r="H779" s="60"/>
      <c r="I779" s="60"/>
      <c r="J779" s="60"/>
      <c r="K779" s="65">
        <f>IFERROR(VLOOKUP($A779,D_SAV!$A$5:$I$29,6,0),)</f>
        <v>0</v>
      </c>
    </row>
    <row r="780" spans="1:11" x14ac:dyDescent="0.25">
      <c r="A780" s="59"/>
      <c r="B780" s="63">
        <f>IFERROR(VLOOKUP($A780,D_SAV!$A$5:$I$29,3,0),)</f>
        <v>0</v>
      </c>
      <c r="C780" s="64" t="str">
        <f>IFERROR(VLOOKUP($A780,D_SAV!$A$5:$I$29,4,0),"")</f>
        <v/>
      </c>
      <c r="D780" s="65">
        <f>IFERROR(VLOOKUP($A780,D_SAV!$A$5:$I$29,5,0),)</f>
        <v>0</v>
      </c>
      <c r="E780" s="60"/>
      <c r="F780" s="60"/>
      <c r="G780" s="60"/>
      <c r="H780" s="60"/>
      <c r="I780" s="60"/>
      <c r="J780" s="60"/>
      <c r="K780" s="65">
        <f>IFERROR(VLOOKUP($A780,D_SAV!$A$5:$I$29,6,0),)</f>
        <v>0</v>
      </c>
    </row>
    <row r="781" spans="1:11" x14ac:dyDescent="0.25">
      <c r="A781" s="59"/>
      <c r="B781" s="63">
        <f>IFERROR(VLOOKUP($A781,D_SAV!$A$5:$I$29,3,0),)</f>
        <v>0</v>
      </c>
      <c r="C781" s="64" t="str">
        <f>IFERROR(VLOOKUP($A781,D_SAV!$A$5:$I$29,4,0),"")</f>
        <v/>
      </c>
      <c r="D781" s="65">
        <f>IFERROR(VLOOKUP($A781,D_SAV!$A$5:$I$29,5,0),)</f>
        <v>0</v>
      </c>
      <c r="E781" s="60"/>
      <c r="F781" s="60"/>
      <c r="G781" s="60"/>
      <c r="H781" s="60"/>
      <c r="I781" s="60"/>
      <c r="J781" s="60"/>
      <c r="K781" s="65">
        <f>IFERROR(VLOOKUP($A781,D_SAV!$A$5:$I$29,6,0),)</f>
        <v>0</v>
      </c>
    </row>
    <row r="782" spans="1:11" x14ac:dyDescent="0.25">
      <c r="A782" s="59"/>
      <c r="B782" s="63">
        <f>IFERROR(VLOOKUP($A782,D_SAV!$A$5:$I$29,3,0),)</f>
        <v>0</v>
      </c>
      <c r="C782" s="64" t="str">
        <f>IFERROR(VLOOKUP($A782,D_SAV!$A$5:$I$29,4,0),"")</f>
        <v/>
      </c>
      <c r="D782" s="65">
        <f>IFERROR(VLOOKUP($A782,D_SAV!$A$5:$I$29,5,0),)</f>
        <v>0</v>
      </c>
      <c r="E782" s="60"/>
      <c r="F782" s="60"/>
      <c r="G782" s="60"/>
      <c r="H782" s="60"/>
      <c r="I782" s="60"/>
      <c r="J782" s="60"/>
      <c r="K782" s="65">
        <f>IFERROR(VLOOKUP($A782,D_SAV!$A$5:$I$29,6,0),)</f>
        <v>0</v>
      </c>
    </row>
    <row r="783" spans="1:11" x14ac:dyDescent="0.25">
      <c r="A783" s="59"/>
      <c r="B783" s="63">
        <f>IFERROR(VLOOKUP($A783,D_SAV!$A$5:$I$29,3,0),)</f>
        <v>0</v>
      </c>
      <c r="C783" s="64" t="str">
        <f>IFERROR(VLOOKUP($A783,D_SAV!$A$5:$I$29,4,0),"")</f>
        <v/>
      </c>
      <c r="D783" s="65">
        <f>IFERROR(VLOOKUP($A783,D_SAV!$A$5:$I$29,5,0),)</f>
        <v>0</v>
      </c>
      <c r="E783" s="60"/>
      <c r="F783" s="60"/>
      <c r="G783" s="60"/>
      <c r="H783" s="60"/>
      <c r="I783" s="60"/>
      <c r="J783" s="60"/>
      <c r="K783" s="65">
        <f>IFERROR(VLOOKUP($A783,D_SAV!$A$5:$I$29,6,0),)</f>
        <v>0</v>
      </c>
    </row>
    <row r="784" spans="1:11" x14ac:dyDescent="0.25">
      <c r="A784" s="59"/>
      <c r="B784" s="63">
        <f>IFERROR(VLOOKUP($A784,D_SAV!$A$5:$I$29,3,0),)</f>
        <v>0</v>
      </c>
      <c r="C784" s="64" t="str">
        <f>IFERROR(VLOOKUP($A784,D_SAV!$A$5:$I$29,4,0),"")</f>
        <v/>
      </c>
      <c r="D784" s="65">
        <f>IFERROR(VLOOKUP($A784,D_SAV!$A$5:$I$29,5,0),)</f>
        <v>0</v>
      </c>
      <c r="E784" s="60"/>
      <c r="F784" s="60"/>
      <c r="G784" s="60"/>
      <c r="H784" s="60"/>
      <c r="I784" s="60"/>
      <c r="J784" s="60"/>
      <c r="K784" s="65">
        <f>IFERROR(VLOOKUP($A784,D_SAV!$A$5:$I$29,6,0),)</f>
        <v>0</v>
      </c>
    </row>
    <row r="785" spans="1:11" x14ac:dyDescent="0.25">
      <c r="A785" s="59"/>
      <c r="B785" s="63">
        <f>IFERROR(VLOOKUP($A785,D_SAV!$A$5:$I$29,3,0),)</f>
        <v>0</v>
      </c>
      <c r="C785" s="64" t="str">
        <f>IFERROR(VLOOKUP($A785,D_SAV!$A$5:$I$29,4,0),"")</f>
        <v/>
      </c>
      <c r="D785" s="65">
        <f>IFERROR(VLOOKUP($A785,D_SAV!$A$5:$I$29,5,0),)</f>
        <v>0</v>
      </c>
      <c r="E785" s="60"/>
      <c r="F785" s="60"/>
      <c r="G785" s="60"/>
      <c r="H785" s="60"/>
      <c r="I785" s="60"/>
      <c r="J785" s="60"/>
      <c r="K785" s="65">
        <f>IFERROR(VLOOKUP($A785,D_SAV!$A$5:$I$29,6,0),)</f>
        <v>0</v>
      </c>
    </row>
    <row r="786" spans="1:11" x14ac:dyDescent="0.25">
      <c r="A786" s="59"/>
      <c r="B786" s="63">
        <f>IFERROR(VLOOKUP($A786,D_SAV!$A$5:$I$29,3,0),)</f>
        <v>0</v>
      </c>
      <c r="C786" s="64" t="str">
        <f>IFERROR(VLOOKUP($A786,D_SAV!$A$5:$I$29,4,0),"")</f>
        <v/>
      </c>
      <c r="D786" s="65">
        <f>IFERROR(VLOOKUP($A786,D_SAV!$A$5:$I$29,5,0),)</f>
        <v>0</v>
      </c>
      <c r="E786" s="60"/>
      <c r="F786" s="60"/>
      <c r="G786" s="60"/>
      <c r="H786" s="60"/>
      <c r="I786" s="60"/>
      <c r="J786" s="60"/>
      <c r="K786" s="65">
        <f>IFERROR(VLOOKUP($A786,D_SAV!$A$5:$I$29,6,0),)</f>
        <v>0</v>
      </c>
    </row>
    <row r="787" spans="1:11" x14ac:dyDescent="0.25">
      <c r="A787" s="59"/>
      <c r="B787" s="63">
        <f>IFERROR(VLOOKUP($A787,D_SAV!$A$5:$I$29,3,0),)</f>
        <v>0</v>
      </c>
      <c r="C787" s="64" t="str">
        <f>IFERROR(VLOOKUP($A787,D_SAV!$A$5:$I$29,4,0),"")</f>
        <v/>
      </c>
      <c r="D787" s="65">
        <f>IFERROR(VLOOKUP($A787,D_SAV!$A$5:$I$29,5,0),)</f>
        <v>0</v>
      </c>
      <c r="E787" s="60"/>
      <c r="F787" s="60"/>
      <c r="G787" s="60"/>
      <c r="H787" s="60"/>
      <c r="I787" s="60"/>
      <c r="J787" s="60"/>
      <c r="K787" s="65">
        <f>IFERROR(VLOOKUP($A787,D_SAV!$A$5:$I$29,6,0),)</f>
        <v>0</v>
      </c>
    </row>
    <row r="788" spans="1:11" x14ac:dyDescent="0.25">
      <c r="A788" s="59"/>
      <c r="B788" s="63">
        <f>IFERROR(VLOOKUP($A788,D_SAV!$A$5:$I$29,3,0),)</f>
        <v>0</v>
      </c>
      <c r="C788" s="64" t="str">
        <f>IFERROR(VLOOKUP($A788,D_SAV!$A$5:$I$29,4,0),"")</f>
        <v/>
      </c>
      <c r="D788" s="65">
        <f>IFERROR(VLOOKUP($A788,D_SAV!$A$5:$I$29,5,0),)</f>
        <v>0</v>
      </c>
      <c r="E788" s="60"/>
      <c r="F788" s="60"/>
      <c r="G788" s="60"/>
      <c r="H788" s="60"/>
      <c r="I788" s="60"/>
      <c r="J788" s="60"/>
      <c r="K788" s="65">
        <f>IFERROR(VLOOKUP($A788,D_SAV!$A$5:$I$29,6,0),)</f>
        <v>0</v>
      </c>
    </row>
    <row r="789" spans="1:11" x14ac:dyDescent="0.25">
      <c r="A789" s="59"/>
      <c r="B789" s="63">
        <f>IFERROR(VLOOKUP($A789,D_SAV!$A$5:$I$29,3,0),)</f>
        <v>0</v>
      </c>
      <c r="C789" s="64" t="str">
        <f>IFERROR(VLOOKUP($A789,D_SAV!$A$5:$I$29,4,0),"")</f>
        <v/>
      </c>
      <c r="D789" s="65">
        <f>IFERROR(VLOOKUP($A789,D_SAV!$A$5:$I$29,5,0),)</f>
        <v>0</v>
      </c>
      <c r="E789" s="60"/>
      <c r="F789" s="60"/>
      <c r="G789" s="60"/>
      <c r="H789" s="60"/>
      <c r="I789" s="60"/>
      <c r="J789" s="60"/>
      <c r="K789" s="65">
        <f>IFERROR(VLOOKUP($A789,D_SAV!$A$5:$I$29,6,0),)</f>
        <v>0</v>
      </c>
    </row>
    <row r="790" spans="1:11" x14ac:dyDescent="0.25">
      <c r="A790" s="59"/>
      <c r="B790" s="63">
        <f>IFERROR(VLOOKUP($A790,D_SAV!$A$5:$I$29,3,0),)</f>
        <v>0</v>
      </c>
      <c r="C790" s="64" t="str">
        <f>IFERROR(VLOOKUP($A790,D_SAV!$A$5:$I$29,4,0),"")</f>
        <v/>
      </c>
      <c r="D790" s="65">
        <f>IFERROR(VLOOKUP($A790,D_SAV!$A$5:$I$29,5,0),)</f>
        <v>0</v>
      </c>
      <c r="E790" s="60"/>
      <c r="F790" s="60"/>
      <c r="G790" s="60"/>
      <c r="H790" s="60"/>
      <c r="I790" s="60"/>
      <c r="J790" s="60"/>
      <c r="K790" s="65">
        <f>IFERROR(VLOOKUP($A790,D_SAV!$A$5:$I$29,6,0),)</f>
        <v>0</v>
      </c>
    </row>
    <row r="791" spans="1:11" x14ac:dyDescent="0.25">
      <c r="A791" s="59"/>
      <c r="B791" s="63">
        <f>IFERROR(VLOOKUP($A791,D_SAV!$A$5:$I$29,3,0),)</f>
        <v>0</v>
      </c>
      <c r="C791" s="64" t="str">
        <f>IFERROR(VLOOKUP($A791,D_SAV!$A$5:$I$29,4,0),"")</f>
        <v/>
      </c>
      <c r="D791" s="65">
        <f>IFERROR(VLOOKUP($A791,D_SAV!$A$5:$I$29,5,0),)</f>
        <v>0</v>
      </c>
      <c r="E791" s="60"/>
      <c r="F791" s="60"/>
      <c r="G791" s="60"/>
      <c r="H791" s="60"/>
      <c r="I791" s="60"/>
      <c r="J791" s="60"/>
      <c r="K791" s="65">
        <f>IFERROR(VLOOKUP($A791,D_SAV!$A$5:$I$29,6,0),)</f>
        <v>0</v>
      </c>
    </row>
    <row r="792" spans="1:11" x14ac:dyDescent="0.25">
      <c r="A792" s="59"/>
      <c r="B792" s="63">
        <f>IFERROR(VLOOKUP($A792,D_SAV!$A$5:$I$29,3,0),)</f>
        <v>0</v>
      </c>
      <c r="C792" s="64" t="str">
        <f>IFERROR(VLOOKUP($A792,D_SAV!$A$5:$I$29,4,0),"")</f>
        <v/>
      </c>
      <c r="D792" s="65">
        <f>IFERROR(VLOOKUP($A792,D_SAV!$A$5:$I$29,5,0),)</f>
        <v>0</v>
      </c>
      <c r="E792" s="60"/>
      <c r="F792" s="60"/>
      <c r="G792" s="60"/>
      <c r="H792" s="60"/>
      <c r="I792" s="60"/>
      <c r="J792" s="60"/>
      <c r="K792" s="65">
        <f>IFERROR(VLOOKUP($A792,D_SAV!$A$5:$I$29,6,0),)</f>
        <v>0</v>
      </c>
    </row>
    <row r="793" spans="1:11" x14ac:dyDescent="0.25">
      <c r="A793" s="59"/>
      <c r="B793" s="63">
        <f>IFERROR(VLOOKUP($A793,D_SAV!$A$5:$I$29,3,0),)</f>
        <v>0</v>
      </c>
      <c r="C793" s="64" t="str">
        <f>IFERROR(VLOOKUP($A793,D_SAV!$A$5:$I$29,4,0),"")</f>
        <v/>
      </c>
      <c r="D793" s="65">
        <f>IFERROR(VLOOKUP($A793,D_SAV!$A$5:$I$29,5,0),)</f>
        <v>0</v>
      </c>
      <c r="E793" s="60"/>
      <c r="F793" s="60"/>
      <c r="G793" s="60"/>
      <c r="H793" s="60"/>
      <c r="I793" s="60"/>
      <c r="J793" s="60"/>
      <c r="K793" s="65">
        <f>IFERROR(VLOOKUP($A793,D_SAV!$A$5:$I$29,6,0),)</f>
        <v>0</v>
      </c>
    </row>
    <row r="794" spans="1:11" x14ac:dyDescent="0.25">
      <c r="A794" s="59"/>
      <c r="B794" s="63">
        <f>IFERROR(VLOOKUP($A794,D_SAV!$A$5:$I$29,3,0),)</f>
        <v>0</v>
      </c>
      <c r="C794" s="64" t="str">
        <f>IFERROR(VLOOKUP($A794,D_SAV!$A$5:$I$29,4,0),"")</f>
        <v/>
      </c>
      <c r="D794" s="65">
        <f>IFERROR(VLOOKUP($A794,D_SAV!$A$5:$I$29,5,0),)</f>
        <v>0</v>
      </c>
      <c r="E794" s="60"/>
      <c r="F794" s="60"/>
      <c r="G794" s="60"/>
      <c r="H794" s="60"/>
      <c r="I794" s="60"/>
      <c r="J794" s="60"/>
      <c r="K794" s="65">
        <f>IFERROR(VLOOKUP($A794,D_SAV!$A$5:$I$29,6,0),)</f>
        <v>0</v>
      </c>
    </row>
    <row r="795" spans="1:11" x14ac:dyDescent="0.25">
      <c r="A795" s="59"/>
      <c r="B795" s="63">
        <f>IFERROR(VLOOKUP($A795,D_SAV!$A$5:$I$29,3,0),)</f>
        <v>0</v>
      </c>
      <c r="C795" s="64" t="str">
        <f>IFERROR(VLOOKUP($A795,D_SAV!$A$5:$I$29,4,0),"")</f>
        <v/>
      </c>
      <c r="D795" s="65">
        <f>IFERROR(VLOOKUP($A795,D_SAV!$A$5:$I$29,5,0),)</f>
        <v>0</v>
      </c>
      <c r="E795" s="60"/>
      <c r="F795" s="60"/>
      <c r="G795" s="60"/>
      <c r="H795" s="60"/>
      <c r="I795" s="60"/>
      <c r="J795" s="60"/>
      <c r="K795" s="65">
        <f>IFERROR(VLOOKUP($A795,D_SAV!$A$5:$I$29,6,0),)</f>
        <v>0</v>
      </c>
    </row>
    <row r="796" spans="1:11" x14ac:dyDescent="0.25">
      <c r="A796" s="59"/>
      <c r="B796" s="63">
        <f>IFERROR(VLOOKUP($A796,D_SAV!$A$5:$I$29,3,0),)</f>
        <v>0</v>
      </c>
      <c r="C796" s="64" t="str">
        <f>IFERROR(VLOOKUP($A796,D_SAV!$A$5:$I$29,4,0),"")</f>
        <v/>
      </c>
      <c r="D796" s="65">
        <f>IFERROR(VLOOKUP($A796,D_SAV!$A$5:$I$29,5,0),)</f>
        <v>0</v>
      </c>
      <c r="E796" s="60"/>
      <c r="F796" s="60"/>
      <c r="G796" s="60"/>
      <c r="H796" s="60"/>
      <c r="I796" s="60"/>
      <c r="J796" s="60"/>
      <c r="K796" s="65">
        <f>IFERROR(VLOOKUP($A796,D_SAV!$A$5:$I$29,6,0),)</f>
        <v>0</v>
      </c>
    </row>
    <row r="797" spans="1:11" x14ac:dyDescent="0.25">
      <c r="A797" s="59"/>
      <c r="B797" s="63">
        <f>IFERROR(VLOOKUP($A797,D_SAV!$A$5:$I$29,3,0),)</f>
        <v>0</v>
      </c>
      <c r="C797" s="64" t="str">
        <f>IFERROR(VLOOKUP($A797,D_SAV!$A$5:$I$29,4,0),"")</f>
        <v/>
      </c>
      <c r="D797" s="65">
        <f>IFERROR(VLOOKUP($A797,D_SAV!$A$5:$I$29,5,0),)</f>
        <v>0</v>
      </c>
      <c r="E797" s="60"/>
      <c r="F797" s="60"/>
      <c r="G797" s="60"/>
      <c r="H797" s="60"/>
      <c r="I797" s="60"/>
      <c r="J797" s="60"/>
      <c r="K797" s="65">
        <f>IFERROR(VLOOKUP($A797,D_SAV!$A$5:$I$29,6,0),)</f>
        <v>0</v>
      </c>
    </row>
    <row r="798" spans="1:11" x14ac:dyDescent="0.25">
      <c r="A798" s="59"/>
      <c r="B798" s="63">
        <f>IFERROR(VLOOKUP($A798,D_SAV!$A$5:$I$29,3,0),)</f>
        <v>0</v>
      </c>
      <c r="C798" s="64" t="str">
        <f>IFERROR(VLOOKUP($A798,D_SAV!$A$5:$I$29,4,0),"")</f>
        <v/>
      </c>
      <c r="D798" s="65">
        <f>IFERROR(VLOOKUP($A798,D_SAV!$A$5:$I$29,5,0),)</f>
        <v>0</v>
      </c>
      <c r="E798" s="60"/>
      <c r="F798" s="60"/>
      <c r="G798" s="60"/>
      <c r="H798" s="60"/>
      <c r="I798" s="60"/>
      <c r="J798" s="60"/>
      <c r="K798" s="65">
        <f>IFERROR(VLOOKUP($A798,D_SAV!$A$5:$I$29,6,0),)</f>
        <v>0</v>
      </c>
    </row>
    <row r="799" spans="1:11" x14ac:dyDescent="0.25">
      <c r="A799" s="59"/>
      <c r="B799" s="63">
        <f>IFERROR(VLOOKUP($A799,D_SAV!$A$5:$I$29,3,0),)</f>
        <v>0</v>
      </c>
      <c r="C799" s="64" t="str">
        <f>IFERROR(VLOOKUP($A799,D_SAV!$A$5:$I$29,4,0),"")</f>
        <v/>
      </c>
      <c r="D799" s="65">
        <f>IFERROR(VLOOKUP($A799,D_SAV!$A$5:$I$29,5,0),)</f>
        <v>0</v>
      </c>
      <c r="E799" s="60"/>
      <c r="F799" s="60"/>
      <c r="G799" s="60"/>
      <c r="H799" s="60"/>
      <c r="I799" s="60"/>
      <c r="J799" s="60"/>
      <c r="K799" s="65">
        <f>IFERROR(VLOOKUP($A799,D_SAV!$A$5:$I$29,6,0),)</f>
        <v>0</v>
      </c>
    </row>
    <row r="800" spans="1:11" x14ac:dyDescent="0.25">
      <c r="A800" s="59"/>
      <c r="B800" s="63">
        <f>IFERROR(VLOOKUP($A800,D_SAV!$A$5:$I$29,3,0),)</f>
        <v>0</v>
      </c>
      <c r="C800" s="64" t="str">
        <f>IFERROR(VLOOKUP($A800,D_SAV!$A$5:$I$29,4,0),"")</f>
        <v/>
      </c>
      <c r="D800" s="65">
        <f>IFERROR(VLOOKUP($A800,D_SAV!$A$5:$I$29,5,0),)</f>
        <v>0</v>
      </c>
      <c r="E800" s="60"/>
      <c r="F800" s="60"/>
      <c r="G800" s="60"/>
      <c r="H800" s="60"/>
      <c r="I800" s="60"/>
      <c r="J800" s="60"/>
      <c r="K800" s="65">
        <f>IFERROR(VLOOKUP($A800,D_SAV!$A$5:$I$29,6,0),)</f>
        <v>0</v>
      </c>
    </row>
    <row r="801" spans="1:11" x14ac:dyDescent="0.25">
      <c r="A801" s="59"/>
      <c r="B801" s="63">
        <f>IFERROR(VLOOKUP($A801,D_SAV!$A$5:$I$29,3,0),)</f>
        <v>0</v>
      </c>
      <c r="C801" s="64" t="str">
        <f>IFERROR(VLOOKUP($A801,D_SAV!$A$5:$I$29,4,0),"")</f>
        <v/>
      </c>
      <c r="D801" s="65">
        <f>IFERROR(VLOOKUP($A801,D_SAV!$A$5:$I$29,5,0),)</f>
        <v>0</v>
      </c>
      <c r="E801" s="60"/>
      <c r="F801" s="60"/>
      <c r="G801" s="60"/>
      <c r="H801" s="60"/>
      <c r="I801" s="60"/>
      <c r="J801" s="60"/>
      <c r="K801" s="65">
        <f>IFERROR(VLOOKUP($A801,D_SAV!$A$5:$I$29,6,0),)</f>
        <v>0</v>
      </c>
    </row>
    <row r="802" spans="1:11" x14ac:dyDescent="0.25">
      <c r="A802" s="59"/>
      <c r="B802" s="63">
        <f>IFERROR(VLOOKUP($A802,D_SAV!$A$5:$I$29,3,0),)</f>
        <v>0</v>
      </c>
      <c r="C802" s="64" t="str">
        <f>IFERROR(VLOOKUP($A802,D_SAV!$A$5:$I$29,4,0),"")</f>
        <v/>
      </c>
      <c r="D802" s="65">
        <f>IFERROR(VLOOKUP($A802,D_SAV!$A$5:$I$29,5,0),)</f>
        <v>0</v>
      </c>
      <c r="E802" s="60"/>
      <c r="F802" s="60"/>
      <c r="G802" s="60"/>
      <c r="H802" s="60"/>
      <c r="I802" s="60"/>
      <c r="J802" s="60"/>
      <c r="K802" s="65">
        <f>IFERROR(VLOOKUP($A802,D_SAV!$A$5:$I$29,6,0),)</f>
        <v>0</v>
      </c>
    </row>
    <row r="803" spans="1:11" x14ac:dyDescent="0.25">
      <c r="A803" s="59"/>
      <c r="B803" s="63">
        <f>IFERROR(VLOOKUP($A803,D_SAV!$A$5:$I$29,3,0),)</f>
        <v>0</v>
      </c>
      <c r="C803" s="64" t="str">
        <f>IFERROR(VLOOKUP($A803,D_SAV!$A$5:$I$29,4,0),"")</f>
        <v/>
      </c>
      <c r="D803" s="65">
        <f>IFERROR(VLOOKUP($A803,D_SAV!$A$5:$I$29,5,0),)</f>
        <v>0</v>
      </c>
      <c r="E803" s="60"/>
      <c r="F803" s="60"/>
      <c r="G803" s="60"/>
      <c r="H803" s="60"/>
      <c r="I803" s="60"/>
      <c r="J803" s="60"/>
      <c r="K803" s="65">
        <f>IFERROR(VLOOKUP($A803,D_SAV!$A$5:$I$29,6,0),)</f>
        <v>0</v>
      </c>
    </row>
    <row r="804" spans="1:11" x14ac:dyDescent="0.25">
      <c r="A804" s="59"/>
      <c r="B804" s="63">
        <f>IFERROR(VLOOKUP($A804,D_SAV!$A$5:$I$29,3,0),)</f>
        <v>0</v>
      </c>
      <c r="C804" s="64" t="str">
        <f>IFERROR(VLOOKUP($A804,D_SAV!$A$5:$I$29,4,0),"")</f>
        <v/>
      </c>
      <c r="D804" s="65">
        <f>IFERROR(VLOOKUP($A804,D_SAV!$A$5:$I$29,5,0),)</f>
        <v>0</v>
      </c>
      <c r="E804" s="60"/>
      <c r="F804" s="60"/>
      <c r="G804" s="60"/>
      <c r="H804" s="60"/>
      <c r="I804" s="60"/>
      <c r="J804" s="60"/>
      <c r="K804" s="65">
        <f>IFERROR(VLOOKUP($A804,D_SAV!$A$5:$I$29,6,0),)</f>
        <v>0</v>
      </c>
    </row>
    <row r="805" spans="1:11" x14ac:dyDescent="0.25">
      <c r="A805" s="59"/>
      <c r="B805" s="63">
        <f>IFERROR(VLOOKUP($A805,D_SAV!$A$5:$I$29,3,0),)</f>
        <v>0</v>
      </c>
      <c r="C805" s="64" t="str">
        <f>IFERROR(VLOOKUP($A805,D_SAV!$A$5:$I$29,4,0),"")</f>
        <v/>
      </c>
      <c r="D805" s="65">
        <f>IFERROR(VLOOKUP($A805,D_SAV!$A$5:$I$29,5,0),)</f>
        <v>0</v>
      </c>
      <c r="E805" s="60"/>
      <c r="F805" s="60"/>
      <c r="G805" s="60"/>
      <c r="H805" s="60"/>
      <c r="I805" s="60"/>
      <c r="J805" s="60"/>
      <c r="K805" s="65">
        <f>IFERROR(VLOOKUP($A805,D_SAV!$A$5:$I$29,6,0),)</f>
        <v>0</v>
      </c>
    </row>
    <row r="806" spans="1:11" x14ac:dyDescent="0.25">
      <c r="A806" s="59"/>
      <c r="B806" s="63">
        <f>IFERROR(VLOOKUP($A806,D_SAV!$A$5:$I$29,3,0),)</f>
        <v>0</v>
      </c>
      <c r="C806" s="64" t="str">
        <f>IFERROR(VLOOKUP($A806,D_SAV!$A$5:$I$29,4,0),"")</f>
        <v/>
      </c>
      <c r="D806" s="65">
        <f>IFERROR(VLOOKUP($A806,D_SAV!$A$5:$I$29,5,0),)</f>
        <v>0</v>
      </c>
      <c r="E806" s="60"/>
      <c r="F806" s="60"/>
      <c r="G806" s="60"/>
      <c r="H806" s="60"/>
      <c r="I806" s="60"/>
      <c r="J806" s="60"/>
      <c r="K806" s="65">
        <f>IFERROR(VLOOKUP($A806,D_SAV!$A$5:$I$29,6,0),)</f>
        <v>0</v>
      </c>
    </row>
    <row r="807" spans="1:11" x14ac:dyDescent="0.25">
      <c r="A807" s="59"/>
      <c r="B807" s="63">
        <f>IFERROR(VLOOKUP($A807,D_SAV!$A$5:$I$29,3,0),)</f>
        <v>0</v>
      </c>
      <c r="C807" s="64" t="str">
        <f>IFERROR(VLOOKUP($A807,D_SAV!$A$5:$I$29,4,0),"")</f>
        <v/>
      </c>
      <c r="D807" s="65">
        <f>IFERROR(VLOOKUP($A807,D_SAV!$A$5:$I$29,5,0),)</f>
        <v>0</v>
      </c>
      <c r="E807" s="60"/>
      <c r="F807" s="60"/>
      <c r="G807" s="60"/>
      <c r="H807" s="60"/>
      <c r="I807" s="60"/>
      <c r="J807" s="60"/>
      <c r="K807" s="65">
        <f>IFERROR(VLOOKUP($A807,D_SAV!$A$5:$I$29,6,0),)</f>
        <v>0</v>
      </c>
    </row>
    <row r="808" spans="1:11" x14ac:dyDescent="0.25">
      <c r="A808" s="59"/>
      <c r="B808" s="63">
        <f>IFERROR(VLOOKUP($A808,D_SAV!$A$5:$I$29,3,0),)</f>
        <v>0</v>
      </c>
      <c r="C808" s="64" t="str">
        <f>IFERROR(VLOOKUP($A808,D_SAV!$A$5:$I$29,4,0),"")</f>
        <v/>
      </c>
      <c r="D808" s="65">
        <f>IFERROR(VLOOKUP($A808,D_SAV!$A$5:$I$29,5,0),)</f>
        <v>0</v>
      </c>
      <c r="E808" s="60"/>
      <c r="F808" s="60"/>
      <c r="G808" s="60"/>
      <c r="H808" s="60"/>
      <c r="I808" s="60"/>
      <c r="J808" s="60"/>
      <c r="K808" s="65">
        <f>IFERROR(VLOOKUP($A808,D_SAV!$A$5:$I$29,6,0),)</f>
        <v>0</v>
      </c>
    </row>
    <row r="809" spans="1:11" x14ac:dyDescent="0.25">
      <c r="A809" s="59"/>
      <c r="B809" s="63">
        <f>IFERROR(VLOOKUP($A809,D_SAV!$A$5:$I$29,3,0),)</f>
        <v>0</v>
      </c>
      <c r="C809" s="64" t="str">
        <f>IFERROR(VLOOKUP($A809,D_SAV!$A$5:$I$29,4,0),"")</f>
        <v/>
      </c>
      <c r="D809" s="65">
        <f>IFERROR(VLOOKUP($A809,D_SAV!$A$5:$I$29,5,0),)</f>
        <v>0</v>
      </c>
      <c r="E809" s="60"/>
      <c r="F809" s="60"/>
      <c r="G809" s="60"/>
      <c r="H809" s="60"/>
      <c r="I809" s="60"/>
      <c r="J809" s="60"/>
      <c r="K809" s="65">
        <f>IFERROR(VLOOKUP($A809,D_SAV!$A$5:$I$29,6,0),)</f>
        <v>0</v>
      </c>
    </row>
    <row r="810" spans="1:11" x14ac:dyDescent="0.25">
      <c r="A810" s="59"/>
      <c r="B810" s="63">
        <f>IFERROR(VLOOKUP($A810,D_SAV!$A$5:$I$29,3,0),)</f>
        <v>0</v>
      </c>
      <c r="C810" s="64" t="str">
        <f>IFERROR(VLOOKUP($A810,D_SAV!$A$5:$I$29,4,0),"")</f>
        <v/>
      </c>
      <c r="D810" s="65">
        <f>IFERROR(VLOOKUP($A810,D_SAV!$A$5:$I$29,5,0),)</f>
        <v>0</v>
      </c>
      <c r="E810" s="60"/>
      <c r="F810" s="60"/>
      <c r="G810" s="60"/>
      <c r="H810" s="60"/>
      <c r="I810" s="60"/>
      <c r="J810" s="60"/>
      <c r="K810" s="65">
        <f>IFERROR(VLOOKUP($A810,D_SAV!$A$5:$I$29,6,0),)</f>
        <v>0</v>
      </c>
    </row>
    <row r="811" spans="1:11" x14ac:dyDescent="0.25">
      <c r="A811" s="59"/>
      <c r="B811" s="63">
        <f>IFERROR(VLOOKUP($A811,D_SAV!$A$5:$I$29,3,0),)</f>
        <v>0</v>
      </c>
      <c r="C811" s="64" t="str">
        <f>IFERROR(VLOOKUP($A811,D_SAV!$A$5:$I$29,4,0),"")</f>
        <v/>
      </c>
      <c r="D811" s="65">
        <f>IFERROR(VLOOKUP($A811,D_SAV!$A$5:$I$29,5,0),)</f>
        <v>0</v>
      </c>
      <c r="E811" s="60"/>
      <c r="F811" s="60"/>
      <c r="G811" s="60"/>
      <c r="H811" s="60"/>
      <c r="I811" s="60"/>
      <c r="J811" s="60"/>
      <c r="K811" s="65">
        <f>IFERROR(VLOOKUP($A811,D_SAV!$A$5:$I$29,6,0),)</f>
        <v>0</v>
      </c>
    </row>
    <row r="812" spans="1:11" x14ac:dyDescent="0.25">
      <c r="A812" s="59"/>
      <c r="B812" s="63">
        <f>IFERROR(VLOOKUP($A812,D_SAV!$A$5:$I$29,3,0),)</f>
        <v>0</v>
      </c>
      <c r="C812" s="64" t="str">
        <f>IFERROR(VLOOKUP($A812,D_SAV!$A$5:$I$29,4,0),"")</f>
        <v/>
      </c>
      <c r="D812" s="65">
        <f>IFERROR(VLOOKUP($A812,D_SAV!$A$5:$I$29,5,0),)</f>
        <v>0</v>
      </c>
      <c r="E812" s="60"/>
      <c r="F812" s="60"/>
      <c r="G812" s="60"/>
      <c r="H812" s="60"/>
      <c r="I812" s="60"/>
      <c r="J812" s="60"/>
      <c r="K812" s="65">
        <f>IFERROR(VLOOKUP($A812,D_SAV!$A$5:$I$29,6,0),)</f>
        <v>0</v>
      </c>
    </row>
    <row r="813" spans="1:11" x14ac:dyDescent="0.25">
      <c r="A813" s="59"/>
      <c r="B813" s="63">
        <f>IFERROR(VLOOKUP($A813,D_SAV!$A$5:$I$29,3,0),)</f>
        <v>0</v>
      </c>
      <c r="C813" s="64" t="str">
        <f>IFERROR(VLOOKUP($A813,D_SAV!$A$5:$I$29,4,0),"")</f>
        <v/>
      </c>
      <c r="D813" s="65">
        <f>IFERROR(VLOOKUP($A813,D_SAV!$A$5:$I$29,5,0),)</f>
        <v>0</v>
      </c>
      <c r="E813" s="60"/>
      <c r="F813" s="60"/>
      <c r="G813" s="60"/>
      <c r="H813" s="60"/>
      <c r="I813" s="60"/>
      <c r="J813" s="60"/>
      <c r="K813" s="65">
        <f>IFERROR(VLOOKUP($A813,D_SAV!$A$5:$I$29,6,0),)</f>
        <v>0</v>
      </c>
    </row>
    <row r="814" spans="1:11" x14ac:dyDescent="0.25">
      <c r="A814" s="59"/>
      <c r="B814" s="63">
        <f>IFERROR(VLOOKUP($A814,D_SAV!$A$5:$I$29,3,0),)</f>
        <v>0</v>
      </c>
      <c r="C814" s="64" t="str">
        <f>IFERROR(VLOOKUP($A814,D_SAV!$A$5:$I$29,4,0),"")</f>
        <v/>
      </c>
      <c r="D814" s="65">
        <f>IFERROR(VLOOKUP($A814,D_SAV!$A$5:$I$29,5,0),)</f>
        <v>0</v>
      </c>
      <c r="E814" s="60"/>
      <c r="F814" s="60"/>
      <c r="G814" s="60"/>
      <c r="H814" s="60"/>
      <c r="I814" s="60"/>
      <c r="J814" s="60"/>
      <c r="K814" s="65">
        <f>IFERROR(VLOOKUP($A814,D_SAV!$A$5:$I$29,6,0),)</f>
        <v>0</v>
      </c>
    </row>
    <row r="815" spans="1:11" x14ac:dyDescent="0.25">
      <c r="A815" s="59"/>
      <c r="B815" s="63">
        <f>IFERROR(VLOOKUP($A815,D_SAV!$A$5:$I$29,3,0),)</f>
        <v>0</v>
      </c>
      <c r="C815" s="64" t="str">
        <f>IFERROR(VLOOKUP($A815,D_SAV!$A$5:$I$29,4,0),"")</f>
        <v/>
      </c>
      <c r="D815" s="65">
        <f>IFERROR(VLOOKUP($A815,D_SAV!$A$5:$I$29,5,0),)</f>
        <v>0</v>
      </c>
      <c r="E815" s="60"/>
      <c r="F815" s="60"/>
      <c r="G815" s="60"/>
      <c r="H815" s="60"/>
      <c r="I815" s="60"/>
      <c r="J815" s="60"/>
      <c r="K815" s="65">
        <f>IFERROR(VLOOKUP($A815,D_SAV!$A$5:$I$29,6,0),)</f>
        <v>0</v>
      </c>
    </row>
    <row r="816" spans="1:11" x14ac:dyDescent="0.25">
      <c r="A816" s="59"/>
      <c r="B816" s="63">
        <f>IFERROR(VLOOKUP($A816,D_SAV!$A$5:$I$29,3,0),)</f>
        <v>0</v>
      </c>
      <c r="C816" s="64" t="str">
        <f>IFERROR(VLOOKUP($A816,D_SAV!$A$5:$I$29,4,0),"")</f>
        <v/>
      </c>
      <c r="D816" s="65">
        <f>IFERROR(VLOOKUP($A816,D_SAV!$A$5:$I$29,5,0),)</f>
        <v>0</v>
      </c>
      <c r="E816" s="60"/>
      <c r="F816" s="60"/>
      <c r="G816" s="60"/>
      <c r="H816" s="60"/>
      <c r="I816" s="60"/>
      <c r="J816" s="60"/>
      <c r="K816" s="65">
        <f>IFERROR(VLOOKUP($A816,D_SAV!$A$5:$I$29,6,0),)</f>
        <v>0</v>
      </c>
    </row>
    <row r="817" spans="1:11" x14ac:dyDescent="0.25">
      <c r="A817" s="59"/>
      <c r="B817" s="63">
        <f>IFERROR(VLOOKUP($A817,D_SAV!$A$5:$I$29,3,0),)</f>
        <v>0</v>
      </c>
      <c r="C817" s="64" t="str">
        <f>IFERROR(VLOOKUP($A817,D_SAV!$A$5:$I$29,4,0),"")</f>
        <v/>
      </c>
      <c r="D817" s="65">
        <f>IFERROR(VLOOKUP($A817,D_SAV!$A$5:$I$29,5,0),)</f>
        <v>0</v>
      </c>
      <c r="E817" s="60"/>
      <c r="F817" s="60"/>
      <c r="G817" s="60"/>
      <c r="H817" s="60"/>
      <c r="I817" s="60"/>
      <c r="J817" s="60"/>
      <c r="K817" s="65">
        <f>IFERROR(VLOOKUP($A817,D_SAV!$A$5:$I$29,6,0),)</f>
        <v>0</v>
      </c>
    </row>
    <row r="818" spans="1:11" x14ac:dyDescent="0.25">
      <c r="A818" s="59"/>
      <c r="B818" s="63">
        <f>IFERROR(VLOOKUP($A818,D_SAV!$A$5:$I$29,3,0),)</f>
        <v>0</v>
      </c>
      <c r="C818" s="64" t="str">
        <f>IFERROR(VLOOKUP($A818,D_SAV!$A$5:$I$29,4,0),"")</f>
        <v/>
      </c>
      <c r="D818" s="65">
        <f>IFERROR(VLOOKUP($A818,D_SAV!$A$5:$I$29,5,0),)</f>
        <v>0</v>
      </c>
      <c r="E818" s="60"/>
      <c r="F818" s="60"/>
      <c r="G818" s="60"/>
      <c r="H818" s="60"/>
      <c r="I818" s="60"/>
      <c r="J818" s="60"/>
      <c r="K818" s="65">
        <f>IFERROR(VLOOKUP($A818,D_SAV!$A$5:$I$29,6,0),)</f>
        <v>0</v>
      </c>
    </row>
    <row r="819" spans="1:11" x14ac:dyDescent="0.25">
      <c r="A819" s="59"/>
      <c r="B819" s="63">
        <f>IFERROR(VLOOKUP($A819,D_SAV!$A$5:$I$29,3,0),)</f>
        <v>0</v>
      </c>
      <c r="C819" s="64" t="str">
        <f>IFERROR(VLOOKUP($A819,D_SAV!$A$5:$I$29,4,0),"")</f>
        <v/>
      </c>
      <c r="D819" s="65">
        <f>IFERROR(VLOOKUP($A819,D_SAV!$A$5:$I$29,5,0),)</f>
        <v>0</v>
      </c>
      <c r="E819" s="60"/>
      <c r="F819" s="60"/>
      <c r="G819" s="60"/>
      <c r="H819" s="60"/>
      <c r="I819" s="60"/>
      <c r="J819" s="60"/>
      <c r="K819" s="65">
        <f>IFERROR(VLOOKUP($A819,D_SAV!$A$5:$I$29,6,0),)</f>
        <v>0</v>
      </c>
    </row>
    <row r="820" spans="1:11" x14ac:dyDescent="0.25">
      <c r="A820" s="59"/>
      <c r="B820" s="63">
        <f>IFERROR(VLOOKUP($A820,D_SAV!$A$5:$I$29,3,0),)</f>
        <v>0</v>
      </c>
      <c r="C820" s="64" t="str">
        <f>IFERROR(VLOOKUP($A820,D_SAV!$A$5:$I$29,4,0),"")</f>
        <v/>
      </c>
      <c r="D820" s="65">
        <f>IFERROR(VLOOKUP($A820,D_SAV!$A$5:$I$29,5,0),)</f>
        <v>0</v>
      </c>
      <c r="E820" s="60"/>
      <c r="F820" s="60"/>
      <c r="G820" s="60"/>
      <c r="H820" s="60"/>
      <c r="I820" s="60"/>
      <c r="J820" s="60"/>
      <c r="K820" s="65">
        <f>IFERROR(VLOOKUP($A820,D_SAV!$A$5:$I$29,6,0),)</f>
        <v>0</v>
      </c>
    </row>
    <row r="821" spans="1:11" x14ac:dyDescent="0.25">
      <c r="A821" s="59"/>
      <c r="B821" s="63">
        <f>IFERROR(VLOOKUP($A821,D_SAV!$A$5:$I$29,3,0),)</f>
        <v>0</v>
      </c>
      <c r="C821" s="64" t="str">
        <f>IFERROR(VLOOKUP($A821,D_SAV!$A$5:$I$29,4,0),"")</f>
        <v/>
      </c>
      <c r="D821" s="65">
        <f>IFERROR(VLOOKUP($A821,D_SAV!$A$5:$I$29,5,0),)</f>
        <v>0</v>
      </c>
      <c r="E821" s="60"/>
      <c r="F821" s="60"/>
      <c r="G821" s="60"/>
      <c r="H821" s="60"/>
      <c r="I821" s="60"/>
      <c r="J821" s="60"/>
      <c r="K821" s="65">
        <f>IFERROR(VLOOKUP($A821,D_SAV!$A$5:$I$29,6,0),)</f>
        <v>0</v>
      </c>
    </row>
    <row r="822" spans="1:11" x14ac:dyDescent="0.25">
      <c r="A822" s="59"/>
      <c r="B822" s="63">
        <f>IFERROR(VLOOKUP($A822,D_SAV!$A$5:$I$29,3,0),)</f>
        <v>0</v>
      </c>
      <c r="C822" s="64" t="str">
        <f>IFERROR(VLOOKUP($A822,D_SAV!$A$5:$I$29,4,0),"")</f>
        <v/>
      </c>
      <c r="D822" s="65">
        <f>IFERROR(VLOOKUP($A822,D_SAV!$A$5:$I$29,5,0),)</f>
        <v>0</v>
      </c>
      <c r="E822" s="60"/>
      <c r="F822" s="60"/>
      <c r="G822" s="60"/>
      <c r="H822" s="60"/>
      <c r="I822" s="60"/>
      <c r="J822" s="60"/>
      <c r="K822" s="65">
        <f>IFERROR(VLOOKUP($A822,D_SAV!$A$5:$I$29,6,0),)</f>
        <v>0</v>
      </c>
    </row>
    <row r="823" spans="1:11" x14ac:dyDescent="0.25">
      <c r="A823" s="59"/>
      <c r="B823" s="63">
        <f>IFERROR(VLOOKUP($A823,D_SAV!$A$5:$I$29,3,0),)</f>
        <v>0</v>
      </c>
      <c r="C823" s="64" t="str">
        <f>IFERROR(VLOOKUP($A823,D_SAV!$A$5:$I$29,4,0),"")</f>
        <v/>
      </c>
      <c r="D823" s="65">
        <f>IFERROR(VLOOKUP($A823,D_SAV!$A$5:$I$29,5,0),)</f>
        <v>0</v>
      </c>
      <c r="E823" s="60"/>
      <c r="F823" s="60"/>
      <c r="G823" s="60"/>
      <c r="H823" s="60"/>
      <c r="I823" s="60"/>
      <c r="J823" s="60"/>
      <c r="K823" s="65">
        <f>IFERROR(VLOOKUP($A823,D_SAV!$A$5:$I$29,6,0),)</f>
        <v>0</v>
      </c>
    </row>
    <row r="824" spans="1:11" x14ac:dyDescent="0.25">
      <c r="A824" s="59"/>
      <c r="B824" s="63">
        <f>IFERROR(VLOOKUP($A824,D_SAV!$A$5:$I$29,3,0),)</f>
        <v>0</v>
      </c>
      <c r="C824" s="64" t="str">
        <f>IFERROR(VLOOKUP($A824,D_SAV!$A$5:$I$29,4,0),"")</f>
        <v/>
      </c>
      <c r="D824" s="65">
        <f>IFERROR(VLOOKUP($A824,D_SAV!$A$5:$I$29,5,0),)</f>
        <v>0</v>
      </c>
      <c r="E824" s="60"/>
      <c r="F824" s="60"/>
      <c r="G824" s="60"/>
      <c r="H824" s="60"/>
      <c r="I824" s="60"/>
      <c r="J824" s="60"/>
      <c r="K824" s="65">
        <f>IFERROR(VLOOKUP($A824,D_SAV!$A$5:$I$29,6,0),)</f>
        <v>0</v>
      </c>
    </row>
    <row r="825" spans="1:11" x14ac:dyDescent="0.25">
      <c r="A825" s="59"/>
      <c r="B825" s="63">
        <f>IFERROR(VLOOKUP($A825,D_SAV!$A$5:$I$29,3,0),)</f>
        <v>0</v>
      </c>
      <c r="C825" s="64" t="str">
        <f>IFERROR(VLOOKUP($A825,D_SAV!$A$5:$I$29,4,0),"")</f>
        <v/>
      </c>
      <c r="D825" s="65">
        <f>IFERROR(VLOOKUP($A825,D_SAV!$A$5:$I$29,5,0),)</f>
        <v>0</v>
      </c>
      <c r="E825" s="60"/>
      <c r="F825" s="60"/>
      <c r="G825" s="60"/>
      <c r="H825" s="60"/>
      <c r="I825" s="60"/>
      <c r="J825" s="60"/>
      <c r="K825" s="65">
        <f>IFERROR(VLOOKUP($A825,D_SAV!$A$5:$I$29,6,0),)</f>
        <v>0</v>
      </c>
    </row>
    <row r="826" spans="1:11" x14ac:dyDescent="0.25">
      <c r="A826" s="59"/>
      <c r="B826" s="63">
        <f>IFERROR(VLOOKUP($A826,D_SAV!$A$5:$I$29,3,0),)</f>
        <v>0</v>
      </c>
      <c r="C826" s="64" t="str">
        <f>IFERROR(VLOOKUP($A826,D_SAV!$A$5:$I$29,4,0),"")</f>
        <v/>
      </c>
      <c r="D826" s="65">
        <f>IFERROR(VLOOKUP($A826,D_SAV!$A$5:$I$29,5,0),)</f>
        <v>0</v>
      </c>
      <c r="E826" s="60"/>
      <c r="F826" s="60"/>
      <c r="G826" s="60"/>
      <c r="H826" s="60"/>
      <c r="I826" s="60"/>
      <c r="J826" s="60"/>
      <c r="K826" s="65">
        <f>IFERROR(VLOOKUP($A826,D_SAV!$A$5:$I$29,6,0),)</f>
        <v>0</v>
      </c>
    </row>
    <row r="827" spans="1:11" x14ac:dyDescent="0.25">
      <c r="A827" s="59"/>
      <c r="B827" s="63">
        <f>IFERROR(VLOOKUP($A827,D_SAV!$A$5:$I$29,3,0),)</f>
        <v>0</v>
      </c>
      <c r="C827" s="64" t="str">
        <f>IFERROR(VLOOKUP($A827,D_SAV!$A$5:$I$29,4,0),"")</f>
        <v/>
      </c>
      <c r="D827" s="65">
        <f>IFERROR(VLOOKUP($A827,D_SAV!$A$5:$I$29,5,0),)</f>
        <v>0</v>
      </c>
      <c r="E827" s="60"/>
      <c r="F827" s="60"/>
      <c r="G827" s="60"/>
      <c r="H827" s="60"/>
      <c r="I827" s="60"/>
      <c r="J827" s="60"/>
      <c r="K827" s="65">
        <f>IFERROR(VLOOKUP($A827,D_SAV!$A$5:$I$29,6,0),)</f>
        <v>0</v>
      </c>
    </row>
    <row r="828" spans="1:11" x14ac:dyDescent="0.25">
      <c r="A828" s="59"/>
      <c r="B828" s="63">
        <f>IFERROR(VLOOKUP($A828,D_SAV!$A$5:$I$29,3,0),)</f>
        <v>0</v>
      </c>
      <c r="C828" s="64" t="str">
        <f>IFERROR(VLOOKUP($A828,D_SAV!$A$5:$I$29,4,0),"")</f>
        <v/>
      </c>
      <c r="D828" s="65">
        <f>IFERROR(VLOOKUP($A828,D_SAV!$A$5:$I$29,5,0),)</f>
        <v>0</v>
      </c>
      <c r="E828" s="60"/>
      <c r="F828" s="60"/>
      <c r="G828" s="60"/>
      <c r="H828" s="60"/>
      <c r="I828" s="60"/>
      <c r="J828" s="60"/>
      <c r="K828" s="65">
        <f>IFERROR(VLOOKUP($A828,D_SAV!$A$5:$I$29,6,0),)</f>
        <v>0</v>
      </c>
    </row>
    <row r="829" spans="1:11" x14ac:dyDescent="0.25">
      <c r="A829" s="59"/>
      <c r="B829" s="63">
        <f>IFERROR(VLOOKUP($A829,D_SAV!$A$5:$I$29,3,0),)</f>
        <v>0</v>
      </c>
      <c r="C829" s="64" t="str">
        <f>IFERROR(VLOOKUP($A829,D_SAV!$A$5:$I$29,4,0),"")</f>
        <v/>
      </c>
      <c r="D829" s="65">
        <f>IFERROR(VLOOKUP($A829,D_SAV!$A$5:$I$29,5,0),)</f>
        <v>0</v>
      </c>
      <c r="E829" s="60"/>
      <c r="F829" s="60"/>
      <c r="G829" s="60"/>
      <c r="H829" s="60"/>
      <c r="I829" s="60"/>
      <c r="J829" s="60"/>
      <c r="K829" s="65">
        <f>IFERROR(VLOOKUP($A829,D_SAV!$A$5:$I$29,6,0),)</f>
        <v>0</v>
      </c>
    </row>
    <row r="830" spans="1:11" x14ac:dyDescent="0.25">
      <c r="A830" s="59"/>
      <c r="B830" s="63">
        <f>IFERROR(VLOOKUP($A830,D_SAV!$A$5:$I$29,3,0),)</f>
        <v>0</v>
      </c>
      <c r="C830" s="64" t="str">
        <f>IFERROR(VLOOKUP($A830,D_SAV!$A$5:$I$29,4,0),"")</f>
        <v/>
      </c>
      <c r="D830" s="65">
        <f>IFERROR(VLOOKUP($A830,D_SAV!$A$5:$I$29,5,0),)</f>
        <v>0</v>
      </c>
      <c r="E830" s="60"/>
      <c r="F830" s="60"/>
      <c r="G830" s="60"/>
      <c r="H830" s="60"/>
      <c r="I830" s="60"/>
      <c r="J830" s="60"/>
      <c r="K830" s="65">
        <f>IFERROR(VLOOKUP($A830,D_SAV!$A$5:$I$29,6,0),)</f>
        <v>0</v>
      </c>
    </row>
    <row r="831" spans="1:11" x14ac:dyDescent="0.25">
      <c r="A831" s="59"/>
      <c r="B831" s="63">
        <f>IFERROR(VLOOKUP($A831,D_SAV!$A$5:$I$29,3,0),)</f>
        <v>0</v>
      </c>
      <c r="C831" s="64" t="str">
        <f>IFERROR(VLOOKUP($A831,D_SAV!$A$5:$I$29,4,0),"")</f>
        <v/>
      </c>
      <c r="D831" s="65">
        <f>IFERROR(VLOOKUP($A831,D_SAV!$A$5:$I$29,5,0),)</f>
        <v>0</v>
      </c>
      <c r="E831" s="60"/>
      <c r="F831" s="60"/>
      <c r="G831" s="60"/>
      <c r="H831" s="60"/>
      <c r="I831" s="60"/>
      <c r="J831" s="60"/>
      <c r="K831" s="65">
        <f>IFERROR(VLOOKUP($A831,D_SAV!$A$5:$I$29,6,0),)</f>
        <v>0</v>
      </c>
    </row>
    <row r="832" spans="1:11" x14ac:dyDescent="0.25">
      <c r="A832" s="59"/>
      <c r="B832" s="63">
        <f>IFERROR(VLOOKUP($A832,D_SAV!$A$5:$I$29,3,0),)</f>
        <v>0</v>
      </c>
      <c r="C832" s="64" t="str">
        <f>IFERROR(VLOOKUP($A832,D_SAV!$A$5:$I$29,4,0),"")</f>
        <v/>
      </c>
      <c r="D832" s="65">
        <f>IFERROR(VLOOKUP($A832,D_SAV!$A$5:$I$29,5,0),)</f>
        <v>0</v>
      </c>
      <c r="E832" s="60"/>
      <c r="F832" s="60"/>
      <c r="G832" s="60"/>
      <c r="H832" s="60"/>
      <c r="I832" s="60"/>
      <c r="J832" s="60"/>
      <c r="K832" s="65">
        <f>IFERROR(VLOOKUP($A832,D_SAV!$A$5:$I$29,6,0),)</f>
        <v>0</v>
      </c>
    </row>
    <row r="833" spans="1:11" x14ac:dyDescent="0.25">
      <c r="A833" s="59"/>
      <c r="B833" s="63">
        <f>IFERROR(VLOOKUP($A833,D_SAV!$A$5:$I$29,3,0),)</f>
        <v>0</v>
      </c>
      <c r="C833" s="64" t="str">
        <f>IFERROR(VLOOKUP($A833,D_SAV!$A$5:$I$29,4,0),"")</f>
        <v/>
      </c>
      <c r="D833" s="65">
        <f>IFERROR(VLOOKUP($A833,D_SAV!$A$5:$I$29,5,0),)</f>
        <v>0</v>
      </c>
      <c r="E833" s="60"/>
      <c r="F833" s="60"/>
      <c r="G833" s="60"/>
      <c r="H833" s="60"/>
      <c r="I833" s="60"/>
      <c r="J833" s="60"/>
      <c r="K833" s="65">
        <f>IFERROR(VLOOKUP($A833,D_SAV!$A$5:$I$29,6,0),)</f>
        <v>0</v>
      </c>
    </row>
    <row r="834" spans="1:11" x14ac:dyDescent="0.25">
      <c r="A834" s="59"/>
      <c r="B834" s="63">
        <f>IFERROR(VLOOKUP($A834,D_SAV!$A$5:$I$29,3,0),)</f>
        <v>0</v>
      </c>
      <c r="C834" s="64" t="str">
        <f>IFERROR(VLOOKUP($A834,D_SAV!$A$5:$I$29,4,0),"")</f>
        <v/>
      </c>
      <c r="D834" s="65">
        <f>IFERROR(VLOOKUP($A834,D_SAV!$A$5:$I$29,5,0),)</f>
        <v>0</v>
      </c>
      <c r="E834" s="60"/>
      <c r="F834" s="60"/>
      <c r="G834" s="60"/>
      <c r="H834" s="60"/>
      <c r="I834" s="60"/>
      <c r="J834" s="60"/>
      <c r="K834" s="65">
        <f>IFERROR(VLOOKUP($A834,D_SAV!$A$5:$I$29,6,0),)</f>
        <v>0</v>
      </c>
    </row>
    <row r="835" spans="1:11" x14ac:dyDescent="0.25">
      <c r="A835" s="59"/>
      <c r="B835" s="63">
        <f>IFERROR(VLOOKUP($A835,D_SAV!$A$5:$I$29,3,0),)</f>
        <v>0</v>
      </c>
      <c r="C835" s="64" t="str">
        <f>IFERROR(VLOOKUP($A835,D_SAV!$A$5:$I$29,4,0),"")</f>
        <v/>
      </c>
      <c r="D835" s="65">
        <f>IFERROR(VLOOKUP($A835,D_SAV!$A$5:$I$29,5,0),)</f>
        <v>0</v>
      </c>
      <c r="E835" s="60"/>
      <c r="F835" s="60"/>
      <c r="G835" s="60"/>
      <c r="H835" s="60"/>
      <c r="I835" s="60"/>
      <c r="J835" s="60"/>
      <c r="K835" s="65">
        <f>IFERROR(VLOOKUP($A835,D_SAV!$A$5:$I$29,6,0),)</f>
        <v>0</v>
      </c>
    </row>
    <row r="836" spans="1:11" x14ac:dyDescent="0.25">
      <c r="A836" s="59"/>
      <c r="B836" s="63">
        <f>IFERROR(VLOOKUP($A836,D_SAV!$A$5:$I$29,3,0),)</f>
        <v>0</v>
      </c>
      <c r="C836" s="64" t="str">
        <f>IFERROR(VLOOKUP($A836,D_SAV!$A$5:$I$29,4,0),"")</f>
        <v/>
      </c>
      <c r="D836" s="65">
        <f>IFERROR(VLOOKUP($A836,D_SAV!$A$5:$I$29,5,0),)</f>
        <v>0</v>
      </c>
      <c r="E836" s="60"/>
      <c r="F836" s="60"/>
      <c r="G836" s="60"/>
      <c r="H836" s="60"/>
      <c r="I836" s="60"/>
      <c r="J836" s="60"/>
      <c r="K836" s="65">
        <f>IFERROR(VLOOKUP($A836,D_SAV!$A$5:$I$29,6,0),)</f>
        <v>0</v>
      </c>
    </row>
    <row r="837" spans="1:11" x14ac:dyDescent="0.25">
      <c r="A837" s="59"/>
      <c r="B837" s="63">
        <f>IFERROR(VLOOKUP($A837,D_SAV!$A$5:$I$29,3,0),)</f>
        <v>0</v>
      </c>
      <c r="C837" s="64" t="str">
        <f>IFERROR(VLOOKUP($A837,D_SAV!$A$5:$I$29,4,0),"")</f>
        <v/>
      </c>
      <c r="D837" s="65">
        <f>IFERROR(VLOOKUP($A837,D_SAV!$A$5:$I$29,5,0),)</f>
        <v>0</v>
      </c>
      <c r="E837" s="60"/>
      <c r="F837" s="60"/>
      <c r="G837" s="60"/>
      <c r="H837" s="60"/>
      <c r="I837" s="60"/>
      <c r="J837" s="60"/>
      <c r="K837" s="65">
        <f>IFERROR(VLOOKUP($A837,D_SAV!$A$5:$I$29,6,0),)</f>
        <v>0</v>
      </c>
    </row>
    <row r="838" spans="1:11" x14ac:dyDescent="0.25">
      <c r="A838" s="59"/>
      <c r="B838" s="63">
        <f>IFERROR(VLOOKUP($A838,D_SAV!$A$5:$I$29,3,0),)</f>
        <v>0</v>
      </c>
      <c r="C838" s="64" t="str">
        <f>IFERROR(VLOOKUP($A838,D_SAV!$A$5:$I$29,4,0),"")</f>
        <v/>
      </c>
      <c r="D838" s="65">
        <f>IFERROR(VLOOKUP($A838,D_SAV!$A$5:$I$29,5,0),)</f>
        <v>0</v>
      </c>
      <c r="E838" s="60"/>
      <c r="F838" s="60"/>
      <c r="G838" s="60"/>
      <c r="H838" s="60"/>
      <c r="I838" s="60"/>
      <c r="J838" s="60"/>
      <c r="K838" s="65">
        <f>IFERROR(VLOOKUP($A838,D_SAV!$A$5:$I$29,6,0),)</f>
        <v>0</v>
      </c>
    </row>
    <row r="839" spans="1:11" x14ac:dyDescent="0.25">
      <c r="A839" s="59"/>
      <c r="B839" s="63">
        <f>IFERROR(VLOOKUP($A839,D_SAV!$A$5:$I$29,3,0),)</f>
        <v>0</v>
      </c>
      <c r="C839" s="64" t="str">
        <f>IFERROR(VLOOKUP($A839,D_SAV!$A$5:$I$29,4,0),"")</f>
        <v/>
      </c>
      <c r="D839" s="65">
        <f>IFERROR(VLOOKUP($A839,D_SAV!$A$5:$I$29,5,0),)</f>
        <v>0</v>
      </c>
      <c r="E839" s="60"/>
      <c r="F839" s="60"/>
      <c r="G839" s="60"/>
      <c r="H839" s="60"/>
      <c r="I839" s="60"/>
      <c r="J839" s="60"/>
      <c r="K839" s="65">
        <f>IFERROR(VLOOKUP($A839,D_SAV!$A$5:$I$29,6,0),)</f>
        <v>0</v>
      </c>
    </row>
    <row r="840" spans="1:11" x14ac:dyDescent="0.25">
      <c r="A840" s="59"/>
      <c r="B840" s="63">
        <f>IFERROR(VLOOKUP($A840,D_SAV!$A$5:$I$29,3,0),)</f>
        <v>0</v>
      </c>
      <c r="C840" s="64" t="str">
        <f>IFERROR(VLOOKUP($A840,D_SAV!$A$5:$I$29,4,0),"")</f>
        <v/>
      </c>
      <c r="D840" s="65">
        <f>IFERROR(VLOOKUP($A840,D_SAV!$A$5:$I$29,5,0),)</f>
        <v>0</v>
      </c>
      <c r="E840" s="60"/>
      <c r="F840" s="60"/>
      <c r="G840" s="60"/>
      <c r="H840" s="60"/>
      <c r="I840" s="60"/>
      <c r="J840" s="60"/>
      <c r="K840" s="65">
        <f>IFERROR(VLOOKUP($A840,D_SAV!$A$5:$I$29,6,0),)</f>
        <v>0</v>
      </c>
    </row>
    <row r="841" spans="1:11" x14ac:dyDescent="0.25">
      <c r="A841" s="59"/>
      <c r="B841" s="63">
        <f>IFERROR(VLOOKUP($A841,D_SAV!$A$5:$I$29,3,0),)</f>
        <v>0</v>
      </c>
      <c r="C841" s="64" t="str">
        <f>IFERROR(VLOOKUP($A841,D_SAV!$A$5:$I$29,4,0),"")</f>
        <v/>
      </c>
      <c r="D841" s="65">
        <f>IFERROR(VLOOKUP($A841,D_SAV!$A$5:$I$29,5,0),)</f>
        <v>0</v>
      </c>
      <c r="E841" s="60"/>
      <c r="F841" s="60"/>
      <c r="G841" s="60"/>
      <c r="H841" s="60"/>
      <c r="I841" s="60"/>
      <c r="J841" s="60"/>
      <c r="K841" s="65">
        <f>IFERROR(VLOOKUP($A841,D_SAV!$A$5:$I$29,6,0),)</f>
        <v>0</v>
      </c>
    </row>
    <row r="842" spans="1:11" x14ac:dyDescent="0.25">
      <c r="A842" s="59"/>
      <c r="B842" s="63">
        <f>IFERROR(VLOOKUP($A842,D_SAV!$A$5:$I$29,3,0),)</f>
        <v>0</v>
      </c>
      <c r="C842" s="64" t="str">
        <f>IFERROR(VLOOKUP($A842,D_SAV!$A$5:$I$29,4,0),"")</f>
        <v/>
      </c>
      <c r="D842" s="65">
        <f>IFERROR(VLOOKUP($A842,D_SAV!$A$5:$I$29,5,0),)</f>
        <v>0</v>
      </c>
      <c r="E842" s="60"/>
      <c r="F842" s="60"/>
      <c r="G842" s="60"/>
      <c r="H842" s="60"/>
      <c r="I842" s="60"/>
      <c r="J842" s="60"/>
      <c r="K842" s="65">
        <f>IFERROR(VLOOKUP($A842,D_SAV!$A$5:$I$29,6,0),)</f>
        <v>0</v>
      </c>
    </row>
    <row r="843" spans="1:11" x14ac:dyDescent="0.25">
      <c r="A843" s="59"/>
      <c r="B843" s="63">
        <f>IFERROR(VLOOKUP($A843,D_SAV!$A$5:$I$29,3,0),)</f>
        <v>0</v>
      </c>
      <c r="C843" s="64" t="str">
        <f>IFERROR(VLOOKUP($A843,D_SAV!$A$5:$I$29,4,0),"")</f>
        <v/>
      </c>
      <c r="D843" s="65">
        <f>IFERROR(VLOOKUP($A843,D_SAV!$A$5:$I$29,5,0),)</f>
        <v>0</v>
      </c>
      <c r="E843" s="60"/>
      <c r="F843" s="60"/>
      <c r="G843" s="60"/>
      <c r="H843" s="60"/>
      <c r="I843" s="60"/>
      <c r="J843" s="60"/>
      <c r="K843" s="65">
        <f>IFERROR(VLOOKUP($A843,D_SAV!$A$5:$I$29,6,0),)</f>
        <v>0</v>
      </c>
    </row>
    <row r="844" spans="1:11" x14ac:dyDescent="0.25">
      <c r="A844" s="59"/>
      <c r="B844" s="63">
        <f>IFERROR(VLOOKUP($A844,D_SAV!$A$5:$I$29,3,0),)</f>
        <v>0</v>
      </c>
      <c r="C844" s="64" t="str">
        <f>IFERROR(VLOOKUP($A844,D_SAV!$A$5:$I$29,4,0),"")</f>
        <v/>
      </c>
      <c r="D844" s="65">
        <f>IFERROR(VLOOKUP($A844,D_SAV!$A$5:$I$29,5,0),)</f>
        <v>0</v>
      </c>
      <c r="E844" s="60"/>
      <c r="F844" s="60"/>
      <c r="G844" s="60"/>
      <c r="H844" s="60"/>
      <c r="I844" s="60"/>
      <c r="J844" s="60"/>
      <c r="K844" s="65">
        <f>IFERROR(VLOOKUP($A844,D_SAV!$A$5:$I$29,6,0),)</f>
        <v>0</v>
      </c>
    </row>
    <row r="845" spans="1:11" x14ac:dyDescent="0.25">
      <c r="A845" s="59"/>
      <c r="B845" s="63">
        <f>IFERROR(VLOOKUP($A845,D_SAV!$A$5:$I$29,3,0),)</f>
        <v>0</v>
      </c>
      <c r="C845" s="64" t="str">
        <f>IFERROR(VLOOKUP($A845,D_SAV!$A$5:$I$29,4,0),"")</f>
        <v/>
      </c>
      <c r="D845" s="65">
        <f>IFERROR(VLOOKUP($A845,D_SAV!$A$5:$I$29,5,0),)</f>
        <v>0</v>
      </c>
      <c r="E845" s="60"/>
      <c r="F845" s="60"/>
      <c r="G845" s="60"/>
      <c r="H845" s="60"/>
      <c r="I845" s="60"/>
      <c r="J845" s="60"/>
      <c r="K845" s="65">
        <f>IFERROR(VLOOKUP($A845,D_SAV!$A$5:$I$29,6,0),)</f>
        <v>0</v>
      </c>
    </row>
    <row r="846" spans="1:11" x14ac:dyDescent="0.25">
      <c r="A846" s="59"/>
      <c r="B846" s="63">
        <f>IFERROR(VLOOKUP($A846,D_SAV!$A$5:$I$29,3,0),)</f>
        <v>0</v>
      </c>
      <c r="C846" s="64" t="str">
        <f>IFERROR(VLOOKUP($A846,D_SAV!$A$5:$I$29,4,0),"")</f>
        <v/>
      </c>
      <c r="D846" s="65">
        <f>IFERROR(VLOOKUP($A846,D_SAV!$A$5:$I$29,5,0),)</f>
        <v>0</v>
      </c>
      <c r="E846" s="60"/>
      <c r="F846" s="60"/>
      <c r="G846" s="60"/>
      <c r="H846" s="60"/>
      <c r="I846" s="60"/>
      <c r="J846" s="60"/>
      <c r="K846" s="65">
        <f>IFERROR(VLOOKUP($A846,D_SAV!$A$5:$I$29,6,0),)</f>
        <v>0</v>
      </c>
    </row>
    <row r="847" spans="1:11" x14ac:dyDescent="0.25">
      <c r="A847" s="59"/>
      <c r="B847" s="63">
        <f>IFERROR(VLOOKUP($A847,D_SAV!$A$5:$I$29,3,0),)</f>
        <v>0</v>
      </c>
      <c r="C847" s="64" t="str">
        <f>IFERROR(VLOOKUP($A847,D_SAV!$A$5:$I$29,4,0),"")</f>
        <v/>
      </c>
      <c r="D847" s="65">
        <f>IFERROR(VLOOKUP($A847,D_SAV!$A$5:$I$29,5,0),)</f>
        <v>0</v>
      </c>
      <c r="E847" s="60"/>
      <c r="F847" s="60"/>
      <c r="G847" s="60"/>
      <c r="H847" s="60"/>
      <c r="I847" s="60"/>
      <c r="J847" s="60"/>
      <c r="K847" s="65">
        <f>IFERROR(VLOOKUP($A847,D_SAV!$A$5:$I$29,6,0),)</f>
        <v>0</v>
      </c>
    </row>
    <row r="848" spans="1:11" x14ac:dyDescent="0.25">
      <c r="A848" s="59"/>
      <c r="B848" s="63">
        <f>IFERROR(VLOOKUP($A848,D_SAV!$A$5:$I$29,3,0),)</f>
        <v>0</v>
      </c>
      <c r="C848" s="64" t="str">
        <f>IFERROR(VLOOKUP($A848,D_SAV!$A$5:$I$29,4,0),"")</f>
        <v/>
      </c>
      <c r="D848" s="65">
        <f>IFERROR(VLOOKUP($A848,D_SAV!$A$5:$I$29,5,0),)</f>
        <v>0</v>
      </c>
      <c r="E848" s="60"/>
      <c r="F848" s="60"/>
      <c r="G848" s="60"/>
      <c r="H848" s="60"/>
      <c r="I848" s="60"/>
      <c r="J848" s="60"/>
      <c r="K848" s="65">
        <f>IFERROR(VLOOKUP($A848,D_SAV!$A$5:$I$29,6,0),)</f>
        <v>0</v>
      </c>
    </row>
    <row r="849" spans="1:11" x14ac:dyDescent="0.25">
      <c r="A849" s="59"/>
      <c r="B849" s="63">
        <f>IFERROR(VLOOKUP($A849,D_SAV!$A$5:$I$29,3,0),)</f>
        <v>0</v>
      </c>
      <c r="C849" s="64" t="str">
        <f>IFERROR(VLOOKUP($A849,D_SAV!$A$5:$I$29,4,0),"")</f>
        <v/>
      </c>
      <c r="D849" s="65">
        <f>IFERROR(VLOOKUP($A849,D_SAV!$A$5:$I$29,5,0),)</f>
        <v>0</v>
      </c>
      <c r="E849" s="60"/>
      <c r="F849" s="60"/>
      <c r="G849" s="60"/>
      <c r="H849" s="60"/>
      <c r="I849" s="60"/>
      <c r="J849" s="60"/>
      <c r="K849" s="65">
        <f>IFERROR(VLOOKUP($A849,D_SAV!$A$5:$I$29,6,0),)</f>
        <v>0</v>
      </c>
    </row>
    <row r="850" spans="1:11" x14ac:dyDescent="0.25">
      <c r="A850" s="59"/>
      <c r="B850" s="63">
        <f>IFERROR(VLOOKUP($A850,D_SAV!$A$5:$I$29,3,0),)</f>
        <v>0</v>
      </c>
      <c r="C850" s="64" t="str">
        <f>IFERROR(VLOOKUP($A850,D_SAV!$A$5:$I$29,4,0),"")</f>
        <v/>
      </c>
      <c r="D850" s="65">
        <f>IFERROR(VLOOKUP($A850,D_SAV!$A$5:$I$29,5,0),)</f>
        <v>0</v>
      </c>
      <c r="E850" s="60"/>
      <c r="F850" s="60"/>
      <c r="G850" s="60"/>
      <c r="H850" s="60"/>
      <c r="I850" s="60"/>
      <c r="J850" s="60"/>
      <c r="K850" s="65">
        <f>IFERROR(VLOOKUP($A850,D_SAV!$A$5:$I$29,6,0),)</f>
        <v>0</v>
      </c>
    </row>
    <row r="851" spans="1:11" x14ac:dyDescent="0.25">
      <c r="A851" s="59"/>
      <c r="B851" s="63">
        <f>IFERROR(VLOOKUP($A851,D_SAV!$A$5:$I$29,3,0),)</f>
        <v>0</v>
      </c>
      <c r="C851" s="64" t="str">
        <f>IFERROR(VLOOKUP($A851,D_SAV!$A$5:$I$29,4,0),"")</f>
        <v/>
      </c>
      <c r="D851" s="65">
        <f>IFERROR(VLOOKUP($A851,D_SAV!$A$5:$I$29,5,0),)</f>
        <v>0</v>
      </c>
      <c r="E851" s="60"/>
      <c r="F851" s="60"/>
      <c r="G851" s="60"/>
      <c r="H851" s="60"/>
      <c r="I851" s="60"/>
      <c r="J851" s="60"/>
      <c r="K851" s="65">
        <f>IFERROR(VLOOKUP($A851,D_SAV!$A$5:$I$29,6,0),)</f>
        <v>0</v>
      </c>
    </row>
    <row r="852" spans="1:11" x14ac:dyDescent="0.25">
      <c r="A852" s="59"/>
      <c r="B852" s="63">
        <f>IFERROR(VLOOKUP($A852,D_SAV!$A$5:$I$29,3,0),)</f>
        <v>0</v>
      </c>
      <c r="C852" s="64" t="str">
        <f>IFERROR(VLOOKUP($A852,D_SAV!$A$5:$I$29,4,0),"")</f>
        <v/>
      </c>
      <c r="D852" s="65">
        <f>IFERROR(VLOOKUP($A852,D_SAV!$A$5:$I$29,5,0),)</f>
        <v>0</v>
      </c>
      <c r="E852" s="60"/>
      <c r="F852" s="60"/>
      <c r="G852" s="60"/>
      <c r="H852" s="60"/>
      <c r="I852" s="60"/>
      <c r="J852" s="60"/>
      <c r="K852" s="65">
        <f>IFERROR(VLOOKUP($A852,D_SAV!$A$5:$I$29,6,0),)</f>
        <v>0</v>
      </c>
    </row>
    <row r="853" spans="1:11" x14ac:dyDescent="0.25">
      <c r="A853" s="59"/>
      <c r="B853" s="63">
        <f>IFERROR(VLOOKUP($A853,D_SAV!$A$5:$I$29,3,0),)</f>
        <v>0</v>
      </c>
      <c r="C853" s="64" t="str">
        <f>IFERROR(VLOOKUP($A853,D_SAV!$A$5:$I$29,4,0),"")</f>
        <v/>
      </c>
      <c r="D853" s="65">
        <f>IFERROR(VLOOKUP($A853,D_SAV!$A$5:$I$29,5,0),)</f>
        <v>0</v>
      </c>
      <c r="E853" s="60"/>
      <c r="F853" s="60"/>
      <c r="G853" s="60"/>
      <c r="H853" s="60"/>
      <c r="I853" s="60"/>
      <c r="J853" s="60"/>
      <c r="K853" s="65">
        <f>IFERROR(VLOOKUP($A853,D_SAV!$A$5:$I$29,6,0),)</f>
        <v>0</v>
      </c>
    </row>
    <row r="854" spans="1:11" x14ac:dyDescent="0.25">
      <c r="A854" s="59"/>
      <c r="B854" s="63">
        <f>IFERROR(VLOOKUP($A854,D_SAV!$A$5:$I$29,3,0),)</f>
        <v>0</v>
      </c>
      <c r="C854" s="64" t="str">
        <f>IFERROR(VLOOKUP($A854,D_SAV!$A$5:$I$29,4,0),"")</f>
        <v/>
      </c>
      <c r="D854" s="65">
        <f>IFERROR(VLOOKUP($A854,D_SAV!$A$5:$I$29,5,0),)</f>
        <v>0</v>
      </c>
      <c r="E854" s="60"/>
      <c r="F854" s="60"/>
      <c r="G854" s="60"/>
      <c r="H854" s="60"/>
      <c r="I854" s="60"/>
      <c r="J854" s="60"/>
      <c r="K854" s="65">
        <f>IFERROR(VLOOKUP($A854,D_SAV!$A$5:$I$29,6,0),)</f>
        <v>0</v>
      </c>
    </row>
    <row r="855" spans="1:11" x14ac:dyDescent="0.25">
      <c r="A855" s="59"/>
      <c r="B855" s="63">
        <f>IFERROR(VLOOKUP($A855,D_SAV!$A$5:$I$29,3,0),)</f>
        <v>0</v>
      </c>
      <c r="C855" s="64" t="str">
        <f>IFERROR(VLOOKUP($A855,D_SAV!$A$5:$I$29,4,0),"")</f>
        <v/>
      </c>
      <c r="D855" s="65">
        <f>IFERROR(VLOOKUP($A855,D_SAV!$A$5:$I$29,5,0),)</f>
        <v>0</v>
      </c>
      <c r="E855" s="60"/>
      <c r="F855" s="60"/>
      <c r="G855" s="60"/>
      <c r="H855" s="60"/>
      <c r="I855" s="60"/>
      <c r="J855" s="60"/>
      <c r="K855" s="65">
        <f>IFERROR(VLOOKUP($A855,D_SAV!$A$5:$I$29,6,0),)</f>
        <v>0</v>
      </c>
    </row>
    <row r="856" spans="1:11" x14ac:dyDescent="0.25">
      <c r="A856" s="59"/>
      <c r="B856" s="63">
        <f>IFERROR(VLOOKUP($A856,D_SAV!$A$5:$I$29,3,0),)</f>
        <v>0</v>
      </c>
      <c r="C856" s="64" t="str">
        <f>IFERROR(VLOOKUP($A856,D_SAV!$A$5:$I$29,4,0),"")</f>
        <v/>
      </c>
      <c r="D856" s="65">
        <f>IFERROR(VLOOKUP($A856,D_SAV!$A$5:$I$29,5,0),)</f>
        <v>0</v>
      </c>
      <c r="E856" s="60"/>
      <c r="F856" s="60"/>
      <c r="G856" s="60"/>
      <c r="H856" s="60"/>
      <c r="I856" s="60"/>
      <c r="J856" s="60"/>
      <c r="K856" s="65">
        <f>IFERROR(VLOOKUP($A856,D_SAV!$A$5:$I$29,6,0),)</f>
        <v>0</v>
      </c>
    </row>
    <row r="857" spans="1:11" x14ac:dyDescent="0.25">
      <c r="A857" s="59"/>
      <c r="B857" s="63">
        <f>IFERROR(VLOOKUP($A857,D_SAV!$A$5:$I$29,3,0),)</f>
        <v>0</v>
      </c>
      <c r="C857" s="64" t="str">
        <f>IFERROR(VLOOKUP($A857,D_SAV!$A$5:$I$29,4,0),"")</f>
        <v/>
      </c>
      <c r="D857" s="65">
        <f>IFERROR(VLOOKUP($A857,D_SAV!$A$5:$I$29,5,0),)</f>
        <v>0</v>
      </c>
      <c r="E857" s="60"/>
      <c r="F857" s="60"/>
      <c r="G857" s="60"/>
      <c r="H857" s="60"/>
      <c r="I857" s="60"/>
      <c r="J857" s="60"/>
      <c r="K857" s="65">
        <f>IFERROR(VLOOKUP($A857,D_SAV!$A$5:$I$29,6,0),)</f>
        <v>0</v>
      </c>
    </row>
    <row r="858" spans="1:11" x14ac:dyDescent="0.25">
      <c r="A858" s="59"/>
      <c r="B858" s="63">
        <f>IFERROR(VLOOKUP($A858,D_SAV!$A$5:$I$29,3,0),)</f>
        <v>0</v>
      </c>
      <c r="C858" s="64" t="str">
        <f>IFERROR(VLOOKUP($A858,D_SAV!$A$5:$I$29,4,0),"")</f>
        <v/>
      </c>
      <c r="D858" s="65">
        <f>IFERROR(VLOOKUP($A858,D_SAV!$A$5:$I$29,5,0),)</f>
        <v>0</v>
      </c>
      <c r="E858" s="60"/>
      <c r="F858" s="60"/>
      <c r="G858" s="60"/>
      <c r="H858" s="60"/>
      <c r="I858" s="60"/>
      <c r="J858" s="60"/>
      <c r="K858" s="65">
        <f>IFERROR(VLOOKUP($A858,D_SAV!$A$5:$I$29,6,0),)</f>
        <v>0</v>
      </c>
    </row>
    <row r="859" spans="1:11" x14ac:dyDescent="0.25">
      <c r="A859" s="59"/>
      <c r="B859" s="63">
        <f>IFERROR(VLOOKUP($A859,D_SAV!$A$5:$I$29,3,0),)</f>
        <v>0</v>
      </c>
      <c r="C859" s="64" t="str">
        <f>IFERROR(VLOOKUP($A859,D_SAV!$A$5:$I$29,4,0),"")</f>
        <v/>
      </c>
      <c r="D859" s="65">
        <f>IFERROR(VLOOKUP($A859,D_SAV!$A$5:$I$29,5,0),)</f>
        <v>0</v>
      </c>
      <c r="E859" s="60"/>
      <c r="F859" s="60"/>
      <c r="G859" s="60"/>
      <c r="H859" s="60"/>
      <c r="I859" s="60"/>
      <c r="J859" s="60"/>
      <c r="K859" s="65">
        <f>IFERROR(VLOOKUP($A859,D_SAV!$A$5:$I$29,6,0),)</f>
        <v>0</v>
      </c>
    </row>
    <row r="860" spans="1:11" x14ac:dyDescent="0.25">
      <c r="A860" s="59"/>
      <c r="B860" s="63">
        <f>IFERROR(VLOOKUP($A860,D_SAV!$A$5:$I$29,3,0),)</f>
        <v>0</v>
      </c>
      <c r="C860" s="64" t="str">
        <f>IFERROR(VLOOKUP($A860,D_SAV!$A$5:$I$29,4,0),"")</f>
        <v/>
      </c>
      <c r="D860" s="65">
        <f>IFERROR(VLOOKUP($A860,D_SAV!$A$5:$I$29,5,0),)</f>
        <v>0</v>
      </c>
      <c r="E860" s="60"/>
      <c r="F860" s="60"/>
      <c r="G860" s="60"/>
      <c r="H860" s="60"/>
      <c r="I860" s="60"/>
      <c r="J860" s="60"/>
      <c r="K860" s="65">
        <f>IFERROR(VLOOKUP($A860,D_SAV!$A$5:$I$29,6,0),)</f>
        <v>0</v>
      </c>
    </row>
    <row r="861" spans="1:11" x14ac:dyDescent="0.25">
      <c r="A861" s="59"/>
      <c r="B861" s="63">
        <f>IFERROR(VLOOKUP($A861,D_SAV!$A$5:$I$29,3,0),)</f>
        <v>0</v>
      </c>
      <c r="C861" s="64" t="str">
        <f>IFERROR(VLOOKUP($A861,D_SAV!$A$5:$I$29,4,0),"")</f>
        <v/>
      </c>
      <c r="D861" s="65">
        <f>IFERROR(VLOOKUP($A861,D_SAV!$A$5:$I$29,5,0),)</f>
        <v>0</v>
      </c>
      <c r="E861" s="60"/>
      <c r="F861" s="60"/>
      <c r="G861" s="60"/>
      <c r="H861" s="60"/>
      <c r="I861" s="60"/>
      <c r="J861" s="60"/>
      <c r="K861" s="65">
        <f>IFERROR(VLOOKUP($A861,D_SAV!$A$5:$I$29,6,0),)</f>
        <v>0</v>
      </c>
    </row>
    <row r="862" spans="1:11" x14ac:dyDescent="0.25">
      <c r="A862" s="59"/>
      <c r="B862" s="63">
        <f>IFERROR(VLOOKUP($A862,D_SAV!$A$5:$I$29,3,0),)</f>
        <v>0</v>
      </c>
      <c r="C862" s="64" t="str">
        <f>IFERROR(VLOOKUP($A862,D_SAV!$A$5:$I$29,4,0),"")</f>
        <v/>
      </c>
      <c r="D862" s="65">
        <f>IFERROR(VLOOKUP($A862,D_SAV!$A$5:$I$29,5,0),)</f>
        <v>0</v>
      </c>
      <c r="E862" s="60"/>
      <c r="F862" s="60"/>
      <c r="G862" s="60"/>
      <c r="H862" s="60"/>
      <c r="I862" s="60"/>
      <c r="J862" s="60"/>
      <c r="K862" s="65">
        <f>IFERROR(VLOOKUP($A862,D_SAV!$A$5:$I$29,6,0),)</f>
        <v>0</v>
      </c>
    </row>
    <row r="863" spans="1:11" x14ac:dyDescent="0.25">
      <c r="A863" s="59"/>
      <c r="B863" s="63">
        <f>IFERROR(VLOOKUP($A863,D_SAV!$A$5:$I$29,3,0),)</f>
        <v>0</v>
      </c>
      <c r="C863" s="64" t="str">
        <f>IFERROR(VLOOKUP($A863,D_SAV!$A$5:$I$29,4,0),"")</f>
        <v/>
      </c>
      <c r="D863" s="65">
        <f>IFERROR(VLOOKUP($A863,D_SAV!$A$5:$I$29,5,0),)</f>
        <v>0</v>
      </c>
      <c r="E863" s="60"/>
      <c r="F863" s="60"/>
      <c r="G863" s="60"/>
      <c r="H863" s="60"/>
      <c r="I863" s="60"/>
      <c r="J863" s="60"/>
      <c r="K863" s="65">
        <f>IFERROR(VLOOKUP($A863,D_SAV!$A$5:$I$29,6,0),)</f>
        <v>0</v>
      </c>
    </row>
    <row r="864" spans="1:11" x14ac:dyDescent="0.25">
      <c r="A864" s="59"/>
      <c r="B864" s="63">
        <f>IFERROR(VLOOKUP($A864,D_SAV!$A$5:$I$29,3,0),)</f>
        <v>0</v>
      </c>
      <c r="C864" s="64" t="str">
        <f>IFERROR(VLOOKUP($A864,D_SAV!$A$5:$I$29,4,0),"")</f>
        <v/>
      </c>
      <c r="D864" s="65">
        <f>IFERROR(VLOOKUP($A864,D_SAV!$A$5:$I$29,5,0),)</f>
        <v>0</v>
      </c>
      <c r="E864" s="60"/>
      <c r="F864" s="60"/>
      <c r="G864" s="60"/>
      <c r="H864" s="60"/>
      <c r="I864" s="60"/>
      <c r="J864" s="60"/>
      <c r="K864" s="65">
        <f>IFERROR(VLOOKUP($A864,D_SAV!$A$5:$I$29,6,0),)</f>
        <v>0</v>
      </c>
    </row>
    <row r="865" spans="1:11" x14ac:dyDescent="0.25">
      <c r="A865" s="59"/>
      <c r="B865" s="63">
        <f>IFERROR(VLOOKUP($A865,D_SAV!$A$5:$I$29,3,0),)</f>
        <v>0</v>
      </c>
      <c r="C865" s="64" t="str">
        <f>IFERROR(VLOOKUP($A865,D_SAV!$A$5:$I$29,4,0),"")</f>
        <v/>
      </c>
      <c r="D865" s="65">
        <f>IFERROR(VLOOKUP($A865,D_SAV!$A$5:$I$29,5,0),)</f>
        <v>0</v>
      </c>
      <c r="E865" s="60"/>
      <c r="F865" s="60"/>
      <c r="G865" s="60"/>
      <c r="H865" s="60"/>
      <c r="I865" s="60"/>
      <c r="J865" s="60"/>
      <c r="K865" s="65">
        <f>IFERROR(VLOOKUP($A865,D_SAV!$A$5:$I$29,6,0),)</f>
        <v>0</v>
      </c>
    </row>
    <row r="866" spans="1:11" x14ac:dyDescent="0.25">
      <c r="A866" s="59"/>
      <c r="B866" s="63">
        <f>IFERROR(VLOOKUP($A866,D_SAV!$A$5:$I$29,3,0),)</f>
        <v>0</v>
      </c>
      <c r="C866" s="64" t="str">
        <f>IFERROR(VLOOKUP($A866,D_SAV!$A$5:$I$29,4,0),"")</f>
        <v/>
      </c>
      <c r="D866" s="65">
        <f>IFERROR(VLOOKUP($A866,D_SAV!$A$5:$I$29,5,0),)</f>
        <v>0</v>
      </c>
      <c r="E866" s="60"/>
      <c r="F866" s="60"/>
      <c r="G866" s="60"/>
      <c r="H866" s="60"/>
      <c r="I866" s="60"/>
      <c r="J866" s="60"/>
      <c r="K866" s="65">
        <f>IFERROR(VLOOKUP($A866,D_SAV!$A$5:$I$29,6,0),)</f>
        <v>0</v>
      </c>
    </row>
    <row r="867" spans="1:11" x14ac:dyDescent="0.25">
      <c r="A867" s="59"/>
      <c r="B867" s="63">
        <f>IFERROR(VLOOKUP($A867,D_SAV!$A$5:$I$29,3,0),)</f>
        <v>0</v>
      </c>
      <c r="C867" s="64" t="str">
        <f>IFERROR(VLOOKUP($A867,D_SAV!$A$5:$I$29,4,0),"")</f>
        <v/>
      </c>
      <c r="D867" s="65">
        <f>IFERROR(VLOOKUP($A867,D_SAV!$A$5:$I$29,5,0),)</f>
        <v>0</v>
      </c>
      <c r="E867" s="60"/>
      <c r="F867" s="60"/>
      <c r="G867" s="60"/>
      <c r="H867" s="60"/>
      <c r="I867" s="60"/>
      <c r="J867" s="60"/>
      <c r="K867" s="65">
        <f>IFERROR(VLOOKUP($A867,D_SAV!$A$5:$I$29,6,0),)</f>
        <v>0</v>
      </c>
    </row>
    <row r="868" spans="1:11" x14ac:dyDescent="0.25">
      <c r="A868" s="59"/>
      <c r="B868" s="63">
        <f>IFERROR(VLOOKUP($A868,D_SAV!$A$5:$I$29,3,0),)</f>
        <v>0</v>
      </c>
      <c r="C868" s="64" t="str">
        <f>IFERROR(VLOOKUP($A868,D_SAV!$A$5:$I$29,4,0),"")</f>
        <v/>
      </c>
      <c r="D868" s="65">
        <f>IFERROR(VLOOKUP($A868,D_SAV!$A$5:$I$29,5,0),)</f>
        <v>0</v>
      </c>
      <c r="E868" s="60"/>
      <c r="F868" s="60"/>
      <c r="G868" s="60"/>
      <c r="H868" s="60"/>
      <c r="I868" s="60"/>
      <c r="J868" s="60"/>
      <c r="K868" s="65">
        <f>IFERROR(VLOOKUP($A868,D_SAV!$A$5:$I$29,6,0),)</f>
        <v>0</v>
      </c>
    </row>
    <row r="869" spans="1:11" x14ac:dyDescent="0.25">
      <c r="A869" s="59"/>
      <c r="B869" s="63">
        <f>IFERROR(VLOOKUP($A869,D_SAV!$A$5:$I$29,3,0),)</f>
        <v>0</v>
      </c>
      <c r="C869" s="64" t="str">
        <f>IFERROR(VLOOKUP($A869,D_SAV!$A$5:$I$29,4,0),"")</f>
        <v/>
      </c>
      <c r="D869" s="65">
        <f>IFERROR(VLOOKUP($A869,D_SAV!$A$5:$I$29,5,0),)</f>
        <v>0</v>
      </c>
      <c r="E869" s="60"/>
      <c r="F869" s="60"/>
      <c r="G869" s="60"/>
      <c r="H869" s="60"/>
      <c r="I869" s="60"/>
      <c r="J869" s="60"/>
      <c r="K869" s="65">
        <f>IFERROR(VLOOKUP($A869,D_SAV!$A$5:$I$29,6,0),)</f>
        <v>0</v>
      </c>
    </row>
    <row r="870" spans="1:11" x14ac:dyDescent="0.25">
      <c r="A870" s="59"/>
      <c r="B870" s="63">
        <f>IFERROR(VLOOKUP($A870,D_SAV!$A$5:$I$29,3,0),)</f>
        <v>0</v>
      </c>
      <c r="C870" s="64" t="str">
        <f>IFERROR(VLOOKUP($A870,D_SAV!$A$5:$I$29,4,0),"")</f>
        <v/>
      </c>
      <c r="D870" s="65">
        <f>IFERROR(VLOOKUP($A870,D_SAV!$A$5:$I$29,5,0),)</f>
        <v>0</v>
      </c>
      <c r="E870" s="60"/>
      <c r="F870" s="60"/>
      <c r="G870" s="60"/>
      <c r="H870" s="60"/>
      <c r="I870" s="60"/>
      <c r="J870" s="60"/>
      <c r="K870" s="65">
        <f>IFERROR(VLOOKUP($A870,D_SAV!$A$5:$I$29,6,0),)</f>
        <v>0</v>
      </c>
    </row>
    <row r="871" spans="1:11" x14ac:dyDescent="0.25">
      <c r="A871" s="59"/>
      <c r="B871" s="63">
        <f>IFERROR(VLOOKUP($A871,D_SAV!$A$5:$I$29,3,0),)</f>
        <v>0</v>
      </c>
      <c r="C871" s="64" t="str">
        <f>IFERROR(VLOOKUP($A871,D_SAV!$A$5:$I$29,4,0),"")</f>
        <v/>
      </c>
      <c r="D871" s="65">
        <f>IFERROR(VLOOKUP($A871,D_SAV!$A$5:$I$29,5,0),)</f>
        <v>0</v>
      </c>
      <c r="E871" s="60"/>
      <c r="F871" s="60"/>
      <c r="G871" s="60"/>
      <c r="H871" s="60"/>
      <c r="I871" s="60"/>
      <c r="J871" s="60"/>
      <c r="K871" s="65">
        <f>IFERROR(VLOOKUP($A871,D_SAV!$A$5:$I$29,6,0),)</f>
        <v>0</v>
      </c>
    </row>
    <row r="872" spans="1:11" x14ac:dyDescent="0.25">
      <c r="A872" s="59"/>
      <c r="B872" s="63">
        <f>IFERROR(VLOOKUP($A872,D_SAV!$A$5:$I$29,3,0),)</f>
        <v>0</v>
      </c>
      <c r="C872" s="64" t="str">
        <f>IFERROR(VLOOKUP($A872,D_SAV!$A$5:$I$29,4,0),"")</f>
        <v/>
      </c>
      <c r="D872" s="65">
        <f>IFERROR(VLOOKUP($A872,D_SAV!$A$5:$I$29,5,0),)</f>
        <v>0</v>
      </c>
      <c r="E872" s="60"/>
      <c r="F872" s="60"/>
      <c r="G872" s="60"/>
      <c r="H872" s="60"/>
      <c r="I872" s="60"/>
      <c r="J872" s="60"/>
      <c r="K872" s="65">
        <f>IFERROR(VLOOKUP($A872,D_SAV!$A$5:$I$29,6,0),)</f>
        <v>0</v>
      </c>
    </row>
    <row r="873" spans="1:11" x14ac:dyDescent="0.25">
      <c r="A873" s="59"/>
      <c r="B873" s="63">
        <f>IFERROR(VLOOKUP($A873,D_SAV!$A$5:$I$29,3,0),)</f>
        <v>0</v>
      </c>
      <c r="C873" s="64" t="str">
        <f>IFERROR(VLOOKUP($A873,D_SAV!$A$5:$I$29,4,0),"")</f>
        <v/>
      </c>
      <c r="D873" s="65">
        <f>IFERROR(VLOOKUP($A873,D_SAV!$A$5:$I$29,5,0),)</f>
        <v>0</v>
      </c>
      <c r="E873" s="60"/>
      <c r="F873" s="60"/>
      <c r="G873" s="60"/>
      <c r="H873" s="60"/>
      <c r="I873" s="60"/>
      <c r="J873" s="60"/>
      <c r="K873" s="65">
        <f>IFERROR(VLOOKUP($A873,D_SAV!$A$5:$I$29,6,0),)</f>
        <v>0</v>
      </c>
    </row>
    <row r="874" spans="1:11" x14ac:dyDescent="0.25">
      <c r="A874" s="59"/>
      <c r="B874" s="63">
        <f>IFERROR(VLOOKUP($A874,D_SAV!$A$5:$I$29,3,0),)</f>
        <v>0</v>
      </c>
      <c r="C874" s="64" t="str">
        <f>IFERROR(VLOOKUP($A874,D_SAV!$A$5:$I$29,4,0),"")</f>
        <v/>
      </c>
      <c r="D874" s="65">
        <f>IFERROR(VLOOKUP($A874,D_SAV!$A$5:$I$29,5,0),)</f>
        <v>0</v>
      </c>
      <c r="E874" s="60"/>
      <c r="F874" s="60"/>
      <c r="G874" s="60"/>
      <c r="H874" s="60"/>
      <c r="I874" s="60"/>
      <c r="J874" s="60"/>
      <c r="K874" s="65">
        <f>IFERROR(VLOOKUP($A874,D_SAV!$A$5:$I$29,6,0),)</f>
        <v>0</v>
      </c>
    </row>
    <row r="875" spans="1:11" x14ac:dyDescent="0.25">
      <c r="A875" s="59"/>
      <c r="B875" s="63">
        <f>IFERROR(VLOOKUP($A875,D_SAV!$A$5:$I$29,3,0),)</f>
        <v>0</v>
      </c>
      <c r="C875" s="64" t="str">
        <f>IFERROR(VLOOKUP($A875,D_SAV!$A$5:$I$29,4,0),"")</f>
        <v/>
      </c>
      <c r="D875" s="65">
        <f>IFERROR(VLOOKUP($A875,D_SAV!$A$5:$I$29,5,0),)</f>
        <v>0</v>
      </c>
      <c r="E875" s="60"/>
      <c r="F875" s="60"/>
      <c r="G875" s="60"/>
      <c r="H875" s="60"/>
      <c r="I875" s="60"/>
      <c r="J875" s="60"/>
      <c r="K875" s="65">
        <f>IFERROR(VLOOKUP($A875,D_SAV!$A$5:$I$29,6,0),)</f>
        <v>0</v>
      </c>
    </row>
    <row r="876" spans="1:11" x14ac:dyDescent="0.25">
      <c r="A876" s="59"/>
      <c r="B876" s="63">
        <f>IFERROR(VLOOKUP($A876,D_SAV!$A$5:$I$29,3,0),)</f>
        <v>0</v>
      </c>
      <c r="C876" s="64" t="str">
        <f>IFERROR(VLOOKUP($A876,D_SAV!$A$5:$I$29,4,0),"")</f>
        <v/>
      </c>
      <c r="D876" s="65">
        <f>IFERROR(VLOOKUP($A876,D_SAV!$A$5:$I$29,5,0),)</f>
        <v>0</v>
      </c>
      <c r="E876" s="60"/>
      <c r="F876" s="60"/>
      <c r="G876" s="60"/>
      <c r="H876" s="60"/>
      <c r="I876" s="60"/>
      <c r="J876" s="60"/>
      <c r="K876" s="65">
        <f>IFERROR(VLOOKUP($A876,D_SAV!$A$5:$I$29,6,0),)</f>
        <v>0</v>
      </c>
    </row>
    <row r="877" spans="1:11" x14ac:dyDescent="0.25">
      <c r="A877" s="59"/>
      <c r="B877" s="63">
        <f>IFERROR(VLOOKUP($A877,D_SAV!$A$5:$I$29,3,0),)</f>
        <v>0</v>
      </c>
      <c r="C877" s="64" t="str">
        <f>IFERROR(VLOOKUP($A877,D_SAV!$A$5:$I$29,4,0),"")</f>
        <v/>
      </c>
      <c r="D877" s="65">
        <f>IFERROR(VLOOKUP($A877,D_SAV!$A$5:$I$29,5,0),)</f>
        <v>0</v>
      </c>
      <c r="E877" s="60"/>
      <c r="F877" s="60"/>
      <c r="G877" s="60"/>
      <c r="H877" s="60"/>
      <c r="I877" s="60"/>
      <c r="J877" s="60"/>
      <c r="K877" s="65">
        <f>IFERROR(VLOOKUP($A877,D_SAV!$A$5:$I$29,6,0),)</f>
        <v>0</v>
      </c>
    </row>
    <row r="878" spans="1:11" x14ac:dyDescent="0.25">
      <c r="A878" s="59"/>
      <c r="B878" s="63">
        <f>IFERROR(VLOOKUP($A878,D_SAV!$A$5:$I$29,3,0),)</f>
        <v>0</v>
      </c>
      <c r="C878" s="64" t="str">
        <f>IFERROR(VLOOKUP($A878,D_SAV!$A$5:$I$29,4,0),"")</f>
        <v/>
      </c>
      <c r="D878" s="65">
        <f>IFERROR(VLOOKUP($A878,D_SAV!$A$5:$I$29,5,0),)</f>
        <v>0</v>
      </c>
      <c r="E878" s="60"/>
      <c r="F878" s="60"/>
      <c r="G878" s="60"/>
      <c r="H878" s="60"/>
      <c r="I878" s="60"/>
      <c r="J878" s="60"/>
      <c r="K878" s="65">
        <f>IFERROR(VLOOKUP($A878,D_SAV!$A$5:$I$29,6,0),)</f>
        <v>0</v>
      </c>
    </row>
    <row r="879" spans="1:11" x14ac:dyDescent="0.25">
      <c r="A879" s="59"/>
      <c r="B879" s="63">
        <f>IFERROR(VLOOKUP($A879,D_SAV!$A$5:$I$29,3,0),)</f>
        <v>0</v>
      </c>
      <c r="C879" s="64" t="str">
        <f>IFERROR(VLOOKUP($A879,D_SAV!$A$5:$I$29,4,0),"")</f>
        <v/>
      </c>
      <c r="D879" s="65">
        <f>IFERROR(VLOOKUP($A879,D_SAV!$A$5:$I$29,5,0),)</f>
        <v>0</v>
      </c>
      <c r="E879" s="60"/>
      <c r="F879" s="60"/>
      <c r="G879" s="60"/>
      <c r="H879" s="60"/>
      <c r="I879" s="60"/>
      <c r="J879" s="60"/>
      <c r="K879" s="65">
        <f>IFERROR(VLOOKUP($A879,D_SAV!$A$5:$I$29,6,0),)</f>
        <v>0</v>
      </c>
    </row>
    <row r="880" spans="1:11" x14ac:dyDescent="0.25">
      <c r="A880" s="59"/>
      <c r="B880" s="63">
        <f>IFERROR(VLOOKUP($A880,D_SAV!$A$5:$I$29,3,0),)</f>
        <v>0</v>
      </c>
      <c r="C880" s="64" t="str">
        <f>IFERROR(VLOOKUP($A880,D_SAV!$A$5:$I$29,4,0),"")</f>
        <v/>
      </c>
      <c r="D880" s="65">
        <f>IFERROR(VLOOKUP($A880,D_SAV!$A$5:$I$29,5,0),)</f>
        <v>0</v>
      </c>
      <c r="E880" s="60"/>
      <c r="F880" s="60"/>
      <c r="G880" s="60"/>
      <c r="H880" s="60"/>
      <c r="I880" s="60"/>
      <c r="J880" s="60"/>
      <c r="K880" s="65">
        <f>IFERROR(VLOOKUP($A880,D_SAV!$A$5:$I$29,6,0),)</f>
        <v>0</v>
      </c>
    </row>
    <row r="881" spans="1:11" x14ac:dyDescent="0.25">
      <c r="A881" s="59"/>
      <c r="B881" s="63">
        <f>IFERROR(VLOOKUP($A881,D_SAV!$A$5:$I$29,3,0),)</f>
        <v>0</v>
      </c>
      <c r="C881" s="64" t="str">
        <f>IFERROR(VLOOKUP($A881,D_SAV!$A$5:$I$29,4,0),"")</f>
        <v/>
      </c>
      <c r="D881" s="65">
        <f>IFERROR(VLOOKUP($A881,D_SAV!$A$5:$I$29,5,0),)</f>
        <v>0</v>
      </c>
      <c r="E881" s="60"/>
      <c r="F881" s="60"/>
      <c r="G881" s="60"/>
      <c r="H881" s="60"/>
      <c r="I881" s="60"/>
      <c r="J881" s="60"/>
      <c r="K881" s="65">
        <f>IFERROR(VLOOKUP($A881,D_SAV!$A$5:$I$29,6,0),)</f>
        <v>0</v>
      </c>
    </row>
    <row r="882" spans="1:11" x14ac:dyDescent="0.25">
      <c r="A882" s="59"/>
      <c r="B882" s="63">
        <f>IFERROR(VLOOKUP($A882,D_SAV!$A$5:$I$29,3,0),)</f>
        <v>0</v>
      </c>
      <c r="C882" s="64" t="str">
        <f>IFERROR(VLOOKUP($A882,D_SAV!$A$5:$I$29,4,0),"")</f>
        <v/>
      </c>
      <c r="D882" s="65">
        <f>IFERROR(VLOOKUP($A882,D_SAV!$A$5:$I$29,5,0),)</f>
        <v>0</v>
      </c>
      <c r="E882" s="60"/>
      <c r="F882" s="60"/>
      <c r="G882" s="60"/>
      <c r="H882" s="60"/>
      <c r="I882" s="60"/>
      <c r="J882" s="60"/>
      <c r="K882" s="65">
        <f>IFERROR(VLOOKUP($A882,D_SAV!$A$5:$I$29,6,0),)</f>
        <v>0</v>
      </c>
    </row>
    <row r="883" spans="1:11" x14ac:dyDescent="0.25">
      <c r="A883" s="59"/>
      <c r="B883" s="63">
        <f>IFERROR(VLOOKUP($A883,D_SAV!$A$5:$I$29,3,0),)</f>
        <v>0</v>
      </c>
      <c r="C883" s="64" t="str">
        <f>IFERROR(VLOOKUP($A883,D_SAV!$A$5:$I$29,4,0),"")</f>
        <v/>
      </c>
      <c r="D883" s="65">
        <f>IFERROR(VLOOKUP($A883,D_SAV!$A$5:$I$29,5,0),)</f>
        <v>0</v>
      </c>
      <c r="E883" s="60"/>
      <c r="F883" s="60"/>
      <c r="G883" s="60"/>
      <c r="H883" s="60"/>
      <c r="I883" s="60"/>
      <c r="J883" s="60"/>
      <c r="K883" s="65">
        <f>IFERROR(VLOOKUP($A883,D_SAV!$A$5:$I$29,6,0),)</f>
        <v>0</v>
      </c>
    </row>
    <row r="884" spans="1:11" x14ac:dyDescent="0.25">
      <c r="A884" s="59"/>
      <c r="B884" s="63">
        <f>IFERROR(VLOOKUP($A884,D_SAV!$A$5:$I$29,3,0),)</f>
        <v>0</v>
      </c>
      <c r="C884" s="64" t="str">
        <f>IFERROR(VLOOKUP($A884,D_SAV!$A$5:$I$29,4,0),"")</f>
        <v/>
      </c>
      <c r="D884" s="65">
        <f>IFERROR(VLOOKUP($A884,D_SAV!$A$5:$I$29,5,0),)</f>
        <v>0</v>
      </c>
      <c r="E884" s="60"/>
      <c r="F884" s="60"/>
      <c r="G884" s="60"/>
      <c r="H884" s="60"/>
      <c r="I884" s="60"/>
      <c r="J884" s="60"/>
      <c r="K884" s="65">
        <f>IFERROR(VLOOKUP($A884,D_SAV!$A$5:$I$29,6,0),)</f>
        <v>0</v>
      </c>
    </row>
    <row r="885" spans="1:11" x14ac:dyDescent="0.25">
      <c r="A885" s="59"/>
      <c r="B885" s="63">
        <f>IFERROR(VLOOKUP($A885,D_SAV!$A$5:$I$29,3,0),)</f>
        <v>0</v>
      </c>
      <c r="C885" s="64" t="str">
        <f>IFERROR(VLOOKUP($A885,D_SAV!$A$5:$I$29,4,0),"")</f>
        <v/>
      </c>
      <c r="D885" s="65">
        <f>IFERROR(VLOOKUP($A885,D_SAV!$A$5:$I$29,5,0),)</f>
        <v>0</v>
      </c>
      <c r="E885" s="60"/>
      <c r="F885" s="60"/>
      <c r="G885" s="60"/>
      <c r="H885" s="60"/>
      <c r="I885" s="60"/>
      <c r="J885" s="60"/>
      <c r="K885" s="65">
        <f>IFERROR(VLOOKUP($A885,D_SAV!$A$5:$I$29,6,0),)</f>
        <v>0</v>
      </c>
    </row>
    <row r="886" spans="1:11" x14ac:dyDescent="0.25">
      <c r="A886" s="59"/>
      <c r="B886" s="63">
        <f>IFERROR(VLOOKUP($A886,D_SAV!$A$5:$I$29,3,0),)</f>
        <v>0</v>
      </c>
      <c r="C886" s="64" t="str">
        <f>IFERROR(VLOOKUP($A886,D_SAV!$A$5:$I$29,4,0),"")</f>
        <v/>
      </c>
      <c r="D886" s="65">
        <f>IFERROR(VLOOKUP($A886,D_SAV!$A$5:$I$29,5,0),)</f>
        <v>0</v>
      </c>
      <c r="E886" s="60"/>
      <c r="F886" s="60"/>
      <c r="G886" s="60"/>
      <c r="H886" s="60"/>
      <c r="I886" s="60"/>
      <c r="J886" s="60"/>
      <c r="K886" s="65">
        <f>IFERROR(VLOOKUP($A886,D_SAV!$A$5:$I$29,6,0),)</f>
        <v>0</v>
      </c>
    </row>
    <row r="887" spans="1:11" x14ac:dyDescent="0.25">
      <c r="A887" s="59"/>
      <c r="B887" s="63">
        <f>IFERROR(VLOOKUP($A887,D_SAV!$A$5:$I$29,3,0),)</f>
        <v>0</v>
      </c>
      <c r="C887" s="64" t="str">
        <f>IFERROR(VLOOKUP($A887,D_SAV!$A$5:$I$29,4,0),"")</f>
        <v/>
      </c>
      <c r="D887" s="65">
        <f>IFERROR(VLOOKUP($A887,D_SAV!$A$5:$I$29,5,0),)</f>
        <v>0</v>
      </c>
      <c r="E887" s="60"/>
      <c r="F887" s="60"/>
      <c r="G887" s="60"/>
      <c r="H887" s="60"/>
      <c r="I887" s="60"/>
      <c r="J887" s="60"/>
      <c r="K887" s="65">
        <f>IFERROR(VLOOKUP($A887,D_SAV!$A$5:$I$29,6,0),)</f>
        <v>0</v>
      </c>
    </row>
    <row r="888" spans="1:11" x14ac:dyDescent="0.25">
      <c r="A888" s="59"/>
      <c r="B888" s="63">
        <f>IFERROR(VLOOKUP($A888,D_SAV!$A$5:$I$29,3,0),)</f>
        <v>0</v>
      </c>
      <c r="C888" s="64" t="str">
        <f>IFERROR(VLOOKUP($A888,D_SAV!$A$5:$I$29,4,0),"")</f>
        <v/>
      </c>
      <c r="D888" s="65">
        <f>IFERROR(VLOOKUP($A888,D_SAV!$A$5:$I$29,5,0),)</f>
        <v>0</v>
      </c>
      <c r="E888" s="60"/>
      <c r="F888" s="60"/>
      <c r="G888" s="60"/>
      <c r="H888" s="60"/>
      <c r="I888" s="60"/>
      <c r="J888" s="60"/>
      <c r="K888" s="65">
        <f>IFERROR(VLOOKUP($A888,D_SAV!$A$5:$I$29,6,0),)</f>
        <v>0</v>
      </c>
    </row>
    <row r="889" spans="1:11" x14ac:dyDescent="0.25">
      <c r="A889" s="59"/>
      <c r="B889" s="63">
        <f>IFERROR(VLOOKUP($A889,D_SAV!$A$5:$I$29,3,0),)</f>
        <v>0</v>
      </c>
      <c r="C889" s="64" t="str">
        <f>IFERROR(VLOOKUP($A889,D_SAV!$A$5:$I$29,4,0),"")</f>
        <v/>
      </c>
      <c r="D889" s="65">
        <f>IFERROR(VLOOKUP($A889,D_SAV!$A$5:$I$29,5,0),)</f>
        <v>0</v>
      </c>
      <c r="E889" s="60"/>
      <c r="F889" s="60"/>
      <c r="G889" s="60"/>
      <c r="H889" s="60"/>
      <c r="I889" s="60"/>
      <c r="J889" s="60"/>
      <c r="K889" s="65">
        <f>IFERROR(VLOOKUP($A889,D_SAV!$A$5:$I$29,6,0),)</f>
        <v>0</v>
      </c>
    </row>
    <row r="890" spans="1:11" x14ac:dyDescent="0.25">
      <c r="A890" s="59"/>
      <c r="B890" s="63">
        <f>IFERROR(VLOOKUP($A890,D_SAV!$A$5:$I$29,3,0),)</f>
        <v>0</v>
      </c>
      <c r="C890" s="64" t="str">
        <f>IFERROR(VLOOKUP($A890,D_SAV!$A$5:$I$29,4,0),"")</f>
        <v/>
      </c>
      <c r="D890" s="65">
        <f>IFERROR(VLOOKUP($A890,D_SAV!$A$5:$I$29,5,0),)</f>
        <v>0</v>
      </c>
      <c r="E890" s="60"/>
      <c r="F890" s="60"/>
      <c r="G890" s="60"/>
      <c r="H890" s="60"/>
      <c r="I890" s="60"/>
      <c r="J890" s="60"/>
      <c r="K890" s="65">
        <f>IFERROR(VLOOKUP($A890,D_SAV!$A$5:$I$29,6,0),)</f>
        <v>0</v>
      </c>
    </row>
    <row r="891" spans="1:11" x14ac:dyDescent="0.25">
      <c r="A891" s="59"/>
      <c r="B891" s="63">
        <f>IFERROR(VLOOKUP($A891,D_SAV!$A$5:$I$29,3,0),)</f>
        <v>0</v>
      </c>
      <c r="C891" s="64" t="str">
        <f>IFERROR(VLOOKUP($A891,D_SAV!$A$5:$I$29,4,0),"")</f>
        <v/>
      </c>
      <c r="D891" s="65">
        <f>IFERROR(VLOOKUP($A891,D_SAV!$A$5:$I$29,5,0),)</f>
        <v>0</v>
      </c>
      <c r="E891" s="60"/>
      <c r="F891" s="60"/>
      <c r="G891" s="60"/>
      <c r="H891" s="60"/>
      <c r="I891" s="60"/>
      <c r="J891" s="60"/>
      <c r="K891" s="65">
        <f>IFERROR(VLOOKUP($A891,D_SAV!$A$5:$I$29,6,0),)</f>
        <v>0</v>
      </c>
    </row>
    <row r="892" spans="1:11" x14ac:dyDescent="0.25">
      <c r="A892" s="59"/>
      <c r="B892" s="63">
        <f>IFERROR(VLOOKUP($A892,D_SAV!$A$5:$I$29,3,0),)</f>
        <v>0</v>
      </c>
      <c r="C892" s="64" t="str">
        <f>IFERROR(VLOOKUP($A892,D_SAV!$A$5:$I$29,4,0),"")</f>
        <v/>
      </c>
      <c r="D892" s="65">
        <f>IFERROR(VLOOKUP($A892,D_SAV!$A$5:$I$29,5,0),)</f>
        <v>0</v>
      </c>
      <c r="E892" s="60"/>
      <c r="F892" s="60"/>
      <c r="G892" s="60"/>
      <c r="H892" s="60"/>
      <c r="I892" s="60"/>
      <c r="J892" s="60"/>
      <c r="K892" s="65">
        <f>IFERROR(VLOOKUP($A892,D_SAV!$A$5:$I$29,6,0),)</f>
        <v>0</v>
      </c>
    </row>
    <row r="893" spans="1:11" x14ac:dyDescent="0.25">
      <c r="A893" s="59"/>
      <c r="B893" s="63">
        <f>IFERROR(VLOOKUP($A893,D_SAV!$A$5:$I$29,3,0),)</f>
        <v>0</v>
      </c>
      <c r="C893" s="64" t="str">
        <f>IFERROR(VLOOKUP($A893,D_SAV!$A$5:$I$29,4,0),"")</f>
        <v/>
      </c>
      <c r="D893" s="65">
        <f>IFERROR(VLOOKUP($A893,D_SAV!$A$5:$I$29,5,0),)</f>
        <v>0</v>
      </c>
      <c r="E893" s="60"/>
      <c r="F893" s="60"/>
      <c r="G893" s="60"/>
      <c r="H893" s="60"/>
      <c r="I893" s="60"/>
      <c r="J893" s="60"/>
      <c r="K893" s="65">
        <f>IFERROR(VLOOKUP($A893,D_SAV!$A$5:$I$29,6,0),)</f>
        <v>0</v>
      </c>
    </row>
    <row r="894" spans="1:11" x14ac:dyDescent="0.25">
      <c r="A894" s="59"/>
      <c r="B894" s="63">
        <f>IFERROR(VLOOKUP($A894,D_SAV!$A$5:$I$29,3,0),)</f>
        <v>0</v>
      </c>
      <c r="C894" s="64" t="str">
        <f>IFERROR(VLOOKUP($A894,D_SAV!$A$5:$I$29,4,0),"")</f>
        <v/>
      </c>
      <c r="D894" s="65">
        <f>IFERROR(VLOOKUP($A894,D_SAV!$A$5:$I$29,5,0),)</f>
        <v>0</v>
      </c>
      <c r="E894" s="60"/>
      <c r="F894" s="60"/>
      <c r="G894" s="60"/>
      <c r="H894" s="60"/>
      <c r="I894" s="60"/>
      <c r="J894" s="60"/>
      <c r="K894" s="65">
        <f>IFERROR(VLOOKUP($A894,D_SAV!$A$5:$I$29,6,0),)</f>
        <v>0</v>
      </c>
    </row>
    <row r="895" spans="1:11" x14ac:dyDescent="0.25">
      <c r="A895" s="59"/>
      <c r="B895" s="63">
        <f>IFERROR(VLOOKUP($A895,D_SAV!$A$5:$I$29,3,0),)</f>
        <v>0</v>
      </c>
      <c r="C895" s="64" t="str">
        <f>IFERROR(VLOOKUP($A895,D_SAV!$A$5:$I$29,4,0),"")</f>
        <v/>
      </c>
      <c r="D895" s="65">
        <f>IFERROR(VLOOKUP($A895,D_SAV!$A$5:$I$29,5,0),)</f>
        <v>0</v>
      </c>
      <c r="E895" s="60"/>
      <c r="F895" s="60"/>
      <c r="G895" s="60"/>
      <c r="H895" s="60"/>
      <c r="I895" s="60"/>
      <c r="J895" s="60"/>
      <c r="K895" s="65">
        <f>IFERROR(VLOOKUP($A895,D_SAV!$A$5:$I$29,6,0),)</f>
        <v>0</v>
      </c>
    </row>
    <row r="896" spans="1:11" x14ac:dyDescent="0.25">
      <c r="A896" s="59"/>
      <c r="B896" s="63">
        <f>IFERROR(VLOOKUP($A896,D_SAV!$A$5:$I$29,3,0),)</f>
        <v>0</v>
      </c>
      <c r="C896" s="64" t="str">
        <f>IFERROR(VLOOKUP($A896,D_SAV!$A$5:$I$29,4,0),"")</f>
        <v/>
      </c>
      <c r="D896" s="65">
        <f>IFERROR(VLOOKUP($A896,D_SAV!$A$5:$I$29,5,0),)</f>
        <v>0</v>
      </c>
      <c r="E896" s="60"/>
      <c r="F896" s="60"/>
      <c r="G896" s="60"/>
      <c r="H896" s="60"/>
      <c r="I896" s="60"/>
      <c r="J896" s="60"/>
      <c r="K896" s="65">
        <f>IFERROR(VLOOKUP($A896,D_SAV!$A$5:$I$29,6,0),)</f>
        <v>0</v>
      </c>
    </row>
    <row r="897" spans="1:11" x14ac:dyDescent="0.25">
      <c r="A897" s="59"/>
      <c r="B897" s="63">
        <f>IFERROR(VLOOKUP($A897,D_SAV!$A$5:$I$29,3,0),)</f>
        <v>0</v>
      </c>
      <c r="C897" s="64" t="str">
        <f>IFERROR(VLOOKUP($A897,D_SAV!$A$5:$I$29,4,0),"")</f>
        <v/>
      </c>
      <c r="D897" s="65">
        <f>IFERROR(VLOOKUP($A897,D_SAV!$A$5:$I$29,5,0),)</f>
        <v>0</v>
      </c>
      <c r="E897" s="60"/>
      <c r="F897" s="60"/>
      <c r="G897" s="60"/>
      <c r="H897" s="60"/>
      <c r="I897" s="60"/>
      <c r="J897" s="60"/>
      <c r="K897" s="65">
        <f>IFERROR(VLOOKUP($A897,D_SAV!$A$5:$I$29,6,0),)</f>
        <v>0</v>
      </c>
    </row>
    <row r="898" spans="1:11" x14ac:dyDescent="0.25">
      <c r="A898" s="59"/>
      <c r="B898" s="63">
        <f>IFERROR(VLOOKUP($A898,D_SAV!$A$5:$I$29,3,0),)</f>
        <v>0</v>
      </c>
      <c r="C898" s="64" t="str">
        <f>IFERROR(VLOOKUP($A898,D_SAV!$A$5:$I$29,4,0),"")</f>
        <v/>
      </c>
      <c r="D898" s="65">
        <f>IFERROR(VLOOKUP($A898,D_SAV!$A$5:$I$29,5,0),)</f>
        <v>0</v>
      </c>
      <c r="E898" s="60"/>
      <c r="F898" s="60"/>
      <c r="G898" s="60"/>
      <c r="H898" s="60"/>
      <c r="I898" s="60"/>
      <c r="J898" s="60"/>
      <c r="K898" s="65">
        <f>IFERROR(VLOOKUP($A898,D_SAV!$A$5:$I$29,6,0),)</f>
        <v>0</v>
      </c>
    </row>
    <row r="899" spans="1:11" x14ac:dyDescent="0.25">
      <c r="A899" s="59"/>
      <c r="B899" s="63">
        <f>IFERROR(VLOOKUP($A899,D_SAV!$A$5:$I$29,3,0),)</f>
        <v>0</v>
      </c>
      <c r="C899" s="64" t="str">
        <f>IFERROR(VLOOKUP($A899,D_SAV!$A$5:$I$29,4,0),"")</f>
        <v/>
      </c>
      <c r="D899" s="65">
        <f>IFERROR(VLOOKUP($A899,D_SAV!$A$5:$I$29,5,0),)</f>
        <v>0</v>
      </c>
      <c r="E899" s="60"/>
      <c r="F899" s="60"/>
      <c r="G899" s="60"/>
      <c r="H899" s="60"/>
      <c r="I899" s="60"/>
      <c r="J899" s="60"/>
      <c r="K899" s="65">
        <f>IFERROR(VLOOKUP($A899,D_SAV!$A$5:$I$29,6,0),)</f>
        <v>0</v>
      </c>
    </row>
    <row r="900" spans="1:11" x14ac:dyDescent="0.25">
      <c r="A900" s="59"/>
      <c r="B900" s="63">
        <f>IFERROR(VLOOKUP($A900,D_SAV!$A$5:$I$29,3,0),)</f>
        <v>0</v>
      </c>
      <c r="C900" s="64" t="str">
        <f>IFERROR(VLOOKUP($A900,D_SAV!$A$5:$I$29,4,0),"")</f>
        <v/>
      </c>
      <c r="D900" s="65">
        <f>IFERROR(VLOOKUP($A900,D_SAV!$A$5:$I$29,5,0),)</f>
        <v>0</v>
      </c>
      <c r="E900" s="60"/>
      <c r="F900" s="60"/>
      <c r="G900" s="60"/>
      <c r="H900" s="60"/>
      <c r="I900" s="60"/>
      <c r="J900" s="60"/>
      <c r="K900" s="65">
        <f>IFERROR(VLOOKUP($A900,D_SAV!$A$5:$I$29,6,0),)</f>
        <v>0</v>
      </c>
    </row>
    <row r="901" spans="1:11" x14ac:dyDescent="0.25">
      <c r="A901" s="59"/>
      <c r="B901" s="63">
        <f>IFERROR(VLOOKUP($A901,D_SAV!$A$5:$I$29,3,0),)</f>
        <v>0</v>
      </c>
      <c r="C901" s="64" t="str">
        <f>IFERROR(VLOOKUP($A901,D_SAV!$A$5:$I$29,4,0),"")</f>
        <v/>
      </c>
      <c r="D901" s="65">
        <f>IFERROR(VLOOKUP($A901,D_SAV!$A$5:$I$29,5,0),)</f>
        <v>0</v>
      </c>
      <c r="E901" s="60"/>
      <c r="F901" s="60"/>
      <c r="G901" s="60"/>
      <c r="H901" s="60"/>
      <c r="I901" s="60"/>
      <c r="J901" s="60"/>
      <c r="K901" s="65">
        <f>IFERROR(VLOOKUP($A901,D_SAV!$A$5:$I$29,6,0),)</f>
        <v>0</v>
      </c>
    </row>
    <row r="902" spans="1:11" x14ac:dyDescent="0.25">
      <c r="A902" s="59"/>
      <c r="B902" s="63">
        <f>IFERROR(VLOOKUP($A902,D_SAV!$A$5:$I$29,3,0),)</f>
        <v>0</v>
      </c>
      <c r="C902" s="64" t="str">
        <f>IFERROR(VLOOKUP($A902,D_SAV!$A$5:$I$29,4,0),"")</f>
        <v/>
      </c>
      <c r="D902" s="65">
        <f>IFERROR(VLOOKUP($A902,D_SAV!$A$5:$I$29,5,0),)</f>
        <v>0</v>
      </c>
      <c r="E902" s="60"/>
      <c r="F902" s="60"/>
      <c r="G902" s="60"/>
      <c r="H902" s="60"/>
      <c r="I902" s="60"/>
      <c r="J902" s="60"/>
      <c r="K902" s="65">
        <f>IFERROR(VLOOKUP($A902,D_SAV!$A$5:$I$29,6,0),)</f>
        <v>0</v>
      </c>
    </row>
    <row r="903" spans="1:11" x14ac:dyDescent="0.25">
      <c r="A903" s="59"/>
      <c r="B903" s="63">
        <f>IFERROR(VLOOKUP($A903,D_SAV!$A$5:$I$29,3,0),)</f>
        <v>0</v>
      </c>
      <c r="C903" s="64" t="str">
        <f>IFERROR(VLOOKUP($A903,D_SAV!$A$5:$I$29,4,0),"")</f>
        <v/>
      </c>
      <c r="D903" s="65">
        <f>IFERROR(VLOOKUP($A903,D_SAV!$A$5:$I$29,5,0),)</f>
        <v>0</v>
      </c>
      <c r="E903" s="60"/>
      <c r="F903" s="60"/>
      <c r="G903" s="60"/>
      <c r="H903" s="60"/>
      <c r="I903" s="60"/>
      <c r="J903" s="60"/>
      <c r="K903" s="65">
        <f>IFERROR(VLOOKUP($A903,D_SAV!$A$5:$I$29,6,0),)</f>
        <v>0</v>
      </c>
    </row>
    <row r="904" spans="1:11" x14ac:dyDescent="0.25">
      <c r="A904" s="59"/>
      <c r="B904" s="63">
        <f>IFERROR(VLOOKUP($A904,D_SAV!$A$5:$I$29,3,0),)</f>
        <v>0</v>
      </c>
      <c r="C904" s="64" t="str">
        <f>IFERROR(VLOOKUP($A904,D_SAV!$A$5:$I$29,4,0),"")</f>
        <v/>
      </c>
      <c r="D904" s="65">
        <f>IFERROR(VLOOKUP($A904,D_SAV!$A$5:$I$29,5,0),)</f>
        <v>0</v>
      </c>
      <c r="E904" s="60"/>
      <c r="F904" s="60"/>
      <c r="G904" s="60"/>
      <c r="H904" s="60"/>
      <c r="I904" s="60"/>
      <c r="J904" s="60"/>
      <c r="K904" s="65">
        <f>IFERROR(VLOOKUP($A904,D_SAV!$A$5:$I$29,6,0),)</f>
        <v>0</v>
      </c>
    </row>
    <row r="905" spans="1:11" x14ac:dyDescent="0.25">
      <c r="A905" s="59"/>
      <c r="B905" s="63">
        <f>IFERROR(VLOOKUP($A905,D_SAV!$A$5:$I$29,3,0),)</f>
        <v>0</v>
      </c>
      <c r="C905" s="64" t="str">
        <f>IFERROR(VLOOKUP($A905,D_SAV!$A$5:$I$29,4,0),"")</f>
        <v/>
      </c>
      <c r="D905" s="65">
        <f>IFERROR(VLOOKUP($A905,D_SAV!$A$5:$I$29,5,0),)</f>
        <v>0</v>
      </c>
      <c r="E905" s="60"/>
      <c r="F905" s="60"/>
      <c r="G905" s="60"/>
      <c r="H905" s="60"/>
      <c r="I905" s="60"/>
      <c r="J905" s="60"/>
      <c r="K905" s="65">
        <f>IFERROR(VLOOKUP($A905,D_SAV!$A$5:$I$29,6,0),)</f>
        <v>0</v>
      </c>
    </row>
    <row r="906" spans="1:11" x14ac:dyDescent="0.25">
      <c r="A906" s="59"/>
      <c r="B906" s="63">
        <f>IFERROR(VLOOKUP($A906,D_SAV!$A$5:$I$29,3,0),)</f>
        <v>0</v>
      </c>
      <c r="C906" s="64" t="str">
        <f>IFERROR(VLOOKUP($A906,D_SAV!$A$5:$I$29,4,0),"")</f>
        <v/>
      </c>
      <c r="D906" s="65">
        <f>IFERROR(VLOOKUP($A906,D_SAV!$A$5:$I$29,5,0),)</f>
        <v>0</v>
      </c>
      <c r="E906" s="60"/>
      <c r="F906" s="60"/>
      <c r="G906" s="60"/>
      <c r="H906" s="60"/>
      <c r="I906" s="60"/>
      <c r="J906" s="60"/>
      <c r="K906" s="65">
        <f>IFERROR(VLOOKUP($A906,D_SAV!$A$5:$I$29,6,0),)</f>
        <v>0</v>
      </c>
    </row>
    <row r="907" spans="1:11" x14ac:dyDescent="0.25">
      <c r="A907" s="59"/>
      <c r="B907" s="63">
        <f>IFERROR(VLOOKUP($A907,D_SAV!$A$5:$I$29,3,0),)</f>
        <v>0</v>
      </c>
      <c r="C907" s="64" t="str">
        <f>IFERROR(VLOOKUP($A907,D_SAV!$A$5:$I$29,4,0),"")</f>
        <v/>
      </c>
      <c r="D907" s="65">
        <f>IFERROR(VLOOKUP($A907,D_SAV!$A$5:$I$29,5,0),)</f>
        <v>0</v>
      </c>
      <c r="E907" s="60"/>
      <c r="F907" s="60"/>
      <c r="G907" s="60"/>
      <c r="H907" s="60"/>
      <c r="I907" s="60"/>
      <c r="J907" s="60"/>
      <c r="K907" s="65">
        <f>IFERROR(VLOOKUP($A907,D_SAV!$A$5:$I$29,6,0),)</f>
        <v>0</v>
      </c>
    </row>
    <row r="908" spans="1:11" x14ac:dyDescent="0.25">
      <c r="A908" s="59"/>
      <c r="B908" s="63">
        <f>IFERROR(VLOOKUP($A908,D_SAV!$A$5:$I$29,3,0),)</f>
        <v>0</v>
      </c>
      <c r="C908" s="64" t="str">
        <f>IFERROR(VLOOKUP($A908,D_SAV!$A$5:$I$29,4,0),"")</f>
        <v/>
      </c>
      <c r="D908" s="65">
        <f>IFERROR(VLOOKUP($A908,D_SAV!$A$5:$I$29,5,0),)</f>
        <v>0</v>
      </c>
      <c r="E908" s="60"/>
      <c r="F908" s="60"/>
      <c r="G908" s="60"/>
      <c r="H908" s="60"/>
      <c r="I908" s="60"/>
      <c r="J908" s="60"/>
      <c r="K908" s="65">
        <f>IFERROR(VLOOKUP($A908,D_SAV!$A$5:$I$29,6,0),)</f>
        <v>0</v>
      </c>
    </row>
    <row r="909" spans="1:11" x14ac:dyDescent="0.25">
      <c r="A909" s="59"/>
      <c r="B909" s="63">
        <f>IFERROR(VLOOKUP($A909,D_SAV!$A$5:$I$29,3,0),)</f>
        <v>0</v>
      </c>
      <c r="C909" s="64" t="str">
        <f>IFERROR(VLOOKUP($A909,D_SAV!$A$5:$I$29,4,0),"")</f>
        <v/>
      </c>
      <c r="D909" s="65">
        <f>IFERROR(VLOOKUP($A909,D_SAV!$A$5:$I$29,5,0),)</f>
        <v>0</v>
      </c>
      <c r="E909" s="60"/>
      <c r="F909" s="60"/>
      <c r="G909" s="60"/>
      <c r="H909" s="60"/>
      <c r="I909" s="60"/>
      <c r="J909" s="60"/>
      <c r="K909" s="65">
        <f>IFERROR(VLOOKUP($A909,D_SAV!$A$5:$I$29,6,0),)</f>
        <v>0</v>
      </c>
    </row>
    <row r="910" spans="1:11" x14ac:dyDescent="0.25">
      <c r="A910" s="59"/>
      <c r="B910" s="63">
        <f>IFERROR(VLOOKUP($A910,D_SAV!$A$5:$I$29,3,0),)</f>
        <v>0</v>
      </c>
      <c r="C910" s="64" t="str">
        <f>IFERROR(VLOOKUP($A910,D_SAV!$A$5:$I$29,4,0),"")</f>
        <v/>
      </c>
      <c r="D910" s="65">
        <f>IFERROR(VLOOKUP($A910,D_SAV!$A$5:$I$29,5,0),)</f>
        <v>0</v>
      </c>
      <c r="E910" s="60"/>
      <c r="F910" s="60"/>
      <c r="G910" s="60"/>
      <c r="H910" s="60"/>
      <c r="I910" s="60"/>
      <c r="J910" s="60"/>
      <c r="K910" s="65">
        <f>IFERROR(VLOOKUP($A910,D_SAV!$A$5:$I$29,6,0),)</f>
        <v>0</v>
      </c>
    </row>
    <row r="911" spans="1:11" x14ac:dyDescent="0.25">
      <c r="A911" s="59"/>
      <c r="B911" s="63">
        <f>IFERROR(VLOOKUP($A911,D_SAV!$A$5:$I$29,3,0),)</f>
        <v>0</v>
      </c>
      <c r="C911" s="64" t="str">
        <f>IFERROR(VLOOKUP($A911,D_SAV!$A$5:$I$29,4,0),"")</f>
        <v/>
      </c>
      <c r="D911" s="65">
        <f>IFERROR(VLOOKUP($A911,D_SAV!$A$5:$I$29,5,0),)</f>
        <v>0</v>
      </c>
      <c r="E911" s="60"/>
      <c r="F911" s="60"/>
      <c r="G911" s="60"/>
      <c r="H911" s="60"/>
      <c r="I911" s="60"/>
      <c r="J911" s="60"/>
      <c r="K911" s="65">
        <f>IFERROR(VLOOKUP($A911,D_SAV!$A$5:$I$29,6,0),)</f>
        <v>0</v>
      </c>
    </row>
    <row r="912" spans="1:11" x14ac:dyDescent="0.25">
      <c r="A912" s="59"/>
      <c r="B912" s="63">
        <f>IFERROR(VLOOKUP($A912,D_SAV!$A$5:$I$29,3,0),)</f>
        <v>0</v>
      </c>
      <c r="C912" s="64" t="str">
        <f>IFERROR(VLOOKUP($A912,D_SAV!$A$5:$I$29,4,0),"")</f>
        <v/>
      </c>
      <c r="D912" s="65">
        <f>IFERROR(VLOOKUP($A912,D_SAV!$A$5:$I$29,5,0),)</f>
        <v>0</v>
      </c>
      <c r="E912" s="60"/>
      <c r="F912" s="60"/>
      <c r="G912" s="60"/>
      <c r="H912" s="60"/>
      <c r="I912" s="60"/>
      <c r="J912" s="60"/>
      <c r="K912" s="65">
        <f>IFERROR(VLOOKUP($A912,D_SAV!$A$5:$I$29,6,0),)</f>
        <v>0</v>
      </c>
    </row>
    <row r="913" spans="1:11" x14ac:dyDescent="0.25">
      <c r="A913" s="59"/>
      <c r="B913" s="63">
        <f>IFERROR(VLOOKUP($A913,D_SAV!$A$5:$I$29,3,0),)</f>
        <v>0</v>
      </c>
      <c r="C913" s="64" t="str">
        <f>IFERROR(VLOOKUP($A913,D_SAV!$A$5:$I$29,4,0),"")</f>
        <v/>
      </c>
      <c r="D913" s="65">
        <f>IFERROR(VLOOKUP($A913,D_SAV!$A$5:$I$29,5,0),)</f>
        <v>0</v>
      </c>
      <c r="E913" s="60"/>
      <c r="F913" s="60"/>
      <c r="G913" s="60"/>
      <c r="H913" s="60"/>
      <c r="I913" s="60"/>
      <c r="J913" s="60"/>
      <c r="K913" s="65">
        <f>IFERROR(VLOOKUP($A913,D_SAV!$A$5:$I$29,6,0),)</f>
        <v>0</v>
      </c>
    </row>
    <row r="914" spans="1:11" x14ac:dyDescent="0.25">
      <c r="A914" s="59"/>
      <c r="B914" s="63">
        <f>IFERROR(VLOOKUP($A914,D_SAV!$A$5:$I$29,3,0),)</f>
        <v>0</v>
      </c>
      <c r="C914" s="64" t="str">
        <f>IFERROR(VLOOKUP($A914,D_SAV!$A$5:$I$29,4,0),"")</f>
        <v/>
      </c>
      <c r="D914" s="65">
        <f>IFERROR(VLOOKUP($A914,D_SAV!$A$5:$I$29,5,0),)</f>
        <v>0</v>
      </c>
      <c r="E914" s="60"/>
      <c r="F914" s="60"/>
      <c r="G914" s="60"/>
      <c r="H914" s="60"/>
      <c r="I914" s="60"/>
      <c r="J914" s="60"/>
      <c r="K914" s="65">
        <f>IFERROR(VLOOKUP($A914,D_SAV!$A$5:$I$29,6,0),)</f>
        <v>0</v>
      </c>
    </row>
    <row r="915" spans="1:11" x14ac:dyDescent="0.25">
      <c r="A915" s="59"/>
      <c r="B915" s="63">
        <f>IFERROR(VLOOKUP($A915,D_SAV!$A$5:$I$29,3,0),)</f>
        <v>0</v>
      </c>
      <c r="C915" s="64" t="str">
        <f>IFERROR(VLOOKUP($A915,D_SAV!$A$5:$I$29,4,0),"")</f>
        <v/>
      </c>
      <c r="D915" s="65">
        <f>IFERROR(VLOOKUP($A915,D_SAV!$A$5:$I$29,5,0),)</f>
        <v>0</v>
      </c>
      <c r="E915" s="60"/>
      <c r="F915" s="60"/>
      <c r="G915" s="60"/>
      <c r="H915" s="60"/>
      <c r="I915" s="60"/>
      <c r="J915" s="60"/>
      <c r="K915" s="65">
        <f>IFERROR(VLOOKUP($A915,D_SAV!$A$5:$I$29,6,0),)</f>
        <v>0</v>
      </c>
    </row>
    <row r="916" spans="1:11" x14ac:dyDescent="0.25">
      <c r="A916" s="59"/>
      <c r="B916" s="63">
        <f>IFERROR(VLOOKUP($A916,D_SAV!$A$5:$I$29,3,0),)</f>
        <v>0</v>
      </c>
      <c r="C916" s="64" t="str">
        <f>IFERROR(VLOOKUP($A916,D_SAV!$A$5:$I$29,4,0),"")</f>
        <v/>
      </c>
      <c r="D916" s="65">
        <f>IFERROR(VLOOKUP($A916,D_SAV!$A$5:$I$29,5,0),)</f>
        <v>0</v>
      </c>
      <c r="E916" s="60"/>
      <c r="F916" s="60"/>
      <c r="G916" s="60"/>
      <c r="H916" s="60"/>
      <c r="I916" s="60"/>
      <c r="J916" s="60"/>
      <c r="K916" s="65">
        <f>IFERROR(VLOOKUP($A916,D_SAV!$A$5:$I$29,6,0),)</f>
        <v>0</v>
      </c>
    </row>
    <row r="917" spans="1:11" x14ac:dyDescent="0.25">
      <c r="A917" s="59"/>
      <c r="B917" s="63">
        <f>IFERROR(VLOOKUP($A917,D_SAV!$A$5:$I$29,3,0),)</f>
        <v>0</v>
      </c>
      <c r="C917" s="64" t="str">
        <f>IFERROR(VLOOKUP($A917,D_SAV!$A$5:$I$29,4,0),"")</f>
        <v/>
      </c>
      <c r="D917" s="65">
        <f>IFERROR(VLOOKUP($A917,D_SAV!$A$5:$I$29,5,0),)</f>
        <v>0</v>
      </c>
      <c r="E917" s="60"/>
      <c r="F917" s="60"/>
      <c r="G917" s="60"/>
      <c r="H917" s="60"/>
      <c r="I917" s="60"/>
      <c r="J917" s="60"/>
      <c r="K917" s="65">
        <f>IFERROR(VLOOKUP($A917,D_SAV!$A$5:$I$29,6,0),)</f>
        <v>0</v>
      </c>
    </row>
    <row r="918" spans="1:11" x14ac:dyDescent="0.25">
      <c r="A918" s="59"/>
      <c r="B918" s="63">
        <f>IFERROR(VLOOKUP($A918,D_SAV!$A$5:$I$29,3,0),)</f>
        <v>0</v>
      </c>
      <c r="C918" s="64" t="str">
        <f>IFERROR(VLOOKUP($A918,D_SAV!$A$5:$I$29,4,0),"")</f>
        <v/>
      </c>
      <c r="D918" s="65">
        <f>IFERROR(VLOOKUP($A918,D_SAV!$A$5:$I$29,5,0),)</f>
        <v>0</v>
      </c>
      <c r="E918" s="60"/>
      <c r="F918" s="60"/>
      <c r="G918" s="60"/>
      <c r="H918" s="60"/>
      <c r="I918" s="60"/>
      <c r="J918" s="60"/>
      <c r="K918" s="65">
        <f>IFERROR(VLOOKUP($A918,D_SAV!$A$5:$I$29,6,0),)</f>
        <v>0</v>
      </c>
    </row>
    <row r="919" spans="1:11" x14ac:dyDescent="0.25">
      <c r="A919" s="59"/>
      <c r="B919" s="63">
        <f>IFERROR(VLOOKUP($A919,D_SAV!$A$5:$I$29,3,0),)</f>
        <v>0</v>
      </c>
      <c r="C919" s="64" t="str">
        <f>IFERROR(VLOOKUP($A919,D_SAV!$A$5:$I$29,4,0),"")</f>
        <v/>
      </c>
      <c r="D919" s="65">
        <f>IFERROR(VLOOKUP($A919,D_SAV!$A$5:$I$29,5,0),)</f>
        <v>0</v>
      </c>
      <c r="E919" s="60"/>
      <c r="F919" s="60"/>
      <c r="G919" s="60"/>
      <c r="H919" s="60"/>
      <c r="I919" s="60"/>
      <c r="J919" s="60"/>
      <c r="K919" s="65">
        <f>IFERROR(VLOOKUP($A919,D_SAV!$A$5:$I$29,6,0),)</f>
        <v>0</v>
      </c>
    </row>
    <row r="920" spans="1:11" x14ac:dyDescent="0.25">
      <c r="A920" s="59"/>
      <c r="B920" s="63">
        <f>IFERROR(VLOOKUP($A920,D_SAV!$A$5:$I$29,3,0),)</f>
        <v>0</v>
      </c>
      <c r="C920" s="64" t="str">
        <f>IFERROR(VLOOKUP($A920,D_SAV!$A$5:$I$29,4,0),"")</f>
        <v/>
      </c>
      <c r="D920" s="65">
        <f>IFERROR(VLOOKUP($A920,D_SAV!$A$5:$I$29,5,0),)</f>
        <v>0</v>
      </c>
      <c r="E920" s="60"/>
      <c r="F920" s="60"/>
      <c r="G920" s="60"/>
      <c r="H920" s="60"/>
      <c r="I920" s="60"/>
      <c r="J920" s="60"/>
      <c r="K920" s="65">
        <f>IFERROR(VLOOKUP($A920,D_SAV!$A$5:$I$29,6,0),)</f>
        <v>0</v>
      </c>
    </row>
    <row r="921" spans="1:11" x14ac:dyDescent="0.25">
      <c r="A921" s="59"/>
      <c r="B921" s="63">
        <f>IFERROR(VLOOKUP($A921,D_SAV!$A$5:$I$29,3,0),)</f>
        <v>0</v>
      </c>
      <c r="C921" s="64" t="str">
        <f>IFERROR(VLOOKUP($A921,D_SAV!$A$5:$I$29,4,0),"")</f>
        <v/>
      </c>
      <c r="D921" s="65">
        <f>IFERROR(VLOOKUP($A921,D_SAV!$A$5:$I$29,5,0),)</f>
        <v>0</v>
      </c>
      <c r="E921" s="60"/>
      <c r="F921" s="60"/>
      <c r="G921" s="60"/>
      <c r="H921" s="60"/>
      <c r="I921" s="60"/>
      <c r="J921" s="60"/>
      <c r="K921" s="65">
        <f>IFERROR(VLOOKUP($A921,D_SAV!$A$5:$I$29,6,0),)</f>
        <v>0</v>
      </c>
    </row>
    <row r="922" spans="1:11" x14ac:dyDescent="0.25">
      <c r="A922" s="59"/>
      <c r="B922" s="63">
        <f>IFERROR(VLOOKUP($A922,D_SAV!$A$5:$I$29,3,0),)</f>
        <v>0</v>
      </c>
      <c r="C922" s="64" t="str">
        <f>IFERROR(VLOOKUP($A922,D_SAV!$A$5:$I$29,4,0),"")</f>
        <v/>
      </c>
      <c r="D922" s="65">
        <f>IFERROR(VLOOKUP($A922,D_SAV!$A$5:$I$29,5,0),)</f>
        <v>0</v>
      </c>
      <c r="E922" s="60"/>
      <c r="F922" s="60"/>
      <c r="G922" s="60"/>
      <c r="H922" s="60"/>
      <c r="I922" s="60"/>
      <c r="J922" s="60"/>
      <c r="K922" s="65">
        <f>IFERROR(VLOOKUP($A922,D_SAV!$A$5:$I$29,6,0),)</f>
        <v>0</v>
      </c>
    </row>
    <row r="923" spans="1:11" x14ac:dyDescent="0.25">
      <c r="A923" s="59"/>
      <c r="B923" s="63">
        <f>IFERROR(VLOOKUP($A923,D_SAV!$A$5:$I$29,3,0),)</f>
        <v>0</v>
      </c>
      <c r="C923" s="64" t="str">
        <f>IFERROR(VLOOKUP($A923,D_SAV!$A$5:$I$29,4,0),"")</f>
        <v/>
      </c>
      <c r="D923" s="65">
        <f>IFERROR(VLOOKUP($A923,D_SAV!$A$5:$I$29,5,0),)</f>
        <v>0</v>
      </c>
      <c r="E923" s="60"/>
      <c r="F923" s="60"/>
      <c r="G923" s="60"/>
      <c r="H923" s="60"/>
      <c r="I923" s="60"/>
      <c r="J923" s="60"/>
      <c r="K923" s="65">
        <f>IFERROR(VLOOKUP($A923,D_SAV!$A$5:$I$29,6,0),)</f>
        <v>0</v>
      </c>
    </row>
    <row r="924" spans="1:11" x14ac:dyDescent="0.25">
      <c r="A924" s="59"/>
      <c r="B924" s="63">
        <f>IFERROR(VLOOKUP($A924,D_SAV!$A$5:$I$29,3,0),)</f>
        <v>0</v>
      </c>
      <c r="C924" s="64" t="str">
        <f>IFERROR(VLOOKUP($A924,D_SAV!$A$5:$I$29,4,0),"")</f>
        <v/>
      </c>
      <c r="D924" s="65">
        <f>IFERROR(VLOOKUP($A924,D_SAV!$A$5:$I$29,5,0),)</f>
        <v>0</v>
      </c>
      <c r="E924" s="60"/>
      <c r="F924" s="60"/>
      <c r="G924" s="60"/>
      <c r="H924" s="60"/>
      <c r="I924" s="60"/>
      <c r="J924" s="60"/>
      <c r="K924" s="65">
        <f>IFERROR(VLOOKUP($A924,D_SAV!$A$5:$I$29,6,0),)</f>
        <v>0</v>
      </c>
    </row>
    <row r="925" spans="1:11" x14ac:dyDescent="0.25">
      <c r="A925" s="59"/>
      <c r="B925" s="63">
        <f>IFERROR(VLOOKUP($A925,D_SAV!$A$5:$I$29,3,0),)</f>
        <v>0</v>
      </c>
      <c r="C925" s="64" t="str">
        <f>IFERROR(VLOOKUP($A925,D_SAV!$A$5:$I$29,4,0),"")</f>
        <v/>
      </c>
      <c r="D925" s="65">
        <f>IFERROR(VLOOKUP($A925,D_SAV!$A$5:$I$29,5,0),)</f>
        <v>0</v>
      </c>
      <c r="E925" s="60"/>
      <c r="F925" s="60"/>
      <c r="G925" s="60"/>
      <c r="H925" s="60"/>
      <c r="I925" s="60"/>
      <c r="J925" s="60"/>
      <c r="K925" s="65">
        <f>IFERROR(VLOOKUP($A925,D_SAV!$A$5:$I$29,6,0),)</f>
        <v>0</v>
      </c>
    </row>
    <row r="926" spans="1:11" x14ac:dyDescent="0.25">
      <c r="A926" s="59"/>
      <c r="B926" s="63">
        <f>IFERROR(VLOOKUP($A926,D_SAV!$A$5:$I$29,3,0),)</f>
        <v>0</v>
      </c>
      <c r="C926" s="64" t="str">
        <f>IFERROR(VLOOKUP($A926,D_SAV!$A$5:$I$29,4,0),"")</f>
        <v/>
      </c>
      <c r="D926" s="65">
        <f>IFERROR(VLOOKUP($A926,D_SAV!$A$5:$I$29,5,0),)</f>
        <v>0</v>
      </c>
      <c r="E926" s="60"/>
      <c r="F926" s="60"/>
      <c r="G926" s="60"/>
      <c r="H926" s="60"/>
      <c r="I926" s="60"/>
      <c r="J926" s="60"/>
      <c r="K926" s="65">
        <f>IFERROR(VLOOKUP($A926,D_SAV!$A$5:$I$29,6,0),)</f>
        <v>0</v>
      </c>
    </row>
    <row r="927" spans="1:11" x14ac:dyDescent="0.25">
      <c r="A927" s="59"/>
      <c r="B927" s="63">
        <f>IFERROR(VLOOKUP($A927,D_SAV!$A$5:$I$29,3,0),)</f>
        <v>0</v>
      </c>
      <c r="C927" s="64" t="str">
        <f>IFERROR(VLOOKUP($A927,D_SAV!$A$5:$I$29,4,0),"")</f>
        <v/>
      </c>
      <c r="D927" s="65">
        <f>IFERROR(VLOOKUP($A927,D_SAV!$A$5:$I$29,5,0),)</f>
        <v>0</v>
      </c>
      <c r="E927" s="60"/>
      <c r="F927" s="60"/>
      <c r="G927" s="60"/>
      <c r="H927" s="60"/>
      <c r="I927" s="60"/>
      <c r="J927" s="60"/>
      <c r="K927" s="65">
        <f>IFERROR(VLOOKUP($A927,D_SAV!$A$5:$I$29,6,0),)</f>
        <v>0</v>
      </c>
    </row>
    <row r="928" spans="1:11" x14ac:dyDescent="0.25">
      <c r="A928" s="59"/>
      <c r="B928" s="63">
        <f>IFERROR(VLOOKUP($A928,D_SAV!$A$5:$I$29,3,0),)</f>
        <v>0</v>
      </c>
      <c r="C928" s="64" t="str">
        <f>IFERROR(VLOOKUP($A928,D_SAV!$A$5:$I$29,4,0),"")</f>
        <v/>
      </c>
      <c r="D928" s="65">
        <f>IFERROR(VLOOKUP($A928,D_SAV!$A$5:$I$29,5,0),)</f>
        <v>0</v>
      </c>
      <c r="E928" s="60"/>
      <c r="F928" s="60"/>
      <c r="G928" s="60"/>
      <c r="H928" s="60"/>
      <c r="I928" s="60"/>
      <c r="J928" s="60"/>
      <c r="K928" s="65">
        <f>IFERROR(VLOOKUP($A928,D_SAV!$A$5:$I$29,6,0),)</f>
        <v>0</v>
      </c>
    </row>
    <row r="929" spans="1:11" x14ac:dyDescent="0.25">
      <c r="A929" s="59"/>
      <c r="B929" s="63">
        <f>IFERROR(VLOOKUP($A929,D_SAV!$A$5:$I$29,3,0),)</f>
        <v>0</v>
      </c>
      <c r="C929" s="64" t="str">
        <f>IFERROR(VLOOKUP($A929,D_SAV!$A$5:$I$29,4,0),"")</f>
        <v/>
      </c>
      <c r="D929" s="65">
        <f>IFERROR(VLOOKUP($A929,D_SAV!$A$5:$I$29,5,0),)</f>
        <v>0</v>
      </c>
      <c r="E929" s="60"/>
      <c r="F929" s="60"/>
      <c r="G929" s="60"/>
      <c r="H929" s="60"/>
      <c r="I929" s="60"/>
      <c r="J929" s="60"/>
      <c r="K929" s="65">
        <f>IFERROR(VLOOKUP($A929,D_SAV!$A$5:$I$29,6,0),)</f>
        <v>0</v>
      </c>
    </row>
    <row r="930" spans="1:11" x14ac:dyDescent="0.25">
      <c r="A930" s="59"/>
      <c r="B930" s="63">
        <f>IFERROR(VLOOKUP($A930,D_SAV!$A$5:$I$29,3,0),)</f>
        <v>0</v>
      </c>
      <c r="C930" s="64" t="str">
        <f>IFERROR(VLOOKUP($A930,D_SAV!$A$5:$I$29,4,0),"")</f>
        <v/>
      </c>
      <c r="D930" s="65">
        <f>IFERROR(VLOOKUP($A930,D_SAV!$A$5:$I$29,5,0),)</f>
        <v>0</v>
      </c>
      <c r="E930" s="60"/>
      <c r="F930" s="60"/>
      <c r="G930" s="60"/>
      <c r="H930" s="60"/>
      <c r="I930" s="60"/>
      <c r="J930" s="60"/>
      <c r="K930" s="65">
        <f>IFERROR(VLOOKUP($A930,D_SAV!$A$5:$I$29,6,0),)</f>
        <v>0</v>
      </c>
    </row>
    <row r="931" spans="1:11" x14ac:dyDescent="0.25">
      <c r="A931" s="59"/>
      <c r="B931" s="63">
        <f>IFERROR(VLOOKUP($A931,D_SAV!$A$5:$I$29,3,0),)</f>
        <v>0</v>
      </c>
      <c r="C931" s="64" t="str">
        <f>IFERROR(VLOOKUP($A931,D_SAV!$A$5:$I$29,4,0),"")</f>
        <v/>
      </c>
      <c r="D931" s="65">
        <f>IFERROR(VLOOKUP($A931,D_SAV!$A$5:$I$29,5,0),)</f>
        <v>0</v>
      </c>
      <c r="E931" s="60"/>
      <c r="F931" s="60"/>
      <c r="G931" s="60"/>
      <c r="H931" s="60"/>
      <c r="I931" s="60"/>
      <c r="J931" s="60"/>
      <c r="K931" s="65">
        <f>IFERROR(VLOOKUP($A931,D_SAV!$A$5:$I$29,6,0),)</f>
        <v>0</v>
      </c>
    </row>
    <row r="932" spans="1:11" x14ac:dyDescent="0.25">
      <c r="A932" s="59"/>
      <c r="B932" s="63">
        <f>IFERROR(VLOOKUP($A932,D_SAV!$A$5:$I$29,3,0),)</f>
        <v>0</v>
      </c>
      <c r="C932" s="64" t="str">
        <f>IFERROR(VLOOKUP($A932,D_SAV!$A$5:$I$29,4,0),"")</f>
        <v/>
      </c>
      <c r="D932" s="65">
        <f>IFERROR(VLOOKUP($A932,D_SAV!$A$5:$I$29,5,0),)</f>
        <v>0</v>
      </c>
      <c r="E932" s="60"/>
      <c r="F932" s="60"/>
      <c r="G932" s="60"/>
      <c r="H932" s="60"/>
      <c r="I932" s="60"/>
      <c r="J932" s="60"/>
      <c r="K932" s="65">
        <f>IFERROR(VLOOKUP($A932,D_SAV!$A$5:$I$29,6,0),)</f>
        <v>0</v>
      </c>
    </row>
    <row r="933" spans="1:11" x14ac:dyDescent="0.25">
      <c r="A933" s="59"/>
      <c r="B933" s="63">
        <f>IFERROR(VLOOKUP($A933,D_SAV!$A$5:$I$29,3,0),)</f>
        <v>0</v>
      </c>
      <c r="C933" s="64" t="str">
        <f>IFERROR(VLOOKUP($A933,D_SAV!$A$5:$I$29,4,0),"")</f>
        <v/>
      </c>
      <c r="D933" s="65">
        <f>IFERROR(VLOOKUP($A933,D_SAV!$A$5:$I$29,5,0),)</f>
        <v>0</v>
      </c>
      <c r="E933" s="60"/>
      <c r="F933" s="60"/>
      <c r="G933" s="60"/>
      <c r="H933" s="60"/>
      <c r="I933" s="60"/>
      <c r="J933" s="60"/>
      <c r="K933" s="65">
        <f>IFERROR(VLOOKUP($A933,D_SAV!$A$5:$I$29,6,0),)</f>
        <v>0</v>
      </c>
    </row>
    <row r="934" spans="1:11" x14ac:dyDescent="0.25">
      <c r="A934" s="59"/>
      <c r="B934" s="63">
        <f>IFERROR(VLOOKUP($A934,D_SAV!$A$5:$I$29,3,0),)</f>
        <v>0</v>
      </c>
      <c r="C934" s="64" t="str">
        <f>IFERROR(VLOOKUP($A934,D_SAV!$A$5:$I$29,4,0),"")</f>
        <v/>
      </c>
      <c r="D934" s="65">
        <f>IFERROR(VLOOKUP($A934,D_SAV!$A$5:$I$29,5,0),)</f>
        <v>0</v>
      </c>
      <c r="E934" s="60"/>
      <c r="F934" s="60"/>
      <c r="G934" s="60"/>
      <c r="H934" s="60"/>
      <c r="I934" s="60"/>
      <c r="J934" s="60"/>
      <c r="K934" s="65">
        <f>IFERROR(VLOOKUP($A934,D_SAV!$A$5:$I$29,6,0),)</f>
        <v>0</v>
      </c>
    </row>
    <row r="935" spans="1:11" x14ac:dyDescent="0.25">
      <c r="A935" s="59"/>
      <c r="B935" s="63">
        <f>IFERROR(VLOOKUP($A935,D_SAV!$A$5:$I$29,3,0),)</f>
        <v>0</v>
      </c>
      <c r="C935" s="64" t="str">
        <f>IFERROR(VLOOKUP($A935,D_SAV!$A$5:$I$29,4,0),"")</f>
        <v/>
      </c>
      <c r="D935" s="65">
        <f>IFERROR(VLOOKUP($A935,D_SAV!$A$5:$I$29,5,0),)</f>
        <v>0</v>
      </c>
      <c r="E935" s="60"/>
      <c r="F935" s="60"/>
      <c r="G935" s="60"/>
      <c r="H935" s="60"/>
      <c r="I935" s="60"/>
      <c r="J935" s="60"/>
      <c r="K935" s="65">
        <f>IFERROR(VLOOKUP($A935,D_SAV!$A$5:$I$29,6,0),)</f>
        <v>0</v>
      </c>
    </row>
    <row r="936" spans="1:11" x14ac:dyDescent="0.25">
      <c r="A936" s="59"/>
      <c r="B936" s="63">
        <f>IFERROR(VLOOKUP($A936,D_SAV!$A$5:$I$29,3,0),)</f>
        <v>0</v>
      </c>
      <c r="C936" s="64" t="str">
        <f>IFERROR(VLOOKUP($A936,D_SAV!$A$5:$I$29,4,0),"")</f>
        <v/>
      </c>
      <c r="D936" s="65">
        <f>IFERROR(VLOOKUP($A936,D_SAV!$A$5:$I$29,5,0),)</f>
        <v>0</v>
      </c>
      <c r="E936" s="60"/>
      <c r="F936" s="60"/>
      <c r="G936" s="60"/>
      <c r="H936" s="60"/>
      <c r="I936" s="60"/>
      <c r="J936" s="60"/>
      <c r="K936" s="65">
        <f>IFERROR(VLOOKUP($A936,D_SAV!$A$5:$I$29,6,0),)</f>
        <v>0</v>
      </c>
    </row>
    <row r="937" spans="1:11" x14ac:dyDescent="0.25">
      <c r="A937" s="59"/>
      <c r="B937" s="63">
        <f>IFERROR(VLOOKUP($A937,D_SAV!$A$5:$I$29,3,0),)</f>
        <v>0</v>
      </c>
      <c r="C937" s="64" t="str">
        <f>IFERROR(VLOOKUP($A937,D_SAV!$A$5:$I$29,4,0),"")</f>
        <v/>
      </c>
      <c r="D937" s="65">
        <f>IFERROR(VLOOKUP($A937,D_SAV!$A$5:$I$29,5,0),)</f>
        <v>0</v>
      </c>
      <c r="E937" s="60"/>
      <c r="F937" s="60"/>
      <c r="G937" s="60"/>
      <c r="H937" s="60"/>
      <c r="I937" s="60"/>
      <c r="J937" s="60"/>
      <c r="K937" s="65">
        <f>IFERROR(VLOOKUP($A937,D_SAV!$A$5:$I$29,6,0),)</f>
        <v>0</v>
      </c>
    </row>
    <row r="938" spans="1:11" x14ac:dyDescent="0.25">
      <c r="A938" s="59"/>
      <c r="B938" s="63">
        <f>IFERROR(VLOOKUP($A938,D_SAV!$A$5:$I$29,3,0),)</f>
        <v>0</v>
      </c>
      <c r="C938" s="64" t="str">
        <f>IFERROR(VLOOKUP($A938,D_SAV!$A$5:$I$29,4,0),"")</f>
        <v/>
      </c>
      <c r="D938" s="65">
        <f>IFERROR(VLOOKUP($A938,D_SAV!$A$5:$I$29,5,0),)</f>
        <v>0</v>
      </c>
      <c r="E938" s="60"/>
      <c r="F938" s="60"/>
      <c r="G938" s="60"/>
      <c r="H938" s="60"/>
      <c r="I938" s="60"/>
      <c r="J938" s="60"/>
      <c r="K938" s="65">
        <f>IFERROR(VLOOKUP($A938,D_SAV!$A$5:$I$29,6,0),)</f>
        <v>0</v>
      </c>
    </row>
    <row r="939" spans="1:11" x14ac:dyDescent="0.25">
      <c r="A939" s="59"/>
      <c r="B939" s="63">
        <f>IFERROR(VLOOKUP($A939,D_SAV!$A$5:$I$29,3,0),)</f>
        <v>0</v>
      </c>
      <c r="C939" s="64" t="str">
        <f>IFERROR(VLOOKUP($A939,D_SAV!$A$5:$I$29,4,0),"")</f>
        <v/>
      </c>
      <c r="D939" s="65">
        <f>IFERROR(VLOOKUP($A939,D_SAV!$A$5:$I$29,5,0),)</f>
        <v>0</v>
      </c>
      <c r="E939" s="60"/>
      <c r="F939" s="60"/>
      <c r="G939" s="60"/>
      <c r="H939" s="60"/>
      <c r="I939" s="60"/>
      <c r="J939" s="60"/>
      <c r="K939" s="65">
        <f>IFERROR(VLOOKUP($A939,D_SAV!$A$5:$I$29,6,0),)</f>
        <v>0</v>
      </c>
    </row>
    <row r="940" spans="1:11" x14ac:dyDescent="0.25">
      <c r="A940" s="59"/>
      <c r="B940" s="63">
        <f>IFERROR(VLOOKUP($A940,D_SAV!$A$5:$I$29,3,0),)</f>
        <v>0</v>
      </c>
      <c r="C940" s="64" t="str">
        <f>IFERROR(VLOOKUP($A940,D_SAV!$A$5:$I$29,4,0),"")</f>
        <v/>
      </c>
      <c r="D940" s="65">
        <f>IFERROR(VLOOKUP($A940,D_SAV!$A$5:$I$29,5,0),)</f>
        <v>0</v>
      </c>
      <c r="E940" s="60"/>
      <c r="F940" s="60"/>
      <c r="G940" s="60"/>
      <c r="H940" s="60"/>
      <c r="I940" s="60"/>
      <c r="J940" s="60"/>
      <c r="K940" s="65">
        <f>IFERROR(VLOOKUP($A940,D_SAV!$A$5:$I$29,6,0),)</f>
        <v>0</v>
      </c>
    </row>
    <row r="941" spans="1:11" x14ac:dyDescent="0.25">
      <c r="A941" s="59"/>
      <c r="B941" s="63">
        <f>IFERROR(VLOOKUP($A941,D_SAV!$A$5:$I$29,3,0),)</f>
        <v>0</v>
      </c>
      <c r="C941" s="64" t="str">
        <f>IFERROR(VLOOKUP($A941,D_SAV!$A$5:$I$29,4,0),"")</f>
        <v/>
      </c>
      <c r="D941" s="65">
        <f>IFERROR(VLOOKUP($A941,D_SAV!$A$5:$I$29,5,0),)</f>
        <v>0</v>
      </c>
      <c r="E941" s="60"/>
      <c r="F941" s="60"/>
      <c r="G941" s="60"/>
      <c r="H941" s="60"/>
      <c r="I941" s="60"/>
      <c r="J941" s="60"/>
      <c r="K941" s="65">
        <f>IFERROR(VLOOKUP($A941,D_SAV!$A$5:$I$29,6,0),)</f>
        <v>0</v>
      </c>
    </row>
    <row r="942" spans="1:11" x14ac:dyDescent="0.25">
      <c r="A942" s="59"/>
      <c r="B942" s="63">
        <f>IFERROR(VLOOKUP($A942,D_SAV!$A$5:$I$29,3,0),)</f>
        <v>0</v>
      </c>
      <c r="C942" s="64" t="str">
        <f>IFERROR(VLOOKUP($A942,D_SAV!$A$5:$I$29,4,0),"")</f>
        <v/>
      </c>
      <c r="D942" s="65">
        <f>IFERROR(VLOOKUP($A942,D_SAV!$A$5:$I$29,5,0),)</f>
        <v>0</v>
      </c>
      <c r="E942" s="60"/>
      <c r="F942" s="60"/>
      <c r="G942" s="60"/>
      <c r="H942" s="60"/>
      <c r="I942" s="60"/>
      <c r="J942" s="60"/>
      <c r="K942" s="65">
        <f>IFERROR(VLOOKUP($A942,D_SAV!$A$5:$I$29,6,0),)</f>
        <v>0</v>
      </c>
    </row>
    <row r="943" spans="1:11" x14ac:dyDescent="0.25">
      <c r="A943" s="59"/>
      <c r="B943" s="63">
        <f>IFERROR(VLOOKUP($A943,D_SAV!$A$5:$I$29,3,0),)</f>
        <v>0</v>
      </c>
      <c r="C943" s="64" t="str">
        <f>IFERROR(VLOOKUP($A943,D_SAV!$A$5:$I$29,4,0),"")</f>
        <v/>
      </c>
      <c r="D943" s="65">
        <f>IFERROR(VLOOKUP($A943,D_SAV!$A$5:$I$29,5,0),)</f>
        <v>0</v>
      </c>
      <c r="E943" s="60"/>
      <c r="F943" s="60"/>
      <c r="G943" s="60"/>
      <c r="H943" s="60"/>
      <c r="I943" s="60"/>
      <c r="J943" s="60"/>
      <c r="K943" s="65">
        <f>IFERROR(VLOOKUP($A943,D_SAV!$A$5:$I$29,6,0),)</f>
        <v>0</v>
      </c>
    </row>
    <row r="944" spans="1:11" x14ac:dyDescent="0.25">
      <c r="A944" s="59"/>
      <c r="B944" s="63">
        <f>IFERROR(VLOOKUP($A944,D_SAV!$A$5:$I$29,3,0),)</f>
        <v>0</v>
      </c>
      <c r="C944" s="64" t="str">
        <f>IFERROR(VLOOKUP($A944,D_SAV!$A$5:$I$29,4,0),"")</f>
        <v/>
      </c>
      <c r="D944" s="65">
        <f>IFERROR(VLOOKUP($A944,D_SAV!$A$5:$I$29,5,0),)</f>
        <v>0</v>
      </c>
      <c r="E944" s="60"/>
      <c r="F944" s="60"/>
      <c r="G944" s="60"/>
      <c r="H944" s="60"/>
      <c r="I944" s="60"/>
      <c r="J944" s="60"/>
      <c r="K944" s="65">
        <f>IFERROR(VLOOKUP($A944,D_SAV!$A$5:$I$29,6,0),)</f>
        <v>0</v>
      </c>
    </row>
    <row r="945" spans="1:11" x14ac:dyDescent="0.25">
      <c r="A945" s="59"/>
      <c r="B945" s="63">
        <f>IFERROR(VLOOKUP($A945,D_SAV!$A$5:$I$29,3,0),)</f>
        <v>0</v>
      </c>
      <c r="C945" s="64" t="str">
        <f>IFERROR(VLOOKUP($A945,D_SAV!$A$5:$I$29,4,0),"")</f>
        <v/>
      </c>
      <c r="D945" s="65">
        <f>IFERROR(VLOOKUP($A945,D_SAV!$A$5:$I$29,5,0),)</f>
        <v>0</v>
      </c>
      <c r="E945" s="60"/>
      <c r="F945" s="60"/>
      <c r="G945" s="60"/>
      <c r="H945" s="60"/>
      <c r="I945" s="60"/>
      <c r="J945" s="60"/>
      <c r="K945" s="65">
        <f>IFERROR(VLOOKUP($A945,D_SAV!$A$5:$I$29,6,0),)</f>
        <v>0</v>
      </c>
    </row>
    <row r="946" spans="1:11" x14ac:dyDescent="0.25">
      <c r="A946" s="59"/>
      <c r="B946" s="63">
        <f>IFERROR(VLOOKUP($A946,D_SAV!$A$5:$I$29,3,0),)</f>
        <v>0</v>
      </c>
      <c r="C946" s="64" t="str">
        <f>IFERROR(VLOOKUP($A946,D_SAV!$A$5:$I$29,4,0),"")</f>
        <v/>
      </c>
      <c r="D946" s="65">
        <f>IFERROR(VLOOKUP($A946,D_SAV!$A$5:$I$29,5,0),)</f>
        <v>0</v>
      </c>
      <c r="E946" s="60"/>
      <c r="F946" s="60"/>
      <c r="G946" s="60"/>
      <c r="H946" s="60"/>
      <c r="I946" s="60"/>
      <c r="J946" s="60"/>
      <c r="K946" s="65">
        <f>IFERROR(VLOOKUP($A946,D_SAV!$A$5:$I$29,6,0),)</f>
        <v>0</v>
      </c>
    </row>
    <row r="947" spans="1:11" x14ac:dyDescent="0.25">
      <c r="A947" s="59"/>
      <c r="B947" s="63">
        <f>IFERROR(VLOOKUP($A947,D_SAV!$A$5:$I$29,3,0),)</f>
        <v>0</v>
      </c>
      <c r="C947" s="64" t="str">
        <f>IFERROR(VLOOKUP($A947,D_SAV!$A$5:$I$29,4,0),"")</f>
        <v/>
      </c>
      <c r="D947" s="65">
        <f>IFERROR(VLOOKUP($A947,D_SAV!$A$5:$I$29,5,0),)</f>
        <v>0</v>
      </c>
      <c r="E947" s="60"/>
      <c r="F947" s="60"/>
      <c r="G947" s="60"/>
      <c r="H947" s="60"/>
      <c r="I947" s="60"/>
      <c r="J947" s="60"/>
      <c r="K947" s="65">
        <f>IFERROR(VLOOKUP($A947,D_SAV!$A$5:$I$29,6,0),)</f>
        <v>0</v>
      </c>
    </row>
    <row r="948" spans="1:11" x14ac:dyDescent="0.25">
      <c r="A948" s="59"/>
      <c r="B948" s="63">
        <f>IFERROR(VLOOKUP($A948,D_SAV!$A$5:$I$29,3,0),)</f>
        <v>0</v>
      </c>
      <c r="C948" s="64" t="str">
        <f>IFERROR(VLOOKUP($A948,D_SAV!$A$5:$I$29,4,0),"")</f>
        <v/>
      </c>
      <c r="D948" s="65">
        <f>IFERROR(VLOOKUP($A948,D_SAV!$A$5:$I$29,5,0),)</f>
        <v>0</v>
      </c>
      <c r="E948" s="60"/>
      <c r="F948" s="60"/>
      <c r="G948" s="60"/>
      <c r="H948" s="60"/>
      <c r="I948" s="60"/>
      <c r="J948" s="60"/>
      <c r="K948" s="65">
        <f>IFERROR(VLOOKUP($A948,D_SAV!$A$5:$I$29,6,0),)</f>
        <v>0</v>
      </c>
    </row>
    <row r="949" spans="1:11" x14ac:dyDescent="0.25">
      <c r="A949" s="59"/>
      <c r="B949" s="63">
        <f>IFERROR(VLOOKUP($A949,D_SAV!$A$5:$I$29,3,0),)</f>
        <v>0</v>
      </c>
      <c r="C949" s="64" t="str">
        <f>IFERROR(VLOOKUP($A949,D_SAV!$A$5:$I$29,4,0),"")</f>
        <v/>
      </c>
      <c r="D949" s="65">
        <f>IFERROR(VLOOKUP($A949,D_SAV!$A$5:$I$29,5,0),)</f>
        <v>0</v>
      </c>
      <c r="E949" s="60"/>
      <c r="F949" s="60"/>
      <c r="G949" s="60"/>
      <c r="H949" s="60"/>
      <c r="I949" s="60"/>
      <c r="J949" s="60"/>
      <c r="K949" s="65">
        <f>IFERROR(VLOOKUP($A949,D_SAV!$A$5:$I$29,6,0),)</f>
        <v>0</v>
      </c>
    </row>
    <row r="950" spans="1:11" x14ac:dyDescent="0.25">
      <c r="A950" s="59"/>
      <c r="B950" s="63">
        <f>IFERROR(VLOOKUP($A950,D_SAV!$A$5:$I$29,3,0),)</f>
        <v>0</v>
      </c>
      <c r="C950" s="64" t="str">
        <f>IFERROR(VLOOKUP($A950,D_SAV!$A$5:$I$29,4,0),"")</f>
        <v/>
      </c>
      <c r="D950" s="65">
        <f>IFERROR(VLOOKUP($A950,D_SAV!$A$5:$I$29,5,0),)</f>
        <v>0</v>
      </c>
      <c r="E950" s="60"/>
      <c r="F950" s="60"/>
      <c r="G950" s="60"/>
      <c r="H950" s="60"/>
      <c r="I950" s="60"/>
      <c r="J950" s="60"/>
      <c r="K950" s="65">
        <f>IFERROR(VLOOKUP($A950,D_SAV!$A$5:$I$29,6,0),)</f>
        <v>0</v>
      </c>
    </row>
    <row r="951" spans="1:11" x14ac:dyDescent="0.25">
      <c r="A951" s="59"/>
      <c r="B951" s="63">
        <f>IFERROR(VLOOKUP($A951,D_SAV!$A$5:$I$29,3,0),)</f>
        <v>0</v>
      </c>
      <c r="C951" s="64" t="str">
        <f>IFERROR(VLOOKUP($A951,D_SAV!$A$5:$I$29,4,0),"")</f>
        <v/>
      </c>
      <c r="D951" s="65">
        <f>IFERROR(VLOOKUP($A951,D_SAV!$A$5:$I$29,5,0),)</f>
        <v>0</v>
      </c>
      <c r="E951" s="60"/>
      <c r="F951" s="60"/>
      <c r="G951" s="60"/>
      <c r="H951" s="60"/>
      <c r="I951" s="60"/>
      <c r="J951" s="60"/>
      <c r="K951" s="65">
        <f>IFERROR(VLOOKUP($A951,D_SAV!$A$5:$I$29,6,0),)</f>
        <v>0</v>
      </c>
    </row>
    <row r="952" spans="1:11" x14ac:dyDescent="0.25">
      <c r="A952" s="59"/>
      <c r="B952" s="63">
        <f>IFERROR(VLOOKUP($A952,D_SAV!$A$5:$I$29,3,0),)</f>
        <v>0</v>
      </c>
      <c r="C952" s="64" t="str">
        <f>IFERROR(VLOOKUP($A952,D_SAV!$A$5:$I$29,4,0),"")</f>
        <v/>
      </c>
      <c r="D952" s="65">
        <f>IFERROR(VLOOKUP($A952,D_SAV!$A$5:$I$29,5,0),)</f>
        <v>0</v>
      </c>
      <c r="E952" s="60"/>
      <c r="F952" s="60"/>
      <c r="G952" s="60"/>
      <c r="H952" s="60"/>
      <c r="I952" s="60"/>
      <c r="J952" s="60"/>
      <c r="K952" s="65">
        <f>IFERROR(VLOOKUP($A952,D_SAV!$A$5:$I$29,6,0),)</f>
        <v>0</v>
      </c>
    </row>
    <row r="953" spans="1:11" x14ac:dyDescent="0.25">
      <c r="A953" s="59"/>
      <c r="B953" s="63">
        <f>IFERROR(VLOOKUP($A953,D_SAV!$A$5:$I$29,3,0),)</f>
        <v>0</v>
      </c>
      <c r="C953" s="64" t="str">
        <f>IFERROR(VLOOKUP($A953,D_SAV!$A$5:$I$29,4,0),"")</f>
        <v/>
      </c>
      <c r="D953" s="65">
        <f>IFERROR(VLOOKUP($A953,D_SAV!$A$5:$I$29,5,0),)</f>
        <v>0</v>
      </c>
      <c r="E953" s="60"/>
      <c r="F953" s="60"/>
      <c r="G953" s="60"/>
      <c r="H953" s="60"/>
      <c r="I953" s="60"/>
      <c r="J953" s="60"/>
      <c r="K953" s="65">
        <f>IFERROR(VLOOKUP($A953,D_SAV!$A$5:$I$29,6,0),)</f>
        <v>0</v>
      </c>
    </row>
    <row r="954" spans="1:11" x14ac:dyDescent="0.25">
      <c r="A954" s="59"/>
      <c r="B954" s="63">
        <f>IFERROR(VLOOKUP($A954,D_SAV!$A$5:$I$29,3,0),)</f>
        <v>0</v>
      </c>
      <c r="C954" s="64" t="str">
        <f>IFERROR(VLOOKUP($A954,D_SAV!$A$5:$I$29,4,0),"")</f>
        <v/>
      </c>
      <c r="D954" s="65">
        <f>IFERROR(VLOOKUP($A954,D_SAV!$A$5:$I$29,5,0),)</f>
        <v>0</v>
      </c>
      <c r="E954" s="60"/>
      <c r="F954" s="60"/>
      <c r="G954" s="60"/>
      <c r="H954" s="60"/>
      <c r="I954" s="60"/>
      <c r="J954" s="60"/>
      <c r="K954" s="65">
        <f>IFERROR(VLOOKUP($A954,D_SAV!$A$5:$I$29,6,0),)</f>
        <v>0</v>
      </c>
    </row>
    <row r="955" spans="1:11" x14ac:dyDescent="0.25">
      <c r="A955" s="59"/>
      <c r="B955" s="63">
        <f>IFERROR(VLOOKUP($A955,D_SAV!$A$5:$I$29,3,0),)</f>
        <v>0</v>
      </c>
      <c r="C955" s="64" t="str">
        <f>IFERROR(VLOOKUP($A955,D_SAV!$A$5:$I$29,4,0),"")</f>
        <v/>
      </c>
      <c r="D955" s="65">
        <f>IFERROR(VLOOKUP($A955,D_SAV!$A$5:$I$29,5,0),)</f>
        <v>0</v>
      </c>
      <c r="E955" s="60"/>
      <c r="F955" s="60"/>
      <c r="G955" s="60"/>
      <c r="H955" s="60"/>
      <c r="I955" s="60"/>
      <c r="J955" s="60"/>
      <c r="K955" s="65">
        <f>IFERROR(VLOOKUP($A955,D_SAV!$A$5:$I$29,6,0),)</f>
        <v>0</v>
      </c>
    </row>
    <row r="956" spans="1:11" x14ac:dyDescent="0.25">
      <c r="A956" s="59"/>
      <c r="B956" s="63">
        <f>IFERROR(VLOOKUP($A956,D_SAV!$A$5:$I$29,3,0),)</f>
        <v>0</v>
      </c>
      <c r="C956" s="64" t="str">
        <f>IFERROR(VLOOKUP($A956,D_SAV!$A$5:$I$29,4,0),"")</f>
        <v/>
      </c>
      <c r="D956" s="65">
        <f>IFERROR(VLOOKUP($A956,D_SAV!$A$5:$I$29,5,0),)</f>
        <v>0</v>
      </c>
      <c r="E956" s="60"/>
      <c r="F956" s="60"/>
      <c r="G956" s="60"/>
      <c r="H956" s="60"/>
      <c r="I956" s="60"/>
      <c r="J956" s="60"/>
      <c r="K956" s="65">
        <f>IFERROR(VLOOKUP($A956,D_SAV!$A$5:$I$29,6,0),)</f>
        <v>0</v>
      </c>
    </row>
    <row r="957" spans="1:11" x14ac:dyDescent="0.25">
      <c r="A957" s="59"/>
      <c r="B957" s="63">
        <f>IFERROR(VLOOKUP($A957,D_SAV!$A$5:$I$29,3,0),)</f>
        <v>0</v>
      </c>
      <c r="C957" s="64" t="str">
        <f>IFERROR(VLOOKUP($A957,D_SAV!$A$5:$I$29,4,0),"")</f>
        <v/>
      </c>
      <c r="D957" s="65">
        <f>IFERROR(VLOOKUP($A957,D_SAV!$A$5:$I$29,5,0),)</f>
        <v>0</v>
      </c>
      <c r="E957" s="60"/>
      <c r="F957" s="60"/>
      <c r="G957" s="60"/>
      <c r="H957" s="60"/>
      <c r="I957" s="60"/>
      <c r="J957" s="60"/>
      <c r="K957" s="65">
        <f>IFERROR(VLOOKUP($A957,D_SAV!$A$5:$I$29,6,0),)</f>
        <v>0</v>
      </c>
    </row>
    <row r="958" spans="1:11" x14ac:dyDescent="0.25">
      <c r="A958" s="59"/>
      <c r="B958" s="63">
        <f>IFERROR(VLOOKUP($A958,D_SAV!$A$5:$I$29,3,0),)</f>
        <v>0</v>
      </c>
      <c r="C958" s="64" t="str">
        <f>IFERROR(VLOOKUP($A958,D_SAV!$A$5:$I$29,4,0),"")</f>
        <v/>
      </c>
      <c r="D958" s="65">
        <f>IFERROR(VLOOKUP($A958,D_SAV!$A$5:$I$29,5,0),)</f>
        <v>0</v>
      </c>
      <c r="E958" s="60"/>
      <c r="F958" s="60"/>
      <c r="G958" s="60"/>
      <c r="H958" s="60"/>
      <c r="I958" s="60"/>
      <c r="J958" s="60"/>
      <c r="K958" s="65">
        <f>IFERROR(VLOOKUP($A958,D_SAV!$A$5:$I$29,6,0),)</f>
        <v>0</v>
      </c>
    </row>
    <row r="959" spans="1:11" x14ac:dyDescent="0.25">
      <c r="A959" s="59"/>
      <c r="B959" s="63">
        <f>IFERROR(VLOOKUP($A959,D_SAV!$A$5:$I$29,3,0),)</f>
        <v>0</v>
      </c>
      <c r="C959" s="64" t="str">
        <f>IFERROR(VLOOKUP($A959,D_SAV!$A$5:$I$29,4,0),"")</f>
        <v/>
      </c>
      <c r="D959" s="65">
        <f>IFERROR(VLOOKUP($A959,D_SAV!$A$5:$I$29,5,0),)</f>
        <v>0</v>
      </c>
      <c r="E959" s="60"/>
      <c r="F959" s="60"/>
      <c r="G959" s="60"/>
      <c r="H959" s="60"/>
      <c r="I959" s="60"/>
      <c r="J959" s="60"/>
      <c r="K959" s="65">
        <f>IFERROR(VLOOKUP($A959,D_SAV!$A$5:$I$29,6,0),)</f>
        <v>0</v>
      </c>
    </row>
    <row r="960" spans="1:11" x14ac:dyDescent="0.25">
      <c r="A960" s="59"/>
      <c r="B960" s="63">
        <f>IFERROR(VLOOKUP($A960,D_SAV!$A$5:$I$29,3,0),)</f>
        <v>0</v>
      </c>
      <c r="C960" s="64" t="str">
        <f>IFERROR(VLOOKUP($A960,D_SAV!$A$5:$I$29,4,0),"")</f>
        <v/>
      </c>
      <c r="D960" s="65">
        <f>IFERROR(VLOOKUP($A960,D_SAV!$A$5:$I$29,5,0),)</f>
        <v>0</v>
      </c>
      <c r="E960" s="60"/>
      <c r="F960" s="60"/>
      <c r="G960" s="60"/>
      <c r="H960" s="60"/>
      <c r="I960" s="60"/>
      <c r="J960" s="60"/>
      <c r="K960" s="65">
        <f>IFERROR(VLOOKUP($A960,D_SAV!$A$5:$I$29,6,0),)</f>
        <v>0</v>
      </c>
    </row>
    <row r="961" spans="1:11" x14ac:dyDescent="0.25">
      <c r="A961" s="59"/>
      <c r="B961" s="63">
        <f>IFERROR(VLOOKUP($A961,D_SAV!$A$5:$I$29,3,0),)</f>
        <v>0</v>
      </c>
      <c r="C961" s="64" t="str">
        <f>IFERROR(VLOOKUP($A961,D_SAV!$A$5:$I$29,4,0),"")</f>
        <v/>
      </c>
      <c r="D961" s="65">
        <f>IFERROR(VLOOKUP($A961,D_SAV!$A$5:$I$29,5,0),)</f>
        <v>0</v>
      </c>
      <c r="E961" s="60"/>
      <c r="F961" s="60"/>
      <c r="G961" s="60"/>
      <c r="H961" s="60"/>
      <c r="I961" s="60"/>
      <c r="J961" s="60"/>
      <c r="K961" s="65">
        <f>IFERROR(VLOOKUP($A961,D_SAV!$A$5:$I$29,6,0),)</f>
        <v>0</v>
      </c>
    </row>
    <row r="962" spans="1:11" x14ac:dyDescent="0.25">
      <c r="A962" s="59"/>
      <c r="B962" s="63">
        <f>IFERROR(VLOOKUP($A962,D_SAV!$A$5:$I$29,3,0),)</f>
        <v>0</v>
      </c>
      <c r="C962" s="64" t="str">
        <f>IFERROR(VLOOKUP($A962,D_SAV!$A$5:$I$29,4,0),"")</f>
        <v/>
      </c>
      <c r="D962" s="65">
        <f>IFERROR(VLOOKUP($A962,D_SAV!$A$5:$I$29,5,0),)</f>
        <v>0</v>
      </c>
      <c r="E962" s="60"/>
      <c r="F962" s="60"/>
      <c r="G962" s="60"/>
      <c r="H962" s="60"/>
      <c r="I962" s="60"/>
      <c r="J962" s="60"/>
      <c r="K962" s="65">
        <f>IFERROR(VLOOKUP($A962,D_SAV!$A$5:$I$29,6,0),)</f>
        <v>0</v>
      </c>
    </row>
    <row r="963" spans="1:11" x14ac:dyDescent="0.25">
      <c r="A963" s="59"/>
      <c r="B963" s="63">
        <f>IFERROR(VLOOKUP($A963,D_SAV!$A$5:$I$29,3,0),)</f>
        <v>0</v>
      </c>
      <c r="C963" s="64" t="str">
        <f>IFERROR(VLOOKUP($A963,D_SAV!$A$5:$I$29,4,0),"")</f>
        <v/>
      </c>
      <c r="D963" s="65">
        <f>IFERROR(VLOOKUP($A963,D_SAV!$A$5:$I$29,5,0),)</f>
        <v>0</v>
      </c>
      <c r="E963" s="60"/>
      <c r="F963" s="60"/>
      <c r="G963" s="60"/>
      <c r="H963" s="60"/>
      <c r="I963" s="60"/>
      <c r="J963" s="60"/>
      <c r="K963" s="65">
        <f>IFERROR(VLOOKUP($A963,D_SAV!$A$5:$I$29,6,0),)</f>
        <v>0</v>
      </c>
    </row>
    <row r="964" spans="1:11" x14ac:dyDescent="0.25">
      <c r="A964" s="59"/>
      <c r="B964" s="63">
        <f>IFERROR(VLOOKUP($A964,D_SAV!$A$5:$I$29,3,0),)</f>
        <v>0</v>
      </c>
      <c r="C964" s="64" t="str">
        <f>IFERROR(VLOOKUP($A964,D_SAV!$A$5:$I$29,4,0),"")</f>
        <v/>
      </c>
      <c r="D964" s="65">
        <f>IFERROR(VLOOKUP($A964,D_SAV!$A$5:$I$29,5,0),)</f>
        <v>0</v>
      </c>
      <c r="E964" s="60"/>
      <c r="F964" s="60"/>
      <c r="G964" s="60"/>
      <c r="H964" s="60"/>
      <c r="I964" s="60"/>
      <c r="J964" s="60"/>
      <c r="K964" s="65">
        <f>IFERROR(VLOOKUP($A964,D_SAV!$A$5:$I$29,6,0),)</f>
        <v>0</v>
      </c>
    </row>
    <row r="965" spans="1:11" x14ac:dyDescent="0.25">
      <c r="A965" s="59"/>
      <c r="B965" s="63">
        <f>IFERROR(VLOOKUP($A965,D_SAV!$A$5:$I$29,3,0),)</f>
        <v>0</v>
      </c>
      <c r="C965" s="64" t="str">
        <f>IFERROR(VLOOKUP($A965,D_SAV!$A$5:$I$29,4,0),"")</f>
        <v/>
      </c>
      <c r="D965" s="65">
        <f>IFERROR(VLOOKUP($A965,D_SAV!$A$5:$I$29,5,0),)</f>
        <v>0</v>
      </c>
      <c r="E965" s="60"/>
      <c r="F965" s="60"/>
      <c r="G965" s="60"/>
      <c r="H965" s="60"/>
      <c r="I965" s="60"/>
      <c r="J965" s="60"/>
      <c r="K965" s="65">
        <f>IFERROR(VLOOKUP($A965,D_SAV!$A$5:$I$29,6,0),)</f>
        <v>0</v>
      </c>
    </row>
    <row r="966" spans="1:11" x14ac:dyDescent="0.25">
      <c r="A966" s="59"/>
      <c r="B966" s="63">
        <f>IFERROR(VLOOKUP($A966,D_SAV!$A$5:$I$29,3,0),)</f>
        <v>0</v>
      </c>
      <c r="C966" s="64" t="str">
        <f>IFERROR(VLOOKUP($A966,D_SAV!$A$5:$I$29,4,0),"")</f>
        <v/>
      </c>
      <c r="D966" s="65">
        <f>IFERROR(VLOOKUP($A966,D_SAV!$A$5:$I$29,5,0),)</f>
        <v>0</v>
      </c>
      <c r="E966" s="60"/>
      <c r="F966" s="60"/>
      <c r="G966" s="60"/>
      <c r="H966" s="60"/>
      <c r="I966" s="60"/>
      <c r="J966" s="60"/>
      <c r="K966" s="65">
        <f>IFERROR(VLOOKUP($A966,D_SAV!$A$5:$I$29,6,0),)</f>
        <v>0</v>
      </c>
    </row>
    <row r="967" spans="1:11" x14ac:dyDescent="0.25">
      <c r="A967" s="59"/>
      <c r="B967" s="63">
        <f>IFERROR(VLOOKUP($A967,D_SAV!$A$5:$I$29,3,0),)</f>
        <v>0</v>
      </c>
      <c r="C967" s="64" t="str">
        <f>IFERROR(VLOOKUP($A967,D_SAV!$A$5:$I$29,4,0),"")</f>
        <v/>
      </c>
      <c r="D967" s="65">
        <f>IFERROR(VLOOKUP($A967,D_SAV!$A$5:$I$29,5,0),)</f>
        <v>0</v>
      </c>
      <c r="E967" s="60"/>
      <c r="F967" s="60"/>
      <c r="G967" s="60"/>
      <c r="H967" s="60"/>
      <c r="I967" s="60"/>
      <c r="J967" s="60"/>
      <c r="K967" s="65">
        <f>IFERROR(VLOOKUP($A967,D_SAV!$A$5:$I$29,6,0),)</f>
        <v>0</v>
      </c>
    </row>
    <row r="968" spans="1:11" x14ac:dyDescent="0.25">
      <c r="A968" s="59"/>
      <c r="B968" s="63">
        <f>IFERROR(VLOOKUP($A968,D_SAV!$A$5:$I$29,3,0),)</f>
        <v>0</v>
      </c>
      <c r="C968" s="64" t="str">
        <f>IFERROR(VLOOKUP($A968,D_SAV!$A$5:$I$29,4,0),"")</f>
        <v/>
      </c>
      <c r="D968" s="65">
        <f>IFERROR(VLOOKUP($A968,D_SAV!$A$5:$I$29,5,0),)</f>
        <v>0</v>
      </c>
      <c r="E968" s="60"/>
      <c r="F968" s="60"/>
      <c r="G968" s="60"/>
      <c r="H968" s="60"/>
      <c r="I968" s="60"/>
      <c r="J968" s="60"/>
      <c r="K968" s="65">
        <f>IFERROR(VLOOKUP($A968,D_SAV!$A$5:$I$29,6,0),)</f>
        <v>0</v>
      </c>
    </row>
    <row r="969" spans="1:11" x14ac:dyDescent="0.25">
      <c r="A969" s="59"/>
      <c r="B969" s="63">
        <f>IFERROR(VLOOKUP($A969,D_SAV!$A$5:$I$29,3,0),)</f>
        <v>0</v>
      </c>
      <c r="C969" s="64" t="str">
        <f>IFERROR(VLOOKUP($A969,D_SAV!$A$5:$I$29,4,0),"")</f>
        <v/>
      </c>
      <c r="D969" s="65">
        <f>IFERROR(VLOOKUP($A969,D_SAV!$A$5:$I$29,5,0),)</f>
        <v>0</v>
      </c>
      <c r="E969" s="60"/>
      <c r="F969" s="60"/>
      <c r="G969" s="60"/>
      <c r="H969" s="60"/>
      <c r="I969" s="60"/>
      <c r="J969" s="60"/>
      <c r="K969" s="65">
        <f>IFERROR(VLOOKUP($A969,D_SAV!$A$5:$I$29,6,0),)</f>
        <v>0</v>
      </c>
    </row>
    <row r="970" spans="1:11" x14ac:dyDescent="0.25">
      <c r="A970" s="59"/>
      <c r="B970" s="63">
        <f>IFERROR(VLOOKUP($A970,D_SAV!$A$5:$I$29,3,0),)</f>
        <v>0</v>
      </c>
      <c r="C970" s="64" t="str">
        <f>IFERROR(VLOOKUP($A970,D_SAV!$A$5:$I$29,4,0),"")</f>
        <v/>
      </c>
      <c r="D970" s="65">
        <f>IFERROR(VLOOKUP($A970,D_SAV!$A$5:$I$29,5,0),)</f>
        <v>0</v>
      </c>
      <c r="E970" s="60"/>
      <c r="F970" s="60"/>
      <c r="G970" s="60"/>
      <c r="H970" s="60"/>
      <c r="I970" s="60"/>
      <c r="J970" s="60"/>
      <c r="K970" s="65">
        <f>IFERROR(VLOOKUP($A970,D_SAV!$A$5:$I$29,6,0),)</f>
        <v>0</v>
      </c>
    </row>
    <row r="971" spans="1:11" x14ac:dyDescent="0.25">
      <c r="A971" s="59"/>
      <c r="B971" s="63">
        <f>IFERROR(VLOOKUP($A971,D_SAV!$A$5:$I$29,3,0),)</f>
        <v>0</v>
      </c>
      <c r="C971" s="64" t="str">
        <f>IFERROR(VLOOKUP($A971,D_SAV!$A$5:$I$29,4,0),"")</f>
        <v/>
      </c>
      <c r="D971" s="65">
        <f>IFERROR(VLOOKUP($A971,D_SAV!$A$5:$I$29,5,0),)</f>
        <v>0</v>
      </c>
      <c r="E971" s="60"/>
      <c r="F971" s="60"/>
      <c r="G971" s="60"/>
      <c r="H971" s="60"/>
      <c r="I971" s="60"/>
      <c r="J971" s="60"/>
      <c r="K971" s="65">
        <f>IFERROR(VLOOKUP($A971,D_SAV!$A$5:$I$29,6,0),)</f>
        <v>0</v>
      </c>
    </row>
    <row r="972" spans="1:11" x14ac:dyDescent="0.25">
      <c r="A972" s="59"/>
      <c r="B972" s="63">
        <f>IFERROR(VLOOKUP($A972,D_SAV!$A$5:$I$29,3,0),)</f>
        <v>0</v>
      </c>
      <c r="C972" s="64" t="str">
        <f>IFERROR(VLOOKUP($A972,D_SAV!$A$5:$I$29,4,0),"")</f>
        <v/>
      </c>
      <c r="D972" s="65">
        <f>IFERROR(VLOOKUP($A972,D_SAV!$A$5:$I$29,5,0),)</f>
        <v>0</v>
      </c>
      <c r="E972" s="60"/>
      <c r="F972" s="60"/>
      <c r="G972" s="60"/>
      <c r="H972" s="60"/>
      <c r="I972" s="60"/>
      <c r="J972" s="60"/>
      <c r="K972" s="65">
        <f>IFERROR(VLOOKUP($A972,D_SAV!$A$5:$I$29,6,0),)</f>
        <v>0</v>
      </c>
    </row>
    <row r="973" spans="1:11" x14ac:dyDescent="0.25">
      <c r="A973" s="59"/>
      <c r="B973" s="63">
        <f>IFERROR(VLOOKUP($A973,D_SAV!$A$5:$I$29,3,0),)</f>
        <v>0</v>
      </c>
      <c r="C973" s="64" t="str">
        <f>IFERROR(VLOOKUP($A973,D_SAV!$A$5:$I$29,4,0),"")</f>
        <v/>
      </c>
      <c r="D973" s="65">
        <f>IFERROR(VLOOKUP($A973,D_SAV!$A$5:$I$29,5,0),)</f>
        <v>0</v>
      </c>
      <c r="E973" s="60"/>
      <c r="F973" s="60"/>
      <c r="G973" s="60"/>
      <c r="H973" s="60"/>
      <c r="I973" s="60"/>
      <c r="J973" s="60"/>
      <c r="K973" s="65">
        <f>IFERROR(VLOOKUP($A973,D_SAV!$A$5:$I$29,6,0),)</f>
        <v>0</v>
      </c>
    </row>
    <row r="974" spans="1:11" x14ac:dyDescent="0.25">
      <c r="A974" s="59"/>
      <c r="B974" s="63">
        <f>IFERROR(VLOOKUP($A974,D_SAV!$A$5:$I$29,3,0),)</f>
        <v>0</v>
      </c>
      <c r="C974" s="64" t="str">
        <f>IFERROR(VLOOKUP($A974,D_SAV!$A$5:$I$29,4,0),"")</f>
        <v/>
      </c>
      <c r="D974" s="65">
        <f>IFERROR(VLOOKUP($A974,D_SAV!$A$5:$I$29,5,0),)</f>
        <v>0</v>
      </c>
      <c r="E974" s="60"/>
      <c r="F974" s="60"/>
      <c r="G974" s="60"/>
      <c r="H974" s="60"/>
      <c r="I974" s="60"/>
      <c r="J974" s="60"/>
      <c r="K974" s="65">
        <f>IFERROR(VLOOKUP($A974,D_SAV!$A$5:$I$29,6,0),)</f>
        <v>0</v>
      </c>
    </row>
    <row r="975" spans="1:11" x14ac:dyDescent="0.25">
      <c r="A975" s="59"/>
      <c r="B975" s="63">
        <f>IFERROR(VLOOKUP($A975,D_SAV!$A$5:$I$29,3,0),)</f>
        <v>0</v>
      </c>
      <c r="C975" s="64" t="str">
        <f>IFERROR(VLOOKUP($A975,D_SAV!$A$5:$I$29,4,0),"")</f>
        <v/>
      </c>
      <c r="D975" s="65">
        <f>IFERROR(VLOOKUP($A975,D_SAV!$A$5:$I$29,5,0),)</f>
        <v>0</v>
      </c>
      <c r="E975" s="60"/>
      <c r="F975" s="60"/>
      <c r="G975" s="60"/>
      <c r="H975" s="60"/>
      <c r="I975" s="60"/>
      <c r="J975" s="60"/>
      <c r="K975" s="65">
        <f>IFERROR(VLOOKUP($A975,D_SAV!$A$5:$I$29,6,0),)</f>
        <v>0</v>
      </c>
    </row>
    <row r="976" spans="1:11" x14ac:dyDescent="0.25">
      <c r="A976" s="59"/>
      <c r="B976" s="63">
        <f>IFERROR(VLOOKUP($A976,D_SAV!$A$5:$I$29,3,0),)</f>
        <v>0</v>
      </c>
      <c r="C976" s="64" t="str">
        <f>IFERROR(VLOOKUP($A976,D_SAV!$A$5:$I$29,4,0),"")</f>
        <v/>
      </c>
      <c r="D976" s="65">
        <f>IFERROR(VLOOKUP($A976,D_SAV!$A$5:$I$29,5,0),)</f>
        <v>0</v>
      </c>
      <c r="E976" s="60"/>
      <c r="F976" s="60"/>
      <c r="G976" s="60"/>
      <c r="H976" s="60"/>
      <c r="I976" s="60"/>
      <c r="J976" s="60"/>
      <c r="K976" s="65">
        <f>IFERROR(VLOOKUP($A976,D_SAV!$A$5:$I$29,6,0),)</f>
        <v>0</v>
      </c>
    </row>
    <row r="977" spans="1:11" x14ac:dyDescent="0.25">
      <c r="A977" s="59"/>
      <c r="B977" s="63">
        <f>IFERROR(VLOOKUP($A977,D_SAV!$A$5:$I$29,3,0),)</f>
        <v>0</v>
      </c>
      <c r="C977" s="64" t="str">
        <f>IFERROR(VLOOKUP($A977,D_SAV!$A$5:$I$29,4,0),"")</f>
        <v/>
      </c>
      <c r="D977" s="65">
        <f>IFERROR(VLOOKUP($A977,D_SAV!$A$5:$I$29,5,0),)</f>
        <v>0</v>
      </c>
      <c r="E977" s="60"/>
      <c r="F977" s="60"/>
      <c r="G977" s="60"/>
      <c r="H977" s="60"/>
      <c r="I977" s="60"/>
      <c r="J977" s="60"/>
      <c r="K977" s="65">
        <f>IFERROR(VLOOKUP($A977,D_SAV!$A$5:$I$29,6,0),)</f>
        <v>0</v>
      </c>
    </row>
    <row r="978" spans="1:11" x14ac:dyDescent="0.25">
      <c r="A978" s="59"/>
      <c r="B978" s="63">
        <f>IFERROR(VLOOKUP($A978,D_SAV!$A$5:$I$29,3,0),)</f>
        <v>0</v>
      </c>
      <c r="C978" s="64" t="str">
        <f>IFERROR(VLOOKUP($A978,D_SAV!$A$5:$I$29,4,0),"")</f>
        <v/>
      </c>
      <c r="D978" s="65">
        <f>IFERROR(VLOOKUP($A978,D_SAV!$A$5:$I$29,5,0),)</f>
        <v>0</v>
      </c>
      <c r="E978" s="60"/>
      <c r="F978" s="60"/>
      <c r="G978" s="60"/>
      <c r="H978" s="60"/>
      <c r="I978" s="60"/>
      <c r="J978" s="60"/>
      <c r="K978" s="65">
        <f>IFERROR(VLOOKUP($A978,D_SAV!$A$5:$I$29,6,0),)</f>
        <v>0</v>
      </c>
    </row>
    <row r="979" spans="1:11" x14ac:dyDescent="0.25">
      <c r="A979" s="59"/>
      <c r="B979" s="63">
        <f>IFERROR(VLOOKUP($A979,D_SAV!$A$5:$I$29,3,0),)</f>
        <v>0</v>
      </c>
      <c r="C979" s="64" t="str">
        <f>IFERROR(VLOOKUP($A979,D_SAV!$A$5:$I$29,4,0),"")</f>
        <v/>
      </c>
      <c r="D979" s="65">
        <f>IFERROR(VLOOKUP($A979,D_SAV!$A$5:$I$29,5,0),)</f>
        <v>0</v>
      </c>
      <c r="E979" s="60"/>
      <c r="F979" s="60"/>
      <c r="G979" s="60"/>
      <c r="H979" s="60"/>
      <c r="I979" s="60"/>
      <c r="J979" s="60"/>
      <c r="K979" s="65">
        <f>IFERROR(VLOOKUP($A979,D_SAV!$A$5:$I$29,6,0),)</f>
        <v>0</v>
      </c>
    </row>
    <row r="980" spans="1:11" x14ac:dyDescent="0.25">
      <c r="A980" s="59"/>
      <c r="B980" s="63">
        <f>IFERROR(VLOOKUP($A980,D_SAV!$A$5:$I$29,3,0),)</f>
        <v>0</v>
      </c>
      <c r="C980" s="64" t="str">
        <f>IFERROR(VLOOKUP($A980,D_SAV!$A$5:$I$29,4,0),"")</f>
        <v/>
      </c>
      <c r="D980" s="65">
        <f>IFERROR(VLOOKUP($A980,D_SAV!$A$5:$I$29,5,0),)</f>
        <v>0</v>
      </c>
      <c r="E980" s="60"/>
      <c r="F980" s="60"/>
      <c r="G980" s="60"/>
      <c r="H980" s="60"/>
      <c r="I980" s="60"/>
      <c r="J980" s="60"/>
      <c r="K980" s="65">
        <f>IFERROR(VLOOKUP($A980,D_SAV!$A$5:$I$29,6,0),)</f>
        <v>0</v>
      </c>
    </row>
    <row r="981" spans="1:11" x14ac:dyDescent="0.25">
      <c r="A981" s="59"/>
      <c r="B981" s="63">
        <f>IFERROR(VLOOKUP($A981,D_SAV!$A$5:$I$29,3,0),)</f>
        <v>0</v>
      </c>
      <c r="C981" s="64" t="str">
        <f>IFERROR(VLOOKUP($A981,D_SAV!$A$5:$I$29,4,0),"")</f>
        <v/>
      </c>
      <c r="D981" s="65">
        <f>IFERROR(VLOOKUP($A981,D_SAV!$A$5:$I$29,5,0),)</f>
        <v>0</v>
      </c>
      <c r="E981" s="60"/>
      <c r="F981" s="60"/>
      <c r="G981" s="60"/>
      <c r="H981" s="60"/>
      <c r="I981" s="60"/>
      <c r="J981" s="60"/>
      <c r="K981" s="65">
        <f>IFERROR(VLOOKUP($A981,D_SAV!$A$5:$I$29,6,0),)</f>
        <v>0</v>
      </c>
    </row>
    <row r="982" spans="1:11" x14ac:dyDescent="0.25">
      <c r="A982" s="59"/>
      <c r="B982" s="63">
        <f>IFERROR(VLOOKUP($A982,D_SAV!$A$5:$I$29,3,0),)</f>
        <v>0</v>
      </c>
      <c r="C982" s="64" t="str">
        <f>IFERROR(VLOOKUP($A982,D_SAV!$A$5:$I$29,4,0),"")</f>
        <v/>
      </c>
      <c r="D982" s="65">
        <f>IFERROR(VLOOKUP($A982,D_SAV!$A$5:$I$29,5,0),)</f>
        <v>0</v>
      </c>
      <c r="E982" s="60"/>
      <c r="F982" s="60"/>
      <c r="G982" s="60"/>
      <c r="H982" s="60"/>
      <c r="I982" s="60"/>
      <c r="J982" s="60"/>
      <c r="K982" s="65">
        <f>IFERROR(VLOOKUP($A982,D_SAV!$A$5:$I$29,6,0),)</f>
        <v>0</v>
      </c>
    </row>
    <row r="983" spans="1:11" x14ac:dyDescent="0.25">
      <c r="A983" s="59"/>
      <c r="B983" s="63">
        <f>IFERROR(VLOOKUP($A983,D_SAV!$A$5:$I$29,3,0),)</f>
        <v>0</v>
      </c>
      <c r="C983" s="64" t="str">
        <f>IFERROR(VLOOKUP($A983,D_SAV!$A$5:$I$29,4,0),"")</f>
        <v/>
      </c>
      <c r="D983" s="65">
        <f>IFERROR(VLOOKUP($A983,D_SAV!$A$5:$I$29,5,0),)</f>
        <v>0</v>
      </c>
      <c r="E983" s="60"/>
      <c r="F983" s="60"/>
      <c r="G983" s="60"/>
      <c r="H983" s="60"/>
      <c r="I983" s="60"/>
      <c r="J983" s="60"/>
      <c r="K983" s="65">
        <f>IFERROR(VLOOKUP($A983,D_SAV!$A$5:$I$29,6,0),)</f>
        <v>0</v>
      </c>
    </row>
    <row r="984" spans="1:11" x14ac:dyDescent="0.25">
      <c r="A984" s="59"/>
      <c r="B984" s="63">
        <f>IFERROR(VLOOKUP($A984,D_SAV!$A$5:$I$29,3,0),)</f>
        <v>0</v>
      </c>
      <c r="C984" s="64" t="str">
        <f>IFERROR(VLOOKUP($A984,D_SAV!$A$5:$I$29,4,0),"")</f>
        <v/>
      </c>
      <c r="D984" s="65">
        <f>IFERROR(VLOOKUP($A984,D_SAV!$A$5:$I$29,5,0),)</f>
        <v>0</v>
      </c>
      <c r="E984" s="60"/>
      <c r="F984" s="60"/>
      <c r="G984" s="60"/>
      <c r="H984" s="60"/>
      <c r="I984" s="60"/>
      <c r="J984" s="60"/>
      <c r="K984" s="65">
        <f>IFERROR(VLOOKUP($A984,D_SAV!$A$5:$I$29,6,0),)</f>
        <v>0</v>
      </c>
    </row>
    <row r="985" spans="1:11" x14ac:dyDescent="0.25">
      <c r="A985" s="59"/>
      <c r="B985" s="63">
        <f>IFERROR(VLOOKUP($A985,D_SAV!$A$5:$I$29,3,0),)</f>
        <v>0</v>
      </c>
      <c r="C985" s="64" t="str">
        <f>IFERROR(VLOOKUP($A985,D_SAV!$A$5:$I$29,4,0),"")</f>
        <v/>
      </c>
      <c r="D985" s="65">
        <f>IFERROR(VLOOKUP($A985,D_SAV!$A$5:$I$29,5,0),)</f>
        <v>0</v>
      </c>
      <c r="E985" s="60"/>
      <c r="F985" s="60"/>
      <c r="G985" s="60"/>
      <c r="H985" s="60"/>
      <c r="I985" s="60"/>
      <c r="J985" s="60"/>
      <c r="K985" s="65">
        <f>IFERROR(VLOOKUP($A985,D_SAV!$A$5:$I$29,6,0),)</f>
        <v>0</v>
      </c>
    </row>
    <row r="986" spans="1:11" x14ac:dyDescent="0.25">
      <c r="A986" s="59"/>
      <c r="B986" s="63">
        <f>IFERROR(VLOOKUP($A986,D_SAV!$A$5:$I$29,3,0),)</f>
        <v>0</v>
      </c>
      <c r="C986" s="64" t="str">
        <f>IFERROR(VLOOKUP($A986,D_SAV!$A$5:$I$29,4,0),"")</f>
        <v/>
      </c>
      <c r="D986" s="65">
        <f>IFERROR(VLOOKUP($A986,D_SAV!$A$5:$I$29,5,0),)</f>
        <v>0</v>
      </c>
      <c r="E986" s="60"/>
      <c r="F986" s="60"/>
      <c r="G986" s="60"/>
      <c r="H986" s="60"/>
      <c r="I986" s="60"/>
      <c r="J986" s="60"/>
      <c r="K986" s="65">
        <f>IFERROR(VLOOKUP($A986,D_SAV!$A$5:$I$29,6,0),)</f>
        <v>0</v>
      </c>
    </row>
    <row r="987" spans="1:11" x14ac:dyDescent="0.25">
      <c r="A987" s="59"/>
      <c r="B987" s="63">
        <f>IFERROR(VLOOKUP($A987,D_SAV!$A$5:$I$29,3,0),)</f>
        <v>0</v>
      </c>
      <c r="C987" s="64" t="str">
        <f>IFERROR(VLOOKUP($A987,D_SAV!$A$5:$I$29,4,0),"")</f>
        <v/>
      </c>
      <c r="D987" s="65">
        <f>IFERROR(VLOOKUP($A987,D_SAV!$A$5:$I$29,5,0),)</f>
        <v>0</v>
      </c>
      <c r="E987" s="60"/>
      <c r="F987" s="60"/>
      <c r="G987" s="60"/>
      <c r="H987" s="60"/>
      <c r="I987" s="60"/>
      <c r="J987" s="60"/>
      <c r="K987" s="65">
        <f>IFERROR(VLOOKUP($A987,D_SAV!$A$5:$I$29,6,0),)</f>
        <v>0</v>
      </c>
    </row>
    <row r="988" spans="1:11" x14ac:dyDescent="0.25">
      <c r="A988" s="59"/>
      <c r="B988" s="63">
        <f>IFERROR(VLOOKUP($A988,D_SAV!$A$5:$I$29,3,0),)</f>
        <v>0</v>
      </c>
      <c r="C988" s="64" t="str">
        <f>IFERROR(VLOOKUP($A988,D_SAV!$A$5:$I$29,4,0),"")</f>
        <v/>
      </c>
      <c r="D988" s="65">
        <f>IFERROR(VLOOKUP($A988,D_SAV!$A$5:$I$29,5,0),)</f>
        <v>0</v>
      </c>
      <c r="E988" s="60"/>
      <c r="F988" s="60"/>
      <c r="G988" s="60"/>
      <c r="H988" s="60"/>
      <c r="I988" s="60"/>
      <c r="J988" s="60"/>
      <c r="K988" s="65">
        <f>IFERROR(VLOOKUP($A988,D_SAV!$A$5:$I$29,6,0),)</f>
        <v>0</v>
      </c>
    </row>
    <row r="989" spans="1:11" x14ac:dyDescent="0.25">
      <c r="A989" s="59"/>
      <c r="B989" s="63">
        <f>IFERROR(VLOOKUP($A989,D_SAV!$A$5:$I$29,3,0),)</f>
        <v>0</v>
      </c>
      <c r="C989" s="64" t="str">
        <f>IFERROR(VLOOKUP($A989,D_SAV!$A$5:$I$29,4,0),"")</f>
        <v/>
      </c>
      <c r="D989" s="65">
        <f>IFERROR(VLOOKUP($A989,D_SAV!$A$5:$I$29,5,0),)</f>
        <v>0</v>
      </c>
      <c r="E989" s="60"/>
      <c r="F989" s="60"/>
      <c r="G989" s="60"/>
      <c r="H989" s="60"/>
      <c r="I989" s="60"/>
      <c r="J989" s="60"/>
      <c r="K989" s="65">
        <f>IFERROR(VLOOKUP($A989,D_SAV!$A$5:$I$29,6,0),)</f>
        <v>0</v>
      </c>
    </row>
    <row r="990" spans="1:11" x14ac:dyDescent="0.25">
      <c r="A990" s="59"/>
      <c r="B990" s="63">
        <f>IFERROR(VLOOKUP($A990,D_SAV!$A$5:$I$29,3,0),)</f>
        <v>0</v>
      </c>
      <c r="C990" s="64" t="str">
        <f>IFERROR(VLOOKUP($A990,D_SAV!$A$5:$I$29,4,0),"")</f>
        <v/>
      </c>
      <c r="D990" s="65">
        <f>IFERROR(VLOOKUP($A990,D_SAV!$A$5:$I$29,5,0),)</f>
        <v>0</v>
      </c>
      <c r="E990" s="60"/>
      <c r="F990" s="60"/>
      <c r="G990" s="60"/>
      <c r="H990" s="60"/>
      <c r="I990" s="60"/>
      <c r="J990" s="60"/>
      <c r="K990" s="65">
        <f>IFERROR(VLOOKUP($A990,D_SAV!$A$5:$I$29,6,0),)</f>
        <v>0</v>
      </c>
    </row>
    <row r="991" spans="1:11" x14ac:dyDescent="0.25">
      <c r="A991" s="59"/>
      <c r="B991" s="63">
        <f>IFERROR(VLOOKUP($A991,D_SAV!$A$5:$I$29,3,0),)</f>
        <v>0</v>
      </c>
      <c r="C991" s="64" t="str">
        <f>IFERROR(VLOOKUP($A991,D_SAV!$A$5:$I$29,4,0),"")</f>
        <v/>
      </c>
      <c r="D991" s="65">
        <f>IFERROR(VLOOKUP($A991,D_SAV!$A$5:$I$29,5,0),)</f>
        <v>0</v>
      </c>
      <c r="E991" s="60"/>
      <c r="F991" s="60"/>
      <c r="G991" s="60"/>
      <c r="H991" s="60"/>
      <c r="I991" s="60"/>
      <c r="J991" s="60"/>
      <c r="K991" s="65">
        <f>IFERROR(VLOOKUP($A991,D_SAV!$A$5:$I$29,6,0),)</f>
        <v>0</v>
      </c>
    </row>
    <row r="992" spans="1:11" x14ac:dyDescent="0.25">
      <c r="A992" s="59"/>
      <c r="B992" s="63">
        <f>IFERROR(VLOOKUP($A992,D_SAV!$A$5:$I$29,3,0),)</f>
        <v>0</v>
      </c>
      <c r="C992" s="64" t="str">
        <f>IFERROR(VLOOKUP($A992,D_SAV!$A$5:$I$29,4,0),"")</f>
        <v/>
      </c>
      <c r="D992" s="65">
        <f>IFERROR(VLOOKUP($A992,D_SAV!$A$5:$I$29,5,0),)</f>
        <v>0</v>
      </c>
      <c r="E992" s="60"/>
      <c r="F992" s="60"/>
      <c r="G992" s="60"/>
      <c r="H992" s="60"/>
      <c r="I992" s="60"/>
      <c r="J992" s="60"/>
      <c r="K992" s="65">
        <f>IFERROR(VLOOKUP($A992,D_SAV!$A$5:$I$29,6,0),)</f>
        <v>0</v>
      </c>
    </row>
    <row r="993" spans="1:11" x14ac:dyDescent="0.25">
      <c r="A993" s="59"/>
      <c r="B993" s="63">
        <f>IFERROR(VLOOKUP($A993,D_SAV!$A$5:$I$29,3,0),)</f>
        <v>0</v>
      </c>
      <c r="C993" s="64" t="str">
        <f>IFERROR(VLOOKUP($A993,D_SAV!$A$5:$I$29,4,0),"")</f>
        <v/>
      </c>
      <c r="D993" s="65">
        <f>IFERROR(VLOOKUP($A993,D_SAV!$A$5:$I$29,5,0),)</f>
        <v>0</v>
      </c>
      <c r="E993" s="60"/>
      <c r="F993" s="60"/>
      <c r="G993" s="60"/>
      <c r="H993" s="60"/>
      <c r="I993" s="60"/>
      <c r="J993" s="60"/>
      <c r="K993" s="65">
        <f>IFERROR(VLOOKUP($A993,D_SAV!$A$5:$I$29,6,0),)</f>
        <v>0</v>
      </c>
    </row>
    <row r="994" spans="1:11" x14ac:dyDescent="0.25">
      <c r="A994" s="59"/>
      <c r="B994" s="63">
        <f>IFERROR(VLOOKUP($A994,D_SAV!$A$5:$I$29,3,0),)</f>
        <v>0</v>
      </c>
      <c r="C994" s="64" t="str">
        <f>IFERROR(VLOOKUP($A994,D_SAV!$A$5:$I$29,4,0),"")</f>
        <v/>
      </c>
      <c r="D994" s="65">
        <f>IFERROR(VLOOKUP($A994,D_SAV!$A$5:$I$29,5,0),)</f>
        <v>0</v>
      </c>
      <c r="E994" s="60"/>
      <c r="F994" s="60"/>
      <c r="G994" s="60"/>
      <c r="H994" s="60"/>
      <c r="I994" s="60"/>
      <c r="J994" s="60"/>
      <c r="K994" s="65">
        <f>IFERROR(VLOOKUP($A994,D_SAV!$A$5:$I$29,6,0),)</f>
        <v>0</v>
      </c>
    </row>
    <row r="995" spans="1:11" x14ac:dyDescent="0.25">
      <c r="A995" s="59"/>
      <c r="B995" s="63">
        <f>IFERROR(VLOOKUP($A995,D_SAV!$A$5:$I$29,3,0),)</f>
        <v>0</v>
      </c>
      <c r="C995" s="64" t="str">
        <f>IFERROR(VLOOKUP($A995,D_SAV!$A$5:$I$29,4,0),"")</f>
        <v/>
      </c>
      <c r="D995" s="65">
        <f>IFERROR(VLOOKUP($A995,D_SAV!$A$5:$I$29,5,0),)</f>
        <v>0</v>
      </c>
      <c r="E995" s="60"/>
      <c r="F995" s="60"/>
      <c r="G995" s="60"/>
      <c r="H995" s="60"/>
      <c r="I995" s="60"/>
      <c r="J995" s="60"/>
      <c r="K995" s="65">
        <f>IFERROR(VLOOKUP($A995,D_SAV!$A$5:$I$29,6,0),)</f>
        <v>0</v>
      </c>
    </row>
    <row r="996" spans="1:11" x14ac:dyDescent="0.25">
      <c r="A996" s="59"/>
      <c r="B996" s="63">
        <f>IFERROR(VLOOKUP($A996,D_SAV!$A$5:$I$29,3,0),)</f>
        <v>0</v>
      </c>
      <c r="C996" s="64" t="str">
        <f>IFERROR(VLOOKUP($A996,D_SAV!$A$5:$I$29,4,0),"")</f>
        <v/>
      </c>
      <c r="D996" s="65">
        <f>IFERROR(VLOOKUP($A996,D_SAV!$A$5:$I$29,5,0),)</f>
        <v>0</v>
      </c>
      <c r="E996" s="60"/>
      <c r="F996" s="60"/>
      <c r="G996" s="60"/>
      <c r="H996" s="60"/>
      <c r="I996" s="60"/>
      <c r="J996" s="60"/>
      <c r="K996" s="65">
        <f>IFERROR(VLOOKUP($A996,D_SAV!$A$5:$I$29,6,0),)</f>
        <v>0</v>
      </c>
    </row>
    <row r="997" spans="1:11" x14ac:dyDescent="0.25">
      <c r="A997" s="59"/>
      <c r="B997" s="63">
        <f>IFERROR(VLOOKUP($A997,D_SAV!$A$5:$I$29,3,0),)</f>
        <v>0</v>
      </c>
      <c r="C997" s="64" t="str">
        <f>IFERROR(VLOOKUP($A997,D_SAV!$A$5:$I$29,4,0),"")</f>
        <v/>
      </c>
      <c r="D997" s="65">
        <f>IFERROR(VLOOKUP($A997,D_SAV!$A$5:$I$29,5,0),)</f>
        <v>0</v>
      </c>
      <c r="E997" s="60"/>
      <c r="F997" s="60"/>
      <c r="G997" s="60"/>
      <c r="H997" s="60"/>
      <c r="I997" s="60"/>
      <c r="J997" s="60"/>
      <c r="K997" s="65">
        <f>IFERROR(VLOOKUP($A997,D_SAV!$A$5:$I$29,6,0),)</f>
        <v>0</v>
      </c>
    </row>
    <row r="998" spans="1:11" x14ac:dyDescent="0.25">
      <c r="A998" s="59"/>
      <c r="B998" s="63">
        <f>IFERROR(VLOOKUP($A998,D_SAV!$A$5:$I$29,3,0),)</f>
        <v>0</v>
      </c>
      <c r="C998" s="64" t="str">
        <f>IFERROR(VLOOKUP($A998,D_SAV!$A$5:$I$29,4,0),"")</f>
        <v/>
      </c>
      <c r="D998" s="65">
        <f>IFERROR(VLOOKUP($A998,D_SAV!$A$5:$I$29,5,0),)</f>
        <v>0</v>
      </c>
      <c r="E998" s="60"/>
      <c r="F998" s="60"/>
      <c r="G998" s="60"/>
      <c r="H998" s="60"/>
      <c r="I998" s="60"/>
      <c r="J998" s="60"/>
      <c r="K998" s="65">
        <f>IFERROR(VLOOKUP($A998,D_SAV!$A$5:$I$29,6,0),)</f>
        <v>0</v>
      </c>
    </row>
    <row r="999" spans="1:11" x14ac:dyDescent="0.25">
      <c r="A999" s="59"/>
      <c r="B999" s="63">
        <f>IFERROR(VLOOKUP($A999,D_SAV!$A$5:$I$29,3,0),)</f>
        <v>0</v>
      </c>
      <c r="C999" s="64" t="str">
        <f>IFERROR(VLOOKUP($A999,D_SAV!$A$5:$I$29,4,0),"")</f>
        <v/>
      </c>
      <c r="D999" s="65">
        <f>IFERROR(VLOOKUP($A999,D_SAV!$A$5:$I$29,5,0),)</f>
        <v>0</v>
      </c>
      <c r="E999" s="60"/>
      <c r="F999" s="60"/>
      <c r="G999" s="60"/>
      <c r="H999" s="60"/>
      <c r="I999" s="60"/>
      <c r="J999" s="60"/>
      <c r="K999" s="65">
        <f>IFERROR(VLOOKUP($A999,D_SAV!$A$5:$I$29,6,0),)</f>
        <v>0</v>
      </c>
    </row>
    <row r="1000" spans="1:11" x14ac:dyDescent="0.25">
      <c r="A1000" s="59"/>
      <c r="B1000" s="63">
        <f>IFERROR(VLOOKUP($A1000,D_SAV!$A$5:$I$29,3,0),)</f>
        <v>0</v>
      </c>
      <c r="C1000" s="64" t="str">
        <f>IFERROR(VLOOKUP($A1000,D_SAV!$A$5:$I$29,4,0),"")</f>
        <v/>
      </c>
      <c r="D1000" s="65">
        <f>IFERROR(VLOOKUP($A1000,D_SAV!$A$5:$I$29,5,0),)</f>
        <v>0</v>
      </c>
      <c r="E1000" s="60"/>
      <c r="F1000" s="60"/>
      <c r="G1000" s="60"/>
      <c r="H1000" s="60"/>
      <c r="I1000" s="60"/>
      <c r="J1000" s="60"/>
      <c r="K1000" s="65">
        <f>IFERROR(VLOOKUP($A1000,D_SAV!$A$5:$I$29,6,0),)</f>
        <v>0</v>
      </c>
    </row>
    <row r="1001" spans="1:11" x14ac:dyDescent="0.25">
      <c r="A1001" s="59"/>
      <c r="B1001" s="63">
        <f>IFERROR(VLOOKUP($A1001,D_SAV!$A$5:$I$29,3,0),)</f>
        <v>0</v>
      </c>
      <c r="C1001" s="64" t="str">
        <f>IFERROR(VLOOKUP($A1001,D_SAV!$A$5:$I$29,4,0),"")</f>
        <v/>
      </c>
      <c r="D1001" s="65">
        <f>IFERROR(VLOOKUP($A1001,D_SAV!$A$5:$I$29,5,0),)</f>
        <v>0</v>
      </c>
      <c r="E1001" s="60"/>
      <c r="F1001" s="60"/>
      <c r="G1001" s="60"/>
      <c r="H1001" s="60"/>
      <c r="I1001" s="60"/>
      <c r="J1001" s="60"/>
      <c r="K1001" s="65">
        <f>IFERROR(VLOOKUP($A1001,D_SAV!$A$5:$I$29,6,0),)</f>
        <v>0</v>
      </c>
    </row>
    <row r="1002" spans="1:11" x14ac:dyDescent="0.25">
      <c r="A1002" s="59"/>
      <c r="B1002" s="63">
        <f>IFERROR(VLOOKUP($A1002,D_SAV!$A$5:$I$29,3,0),)</f>
        <v>0</v>
      </c>
      <c r="C1002" s="64" t="str">
        <f>IFERROR(VLOOKUP($A1002,D_SAV!$A$5:$I$29,4,0),"")</f>
        <v/>
      </c>
      <c r="D1002" s="65">
        <f>IFERROR(VLOOKUP($A1002,D_SAV!$A$5:$I$29,5,0),)</f>
        <v>0</v>
      </c>
      <c r="E1002" s="60"/>
      <c r="F1002" s="60"/>
      <c r="G1002" s="60"/>
      <c r="H1002" s="60"/>
      <c r="I1002" s="60"/>
      <c r="J1002" s="60"/>
      <c r="K1002" s="65">
        <f>IFERROR(VLOOKUP($A1002,D_SAV!$A$5:$I$29,6,0),)</f>
        <v>0</v>
      </c>
    </row>
    <row r="1003" spans="1:11" x14ac:dyDescent="0.25">
      <c r="A1003" s="59"/>
      <c r="B1003" s="63">
        <f>IFERROR(VLOOKUP($A1003,D_SAV!$A$5:$I$29,3,0),)</f>
        <v>0</v>
      </c>
      <c r="C1003" s="64" t="str">
        <f>IFERROR(VLOOKUP($A1003,D_SAV!$A$5:$I$29,4,0),"")</f>
        <v/>
      </c>
      <c r="D1003" s="65">
        <f>IFERROR(VLOOKUP($A1003,D_SAV!$A$5:$I$29,5,0),)</f>
        <v>0</v>
      </c>
      <c r="E1003" s="60"/>
      <c r="F1003" s="60"/>
      <c r="G1003" s="60"/>
      <c r="H1003" s="60"/>
      <c r="I1003" s="60"/>
      <c r="J1003" s="60"/>
      <c r="K1003" s="65">
        <f>IFERROR(VLOOKUP($A1003,D_SAV!$A$5:$I$29,6,0),)</f>
        <v>0</v>
      </c>
    </row>
    <row r="1004" spans="1:11" x14ac:dyDescent="0.25">
      <c r="A1004" s="59"/>
      <c r="B1004" s="63">
        <f>IFERROR(VLOOKUP($A1004,D_SAV!$A$5:$I$29,3,0),)</f>
        <v>0</v>
      </c>
      <c r="C1004" s="64" t="str">
        <f>IFERROR(VLOOKUP($A1004,D_SAV!$A$5:$I$29,4,0),"")</f>
        <v/>
      </c>
      <c r="D1004" s="65">
        <f>IFERROR(VLOOKUP($A1004,D_SAV!$A$5:$I$29,5,0),)</f>
        <v>0</v>
      </c>
      <c r="E1004" s="60"/>
      <c r="F1004" s="60"/>
      <c r="G1004" s="60"/>
      <c r="H1004" s="60"/>
      <c r="I1004" s="60"/>
      <c r="J1004" s="60"/>
      <c r="K1004" s="65">
        <f>IFERROR(VLOOKUP($A1004,D_SAV!$A$5:$I$29,6,0),)</f>
        <v>0</v>
      </c>
    </row>
    <row r="1005" spans="1:11" x14ac:dyDescent="0.25">
      <c r="A1005" s="59"/>
      <c r="B1005" s="63">
        <f>IFERROR(VLOOKUP($A1005,D_SAV!$A$5:$I$29,3,0),)</f>
        <v>0</v>
      </c>
      <c r="C1005" s="64" t="str">
        <f>IFERROR(VLOOKUP($A1005,D_SAV!$A$5:$I$29,4,0),"")</f>
        <v/>
      </c>
      <c r="D1005" s="65">
        <f>IFERROR(VLOOKUP($A1005,D_SAV!$A$5:$I$29,5,0),)</f>
        <v>0</v>
      </c>
      <c r="E1005" s="60"/>
      <c r="F1005" s="60"/>
      <c r="G1005" s="60"/>
      <c r="H1005" s="60"/>
      <c r="I1005" s="60"/>
      <c r="J1005" s="60"/>
      <c r="K1005" s="65">
        <f>IFERROR(VLOOKUP($A1005,D_SAV!$A$5:$I$29,6,0),)</f>
        <v>0</v>
      </c>
    </row>
    <row r="1006" spans="1:11" x14ac:dyDescent="0.25">
      <c r="A1006" s="59"/>
      <c r="B1006" s="63">
        <f>IFERROR(VLOOKUP($A1006,D_SAV!$A$5:$I$29,3,0),)</f>
        <v>0</v>
      </c>
      <c r="C1006" s="64" t="str">
        <f>IFERROR(VLOOKUP($A1006,D_SAV!$A$5:$I$29,4,0),"")</f>
        <v/>
      </c>
      <c r="D1006" s="65">
        <f>IFERROR(VLOOKUP($A1006,D_SAV!$A$5:$I$29,5,0),)</f>
        <v>0</v>
      </c>
      <c r="E1006" s="60"/>
      <c r="F1006" s="60"/>
      <c r="G1006" s="60"/>
      <c r="H1006" s="60"/>
      <c r="I1006" s="60"/>
      <c r="J1006" s="60"/>
      <c r="K1006" s="65">
        <f>IFERROR(VLOOKUP($A1006,D_SAV!$A$5:$I$29,6,0),)</f>
        <v>0</v>
      </c>
    </row>
    <row r="1007" spans="1:11" x14ac:dyDescent="0.25">
      <c r="A1007" s="59"/>
      <c r="B1007" s="63">
        <f>IFERROR(VLOOKUP($A1007,D_SAV!$A$5:$I$29,3,0),)</f>
        <v>0</v>
      </c>
      <c r="C1007" s="64" t="str">
        <f>IFERROR(VLOOKUP($A1007,D_SAV!$A$5:$I$29,4,0),"")</f>
        <v/>
      </c>
      <c r="D1007" s="65">
        <f>IFERROR(VLOOKUP($A1007,D_SAV!$A$5:$I$29,5,0),)</f>
        <v>0</v>
      </c>
      <c r="E1007" s="60"/>
      <c r="F1007" s="60"/>
      <c r="G1007" s="60"/>
      <c r="H1007" s="60"/>
      <c r="I1007" s="60"/>
      <c r="J1007" s="60"/>
      <c r="K1007" s="65">
        <f>IFERROR(VLOOKUP($A1007,D_SAV!$A$5:$I$29,6,0),)</f>
        <v>0</v>
      </c>
    </row>
    <row r="1008" spans="1:11" x14ac:dyDescent="0.25">
      <c r="A1008" s="59"/>
      <c r="B1008" s="63">
        <f>IFERROR(VLOOKUP($A1008,D_SAV!$A$5:$I$29,3,0),)</f>
        <v>0</v>
      </c>
      <c r="C1008" s="64" t="str">
        <f>IFERROR(VLOOKUP($A1008,D_SAV!$A$5:$I$29,4,0),"")</f>
        <v/>
      </c>
      <c r="D1008" s="65">
        <f>IFERROR(VLOOKUP($A1008,D_SAV!$A$5:$I$29,5,0),)</f>
        <v>0</v>
      </c>
      <c r="E1008" s="60"/>
      <c r="F1008" s="60"/>
      <c r="G1008" s="60"/>
      <c r="H1008" s="60"/>
      <c r="I1008" s="60"/>
      <c r="J1008" s="60"/>
      <c r="K1008" s="65">
        <f>IFERROR(VLOOKUP($A1008,D_SAV!$A$5:$I$29,6,0),)</f>
        <v>0</v>
      </c>
    </row>
    <row r="1009" spans="1:11" x14ac:dyDescent="0.25">
      <c r="A1009" s="59"/>
      <c r="B1009" s="63">
        <f>IFERROR(VLOOKUP($A1009,D_SAV!$A$5:$I$29,3,0),)</f>
        <v>0</v>
      </c>
      <c r="C1009" s="64" t="str">
        <f>IFERROR(VLOOKUP($A1009,D_SAV!$A$5:$I$29,4,0),"")</f>
        <v/>
      </c>
      <c r="D1009" s="65">
        <f>IFERROR(VLOOKUP($A1009,D_SAV!$A$5:$I$29,5,0),)</f>
        <v>0</v>
      </c>
      <c r="E1009" s="60"/>
      <c r="F1009" s="60"/>
      <c r="G1009" s="60"/>
      <c r="H1009" s="60"/>
      <c r="I1009" s="60"/>
      <c r="J1009" s="60"/>
      <c r="K1009" s="65">
        <f>IFERROR(VLOOKUP($A1009,D_SAV!$A$5:$I$29,6,0),)</f>
        <v>0</v>
      </c>
    </row>
    <row r="1010" spans="1:11" x14ac:dyDescent="0.25">
      <c r="A1010" s="59"/>
      <c r="B1010" s="63">
        <f>IFERROR(VLOOKUP($A1010,D_SAV!$A$5:$I$29,3,0),)</f>
        <v>0</v>
      </c>
      <c r="C1010" s="64" t="str">
        <f>IFERROR(VLOOKUP($A1010,D_SAV!$A$5:$I$29,4,0),"")</f>
        <v/>
      </c>
      <c r="D1010" s="65">
        <f>IFERROR(VLOOKUP($A1010,D_SAV!$A$5:$I$29,5,0),)</f>
        <v>0</v>
      </c>
      <c r="E1010" s="60"/>
      <c r="F1010" s="60"/>
      <c r="G1010" s="60"/>
      <c r="H1010" s="60"/>
      <c r="I1010" s="60"/>
      <c r="J1010" s="60"/>
      <c r="K1010" s="65">
        <f>IFERROR(VLOOKUP($A1010,D_SAV!$A$5:$I$29,6,0),)</f>
        <v>0</v>
      </c>
    </row>
    <row r="1011" spans="1:11" x14ac:dyDescent="0.25">
      <c r="A1011" s="59"/>
      <c r="B1011" s="63">
        <f>IFERROR(VLOOKUP($A1011,D_SAV!$A$5:$I$29,3,0),)</f>
        <v>0</v>
      </c>
      <c r="C1011" s="64" t="str">
        <f>IFERROR(VLOOKUP($A1011,D_SAV!$A$5:$I$29,4,0),"")</f>
        <v/>
      </c>
      <c r="D1011" s="65">
        <f>IFERROR(VLOOKUP($A1011,D_SAV!$A$5:$I$29,5,0),)</f>
        <v>0</v>
      </c>
      <c r="E1011" s="60"/>
      <c r="F1011" s="60"/>
      <c r="G1011" s="60"/>
      <c r="H1011" s="60"/>
      <c r="I1011" s="60"/>
      <c r="J1011" s="60"/>
      <c r="K1011" s="65">
        <f>IFERROR(VLOOKUP($A1011,D_SAV!$A$5:$I$29,6,0),)</f>
        <v>0</v>
      </c>
    </row>
    <row r="1012" spans="1:11" x14ac:dyDescent="0.25">
      <c r="A1012" s="59"/>
      <c r="B1012" s="63">
        <f>IFERROR(VLOOKUP($A1012,D_SAV!$A$5:$I$29,3,0),)</f>
        <v>0</v>
      </c>
      <c r="C1012" s="64" t="str">
        <f>IFERROR(VLOOKUP($A1012,D_SAV!$A$5:$I$29,4,0),"")</f>
        <v/>
      </c>
      <c r="D1012" s="65">
        <f>IFERROR(VLOOKUP($A1012,D_SAV!$A$5:$I$29,5,0),)</f>
        <v>0</v>
      </c>
      <c r="E1012" s="60"/>
      <c r="F1012" s="60"/>
      <c r="G1012" s="60"/>
      <c r="H1012" s="60"/>
      <c r="I1012" s="60"/>
      <c r="J1012" s="60"/>
      <c r="K1012" s="65">
        <f>IFERROR(VLOOKUP($A1012,D_SAV!$A$5:$I$29,6,0),)</f>
        <v>0</v>
      </c>
    </row>
    <row r="1013" spans="1:11" x14ac:dyDescent="0.25">
      <c r="A1013" s="59"/>
      <c r="B1013" s="63">
        <f>IFERROR(VLOOKUP($A1013,D_SAV!$A$5:$I$29,3,0),)</f>
        <v>0</v>
      </c>
      <c r="C1013" s="64" t="str">
        <f>IFERROR(VLOOKUP($A1013,D_SAV!$A$5:$I$29,4,0),"")</f>
        <v/>
      </c>
      <c r="D1013" s="65">
        <f>IFERROR(VLOOKUP($A1013,D_SAV!$A$5:$I$29,5,0),)</f>
        <v>0</v>
      </c>
      <c r="E1013" s="60"/>
      <c r="F1013" s="60"/>
      <c r="G1013" s="60"/>
      <c r="H1013" s="60"/>
      <c r="I1013" s="60"/>
      <c r="J1013" s="60"/>
      <c r="K1013" s="65">
        <f>IFERROR(VLOOKUP($A1013,D_SAV!$A$5:$I$29,6,0),)</f>
        <v>0</v>
      </c>
    </row>
    <row r="1014" spans="1:11" x14ac:dyDescent="0.25">
      <c r="A1014" s="59"/>
      <c r="B1014" s="63">
        <f>IFERROR(VLOOKUP($A1014,D_SAV!$A$5:$I$29,3,0),)</f>
        <v>0</v>
      </c>
      <c r="C1014" s="64" t="str">
        <f>IFERROR(VLOOKUP($A1014,D_SAV!$A$5:$I$29,4,0),"")</f>
        <v/>
      </c>
      <c r="D1014" s="65">
        <f>IFERROR(VLOOKUP($A1014,D_SAV!$A$5:$I$29,5,0),)</f>
        <v>0</v>
      </c>
      <c r="E1014" s="60"/>
      <c r="F1014" s="60"/>
      <c r="G1014" s="60"/>
      <c r="H1014" s="60"/>
      <c r="I1014" s="60"/>
      <c r="J1014" s="60"/>
      <c r="K1014" s="65">
        <f>IFERROR(VLOOKUP($A1014,D_SAV!$A$5:$I$29,6,0),)</f>
        <v>0</v>
      </c>
    </row>
    <row r="1015" spans="1:11" x14ac:dyDescent="0.25">
      <c r="A1015" s="59"/>
      <c r="B1015" s="63">
        <f>IFERROR(VLOOKUP($A1015,D_SAV!$A$5:$I$29,3,0),)</f>
        <v>0</v>
      </c>
      <c r="C1015" s="64" t="str">
        <f>IFERROR(VLOOKUP($A1015,D_SAV!$A$5:$I$29,4,0),"")</f>
        <v/>
      </c>
      <c r="D1015" s="65">
        <f>IFERROR(VLOOKUP($A1015,D_SAV!$A$5:$I$29,5,0),)</f>
        <v>0</v>
      </c>
      <c r="E1015" s="60"/>
      <c r="F1015" s="60"/>
      <c r="G1015" s="60"/>
      <c r="H1015" s="60"/>
      <c r="I1015" s="60"/>
      <c r="J1015" s="60"/>
      <c r="K1015" s="65">
        <f>IFERROR(VLOOKUP($A1015,D_SAV!$A$5:$I$29,6,0),)</f>
        <v>0</v>
      </c>
    </row>
    <row r="1016" spans="1:11" x14ac:dyDescent="0.25">
      <c r="A1016" s="59"/>
      <c r="B1016" s="63">
        <f>IFERROR(VLOOKUP($A1016,D_SAV!$A$5:$I$29,3,0),)</f>
        <v>0</v>
      </c>
      <c r="C1016" s="64" t="str">
        <f>IFERROR(VLOOKUP($A1016,D_SAV!$A$5:$I$29,4,0),"")</f>
        <v/>
      </c>
      <c r="D1016" s="65">
        <f>IFERROR(VLOOKUP($A1016,D_SAV!$A$5:$I$29,5,0),)</f>
        <v>0</v>
      </c>
      <c r="E1016" s="60"/>
      <c r="F1016" s="60"/>
      <c r="G1016" s="60"/>
      <c r="H1016" s="60"/>
      <c r="I1016" s="60"/>
      <c r="J1016" s="60"/>
      <c r="K1016" s="65">
        <f>IFERROR(VLOOKUP($A1016,D_SAV!$A$5:$I$29,6,0),)</f>
        <v>0</v>
      </c>
    </row>
    <row r="1017" spans="1:11" x14ac:dyDescent="0.25">
      <c r="A1017" s="59"/>
      <c r="B1017" s="63">
        <f>IFERROR(VLOOKUP($A1017,D_SAV!$A$5:$I$29,3,0),)</f>
        <v>0</v>
      </c>
      <c r="C1017" s="64" t="str">
        <f>IFERROR(VLOOKUP($A1017,D_SAV!$A$5:$I$29,4,0),"")</f>
        <v/>
      </c>
      <c r="D1017" s="65">
        <f>IFERROR(VLOOKUP($A1017,D_SAV!$A$5:$I$29,5,0),)</f>
        <v>0</v>
      </c>
      <c r="E1017" s="60"/>
      <c r="F1017" s="60"/>
      <c r="G1017" s="60"/>
      <c r="H1017" s="60"/>
      <c r="I1017" s="60"/>
      <c r="J1017" s="60"/>
      <c r="K1017" s="65">
        <f>IFERROR(VLOOKUP($A1017,D_SAV!$A$5:$I$29,6,0),)</f>
        <v>0</v>
      </c>
    </row>
    <row r="1018" spans="1:11" x14ac:dyDescent="0.25">
      <c r="A1018" s="59"/>
      <c r="B1018" s="63">
        <f>IFERROR(VLOOKUP($A1018,D_SAV!$A$5:$I$29,3,0),)</f>
        <v>0</v>
      </c>
      <c r="C1018" s="64" t="str">
        <f>IFERROR(VLOOKUP($A1018,D_SAV!$A$5:$I$29,4,0),"")</f>
        <v/>
      </c>
      <c r="D1018" s="65">
        <f>IFERROR(VLOOKUP($A1018,D_SAV!$A$5:$I$29,5,0),)</f>
        <v>0</v>
      </c>
      <c r="E1018" s="60"/>
      <c r="F1018" s="60"/>
      <c r="G1018" s="60"/>
      <c r="H1018" s="60"/>
      <c r="I1018" s="60"/>
      <c r="J1018" s="60"/>
      <c r="K1018" s="65">
        <f>IFERROR(VLOOKUP($A1018,D_SAV!$A$5:$I$29,6,0),)</f>
        <v>0</v>
      </c>
    </row>
    <row r="1019" spans="1:11" x14ac:dyDescent="0.25">
      <c r="A1019" s="59"/>
      <c r="B1019" s="63">
        <f>IFERROR(VLOOKUP($A1019,D_SAV!$A$5:$I$29,3,0),)</f>
        <v>0</v>
      </c>
      <c r="C1019" s="64" t="str">
        <f>IFERROR(VLOOKUP($A1019,D_SAV!$A$5:$I$29,4,0),"")</f>
        <v/>
      </c>
      <c r="D1019" s="65">
        <f>IFERROR(VLOOKUP($A1019,D_SAV!$A$5:$I$29,5,0),)</f>
        <v>0</v>
      </c>
      <c r="E1019" s="60"/>
      <c r="F1019" s="60"/>
      <c r="G1019" s="60"/>
      <c r="H1019" s="60"/>
      <c r="I1019" s="60"/>
      <c r="J1019" s="60"/>
      <c r="K1019" s="65">
        <f>IFERROR(VLOOKUP($A1019,D_SAV!$A$5:$I$29,6,0),)</f>
        <v>0</v>
      </c>
    </row>
    <row r="1020" spans="1:11" x14ac:dyDescent="0.25">
      <c r="A1020" s="59"/>
      <c r="B1020" s="63">
        <f>IFERROR(VLOOKUP($A1020,D_SAV!$A$5:$I$29,3,0),)</f>
        <v>0</v>
      </c>
      <c r="C1020" s="64" t="str">
        <f>IFERROR(VLOOKUP($A1020,D_SAV!$A$5:$I$29,4,0),"")</f>
        <v/>
      </c>
      <c r="D1020" s="65">
        <f>IFERROR(VLOOKUP($A1020,D_SAV!$A$5:$I$29,5,0),)</f>
        <v>0</v>
      </c>
      <c r="E1020" s="60"/>
      <c r="F1020" s="60"/>
      <c r="G1020" s="60"/>
      <c r="H1020" s="60"/>
      <c r="I1020" s="60"/>
      <c r="J1020" s="60"/>
      <c r="K1020" s="65">
        <f>IFERROR(VLOOKUP($A1020,D_SAV!$A$5:$I$29,6,0),)</f>
        <v>0</v>
      </c>
    </row>
    <row r="1021" spans="1:11" x14ac:dyDescent="0.25">
      <c r="A1021" s="59"/>
      <c r="B1021" s="63">
        <f>IFERROR(VLOOKUP($A1021,D_SAV!$A$5:$I$29,3,0),)</f>
        <v>0</v>
      </c>
      <c r="C1021" s="64" t="str">
        <f>IFERROR(VLOOKUP($A1021,D_SAV!$A$5:$I$29,4,0),"")</f>
        <v/>
      </c>
      <c r="D1021" s="65">
        <f>IFERROR(VLOOKUP($A1021,D_SAV!$A$5:$I$29,5,0),)</f>
        <v>0</v>
      </c>
      <c r="E1021" s="60"/>
      <c r="F1021" s="60"/>
      <c r="G1021" s="60"/>
      <c r="H1021" s="60"/>
      <c r="I1021" s="60"/>
      <c r="J1021" s="60"/>
      <c r="K1021" s="65">
        <f>IFERROR(VLOOKUP($A1021,D_SAV!$A$5:$I$29,6,0),)</f>
        <v>0</v>
      </c>
    </row>
    <row r="1022" spans="1:11" x14ac:dyDescent="0.25">
      <c r="A1022" s="59"/>
      <c r="B1022" s="63">
        <f>IFERROR(VLOOKUP($A1022,D_SAV!$A$5:$I$29,3,0),)</f>
        <v>0</v>
      </c>
      <c r="C1022" s="64" t="str">
        <f>IFERROR(VLOOKUP($A1022,D_SAV!$A$5:$I$29,4,0),"")</f>
        <v/>
      </c>
      <c r="D1022" s="65">
        <f>IFERROR(VLOOKUP($A1022,D_SAV!$A$5:$I$29,5,0),)</f>
        <v>0</v>
      </c>
      <c r="E1022" s="60"/>
      <c r="F1022" s="60"/>
      <c r="G1022" s="60"/>
      <c r="H1022" s="60"/>
      <c r="I1022" s="60"/>
      <c r="J1022" s="60"/>
      <c r="K1022" s="65">
        <f>IFERROR(VLOOKUP($A1022,D_SAV!$A$5:$I$29,6,0),)</f>
        <v>0</v>
      </c>
    </row>
    <row r="1023" spans="1:11" x14ac:dyDescent="0.25">
      <c r="A1023" s="59"/>
      <c r="B1023" s="63">
        <f>IFERROR(VLOOKUP($A1023,D_SAV!$A$5:$I$29,3,0),)</f>
        <v>0</v>
      </c>
      <c r="C1023" s="64" t="str">
        <f>IFERROR(VLOOKUP($A1023,D_SAV!$A$5:$I$29,4,0),"")</f>
        <v/>
      </c>
      <c r="D1023" s="65">
        <f>IFERROR(VLOOKUP($A1023,D_SAV!$A$5:$I$29,5,0),)</f>
        <v>0</v>
      </c>
      <c r="E1023" s="60"/>
      <c r="F1023" s="60"/>
      <c r="G1023" s="60"/>
      <c r="H1023" s="60"/>
      <c r="I1023" s="60"/>
      <c r="J1023" s="60"/>
      <c r="K1023" s="65">
        <f>IFERROR(VLOOKUP($A1023,D_SAV!$A$5:$I$29,6,0),)</f>
        <v>0</v>
      </c>
    </row>
    <row r="1024" spans="1:11" x14ac:dyDescent="0.25">
      <c r="A1024" s="59"/>
      <c r="B1024" s="63">
        <f>IFERROR(VLOOKUP($A1024,D_SAV!$A$5:$I$29,3,0),)</f>
        <v>0</v>
      </c>
      <c r="C1024" s="64" t="str">
        <f>IFERROR(VLOOKUP($A1024,D_SAV!$A$5:$I$29,4,0),"")</f>
        <v/>
      </c>
      <c r="D1024" s="65">
        <f>IFERROR(VLOOKUP($A1024,D_SAV!$A$5:$I$29,5,0),)</f>
        <v>0</v>
      </c>
      <c r="E1024" s="60"/>
      <c r="F1024" s="60"/>
      <c r="G1024" s="60"/>
      <c r="H1024" s="60"/>
      <c r="I1024" s="60"/>
      <c r="J1024" s="60"/>
      <c r="K1024" s="65">
        <f>IFERROR(VLOOKUP($A1024,D_SAV!$A$5:$I$29,6,0),)</f>
        <v>0</v>
      </c>
    </row>
    <row r="1025" spans="1:11" x14ac:dyDescent="0.25">
      <c r="A1025" s="59"/>
      <c r="B1025" s="63">
        <f>IFERROR(VLOOKUP($A1025,D_SAV!$A$5:$I$29,3,0),)</f>
        <v>0</v>
      </c>
      <c r="C1025" s="64" t="str">
        <f>IFERROR(VLOOKUP($A1025,D_SAV!$A$5:$I$29,4,0),"")</f>
        <v/>
      </c>
      <c r="D1025" s="65">
        <f>IFERROR(VLOOKUP($A1025,D_SAV!$A$5:$I$29,5,0),)</f>
        <v>0</v>
      </c>
      <c r="E1025" s="60"/>
      <c r="F1025" s="60"/>
      <c r="G1025" s="60"/>
      <c r="H1025" s="60"/>
      <c r="I1025" s="60"/>
      <c r="J1025" s="60"/>
      <c r="K1025" s="65">
        <f>IFERROR(VLOOKUP($A1025,D_SAV!$A$5:$I$29,6,0),)</f>
        <v>0</v>
      </c>
    </row>
    <row r="1026" spans="1:11" x14ac:dyDescent="0.25">
      <c r="A1026" s="59"/>
      <c r="B1026" s="63">
        <f>IFERROR(VLOOKUP($A1026,D_SAV!$A$5:$I$29,3,0),)</f>
        <v>0</v>
      </c>
      <c r="C1026" s="64" t="str">
        <f>IFERROR(VLOOKUP($A1026,D_SAV!$A$5:$I$29,4,0),"")</f>
        <v/>
      </c>
      <c r="D1026" s="65">
        <f>IFERROR(VLOOKUP($A1026,D_SAV!$A$5:$I$29,5,0),)</f>
        <v>0</v>
      </c>
      <c r="E1026" s="60"/>
      <c r="F1026" s="60"/>
      <c r="G1026" s="60"/>
      <c r="H1026" s="60"/>
      <c r="I1026" s="60"/>
      <c r="J1026" s="60"/>
      <c r="K1026" s="65">
        <f>IFERROR(VLOOKUP($A1026,D_SAV!$A$5:$I$29,6,0),)</f>
        <v>0</v>
      </c>
    </row>
    <row r="1027" spans="1:11" x14ac:dyDescent="0.25">
      <c r="A1027" s="59"/>
      <c r="B1027" s="63">
        <f>IFERROR(VLOOKUP($A1027,D_SAV!$A$5:$I$29,3,0),)</f>
        <v>0</v>
      </c>
      <c r="C1027" s="64" t="str">
        <f>IFERROR(VLOOKUP($A1027,D_SAV!$A$5:$I$29,4,0),"")</f>
        <v/>
      </c>
      <c r="D1027" s="65">
        <f>IFERROR(VLOOKUP($A1027,D_SAV!$A$5:$I$29,5,0),)</f>
        <v>0</v>
      </c>
      <c r="E1027" s="60"/>
      <c r="F1027" s="60"/>
      <c r="G1027" s="60"/>
      <c r="H1027" s="60"/>
      <c r="I1027" s="60"/>
      <c r="J1027" s="60"/>
      <c r="K1027" s="65">
        <f>IFERROR(VLOOKUP($A1027,D_SAV!$A$5:$I$29,6,0),)</f>
        <v>0</v>
      </c>
    </row>
    <row r="1028" spans="1:11" x14ac:dyDescent="0.25">
      <c r="A1028" s="59"/>
      <c r="B1028" s="63">
        <f>IFERROR(VLOOKUP($A1028,D_SAV!$A$5:$I$29,3,0),)</f>
        <v>0</v>
      </c>
      <c r="C1028" s="64" t="str">
        <f>IFERROR(VLOOKUP($A1028,D_SAV!$A$5:$I$29,4,0),"")</f>
        <v/>
      </c>
      <c r="D1028" s="65">
        <f>IFERROR(VLOOKUP($A1028,D_SAV!$A$5:$I$29,5,0),)</f>
        <v>0</v>
      </c>
      <c r="E1028" s="60"/>
      <c r="F1028" s="60"/>
      <c r="G1028" s="60"/>
      <c r="H1028" s="60"/>
      <c r="I1028" s="60"/>
      <c r="J1028" s="60"/>
      <c r="K1028" s="65">
        <f>IFERROR(VLOOKUP($A1028,D_SAV!$A$5:$I$29,6,0),)</f>
        <v>0</v>
      </c>
    </row>
    <row r="1029" spans="1:11" x14ac:dyDescent="0.25">
      <c r="A1029" s="59"/>
      <c r="B1029" s="63">
        <f>IFERROR(VLOOKUP($A1029,D_SAV!$A$5:$I$29,3,0),)</f>
        <v>0</v>
      </c>
      <c r="C1029" s="64" t="str">
        <f>IFERROR(VLOOKUP($A1029,D_SAV!$A$5:$I$29,4,0),"")</f>
        <v/>
      </c>
      <c r="D1029" s="65">
        <f>IFERROR(VLOOKUP($A1029,D_SAV!$A$5:$I$29,5,0),)</f>
        <v>0</v>
      </c>
      <c r="E1029" s="60"/>
      <c r="F1029" s="60"/>
      <c r="G1029" s="60"/>
      <c r="H1029" s="60"/>
      <c r="I1029" s="60"/>
      <c r="J1029" s="60"/>
      <c r="K1029" s="65">
        <f>IFERROR(VLOOKUP($A1029,D_SAV!$A$5:$I$29,6,0),)</f>
        <v>0</v>
      </c>
    </row>
    <row r="1030" spans="1:11" x14ac:dyDescent="0.25">
      <c r="A1030" s="59"/>
      <c r="B1030" s="63">
        <f>IFERROR(VLOOKUP($A1030,D_SAV!$A$5:$I$29,3,0),)</f>
        <v>0</v>
      </c>
      <c r="C1030" s="64" t="str">
        <f>IFERROR(VLOOKUP($A1030,D_SAV!$A$5:$I$29,4,0),"")</f>
        <v/>
      </c>
      <c r="D1030" s="65">
        <f>IFERROR(VLOOKUP($A1030,D_SAV!$A$5:$I$29,5,0),)</f>
        <v>0</v>
      </c>
      <c r="E1030" s="60"/>
      <c r="F1030" s="60"/>
      <c r="G1030" s="60"/>
      <c r="H1030" s="60"/>
      <c r="I1030" s="60"/>
      <c r="J1030" s="60"/>
      <c r="K1030" s="65">
        <f>IFERROR(VLOOKUP($A1030,D_SAV!$A$5:$I$29,6,0),)</f>
        <v>0</v>
      </c>
    </row>
    <row r="1031" spans="1:11" x14ac:dyDescent="0.25">
      <c r="A1031" s="59"/>
      <c r="B1031" s="63">
        <f>IFERROR(VLOOKUP($A1031,D_SAV!$A$5:$I$29,3,0),)</f>
        <v>0</v>
      </c>
      <c r="C1031" s="64" t="str">
        <f>IFERROR(VLOOKUP($A1031,D_SAV!$A$5:$I$29,4,0),"")</f>
        <v/>
      </c>
      <c r="D1031" s="65">
        <f>IFERROR(VLOOKUP($A1031,D_SAV!$A$5:$I$29,5,0),)</f>
        <v>0</v>
      </c>
      <c r="E1031" s="60"/>
      <c r="F1031" s="60"/>
      <c r="G1031" s="60"/>
      <c r="H1031" s="60"/>
      <c r="I1031" s="60"/>
      <c r="J1031" s="60"/>
      <c r="K1031" s="65">
        <f>IFERROR(VLOOKUP($A1031,D_SAV!$A$5:$I$29,6,0),)</f>
        <v>0</v>
      </c>
    </row>
    <row r="1032" spans="1:11" x14ac:dyDescent="0.25">
      <c r="A1032" s="59"/>
      <c r="B1032" s="63">
        <f>IFERROR(VLOOKUP($A1032,D_SAV!$A$5:$I$29,3,0),)</f>
        <v>0</v>
      </c>
      <c r="C1032" s="64" t="str">
        <f>IFERROR(VLOOKUP($A1032,D_SAV!$A$5:$I$29,4,0),"")</f>
        <v/>
      </c>
      <c r="D1032" s="65">
        <f>IFERROR(VLOOKUP($A1032,D_SAV!$A$5:$I$29,5,0),)</f>
        <v>0</v>
      </c>
      <c r="E1032" s="60"/>
      <c r="F1032" s="60"/>
      <c r="G1032" s="60"/>
      <c r="H1032" s="60"/>
      <c r="I1032" s="60"/>
      <c r="J1032" s="60"/>
      <c r="K1032" s="65">
        <f>IFERROR(VLOOKUP($A1032,D_SAV!$A$5:$I$29,6,0),)</f>
        <v>0</v>
      </c>
    </row>
    <row r="1033" spans="1:11" x14ac:dyDescent="0.25">
      <c r="A1033" s="59"/>
      <c r="B1033" s="63">
        <f>IFERROR(VLOOKUP($A1033,D_SAV!$A$5:$I$29,3,0),)</f>
        <v>0</v>
      </c>
      <c r="C1033" s="64" t="str">
        <f>IFERROR(VLOOKUP($A1033,D_SAV!$A$5:$I$29,4,0),"")</f>
        <v/>
      </c>
      <c r="D1033" s="65">
        <f>IFERROR(VLOOKUP($A1033,D_SAV!$A$5:$I$29,5,0),)</f>
        <v>0</v>
      </c>
      <c r="E1033" s="60"/>
      <c r="F1033" s="60"/>
      <c r="G1033" s="60"/>
      <c r="H1033" s="60"/>
      <c r="I1033" s="60"/>
      <c r="J1033" s="60"/>
      <c r="K1033" s="65">
        <f>IFERROR(VLOOKUP($A1033,D_SAV!$A$5:$I$29,6,0),)</f>
        <v>0</v>
      </c>
    </row>
    <row r="1034" spans="1:11" x14ac:dyDescent="0.25">
      <c r="A1034" s="59"/>
      <c r="B1034" s="63">
        <f>IFERROR(VLOOKUP($A1034,D_SAV!$A$5:$I$29,3,0),)</f>
        <v>0</v>
      </c>
      <c r="C1034" s="64" t="str">
        <f>IFERROR(VLOOKUP($A1034,D_SAV!$A$5:$I$29,4,0),"")</f>
        <v/>
      </c>
      <c r="D1034" s="65">
        <f>IFERROR(VLOOKUP($A1034,D_SAV!$A$5:$I$29,5,0),)</f>
        <v>0</v>
      </c>
      <c r="E1034" s="60"/>
      <c r="F1034" s="60"/>
      <c r="G1034" s="60"/>
      <c r="H1034" s="60"/>
      <c r="I1034" s="60"/>
      <c r="J1034" s="60"/>
      <c r="K1034" s="65">
        <f>IFERROR(VLOOKUP($A1034,D_SAV!$A$5:$I$29,6,0),)</f>
        <v>0</v>
      </c>
    </row>
    <row r="1035" spans="1:11" x14ac:dyDescent="0.25">
      <c r="A1035" s="59"/>
      <c r="B1035" s="63">
        <f>IFERROR(VLOOKUP($A1035,D_SAV!$A$5:$I$29,3,0),)</f>
        <v>0</v>
      </c>
      <c r="C1035" s="64" t="str">
        <f>IFERROR(VLOOKUP($A1035,D_SAV!$A$5:$I$29,4,0),"")</f>
        <v/>
      </c>
      <c r="D1035" s="65">
        <f>IFERROR(VLOOKUP($A1035,D_SAV!$A$5:$I$29,5,0),)</f>
        <v>0</v>
      </c>
      <c r="E1035" s="60"/>
      <c r="F1035" s="60"/>
      <c r="G1035" s="60"/>
      <c r="H1035" s="60"/>
      <c r="I1035" s="60"/>
      <c r="J1035" s="60"/>
      <c r="K1035" s="65">
        <f>IFERROR(VLOOKUP($A1035,D_SAV!$A$5:$I$29,6,0),)</f>
        <v>0</v>
      </c>
    </row>
    <row r="1036" spans="1:11" x14ac:dyDescent="0.25">
      <c r="A1036" s="59"/>
      <c r="B1036" s="63">
        <f>IFERROR(VLOOKUP($A1036,D_SAV!$A$5:$I$29,3,0),)</f>
        <v>0</v>
      </c>
      <c r="C1036" s="64" t="str">
        <f>IFERROR(VLOOKUP($A1036,D_SAV!$A$5:$I$29,4,0),"")</f>
        <v/>
      </c>
      <c r="D1036" s="65">
        <f>IFERROR(VLOOKUP($A1036,D_SAV!$A$5:$I$29,5,0),)</f>
        <v>0</v>
      </c>
      <c r="E1036" s="60"/>
      <c r="F1036" s="60"/>
      <c r="G1036" s="60"/>
      <c r="H1036" s="60"/>
      <c r="I1036" s="60"/>
      <c r="J1036" s="60"/>
      <c r="K1036" s="65">
        <f>IFERROR(VLOOKUP($A1036,D_SAV!$A$5:$I$29,6,0),)</f>
        <v>0</v>
      </c>
    </row>
    <row r="1037" spans="1:11" x14ac:dyDescent="0.25">
      <c r="A1037" s="59"/>
      <c r="B1037" s="63">
        <f>IFERROR(VLOOKUP($A1037,D_SAV!$A$5:$I$29,3,0),)</f>
        <v>0</v>
      </c>
      <c r="C1037" s="64" t="str">
        <f>IFERROR(VLOOKUP($A1037,D_SAV!$A$5:$I$29,4,0),"")</f>
        <v/>
      </c>
      <c r="D1037" s="65">
        <f>IFERROR(VLOOKUP($A1037,D_SAV!$A$5:$I$29,5,0),)</f>
        <v>0</v>
      </c>
      <c r="E1037" s="60"/>
      <c r="F1037" s="60"/>
      <c r="G1037" s="60"/>
      <c r="H1037" s="60"/>
      <c r="I1037" s="60"/>
      <c r="J1037" s="60"/>
      <c r="K1037" s="65">
        <f>IFERROR(VLOOKUP($A1037,D_SAV!$A$5:$I$29,6,0),)</f>
        <v>0</v>
      </c>
    </row>
    <row r="1038" spans="1:11" x14ac:dyDescent="0.25">
      <c r="A1038" s="59"/>
      <c r="B1038" s="63">
        <f>IFERROR(VLOOKUP($A1038,D_SAV!$A$5:$I$29,3,0),)</f>
        <v>0</v>
      </c>
      <c r="C1038" s="64" t="str">
        <f>IFERROR(VLOOKUP($A1038,D_SAV!$A$5:$I$29,4,0),"")</f>
        <v/>
      </c>
      <c r="D1038" s="65">
        <f>IFERROR(VLOOKUP($A1038,D_SAV!$A$5:$I$29,5,0),)</f>
        <v>0</v>
      </c>
      <c r="E1038" s="60"/>
      <c r="F1038" s="60"/>
      <c r="G1038" s="60"/>
      <c r="H1038" s="60"/>
      <c r="I1038" s="60"/>
      <c r="J1038" s="60"/>
      <c r="K1038" s="65">
        <f>IFERROR(VLOOKUP($A1038,D_SAV!$A$5:$I$29,6,0),)</f>
        <v>0</v>
      </c>
    </row>
    <row r="1039" spans="1:11" x14ac:dyDescent="0.25">
      <c r="A1039" s="59"/>
      <c r="B1039" s="63">
        <f>IFERROR(VLOOKUP($A1039,D_SAV!$A$5:$I$29,3,0),)</f>
        <v>0</v>
      </c>
      <c r="C1039" s="64" t="str">
        <f>IFERROR(VLOOKUP($A1039,D_SAV!$A$5:$I$29,4,0),"")</f>
        <v/>
      </c>
      <c r="D1039" s="65">
        <f>IFERROR(VLOOKUP($A1039,D_SAV!$A$5:$I$29,5,0),)</f>
        <v>0</v>
      </c>
      <c r="E1039" s="60"/>
      <c r="F1039" s="60"/>
      <c r="G1039" s="60"/>
      <c r="H1039" s="60"/>
      <c r="I1039" s="60"/>
      <c r="J1039" s="60"/>
      <c r="K1039" s="65">
        <f>IFERROR(VLOOKUP($A1039,D_SAV!$A$5:$I$29,6,0),)</f>
        <v>0</v>
      </c>
    </row>
    <row r="1040" spans="1:11" x14ac:dyDescent="0.25">
      <c r="A1040" s="59"/>
      <c r="B1040" s="63">
        <f>IFERROR(VLOOKUP($A1040,D_SAV!$A$5:$I$29,3,0),)</f>
        <v>0</v>
      </c>
      <c r="C1040" s="64" t="str">
        <f>IFERROR(VLOOKUP($A1040,D_SAV!$A$5:$I$29,4,0),"")</f>
        <v/>
      </c>
      <c r="D1040" s="65">
        <f>IFERROR(VLOOKUP($A1040,D_SAV!$A$5:$I$29,5,0),)</f>
        <v>0</v>
      </c>
      <c r="E1040" s="60"/>
      <c r="F1040" s="60"/>
      <c r="G1040" s="60"/>
      <c r="H1040" s="60"/>
      <c r="I1040" s="60"/>
      <c r="J1040" s="60"/>
      <c r="K1040" s="65">
        <f>IFERROR(VLOOKUP($A1040,D_SAV!$A$5:$I$29,6,0),)</f>
        <v>0</v>
      </c>
    </row>
    <row r="1041" spans="1:11" x14ac:dyDescent="0.25">
      <c r="A1041" s="59"/>
      <c r="B1041" s="63">
        <f>IFERROR(VLOOKUP($A1041,D_SAV!$A$5:$I$29,3,0),)</f>
        <v>0</v>
      </c>
      <c r="C1041" s="64" t="str">
        <f>IFERROR(VLOOKUP($A1041,D_SAV!$A$5:$I$29,4,0),"")</f>
        <v/>
      </c>
      <c r="D1041" s="65">
        <f>IFERROR(VLOOKUP($A1041,D_SAV!$A$5:$I$29,5,0),)</f>
        <v>0</v>
      </c>
      <c r="E1041" s="60"/>
      <c r="F1041" s="60"/>
      <c r="G1041" s="60"/>
      <c r="H1041" s="60"/>
      <c r="I1041" s="60"/>
      <c r="J1041" s="60"/>
      <c r="K1041" s="65">
        <f>IFERROR(VLOOKUP($A1041,D_SAV!$A$5:$I$29,6,0),)</f>
        <v>0</v>
      </c>
    </row>
    <row r="1042" spans="1:11" x14ac:dyDescent="0.25">
      <c r="A1042" s="59"/>
      <c r="B1042" s="63">
        <f>IFERROR(VLOOKUP($A1042,D_SAV!$A$5:$I$29,3,0),)</f>
        <v>0</v>
      </c>
      <c r="C1042" s="64" t="str">
        <f>IFERROR(VLOOKUP($A1042,D_SAV!$A$5:$I$29,4,0),"")</f>
        <v/>
      </c>
      <c r="D1042" s="65">
        <f>IFERROR(VLOOKUP($A1042,D_SAV!$A$5:$I$29,5,0),)</f>
        <v>0</v>
      </c>
      <c r="E1042" s="60"/>
      <c r="F1042" s="60"/>
      <c r="G1042" s="60"/>
      <c r="H1042" s="60"/>
      <c r="I1042" s="60"/>
      <c r="J1042" s="60"/>
      <c r="K1042" s="65">
        <f>IFERROR(VLOOKUP($A1042,D_SAV!$A$5:$I$29,6,0),)</f>
        <v>0</v>
      </c>
    </row>
    <row r="1043" spans="1:11" x14ac:dyDescent="0.25">
      <c r="A1043" s="59"/>
      <c r="B1043" s="63">
        <f>IFERROR(VLOOKUP($A1043,D_SAV!$A$5:$I$29,3,0),)</f>
        <v>0</v>
      </c>
      <c r="C1043" s="64" t="str">
        <f>IFERROR(VLOOKUP($A1043,D_SAV!$A$5:$I$29,4,0),"")</f>
        <v/>
      </c>
      <c r="D1043" s="65">
        <f>IFERROR(VLOOKUP($A1043,D_SAV!$A$5:$I$29,5,0),)</f>
        <v>0</v>
      </c>
      <c r="E1043" s="60"/>
      <c r="F1043" s="60"/>
      <c r="G1043" s="60"/>
      <c r="H1043" s="60"/>
      <c r="I1043" s="60"/>
      <c r="J1043" s="60"/>
      <c r="K1043" s="65">
        <f>IFERROR(VLOOKUP($A1043,D_SAV!$A$5:$I$29,6,0),)</f>
        <v>0</v>
      </c>
    </row>
    <row r="1044" spans="1:11" x14ac:dyDescent="0.25">
      <c r="A1044" s="59"/>
      <c r="B1044" s="63">
        <f>IFERROR(VLOOKUP($A1044,D_SAV!$A$5:$I$29,3,0),)</f>
        <v>0</v>
      </c>
      <c r="C1044" s="64" t="str">
        <f>IFERROR(VLOOKUP($A1044,D_SAV!$A$5:$I$29,4,0),"")</f>
        <v/>
      </c>
      <c r="D1044" s="65">
        <f>IFERROR(VLOOKUP($A1044,D_SAV!$A$5:$I$29,5,0),)</f>
        <v>0</v>
      </c>
      <c r="E1044" s="60"/>
      <c r="F1044" s="60"/>
      <c r="G1044" s="60"/>
      <c r="H1044" s="60"/>
      <c r="I1044" s="60"/>
      <c r="J1044" s="60"/>
      <c r="K1044" s="65">
        <f>IFERROR(VLOOKUP($A1044,D_SAV!$A$5:$I$29,6,0),)</f>
        <v>0</v>
      </c>
    </row>
    <row r="1045" spans="1:11" x14ac:dyDescent="0.25">
      <c r="A1045" s="59"/>
      <c r="B1045" s="63">
        <f>IFERROR(VLOOKUP($A1045,D_SAV!$A$5:$I$29,3,0),)</f>
        <v>0</v>
      </c>
      <c r="C1045" s="64" t="str">
        <f>IFERROR(VLOOKUP($A1045,D_SAV!$A$5:$I$29,4,0),"")</f>
        <v/>
      </c>
      <c r="D1045" s="65">
        <f>IFERROR(VLOOKUP($A1045,D_SAV!$A$5:$I$29,5,0),)</f>
        <v>0</v>
      </c>
      <c r="E1045" s="60"/>
      <c r="F1045" s="60"/>
      <c r="G1045" s="60"/>
      <c r="H1045" s="60"/>
      <c r="I1045" s="60"/>
      <c r="J1045" s="60"/>
      <c r="K1045" s="65">
        <f>IFERROR(VLOOKUP($A1045,D_SAV!$A$5:$I$29,6,0),)</f>
        <v>0</v>
      </c>
    </row>
    <row r="1046" spans="1:11" x14ac:dyDescent="0.25">
      <c r="A1046" s="59"/>
      <c r="B1046" s="63">
        <f>IFERROR(VLOOKUP($A1046,D_SAV!$A$5:$I$29,3,0),)</f>
        <v>0</v>
      </c>
      <c r="C1046" s="64" t="str">
        <f>IFERROR(VLOOKUP($A1046,D_SAV!$A$5:$I$29,4,0),"")</f>
        <v/>
      </c>
      <c r="D1046" s="65">
        <f>IFERROR(VLOOKUP($A1046,D_SAV!$A$5:$I$29,5,0),)</f>
        <v>0</v>
      </c>
      <c r="E1046" s="60"/>
      <c r="F1046" s="60"/>
      <c r="G1046" s="60"/>
      <c r="H1046" s="60"/>
      <c r="I1046" s="60"/>
      <c r="J1046" s="60"/>
      <c r="K1046" s="65">
        <f>IFERROR(VLOOKUP($A1046,D_SAV!$A$5:$I$29,6,0),)</f>
        <v>0</v>
      </c>
    </row>
    <row r="1047" spans="1:11" x14ac:dyDescent="0.25">
      <c r="A1047" s="59"/>
      <c r="B1047" s="63">
        <f>IFERROR(VLOOKUP($A1047,D_SAV!$A$5:$I$29,3,0),)</f>
        <v>0</v>
      </c>
      <c r="C1047" s="64" t="str">
        <f>IFERROR(VLOOKUP($A1047,D_SAV!$A$5:$I$29,4,0),"")</f>
        <v/>
      </c>
      <c r="D1047" s="65">
        <f>IFERROR(VLOOKUP($A1047,D_SAV!$A$5:$I$29,5,0),)</f>
        <v>0</v>
      </c>
      <c r="E1047" s="60"/>
      <c r="F1047" s="60"/>
      <c r="G1047" s="60"/>
      <c r="H1047" s="60"/>
      <c r="I1047" s="60"/>
      <c r="J1047" s="60"/>
      <c r="K1047" s="65">
        <f>IFERROR(VLOOKUP($A1047,D_SAV!$A$5:$I$29,6,0),)</f>
        <v>0</v>
      </c>
    </row>
    <row r="1048" spans="1:11" x14ac:dyDescent="0.25">
      <c r="A1048" s="59"/>
      <c r="B1048" s="63">
        <f>IFERROR(VLOOKUP($A1048,D_SAV!$A$5:$I$29,3,0),)</f>
        <v>0</v>
      </c>
      <c r="C1048" s="64" t="str">
        <f>IFERROR(VLOOKUP($A1048,D_SAV!$A$5:$I$29,4,0),"")</f>
        <v/>
      </c>
      <c r="D1048" s="65">
        <f>IFERROR(VLOOKUP($A1048,D_SAV!$A$5:$I$29,5,0),)</f>
        <v>0</v>
      </c>
      <c r="E1048" s="60"/>
      <c r="F1048" s="60"/>
      <c r="G1048" s="60"/>
      <c r="H1048" s="60"/>
      <c r="I1048" s="60"/>
      <c r="J1048" s="60"/>
      <c r="K1048" s="65">
        <f>IFERROR(VLOOKUP($A1048,D_SAV!$A$5:$I$29,6,0),)</f>
        <v>0</v>
      </c>
    </row>
    <row r="1049" spans="1:11" x14ac:dyDescent="0.25">
      <c r="A1049" s="59"/>
      <c r="B1049" s="63">
        <f>IFERROR(VLOOKUP($A1049,D_SAV!$A$5:$I$29,3,0),)</f>
        <v>0</v>
      </c>
      <c r="C1049" s="64" t="str">
        <f>IFERROR(VLOOKUP($A1049,D_SAV!$A$5:$I$29,4,0),"")</f>
        <v/>
      </c>
      <c r="D1049" s="65">
        <f>IFERROR(VLOOKUP($A1049,D_SAV!$A$5:$I$29,5,0),)</f>
        <v>0</v>
      </c>
      <c r="E1049" s="60"/>
      <c r="F1049" s="60"/>
      <c r="G1049" s="60"/>
      <c r="H1049" s="60"/>
      <c r="I1049" s="60"/>
      <c r="J1049" s="60"/>
      <c r="K1049" s="65">
        <f>IFERROR(VLOOKUP($A1049,D_SAV!$A$5:$I$29,6,0),)</f>
        <v>0</v>
      </c>
    </row>
    <row r="1050" spans="1:11" x14ac:dyDescent="0.25">
      <c r="A1050" s="59"/>
      <c r="B1050" s="63">
        <f>IFERROR(VLOOKUP($A1050,D_SAV!$A$5:$I$29,3,0),)</f>
        <v>0</v>
      </c>
      <c r="C1050" s="64" t="str">
        <f>IFERROR(VLOOKUP($A1050,D_SAV!$A$5:$I$29,4,0),"")</f>
        <v/>
      </c>
      <c r="D1050" s="65">
        <f>IFERROR(VLOOKUP($A1050,D_SAV!$A$5:$I$29,5,0),)</f>
        <v>0</v>
      </c>
      <c r="E1050" s="60"/>
      <c r="F1050" s="60"/>
      <c r="G1050" s="60"/>
      <c r="H1050" s="60"/>
      <c r="I1050" s="60"/>
      <c r="J1050" s="60"/>
      <c r="K1050" s="65">
        <f>IFERROR(VLOOKUP($A1050,D_SAV!$A$5:$I$29,6,0),)</f>
        <v>0</v>
      </c>
    </row>
    <row r="1051" spans="1:11" x14ac:dyDescent="0.25">
      <c r="A1051" s="59"/>
      <c r="B1051" s="63">
        <f>IFERROR(VLOOKUP($A1051,D_SAV!$A$5:$I$29,3,0),)</f>
        <v>0</v>
      </c>
      <c r="C1051" s="64" t="str">
        <f>IFERROR(VLOOKUP($A1051,D_SAV!$A$5:$I$29,4,0),"")</f>
        <v/>
      </c>
      <c r="D1051" s="65">
        <f>IFERROR(VLOOKUP($A1051,D_SAV!$A$5:$I$29,5,0),)</f>
        <v>0</v>
      </c>
      <c r="E1051" s="60"/>
      <c r="F1051" s="60"/>
      <c r="G1051" s="60"/>
      <c r="H1051" s="60"/>
      <c r="I1051" s="60"/>
      <c r="J1051" s="60"/>
      <c r="K1051" s="65">
        <f>IFERROR(VLOOKUP($A1051,D_SAV!$A$5:$I$29,6,0),)</f>
        <v>0</v>
      </c>
    </row>
    <row r="1052" spans="1:11" x14ac:dyDescent="0.25">
      <c r="A1052" s="59"/>
      <c r="B1052" s="63">
        <f>IFERROR(VLOOKUP($A1052,D_SAV!$A$5:$I$29,3,0),)</f>
        <v>0</v>
      </c>
      <c r="C1052" s="64" t="str">
        <f>IFERROR(VLOOKUP($A1052,D_SAV!$A$5:$I$29,4,0),"")</f>
        <v/>
      </c>
      <c r="D1052" s="65">
        <f>IFERROR(VLOOKUP($A1052,D_SAV!$A$5:$I$29,5,0),)</f>
        <v>0</v>
      </c>
      <c r="E1052" s="60"/>
      <c r="F1052" s="60"/>
      <c r="G1052" s="60"/>
      <c r="H1052" s="60"/>
      <c r="I1052" s="60"/>
      <c r="J1052" s="60"/>
      <c r="K1052" s="65">
        <f>IFERROR(VLOOKUP($A1052,D_SAV!$A$5:$I$29,6,0),)</f>
        <v>0</v>
      </c>
    </row>
    <row r="1053" spans="1:11" x14ac:dyDescent="0.25">
      <c r="A1053" s="59"/>
      <c r="B1053" s="63">
        <f>IFERROR(VLOOKUP($A1053,D_SAV!$A$5:$I$29,3,0),)</f>
        <v>0</v>
      </c>
      <c r="C1053" s="64" t="str">
        <f>IFERROR(VLOOKUP($A1053,D_SAV!$A$5:$I$29,4,0),"")</f>
        <v/>
      </c>
      <c r="D1053" s="65">
        <f>IFERROR(VLOOKUP($A1053,D_SAV!$A$5:$I$29,5,0),)</f>
        <v>0</v>
      </c>
      <c r="E1053" s="60"/>
      <c r="F1053" s="60"/>
      <c r="G1053" s="60"/>
      <c r="H1053" s="60"/>
      <c r="I1053" s="60"/>
      <c r="J1053" s="60"/>
      <c r="K1053" s="65">
        <f>IFERROR(VLOOKUP($A1053,D_SAV!$A$5:$I$29,6,0),)</f>
        <v>0</v>
      </c>
    </row>
    <row r="1054" spans="1:11" x14ac:dyDescent="0.25">
      <c r="A1054" s="59"/>
      <c r="B1054" s="63">
        <f>IFERROR(VLOOKUP($A1054,D_SAV!$A$5:$I$29,3,0),)</f>
        <v>0</v>
      </c>
      <c r="C1054" s="64" t="str">
        <f>IFERROR(VLOOKUP($A1054,D_SAV!$A$5:$I$29,4,0),"")</f>
        <v/>
      </c>
      <c r="D1054" s="65">
        <f>IFERROR(VLOOKUP($A1054,D_SAV!$A$5:$I$29,5,0),)</f>
        <v>0</v>
      </c>
      <c r="E1054" s="60"/>
      <c r="F1054" s="60"/>
      <c r="G1054" s="60"/>
      <c r="H1054" s="60"/>
      <c r="I1054" s="60"/>
      <c r="J1054" s="60"/>
      <c r="K1054" s="65">
        <f>IFERROR(VLOOKUP($A1054,D_SAV!$A$5:$I$29,6,0),)</f>
        <v>0</v>
      </c>
    </row>
    <row r="1055" spans="1:11" x14ac:dyDescent="0.25">
      <c r="A1055" s="59"/>
      <c r="B1055" s="63">
        <f>IFERROR(VLOOKUP($A1055,D_SAV!$A$5:$I$29,3,0),)</f>
        <v>0</v>
      </c>
      <c r="C1055" s="64" t="str">
        <f>IFERROR(VLOOKUP($A1055,D_SAV!$A$5:$I$29,4,0),"")</f>
        <v/>
      </c>
      <c r="D1055" s="65">
        <f>IFERROR(VLOOKUP($A1055,D_SAV!$A$5:$I$29,5,0),)</f>
        <v>0</v>
      </c>
      <c r="E1055" s="60"/>
      <c r="F1055" s="60"/>
      <c r="G1055" s="60"/>
      <c r="H1055" s="60"/>
      <c r="I1055" s="60"/>
      <c r="J1055" s="60"/>
      <c r="K1055" s="65">
        <f>IFERROR(VLOOKUP($A1055,D_SAV!$A$5:$I$29,6,0),)</f>
        <v>0</v>
      </c>
    </row>
    <row r="1056" spans="1:11" x14ac:dyDescent="0.25">
      <c r="A1056" s="59"/>
      <c r="B1056" s="63">
        <f>IFERROR(VLOOKUP($A1056,D_SAV!$A$5:$I$29,3,0),)</f>
        <v>0</v>
      </c>
      <c r="C1056" s="64" t="str">
        <f>IFERROR(VLOOKUP($A1056,D_SAV!$A$5:$I$29,4,0),"")</f>
        <v/>
      </c>
      <c r="D1056" s="65">
        <f>IFERROR(VLOOKUP($A1056,D_SAV!$A$5:$I$29,5,0),)</f>
        <v>0</v>
      </c>
      <c r="E1056" s="60"/>
      <c r="F1056" s="60"/>
      <c r="G1056" s="60"/>
      <c r="H1056" s="60"/>
      <c r="I1056" s="60"/>
      <c r="J1056" s="60"/>
      <c r="K1056" s="65">
        <f>IFERROR(VLOOKUP($A1056,D_SAV!$A$5:$I$29,6,0),)</f>
        <v>0</v>
      </c>
    </row>
    <row r="1057" spans="1:11" x14ac:dyDescent="0.25">
      <c r="A1057" s="59"/>
      <c r="B1057" s="63">
        <f>IFERROR(VLOOKUP($A1057,D_SAV!$A$5:$I$29,3,0),)</f>
        <v>0</v>
      </c>
      <c r="C1057" s="64" t="str">
        <f>IFERROR(VLOOKUP($A1057,D_SAV!$A$5:$I$29,4,0),"")</f>
        <v/>
      </c>
      <c r="D1057" s="65">
        <f>IFERROR(VLOOKUP($A1057,D_SAV!$A$5:$I$29,5,0),)</f>
        <v>0</v>
      </c>
      <c r="E1057" s="60"/>
      <c r="F1057" s="60"/>
      <c r="G1057" s="60"/>
      <c r="H1057" s="60"/>
      <c r="I1057" s="60"/>
      <c r="J1057" s="60"/>
      <c r="K1057" s="65">
        <f>IFERROR(VLOOKUP($A1057,D_SAV!$A$5:$I$29,6,0),)</f>
        <v>0</v>
      </c>
    </row>
    <row r="1058" spans="1:11" x14ac:dyDescent="0.25">
      <c r="A1058" s="59"/>
      <c r="B1058" s="63">
        <f>IFERROR(VLOOKUP($A1058,D_SAV!$A$5:$I$29,3,0),)</f>
        <v>0</v>
      </c>
      <c r="C1058" s="64" t="str">
        <f>IFERROR(VLOOKUP($A1058,D_SAV!$A$5:$I$29,4,0),"")</f>
        <v/>
      </c>
      <c r="D1058" s="65">
        <f>IFERROR(VLOOKUP($A1058,D_SAV!$A$5:$I$29,5,0),)</f>
        <v>0</v>
      </c>
      <c r="E1058" s="60"/>
      <c r="F1058" s="60"/>
      <c r="G1058" s="60"/>
      <c r="H1058" s="60"/>
      <c r="I1058" s="60"/>
      <c r="J1058" s="60"/>
      <c r="K1058" s="65">
        <f>IFERROR(VLOOKUP($A1058,D_SAV!$A$5:$I$29,6,0),)</f>
        <v>0</v>
      </c>
    </row>
    <row r="1059" spans="1:11" x14ac:dyDescent="0.25">
      <c r="A1059" s="59"/>
      <c r="B1059" s="63">
        <f>IFERROR(VLOOKUP($A1059,D_SAV!$A$5:$I$29,3,0),)</f>
        <v>0</v>
      </c>
      <c r="C1059" s="64" t="str">
        <f>IFERROR(VLOOKUP($A1059,D_SAV!$A$5:$I$29,4,0),"")</f>
        <v/>
      </c>
      <c r="D1059" s="65">
        <f>IFERROR(VLOOKUP($A1059,D_SAV!$A$5:$I$29,5,0),)</f>
        <v>0</v>
      </c>
      <c r="E1059" s="60"/>
      <c r="F1059" s="60"/>
      <c r="G1059" s="60"/>
      <c r="H1059" s="60"/>
      <c r="I1059" s="60"/>
      <c r="J1059" s="60"/>
      <c r="K1059" s="65">
        <f>IFERROR(VLOOKUP($A1059,D_SAV!$A$5:$I$29,6,0),)</f>
        <v>0</v>
      </c>
    </row>
    <row r="1060" spans="1:11" x14ac:dyDescent="0.25">
      <c r="A1060" s="59"/>
      <c r="B1060" s="63">
        <f>IFERROR(VLOOKUP($A1060,D_SAV!$A$5:$I$29,3,0),)</f>
        <v>0</v>
      </c>
      <c r="C1060" s="64" t="str">
        <f>IFERROR(VLOOKUP($A1060,D_SAV!$A$5:$I$29,4,0),"")</f>
        <v/>
      </c>
      <c r="D1060" s="65">
        <f>IFERROR(VLOOKUP($A1060,D_SAV!$A$5:$I$29,5,0),)</f>
        <v>0</v>
      </c>
      <c r="E1060" s="60"/>
      <c r="F1060" s="60"/>
      <c r="G1060" s="60"/>
      <c r="H1060" s="60"/>
      <c r="I1060" s="60"/>
      <c r="J1060" s="60"/>
      <c r="K1060" s="65">
        <f>IFERROR(VLOOKUP($A1060,D_SAV!$A$5:$I$29,6,0),)</f>
        <v>0</v>
      </c>
    </row>
    <row r="1061" spans="1:11" x14ac:dyDescent="0.25">
      <c r="A1061" s="59"/>
      <c r="B1061" s="63">
        <f>IFERROR(VLOOKUP($A1061,D_SAV!$A$5:$I$29,3,0),)</f>
        <v>0</v>
      </c>
      <c r="C1061" s="64" t="str">
        <f>IFERROR(VLOOKUP($A1061,D_SAV!$A$5:$I$29,4,0),"")</f>
        <v/>
      </c>
      <c r="D1061" s="65">
        <f>IFERROR(VLOOKUP($A1061,D_SAV!$A$5:$I$29,5,0),)</f>
        <v>0</v>
      </c>
      <c r="E1061" s="60"/>
      <c r="F1061" s="60"/>
      <c r="G1061" s="60"/>
      <c r="H1061" s="60"/>
      <c r="I1061" s="60"/>
      <c r="J1061" s="60"/>
      <c r="K1061" s="65">
        <f>IFERROR(VLOOKUP($A1061,D_SAV!$A$5:$I$29,6,0),)</f>
        <v>0</v>
      </c>
    </row>
    <row r="1062" spans="1:11" x14ac:dyDescent="0.25">
      <c r="A1062" s="59"/>
      <c r="B1062" s="63">
        <f>IFERROR(VLOOKUP($A1062,D_SAV!$A$5:$I$29,3,0),)</f>
        <v>0</v>
      </c>
      <c r="C1062" s="64" t="str">
        <f>IFERROR(VLOOKUP($A1062,D_SAV!$A$5:$I$29,4,0),"")</f>
        <v/>
      </c>
      <c r="D1062" s="65">
        <f>IFERROR(VLOOKUP($A1062,D_SAV!$A$5:$I$29,5,0),)</f>
        <v>0</v>
      </c>
      <c r="E1062" s="60"/>
      <c r="F1062" s="60"/>
      <c r="G1062" s="60"/>
      <c r="H1062" s="60"/>
      <c r="I1062" s="60"/>
      <c r="J1062" s="60"/>
      <c r="K1062" s="65">
        <f>IFERROR(VLOOKUP($A1062,D_SAV!$A$5:$I$29,6,0),)</f>
        <v>0</v>
      </c>
    </row>
    <row r="1063" spans="1:11" x14ac:dyDescent="0.25">
      <c r="A1063" s="59"/>
      <c r="B1063" s="63">
        <f>IFERROR(VLOOKUP($A1063,D_SAV!$A$5:$I$29,3,0),)</f>
        <v>0</v>
      </c>
      <c r="C1063" s="64" t="str">
        <f>IFERROR(VLOOKUP($A1063,D_SAV!$A$5:$I$29,4,0),"")</f>
        <v/>
      </c>
      <c r="D1063" s="65">
        <f>IFERROR(VLOOKUP($A1063,D_SAV!$A$5:$I$29,5,0),)</f>
        <v>0</v>
      </c>
      <c r="E1063" s="60"/>
      <c r="F1063" s="60"/>
      <c r="G1063" s="60"/>
      <c r="H1063" s="60"/>
      <c r="I1063" s="60"/>
      <c r="J1063" s="60"/>
      <c r="K1063" s="65">
        <f>IFERROR(VLOOKUP($A1063,D_SAV!$A$5:$I$29,6,0),)</f>
        <v>0</v>
      </c>
    </row>
    <row r="1064" spans="1:11" x14ac:dyDescent="0.25">
      <c r="A1064" s="59"/>
      <c r="B1064" s="63">
        <f>IFERROR(VLOOKUP($A1064,D_SAV!$A$5:$I$29,3,0),)</f>
        <v>0</v>
      </c>
      <c r="C1064" s="64" t="str">
        <f>IFERROR(VLOOKUP($A1064,D_SAV!$A$5:$I$29,4,0),"")</f>
        <v/>
      </c>
      <c r="D1064" s="65">
        <f>IFERROR(VLOOKUP($A1064,D_SAV!$A$5:$I$29,5,0),)</f>
        <v>0</v>
      </c>
      <c r="E1064" s="60"/>
      <c r="F1064" s="60"/>
      <c r="G1064" s="60"/>
      <c r="H1064" s="60"/>
      <c r="I1064" s="60"/>
      <c r="J1064" s="60"/>
      <c r="K1064" s="65">
        <f>IFERROR(VLOOKUP($A1064,D_SAV!$A$5:$I$29,6,0),)</f>
        <v>0</v>
      </c>
    </row>
    <row r="1065" spans="1:11" x14ac:dyDescent="0.25">
      <c r="A1065" s="59"/>
      <c r="B1065" s="63">
        <f>IFERROR(VLOOKUP($A1065,D_SAV!$A$5:$I$29,3,0),)</f>
        <v>0</v>
      </c>
      <c r="C1065" s="64" t="str">
        <f>IFERROR(VLOOKUP($A1065,D_SAV!$A$5:$I$29,4,0),"")</f>
        <v/>
      </c>
      <c r="D1065" s="65">
        <f>IFERROR(VLOOKUP($A1065,D_SAV!$A$5:$I$29,5,0),)</f>
        <v>0</v>
      </c>
      <c r="E1065" s="60"/>
      <c r="F1065" s="60"/>
      <c r="G1065" s="60"/>
      <c r="H1065" s="60"/>
      <c r="I1065" s="60"/>
      <c r="J1065" s="60"/>
      <c r="K1065" s="65">
        <f>IFERROR(VLOOKUP($A1065,D_SAV!$A$5:$I$29,6,0),)</f>
        <v>0</v>
      </c>
    </row>
    <row r="1066" spans="1:11" x14ac:dyDescent="0.25">
      <c r="A1066" s="59"/>
      <c r="B1066" s="63">
        <f>IFERROR(VLOOKUP($A1066,D_SAV!$A$5:$I$29,3,0),)</f>
        <v>0</v>
      </c>
      <c r="C1066" s="64" t="str">
        <f>IFERROR(VLOOKUP($A1066,D_SAV!$A$5:$I$29,4,0),"")</f>
        <v/>
      </c>
      <c r="D1066" s="65">
        <f>IFERROR(VLOOKUP($A1066,D_SAV!$A$5:$I$29,5,0),)</f>
        <v>0</v>
      </c>
      <c r="E1066" s="60"/>
      <c r="F1066" s="60"/>
      <c r="G1066" s="60"/>
      <c r="H1066" s="60"/>
      <c r="I1066" s="60"/>
      <c r="J1066" s="60"/>
      <c r="K1066" s="65">
        <f>IFERROR(VLOOKUP($A1066,D_SAV!$A$5:$I$29,6,0),)</f>
        <v>0</v>
      </c>
    </row>
    <row r="1067" spans="1:11" x14ac:dyDescent="0.25">
      <c r="A1067" s="59"/>
      <c r="B1067" s="63">
        <f>IFERROR(VLOOKUP($A1067,D_SAV!$A$5:$I$29,3,0),)</f>
        <v>0</v>
      </c>
      <c r="C1067" s="64" t="str">
        <f>IFERROR(VLOOKUP($A1067,D_SAV!$A$5:$I$29,4,0),"")</f>
        <v/>
      </c>
      <c r="D1067" s="65">
        <f>IFERROR(VLOOKUP($A1067,D_SAV!$A$5:$I$29,5,0),)</f>
        <v>0</v>
      </c>
      <c r="E1067" s="60"/>
      <c r="F1067" s="60"/>
      <c r="G1067" s="60"/>
      <c r="H1067" s="60"/>
      <c r="I1067" s="60"/>
      <c r="J1067" s="60"/>
      <c r="K1067" s="65">
        <f>IFERROR(VLOOKUP($A1067,D_SAV!$A$5:$I$29,6,0),)</f>
        <v>0</v>
      </c>
    </row>
    <row r="1068" spans="1:11" x14ac:dyDescent="0.25">
      <c r="A1068" s="59"/>
      <c r="B1068" s="63">
        <f>IFERROR(VLOOKUP($A1068,D_SAV!$A$5:$I$29,3,0),)</f>
        <v>0</v>
      </c>
      <c r="C1068" s="64" t="str">
        <f>IFERROR(VLOOKUP($A1068,D_SAV!$A$5:$I$29,4,0),"")</f>
        <v/>
      </c>
      <c r="D1068" s="65">
        <f>IFERROR(VLOOKUP($A1068,D_SAV!$A$5:$I$29,5,0),)</f>
        <v>0</v>
      </c>
      <c r="E1068" s="60"/>
      <c r="F1068" s="60"/>
      <c r="G1068" s="60"/>
      <c r="H1068" s="60"/>
      <c r="I1068" s="60"/>
      <c r="J1068" s="60"/>
      <c r="K1068" s="65">
        <f>IFERROR(VLOOKUP($A1068,D_SAV!$A$5:$I$29,6,0),)</f>
        <v>0</v>
      </c>
    </row>
    <row r="1069" spans="1:11" x14ac:dyDescent="0.25">
      <c r="A1069" s="59"/>
      <c r="B1069" s="63">
        <f>IFERROR(VLOOKUP($A1069,D_SAV!$A$5:$I$29,3,0),)</f>
        <v>0</v>
      </c>
      <c r="C1069" s="64" t="str">
        <f>IFERROR(VLOOKUP($A1069,D_SAV!$A$5:$I$29,4,0),"")</f>
        <v/>
      </c>
      <c r="D1069" s="65">
        <f>IFERROR(VLOOKUP($A1069,D_SAV!$A$5:$I$29,5,0),)</f>
        <v>0</v>
      </c>
      <c r="E1069" s="60"/>
      <c r="F1069" s="60"/>
      <c r="G1069" s="60"/>
      <c r="H1069" s="60"/>
      <c r="I1069" s="60"/>
      <c r="J1069" s="60"/>
      <c r="K1069" s="65">
        <f>IFERROR(VLOOKUP($A1069,D_SAV!$A$5:$I$29,6,0),)</f>
        <v>0</v>
      </c>
    </row>
    <row r="1070" spans="1:11" x14ac:dyDescent="0.25">
      <c r="A1070" s="59"/>
      <c r="B1070" s="63">
        <f>IFERROR(VLOOKUP($A1070,D_SAV!$A$5:$I$29,3,0),)</f>
        <v>0</v>
      </c>
      <c r="C1070" s="64" t="str">
        <f>IFERROR(VLOOKUP($A1070,D_SAV!$A$5:$I$29,4,0),"")</f>
        <v/>
      </c>
      <c r="D1070" s="65">
        <f>IFERROR(VLOOKUP($A1070,D_SAV!$A$5:$I$29,5,0),)</f>
        <v>0</v>
      </c>
      <c r="E1070" s="60"/>
      <c r="F1070" s="60"/>
      <c r="G1070" s="60"/>
      <c r="H1070" s="60"/>
      <c r="I1070" s="60"/>
      <c r="J1070" s="60"/>
      <c r="K1070" s="65">
        <f>IFERROR(VLOOKUP($A1070,D_SAV!$A$5:$I$29,6,0),)</f>
        <v>0</v>
      </c>
    </row>
    <row r="1071" spans="1:11" x14ac:dyDescent="0.25">
      <c r="A1071" s="59"/>
      <c r="B1071" s="63">
        <f>IFERROR(VLOOKUP($A1071,D_SAV!$A$5:$I$29,3,0),)</f>
        <v>0</v>
      </c>
      <c r="C1071" s="64" t="str">
        <f>IFERROR(VLOOKUP($A1071,D_SAV!$A$5:$I$29,4,0),"")</f>
        <v/>
      </c>
      <c r="D1071" s="65">
        <f>IFERROR(VLOOKUP($A1071,D_SAV!$A$5:$I$29,5,0),)</f>
        <v>0</v>
      </c>
      <c r="E1071" s="60"/>
      <c r="F1071" s="60"/>
      <c r="G1071" s="60"/>
      <c r="H1071" s="60"/>
      <c r="I1071" s="60"/>
      <c r="J1071" s="60"/>
      <c r="K1071" s="65">
        <f>IFERROR(VLOOKUP($A1071,D_SAV!$A$5:$I$29,6,0),)</f>
        <v>0</v>
      </c>
    </row>
    <row r="1072" spans="1:11" x14ac:dyDescent="0.25">
      <c r="A1072" s="59"/>
      <c r="B1072" s="63">
        <f>IFERROR(VLOOKUP($A1072,D_SAV!$A$5:$I$29,3,0),)</f>
        <v>0</v>
      </c>
      <c r="C1072" s="64" t="str">
        <f>IFERROR(VLOOKUP($A1072,D_SAV!$A$5:$I$29,4,0),"")</f>
        <v/>
      </c>
      <c r="D1072" s="65">
        <f>IFERROR(VLOOKUP($A1072,D_SAV!$A$5:$I$29,5,0),)</f>
        <v>0</v>
      </c>
      <c r="E1072" s="60"/>
      <c r="F1072" s="60"/>
      <c r="G1072" s="60"/>
      <c r="H1072" s="60"/>
      <c r="I1072" s="60"/>
      <c r="J1072" s="60"/>
      <c r="K1072" s="65">
        <f>IFERROR(VLOOKUP($A1072,D_SAV!$A$5:$I$29,6,0),)</f>
        <v>0</v>
      </c>
    </row>
    <row r="1073" spans="1:11" x14ac:dyDescent="0.25">
      <c r="A1073" s="59"/>
      <c r="B1073" s="63">
        <f>IFERROR(VLOOKUP($A1073,D_SAV!$A$5:$I$29,3,0),)</f>
        <v>0</v>
      </c>
      <c r="C1073" s="64" t="str">
        <f>IFERROR(VLOOKUP($A1073,D_SAV!$A$5:$I$29,4,0),"")</f>
        <v/>
      </c>
      <c r="D1073" s="65">
        <f>IFERROR(VLOOKUP($A1073,D_SAV!$A$5:$I$29,5,0),)</f>
        <v>0</v>
      </c>
      <c r="E1073" s="60"/>
      <c r="F1073" s="60"/>
      <c r="G1073" s="60"/>
      <c r="H1073" s="60"/>
      <c r="I1073" s="60"/>
      <c r="J1073" s="60"/>
      <c r="K1073" s="65">
        <f>IFERROR(VLOOKUP($A1073,D_SAV!$A$5:$I$29,6,0),)</f>
        <v>0</v>
      </c>
    </row>
    <row r="1074" spans="1:11" x14ac:dyDescent="0.25">
      <c r="A1074" s="59"/>
      <c r="B1074" s="63">
        <f>IFERROR(VLOOKUP($A1074,D_SAV!$A$5:$I$29,3,0),)</f>
        <v>0</v>
      </c>
      <c r="C1074" s="64" t="str">
        <f>IFERROR(VLOOKUP($A1074,D_SAV!$A$5:$I$29,4,0),"")</f>
        <v/>
      </c>
      <c r="D1074" s="65">
        <f>IFERROR(VLOOKUP($A1074,D_SAV!$A$5:$I$29,5,0),)</f>
        <v>0</v>
      </c>
      <c r="E1074" s="60"/>
      <c r="F1074" s="60"/>
      <c r="G1074" s="60"/>
      <c r="H1074" s="60"/>
      <c r="I1074" s="60"/>
      <c r="J1074" s="60"/>
      <c r="K1074" s="65">
        <f>IFERROR(VLOOKUP($A1074,D_SAV!$A$5:$I$29,6,0),)</f>
        <v>0</v>
      </c>
    </row>
    <row r="1075" spans="1:11" x14ac:dyDescent="0.25">
      <c r="A1075" s="59"/>
      <c r="B1075" s="63">
        <f>IFERROR(VLOOKUP($A1075,D_SAV!$A$5:$I$29,3,0),)</f>
        <v>0</v>
      </c>
      <c r="C1075" s="64" t="str">
        <f>IFERROR(VLOOKUP($A1075,D_SAV!$A$5:$I$29,4,0),"")</f>
        <v/>
      </c>
      <c r="D1075" s="65">
        <f>IFERROR(VLOOKUP($A1075,D_SAV!$A$5:$I$29,5,0),)</f>
        <v>0</v>
      </c>
      <c r="E1075" s="60"/>
      <c r="F1075" s="60"/>
      <c r="G1075" s="60"/>
      <c r="H1075" s="60"/>
      <c r="I1075" s="60"/>
      <c r="J1075" s="60"/>
      <c r="K1075" s="65">
        <f>IFERROR(VLOOKUP($A1075,D_SAV!$A$5:$I$29,6,0),)</f>
        <v>0</v>
      </c>
    </row>
    <row r="1076" spans="1:11" x14ac:dyDescent="0.25">
      <c r="A1076" s="59"/>
      <c r="B1076" s="63">
        <f>IFERROR(VLOOKUP($A1076,D_SAV!$A$5:$I$29,3,0),)</f>
        <v>0</v>
      </c>
      <c r="C1076" s="64" t="str">
        <f>IFERROR(VLOOKUP($A1076,D_SAV!$A$5:$I$29,4,0),"")</f>
        <v/>
      </c>
      <c r="D1076" s="65">
        <f>IFERROR(VLOOKUP($A1076,D_SAV!$A$5:$I$29,5,0),)</f>
        <v>0</v>
      </c>
      <c r="E1076" s="60"/>
      <c r="F1076" s="60"/>
      <c r="G1076" s="60"/>
      <c r="H1076" s="60"/>
      <c r="I1076" s="60"/>
      <c r="J1076" s="60"/>
      <c r="K1076" s="65">
        <f>IFERROR(VLOOKUP($A1076,D_SAV!$A$5:$I$29,6,0),)</f>
        <v>0</v>
      </c>
    </row>
    <row r="1077" spans="1:11" x14ac:dyDescent="0.25">
      <c r="A1077" s="59"/>
      <c r="B1077" s="63">
        <f>IFERROR(VLOOKUP($A1077,D_SAV!$A$5:$I$29,3,0),)</f>
        <v>0</v>
      </c>
      <c r="C1077" s="64" t="str">
        <f>IFERROR(VLOOKUP($A1077,D_SAV!$A$5:$I$29,4,0),"")</f>
        <v/>
      </c>
      <c r="D1077" s="65">
        <f>IFERROR(VLOOKUP($A1077,D_SAV!$A$5:$I$29,5,0),)</f>
        <v>0</v>
      </c>
      <c r="E1077" s="60"/>
      <c r="F1077" s="60"/>
      <c r="G1077" s="60"/>
      <c r="H1077" s="60"/>
      <c r="I1077" s="60"/>
      <c r="J1077" s="60"/>
      <c r="K1077" s="65">
        <f>IFERROR(VLOOKUP($A1077,D_SAV!$A$5:$I$29,6,0),)</f>
        <v>0</v>
      </c>
    </row>
    <row r="1078" spans="1:11" x14ac:dyDescent="0.25">
      <c r="A1078" s="59"/>
      <c r="B1078" s="63">
        <f>IFERROR(VLOOKUP($A1078,D_SAV!$A$5:$I$29,3,0),)</f>
        <v>0</v>
      </c>
      <c r="C1078" s="64" t="str">
        <f>IFERROR(VLOOKUP($A1078,D_SAV!$A$5:$I$29,4,0),"")</f>
        <v/>
      </c>
      <c r="D1078" s="65">
        <f>IFERROR(VLOOKUP($A1078,D_SAV!$A$5:$I$29,5,0),)</f>
        <v>0</v>
      </c>
      <c r="E1078" s="60"/>
      <c r="F1078" s="60"/>
      <c r="G1078" s="60"/>
      <c r="H1078" s="60"/>
      <c r="I1078" s="60"/>
      <c r="J1078" s="60"/>
      <c r="K1078" s="65">
        <f>IFERROR(VLOOKUP($A1078,D_SAV!$A$5:$I$29,6,0),)</f>
        <v>0</v>
      </c>
    </row>
    <row r="1079" spans="1:11" x14ac:dyDescent="0.25">
      <c r="A1079" s="59"/>
      <c r="B1079" s="63">
        <f>IFERROR(VLOOKUP($A1079,D_SAV!$A$5:$I$29,3,0),)</f>
        <v>0</v>
      </c>
      <c r="C1079" s="64" t="str">
        <f>IFERROR(VLOOKUP($A1079,D_SAV!$A$5:$I$29,4,0),"")</f>
        <v/>
      </c>
      <c r="D1079" s="65">
        <f>IFERROR(VLOOKUP($A1079,D_SAV!$A$5:$I$29,5,0),)</f>
        <v>0</v>
      </c>
      <c r="E1079" s="60"/>
      <c r="F1079" s="60"/>
      <c r="G1079" s="60"/>
      <c r="H1079" s="60"/>
      <c r="I1079" s="60"/>
      <c r="J1079" s="60"/>
      <c r="K1079" s="65">
        <f>IFERROR(VLOOKUP($A1079,D_SAV!$A$5:$I$29,6,0),)</f>
        <v>0</v>
      </c>
    </row>
    <row r="1080" spans="1:11" x14ac:dyDescent="0.25">
      <c r="A1080" s="59"/>
      <c r="B1080" s="63">
        <f>IFERROR(VLOOKUP($A1080,D_SAV!$A$5:$I$29,3,0),)</f>
        <v>0</v>
      </c>
      <c r="C1080" s="64" t="str">
        <f>IFERROR(VLOOKUP($A1080,D_SAV!$A$5:$I$29,4,0),"")</f>
        <v/>
      </c>
      <c r="D1080" s="65">
        <f>IFERROR(VLOOKUP($A1080,D_SAV!$A$5:$I$29,5,0),)</f>
        <v>0</v>
      </c>
      <c r="E1080" s="60"/>
      <c r="F1080" s="60"/>
      <c r="G1080" s="60"/>
      <c r="H1080" s="60"/>
      <c r="I1080" s="60"/>
      <c r="J1080" s="60"/>
      <c r="K1080" s="65">
        <f>IFERROR(VLOOKUP($A1080,D_SAV!$A$5:$I$29,6,0),)</f>
        <v>0</v>
      </c>
    </row>
    <row r="1081" spans="1:11" x14ac:dyDescent="0.25">
      <c r="A1081" s="59"/>
      <c r="B1081" s="63">
        <f>IFERROR(VLOOKUP($A1081,D_SAV!$A$5:$I$29,3,0),)</f>
        <v>0</v>
      </c>
      <c r="C1081" s="64" t="str">
        <f>IFERROR(VLOOKUP($A1081,D_SAV!$A$5:$I$29,4,0),"")</f>
        <v/>
      </c>
      <c r="D1081" s="65">
        <f>IFERROR(VLOOKUP($A1081,D_SAV!$A$5:$I$29,5,0),)</f>
        <v>0</v>
      </c>
      <c r="E1081" s="60"/>
      <c r="F1081" s="60"/>
      <c r="G1081" s="60"/>
      <c r="H1081" s="60"/>
      <c r="I1081" s="60"/>
      <c r="J1081" s="60"/>
      <c r="K1081" s="65">
        <f>IFERROR(VLOOKUP($A1081,D_SAV!$A$5:$I$29,6,0),)</f>
        <v>0</v>
      </c>
    </row>
    <row r="1082" spans="1:11" x14ac:dyDescent="0.25">
      <c r="A1082" s="59"/>
      <c r="B1082" s="63">
        <f>IFERROR(VLOOKUP($A1082,D_SAV!$A$5:$I$29,3,0),)</f>
        <v>0</v>
      </c>
      <c r="C1082" s="64" t="str">
        <f>IFERROR(VLOOKUP($A1082,D_SAV!$A$5:$I$29,4,0),"")</f>
        <v/>
      </c>
      <c r="D1082" s="65">
        <f>IFERROR(VLOOKUP($A1082,D_SAV!$A$5:$I$29,5,0),)</f>
        <v>0</v>
      </c>
      <c r="E1082" s="60"/>
      <c r="F1082" s="60"/>
      <c r="G1082" s="60"/>
      <c r="H1082" s="60"/>
      <c r="I1082" s="60"/>
      <c r="J1082" s="60"/>
      <c r="K1082" s="65">
        <f>IFERROR(VLOOKUP($A1082,D_SAV!$A$5:$I$29,6,0),)</f>
        <v>0</v>
      </c>
    </row>
    <row r="1083" spans="1:11" x14ac:dyDescent="0.25">
      <c r="A1083" s="59"/>
      <c r="B1083" s="63">
        <f>IFERROR(VLOOKUP($A1083,D_SAV!$A$5:$I$29,3,0),)</f>
        <v>0</v>
      </c>
      <c r="C1083" s="64" t="str">
        <f>IFERROR(VLOOKUP($A1083,D_SAV!$A$5:$I$29,4,0),"")</f>
        <v/>
      </c>
      <c r="D1083" s="65">
        <f>IFERROR(VLOOKUP($A1083,D_SAV!$A$5:$I$29,5,0),)</f>
        <v>0</v>
      </c>
      <c r="E1083" s="60"/>
      <c r="F1083" s="60"/>
      <c r="G1083" s="60"/>
      <c r="H1083" s="60"/>
      <c r="I1083" s="60"/>
      <c r="J1083" s="60"/>
      <c r="K1083" s="65">
        <f>IFERROR(VLOOKUP($A1083,D_SAV!$A$5:$I$29,6,0),)</f>
        <v>0</v>
      </c>
    </row>
    <row r="1084" spans="1:11" x14ac:dyDescent="0.25">
      <c r="A1084" s="59"/>
      <c r="B1084" s="63">
        <f>IFERROR(VLOOKUP($A1084,D_SAV!$A$5:$I$29,3,0),)</f>
        <v>0</v>
      </c>
      <c r="C1084" s="64" t="str">
        <f>IFERROR(VLOOKUP($A1084,D_SAV!$A$5:$I$29,4,0),"")</f>
        <v/>
      </c>
      <c r="D1084" s="65">
        <f>IFERROR(VLOOKUP($A1084,D_SAV!$A$5:$I$29,5,0),)</f>
        <v>0</v>
      </c>
      <c r="E1084" s="60"/>
      <c r="F1084" s="60"/>
      <c r="G1084" s="60"/>
      <c r="H1084" s="60"/>
      <c r="I1084" s="60"/>
      <c r="J1084" s="60"/>
      <c r="K1084" s="65">
        <f>IFERROR(VLOOKUP($A1084,D_SAV!$A$5:$I$29,6,0),)</f>
        <v>0</v>
      </c>
    </row>
    <row r="1085" spans="1:11" x14ac:dyDescent="0.25">
      <c r="A1085" s="59"/>
      <c r="B1085" s="63">
        <f>IFERROR(VLOOKUP($A1085,D_SAV!$A$5:$I$29,3,0),)</f>
        <v>0</v>
      </c>
      <c r="C1085" s="64" t="str">
        <f>IFERROR(VLOOKUP($A1085,D_SAV!$A$5:$I$29,4,0),"")</f>
        <v/>
      </c>
      <c r="D1085" s="65">
        <f>IFERROR(VLOOKUP($A1085,D_SAV!$A$5:$I$29,5,0),)</f>
        <v>0</v>
      </c>
      <c r="E1085" s="60"/>
      <c r="F1085" s="60"/>
      <c r="G1085" s="60"/>
      <c r="H1085" s="60"/>
      <c r="I1085" s="60"/>
      <c r="J1085" s="60"/>
      <c r="K1085" s="65">
        <f>IFERROR(VLOOKUP($A1085,D_SAV!$A$5:$I$29,6,0),)</f>
        <v>0</v>
      </c>
    </row>
    <row r="1086" spans="1:11" x14ac:dyDescent="0.25">
      <c r="A1086" s="59"/>
      <c r="B1086" s="63">
        <f>IFERROR(VLOOKUP($A1086,D_SAV!$A$5:$I$29,3,0),)</f>
        <v>0</v>
      </c>
      <c r="C1086" s="64" t="str">
        <f>IFERROR(VLOOKUP($A1086,D_SAV!$A$5:$I$29,4,0),"")</f>
        <v/>
      </c>
      <c r="D1086" s="65">
        <f>IFERROR(VLOOKUP($A1086,D_SAV!$A$5:$I$29,5,0),)</f>
        <v>0</v>
      </c>
      <c r="E1086" s="60"/>
      <c r="F1086" s="60"/>
      <c r="G1086" s="60"/>
      <c r="H1086" s="60"/>
      <c r="I1086" s="60"/>
      <c r="J1086" s="60"/>
      <c r="K1086" s="65">
        <f>IFERROR(VLOOKUP($A1086,D_SAV!$A$5:$I$29,6,0),)</f>
        <v>0</v>
      </c>
    </row>
    <row r="1087" spans="1:11" x14ac:dyDescent="0.25">
      <c r="A1087" s="59"/>
      <c r="B1087" s="63">
        <f>IFERROR(VLOOKUP($A1087,D_SAV!$A$5:$I$29,3,0),)</f>
        <v>0</v>
      </c>
      <c r="C1087" s="64" t="str">
        <f>IFERROR(VLOOKUP($A1087,D_SAV!$A$5:$I$29,4,0),"")</f>
        <v/>
      </c>
      <c r="D1087" s="65">
        <f>IFERROR(VLOOKUP($A1087,D_SAV!$A$5:$I$29,5,0),)</f>
        <v>0</v>
      </c>
      <c r="E1087" s="60"/>
      <c r="F1087" s="60"/>
      <c r="G1087" s="60"/>
      <c r="H1087" s="60"/>
      <c r="I1087" s="60"/>
      <c r="J1087" s="60"/>
      <c r="K1087" s="65">
        <f>IFERROR(VLOOKUP($A1087,D_SAV!$A$5:$I$29,6,0),)</f>
        <v>0</v>
      </c>
    </row>
    <row r="1088" spans="1:11" x14ac:dyDescent="0.25">
      <c r="A1088" s="59"/>
      <c r="B1088" s="63">
        <f>IFERROR(VLOOKUP($A1088,D_SAV!$A$5:$I$29,3,0),)</f>
        <v>0</v>
      </c>
      <c r="C1088" s="64" t="str">
        <f>IFERROR(VLOOKUP($A1088,D_SAV!$A$5:$I$29,4,0),"")</f>
        <v/>
      </c>
      <c r="D1088" s="65">
        <f>IFERROR(VLOOKUP($A1088,D_SAV!$A$5:$I$29,5,0),)</f>
        <v>0</v>
      </c>
      <c r="E1088" s="60"/>
      <c r="F1088" s="60"/>
      <c r="G1088" s="60"/>
      <c r="H1088" s="60"/>
      <c r="I1088" s="60"/>
      <c r="J1088" s="60"/>
      <c r="K1088" s="65">
        <f>IFERROR(VLOOKUP($A1088,D_SAV!$A$5:$I$29,6,0),)</f>
        <v>0</v>
      </c>
    </row>
    <row r="1089" spans="1:11" x14ac:dyDescent="0.25">
      <c r="A1089" s="59"/>
      <c r="B1089" s="63">
        <f>IFERROR(VLOOKUP($A1089,D_SAV!$A$5:$I$29,3,0),)</f>
        <v>0</v>
      </c>
      <c r="C1089" s="64" t="str">
        <f>IFERROR(VLOOKUP($A1089,D_SAV!$A$5:$I$29,4,0),"")</f>
        <v/>
      </c>
      <c r="D1089" s="65">
        <f>IFERROR(VLOOKUP($A1089,D_SAV!$A$5:$I$29,5,0),)</f>
        <v>0</v>
      </c>
      <c r="E1089" s="60"/>
      <c r="F1089" s="60"/>
      <c r="G1089" s="60"/>
      <c r="H1089" s="60"/>
      <c r="I1089" s="60"/>
      <c r="J1089" s="60"/>
      <c r="K1089" s="65">
        <f>IFERROR(VLOOKUP($A1089,D_SAV!$A$5:$I$29,6,0),)</f>
        <v>0</v>
      </c>
    </row>
    <row r="1090" spans="1:11" x14ac:dyDescent="0.25">
      <c r="A1090" s="59"/>
      <c r="B1090" s="63">
        <f>IFERROR(VLOOKUP($A1090,D_SAV!$A$5:$I$29,3,0),)</f>
        <v>0</v>
      </c>
      <c r="C1090" s="64" t="str">
        <f>IFERROR(VLOOKUP($A1090,D_SAV!$A$5:$I$29,4,0),"")</f>
        <v/>
      </c>
      <c r="D1090" s="65">
        <f>IFERROR(VLOOKUP($A1090,D_SAV!$A$5:$I$29,5,0),)</f>
        <v>0</v>
      </c>
      <c r="E1090" s="60"/>
      <c r="F1090" s="60"/>
      <c r="G1090" s="60"/>
      <c r="H1090" s="60"/>
      <c r="I1090" s="60"/>
      <c r="J1090" s="60"/>
      <c r="K1090" s="65">
        <f>IFERROR(VLOOKUP($A1090,D_SAV!$A$5:$I$29,6,0),)</f>
        <v>0</v>
      </c>
    </row>
    <row r="1091" spans="1:11" x14ac:dyDescent="0.25">
      <c r="A1091" s="59"/>
      <c r="B1091" s="63">
        <f>IFERROR(VLOOKUP($A1091,D_SAV!$A$5:$I$29,3,0),)</f>
        <v>0</v>
      </c>
      <c r="C1091" s="64" t="str">
        <f>IFERROR(VLOOKUP($A1091,D_SAV!$A$5:$I$29,4,0),"")</f>
        <v/>
      </c>
      <c r="D1091" s="65">
        <f>IFERROR(VLOOKUP($A1091,D_SAV!$A$5:$I$29,5,0),)</f>
        <v>0</v>
      </c>
      <c r="E1091" s="60"/>
      <c r="F1091" s="60"/>
      <c r="G1091" s="60"/>
      <c r="H1091" s="60"/>
      <c r="I1091" s="60"/>
      <c r="J1091" s="60"/>
      <c r="K1091" s="65">
        <f>IFERROR(VLOOKUP($A1091,D_SAV!$A$5:$I$29,6,0),)</f>
        <v>0</v>
      </c>
    </row>
    <row r="1092" spans="1:11" x14ac:dyDescent="0.25">
      <c r="A1092" s="59"/>
      <c r="B1092" s="63">
        <f>IFERROR(VLOOKUP($A1092,D_SAV!$A$5:$I$29,3,0),)</f>
        <v>0</v>
      </c>
      <c r="C1092" s="64" t="str">
        <f>IFERROR(VLOOKUP($A1092,D_SAV!$A$5:$I$29,4,0),"")</f>
        <v/>
      </c>
      <c r="D1092" s="65">
        <f>IFERROR(VLOOKUP($A1092,D_SAV!$A$5:$I$29,5,0),)</f>
        <v>0</v>
      </c>
      <c r="E1092" s="60"/>
      <c r="F1092" s="60"/>
      <c r="G1092" s="60"/>
      <c r="H1092" s="60"/>
      <c r="I1092" s="60"/>
      <c r="J1092" s="60"/>
      <c r="K1092" s="65">
        <f>IFERROR(VLOOKUP($A1092,D_SAV!$A$5:$I$29,6,0),)</f>
        <v>0</v>
      </c>
    </row>
    <row r="1093" spans="1:11" x14ac:dyDescent="0.25">
      <c r="A1093" s="59"/>
      <c r="B1093" s="63">
        <f>IFERROR(VLOOKUP($A1093,D_SAV!$A$5:$I$29,3,0),)</f>
        <v>0</v>
      </c>
      <c r="C1093" s="64" t="str">
        <f>IFERROR(VLOOKUP($A1093,D_SAV!$A$5:$I$29,4,0),"")</f>
        <v/>
      </c>
      <c r="D1093" s="65">
        <f>IFERROR(VLOOKUP($A1093,D_SAV!$A$5:$I$29,5,0),)</f>
        <v>0</v>
      </c>
      <c r="E1093" s="60"/>
      <c r="F1093" s="60"/>
      <c r="G1093" s="60"/>
      <c r="H1093" s="60"/>
      <c r="I1093" s="60"/>
      <c r="J1093" s="60"/>
      <c r="K1093" s="65">
        <f>IFERROR(VLOOKUP($A1093,D_SAV!$A$5:$I$29,6,0),)</f>
        <v>0</v>
      </c>
    </row>
    <row r="1094" spans="1:11" x14ac:dyDescent="0.25">
      <c r="A1094" s="59"/>
      <c r="B1094" s="63">
        <f>IFERROR(VLOOKUP($A1094,D_SAV!$A$5:$I$29,3,0),)</f>
        <v>0</v>
      </c>
      <c r="C1094" s="64" t="str">
        <f>IFERROR(VLOOKUP($A1094,D_SAV!$A$5:$I$29,4,0),"")</f>
        <v/>
      </c>
      <c r="D1094" s="65">
        <f>IFERROR(VLOOKUP($A1094,D_SAV!$A$5:$I$29,5,0),)</f>
        <v>0</v>
      </c>
      <c r="E1094" s="60"/>
      <c r="F1094" s="60"/>
      <c r="G1094" s="60"/>
      <c r="H1094" s="60"/>
      <c r="I1094" s="60"/>
      <c r="J1094" s="60"/>
      <c r="K1094" s="65">
        <f>IFERROR(VLOOKUP($A1094,D_SAV!$A$5:$I$29,6,0),)</f>
        <v>0</v>
      </c>
    </row>
    <row r="1095" spans="1:11" x14ac:dyDescent="0.25">
      <c r="A1095" s="59"/>
      <c r="B1095" s="63">
        <f>IFERROR(VLOOKUP($A1095,D_SAV!$A$5:$I$29,3,0),)</f>
        <v>0</v>
      </c>
      <c r="C1095" s="64" t="str">
        <f>IFERROR(VLOOKUP($A1095,D_SAV!$A$5:$I$29,4,0),"")</f>
        <v/>
      </c>
      <c r="D1095" s="65">
        <f>IFERROR(VLOOKUP($A1095,D_SAV!$A$5:$I$29,5,0),)</f>
        <v>0</v>
      </c>
      <c r="E1095" s="60"/>
      <c r="F1095" s="60"/>
      <c r="G1095" s="60"/>
      <c r="H1095" s="60"/>
      <c r="I1095" s="60"/>
      <c r="J1095" s="60"/>
      <c r="K1095" s="65">
        <f>IFERROR(VLOOKUP($A1095,D_SAV!$A$5:$I$29,6,0),)</f>
        <v>0</v>
      </c>
    </row>
    <row r="1096" spans="1:11" x14ac:dyDescent="0.25">
      <c r="A1096" s="59"/>
      <c r="B1096" s="63">
        <f>IFERROR(VLOOKUP($A1096,D_SAV!$A$5:$I$29,3,0),)</f>
        <v>0</v>
      </c>
      <c r="C1096" s="64" t="str">
        <f>IFERROR(VLOOKUP($A1096,D_SAV!$A$5:$I$29,4,0),"")</f>
        <v/>
      </c>
      <c r="D1096" s="65">
        <f>IFERROR(VLOOKUP($A1096,D_SAV!$A$5:$I$29,5,0),)</f>
        <v>0</v>
      </c>
      <c r="E1096" s="60"/>
      <c r="F1096" s="60"/>
      <c r="G1096" s="60"/>
      <c r="H1096" s="60"/>
      <c r="I1096" s="60"/>
      <c r="J1096" s="60"/>
      <c r="K1096" s="65">
        <f>IFERROR(VLOOKUP($A1096,D_SAV!$A$5:$I$29,6,0),)</f>
        <v>0</v>
      </c>
    </row>
    <row r="1097" spans="1:11" x14ac:dyDescent="0.25">
      <c r="A1097" s="59"/>
      <c r="B1097" s="63">
        <f>IFERROR(VLOOKUP($A1097,D_SAV!$A$5:$I$29,3,0),)</f>
        <v>0</v>
      </c>
      <c r="C1097" s="64" t="str">
        <f>IFERROR(VLOOKUP($A1097,D_SAV!$A$5:$I$29,4,0),"")</f>
        <v/>
      </c>
      <c r="D1097" s="65">
        <f>IFERROR(VLOOKUP($A1097,D_SAV!$A$5:$I$29,5,0),)</f>
        <v>0</v>
      </c>
      <c r="E1097" s="60"/>
      <c r="F1097" s="60"/>
      <c r="G1097" s="60"/>
      <c r="H1097" s="60"/>
      <c r="I1097" s="60"/>
      <c r="J1097" s="60"/>
      <c r="K1097" s="65">
        <f>IFERROR(VLOOKUP($A1097,D_SAV!$A$5:$I$29,6,0),)</f>
        <v>0</v>
      </c>
    </row>
    <row r="1098" spans="1:11" x14ac:dyDescent="0.25">
      <c r="A1098" s="59"/>
      <c r="B1098" s="63">
        <f>IFERROR(VLOOKUP($A1098,D_SAV!$A$5:$I$29,3,0),)</f>
        <v>0</v>
      </c>
      <c r="C1098" s="64" t="str">
        <f>IFERROR(VLOOKUP($A1098,D_SAV!$A$5:$I$29,4,0),"")</f>
        <v/>
      </c>
      <c r="D1098" s="65">
        <f>IFERROR(VLOOKUP($A1098,D_SAV!$A$5:$I$29,5,0),)</f>
        <v>0</v>
      </c>
      <c r="E1098" s="60"/>
      <c r="F1098" s="60"/>
      <c r="G1098" s="60"/>
      <c r="H1098" s="60"/>
      <c r="I1098" s="60"/>
      <c r="J1098" s="60"/>
      <c r="K1098" s="65">
        <f>IFERROR(VLOOKUP($A1098,D_SAV!$A$5:$I$29,6,0),)</f>
        <v>0</v>
      </c>
    </row>
    <row r="1099" spans="1:11" x14ac:dyDescent="0.25">
      <c r="A1099" s="59"/>
      <c r="B1099" s="63">
        <f>IFERROR(VLOOKUP($A1099,D_SAV!$A$5:$I$29,3,0),)</f>
        <v>0</v>
      </c>
      <c r="C1099" s="64" t="str">
        <f>IFERROR(VLOOKUP($A1099,D_SAV!$A$5:$I$29,4,0),"")</f>
        <v/>
      </c>
      <c r="D1099" s="65">
        <f>IFERROR(VLOOKUP($A1099,D_SAV!$A$5:$I$29,5,0),)</f>
        <v>0</v>
      </c>
      <c r="E1099" s="60"/>
      <c r="F1099" s="60"/>
      <c r="G1099" s="60"/>
      <c r="H1099" s="60"/>
      <c r="I1099" s="60"/>
      <c r="J1099" s="60"/>
      <c r="K1099" s="65">
        <f>IFERROR(VLOOKUP($A1099,D_SAV!$A$5:$I$29,6,0),)</f>
        <v>0</v>
      </c>
    </row>
    <row r="1100" spans="1:11" x14ac:dyDescent="0.25">
      <c r="A1100" s="59"/>
      <c r="B1100" s="63">
        <f>IFERROR(VLOOKUP($A1100,D_SAV!$A$5:$I$29,3,0),)</f>
        <v>0</v>
      </c>
      <c r="C1100" s="64" t="str">
        <f>IFERROR(VLOOKUP($A1100,D_SAV!$A$5:$I$29,4,0),"")</f>
        <v/>
      </c>
      <c r="D1100" s="65">
        <f>IFERROR(VLOOKUP($A1100,D_SAV!$A$5:$I$29,5,0),)</f>
        <v>0</v>
      </c>
      <c r="E1100" s="60"/>
      <c r="F1100" s="60"/>
      <c r="G1100" s="60"/>
      <c r="H1100" s="60"/>
      <c r="I1100" s="60"/>
      <c r="J1100" s="60"/>
      <c r="K1100" s="65">
        <f>IFERROR(VLOOKUP($A1100,D_SAV!$A$5:$I$29,6,0),)</f>
        <v>0</v>
      </c>
    </row>
    <row r="1101" spans="1:11" x14ac:dyDescent="0.25">
      <c r="A1101" s="59"/>
      <c r="B1101" s="63">
        <f>IFERROR(VLOOKUP($A1101,D_SAV!$A$5:$I$29,3,0),)</f>
        <v>0</v>
      </c>
      <c r="C1101" s="64" t="str">
        <f>IFERROR(VLOOKUP($A1101,D_SAV!$A$5:$I$29,4,0),"")</f>
        <v/>
      </c>
      <c r="D1101" s="65">
        <f>IFERROR(VLOOKUP($A1101,D_SAV!$A$5:$I$29,5,0),)</f>
        <v>0</v>
      </c>
      <c r="E1101" s="60"/>
      <c r="F1101" s="60"/>
      <c r="G1101" s="60"/>
      <c r="H1101" s="60"/>
      <c r="I1101" s="60"/>
      <c r="J1101" s="60"/>
      <c r="K1101" s="65">
        <f>IFERROR(VLOOKUP($A1101,D_SAV!$A$5:$I$29,6,0),)</f>
        <v>0</v>
      </c>
    </row>
    <row r="1102" spans="1:11" x14ac:dyDescent="0.25">
      <c r="A1102" s="59"/>
      <c r="B1102" s="63">
        <f>IFERROR(VLOOKUP($A1102,D_SAV!$A$5:$I$29,3,0),)</f>
        <v>0</v>
      </c>
      <c r="C1102" s="64" t="str">
        <f>IFERROR(VLOOKUP($A1102,D_SAV!$A$5:$I$29,4,0),"")</f>
        <v/>
      </c>
      <c r="D1102" s="65">
        <f>IFERROR(VLOOKUP($A1102,D_SAV!$A$5:$I$29,5,0),)</f>
        <v>0</v>
      </c>
      <c r="E1102" s="60"/>
      <c r="F1102" s="60"/>
      <c r="G1102" s="60"/>
      <c r="H1102" s="60"/>
      <c r="I1102" s="60"/>
      <c r="J1102" s="60"/>
      <c r="K1102" s="65">
        <f>IFERROR(VLOOKUP($A1102,D_SAV!$A$5:$I$29,6,0),)</f>
        <v>0</v>
      </c>
    </row>
    <row r="1103" spans="1:11" x14ac:dyDescent="0.25">
      <c r="A1103" s="59"/>
      <c r="B1103" s="63">
        <f>IFERROR(VLOOKUP($A1103,D_SAV!$A$5:$I$29,3,0),)</f>
        <v>0</v>
      </c>
      <c r="C1103" s="64" t="str">
        <f>IFERROR(VLOOKUP($A1103,D_SAV!$A$5:$I$29,4,0),"")</f>
        <v/>
      </c>
      <c r="D1103" s="65">
        <f>IFERROR(VLOOKUP($A1103,D_SAV!$A$5:$I$29,5,0),)</f>
        <v>0</v>
      </c>
      <c r="E1103" s="60"/>
      <c r="F1103" s="60"/>
      <c r="G1103" s="60"/>
      <c r="H1103" s="60"/>
      <c r="I1103" s="60"/>
      <c r="J1103" s="60"/>
      <c r="K1103" s="65">
        <f>IFERROR(VLOOKUP($A1103,D_SAV!$A$5:$I$29,6,0),)</f>
        <v>0</v>
      </c>
    </row>
    <row r="1104" spans="1:11" x14ac:dyDescent="0.25">
      <c r="A1104" s="59"/>
      <c r="B1104" s="63">
        <f>IFERROR(VLOOKUP($A1104,D_SAV!$A$5:$I$29,3,0),)</f>
        <v>0</v>
      </c>
      <c r="C1104" s="64" t="str">
        <f>IFERROR(VLOOKUP($A1104,D_SAV!$A$5:$I$29,4,0),"")</f>
        <v/>
      </c>
      <c r="D1104" s="65">
        <f>IFERROR(VLOOKUP($A1104,D_SAV!$A$5:$I$29,5,0),)</f>
        <v>0</v>
      </c>
      <c r="E1104" s="60"/>
      <c r="F1104" s="60"/>
      <c r="G1104" s="60"/>
      <c r="H1104" s="60"/>
      <c r="I1104" s="60"/>
      <c r="J1104" s="60"/>
      <c r="K1104" s="65">
        <f>IFERROR(VLOOKUP($A1104,D_SAV!$A$5:$I$29,6,0),)</f>
        <v>0</v>
      </c>
    </row>
    <row r="1105" spans="1:11" x14ac:dyDescent="0.25">
      <c r="A1105" s="59"/>
      <c r="B1105" s="63">
        <f>IFERROR(VLOOKUP($A1105,D_SAV!$A$5:$I$29,3,0),)</f>
        <v>0</v>
      </c>
      <c r="C1105" s="64" t="str">
        <f>IFERROR(VLOOKUP($A1105,D_SAV!$A$5:$I$29,4,0),"")</f>
        <v/>
      </c>
      <c r="D1105" s="65">
        <f>IFERROR(VLOOKUP($A1105,D_SAV!$A$5:$I$29,5,0),)</f>
        <v>0</v>
      </c>
      <c r="E1105" s="60"/>
      <c r="F1105" s="60"/>
      <c r="G1105" s="60"/>
      <c r="H1105" s="60"/>
      <c r="I1105" s="60"/>
      <c r="J1105" s="60"/>
      <c r="K1105" s="65">
        <f>IFERROR(VLOOKUP($A1105,D_SAV!$A$5:$I$29,6,0),)</f>
        <v>0</v>
      </c>
    </row>
    <row r="1106" spans="1:11" x14ac:dyDescent="0.25">
      <c r="A1106" s="59"/>
      <c r="B1106" s="63">
        <f>IFERROR(VLOOKUP($A1106,D_SAV!$A$5:$I$29,3,0),)</f>
        <v>0</v>
      </c>
      <c r="C1106" s="64" t="str">
        <f>IFERROR(VLOOKUP($A1106,D_SAV!$A$5:$I$29,4,0),"")</f>
        <v/>
      </c>
      <c r="D1106" s="65">
        <f>IFERROR(VLOOKUP($A1106,D_SAV!$A$5:$I$29,5,0),)</f>
        <v>0</v>
      </c>
      <c r="E1106" s="60"/>
      <c r="F1106" s="60"/>
      <c r="G1106" s="60"/>
      <c r="H1106" s="60"/>
      <c r="I1106" s="60"/>
      <c r="J1106" s="60"/>
      <c r="K1106" s="65">
        <f>IFERROR(VLOOKUP($A1106,D_SAV!$A$5:$I$29,6,0),)</f>
        <v>0</v>
      </c>
    </row>
    <row r="1107" spans="1:11" x14ac:dyDescent="0.25">
      <c r="A1107" s="59"/>
      <c r="B1107" s="63">
        <f>IFERROR(VLOOKUP($A1107,D_SAV!$A$5:$I$29,3,0),)</f>
        <v>0</v>
      </c>
      <c r="C1107" s="64" t="str">
        <f>IFERROR(VLOOKUP($A1107,D_SAV!$A$5:$I$29,4,0),"")</f>
        <v/>
      </c>
      <c r="D1107" s="65">
        <f>IFERROR(VLOOKUP($A1107,D_SAV!$A$5:$I$29,5,0),)</f>
        <v>0</v>
      </c>
      <c r="E1107" s="60"/>
      <c r="F1107" s="60"/>
      <c r="G1107" s="60"/>
      <c r="H1107" s="60"/>
      <c r="I1107" s="60"/>
      <c r="J1107" s="60"/>
      <c r="K1107" s="65">
        <f>IFERROR(VLOOKUP($A1107,D_SAV!$A$5:$I$29,6,0),)</f>
        <v>0</v>
      </c>
    </row>
    <row r="1108" spans="1:11" x14ac:dyDescent="0.25">
      <c r="A1108" s="59"/>
      <c r="B1108" s="63">
        <f>IFERROR(VLOOKUP($A1108,D_SAV!$A$5:$I$29,3,0),)</f>
        <v>0</v>
      </c>
      <c r="C1108" s="64" t="str">
        <f>IFERROR(VLOOKUP($A1108,D_SAV!$A$5:$I$29,4,0),"")</f>
        <v/>
      </c>
      <c r="D1108" s="65">
        <f>IFERROR(VLOOKUP($A1108,D_SAV!$A$5:$I$29,5,0),)</f>
        <v>0</v>
      </c>
      <c r="E1108" s="60"/>
      <c r="F1108" s="60"/>
      <c r="G1108" s="60"/>
      <c r="H1108" s="60"/>
      <c r="I1108" s="60"/>
      <c r="J1108" s="60"/>
      <c r="K1108" s="65">
        <f>IFERROR(VLOOKUP($A1108,D_SAV!$A$5:$I$29,6,0),)</f>
        <v>0</v>
      </c>
    </row>
    <row r="1109" spans="1:11" x14ac:dyDescent="0.25">
      <c r="A1109" s="59"/>
      <c r="B1109" s="63">
        <f>IFERROR(VLOOKUP($A1109,D_SAV!$A$5:$I$29,3,0),)</f>
        <v>0</v>
      </c>
      <c r="C1109" s="64" t="str">
        <f>IFERROR(VLOOKUP($A1109,D_SAV!$A$5:$I$29,4,0),"")</f>
        <v/>
      </c>
      <c r="D1109" s="65">
        <f>IFERROR(VLOOKUP($A1109,D_SAV!$A$5:$I$29,5,0),)</f>
        <v>0</v>
      </c>
      <c r="E1109" s="60"/>
      <c r="F1109" s="60"/>
      <c r="G1109" s="60"/>
      <c r="H1109" s="60"/>
      <c r="I1109" s="60"/>
      <c r="J1109" s="60"/>
      <c r="K1109" s="65">
        <f>IFERROR(VLOOKUP($A1109,D_SAV!$A$5:$I$29,6,0),)</f>
        <v>0</v>
      </c>
    </row>
    <row r="1110" spans="1:11" x14ac:dyDescent="0.25">
      <c r="A1110" s="59"/>
      <c r="B1110" s="63">
        <f>IFERROR(VLOOKUP($A1110,D_SAV!$A$5:$I$29,3,0),)</f>
        <v>0</v>
      </c>
      <c r="C1110" s="64" t="str">
        <f>IFERROR(VLOOKUP($A1110,D_SAV!$A$5:$I$29,4,0),"")</f>
        <v/>
      </c>
      <c r="D1110" s="65">
        <f>IFERROR(VLOOKUP($A1110,D_SAV!$A$5:$I$29,5,0),)</f>
        <v>0</v>
      </c>
      <c r="E1110" s="60"/>
      <c r="F1110" s="60"/>
      <c r="G1110" s="60"/>
      <c r="H1110" s="60"/>
      <c r="I1110" s="60"/>
      <c r="J1110" s="60"/>
      <c r="K1110" s="65">
        <f>IFERROR(VLOOKUP($A1110,D_SAV!$A$5:$I$29,6,0),)</f>
        <v>0</v>
      </c>
    </row>
    <row r="1111" spans="1:11" x14ac:dyDescent="0.25">
      <c r="A1111" s="59"/>
      <c r="B1111" s="63">
        <f>IFERROR(VLOOKUP($A1111,D_SAV!$A$5:$I$29,3,0),)</f>
        <v>0</v>
      </c>
      <c r="C1111" s="64" t="str">
        <f>IFERROR(VLOOKUP($A1111,D_SAV!$A$5:$I$29,4,0),"")</f>
        <v/>
      </c>
      <c r="D1111" s="65">
        <f>IFERROR(VLOOKUP($A1111,D_SAV!$A$5:$I$29,5,0),)</f>
        <v>0</v>
      </c>
      <c r="E1111" s="60"/>
      <c r="F1111" s="60"/>
      <c r="G1111" s="60"/>
      <c r="H1111" s="60"/>
      <c r="I1111" s="60"/>
      <c r="J1111" s="60"/>
      <c r="K1111" s="65">
        <f>IFERROR(VLOOKUP($A1111,D_SAV!$A$5:$I$29,6,0),)</f>
        <v>0</v>
      </c>
    </row>
    <row r="1112" spans="1:11" x14ac:dyDescent="0.25">
      <c r="A1112" s="59"/>
      <c r="B1112" s="63">
        <f>IFERROR(VLOOKUP($A1112,D_SAV!$A$5:$I$29,3,0),)</f>
        <v>0</v>
      </c>
      <c r="C1112" s="64" t="str">
        <f>IFERROR(VLOOKUP($A1112,D_SAV!$A$5:$I$29,4,0),"")</f>
        <v/>
      </c>
      <c r="D1112" s="65">
        <f>IFERROR(VLOOKUP($A1112,D_SAV!$A$5:$I$29,5,0),)</f>
        <v>0</v>
      </c>
      <c r="E1112" s="60"/>
      <c r="F1112" s="60"/>
      <c r="G1112" s="60"/>
      <c r="H1112" s="60"/>
      <c r="I1112" s="60"/>
      <c r="J1112" s="60"/>
      <c r="K1112" s="65">
        <f>IFERROR(VLOOKUP($A1112,D_SAV!$A$5:$I$29,6,0),)</f>
        <v>0</v>
      </c>
    </row>
    <row r="1113" spans="1:11" x14ac:dyDescent="0.25">
      <c r="A1113" s="59"/>
      <c r="B1113" s="63">
        <f>IFERROR(VLOOKUP($A1113,D_SAV!$A$5:$I$29,3,0),)</f>
        <v>0</v>
      </c>
      <c r="C1113" s="64" t="str">
        <f>IFERROR(VLOOKUP($A1113,D_SAV!$A$5:$I$29,4,0),"")</f>
        <v/>
      </c>
      <c r="D1113" s="65">
        <f>IFERROR(VLOOKUP($A1113,D_SAV!$A$5:$I$29,5,0),)</f>
        <v>0</v>
      </c>
      <c r="E1113" s="60"/>
      <c r="F1113" s="60"/>
      <c r="G1113" s="60"/>
      <c r="H1113" s="60"/>
      <c r="I1113" s="60"/>
      <c r="J1113" s="60"/>
      <c r="K1113" s="65">
        <f>IFERROR(VLOOKUP($A1113,D_SAV!$A$5:$I$29,6,0),)</f>
        <v>0</v>
      </c>
    </row>
    <row r="1114" spans="1:11" x14ac:dyDescent="0.25">
      <c r="A1114" s="59"/>
      <c r="B1114" s="63">
        <f>IFERROR(VLOOKUP($A1114,D_SAV!$A$5:$I$29,3,0),)</f>
        <v>0</v>
      </c>
      <c r="C1114" s="64" t="str">
        <f>IFERROR(VLOOKUP($A1114,D_SAV!$A$5:$I$29,4,0),"")</f>
        <v/>
      </c>
      <c r="D1114" s="65">
        <f>IFERROR(VLOOKUP($A1114,D_SAV!$A$5:$I$29,5,0),)</f>
        <v>0</v>
      </c>
      <c r="E1114" s="60"/>
      <c r="F1114" s="60"/>
      <c r="G1114" s="60"/>
      <c r="H1114" s="60"/>
      <c r="I1114" s="60"/>
      <c r="J1114" s="60"/>
      <c r="K1114" s="65">
        <f>IFERROR(VLOOKUP($A1114,D_SAV!$A$5:$I$29,6,0),)</f>
        <v>0</v>
      </c>
    </row>
    <row r="1115" spans="1:11" x14ac:dyDescent="0.25">
      <c r="A1115" s="59"/>
      <c r="B1115" s="63">
        <f>IFERROR(VLOOKUP($A1115,D_SAV!$A$5:$I$29,3,0),)</f>
        <v>0</v>
      </c>
      <c r="C1115" s="64" t="str">
        <f>IFERROR(VLOOKUP($A1115,D_SAV!$A$5:$I$29,4,0),"")</f>
        <v/>
      </c>
      <c r="D1115" s="65">
        <f>IFERROR(VLOOKUP($A1115,D_SAV!$A$5:$I$29,5,0),)</f>
        <v>0</v>
      </c>
      <c r="E1115" s="60"/>
      <c r="F1115" s="60"/>
      <c r="G1115" s="60"/>
      <c r="H1115" s="60"/>
      <c r="I1115" s="60"/>
      <c r="J1115" s="60"/>
      <c r="K1115" s="65">
        <f>IFERROR(VLOOKUP($A1115,D_SAV!$A$5:$I$29,6,0),)</f>
        <v>0</v>
      </c>
    </row>
    <row r="1116" spans="1:11" x14ac:dyDescent="0.25">
      <c r="A1116" s="59"/>
      <c r="B1116" s="63">
        <f>IFERROR(VLOOKUP($A1116,D_SAV!$A$5:$I$29,3,0),)</f>
        <v>0</v>
      </c>
      <c r="C1116" s="64" t="str">
        <f>IFERROR(VLOOKUP($A1116,D_SAV!$A$5:$I$29,4,0),"")</f>
        <v/>
      </c>
      <c r="D1116" s="65">
        <f>IFERROR(VLOOKUP($A1116,D_SAV!$A$5:$I$29,5,0),)</f>
        <v>0</v>
      </c>
      <c r="E1116" s="60"/>
      <c r="F1116" s="60"/>
      <c r="G1116" s="60"/>
      <c r="H1116" s="60"/>
      <c r="I1116" s="60"/>
      <c r="J1116" s="60"/>
      <c r="K1116" s="65">
        <f>IFERROR(VLOOKUP($A1116,D_SAV!$A$5:$I$29,6,0),)</f>
        <v>0</v>
      </c>
    </row>
    <row r="1117" spans="1:11" x14ac:dyDescent="0.25">
      <c r="A1117" s="59"/>
      <c r="B1117" s="63">
        <f>IFERROR(VLOOKUP($A1117,D_SAV!$A$5:$I$29,3,0),)</f>
        <v>0</v>
      </c>
      <c r="C1117" s="64" t="str">
        <f>IFERROR(VLOOKUP($A1117,D_SAV!$A$5:$I$29,4,0),"")</f>
        <v/>
      </c>
      <c r="D1117" s="65">
        <f>IFERROR(VLOOKUP($A1117,D_SAV!$A$5:$I$29,5,0),)</f>
        <v>0</v>
      </c>
      <c r="E1117" s="60"/>
      <c r="F1117" s="60"/>
      <c r="G1117" s="60"/>
      <c r="H1117" s="60"/>
      <c r="I1117" s="60"/>
      <c r="J1117" s="60"/>
      <c r="K1117" s="65">
        <f>IFERROR(VLOOKUP($A1117,D_SAV!$A$5:$I$29,6,0),)</f>
        <v>0</v>
      </c>
    </row>
    <row r="1118" spans="1:11" x14ac:dyDescent="0.25">
      <c r="A1118" s="59"/>
      <c r="B1118" s="63">
        <f>IFERROR(VLOOKUP($A1118,D_SAV!$A$5:$I$29,3,0),)</f>
        <v>0</v>
      </c>
      <c r="C1118" s="64" t="str">
        <f>IFERROR(VLOOKUP($A1118,D_SAV!$A$5:$I$29,4,0),"")</f>
        <v/>
      </c>
      <c r="D1118" s="65">
        <f>IFERROR(VLOOKUP($A1118,D_SAV!$A$5:$I$29,5,0),)</f>
        <v>0</v>
      </c>
      <c r="E1118" s="60"/>
      <c r="F1118" s="60"/>
      <c r="G1118" s="60"/>
      <c r="H1118" s="60"/>
      <c r="I1118" s="60"/>
      <c r="J1118" s="60"/>
      <c r="K1118" s="65">
        <f>IFERROR(VLOOKUP($A1118,D_SAV!$A$5:$I$29,6,0),)</f>
        <v>0</v>
      </c>
    </row>
    <row r="1119" spans="1:11" x14ac:dyDescent="0.25">
      <c r="A1119" s="59"/>
      <c r="B1119" s="63">
        <f>IFERROR(VLOOKUP($A1119,D_SAV!$A$5:$I$29,3,0),)</f>
        <v>0</v>
      </c>
      <c r="C1119" s="64" t="str">
        <f>IFERROR(VLOOKUP($A1119,D_SAV!$A$5:$I$29,4,0),"")</f>
        <v/>
      </c>
      <c r="D1119" s="65">
        <f>IFERROR(VLOOKUP($A1119,D_SAV!$A$5:$I$29,5,0),)</f>
        <v>0</v>
      </c>
      <c r="E1119" s="60"/>
      <c r="F1119" s="60"/>
      <c r="G1119" s="60"/>
      <c r="H1119" s="60"/>
      <c r="I1119" s="60"/>
      <c r="J1119" s="60"/>
      <c r="K1119" s="65">
        <f>IFERROR(VLOOKUP($A1119,D_SAV!$A$5:$I$29,6,0),)</f>
        <v>0</v>
      </c>
    </row>
    <row r="1120" spans="1:11" x14ac:dyDescent="0.25">
      <c r="A1120" s="59"/>
      <c r="B1120" s="63">
        <f>IFERROR(VLOOKUP($A1120,D_SAV!$A$5:$I$29,3,0),)</f>
        <v>0</v>
      </c>
      <c r="C1120" s="64" t="str">
        <f>IFERROR(VLOOKUP($A1120,D_SAV!$A$5:$I$29,4,0),"")</f>
        <v/>
      </c>
      <c r="D1120" s="65">
        <f>IFERROR(VLOOKUP($A1120,D_SAV!$A$5:$I$29,5,0),)</f>
        <v>0</v>
      </c>
      <c r="E1120" s="60"/>
      <c r="F1120" s="60"/>
      <c r="G1120" s="60"/>
      <c r="H1120" s="60"/>
      <c r="I1120" s="60"/>
      <c r="J1120" s="60"/>
      <c r="K1120" s="65">
        <f>IFERROR(VLOOKUP($A1120,D_SAV!$A$5:$I$29,6,0),)</f>
        <v>0</v>
      </c>
    </row>
    <row r="1121" spans="1:11" x14ac:dyDescent="0.25">
      <c r="A1121" s="59"/>
      <c r="B1121" s="63">
        <f>IFERROR(VLOOKUP($A1121,D_SAV!$A$5:$I$29,3,0),)</f>
        <v>0</v>
      </c>
      <c r="C1121" s="64" t="str">
        <f>IFERROR(VLOOKUP($A1121,D_SAV!$A$5:$I$29,4,0),"")</f>
        <v/>
      </c>
      <c r="D1121" s="65">
        <f>IFERROR(VLOOKUP($A1121,D_SAV!$A$5:$I$29,5,0),)</f>
        <v>0</v>
      </c>
      <c r="E1121" s="60"/>
      <c r="F1121" s="60"/>
      <c r="G1121" s="60"/>
      <c r="H1121" s="60"/>
      <c r="I1121" s="60"/>
      <c r="J1121" s="60"/>
      <c r="K1121" s="65">
        <f>IFERROR(VLOOKUP($A1121,D_SAV!$A$5:$I$29,6,0),)</f>
        <v>0</v>
      </c>
    </row>
    <row r="1122" spans="1:11" x14ac:dyDescent="0.25">
      <c r="A1122" s="59"/>
      <c r="B1122" s="63">
        <f>IFERROR(VLOOKUP($A1122,D_SAV!$A$5:$I$29,3,0),)</f>
        <v>0</v>
      </c>
      <c r="C1122" s="64" t="str">
        <f>IFERROR(VLOOKUP($A1122,D_SAV!$A$5:$I$29,4,0),"")</f>
        <v/>
      </c>
      <c r="D1122" s="65">
        <f>IFERROR(VLOOKUP($A1122,D_SAV!$A$5:$I$29,5,0),)</f>
        <v>0</v>
      </c>
      <c r="E1122" s="60"/>
      <c r="F1122" s="60"/>
      <c r="G1122" s="60"/>
      <c r="H1122" s="60"/>
      <c r="I1122" s="60"/>
      <c r="J1122" s="60"/>
      <c r="K1122" s="65">
        <f>IFERROR(VLOOKUP($A1122,D_SAV!$A$5:$I$29,6,0),)</f>
        <v>0</v>
      </c>
    </row>
    <row r="1123" spans="1:11" x14ac:dyDescent="0.25">
      <c r="A1123" s="59"/>
      <c r="B1123" s="63">
        <f>IFERROR(VLOOKUP($A1123,D_SAV!$A$5:$I$29,3,0),)</f>
        <v>0</v>
      </c>
      <c r="C1123" s="64" t="str">
        <f>IFERROR(VLOOKUP($A1123,D_SAV!$A$5:$I$29,4,0),"")</f>
        <v/>
      </c>
      <c r="D1123" s="65">
        <f>IFERROR(VLOOKUP($A1123,D_SAV!$A$5:$I$29,5,0),)</f>
        <v>0</v>
      </c>
      <c r="E1123" s="60"/>
      <c r="F1123" s="60"/>
      <c r="G1123" s="60"/>
      <c r="H1123" s="60"/>
      <c r="I1123" s="60"/>
      <c r="J1123" s="60"/>
      <c r="K1123" s="65">
        <f>IFERROR(VLOOKUP($A1123,D_SAV!$A$5:$I$29,6,0),)</f>
        <v>0</v>
      </c>
    </row>
    <row r="1124" spans="1:11" x14ac:dyDescent="0.25">
      <c r="A1124" s="59"/>
      <c r="B1124" s="63">
        <f>IFERROR(VLOOKUP($A1124,D_SAV!$A$5:$I$29,3,0),)</f>
        <v>0</v>
      </c>
      <c r="C1124" s="64" t="str">
        <f>IFERROR(VLOOKUP($A1124,D_SAV!$A$5:$I$29,4,0),"")</f>
        <v/>
      </c>
      <c r="D1124" s="65">
        <f>IFERROR(VLOOKUP($A1124,D_SAV!$A$5:$I$29,5,0),)</f>
        <v>0</v>
      </c>
      <c r="E1124" s="60"/>
      <c r="F1124" s="60"/>
      <c r="G1124" s="60"/>
      <c r="H1124" s="60"/>
      <c r="I1124" s="60"/>
      <c r="J1124" s="60"/>
      <c r="K1124" s="65">
        <f>IFERROR(VLOOKUP($A1124,D_SAV!$A$5:$I$29,6,0),)</f>
        <v>0</v>
      </c>
    </row>
    <row r="1125" spans="1:11" x14ac:dyDescent="0.25">
      <c r="A1125" s="59"/>
      <c r="B1125" s="63">
        <f>IFERROR(VLOOKUP($A1125,D_SAV!$A$5:$I$29,3,0),)</f>
        <v>0</v>
      </c>
      <c r="C1125" s="64" t="str">
        <f>IFERROR(VLOOKUP($A1125,D_SAV!$A$5:$I$29,4,0),"")</f>
        <v/>
      </c>
      <c r="D1125" s="65">
        <f>IFERROR(VLOOKUP($A1125,D_SAV!$A$5:$I$29,5,0),)</f>
        <v>0</v>
      </c>
      <c r="E1125" s="60"/>
      <c r="F1125" s="60"/>
      <c r="G1125" s="60"/>
      <c r="H1125" s="60"/>
      <c r="I1125" s="60"/>
      <c r="J1125" s="60"/>
      <c r="K1125" s="65">
        <f>IFERROR(VLOOKUP($A1125,D_SAV!$A$5:$I$29,6,0),)</f>
        <v>0</v>
      </c>
    </row>
    <row r="1126" spans="1:11" x14ac:dyDescent="0.25">
      <c r="A1126" s="59"/>
      <c r="B1126" s="63">
        <f>IFERROR(VLOOKUP($A1126,D_SAV!$A$5:$I$29,3,0),)</f>
        <v>0</v>
      </c>
      <c r="C1126" s="64" t="str">
        <f>IFERROR(VLOOKUP($A1126,D_SAV!$A$5:$I$29,4,0),"")</f>
        <v/>
      </c>
      <c r="D1126" s="65">
        <f>IFERROR(VLOOKUP($A1126,D_SAV!$A$5:$I$29,5,0),)</f>
        <v>0</v>
      </c>
      <c r="E1126" s="60"/>
      <c r="F1126" s="60"/>
      <c r="G1126" s="60"/>
      <c r="H1126" s="60"/>
      <c r="I1126" s="60"/>
      <c r="J1126" s="60"/>
      <c r="K1126" s="65">
        <f>IFERROR(VLOOKUP($A1126,D_SAV!$A$5:$I$29,6,0),)</f>
        <v>0</v>
      </c>
    </row>
    <row r="1127" spans="1:11" x14ac:dyDescent="0.25">
      <c r="A1127" s="59"/>
      <c r="B1127" s="63">
        <f>IFERROR(VLOOKUP($A1127,D_SAV!$A$5:$I$29,3,0),)</f>
        <v>0</v>
      </c>
      <c r="C1127" s="64" t="str">
        <f>IFERROR(VLOOKUP($A1127,D_SAV!$A$5:$I$29,4,0),"")</f>
        <v/>
      </c>
      <c r="D1127" s="65">
        <f>IFERROR(VLOOKUP($A1127,D_SAV!$A$5:$I$29,5,0),)</f>
        <v>0</v>
      </c>
      <c r="E1127" s="60"/>
      <c r="F1127" s="60"/>
      <c r="G1127" s="60"/>
      <c r="H1127" s="60"/>
      <c r="I1127" s="60"/>
      <c r="J1127" s="60"/>
      <c r="K1127" s="65">
        <f>IFERROR(VLOOKUP($A1127,D_SAV!$A$5:$I$29,6,0),)</f>
        <v>0</v>
      </c>
    </row>
    <row r="1128" spans="1:11" x14ac:dyDescent="0.25">
      <c r="A1128" s="59"/>
      <c r="B1128" s="63">
        <f>IFERROR(VLOOKUP($A1128,D_SAV!$A$5:$I$29,3,0),)</f>
        <v>0</v>
      </c>
      <c r="C1128" s="64" t="str">
        <f>IFERROR(VLOOKUP($A1128,D_SAV!$A$5:$I$29,4,0),"")</f>
        <v/>
      </c>
      <c r="D1128" s="65">
        <f>IFERROR(VLOOKUP($A1128,D_SAV!$A$5:$I$29,5,0),)</f>
        <v>0</v>
      </c>
      <c r="E1128" s="60"/>
      <c r="F1128" s="60"/>
      <c r="G1128" s="60"/>
      <c r="H1128" s="60"/>
      <c r="I1128" s="60"/>
      <c r="J1128" s="60"/>
      <c r="K1128" s="65">
        <f>IFERROR(VLOOKUP($A1128,D_SAV!$A$5:$I$29,6,0),)</f>
        <v>0</v>
      </c>
    </row>
    <row r="1129" spans="1:11" x14ac:dyDescent="0.25">
      <c r="A1129" s="59"/>
      <c r="B1129" s="63">
        <f>IFERROR(VLOOKUP($A1129,D_SAV!$A$5:$I$29,3,0),)</f>
        <v>0</v>
      </c>
      <c r="C1129" s="64" t="str">
        <f>IFERROR(VLOOKUP($A1129,D_SAV!$A$5:$I$29,4,0),"")</f>
        <v/>
      </c>
      <c r="D1129" s="65">
        <f>IFERROR(VLOOKUP($A1129,D_SAV!$A$5:$I$29,5,0),)</f>
        <v>0</v>
      </c>
      <c r="E1129" s="60"/>
      <c r="F1129" s="60"/>
      <c r="G1129" s="60"/>
      <c r="H1129" s="60"/>
      <c r="I1129" s="60"/>
      <c r="J1129" s="60"/>
      <c r="K1129" s="65">
        <f>IFERROR(VLOOKUP($A1129,D_SAV!$A$5:$I$29,6,0),)</f>
        <v>0</v>
      </c>
    </row>
    <row r="1130" spans="1:11" x14ac:dyDescent="0.25">
      <c r="A1130" s="59"/>
      <c r="B1130" s="63">
        <f>IFERROR(VLOOKUP($A1130,D_SAV!$A$5:$I$29,3,0),)</f>
        <v>0</v>
      </c>
      <c r="C1130" s="64" t="str">
        <f>IFERROR(VLOOKUP($A1130,D_SAV!$A$5:$I$29,4,0),"")</f>
        <v/>
      </c>
      <c r="D1130" s="65">
        <f>IFERROR(VLOOKUP($A1130,D_SAV!$A$5:$I$29,5,0),)</f>
        <v>0</v>
      </c>
      <c r="E1130" s="60"/>
      <c r="F1130" s="60"/>
      <c r="G1130" s="60"/>
      <c r="H1130" s="60"/>
      <c r="I1130" s="60"/>
      <c r="J1130" s="60"/>
      <c r="K1130" s="65">
        <f>IFERROR(VLOOKUP($A1130,D_SAV!$A$5:$I$29,6,0),)</f>
        <v>0</v>
      </c>
    </row>
    <row r="1131" spans="1:11" x14ac:dyDescent="0.25">
      <c r="A1131" s="59"/>
      <c r="B1131" s="63">
        <f>IFERROR(VLOOKUP($A1131,D_SAV!$A$5:$I$29,3,0),)</f>
        <v>0</v>
      </c>
      <c r="C1131" s="64" t="str">
        <f>IFERROR(VLOOKUP($A1131,D_SAV!$A$5:$I$29,4,0),"")</f>
        <v/>
      </c>
      <c r="D1131" s="65">
        <f>IFERROR(VLOOKUP($A1131,D_SAV!$A$5:$I$29,5,0),)</f>
        <v>0</v>
      </c>
      <c r="E1131" s="60"/>
      <c r="F1131" s="60"/>
      <c r="G1131" s="60"/>
      <c r="H1131" s="60"/>
      <c r="I1131" s="60"/>
      <c r="J1131" s="60"/>
      <c r="K1131" s="65">
        <f>IFERROR(VLOOKUP($A1131,D_SAV!$A$5:$I$29,6,0),)</f>
        <v>0</v>
      </c>
    </row>
    <row r="1132" spans="1:11" x14ac:dyDescent="0.25">
      <c r="A1132" s="59"/>
      <c r="B1132" s="63">
        <f>IFERROR(VLOOKUP($A1132,D_SAV!$A$5:$I$29,3,0),)</f>
        <v>0</v>
      </c>
      <c r="C1132" s="64" t="str">
        <f>IFERROR(VLOOKUP($A1132,D_SAV!$A$5:$I$29,4,0),"")</f>
        <v/>
      </c>
      <c r="D1132" s="65">
        <f>IFERROR(VLOOKUP($A1132,D_SAV!$A$5:$I$29,5,0),)</f>
        <v>0</v>
      </c>
      <c r="E1132" s="60"/>
      <c r="F1132" s="60"/>
      <c r="G1132" s="60"/>
      <c r="H1132" s="60"/>
      <c r="I1132" s="60"/>
      <c r="J1132" s="60"/>
      <c r="K1132" s="65">
        <f>IFERROR(VLOOKUP($A1132,D_SAV!$A$5:$I$29,6,0),)</f>
        <v>0</v>
      </c>
    </row>
    <row r="1133" spans="1:11" x14ac:dyDescent="0.25">
      <c r="A1133" s="59"/>
      <c r="B1133" s="63">
        <f>IFERROR(VLOOKUP($A1133,D_SAV!$A$5:$I$29,3,0),)</f>
        <v>0</v>
      </c>
      <c r="C1133" s="64" t="str">
        <f>IFERROR(VLOOKUP($A1133,D_SAV!$A$5:$I$29,4,0),"")</f>
        <v/>
      </c>
      <c r="D1133" s="65">
        <f>IFERROR(VLOOKUP($A1133,D_SAV!$A$5:$I$29,5,0),)</f>
        <v>0</v>
      </c>
      <c r="E1133" s="60"/>
      <c r="F1133" s="60"/>
      <c r="G1133" s="60"/>
      <c r="H1133" s="60"/>
      <c r="I1133" s="60"/>
      <c r="J1133" s="60"/>
      <c r="K1133" s="65">
        <f>IFERROR(VLOOKUP($A1133,D_SAV!$A$5:$I$29,6,0),)</f>
        <v>0</v>
      </c>
    </row>
    <row r="1134" spans="1:11" x14ac:dyDescent="0.25">
      <c r="A1134" s="59"/>
      <c r="B1134" s="63">
        <f>IFERROR(VLOOKUP($A1134,D_SAV!$A$5:$I$29,3,0),)</f>
        <v>0</v>
      </c>
      <c r="C1134" s="64" t="str">
        <f>IFERROR(VLOOKUP($A1134,D_SAV!$A$5:$I$29,4,0),"")</f>
        <v/>
      </c>
      <c r="D1134" s="65">
        <f>IFERROR(VLOOKUP($A1134,D_SAV!$A$5:$I$29,5,0),)</f>
        <v>0</v>
      </c>
      <c r="E1134" s="60"/>
      <c r="F1134" s="60"/>
      <c r="G1134" s="60"/>
      <c r="H1134" s="60"/>
      <c r="I1134" s="60"/>
      <c r="J1134" s="60"/>
      <c r="K1134" s="65">
        <f>IFERROR(VLOOKUP($A1134,D_SAV!$A$5:$I$29,6,0),)</f>
        <v>0</v>
      </c>
    </row>
    <row r="1135" spans="1:11" x14ac:dyDescent="0.25">
      <c r="A1135" s="59"/>
      <c r="B1135" s="63">
        <f>IFERROR(VLOOKUP($A1135,D_SAV!$A$5:$I$29,3,0),)</f>
        <v>0</v>
      </c>
      <c r="C1135" s="64" t="str">
        <f>IFERROR(VLOOKUP($A1135,D_SAV!$A$5:$I$29,4,0),"")</f>
        <v/>
      </c>
      <c r="D1135" s="65">
        <f>IFERROR(VLOOKUP($A1135,D_SAV!$A$5:$I$29,5,0),)</f>
        <v>0</v>
      </c>
      <c r="E1135" s="60"/>
      <c r="F1135" s="60"/>
      <c r="G1135" s="60"/>
      <c r="H1135" s="60"/>
      <c r="I1135" s="60"/>
      <c r="J1135" s="60"/>
      <c r="K1135" s="65">
        <f>IFERROR(VLOOKUP($A1135,D_SAV!$A$5:$I$29,6,0),)</f>
        <v>0</v>
      </c>
    </row>
    <row r="1136" spans="1:11" x14ac:dyDescent="0.25">
      <c r="A1136" s="59"/>
      <c r="B1136" s="63">
        <f>IFERROR(VLOOKUP($A1136,D_SAV!$A$5:$I$29,3,0),)</f>
        <v>0</v>
      </c>
      <c r="C1136" s="64" t="str">
        <f>IFERROR(VLOOKUP($A1136,D_SAV!$A$5:$I$29,4,0),"")</f>
        <v/>
      </c>
      <c r="D1136" s="65">
        <f>IFERROR(VLOOKUP($A1136,D_SAV!$A$5:$I$29,5,0),)</f>
        <v>0</v>
      </c>
      <c r="E1136" s="60"/>
      <c r="F1136" s="60"/>
      <c r="G1136" s="60"/>
      <c r="H1136" s="60"/>
      <c r="I1136" s="60"/>
      <c r="J1136" s="60"/>
      <c r="K1136" s="65">
        <f>IFERROR(VLOOKUP($A1136,D_SAV!$A$5:$I$29,6,0),)</f>
        <v>0</v>
      </c>
    </row>
    <row r="1137" spans="1:11" x14ac:dyDescent="0.25">
      <c r="A1137" s="59"/>
      <c r="B1137" s="63">
        <f>IFERROR(VLOOKUP($A1137,D_SAV!$A$5:$I$29,3,0),)</f>
        <v>0</v>
      </c>
      <c r="C1137" s="64" t="str">
        <f>IFERROR(VLOOKUP($A1137,D_SAV!$A$5:$I$29,4,0),"")</f>
        <v/>
      </c>
      <c r="D1137" s="65">
        <f>IFERROR(VLOOKUP($A1137,D_SAV!$A$5:$I$29,5,0),)</f>
        <v>0</v>
      </c>
      <c r="E1137" s="60"/>
      <c r="F1137" s="60"/>
      <c r="G1137" s="60"/>
      <c r="H1137" s="60"/>
      <c r="I1137" s="60"/>
      <c r="J1137" s="60"/>
      <c r="K1137" s="65">
        <f>IFERROR(VLOOKUP($A1137,D_SAV!$A$5:$I$29,6,0),)</f>
        <v>0</v>
      </c>
    </row>
    <row r="1138" spans="1:11" x14ac:dyDescent="0.25">
      <c r="A1138" s="59"/>
      <c r="B1138" s="63">
        <f>IFERROR(VLOOKUP($A1138,D_SAV!$A$5:$I$29,3,0),)</f>
        <v>0</v>
      </c>
      <c r="C1138" s="64" t="str">
        <f>IFERROR(VLOOKUP($A1138,D_SAV!$A$5:$I$29,4,0),"")</f>
        <v/>
      </c>
      <c r="D1138" s="65">
        <f>IFERROR(VLOOKUP($A1138,D_SAV!$A$5:$I$29,5,0),)</f>
        <v>0</v>
      </c>
      <c r="E1138" s="60"/>
      <c r="F1138" s="60"/>
      <c r="G1138" s="60"/>
      <c r="H1138" s="60"/>
      <c r="I1138" s="60"/>
      <c r="J1138" s="60"/>
      <c r="K1138" s="65">
        <f>IFERROR(VLOOKUP($A1138,D_SAV!$A$5:$I$29,6,0),)</f>
        <v>0</v>
      </c>
    </row>
    <row r="1139" spans="1:11" x14ac:dyDescent="0.25">
      <c r="A1139" s="59"/>
      <c r="B1139" s="63">
        <f>IFERROR(VLOOKUP($A1139,D_SAV!$A$5:$I$29,3,0),)</f>
        <v>0</v>
      </c>
      <c r="C1139" s="64" t="str">
        <f>IFERROR(VLOOKUP($A1139,D_SAV!$A$5:$I$29,4,0),"")</f>
        <v/>
      </c>
      <c r="D1139" s="65">
        <f>IFERROR(VLOOKUP($A1139,D_SAV!$A$5:$I$29,5,0),)</f>
        <v>0</v>
      </c>
      <c r="E1139" s="60"/>
      <c r="F1139" s="60"/>
      <c r="G1139" s="60"/>
      <c r="H1139" s="60"/>
      <c r="I1139" s="60"/>
      <c r="J1139" s="60"/>
      <c r="K1139" s="65">
        <f>IFERROR(VLOOKUP($A1139,D_SAV!$A$5:$I$29,6,0),)</f>
        <v>0</v>
      </c>
    </row>
    <row r="1140" spans="1:11" x14ac:dyDescent="0.25">
      <c r="A1140" s="59"/>
      <c r="B1140" s="63">
        <f>IFERROR(VLOOKUP($A1140,D_SAV!$A$5:$I$29,3,0),)</f>
        <v>0</v>
      </c>
      <c r="C1140" s="64" t="str">
        <f>IFERROR(VLOOKUP($A1140,D_SAV!$A$5:$I$29,4,0),"")</f>
        <v/>
      </c>
      <c r="D1140" s="65">
        <f>IFERROR(VLOOKUP($A1140,D_SAV!$A$5:$I$29,5,0),)</f>
        <v>0</v>
      </c>
      <c r="E1140" s="60"/>
      <c r="F1140" s="60"/>
      <c r="G1140" s="60"/>
      <c r="H1140" s="60"/>
      <c r="I1140" s="60"/>
      <c r="J1140" s="60"/>
      <c r="K1140" s="65">
        <f>IFERROR(VLOOKUP($A1140,D_SAV!$A$5:$I$29,6,0),)</f>
        <v>0</v>
      </c>
    </row>
    <row r="1141" spans="1:11" x14ac:dyDescent="0.25">
      <c r="A1141" s="59"/>
      <c r="B1141" s="63">
        <f>IFERROR(VLOOKUP($A1141,D_SAV!$A$5:$I$29,3,0),)</f>
        <v>0</v>
      </c>
      <c r="C1141" s="64" t="str">
        <f>IFERROR(VLOOKUP($A1141,D_SAV!$A$5:$I$29,4,0),"")</f>
        <v/>
      </c>
      <c r="D1141" s="65">
        <f>IFERROR(VLOOKUP($A1141,D_SAV!$A$5:$I$29,5,0),)</f>
        <v>0</v>
      </c>
      <c r="E1141" s="60"/>
      <c r="F1141" s="60"/>
      <c r="G1141" s="60"/>
      <c r="H1141" s="60"/>
      <c r="I1141" s="60"/>
      <c r="J1141" s="60"/>
      <c r="K1141" s="65">
        <f>IFERROR(VLOOKUP($A1141,D_SAV!$A$5:$I$29,6,0),)</f>
        <v>0</v>
      </c>
    </row>
    <row r="1142" spans="1:11" x14ac:dyDescent="0.25">
      <c r="A1142" s="59"/>
      <c r="B1142" s="63">
        <f>IFERROR(VLOOKUP($A1142,D_SAV!$A$5:$I$29,3,0),)</f>
        <v>0</v>
      </c>
      <c r="C1142" s="64" t="str">
        <f>IFERROR(VLOOKUP($A1142,D_SAV!$A$5:$I$29,4,0),"")</f>
        <v/>
      </c>
      <c r="D1142" s="65">
        <f>IFERROR(VLOOKUP($A1142,D_SAV!$A$5:$I$29,5,0),)</f>
        <v>0</v>
      </c>
      <c r="E1142" s="60"/>
      <c r="F1142" s="60"/>
      <c r="G1142" s="60"/>
      <c r="H1142" s="60"/>
      <c r="I1142" s="60"/>
      <c r="J1142" s="60"/>
      <c r="K1142" s="65">
        <f>IFERROR(VLOOKUP($A1142,D_SAV!$A$5:$I$29,6,0),)</f>
        <v>0</v>
      </c>
    </row>
    <row r="1143" spans="1:11" x14ac:dyDescent="0.25">
      <c r="A1143" s="59"/>
      <c r="B1143" s="63">
        <f>IFERROR(VLOOKUP($A1143,D_SAV!$A$5:$I$29,3,0),)</f>
        <v>0</v>
      </c>
      <c r="C1143" s="64" t="str">
        <f>IFERROR(VLOOKUP($A1143,D_SAV!$A$5:$I$29,4,0),"")</f>
        <v/>
      </c>
      <c r="D1143" s="65">
        <f>IFERROR(VLOOKUP($A1143,D_SAV!$A$5:$I$29,5,0),)</f>
        <v>0</v>
      </c>
      <c r="E1143" s="60"/>
      <c r="F1143" s="60"/>
      <c r="G1143" s="60"/>
      <c r="H1143" s="60"/>
      <c r="I1143" s="60"/>
      <c r="J1143" s="60"/>
      <c r="K1143" s="65">
        <f>IFERROR(VLOOKUP($A1143,D_SAV!$A$5:$I$29,6,0),)</f>
        <v>0</v>
      </c>
    </row>
    <row r="1144" spans="1:11" x14ac:dyDescent="0.25">
      <c r="A1144" s="59"/>
      <c r="B1144" s="63">
        <f>IFERROR(VLOOKUP($A1144,D_SAV!$A$5:$I$29,3,0),)</f>
        <v>0</v>
      </c>
      <c r="C1144" s="64" t="str">
        <f>IFERROR(VLOOKUP($A1144,D_SAV!$A$5:$I$29,4,0),"")</f>
        <v/>
      </c>
      <c r="D1144" s="65">
        <f>IFERROR(VLOOKUP($A1144,D_SAV!$A$5:$I$29,5,0),)</f>
        <v>0</v>
      </c>
      <c r="E1144" s="60"/>
      <c r="F1144" s="60"/>
      <c r="G1144" s="60"/>
      <c r="H1144" s="60"/>
      <c r="I1144" s="60"/>
      <c r="J1144" s="60"/>
      <c r="K1144" s="65">
        <f>IFERROR(VLOOKUP($A1144,D_SAV!$A$5:$I$29,6,0),)</f>
        <v>0</v>
      </c>
    </row>
    <row r="1145" spans="1:11" x14ac:dyDescent="0.25">
      <c r="A1145" s="59"/>
      <c r="B1145" s="63">
        <f>IFERROR(VLOOKUP($A1145,D_SAV!$A$5:$I$29,3,0),)</f>
        <v>0</v>
      </c>
      <c r="C1145" s="64" t="str">
        <f>IFERROR(VLOOKUP($A1145,D_SAV!$A$5:$I$29,4,0),"")</f>
        <v/>
      </c>
      <c r="D1145" s="65">
        <f>IFERROR(VLOOKUP($A1145,D_SAV!$A$5:$I$29,5,0),)</f>
        <v>0</v>
      </c>
      <c r="E1145" s="60"/>
      <c r="F1145" s="60"/>
      <c r="G1145" s="60"/>
      <c r="H1145" s="60"/>
      <c r="I1145" s="60"/>
      <c r="J1145" s="60"/>
      <c r="K1145" s="65">
        <f>IFERROR(VLOOKUP($A1145,D_SAV!$A$5:$I$29,6,0),)</f>
        <v>0</v>
      </c>
    </row>
    <row r="1146" spans="1:11" x14ac:dyDescent="0.25">
      <c r="A1146" s="59"/>
      <c r="B1146" s="63">
        <f>IFERROR(VLOOKUP($A1146,D_SAV!$A$5:$I$29,3,0),)</f>
        <v>0</v>
      </c>
      <c r="C1146" s="64" t="str">
        <f>IFERROR(VLOOKUP($A1146,D_SAV!$A$5:$I$29,4,0),"")</f>
        <v/>
      </c>
      <c r="D1146" s="65">
        <f>IFERROR(VLOOKUP($A1146,D_SAV!$A$5:$I$29,5,0),)</f>
        <v>0</v>
      </c>
      <c r="E1146" s="60"/>
      <c r="F1146" s="60"/>
      <c r="G1146" s="60"/>
      <c r="H1146" s="60"/>
      <c r="I1146" s="60"/>
      <c r="J1146" s="60"/>
      <c r="K1146" s="65">
        <f>IFERROR(VLOOKUP($A1146,D_SAV!$A$5:$I$29,6,0),)</f>
        <v>0</v>
      </c>
    </row>
    <row r="1147" spans="1:11" x14ac:dyDescent="0.25">
      <c r="A1147" s="59"/>
      <c r="B1147" s="63">
        <f>IFERROR(VLOOKUP($A1147,D_SAV!$A$5:$I$29,3,0),)</f>
        <v>0</v>
      </c>
      <c r="C1147" s="64" t="str">
        <f>IFERROR(VLOOKUP($A1147,D_SAV!$A$5:$I$29,4,0),"")</f>
        <v/>
      </c>
      <c r="D1147" s="65">
        <f>IFERROR(VLOOKUP($A1147,D_SAV!$A$5:$I$29,5,0),)</f>
        <v>0</v>
      </c>
      <c r="E1147" s="60"/>
      <c r="F1147" s="60"/>
      <c r="G1147" s="60"/>
      <c r="H1147" s="60"/>
      <c r="I1147" s="60"/>
      <c r="J1147" s="60"/>
      <c r="K1147" s="65">
        <f>IFERROR(VLOOKUP($A1147,D_SAV!$A$5:$I$29,6,0),)</f>
        <v>0</v>
      </c>
    </row>
    <row r="1148" spans="1:11" x14ac:dyDescent="0.25">
      <c r="A1148" s="59"/>
      <c r="B1148" s="63">
        <f>IFERROR(VLOOKUP($A1148,D_SAV!$A$5:$I$29,3,0),)</f>
        <v>0</v>
      </c>
      <c r="C1148" s="64" t="str">
        <f>IFERROR(VLOOKUP($A1148,D_SAV!$A$5:$I$29,4,0),"")</f>
        <v/>
      </c>
      <c r="D1148" s="65">
        <f>IFERROR(VLOOKUP($A1148,D_SAV!$A$5:$I$29,5,0),)</f>
        <v>0</v>
      </c>
      <c r="E1148" s="60"/>
      <c r="F1148" s="60"/>
      <c r="G1148" s="60"/>
      <c r="H1148" s="60"/>
      <c r="I1148" s="60"/>
      <c r="J1148" s="60"/>
      <c r="K1148" s="65">
        <f>IFERROR(VLOOKUP($A1148,D_SAV!$A$5:$I$29,6,0),)</f>
        <v>0</v>
      </c>
    </row>
    <row r="1149" spans="1:11" x14ac:dyDescent="0.25">
      <c r="A1149" s="59"/>
      <c r="B1149" s="63">
        <f>IFERROR(VLOOKUP($A1149,D_SAV!$A$5:$I$29,3,0),)</f>
        <v>0</v>
      </c>
      <c r="C1149" s="64" t="str">
        <f>IFERROR(VLOOKUP($A1149,D_SAV!$A$5:$I$29,4,0),"")</f>
        <v/>
      </c>
      <c r="D1149" s="65">
        <f>IFERROR(VLOOKUP($A1149,D_SAV!$A$5:$I$29,5,0),)</f>
        <v>0</v>
      </c>
      <c r="E1149" s="60"/>
      <c r="F1149" s="60"/>
      <c r="G1149" s="60"/>
      <c r="H1149" s="60"/>
      <c r="I1149" s="60"/>
      <c r="J1149" s="60"/>
      <c r="K1149" s="65">
        <f>IFERROR(VLOOKUP($A1149,D_SAV!$A$5:$I$29,6,0),)</f>
        <v>0</v>
      </c>
    </row>
    <row r="1150" spans="1:11" x14ac:dyDescent="0.25">
      <c r="A1150" s="59"/>
      <c r="B1150" s="63">
        <f>IFERROR(VLOOKUP($A1150,D_SAV!$A$5:$I$29,3,0),)</f>
        <v>0</v>
      </c>
      <c r="C1150" s="64" t="str">
        <f>IFERROR(VLOOKUP($A1150,D_SAV!$A$5:$I$29,4,0),"")</f>
        <v/>
      </c>
      <c r="D1150" s="65">
        <f>IFERROR(VLOOKUP($A1150,D_SAV!$A$5:$I$29,5,0),)</f>
        <v>0</v>
      </c>
      <c r="E1150" s="60"/>
      <c r="F1150" s="60"/>
      <c r="G1150" s="60"/>
      <c r="H1150" s="60"/>
      <c r="I1150" s="60"/>
      <c r="J1150" s="60"/>
      <c r="K1150" s="65">
        <f>IFERROR(VLOOKUP($A1150,D_SAV!$A$5:$I$29,6,0),)</f>
        <v>0</v>
      </c>
    </row>
    <row r="1151" spans="1:11" x14ac:dyDescent="0.25">
      <c r="A1151" s="59"/>
      <c r="B1151" s="63">
        <f>IFERROR(VLOOKUP($A1151,D_SAV!$A$5:$I$29,3,0),)</f>
        <v>0</v>
      </c>
      <c r="C1151" s="64" t="str">
        <f>IFERROR(VLOOKUP($A1151,D_SAV!$A$5:$I$29,4,0),"")</f>
        <v/>
      </c>
      <c r="D1151" s="65">
        <f>IFERROR(VLOOKUP($A1151,D_SAV!$A$5:$I$29,5,0),)</f>
        <v>0</v>
      </c>
      <c r="E1151" s="60"/>
      <c r="F1151" s="60"/>
      <c r="G1151" s="60"/>
      <c r="H1151" s="60"/>
      <c r="I1151" s="60"/>
      <c r="J1151" s="60"/>
      <c r="K1151" s="65">
        <f>IFERROR(VLOOKUP($A1151,D_SAV!$A$5:$I$29,6,0),)</f>
        <v>0</v>
      </c>
    </row>
    <row r="1152" spans="1:11" x14ac:dyDescent="0.25">
      <c r="A1152" s="59"/>
      <c r="B1152" s="63">
        <f>IFERROR(VLOOKUP($A1152,D_SAV!$A$5:$I$29,3,0),)</f>
        <v>0</v>
      </c>
      <c r="C1152" s="64" t="str">
        <f>IFERROR(VLOOKUP($A1152,D_SAV!$A$5:$I$29,4,0),"")</f>
        <v/>
      </c>
      <c r="D1152" s="65">
        <f>IFERROR(VLOOKUP($A1152,D_SAV!$A$5:$I$29,5,0),)</f>
        <v>0</v>
      </c>
      <c r="E1152" s="60"/>
      <c r="F1152" s="60"/>
      <c r="G1152" s="60"/>
      <c r="H1152" s="60"/>
      <c r="I1152" s="60"/>
      <c r="J1152" s="60"/>
      <c r="K1152" s="65">
        <f>IFERROR(VLOOKUP($A1152,D_SAV!$A$5:$I$29,6,0),)</f>
        <v>0</v>
      </c>
    </row>
    <row r="1153" spans="1:11" x14ac:dyDescent="0.25">
      <c r="A1153" s="59"/>
      <c r="B1153" s="63">
        <f>IFERROR(VLOOKUP($A1153,D_SAV!$A$5:$I$29,3,0),)</f>
        <v>0</v>
      </c>
      <c r="C1153" s="64" t="str">
        <f>IFERROR(VLOOKUP($A1153,D_SAV!$A$5:$I$29,4,0),"")</f>
        <v/>
      </c>
      <c r="D1153" s="65">
        <f>IFERROR(VLOOKUP($A1153,D_SAV!$A$5:$I$29,5,0),)</f>
        <v>0</v>
      </c>
      <c r="E1153" s="60"/>
      <c r="F1153" s="60"/>
      <c r="G1153" s="60"/>
      <c r="H1153" s="60"/>
      <c r="I1153" s="60"/>
      <c r="J1153" s="60"/>
      <c r="K1153" s="65">
        <f>IFERROR(VLOOKUP($A1153,D_SAV!$A$5:$I$29,6,0),)</f>
        <v>0</v>
      </c>
    </row>
    <row r="1154" spans="1:11" x14ac:dyDescent="0.25">
      <c r="A1154" s="59"/>
      <c r="B1154" s="63">
        <f>IFERROR(VLOOKUP($A1154,D_SAV!$A$5:$I$29,3,0),)</f>
        <v>0</v>
      </c>
      <c r="C1154" s="64" t="str">
        <f>IFERROR(VLOOKUP($A1154,D_SAV!$A$5:$I$29,4,0),"")</f>
        <v/>
      </c>
      <c r="D1154" s="65">
        <f>IFERROR(VLOOKUP($A1154,D_SAV!$A$5:$I$29,5,0),)</f>
        <v>0</v>
      </c>
      <c r="E1154" s="60"/>
      <c r="F1154" s="60"/>
      <c r="G1154" s="60"/>
      <c r="H1154" s="60"/>
      <c r="I1154" s="60"/>
      <c r="J1154" s="60"/>
      <c r="K1154" s="65">
        <f>IFERROR(VLOOKUP($A1154,D_SAV!$A$5:$I$29,6,0),)</f>
        <v>0</v>
      </c>
    </row>
    <row r="1155" spans="1:11" x14ac:dyDescent="0.25">
      <c r="A1155" s="59"/>
      <c r="B1155" s="63">
        <f>IFERROR(VLOOKUP($A1155,D_SAV!$A$5:$I$29,3,0),)</f>
        <v>0</v>
      </c>
      <c r="C1155" s="64" t="str">
        <f>IFERROR(VLOOKUP($A1155,D_SAV!$A$5:$I$29,4,0),"")</f>
        <v/>
      </c>
      <c r="D1155" s="65">
        <f>IFERROR(VLOOKUP($A1155,D_SAV!$A$5:$I$29,5,0),)</f>
        <v>0</v>
      </c>
      <c r="E1155" s="60"/>
      <c r="F1155" s="60"/>
      <c r="G1155" s="60"/>
      <c r="H1155" s="60"/>
      <c r="I1155" s="60"/>
      <c r="J1155" s="60"/>
      <c r="K1155" s="65">
        <f>IFERROR(VLOOKUP($A1155,D_SAV!$A$5:$I$29,6,0),)</f>
        <v>0</v>
      </c>
    </row>
    <row r="1156" spans="1:11" x14ac:dyDescent="0.25">
      <c r="A1156" s="59"/>
      <c r="B1156" s="63">
        <f>IFERROR(VLOOKUP($A1156,D_SAV!$A$5:$I$29,3,0),)</f>
        <v>0</v>
      </c>
      <c r="C1156" s="64" t="str">
        <f>IFERROR(VLOOKUP($A1156,D_SAV!$A$5:$I$29,4,0),"")</f>
        <v/>
      </c>
      <c r="D1156" s="65">
        <f>IFERROR(VLOOKUP($A1156,D_SAV!$A$5:$I$29,5,0),)</f>
        <v>0</v>
      </c>
      <c r="E1156" s="60"/>
      <c r="F1156" s="60"/>
      <c r="G1156" s="60"/>
      <c r="H1156" s="60"/>
      <c r="I1156" s="60"/>
      <c r="J1156" s="60"/>
      <c r="K1156" s="65">
        <f>IFERROR(VLOOKUP($A1156,D_SAV!$A$5:$I$29,6,0),)</f>
        <v>0</v>
      </c>
    </row>
    <row r="1157" spans="1:11" x14ac:dyDescent="0.25">
      <c r="A1157" s="59"/>
      <c r="B1157" s="63">
        <f>IFERROR(VLOOKUP($A1157,D_SAV!$A$5:$I$29,3,0),)</f>
        <v>0</v>
      </c>
      <c r="C1157" s="64" t="str">
        <f>IFERROR(VLOOKUP($A1157,D_SAV!$A$5:$I$29,4,0),"")</f>
        <v/>
      </c>
      <c r="D1157" s="65">
        <f>IFERROR(VLOOKUP($A1157,D_SAV!$A$5:$I$29,5,0),)</f>
        <v>0</v>
      </c>
      <c r="E1157" s="60"/>
      <c r="F1157" s="60"/>
      <c r="G1157" s="60"/>
      <c r="H1157" s="60"/>
      <c r="I1157" s="60"/>
      <c r="J1157" s="60"/>
      <c r="K1157" s="65">
        <f>IFERROR(VLOOKUP($A1157,D_SAV!$A$5:$I$29,6,0),)</f>
        <v>0</v>
      </c>
    </row>
    <row r="1158" spans="1:11" x14ac:dyDescent="0.25">
      <c r="A1158" s="59"/>
      <c r="B1158" s="63">
        <f>IFERROR(VLOOKUP($A1158,D_SAV!$A$5:$I$29,3,0),)</f>
        <v>0</v>
      </c>
      <c r="C1158" s="64" t="str">
        <f>IFERROR(VLOOKUP($A1158,D_SAV!$A$5:$I$29,4,0),"")</f>
        <v/>
      </c>
      <c r="D1158" s="65">
        <f>IFERROR(VLOOKUP($A1158,D_SAV!$A$5:$I$29,5,0),)</f>
        <v>0</v>
      </c>
      <c r="E1158" s="60"/>
      <c r="F1158" s="60"/>
      <c r="G1158" s="60"/>
      <c r="H1158" s="60"/>
      <c r="I1158" s="60"/>
      <c r="J1158" s="60"/>
      <c r="K1158" s="65">
        <f>IFERROR(VLOOKUP($A1158,D_SAV!$A$5:$I$29,6,0),)</f>
        <v>0</v>
      </c>
    </row>
    <row r="1159" spans="1:11" x14ac:dyDescent="0.25">
      <c r="A1159" s="59"/>
      <c r="B1159" s="63">
        <f>IFERROR(VLOOKUP($A1159,D_SAV!$A$5:$I$29,3,0),)</f>
        <v>0</v>
      </c>
      <c r="C1159" s="64" t="str">
        <f>IFERROR(VLOOKUP($A1159,D_SAV!$A$5:$I$29,4,0),"")</f>
        <v/>
      </c>
      <c r="D1159" s="65">
        <f>IFERROR(VLOOKUP($A1159,D_SAV!$A$5:$I$29,5,0),)</f>
        <v>0</v>
      </c>
      <c r="E1159" s="60"/>
      <c r="F1159" s="60"/>
      <c r="G1159" s="60"/>
      <c r="H1159" s="60"/>
      <c r="I1159" s="60"/>
      <c r="J1159" s="60"/>
      <c r="K1159" s="65">
        <f>IFERROR(VLOOKUP($A1159,D_SAV!$A$5:$I$29,6,0),)</f>
        <v>0</v>
      </c>
    </row>
    <row r="1160" spans="1:11" x14ac:dyDescent="0.25">
      <c r="A1160" s="59"/>
      <c r="B1160" s="63">
        <f>IFERROR(VLOOKUP($A1160,D_SAV!$A$5:$I$29,3,0),)</f>
        <v>0</v>
      </c>
      <c r="C1160" s="64" t="str">
        <f>IFERROR(VLOOKUP($A1160,D_SAV!$A$5:$I$29,4,0),"")</f>
        <v/>
      </c>
      <c r="D1160" s="65">
        <f>IFERROR(VLOOKUP($A1160,D_SAV!$A$5:$I$29,5,0),)</f>
        <v>0</v>
      </c>
      <c r="E1160" s="60"/>
      <c r="F1160" s="60"/>
      <c r="G1160" s="60"/>
      <c r="H1160" s="60"/>
      <c r="I1160" s="60"/>
      <c r="J1160" s="60"/>
      <c r="K1160" s="65">
        <f>IFERROR(VLOOKUP($A1160,D_SAV!$A$5:$I$29,6,0),)</f>
        <v>0</v>
      </c>
    </row>
    <row r="1161" spans="1:11" x14ac:dyDescent="0.25">
      <c r="A1161" s="59"/>
      <c r="B1161" s="63">
        <f>IFERROR(VLOOKUP($A1161,D_SAV!$A$5:$I$29,3,0),)</f>
        <v>0</v>
      </c>
      <c r="C1161" s="64" t="str">
        <f>IFERROR(VLOOKUP($A1161,D_SAV!$A$5:$I$29,4,0),"")</f>
        <v/>
      </c>
      <c r="D1161" s="65">
        <f>IFERROR(VLOOKUP($A1161,D_SAV!$A$5:$I$29,5,0),)</f>
        <v>0</v>
      </c>
      <c r="E1161" s="60"/>
      <c r="F1161" s="60"/>
      <c r="G1161" s="60"/>
      <c r="H1161" s="60"/>
      <c r="I1161" s="60"/>
      <c r="J1161" s="60"/>
      <c r="K1161" s="65">
        <f>IFERROR(VLOOKUP($A1161,D_SAV!$A$5:$I$29,6,0),)</f>
        <v>0</v>
      </c>
    </row>
    <row r="1162" spans="1:11" x14ac:dyDescent="0.25">
      <c r="A1162" s="59"/>
      <c r="B1162" s="63">
        <f>IFERROR(VLOOKUP($A1162,D_SAV!$A$5:$I$29,3,0),)</f>
        <v>0</v>
      </c>
      <c r="C1162" s="64" t="str">
        <f>IFERROR(VLOOKUP($A1162,D_SAV!$A$5:$I$29,4,0),"")</f>
        <v/>
      </c>
      <c r="D1162" s="65">
        <f>IFERROR(VLOOKUP($A1162,D_SAV!$A$5:$I$29,5,0),)</f>
        <v>0</v>
      </c>
      <c r="E1162" s="60"/>
      <c r="F1162" s="60"/>
      <c r="G1162" s="60"/>
      <c r="H1162" s="60"/>
      <c r="I1162" s="60"/>
      <c r="J1162" s="60"/>
      <c r="K1162" s="65">
        <f>IFERROR(VLOOKUP($A1162,D_SAV!$A$5:$I$29,6,0),)</f>
        <v>0</v>
      </c>
    </row>
    <row r="1163" spans="1:11" x14ac:dyDescent="0.25">
      <c r="A1163" s="59"/>
      <c r="B1163" s="63">
        <f>IFERROR(VLOOKUP($A1163,D_SAV!$A$5:$I$29,3,0),)</f>
        <v>0</v>
      </c>
      <c r="C1163" s="64" t="str">
        <f>IFERROR(VLOOKUP($A1163,D_SAV!$A$5:$I$29,4,0),"")</f>
        <v/>
      </c>
      <c r="D1163" s="65">
        <f>IFERROR(VLOOKUP($A1163,D_SAV!$A$5:$I$29,5,0),)</f>
        <v>0</v>
      </c>
      <c r="E1163" s="60"/>
      <c r="F1163" s="60"/>
      <c r="G1163" s="60"/>
      <c r="H1163" s="60"/>
      <c r="I1163" s="60"/>
      <c r="J1163" s="60"/>
      <c r="K1163" s="65">
        <f>IFERROR(VLOOKUP($A1163,D_SAV!$A$5:$I$29,6,0),)</f>
        <v>0</v>
      </c>
    </row>
    <row r="1164" spans="1:11" x14ac:dyDescent="0.25">
      <c r="A1164" s="59"/>
      <c r="B1164" s="63">
        <f>IFERROR(VLOOKUP($A1164,D_SAV!$A$5:$I$29,3,0),)</f>
        <v>0</v>
      </c>
      <c r="C1164" s="64" t="str">
        <f>IFERROR(VLOOKUP($A1164,D_SAV!$A$5:$I$29,4,0),"")</f>
        <v/>
      </c>
      <c r="D1164" s="65">
        <f>IFERROR(VLOOKUP($A1164,D_SAV!$A$5:$I$29,5,0),)</f>
        <v>0</v>
      </c>
      <c r="E1164" s="60"/>
      <c r="F1164" s="60"/>
      <c r="G1164" s="60"/>
      <c r="H1164" s="60"/>
      <c r="I1164" s="60"/>
      <c r="J1164" s="60"/>
      <c r="K1164" s="65">
        <f>IFERROR(VLOOKUP($A1164,D_SAV!$A$5:$I$29,6,0),)</f>
        <v>0</v>
      </c>
    </row>
    <row r="1165" spans="1:11" x14ac:dyDescent="0.25">
      <c r="A1165" s="59"/>
      <c r="B1165" s="63">
        <f>IFERROR(VLOOKUP($A1165,D_SAV!$A$5:$I$29,3,0),)</f>
        <v>0</v>
      </c>
      <c r="C1165" s="64" t="str">
        <f>IFERROR(VLOOKUP($A1165,D_SAV!$A$5:$I$29,4,0),"")</f>
        <v/>
      </c>
      <c r="D1165" s="65">
        <f>IFERROR(VLOOKUP($A1165,D_SAV!$A$5:$I$29,5,0),)</f>
        <v>0</v>
      </c>
      <c r="E1165" s="60"/>
      <c r="F1165" s="60"/>
      <c r="G1165" s="60"/>
      <c r="H1165" s="60"/>
      <c r="I1165" s="60"/>
      <c r="J1165" s="60"/>
      <c r="K1165" s="65">
        <f>IFERROR(VLOOKUP($A1165,D_SAV!$A$5:$I$29,6,0),)</f>
        <v>0</v>
      </c>
    </row>
    <row r="1166" spans="1:11" x14ac:dyDescent="0.25">
      <c r="A1166" s="59"/>
      <c r="B1166" s="63">
        <f>IFERROR(VLOOKUP($A1166,D_SAV!$A$5:$I$29,3,0),)</f>
        <v>0</v>
      </c>
      <c r="C1166" s="64" t="str">
        <f>IFERROR(VLOOKUP($A1166,D_SAV!$A$5:$I$29,4,0),"")</f>
        <v/>
      </c>
      <c r="D1166" s="65">
        <f>IFERROR(VLOOKUP($A1166,D_SAV!$A$5:$I$29,5,0),)</f>
        <v>0</v>
      </c>
      <c r="E1166" s="60"/>
      <c r="F1166" s="60"/>
      <c r="G1166" s="60"/>
      <c r="H1166" s="60"/>
      <c r="I1166" s="60"/>
      <c r="J1166" s="60"/>
      <c r="K1166" s="65">
        <f>IFERROR(VLOOKUP($A1166,D_SAV!$A$5:$I$29,6,0),)</f>
        <v>0</v>
      </c>
    </row>
    <row r="1167" spans="1:11" x14ac:dyDescent="0.25">
      <c r="A1167" s="59"/>
      <c r="B1167" s="63">
        <f>IFERROR(VLOOKUP($A1167,D_SAV!$A$5:$I$29,3,0),)</f>
        <v>0</v>
      </c>
      <c r="C1167" s="64" t="str">
        <f>IFERROR(VLOOKUP($A1167,D_SAV!$A$5:$I$29,4,0),"")</f>
        <v/>
      </c>
      <c r="D1167" s="65">
        <f>IFERROR(VLOOKUP($A1167,D_SAV!$A$5:$I$29,5,0),)</f>
        <v>0</v>
      </c>
      <c r="E1167" s="60"/>
      <c r="F1167" s="60"/>
      <c r="G1167" s="60"/>
      <c r="H1167" s="60"/>
      <c r="I1167" s="60"/>
      <c r="J1167" s="60"/>
      <c r="K1167" s="65">
        <f>IFERROR(VLOOKUP($A1167,D_SAV!$A$5:$I$29,6,0),)</f>
        <v>0</v>
      </c>
    </row>
    <row r="1168" spans="1:11" x14ac:dyDescent="0.25">
      <c r="A1168" s="59"/>
      <c r="B1168" s="63">
        <f>IFERROR(VLOOKUP($A1168,D_SAV!$A$5:$I$29,3,0),)</f>
        <v>0</v>
      </c>
      <c r="C1168" s="64" t="str">
        <f>IFERROR(VLOOKUP($A1168,D_SAV!$A$5:$I$29,4,0),"")</f>
        <v/>
      </c>
      <c r="D1168" s="65">
        <f>IFERROR(VLOOKUP($A1168,D_SAV!$A$5:$I$29,5,0),)</f>
        <v>0</v>
      </c>
      <c r="E1168" s="60"/>
      <c r="F1168" s="60"/>
      <c r="G1168" s="60"/>
      <c r="H1168" s="60"/>
      <c r="I1168" s="60"/>
      <c r="J1168" s="60"/>
      <c r="K1168" s="65">
        <f>IFERROR(VLOOKUP($A1168,D_SAV!$A$5:$I$29,6,0),)</f>
        <v>0</v>
      </c>
    </row>
    <row r="1169" spans="1:11" x14ac:dyDescent="0.25">
      <c r="A1169" s="59"/>
      <c r="B1169" s="63">
        <f>IFERROR(VLOOKUP($A1169,D_SAV!$A$5:$I$29,3,0),)</f>
        <v>0</v>
      </c>
      <c r="C1169" s="64" t="str">
        <f>IFERROR(VLOOKUP($A1169,D_SAV!$A$5:$I$29,4,0),"")</f>
        <v/>
      </c>
      <c r="D1169" s="65">
        <f>IFERROR(VLOOKUP($A1169,D_SAV!$A$5:$I$29,5,0),)</f>
        <v>0</v>
      </c>
      <c r="E1169" s="60"/>
      <c r="F1169" s="60"/>
      <c r="G1169" s="60"/>
      <c r="H1169" s="60"/>
      <c r="I1169" s="60"/>
      <c r="J1169" s="60"/>
      <c r="K1169" s="65">
        <f>IFERROR(VLOOKUP($A1169,D_SAV!$A$5:$I$29,6,0),)</f>
        <v>0</v>
      </c>
    </row>
    <row r="1170" spans="1:11" x14ac:dyDescent="0.25">
      <c r="A1170" s="59"/>
      <c r="B1170" s="63">
        <f>IFERROR(VLOOKUP($A1170,D_SAV!$A$5:$I$29,3,0),)</f>
        <v>0</v>
      </c>
      <c r="C1170" s="64" t="str">
        <f>IFERROR(VLOOKUP($A1170,D_SAV!$A$5:$I$29,4,0),"")</f>
        <v/>
      </c>
      <c r="D1170" s="65">
        <f>IFERROR(VLOOKUP($A1170,D_SAV!$A$5:$I$29,5,0),)</f>
        <v>0</v>
      </c>
      <c r="E1170" s="60"/>
      <c r="F1170" s="60"/>
      <c r="G1170" s="60"/>
      <c r="H1170" s="60"/>
      <c r="I1170" s="60"/>
      <c r="J1170" s="60"/>
      <c r="K1170" s="65">
        <f>IFERROR(VLOOKUP($A1170,D_SAV!$A$5:$I$29,6,0),)</f>
        <v>0</v>
      </c>
    </row>
    <row r="1171" spans="1:11" x14ac:dyDescent="0.25">
      <c r="A1171" s="59"/>
      <c r="B1171" s="63">
        <f>IFERROR(VLOOKUP($A1171,D_SAV!$A$5:$I$29,3,0),)</f>
        <v>0</v>
      </c>
      <c r="C1171" s="64" t="str">
        <f>IFERROR(VLOOKUP($A1171,D_SAV!$A$5:$I$29,4,0),"")</f>
        <v/>
      </c>
      <c r="D1171" s="65">
        <f>IFERROR(VLOOKUP($A1171,D_SAV!$A$5:$I$29,5,0),)</f>
        <v>0</v>
      </c>
      <c r="E1171" s="60"/>
      <c r="F1171" s="60"/>
      <c r="G1171" s="60"/>
      <c r="H1171" s="60"/>
      <c r="I1171" s="60"/>
      <c r="J1171" s="60"/>
      <c r="K1171" s="65">
        <f>IFERROR(VLOOKUP($A1171,D_SAV!$A$5:$I$29,6,0),)</f>
        <v>0</v>
      </c>
    </row>
    <row r="1172" spans="1:11" x14ac:dyDescent="0.25">
      <c r="A1172" s="59"/>
      <c r="B1172" s="63">
        <f>IFERROR(VLOOKUP($A1172,D_SAV!$A$5:$I$29,3,0),)</f>
        <v>0</v>
      </c>
      <c r="C1172" s="64" t="str">
        <f>IFERROR(VLOOKUP($A1172,D_SAV!$A$5:$I$29,4,0),"")</f>
        <v/>
      </c>
      <c r="D1172" s="65">
        <f>IFERROR(VLOOKUP($A1172,D_SAV!$A$5:$I$29,5,0),)</f>
        <v>0</v>
      </c>
      <c r="E1172" s="60"/>
      <c r="F1172" s="60"/>
      <c r="G1172" s="60"/>
      <c r="H1172" s="60"/>
      <c r="I1172" s="60"/>
      <c r="J1172" s="60"/>
      <c r="K1172" s="65">
        <f>IFERROR(VLOOKUP($A1172,D_SAV!$A$5:$I$29,6,0),)</f>
        <v>0</v>
      </c>
    </row>
    <row r="1173" spans="1:11" x14ac:dyDescent="0.25">
      <c r="A1173" s="59"/>
      <c r="B1173" s="63">
        <f>IFERROR(VLOOKUP($A1173,D_SAV!$A$5:$I$29,3,0),)</f>
        <v>0</v>
      </c>
      <c r="C1173" s="64" t="str">
        <f>IFERROR(VLOOKUP($A1173,D_SAV!$A$5:$I$29,4,0),"")</f>
        <v/>
      </c>
      <c r="D1173" s="65">
        <f>IFERROR(VLOOKUP($A1173,D_SAV!$A$5:$I$29,5,0),)</f>
        <v>0</v>
      </c>
      <c r="E1173" s="60"/>
      <c r="F1173" s="60"/>
      <c r="G1173" s="60"/>
      <c r="H1173" s="60"/>
      <c r="I1173" s="60"/>
      <c r="J1173" s="60"/>
      <c r="K1173" s="65">
        <f>IFERROR(VLOOKUP($A1173,D_SAV!$A$5:$I$29,6,0),)</f>
        <v>0</v>
      </c>
    </row>
    <row r="1174" spans="1:11" x14ac:dyDescent="0.25">
      <c r="A1174" s="59"/>
      <c r="B1174" s="63">
        <f>IFERROR(VLOOKUP($A1174,D_SAV!$A$5:$I$29,3,0),)</f>
        <v>0</v>
      </c>
      <c r="C1174" s="64" t="str">
        <f>IFERROR(VLOOKUP($A1174,D_SAV!$A$5:$I$29,4,0),"")</f>
        <v/>
      </c>
      <c r="D1174" s="65">
        <f>IFERROR(VLOOKUP($A1174,D_SAV!$A$5:$I$29,5,0),)</f>
        <v>0</v>
      </c>
      <c r="E1174" s="60"/>
      <c r="F1174" s="60"/>
      <c r="G1174" s="60"/>
      <c r="H1174" s="60"/>
      <c r="I1174" s="60"/>
      <c r="J1174" s="60"/>
      <c r="K1174" s="65">
        <f>IFERROR(VLOOKUP($A1174,D_SAV!$A$5:$I$29,6,0),)</f>
        <v>0</v>
      </c>
    </row>
    <row r="1175" spans="1:11" x14ac:dyDescent="0.25">
      <c r="A1175" s="59"/>
      <c r="B1175" s="63">
        <f>IFERROR(VLOOKUP($A1175,D_SAV!$A$5:$I$29,3,0),)</f>
        <v>0</v>
      </c>
      <c r="C1175" s="64" t="str">
        <f>IFERROR(VLOOKUP($A1175,D_SAV!$A$5:$I$29,4,0),"")</f>
        <v/>
      </c>
      <c r="D1175" s="65">
        <f>IFERROR(VLOOKUP($A1175,D_SAV!$A$5:$I$29,5,0),)</f>
        <v>0</v>
      </c>
      <c r="E1175" s="60"/>
      <c r="F1175" s="60"/>
      <c r="G1175" s="60"/>
      <c r="H1175" s="60"/>
      <c r="I1175" s="60"/>
      <c r="J1175" s="60"/>
      <c r="K1175" s="65">
        <f>IFERROR(VLOOKUP($A1175,D_SAV!$A$5:$I$29,6,0),)</f>
        <v>0</v>
      </c>
    </row>
    <row r="1176" spans="1:11" x14ac:dyDescent="0.25">
      <c r="A1176" s="59"/>
      <c r="B1176" s="63">
        <f>IFERROR(VLOOKUP($A1176,D_SAV!$A$5:$I$29,3,0),)</f>
        <v>0</v>
      </c>
      <c r="C1176" s="64" t="str">
        <f>IFERROR(VLOOKUP($A1176,D_SAV!$A$5:$I$29,4,0),"")</f>
        <v/>
      </c>
      <c r="D1176" s="65">
        <f>IFERROR(VLOOKUP($A1176,D_SAV!$A$5:$I$29,5,0),)</f>
        <v>0</v>
      </c>
      <c r="E1176" s="60"/>
      <c r="F1176" s="60"/>
      <c r="G1176" s="60"/>
      <c r="H1176" s="60"/>
      <c r="I1176" s="60"/>
      <c r="J1176" s="60"/>
      <c r="K1176" s="65">
        <f>IFERROR(VLOOKUP($A1176,D_SAV!$A$5:$I$29,6,0),)</f>
        <v>0</v>
      </c>
    </row>
    <row r="1177" spans="1:11" x14ac:dyDescent="0.25">
      <c r="A1177" s="59"/>
      <c r="B1177" s="63">
        <f>IFERROR(VLOOKUP($A1177,D_SAV!$A$5:$I$29,3,0),)</f>
        <v>0</v>
      </c>
      <c r="C1177" s="64" t="str">
        <f>IFERROR(VLOOKUP($A1177,D_SAV!$A$5:$I$29,4,0),"")</f>
        <v/>
      </c>
      <c r="D1177" s="65">
        <f>IFERROR(VLOOKUP($A1177,D_SAV!$A$5:$I$29,5,0),)</f>
        <v>0</v>
      </c>
      <c r="E1177" s="60"/>
      <c r="F1177" s="60"/>
      <c r="G1177" s="60"/>
      <c r="H1177" s="60"/>
      <c r="I1177" s="60"/>
      <c r="J1177" s="60"/>
      <c r="K1177" s="65">
        <f>IFERROR(VLOOKUP($A1177,D_SAV!$A$5:$I$29,6,0),)</f>
        <v>0</v>
      </c>
    </row>
    <row r="1178" spans="1:11" x14ac:dyDescent="0.25">
      <c r="A1178" s="59"/>
      <c r="B1178" s="63">
        <f>IFERROR(VLOOKUP($A1178,D_SAV!$A$5:$I$29,3,0),)</f>
        <v>0</v>
      </c>
      <c r="C1178" s="64" t="str">
        <f>IFERROR(VLOOKUP($A1178,D_SAV!$A$5:$I$29,4,0),"")</f>
        <v/>
      </c>
      <c r="D1178" s="65">
        <f>IFERROR(VLOOKUP($A1178,D_SAV!$A$5:$I$29,5,0),)</f>
        <v>0</v>
      </c>
      <c r="E1178" s="60"/>
      <c r="F1178" s="60"/>
      <c r="G1178" s="60"/>
      <c r="H1178" s="60"/>
      <c r="I1178" s="60"/>
      <c r="J1178" s="60"/>
      <c r="K1178" s="65">
        <f>IFERROR(VLOOKUP($A1178,D_SAV!$A$5:$I$29,6,0),)</f>
        <v>0</v>
      </c>
    </row>
    <row r="1179" spans="1:11" x14ac:dyDescent="0.25">
      <c r="A1179" s="59"/>
      <c r="B1179" s="63">
        <f>IFERROR(VLOOKUP($A1179,D_SAV!$A$5:$I$29,3,0),)</f>
        <v>0</v>
      </c>
      <c r="C1179" s="64" t="str">
        <f>IFERROR(VLOOKUP($A1179,D_SAV!$A$5:$I$29,4,0),"")</f>
        <v/>
      </c>
      <c r="D1179" s="65">
        <f>IFERROR(VLOOKUP($A1179,D_SAV!$A$5:$I$29,5,0),)</f>
        <v>0</v>
      </c>
      <c r="E1179" s="60"/>
      <c r="F1179" s="60"/>
      <c r="G1179" s="60"/>
      <c r="H1179" s="60"/>
      <c r="I1179" s="60"/>
      <c r="J1179" s="60"/>
      <c r="K1179" s="65">
        <f>IFERROR(VLOOKUP($A1179,D_SAV!$A$5:$I$29,6,0),)</f>
        <v>0</v>
      </c>
    </row>
    <row r="1180" spans="1:11" x14ac:dyDescent="0.25">
      <c r="A1180" s="59"/>
      <c r="B1180" s="63">
        <f>IFERROR(VLOOKUP($A1180,D_SAV!$A$5:$I$29,3,0),)</f>
        <v>0</v>
      </c>
      <c r="C1180" s="64" t="str">
        <f>IFERROR(VLOOKUP($A1180,D_SAV!$A$5:$I$29,4,0),"")</f>
        <v/>
      </c>
      <c r="D1180" s="65">
        <f>IFERROR(VLOOKUP($A1180,D_SAV!$A$5:$I$29,5,0),)</f>
        <v>0</v>
      </c>
      <c r="E1180" s="60"/>
      <c r="F1180" s="60"/>
      <c r="G1180" s="60"/>
      <c r="H1180" s="60"/>
      <c r="I1180" s="60"/>
      <c r="J1180" s="60"/>
      <c r="K1180" s="65">
        <f>IFERROR(VLOOKUP($A1180,D_SAV!$A$5:$I$29,6,0),)</f>
        <v>0</v>
      </c>
    </row>
    <row r="1181" spans="1:11" x14ac:dyDescent="0.25">
      <c r="A1181" s="59"/>
      <c r="B1181" s="63">
        <f>IFERROR(VLOOKUP($A1181,D_SAV!$A$5:$I$29,3,0),)</f>
        <v>0</v>
      </c>
      <c r="C1181" s="64" t="str">
        <f>IFERROR(VLOOKUP($A1181,D_SAV!$A$5:$I$29,4,0),"")</f>
        <v/>
      </c>
      <c r="D1181" s="65">
        <f>IFERROR(VLOOKUP($A1181,D_SAV!$A$5:$I$29,5,0),)</f>
        <v>0</v>
      </c>
      <c r="E1181" s="60"/>
      <c r="F1181" s="60"/>
      <c r="G1181" s="60"/>
      <c r="H1181" s="60"/>
      <c r="I1181" s="60"/>
      <c r="J1181" s="60"/>
      <c r="K1181" s="65">
        <f>IFERROR(VLOOKUP($A1181,D_SAV!$A$5:$I$29,6,0),)</f>
        <v>0</v>
      </c>
    </row>
    <row r="1182" spans="1:11" x14ac:dyDescent="0.25">
      <c r="A1182" s="59"/>
      <c r="B1182" s="63">
        <f>IFERROR(VLOOKUP($A1182,D_SAV!$A$5:$I$29,3,0),)</f>
        <v>0</v>
      </c>
      <c r="C1182" s="64" t="str">
        <f>IFERROR(VLOOKUP($A1182,D_SAV!$A$5:$I$29,4,0),"")</f>
        <v/>
      </c>
      <c r="D1182" s="65">
        <f>IFERROR(VLOOKUP($A1182,D_SAV!$A$5:$I$29,5,0),)</f>
        <v>0</v>
      </c>
      <c r="E1182" s="60"/>
      <c r="F1182" s="60"/>
      <c r="G1182" s="60"/>
      <c r="H1182" s="60"/>
      <c r="I1182" s="60"/>
      <c r="J1182" s="60"/>
      <c r="K1182" s="65">
        <f>IFERROR(VLOOKUP($A1182,D_SAV!$A$5:$I$29,6,0),)</f>
        <v>0</v>
      </c>
    </row>
    <row r="1183" spans="1:11" x14ac:dyDescent="0.25">
      <c r="A1183" s="59"/>
      <c r="B1183" s="63">
        <f>IFERROR(VLOOKUP($A1183,D_SAV!$A$5:$I$29,3,0),)</f>
        <v>0</v>
      </c>
      <c r="C1183" s="64" t="str">
        <f>IFERROR(VLOOKUP($A1183,D_SAV!$A$5:$I$29,4,0),"")</f>
        <v/>
      </c>
      <c r="D1183" s="65">
        <f>IFERROR(VLOOKUP($A1183,D_SAV!$A$5:$I$29,5,0),)</f>
        <v>0</v>
      </c>
      <c r="E1183" s="60"/>
      <c r="F1183" s="60"/>
      <c r="G1183" s="60"/>
      <c r="H1183" s="60"/>
      <c r="I1183" s="60"/>
      <c r="J1183" s="60"/>
      <c r="K1183" s="65">
        <f>IFERROR(VLOOKUP($A1183,D_SAV!$A$5:$I$29,6,0),)</f>
        <v>0</v>
      </c>
    </row>
    <row r="1184" spans="1:11" x14ac:dyDescent="0.25">
      <c r="A1184" s="59"/>
      <c r="B1184" s="63">
        <f>IFERROR(VLOOKUP($A1184,D_SAV!$A$5:$I$29,3,0),)</f>
        <v>0</v>
      </c>
      <c r="C1184" s="64" t="str">
        <f>IFERROR(VLOOKUP($A1184,D_SAV!$A$5:$I$29,4,0),"")</f>
        <v/>
      </c>
      <c r="D1184" s="65">
        <f>IFERROR(VLOOKUP($A1184,D_SAV!$A$5:$I$29,5,0),)</f>
        <v>0</v>
      </c>
      <c r="E1184" s="60"/>
      <c r="F1184" s="60"/>
      <c r="G1184" s="60"/>
      <c r="H1184" s="60"/>
      <c r="I1184" s="60"/>
      <c r="J1184" s="60"/>
      <c r="K1184" s="65">
        <f>IFERROR(VLOOKUP($A1184,D_SAV!$A$5:$I$29,6,0),)</f>
        <v>0</v>
      </c>
    </row>
    <row r="1185" spans="1:11" x14ac:dyDescent="0.25">
      <c r="A1185" s="59"/>
      <c r="B1185" s="63">
        <f>IFERROR(VLOOKUP($A1185,D_SAV!$A$5:$I$29,3,0),)</f>
        <v>0</v>
      </c>
      <c r="C1185" s="64" t="str">
        <f>IFERROR(VLOOKUP($A1185,D_SAV!$A$5:$I$29,4,0),"")</f>
        <v/>
      </c>
      <c r="D1185" s="65">
        <f>IFERROR(VLOOKUP($A1185,D_SAV!$A$5:$I$29,5,0),)</f>
        <v>0</v>
      </c>
      <c r="E1185" s="60"/>
      <c r="F1185" s="60"/>
      <c r="G1185" s="60"/>
      <c r="H1185" s="60"/>
      <c r="I1185" s="60"/>
      <c r="J1185" s="60"/>
      <c r="K1185" s="65">
        <f>IFERROR(VLOOKUP($A1185,D_SAV!$A$5:$I$29,6,0),)</f>
        <v>0</v>
      </c>
    </row>
    <row r="1186" spans="1:11" x14ac:dyDescent="0.25">
      <c r="A1186" s="59"/>
      <c r="B1186" s="63">
        <f>IFERROR(VLOOKUP($A1186,D_SAV!$A$5:$I$29,3,0),)</f>
        <v>0</v>
      </c>
      <c r="C1186" s="64" t="str">
        <f>IFERROR(VLOOKUP($A1186,D_SAV!$A$5:$I$29,4,0),"")</f>
        <v/>
      </c>
      <c r="D1186" s="65">
        <f>IFERROR(VLOOKUP($A1186,D_SAV!$A$5:$I$29,5,0),)</f>
        <v>0</v>
      </c>
      <c r="E1186" s="60"/>
      <c r="F1186" s="60"/>
      <c r="G1186" s="60"/>
      <c r="H1186" s="60"/>
      <c r="I1186" s="60"/>
      <c r="J1186" s="60"/>
      <c r="K1186" s="65">
        <f>IFERROR(VLOOKUP($A1186,D_SAV!$A$5:$I$29,6,0),)</f>
        <v>0</v>
      </c>
    </row>
    <row r="1187" spans="1:11" x14ac:dyDescent="0.25">
      <c r="A1187" s="59"/>
      <c r="B1187" s="63">
        <f>IFERROR(VLOOKUP($A1187,D_SAV!$A$5:$I$29,3,0),)</f>
        <v>0</v>
      </c>
      <c r="C1187" s="64" t="str">
        <f>IFERROR(VLOOKUP($A1187,D_SAV!$A$5:$I$29,4,0),"")</f>
        <v/>
      </c>
      <c r="D1187" s="65">
        <f>IFERROR(VLOOKUP($A1187,D_SAV!$A$5:$I$29,5,0),)</f>
        <v>0</v>
      </c>
      <c r="E1187" s="60"/>
      <c r="F1187" s="60"/>
      <c r="G1187" s="60"/>
      <c r="H1187" s="60"/>
      <c r="I1187" s="60"/>
      <c r="J1187" s="60"/>
      <c r="K1187" s="65">
        <f>IFERROR(VLOOKUP($A1187,D_SAV!$A$5:$I$29,6,0),)</f>
        <v>0</v>
      </c>
    </row>
    <row r="1188" spans="1:11" x14ac:dyDescent="0.25">
      <c r="A1188" s="59"/>
      <c r="B1188" s="63">
        <f>IFERROR(VLOOKUP($A1188,D_SAV!$A$5:$I$29,3,0),)</f>
        <v>0</v>
      </c>
      <c r="C1188" s="64" t="str">
        <f>IFERROR(VLOOKUP($A1188,D_SAV!$A$5:$I$29,4,0),"")</f>
        <v/>
      </c>
      <c r="D1188" s="65">
        <f>IFERROR(VLOOKUP($A1188,D_SAV!$A$5:$I$29,5,0),)</f>
        <v>0</v>
      </c>
      <c r="E1188" s="60"/>
      <c r="F1188" s="60"/>
      <c r="G1188" s="60"/>
      <c r="H1188" s="60"/>
      <c r="I1188" s="60"/>
      <c r="J1188" s="60"/>
      <c r="K1188" s="65">
        <f>IFERROR(VLOOKUP($A1188,D_SAV!$A$5:$I$29,6,0),)</f>
        <v>0</v>
      </c>
    </row>
    <row r="1189" spans="1:11" x14ac:dyDescent="0.25">
      <c r="A1189" s="59"/>
      <c r="B1189" s="63">
        <f>IFERROR(VLOOKUP($A1189,D_SAV!$A$5:$I$29,3,0),)</f>
        <v>0</v>
      </c>
      <c r="C1189" s="64" t="str">
        <f>IFERROR(VLOOKUP($A1189,D_SAV!$A$5:$I$29,4,0),"")</f>
        <v/>
      </c>
      <c r="D1189" s="65">
        <f>IFERROR(VLOOKUP($A1189,D_SAV!$A$5:$I$29,5,0),)</f>
        <v>0</v>
      </c>
      <c r="E1189" s="60"/>
      <c r="F1189" s="60"/>
      <c r="G1189" s="60"/>
      <c r="H1189" s="60"/>
      <c r="I1189" s="60"/>
      <c r="J1189" s="60"/>
      <c r="K1189" s="65">
        <f>IFERROR(VLOOKUP($A1189,D_SAV!$A$5:$I$29,6,0),)</f>
        <v>0</v>
      </c>
    </row>
    <row r="1190" spans="1:11" x14ac:dyDescent="0.25">
      <c r="A1190" s="59"/>
      <c r="B1190" s="63">
        <f>IFERROR(VLOOKUP($A1190,D_SAV!$A$5:$I$29,3,0),)</f>
        <v>0</v>
      </c>
      <c r="C1190" s="64" t="str">
        <f>IFERROR(VLOOKUP($A1190,D_SAV!$A$5:$I$29,4,0),"")</f>
        <v/>
      </c>
      <c r="D1190" s="65">
        <f>IFERROR(VLOOKUP($A1190,D_SAV!$A$5:$I$29,5,0),)</f>
        <v>0</v>
      </c>
      <c r="E1190" s="60"/>
      <c r="F1190" s="60"/>
      <c r="G1190" s="60"/>
      <c r="H1190" s="60"/>
      <c r="I1190" s="60"/>
      <c r="J1190" s="60"/>
      <c r="K1190" s="65">
        <f>IFERROR(VLOOKUP($A1190,D_SAV!$A$5:$I$29,6,0),)</f>
        <v>0</v>
      </c>
    </row>
    <row r="1191" spans="1:11" x14ac:dyDescent="0.25">
      <c r="A1191" s="59"/>
      <c r="B1191" s="63">
        <f>IFERROR(VLOOKUP($A1191,D_SAV!$A$5:$I$29,3,0),)</f>
        <v>0</v>
      </c>
      <c r="C1191" s="64" t="str">
        <f>IFERROR(VLOOKUP($A1191,D_SAV!$A$5:$I$29,4,0),"")</f>
        <v/>
      </c>
      <c r="D1191" s="65">
        <f>IFERROR(VLOOKUP($A1191,D_SAV!$A$5:$I$29,5,0),)</f>
        <v>0</v>
      </c>
      <c r="E1191" s="60"/>
      <c r="F1191" s="60"/>
      <c r="G1191" s="60"/>
      <c r="H1191" s="60"/>
      <c r="I1191" s="60"/>
      <c r="J1191" s="60"/>
      <c r="K1191" s="65">
        <f>IFERROR(VLOOKUP($A1191,D_SAV!$A$5:$I$29,6,0),)</f>
        <v>0</v>
      </c>
    </row>
    <row r="1192" spans="1:11" x14ac:dyDescent="0.25">
      <c r="A1192" s="59"/>
      <c r="B1192" s="63">
        <f>IFERROR(VLOOKUP($A1192,D_SAV!$A$5:$I$29,3,0),)</f>
        <v>0</v>
      </c>
      <c r="C1192" s="64" t="str">
        <f>IFERROR(VLOOKUP($A1192,D_SAV!$A$5:$I$29,4,0),"")</f>
        <v/>
      </c>
      <c r="D1192" s="65">
        <f>IFERROR(VLOOKUP($A1192,D_SAV!$A$5:$I$29,5,0),)</f>
        <v>0</v>
      </c>
      <c r="E1192" s="60"/>
      <c r="F1192" s="60"/>
      <c r="G1192" s="60"/>
      <c r="H1192" s="60"/>
      <c r="I1192" s="60"/>
      <c r="J1192" s="60"/>
      <c r="K1192" s="65">
        <f>IFERROR(VLOOKUP($A1192,D_SAV!$A$5:$I$29,6,0),)</f>
        <v>0</v>
      </c>
    </row>
    <row r="1193" spans="1:11" x14ac:dyDescent="0.25">
      <c r="A1193" s="59"/>
      <c r="B1193" s="63">
        <f>IFERROR(VLOOKUP($A1193,D_SAV!$A$5:$I$29,3,0),)</f>
        <v>0</v>
      </c>
      <c r="C1193" s="64" t="str">
        <f>IFERROR(VLOOKUP($A1193,D_SAV!$A$5:$I$29,4,0),"")</f>
        <v/>
      </c>
      <c r="D1193" s="65">
        <f>IFERROR(VLOOKUP($A1193,D_SAV!$A$5:$I$29,5,0),)</f>
        <v>0</v>
      </c>
      <c r="E1193" s="60"/>
      <c r="F1193" s="60"/>
      <c r="G1193" s="60"/>
      <c r="H1193" s="60"/>
      <c r="I1193" s="60"/>
      <c r="J1193" s="60"/>
      <c r="K1193" s="65">
        <f>IFERROR(VLOOKUP($A1193,D_SAV!$A$5:$I$29,6,0),)</f>
        <v>0</v>
      </c>
    </row>
    <row r="1194" spans="1:11" x14ac:dyDescent="0.25">
      <c r="A1194" s="59"/>
      <c r="B1194" s="63">
        <f>IFERROR(VLOOKUP($A1194,D_SAV!$A$5:$I$29,3,0),)</f>
        <v>0</v>
      </c>
      <c r="C1194" s="64" t="str">
        <f>IFERROR(VLOOKUP($A1194,D_SAV!$A$5:$I$29,4,0),"")</f>
        <v/>
      </c>
      <c r="D1194" s="65">
        <f>IFERROR(VLOOKUP($A1194,D_SAV!$A$5:$I$29,5,0),)</f>
        <v>0</v>
      </c>
      <c r="E1194" s="60"/>
      <c r="F1194" s="60"/>
      <c r="G1194" s="60"/>
      <c r="H1194" s="60"/>
      <c r="I1194" s="60"/>
      <c r="J1194" s="60"/>
      <c r="K1194" s="65">
        <f>IFERROR(VLOOKUP($A1194,D_SAV!$A$5:$I$29,6,0),)</f>
        <v>0</v>
      </c>
    </row>
    <row r="1195" spans="1:11" x14ac:dyDescent="0.25">
      <c r="A1195" s="59"/>
      <c r="B1195" s="63">
        <f>IFERROR(VLOOKUP($A1195,D_SAV!$A$5:$I$29,3,0),)</f>
        <v>0</v>
      </c>
      <c r="C1195" s="64" t="str">
        <f>IFERROR(VLOOKUP($A1195,D_SAV!$A$5:$I$29,4,0),"")</f>
        <v/>
      </c>
      <c r="D1195" s="65">
        <f>IFERROR(VLOOKUP($A1195,D_SAV!$A$5:$I$29,5,0),)</f>
        <v>0</v>
      </c>
      <c r="E1195" s="60"/>
      <c r="F1195" s="60"/>
      <c r="G1195" s="60"/>
      <c r="H1195" s="60"/>
      <c r="I1195" s="60"/>
      <c r="J1195" s="60"/>
      <c r="K1195" s="65">
        <f>IFERROR(VLOOKUP($A1195,D_SAV!$A$5:$I$29,6,0),)</f>
        <v>0</v>
      </c>
    </row>
    <row r="1196" spans="1:11" x14ac:dyDescent="0.25">
      <c r="A1196" s="59"/>
      <c r="B1196" s="63">
        <f>IFERROR(VLOOKUP($A1196,D_SAV!$A$5:$I$29,3,0),)</f>
        <v>0</v>
      </c>
      <c r="C1196" s="64" t="str">
        <f>IFERROR(VLOOKUP($A1196,D_SAV!$A$5:$I$29,4,0),"")</f>
        <v/>
      </c>
      <c r="D1196" s="65">
        <f>IFERROR(VLOOKUP($A1196,D_SAV!$A$5:$I$29,5,0),)</f>
        <v>0</v>
      </c>
      <c r="E1196" s="60"/>
      <c r="F1196" s="60"/>
      <c r="G1196" s="60"/>
      <c r="H1196" s="60"/>
      <c r="I1196" s="60"/>
      <c r="J1196" s="60"/>
      <c r="K1196" s="65">
        <f>IFERROR(VLOOKUP($A1196,D_SAV!$A$5:$I$29,6,0),)</f>
        <v>0</v>
      </c>
    </row>
    <row r="1197" spans="1:11" x14ac:dyDescent="0.25">
      <c r="A1197" s="59"/>
      <c r="B1197" s="63">
        <f>IFERROR(VLOOKUP($A1197,D_SAV!$A$5:$I$29,3,0),)</f>
        <v>0</v>
      </c>
      <c r="C1197" s="64" t="str">
        <f>IFERROR(VLOOKUP($A1197,D_SAV!$A$5:$I$29,4,0),"")</f>
        <v/>
      </c>
      <c r="D1197" s="65">
        <f>IFERROR(VLOOKUP($A1197,D_SAV!$A$5:$I$29,5,0),)</f>
        <v>0</v>
      </c>
      <c r="E1197" s="60"/>
      <c r="F1197" s="60"/>
      <c r="G1197" s="60"/>
      <c r="H1197" s="60"/>
      <c r="I1197" s="60"/>
      <c r="J1197" s="60"/>
      <c r="K1197" s="65">
        <f>IFERROR(VLOOKUP($A1197,D_SAV!$A$5:$I$29,6,0),)</f>
        <v>0</v>
      </c>
    </row>
    <row r="1198" spans="1:11" x14ac:dyDescent="0.25">
      <c r="A1198" s="59"/>
      <c r="B1198" s="63">
        <f>IFERROR(VLOOKUP($A1198,D_SAV!$A$5:$I$29,3,0),)</f>
        <v>0</v>
      </c>
      <c r="C1198" s="64" t="str">
        <f>IFERROR(VLOOKUP($A1198,D_SAV!$A$5:$I$29,4,0),"")</f>
        <v/>
      </c>
      <c r="D1198" s="65">
        <f>IFERROR(VLOOKUP($A1198,D_SAV!$A$5:$I$29,5,0),)</f>
        <v>0</v>
      </c>
      <c r="E1198" s="60"/>
      <c r="F1198" s="60"/>
      <c r="G1198" s="60"/>
      <c r="H1198" s="60"/>
      <c r="I1198" s="60"/>
      <c r="J1198" s="60"/>
      <c r="K1198" s="65">
        <f>IFERROR(VLOOKUP($A1198,D_SAV!$A$5:$I$29,6,0),)</f>
        <v>0</v>
      </c>
    </row>
    <row r="1199" spans="1:11" x14ac:dyDescent="0.25">
      <c r="A1199" s="59"/>
      <c r="B1199" s="63">
        <f>IFERROR(VLOOKUP($A1199,D_SAV!$A$5:$I$29,3,0),)</f>
        <v>0</v>
      </c>
      <c r="C1199" s="64" t="str">
        <f>IFERROR(VLOOKUP($A1199,D_SAV!$A$5:$I$29,4,0),"")</f>
        <v/>
      </c>
      <c r="D1199" s="65">
        <f>IFERROR(VLOOKUP($A1199,D_SAV!$A$5:$I$29,5,0),)</f>
        <v>0</v>
      </c>
      <c r="E1199" s="60"/>
      <c r="F1199" s="60"/>
      <c r="G1199" s="60"/>
      <c r="H1199" s="60"/>
      <c r="I1199" s="60"/>
      <c r="J1199" s="60"/>
      <c r="K1199" s="65">
        <f>IFERROR(VLOOKUP($A1199,D_SAV!$A$5:$I$29,6,0),)</f>
        <v>0</v>
      </c>
    </row>
    <row r="1200" spans="1:11" x14ac:dyDescent="0.25">
      <c r="A1200" s="59"/>
      <c r="B1200" s="63">
        <f>IFERROR(VLOOKUP($A1200,D_SAV!$A$5:$I$29,3,0),)</f>
        <v>0</v>
      </c>
      <c r="C1200" s="64" t="str">
        <f>IFERROR(VLOOKUP($A1200,D_SAV!$A$5:$I$29,4,0),"")</f>
        <v/>
      </c>
      <c r="D1200" s="65">
        <f>IFERROR(VLOOKUP($A1200,D_SAV!$A$5:$I$29,5,0),)</f>
        <v>0</v>
      </c>
      <c r="E1200" s="60"/>
      <c r="F1200" s="60"/>
      <c r="G1200" s="60"/>
      <c r="H1200" s="60"/>
      <c r="I1200" s="60"/>
      <c r="J1200" s="60"/>
      <c r="K1200" s="65">
        <f>IFERROR(VLOOKUP($A1200,D_SAV!$A$5:$I$29,6,0),)</f>
        <v>0</v>
      </c>
    </row>
    <row r="1201" spans="1:11" x14ac:dyDescent="0.25">
      <c r="A1201" s="59"/>
      <c r="B1201" s="63">
        <f>IFERROR(VLOOKUP($A1201,D_SAV!$A$5:$I$29,3,0),)</f>
        <v>0</v>
      </c>
      <c r="C1201" s="64" t="str">
        <f>IFERROR(VLOOKUP($A1201,D_SAV!$A$5:$I$29,4,0),"")</f>
        <v/>
      </c>
      <c r="D1201" s="65">
        <f>IFERROR(VLOOKUP($A1201,D_SAV!$A$5:$I$29,5,0),)</f>
        <v>0</v>
      </c>
      <c r="E1201" s="60"/>
      <c r="F1201" s="60"/>
      <c r="G1201" s="60"/>
      <c r="H1201" s="60"/>
      <c r="I1201" s="60"/>
      <c r="J1201" s="60"/>
      <c r="K1201" s="65">
        <f>IFERROR(VLOOKUP($A1201,D_SAV!$A$5:$I$29,6,0),)</f>
        <v>0</v>
      </c>
    </row>
    <row r="1202" spans="1:11" x14ac:dyDescent="0.25">
      <c r="A1202" s="59"/>
      <c r="B1202" s="63">
        <f>IFERROR(VLOOKUP($A1202,D_SAV!$A$5:$I$29,3,0),)</f>
        <v>0</v>
      </c>
      <c r="C1202" s="64" t="str">
        <f>IFERROR(VLOOKUP($A1202,D_SAV!$A$5:$I$29,4,0),"")</f>
        <v/>
      </c>
      <c r="D1202" s="65">
        <f>IFERROR(VLOOKUP($A1202,D_SAV!$A$5:$I$29,5,0),)</f>
        <v>0</v>
      </c>
      <c r="E1202" s="60"/>
      <c r="F1202" s="60"/>
      <c r="G1202" s="60"/>
      <c r="H1202" s="60"/>
      <c r="I1202" s="60"/>
      <c r="J1202" s="60"/>
      <c r="K1202" s="65">
        <f>IFERROR(VLOOKUP($A1202,D_SAV!$A$5:$I$29,6,0),)</f>
        <v>0</v>
      </c>
    </row>
    <row r="1203" spans="1:11" x14ac:dyDescent="0.25">
      <c r="A1203" s="59"/>
      <c r="B1203" s="63">
        <f>IFERROR(VLOOKUP($A1203,D_SAV!$A$5:$I$29,3,0),)</f>
        <v>0</v>
      </c>
      <c r="C1203" s="64" t="str">
        <f>IFERROR(VLOOKUP($A1203,D_SAV!$A$5:$I$29,4,0),"")</f>
        <v/>
      </c>
      <c r="D1203" s="65">
        <f>IFERROR(VLOOKUP($A1203,D_SAV!$A$5:$I$29,5,0),)</f>
        <v>0</v>
      </c>
      <c r="E1203" s="60"/>
      <c r="F1203" s="60"/>
      <c r="G1203" s="60"/>
      <c r="H1203" s="60"/>
      <c r="I1203" s="60"/>
      <c r="J1203" s="60"/>
      <c r="K1203" s="65">
        <f>IFERROR(VLOOKUP($A1203,D_SAV!$A$5:$I$29,6,0),)</f>
        <v>0</v>
      </c>
    </row>
    <row r="1204" spans="1:11" x14ac:dyDescent="0.25">
      <c r="A1204" s="59"/>
      <c r="B1204" s="63">
        <f>IFERROR(VLOOKUP($A1204,D_SAV!$A$5:$I$29,3,0),)</f>
        <v>0</v>
      </c>
      <c r="C1204" s="64" t="str">
        <f>IFERROR(VLOOKUP($A1204,D_SAV!$A$5:$I$29,4,0),"")</f>
        <v/>
      </c>
      <c r="D1204" s="65">
        <f>IFERROR(VLOOKUP($A1204,D_SAV!$A$5:$I$29,5,0),)</f>
        <v>0</v>
      </c>
      <c r="E1204" s="60"/>
      <c r="F1204" s="60"/>
      <c r="G1204" s="60"/>
      <c r="H1204" s="60"/>
      <c r="I1204" s="60"/>
      <c r="J1204" s="60"/>
      <c r="K1204" s="65">
        <f>IFERROR(VLOOKUP($A1204,D_SAV!$A$5:$I$29,6,0),)</f>
        <v>0</v>
      </c>
    </row>
    <row r="1205" spans="1:11" x14ac:dyDescent="0.25">
      <c r="A1205" s="59"/>
      <c r="B1205" s="63">
        <f>IFERROR(VLOOKUP($A1205,D_SAV!$A$5:$I$29,3,0),)</f>
        <v>0</v>
      </c>
      <c r="C1205" s="64" t="str">
        <f>IFERROR(VLOOKUP($A1205,D_SAV!$A$5:$I$29,4,0),"")</f>
        <v/>
      </c>
      <c r="D1205" s="65">
        <f>IFERROR(VLOOKUP($A1205,D_SAV!$A$5:$I$29,5,0),)</f>
        <v>0</v>
      </c>
      <c r="E1205" s="60"/>
      <c r="F1205" s="60"/>
      <c r="G1205" s="60"/>
      <c r="H1205" s="60"/>
      <c r="I1205" s="60"/>
      <c r="J1205" s="60"/>
      <c r="K1205" s="65">
        <f>IFERROR(VLOOKUP($A1205,D_SAV!$A$5:$I$29,6,0),)</f>
        <v>0</v>
      </c>
    </row>
    <row r="1206" spans="1:11" x14ac:dyDescent="0.25">
      <c r="A1206" s="59"/>
      <c r="B1206" s="63">
        <f>IFERROR(VLOOKUP($A1206,D_SAV!$A$5:$I$29,3,0),)</f>
        <v>0</v>
      </c>
      <c r="C1206" s="64" t="str">
        <f>IFERROR(VLOOKUP($A1206,D_SAV!$A$5:$I$29,4,0),"")</f>
        <v/>
      </c>
      <c r="D1206" s="65">
        <f>IFERROR(VLOOKUP($A1206,D_SAV!$A$5:$I$29,5,0),)</f>
        <v>0</v>
      </c>
      <c r="E1206" s="60"/>
      <c r="F1206" s="60"/>
      <c r="G1206" s="60"/>
      <c r="H1206" s="60"/>
      <c r="I1206" s="60"/>
      <c r="J1206" s="60"/>
      <c r="K1206" s="65">
        <f>IFERROR(VLOOKUP($A1206,D_SAV!$A$5:$I$29,6,0),)</f>
        <v>0</v>
      </c>
    </row>
    <row r="1207" spans="1:11" x14ac:dyDescent="0.25">
      <c r="A1207" s="59"/>
      <c r="B1207" s="63">
        <f>IFERROR(VLOOKUP($A1207,D_SAV!$A$5:$I$29,3,0),)</f>
        <v>0</v>
      </c>
      <c r="C1207" s="64" t="str">
        <f>IFERROR(VLOOKUP($A1207,D_SAV!$A$5:$I$29,4,0),"")</f>
        <v/>
      </c>
      <c r="D1207" s="65">
        <f>IFERROR(VLOOKUP($A1207,D_SAV!$A$5:$I$29,5,0),)</f>
        <v>0</v>
      </c>
      <c r="E1207" s="60"/>
      <c r="F1207" s="60"/>
      <c r="G1207" s="60"/>
      <c r="H1207" s="60"/>
      <c r="I1207" s="60"/>
      <c r="J1207" s="60"/>
      <c r="K1207" s="65">
        <f>IFERROR(VLOOKUP($A1207,D_SAV!$A$5:$I$29,6,0),)</f>
        <v>0</v>
      </c>
    </row>
    <row r="1208" spans="1:11" x14ac:dyDescent="0.25">
      <c r="A1208" s="59"/>
      <c r="B1208" s="63">
        <f>IFERROR(VLOOKUP($A1208,D_SAV!$A$5:$I$29,3,0),)</f>
        <v>0</v>
      </c>
      <c r="C1208" s="64" t="str">
        <f>IFERROR(VLOOKUP($A1208,D_SAV!$A$5:$I$29,4,0),"")</f>
        <v/>
      </c>
      <c r="D1208" s="65">
        <f>IFERROR(VLOOKUP($A1208,D_SAV!$A$5:$I$29,5,0),)</f>
        <v>0</v>
      </c>
      <c r="E1208" s="60"/>
      <c r="F1208" s="60"/>
      <c r="G1208" s="60"/>
      <c r="H1208" s="60"/>
      <c r="I1208" s="60"/>
      <c r="J1208" s="60"/>
      <c r="K1208" s="65">
        <f>IFERROR(VLOOKUP($A1208,D_SAV!$A$5:$I$29,6,0),)</f>
        <v>0</v>
      </c>
    </row>
    <row r="1209" spans="1:11" x14ac:dyDescent="0.25">
      <c r="A1209" s="59"/>
      <c r="B1209" s="63">
        <f>IFERROR(VLOOKUP($A1209,D_SAV!$A$5:$I$29,3,0),)</f>
        <v>0</v>
      </c>
      <c r="C1209" s="64" t="str">
        <f>IFERROR(VLOOKUP($A1209,D_SAV!$A$5:$I$29,4,0),"")</f>
        <v/>
      </c>
      <c r="D1209" s="65">
        <f>IFERROR(VLOOKUP($A1209,D_SAV!$A$5:$I$29,5,0),)</f>
        <v>0</v>
      </c>
      <c r="E1209" s="60"/>
      <c r="F1209" s="60"/>
      <c r="G1209" s="60"/>
      <c r="H1209" s="60"/>
      <c r="I1209" s="60"/>
      <c r="J1209" s="60"/>
      <c r="K1209" s="65">
        <f>IFERROR(VLOOKUP($A1209,D_SAV!$A$5:$I$29,6,0),)</f>
        <v>0</v>
      </c>
    </row>
    <row r="1210" spans="1:11" x14ac:dyDescent="0.25">
      <c r="A1210" s="59"/>
      <c r="B1210" s="63">
        <f>IFERROR(VLOOKUP($A1210,D_SAV!$A$5:$I$29,3,0),)</f>
        <v>0</v>
      </c>
      <c r="C1210" s="64" t="str">
        <f>IFERROR(VLOOKUP($A1210,D_SAV!$A$5:$I$29,4,0),"")</f>
        <v/>
      </c>
      <c r="D1210" s="65">
        <f>IFERROR(VLOOKUP($A1210,D_SAV!$A$5:$I$29,5,0),)</f>
        <v>0</v>
      </c>
      <c r="E1210" s="60"/>
      <c r="F1210" s="60"/>
      <c r="G1210" s="60"/>
      <c r="H1210" s="60"/>
      <c r="I1210" s="60"/>
      <c r="J1210" s="60"/>
      <c r="K1210" s="65">
        <f>IFERROR(VLOOKUP($A1210,D_SAV!$A$5:$I$29,6,0),)</f>
        <v>0</v>
      </c>
    </row>
    <row r="1211" spans="1:11" x14ac:dyDescent="0.25">
      <c r="A1211" s="59"/>
      <c r="B1211" s="63">
        <f>IFERROR(VLOOKUP($A1211,D_SAV!$A$5:$I$29,3,0),)</f>
        <v>0</v>
      </c>
      <c r="C1211" s="64" t="str">
        <f>IFERROR(VLOOKUP($A1211,D_SAV!$A$5:$I$29,4,0),"")</f>
        <v/>
      </c>
      <c r="D1211" s="65">
        <f>IFERROR(VLOOKUP($A1211,D_SAV!$A$5:$I$29,5,0),)</f>
        <v>0</v>
      </c>
      <c r="E1211" s="60"/>
      <c r="F1211" s="60"/>
      <c r="G1211" s="60"/>
      <c r="H1211" s="60"/>
      <c r="I1211" s="60"/>
      <c r="J1211" s="60"/>
      <c r="K1211" s="65">
        <f>IFERROR(VLOOKUP($A1211,D_SAV!$A$5:$I$29,6,0),)</f>
        <v>0</v>
      </c>
    </row>
    <row r="1212" spans="1:11" x14ac:dyDescent="0.25">
      <c r="A1212" s="59"/>
      <c r="B1212" s="63">
        <f>IFERROR(VLOOKUP($A1212,D_SAV!$A$5:$I$29,3,0),)</f>
        <v>0</v>
      </c>
      <c r="C1212" s="64" t="str">
        <f>IFERROR(VLOOKUP($A1212,D_SAV!$A$5:$I$29,4,0),"")</f>
        <v/>
      </c>
      <c r="D1212" s="65">
        <f>IFERROR(VLOOKUP($A1212,D_SAV!$A$5:$I$29,5,0),)</f>
        <v>0</v>
      </c>
      <c r="E1212" s="60"/>
      <c r="F1212" s="60"/>
      <c r="G1212" s="60"/>
      <c r="H1212" s="60"/>
      <c r="I1212" s="60"/>
      <c r="J1212" s="60"/>
      <c r="K1212" s="65">
        <f>IFERROR(VLOOKUP($A1212,D_SAV!$A$5:$I$29,6,0),)</f>
        <v>0</v>
      </c>
    </row>
    <row r="1213" spans="1:11" x14ac:dyDescent="0.25">
      <c r="A1213" s="59"/>
      <c r="B1213" s="63">
        <f>IFERROR(VLOOKUP($A1213,D_SAV!$A$5:$I$29,3,0),)</f>
        <v>0</v>
      </c>
      <c r="C1213" s="64" t="str">
        <f>IFERROR(VLOOKUP($A1213,D_SAV!$A$5:$I$29,4,0),"")</f>
        <v/>
      </c>
      <c r="D1213" s="65">
        <f>IFERROR(VLOOKUP($A1213,D_SAV!$A$5:$I$29,5,0),)</f>
        <v>0</v>
      </c>
      <c r="E1213" s="60"/>
      <c r="F1213" s="60"/>
      <c r="G1213" s="60"/>
      <c r="H1213" s="60"/>
      <c r="I1213" s="60"/>
      <c r="J1213" s="60"/>
      <c r="K1213" s="65">
        <f>IFERROR(VLOOKUP($A1213,D_SAV!$A$5:$I$29,6,0),)</f>
        <v>0</v>
      </c>
    </row>
    <row r="1214" spans="1:11" x14ac:dyDescent="0.25">
      <c r="A1214" s="59"/>
      <c r="B1214" s="63">
        <f>IFERROR(VLOOKUP($A1214,D_SAV!$A$5:$I$29,3,0),)</f>
        <v>0</v>
      </c>
      <c r="C1214" s="64" t="str">
        <f>IFERROR(VLOOKUP($A1214,D_SAV!$A$5:$I$29,4,0),"")</f>
        <v/>
      </c>
      <c r="D1214" s="65">
        <f>IFERROR(VLOOKUP($A1214,D_SAV!$A$5:$I$29,5,0),)</f>
        <v>0</v>
      </c>
      <c r="E1214" s="60"/>
      <c r="F1214" s="60"/>
      <c r="G1214" s="60"/>
      <c r="H1214" s="60"/>
      <c r="I1214" s="60"/>
      <c r="J1214" s="60"/>
      <c r="K1214" s="65">
        <f>IFERROR(VLOOKUP($A1214,D_SAV!$A$5:$I$29,6,0),)</f>
        <v>0</v>
      </c>
    </row>
    <row r="1215" spans="1:11" x14ac:dyDescent="0.25">
      <c r="A1215" s="59"/>
      <c r="B1215" s="63">
        <f>IFERROR(VLOOKUP($A1215,D_SAV!$A$5:$I$29,3,0),)</f>
        <v>0</v>
      </c>
      <c r="C1215" s="64" t="str">
        <f>IFERROR(VLOOKUP($A1215,D_SAV!$A$5:$I$29,4,0),"")</f>
        <v/>
      </c>
      <c r="D1215" s="65">
        <f>IFERROR(VLOOKUP($A1215,D_SAV!$A$5:$I$29,5,0),)</f>
        <v>0</v>
      </c>
      <c r="E1215" s="60"/>
      <c r="F1215" s="60"/>
      <c r="G1215" s="60"/>
      <c r="H1215" s="60"/>
      <c r="I1215" s="60"/>
      <c r="J1215" s="60"/>
      <c r="K1215" s="65">
        <f>IFERROR(VLOOKUP($A1215,D_SAV!$A$5:$I$29,6,0),)</f>
        <v>0</v>
      </c>
    </row>
    <row r="1216" spans="1:11" x14ac:dyDescent="0.25">
      <c r="A1216" s="59"/>
      <c r="B1216" s="63">
        <f>IFERROR(VLOOKUP($A1216,D_SAV!$A$5:$I$29,3,0),)</f>
        <v>0</v>
      </c>
      <c r="C1216" s="64" t="str">
        <f>IFERROR(VLOOKUP($A1216,D_SAV!$A$5:$I$29,4,0),"")</f>
        <v/>
      </c>
      <c r="D1216" s="65">
        <f>IFERROR(VLOOKUP($A1216,D_SAV!$A$5:$I$29,5,0),)</f>
        <v>0</v>
      </c>
      <c r="E1216" s="60"/>
      <c r="F1216" s="60"/>
      <c r="G1216" s="60"/>
      <c r="H1216" s="60"/>
      <c r="I1216" s="60"/>
      <c r="J1216" s="60"/>
      <c r="K1216" s="65">
        <f>IFERROR(VLOOKUP($A1216,D_SAV!$A$5:$I$29,6,0),)</f>
        <v>0</v>
      </c>
    </row>
    <row r="1217" spans="1:11" x14ac:dyDescent="0.25">
      <c r="A1217" s="59"/>
      <c r="B1217" s="63">
        <f>IFERROR(VLOOKUP($A1217,D_SAV!$A$5:$I$29,3,0),)</f>
        <v>0</v>
      </c>
      <c r="C1217" s="64" t="str">
        <f>IFERROR(VLOOKUP($A1217,D_SAV!$A$5:$I$29,4,0),"")</f>
        <v/>
      </c>
      <c r="D1217" s="65">
        <f>IFERROR(VLOOKUP($A1217,D_SAV!$A$5:$I$29,5,0),)</f>
        <v>0</v>
      </c>
      <c r="E1217" s="60"/>
      <c r="F1217" s="60"/>
      <c r="G1217" s="60"/>
      <c r="H1217" s="60"/>
      <c r="I1217" s="60"/>
      <c r="J1217" s="60"/>
      <c r="K1217" s="65">
        <f>IFERROR(VLOOKUP($A1217,D_SAV!$A$5:$I$29,6,0),)</f>
        <v>0</v>
      </c>
    </row>
    <row r="1218" spans="1:11" x14ac:dyDescent="0.25">
      <c r="A1218" s="59"/>
      <c r="B1218" s="63">
        <f>IFERROR(VLOOKUP($A1218,D_SAV!$A$5:$I$29,3,0),)</f>
        <v>0</v>
      </c>
      <c r="C1218" s="64" t="str">
        <f>IFERROR(VLOOKUP($A1218,D_SAV!$A$5:$I$29,4,0),"")</f>
        <v/>
      </c>
      <c r="D1218" s="65">
        <f>IFERROR(VLOOKUP($A1218,D_SAV!$A$5:$I$29,5,0),)</f>
        <v>0</v>
      </c>
      <c r="E1218" s="60"/>
      <c r="F1218" s="60"/>
      <c r="G1218" s="60"/>
      <c r="H1218" s="60"/>
      <c r="I1218" s="60"/>
      <c r="J1218" s="60"/>
      <c r="K1218" s="65">
        <f>IFERROR(VLOOKUP($A1218,D_SAV!$A$5:$I$29,6,0),)</f>
        <v>0</v>
      </c>
    </row>
    <row r="1219" spans="1:11" x14ac:dyDescent="0.25">
      <c r="A1219" s="59"/>
      <c r="B1219" s="63">
        <f>IFERROR(VLOOKUP($A1219,D_SAV!$A$5:$I$29,3,0),)</f>
        <v>0</v>
      </c>
      <c r="C1219" s="64" t="str">
        <f>IFERROR(VLOOKUP($A1219,D_SAV!$A$5:$I$29,4,0),"")</f>
        <v/>
      </c>
      <c r="D1219" s="65">
        <f>IFERROR(VLOOKUP($A1219,D_SAV!$A$5:$I$29,5,0),)</f>
        <v>0</v>
      </c>
      <c r="E1219" s="60"/>
      <c r="F1219" s="60"/>
      <c r="G1219" s="60"/>
      <c r="H1219" s="60"/>
      <c r="I1219" s="60"/>
      <c r="J1219" s="60"/>
      <c r="K1219" s="65">
        <f>IFERROR(VLOOKUP($A1219,D_SAV!$A$5:$I$29,6,0),)</f>
        <v>0</v>
      </c>
    </row>
    <row r="1220" spans="1:11" x14ac:dyDescent="0.25">
      <c r="A1220" s="59"/>
      <c r="B1220" s="63">
        <f>IFERROR(VLOOKUP($A1220,D_SAV!$A$5:$I$29,3,0),)</f>
        <v>0</v>
      </c>
      <c r="C1220" s="64" t="str">
        <f>IFERROR(VLOOKUP($A1220,D_SAV!$A$5:$I$29,4,0),"")</f>
        <v/>
      </c>
      <c r="D1220" s="65">
        <f>IFERROR(VLOOKUP($A1220,D_SAV!$A$5:$I$29,5,0),)</f>
        <v>0</v>
      </c>
      <c r="E1220" s="60"/>
      <c r="F1220" s="60"/>
      <c r="G1220" s="60"/>
      <c r="H1220" s="60"/>
      <c r="I1220" s="60"/>
      <c r="J1220" s="60"/>
      <c r="K1220" s="65">
        <f>IFERROR(VLOOKUP($A1220,D_SAV!$A$5:$I$29,6,0),)</f>
        <v>0</v>
      </c>
    </row>
    <row r="1221" spans="1:11" x14ac:dyDescent="0.25">
      <c r="A1221" s="59"/>
      <c r="B1221" s="63">
        <f>IFERROR(VLOOKUP($A1221,D_SAV!$A$5:$I$29,3,0),)</f>
        <v>0</v>
      </c>
      <c r="C1221" s="64" t="str">
        <f>IFERROR(VLOOKUP($A1221,D_SAV!$A$5:$I$29,4,0),"")</f>
        <v/>
      </c>
      <c r="D1221" s="65">
        <f>IFERROR(VLOOKUP($A1221,D_SAV!$A$5:$I$29,5,0),)</f>
        <v>0</v>
      </c>
      <c r="E1221" s="60"/>
      <c r="F1221" s="60"/>
      <c r="G1221" s="60"/>
      <c r="H1221" s="60"/>
      <c r="I1221" s="60"/>
      <c r="J1221" s="60"/>
      <c r="K1221" s="65">
        <f>IFERROR(VLOOKUP($A1221,D_SAV!$A$5:$I$29,6,0),)</f>
        <v>0</v>
      </c>
    </row>
    <row r="1222" spans="1:11" x14ac:dyDescent="0.25">
      <c r="A1222" s="59"/>
      <c r="B1222" s="63">
        <f>IFERROR(VLOOKUP($A1222,D_SAV!$A$5:$I$29,3,0),)</f>
        <v>0</v>
      </c>
      <c r="C1222" s="64" t="str">
        <f>IFERROR(VLOOKUP($A1222,D_SAV!$A$5:$I$29,4,0),"")</f>
        <v/>
      </c>
      <c r="D1222" s="65">
        <f>IFERROR(VLOOKUP($A1222,D_SAV!$A$5:$I$29,5,0),)</f>
        <v>0</v>
      </c>
      <c r="E1222" s="60"/>
      <c r="F1222" s="60"/>
      <c r="G1222" s="60"/>
      <c r="H1222" s="60"/>
      <c r="I1222" s="60"/>
      <c r="J1222" s="60"/>
      <c r="K1222" s="65">
        <f>IFERROR(VLOOKUP($A1222,D_SAV!$A$5:$I$29,6,0),)</f>
        <v>0</v>
      </c>
    </row>
    <row r="1223" spans="1:11" x14ac:dyDescent="0.25">
      <c r="A1223" s="59"/>
      <c r="B1223" s="63">
        <f>IFERROR(VLOOKUP($A1223,D_SAV!$A$5:$I$29,3,0),)</f>
        <v>0</v>
      </c>
      <c r="C1223" s="64" t="str">
        <f>IFERROR(VLOOKUP($A1223,D_SAV!$A$5:$I$29,4,0),"")</f>
        <v/>
      </c>
      <c r="D1223" s="65">
        <f>IFERROR(VLOOKUP($A1223,D_SAV!$A$5:$I$29,5,0),)</f>
        <v>0</v>
      </c>
      <c r="E1223" s="60"/>
      <c r="F1223" s="60"/>
      <c r="G1223" s="60"/>
      <c r="H1223" s="60"/>
      <c r="I1223" s="60"/>
      <c r="J1223" s="60"/>
      <c r="K1223" s="65">
        <f>IFERROR(VLOOKUP($A1223,D_SAV!$A$5:$I$29,6,0),)</f>
        <v>0</v>
      </c>
    </row>
    <row r="1224" spans="1:11" x14ac:dyDescent="0.25">
      <c r="A1224" s="59"/>
      <c r="B1224" s="63">
        <f>IFERROR(VLOOKUP($A1224,D_SAV!$A$5:$I$29,3,0),)</f>
        <v>0</v>
      </c>
      <c r="C1224" s="64" t="str">
        <f>IFERROR(VLOOKUP($A1224,D_SAV!$A$5:$I$29,4,0),"")</f>
        <v/>
      </c>
      <c r="D1224" s="65">
        <f>IFERROR(VLOOKUP($A1224,D_SAV!$A$5:$I$29,5,0),)</f>
        <v>0</v>
      </c>
      <c r="E1224" s="60"/>
      <c r="F1224" s="60"/>
      <c r="G1224" s="60"/>
      <c r="H1224" s="60"/>
      <c r="I1224" s="60"/>
      <c r="J1224" s="60"/>
      <c r="K1224" s="65">
        <f>IFERROR(VLOOKUP($A1224,D_SAV!$A$5:$I$29,6,0),)</f>
        <v>0</v>
      </c>
    </row>
    <row r="1225" spans="1:11" x14ac:dyDescent="0.25">
      <c r="A1225" s="59"/>
      <c r="B1225" s="63">
        <f>IFERROR(VLOOKUP($A1225,D_SAV!$A$5:$I$29,3,0),)</f>
        <v>0</v>
      </c>
      <c r="C1225" s="64" t="str">
        <f>IFERROR(VLOOKUP($A1225,D_SAV!$A$5:$I$29,4,0),"")</f>
        <v/>
      </c>
      <c r="D1225" s="65">
        <f>IFERROR(VLOOKUP($A1225,D_SAV!$A$5:$I$29,5,0),)</f>
        <v>0</v>
      </c>
      <c r="E1225" s="60"/>
      <c r="F1225" s="60"/>
      <c r="G1225" s="60"/>
      <c r="H1225" s="60"/>
      <c r="I1225" s="60"/>
      <c r="J1225" s="60"/>
      <c r="K1225" s="65">
        <f>IFERROR(VLOOKUP($A1225,D_SAV!$A$5:$I$29,6,0),)</f>
        <v>0</v>
      </c>
    </row>
    <row r="1226" spans="1:11" x14ac:dyDescent="0.25">
      <c r="A1226" s="59"/>
      <c r="B1226" s="63">
        <f>IFERROR(VLOOKUP($A1226,D_SAV!$A$5:$I$29,3,0),)</f>
        <v>0</v>
      </c>
      <c r="C1226" s="64" t="str">
        <f>IFERROR(VLOOKUP($A1226,D_SAV!$A$5:$I$29,4,0),"")</f>
        <v/>
      </c>
      <c r="D1226" s="65">
        <f>IFERROR(VLOOKUP($A1226,D_SAV!$A$5:$I$29,5,0),)</f>
        <v>0</v>
      </c>
      <c r="E1226" s="60"/>
      <c r="F1226" s="60"/>
      <c r="G1226" s="60"/>
      <c r="H1226" s="60"/>
      <c r="I1226" s="60"/>
      <c r="J1226" s="60"/>
      <c r="K1226" s="65">
        <f>IFERROR(VLOOKUP($A1226,D_SAV!$A$5:$I$29,6,0),)</f>
        <v>0</v>
      </c>
    </row>
    <row r="1227" spans="1:11" x14ac:dyDescent="0.25">
      <c r="A1227" s="59"/>
      <c r="B1227" s="63">
        <f>IFERROR(VLOOKUP($A1227,D_SAV!$A$5:$I$29,3,0),)</f>
        <v>0</v>
      </c>
      <c r="C1227" s="64" t="str">
        <f>IFERROR(VLOOKUP($A1227,D_SAV!$A$5:$I$29,4,0),"")</f>
        <v/>
      </c>
      <c r="D1227" s="65">
        <f>IFERROR(VLOOKUP($A1227,D_SAV!$A$5:$I$29,5,0),)</f>
        <v>0</v>
      </c>
      <c r="E1227" s="60"/>
      <c r="F1227" s="60"/>
      <c r="G1227" s="60"/>
      <c r="H1227" s="60"/>
      <c r="I1227" s="60"/>
      <c r="J1227" s="60"/>
      <c r="K1227" s="65">
        <f>IFERROR(VLOOKUP($A1227,D_SAV!$A$5:$I$29,6,0),)</f>
        <v>0</v>
      </c>
    </row>
    <row r="1228" spans="1:11" x14ac:dyDescent="0.25">
      <c r="A1228" s="59"/>
      <c r="B1228" s="63">
        <f>IFERROR(VLOOKUP($A1228,D_SAV!$A$5:$I$29,3,0),)</f>
        <v>0</v>
      </c>
      <c r="C1228" s="64" t="str">
        <f>IFERROR(VLOOKUP($A1228,D_SAV!$A$5:$I$29,4,0),"")</f>
        <v/>
      </c>
      <c r="D1228" s="65">
        <f>IFERROR(VLOOKUP($A1228,D_SAV!$A$5:$I$29,5,0),)</f>
        <v>0</v>
      </c>
      <c r="E1228" s="60"/>
      <c r="F1228" s="60"/>
      <c r="G1228" s="60"/>
      <c r="H1228" s="60"/>
      <c r="I1228" s="60"/>
      <c r="J1228" s="60"/>
      <c r="K1228" s="65">
        <f>IFERROR(VLOOKUP($A1228,D_SAV!$A$5:$I$29,6,0),)</f>
        <v>0</v>
      </c>
    </row>
    <row r="1229" spans="1:11" x14ac:dyDescent="0.25">
      <c r="A1229" s="59"/>
      <c r="B1229" s="63">
        <f>IFERROR(VLOOKUP($A1229,D_SAV!$A$5:$I$29,3,0),)</f>
        <v>0</v>
      </c>
      <c r="C1229" s="64" t="str">
        <f>IFERROR(VLOOKUP($A1229,D_SAV!$A$5:$I$29,4,0),"")</f>
        <v/>
      </c>
      <c r="D1229" s="65">
        <f>IFERROR(VLOOKUP($A1229,D_SAV!$A$5:$I$29,5,0),)</f>
        <v>0</v>
      </c>
      <c r="E1229" s="60"/>
      <c r="F1229" s="60"/>
      <c r="G1229" s="60"/>
      <c r="H1229" s="60"/>
      <c r="I1229" s="60"/>
      <c r="J1229" s="60"/>
      <c r="K1229" s="65">
        <f>IFERROR(VLOOKUP($A1229,D_SAV!$A$5:$I$29,6,0),)</f>
        <v>0</v>
      </c>
    </row>
    <row r="1230" spans="1:11" x14ac:dyDescent="0.25">
      <c r="A1230" s="59"/>
      <c r="B1230" s="63">
        <f>IFERROR(VLOOKUP($A1230,D_SAV!$A$5:$I$29,3,0),)</f>
        <v>0</v>
      </c>
      <c r="C1230" s="64" t="str">
        <f>IFERROR(VLOOKUP($A1230,D_SAV!$A$5:$I$29,4,0),"")</f>
        <v/>
      </c>
      <c r="D1230" s="65">
        <f>IFERROR(VLOOKUP($A1230,D_SAV!$A$5:$I$29,5,0),)</f>
        <v>0</v>
      </c>
      <c r="E1230" s="60"/>
      <c r="F1230" s="60"/>
      <c r="G1230" s="60"/>
      <c r="H1230" s="60"/>
      <c r="I1230" s="60"/>
      <c r="J1230" s="60"/>
      <c r="K1230" s="65">
        <f>IFERROR(VLOOKUP($A1230,D_SAV!$A$5:$I$29,6,0),)</f>
        <v>0</v>
      </c>
    </row>
    <row r="1231" spans="1:11" x14ac:dyDescent="0.25">
      <c r="A1231" s="59"/>
      <c r="B1231" s="63">
        <f>IFERROR(VLOOKUP($A1231,D_SAV!$A$5:$I$29,3,0),)</f>
        <v>0</v>
      </c>
      <c r="C1231" s="64" t="str">
        <f>IFERROR(VLOOKUP($A1231,D_SAV!$A$5:$I$29,4,0),"")</f>
        <v/>
      </c>
      <c r="D1231" s="65">
        <f>IFERROR(VLOOKUP($A1231,D_SAV!$A$5:$I$29,5,0),)</f>
        <v>0</v>
      </c>
      <c r="E1231" s="60"/>
      <c r="F1231" s="60"/>
      <c r="G1231" s="60"/>
      <c r="H1231" s="60"/>
      <c r="I1231" s="60"/>
      <c r="J1231" s="60"/>
      <c r="K1231" s="65">
        <f>IFERROR(VLOOKUP($A1231,D_SAV!$A$5:$I$29,6,0),)</f>
        <v>0</v>
      </c>
    </row>
    <row r="1232" spans="1:11" x14ac:dyDescent="0.25">
      <c r="A1232" s="59"/>
      <c r="B1232" s="63">
        <f>IFERROR(VLOOKUP($A1232,D_SAV!$A$5:$I$29,3,0),)</f>
        <v>0</v>
      </c>
      <c r="C1232" s="64" t="str">
        <f>IFERROR(VLOOKUP($A1232,D_SAV!$A$5:$I$29,4,0),"")</f>
        <v/>
      </c>
      <c r="D1232" s="65">
        <f>IFERROR(VLOOKUP($A1232,D_SAV!$A$5:$I$29,5,0),)</f>
        <v>0</v>
      </c>
      <c r="E1232" s="60"/>
      <c r="F1232" s="60"/>
      <c r="G1232" s="60"/>
      <c r="H1232" s="60"/>
      <c r="I1232" s="60"/>
      <c r="J1232" s="60"/>
      <c r="K1232" s="65">
        <f>IFERROR(VLOOKUP($A1232,D_SAV!$A$5:$I$29,6,0),)</f>
        <v>0</v>
      </c>
    </row>
    <row r="1233" spans="1:11" x14ac:dyDescent="0.25">
      <c r="A1233" s="59"/>
      <c r="B1233" s="63">
        <f>IFERROR(VLOOKUP($A1233,D_SAV!$A$5:$I$29,3,0),)</f>
        <v>0</v>
      </c>
      <c r="C1233" s="64" t="str">
        <f>IFERROR(VLOOKUP($A1233,D_SAV!$A$5:$I$29,4,0),"")</f>
        <v/>
      </c>
      <c r="D1233" s="65">
        <f>IFERROR(VLOOKUP($A1233,D_SAV!$A$5:$I$29,5,0),)</f>
        <v>0</v>
      </c>
      <c r="E1233" s="60"/>
      <c r="F1233" s="60"/>
      <c r="G1233" s="60"/>
      <c r="H1233" s="60"/>
      <c r="I1233" s="60"/>
      <c r="J1233" s="60"/>
      <c r="K1233" s="65">
        <f>IFERROR(VLOOKUP($A1233,D_SAV!$A$5:$I$29,6,0),)</f>
        <v>0</v>
      </c>
    </row>
    <row r="1234" spans="1:11" x14ac:dyDescent="0.25">
      <c r="A1234" s="59"/>
      <c r="B1234" s="63">
        <f>IFERROR(VLOOKUP($A1234,D_SAV!$A$5:$I$29,3,0),)</f>
        <v>0</v>
      </c>
      <c r="C1234" s="64" t="str">
        <f>IFERROR(VLOOKUP($A1234,D_SAV!$A$5:$I$29,4,0),"")</f>
        <v/>
      </c>
      <c r="D1234" s="65">
        <f>IFERROR(VLOOKUP($A1234,D_SAV!$A$5:$I$29,5,0),)</f>
        <v>0</v>
      </c>
      <c r="E1234" s="60"/>
      <c r="F1234" s="60"/>
      <c r="G1234" s="60"/>
      <c r="H1234" s="60"/>
      <c r="I1234" s="60"/>
      <c r="J1234" s="60"/>
      <c r="K1234" s="65">
        <f>IFERROR(VLOOKUP($A1234,D_SAV!$A$5:$I$29,6,0),)</f>
        <v>0</v>
      </c>
    </row>
    <row r="1235" spans="1:11" x14ac:dyDescent="0.25">
      <c r="A1235" s="59"/>
      <c r="B1235" s="63">
        <f>IFERROR(VLOOKUP($A1235,D_SAV!$A$5:$I$29,3,0),)</f>
        <v>0</v>
      </c>
      <c r="C1235" s="64" t="str">
        <f>IFERROR(VLOOKUP($A1235,D_SAV!$A$5:$I$29,4,0),"")</f>
        <v/>
      </c>
      <c r="D1235" s="65">
        <f>IFERROR(VLOOKUP($A1235,D_SAV!$A$5:$I$29,5,0),)</f>
        <v>0</v>
      </c>
      <c r="E1235" s="60"/>
      <c r="F1235" s="60"/>
      <c r="G1235" s="60"/>
      <c r="H1235" s="60"/>
      <c r="I1235" s="60"/>
      <c r="J1235" s="60"/>
      <c r="K1235" s="65">
        <f>IFERROR(VLOOKUP($A1235,D_SAV!$A$5:$I$29,6,0),)</f>
        <v>0</v>
      </c>
    </row>
    <row r="1236" spans="1:11" x14ac:dyDescent="0.25">
      <c r="A1236" s="59"/>
      <c r="B1236" s="63">
        <f>IFERROR(VLOOKUP($A1236,D_SAV!$A$5:$I$29,3,0),)</f>
        <v>0</v>
      </c>
      <c r="C1236" s="64" t="str">
        <f>IFERROR(VLOOKUP($A1236,D_SAV!$A$5:$I$29,4,0),"")</f>
        <v/>
      </c>
      <c r="D1236" s="65">
        <f>IFERROR(VLOOKUP($A1236,D_SAV!$A$5:$I$29,5,0),)</f>
        <v>0</v>
      </c>
      <c r="E1236" s="60"/>
      <c r="F1236" s="60"/>
      <c r="G1236" s="60"/>
      <c r="H1236" s="60"/>
      <c r="I1236" s="60"/>
      <c r="J1236" s="60"/>
      <c r="K1236" s="65">
        <f>IFERROR(VLOOKUP($A1236,D_SAV!$A$5:$I$29,6,0),)</f>
        <v>0</v>
      </c>
    </row>
    <row r="1237" spans="1:11" x14ac:dyDescent="0.25">
      <c r="A1237" s="59"/>
      <c r="B1237" s="63">
        <f>IFERROR(VLOOKUP($A1237,D_SAV!$A$5:$I$29,3,0),)</f>
        <v>0</v>
      </c>
      <c r="C1237" s="64" t="str">
        <f>IFERROR(VLOOKUP($A1237,D_SAV!$A$5:$I$29,4,0),"")</f>
        <v/>
      </c>
      <c r="D1237" s="65">
        <f>IFERROR(VLOOKUP($A1237,D_SAV!$A$5:$I$29,5,0),)</f>
        <v>0</v>
      </c>
      <c r="E1237" s="60"/>
      <c r="F1237" s="60"/>
      <c r="G1237" s="60"/>
      <c r="H1237" s="60"/>
      <c r="I1237" s="60"/>
      <c r="J1237" s="60"/>
      <c r="K1237" s="65">
        <f>IFERROR(VLOOKUP($A1237,D_SAV!$A$5:$I$29,6,0),)</f>
        <v>0</v>
      </c>
    </row>
    <row r="1238" spans="1:11" x14ac:dyDescent="0.25">
      <c r="A1238" s="59"/>
      <c r="B1238" s="63">
        <f>IFERROR(VLOOKUP($A1238,D_SAV!$A$5:$I$29,3,0),)</f>
        <v>0</v>
      </c>
      <c r="C1238" s="64" t="str">
        <f>IFERROR(VLOOKUP($A1238,D_SAV!$A$5:$I$29,4,0),"")</f>
        <v/>
      </c>
      <c r="D1238" s="65">
        <f>IFERROR(VLOOKUP($A1238,D_SAV!$A$5:$I$29,5,0),)</f>
        <v>0</v>
      </c>
      <c r="E1238" s="60"/>
      <c r="F1238" s="60"/>
      <c r="G1238" s="60"/>
      <c r="H1238" s="60"/>
      <c r="I1238" s="60"/>
      <c r="J1238" s="60"/>
      <c r="K1238" s="65">
        <f>IFERROR(VLOOKUP($A1238,D_SAV!$A$5:$I$29,6,0),)</f>
        <v>0</v>
      </c>
    </row>
    <row r="1239" spans="1:11" x14ac:dyDescent="0.25">
      <c r="A1239" s="59"/>
      <c r="B1239" s="63">
        <f>IFERROR(VLOOKUP($A1239,D_SAV!$A$5:$I$29,3,0),)</f>
        <v>0</v>
      </c>
      <c r="C1239" s="64" t="str">
        <f>IFERROR(VLOOKUP($A1239,D_SAV!$A$5:$I$29,4,0),"")</f>
        <v/>
      </c>
      <c r="D1239" s="65">
        <f>IFERROR(VLOOKUP($A1239,D_SAV!$A$5:$I$29,5,0),)</f>
        <v>0</v>
      </c>
      <c r="E1239" s="60"/>
      <c r="F1239" s="60"/>
      <c r="G1239" s="60"/>
      <c r="H1239" s="60"/>
      <c r="I1239" s="60"/>
      <c r="J1239" s="60"/>
      <c r="K1239" s="65">
        <f>IFERROR(VLOOKUP($A1239,D_SAV!$A$5:$I$29,6,0),)</f>
        <v>0</v>
      </c>
    </row>
    <row r="1240" spans="1:11" x14ac:dyDescent="0.25">
      <c r="A1240" s="59"/>
      <c r="B1240" s="63">
        <f>IFERROR(VLOOKUP($A1240,D_SAV!$A$5:$I$29,3,0),)</f>
        <v>0</v>
      </c>
      <c r="C1240" s="64" t="str">
        <f>IFERROR(VLOOKUP($A1240,D_SAV!$A$5:$I$29,4,0),"")</f>
        <v/>
      </c>
      <c r="D1240" s="65">
        <f>IFERROR(VLOOKUP($A1240,D_SAV!$A$5:$I$29,5,0),)</f>
        <v>0</v>
      </c>
      <c r="E1240" s="60"/>
      <c r="F1240" s="60"/>
      <c r="G1240" s="60"/>
      <c r="H1240" s="60"/>
      <c r="I1240" s="60"/>
      <c r="J1240" s="60"/>
      <c r="K1240" s="65">
        <f>IFERROR(VLOOKUP($A1240,D_SAV!$A$5:$I$29,6,0),)</f>
        <v>0</v>
      </c>
    </row>
    <row r="1241" spans="1:11" x14ac:dyDescent="0.25">
      <c r="A1241" s="59"/>
      <c r="B1241" s="63">
        <f>IFERROR(VLOOKUP($A1241,D_SAV!$A$5:$I$29,3,0),)</f>
        <v>0</v>
      </c>
      <c r="C1241" s="64" t="str">
        <f>IFERROR(VLOOKUP($A1241,D_SAV!$A$5:$I$29,4,0),"")</f>
        <v/>
      </c>
      <c r="D1241" s="65">
        <f>IFERROR(VLOOKUP($A1241,D_SAV!$A$5:$I$29,5,0),)</f>
        <v>0</v>
      </c>
      <c r="E1241" s="60"/>
      <c r="F1241" s="60"/>
      <c r="G1241" s="60"/>
      <c r="H1241" s="60"/>
      <c r="I1241" s="60"/>
      <c r="J1241" s="60"/>
      <c r="K1241" s="65">
        <f>IFERROR(VLOOKUP($A1241,D_SAV!$A$5:$I$29,6,0),)</f>
        <v>0</v>
      </c>
    </row>
    <row r="1242" spans="1:11" x14ac:dyDescent="0.25">
      <c r="A1242" s="59"/>
      <c r="B1242" s="63">
        <f>IFERROR(VLOOKUP($A1242,D_SAV!$A$5:$I$29,3,0),)</f>
        <v>0</v>
      </c>
      <c r="C1242" s="64" t="str">
        <f>IFERROR(VLOOKUP($A1242,D_SAV!$A$5:$I$29,4,0),"")</f>
        <v/>
      </c>
      <c r="D1242" s="65">
        <f>IFERROR(VLOOKUP($A1242,D_SAV!$A$5:$I$29,5,0),)</f>
        <v>0</v>
      </c>
      <c r="E1242" s="60"/>
      <c r="F1242" s="60"/>
      <c r="G1242" s="60"/>
      <c r="H1242" s="60"/>
      <c r="I1242" s="60"/>
      <c r="J1242" s="60"/>
      <c r="K1242" s="65">
        <f>IFERROR(VLOOKUP($A1242,D_SAV!$A$5:$I$29,6,0),)</f>
        <v>0</v>
      </c>
    </row>
    <row r="1243" spans="1:11" x14ac:dyDescent="0.25">
      <c r="A1243" s="59"/>
      <c r="B1243" s="63">
        <f>IFERROR(VLOOKUP($A1243,D_SAV!$A$5:$I$29,3,0),)</f>
        <v>0</v>
      </c>
      <c r="C1243" s="64" t="str">
        <f>IFERROR(VLOOKUP($A1243,D_SAV!$A$5:$I$29,4,0),"")</f>
        <v/>
      </c>
      <c r="D1243" s="65">
        <f>IFERROR(VLOOKUP($A1243,D_SAV!$A$5:$I$29,5,0),)</f>
        <v>0</v>
      </c>
      <c r="E1243" s="60"/>
      <c r="F1243" s="60"/>
      <c r="G1243" s="60"/>
      <c r="H1243" s="60"/>
      <c r="I1243" s="60"/>
      <c r="J1243" s="60"/>
      <c r="K1243" s="65">
        <f>IFERROR(VLOOKUP($A1243,D_SAV!$A$5:$I$29,6,0),)</f>
        <v>0</v>
      </c>
    </row>
    <row r="1244" spans="1:11" x14ac:dyDescent="0.25">
      <c r="A1244" s="59"/>
      <c r="B1244" s="63">
        <f>IFERROR(VLOOKUP($A1244,D_SAV!$A$5:$I$29,3,0),)</f>
        <v>0</v>
      </c>
      <c r="C1244" s="64" t="str">
        <f>IFERROR(VLOOKUP($A1244,D_SAV!$A$5:$I$29,4,0),"")</f>
        <v/>
      </c>
      <c r="D1244" s="65">
        <f>IFERROR(VLOOKUP($A1244,D_SAV!$A$5:$I$29,5,0),)</f>
        <v>0</v>
      </c>
      <c r="E1244" s="60"/>
      <c r="F1244" s="60"/>
      <c r="G1244" s="60"/>
      <c r="H1244" s="60"/>
      <c r="I1244" s="60"/>
      <c r="J1244" s="60"/>
      <c r="K1244" s="65">
        <f>IFERROR(VLOOKUP($A1244,D_SAV!$A$5:$I$29,6,0),)</f>
        <v>0</v>
      </c>
    </row>
    <row r="1245" spans="1:11" x14ac:dyDescent="0.25">
      <c r="A1245" s="59"/>
      <c r="B1245" s="63">
        <f>IFERROR(VLOOKUP($A1245,D_SAV!$A$5:$I$29,3,0),)</f>
        <v>0</v>
      </c>
      <c r="C1245" s="64" t="str">
        <f>IFERROR(VLOOKUP($A1245,D_SAV!$A$5:$I$29,4,0),"")</f>
        <v/>
      </c>
      <c r="D1245" s="65">
        <f>IFERROR(VLOOKUP($A1245,D_SAV!$A$5:$I$29,5,0),)</f>
        <v>0</v>
      </c>
      <c r="E1245" s="60"/>
      <c r="F1245" s="60"/>
      <c r="G1245" s="60"/>
      <c r="H1245" s="60"/>
      <c r="I1245" s="60"/>
      <c r="J1245" s="60"/>
      <c r="K1245" s="65">
        <f>IFERROR(VLOOKUP($A1245,D_SAV!$A$5:$I$29,6,0),)</f>
        <v>0</v>
      </c>
    </row>
    <row r="1246" spans="1:11" x14ac:dyDescent="0.25">
      <c r="A1246" s="59"/>
      <c r="B1246" s="63">
        <f>IFERROR(VLOOKUP($A1246,D_SAV!$A$5:$I$29,3,0),)</f>
        <v>0</v>
      </c>
      <c r="C1246" s="64" t="str">
        <f>IFERROR(VLOOKUP($A1246,D_SAV!$A$5:$I$29,4,0),"")</f>
        <v/>
      </c>
      <c r="D1246" s="65">
        <f>IFERROR(VLOOKUP($A1246,D_SAV!$A$5:$I$29,5,0),)</f>
        <v>0</v>
      </c>
      <c r="E1246" s="60"/>
      <c r="F1246" s="60"/>
      <c r="G1246" s="60"/>
      <c r="H1246" s="60"/>
      <c r="I1246" s="60"/>
      <c r="J1246" s="60"/>
      <c r="K1246" s="65">
        <f>IFERROR(VLOOKUP($A1246,D_SAV!$A$5:$I$29,6,0),)</f>
        <v>0</v>
      </c>
    </row>
    <row r="1247" spans="1:11" x14ac:dyDescent="0.25">
      <c r="A1247" s="59"/>
      <c r="B1247" s="63">
        <f>IFERROR(VLOOKUP($A1247,D_SAV!$A$5:$I$29,3,0),)</f>
        <v>0</v>
      </c>
      <c r="C1247" s="64" t="str">
        <f>IFERROR(VLOOKUP($A1247,D_SAV!$A$5:$I$29,4,0),"")</f>
        <v/>
      </c>
      <c r="D1247" s="65">
        <f>IFERROR(VLOOKUP($A1247,D_SAV!$A$5:$I$29,5,0),)</f>
        <v>0</v>
      </c>
      <c r="E1247" s="60"/>
      <c r="F1247" s="60"/>
      <c r="G1247" s="60"/>
      <c r="H1247" s="60"/>
      <c r="I1247" s="60"/>
      <c r="J1247" s="60"/>
      <c r="K1247" s="65">
        <f>IFERROR(VLOOKUP($A1247,D_SAV!$A$5:$I$29,6,0),)</f>
        <v>0</v>
      </c>
    </row>
    <row r="1248" spans="1:11" x14ac:dyDescent="0.25">
      <c r="A1248" s="59"/>
      <c r="B1248" s="63">
        <f>IFERROR(VLOOKUP($A1248,D_SAV!$A$5:$I$29,3,0),)</f>
        <v>0</v>
      </c>
      <c r="C1248" s="64" t="str">
        <f>IFERROR(VLOOKUP($A1248,D_SAV!$A$5:$I$29,4,0),"")</f>
        <v/>
      </c>
      <c r="D1248" s="65">
        <f>IFERROR(VLOOKUP($A1248,D_SAV!$A$5:$I$29,5,0),)</f>
        <v>0</v>
      </c>
      <c r="E1248" s="60"/>
      <c r="F1248" s="60"/>
      <c r="G1248" s="60"/>
      <c r="H1248" s="60"/>
      <c r="I1248" s="60"/>
      <c r="J1248" s="60"/>
      <c r="K1248" s="65">
        <f>IFERROR(VLOOKUP($A1248,D_SAV!$A$5:$I$29,6,0),)</f>
        <v>0</v>
      </c>
    </row>
    <row r="1249" spans="1:11" x14ac:dyDescent="0.25">
      <c r="A1249" s="59"/>
      <c r="B1249" s="63">
        <f>IFERROR(VLOOKUP($A1249,D_SAV!$A$5:$I$29,3,0),)</f>
        <v>0</v>
      </c>
      <c r="C1249" s="64" t="str">
        <f>IFERROR(VLOOKUP($A1249,D_SAV!$A$5:$I$29,4,0),"")</f>
        <v/>
      </c>
      <c r="D1249" s="65">
        <f>IFERROR(VLOOKUP($A1249,D_SAV!$A$5:$I$29,5,0),)</f>
        <v>0</v>
      </c>
      <c r="E1249" s="60"/>
      <c r="F1249" s="60"/>
      <c r="G1249" s="60"/>
      <c r="H1249" s="60"/>
      <c r="I1249" s="60"/>
      <c r="J1249" s="60"/>
      <c r="K1249" s="65">
        <f>IFERROR(VLOOKUP($A1249,D_SAV!$A$5:$I$29,6,0),)</f>
        <v>0</v>
      </c>
    </row>
    <row r="1250" spans="1:11" x14ac:dyDescent="0.25">
      <c r="A1250" s="59"/>
      <c r="B1250" s="63">
        <f>IFERROR(VLOOKUP($A1250,D_SAV!$A$5:$I$29,3,0),)</f>
        <v>0</v>
      </c>
      <c r="C1250" s="64" t="str">
        <f>IFERROR(VLOOKUP($A1250,D_SAV!$A$5:$I$29,4,0),"")</f>
        <v/>
      </c>
      <c r="D1250" s="65">
        <f>IFERROR(VLOOKUP($A1250,D_SAV!$A$5:$I$29,5,0),)</f>
        <v>0</v>
      </c>
      <c r="E1250" s="60"/>
      <c r="F1250" s="60"/>
      <c r="G1250" s="60"/>
      <c r="H1250" s="60"/>
      <c r="I1250" s="60"/>
      <c r="J1250" s="60"/>
      <c r="K1250" s="65">
        <f>IFERROR(VLOOKUP($A1250,D_SAV!$A$5:$I$29,6,0),)</f>
        <v>0</v>
      </c>
    </row>
    <row r="1251" spans="1:11" x14ac:dyDescent="0.25">
      <c r="A1251" s="59"/>
      <c r="B1251" s="63">
        <f>IFERROR(VLOOKUP($A1251,D_SAV!$A$5:$I$29,3,0),)</f>
        <v>0</v>
      </c>
      <c r="C1251" s="64" t="str">
        <f>IFERROR(VLOOKUP($A1251,D_SAV!$A$5:$I$29,4,0),"")</f>
        <v/>
      </c>
      <c r="D1251" s="65">
        <f>IFERROR(VLOOKUP($A1251,D_SAV!$A$5:$I$29,5,0),)</f>
        <v>0</v>
      </c>
      <c r="E1251" s="60"/>
      <c r="F1251" s="60"/>
      <c r="G1251" s="60"/>
      <c r="H1251" s="60"/>
      <c r="I1251" s="60"/>
      <c r="J1251" s="60"/>
      <c r="K1251" s="65">
        <f>IFERROR(VLOOKUP($A1251,D_SAV!$A$5:$I$29,6,0),)</f>
        <v>0</v>
      </c>
    </row>
    <row r="1252" spans="1:11" x14ac:dyDescent="0.25">
      <c r="A1252" s="59"/>
      <c r="B1252" s="63">
        <f>IFERROR(VLOOKUP($A1252,D_SAV!$A$5:$I$29,3,0),)</f>
        <v>0</v>
      </c>
      <c r="C1252" s="64" t="str">
        <f>IFERROR(VLOOKUP($A1252,D_SAV!$A$5:$I$29,4,0),"")</f>
        <v/>
      </c>
      <c r="D1252" s="65">
        <f>IFERROR(VLOOKUP($A1252,D_SAV!$A$5:$I$29,5,0),)</f>
        <v>0</v>
      </c>
      <c r="E1252" s="60"/>
      <c r="F1252" s="60"/>
      <c r="G1252" s="60"/>
      <c r="H1252" s="60"/>
      <c r="I1252" s="60"/>
      <c r="J1252" s="60"/>
      <c r="K1252" s="65">
        <f>IFERROR(VLOOKUP($A1252,D_SAV!$A$5:$I$29,6,0),)</f>
        <v>0</v>
      </c>
    </row>
    <row r="1253" spans="1:11" x14ac:dyDescent="0.25">
      <c r="A1253" s="59"/>
      <c r="B1253" s="63">
        <f>IFERROR(VLOOKUP($A1253,D_SAV!$A$5:$I$29,3,0),)</f>
        <v>0</v>
      </c>
      <c r="C1253" s="64" t="str">
        <f>IFERROR(VLOOKUP($A1253,D_SAV!$A$5:$I$29,4,0),"")</f>
        <v/>
      </c>
      <c r="D1253" s="65">
        <f>IFERROR(VLOOKUP($A1253,D_SAV!$A$5:$I$29,5,0),)</f>
        <v>0</v>
      </c>
      <c r="E1253" s="60"/>
      <c r="F1253" s="60"/>
      <c r="G1253" s="60"/>
      <c r="H1253" s="60"/>
      <c r="I1253" s="60"/>
      <c r="J1253" s="60"/>
      <c r="K1253" s="65">
        <f>IFERROR(VLOOKUP($A1253,D_SAV!$A$5:$I$29,6,0),)</f>
        <v>0</v>
      </c>
    </row>
    <row r="1254" spans="1:11" x14ac:dyDescent="0.25">
      <c r="A1254" s="59"/>
      <c r="B1254" s="63">
        <f>IFERROR(VLOOKUP($A1254,D_SAV!$A$5:$I$29,3,0),)</f>
        <v>0</v>
      </c>
      <c r="C1254" s="64" t="str">
        <f>IFERROR(VLOOKUP($A1254,D_SAV!$A$5:$I$29,4,0),"")</f>
        <v/>
      </c>
      <c r="D1254" s="65">
        <f>IFERROR(VLOOKUP($A1254,D_SAV!$A$5:$I$29,5,0),)</f>
        <v>0</v>
      </c>
      <c r="E1254" s="60"/>
      <c r="F1254" s="60"/>
      <c r="G1254" s="60"/>
      <c r="H1254" s="60"/>
      <c r="I1254" s="60"/>
      <c r="J1254" s="60"/>
      <c r="K1254" s="65">
        <f>IFERROR(VLOOKUP($A1254,D_SAV!$A$5:$I$29,6,0),)</f>
        <v>0</v>
      </c>
    </row>
    <row r="1255" spans="1:11" x14ac:dyDescent="0.25">
      <c r="A1255" s="59"/>
      <c r="B1255" s="63">
        <f>IFERROR(VLOOKUP($A1255,D_SAV!$A$5:$I$29,3,0),)</f>
        <v>0</v>
      </c>
      <c r="C1255" s="64" t="str">
        <f>IFERROR(VLOOKUP($A1255,D_SAV!$A$5:$I$29,4,0),"")</f>
        <v/>
      </c>
      <c r="D1255" s="65">
        <f>IFERROR(VLOOKUP($A1255,D_SAV!$A$5:$I$29,5,0),)</f>
        <v>0</v>
      </c>
      <c r="E1255" s="60"/>
      <c r="F1255" s="60"/>
      <c r="G1255" s="60"/>
      <c r="H1255" s="60"/>
      <c r="I1255" s="60"/>
      <c r="J1255" s="60"/>
      <c r="K1255" s="65">
        <f>IFERROR(VLOOKUP($A1255,D_SAV!$A$5:$I$29,6,0),)</f>
        <v>0</v>
      </c>
    </row>
    <row r="1256" spans="1:11" x14ac:dyDescent="0.25">
      <c r="A1256" s="59"/>
      <c r="B1256" s="63">
        <f>IFERROR(VLOOKUP($A1256,D_SAV!$A$5:$I$29,3,0),)</f>
        <v>0</v>
      </c>
      <c r="C1256" s="64" t="str">
        <f>IFERROR(VLOOKUP($A1256,D_SAV!$A$5:$I$29,4,0),"")</f>
        <v/>
      </c>
      <c r="D1256" s="65">
        <f>IFERROR(VLOOKUP($A1256,D_SAV!$A$5:$I$29,5,0),)</f>
        <v>0</v>
      </c>
      <c r="E1256" s="60"/>
      <c r="F1256" s="60"/>
      <c r="G1256" s="60"/>
      <c r="H1256" s="60"/>
      <c r="I1256" s="60"/>
      <c r="J1256" s="60"/>
      <c r="K1256" s="65">
        <f>IFERROR(VLOOKUP($A1256,D_SAV!$A$5:$I$29,6,0),)</f>
        <v>0</v>
      </c>
    </row>
    <row r="1257" spans="1:11" x14ac:dyDescent="0.25">
      <c r="A1257" s="59"/>
      <c r="B1257" s="63">
        <f>IFERROR(VLOOKUP($A1257,D_SAV!$A$5:$I$29,3,0),)</f>
        <v>0</v>
      </c>
      <c r="C1257" s="64" t="str">
        <f>IFERROR(VLOOKUP($A1257,D_SAV!$A$5:$I$29,4,0),"")</f>
        <v/>
      </c>
      <c r="D1257" s="65">
        <f>IFERROR(VLOOKUP($A1257,D_SAV!$A$5:$I$29,5,0),)</f>
        <v>0</v>
      </c>
      <c r="E1257" s="60"/>
      <c r="F1257" s="60"/>
      <c r="G1257" s="60"/>
      <c r="H1257" s="60"/>
      <c r="I1257" s="60"/>
      <c r="J1257" s="60"/>
      <c r="K1257" s="65">
        <f>IFERROR(VLOOKUP($A1257,D_SAV!$A$5:$I$29,6,0),)</f>
        <v>0</v>
      </c>
    </row>
    <row r="1258" spans="1:11" x14ac:dyDescent="0.25">
      <c r="A1258" s="59"/>
      <c r="B1258" s="63">
        <f>IFERROR(VLOOKUP($A1258,D_SAV!$A$5:$I$29,3,0),)</f>
        <v>0</v>
      </c>
      <c r="C1258" s="64" t="str">
        <f>IFERROR(VLOOKUP($A1258,D_SAV!$A$5:$I$29,4,0),"")</f>
        <v/>
      </c>
      <c r="D1258" s="65">
        <f>IFERROR(VLOOKUP($A1258,D_SAV!$A$5:$I$29,5,0),)</f>
        <v>0</v>
      </c>
      <c r="E1258" s="60"/>
      <c r="F1258" s="60"/>
      <c r="G1258" s="60"/>
      <c r="H1258" s="60"/>
      <c r="I1258" s="60"/>
      <c r="J1258" s="60"/>
      <c r="K1258" s="65">
        <f>IFERROR(VLOOKUP($A1258,D_SAV!$A$5:$I$29,6,0),)</f>
        <v>0</v>
      </c>
    </row>
    <row r="1259" spans="1:11" x14ac:dyDescent="0.25">
      <c r="A1259" s="59"/>
      <c r="B1259" s="63">
        <f>IFERROR(VLOOKUP($A1259,D_SAV!$A$5:$I$29,3,0),)</f>
        <v>0</v>
      </c>
      <c r="C1259" s="64" t="str">
        <f>IFERROR(VLOOKUP($A1259,D_SAV!$A$5:$I$29,4,0),"")</f>
        <v/>
      </c>
      <c r="D1259" s="65">
        <f>IFERROR(VLOOKUP($A1259,D_SAV!$A$5:$I$29,5,0),)</f>
        <v>0</v>
      </c>
      <c r="E1259" s="60"/>
      <c r="F1259" s="60"/>
      <c r="G1259" s="60"/>
      <c r="H1259" s="60"/>
      <c r="I1259" s="60"/>
      <c r="J1259" s="60"/>
      <c r="K1259" s="65">
        <f>IFERROR(VLOOKUP($A1259,D_SAV!$A$5:$I$29,6,0),)</f>
        <v>0</v>
      </c>
    </row>
    <row r="1260" spans="1:11" x14ac:dyDescent="0.25">
      <c r="A1260" s="59"/>
      <c r="B1260" s="63">
        <f>IFERROR(VLOOKUP($A1260,D_SAV!$A$5:$I$29,3,0),)</f>
        <v>0</v>
      </c>
      <c r="C1260" s="64" t="str">
        <f>IFERROR(VLOOKUP($A1260,D_SAV!$A$5:$I$29,4,0),"")</f>
        <v/>
      </c>
      <c r="D1260" s="65">
        <f>IFERROR(VLOOKUP($A1260,D_SAV!$A$5:$I$29,5,0),)</f>
        <v>0</v>
      </c>
      <c r="E1260" s="60"/>
      <c r="F1260" s="60"/>
      <c r="G1260" s="60"/>
      <c r="H1260" s="60"/>
      <c r="I1260" s="60"/>
      <c r="J1260" s="60"/>
      <c r="K1260" s="65">
        <f>IFERROR(VLOOKUP($A1260,D_SAV!$A$5:$I$29,6,0),)</f>
        <v>0</v>
      </c>
    </row>
    <row r="1261" spans="1:11" x14ac:dyDescent="0.25">
      <c r="A1261" s="59"/>
      <c r="B1261" s="63">
        <f>IFERROR(VLOOKUP($A1261,D_SAV!$A$5:$I$29,3,0),)</f>
        <v>0</v>
      </c>
      <c r="C1261" s="64" t="str">
        <f>IFERROR(VLOOKUP($A1261,D_SAV!$A$5:$I$29,4,0),"")</f>
        <v/>
      </c>
      <c r="D1261" s="65">
        <f>IFERROR(VLOOKUP($A1261,D_SAV!$A$5:$I$29,5,0),)</f>
        <v>0</v>
      </c>
      <c r="E1261" s="60"/>
      <c r="F1261" s="60"/>
      <c r="G1261" s="60"/>
      <c r="H1261" s="60"/>
      <c r="I1261" s="60"/>
      <c r="J1261" s="60"/>
      <c r="K1261" s="65">
        <f>IFERROR(VLOOKUP($A1261,D_SAV!$A$5:$I$29,6,0),)</f>
        <v>0</v>
      </c>
    </row>
    <row r="1262" spans="1:11" x14ac:dyDescent="0.25">
      <c r="A1262" s="59"/>
      <c r="B1262" s="63">
        <f>IFERROR(VLOOKUP($A1262,D_SAV!$A$5:$I$29,3,0),)</f>
        <v>0</v>
      </c>
      <c r="C1262" s="64" t="str">
        <f>IFERROR(VLOOKUP($A1262,D_SAV!$A$5:$I$29,4,0),"")</f>
        <v/>
      </c>
      <c r="D1262" s="65">
        <f>IFERROR(VLOOKUP($A1262,D_SAV!$A$5:$I$29,5,0),)</f>
        <v>0</v>
      </c>
      <c r="E1262" s="60"/>
      <c r="F1262" s="60"/>
      <c r="G1262" s="60"/>
      <c r="H1262" s="60"/>
      <c r="I1262" s="60"/>
      <c r="J1262" s="60"/>
      <c r="K1262" s="65">
        <f>IFERROR(VLOOKUP($A1262,D_SAV!$A$5:$I$29,6,0),)</f>
        <v>0</v>
      </c>
    </row>
    <row r="1263" spans="1:11" x14ac:dyDescent="0.25">
      <c r="A1263" s="59"/>
      <c r="B1263" s="63">
        <f>IFERROR(VLOOKUP($A1263,D_SAV!$A$5:$I$29,3,0),)</f>
        <v>0</v>
      </c>
      <c r="C1263" s="64" t="str">
        <f>IFERROR(VLOOKUP($A1263,D_SAV!$A$5:$I$29,4,0),"")</f>
        <v/>
      </c>
      <c r="D1263" s="65">
        <f>IFERROR(VLOOKUP($A1263,D_SAV!$A$5:$I$29,5,0),)</f>
        <v>0</v>
      </c>
      <c r="E1263" s="60"/>
      <c r="F1263" s="60"/>
      <c r="G1263" s="60"/>
      <c r="H1263" s="60"/>
      <c r="I1263" s="60"/>
      <c r="J1263" s="60"/>
      <c r="K1263" s="65">
        <f>IFERROR(VLOOKUP($A1263,D_SAV!$A$5:$I$29,6,0),)</f>
        <v>0</v>
      </c>
    </row>
    <row r="1264" spans="1:11" x14ac:dyDescent="0.25">
      <c r="A1264" s="59"/>
      <c r="B1264" s="63">
        <f>IFERROR(VLOOKUP($A1264,D_SAV!$A$5:$I$29,3,0),)</f>
        <v>0</v>
      </c>
      <c r="C1264" s="64" t="str">
        <f>IFERROR(VLOOKUP($A1264,D_SAV!$A$5:$I$29,4,0),"")</f>
        <v/>
      </c>
      <c r="D1264" s="65">
        <f>IFERROR(VLOOKUP($A1264,D_SAV!$A$5:$I$29,5,0),)</f>
        <v>0</v>
      </c>
      <c r="E1264" s="60"/>
      <c r="F1264" s="60"/>
      <c r="G1264" s="60"/>
      <c r="H1264" s="60"/>
      <c r="I1264" s="60"/>
      <c r="J1264" s="60"/>
      <c r="K1264" s="65">
        <f>IFERROR(VLOOKUP($A1264,D_SAV!$A$5:$I$29,6,0),)</f>
        <v>0</v>
      </c>
    </row>
    <row r="1265" spans="1:11" x14ac:dyDescent="0.25">
      <c r="A1265" s="59"/>
      <c r="B1265" s="63">
        <f>IFERROR(VLOOKUP($A1265,D_SAV!$A$5:$I$29,3,0),)</f>
        <v>0</v>
      </c>
      <c r="C1265" s="64" t="str">
        <f>IFERROR(VLOOKUP($A1265,D_SAV!$A$5:$I$29,4,0),"")</f>
        <v/>
      </c>
      <c r="D1265" s="65">
        <f>IFERROR(VLOOKUP($A1265,D_SAV!$A$5:$I$29,5,0),)</f>
        <v>0</v>
      </c>
      <c r="E1265" s="60"/>
      <c r="F1265" s="60"/>
      <c r="G1265" s="60"/>
      <c r="H1265" s="60"/>
      <c r="I1265" s="60"/>
      <c r="J1265" s="60"/>
      <c r="K1265" s="65">
        <f>IFERROR(VLOOKUP($A1265,D_SAV!$A$5:$I$29,6,0),)</f>
        <v>0</v>
      </c>
    </row>
    <row r="1266" spans="1:11" x14ac:dyDescent="0.25">
      <c r="A1266" s="59"/>
      <c r="B1266" s="63">
        <f>IFERROR(VLOOKUP($A1266,D_SAV!$A$5:$I$29,3,0),)</f>
        <v>0</v>
      </c>
      <c r="C1266" s="64" t="str">
        <f>IFERROR(VLOOKUP($A1266,D_SAV!$A$5:$I$29,4,0),"")</f>
        <v/>
      </c>
      <c r="D1266" s="65">
        <f>IFERROR(VLOOKUP($A1266,D_SAV!$A$5:$I$29,5,0),)</f>
        <v>0</v>
      </c>
      <c r="E1266" s="60"/>
      <c r="F1266" s="60"/>
      <c r="G1266" s="60"/>
      <c r="H1266" s="60"/>
      <c r="I1266" s="60"/>
      <c r="J1266" s="60"/>
      <c r="K1266" s="65">
        <f>IFERROR(VLOOKUP($A1266,D_SAV!$A$5:$I$29,6,0),)</f>
        <v>0</v>
      </c>
    </row>
    <row r="1267" spans="1:11" x14ac:dyDescent="0.25">
      <c r="A1267" s="59"/>
      <c r="B1267" s="63">
        <f>IFERROR(VLOOKUP($A1267,D_SAV!$A$5:$I$29,3,0),)</f>
        <v>0</v>
      </c>
      <c r="C1267" s="64" t="str">
        <f>IFERROR(VLOOKUP($A1267,D_SAV!$A$5:$I$29,4,0),"")</f>
        <v/>
      </c>
      <c r="D1267" s="65">
        <f>IFERROR(VLOOKUP($A1267,D_SAV!$A$5:$I$29,5,0),)</f>
        <v>0</v>
      </c>
      <c r="E1267" s="60"/>
      <c r="F1267" s="60"/>
      <c r="G1267" s="60"/>
      <c r="H1267" s="60"/>
      <c r="I1267" s="60"/>
      <c r="J1267" s="60"/>
      <c r="K1267" s="65">
        <f>IFERROR(VLOOKUP($A1267,D_SAV!$A$5:$I$29,6,0),)</f>
        <v>0</v>
      </c>
    </row>
    <row r="1268" spans="1:11" x14ac:dyDescent="0.25">
      <c r="A1268" s="59"/>
      <c r="B1268" s="63">
        <f>IFERROR(VLOOKUP($A1268,D_SAV!$A$5:$I$29,3,0),)</f>
        <v>0</v>
      </c>
      <c r="C1268" s="64" t="str">
        <f>IFERROR(VLOOKUP($A1268,D_SAV!$A$5:$I$29,4,0),"")</f>
        <v/>
      </c>
      <c r="D1268" s="65">
        <f>IFERROR(VLOOKUP($A1268,D_SAV!$A$5:$I$29,5,0),)</f>
        <v>0</v>
      </c>
      <c r="E1268" s="60"/>
      <c r="F1268" s="60"/>
      <c r="G1268" s="60"/>
      <c r="H1268" s="60"/>
      <c r="I1268" s="60"/>
      <c r="J1268" s="60"/>
      <c r="K1268" s="65">
        <f>IFERROR(VLOOKUP($A1268,D_SAV!$A$5:$I$29,6,0),)</f>
        <v>0</v>
      </c>
    </row>
    <row r="1269" spans="1:11" x14ac:dyDescent="0.25">
      <c r="A1269" s="59"/>
      <c r="B1269" s="63">
        <f>IFERROR(VLOOKUP($A1269,D_SAV!$A$5:$I$29,3,0),)</f>
        <v>0</v>
      </c>
      <c r="C1269" s="64" t="str">
        <f>IFERROR(VLOOKUP($A1269,D_SAV!$A$5:$I$29,4,0),"")</f>
        <v/>
      </c>
      <c r="D1269" s="65">
        <f>IFERROR(VLOOKUP($A1269,D_SAV!$A$5:$I$29,5,0),)</f>
        <v>0</v>
      </c>
      <c r="E1269" s="60"/>
      <c r="F1269" s="60"/>
      <c r="G1269" s="60"/>
      <c r="H1269" s="60"/>
      <c r="I1269" s="60"/>
      <c r="J1269" s="60"/>
      <c r="K1269" s="65">
        <f>IFERROR(VLOOKUP($A1269,D_SAV!$A$5:$I$29,6,0),)</f>
        <v>0</v>
      </c>
    </row>
    <row r="1270" spans="1:11" x14ac:dyDescent="0.25">
      <c r="A1270" s="59"/>
      <c r="B1270" s="63">
        <f>IFERROR(VLOOKUP($A1270,D_SAV!$A$5:$I$29,3,0),)</f>
        <v>0</v>
      </c>
      <c r="C1270" s="64" t="str">
        <f>IFERROR(VLOOKUP($A1270,D_SAV!$A$5:$I$29,4,0),"")</f>
        <v/>
      </c>
      <c r="D1270" s="65">
        <f>IFERROR(VLOOKUP($A1270,D_SAV!$A$5:$I$29,5,0),)</f>
        <v>0</v>
      </c>
      <c r="E1270" s="60"/>
      <c r="F1270" s="60"/>
      <c r="G1270" s="60"/>
      <c r="H1270" s="60"/>
      <c r="I1270" s="60"/>
      <c r="J1270" s="60"/>
      <c r="K1270" s="65">
        <f>IFERROR(VLOOKUP($A1270,D_SAV!$A$5:$I$29,6,0),)</f>
        <v>0</v>
      </c>
    </row>
    <row r="1271" spans="1:11" x14ac:dyDescent="0.25">
      <c r="A1271" s="59"/>
      <c r="B1271" s="63">
        <f>IFERROR(VLOOKUP($A1271,D_SAV!$A$5:$I$29,3,0),)</f>
        <v>0</v>
      </c>
      <c r="C1271" s="64" t="str">
        <f>IFERROR(VLOOKUP($A1271,D_SAV!$A$5:$I$29,4,0),"")</f>
        <v/>
      </c>
      <c r="D1271" s="65">
        <f>IFERROR(VLOOKUP($A1271,D_SAV!$A$5:$I$29,5,0),)</f>
        <v>0</v>
      </c>
      <c r="E1271" s="60"/>
      <c r="F1271" s="60"/>
      <c r="G1271" s="60"/>
      <c r="H1271" s="60"/>
      <c r="I1271" s="60"/>
      <c r="J1271" s="60"/>
      <c r="K1271" s="65">
        <f>IFERROR(VLOOKUP($A1271,D_SAV!$A$5:$I$29,6,0),)</f>
        <v>0</v>
      </c>
    </row>
    <row r="1272" spans="1:11" x14ac:dyDescent="0.25">
      <c r="A1272" s="59"/>
      <c r="B1272" s="63">
        <f>IFERROR(VLOOKUP($A1272,D_SAV!$A$5:$I$29,3,0),)</f>
        <v>0</v>
      </c>
      <c r="C1272" s="64" t="str">
        <f>IFERROR(VLOOKUP($A1272,D_SAV!$A$5:$I$29,4,0),"")</f>
        <v/>
      </c>
      <c r="D1272" s="65">
        <f>IFERROR(VLOOKUP($A1272,D_SAV!$A$5:$I$29,5,0),)</f>
        <v>0</v>
      </c>
      <c r="E1272" s="60"/>
      <c r="F1272" s="60"/>
      <c r="G1272" s="60"/>
      <c r="H1272" s="60"/>
      <c r="I1272" s="60"/>
      <c r="J1272" s="60"/>
      <c r="K1272" s="65">
        <f>IFERROR(VLOOKUP($A1272,D_SAV!$A$5:$I$29,6,0),)</f>
        <v>0</v>
      </c>
    </row>
    <row r="1273" spans="1:11" x14ac:dyDescent="0.25">
      <c r="A1273" s="59"/>
      <c r="B1273" s="63">
        <f>IFERROR(VLOOKUP($A1273,D_SAV!$A$5:$I$29,3,0),)</f>
        <v>0</v>
      </c>
      <c r="C1273" s="64" t="str">
        <f>IFERROR(VLOOKUP($A1273,D_SAV!$A$5:$I$29,4,0),"")</f>
        <v/>
      </c>
      <c r="D1273" s="65">
        <f>IFERROR(VLOOKUP($A1273,D_SAV!$A$5:$I$29,5,0),)</f>
        <v>0</v>
      </c>
      <c r="E1273" s="60"/>
      <c r="F1273" s="60"/>
      <c r="G1273" s="60"/>
      <c r="H1273" s="60"/>
      <c r="I1273" s="60"/>
      <c r="J1273" s="60"/>
      <c r="K1273" s="65">
        <f>IFERROR(VLOOKUP($A1273,D_SAV!$A$5:$I$29,6,0),)</f>
        <v>0</v>
      </c>
    </row>
    <row r="1274" spans="1:11" x14ac:dyDescent="0.25">
      <c r="A1274" s="59"/>
      <c r="B1274" s="63">
        <f>IFERROR(VLOOKUP($A1274,D_SAV!$A$5:$I$29,3,0),)</f>
        <v>0</v>
      </c>
      <c r="C1274" s="64" t="str">
        <f>IFERROR(VLOOKUP($A1274,D_SAV!$A$5:$I$29,4,0),"")</f>
        <v/>
      </c>
      <c r="D1274" s="65">
        <f>IFERROR(VLOOKUP($A1274,D_SAV!$A$5:$I$29,5,0),)</f>
        <v>0</v>
      </c>
      <c r="E1274" s="60"/>
      <c r="F1274" s="60"/>
      <c r="G1274" s="60"/>
      <c r="H1274" s="60"/>
      <c r="I1274" s="60"/>
      <c r="J1274" s="60"/>
      <c r="K1274" s="65">
        <f>IFERROR(VLOOKUP($A1274,D_SAV!$A$5:$I$29,6,0),)</f>
        <v>0</v>
      </c>
    </row>
    <row r="1275" spans="1:11" x14ac:dyDescent="0.25">
      <c r="A1275" s="59"/>
      <c r="B1275" s="63">
        <f>IFERROR(VLOOKUP($A1275,D_SAV!$A$5:$I$29,3,0),)</f>
        <v>0</v>
      </c>
      <c r="C1275" s="64" t="str">
        <f>IFERROR(VLOOKUP($A1275,D_SAV!$A$5:$I$29,4,0),"")</f>
        <v/>
      </c>
      <c r="D1275" s="65">
        <f>IFERROR(VLOOKUP($A1275,D_SAV!$A$5:$I$29,5,0),)</f>
        <v>0</v>
      </c>
      <c r="E1275" s="60"/>
      <c r="F1275" s="60"/>
      <c r="G1275" s="60"/>
      <c r="H1275" s="60"/>
      <c r="I1275" s="60"/>
      <c r="J1275" s="60"/>
      <c r="K1275" s="65">
        <f>IFERROR(VLOOKUP($A1275,D_SAV!$A$5:$I$29,6,0),)</f>
        <v>0</v>
      </c>
    </row>
    <row r="1276" spans="1:11" x14ac:dyDescent="0.25">
      <c r="A1276" s="59"/>
      <c r="B1276" s="63">
        <f>IFERROR(VLOOKUP($A1276,D_SAV!$A$5:$I$29,3,0),)</f>
        <v>0</v>
      </c>
      <c r="C1276" s="64" t="str">
        <f>IFERROR(VLOOKUP($A1276,D_SAV!$A$5:$I$29,4,0),"")</f>
        <v/>
      </c>
      <c r="D1276" s="65">
        <f>IFERROR(VLOOKUP($A1276,D_SAV!$A$5:$I$29,5,0),)</f>
        <v>0</v>
      </c>
      <c r="E1276" s="60"/>
      <c r="F1276" s="60"/>
      <c r="G1276" s="60"/>
      <c r="H1276" s="60"/>
      <c r="I1276" s="60"/>
      <c r="J1276" s="60"/>
      <c r="K1276" s="65">
        <f>IFERROR(VLOOKUP($A1276,D_SAV!$A$5:$I$29,6,0),)</f>
        <v>0</v>
      </c>
    </row>
    <row r="1277" spans="1:11" x14ac:dyDescent="0.25">
      <c r="A1277" s="59"/>
      <c r="B1277" s="63">
        <f>IFERROR(VLOOKUP($A1277,D_SAV!$A$5:$I$29,3,0),)</f>
        <v>0</v>
      </c>
      <c r="C1277" s="64" t="str">
        <f>IFERROR(VLOOKUP($A1277,D_SAV!$A$5:$I$29,4,0),"")</f>
        <v/>
      </c>
      <c r="D1277" s="65">
        <f>IFERROR(VLOOKUP($A1277,D_SAV!$A$5:$I$29,5,0),)</f>
        <v>0</v>
      </c>
      <c r="E1277" s="60"/>
      <c r="F1277" s="60"/>
      <c r="G1277" s="60"/>
      <c r="H1277" s="60"/>
      <c r="I1277" s="60"/>
      <c r="J1277" s="60"/>
      <c r="K1277" s="65">
        <f>IFERROR(VLOOKUP($A1277,D_SAV!$A$5:$I$29,6,0),)</f>
        <v>0</v>
      </c>
    </row>
    <row r="1278" spans="1:11" x14ac:dyDescent="0.25">
      <c r="A1278" s="59"/>
      <c r="B1278" s="63">
        <f>IFERROR(VLOOKUP($A1278,D_SAV!$A$5:$I$29,3,0),)</f>
        <v>0</v>
      </c>
      <c r="C1278" s="64" t="str">
        <f>IFERROR(VLOOKUP($A1278,D_SAV!$A$5:$I$29,4,0),"")</f>
        <v/>
      </c>
      <c r="D1278" s="65">
        <f>IFERROR(VLOOKUP($A1278,D_SAV!$A$5:$I$29,5,0),)</f>
        <v>0</v>
      </c>
      <c r="E1278" s="60"/>
      <c r="F1278" s="60"/>
      <c r="G1278" s="60"/>
      <c r="H1278" s="60"/>
      <c r="I1278" s="60"/>
      <c r="J1278" s="60"/>
      <c r="K1278" s="65">
        <f>IFERROR(VLOOKUP($A1278,D_SAV!$A$5:$I$29,6,0),)</f>
        <v>0</v>
      </c>
    </row>
    <row r="1279" spans="1:11" x14ac:dyDescent="0.25">
      <c r="A1279" s="59"/>
      <c r="B1279" s="63">
        <f>IFERROR(VLOOKUP($A1279,D_SAV!$A$5:$I$29,3,0),)</f>
        <v>0</v>
      </c>
      <c r="C1279" s="64" t="str">
        <f>IFERROR(VLOOKUP($A1279,D_SAV!$A$5:$I$29,4,0),"")</f>
        <v/>
      </c>
      <c r="D1279" s="65">
        <f>IFERROR(VLOOKUP($A1279,D_SAV!$A$5:$I$29,5,0),)</f>
        <v>0</v>
      </c>
      <c r="E1279" s="60"/>
      <c r="F1279" s="60"/>
      <c r="G1279" s="60"/>
      <c r="H1279" s="60"/>
      <c r="I1279" s="60"/>
      <c r="J1279" s="60"/>
      <c r="K1279" s="65">
        <f>IFERROR(VLOOKUP($A1279,D_SAV!$A$5:$I$29,6,0),)</f>
        <v>0</v>
      </c>
    </row>
    <row r="1280" spans="1:11" x14ac:dyDescent="0.25">
      <c r="A1280" s="59"/>
      <c r="B1280" s="63">
        <f>IFERROR(VLOOKUP($A1280,D_SAV!$A$5:$I$29,3,0),)</f>
        <v>0</v>
      </c>
      <c r="C1280" s="64" t="str">
        <f>IFERROR(VLOOKUP($A1280,D_SAV!$A$5:$I$29,4,0),"")</f>
        <v/>
      </c>
      <c r="D1280" s="65">
        <f>IFERROR(VLOOKUP($A1280,D_SAV!$A$5:$I$29,5,0),)</f>
        <v>0</v>
      </c>
      <c r="E1280" s="60"/>
      <c r="F1280" s="60"/>
      <c r="G1280" s="60"/>
      <c r="H1280" s="60"/>
      <c r="I1280" s="60"/>
      <c r="J1280" s="60"/>
      <c r="K1280" s="65">
        <f>IFERROR(VLOOKUP($A1280,D_SAV!$A$5:$I$29,6,0),)</f>
        <v>0</v>
      </c>
    </row>
    <row r="1281" spans="1:11" x14ac:dyDescent="0.25">
      <c r="A1281" s="59"/>
      <c r="B1281" s="63">
        <f>IFERROR(VLOOKUP($A1281,D_SAV!$A$5:$I$29,3,0),)</f>
        <v>0</v>
      </c>
      <c r="C1281" s="64" t="str">
        <f>IFERROR(VLOOKUP($A1281,D_SAV!$A$5:$I$29,4,0),"")</f>
        <v/>
      </c>
      <c r="D1281" s="65">
        <f>IFERROR(VLOOKUP($A1281,D_SAV!$A$5:$I$29,5,0),)</f>
        <v>0</v>
      </c>
      <c r="E1281" s="60"/>
      <c r="F1281" s="60"/>
      <c r="G1281" s="60"/>
      <c r="H1281" s="60"/>
      <c r="I1281" s="60"/>
      <c r="J1281" s="60"/>
      <c r="K1281" s="65">
        <f>IFERROR(VLOOKUP($A1281,D_SAV!$A$5:$I$29,6,0),)</f>
        <v>0</v>
      </c>
    </row>
    <row r="1282" spans="1:11" x14ac:dyDescent="0.25">
      <c r="A1282" s="59"/>
      <c r="B1282" s="63">
        <f>IFERROR(VLOOKUP($A1282,D_SAV!$A$5:$I$29,3,0),)</f>
        <v>0</v>
      </c>
      <c r="C1282" s="64" t="str">
        <f>IFERROR(VLOOKUP($A1282,D_SAV!$A$5:$I$29,4,0),"")</f>
        <v/>
      </c>
      <c r="D1282" s="65">
        <f>IFERROR(VLOOKUP($A1282,D_SAV!$A$5:$I$29,5,0),)</f>
        <v>0</v>
      </c>
      <c r="E1282" s="60"/>
      <c r="F1282" s="60"/>
      <c r="G1282" s="60"/>
      <c r="H1282" s="60"/>
      <c r="I1282" s="60"/>
      <c r="J1282" s="60"/>
      <c r="K1282" s="65">
        <f>IFERROR(VLOOKUP($A1282,D_SAV!$A$5:$I$29,6,0),)</f>
        <v>0</v>
      </c>
    </row>
    <row r="1283" spans="1:11" x14ac:dyDescent="0.25">
      <c r="A1283" s="59"/>
      <c r="B1283" s="63">
        <f>IFERROR(VLOOKUP($A1283,D_SAV!$A$5:$I$29,3,0),)</f>
        <v>0</v>
      </c>
      <c r="C1283" s="64" t="str">
        <f>IFERROR(VLOOKUP($A1283,D_SAV!$A$5:$I$29,4,0),"")</f>
        <v/>
      </c>
      <c r="D1283" s="65">
        <f>IFERROR(VLOOKUP($A1283,D_SAV!$A$5:$I$29,5,0),)</f>
        <v>0</v>
      </c>
      <c r="E1283" s="60"/>
      <c r="F1283" s="60"/>
      <c r="G1283" s="60"/>
      <c r="H1283" s="60"/>
      <c r="I1283" s="60"/>
      <c r="J1283" s="60"/>
      <c r="K1283" s="65">
        <f>IFERROR(VLOOKUP($A1283,D_SAV!$A$5:$I$29,6,0),)</f>
        <v>0</v>
      </c>
    </row>
    <row r="1284" spans="1:11" x14ac:dyDescent="0.25">
      <c r="A1284" s="59"/>
      <c r="B1284" s="63">
        <f>IFERROR(VLOOKUP($A1284,D_SAV!$A$5:$I$29,3,0),)</f>
        <v>0</v>
      </c>
      <c r="C1284" s="64" t="str">
        <f>IFERROR(VLOOKUP($A1284,D_SAV!$A$5:$I$29,4,0),"")</f>
        <v/>
      </c>
      <c r="D1284" s="65">
        <f>IFERROR(VLOOKUP($A1284,D_SAV!$A$5:$I$29,5,0),)</f>
        <v>0</v>
      </c>
      <c r="E1284" s="60"/>
      <c r="F1284" s="60"/>
      <c r="G1284" s="60"/>
      <c r="H1284" s="60"/>
      <c r="I1284" s="60"/>
      <c r="J1284" s="60"/>
      <c r="K1284" s="65">
        <f>IFERROR(VLOOKUP($A1284,D_SAV!$A$5:$I$29,6,0),)</f>
        <v>0</v>
      </c>
    </row>
    <row r="1285" spans="1:11" x14ac:dyDescent="0.25">
      <c r="A1285" s="59"/>
      <c r="B1285" s="63">
        <f>IFERROR(VLOOKUP($A1285,D_SAV!$A$5:$I$29,3,0),)</f>
        <v>0</v>
      </c>
      <c r="C1285" s="64" t="str">
        <f>IFERROR(VLOOKUP($A1285,D_SAV!$A$5:$I$29,4,0),"")</f>
        <v/>
      </c>
      <c r="D1285" s="65">
        <f>IFERROR(VLOOKUP($A1285,D_SAV!$A$5:$I$29,5,0),)</f>
        <v>0</v>
      </c>
      <c r="E1285" s="60"/>
      <c r="F1285" s="60"/>
      <c r="G1285" s="60"/>
      <c r="H1285" s="60"/>
      <c r="I1285" s="60"/>
      <c r="J1285" s="60"/>
      <c r="K1285" s="65">
        <f>IFERROR(VLOOKUP($A1285,D_SAV!$A$5:$I$29,6,0),)</f>
        <v>0</v>
      </c>
    </row>
    <row r="1286" spans="1:11" x14ac:dyDescent="0.25">
      <c r="A1286" s="59"/>
      <c r="B1286" s="63">
        <f>IFERROR(VLOOKUP($A1286,D_SAV!$A$5:$I$29,3,0),)</f>
        <v>0</v>
      </c>
      <c r="C1286" s="64" t="str">
        <f>IFERROR(VLOOKUP($A1286,D_SAV!$A$5:$I$29,4,0),"")</f>
        <v/>
      </c>
      <c r="D1286" s="65">
        <f>IFERROR(VLOOKUP($A1286,D_SAV!$A$5:$I$29,5,0),)</f>
        <v>0</v>
      </c>
      <c r="E1286" s="60"/>
      <c r="F1286" s="60"/>
      <c r="G1286" s="60"/>
      <c r="H1286" s="60"/>
      <c r="I1286" s="60"/>
      <c r="J1286" s="60"/>
      <c r="K1286" s="65">
        <f>IFERROR(VLOOKUP($A1286,D_SAV!$A$5:$I$29,6,0),)</f>
        <v>0</v>
      </c>
    </row>
    <row r="1287" spans="1:11" x14ac:dyDescent="0.25">
      <c r="A1287" s="59"/>
      <c r="B1287" s="63">
        <f>IFERROR(VLOOKUP($A1287,D_SAV!$A$5:$I$29,3,0),)</f>
        <v>0</v>
      </c>
      <c r="C1287" s="64" t="str">
        <f>IFERROR(VLOOKUP($A1287,D_SAV!$A$5:$I$29,4,0),"")</f>
        <v/>
      </c>
      <c r="D1287" s="65">
        <f>IFERROR(VLOOKUP($A1287,D_SAV!$A$5:$I$29,5,0),)</f>
        <v>0</v>
      </c>
      <c r="E1287" s="60"/>
      <c r="F1287" s="60"/>
      <c r="G1287" s="60"/>
      <c r="H1287" s="60"/>
      <c r="I1287" s="60"/>
      <c r="J1287" s="60"/>
      <c r="K1287" s="65">
        <f>IFERROR(VLOOKUP($A1287,D_SAV!$A$5:$I$29,6,0),)</f>
        <v>0</v>
      </c>
    </row>
    <row r="1288" spans="1:11" x14ac:dyDescent="0.25">
      <c r="A1288" s="59"/>
      <c r="B1288" s="63">
        <f>IFERROR(VLOOKUP($A1288,D_SAV!$A$5:$I$29,3,0),)</f>
        <v>0</v>
      </c>
      <c r="C1288" s="64" t="str">
        <f>IFERROR(VLOOKUP($A1288,D_SAV!$A$5:$I$29,4,0),"")</f>
        <v/>
      </c>
      <c r="D1288" s="65">
        <f>IFERROR(VLOOKUP($A1288,D_SAV!$A$5:$I$29,5,0),)</f>
        <v>0</v>
      </c>
      <c r="E1288" s="60"/>
      <c r="F1288" s="60"/>
      <c r="G1288" s="60"/>
      <c r="H1288" s="60"/>
      <c r="I1288" s="60"/>
      <c r="J1288" s="60"/>
      <c r="K1288" s="65">
        <f>IFERROR(VLOOKUP($A1288,D_SAV!$A$5:$I$29,6,0),)</f>
        <v>0</v>
      </c>
    </row>
    <row r="1289" spans="1:11" x14ac:dyDescent="0.25">
      <c r="A1289" s="59"/>
      <c r="B1289" s="63">
        <f>IFERROR(VLOOKUP($A1289,D_SAV!$A$5:$I$29,3,0),)</f>
        <v>0</v>
      </c>
      <c r="C1289" s="64" t="str">
        <f>IFERROR(VLOOKUP($A1289,D_SAV!$A$5:$I$29,4,0),"")</f>
        <v/>
      </c>
      <c r="D1289" s="65">
        <f>IFERROR(VLOOKUP($A1289,D_SAV!$A$5:$I$29,5,0),)</f>
        <v>0</v>
      </c>
      <c r="E1289" s="60"/>
      <c r="F1289" s="60"/>
      <c r="G1289" s="60"/>
      <c r="H1289" s="60"/>
      <c r="I1289" s="60"/>
      <c r="J1289" s="60"/>
      <c r="K1289" s="65">
        <f>IFERROR(VLOOKUP($A1289,D_SAV!$A$5:$I$29,6,0),)</f>
        <v>0</v>
      </c>
    </row>
    <row r="1290" spans="1:11" x14ac:dyDescent="0.25">
      <c r="A1290" s="59"/>
      <c r="B1290" s="63">
        <f>IFERROR(VLOOKUP($A1290,D_SAV!$A$5:$I$29,3,0),)</f>
        <v>0</v>
      </c>
      <c r="C1290" s="64" t="str">
        <f>IFERROR(VLOOKUP($A1290,D_SAV!$A$5:$I$29,4,0),"")</f>
        <v/>
      </c>
      <c r="D1290" s="65">
        <f>IFERROR(VLOOKUP($A1290,D_SAV!$A$5:$I$29,5,0),)</f>
        <v>0</v>
      </c>
      <c r="E1290" s="60"/>
      <c r="F1290" s="60"/>
      <c r="G1290" s="60"/>
      <c r="H1290" s="60"/>
      <c r="I1290" s="60"/>
      <c r="J1290" s="60"/>
      <c r="K1290" s="65">
        <f>IFERROR(VLOOKUP($A1290,D_SAV!$A$5:$I$29,6,0),)</f>
        <v>0</v>
      </c>
    </row>
    <row r="1291" spans="1:11" x14ac:dyDescent="0.25">
      <c r="A1291" s="59"/>
      <c r="B1291" s="63">
        <f>IFERROR(VLOOKUP($A1291,D_SAV!$A$5:$I$29,3,0),)</f>
        <v>0</v>
      </c>
      <c r="C1291" s="64" t="str">
        <f>IFERROR(VLOOKUP($A1291,D_SAV!$A$5:$I$29,4,0),"")</f>
        <v/>
      </c>
      <c r="D1291" s="65">
        <f>IFERROR(VLOOKUP($A1291,D_SAV!$A$5:$I$29,5,0),)</f>
        <v>0</v>
      </c>
      <c r="E1291" s="60"/>
      <c r="F1291" s="60"/>
      <c r="G1291" s="60"/>
      <c r="H1291" s="60"/>
      <c r="I1291" s="60"/>
      <c r="J1291" s="60"/>
      <c r="K1291" s="65">
        <f>IFERROR(VLOOKUP($A1291,D_SAV!$A$5:$I$29,6,0),)</f>
        <v>0</v>
      </c>
    </row>
    <row r="1292" spans="1:11" x14ac:dyDescent="0.25">
      <c r="A1292" s="59"/>
      <c r="B1292" s="63">
        <f>IFERROR(VLOOKUP($A1292,D_SAV!$A$5:$I$29,3,0),)</f>
        <v>0</v>
      </c>
      <c r="C1292" s="64" t="str">
        <f>IFERROR(VLOOKUP($A1292,D_SAV!$A$5:$I$29,4,0),"")</f>
        <v/>
      </c>
      <c r="D1292" s="65">
        <f>IFERROR(VLOOKUP($A1292,D_SAV!$A$5:$I$29,5,0),)</f>
        <v>0</v>
      </c>
      <c r="E1292" s="60"/>
      <c r="F1292" s="60"/>
      <c r="G1292" s="60"/>
      <c r="H1292" s="60"/>
      <c r="I1292" s="60"/>
      <c r="J1292" s="60"/>
      <c r="K1292" s="65">
        <f>IFERROR(VLOOKUP($A1292,D_SAV!$A$5:$I$29,6,0),)</f>
        <v>0</v>
      </c>
    </row>
    <row r="1293" spans="1:11" x14ac:dyDescent="0.25">
      <c r="A1293" s="59"/>
      <c r="B1293" s="63">
        <f>IFERROR(VLOOKUP($A1293,D_SAV!$A$5:$I$29,3,0),)</f>
        <v>0</v>
      </c>
      <c r="C1293" s="64" t="str">
        <f>IFERROR(VLOOKUP($A1293,D_SAV!$A$5:$I$29,4,0),"")</f>
        <v/>
      </c>
      <c r="D1293" s="65">
        <f>IFERROR(VLOOKUP($A1293,D_SAV!$A$5:$I$29,5,0),)</f>
        <v>0</v>
      </c>
      <c r="E1293" s="60"/>
      <c r="F1293" s="60"/>
      <c r="G1293" s="60"/>
      <c r="H1293" s="60"/>
      <c r="I1293" s="60"/>
      <c r="J1293" s="60"/>
      <c r="K1293" s="65">
        <f>IFERROR(VLOOKUP($A1293,D_SAV!$A$5:$I$29,6,0),)</f>
        <v>0</v>
      </c>
    </row>
    <row r="1294" spans="1:11" x14ac:dyDescent="0.25">
      <c r="A1294" s="59"/>
      <c r="B1294" s="63">
        <f>IFERROR(VLOOKUP($A1294,D_SAV!$A$5:$I$29,3,0),)</f>
        <v>0</v>
      </c>
      <c r="C1294" s="64" t="str">
        <f>IFERROR(VLOOKUP($A1294,D_SAV!$A$5:$I$29,4,0),"")</f>
        <v/>
      </c>
      <c r="D1294" s="65">
        <f>IFERROR(VLOOKUP($A1294,D_SAV!$A$5:$I$29,5,0),)</f>
        <v>0</v>
      </c>
      <c r="E1294" s="60"/>
      <c r="F1294" s="60"/>
      <c r="G1294" s="60"/>
      <c r="H1294" s="60"/>
      <c r="I1294" s="60"/>
      <c r="J1294" s="60"/>
      <c r="K1294" s="65">
        <f>IFERROR(VLOOKUP($A1294,D_SAV!$A$5:$I$29,6,0),)</f>
        <v>0</v>
      </c>
    </row>
    <row r="1295" spans="1:11" x14ac:dyDescent="0.25">
      <c r="A1295" s="59"/>
      <c r="B1295" s="63">
        <f>IFERROR(VLOOKUP($A1295,D_SAV!$A$5:$I$29,3,0),)</f>
        <v>0</v>
      </c>
      <c r="C1295" s="64" t="str">
        <f>IFERROR(VLOOKUP($A1295,D_SAV!$A$5:$I$29,4,0),"")</f>
        <v/>
      </c>
      <c r="D1295" s="65">
        <f>IFERROR(VLOOKUP($A1295,D_SAV!$A$5:$I$29,5,0),)</f>
        <v>0</v>
      </c>
      <c r="E1295" s="60"/>
      <c r="F1295" s="60"/>
      <c r="G1295" s="60"/>
      <c r="H1295" s="60"/>
      <c r="I1295" s="60"/>
      <c r="J1295" s="60"/>
      <c r="K1295" s="65">
        <f>IFERROR(VLOOKUP($A1295,D_SAV!$A$5:$I$29,6,0),)</f>
        <v>0</v>
      </c>
    </row>
    <row r="1296" spans="1:11" x14ac:dyDescent="0.25">
      <c r="A1296" s="59"/>
      <c r="B1296" s="63">
        <f>IFERROR(VLOOKUP($A1296,D_SAV!$A$5:$I$29,3,0),)</f>
        <v>0</v>
      </c>
      <c r="C1296" s="64" t="str">
        <f>IFERROR(VLOOKUP($A1296,D_SAV!$A$5:$I$29,4,0),"")</f>
        <v/>
      </c>
      <c r="D1296" s="65">
        <f>IFERROR(VLOOKUP($A1296,D_SAV!$A$5:$I$29,5,0),)</f>
        <v>0</v>
      </c>
      <c r="E1296" s="60"/>
      <c r="F1296" s="60"/>
      <c r="G1296" s="60"/>
      <c r="H1296" s="60"/>
      <c r="I1296" s="60"/>
      <c r="J1296" s="60"/>
      <c r="K1296" s="65">
        <f>IFERROR(VLOOKUP($A1296,D_SAV!$A$5:$I$29,6,0),)</f>
        <v>0</v>
      </c>
    </row>
    <row r="1297" spans="1:11" x14ac:dyDescent="0.25">
      <c r="A1297" s="59"/>
      <c r="B1297" s="63">
        <f>IFERROR(VLOOKUP($A1297,D_SAV!$A$5:$I$29,3,0),)</f>
        <v>0</v>
      </c>
      <c r="C1297" s="64" t="str">
        <f>IFERROR(VLOOKUP($A1297,D_SAV!$A$5:$I$29,4,0),"")</f>
        <v/>
      </c>
      <c r="D1297" s="65">
        <f>IFERROR(VLOOKUP($A1297,D_SAV!$A$5:$I$29,5,0),)</f>
        <v>0</v>
      </c>
      <c r="E1297" s="60"/>
      <c r="F1297" s="60"/>
      <c r="G1297" s="60"/>
      <c r="H1297" s="60"/>
      <c r="I1297" s="60"/>
      <c r="J1297" s="60"/>
      <c r="K1297" s="65">
        <f>IFERROR(VLOOKUP($A1297,D_SAV!$A$5:$I$29,6,0),)</f>
        <v>0</v>
      </c>
    </row>
    <row r="1298" spans="1:11" x14ac:dyDescent="0.25">
      <c r="A1298" s="59"/>
      <c r="B1298" s="63">
        <f>IFERROR(VLOOKUP($A1298,D_SAV!$A$5:$I$29,3,0),)</f>
        <v>0</v>
      </c>
      <c r="C1298" s="64" t="str">
        <f>IFERROR(VLOOKUP($A1298,D_SAV!$A$5:$I$29,4,0),"")</f>
        <v/>
      </c>
      <c r="D1298" s="65">
        <f>IFERROR(VLOOKUP($A1298,D_SAV!$A$5:$I$29,5,0),)</f>
        <v>0</v>
      </c>
      <c r="E1298" s="60"/>
      <c r="F1298" s="60"/>
      <c r="G1298" s="60"/>
      <c r="H1298" s="60"/>
      <c r="I1298" s="60"/>
      <c r="J1298" s="60"/>
      <c r="K1298" s="65">
        <f>IFERROR(VLOOKUP($A1298,D_SAV!$A$5:$I$29,6,0),)</f>
        <v>0</v>
      </c>
    </row>
    <row r="1299" spans="1:11" x14ac:dyDescent="0.25">
      <c r="A1299" s="59"/>
      <c r="B1299" s="63">
        <f>IFERROR(VLOOKUP($A1299,D_SAV!$A$5:$I$29,3,0),)</f>
        <v>0</v>
      </c>
      <c r="C1299" s="64" t="str">
        <f>IFERROR(VLOOKUP($A1299,D_SAV!$A$5:$I$29,4,0),"")</f>
        <v/>
      </c>
      <c r="D1299" s="65">
        <f>IFERROR(VLOOKUP($A1299,D_SAV!$A$5:$I$29,5,0),)</f>
        <v>0</v>
      </c>
      <c r="E1299" s="60"/>
      <c r="F1299" s="60"/>
      <c r="G1299" s="60"/>
      <c r="H1299" s="60"/>
      <c r="I1299" s="60"/>
      <c r="J1299" s="60"/>
      <c r="K1299" s="65">
        <f>IFERROR(VLOOKUP($A1299,D_SAV!$A$5:$I$29,6,0),)</f>
        <v>0</v>
      </c>
    </row>
    <row r="1300" spans="1:11" x14ac:dyDescent="0.25">
      <c r="A1300" s="59"/>
      <c r="B1300" s="63">
        <f>IFERROR(VLOOKUP($A1300,D_SAV!$A$5:$I$29,3,0),)</f>
        <v>0</v>
      </c>
      <c r="C1300" s="64" t="str">
        <f>IFERROR(VLOOKUP($A1300,D_SAV!$A$5:$I$29,4,0),"")</f>
        <v/>
      </c>
      <c r="D1300" s="65">
        <f>IFERROR(VLOOKUP($A1300,D_SAV!$A$5:$I$29,5,0),)</f>
        <v>0</v>
      </c>
      <c r="E1300" s="60"/>
      <c r="F1300" s="60"/>
      <c r="G1300" s="60"/>
      <c r="H1300" s="60"/>
      <c r="I1300" s="60"/>
      <c r="J1300" s="60"/>
      <c r="K1300" s="65">
        <f>IFERROR(VLOOKUP($A1300,D_SAV!$A$5:$I$29,6,0),)</f>
        <v>0</v>
      </c>
    </row>
    <row r="1301" spans="1:11" x14ac:dyDescent="0.25">
      <c r="A1301" s="59"/>
      <c r="B1301" s="63">
        <f>IFERROR(VLOOKUP($A1301,D_SAV!$A$5:$I$29,3,0),)</f>
        <v>0</v>
      </c>
      <c r="C1301" s="64" t="str">
        <f>IFERROR(VLOOKUP($A1301,D_SAV!$A$5:$I$29,4,0),"")</f>
        <v/>
      </c>
      <c r="D1301" s="65">
        <f>IFERROR(VLOOKUP($A1301,D_SAV!$A$5:$I$29,5,0),)</f>
        <v>0</v>
      </c>
      <c r="E1301" s="60"/>
      <c r="F1301" s="60"/>
      <c r="G1301" s="60"/>
      <c r="H1301" s="60"/>
      <c r="I1301" s="60"/>
      <c r="J1301" s="60"/>
      <c r="K1301" s="65">
        <f>IFERROR(VLOOKUP($A1301,D_SAV!$A$5:$I$29,6,0),)</f>
        <v>0</v>
      </c>
    </row>
    <row r="1302" spans="1:11" x14ac:dyDescent="0.25">
      <c r="A1302" s="59"/>
      <c r="B1302" s="63">
        <f>IFERROR(VLOOKUP($A1302,D_SAV!$A$5:$I$29,3,0),)</f>
        <v>0</v>
      </c>
      <c r="C1302" s="64" t="str">
        <f>IFERROR(VLOOKUP($A1302,D_SAV!$A$5:$I$29,4,0),"")</f>
        <v/>
      </c>
      <c r="D1302" s="65">
        <f>IFERROR(VLOOKUP($A1302,D_SAV!$A$5:$I$29,5,0),)</f>
        <v>0</v>
      </c>
      <c r="E1302" s="60"/>
      <c r="F1302" s="60"/>
      <c r="G1302" s="60"/>
      <c r="H1302" s="60"/>
      <c r="I1302" s="60"/>
      <c r="J1302" s="60"/>
      <c r="K1302" s="65">
        <f>IFERROR(VLOOKUP($A1302,D_SAV!$A$5:$I$29,6,0),)</f>
        <v>0</v>
      </c>
    </row>
    <row r="1303" spans="1:11" x14ac:dyDescent="0.25">
      <c r="A1303" s="59"/>
      <c r="B1303" s="63">
        <f>IFERROR(VLOOKUP($A1303,D_SAV!$A$5:$I$29,3,0),)</f>
        <v>0</v>
      </c>
      <c r="C1303" s="64" t="str">
        <f>IFERROR(VLOOKUP($A1303,D_SAV!$A$5:$I$29,4,0),"")</f>
        <v/>
      </c>
      <c r="D1303" s="65">
        <f>IFERROR(VLOOKUP($A1303,D_SAV!$A$5:$I$29,5,0),)</f>
        <v>0</v>
      </c>
      <c r="E1303" s="60"/>
      <c r="F1303" s="60"/>
      <c r="G1303" s="60"/>
      <c r="H1303" s="60"/>
      <c r="I1303" s="60"/>
      <c r="J1303" s="60"/>
      <c r="K1303" s="65">
        <f>IFERROR(VLOOKUP($A1303,D_SAV!$A$5:$I$29,6,0),)</f>
        <v>0</v>
      </c>
    </row>
    <row r="1304" spans="1:11" x14ac:dyDescent="0.25">
      <c r="A1304" s="59"/>
      <c r="B1304" s="63">
        <f>IFERROR(VLOOKUP($A1304,D_SAV!$A$5:$I$29,3,0),)</f>
        <v>0</v>
      </c>
      <c r="C1304" s="64" t="str">
        <f>IFERROR(VLOOKUP($A1304,D_SAV!$A$5:$I$29,4,0),"")</f>
        <v/>
      </c>
      <c r="D1304" s="65">
        <f>IFERROR(VLOOKUP($A1304,D_SAV!$A$5:$I$29,5,0),)</f>
        <v>0</v>
      </c>
      <c r="E1304" s="60"/>
      <c r="F1304" s="60"/>
      <c r="G1304" s="60"/>
      <c r="H1304" s="60"/>
      <c r="I1304" s="60"/>
      <c r="J1304" s="60"/>
      <c r="K1304" s="65">
        <f>IFERROR(VLOOKUP($A1304,D_SAV!$A$5:$I$29,6,0),)</f>
        <v>0</v>
      </c>
    </row>
    <row r="1305" spans="1:11" x14ac:dyDescent="0.25">
      <c r="A1305" s="59"/>
      <c r="B1305" s="63">
        <f>IFERROR(VLOOKUP($A1305,D_SAV!$A$5:$I$29,3,0),)</f>
        <v>0</v>
      </c>
      <c r="C1305" s="64" t="str">
        <f>IFERROR(VLOOKUP($A1305,D_SAV!$A$5:$I$29,4,0),"")</f>
        <v/>
      </c>
      <c r="D1305" s="65">
        <f>IFERROR(VLOOKUP($A1305,D_SAV!$A$5:$I$29,5,0),)</f>
        <v>0</v>
      </c>
      <c r="E1305" s="60"/>
      <c r="F1305" s="60"/>
      <c r="G1305" s="60"/>
      <c r="H1305" s="60"/>
      <c r="I1305" s="60"/>
      <c r="J1305" s="60"/>
      <c r="K1305" s="65">
        <f>IFERROR(VLOOKUP($A1305,D_SAV!$A$5:$I$29,6,0),)</f>
        <v>0</v>
      </c>
    </row>
    <row r="1306" spans="1:11" x14ac:dyDescent="0.25">
      <c r="A1306" s="59"/>
      <c r="B1306" s="63">
        <f>IFERROR(VLOOKUP($A1306,D_SAV!$A$5:$I$29,3,0),)</f>
        <v>0</v>
      </c>
      <c r="C1306" s="64" t="str">
        <f>IFERROR(VLOOKUP($A1306,D_SAV!$A$5:$I$29,4,0),"")</f>
        <v/>
      </c>
      <c r="D1306" s="65">
        <f>IFERROR(VLOOKUP($A1306,D_SAV!$A$5:$I$29,5,0),)</f>
        <v>0</v>
      </c>
      <c r="E1306" s="60"/>
      <c r="F1306" s="60"/>
      <c r="G1306" s="60"/>
      <c r="H1306" s="60"/>
      <c r="I1306" s="60"/>
      <c r="J1306" s="60"/>
      <c r="K1306" s="65">
        <f>IFERROR(VLOOKUP($A1306,D_SAV!$A$5:$I$29,6,0),)</f>
        <v>0</v>
      </c>
    </row>
    <row r="1307" spans="1:11" x14ac:dyDescent="0.25">
      <c r="A1307" s="59"/>
      <c r="B1307" s="63">
        <f>IFERROR(VLOOKUP($A1307,D_SAV!$A$5:$I$29,3,0),)</f>
        <v>0</v>
      </c>
      <c r="C1307" s="64" t="str">
        <f>IFERROR(VLOOKUP($A1307,D_SAV!$A$5:$I$29,4,0),"")</f>
        <v/>
      </c>
      <c r="D1307" s="65">
        <f>IFERROR(VLOOKUP($A1307,D_SAV!$A$5:$I$29,5,0),)</f>
        <v>0</v>
      </c>
      <c r="E1307" s="60"/>
      <c r="F1307" s="60"/>
      <c r="G1307" s="60"/>
      <c r="H1307" s="60"/>
      <c r="I1307" s="60"/>
      <c r="J1307" s="60"/>
      <c r="K1307" s="65">
        <f>IFERROR(VLOOKUP($A1307,D_SAV!$A$5:$I$29,6,0),)</f>
        <v>0</v>
      </c>
    </row>
    <row r="1308" spans="1:11" x14ac:dyDescent="0.25">
      <c r="A1308" s="59"/>
      <c r="B1308" s="63">
        <f>IFERROR(VLOOKUP($A1308,D_SAV!$A$5:$I$29,3,0),)</f>
        <v>0</v>
      </c>
      <c r="C1308" s="64" t="str">
        <f>IFERROR(VLOOKUP($A1308,D_SAV!$A$5:$I$29,4,0),"")</f>
        <v/>
      </c>
      <c r="D1308" s="65">
        <f>IFERROR(VLOOKUP($A1308,D_SAV!$A$5:$I$29,5,0),)</f>
        <v>0</v>
      </c>
      <c r="E1308" s="60"/>
      <c r="F1308" s="60"/>
      <c r="G1308" s="60"/>
      <c r="H1308" s="60"/>
      <c r="I1308" s="60"/>
      <c r="J1308" s="60"/>
      <c r="K1308" s="65">
        <f>IFERROR(VLOOKUP($A1308,D_SAV!$A$5:$I$29,6,0),)</f>
        <v>0</v>
      </c>
    </row>
    <row r="1309" spans="1:11" x14ac:dyDescent="0.25">
      <c r="A1309" s="59"/>
      <c r="B1309" s="63">
        <f>IFERROR(VLOOKUP($A1309,D_SAV!$A$5:$I$29,3,0),)</f>
        <v>0</v>
      </c>
      <c r="C1309" s="64" t="str">
        <f>IFERROR(VLOOKUP($A1309,D_SAV!$A$5:$I$29,4,0),"")</f>
        <v/>
      </c>
      <c r="D1309" s="65">
        <f>IFERROR(VLOOKUP($A1309,D_SAV!$A$5:$I$29,5,0),)</f>
        <v>0</v>
      </c>
      <c r="E1309" s="60"/>
      <c r="F1309" s="60"/>
      <c r="G1309" s="60"/>
      <c r="H1309" s="60"/>
      <c r="I1309" s="60"/>
      <c r="J1309" s="60"/>
      <c r="K1309" s="65">
        <f>IFERROR(VLOOKUP($A1309,D_SAV!$A$5:$I$29,6,0),)</f>
        <v>0</v>
      </c>
    </row>
    <row r="1310" spans="1:11" x14ac:dyDescent="0.25">
      <c r="A1310" s="59"/>
      <c r="B1310" s="63">
        <f>IFERROR(VLOOKUP($A1310,D_SAV!$A$5:$I$29,3,0),)</f>
        <v>0</v>
      </c>
      <c r="C1310" s="64" t="str">
        <f>IFERROR(VLOOKUP($A1310,D_SAV!$A$5:$I$29,4,0),"")</f>
        <v/>
      </c>
      <c r="D1310" s="65">
        <f>IFERROR(VLOOKUP($A1310,D_SAV!$A$5:$I$29,5,0),)</f>
        <v>0</v>
      </c>
      <c r="E1310" s="60"/>
      <c r="F1310" s="60"/>
      <c r="G1310" s="60"/>
      <c r="H1310" s="60"/>
      <c r="I1310" s="60"/>
      <c r="J1310" s="60"/>
      <c r="K1310" s="65">
        <f>IFERROR(VLOOKUP($A1310,D_SAV!$A$5:$I$29,6,0),)</f>
        <v>0</v>
      </c>
    </row>
    <row r="1311" spans="1:11" x14ac:dyDescent="0.25">
      <c r="A1311" s="59"/>
      <c r="B1311" s="63">
        <f>IFERROR(VLOOKUP($A1311,D_SAV!$A$5:$I$29,3,0),)</f>
        <v>0</v>
      </c>
      <c r="C1311" s="64" t="str">
        <f>IFERROR(VLOOKUP($A1311,D_SAV!$A$5:$I$29,4,0),"")</f>
        <v/>
      </c>
      <c r="D1311" s="65">
        <f>IFERROR(VLOOKUP($A1311,D_SAV!$A$5:$I$29,5,0),)</f>
        <v>0</v>
      </c>
      <c r="E1311" s="60"/>
      <c r="F1311" s="60"/>
      <c r="G1311" s="60"/>
      <c r="H1311" s="60"/>
      <c r="I1311" s="60"/>
      <c r="J1311" s="60"/>
      <c r="K1311" s="65">
        <f>IFERROR(VLOOKUP($A1311,D_SAV!$A$5:$I$29,6,0),)</f>
        <v>0</v>
      </c>
    </row>
    <row r="1312" spans="1:11" x14ac:dyDescent="0.25">
      <c r="A1312" s="59"/>
      <c r="B1312" s="63">
        <f>IFERROR(VLOOKUP($A1312,D_SAV!$A$5:$I$29,3,0),)</f>
        <v>0</v>
      </c>
      <c r="C1312" s="64" t="str">
        <f>IFERROR(VLOOKUP($A1312,D_SAV!$A$5:$I$29,4,0),"")</f>
        <v/>
      </c>
      <c r="D1312" s="65">
        <f>IFERROR(VLOOKUP($A1312,D_SAV!$A$5:$I$29,5,0),)</f>
        <v>0</v>
      </c>
      <c r="E1312" s="60"/>
      <c r="F1312" s="60"/>
      <c r="G1312" s="60"/>
      <c r="H1312" s="60"/>
      <c r="I1312" s="60"/>
      <c r="J1312" s="60"/>
      <c r="K1312" s="65">
        <f>IFERROR(VLOOKUP($A1312,D_SAV!$A$5:$I$29,6,0),)</f>
        <v>0</v>
      </c>
    </row>
    <row r="1313" spans="1:11" x14ac:dyDescent="0.25">
      <c r="A1313" s="59"/>
      <c r="B1313" s="63">
        <f>IFERROR(VLOOKUP($A1313,D_SAV!$A$5:$I$29,3,0),)</f>
        <v>0</v>
      </c>
      <c r="C1313" s="64" t="str">
        <f>IFERROR(VLOOKUP($A1313,D_SAV!$A$5:$I$29,4,0),"")</f>
        <v/>
      </c>
      <c r="D1313" s="65">
        <f>IFERROR(VLOOKUP($A1313,D_SAV!$A$5:$I$29,5,0),)</f>
        <v>0</v>
      </c>
      <c r="E1313" s="60"/>
      <c r="F1313" s="60"/>
      <c r="G1313" s="60"/>
      <c r="H1313" s="60"/>
      <c r="I1313" s="60"/>
      <c r="J1313" s="60"/>
      <c r="K1313" s="65">
        <f>IFERROR(VLOOKUP($A1313,D_SAV!$A$5:$I$29,6,0),)</f>
        <v>0</v>
      </c>
    </row>
    <row r="1314" spans="1:11" x14ac:dyDescent="0.25">
      <c r="A1314" s="59"/>
      <c r="B1314" s="63">
        <f>IFERROR(VLOOKUP($A1314,D_SAV!$A$5:$I$29,3,0),)</f>
        <v>0</v>
      </c>
      <c r="C1314" s="64" t="str">
        <f>IFERROR(VLOOKUP($A1314,D_SAV!$A$5:$I$29,4,0),"")</f>
        <v/>
      </c>
      <c r="D1314" s="65">
        <f>IFERROR(VLOOKUP($A1314,D_SAV!$A$5:$I$29,5,0),)</f>
        <v>0</v>
      </c>
      <c r="E1314" s="60"/>
      <c r="F1314" s="60"/>
      <c r="G1314" s="60"/>
      <c r="H1314" s="60"/>
      <c r="I1314" s="60"/>
      <c r="J1314" s="60"/>
      <c r="K1314" s="65">
        <f>IFERROR(VLOOKUP($A1314,D_SAV!$A$5:$I$29,6,0),)</f>
        <v>0</v>
      </c>
    </row>
    <row r="1315" spans="1:11" x14ac:dyDescent="0.25">
      <c r="A1315" s="59"/>
      <c r="B1315" s="63">
        <f>IFERROR(VLOOKUP($A1315,D_SAV!$A$5:$I$29,3,0),)</f>
        <v>0</v>
      </c>
      <c r="C1315" s="64" t="str">
        <f>IFERROR(VLOOKUP($A1315,D_SAV!$A$5:$I$29,4,0),"")</f>
        <v/>
      </c>
      <c r="D1315" s="65">
        <f>IFERROR(VLOOKUP($A1315,D_SAV!$A$5:$I$29,5,0),)</f>
        <v>0</v>
      </c>
      <c r="E1315" s="60"/>
      <c r="F1315" s="60"/>
      <c r="G1315" s="60"/>
      <c r="H1315" s="60"/>
      <c r="I1315" s="60"/>
      <c r="J1315" s="60"/>
      <c r="K1315" s="65">
        <f>IFERROR(VLOOKUP($A1315,D_SAV!$A$5:$I$29,6,0),)</f>
        <v>0</v>
      </c>
    </row>
    <row r="1316" spans="1:11" x14ac:dyDescent="0.25">
      <c r="A1316" s="59"/>
      <c r="B1316" s="63">
        <f>IFERROR(VLOOKUP($A1316,D_SAV!$A$5:$I$29,3,0),)</f>
        <v>0</v>
      </c>
      <c r="C1316" s="64" t="str">
        <f>IFERROR(VLOOKUP($A1316,D_SAV!$A$5:$I$29,4,0),"")</f>
        <v/>
      </c>
      <c r="D1316" s="65">
        <f>IFERROR(VLOOKUP($A1316,D_SAV!$A$5:$I$29,5,0),)</f>
        <v>0</v>
      </c>
      <c r="E1316" s="60"/>
      <c r="F1316" s="60"/>
      <c r="G1316" s="60"/>
      <c r="H1316" s="60"/>
      <c r="I1316" s="60"/>
      <c r="J1316" s="60"/>
      <c r="K1316" s="65">
        <f>IFERROR(VLOOKUP($A1316,D_SAV!$A$5:$I$29,6,0),)</f>
        <v>0</v>
      </c>
    </row>
    <row r="1317" spans="1:11" x14ac:dyDescent="0.25">
      <c r="A1317" s="59"/>
      <c r="B1317" s="63">
        <f>IFERROR(VLOOKUP($A1317,D_SAV!$A$5:$I$29,3,0),)</f>
        <v>0</v>
      </c>
      <c r="C1317" s="64" t="str">
        <f>IFERROR(VLOOKUP($A1317,D_SAV!$A$5:$I$29,4,0),"")</f>
        <v/>
      </c>
      <c r="D1317" s="65">
        <f>IFERROR(VLOOKUP($A1317,D_SAV!$A$5:$I$29,5,0),)</f>
        <v>0</v>
      </c>
      <c r="E1317" s="60"/>
      <c r="F1317" s="60"/>
      <c r="G1317" s="60"/>
      <c r="H1317" s="60"/>
      <c r="I1317" s="60"/>
      <c r="J1317" s="60"/>
      <c r="K1317" s="65">
        <f>IFERROR(VLOOKUP($A1317,D_SAV!$A$5:$I$29,6,0),)</f>
        <v>0</v>
      </c>
    </row>
    <row r="1318" spans="1:11" x14ac:dyDescent="0.25">
      <c r="A1318" s="59"/>
      <c r="B1318" s="63">
        <f>IFERROR(VLOOKUP($A1318,D_SAV!$A$5:$I$29,3,0),)</f>
        <v>0</v>
      </c>
      <c r="C1318" s="64" t="str">
        <f>IFERROR(VLOOKUP($A1318,D_SAV!$A$5:$I$29,4,0),"")</f>
        <v/>
      </c>
      <c r="D1318" s="65">
        <f>IFERROR(VLOOKUP($A1318,D_SAV!$A$5:$I$29,5,0),)</f>
        <v>0</v>
      </c>
      <c r="E1318" s="60"/>
      <c r="F1318" s="60"/>
      <c r="G1318" s="60"/>
      <c r="H1318" s="60"/>
      <c r="I1318" s="60"/>
      <c r="J1318" s="60"/>
      <c r="K1318" s="65">
        <f>IFERROR(VLOOKUP($A1318,D_SAV!$A$5:$I$29,6,0),)</f>
        <v>0</v>
      </c>
    </row>
    <row r="1319" spans="1:11" x14ac:dyDescent="0.25">
      <c r="A1319" s="59"/>
      <c r="B1319" s="63">
        <f>IFERROR(VLOOKUP($A1319,D_SAV!$A$5:$I$29,3,0),)</f>
        <v>0</v>
      </c>
      <c r="C1319" s="64" t="str">
        <f>IFERROR(VLOOKUP($A1319,D_SAV!$A$5:$I$29,4,0),"")</f>
        <v/>
      </c>
      <c r="D1319" s="65">
        <f>IFERROR(VLOOKUP($A1319,D_SAV!$A$5:$I$29,5,0),)</f>
        <v>0</v>
      </c>
      <c r="E1319" s="60"/>
      <c r="F1319" s="60"/>
      <c r="G1319" s="60"/>
      <c r="H1319" s="60"/>
      <c r="I1319" s="60"/>
      <c r="J1319" s="60"/>
      <c r="K1319" s="65">
        <f>IFERROR(VLOOKUP($A1319,D_SAV!$A$5:$I$29,6,0),)</f>
        <v>0</v>
      </c>
    </row>
    <row r="1320" spans="1:11" x14ac:dyDescent="0.25">
      <c r="A1320" s="59"/>
      <c r="B1320" s="63">
        <f>IFERROR(VLOOKUP($A1320,D_SAV!$A$5:$I$29,3,0),)</f>
        <v>0</v>
      </c>
      <c r="C1320" s="64" t="str">
        <f>IFERROR(VLOOKUP($A1320,D_SAV!$A$5:$I$29,4,0),"")</f>
        <v/>
      </c>
      <c r="D1320" s="65">
        <f>IFERROR(VLOOKUP($A1320,D_SAV!$A$5:$I$29,5,0),)</f>
        <v>0</v>
      </c>
      <c r="E1320" s="60"/>
      <c r="F1320" s="60"/>
      <c r="G1320" s="60"/>
      <c r="H1320" s="60"/>
      <c r="I1320" s="60"/>
      <c r="J1320" s="60"/>
      <c r="K1320" s="65">
        <f>IFERROR(VLOOKUP($A1320,D_SAV!$A$5:$I$29,6,0),)</f>
        <v>0</v>
      </c>
    </row>
    <row r="1321" spans="1:11" x14ac:dyDescent="0.25">
      <c r="A1321" s="59"/>
      <c r="B1321" s="63">
        <f>IFERROR(VLOOKUP($A1321,D_SAV!$A$5:$I$29,3,0),)</f>
        <v>0</v>
      </c>
      <c r="C1321" s="64" t="str">
        <f>IFERROR(VLOOKUP($A1321,D_SAV!$A$5:$I$29,4,0),"")</f>
        <v/>
      </c>
      <c r="D1321" s="65">
        <f>IFERROR(VLOOKUP($A1321,D_SAV!$A$5:$I$29,5,0),)</f>
        <v>0</v>
      </c>
      <c r="E1321" s="60"/>
      <c r="F1321" s="60"/>
      <c r="G1321" s="60"/>
      <c r="H1321" s="60"/>
      <c r="I1321" s="60"/>
      <c r="J1321" s="60"/>
      <c r="K1321" s="65">
        <f>IFERROR(VLOOKUP($A1321,D_SAV!$A$5:$I$29,6,0),)</f>
        <v>0</v>
      </c>
    </row>
    <row r="1322" spans="1:11" x14ac:dyDescent="0.25">
      <c r="A1322" s="59"/>
      <c r="B1322" s="63">
        <f>IFERROR(VLOOKUP($A1322,D_SAV!$A$5:$I$29,3,0),)</f>
        <v>0</v>
      </c>
      <c r="C1322" s="64" t="str">
        <f>IFERROR(VLOOKUP($A1322,D_SAV!$A$5:$I$29,4,0),"")</f>
        <v/>
      </c>
      <c r="D1322" s="65">
        <f>IFERROR(VLOOKUP($A1322,D_SAV!$A$5:$I$29,5,0),)</f>
        <v>0</v>
      </c>
      <c r="E1322" s="60"/>
      <c r="F1322" s="60"/>
      <c r="G1322" s="60"/>
      <c r="H1322" s="60"/>
      <c r="I1322" s="60"/>
      <c r="J1322" s="60"/>
      <c r="K1322" s="65">
        <f>IFERROR(VLOOKUP($A1322,D_SAV!$A$5:$I$29,6,0),)</f>
        <v>0</v>
      </c>
    </row>
    <row r="1323" spans="1:11" x14ac:dyDescent="0.25">
      <c r="A1323" s="59"/>
      <c r="B1323" s="63">
        <f>IFERROR(VLOOKUP($A1323,D_SAV!$A$5:$I$29,3,0),)</f>
        <v>0</v>
      </c>
      <c r="C1323" s="64" t="str">
        <f>IFERROR(VLOOKUP($A1323,D_SAV!$A$5:$I$29,4,0),"")</f>
        <v/>
      </c>
      <c r="D1323" s="65">
        <f>IFERROR(VLOOKUP($A1323,D_SAV!$A$5:$I$29,5,0),)</f>
        <v>0</v>
      </c>
      <c r="E1323" s="60"/>
      <c r="F1323" s="60"/>
      <c r="G1323" s="60"/>
      <c r="H1323" s="60"/>
      <c r="I1323" s="60"/>
      <c r="J1323" s="60"/>
      <c r="K1323" s="65">
        <f>IFERROR(VLOOKUP($A1323,D_SAV!$A$5:$I$29,6,0),)</f>
        <v>0</v>
      </c>
    </row>
    <row r="1324" spans="1:11" x14ac:dyDescent="0.25">
      <c r="A1324" s="59"/>
      <c r="B1324" s="63">
        <f>IFERROR(VLOOKUP($A1324,D_SAV!$A$5:$I$29,3,0),)</f>
        <v>0</v>
      </c>
      <c r="C1324" s="64" t="str">
        <f>IFERROR(VLOOKUP($A1324,D_SAV!$A$5:$I$29,4,0),"")</f>
        <v/>
      </c>
      <c r="D1324" s="65">
        <f>IFERROR(VLOOKUP($A1324,D_SAV!$A$5:$I$29,5,0),)</f>
        <v>0</v>
      </c>
      <c r="E1324" s="60"/>
      <c r="F1324" s="60"/>
      <c r="G1324" s="60"/>
      <c r="H1324" s="60"/>
      <c r="I1324" s="60"/>
      <c r="J1324" s="60"/>
      <c r="K1324" s="65">
        <f>IFERROR(VLOOKUP($A1324,D_SAV!$A$5:$I$29,6,0),)</f>
        <v>0</v>
      </c>
    </row>
    <row r="1325" spans="1:11" x14ac:dyDescent="0.25">
      <c r="A1325" s="59"/>
      <c r="B1325" s="63">
        <f>IFERROR(VLOOKUP($A1325,D_SAV!$A$5:$I$29,3,0),)</f>
        <v>0</v>
      </c>
      <c r="C1325" s="64" t="str">
        <f>IFERROR(VLOOKUP($A1325,D_SAV!$A$5:$I$29,4,0),"")</f>
        <v/>
      </c>
      <c r="D1325" s="65">
        <f>IFERROR(VLOOKUP($A1325,D_SAV!$A$5:$I$29,5,0),)</f>
        <v>0</v>
      </c>
      <c r="E1325" s="60"/>
      <c r="F1325" s="60"/>
      <c r="G1325" s="60"/>
      <c r="H1325" s="60"/>
      <c r="I1325" s="60"/>
      <c r="J1325" s="60"/>
      <c r="K1325" s="65">
        <f>IFERROR(VLOOKUP($A1325,D_SAV!$A$5:$I$29,6,0),)</f>
        <v>0</v>
      </c>
    </row>
    <row r="1326" spans="1:11" x14ac:dyDescent="0.25">
      <c r="A1326" s="59"/>
      <c r="B1326" s="63">
        <f>IFERROR(VLOOKUP($A1326,D_SAV!$A$5:$I$29,3,0),)</f>
        <v>0</v>
      </c>
      <c r="C1326" s="64" t="str">
        <f>IFERROR(VLOOKUP($A1326,D_SAV!$A$5:$I$29,4,0),"")</f>
        <v/>
      </c>
      <c r="D1326" s="65">
        <f>IFERROR(VLOOKUP($A1326,D_SAV!$A$5:$I$29,5,0),)</f>
        <v>0</v>
      </c>
      <c r="E1326" s="60"/>
      <c r="F1326" s="60"/>
      <c r="G1326" s="60"/>
      <c r="H1326" s="60"/>
      <c r="I1326" s="60"/>
      <c r="J1326" s="60"/>
      <c r="K1326" s="65">
        <f>IFERROR(VLOOKUP($A1326,D_SAV!$A$5:$I$29,6,0),)</f>
        <v>0</v>
      </c>
    </row>
    <row r="1327" spans="1:11" x14ac:dyDescent="0.25">
      <c r="A1327" s="59"/>
      <c r="B1327" s="63">
        <f>IFERROR(VLOOKUP($A1327,D_SAV!$A$5:$I$29,3,0),)</f>
        <v>0</v>
      </c>
      <c r="C1327" s="64" t="str">
        <f>IFERROR(VLOOKUP($A1327,D_SAV!$A$5:$I$29,4,0),"")</f>
        <v/>
      </c>
      <c r="D1327" s="65">
        <f>IFERROR(VLOOKUP($A1327,D_SAV!$A$5:$I$29,5,0),)</f>
        <v>0</v>
      </c>
      <c r="E1327" s="60"/>
      <c r="F1327" s="60"/>
      <c r="G1327" s="60"/>
      <c r="H1327" s="60"/>
      <c r="I1327" s="60"/>
      <c r="J1327" s="60"/>
      <c r="K1327" s="65">
        <f>IFERROR(VLOOKUP($A1327,D_SAV!$A$5:$I$29,6,0),)</f>
        <v>0</v>
      </c>
    </row>
    <row r="1328" spans="1:11" x14ac:dyDescent="0.25">
      <c r="A1328" s="59"/>
      <c r="B1328" s="63">
        <f>IFERROR(VLOOKUP($A1328,D_SAV!$A$5:$I$29,3,0),)</f>
        <v>0</v>
      </c>
      <c r="C1328" s="64" t="str">
        <f>IFERROR(VLOOKUP($A1328,D_SAV!$A$5:$I$29,4,0),"")</f>
        <v/>
      </c>
      <c r="D1328" s="65">
        <f>IFERROR(VLOOKUP($A1328,D_SAV!$A$5:$I$29,5,0),)</f>
        <v>0</v>
      </c>
      <c r="E1328" s="60"/>
      <c r="F1328" s="60"/>
      <c r="G1328" s="60"/>
      <c r="H1328" s="60"/>
      <c r="I1328" s="60"/>
      <c r="J1328" s="60"/>
      <c r="K1328" s="65">
        <f>IFERROR(VLOOKUP($A1328,D_SAV!$A$5:$I$29,6,0),)</f>
        <v>0</v>
      </c>
    </row>
    <row r="1329" spans="1:11" x14ac:dyDescent="0.25">
      <c r="A1329" s="59"/>
      <c r="B1329" s="63">
        <f>IFERROR(VLOOKUP($A1329,D_SAV!$A$5:$I$29,3,0),)</f>
        <v>0</v>
      </c>
      <c r="C1329" s="64" t="str">
        <f>IFERROR(VLOOKUP($A1329,D_SAV!$A$5:$I$29,4,0),"")</f>
        <v/>
      </c>
      <c r="D1329" s="65">
        <f>IFERROR(VLOOKUP($A1329,D_SAV!$A$5:$I$29,5,0),)</f>
        <v>0</v>
      </c>
      <c r="E1329" s="60"/>
      <c r="F1329" s="60"/>
      <c r="G1329" s="60"/>
      <c r="H1329" s="60"/>
      <c r="I1329" s="60"/>
      <c r="J1329" s="60"/>
      <c r="K1329" s="65">
        <f>IFERROR(VLOOKUP($A1329,D_SAV!$A$5:$I$29,6,0),)</f>
        <v>0</v>
      </c>
    </row>
    <row r="1330" spans="1:11" x14ac:dyDescent="0.25">
      <c r="A1330" s="59"/>
      <c r="B1330" s="63">
        <f>IFERROR(VLOOKUP($A1330,D_SAV!$A$5:$I$29,3,0),)</f>
        <v>0</v>
      </c>
      <c r="C1330" s="64" t="str">
        <f>IFERROR(VLOOKUP($A1330,D_SAV!$A$5:$I$29,4,0),"")</f>
        <v/>
      </c>
      <c r="D1330" s="65">
        <f>IFERROR(VLOOKUP($A1330,D_SAV!$A$5:$I$29,5,0),)</f>
        <v>0</v>
      </c>
      <c r="E1330" s="60"/>
      <c r="F1330" s="60"/>
      <c r="G1330" s="60"/>
      <c r="H1330" s="60"/>
      <c r="I1330" s="60"/>
      <c r="J1330" s="60"/>
      <c r="K1330" s="65">
        <f>IFERROR(VLOOKUP($A1330,D_SAV!$A$5:$I$29,6,0),)</f>
        <v>0</v>
      </c>
    </row>
    <row r="1331" spans="1:11" x14ac:dyDescent="0.25">
      <c r="A1331" s="59"/>
      <c r="B1331" s="63">
        <f>IFERROR(VLOOKUP($A1331,D_SAV!$A$5:$I$29,3,0),)</f>
        <v>0</v>
      </c>
      <c r="C1331" s="64" t="str">
        <f>IFERROR(VLOOKUP($A1331,D_SAV!$A$5:$I$29,4,0),"")</f>
        <v/>
      </c>
      <c r="D1331" s="65">
        <f>IFERROR(VLOOKUP($A1331,D_SAV!$A$5:$I$29,5,0),)</f>
        <v>0</v>
      </c>
      <c r="E1331" s="60"/>
      <c r="F1331" s="60"/>
      <c r="G1331" s="60"/>
      <c r="H1331" s="60"/>
      <c r="I1331" s="60"/>
      <c r="J1331" s="60"/>
      <c r="K1331" s="65">
        <f>IFERROR(VLOOKUP($A1331,D_SAV!$A$5:$I$29,6,0),)</f>
        <v>0</v>
      </c>
    </row>
    <row r="1332" spans="1:11" x14ac:dyDescent="0.25">
      <c r="A1332" s="59"/>
      <c r="B1332" s="63">
        <f>IFERROR(VLOOKUP($A1332,D_SAV!$A$5:$I$29,3,0),)</f>
        <v>0</v>
      </c>
      <c r="C1332" s="64" t="str">
        <f>IFERROR(VLOOKUP($A1332,D_SAV!$A$5:$I$29,4,0),"")</f>
        <v/>
      </c>
      <c r="D1332" s="65">
        <f>IFERROR(VLOOKUP($A1332,D_SAV!$A$5:$I$29,5,0),)</f>
        <v>0</v>
      </c>
      <c r="E1332" s="60"/>
      <c r="F1332" s="60"/>
      <c r="G1332" s="60"/>
      <c r="H1332" s="60"/>
      <c r="I1332" s="60"/>
      <c r="J1332" s="60"/>
      <c r="K1332" s="65">
        <f>IFERROR(VLOOKUP($A1332,D_SAV!$A$5:$I$29,6,0),)</f>
        <v>0</v>
      </c>
    </row>
    <row r="1333" spans="1:11" x14ac:dyDescent="0.25">
      <c r="A1333" s="59"/>
      <c r="B1333" s="63">
        <f>IFERROR(VLOOKUP($A1333,D_SAV!$A$5:$I$29,3,0),)</f>
        <v>0</v>
      </c>
      <c r="C1333" s="64" t="str">
        <f>IFERROR(VLOOKUP($A1333,D_SAV!$A$5:$I$29,4,0),"")</f>
        <v/>
      </c>
      <c r="D1333" s="65">
        <f>IFERROR(VLOOKUP($A1333,D_SAV!$A$5:$I$29,5,0),)</f>
        <v>0</v>
      </c>
      <c r="E1333" s="60"/>
      <c r="F1333" s="60"/>
      <c r="G1333" s="60"/>
      <c r="H1333" s="60"/>
      <c r="I1333" s="60"/>
      <c r="J1333" s="60"/>
      <c r="K1333" s="65">
        <f>IFERROR(VLOOKUP($A1333,D_SAV!$A$5:$I$29,6,0),)</f>
        <v>0</v>
      </c>
    </row>
    <row r="1334" spans="1:11" x14ac:dyDescent="0.25">
      <c r="A1334" s="59"/>
      <c r="B1334" s="63">
        <f>IFERROR(VLOOKUP($A1334,D_SAV!$A$5:$I$29,3,0),)</f>
        <v>0</v>
      </c>
      <c r="C1334" s="64" t="str">
        <f>IFERROR(VLOOKUP($A1334,D_SAV!$A$5:$I$29,4,0),"")</f>
        <v/>
      </c>
      <c r="D1334" s="65">
        <f>IFERROR(VLOOKUP($A1334,D_SAV!$A$5:$I$29,5,0),)</f>
        <v>0</v>
      </c>
      <c r="E1334" s="60"/>
      <c r="F1334" s="60"/>
      <c r="G1334" s="60"/>
      <c r="H1334" s="60"/>
      <c r="I1334" s="60"/>
      <c r="J1334" s="60"/>
      <c r="K1334" s="65">
        <f>IFERROR(VLOOKUP($A1334,D_SAV!$A$5:$I$29,6,0),)</f>
        <v>0</v>
      </c>
    </row>
    <row r="1335" spans="1:11" x14ac:dyDescent="0.25">
      <c r="A1335" s="59"/>
      <c r="B1335" s="63">
        <f>IFERROR(VLOOKUP($A1335,D_SAV!$A$5:$I$29,3,0),)</f>
        <v>0</v>
      </c>
      <c r="C1335" s="64" t="str">
        <f>IFERROR(VLOOKUP($A1335,D_SAV!$A$5:$I$29,4,0),"")</f>
        <v/>
      </c>
      <c r="D1335" s="65">
        <f>IFERROR(VLOOKUP($A1335,D_SAV!$A$5:$I$29,5,0),)</f>
        <v>0</v>
      </c>
      <c r="E1335" s="60"/>
      <c r="F1335" s="60"/>
      <c r="G1335" s="60"/>
      <c r="H1335" s="60"/>
      <c r="I1335" s="60"/>
      <c r="J1335" s="60"/>
      <c r="K1335" s="65">
        <f>IFERROR(VLOOKUP($A1335,D_SAV!$A$5:$I$29,6,0),)</f>
        <v>0</v>
      </c>
    </row>
    <row r="1336" spans="1:11" x14ac:dyDescent="0.25">
      <c r="A1336" s="59"/>
      <c r="B1336" s="63">
        <f>IFERROR(VLOOKUP($A1336,D_SAV!$A$5:$I$29,3,0),)</f>
        <v>0</v>
      </c>
      <c r="C1336" s="64" t="str">
        <f>IFERROR(VLOOKUP($A1336,D_SAV!$A$5:$I$29,4,0),"")</f>
        <v/>
      </c>
      <c r="D1336" s="65">
        <f>IFERROR(VLOOKUP($A1336,D_SAV!$A$5:$I$29,5,0),)</f>
        <v>0</v>
      </c>
      <c r="E1336" s="60"/>
      <c r="F1336" s="60"/>
      <c r="G1336" s="60"/>
      <c r="H1336" s="60"/>
      <c r="I1336" s="60"/>
      <c r="J1336" s="60"/>
      <c r="K1336" s="65">
        <f>IFERROR(VLOOKUP($A1336,D_SAV!$A$5:$I$29,6,0),)</f>
        <v>0</v>
      </c>
    </row>
    <row r="1337" spans="1:11" x14ac:dyDescent="0.25">
      <c r="A1337" s="59"/>
      <c r="B1337" s="63">
        <f>IFERROR(VLOOKUP($A1337,D_SAV!$A$5:$I$29,3,0),)</f>
        <v>0</v>
      </c>
      <c r="C1337" s="64" t="str">
        <f>IFERROR(VLOOKUP($A1337,D_SAV!$A$5:$I$29,4,0),"")</f>
        <v/>
      </c>
      <c r="D1337" s="65">
        <f>IFERROR(VLOOKUP($A1337,D_SAV!$A$5:$I$29,5,0),)</f>
        <v>0</v>
      </c>
      <c r="E1337" s="60"/>
      <c r="F1337" s="60"/>
      <c r="G1337" s="60"/>
      <c r="H1337" s="60"/>
      <c r="I1337" s="60"/>
      <c r="J1337" s="60"/>
      <c r="K1337" s="65">
        <f>IFERROR(VLOOKUP($A1337,D_SAV!$A$5:$I$29,6,0),)</f>
        <v>0</v>
      </c>
    </row>
    <row r="1338" spans="1:11" x14ac:dyDescent="0.25">
      <c r="A1338" s="59"/>
      <c r="B1338" s="63">
        <f>IFERROR(VLOOKUP($A1338,D_SAV!$A$5:$I$29,3,0),)</f>
        <v>0</v>
      </c>
      <c r="C1338" s="64" t="str">
        <f>IFERROR(VLOOKUP($A1338,D_SAV!$A$5:$I$29,4,0),"")</f>
        <v/>
      </c>
      <c r="D1338" s="65">
        <f>IFERROR(VLOOKUP($A1338,D_SAV!$A$5:$I$29,5,0),)</f>
        <v>0</v>
      </c>
      <c r="E1338" s="60"/>
      <c r="F1338" s="60"/>
      <c r="G1338" s="60"/>
      <c r="H1338" s="60"/>
      <c r="I1338" s="60"/>
      <c r="J1338" s="60"/>
      <c r="K1338" s="65">
        <f>IFERROR(VLOOKUP($A1338,D_SAV!$A$5:$I$29,6,0),)</f>
        <v>0</v>
      </c>
    </row>
    <row r="1339" spans="1:11" x14ac:dyDescent="0.25">
      <c r="A1339" s="59"/>
      <c r="B1339" s="63">
        <f>IFERROR(VLOOKUP($A1339,D_SAV!$A$5:$I$29,3,0),)</f>
        <v>0</v>
      </c>
      <c r="C1339" s="64" t="str">
        <f>IFERROR(VLOOKUP($A1339,D_SAV!$A$5:$I$29,4,0),"")</f>
        <v/>
      </c>
      <c r="D1339" s="65">
        <f>IFERROR(VLOOKUP($A1339,D_SAV!$A$5:$I$29,5,0),)</f>
        <v>0</v>
      </c>
      <c r="E1339" s="60"/>
      <c r="F1339" s="60"/>
      <c r="G1339" s="60"/>
      <c r="H1339" s="60"/>
      <c r="I1339" s="60"/>
      <c r="J1339" s="60"/>
      <c r="K1339" s="65">
        <f>IFERROR(VLOOKUP($A1339,D_SAV!$A$5:$I$29,6,0),)</f>
        <v>0</v>
      </c>
    </row>
    <row r="1340" spans="1:11" x14ac:dyDescent="0.25">
      <c r="A1340" s="59"/>
      <c r="B1340" s="63">
        <f>IFERROR(VLOOKUP($A1340,D_SAV!$A$5:$I$29,3,0),)</f>
        <v>0</v>
      </c>
      <c r="C1340" s="64" t="str">
        <f>IFERROR(VLOOKUP($A1340,D_SAV!$A$5:$I$29,4,0),"")</f>
        <v/>
      </c>
      <c r="D1340" s="65">
        <f>IFERROR(VLOOKUP($A1340,D_SAV!$A$5:$I$29,5,0),)</f>
        <v>0</v>
      </c>
      <c r="E1340" s="60"/>
      <c r="F1340" s="60"/>
      <c r="G1340" s="60"/>
      <c r="H1340" s="60"/>
      <c r="I1340" s="60"/>
      <c r="J1340" s="60"/>
      <c r="K1340" s="65">
        <f>IFERROR(VLOOKUP($A1340,D_SAV!$A$5:$I$29,6,0),)</f>
        <v>0</v>
      </c>
    </row>
    <row r="1341" spans="1:11" x14ac:dyDescent="0.25">
      <c r="A1341" s="59"/>
      <c r="B1341" s="63">
        <f>IFERROR(VLOOKUP($A1341,D_SAV!$A$5:$I$29,3,0),)</f>
        <v>0</v>
      </c>
      <c r="C1341" s="64" t="str">
        <f>IFERROR(VLOOKUP($A1341,D_SAV!$A$5:$I$29,4,0),"")</f>
        <v/>
      </c>
      <c r="D1341" s="65">
        <f>IFERROR(VLOOKUP($A1341,D_SAV!$A$5:$I$29,5,0),)</f>
        <v>0</v>
      </c>
      <c r="E1341" s="60"/>
      <c r="F1341" s="60"/>
      <c r="G1341" s="60"/>
      <c r="H1341" s="60"/>
      <c r="I1341" s="60"/>
      <c r="J1341" s="60"/>
      <c r="K1341" s="65">
        <f>IFERROR(VLOOKUP($A1341,D_SAV!$A$5:$I$29,6,0),)</f>
        <v>0</v>
      </c>
    </row>
    <row r="1342" spans="1:11" x14ac:dyDescent="0.25">
      <c r="A1342" s="59"/>
      <c r="B1342" s="63">
        <f>IFERROR(VLOOKUP($A1342,D_SAV!$A$5:$I$29,3,0),)</f>
        <v>0</v>
      </c>
      <c r="C1342" s="64" t="str">
        <f>IFERROR(VLOOKUP($A1342,D_SAV!$A$5:$I$29,4,0),"")</f>
        <v/>
      </c>
      <c r="D1342" s="65">
        <f>IFERROR(VLOOKUP($A1342,D_SAV!$A$5:$I$29,5,0),)</f>
        <v>0</v>
      </c>
      <c r="E1342" s="60"/>
      <c r="F1342" s="60"/>
      <c r="G1342" s="60"/>
      <c r="H1342" s="60"/>
      <c r="I1342" s="60"/>
      <c r="J1342" s="60"/>
      <c r="K1342" s="65">
        <f>IFERROR(VLOOKUP($A1342,D_SAV!$A$5:$I$29,6,0),)</f>
        <v>0</v>
      </c>
    </row>
    <row r="1343" spans="1:11" x14ac:dyDescent="0.25">
      <c r="A1343" s="59"/>
      <c r="B1343" s="63">
        <f>IFERROR(VLOOKUP($A1343,D_SAV!$A$5:$I$29,3,0),)</f>
        <v>0</v>
      </c>
      <c r="C1343" s="64" t="str">
        <f>IFERROR(VLOOKUP($A1343,D_SAV!$A$5:$I$29,4,0),"")</f>
        <v/>
      </c>
      <c r="D1343" s="65">
        <f>IFERROR(VLOOKUP($A1343,D_SAV!$A$5:$I$29,5,0),)</f>
        <v>0</v>
      </c>
      <c r="E1343" s="60"/>
      <c r="F1343" s="60"/>
      <c r="G1343" s="60"/>
      <c r="H1343" s="60"/>
      <c r="I1343" s="60"/>
      <c r="J1343" s="60"/>
      <c r="K1343" s="65">
        <f>IFERROR(VLOOKUP($A1343,D_SAV!$A$5:$I$29,6,0),)</f>
        <v>0</v>
      </c>
    </row>
    <row r="1344" spans="1:11" x14ac:dyDescent="0.25">
      <c r="A1344" s="59"/>
      <c r="B1344" s="63">
        <f>IFERROR(VLOOKUP($A1344,D_SAV!$A$5:$I$29,3,0),)</f>
        <v>0</v>
      </c>
      <c r="C1344" s="64" t="str">
        <f>IFERROR(VLOOKUP($A1344,D_SAV!$A$5:$I$29,4,0),"")</f>
        <v/>
      </c>
      <c r="D1344" s="65">
        <f>IFERROR(VLOOKUP($A1344,D_SAV!$A$5:$I$29,5,0),)</f>
        <v>0</v>
      </c>
      <c r="E1344" s="60"/>
      <c r="F1344" s="60"/>
      <c r="G1344" s="60"/>
      <c r="H1344" s="60"/>
      <c r="I1344" s="60"/>
      <c r="J1344" s="60"/>
      <c r="K1344" s="65">
        <f>IFERROR(VLOOKUP($A1344,D_SAV!$A$5:$I$29,6,0),)</f>
        <v>0</v>
      </c>
    </row>
    <row r="1345" spans="1:11" x14ac:dyDescent="0.25">
      <c r="A1345" s="59"/>
      <c r="B1345" s="63">
        <f>IFERROR(VLOOKUP($A1345,D_SAV!$A$5:$I$29,3,0),)</f>
        <v>0</v>
      </c>
      <c r="C1345" s="64" t="str">
        <f>IFERROR(VLOOKUP($A1345,D_SAV!$A$5:$I$29,4,0),"")</f>
        <v/>
      </c>
      <c r="D1345" s="65">
        <f>IFERROR(VLOOKUP($A1345,D_SAV!$A$5:$I$29,5,0),)</f>
        <v>0</v>
      </c>
      <c r="E1345" s="60"/>
      <c r="F1345" s="60"/>
      <c r="G1345" s="60"/>
      <c r="H1345" s="60"/>
      <c r="I1345" s="60"/>
      <c r="J1345" s="60"/>
      <c r="K1345" s="65">
        <f>IFERROR(VLOOKUP($A1345,D_SAV!$A$5:$I$29,6,0),)</f>
        <v>0</v>
      </c>
    </row>
    <row r="1346" spans="1:11" x14ac:dyDescent="0.25">
      <c r="A1346" s="59"/>
      <c r="B1346" s="63">
        <f>IFERROR(VLOOKUP($A1346,D_SAV!$A$5:$I$29,3,0),)</f>
        <v>0</v>
      </c>
      <c r="C1346" s="64" t="str">
        <f>IFERROR(VLOOKUP($A1346,D_SAV!$A$5:$I$29,4,0),"")</f>
        <v/>
      </c>
      <c r="D1346" s="65">
        <f>IFERROR(VLOOKUP($A1346,D_SAV!$A$5:$I$29,5,0),)</f>
        <v>0</v>
      </c>
      <c r="E1346" s="60"/>
      <c r="F1346" s="60"/>
      <c r="G1346" s="60"/>
      <c r="H1346" s="60"/>
      <c r="I1346" s="60"/>
      <c r="J1346" s="60"/>
      <c r="K1346" s="65">
        <f>IFERROR(VLOOKUP($A1346,D_SAV!$A$5:$I$29,6,0),)</f>
        <v>0</v>
      </c>
    </row>
    <row r="1347" spans="1:11" x14ac:dyDescent="0.25">
      <c r="A1347" s="59"/>
      <c r="B1347" s="63">
        <f>IFERROR(VLOOKUP($A1347,D_SAV!$A$5:$I$29,3,0),)</f>
        <v>0</v>
      </c>
      <c r="C1347" s="64" t="str">
        <f>IFERROR(VLOOKUP($A1347,D_SAV!$A$5:$I$29,4,0),"")</f>
        <v/>
      </c>
      <c r="D1347" s="65">
        <f>IFERROR(VLOOKUP($A1347,D_SAV!$A$5:$I$29,5,0),)</f>
        <v>0</v>
      </c>
      <c r="E1347" s="60"/>
      <c r="F1347" s="60"/>
      <c r="G1347" s="60"/>
      <c r="H1347" s="60"/>
      <c r="I1347" s="60"/>
      <c r="J1347" s="60"/>
      <c r="K1347" s="65">
        <f>IFERROR(VLOOKUP($A1347,D_SAV!$A$5:$I$29,6,0),)</f>
        <v>0</v>
      </c>
    </row>
    <row r="1348" spans="1:11" x14ac:dyDescent="0.25">
      <c r="A1348" s="59"/>
      <c r="B1348" s="63">
        <f>IFERROR(VLOOKUP($A1348,D_SAV!$A$5:$I$29,3,0),)</f>
        <v>0</v>
      </c>
      <c r="C1348" s="64" t="str">
        <f>IFERROR(VLOOKUP($A1348,D_SAV!$A$5:$I$29,4,0),"")</f>
        <v/>
      </c>
      <c r="D1348" s="65">
        <f>IFERROR(VLOOKUP($A1348,D_SAV!$A$5:$I$29,5,0),)</f>
        <v>0</v>
      </c>
      <c r="E1348" s="60"/>
      <c r="F1348" s="60"/>
      <c r="G1348" s="60"/>
      <c r="H1348" s="60"/>
      <c r="I1348" s="60"/>
      <c r="J1348" s="60"/>
      <c r="K1348" s="65">
        <f>IFERROR(VLOOKUP($A1348,D_SAV!$A$5:$I$29,6,0),)</f>
        <v>0</v>
      </c>
    </row>
    <row r="1349" spans="1:11" x14ac:dyDescent="0.25">
      <c r="A1349" s="59"/>
      <c r="B1349" s="63">
        <f>IFERROR(VLOOKUP($A1349,D_SAV!$A$5:$I$29,3,0),)</f>
        <v>0</v>
      </c>
      <c r="C1349" s="64" t="str">
        <f>IFERROR(VLOOKUP($A1349,D_SAV!$A$5:$I$29,4,0),"")</f>
        <v/>
      </c>
      <c r="D1349" s="65">
        <f>IFERROR(VLOOKUP($A1349,D_SAV!$A$5:$I$29,5,0),)</f>
        <v>0</v>
      </c>
      <c r="E1349" s="60"/>
      <c r="F1349" s="60"/>
      <c r="G1349" s="60"/>
      <c r="H1349" s="60"/>
      <c r="I1349" s="60"/>
      <c r="J1349" s="60"/>
      <c r="K1349" s="65">
        <f>IFERROR(VLOOKUP($A1349,D_SAV!$A$5:$I$29,6,0),)</f>
        <v>0</v>
      </c>
    </row>
    <row r="1350" spans="1:11" x14ac:dyDescent="0.25">
      <c r="A1350" s="59"/>
      <c r="B1350" s="63">
        <f>IFERROR(VLOOKUP($A1350,D_SAV!$A$5:$I$29,3,0),)</f>
        <v>0</v>
      </c>
      <c r="C1350" s="64" t="str">
        <f>IFERROR(VLOOKUP($A1350,D_SAV!$A$5:$I$29,4,0),"")</f>
        <v/>
      </c>
      <c r="D1350" s="65">
        <f>IFERROR(VLOOKUP($A1350,D_SAV!$A$5:$I$29,5,0),)</f>
        <v>0</v>
      </c>
      <c r="E1350" s="60"/>
      <c r="F1350" s="60"/>
      <c r="G1350" s="60"/>
      <c r="H1350" s="60"/>
      <c r="I1350" s="60"/>
      <c r="J1350" s="60"/>
      <c r="K1350" s="65">
        <f>IFERROR(VLOOKUP($A1350,D_SAV!$A$5:$I$29,6,0),)</f>
        <v>0</v>
      </c>
    </row>
    <row r="1351" spans="1:11" x14ac:dyDescent="0.25">
      <c r="A1351" s="59"/>
      <c r="B1351" s="63">
        <f>IFERROR(VLOOKUP($A1351,D_SAV!$A$5:$I$29,3,0),)</f>
        <v>0</v>
      </c>
      <c r="C1351" s="64" t="str">
        <f>IFERROR(VLOOKUP($A1351,D_SAV!$A$5:$I$29,4,0),"")</f>
        <v/>
      </c>
      <c r="D1351" s="65">
        <f>IFERROR(VLOOKUP($A1351,D_SAV!$A$5:$I$29,5,0),)</f>
        <v>0</v>
      </c>
      <c r="E1351" s="60"/>
      <c r="F1351" s="60"/>
      <c r="G1351" s="60"/>
      <c r="H1351" s="60"/>
      <c r="I1351" s="60"/>
      <c r="J1351" s="60"/>
      <c r="K1351" s="65">
        <f>IFERROR(VLOOKUP($A1351,D_SAV!$A$5:$I$29,6,0),)</f>
        <v>0</v>
      </c>
    </row>
    <row r="1352" spans="1:11" x14ac:dyDescent="0.25">
      <c r="A1352" s="59"/>
      <c r="B1352" s="63">
        <f>IFERROR(VLOOKUP($A1352,D_SAV!$A$5:$I$29,3,0),)</f>
        <v>0</v>
      </c>
      <c r="C1352" s="64" t="str">
        <f>IFERROR(VLOOKUP($A1352,D_SAV!$A$5:$I$29,4,0),"")</f>
        <v/>
      </c>
      <c r="D1352" s="65">
        <f>IFERROR(VLOOKUP($A1352,D_SAV!$A$5:$I$29,5,0),)</f>
        <v>0</v>
      </c>
      <c r="E1352" s="60"/>
      <c r="F1352" s="60"/>
      <c r="G1352" s="60"/>
      <c r="H1352" s="60"/>
      <c r="I1352" s="60"/>
      <c r="J1352" s="60"/>
      <c r="K1352" s="65">
        <f>IFERROR(VLOOKUP($A1352,D_SAV!$A$5:$I$29,6,0),)</f>
        <v>0</v>
      </c>
    </row>
    <row r="1353" spans="1:11" x14ac:dyDescent="0.25">
      <c r="A1353" s="59"/>
      <c r="B1353" s="63">
        <f>IFERROR(VLOOKUP($A1353,D_SAV!$A$5:$I$29,3,0),)</f>
        <v>0</v>
      </c>
      <c r="C1353" s="64" t="str">
        <f>IFERROR(VLOOKUP($A1353,D_SAV!$A$5:$I$29,4,0),"")</f>
        <v/>
      </c>
      <c r="D1353" s="65">
        <f>IFERROR(VLOOKUP($A1353,D_SAV!$A$5:$I$29,5,0),)</f>
        <v>0</v>
      </c>
      <c r="E1353" s="60"/>
      <c r="F1353" s="60"/>
      <c r="G1353" s="60"/>
      <c r="H1353" s="60"/>
      <c r="I1353" s="60"/>
      <c r="J1353" s="60"/>
      <c r="K1353" s="65">
        <f>IFERROR(VLOOKUP($A1353,D_SAV!$A$5:$I$29,6,0),)</f>
        <v>0</v>
      </c>
    </row>
    <row r="1354" spans="1:11" x14ac:dyDescent="0.25">
      <c r="A1354" s="59"/>
      <c r="B1354" s="63">
        <f>IFERROR(VLOOKUP($A1354,D_SAV!$A$5:$I$29,3,0),)</f>
        <v>0</v>
      </c>
      <c r="C1354" s="64" t="str">
        <f>IFERROR(VLOOKUP($A1354,D_SAV!$A$5:$I$29,4,0),"")</f>
        <v/>
      </c>
      <c r="D1354" s="65">
        <f>IFERROR(VLOOKUP($A1354,D_SAV!$A$5:$I$29,5,0),)</f>
        <v>0</v>
      </c>
      <c r="E1354" s="60"/>
      <c r="F1354" s="60"/>
      <c r="G1354" s="60"/>
      <c r="H1354" s="60"/>
      <c r="I1354" s="60"/>
      <c r="J1354" s="60"/>
      <c r="K1354" s="65">
        <f>IFERROR(VLOOKUP($A1354,D_SAV!$A$5:$I$29,6,0),)</f>
        <v>0</v>
      </c>
    </row>
    <row r="1355" spans="1:11" x14ac:dyDescent="0.25">
      <c r="A1355" s="59"/>
      <c r="B1355" s="63">
        <f>IFERROR(VLOOKUP($A1355,D_SAV!$A$5:$I$29,3,0),)</f>
        <v>0</v>
      </c>
      <c r="C1355" s="64" t="str">
        <f>IFERROR(VLOOKUP($A1355,D_SAV!$A$5:$I$29,4,0),"")</f>
        <v/>
      </c>
      <c r="D1355" s="65">
        <f>IFERROR(VLOOKUP($A1355,D_SAV!$A$5:$I$29,5,0),)</f>
        <v>0</v>
      </c>
      <c r="E1355" s="60"/>
      <c r="F1355" s="60"/>
      <c r="G1355" s="60"/>
      <c r="H1355" s="60"/>
      <c r="I1355" s="60"/>
      <c r="J1355" s="60"/>
      <c r="K1355" s="65">
        <f>IFERROR(VLOOKUP($A1355,D_SAV!$A$5:$I$29,6,0),)</f>
        <v>0</v>
      </c>
    </row>
    <row r="1356" spans="1:11" x14ac:dyDescent="0.25">
      <c r="A1356" s="59"/>
      <c r="B1356" s="63">
        <f>IFERROR(VLOOKUP($A1356,D_SAV!$A$5:$I$29,3,0),)</f>
        <v>0</v>
      </c>
      <c r="C1356" s="64" t="str">
        <f>IFERROR(VLOOKUP($A1356,D_SAV!$A$5:$I$29,4,0),"")</f>
        <v/>
      </c>
      <c r="D1356" s="65">
        <f>IFERROR(VLOOKUP($A1356,D_SAV!$A$5:$I$29,5,0),)</f>
        <v>0</v>
      </c>
      <c r="E1356" s="60"/>
      <c r="F1356" s="60"/>
      <c r="G1356" s="60"/>
      <c r="H1356" s="60"/>
      <c r="I1356" s="60"/>
      <c r="J1356" s="60"/>
      <c r="K1356" s="65">
        <f>IFERROR(VLOOKUP($A1356,D_SAV!$A$5:$I$29,6,0),)</f>
        <v>0</v>
      </c>
    </row>
    <row r="1357" spans="1:11" x14ac:dyDescent="0.25">
      <c r="A1357" s="59"/>
      <c r="B1357" s="63">
        <f>IFERROR(VLOOKUP($A1357,D_SAV!$A$5:$I$29,3,0),)</f>
        <v>0</v>
      </c>
      <c r="C1357" s="64" t="str">
        <f>IFERROR(VLOOKUP($A1357,D_SAV!$A$5:$I$29,4,0),"")</f>
        <v/>
      </c>
      <c r="D1357" s="65">
        <f>IFERROR(VLOOKUP($A1357,D_SAV!$A$5:$I$29,5,0),)</f>
        <v>0</v>
      </c>
      <c r="E1357" s="60"/>
      <c r="F1357" s="60"/>
      <c r="G1357" s="60"/>
      <c r="H1357" s="60"/>
      <c r="I1357" s="60"/>
      <c r="J1357" s="60"/>
      <c r="K1357" s="65">
        <f>IFERROR(VLOOKUP($A1357,D_SAV!$A$5:$I$29,6,0),)</f>
        <v>0</v>
      </c>
    </row>
    <row r="1358" spans="1:11" x14ac:dyDescent="0.25">
      <c r="A1358" s="59"/>
      <c r="B1358" s="63">
        <f>IFERROR(VLOOKUP($A1358,D_SAV!$A$5:$I$29,3,0),)</f>
        <v>0</v>
      </c>
      <c r="C1358" s="64" t="str">
        <f>IFERROR(VLOOKUP($A1358,D_SAV!$A$5:$I$29,4,0),"")</f>
        <v/>
      </c>
      <c r="D1358" s="65">
        <f>IFERROR(VLOOKUP($A1358,D_SAV!$A$5:$I$29,5,0),)</f>
        <v>0</v>
      </c>
      <c r="E1358" s="60"/>
      <c r="F1358" s="60"/>
      <c r="G1358" s="60"/>
      <c r="H1358" s="60"/>
      <c r="I1358" s="60"/>
      <c r="J1358" s="60"/>
      <c r="K1358" s="65">
        <f>IFERROR(VLOOKUP($A1358,D_SAV!$A$5:$I$29,6,0),)</f>
        <v>0</v>
      </c>
    </row>
    <row r="1359" spans="1:11" x14ac:dyDescent="0.25">
      <c r="A1359" s="59"/>
      <c r="B1359" s="63">
        <f>IFERROR(VLOOKUP($A1359,D_SAV!$A$5:$I$29,3,0),)</f>
        <v>0</v>
      </c>
      <c r="C1359" s="64" t="str">
        <f>IFERROR(VLOOKUP($A1359,D_SAV!$A$5:$I$29,4,0),"")</f>
        <v/>
      </c>
      <c r="D1359" s="65">
        <f>IFERROR(VLOOKUP($A1359,D_SAV!$A$5:$I$29,5,0),)</f>
        <v>0</v>
      </c>
      <c r="E1359" s="60"/>
      <c r="F1359" s="60"/>
      <c r="G1359" s="60"/>
      <c r="H1359" s="60"/>
      <c r="I1359" s="60"/>
      <c r="J1359" s="60"/>
      <c r="K1359" s="65">
        <f>IFERROR(VLOOKUP($A1359,D_SAV!$A$5:$I$29,6,0),)</f>
        <v>0</v>
      </c>
    </row>
    <row r="1360" spans="1:11" x14ac:dyDescent="0.25">
      <c r="A1360" s="59"/>
      <c r="B1360" s="63">
        <f>IFERROR(VLOOKUP($A1360,D_SAV!$A$5:$I$29,3,0),)</f>
        <v>0</v>
      </c>
      <c r="C1360" s="64" t="str">
        <f>IFERROR(VLOOKUP($A1360,D_SAV!$A$5:$I$29,4,0),"")</f>
        <v/>
      </c>
      <c r="D1360" s="65">
        <f>IFERROR(VLOOKUP($A1360,D_SAV!$A$5:$I$29,5,0),)</f>
        <v>0</v>
      </c>
      <c r="E1360" s="60"/>
      <c r="F1360" s="60"/>
      <c r="G1360" s="60"/>
      <c r="H1360" s="60"/>
      <c r="I1360" s="60"/>
      <c r="J1360" s="60"/>
      <c r="K1360" s="65">
        <f>IFERROR(VLOOKUP($A1360,D_SAV!$A$5:$I$29,6,0),)</f>
        <v>0</v>
      </c>
    </row>
    <row r="1361" spans="1:11" x14ac:dyDescent="0.25">
      <c r="A1361" s="59"/>
      <c r="B1361" s="63">
        <f>IFERROR(VLOOKUP($A1361,D_SAV!$A$5:$I$29,3,0),)</f>
        <v>0</v>
      </c>
      <c r="C1361" s="64" t="str">
        <f>IFERROR(VLOOKUP($A1361,D_SAV!$A$5:$I$29,4,0),"")</f>
        <v/>
      </c>
      <c r="D1361" s="65">
        <f>IFERROR(VLOOKUP($A1361,D_SAV!$A$5:$I$29,5,0),)</f>
        <v>0</v>
      </c>
      <c r="E1361" s="60"/>
      <c r="F1361" s="60"/>
      <c r="G1361" s="60"/>
      <c r="H1361" s="60"/>
      <c r="I1361" s="60"/>
      <c r="J1361" s="60"/>
      <c r="K1361" s="65">
        <f>IFERROR(VLOOKUP($A1361,D_SAV!$A$5:$I$29,6,0),)</f>
        <v>0</v>
      </c>
    </row>
    <row r="1362" spans="1:11" x14ac:dyDescent="0.25">
      <c r="A1362" s="59"/>
      <c r="B1362" s="63">
        <f>IFERROR(VLOOKUP($A1362,D_SAV!$A$5:$I$29,3,0),)</f>
        <v>0</v>
      </c>
      <c r="C1362" s="64" t="str">
        <f>IFERROR(VLOOKUP($A1362,D_SAV!$A$5:$I$29,4,0),"")</f>
        <v/>
      </c>
      <c r="D1362" s="65">
        <f>IFERROR(VLOOKUP($A1362,D_SAV!$A$5:$I$29,5,0),)</f>
        <v>0</v>
      </c>
      <c r="E1362" s="60"/>
      <c r="F1362" s="60"/>
      <c r="G1362" s="60"/>
      <c r="H1362" s="60"/>
      <c r="I1362" s="60"/>
      <c r="J1362" s="60"/>
      <c r="K1362" s="65">
        <f>IFERROR(VLOOKUP($A1362,D_SAV!$A$5:$I$29,6,0),)</f>
        <v>0</v>
      </c>
    </row>
    <row r="1363" spans="1:11" x14ac:dyDescent="0.25">
      <c r="A1363" s="59"/>
      <c r="B1363" s="63">
        <f>IFERROR(VLOOKUP($A1363,D_SAV!$A$5:$I$29,3,0),)</f>
        <v>0</v>
      </c>
      <c r="C1363" s="64" t="str">
        <f>IFERROR(VLOOKUP($A1363,D_SAV!$A$5:$I$29,4,0),"")</f>
        <v/>
      </c>
      <c r="D1363" s="65">
        <f>IFERROR(VLOOKUP($A1363,D_SAV!$A$5:$I$29,5,0),)</f>
        <v>0</v>
      </c>
      <c r="E1363" s="60"/>
      <c r="F1363" s="60"/>
      <c r="G1363" s="60"/>
      <c r="H1363" s="60"/>
      <c r="I1363" s="60"/>
      <c r="J1363" s="60"/>
      <c r="K1363" s="65">
        <f>IFERROR(VLOOKUP($A1363,D_SAV!$A$5:$I$29,6,0),)</f>
        <v>0</v>
      </c>
    </row>
    <row r="1364" spans="1:11" x14ac:dyDescent="0.25">
      <c r="A1364" s="59"/>
      <c r="B1364" s="63">
        <f>IFERROR(VLOOKUP($A1364,D_SAV!$A$5:$I$29,3,0),)</f>
        <v>0</v>
      </c>
      <c r="C1364" s="64" t="str">
        <f>IFERROR(VLOOKUP($A1364,D_SAV!$A$5:$I$29,4,0),"")</f>
        <v/>
      </c>
      <c r="D1364" s="65">
        <f>IFERROR(VLOOKUP($A1364,D_SAV!$A$5:$I$29,5,0),)</f>
        <v>0</v>
      </c>
      <c r="E1364" s="60"/>
      <c r="F1364" s="60"/>
      <c r="G1364" s="60"/>
      <c r="H1364" s="60"/>
      <c r="I1364" s="60"/>
      <c r="J1364" s="60"/>
      <c r="K1364" s="65">
        <f>IFERROR(VLOOKUP($A1364,D_SAV!$A$5:$I$29,6,0),)</f>
        <v>0</v>
      </c>
    </row>
    <row r="1365" spans="1:11" x14ac:dyDescent="0.25">
      <c r="A1365" s="59"/>
      <c r="B1365" s="63">
        <f>IFERROR(VLOOKUP($A1365,D_SAV!$A$5:$I$29,3,0),)</f>
        <v>0</v>
      </c>
      <c r="C1365" s="64" t="str">
        <f>IFERROR(VLOOKUP($A1365,D_SAV!$A$5:$I$29,4,0),"")</f>
        <v/>
      </c>
      <c r="D1365" s="65">
        <f>IFERROR(VLOOKUP($A1365,D_SAV!$A$5:$I$29,5,0),)</f>
        <v>0</v>
      </c>
      <c r="E1365" s="60"/>
      <c r="F1365" s="60"/>
      <c r="G1365" s="60"/>
      <c r="H1365" s="60"/>
      <c r="I1365" s="60"/>
      <c r="J1365" s="60"/>
      <c r="K1365" s="65">
        <f>IFERROR(VLOOKUP($A1365,D_SAV!$A$5:$I$29,6,0),)</f>
        <v>0</v>
      </c>
    </row>
    <row r="1366" spans="1:11" x14ac:dyDescent="0.25">
      <c r="A1366" s="59"/>
      <c r="B1366" s="63">
        <f>IFERROR(VLOOKUP($A1366,D_SAV!$A$5:$I$29,3,0),)</f>
        <v>0</v>
      </c>
      <c r="C1366" s="64" t="str">
        <f>IFERROR(VLOOKUP($A1366,D_SAV!$A$5:$I$29,4,0),"")</f>
        <v/>
      </c>
      <c r="D1366" s="65">
        <f>IFERROR(VLOOKUP($A1366,D_SAV!$A$5:$I$29,5,0),)</f>
        <v>0</v>
      </c>
      <c r="E1366" s="60"/>
      <c r="F1366" s="60"/>
      <c r="G1366" s="60"/>
      <c r="H1366" s="60"/>
      <c r="I1366" s="60"/>
      <c r="J1366" s="60"/>
      <c r="K1366" s="65">
        <f>IFERROR(VLOOKUP($A1366,D_SAV!$A$5:$I$29,6,0),)</f>
        <v>0</v>
      </c>
    </row>
    <row r="1367" spans="1:11" x14ac:dyDescent="0.25">
      <c r="A1367" s="59"/>
      <c r="B1367" s="63">
        <f>IFERROR(VLOOKUP($A1367,D_SAV!$A$5:$I$29,3,0),)</f>
        <v>0</v>
      </c>
      <c r="C1367" s="64" t="str">
        <f>IFERROR(VLOOKUP($A1367,D_SAV!$A$5:$I$29,4,0),"")</f>
        <v/>
      </c>
      <c r="D1367" s="65">
        <f>IFERROR(VLOOKUP($A1367,D_SAV!$A$5:$I$29,5,0),)</f>
        <v>0</v>
      </c>
      <c r="E1367" s="60"/>
      <c r="F1367" s="60"/>
      <c r="G1367" s="60"/>
      <c r="H1367" s="60"/>
      <c r="I1367" s="60"/>
      <c r="J1367" s="60"/>
      <c r="K1367" s="65">
        <f>IFERROR(VLOOKUP($A1367,D_SAV!$A$5:$I$29,6,0),)</f>
        <v>0</v>
      </c>
    </row>
    <row r="1368" spans="1:11" x14ac:dyDescent="0.25">
      <c r="A1368" s="59"/>
      <c r="B1368" s="63">
        <f>IFERROR(VLOOKUP($A1368,D_SAV!$A$5:$I$29,3,0),)</f>
        <v>0</v>
      </c>
      <c r="C1368" s="64" t="str">
        <f>IFERROR(VLOOKUP($A1368,D_SAV!$A$5:$I$29,4,0),"")</f>
        <v/>
      </c>
      <c r="D1368" s="65">
        <f>IFERROR(VLOOKUP($A1368,D_SAV!$A$5:$I$29,5,0),)</f>
        <v>0</v>
      </c>
      <c r="E1368" s="60"/>
      <c r="F1368" s="60"/>
      <c r="G1368" s="60"/>
      <c r="H1368" s="60"/>
      <c r="I1368" s="60"/>
      <c r="J1368" s="60"/>
      <c r="K1368" s="65">
        <f>IFERROR(VLOOKUP($A1368,D_SAV!$A$5:$I$29,6,0),)</f>
        <v>0</v>
      </c>
    </row>
    <row r="1369" spans="1:11" x14ac:dyDescent="0.25">
      <c r="A1369" s="59"/>
      <c r="B1369" s="63">
        <f>IFERROR(VLOOKUP($A1369,D_SAV!$A$5:$I$29,3,0),)</f>
        <v>0</v>
      </c>
      <c r="C1369" s="64" t="str">
        <f>IFERROR(VLOOKUP($A1369,D_SAV!$A$5:$I$29,4,0),"")</f>
        <v/>
      </c>
      <c r="D1369" s="65">
        <f>IFERROR(VLOOKUP($A1369,D_SAV!$A$5:$I$29,5,0),)</f>
        <v>0</v>
      </c>
      <c r="E1369" s="60"/>
      <c r="F1369" s="60"/>
      <c r="G1369" s="60"/>
      <c r="H1369" s="60"/>
      <c r="I1369" s="60"/>
      <c r="J1369" s="60"/>
      <c r="K1369" s="65">
        <f>IFERROR(VLOOKUP($A1369,D_SAV!$A$5:$I$29,6,0),)</f>
        <v>0</v>
      </c>
    </row>
    <row r="1370" spans="1:11" x14ac:dyDescent="0.25">
      <c r="A1370" s="59"/>
      <c r="B1370" s="63">
        <f>IFERROR(VLOOKUP($A1370,D_SAV!$A$5:$I$29,3,0),)</f>
        <v>0</v>
      </c>
      <c r="C1370" s="64" t="str">
        <f>IFERROR(VLOOKUP($A1370,D_SAV!$A$5:$I$29,4,0),"")</f>
        <v/>
      </c>
      <c r="D1370" s="65">
        <f>IFERROR(VLOOKUP($A1370,D_SAV!$A$5:$I$29,5,0),)</f>
        <v>0</v>
      </c>
      <c r="E1370" s="60"/>
      <c r="F1370" s="60"/>
      <c r="G1370" s="60"/>
      <c r="H1370" s="60"/>
      <c r="I1370" s="60"/>
      <c r="J1370" s="60"/>
      <c r="K1370" s="65">
        <f>IFERROR(VLOOKUP($A1370,D_SAV!$A$5:$I$29,6,0),)</f>
        <v>0</v>
      </c>
    </row>
    <row r="1371" spans="1:11" x14ac:dyDescent="0.25">
      <c r="A1371" s="59"/>
      <c r="B1371" s="63">
        <f>IFERROR(VLOOKUP($A1371,D_SAV!$A$5:$I$29,3,0),)</f>
        <v>0</v>
      </c>
      <c r="C1371" s="64" t="str">
        <f>IFERROR(VLOOKUP($A1371,D_SAV!$A$5:$I$29,4,0),"")</f>
        <v/>
      </c>
      <c r="D1371" s="65">
        <f>IFERROR(VLOOKUP($A1371,D_SAV!$A$5:$I$29,5,0),)</f>
        <v>0</v>
      </c>
      <c r="E1371" s="60"/>
      <c r="F1371" s="60"/>
      <c r="G1371" s="60"/>
      <c r="H1371" s="60"/>
      <c r="I1371" s="60"/>
      <c r="J1371" s="60"/>
      <c r="K1371" s="65">
        <f>IFERROR(VLOOKUP($A1371,D_SAV!$A$5:$I$29,6,0),)</f>
        <v>0</v>
      </c>
    </row>
    <row r="1372" spans="1:11" x14ac:dyDescent="0.25">
      <c r="A1372" s="59"/>
      <c r="B1372" s="63">
        <f>IFERROR(VLOOKUP($A1372,D_SAV!$A$5:$I$29,3,0),)</f>
        <v>0</v>
      </c>
      <c r="C1372" s="64" t="str">
        <f>IFERROR(VLOOKUP($A1372,D_SAV!$A$5:$I$29,4,0),"")</f>
        <v/>
      </c>
      <c r="D1372" s="65">
        <f>IFERROR(VLOOKUP($A1372,D_SAV!$A$5:$I$29,5,0),)</f>
        <v>0</v>
      </c>
      <c r="E1372" s="60"/>
      <c r="F1372" s="60"/>
      <c r="G1372" s="60"/>
      <c r="H1372" s="60"/>
      <c r="I1372" s="60"/>
      <c r="J1372" s="60"/>
      <c r="K1372" s="65">
        <f>IFERROR(VLOOKUP($A1372,D_SAV!$A$5:$I$29,6,0),)</f>
        <v>0</v>
      </c>
    </row>
    <row r="1373" spans="1:11" x14ac:dyDescent="0.25">
      <c r="A1373" s="59"/>
      <c r="B1373" s="63">
        <f>IFERROR(VLOOKUP($A1373,D_SAV!$A$5:$I$29,3,0),)</f>
        <v>0</v>
      </c>
      <c r="C1373" s="64" t="str">
        <f>IFERROR(VLOOKUP($A1373,D_SAV!$A$5:$I$29,4,0),"")</f>
        <v/>
      </c>
      <c r="D1373" s="65">
        <f>IFERROR(VLOOKUP($A1373,D_SAV!$A$5:$I$29,5,0),)</f>
        <v>0</v>
      </c>
      <c r="E1373" s="60"/>
      <c r="F1373" s="60"/>
      <c r="G1373" s="60"/>
      <c r="H1373" s="60"/>
      <c r="I1373" s="60"/>
      <c r="J1373" s="60"/>
      <c r="K1373" s="65">
        <f>IFERROR(VLOOKUP($A1373,D_SAV!$A$5:$I$29,6,0),)</f>
        <v>0</v>
      </c>
    </row>
    <row r="1374" spans="1:11" x14ac:dyDescent="0.25">
      <c r="A1374" s="59"/>
      <c r="B1374" s="63">
        <f>IFERROR(VLOOKUP($A1374,D_SAV!$A$5:$I$29,3,0),)</f>
        <v>0</v>
      </c>
      <c r="C1374" s="64" t="str">
        <f>IFERROR(VLOOKUP($A1374,D_SAV!$A$5:$I$29,4,0),"")</f>
        <v/>
      </c>
      <c r="D1374" s="65">
        <f>IFERROR(VLOOKUP($A1374,D_SAV!$A$5:$I$29,5,0),)</f>
        <v>0</v>
      </c>
      <c r="E1374" s="60"/>
      <c r="F1374" s="60"/>
      <c r="G1374" s="60"/>
      <c r="H1374" s="60"/>
      <c r="I1374" s="60"/>
      <c r="J1374" s="60"/>
      <c r="K1374" s="65">
        <f>IFERROR(VLOOKUP($A1374,D_SAV!$A$5:$I$29,6,0),)</f>
        <v>0</v>
      </c>
    </row>
    <row r="1375" spans="1:11" x14ac:dyDescent="0.25">
      <c r="A1375" s="59"/>
      <c r="B1375" s="63">
        <f>IFERROR(VLOOKUP($A1375,D_SAV!$A$5:$I$29,3,0),)</f>
        <v>0</v>
      </c>
      <c r="C1375" s="64" t="str">
        <f>IFERROR(VLOOKUP($A1375,D_SAV!$A$5:$I$29,4,0),"")</f>
        <v/>
      </c>
      <c r="D1375" s="65">
        <f>IFERROR(VLOOKUP($A1375,D_SAV!$A$5:$I$29,5,0),)</f>
        <v>0</v>
      </c>
      <c r="E1375" s="60"/>
      <c r="F1375" s="60"/>
      <c r="G1375" s="60"/>
      <c r="H1375" s="60"/>
      <c r="I1375" s="60"/>
      <c r="J1375" s="60"/>
      <c r="K1375" s="65">
        <f>IFERROR(VLOOKUP($A1375,D_SAV!$A$5:$I$29,6,0),)</f>
        <v>0</v>
      </c>
    </row>
    <row r="1376" spans="1:11" x14ac:dyDescent="0.25">
      <c r="A1376" s="59"/>
      <c r="B1376" s="63">
        <f>IFERROR(VLOOKUP($A1376,D_SAV!$A$5:$I$29,3,0),)</f>
        <v>0</v>
      </c>
      <c r="C1376" s="64" t="str">
        <f>IFERROR(VLOOKUP($A1376,D_SAV!$A$5:$I$29,4,0),"")</f>
        <v/>
      </c>
      <c r="D1376" s="65">
        <f>IFERROR(VLOOKUP($A1376,D_SAV!$A$5:$I$29,5,0),)</f>
        <v>0</v>
      </c>
      <c r="E1376" s="60"/>
      <c r="F1376" s="60"/>
      <c r="G1376" s="60"/>
      <c r="H1376" s="60"/>
      <c r="I1376" s="60"/>
      <c r="J1376" s="60"/>
      <c r="K1376" s="65">
        <f>IFERROR(VLOOKUP($A1376,D_SAV!$A$5:$I$29,6,0),)</f>
        <v>0</v>
      </c>
    </row>
    <row r="1377" spans="1:11" x14ac:dyDescent="0.25">
      <c r="A1377" s="59"/>
      <c r="B1377" s="63">
        <f>IFERROR(VLOOKUP($A1377,D_SAV!$A$5:$I$29,3,0),)</f>
        <v>0</v>
      </c>
      <c r="C1377" s="64" t="str">
        <f>IFERROR(VLOOKUP($A1377,D_SAV!$A$5:$I$29,4,0),"")</f>
        <v/>
      </c>
      <c r="D1377" s="65">
        <f>IFERROR(VLOOKUP($A1377,D_SAV!$A$5:$I$29,5,0),)</f>
        <v>0</v>
      </c>
      <c r="E1377" s="60"/>
      <c r="F1377" s="60"/>
      <c r="G1377" s="60"/>
      <c r="H1377" s="60"/>
      <c r="I1377" s="60"/>
      <c r="J1377" s="60"/>
      <c r="K1377" s="65">
        <f>IFERROR(VLOOKUP($A1377,D_SAV!$A$5:$I$29,6,0),)</f>
        <v>0</v>
      </c>
    </row>
    <row r="1378" spans="1:11" x14ac:dyDescent="0.25">
      <c r="A1378" s="59"/>
      <c r="B1378" s="63">
        <f>IFERROR(VLOOKUP($A1378,D_SAV!$A$5:$I$29,3,0),)</f>
        <v>0</v>
      </c>
      <c r="C1378" s="64" t="str">
        <f>IFERROR(VLOOKUP($A1378,D_SAV!$A$5:$I$29,4,0),"")</f>
        <v/>
      </c>
      <c r="D1378" s="65">
        <f>IFERROR(VLOOKUP($A1378,D_SAV!$A$5:$I$29,5,0),)</f>
        <v>0</v>
      </c>
      <c r="E1378" s="60"/>
      <c r="F1378" s="60"/>
      <c r="G1378" s="60"/>
      <c r="H1378" s="60"/>
      <c r="I1378" s="60"/>
      <c r="J1378" s="60"/>
      <c r="K1378" s="65">
        <f>IFERROR(VLOOKUP($A1378,D_SAV!$A$5:$I$29,6,0),)</f>
        <v>0</v>
      </c>
    </row>
    <row r="1379" spans="1:11" x14ac:dyDescent="0.25">
      <c r="A1379" s="59"/>
      <c r="B1379" s="63">
        <f>IFERROR(VLOOKUP($A1379,D_SAV!$A$5:$I$29,3,0),)</f>
        <v>0</v>
      </c>
      <c r="C1379" s="64" t="str">
        <f>IFERROR(VLOOKUP($A1379,D_SAV!$A$5:$I$29,4,0),"")</f>
        <v/>
      </c>
      <c r="D1379" s="65">
        <f>IFERROR(VLOOKUP($A1379,D_SAV!$A$5:$I$29,5,0),)</f>
        <v>0</v>
      </c>
      <c r="E1379" s="60"/>
      <c r="F1379" s="60"/>
      <c r="G1379" s="60"/>
      <c r="H1379" s="60"/>
      <c r="I1379" s="60"/>
      <c r="J1379" s="60"/>
      <c r="K1379" s="65">
        <f>IFERROR(VLOOKUP($A1379,D_SAV!$A$5:$I$29,6,0),)</f>
        <v>0</v>
      </c>
    </row>
    <row r="1380" spans="1:11" x14ac:dyDescent="0.25">
      <c r="A1380" s="59"/>
      <c r="B1380" s="63">
        <f>IFERROR(VLOOKUP($A1380,D_SAV!$A$5:$I$29,3,0),)</f>
        <v>0</v>
      </c>
      <c r="C1380" s="64" t="str">
        <f>IFERROR(VLOOKUP($A1380,D_SAV!$A$5:$I$29,4,0),"")</f>
        <v/>
      </c>
      <c r="D1380" s="65">
        <f>IFERROR(VLOOKUP($A1380,D_SAV!$A$5:$I$29,5,0),)</f>
        <v>0</v>
      </c>
      <c r="E1380" s="60"/>
      <c r="F1380" s="60"/>
      <c r="G1380" s="60"/>
      <c r="H1380" s="60"/>
      <c r="I1380" s="60"/>
      <c r="J1380" s="60"/>
      <c r="K1380" s="65">
        <f>IFERROR(VLOOKUP($A1380,D_SAV!$A$5:$I$29,6,0),)</f>
        <v>0</v>
      </c>
    </row>
    <row r="1381" spans="1:11" x14ac:dyDescent="0.25">
      <c r="A1381" s="59"/>
      <c r="B1381" s="63">
        <f>IFERROR(VLOOKUP($A1381,D_SAV!$A$5:$I$29,3,0),)</f>
        <v>0</v>
      </c>
      <c r="C1381" s="64" t="str">
        <f>IFERROR(VLOOKUP($A1381,D_SAV!$A$5:$I$29,4,0),"")</f>
        <v/>
      </c>
      <c r="D1381" s="65">
        <f>IFERROR(VLOOKUP($A1381,D_SAV!$A$5:$I$29,5,0),)</f>
        <v>0</v>
      </c>
      <c r="E1381" s="60"/>
      <c r="F1381" s="60"/>
      <c r="G1381" s="60"/>
      <c r="H1381" s="60"/>
      <c r="I1381" s="60"/>
      <c r="J1381" s="60"/>
      <c r="K1381" s="65">
        <f>IFERROR(VLOOKUP($A1381,D_SAV!$A$5:$I$29,6,0),)</f>
        <v>0</v>
      </c>
    </row>
    <row r="1382" spans="1:11" x14ac:dyDescent="0.25">
      <c r="A1382" s="59"/>
      <c r="B1382" s="63">
        <f>IFERROR(VLOOKUP($A1382,D_SAV!$A$5:$I$29,3,0),)</f>
        <v>0</v>
      </c>
      <c r="C1382" s="64" t="str">
        <f>IFERROR(VLOOKUP($A1382,D_SAV!$A$5:$I$29,4,0),"")</f>
        <v/>
      </c>
      <c r="D1382" s="65">
        <f>IFERROR(VLOOKUP($A1382,D_SAV!$A$5:$I$29,5,0),)</f>
        <v>0</v>
      </c>
      <c r="E1382" s="60"/>
      <c r="F1382" s="60"/>
      <c r="G1382" s="60"/>
      <c r="H1382" s="60"/>
      <c r="I1382" s="60"/>
      <c r="J1382" s="60"/>
      <c r="K1382" s="65">
        <f>IFERROR(VLOOKUP($A1382,D_SAV!$A$5:$I$29,6,0),)</f>
        <v>0</v>
      </c>
    </row>
    <row r="1383" spans="1:11" x14ac:dyDescent="0.25">
      <c r="A1383" s="59"/>
      <c r="B1383" s="63">
        <f>IFERROR(VLOOKUP($A1383,D_SAV!$A$5:$I$29,3,0),)</f>
        <v>0</v>
      </c>
      <c r="C1383" s="64" t="str">
        <f>IFERROR(VLOOKUP($A1383,D_SAV!$A$5:$I$29,4,0),"")</f>
        <v/>
      </c>
      <c r="D1383" s="65">
        <f>IFERROR(VLOOKUP($A1383,D_SAV!$A$5:$I$29,5,0),)</f>
        <v>0</v>
      </c>
      <c r="E1383" s="60"/>
      <c r="F1383" s="60"/>
      <c r="G1383" s="60"/>
      <c r="H1383" s="60"/>
      <c r="I1383" s="60"/>
      <c r="J1383" s="60"/>
      <c r="K1383" s="65">
        <f>IFERROR(VLOOKUP($A1383,D_SAV!$A$5:$I$29,6,0),)</f>
        <v>0</v>
      </c>
    </row>
    <row r="1384" spans="1:11" x14ac:dyDescent="0.25">
      <c r="A1384" s="59"/>
      <c r="B1384" s="63">
        <f>IFERROR(VLOOKUP($A1384,D_SAV!$A$5:$I$29,3,0),)</f>
        <v>0</v>
      </c>
      <c r="C1384" s="64" t="str">
        <f>IFERROR(VLOOKUP($A1384,D_SAV!$A$5:$I$29,4,0),"")</f>
        <v/>
      </c>
      <c r="D1384" s="65">
        <f>IFERROR(VLOOKUP($A1384,D_SAV!$A$5:$I$29,5,0),)</f>
        <v>0</v>
      </c>
      <c r="E1384" s="60"/>
      <c r="F1384" s="60"/>
      <c r="G1384" s="60"/>
      <c r="H1384" s="60"/>
      <c r="I1384" s="60"/>
      <c r="J1384" s="60"/>
      <c r="K1384" s="65">
        <f>IFERROR(VLOOKUP($A1384,D_SAV!$A$5:$I$29,6,0),)</f>
        <v>0</v>
      </c>
    </row>
    <row r="1385" spans="1:11" x14ac:dyDescent="0.25">
      <c r="A1385" s="59"/>
      <c r="B1385" s="63">
        <f>IFERROR(VLOOKUP($A1385,D_SAV!$A$5:$I$29,3,0),)</f>
        <v>0</v>
      </c>
      <c r="C1385" s="64" t="str">
        <f>IFERROR(VLOOKUP($A1385,D_SAV!$A$5:$I$29,4,0),"")</f>
        <v/>
      </c>
      <c r="D1385" s="65">
        <f>IFERROR(VLOOKUP($A1385,D_SAV!$A$5:$I$29,5,0),)</f>
        <v>0</v>
      </c>
      <c r="E1385" s="60"/>
      <c r="F1385" s="60"/>
      <c r="G1385" s="60"/>
      <c r="H1385" s="60"/>
      <c r="I1385" s="60"/>
      <c r="J1385" s="60"/>
      <c r="K1385" s="65">
        <f>IFERROR(VLOOKUP($A1385,D_SAV!$A$5:$I$29,6,0),)</f>
        <v>0</v>
      </c>
    </row>
    <row r="1386" spans="1:11" x14ac:dyDescent="0.25">
      <c r="A1386" s="59"/>
      <c r="B1386" s="63">
        <f>IFERROR(VLOOKUP($A1386,D_SAV!$A$5:$I$29,3,0),)</f>
        <v>0</v>
      </c>
      <c r="C1386" s="64" t="str">
        <f>IFERROR(VLOOKUP($A1386,D_SAV!$A$5:$I$29,4,0),"")</f>
        <v/>
      </c>
      <c r="D1386" s="65">
        <f>IFERROR(VLOOKUP($A1386,D_SAV!$A$5:$I$29,5,0),)</f>
        <v>0</v>
      </c>
      <c r="E1386" s="60"/>
      <c r="F1386" s="60"/>
      <c r="G1386" s="60"/>
      <c r="H1386" s="60"/>
      <c r="I1386" s="60"/>
      <c r="J1386" s="60"/>
      <c r="K1386" s="65">
        <f>IFERROR(VLOOKUP($A1386,D_SAV!$A$5:$I$29,6,0),)</f>
        <v>0</v>
      </c>
    </row>
    <row r="1387" spans="1:11" x14ac:dyDescent="0.25">
      <c r="A1387" s="59"/>
      <c r="B1387" s="63">
        <f>IFERROR(VLOOKUP($A1387,D_SAV!$A$5:$I$29,3,0),)</f>
        <v>0</v>
      </c>
      <c r="C1387" s="64" t="str">
        <f>IFERROR(VLOOKUP($A1387,D_SAV!$A$5:$I$29,4,0),"")</f>
        <v/>
      </c>
      <c r="D1387" s="65">
        <f>IFERROR(VLOOKUP($A1387,D_SAV!$A$5:$I$29,5,0),)</f>
        <v>0</v>
      </c>
      <c r="E1387" s="60"/>
      <c r="F1387" s="60"/>
      <c r="G1387" s="60"/>
      <c r="H1387" s="60"/>
      <c r="I1387" s="60"/>
      <c r="J1387" s="60"/>
      <c r="K1387" s="65">
        <f>IFERROR(VLOOKUP($A1387,D_SAV!$A$5:$I$29,6,0),)</f>
        <v>0</v>
      </c>
    </row>
    <row r="1388" spans="1:11" x14ac:dyDescent="0.25">
      <c r="A1388" s="59"/>
      <c r="B1388" s="63">
        <f>IFERROR(VLOOKUP($A1388,D_SAV!$A$5:$I$29,3,0),)</f>
        <v>0</v>
      </c>
      <c r="C1388" s="64" t="str">
        <f>IFERROR(VLOOKUP($A1388,D_SAV!$A$5:$I$29,4,0),"")</f>
        <v/>
      </c>
      <c r="D1388" s="65">
        <f>IFERROR(VLOOKUP($A1388,D_SAV!$A$5:$I$29,5,0),)</f>
        <v>0</v>
      </c>
      <c r="E1388" s="60"/>
      <c r="F1388" s="60"/>
      <c r="G1388" s="60"/>
      <c r="H1388" s="60"/>
      <c r="I1388" s="60"/>
      <c r="J1388" s="60"/>
      <c r="K1388" s="65">
        <f>IFERROR(VLOOKUP($A1388,D_SAV!$A$5:$I$29,6,0),)</f>
        <v>0</v>
      </c>
    </row>
    <row r="1389" spans="1:11" x14ac:dyDescent="0.25">
      <c r="A1389" s="59"/>
      <c r="B1389" s="63">
        <f>IFERROR(VLOOKUP($A1389,D_SAV!$A$5:$I$29,3,0),)</f>
        <v>0</v>
      </c>
      <c r="C1389" s="64" t="str">
        <f>IFERROR(VLOOKUP($A1389,D_SAV!$A$5:$I$29,4,0),"")</f>
        <v/>
      </c>
      <c r="D1389" s="65">
        <f>IFERROR(VLOOKUP($A1389,D_SAV!$A$5:$I$29,5,0),)</f>
        <v>0</v>
      </c>
      <c r="E1389" s="60"/>
      <c r="F1389" s="60"/>
      <c r="G1389" s="60"/>
      <c r="H1389" s="60"/>
      <c r="I1389" s="60"/>
      <c r="J1389" s="60"/>
      <c r="K1389" s="65">
        <f>IFERROR(VLOOKUP($A1389,D_SAV!$A$5:$I$29,6,0),)</f>
        <v>0</v>
      </c>
    </row>
    <row r="1390" spans="1:11" x14ac:dyDescent="0.25">
      <c r="A1390" s="59"/>
      <c r="B1390" s="63">
        <f>IFERROR(VLOOKUP($A1390,D_SAV!$A$5:$I$29,3,0),)</f>
        <v>0</v>
      </c>
      <c r="C1390" s="64" t="str">
        <f>IFERROR(VLOOKUP($A1390,D_SAV!$A$5:$I$29,4,0),"")</f>
        <v/>
      </c>
      <c r="D1390" s="65">
        <f>IFERROR(VLOOKUP($A1390,D_SAV!$A$5:$I$29,5,0),)</f>
        <v>0</v>
      </c>
      <c r="E1390" s="60"/>
      <c r="F1390" s="60"/>
      <c r="G1390" s="60"/>
      <c r="H1390" s="60"/>
      <c r="I1390" s="60"/>
      <c r="J1390" s="60"/>
      <c r="K1390" s="65">
        <f>IFERROR(VLOOKUP($A1390,D_SAV!$A$5:$I$29,6,0),)</f>
        <v>0</v>
      </c>
    </row>
    <row r="1391" spans="1:11" x14ac:dyDescent="0.25">
      <c r="A1391" s="59"/>
      <c r="B1391" s="63">
        <f>IFERROR(VLOOKUP($A1391,D_SAV!$A$5:$I$29,3,0),)</f>
        <v>0</v>
      </c>
      <c r="C1391" s="64" t="str">
        <f>IFERROR(VLOOKUP($A1391,D_SAV!$A$5:$I$29,4,0),"")</f>
        <v/>
      </c>
      <c r="D1391" s="65">
        <f>IFERROR(VLOOKUP($A1391,D_SAV!$A$5:$I$29,5,0),)</f>
        <v>0</v>
      </c>
      <c r="E1391" s="60"/>
      <c r="F1391" s="60"/>
      <c r="G1391" s="60"/>
      <c r="H1391" s="60"/>
      <c r="I1391" s="60"/>
      <c r="J1391" s="60"/>
      <c r="K1391" s="65">
        <f>IFERROR(VLOOKUP($A1391,D_SAV!$A$5:$I$29,6,0),)</f>
        <v>0</v>
      </c>
    </row>
    <row r="1392" spans="1:11" x14ac:dyDescent="0.25">
      <c r="A1392" s="59"/>
      <c r="B1392" s="63">
        <f>IFERROR(VLOOKUP($A1392,D_SAV!$A$5:$I$29,3,0),)</f>
        <v>0</v>
      </c>
      <c r="C1392" s="64" t="str">
        <f>IFERROR(VLOOKUP($A1392,D_SAV!$A$5:$I$29,4,0),"")</f>
        <v/>
      </c>
      <c r="D1392" s="65">
        <f>IFERROR(VLOOKUP($A1392,D_SAV!$A$5:$I$29,5,0),)</f>
        <v>0</v>
      </c>
      <c r="E1392" s="60"/>
      <c r="F1392" s="60"/>
      <c r="G1392" s="60"/>
      <c r="H1392" s="60"/>
      <c r="I1392" s="60"/>
      <c r="J1392" s="60"/>
      <c r="K1392" s="65">
        <f>IFERROR(VLOOKUP($A1392,D_SAV!$A$5:$I$29,6,0),)</f>
        <v>0</v>
      </c>
    </row>
    <row r="1393" spans="1:11" x14ac:dyDescent="0.25">
      <c r="A1393" s="59"/>
      <c r="B1393" s="63">
        <f>IFERROR(VLOOKUP($A1393,D_SAV!$A$5:$I$29,3,0),)</f>
        <v>0</v>
      </c>
      <c r="C1393" s="64" t="str">
        <f>IFERROR(VLOOKUP($A1393,D_SAV!$A$5:$I$29,4,0),"")</f>
        <v/>
      </c>
      <c r="D1393" s="65">
        <f>IFERROR(VLOOKUP($A1393,D_SAV!$A$5:$I$29,5,0),)</f>
        <v>0</v>
      </c>
      <c r="E1393" s="60"/>
      <c r="F1393" s="60"/>
      <c r="G1393" s="60"/>
      <c r="H1393" s="60"/>
      <c r="I1393" s="60"/>
      <c r="J1393" s="60"/>
      <c r="K1393" s="65">
        <f>IFERROR(VLOOKUP($A1393,D_SAV!$A$5:$I$29,6,0),)</f>
        <v>0</v>
      </c>
    </row>
    <row r="1394" spans="1:11" x14ac:dyDescent="0.25">
      <c r="A1394" s="59"/>
      <c r="B1394" s="63">
        <f>IFERROR(VLOOKUP($A1394,D_SAV!$A$5:$I$29,3,0),)</f>
        <v>0</v>
      </c>
      <c r="C1394" s="64" t="str">
        <f>IFERROR(VLOOKUP($A1394,D_SAV!$A$5:$I$29,4,0),"")</f>
        <v/>
      </c>
      <c r="D1394" s="65">
        <f>IFERROR(VLOOKUP($A1394,D_SAV!$A$5:$I$29,5,0),)</f>
        <v>0</v>
      </c>
      <c r="E1394" s="60"/>
      <c r="F1394" s="60"/>
      <c r="G1394" s="60"/>
      <c r="H1394" s="60"/>
      <c r="I1394" s="60"/>
      <c r="J1394" s="60"/>
      <c r="K1394" s="65">
        <f>IFERROR(VLOOKUP($A1394,D_SAV!$A$5:$I$29,6,0),)</f>
        <v>0</v>
      </c>
    </row>
    <row r="1395" spans="1:11" x14ac:dyDescent="0.25">
      <c r="A1395" s="59"/>
      <c r="B1395" s="63">
        <f>IFERROR(VLOOKUP($A1395,D_SAV!$A$5:$I$29,3,0),)</f>
        <v>0</v>
      </c>
      <c r="C1395" s="64" t="str">
        <f>IFERROR(VLOOKUP($A1395,D_SAV!$A$5:$I$29,4,0),"")</f>
        <v/>
      </c>
      <c r="D1395" s="65">
        <f>IFERROR(VLOOKUP($A1395,D_SAV!$A$5:$I$29,5,0),)</f>
        <v>0</v>
      </c>
      <c r="E1395" s="60"/>
      <c r="F1395" s="60"/>
      <c r="G1395" s="60"/>
      <c r="H1395" s="60"/>
      <c r="I1395" s="60"/>
      <c r="J1395" s="60"/>
      <c r="K1395" s="65">
        <f>IFERROR(VLOOKUP($A1395,D_SAV!$A$5:$I$29,6,0),)</f>
        <v>0</v>
      </c>
    </row>
    <row r="1396" spans="1:11" x14ac:dyDescent="0.25">
      <c r="A1396" s="59"/>
      <c r="B1396" s="63">
        <f>IFERROR(VLOOKUP($A1396,D_SAV!$A$5:$I$29,3,0),)</f>
        <v>0</v>
      </c>
      <c r="C1396" s="64" t="str">
        <f>IFERROR(VLOOKUP($A1396,D_SAV!$A$5:$I$29,4,0),"")</f>
        <v/>
      </c>
      <c r="D1396" s="65">
        <f>IFERROR(VLOOKUP($A1396,D_SAV!$A$5:$I$29,5,0),)</f>
        <v>0</v>
      </c>
      <c r="E1396" s="60"/>
      <c r="F1396" s="60"/>
      <c r="G1396" s="60"/>
      <c r="H1396" s="60"/>
      <c r="I1396" s="60"/>
      <c r="J1396" s="60"/>
      <c r="K1396" s="65">
        <f>IFERROR(VLOOKUP($A1396,D_SAV!$A$5:$I$29,6,0),)</f>
        <v>0</v>
      </c>
    </row>
    <row r="1397" spans="1:11" x14ac:dyDescent="0.25">
      <c r="A1397" s="59"/>
      <c r="B1397" s="63">
        <f>IFERROR(VLOOKUP($A1397,D_SAV!$A$5:$I$29,3,0),)</f>
        <v>0</v>
      </c>
      <c r="C1397" s="64" t="str">
        <f>IFERROR(VLOOKUP($A1397,D_SAV!$A$5:$I$29,4,0),"")</f>
        <v/>
      </c>
      <c r="D1397" s="65">
        <f>IFERROR(VLOOKUP($A1397,D_SAV!$A$5:$I$29,5,0),)</f>
        <v>0</v>
      </c>
      <c r="E1397" s="60"/>
      <c r="F1397" s="60"/>
      <c r="G1397" s="60"/>
      <c r="H1397" s="60"/>
      <c r="I1397" s="60"/>
      <c r="J1397" s="60"/>
      <c r="K1397" s="65">
        <f>IFERROR(VLOOKUP($A1397,D_SAV!$A$5:$I$29,6,0),)</f>
        <v>0</v>
      </c>
    </row>
    <row r="1398" spans="1:11" x14ac:dyDescent="0.25">
      <c r="A1398" s="59"/>
      <c r="B1398" s="63">
        <f>IFERROR(VLOOKUP($A1398,D_SAV!$A$5:$I$29,3,0),)</f>
        <v>0</v>
      </c>
      <c r="C1398" s="64" t="str">
        <f>IFERROR(VLOOKUP($A1398,D_SAV!$A$5:$I$29,4,0),"")</f>
        <v/>
      </c>
      <c r="D1398" s="65">
        <f>IFERROR(VLOOKUP($A1398,D_SAV!$A$5:$I$29,5,0),)</f>
        <v>0</v>
      </c>
      <c r="E1398" s="60"/>
      <c r="F1398" s="60"/>
      <c r="G1398" s="60"/>
      <c r="H1398" s="60"/>
      <c r="I1398" s="60"/>
      <c r="J1398" s="60"/>
      <c r="K1398" s="65">
        <f>IFERROR(VLOOKUP($A1398,D_SAV!$A$5:$I$29,6,0),)</f>
        <v>0</v>
      </c>
    </row>
    <row r="1399" spans="1:11" x14ac:dyDescent="0.25">
      <c r="A1399" s="59"/>
      <c r="B1399" s="63">
        <f>IFERROR(VLOOKUP($A1399,D_SAV!$A$5:$I$29,3,0),)</f>
        <v>0</v>
      </c>
      <c r="C1399" s="64" t="str">
        <f>IFERROR(VLOOKUP($A1399,D_SAV!$A$5:$I$29,4,0),"")</f>
        <v/>
      </c>
      <c r="D1399" s="65">
        <f>IFERROR(VLOOKUP($A1399,D_SAV!$A$5:$I$29,5,0),)</f>
        <v>0</v>
      </c>
      <c r="E1399" s="60"/>
      <c r="F1399" s="60"/>
      <c r="G1399" s="60"/>
      <c r="H1399" s="60"/>
      <c r="I1399" s="60"/>
      <c r="J1399" s="60"/>
      <c r="K1399" s="65">
        <f>IFERROR(VLOOKUP($A1399,D_SAV!$A$5:$I$29,6,0),)</f>
        <v>0</v>
      </c>
    </row>
    <row r="1400" spans="1:11" x14ac:dyDescent="0.25">
      <c r="A1400" s="59"/>
      <c r="B1400" s="63">
        <f>IFERROR(VLOOKUP($A1400,D_SAV!$A$5:$I$29,3,0),)</f>
        <v>0</v>
      </c>
      <c r="C1400" s="64" t="str">
        <f>IFERROR(VLOOKUP($A1400,D_SAV!$A$5:$I$29,4,0),"")</f>
        <v/>
      </c>
      <c r="D1400" s="65">
        <f>IFERROR(VLOOKUP($A1400,D_SAV!$A$5:$I$29,5,0),)</f>
        <v>0</v>
      </c>
      <c r="E1400" s="60"/>
      <c r="F1400" s="60"/>
      <c r="G1400" s="60"/>
      <c r="H1400" s="60"/>
      <c r="I1400" s="60"/>
      <c r="J1400" s="60"/>
      <c r="K1400" s="65">
        <f>IFERROR(VLOOKUP($A1400,D_SAV!$A$5:$I$29,6,0),)</f>
        <v>0</v>
      </c>
    </row>
    <row r="1401" spans="1:11" x14ac:dyDescent="0.25">
      <c r="A1401" s="59"/>
      <c r="B1401" s="63">
        <f>IFERROR(VLOOKUP($A1401,D_SAV!$A$5:$I$29,3,0),)</f>
        <v>0</v>
      </c>
      <c r="C1401" s="64" t="str">
        <f>IFERROR(VLOOKUP($A1401,D_SAV!$A$5:$I$29,4,0),"")</f>
        <v/>
      </c>
      <c r="D1401" s="65">
        <f>IFERROR(VLOOKUP($A1401,D_SAV!$A$5:$I$29,5,0),)</f>
        <v>0</v>
      </c>
      <c r="E1401" s="60"/>
      <c r="F1401" s="60"/>
      <c r="G1401" s="60"/>
      <c r="H1401" s="60"/>
      <c r="I1401" s="60"/>
      <c r="J1401" s="60"/>
      <c r="K1401" s="65">
        <f>IFERROR(VLOOKUP($A1401,D_SAV!$A$5:$I$29,6,0),)</f>
        <v>0</v>
      </c>
    </row>
    <row r="1402" spans="1:11" x14ac:dyDescent="0.25">
      <c r="A1402" s="59"/>
      <c r="B1402" s="63">
        <f>IFERROR(VLOOKUP($A1402,D_SAV!$A$5:$I$29,3,0),)</f>
        <v>0</v>
      </c>
      <c r="C1402" s="64" t="str">
        <f>IFERROR(VLOOKUP($A1402,D_SAV!$A$5:$I$29,4,0),"")</f>
        <v/>
      </c>
      <c r="D1402" s="65">
        <f>IFERROR(VLOOKUP($A1402,D_SAV!$A$5:$I$29,5,0),)</f>
        <v>0</v>
      </c>
      <c r="E1402" s="60"/>
      <c r="F1402" s="60"/>
      <c r="G1402" s="60"/>
      <c r="H1402" s="60"/>
      <c r="I1402" s="60"/>
      <c r="J1402" s="60"/>
      <c r="K1402" s="65">
        <f>IFERROR(VLOOKUP($A1402,D_SAV!$A$5:$I$29,6,0),)</f>
        <v>0</v>
      </c>
    </row>
    <row r="1403" spans="1:11" x14ac:dyDescent="0.25">
      <c r="A1403" s="59"/>
      <c r="B1403" s="63">
        <f>IFERROR(VLOOKUP($A1403,D_SAV!$A$5:$I$29,3,0),)</f>
        <v>0</v>
      </c>
      <c r="C1403" s="64" t="str">
        <f>IFERROR(VLOOKUP($A1403,D_SAV!$A$5:$I$29,4,0),"")</f>
        <v/>
      </c>
      <c r="D1403" s="65">
        <f>IFERROR(VLOOKUP($A1403,D_SAV!$A$5:$I$29,5,0),)</f>
        <v>0</v>
      </c>
      <c r="E1403" s="60"/>
      <c r="F1403" s="60"/>
      <c r="G1403" s="60"/>
      <c r="H1403" s="60"/>
      <c r="I1403" s="60"/>
      <c r="J1403" s="60"/>
      <c r="K1403" s="65">
        <f>IFERROR(VLOOKUP($A1403,D_SAV!$A$5:$I$29,6,0),)</f>
        <v>0</v>
      </c>
    </row>
    <row r="1404" spans="1:11" x14ac:dyDescent="0.25">
      <c r="A1404" s="59"/>
      <c r="B1404" s="63">
        <f>IFERROR(VLOOKUP($A1404,D_SAV!$A$5:$I$29,3,0),)</f>
        <v>0</v>
      </c>
      <c r="C1404" s="64" t="str">
        <f>IFERROR(VLOOKUP($A1404,D_SAV!$A$5:$I$29,4,0),"")</f>
        <v/>
      </c>
      <c r="D1404" s="65">
        <f>IFERROR(VLOOKUP($A1404,D_SAV!$A$5:$I$29,5,0),)</f>
        <v>0</v>
      </c>
      <c r="E1404" s="60"/>
      <c r="F1404" s="60"/>
      <c r="G1404" s="60"/>
      <c r="H1404" s="60"/>
      <c r="I1404" s="60"/>
      <c r="J1404" s="60"/>
      <c r="K1404" s="65">
        <f>IFERROR(VLOOKUP($A1404,D_SAV!$A$5:$I$29,6,0),)</f>
        <v>0</v>
      </c>
    </row>
    <row r="1405" spans="1:11" x14ac:dyDescent="0.25">
      <c r="A1405" s="59"/>
      <c r="B1405" s="63">
        <f>IFERROR(VLOOKUP($A1405,D_SAV!$A$5:$I$29,3,0),)</f>
        <v>0</v>
      </c>
      <c r="C1405" s="64" t="str">
        <f>IFERROR(VLOOKUP($A1405,D_SAV!$A$5:$I$29,4,0),"")</f>
        <v/>
      </c>
      <c r="D1405" s="65">
        <f>IFERROR(VLOOKUP($A1405,D_SAV!$A$5:$I$29,5,0),)</f>
        <v>0</v>
      </c>
      <c r="E1405" s="60"/>
      <c r="F1405" s="60"/>
      <c r="G1405" s="60"/>
      <c r="H1405" s="60"/>
      <c r="I1405" s="60"/>
      <c r="J1405" s="60"/>
      <c r="K1405" s="65">
        <f>IFERROR(VLOOKUP($A1405,D_SAV!$A$5:$I$29,6,0),)</f>
        <v>0</v>
      </c>
    </row>
    <row r="1406" spans="1:11" x14ac:dyDescent="0.25">
      <c r="A1406" s="59"/>
      <c r="B1406" s="63">
        <f>IFERROR(VLOOKUP($A1406,D_SAV!$A$5:$I$29,3,0),)</f>
        <v>0</v>
      </c>
      <c r="C1406" s="64" t="str">
        <f>IFERROR(VLOOKUP($A1406,D_SAV!$A$5:$I$29,4,0),"")</f>
        <v/>
      </c>
      <c r="D1406" s="65">
        <f>IFERROR(VLOOKUP($A1406,D_SAV!$A$5:$I$29,5,0),)</f>
        <v>0</v>
      </c>
      <c r="E1406" s="60"/>
      <c r="F1406" s="60"/>
      <c r="G1406" s="60"/>
      <c r="H1406" s="60"/>
      <c r="I1406" s="60"/>
      <c r="J1406" s="60"/>
      <c r="K1406" s="65">
        <f>IFERROR(VLOOKUP($A1406,D_SAV!$A$5:$I$29,6,0),)</f>
        <v>0</v>
      </c>
    </row>
    <row r="1407" spans="1:11" x14ac:dyDescent="0.25">
      <c r="A1407" s="59"/>
      <c r="B1407" s="63">
        <f>IFERROR(VLOOKUP($A1407,D_SAV!$A$5:$I$29,3,0),)</f>
        <v>0</v>
      </c>
      <c r="C1407" s="64" t="str">
        <f>IFERROR(VLOOKUP($A1407,D_SAV!$A$5:$I$29,4,0),"")</f>
        <v/>
      </c>
      <c r="D1407" s="65">
        <f>IFERROR(VLOOKUP($A1407,D_SAV!$A$5:$I$29,5,0),)</f>
        <v>0</v>
      </c>
      <c r="E1407" s="60"/>
      <c r="F1407" s="60"/>
      <c r="G1407" s="60"/>
      <c r="H1407" s="60"/>
      <c r="I1407" s="60"/>
      <c r="J1407" s="60"/>
      <c r="K1407" s="65">
        <f>IFERROR(VLOOKUP($A1407,D_SAV!$A$5:$I$29,6,0),)</f>
        <v>0</v>
      </c>
    </row>
    <row r="1408" spans="1:11" x14ac:dyDescent="0.25">
      <c r="A1408" s="59"/>
      <c r="B1408" s="63">
        <f>IFERROR(VLOOKUP($A1408,D_SAV!$A$5:$I$29,3,0),)</f>
        <v>0</v>
      </c>
      <c r="C1408" s="64" t="str">
        <f>IFERROR(VLOOKUP($A1408,D_SAV!$A$5:$I$29,4,0),"")</f>
        <v/>
      </c>
      <c r="D1408" s="65">
        <f>IFERROR(VLOOKUP($A1408,D_SAV!$A$5:$I$29,5,0),)</f>
        <v>0</v>
      </c>
      <c r="E1408" s="60"/>
      <c r="F1408" s="60"/>
      <c r="G1408" s="60"/>
      <c r="H1408" s="60"/>
      <c r="I1408" s="60"/>
      <c r="J1408" s="60"/>
      <c r="K1408" s="65">
        <f>IFERROR(VLOOKUP($A1408,D_SAV!$A$5:$I$29,6,0),)</f>
        <v>0</v>
      </c>
    </row>
    <row r="1409" spans="1:11" x14ac:dyDescent="0.25">
      <c r="A1409" s="59"/>
      <c r="B1409" s="63">
        <f>IFERROR(VLOOKUP($A1409,D_SAV!$A$5:$I$29,3,0),)</f>
        <v>0</v>
      </c>
      <c r="C1409" s="64" t="str">
        <f>IFERROR(VLOOKUP($A1409,D_SAV!$A$5:$I$29,4,0),"")</f>
        <v/>
      </c>
      <c r="D1409" s="65">
        <f>IFERROR(VLOOKUP($A1409,D_SAV!$A$5:$I$29,5,0),)</f>
        <v>0</v>
      </c>
      <c r="E1409" s="60"/>
      <c r="F1409" s="60"/>
      <c r="G1409" s="60"/>
      <c r="H1409" s="60"/>
      <c r="I1409" s="60"/>
      <c r="J1409" s="60"/>
      <c r="K1409" s="65">
        <f>IFERROR(VLOOKUP($A1409,D_SAV!$A$5:$I$29,6,0),)</f>
        <v>0</v>
      </c>
    </row>
    <row r="1410" spans="1:11" x14ac:dyDescent="0.25">
      <c r="A1410" s="59"/>
      <c r="B1410" s="63">
        <f>IFERROR(VLOOKUP($A1410,D_SAV!$A$5:$I$29,3,0),)</f>
        <v>0</v>
      </c>
      <c r="C1410" s="64" t="str">
        <f>IFERROR(VLOOKUP($A1410,D_SAV!$A$5:$I$29,4,0),"")</f>
        <v/>
      </c>
      <c r="D1410" s="65">
        <f>IFERROR(VLOOKUP($A1410,D_SAV!$A$5:$I$29,5,0),)</f>
        <v>0</v>
      </c>
      <c r="E1410" s="60"/>
      <c r="F1410" s="60"/>
      <c r="G1410" s="60"/>
      <c r="H1410" s="60"/>
      <c r="I1410" s="60"/>
      <c r="J1410" s="60"/>
      <c r="K1410" s="65">
        <f>IFERROR(VLOOKUP($A1410,D_SAV!$A$5:$I$29,6,0),)</f>
        <v>0</v>
      </c>
    </row>
    <row r="1411" spans="1:11" x14ac:dyDescent="0.25">
      <c r="A1411" s="59"/>
      <c r="B1411" s="63">
        <f>IFERROR(VLOOKUP($A1411,D_SAV!$A$5:$I$29,3,0),)</f>
        <v>0</v>
      </c>
      <c r="C1411" s="64" t="str">
        <f>IFERROR(VLOOKUP($A1411,D_SAV!$A$5:$I$29,4,0),"")</f>
        <v/>
      </c>
      <c r="D1411" s="65">
        <f>IFERROR(VLOOKUP($A1411,D_SAV!$A$5:$I$29,5,0),)</f>
        <v>0</v>
      </c>
      <c r="E1411" s="60"/>
      <c r="F1411" s="60"/>
      <c r="G1411" s="60"/>
      <c r="H1411" s="60"/>
      <c r="I1411" s="60"/>
      <c r="J1411" s="60"/>
      <c r="K1411" s="65">
        <f>IFERROR(VLOOKUP($A1411,D_SAV!$A$5:$I$29,6,0),)</f>
        <v>0</v>
      </c>
    </row>
    <row r="1412" spans="1:11" x14ac:dyDescent="0.25">
      <c r="A1412" s="59"/>
      <c r="B1412" s="63">
        <f>IFERROR(VLOOKUP($A1412,D_SAV!$A$5:$I$29,3,0),)</f>
        <v>0</v>
      </c>
      <c r="C1412" s="64" t="str">
        <f>IFERROR(VLOOKUP($A1412,D_SAV!$A$5:$I$29,4,0),"")</f>
        <v/>
      </c>
      <c r="D1412" s="65">
        <f>IFERROR(VLOOKUP($A1412,D_SAV!$A$5:$I$29,5,0),)</f>
        <v>0</v>
      </c>
      <c r="E1412" s="60"/>
      <c r="F1412" s="60"/>
      <c r="G1412" s="60"/>
      <c r="H1412" s="60"/>
      <c r="I1412" s="60"/>
      <c r="J1412" s="60"/>
      <c r="K1412" s="65">
        <f>IFERROR(VLOOKUP($A1412,D_SAV!$A$5:$I$29,6,0),)</f>
        <v>0</v>
      </c>
    </row>
    <row r="1413" spans="1:11" x14ac:dyDescent="0.25">
      <c r="A1413" s="59"/>
      <c r="B1413" s="63">
        <f>IFERROR(VLOOKUP($A1413,D_SAV!$A$5:$I$29,3,0),)</f>
        <v>0</v>
      </c>
      <c r="C1413" s="64" t="str">
        <f>IFERROR(VLOOKUP($A1413,D_SAV!$A$5:$I$29,4,0),"")</f>
        <v/>
      </c>
      <c r="D1413" s="65">
        <f>IFERROR(VLOOKUP($A1413,D_SAV!$A$5:$I$29,5,0),)</f>
        <v>0</v>
      </c>
      <c r="E1413" s="60"/>
      <c r="F1413" s="60"/>
      <c r="G1413" s="60"/>
      <c r="H1413" s="60"/>
      <c r="I1413" s="60"/>
      <c r="J1413" s="60"/>
      <c r="K1413" s="65">
        <f>IFERROR(VLOOKUP($A1413,D_SAV!$A$5:$I$29,6,0),)</f>
        <v>0</v>
      </c>
    </row>
    <row r="1414" spans="1:11" x14ac:dyDescent="0.25">
      <c r="A1414" s="59"/>
      <c r="B1414" s="63">
        <f>IFERROR(VLOOKUP($A1414,D_SAV!$A$5:$I$29,3,0),)</f>
        <v>0</v>
      </c>
      <c r="C1414" s="64" t="str">
        <f>IFERROR(VLOOKUP($A1414,D_SAV!$A$5:$I$29,4,0),"")</f>
        <v/>
      </c>
      <c r="D1414" s="65">
        <f>IFERROR(VLOOKUP($A1414,D_SAV!$A$5:$I$29,5,0),)</f>
        <v>0</v>
      </c>
      <c r="E1414" s="60"/>
      <c r="F1414" s="60"/>
      <c r="G1414" s="60"/>
      <c r="H1414" s="60"/>
      <c r="I1414" s="60"/>
      <c r="J1414" s="60"/>
      <c r="K1414" s="65">
        <f>IFERROR(VLOOKUP($A1414,D_SAV!$A$5:$I$29,6,0),)</f>
        <v>0</v>
      </c>
    </row>
    <row r="1415" spans="1:11" x14ac:dyDescent="0.25">
      <c r="A1415" s="59"/>
      <c r="B1415" s="63">
        <f>IFERROR(VLOOKUP($A1415,D_SAV!$A$5:$I$29,3,0),)</f>
        <v>0</v>
      </c>
      <c r="C1415" s="64" t="str">
        <f>IFERROR(VLOOKUP($A1415,D_SAV!$A$5:$I$29,4,0),"")</f>
        <v/>
      </c>
      <c r="D1415" s="65">
        <f>IFERROR(VLOOKUP($A1415,D_SAV!$A$5:$I$29,5,0),)</f>
        <v>0</v>
      </c>
      <c r="E1415" s="60"/>
      <c r="F1415" s="60"/>
      <c r="G1415" s="60"/>
      <c r="H1415" s="60"/>
      <c r="I1415" s="60"/>
      <c r="J1415" s="60"/>
      <c r="K1415" s="65">
        <f>IFERROR(VLOOKUP($A1415,D_SAV!$A$5:$I$29,6,0),)</f>
        <v>0</v>
      </c>
    </row>
    <row r="1416" spans="1:11" x14ac:dyDescent="0.25">
      <c r="A1416" s="59"/>
      <c r="B1416" s="63">
        <f>IFERROR(VLOOKUP($A1416,D_SAV!$A$5:$I$29,3,0),)</f>
        <v>0</v>
      </c>
      <c r="C1416" s="64" t="str">
        <f>IFERROR(VLOOKUP($A1416,D_SAV!$A$5:$I$29,4,0),"")</f>
        <v/>
      </c>
      <c r="D1416" s="65">
        <f>IFERROR(VLOOKUP($A1416,D_SAV!$A$5:$I$29,5,0),)</f>
        <v>0</v>
      </c>
      <c r="E1416" s="60"/>
      <c r="F1416" s="60"/>
      <c r="G1416" s="60"/>
      <c r="H1416" s="60"/>
      <c r="I1416" s="60"/>
      <c r="J1416" s="60"/>
      <c r="K1416" s="65">
        <f>IFERROR(VLOOKUP($A1416,D_SAV!$A$5:$I$29,6,0),)</f>
        <v>0</v>
      </c>
    </row>
    <row r="1417" spans="1:11" x14ac:dyDescent="0.25">
      <c r="A1417" s="59"/>
      <c r="B1417" s="63">
        <f>IFERROR(VLOOKUP($A1417,D_SAV!$A$5:$I$29,3,0),)</f>
        <v>0</v>
      </c>
      <c r="C1417" s="64" t="str">
        <f>IFERROR(VLOOKUP($A1417,D_SAV!$A$5:$I$29,4,0),"")</f>
        <v/>
      </c>
      <c r="D1417" s="65">
        <f>IFERROR(VLOOKUP($A1417,D_SAV!$A$5:$I$29,5,0),)</f>
        <v>0</v>
      </c>
      <c r="E1417" s="60"/>
      <c r="F1417" s="60"/>
      <c r="G1417" s="60"/>
      <c r="H1417" s="60"/>
      <c r="I1417" s="60"/>
      <c r="J1417" s="60"/>
      <c r="K1417" s="65">
        <f>IFERROR(VLOOKUP($A1417,D_SAV!$A$5:$I$29,6,0),)</f>
        <v>0</v>
      </c>
    </row>
    <row r="1418" spans="1:11" x14ac:dyDescent="0.25">
      <c r="A1418" s="59"/>
      <c r="B1418" s="63">
        <f>IFERROR(VLOOKUP($A1418,D_SAV!$A$5:$I$29,3,0),)</f>
        <v>0</v>
      </c>
      <c r="C1418" s="64" t="str">
        <f>IFERROR(VLOOKUP($A1418,D_SAV!$A$5:$I$29,4,0),"")</f>
        <v/>
      </c>
      <c r="D1418" s="65">
        <f>IFERROR(VLOOKUP($A1418,D_SAV!$A$5:$I$29,5,0),)</f>
        <v>0</v>
      </c>
      <c r="E1418" s="60"/>
      <c r="F1418" s="60"/>
      <c r="G1418" s="60"/>
      <c r="H1418" s="60"/>
      <c r="I1418" s="60"/>
      <c r="J1418" s="60"/>
      <c r="K1418" s="65">
        <f>IFERROR(VLOOKUP($A1418,D_SAV!$A$5:$I$29,6,0),)</f>
        <v>0</v>
      </c>
    </row>
    <row r="1419" spans="1:11" x14ac:dyDescent="0.25">
      <c r="A1419" s="59"/>
      <c r="B1419" s="63">
        <f>IFERROR(VLOOKUP($A1419,D_SAV!$A$5:$I$29,3,0),)</f>
        <v>0</v>
      </c>
      <c r="C1419" s="64" t="str">
        <f>IFERROR(VLOOKUP($A1419,D_SAV!$A$5:$I$29,4,0),"")</f>
        <v/>
      </c>
      <c r="D1419" s="65">
        <f>IFERROR(VLOOKUP($A1419,D_SAV!$A$5:$I$29,5,0),)</f>
        <v>0</v>
      </c>
      <c r="E1419" s="60"/>
      <c r="F1419" s="60"/>
      <c r="G1419" s="60"/>
      <c r="H1419" s="60"/>
      <c r="I1419" s="60"/>
      <c r="J1419" s="60"/>
      <c r="K1419" s="65">
        <f>IFERROR(VLOOKUP($A1419,D_SAV!$A$5:$I$29,6,0),)</f>
        <v>0</v>
      </c>
    </row>
    <row r="1420" spans="1:11" x14ac:dyDescent="0.25">
      <c r="A1420" s="59"/>
      <c r="B1420" s="63">
        <f>IFERROR(VLOOKUP($A1420,D_SAV!$A$5:$I$29,3,0),)</f>
        <v>0</v>
      </c>
      <c r="C1420" s="64" t="str">
        <f>IFERROR(VLOOKUP($A1420,D_SAV!$A$5:$I$29,4,0),"")</f>
        <v/>
      </c>
      <c r="D1420" s="65">
        <f>IFERROR(VLOOKUP($A1420,D_SAV!$A$5:$I$29,5,0),)</f>
        <v>0</v>
      </c>
      <c r="E1420" s="60"/>
      <c r="F1420" s="60"/>
      <c r="G1420" s="60"/>
      <c r="H1420" s="60"/>
      <c r="I1420" s="60"/>
      <c r="J1420" s="60"/>
      <c r="K1420" s="65">
        <f>IFERROR(VLOOKUP($A1420,D_SAV!$A$5:$I$29,6,0),)</f>
        <v>0</v>
      </c>
    </row>
    <row r="1421" spans="1:11" x14ac:dyDescent="0.25">
      <c r="A1421" s="59"/>
      <c r="B1421" s="63">
        <f>IFERROR(VLOOKUP($A1421,D_SAV!$A$5:$I$29,3,0),)</f>
        <v>0</v>
      </c>
      <c r="C1421" s="64" t="str">
        <f>IFERROR(VLOOKUP($A1421,D_SAV!$A$5:$I$29,4,0),"")</f>
        <v/>
      </c>
      <c r="D1421" s="65">
        <f>IFERROR(VLOOKUP($A1421,D_SAV!$A$5:$I$29,5,0),)</f>
        <v>0</v>
      </c>
      <c r="E1421" s="60"/>
      <c r="F1421" s="60"/>
      <c r="G1421" s="60"/>
      <c r="H1421" s="60"/>
      <c r="I1421" s="60"/>
      <c r="J1421" s="60"/>
      <c r="K1421" s="65">
        <f>IFERROR(VLOOKUP($A1421,D_SAV!$A$5:$I$29,6,0),)</f>
        <v>0</v>
      </c>
    </row>
    <row r="1422" spans="1:11" x14ac:dyDescent="0.25">
      <c r="A1422" s="59"/>
      <c r="B1422" s="63">
        <f>IFERROR(VLOOKUP($A1422,D_SAV!$A$5:$I$29,3,0),)</f>
        <v>0</v>
      </c>
      <c r="C1422" s="64" t="str">
        <f>IFERROR(VLOOKUP($A1422,D_SAV!$A$5:$I$29,4,0),"")</f>
        <v/>
      </c>
      <c r="D1422" s="65">
        <f>IFERROR(VLOOKUP($A1422,D_SAV!$A$5:$I$29,5,0),)</f>
        <v>0</v>
      </c>
      <c r="E1422" s="60"/>
      <c r="F1422" s="60"/>
      <c r="G1422" s="60"/>
      <c r="H1422" s="60"/>
      <c r="I1422" s="60"/>
      <c r="J1422" s="60"/>
      <c r="K1422" s="65">
        <f>IFERROR(VLOOKUP($A1422,D_SAV!$A$5:$I$29,6,0),)</f>
        <v>0</v>
      </c>
    </row>
    <row r="1423" spans="1:11" x14ac:dyDescent="0.25">
      <c r="A1423" s="59"/>
      <c r="B1423" s="63">
        <f>IFERROR(VLOOKUP($A1423,D_SAV!$A$5:$I$29,3,0),)</f>
        <v>0</v>
      </c>
      <c r="C1423" s="64" t="str">
        <f>IFERROR(VLOOKUP($A1423,D_SAV!$A$5:$I$29,4,0),"")</f>
        <v/>
      </c>
      <c r="D1423" s="65">
        <f>IFERROR(VLOOKUP($A1423,D_SAV!$A$5:$I$29,5,0),)</f>
        <v>0</v>
      </c>
      <c r="E1423" s="60"/>
      <c r="F1423" s="60"/>
      <c r="G1423" s="60"/>
      <c r="H1423" s="60"/>
      <c r="I1423" s="60"/>
      <c r="J1423" s="60"/>
      <c r="K1423" s="65">
        <f>IFERROR(VLOOKUP($A1423,D_SAV!$A$5:$I$29,6,0),)</f>
        <v>0</v>
      </c>
    </row>
    <row r="1424" spans="1:11" x14ac:dyDescent="0.25">
      <c r="A1424" s="59"/>
      <c r="B1424" s="63">
        <f>IFERROR(VLOOKUP($A1424,D_SAV!$A$5:$I$29,3,0),)</f>
        <v>0</v>
      </c>
      <c r="C1424" s="64" t="str">
        <f>IFERROR(VLOOKUP($A1424,D_SAV!$A$5:$I$29,4,0),"")</f>
        <v/>
      </c>
      <c r="D1424" s="65">
        <f>IFERROR(VLOOKUP($A1424,D_SAV!$A$5:$I$29,5,0),)</f>
        <v>0</v>
      </c>
      <c r="E1424" s="60"/>
      <c r="F1424" s="60"/>
      <c r="G1424" s="60"/>
      <c r="H1424" s="60"/>
      <c r="I1424" s="60"/>
      <c r="J1424" s="60"/>
      <c r="K1424" s="65">
        <f>IFERROR(VLOOKUP($A1424,D_SAV!$A$5:$I$29,6,0),)</f>
        <v>0</v>
      </c>
    </row>
    <row r="1425" spans="1:11" x14ac:dyDescent="0.25">
      <c r="A1425" s="59"/>
      <c r="B1425" s="63">
        <f>IFERROR(VLOOKUP($A1425,D_SAV!$A$5:$I$29,3,0),)</f>
        <v>0</v>
      </c>
      <c r="C1425" s="64" t="str">
        <f>IFERROR(VLOOKUP($A1425,D_SAV!$A$5:$I$29,4,0),"")</f>
        <v/>
      </c>
      <c r="D1425" s="65">
        <f>IFERROR(VLOOKUP($A1425,D_SAV!$A$5:$I$29,5,0),)</f>
        <v>0</v>
      </c>
      <c r="E1425" s="60"/>
      <c r="F1425" s="60"/>
      <c r="G1425" s="60"/>
      <c r="H1425" s="60"/>
      <c r="I1425" s="60"/>
      <c r="J1425" s="60"/>
      <c r="K1425" s="65">
        <f>IFERROR(VLOOKUP($A1425,D_SAV!$A$5:$I$29,6,0),)</f>
        <v>0</v>
      </c>
    </row>
    <row r="1426" spans="1:11" x14ac:dyDescent="0.25">
      <c r="A1426" s="59"/>
      <c r="B1426" s="63">
        <f>IFERROR(VLOOKUP($A1426,D_SAV!$A$5:$I$29,3,0),)</f>
        <v>0</v>
      </c>
      <c r="C1426" s="64" t="str">
        <f>IFERROR(VLOOKUP($A1426,D_SAV!$A$5:$I$29,4,0),"")</f>
        <v/>
      </c>
      <c r="D1426" s="65">
        <f>IFERROR(VLOOKUP($A1426,D_SAV!$A$5:$I$29,5,0),)</f>
        <v>0</v>
      </c>
      <c r="E1426" s="60"/>
      <c r="F1426" s="60"/>
      <c r="G1426" s="60"/>
      <c r="H1426" s="60"/>
      <c r="I1426" s="60"/>
      <c r="J1426" s="60"/>
      <c r="K1426" s="65">
        <f>IFERROR(VLOOKUP($A1426,D_SAV!$A$5:$I$29,6,0),)</f>
        <v>0</v>
      </c>
    </row>
    <row r="1427" spans="1:11" x14ac:dyDescent="0.25">
      <c r="A1427" s="59"/>
      <c r="B1427" s="63">
        <f>IFERROR(VLOOKUP($A1427,D_SAV!$A$5:$I$29,3,0),)</f>
        <v>0</v>
      </c>
      <c r="C1427" s="64" t="str">
        <f>IFERROR(VLOOKUP($A1427,D_SAV!$A$5:$I$29,4,0),"")</f>
        <v/>
      </c>
      <c r="D1427" s="65">
        <f>IFERROR(VLOOKUP($A1427,D_SAV!$A$5:$I$29,5,0),)</f>
        <v>0</v>
      </c>
      <c r="E1427" s="60"/>
      <c r="F1427" s="60"/>
      <c r="G1427" s="60"/>
      <c r="H1427" s="60"/>
      <c r="I1427" s="60"/>
      <c r="J1427" s="60"/>
      <c r="K1427" s="65">
        <f>IFERROR(VLOOKUP($A1427,D_SAV!$A$5:$I$29,6,0),)</f>
        <v>0</v>
      </c>
    </row>
    <row r="1428" spans="1:11" x14ac:dyDescent="0.25">
      <c r="A1428" s="59"/>
      <c r="B1428" s="63">
        <f>IFERROR(VLOOKUP($A1428,D_SAV!$A$5:$I$29,3,0),)</f>
        <v>0</v>
      </c>
      <c r="C1428" s="64" t="str">
        <f>IFERROR(VLOOKUP($A1428,D_SAV!$A$5:$I$29,4,0),"")</f>
        <v/>
      </c>
      <c r="D1428" s="65">
        <f>IFERROR(VLOOKUP($A1428,D_SAV!$A$5:$I$29,5,0),)</f>
        <v>0</v>
      </c>
      <c r="E1428" s="60"/>
      <c r="F1428" s="60"/>
      <c r="G1428" s="60"/>
      <c r="H1428" s="60"/>
      <c r="I1428" s="60"/>
      <c r="J1428" s="60"/>
      <c r="K1428" s="65">
        <f>IFERROR(VLOOKUP($A1428,D_SAV!$A$5:$I$29,6,0),)</f>
        <v>0</v>
      </c>
    </row>
    <row r="1429" spans="1:11" x14ac:dyDescent="0.25">
      <c r="A1429" s="59"/>
      <c r="B1429" s="63">
        <f>IFERROR(VLOOKUP($A1429,D_SAV!$A$5:$I$29,3,0),)</f>
        <v>0</v>
      </c>
      <c r="C1429" s="64" t="str">
        <f>IFERROR(VLOOKUP($A1429,D_SAV!$A$5:$I$29,4,0),"")</f>
        <v/>
      </c>
      <c r="D1429" s="65">
        <f>IFERROR(VLOOKUP($A1429,D_SAV!$A$5:$I$29,5,0),)</f>
        <v>0</v>
      </c>
      <c r="E1429" s="60"/>
      <c r="F1429" s="60"/>
      <c r="G1429" s="60"/>
      <c r="H1429" s="60"/>
      <c r="I1429" s="60"/>
      <c r="J1429" s="60"/>
      <c r="K1429" s="65">
        <f>IFERROR(VLOOKUP($A1429,D_SAV!$A$5:$I$29,6,0),)</f>
        <v>0</v>
      </c>
    </row>
    <row r="1430" spans="1:11" x14ac:dyDescent="0.25">
      <c r="A1430" s="59"/>
      <c r="B1430" s="63">
        <f>IFERROR(VLOOKUP($A1430,D_SAV!$A$5:$I$29,3,0),)</f>
        <v>0</v>
      </c>
      <c r="C1430" s="64" t="str">
        <f>IFERROR(VLOOKUP($A1430,D_SAV!$A$5:$I$29,4,0),"")</f>
        <v/>
      </c>
      <c r="D1430" s="65">
        <f>IFERROR(VLOOKUP($A1430,D_SAV!$A$5:$I$29,5,0),)</f>
        <v>0</v>
      </c>
      <c r="E1430" s="60"/>
      <c r="F1430" s="60"/>
      <c r="G1430" s="60"/>
      <c r="H1430" s="60"/>
      <c r="I1430" s="60"/>
      <c r="J1430" s="60"/>
      <c r="K1430" s="65">
        <f>IFERROR(VLOOKUP($A1430,D_SAV!$A$5:$I$29,6,0),)</f>
        <v>0</v>
      </c>
    </row>
    <row r="1431" spans="1:11" x14ac:dyDescent="0.25">
      <c r="A1431" s="59"/>
      <c r="B1431" s="63">
        <f>IFERROR(VLOOKUP($A1431,D_SAV!$A$5:$I$29,3,0),)</f>
        <v>0</v>
      </c>
      <c r="C1431" s="64" t="str">
        <f>IFERROR(VLOOKUP($A1431,D_SAV!$A$5:$I$29,4,0),"")</f>
        <v/>
      </c>
      <c r="D1431" s="65">
        <f>IFERROR(VLOOKUP($A1431,D_SAV!$A$5:$I$29,5,0),)</f>
        <v>0</v>
      </c>
      <c r="E1431" s="60"/>
      <c r="F1431" s="60"/>
      <c r="G1431" s="60"/>
      <c r="H1431" s="60"/>
      <c r="I1431" s="60"/>
      <c r="J1431" s="60"/>
      <c r="K1431" s="65">
        <f>IFERROR(VLOOKUP($A1431,D_SAV!$A$5:$I$29,6,0),)</f>
        <v>0</v>
      </c>
    </row>
    <row r="1432" spans="1:11" x14ac:dyDescent="0.25">
      <c r="A1432" s="59"/>
      <c r="B1432" s="63">
        <f>IFERROR(VLOOKUP($A1432,D_SAV!$A$5:$I$29,3,0),)</f>
        <v>0</v>
      </c>
      <c r="C1432" s="64" t="str">
        <f>IFERROR(VLOOKUP($A1432,D_SAV!$A$5:$I$29,4,0),"")</f>
        <v/>
      </c>
      <c r="D1432" s="65">
        <f>IFERROR(VLOOKUP($A1432,D_SAV!$A$5:$I$29,5,0),)</f>
        <v>0</v>
      </c>
      <c r="E1432" s="60"/>
      <c r="F1432" s="60"/>
      <c r="G1432" s="60"/>
      <c r="H1432" s="60"/>
      <c r="I1432" s="60"/>
      <c r="J1432" s="60"/>
      <c r="K1432" s="65">
        <f>IFERROR(VLOOKUP($A1432,D_SAV!$A$5:$I$29,6,0),)</f>
        <v>0</v>
      </c>
    </row>
    <row r="1433" spans="1:11" x14ac:dyDescent="0.25">
      <c r="A1433" s="59"/>
      <c r="B1433" s="63">
        <f>IFERROR(VLOOKUP($A1433,D_SAV!$A$5:$I$29,3,0),)</f>
        <v>0</v>
      </c>
      <c r="C1433" s="64" t="str">
        <f>IFERROR(VLOOKUP($A1433,D_SAV!$A$5:$I$29,4,0),"")</f>
        <v/>
      </c>
      <c r="D1433" s="65">
        <f>IFERROR(VLOOKUP($A1433,D_SAV!$A$5:$I$29,5,0),)</f>
        <v>0</v>
      </c>
      <c r="E1433" s="60"/>
      <c r="F1433" s="60"/>
      <c r="G1433" s="60"/>
      <c r="H1433" s="60"/>
      <c r="I1433" s="60"/>
      <c r="J1433" s="60"/>
      <c r="K1433" s="65">
        <f>IFERROR(VLOOKUP($A1433,D_SAV!$A$5:$I$29,6,0),)</f>
        <v>0</v>
      </c>
    </row>
    <row r="1434" spans="1:11" x14ac:dyDescent="0.25">
      <c r="A1434" s="59"/>
      <c r="B1434" s="63">
        <f>IFERROR(VLOOKUP($A1434,D_SAV!$A$5:$I$29,3,0),)</f>
        <v>0</v>
      </c>
      <c r="C1434" s="64" t="str">
        <f>IFERROR(VLOOKUP($A1434,D_SAV!$A$5:$I$29,4,0),"")</f>
        <v/>
      </c>
      <c r="D1434" s="65">
        <f>IFERROR(VLOOKUP($A1434,D_SAV!$A$5:$I$29,5,0),)</f>
        <v>0</v>
      </c>
      <c r="E1434" s="60"/>
      <c r="F1434" s="60"/>
      <c r="G1434" s="60"/>
      <c r="H1434" s="60"/>
      <c r="I1434" s="60"/>
      <c r="J1434" s="60"/>
      <c r="K1434" s="65">
        <f>IFERROR(VLOOKUP($A1434,D_SAV!$A$5:$I$29,6,0),)</f>
        <v>0</v>
      </c>
    </row>
    <row r="1435" spans="1:11" x14ac:dyDescent="0.25">
      <c r="A1435" s="59"/>
      <c r="B1435" s="63">
        <f>IFERROR(VLOOKUP($A1435,D_SAV!$A$5:$I$29,3,0),)</f>
        <v>0</v>
      </c>
      <c r="C1435" s="64" t="str">
        <f>IFERROR(VLOOKUP($A1435,D_SAV!$A$5:$I$29,4,0),"")</f>
        <v/>
      </c>
      <c r="D1435" s="65">
        <f>IFERROR(VLOOKUP($A1435,D_SAV!$A$5:$I$29,5,0),)</f>
        <v>0</v>
      </c>
      <c r="E1435" s="60"/>
      <c r="F1435" s="60"/>
      <c r="G1435" s="60"/>
      <c r="H1435" s="60"/>
      <c r="I1435" s="60"/>
      <c r="J1435" s="60"/>
      <c r="K1435" s="65">
        <f>IFERROR(VLOOKUP($A1435,D_SAV!$A$5:$I$29,6,0),)</f>
        <v>0</v>
      </c>
    </row>
    <row r="1436" spans="1:11" x14ac:dyDescent="0.25">
      <c r="A1436" s="59"/>
      <c r="B1436" s="63">
        <f>IFERROR(VLOOKUP($A1436,D_SAV!$A$5:$I$29,3,0),)</f>
        <v>0</v>
      </c>
      <c r="C1436" s="64" t="str">
        <f>IFERROR(VLOOKUP($A1436,D_SAV!$A$5:$I$29,4,0),"")</f>
        <v/>
      </c>
      <c r="D1436" s="65">
        <f>IFERROR(VLOOKUP($A1436,D_SAV!$A$5:$I$29,5,0),)</f>
        <v>0</v>
      </c>
      <c r="E1436" s="60"/>
      <c r="F1436" s="60"/>
      <c r="G1436" s="60"/>
      <c r="H1436" s="60"/>
      <c r="I1436" s="60"/>
      <c r="J1436" s="60"/>
      <c r="K1436" s="65">
        <f>IFERROR(VLOOKUP($A1436,D_SAV!$A$5:$I$29,6,0),)</f>
        <v>0</v>
      </c>
    </row>
    <row r="1437" spans="1:11" x14ac:dyDescent="0.25">
      <c r="A1437" s="59"/>
      <c r="B1437" s="63">
        <f>IFERROR(VLOOKUP($A1437,D_SAV!$A$5:$I$29,3,0),)</f>
        <v>0</v>
      </c>
      <c r="C1437" s="64" t="str">
        <f>IFERROR(VLOOKUP($A1437,D_SAV!$A$5:$I$29,4,0),"")</f>
        <v/>
      </c>
      <c r="D1437" s="65">
        <f>IFERROR(VLOOKUP($A1437,D_SAV!$A$5:$I$29,5,0),)</f>
        <v>0</v>
      </c>
      <c r="E1437" s="60"/>
      <c r="F1437" s="60"/>
      <c r="G1437" s="60"/>
      <c r="H1437" s="60"/>
      <c r="I1437" s="60"/>
      <c r="J1437" s="60"/>
      <c r="K1437" s="65">
        <f>IFERROR(VLOOKUP($A1437,D_SAV!$A$5:$I$29,6,0),)</f>
        <v>0</v>
      </c>
    </row>
    <row r="1438" spans="1:11" x14ac:dyDescent="0.25">
      <c r="A1438" s="59"/>
      <c r="B1438" s="63">
        <f>IFERROR(VLOOKUP($A1438,D_SAV!$A$5:$I$29,3,0),)</f>
        <v>0</v>
      </c>
      <c r="C1438" s="64" t="str">
        <f>IFERROR(VLOOKUP($A1438,D_SAV!$A$5:$I$29,4,0),"")</f>
        <v/>
      </c>
      <c r="D1438" s="65">
        <f>IFERROR(VLOOKUP($A1438,D_SAV!$A$5:$I$29,5,0),)</f>
        <v>0</v>
      </c>
      <c r="E1438" s="60"/>
      <c r="F1438" s="60"/>
      <c r="G1438" s="60"/>
      <c r="H1438" s="60"/>
      <c r="I1438" s="60"/>
      <c r="J1438" s="60"/>
      <c r="K1438" s="65">
        <f>IFERROR(VLOOKUP($A1438,D_SAV!$A$5:$I$29,6,0),)</f>
        <v>0</v>
      </c>
    </row>
    <row r="1439" spans="1:11" x14ac:dyDescent="0.25">
      <c r="A1439" s="59"/>
      <c r="B1439" s="63">
        <f>IFERROR(VLOOKUP($A1439,D_SAV!$A$5:$I$29,3,0),)</f>
        <v>0</v>
      </c>
      <c r="C1439" s="64" t="str">
        <f>IFERROR(VLOOKUP($A1439,D_SAV!$A$5:$I$29,4,0),"")</f>
        <v/>
      </c>
      <c r="D1439" s="65">
        <f>IFERROR(VLOOKUP($A1439,D_SAV!$A$5:$I$29,5,0),)</f>
        <v>0</v>
      </c>
      <c r="E1439" s="60"/>
      <c r="F1439" s="60"/>
      <c r="G1439" s="60"/>
      <c r="H1439" s="60"/>
      <c r="I1439" s="60"/>
      <c r="J1439" s="60"/>
      <c r="K1439" s="65">
        <f>IFERROR(VLOOKUP($A1439,D_SAV!$A$5:$I$29,6,0),)</f>
        <v>0</v>
      </c>
    </row>
    <row r="1440" spans="1:11" x14ac:dyDescent="0.25">
      <c r="A1440" s="59"/>
      <c r="B1440" s="63">
        <f>IFERROR(VLOOKUP($A1440,D_SAV!$A$5:$I$29,3,0),)</f>
        <v>0</v>
      </c>
      <c r="C1440" s="64" t="str">
        <f>IFERROR(VLOOKUP($A1440,D_SAV!$A$5:$I$29,4,0),"")</f>
        <v/>
      </c>
      <c r="D1440" s="65">
        <f>IFERROR(VLOOKUP($A1440,D_SAV!$A$5:$I$29,5,0),)</f>
        <v>0</v>
      </c>
      <c r="E1440" s="60"/>
      <c r="F1440" s="60"/>
      <c r="G1440" s="60"/>
      <c r="H1440" s="60"/>
      <c r="I1440" s="60"/>
      <c r="J1440" s="60"/>
      <c r="K1440" s="65">
        <f>IFERROR(VLOOKUP($A1440,D_SAV!$A$5:$I$29,6,0),)</f>
        <v>0</v>
      </c>
    </row>
    <row r="1441" spans="1:11" x14ac:dyDescent="0.25">
      <c r="A1441" s="59"/>
      <c r="B1441" s="63">
        <f>IFERROR(VLOOKUP($A1441,D_SAV!$A$5:$I$29,3,0),)</f>
        <v>0</v>
      </c>
      <c r="C1441" s="64" t="str">
        <f>IFERROR(VLOOKUP($A1441,D_SAV!$A$5:$I$29,4,0),"")</f>
        <v/>
      </c>
      <c r="D1441" s="65">
        <f>IFERROR(VLOOKUP($A1441,D_SAV!$A$5:$I$29,5,0),)</f>
        <v>0</v>
      </c>
      <c r="E1441" s="60"/>
      <c r="F1441" s="60"/>
      <c r="G1441" s="60"/>
      <c r="H1441" s="60"/>
      <c r="I1441" s="60"/>
      <c r="J1441" s="60"/>
      <c r="K1441" s="65">
        <f>IFERROR(VLOOKUP($A1441,D_SAV!$A$5:$I$29,6,0),)</f>
        <v>0</v>
      </c>
    </row>
    <row r="1442" spans="1:11" x14ac:dyDescent="0.25">
      <c r="A1442" s="59"/>
      <c r="B1442" s="63">
        <f>IFERROR(VLOOKUP($A1442,D_SAV!$A$5:$I$29,3,0),)</f>
        <v>0</v>
      </c>
      <c r="C1442" s="64" t="str">
        <f>IFERROR(VLOOKUP($A1442,D_SAV!$A$5:$I$29,4,0),"")</f>
        <v/>
      </c>
      <c r="D1442" s="65">
        <f>IFERROR(VLOOKUP($A1442,D_SAV!$A$5:$I$29,5,0),)</f>
        <v>0</v>
      </c>
      <c r="E1442" s="60"/>
      <c r="F1442" s="60"/>
      <c r="G1442" s="60"/>
      <c r="H1442" s="60"/>
      <c r="I1442" s="60"/>
      <c r="J1442" s="60"/>
      <c r="K1442" s="65">
        <f>IFERROR(VLOOKUP($A1442,D_SAV!$A$5:$I$29,6,0),)</f>
        <v>0</v>
      </c>
    </row>
    <row r="1443" spans="1:11" x14ac:dyDescent="0.25">
      <c r="A1443" s="59"/>
      <c r="B1443" s="63">
        <f>IFERROR(VLOOKUP($A1443,D_SAV!$A$5:$I$29,3,0),)</f>
        <v>0</v>
      </c>
      <c r="C1443" s="64" t="str">
        <f>IFERROR(VLOOKUP($A1443,D_SAV!$A$5:$I$29,4,0),"")</f>
        <v/>
      </c>
      <c r="D1443" s="65">
        <f>IFERROR(VLOOKUP($A1443,D_SAV!$A$5:$I$29,5,0),)</f>
        <v>0</v>
      </c>
      <c r="E1443" s="60"/>
      <c r="F1443" s="60"/>
      <c r="G1443" s="60"/>
      <c r="H1443" s="60"/>
      <c r="I1443" s="60"/>
      <c r="J1443" s="60"/>
      <c r="K1443" s="65">
        <f>IFERROR(VLOOKUP($A1443,D_SAV!$A$5:$I$29,6,0),)</f>
        <v>0</v>
      </c>
    </row>
    <row r="1444" spans="1:11" x14ac:dyDescent="0.25">
      <c r="A1444" s="59"/>
      <c r="B1444" s="63">
        <f>IFERROR(VLOOKUP($A1444,D_SAV!$A$5:$I$29,3,0),)</f>
        <v>0</v>
      </c>
      <c r="C1444" s="64" t="str">
        <f>IFERROR(VLOOKUP($A1444,D_SAV!$A$5:$I$29,4,0),"")</f>
        <v/>
      </c>
      <c r="D1444" s="65">
        <f>IFERROR(VLOOKUP($A1444,D_SAV!$A$5:$I$29,5,0),)</f>
        <v>0</v>
      </c>
      <c r="E1444" s="60"/>
      <c r="F1444" s="60"/>
      <c r="G1444" s="60"/>
      <c r="H1444" s="60"/>
      <c r="I1444" s="60"/>
      <c r="J1444" s="60"/>
      <c r="K1444" s="65">
        <f>IFERROR(VLOOKUP($A1444,D_SAV!$A$5:$I$29,6,0),)</f>
        <v>0</v>
      </c>
    </row>
    <row r="1445" spans="1:11" x14ac:dyDescent="0.25">
      <c r="A1445" s="59"/>
      <c r="B1445" s="63">
        <f>IFERROR(VLOOKUP($A1445,D_SAV!$A$5:$I$29,3,0),)</f>
        <v>0</v>
      </c>
      <c r="C1445" s="64" t="str">
        <f>IFERROR(VLOOKUP($A1445,D_SAV!$A$5:$I$29,4,0),"")</f>
        <v/>
      </c>
      <c r="D1445" s="65">
        <f>IFERROR(VLOOKUP($A1445,D_SAV!$A$5:$I$29,5,0),)</f>
        <v>0</v>
      </c>
      <c r="E1445" s="60"/>
      <c r="F1445" s="60"/>
      <c r="G1445" s="60"/>
      <c r="H1445" s="60"/>
      <c r="I1445" s="60"/>
      <c r="J1445" s="60"/>
      <c r="K1445" s="65">
        <f>IFERROR(VLOOKUP($A1445,D_SAV!$A$5:$I$29,6,0),)</f>
        <v>0</v>
      </c>
    </row>
    <row r="1446" spans="1:11" x14ac:dyDescent="0.25">
      <c r="A1446" s="59"/>
      <c r="B1446" s="63">
        <f>IFERROR(VLOOKUP($A1446,D_SAV!$A$5:$I$29,3,0),)</f>
        <v>0</v>
      </c>
      <c r="C1446" s="64" t="str">
        <f>IFERROR(VLOOKUP($A1446,D_SAV!$A$5:$I$29,4,0),"")</f>
        <v/>
      </c>
      <c r="D1446" s="65">
        <f>IFERROR(VLOOKUP($A1446,D_SAV!$A$5:$I$29,5,0),)</f>
        <v>0</v>
      </c>
      <c r="E1446" s="60"/>
      <c r="F1446" s="60"/>
      <c r="G1446" s="60"/>
      <c r="H1446" s="60"/>
      <c r="I1446" s="60"/>
      <c r="J1446" s="60"/>
      <c r="K1446" s="65">
        <f>IFERROR(VLOOKUP($A1446,D_SAV!$A$5:$I$29,6,0),)</f>
        <v>0</v>
      </c>
    </row>
    <row r="1447" spans="1:11" x14ac:dyDescent="0.25">
      <c r="A1447" s="59"/>
      <c r="B1447" s="63">
        <f>IFERROR(VLOOKUP($A1447,D_SAV!$A$5:$I$29,3,0),)</f>
        <v>0</v>
      </c>
      <c r="C1447" s="64" t="str">
        <f>IFERROR(VLOOKUP($A1447,D_SAV!$A$5:$I$29,4,0),"")</f>
        <v/>
      </c>
      <c r="D1447" s="65">
        <f>IFERROR(VLOOKUP($A1447,D_SAV!$A$5:$I$29,5,0),)</f>
        <v>0</v>
      </c>
      <c r="E1447" s="60"/>
      <c r="F1447" s="60"/>
      <c r="G1447" s="60"/>
      <c r="H1447" s="60"/>
      <c r="I1447" s="60"/>
      <c r="J1447" s="60"/>
      <c r="K1447" s="65">
        <f>IFERROR(VLOOKUP($A1447,D_SAV!$A$5:$I$29,6,0),)</f>
        <v>0</v>
      </c>
    </row>
    <row r="1448" spans="1:11" x14ac:dyDescent="0.25">
      <c r="A1448" s="59"/>
      <c r="B1448" s="63">
        <f>IFERROR(VLOOKUP($A1448,D_SAV!$A$5:$I$29,3,0),)</f>
        <v>0</v>
      </c>
      <c r="C1448" s="64" t="str">
        <f>IFERROR(VLOOKUP($A1448,D_SAV!$A$5:$I$29,4,0),"")</f>
        <v/>
      </c>
      <c r="D1448" s="65">
        <f>IFERROR(VLOOKUP($A1448,D_SAV!$A$5:$I$29,5,0),)</f>
        <v>0</v>
      </c>
      <c r="E1448" s="60"/>
      <c r="F1448" s="60"/>
      <c r="G1448" s="60"/>
      <c r="H1448" s="60"/>
      <c r="I1448" s="60"/>
      <c r="J1448" s="60"/>
      <c r="K1448" s="65">
        <f>IFERROR(VLOOKUP($A1448,D_SAV!$A$5:$I$29,6,0),)</f>
        <v>0</v>
      </c>
    </row>
    <row r="1449" spans="1:11" x14ac:dyDescent="0.25">
      <c r="A1449" s="59"/>
      <c r="B1449" s="63">
        <f>IFERROR(VLOOKUP($A1449,D_SAV!$A$5:$I$29,3,0),)</f>
        <v>0</v>
      </c>
      <c r="C1449" s="64" t="str">
        <f>IFERROR(VLOOKUP($A1449,D_SAV!$A$5:$I$29,4,0),"")</f>
        <v/>
      </c>
      <c r="D1449" s="65">
        <f>IFERROR(VLOOKUP($A1449,D_SAV!$A$5:$I$29,5,0),)</f>
        <v>0</v>
      </c>
      <c r="E1449" s="60"/>
      <c r="F1449" s="60"/>
      <c r="G1449" s="60"/>
      <c r="H1449" s="60"/>
      <c r="I1449" s="60"/>
      <c r="J1449" s="60"/>
      <c r="K1449" s="65">
        <f>IFERROR(VLOOKUP($A1449,D_SAV!$A$5:$I$29,6,0),)</f>
        <v>0</v>
      </c>
    </row>
    <row r="1450" spans="1:11" x14ac:dyDescent="0.25">
      <c r="A1450" s="59"/>
      <c r="B1450" s="63">
        <f>IFERROR(VLOOKUP($A1450,D_SAV!$A$5:$I$29,3,0),)</f>
        <v>0</v>
      </c>
      <c r="C1450" s="64" t="str">
        <f>IFERROR(VLOOKUP($A1450,D_SAV!$A$5:$I$29,4,0),"")</f>
        <v/>
      </c>
      <c r="D1450" s="65">
        <f>IFERROR(VLOOKUP($A1450,D_SAV!$A$5:$I$29,5,0),)</f>
        <v>0</v>
      </c>
      <c r="E1450" s="60"/>
      <c r="F1450" s="60"/>
      <c r="G1450" s="60"/>
      <c r="H1450" s="60"/>
      <c r="I1450" s="60"/>
      <c r="J1450" s="60"/>
      <c r="K1450" s="65">
        <f>IFERROR(VLOOKUP($A1450,D_SAV!$A$5:$I$29,6,0),)</f>
        <v>0</v>
      </c>
    </row>
    <row r="1451" spans="1:11" x14ac:dyDescent="0.25">
      <c r="A1451" s="59"/>
      <c r="B1451" s="63">
        <f>IFERROR(VLOOKUP($A1451,D_SAV!$A$5:$I$29,3,0),)</f>
        <v>0</v>
      </c>
      <c r="C1451" s="64" t="str">
        <f>IFERROR(VLOOKUP($A1451,D_SAV!$A$5:$I$29,4,0),"")</f>
        <v/>
      </c>
      <c r="D1451" s="65">
        <f>IFERROR(VLOOKUP($A1451,D_SAV!$A$5:$I$29,5,0),)</f>
        <v>0</v>
      </c>
      <c r="E1451" s="60"/>
      <c r="F1451" s="60"/>
      <c r="G1451" s="60"/>
      <c r="H1451" s="60"/>
      <c r="I1451" s="60"/>
      <c r="J1451" s="60"/>
      <c r="K1451" s="65">
        <f>IFERROR(VLOOKUP($A1451,D_SAV!$A$5:$I$29,6,0),)</f>
        <v>0</v>
      </c>
    </row>
    <row r="1452" spans="1:11" x14ac:dyDescent="0.25">
      <c r="A1452" s="59"/>
      <c r="B1452" s="63">
        <f>IFERROR(VLOOKUP($A1452,D_SAV!$A$5:$I$29,3,0),)</f>
        <v>0</v>
      </c>
      <c r="C1452" s="64" t="str">
        <f>IFERROR(VLOOKUP($A1452,D_SAV!$A$5:$I$29,4,0),"")</f>
        <v/>
      </c>
      <c r="D1452" s="65">
        <f>IFERROR(VLOOKUP($A1452,D_SAV!$A$5:$I$29,5,0),)</f>
        <v>0</v>
      </c>
      <c r="E1452" s="60"/>
      <c r="F1452" s="60"/>
      <c r="G1452" s="60"/>
      <c r="H1452" s="60"/>
      <c r="I1452" s="60"/>
      <c r="J1452" s="60"/>
      <c r="K1452" s="65">
        <f>IFERROR(VLOOKUP($A1452,D_SAV!$A$5:$I$29,6,0),)</f>
        <v>0</v>
      </c>
    </row>
    <row r="1453" spans="1:11" x14ac:dyDescent="0.25">
      <c r="A1453" s="59"/>
      <c r="B1453" s="63">
        <f>IFERROR(VLOOKUP($A1453,D_SAV!$A$5:$I$29,3,0),)</f>
        <v>0</v>
      </c>
      <c r="C1453" s="64" t="str">
        <f>IFERROR(VLOOKUP($A1453,D_SAV!$A$5:$I$29,4,0),"")</f>
        <v/>
      </c>
      <c r="D1453" s="65">
        <f>IFERROR(VLOOKUP($A1453,D_SAV!$A$5:$I$29,5,0),)</f>
        <v>0</v>
      </c>
      <c r="E1453" s="60"/>
      <c r="F1453" s="60"/>
      <c r="G1453" s="60"/>
      <c r="H1453" s="60"/>
      <c r="I1453" s="60"/>
      <c r="J1453" s="60"/>
      <c r="K1453" s="65">
        <f>IFERROR(VLOOKUP($A1453,D_SAV!$A$5:$I$29,6,0),)</f>
        <v>0</v>
      </c>
    </row>
    <row r="1454" spans="1:11" x14ac:dyDescent="0.25">
      <c r="A1454" s="59"/>
      <c r="B1454" s="63">
        <f>IFERROR(VLOOKUP($A1454,D_SAV!$A$5:$I$29,3,0),)</f>
        <v>0</v>
      </c>
      <c r="C1454" s="64" t="str">
        <f>IFERROR(VLOOKUP($A1454,D_SAV!$A$5:$I$29,4,0),"")</f>
        <v/>
      </c>
      <c r="D1454" s="65">
        <f>IFERROR(VLOOKUP($A1454,D_SAV!$A$5:$I$29,5,0),)</f>
        <v>0</v>
      </c>
      <c r="E1454" s="60"/>
      <c r="F1454" s="60"/>
      <c r="G1454" s="60"/>
      <c r="H1454" s="60"/>
      <c r="I1454" s="60"/>
      <c r="J1454" s="60"/>
      <c r="K1454" s="65">
        <f>IFERROR(VLOOKUP($A1454,D_SAV!$A$5:$I$29,6,0),)</f>
        <v>0</v>
      </c>
    </row>
    <row r="1455" spans="1:11" x14ac:dyDescent="0.25">
      <c r="A1455" s="59"/>
      <c r="B1455" s="63">
        <f>IFERROR(VLOOKUP($A1455,D_SAV!$A$5:$I$29,3,0),)</f>
        <v>0</v>
      </c>
      <c r="C1455" s="64" t="str">
        <f>IFERROR(VLOOKUP($A1455,D_SAV!$A$5:$I$29,4,0),"")</f>
        <v/>
      </c>
      <c r="D1455" s="65">
        <f>IFERROR(VLOOKUP($A1455,D_SAV!$A$5:$I$29,5,0),)</f>
        <v>0</v>
      </c>
      <c r="E1455" s="60"/>
      <c r="F1455" s="60"/>
      <c r="G1455" s="60"/>
      <c r="H1455" s="60"/>
      <c r="I1455" s="60"/>
      <c r="J1455" s="60"/>
      <c r="K1455" s="65">
        <f>IFERROR(VLOOKUP($A1455,D_SAV!$A$5:$I$29,6,0),)</f>
        <v>0</v>
      </c>
    </row>
    <row r="1456" spans="1:11" x14ac:dyDescent="0.25">
      <c r="A1456" s="59"/>
      <c r="B1456" s="63">
        <f>IFERROR(VLOOKUP($A1456,D_SAV!$A$5:$I$29,3,0),)</f>
        <v>0</v>
      </c>
      <c r="C1456" s="64" t="str">
        <f>IFERROR(VLOOKUP($A1456,D_SAV!$A$5:$I$29,4,0),"")</f>
        <v/>
      </c>
      <c r="D1456" s="65">
        <f>IFERROR(VLOOKUP($A1456,D_SAV!$A$5:$I$29,5,0),)</f>
        <v>0</v>
      </c>
      <c r="E1456" s="60"/>
      <c r="F1456" s="60"/>
      <c r="G1456" s="60"/>
      <c r="H1456" s="60"/>
      <c r="I1456" s="60"/>
      <c r="J1456" s="60"/>
      <c r="K1456" s="65">
        <f>IFERROR(VLOOKUP($A1456,D_SAV!$A$5:$I$29,6,0),)</f>
        <v>0</v>
      </c>
    </row>
    <row r="1457" spans="1:11" x14ac:dyDescent="0.25">
      <c r="A1457" s="59"/>
      <c r="B1457" s="63">
        <f>IFERROR(VLOOKUP($A1457,D_SAV!$A$5:$I$29,3,0),)</f>
        <v>0</v>
      </c>
      <c r="C1457" s="64" t="str">
        <f>IFERROR(VLOOKUP($A1457,D_SAV!$A$5:$I$29,4,0),"")</f>
        <v/>
      </c>
      <c r="D1457" s="65">
        <f>IFERROR(VLOOKUP($A1457,D_SAV!$A$5:$I$29,5,0),)</f>
        <v>0</v>
      </c>
      <c r="E1457" s="60"/>
      <c r="F1457" s="60"/>
      <c r="G1457" s="60"/>
      <c r="H1457" s="60"/>
      <c r="I1457" s="60"/>
      <c r="J1457" s="60"/>
      <c r="K1457" s="65">
        <f>IFERROR(VLOOKUP($A1457,D_SAV!$A$5:$I$29,6,0),)</f>
        <v>0</v>
      </c>
    </row>
    <row r="1458" spans="1:11" x14ac:dyDescent="0.25">
      <c r="A1458" s="59"/>
      <c r="B1458" s="63">
        <f>IFERROR(VLOOKUP($A1458,D_SAV!$A$5:$I$29,3,0),)</f>
        <v>0</v>
      </c>
      <c r="C1458" s="64" t="str">
        <f>IFERROR(VLOOKUP($A1458,D_SAV!$A$5:$I$29,4,0),"")</f>
        <v/>
      </c>
      <c r="D1458" s="65">
        <f>IFERROR(VLOOKUP($A1458,D_SAV!$A$5:$I$29,5,0),)</f>
        <v>0</v>
      </c>
      <c r="E1458" s="60"/>
      <c r="F1458" s="60"/>
      <c r="G1458" s="60"/>
      <c r="H1458" s="60"/>
      <c r="I1458" s="60"/>
      <c r="J1458" s="60"/>
      <c r="K1458" s="65">
        <f>IFERROR(VLOOKUP($A1458,D_SAV!$A$5:$I$29,6,0),)</f>
        <v>0</v>
      </c>
    </row>
    <row r="1459" spans="1:11" x14ac:dyDescent="0.25">
      <c r="A1459" s="59"/>
      <c r="B1459" s="63">
        <f>IFERROR(VLOOKUP($A1459,D_SAV!$A$5:$I$29,3,0),)</f>
        <v>0</v>
      </c>
      <c r="C1459" s="64" t="str">
        <f>IFERROR(VLOOKUP($A1459,D_SAV!$A$5:$I$29,4,0),"")</f>
        <v/>
      </c>
      <c r="D1459" s="65">
        <f>IFERROR(VLOOKUP($A1459,D_SAV!$A$5:$I$29,5,0),)</f>
        <v>0</v>
      </c>
      <c r="E1459" s="60"/>
      <c r="F1459" s="60"/>
      <c r="G1459" s="60"/>
      <c r="H1459" s="60"/>
      <c r="I1459" s="60"/>
      <c r="J1459" s="60"/>
      <c r="K1459" s="65">
        <f>IFERROR(VLOOKUP($A1459,D_SAV!$A$5:$I$29,6,0),)</f>
        <v>0</v>
      </c>
    </row>
    <row r="1460" spans="1:11" x14ac:dyDescent="0.25">
      <c r="A1460" s="59"/>
      <c r="B1460" s="63">
        <f>IFERROR(VLOOKUP($A1460,D_SAV!$A$5:$I$29,3,0),)</f>
        <v>0</v>
      </c>
      <c r="C1460" s="64" t="str">
        <f>IFERROR(VLOOKUP($A1460,D_SAV!$A$5:$I$29,4,0),"")</f>
        <v/>
      </c>
      <c r="D1460" s="65">
        <f>IFERROR(VLOOKUP($A1460,D_SAV!$A$5:$I$29,5,0),)</f>
        <v>0</v>
      </c>
      <c r="E1460" s="60"/>
      <c r="F1460" s="60"/>
      <c r="G1460" s="60"/>
      <c r="H1460" s="60"/>
      <c r="I1460" s="60"/>
      <c r="J1460" s="60"/>
      <c r="K1460" s="65">
        <f>IFERROR(VLOOKUP($A1460,D_SAV!$A$5:$I$29,6,0),)</f>
        <v>0</v>
      </c>
    </row>
    <row r="1461" spans="1:11" x14ac:dyDescent="0.25">
      <c r="A1461" s="59"/>
      <c r="B1461" s="63">
        <f>IFERROR(VLOOKUP($A1461,D_SAV!$A$5:$I$29,3,0),)</f>
        <v>0</v>
      </c>
      <c r="C1461" s="64" t="str">
        <f>IFERROR(VLOOKUP($A1461,D_SAV!$A$5:$I$29,4,0),"")</f>
        <v/>
      </c>
      <c r="D1461" s="65">
        <f>IFERROR(VLOOKUP($A1461,D_SAV!$A$5:$I$29,5,0),)</f>
        <v>0</v>
      </c>
      <c r="E1461" s="60"/>
      <c r="F1461" s="60"/>
      <c r="G1461" s="60"/>
      <c r="H1461" s="60"/>
      <c r="I1461" s="60"/>
      <c r="J1461" s="60"/>
      <c r="K1461" s="65">
        <f>IFERROR(VLOOKUP($A1461,D_SAV!$A$5:$I$29,6,0),)</f>
        <v>0</v>
      </c>
    </row>
    <row r="1462" spans="1:11" x14ac:dyDescent="0.25">
      <c r="A1462" s="59"/>
      <c r="B1462" s="63">
        <f>IFERROR(VLOOKUP($A1462,D_SAV!$A$5:$I$29,3,0),)</f>
        <v>0</v>
      </c>
      <c r="C1462" s="64" t="str">
        <f>IFERROR(VLOOKUP($A1462,D_SAV!$A$5:$I$29,4,0),"")</f>
        <v/>
      </c>
      <c r="D1462" s="65">
        <f>IFERROR(VLOOKUP($A1462,D_SAV!$A$5:$I$29,5,0),)</f>
        <v>0</v>
      </c>
      <c r="E1462" s="60"/>
      <c r="F1462" s="60"/>
      <c r="G1462" s="60"/>
      <c r="H1462" s="60"/>
      <c r="I1462" s="60"/>
      <c r="J1462" s="60"/>
      <c r="K1462" s="65">
        <f>IFERROR(VLOOKUP($A1462,D_SAV!$A$5:$I$29,6,0),)</f>
        <v>0</v>
      </c>
    </row>
    <row r="1463" spans="1:11" x14ac:dyDescent="0.25">
      <c r="A1463" s="59"/>
      <c r="B1463" s="63">
        <f>IFERROR(VLOOKUP($A1463,D_SAV!$A$5:$I$29,3,0),)</f>
        <v>0</v>
      </c>
      <c r="C1463" s="64" t="str">
        <f>IFERROR(VLOOKUP($A1463,D_SAV!$A$5:$I$29,4,0),"")</f>
        <v/>
      </c>
      <c r="D1463" s="65">
        <f>IFERROR(VLOOKUP($A1463,D_SAV!$A$5:$I$29,5,0),)</f>
        <v>0</v>
      </c>
      <c r="E1463" s="60"/>
      <c r="F1463" s="60"/>
      <c r="G1463" s="60"/>
      <c r="H1463" s="60"/>
      <c r="I1463" s="60"/>
      <c r="J1463" s="60"/>
      <c r="K1463" s="65">
        <f>IFERROR(VLOOKUP($A1463,D_SAV!$A$5:$I$29,6,0),)</f>
        <v>0</v>
      </c>
    </row>
    <row r="1464" spans="1:11" x14ac:dyDescent="0.25">
      <c r="A1464" s="59"/>
      <c r="B1464" s="63">
        <f>IFERROR(VLOOKUP($A1464,D_SAV!$A$5:$I$29,3,0),)</f>
        <v>0</v>
      </c>
      <c r="C1464" s="64" t="str">
        <f>IFERROR(VLOOKUP($A1464,D_SAV!$A$5:$I$29,4,0),"")</f>
        <v/>
      </c>
      <c r="D1464" s="65">
        <f>IFERROR(VLOOKUP($A1464,D_SAV!$A$5:$I$29,5,0),)</f>
        <v>0</v>
      </c>
      <c r="E1464" s="60"/>
      <c r="F1464" s="60"/>
      <c r="G1464" s="60"/>
      <c r="H1464" s="60"/>
      <c r="I1464" s="60"/>
      <c r="J1464" s="60"/>
      <c r="K1464" s="65">
        <f>IFERROR(VLOOKUP($A1464,D_SAV!$A$5:$I$29,6,0),)</f>
        <v>0</v>
      </c>
    </row>
    <row r="1465" spans="1:11" x14ac:dyDescent="0.25">
      <c r="A1465" s="59"/>
      <c r="B1465" s="63">
        <f>IFERROR(VLOOKUP($A1465,D_SAV!$A$5:$I$29,3,0),)</f>
        <v>0</v>
      </c>
      <c r="C1465" s="64" t="str">
        <f>IFERROR(VLOOKUP($A1465,D_SAV!$A$5:$I$29,4,0),"")</f>
        <v/>
      </c>
      <c r="D1465" s="65">
        <f>IFERROR(VLOOKUP($A1465,D_SAV!$A$5:$I$29,5,0),)</f>
        <v>0</v>
      </c>
      <c r="E1465" s="60"/>
      <c r="F1465" s="60"/>
      <c r="G1465" s="60"/>
      <c r="H1465" s="60"/>
      <c r="I1465" s="60"/>
      <c r="J1465" s="60"/>
      <c r="K1465" s="65">
        <f>IFERROR(VLOOKUP($A1465,D_SAV!$A$5:$I$29,6,0),)</f>
        <v>0</v>
      </c>
    </row>
    <row r="1466" spans="1:11" x14ac:dyDescent="0.25">
      <c r="A1466" s="59"/>
      <c r="B1466" s="63">
        <f>IFERROR(VLOOKUP($A1466,D_SAV!$A$5:$I$29,3,0),)</f>
        <v>0</v>
      </c>
      <c r="C1466" s="64" t="str">
        <f>IFERROR(VLOOKUP($A1466,D_SAV!$A$5:$I$29,4,0),"")</f>
        <v/>
      </c>
      <c r="D1466" s="65">
        <f>IFERROR(VLOOKUP($A1466,D_SAV!$A$5:$I$29,5,0),)</f>
        <v>0</v>
      </c>
      <c r="E1466" s="60"/>
      <c r="F1466" s="60"/>
      <c r="G1466" s="60"/>
      <c r="H1466" s="60"/>
      <c r="I1466" s="60"/>
      <c r="J1466" s="60"/>
      <c r="K1466" s="65">
        <f>IFERROR(VLOOKUP($A1466,D_SAV!$A$5:$I$29,6,0),)</f>
        <v>0</v>
      </c>
    </row>
    <row r="1467" spans="1:11" x14ac:dyDescent="0.25">
      <c r="A1467" s="59"/>
      <c r="B1467" s="63">
        <f>IFERROR(VLOOKUP($A1467,D_SAV!$A$5:$I$29,3,0),)</f>
        <v>0</v>
      </c>
      <c r="C1467" s="64" t="str">
        <f>IFERROR(VLOOKUP($A1467,D_SAV!$A$5:$I$29,4,0),"")</f>
        <v/>
      </c>
      <c r="D1467" s="65">
        <f>IFERROR(VLOOKUP($A1467,D_SAV!$A$5:$I$29,5,0),)</f>
        <v>0</v>
      </c>
      <c r="E1467" s="60"/>
      <c r="F1467" s="60"/>
      <c r="G1467" s="60"/>
      <c r="H1467" s="60"/>
      <c r="I1467" s="60"/>
      <c r="J1467" s="60"/>
      <c r="K1467" s="65">
        <f>IFERROR(VLOOKUP($A1467,D_SAV!$A$5:$I$29,6,0),)</f>
        <v>0</v>
      </c>
    </row>
    <row r="1468" spans="1:11" x14ac:dyDescent="0.25">
      <c r="A1468" s="59"/>
      <c r="B1468" s="63">
        <f>IFERROR(VLOOKUP($A1468,D_SAV!$A$5:$I$29,3,0),)</f>
        <v>0</v>
      </c>
      <c r="C1468" s="64" t="str">
        <f>IFERROR(VLOOKUP($A1468,D_SAV!$A$5:$I$29,4,0),"")</f>
        <v/>
      </c>
      <c r="D1468" s="65">
        <f>IFERROR(VLOOKUP($A1468,D_SAV!$A$5:$I$29,5,0),)</f>
        <v>0</v>
      </c>
      <c r="E1468" s="60"/>
      <c r="F1468" s="60"/>
      <c r="G1468" s="60"/>
      <c r="H1468" s="60"/>
      <c r="I1468" s="60"/>
      <c r="J1468" s="60"/>
      <c r="K1468" s="65">
        <f>IFERROR(VLOOKUP($A1468,D_SAV!$A$5:$I$29,6,0),)</f>
        <v>0</v>
      </c>
    </row>
    <row r="1469" spans="1:11" x14ac:dyDescent="0.25">
      <c r="A1469" s="59"/>
      <c r="B1469" s="63">
        <f>IFERROR(VLOOKUP($A1469,D_SAV!$A$5:$I$29,3,0),)</f>
        <v>0</v>
      </c>
      <c r="C1469" s="64" t="str">
        <f>IFERROR(VLOOKUP($A1469,D_SAV!$A$5:$I$29,4,0),"")</f>
        <v/>
      </c>
      <c r="D1469" s="65">
        <f>IFERROR(VLOOKUP($A1469,D_SAV!$A$5:$I$29,5,0),)</f>
        <v>0</v>
      </c>
      <c r="E1469" s="60"/>
      <c r="F1469" s="60"/>
      <c r="G1469" s="60"/>
      <c r="H1469" s="60"/>
      <c r="I1469" s="60"/>
      <c r="J1469" s="60"/>
      <c r="K1469" s="65">
        <f>IFERROR(VLOOKUP($A1469,D_SAV!$A$5:$I$29,6,0),)</f>
        <v>0</v>
      </c>
    </row>
    <row r="1470" spans="1:11" x14ac:dyDescent="0.25">
      <c r="A1470" s="59"/>
      <c r="B1470" s="63">
        <f>IFERROR(VLOOKUP($A1470,D_SAV!$A$5:$I$29,3,0),)</f>
        <v>0</v>
      </c>
      <c r="C1470" s="64" t="str">
        <f>IFERROR(VLOOKUP($A1470,D_SAV!$A$5:$I$29,4,0),"")</f>
        <v/>
      </c>
      <c r="D1470" s="65">
        <f>IFERROR(VLOOKUP($A1470,D_SAV!$A$5:$I$29,5,0),)</f>
        <v>0</v>
      </c>
      <c r="E1470" s="60"/>
      <c r="F1470" s="60"/>
      <c r="G1470" s="60"/>
      <c r="H1470" s="60"/>
      <c r="I1470" s="60"/>
      <c r="J1470" s="60"/>
      <c r="K1470" s="65">
        <f>IFERROR(VLOOKUP($A1470,D_SAV!$A$5:$I$29,6,0),)</f>
        <v>0</v>
      </c>
    </row>
    <row r="1471" spans="1:11" x14ac:dyDescent="0.25">
      <c r="A1471" s="59"/>
      <c r="B1471" s="63">
        <f>IFERROR(VLOOKUP($A1471,D_SAV!$A$5:$I$29,3,0),)</f>
        <v>0</v>
      </c>
      <c r="C1471" s="64" t="str">
        <f>IFERROR(VLOOKUP($A1471,D_SAV!$A$5:$I$29,4,0),"")</f>
        <v/>
      </c>
      <c r="D1471" s="65">
        <f>IFERROR(VLOOKUP($A1471,D_SAV!$A$5:$I$29,5,0),)</f>
        <v>0</v>
      </c>
      <c r="E1471" s="60"/>
      <c r="F1471" s="60"/>
      <c r="G1471" s="60"/>
      <c r="H1471" s="60"/>
      <c r="I1471" s="60"/>
      <c r="J1471" s="60"/>
      <c r="K1471" s="65">
        <f>IFERROR(VLOOKUP($A1471,D_SAV!$A$5:$I$29,6,0),)</f>
        <v>0</v>
      </c>
    </row>
    <row r="1472" spans="1:11" x14ac:dyDescent="0.25">
      <c r="A1472" s="59"/>
      <c r="B1472" s="63">
        <f>IFERROR(VLOOKUP($A1472,D_SAV!$A$5:$I$29,3,0),)</f>
        <v>0</v>
      </c>
      <c r="C1472" s="64" t="str">
        <f>IFERROR(VLOOKUP($A1472,D_SAV!$A$5:$I$29,4,0),"")</f>
        <v/>
      </c>
      <c r="D1472" s="65">
        <f>IFERROR(VLOOKUP($A1472,D_SAV!$A$5:$I$29,5,0),)</f>
        <v>0</v>
      </c>
      <c r="E1472" s="60"/>
      <c r="F1472" s="60"/>
      <c r="G1472" s="60"/>
      <c r="H1472" s="60"/>
      <c r="I1472" s="60"/>
      <c r="J1472" s="60"/>
      <c r="K1472" s="65">
        <f>IFERROR(VLOOKUP($A1472,D_SAV!$A$5:$I$29,6,0),)</f>
        <v>0</v>
      </c>
    </row>
    <row r="1473" spans="1:11" x14ac:dyDescent="0.25">
      <c r="A1473" s="59"/>
      <c r="B1473" s="63">
        <f>IFERROR(VLOOKUP($A1473,D_SAV!$A$5:$I$29,3,0),)</f>
        <v>0</v>
      </c>
      <c r="C1473" s="64" t="str">
        <f>IFERROR(VLOOKUP($A1473,D_SAV!$A$5:$I$29,4,0),"")</f>
        <v/>
      </c>
      <c r="D1473" s="65">
        <f>IFERROR(VLOOKUP($A1473,D_SAV!$A$5:$I$29,5,0),)</f>
        <v>0</v>
      </c>
      <c r="E1473" s="60"/>
      <c r="F1473" s="60"/>
      <c r="G1473" s="60"/>
      <c r="H1473" s="60"/>
      <c r="I1473" s="60"/>
      <c r="J1473" s="60"/>
      <c r="K1473" s="65">
        <f>IFERROR(VLOOKUP($A1473,D_SAV!$A$5:$I$29,6,0),)</f>
        <v>0</v>
      </c>
    </row>
    <row r="1474" spans="1:11" x14ac:dyDescent="0.25">
      <c r="A1474" s="59"/>
      <c r="B1474" s="63">
        <f>IFERROR(VLOOKUP($A1474,D_SAV!$A$5:$I$29,3,0),)</f>
        <v>0</v>
      </c>
      <c r="C1474" s="64" t="str">
        <f>IFERROR(VLOOKUP($A1474,D_SAV!$A$5:$I$29,4,0),"")</f>
        <v/>
      </c>
      <c r="D1474" s="65">
        <f>IFERROR(VLOOKUP($A1474,D_SAV!$A$5:$I$29,5,0),)</f>
        <v>0</v>
      </c>
      <c r="E1474" s="60"/>
      <c r="F1474" s="60"/>
      <c r="G1474" s="60"/>
      <c r="H1474" s="60"/>
      <c r="I1474" s="60"/>
      <c r="J1474" s="60"/>
      <c r="K1474" s="65">
        <f>IFERROR(VLOOKUP($A1474,D_SAV!$A$5:$I$29,6,0),)</f>
        <v>0</v>
      </c>
    </row>
    <row r="1475" spans="1:11" x14ac:dyDescent="0.25">
      <c r="A1475" s="59"/>
      <c r="B1475" s="63">
        <f>IFERROR(VLOOKUP($A1475,D_SAV!$A$5:$I$29,3,0),)</f>
        <v>0</v>
      </c>
      <c r="C1475" s="64" t="str">
        <f>IFERROR(VLOOKUP($A1475,D_SAV!$A$5:$I$29,4,0),"")</f>
        <v/>
      </c>
      <c r="D1475" s="65">
        <f>IFERROR(VLOOKUP($A1475,D_SAV!$A$5:$I$29,5,0),)</f>
        <v>0</v>
      </c>
      <c r="E1475" s="60"/>
      <c r="F1475" s="60"/>
      <c r="G1475" s="60"/>
      <c r="H1475" s="60"/>
      <c r="I1475" s="60"/>
      <c r="J1475" s="60"/>
      <c r="K1475" s="65">
        <f>IFERROR(VLOOKUP($A1475,D_SAV!$A$5:$I$29,6,0),)</f>
        <v>0</v>
      </c>
    </row>
    <row r="1476" spans="1:11" x14ac:dyDescent="0.25">
      <c r="A1476" s="59"/>
      <c r="B1476" s="63">
        <f>IFERROR(VLOOKUP($A1476,D_SAV!$A$5:$I$29,3,0),)</f>
        <v>0</v>
      </c>
      <c r="C1476" s="64" t="str">
        <f>IFERROR(VLOOKUP($A1476,D_SAV!$A$5:$I$29,4,0),"")</f>
        <v/>
      </c>
      <c r="D1476" s="65">
        <f>IFERROR(VLOOKUP($A1476,D_SAV!$A$5:$I$29,5,0),)</f>
        <v>0</v>
      </c>
      <c r="E1476" s="60"/>
      <c r="F1476" s="60"/>
      <c r="G1476" s="60"/>
      <c r="H1476" s="60"/>
      <c r="I1476" s="60"/>
      <c r="J1476" s="60"/>
      <c r="K1476" s="65">
        <f>IFERROR(VLOOKUP($A1476,D_SAV!$A$5:$I$29,6,0),)</f>
        <v>0</v>
      </c>
    </row>
    <row r="1477" spans="1:11" x14ac:dyDescent="0.25">
      <c r="A1477" s="59"/>
      <c r="B1477" s="63">
        <f>IFERROR(VLOOKUP($A1477,D_SAV!$A$5:$I$29,3,0),)</f>
        <v>0</v>
      </c>
      <c r="C1477" s="64" t="str">
        <f>IFERROR(VLOOKUP($A1477,D_SAV!$A$5:$I$29,4,0),"")</f>
        <v/>
      </c>
      <c r="D1477" s="65">
        <f>IFERROR(VLOOKUP($A1477,D_SAV!$A$5:$I$29,5,0),)</f>
        <v>0</v>
      </c>
      <c r="E1477" s="60"/>
      <c r="F1477" s="60"/>
      <c r="G1477" s="60"/>
      <c r="H1477" s="60"/>
      <c r="I1477" s="60"/>
      <c r="J1477" s="60"/>
      <c r="K1477" s="65">
        <f>IFERROR(VLOOKUP($A1477,D_SAV!$A$5:$I$29,6,0),)</f>
        <v>0</v>
      </c>
    </row>
    <row r="1478" spans="1:11" x14ac:dyDescent="0.25">
      <c r="A1478" s="59"/>
      <c r="B1478" s="63">
        <f>IFERROR(VLOOKUP($A1478,D_SAV!$A$5:$I$29,3,0),)</f>
        <v>0</v>
      </c>
      <c r="C1478" s="64" t="str">
        <f>IFERROR(VLOOKUP($A1478,D_SAV!$A$5:$I$29,4,0),"")</f>
        <v/>
      </c>
      <c r="D1478" s="65">
        <f>IFERROR(VLOOKUP($A1478,D_SAV!$A$5:$I$29,5,0),)</f>
        <v>0</v>
      </c>
      <c r="E1478" s="60"/>
      <c r="F1478" s="60"/>
      <c r="G1478" s="60"/>
      <c r="H1478" s="60"/>
      <c r="I1478" s="60"/>
      <c r="J1478" s="60"/>
      <c r="K1478" s="65">
        <f>IFERROR(VLOOKUP($A1478,D_SAV!$A$5:$I$29,6,0),)</f>
        <v>0</v>
      </c>
    </row>
    <row r="1479" spans="1:11" x14ac:dyDescent="0.25">
      <c r="A1479" s="59"/>
      <c r="B1479" s="63">
        <f>IFERROR(VLOOKUP($A1479,D_SAV!$A$5:$I$29,3,0),)</f>
        <v>0</v>
      </c>
      <c r="C1479" s="64" t="str">
        <f>IFERROR(VLOOKUP($A1479,D_SAV!$A$5:$I$29,4,0),"")</f>
        <v/>
      </c>
      <c r="D1479" s="65">
        <f>IFERROR(VLOOKUP($A1479,D_SAV!$A$5:$I$29,5,0),)</f>
        <v>0</v>
      </c>
      <c r="E1479" s="60"/>
      <c r="F1479" s="60"/>
      <c r="G1479" s="60"/>
      <c r="H1479" s="60"/>
      <c r="I1479" s="60"/>
      <c r="J1479" s="60"/>
      <c r="K1479" s="65">
        <f>IFERROR(VLOOKUP($A1479,D_SAV!$A$5:$I$29,6,0),)</f>
        <v>0</v>
      </c>
    </row>
    <row r="1480" spans="1:11" x14ac:dyDescent="0.25">
      <c r="A1480" s="59"/>
      <c r="B1480" s="63">
        <f>IFERROR(VLOOKUP($A1480,D_SAV!$A$5:$I$29,3,0),)</f>
        <v>0</v>
      </c>
      <c r="C1480" s="64" t="str">
        <f>IFERROR(VLOOKUP($A1480,D_SAV!$A$5:$I$29,4,0),"")</f>
        <v/>
      </c>
      <c r="D1480" s="65">
        <f>IFERROR(VLOOKUP($A1480,D_SAV!$A$5:$I$29,5,0),)</f>
        <v>0</v>
      </c>
      <c r="E1480" s="60"/>
      <c r="F1480" s="60"/>
      <c r="G1480" s="60"/>
      <c r="H1480" s="60"/>
      <c r="I1480" s="60"/>
      <c r="J1480" s="60"/>
      <c r="K1480" s="65">
        <f>IFERROR(VLOOKUP($A1480,D_SAV!$A$5:$I$29,6,0),)</f>
        <v>0</v>
      </c>
    </row>
    <row r="1481" spans="1:11" x14ac:dyDescent="0.25">
      <c r="A1481" s="59"/>
      <c r="B1481" s="63">
        <f>IFERROR(VLOOKUP($A1481,D_SAV!$A$5:$I$29,3,0),)</f>
        <v>0</v>
      </c>
      <c r="C1481" s="64" t="str">
        <f>IFERROR(VLOOKUP($A1481,D_SAV!$A$5:$I$29,4,0),"")</f>
        <v/>
      </c>
      <c r="D1481" s="65">
        <f>IFERROR(VLOOKUP($A1481,D_SAV!$A$5:$I$29,5,0),)</f>
        <v>0</v>
      </c>
      <c r="E1481" s="60"/>
      <c r="F1481" s="60"/>
      <c r="G1481" s="60"/>
      <c r="H1481" s="60"/>
      <c r="I1481" s="60"/>
      <c r="J1481" s="60"/>
      <c r="K1481" s="65">
        <f>IFERROR(VLOOKUP($A1481,D_SAV!$A$5:$I$29,6,0),)</f>
        <v>0</v>
      </c>
    </row>
    <row r="1482" spans="1:11" x14ac:dyDescent="0.25">
      <c r="A1482" s="59"/>
      <c r="B1482" s="63">
        <f>IFERROR(VLOOKUP($A1482,D_SAV!$A$5:$I$29,3,0),)</f>
        <v>0</v>
      </c>
      <c r="C1482" s="64" t="str">
        <f>IFERROR(VLOOKUP($A1482,D_SAV!$A$5:$I$29,4,0),"")</f>
        <v/>
      </c>
      <c r="D1482" s="65">
        <f>IFERROR(VLOOKUP($A1482,D_SAV!$A$5:$I$29,5,0),)</f>
        <v>0</v>
      </c>
      <c r="E1482" s="60"/>
      <c r="F1482" s="60"/>
      <c r="G1482" s="60"/>
      <c r="H1482" s="60"/>
      <c r="I1482" s="60"/>
      <c r="J1482" s="60"/>
      <c r="K1482" s="65">
        <f>IFERROR(VLOOKUP($A1482,D_SAV!$A$5:$I$29,6,0),)</f>
        <v>0</v>
      </c>
    </row>
    <row r="1483" spans="1:11" x14ac:dyDescent="0.25">
      <c r="A1483" s="59"/>
      <c r="B1483" s="63">
        <f>IFERROR(VLOOKUP($A1483,D_SAV!$A$5:$I$29,3,0),)</f>
        <v>0</v>
      </c>
      <c r="C1483" s="64" t="str">
        <f>IFERROR(VLOOKUP($A1483,D_SAV!$A$5:$I$29,4,0),"")</f>
        <v/>
      </c>
      <c r="D1483" s="65">
        <f>IFERROR(VLOOKUP($A1483,D_SAV!$A$5:$I$29,5,0),)</f>
        <v>0</v>
      </c>
      <c r="E1483" s="60"/>
      <c r="F1483" s="60"/>
      <c r="G1483" s="60"/>
      <c r="H1483" s="60"/>
      <c r="I1483" s="60"/>
      <c r="J1483" s="60"/>
      <c r="K1483" s="65">
        <f>IFERROR(VLOOKUP($A1483,D_SAV!$A$5:$I$29,6,0),)</f>
        <v>0</v>
      </c>
    </row>
    <row r="1484" spans="1:11" x14ac:dyDescent="0.25">
      <c r="A1484" s="59"/>
      <c r="B1484" s="63">
        <f>IFERROR(VLOOKUP($A1484,D_SAV!$A$5:$I$29,3,0),)</f>
        <v>0</v>
      </c>
      <c r="C1484" s="64" t="str">
        <f>IFERROR(VLOOKUP($A1484,D_SAV!$A$5:$I$29,4,0),"")</f>
        <v/>
      </c>
      <c r="D1484" s="65">
        <f>IFERROR(VLOOKUP($A1484,D_SAV!$A$5:$I$29,5,0),)</f>
        <v>0</v>
      </c>
      <c r="E1484" s="60"/>
      <c r="F1484" s="60"/>
      <c r="G1484" s="60"/>
      <c r="H1484" s="60"/>
      <c r="I1484" s="60"/>
      <c r="J1484" s="60"/>
      <c r="K1484" s="65">
        <f>IFERROR(VLOOKUP($A1484,D_SAV!$A$5:$I$29,6,0),)</f>
        <v>0</v>
      </c>
    </row>
    <row r="1485" spans="1:11" x14ac:dyDescent="0.25">
      <c r="A1485" s="59"/>
      <c r="B1485" s="63">
        <f>IFERROR(VLOOKUP($A1485,D_SAV!$A$5:$I$29,3,0),)</f>
        <v>0</v>
      </c>
      <c r="C1485" s="64" t="str">
        <f>IFERROR(VLOOKUP($A1485,D_SAV!$A$5:$I$29,4,0),"")</f>
        <v/>
      </c>
      <c r="D1485" s="65">
        <f>IFERROR(VLOOKUP($A1485,D_SAV!$A$5:$I$29,5,0),)</f>
        <v>0</v>
      </c>
      <c r="E1485" s="60"/>
      <c r="F1485" s="60"/>
      <c r="G1485" s="60"/>
      <c r="H1485" s="60"/>
      <c r="I1485" s="60"/>
      <c r="J1485" s="60"/>
      <c r="K1485" s="65">
        <f>IFERROR(VLOOKUP($A1485,D_SAV!$A$5:$I$29,6,0),)</f>
        <v>0</v>
      </c>
    </row>
    <row r="1486" spans="1:11" x14ac:dyDescent="0.25">
      <c r="A1486" s="59"/>
      <c r="B1486" s="63">
        <f>IFERROR(VLOOKUP($A1486,D_SAV!$A$5:$I$29,3,0),)</f>
        <v>0</v>
      </c>
      <c r="C1486" s="64" t="str">
        <f>IFERROR(VLOOKUP($A1486,D_SAV!$A$5:$I$29,4,0),"")</f>
        <v/>
      </c>
      <c r="D1486" s="65">
        <f>IFERROR(VLOOKUP($A1486,D_SAV!$A$5:$I$29,5,0),)</f>
        <v>0</v>
      </c>
      <c r="E1486" s="60"/>
      <c r="F1486" s="60"/>
      <c r="G1486" s="60"/>
      <c r="H1486" s="60"/>
      <c r="I1486" s="60"/>
      <c r="J1486" s="60"/>
      <c r="K1486" s="65">
        <f>IFERROR(VLOOKUP($A1486,D_SAV!$A$5:$I$29,6,0),)</f>
        <v>0</v>
      </c>
    </row>
    <row r="1487" spans="1:11" x14ac:dyDescent="0.25">
      <c r="A1487" s="59"/>
      <c r="B1487" s="63">
        <f>IFERROR(VLOOKUP($A1487,D_SAV!$A$5:$I$29,3,0),)</f>
        <v>0</v>
      </c>
      <c r="C1487" s="64" t="str">
        <f>IFERROR(VLOOKUP($A1487,D_SAV!$A$5:$I$29,4,0),"")</f>
        <v/>
      </c>
      <c r="D1487" s="65">
        <f>IFERROR(VLOOKUP($A1487,D_SAV!$A$5:$I$29,5,0),)</f>
        <v>0</v>
      </c>
      <c r="E1487" s="60"/>
      <c r="F1487" s="60"/>
      <c r="G1487" s="60"/>
      <c r="H1487" s="60"/>
      <c r="I1487" s="60"/>
      <c r="J1487" s="60"/>
      <c r="K1487" s="65">
        <f>IFERROR(VLOOKUP($A1487,D_SAV!$A$5:$I$29,6,0),)</f>
        <v>0</v>
      </c>
    </row>
    <row r="1488" spans="1:11" x14ac:dyDescent="0.25">
      <c r="A1488" s="59"/>
      <c r="B1488" s="63">
        <f>IFERROR(VLOOKUP($A1488,D_SAV!$A$5:$I$29,3,0),)</f>
        <v>0</v>
      </c>
      <c r="C1488" s="64" t="str">
        <f>IFERROR(VLOOKUP($A1488,D_SAV!$A$5:$I$29,4,0),"")</f>
        <v/>
      </c>
      <c r="D1488" s="65">
        <f>IFERROR(VLOOKUP($A1488,D_SAV!$A$5:$I$29,5,0),)</f>
        <v>0</v>
      </c>
      <c r="E1488" s="60"/>
      <c r="F1488" s="60"/>
      <c r="G1488" s="60"/>
      <c r="H1488" s="60"/>
      <c r="I1488" s="60"/>
      <c r="J1488" s="60"/>
      <c r="K1488" s="65">
        <f>IFERROR(VLOOKUP($A1488,D_SAV!$A$5:$I$29,6,0),)</f>
        <v>0</v>
      </c>
    </row>
    <row r="1489" spans="1:11" x14ac:dyDescent="0.25">
      <c r="A1489" s="59"/>
      <c r="B1489" s="63">
        <f>IFERROR(VLOOKUP($A1489,D_SAV!$A$5:$I$29,3,0),)</f>
        <v>0</v>
      </c>
      <c r="C1489" s="64" t="str">
        <f>IFERROR(VLOOKUP($A1489,D_SAV!$A$5:$I$29,4,0),"")</f>
        <v/>
      </c>
      <c r="D1489" s="65">
        <f>IFERROR(VLOOKUP($A1489,D_SAV!$A$5:$I$29,5,0),)</f>
        <v>0</v>
      </c>
      <c r="E1489" s="60"/>
      <c r="F1489" s="60"/>
      <c r="G1489" s="60"/>
      <c r="H1489" s="60"/>
      <c r="I1489" s="60"/>
      <c r="J1489" s="60"/>
      <c r="K1489" s="65">
        <f>IFERROR(VLOOKUP($A1489,D_SAV!$A$5:$I$29,6,0),)</f>
        <v>0</v>
      </c>
    </row>
    <row r="1490" spans="1:11" x14ac:dyDescent="0.25">
      <c r="A1490" s="59"/>
      <c r="B1490" s="63">
        <f>IFERROR(VLOOKUP($A1490,D_SAV!$A$5:$I$29,3,0),)</f>
        <v>0</v>
      </c>
      <c r="C1490" s="64" t="str">
        <f>IFERROR(VLOOKUP($A1490,D_SAV!$A$5:$I$29,4,0),"")</f>
        <v/>
      </c>
      <c r="D1490" s="65">
        <f>IFERROR(VLOOKUP($A1490,D_SAV!$A$5:$I$29,5,0),)</f>
        <v>0</v>
      </c>
      <c r="E1490" s="60"/>
      <c r="F1490" s="60"/>
      <c r="G1490" s="60"/>
      <c r="H1490" s="60"/>
      <c r="I1490" s="60"/>
      <c r="J1490" s="60"/>
      <c r="K1490" s="65">
        <f>IFERROR(VLOOKUP($A1490,D_SAV!$A$5:$I$29,6,0),)</f>
        <v>0</v>
      </c>
    </row>
    <row r="1491" spans="1:11" x14ac:dyDescent="0.25">
      <c r="A1491" s="59"/>
      <c r="B1491" s="63">
        <f>IFERROR(VLOOKUP($A1491,D_SAV!$A$5:$I$29,3,0),)</f>
        <v>0</v>
      </c>
      <c r="C1491" s="64" t="str">
        <f>IFERROR(VLOOKUP($A1491,D_SAV!$A$5:$I$29,4,0),"")</f>
        <v/>
      </c>
      <c r="D1491" s="65">
        <f>IFERROR(VLOOKUP($A1491,D_SAV!$A$5:$I$29,5,0),)</f>
        <v>0</v>
      </c>
      <c r="E1491" s="60"/>
      <c r="F1491" s="60"/>
      <c r="G1491" s="60"/>
      <c r="H1491" s="60"/>
      <c r="I1491" s="60"/>
      <c r="J1491" s="60"/>
      <c r="K1491" s="65">
        <f>IFERROR(VLOOKUP($A1491,D_SAV!$A$5:$I$29,6,0),)</f>
        <v>0</v>
      </c>
    </row>
    <row r="1492" spans="1:11" x14ac:dyDescent="0.25">
      <c r="A1492" s="59"/>
      <c r="B1492" s="63">
        <f>IFERROR(VLOOKUP($A1492,D_SAV!$A$5:$I$29,3,0),)</f>
        <v>0</v>
      </c>
      <c r="C1492" s="64" t="str">
        <f>IFERROR(VLOOKUP($A1492,D_SAV!$A$5:$I$29,4,0),"")</f>
        <v/>
      </c>
      <c r="D1492" s="65">
        <f>IFERROR(VLOOKUP($A1492,D_SAV!$A$5:$I$29,5,0),)</f>
        <v>0</v>
      </c>
      <c r="E1492" s="60"/>
      <c r="F1492" s="60"/>
      <c r="G1492" s="60"/>
      <c r="H1492" s="60"/>
      <c r="I1492" s="60"/>
      <c r="J1492" s="60"/>
      <c r="K1492" s="65">
        <f>IFERROR(VLOOKUP($A1492,D_SAV!$A$5:$I$29,6,0),)</f>
        <v>0</v>
      </c>
    </row>
    <row r="1493" spans="1:11" x14ac:dyDescent="0.25">
      <c r="A1493" s="59"/>
      <c r="B1493" s="63">
        <f>IFERROR(VLOOKUP($A1493,D_SAV!$A$5:$I$29,3,0),)</f>
        <v>0</v>
      </c>
      <c r="C1493" s="64" t="str">
        <f>IFERROR(VLOOKUP($A1493,D_SAV!$A$5:$I$29,4,0),"")</f>
        <v/>
      </c>
      <c r="D1493" s="65">
        <f>IFERROR(VLOOKUP($A1493,D_SAV!$A$5:$I$29,5,0),)</f>
        <v>0</v>
      </c>
      <c r="E1493" s="60"/>
      <c r="F1493" s="60"/>
      <c r="G1493" s="60"/>
      <c r="H1493" s="60"/>
      <c r="I1493" s="60"/>
      <c r="J1493" s="60"/>
      <c r="K1493" s="65">
        <f>IFERROR(VLOOKUP($A1493,D_SAV!$A$5:$I$29,6,0),)</f>
        <v>0</v>
      </c>
    </row>
    <row r="1494" spans="1:11" x14ac:dyDescent="0.25">
      <c r="A1494" s="59"/>
      <c r="B1494" s="63">
        <f>IFERROR(VLOOKUP($A1494,D_SAV!$A$5:$I$29,3,0),)</f>
        <v>0</v>
      </c>
      <c r="C1494" s="64" t="str">
        <f>IFERROR(VLOOKUP($A1494,D_SAV!$A$5:$I$29,4,0),"")</f>
        <v/>
      </c>
      <c r="D1494" s="65">
        <f>IFERROR(VLOOKUP($A1494,D_SAV!$A$5:$I$29,5,0),)</f>
        <v>0</v>
      </c>
      <c r="E1494" s="60"/>
      <c r="F1494" s="60"/>
      <c r="G1494" s="60"/>
      <c r="H1494" s="60"/>
      <c r="I1494" s="60"/>
      <c r="J1494" s="60"/>
      <c r="K1494" s="65">
        <f>IFERROR(VLOOKUP($A1494,D_SAV!$A$5:$I$29,6,0),)</f>
        <v>0</v>
      </c>
    </row>
    <row r="1495" spans="1:11" x14ac:dyDescent="0.25">
      <c r="A1495" s="59"/>
      <c r="B1495" s="63">
        <f>IFERROR(VLOOKUP($A1495,D_SAV!$A$5:$I$29,3,0),)</f>
        <v>0</v>
      </c>
      <c r="C1495" s="64" t="str">
        <f>IFERROR(VLOOKUP($A1495,D_SAV!$A$5:$I$29,4,0),"")</f>
        <v/>
      </c>
      <c r="D1495" s="65">
        <f>IFERROR(VLOOKUP($A1495,D_SAV!$A$5:$I$29,5,0),)</f>
        <v>0</v>
      </c>
      <c r="E1495" s="60"/>
      <c r="F1495" s="60"/>
      <c r="G1495" s="60"/>
      <c r="H1495" s="60"/>
      <c r="I1495" s="60"/>
      <c r="J1495" s="60"/>
      <c r="K1495" s="65">
        <f>IFERROR(VLOOKUP($A1495,D_SAV!$A$5:$I$29,6,0),)</f>
        <v>0</v>
      </c>
    </row>
    <row r="1496" spans="1:11" x14ac:dyDescent="0.25">
      <c r="A1496" s="59"/>
      <c r="B1496" s="63">
        <f>IFERROR(VLOOKUP($A1496,D_SAV!$A$5:$I$29,3,0),)</f>
        <v>0</v>
      </c>
      <c r="C1496" s="64" t="str">
        <f>IFERROR(VLOOKUP($A1496,D_SAV!$A$5:$I$29,4,0),"")</f>
        <v/>
      </c>
      <c r="D1496" s="65">
        <f>IFERROR(VLOOKUP($A1496,D_SAV!$A$5:$I$29,5,0),)</f>
        <v>0</v>
      </c>
      <c r="E1496" s="60"/>
      <c r="F1496" s="60"/>
      <c r="G1496" s="60"/>
      <c r="H1496" s="60"/>
      <c r="I1496" s="60"/>
      <c r="J1496" s="60"/>
      <c r="K1496" s="65">
        <f>IFERROR(VLOOKUP($A1496,D_SAV!$A$5:$I$29,6,0),)</f>
        <v>0</v>
      </c>
    </row>
    <row r="1497" spans="1:11" x14ac:dyDescent="0.25">
      <c r="A1497" s="59"/>
      <c r="B1497" s="63">
        <f>IFERROR(VLOOKUP($A1497,D_SAV!$A$5:$I$29,3,0),)</f>
        <v>0</v>
      </c>
      <c r="C1497" s="64" t="str">
        <f>IFERROR(VLOOKUP($A1497,D_SAV!$A$5:$I$29,4,0),"")</f>
        <v/>
      </c>
      <c r="D1497" s="65">
        <f>IFERROR(VLOOKUP($A1497,D_SAV!$A$5:$I$29,5,0),)</f>
        <v>0</v>
      </c>
      <c r="E1497" s="60"/>
      <c r="F1497" s="60"/>
      <c r="G1497" s="60"/>
      <c r="H1497" s="60"/>
      <c r="I1497" s="60"/>
      <c r="J1497" s="60"/>
      <c r="K1497" s="65">
        <f>IFERROR(VLOOKUP($A1497,D_SAV!$A$5:$I$29,6,0),)</f>
        <v>0</v>
      </c>
    </row>
    <row r="1498" spans="1:11" x14ac:dyDescent="0.25">
      <c r="A1498" s="59"/>
      <c r="B1498" s="63">
        <f>IFERROR(VLOOKUP($A1498,D_SAV!$A$5:$I$29,3,0),)</f>
        <v>0</v>
      </c>
      <c r="C1498" s="64" t="str">
        <f>IFERROR(VLOOKUP($A1498,D_SAV!$A$5:$I$29,4,0),"")</f>
        <v/>
      </c>
      <c r="D1498" s="65">
        <f>IFERROR(VLOOKUP($A1498,D_SAV!$A$5:$I$29,5,0),)</f>
        <v>0</v>
      </c>
      <c r="E1498" s="60"/>
      <c r="F1498" s="60"/>
      <c r="G1498" s="60"/>
      <c r="H1498" s="60"/>
      <c r="I1498" s="60"/>
      <c r="J1498" s="60"/>
      <c r="K1498" s="65">
        <f>IFERROR(VLOOKUP($A1498,D_SAV!$A$5:$I$29,6,0),)</f>
        <v>0</v>
      </c>
    </row>
    <row r="1499" spans="1:11" x14ac:dyDescent="0.25">
      <c r="A1499" s="59"/>
      <c r="B1499" s="63">
        <f>IFERROR(VLOOKUP($A1499,D_SAV!$A$5:$I$29,3,0),)</f>
        <v>0</v>
      </c>
      <c r="C1499" s="64" t="str">
        <f>IFERROR(VLOOKUP($A1499,D_SAV!$A$5:$I$29,4,0),"")</f>
        <v/>
      </c>
      <c r="D1499" s="65">
        <f>IFERROR(VLOOKUP($A1499,D_SAV!$A$5:$I$29,5,0),)</f>
        <v>0</v>
      </c>
      <c r="E1499" s="60"/>
      <c r="F1499" s="60"/>
      <c r="G1499" s="60"/>
      <c r="H1499" s="60"/>
      <c r="I1499" s="60"/>
      <c r="J1499" s="60"/>
      <c r="K1499" s="65">
        <f>IFERROR(VLOOKUP($A1499,D_SAV!$A$5:$I$29,6,0),)</f>
        <v>0</v>
      </c>
    </row>
    <row r="1500" spans="1:11" x14ac:dyDescent="0.25">
      <c r="A1500" s="59"/>
      <c r="B1500" s="63">
        <f>IFERROR(VLOOKUP($A1500,D_SAV!$A$5:$I$29,3,0),)</f>
        <v>0</v>
      </c>
      <c r="C1500" s="64" t="str">
        <f>IFERROR(VLOOKUP($A1500,D_SAV!$A$5:$I$29,4,0),"")</f>
        <v/>
      </c>
      <c r="D1500" s="65">
        <f>IFERROR(VLOOKUP($A1500,D_SAV!$A$5:$I$29,5,0),)</f>
        <v>0</v>
      </c>
      <c r="E1500" s="60"/>
      <c r="F1500" s="60"/>
      <c r="G1500" s="60"/>
      <c r="H1500" s="60"/>
      <c r="I1500" s="60"/>
      <c r="J1500" s="60"/>
      <c r="K1500" s="65">
        <f>IFERROR(VLOOKUP($A1500,D_SAV!$A$5:$I$29,6,0),)</f>
        <v>0</v>
      </c>
    </row>
    <row r="1501" spans="1:11" x14ac:dyDescent="0.25">
      <c r="A1501" s="59"/>
      <c r="B1501" s="63">
        <f>IFERROR(VLOOKUP($A1501,D_SAV!$A$5:$I$29,3,0),)</f>
        <v>0</v>
      </c>
      <c r="C1501" s="64" t="str">
        <f>IFERROR(VLOOKUP($A1501,D_SAV!$A$5:$I$29,4,0),"")</f>
        <v/>
      </c>
      <c r="D1501" s="65">
        <f>IFERROR(VLOOKUP($A1501,D_SAV!$A$5:$I$29,5,0),)</f>
        <v>0</v>
      </c>
      <c r="E1501" s="60"/>
      <c r="F1501" s="60"/>
      <c r="G1501" s="60"/>
      <c r="H1501" s="60"/>
      <c r="I1501" s="60"/>
      <c r="J1501" s="60"/>
      <c r="K1501" s="65">
        <f>IFERROR(VLOOKUP($A1501,D_SAV!$A$5:$I$29,6,0),)</f>
        <v>0</v>
      </c>
    </row>
    <row r="1502" spans="1:11" x14ac:dyDescent="0.25">
      <c r="A1502" s="59"/>
      <c r="B1502" s="63">
        <f>IFERROR(VLOOKUP($A1502,D_SAV!$A$5:$I$29,3,0),)</f>
        <v>0</v>
      </c>
      <c r="C1502" s="64" t="str">
        <f>IFERROR(VLOOKUP($A1502,D_SAV!$A$5:$I$29,4,0),"")</f>
        <v/>
      </c>
      <c r="D1502" s="65">
        <f>IFERROR(VLOOKUP($A1502,D_SAV!$A$5:$I$29,5,0),)</f>
        <v>0</v>
      </c>
      <c r="E1502" s="60"/>
      <c r="F1502" s="60"/>
      <c r="G1502" s="60"/>
      <c r="H1502" s="60"/>
      <c r="I1502" s="60"/>
      <c r="J1502" s="60"/>
      <c r="K1502" s="65">
        <f>IFERROR(VLOOKUP($A1502,D_SAV!$A$5:$I$29,6,0),)</f>
        <v>0</v>
      </c>
    </row>
    <row r="1503" spans="1:11" x14ac:dyDescent="0.25">
      <c r="A1503" s="59"/>
      <c r="B1503" s="63">
        <f>IFERROR(VLOOKUP($A1503,D_SAV!$A$5:$I$29,3,0),)</f>
        <v>0</v>
      </c>
      <c r="C1503" s="64" t="str">
        <f>IFERROR(VLOOKUP($A1503,D_SAV!$A$5:$I$29,4,0),"")</f>
        <v/>
      </c>
      <c r="D1503" s="65">
        <f>IFERROR(VLOOKUP($A1503,D_SAV!$A$5:$I$29,5,0),)</f>
        <v>0</v>
      </c>
      <c r="E1503" s="60"/>
      <c r="F1503" s="60"/>
      <c r="G1503" s="60"/>
      <c r="H1503" s="60"/>
      <c r="I1503" s="60"/>
      <c r="J1503" s="60"/>
      <c r="K1503" s="65">
        <f>IFERROR(VLOOKUP($A1503,D_SAV!$A$5:$I$29,6,0),)</f>
        <v>0</v>
      </c>
    </row>
    <row r="1504" spans="1:11" x14ac:dyDescent="0.25">
      <c r="A1504" s="59"/>
      <c r="B1504" s="63">
        <f>IFERROR(VLOOKUP($A1504,D_SAV!$A$5:$I$29,3,0),)</f>
        <v>0</v>
      </c>
      <c r="C1504" s="64" t="str">
        <f>IFERROR(VLOOKUP($A1504,D_SAV!$A$5:$I$29,4,0),"")</f>
        <v/>
      </c>
      <c r="D1504" s="65">
        <f>IFERROR(VLOOKUP($A1504,D_SAV!$A$5:$I$29,5,0),)</f>
        <v>0</v>
      </c>
      <c r="E1504" s="60"/>
      <c r="F1504" s="60"/>
      <c r="G1504" s="60"/>
      <c r="H1504" s="60"/>
      <c r="I1504" s="60"/>
      <c r="J1504" s="60"/>
      <c r="K1504" s="65">
        <f>IFERROR(VLOOKUP($A1504,D_SAV!$A$5:$I$29,6,0),)</f>
        <v>0</v>
      </c>
    </row>
    <row r="1505" spans="1:11" x14ac:dyDescent="0.25">
      <c r="A1505" s="59"/>
      <c r="B1505" s="63">
        <f>IFERROR(VLOOKUP($A1505,D_SAV!$A$5:$I$29,3,0),)</f>
        <v>0</v>
      </c>
      <c r="C1505" s="64" t="str">
        <f>IFERROR(VLOOKUP($A1505,D_SAV!$A$5:$I$29,4,0),"")</f>
        <v/>
      </c>
      <c r="D1505" s="65">
        <f>IFERROR(VLOOKUP($A1505,D_SAV!$A$5:$I$29,5,0),)</f>
        <v>0</v>
      </c>
      <c r="E1505" s="60"/>
      <c r="F1505" s="60"/>
      <c r="G1505" s="60"/>
      <c r="H1505" s="60"/>
      <c r="I1505" s="60"/>
      <c r="J1505" s="60"/>
      <c r="K1505" s="65">
        <f>IFERROR(VLOOKUP($A1505,D_SAV!$A$5:$I$29,6,0),)</f>
        <v>0</v>
      </c>
    </row>
    <row r="1506" spans="1:11" x14ac:dyDescent="0.25">
      <c r="A1506" s="59"/>
      <c r="B1506" s="63">
        <f>IFERROR(VLOOKUP($A1506,D_SAV!$A$5:$I$29,3,0),)</f>
        <v>0</v>
      </c>
      <c r="C1506" s="64" t="str">
        <f>IFERROR(VLOOKUP($A1506,D_SAV!$A$5:$I$29,4,0),"")</f>
        <v/>
      </c>
      <c r="D1506" s="65">
        <f>IFERROR(VLOOKUP($A1506,D_SAV!$A$5:$I$29,5,0),)</f>
        <v>0</v>
      </c>
      <c r="E1506" s="60"/>
      <c r="F1506" s="60"/>
      <c r="G1506" s="60"/>
      <c r="H1506" s="60"/>
      <c r="I1506" s="60"/>
      <c r="J1506" s="60"/>
      <c r="K1506" s="65">
        <f>IFERROR(VLOOKUP($A1506,D_SAV!$A$5:$I$29,6,0),)</f>
        <v>0</v>
      </c>
    </row>
    <row r="1507" spans="1:11" x14ac:dyDescent="0.25">
      <c r="A1507" s="59"/>
      <c r="B1507" s="63">
        <f>IFERROR(VLOOKUP($A1507,D_SAV!$A$5:$I$29,3,0),)</f>
        <v>0</v>
      </c>
      <c r="C1507" s="64" t="str">
        <f>IFERROR(VLOOKUP($A1507,D_SAV!$A$5:$I$29,4,0),"")</f>
        <v/>
      </c>
      <c r="D1507" s="65">
        <f>IFERROR(VLOOKUP($A1507,D_SAV!$A$5:$I$29,5,0),)</f>
        <v>0</v>
      </c>
      <c r="E1507" s="60"/>
      <c r="F1507" s="60"/>
      <c r="G1507" s="60"/>
      <c r="H1507" s="60"/>
      <c r="I1507" s="60"/>
      <c r="J1507" s="60"/>
      <c r="K1507" s="65">
        <f>IFERROR(VLOOKUP($A1507,D_SAV!$A$5:$I$29,6,0),)</f>
        <v>0</v>
      </c>
    </row>
    <row r="1508" spans="1:11" x14ac:dyDescent="0.25">
      <c r="A1508" s="59"/>
      <c r="B1508" s="63">
        <f>IFERROR(VLOOKUP($A1508,D_SAV!$A$5:$I$29,3,0),)</f>
        <v>0</v>
      </c>
      <c r="C1508" s="64" t="str">
        <f>IFERROR(VLOOKUP($A1508,D_SAV!$A$5:$I$29,4,0),"")</f>
        <v/>
      </c>
      <c r="D1508" s="65">
        <f>IFERROR(VLOOKUP($A1508,D_SAV!$A$5:$I$29,5,0),)</f>
        <v>0</v>
      </c>
      <c r="E1508" s="60"/>
      <c r="F1508" s="60"/>
      <c r="G1508" s="60"/>
      <c r="H1508" s="60"/>
      <c r="I1508" s="60"/>
      <c r="J1508" s="60"/>
      <c r="K1508" s="65">
        <f>IFERROR(VLOOKUP($A1508,D_SAV!$A$5:$I$29,6,0),)</f>
        <v>0</v>
      </c>
    </row>
    <row r="1509" spans="1:11" x14ac:dyDescent="0.25">
      <c r="A1509" s="59"/>
      <c r="B1509" s="63">
        <f>IFERROR(VLOOKUP($A1509,D_SAV!$A$5:$I$29,3,0),)</f>
        <v>0</v>
      </c>
      <c r="C1509" s="64" t="str">
        <f>IFERROR(VLOOKUP($A1509,D_SAV!$A$5:$I$29,4,0),"")</f>
        <v/>
      </c>
      <c r="D1509" s="65">
        <f>IFERROR(VLOOKUP($A1509,D_SAV!$A$5:$I$29,5,0),)</f>
        <v>0</v>
      </c>
      <c r="E1509" s="60"/>
      <c r="F1509" s="60"/>
      <c r="G1509" s="60"/>
      <c r="H1509" s="60"/>
      <c r="I1509" s="60"/>
      <c r="J1509" s="60"/>
      <c r="K1509" s="65">
        <f>IFERROR(VLOOKUP($A1509,D_SAV!$A$5:$I$29,6,0),)</f>
        <v>0</v>
      </c>
    </row>
    <row r="1510" spans="1:11" x14ac:dyDescent="0.25">
      <c r="A1510" s="59"/>
      <c r="B1510" s="63">
        <f>IFERROR(VLOOKUP($A1510,D_SAV!$A$5:$I$29,3,0),)</f>
        <v>0</v>
      </c>
      <c r="C1510" s="64" t="str">
        <f>IFERROR(VLOOKUP($A1510,D_SAV!$A$5:$I$29,4,0),"")</f>
        <v/>
      </c>
      <c r="D1510" s="65">
        <f>IFERROR(VLOOKUP($A1510,D_SAV!$A$5:$I$29,5,0),)</f>
        <v>0</v>
      </c>
      <c r="E1510" s="60"/>
      <c r="F1510" s="60"/>
      <c r="G1510" s="60"/>
      <c r="H1510" s="60"/>
      <c r="I1510" s="60"/>
      <c r="J1510" s="60"/>
      <c r="K1510" s="65">
        <f>IFERROR(VLOOKUP($A1510,D_SAV!$A$5:$I$29,6,0),)</f>
        <v>0</v>
      </c>
    </row>
    <row r="1511" spans="1:11" x14ac:dyDescent="0.25">
      <c r="A1511" s="59"/>
      <c r="B1511" s="63">
        <f>IFERROR(VLOOKUP($A1511,D_SAV!$A$5:$I$29,3,0),)</f>
        <v>0</v>
      </c>
      <c r="C1511" s="64" t="str">
        <f>IFERROR(VLOOKUP($A1511,D_SAV!$A$5:$I$29,4,0),"")</f>
        <v/>
      </c>
      <c r="D1511" s="65">
        <f>IFERROR(VLOOKUP($A1511,D_SAV!$A$5:$I$29,5,0),)</f>
        <v>0</v>
      </c>
      <c r="E1511" s="60"/>
      <c r="F1511" s="60"/>
      <c r="G1511" s="60"/>
      <c r="H1511" s="60"/>
      <c r="I1511" s="60"/>
      <c r="J1511" s="60"/>
      <c r="K1511" s="65">
        <f>IFERROR(VLOOKUP($A1511,D_SAV!$A$5:$I$29,6,0),)</f>
        <v>0</v>
      </c>
    </row>
    <row r="1512" spans="1:11" x14ac:dyDescent="0.25">
      <c r="A1512" s="59"/>
      <c r="B1512" s="63">
        <f>IFERROR(VLOOKUP($A1512,D_SAV!$A$5:$I$29,3,0),)</f>
        <v>0</v>
      </c>
      <c r="C1512" s="64" t="str">
        <f>IFERROR(VLOOKUP($A1512,D_SAV!$A$5:$I$29,4,0),"")</f>
        <v/>
      </c>
      <c r="D1512" s="65">
        <f>IFERROR(VLOOKUP($A1512,D_SAV!$A$5:$I$29,5,0),)</f>
        <v>0</v>
      </c>
      <c r="E1512" s="60"/>
      <c r="F1512" s="60"/>
      <c r="G1512" s="60"/>
      <c r="H1512" s="60"/>
      <c r="I1512" s="60"/>
      <c r="J1512" s="60"/>
      <c r="K1512" s="65">
        <f>IFERROR(VLOOKUP($A1512,D_SAV!$A$5:$I$29,6,0),)</f>
        <v>0</v>
      </c>
    </row>
    <row r="1513" spans="1:11" x14ac:dyDescent="0.25">
      <c r="A1513" s="59"/>
      <c r="B1513" s="63">
        <f>IFERROR(VLOOKUP($A1513,D_SAV!$A$5:$I$29,3,0),)</f>
        <v>0</v>
      </c>
      <c r="C1513" s="64" t="str">
        <f>IFERROR(VLOOKUP($A1513,D_SAV!$A$5:$I$29,4,0),"")</f>
        <v/>
      </c>
      <c r="D1513" s="65">
        <f>IFERROR(VLOOKUP($A1513,D_SAV!$A$5:$I$29,5,0),)</f>
        <v>0</v>
      </c>
      <c r="E1513" s="60"/>
      <c r="F1513" s="60"/>
      <c r="G1513" s="60"/>
      <c r="H1513" s="60"/>
      <c r="I1513" s="60"/>
      <c r="J1513" s="60"/>
      <c r="K1513" s="65">
        <f>IFERROR(VLOOKUP($A1513,D_SAV!$A$5:$I$29,6,0),)</f>
        <v>0</v>
      </c>
    </row>
    <row r="1514" spans="1:11" x14ac:dyDescent="0.25">
      <c r="A1514" s="59"/>
      <c r="B1514" s="63">
        <f>IFERROR(VLOOKUP($A1514,D_SAV!$A$5:$I$29,3,0),)</f>
        <v>0</v>
      </c>
      <c r="C1514" s="64" t="str">
        <f>IFERROR(VLOOKUP($A1514,D_SAV!$A$5:$I$29,4,0),"")</f>
        <v/>
      </c>
      <c r="D1514" s="65">
        <f>IFERROR(VLOOKUP($A1514,D_SAV!$A$5:$I$29,5,0),)</f>
        <v>0</v>
      </c>
      <c r="E1514" s="60"/>
      <c r="F1514" s="60"/>
      <c r="G1514" s="60"/>
      <c r="H1514" s="60"/>
      <c r="I1514" s="60"/>
      <c r="J1514" s="60"/>
      <c r="K1514" s="65">
        <f>IFERROR(VLOOKUP($A1514,D_SAV!$A$5:$I$29,6,0),)</f>
        <v>0</v>
      </c>
    </row>
    <row r="1515" spans="1:11" x14ac:dyDescent="0.25">
      <c r="A1515" s="59"/>
      <c r="B1515" s="63">
        <f>IFERROR(VLOOKUP($A1515,D_SAV!$A$5:$I$29,3,0),)</f>
        <v>0</v>
      </c>
      <c r="C1515" s="64" t="str">
        <f>IFERROR(VLOOKUP($A1515,D_SAV!$A$5:$I$29,4,0),"")</f>
        <v/>
      </c>
      <c r="D1515" s="65">
        <f>IFERROR(VLOOKUP($A1515,D_SAV!$A$5:$I$29,5,0),)</f>
        <v>0</v>
      </c>
      <c r="E1515" s="60"/>
      <c r="F1515" s="60"/>
      <c r="G1515" s="60"/>
      <c r="H1515" s="60"/>
      <c r="I1515" s="60"/>
      <c r="J1515" s="60"/>
      <c r="K1515" s="65">
        <f>IFERROR(VLOOKUP($A1515,D_SAV!$A$5:$I$29,6,0),)</f>
        <v>0</v>
      </c>
    </row>
    <row r="1516" spans="1:11" x14ac:dyDescent="0.25">
      <c r="A1516" s="59"/>
      <c r="B1516" s="63">
        <f>IFERROR(VLOOKUP($A1516,D_SAV!$A$5:$I$29,3,0),)</f>
        <v>0</v>
      </c>
      <c r="C1516" s="64" t="str">
        <f>IFERROR(VLOOKUP($A1516,D_SAV!$A$5:$I$29,4,0),"")</f>
        <v/>
      </c>
      <c r="D1516" s="65">
        <f>IFERROR(VLOOKUP($A1516,D_SAV!$A$5:$I$29,5,0),)</f>
        <v>0</v>
      </c>
      <c r="E1516" s="60"/>
      <c r="F1516" s="60"/>
      <c r="G1516" s="60"/>
      <c r="H1516" s="60"/>
      <c r="I1516" s="60"/>
      <c r="J1516" s="60"/>
      <c r="K1516" s="65">
        <f>IFERROR(VLOOKUP($A1516,D_SAV!$A$5:$I$29,6,0),)</f>
        <v>0</v>
      </c>
    </row>
    <row r="1517" spans="1:11" x14ac:dyDescent="0.25">
      <c r="A1517" s="59"/>
      <c r="B1517" s="63">
        <f>IFERROR(VLOOKUP($A1517,D_SAV!$A$5:$I$29,3,0),)</f>
        <v>0</v>
      </c>
      <c r="C1517" s="64" t="str">
        <f>IFERROR(VLOOKUP($A1517,D_SAV!$A$5:$I$29,4,0),"")</f>
        <v/>
      </c>
      <c r="D1517" s="65">
        <f>IFERROR(VLOOKUP($A1517,D_SAV!$A$5:$I$29,5,0),)</f>
        <v>0</v>
      </c>
      <c r="E1517" s="60"/>
      <c r="F1517" s="60"/>
      <c r="G1517" s="60"/>
      <c r="H1517" s="60"/>
      <c r="I1517" s="60"/>
      <c r="J1517" s="60"/>
      <c r="K1517" s="65">
        <f>IFERROR(VLOOKUP($A1517,D_SAV!$A$5:$I$29,6,0),)</f>
        <v>0</v>
      </c>
    </row>
    <row r="1518" spans="1:11" x14ac:dyDescent="0.25">
      <c r="A1518" s="59"/>
      <c r="B1518" s="63">
        <f>IFERROR(VLOOKUP($A1518,D_SAV!$A$5:$I$29,3,0),)</f>
        <v>0</v>
      </c>
      <c r="C1518" s="64" t="str">
        <f>IFERROR(VLOOKUP($A1518,D_SAV!$A$5:$I$29,4,0),"")</f>
        <v/>
      </c>
      <c r="D1518" s="65">
        <f>IFERROR(VLOOKUP($A1518,D_SAV!$A$5:$I$29,5,0),)</f>
        <v>0</v>
      </c>
      <c r="E1518" s="60"/>
      <c r="F1518" s="60"/>
      <c r="G1518" s="60"/>
      <c r="H1518" s="60"/>
      <c r="I1518" s="60"/>
      <c r="J1518" s="60"/>
      <c r="K1518" s="65">
        <f>IFERROR(VLOOKUP($A1518,D_SAV!$A$5:$I$29,6,0),)</f>
        <v>0</v>
      </c>
    </row>
    <row r="1519" spans="1:11" x14ac:dyDescent="0.25">
      <c r="A1519" s="59"/>
      <c r="B1519" s="63">
        <f>IFERROR(VLOOKUP($A1519,D_SAV!$A$5:$I$29,3,0),)</f>
        <v>0</v>
      </c>
      <c r="C1519" s="64" t="str">
        <f>IFERROR(VLOOKUP($A1519,D_SAV!$A$5:$I$29,4,0),"")</f>
        <v/>
      </c>
      <c r="D1519" s="65">
        <f>IFERROR(VLOOKUP($A1519,D_SAV!$A$5:$I$29,5,0),)</f>
        <v>0</v>
      </c>
      <c r="E1519" s="60"/>
      <c r="F1519" s="60"/>
      <c r="G1519" s="60"/>
      <c r="H1519" s="60"/>
      <c r="I1519" s="60"/>
      <c r="J1519" s="60"/>
      <c r="K1519" s="65">
        <f>IFERROR(VLOOKUP($A1519,D_SAV!$A$5:$I$29,6,0),)</f>
        <v>0</v>
      </c>
    </row>
    <row r="1520" spans="1:11" x14ac:dyDescent="0.25">
      <c r="A1520" s="59"/>
      <c r="B1520" s="63">
        <f>IFERROR(VLOOKUP($A1520,D_SAV!$A$5:$I$29,3,0),)</f>
        <v>0</v>
      </c>
      <c r="C1520" s="64" t="str">
        <f>IFERROR(VLOOKUP($A1520,D_SAV!$A$5:$I$29,4,0),"")</f>
        <v/>
      </c>
      <c r="D1520" s="65">
        <f>IFERROR(VLOOKUP($A1520,D_SAV!$A$5:$I$29,5,0),)</f>
        <v>0</v>
      </c>
      <c r="E1520" s="60"/>
      <c r="F1520" s="60"/>
      <c r="G1520" s="60"/>
      <c r="H1520" s="60"/>
      <c r="I1520" s="60"/>
      <c r="J1520" s="60"/>
      <c r="K1520" s="65">
        <f>IFERROR(VLOOKUP($A1520,D_SAV!$A$5:$I$29,6,0),)</f>
        <v>0</v>
      </c>
    </row>
    <row r="1521" spans="1:11" x14ac:dyDescent="0.25">
      <c r="A1521" s="59"/>
      <c r="B1521" s="63">
        <f>IFERROR(VLOOKUP($A1521,D_SAV!$A$5:$I$29,3,0),)</f>
        <v>0</v>
      </c>
      <c r="C1521" s="64" t="str">
        <f>IFERROR(VLOOKUP($A1521,D_SAV!$A$5:$I$29,4,0),"")</f>
        <v/>
      </c>
      <c r="D1521" s="65">
        <f>IFERROR(VLOOKUP($A1521,D_SAV!$A$5:$I$29,5,0),)</f>
        <v>0</v>
      </c>
      <c r="E1521" s="60"/>
      <c r="F1521" s="60"/>
      <c r="G1521" s="60"/>
      <c r="H1521" s="60"/>
      <c r="I1521" s="60"/>
      <c r="J1521" s="60"/>
      <c r="K1521" s="65">
        <f>IFERROR(VLOOKUP($A1521,D_SAV!$A$5:$I$29,6,0),)</f>
        <v>0</v>
      </c>
    </row>
    <row r="1522" spans="1:11" x14ac:dyDescent="0.25">
      <c r="A1522" s="59"/>
      <c r="B1522" s="63">
        <f>IFERROR(VLOOKUP($A1522,D_SAV!$A$5:$I$29,3,0),)</f>
        <v>0</v>
      </c>
      <c r="C1522" s="64" t="str">
        <f>IFERROR(VLOOKUP($A1522,D_SAV!$A$5:$I$29,4,0),"")</f>
        <v/>
      </c>
      <c r="D1522" s="65">
        <f>IFERROR(VLOOKUP($A1522,D_SAV!$A$5:$I$29,5,0),)</f>
        <v>0</v>
      </c>
      <c r="E1522" s="60"/>
      <c r="F1522" s="60"/>
      <c r="G1522" s="60"/>
      <c r="H1522" s="60"/>
      <c r="I1522" s="60"/>
      <c r="J1522" s="60"/>
      <c r="K1522" s="65">
        <f>IFERROR(VLOOKUP($A1522,D_SAV!$A$5:$I$29,6,0),)</f>
        <v>0</v>
      </c>
    </row>
    <row r="1523" spans="1:11" x14ac:dyDescent="0.25">
      <c r="A1523" s="59"/>
      <c r="B1523" s="63">
        <f>IFERROR(VLOOKUP($A1523,D_SAV!$A$5:$I$29,3,0),)</f>
        <v>0</v>
      </c>
      <c r="C1523" s="64" t="str">
        <f>IFERROR(VLOOKUP($A1523,D_SAV!$A$5:$I$29,4,0),"")</f>
        <v/>
      </c>
      <c r="D1523" s="65">
        <f>IFERROR(VLOOKUP($A1523,D_SAV!$A$5:$I$29,5,0),)</f>
        <v>0</v>
      </c>
      <c r="E1523" s="60"/>
      <c r="F1523" s="60"/>
      <c r="G1523" s="60"/>
      <c r="H1523" s="60"/>
      <c r="I1523" s="60"/>
      <c r="J1523" s="60"/>
      <c r="K1523" s="65">
        <f>IFERROR(VLOOKUP($A1523,D_SAV!$A$5:$I$29,6,0),)</f>
        <v>0</v>
      </c>
    </row>
    <row r="1524" spans="1:11" x14ac:dyDescent="0.25">
      <c r="A1524" s="59"/>
      <c r="B1524" s="63">
        <f>IFERROR(VLOOKUP($A1524,D_SAV!$A$5:$I$29,3,0),)</f>
        <v>0</v>
      </c>
      <c r="C1524" s="64" t="str">
        <f>IFERROR(VLOOKUP($A1524,D_SAV!$A$5:$I$29,4,0),"")</f>
        <v/>
      </c>
      <c r="D1524" s="65">
        <f>IFERROR(VLOOKUP($A1524,D_SAV!$A$5:$I$29,5,0),)</f>
        <v>0</v>
      </c>
      <c r="E1524" s="60"/>
      <c r="F1524" s="60"/>
      <c r="G1524" s="60"/>
      <c r="H1524" s="60"/>
      <c r="I1524" s="60"/>
      <c r="J1524" s="60"/>
      <c r="K1524" s="65">
        <f>IFERROR(VLOOKUP($A1524,D_SAV!$A$5:$I$29,6,0),)</f>
        <v>0</v>
      </c>
    </row>
    <row r="1525" spans="1:11" x14ac:dyDescent="0.25">
      <c r="A1525" s="59"/>
      <c r="B1525" s="63">
        <f>IFERROR(VLOOKUP($A1525,D_SAV!$A$5:$I$29,3,0),)</f>
        <v>0</v>
      </c>
      <c r="C1525" s="64" t="str">
        <f>IFERROR(VLOOKUP($A1525,D_SAV!$A$5:$I$29,4,0),"")</f>
        <v/>
      </c>
      <c r="D1525" s="65">
        <f>IFERROR(VLOOKUP($A1525,D_SAV!$A$5:$I$29,5,0),)</f>
        <v>0</v>
      </c>
      <c r="E1525" s="60"/>
      <c r="F1525" s="60"/>
      <c r="G1525" s="60"/>
      <c r="H1525" s="60"/>
      <c r="I1525" s="60"/>
      <c r="J1525" s="60"/>
      <c r="K1525" s="65">
        <f>IFERROR(VLOOKUP($A1525,D_SAV!$A$5:$I$29,6,0),)</f>
        <v>0</v>
      </c>
    </row>
    <row r="1526" spans="1:11" x14ac:dyDescent="0.25">
      <c r="A1526" s="59"/>
      <c r="B1526" s="63">
        <f>IFERROR(VLOOKUP($A1526,D_SAV!$A$5:$I$29,3,0),)</f>
        <v>0</v>
      </c>
      <c r="C1526" s="64" t="str">
        <f>IFERROR(VLOOKUP($A1526,D_SAV!$A$5:$I$29,4,0),"")</f>
        <v/>
      </c>
      <c r="D1526" s="65">
        <f>IFERROR(VLOOKUP($A1526,D_SAV!$A$5:$I$29,5,0),)</f>
        <v>0</v>
      </c>
      <c r="E1526" s="60"/>
      <c r="F1526" s="60"/>
      <c r="G1526" s="60"/>
      <c r="H1526" s="60"/>
      <c r="I1526" s="60"/>
      <c r="J1526" s="60"/>
      <c r="K1526" s="65">
        <f>IFERROR(VLOOKUP($A1526,D_SAV!$A$5:$I$29,6,0),)</f>
        <v>0</v>
      </c>
    </row>
    <row r="1527" spans="1:11" x14ac:dyDescent="0.25">
      <c r="A1527" s="59"/>
      <c r="B1527" s="63">
        <f>IFERROR(VLOOKUP($A1527,D_SAV!$A$5:$I$29,3,0),)</f>
        <v>0</v>
      </c>
      <c r="C1527" s="64" t="str">
        <f>IFERROR(VLOOKUP($A1527,D_SAV!$A$5:$I$29,4,0),"")</f>
        <v/>
      </c>
      <c r="D1527" s="65">
        <f>IFERROR(VLOOKUP($A1527,D_SAV!$A$5:$I$29,5,0),)</f>
        <v>0</v>
      </c>
      <c r="E1527" s="60"/>
      <c r="F1527" s="60"/>
      <c r="G1527" s="60"/>
      <c r="H1527" s="60"/>
      <c r="I1527" s="60"/>
      <c r="J1527" s="60"/>
      <c r="K1527" s="65">
        <f>IFERROR(VLOOKUP($A1527,D_SAV!$A$5:$I$29,6,0),)</f>
        <v>0</v>
      </c>
    </row>
    <row r="1528" spans="1:11" x14ac:dyDescent="0.25">
      <c r="A1528" s="59"/>
      <c r="B1528" s="63">
        <f>IFERROR(VLOOKUP($A1528,D_SAV!$A$5:$I$29,3,0),)</f>
        <v>0</v>
      </c>
      <c r="C1528" s="64" t="str">
        <f>IFERROR(VLOOKUP($A1528,D_SAV!$A$5:$I$29,4,0),"")</f>
        <v/>
      </c>
      <c r="D1528" s="65">
        <f>IFERROR(VLOOKUP($A1528,D_SAV!$A$5:$I$29,5,0),)</f>
        <v>0</v>
      </c>
      <c r="E1528" s="60"/>
      <c r="F1528" s="60"/>
      <c r="G1528" s="60"/>
      <c r="H1528" s="60"/>
      <c r="I1528" s="60"/>
      <c r="J1528" s="60"/>
      <c r="K1528" s="65">
        <f>IFERROR(VLOOKUP($A1528,D_SAV!$A$5:$I$29,6,0),)</f>
        <v>0</v>
      </c>
    </row>
    <row r="1529" spans="1:11" x14ac:dyDescent="0.25">
      <c r="A1529" s="59"/>
      <c r="B1529" s="63">
        <f>IFERROR(VLOOKUP($A1529,D_SAV!$A$5:$I$29,3,0),)</f>
        <v>0</v>
      </c>
      <c r="C1529" s="64" t="str">
        <f>IFERROR(VLOOKUP($A1529,D_SAV!$A$5:$I$29,4,0),"")</f>
        <v/>
      </c>
      <c r="D1529" s="65">
        <f>IFERROR(VLOOKUP($A1529,D_SAV!$A$5:$I$29,5,0),)</f>
        <v>0</v>
      </c>
      <c r="E1529" s="60"/>
      <c r="F1529" s="60"/>
      <c r="G1529" s="60"/>
      <c r="H1529" s="60"/>
      <c r="I1529" s="60"/>
      <c r="J1529" s="60"/>
      <c r="K1529" s="65">
        <f>IFERROR(VLOOKUP($A1529,D_SAV!$A$5:$I$29,6,0),)</f>
        <v>0</v>
      </c>
    </row>
    <row r="1530" spans="1:11" x14ac:dyDescent="0.25">
      <c r="A1530" s="59"/>
      <c r="B1530" s="63">
        <f>IFERROR(VLOOKUP($A1530,D_SAV!$A$5:$I$29,3,0),)</f>
        <v>0</v>
      </c>
      <c r="C1530" s="64" t="str">
        <f>IFERROR(VLOOKUP($A1530,D_SAV!$A$5:$I$29,4,0),"")</f>
        <v/>
      </c>
      <c r="D1530" s="65">
        <f>IFERROR(VLOOKUP($A1530,D_SAV!$A$5:$I$29,5,0),)</f>
        <v>0</v>
      </c>
      <c r="E1530" s="60"/>
      <c r="F1530" s="60"/>
      <c r="G1530" s="60"/>
      <c r="H1530" s="60"/>
      <c r="I1530" s="60"/>
      <c r="J1530" s="60"/>
      <c r="K1530" s="65">
        <f>IFERROR(VLOOKUP($A1530,D_SAV!$A$5:$I$29,6,0),)</f>
        <v>0</v>
      </c>
    </row>
    <row r="1531" spans="1:11" x14ac:dyDescent="0.25">
      <c r="A1531" s="59"/>
      <c r="B1531" s="63">
        <f>IFERROR(VLOOKUP($A1531,D_SAV!$A$5:$I$29,3,0),)</f>
        <v>0</v>
      </c>
      <c r="C1531" s="64" t="str">
        <f>IFERROR(VLOOKUP($A1531,D_SAV!$A$5:$I$29,4,0),"")</f>
        <v/>
      </c>
      <c r="D1531" s="65">
        <f>IFERROR(VLOOKUP($A1531,D_SAV!$A$5:$I$29,5,0),)</f>
        <v>0</v>
      </c>
      <c r="E1531" s="60"/>
      <c r="F1531" s="60"/>
      <c r="G1531" s="60"/>
      <c r="H1531" s="60"/>
      <c r="I1531" s="60"/>
      <c r="J1531" s="60"/>
      <c r="K1531" s="65">
        <f>IFERROR(VLOOKUP($A1531,D_SAV!$A$5:$I$29,6,0),)</f>
        <v>0</v>
      </c>
    </row>
    <row r="1532" spans="1:11" x14ac:dyDescent="0.25">
      <c r="A1532" s="59"/>
      <c r="B1532" s="63">
        <f>IFERROR(VLOOKUP($A1532,D_SAV!$A$5:$I$29,3,0),)</f>
        <v>0</v>
      </c>
      <c r="C1532" s="64" t="str">
        <f>IFERROR(VLOOKUP($A1532,D_SAV!$A$5:$I$29,4,0),"")</f>
        <v/>
      </c>
      <c r="D1532" s="65">
        <f>IFERROR(VLOOKUP($A1532,D_SAV!$A$5:$I$29,5,0),)</f>
        <v>0</v>
      </c>
      <c r="E1532" s="60"/>
      <c r="F1532" s="60"/>
      <c r="G1532" s="60"/>
      <c r="H1532" s="60"/>
      <c r="I1532" s="60"/>
      <c r="J1532" s="60"/>
      <c r="K1532" s="65">
        <f>IFERROR(VLOOKUP($A1532,D_SAV!$A$5:$I$29,6,0),)</f>
        <v>0</v>
      </c>
    </row>
    <row r="1533" spans="1:11" x14ac:dyDescent="0.25">
      <c r="A1533" s="59"/>
      <c r="B1533" s="63">
        <f>IFERROR(VLOOKUP($A1533,D_SAV!$A$5:$I$29,3,0),)</f>
        <v>0</v>
      </c>
      <c r="C1533" s="64" t="str">
        <f>IFERROR(VLOOKUP($A1533,D_SAV!$A$5:$I$29,4,0),"")</f>
        <v/>
      </c>
      <c r="D1533" s="65">
        <f>IFERROR(VLOOKUP($A1533,D_SAV!$A$5:$I$29,5,0),)</f>
        <v>0</v>
      </c>
      <c r="E1533" s="60"/>
      <c r="F1533" s="60"/>
      <c r="G1533" s="60"/>
      <c r="H1533" s="60"/>
      <c r="I1533" s="60"/>
      <c r="J1533" s="60"/>
      <c r="K1533" s="65">
        <f>IFERROR(VLOOKUP($A1533,D_SAV!$A$5:$I$29,6,0),)</f>
        <v>0</v>
      </c>
    </row>
    <row r="1534" spans="1:11" x14ac:dyDescent="0.25">
      <c r="A1534" s="59"/>
      <c r="B1534" s="63">
        <f>IFERROR(VLOOKUP($A1534,D_SAV!$A$5:$I$29,3,0),)</f>
        <v>0</v>
      </c>
      <c r="C1534" s="64" t="str">
        <f>IFERROR(VLOOKUP($A1534,D_SAV!$A$5:$I$29,4,0),"")</f>
        <v/>
      </c>
      <c r="D1534" s="65">
        <f>IFERROR(VLOOKUP($A1534,D_SAV!$A$5:$I$29,5,0),)</f>
        <v>0</v>
      </c>
      <c r="E1534" s="60"/>
      <c r="F1534" s="60"/>
      <c r="G1534" s="60"/>
      <c r="H1534" s="60"/>
      <c r="I1534" s="60"/>
      <c r="J1534" s="60"/>
      <c r="K1534" s="65">
        <f>IFERROR(VLOOKUP($A1534,D_SAV!$A$5:$I$29,6,0),)</f>
        <v>0</v>
      </c>
    </row>
    <row r="1535" spans="1:11" x14ac:dyDescent="0.25">
      <c r="A1535" s="59"/>
      <c r="B1535" s="63">
        <f>IFERROR(VLOOKUP($A1535,D_SAV!$A$5:$I$29,3,0),)</f>
        <v>0</v>
      </c>
      <c r="C1535" s="64" t="str">
        <f>IFERROR(VLOOKUP($A1535,D_SAV!$A$5:$I$29,4,0),"")</f>
        <v/>
      </c>
      <c r="D1535" s="65">
        <f>IFERROR(VLOOKUP($A1535,D_SAV!$A$5:$I$29,5,0),)</f>
        <v>0</v>
      </c>
      <c r="E1535" s="60"/>
      <c r="F1535" s="60"/>
      <c r="G1535" s="60"/>
      <c r="H1535" s="60"/>
      <c r="I1535" s="60"/>
      <c r="J1535" s="60"/>
      <c r="K1535" s="65">
        <f>IFERROR(VLOOKUP($A1535,D_SAV!$A$5:$I$29,6,0),)</f>
        <v>0</v>
      </c>
    </row>
    <row r="1536" spans="1:11" x14ac:dyDescent="0.25">
      <c r="A1536" s="59"/>
      <c r="B1536" s="63">
        <f>IFERROR(VLOOKUP($A1536,D_SAV!$A$5:$I$29,3,0),)</f>
        <v>0</v>
      </c>
      <c r="C1536" s="64" t="str">
        <f>IFERROR(VLOOKUP($A1536,D_SAV!$A$5:$I$29,4,0),"")</f>
        <v/>
      </c>
      <c r="D1536" s="65">
        <f>IFERROR(VLOOKUP($A1536,D_SAV!$A$5:$I$29,5,0),)</f>
        <v>0</v>
      </c>
      <c r="E1536" s="60"/>
      <c r="F1536" s="60"/>
      <c r="G1536" s="60"/>
      <c r="H1536" s="60"/>
      <c r="I1536" s="60"/>
      <c r="J1536" s="60"/>
      <c r="K1536" s="65">
        <f>IFERROR(VLOOKUP($A1536,D_SAV!$A$5:$I$29,6,0),)</f>
        <v>0</v>
      </c>
    </row>
    <row r="1537" spans="1:11" x14ac:dyDescent="0.25">
      <c r="A1537" s="59"/>
      <c r="B1537" s="63">
        <f>IFERROR(VLOOKUP($A1537,D_SAV!$A$5:$I$29,3,0),)</f>
        <v>0</v>
      </c>
      <c r="C1537" s="64" t="str">
        <f>IFERROR(VLOOKUP($A1537,D_SAV!$A$5:$I$29,4,0),"")</f>
        <v/>
      </c>
      <c r="D1537" s="65">
        <f>IFERROR(VLOOKUP($A1537,D_SAV!$A$5:$I$29,5,0),)</f>
        <v>0</v>
      </c>
      <c r="E1537" s="60"/>
      <c r="F1537" s="60"/>
      <c r="G1537" s="60"/>
      <c r="H1537" s="60"/>
      <c r="I1537" s="60"/>
      <c r="J1537" s="60"/>
      <c r="K1537" s="65">
        <f>IFERROR(VLOOKUP($A1537,D_SAV!$A$5:$I$29,6,0),)</f>
        <v>0</v>
      </c>
    </row>
    <row r="1538" spans="1:11" x14ac:dyDescent="0.25">
      <c r="A1538" s="59"/>
      <c r="B1538" s="63">
        <f>IFERROR(VLOOKUP($A1538,D_SAV!$A$5:$I$29,3,0),)</f>
        <v>0</v>
      </c>
      <c r="C1538" s="64" t="str">
        <f>IFERROR(VLOOKUP($A1538,D_SAV!$A$5:$I$29,4,0),"")</f>
        <v/>
      </c>
      <c r="D1538" s="65">
        <f>IFERROR(VLOOKUP($A1538,D_SAV!$A$5:$I$29,5,0),)</f>
        <v>0</v>
      </c>
      <c r="E1538" s="60"/>
      <c r="F1538" s="60"/>
      <c r="G1538" s="60"/>
      <c r="H1538" s="60"/>
      <c r="I1538" s="60"/>
      <c r="J1538" s="60"/>
      <c r="K1538" s="65">
        <f>IFERROR(VLOOKUP($A1538,D_SAV!$A$5:$I$29,6,0),)</f>
        <v>0</v>
      </c>
    </row>
    <row r="1539" spans="1:11" x14ac:dyDescent="0.25">
      <c r="A1539" s="59"/>
      <c r="B1539" s="63">
        <f>IFERROR(VLOOKUP($A1539,D_SAV!$A$5:$I$29,3,0),)</f>
        <v>0</v>
      </c>
      <c r="C1539" s="64" t="str">
        <f>IFERROR(VLOOKUP($A1539,D_SAV!$A$5:$I$29,4,0),"")</f>
        <v/>
      </c>
      <c r="D1539" s="65">
        <f>IFERROR(VLOOKUP($A1539,D_SAV!$A$5:$I$29,5,0),)</f>
        <v>0</v>
      </c>
      <c r="E1539" s="60"/>
      <c r="F1539" s="60"/>
      <c r="G1539" s="60"/>
      <c r="H1539" s="60"/>
      <c r="I1539" s="60"/>
      <c r="J1539" s="60"/>
      <c r="K1539" s="65">
        <f>IFERROR(VLOOKUP($A1539,D_SAV!$A$5:$I$29,6,0),)</f>
        <v>0</v>
      </c>
    </row>
    <row r="1540" spans="1:11" x14ac:dyDescent="0.25">
      <c r="A1540" s="59"/>
      <c r="B1540" s="63">
        <f>IFERROR(VLOOKUP($A1540,D_SAV!$A$5:$I$29,3,0),)</f>
        <v>0</v>
      </c>
      <c r="C1540" s="64" t="str">
        <f>IFERROR(VLOOKUP($A1540,D_SAV!$A$5:$I$29,4,0),"")</f>
        <v/>
      </c>
      <c r="D1540" s="65">
        <f>IFERROR(VLOOKUP($A1540,D_SAV!$A$5:$I$29,5,0),)</f>
        <v>0</v>
      </c>
      <c r="E1540" s="60"/>
      <c r="F1540" s="60"/>
      <c r="G1540" s="60"/>
      <c r="H1540" s="60"/>
      <c r="I1540" s="60"/>
      <c r="J1540" s="60"/>
      <c r="K1540" s="65">
        <f>IFERROR(VLOOKUP($A1540,D_SAV!$A$5:$I$29,6,0),)</f>
        <v>0</v>
      </c>
    </row>
    <row r="1541" spans="1:11" x14ac:dyDescent="0.25">
      <c r="A1541" s="59"/>
      <c r="B1541" s="63">
        <f>IFERROR(VLOOKUP($A1541,D_SAV!$A$5:$I$29,3,0),)</f>
        <v>0</v>
      </c>
      <c r="C1541" s="64" t="str">
        <f>IFERROR(VLOOKUP($A1541,D_SAV!$A$5:$I$29,4,0),"")</f>
        <v/>
      </c>
      <c r="D1541" s="65">
        <f>IFERROR(VLOOKUP($A1541,D_SAV!$A$5:$I$29,5,0),)</f>
        <v>0</v>
      </c>
      <c r="E1541" s="60"/>
      <c r="F1541" s="60"/>
      <c r="G1541" s="60"/>
      <c r="H1541" s="60"/>
      <c r="I1541" s="60"/>
      <c r="J1541" s="60"/>
      <c r="K1541" s="65">
        <f>IFERROR(VLOOKUP($A1541,D_SAV!$A$5:$I$29,6,0),)</f>
        <v>0</v>
      </c>
    </row>
    <row r="1542" spans="1:11" x14ac:dyDescent="0.25">
      <c r="A1542" s="59"/>
      <c r="B1542" s="63">
        <f>IFERROR(VLOOKUP($A1542,D_SAV!$A$5:$I$29,3,0),)</f>
        <v>0</v>
      </c>
      <c r="C1542" s="64" t="str">
        <f>IFERROR(VLOOKUP($A1542,D_SAV!$A$5:$I$29,4,0),"")</f>
        <v/>
      </c>
      <c r="D1542" s="65">
        <f>IFERROR(VLOOKUP($A1542,D_SAV!$A$5:$I$29,5,0),)</f>
        <v>0</v>
      </c>
      <c r="E1542" s="60"/>
      <c r="F1542" s="60"/>
      <c r="G1542" s="60"/>
      <c r="H1542" s="60"/>
      <c r="I1542" s="60"/>
      <c r="J1542" s="60"/>
      <c r="K1542" s="65">
        <f>IFERROR(VLOOKUP($A1542,D_SAV!$A$5:$I$29,6,0),)</f>
        <v>0</v>
      </c>
    </row>
    <row r="1543" spans="1:11" x14ac:dyDescent="0.25">
      <c r="A1543" s="59"/>
      <c r="B1543" s="63">
        <f>IFERROR(VLOOKUP($A1543,D_SAV!$A$5:$I$29,3,0),)</f>
        <v>0</v>
      </c>
      <c r="C1543" s="64" t="str">
        <f>IFERROR(VLOOKUP($A1543,D_SAV!$A$5:$I$29,4,0),"")</f>
        <v/>
      </c>
      <c r="D1543" s="65">
        <f>IFERROR(VLOOKUP($A1543,D_SAV!$A$5:$I$29,5,0),)</f>
        <v>0</v>
      </c>
      <c r="E1543" s="60"/>
      <c r="F1543" s="60"/>
      <c r="G1543" s="60"/>
      <c r="H1543" s="60"/>
      <c r="I1543" s="60"/>
      <c r="J1543" s="60"/>
      <c r="K1543" s="65">
        <f>IFERROR(VLOOKUP($A1543,D_SAV!$A$5:$I$29,6,0),)</f>
        <v>0</v>
      </c>
    </row>
    <row r="1544" spans="1:11" x14ac:dyDescent="0.25">
      <c r="A1544" s="59"/>
      <c r="B1544" s="63">
        <f>IFERROR(VLOOKUP($A1544,D_SAV!$A$5:$I$29,3,0),)</f>
        <v>0</v>
      </c>
      <c r="C1544" s="64" t="str">
        <f>IFERROR(VLOOKUP($A1544,D_SAV!$A$5:$I$29,4,0),"")</f>
        <v/>
      </c>
      <c r="D1544" s="65">
        <f>IFERROR(VLOOKUP($A1544,D_SAV!$A$5:$I$29,5,0),)</f>
        <v>0</v>
      </c>
      <c r="E1544" s="60"/>
      <c r="F1544" s="60"/>
      <c r="G1544" s="60"/>
      <c r="H1544" s="60"/>
      <c r="I1544" s="60"/>
      <c r="J1544" s="60"/>
      <c r="K1544" s="65">
        <f>IFERROR(VLOOKUP($A1544,D_SAV!$A$5:$I$29,6,0),)</f>
        <v>0</v>
      </c>
    </row>
    <row r="1545" spans="1:11" x14ac:dyDescent="0.25">
      <c r="A1545" s="59"/>
      <c r="B1545" s="63">
        <f>IFERROR(VLOOKUP($A1545,D_SAV!$A$5:$I$29,3,0),)</f>
        <v>0</v>
      </c>
      <c r="C1545" s="64" t="str">
        <f>IFERROR(VLOOKUP($A1545,D_SAV!$A$5:$I$29,4,0),"")</f>
        <v/>
      </c>
      <c r="D1545" s="65">
        <f>IFERROR(VLOOKUP($A1545,D_SAV!$A$5:$I$29,5,0),)</f>
        <v>0</v>
      </c>
      <c r="E1545" s="60"/>
      <c r="F1545" s="60"/>
      <c r="G1545" s="60"/>
      <c r="H1545" s="60"/>
      <c r="I1545" s="60"/>
      <c r="J1545" s="60"/>
      <c r="K1545" s="65">
        <f>IFERROR(VLOOKUP($A1545,D_SAV!$A$5:$I$29,6,0),)</f>
        <v>0</v>
      </c>
    </row>
    <row r="1546" spans="1:11" x14ac:dyDescent="0.25">
      <c r="A1546" s="59"/>
      <c r="B1546" s="63">
        <f>IFERROR(VLOOKUP($A1546,D_SAV!$A$5:$I$29,3,0),)</f>
        <v>0</v>
      </c>
      <c r="C1546" s="64" t="str">
        <f>IFERROR(VLOOKUP($A1546,D_SAV!$A$5:$I$29,4,0),"")</f>
        <v/>
      </c>
      <c r="D1546" s="65">
        <f>IFERROR(VLOOKUP($A1546,D_SAV!$A$5:$I$29,5,0),)</f>
        <v>0</v>
      </c>
      <c r="E1546" s="60"/>
      <c r="F1546" s="60"/>
      <c r="G1546" s="60"/>
      <c r="H1546" s="60"/>
      <c r="I1546" s="60"/>
      <c r="J1546" s="60"/>
      <c r="K1546" s="65">
        <f>IFERROR(VLOOKUP($A1546,D_SAV!$A$5:$I$29,6,0),)</f>
        <v>0</v>
      </c>
    </row>
    <row r="1547" spans="1:11" x14ac:dyDescent="0.25">
      <c r="A1547" s="59"/>
      <c r="B1547" s="63">
        <f>IFERROR(VLOOKUP($A1547,D_SAV!$A$5:$I$29,3,0),)</f>
        <v>0</v>
      </c>
      <c r="C1547" s="64" t="str">
        <f>IFERROR(VLOOKUP($A1547,D_SAV!$A$5:$I$29,4,0),"")</f>
        <v/>
      </c>
      <c r="D1547" s="65">
        <f>IFERROR(VLOOKUP($A1547,D_SAV!$A$5:$I$29,5,0),)</f>
        <v>0</v>
      </c>
      <c r="E1547" s="60"/>
      <c r="F1547" s="60"/>
      <c r="G1547" s="60"/>
      <c r="H1547" s="60"/>
      <c r="I1547" s="60"/>
      <c r="J1547" s="60"/>
      <c r="K1547" s="65">
        <f>IFERROR(VLOOKUP($A1547,D_SAV!$A$5:$I$29,6,0),)</f>
        <v>0</v>
      </c>
    </row>
    <row r="1548" spans="1:11" x14ac:dyDescent="0.25">
      <c r="A1548" s="59"/>
      <c r="B1548" s="63">
        <f>IFERROR(VLOOKUP($A1548,D_SAV!$A$5:$I$29,3,0),)</f>
        <v>0</v>
      </c>
      <c r="C1548" s="64" t="str">
        <f>IFERROR(VLOOKUP($A1548,D_SAV!$A$5:$I$29,4,0),"")</f>
        <v/>
      </c>
      <c r="D1548" s="65">
        <f>IFERROR(VLOOKUP($A1548,D_SAV!$A$5:$I$29,5,0),)</f>
        <v>0</v>
      </c>
      <c r="E1548" s="60"/>
      <c r="F1548" s="60"/>
      <c r="G1548" s="60"/>
      <c r="H1548" s="60"/>
      <c r="I1548" s="60"/>
      <c r="J1548" s="60"/>
      <c r="K1548" s="65">
        <f>IFERROR(VLOOKUP($A1548,D_SAV!$A$5:$I$29,6,0),)</f>
        <v>0</v>
      </c>
    </row>
    <row r="1549" spans="1:11" x14ac:dyDescent="0.25">
      <c r="A1549" s="59"/>
      <c r="B1549" s="63">
        <f>IFERROR(VLOOKUP($A1549,D_SAV!$A$5:$I$29,3,0),)</f>
        <v>0</v>
      </c>
      <c r="C1549" s="64" t="str">
        <f>IFERROR(VLOOKUP($A1549,D_SAV!$A$5:$I$29,4,0),"")</f>
        <v/>
      </c>
      <c r="D1549" s="65">
        <f>IFERROR(VLOOKUP($A1549,D_SAV!$A$5:$I$29,5,0),)</f>
        <v>0</v>
      </c>
      <c r="E1549" s="60"/>
      <c r="F1549" s="60"/>
      <c r="G1549" s="60"/>
      <c r="H1549" s="60"/>
      <c r="I1549" s="60"/>
      <c r="J1549" s="60"/>
      <c r="K1549" s="65">
        <f>IFERROR(VLOOKUP($A1549,D_SAV!$A$5:$I$29,6,0),)</f>
        <v>0</v>
      </c>
    </row>
    <row r="1550" spans="1:11" x14ac:dyDescent="0.25">
      <c r="A1550" s="59"/>
      <c r="B1550" s="63">
        <f>IFERROR(VLOOKUP($A1550,D_SAV!$A$5:$I$29,3,0),)</f>
        <v>0</v>
      </c>
      <c r="C1550" s="64" t="str">
        <f>IFERROR(VLOOKUP($A1550,D_SAV!$A$5:$I$29,4,0),"")</f>
        <v/>
      </c>
      <c r="D1550" s="65">
        <f>IFERROR(VLOOKUP($A1550,D_SAV!$A$5:$I$29,5,0),)</f>
        <v>0</v>
      </c>
      <c r="E1550" s="60"/>
      <c r="F1550" s="60"/>
      <c r="G1550" s="60"/>
      <c r="H1550" s="60"/>
      <c r="I1550" s="60"/>
      <c r="J1550" s="60"/>
      <c r="K1550" s="65">
        <f>IFERROR(VLOOKUP($A1550,D_SAV!$A$5:$I$29,6,0),)</f>
        <v>0</v>
      </c>
    </row>
    <row r="1551" spans="1:11" x14ac:dyDescent="0.25">
      <c r="A1551" s="59"/>
      <c r="B1551" s="63">
        <f>IFERROR(VLOOKUP($A1551,D_SAV!$A$5:$I$29,3,0),)</f>
        <v>0</v>
      </c>
      <c r="C1551" s="64" t="str">
        <f>IFERROR(VLOOKUP($A1551,D_SAV!$A$5:$I$29,4,0),"")</f>
        <v/>
      </c>
      <c r="D1551" s="65">
        <f>IFERROR(VLOOKUP($A1551,D_SAV!$A$5:$I$29,5,0),)</f>
        <v>0</v>
      </c>
      <c r="E1551" s="60"/>
      <c r="F1551" s="60"/>
      <c r="G1551" s="60"/>
      <c r="H1551" s="60"/>
      <c r="I1551" s="60"/>
      <c r="J1551" s="60"/>
      <c r="K1551" s="65">
        <f>IFERROR(VLOOKUP($A1551,D_SAV!$A$5:$I$29,6,0),)</f>
        <v>0</v>
      </c>
    </row>
    <row r="1552" spans="1:11" x14ac:dyDescent="0.25">
      <c r="A1552" s="59"/>
      <c r="B1552" s="63">
        <f>IFERROR(VLOOKUP($A1552,D_SAV!$A$5:$I$29,3,0),)</f>
        <v>0</v>
      </c>
      <c r="C1552" s="64" t="str">
        <f>IFERROR(VLOOKUP($A1552,D_SAV!$A$5:$I$29,4,0),"")</f>
        <v/>
      </c>
      <c r="D1552" s="65">
        <f>IFERROR(VLOOKUP($A1552,D_SAV!$A$5:$I$29,5,0),)</f>
        <v>0</v>
      </c>
      <c r="E1552" s="60"/>
      <c r="F1552" s="60"/>
      <c r="G1552" s="60"/>
      <c r="H1552" s="60"/>
      <c r="I1552" s="60"/>
      <c r="J1552" s="60"/>
      <c r="K1552" s="65">
        <f>IFERROR(VLOOKUP($A1552,D_SAV!$A$5:$I$29,6,0),)</f>
        <v>0</v>
      </c>
    </row>
    <row r="1553" spans="1:11" x14ac:dyDescent="0.25">
      <c r="A1553" s="59"/>
      <c r="B1553" s="63">
        <f>IFERROR(VLOOKUP($A1553,D_SAV!$A$5:$I$29,3,0),)</f>
        <v>0</v>
      </c>
      <c r="C1553" s="64" t="str">
        <f>IFERROR(VLOOKUP($A1553,D_SAV!$A$5:$I$29,4,0),"")</f>
        <v/>
      </c>
      <c r="D1553" s="65">
        <f>IFERROR(VLOOKUP($A1553,D_SAV!$A$5:$I$29,5,0),)</f>
        <v>0</v>
      </c>
      <c r="E1553" s="60"/>
      <c r="F1553" s="60"/>
      <c r="G1553" s="60"/>
      <c r="H1553" s="60"/>
      <c r="I1553" s="60"/>
      <c r="J1553" s="60"/>
      <c r="K1553" s="65">
        <f>IFERROR(VLOOKUP($A1553,D_SAV!$A$5:$I$29,6,0),)</f>
        <v>0</v>
      </c>
    </row>
    <row r="1554" spans="1:11" x14ac:dyDescent="0.25">
      <c r="A1554" s="59"/>
      <c r="B1554" s="63">
        <f>IFERROR(VLOOKUP($A1554,D_SAV!$A$5:$I$29,3,0),)</f>
        <v>0</v>
      </c>
      <c r="C1554" s="64" t="str">
        <f>IFERROR(VLOOKUP($A1554,D_SAV!$A$5:$I$29,4,0),"")</f>
        <v/>
      </c>
      <c r="D1554" s="65">
        <f>IFERROR(VLOOKUP($A1554,D_SAV!$A$5:$I$29,5,0),)</f>
        <v>0</v>
      </c>
      <c r="E1554" s="60"/>
      <c r="F1554" s="60"/>
      <c r="G1554" s="60"/>
      <c r="H1554" s="60"/>
      <c r="I1554" s="60"/>
      <c r="J1554" s="60"/>
      <c r="K1554" s="65">
        <f>IFERROR(VLOOKUP($A1554,D_SAV!$A$5:$I$29,6,0),)</f>
        <v>0</v>
      </c>
    </row>
    <row r="1555" spans="1:11" x14ac:dyDescent="0.25">
      <c r="A1555" s="59"/>
      <c r="B1555" s="63">
        <f>IFERROR(VLOOKUP($A1555,D_SAV!$A$5:$I$29,3,0),)</f>
        <v>0</v>
      </c>
      <c r="C1555" s="64" t="str">
        <f>IFERROR(VLOOKUP($A1555,D_SAV!$A$5:$I$29,4,0),"")</f>
        <v/>
      </c>
      <c r="D1555" s="65">
        <f>IFERROR(VLOOKUP($A1555,D_SAV!$A$5:$I$29,5,0),)</f>
        <v>0</v>
      </c>
      <c r="E1555" s="60"/>
      <c r="F1555" s="60"/>
      <c r="G1555" s="60"/>
      <c r="H1555" s="60"/>
      <c r="I1555" s="60"/>
      <c r="J1555" s="60"/>
      <c r="K1555" s="65">
        <f>IFERROR(VLOOKUP($A1555,D_SAV!$A$5:$I$29,6,0),)</f>
        <v>0</v>
      </c>
    </row>
    <row r="1556" spans="1:11" x14ac:dyDescent="0.25">
      <c r="A1556" s="59"/>
      <c r="B1556" s="63">
        <f>IFERROR(VLOOKUP($A1556,D_SAV!$A$5:$I$29,3,0),)</f>
        <v>0</v>
      </c>
      <c r="C1556" s="64" t="str">
        <f>IFERROR(VLOOKUP($A1556,D_SAV!$A$5:$I$29,4,0),"")</f>
        <v/>
      </c>
      <c r="D1556" s="65">
        <f>IFERROR(VLOOKUP($A1556,D_SAV!$A$5:$I$29,5,0),)</f>
        <v>0</v>
      </c>
      <c r="E1556" s="60"/>
      <c r="F1556" s="60"/>
      <c r="G1556" s="60"/>
      <c r="H1556" s="60"/>
      <c r="I1556" s="60"/>
      <c r="J1556" s="60"/>
      <c r="K1556" s="65">
        <f>IFERROR(VLOOKUP($A1556,D_SAV!$A$5:$I$29,6,0),)</f>
        <v>0</v>
      </c>
    </row>
    <row r="1557" spans="1:11" x14ac:dyDescent="0.25">
      <c r="A1557" s="59"/>
      <c r="B1557" s="63">
        <f>IFERROR(VLOOKUP($A1557,D_SAV!$A$5:$I$29,3,0),)</f>
        <v>0</v>
      </c>
      <c r="C1557" s="64" t="str">
        <f>IFERROR(VLOOKUP($A1557,D_SAV!$A$5:$I$29,4,0),"")</f>
        <v/>
      </c>
      <c r="D1557" s="65">
        <f>IFERROR(VLOOKUP($A1557,D_SAV!$A$5:$I$29,5,0),)</f>
        <v>0</v>
      </c>
      <c r="E1557" s="60"/>
      <c r="F1557" s="60"/>
      <c r="G1557" s="60"/>
      <c r="H1557" s="60"/>
      <c r="I1557" s="60"/>
      <c r="J1557" s="60"/>
      <c r="K1557" s="65">
        <f>IFERROR(VLOOKUP($A1557,D_SAV!$A$5:$I$29,6,0),)</f>
        <v>0</v>
      </c>
    </row>
    <row r="1558" spans="1:11" x14ac:dyDescent="0.25">
      <c r="A1558" s="59"/>
      <c r="B1558" s="63">
        <f>IFERROR(VLOOKUP($A1558,D_SAV!$A$5:$I$29,3,0),)</f>
        <v>0</v>
      </c>
      <c r="C1558" s="64" t="str">
        <f>IFERROR(VLOOKUP($A1558,D_SAV!$A$5:$I$29,4,0),"")</f>
        <v/>
      </c>
      <c r="D1558" s="65">
        <f>IFERROR(VLOOKUP($A1558,D_SAV!$A$5:$I$29,5,0),)</f>
        <v>0</v>
      </c>
      <c r="E1558" s="60"/>
      <c r="F1558" s="60"/>
      <c r="G1558" s="60"/>
      <c r="H1558" s="60"/>
      <c r="I1558" s="60"/>
      <c r="J1558" s="60"/>
      <c r="K1558" s="65">
        <f>IFERROR(VLOOKUP($A1558,D_SAV!$A$5:$I$29,6,0),)</f>
        <v>0</v>
      </c>
    </row>
    <row r="1559" spans="1:11" x14ac:dyDescent="0.25">
      <c r="A1559" s="59"/>
      <c r="B1559" s="63">
        <f>IFERROR(VLOOKUP($A1559,D_SAV!$A$5:$I$29,3,0),)</f>
        <v>0</v>
      </c>
      <c r="C1559" s="64" t="str">
        <f>IFERROR(VLOOKUP($A1559,D_SAV!$A$5:$I$29,4,0),"")</f>
        <v/>
      </c>
      <c r="D1559" s="65">
        <f>IFERROR(VLOOKUP($A1559,D_SAV!$A$5:$I$29,5,0),)</f>
        <v>0</v>
      </c>
      <c r="E1559" s="60"/>
      <c r="F1559" s="60"/>
      <c r="G1559" s="60"/>
      <c r="H1559" s="60"/>
      <c r="I1559" s="60"/>
      <c r="J1559" s="60"/>
      <c r="K1559" s="65">
        <f>IFERROR(VLOOKUP($A1559,D_SAV!$A$5:$I$29,6,0),)</f>
        <v>0</v>
      </c>
    </row>
    <row r="1560" spans="1:11" x14ac:dyDescent="0.25">
      <c r="A1560" s="59"/>
      <c r="B1560" s="63">
        <f>IFERROR(VLOOKUP($A1560,D_SAV!$A$5:$I$29,3,0),)</f>
        <v>0</v>
      </c>
      <c r="C1560" s="64" t="str">
        <f>IFERROR(VLOOKUP($A1560,D_SAV!$A$5:$I$29,4,0),"")</f>
        <v/>
      </c>
      <c r="D1560" s="65">
        <f>IFERROR(VLOOKUP($A1560,D_SAV!$A$5:$I$29,5,0),)</f>
        <v>0</v>
      </c>
      <c r="E1560" s="60"/>
      <c r="F1560" s="60"/>
      <c r="G1560" s="60"/>
      <c r="H1560" s="60"/>
      <c r="I1560" s="60"/>
      <c r="J1560" s="60"/>
      <c r="K1560" s="65">
        <f>IFERROR(VLOOKUP($A1560,D_SAV!$A$5:$I$29,6,0),)</f>
        <v>0</v>
      </c>
    </row>
    <row r="1561" spans="1:11" x14ac:dyDescent="0.25">
      <c r="A1561" s="59"/>
      <c r="B1561" s="63">
        <f>IFERROR(VLOOKUP($A1561,D_SAV!$A$5:$I$29,3,0),)</f>
        <v>0</v>
      </c>
      <c r="C1561" s="64" t="str">
        <f>IFERROR(VLOOKUP($A1561,D_SAV!$A$5:$I$29,4,0),"")</f>
        <v/>
      </c>
      <c r="D1561" s="65">
        <f>IFERROR(VLOOKUP($A1561,D_SAV!$A$5:$I$29,5,0),)</f>
        <v>0</v>
      </c>
      <c r="E1561" s="60"/>
      <c r="F1561" s="60"/>
      <c r="G1561" s="60"/>
      <c r="H1561" s="60"/>
      <c r="I1561" s="60"/>
      <c r="J1561" s="60"/>
      <c r="K1561" s="65">
        <f>IFERROR(VLOOKUP($A1561,D_SAV!$A$5:$I$29,6,0),)</f>
        <v>0</v>
      </c>
    </row>
    <row r="1562" spans="1:11" x14ac:dyDescent="0.25">
      <c r="A1562" s="59"/>
      <c r="B1562" s="63">
        <f>IFERROR(VLOOKUP($A1562,D_SAV!$A$5:$I$29,3,0),)</f>
        <v>0</v>
      </c>
      <c r="C1562" s="64" t="str">
        <f>IFERROR(VLOOKUP($A1562,D_SAV!$A$5:$I$29,4,0),"")</f>
        <v/>
      </c>
      <c r="D1562" s="65">
        <f>IFERROR(VLOOKUP($A1562,D_SAV!$A$5:$I$29,5,0),)</f>
        <v>0</v>
      </c>
      <c r="E1562" s="60"/>
      <c r="F1562" s="60"/>
      <c r="G1562" s="60"/>
      <c r="H1562" s="60"/>
      <c r="I1562" s="60"/>
      <c r="J1562" s="60"/>
      <c r="K1562" s="65">
        <f>IFERROR(VLOOKUP($A1562,D_SAV!$A$5:$I$29,6,0),)</f>
        <v>0</v>
      </c>
    </row>
    <row r="1563" spans="1:11" x14ac:dyDescent="0.25">
      <c r="A1563" s="59"/>
      <c r="B1563" s="63">
        <f>IFERROR(VLOOKUP($A1563,D_SAV!$A$5:$I$29,3,0),)</f>
        <v>0</v>
      </c>
      <c r="C1563" s="64" t="str">
        <f>IFERROR(VLOOKUP($A1563,D_SAV!$A$5:$I$29,4,0),"")</f>
        <v/>
      </c>
      <c r="D1563" s="65">
        <f>IFERROR(VLOOKUP($A1563,D_SAV!$A$5:$I$29,5,0),)</f>
        <v>0</v>
      </c>
      <c r="E1563" s="60"/>
      <c r="F1563" s="60"/>
      <c r="G1563" s="60"/>
      <c r="H1563" s="60"/>
      <c r="I1563" s="60"/>
      <c r="J1563" s="60"/>
      <c r="K1563" s="65">
        <f>IFERROR(VLOOKUP($A1563,D_SAV!$A$5:$I$29,6,0),)</f>
        <v>0</v>
      </c>
    </row>
    <row r="1564" spans="1:11" x14ac:dyDescent="0.25">
      <c r="A1564" s="59"/>
      <c r="B1564" s="63">
        <f>IFERROR(VLOOKUP($A1564,D_SAV!$A$5:$I$29,3,0),)</f>
        <v>0</v>
      </c>
      <c r="C1564" s="64" t="str">
        <f>IFERROR(VLOOKUP($A1564,D_SAV!$A$5:$I$29,4,0),"")</f>
        <v/>
      </c>
      <c r="D1564" s="65">
        <f>IFERROR(VLOOKUP($A1564,D_SAV!$A$5:$I$29,5,0),)</f>
        <v>0</v>
      </c>
      <c r="E1564" s="60"/>
      <c r="F1564" s="60"/>
      <c r="G1564" s="60"/>
      <c r="H1564" s="60"/>
      <c r="I1564" s="60"/>
      <c r="J1564" s="60"/>
      <c r="K1564" s="65">
        <f>IFERROR(VLOOKUP($A1564,D_SAV!$A$5:$I$29,6,0),)</f>
        <v>0</v>
      </c>
    </row>
    <row r="1565" spans="1:11" x14ac:dyDescent="0.25">
      <c r="A1565" s="59"/>
      <c r="B1565" s="63">
        <f>IFERROR(VLOOKUP($A1565,D_SAV!$A$5:$I$29,3,0),)</f>
        <v>0</v>
      </c>
      <c r="C1565" s="64" t="str">
        <f>IFERROR(VLOOKUP($A1565,D_SAV!$A$5:$I$29,4,0),"")</f>
        <v/>
      </c>
      <c r="D1565" s="65">
        <f>IFERROR(VLOOKUP($A1565,D_SAV!$A$5:$I$29,5,0),)</f>
        <v>0</v>
      </c>
      <c r="E1565" s="60"/>
      <c r="F1565" s="60"/>
      <c r="G1565" s="60"/>
      <c r="H1565" s="60"/>
      <c r="I1565" s="60"/>
      <c r="J1565" s="60"/>
      <c r="K1565" s="65">
        <f>IFERROR(VLOOKUP($A1565,D_SAV!$A$5:$I$29,6,0),)</f>
        <v>0</v>
      </c>
    </row>
    <row r="1566" spans="1:11" x14ac:dyDescent="0.25">
      <c r="A1566" s="59"/>
      <c r="B1566" s="63">
        <f>IFERROR(VLOOKUP($A1566,D_SAV!$A$5:$I$29,3,0),)</f>
        <v>0</v>
      </c>
      <c r="C1566" s="64" t="str">
        <f>IFERROR(VLOOKUP($A1566,D_SAV!$A$5:$I$29,4,0),"")</f>
        <v/>
      </c>
      <c r="D1566" s="65">
        <f>IFERROR(VLOOKUP($A1566,D_SAV!$A$5:$I$29,5,0),)</f>
        <v>0</v>
      </c>
      <c r="E1566" s="60"/>
      <c r="F1566" s="60"/>
      <c r="G1566" s="60"/>
      <c r="H1566" s="60"/>
      <c r="I1566" s="60"/>
      <c r="J1566" s="60"/>
      <c r="K1566" s="65">
        <f>IFERROR(VLOOKUP($A1566,D_SAV!$A$5:$I$29,6,0),)</f>
        <v>0</v>
      </c>
    </row>
    <row r="1567" spans="1:11" x14ac:dyDescent="0.25">
      <c r="A1567" s="59"/>
      <c r="B1567" s="63">
        <f>IFERROR(VLOOKUP($A1567,D_SAV!$A$5:$I$29,3,0),)</f>
        <v>0</v>
      </c>
      <c r="C1567" s="64" t="str">
        <f>IFERROR(VLOOKUP($A1567,D_SAV!$A$5:$I$29,4,0),"")</f>
        <v/>
      </c>
      <c r="D1567" s="65">
        <f>IFERROR(VLOOKUP($A1567,D_SAV!$A$5:$I$29,5,0),)</f>
        <v>0</v>
      </c>
      <c r="E1567" s="60"/>
      <c r="F1567" s="60"/>
      <c r="G1567" s="60"/>
      <c r="H1567" s="60"/>
      <c r="I1567" s="60"/>
      <c r="J1567" s="60"/>
      <c r="K1567" s="65">
        <f>IFERROR(VLOOKUP($A1567,D_SAV!$A$5:$I$29,6,0),)</f>
        <v>0</v>
      </c>
    </row>
    <row r="1568" spans="1:11" x14ac:dyDescent="0.25">
      <c r="A1568" s="59"/>
      <c r="B1568" s="63">
        <f>IFERROR(VLOOKUP($A1568,D_SAV!$A$5:$I$29,3,0),)</f>
        <v>0</v>
      </c>
      <c r="C1568" s="64" t="str">
        <f>IFERROR(VLOOKUP($A1568,D_SAV!$A$5:$I$29,4,0),"")</f>
        <v/>
      </c>
      <c r="D1568" s="65">
        <f>IFERROR(VLOOKUP($A1568,D_SAV!$A$5:$I$29,5,0),)</f>
        <v>0</v>
      </c>
      <c r="E1568" s="60"/>
      <c r="F1568" s="60"/>
      <c r="G1568" s="60"/>
      <c r="H1568" s="60"/>
      <c r="I1568" s="60"/>
      <c r="J1568" s="60"/>
      <c r="K1568" s="65">
        <f>IFERROR(VLOOKUP($A1568,D_SAV!$A$5:$I$29,6,0),)</f>
        <v>0</v>
      </c>
    </row>
    <row r="1569" spans="1:11" x14ac:dyDescent="0.25">
      <c r="A1569" s="59"/>
      <c r="B1569" s="63">
        <f>IFERROR(VLOOKUP($A1569,D_SAV!$A$5:$I$29,3,0),)</f>
        <v>0</v>
      </c>
      <c r="C1569" s="64" t="str">
        <f>IFERROR(VLOOKUP($A1569,D_SAV!$A$5:$I$29,4,0),"")</f>
        <v/>
      </c>
      <c r="D1569" s="65">
        <f>IFERROR(VLOOKUP($A1569,D_SAV!$A$5:$I$29,5,0),)</f>
        <v>0</v>
      </c>
      <c r="E1569" s="60"/>
      <c r="F1569" s="60"/>
      <c r="G1569" s="60"/>
      <c r="H1569" s="60"/>
      <c r="I1569" s="60"/>
      <c r="J1569" s="60"/>
      <c r="K1569" s="65">
        <f>IFERROR(VLOOKUP($A1569,D_SAV!$A$5:$I$29,6,0),)</f>
        <v>0</v>
      </c>
    </row>
    <row r="1570" spans="1:11" x14ac:dyDescent="0.25">
      <c r="A1570" s="59"/>
      <c r="B1570" s="63">
        <f>IFERROR(VLOOKUP($A1570,D_SAV!$A$5:$I$29,3,0),)</f>
        <v>0</v>
      </c>
      <c r="C1570" s="64" t="str">
        <f>IFERROR(VLOOKUP($A1570,D_SAV!$A$5:$I$29,4,0),"")</f>
        <v/>
      </c>
      <c r="D1570" s="65">
        <f>IFERROR(VLOOKUP($A1570,D_SAV!$A$5:$I$29,5,0),)</f>
        <v>0</v>
      </c>
      <c r="E1570" s="60"/>
      <c r="F1570" s="60"/>
      <c r="G1570" s="60"/>
      <c r="H1570" s="60"/>
      <c r="I1570" s="60"/>
      <c r="J1570" s="60"/>
      <c r="K1570" s="65">
        <f>IFERROR(VLOOKUP($A1570,D_SAV!$A$5:$I$29,6,0),)</f>
        <v>0</v>
      </c>
    </row>
    <row r="1571" spans="1:11" x14ac:dyDescent="0.25">
      <c r="A1571" s="59"/>
      <c r="B1571" s="63">
        <f>IFERROR(VLOOKUP($A1571,D_SAV!$A$5:$I$29,3,0),)</f>
        <v>0</v>
      </c>
      <c r="C1571" s="64" t="str">
        <f>IFERROR(VLOOKUP($A1571,D_SAV!$A$5:$I$29,4,0),"")</f>
        <v/>
      </c>
      <c r="D1571" s="65">
        <f>IFERROR(VLOOKUP($A1571,D_SAV!$A$5:$I$29,5,0),)</f>
        <v>0</v>
      </c>
      <c r="E1571" s="60"/>
      <c r="F1571" s="60"/>
      <c r="G1571" s="60"/>
      <c r="H1571" s="60"/>
      <c r="I1571" s="60"/>
      <c r="J1571" s="60"/>
      <c r="K1571" s="65">
        <f>IFERROR(VLOOKUP($A1571,D_SAV!$A$5:$I$29,6,0),)</f>
        <v>0</v>
      </c>
    </row>
    <row r="1572" spans="1:11" x14ac:dyDescent="0.25">
      <c r="A1572" s="59"/>
      <c r="B1572" s="63">
        <f>IFERROR(VLOOKUP($A1572,D_SAV!$A$5:$I$29,3,0),)</f>
        <v>0</v>
      </c>
      <c r="C1572" s="64" t="str">
        <f>IFERROR(VLOOKUP($A1572,D_SAV!$A$5:$I$29,4,0),"")</f>
        <v/>
      </c>
      <c r="D1572" s="65">
        <f>IFERROR(VLOOKUP($A1572,D_SAV!$A$5:$I$29,5,0),)</f>
        <v>0</v>
      </c>
      <c r="E1572" s="60"/>
      <c r="F1572" s="60"/>
      <c r="G1572" s="60"/>
      <c r="H1572" s="60"/>
      <c r="I1572" s="60"/>
      <c r="J1572" s="60"/>
      <c r="K1572" s="65">
        <f>IFERROR(VLOOKUP($A1572,D_SAV!$A$5:$I$29,6,0),)</f>
        <v>0</v>
      </c>
    </row>
    <row r="1573" spans="1:11" x14ac:dyDescent="0.25">
      <c r="A1573" s="59"/>
      <c r="B1573" s="63">
        <f>IFERROR(VLOOKUP($A1573,D_SAV!$A$5:$I$29,3,0),)</f>
        <v>0</v>
      </c>
      <c r="C1573" s="64" t="str">
        <f>IFERROR(VLOOKUP($A1573,D_SAV!$A$5:$I$29,4,0),"")</f>
        <v/>
      </c>
      <c r="D1573" s="65">
        <f>IFERROR(VLOOKUP($A1573,D_SAV!$A$5:$I$29,5,0),)</f>
        <v>0</v>
      </c>
      <c r="E1573" s="60"/>
      <c r="F1573" s="60"/>
      <c r="G1573" s="60"/>
      <c r="H1573" s="60"/>
      <c r="I1573" s="60"/>
      <c r="J1573" s="60"/>
      <c r="K1573" s="65">
        <f>IFERROR(VLOOKUP($A1573,D_SAV!$A$5:$I$29,6,0),)</f>
        <v>0</v>
      </c>
    </row>
    <row r="1574" spans="1:11" x14ac:dyDescent="0.25">
      <c r="A1574" s="59"/>
      <c r="B1574" s="63">
        <f>IFERROR(VLOOKUP($A1574,D_SAV!$A$5:$I$29,3,0),)</f>
        <v>0</v>
      </c>
      <c r="C1574" s="64" t="str">
        <f>IFERROR(VLOOKUP($A1574,D_SAV!$A$5:$I$29,4,0),"")</f>
        <v/>
      </c>
      <c r="D1574" s="65">
        <f>IFERROR(VLOOKUP($A1574,D_SAV!$A$5:$I$29,5,0),)</f>
        <v>0</v>
      </c>
      <c r="E1574" s="60"/>
      <c r="F1574" s="60"/>
      <c r="G1574" s="60"/>
      <c r="H1574" s="60"/>
      <c r="I1574" s="60"/>
      <c r="J1574" s="60"/>
      <c r="K1574" s="65">
        <f>IFERROR(VLOOKUP($A1574,D_SAV!$A$5:$I$29,6,0),)</f>
        <v>0</v>
      </c>
    </row>
    <row r="1575" spans="1:11" x14ac:dyDescent="0.25">
      <c r="A1575" s="59"/>
      <c r="B1575" s="63">
        <f>IFERROR(VLOOKUP($A1575,D_SAV!$A$5:$I$29,3,0),)</f>
        <v>0</v>
      </c>
      <c r="C1575" s="64" t="str">
        <f>IFERROR(VLOOKUP($A1575,D_SAV!$A$5:$I$29,4,0),"")</f>
        <v/>
      </c>
      <c r="D1575" s="65">
        <f>IFERROR(VLOOKUP($A1575,D_SAV!$A$5:$I$29,5,0),)</f>
        <v>0</v>
      </c>
      <c r="E1575" s="60"/>
      <c r="F1575" s="60"/>
      <c r="G1575" s="60"/>
      <c r="H1575" s="60"/>
      <c r="I1575" s="60"/>
      <c r="J1575" s="60"/>
      <c r="K1575" s="65">
        <f>IFERROR(VLOOKUP($A1575,D_SAV!$A$5:$I$29,6,0),)</f>
        <v>0</v>
      </c>
    </row>
    <row r="1576" spans="1:11" x14ac:dyDescent="0.25">
      <c r="A1576" s="59"/>
      <c r="B1576" s="63">
        <f>IFERROR(VLOOKUP($A1576,D_SAV!$A$5:$I$29,3,0),)</f>
        <v>0</v>
      </c>
      <c r="C1576" s="64" t="str">
        <f>IFERROR(VLOOKUP($A1576,D_SAV!$A$5:$I$29,4,0),"")</f>
        <v/>
      </c>
      <c r="D1576" s="65">
        <f>IFERROR(VLOOKUP($A1576,D_SAV!$A$5:$I$29,5,0),)</f>
        <v>0</v>
      </c>
      <c r="E1576" s="60"/>
      <c r="F1576" s="60"/>
      <c r="G1576" s="60"/>
      <c r="H1576" s="60"/>
      <c r="I1576" s="60"/>
      <c r="J1576" s="60"/>
      <c r="K1576" s="65">
        <f>IFERROR(VLOOKUP($A1576,D_SAV!$A$5:$I$29,6,0),)</f>
        <v>0</v>
      </c>
    </row>
    <row r="1577" spans="1:11" x14ac:dyDescent="0.25">
      <c r="A1577" s="59"/>
      <c r="B1577" s="63">
        <f>IFERROR(VLOOKUP($A1577,D_SAV!$A$5:$I$29,3,0),)</f>
        <v>0</v>
      </c>
      <c r="C1577" s="64" t="str">
        <f>IFERROR(VLOOKUP($A1577,D_SAV!$A$5:$I$29,4,0),"")</f>
        <v/>
      </c>
      <c r="D1577" s="65">
        <f>IFERROR(VLOOKUP($A1577,D_SAV!$A$5:$I$29,5,0),)</f>
        <v>0</v>
      </c>
      <c r="E1577" s="60"/>
      <c r="F1577" s="60"/>
      <c r="G1577" s="60"/>
      <c r="H1577" s="60"/>
      <c r="I1577" s="60"/>
      <c r="J1577" s="60"/>
      <c r="K1577" s="65">
        <f>IFERROR(VLOOKUP($A1577,D_SAV!$A$5:$I$29,6,0),)</f>
        <v>0</v>
      </c>
    </row>
    <row r="1578" spans="1:11" x14ac:dyDescent="0.25">
      <c r="A1578" s="59"/>
      <c r="B1578" s="63">
        <f>IFERROR(VLOOKUP($A1578,D_SAV!$A$5:$I$29,3,0),)</f>
        <v>0</v>
      </c>
      <c r="C1578" s="64" t="str">
        <f>IFERROR(VLOOKUP($A1578,D_SAV!$A$5:$I$29,4,0),"")</f>
        <v/>
      </c>
      <c r="D1578" s="65">
        <f>IFERROR(VLOOKUP($A1578,D_SAV!$A$5:$I$29,5,0),)</f>
        <v>0</v>
      </c>
      <c r="E1578" s="60"/>
      <c r="F1578" s="60"/>
      <c r="G1578" s="60"/>
      <c r="H1578" s="60"/>
      <c r="I1578" s="60"/>
      <c r="J1578" s="60"/>
      <c r="K1578" s="65">
        <f>IFERROR(VLOOKUP($A1578,D_SAV!$A$5:$I$29,6,0),)</f>
        <v>0</v>
      </c>
    </row>
    <row r="1579" spans="1:11" x14ac:dyDescent="0.25">
      <c r="A1579" s="59"/>
      <c r="B1579" s="63">
        <f>IFERROR(VLOOKUP($A1579,D_SAV!$A$5:$I$29,3,0),)</f>
        <v>0</v>
      </c>
      <c r="C1579" s="64" t="str">
        <f>IFERROR(VLOOKUP($A1579,D_SAV!$A$5:$I$29,4,0),"")</f>
        <v/>
      </c>
      <c r="D1579" s="65">
        <f>IFERROR(VLOOKUP($A1579,D_SAV!$A$5:$I$29,5,0),)</f>
        <v>0</v>
      </c>
      <c r="E1579" s="60"/>
      <c r="F1579" s="60"/>
      <c r="G1579" s="60"/>
      <c r="H1579" s="60"/>
      <c r="I1579" s="60"/>
      <c r="J1579" s="60"/>
      <c r="K1579" s="65">
        <f>IFERROR(VLOOKUP($A1579,D_SAV!$A$5:$I$29,6,0),)</f>
        <v>0</v>
      </c>
    </row>
    <row r="1580" spans="1:11" x14ac:dyDescent="0.25">
      <c r="A1580" s="59"/>
      <c r="B1580" s="63">
        <f>IFERROR(VLOOKUP($A1580,D_SAV!$A$5:$I$29,3,0),)</f>
        <v>0</v>
      </c>
      <c r="C1580" s="64" t="str">
        <f>IFERROR(VLOOKUP($A1580,D_SAV!$A$5:$I$29,4,0),"")</f>
        <v/>
      </c>
      <c r="D1580" s="65">
        <f>IFERROR(VLOOKUP($A1580,D_SAV!$A$5:$I$29,5,0),)</f>
        <v>0</v>
      </c>
      <c r="E1580" s="60"/>
      <c r="F1580" s="60"/>
      <c r="G1580" s="60"/>
      <c r="H1580" s="60"/>
      <c r="I1580" s="60"/>
      <c r="J1580" s="60"/>
      <c r="K1580" s="65">
        <f>IFERROR(VLOOKUP($A1580,D_SAV!$A$5:$I$29,6,0),)</f>
        <v>0</v>
      </c>
    </row>
    <row r="1581" spans="1:11" x14ac:dyDescent="0.25">
      <c r="A1581" s="59"/>
      <c r="B1581" s="63">
        <f>IFERROR(VLOOKUP($A1581,D_SAV!$A$5:$I$29,3,0),)</f>
        <v>0</v>
      </c>
      <c r="C1581" s="64" t="str">
        <f>IFERROR(VLOOKUP($A1581,D_SAV!$A$5:$I$29,4,0),"")</f>
        <v/>
      </c>
      <c r="D1581" s="65">
        <f>IFERROR(VLOOKUP($A1581,D_SAV!$A$5:$I$29,5,0),)</f>
        <v>0</v>
      </c>
      <c r="E1581" s="60"/>
      <c r="F1581" s="60"/>
      <c r="G1581" s="60"/>
      <c r="H1581" s="60"/>
      <c r="I1581" s="60"/>
      <c r="J1581" s="60"/>
      <c r="K1581" s="65">
        <f>IFERROR(VLOOKUP($A1581,D_SAV!$A$5:$I$29,6,0),)</f>
        <v>0</v>
      </c>
    </row>
    <row r="1582" spans="1:11" x14ac:dyDescent="0.25">
      <c r="A1582" s="59"/>
      <c r="B1582" s="63">
        <f>IFERROR(VLOOKUP($A1582,D_SAV!$A$5:$I$29,3,0),)</f>
        <v>0</v>
      </c>
      <c r="C1582" s="64" t="str">
        <f>IFERROR(VLOOKUP($A1582,D_SAV!$A$5:$I$29,4,0),"")</f>
        <v/>
      </c>
      <c r="D1582" s="65">
        <f>IFERROR(VLOOKUP($A1582,D_SAV!$A$5:$I$29,5,0),)</f>
        <v>0</v>
      </c>
      <c r="E1582" s="60"/>
      <c r="F1582" s="60"/>
      <c r="G1582" s="60"/>
      <c r="H1582" s="60"/>
      <c r="I1582" s="60"/>
      <c r="J1582" s="60"/>
      <c r="K1582" s="65">
        <f>IFERROR(VLOOKUP($A1582,D_SAV!$A$5:$I$29,6,0),)</f>
        <v>0</v>
      </c>
    </row>
    <row r="1583" spans="1:11" x14ac:dyDescent="0.25">
      <c r="A1583" s="59"/>
      <c r="B1583" s="63">
        <f>IFERROR(VLOOKUP($A1583,D_SAV!$A$5:$I$29,3,0),)</f>
        <v>0</v>
      </c>
      <c r="C1583" s="64" t="str">
        <f>IFERROR(VLOOKUP($A1583,D_SAV!$A$5:$I$29,4,0),"")</f>
        <v/>
      </c>
      <c r="D1583" s="65">
        <f>IFERROR(VLOOKUP($A1583,D_SAV!$A$5:$I$29,5,0),)</f>
        <v>0</v>
      </c>
      <c r="E1583" s="60"/>
      <c r="F1583" s="60"/>
      <c r="G1583" s="60"/>
      <c r="H1583" s="60"/>
      <c r="I1583" s="60"/>
      <c r="J1583" s="60"/>
      <c r="K1583" s="65">
        <f>IFERROR(VLOOKUP($A1583,D_SAV!$A$5:$I$29,6,0),)</f>
        <v>0</v>
      </c>
    </row>
    <row r="1584" spans="1:11" x14ac:dyDescent="0.25">
      <c r="A1584" s="59"/>
      <c r="B1584" s="63">
        <f>IFERROR(VLOOKUP($A1584,D_SAV!$A$5:$I$29,3,0),)</f>
        <v>0</v>
      </c>
      <c r="C1584" s="64" t="str">
        <f>IFERROR(VLOOKUP($A1584,D_SAV!$A$5:$I$29,4,0),"")</f>
        <v/>
      </c>
      <c r="D1584" s="65">
        <f>IFERROR(VLOOKUP($A1584,D_SAV!$A$5:$I$29,5,0),)</f>
        <v>0</v>
      </c>
      <c r="E1584" s="60"/>
      <c r="F1584" s="60"/>
      <c r="G1584" s="60"/>
      <c r="H1584" s="60"/>
      <c r="I1584" s="60"/>
      <c r="J1584" s="60"/>
      <c r="K1584" s="65">
        <f>IFERROR(VLOOKUP($A1584,D_SAV!$A$5:$I$29,6,0),)</f>
        <v>0</v>
      </c>
    </row>
    <row r="1585" spans="1:11" x14ac:dyDescent="0.25">
      <c r="A1585" s="59"/>
      <c r="B1585" s="63">
        <f>IFERROR(VLOOKUP($A1585,D_SAV!$A$5:$I$29,3,0),)</f>
        <v>0</v>
      </c>
      <c r="C1585" s="64" t="str">
        <f>IFERROR(VLOOKUP($A1585,D_SAV!$A$5:$I$29,4,0),"")</f>
        <v/>
      </c>
      <c r="D1585" s="65">
        <f>IFERROR(VLOOKUP($A1585,D_SAV!$A$5:$I$29,5,0),)</f>
        <v>0</v>
      </c>
      <c r="E1585" s="60"/>
      <c r="F1585" s="60"/>
      <c r="G1585" s="60"/>
      <c r="H1585" s="60"/>
      <c r="I1585" s="60"/>
      <c r="J1585" s="60"/>
      <c r="K1585" s="65">
        <f>IFERROR(VLOOKUP($A1585,D_SAV!$A$5:$I$29,6,0),)</f>
        <v>0</v>
      </c>
    </row>
    <row r="1586" spans="1:11" x14ac:dyDescent="0.25">
      <c r="A1586" s="59"/>
      <c r="B1586" s="63">
        <f>IFERROR(VLOOKUP($A1586,D_SAV!$A$5:$I$29,3,0),)</f>
        <v>0</v>
      </c>
      <c r="C1586" s="64" t="str">
        <f>IFERROR(VLOOKUP($A1586,D_SAV!$A$5:$I$29,4,0),"")</f>
        <v/>
      </c>
      <c r="D1586" s="65">
        <f>IFERROR(VLOOKUP($A1586,D_SAV!$A$5:$I$29,5,0),)</f>
        <v>0</v>
      </c>
      <c r="E1586" s="60"/>
      <c r="F1586" s="60"/>
      <c r="G1586" s="60"/>
      <c r="H1586" s="60"/>
      <c r="I1586" s="60"/>
      <c r="J1586" s="60"/>
      <c r="K1586" s="65">
        <f>IFERROR(VLOOKUP($A1586,D_SAV!$A$5:$I$29,6,0),)</f>
        <v>0</v>
      </c>
    </row>
    <row r="1587" spans="1:11" x14ac:dyDescent="0.25">
      <c r="A1587" s="59"/>
      <c r="B1587" s="63">
        <f>IFERROR(VLOOKUP($A1587,D_SAV!$A$5:$I$29,3,0),)</f>
        <v>0</v>
      </c>
      <c r="C1587" s="64" t="str">
        <f>IFERROR(VLOOKUP($A1587,D_SAV!$A$5:$I$29,4,0),"")</f>
        <v/>
      </c>
      <c r="D1587" s="65">
        <f>IFERROR(VLOOKUP($A1587,D_SAV!$A$5:$I$29,5,0),)</f>
        <v>0</v>
      </c>
      <c r="E1587" s="60"/>
      <c r="F1587" s="60"/>
      <c r="G1587" s="60"/>
      <c r="H1587" s="60"/>
      <c r="I1587" s="60"/>
      <c r="J1587" s="60"/>
      <c r="K1587" s="65">
        <f>IFERROR(VLOOKUP($A1587,D_SAV!$A$5:$I$29,6,0),)</f>
        <v>0</v>
      </c>
    </row>
    <row r="1588" spans="1:11" x14ac:dyDescent="0.25">
      <c r="A1588" s="59"/>
      <c r="B1588" s="63">
        <f>IFERROR(VLOOKUP($A1588,D_SAV!$A$5:$I$29,3,0),)</f>
        <v>0</v>
      </c>
      <c r="C1588" s="64" t="str">
        <f>IFERROR(VLOOKUP($A1588,D_SAV!$A$5:$I$29,4,0),"")</f>
        <v/>
      </c>
      <c r="D1588" s="65">
        <f>IFERROR(VLOOKUP($A1588,D_SAV!$A$5:$I$29,5,0),)</f>
        <v>0</v>
      </c>
      <c r="E1588" s="60"/>
      <c r="F1588" s="60"/>
      <c r="G1588" s="60"/>
      <c r="H1588" s="60"/>
      <c r="I1588" s="60"/>
      <c r="J1588" s="60"/>
      <c r="K1588" s="65">
        <f>IFERROR(VLOOKUP($A1588,D_SAV!$A$5:$I$29,6,0),)</f>
        <v>0</v>
      </c>
    </row>
    <row r="1589" spans="1:11" x14ac:dyDescent="0.25">
      <c r="A1589" s="59"/>
      <c r="B1589" s="63">
        <f>IFERROR(VLOOKUP($A1589,D_SAV!$A$5:$I$29,3,0),)</f>
        <v>0</v>
      </c>
      <c r="C1589" s="64" t="str">
        <f>IFERROR(VLOOKUP($A1589,D_SAV!$A$5:$I$29,4,0),"")</f>
        <v/>
      </c>
      <c r="D1589" s="65">
        <f>IFERROR(VLOOKUP($A1589,D_SAV!$A$5:$I$29,5,0),)</f>
        <v>0</v>
      </c>
      <c r="E1589" s="60"/>
      <c r="F1589" s="60"/>
      <c r="G1589" s="60"/>
      <c r="H1589" s="60"/>
      <c r="I1589" s="60"/>
      <c r="J1589" s="60"/>
      <c r="K1589" s="65">
        <f>IFERROR(VLOOKUP($A1589,D_SAV!$A$5:$I$29,6,0),)</f>
        <v>0</v>
      </c>
    </row>
    <row r="1590" spans="1:11" x14ac:dyDescent="0.25">
      <c r="A1590" s="59"/>
      <c r="B1590" s="63">
        <f>IFERROR(VLOOKUP($A1590,D_SAV!$A$5:$I$29,3,0),)</f>
        <v>0</v>
      </c>
      <c r="C1590" s="64" t="str">
        <f>IFERROR(VLOOKUP($A1590,D_SAV!$A$5:$I$29,4,0),"")</f>
        <v/>
      </c>
      <c r="D1590" s="65">
        <f>IFERROR(VLOOKUP($A1590,D_SAV!$A$5:$I$29,5,0),)</f>
        <v>0</v>
      </c>
      <c r="E1590" s="60"/>
      <c r="F1590" s="60"/>
      <c r="G1590" s="60"/>
      <c r="H1590" s="60"/>
      <c r="I1590" s="60"/>
      <c r="J1590" s="60"/>
      <c r="K1590" s="65">
        <f>IFERROR(VLOOKUP($A1590,D_SAV!$A$5:$I$29,6,0),)</f>
        <v>0</v>
      </c>
    </row>
    <row r="1591" spans="1:11" x14ac:dyDescent="0.25">
      <c r="A1591" s="59"/>
      <c r="B1591" s="63">
        <f>IFERROR(VLOOKUP($A1591,D_SAV!$A$5:$I$29,3,0),)</f>
        <v>0</v>
      </c>
      <c r="C1591" s="64" t="str">
        <f>IFERROR(VLOOKUP($A1591,D_SAV!$A$5:$I$29,4,0),"")</f>
        <v/>
      </c>
      <c r="D1591" s="65">
        <f>IFERROR(VLOOKUP($A1591,D_SAV!$A$5:$I$29,5,0),)</f>
        <v>0</v>
      </c>
      <c r="E1591" s="60"/>
      <c r="F1591" s="60"/>
      <c r="G1591" s="60"/>
      <c r="H1591" s="60"/>
      <c r="I1591" s="60"/>
      <c r="J1591" s="60"/>
      <c r="K1591" s="65">
        <f>IFERROR(VLOOKUP($A1591,D_SAV!$A$5:$I$29,6,0),)</f>
        <v>0</v>
      </c>
    </row>
    <row r="1592" spans="1:11" x14ac:dyDescent="0.25">
      <c r="A1592" s="59"/>
      <c r="B1592" s="63">
        <f>IFERROR(VLOOKUP($A1592,D_SAV!$A$5:$I$29,3,0),)</f>
        <v>0</v>
      </c>
      <c r="C1592" s="64" t="str">
        <f>IFERROR(VLOOKUP($A1592,D_SAV!$A$5:$I$29,4,0),"")</f>
        <v/>
      </c>
      <c r="D1592" s="65">
        <f>IFERROR(VLOOKUP($A1592,D_SAV!$A$5:$I$29,5,0),)</f>
        <v>0</v>
      </c>
      <c r="E1592" s="60"/>
      <c r="F1592" s="60"/>
      <c r="G1592" s="60"/>
      <c r="H1592" s="60"/>
      <c r="I1592" s="60"/>
      <c r="J1592" s="60"/>
      <c r="K1592" s="65">
        <f>IFERROR(VLOOKUP($A1592,D_SAV!$A$5:$I$29,6,0),)</f>
        <v>0</v>
      </c>
    </row>
    <row r="1593" spans="1:11" x14ac:dyDescent="0.25">
      <c r="A1593" s="59"/>
      <c r="B1593" s="63">
        <f>IFERROR(VLOOKUP($A1593,D_SAV!$A$5:$I$29,3,0),)</f>
        <v>0</v>
      </c>
      <c r="C1593" s="64" t="str">
        <f>IFERROR(VLOOKUP($A1593,D_SAV!$A$5:$I$29,4,0),"")</f>
        <v/>
      </c>
      <c r="D1593" s="65">
        <f>IFERROR(VLOOKUP($A1593,D_SAV!$A$5:$I$29,5,0),)</f>
        <v>0</v>
      </c>
      <c r="E1593" s="60"/>
      <c r="F1593" s="60"/>
      <c r="G1593" s="60"/>
      <c r="H1593" s="60"/>
      <c r="I1593" s="60"/>
      <c r="J1593" s="60"/>
      <c r="K1593" s="65">
        <f>IFERROR(VLOOKUP($A1593,D_SAV!$A$5:$I$29,6,0),)</f>
        <v>0</v>
      </c>
    </row>
    <row r="1594" spans="1:11" x14ac:dyDescent="0.25">
      <c r="A1594" s="59"/>
      <c r="B1594" s="63">
        <f>IFERROR(VLOOKUP($A1594,D_SAV!$A$5:$I$29,3,0),)</f>
        <v>0</v>
      </c>
      <c r="C1594" s="64" t="str">
        <f>IFERROR(VLOOKUP($A1594,D_SAV!$A$5:$I$29,4,0),"")</f>
        <v/>
      </c>
      <c r="D1594" s="65">
        <f>IFERROR(VLOOKUP($A1594,D_SAV!$A$5:$I$29,5,0),)</f>
        <v>0</v>
      </c>
      <c r="E1594" s="60"/>
      <c r="F1594" s="60"/>
      <c r="G1594" s="60"/>
      <c r="H1594" s="60"/>
      <c r="I1594" s="60"/>
      <c r="J1594" s="60"/>
      <c r="K1594" s="65">
        <f>IFERROR(VLOOKUP($A1594,D_SAV!$A$5:$I$29,6,0),)</f>
        <v>0</v>
      </c>
    </row>
    <row r="1595" spans="1:11" x14ac:dyDescent="0.25">
      <c r="A1595" s="59"/>
      <c r="B1595" s="63">
        <f>IFERROR(VLOOKUP($A1595,D_SAV!$A$5:$I$29,3,0),)</f>
        <v>0</v>
      </c>
      <c r="C1595" s="64" t="str">
        <f>IFERROR(VLOOKUP($A1595,D_SAV!$A$5:$I$29,4,0),"")</f>
        <v/>
      </c>
      <c r="D1595" s="65">
        <f>IFERROR(VLOOKUP($A1595,D_SAV!$A$5:$I$29,5,0),)</f>
        <v>0</v>
      </c>
      <c r="E1595" s="60"/>
      <c r="F1595" s="60"/>
      <c r="G1595" s="60"/>
      <c r="H1595" s="60"/>
      <c r="I1595" s="60"/>
      <c r="J1595" s="60"/>
      <c r="K1595" s="65">
        <f>IFERROR(VLOOKUP($A1595,D_SAV!$A$5:$I$29,6,0),)</f>
        <v>0</v>
      </c>
    </row>
    <row r="1596" spans="1:11" x14ac:dyDescent="0.25">
      <c r="A1596" s="59"/>
      <c r="B1596" s="63">
        <f>IFERROR(VLOOKUP($A1596,D_SAV!$A$5:$I$29,3,0),)</f>
        <v>0</v>
      </c>
      <c r="C1596" s="64" t="str">
        <f>IFERROR(VLOOKUP($A1596,D_SAV!$A$5:$I$29,4,0),"")</f>
        <v/>
      </c>
      <c r="D1596" s="65">
        <f>IFERROR(VLOOKUP($A1596,D_SAV!$A$5:$I$29,5,0),)</f>
        <v>0</v>
      </c>
      <c r="E1596" s="60"/>
      <c r="F1596" s="60"/>
      <c r="G1596" s="60"/>
      <c r="H1596" s="60"/>
      <c r="I1596" s="60"/>
      <c r="J1596" s="60"/>
      <c r="K1596" s="65">
        <f>IFERROR(VLOOKUP($A1596,D_SAV!$A$5:$I$29,6,0),)</f>
        <v>0</v>
      </c>
    </row>
    <row r="1597" spans="1:11" x14ac:dyDescent="0.25">
      <c r="A1597" s="59"/>
      <c r="B1597" s="63">
        <f>IFERROR(VLOOKUP($A1597,D_SAV!$A$5:$I$29,3,0),)</f>
        <v>0</v>
      </c>
      <c r="C1597" s="64" t="str">
        <f>IFERROR(VLOOKUP($A1597,D_SAV!$A$5:$I$29,4,0),"")</f>
        <v/>
      </c>
      <c r="D1597" s="65">
        <f>IFERROR(VLOOKUP($A1597,D_SAV!$A$5:$I$29,5,0),)</f>
        <v>0</v>
      </c>
      <c r="E1597" s="60"/>
      <c r="F1597" s="60"/>
      <c r="G1597" s="60"/>
      <c r="H1597" s="60"/>
      <c r="I1597" s="60"/>
      <c r="J1597" s="60"/>
      <c r="K1597" s="65">
        <f>IFERROR(VLOOKUP($A1597,D_SAV!$A$5:$I$29,6,0),)</f>
        <v>0</v>
      </c>
    </row>
    <row r="1598" spans="1:11" x14ac:dyDescent="0.25">
      <c r="A1598" s="59"/>
      <c r="B1598" s="63">
        <f>IFERROR(VLOOKUP($A1598,D_SAV!$A$5:$I$29,3,0),)</f>
        <v>0</v>
      </c>
      <c r="C1598" s="64" t="str">
        <f>IFERROR(VLOOKUP($A1598,D_SAV!$A$5:$I$29,4,0),"")</f>
        <v/>
      </c>
      <c r="D1598" s="65">
        <f>IFERROR(VLOOKUP($A1598,D_SAV!$A$5:$I$29,5,0),)</f>
        <v>0</v>
      </c>
      <c r="E1598" s="60"/>
      <c r="F1598" s="60"/>
      <c r="G1598" s="60"/>
      <c r="H1598" s="60"/>
      <c r="I1598" s="60"/>
      <c r="J1598" s="60"/>
      <c r="K1598" s="65">
        <f>IFERROR(VLOOKUP($A1598,D_SAV!$A$5:$I$29,6,0),)</f>
        <v>0</v>
      </c>
    </row>
    <row r="1599" spans="1:11" x14ac:dyDescent="0.25">
      <c r="A1599" s="59"/>
      <c r="B1599" s="63">
        <f>IFERROR(VLOOKUP($A1599,D_SAV!$A$5:$I$29,3,0),)</f>
        <v>0</v>
      </c>
      <c r="C1599" s="64" t="str">
        <f>IFERROR(VLOOKUP($A1599,D_SAV!$A$5:$I$29,4,0),"")</f>
        <v/>
      </c>
      <c r="D1599" s="65">
        <f>IFERROR(VLOOKUP($A1599,D_SAV!$A$5:$I$29,5,0),)</f>
        <v>0</v>
      </c>
      <c r="E1599" s="60"/>
      <c r="F1599" s="60"/>
      <c r="G1599" s="60"/>
      <c r="H1599" s="60"/>
      <c r="I1599" s="60"/>
      <c r="J1599" s="60"/>
      <c r="K1599" s="65">
        <f>IFERROR(VLOOKUP($A1599,D_SAV!$A$5:$I$29,6,0),)</f>
        <v>0</v>
      </c>
    </row>
    <row r="1600" spans="1:11" x14ac:dyDescent="0.25">
      <c r="A1600" s="59"/>
      <c r="B1600" s="63">
        <f>IFERROR(VLOOKUP($A1600,D_SAV!$A$5:$I$29,3,0),)</f>
        <v>0</v>
      </c>
      <c r="C1600" s="64" t="str">
        <f>IFERROR(VLOOKUP($A1600,D_SAV!$A$5:$I$29,4,0),"")</f>
        <v/>
      </c>
      <c r="D1600" s="65">
        <f>IFERROR(VLOOKUP($A1600,D_SAV!$A$5:$I$29,5,0),)</f>
        <v>0</v>
      </c>
      <c r="E1600" s="60"/>
      <c r="F1600" s="60"/>
      <c r="G1600" s="60"/>
      <c r="H1600" s="60"/>
      <c r="I1600" s="60"/>
      <c r="J1600" s="60"/>
      <c r="K1600" s="65">
        <f>IFERROR(VLOOKUP($A1600,D_SAV!$A$5:$I$29,6,0),)</f>
        <v>0</v>
      </c>
    </row>
    <row r="1601" spans="1:11" x14ac:dyDescent="0.25">
      <c r="A1601" s="59"/>
      <c r="B1601" s="63">
        <f>IFERROR(VLOOKUP($A1601,D_SAV!$A$5:$I$29,3,0),)</f>
        <v>0</v>
      </c>
      <c r="C1601" s="64" t="str">
        <f>IFERROR(VLOOKUP($A1601,D_SAV!$A$5:$I$29,4,0),"")</f>
        <v/>
      </c>
      <c r="D1601" s="65">
        <f>IFERROR(VLOOKUP($A1601,D_SAV!$A$5:$I$29,5,0),)</f>
        <v>0</v>
      </c>
      <c r="E1601" s="60"/>
      <c r="F1601" s="60"/>
      <c r="G1601" s="60"/>
      <c r="H1601" s="60"/>
      <c r="I1601" s="60"/>
      <c r="J1601" s="60"/>
      <c r="K1601" s="65">
        <f>IFERROR(VLOOKUP($A1601,D_SAV!$A$5:$I$29,6,0),)</f>
        <v>0</v>
      </c>
    </row>
    <row r="1602" spans="1:11" x14ac:dyDescent="0.25">
      <c r="A1602" s="59"/>
      <c r="B1602" s="63">
        <f>IFERROR(VLOOKUP($A1602,D_SAV!$A$5:$I$29,3,0),)</f>
        <v>0</v>
      </c>
      <c r="C1602" s="64" t="str">
        <f>IFERROR(VLOOKUP($A1602,D_SAV!$A$5:$I$29,4,0),"")</f>
        <v/>
      </c>
      <c r="D1602" s="65">
        <f>IFERROR(VLOOKUP($A1602,D_SAV!$A$5:$I$29,5,0),)</f>
        <v>0</v>
      </c>
      <c r="E1602" s="60"/>
      <c r="F1602" s="60"/>
      <c r="G1602" s="60"/>
      <c r="H1602" s="60"/>
      <c r="I1602" s="60"/>
      <c r="J1602" s="60"/>
      <c r="K1602" s="65">
        <f>IFERROR(VLOOKUP($A1602,D_SAV!$A$5:$I$29,6,0),)</f>
        <v>0</v>
      </c>
    </row>
    <row r="1603" spans="1:11" x14ac:dyDescent="0.25">
      <c r="A1603" s="59"/>
      <c r="B1603" s="63">
        <f>IFERROR(VLOOKUP($A1603,D_SAV!$A$5:$I$29,3,0),)</f>
        <v>0</v>
      </c>
      <c r="C1603" s="64" t="str">
        <f>IFERROR(VLOOKUP($A1603,D_SAV!$A$5:$I$29,4,0),"")</f>
        <v/>
      </c>
      <c r="D1603" s="65">
        <f>IFERROR(VLOOKUP($A1603,D_SAV!$A$5:$I$29,5,0),)</f>
        <v>0</v>
      </c>
      <c r="E1603" s="60"/>
      <c r="F1603" s="60"/>
      <c r="G1603" s="60"/>
      <c r="H1603" s="60"/>
      <c r="I1603" s="60"/>
      <c r="J1603" s="60"/>
      <c r="K1603" s="65">
        <f>IFERROR(VLOOKUP($A1603,D_SAV!$A$5:$I$29,6,0),)</f>
        <v>0</v>
      </c>
    </row>
    <row r="1604" spans="1:11" x14ac:dyDescent="0.25">
      <c r="A1604" s="59"/>
      <c r="B1604" s="63">
        <f>IFERROR(VLOOKUP($A1604,D_SAV!$A$5:$I$29,3,0),)</f>
        <v>0</v>
      </c>
      <c r="C1604" s="64" t="str">
        <f>IFERROR(VLOOKUP($A1604,D_SAV!$A$5:$I$29,4,0),"")</f>
        <v/>
      </c>
      <c r="D1604" s="65">
        <f>IFERROR(VLOOKUP($A1604,D_SAV!$A$5:$I$29,5,0),)</f>
        <v>0</v>
      </c>
      <c r="E1604" s="60"/>
      <c r="F1604" s="60"/>
      <c r="G1604" s="60"/>
      <c r="H1604" s="60"/>
      <c r="I1604" s="60"/>
      <c r="J1604" s="60"/>
      <c r="K1604" s="65">
        <f>IFERROR(VLOOKUP($A1604,D_SAV!$A$5:$I$29,6,0),)</f>
        <v>0</v>
      </c>
    </row>
    <row r="1605" spans="1:11" x14ac:dyDescent="0.25">
      <c r="A1605" s="59"/>
      <c r="B1605" s="63">
        <f>IFERROR(VLOOKUP($A1605,D_SAV!$A$5:$I$29,3,0),)</f>
        <v>0</v>
      </c>
      <c r="C1605" s="64" t="str">
        <f>IFERROR(VLOOKUP($A1605,D_SAV!$A$5:$I$29,4,0),"")</f>
        <v/>
      </c>
      <c r="D1605" s="65">
        <f>IFERROR(VLOOKUP($A1605,D_SAV!$A$5:$I$29,5,0),)</f>
        <v>0</v>
      </c>
      <c r="E1605" s="60"/>
      <c r="F1605" s="60"/>
      <c r="G1605" s="60"/>
      <c r="H1605" s="60"/>
      <c r="I1605" s="60"/>
      <c r="J1605" s="60"/>
      <c r="K1605" s="65">
        <f>IFERROR(VLOOKUP($A1605,D_SAV!$A$5:$I$29,6,0),)</f>
        <v>0</v>
      </c>
    </row>
    <row r="1606" spans="1:11" x14ac:dyDescent="0.25">
      <c r="A1606" s="59"/>
      <c r="B1606" s="63">
        <f>IFERROR(VLOOKUP($A1606,D_SAV!$A$5:$I$29,3,0),)</f>
        <v>0</v>
      </c>
      <c r="C1606" s="64" t="str">
        <f>IFERROR(VLOOKUP($A1606,D_SAV!$A$5:$I$29,4,0),"")</f>
        <v/>
      </c>
      <c r="D1606" s="65">
        <f>IFERROR(VLOOKUP($A1606,D_SAV!$A$5:$I$29,5,0),)</f>
        <v>0</v>
      </c>
      <c r="E1606" s="60"/>
      <c r="F1606" s="60"/>
      <c r="G1606" s="60"/>
      <c r="H1606" s="60"/>
      <c r="I1606" s="60"/>
      <c r="J1606" s="60"/>
      <c r="K1606" s="65">
        <f>IFERROR(VLOOKUP($A1606,D_SAV!$A$5:$I$29,6,0),)</f>
        <v>0</v>
      </c>
    </row>
    <row r="1607" spans="1:11" x14ac:dyDescent="0.25">
      <c r="A1607" s="59"/>
      <c r="B1607" s="63">
        <f>IFERROR(VLOOKUP($A1607,D_SAV!$A$5:$I$29,3,0),)</f>
        <v>0</v>
      </c>
      <c r="C1607" s="64" t="str">
        <f>IFERROR(VLOOKUP($A1607,D_SAV!$A$5:$I$29,4,0),"")</f>
        <v/>
      </c>
      <c r="D1607" s="65">
        <f>IFERROR(VLOOKUP($A1607,D_SAV!$A$5:$I$29,5,0),)</f>
        <v>0</v>
      </c>
      <c r="E1607" s="60"/>
      <c r="F1607" s="60"/>
      <c r="G1607" s="60"/>
      <c r="H1607" s="60"/>
      <c r="I1607" s="60"/>
      <c r="J1607" s="60"/>
      <c r="K1607" s="65">
        <f>IFERROR(VLOOKUP($A1607,D_SAV!$A$5:$I$29,6,0),)</f>
        <v>0</v>
      </c>
    </row>
    <row r="1608" spans="1:11" x14ac:dyDescent="0.25">
      <c r="A1608" s="59"/>
      <c r="B1608" s="63">
        <f>IFERROR(VLOOKUP($A1608,D_SAV!$A$5:$I$29,3,0),)</f>
        <v>0</v>
      </c>
      <c r="C1608" s="64" t="str">
        <f>IFERROR(VLOOKUP($A1608,D_SAV!$A$5:$I$29,4,0),"")</f>
        <v/>
      </c>
      <c r="D1608" s="65">
        <f>IFERROR(VLOOKUP($A1608,D_SAV!$A$5:$I$29,5,0),)</f>
        <v>0</v>
      </c>
      <c r="E1608" s="60"/>
      <c r="F1608" s="60"/>
      <c r="G1608" s="60"/>
      <c r="H1608" s="60"/>
      <c r="I1608" s="60"/>
      <c r="J1608" s="60"/>
      <c r="K1608" s="65">
        <f>IFERROR(VLOOKUP($A1608,D_SAV!$A$5:$I$29,6,0),)</f>
        <v>0</v>
      </c>
    </row>
    <row r="1609" spans="1:11" x14ac:dyDescent="0.25">
      <c r="A1609" s="59"/>
      <c r="B1609" s="63">
        <f>IFERROR(VLOOKUP($A1609,D_SAV!$A$5:$I$29,3,0),)</f>
        <v>0</v>
      </c>
      <c r="C1609" s="64" t="str">
        <f>IFERROR(VLOOKUP($A1609,D_SAV!$A$5:$I$29,4,0),"")</f>
        <v/>
      </c>
      <c r="D1609" s="65">
        <f>IFERROR(VLOOKUP($A1609,D_SAV!$A$5:$I$29,5,0),)</f>
        <v>0</v>
      </c>
      <c r="E1609" s="60"/>
      <c r="F1609" s="60"/>
      <c r="G1609" s="60"/>
      <c r="H1609" s="60"/>
      <c r="I1609" s="60"/>
      <c r="J1609" s="60"/>
      <c r="K1609" s="65">
        <f>IFERROR(VLOOKUP($A1609,D_SAV!$A$5:$I$29,6,0),)</f>
        <v>0</v>
      </c>
    </row>
    <row r="1610" spans="1:11" x14ac:dyDescent="0.25">
      <c r="A1610" s="59"/>
      <c r="B1610" s="63">
        <f>IFERROR(VLOOKUP($A1610,D_SAV!$A$5:$I$29,3,0),)</f>
        <v>0</v>
      </c>
      <c r="C1610" s="64" t="str">
        <f>IFERROR(VLOOKUP($A1610,D_SAV!$A$5:$I$29,4,0),"")</f>
        <v/>
      </c>
      <c r="D1610" s="65">
        <f>IFERROR(VLOOKUP($A1610,D_SAV!$A$5:$I$29,5,0),)</f>
        <v>0</v>
      </c>
      <c r="E1610" s="60"/>
      <c r="F1610" s="60"/>
      <c r="G1610" s="60"/>
      <c r="H1610" s="60"/>
      <c r="I1610" s="60"/>
      <c r="J1610" s="60"/>
      <c r="K1610" s="65">
        <f>IFERROR(VLOOKUP($A1610,D_SAV!$A$5:$I$29,6,0),)</f>
        <v>0</v>
      </c>
    </row>
    <row r="1611" spans="1:11" x14ac:dyDescent="0.25">
      <c r="A1611" s="59"/>
      <c r="B1611" s="63">
        <f>IFERROR(VLOOKUP($A1611,D_SAV!$A$5:$I$29,3,0),)</f>
        <v>0</v>
      </c>
      <c r="C1611" s="64" t="str">
        <f>IFERROR(VLOOKUP($A1611,D_SAV!$A$5:$I$29,4,0),"")</f>
        <v/>
      </c>
      <c r="D1611" s="65">
        <f>IFERROR(VLOOKUP($A1611,D_SAV!$A$5:$I$29,5,0),)</f>
        <v>0</v>
      </c>
      <c r="E1611" s="60"/>
      <c r="F1611" s="60"/>
      <c r="G1611" s="60"/>
      <c r="H1611" s="60"/>
      <c r="I1611" s="60"/>
      <c r="J1611" s="60"/>
      <c r="K1611" s="65">
        <f>IFERROR(VLOOKUP($A1611,D_SAV!$A$5:$I$29,6,0),)</f>
        <v>0</v>
      </c>
    </row>
    <row r="1612" spans="1:11" x14ac:dyDescent="0.25">
      <c r="A1612" s="59"/>
      <c r="B1612" s="63">
        <f>IFERROR(VLOOKUP($A1612,D_SAV!$A$5:$I$29,3,0),)</f>
        <v>0</v>
      </c>
      <c r="C1612" s="64" t="str">
        <f>IFERROR(VLOOKUP($A1612,D_SAV!$A$5:$I$29,4,0),"")</f>
        <v/>
      </c>
      <c r="D1612" s="65">
        <f>IFERROR(VLOOKUP($A1612,D_SAV!$A$5:$I$29,5,0),)</f>
        <v>0</v>
      </c>
      <c r="E1612" s="60"/>
      <c r="F1612" s="60"/>
      <c r="G1612" s="60"/>
      <c r="H1612" s="60"/>
      <c r="I1612" s="60"/>
      <c r="J1612" s="60"/>
      <c r="K1612" s="65">
        <f>IFERROR(VLOOKUP($A1612,D_SAV!$A$5:$I$29,6,0),)</f>
        <v>0</v>
      </c>
    </row>
    <row r="1613" spans="1:11" x14ac:dyDescent="0.25">
      <c r="A1613" s="59"/>
      <c r="B1613" s="63">
        <f>IFERROR(VLOOKUP($A1613,D_SAV!$A$5:$I$29,3,0),)</f>
        <v>0</v>
      </c>
      <c r="C1613" s="64" t="str">
        <f>IFERROR(VLOOKUP($A1613,D_SAV!$A$5:$I$29,4,0),"")</f>
        <v/>
      </c>
      <c r="D1613" s="65">
        <f>IFERROR(VLOOKUP($A1613,D_SAV!$A$5:$I$29,5,0),)</f>
        <v>0</v>
      </c>
      <c r="E1613" s="60"/>
      <c r="F1613" s="60"/>
      <c r="G1613" s="60"/>
      <c r="H1613" s="60"/>
      <c r="I1613" s="60"/>
      <c r="J1613" s="60"/>
      <c r="K1613" s="65">
        <f>IFERROR(VLOOKUP($A1613,D_SAV!$A$5:$I$29,6,0),)</f>
        <v>0</v>
      </c>
    </row>
    <row r="1614" spans="1:11" x14ac:dyDescent="0.25">
      <c r="A1614" s="59"/>
      <c r="B1614" s="63">
        <f>IFERROR(VLOOKUP($A1614,D_SAV!$A$5:$I$29,3,0),)</f>
        <v>0</v>
      </c>
      <c r="C1614" s="64" t="str">
        <f>IFERROR(VLOOKUP($A1614,D_SAV!$A$5:$I$29,4,0),"")</f>
        <v/>
      </c>
      <c r="D1614" s="65">
        <f>IFERROR(VLOOKUP($A1614,D_SAV!$A$5:$I$29,5,0),)</f>
        <v>0</v>
      </c>
      <c r="E1614" s="60"/>
      <c r="F1614" s="60"/>
      <c r="G1614" s="60"/>
      <c r="H1614" s="60"/>
      <c r="I1614" s="60"/>
      <c r="J1614" s="60"/>
      <c r="K1614" s="65">
        <f>IFERROR(VLOOKUP($A1614,D_SAV!$A$5:$I$29,6,0),)</f>
        <v>0</v>
      </c>
    </row>
    <row r="1615" spans="1:11" x14ac:dyDescent="0.25">
      <c r="A1615" s="59"/>
      <c r="B1615" s="63">
        <f>IFERROR(VLOOKUP($A1615,D_SAV!$A$5:$I$29,3,0),)</f>
        <v>0</v>
      </c>
      <c r="C1615" s="64" t="str">
        <f>IFERROR(VLOOKUP($A1615,D_SAV!$A$5:$I$29,4,0),"")</f>
        <v/>
      </c>
      <c r="D1615" s="65">
        <f>IFERROR(VLOOKUP($A1615,D_SAV!$A$5:$I$29,5,0),)</f>
        <v>0</v>
      </c>
      <c r="E1615" s="60"/>
      <c r="F1615" s="60"/>
      <c r="G1615" s="60"/>
      <c r="H1615" s="60"/>
      <c r="I1615" s="60"/>
      <c r="J1615" s="60"/>
      <c r="K1615" s="65">
        <f>IFERROR(VLOOKUP($A1615,D_SAV!$A$5:$I$29,6,0),)</f>
        <v>0</v>
      </c>
    </row>
    <row r="1616" spans="1:11" x14ac:dyDescent="0.25">
      <c r="A1616" s="59"/>
      <c r="B1616" s="63">
        <f>IFERROR(VLOOKUP($A1616,D_SAV!$A$5:$I$29,3,0),)</f>
        <v>0</v>
      </c>
      <c r="C1616" s="64" t="str">
        <f>IFERROR(VLOOKUP($A1616,D_SAV!$A$5:$I$29,4,0),"")</f>
        <v/>
      </c>
      <c r="D1616" s="65">
        <f>IFERROR(VLOOKUP($A1616,D_SAV!$A$5:$I$29,5,0),)</f>
        <v>0</v>
      </c>
      <c r="E1616" s="60"/>
      <c r="F1616" s="60"/>
      <c r="G1616" s="60"/>
      <c r="H1616" s="60"/>
      <c r="I1616" s="60"/>
      <c r="J1616" s="60"/>
      <c r="K1616" s="65">
        <f>IFERROR(VLOOKUP($A1616,D_SAV!$A$5:$I$29,6,0),)</f>
        <v>0</v>
      </c>
    </row>
    <row r="1617" spans="1:11" x14ac:dyDescent="0.25">
      <c r="A1617" s="59"/>
      <c r="B1617" s="63">
        <f>IFERROR(VLOOKUP($A1617,D_SAV!$A$5:$I$29,3,0),)</f>
        <v>0</v>
      </c>
      <c r="C1617" s="64" t="str">
        <f>IFERROR(VLOOKUP($A1617,D_SAV!$A$5:$I$29,4,0),"")</f>
        <v/>
      </c>
      <c r="D1617" s="65">
        <f>IFERROR(VLOOKUP($A1617,D_SAV!$A$5:$I$29,5,0),)</f>
        <v>0</v>
      </c>
      <c r="E1617" s="60"/>
      <c r="F1617" s="60"/>
      <c r="G1617" s="60"/>
      <c r="H1617" s="60"/>
      <c r="I1617" s="60"/>
      <c r="J1617" s="60"/>
      <c r="K1617" s="65">
        <f>IFERROR(VLOOKUP($A1617,D_SAV!$A$5:$I$29,6,0),)</f>
        <v>0</v>
      </c>
    </row>
    <row r="1618" spans="1:11" x14ac:dyDescent="0.25">
      <c r="A1618" s="59"/>
      <c r="B1618" s="63">
        <f>IFERROR(VLOOKUP($A1618,D_SAV!$A$5:$I$29,3,0),)</f>
        <v>0</v>
      </c>
      <c r="C1618" s="64" t="str">
        <f>IFERROR(VLOOKUP($A1618,D_SAV!$A$5:$I$29,4,0),"")</f>
        <v/>
      </c>
      <c r="D1618" s="65">
        <f>IFERROR(VLOOKUP($A1618,D_SAV!$A$5:$I$29,5,0),)</f>
        <v>0</v>
      </c>
      <c r="E1618" s="60"/>
      <c r="F1618" s="60"/>
      <c r="G1618" s="60"/>
      <c r="H1618" s="60"/>
      <c r="I1618" s="60"/>
      <c r="J1618" s="60"/>
      <c r="K1618" s="65">
        <f>IFERROR(VLOOKUP($A1618,D_SAV!$A$5:$I$29,6,0),)</f>
        <v>0</v>
      </c>
    </row>
    <row r="1619" spans="1:11" x14ac:dyDescent="0.25">
      <c r="A1619" s="59"/>
      <c r="B1619" s="63">
        <f>IFERROR(VLOOKUP($A1619,D_SAV!$A$5:$I$29,3,0),)</f>
        <v>0</v>
      </c>
      <c r="C1619" s="64" t="str">
        <f>IFERROR(VLOOKUP($A1619,D_SAV!$A$5:$I$29,4,0),"")</f>
        <v/>
      </c>
      <c r="D1619" s="65">
        <f>IFERROR(VLOOKUP($A1619,D_SAV!$A$5:$I$29,5,0),)</f>
        <v>0</v>
      </c>
      <c r="E1619" s="60"/>
      <c r="F1619" s="60"/>
      <c r="G1619" s="60"/>
      <c r="H1619" s="60"/>
      <c r="I1619" s="60"/>
      <c r="J1619" s="60"/>
      <c r="K1619" s="65">
        <f>IFERROR(VLOOKUP($A1619,D_SAV!$A$5:$I$29,6,0),)</f>
        <v>0</v>
      </c>
    </row>
    <row r="1620" spans="1:11" x14ac:dyDescent="0.25">
      <c r="A1620" s="59"/>
      <c r="B1620" s="63">
        <f>IFERROR(VLOOKUP($A1620,D_SAV!$A$5:$I$29,3,0),)</f>
        <v>0</v>
      </c>
      <c r="C1620" s="64" t="str">
        <f>IFERROR(VLOOKUP($A1620,D_SAV!$A$5:$I$29,4,0),"")</f>
        <v/>
      </c>
      <c r="D1620" s="65">
        <f>IFERROR(VLOOKUP($A1620,D_SAV!$A$5:$I$29,5,0),)</f>
        <v>0</v>
      </c>
      <c r="E1620" s="60"/>
      <c r="F1620" s="60"/>
      <c r="G1620" s="60"/>
      <c r="H1620" s="60"/>
      <c r="I1620" s="60"/>
      <c r="J1620" s="60"/>
      <c r="K1620" s="65">
        <f>IFERROR(VLOOKUP($A1620,D_SAV!$A$5:$I$29,6,0),)</f>
        <v>0</v>
      </c>
    </row>
    <row r="1621" spans="1:11" x14ac:dyDescent="0.25">
      <c r="A1621" s="59"/>
      <c r="B1621" s="63">
        <f>IFERROR(VLOOKUP($A1621,D_SAV!$A$5:$I$29,3,0),)</f>
        <v>0</v>
      </c>
      <c r="C1621" s="64" t="str">
        <f>IFERROR(VLOOKUP($A1621,D_SAV!$A$5:$I$29,4,0),"")</f>
        <v/>
      </c>
      <c r="D1621" s="65">
        <f>IFERROR(VLOOKUP($A1621,D_SAV!$A$5:$I$29,5,0),)</f>
        <v>0</v>
      </c>
      <c r="E1621" s="60"/>
      <c r="F1621" s="60"/>
      <c r="G1621" s="60"/>
      <c r="H1621" s="60"/>
      <c r="I1621" s="60"/>
      <c r="J1621" s="60"/>
      <c r="K1621" s="65">
        <f>IFERROR(VLOOKUP($A1621,D_SAV!$A$5:$I$29,6,0),)</f>
        <v>0</v>
      </c>
    </row>
    <row r="1622" spans="1:11" x14ac:dyDescent="0.25">
      <c r="A1622" s="59"/>
      <c r="B1622" s="63">
        <f>IFERROR(VLOOKUP($A1622,D_SAV!$A$5:$I$29,3,0),)</f>
        <v>0</v>
      </c>
      <c r="C1622" s="64" t="str">
        <f>IFERROR(VLOOKUP($A1622,D_SAV!$A$5:$I$29,4,0),"")</f>
        <v/>
      </c>
      <c r="D1622" s="65">
        <f>IFERROR(VLOOKUP($A1622,D_SAV!$A$5:$I$29,5,0),)</f>
        <v>0</v>
      </c>
      <c r="E1622" s="60"/>
      <c r="F1622" s="60"/>
      <c r="G1622" s="60"/>
      <c r="H1622" s="60"/>
      <c r="I1622" s="60"/>
      <c r="J1622" s="60"/>
      <c r="K1622" s="65">
        <f>IFERROR(VLOOKUP($A1622,D_SAV!$A$5:$I$29,6,0),)</f>
        <v>0</v>
      </c>
    </row>
    <row r="1623" spans="1:11" x14ac:dyDescent="0.25">
      <c r="A1623" s="59"/>
      <c r="B1623" s="63">
        <f>IFERROR(VLOOKUP($A1623,D_SAV!$A$5:$I$29,3,0),)</f>
        <v>0</v>
      </c>
      <c r="C1623" s="64" t="str">
        <f>IFERROR(VLOOKUP($A1623,D_SAV!$A$5:$I$29,4,0),"")</f>
        <v/>
      </c>
      <c r="D1623" s="65">
        <f>IFERROR(VLOOKUP($A1623,D_SAV!$A$5:$I$29,5,0),)</f>
        <v>0</v>
      </c>
      <c r="E1623" s="60"/>
      <c r="F1623" s="60"/>
      <c r="G1623" s="60"/>
      <c r="H1623" s="60"/>
      <c r="I1623" s="60"/>
      <c r="J1623" s="60"/>
      <c r="K1623" s="65">
        <f>IFERROR(VLOOKUP($A1623,D_SAV!$A$5:$I$29,6,0),)</f>
        <v>0</v>
      </c>
    </row>
    <row r="1624" spans="1:11" x14ac:dyDescent="0.25">
      <c r="A1624" s="59"/>
      <c r="B1624" s="63">
        <f>IFERROR(VLOOKUP($A1624,D_SAV!$A$5:$I$29,3,0),)</f>
        <v>0</v>
      </c>
      <c r="C1624" s="64" t="str">
        <f>IFERROR(VLOOKUP($A1624,D_SAV!$A$5:$I$29,4,0),"")</f>
        <v/>
      </c>
      <c r="D1624" s="65">
        <f>IFERROR(VLOOKUP($A1624,D_SAV!$A$5:$I$29,5,0),)</f>
        <v>0</v>
      </c>
      <c r="E1624" s="60"/>
      <c r="F1624" s="60"/>
      <c r="G1624" s="60"/>
      <c r="H1624" s="60"/>
      <c r="I1624" s="60"/>
      <c r="J1624" s="60"/>
      <c r="K1624" s="65">
        <f>IFERROR(VLOOKUP($A1624,D_SAV!$A$5:$I$29,6,0),)</f>
        <v>0</v>
      </c>
    </row>
    <row r="1625" spans="1:11" x14ac:dyDescent="0.25">
      <c r="A1625" s="59"/>
      <c r="B1625" s="63">
        <f>IFERROR(VLOOKUP($A1625,D_SAV!$A$5:$I$29,3,0),)</f>
        <v>0</v>
      </c>
      <c r="C1625" s="64" t="str">
        <f>IFERROR(VLOOKUP($A1625,D_SAV!$A$5:$I$29,4,0),"")</f>
        <v/>
      </c>
      <c r="D1625" s="65">
        <f>IFERROR(VLOOKUP($A1625,D_SAV!$A$5:$I$29,5,0),)</f>
        <v>0</v>
      </c>
      <c r="E1625" s="60"/>
      <c r="F1625" s="60"/>
      <c r="G1625" s="60"/>
      <c r="H1625" s="60"/>
      <c r="I1625" s="60"/>
      <c r="J1625" s="60"/>
      <c r="K1625" s="65">
        <f>IFERROR(VLOOKUP($A1625,D_SAV!$A$5:$I$29,6,0),)</f>
        <v>0</v>
      </c>
    </row>
    <row r="1626" spans="1:11" x14ac:dyDescent="0.25">
      <c r="A1626" s="59"/>
      <c r="B1626" s="63">
        <f>IFERROR(VLOOKUP($A1626,D_SAV!$A$5:$I$29,3,0),)</f>
        <v>0</v>
      </c>
      <c r="C1626" s="64" t="str">
        <f>IFERROR(VLOOKUP($A1626,D_SAV!$A$5:$I$29,4,0),"")</f>
        <v/>
      </c>
      <c r="D1626" s="65">
        <f>IFERROR(VLOOKUP($A1626,D_SAV!$A$5:$I$29,5,0),)</f>
        <v>0</v>
      </c>
      <c r="E1626" s="60"/>
      <c r="F1626" s="60"/>
      <c r="G1626" s="60"/>
      <c r="H1626" s="60"/>
      <c r="I1626" s="60"/>
      <c r="J1626" s="60"/>
      <c r="K1626" s="65">
        <f>IFERROR(VLOOKUP($A1626,D_SAV!$A$5:$I$29,6,0),)</f>
        <v>0</v>
      </c>
    </row>
    <row r="1627" spans="1:11" x14ac:dyDescent="0.25">
      <c r="A1627" s="59"/>
      <c r="B1627" s="63">
        <f>IFERROR(VLOOKUP($A1627,D_SAV!$A$5:$I$29,3,0),)</f>
        <v>0</v>
      </c>
      <c r="C1627" s="64" t="str">
        <f>IFERROR(VLOOKUP($A1627,D_SAV!$A$5:$I$29,4,0),"")</f>
        <v/>
      </c>
      <c r="D1627" s="65">
        <f>IFERROR(VLOOKUP($A1627,D_SAV!$A$5:$I$29,5,0),)</f>
        <v>0</v>
      </c>
      <c r="E1627" s="60"/>
      <c r="F1627" s="60"/>
      <c r="G1627" s="60"/>
      <c r="H1627" s="60"/>
      <c r="I1627" s="60"/>
      <c r="J1627" s="60"/>
      <c r="K1627" s="65">
        <f>IFERROR(VLOOKUP($A1627,D_SAV!$A$5:$I$29,6,0),)</f>
        <v>0</v>
      </c>
    </row>
    <row r="1628" spans="1:11" x14ac:dyDescent="0.25">
      <c r="A1628" s="59"/>
      <c r="B1628" s="63">
        <f>IFERROR(VLOOKUP($A1628,D_SAV!$A$5:$I$29,3,0),)</f>
        <v>0</v>
      </c>
      <c r="C1628" s="64" t="str">
        <f>IFERROR(VLOOKUP($A1628,D_SAV!$A$5:$I$29,4,0),"")</f>
        <v/>
      </c>
      <c r="D1628" s="65">
        <f>IFERROR(VLOOKUP($A1628,D_SAV!$A$5:$I$29,5,0),)</f>
        <v>0</v>
      </c>
      <c r="E1628" s="60"/>
      <c r="F1628" s="60"/>
      <c r="G1628" s="60"/>
      <c r="H1628" s="60"/>
      <c r="I1628" s="60"/>
      <c r="J1628" s="60"/>
      <c r="K1628" s="65">
        <f>IFERROR(VLOOKUP($A1628,D_SAV!$A$5:$I$29,6,0),)</f>
        <v>0</v>
      </c>
    </row>
    <row r="1629" spans="1:11" x14ac:dyDescent="0.25">
      <c r="A1629" s="59"/>
      <c r="B1629" s="63">
        <f>IFERROR(VLOOKUP($A1629,D_SAV!$A$5:$I$29,3,0),)</f>
        <v>0</v>
      </c>
      <c r="C1629" s="64" t="str">
        <f>IFERROR(VLOOKUP($A1629,D_SAV!$A$5:$I$29,4,0),"")</f>
        <v/>
      </c>
      <c r="D1629" s="65">
        <f>IFERROR(VLOOKUP($A1629,D_SAV!$A$5:$I$29,5,0),)</f>
        <v>0</v>
      </c>
      <c r="E1629" s="60"/>
      <c r="F1629" s="60"/>
      <c r="G1629" s="60"/>
      <c r="H1629" s="60"/>
      <c r="I1629" s="60"/>
      <c r="J1629" s="60"/>
      <c r="K1629" s="65">
        <f>IFERROR(VLOOKUP($A1629,D_SAV!$A$5:$I$29,6,0),)</f>
        <v>0</v>
      </c>
    </row>
    <row r="1630" spans="1:11" x14ac:dyDescent="0.25">
      <c r="A1630" s="59"/>
      <c r="B1630" s="63">
        <f>IFERROR(VLOOKUP($A1630,D_SAV!$A$5:$I$29,3,0),)</f>
        <v>0</v>
      </c>
      <c r="C1630" s="64" t="str">
        <f>IFERROR(VLOOKUP($A1630,D_SAV!$A$5:$I$29,4,0),"")</f>
        <v/>
      </c>
      <c r="D1630" s="65">
        <f>IFERROR(VLOOKUP($A1630,D_SAV!$A$5:$I$29,5,0),)</f>
        <v>0</v>
      </c>
      <c r="E1630" s="60"/>
      <c r="F1630" s="60"/>
      <c r="G1630" s="60"/>
      <c r="H1630" s="60"/>
      <c r="I1630" s="60"/>
      <c r="J1630" s="60"/>
      <c r="K1630" s="65">
        <f>IFERROR(VLOOKUP($A1630,D_SAV!$A$5:$I$29,6,0),)</f>
        <v>0</v>
      </c>
    </row>
    <row r="1631" spans="1:11" x14ac:dyDescent="0.25">
      <c r="A1631" s="59"/>
      <c r="B1631" s="63">
        <f>IFERROR(VLOOKUP($A1631,D_SAV!$A$5:$I$29,3,0),)</f>
        <v>0</v>
      </c>
      <c r="C1631" s="64" t="str">
        <f>IFERROR(VLOOKUP($A1631,D_SAV!$A$5:$I$29,4,0),"")</f>
        <v/>
      </c>
      <c r="D1631" s="65">
        <f>IFERROR(VLOOKUP($A1631,D_SAV!$A$5:$I$29,5,0),)</f>
        <v>0</v>
      </c>
      <c r="E1631" s="60"/>
      <c r="F1631" s="60"/>
      <c r="G1631" s="60"/>
      <c r="H1631" s="60"/>
      <c r="I1631" s="60"/>
      <c r="J1631" s="60"/>
      <c r="K1631" s="65">
        <f>IFERROR(VLOOKUP($A1631,D_SAV!$A$5:$I$29,6,0),)</f>
        <v>0</v>
      </c>
    </row>
    <row r="1632" spans="1:11" x14ac:dyDescent="0.25">
      <c r="A1632" s="59"/>
      <c r="B1632" s="63">
        <f>IFERROR(VLOOKUP($A1632,D_SAV!$A$5:$I$29,3,0),)</f>
        <v>0</v>
      </c>
      <c r="C1632" s="64" t="str">
        <f>IFERROR(VLOOKUP($A1632,D_SAV!$A$5:$I$29,4,0),"")</f>
        <v/>
      </c>
      <c r="D1632" s="65">
        <f>IFERROR(VLOOKUP($A1632,D_SAV!$A$5:$I$29,5,0),)</f>
        <v>0</v>
      </c>
      <c r="E1632" s="60"/>
      <c r="F1632" s="60"/>
      <c r="G1632" s="60"/>
      <c r="H1632" s="60"/>
      <c r="I1632" s="60"/>
      <c r="J1632" s="60"/>
      <c r="K1632" s="65">
        <f>IFERROR(VLOOKUP($A1632,D_SAV!$A$5:$I$29,6,0),)</f>
        <v>0</v>
      </c>
    </row>
    <row r="1633" spans="1:11" x14ac:dyDescent="0.25">
      <c r="A1633" s="59"/>
      <c r="B1633" s="63">
        <f>IFERROR(VLOOKUP($A1633,D_SAV!$A$5:$I$29,3,0),)</f>
        <v>0</v>
      </c>
      <c r="C1633" s="64" t="str">
        <f>IFERROR(VLOOKUP($A1633,D_SAV!$A$5:$I$29,4,0),"")</f>
        <v/>
      </c>
      <c r="D1633" s="65">
        <f>IFERROR(VLOOKUP($A1633,D_SAV!$A$5:$I$29,5,0),)</f>
        <v>0</v>
      </c>
      <c r="E1633" s="60"/>
      <c r="F1633" s="60"/>
      <c r="G1633" s="60"/>
      <c r="H1633" s="60"/>
      <c r="I1633" s="60"/>
      <c r="J1633" s="60"/>
      <c r="K1633" s="65">
        <f>IFERROR(VLOOKUP($A1633,D_SAV!$A$5:$I$29,6,0),)</f>
        <v>0</v>
      </c>
    </row>
    <row r="1634" spans="1:11" x14ac:dyDescent="0.25">
      <c r="A1634" s="59"/>
      <c r="B1634" s="63">
        <f>IFERROR(VLOOKUP($A1634,D_SAV!$A$5:$I$29,3,0),)</f>
        <v>0</v>
      </c>
      <c r="C1634" s="64" t="str">
        <f>IFERROR(VLOOKUP($A1634,D_SAV!$A$5:$I$29,4,0),"")</f>
        <v/>
      </c>
      <c r="D1634" s="65">
        <f>IFERROR(VLOOKUP($A1634,D_SAV!$A$5:$I$29,5,0),)</f>
        <v>0</v>
      </c>
      <c r="E1634" s="60"/>
      <c r="F1634" s="60"/>
      <c r="G1634" s="60"/>
      <c r="H1634" s="60"/>
      <c r="I1634" s="60"/>
      <c r="J1634" s="60"/>
      <c r="K1634" s="65">
        <f>IFERROR(VLOOKUP($A1634,D_SAV!$A$5:$I$29,6,0),)</f>
        <v>0</v>
      </c>
    </row>
    <row r="1635" spans="1:11" x14ac:dyDescent="0.25">
      <c r="A1635" s="59"/>
      <c r="B1635" s="63">
        <f>IFERROR(VLOOKUP($A1635,D_SAV!$A$5:$I$29,3,0),)</f>
        <v>0</v>
      </c>
      <c r="C1635" s="64" t="str">
        <f>IFERROR(VLOOKUP($A1635,D_SAV!$A$5:$I$29,4,0),"")</f>
        <v/>
      </c>
      <c r="D1635" s="65">
        <f>IFERROR(VLOOKUP($A1635,D_SAV!$A$5:$I$29,5,0),)</f>
        <v>0</v>
      </c>
      <c r="E1635" s="60"/>
      <c r="F1635" s="60"/>
      <c r="G1635" s="60"/>
      <c r="H1635" s="60"/>
      <c r="I1635" s="60"/>
      <c r="J1635" s="60"/>
      <c r="K1635" s="65">
        <f>IFERROR(VLOOKUP($A1635,D_SAV!$A$5:$I$29,6,0),)</f>
        <v>0</v>
      </c>
    </row>
    <row r="1636" spans="1:11" x14ac:dyDescent="0.25">
      <c r="A1636" s="59"/>
      <c r="B1636" s="63">
        <f>IFERROR(VLOOKUP($A1636,D_SAV!$A$5:$I$29,3,0),)</f>
        <v>0</v>
      </c>
      <c r="C1636" s="64" t="str">
        <f>IFERROR(VLOOKUP($A1636,D_SAV!$A$5:$I$29,4,0),"")</f>
        <v/>
      </c>
      <c r="D1636" s="65">
        <f>IFERROR(VLOOKUP($A1636,D_SAV!$A$5:$I$29,5,0),)</f>
        <v>0</v>
      </c>
      <c r="E1636" s="60"/>
      <c r="F1636" s="60"/>
      <c r="G1636" s="60"/>
      <c r="H1636" s="60"/>
      <c r="I1636" s="60"/>
      <c r="J1636" s="60"/>
      <c r="K1636" s="65">
        <f>IFERROR(VLOOKUP($A1636,D_SAV!$A$5:$I$29,6,0),)</f>
        <v>0</v>
      </c>
    </row>
    <row r="1637" spans="1:11" x14ac:dyDescent="0.25">
      <c r="A1637" s="59"/>
      <c r="B1637" s="63">
        <f>IFERROR(VLOOKUP($A1637,D_SAV!$A$5:$I$29,3,0),)</f>
        <v>0</v>
      </c>
      <c r="C1637" s="64" t="str">
        <f>IFERROR(VLOOKUP($A1637,D_SAV!$A$5:$I$29,4,0),"")</f>
        <v/>
      </c>
      <c r="D1637" s="65">
        <f>IFERROR(VLOOKUP($A1637,D_SAV!$A$5:$I$29,5,0),)</f>
        <v>0</v>
      </c>
      <c r="E1637" s="60"/>
      <c r="F1637" s="60"/>
      <c r="G1637" s="60"/>
      <c r="H1637" s="60"/>
      <c r="I1637" s="60"/>
      <c r="J1637" s="60"/>
      <c r="K1637" s="65">
        <f>IFERROR(VLOOKUP($A1637,D_SAV!$A$5:$I$29,6,0),)</f>
        <v>0</v>
      </c>
    </row>
    <row r="1638" spans="1:11" x14ac:dyDescent="0.25">
      <c r="A1638" s="59"/>
      <c r="B1638" s="63">
        <f>IFERROR(VLOOKUP($A1638,D_SAV!$A$5:$I$29,3,0),)</f>
        <v>0</v>
      </c>
      <c r="C1638" s="64" t="str">
        <f>IFERROR(VLOOKUP($A1638,D_SAV!$A$5:$I$29,4,0),"")</f>
        <v/>
      </c>
      <c r="D1638" s="65">
        <f>IFERROR(VLOOKUP($A1638,D_SAV!$A$5:$I$29,5,0),)</f>
        <v>0</v>
      </c>
      <c r="E1638" s="60"/>
      <c r="F1638" s="60"/>
      <c r="G1638" s="60"/>
      <c r="H1638" s="60"/>
      <c r="I1638" s="60"/>
      <c r="J1638" s="60"/>
      <c r="K1638" s="65">
        <f>IFERROR(VLOOKUP($A1638,D_SAV!$A$5:$I$29,6,0),)</f>
        <v>0</v>
      </c>
    </row>
    <row r="1639" spans="1:11" x14ac:dyDescent="0.25">
      <c r="A1639" s="59"/>
      <c r="B1639" s="63">
        <f>IFERROR(VLOOKUP($A1639,D_SAV!$A$5:$I$29,3,0),)</f>
        <v>0</v>
      </c>
      <c r="C1639" s="64" t="str">
        <f>IFERROR(VLOOKUP($A1639,D_SAV!$A$5:$I$29,4,0),"")</f>
        <v/>
      </c>
      <c r="D1639" s="65">
        <f>IFERROR(VLOOKUP($A1639,D_SAV!$A$5:$I$29,5,0),)</f>
        <v>0</v>
      </c>
      <c r="E1639" s="60"/>
      <c r="F1639" s="60"/>
      <c r="G1639" s="60"/>
      <c r="H1639" s="60"/>
      <c r="I1639" s="60"/>
      <c r="J1639" s="60"/>
      <c r="K1639" s="65">
        <f>IFERROR(VLOOKUP($A1639,D_SAV!$A$5:$I$29,6,0),)</f>
        <v>0</v>
      </c>
    </row>
    <row r="1640" spans="1:11" x14ac:dyDescent="0.25">
      <c r="A1640" s="59"/>
      <c r="B1640" s="63">
        <f>IFERROR(VLOOKUP($A1640,D_SAV!$A$5:$I$29,3,0),)</f>
        <v>0</v>
      </c>
      <c r="C1640" s="64" t="str">
        <f>IFERROR(VLOOKUP($A1640,D_SAV!$A$5:$I$29,4,0),"")</f>
        <v/>
      </c>
      <c r="D1640" s="65">
        <f>IFERROR(VLOOKUP($A1640,D_SAV!$A$5:$I$29,5,0),)</f>
        <v>0</v>
      </c>
      <c r="E1640" s="60"/>
      <c r="F1640" s="60"/>
      <c r="G1640" s="60"/>
      <c r="H1640" s="60"/>
      <c r="I1640" s="60"/>
      <c r="J1640" s="60"/>
      <c r="K1640" s="65">
        <f>IFERROR(VLOOKUP($A1640,D_SAV!$A$5:$I$29,6,0),)</f>
        <v>0</v>
      </c>
    </row>
    <row r="1641" spans="1:11" x14ac:dyDescent="0.25">
      <c r="A1641" s="59"/>
      <c r="B1641" s="63">
        <f>IFERROR(VLOOKUP($A1641,D_SAV!$A$5:$I$29,3,0),)</f>
        <v>0</v>
      </c>
      <c r="C1641" s="64" t="str">
        <f>IFERROR(VLOOKUP($A1641,D_SAV!$A$5:$I$29,4,0),"")</f>
        <v/>
      </c>
      <c r="D1641" s="65">
        <f>IFERROR(VLOOKUP($A1641,D_SAV!$A$5:$I$29,5,0),)</f>
        <v>0</v>
      </c>
      <c r="E1641" s="60"/>
      <c r="F1641" s="60"/>
      <c r="G1641" s="60"/>
      <c r="H1641" s="60"/>
      <c r="I1641" s="60"/>
      <c r="J1641" s="60"/>
      <c r="K1641" s="65">
        <f>IFERROR(VLOOKUP($A1641,D_SAV!$A$5:$I$29,6,0),)</f>
        <v>0</v>
      </c>
    </row>
    <row r="1642" spans="1:11" x14ac:dyDescent="0.25">
      <c r="A1642" s="59"/>
      <c r="B1642" s="63">
        <f>IFERROR(VLOOKUP($A1642,D_SAV!$A$5:$I$29,3,0),)</f>
        <v>0</v>
      </c>
      <c r="C1642" s="64" t="str">
        <f>IFERROR(VLOOKUP($A1642,D_SAV!$A$5:$I$29,4,0),"")</f>
        <v/>
      </c>
      <c r="D1642" s="65">
        <f>IFERROR(VLOOKUP($A1642,D_SAV!$A$5:$I$29,5,0),)</f>
        <v>0</v>
      </c>
      <c r="E1642" s="60"/>
      <c r="F1642" s="60"/>
      <c r="G1642" s="60"/>
      <c r="H1642" s="60"/>
      <c r="I1642" s="60"/>
      <c r="J1642" s="60"/>
      <c r="K1642" s="65">
        <f>IFERROR(VLOOKUP($A1642,D_SAV!$A$5:$I$29,6,0),)</f>
        <v>0</v>
      </c>
    </row>
    <row r="1643" spans="1:11" x14ac:dyDescent="0.25">
      <c r="A1643" s="59"/>
      <c r="B1643" s="63">
        <f>IFERROR(VLOOKUP($A1643,D_SAV!$A$5:$I$29,3,0),)</f>
        <v>0</v>
      </c>
      <c r="C1643" s="64" t="str">
        <f>IFERROR(VLOOKUP($A1643,D_SAV!$A$5:$I$29,4,0),"")</f>
        <v/>
      </c>
      <c r="D1643" s="65">
        <f>IFERROR(VLOOKUP($A1643,D_SAV!$A$5:$I$29,5,0),)</f>
        <v>0</v>
      </c>
      <c r="E1643" s="60"/>
      <c r="F1643" s="60"/>
      <c r="G1643" s="60"/>
      <c r="H1643" s="60"/>
      <c r="I1643" s="60"/>
      <c r="J1643" s="60"/>
      <c r="K1643" s="65">
        <f>IFERROR(VLOOKUP($A1643,D_SAV!$A$5:$I$29,6,0),)</f>
        <v>0</v>
      </c>
    </row>
    <row r="1644" spans="1:11" x14ac:dyDescent="0.25">
      <c r="A1644" s="59"/>
      <c r="B1644" s="63">
        <f>IFERROR(VLOOKUP($A1644,D_SAV!$A$5:$I$29,3,0),)</f>
        <v>0</v>
      </c>
      <c r="C1644" s="64" t="str">
        <f>IFERROR(VLOOKUP($A1644,D_SAV!$A$5:$I$29,4,0),"")</f>
        <v/>
      </c>
      <c r="D1644" s="65">
        <f>IFERROR(VLOOKUP($A1644,D_SAV!$A$5:$I$29,5,0),)</f>
        <v>0</v>
      </c>
      <c r="E1644" s="60"/>
      <c r="F1644" s="60"/>
      <c r="G1644" s="60"/>
      <c r="H1644" s="60"/>
      <c r="I1644" s="60"/>
      <c r="J1644" s="60"/>
      <c r="K1644" s="65">
        <f>IFERROR(VLOOKUP($A1644,D_SAV!$A$5:$I$29,6,0),)</f>
        <v>0</v>
      </c>
    </row>
    <row r="1645" spans="1:11" x14ac:dyDescent="0.25">
      <c r="A1645" s="59"/>
      <c r="B1645" s="63">
        <f>IFERROR(VLOOKUP($A1645,D_SAV!$A$5:$I$29,3,0),)</f>
        <v>0</v>
      </c>
      <c r="C1645" s="64" t="str">
        <f>IFERROR(VLOOKUP($A1645,D_SAV!$A$5:$I$29,4,0),"")</f>
        <v/>
      </c>
      <c r="D1645" s="65">
        <f>IFERROR(VLOOKUP($A1645,D_SAV!$A$5:$I$29,5,0),)</f>
        <v>0</v>
      </c>
      <c r="E1645" s="60"/>
      <c r="F1645" s="60"/>
      <c r="G1645" s="60"/>
      <c r="H1645" s="60"/>
      <c r="I1645" s="60"/>
      <c r="J1645" s="60"/>
      <c r="K1645" s="65">
        <f>IFERROR(VLOOKUP($A1645,D_SAV!$A$5:$I$29,6,0),)</f>
        <v>0</v>
      </c>
    </row>
    <row r="1646" spans="1:11" x14ac:dyDescent="0.25">
      <c r="A1646" s="59"/>
      <c r="B1646" s="63">
        <f>IFERROR(VLOOKUP($A1646,D_SAV!$A$5:$I$29,3,0),)</f>
        <v>0</v>
      </c>
      <c r="C1646" s="64" t="str">
        <f>IFERROR(VLOOKUP($A1646,D_SAV!$A$5:$I$29,4,0),"")</f>
        <v/>
      </c>
      <c r="D1646" s="65">
        <f>IFERROR(VLOOKUP($A1646,D_SAV!$A$5:$I$29,5,0),)</f>
        <v>0</v>
      </c>
      <c r="E1646" s="60"/>
      <c r="F1646" s="60"/>
      <c r="G1646" s="60"/>
      <c r="H1646" s="60"/>
      <c r="I1646" s="60"/>
      <c r="J1646" s="60"/>
      <c r="K1646" s="65">
        <f>IFERROR(VLOOKUP($A1646,D_SAV!$A$5:$I$29,6,0),)</f>
        <v>0</v>
      </c>
    </row>
    <row r="1647" spans="1:11" x14ac:dyDescent="0.25">
      <c r="A1647" s="59"/>
      <c r="B1647" s="63">
        <f>IFERROR(VLOOKUP($A1647,D_SAV!$A$5:$I$29,3,0),)</f>
        <v>0</v>
      </c>
      <c r="C1647" s="64" t="str">
        <f>IFERROR(VLOOKUP($A1647,D_SAV!$A$5:$I$29,4,0),"")</f>
        <v/>
      </c>
      <c r="D1647" s="65">
        <f>IFERROR(VLOOKUP($A1647,D_SAV!$A$5:$I$29,5,0),)</f>
        <v>0</v>
      </c>
      <c r="E1647" s="60"/>
      <c r="F1647" s="60"/>
      <c r="G1647" s="60"/>
      <c r="H1647" s="60"/>
      <c r="I1647" s="60"/>
      <c r="J1647" s="60"/>
      <c r="K1647" s="65">
        <f>IFERROR(VLOOKUP($A1647,D_SAV!$A$5:$I$29,6,0),)</f>
        <v>0</v>
      </c>
    </row>
    <row r="1648" spans="1:11" x14ac:dyDescent="0.25">
      <c r="A1648" s="59"/>
      <c r="B1648" s="63">
        <f>IFERROR(VLOOKUP($A1648,D_SAV!$A$5:$I$29,3,0),)</f>
        <v>0</v>
      </c>
      <c r="C1648" s="64" t="str">
        <f>IFERROR(VLOOKUP($A1648,D_SAV!$A$5:$I$29,4,0),"")</f>
        <v/>
      </c>
      <c r="D1648" s="65">
        <f>IFERROR(VLOOKUP($A1648,D_SAV!$A$5:$I$29,5,0),)</f>
        <v>0</v>
      </c>
      <c r="E1648" s="60"/>
      <c r="F1648" s="60"/>
      <c r="G1648" s="60"/>
      <c r="H1648" s="60"/>
      <c r="I1648" s="60"/>
      <c r="J1648" s="60"/>
      <c r="K1648" s="65">
        <f>IFERROR(VLOOKUP($A1648,D_SAV!$A$5:$I$29,6,0),)</f>
        <v>0</v>
      </c>
    </row>
    <row r="1649" spans="1:11" x14ac:dyDescent="0.25">
      <c r="A1649" s="59"/>
      <c r="B1649" s="63">
        <f>IFERROR(VLOOKUP($A1649,D_SAV!$A$5:$I$29,3,0),)</f>
        <v>0</v>
      </c>
      <c r="C1649" s="64" t="str">
        <f>IFERROR(VLOOKUP($A1649,D_SAV!$A$5:$I$29,4,0),"")</f>
        <v/>
      </c>
      <c r="D1649" s="65">
        <f>IFERROR(VLOOKUP($A1649,D_SAV!$A$5:$I$29,5,0),)</f>
        <v>0</v>
      </c>
      <c r="E1649" s="60"/>
      <c r="F1649" s="60"/>
      <c r="G1649" s="60"/>
      <c r="H1649" s="60"/>
      <c r="I1649" s="60"/>
      <c r="J1649" s="60"/>
      <c r="K1649" s="65">
        <f>IFERROR(VLOOKUP($A1649,D_SAV!$A$5:$I$29,6,0),)</f>
        <v>0</v>
      </c>
    </row>
    <row r="1650" spans="1:11" x14ac:dyDescent="0.25">
      <c r="A1650" s="59"/>
      <c r="B1650" s="63">
        <f>IFERROR(VLOOKUP($A1650,D_SAV!$A$5:$I$29,3,0),)</f>
        <v>0</v>
      </c>
      <c r="C1650" s="64" t="str">
        <f>IFERROR(VLOOKUP($A1650,D_SAV!$A$5:$I$29,4,0),"")</f>
        <v/>
      </c>
      <c r="D1650" s="65">
        <f>IFERROR(VLOOKUP($A1650,D_SAV!$A$5:$I$29,5,0),)</f>
        <v>0</v>
      </c>
      <c r="E1650" s="60"/>
      <c r="F1650" s="60"/>
      <c r="G1650" s="60"/>
      <c r="H1650" s="60"/>
      <c r="I1650" s="60"/>
      <c r="J1650" s="60"/>
      <c r="K1650" s="65">
        <f>IFERROR(VLOOKUP($A1650,D_SAV!$A$5:$I$29,6,0),)</f>
        <v>0</v>
      </c>
    </row>
    <row r="1651" spans="1:11" x14ac:dyDescent="0.25">
      <c r="A1651" s="59"/>
      <c r="B1651" s="63">
        <f>IFERROR(VLOOKUP($A1651,D_SAV!$A$5:$I$29,3,0),)</f>
        <v>0</v>
      </c>
      <c r="C1651" s="64" t="str">
        <f>IFERROR(VLOOKUP($A1651,D_SAV!$A$5:$I$29,4,0),"")</f>
        <v/>
      </c>
      <c r="D1651" s="65">
        <f>IFERROR(VLOOKUP($A1651,D_SAV!$A$5:$I$29,5,0),)</f>
        <v>0</v>
      </c>
      <c r="E1651" s="60"/>
      <c r="F1651" s="60"/>
      <c r="G1651" s="60"/>
      <c r="H1651" s="60"/>
      <c r="I1651" s="60"/>
      <c r="J1651" s="60"/>
      <c r="K1651" s="65">
        <f>IFERROR(VLOOKUP($A1651,D_SAV!$A$5:$I$29,6,0),)</f>
        <v>0</v>
      </c>
    </row>
    <row r="1652" spans="1:11" x14ac:dyDescent="0.25">
      <c r="A1652" s="59"/>
      <c r="B1652" s="63">
        <f>IFERROR(VLOOKUP($A1652,D_SAV!$A$5:$I$29,3,0),)</f>
        <v>0</v>
      </c>
      <c r="C1652" s="64" t="str">
        <f>IFERROR(VLOOKUP($A1652,D_SAV!$A$5:$I$29,4,0),"")</f>
        <v/>
      </c>
      <c r="D1652" s="65">
        <f>IFERROR(VLOOKUP($A1652,D_SAV!$A$5:$I$29,5,0),)</f>
        <v>0</v>
      </c>
      <c r="E1652" s="60"/>
      <c r="F1652" s="60"/>
      <c r="G1652" s="60"/>
      <c r="H1652" s="60"/>
      <c r="I1652" s="60"/>
      <c r="J1652" s="60"/>
      <c r="K1652" s="65">
        <f>IFERROR(VLOOKUP($A1652,D_SAV!$A$5:$I$29,6,0),)</f>
        <v>0</v>
      </c>
    </row>
    <row r="1653" spans="1:11" x14ac:dyDescent="0.25">
      <c r="A1653" s="59"/>
      <c r="B1653" s="63">
        <f>IFERROR(VLOOKUP($A1653,D_SAV!$A$5:$I$29,3,0),)</f>
        <v>0</v>
      </c>
      <c r="C1653" s="64" t="str">
        <f>IFERROR(VLOOKUP($A1653,D_SAV!$A$5:$I$29,4,0),"")</f>
        <v/>
      </c>
      <c r="D1653" s="65">
        <f>IFERROR(VLOOKUP($A1653,D_SAV!$A$5:$I$29,5,0),)</f>
        <v>0</v>
      </c>
      <c r="E1653" s="60"/>
      <c r="F1653" s="60"/>
      <c r="G1653" s="60"/>
      <c r="H1653" s="60"/>
      <c r="I1653" s="60"/>
      <c r="J1653" s="60"/>
      <c r="K1653" s="65">
        <f>IFERROR(VLOOKUP($A1653,D_SAV!$A$5:$I$29,6,0),)</f>
        <v>0</v>
      </c>
    </row>
    <row r="1654" spans="1:11" x14ac:dyDescent="0.25">
      <c r="A1654" s="59"/>
      <c r="B1654" s="63">
        <f>IFERROR(VLOOKUP($A1654,D_SAV!$A$5:$I$29,3,0),)</f>
        <v>0</v>
      </c>
      <c r="C1654" s="64" t="str">
        <f>IFERROR(VLOOKUP($A1654,D_SAV!$A$5:$I$29,4,0),"")</f>
        <v/>
      </c>
      <c r="D1654" s="65">
        <f>IFERROR(VLOOKUP($A1654,D_SAV!$A$5:$I$29,5,0),)</f>
        <v>0</v>
      </c>
      <c r="E1654" s="60"/>
      <c r="F1654" s="60"/>
      <c r="G1654" s="60"/>
      <c r="H1654" s="60"/>
      <c r="I1654" s="60"/>
      <c r="J1654" s="60"/>
      <c r="K1654" s="65">
        <f>IFERROR(VLOOKUP($A1654,D_SAV!$A$5:$I$29,6,0),)</f>
        <v>0</v>
      </c>
    </row>
    <row r="1655" spans="1:11" x14ac:dyDescent="0.25">
      <c r="A1655" s="59"/>
      <c r="B1655" s="63">
        <f>IFERROR(VLOOKUP($A1655,D_SAV!$A$5:$I$29,3,0),)</f>
        <v>0</v>
      </c>
      <c r="C1655" s="64" t="str">
        <f>IFERROR(VLOOKUP($A1655,D_SAV!$A$5:$I$29,4,0),"")</f>
        <v/>
      </c>
      <c r="D1655" s="65">
        <f>IFERROR(VLOOKUP($A1655,D_SAV!$A$5:$I$29,5,0),)</f>
        <v>0</v>
      </c>
      <c r="E1655" s="60"/>
      <c r="F1655" s="60"/>
      <c r="G1655" s="60"/>
      <c r="H1655" s="60"/>
      <c r="I1655" s="60"/>
      <c r="J1655" s="60"/>
      <c r="K1655" s="65">
        <f>IFERROR(VLOOKUP($A1655,D_SAV!$A$5:$I$29,6,0),)</f>
        <v>0</v>
      </c>
    </row>
    <row r="1656" spans="1:11" x14ac:dyDescent="0.25">
      <c r="A1656" s="59"/>
      <c r="B1656" s="63">
        <f>IFERROR(VLOOKUP($A1656,D_SAV!$A$5:$I$29,3,0),)</f>
        <v>0</v>
      </c>
      <c r="C1656" s="64" t="str">
        <f>IFERROR(VLOOKUP($A1656,D_SAV!$A$5:$I$29,4,0),"")</f>
        <v/>
      </c>
      <c r="D1656" s="65">
        <f>IFERROR(VLOOKUP($A1656,D_SAV!$A$5:$I$29,5,0),)</f>
        <v>0</v>
      </c>
      <c r="E1656" s="60"/>
      <c r="F1656" s="60"/>
      <c r="G1656" s="60"/>
      <c r="H1656" s="60"/>
      <c r="I1656" s="60"/>
      <c r="J1656" s="60"/>
      <c r="K1656" s="65">
        <f>IFERROR(VLOOKUP($A1656,D_SAV!$A$5:$I$29,6,0),)</f>
        <v>0</v>
      </c>
    </row>
    <row r="1657" spans="1:11" x14ac:dyDescent="0.25">
      <c r="A1657" s="59"/>
      <c r="B1657" s="63">
        <f>IFERROR(VLOOKUP($A1657,D_SAV!$A$5:$I$29,3,0),)</f>
        <v>0</v>
      </c>
      <c r="C1657" s="64" t="str">
        <f>IFERROR(VLOOKUP($A1657,D_SAV!$A$5:$I$29,4,0),"")</f>
        <v/>
      </c>
      <c r="D1657" s="65">
        <f>IFERROR(VLOOKUP($A1657,D_SAV!$A$5:$I$29,5,0),)</f>
        <v>0</v>
      </c>
      <c r="E1657" s="60"/>
      <c r="F1657" s="60"/>
      <c r="G1657" s="60"/>
      <c r="H1657" s="60"/>
      <c r="I1657" s="60"/>
      <c r="J1657" s="60"/>
      <c r="K1657" s="65">
        <f>IFERROR(VLOOKUP($A1657,D_SAV!$A$5:$I$29,6,0),)</f>
        <v>0</v>
      </c>
    </row>
    <row r="1658" spans="1:11" x14ac:dyDescent="0.25">
      <c r="A1658" s="59"/>
      <c r="B1658" s="63">
        <f>IFERROR(VLOOKUP($A1658,D_SAV!$A$5:$I$29,3,0),)</f>
        <v>0</v>
      </c>
      <c r="C1658" s="64" t="str">
        <f>IFERROR(VLOOKUP($A1658,D_SAV!$A$5:$I$29,4,0),"")</f>
        <v/>
      </c>
      <c r="D1658" s="65">
        <f>IFERROR(VLOOKUP($A1658,D_SAV!$A$5:$I$29,5,0),)</f>
        <v>0</v>
      </c>
      <c r="E1658" s="60"/>
      <c r="F1658" s="60"/>
      <c r="G1658" s="60"/>
      <c r="H1658" s="60"/>
      <c r="I1658" s="60"/>
      <c r="J1658" s="60"/>
      <c r="K1658" s="65">
        <f>IFERROR(VLOOKUP($A1658,D_SAV!$A$5:$I$29,6,0),)</f>
        <v>0</v>
      </c>
    </row>
    <row r="1659" spans="1:11" x14ac:dyDescent="0.25">
      <c r="A1659" s="59"/>
      <c r="B1659" s="63">
        <f>IFERROR(VLOOKUP($A1659,D_SAV!$A$5:$I$29,3,0),)</f>
        <v>0</v>
      </c>
      <c r="C1659" s="64" t="str">
        <f>IFERROR(VLOOKUP($A1659,D_SAV!$A$5:$I$29,4,0),"")</f>
        <v/>
      </c>
      <c r="D1659" s="65">
        <f>IFERROR(VLOOKUP($A1659,D_SAV!$A$5:$I$29,5,0),)</f>
        <v>0</v>
      </c>
      <c r="E1659" s="60"/>
      <c r="F1659" s="60"/>
      <c r="G1659" s="60"/>
      <c r="H1659" s="60"/>
      <c r="I1659" s="60"/>
      <c r="J1659" s="60"/>
      <c r="K1659" s="65">
        <f>IFERROR(VLOOKUP($A1659,D_SAV!$A$5:$I$29,6,0),)</f>
        <v>0</v>
      </c>
    </row>
    <row r="1660" spans="1:11" x14ac:dyDescent="0.25">
      <c r="A1660" s="59"/>
      <c r="B1660" s="63">
        <f>IFERROR(VLOOKUP($A1660,D_SAV!$A$5:$I$29,3,0),)</f>
        <v>0</v>
      </c>
      <c r="C1660" s="64" t="str">
        <f>IFERROR(VLOOKUP($A1660,D_SAV!$A$5:$I$29,4,0),"")</f>
        <v/>
      </c>
      <c r="D1660" s="65">
        <f>IFERROR(VLOOKUP($A1660,D_SAV!$A$5:$I$29,5,0),)</f>
        <v>0</v>
      </c>
      <c r="E1660" s="60"/>
      <c r="F1660" s="60"/>
      <c r="G1660" s="60"/>
      <c r="H1660" s="60"/>
      <c r="I1660" s="60"/>
      <c r="J1660" s="60"/>
      <c r="K1660" s="65">
        <f>IFERROR(VLOOKUP($A1660,D_SAV!$A$5:$I$29,6,0),)</f>
        <v>0</v>
      </c>
    </row>
    <row r="1661" spans="1:11" x14ac:dyDescent="0.25">
      <c r="A1661" s="59"/>
      <c r="B1661" s="63">
        <f>IFERROR(VLOOKUP($A1661,D_SAV!$A$5:$I$29,3,0),)</f>
        <v>0</v>
      </c>
      <c r="C1661" s="64" t="str">
        <f>IFERROR(VLOOKUP($A1661,D_SAV!$A$5:$I$29,4,0),"")</f>
        <v/>
      </c>
      <c r="D1661" s="65">
        <f>IFERROR(VLOOKUP($A1661,D_SAV!$A$5:$I$29,5,0),)</f>
        <v>0</v>
      </c>
      <c r="E1661" s="60"/>
      <c r="F1661" s="60"/>
      <c r="G1661" s="60"/>
      <c r="H1661" s="60"/>
      <c r="I1661" s="60"/>
      <c r="J1661" s="60"/>
      <c r="K1661" s="65">
        <f>IFERROR(VLOOKUP($A1661,D_SAV!$A$5:$I$29,6,0),)</f>
        <v>0</v>
      </c>
    </row>
    <row r="1662" spans="1:11" x14ac:dyDescent="0.25">
      <c r="A1662" s="59"/>
      <c r="B1662" s="63">
        <f>IFERROR(VLOOKUP($A1662,D_SAV!$A$5:$I$29,3,0),)</f>
        <v>0</v>
      </c>
      <c r="C1662" s="64" t="str">
        <f>IFERROR(VLOOKUP($A1662,D_SAV!$A$5:$I$29,4,0),"")</f>
        <v/>
      </c>
      <c r="D1662" s="65">
        <f>IFERROR(VLOOKUP($A1662,D_SAV!$A$5:$I$29,5,0),)</f>
        <v>0</v>
      </c>
      <c r="E1662" s="60"/>
      <c r="F1662" s="60"/>
      <c r="G1662" s="60"/>
      <c r="H1662" s="60"/>
      <c r="I1662" s="60"/>
      <c r="J1662" s="60"/>
      <c r="K1662" s="65">
        <f>IFERROR(VLOOKUP($A1662,D_SAV!$A$5:$I$29,6,0),)</f>
        <v>0</v>
      </c>
    </row>
    <row r="1663" spans="1:11" x14ac:dyDescent="0.25">
      <c r="A1663" s="59"/>
      <c r="B1663" s="63">
        <f>IFERROR(VLOOKUP($A1663,D_SAV!$A$5:$I$29,3,0),)</f>
        <v>0</v>
      </c>
      <c r="C1663" s="64" t="str">
        <f>IFERROR(VLOOKUP($A1663,D_SAV!$A$5:$I$29,4,0),"")</f>
        <v/>
      </c>
      <c r="D1663" s="65">
        <f>IFERROR(VLOOKUP($A1663,D_SAV!$A$5:$I$29,5,0),)</f>
        <v>0</v>
      </c>
      <c r="E1663" s="60"/>
      <c r="F1663" s="60"/>
      <c r="G1663" s="60"/>
      <c r="H1663" s="60"/>
      <c r="I1663" s="60"/>
      <c r="J1663" s="60"/>
      <c r="K1663" s="65">
        <f>IFERROR(VLOOKUP($A1663,D_SAV!$A$5:$I$29,6,0),)</f>
        <v>0</v>
      </c>
    </row>
    <row r="1664" spans="1:11" x14ac:dyDescent="0.25">
      <c r="A1664" s="59"/>
      <c r="B1664" s="63">
        <f>IFERROR(VLOOKUP($A1664,D_SAV!$A$5:$I$29,3,0),)</f>
        <v>0</v>
      </c>
      <c r="C1664" s="64" t="str">
        <f>IFERROR(VLOOKUP($A1664,D_SAV!$A$5:$I$29,4,0),"")</f>
        <v/>
      </c>
      <c r="D1664" s="65">
        <f>IFERROR(VLOOKUP($A1664,D_SAV!$A$5:$I$29,5,0),)</f>
        <v>0</v>
      </c>
      <c r="E1664" s="60"/>
      <c r="F1664" s="60"/>
      <c r="G1664" s="60"/>
      <c r="H1664" s="60"/>
      <c r="I1664" s="60"/>
      <c r="J1664" s="60"/>
      <c r="K1664" s="65">
        <f>IFERROR(VLOOKUP($A1664,D_SAV!$A$5:$I$29,6,0),)</f>
        <v>0</v>
      </c>
    </row>
    <row r="1665" spans="1:11" x14ac:dyDescent="0.25">
      <c r="A1665" s="59"/>
      <c r="B1665" s="63">
        <f>IFERROR(VLOOKUP($A1665,D_SAV!$A$5:$I$29,3,0),)</f>
        <v>0</v>
      </c>
      <c r="C1665" s="64" t="str">
        <f>IFERROR(VLOOKUP($A1665,D_SAV!$A$5:$I$29,4,0),"")</f>
        <v/>
      </c>
      <c r="D1665" s="65">
        <f>IFERROR(VLOOKUP($A1665,D_SAV!$A$5:$I$29,5,0),)</f>
        <v>0</v>
      </c>
      <c r="E1665" s="60"/>
      <c r="F1665" s="60"/>
      <c r="G1665" s="60"/>
      <c r="H1665" s="60"/>
      <c r="I1665" s="60"/>
      <c r="J1665" s="60"/>
      <c r="K1665" s="65">
        <f>IFERROR(VLOOKUP($A1665,D_SAV!$A$5:$I$29,6,0),)</f>
        <v>0</v>
      </c>
    </row>
    <row r="1666" spans="1:11" x14ac:dyDescent="0.25">
      <c r="A1666" s="59"/>
      <c r="B1666" s="63">
        <f>IFERROR(VLOOKUP($A1666,D_SAV!$A$5:$I$29,3,0),)</f>
        <v>0</v>
      </c>
      <c r="C1666" s="64" t="str">
        <f>IFERROR(VLOOKUP($A1666,D_SAV!$A$5:$I$29,4,0),"")</f>
        <v/>
      </c>
      <c r="D1666" s="65">
        <f>IFERROR(VLOOKUP($A1666,D_SAV!$A$5:$I$29,5,0),)</f>
        <v>0</v>
      </c>
      <c r="E1666" s="60"/>
      <c r="F1666" s="60"/>
      <c r="G1666" s="60"/>
      <c r="H1666" s="60"/>
      <c r="I1666" s="60"/>
      <c r="J1666" s="60"/>
      <c r="K1666" s="65">
        <f>IFERROR(VLOOKUP($A1666,D_SAV!$A$5:$I$29,6,0),)</f>
        <v>0</v>
      </c>
    </row>
    <row r="1667" spans="1:11" x14ac:dyDescent="0.25">
      <c r="A1667" s="59"/>
      <c r="B1667" s="63">
        <f>IFERROR(VLOOKUP($A1667,D_SAV!$A$5:$I$29,3,0),)</f>
        <v>0</v>
      </c>
      <c r="C1667" s="64" t="str">
        <f>IFERROR(VLOOKUP($A1667,D_SAV!$A$5:$I$29,4,0),"")</f>
        <v/>
      </c>
      <c r="D1667" s="65">
        <f>IFERROR(VLOOKUP($A1667,D_SAV!$A$5:$I$29,5,0),)</f>
        <v>0</v>
      </c>
      <c r="E1667" s="60"/>
      <c r="F1667" s="60"/>
      <c r="G1667" s="60"/>
      <c r="H1667" s="60"/>
      <c r="I1667" s="60"/>
      <c r="J1667" s="60"/>
      <c r="K1667" s="65">
        <f>IFERROR(VLOOKUP($A1667,D_SAV!$A$5:$I$29,6,0),)</f>
        <v>0</v>
      </c>
    </row>
    <row r="1668" spans="1:11" x14ac:dyDescent="0.25">
      <c r="A1668" s="59"/>
      <c r="B1668" s="63">
        <f>IFERROR(VLOOKUP($A1668,D_SAV!$A$5:$I$29,3,0),)</f>
        <v>0</v>
      </c>
      <c r="C1668" s="64" t="str">
        <f>IFERROR(VLOOKUP($A1668,D_SAV!$A$5:$I$29,4,0),"")</f>
        <v/>
      </c>
      <c r="D1668" s="65">
        <f>IFERROR(VLOOKUP($A1668,D_SAV!$A$5:$I$29,5,0),)</f>
        <v>0</v>
      </c>
      <c r="E1668" s="60"/>
      <c r="F1668" s="60"/>
      <c r="G1668" s="60"/>
      <c r="H1668" s="60"/>
      <c r="I1668" s="60"/>
      <c r="J1668" s="60"/>
      <c r="K1668" s="65">
        <f>IFERROR(VLOOKUP($A1668,D_SAV!$A$5:$I$29,6,0),)</f>
        <v>0</v>
      </c>
    </row>
    <row r="1669" spans="1:11" x14ac:dyDescent="0.25">
      <c r="A1669" s="59"/>
      <c r="B1669" s="63">
        <f>IFERROR(VLOOKUP($A1669,D_SAV!$A$5:$I$29,3,0),)</f>
        <v>0</v>
      </c>
      <c r="C1669" s="64" t="str">
        <f>IFERROR(VLOOKUP($A1669,D_SAV!$A$5:$I$29,4,0),"")</f>
        <v/>
      </c>
      <c r="D1669" s="65">
        <f>IFERROR(VLOOKUP($A1669,D_SAV!$A$5:$I$29,5,0),)</f>
        <v>0</v>
      </c>
      <c r="E1669" s="60"/>
      <c r="F1669" s="60"/>
      <c r="G1669" s="60"/>
      <c r="H1669" s="60"/>
      <c r="I1669" s="60"/>
      <c r="J1669" s="60"/>
      <c r="K1669" s="65">
        <f>IFERROR(VLOOKUP($A1669,D_SAV!$A$5:$I$29,6,0),)</f>
        <v>0</v>
      </c>
    </row>
    <row r="1670" spans="1:11" x14ac:dyDescent="0.25">
      <c r="A1670" s="59"/>
      <c r="B1670" s="63">
        <f>IFERROR(VLOOKUP($A1670,D_SAV!$A$5:$I$29,3,0),)</f>
        <v>0</v>
      </c>
      <c r="C1670" s="64" t="str">
        <f>IFERROR(VLOOKUP($A1670,D_SAV!$A$5:$I$29,4,0),"")</f>
        <v/>
      </c>
      <c r="D1670" s="65">
        <f>IFERROR(VLOOKUP($A1670,D_SAV!$A$5:$I$29,5,0),)</f>
        <v>0</v>
      </c>
      <c r="E1670" s="60"/>
      <c r="F1670" s="60"/>
      <c r="G1670" s="60"/>
      <c r="H1670" s="60"/>
      <c r="I1670" s="60"/>
      <c r="J1670" s="60"/>
      <c r="K1670" s="65">
        <f>IFERROR(VLOOKUP($A1670,D_SAV!$A$5:$I$29,6,0),)</f>
        <v>0</v>
      </c>
    </row>
    <row r="1671" spans="1:11" x14ac:dyDescent="0.25">
      <c r="A1671" s="59"/>
      <c r="B1671" s="63">
        <f>IFERROR(VLOOKUP($A1671,D_SAV!$A$5:$I$29,3,0),)</f>
        <v>0</v>
      </c>
      <c r="C1671" s="64" t="str">
        <f>IFERROR(VLOOKUP($A1671,D_SAV!$A$5:$I$29,4,0),"")</f>
        <v/>
      </c>
      <c r="D1671" s="65">
        <f>IFERROR(VLOOKUP($A1671,D_SAV!$A$5:$I$29,5,0),)</f>
        <v>0</v>
      </c>
      <c r="E1671" s="60"/>
      <c r="F1671" s="60"/>
      <c r="G1671" s="60"/>
      <c r="H1671" s="60"/>
      <c r="I1671" s="60"/>
      <c r="J1671" s="60"/>
      <c r="K1671" s="65">
        <f>IFERROR(VLOOKUP($A1671,D_SAV!$A$5:$I$29,6,0),)</f>
        <v>0</v>
      </c>
    </row>
    <row r="1672" spans="1:11" x14ac:dyDescent="0.25">
      <c r="A1672" s="59"/>
      <c r="B1672" s="63">
        <f>IFERROR(VLOOKUP($A1672,D_SAV!$A$5:$I$29,3,0),)</f>
        <v>0</v>
      </c>
      <c r="C1672" s="64" t="str">
        <f>IFERROR(VLOOKUP($A1672,D_SAV!$A$5:$I$29,4,0),"")</f>
        <v/>
      </c>
      <c r="D1672" s="65">
        <f>IFERROR(VLOOKUP($A1672,D_SAV!$A$5:$I$29,5,0),)</f>
        <v>0</v>
      </c>
      <c r="E1672" s="60"/>
      <c r="F1672" s="60"/>
      <c r="G1672" s="60"/>
      <c r="H1672" s="60"/>
      <c r="I1672" s="60"/>
      <c r="J1672" s="60"/>
      <c r="K1672" s="65">
        <f>IFERROR(VLOOKUP($A1672,D_SAV!$A$5:$I$29,6,0),)</f>
        <v>0</v>
      </c>
    </row>
    <row r="1673" spans="1:11" x14ac:dyDescent="0.25">
      <c r="A1673" s="59"/>
      <c r="B1673" s="63">
        <f>IFERROR(VLOOKUP($A1673,D_SAV!$A$5:$I$29,3,0),)</f>
        <v>0</v>
      </c>
      <c r="C1673" s="64" t="str">
        <f>IFERROR(VLOOKUP($A1673,D_SAV!$A$5:$I$29,4,0),"")</f>
        <v/>
      </c>
      <c r="D1673" s="65">
        <f>IFERROR(VLOOKUP($A1673,D_SAV!$A$5:$I$29,5,0),)</f>
        <v>0</v>
      </c>
      <c r="E1673" s="60"/>
      <c r="F1673" s="60"/>
      <c r="G1673" s="60"/>
      <c r="H1673" s="60"/>
      <c r="I1673" s="60"/>
      <c r="J1673" s="60"/>
      <c r="K1673" s="65">
        <f>IFERROR(VLOOKUP($A1673,D_SAV!$A$5:$I$29,6,0),)</f>
        <v>0</v>
      </c>
    </row>
    <row r="1674" spans="1:11" x14ac:dyDescent="0.25">
      <c r="A1674" s="59"/>
      <c r="B1674" s="63">
        <f>IFERROR(VLOOKUP($A1674,D_SAV!$A$5:$I$29,3,0),)</f>
        <v>0</v>
      </c>
      <c r="C1674" s="64" t="str">
        <f>IFERROR(VLOOKUP($A1674,D_SAV!$A$5:$I$29,4,0),"")</f>
        <v/>
      </c>
      <c r="D1674" s="65">
        <f>IFERROR(VLOOKUP($A1674,D_SAV!$A$5:$I$29,5,0),)</f>
        <v>0</v>
      </c>
      <c r="E1674" s="60"/>
      <c r="F1674" s="60"/>
      <c r="G1674" s="60"/>
      <c r="H1674" s="60"/>
      <c r="I1674" s="60"/>
      <c r="J1674" s="60"/>
      <c r="K1674" s="65">
        <f>IFERROR(VLOOKUP($A1674,D_SAV!$A$5:$I$29,6,0),)</f>
        <v>0</v>
      </c>
    </row>
    <row r="1675" spans="1:11" x14ac:dyDescent="0.25">
      <c r="A1675" s="59"/>
      <c r="B1675" s="63">
        <f>IFERROR(VLOOKUP($A1675,D_SAV!$A$5:$I$29,3,0),)</f>
        <v>0</v>
      </c>
      <c r="C1675" s="64" t="str">
        <f>IFERROR(VLOOKUP($A1675,D_SAV!$A$5:$I$29,4,0),"")</f>
        <v/>
      </c>
      <c r="D1675" s="65">
        <f>IFERROR(VLOOKUP($A1675,D_SAV!$A$5:$I$29,5,0),)</f>
        <v>0</v>
      </c>
      <c r="E1675" s="60"/>
      <c r="F1675" s="60"/>
      <c r="G1675" s="60"/>
      <c r="H1675" s="60"/>
      <c r="I1675" s="60"/>
      <c r="J1675" s="60"/>
      <c r="K1675" s="65">
        <f>IFERROR(VLOOKUP($A1675,D_SAV!$A$5:$I$29,6,0),)</f>
        <v>0</v>
      </c>
    </row>
    <row r="1676" spans="1:11" x14ac:dyDescent="0.25">
      <c r="A1676" s="59"/>
      <c r="B1676" s="63">
        <f>IFERROR(VLOOKUP($A1676,D_SAV!$A$5:$I$29,3,0),)</f>
        <v>0</v>
      </c>
      <c r="C1676" s="64" t="str">
        <f>IFERROR(VLOOKUP($A1676,D_SAV!$A$5:$I$29,4,0),"")</f>
        <v/>
      </c>
      <c r="D1676" s="65">
        <f>IFERROR(VLOOKUP($A1676,D_SAV!$A$5:$I$29,5,0),)</f>
        <v>0</v>
      </c>
      <c r="E1676" s="60"/>
      <c r="F1676" s="60"/>
      <c r="G1676" s="60"/>
      <c r="H1676" s="60"/>
      <c r="I1676" s="60"/>
      <c r="J1676" s="60"/>
      <c r="K1676" s="65">
        <f>IFERROR(VLOOKUP($A1676,D_SAV!$A$5:$I$29,6,0),)</f>
        <v>0</v>
      </c>
    </row>
    <row r="1677" spans="1:11" x14ac:dyDescent="0.25">
      <c r="A1677" s="59"/>
      <c r="B1677" s="63">
        <f>IFERROR(VLOOKUP($A1677,D_SAV!$A$5:$I$29,3,0),)</f>
        <v>0</v>
      </c>
      <c r="C1677" s="64" t="str">
        <f>IFERROR(VLOOKUP($A1677,D_SAV!$A$5:$I$29,4,0),"")</f>
        <v/>
      </c>
      <c r="D1677" s="65">
        <f>IFERROR(VLOOKUP($A1677,D_SAV!$A$5:$I$29,5,0),)</f>
        <v>0</v>
      </c>
      <c r="E1677" s="60"/>
      <c r="F1677" s="60"/>
      <c r="G1677" s="60"/>
      <c r="H1677" s="60"/>
      <c r="I1677" s="60"/>
      <c r="J1677" s="60"/>
      <c r="K1677" s="65">
        <f>IFERROR(VLOOKUP($A1677,D_SAV!$A$5:$I$29,6,0),)</f>
        <v>0</v>
      </c>
    </row>
    <row r="1678" spans="1:11" x14ac:dyDescent="0.25">
      <c r="A1678" s="59"/>
      <c r="B1678" s="63">
        <f>IFERROR(VLOOKUP($A1678,D_SAV!$A$5:$I$29,3,0),)</f>
        <v>0</v>
      </c>
      <c r="C1678" s="64" t="str">
        <f>IFERROR(VLOOKUP($A1678,D_SAV!$A$5:$I$29,4,0),"")</f>
        <v/>
      </c>
      <c r="D1678" s="65">
        <f>IFERROR(VLOOKUP($A1678,D_SAV!$A$5:$I$29,5,0),)</f>
        <v>0</v>
      </c>
      <c r="E1678" s="60"/>
      <c r="F1678" s="60"/>
      <c r="G1678" s="60"/>
      <c r="H1678" s="60"/>
      <c r="I1678" s="60"/>
      <c r="J1678" s="60"/>
      <c r="K1678" s="65">
        <f>IFERROR(VLOOKUP($A1678,D_SAV!$A$5:$I$29,6,0),)</f>
        <v>0</v>
      </c>
    </row>
    <row r="1679" spans="1:11" x14ac:dyDescent="0.25">
      <c r="A1679" s="59"/>
      <c r="B1679" s="63">
        <f>IFERROR(VLOOKUP($A1679,D_SAV!$A$5:$I$29,3,0),)</f>
        <v>0</v>
      </c>
      <c r="C1679" s="64" t="str">
        <f>IFERROR(VLOOKUP($A1679,D_SAV!$A$5:$I$29,4,0),"")</f>
        <v/>
      </c>
      <c r="D1679" s="65">
        <f>IFERROR(VLOOKUP($A1679,D_SAV!$A$5:$I$29,5,0),)</f>
        <v>0</v>
      </c>
      <c r="E1679" s="60"/>
      <c r="F1679" s="60"/>
      <c r="G1679" s="60"/>
      <c r="H1679" s="60"/>
      <c r="I1679" s="60"/>
      <c r="J1679" s="60"/>
      <c r="K1679" s="65">
        <f>IFERROR(VLOOKUP($A1679,D_SAV!$A$5:$I$29,6,0),)</f>
        <v>0</v>
      </c>
    </row>
    <row r="1680" spans="1:11" x14ac:dyDescent="0.25">
      <c r="A1680" s="59"/>
      <c r="B1680" s="63">
        <f>IFERROR(VLOOKUP($A1680,D_SAV!$A$5:$I$29,3,0),)</f>
        <v>0</v>
      </c>
      <c r="C1680" s="64" t="str">
        <f>IFERROR(VLOOKUP($A1680,D_SAV!$A$5:$I$29,4,0),"")</f>
        <v/>
      </c>
      <c r="D1680" s="65">
        <f>IFERROR(VLOOKUP($A1680,D_SAV!$A$5:$I$29,5,0),)</f>
        <v>0</v>
      </c>
      <c r="E1680" s="60"/>
      <c r="F1680" s="60"/>
      <c r="G1680" s="60"/>
      <c r="H1680" s="60"/>
      <c r="I1680" s="60"/>
      <c r="J1680" s="60"/>
      <c r="K1680" s="65">
        <f>IFERROR(VLOOKUP($A1680,D_SAV!$A$5:$I$29,6,0),)</f>
        <v>0</v>
      </c>
    </row>
    <row r="1681" spans="1:11" x14ac:dyDescent="0.25">
      <c r="A1681" s="59"/>
      <c r="B1681" s="63">
        <f>IFERROR(VLOOKUP($A1681,D_SAV!$A$5:$I$29,3,0),)</f>
        <v>0</v>
      </c>
      <c r="C1681" s="64" t="str">
        <f>IFERROR(VLOOKUP($A1681,D_SAV!$A$5:$I$29,4,0),"")</f>
        <v/>
      </c>
      <c r="D1681" s="65">
        <f>IFERROR(VLOOKUP($A1681,D_SAV!$A$5:$I$29,5,0),)</f>
        <v>0</v>
      </c>
      <c r="E1681" s="60"/>
      <c r="F1681" s="60"/>
      <c r="G1681" s="60"/>
      <c r="H1681" s="60"/>
      <c r="I1681" s="60"/>
      <c r="J1681" s="60"/>
      <c r="K1681" s="65">
        <f>IFERROR(VLOOKUP($A1681,D_SAV!$A$5:$I$29,6,0),)</f>
        <v>0</v>
      </c>
    </row>
    <row r="1682" spans="1:11" x14ac:dyDescent="0.25">
      <c r="A1682" s="59"/>
      <c r="B1682" s="63">
        <f>IFERROR(VLOOKUP($A1682,D_SAV!$A$5:$I$29,3,0),)</f>
        <v>0</v>
      </c>
      <c r="C1682" s="64" t="str">
        <f>IFERROR(VLOOKUP($A1682,D_SAV!$A$5:$I$29,4,0),"")</f>
        <v/>
      </c>
      <c r="D1682" s="65">
        <f>IFERROR(VLOOKUP($A1682,D_SAV!$A$5:$I$29,5,0),)</f>
        <v>0</v>
      </c>
      <c r="E1682" s="60"/>
      <c r="F1682" s="60"/>
      <c r="G1682" s="60"/>
      <c r="H1682" s="60"/>
      <c r="I1682" s="60"/>
      <c r="J1682" s="60"/>
      <c r="K1682" s="65">
        <f>IFERROR(VLOOKUP($A1682,D_SAV!$A$5:$I$29,6,0),)</f>
        <v>0</v>
      </c>
    </row>
    <row r="1683" spans="1:11" x14ac:dyDescent="0.25">
      <c r="A1683" s="59"/>
      <c r="B1683" s="63">
        <f>IFERROR(VLOOKUP($A1683,D_SAV!$A$5:$I$29,3,0),)</f>
        <v>0</v>
      </c>
      <c r="C1683" s="64" t="str">
        <f>IFERROR(VLOOKUP($A1683,D_SAV!$A$5:$I$29,4,0),"")</f>
        <v/>
      </c>
      <c r="D1683" s="65">
        <f>IFERROR(VLOOKUP($A1683,D_SAV!$A$5:$I$29,5,0),)</f>
        <v>0</v>
      </c>
      <c r="E1683" s="60"/>
      <c r="F1683" s="60"/>
      <c r="G1683" s="60"/>
      <c r="H1683" s="60"/>
      <c r="I1683" s="60"/>
      <c r="J1683" s="60"/>
      <c r="K1683" s="65">
        <f>IFERROR(VLOOKUP($A1683,D_SAV!$A$5:$I$29,6,0),)</f>
        <v>0</v>
      </c>
    </row>
    <row r="1684" spans="1:11" x14ac:dyDescent="0.25">
      <c r="A1684" s="59"/>
      <c r="B1684" s="63">
        <f>IFERROR(VLOOKUP($A1684,D_SAV!$A$5:$I$29,3,0),)</f>
        <v>0</v>
      </c>
      <c r="C1684" s="64" t="str">
        <f>IFERROR(VLOOKUP($A1684,D_SAV!$A$5:$I$29,4,0),"")</f>
        <v/>
      </c>
      <c r="D1684" s="65">
        <f>IFERROR(VLOOKUP($A1684,D_SAV!$A$5:$I$29,5,0),)</f>
        <v>0</v>
      </c>
      <c r="E1684" s="60"/>
      <c r="F1684" s="60"/>
      <c r="G1684" s="60"/>
      <c r="H1684" s="60"/>
      <c r="I1684" s="60"/>
      <c r="J1684" s="60"/>
      <c r="K1684" s="65">
        <f>IFERROR(VLOOKUP($A1684,D_SAV!$A$5:$I$29,6,0),)</f>
        <v>0</v>
      </c>
    </row>
    <row r="1685" spans="1:11" x14ac:dyDescent="0.25">
      <c r="A1685" s="59"/>
      <c r="B1685" s="63">
        <f>IFERROR(VLOOKUP($A1685,D_SAV!$A$5:$I$29,3,0),)</f>
        <v>0</v>
      </c>
      <c r="C1685" s="64" t="str">
        <f>IFERROR(VLOOKUP($A1685,D_SAV!$A$5:$I$29,4,0),"")</f>
        <v/>
      </c>
      <c r="D1685" s="65">
        <f>IFERROR(VLOOKUP($A1685,D_SAV!$A$5:$I$29,5,0),)</f>
        <v>0</v>
      </c>
      <c r="E1685" s="60"/>
      <c r="F1685" s="60"/>
      <c r="G1685" s="60"/>
      <c r="H1685" s="60"/>
      <c r="I1685" s="60"/>
      <c r="J1685" s="60"/>
      <c r="K1685" s="65">
        <f>IFERROR(VLOOKUP($A1685,D_SAV!$A$5:$I$29,6,0),)</f>
        <v>0</v>
      </c>
    </row>
    <row r="1686" spans="1:11" x14ac:dyDescent="0.25">
      <c r="A1686" s="59"/>
      <c r="B1686" s="63">
        <f>IFERROR(VLOOKUP($A1686,D_SAV!$A$5:$I$29,3,0),)</f>
        <v>0</v>
      </c>
      <c r="C1686" s="64" t="str">
        <f>IFERROR(VLOOKUP($A1686,D_SAV!$A$5:$I$29,4,0),"")</f>
        <v/>
      </c>
      <c r="D1686" s="65">
        <f>IFERROR(VLOOKUP($A1686,D_SAV!$A$5:$I$29,5,0),)</f>
        <v>0</v>
      </c>
      <c r="E1686" s="60"/>
      <c r="F1686" s="60"/>
      <c r="G1686" s="60"/>
      <c r="H1686" s="60"/>
      <c r="I1686" s="60"/>
      <c r="J1686" s="60"/>
      <c r="K1686" s="65">
        <f>IFERROR(VLOOKUP($A1686,D_SAV!$A$5:$I$29,6,0),)</f>
        <v>0</v>
      </c>
    </row>
    <row r="1687" spans="1:11" x14ac:dyDescent="0.25">
      <c r="A1687" s="59"/>
      <c r="B1687" s="63">
        <f>IFERROR(VLOOKUP($A1687,D_SAV!$A$5:$I$29,3,0),)</f>
        <v>0</v>
      </c>
      <c r="C1687" s="64" t="str">
        <f>IFERROR(VLOOKUP($A1687,D_SAV!$A$5:$I$29,4,0),"")</f>
        <v/>
      </c>
      <c r="D1687" s="65">
        <f>IFERROR(VLOOKUP($A1687,D_SAV!$A$5:$I$29,5,0),)</f>
        <v>0</v>
      </c>
      <c r="E1687" s="60"/>
      <c r="F1687" s="60"/>
      <c r="G1687" s="60"/>
      <c r="H1687" s="60"/>
      <c r="I1687" s="60"/>
      <c r="J1687" s="60"/>
      <c r="K1687" s="65">
        <f>IFERROR(VLOOKUP($A1687,D_SAV!$A$5:$I$29,6,0),)</f>
        <v>0</v>
      </c>
    </row>
    <row r="1688" spans="1:11" x14ac:dyDescent="0.25">
      <c r="A1688" s="59"/>
      <c r="B1688" s="63">
        <f>IFERROR(VLOOKUP($A1688,D_SAV!$A$5:$I$29,3,0),)</f>
        <v>0</v>
      </c>
      <c r="C1688" s="64" t="str">
        <f>IFERROR(VLOOKUP($A1688,D_SAV!$A$5:$I$29,4,0),"")</f>
        <v/>
      </c>
      <c r="D1688" s="65">
        <f>IFERROR(VLOOKUP($A1688,D_SAV!$A$5:$I$29,5,0),)</f>
        <v>0</v>
      </c>
      <c r="E1688" s="60"/>
      <c r="F1688" s="60"/>
      <c r="G1688" s="60"/>
      <c r="H1688" s="60"/>
      <c r="I1688" s="60"/>
      <c r="J1688" s="60"/>
      <c r="K1688" s="65">
        <f>IFERROR(VLOOKUP($A1688,D_SAV!$A$5:$I$29,6,0),)</f>
        <v>0</v>
      </c>
    </row>
    <row r="1689" spans="1:11" x14ac:dyDescent="0.25">
      <c r="A1689" s="59"/>
      <c r="B1689" s="63">
        <f>IFERROR(VLOOKUP($A1689,D_SAV!$A$5:$I$29,3,0),)</f>
        <v>0</v>
      </c>
      <c r="C1689" s="64" t="str">
        <f>IFERROR(VLOOKUP($A1689,D_SAV!$A$5:$I$29,4,0),"")</f>
        <v/>
      </c>
      <c r="D1689" s="65">
        <f>IFERROR(VLOOKUP($A1689,D_SAV!$A$5:$I$29,5,0),)</f>
        <v>0</v>
      </c>
      <c r="E1689" s="60"/>
      <c r="F1689" s="60"/>
      <c r="G1689" s="60"/>
      <c r="H1689" s="60"/>
      <c r="I1689" s="60"/>
      <c r="J1689" s="60"/>
      <c r="K1689" s="65">
        <f>IFERROR(VLOOKUP($A1689,D_SAV!$A$5:$I$29,6,0),)</f>
        <v>0</v>
      </c>
    </row>
    <row r="1690" spans="1:11" x14ac:dyDescent="0.25">
      <c r="A1690" s="59"/>
      <c r="B1690" s="63">
        <f>IFERROR(VLOOKUP($A1690,D_SAV!$A$5:$I$29,3,0),)</f>
        <v>0</v>
      </c>
      <c r="C1690" s="64" t="str">
        <f>IFERROR(VLOOKUP($A1690,D_SAV!$A$5:$I$29,4,0),"")</f>
        <v/>
      </c>
      <c r="D1690" s="65">
        <f>IFERROR(VLOOKUP($A1690,D_SAV!$A$5:$I$29,5,0),)</f>
        <v>0</v>
      </c>
      <c r="E1690" s="60"/>
      <c r="F1690" s="60"/>
      <c r="G1690" s="60"/>
      <c r="H1690" s="60"/>
      <c r="I1690" s="60"/>
      <c r="J1690" s="60"/>
      <c r="K1690" s="65">
        <f>IFERROR(VLOOKUP($A1690,D_SAV!$A$5:$I$29,6,0),)</f>
        <v>0</v>
      </c>
    </row>
    <row r="1691" spans="1:11" x14ac:dyDescent="0.25">
      <c r="A1691" s="59"/>
      <c r="B1691" s="63">
        <f>IFERROR(VLOOKUP($A1691,D_SAV!$A$5:$I$29,3,0),)</f>
        <v>0</v>
      </c>
      <c r="C1691" s="64" t="str">
        <f>IFERROR(VLOOKUP($A1691,D_SAV!$A$5:$I$29,4,0),"")</f>
        <v/>
      </c>
      <c r="D1691" s="65">
        <f>IFERROR(VLOOKUP($A1691,D_SAV!$A$5:$I$29,5,0),)</f>
        <v>0</v>
      </c>
      <c r="E1691" s="60"/>
      <c r="F1691" s="60"/>
      <c r="G1691" s="60"/>
      <c r="H1691" s="60"/>
      <c r="I1691" s="60"/>
      <c r="J1691" s="60"/>
      <c r="K1691" s="65">
        <f>IFERROR(VLOOKUP($A1691,D_SAV!$A$5:$I$29,6,0),)</f>
        <v>0</v>
      </c>
    </row>
    <row r="1692" spans="1:11" x14ac:dyDescent="0.25">
      <c r="A1692" s="59"/>
      <c r="B1692" s="63">
        <f>IFERROR(VLOOKUP($A1692,D_SAV!$A$5:$I$29,3,0),)</f>
        <v>0</v>
      </c>
      <c r="C1692" s="64" t="str">
        <f>IFERROR(VLOOKUP($A1692,D_SAV!$A$5:$I$29,4,0),"")</f>
        <v/>
      </c>
      <c r="D1692" s="65">
        <f>IFERROR(VLOOKUP($A1692,D_SAV!$A$5:$I$29,5,0),)</f>
        <v>0</v>
      </c>
      <c r="E1692" s="60"/>
      <c r="F1692" s="60"/>
      <c r="G1692" s="60"/>
      <c r="H1692" s="60"/>
      <c r="I1692" s="60"/>
      <c r="J1692" s="60"/>
      <c r="K1692" s="65">
        <f>IFERROR(VLOOKUP($A1692,D_SAV!$A$5:$I$29,6,0),)</f>
        <v>0</v>
      </c>
    </row>
    <row r="1693" spans="1:11" x14ac:dyDescent="0.25">
      <c r="A1693" s="59"/>
      <c r="B1693" s="63">
        <f>IFERROR(VLOOKUP($A1693,D_SAV!$A$5:$I$29,3,0),)</f>
        <v>0</v>
      </c>
      <c r="C1693" s="64" t="str">
        <f>IFERROR(VLOOKUP($A1693,D_SAV!$A$5:$I$29,4,0),"")</f>
        <v/>
      </c>
      <c r="D1693" s="65">
        <f>IFERROR(VLOOKUP($A1693,D_SAV!$A$5:$I$29,5,0),)</f>
        <v>0</v>
      </c>
      <c r="E1693" s="60"/>
      <c r="F1693" s="60"/>
      <c r="G1693" s="60"/>
      <c r="H1693" s="60"/>
      <c r="I1693" s="60"/>
      <c r="J1693" s="60"/>
      <c r="K1693" s="65">
        <f>IFERROR(VLOOKUP($A1693,D_SAV!$A$5:$I$29,6,0),)</f>
        <v>0</v>
      </c>
    </row>
    <row r="1694" spans="1:11" x14ac:dyDescent="0.25">
      <c r="A1694" s="59"/>
      <c r="B1694" s="63">
        <f>IFERROR(VLOOKUP($A1694,D_SAV!$A$5:$I$29,3,0),)</f>
        <v>0</v>
      </c>
      <c r="C1694" s="64" t="str">
        <f>IFERROR(VLOOKUP($A1694,D_SAV!$A$5:$I$29,4,0),"")</f>
        <v/>
      </c>
      <c r="D1694" s="65">
        <f>IFERROR(VLOOKUP($A1694,D_SAV!$A$5:$I$29,5,0),)</f>
        <v>0</v>
      </c>
      <c r="E1694" s="60"/>
      <c r="F1694" s="60"/>
      <c r="G1694" s="60"/>
      <c r="H1694" s="60"/>
      <c r="I1694" s="60"/>
      <c r="J1694" s="60"/>
      <c r="K1694" s="65">
        <f>IFERROR(VLOOKUP($A1694,D_SAV!$A$5:$I$29,6,0),)</f>
        <v>0</v>
      </c>
    </row>
    <row r="1695" spans="1:11" x14ac:dyDescent="0.25">
      <c r="A1695" s="59"/>
      <c r="B1695" s="63">
        <f>IFERROR(VLOOKUP($A1695,D_SAV!$A$5:$I$29,3,0),)</f>
        <v>0</v>
      </c>
      <c r="C1695" s="64" t="str">
        <f>IFERROR(VLOOKUP($A1695,D_SAV!$A$5:$I$29,4,0),"")</f>
        <v/>
      </c>
      <c r="D1695" s="65">
        <f>IFERROR(VLOOKUP($A1695,D_SAV!$A$5:$I$29,5,0),)</f>
        <v>0</v>
      </c>
      <c r="E1695" s="60"/>
      <c r="F1695" s="60"/>
      <c r="G1695" s="60"/>
      <c r="H1695" s="60"/>
      <c r="I1695" s="60"/>
      <c r="J1695" s="60"/>
      <c r="K1695" s="65">
        <f>IFERROR(VLOOKUP($A1695,D_SAV!$A$5:$I$29,6,0),)</f>
        <v>0</v>
      </c>
    </row>
    <row r="1696" spans="1:11" x14ac:dyDescent="0.25">
      <c r="A1696" s="59"/>
      <c r="B1696" s="63">
        <f>IFERROR(VLOOKUP($A1696,D_SAV!$A$5:$I$29,3,0),)</f>
        <v>0</v>
      </c>
      <c r="C1696" s="64" t="str">
        <f>IFERROR(VLOOKUP($A1696,D_SAV!$A$5:$I$29,4,0),"")</f>
        <v/>
      </c>
      <c r="D1696" s="65">
        <f>IFERROR(VLOOKUP($A1696,D_SAV!$A$5:$I$29,5,0),)</f>
        <v>0</v>
      </c>
      <c r="E1696" s="60"/>
      <c r="F1696" s="60"/>
      <c r="G1696" s="60"/>
      <c r="H1696" s="60"/>
      <c r="I1696" s="60"/>
      <c r="J1696" s="60"/>
      <c r="K1696" s="65">
        <f>IFERROR(VLOOKUP($A1696,D_SAV!$A$5:$I$29,6,0),)</f>
        <v>0</v>
      </c>
    </row>
    <row r="1697" spans="1:11" x14ac:dyDescent="0.25">
      <c r="A1697" s="59"/>
      <c r="B1697" s="63">
        <f>IFERROR(VLOOKUP($A1697,D_SAV!$A$5:$I$29,3,0),)</f>
        <v>0</v>
      </c>
      <c r="C1697" s="64" t="str">
        <f>IFERROR(VLOOKUP($A1697,D_SAV!$A$5:$I$29,4,0),"")</f>
        <v/>
      </c>
      <c r="D1697" s="65">
        <f>IFERROR(VLOOKUP($A1697,D_SAV!$A$5:$I$29,5,0),)</f>
        <v>0</v>
      </c>
      <c r="E1697" s="60"/>
      <c r="F1697" s="60"/>
      <c r="G1697" s="60"/>
      <c r="H1697" s="60"/>
      <c r="I1697" s="60"/>
      <c r="J1697" s="60"/>
      <c r="K1697" s="65">
        <f>IFERROR(VLOOKUP($A1697,D_SAV!$A$5:$I$29,6,0),)</f>
        <v>0</v>
      </c>
    </row>
    <row r="1698" spans="1:11" x14ac:dyDescent="0.25">
      <c r="A1698" s="59"/>
      <c r="B1698" s="63">
        <f>IFERROR(VLOOKUP($A1698,D_SAV!$A$5:$I$29,3,0),)</f>
        <v>0</v>
      </c>
      <c r="C1698" s="64" t="str">
        <f>IFERROR(VLOOKUP($A1698,D_SAV!$A$5:$I$29,4,0),"")</f>
        <v/>
      </c>
      <c r="D1698" s="65">
        <f>IFERROR(VLOOKUP($A1698,D_SAV!$A$5:$I$29,5,0),)</f>
        <v>0</v>
      </c>
      <c r="E1698" s="60"/>
      <c r="F1698" s="60"/>
      <c r="G1698" s="60"/>
      <c r="H1698" s="60"/>
      <c r="I1698" s="60"/>
      <c r="J1698" s="60"/>
      <c r="K1698" s="65">
        <f>IFERROR(VLOOKUP($A1698,D_SAV!$A$5:$I$29,6,0),)</f>
        <v>0</v>
      </c>
    </row>
    <row r="1699" spans="1:11" x14ac:dyDescent="0.25">
      <c r="A1699" s="59"/>
      <c r="B1699" s="63">
        <f>IFERROR(VLOOKUP($A1699,D_SAV!$A$5:$I$29,3,0),)</f>
        <v>0</v>
      </c>
      <c r="C1699" s="64" t="str">
        <f>IFERROR(VLOOKUP($A1699,D_SAV!$A$5:$I$29,4,0),"")</f>
        <v/>
      </c>
      <c r="D1699" s="65">
        <f>IFERROR(VLOOKUP($A1699,D_SAV!$A$5:$I$29,5,0),)</f>
        <v>0</v>
      </c>
      <c r="E1699" s="60"/>
      <c r="F1699" s="60"/>
      <c r="G1699" s="60"/>
      <c r="H1699" s="60"/>
      <c r="I1699" s="60"/>
      <c r="J1699" s="60"/>
      <c r="K1699" s="65">
        <f>IFERROR(VLOOKUP($A1699,D_SAV!$A$5:$I$29,6,0),)</f>
        <v>0</v>
      </c>
    </row>
    <row r="1700" spans="1:11" x14ac:dyDescent="0.25">
      <c r="A1700" s="59"/>
      <c r="B1700" s="63">
        <f>IFERROR(VLOOKUP($A1700,D_SAV!$A$5:$I$29,3,0),)</f>
        <v>0</v>
      </c>
      <c r="C1700" s="64" t="str">
        <f>IFERROR(VLOOKUP($A1700,D_SAV!$A$5:$I$29,4,0),"")</f>
        <v/>
      </c>
      <c r="D1700" s="65">
        <f>IFERROR(VLOOKUP($A1700,D_SAV!$A$5:$I$29,5,0),)</f>
        <v>0</v>
      </c>
      <c r="E1700" s="60"/>
      <c r="F1700" s="60"/>
      <c r="G1700" s="60"/>
      <c r="H1700" s="60"/>
      <c r="I1700" s="60"/>
      <c r="J1700" s="60"/>
      <c r="K1700" s="65">
        <f>IFERROR(VLOOKUP($A1700,D_SAV!$A$5:$I$29,6,0),)</f>
        <v>0</v>
      </c>
    </row>
    <row r="1701" spans="1:11" x14ac:dyDescent="0.25">
      <c r="A1701" s="59"/>
      <c r="B1701" s="63">
        <f>IFERROR(VLOOKUP($A1701,D_SAV!$A$5:$I$29,3,0),)</f>
        <v>0</v>
      </c>
      <c r="C1701" s="64" t="str">
        <f>IFERROR(VLOOKUP($A1701,D_SAV!$A$5:$I$29,4,0),"")</f>
        <v/>
      </c>
      <c r="D1701" s="65">
        <f>IFERROR(VLOOKUP($A1701,D_SAV!$A$5:$I$29,5,0),)</f>
        <v>0</v>
      </c>
      <c r="E1701" s="60"/>
      <c r="F1701" s="60"/>
      <c r="G1701" s="60"/>
      <c r="H1701" s="60"/>
      <c r="I1701" s="60"/>
      <c r="J1701" s="60"/>
      <c r="K1701" s="65">
        <f>IFERROR(VLOOKUP($A1701,D_SAV!$A$5:$I$29,6,0),)</f>
        <v>0</v>
      </c>
    </row>
    <row r="1702" spans="1:11" x14ac:dyDescent="0.25">
      <c r="A1702" s="59"/>
      <c r="B1702" s="63">
        <f>IFERROR(VLOOKUP($A1702,D_SAV!$A$5:$I$29,3,0),)</f>
        <v>0</v>
      </c>
      <c r="C1702" s="64" t="str">
        <f>IFERROR(VLOOKUP($A1702,D_SAV!$A$5:$I$29,4,0),"")</f>
        <v/>
      </c>
      <c r="D1702" s="65">
        <f>IFERROR(VLOOKUP($A1702,D_SAV!$A$5:$I$29,5,0),)</f>
        <v>0</v>
      </c>
      <c r="E1702" s="60"/>
      <c r="F1702" s="60"/>
      <c r="G1702" s="60"/>
      <c r="H1702" s="60"/>
      <c r="I1702" s="60"/>
      <c r="J1702" s="60"/>
      <c r="K1702" s="65">
        <f>IFERROR(VLOOKUP($A1702,D_SAV!$A$5:$I$29,6,0),)</f>
        <v>0</v>
      </c>
    </row>
    <row r="1703" spans="1:11" x14ac:dyDescent="0.25">
      <c r="A1703" s="59"/>
      <c r="B1703" s="63">
        <f>IFERROR(VLOOKUP($A1703,D_SAV!$A$5:$I$29,3,0),)</f>
        <v>0</v>
      </c>
      <c r="C1703" s="64" t="str">
        <f>IFERROR(VLOOKUP($A1703,D_SAV!$A$5:$I$29,4,0),"")</f>
        <v/>
      </c>
      <c r="D1703" s="65">
        <f>IFERROR(VLOOKUP($A1703,D_SAV!$A$5:$I$29,5,0),)</f>
        <v>0</v>
      </c>
      <c r="E1703" s="60"/>
      <c r="F1703" s="60"/>
      <c r="G1703" s="60"/>
      <c r="H1703" s="60"/>
      <c r="I1703" s="60"/>
      <c r="J1703" s="60"/>
      <c r="K1703" s="65">
        <f>IFERROR(VLOOKUP($A1703,D_SAV!$A$5:$I$29,6,0),)</f>
        <v>0</v>
      </c>
    </row>
    <row r="1704" spans="1:11" x14ac:dyDescent="0.25">
      <c r="A1704" s="59"/>
      <c r="B1704" s="63">
        <f>IFERROR(VLOOKUP($A1704,D_SAV!$A$5:$I$29,3,0),)</f>
        <v>0</v>
      </c>
      <c r="C1704" s="64" t="str">
        <f>IFERROR(VLOOKUP($A1704,D_SAV!$A$5:$I$29,4,0),"")</f>
        <v/>
      </c>
      <c r="D1704" s="65">
        <f>IFERROR(VLOOKUP($A1704,D_SAV!$A$5:$I$29,5,0),)</f>
        <v>0</v>
      </c>
      <c r="E1704" s="60"/>
      <c r="F1704" s="60"/>
      <c r="G1704" s="60"/>
      <c r="H1704" s="60"/>
      <c r="I1704" s="60"/>
      <c r="J1704" s="60"/>
      <c r="K1704" s="65">
        <f>IFERROR(VLOOKUP($A1704,D_SAV!$A$5:$I$29,6,0),)</f>
        <v>0</v>
      </c>
    </row>
    <row r="1705" spans="1:11" x14ac:dyDescent="0.25">
      <c r="A1705" s="59"/>
      <c r="B1705" s="63">
        <f>IFERROR(VLOOKUP($A1705,D_SAV!$A$5:$I$29,3,0),)</f>
        <v>0</v>
      </c>
      <c r="C1705" s="64" t="str">
        <f>IFERROR(VLOOKUP($A1705,D_SAV!$A$5:$I$29,4,0),"")</f>
        <v/>
      </c>
      <c r="D1705" s="65">
        <f>IFERROR(VLOOKUP($A1705,D_SAV!$A$5:$I$29,5,0),)</f>
        <v>0</v>
      </c>
      <c r="E1705" s="60"/>
      <c r="F1705" s="60"/>
      <c r="G1705" s="60"/>
      <c r="H1705" s="60"/>
      <c r="I1705" s="60"/>
      <c r="J1705" s="60"/>
      <c r="K1705" s="65">
        <f>IFERROR(VLOOKUP($A1705,D_SAV!$A$5:$I$29,6,0),)</f>
        <v>0</v>
      </c>
    </row>
    <row r="1706" spans="1:11" x14ac:dyDescent="0.25">
      <c r="A1706" s="59"/>
      <c r="B1706" s="63">
        <f>IFERROR(VLOOKUP($A1706,D_SAV!$A$5:$I$29,3,0),)</f>
        <v>0</v>
      </c>
      <c r="C1706" s="64" t="str">
        <f>IFERROR(VLOOKUP($A1706,D_SAV!$A$5:$I$29,4,0),"")</f>
        <v/>
      </c>
      <c r="D1706" s="65">
        <f>IFERROR(VLOOKUP($A1706,D_SAV!$A$5:$I$29,5,0),)</f>
        <v>0</v>
      </c>
      <c r="E1706" s="60"/>
      <c r="F1706" s="60"/>
      <c r="G1706" s="60"/>
      <c r="H1706" s="60"/>
      <c r="I1706" s="60"/>
      <c r="J1706" s="60"/>
      <c r="K1706" s="65">
        <f>IFERROR(VLOOKUP($A1706,D_SAV!$A$5:$I$29,6,0),)</f>
        <v>0</v>
      </c>
    </row>
    <row r="1707" spans="1:11" x14ac:dyDescent="0.25">
      <c r="A1707" s="59"/>
      <c r="B1707" s="63">
        <f>IFERROR(VLOOKUP($A1707,D_SAV!$A$5:$I$29,3,0),)</f>
        <v>0</v>
      </c>
      <c r="C1707" s="64" t="str">
        <f>IFERROR(VLOOKUP($A1707,D_SAV!$A$5:$I$29,4,0),"")</f>
        <v/>
      </c>
      <c r="D1707" s="65">
        <f>IFERROR(VLOOKUP($A1707,D_SAV!$A$5:$I$29,5,0),)</f>
        <v>0</v>
      </c>
      <c r="E1707" s="60"/>
      <c r="F1707" s="60"/>
      <c r="G1707" s="60"/>
      <c r="H1707" s="60"/>
      <c r="I1707" s="60"/>
      <c r="J1707" s="60"/>
      <c r="K1707" s="65">
        <f>IFERROR(VLOOKUP($A1707,D_SAV!$A$5:$I$29,6,0),)</f>
        <v>0</v>
      </c>
    </row>
    <row r="1708" spans="1:11" x14ac:dyDescent="0.25">
      <c r="A1708" s="59"/>
      <c r="B1708" s="63">
        <f>IFERROR(VLOOKUP($A1708,D_SAV!$A$5:$I$29,3,0),)</f>
        <v>0</v>
      </c>
      <c r="C1708" s="64" t="str">
        <f>IFERROR(VLOOKUP($A1708,D_SAV!$A$5:$I$29,4,0),"")</f>
        <v/>
      </c>
      <c r="D1708" s="65">
        <f>IFERROR(VLOOKUP($A1708,D_SAV!$A$5:$I$29,5,0),)</f>
        <v>0</v>
      </c>
      <c r="E1708" s="60"/>
      <c r="F1708" s="60"/>
      <c r="G1708" s="60"/>
      <c r="H1708" s="60"/>
      <c r="I1708" s="60"/>
      <c r="J1708" s="60"/>
      <c r="K1708" s="65">
        <f>IFERROR(VLOOKUP($A1708,D_SAV!$A$5:$I$29,6,0),)</f>
        <v>0</v>
      </c>
    </row>
    <row r="1709" spans="1:11" x14ac:dyDescent="0.25">
      <c r="A1709" s="59"/>
      <c r="B1709" s="63">
        <f>IFERROR(VLOOKUP($A1709,D_SAV!$A$5:$I$29,3,0),)</f>
        <v>0</v>
      </c>
      <c r="C1709" s="64" t="str">
        <f>IFERROR(VLOOKUP($A1709,D_SAV!$A$5:$I$29,4,0),"")</f>
        <v/>
      </c>
      <c r="D1709" s="65">
        <f>IFERROR(VLOOKUP($A1709,D_SAV!$A$5:$I$29,5,0),)</f>
        <v>0</v>
      </c>
      <c r="E1709" s="60"/>
      <c r="F1709" s="60"/>
      <c r="G1709" s="60"/>
      <c r="H1709" s="60"/>
      <c r="I1709" s="60"/>
      <c r="J1709" s="60"/>
      <c r="K1709" s="65">
        <f>IFERROR(VLOOKUP($A1709,D_SAV!$A$5:$I$29,6,0),)</f>
        <v>0</v>
      </c>
    </row>
    <row r="1710" spans="1:11" x14ac:dyDescent="0.25">
      <c r="A1710" s="59"/>
      <c r="B1710" s="63">
        <f>IFERROR(VLOOKUP($A1710,D_SAV!$A$5:$I$29,3,0),)</f>
        <v>0</v>
      </c>
      <c r="C1710" s="64" t="str">
        <f>IFERROR(VLOOKUP($A1710,D_SAV!$A$5:$I$29,4,0),"")</f>
        <v/>
      </c>
      <c r="D1710" s="65">
        <f>IFERROR(VLOOKUP($A1710,D_SAV!$A$5:$I$29,5,0),)</f>
        <v>0</v>
      </c>
      <c r="E1710" s="60"/>
      <c r="F1710" s="60"/>
      <c r="G1710" s="60"/>
      <c r="H1710" s="60"/>
      <c r="I1710" s="60"/>
      <c r="J1710" s="60"/>
      <c r="K1710" s="65">
        <f>IFERROR(VLOOKUP($A1710,D_SAV!$A$5:$I$29,6,0),)</f>
        <v>0</v>
      </c>
    </row>
    <row r="1711" spans="1:11" x14ac:dyDescent="0.25">
      <c r="A1711" s="59"/>
      <c r="B1711" s="63">
        <f>IFERROR(VLOOKUP($A1711,D_SAV!$A$5:$I$29,3,0),)</f>
        <v>0</v>
      </c>
      <c r="C1711" s="64" t="str">
        <f>IFERROR(VLOOKUP($A1711,D_SAV!$A$5:$I$29,4,0),"")</f>
        <v/>
      </c>
      <c r="D1711" s="65">
        <f>IFERROR(VLOOKUP($A1711,D_SAV!$A$5:$I$29,5,0),)</f>
        <v>0</v>
      </c>
      <c r="E1711" s="60"/>
      <c r="F1711" s="60"/>
      <c r="G1711" s="60"/>
      <c r="H1711" s="60"/>
      <c r="I1711" s="60"/>
      <c r="J1711" s="60"/>
      <c r="K1711" s="65">
        <f>IFERROR(VLOOKUP($A1711,D_SAV!$A$5:$I$29,6,0),)</f>
        <v>0</v>
      </c>
    </row>
    <row r="1712" spans="1:11" x14ac:dyDescent="0.25">
      <c r="A1712" s="59"/>
      <c r="B1712" s="63">
        <f>IFERROR(VLOOKUP($A1712,D_SAV!$A$5:$I$29,3,0),)</f>
        <v>0</v>
      </c>
      <c r="C1712" s="64" t="str">
        <f>IFERROR(VLOOKUP($A1712,D_SAV!$A$5:$I$29,4,0),"")</f>
        <v/>
      </c>
      <c r="D1712" s="65">
        <f>IFERROR(VLOOKUP($A1712,D_SAV!$A$5:$I$29,5,0),)</f>
        <v>0</v>
      </c>
      <c r="E1712" s="60"/>
      <c r="F1712" s="60"/>
      <c r="G1712" s="60"/>
      <c r="H1712" s="60"/>
      <c r="I1712" s="60"/>
      <c r="J1712" s="60"/>
      <c r="K1712" s="65">
        <f>IFERROR(VLOOKUP($A1712,D_SAV!$A$5:$I$29,6,0),)</f>
        <v>0</v>
      </c>
    </row>
    <row r="1713" spans="1:11" x14ac:dyDescent="0.25">
      <c r="A1713" s="59"/>
      <c r="B1713" s="63">
        <f>IFERROR(VLOOKUP($A1713,D_SAV!$A$5:$I$29,3,0),)</f>
        <v>0</v>
      </c>
      <c r="C1713" s="64" t="str">
        <f>IFERROR(VLOOKUP($A1713,D_SAV!$A$5:$I$29,4,0),"")</f>
        <v/>
      </c>
      <c r="D1713" s="65">
        <f>IFERROR(VLOOKUP($A1713,D_SAV!$A$5:$I$29,5,0),)</f>
        <v>0</v>
      </c>
      <c r="E1713" s="60"/>
      <c r="F1713" s="60"/>
      <c r="G1713" s="60"/>
      <c r="H1713" s="60"/>
      <c r="I1713" s="60"/>
      <c r="J1713" s="60"/>
      <c r="K1713" s="65">
        <f>IFERROR(VLOOKUP($A1713,D_SAV!$A$5:$I$29,6,0),)</f>
        <v>0</v>
      </c>
    </row>
    <row r="1714" spans="1:11" x14ac:dyDescent="0.25">
      <c r="A1714" s="59"/>
      <c r="B1714" s="63">
        <f>IFERROR(VLOOKUP($A1714,D_SAV!$A$5:$I$29,3,0),)</f>
        <v>0</v>
      </c>
      <c r="C1714" s="64" t="str">
        <f>IFERROR(VLOOKUP($A1714,D_SAV!$A$5:$I$29,4,0),"")</f>
        <v/>
      </c>
      <c r="D1714" s="65">
        <f>IFERROR(VLOOKUP($A1714,D_SAV!$A$5:$I$29,5,0),)</f>
        <v>0</v>
      </c>
      <c r="E1714" s="60"/>
      <c r="F1714" s="60"/>
      <c r="G1714" s="60"/>
      <c r="H1714" s="60"/>
      <c r="I1714" s="60"/>
      <c r="J1714" s="60"/>
      <c r="K1714" s="65">
        <f>IFERROR(VLOOKUP($A1714,D_SAV!$A$5:$I$29,6,0),)</f>
        <v>0</v>
      </c>
    </row>
    <row r="1715" spans="1:11" x14ac:dyDescent="0.25">
      <c r="A1715" s="59"/>
      <c r="B1715" s="63">
        <f>IFERROR(VLOOKUP($A1715,D_SAV!$A$5:$I$29,3,0),)</f>
        <v>0</v>
      </c>
      <c r="C1715" s="64" t="str">
        <f>IFERROR(VLOOKUP($A1715,D_SAV!$A$5:$I$29,4,0),"")</f>
        <v/>
      </c>
      <c r="D1715" s="65">
        <f>IFERROR(VLOOKUP($A1715,D_SAV!$A$5:$I$29,5,0),)</f>
        <v>0</v>
      </c>
      <c r="E1715" s="60"/>
      <c r="F1715" s="60"/>
      <c r="G1715" s="60"/>
      <c r="H1715" s="60"/>
      <c r="I1715" s="60"/>
      <c r="J1715" s="60"/>
      <c r="K1715" s="65">
        <f>IFERROR(VLOOKUP($A1715,D_SAV!$A$5:$I$29,6,0),)</f>
        <v>0</v>
      </c>
    </row>
    <row r="1716" spans="1:11" x14ac:dyDescent="0.25">
      <c r="A1716" s="59"/>
      <c r="B1716" s="63">
        <f>IFERROR(VLOOKUP($A1716,D_SAV!$A$5:$I$29,3,0),)</f>
        <v>0</v>
      </c>
      <c r="C1716" s="64" t="str">
        <f>IFERROR(VLOOKUP($A1716,D_SAV!$A$5:$I$29,4,0),"")</f>
        <v/>
      </c>
      <c r="D1716" s="65">
        <f>IFERROR(VLOOKUP($A1716,D_SAV!$A$5:$I$29,5,0),)</f>
        <v>0</v>
      </c>
      <c r="E1716" s="60"/>
      <c r="F1716" s="60"/>
      <c r="G1716" s="60"/>
      <c r="H1716" s="60"/>
      <c r="I1716" s="60"/>
      <c r="J1716" s="60"/>
      <c r="K1716" s="65">
        <f>IFERROR(VLOOKUP($A1716,D_SAV!$A$5:$I$29,6,0),)</f>
        <v>0</v>
      </c>
    </row>
    <row r="1717" spans="1:11" x14ac:dyDescent="0.25">
      <c r="A1717" s="59"/>
      <c r="B1717" s="63">
        <f>IFERROR(VLOOKUP($A1717,D_SAV!$A$5:$I$29,3,0),)</f>
        <v>0</v>
      </c>
      <c r="C1717" s="64" t="str">
        <f>IFERROR(VLOOKUP($A1717,D_SAV!$A$5:$I$29,4,0),"")</f>
        <v/>
      </c>
      <c r="D1717" s="65">
        <f>IFERROR(VLOOKUP($A1717,D_SAV!$A$5:$I$29,5,0),)</f>
        <v>0</v>
      </c>
      <c r="E1717" s="60"/>
      <c r="F1717" s="60"/>
      <c r="G1717" s="60"/>
      <c r="H1717" s="60"/>
      <c r="I1717" s="60"/>
      <c r="J1717" s="60"/>
      <c r="K1717" s="65">
        <f>IFERROR(VLOOKUP($A1717,D_SAV!$A$5:$I$29,6,0),)</f>
        <v>0</v>
      </c>
    </row>
    <row r="1718" spans="1:11" x14ac:dyDescent="0.25">
      <c r="A1718" s="59"/>
      <c r="B1718" s="63">
        <f>IFERROR(VLOOKUP($A1718,D_SAV!$A$5:$I$29,3,0),)</f>
        <v>0</v>
      </c>
      <c r="C1718" s="64" t="str">
        <f>IFERROR(VLOOKUP($A1718,D_SAV!$A$5:$I$29,4,0),"")</f>
        <v/>
      </c>
      <c r="D1718" s="65">
        <f>IFERROR(VLOOKUP($A1718,D_SAV!$A$5:$I$29,5,0),)</f>
        <v>0</v>
      </c>
      <c r="E1718" s="60"/>
      <c r="F1718" s="60"/>
      <c r="G1718" s="60"/>
      <c r="H1718" s="60"/>
      <c r="I1718" s="60"/>
      <c r="J1718" s="60"/>
      <c r="K1718" s="65">
        <f>IFERROR(VLOOKUP($A1718,D_SAV!$A$5:$I$29,6,0),)</f>
        <v>0</v>
      </c>
    </row>
    <row r="1719" spans="1:11" x14ac:dyDescent="0.25">
      <c r="A1719" s="59"/>
      <c r="B1719" s="63">
        <f>IFERROR(VLOOKUP($A1719,D_SAV!$A$5:$I$29,3,0),)</f>
        <v>0</v>
      </c>
      <c r="C1719" s="64" t="str">
        <f>IFERROR(VLOOKUP($A1719,D_SAV!$A$5:$I$29,4,0),"")</f>
        <v/>
      </c>
      <c r="D1719" s="65">
        <f>IFERROR(VLOOKUP($A1719,D_SAV!$A$5:$I$29,5,0),)</f>
        <v>0</v>
      </c>
      <c r="E1719" s="60"/>
      <c r="F1719" s="60"/>
      <c r="G1719" s="60"/>
      <c r="H1719" s="60"/>
      <c r="I1719" s="60"/>
      <c r="J1719" s="60"/>
      <c r="K1719" s="65">
        <f>IFERROR(VLOOKUP($A1719,D_SAV!$A$5:$I$29,6,0),)</f>
        <v>0</v>
      </c>
    </row>
    <row r="1720" spans="1:11" x14ac:dyDescent="0.25">
      <c r="A1720" s="59"/>
      <c r="B1720" s="63">
        <f>IFERROR(VLOOKUP($A1720,D_SAV!$A$5:$I$29,3,0),)</f>
        <v>0</v>
      </c>
      <c r="C1720" s="64" t="str">
        <f>IFERROR(VLOOKUP($A1720,D_SAV!$A$5:$I$29,4,0),"")</f>
        <v/>
      </c>
      <c r="D1720" s="65">
        <f>IFERROR(VLOOKUP($A1720,D_SAV!$A$5:$I$29,5,0),)</f>
        <v>0</v>
      </c>
      <c r="E1720" s="60"/>
      <c r="F1720" s="60"/>
      <c r="G1720" s="60"/>
      <c r="H1720" s="60"/>
      <c r="I1720" s="60"/>
      <c r="J1720" s="60"/>
      <c r="K1720" s="65">
        <f>IFERROR(VLOOKUP($A1720,D_SAV!$A$5:$I$29,6,0),)</f>
        <v>0</v>
      </c>
    </row>
    <row r="1721" spans="1:11" x14ac:dyDescent="0.25">
      <c r="A1721" s="59"/>
      <c r="B1721" s="63">
        <f>IFERROR(VLOOKUP($A1721,D_SAV!$A$5:$I$29,3,0),)</f>
        <v>0</v>
      </c>
      <c r="C1721" s="64" t="str">
        <f>IFERROR(VLOOKUP($A1721,D_SAV!$A$5:$I$29,4,0),"")</f>
        <v/>
      </c>
      <c r="D1721" s="65">
        <f>IFERROR(VLOOKUP($A1721,D_SAV!$A$5:$I$29,5,0),)</f>
        <v>0</v>
      </c>
      <c r="E1721" s="60"/>
      <c r="F1721" s="60"/>
      <c r="G1721" s="60"/>
      <c r="H1721" s="60"/>
      <c r="I1721" s="60"/>
      <c r="J1721" s="60"/>
      <c r="K1721" s="65">
        <f>IFERROR(VLOOKUP($A1721,D_SAV!$A$5:$I$29,6,0),)</f>
        <v>0</v>
      </c>
    </row>
    <row r="1722" spans="1:11" x14ac:dyDescent="0.25">
      <c r="A1722" s="59"/>
      <c r="B1722" s="63">
        <f>IFERROR(VLOOKUP($A1722,D_SAV!$A$5:$I$29,3,0),)</f>
        <v>0</v>
      </c>
      <c r="C1722" s="64" t="str">
        <f>IFERROR(VLOOKUP($A1722,D_SAV!$A$5:$I$29,4,0),"")</f>
        <v/>
      </c>
      <c r="D1722" s="65">
        <f>IFERROR(VLOOKUP($A1722,D_SAV!$A$5:$I$29,5,0),)</f>
        <v>0</v>
      </c>
      <c r="E1722" s="60"/>
      <c r="F1722" s="60"/>
      <c r="G1722" s="60"/>
      <c r="H1722" s="60"/>
      <c r="I1722" s="60"/>
      <c r="J1722" s="60"/>
      <c r="K1722" s="65">
        <f>IFERROR(VLOOKUP($A1722,D_SAV!$A$5:$I$29,6,0),)</f>
        <v>0</v>
      </c>
    </row>
    <row r="1723" spans="1:11" x14ac:dyDescent="0.25">
      <c r="A1723" s="59"/>
      <c r="B1723" s="63">
        <f>IFERROR(VLOOKUP($A1723,D_SAV!$A$5:$I$29,3,0),)</f>
        <v>0</v>
      </c>
      <c r="C1723" s="64" t="str">
        <f>IFERROR(VLOOKUP($A1723,D_SAV!$A$5:$I$29,4,0),"")</f>
        <v/>
      </c>
      <c r="D1723" s="65">
        <f>IFERROR(VLOOKUP($A1723,D_SAV!$A$5:$I$29,5,0),)</f>
        <v>0</v>
      </c>
      <c r="E1723" s="60"/>
      <c r="F1723" s="60"/>
      <c r="G1723" s="60"/>
      <c r="H1723" s="60"/>
      <c r="I1723" s="60"/>
      <c r="J1723" s="60"/>
      <c r="K1723" s="65">
        <f>IFERROR(VLOOKUP($A1723,D_SAV!$A$5:$I$29,6,0),)</f>
        <v>0</v>
      </c>
    </row>
    <row r="1724" spans="1:11" x14ac:dyDescent="0.25">
      <c r="A1724" s="59"/>
      <c r="B1724" s="63">
        <f>IFERROR(VLOOKUP($A1724,D_SAV!$A$5:$I$29,3,0),)</f>
        <v>0</v>
      </c>
      <c r="C1724" s="64" t="str">
        <f>IFERROR(VLOOKUP($A1724,D_SAV!$A$5:$I$29,4,0),"")</f>
        <v/>
      </c>
      <c r="D1724" s="65">
        <f>IFERROR(VLOOKUP($A1724,D_SAV!$A$5:$I$29,5,0),)</f>
        <v>0</v>
      </c>
      <c r="E1724" s="60"/>
      <c r="F1724" s="60"/>
      <c r="G1724" s="60"/>
      <c r="H1724" s="60"/>
      <c r="I1724" s="60"/>
      <c r="J1724" s="60"/>
      <c r="K1724" s="65">
        <f>IFERROR(VLOOKUP($A1724,D_SAV!$A$5:$I$29,6,0),)</f>
        <v>0</v>
      </c>
    </row>
    <row r="1725" spans="1:11" x14ac:dyDescent="0.25">
      <c r="A1725" s="59"/>
      <c r="B1725" s="63">
        <f>IFERROR(VLOOKUP($A1725,D_SAV!$A$5:$I$29,3,0),)</f>
        <v>0</v>
      </c>
      <c r="C1725" s="64" t="str">
        <f>IFERROR(VLOOKUP($A1725,D_SAV!$A$5:$I$29,4,0),"")</f>
        <v/>
      </c>
      <c r="D1725" s="65">
        <f>IFERROR(VLOOKUP($A1725,D_SAV!$A$5:$I$29,5,0),)</f>
        <v>0</v>
      </c>
      <c r="E1725" s="60"/>
      <c r="F1725" s="60"/>
      <c r="G1725" s="60"/>
      <c r="H1725" s="60"/>
      <c r="I1725" s="60"/>
      <c r="J1725" s="60"/>
      <c r="K1725" s="65">
        <f>IFERROR(VLOOKUP($A1725,D_SAV!$A$5:$I$29,6,0),)</f>
        <v>0</v>
      </c>
    </row>
    <row r="1726" spans="1:11" x14ac:dyDescent="0.25">
      <c r="A1726" s="59"/>
      <c r="B1726" s="63">
        <f>IFERROR(VLOOKUP($A1726,D_SAV!$A$5:$I$29,3,0),)</f>
        <v>0</v>
      </c>
      <c r="C1726" s="64" t="str">
        <f>IFERROR(VLOOKUP($A1726,D_SAV!$A$5:$I$29,4,0),"")</f>
        <v/>
      </c>
      <c r="D1726" s="65">
        <f>IFERROR(VLOOKUP($A1726,D_SAV!$A$5:$I$29,5,0),)</f>
        <v>0</v>
      </c>
      <c r="E1726" s="60"/>
      <c r="F1726" s="60"/>
      <c r="G1726" s="60"/>
      <c r="H1726" s="60"/>
      <c r="I1726" s="60"/>
      <c r="J1726" s="60"/>
      <c r="K1726" s="65">
        <f>IFERROR(VLOOKUP($A1726,D_SAV!$A$5:$I$29,6,0),)</f>
        <v>0</v>
      </c>
    </row>
    <row r="1727" spans="1:11" x14ac:dyDescent="0.25">
      <c r="A1727" s="59"/>
      <c r="B1727" s="63">
        <f>IFERROR(VLOOKUP($A1727,D_SAV!$A$5:$I$29,3,0),)</f>
        <v>0</v>
      </c>
      <c r="C1727" s="64" t="str">
        <f>IFERROR(VLOOKUP($A1727,D_SAV!$A$5:$I$29,4,0),"")</f>
        <v/>
      </c>
      <c r="D1727" s="65">
        <f>IFERROR(VLOOKUP($A1727,D_SAV!$A$5:$I$29,5,0),)</f>
        <v>0</v>
      </c>
      <c r="E1727" s="60"/>
      <c r="F1727" s="60"/>
      <c r="G1727" s="60"/>
      <c r="H1727" s="60"/>
      <c r="I1727" s="60"/>
      <c r="J1727" s="60"/>
      <c r="K1727" s="65">
        <f>IFERROR(VLOOKUP($A1727,D_SAV!$A$5:$I$29,6,0),)</f>
        <v>0</v>
      </c>
    </row>
    <row r="1728" spans="1:11" x14ac:dyDescent="0.25">
      <c r="A1728" s="59"/>
      <c r="B1728" s="63">
        <f>IFERROR(VLOOKUP($A1728,D_SAV!$A$5:$I$29,3,0),)</f>
        <v>0</v>
      </c>
      <c r="C1728" s="64" t="str">
        <f>IFERROR(VLOOKUP($A1728,D_SAV!$A$5:$I$29,4,0),"")</f>
        <v/>
      </c>
      <c r="D1728" s="65">
        <f>IFERROR(VLOOKUP($A1728,D_SAV!$A$5:$I$29,5,0),)</f>
        <v>0</v>
      </c>
      <c r="E1728" s="60"/>
      <c r="F1728" s="60"/>
      <c r="G1728" s="60"/>
      <c r="H1728" s="60"/>
      <c r="I1728" s="60"/>
      <c r="J1728" s="60"/>
      <c r="K1728" s="65">
        <f>IFERROR(VLOOKUP($A1728,D_SAV!$A$5:$I$29,6,0),)</f>
        <v>0</v>
      </c>
    </row>
    <row r="1729" spans="1:11" x14ac:dyDescent="0.25">
      <c r="A1729" s="59"/>
      <c r="B1729" s="63">
        <f>IFERROR(VLOOKUP($A1729,D_SAV!$A$5:$I$29,3,0),)</f>
        <v>0</v>
      </c>
      <c r="C1729" s="64" t="str">
        <f>IFERROR(VLOOKUP($A1729,D_SAV!$A$5:$I$29,4,0),"")</f>
        <v/>
      </c>
      <c r="D1729" s="65">
        <f>IFERROR(VLOOKUP($A1729,D_SAV!$A$5:$I$29,5,0),)</f>
        <v>0</v>
      </c>
      <c r="E1729" s="60"/>
      <c r="F1729" s="60"/>
      <c r="G1729" s="60"/>
      <c r="H1729" s="60"/>
      <c r="I1729" s="60"/>
      <c r="J1729" s="60"/>
      <c r="K1729" s="65">
        <f>IFERROR(VLOOKUP($A1729,D_SAV!$A$5:$I$29,6,0),)</f>
        <v>0</v>
      </c>
    </row>
    <row r="1730" spans="1:11" x14ac:dyDescent="0.25">
      <c r="A1730" s="59"/>
      <c r="B1730" s="63">
        <f>IFERROR(VLOOKUP($A1730,D_SAV!$A$5:$I$29,3,0),)</f>
        <v>0</v>
      </c>
      <c r="C1730" s="64" t="str">
        <f>IFERROR(VLOOKUP($A1730,D_SAV!$A$5:$I$29,4,0),"")</f>
        <v/>
      </c>
      <c r="D1730" s="65">
        <f>IFERROR(VLOOKUP($A1730,D_SAV!$A$5:$I$29,5,0),)</f>
        <v>0</v>
      </c>
      <c r="E1730" s="60"/>
      <c r="F1730" s="60"/>
      <c r="G1730" s="60"/>
      <c r="H1730" s="60"/>
      <c r="I1730" s="60"/>
      <c r="J1730" s="60"/>
      <c r="K1730" s="65">
        <f>IFERROR(VLOOKUP($A1730,D_SAV!$A$5:$I$29,6,0),)</f>
        <v>0</v>
      </c>
    </row>
    <row r="1731" spans="1:11" x14ac:dyDescent="0.25">
      <c r="A1731" s="59"/>
      <c r="B1731" s="63">
        <f>IFERROR(VLOOKUP($A1731,D_SAV!$A$5:$I$29,3,0),)</f>
        <v>0</v>
      </c>
      <c r="C1731" s="64" t="str">
        <f>IFERROR(VLOOKUP($A1731,D_SAV!$A$5:$I$29,4,0),"")</f>
        <v/>
      </c>
      <c r="D1731" s="65">
        <f>IFERROR(VLOOKUP($A1731,D_SAV!$A$5:$I$29,5,0),)</f>
        <v>0</v>
      </c>
      <c r="E1731" s="60"/>
      <c r="F1731" s="60"/>
      <c r="G1731" s="60"/>
      <c r="H1731" s="60"/>
      <c r="I1731" s="60"/>
      <c r="J1731" s="60"/>
      <c r="K1731" s="65">
        <f>IFERROR(VLOOKUP($A1731,D_SAV!$A$5:$I$29,6,0),)</f>
        <v>0</v>
      </c>
    </row>
    <row r="1732" spans="1:11" x14ac:dyDescent="0.25">
      <c r="A1732" s="59"/>
      <c r="B1732" s="63">
        <f>IFERROR(VLOOKUP($A1732,D_SAV!$A$5:$I$29,3,0),)</f>
        <v>0</v>
      </c>
      <c r="C1732" s="64" t="str">
        <f>IFERROR(VLOOKUP($A1732,D_SAV!$A$5:$I$29,4,0),"")</f>
        <v/>
      </c>
      <c r="D1732" s="65">
        <f>IFERROR(VLOOKUP($A1732,D_SAV!$A$5:$I$29,5,0),)</f>
        <v>0</v>
      </c>
      <c r="E1732" s="60"/>
      <c r="F1732" s="60"/>
      <c r="G1732" s="60"/>
      <c r="H1732" s="60"/>
      <c r="I1732" s="60"/>
      <c r="J1732" s="60"/>
      <c r="K1732" s="65">
        <f>IFERROR(VLOOKUP($A1732,D_SAV!$A$5:$I$29,6,0),)</f>
        <v>0</v>
      </c>
    </row>
    <row r="1733" spans="1:11" x14ac:dyDescent="0.25">
      <c r="A1733" s="59"/>
      <c r="B1733" s="63">
        <f>IFERROR(VLOOKUP($A1733,D_SAV!$A$5:$I$29,3,0),)</f>
        <v>0</v>
      </c>
      <c r="C1733" s="64" t="str">
        <f>IFERROR(VLOOKUP($A1733,D_SAV!$A$5:$I$29,4,0),"")</f>
        <v/>
      </c>
      <c r="D1733" s="65">
        <f>IFERROR(VLOOKUP($A1733,D_SAV!$A$5:$I$29,5,0),)</f>
        <v>0</v>
      </c>
      <c r="E1733" s="60"/>
      <c r="F1733" s="60"/>
      <c r="G1733" s="60"/>
      <c r="H1733" s="60"/>
      <c r="I1733" s="60"/>
      <c r="J1733" s="60"/>
      <c r="K1733" s="65">
        <f>IFERROR(VLOOKUP($A1733,D_SAV!$A$5:$I$29,6,0),)</f>
        <v>0</v>
      </c>
    </row>
    <row r="1734" spans="1:11" x14ac:dyDescent="0.25">
      <c r="A1734" s="59"/>
      <c r="B1734" s="63">
        <f>IFERROR(VLOOKUP($A1734,D_SAV!$A$5:$I$29,3,0),)</f>
        <v>0</v>
      </c>
      <c r="C1734" s="64" t="str">
        <f>IFERROR(VLOOKUP($A1734,D_SAV!$A$5:$I$29,4,0),"")</f>
        <v/>
      </c>
      <c r="D1734" s="65">
        <f>IFERROR(VLOOKUP($A1734,D_SAV!$A$5:$I$29,5,0),)</f>
        <v>0</v>
      </c>
      <c r="E1734" s="60"/>
      <c r="F1734" s="60"/>
      <c r="G1734" s="60"/>
      <c r="H1734" s="60"/>
      <c r="I1734" s="60"/>
      <c r="J1734" s="60"/>
      <c r="K1734" s="65">
        <f>IFERROR(VLOOKUP($A1734,D_SAV!$A$5:$I$29,6,0),)</f>
        <v>0</v>
      </c>
    </row>
    <row r="1735" spans="1:11" x14ac:dyDescent="0.25">
      <c r="A1735" s="59"/>
      <c r="B1735" s="63">
        <f>IFERROR(VLOOKUP($A1735,D_SAV!$A$5:$I$29,3,0),)</f>
        <v>0</v>
      </c>
      <c r="C1735" s="64" t="str">
        <f>IFERROR(VLOOKUP($A1735,D_SAV!$A$5:$I$29,4,0),"")</f>
        <v/>
      </c>
      <c r="D1735" s="65">
        <f>IFERROR(VLOOKUP($A1735,D_SAV!$A$5:$I$29,5,0),)</f>
        <v>0</v>
      </c>
      <c r="E1735" s="60"/>
      <c r="F1735" s="60"/>
      <c r="G1735" s="60"/>
      <c r="H1735" s="60"/>
      <c r="I1735" s="60"/>
      <c r="J1735" s="60"/>
      <c r="K1735" s="65">
        <f>IFERROR(VLOOKUP($A1735,D_SAV!$A$5:$I$29,6,0),)</f>
        <v>0</v>
      </c>
    </row>
    <row r="1736" spans="1:11" x14ac:dyDescent="0.25">
      <c r="A1736" s="59"/>
      <c r="B1736" s="63">
        <f>IFERROR(VLOOKUP($A1736,D_SAV!$A$5:$I$29,3,0),)</f>
        <v>0</v>
      </c>
      <c r="C1736" s="64" t="str">
        <f>IFERROR(VLOOKUP($A1736,D_SAV!$A$5:$I$29,4,0),"")</f>
        <v/>
      </c>
      <c r="D1736" s="65">
        <f>IFERROR(VLOOKUP($A1736,D_SAV!$A$5:$I$29,5,0),)</f>
        <v>0</v>
      </c>
      <c r="E1736" s="60"/>
      <c r="F1736" s="60"/>
      <c r="G1736" s="60"/>
      <c r="H1736" s="60"/>
      <c r="I1736" s="60"/>
      <c r="J1736" s="60"/>
      <c r="K1736" s="65">
        <f>IFERROR(VLOOKUP($A1736,D_SAV!$A$5:$I$29,6,0),)</f>
        <v>0</v>
      </c>
    </row>
    <row r="1737" spans="1:11" x14ac:dyDescent="0.25">
      <c r="A1737" s="59"/>
      <c r="B1737" s="63">
        <f>IFERROR(VLOOKUP($A1737,D_SAV!$A$5:$I$29,3,0),)</f>
        <v>0</v>
      </c>
      <c r="C1737" s="64" t="str">
        <f>IFERROR(VLOOKUP($A1737,D_SAV!$A$5:$I$29,4,0),"")</f>
        <v/>
      </c>
      <c r="D1737" s="65">
        <f>IFERROR(VLOOKUP($A1737,D_SAV!$A$5:$I$29,5,0),)</f>
        <v>0</v>
      </c>
      <c r="E1737" s="60"/>
      <c r="F1737" s="60"/>
      <c r="G1737" s="60"/>
      <c r="H1737" s="60"/>
      <c r="I1737" s="60"/>
      <c r="J1737" s="60"/>
      <c r="K1737" s="65">
        <f>IFERROR(VLOOKUP($A1737,D_SAV!$A$5:$I$29,6,0),)</f>
        <v>0</v>
      </c>
    </row>
    <row r="1738" spans="1:11" x14ac:dyDescent="0.25">
      <c r="A1738" s="59"/>
      <c r="B1738" s="63">
        <f>IFERROR(VLOOKUP($A1738,D_SAV!$A$5:$I$29,3,0),)</f>
        <v>0</v>
      </c>
      <c r="C1738" s="64" t="str">
        <f>IFERROR(VLOOKUP($A1738,D_SAV!$A$5:$I$29,4,0),"")</f>
        <v/>
      </c>
      <c r="D1738" s="65">
        <f>IFERROR(VLOOKUP($A1738,D_SAV!$A$5:$I$29,5,0),)</f>
        <v>0</v>
      </c>
      <c r="E1738" s="60"/>
      <c r="F1738" s="60"/>
      <c r="G1738" s="60"/>
      <c r="H1738" s="60"/>
      <c r="I1738" s="60"/>
      <c r="J1738" s="60"/>
      <c r="K1738" s="65">
        <f>IFERROR(VLOOKUP($A1738,D_SAV!$A$5:$I$29,6,0),)</f>
        <v>0</v>
      </c>
    </row>
    <row r="1739" spans="1:11" x14ac:dyDescent="0.25">
      <c r="A1739" s="59"/>
      <c r="B1739" s="63">
        <f>IFERROR(VLOOKUP($A1739,D_SAV!$A$5:$I$29,3,0),)</f>
        <v>0</v>
      </c>
      <c r="C1739" s="64" t="str">
        <f>IFERROR(VLOOKUP($A1739,D_SAV!$A$5:$I$29,4,0),"")</f>
        <v/>
      </c>
      <c r="D1739" s="65">
        <f>IFERROR(VLOOKUP($A1739,D_SAV!$A$5:$I$29,5,0),)</f>
        <v>0</v>
      </c>
      <c r="E1739" s="60"/>
      <c r="F1739" s="60"/>
      <c r="G1739" s="60"/>
      <c r="H1739" s="60"/>
      <c r="I1739" s="60"/>
      <c r="J1739" s="60"/>
      <c r="K1739" s="65">
        <f>IFERROR(VLOOKUP($A1739,D_SAV!$A$5:$I$29,6,0),)</f>
        <v>0</v>
      </c>
    </row>
    <row r="1740" spans="1:11" x14ac:dyDescent="0.25">
      <c r="A1740" s="59"/>
      <c r="B1740" s="63">
        <f>IFERROR(VLOOKUP($A1740,D_SAV!$A$5:$I$29,3,0),)</f>
        <v>0</v>
      </c>
      <c r="C1740" s="64" t="str">
        <f>IFERROR(VLOOKUP($A1740,D_SAV!$A$5:$I$29,4,0),"")</f>
        <v/>
      </c>
      <c r="D1740" s="65">
        <f>IFERROR(VLOOKUP($A1740,D_SAV!$A$5:$I$29,5,0),)</f>
        <v>0</v>
      </c>
      <c r="E1740" s="60"/>
      <c r="F1740" s="60"/>
      <c r="G1740" s="60"/>
      <c r="H1740" s="60"/>
      <c r="I1740" s="60"/>
      <c r="J1740" s="60"/>
      <c r="K1740" s="65">
        <f>IFERROR(VLOOKUP($A1740,D_SAV!$A$5:$I$29,6,0),)</f>
        <v>0</v>
      </c>
    </row>
    <row r="1741" spans="1:11" x14ac:dyDescent="0.25">
      <c r="A1741" s="59"/>
      <c r="B1741" s="63">
        <f>IFERROR(VLOOKUP($A1741,D_SAV!$A$5:$I$29,3,0),)</f>
        <v>0</v>
      </c>
      <c r="C1741" s="64" t="str">
        <f>IFERROR(VLOOKUP($A1741,D_SAV!$A$5:$I$29,4,0),"")</f>
        <v/>
      </c>
      <c r="D1741" s="65">
        <f>IFERROR(VLOOKUP($A1741,D_SAV!$A$5:$I$29,5,0),)</f>
        <v>0</v>
      </c>
      <c r="E1741" s="60"/>
      <c r="F1741" s="60"/>
      <c r="G1741" s="60"/>
      <c r="H1741" s="60"/>
      <c r="I1741" s="60"/>
      <c r="J1741" s="60"/>
      <c r="K1741" s="65">
        <f>IFERROR(VLOOKUP($A1741,D_SAV!$A$5:$I$29,6,0),)</f>
        <v>0</v>
      </c>
    </row>
    <row r="1742" spans="1:11" x14ac:dyDescent="0.25">
      <c r="A1742" s="59"/>
      <c r="B1742" s="63">
        <f>IFERROR(VLOOKUP($A1742,D_SAV!$A$5:$I$29,3,0),)</f>
        <v>0</v>
      </c>
      <c r="C1742" s="64" t="str">
        <f>IFERROR(VLOOKUP($A1742,D_SAV!$A$5:$I$29,4,0),"")</f>
        <v/>
      </c>
      <c r="D1742" s="65">
        <f>IFERROR(VLOOKUP($A1742,D_SAV!$A$5:$I$29,5,0),)</f>
        <v>0</v>
      </c>
      <c r="E1742" s="60"/>
      <c r="F1742" s="60"/>
      <c r="G1742" s="60"/>
      <c r="H1742" s="60"/>
      <c r="I1742" s="60"/>
      <c r="J1742" s="60"/>
      <c r="K1742" s="65">
        <f>IFERROR(VLOOKUP($A1742,D_SAV!$A$5:$I$29,6,0),)</f>
        <v>0</v>
      </c>
    </row>
    <row r="1743" spans="1:11" x14ac:dyDescent="0.25">
      <c r="A1743" s="59"/>
      <c r="B1743" s="63">
        <f>IFERROR(VLOOKUP($A1743,D_SAV!$A$5:$I$29,3,0),)</f>
        <v>0</v>
      </c>
      <c r="C1743" s="64" t="str">
        <f>IFERROR(VLOOKUP($A1743,D_SAV!$A$5:$I$29,4,0),"")</f>
        <v/>
      </c>
      <c r="D1743" s="65">
        <f>IFERROR(VLOOKUP($A1743,D_SAV!$A$5:$I$29,5,0),)</f>
        <v>0</v>
      </c>
      <c r="E1743" s="60"/>
      <c r="F1743" s="60"/>
      <c r="G1743" s="60"/>
      <c r="H1743" s="60"/>
      <c r="I1743" s="60"/>
      <c r="J1743" s="60"/>
      <c r="K1743" s="65">
        <f>IFERROR(VLOOKUP($A1743,D_SAV!$A$5:$I$29,6,0),)</f>
        <v>0</v>
      </c>
    </row>
    <row r="1744" spans="1:11" x14ac:dyDescent="0.25">
      <c r="A1744" s="59"/>
      <c r="B1744" s="63">
        <f>IFERROR(VLOOKUP($A1744,D_SAV!$A$5:$I$29,3,0),)</f>
        <v>0</v>
      </c>
      <c r="C1744" s="64" t="str">
        <f>IFERROR(VLOOKUP($A1744,D_SAV!$A$5:$I$29,4,0),"")</f>
        <v/>
      </c>
      <c r="D1744" s="65">
        <f>IFERROR(VLOOKUP($A1744,D_SAV!$A$5:$I$29,5,0),)</f>
        <v>0</v>
      </c>
      <c r="E1744" s="60"/>
      <c r="F1744" s="60"/>
      <c r="G1744" s="60"/>
      <c r="H1744" s="60"/>
      <c r="I1744" s="60"/>
      <c r="J1744" s="60"/>
      <c r="K1744" s="65">
        <f>IFERROR(VLOOKUP($A1744,D_SAV!$A$5:$I$29,6,0),)</f>
        <v>0</v>
      </c>
    </row>
    <row r="1745" spans="1:11" x14ac:dyDescent="0.25">
      <c r="A1745" s="59"/>
      <c r="B1745" s="63">
        <f>IFERROR(VLOOKUP($A1745,D_SAV!$A$5:$I$29,3,0),)</f>
        <v>0</v>
      </c>
      <c r="C1745" s="64" t="str">
        <f>IFERROR(VLOOKUP($A1745,D_SAV!$A$5:$I$29,4,0),"")</f>
        <v/>
      </c>
      <c r="D1745" s="65">
        <f>IFERROR(VLOOKUP($A1745,D_SAV!$A$5:$I$29,5,0),)</f>
        <v>0</v>
      </c>
      <c r="E1745" s="60"/>
      <c r="F1745" s="60"/>
      <c r="G1745" s="60"/>
      <c r="H1745" s="60"/>
      <c r="I1745" s="60"/>
      <c r="J1745" s="60"/>
      <c r="K1745" s="65">
        <f>IFERROR(VLOOKUP($A1745,D_SAV!$A$5:$I$29,6,0),)</f>
        <v>0</v>
      </c>
    </row>
    <row r="1746" spans="1:11" x14ac:dyDescent="0.25">
      <c r="A1746" s="59"/>
      <c r="B1746" s="63">
        <f>IFERROR(VLOOKUP($A1746,D_SAV!$A$5:$I$29,3,0),)</f>
        <v>0</v>
      </c>
      <c r="C1746" s="64" t="str">
        <f>IFERROR(VLOOKUP($A1746,D_SAV!$A$5:$I$29,4,0),"")</f>
        <v/>
      </c>
      <c r="D1746" s="65">
        <f>IFERROR(VLOOKUP($A1746,D_SAV!$A$5:$I$29,5,0),)</f>
        <v>0</v>
      </c>
      <c r="E1746" s="60"/>
      <c r="F1746" s="60"/>
      <c r="G1746" s="60"/>
      <c r="H1746" s="60"/>
      <c r="I1746" s="60"/>
      <c r="J1746" s="60"/>
      <c r="K1746" s="65">
        <f>IFERROR(VLOOKUP($A1746,D_SAV!$A$5:$I$29,6,0),)</f>
        <v>0</v>
      </c>
    </row>
    <row r="1747" spans="1:11" x14ac:dyDescent="0.25">
      <c r="A1747" s="59"/>
      <c r="B1747" s="63">
        <f>IFERROR(VLOOKUP($A1747,D_SAV!$A$5:$I$29,3,0),)</f>
        <v>0</v>
      </c>
      <c r="C1747" s="64" t="str">
        <f>IFERROR(VLOOKUP($A1747,D_SAV!$A$5:$I$29,4,0),"")</f>
        <v/>
      </c>
      <c r="D1747" s="65">
        <f>IFERROR(VLOOKUP($A1747,D_SAV!$A$5:$I$29,5,0),)</f>
        <v>0</v>
      </c>
      <c r="E1747" s="60"/>
      <c r="F1747" s="60"/>
      <c r="G1747" s="60"/>
      <c r="H1747" s="60"/>
      <c r="I1747" s="60"/>
      <c r="J1747" s="60"/>
      <c r="K1747" s="65">
        <f>IFERROR(VLOOKUP($A1747,D_SAV!$A$5:$I$29,6,0),)</f>
        <v>0</v>
      </c>
    </row>
    <row r="1748" spans="1:11" x14ac:dyDescent="0.25">
      <c r="A1748" s="59"/>
      <c r="B1748" s="63">
        <f>IFERROR(VLOOKUP($A1748,D_SAV!$A$5:$I$29,3,0),)</f>
        <v>0</v>
      </c>
      <c r="C1748" s="64" t="str">
        <f>IFERROR(VLOOKUP($A1748,D_SAV!$A$5:$I$29,4,0),"")</f>
        <v/>
      </c>
      <c r="D1748" s="65">
        <f>IFERROR(VLOOKUP($A1748,D_SAV!$A$5:$I$29,5,0),)</f>
        <v>0</v>
      </c>
      <c r="E1748" s="60"/>
      <c r="F1748" s="60"/>
      <c r="G1748" s="60"/>
      <c r="H1748" s="60"/>
      <c r="I1748" s="60"/>
      <c r="J1748" s="60"/>
      <c r="K1748" s="65">
        <f>IFERROR(VLOOKUP($A1748,D_SAV!$A$5:$I$29,6,0),)</f>
        <v>0</v>
      </c>
    </row>
    <row r="1749" spans="1:11" x14ac:dyDescent="0.25">
      <c r="A1749" s="59"/>
      <c r="B1749" s="63">
        <f>IFERROR(VLOOKUP($A1749,D_SAV!$A$5:$I$29,3,0),)</f>
        <v>0</v>
      </c>
      <c r="C1749" s="64" t="str">
        <f>IFERROR(VLOOKUP($A1749,D_SAV!$A$5:$I$29,4,0),"")</f>
        <v/>
      </c>
      <c r="D1749" s="65">
        <f>IFERROR(VLOOKUP($A1749,D_SAV!$A$5:$I$29,5,0),)</f>
        <v>0</v>
      </c>
      <c r="E1749" s="60"/>
      <c r="F1749" s="60"/>
      <c r="G1749" s="60"/>
      <c r="H1749" s="60"/>
      <c r="I1749" s="60"/>
      <c r="J1749" s="60"/>
      <c r="K1749" s="65">
        <f>IFERROR(VLOOKUP($A1749,D_SAV!$A$5:$I$29,6,0),)</f>
        <v>0</v>
      </c>
    </row>
    <row r="1750" spans="1:11" x14ac:dyDescent="0.25">
      <c r="A1750" s="59"/>
      <c r="B1750" s="63">
        <f>IFERROR(VLOOKUP($A1750,D_SAV!$A$5:$I$29,3,0),)</f>
        <v>0</v>
      </c>
      <c r="C1750" s="64" t="str">
        <f>IFERROR(VLOOKUP($A1750,D_SAV!$A$5:$I$29,4,0),"")</f>
        <v/>
      </c>
      <c r="D1750" s="65">
        <f>IFERROR(VLOOKUP($A1750,D_SAV!$A$5:$I$29,5,0),)</f>
        <v>0</v>
      </c>
      <c r="E1750" s="60"/>
      <c r="F1750" s="60"/>
      <c r="G1750" s="60"/>
      <c r="H1750" s="60"/>
      <c r="I1750" s="60"/>
      <c r="J1750" s="60"/>
      <c r="K1750" s="65">
        <f>IFERROR(VLOOKUP($A1750,D_SAV!$A$5:$I$29,6,0),)</f>
        <v>0</v>
      </c>
    </row>
    <row r="1751" spans="1:11" x14ac:dyDescent="0.25">
      <c r="A1751" s="59"/>
      <c r="B1751" s="63">
        <f>IFERROR(VLOOKUP($A1751,D_SAV!$A$5:$I$29,3,0),)</f>
        <v>0</v>
      </c>
      <c r="C1751" s="64" t="str">
        <f>IFERROR(VLOOKUP($A1751,D_SAV!$A$5:$I$29,4,0),"")</f>
        <v/>
      </c>
      <c r="D1751" s="65">
        <f>IFERROR(VLOOKUP($A1751,D_SAV!$A$5:$I$29,5,0),)</f>
        <v>0</v>
      </c>
      <c r="E1751" s="60"/>
      <c r="F1751" s="60"/>
      <c r="G1751" s="60"/>
      <c r="H1751" s="60"/>
      <c r="I1751" s="60"/>
      <c r="J1751" s="60"/>
      <c r="K1751" s="65">
        <f>IFERROR(VLOOKUP($A1751,D_SAV!$A$5:$I$29,6,0),)</f>
        <v>0</v>
      </c>
    </row>
    <row r="1752" spans="1:11" x14ac:dyDescent="0.25">
      <c r="A1752" s="59"/>
      <c r="B1752" s="63">
        <f>IFERROR(VLOOKUP($A1752,D_SAV!$A$5:$I$29,3,0),)</f>
        <v>0</v>
      </c>
      <c r="C1752" s="64" t="str">
        <f>IFERROR(VLOOKUP($A1752,D_SAV!$A$5:$I$29,4,0),"")</f>
        <v/>
      </c>
      <c r="D1752" s="65">
        <f>IFERROR(VLOOKUP($A1752,D_SAV!$A$5:$I$29,5,0),)</f>
        <v>0</v>
      </c>
      <c r="E1752" s="60"/>
      <c r="F1752" s="60"/>
      <c r="G1752" s="60"/>
      <c r="H1752" s="60"/>
      <c r="I1752" s="60"/>
      <c r="J1752" s="60"/>
      <c r="K1752" s="65">
        <f>IFERROR(VLOOKUP($A1752,D_SAV!$A$5:$I$29,6,0),)</f>
        <v>0</v>
      </c>
    </row>
    <row r="1753" spans="1:11" x14ac:dyDescent="0.25">
      <c r="A1753" s="59"/>
      <c r="B1753" s="63">
        <f>IFERROR(VLOOKUP($A1753,D_SAV!$A$5:$I$29,3,0),)</f>
        <v>0</v>
      </c>
      <c r="C1753" s="64" t="str">
        <f>IFERROR(VLOOKUP($A1753,D_SAV!$A$5:$I$29,4,0),"")</f>
        <v/>
      </c>
      <c r="D1753" s="65">
        <f>IFERROR(VLOOKUP($A1753,D_SAV!$A$5:$I$29,5,0),)</f>
        <v>0</v>
      </c>
      <c r="E1753" s="60"/>
      <c r="F1753" s="60"/>
      <c r="G1753" s="60"/>
      <c r="H1753" s="60"/>
      <c r="I1753" s="60"/>
      <c r="J1753" s="60"/>
      <c r="K1753" s="65">
        <f>IFERROR(VLOOKUP($A1753,D_SAV!$A$5:$I$29,6,0),)</f>
        <v>0</v>
      </c>
    </row>
    <row r="1754" spans="1:11" x14ac:dyDescent="0.25">
      <c r="A1754" s="59"/>
      <c r="B1754" s="63">
        <f>IFERROR(VLOOKUP($A1754,D_SAV!$A$5:$I$29,3,0),)</f>
        <v>0</v>
      </c>
      <c r="C1754" s="64" t="str">
        <f>IFERROR(VLOOKUP($A1754,D_SAV!$A$5:$I$29,4,0),"")</f>
        <v/>
      </c>
      <c r="D1754" s="65">
        <f>IFERROR(VLOOKUP($A1754,D_SAV!$A$5:$I$29,5,0),)</f>
        <v>0</v>
      </c>
      <c r="E1754" s="60"/>
      <c r="F1754" s="60"/>
      <c r="G1754" s="60"/>
      <c r="H1754" s="60"/>
      <c r="I1754" s="60"/>
      <c r="J1754" s="60"/>
      <c r="K1754" s="65">
        <f>IFERROR(VLOOKUP($A1754,D_SAV!$A$5:$I$29,6,0),)</f>
        <v>0</v>
      </c>
    </row>
    <row r="1755" spans="1:11" x14ac:dyDescent="0.25">
      <c r="A1755" s="59"/>
      <c r="B1755" s="63">
        <f>IFERROR(VLOOKUP($A1755,D_SAV!$A$5:$I$29,3,0),)</f>
        <v>0</v>
      </c>
      <c r="C1755" s="64" t="str">
        <f>IFERROR(VLOOKUP($A1755,D_SAV!$A$5:$I$29,4,0),"")</f>
        <v/>
      </c>
      <c r="D1755" s="65">
        <f>IFERROR(VLOOKUP($A1755,D_SAV!$A$5:$I$29,5,0),)</f>
        <v>0</v>
      </c>
      <c r="E1755" s="60"/>
      <c r="F1755" s="60"/>
      <c r="G1755" s="60"/>
      <c r="H1755" s="60"/>
      <c r="I1755" s="60"/>
      <c r="J1755" s="60"/>
      <c r="K1755" s="65">
        <f>IFERROR(VLOOKUP($A1755,D_SAV!$A$5:$I$29,6,0),)</f>
        <v>0</v>
      </c>
    </row>
    <row r="1756" spans="1:11" x14ac:dyDescent="0.25">
      <c r="A1756" s="59"/>
      <c r="B1756" s="63">
        <f>IFERROR(VLOOKUP($A1756,D_SAV!$A$5:$I$29,3,0),)</f>
        <v>0</v>
      </c>
      <c r="C1756" s="64" t="str">
        <f>IFERROR(VLOOKUP($A1756,D_SAV!$A$5:$I$29,4,0),"")</f>
        <v/>
      </c>
      <c r="D1756" s="65">
        <f>IFERROR(VLOOKUP($A1756,D_SAV!$A$5:$I$29,5,0),)</f>
        <v>0</v>
      </c>
      <c r="E1756" s="60"/>
      <c r="F1756" s="60"/>
      <c r="G1756" s="60"/>
      <c r="H1756" s="60"/>
      <c r="I1756" s="60"/>
      <c r="J1756" s="60"/>
      <c r="K1756" s="65">
        <f>IFERROR(VLOOKUP($A1756,D_SAV!$A$5:$I$29,6,0),)</f>
        <v>0</v>
      </c>
    </row>
    <row r="1757" spans="1:11" x14ac:dyDescent="0.25">
      <c r="A1757" s="59"/>
      <c r="B1757" s="63">
        <f>IFERROR(VLOOKUP($A1757,D_SAV!$A$5:$I$29,3,0),)</f>
        <v>0</v>
      </c>
      <c r="C1757" s="64" t="str">
        <f>IFERROR(VLOOKUP($A1757,D_SAV!$A$5:$I$29,4,0),"")</f>
        <v/>
      </c>
      <c r="D1757" s="65">
        <f>IFERROR(VLOOKUP($A1757,D_SAV!$A$5:$I$29,5,0),)</f>
        <v>0</v>
      </c>
      <c r="E1757" s="60"/>
      <c r="F1757" s="60"/>
      <c r="G1757" s="60"/>
      <c r="H1757" s="60"/>
      <c r="I1757" s="60"/>
      <c r="J1757" s="60"/>
      <c r="K1757" s="65">
        <f>IFERROR(VLOOKUP($A1757,D_SAV!$A$5:$I$29,6,0),)</f>
        <v>0</v>
      </c>
    </row>
    <row r="1758" spans="1:11" x14ac:dyDescent="0.25">
      <c r="A1758" s="59"/>
      <c r="B1758" s="63">
        <f>IFERROR(VLOOKUP($A1758,D_SAV!$A$5:$I$29,3,0),)</f>
        <v>0</v>
      </c>
      <c r="C1758" s="64" t="str">
        <f>IFERROR(VLOOKUP($A1758,D_SAV!$A$5:$I$29,4,0),"")</f>
        <v/>
      </c>
      <c r="D1758" s="65">
        <f>IFERROR(VLOOKUP($A1758,D_SAV!$A$5:$I$29,5,0),)</f>
        <v>0</v>
      </c>
      <c r="E1758" s="60"/>
      <c r="F1758" s="60"/>
      <c r="G1758" s="60"/>
      <c r="H1758" s="60"/>
      <c r="I1758" s="60"/>
      <c r="J1758" s="60"/>
      <c r="K1758" s="65">
        <f>IFERROR(VLOOKUP($A1758,D_SAV!$A$5:$I$29,6,0),)</f>
        <v>0</v>
      </c>
    </row>
    <row r="1759" spans="1:11" x14ac:dyDescent="0.25">
      <c r="A1759" s="59"/>
      <c r="B1759" s="63">
        <f>IFERROR(VLOOKUP($A1759,D_SAV!$A$5:$I$29,3,0),)</f>
        <v>0</v>
      </c>
      <c r="C1759" s="64" t="str">
        <f>IFERROR(VLOOKUP($A1759,D_SAV!$A$5:$I$29,4,0),"")</f>
        <v/>
      </c>
      <c r="D1759" s="65">
        <f>IFERROR(VLOOKUP($A1759,D_SAV!$A$5:$I$29,5,0),)</f>
        <v>0</v>
      </c>
      <c r="E1759" s="60"/>
      <c r="F1759" s="60"/>
      <c r="G1759" s="60"/>
      <c r="H1759" s="60"/>
      <c r="I1759" s="60"/>
      <c r="J1759" s="60"/>
      <c r="K1759" s="65">
        <f>IFERROR(VLOOKUP($A1759,D_SAV!$A$5:$I$29,6,0),)</f>
        <v>0</v>
      </c>
    </row>
    <row r="1760" spans="1:11" x14ac:dyDescent="0.25">
      <c r="A1760" s="59"/>
      <c r="B1760" s="63">
        <f>IFERROR(VLOOKUP($A1760,D_SAV!$A$5:$I$29,3,0),)</f>
        <v>0</v>
      </c>
      <c r="C1760" s="64" t="str">
        <f>IFERROR(VLOOKUP($A1760,D_SAV!$A$5:$I$29,4,0),"")</f>
        <v/>
      </c>
      <c r="D1760" s="65">
        <f>IFERROR(VLOOKUP($A1760,D_SAV!$A$5:$I$29,5,0),)</f>
        <v>0</v>
      </c>
      <c r="E1760" s="60"/>
      <c r="F1760" s="60"/>
      <c r="G1760" s="60"/>
      <c r="H1760" s="60"/>
      <c r="I1760" s="60"/>
      <c r="J1760" s="60"/>
      <c r="K1760" s="65">
        <f>IFERROR(VLOOKUP($A1760,D_SAV!$A$5:$I$29,6,0),)</f>
        <v>0</v>
      </c>
    </row>
    <row r="1761" spans="1:11" x14ac:dyDescent="0.25">
      <c r="A1761" s="59"/>
      <c r="B1761" s="63">
        <f>IFERROR(VLOOKUP($A1761,D_SAV!$A$5:$I$29,3,0),)</f>
        <v>0</v>
      </c>
      <c r="C1761" s="64" t="str">
        <f>IFERROR(VLOOKUP($A1761,D_SAV!$A$5:$I$29,4,0),"")</f>
        <v/>
      </c>
      <c r="D1761" s="65">
        <f>IFERROR(VLOOKUP($A1761,D_SAV!$A$5:$I$29,5,0),)</f>
        <v>0</v>
      </c>
      <c r="E1761" s="60"/>
      <c r="F1761" s="60"/>
      <c r="G1761" s="60"/>
      <c r="H1761" s="60"/>
      <c r="I1761" s="60"/>
      <c r="J1761" s="60"/>
      <c r="K1761" s="65">
        <f>IFERROR(VLOOKUP($A1761,D_SAV!$A$5:$I$29,6,0),)</f>
        <v>0</v>
      </c>
    </row>
    <row r="1762" spans="1:11" x14ac:dyDescent="0.25">
      <c r="A1762" s="59"/>
      <c r="B1762" s="63">
        <f>IFERROR(VLOOKUP($A1762,D_SAV!$A$5:$I$29,3,0),)</f>
        <v>0</v>
      </c>
      <c r="C1762" s="64" t="str">
        <f>IFERROR(VLOOKUP($A1762,D_SAV!$A$5:$I$29,4,0),"")</f>
        <v/>
      </c>
      <c r="D1762" s="65">
        <f>IFERROR(VLOOKUP($A1762,D_SAV!$A$5:$I$29,5,0),)</f>
        <v>0</v>
      </c>
      <c r="E1762" s="60"/>
      <c r="F1762" s="60"/>
      <c r="G1762" s="60"/>
      <c r="H1762" s="60"/>
      <c r="I1762" s="60"/>
      <c r="J1762" s="60"/>
      <c r="K1762" s="65">
        <f>IFERROR(VLOOKUP($A1762,D_SAV!$A$5:$I$29,6,0),)</f>
        <v>0</v>
      </c>
    </row>
    <row r="1763" spans="1:11" x14ac:dyDescent="0.25">
      <c r="A1763" s="59"/>
      <c r="B1763" s="63">
        <f>IFERROR(VLOOKUP($A1763,D_SAV!$A$5:$I$29,3,0),)</f>
        <v>0</v>
      </c>
      <c r="C1763" s="64" t="str">
        <f>IFERROR(VLOOKUP($A1763,D_SAV!$A$5:$I$29,4,0),"")</f>
        <v/>
      </c>
      <c r="D1763" s="65">
        <f>IFERROR(VLOOKUP($A1763,D_SAV!$A$5:$I$29,5,0),)</f>
        <v>0</v>
      </c>
      <c r="E1763" s="60"/>
      <c r="F1763" s="60"/>
      <c r="G1763" s="60"/>
      <c r="H1763" s="60"/>
      <c r="I1763" s="60"/>
      <c r="J1763" s="60"/>
      <c r="K1763" s="65">
        <f>IFERROR(VLOOKUP($A1763,D_SAV!$A$5:$I$29,6,0),)</f>
        <v>0</v>
      </c>
    </row>
    <row r="1764" spans="1:11" x14ac:dyDescent="0.25">
      <c r="A1764" s="59"/>
      <c r="B1764" s="63">
        <f>IFERROR(VLOOKUP($A1764,D_SAV!$A$5:$I$29,3,0),)</f>
        <v>0</v>
      </c>
      <c r="C1764" s="64" t="str">
        <f>IFERROR(VLOOKUP($A1764,D_SAV!$A$5:$I$29,4,0),"")</f>
        <v/>
      </c>
      <c r="D1764" s="65">
        <f>IFERROR(VLOOKUP($A1764,D_SAV!$A$5:$I$29,5,0),)</f>
        <v>0</v>
      </c>
      <c r="E1764" s="60"/>
      <c r="F1764" s="60"/>
      <c r="G1764" s="60"/>
      <c r="H1764" s="60"/>
      <c r="I1764" s="60"/>
      <c r="J1764" s="60"/>
      <c r="K1764" s="65">
        <f>IFERROR(VLOOKUP($A1764,D_SAV!$A$5:$I$29,6,0),)</f>
        <v>0</v>
      </c>
    </row>
    <row r="1765" spans="1:11" x14ac:dyDescent="0.25">
      <c r="A1765" s="59"/>
      <c r="B1765" s="63">
        <f>IFERROR(VLOOKUP($A1765,D_SAV!$A$5:$I$29,3,0),)</f>
        <v>0</v>
      </c>
      <c r="C1765" s="64" t="str">
        <f>IFERROR(VLOOKUP($A1765,D_SAV!$A$5:$I$29,4,0),"")</f>
        <v/>
      </c>
      <c r="D1765" s="65">
        <f>IFERROR(VLOOKUP($A1765,D_SAV!$A$5:$I$29,5,0),)</f>
        <v>0</v>
      </c>
      <c r="E1765" s="60"/>
      <c r="F1765" s="60"/>
      <c r="G1765" s="60"/>
      <c r="H1765" s="60"/>
      <c r="I1765" s="60"/>
      <c r="J1765" s="60"/>
      <c r="K1765" s="65">
        <f>IFERROR(VLOOKUP($A1765,D_SAV!$A$5:$I$29,6,0),)</f>
        <v>0</v>
      </c>
    </row>
    <row r="1766" spans="1:11" x14ac:dyDescent="0.25">
      <c r="A1766" s="59"/>
      <c r="B1766" s="63">
        <f>IFERROR(VLOOKUP($A1766,D_SAV!$A$5:$I$29,3,0),)</f>
        <v>0</v>
      </c>
      <c r="C1766" s="64" t="str">
        <f>IFERROR(VLOOKUP($A1766,D_SAV!$A$5:$I$29,4,0),"")</f>
        <v/>
      </c>
      <c r="D1766" s="65">
        <f>IFERROR(VLOOKUP($A1766,D_SAV!$A$5:$I$29,5,0),)</f>
        <v>0</v>
      </c>
      <c r="E1766" s="60"/>
      <c r="F1766" s="60"/>
      <c r="G1766" s="60"/>
      <c r="H1766" s="60"/>
      <c r="I1766" s="60"/>
      <c r="J1766" s="60"/>
      <c r="K1766" s="65">
        <f>IFERROR(VLOOKUP($A1766,D_SAV!$A$5:$I$29,6,0),)</f>
        <v>0</v>
      </c>
    </row>
    <row r="1767" spans="1:11" x14ac:dyDescent="0.25">
      <c r="A1767" s="59"/>
      <c r="B1767" s="63">
        <f>IFERROR(VLOOKUP($A1767,D_SAV!$A$5:$I$29,3,0),)</f>
        <v>0</v>
      </c>
      <c r="C1767" s="64" t="str">
        <f>IFERROR(VLOOKUP($A1767,D_SAV!$A$5:$I$29,4,0),"")</f>
        <v/>
      </c>
      <c r="D1767" s="65">
        <f>IFERROR(VLOOKUP($A1767,D_SAV!$A$5:$I$29,5,0),)</f>
        <v>0</v>
      </c>
      <c r="E1767" s="60"/>
      <c r="F1767" s="60"/>
      <c r="G1767" s="60"/>
      <c r="H1767" s="60"/>
      <c r="I1767" s="60"/>
      <c r="J1767" s="60"/>
      <c r="K1767" s="65">
        <f>IFERROR(VLOOKUP($A1767,D_SAV!$A$5:$I$29,6,0),)</f>
        <v>0</v>
      </c>
    </row>
    <row r="1768" spans="1:11" x14ac:dyDescent="0.25">
      <c r="A1768" s="59"/>
      <c r="B1768" s="63">
        <f>IFERROR(VLOOKUP($A1768,D_SAV!$A$5:$I$29,3,0),)</f>
        <v>0</v>
      </c>
      <c r="C1768" s="64" t="str">
        <f>IFERROR(VLOOKUP($A1768,D_SAV!$A$5:$I$29,4,0),"")</f>
        <v/>
      </c>
      <c r="D1768" s="65">
        <f>IFERROR(VLOOKUP($A1768,D_SAV!$A$5:$I$29,5,0),)</f>
        <v>0</v>
      </c>
      <c r="E1768" s="60"/>
      <c r="F1768" s="60"/>
      <c r="G1768" s="60"/>
      <c r="H1768" s="60"/>
      <c r="I1768" s="60"/>
      <c r="J1768" s="60"/>
      <c r="K1768" s="65">
        <f>IFERROR(VLOOKUP($A1768,D_SAV!$A$5:$I$29,6,0),)</f>
        <v>0</v>
      </c>
    </row>
    <row r="1769" spans="1:11" x14ac:dyDescent="0.25">
      <c r="A1769" s="59"/>
      <c r="B1769" s="63">
        <f>IFERROR(VLOOKUP($A1769,D_SAV!$A$5:$I$29,3,0),)</f>
        <v>0</v>
      </c>
      <c r="C1769" s="64" t="str">
        <f>IFERROR(VLOOKUP($A1769,D_SAV!$A$5:$I$29,4,0),"")</f>
        <v/>
      </c>
      <c r="D1769" s="65">
        <f>IFERROR(VLOOKUP($A1769,D_SAV!$A$5:$I$29,5,0),)</f>
        <v>0</v>
      </c>
      <c r="E1769" s="60"/>
      <c r="F1769" s="60"/>
      <c r="G1769" s="60"/>
      <c r="H1769" s="60"/>
      <c r="I1769" s="60"/>
      <c r="J1769" s="60"/>
      <c r="K1769" s="65">
        <f>IFERROR(VLOOKUP($A1769,D_SAV!$A$5:$I$29,6,0),)</f>
        <v>0</v>
      </c>
    </row>
    <row r="1770" spans="1:11" x14ac:dyDescent="0.25">
      <c r="A1770" s="59"/>
      <c r="B1770" s="63">
        <f>IFERROR(VLOOKUP($A1770,D_SAV!$A$5:$I$29,3,0),)</f>
        <v>0</v>
      </c>
      <c r="C1770" s="64" t="str">
        <f>IFERROR(VLOOKUP($A1770,D_SAV!$A$5:$I$29,4,0),"")</f>
        <v/>
      </c>
      <c r="D1770" s="65">
        <f>IFERROR(VLOOKUP($A1770,D_SAV!$A$5:$I$29,5,0),)</f>
        <v>0</v>
      </c>
      <c r="E1770" s="60"/>
      <c r="F1770" s="60"/>
      <c r="G1770" s="60"/>
      <c r="H1770" s="60"/>
      <c r="I1770" s="60"/>
      <c r="J1770" s="60"/>
      <c r="K1770" s="65">
        <f>IFERROR(VLOOKUP($A1770,D_SAV!$A$5:$I$29,6,0),)</f>
        <v>0</v>
      </c>
    </row>
    <row r="1771" spans="1:11" x14ac:dyDescent="0.25">
      <c r="A1771" s="59"/>
      <c r="B1771" s="63">
        <f>IFERROR(VLOOKUP($A1771,D_SAV!$A$5:$I$29,3,0),)</f>
        <v>0</v>
      </c>
      <c r="C1771" s="64" t="str">
        <f>IFERROR(VLOOKUP($A1771,D_SAV!$A$5:$I$29,4,0),"")</f>
        <v/>
      </c>
      <c r="D1771" s="65">
        <f>IFERROR(VLOOKUP($A1771,D_SAV!$A$5:$I$29,5,0),)</f>
        <v>0</v>
      </c>
      <c r="E1771" s="60"/>
      <c r="F1771" s="60"/>
      <c r="G1771" s="60"/>
      <c r="H1771" s="60"/>
      <c r="I1771" s="60"/>
      <c r="J1771" s="60"/>
      <c r="K1771" s="65">
        <f>IFERROR(VLOOKUP($A1771,D_SAV!$A$5:$I$29,6,0),)</f>
        <v>0</v>
      </c>
    </row>
    <row r="1772" spans="1:11" x14ac:dyDescent="0.25">
      <c r="A1772" s="59"/>
      <c r="B1772" s="63">
        <f>IFERROR(VLOOKUP($A1772,D_SAV!$A$5:$I$29,3,0),)</f>
        <v>0</v>
      </c>
      <c r="C1772" s="64" t="str">
        <f>IFERROR(VLOOKUP($A1772,D_SAV!$A$5:$I$29,4,0),"")</f>
        <v/>
      </c>
      <c r="D1772" s="65">
        <f>IFERROR(VLOOKUP($A1772,D_SAV!$A$5:$I$29,5,0),)</f>
        <v>0</v>
      </c>
      <c r="E1772" s="60"/>
      <c r="F1772" s="60"/>
      <c r="G1772" s="60"/>
      <c r="H1772" s="60"/>
      <c r="I1772" s="60"/>
      <c r="J1772" s="60"/>
      <c r="K1772" s="65">
        <f>IFERROR(VLOOKUP($A1772,D_SAV!$A$5:$I$29,6,0),)</f>
        <v>0</v>
      </c>
    </row>
    <row r="1773" spans="1:11" x14ac:dyDescent="0.25">
      <c r="A1773" s="59"/>
      <c r="B1773" s="63">
        <f>IFERROR(VLOOKUP($A1773,D_SAV!$A$5:$I$29,3,0),)</f>
        <v>0</v>
      </c>
      <c r="C1773" s="64" t="str">
        <f>IFERROR(VLOOKUP($A1773,D_SAV!$A$5:$I$29,4,0),"")</f>
        <v/>
      </c>
      <c r="D1773" s="65">
        <f>IFERROR(VLOOKUP($A1773,D_SAV!$A$5:$I$29,5,0),)</f>
        <v>0</v>
      </c>
      <c r="E1773" s="60"/>
      <c r="F1773" s="60"/>
      <c r="G1773" s="60"/>
      <c r="H1773" s="60"/>
      <c r="I1773" s="60"/>
      <c r="J1773" s="60"/>
      <c r="K1773" s="65">
        <f>IFERROR(VLOOKUP($A1773,D_SAV!$A$5:$I$29,6,0),)</f>
        <v>0</v>
      </c>
    </row>
    <row r="1774" spans="1:11" x14ac:dyDescent="0.25">
      <c r="A1774" s="59"/>
      <c r="B1774" s="63">
        <f>IFERROR(VLOOKUP($A1774,D_SAV!$A$5:$I$29,3,0),)</f>
        <v>0</v>
      </c>
      <c r="C1774" s="64" t="str">
        <f>IFERROR(VLOOKUP($A1774,D_SAV!$A$5:$I$29,4,0),"")</f>
        <v/>
      </c>
      <c r="D1774" s="65">
        <f>IFERROR(VLOOKUP($A1774,D_SAV!$A$5:$I$29,5,0),)</f>
        <v>0</v>
      </c>
      <c r="E1774" s="60"/>
      <c r="F1774" s="60"/>
      <c r="G1774" s="60"/>
      <c r="H1774" s="60"/>
      <c r="I1774" s="60"/>
      <c r="J1774" s="60"/>
      <c r="K1774" s="65">
        <f>IFERROR(VLOOKUP($A1774,D_SAV!$A$5:$I$29,6,0),)</f>
        <v>0</v>
      </c>
    </row>
    <row r="1775" spans="1:11" x14ac:dyDescent="0.25">
      <c r="A1775" s="59"/>
      <c r="B1775" s="63">
        <f>IFERROR(VLOOKUP($A1775,D_SAV!$A$5:$I$29,3,0),)</f>
        <v>0</v>
      </c>
      <c r="C1775" s="64" t="str">
        <f>IFERROR(VLOOKUP($A1775,D_SAV!$A$5:$I$29,4,0),"")</f>
        <v/>
      </c>
      <c r="D1775" s="65">
        <f>IFERROR(VLOOKUP($A1775,D_SAV!$A$5:$I$29,5,0),)</f>
        <v>0</v>
      </c>
      <c r="E1775" s="60"/>
      <c r="F1775" s="60"/>
      <c r="G1775" s="60"/>
      <c r="H1775" s="60"/>
      <c r="I1775" s="60"/>
      <c r="J1775" s="60"/>
      <c r="K1775" s="65">
        <f>IFERROR(VLOOKUP($A1775,D_SAV!$A$5:$I$29,6,0),)</f>
        <v>0</v>
      </c>
    </row>
    <row r="1776" spans="1:11" x14ac:dyDescent="0.25">
      <c r="A1776" s="59"/>
      <c r="B1776" s="63">
        <f>IFERROR(VLOOKUP($A1776,D_SAV!$A$5:$I$29,3,0),)</f>
        <v>0</v>
      </c>
      <c r="C1776" s="64" t="str">
        <f>IFERROR(VLOOKUP($A1776,D_SAV!$A$5:$I$29,4,0),"")</f>
        <v/>
      </c>
      <c r="D1776" s="65">
        <f>IFERROR(VLOOKUP($A1776,D_SAV!$A$5:$I$29,5,0),)</f>
        <v>0</v>
      </c>
      <c r="E1776" s="60"/>
      <c r="F1776" s="60"/>
      <c r="G1776" s="60"/>
      <c r="H1776" s="60"/>
      <c r="I1776" s="60"/>
      <c r="J1776" s="60"/>
      <c r="K1776" s="65">
        <f>IFERROR(VLOOKUP($A1776,D_SAV!$A$5:$I$29,6,0),)</f>
        <v>0</v>
      </c>
    </row>
    <row r="1777" spans="1:11" x14ac:dyDescent="0.25">
      <c r="A1777" s="59"/>
      <c r="B1777" s="63">
        <f>IFERROR(VLOOKUP($A1777,D_SAV!$A$5:$I$29,3,0),)</f>
        <v>0</v>
      </c>
      <c r="C1777" s="64" t="str">
        <f>IFERROR(VLOOKUP($A1777,D_SAV!$A$5:$I$29,4,0),"")</f>
        <v/>
      </c>
      <c r="D1777" s="65">
        <f>IFERROR(VLOOKUP($A1777,D_SAV!$A$5:$I$29,5,0),)</f>
        <v>0</v>
      </c>
      <c r="E1777" s="60"/>
      <c r="F1777" s="60"/>
      <c r="G1777" s="60"/>
      <c r="H1777" s="60"/>
      <c r="I1777" s="60"/>
      <c r="J1777" s="60"/>
      <c r="K1777" s="65">
        <f>IFERROR(VLOOKUP($A1777,D_SAV!$A$5:$I$29,6,0),)</f>
        <v>0</v>
      </c>
    </row>
    <row r="1778" spans="1:11" x14ac:dyDescent="0.25">
      <c r="A1778" s="59"/>
      <c r="B1778" s="63">
        <f>IFERROR(VLOOKUP($A1778,D_SAV!$A$5:$I$29,3,0),)</f>
        <v>0</v>
      </c>
      <c r="C1778" s="64" t="str">
        <f>IFERROR(VLOOKUP($A1778,D_SAV!$A$5:$I$29,4,0),"")</f>
        <v/>
      </c>
      <c r="D1778" s="65">
        <f>IFERROR(VLOOKUP($A1778,D_SAV!$A$5:$I$29,5,0),)</f>
        <v>0</v>
      </c>
      <c r="E1778" s="60"/>
      <c r="F1778" s="60"/>
      <c r="G1778" s="60"/>
      <c r="H1778" s="60"/>
      <c r="I1778" s="60"/>
      <c r="J1778" s="60"/>
      <c r="K1778" s="65">
        <f>IFERROR(VLOOKUP($A1778,D_SAV!$A$5:$I$29,6,0),)</f>
        <v>0</v>
      </c>
    </row>
    <row r="1779" spans="1:11" x14ac:dyDescent="0.25">
      <c r="A1779" s="59"/>
      <c r="B1779" s="63">
        <f>IFERROR(VLOOKUP($A1779,D_SAV!$A$5:$I$29,3,0),)</f>
        <v>0</v>
      </c>
      <c r="C1779" s="64" t="str">
        <f>IFERROR(VLOOKUP($A1779,D_SAV!$A$5:$I$29,4,0),"")</f>
        <v/>
      </c>
      <c r="D1779" s="65">
        <f>IFERROR(VLOOKUP($A1779,D_SAV!$A$5:$I$29,5,0),)</f>
        <v>0</v>
      </c>
      <c r="E1779" s="60"/>
      <c r="F1779" s="60"/>
      <c r="G1779" s="60"/>
      <c r="H1779" s="60"/>
      <c r="I1779" s="60"/>
      <c r="J1779" s="60"/>
      <c r="K1779" s="65">
        <f>IFERROR(VLOOKUP($A1779,D_SAV!$A$5:$I$29,6,0),)</f>
        <v>0</v>
      </c>
    </row>
    <row r="1780" spans="1:11" x14ac:dyDescent="0.25">
      <c r="A1780" s="59"/>
      <c r="B1780" s="63">
        <f>IFERROR(VLOOKUP($A1780,D_SAV!$A$5:$I$29,3,0),)</f>
        <v>0</v>
      </c>
      <c r="C1780" s="64" t="str">
        <f>IFERROR(VLOOKUP($A1780,D_SAV!$A$5:$I$29,4,0),"")</f>
        <v/>
      </c>
      <c r="D1780" s="65">
        <f>IFERROR(VLOOKUP($A1780,D_SAV!$A$5:$I$29,5,0),)</f>
        <v>0</v>
      </c>
      <c r="E1780" s="60"/>
      <c r="F1780" s="60"/>
      <c r="G1780" s="60"/>
      <c r="H1780" s="60"/>
      <c r="I1780" s="60"/>
      <c r="J1780" s="60"/>
      <c r="K1780" s="65">
        <f>IFERROR(VLOOKUP($A1780,D_SAV!$A$5:$I$29,6,0),)</f>
        <v>0</v>
      </c>
    </row>
    <row r="1781" spans="1:11" x14ac:dyDescent="0.25">
      <c r="A1781" s="59"/>
      <c r="B1781" s="63">
        <f>IFERROR(VLOOKUP($A1781,D_SAV!$A$5:$I$29,3,0),)</f>
        <v>0</v>
      </c>
      <c r="C1781" s="64" t="str">
        <f>IFERROR(VLOOKUP($A1781,D_SAV!$A$5:$I$29,4,0),"")</f>
        <v/>
      </c>
      <c r="D1781" s="65">
        <f>IFERROR(VLOOKUP($A1781,D_SAV!$A$5:$I$29,5,0),)</f>
        <v>0</v>
      </c>
      <c r="E1781" s="60"/>
      <c r="F1781" s="60"/>
      <c r="G1781" s="60"/>
      <c r="H1781" s="60"/>
      <c r="I1781" s="60"/>
      <c r="J1781" s="60"/>
      <c r="K1781" s="65">
        <f>IFERROR(VLOOKUP($A1781,D_SAV!$A$5:$I$29,6,0),)</f>
        <v>0</v>
      </c>
    </row>
    <row r="1782" spans="1:11" x14ac:dyDescent="0.25">
      <c r="A1782" s="59"/>
      <c r="B1782" s="63">
        <f>IFERROR(VLOOKUP($A1782,D_SAV!$A$5:$I$29,3,0),)</f>
        <v>0</v>
      </c>
      <c r="C1782" s="64" t="str">
        <f>IFERROR(VLOOKUP($A1782,D_SAV!$A$5:$I$29,4,0),"")</f>
        <v/>
      </c>
      <c r="D1782" s="65">
        <f>IFERROR(VLOOKUP($A1782,D_SAV!$A$5:$I$29,5,0),)</f>
        <v>0</v>
      </c>
      <c r="E1782" s="60"/>
      <c r="F1782" s="60"/>
      <c r="G1782" s="60"/>
      <c r="H1782" s="60"/>
      <c r="I1782" s="60"/>
      <c r="J1782" s="60"/>
      <c r="K1782" s="65">
        <f>IFERROR(VLOOKUP($A1782,D_SAV!$A$5:$I$29,6,0),)</f>
        <v>0</v>
      </c>
    </row>
    <row r="1783" spans="1:11" x14ac:dyDescent="0.25">
      <c r="A1783" s="59"/>
      <c r="B1783" s="63">
        <f>IFERROR(VLOOKUP($A1783,D_SAV!$A$5:$I$29,3,0),)</f>
        <v>0</v>
      </c>
      <c r="C1783" s="64" t="str">
        <f>IFERROR(VLOOKUP($A1783,D_SAV!$A$5:$I$29,4,0),"")</f>
        <v/>
      </c>
      <c r="D1783" s="65">
        <f>IFERROR(VLOOKUP($A1783,D_SAV!$A$5:$I$29,5,0),)</f>
        <v>0</v>
      </c>
      <c r="E1783" s="60"/>
      <c r="F1783" s="60"/>
      <c r="G1783" s="60"/>
      <c r="H1783" s="60"/>
      <c r="I1783" s="60"/>
      <c r="J1783" s="60"/>
      <c r="K1783" s="65">
        <f>IFERROR(VLOOKUP($A1783,D_SAV!$A$5:$I$29,6,0),)</f>
        <v>0</v>
      </c>
    </row>
    <row r="1784" spans="1:11" x14ac:dyDescent="0.25">
      <c r="A1784" s="59"/>
      <c r="B1784" s="63">
        <f>IFERROR(VLOOKUP($A1784,D_SAV!$A$5:$I$29,3,0),)</f>
        <v>0</v>
      </c>
      <c r="C1784" s="64" t="str">
        <f>IFERROR(VLOOKUP($A1784,D_SAV!$A$5:$I$29,4,0),"")</f>
        <v/>
      </c>
      <c r="D1784" s="65">
        <f>IFERROR(VLOOKUP($A1784,D_SAV!$A$5:$I$29,5,0),)</f>
        <v>0</v>
      </c>
      <c r="E1784" s="60"/>
      <c r="F1784" s="60"/>
      <c r="G1784" s="60"/>
      <c r="H1784" s="60"/>
      <c r="I1784" s="60"/>
      <c r="J1784" s="60"/>
      <c r="K1784" s="65">
        <f>IFERROR(VLOOKUP($A1784,D_SAV!$A$5:$I$29,6,0),)</f>
        <v>0</v>
      </c>
    </row>
    <row r="1785" spans="1:11" x14ac:dyDescent="0.25">
      <c r="A1785" s="59"/>
      <c r="B1785" s="63">
        <f>IFERROR(VLOOKUP($A1785,D_SAV!$A$5:$I$29,3,0),)</f>
        <v>0</v>
      </c>
      <c r="C1785" s="64" t="str">
        <f>IFERROR(VLOOKUP($A1785,D_SAV!$A$5:$I$29,4,0),"")</f>
        <v/>
      </c>
      <c r="D1785" s="65">
        <f>IFERROR(VLOOKUP($A1785,D_SAV!$A$5:$I$29,5,0),)</f>
        <v>0</v>
      </c>
      <c r="E1785" s="60"/>
      <c r="F1785" s="60"/>
      <c r="G1785" s="60"/>
      <c r="H1785" s="60"/>
      <c r="I1785" s="60"/>
      <c r="J1785" s="60"/>
      <c r="K1785" s="65">
        <f>IFERROR(VLOOKUP($A1785,D_SAV!$A$5:$I$29,6,0),)</f>
        <v>0</v>
      </c>
    </row>
    <row r="1786" spans="1:11" x14ac:dyDescent="0.25">
      <c r="A1786" s="59"/>
      <c r="B1786" s="63">
        <f>IFERROR(VLOOKUP($A1786,D_SAV!$A$5:$I$29,3,0),)</f>
        <v>0</v>
      </c>
      <c r="C1786" s="64" t="str">
        <f>IFERROR(VLOOKUP($A1786,D_SAV!$A$5:$I$29,4,0),"")</f>
        <v/>
      </c>
      <c r="D1786" s="65">
        <f>IFERROR(VLOOKUP($A1786,D_SAV!$A$5:$I$29,5,0),)</f>
        <v>0</v>
      </c>
      <c r="E1786" s="60"/>
      <c r="F1786" s="60"/>
      <c r="G1786" s="60"/>
      <c r="H1786" s="60"/>
      <c r="I1786" s="60"/>
      <c r="J1786" s="60"/>
      <c r="K1786" s="65">
        <f>IFERROR(VLOOKUP($A1786,D_SAV!$A$5:$I$29,6,0),)</f>
        <v>0</v>
      </c>
    </row>
    <row r="1787" spans="1:11" x14ac:dyDescent="0.25">
      <c r="A1787" s="59"/>
      <c r="B1787" s="63">
        <f>IFERROR(VLOOKUP($A1787,D_SAV!$A$5:$I$29,3,0),)</f>
        <v>0</v>
      </c>
      <c r="C1787" s="64" t="str">
        <f>IFERROR(VLOOKUP($A1787,D_SAV!$A$5:$I$29,4,0),"")</f>
        <v/>
      </c>
      <c r="D1787" s="65">
        <f>IFERROR(VLOOKUP($A1787,D_SAV!$A$5:$I$29,5,0),)</f>
        <v>0</v>
      </c>
      <c r="E1787" s="60"/>
      <c r="F1787" s="60"/>
      <c r="G1787" s="60"/>
      <c r="H1787" s="60"/>
      <c r="I1787" s="60"/>
      <c r="J1787" s="60"/>
      <c r="K1787" s="65">
        <f>IFERROR(VLOOKUP($A1787,D_SAV!$A$5:$I$29,6,0),)</f>
        <v>0</v>
      </c>
    </row>
    <row r="1788" spans="1:11" x14ac:dyDescent="0.25">
      <c r="A1788" s="59"/>
      <c r="B1788" s="63">
        <f>IFERROR(VLOOKUP($A1788,D_SAV!$A$5:$I$29,3,0),)</f>
        <v>0</v>
      </c>
      <c r="C1788" s="64" t="str">
        <f>IFERROR(VLOOKUP($A1788,D_SAV!$A$5:$I$29,4,0),"")</f>
        <v/>
      </c>
      <c r="D1788" s="65">
        <f>IFERROR(VLOOKUP($A1788,D_SAV!$A$5:$I$29,5,0),)</f>
        <v>0</v>
      </c>
      <c r="E1788" s="60"/>
      <c r="F1788" s="60"/>
      <c r="G1788" s="60"/>
      <c r="H1788" s="60"/>
      <c r="I1788" s="60"/>
      <c r="J1788" s="60"/>
      <c r="K1788" s="65">
        <f>IFERROR(VLOOKUP($A1788,D_SAV!$A$5:$I$29,6,0),)</f>
        <v>0</v>
      </c>
    </row>
    <row r="1789" spans="1:11" x14ac:dyDescent="0.25">
      <c r="A1789" s="59"/>
      <c r="B1789" s="63">
        <f>IFERROR(VLOOKUP($A1789,D_SAV!$A$5:$I$29,3,0),)</f>
        <v>0</v>
      </c>
      <c r="C1789" s="64" t="str">
        <f>IFERROR(VLOOKUP($A1789,D_SAV!$A$5:$I$29,4,0),"")</f>
        <v/>
      </c>
      <c r="D1789" s="65">
        <f>IFERROR(VLOOKUP($A1789,D_SAV!$A$5:$I$29,5,0),)</f>
        <v>0</v>
      </c>
      <c r="E1789" s="60"/>
      <c r="F1789" s="60"/>
      <c r="G1789" s="60"/>
      <c r="H1789" s="60"/>
      <c r="I1789" s="60"/>
      <c r="J1789" s="60"/>
      <c r="K1789" s="65">
        <f>IFERROR(VLOOKUP($A1789,D_SAV!$A$5:$I$29,6,0),)</f>
        <v>0</v>
      </c>
    </row>
    <row r="1790" spans="1:11" x14ac:dyDescent="0.25">
      <c r="A1790" s="59"/>
      <c r="B1790" s="63">
        <f>IFERROR(VLOOKUP($A1790,D_SAV!$A$5:$I$29,3,0),)</f>
        <v>0</v>
      </c>
      <c r="C1790" s="64" t="str">
        <f>IFERROR(VLOOKUP($A1790,D_SAV!$A$5:$I$29,4,0),"")</f>
        <v/>
      </c>
      <c r="D1790" s="65">
        <f>IFERROR(VLOOKUP($A1790,D_SAV!$A$5:$I$29,5,0),)</f>
        <v>0</v>
      </c>
      <c r="E1790" s="60"/>
      <c r="F1790" s="60"/>
      <c r="G1790" s="60"/>
      <c r="H1790" s="60"/>
      <c r="I1790" s="60"/>
      <c r="J1790" s="60"/>
      <c r="K1790" s="65">
        <f>IFERROR(VLOOKUP($A1790,D_SAV!$A$5:$I$29,6,0),)</f>
        <v>0</v>
      </c>
    </row>
    <row r="1791" spans="1:11" x14ac:dyDescent="0.25">
      <c r="A1791" s="59"/>
      <c r="B1791" s="63">
        <f>IFERROR(VLOOKUP($A1791,D_SAV!$A$5:$I$29,3,0),)</f>
        <v>0</v>
      </c>
      <c r="C1791" s="64" t="str">
        <f>IFERROR(VLOOKUP($A1791,D_SAV!$A$5:$I$29,4,0),"")</f>
        <v/>
      </c>
      <c r="D1791" s="65">
        <f>IFERROR(VLOOKUP($A1791,D_SAV!$A$5:$I$29,5,0),)</f>
        <v>0</v>
      </c>
      <c r="E1791" s="60"/>
      <c r="F1791" s="60"/>
      <c r="G1791" s="60"/>
      <c r="H1791" s="60"/>
      <c r="I1791" s="60"/>
      <c r="J1791" s="60"/>
      <c r="K1791" s="65">
        <f>IFERROR(VLOOKUP($A1791,D_SAV!$A$5:$I$29,6,0),)</f>
        <v>0</v>
      </c>
    </row>
    <row r="1792" spans="1:11" x14ac:dyDescent="0.25">
      <c r="A1792" s="59"/>
      <c r="B1792" s="63">
        <f>IFERROR(VLOOKUP($A1792,D_SAV!$A$5:$I$29,3,0),)</f>
        <v>0</v>
      </c>
      <c r="C1792" s="64" t="str">
        <f>IFERROR(VLOOKUP($A1792,D_SAV!$A$5:$I$29,4,0),"")</f>
        <v/>
      </c>
      <c r="D1792" s="65">
        <f>IFERROR(VLOOKUP($A1792,D_SAV!$A$5:$I$29,5,0),)</f>
        <v>0</v>
      </c>
      <c r="E1792" s="60"/>
      <c r="F1792" s="60"/>
      <c r="G1792" s="60"/>
      <c r="H1792" s="60"/>
      <c r="I1792" s="60"/>
      <c r="J1792" s="60"/>
      <c r="K1792" s="65">
        <f>IFERROR(VLOOKUP($A1792,D_SAV!$A$5:$I$29,6,0),)</f>
        <v>0</v>
      </c>
    </row>
    <row r="1793" spans="1:11" x14ac:dyDescent="0.25">
      <c r="A1793" s="59"/>
      <c r="B1793" s="63">
        <f>IFERROR(VLOOKUP($A1793,D_SAV!$A$5:$I$29,3,0),)</f>
        <v>0</v>
      </c>
      <c r="C1793" s="64" t="str">
        <f>IFERROR(VLOOKUP($A1793,D_SAV!$A$5:$I$29,4,0),"")</f>
        <v/>
      </c>
      <c r="D1793" s="65">
        <f>IFERROR(VLOOKUP($A1793,D_SAV!$A$5:$I$29,5,0),)</f>
        <v>0</v>
      </c>
      <c r="E1793" s="60"/>
      <c r="F1793" s="60"/>
      <c r="G1793" s="60"/>
      <c r="H1793" s="60"/>
      <c r="I1793" s="60"/>
      <c r="J1793" s="60"/>
      <c r="K1793" s="65">
        <f>IFERROR(VLOOKUP($A1793,D_SAV!$A$5:$I$29,6,0),)</f>
        <v>0</v>
      </c>
    </row>
    <row r="1794" spans="1:11" x14ac:dyDescent="0.25">
      <c r="A1794" s="59"/>
      <c r="B1794" s="63">
        <f>IFERROR(VLOOKUP($A1794,D_SAV!$A$5:$I$29,3,0),)</f>
        <v>0</v>
      </c>
      <c r="C1794" s="64" t="str">
        <f>IFERROR(VLOOKUP($A1794,D_SAV!$A$5:$I$29,4,0),"")</f>
        <v/>
      </c>
      <c r="D1794" s="65">
        <f>IFERROR(VLOOKUP($A1794,D_SAV!$A$5:$I$29,5,0),)</f>
        <v>0</v>
      </c>
      <c r="E1794" s="60"/>
      <c r="F1794" s="60"/>
      <c r="G1794" s="60"/>
      <c r="H1794" s="60"/>
      <c r="I1794" s="60"/>
      <c r="J1794" s="60"/>
      <c r="K1794" s="65">
        <f>IFERROR(VLOOKUP($A1794,D_SAV!$A$5:$I$29,6,0),)</f>
        <v>0</v>
      </c>
    </row>
    <row r="1795" spans="1:11" x14ac:dyDescent="0.25">
      <c r="A1795" s="59"/>
      <c r="B1795" s="63">
        <f>IFERROR(VLOOKUP($A1795,D_SAV!$A$5:$I$29,3,0),)</f>
        <v>0</v>
      </c>
      <c r="C1795" s="64" t="str">
        <f>IFERROR(VLOOKUP($A1795,D_SAV!$A$5:$I$29,4,0),"")</f>
        <v/>
      </c>
      <c r="D1795" s="65">
        <f>IFERROR(VLOOKUP($A1795,D_SAV!$A$5:$I$29,5,0),)</f>
        <v>0</v>
      </c>
      <c r="E1795" s="60"/>
      <c r="F1795" s="60"/>
      <c r="G1795" s="60"/>
      <c r="H1795" s="60"/>
      <c r="I1795" s="60"/>
      <c r="J1795" s="60"/>
      <c r="K1795" s="65">
        <f>IFERROR(VLOOKUP($A1795,D_SAV!$A$5:$I$29,6,0),)</f>
        <v>0</v>
      </c>
    </row>
    <row r="1796" spans="1:11" x14ac:dyDescent="0.25">
      <c r="A1796" s="59"/>
      <c r="B1796" s="63">
        <f>IFERROR(VLOOKUP($A1796,D_SAV!$A$5:$I$29,3,0),)</f>
        <v>0</v>
      </c>
      <c r="C1796" s="64" t="str">
        <f>IFERROR(VLOOKUP($A1796,D_SAV!$A$5:$I$29,4,0),"")</f>
        <v/>
      </c>
      <c r="D1796" s="65">
        <f>IFERROR(VLOOKUP($A1796,D_SAV!$A$5:$I$29,5,0),)</f>
        <v>0</v>
      </c>
      <c r="E1796" s="60"/>
      <c r="F1796" s="60"/>
      <c r="G1796" s="60"/>
      <c r="H1796" s="60"/>
      <c r="I1796" s="60"/>
      <c r="J1796" s="60"/>
      <c r="K1796" s="65">
        <f>IFERROR(VLOOKUP($A1796,D_SAV!$A$5:$I$29,6,0),)</f>
        <v>0</v>
      </c>
    </row>
    <row r="1797" spans="1:11" x14ac:dyDescent="0.25">
      <c r="A1797" s="59"/>
      <c r="B1797" s="63">
        <f>IFERROR(VLOOKUP($A1797,D_SAV!$A$5:$I$29,3,0),)</f>
        <v>0</v>
      </c>
      <c r="C1797" s="64" t="str">
        <f>IFERROR(VLOOKUP($A1797,D_SAV!$A$5:$I$29,4,0),"")</f>
        <v/>
      </c>
      <c r="D1797" s="65">
        <f>IFERROR(VLOOKUP($A1797,D_SAV!$A$5:$I$29,5,0),)</f>
        <v>0</v>
      </c>
      <c r="E1797" s="60"/>
      <c r="F1797" s="60"/>
      <c r="G1797" s="60"/>
      <c r="H1797" s="60"/>
      <c r="I1797" s="60"/>
      <c r="J1797" s="60"/>
      <c r="K1797" s="65">
        <f>IFERROR(VLOOKUP($A1797,D_SAV!$A$5:$I$29,6,0),)</f>
        <v>0</v>
      </c>
    </row>
    <row r="1798" spans="1:11" x14ac:dyDescent="0.25">
      <c r="A1798" s="59"/>
      <c r="B1798" s="63">
        <f>IFERROR(VLOOKUP($A1798,D_SAV!$A$5:$I$29,3,0),)</f>
        <v>0</v>
      </c>
      <c r="C1798" s="64" t="str">
        <f>IFERROR(VLOOKUP($A1798,D_SAV!$A$5:$I$29,4,0),"")</f>
        <v/>
      </c>
      <c r="D1798" s="65">
        <f>IFERROR(VLOOKUP($A1798,D_SAV!$A$5:$I$29,5,0),)</f>
        <v>0</v>
      </c>
      <c r="E1798" s="60"/>
      <c r="F1798" s="60"/>
      <c r="G1798" s="60"/>
      <c r="H1798" s="60"/>
      <c r="I1798" s="60"/>
      <c r="J1798" s="60"/>
      <c r="K1798" s="65">
        <f>IFERROR(VLOOKUP($A1798,D_SAV!$A$5:$I$29,6,0),)</f>
        <v>0</v>
      </c>
    </row>
    <row r="1799" spans="1:11" x14ac:dyDescent="0.25">
      <c r="A1799" s="59"/>
      <c r="B1799" s="63">
        <f>IFERROR(VLOOKUP($A1799,D_SAV!$A$5:$I$29,3,0),)</f>
        <v>0</v>
      </c>
      <c r="C1799" s="64" t="str">
        <f>IFERROR(VLOOKUP($A1799,D_SAV!$A$5:$I$29,4,0),"")</f>
        <v/>
      </c>
      <c r="D1799" s="65">
        <f>IFERROR(VLOOKUP($A1799,D_SAV!$A$5:$I$29,5,0),)</f>
        <v>0</v>
      </c>
      <c r="E1799" s="60"/>
      <c r="F1799" s="60"/>
      <c r="G1799" s="60"/>
      <c r="H1799" s="60"/>
      <c r="I1799" s="60"/>
      <c r="J1799" s="60"/>
      <c r="K1799" s="65">
        <f>IFERROR(VLOOKUP($A1799,D_SAV!$A$5:$I$29,6,0),)</f>
        <v>0</v>
      </c>
    </row>
    <row r="1800" spans="1:11" x14ac:dyDescent="0.25">
      <c r="A1800" s="59"/>
      <c r="B1800" s="63">
        <f>IFERROR(VLOOKUP($A1800,D_SAV!$A$5:$I$29,3,0),)</f>
        <v>0</v>
      </c>
      <c r="C1800" s="64" t="str">
        <f>IFERROR(VLOOKUP($A1800,D_SAV!$A$5:$I$29,4,0),"")</f>
        <v/>
      </c>
      <c r="D1800" s="65">
        <f>IFERROR(VLOOKUP($A1800,D_SAV!$A$5:$I$29,5,0),)</f>
        <v>0</v>
      </c>
      <c r="E1800" s="60"/>
      <c r="F1800" s="60"/>
      <c r="G1800" s="60"/>
      <c r="H1800" s="60"/>
      <c r="I1800" s="60"/>
      <c r="J1800" s="60"/>
      <c r="K1800" s="65">
        <f>IFERROR(VLOOKUP($A1800,D_SAV!$A$5:$I$29,6,0),)</f>
        <v>0</v>
      </c>
    </row>
    <row r="1801" spans="1:11" x14ac:dyDescent="0.25">
      <c r="A1801" s="59"/>
      <c r="B1801" s="63">
        <f>IFERROR(VLOOKUP($A1801,D_SAV!$A$5:$I$29,3,0),)</f>
        <v>0</v>
      </c>
      <c r="C1801" s="64" t="str">
        <f>IFERROR(VLOOKUP($A1801,D_SAV!$A$5:$I$29,4,0),"")</f>
        <v/>
      </c>
      <c r="D1801" s="65">
        <f>IFERROR(VLOOKUP($A1801,D_SAV!$A$5:$I$29,5,0),)</f>
        <v>0</v>
      </c>
      <c r="E1801" s="60"/>
      <c r="F1801" s="60"/>
      <c r="G1801" s="60"/>
      <c r="H1801" s="60"/>
      <c r="I1801" s="60"/>
      <c r="J1801" s="60"/>
      <c r="K1801" s="65">
        <f>IFERROR(VLOOKUP($A1801,D_SAV!$A$5:$I$29,6,0),)</f>
        <v>0</v>
      </c>
    </row>
    <row r="1802" spans="1:11" x14ac:dyDescent="0.25">
      <c r="A1802" s="59"/>
      <c r="B1802" s="63">
        <f>IFERROR(VLOOKUP($A1802,D_SAV!$A$5:$I$29,3,0),)</f>
        <v>0</v>
      </c>
      <c r="C1802" s="64" t="str">
        <f>IFERROR(VLOOKUP($A1802,D_SAV!$A$5:$I$29,4,0),"")</f>
        <v/>
      </c>
      <c r="D1802" s="65">
        <f>IFERROR(VLOOKUP($A1802,D_SAV!$A$5:$I$29,5,0),)</f>
        <v>0</v>
      </c>
      <c r="E1802" s="60"/>
      <c r="F1802" s="60"/>
      <c r="G1802" s="60"/>
      <c r="H1802" s="60"/>
      <c r="I1802" s="60"/>
      <c r="J1802" s="60"/>
      <c r="K1802" s="65">
        <f>IFERROR(VLOOKUP($A1802,D_SAV!$A$5:$I$29,6,0),)</f>
        <v>0</v>
      </c>
    </row>
    <row r="1803" spans="1:11" x14ac:dyDescent="0.25">
      <c r="A1803" s="59"/>
      <c r="B1803" s="63">
        <f>IFERROR(VLOOKUP($A1803,D_SAV!$A$5:$I$29,3,0),)</f>
        <v>0</v>
      </c>
      <c r="C1803" s="64" t="str">
        <f>IFERROR(VLOOKUP($A1803,D_SAV!$A$5:$I$29,4,0),"")</f>
        <v/>
      </c>
      <c r="D1803" s="65">
        <f>IFERROR(VLOOKUP($A1803,D_SAV!$A$5:$I$29,5,0),)</f>
        <v>0</v>
      </c>
      <c r="E1803" s="60"/>
      <c r="F1803" s="60"/>
      <c r="G1803" s="60"/>
      <c r="H1803" s="60"/>
      <c r="I1803" s="60"/>
      <c r="J1803" s="60"/>
      <c r="K1803" s="65">
        <f>IFERROR(VLOOKUP($A1803,D_SAV!$A$5:$I$29,6,0),)</f>
        <v>0</v>
      </c>
    </row>
    <row r="1804" spans="1:11" x14ac:dyDescent="0.25">
      <c r="A1804" s="59"/>
      <c r="B1804" s="63">
        <f>IFERROR(VLOOKUP($A1804,D_SAV!$A$5:$I$29,3,0),)</f>
        <v>0</v>
      </c>
      <c r="C1804" s="64" t="str">
        <f>IFERROR(VLOOKUP($A1804,D_SAV!$A$5:$I$29,4,0),"")</f>
        <v/>
      </c>
      <c r="D1804" s="65">
        <f>IFERROR(VLOOKUP($A1804,D_SAV!$A$5:$I$29,5,0),)</f>
        <v>0</v>
      </c>
      <c r="E1804" s="60"/>
      <c r="F1804" s="60"/>
      <c r="G1804" s="60"/>
      <c r="H1804" s="60"/>
      <c r="I1804" s="60"/>
      <c r="J1804" s="60"/>
      <c r="K1804" s="65">
        <f>IFERROR(VLOOKUP($A1804,D_SAV!$A$5:$I$29,6,0),)</f>
        <v>0</v>
      </c>
    </row>
    <row r="1805" spans="1:11" x14ac:dyDescent="0.25">
      <c r="A1805" s="59"/>
      <c r="B1805" s="63">
        <f>IFERROR(VLOOKUP($A1805,D_SAV!$A$5:$I$29,3,0),)</f>
        <v>0</v>
      </c>
      <c r="C1805" s="64" t="str">
        <f>IFERROR(VLOOKUP($A1805,D_SAV!$A$5:$I$29,4,0),"")</f>
        <v/>
      </c>
      <c r="D1805" s="65">
        <f>IFERROR(VLOOKUP($A1805,D_SAV!$A$5:$I$29,5,0),)</f>
        <v>0</v>
      </c>
      <c r="E1805" s="60"/>
      <c r="F1805" s="60"/>
      <c r="G1805" s="60"/>
      <c r="H1805" s="60"/>
      <c r="I1805" s="60"/>
      <c r="J1805" s="60"/>
      <c r="K1805" s="65">
        <f>IFERROR(VLOOKUP($A1805,D_SAV!$A$5:$I$29,6,0),)</f>
        <v>0</v>
      </c>
    </row>
    <row r="1806" spans="1:11" x14ac:dyDescent="0.25">
      <c r="A1806" s="59"/>
      <c r="B1806" s="63">
        <f>IFERROR(VLOOKUP($A1806,D_SAV!$A$5:$I$29,3,0),)</f>
        <v>0</v>
      </c>
      <c r="C1806" s="64" t="str">
        <f>IFERROR(VLOOKUP($A1806,D_SAV!$A$5:$I$29,4,0),"")</f>
        <v/>
      </c>
      <c r="D1806" s="65">
        <f>IFERROR(VLOOKUP($A1806,D_SAV!$A$5:$I$29,5,0),)</f>
        <v>0</v>
      </c>
      <c r="E1806" s="60"/>
      <c r="F1806" s="60"/>
      <c r="G1806" s="60"/>
      <c r="H1806" s="60"/>
      <c r="I1806" s="60"/>
      <c r="J1806" s="60"/>
      <c r="K1806" s="65">
        <f>IFERROR(VLOOKUP($A1806,D_SAV!$A$5:$I$29,6,0),)</f>
        <v>0</v>
      </c>
    </row>
    <row r="1807" spans="1:11" x14ac:dyDescent="0.25">
      <c r="A1807" s="59"/>
      <c r="B1807" s="63">
        <f>IFERROR(VLOOKUP($A1807,D_SAV!$A$5:$I$29,3,0),)</f>
        <v>0</v>
      </c>
      <c r="C1807" s="64" t="str">
        <f>IFERROR(VLOOKUP($A1807,D_SAV!$A$5:$I$29,4,0),"")</f>
        <v/>
      </c>
      <c r="D1807" s="65">
        <f>IFERROR(VLOOKUP($A1807,D_SAV!$A$5:$I$29,5,0),)</f>
        <v>0</v>
      </c>
      <c r="E1807" s="60"/>
      <c r="F1807" s="60"/>
      <c r="G1807" s="60"/>
      <c r="H1807" s="60"/>
      <c r="I1807" s="60"/>
      <c r="J1807" s="60"/>
      <c r="K1807" s="65">
        <f>IFERROR(VLOOKUP($A1807,D_SAV!$A$5:$I$29,6,0),)</f>
        <v>0</v>
      </c>
    </row>
    <row r="1808" spans="1:11" x14ac:dyDescent="0.25">
      <c r="A1808" s="59"/>
      <c r="B1808" s="63">
        <f>IFERROR(VLOOKUP($A1808,D_SAV!$A$5:$I$29,3,0),)</f>
        <v>0</v>
      </c>
      <c r="C1808" s="64" t="str">
        <f>IFERROR(VLOOKUP($A1808,D_SAV!$A$5:$I$29,4,0),"")</f>
        <v/>
      </c>
      <c r="D1808" s="65">
        <f>IFERROR(VLOOKUP($A1808,D_SAV!$A$5:$I$29,5,0),)</f>
        <v>0</v>
      </c>
      <c r="E1808" s="60"/>
      <c r="F1808" s="60"/>
      <c r="G1808" s="60"/>
      <c r="H1808" s="60"/>
      <c r="I1808" s="60"/>
      <c r="J1808" s="60"/>
      <c r="K1808" s="65">
        <f>IFERROR(VLOOKUP($A1808,D_SAV!$A$5:$I$29,6,0),)</f>
        <v>0</v>
      </c>
    </row>
    <row r="1809" spans="1:11" x14ac:dyDescent="0.25">
      <c r="A1809" s="59"/>
      <c r="B1809" s="63">
        <f>IFERROR(VLOOKUP($A1809,D_SAV!$A$5:$I$29,3,0),)</f>
        <v>0</v>
      </c>
      <c r="C1809" s="64" t="str">
        <f>IFERROR(VLOOKUP($A1809,D_SAV!$A$5:$I$29,4,0),"")</f>
        <v/>
      </c>
      <c r="D1809" s="65">
        <f>IFERROR(VLOOKUP($A1809,D_SAV!$A$5:$I$29,5,0),)</f>
        <v>0</v>
      </c>
      <c r="E1809" s="60"/>
      <c r="F1809" s="60"/>
      <c r="G1809" s="60"/>
      <c r="H1809" s="60"/>
      <c r="I1809" s="60"/>
      <c r="J1809" s="60"/>
      <c r="K1809" s="65">
        <f>IFERROR(VLOOKUP($A1809,D_SAV!$A$5:$I$29,6,0),)</f>
        <v>0</v>
      </c>
    </row>
    <row r="1810" spans="1:11" x14ac:dyDescent="0.25">
      <c r="A1810" s="59"/>
      <c r="B1810" s="63">
        <f>IFERROR(VLOOKUP($A1810,D_SAV!$A$5:$I$29,3,0),)</f>
        <v>0</v>
      </c>
      <c r="C1810" s="64" t="str">
        <f>IFERROR(VLOOKUP($A1810,D_SAV!$A$5:$I$29,4,0),"")</f>
        <v/>
      </c>
      <c r="D1810" s="65">
        <f>IFERROR(VLOOKUP($A1810,D_SAV!$A$5:$I$29,5,0),)</f>
        <v>0</v>
      </c>
      <c r="E1810" s="60"/>
      <c r="F1810" s="60"/>
      <c r="G1810" s="60"/>
      <c r="H1810" s="60"/>
      <c r="I1810" s="60"/>
      <c r="J1810" s="60"/>
      <c r="K1810" s="65">
        <f>IFERROR(VLOOKUP($A1810,D_SAV!$A$5:$I$29,6,0),)</f>
        <v>0</v>
      </c>
    </row>
    <row r="1811" spans="1:11" x14ac:dyDescent="0.25">
      <c r="A1811" s="59"/>
      <c r="B1811" s="63">
        <f>IFERROR(VLOOKUP($A1811,D_SAV!$A$5:$I$29,3,0),)</f>
        <v>0</v>
      </c>
      <c r="C1811" s="64" t="str">
        <f>IFERROR(VLOOKUP($A1811,D_SAV!$A$5:$I$29,4,0),"")</f>
        <v/>
      </c>
      <c r="D1811" s="65">
        <f>IFERROR(VLOOKUP($A1811,D_SAV!$A$5:$I$29,5,0),)</f>
        <v>0</v>
      </c>
      <c r="E1811" s="60"/>
      <c r="F1811" s="60"/>
      <c r="G1811" s="60"/>
      <c r="H1811" s="60"/>
      <c r="I1811" s="60"/>
      <c r="J1811" s="60"/>
      <c r="K1811" s="65">
        <f>IFERROR(VLOOKUP($A1811,D_SAV!$A$5:$I$29,6,0),)</f>
        <v>0</v>
      </c>
    </row>
    <row r="1812" spans="1:11" x14ac:dyDescent="0.25">
      <c r="A1812" s="59"/>
      <c r="B1812" s="63">
        <f>IFERROR(VLOOKUP($A1812,D_SAV!$A$5:$I$29,3,0),)</f>
        <v>0</v>
      </c>
      <c r="C1812" s="64" t="str">
        <f>IFERROR(VLOOKUP($A1812,D_SAV!$A$5:$I$29,4,0),"")</f>
        <v/>
      </c>
      <c r="D1812" s="65">
        <f>IFERROR(VLOOKUP($A1812,D_SAV!$A$5:$I$29,5,0),)</f>
        <v>0</v>
      </c>
      <c r="E1812" s="60"/>
      <c r="F1812" s="60"/>
      <c r="G1812" s="60"/>
      <c r="H1812" s="60"/>
      <c r="I1812" s="60"/>
      <c r="J1812" s="60"/>
      <c r="K1812" s="65">
        <f>IFERROR(VLOOKUP($A1812,D_SAV!$A$5:$I$29,6,0),)</f>
        <v>0</v>
      </c>
    </row>
    <row r="1813" spans="1:11" x14ac:dyDescent="0.25">
      <c r="A1813" s="59"/>
      <c r="B1813" s="63">
        <f>IFERROR(VLOOKUP($A1813,D_SAV!$A$5:$I$29,3,0),)</f>
        <v>0</v>
      </c>
      <c r="C1813" s="64" t="str">
        <f>IFERROR(VLOOKUP($A1813,D_SAV!$A$5:$I$29,4,0),"")</f>
        <v/>
      </c>
      <c r="D1813" s="65">
        <f>IFERROR(VLOOKUP($A1813,D_SAV!$A$5:$I$29,5,0),)</f>
        <v>0</v>
      </c>
      <c r="E1813" s="60"/>
      <c r="F1813" s="60"/>
      <c r="G1813" s="60"/>
      <c r="H1813" s="60"/>
      <c r="I1813" s="60"/>
      <c r="J1813" s="60"/>
      <c r="K1813" s="65">
        <f>IFERROR(VLOOKUP($A1813,D_SAV!$A$5:$I$29,6,0),)</f>
        <v>0</v>
      </c>
    </row>
    <row r="1814" spans="1:11" x14ac:dyDescent="0.25">
      <c r="A1814" s="59"/>
      <c r="B1814" s="63">
        <f>IFERROR(VLOOKUP($A1814,D_SAV!$A$5:$I$29,3,0),)</f>
        <v>0</v>
      </c>
      <c r="C1814" s="64" t="str">
        <f>IFERROR(VLOOKUP($A1814,D_SAV!$A$5:$I$29,4,0),"")</f>
        <v/>
      </c>
      <c r="D1814" s="65">
        <f>IFERROR(VLOOKUP($A1814,D_SAV!$A$5:$I$29,5,0),)</f>
        <v>0</v>
      </c>
      <c r="E1814" s="60"/>
      <c r="F1814" s="60"/>
      <c r="G1814" s="60"/>
      <c r="H1814" s="60"/>
      <c r="I1814" s="60"/>
      <c r="J1814" s="60"/>
      <c r="K1814" s="65">
        <f>IFERROR(VLOOKUP($A1814,D_SAV!$A$5:$I$29,6,0),)</f>
        <v>0</v>
      </c>
    </row>
    <row r="1815" spans="1:11" x14ac:dyDescent="0.25">
      <c r="A1815" s="59"/>
      <c r="B1815" s="63">
        <f>IFERROR(VLOOKUP($A1815,D_SAV!$A$5:$I$29,3,0),)</f>
        <v>0</v>
      </c>
      <c r="C1815" s="64" t="str">
        <f>IFERROR(VLOOKUP($A1815,D_SAV!$A$5:$I$29,4,0),"")</f>
        <v/>
      </c>
      <c r="D1815" s="65">
        <f>IFERROR(VLOOKUP($A1815,D_SAV!$A$5:$I$29,5,0),)</f>
        <v>0</v>
      </c>
      <c r="E1815" s="60"/>
      <c r="F1815" s="60"/>
      <c r="G1815" s="60"/>
      <c r="H1815" s="60"/>
      <c r="I1815" s="60"/>
      <c r="J1815" s="60"/>
      <c r="K1815" s="65">
        <f>IFERROR(VLOOKUP($A1815,D_SAV!$A$5:$I$29,6,0),)</f>
        <v>0</v>
      </c>
    </row>
    <row r="1816" spans="1:11" x14ac:dyDescent="0.25">
      <c r="A1816" s="59"/>
      <c r="B1816" s="63">
        <f>IFERROR(VLOOKUP($A1816,D_SAV!$A$5:$I$29,3,0),)</f>
        <v>0</v>
      </c>
      <c r="C1816" s="64" t="str">
        <f>IFERROR(VLOOKUP($A1816,D_SAV!$A$5:$I$29,4,0),"")</f>
        <v/>
      </c>
      <c r="D1816" s="65">
        <f>IFERROR(VLOOKUP($A1816,D_SAV!$A$5:$I$29,5,0),)</f>
        <v>0</v>
      </c>
      <c r="E1816" s="60"/>
      <c r="F1816" s="60"/>
      <c r="G1816" s="60"/>
      <c r="H1816" s="60"/>
      <c r="I1816" s="60"/>
      <c r="J1816" s="60"/>
      <c r="K1816" s="65">
        <f>IFERROR(VLOOKUP($A1816,D_SAV!$A$5:$I$29,6,0),)</f>
        <v>0</v>
      </c>
    </row>
    <row r="1817" spans="1:11" x14ac:dyDescent="0.25">
      <c r="A1817" s="59"/>
      <c r="B1817" s="63">
        <f>IFERROR(VLOOKUP($A1817,D_SAV!$A$5:$I$29,3,0),)</f>
        <v>0</v>
      </c>
      <c r="C1817" s="64" t="str">
        <f>IFERROR(VLOOKUP($A1817,D_SAV!$A$5:$I$29,4,0),"")</f>
        <v/>
      </c>
      <c r="D1817" s="65">
        <f>IFERROR(VLOOKUP($A1817,D_SAV!$A$5:$I$29,5,0),)</f>
        <v>0</v>
      </c>
      <c r="E1817" s="60"/>
      <c r="F1817" s="60"/>
      <c r="G1817" s="60"/>
      <c r="H1817" s="60"/>
      <c r="I1817" s="60"/>
      <c r="J1817" s="60"/>
      <c r="K1817" s="65">
        <f>IFERROR(VLOOKUP($A1817,D_SAV!$A$5:$I$29,6,0),)</f>
        <v>0</v>
      </c>
    </row>
    <row r="1818" spans="1:11" x14ac:dyDescent="0.25">
      <c r="A1818" s="59"/>
      <c r="B1818" s="63">
        <f>IFERROR(VLOOKUP($A1818,D_SAV!$A$5:$I$29,3,0),)</f>
        <v>0</v>
      </c>
      <c r="C1818" s="64" t="str">
        <f>IFERROR(VLOOKUP($A1818,D_SAV!$A$5:$I$29,4,0),"")</f>
        <v/>
      </c>
      <c r="D1818" s="65">
        <f>IFERROR(VLOOKUP($A1818,D_SAV!$A$5:$I$29,5,0),)</f>
        <v>0</v>
      </c>
      <c r="E1818" s="60"/>
      <c r="F1818" s="60"/>
      <c r="G1818" s="60"/>
      <c r="H1818" s="60"/>
      <c r="I1818" s="60"/>
      <c r="J1818" s="60"/>
      <c r="K1818" s="65">
        <f>IFERROR(VLOOKUP($A1818,D_SAV!$A$5:$I$29,6,0),)</f>
        <v>0</v>
      </c>
    </row>
    <row r="1819" spans="1:11" x14ac:dyDescent="0.25">
      <c r="A1819" s="59"/>
      <c r="B1819" s="63">
        <f>IFERROR(VLOOKUP($A1819,D_SAV!$A$5:$I$29,3,0),)</f>
        <v>0</v>
      </c>
      <c r="C1819" s="64" t="str">
        <f>IFERROR(VLOOKUP($A1819,D_SAV!$A$5:$I$29,4,0),"")</f>
        <v/>
      </c>
      <c r="D1819" s="65">
        <f>IFERROR(VLOOKUP($A1819,D_SAV!$A$5:$I$29,5,0),)</f>
        <v>0</v>
      </c>
      <c r="E1819" s="60"/>
      <c r="F1819" s="60"/>
      <c r="G1819" s="60"/>
      <c r="H1819" s="60"/>
      <c r="I1819" s="60"/>
      <c r="J1819" s="60"/>
      <c r="K1819" s="65">
        <f>IFERROR(VLOOKUP($A1819,D_SAV!$A$5:$I$29,6,0),)</f>
        <v>0</v>
      </c>
    </row>
    <row r="1820" spans="1:11" x14ac:dyDescent="0.25">
      <c r="A1820" s="59"/>
      <c r="B1820" s="63">
        <f>IFERROR(VLOOKUP($A1820,D_SAV!$A$5:$I$29,3,0),)</f>
        <v>0</v>
      </c>
      <c r="C1820" s="64" t="str">
        <f>IFERROR(VLOOKUP($A1820,D_SAV!$A$5:$I$29,4,0),"")</f>
        <v/>
      </c>
      <c r="D1820" s="65">
        <f>IFERROR(VLOOKUP($A1820,D_SAV!$A$5:$I$29,5,0),)</f>
        <v>0</v>
      </c>
      <c r="E1820" s="60"/>
      <c r="F1820" s="60"/>
      <c r="G1820" s="60"/>
      <c r="H1820" s="60"/>
      <c r="I1820" s="60"/>
      <c r="J1820" s="60"/>
      <c r="K1820" s="65">
        <f>IFERROR(VLOOKUP($A1820,D_SAV!$A$5:$I$29,6,0),)</f>
        <v>0</v>
      </c>
    </row>
    <row r="1821" spans="1:11" x14ac:dyDescent="0.25">
      <c r="A1821" s="59"/>
      <c r="B1821" s="63">
        <f>IFERROR(VLOOKUP($A1821,D_SAV!$A$5:$I$29,3,0),)</f>
        <v>0</v>
      </c>
      <c r="C1821" s="64" t="str">
        <f>IFERROR(VLOOKUP($A1821,D_SAV!$A$5:$I$29,4,0),"")</f>
        <v/>
      </c>
      <c r="D1821" s="65">
        <f>IFERROR(VLOOKUP($A1821,D_SAV!$A$5:$I$29,5,0),)</f>
        <v>0</v>
      </c>
      <c r="E1821" s="60"/>
      <c r="F1821" s="60"/>
      <c r="G1821" s="60"/>
      <c r="H1821" s="60"/>
      <c r="I1821" s="60"/>
      <c r="J1821" s="60"/>
      <c r="K1821" s="65">
        <f>IFERROR(VLOOKUP($A1821,D_SAV!$A$5:$I$29,6,0),)</f>
        <v>0</v>
      </c>
    </row>
    <row r="1822" spans="1:11" x14ac:dyDescent="0.25">
      <c r="A1822" s="59"/>
      <c r="B1822" s="63">
        <f>IFERROR(VLOOKUP($A1822,D_SAV!$A$5:$I$29,3,0),)</f>
        <v>0</v>
      </c>
      <c r="C1822" s="64" t="str">
        <f>IFERROR(VLOOKUP($A1822,D_SAV!$A$5:$I$29,4,0),"")</f>
        <v/>
      </c>
      <c r="D1822" s="65">
        <f>IFERROR(VLOOKUP($A1822,D_SAV!$A$5:$I$29,5,0),)</f>
        <v>0</v>
      </c>
      <c r="E1822" s="60"/>
      <c r="F1822" s="60"/>
      <c r="G1822" s="60"/>
      <c r="H1822" s="60"/>
      <c r="I1822" s="60"/>
      <c r="J1822" s="60"/>
      <c r="K1822" s="65">
        <f>IFERROR(VLOOKUP($A1822,D_SAV!$A$5:$I$29,6,0),)</f>
        <v>0</v>
      </c>
    </row>
    <row r="1823" spans="1:11" x14ac:dyDescent="0.25">
      <c r="A1823" s="59"/>
      <c r="B1823" s="63">
        <f>IFERROR(VLOOKUP($A1823,D_SAV!$A$5:$I$29,3,0),)</f>
        <v>0</v>
      </c>
      <c r="C1823" s="64" t="str">
        <f>IFERROR(VLOOKUP($A1823,D_SAV!$A$5:$I$29,4,0),"")</f>
        <v/>
      </c>
      <c r="D1823" s="65">
        <f>IFERROR(VLOOKUP($A1823,D_SAV!$A$5:$I$29,5,0),)</f>
        <v>0</v>
      </c>
      <c r="E1823" s="60"/>
      <c r="F1823" s="60"/>
      <c r="G1823" s="60"/>
      <c r="H1823" s="60"/>
      <c r="I1823" s="60"/>
      <c r="J1823" s="60"/>
      <c r="K1823" s="65">
        <f>IFERROR(VLOOKUP($A1823,D_SAV!$A$5:$I$29,6,0),)</f>
        <v>0</v>
      </c>
    </row>
    <row r="1824" spans="1:11" x14ac:dyDescent="0.25">
      <c r="A1824" s="59"/>
      <c r="B1824" s="63">
        <f>IFERROR(VLOOKUP($A1824,D_SAV!$A$5:$I$29,3,0),)</f>
        <v>0</v>
      </c>
      <c r="C1824" s="64" t="str">
        <f>IFERROR(VLOOKUP($A1824,D_SAV!$A$5:$I$29,4,0),"")</f>
        <v/>
      </c>
      <c r="D1824" s="65">
        <f>IFERROR(VLOOKUP($A1824,D_SAV!$A$5:$I$29,5,0),)</f>
        <v>0</v>
      </c>
      <c r="E1824" s="60"/>
      <c r="F1824" s="60"/>
      <c r="G1824" s="60"/>
      <c r="H1824" s="60"/>
      <c r="I1824" s="60"/>
      <c r="J1824" s="60"/>
      <c r="K1824" s="65">
        <f>IFERROR(VLOOKUP($A1824,D_SAV!$A$5:$I$29,6,0),)</f>
        <v>0</v>
      </c>
    </row>
    <row r="1825" spans="1:11" x14ac:dyDescent="0.25">
      <c r="A1825" s="59"/>
      <c r="B1825" s="63">
        <f>IFERROR(VLOOKUP($A1825,D_SAV!$A$5:$I$29,3,0),)</f>
        <v>0</v>
      </c>
      <c r="C1825" s="64" t="str">
        <f>IFERROR(VLOOKUP($A1825,D_SAV!$A$5:$I$29,4,0),"")</f>
        <v/>
      </c>
      <c r="D1825" s="65">
        <f>IFERROR(VLOOKUP($A1825,D_SAV!$A$5:$I$29,5,0),)</f>
        <v>0</v>
      </c>
      <c r="E1825" s="60"/>
      <c r="F1825" s="60"/>
      <c r="G1825" s="60"/>
      <c r="H1825" s="60"/>
      <c r="I1825" s="60"/>
      <c r="J1825" s="60"/>
      <c r="K1825" s="65">
        <f>IFERROR(VLOOKUP($A1825,D_SAV!$A$5:$I$29,6,0),)</f>
        <v>0</v>
      </c>
    </row>
    <row r="1826" spans="1:11" x14ac:dyDescent="0.25">
      <c r="A1826" s="59"/>
      <c r="B1826" s="63">
        <f>IFERROR(VLOOKUP($A1826,D_SAV!$A$5:$I$29,3,0),)</f>
        <v>0</v>
      </c>
      <c r="C1826" s="64" t="str">
        <f>IFERROR(VLOOKUP($A1826,D_SAV!$A$5:$I$29,4,0),"")</f>
        <v/>
      </c>
      <c r="D1826" s="65">
        <f>IFERROR(VLOOKUP($A1826,D_SAV!$A$5:$I$29,5,0),)</f>
        <v>0</v>
      </c>
      <c r="E1826" s="60"/>
      <c r="F1826" s="60"/>
      <c r="G1826" s="60"/>
      <c r="H1826" s="60"/>
      <c r="I1826" s="60"/>
      <c r="J1826" s="60"/>
      <c r="K1826" s="65">
        <f>IFERROR(VLOOKUP($A1826,D_SAV!$A$5:$I$29,6,0),)</f>
        <v>0</v>
      </c>
    </row>
    <row r="1827" spans="1:11" x14ac:dyDescent="0.25">
      <c r="A1827" s="59"/>
      <c r="B1827" s="63">
        <f>IFERROR(VLOOKUP($A1827,D_SAV!$A$5:$I$29,3,0),)</f>
        <v>0</v>
      </c>
      <c r="C1827" s="64" t="str">
        <f>IFERROR(VLOOKUP($A1827,D_SAV!$A$5:$I$29,4,0),"")</f>
        <v/>
      </c>
      <c r="D1827" s="65">
        <f>IFERROR(VLOOKUP($A1827,D_SAV!$A$5:$I$29,5,0),)</f>
        <v>0</v>
      </c>
      <c r="E1827" s="60"/>
      <c r="F1827" s="60"/>
      <c r="G1827" s="60"/>
      <c r="H1827" s="60"/>
      <c r="I1827" s="60"/>
      <c r="J1827" s="60"/>
      <c r="K1827" s="65">
        <f>IFERROR(VLOOKUP($A1827,D_SAV!$A$5:$I$29,6,0),)</f>
        <v>0</v>
      </c>
    </row>
    <row r="1828" spans="1:11" x14ac:dyDescent="0.25">
      <c r="A1828" s="59"/>
      <c r="B1828" s="63">
        <f>IFERROR(VLOOKUP($A1828,D_SAV!$A$5:$I$29,3,0),)</f>
        <v>0</v>
      </c>
      <c r="C1828" s="64" t="str">
        <f>IFERROR(VLOOKUP($A1828,D_SAV!$A$5:$I$29,4,0),"")</f>
        <v/>
      </c>
      <c r="D1828" s="65">
        <f>IFERROR(VLOOKUP($A1828,D_SAV!$A$5:$I$29,5,0),)</f>
        <v>0</v>
      </c>
      <c r="E1828" s="60"/>
      <c r="F1828" s="60"/>
      <c r="G1828" s="60"/>
      <c r="H1828" s="60"/>
      <c r="I1828" s="60"/>
      <c r="J1828" s="60"/>
      <c r="K1828" s="65">
        <f>IFERROR(VLOOKUP($A1828,D_SAV!$A$5:$I$29,6,0),)</f>
        <v>0</v>
      </c>
    </row>
    <row r="1829" spans="1:11" x14ac:dyDescent="0.25">
      <c r="A1829" s="59"/>
      <c r="B1829" s="63">
        <f>IFERROR(VLOOKUP($A1829,D_SAV!$A$5:$I$29,3,0),)</f>
        <v>0</v>
      </c>
      <c r="C1829" s="64" t="str">
        <f>IFERROR(VLOOKUP($A1829,D_SAV!$A$5:$I$29,4,0),"")</f>
        <v/>
      </c>
      <c r="D1829" s="65">
        <f>IFERROR(VLOOKUP($A1829,D_SAV!$A$5:$I$29,5,0),)</f>
        <v>0</v>
      </c>
      <c r="E1829" s="60"/>
      <c r="F1829" s="60"/>
      <c r="G1829" s="60"/>
      <c r="H1829" s="60"/>
      <c r="I1829" s="60"/>
      <c r="J1829" s="60"/>
      <c r="K1829" s="65">
        <f>IFERROR(VLOOKUP($A1829,D_SAV!$A$5:$I$29,6,0),)</f>
        <v>0</v>
      </c>
    </row>
    <row r="1830" spans="1:11" x14ac:dyDescent="0.25">
      <c r="A1830" s="59"/>
      <c r="B1830" s="63">
        <f>IFERROR(VLOOKUP($A1830,D_SAV!$A$5:$I$29,3,0),)</f>
        <v>0</v>
      </c>
      <c r="C1830" s="64" t="str">
        <f>IFERROR(VLOOKUP($A1830,D_SAV!$A$5:$I$29,4,0),"")</f>
        <v/>
      </c>
      <c r="D1830" s="65">
        <f>IFERROR(VLOOKUP($A1830,D_SAV!$A$5:$I$29,5,0),)</f>
        <v>0</v>
      </c>
      <c r="E1830" s="60"/>
      <c r="F1830" s="60"/>
      <c r="G1830" s="60"/>
      <c r="H1830" s="60"/>
      <c r="I1830" s="60"/>
      <c r="J1830" s="60"/>
      <c r="K1830" s="65">
        <f>IFERROR(VLOOKUP($A1830,D_SAV!$A$5:$I$29,6,0),)</f>
        <v>0</v>
      </c>
    </row>
    <row r="1831" spans="1:11" x14ac:dyDescent="0.25">
      <c r="A1831" s="59"/>
      <c r="B1831" s="63">
        <f>IFERROR(VLOOKUP($A1831,D_SAV!$A$5:$I$29,3,0),)</f>
        <v>0</v>
      </c>
      <c r="C1831" s="64" t="str">
        <f>IFERROR(VLOOKUP($A1831,D_SAV!$A$5:$I$29,4,0),"")</f>
        <v/>
      </c>
      <c r="D1831" s="65">
        <f>IFERROR(VLOOKUP($A1831,D_SAV!$A$5:$I$29,5,0),)</f>
        <v>0</v>
      </c>
      <c r="E1831" s="60"/>
      <c r="F1831" s="60"/>
      <c r="G1831" s="60"/>
      <c r="H1831" s="60"/>
      <c r="I1831" s="60"/>
      <c r="J1831" s="60"/>
      <c r="K1831" s="65">
        <f>IFERROR(VLOOKUP($A1831,D_SAV!$A$5:$I$29,6,0),)</f>
        <v>0</v>
      </c>
    </row>
    <row r="1832" spans="1:11" x14ac:dyDescent="0.25">
      <c r="A1832" s="59"/>
      <c r="B1832" s="63">
        <f>IFERROR(VLOOKUP($A1832,D_SAV!$A$5:$I$29,3,0),)</f>
        <v>0</v>
      </c>
      <c r="C1832" s="64" t="str">
        <f>IFERROR(VLOOKUP($A1832,D_SAV!$A$5:$I$29,4,0),"")</f>
        <v/>
      </c>
      <c r="D1832" s="65">
        <f>IFERROR(VLOOKUP($A1832,D_SAV!$A$5:$I$29,5,0),)</f>
        <v>0</v>
      </c>
      <c r="E1832" s="60"/>
      <c r="F1832" s="60"/>
      <c r="G1832" s="60"/>
      <c r="H1832" s="60"/>
      <c r="I1832" s="60"/>
      <c r="J1832" s="60"/>
      <c r="K1832" s="65">
        <f>IFERROR(VLOOKUP($A1832,D_SAV!$A$5:$I$29,6,0),)</f>
        <v>0</v>
      </c>
    </row>
    <row r="1833" spans="1:11" x14ac:dyDescent="0.25">
      <c r="A1833" s="59"/>
      <c r="B1833" s="63">
        <f>IFERROR(VLOOKUP($A1833,D_SAV!$A$5:$I$29,3,0),)</f>
        <v>0</v>
      </c>
      <c r="C1833" s="64" t="str">
        <f>IFERROR(VLOOKUP($A1833,D_SAV!$A$5:$I$29,4,0),"")</f>
        <v/>
      </c>
      <c r="D1833" s="65">
        <f>IFERROR(VLOOKUP($A1833,D_SAV!$A$5:$I$29,5,0),)</f>
        <v>0</v>
      </c>
      <c r="E1833" s="60"/>
      <c r="F1833" s="60"/>
      <c r="G1833" s="60"/>
      <c r="H1833" s="60"/>
      <c r="I1833" s="60"/>
      <c r="J1833" s="60"/>
      <c r="K1833" s="65">
        <f>IFERROR(VLOOKUP($A1833,D_SAV!$A$5:$I$29,6,0),)</f>
        <v>0</v>
      </c>
    </row>
    <row r="1834" spans="1:11" x14ac:dyDescent="0.25">
      <c r="A1834" s="59"/>
      <c r="B1834" s="63">
        <f>IFERROR(VLOOKUP($A1834,D_SAV!$A$5:$I$29,3,0),)</f>
        <v>0</v>
      </c>
      <c r="C1834" s="64" t="str">
        <f>IFERROR(VLOOKUP($A1834,D_SAV!$A$5:$I$29,4,0),"")</f>
        <v/>
      </c>
      <c r="D1834" s="65">
        <f>IFERROR(VLOOKUP($A1834,D_SAV!$A$5:$I$29,5,0),)</f>
        <v>0</v>
      </c>
      <c r="E1834" s="60"/>
      <c r="F1834" s="60"/>
      <c r="G1834" s="60"/>
      <c r="H1834" s="60"/>
      <c r="I1834" s="60"/>
      <c r="J1834" s="60"/>
      <c r="K1834" s="65">
        <f>IFERROR(VLOOKUP($A1834,D_SAV!$A$5:$I$29,6,0),)</f>
        <v>0</v>
      </c>
    </row>
    <row r="1835" spans="1:11" x14ac:dyDescent="0.25">
      <c r="A1835" s="59"/>
      <c r="B1835" s="63">
        <f>IFERROR(VLOOKUP($A1835,D_SAV!$A$5:$I$29,3,0),)</f>
        <v>0</v>
      </c>
      <c r="C1835" s="64" t="str">
        <f>IFERROR(VLOOKUP($A1835,D_SAV!$A$5:$I$29,4,0),"")</f>
        <v/>
      </c>
      <c r="D1835" s="65">
        <f>IFERROR(VLOOKUP($A1835,D_SAV!$A$5:$I$29,5,0),)</f>
        <v>0</v>
      </c>
      <c r="E1835" s="60"/>
      <c r="F1835" s="60"/>
      <c r="G1835" s="60"/>
      <c r="H1835" s="60"/>
      <c r="I1835" s="60"/>
      <c r="J1835" s="60"/>
      <c r="K1835" s="65">
        <f>IFERROR(VLOOKUP($A1835,D_SAV!$A$5:$I$29,6,0),)</f>
        <v>0</v>
      </c>
    </row>
    <row r="1836" spans="1:11" x14ac:dyDescent="0.25">
      <c r="A1836" s="59"/>
      <c r="B1836" s="63">
        <f>IFERROR(VLOOKUP($A1836,D_SAV!$A$5:$I$29,3,0),)</f>
        <v>0</v>
      </c>
      <c r="C1836" s="64" t="str">
        <f>IFERROR(VLOOKUP($A1836,D_SAV!$A$5:$I$29,4,0),"")</f>
        <v/>
      </c>
      <c r="D1836" s="65">
        <f>IFERROR(VLOOKUP($A1836,D_SAV!$A$5:$I$29,5,0),)</f>
        <v>0</v>
      </c>
      <c r="E1836" s="60"/>
      <c r="F1836" s="60"/>
      <c r="G1836" s="60"/>
      <c r="H1836" s="60"/>
      <c r="I1836" s="60"/>
      <c r="J1836" s="60"/>
      <c r="K1836" s="65">
        <f>IFERROR(VLOOKUP($A1836,D_SAV!$A$5:$I$29,6,0),)</f>
        <v>0</v>
      </c>
    </row>
    <row r="1837" spans="1:11" x14ac:dyDescent="0.25">
      <c r="A1837" s="59"/>
      <c r="B1837" s="63">
        <f>IFERROR(VLOOKUP($A1837,D_SAV!$A$5:$I$29,3,0),)</f>
        <v>0</v>
      </c>
      <c r="C1837" s="64" t="str">
        <f>IFERROR(VLOOKUP($A1837,D_SAV!$A$5:$I$29,4,0),"")</f>
        <v/>
      </c>
      <c r="D1837" s="65">
        <f>IFERROR(VLOOKUP($A1837,D_SAV!$A$5:$I$29,5,0),)</f>
        <v>0</v>
      </c>
      <c r="E1837" s="60"/>
      <c r="F1837" s="60"/>
      <c r="G1837" s="60"/>
      <c r="H1837" s="60"/>
      <c r="I1837" s="60"/>
      <c r="J1837" s="60"/>
      <c r="K1837" s="65">
        <f>IFERROR(VLOOKUP($A1837,D_SAV!$A$5:$I$29,6,0),)</f>
        <v>0</v>
      </c>
    </row>
    <row r="1838" spans="1:11" x14ac:dyDescent="0.25">
      <c r="A1838" s="59"/>
      <c r="B1838" s="63">
        <f>IFERROR(VLOOKUP($A1838,D_SAV!$A$5:$I$29,3,0),)</f>
        <v>0</v>
      </c>
      <c r="C1838" s="64" t="str">
        <f>IFERROR(VLOOKUP($A1838,D_SAV!$A$5:$I$29,4,0),"")</f>
        <v/>
      </c>
      <c r="D1838" s="65">
        <f>IFERROR(VLOOKUP($A1838,D_SAV!$A$5:$I$29,5,0),)</f>
        <v>0</v>
      </c>
      <c r="E1838" s="60"/>
      <c r="F1838" s="60"/>
      <c r="G1838" s="60"/>
      <c r="H1838" s="60"/>
      <c r="I1838" s="60"/>
      <c r="J1838" s="60"/>
      <c r="K1838" s="65">
        <f>IFERROR(VLOOKUP($A1838,D_SAV!$A$5:$I$29,6,0),)</f>
        <v>0</v>
      </c>
    </row>
    <row r="1839" spans="1:11" x14ac:dyDescent="0.25">
      <c r="A1839" s="59"/>
      <c r="B1839" s="63">
        <f>IFERROR(VLOOKUP($A1839,D_SAV!$A$5:$I$29,3,0),)</f>
        <v>0</v>
      </c>
      <c r="C1839" s="64" t="str">
        <f>IFERROR(VLOOKUP($A1839,D_SAV!$A$5:$I$29,4,0),"")</f>
        <v/>
      </c>
      <c r="D1839" s="65">
        <f>IFERROR(VLOOKUP($A1839,D_SAV!$A$5:$I$29,5,0),)</f>
        <v>0</v>
      </c>
      <c r="E1839" s="60"/>
      <c r="F1839" s="60"/>
      <c r="G1839" s="60"/>
      <c r="H1839" s="60"/>
      <c r="I1839" s="60"/>
      <c r="J1839" s="60"/>
      <c r="K1839" s="65">
        <f>IFERROR(VLOOKUP($A1839,D_SAV!$A$5:$I$29,6,0),)</f>
        <v>0</v>
      </c>
    </row>
    <row r="1840" spans="1:11" x14ac:dyDescent="0.25">
      <c r="A1840" s="59"/>
      <c r="B1840" s="63">
        <f>IFERROR(VLOOKUP($A1840,D_SAV!$A$5:$I$29,3,0),)</f>
        <v>0</v>
      </c>
      <c r="C1840" s="64" t="str">
        <f>IFERROR(VLOOKUP($A1840,D_SAV!$A$5:$I$29,4,0),"")</f>
        <v/>
      </c>
      <c r="D1840" s="65">
        <f>IFERROR(VLOOKUP($A1840,D_SAV!$A$5:$I$29,5,0),)</f>
        <v>0</v>
      </c>
      <c r="E1840" s="60"/>
      <c r="F1840" s="60"/>
      <c r="G1840" s="60"/>
      <c r="H1840" s="60"/>
      <c r="I1840" s="60"/>
      <c r="J1840" s="60"/>
      <c r="K1840" s="65">
        <f>IFERROR(VLOOKUP($A1840,D_SAV!$A$5:$I$29,6,0),)</f>
        <v>0</v>
      </c>
    </row>
    <row r="1841" spans="1:11" x14ac:dyDescent="0.25">
      <c r="A1841" s="59"/>
      <c r="B1841" s="63">
        <f>IFERROR(VLOOKUP($A1841,D_SAV!$A$5:$I$29,3,0),)</f>
        <v>0</v>
      </c>
      <c r="C1841" s="64" t="str">
        <f>IFERROR(VLOOKUP($A1841,D_SAV!$A$5:$I$29,4,0),"")</f>
        <v/>
      </c>
      <c r="D1841" s="65">
        <f>IFERROR(VLOOKUP($A1841,D_SAV!$A$5:$I$29,5,0),)</f>
        <v>0</v>
      </c>
      <c r="E1841" s="60"/>
      <c r="F1841" s="60"/>
      <c r="G1841" s="60"/>
      <c r="H1841" s="60"/>
      <c r="I1841" s="60"/>
      <c r="J1841" s="60"/>
      <c r="K1841" s="65">
        <f>IFERROR(VLOOKUP($A1841,D_SAV!$A$5:$I$29,6,0),)</f>
        <v>0</v>
      </c>
    </row>
    <row r="1842" spans="1:11" x14ac:dyDescent="0.25">
      <c r="A1842" s="59"/>
      <c r="B1842" s="63">
        <f>IFERROR(VLOOKUP($A1842,D_SAV!$A$5:$I$29,3,0),)</f>
        <v>0</v>
      </c>
      <c r="C1842" s="64" t="str">
        <f>IFERROR(VLOOKUP($A1842,D_SAV!$A$5:$I$29,4,0),"")</f>
        <v/>
      </c>
      <c r="D1842" s="65">
        <f>IFERROR(VLOOKUP($A1842,D_SAV!$A$5:$I$29,5,0),)</f>
        <v>0</v>
      </c>
      <c r="E1842" s="60"/>
      <c r="F1842" s="60"/>
      <c r="G1842" s="60"/>
      <c r="H1842" s="60"/>
      <c r="I1842" s="60"/>
      <c r="J1842" s="60"/>
      <c r="K1842" s="65">
        <f>IFERROR(VLOOKUP($A1842,D_SAV!$A$5:$I$29,6,0),)</f>
        <v>0</v>
      </c>
    </row>
    <row r="1843" spans="1:11" x14ac:dyDescent="0.25">
      <c r="A1843" s="59"/>
      <c r="B1843" s="63">
        <f>IFERROR(VLOOKUP($A1843,D_SAV!$A$5:$I$29,3,0),)</f>
        <v>0</v>
      </c>
      <c r="C1843" s="64" t="str">
        <f>IFERROR(VLOOKUP($A1843,D_SAV!$A$5:$I$29,4,0),"")</f>
        <v/>
      </c>
      <c r="D1843" s="65">
        <f>IFERROR(VLOOKUP($A1843,D_SAV!$A$5:$I$29,5,0),)</f>
        <v>0</v>
      </c>
      <c r="E1843" s="60"/>
      <c r="F1843" s="60"/>
      <c r="G1843" s="60"/>
      <c r="H1843" s="60"/>
      <c r="I1843" s="60"/>
      <c r="J1843" s="60"/>
      <c r="K1843" s="65">
        <f>IFERROR(VLOOKUP($A1843,D_SAV!$A$5:$I$29,6,0),)</f>
        <v>0</v>
      </c>
    </row>
    <row r="1844" spans="1:11" x14ac:dyDescent="0.25">
      <c r="A1844" s="59"/>
      <c r="B1844" s="63">
        <f>IFERROR(VLOOKUP($A1844,D_SAV!$A$5:$I$29,3,0),)</f>
        <v>0</v>
      </c>
      <c r="C1844" s="64" t="str">
        <f>IFERROR(VLOOKUP($A1844,D_SAV!$A$5:$I$29,4,0),"")</f>
        <v/>
      </c>
      <c r="D1844" s="65">
        <f>IFERROR(VLOOKUP($A1844,D_SAV!$A$5:$I$29,5,0),)</f>
        <v>0</v>
      </c>
      <c r="E1844" s="60"/>
      <c r="F1844" s="60"/>
      <c r="G1844" s="60"/>
      <c r="H1844" s="60"/>
      <c r="I1844" s="60"/>
      <c r="J1844" s="60"/>
      <c r="K1844" s="65">
        <f>IFERROR(VLOOKUP($A1844,D_SAV!$A$5:$I$29,6,0),)</f>
        <v>0</v>
      </c>
    </row>
    <row r="1845" spans="1:11" x14ac:dyDescent="0.25">
      <c r="A1845" s="59"/>
      <c r="B1845" s="63">
        <f>IFERROR(VLOOKUP($A1845,D_SAV!$A$5:$I$29,3,0),)</f>
        <v>0</v>
      </c>
      <c r="C1845" s="64" t="str">
        <f>IFERROR(VLOOKUP($A1845,D_SAV!$A$5:$I$29,4,0),"")</f>
        <v/>
      </c>
      <c r="D1845" s="65">
        <f>IFERROR(VLOOKUP($A1845,D_SAV!$A$5:$I$29,5,0),)</f>
        <v>0</v>
      </c>
      <c r="E1845" s="60"/>
      <c r="F1845" s="60"/>
      <c r="G1845" s="60"/>
      <c r="H1845" s="60"/>
      <c r="I1845" s="60"/>
      <c r="J1845" s="60"/>
      <c r="K1845" s="65">
        <f>IFERROR(VLOOKUP($A1845,D_SAV!$A$5:$I$29,6,0),)</f>
        <v>0</v>
      </c>
    </row>
    <row r="1846" spans="1:11" x14ac:dyDescent="0.25">
      <c r="A1846" s="59"/>
      <c r="B1846" s="63">
        <f>IFERROR(VLOOKUP($A1846,D_SAV!$A$5:$I$29,3,0),)</f>
        <v>0</v>
      </c>
      <c r="C1846" s="64" t="str">
        <f>IFERROR(VLOOKUP($A1846,D_SAV!$A$5:$I$29,4,0),"")</f>
        <v/>
      </c>
      <c r="D1846" s="65">
        <f>IFERROR(VLOOKUP($A1846,D_SAV!$A$5:$I$29,5,0),)</f>
        <v>0</v>
      </c>
      <c r="E1846" s="60"/>
      <c r="F1846" s="60"/>
      <c r="G1846" s="60"/>
      <c r="H1846" s="60"/>
      <c r="I1846" s="60"/>
      <c r="J1846" s="60"/>
      <c r="K1846" s="65">
        <f>IFERROR(VLOOKUP($A1846,D_SAV!$A$5:$I$29,6,0),)</f>
        <v>0</v>
      </c>
    </row>
    <row r="1847" spans="1:11" x14ac:dyDescent="0.25">
      <c r="A1847" s="59"/>
      <c r="B1847" s="63">
        <f>IFERROR(VLOOKUP($A1847,D_SAV!$A$5:$I$29,3,0),)</f>
        <v>0</v>
      </c>
      <c r="C1847" s="64" t="str">
        <f>IFERROR(VLOOKUP($A1847,D_SAV!$A$5:$I$29,4,0),"")</f>
        <v/>
      </c>
      <c r="D1847" s="65">
        <f>IFERROR(VLOOKUP($A1847,D_SAV!$A$5:$I$29,5,0),)</f>
        <v>0</v>
      </c>
      <c r="E1847" s="60"/>
      <c r="F1847" s="60"/>
      <c r="G1847" s="60"/>
      <c r="H1847" s="60"/>
      <c r="I1847" s="60"/>
      <c r="J1847" s="60"/>
      <c r="K1847" s="65">
        <f>IFERROR(VLOOKUP($A1847,D_SAV!$A$5:$I$29,6,0),)</f>
        <v>0</v>
      </c>
    </row>
    <row r="1848" spans="1:11" x14ac:dyDescent="0.25">
      <c r="A1848" s="59"/>
      <c r="B1848" s="63">
        <f>IFERROR(VLOOKUP($A1848,D_SAV!$A$5:$I$29,3,0),)</f>
        <v>0</v>
      </c>
      <c r="C1848" s="64" t="str">
        <f>IFERROR(VLOOKUP($A1848,D_SAV!$A$5:$I$29,4,0),"")</f>
        <v/>
      </c>
      <c r="D1848" s="65">
        <f>IFERROR(VLOOKUP($A1848,D_SAV!$A$5:$I$29,5,0),)</f>
        <v>0</v>
      </c>
      <c r="E1848" s="60"/>
      <c r="F1848" s="60"/>
      <c r="G1848" s="60"/>
      <c r="H1848" s="60"/>
      <c r="I1848" s="60"/>
      <c r="J1848" s="60"/>
      <c r="K1848" s="65">
        <f>IFERROR(VLOOKUP($A1848,D_SAV!$A$5:$I$29,6,0),)</f>
        <v>0</v>
      </c>
    </row>
    <row r="1849" spans="1:11" x14ac:dyDescent="0.25">
      <c r="A1849" s="59"/>
      <c r="B1849" s="63">
        <f>IFERROR(VLOOKUP($A1849,D_SAV!$A$5:$I$29,3,0),)</f>
        <v>0</v>
      </c>
      <c r="C1849" s="64" t="str">
        <f>IFERROR(VLOOKUP($A1849,D_SAV!$A$5:$I$29,4,0),"")</f>
        <v/>
      </c>
      <c r="D1849" s="65">
        <f>IFERROR(VLOOKUP($A1849,D_SAV!$A$5:$I$29,5,0),)</f>
        <v>0</v>
      </c>
      <c r="E1849" s="60"/>
      <c r="F1849" s="60"/>
      <c r="G1849" s="60"/>
      <c r="H1849" s="60"/>
      <c r="I1849" s="60"/>
      <c r="J1849" s="60"/>
      <c r="K1849" s="65">
        <f>IFERROR(VLOOKUP($A1849,D_SAV!$A$5:$I$29,6,0),)</f>
        <v>0</v>
      </c>
    </row>
    <row r="1850" spans="1:11" x14ac:dyDescent="0.25">
      <c r="A1850" s="59"/>
      <c r="B1850" s="63">
        <f>IFERROR(VLOOKUP($A1850,D_SAV!$A$5:$I$29,3,0),)</f>
        <v>0</v>
      </c>
      <c r="C1850" s="64" t="str">
        <f>IFERROR(VLOOKUP($A1850,D_SAV!$A$5:$I$29,4,0),"")</f>
        <v/>
      </c>
      <c r="D1850" s="65">
        <f>IFERROR(VLOOKUP($A1850,D_SAV!$A$5:$I$29,5,0),)</f>
        <v>0</v>
      </c>
      <c r="E1850" s="60"/>
      <c r="F1850" s="60"/>
      <c r="G1850" s="60"/>
      <c r="H1850" s="60"/>
      <c r="I1850" s="60"/>
      <c r="J1850" s="60"/>
      <c r="K1850" s="65">
        <f>IFERROR(VLOOKUP($A1850,D_SAV!$A$5:$I$29,6,0),)</f>
        <v>0</v>
      </c>
    </row>
    <row r="1851" spans="1:11" x14ac:dyDescent="0.25">
      <c r="A1851" s="59"/>
      <c r="B1851" s="63">
        <f>IFERROR(VLOOKUP($A1851,D_SAV!$A$5:$I$29,3,0),)</f>
        <v>0</v>
      </c>
      <c r="C1851" s="64" t="str">
        <f>IFERROR(VLOOKUP($A1851,D_SAV!$A$5:$I$29,4,0),"")</f>
        <v/>
      </c>
      <c r="D1851" s="65">
        <f>IFERROR(VLOOKUP($A1851,D_SAV!$A$5:$I$29,5,0),)</f>
        <v>0</v>
      </c>
      <c r="E1851" s="60"/>
      <c r="F1851" s="60"/>
      <c r="G1851" s="60"/>
      <c r="H1851" s="60"/>
      <c r="I1851" s="60"/>
      <c r="J1851" s="60"/>
      <c r="K1851" s="65">
        <f>IFERROR(VLOOKUP($A1851,D_SAV!$A$5:$I$29,6,0),)</f>
        <v>0</v>
      </c>
    </row>
    <row r="1852" spans="1:11" x14ac:dyDescent="0.25">
      <c r="A1852" s="59"/>
      <c r="B1852" s="63">
        <f>IFERROR(VLOOKUP($A1852,D_SAV!$A$5:$I$29,3,0),)</f>
        <v>0</v>
      </c>
      <c r="C1852" s="64" t="str">
        <f>IFERROR(VLOOKUP($A1852,D_SAV!$A$5:$I$29,4,0),"")</f>
        <v/>
      </c>
      <c r="D1852" s="65">
        <f>IFERROR(VLOOKUP($A1852,D_SAV!$A$5:$I$29,5,0),)</f>
        <v>0</v>
      </c>
      <c r="E1852" s="60"/>
      <c r="F1852" s="60"/>
      <c r="G1852" s="60"/>
      <c r="H1852" s="60"/>
      <c r="I1852" s="60"/>
      <c r="J1852" s="60"/>
      <c r="K1852" s="65">
        <f>IFERROR(VLOOKUP($A1852,D_SAV!$A$5:$I$29,6,0),)</f>
        <v>0</v>
      </c>
    </row>
    <row r="1853" spans="1:11" x14ac:dyDescent="0.25">
      <c r="A1853" s="59"/>
      <c r="B1853" s="63">
        <f>IFERROR(VLOOKUP($A1853,D_SAV!$A$5:$I$29,3,0),)</f>
        <v>0</v>
      </c>
      <c r="C1853" s="64" t="str">
        <f>IFERROR(VLOOKUP($A1853,D_SAV!$A$5:$I$29,4,0),"")</f>
        <v/>
      </c>
      <c r="D1853" s="65">
        <f>IFERROR(VLOOKUP($A1853,D_SAV!$A$5:$I$29,5,0),)</f>
        <v>0</v>
      </c>
      <c r="E1853" s="60"/>
      <c r="F1853" s="60"/>
      <c r="G1853" s="60"/>
      <c r="H1853" s="60"/>
      <c r="I1853" s="60"/>
      <c r="J1853" s="60"/>
      <c r="K1853" s="65">
        <f>IFERROR(VLOOKUP($A1853,D_SAV!$A$5:$I$29,6,0),)</f>
        <v>0</v>
      </c>
    </row>
    <row r="1854" spans="1:11" x14ac:dyDescent="0.25">
      <c r="A1854" s="59"/>
      <c r="B1854" s="63">
        <f>IFERROR(VLOOKUP($A1854,D_SAV!$A$5:$I$29,3,0),)</f>
        <v>0</v>
      </c>
      <c r="C1854" s="64" t="str">
        <f>IFERROR(VLOOKUP($A1854,D_SAV!$A$5:$I$29,4,0),"")</f>
        <v/>
      </c>
      <c r="D1854" s="65">
        <f>IFERROR(VLOOKUP($A1854,D_SAV!$A$5:$I$29,5,0),)</f>
        <v>0</v>
      </c>
      <c r="E1854" s="60"/>
      <c r="F1854" s="60"/>
      <c r="G1854" s="60"/>
      <c r="H1854" s="60"/>
      <c r="I1854" s="60"/>
      <c r="J1854" s="60"/>
      <c r="K1854" s="65">
        <f>IFERROR(VLOOKUP($A1854,D_SAV!$A$5:$I$29,6,0),)</f>
        <v>0</v>
      </c>
    </row>
    <row r="1855" spans="1:11" x14ac:dyDescent="0.25">
      <c r="A1855" s="59"/>
      <c r="B1855" s="63">
        <f>IFERROR(VLOOKUP($A1855,D_SAV!$A$5:$I$29,3,0),)</f>
        <v>0</v>
      </c>
      <c r="C1855" s="64" t="str">
        <f>IFERROR(VLOOKUP($A1855,D_SAV!$A$5:$I$29,4,0),"")</f>
        <v/>
      </c>
      <c r="D1855" s="65">
        <f>IFERROR(VLOOKUP($A1855,D_SAV!$A$5:$I$29,5,0),)</f>
        <v>0</v>
      </c>
      <c r="E1855" s="60"/>
      <c r="F1855" s="60"/>
      <c r="G1855" s="60"/>
      <c r="H1855" s="60"/>
      <c r="I1855" s="60"/>
      <c r="J1855" s="60"/>
      <c r="K1855" s="65">
        <f>IFERROR(VLOOKUP($A1855,D_SAV!$A$5:$I$29,6,0),)</f>
        <v>0</v>
      </c>
    </row>
    <row r="1856" spans="1:11" x14ac:dyDescent="0.25">
      <c r="A1856" s="59"/>
      <c r="B1856" s="63">
        <f>IFERROR(VLOOKUP($A1856,D_SAV!$A$5:$I$29,3,0),)</f>
        <v>0</v>
      </c>
      <c r="C1856" s="64" t="str">
        <f>IFERROR(VLOOKUP($A1856,D_SAV!$A$5:$I$29,4,0),"")</f>
        <v/>
      </c>
      <c r="D1856" s="65">
        <f>IFERROR(VLOOKUP($A1856,D_SAV!$A$5:$I$29,5,0),)</f>
        <v>0</v>
      </c>
      <c r="E1856" s="60"/>
      <c r="F1856" s="60"/>
      <c r="G1856" s="60"/>
      <c r="H1856" s="60"/>
      <c r="I1856" s="60"/>
      <c r="J1856" s="60"/>
      <c r="K1856" s="65">
        <f>IFERROR(VLOOKUP($A1856,D_SAV!$A$5:$I$29,6,0),)</f>
        <v>0</v>
      </c>
    </row>
    <row r="1857" spans="1:11" x14ac:dyDescent="0.25">
      <c r="A1857" s="59"/>
      <c r="B1857" s="63">
        <f>IFERROR(VLOOKUP($A1857,D_SAV!$A$5:$I$29,3,0),)</f>
        <v>0</v>
      </c>
      <c r="C1857" s="64" t="str">
        <f>IFERROR(VLOOKUP($A1857,D_SAV!$A$5:$I$29,4,0),"")</f>
        <v/>
      </c>
      <c r="D1857" s="65">
        <f>IFERROR(VLOOKUP($A1857,D_SAV!$A$5:$I$29,5,0),)</f>
        <v>0</v>
      </c>
      <c r="E1857" s="60"/>
      <c r="F1857" s="60"/>
      <c r="G1857" s="60"/>
      <c r="H1857" s="60"/>
      <c r="I1857" s="60"/>
      <c r="J1857" s="60"/>
      <c r="K1857" s="65">
        <f>IFERROR(VLOOKUP($A1857,D_SAV!$A$5:$I$29,6,0),)</f>
        <v>0</v>
      </c>
    </row>
    <row r="1858" spans="1:11" x14ac:dyDescent="0.25">
      <c r="A1858" s="59"/>
      <c r="B1858" s="63">
        <f>IFERROR(VLOOKUP($A1858,D_SAV!$A$5:$I$29,3,0),)</f>
        <v>0</v>
      </c>
      <c r="C1858" s="64" t="str">
        <f>IFERROR(VLOOKUP($A1858,D_SAV!$A$5:$I$29,4,0),"")</f>
        <v/>
      </c>
      <c r="D1858" s="65">
        <f>IFERROR(VLOOKUP($A1858,D_SAV!$A$5:$I$29,5,0),)</f>
        <v>0</v>
      </c>
      <c r="E1858" s="60"/>
      <c r="F1858" s="60"/>
      <c r="G1858" s="60"/>
      <c r="H1858" s="60"/>
      <c r="I1858" s="60"/>
      <c r="J1858" s="60"/>
      <c r="K1858" s="65">
        <f>IFERROR(VLOOKUP($A1858,D_SAV!$A$5:$I$29,6,0),)</f>
        <v>0</v>
      </c>
    </row>
    <row r="1859" spans="1:11" x14ac:dyDescent="0.25">
      <c r="A1859" s="59"/>
      <c r="B1859" s="63">
        <f>IFERROR(VLOOKUP($A1859,D_SAV!$A$5:$I$29,3,0),)</f>
        <v>0</v>
      </c>
      <c r="C1859" s="64" t="str">
        <f>IFERROR(VLOOKUP($A1859,D_SAV!$A$5:$I$29,4,0),"")</f>
        <v/>
      </c>
      <c r="D1859" s="65">
        <f>IFERROR(VLOOKUP($A1859,D_SAV!$A$5:$I$29,5,0),)</f>
        <v>0</v>
      </c>
      <c r="E1859" s="60"/>
      <c r="F1859" s="60"/>
      <c r="G1859" s="60"/>
      <c r="H1859" s="60"/>
      <c r="I1859" s="60"/>
      <c r="J1859" s="60"/>
      <c r="K1859" s="65">
        <f>IFERROR(VLOOKUP($A1859,D_SAV!$A$5:$I$29,6,0),)</f>
        <v>0</v>
      </c>
    </row>
    <row r="1860" spans="1:11" x14ac:dyDescent="0.25">
      <c r="A1860" s="59"/>
      <c r="B1860" s="63">
        <f>IFERROR(VLOOKUP($A1860,D_SAV!$A$5:$I$29,3,0),)</f>
        <v>0</v>
      </c>
      <c r="C1860" s="64" t="str">
        <f>IFERROR(VLOOKUP($A1860,D_SAV!$A$5:$I$29,4,0),"")</f>
        <v/>
      </c>
      <c r="D1860" s="65">
        <f>IFERROR(VLOOKUP($A1860,D_SAV!$A$5:$I$29,5,0),)</f>
        <v>0</v>
      </c>
      <c r="E1860" s="60"/>
      <c r="F1860" s="60"/>
      <c r="G1860" s="60"/>
      <c r="H1860" s="60"/>
      <c r="I1860" s="60"/>
      <c r="J1860" s="60"/>
      <c r="K1860" s="65">
        <f>IFERROR(VLOOKUP($A1860,D_SAV!$A$5:$I$29,6,0),)</f>
        <v>0</v>
      </c>
    </row>
    <row r="1861" spans="1:11" x14ac:dyDescent="0.25">
      <c r="A1861" s="59"/>
      <c r="B1861" s="63">
        <f>IFERROR(VLOOKUP($A1861,D_SAV!$A$5:$I$29,3,0),)</f>
        <v>0</v>
      </c>
      <c r="C1861" s="64" t="str">
        <f>IFERROR(VLOOKUP($A1861,D_SAV!$A$5:$I$29,4,0),"")</f>
        <v/>
      </c>
      <c r="D1861" s="65">
        <f>IFERROR(VLOOKUP($A1861,D_SAV!$A$5:$I$29,5,0),)</f>
        <v>0</v>
      </c>
      <c r="E1861" s="60"/>
      <c r="F1861" s="60"/>
      <c r="G1861" s="60"/>
      <c r="H1861" s="60"/>
      <c r="I1861" s="60"/>
      <c r="J1861" s="60"/>
      <c r="K1861" s="65">
        <f>IFERROR(VLOOKUP($A1861,D_SAV!$A$5:$I$29,6,0),)</f>
        <v>0</v>
      </c>
    </row>
    <row r="1862" spans="1:11" x14ac:dyDescent="0.25">
      <c r="A1862" s="59"/>
      <c r="B1862" s="63">
        <f>IFERROR(VLOOKUP($A1862,D_SAV!$A$5:$I$29,3,0),)</f>
        <v>0</v>
      </c>
      <c r="C1862" s="64" t="str">
        <f>IFERROR(VLOOKUP($A1862,D_SAV!$A$5:$I$29,4,0),"")</f>
        <v/>
      </c>
      <c r="D1862" s="65">
        <f>IFERROR(VLOOKUP($A1862,D_SAV!$A$5:$I$29,5,0),)</f>
        <v>0</v>
      </c>
      <c r="E1862" s="60"/>
      <c r="F1862" s="60"/>
      <c r="G1862" s="60"/>
      <c r="H1862" s="60"/>
      <c r="I1862" s="60"/>
      <c r="J1862" s="60"/>
      <c r="K1862" s="65">
        <f>IFERROR(VLOOKUP($A1862,D_SAV!$A$5:$I$29,6,0),)</f>
        <v>0</v>
      </c>
    </row>
    <row r="1863" spans="1:11" x14ac:dyDescent="0.25">
      <c r="A1863" s="59"/>
      <c r="B1863" s="63">
        <f>IFERROR(VLOOKUP($A1863,D_SAV!$A$5:$I$29,3,0),)</f>
        <v>0</v>
      </c>
      <c r="C1863" s="64" t="str">
        <f>IFERROR(VLOOKUP($A1863,D_SAV!$A$5:$I$29,4,0),"")</f>
        <v/>
      </c>
      <c r="D1863" s="65">
        <f>IFERROR(VLOOKUP($A1863,D_SAV!$A$5:$I$29,5,0),)</f>
        <v>0</v>
      </c>
      <c r="E1863" s="60"/>
      <c r="F1863" s="60"/>
      <c r="G1863" s="60"/>
      <c r="H1863" s="60"/>
      <c r="I1863" s="60"/>
      <c r="J1863" s="60"/>
      <c r="K1863" s="65">
        <f>IFERROR(VLOOKUP($A1863,D_SAV!$A$5:$I$29,6,0),)</f>
        <v>0</v>
      </c>
    </row>
    <row r="1864" spans="1:11" x14ac:dyDescent="0.25">
      <c r="A1864" s="59"/>
      <c r="B1864" s="63">
        <f>IFERROR(VLOOKUP($A1864,D_SAV!$A$5:$I$29,3,0),)</f>
        <v>0</v>
      </c>
      <c r="C1864" s="64" t="str">
        <f>IFERROR(VLOOKUP($A1864,D_SAV!$A$5:$I$29,4,0),"")</f>
        <v/>
      </c>
      <c r="D1864" s="65">
        <f>IFERROR(VLOOKUP($A1864,D_SAV!$A$5:$I$29,5,0),)</f>
        <v>0</v>
      </c>
      <c r="E1864" s="60"/>
      <c r="F1864" s="60"/>
      <c r="G1864" s="60"/>
      <c r="H1864" s="60"/>
      <c r="I1864" s="60"/>
      <c r="J1864" s="60"/>
      <c r="K1864" s="65">
        <f>IFERROR(VLOOKUP($A1864,D_SAV!$A$5:$I$29,6,0),)</f>
        <v>0</v>
      </c>
    </row>
    <row r="1865" spans="1:11" x14ac:dyDescent="0.25">
      <c r="A1865" s="59"/>
      <c r="B1865" s="63">
        <f>IFERROR(VLOOKUP($A1865,D_SAV!$A$5:$I$29,3,0),)</f>
        <v>0</v>
      </c>
      <c r="C1865" s="64" t="str">
        <f>IFERROR(VLOOKUP($A1865,D_SAV!$A$5:$I$29,4,0),"")</f>
        <v/>
      </c>
      <c r="D1865" s="65">
        <f>IFERROR(VLOOKUP($A1865,D_SAV!$A$5:$I$29,5,0),)</f>
        <v>0</v>
      </c>
      <c r="E1865" s="60"/>
      <c r="F1865" s="60"/>
      <c r="G1865" s="60"/>
      <c r="H1865" s="60"/>
      <c r="I1865" s="60"/>
      <c r="J1865" s="60"/>
      <c r="K1865" s="65">
        <f>IFERROR(VLOOKUP($A1865,D_SAV!$A$5:$I$29,6,0),)</f>
        <v>0</v>
      </c>
    </row>
    <row r="1866" spans="1:11" x14ac:dyDescent="0.25">
      <c r="A1866" s="59"/>
      <c r="B1866" s="63">
        <f>IFERROR(VLOOKUP($A1866,D_SAV!$A$5:$I$29,3,0),)</f>
        <v>0</v>
      </c>
      <c r="C1866" s="64" t="str">
        <f>IFERROR(VLOOKUP($A1866,D_SAV!$A$5:$I$29,4,0),"")</f>
        <v/>
      </c>
      <c r="D1866" s="65">
        <f>IFERROR(VLOOKUP($A1866,D_SAV!$A$5:$I$29,5,0),)</f>
        <v>0</v>
      </c>
      <c r="E1866" s="60"/>
      <c r="F1866" s="60"/>
      <c r="G1866" s="60"/>
      <c r="H1866" s="60"/>
      <c r="I1866" s="60"/>
      <c r="J1866" s="60"/>
      <c r="K1866" s="65">
        <f>IFERROR(VLOOKUP($A1866,D_SAV!$A$5:$I$29,6,0),)</f>
        <v>0</v>
      </c>
    </row>
    <row r="1867" spans="1:11" x14ac:dyDescent="0.25">
      <c r="A1867" s="59"/>
      <c r="B1867" s="63">
        <f>IFERROR(VLOOKUP($A1867,D_SAV!$A$5:$I$29,3,0),)</f>
        <v>0</v>
      </c>
      <c r="C1867" s="64" t="str">
        <f>IFERROR(VLOOKUP($A1867,D_SAV!$A$5:$I$29,4,0),"")</f>
        <v/>
      </c>
      <c r="D1867" s="65">
        <f>IFERROR(VLOOKUP($A1867,D_SAV!$A$5:$I$29,5,0),)</f>
        <v>0</v>
      </c>
      <c r="E1867" s="60"/>
      <c r="F1867" s="60"/>
      <c r="G1867" s="60"/>
      <c r="H1867" s="60"/>
      <c r="I1867" s="60"/>
      <c r="J1867" s="60"/>
      <c r="K1867" s="65">
        <f>IFERROR(VLOOKUP($A1867,D_SAV!$A$5:$I$29,6,0),)</f>
        <v>0</v>
      </c>
    </row>
    <row r="1868" spans="1:11" x14ac:dyDescent="0.25">
      <c r="A1868" s="59"/>
      <c r="B1868" s="63">
        <f>IFERROR(VLOOKUP($A1868,D_SAV!$A$5:$I$29,3,0),)</f>
        <v>0</v>
      </c>
      <c r="C1868" s="64" t="str">
        <f>IFERROR(VLOOKUP($A1868,D_SAV!$A$5:$I$29,4,0),"")</f>
        <v/>
      </c>
      <c r="D1868" s="65">
        <f>IFERROR(VLOOKUP($A1868,D_SAV!$A$5:$I$29,5,0),)</f>
        <v>0</v>
      </c>
      <c r="E1868" s="60"/>
      <c r="F1868" s="60"/>
      <c r="G1868" s="60"/>
      <c r="H1868" s="60"/>
      <c r="I1868" s="60"/>
      <c r="J1868" s="60"/>
      <c r="K1868" s="65">
        <f>IFERROR(VLOOKUP($A1868,D_SAV!$A$5:$I$29,6,0),)</f>
        <v>0</v>
      </c>
    </row>
    <row r="1869" spans="1:11" x14ac:dyDescent="0.25">
      <c r="A1869" s="59"/>
      <c r="B1869" s="63">
        <f>IFERROR(VLOOKUP($A1869,D_SAV!$A$5:$I$29,3,0),)</f>
        <v>0</v>
      </c>
      <c r="C1869" s="64" t="str">
        <f>IFERROR(VLOOKUP($A1869,D_SAV!$A$5:$I$29,4,0),"")</f>
        <v/>
      </c>
      <c r="D1869" s="65">
        <f>IFERROR(VLOOKUP($A1869,D_SAV!$A$5:$I$29,5,0),)</f>
        <v>0</v>
      </c>
      <c r="E1869" s="60"/>
      <c r="F1869" s="60"/>
      <c r="G1869" s="60"/>
      <c r="H1869" s="60"/>
      <c r="I1869" s="60"/>
      <c r="J1869" s="60"/>
      <c r="K1869" s="65">
        <f>IFERROR(VLOOKUP($A1869,D_SAV!$A$5:$I$29,6,0),)</f>
        <v>0</v>
      </c>
    </row>
    <row r="1870" spans="1:11" x14ac:dyDescent="0.25">
      <c r="A1870" s="59"/>
      <c r="B1870" s="63">
        <f>IFERROR(VLOOKUP($A1870,D_SAV!$A$5:$I$29,3,0),)</f>
        <v>0</v>
      </c>
      <c r="C1870" s="64" t="str">
        <f>IFERROR(VLOOKUP($A1870,D_SAV!$A$5:$I$29,4,0),"")</f>
        <v/>
      </c>
      <c r="D1870" s="65">
        <f>IFERROR(VLOOKUP($A1870,D_SAV!$A$5:$I$29,5,0),)</f>
        <v>0</v>
      </c>
      <c r="E1870" s="60"/>
      <c r="F1870" s="60"/>
      <c r="G1870" s="60"/>
      <c r="H1870" s="60"/>
      <c r="I1870" s="60"/>
      <c r="J1870" s="60"/>
      <c r="K1870" s="65">
        <f>IFERROR(VLOOKUP($A1870,D_SAV!$A$5:$I$29,6,0),)</f>
        <v>0</v>
      </c>
    </row>
    <row r="1871" spans="1:11" x14ac:dyDescent="0.25">
      <c r="A1871" s="59"/>
      <c r="B1871" s="63">
        <f>IFERROR(VLOOKUP($A1871,D_SAV!$A$5:$I$29,3,0),)</f>
        <v>0</v>
      </c>
      <c r="C1871" s="64" t="str">
        <f>IFERROR(VLOOKUP($A1871,D_SAV!$A$5:$I$29,4,0),"")</f>
        <v/>
      </c>
      <c r="D1871" s="65">
        <f>IFERROR(VLOOKUP($A1871,D_SAV!$A$5:$I$29,5,0),)</f>
        <v>0</v>
      </c>
      <c r="E1871" s="60"/>
      <c r="F1871" s="60"/>
      <c r="G1871" s="60"/>
      <c r="H1871" s="60"/>
      <c r="I1871" s="60"/>
      <c r="J1871" s="60"/>
      <c r="K1871" s="65">
        <f>IFERROR(VLOOKUP($A1871,D_SAV!$A$5:$I$29,6,0),)</f>
        <v>0</v>
      </c>
    </row>
    <row r="1872" spans="1:11" x14ac:dyDescent="0.25">
      <c r="A1872" s="59"/>
      <c r="B1872" s="63">
        <f>IFERROR(VLOOKUP($A1872,D_SAV!$A$5:$I$29,3,0),)</f>
        <v>0</v>
      </c>
      <c r="C1872" s="64" t="str">
        <f>IFERROR(VLOOKUP($A1872,D_SAV!$A$5:$I$29,4,0),"")</f>
        <v/>
      </c>
      <c r="D1872" s="65">
        <f>IFERROR(VLOOKUP($A1872,D_SAV!$A$5:$I$29,5,0),)</f>
        <v>0</v>
      </c>
      <c r="E1872" s="60"/>
      <c r="F1872" s="60"/>
      <c r="G1872" s="60"/>
      <c r="H1872" s="60"/>
      <c r="I1872" s="60"/>
      <c r="J1872" s="60"/>
      <c r="K1872" s="65">
        <f>IFERROR(VLOOKUP($A1872,D_SAV!$A$5:$I$29,6,0),)</f>
        <v>0</v>
      </c>
    </row>
    <row r="1873" spans="1:11" x14ac:dyDescent="0.25">
      <c r="A1873" s="59"/>
      <c r="B1873" s="63">
        <f>IFERROR(VLOOKUP($A1873,D_SAV!$A$5:$I$29,3,0),)</f>
        <v>0</v>
      </c>
      <c r="C1873" s="64" t="str">
        <f>IFERROR(VLOOKUP($A1873,D_SAV!$A$5:$I$29,4,0),"")</f>
        <v/>
      </c>
      <c r="D1873" s="65">
        <f>IFERROR(VLOOKUP($A1873,D_SAV!$A$5:$I$29,5,0),)</f>
        <v>0</v>
      </c>
      <c r="E1873" s="60"/>
      <c r="F1873" s="60"/>
      <c r="G1873" s="60"/>
      <c r="H1873" s="60"/>
      <c r="I1873" s="60"/>
      <c r="J1873" s="60"/>
      <c r="K1873" s="65">
        <f>IFERROR(VLOOKUP($A1873,D_SAV!$A$5:$I$29,6,0),)</f>
        <v>0</v>
      </c>
    </row>
    <row r="1874" spans="1:11" x14ac:dyDescent="0.25">
      <c r="A1874" s="59"/>
      <c r="B1874" s="63">
        <f>IFERROR(VLOOKUP($A1874,D_SAV!$A$5:$I$29,3,0),)</f>
        <v>0</v>
      </c>
      <c r="C1874" s="64" t="str">
        <f>IFERROR(VLOOKUP($A1874,D_SAV!$A$5:$I$29,4,0),"")</f>
        <v/>
      </c>
      <c r="D1874" s="65">
        <f>IFERROR(VLOOKUP($A1874,D_SAV!$A$5:$I$29,5,0),)</f>
        <v>0</v>
      </c>
      <c r="E1874" s="60"/>
      <c r="F1874" s="60"/>
      <c r="G1874" s="60"/>
      <c r="H1874" s="60"/>
      <c r="I1874" s="60"/>
      <c r="J1874" s="60"/>
      <c r="K1874" s="65">
        <f>IFERROR(VLOOKUP($A1874,D_SAV!$A$5:$I$29,6,0),)</f>
        <v>0</v>
      </c>
    </row>
    <row r="1875" spans="1:11" x14ac:dyDescent="0.25">
      <c r="A1875" s="59"/>
      <c r="B1875" s="63">
        <f>IFERROR(VLOOKUP($A1875,D_SAV!$A$5:$I$29,3,0),)</f>
        <v>0</v>
      </c>
      <c r="C1875" s="64" t="str">
        <f>IFERROR(VLOOKUP($A1875,D_SAV!$A$5:$I$29,4,0),"")</f>
        <v/>
      </c>
      <c r="D1875" s="65">
        <f>IFERROR(VLOOKUP($A1875,D_SAV!$A$5:$I$29,5,0),)</f>
        <v>0</v>
      </c>
      <c r="E1875" s="60"/>
      <c r="F1875" s="60"/>
      <c r="G1875" s="60"/>
      <c r="H1875" s="60"/>
      <c r="I1875" s="60"/>
      <c r="J1875" s="60"/>
      <c r="K1875" s="65">
        <f>IFERROR(VLOOKUP($A1875,D_SAV!$A$5:$I$29,6,0),)</f>
        <v>0</v>
      </c>
    </row>
    <row r="1876" spans="1:11" x14ac:dyDescent="0.25">
      <c r="A1876" s="59"/>
      <c r="B1876" s="63">
        <f>IFERROR(VLOOKUP($A1876,D_SAV!$A$5:$I$29,3,0),)</f>
        <v>0</v>
      </c>
      <c r="C1876" s="64" t="str">
        <f>IFERROR(VLOOKUP($A1876,D_SAV!$A$5:$I$29,4,0),"")</f>
        <v/>
      </c>
      <c r="D1876" s="65">
        <f>IFERROR(VLOOKUP($A1876,D_SAV!$A$5:$I$29,5,0),)</f>
        <v>0</v>
      </c>
      <c r="E1876" s="60"/>
      <c r="F1876" s="60"/>
      <c r="G1876" s="60"/>
      <c r="H1876" s="60"/>
      <c r="I1876" s="60"/>
      <c r="J1876" s="60"/>
      <c r="K1876" s="65">
        <f>IFERROR(VLOOKUP($A1876,D_SAV!$A$5:$I$29,6,0),)</f>
        <v>0</v>
      </c>
    </row>
    <row r="1877" spans="1:11" x14ac:dyDescent="0.25">
      <c r="A1877" s="59"/>
      <c r="B1877" s="63">
        <f>IFERROR(VLOOKUP($A1877,D_SAV!$A$5:$I$29,3,0),)</f>
        <v>0</v>
      </c>
      <c r="C1877" s="64" t="str">
        <f>IFERROR(VLOOKUP($A1877,D_SAV!$A$5:$I$29,4,0),"")</f>
        <v/>
      </c>
      <c r="D1877" s="65">
        <f>IFERROR(VLOOKUP($A1877,D_SAV!$A$5:$I$29,5,0),)</f>
        <v>0</v>
      </c>
      <c r="E1877" s="60"/>
      <c r="F1877" s="60"/>
      <c r="G1877" s="60"/>
      <c r="H1877" s="60"/>
      <c r="I1877" s="60"/>
      <c r="J1877" s="60"/>
      <c r="K1877" s="65">
        <f>IFERROR(VLOOKUP($A1877,D_SAV!$A$5:$I$29,6,0),)</f>
        <v>0</v>
      </c>
    </row>
    <row r="1878" spans="1:11" x14ac:dyDescent="0.25">
      <c r="A1878" s="59"/>
      <c r="B1878" s="63">
        <f>IFERROR(VLOOKUP($A1878,D_SAV!$A$5:$I$29,3,0),)</f>
        <v>0</v>
      </c>
      <c r="C1878" s="64" t="str">
        <f>IFERROR(VLOOKUP($A1878,D_SAV!$A$5:$I$29,4,0),"")</f>
        <v/>
      </c>
      <c r="D1878" s="65">
        <f>IFERROR(VLOOKUP($A1878,D_SAV!$A$5:$I$29,5,0),)</f>
        <v>0</v>
      </c>
      <c r="E1878" s="60"/>
      <c r="F1878" s="60"/>
      <c r="G1878" s="60"/>
      <c r="H1878" s="60"/>
      <c r="I1878" s="60"/>
      <c r="J1878" s="60"/>
      <c r="K1878" s="65">
        <f>IFERROR(VLOOKUP($A1878,D_SAV!$A$5:$I$29,6,0),)</f>
        <v>0</v>
      </c>
    </row>
    <row r="1879" spans="1:11" x14ac:dyDescent="0.25">
      <c r="A1879" s="59"/>
      <c r="B1879" s="63">
        <f>IFERROR(VLOOKUP($A1879,D_SAV!$A$5:$I$29,3,0),)</f>
        <v>0</v>
      </c>
      <c r="C1879" s="64" t="str">
        <f>IFERROR(VLOOKUP($A1879,D_SAV!$A$5:$I$29,4,0),"")</f>
        <v/>
      </c>
      <c r="D1879" s="65">
        <f>IFERROR(VLOOKUP($A1879,D_SAV!$A$5:$I$29,5,0),)</f>
        <v>0</v>
      </c>
      <c r="E1879" s="60"/>
      <c r="F1879" s="60"/>
      <c r="G1879" s="60"/>
      <c r="H1879" s="60"/>
      <c r="I1879" s="60"/>
      <c r="J1879" s="60"/>
      <c r="K1879" s="65">
        <f>IFERROR(VLOOKUP($A1879,D_SAV!$A$5:$I$29,6,0),)</f>
        <v>0</v>
      </c>
    </row>
    <row r="1880" spans="1:11" x14ac:dyDescent="0.25">
      <c r="A1880" s="59"/>
      <c r="B1880" s="63">
        <f>IFERROR(VLOOKUP($A1880,D_SAV!$A$5:$I$29,3,0),)</f>
        <v>0</v>
      </c>
      <c r="C1880" s="64" t="str">
        <f>IFERROR(VLOOKUP($A1880,D_SAV!$A$5:$I$29,4,0),"")</f>
        <v/>
      </c>
      <c r="D1880" s="65">
        <f>IFERROR(VLOOKUP($A1880,D_SAV!$A$5:$I$29,5,0),)</f>
        <v>0</v>
      </c>
      <c r="E1880" s="60"/>
      <c r="F1880" s="60"/>
      <c r="G1880" s="60"/>
      <c r="H1880" s="60"/>
      <c r="I1880" s="60"/>
      <c r="J1880" s="60"/>
      <c r="K1880" s="65">
        <f>IFERROR(VLOOKUP($A1880,D_SAV!$A$5:$I$29,6,0),)</f>
        <v>0</v>
      </c>
    </row>
    <row r="1881" spans="1:11" x14ac:dyDescent="0.25">
      <c r="A1881" s="59"/>
      <c r="B1881" s="63">
        <f>IFERROR(VLOOKUP($A1881,D_SAV!$A$5:$I$29,3,0),)</f>
        <v>0</v>
      </c>
      <c r="C1881" s="64" t="str">
        <f>IFERROR(VLOOKUP($A1881,D_SAV!$A$5:$I$29,4,0),"")</f>
        <v/>
      </c>
      <c r="D1881" s="65">
        <f>IFERROR(VLOOKUP($A1881,D_SAV!$A$5:$I$29,5,0),)</f>
        <v>0</v>
      </c>
      <c r="E1881" s="60"/>
      <c r="F1881" s="60"/>
      <c r="G1881" s="60"/>
      <c r="H1881" s="60"/>
      <c r="I1881" s="60"/>
      <c r="J1881" s="60"/>
      <c r="K1881" s="65">
        <f>IFERROR(VLOOKUP($A1881,D_SAV!$A$5:$I$29,6,0),)</f>
        <v>0</v>
      </c>
    </row>
    <row r="1882" spans="1:11" x14ac:dyDescent="0.25">
      <c r="A1882" s="59"/>
      <c r="B1882" s="63">
        <f>IFERROR(VLOOKUP($A1882,D_SAV!$A$5:$I$29,3,0),)</f>
        <v>0</v>
      </c>
      <c r="C1882" s="64" t="str">
        <f>IFERROR(VLOOKUP($A1882,D_SAV!$A$5:$I$29,4,0),"")</f>
        <v/>
      </c>
      <c r="D1882" s="65">
        <f>IFERROR(VLOOKUP($A1882,D_SAV!$A$5:$I$29,5,0),)</f>
        <v>0</v>
      </c>
      <c r="E1882" s="60"/>
      <c r="F1882" s="60"/>
      <c r="G1882" s="60"/>
      <c r="H1882" s="60"/>
      <c r="I1882" s="60"/>
      <c r="J1882" s="60"/>
      <c r="K1882" s="65">
        <f>IFERROR(VLOOKUP($A1882,D_SAV!$A$5:$I$29,6,0),)</f>
        <v>0</v>
      </c>
    </row>
    <row r="1883" spans="1:11" x14ac:dyDescent="0.25">
      <c r="A1883" s="59"/>
      <c r="B1883" s="63">
        <f>IFERROR(VLOOKUP($A1883,D_SAV!$A$5:$I$29,3,0),)</f>
        <v>0</v>
      </c>
      <c r="C1883" s="64" t="str">
        <f>IFERROR(VLOOKUP($A1883,D_SAV!$A$5:$I$29,4,0),"")</f>
        <v/>
      </c>
      <c r="D1883" s="65">
        <f>IFERROR(VLOOKUP($A1883,D_SAV!$A$5:$I$29,5,0),)</f>
        <v>0</v>
      </c>
      <c r="E1883" s="60"/>
      <c r="F1883" s="60"/>
      <c r="G1883" s="60"/>
      <c r="H1883" s="60"/>
      <c r="I1883" s="60"/>
      <c r="J1883" s="60"/>
      <c r="K1883" s="65">
        <f>IFERROR(VLOOKUP($A1883,D_SAV!$A$5:$I$29,6,0),)</f>
        <v>0</v>
      </c>
    </row>
    <row r="1884" spans="1:11" x14ac:dyDescent="0.25">
      <c r="A1884" s="59"/>
      <c r="B1884" s="63">
        <f>IFERROR(VLOOKUP($A1884,D_SAV!$A$5:$I$29,3,0),)</f>
        <v>0</v>
      </c>
      <c r="C1884" s="64" t="str">
        <f>IFERROR(VLOOKUP($A1884,D_SAV!$A$5:$I$29,4,0),"")</f>
        <v/>
      </c>
      <c r="D1884" s="65">
        <f>IFERROR(VLOOKUP($A1884,D_SAV!$A$5:$I$29,5,0),)</f>
        <v>0</v>
      </c>
      <c r="E1884" s="60"/>
      <c r="F1884" s="60"/>
      <c r="G1884" s="60"/>
      <c r="H1884" s="60"/>
      <c r="I1884" s="60"/>
      <c r="J1884" s="60"/>
      <c r="K1884" s="65">
        <f>IFERROR(VLOOKUP($A1884,D_SAV!$A$5:$I$29,6,0),)</f>
        <v>0</v>
      </c>
    </row>
    <row r="1885" spans="1:11" x14ac:dyDescent="0.25">
      <c r="A1885" s="59"/>
      <c r="B1885" s="63">
        <f>IFERROR(VLOOKUP($A1885,D_SAV!$A$5:$I$29,3,0),)</f>
        <v>0</v>
      </c>
      <c r="C1885" s="64" t="str">
        <f>IFERROR(VLOOKUP($A1885,D_SAV!$A$5:$I$29,4,0),"")</f>
        <v/>
      </c>
      <c r="D1885" s="65">
        <f>IFERROR(VLOOKUP($A1885,D_SAV!$A$5:$I$29,5,0),)</f>
        <v>0</v>
      </c>
      <c r="E1885" s="60"/>
      <c r="F1885" s="60"/>
      <c r="G1885" s="60"/>
      <c r="H1885" s="60"/>
      <c r="I1885" s="60"/>
      <c r="J1885" s="60"/>
      <c r="K1885" s="65">
        <f>IFERROR(VLOOKUP($A1885,D_SAV!$A$5:$I$29,6,0),)</f>
        <v>0</v>
      </c>
    </row>
    <row r="1886" spans="1:11" x14ac:dyDescent="0.25">
      <c r="A1886" s="59"/>
      <c r="B1886" s="63">
        <f>IFERROR(VLOOKUP($A1886,D_SAV!$A$5:$I$29,3,0),)</f>
        <v>0</v>
      </c>
      <c r="C1886" s="64" t="str">
        <f>IFERROR(VLOOKUP($A1886,D_SAV!$A$5:$I$29,4,0),"")</f>
        <v/>
      </c>
      <c r="D1886" s="65">
        <f>IFERROR(VLOOKUP($A1886,D_SAV!$A$5:$I$29,5,0),)</f>
        <v>0</v>
      </c>
      <c r="E1886" s="60"/>
      <c r="F1886" s="60"/>
      <c r="G1886" s="60"/>
      <c r="H1886" s="60"/>
      <c r="I1886" s="60"/>
      <c r="J1886" s="60"/>
      <c r="K1886" s="65">
        <f>IFERROR(VLOOKUP($A1886,D_SAV!$A$5:$I$29,6,0),)</f>
        <v>0</v>
      </c>
    </row>
    <row r="1887" spans="1:11" x14ac:dyDescent="0.25">
      <c r="A1887" s="59"/>
      <c r="B1887" s="63">
        <f>IFERROR(VLOOKUP($A1887,D_SAV!$A$5:$I$29,3,0),)</f>
        <v>0</v>
      </c>
      <c r="C1887" s="64" t="str">
        <f>IFERROR(VLOOKUP($A1887,D_SAV!$A$5:$I$29,4,0),"")</f>
        <v/>
      </c>
      <c r="D1887" s="65">
        <f>IFERROR(VLOOKUP($A1887,D_SAV!$A$5:$I$29,5,0),)</f>
        <v>0</v>
      </c>
      <c r="E1887" s="60"/>
      <c r="F1887" s="60"/>
      <c r="G1887" s="60"/>
      <c r="H1887" s="60"/>
      <c r="I1887" s="60"/>
      <c r="J1887" s="60"/>
      <c r="K1887" s="65">
        <f>IFERROR(VLOOKUP($A1887,D_SAV!$A$5:$I$29,6,0),)</f>
        <v>0</v>
      </c>
    </row>
    <row r="1888" spans="1:11" x14ac:dyDescent="0.25">
      <c r="A1888" s="59"/>
      <c r="B1888" s="63">
        <f>IFERROR(VLOOKUP($A1888,D_SAV!$A$5:$I$29,3,0),)</f>
        <v>0</v>
      </c>
      <c r="C1888" s="64" t="str">
        <f>IFERROR(VLOOKUP($A1888,D_SAV!$A$5:$I$29,4,0),"")</f>
        <v/>
      </c>
      <c r="D1888" s="65">
        <f>IFERROR(VLOOKUP($A1888,D_SAV!$A$5:$I$29,5,0),)</f>
        <v>0</v>
      </c>
      <c r="E1888" s="60"/>
      <c r="F1888" s="60"/>
      <c r="G1888" s="60"/>
      <c r="H1888" s="60"/>
      <c r="I1888" s="60"/>
      <c r="J1888" s="60"/>
      <c r="K1888" s="65">
        <f>IFERROR(VLOOKUP($A1888,D_SAV!$A$5:$I$29,6,0),)</f>
        <v>0</v>
      </c>
    </row>
    <row r="1889" spans="1:11" x14ac:dyDescent="0.25">
      <c r="A1889" s="59"/>
      <c r="B1889" s="63">
        <f>IFERROR(VLOOKUP($A1889,D_SAV!$A$5:$I$29,3,0),)</f>
        <v>0</v>
      </c>
      <c r="C1889" s="64" t="str">
        <f>IFERROR(VLOOKUP($A1889,D_SAV!$A$5:$I$29,4,0),"")</f>
        <v/>
      </c>
      <c r="D1889" s="65">
        <f>IFERROR(VLOOKUP($A1889,D_SAV!$A$5:$I$29,5,0),)</f>
        <v>0</v>
      </c>
      <c r="E1889" s="60"/>
      <c r="F1889" s="60"/>
      <c r="G1889" s="60"/>
      <c r="H1889" s="60"/>
      <c r="I1889" s="60"/>
      <c r="J1889" s="60"/>
      <c r="K1889" s="65">
        <f>IFERROR(VLOOKUP($A1889,D_SAV!$A$5:$I$29,6,0),)</f>
        <v>0</v>
      </c>
    </row>
    <row r="1890" spans="1:11" x14ac:dyDescent="0.25">
      <c r="A1890" s="59"/>
      <c r="B1890" s="63">
        <f>IFERROR(VLOOKUP($A1890,D_SAV!$A$5:$I$29,3,0),)</f>
        <v>0</v>
      </c>
      <c r="C1890" s="64" t="str">
        <f>IFERROR(VLOOKUP($A1890,D_SAV!$A$5:$I$29,4,0),"")</f>
        <v/>
      </c>
      <c r="D1890" s="65">
        <f>IFERROR(VLOOKUP($A1890,D_SAV!$A$5:$I$29,5,0),)</f>
        <v>0</v>
      </c>
      <c r="E1890" s="60"/>
      <c r="F1890" s="60"/>
      <c r="G1890" s="60"/>
      <c r="H1890" s="60"/>
      <c r="I1890" s="60"/>
      <c r="J1890" s="60"/>
      <c r="K1890" s="65">
        <f>IFERROR(VLOOKUP($A1890,D_SAV!$A$5:$I$29,6,0),)</f>
        <v>0</v>
      </c>
    </row>
    <row r="1891" spans="1:11" x14ac:dyDescent="0.25">
      <c r="A1891" s="59"/>
      <c r="B1891" s="63">
        <f>IFERROR(VLOOKUP($A1891,D_SAV!$A$5:$I$29,3,0),)</f>
        <v>0</v>
      </c>
      <c r="C1891" s="64" t="str">
        <f>IFERROR(VLOOKUP($A1891,D_SAV!$A$5:$I$29,4,0),"")</f>
        <v/>
      </c>
      <c r="D1891" s="65">
        <f>IFERROR(VLOOKUP($A1891,D_SAV!$A$5:$I$29,5,0),)</f>
        <v>0</v>
      </c>
      <c r="E1891" s="60"/>
      <c r="F1891" s="60"/>
      <c r="G1891" s="60"/>
      <c r="H1891" s="60"/>
      <c r="I1891" s="60"/>
      <c r="J1891" s="60"/>
      <c r="K1891" s="65">
        <f>IFERROR(VLOOKUP($A1891,D_SAV!$A$5:$I$29,6,0),)</f>
        <v>0</v>
      </c>
    </row>
    <row r="1892" spans="1:11" x14ac:dyDescent="0.25">
      <c r="A1892" s="59"/>
      <c r="B1892" s="63">
        <f>IFERROR(VLOOKUP($A1892,D_SAV!$A$5:$I$29,3,0),)</f>
        <v>0</v>
      </c>
      <c r="C1892" s="64" t="str">
        <f>IFERROR(VLOOKUP($A1892,D_SAV!$A$5:$I$29,4,0),"")</f>
        <v/>
      </c>
      <c r="D1892" s="65">
        <f>IFERROR(VLOOKUP($A1892,D_SAV!$A$5:$I$29,5,0),)</f>
        <v>0</v>
      </c>
      <c r="E1892" s="60"/>
      <c r="F1892" s="60"/>
      <c r="G1892" s="60"/>
      <c r="H1892" s="60"/>
      <c r="I1892" s="60"/>
      <c r="J1892" s="60"/>
      <c r="K1892" s="65">
        <f>IFERROR(VLOOKUP($A1892,D_SAV!$A$5:$I$29,6,0),)</f>
        <v>0</v>
      </c>
    </row>
    <row r="1893" spans="1:11" x14ac:dyDescent="0.25">
      <c r="A1893" s="59"/>
      <c r="B1893" s="63">
        <f>IFERROR(VLOOKUP($A1893,D_SAV!$A$5:$I$29,3,0),)</f>
        <v>0</v>
      </c>
      <c r="C1893" s="64" t="str">
        <f>IFERROR(VLOOKUP($A1893,D_SAV!$A$5:$I$29,4,0),"")</f>
        <v/>
      </c>
      <c r="D1893" s="65">
        <f>IFERROR(VLOOKUP($A1893,D_SAV!$A$5:$I$29,5,0),)</f>
        <v>0</v>
      </c>
      <c r="E1893" s="60"/>
      <c r="F1893" s="60"/>
      <c r="G1893" s="60"/>
      <c r="H1893" s="60"/>
      <c r="I1893" s="60"/>
      <c r="J1893" s="60"/>
      <c r="K1893" s="65">
        <f>IFERROR(VLOOKUP($A1893,D_SAV!$A$5:$I$29,6,0),)</f>
        <v>0</v>
      </c>
    </row>
    <row r="1894" spans="1:11" x14ac:dyDescent="0.25">
      <c r="A1894" s="59"/>
      <c r="B1894" s="63">
        <f>IFERROR(VLOOKUP($A1894,D_SAV!$A$5:$I$29,3,0),)</f>
        <v>0</v>
      </c>
      <c r="C1894" s="64" t="str">
        <f>IFERROR(VLOOKUP($A1894,D_SAV!$A$5:$I$29,4,0),"")</f>
        <v/>
      </c>
      <c r="D1894" s="65">
        <f>IFERROR(VLOOKUP($A1894,D_SAV!$A$5:$I$29,5,0),)</f>
        <v>0</v>
      </c>
      <c r="E1894" s="60"/>
      <c r="F1894" s="60"/>
      <c r="G1894" s="60"/>
      <c r="H1894" s="60"/>
      <c r="I1894" s="60"/>
      <c r="J1894" s="60"/>
      <c r="K1894" s="65">
        <f>IFERROR(VLOOKUP($A1894,D_SAV!$A$5:$I$29,6,0),)</f>
        <v>0</v>
      </c>
    </row>
    <row r="1895" spans="1:11" x14ac:dyDescent="0.25">
      <c r="A1895" s="59"/>
      <c r="B1895" s="63">
        <f>IFERROR(VLOOKUP($A1895,D_SAV!$A$5:$I$29,3,0),)</f>
        <v>0</v>
      </c>
      <c r="C1895" s="64" t="str">
        <f>IFERROR(VLOOKUP($A1895,D_SAV!$A$5:$I$29,4,0),"")</f>
        <v/>
      </c>
      <c r="D1895" s="65">
        <f>IFERROR(VLOOKUP($A1895,D_SAV!$A$5:$I$29,5,0),)</f>
        <v>0</v>
      </c>
      <c r="E1895" s="60"/>
      <c r="F1895" s="60"/>
      <c r="G1895" s="60"/>
      <c r="H1895" s="60"/>
      <c r="I1895" s="60"/>
      <c r="J1895" s="60"/>
      <c r="K1895" s="65">
        <f>IFERROR(VLOOKUP($A1895,D_SAV!$A$5:$I$29,6,0),)</f>
        <v>0</v>
      </c>
    </row>
    <row r="1896" spans="1:11" x14ac:dyDescent="0.25">
      <c r="A1896" s="59"/>
      <c r="B1896" s="63">
        <f>IFERROR(VLOOKUP($A1896,D_SAV!$A$5:$I$29,3,0),)</f>
        <v>0</v>
      </c>
      <c r="C1896" s="64" t="str">
        <f>IFERROR(VLOOKUP($A1896,D_SAV!$A$5:$I$29,4,0),"")</f>
        <v/>
      </c>
      <c r="D1896" s="65">
        <f>IFERROR(VLOOKUP($A1896,D_SAV!$A$5:$I$29,5,0),)</f>
        <v>0</v>
      </c>
      <c r="E1896" s="60"/>
      <c r="F1896" s="60"/>
      <c r="G1896" s="60"/>
      <c r="H1896" s="60"/>
      <c r="I1896" s="60"/>
      <c r="J1896" s="60"/>
      <c r="K1896" s="65">
        <f>IFERROR(VLOOKUP($A1896,D_SAV!$A$5:$I$29,6,0),)</f>
        <v>0</v>
      </c>
    </row>
    <row r="1897" spans="1:11" x14ac:dyDescent="0.25">
      <c r="A1897" s="59"/>
      <c r="B1897" s="63">
        <f>IFERROR(VLOOKUP($A1897,D_SAV!$A$5:$I$29,3,0),)</f>
        <v>0</v>
      </c>
      <c r="C1897" s="64" t="str">
        <f>IFERROR(VLOOKUP($A1897,D_SAV!$A$5:$I$29,4,0),"")</f>
        <v/>
      </c>
      <c r="D1897" s="65">
        <f>IFERROR(VLOOKUP($A1897,D_SAV!$A$5:$I$29,5,0),)</f>
        <v>0</v>
      </c>
      <c r="E1897" s="60"/>
      <c r="F1897" s="60"/>
      <c r="G1897" s="60"/>
      <c r="H1897" s="60"/>
      <c r="I1897" s="60"/>
      <c r="J1897" s="60"/>
      <c r="K1897" s="65">
        <f>IFERROR(VLOOKUP($A1897,D_SAV!$A$5:$I$29,6,0),)</f>
        <v>0</v>
      </c>
    </row>
    <row r="1898" spans="1:11" x14ac:dyDescent="0.25">
      <c r="A1898" s="59"/>
      <c r="B1898" s="63">
        <f>IFERROR(VLOOKUP($A1898,D_SAV!$A$5:$I$29,3,0),)</f>
        <v>0</v>
      </c>
      <c r="C1898" s="64" t="str">
        <f>IFERROR(VLOOKUP($A1898,D_SAV!$A$5:$I$29,4,0),"")</f>
        <v/>
      </c>
      <c r="D1898" s="65">
        <f>IFERROR(VLOOKUP($A1898,D_SAV!$A$5:$I$29,5,0),)</f>
        <v>0</v>
      </c>
      <c r="E1898" s="60"/>
      <c r="F1898" s="60"/>
      <c r="G1898" s="60"/>
      <c r="H1898" s="60"/>
      <c r="I1898" s="60"/>
      <c r="J1898" s="60"/>
      <c r="K1898" s="65">
        <f>IFERROR(VLOOKUP($A1898,D_SAV!$A$5:$I$29,6,0),)</f>
        <v>0</v>
      </c>
    </row>
    <row r="1899" spans="1:11" x14ac:dyDescent="0.25">
      <c r="A1899" s="59"/>
      <c r="B1899" s="63">
        <f>IFERROR(VLOOKUP($A1899,D_SAV!$A$5:$I$29,3,0),)</f>
        <v>0</v>
      </c>
      <c r="C1899" s="64" t="str">
        <f>IFERROR(VLOOKUP($A1899,D_SAV!$A$5:$I$29,4,0),"")</f>
        <v/>
      </c>
      <c r="D1899" s="65">
        <f>IFERROR(VLOOKUP($A1899,D_SAV!$A$5:$I$29,5,0),)</f>
        <v>0</v>
      </c>
      <c r="E1899" s="60"/>
      <c r="F1899" s="60"/>
      <c r="G1899" s="60"/>
      <c r="H1899" s="60"/>
      <c r="I1899" s="60"/>
      <c r="J1899" s="60"/>
      <c r="K1899" s="65">
        <f>IFERROR(VLOOKUP($A1899,D_SAV!$A$5:$I$29,6,0),)</f>
        <v>0</v>
      </c>
    </row>
    <row r="1900" spans="1:11" x14ac:dyDescent="0.25">
      <c r="A1900" s="59"/>
      <c r="B1900" s="63">
        <f>IFERROR(VLOOKUP($A1900,D_SAV!$A$5:$I$29,3,0),)</f>
        <v>0</v>
      </c>
      <c r="C1900" s="64" t="str">
        <f>IFERROR(VLOOKUP($A1900,D_SAV!$A$5:$I$29,4,0),"")</f>
        <v/>
      </c>
      <c r="D1900" s="65">
        <f>IFERROR(VLOOKUP($A1900,D_SAV!$A$5:$I$29,5,0),)</f>
        <v>0</v>
      </c>
      <c r="E1900" s="60"/>
      <c r="F1900" s="60"/>
      <c r="G1900" s="60"/>
      <c r="H1900" s="60"/>
      <c r="I1900" s="60"/>
      <c r="J1900" s="60"/>
      <c r="K1900" s="65">
        <f>IFERROR(VLOOKUP($A1900,D_SAV!$A$5:$I$29,6,0),)</f>
        <v>0</v>
      </c>
    </row>
    <row r="1901" spans="1:11" x14ac:dyDescent="0.25">
      <c r="A1901" s="59"/>
      <c r="B1901" s="63">
        <f>IFERROR(VLOOKUP($A1901,D_SAV!$A$5:$I$29,3,0),)</f>
        <v>0</v>
      </c>
      <c r="C1901" s="64" t="str">
        <f>IFERROR(VLOOKUP($A1901,D_SAV!$A$5:$I$29,4,0),"")</f>
        <v/>
      </c>
      <c r="D1901" s="65">
        <f>IFERROR(VLOOKUP($A1901,D_SAV!$A$5:$I$29,5,0),)</f>
        <v>0</v>
      </c>
      <c r="E1901" s="60"/>
      <c r="F1901" s="60"/>
      <c r="G1901" s="60"/>
      <c r="H1901" s="60"/>
      <c r="I1901" s="60"/>
      <c r="J1901" s="60"/>
      <c r="K1901" s="65">
        <f>IFERROR(VLOOKUP($A1901,D_SAV!$A$5:$I$29,6,0),)</f>
        <v>0</v>
      </c>
    </row>
    <row r="1902" spans="1:11" x14ac:dyDescent="0.25">
      <c r="A1902" s="59"/>
      <c r="B1902" s="63">
        <f>IFERROR(VLOOKUP($A1902,D_SAV!$A$5:$I$29,3,0),)</f>
        <v>0</v>
      </c>
      <c r="C1902" s="64" t="str">
        <f>IFERROR(VLOOKUP($A1902,D_SAV!$A$5:$I$29,4,0),"")</f>
        <v/>
      </c>
      <c r="D1902" s="65">
        <f>IFERROR(VLOOKUP($A1902,D_SAV!$A$5:$I$29,5,0),)</f>
        <v>0</v>
      </c>
      <c r="E1902" s="60"/>
      <c r="F1902" s="60"/>
      <c r="G1902" s="60"/>
      <c r="H1902" s="60"/>
      <c r="I1902" s="60"/>
      <c r="J1902" s="60"/>
      <c r="K1902" s="65">
        <f>IFERROR(VLOOKUP($A1902,D_SAV!$A$5:$I$29,6,0),)</f>
        <v>0</v>
      </c>
    </row>
    <row r="1903" spans="1:11" x14ac:dyDescent="0.25">
      <c r="A1903" s="59"/>
      <c r="B1903" s="63">
        <f>IFERROR(VLOOKUP($A1903,D_SAV!$A$5:$I$29,3,0),)</f>
        <v>0</v>
      </c>
      <c r="C1903" s="64" t="str">
        <f>IFERROR(VLOOKUP($A1903,D_SAV!$A$5:$I$29,4,0),"")</f>
        <v/>
      </c>
      <c r="D1903" s="65">
        <f>IFERROR(VLOOKUP($A1903,D_SAV!$A$5:$I$29,5,0),)</f>
        <v>0</v>
      </c>
      <c r="E1903" s="60"/>
      <c r="F1903" s="60"/>
      <c r="G1903" s="60"/>
      <c r="H1903" s="60"/>
      <c r="I1903" s="60"/>
      <c r="J1903" s="60"/>
      <c r="K1903" s="65">
        <f>IFERROR(VLOOKUP($A1903,D_SAV!$A$5:$I$29,6,0),)</f>
        <v>0</v>
      </c>
    </row>
    <row r="1904" spans="1:11" x14ac:dyDescent="0.25">
      <c r="A1904" s="59"/>
      <c r="B1904" s="63">
        <f>IFERROR(VLOOKUP($A1904,D_SAV!$A$5:$I$29,3,0),)</f>
        <v>0</v>
      </c>
      <c r="C1904" s="64" t="str">
        <f>IFERROR(VLOOKUP($A1904,D_SAV!$A$5:$I$29,4,0),"")</f>
        <v/>
      </c>
      <c r="D1904" s="65">
        <f>IFERROR(VLOOKUP($A1904,D_SAV!$A$5:$I$29,5,0),)</f>
        <v>0</v>
      </c>
      <c r="E1904" s="60"/>
      <c r="F1904" s="60"/>
      <c r="G1904" s="60"/>
      <c r="H1904" s="60"/>
      <c r="I1904" s="60"/>
      <c r="J1904" s="60"/>
      <c r="K1904" s="65">
        <f>IFERROR(VLOOKUP($A1904,D_SAV!$A$5:$I$29,6,0),)</f>
        <v>0</v>
      </c>
    </row>
    <row r="1905" spans="1:11" x14ac:dyDescent="0.25">
      <c r="A1905" s="59"/>
      <c r="B1905" s="63">
        <f>IFERROR(VLOOKUP($A1905,D_SAV!$A$5:$I$29,3,0),)</f>
        <v>0</v>
      </c>
      <c r="C1905" s="64" t="str">
        <f>IFERROR(VLOOKUP($A1905,D_SAV!$A$5:$I$29,4,0),"")</f>
        <v/>
      </c>
      <c r="D1905" s="65">
        <f>IFERROR(VLOOKUP($A1905,D_SAV!$A$5:$I$29,5,0),)</f>
        <v>0</v>
      </c>
      <c r="E1905" s="60"/>
      <c r="F1905" s="60"/>
      <c r="G1905" s="60"/>
      <c r="H1905" s="60"/>
      <c r="I1905" s="60"/>
      <c r="J1905" s="60"/>
      <c r="K1905" s="65">
        <f>IFERROR(VLOOKUP($A1905,D_SAV!$A$5:$I$29,6,0),)</f>
        <v>0</v>
      </c>
    </row>
    <row r="1906" spans="1:11" x14ac:dyDescent="0.25">
      <c r="A1906" s="59"/>
      <c r="B1906" s="63">
        <f>IFERROR(VLOOKUP($A1906,D_SAV!$A$5:$I$29,3,0),)</f>
        <v>0</v>
      </c>
      <c r="C1906" s="64" t="str">
        <f>IFERROR(VLOOKUP($A1906,D_SAV!$A$5:$I$29,4,0),"")</f>
        <v/>
      </c>
      <c r="D1906" s="65">
        <f>IFERROR(VLOOKUP($A1906,D_SAV!$A$5:$I$29,5,0),)</f>
        <v>0</v>
      </c>
      <c r="E1906" s="60"/>
      <c r="F1906" s="60"/>
      <c r="G1906" s="60"/>
      <c r="H1906" s="60"/>
      <c r="I1906" s="60"/>
      <c r="J1906" s="60"/>
      <c r="K1906" s="65">
        <f>IFERROR(VLOOKUP($A1906,D_SAV!$A$5:$I$29,6,0),)</f>
        <v>0</v>
      </c>
    </row>
    <row r="1907" spans="1:11" x14ac:dyDescent="0.25">
      <c r="A1907" s="59"/>
      <c r="B1907" s="63">
        <f>IFERROR(VLOOKUP($A1907,D_SAV!$A$5:$I$29,3,0),)</f>
        <v>0</v>
      </c>
      <c r="C1907" s="64" t="str">
        <f>IFERROR(VLOOKUP($A1907,D_SAV!$A$5:$I$29,4,0),"")</f>
        <v/>
      </c>
      <c r="D1907" s="65">
        <f>IFERROR(VLOOKUP($A1907,D_SAV!$A$5:$I$29,5,0),)</f>
        <v>0</v>
      </c>
      <c r="E1907" s="60"/>
      <c r="F1907" s="60"/>
      <c r="G1907" s="60"/>
      <c r="H1907" s="60"/>
      <c r="I1907" s="60"/>
      <c r="J1907" s="60"/>
      <c r="K1907" s="65">
        <f>IFERROR(VLOOKUP($A1907,D_SAV!$A$5:$I$29,6,0),)</f>
        <v>0</v>
      </c>
    </row>
    <row r="1908" spans="1:11" x14ac:dyDescent="0.25">
      <c r="A1908" s="59"/>
      <c r="B1908" s="63">
        <f>IFERROR(VLOOKUP($A1908,D_SAV!$A$5:$I$29,3,0),)</f>
        <v>0</v>
      </c>
      <c r="C1908" s="64" t="str">
        <f>IFERROR(VLOOKUP($A1908,D_SAV!$A$5:$I$29,4,0),"")</f>
        <v/>
      </c>
      <c r="D1908" s="65">
        <f>IFERROR(VLOOKUP($A1908,D_SAV!$A$5:$I$29,5,0),)</f>
        <v>0</v>
      </c>
      <c r="E1908" s="60"/>
      <c r="F1908" s="60"/>
      <c r="G1908" s="60"/>
      <c r="H1908" s="60"/>
      <c r="I1908" s="60"/>
      <c r="J1908" s="60"/>
      <c r="K1908" s="65">
        <f>IFERROR(VLOOKUP($A1908,D_SAV!$A$5:$I$29,6,0),)</f>
        <v>0</v>
      </c>
    </row>
    <row r="1909" spans="1:11" x14ac:dyDescent="0.25">
      <c r="A1909" s="59"/>
      <c r="B1909" s="63">
        <f>IFERROR(VLOOKUP($A1909,D_SAV!$A$5:$I$29,3,0),)</f>
        <v>0</v>
      </c>
      <c r="C1909" s="64" t="str">
        <f>IFERROR(VLOOKUP($A1909,D_SAV!$A$5:$I$29,4,0),"")</f>
        <v/>
      </c>
      <c r="D1909" s="65">
        <f>IFERROR(VLOOKUP($A1909,D_SAV!$A$5:$I$29,5,0),)</f>
        <v>0</v>
      </c>
      <c r="E1909" s="60"/>
      <c r="F1909" s="60"/>
      <c r="G1909" s="60"/>
      <c r="H1909" s="60"/>
      <c r="I1909" s="60"/>
      <c r="J1909" s="60"/>
      <c r="K1909" s="65">
        <f>IFERROR(VLOOKUP($A1909,D_SAV!$A$5:$I$29,6,0),)</f>
        <v>0</v>
      </c>
    </row>
    <row r="1910" spans="1:11" x14ac:dyDescent="0.25">
      <c r="A1910" s="59"/>
      <c r="B1910" s="63">
        <f>IFERROR(VLOOKUP($A1910,D_SAV!$A$5:$I$29,3,0),)</f>
        <v>0</v>
      </c>
      <c r="C1910" s="64" t="str">
        <f>IFERROR(VLOOKUP($A1910,D_SAV!$A$5:$I$29,4,0),"")</f>
        <v/>
      </c>
      <c r="D1910" s="65">
        <f>IFERROR(VLOOKUP($A1910,D_SAV!$A$5:$I$29,5,0),)</f>
        <v>0</v>
      </c>
      <c r="E1910" s="60"/>
      <c r="F1910" s="60"/>
      <c r="G1910" s="60"/>
      <c r="H1910" s="60"/>
      <c r="I1910" s="60"/>
      <c r="J1910" s="60"/>
      <c r="K1910" s="65">
        <f>IFERROR(VLOOKUP($A1910,D_SAV!$A$5:$I$29,6,0),)</f>
        <v>0</v>
      </c>
    </row>
    <row r="1911" spans="1:11" x14ac:dyDescent="0.25">
      <c r="A1911" s="59"/>
      <c r="B1911" s="63">
        <f>IFERROR(VLOOKUP($A1911,D_SAV!$A$5:$I$29,3,0),)</f>
        <v>0</v>
      </c>
      <c r="C1911" s="64" t="str">
        <f>IFERROR(VLOOKUP($A1911,D_SAV!$A$5:$I$29,4,0),"")</f>
        <v/>
      </c>
      <c r="D1911" s="65">
        <f>IFERROR(VLOOKUP($A1911,D_SAV!$A$5:$I$29,5,0),)</f>
        <v>0</v>
      </c>
      <c r="E1911" s="60"/>
      <c r="F1911" s="60"/>
      <c r="G1911" s="60"/>
      <c r="H1911" s="60"/>
      <c r="I1911" s="60"/>
      <c r="J1911" s="60"/>
      <c r="K1911" s="65">
        <f>IFERROR(VLOOKUP($A1911,D_SAV!$A$5:$I$29,6,0),)</f>
        <v>0</v>
      </c>
    </row>
    <row r="1912" spans="1:11" x14ac:dyDescent="0.25">
      <c r="A1912" s="59"/>
      <c r="B1912" s="63">
        <f>IFERROR(VLOOKUP($A1912,D_SAV!$A$5:$I$29,3,0),)</f>
        <v>0</v>
      </c>
      <c r="C1912" s="64" t="str">
        <f>IFERROR(VLOOKUP($A1912,D_SAV!$A$5:$I$29,4,0),"")</f>
        <v/>
      </c>
      <c r="D1912" s="65">
        <f>IFERROR(VLOOKUP($A1912,D_SAV!$A$5:$I$29,5,0),)</f>
        <v>0</v>
      </c>
      <c r="E1912" s="60"/>
      <c r="F1912" s="60"/>
      <c r="G1912" s="60"/>
      <c r="H1912" s="60"/>
      <c r="I1912" s="60"/>
      <c r="J1912" s="60"/>
      <c r="K1912" s="65">
        <f>IFERROR(VLOOKUP($A1912,D_SAV!$A$5:$I$29,6,0),)</f>
        <v>0</v>
      </c>
    </row>
    <row r="1913" spans="1:11" x14ac:dyDescent="0.25">
      <c r="A1913" s="59"/>
      <c r="B1913" s="63">
        <f>IFERROR(VLOOKUP($A1913,D_SAV!$A$5:$I$29,3,0),)</f>
        <v>0</v>
      </c>
      <c r="C1913" s="64" t="str">
        <f>IFERROR(VLOOKUP($A1913,D_SAV!$A$5:$I$29,4,0),"")</f>
        <v/>
      </c>
      <c r="D1913" s="65">
        <f>IFERROR(VLOOKUP($A1913,D_SAV!$A$5:$I$29,5,0),)</f>
        <v>0</v>
      </c>
      <c r="E1913" s="60"/>
      <c r="F1913" s="60"/>
      <c r="G1913" s="60"/>
      <c r="H1913" s="60"/>
      <c r="I1913" s="60"/>
      <c r="J1913" s="60"/>
      <c r="K1913" s="65">
        <f>IFERROR(VLOOKUP($A1913,D_SAV!$A$5:$I$29,6,0),)</f>
        <v>0</v>
      </c>
    </row>
    <row r="1914" spans="1:11" x14ac:dyDescent="0.25">
      <c r="A1914" s="59"/>
      <c r="B1914" s="63">
        <f>IFERROR(VLOOKUP($A1914,D_SAV!$A$5:$I$29,3,0),)</f>
        <v>0</v>
      </c>
      <c r="C1914" s="64" t="str">
        <f>IFERROR(VLOOKUP($A1914,D_SAV!$A$5:$I$29,4,0),"")</f>
        <v/>
      </c>
      <c r="D1914" s="65">
        <f>IFERROR(VLOOKUP($A1914,D_SAV!$A$5:$I$29,5,0),)</f>
        <v>0</v>
      </c>
      <c r="E1914" s="60"/>
      <c r="F1914" s="60"/>
      <c r="G1914" s="60"/>
      <c r="H1914" s="60"/>
      <c r="I1914" s="60"/>
      <c r="J1914" s="60"/>
      <c r="K1914" s="65">
        <f>IFERROR(VLOOKUP($A1914,D_SAV!$A$5:$I$29,6,0),)</f>
        <v>0</v>
      </c>
    </row>
    <row r="1915" spans="1:11" x14ac:dyDescent="0.25">
      <c r="A1915" s="59"/>
      <c r="B1915" s="63">
        <f>IFERROR(VLOOKUP($A1915,D_SAV!$A$5:$I$29,3,0),)</f>
        <v>0</v>
      </c>
      <c r="C1915" s="64" t="str">
        <f>IFERROR(VLOOKUP($A1915,D_SAV!$A$5:$I$29,4,0),"")</f>
        <v/>
      </c>
      <c r="D1915" s="65">
        <f>IFERROR(VLOOKUP($A1915,D_SAV!$A$5:$I$29,5,0),)</f>
        <v>0</v>
      </c>
      <c r="E1915" s="60"/>
      <c r="F1915" s="60"/>
      <c r="G1915" s="60"/>
      <c r="H1915" s="60"/>
      <c r="I1915" s="60"/>
      <c r="J1915" s="60"/>
      <c r="K1915" s="65">
        <f>IFERROR(VLOOKUP($A1915,D_SAV!$A$5:$I$29,6,0),)</f>
        <v>0</v>
      </c>
    </row>
    <row r="1916" spans="1:11" x14ac:dyDescent="0.25">
      <c r="A1916" s="59"/>
      <c r="B1916" s="63">
        <f>IFERROR(VLOOKUP($A1916,D_SAV!$A$5:$I$29,3,0),)</f>
        <v>0</v>
      </c>
      <c r="C1916" s="64" t="str">
        <f>IFERROR(VLOOKUP($A1916,D_SAV!$A$5:$I$29,4,0),"")</f>
        <v/>
      </c>
      <c r="D1916" s="65">
        <f>IFERROR(VLOOKUP($A1916,D_SAV!$A$5:$I$29,5,0),)</f>
        <v>0</v>
      </c>
      <c r="E1916" s="60"/>
      <c r="F1916" s="60"/>
      <c r="G1916" s="60"/>
      <c r="H1916" s="60"/>
      <c r="I1916" s="60"/>
      <c r="J1916" s="60"/>
      <c r="K1916" s="65">
        <f>IFERROR(VLOOKUP($A1916,D_SAV!$A$5:$I$29,6,0),)</f>
        <v>0</v>
      </c>
    </row>
    <row r="1917" spans="1:11" x14ac:dyDescent="0.25">
      <c r="A1917" s="59"/>
      <c r="B1917" s="63">
        <f>IFERROR(VLOOKUP($A1917,D_SAV!$A$5:$I$29,3,0),)</f>
        <v>0</v>
      </c>
      <c r="C1917" s="64" t="str">
        <f>IFERROR(VLOOKUP($A1917,D_SAV!$A$5:$I$29,4,0),"")</f>
        <v/>
      </c>
      <c r="D1917" s="65">
        <f>IFERROR(VLOOKUP($A1917,D_SAV!$A$5:$I$29,5,0),)</f>
        <v>0</v>
      </c>
      <c r="E1917" s="60"/>
      <c r="F1917" s="60"/>
      <c r="G1917" s="60"/>
      <c r="H1917" s="60"/>
      <c r="I1917" s="60"/>
      <c r="J1917" s="60"/>
      <c r="K1917" s="65">
        <f>IFERROR(VLOOKUP($A1917,D_SAV!$A$5:$I$29,6,0),)</f>
        <v>0</v>
      </c>
    </row>
    <row r="1918" spans="1:11" x14ac:dyDescent="0.25">
      <c r="A1918" s="59"/>
      <c r="B1918" s="63">
        <f>IFERROR(VLOOKUP($A1918,D_SAV!$A$5:$I$29,3,0),)</f>
        <v>0</v>
      </c>
      <c r="C1918" s="64" t="str">
        <f>IFERROR(VLOOKUP($A1918,D_SAV!$A$5:$I$29,4,0),"")</f>
        <v/>
      </c>
      <c r="D1918" s="65">
        <f>IFERROR(VLOOKUP($A1918,D_SAV!$A$5:$I$29,5,0),)</f>
        <v>0</v>
      </c>
      <c r="E1918" s="60"/>
      <c r="F1918" s="60"/>
      <c r="G1918" s="60"/>
      <c r="H1918" s="60"/>
      <c r="I1918" s="60"/>
      <c r="J1918" s="60"/>
      <c r="K1918" s="65">
        <f>IFERROR(VLOOKUP($A1918,D_SAV!$A$5:$I$29,6,0),)</f>
        <v>0</v>
      </c>
    </row>
    <row r="1919" spans="1:11" x14ac:dyDescent="0.25">
      <c r="A1919" s="59"/>
      <c r="B1919" s="63">
        <f>IFERROR(VLOOKUP($A1919,D_SAV!$A$5:$I$29,3,0),)</f>
        <v>0</v>
      </c>
      <c r="C1919" s="64" t="str">
        <f>IFERROR(VLOOKUP($A1919,D_SAV!$A$5:$I$29,4,0),"")</f>
        <v/>
      </c>
      <c r="D1919" s="65">
        <f>IFERROR(VLOOKUP($A1919,D_SAV!$A$5:$I$29,5,0),)</f>
        <v>0</v>
      </c>
      <c r="E1919" s="60"/>
      <c r="F1919" s="60"/>
      <c r="G1919" s="60"/>
      <c r="H1919" s="60"/>
      <c r="I1919" s="60"/>
      <c r="J1919" s="60"/>
      <c r="K1919" s="65">
        <f>IFERROR(VLOOKUP($A1919,D_SAV!$A$5:$I$29,6,0),)</f>
        <v>0</v>
      </c>
    </row>
    <row r="1920" spans="1:11" x14ac:dyDescent="0.25">
      <c r="A1920" s="59"/>
      <c r="B1920" s="63">
        <f>IFERROR(VLOOKUP($A1920,D_SAV!$A$5:$I$29,3,0),)</f>
        <v>0</v>
      </c>
      <c r="C1920" s="64" t="str">
        <f>IFERROR(VLOOKUP($A1920,D_SAV!$A$5:$I$29,4,0),"")</f>
        <v/>
      </c>
      <c r="D1920" s="65">
        <f>IFERROR(VLOOKUP($A1920,D_SAV!$A$5:$I$29,5,0),)</f>
        <v>0</v>
      </c>
      <c r="E1920" s="60"/>
      <c r="F1920" s="60"/>
      <c r="G1920" s="60"/>
      <c r="H1920" s="60"/>
      <c r="I1920" s="60"/>
      <c r="J1920" s="60"/>
      <c r="K1920" s="65">
        <f>IFERROR(VLOOKUP($A1920,D_SAV!$A$5:$I$29,6,0),)</f>
        <v>0</v>
      </c>
    </row>
    <row r="1921" spans="1:11" x14ac:dyDescent="0.25">
      <c r="A1921" s="59"/>
      <c r="B1921" s="63">
        <f>IFERROR(VLOOKUP($A1921,D_SAV!$A$5:$I$29,3,0),)</f>
        <v>0</v>
      </c>
      <c r="C1921" s="64" t="str">
        <f>IFERROR(VLOOKUP($A1921,D_SAV!$A$5:$I$29,4,0),"")</f>
        <v/>
      </c>
      <c r="D1921" s="65">
        <f>IFERROR(VLOOKUP($A1921,D_SAV!$A$5:$I$29,5,0),)</f>
        <v>0</v>
      </c>
      <c r="E1921" s="60"/>
      <c r="F1921" s="60"/>
      <c r="G1921" s="60"/>
      <c r="H1921" s="60"/>
      <c r="I1921" s="60"/>
      <c r="J1921" s="60"/>
      <c r="K1921" s="65">
        <f>IFERROR(VLOOKUP($A1921,D_SAV!$A$5:$I$29,6,0),)</f>
        <v>0</v>
      </c>
    </row>
    <row r="1922" spans="1:11" x14ac:dyDescent="0.25">
      <c r="A1922" s="59"/>
      <c r="B1922" s="63">
        <f>IFERROR(VLOOKUP($A1922,D_SAV!$A$5:$I$29,3,0),)</f>
        <v>0</v>
      </c>
      <c r="C1922" s="64" t="str">
        <f>IFERROR(VLOOKUP($A1922,D_SAV!$A$5:$I$29,4,0),"")</f>
        <v/>
      </c>
      <c r="D1922" s="65">
        <f>IFERROR(VLOOKUP($A1922,D_SAV!$A$5:$I$29,5,0),)</f>
        <v>0</v>
      </c>
      <c r="E1922" s="60"/>
      <c r="F1922" s="60"/>
      <c r="G1922" s="60"/>
      <c r="H1922" s="60"/>
      <c r="I1922" s="60"/>
      <c r="J1922" s="60"/>
      <c r="K1922" s="65">
        <f>IFERROR(VLOOKUP($A1922,D_SAV!$A$5:$I$29,6,0),)</f>
        <v>0</v>
      </c>
    </row>
    <row r="1923" spans="1:11" x14ac:dyDescent="0.25">
      <c r="A1923" s="59"/>
      <c r="B1923" s="63">
        <f>IFERROR(VLOOKUP($A1923,D_SAV!$A$5:$I$29,3,0),)</f>
        <v>0</v>
      </c>
      <c r="C1923" s="64" t="str">
        <f>IFERROR(VLOOKUP($A1923,D_SAV!$A$5:$I$29,4,0),"")</f>
        <v/>
      </c>
      <c r="D1923" s="65">
        <f>IFERROR(VLOOKUP($A1923,D_SAV!$A$5:$I$29,5,0),)</f>
        <v>0</v>
      </c>
      <c r="E1923" s="60"/>
      <c r="F1923" s="60"/>
      <c r="G1923" s="60"/>
      <c r="H1923" s="60"/>
      <c r="I1923" s="60"/>
      <c r="J1923" s="60"/>
      <c r="K1923" s="65">
        <f>IFERROR(VLOOKUP($A1923,D_SAV!$A$5:$I$29,6,0),)</f>
        <v>0</v>
      </c>
    </row>
    <row r="1924" spans="1:11" x14ac:dyDescent="0.25">
      <c r="A1924" s="59"/>
      <c r="B1924" s="63">
        <f>IFERROR(VLOOKUP($A1924,D_SAV!$A$5:$I$29,3,0),)</f>
        <v>0</v>
      </c>
      <c r="C1924" s="64" t="str">
        <f>IFERROR(VLOOKUP($A1924,D_SAV!$A$5:$I$29,4,0),"")</f>
        <v/>
      </c>
      <c r="D1924" s="65">
        <f>IFERROR(VLOOKUP($A1924,D_SAV!$A$5:$I$29,5,0),)</f>
        <v>0</v>
      </c>
      <c r="E1924" s="60"/>
      <c r="F1924" s="60"/>
      <c r="G1924" s="60"/>
      <c r="H1924" s="60"/>
      <c r="I1924" s="60"/>
      <c r="J1924" s="60"/>
      <c r="K1924" s="65">
        <f>IFERROR(VLOOKUP($A1924,D_SAV!$A$5:$I$29,6,0),)</f>
        <v>0</v>
      </c>
    </row>
    <row r="1925" spans="1:11" x14ac:dyDescent="0.25">
      <c r="A1925" s="59"/>
      <c r="B1925" s="63">
        <f>IFERROR(VLOOKUP($A1925,D_SAV!$A$5:$I$29,3,0),)</f>
        <v>0</v>
      </c>
      <c r="C1925" s="64" t="str">
        <f>IFERROR(VLOOKUP($A1925,D_SAV!$A$5:$I$29,4,0),"")</f>
        <v/>
      </c>
      <c r="D1925" s="65">
        <f>IFERROR(VLOOKUP($A1925,D_SAV!$A$5:$I$29,5,0),)</f>
        <v>0</v>
      </c>
      <c r="E1925" s="60"/>
      <c r="F1925" s="60"/>
      <c r="G1925" s="60"/>
      <c r="H1925" s="60"/>
      <c r="I1925" s="60"/>
      <c r="J1925" s="60"/>
      <c r="K1925" s="65">
        <f>IFERROR(VLOOKUP($A1925,D_SAV!$A$5:$I$29,6,0),)</f>
        <v>0</v>
      </c>
    </row>
    <row r="1926" spans="1:11" x14ac:dyDescent="0.25">
      <c r="A1926" s="59"/>
      <c r="B1926" s="63">
        <f>IFERROR(VLOOKUP($A1926,D_SAV!$A$5:$I$29,3,0),)</f>
        <v>0</v>
      </c>
      <c r="C1926" s="64" t="str">
        <f>IFERROR(VLOOKUP($A1926,D_SAV!$A$5:$I$29,4,0),"")</f>
        <v/>
      </c>
      <c r="D1926" s="65">
        <f>IFERROR(VLOOKUP($A1926,D_SAV!$A$5:$I$29,5,0),)</f>
        <v>0</v>
      </c>
      <c r="E1926" s="60"/>
      <c r="F1926" s="60"/>
      <c r="G1926" s="60"/>
      <c r="H1926" s="60"/>
      <c r="I1926" s="60"/>
      <c r="J1926" s="60"/>
      <c r="K1926" s="65">
        <f>IFERROR(VLOOKUP($A1926,D_SAV!$A$5:$I$29,6,0),)</f>
        <v>0</v>
      </c>
    </row>
    <row r="1927" spans="1:11" x14ac:dyDescent="0.25">
      <c r="A1927" s="59"/>
      <c r="B1927" s="63">
        <f>IFERROR(VLOOKUP($A1927,D_SAV!$A$5:$I$29,3,0),)</f>
        <v>0</v>
      </c>
      <c r="C1927" s="64" t="str">
        <f>IFERROR(VLOOKUP($A1927,D_SAV!$A$5:$I$29,4,0),"")</f>
        <v/>
      </c>
      <c r="D1927" s="65">
        <f>IFERROR(VLOOKUP($A1927,D_SAV!$A$5:$I$29,5,0),)</f>
        <v>0</v>
      </c>
      <c r="E1927" s="60"/>
      <c r="F1927" s="60"/>
      <c r="G1927" s="60"/>
      <c r="H1927" s="60"/>
      <c r="I1927" s="60"/>
      <c r="J1927" s="60"/>
      <c r="K1927" s="65">
        <f>IFERROR(VLOOKUP($A1927,D_SAV!$A$5:$I$29,6,0),)</f>
        <v>0</v>
      </c>
    </row>
    <row r="1928" spans="1:11" x14ac:dyDescent="0.25">
      <c r="A1928" s="59"/>
      <c r="B1928" s="63">
        <f>IFERROR(VLOOKUP($A1928,D_SAV!$A$5:$I$29,3,0),)</f>
        <v>0</v>
      </c>
      <c r="C1928" s="64" t="str">
        <f>IFERROR(VLOOKUP($A1928,D_SAV!$A$5:$I$29,4,0),"")</f>
        <v/>
      </c>
      <c r="D1928" s="65">
        <f>IFERROR(VLOOKUP($A1928,D_SAV!$A$5:$I$29,5,0),)</f>
        <v>0</v>
      </c>
      <c r="E1928" s="60"/>
      <c r="F1928" s="60"/>
      <c r="G1928" s="60"/>
      <c r="H1928" s="60"/>
      <c r="I1928" s="60"/>
      <c r="J1928" s="60"/>
      <c r="K1928" s="65">
        <f>IFERROR(VLOOKUP($A1928,D_SAV!$A$5:$I$29,6,0),)</f>
        <v>0</v>
      </c>
    </row>
    <row r="1929" spans="1:11" x14ac:dyDescent="0.25">
      <c r="A1929" s="59"/>
      <c r="B1929" s="63">
        <f>IFERROR(VLOOKUP($A1929,D_SAV!$A$5:$I$29,3,0),)</f>
        <v>0</v>
      </c>
      <c r="C1929" s="64" t="str">
        <f>IFERROR(VLOOKUP($A1929,D_SAV!$A$5:$I$29,4,0),"")</f>
        <v/>
      </c>
      <c r="D1929" s="65">
        <f>IFERROR(VLOOKUP($A1929,D_SAV!$A$5:$I$29,5,0),)</f>
        <v>0</v>
      </c>
      <c r="E1929" s="60"/>
      <c r="F1929" s="60"/>
      <c r="G1929" s="60"/>
      <c r="H1929" s="60"/>
      <c r="I1929" s="60"/>
      <c r="J1929" s="60"/>
      <c r="K1929" s="65">
        <f>IFERROR(VLOOKUP($A1929,D_SAV!$A$5:$I$29,6,0),)</f>
        <v>0</v>
      </c>
    </row>
    <row r="1930" spans="1:11" x14ac:dyDescent="0.25">
      <c r="A1930" s="59"/>
      <c r="B1930" s="63">
        <f>IFERROR(VLOOKUP($A1930,D_SAV!$A$5:$I$29,3,0),)</f>
        <v>0</v>
      </c>
      <c r="C1930" s="64" t="str">
        <f>IFERROR(VLOOKUP($A1930,D_SAV!$A$5:$I$29,4,0),"")</f>
        <v/>
      </c>
      <c r="D1930" s="65">
        <f>IFERROR(VLOOKUP($A1930,D_SAV!$A$5:$I$29,5,0),)</f>
        <v>0</v>
      </c>
      <c r="E1930" s="60"/>
      <c r="F1930" s="60"/>
      <c r="G1930" s="60"/>
      <c r="H1930" s="60"/>
      <c r="I1930" s="60"/>
      <c r="J1930" s="60"/>
      <c r="K1930" s="65">
        <f>IFERROR(VLOOKUP($A1930,D_SAV!$A$5:$I$29,6,0),)</f>
        <v>0</v>
      </c>
    </row>
    <row r="1931" spans="1:11" x14ac:dyDescent="0.25">
      <c r="A1931" s="59"/>
      <c r="B1931" s="63">
        <f>IFERROR(VLOOKUP($A1931,D_SAV!$A$5:$I$29,3,0),)</f>
        <v>0</v>
      </c>
      <c r="C1931" s="64" t="str">
        <f>IFERROR(VLOOKUP($A1931,D_SAV!$A$5:$I$29,4,0),"")</f>
        <v/>
      </c>
      <c r="D1931" s="65">
        <f>IFERROR(VLOOKUP($A1931,D_SAV!$A$5:$I$29,5,0),)</f>
        <v>0</v>
      </c>
      <c r="E1931" s="60"/>
      <c r="F1931" s="60"/>
      <c r="G1931" s="60"/>
      <c r="H1931" s="60"/>
      <c r="I1931" s="60"/>
      <c r="J1931" s="60"/>
      <c r="K1931" s="65">
        <f>IFERROR(VLOOKUP($A1931,D_SAV!$A$5:$I$29,6,0),)</f>
        <v>0</v>
      </c>
    </row>
    <row r="1932" spans="1:11" x14ac:dyDescent="0.25">
      <c r="A1932" s="59"/>
      <c r="B1932" s="63">
        <f>IFERROR(VLOOKUP($A1932,D_SAV!$A$5:$I$29,3,0),)</f>
        <v>0</v>
      </c>
      <c r="C1932" s="64" t="str">
        <f>IFERROR(VLOOKUP($A1932,D_SAV!$A$5:$I$29,4,0),"")</f>
        <v/>
      </c>
      <c r="D1932" s="65">
        <f>IFERROR(VLOOKUP($A1932,D_SAV!$A$5:$I$29,5,0),)</f>
        <v>0</v>
      </c>
      <c r="E1932" s="60"/>
      <c r="F1932" s="60"/>
      <c r="G1932" s="60"/>
      <c r="H1932" s="60"/>
      <c r="I1932" s="60"/>
      <c r="J1932" s="60"/>
      <c r="K1932" s="65">
        <f>IFERROR(VLOOKUP($A1932,D_SAV!$A$5:$I$29,6,0),)</f>
        <v>0</v>
      </c>
    </row>
    <row r="1933" spans="1:11" x14ac:dyDescent="0.25">
      <c r="A1933" s="59"/>
      <c r="B1933" s="63">
        <f>IFERROR(VLOOKUP($A1933,D_SAV!$A$5:$I$29,3,0),)</f>
        <v>0</v>
      </c>
      <c r="C1933" s="64" t="str">
        <f>IFERROR(VLOOKUP($A1933,D_SAV!$A$5:$I$29,4,0),"")</f>
        <v/>
      </c>
      <c r="D1933" s="65">
        <f>IFERROR(VLOOKUP($A1933,D_SAV!$A$5:$I$29,5,0),)</f>
        <v>0</v>
      </c>
      <c r="E1933" s="60"/>
      <c r="F1933" s="60"/>
      <c r="G1933" s="60"/>
      <c r="H1933" s="60"/>
      <c r="I1933" s="60"/>
      <c r="J1933" s="60"/>
      <c r="K1933" s="65">
        <f>IFERROR(VLOOKUP($A1933,D_SAV!$A$5:$I$29,6,0),)</f>
        <v>0</v>
      </c>
    </row>
    <row r="1934" spans="1:11" x14ac:dyDescent="0.25">
      <c r="A1934" s="59"/>
      <c r="B1934" s="63">
        <f>IFERROR(VLOOKUP($A1934,D_SAV!$A$5:$I$29,3,0),)</f>
        <v>0</v>
      </c>
      <c r="C1934" s="64" t="str">
        <f>IFERROR(VLOOKUP($A1934,D_SAV!$A$5:$I$29,4,0),"")</f>
        <v/>
      </c>
      <c r="D1934" s="65">
        <f>IFERROR(VLOOKUP($A1934,D_SAV!$A$5:$I$29,5,0),)</f>
        <v>0</v>
      </c>
      <c r="E1934" s="60"/>
      <c r="F1934" s="60"/>
      <c r="G1934" s="60"/>
      <c r="H1934" s="60"/>
      <c r="I1934" s="60"/>
      <c r="J1934" s="60"/>
      <c r="K1934" s="65">
        <f>IFERROR(VLOOKUP($A1934,D_SAV!$A$5:$I$29,6,0),)</f>
        <v>0</v>
      </c>
    </row>
    <row r="1935" spans="1:11" x14ac:dyDescent="0.25">
      <c r="A1935" s="59"/>
      <c r="B1935" s="63">
        <f>IFERROR(VLOOKUP($A1935,D_SAV!$A$5:$I$29,3,0),)</f>
        <v>0</v>
      </c>
      <c r="C1935" s="64" t="str">
        <f>IFERROR(VLOOKUP($A1935,D_SAV!$A$5:$I$29,4,0),"")</f>
        <v/>
      </c>
      <c r="D1935" s="65">
        <f>IFERROR(VLOOKUP($A1935,D_SAV!$A$5:$I$29,5,0),)</f>
        <v>0</v>
      </c>
      <c r="E1935" s="60"/>
      <c r="F1935" s="60"/>
      <c r="G1935" s="60"/>
      <c r="H1935" s="60"/>
      <c r="I1935" s="60"/>
      <c r="J1935" s="60"/>
      <c r="K1935" s="65">
        <f>IFERROR(VLOOKUP($A1935,D_SAV!$A$5:$I$29,6,0),)</f>
        <v>0</v>
      </c>
    </row>
    <row r="1936" spans="1:11" x14ac:dyDescent="0.25">
      <c r="A1936" s="59"/>
      <c r="B1936" s="63">
        <f>IFERROR(VLOOKUP($A1936,D_SAV!$A$5:$I$29,3,0),)</f>
        <v>0</v>
      </c>
      <c r="C1936" s="64" t="str">
        <f>IFERROR(VLOOKUP($A1936,D_SAV!$A$5:$I$29,4,0),"")</f>
        <v/>
      </c>
      <c r="D1936" s="65">
        <f>IFERROR(VLOOKUP($A1936,D_SAV!$A$5:$I$29,5,0),)</f>
        <v>0</v>
      </c>
      <c r="E1936" s="60"/>
      <c r="F1936" s="60"/>
      <c r="G1936" s="60"/>
      <c r="H1936" s="60"/>
      <c r="I1936" s="60"/>
      <c r="J1936" s="60"/>
      <c r="K1936" s="65">
        <f>IFERROR(VLOOKUP($A1936,D_SAV!$A$5:$I$29,6,0),)</f>
        <v>0</v>
      </c>
    </row>
    <row r="1937" spans="1:11" x14ac:dyDescent="0.25">
      <c r="A1937" s="59"/>
      <c r="B1937" s="63">
        <f>IFERROR(VLOOKUP($A1937,D_SAV!$A$5:$I$29,3,0),)</f>
        <v>0</v>
      </c>
      <c r="C1937" s="64" t="str">
        <f>IFERROR(VLOOKUP($A1937,D_SAV!$A$5:$I$29,4,0),"")</f>
        <v/>
      </c>
      <c r="D1937" s="65">
        <f>IFERROR(VLOOKUP($A1937,D_SAV!$A$5:$I$29,5,0),)</f>
        <v>0</v>
      </c>
      <c r="E1937" s="60"/>
      <c r="F1937" s="60"/>
      <c r="G1937" s="60"/>
      <c r="H1937" s="60"/>
      <c r="I1937" s="60"/>
      <c r="J1937" s="60"/>
      <c r="K1937" s="65">
        <f>IFERROR(VLOOKUP($A1937,D_SAV!$A$5:$I$29,6,0),)</f>
        <v>0</v>
      </c>
    </row>
    <row r="1938" spans="1:11" x14ac:dyDescent="0.25">
      <c r="A1938" s="59"/>
      <c r="B1938" s="63">
        <f>IFERROR(VLOOKUP($A1938,D_SAV!$A$5:$I$29,3,0),)</f>
        <v>0</v>
      </c>
      <c r="C1938" s="64" t="str">
        <f>IFERROR(VLOOKUP($A1938,D_SAV!$A$5:$I$29,4,0),"")</f>
        <v/>
      </c>
      <c r="D1938" s="65">
        <f>IFERROR(VLOOKUP($A1938,D_SAV!$A$5:$I$29,5,0),)</f>
        <v>0</v>
      </c>
      <c r="E1938" s="60"/>
      <c r="F1938" s="60"/>
      <c r="G1938" s="60"/>
      <c r="H1938" s="60"/>
      <c r="I1938" s="60"/>
      <c r="J1938" s="60"/>
      <c r="K1938" s="65">
        <f>IFERROR(VLOOKUP($A1938,D_SAV!$A$5:$I$29,6,0),)</f>
        <v>0</v>
      </c>
    </row>
    <row r="1939" spans="1:11" x14ac:dyDescent="0.25">
      <c r="A1939" s="59"/>
      <c r="B1939" s="63">
        <f>IFERROR(VLOOKUP($A1939,D_SAV!$A$5:$I$29,3,0),)</f>
        <v>0</v>
      </c>
      <c r="C1939" s="64" t="str">
        <f>IFERROR(VLOOKUP($A1939,D_SAV!$A$5:$I$29,4,0),"")</f>
        <v/>
      </c>
      <c r="D1939" s="65">
        <f>IFERROR(VLOOKUP($A1939,D_SAV!$A$5:$I$29,5,0),)</f>
        <v>0</v>
      </c>
      <c r="E1939" s="60"/>
      <c r="F1939" s="60"/>
      <c r="G1939" s="60"/>
      <c r="H1939" s="60"/>
      <c r="I1939" s="60"/>
      <c r="J1939" s="60"/>
      <c r="K1939" s="65">
        <f>IFERROR(VLOOKUP($A1939,D_SAV!$A$5:$I$29,6,0),)</f>
        <v>0</v>
      </c>
    </row>
    <row r="1940" spans="1:11" x14ac:dyDescent="0.25">
      <c r="A1940" s="59"/>
      <c r="B1940" s="63">
        <f>IFERROR(VLOOKUP($A1940,D_SAV!$A$5:$I$29,3,0),)</f>
        <v>0</v>
      </c>
      <c r="C1940" s="64" t="str">
        <f>IFERROR(VLOOKUP($A1940,D_SAV!$A$5:$I$29,4,0),"")</f>
        <v/>
      </c>
      <c r="D1940" s="65">
        <f>IFERROR(VLOOKUP($A1940,D_SAV!$A$5:$I$29,5,0),)</f>
        <v>0</v>
      </c>
      <c r="E1940" s="60"/>
      <c r="F1940" s="60"/>
      <c r="G1940" s="60"/>
      <c r="H1940" s="60"/>
      <c r="I1940" s="60"/>
      <c r="J1940" s="60"/>
      <c r="K1940" s="65">
        <f>IFERROR(VLOOKUP($A1940,D_SAV!$A$5:$I$29,6,0),)</f>
        <v>0</v>
      </c>
    </row>
    <row r="1941" spans="1:11" x14ac:dyDescent="0.25">
      <c r="A1941" s="59"/>
      <c r="B1941" s="63">
        <f>IFERROR(VLOOKUP($A1941,D_SAV!$A$5:$I$29,3,0),)</f>
        <v>0</v>
      </c>
      <c r="C1941" s="64" t="str">
        <f>IFERROR(VLOOKUP($A1941,D_SAV!$A$5:$I$29,4,0),"")</f>
        <v/>
      </c>
      <c r="D1941" s="65">
        <f>IFERROR(VLOOKUP($A1941,D_SAV!$A$5:$I$29,5,0),)</f>
        <v>0</v>
      </c>
      <c r="E1941" s="60"/>
      <c r="F1941" s="60"/>
      <c r="G1941" s="60"/>
      <c r="H1941" s="60"/>
      <c r="I1941" s="60"/>
      <c r="J1941" s="60"/>
      <c r="K1941" s="65">
        <f>IFERROR(VLOOKUP($A1941,D_SAV!$A$5:$I$29,6,0),)</f>
        <v>0</v>
      </c>
    </row>
    <row r="1942" spans="1:11" x14ac:dyDescent="0.25">
      <c r="A1942" s="59"/>
      <c r="B1942" s="63">
        <f>IFERROR(VLOOKUP($A1942,D_SAV!$A$5:$I$29,3,0),)</f>
        <v>0</v>
      </c>
      <c r="C1942" s="64" t="str">
        <f>IFERROR(VLOOKUP($A1942,D_SAV!$A$5:$I$29,4,0),"")</f>
        <v/>
      </c>
      <c r="D1942" s="65">
        <f>IFERROR(VLOOKUP($A1942,D_SAV!$A$5:$I$29,5,0),)</f>
        <v>0</v>
      </c>
      <c r="E1942" s="60"/>
      <c r="F1942" s="60"/>
      <c r="G1942" s="60"/>
      <c r="H1942" s="60"/>
      <c r="I1942" s="60"/>
      <c r="J1942" s="60"/>
      <c r="K1942" s="65">
        <f>IFERROR(VLOOKUP($A1942,D_SAV!$A$5:$I$29,6,0),)</f>
        <v>0</v>
      </c>
    </row>
    <row r="1943" spans="1:11" x14ac:dyDescent="0.25">
      <c r="A1943" s="59"/>
      <c r="B1943" s="63">
        <f>IFERROR(VLOOKUP($A1943,D_SAV!$A$5:$I$29,3,0),)</f>
        <v>0</v>
      </c>
      <c r="C1943" s="64" t="str">
        <f>IFERROR(VLOOKUP($A1943,D_SAV!$A$5:$I$29,4,0),"")</f>
        <v/>
      </c>
      <c r="D1943" s="65">
        <f>IFERROR(VLOOKUP($A1943,D_SAV!$A$5:$I$29,5,0),)</f>
        <v>0</v>
      </c>
      <c r="E1943" s="60"/>
      <c r="F1943" s="60"/>
      <c r="G1943" s="60"/>
      <c r="H1943" s="60"/>
      <c r="I1943" s="60"/>
      <c r="J1943" s="60"/>
      <c r="K1943" s="65">
        <f>IFERROR(VLOOKUP($A1943,D_SAV!$A$5:$I$29,6,0),)</f>
        <v>0</v>
      </c>
    </row>
    <row r="1944" spans="1:11" x14ac:dyDescent="0.25">
      <c r="A1944" s="59"/>
      <c r="B1944" s="63">
        <f>IFERROR(VLOOKUP($A1944,D_SAV!$A$5:$I$29,3,0),)</f>
        <v>0</v>
      </c>
      <c r="C1944" s="64" t="str">
        <f>IFERROR(VLOOKUP($A1944,D_SAV!$A$5:$I$29,4,0),"")</f>
        <v/>
      </c>
      <c r="D1944" s="65">
        <f>IFERROR(VLOOKUP($A1944,D_SAV!$A$5:$I$29,5,0),)</f>
        <v>0</v>
      </c>
      <c r="E1944" s="60"/>
      <c r="F1944" s="60"/>
      <c r="G1944" s="60"/>
      <c r="H1944" s="60"/>
      <c r="I1944" s="60"/>
      <c r="J1944" s="60"/>
      <c r="K1944" s="65">
        <f>IFERROR(VLOOKUP($A1944,D_SAV!$A$5:$I$29,6,0),)</f>
        <v>0</v>
      </c>
    </row>
    <row r="1945" spans="1:11" x14ac:dyDescent="0.25">
      <c r="A1945" s="59"/>
      <c r="B1945" s="63">
        <f>IFERROR(VLOOKUP($A1945,D_SAV!$A$5:$I$29,3,0),)</f>
        <v>0</v>
      </c>
      <c r="C1945" s="64" t="str">
        <f>IFERROR(VLOOKUP($A1945,D_SAV!$A$5:$I$29,4,0),"")</f>
        <v/>
      </c>
      <c r="D1945" s="65">
        <f>IFERROR(VLOOKUP($A1945,D_SAV!$A$5:$I$29,5,0),)</f>
        <v>0</v>
      </c>
      <c r="E1945" s="60"/>
      <c r="F1945" s="60"/>
      <c r="G1945" s="60"/>
      <c r="H1945" s="60"/>
      <c r="I1945" s="60"/>
      <c r="J1945" s="60"/>
      <c r="K1945" s="65">
        <f>IFERROR(VLOOKUP($A1945,D_SAV!$A$5:$I$29,6,0),)</f>
        <v>0</v>
      </c>
    </row>
    <row r="1946" spans="1:11" x14ac:dyDescent="0.25">
      <c r="A1946" s="59"/>
      <c r="B1946" s="63">
        <f>IFERROR(VLOOKUP($A1946,D_SAV!$A$5:$I$29,3,0),)</f>
        <v>0</v>
      </c>
      <c r="C1946" s="64" t="str">
        <f>IFERROR(VLOOKUP($A1946,D_SAV!$A$5:$I$29,4,0),"")</f>
        <v/>
      </c>
      <c r="D1946" s="65">
        <f>IFERROR(VLOOKUP($A1946,D_SAV!$A$5:$I$29,5,0),)</f>
        <v>0</v>
      </c>
      <c r="E1946" s="60"/>
      <c r="F1946" s="60"/>
      <c r="G1946" s="60"/>
      <c r="H1946" s="60"/>
      <c r="I1946" s="60"/>
      <c r="J1946" s="60"/>
      <c r="K1946" s="65">
        <f>IFERROR(VLOOKUP($A1946,D_SAV!$A$5:$I$29,6,0),)</f>
        <v>0</v>
      </c>
    </row>
    <row r="1947" spans="1:11" x14ac:dyDescent="0.25">
      <c r="A1947" s="59"/>
      <c r="B1947" s="63">
        <f>IFERROR(VLOOKUP($A1947,D_SAV!$A$5:$I$29,3,0),)</f>
        <v>0</v>
      </c>
      <c r="C1947" s="64" t="str">
        <f>IFERROR(VLOOKUP($A1947,D_SAV!$A$5:$I$29,4,0),"")</f>
        <v/>
      </c>
      <c r="D1947" s="65">
        <f>IFERROR(VLOOKUP($A1947,D_SAV!$A$5:$I$29,5,0),)</f>
        <v>0</v>
      </c>
      <c r="E1947" s="60"/>
      <c r="F1947" s="60"/>
      <c r="G1947" s="60"/>
      <c r="H1947" s="60"/>
      <c r="I1947" s="60"/>
      <c r="J1947" s="60"/>
      <c r="K1947" s="65">
        <f>IFERROR(VLOOKUP($A1947,D_SAV!$A$5:$I$29,6,0),)</f>
        <v>0</v>
      </c>
    </row>
    <row r="1948" spans="1:11" x14ac:dyDescent="0.25">
      <c r="A1948" s="59"/>
      <c r="B1948" s="63">
        <f>IFERROR(VLOOKUP($A1948,D_SAV!$A$5:$I$29,3,0),)</f>
        <v>0</v>
      </c>
      <c r="C1948" s="64" t="str">
        <f>IFERROR(VLOOKUP($A1948,D_SAV!$A$5:$I$29,4,0),"")</f>
        <v/>
      </c>
      <c r="D1948" s="65">
        <f>IFERROR(VLOOKUP($A1948,D_SAV!$A$5:$I$29,5,0),)</f>
        <v>0</v>
      </c>
      <c r="E1948" s="60"/>
      <c r="F1948" s="60"/>
      <c r="G1948" s="60"/>
      <c r="H1948" s="60"/>
      <c r="I1948" s="60"/>
      <c r="J1948" s="60"/>
      <c r="K1948" s="65">
        <f>IFERROR(VLOOKUP($A1948,D_SAV!$A$5:$I$29,6,0),)</f>
        <v>0</v>
      </c>
    </row>
    <row r="1949" spans="1:11" x14ac:dyDescent="0.25">
      <c r="A1949" s="59"/>
      <c r="B1949" s="63">
        <f>IFERROR(VLOOKUP($A1949,D_SAV!$A$5:$I$29,3,0),)</f>
        <v>0</v>
      </c>
      <c r="C1949" s="64" t="str">
        <f>IFERROR(VLOOKUP($A1949,D_SAV!$A$5:$I$29,4,0),"")</f>
        <v/>
      </c>
      <c r="D1949" s="65">
        <f>IFERROR(VLOOKUP($A1949,D_SAV!$A$5:$I$29,5,0),)</f>
        <v>0</v>
      </c>
      <c r="E1949" s="60"/>
      <c r="F1949" s="60"/>
      <c r="G1949" s="60"/>
      <c r="H1949" s="60"/>
      <c r="I1949" s="60"/>
      <c r="J1949" s="60"/>
      <c r="K1949" s="65">
        <f>IFERROR(VLOOKUP($A1949,D_SAV!$A$5:$I$29,6,0),)</f>
        <v>0</v>
      </c>
    </row>
    <row r="1950" spans="1:11" x14ac:dyDescent="0.25">
      <c r="A1950" s="59"/>
      <c r="B1950" s="63">
        <f>IFERROR(VLOOKUP($A1950,D_SAV!$A$5:$I$29,3,0),)</f>
        <v>0</v>
      </c>
      <c r="C1950" s="64" t="str">
        <f>IFERROR(VLOOKUP($A1950,D_SAV!$A$5:$I$29,4,0),"")</f>
        <v/>
      </c>
      <c r="D1950" s="65">
        <f>IFERROR(VLOOKUP($A1950,D_SAV!$A$5:$I$29,5,0),)</f>
        <v>0</v>
      </c>
      <c r="E1950" s="60"/>
      <c r="F1950" s="60"/>
      <c r="G1950" s="60"/>
      <c r="H1950" s="60"/>
      <c r="I1950" s="60"/>
      <c r="J1950" s="60"/>
      <c r="K1950" s="65">
        <f>IFERROR(VLOOKUP($A1950,D_SAV!$A$5:$I$29,6,0),)</f>
        <v>0</v>
      </c>
    </row>
    <row r="1951" spans="1:11" x14ac:dyDescent="0.25">
      <c r="A1951" s="59"/>
      <c r="B1951" s="63">
        <f>IFERROR(VLOOKUP($A1951,D_SAV!$A$5:$I$29,3,0),)</f>
        <v>0</v>
      </c>
      <c r="C1951" s="64" t="str">
        <f>IFERROR(VLOOKUP($A1951,D_SAV!$A$5:$I$29,4,0),"")</f>
        <v/>
      </c>
      <c r="D1951" s="65">
        <f>IFERROR(VLOOKUP($A1951,D_SAV!$A$5:$I$29,5,0),)</f>
        <v>0</v>
      </c>
      <c r="E1951" s="60"/>
      <c r="F1951" s="60"/>
      <c r="G1951" s="60"/>
      <c r="H1951" s="60"/>
      <c r="I1951" s="60"/>
      <c r="J1951" s="60"/>
      <c r="K1951" s="65">
        <f>IFERROR(VLOOKUP($A1951,D_SAV!$A$5:$I$29,6,0),)</f>
        <v>0</v>
      </c>
    </row>
    <row r="1952" spans="1:11" x14ac:dyDescent="0.25">
      <c r="A1952" s="59"/>
      <c r="B1952" s="63">
        <f>IFERROR(VLOOKUP($A1952,D_SAV!$A$5:$I$29,3,0),)</f>
        <v>0</v>
      </c>
      <c r="C1952" s="64" t="str">
        <f>IFERROR(VLOOKUP($A1952,D_SAV!$A$5:$I$29,4,0),"")</f>
        <v/>
      </c>
      <c r="D1952" s="65">
        <f>IFERROR(VLOOKUP($A1952,D_SAV!$A$5:$I$29,5,0),)</f>
        <v>0</v>
      </c>
      <c r="E1952" s="60"/>
      <c r="F1952" s="60"/>
      <c r="G1952" s="60"/>
      <c r="H1952" s="60"/>
      <c r="I1952" s="60"/>
      <c r="J1952" s="60"/>
      <c r="K1952" s="65">
        <f>IFERROR(VLOOKUP($A1952,D_SAV!$A$5:$I$29,6,0),)</f>
        <v>0</v>
      </c>
    </row>
    <row r="1953" spans="1:11" x14ac:dyDescent="0.25">
      <c r="A1953" s="59"/>
      <c r="B1953" s="63">
        <f>IFERROR(VLOOKUP($A1953,D_SAV!$A$5:$I$29,3,0),)</f>
        <v>0</v>
      </c>
      <c r="C1953" s="64" t="str">
        <f>IFERROR(VLOOKUP($A1953,D_SAV!$A$5:$I$29,4,0),"")</f>
        <v/>
      </c>
      <c r="D1953" s="65">
        <f>IFERROR(VLOOKUP($A1953,D_SAV!$A$5:$I$29,5,0),)</f>
        <v>0</v>
      </c>
      <c r="E1953" s="60"/>
      <c r="F1953" s="60"/>
      <c r="G1953" s="60"/>
      <c r="H1953" s="60"/>
      <c r="I1953" s="60"/>
      <c r="J1953" s="60"/>
      <c r="K1953" s="65">
        <f>IFERROR(VLOOKUP($A1953,D_SAV!$A$5:$I$29,6,0),)</f>
        <v>0</v>
      </c>
    </row>
    <row r="1954" spans="1:11" x14ac:dyDescent="0.25">
      <c r="A1954" s="59"/>
      <c r="B1954" s="63">
        <f>IFERROR(VLOOKUP($A1954,D_SAV!$A$5:$I$29,3,0),)</f>
        <v>0</v>
      </c>
      <c r="C1954" s="64" t="str">
        <f>IFERROR(VLOOKUP($A1954,D_SAV!$A$5:$I$29,4,0),"")</f>
        <v/>
      </c>
      <c r="D1954" s="65">
        <f>IFERROR(VLOOKUP($A1954,D_SAV!$A$5:$I$29,5,0),)</f>
        <v>0</v>
      </c>
      <c r="E1954" s="60"/>
      <c r="F1954" s="60"/>
      <c r="G1954" s="60"/>
      <c r="H1954" s="60"/>
      <c r="I1954" s="60"/>
      <c r="J1954" s="60"/>
      <c r="K1954" s="65">
        <f>IFERROR(VLOOKUP($A1954,D_SAV!$A$5:$I$29,6,0),)</f>
        <v>0</v>
      </c>
    </row>
    <row r="1955" spans="1:11" x14ac:dyDescent="0.25">
      <c r="A1955" s="59"/>
      <c r="B1955" s="63">
        <f>IFERROR(VLOOKUP($A1955,D_SAV!$A$5:$I$29,3,0),)</f>
        <v>0</v>
      </c>
      <c r="C1955" s="64" t="str">
        <f>IFERROR(VLOOKUP($A1955,D_SAV!$A$5:$I$29,4,0),"")</f>
        <v/>
      </c>
      <c r="D1955" s="65">
        <f>IFERROR(VLOOKUP($A1955,D_SAV!$A$5:$I$29,5,0),)</f>
        <v>0</v>
      </c>
      <c r="E1955" s="60"/>
      <c r="F1955" s="60"/>
      <c r="G1955" s="60"/>
      <c r="H1955" s="60"/>
      <c r="I1955" s="60"/>
      <c r="J1955" s="60"/>
      <c r="K1955" s="65">
        <f>IFERROR(VLOOKUP($A1955,D_SAV!$A$5:$I$29,6,0),)</f>
        <v>0</v>
      </c>
    </row>
    <row r="1956" spans="1:11" x14ac:dyDescent="0.25">
      <c r="A1956" s="59"/>
      <c r="B1956" s="63">
        <f>IFERROR(VLOOKUP($A1956,D_SAV!$A$5:$I$29,3,0),)</f>
        <v>0</v>
      </c>
      <c r="C1956" s="64" t="str">
        <f>IFERROR(VLOOKUP($A1956,D_SAV!$A$5:$I$29,4,0),"")</f>
        <v/>
      </c>
      <c r="D1956" s="65">
        <f>IFERROR(VLOOKUP($A1956,D_SAV!$A$5:$I$29,5,0),)</f>
        <v>0</v>
      </c>
      <c r="E1956" s="60"/>
      <c r="F1956" s="60"/>
      <c r="G1956" s="60"/>
      <c r="H1956" s="60"/>
      <c r="I1956" s="60"/>
      <c r="J1956" s="60"/>
      <c r="K1956" s="65">
        <f>IFERROR(VLOOKUP($A1956,D_SAV!$A$5:$I$29,6,0),)</f>
        <v>0</v>
      </c>
    </row>
    <row r="1957" spans="1:11" x14ac:dyDescent="0.25">
      <c r="A1957" s="59"/>
      <c r="B1957" s="63">
        <f>IFERROR(VLOOKUP($A1957,D_SAV!$A$5:$I$29,3,0),)</f>
        <v>0</v>
      </c>
      <c r="C1957" s="64" t="str">
        <f>IFERROR(VLOOKUP($A1957,D_SAV!$A$5:$I$29,4,0),"")</f>
        <v/>
      </c>
      <c r="D1957" s="65">
        <f>IFERROR(VLOOKUP($A1957,D_SAV!$A$5:$I$29,5,0),)</f>
        <v>0</v>
      </c>
      <c r="E1957" s="60"/>
      <c r="F1957" s="60"/>
      <c r="G1957" s="60"/>
      <c r="H1957" s="60"/>
      <c r="I1957" s="60"/>
      <c r="J1957" s="60"/>
      <c r="K1957" s="65">
        <f>IFERROR(VLOOKUP($A1957,D_SAV!$A$5:$I$29,6,0),)</f>
        <v>0</v>
      </c>
    </row>
    <row r="1958" spans="1:11" x14ac:dyDescent="0.25">
      <c r="A1958" s="59"/>
      <c r="B1958" s="63">
        <f>IFERROR(VLOOKUP($A1958,D_SAV!$A$5:$I$29,3,0),)</f>
        <v>0</v>
      </c>
      <c r="C1958" s="64" t="str">
        <f>IFERROR(VLOOKUP($A1958,D_SAV!$A$5:$I$29,4,0),"")</f>
        <v/>
      </c>
      <c r="D1958" s="65">
        <f>IFERROR(VLOOKUP($A1958,D_SAV!$A$5:$I$29,5,0),)</f>
        <v>0</v>
      </c>
      <c r="E1958" s="60"/>
      <c r="F1958" s="60"/>
      <c r="G1958" s="60"/>
      <c r="H1958" s="60"/>
      <c r="I1958" s="60"/>
      <c r="J1958" s="60"/>
      <c r="K1958" s="65">
        <f>IFERROR(VLOOKUP($A1958,D_SAV!$A$5:$I$29,6,0),)</f>
        <v>0</v>
      </c>
    </row>
    <row r="1959" spans="1:11" x14ac:dyDescent="0.25">
      <c r="A1959" s="59"/>
      <c r="B1959" s="63">
        <f>IFERROR(VLOOKUP($A1959,D_SAV!$A$5:$I$29,3,0),)</f>
        <v>0</v>
      </c>
      <c r="C1959" s="64" t="str">
        <f>IFERROR(VLOOKUP($A1959,D_SAV!$A$5:$I$29,4,0),"")</f>
        <v/>
      </c>
      <c r="D1959" s="65">
        <f>IFERROR(VLOOKUP($A1959,D_SAV!$A$5:$I$29,5,0),)</f>
        <v>0</v>
      </c>
      <c r="E1959" s="60"/>
      <c r="F1959" s="60"/>
      <c r="G1959" s="60"/>
      <c r="H1959" s="60"/>
      <c r="I1959" s="60"/>
      <c r="J1959" s="60"/>
      <c r="K1959" s="65">
        <f>IFERROR(VLOOKUP($A1959,D_SAV!$A$5:$I$29,6,0),)</f>
        <v>0</v>
      </c>
    </row>
    <row r="1960" spans="1:11" x14ac:dyDescent="0.25">
      <c r="A1960" s="59"/>
      <c r="B1960" s="63">
        <f>IFERROR(VLOOKUP($A1960,D_SAV!$A$5:$I$29,3,0),)</f>
        <v>0</v>
      </c>
      <c r="C1960" s="64" t="str">
        <f>IFERROR(VLOOKUP($A1960,D_SAV!$A$5:$I$29,4,0),"")</f>
        <v/>
      </c>
      <c r="D1960" s="65">
        <f>IFERROR(VLOOKUP($A1960,D_SAV!$A$5:$I$29,5,0),)</f>
        <v>0</v>
      </c>
      <c r="E1960" s="60"/>
      <c r="F1960" s="60"/>
      <c r="G1960" s="60"/>
      <c r="H1960" s="60"/>
      <c r="I1960" s="60"/>
      <c r="J1960" s="60"/>
      <c r="K1960" s="65">
        <f>IFERROR(VLOOKUP($A1960,D_SAV!$A$5:$I$29,6,0),)</f>
        <v>0</v>
      </c>
    </row>
    <row r="1961" spans="1:11" x14ac:dyDescent="0.25">
      <c r="A1961" s="59"/>
      <c r="B1961" s="63">
        <f>IFERROR(VLOOKUP($A1961,D_SAV!$A$5:$I$29,3,0),)</f>
        <v>0</v>
      </c>
      <c r="C1961" s="64" t="str">
        <f>IFERROR(VLOOKUP($A1961,D_SAV!$A$5:$I$29,4,0),"")</f>
        <v/>
      </c>
      <c r="D1961" s="65">
        <f>IFERROR(VLOOKUP($A1961,D_SAV!$A$5:$I$29,5,0),)</f>
        <v>0</v>
      </c>
      <c r="E1961" s="60"/>
      <c r="F1961" s="60"/>
      <c r="G1961" s="60"/>
      <c r="H1961" s="60"/>
      <c r="I1961" s="60"/>
      <c r="J1961" s="60"/>
      <c r="K1961" s="65">
        <f>IFERROR(VLOOKUP($A1961,D_SAV!$A$5:$I$29,6,0),)</f>
        <v>0</v>
      </c>
    </row>
    <row r="1962" spans="1:11" x14ac:dyDescent="0.25">
      <c r="A1962" s="59"/>
      <c r="B1962" s="63">
        <f>IFERROR(VLOOKUP($A1962,D_SAV!$A$5:$I$29,3,0),)</f>
        <v>0</v>
      </c>
      <c r="C1962" s="64" t="str">
        <f>IFERROR(VLOOKUP($A1962,D_SAV!$A$5:$I$29,4,0),"")</f>
        <v/>
      </c>
      <c r="D1962" s="65">
        <f>IFERROR(VLOOKUP($A1962,D_SAV!$A$5:$I$29,5,0),)</f>
        <v>0</v>
      </c>
      <c r="E1962" s="60"/>
      <c r="F1962" s="60"/>
      <c r="G1962" s="60"/>
      <c r="H1962" s="60"/>
      <c r="I1962" s="60"/>
      <c r="J1962" s="60"/>
      <c r="K1962" s="65">
        <f>IFERROR(VLOOKUP($A1962,D_SAV!$A$5:$I$29,6,0),)</f>
        <v>0</v>
      </c>
    </row>
    <row r="1963" spans="1:11" x14ac:dyDescent="0.25">
      <c r="A1963" s="59"/>
      <c r="B1963" s="63">
        <f>IFERROR(VLOOKUP($A1963,D_SAV!$A$5:$I$29,3,0),)</f>
        <v>0</v>
      </c>
      <c r="C1963" s="64" t="str">
        <f>IFERROR(VLOOKUP($A1963,D_SAV!$A$5:$I$29,4,0),"")</f>
        <v/>
      </c>
      <c r="D1963" s="65">
        <f>IFERROR(VLOOKUP($A1963,D_SAV!$A$5:$I$29,5,0),)</f>
        <v>0</v>
      </c>
      <c r="E1963" s="60"/>
      <c r="F1963" s="60"/>
      <c r="G1963" s="60"/>
      <c r="H1963" s="60"/>
      <c r="I1963" s="60"/>
      <c r="J1963" s="60"/>
      <c r="K1963" s="65">
        <f>IFERROR(VLOOKUP($A1963,D_SAV!$A$5:$I$29,6,0),)</f>
        <v>0</v>
      </c>
    </row>
    <row r="1964" spans="1:11" x14ac:dyDescent="0.25">
      <c r="A1964" s="59"/>
      <c r="B1964" s="63">
        <f>IFERROR(VLOOKUP($A1964,D_SAV!$A$5:$I$29,3,0),)</f>
        <v>0</v>
      </c>
      <c r="C1964" s="64" t="str">
        <f>IFERROR(VLOOKUP($A1964,D_SAV!$A$5:$I$29,4,0),"")</f>
        <v/>
      </c>
      <c r="D1964" s="65">
        <f>IFERROR(VLOOKUP($A1964,D_SAV!$A$5:$I$29,5,0),)</f>
        <v>0</v>
      </c>
      <c r="E1964" s="60"/>
      <c r="F1964" s="60"/>
      <c r="G1964" s="60"/>
      <c r="H1964" s="60"/>
      <c r="I1964" s="60"/>
      <c r="J1964" s="60"/>
      <c r="K1964" s="65">
        <f>IFERROR(VLOOKUP($A1964,D_SAV!$A$5:$I$29,6,0),)</f>
        <v>0</v>
      </c>
    </row>
    <row r="1965" spans="1:11" x14ac:dyDescent="0.25">
      <c r="A1965" s="59"/>
      <c r="B1965" s="63">
        <f>IFERROR(VLOOKUP($A1965,D_SAV!$A$5:$I$29,3,0),)</f>
        <v>0</v>
      </c>
      <c r="C1965" s="64" t="str">
        <f>IFERROR(VLOOKUP($A1965,D_SAV!$A$5:$I$29,4,0),"")</f>
        <v/>
      </c>
      <c r="D1965" s="65">
        <f>IFERROR(VLOOKUP($A1965,D_SAV!$A$5:$I$29,5,0),)</f>
        <v>0</v>
      </c>
      <c r="E1965" s="60"/>
      <c r="F1965" s="60"/>
      <c r="G1965" s="60"/>
      <c r="H1965" s="60"/>
      <c r="I1965" s="60"/>
      <c r="J1965" s="60"/>
      <c r="K1965" s="65">
        <f>IFERROR(VLOOKUP($A1965,D_SAV!$A$5:$I$29,6,0),)</f>
        <v>0</v>
      </c>
    </row>
    <row r="1966" spans="1:11" x14ac:dyDescent="0.25">
      <c r="A1966" s="59"/>
      <c r="B1966" s="63">
        <f>IFERROR(VLOOKUP($A1966,D_SAV!$A$5:$I$29,3,0),)</f>
        <v>0</v>
      </c>
      <c r="C1966" s="64" t="str">
        <f>IFERROR(VLOOKUP($A1966,D_SAV!$A$5:$I$29,4,0),"")</f>
        <v/>
      </c>
      <c r="D1966" s="65">
        <f>IFERROR(VLOOKUP($A1966,D_SAV!$A$5:$I$29,5,0),)</f>
        <v>0</v>
      </c>
      <c r="E1966" s="60"/>
      <c r="F1966" s="60"/>
      <c r="G1966" s="60"/>
      <c r="H1966" s="60"/>
      <c r="I1966" s="60"/>
      <c r="J1966" s="60"/>
      <c r="K1966" s="65">
        <f>IFERROR(VLOOKUP($A1966,D_SAV!$A$5:$I$29,6,0),)</f>
        <v>0</v>
      </c>
    </row>
    <row r="1967" spans="1:11" x14ac:dyDescent="0.25">
      <c r="A1967" s="59"/>
      <c r="B1967" s="63">
        <f>IFERROR(VLOOKUP($A1967,D_SAV!$A$5:$I$29,3,0),)</f>
        <v>0</v>
      </c>
      <c r="C1967" s="64" t="str">
        <f>IFERROR(VLOOKUP($A1967,D_SAV!$A$5:$I$29,4,0),"")</f>
        <v/>
      </c>
      <c r="D1967" s="65">
        <f>IFERROR(VLOOKUP($A1967,D_SAV!$A$5:$I$29,5,0),)</f>
        <v>0</v>
      </c>
      <c r="E1967" s="60"/>
      <c r="F1967" s="60"/>
      <c r="G1967" s="60"/>
      <c r="H1967" s="60"/>
      <c r="I1967" s="60"/>
      <c r="J1967" s="60"/>
      <c r="K1967" s="65">
        <f>IFERROR(VLOOKUP($A1967,D_SAV!$A$5:$I$29,6,0),)</f>
        <v>0</v>
      </c>
    </row>
    <row r="1968" spans="1:11" x14ac:dyDescent="0.25">
      <c r="A1968" s="59"/>
      <c r="B1968" s="63">
        <f>IFERROR(VLOOKUP($A1968,D_SAV!$A$5:$I$29,3,0),)</f>
        <v>0</v>
      </c>
      <c r="C1968" s="64" t="str">
        <f>IFERROR(VLOOKUP($A1968,D_SAV!$A$5:$I$29,4,0),"")</f>
        <v/>
      </c>
      <c r="D1968" s="65">
        <f>IFERROR(VLOOKUP($A1968,D_SAV!$A$5:$I$29,5,0),)</f>
        <v>0</v>
      </c>
      <c r="E1968" s="60"/>
      <c r="F1968" s="60"/>
      <c r="G1968" s="60"/>
      <c r="H1968" s="60"/>
      <c r="I1968" s="60"/>
      <c r="J1968" s="60"/>
      <c r="K1968" s="65">
        <f>IFERROR(VLOOKUP($A1968,D_SAV!$A$5:$I$29,6,0),)</f>
        <v>0</v>
      </c>
    </row>
    <row r="1969" spans="1:11" x14ac:dyDescent="0.25">
      <c r="A1969" s="59"/>
      <c r="B1969" s="63">
        <f>IFERROR(VLOOKUP($A1969,D_SAV!$A$5:$I$29,3,0),)</f>
        <v>0</v>
      </c>
      <c r="C1969" s="64" t="str">
        <f>IFERROR(VLOOKUP($A1969,D_SAV!$A$5:$I$29,4,0),"")</f>
        <v/>
      </c>
      <c r="D1969" s="65">
        <f>IFERROR(VLOOKUP($A1969,D_SAV!$A$5:$I$29,5,0),)</f>
        <v>0</v>
      </c>
      <c r="E1969" s="60"/>
      <c r="F1969" s="60"/>
      <c r="G1969" s="60"/>
      <c r="H1969" s="60"/>
      <c r="I1969" s="60"/>
      <c r="J1969" s="60"/>
      <c r="K1969" s="65">
        <f>IFERROR(VLOOKUP($A1969,D_SAV!$A$5:$I$29,6,0),)</f>
        <v>0</v>
      </c>
    </row>
    <row r="1970" spans="1:11" x14ac:dyDescent="0.25">
      <c r="A1970" s="59"/>
      <c r="B1970" s="63">
        <f>IFERROR(VLOOKUP($A1970,D_SAV!$A$5:$I$29,3,0),)</f>
        <v>0</v>
      </c>
      <c r="C1970" s="64" t="str">
        <f>IFERROR(VLOOKUP($A1970,D_SAV!$A$5:$I$29,4,0),"")</f>
        <v/>
      </c>
      <c r="D1970" s="65">
        <f>IFERROR(VLOOKUP($A1970,D_SAV!$A$5:$I$29,5,0),)</f>
        <v>0</v>
      </c>
      <c r="E1970" s="60"/>
      <c r="F1970" s="60"/>
      <c r="G1970" s="60"/>
      <c r="H1970" s="60"/>
      <c r="I1970" s="60"/>
      <c r="J1970" s="60"/>
      <c r="K1970" s="65">
        <f>IFERROR(VLOOKUP($A1970,D_SAV!$A$5:$I$29,6,0),)</f>
        <v>0</v>
      </c>
    </row>
    <row r="1971" spans="1:11" x14ac:dyDescent="0.25">
      <c r="A1971" s="59"/>
      <c r="B1971" s="63">
        <f>IFERROR(VLOOKUP($A1971,D_SAV!$A$5:$I$29,3,0),)</f>
        <v>0</v>
      </c>
      <c r="C1971" s="64" t="str">
        <f>IFERROR(VLOOKUP($A1971,D_SAV!$A$5:$I$29,4,0),"")</f>
        <v/>
      </c>
      <c r="D1971" s="65">
        <f>IFERROR(VLOOKUP($A1971,D_SAV!$A$5:$I$29,5,0),)</f>
        <v>0</v>
      </c>
      <c r="E1971" s="60"/>
      <c r="F1971" s="60"/>
      <c r="G1971" s="60"/>
      <c r="H1971" s="60"/>
      <c r="I1971" s="60"/>
      <c r="J1971" s="60"/>
      <c r="K1971" s="65">
        <f>IFERROR(VLOOKUP($A1971,D_SAV!$A$5:$I$29,6,0),)</f>
        <v>0</v>
      </c>
    </row>
    <row r="1972" spans="1:11" x14ac:dyDescent="0.25">
      <c r="A1972" s="59"/>
      <c r="B1972" s="63">
        <f>IFERROR(VLOOKUP($A1972,D_SAV!$A$5:$I$29,3,0),)</f>
        <v>0</v>
      </c>
      <c r="C1972" s="64" t="str">
        <f>IFERROR(VLOOKUP($A1972,D_SAV!$A$5:$I$29,4,0),"")</f>
        <v/>
      </c>
      <c r="D1972" s="65">
        <f>IFERROR(VLOOKUP($A1972,D_SAV!$A$5:$I$29,5,0),)</f>
        <v>0</v>
      </c>
      <c r="E1972" s="60"/>
      <c r="F1972" s="60"/>
      <c r="G1972" s="60"/>
      <c r="H1972" s="60"/>
      <c r="I1972" s="60"/>
      <c r="J1972" s="60"/>
      <c r="K1972" s="65">
        <f>IFERROR(VLOOKUP($A1972,D_SAV!$A$5:$I$29,6,0),)</f>
        <v>0</v>
      </c>
    </row>
    <row r="1973" spans="1:11" x14ac:dyDescent="0.25">
      <c r="A1973" s="59"/>
      <c r="B1973" s="63">
        <f>IFERROR(VLOOKUP($A1973,D_SAV!$A$5:$I$29,3,0),)</f>
        <v>0</v>
      </c>
      <c r="C1973" s="64" t="str">
        <f>IFERROR(VLOOKUP($A1973,D_SAV!$A$5:$I$29,4,0),"")</f>
        <v/>
      </c>
      <c r="D1973" s="65">
        <f>IFERROR(VLOOKUP($A1973,D_SAV!$A$5:$I$29,5,0),)</f>
        <v>0</v>
      </c>
      <c r="E1973" s="60"/>
      <c r="F1973" s="60"/>
      <c r="G1973" s="60"/>
      <c r="H1973" s="60"/>
      <c r="I1973" s="60"/>
      <c r="J1973" s="60"/>
      <c r="K1973" s="65">
        <f>IFERROR(VLOOKUP($A1973,D_SAV!$A$5:$I$29,6,0),)</f>
        <v>0</v>
      </c>
    </row>
    <row r="1974" spans="1:11" x14ac:dyDescent="0.25">
      <c r="A1974" s="59"/>
      <c r="B1974" s="63">
        <f>IFERROR(VLOOKUP($A1974,D_SAV!$A$5:$I$29,3,0),)</f>
        <v>0</v>
      </c>
      <c r="C1974" s="64" t="str">
        <f>IFERROR(VLOOKUP($A1974,D_SAV!$A$5:$I$29,4,0),"")</f>
        <v/>
      </c>
      <c r="D1974" s="65">
        <f>IFERROR(VLOOKUP($A1974,D_SAV!$A$5:$I$29,5,0),)</f>
        <v>0</v>
      </c>
      <c r="E1974" s="60"/>
      <c r="F1974" s="60"/>
      <c r="G1974" s="60"/>
      <c r="H1974" s="60"/>
      <c r="I1974" s="60"/>
      <c r="J1974" s="60"/>
      <c r="K1974" s="65">
        <f>IFERROR(VLOOKUP($A1974,D_SAV!$A$5:$I$29,6,0),)</f>
        <v>0</v>
      </c>
    </row>
    <row r="1975" spans="1:11" x14ac:dyDescent="0.25">
      <c r="A1975" s="59"/>
      <c r="B1975" s="63">
        <f>IFERROR(VLOOKUP($A1975,D_SAV!$A$5:$I$29,3,0),)</f>
        <v>0</v>
      </c>
      <c r="C1975" s="64" t="str">
        <f>IFERROR(VLOOKUP($A1975,D_SAV!$A$5:$I$29,4,0),"")</f>
        <v/>
      </c>
      <c r="D1975" s="65">
        <f>IFERROR(VLOOKUP($A1975,D_SAV!$A$5:$I$29,5,0),)</f>
        <v>0</v>
      </c>
      <c r="E1975" s="60"/>
      <c r="F1975" s="60"/>
      <c r="G1975" s="60"/>
      <c r="H1975" s="60"/>
      <c r="I1975" s="60"/>
      <c r="J1975" s="60"/>
      <c r="K1975" s="65">
        <f>IFERROR(VLOOKUP($A1975,D_SAV!$A$5:$I$29,6,0),)</f>
        <v>0</v>
      </c>
    </row>
    <row r="1976" spans="1:11" x14ac:dyDescent="0.25">
      <c r="A1976" s="59"/>
      <c r="B1976" s="63">
        <f>IFERROR(VLOOKUP($A1976,D_SAV!$A$5:$I$29,3,0),)</f>
        <v>0</v>
      </c>
      <c r="C1976" s="64" t="str">
        <f>IFERROR(VLOOKUP($A1976,D_SAV!$A$5:$I$29,4,0),"")</f>
        <v/>
      </c>
      <c r="D1976" s="65">
        <f>IFERROR(VLOOKUP($A1976,D_SAV!$A$5:$I$29,5,0),)</f>
        <v>0</v>
      </c>
      <c r="E1976" s="60"/>
      <c r="F1976" s="60"/>
      <c r="G1976" s="60"/>
      <c r="H1976" s="60"/>
      <c r="I1976" s="60"/>
      <c r="J1976" s="60"/>
      <c r="K1976" s="65">
        <f>IFERROR(VLOOKUP($A1976,D_SAV!$A$5:$I$29,6,0),)</f>
        <v>0</v>
      </c>
    </row>
    <row r="1977" spans="1:11" x14ac:dyDescent="0.25">
      <c r="A1977" s="59"/>
      <c r="B1977" s="63">
        <f>IFERROR(VLOOKUP($A1977,D_SAV!$A$5:$I$29,3,0),)</f>
        <v>0</v>
      </c>
      <c r="C1977" s="64" t="str">
        <f>IFERROR(VLOOKUP($A1977,D_SAV!$A$5:$I$29,4,0),"")</f>
        <v/>
      </c>
      <c r="D1977" s="65">
        <f>IFERROR(VLOOKUP($A1977,D_SAV!$A$5:$I$29,5,0),)</f>
        <v>0</v>
      </c>
      <c r="E1977" s="60"/>
      <c r="F1977" s="60"/>
      <c r="G1977" s="60"/>
      <c r="H1977" s="60"/>
      <c r="I1977" s="60"/>
      <c r="J1977" s="60"/>
      <c r="K1977" s="65">
        <f>IFERROR(VLOOKUP($A1977,D_SAV!$A$5:$I$29,6,0),)</f>
        <v>0</v>
      </c>
    </row>
    <row r="1978" spans="1:11" x14ac:dyDescent="0.25">
      <c r="A1978" s="59"/>
      <c r="B1978" s="63">
        <f>IFERROR(VLOOKUP($A1978,D_SAV!$A$5:$I$29,3,0),)</f>
        <v>0</v>
      </c>
      <c r="C1978" s="64" t="str">
        <f>IFERROR(VLOOKUP($A1978,D_SAV!$A$5:$I$29,4,0),"")</f>
        <v/>
      </c>
      <c r="D1978" s="65">
        <f>IFERROR(VLOOKUP($A1978,D_SAV!$A$5:$I$29,5,0),)</f>
        <v>0</v>
      </c>
      <c r="E1978" s="60"/>
      <c r="F1978" s="60"/>
      <c r="G1978" s="60"/>
      <c r="H1978" s="60"/>
      <c r="I1978" s="60"/>
      <c r="J1978" s="60"/>
      <c r="K1978" s="65">
        <f>IFERROR(VLOOKUP($A1978,D_SAV!$A$5:$I$29,6,0),)</f>
        <v>0</v>
      </c>
    </row>
    <row r="1979" spans="1:11" x14ac:dyDescent="0.25">
      <c r="A1979" s="59"/>
      <c r="B1979" s="63">
        <f>IFERROR(VLOOKUP($A1979,D_SAV!$A$5:$I$29,3,0),)</f>
        <v>0</v>
      </c>
      <c r="C1979" s="64" t="str">
        <f>IFERROR(VLOOKUP($A1979,D_SAV!$A$5:$I$29,4,0),"")</f>
        <v/>
      </c>
      <c r="D1979" s="65">
        <f>IFERROR(VLOOKUP($A1979,D_SAV!$A$5:$I$29,5,0),)</f>
        <v>0</v>
      </c>
      <c r="E1979" s="60"/>
      <c r="F1979" s="60"/>
      <c r="G1979" s="60"/>
      <c r="H1979" s="60"/>
      <c r="I1979" s="60"/>
      <c r="J1979" s="60"/>
      <c r="K1979" s="65">
        <f>IFERROR(VLOOKUP($A1979,D_SAV!$A$5:$I$29,6,0),)</f>
        <v>0</v>
      </c>
    </row>
    <row r="1980" spans="1:11" x14ac:dyDescent="0.25">
      <c r="A1980" s="59"/>
      <c r="B1980" s="63">
        <f>IFERROR(VLOOKUP($A1980,D_SAV!$A$5:$I$29,3,0),)</f>
        <v>0</v>
      </c>
      <c r="C1980" s="64" t="str">
        <f>IFERROR(VLOOKUP($A1980,D_SAV!$A$5:$I$29,4,0),"")</f>
        <v/>
      </c>
      <c r="D1980" s="65">
        <f>IFERROR(VLOOKUP($A1980,D_SAV!$A$5:$I$29,5,0),)</f>
        <v>0</v>
      </c>
      <c r="E1980" s="60"/>
      <c r="F1980" s="60"/>
      <c r="G1980" s="60"/>
      <c r="H1980" s="60"/>
      <c r="I1980" s="60"/>
      <c r="J1980" s="60"/>
      <c r="K1980" s="65">
        <f>IFERROR(VLOOKUP($A1980,D_SAV!$A$5:$I$29,6,0),)</f>
        <v>0</v>
      </c>
    </row>
    <row r="1981" spans="1:11" x14ac:dyDescent="0.25">
      <c r="A1981" s="59"/>
      <c r="B1981" s="63">
        <f>IFERROR(VLOOKUP($A1981,D_SAV!$A$5:$I$29,3,0),)</f>
        <v>0</v>
      </c>
      <c r="C1981" s="64" t="str">
        <f>IFERROR(VLOOKUP($A1981,D_SAV!$A$5:$I$29,4,0),"")</f>
        <v/>
      </c>
      <c r="D1981" s="65">
        <f>IFERROR(VLOOKUP($A1981,D_SAV!$A$5:$I$29,5,0),)</f>
        <v>0</v>
      </c>
      <c r="E1981" s="60"/>
      <c r="F1981" s="60"/>
      <c r="G1981" s="60"/>
      <c r="H1981" s="60"/>
      <c r="I1981" s="60"/>
      <c r="J1981" s="60"/>
      <c r="K1981" s="65">
        <f>IFERROR(VLOOKUP($A1981,D_SAV!$A$5:$I$29,6,0),)</f>
        <v>0</v>
      </c>
    </row>
    <row r="1982" spans="1:11" x14ac:dyDescent="0.25">
      <c r="A1982" s="59"/>
      <c r="B1982" s="63">
        <f>IFERROR(VLOOKUP($A1982,D_SAV!$A$5:$I$29,3,0),)</f>
        <v>0</v>
      </c>
      <c r="C1982" s="64" t="str">
        <f>IFERROR(VLOOKUP($A1982,D_SAV!$A$5:$I$29,4,0),"")</f>
        <v/>
      </c>
      <c r="D1982" s="65">
        <f>IFERROR(VLOOKUP($A1982,D_SAV!$A$5:$I$29,5,0),)</f>
        <v>0</v>
      </c>
      <c r="E1982" s="60"/>
      <c r="F1982" s="60"/>
      <c r="G1982" s="60"/>
      <c r="H1982" s="60"/>
      <c r="I1982" s="60"/>
      <c r="J1982" s="60"/>
      <c r="K1982" s="65">
        <f>IFERROR(VLOOKUP($A1982,D_SAV!$A$5:$I$29,6,0),)</f>
        <v>0</v>
      </c>
    </row>
    <row r="1983" spans="1:11" x14ac:dyDescent="0.25">
      <c r="A1983" s="59"/>
      <c r="B1983" s="63">
        <f>IFERROR(VLOOKUP($A1983,D_SAV!$A$5:$I$29,3,0),)</f>
        <v>0</v>
      </c>
      <c r="C1983" s="64" t="str">
        <f>IFERROR(VLOOKUP($A1983,D_SAV!$A$5:$I$29,4,0),"")</f>
        <v/>
      </c>
      <c r="D1983" s="65">
        <f>IFERROR(VLOOKUP($A1983,D_SAV!$A$5:$I$29,5,0),)</f>
        <v>0</v>
      </c>
      <c r="E1983" s="60"/>
      <c r="F1983" s="60"/>
      <c r="G1983" s="60"/>
      <c r="H1983" s="60"/>
      <c r="I1983" s="60"/>
      <c r="J1983" s="60"/>
      <c r="K1983" s="65">
        <f>IFERROR(VLOOKUP($A1983,D_SAV!$A$5:$I$29,6,0),)</f>
        <v>0</v>
      </c>
    </row>
    <row r="1984" spans="1:11" x14ac:dyDescent="0.25">
      <c r="A1984" s="59"/>
      <c r="B1984" s="63">
        <f>IFERROR(VLOOKUP($A1984,D_SAV!$A$5:$I$29,3,0),)</f>
        <v>0</v>
      </c>
      <c r="C1984" s="64" t="str">
        <f>IFERROR(VLOOKUP($A1984,D_SAV!$A$5:$I$29,4,0),"")</f>
        <v/>
      </c>
      <c r="D1984" s="65">
        <f>IFERROR(VLOOKUP($A1984,D_SAV!$A$5:$I$29,5,0),)</f>
        <v>0</v>
      </c>
      <c r="E1984" s="60"/>
      <c r="F1984" s="60"/>
      <c r="G1984" s="60"/>
      <c r="H1984" s="60"/>
      <c r="I1984" s="60"/>
      <c r="J1984" s="60"/>
      <c r="K1984" s="65">
        <f>IFERROR(VLOOKUP($A1984,D_SAV!$A$5:$I$29,6,0),)</f>
        <v>0</v>
      </c>
    </row>
    <row r="1985" spans="1:11" x14ac:dyDescent="0.25">
      <c r="A1985" s="59"/>
      <c r="B1985" s="63">
        <f>IFERROR(VLOOKUP($A1985,D_SAV!$A$5:$I$29,3,0),)</f>
        <v>0</v>
      </c>
      <c r="C1985" s="64" t="str">
        <f>IFERROR(VLOOKUP($A1985,D_SAV!$A$5:$I$29,4,0),"")</f>
        <v/>
      </c>
      <c r="D1985" s="65">
        <f>IFERROR(VLOOKUP($A1985,D_SAV!$A$5:$I$29,5,0),)</f>
        <v>0</v>
      </c>
      <c r="E1985" s="60"/>
      <c r="F1985" s="60"/>
      <c r="G1985" s="60"/>
      <c r="H1985" s="60"/>
      <c r="I1985" s="60"/>
      <c r="J1985" s="60"/>
      <c r="K1985" s="65">
        <f>IFERROR(VLOOKUP($A1985,D_SAV!$A$5:$I$29,6,0),)</f>
        <v>0</v>
      </c>
    </row>
    <row r="1986" spans="1:11" x14ac:dyDescent="0.25">
      <c r="A1986" s="59"/>
      <c r="B1986" s="63">
        <f>IFERROR(VLOOKUP($A1986,D_SAV!$A$5:$I$29,3,0),)</f>
        <v>0</v>
      </c>
      <c r="C1986" s="64" t="str">
        <f>IFERROR(VLOOKUP($A1986,D_SAV!$A$5:$I$29,4,0),"")</f>
        <v/>
      </c>
      <c r="D1986" s="65">
        <f>IFERROR(VLOOKUP($A1986,D_SAV!$A$5:$I$29,5,0),)</f>
        <v>0</v>
      </c>
      <c r="E1986" s="60"/>
      <c r="F1986" s="60"/>
      <c r="G1986" s="60"/>
      <c r="H1986" s="60"/>
      <c r="I1986" s="60"/>
      <c r="J1986" s="60"/>
      <c r="K1986" s="65">
        <f>IFERROR(VLOOKUP($A1986,D_SAV!$A$5:$I$29,6,0),)</f>
        <v>0</v>
      </c>
    </row>
    <row r="1987" spans="1:11" x14ac:dyDescent="0.25">
      <c r="A1987" s="59"/>
      <c r="B1987" s="63">
        <f>IFERROR(VLOOKUP($A1987,D_SAV!$A$5:$I$29,3,0),)</f>
        <v>0</v>
      </c>
      <c r="C1987" s="64" t="str">
        <f>IFERROR(VLOOKUP($A1987,D_SAV!$A$5:$I$29,4,0),"")</f>
        <v/>
      </c>
      <c r="D1987" s="65">
        <f>IFERROR(VLOOKUP($A1987,D_SAV!$A$5:$I$29,5,0),)</f>
        <v>0</v>
      </c>
      <c r="E1987" s="60"/>
      <c r="F1987" s="60"/>
      <c r="G1987" s="60"/>
      <c r="H1987" s="60"/>
      <c r="I1987" s="60"/>
      <c r="J1987" s="60"/>
      <c r="K1987" s="65">
        <f>IFERROR(VLOOKUP($A1987,D_SAV!$A$5:$I$29,6,0),)</f>
        <v>0</v>
      </c>
    </row>
    <row r="1988" spans="1:11" x14ac:dyDescent="0.25">
      <c r="A1988" s="59"/>
      <c r="B1988" s="63">
        <f>IFERROR(VLOOKUP($A1988,D_SAV!$A$5:$I$29,3,0),)</f>
        <v>0</v>
      </c>
      <c r="C1988" s="64" t="str">
        <f>IFERROR(VLOOKUP($A1988,D_SAV!$A$5:$I$29,4,0),"")</f>
        <v/>
      </c>
      <c r="D1988" s="65">
        <f>IFERROR(VLOOKUP($A1988,D_SAV!$A$5:$I$29,5,0),)</f>
        <v>0</v>
      </c>
      <c r="E1988" s="60"/>
      <c r="F1988" s="60"/>
      <c r="G1988" s="60"/>
      <c r="H1988" s="60"/>
      <c r="I1988" s="60"/>
      <c r="J1988" s="60"/>
      <c r="K1988" s="65">
        <f>IFERROR(VLOOKUP($A1988,D_SAV!$A$5:$I$29,6,0),)</f>
        <v>0</v>
      </c>
    </row>
    <row r="1989" spans="1:11" x14ac:dyDescent="0.25">
      <c r="A1989" s="59"/>
      <c r="B1989" s="63">
        <f>IFERROR(VLOOKUP($A1989,D_SAV!$A$5:$I$29,3,0),)</f>
        <v>0</v>
      </c>
      <c r="C1989" s="64" t="str">
        <f>IFERROR(VLOOKUP($A1989,D_SAV!$A$5:$I$29,4,0),"")</f>
        <v/>
      </c>
      <c r="D1989" s="65">
        <f>IFERROR(VLOOKUP($A1989,D_SAV!$A$5:$I$29,5,0),)</f>
        <v>0</v>
      </c>
      <c r="E1989" s="60"/>
      <c r="F1989" s="60"/>
      <c r="G1989" s="60"/>
      <c r="H1989" s="60"/>
      <c r="I1989" s="60"/>
      <c r="J1989" s="60"/>
      <c r="K1989" s="65">
        <f>IFERROR(VLOOKUP($A1989,D_SAV!$A$5:$I$29,6,0),)</f>
        <v>0</v>
      </c>
    </row>
    <row r="1990" spans="1:11" x14ac:dyDescent="0.25">
      <c r="A1990" s="59"/>
      <c r="B1990" s="63">
        <f>IFERROR(VLOOKUP($A1990,D_SAV!$A$5:$I$29,3,0),)</f>
        <v>0</v>
      </c>
      <c r="C1990" s="64" t="str">
        <f>IFERROR(VLOOKUP($A1990,D_SAV!$A$5:$I$29,4,0),"")</f>
        <v/>
      </c>
      <c r="D1990" s="65">
        <f>IFERROR(VLOOKUP($A1990,D_SAV!$A$5:$I$29,5,0),)</f>
        <v>0</v>
      </c>
      <c r="E1990" s="60"/>
      <c r="F1990" s="60"/>
      <c r="G1990" s="60"/>
      <c r="H1990" s="60"/>
      <c r="I1990" s="60"/>
      <c r="J1990" s="60"/>
      <c r="K1990" s="65">
        <f>IFERROR(VLOOKUP($A1990,D_SAV!$A$5:$I$29,6,0),)</f>
        <v>0</v>
      </c>
    </row>
    <row r="1991" spans="1:11" x14ac:dyDescent="0.25">
      <c r="A1991" s="59"/>
      <c r="B1991" s="63">
        <f>IFERROR(VLOOKUP($A1991,D_SAV!$A$5:$I$29,3,0),)</f>
        <v>0</v>
      </c>
      <c r="C1991" s="64" t="str">
        <f>IFERROR(VLOOKUP($A1991,D_SAV!$A$5:$I$29,4,0),"")</f>
        <v/>
      </c>
      <c r="D1991" s="65">
        <f>IFERROR(VLOOKUP($A1991,D_SAV!$A$5:$I$29,5,0),)</f>
        <v>0</v>
      </c>
      <c r="E1991" s="60"/>
      <c r="F1991" s="60"/>
      <c r="G1991" s="60"/>
      <c r="H1991" s="60"/>
      <c r="I1991" s="60"/>
      <c r="J1991" s="60"/>
      <c r="K1991" s="65">
        <f>IFERROR(VLOOKUP($A1991,D_SAV!$A$5:$I$29,6,0),)</f>
        <v>0</v>
      </c>
    </row>
    <row r="1992" spans="1:11" x14ac:dyDescent="0.25">
      <c r="A1992" s="59"/>
      <c r="B1992" s="63">
        <f>IFERROR(VLOOKUP($A1992,D_SAV!$A$5:$I$29,3,0),)</f>
        <v>0</v>
      </c>
      <c r="C1992" s="64" t="str">
        <f>IFERROR(VLOOKUP($A1992,D_SAV!$A$5:$I$29,4,0),"")</f>
        <v/>
      </c>
      <c r="D1992" s="65">
        <f>IFERROR(VLOOKUP($A1992,D_SAV!$A$5:$I$29,5,0),)</f>
        <v>0</v>
      </c>
      <c r="E1992" s="60"/>
      <c r="F1992" s="60"/>
      <c r="G1992" s="60"/>
      <c r="H1992" s="60"/>
      <c r="I1992" s="60"/>
      <c r="J1992" s="60"/>
      <c r="K1992" s="65">
        <f>IFERROR(VLOOKUP($A1992,D_SAV!$A$5:$I$29,6,0),)</f>
        <v>0</v>
      </c>
    </row>
    <row r="1993" spans="1:11" x14ac:dyDescent="0.25">
      <c r="A1993" s="59"/>
      <c r="B1993" s="63">
        <f>IFERROR(VLOOKUP($A1993,D_SAV!$A$5:$I$29,3,0),)</f>
        <v>0</v>
      </c>
      <c r="C1993" s="64" t="str">
        <f>IFERROR(VLOOKUP($A1993,D_SAV!$A$5:$I$29,4,0),"")</f>
        <v/>
      </c>
      <c r="D1993" s="65">
        <f>IFERROR(VLOOKUP($A1993,D_SAV!$A$5:$I$29,5,0),)</f>
        <v>0</v>
      </c>
      <c r="E1993" s="60"/>
      <c r="F1993" s="60"/>
      <c r="G1993" s="60"/>
      <c r="H1993" s="60"/>
      <c r="I1993" s="60"/>
      <c r="J1993" s="60"/>
      <c r="K1993" s="65">
        <f>IFERROR(VLOOKUP($A1993,D_SAV!$A$5:$I$29,6,0),)</f>
        <v>0</v>
      </c>
    </row>
    <row r="1994" spans="1:11" x14ac:dyDescent="0.25">
      <c r="A1994" s="59"/>
      <c r="B1994" s="63">
        <f>IFERROR(VLOOKUP($A1994,D_SAV!$A$5:$I$29,3,0),)</f>
        <v>0</v>
      </c>
      <c r="C1994" s="64" t="str">
        <f>IFERROR(VLOOKUP($A1994,D_SAV!$A$5:$I$29,4,0),"")</f>
        <v/>
      </c>
      <c r="D1994" s="65">
        <f>IFERROR(VLOOKUP($A1994,D_SAV!$A$5:$I$29,5,0),)</f>
        <v>0</v>
      </c>
      <c r="E1994" s="60"/>
      <c r="F1994" s="60"/>
      <c r="G1994" s="60"/>
      <c r="H1994" s="60"/>
      <c r="I1994" s="60"/>
      <c r="J1994" s="60"/>
      <c r="K1994" s="65">
        <f>IFERROR(VLOOKUP($A1994,D_SAV!$A$5:$I$29,6,0),)</f>
        <v>0</v>
      </c>
    </row>
    <row r="1995" spans="1:11" x14ac:dyDescent="0.25">
      <c r="A1995" s="59"/>
      <c r="B1995" s="63">
        <f>IFERROR(VLOOKUP($A1995,D_SAV!$A$5:$I$29,3,0),)</f>
        <v>0</v>
      </c>
      <c r="C1995" s="64" t="str">
        <f>IFERROR(VLOOKUP($A1995,D_SAV!$A$5:$I$29,4,0),"")</f>
        <v/>
      </c>
      <c r="D1995" s="65">
        <f>IFERROR(VLOOKUP($A1995,D_SAV!$A$5:$I$29,5,0),)</f>
        <v>0</v>
      </c>
      <c r="E1995" s="60"/>
      <c r="F1995" s="60"/>
      <c r="G1995" s="60"/>
      <c r="H1995" s="60"/>
      <c r="I1995" s="60"/>
      <c r="J1995" s="60"/>
      <c r="K1995" s="65">
        <f>IFERROR(VLOOKUP($A1995,D_SAV!$A$5:$I$29,6,0),)</f>
        <v>0</v>
      </c>
    </row>
    <row r="1996" spans="1:11" x14ac:dyDescent="0.25">
      <c r="A1996" s="59"/>
      <c r="B1996" s="63">
        <f>IFERROR(VLOOKUP($A1996,D_SAV!$A$5:$I$29,3,0),)</f>
        <v>0</v>
      </c>
      <c r="C1996" s="64" t="str">
        <f>IFERROR(VLOOKUP($A1996,D_SAV!$A$5:$I$29,4,0),"")</f>
        <v/>
      </c>
      <c r="D1996" s="65">
        <f>IFERROR(VLOOKUP($A1996,D_SAV!$A$5:$I$29,5,0),)</f>
        <v>0</v>
      </c>
      <c r="E1996" s="60"/>
      <c r="F1996" s="60"/>
      <c r="G1996" s="60"/>
      <c r="H1996" s="60"/>
      <c r="I1996" s="60"/>
      <c r="J1996" s="60"/>
      <c r="K1996" s="65">
        <f>IFERROR(VLOOKUP($A1996,D_SAV!$A$5:$I$29,6,0),)</f>
        <v>0</v>
      </c>
    </row>
    <row r="1997" spans="1:11" x14ac:dyDescent="0.25">
      <c r="A1997" s="59"/>
      <c r="B1997" s="63">
        <f>IFERROR(VLOOKUP($A1997,D_SAV!$A$5:$I$29,3,0),)</f>
        <v>0</v>
      </c>
      <c r="C1997" s="64" t="str">
        <f>IFERROR(VLOOKUP($A1997,D_SAV!$A$5:$I$29,4,0),"")</f>
        <v/>
      </c>
      <c r="D1997" s="65">
        <f>IFERROR(VLOOKUP($A1997,D_SAV!$A$5:$I$29,5,0),)</f>
        <v>0</v>
      </c>
      <c r="E1997" s="60"/>
      <c r="F1997" s="60"/>
      <c r="G1997" s="60"/>
      <c r="H1997" s="60"/>
      <c r="I1997" s="60"/>
      <c r="J1997" s="60"/>
      <c r="K1997" s="65">
        <f>IFERROR(VLOOKUP($A1997,D_SAV!$A$5:$I$29,6,0),)</f>
        <v>0</v>
      </c>
    </row>
    <row r="1998" spans="1:11" x14ac:dyDescent="0.25">
      <c r="A1998" s="59"/>
      <c r="B1998" s="63">
        <f>IFERROR(VLOOKUP($A1998,D_SAV!$A$5:$I$29,3,0),)</f>
        <v>0</v>
      </c>
      <c r="C1998" s="64" t="str">
        <f>IFERROR(VLOOKUP($A1998,D_SAV!$A$5:$I$29,4,0),"")</f>
        <v/>
      </c>
      <c r="D1998" s="65">
        <f>IFERROR(VLOOKUP($A1998,D_SAV!$A$5:$I$29,5,0),)</f>
        <v>0</v>
      </c>
      <c r="E1998" s="60"/>
      <c r="F1998" s="60"/>
      <c r="G1998" s="60"/>
      <c r="H1998" s="60"/>
      <c r="I1998" s="60"/>
      <c r="J1998" s="60"/>
      <c r="K1998" s="65">
        <f>IFERROR(VLOOKUP($A1998,D_SAV!$A$5:$I$29,6,0),)</f>
        <v>0</v>
      </c>
    </row>
    <row r="1999" spans="1:11" x14ac:dyDescent="0.25">
      <c r="A1999" s="59"/>
      <c r="B1999" s="63">
        <f>IFERROR(VLOOKUP($A1999,D_SAV!$A$5:$I$29,3,0),)</f>
        <v>0</v>
      </c>
      <c r="C1999" s="64" t="str">
        <f>IFERROR(VLOOKUP($A1999,D_SAV!$A$5:$I$29,4,0),"")</f>
        <v/>
      </c>
      <c r="D1999" s="65">
        <f>IFERROR(VLOOKUP($A1999,D_SAV!$A$5:$I$29,5,0),)</f>
        <v>0</v>
      </c>
      <c r="E1999" s="60"/>
      <c r="F1999" s="60"/>
      <c r="G1999" s="60"/>
      <c r="H1999" s="60"/>
      <c r="I1999" s="60"/>
      <c r="J1999" s="60"/>
      <c r="K1999" s="65">
        <f>IFERROR(VLOOKUP($A1999,D_SAV!$A$5:$I$29,6,0),)</f>
        <v>0</v>
      </c>
    </row>
    <row r="2000" spans="1:11" x14ac:dyDescent="0.25">
      <c r="A2000" s="59"/>
      <c r="B2000" s="63">
        <f>IFERROR(VLOOKUP($A2000,D_SAV!$A$5:$I$29,3,0),)</f>
        <v>0</v>
      </c>
      <c r="C2000" s="64" t="str">
        <f>IFERROR(VLOOKUP($A2000,D_SAV!$A$5:$I$29,4,0),"")</f>
        <v/>
      </c>
      <c r="D2000" s="65">
        <f>IFERROR(VLOOKUP($A2000,D_SAV!$A$5:$I$29,5,0),)</f>
        <v>0</v>
      </c>
      <c r="E2000" s="60"/>
      <c r="F2000" s="60"/>
      <c r="G2000" s="60"/>
      <c r="H2000" s="60"/>
      <c r="I2000" s="60"/>
      <c r="J2000" s="60"/>
      <c r="K2000" s="65">
        <f>IFERROR(VLOOKUP($A2000,D_SAV!$A$5:$I$29,6,0),)</f>
        <v>0</v>
      </c>
    </row>
    <row r="2001" spans="1:11" x14ac:dyDescent="0.25">
      <c r="A2001" s="59"/>
      <c r="B2001" s="63">
        <f>IFERROR(VLOOKUP($A2001,D_SAV!$A$5:$I$29,3,0),)</f>
        <v>0</v>
      </c>
      <c r="C2001" s="64" t="str">
        <f>IFERROR(VLOOKUP($A2001,D_SAV!$A$5:$I$29,4,0),"")</f>
        <v/>
      </c>
      <c r="D2001" s="65">
        <f>IFERROR(VLOOKUP($A2001,D_SAV!$A$5:$I$29,5,0),)</f>
        <v>0</v>
      </c>
      <c r="E2001" s="60"/>
      <c r="F2001" s="60"/>
      <c r="G2001" s="60"/>
      <c r="H2001" s="60"/>
      <c r="I2001" s="60"/>
      <c r="J2001" s="60"/>
      <c r="K2001" s="65">
        <f>IFERROR(VLOOKUP($A2001,D_SAV!$A$5:$I$29,6,0),)</f>
        <v>0</v>
      </c>
    </row>
    <row r="2002" spans="1:11" x14ac:dyDescent="0.25">
      <c r="A2002" s="59"/>
      <c r="B2002" s="63">
        <f>IFERROR(VLOOKUP($A2002,D_SAV!$A$5:$I$29,3,0),)</f>
        <v>0</v>
      </c>
      <c r="C2002" s="64" t="str">
        <f>IFERROR(VLOOKUP($A2002,D_SAV!$A$5:$I$29,4,0),"")</f>
        <v/>
      </c>
      <c r="D2002" s="65">
        <f>IFERROR(VLOOKUP($A2002,D_SAV!$A$5:$I$29,5,0),)</f>
        <v>0</v>
      </c>
      <c r="E2002" s="60"/>
      <c r="F2002" s="60"/>
      <c r="G2002" s="60"/>
      <c r="H2002" s="60"/>
      <c r="I2002" s="60"/>
      <c r="J2002" s="60"/>
      <c r="K2002" s="65">
        <f>IFERROR(VLOOKUP($A2002,D_SAV!$A$5:$I$29,6,0),)</f>
        <v>0</v>
      </c>
    </row>
    <row r="2003" spans="1:11" x14ac:dyDescent="0.25">
      <c r="A2003" s="59"/>
      <c r="B2003" s="63">
        <f>IFERROR(VLOOKUP($A2003,D_SAV!$A$5:$I$29,3,0),)</f>
        <v>0</v>
      </c>
      <c r="C2003" s="64" t="str">
        <f>IFERROR(VLOOKUP($A2003,D_SAV!$A$5:$I$29,4,0),"")</f>
        <v/>
      </c>
      <c r="D2003" s="65">
        <f>IFERROR(VLOOKUP($A2003,D_SAV!$A$5:$I$29,5,0),)</f>
        <v>0</v>
      </c>
      <c r="E2003" s="60"/>
      <c r="F2003" s="60"/>
      <c r="G2003" s="60"/>
      <c r="H2003" s="60"/>
      <c r="I2003" s="60"/>
      <c r="J2003" s="60"/>
      <c r="K2003" s="65">
        <f>IFERROR(VLOOKUP($A2003,D_SAV!$A$5:$I$29,6,0),)</f>
        <v>0</v>
      </c>
    </row>
    <row r="2004" spans="1:11" x14ac:dyDescent="0.25">
      <c r="A2004" s="59"/>
      <c r="B2004" s="63">
        <f>IFERROR(VLOOKUP($A2004,D_SAV!$A$5:$I$29,3,0),)</f>
        <v>0</v>
      </c>
      <c r="C2004" s="64" t="str">
        <f>IFERROR(VLOOKUP($A2004,D_SAV!$A$5:$I$29,4,0),"")</f>
        <v/>
      </c>
      <c r="D2004" s="65">
        <f>IFERROR(VLOOKUP($A2004,D_SAV!$A$5:$I$29,5,0),)</f>
        <v>0</v>
      </c>
      <c r="E2004" s="60"/>
      <c r="F2004" s="60"/>
      <c r="G2004" s="60"/>
      <c r="H2004" s="60"/>
      <c r="I2004" s="60"/>
      <c r="J2004" s="60"/>
      <c r="K2004" s="65">
        <f>IFERROR(VLOOKUP($A2004,D_SAV!$A$5:$I$29,6,0),)</f>
        <v>0</v>
      </c>
    </row>
    <row r="2005" spans="1:11" x14ac:dyDescent="0.25">
      <c r="A2005" s="59"/>
      <c r="B2005" s="63">
        <f>IFERROR(VLOOKUP($A2005,D_SAV!$A$5:$I$29,3,0),)</f>
        <v>0</v>
      </c>
      <c r="C2005" s="64" t="str">
        <f>IFERROR(VLOOKUP($A2005,D_SAV!$A$5:$I$29,4,0),"")</f>
        <v/>
      </c>
      <c r="D2005" s="65">
        <f>IFERROR(VLOOKUP($A2005,D_SAV!$A$5:$I$29,5,0),)</f>
        <v>0</v>
      </c>
      <c r="E2005" s="60"/>
      <c r="F2005" s="60"/>
      <c r="G2005" s="60"/>
      <c r="H2005" s="60"/>
      <c r="I2005" s="60"/>
      <c r="J2005" s="60"/>
      <c r="K2005" s="65">
        <f>IFERROR(VLOOKUP($A2005,D_SAV!$A$5:$I$29,6,0),)</f>
        <v>0</v>
      </c>
    </row>
    <row r="2006" spans="1:11" x14ac:dyDescent="0.25">
      <c r="A2006" s="59"/>
      <c r="B2006" s="63">
        <f>IFERROR(VLOOKUP($A2006,D_SAV!$A$5:$I$29,3,0),)</f>
        <v>0</v>
      </c>
      <c r="C2006" s="64" t="str">
        <f>IFERROR(VLOOKUP($A2006,D_SAV!$A$5:$I$29,4,0),"")</f>
        <v/>
      </c>
      <c r="D2006" s="65">
        <f>IFERROR(VLOOKUP($A2006,D_SAV!$A$5:$I$29,5,0),)</f>
        <v>0</v>
      </c>
      <c r="E2006" s="60"/>
      <c r="F2006" s="60"/>
      <c r="G2006" s="60"/>
      <c r="H2006" s="60"/>
      <c r="I2006" s="60"/>
      <c r="J2006" s="60"/>
      <c r="K2006" s="65">
        <f>IFERROR(VLOOKUP($A2006,D_SAV!$A$5:$I$29,6,0),)</f>
        <v>0</v>
      </c>
    </row>
    <row r="2007" spans="1:11" x14ac:dyDescent="0.25">
      <c r="A2007" s="59"/>
      <c r="B2007" s="63">
        <f>IFERROR(VLOOKUP($A2007,D_SAV!$A$5:$I$29,3,0),)</f>
        <v>0</v>
      </c>
      <c r="C2007" s="64" t="str">
        <f>IFERROR(VLOOKUP($A2007,D_SAV!$A$5:$I$29,4,0),"")</f>
        <v/>
      </c>
      <c r="D2007" s="65">
        <f>IFERROR(VLOOKUP($A2007,D_SAV!$A$5:$I$29,5,0),)</f>
        <v>0</v>
      </c>
      <c r="E2007" s="60"/>
      <c r="F2007" s="60"/>
      <c r="G2007" s="60"/>
      <c r="H2007" s="60"/>
      <c r="I2007" s="60"/>
      <c r="J2007" s="60"/>
      <c r="K2007" s="65">
        <f>IFERROR(VLOOKUP($A2007,D_SAV!$A$5:$I$29,6,0),)</f>
        <v>0</v>
      </c>
    </row>
    <row r="2008" spans="1:11" x14ac:dyDescent="0.25">
      <c r="A2008" s="59"/>
      <c r="B2008" s="63">
        <f>IFERROR(VLOOKUP($A2008,D_SAV!$A$5:$I$29,3,0),)</f>
        <v>0</v>
      </c>
      <c r="C2008" s="64" t="str">
        <f>IFERROR(VLOOKUP($A2008,D_SAV!$A$5:$I$29,4,0),"")</f>
        <v/>
      </c>
      <c r="D2008" s="65">
        <f>IFERROR(VLOOKUP($A2008,D_SAV!$A$5:$I$29,5,0),)</f>
        <v>0</v>
      </c>
      <c r="E2008" s="60"/>
      <c r="F2008" s="60"/>
      <c r="G2008" s="60"/>
      <c r="H2008" s="60"/>
      <c r="I2008" s="60"/>
      <c r="J2008" s="60"/>
      <c r="K2008" s="65">
        <f>IFERROR(VLOOKUP($A2008,D_SAV!$A$5:$I$29,6,0),)</f>
        <v>0</v>
      </c>
    </row>
    <row r="2009" spans="1:11" x14ac:dyDescent="0.25">
      <c r="A2009" s="59"/>
      <c r="B2009" s="63">
        <f>IFERROR(VLOOKUP($A2009,D_SAV!$A$5:$I$29,3,0),)</f>
        <v>0</v>
      </c>
      <c r="C2009" s="64" t="str">
        <f>IFERROR(VLOOKUP($A2009,D_SAV!$A$5:$I$29,4,0),"")</f>
        <v/>
      </c>
      <c r="D2009" s="65">
        <f>IFERROR(VLOOKUP($A2009,D_SAV!$A$5:$I$29,5,0),)</f>
        <v>0</v>
      </c>
      <c r="E2009" s="60"/>
      <c r="F2009" s="60"/>
      <c r="G2009" s="60"/>
      <c r="H2009" s="60"/>
      <c r="I2009" s="60"/>
      <c r="J2009" s="60"/>
      <c r="K2009" s="65">
        <f>IFERROR(VLOOKUP($A2009,D_SAV!$A$5:$I$29,6,0),)</f>
        <v>0</v>
      </c>
    </row>
    <row r="2010" spans="1:11" x14ac:dyDescent="0.25">
      <c r="A2010" s="59"/>
      <c r="B2010" s="63">
        <f>IFERROR(VLOOKUP($A2010,D_SAV!$A$5:$I$29,3,0),)</f>
        <v>0</v>
      </c>
      <c r="C2010" s="64" t="str">
        <f>IFERROR(VLOOKUP($A2010,D_SAV!$A$5:$I$29,4,0),"")</f>
        <v/>
      </c>
      <c r="D2010" s="65">
        <f>IFERROR(VLOOKUP($A2010,D_SAV!$A$5:$I$29,5,0),)</f>
        <v>0</v>
      </c>
      <c r="E2010" s="60"/>
      <c r="F2010" s="60"/>
      <c r="G2010" s="60"/>
      <c r="H2010" s="60"/>
      <c r="I2010" s="60"/>
      <c r="J2010" s="60"/>
      <c r="K2010" s="65">
        <f>IFERROR(VLOOKUP($A2010,D_SAV!$A$5:$I$29,6,0),)</f>
        <v>0</v>
      </c>
    </row>
    <row r="2011" spans="1:11" x14ac:dyDescent="0.25">
      <c r="A2011" s="59"/>
      <c r="B2011" s="63">
        <f>IFERROR(VLOOKUP($A2011,D_SAV!$A$5:$I$29,3,0),)</f>
        <v>0</v>
      </c>
      <c r="C2011" s="64" t="str">
        <f>IFERROR(VLOOKUP($A2011,D_SAV!$A$5:$I$29,4,0),"")</f>
        <v/>
      </c>
      <c r="D2011" s="65">
        <f>IFERROR(VLOOKUP($A2011,D_SAV!$A$5:$I$29,5,0),)</f>
        <v>0</v>
      </c>
      <c r="E2011" s="60"/>
      <c r="F2011" s="60"/>
      <c r="G2011" s="60"/>
      <c r="H2011" s="60"/>
      <c r="I2011" s="60"/>
      <c r="J2011" s="60"/>
      <c r="K2011" s="65">
        <f>IFERROR(VLOOKUP($A2011,D_SAV!$A$5:$I$29,6,0),)</f>
        <v>0</v>
      </c>
    </row>
    <row r="2012" spans="1:11" x14ac:dyDescent="0.25">
      <c r="A2012" s="59"/>
      <c r="B2012" s="63">
        <f>IFERROR(VLOOKUP($A2012,D_SAV!$A$5:$I$29,3,0),)</f>
        <v>0</v>
      </c>
      <c r="C2012" s="64" t="str">
        <f>IFERROR(VLOOKUP($A2012,D_SAV!$A$5:$I$29,4,0),"")</f>
        <v/>
      </c>
      <c r="D2012" s="65">
        <f>IFERROR(VLOOKUP($A2012,D_SAV!$A$5:$I$29,5,0),)</f>
        <v>0</v>
      </c>
      <c r="E2012" s="60"/>
      <c r="F2012" s="60"/>
      <c r="G2012" s="60"/>
      <c r="H2012" s="60"/>
      <c r="I2012" s="60"/>
      <c r="J2012" s="60"/>
      <c r="K2012" s="65">
        <f>IFERROR(VLOOKUP($A2012,D_SAV!$A$5:$I$29,6,0),)</f>
        <v>0</v>
      </c>
    </row>
    <row r="2013" spans="1:11" x14ac:dyDescent="0.25">
      <c r="A2013" s="59"/>
      <c r="B2013" s="63">
        <f>IFERROR(VLOOKUP($A2013,D_SAV!$A$5:$I$29,3,0),)</f>
        <v>0</v>
      </c>
      <c r="C2013" s="64" t="str">
        <f>IFERROR(VLOOKUP($A2013,D_SAV!$A$5:$I$29,4,0),"")</f>
        <v/>
      </c>
      <c r="D2013" s="65">
        <f>IFERROR(VLOOKUP($A2013,D_SAV!$A$5:$I$29,5,0),)</f>
        <v>0</v>
      </c>
      <c r="E2013" s="60"/>
      <c r="F2013" s="60"/>
      <c r="G2013" s="60"/>
      <c r="H2013" s="60"/>
      <c r="I2013" s="60"/>
      <c r="J2013" s="60"/>
      <c r="K2013" s="65">
        <f>IFERROR(VLOOKUP($A2013,D_SAV!$A$5:$I$29,6,0),)</f>
        <v>0</v>
      </c>
    </row>
    <row r="2014" spans="1:11" x14ac:dyDescent="0.25">
      <c r="A2014" s="59"/>
      <c r="B2014" s="63">
        <f>IFERROR(VLOOKUP($A2014,D_SAV!$A$5:$I$29,3,0),)</f>
        <v>0</v>
      </c>
      <c r="C2014" s="64" t="str">
        <f>IFERROR(VLOOKUP($A2014,D_SAV!$A$5:$I$29,4,0),"")</f>
        <v/>
      </c>
      <c r="D2014" s="65">
        <f>IFERROR(VLOOKUP($A2014,D_SAV!$A$5:$I$29,5,0),)</f>
        <v>0</v>
      </c>
      <c r="E2014" s="60"/>
      <c r="F2014" s="60"/>
      <c r="G2014" s="60"/>
      <c r="H2014" s="60"/>
      <c r="I2014" s="60"/>
      <c r="J2014" s="60"/>
      <c r="K2014" s="65">
        <f>IFERROR(VLOOKUP($A2014,D_SAV!$A$5:$I$29,6,0),)</f>
        <v>0</v>
      </c>
    </row>
    <row r="2015" spans="1:11" x14ac:dyDescent="0.25">
      <c r="A2015" s="59"/>
      <c r="B2015" s="63">
        <f>IFERROR(VLOOKUP($A2015,D_SAV!$A$5:$I$29,3,0),)</f>
        <v>0</v>
      </c>
      <c r="C2015" s="64" t="str">
        <f>IFERROR(VLOOKUP($A2015,D_SAV!$A$5:$I$29,4,0),"")</f>
        <v/>
      </c>
      <c r="D2015" s="65">
        <f>IFERROR(VLOOKUP($A2015,D_SAV!$A$5:$I$29,5,0),)</f>
        <v>0</v>
      </c>
      <c r="E2015" s="60"/>
      <c r="F2015" s="60"/>
      <c r="G2015" s="60"/>
      <c r="H2015" s="60"/>
      <c r="I2015" s="60"/>
      <c r="J2015" s="60"/>
      <c r="K2015" s="65">
        <f>IFERROR(VLOOKUP($A2015,D_SAV!$A$5:$I$29,6,0),)</f>
        <v>0</v>
      </c>
    </row>
    <row r="2016" spans="1:11" x14ac:dyDescent="0.25">
      <c r="A2016" s="59"/>
      <c r="B2016" s="63">
        <f>IFERROR(VLOOKUP($A2016,D_SAV!$A$5:$I$29,3,0),)</f>
        <v>0</v>
      </c>
      <c r="C2016" s="64" t="str">
        <f>IFERROR(VLOOKUP($A2016,D_SAV!$A$5:$I$29,4,0),"")</f>
        <v/>
      </c>
      <c r="D2016" s="65">
        <f>IFERROR(VLOOKUP($A2016,D_SAV!$A$5:$I$29,5,0),)</f>
        <v>0</v>
      </c>
      <c r="E2016" s="60"/>
      <c r="F2016" s="60"/>
      <c r="G2016" s="60"/>
      <c r="H2016" s="60"/>
      <c r="I2016" s="60"/>
      <c r="J2016" s="60"/>
      <c r="K2016" s="65">
        <f>IFERROR(VLOOKUP($A2016,D_SAV!$A$5:$I$29,6,0),)</f>
        <v>0</v>
      </c>
    </row>
    <row r="2017" spans="1:11" x14ac:dyDescent="0.25">
      <c r="A2017" s="59"/>
      <c r="B2017" s="63">
        <f>IFERROR(VLOOKUP($A2017,D_SAV!$A$5:$I$29,3,0),)</f>
        <v>0</v>
      </c>
      <c r="C2017" s="64" t="str">
        <f>IFERROR(VLOOKUP($A2017,D_SAV!$A$5:$I$29,4,0),"")</f>
        <v/>
      </c>
      <c r="D2017" s="65">
        <f>IFERROR(VLOOKUP($A2017,D_SAV!$A$5:$I$29,5,0),)</f>
        <v>0</v>
      </c>
      <c r="E2017" s="60"/>
      <c r="F2017" s="60"/>
      <c r="G2017" s="60"/>
      <c r="H2017" s="60"/>
      <c r="I2017" s="60"/>
      <c r="J2017" s="60"/>
      <c r="K2017" s="65">
        <f>IFERROR(VLOOKUP($A2017,D_SAV!$A$5:$I$29,6,0),)</f>
        <v>0</v>
      </c>
    </row>
    <row r="2018" spans="1:11" x14ac:dyDescent="0.25">
      <c r="A2018" s="59"/>
      <c r="B2018" s="63">
        <f>IFERROR(VLOOKUP($A2018,D_SAV!$A$5:$I$29,3,0),)</f>
        <v>0</v>
      </c>
      <c r="C2018" s="64" t="str">
        <f>IFERROR(VLOOKUP($A2018,D_SAV!$A$5:$I$29,4,0),"")</f>
        <v/>
      </c>
      <c r="D2018" s="65">
        <f>IFERROR(VLOOKUP($A2018,D_SAV!$A$5:$I$29,5,0),)</f>
        <v>0</v>
      </c>
      <c r="E2018" s="60"/>
      <c r="F2018" s="60"/>
      <c r="G2018" s="60"/>
      <c r="H2018" s="60"/>
      <c r="I2018" s="60"/>
      <c r="J2018" s="60"/>
      <c r="K2018" s="65">
        <f>IFERROR(VLOOKUP($A2018,D_SAV!$A$5:$I$29,6,0),)</f>
        <v>0</v>
      </c>
    </row>
    <row r="2019" spans="1:11" x14ac:dyDescent="0.25">
      <c r="A2019" s="59"/>
      <c r="B2019" s="63">
        <f>IFERROR(VLOOKUP($A2019,D_SAV!$A$5:$I$29,3,0),)</f>
        <v>0</v>
      </c>
      <c r="C2019" s="64" t="str">
        <f>IFERROR(VLOOKUP($A2019,D_SAV!$A$5:$I$29,4,0),"")</f>
        <v/>
      </c>
      <c r="D2019" s="65">
        <f>IFERROR(VLOOKUP($A2019,D_SAV!$A$5:$I$29,5,0),)</f>
        <v>0</v>
      </c>
      <c r="E2019" s="60"/>
      <c r="F2019" s="60"/>
      <c r="G2019" s="60"/>
      <c r="H2019" s="60"/>
      <c r="I2019" s="60"/>
      <c r="J2019" s="60"/>
      <c r="K2019" s="65">
        <f>IFERROR(VLOOKUP($A2019,D_SAV!$A$5:$I$29,6,0),)</f>
        <v>0</v>
      </c>
    </row>
    <row r="2020" spans="1:11" x14ac:dyDescent="0.25">
      <c r="A2020" s="59"/>
      <c r="B2020" s="63">
        <f>IFERROR(VLOOKUP($A2020,D_SAV!$A$5:$I$29,3,0),)</f>
        <v>0</v>
      </c>
      <c r="C2020" s="64" t="str">
        <f>IFERROR(VLOOKUP($A2020,D_SAV!$A$5:$I$29,4,0),"")</f>
        <v/>
      </c>
      <c r="D2020" s="65">
        <f>IFERROR(VLOOKUP($A2020,D_SAV!$A$5:$I$29,5,0),)</f>
        <v>0</v>
      </c>
      <c r="E2020" s="60"/>
      <c r="F2020" s="60"/>
      <c r="G2020" s="60"/>
      <c r="H2020" s="60"/>
      <c r="I2020" s="60"/>
      <c r="J2020" s="60"/>
      <c r="K2020" s="65">
        <f>IFERROR(VLOOKUP($A2020,D_SAV!$A$5:$I$29,6,0),)</f>
        <v>0</v>
      </c>
    </row>
    <row r="2021" spans="1:11" x14ac:dyDescent="0.25">
      <c r="A2021" s="59"/>
      <c r="B2021" s="63">
        <f>IFERROR(VLOOKUP($A2021,D_SAV!$A$5:$I$29,3,0),)</f>
        <v>0</v>
      </c>
      <c r="C2021" s="64" t="str">
        <f>IFERROR(VLOOKUP($A2021,D_SAV!$A$5:$I$29,4,0),"")</f>
        <v/>
      </c>
      <c r="D2021" s="65">
        <f>IFERROR(VLOOKUP($A2021,D_SAV!$A$5:$I$29,5,0),)</f>
        <v>0</v>
      </c>
      <c r="E2021" s="60"/>
      <c r="F2021" s="60"/>
      <c r="G2021" s="60"/>
      <c r="H2021" s="60"/>
      <c r="I2021" s="60"/>
      <c r="J2021" s="60"/>
      <c r="K2021" s="65">
        <f>IFERROR(VLOOKUP($A2021,D_SAV!$A$5:$I$29,6,0),)</f>
        <v>0</v>
      </c>
    </row>
    <row r="2022" spans="1:11" x14ac:dyDescent="0.25">
      <c r="A2022" s="59"/>
      <c r="B2022" s="63">
        <f>IFERROR(VLOOKUP($A2022,D_SAV!$A$5:$I$29,3,0),)</f>
        <v>0</v>
      </c>
      <c r="C2022" s="64" t="str">
        <f>IFERROR(VLOOKUP($A2022,D_SAV!$A$5:$I$29,4,0),"")</f>
        <v/>
      </c>
      <c r="D2022" s="65">
        <f>IFERROR(VLOOKUP($A2022,D_SAV!$A$5:$I$29,5,0),)</f>
        <v>0</v>
      </c>
      <c r="E2022" s="60"/>
      <c r="F2022" s="60"/>
      <c r="G2022" s="60"/>
      <c r="H2022" s="60"/>
      <c r="I2022" s="60"/>
      <c r="J2022" s="60"/>
      <c r="K2022" s="65">
        <f>IFERROR(VLOOKUP($A2022,D_SAV!$A$5:$I$29,6,0),)</f>
        <v>0</v>
      </c>
    </row>
    <row r="2023" spans="1:11" x14ac:dyDescent="0.25">
      <c r="A2023" s="59"/>
      <c r="B2023" s="63">
        <f>IFERROR(VLOOKUP($A2023,D_SAV!$A$5:$I$29,3,0),)</f>
        <v>0</v>
      </c>
      <c r="C2023" s="64" t="str">
        <f>IFERROR(VLOOKUP($A2023,D_SAV!$A$5:$I$29,4,0),"")</f>
        <v/>
      </c>
      <c r="D2023" s="65">
        <f>IFERROR(VLOOKUP($A2023,D_SAV!$A$5:$I$29,5,0),)</f>
        <v>0</v>
      </c>
      <c r="E2023" s="60"/>
      <c r="F2023" s="60"/>
      <c r="G2023" s="60"/>
      <c r="H2023" s="60"/>
      <c r="I2023" s="60"/>
      <c r="J2023" s="60"/>
      <c r="K2023" s="65">
        <f>IFERROR(VLOOKUP($A2023,D_SAV!$A$5:$I$29,6,0),)</f>
        <v>0</v>
      </c>
    </row>
    <row r="2024" spans="1:11" x14ac:dyDescent="0.25">
      <c r="A2024" s="59"/>
      <c r="B2024" s="63">
        <f>IFERROR(VLOOKUP($A2024,D_SAV!$A$5:$I$29,3,0),)</f>
        <v>0</v>
      </c>
      <c r="C2024" s="64" t="str">
        <f>IFERROR(VLOOKUP($A2024,D_SAV!$A$5:$I$29,4,0),"")</f>
        <v/>
      </c>
      <c r="D2024" s="65">
        <f>IFERROR(VLOOKUP($A2024,D_SAV!$A$5:$I$29,5,0),)</f>
        <v>0</v>
      </c>
      <c r="E2024" s="60"/>
      <c r="F2024" s="60"/>
      <c r="G2024" s="60"/>
      <c r="H2024" s="60"/>
      <c r="I2024" s="60"/>
      <c r="J2024" s="60"/>
      <c r="K2024" s="65">
        <f>IFERROR(VLOOKUP($A2024,D_SAV!$A$5:$I$29,6,0),)</f>
        <v>0</v>
      </c>
    </row>
    <row r="2025" spans="1:11" x14ac:dyDescent="0.25">
      <c r="A2025" s="59"/>
      <c r="B2025" s="63">
        <f>IFERROR(VLOOKUP($A2025,D_SAV!$A$5:$I$29,3,0),)</f>
        <v>0</v>
      </c>
      <c r="C2025" s="64" t="str">
        <f>IFERROR(VLOOKUP($A2025,D_SAV!$A$5:$I$29,4,0),"")</f>
        <v/>
      </c>
      <c r="D2025" s="65">
        <f>IFERROR(VLOOKUP($A2025,D_SAV!$A$5:$I$29,5,0),)</f>
        <v>0</v>
      </c>
      <c r="E2025" s="60"/>
      <c r="F2025" s="60"/>
      <c r="G2025" s="60"/>
      <c r="H2025" s="60"/>
      <c r="I2025" s="60"/>
      <c r="J2025" s="60"/>
      <c r="K2025" s="65">
        <f>IFERROR(VLOOKUP($A2025,D_SAV!$A$5:$I$29,6,0),)</f>
        <v>0</v>
      </c>
    </row>
    <row r="2026" spans="1:11" x14ac:dyDescent="0.25">
      <c r="A2026" s="59"/>
      <c r="B2026" s="63">
        <f>IFERROR(VLOOKUP($A2026,D_SAV!$A$5:$I$29,3,0),)</f>
        <v>0</v>
      </c>
      <c r="C2026" s="64" t="str">
        <f>IFERROR(VLOOKUP($A2026,D_SAV!$A$5:$I$29,4,0),"")</f>
        <v/>
      </c>
      <c r="D2026" s="65">
        <f>IFERROR(VLOOKUP($A2026,D_SAV!$A$5:$I$29,5,0),)</f>
        <v>0</v>
      </c>
      <c r="E2026" s="60"/>
      <c r="F2026" s="60"/>
      <c r="G2026" s="60"/>
      <c r="H2026" s="60"/>
      <c r="I2026" s="60"/>
      <c r="J2026" s="60"/>
      <c r="K2026" s="65">
        <f>IFERROR(VLOOKUP($A2026,D_SAV!$A$5:$I$29,6,0),)</f>
        <v>0</v>
      </c>
    </row>
    <row r="2027" spans="1:11" x14ac:dyDescent="0.25">
      <c r="A2027" s="59"/>
      <c r="B2027" s="63">
        <f>IFERROR(VLOOKUP($A2027,D_SAV!$A$5:$I$29,3,0),)</f>
        <v>0</v>
      </c>
      <c r="C2027" s="64" t="str">
        <f>IFERROR(VLOOKUP($A2027,D_SAV!$A$5:$I$29,4,0),"")</f>
        <v/>
      </c>
      <c r="D2027" s="65">
        <f>IFERROR(VLOOKUP($A2027,D_SAV!$A$5:$I$29,5,0),)</f>
        <v>0</v>
      </c>
      <c r="E2027" s="60"/>
      <c r="F2027" s="60"/>
      <c r="G2027" s="60"/>
      <c r="H2027" s="60"/>
      <c r="I2027" s="60"/>
      <c r="J2027" s="60"/>
      <c r="K2027" s="65">
        <f>IFERROR(VLOOKUP($A2027,D_SAV!$A$5:$I$29,6,0),)</f>
        <v>0</v>
      </c>
    </row>
    <row r="2028" spans="1:11" x14ac:dyDescent="0.25">
      <c r="A2028" s="59"/>
      <c r="B2028" s="63">
        <f>IFERROR(VLOOKUP($A2028,D_SAV!$A$5:$I$29,3,0),)</f>
        <v>0</v>
      </c>
      <c r="C2028" s="64" t="str">
        <f>IFERROR(VLOOKUP($A2028,D_SAV!$A$5:$I$29,4,0),"")</f>
        <v/>
      </c>
      <c r="D2028" s="65">
        <f>IFERROR(VLOOKUP($A2028,D_SAV!$A$5:$I$29,5,0),)</f>
        <v>0</v>
      </c>
      <c r="E2028" s="60"/>
      <c r="F2028" s="60"/>
      <c r="G2028" s="60"/>
      <c r="H2028" s="60"/>
      <c r="I2028" s="60"/>
      <c r="J2028" s="60"/>
      <c r="K2028" s="65">
        <f>IFERROR(VLOOKUP($A2028,D_SAV!$A$5:$I$29,6,0),)</f>
        <v>0</v>
      </c>
    </row>
    <row r="2029" spans="1:11" x14ac:dyDescent="0.25">
      <c r="A2029" s="59"/>
      <c r="B2029" s="63">
        <f>IFERROR(VLOOKUP($A2029,D_SAV!$A$5:$I$29,3,0),)</f>
        <v>0</v>
      </c>
      <c r="C2029" s="64" t="str">
        <f>IFERROR(VLOOKUP($A2029,D_SAV!$A$5:$I$29,4,0),"")</f>
        <v/>
      </c>
      <c r="D2029" s="65">
        <f>IFERROR(VLOOKUP($A2029,D_SAV!$A$5:$I$29,5,0),)</f>
        <v>0</v>
      </c>
      <c r="E2029" s="60"/>
      <c r="F2029" s="60"/>
      <c r="G2029" s="60"/>
      <c r="H2029" s="60"/>
      <c r="I2029" s="60"/>
      <c r="J2029" s="60"/>
      <c r="K2029" s="65">
        <f>IFERROR(VLOOKUP($A2029,D_SAV!$A$5:$I$29,6,0),)</f>
        <v>0</v>
      </c>
    </row>
    <row r="2030" spans="1:11" x14ac:dyDescent="0.25">
      <c r="A2030" s="59"/>
      <c r="B2030" s="63">
        <f>IFERROR(VLOOKUP($A2030,D_SAV!$A$5:$I$29,3,0),)</f>
        <v>0</v>
      </c>
      <c r="C2030" s="64" t="str">
        <f>IFERROR(VLOOKUP($A2030,D_SAV!$A$5:$I$29,4,0),"")</f>
        <v/>
      </c>
      <c r="D2030" s="65">
        <f>IFERROR(VLOOKUP($A2030,D_SAV!$A$5:$I$29,5,0),)</f>
        <v>0</v>
      </c>
      <c r="E2030" s="60"/>
      <c r="F2030" s="60"/>
      <c r="G2030" s="60"/>
      <c r="H2030" s="60"/>
      <c r="I2030" s="60"/>
      <c r="J2030" s="60"/>
      <c r="K2030" s="65">
        <f>IFERROR(VLOOKUP($A2030,D_SAV!$A$5:$I$29,6,0),)</f>
        <v>0</v>
      </c>
    </row>
    <row r="2031" spans="1:11" x14ac:dyDescent="0.25">
      <c r="A2031" s="59"/>
      <c r="B2031" s="63">
        <f>IFERROR(VLOOKUP($A2031,D_SAV!$A$5:$I$29,3,0),)</f>
        <v>0</v>
      </c>
      <c r="C2031" s="64" t="str">
        <f>IFERROR(VLOOKUP($A2031,D_SAV!$A$5:$I$29,4,0),"")</f>
        <v/>
      </c>
      <c r="D2031" s="65">
        <f>IFERROR(VLOOKUP($A2031,D_SAV!$A$5:$I$29,5,0),)</f>
        <v>0</v>
      </c>
      <c r="E2031" s="60"/>
      <c r="F2031" s="60"/>
      <c r="G2031" s="60"/>
      <c r="H2031" s="60"/>
      <c r="I2031" s="60"/>
      <c r="J2031" s="60"/>
      <c r="K2031" s="65">
        <f>IFERROR(VLOOKUP($A2031,D_SAV!$A$5:$I$29,6,0),)</f>
        <v>0</v>
      </c>
    </row>
    <row r="2032" spans="1:11" x14ac:dyDescent="0.25">
      <c r="A2032" s="59"/>
      <c r="B2032" s="63">
        <f>IFERROR(VLOOKUP($A2032,D_SAV!$A$5:$I$29,3,0),)</f>
        <v>0</v>
      </c>
      <c r="C2032" s="64" t="str">
        <f>IFERROR(VLOOKUP($A2032,D_SAV!$A$5:$I$29,4,0),"")</f>
        <v/>
      </c>
      <c r="D2032" s="65">
        <f>IFERROR(VLOOKUP($A2032,D_SAV!$A$5:$I$29,5,0),)</f>
        <v>0</v>
      </c>
      <c r="E2032" s="60"/>
      <c r="F2032" s="60"/>
      <c r="G2032" s="60"/>
      <c r="H2032" s="60"/>
      <c r="I2032" s="60"/>
      <c r="J2032" s="60"/>
      <c r="K2032" s="65">
        <f>IFERROR(VLOOKUP($A2032,D_SAV!$A$5:$I$29,6,0),)</f>
        <v>0</v>
      </c>
    </row>
    <row r="2033" spans="1:11" x14ac:dyDescent="0.25">
      <c r="A2033" s="59"/>
      <c r="B2033" s="63">
        <f>IFERROR(VLOOKUP($A2033,D_SAV!$A$5:$I$29,3,0),)</f>
        <v>0</v>
      </c>
      <c r="C2033" s="64" t="str">
        <f>IFERROR(VLOOKUP($A2033,D_SAV!$A$5:$I$29,4,0),"")</f>
        <v/>
      </c>
      <c r="D2033" s="65">
        <f>IFERROR(VLOOKUP($A2033,D_SAV!$A$5:$I$29,5,0),)</f>
        <v>0</v>
      </c>
      <c r="E2033" s="60"/>
      <c r="F2033" s="60"/>
      <c r="G2033" s="60"/>
      <c r="H2033" s="60"/>
      <c r="I2033" s="60"/>
      <c r="J2033" s="60"/>
      <c r="K2033" s="65">
        <f>IFERROR(VLOOKUP($A2033,D_SAV!$A$5:$I$29,6,0),)</f>
        <v>0</v>
      </c>
    </row>
    <row r="2034" spans="1:11" x14ac:dyDescent="0.25">
      <c r="A2034" s="59"/>
      <c r="B2034" s="63">
        <f>IFERROR(VLOOKUP($A2034,D_SAV!$A$5:$I$29,3,0),)</f>
        <v>0</v>
      </c>
      <c r="C2034" s="64" t="str">
        <f>IFERROR(VLOOKUP($A2034,D_SAV!$A$5:$I$29,4,0),"")</f>
        <v/>
      </c>
      <c r="D2034" s="65">
        <f>IFERROR(VLOOKUP($A2034,D_SAV!$A$5:$I$29,5,0),)</f>
        <v>0</v>
      </c>
      <c r="E2034" s="60"/>
      <c r="F2034" s="60"/>
      <c r="G2034" s="60"/>
      <c r="H2034" s="60"/>
      <c r="I2034" s="60"/>
      <c r="J2034" s="60"/>
      <c r="K2034" s="65">
        <f>IFERROR(VLOOKUP($A2034,D_SAV!$A$5:$I$29,6,0),)</f>
        <v>0</v>
      </c>
    </row>
    <row r="2035" spans="1:11" x14ac:dyDescent="0.25">
      <c r="A2035" s="59"/>
      <c r="B2035" s="63">
        <f>IFERROR(VLOOKUP($A2035,D_SAV!$A$5:$I$29,3,0),)</f>
        <v>0</v>
      </c>
      <c r="C2035" s="64" t="str">
        <f>IFERROR(VLOOKUP($A2035,D_SAV!$A$5:$I$29,4,0),"")</f>
        <v/>
      </c>
      <c r="D2035" s="65">
        <f>IFERROR(VLOOKUP($A2035,D_SAV!$A$5:$I$29,5,0),)</f>
        <v>0</v>
      </c>
      <c r="E2035" s="60"/>
      <c r="F2035" s="60"/>
      <c r="G2035" s="60"/>
      <c r="H2035" s="60"/>
      <c r="I2035" s="60"/>
      <c r="J2035" s="60"/>
      <c r="K2035" s="65">
        <f>IFERROR(VLOOKUP($A2035,D_SAV!$A$5:$I$29,6,0),)</f>
        <v>0</v>
      </c>
    </row>
    <row r="2036" spans="1:11" x14ac:dyDescent="0.25">
      <c r="A2036" s="59"/>
      <c r="B2036" s="63">
        <f>IFERROR(VLOOKUP($A2036,D_SAV!$A$5:$I$29,3,0),)</f>
        <v>0</v>
      </c>
      <c r="C2036" s="64" t="str">
        <f>IFERROR(VLOOKUP($A2036,D_SAV!$A$5:$I$29,4,0),"")</f>
        <v/>
      </c>
      <c r="D2036" s="65">
        <f>IFERROR(VLOOKUP($A2036,D_SAV!$A$5:$I$29,5,0),)</f>
        <v>0</v>
      </c>
      <c r="E2036" s="60"/>
      <c r="F2036" s="60"/>
      <c r="G2036" s="60"/>
      <c r="H2036" s="60"/>
      <c r="I2036" s="60"/>
      <c r="J2036" s="60"/>
      <c r="K2036" s="65">
        <f>IFERROR(VLOOKUP($A2036,D_SAV!$A$5:$I$29,6,0),)</f>
        <v>0</v>
      </c>
    </row>
    <row r="2037" spans="1:11" x14ac:dyDescent="0.25">
      <c r="A2037" s="59"/>
      <c r="B2037" s="63">
        <f>IFERROR(VLOOKUP($A2037,D_SAV!$A$5:$I$29,3,0),)</f>
        <v>0</v>
      </c>
      <c r="C2037" s="64" t="str">
        <f>IFERROR(VLOOKUP($A2037,D_SAV!$A$5:$I$29,4,0),"")</f>
        <v/>
      </c>
      <c r="D2037" s="65">
        <f>IFERROR(VLOOKUP($A2037,D_SAV!$A$5:$I$29,5,0),)</f>
        <v>0</v>
      </c>
      <c r="E2037" s="60"/>
      <c r="F2037" s="60"/>
      <c r="G2037" s="60"/>
      <c r="H2037" s="60"/>
      <c r="I2037" s="60"/>
      <c r="J2037" s="60"/>
      <c r="K2037" s="65">
        <f>IFERROR(VLOOKUP($A2037,D_SAV!$A$5:$I$29,6,0),)</f>
        <v>0</v>
      </c>
    </row>
    <row r="2038" spans="1:11" x14ac:dyDescent="0.25">
      <c r="A2038" s="59"/>
      <c r="B2038" s="63">
        <f>IFERROR(VLOOKUP($A2038,D_SAV!$A$5:$I$29,3,0),)</f>
        <v>0</v>
      </c>
      <c r="C2038" s="64" t="str">
        <f>IFERROR(VLOOKUP($A2038,D_SAV!$A$5:$I$29,4,0),"")</f>
        <v/>
      </c>
      <c r="D2038" s="65">
        <f>IFERROR(VLOOKUP($A2038,D_SAV!$A$5:$I$29,5,0),)</f>
        <v>0</v>
      </c>
      <c r="E2038" s="60"/>
      <c r="F2038" s="60"/>
      <c r="G2038" s="60"/>
      <c r="H2038" s="60"/>
      <c r="I2038" s="60"/>
      <c r="J2038" s="60"/>
      <c r="K2038" s="65">
        <f>IFERROR(VLOOKUP($A2038,D_SAV!$A$5:$I$29,6,0),)</f>
        <v>0</v>
      </c>
    </row>
    <row r="2039" spans="1:11" x14ac:dyDescent="0.25">
      <c r="A2039" s="59"/>
      <c r="B2039" s="63">
        <f>IFERROR(VLOOKUP($A2039,D_SAV!$A$5:$I$29,3,0),)</f>
        <v>0</v>
      </c>
      <c r="C2039" s="64" t="str">
        <f>IFERROR(VLOOKUP($A2039,D_SAV!$A$5:$I$29,4,0),"")</f>
        <v/>
      </c>
      <c r="D2039" s="65">
        <f>IFERROR(VLOOKUP($A2039,D_SAV!$A$5:$I$29,5,0),)</f>
        <v>0</v>
      </c>
      <c r="E2039" s="60"/>
      <c r="F2039" s="60"/>
      <c r="G2039" s="60"/>
      <c r="H2039" s="60"/>
      <c r="I2039" s="60"/>
      <c r="J2039" s="60"/>
      <c r="K2039" s="65">
        <f>IFERROR(VLOOKUP($A2039,D_SAV!$A$5:$I$29,6,0),)</f>
        <v>0</v>
      </c>
    </row>
    <row r="2040" spans="1:11" x14ac:dyDescent="0.25">
      <c r="A2040" s="59"/>
      <c r="B2040" s="63">
        <f>IFERROR(VLOOKUP($A2040,D_SAV!$A$5:$I$29,3,0),)</f>
        <v>0</v>
      </c>
      <c r="C2040" s="64" t="str">
        <f>IFERROR(VLOOKUP($A2040,D_SAV!$A$5:$I$29,4,0),"")</f>
        <v/>
      </c>
      <c r="D2040" s="65">
        <f>IFERROR(VLOOKUP($A2040,D_SAV!$A$5:$I$29,5,0),)</f>
        <v>0</v>
      </c>
      <c r="E2040" s="60"/>
      <c r="F2040" s="60"/>
      <c r="G2040" s="60"/>
      <c r="H2040" s="60"/>
      <c r="I2040" s="60"/>
      <c r="J2040" s="60"/>
      <c r="K2040" s="65">
        <f>IFERROR(VLOOKUP($A2040,D_SAV!$A$5:$I$29,6,0),)</f>
        <v>0</v>
      </c>
    </row>
    <row r="2041" spans="1:11" x14ac:dyDescent="0.25">
      <c r="A2041" s="59"/>
      <c r="B2041" s="63">
        <f>IFERROR(VLOOKUP($A2041,D_SAV!$A$5:$I$29,3,0),)</f>
        <v>0</v>
      </c>
      <c r="C2041" s="64" t="str">
        <f>IFERROR(VLOOKUP($A2041,D_SAV!$A$5:$I$29,4,0),"")</f>
        <v/>
      </c>
      <c r="D2041" s="65">
        <f>IFERROR(VLOOKUP($A2041,D_SAV!$A$5:$I$29,5,0),)</f>
        <v>0</v>
      </c>
      <c r="E2041" s="60"/>
      <c r="F2041" s="60"/>
      <c r="G2041" s="60"/>
      <c r="H2041" s="60"/>
      <c r="I2041" s="60"/>
      <c r="J2041" s="60"/>
      <c r="K2041" s="65">
        <f>IFERROR(VLOOKUP($A2041,D_SAV!$A$5:$I$29,6,0),)</f>
        <v>0</v>
      </c>
    </row>
    <row r="2042" spans="1:11" x14ac:dyDescent="0.25">
      <c r="A2042" s="59"/>
      <c r="B2042" s="63">
        <f>IFERROR(VLOOKUP($A2042,D_SAV!$A$5:$I$29,3,0),)</f>
        <v>0</v>
      </c>
      <c r="C2042" s="64" t="str">
        <f>IFERROR(VLOOKUP($A2042,D_SAV!$A$5:$I$29,4,0),"")</f>
        <v/>
      </c>
      <c r="D2042" s="65">
        <f>IFERROR(VLOOKUP($A2042,D_SAV!$A$5:$I$29,5,0),)</f>
        <v>0</v>
      </c>
      <c r="E2042" s="60"/>
      <c r="F2042" s="60"/>
      <c r="G2042" s="60"/>
      <c r="H2042" s="60"/>
      <c r="I2042" s="60"/>
      <c r="J2042" s="60"/>
      <c r="K2042" s="65">
        <f>IFERROR(VLOOKUP($A2042,D_SAV!$A$5:$I$29,6,0),)</f>
        <v>0</v>
      </c>
    </row>
    <row r="2043" spans="1:11" x14ac:dyDescent="0.25">
      <c r="A2043" s="59"/>
      <c r="B2043" s="63">
        <f>IFERROR(VLOOKUP($A2043,D_SAV!$A$5:$I$29,3,0),)</f>
        <v>0</v>
      </c>
      <c r="C2043" s="64" t="str">
        <f>IFERROR(VLOOKUP($A2043,D_SAV!$A$5:$I$29,4,0),"")</f>
        <v/>
      </c>
      <c r="D2043" s="65">
        <f>IFERROR(VLOOKUP($A2043,D_SAV!$A$5:$I$29,5,0),)</f>
        <v>0</v>
      </c>
      <c r="E2043" s="60"/>
      <c r="F2043" s="60"/>
      <c r="G2043" s="60"/>
      <c r="H2043" s="60"/>
      <c r="I2043" s="60"/>
      <c r="J2043" s="60"/>
      <c r="K2043" s="65">
        <f>IFERROR(VLOOKUP($A2043,D_SAV!$A$5:$I$29,6,0),)</f>
        <v>0</v>
      </c>
    </row>
    <row r="2044" spans="1:11" x14ac:dyDescent="0.25">
      <c r="A2044" s="59"/>
      <c r="B2044" s="63">
        <f>IFERROR(VLOOKUP($A2044,D_SAV!$A$5:$I$29,3,0),)</f>
        <v>0</v>
      </c>
      <c r="C2044" s="64" t="str">
        <f>IFERROR(VLOOKUP($A2044,D_SAV!$A$5:$I$29,4,0),"")</f>
        <v/>
      </c>
      <c r="D2044" s="65">
        <f>IFERROR(VLOOKUP($A2044,D_SAV!$A$5:$I$29,5,0),)</f>
        <v>0</v>
      </c>
      <c r="E2044" s="60"/>
      <c r="F2044" s="60"/>
      <c r="G2044" s="60"/>
      <c r="H2044" s="60"/>
      <c r="I2044" s="60"/>
      <c r="J2044" s="60"/>
      <c r="K2044" s="65">
        <f>IFERROR(VLOOKUP($A2044,D_SAV!$A$5:$I$29,6,0),)</f>
        <v>0</v>
      </c>
    </row>
    <row r="2045" spans="1:11" x14ac:dyDescent="0.25">
      <c r="A2045" s="59"/>
      <c r="B2045" s="63">
        <f>IFERROR(VLOOKUP($A2045,D_SAV!$A$5:$I$29,3,0),)</f>
        <v>0</v>
      </c>
      <c r="C2045" s="64" t="str">
        <f>IFERROR(VLOOKUP($A2045,D_SAV!$A$5:$I$29,4,0),"")</f>
        <v/>
      </c>
      <c r="D2045" s="65">
        <f>IFERROR(VLOOKUP($A2045,D_SAV!$A$5:$I$29,5,0),)</f>
        <v>0</v>
      </c>
      <c r="E2045" s="60"/>
      <c r="F2045" s="60"/>
      <c r="G2045" s="60"/>
      <c r="H2045" s="60"/>
      <c r="I2045" s="60"/>
      <c r="J2045" s="60"/>
      <c r="K2045" s="65">
        <f>IFERROR(VLOOKUP($A2045,D_SAV!$A$5:$I$29,6,0),)</f>
        <v>0</v>
      </c>
    </row>
    <row r="2046" spans="1:11" x14ac:dyDescent="0.25">
      <c r="A2046" s="59"/>
      <c r="B2046" s="63">
        <f>IFERROR(VLOOKUP($A2046,D_SAV!$A$5:$I$29,3,0),)</f>
        <v>0</v>
      </c>
      <c r="C2046" s="64" t="str">
        <f>IFERROR(VLOOKUP($A2046,D_SAV!$A$5:$I$29,4,0),"")</f>
        <v/>
      </c>
      <c r="D2046" s="65">
        <f>IFERROR(VLOOKUP($A2046,D_SAV!$A$5:$I$29,5,0),)</f>
        <v>0</v>
      </c>
      <c r="E2046" s="60"/>
      <c r="F2046" s="60"/>
      <c r="G2046" s="60"/>
      <c r="H2046" s="60"/>
      <c r="I2046" s="60"/>
      <c r="J2046" s="60"/>
      <c r="K2046" s="65">
        <f>IFERROR(VLOOKUP($A2046,D_SAV!$A$5:$I$29,6,0),)</f>
        <v>0</v>
      </c>
    </row>
    <row r="2047" spans="1:11" x14ac:dyDescent="0.25">
      <c r="A2047" s="59"/>
      <c r="B2047" s="63">
        <f>IFERROR(VLOOKUP($A2047,D_SAV!$A$5:$I$29,3,0),)</f>
        <v>0</v>
      </c>
      <c r="C2047" s="64" t="str">
        <f>IFERROR(VLOOKUP($A2047,D_SAV!$A$5:$I$29,4,0),"")</f>
        <v/>
      </c>
      <c r="D2047" s="65">
        <f>IFERROR(VLOOKUP($A2047,D_SAV!$A$5:$I$29,5,0),)</f>
        <v>0</v>
      </c>
      <c r="E2047" s="60"/>
      <c r="F2047" s="60"/>
      <c r="G2047" s="60"/>
      <c r="H2047" s="60"/>
      <c r="I2047" s="60"/>
      <c r="J2047" s="60"/>
      <c r="K2047" s="65">
        <f>IFERROR(VLOOKUP($A2047,D_SAV!$A$5:$I$29,6,0),)</f>
        <v>0</v>
      </c>
    </row>
    <row r="2048" spans="1:11" x14ac:dyDescent="0.25">
      <c r="A2048" s="59"/>
      <c r="B2048" s="63">
        <f>IFERROR(VLOOKUP($A2048,D_SAV!$A$5:$I$29,3,0),)</f>
        <v>0</v>
      </c>
      <c r="C2048" s="64" t="str">
        <f>IFERROR(VLOOKUP($A2048,D_SAV!$A$5:$I$29,4,0),"")</f>
        <v/>
      </c>
      <c r="D2048" s="65">
        <f>IFERROR(VLOOKUP($A2048,D_SAV!$A$5:$I$29,5,0),)</f>
        <v>0</v>
      </c>
      <c r="E2048" s="60"/>
      <c r="F2048" s="60"/>
      <c r="G2048" s="60"/>
      <c r="H2048" s="60"/>
      <c r="I2048" s="60"/>
      <c r="J2048" s="60"/>
      <c r="K2048" s="65">
        <f>IFERROR(VLOOKUP($A2048,D_SAV!$A$5:$I$29,6,0),)</f>
        <v>0</v>
      </c>
    </row>
    <row r="2049" spans="1:11" x14ac:dyDescent="0.25">
      <c r="A2049" s="59"/>
      <c r="B2049" s="63">
        <f>IFERROR(VLOOKUP($A2049,D_SAV!$A$5:$I$29,3,0),)</f>
        <v>0</v>
      </c>
      <c r="C2049" s="64" t="str">
        <f>IFERROR(VLOOKUP($A2049,D_SAV!$A$5:$I$29,4,0),"")</f>
        <v/>
      </c>
      <c r="D2049" s="65">
        <f>IFERROR(VLOOKUP($A2049,D_SAV!$A$5:$I$29,5,0),)</f>
        <v>0</v>
      </c>
      <c r="E2049" s="60"/>
      <c r="F2049" s="60"/>
      <c r="G2049" s="60"/>
      <c r="H2049" s="60"/>
      <c r="I2049" s="60"/>
      <c r="J2049" s="60"/>
      <c r="K2049" s="65">
        <f>IFERROR(VLOOKUP($A2049,D_SAV!$A$5:$I$29,6,0),)</f>
        <v>0</v>
      </c>
    </row>
    <row r="2050" spans="1:11" x14ac:dyDescent="0.25">
      <c r="A2050" s="59"/>
      <c r="B2050" s="63">
        <f>IFERROR(VLOOKUP($A2050,D_SAV!$A$5:$I$29,3,0),)</f>
        <v>0</v>
      </c>
      <c r="C2050" s="64" t="str">
        <f>IFERROR(VLOOKUP($A2050,D_SAV!$A$5:$I$29,4,0),"")</f>
        <v/>
      </c>
      <c r="D2050" s="65">
        <f>IFERROR(VLOOKUP($A2050,D_SAV!$A$5:$I$29,5,0),)</f>
        <v>0</v>
      </c>
      <c r="E2050" s="60"/>
      <c r="F2050" s="60"/>
      <c r="G2050" s="60"/>
      <c r="H2050" s="60"/>
      <c r="I2050" s="60"/>
      <c r="J2050" s="60"/>
      <c r="K2050" s="65">
        <f>IFERROR(VLOOKUP($A2050,D_SAV!$A$5:$I$29,6,0),)</f>
        <v>0</v>
      </c>
    </row>
    <row r="2051" spans="1:11" x14ac:dyDescent="0.25">
      <c r="A2051" s="59"/>
      <c r="B2051" s="63">
        <f>IFERROR(VLOOKUP($A2051,D_SAV!$A$5:$I$29,3,0),)</f>
        <v>0</v>
      </c>
      <c r="C2051" s="64" t="str">
        <f>IFERROR(VLOOKUP($A2051,D_SAV!$A$5:$I$29,4,0),"")</f>
        <v/>
      </c>
      <c r="D2051" s="65">
        <f>IFERROR(VLOOKUP($A2051,D_SAV!$A$5:$I$29,5,0),)</f>
        <v>0</v>
      </c>
      <c r="E2051" s="60"/>
      <c r="F2051" s="60"/>
      <c r="G2051" s="60"/>
      <c r="H2051" s="60"/>
      <c r="I2051" s="60"/>
      <c r="J2051" s="60"/>
      <c r="K2051" s="65">
        <f>IFERROR(VLOOKUP($A2051,D_SAV!$A$5:$I$29,6,0),)</f>
        <v>0</v>
      </c>
    </row>
    <row r="2052" spans="1:11" x14ac:dyDescent="0.25">
      <c r="A2052" s="59"/>
      <c r="B2052" s="63">
        <f>IFERROR(VLOOKUP($A2052,D_SAV!$A$5:$I$29,3,0),)</f>
        <v>0</v>
      </c>
      <c r="C2052" s="64" t="str">
        <f>IFERROR(VLOOKUP($A2052,D_SAV!$A$5:$I$29,4,0),"")</f>
        <v/>
      </c>
      <c r="D2052" s="65">
        <f>IFERROR(VLOOKUP($A2052,D_SAV!$A$5:$I$29,5,0),)</f>
        <v>0</v>
      </c>
      <c r="E2052" s="60"/>
      <c r="F2052" s="60"/>
      <c r="G2052" s="60"/>
      <c r="H2052" s="60"/>
      <c r="I2052" s="60"/>
      <c r="J2052" s="60"/>
      <c r="K2052" s="65">
        <f>IFERROR(VLOOKUP($A2052,D_SAV!$A$5:$I$29,6,0),)</f>
        <v>0</v>
      </c>
    </row>
    <row r="2053" spans="1:11" x14ac:dyDescent="0.25">
      <c r="A2053" s="59"/>
      <c r="B2053" s="63">
        <f>IFERROR(VLOOKUP($A2053,D_SAV!$A$5:$I$29,3,0),)</f>
        <v>0</v>
      </c>
      <c r="C2053" s="64" t="str">
        <f>IFERROR(VLOOKUP($A2053,D_SAV!$A$5:$I$29,4,0),"")</f>
        <v/>
      </c>
      <c r="D2053" s="65">
        <f>IFERROR(VLOOKUP($A2053,D_SAV!$A$5:$I$29,5,0),)</f>
        <v>0</v>
      </c>
      <c r="E2053" s="60"/>
      <c r="F2053" s="60"/>
      <c r="G2053" s="60"/>
      <c r="H2053" s="60"/>
      <c r="I2053" s="60"/>
      <c r="J2053" s="60"/>
      <c r="K2053" s="65">
        <f>IFERROR(VLOOKUP($A2053,D_SAV!$A$5:$I$29,6,0),)</f>
        <v>0</v>
      </c>
    </row>
    <row r="2054" spans="1:11" x14ac:dyDescent="0.25">
      <c r="A2054" s="59"/>
      <c r="B2054" s="63">
        <f>IFERROR(VLOOKUP($A2054,D_SAV!$A$5:$I$29,3,0),)</f>
        <v>0</v>
      </c>
      <c r="C2054" s="64" t="str">
        <f>IFERROR(VLOOKUP($A2054,D_SAV!$A$5:$I$29,4,0),"")</f>
        <v/>
      </c>
      <c r="D2054" s="65">
        <f>IFERROR(VLOOKUP($A2054,D_SAV!$A$5:$I$29,5,0),)</f>
        <v>0</v>
      </c>
      <c r="E2054" s="60"/>
      <c r="F2054" s="60"/>
      <c r="G2054" s="60"/>
      <c r="H2054" s="60"/>
      <c r="I2054" s="60"/>
      <c r="J2054" s="60"/>
      <c r="K2054" s="65">
        <f>IFERROR(VLOOKUP($A2054,D_SAV!$A$5:$I$29,6,0),)</f>
        <v>0</v>
      </c>
    </row>
    <row r="2055" spans="1:11" x14ac:dyDescent="0.25">
      <c r="A2055" s="59"/>
      <c r="B2055" s="63">
        <f>IFERROR(VLOOKUP($A2055,D_SAV!$A$5:$I$29,3,0),)</f>
        <v>0</v>
      </c>
      <c r="C2055" s="64" t="str">
        <f>IFERROR(VLOOKUP($A2055,D_SAV!$A$5:$I$29,4,0),"")</f>
        <v/>
      </c>
      <c r="D2055" s="65">
        <f>IFERROR(VLOOKUP($A2055,D_SAV!$A$5:$I$29,5,0),)</f>
        <v>0</v>
      </c>
      <c r="E2055" s="60"/>
      <c r="F2055" s="60"/>
      <c r="G2055" s="60"/>
      <c r="H2055" s="60"/>
      <c r="I2055" s="60"/>
      <c r="J2055" s="60"/>
      <c r="K2055" s="65">
        <f>IFERROR(VLOOKUP($A2055,D_SAV!$A$5:$I$29,6,0),)</f>
        <v>0</v>
      </c>
    </row>
    <row r="2056" spans="1:11" x14ac:dyDescent="0.25">
      <c r="A2056" s="59"/>
      <c r="B2056" s="63">
        <f>IFERROR(VLOOKUP($A2056,D_SAV!$A$5:$I$29,3,0),)</f>
        <v>0</v>
      </c>
      <c r="C2056" s="64" t="str">
        <f>IFERROR(VLOOKUP($A2056,D_SAV!$A$5:$I$29,4,0),"")</f>
        <v/>
      </c>
      <c r="D2056" s="65">
        <f>IFERROR(VLOOKUP($A2056,D_SAV!$A$5:$I$29,5,0),)</f>
        <v>0</v>
      </c>
      <c r="E2056" s="60"/>
      <c r="F2056" s="60"/>
      <c r="G2056" s="60"/>
      <c r="H2056" s="60"/>
      <c r="I2056" s="60"/>
      <c r="J2056" s="60"/>
      <c r="K2056" s="65">
        <f>IFERROR(VLOOKUP($A2056,D_SAV!$A$5:$I$29,6,0),)</f>
        <v>0</v>
      </c>
    </row>
    <row r="2057" spans="1:11" x14ac:dyDescent="0.25">
      <c r="A2057" s="59"/>
      <c r="B2057" s="63">
        <f>IFERROR(VLOOKUP($A2057,D_SAV!$A$5:$I$29,3,0),)</f>
        <v>0</v>
      </c>
      <c r="C2057" s="64" t="str">
        <f>IFERROR(VLOOKUP($A2057,D_SAV!$A$5:$I$29,4,0),"")</f>
        <v/>
      </c>
      <c r="D2057" s="65">
        <f>IFERROR(VLOOKUP($A2057,D_SAV!$A$5:$I$29,5,0),)</f>
        <v>0</v>
      </c>
      <c r="E2057" s="60"/>
      <c r="F2057" s="60"/>
      <c r="G2057" s="60"/>
      <c r="H2057" s="60"/>
      <c r="I2057" s="60"/>
      <c r="J2057" s="60"/>
      <c r="K2057" s="65">
        <f>IFERROR(VLOOKUP($A2057,D_SAV!$A$5:$I$29,6,0),)</f>
        <v>0</v>
      </c>
    </row>
    <row r="2058" spans="1:11" x14ac:dyDescent="0.25">
      <c r="A2058" s="59"/>
      <c r="B2058" s="63">
        <f>IFERROR(VLOOKUP($A2058,D_SAV!$A$5:$I$29,3,0),)</f>
        <v>0</v>
      </c>
      <c r="C2058" s="64" t="str">
        <f>IFERROR(VLOOKUP($A2058,D_SAV!$A$5:$I$29,4,0),"")</f>
        <v/>
      </c>
      <c r="D2058" s="65">
        <f>IFERROR(VLOOKUP($A2058,D_SAV!$A$5:$I$29,5,0),)</f>
        <v>0</v>
      </c>
      <c r="E2058" s="60"/>
      <c r="F2058" s="60"/>
      <c r="G2058" s="60"/>
      <c r="H2058" s="60"/>
      <c r="I2058" s="60"/>
      <c r="J2058" s="60"/>
      <c r="K2058" s="65">
        <f>IFERROR(VLOOKUP($A2058,D_SAV!$A$5:$I$29,6,0),)</f>
        <v>0</v>
      </c>
    </row>
    <row r="2059" spans="1:11" x14ac:dyDescent="0.25">
      <c r="A2059" s="59"/>
      <c r="B2059" s="63">
        <f>IFERROR(VLOOKUP($A2059,D_SAV!$A$5:$I$29,3,0),)</f>
        <v>0</v>
      </c>
      <c r="C2059" s="64" t="str">
        <f>IFERROR(VLOOKUP($A2059,D_SAV!$A$5:$I$29,4,0),"")</f>
        <v/>
      </c>
      <c r="D2059" s="65">
        <f>IFERROR(VLOOKUP($A2059,D_SAV!$A$5:$I$29,5,0),)</f>
        <v>0</v>
      </c>
      <c r="E2059" s="60"/>
      <c r="F2059" s="60"/>
      <c r="G2059" s="60"/>
      <c r="H2059" s="60"/>
      <c r="I2059" s="60"/>
      <c r="J2059" s="60"/>
      <c r="K2059" s="65">
        <f>IFERROR(VLOOKUP($A2059,D_SAV!$A$5:$I$29,6,0),)</f>
        <v>0</v>
      </c>
    </row>
    <row r="2060" spans="1:11" x14ac:dyDescent="0.25">
      <c r="A2060" s="59"/>
      <c r="B2060" s="63">
        <f>IFERROR(VLOOKUP($A2060,D_SAV!$A$5:$I$29,3,0),)</f>
        <v>0</v>
      </c>
      <c r="C2060" s="64" t="str">
        <f>IFERROR(VLOOKUP($A2060,D_SAV!$A$5:$I$29,4,0),"")</f>
        <v/>
      </c>
      <c r="D2060" s="65">
        <f>IFERROR(VLOOKUP($A2060,D_SAV!$A$5:$I$29,5,0),)</f>
        <v>0</v>
      </c>
      <c r="E2060" s="60"/>
      <c r="F2060" s="60"/>
      <c r="G2060" s="60"/>
      <c r="H2060" s="60"/>
      <c r="I2060" s="60"/>
      <c r="J2060" s="60"/>
      <c r="K2060" s="65">
        <f>IFERROR(VLOOKUP($A2060,D_SAV!$A$5:$I$29,6,0),)</f>
        <v>0</v>
      </c>
    </row>
    <row r="2061" spans="1:11" x14ac:dyDescent="0.25">
      <c r="A2061" s="59"/>
      <c r="B2061" s="63">
        <f>IFERROR(VLOOKUP($A2061,D_SAV!$A$5:$I$29,3,0),)</f>
        <v>0</v>
      </c>
      <c r="C2061" s="64" t="str">
        <f>IFERROR(VLOOKUP($A2061,D_SAV!$A$5:$I$29,4,0),"")</f>
        <v/>
      </c>
      <c r="D2061" s="65">
        <f>IFERROR(VLOOKUP($A2061,D_SAV!$A$5:$I$29,5,0),)</f>
        <v>0</v>
      </c>
      <c r="E2061" s="60"/>
      <c r="F2061" s="60"/>
      <c r="G2061" s="60"/>
      <c r="H2061" s="60"/>
      <c r="I2061" s="60"/>
      <c r="J2061" s="60"/>
      <c r="K2061" s="65">
        <f>IFERROR(VLOOKUP($A2061,D_SAV!$A$5:$I$29,6,0),)</f>
        <v>0</v>
      </c>
    </row>
    <row r="2062" spans="1:11" x14ac:dyDescent="0.25">
      <c r="A2062" s="59"/>
      <c r="B2062" s="63">
        <f>IFERROR(VLOOKUP($A2062,D_SAV!$A$5:$I$29,3,0),)</f>
        <v>0</v>
      </c>
      <c r="C2062" s="64" t="str">
        <f>IFERROR(VLOOKUP($A2062,D_SAV!$A$5:$I$29,4,0),"")</f>
        <v/>
      </c>
      <c r="D2062" s="65">
        <f>IFERROR(VLOOKUP($A2062,D_SAV!$A$5:$I$29,5,0),)</f>
        <v>0</v>
      </c>
      <c r="E2062" s="60"/>
      <c r="F2062" s="60"/>
      <c r="G2062" s="60"/>
      <c r="H2062" s="60"/>
      <c r="I2062" s="60"/>
      <c r="J2062" s="60"/>
      <c r="K2062" s="65">
        <f>IFERROR(VLOOKUP($A2062,D_SAV!$A$5:$I$29,6,0),)</f>
        <v>0</v>
      </c>
    </row>
    <row r="2063" spans="1:11" x14ac:dyDescent="0.25">
      <c r="A2063" s="59"/>
      <c r="B2063" s="63">
        <f>IFERROR(VLOOKUP($A2063,D_SAV!$A$5:$I$29,3,0),)</f>
        <v>0</v>
      </c>
      <c r="C2063" s="64" t="str">
        <f>IFERROR(VLOOKUP($A2063,D_SAV!$A$5:$I$29,4,0),"")</f>
        <v/>
      </c>
      <c r="D2063" s="65">
        <f>IFERROR(VLOOKUP($A2063,D_SAV!$A$5:$I$29,5,0),)</f>
        <v>0</v>
      </c>
      <c r="E2063" s="60"/>
      <c r="F2063" s="60"/>
      <c r="G2063" s="60"/>
      <c r="H2063" s="60"/>
      <c r="I2063" s="60"/>
      <c r="J2063" s="60"/>
      <c r="K2063" s="65">
        <f>IFERROR(VLOOKUP($A2063,D_SAV!$A$5:$I$29,6,0),)</f>
        <v>0</v>
      </c>
    </row>
    <row r="2064" spans="1:11" x14ac:dyDescent="0.25">
      <c r="A2064" s="59"/>
      <c r="B2064" s="63">
        <f>IFERROR(VLOOKUP($A2064,D_SAV!$A$5:$I$29,3,0),)</f>
        <v>0</v>
      </c>
      <c r="C2064" s="64" t="str">
        <f>IFERROR(VLOOKUP($A2064,D_SAV!$A$5:$I$29,4,0),"")</f>
        <v/>
      </c>
      <c r="D2064" s="65">
        <f>IFERROR(VLOOKUP($A2064,D_SAV!$A$5:$I$29,5,0),)</f>
        <v>0</v>
      </c>
      <c r="E2064" s="60"/>
      <c r="F2064" s="60"/>
      <c r="G2064" s="60"/>
      <c r="H2064" s="60"/>
      <c r="I2064" s="60"/>
      <c r="J2064" s="60"/>
      <c r="K2064" s="65">
        <f>IFERROR(VLOOKUP($A2064,D_SAV!$A$5:$I$29,6,0),)</f>
        <v>0</v>
      </c>
    </row>
    <row r="2065" spans="1:11" x14ac:dyDescent="0.25">
      <c r="A2065" s="59"/>
      <c r="B2065" s="63">
        <f>IFERROR(VLOOKUP($A2065,D_SAV!$A$5:$I$29,3,0),)</f>
        <v>0</v>
      </c>
      <c r="C2065" s="64" t="str">
        <f>IFERROR(VLOOKUP($A2065,D_SAV!$A$5:$I$29,4,0),"")</f>
        <v/>
      </c>
      <c r="D2065" s="65">
        <f>IFERROR(VLOOKUP($A2065,D_SAV!$A$5:$I$29,5,0),)</f>
        <v>0</v>
      </c>
      <c r="E2065" s="60"/>
      <c r="F2065" s="60"/>
      <c r="G2065" s="60"/>
      <c r="H2065" s="60"/>
      <c r="I2065" s="60"/>
      <c r="J2065" s="60"/>
      <c r="K2065" s="65">
        <f>IFERROR(VLOOKUP($A2065,D_SAV!$A$5:$I$29,6,0),)</f>
        <v>0</v>
      </c>
    </row>
    <row r="2066" spans="1:11" x14ac:dyDescent="0.25">
      <c r="A2066" s="59"/>
      <c r="B2066" s="63">
        <f>IFERROR(VLOOKUP($A2066,D_SAV!$A$5:$I$29,3,0),)</f>
        <v>0</v>
      </c>
      <c r="C2066" s="64" t="str">
        <f>IFERROR(VLOOKUP($A2066,D_SAV!$A$5:$I$29,4,0),"")</f>
        <v/>
      </c>
      <c r="D2066" s="65">
        <f>IFERROR(VLOOKUP($A2066,D_SAV!$A$5:$I$29,5,0),)</f>
        <v>0</v>
      </c>
      <c r="E2066" s="60"/>
      <c r="F2066" s="60"/>
      <c r="G2066" s="60"/>
      <c r="H2066" s="60"/>
      <c r="I2066" s="60"/>
      <c r="J2066" s="60"/>
      <c r="K2066" s="65">
        <f>IFERROR(VLOOKUP($A2066,D_SAV!$A$5:$I$29,6,0),)</f>
        <v>0</v>
      </c>
    </row>
    <row r="2067" spans="1:11" x14ac:dyDescent="0.25">
      <c r="A2067" s="59"/>
      <c r="B2067" s="63">
        <f>IFERROR(VLOOKUP($A2067,D_SAV!$A$5:$I$29,3,0),)</f>
        <v>0</v>
      </c>
      <c r="C2067" s="64" t="str">
        <f>IFERROR(VLOOKUP($A2067,D_SAV!$A$5:$I$29,4,0),"")</f>
        <v/>
      </c>
      <c r="D2067" s="65">
        <f>IFERROR(VLOOKUP($A2067,D_SAV!$A$5:$I$29,5,0),)</f>
        <v>0</v>
      </c>
      <c r="E2067" s="60"/>
      <c r="F2067" s="60"/>
      <c r="G2067" s="60"/>
      <c r="H2067" s="60"/>
      <c r="I2067" s="60"/>
      <c r="J2067" s="60"/>
      <c r="K2067" s="65">
        <f>IFERROR(VLOOKUP($A2067,D_SAV!$A$5:$I$29,6,0),)</f>
        <v>0</v>
      </c>
    </row>
    <row r="2068" spans="1:11" x14ac:dyDescent="0.25">
      <c r="A2068" s="59"/>
      <c r="B2068" s="63">
        <f>IFERROR(VLOOKUP($A2068,D_SAV!$A$5:$I$29,3,0),)</f>
        <v>0</v>
      </c>
      <c r="C2068" s="64" t="str">
        <f>IFERROR(VLOOKUP($A2068,D_SAV!$A$5:$I$29,4,0),"")</f>
        <v/>
      </c>
      <c r="D2068" s="65">
        <f>IFERROR(VLOOKUP($A2068,D_SAV!$A$5:$I$29,5,0),)</f>
        <v>0</v>
      </c>
      <c r="E2068" s="60"/>
      <c r="F2068" s="60"/>
      <c r="G2068" s="60"/>
      <c r="H2068" s="60"/>
      <c r="I2068" s="60"/>
      <c r="J2068" s="60"/>
      <c r="K2068" s="65">
        <f>IFERROR(VLOOKUP($A2068,D_SAV!$A$5:$I$29,6,0),)</f>
        <v>0</v>
      </c>
    </row>
    <row r="2069" spans="1:11" x14ac:dyDescent="0.25">
      <c r="A2069" s="59"/>
      <c r="B2069" s="63">
        <f>IFERROR(VLOOKUP($A2069,D_SAV!$A$5:$I$29,3,0),)</f>
        <v>0</v>
      </c>
      <c r="C2069" s="64" t="str">
        <f>IFERROR(VLOOKUP($A2069,D_SAV!$A$5:$I$29,4,0),"")</f>
        <v/>
      </c>
      <c r="D2069" s="65">
        <f>IFERROR(VLOOKUP($A2069,D_SAV!$A$5:$I$29,5,0),)</f>
        <v>0</v>
      </c>
      <c r="E2069" s="60"/>
      <c r="F2069" s="60"/>
      <c r="G2069" s="60"/>
      <c r="H2069" s="60"/>
      <c r="I2069" s="60"/>
      <c r="J2069" s="60"/>
      <c r="K2069" s="65">
        <f>IFERROR(VLOOKUP($A2069,D_SAV!$A$5:$I$29,6,0),)</f>
        <v>0</v>
      </c>
    </row>
    <row r="2070" spans="1:11" x14ac:dyDescent="0.25">
      <c r="A2070" s="59"/>
      <c r="B2070" s="63">
        <f>IFERROR(VLOOKUP($A2070,D_SAV!$A$5:$I$29,3,0),)</f>
        <v>0</v>
      </c>
      <c r="C2070" s="64" t="str">
        <f>IFERROR(VLOOKUP($A2070,D_SAV!$A$5:$I$29,4,0),"")</f>
        <v/>
      </c>
      <c r="D2070" s="65">
        <f>IFERROR(VLOOKUP($A2070,D_SAV!$A$5:$I$29,5,0),)</f>
        <v>0</v>
      </c>
      <c r="E2070" s="60"/>
      <c r="F2070" s="60"/>
      <c r="G2070" s="60"/>
      <c r="H2070" s="60"/>
      <c r="I2070" s="60"/>
      <c r="J2070" s="60"/>
      <c r="K2070" s="65">
        <f>IFERROR(VLOOKUP($A2070,D_SAV!$A$5:$I$29,6,0),)</f>
        <v>0</v>
      </c>
    </row>
    <row r="2071" spans="1:11" x14ac:dyDescent="0.25">
      <c r="A2071" s="59"/>
      <c r="B2071" s="63">
        <f>IFERROR(VLOOKUP($A2071,D_SAV!$A$5:$I$29,3,0),)</f>
        <v>0</v>
      </c>
      <c r="C2071" s="64" t="str">
        <f>IFERROR(VLOOKUP($A2071,D_SAV!$A$5:$I$29,4,0),"")</f>
        <v/>
      </c>
      <c r="D2071" s="65">
        <f>IFERROR(VLOOKUP($A2071,D_SAV!$A$5:$I$29,5,0),)</f>
        <v>0</v>
      </c>
      <c r="E2071" s="60"/>
      <c r="F2071" s="60"/>
      <c r="G2071" s="60"/>
      <c r="H2071" s="60"/>
      <c r="I2071" s="60"/>
      <c r="J2071" s="60"/>
      <c r="K2071" s="65">
        <f>IFERROR(VLOOKUP($A2071,D_SAV!$A$5:$I$29,6,0),)</f>
        <v>0</v>
      </c>
    </row>
    <row r="2072" spans="1:11" x14ac:dyDescent="0.25">
      <c r="A2072" s="59"/>
      <c r="B2072" s="63">
        <f>IFERROR(VLOOKUP($A2072,D_SAV!$A$5:$I$29,3,0),)</f>
        <v>0</v>
      </c>
      <c r="C2072" s="64" t="str">
        <f>IFERROR(VLOOKUP($A2072,D_SAV!$A$5:$I$29,4,0),"")</f>
        <v/>
      </c>
      <c r="D2072" s="65">
        <f>IFERROR(VLOOKUP($A2072,D_SAV!$A$5:$I$29,5,0),)</f>
        <v>0</v>
      </c>
      <c r="E2072" s="60"/>
      <c r="F2072" s="60"/>
      <c r="G2072" s="60"/>
      <c r="H2072" s="60"/>
      <c r="I2072" s="60"/>
      <c r="J2072" s="60"/>
      <c r="K2072" s="65">
        <f>IFERROR(VLOOKUP($A2072,D_SAV!$A$5:$I$29,6,0),)</f>
        <v>0</v>
      </c>
    </row>
    <row r="2073" spans="1:11" x14ac:dyDescent="0.25">
      <c r="A2073" s="59"/>
      <c r="B2073" s="63">
        <f>IFERROR(VLOOKUP($A2073,D_SAV!$A$5:$I$29,3,0),)</f>
        <v>0</v>
      </c>
      <c r="C2073" s="64" t="str">
        <f>IFERROR(VLOOKUP($A2073,D_SAV!$A$5:$I$29,4,0),"")</f>
        <v/>
      </c>
      <c r="D2073" s="65">
        <f>IFERROR(VLOOKUP($A2073,D_SAV!$A$5:$I$29,5,0),)</f>
        <v>0</v>
      </c>
      <c r="E2073" s="60"/>
      <c r="F2073" s="60"/>
      <c r="G2073" s="60"/>
      <c r="H2073" s="60"/>
      <c r="I2073" s="60"/>
      <c r="J2073" s="60"/>
      <c r="K2073" s="65">
        <f>IFERROR(VLOOKUP($A2073,D_SAV!$A$5:$I$29,6,0),)</f>
        <v>0</v>
      </c>
    </row>
    <row r="2074" spans="1:11" x14ac:dyDescent="0.25">
      <c r="A2074" s="59"/>
      <c r="B2074" s="63">
        <f>IFERROR(VLOOKUP($A2074,D_SAV!$A$5:$I$29,3,0),)</f>
        <v>0</v>
      </c>
      <c r="C2074" s="64" t="str">
        <f>IFERROR(VLOOKUP($A2074,D_SAV!$A$5:$I$29,4,0),"")</f>
        <v/>
      </c>
      <c r="D2074" s="65">
        <f>IFERROR(VLOOKUP($A2074,D_SAV!$A$5:$I$29,5,0),)</f>
        <v>0</v>
      </c>
      <c r="E2074" s="60"/>
      <c r="F2074" s="60"/>
      <c r="G2074" s="60"/>
      <c r="H2074" s="60"/>
      <c r="I2074" s="60"/>
      <c r="J2074" s="60"/>
      <c r="K2074" s="65">
        <f>IFERROR(VLOOKUP($A2074,D_SAV!$A$5:$I$29,6,0),)</f>
        <v>0</v>
      </c>
    </row>
    <row r="2075" spans="1:11" x14ac:dyDescent="0.25">
      <c r="A2075" s="59"/>
      <c r="B2075" s="63">
        <f>IFERROR(VLOOKUP($A2075,D_SAV!$A$5:$I$29,3,0),)</f>
        <v>0</v>
      </c>
      <c r="C2075" s="64" t="str">
        <f>IFERROR(VLOOKUP($A2075,D_SAV!$A$5:$I$29,4,0),"")</f>
        <v/>
      </c>
      <c r="D2075" s="65">
        <f>IFERROR(VLOOKUP($A2075,D_SAV!$A$5:$I$29,5,0),)</f>
        <v>0</v>
      </c>
      <c r="E2075" s="60"/>
      <c r="F2075" s="60"/>
      <c r="G2075" s="60"/>
      <c r="H2075" s="60"/>
      <c r="I2075" s="60"/>
      <c r="J2075" s="60"/>
      <c r="K2075" s="65">
        <f>IFERROR(VLOOKUP($A2075,D_SAV!$A$5:$I$29,6,0),)</f>
        <v>0</v>
      </c>
    </row>
    <row r="2076" spans="1:11" x14ac:dyDescent="0.25">
      <c r="A2076" s="59"/>
      <c r="B2076" s="63">
        <f>IFERROR(VLOOKUP($A2076,D_SAV!$A$5:$I$29,3,0),)</f>
        <v>0</v>
      </c>
      <c r="C2076" s="64" t="str">
        <f>IFERROR(VLOOKUP($A2076,D_SAV!$A$5:$I$29,4,0),"")</f>
        <v/>
      </c>
      <c r="D2076" s="65">
        <f>IFERROR(VLOOKUP($A2076,D_SAV!$A$5:$I$29,5,0),)</f>
        <v>0</v>
      </c>
      <c r="E2076" s="60"/>
      <c r="F2076" s="60"/>
      <c r="G2076" s="60"/>
      <c r="H2076" s="60"/>
      <c r="I2076" s="60"/>
      <c r="J2076" s="60"/>
      <c r="K2076" s="65">
        <f>IFERROR(VLOOKUP($A2076,D_SAV!$A$5:$I$29,6,0),)</f>
        <v>0</v>
      </c>
    </row>
    <row r="2077" spans="1:11" x14ac:dyDescent="0.25">
      <c r="A2077" s="59"/>
      <c r="B2077" s="63">
        <f>IFERROR(VLOOKUP($A2077,D_SAV!$A$5:$I$29,3,0),)</f>
        <v>0</v>
      </c>
      <c r="C2077" s="64" t="str">
        <f>IFERROR(VLOOKUP($A2077,D_SAV!$A$5:$I$29,4,0),"")</f>
        <v/>
      </c>
      <c r="D2077" s="65">
        <f>IFERROR(VLOOKUP($A2077,D_SAV!$A$5:$I$29,5,0),)</f>
        <v>0</v>
      </c>
      <c r="E2077" s="60"/>
      <c r="F2077" s="60"/>
      <c r="G2077" s="60"/>
      <c r="H2077" s="60"/>
      <c r="I2077" s="60"/>
      <c r="J2077" s="60"/>
      <c r="K2077" s="65">
        <f>IFERROR(VLOOKUP($A2077,D_SAV!$A$5:$I$29,6,0),)</f>
        <v>0</v>
      </c>
    </row>
    <row r="2078" spans="1:11" x14ac:dyDescent="0.25">
      <c r="A2078" s="59"/>
      <c r="B2078" s="63">
        <f>IFERROR(VLOOKUP($A2078,D_SAV!$A$5:$I$29,3,0),)</f>
        <v>0</v>
      </c>
      <c r="C2078" s="64" t="str">
        <f>IFERROR(VLOOKUP($A2078,D_SAV!$A$5:$I$29,4,0),"")</f>
        <v/>
      </c>
      <c r="D2078" s="65">
        <f>IFERROR(VLOOKUP($A2078,D_SAV!$A$5:$I$29,5,0),)</f>
        <v>0</v>
      </c>
      <c r="E2078" s="60"/>
      <c r="F2078" s="60"/>
      <c r="G2078" s="60"/>
      <c r="H2078" s="60"/>
      <c r="I2078" s="60"/>
      <c r="J2078" s="60"/>
      <c r="K2078" s="65">
        <f>IFERROR(VLOOKUP($A2078,D_SAV!$A$5:$I$29,6,0),)</f>
        <v>0</v>
      </c>
    </row>
    <row r="2079" spans="1:11" x14ac:dyDescent="0.25">
      <c r="A2079" s="59"/>
      <c r="B2079" s="63">
        <f>IFERROR(VLOOKUP($A2079,D_SAV!$A$5:$I$29,3,0),)</f>
        <v>0</v>
      </c>
      <c r="C2079" s="64" t="str">
        <f>IFERROR(VLOOKUP($A2079,D_SAV!$A$5:$I$29,4,0),"")</f>
        <v/>
      </c>
      <c r="D2079" s="65">
        <f>IFERROR(VLOOKUP($A2079,D_SAV!$A$5:$I$29,5,0),)</f>
        <v>0</v>
      </c>
      <c r="E2079" s="60"/>
      <c r="F2079" s="60"/>
      <c r="G2079" s="60"/>
      <c r="H2079" s="60"/>
      <c r="I2079" s="60"/>
      <c r="J2079" s="60"/>
      <c r="K2079" s="65">
        <f>IFERROR(VLOOKUP($A2079,D_SAV!$A$5:$I$29,6,0),)</f>
        <v>0</v>
      </c>
    </row>
    <row r="2080" spans="1:11" x14ac:dyDescent="0.25">
      <c r="A2080" s="59"/>
      <c r="B2080" s="63">
        <f>IFERROR(VLOOKUP($A2080,D_SAV!$A$5:$I$29,3,0),)</f>
        <v>0</v>
      </c>
      <c r="C2080" s="64" t="str">
        <f>IFERROR(VLOOKUP($A2080,D_SAV!$A$5:$I$29,4,0),"")</f>
        <v/>
      </c>
      <c r="D2080" s="65">
        <f>IFERROR(VLOOKUP($A2080,D_SAV!$A$5:$I$29,5,0),)</f>
        <v>0</v>
      </c>
      <c r="E2080" s="60"/>
      <c r="F2080" s="60"/>
      <c r="G2080" s="60"/>
      <c r="H2080" s="60"/>
      <c r="I2080" s="60"/>
      <c r="J2080" s="60"/>
      <c r="K2080" s="65">
        <f>IFERROR(VLOOKUP($A2080,D_SAV!$A$5:$I$29,6,0),)</f>
        <v>0</v>
      </c>
    </row>
    <row r="2081" spans="1:11" x14ac:dyDescent="0.25">
      <c r="A2081" s="59"/>
      <c r="B2081" s="63">
        <f>IFERROR(VLOOKUP($A2081,D_SAV!$A$5:$I$29,3,0),)</f>
        <v>0</v>
      </c>
      <c r="C2081" s="64" t="str">
        <f>IFERROR(VLOOKUP($A2081,D_SAV!$A$5:$I$29,4,0),"")</f>
        <v/>
      </c>
      <c r="D2081" s="65">
        <f>IFERROR(VLOOKUP($A2081,D_SAV!$A$5:$I$29,5,0),)</f>
        <v>0</v>
      </c>
      <c r="E2081" s="60"/>
      <c r="F2081" s="60"/>
      <c r="G2081" s="60"/>
      <c r="H2081" s="60"/>
      <c r="I2081" s="60"/>
      <c r="J2081" s="60"/>
      <c r="K2081" s="65">
        <f>IFERROR(VLOOKUP($A2081,D_SAV!$A$5:$I$29,6,0),)</f>
        <v>0</v>
      </c>
    </row>
    <row r="2082" spans="1:11" x14ac:dyDescent="0.25">
      <c r="A2082" s="59"/>
      <c r="B2082" s="63">
        <f>IFERROR(VLOOKUP($A2082,D_SAV!$A$5:$I$29,3,0),)</f>
        <v>0</v>
      </c>
      <c r="C2082" s="64" t="str">
        <f>IFERROR(VLOOKUP($A2082,D_SAV!$A$5:$I$29,4,0),"")</f>
        <v/>
      </c>
      <c r="D2082" s="65">
        <f>IFERROR(VLOOKUP($A2082,D_SAV!$A$5:$I$29,5,0),)</f>
        <v>0</v>
      </c>
      <c r="E2082" s="60"/>
      <c r="F2082" s="60"/>
      <c r="G2082" s="60"/>
      <c r="H2082" s="60"/>
      <c r="I2082" s="60"/>
      <c r="J2082" s="60"/>
      <c r="K2082" s="65">
        <f>IFERROR(VLOOKUP($A2082,D_SAV!$A$5:$I$29,6,0),)</f>
        <v>0</v>
      </c>
    </row>
    <row r="2083" spans="1:11" x14ac:dyDescent="0.25">
      <c r="A2083" s="59"/>
      <c r="B2083" s="63">
        <f>IFERROR(VLOOKUP($A2083,D_SAV!$A$5:$I$29,3,0),)</f>
        <v>0</v>
      </c>
      <c r="C2083" s="64" t="str">
        <f>IFERROR(VLOOKUP($A2083,D_SAV!$A$5:$I$29,4,0),"")</f>
        <v/>
      </c>
      <c r="D2083" s="65">
        <f>IFERROR(VLOOKUP($A2083,D_SAV!$A$5:$I$29,5,0),)</f>
        <v>0</v>
      </c>
      <c r="E2083" s="60"/>
      <c r="F2083" s="60"/>
      <c r="G2083" s="60"/>
      <c r="H2083" s="60"/>
      <c r="I2083" s="60"/>
      <c r="J2083" s="60"/>
      <c r="K2083" s="65">
        <f>IFERROR(VLOOKUP($A2083,D_SAV!$A$5:$I$29,6,0),)</f>
        <v>0</v>
      </c>
    </row>
    <row r="2084" spans="1:11" x14ac:dyDescent="0.25">
      <c r="A2084" s="59"/>
      <c r="B2084" s="63">
        <f>IFERROR(VLOOKUP($A2084,D_SAV!$A$5:$I$29,3,0),)</f>
        <v>0</v>
      </c>
      <c r="C2084" s="64" t="str">
        <f>IFERROR(VLOOKUP($A2084,D_SAV!$A$5:$I$29,4,0),"")</f>
        <v/>
      </c>
      <c r="D2084" s="65">
        <f>IFERROR(VLOOKUP($A2084,D_SAV!$A$5:$I$29,5,0),)</f>
        <v>0</v>
      </c>
      <c r="E2084" s="60"/>
      <c r="F2084" s="60"/>
      <c r="G2084" s="60"/>
      <c r="H2084" s="60"/>
      <c r="I2084" s="60"/>
      <c r="J2084" s="60"/>
      <c r="K2084" s="65">
        <f>IFERROR(VLOOKUP($A2084,D_SAV!$A$5:$I$29,6,0),)</f>
        <v>0</v>
      </c>
    </row>
    <row r="2085" spans="1:11" x14ac:dyDescent="0.25">
      <c r="A2085" s="59"/>
      <c r="B2085" s="63">
        <f>IFERROR(VLOOKUP($A2085,D_SAV!$A$5:$I$29,3,0),)</f>
        <v>0</v>
      </c>
      <c r="C2085" s="64" t="str">
        <f>IFERROR(VLOOKUP($A2085,D_SAV!$A$5:$I$29,4,0),"")</f>
        <v/>
      </c>
      <c r="D2085" s="65">
        <f>IFERROR(VLOOKUP($A2085,D_SAV!$A$5:$I$29,5,0),)</f>
        <v>0</v>
      </c>
      <c r="E2085" s="60"/>
      <c r="F2085" s="60"/>
      <c r="G2085" s="60"/>
      <c r="H2085" s="60"/>
      <c r="I2085" s="60"/>
      <c r="J2085" s="60"/>
      <c r="K2085" s="65">
        <f>IFERROR(VLOOKUP($A2085,D_SAV!$A$5:$I$29,6,0),)</f>
        <v>0</v>
      </c>
    </row>
    <row r="2086" spans="1:11" x14ac:dyDescent="0.25">
      <c r="A2086" s="59"/>
      <c r="B2086" s="63">
        <f>IFERROR(VLOOKUP($A2086,D_SAV!$A$5:$I$29,3,0),)</f>
        <v>0</v>
      </c>
      <c r="C2086" s="64" t="str">
        <f>IFERROR(VLOOKUP($A2086,D_SAV!$A$5:$I$29,4,0),"")</f>
        <v/>
      </c>
      <c r="D2086" s="65">
        <f>IFERROR(VLOOKUP($A2086,D_SAV!$A$5:$I$29,5,0),)</f>
        <v>0</v>
      </c>
      <c r="E2086" s="60"/>
      <c r="F2086" s="60"/>
      <c r="G2086" s="60"/>
      <c r="H2086" s="60"/>
      <c r="I2086" s="60"/>
      <c r="J2086" s="60"/>
      <c r="K2086" s="65">
        <f>IFERROR(VLOOKUP($A2086,D_SAV!$A$5:$I$29,6,0),)</f>
        <v>0</v>
      </c>
    </row>
    <row r="2087" spans="1:11" x14ac:dyDescent="0.25">
      <c r="A2087" s="59"/>
      <c r="B2087" s="63">
        <f>IFERROR(VLOOKUP($A2087,D_SAV!$A$5:$I$29,3,0),)</f>
        <v>0</v>
      </c>
      <c r="C2087" s="64" t="str">
        <f>IFERROR(VLOOKUP($A2087,D_SAV!$A$5:$I$29,4,0),"")</f>
        <v/>
      </c>
      <c r="D2087" s="65">
        <f>IFERROR(VLOOKUP($A2087,D_SAV!$A$5:$I$29,5,0),)</f>
        <v>0</v>
      </c>
      <c r="E2087" s="60"/>
      <c r="F2087" s="60"/>
      <c r="G2087" s="60"/>
      <c r="H2087" s="60"/>
      <c r="I2087" s="60"/>
      <c r="J2087" s="60"/>
      <c r="K2087" s="65">
        <f>IFERROR(VLOOKUP($A2087,D_SAV!$A$5:$I$29,6,0),)</f>
        <v>0</v>
      </c>
    </row>
    <row r="2088" spans="1:11" x14ac:dyDescent="0.25">
      <c r="A2088" s="59"/>
      <c r="B2088" s="63">
        <f>IFERROR(VLOOKUP($A2088,D_SAV!$A$5:$I$29,3,0),)</f>
        <v>0</v>
      </c>
      <c r="C2088" s="64" t="str">
        <f>IFERROR(VLOOKUP($A2088,D_SAV!$A$5:$I$29,4,0),"")</f>
        <v/>
      </c>
      <c r="D2088" s="65">
        <f>IFERROR(VLOOKUP($A2088,D_SAV!$A$5:$I$29,5,0),)</f>
        <v>0</v>
      </c>
      <c r="E2088" s="60"/>
      <c r="F2088" s="60"/>
      <c r="G2088" s="60"/>
      <c r="H2088" s="60"/>
      <c r="I2088" s="60"/>
      <c r="J2088" s="60"/>
      <c r="K2088" s="65">
        <f>IFERROR(VLOOKUP($A2088,D_SAV!$A$5:$I$29,6,0),)</f>
        <v>0</v>
      </c>
    </row>
    <row r="2089" spans="1:11" x14ac:dyDescent="0.25">
      <c r="A2089" s="59"/>
      <c r="B2089" s="63">
        <f>IFERROR(VLOOKUP($A2089,D_SAV!$A$5:$I$29,3,0),)</f>
        <v>0</v>
      </c>
      <c r="C2089" s="64" t="str">
        <f>IFERROR(VLOOKUP($A2089,D_SAV!$A$5:$I$29,4,0),"")</f>
        <v/>
      </c>
      <c r="D2089" s="65">
        <f>IFERROR(VLOOKUP($A2089,D_SAV!$A$5:$I$29,5,0),)</f>
        <v>0</v>
      </c>
      <c r="E2089" s="60"/>
      <c r="F2089" s="60"/>
      <c r="G2089" s="60"/>
      <c r="H2089" s="60"/>
      <c r="I2089" s="60"/>
      <c r="J2089" s="60"/>
      <c r="K2089" s="65">
        <f>IFERROR(VLOOKUP($A2089,D_SAV!$A$5:$I$29,6,0),)</f>
        <v>0</v>
      </c>
    </row>
    <row r="2090" spans="1:11" x14ac:dyDescent="0.25">
      <c r="A2090" s="59"/>
      <c r="B2090" s="63">
        <f>IFERROR(VLOOKUP($A2090,D_SAV!$A$5:$I$29,3,0),)</f>
        <v>0</v>
      </c>
      <c r="C2090" s="64" t="str">
        <f>IFERROR(VLOOKUP($A2090,D_SAV!$A$5:$I$29,4,0),"")</f>
        <v/>
      </c>
      <c r="D2090" s="65">
        <f>IFERROR(VLOOKUP($A2090,D_SAV!$A$5:$I$29,5,0),)</f>
        <v>0</v>
      </c>
      <c r="E2090" s="60"/>
      <c r="F2090" s="60"/>
      <c r="G2090" s="60"/>
      <c r="H2090" s="60"/>
      <c r="I2090" s="60"/>
      <c r="J2090" s="60"/>
      <c r="K2090" s="65">
        <f>IFERROR(VLOOKUP($A2090,D_SAV!$A$5:$I$29,6,0),)</f>
        <v>0</v>
      </c>
    </row>
    <row r="2091" spans="1:11" x14ac:dyDescent="0.25">
      <c r="A2091" s="59"/>
      <c r="B2091" s="63">
        <f>IFERROR(VLOOKUP($A2091,D_SAV!$A$5:$I$29,3,0),)</f>
        <v>0</v>
      </c>
      <c r="C2091" s="64" t="str">
        <f>IFERROR(VLOOKUP($A2091,D_SAV!$A$5:$I$29,4,0),"")</f>
        <v/>
      </c>
      <c r="D2091" s="65">
        <f>IFERROR(VLOOKUP($A2091,D_SAV!$A$5:$I$29,5,0),)</f>
        <v>0</v>
      </c>
      <c r="E2091" s="60"/>
      <c r="F2091" s="60"/>
      <c r="G2091" s="60"/>
      <c r="H2091" s="60"/>
      <c r="I2091" s="60"/>
      <c r="J2091" s="60"/>
      <c r="K2091" s="65">
        <f>IFERROR(VLOOKUP($A2091,D_SAV!$A$5:$I$29,6,0),)</f>
        <v>0</v>
      </c>
    </row>
    <row r="2092" spans="1:11" x14ac:dyDescent="0.25">
      <c r="A2092" s="59"/>
      <c r="B2092" s="63">
        <f>IFERROR(VLOOKUP($A2092,D_SAV!$A$5:$I$29,3,0),)</f>
        <v>0</v>
      </c>
      <c r="C2092" s="64" t="str">
        <f>IFERROR(VLOOKUP($A2092,D_SAV!$A$5:$I$29,4,0),"")</f>
        <v/>
      </c>
      <c r="D2092" s="65">
        <f>IFERROR(VLOOKUP($A2092,D_SAV!$A$5:$I$29,5,0),)</f>
        <v>0</v>
      </c>
      <c r="E2092" s="60"/>
      <c r="F2092" s="60"/>
      <c r="G2092" s="60"/>
      <c r="H2092" s="60"/>
      <c r="I2092" s="60"/>
      <c r="J2092" s="60"/>
      <c r="K2092" s="65">
        <f>IFERROR(VLOOKUP($A2092,D_SAV!$A$5:$I$29,6,0),)</f>
        <v>0</v>
      </c>
    </row>
    <row r="2093" spans="1:11" x14ac:dyDescent="0.25">
      <c r="A2093" s="59"/>
      <c r="B2093" s="63">
        <f>IFERROR(VLOOKUP($A2093,D_SAV!$A$5:$I$29,3,0),)</f>
        <v>0</v>
      </c>
      <c r="C2093" s="64" t="str">
        <f>IFERROR(VLOOKUP($A2093,D_SAV!$A$5:$I$29,4,0),"")</f>
        <v/>
      </c>
      <c r="D2093" s="65">
        <f>IFERROR(VLOOKUP($A2093,D_SAV!$A$5:$I$29,5,0),)</f>
        <v>0</v>
      </c>
      <c r="E2093" s="60"/>
      <c r="F2093" s="60"/>
      <c r="G2093" s="60"/>
      <c r="H2093" s="60"/>
      <c r="I2093" s="60"/>
      <c r="J2093" s="60"/>
      <c r="K2093" s="65">
        <f>IFERROR(VLOOKUP($A2093,D_SAV!$A$5:$I$29,6,0),)</f>
        <v>0</v>
      </c>
    </row>
    <row r="2094" spans="1:11" x14ac:dyDescent="0.25">
      <c r="A2094" s="59"/>
      <c r="B2094" s="63">
        <f>IFERROR(VLOOKUP($A2094,D_SAV!$A$5:$I$29,3,0),)</f>
        <v>0</v>
      </c>
      <c r="C2094" s="64" t="str">
        <f>IFERROR(VLOOKUP($A2094,D_SAV!$A$5:$I$29,4,0),"")</f>
        <v/>
      </c>
      <c r="D2094" s="65">
        <f>IFERROR(VLOOKUP($A2094,D_SAV!$A$5:$I$29,5,0),)</f>
        <v>0</v>
      </c>
      <c r="E2094" s="60"/>
      <c r="F2094" s="60"/>
      <c r="G2094" s="60"/>
      <c r="H2094" s="60"/>
      <c r="I2094" s="60"/>
      <c r="J2094" s="60"/>
      <c r="K2094" s="65">
        <f>IFERROR(VLOOKUP($A2094,D_SAV!$A$5:$I$29,6,0),)</f>
        <v>0</v>
      </c>
    </row>
    <row r="2095" spans="1:11" x14ac:dyDescent="0.25">
      <c r="A2095" s="59"/>
      <c r="B2095" s="63">
        <f>IFERROR(VLOOKUP($A2095,D_SAV!$A$5:$I$29,3,0),)</f>
        <v>0</v>
      </c>
      <c r="C2095" s="64" t="str">
        <f>IFERROR(VLOOKUP($A2095,D_SAV!$A$5:$I$29,4,0),"")</f>
        <v/>
      </c>
      <c r="D2095" s="65">
        <f>IFERROR(VLOOKUP($A2095,D_SAV!$A$5:$I$29,5,0),)</f>
        <v>0</v>
      </c>
      <c r="E2095" s="60"/>
      <c r="F2095" s="60"/>
      <c r="G2095" s="60"/>
      <c r="H2095" s="60"/>
      <c r="I2095" s="60"/>
      <c r="J2095" s="60"/>
      <c r="K2095" s="65">
        <f>IFERROR(VLOOKUP($A2095,D_SAV!$A$5:$I$29,6,0),)</f>
        <v>0</v>
      </c>
    </row>
    <row r="2096" spans="1:11" x14ac:dyDescent="0.25">
      <c r="A2096" s="59"/>
      <c r="B2096" s="63">
        <f>IFERROR(VLOOKUP($A2096,D_SAV!$A$5:$I$29,3,0),)</f>
        <v>0</v>
      </c>
      <c r="C2096" s="64" t="str">
        <f>IFERROR(VLOOKUP($A2096,D_SAV!$A$5:$I$29,4,0),"")</f>
        <v/>
      </c>
      <c r="D2096" s="65">
        <f>IFERROR(VLOOKUP($A2096,D_SAV!$A$5:$I$29,5,0),)</f>
        <v>0</v>
      </c>
      <c r="E2096" s="60"/>
      <c r="F2096" s="60"/>
      <c r="G2096" s="60"/>
      <c r="H2096" s="60"/>
      <c r="I2096" s="60"/>
      <c r="J2096" s="60"/>
      <c r="K2096" s="65">
        <f>IFERROR(VLOOKUP($A2096,D_SAV!$A$5:$I$29,6,0),)</f>
        <v>0</v>
      </c>
    </row>
    <row r="2097" spans="1:11" x14ac:dyDescent="0.25">
      <c r="A2097" s="59"/>
      <c r="B2097" s="63">
        <f>IFERROR(VLOOKUP($A2097,D_SAV!$A$5:$I$29,3,0),)</f>
        <v>0</v>
      </c>
      <c r="C2097" s="64" t="str">
        <f>IFERROR(VLOOKUP($A2097,D_SAV!$A$5:$I$29,4,0),"")</f>
        <v/>
      </c>
      <c r="D2097" s="65">
        <f>IFERROR(VLOOKUP($A2097,D_SAV!$A$5:$I$29,5,0),)</f>
        <v>0</v>
      </c>
      <c r="E2097" s="60"/>
      <c r="F2097" s="60"/>
      <c r="G2097" s="60"/>
      <c r="H2097" s="60"/>
      <c r="I2097" s="60"/>
      <c r="J2097" s="60"/>
      <c r="K2097" s="65">
        <f>IFERROR(VLOOKUP($A2097,D_SAV!$A$5:$I$29,6,0),)</f>
        <v>0</v>
      </c>
    </row>
    <row r="2098" spans="1:11" x14ac:dyDescent="0.25">
      <c r="A2098" s="59"/>
      <c r="B2098" s="63">
        <f>IFERROR(VLOOKUP($A2098,D_SAV!$A$5:$I$29,3,0),)</f>
        <v>0</v>
      </c>
      <c r="C2098" s="64" t="str">
        <f>IFERROR(VLOOKUP($A2098,D_SAV!$A$5:$I$29,4,0),"")</f>
        <v/>
      </c>
      <c r="D2098" s="65">
        <f>IFERROR(VLOOKUP($A2098,D_SAV!$A$5:$I$29,5,0),)</f>
        <v>0</v>
      </c>
      <c r="E2098" s="60"/>
      <c r="F2098" s="60"/>
      <c r="G2098" s="60"/>
      <c r="H2098" s="60"/>
      <c r="I2098" s="60"/>
      <c r="J2098" s="60"/>
      <c r="K2098" s="65">
        <f>IFERROR(VLOOKUP($A2098,D_SAV!$A$5:$I$29,6,0),)</f>
        <v>0</v>
      </c>
    </row>
    <row r="2099" spans="1:11" x14ac:dyDescent="0.25">
      <c r="A2099" s="59"/>
      <c r="B2099" s="63">
        <f>IFERROR(VLOOKUP($A2099,D_SAV!$A$5:$I$29,3,0),)</f>
        <v>0</v>
      </c>
      <c r="C2099" s="64" t="str">
        <f>IFERROR(VLOOKUP($A2099,D_SAV!$A$5:$I$29,4,0),"")</f>
        <v/>
      </c>
      <c r="D2099" s="65">
        <f>IFERROR(VLOOKUP($A2099,D_SAV!$A$5:$I$29,5,0),)</f>
        <v>0</v>
      </c>
      <c r="E2099" s="60"/>
      <c r="F2099" s="60"/>
      <c r="G2099" s="60"/>
      <c r="H2099" s="60"/>
      <c r="I2099" s="60"/>
      <c r="J2099" s="60"/>
      <c r="K2099" s="65">
        <f>IFERROR(VLOOKUP($A2099,D_SAV!$A$5:$I$29,6,0),)</f>
        <v>0</v>
      </c>
    </row>
    <row r="2100" spans="1:11" x14ac:dyDescent="0.25">
      <c r="A2100" s="59"/>
      <c r="B2100" s="63">
        <f>IFERROR(VLOOKUP($A2100,D_SAV!$A$5:$I$29,3,0),)</f>
        <v>0</v>
      </c>
      <c r="C2100" s="64" t="str">
        <f>IFERROR(VLOOKUP($A2100,D_SAV!$A$5:$I$29,4,0),"")</f>
        <v/>
      </c>
      <c r="D2100" s="65">
        <f>IFERROR(VLOOKUP($A2100,D_SAV!$A$5:$I$29,5,0),)</f>
        <v>0</v>
      </c>
      <c r="E2100" s="60"/>
      <c r="F2100" s="60"/>
      <c r="G2100" s="60"/>
      <c r="H2100" s="60"/>
      <c r="I2100" s="60"/>
      <c r="J2100" s="60"/>
      <c r="K2100" s="65">
        <f>IFERROR(VLOOKUP($A2100,D_SAV!$A$5:$I$29,6,0),)</f>
        <v>0</v>
      </c>
    </row>
    <row r="2101" spans="1:11" x14ac:dyDescent="0.25">
      <c r="A2101" s="59"/>
      <c r="B2101" s="63">
        <f>IFERROR(VLOOKUP($A2101,D_SAV!$A$5:$I$29,3,0),)</f>
        <v>0</v>
      </c>
      <c r="C2101" s="64" t="str">
        <f>IFERROR(VLOOKUP($A2101,D_SAV!$A$5:$I$29,4,0),"")</f>
        <v/>
      </c>
      <c r="D2101" s="65">
        <f>IFERROR(VLOOKUP($A2101,D_SAV!$A$5:$I$29,5,0),)</f>
        <v>0</v>
      </c>
      <c r="E2101" s="60"/>
      <c r="F2101" s="60"/>
      <c r="G2101" s="60"/>
      <c r="H2101" s="60"/>
      <c r="I2101" s="60"/>
      <c r="J2101" s="60"/>
      <c r="K2101" s="65">
        <f>IFERROR(VLOOKUP($A2101,D_SAV!$A$5:$I$29,6,0),)</f>
        <v>0</v>
      </c>
    </row>
    <row r="2102" spans="1:11" x14ac:dyDescent="0.25">
      <c r="A2102" s="59"/>
      <c r="B2102" s="63">
        <f>IFERROR(VLOOKUP($A2102,D_SAV!$A$5:$I$29,3,0),)</f>
        <v>0</v>
      </c>
      <c r="C2102" s="64" t="str">
        <f>IFERROR(VLOOKUP($A2102,D_SAV!$A$5:$I$29,4,0),"")</f>
        <v/>
      </c>
      <c r="D2102" s="65">
        <f>IFERROR(VLOOKUP($A2102,D_SAV!$A$5:$I$29,5,0),)</f>
        <v>0</v>
      </c>
      <c r="E2102" s="60"/>
      <c r="F2102" s="60"/>
      <c r="G2102" s="60"/>
      <c r="H2102" s="60"/>
      <c r="I2102" s="60"/>
      <c r="J2102" s="60"/>
      <c r="K2102" s="65">
        <f>IFERROR(VLOOKUP($A2102,D_SAV!$A$5:$I$29,6,0),)</f>
        <v>0</v>
      </c>
    </row>
    <row r="2103" spans="1:11" x14ac:dyDescent="0.25">
      <c r="A2103" s="59"/>
      <c r="B2103" s="63">
        <f>IFERROR(VLOOKUP($A2103,D_SAV!$A$5:$I$29,3,0),)</f>
        <v>0</v>
      </c>
      <c r="C2103" s="64" t="str">
        <f>IFERROR(VLOOKUP($A2103,D_SAV!$A$5:$I$29,4,0),"")</f>
        <v/>
      </c>
      <c r="D2103" s="65">
        <f>IFERROR(VLOOKUP($A2103,D_SAV!$A$5:$I$29,5,0),)</f>
        <v>0</v>
      </c>
      <c r="E2103" s="60"/>
      <c r="F2103" s="60"/>
      <c r="G2103" s="60"/>
      <c r="H2103" s="60"/>
      <c r="I2103" s="60"/>
      <c r="J2103" s="60"/>
      <c r="K2103" s="65">
        <f>IFERROR(VLOOKUP($A2103,D_SAV!$A$5:$I$29,6,0),)</f>
        <v>0</v>
      </c>
    </row>
    <row r="2104" spans="1:11" x14ac:dyDescent="0.25">
      <c r="A2104" s="59"/>
      <c r="B2104" s="63">
        <f>IFERROR(VLOOKUP($A2104,D_SAV!$A$5:$I$29,3,0),)</f>
        <v>0</v>
      </c>
      <c r="C2104" s="64" t="str">
        <f>IFERROR(VLOOKUP($A2104,D_SAV!$A$5:$I$29,4,0),"")</f>
        <v/>
      </c>
      <c r="D2104" s="65">
        <f>IFERROR(VLOOKUP($A2104,D_SAV!$A$5:$I$29,5,0),)</f>
        <v>0</v>
      </c>
      <c r="E2104" s="60"/>
      <c r="F2104" s="60"/>
      <c r="G2104" s="60"/>
      <c r="H2104" s="60"/>
      <c r="I2104" s="60"/>
      <c r="J2104" s="60"/>
      <c r="K2104" s="65">
        <f>IFERROR(VLOOKUP($A2104,D_SAV!$A$5:$I$29,6,0),)</f>
        <v>0</v>
      </c>
    </row>
    <row r="2105" spans="1:11" x14ac:dyDescent="0.25">
      <c r="A2105" s="59"/>
      <c r="B2105" s="63">
        <f>IFERROR(VLOOKUP($A2105,D_SAV!$A$5:$I$29,3,0),)</f>
        <v>0</v>
      </c>
      <c r="C2105" s="64" t="str">
        <f>IFERROR(VLOOKUP($A2105,D_SAV!$A$5:$I$29,4,0),"")</f>
        <v/>
      </c>
      <c r="D2105" s="65">
        <f>IFERROR(VLOOKUP($A2105,D_SAV!$A$5:$I$29,5,0),)</f>
        <v>0</v>
      </c>
      <c r="E2105" s="60"/>
      <c r="F2105" s="60"/>
      <c r="G2105" s="60"/>
      <c r="H2105" s="60"/>
      <c r="I2105" s="60"/>
      <c r="J2105" s="60"/>
      <c r="K2105" s="65">
        <f>IFERROR(VLOOKUP($A2105,D_SAV!$A$5:$I$29,6,0),)</f>
        <v>0</v>
      </c>
    </row>
    <row r="2106" spans="1:11" x14ac:dyDescent="0.25">
      <c r="A2106" s="59"/>
      <c r="B2106" s="63">
        <f>IFERROR(VLOOKUP($A2106,D_SAV!$A$5:$I$29,3,0),)</f>
        <v>0</v>
      </c>
      <c r="C2106" s="64" t="str">
        <f>IFERROR(VLOOKUP($A2106,D_SAV!$A$5:$I$29,4,0),"")</f>
        <v/>
      </c>
      <c r="D2106" s="65">
        <f>IFERROR(VLOOKUP($A2106,D_SAV!$A$5:$I$29,5,0),)</f>
        <v>0</v>
      </c>
      <c r="E2106" s="60"/>
      <c r="F2106" s="60"/>
      <c r="G2106" s="60"/>
      <c r="H2106" s="60"/>
      <c r="I2106" s="60"/>
      <c r="J2106" s="60"/>
      <c r="K2106" s="65">
        <f>IFERROR(VLOOKUP($A2106,D_SAV!$A$5:$I$29,6,0),)</f>
        <v>0</v>
      </c>
    </row>
    <row r="2107" spans="1:11" x14ac:dyDescent="0.25">
      <c r="A2107" s="59"/>
      <c r="B2107" s="63">
        <f>IFERROR(VLOOKUP($A2107,D_SAV!$A$5:$I$29,3,0),)</f>
        <v>0</v>
      </c>
      <c r="C2107" s="64" t="str">
        <f>IFERROR(VLOOKUP($A2107,D_SAV!$A$5:$I$29,4,0),"")</f>
        <v/>
      </c>
      <c r="D2107" s="65">
        <f>IFERROR(VLOOKUP($A2107,D_SAV!$A$5:$I$29,5,0),)</f>
        <v>0</v>
      </c>
      <c r="E2107" s="60"/>
      <c r="F2107" s="60"/>
      <c r="G2107" s="60"/>
      <c r="H2107" s="60"/>
      <c r="I2107" s="60"/>
      <c r="J2107" s="60"/>
      <c r="K2107" s="65">
        <f>IFERROR(VLOOKUP($A2107,D_SAV!$A$5:$I$29,6,0),)</f>
        <v>0</v>
      </c>
    </row>
    <row r="2108" spans="1:11" x14ac:dyDescent="0.25">
      <c r="A2108" s="59"/>
      <c r="B2108" s="63">
        <f>IFERROR(VLOOKUP($A2108,D_SAV!$A$5:$I$29,3,0),)</f>
        <v>0</v>
      </c>
      <c r="C2108" s="64" t="str">
        <f>IFERROR(VLOOKUP($A2108,D_SAV!$A$5:$I$29,4,0),"")</f>
        <v/>
      </c>
      <c r="D2108" s="65">
        <f>IFERROR(VLOOKUP($A2108,D_SAV!$A$5:$I$29,5,0),)</f>
        <v>0</v>
      </c>
      <c r="E2108" s="60"/>
      <c r="F2108" s="60"/>
      <c r="G2108" s="60"/>
      <c r="H2108" s="60"/>
      <c r="I2108" s="60"/>
      <c r="J2108" s="60"/>
      <c r="K2108" s="65">
        <f>IFERROR(VLOOKUP($A2108,D_SAV!$A$5:$I$29,6,0),)</f>
        <v>0</v>
      </c>
    </row>
    <row r="2109" spans="1:11" x14ac:dyDescent="0.25">
      <c r="A2109" s="59"/>
      <c r="B2109" s="63">
        <f>IFERROR(VLOOKUP($A2109,D_SAV!$A$5:$I$29,3,0),)</f>
        <v>0</v>
      </c>
      <c r="C2109" s="64" t="str">
        <f>IFERROR(VLOOKUP($A2109,D_SAV!$A$5:$I$29,4,0),"")</f>
        <v/>
      </c>
      <c r="D2109" s="65">
        <f>IFERROR(VLOOKUP($A2109,D_SAV!$A$5:$I$29,5,0),)</f>
        <v>0</v>
      </c>
      <c r="E2109" s="60"/>
      <c r="F2109" s="60"/>
      <c r="G2109" s="60"/>
      <c r="H2109" s="60"/>
      <c r="I2109" s="60"/>
      <c r="J2109" s="60"/>
      <c r="K2109" s="65">
        <f>IFERROR(VLOOKUP($A2109,D_SAV!$A$5:$I$29,6,0),)</f>
        <v>0</v>
      </c>
    </row>
    <row r="2110" spans="1:11" x14ac:dyDescent="0.25">
      <c r="A2110" s="59"/>
      <c r="B2110" s="63">
        <f>IFERROR(VLOOKUP($A2110,D_SAV!$A$5:$I$29,3,0),)</f>
        <v>0</v>
      </c>
      <c r="C2110" s="64" t="str">
        <f>IFERROR(VLOOKUP($A2110,D_SAV!$A$5:$I$29,4,0),"")</f>
        <v/>
      </c>
      <c r="D2110" s="65">
        <f>IFERROR(VLOOKUP($A2110,D_SAV!$A$5:$I$29,5,0),)</f>
        <v>0</v>
      </c>
      <c r="E2110" s="60"/>
      <c r="F2110" s="60"/>
      <c r="G2110" s="60"/>
      <c r="H2110" s="60"/>
      <c r="I2110" s="60"/>
      <c r="J2110" s="60"/>
      <c r="K2110" s="65">
        <f>IFERROR(VLOOKUP($A2110,D_SAV!$A$5:$I$29,6,0),)</f>
        <v>0</v>
      </c>
    </row>
    <row r="2111" spans="1:11" x14ac:dyDescent="0.25">
      <c r="A2111" s="59"/>
      <c r="B2111" s="63">
        <f>IFERROR(VLOOKUP($A2111,D_SAV!$A$5:$I$29,3,0),)</f>
        <v>0</v>
      </c>
      <c r="C2111" s="64" t="str">
        <f>IFERROR(VLOOKUP($A2111,D_SAV!$A$5:$I$29,4,0),"")</f>
        <v/>
      </c>
      <c r="D2111" s="65">
        <f>IFERROR(VLOOKUP($A2111,D_SAV!$A$5:$I$29,5,0),)</f>
        <v>0</v>
      </c>
      <c r="E2111" s="60"/>
      <c r="F2111" s="60"/>
      <c r="G2111" s="60"/>
      <c r="H2111" s="60"/>
      <c r="I2111" s="60"/>
      <c r="J2111" s="60"/>
      <c r="K2111" s="65">
        <f>IFERROR(VLOOKUP($A2111,D_SAV!$A$5:$I$29,6,0),)</f>
        <v>0</v>
      </c>
    </row>
    <row r="2112" spans="1:11" x14ac:dyDescent="0.25">
      <c r="A2112" s="59"/>
      <c r="B2112" s="63">
        <f>IFERROR(VLOOKUP($A2112,D_SAV!$A$5:$I$29,3,0),)</f>
        <v>0</v>
      </c>
      <c r="C2112" s="64" t="str">
        <f>IFERROR(VLOOKUP($A2112,D_SAV!$A$5:$I$29,4,0),"")</f>
        <v/>
      </c>
      <c r="D2112" s="65">
        <f>IFERROR(VLOOKUP($A2112,D_SAV!$A$5:$I$29,5,0),)</f>
        <v>0</v>
      </c>
      <c r="E2112" s="60"/>
      <c r="F2112" s="60"/>
      <c r="G2112" s="60"/>
      <c r="H2112" s="60"/>
      <c r="I2112" s="60"/>
      <c r="J2112" s="60"/>
      <c r="K2112" s="65">
        <f>IFERROR(VLOOKUP($A2112,D_SAV!$A$5:$I$29,6,0),)</f>
        <v>0</v>
      </c>
    </row>
    <row r="2113" spans="1:11" x14ac:dyDescent="0.25">
      <c r="A2113" s="59"/>
      <c r="B2113" s="63">
        <f>IFERROR(VLOOKUP($A2113,D_SAV!$A$5:$I$29,3,0),)</f>
        <v>0</v>
      </c>
      <c r="C2113" s="64" t="str">
        <f>IFERROR(VLOOKUP($A2113,D_SAV!$A$5:$I$29,4,0),"")</f>
        <v/>
      </c>
      <c r="D2113" s="65">
        <f>IFERROR(VLOOKUP($A2113,D_SAV!$A$5:$I$29,5,0),)</f>
        <v>0</v>
      </c>
      <c r="E2113" s="60"/>
      <c r="F2113" s="60"/>
      <c r="G2113" s="60"/>
      <c r="H2113" s="60"/>
      <c r="I2113" s="60"/>
      <c r="J2113" s="60"/>
      <c r="K2113" s="65">
        <f>IFERROR(VLOOKUP($A2113,D_SAV!$A$5:$I$29,6,0),)</f>
        <v>0</v>
      </c>
    </row>
    <row r="2114" spans="1:11" x14ac:dyDescent="0.25">
      <c r="A2114" s="59"/>
      <c r="B2114" s="63">
        <f>IFERROR(VLOOKUP($A2114,D_SAV!$A$5:$I$29,3,0),)</f>
        <v>0</v>
      </c>
      <c r="C2114" s="64" t="str">
        <f>IFERROR(VLOOKUP($A2114,D_SAV!$A$5:$I$29,4,0),"")</f>
        <v/>
      </c>
      <c r="D2114" s="65">
        <f>IFERROR(VLOOKUP($A2114,D_SAV!$A$5:$I$29,5,0),)</f>
        <v>0</v>
      </c>
      <c r="E2114" s="60"/>
      <c r="F2114" s="60"/>
      <c r="G2114" s="60"/>
      <c r="H2114" s="60"/>
      <c r="I2114" s="60"/>
      <c r="J2114" s="60"/>
      <c r="K2114" s="65">
        <f>IFERROR(VLOOKUP($A2114,D_SAV!$A$5:$I$29,6,0),)</f>
        <v>0</v>
      </c>
    </row>
    <row r="2115" spans="1:11" x14ac:dyDescent="0.25">
      <c r="A2115" s="59"/>
      <c r="B2115" s="63">
        <f>IFERROR(VLOOKUP($A2115,D_SAV!$A$5:$I$29,3,0),)</f>
        <v>0</v>
      </c>
      <c r="C2115" s="64" t="str">
        <f>IFERROR(VLOOKUP($A2115,D_SAV!$A$5:$I$29,4,0),"")</f>
        <v/>
      </c>
      <c r="D2115" s="65">
        <f>IFERROR(VLOOKUP($A2115,D_SAV!$A$5:$I$29,5,0),)</f>
        <v>0</v>
      </c>
      <c r="E2115" s="60"/>
      <c r="F2115" s="60"/>
      <c r="G2115" s="60"/>
      <c r="H2115" s="60"/>
      <c r="I2115" s="60"/>
      <c r="J2115" s="60"/>
      <c r="K2115" s="65">
        <f>IFERROR(VLOOKUP($A2115,D_SAV!$A$5:$I$29,6,0),)</f>
        <v>0</v>
      </c>
    </row>
    <row r="2116" spans="1:11" x14ac:dyDescent="0.25">
      <c r="A2116" s="59"/>
      <c r="B2116" s="63">
        <f>IFERROR(VLOOKUP($A2116,D_SAV!$A$5:$I$29,3,0),)</f>
        <v>0</v>
      </c>
      <c r="C2116" s="64" t="str">
        <f>IFERROR(VLOOKUP($A2116,D_SAV!$A$5:$I$29,4,0),"")</f>
        <v/>
      </c>
      <c r="D2116" s="65">
        <f>IFERROR(VLOOKUP($A2116,D_SAV!$A$5:$I$29,5,0),)</f>
        <v>0</v>
      </c>
      <c r="E2116" s="60"/>
      <c r="F2116" s="60"/>
      <c r="G2116" s="60"/>
      <c r="H2116" s="60"/>
      <c r="I2116" s="60"/>
      <c r="J2116" s="60"/>
      <c r="K2116" s="65">
        <f>IFERROR(VLOOKUP($A2116,D_SAV!$A$5:$I$29,6,0),)</f>
        <v>0</v>
      </c>
    </row>
    <row r="2117" spans="1:11" x14ac:dyDescent="0.25">
      <c r="A2117" s="59"/>
      <c r="B2117" s="63">
        <f>IFERROR(VLOOKUP($A2117,D_SAV!$A$5:$I$29,3,0),)</f>
        <v>0</v>
      </c>
      <c r="C2117" s="64" t="str">
        <f>IFERROR(VLOOKUP($A2117,D_SAV!$A$5:$I$29,4,0),"")</f>
        <v/>
      </c>
      <c r="D2117" s="65">
        <f>IFERROR(VLOOKUP($A2117,D_SAV!$A$5:$I$29,5,0),)</f>
        <v>0</v>
      </c>
      <c r="E2117" s="60"/>
      <c r="F2117" s="60"/>
      <c r="G2117" s="60"/>
      <c r="H2117" s="60"/>
      <c r="I2117" s="60"/>
      <c r="J2117" s="60"/>
      <c r="K2117" s="65">
        <f>IFERROR(VLOOKUP($A2117,D_SAV!$A$5:$I$29,6,0),)</f>
        <v>0</v>
      </c>
    </row>
    <row r="2118" spans="1:11" x14ac:dyDescent="0.25">
      <c r="A2118" s="59"/>
      <c r="B2118" s="63">
        <f>IFERROR(VLOOKUP($A2118,D_SAV!$A$5:$I$29,3,0),)</f>
        <v>0</v>
      </c>
      <c r="C2118" s="64" t="str">
        <f>IFERROR(VLOOKUP($A2118,D_SAV!$A$5:$I$29,4,0),"")</f>
        <v/>
      </c>
      <c r="D2118" s="65">
        <f>IFERROR(VLOOKUP($A2118,D_SAV!$A$5:$I$29,5,0),)</f>
        <v>0</v>
      </c>
      <c r="E2118" s="60"/>
      <c r="F2118" s="60"/>
      <c r="G2118" s="60"/>
      <c r="H2118" s="60"/>
      <c r="I2118" s="60"/>
      <c r="J2118" s="60"/>
      <c r="K2118" s="65">
        <f>IFERROR(VLOOKUP($A2118,D_SAV!$A$5:$I$29,6,0),)</f>
        <v>0</v>
      </c>
    </row>
    <row r="2119" spans="1:11" x14ac:dyDescent="0.25">
      <c r="A2119" s="59"/>
      <c r="B2119" s="63">
        <f>IFERROR(VLOOKUP($A2119,D_SAV!$A$5:$I$29,3,0),)</f>
        <v>0</v>
      </c>
      <c r="C2119" s="64" t="str">
        <f>IFERROR(VLOOKUP($A2119,D_SAV!$A$5:$I$29,4,0),"")</f>
        <v/>
      </c>
      <c r="D2119" s="65">
        <f>IFERROR(VLOOKUP($A2119,D_SAV!$A$5:$I$29,5,0),)</f>
        <v>0</v>
      </c>
      <c r="E2119" s="60"/>
      <c r="F2119" s="60"/>
      <c r="G2119" s="60"/>
      <c r="H2119" s="60"/>
      <c r="I2119" s="60"/>
      <c r="J2119" s="60"/>
      <c r="K2119" s="65">
        <f>IFERROR(VLOOKUP($A2119,D_SAV!$A$5:$I$29,6,0),)</f>
        <v>0</v>
      </c>
    </row>
    <row r="2120" spans="1:11" x14ac:dyDescent="0.25">
      <c r="A2120" s="59"/>
      <c r="B2120" s="63">
        <f>IFERROR(VLOOKUP($A2120,D_SAV!$A$5:$I$29,3,0),)</f>
        <v>0</v>
      </c>
      <c r="C2120" s="64" t="str">
        <f>IFERROR(VLOOKUP($A2120,D_SAV!$A$5:$I$29,4,0),"")</f>
        <v/>
      </c>
      <c r="D2120" s="65">
        <f>IFERROR(VLOOKUP($A2120,D_SAV!$A$5:$I$29,5,0),)</f>
        <v>0</v>
      </c>
      <c r="E2120" s="60"/>
      <c r="F2120" s="60"/>
      <c r="G2120" s="60"/>
      <c r="H2120" s="60"/>
      <c r="I2120" s="60"/>
      <c r="J2120" s="60"/>
      <c r="K2120" s="65">
        <f>IFERROR(VLOOKUP($A2120,D_SAV!$A$5:$I$29,6,0),)</f>
        <v>0</v>
      </c>
    </row>
    <row r="2121" spans="1:11" x14ac:dyDescent="0.25">
      <c r="A2121" s="59"/>
      <c r="B2121" s="63">
        <f>IFERROR(VLOOKUP($A2121,D_SAV!$A$5:$I$29,3,0),)</f>
        <v>0</v>
      </c>
      <c r="C2121" s="64" t="str">
        <f>IFERROR(VLOOKUP($A2121,D_SAV!$A$5:$I$29,4,0),"")</f>
        <v/>
      </c>
      <c r="D2121" s="65">
        <f>IFERROR(VLOOKUP($A2121,D_SAV!$A$5:$I$29,5,0),)</f>
        <v>0</v>
      </c>
      <c r="E2121" s="60"/>
      <c r="F2121" s="60"/>
      <c r="G2121" s="60"/>
      <c r="H2121" s="60"/>
      <c r="I2121" s="60"/>
      <c r="J2121" s="60"/>
      <c r="K2121" s="65">
        <f>IFERROR(VLOOKUP($A2121,D_SAV!$A$5:$I$29,6,0),)</f>
        <v>0</v>
      </c>
    </row>
    <row r="2122" spans="1:11" x14ac:dyDescent="0.25">
      <c r="A2122" s="59"/>
      <c r="B2122" s="63">
        <f>IFERROR(VLOOKUP($A2122,D_SAV!$A$5:$I$29,3,0),)</f>
        <v>0</v>
      </c>
      <c r="C2122" s="64" t="str">
        <f>IFERROR(VLOOKUP($A2122,D_SAV!$A$5:$I$29,4,0),"")</f>
        <v/>
      </c>
      <c r="D2122" s="65">
        <f>IFERROR(VLOOKUP($A2122,D_SAV!$A$5:$I$29,5,0),)</f>
        <v>0</v>
      </c>
      <c r="E2122" s="60"/>
      <c r="F2122" s="60"/>
      <c r="G2122" s="60"/>
      <c r="H2122" s="60"/>
      <c r="I2122" s="60"/>
      <c r="J2122" s="60"/>
      <c r="K2122" s="65">
        <f>IFERROR(VLOOKUP($A2122,D_SAV!$A$5:$I$29,6,0),)</f>
        <v>0</v>
      </c>
    </row>
    <row r="2123" spans="1:11" x14ac:dyDescent="0.25">
      <c r="A2123" s="59"/>
      <c r="B2123" s="63">
        <f>IFERROR(VLOOKUP($A2123,D_SAV!$A$5:$I$29,3,0),)</f>
        <v>0</v>
      </c>
      <c r="C2123" s="64" t="str">
        <f>IFERROR(VLOOKUP($A2123,D_SAV!$A$5:$I$29,4,0),"")</f>
        <v/>
      </c>
      <c r="D2123" s="65">
        <f>IFERROR(VLOOKUP($A2123,D_SAV!$A$5:$I$29,5,0),)</f>
        <v>0</v>
      </c>
      <c r="E2123" s="60"/>
      <c r="F2123" s="60"/>
      <c r="G2123" s="60"/>
      <c r="H2123" s="60"/>
      <c r="I2123" s="60"/>
      <c r="J2123" s="60"/>
      <c r="K2123" s="65">
        <f>IFERROR(VLOOKUP($A2123,D_SAV!$A$5:$I$29,6,0),)</f>
        <v>0</v>
      </c>
    </row>
    <row r="2124" spans="1:11" x14ac:dyDescent="0.25">
      <c r="A2124" s="59"/>
      <c r="B2124" s="63">
        <f>IFERROR(VLOOKUP($A2124,D_SAV!$A$5:$I$29,3,0),)</f>
        <v>0</v>
      </c>
      <c r="C2124" s="64" t="str">
        <f>IFERROR(VLOOKUP($A2124,D_SAV!$A$5:$I$29,4,0),"")</f>
        <v/>
      </c>
      <c r="D2124" s="65">
        <f>IFERROR(VLOOKUP($A2124,D_SAV!$A$5:$I$29,5,0),)</f>
        <v>0</v>
      </c>
      <c r="E2124" s="60"/>
      <c r="F2124" s="60"/>
      <c r="G2124" s="60"/>
      <c r="H2124" s="60"/>
      <c r="I2124" s="60"/>
      <c r="J2124" s="60"/>
      <c r="K2124" s="65">
        <f>IFERROR(VLOOKUP($A2124,D_SAV!$A$5:$I$29,6,0),)</f>
        <v>0</v>
      </c>
    </row>
    <row r="2125" spans="1:11" x14ac:dyDescent="0.25">
      <c r="A2125" s="59"/>
      <c r="B2125" s="63">
        <f>IFERROR(VLOOKUP($A2125,D_SAV!$A$5:$I$29,3,0),)</f>
        <v>0</v>
      </c>
      <c r="C2125" s="64" t="str">
        <f>IFERROR(VLOOKUP($A2125,D_SAV!$A$5:$I$29,4,0),"")</f>
        <v/>
      </c>
      <c r="D2125" s="65">
        <f>IFERROR(VLOOKUP($A2125,D_SAV!$A$5:$I$29,5,0),)</f>
        <v>0</v>
      </c>
      <c r="E2125" s="60"/>
      <c r="F2125" s="60"/>
      <c r="G2125" s="60"/>
      <c r="H2125" s="60"/>
      <c r="I2125" s="60"/>
      <c r="J2125" s="60"/>
      <c r="K2125" s="65">
        <f>IFERROR(VLOOKUP($A2125,D_SAV!$A$5:$I$29,6,0),)</f>
        <v>0</v>
      </c>
    </row>
    <row r="2126" spans="1:11" x14ac:dyDescent="0.25">
      <c r="A2126" s="59"/>
      <c r="B2126" s="63">
        <f>IFERROR(VLOOKUP($A2126,D_SAV!$A$5:$I$29,3,0),)</f>
        <v>0</v>
      </c>
      <c r="C2126" s="64" t="str">
        <f>IFERROR(VLOOKUP($A2126,D_SAV!$A$5:$I$29,4,0),"")</f>
        <v/>
      </c>
      <c r="D2126" s="65">
        <f>IFERROR(VLOOKUP($A2126,D_SAV!$A$5:$I$29,5,0),)</f>
        <v>0</v>
      </c>
      <c r="E2126" s="60"/>
      <c r="F2126" s="60"/>
      <c r="G2126" s="60"/>
      <c r="H2126" s="60"/>
      <c r="I2126" s="60"/>
      <c r="J2126" s="60"/>
      <c r="K2126" s="65">
        <f>IFERROR(VLOOKUP($A2126,D_SAV!$A$5:$I$29,6,0),)</f>
        <v>0</v>
      </c>
    </row>
    <row r="2127" spans="1:11" x14ac:dyDescent="0.25">
      <c r="A2127" s="59"/>
      <c r="B2127" s="63">
        <f>IFERROR(VLOOKUP($A2127,D_SAV!$A$5:$I$29,3,0),)</f>
        <v>0</v>
      </c>
      <c r="C2127" s="64" t="str">
        <f>IFERROR(VLOOKUP($A2127,D_SAV!$A$5:$I$29,4,0),"")</f>
        <v/>
      </c>
      <c r="D2127" s="65">
        <f>IFERROR(VLOOKUP($A2127,D_SAV!$A$5:$I$29,5,0),)</f>
        <v>0</v>
      </c>
      <c r="E2127" s="60"/>
      <c r="F2127" s="60"/>
      <c r="G2127" s="60"/>
      <c r="H2127" s="60"/>
      <c r="I2127" s="60"/>
      <c r="J2127" s="60"/>
      <c r="K2127" s="65">
        <f>IFERROR(VLOOKUP($A2127,D_SAV!$A$5:$I$29,6,0),)</f>
        <v>0</v>
      </c>
    </row>
    <row r="2128" spans="1:11" x14ac:dyDescent="0.25">
      <c r="A2128" s="59"/>
      <c r="B2128" s="63">
        <f>IFERROR(VLOOKUP($A2128,D_SAV!$A$5:$I$29,3,0),)</f>
        <v>0</v>
      </c>
      <c r="C2128" s="64" t="str">
        <f>IFERROR(VLOOKUP($A2128,D_SAV!$A$5:$I$29,4,0),"")</f>
        <v/>
      </c>
      <c r="D2128" s="65">
        <f>IFERROR(VLOOKUP($A2128,D_SAV!$A$5:$I$29,5,0),)</f>
        <v>0</v>
      </c>
      <c r="E2128" s="60"/>
      <c r="F2128" s="60"/>
      <c r="G2128" s="60"/>
      <c r="H2128" s="60"/>
      <c r="I2128" s="60"/>
      <c r="J2128" s="60"/>
      <c r="K2128" s="65">
        <f>IFERROR(VLOOKUP($A2128,D_SAV!$A$5:$I$29,6,0),)</f>
        <v>0</v>
      </c>
    </row>
    <row r="2129" spans="1:11" x14ac:dyDescent="0.25">
      <c r="A2129" s="59"/>
      <c r="B2129" s="63">
        <f>IFERROR(VLOOKUP($A2129,D_SAV!$A$5:$I$29,3,0),)</f>
        <v>0</v>
      </c>
      <c r="C2129" s="64" t="str">
        <f>IFERROR(VLOOKUP($A2129,D_SAV!$A$5:$I$29,4,0),"")</f>
        <v/>
      </c>
      <c r="D2129" s="65">
        <f>IFERROR(VLOOKUP($A2129,D_SAV!$A$5:$I$29,5,0),)</f>
        <v>0</v>
      </c>
      <c r="E2129" s="60"/>
      <c r="F2129" s="60"/>
      <c r="G2129" s="60"/>
      <c r="H2129" s="60"/>
      <c r="I2129" s="60"/>
      <c r="J2129" s="60"/>
      <c r="K2129" s="65">
        <f>IFERROR(VLOOKUP($A2129,D_SAV!$A$5:$I$29,6,0),)</f>
        <v>0</v>
      </c>
    </row>
    <row r="2130" spans="1:11" x14ac:dyDescent="0.25">
      <c r="A2130" s="59"/>
      <c r="B2130" s="63">
        <f>IFERROR(VLOOKUP($A2130,D_SAV!$A$5:$I$29,3,0),)</f>
        <v>0</v>
      </c>
      <c r="C2130" s="64" t="str">
        <f>IFERROR(VLOOKUP($A2130,D_SAV!$A$5:$I$29,4,0),"")</f>
        <v/>
      </c>
      <c r="D2130" s="65">
        <f>IFERROR(VLOOKUP($A2130,D_SAV!$A$5:$I$29,5,0),)</f>
        <v>0</v>
      </c>
      <c r="E2130" s="60"/>
      <c r="F2130" s="60"/>
      <c r="G2130" s="60"/>
      <c r="H2130" s="60"/>
      <c r="I2130" s="60"/>
      <c r="J2130" s="60"/>
      <c r="K2130" s="65">
        <f>IFERROR(VLOOKUP($A2130,D_SAV!$A$5:$I$29,6,0),)</f>
        <v>0</v>
      </c>
    </row>
    <row r="2131" spans="1:11" x14ac:dyDescent="0.25">
      <c r="A2131" s="59"/>
      <c r="B2131" s="63">
        <f>IFERROR(VLOOKUP($A2131,D_SAV!$A$5:$I$29,3,0),)</f>
        <v>0</v>
      </c>
      <c r="C2131" s="64" t="str">
        <f>IFERROR(VLOOKUP($A2131,D_SAV!$A$5:$I$29,4,0),"")</f>
        <v/>
      </c>
      <c r="D2131" s="65">
        <f>IFERROR(VLOOKUP($A2131,D_SAV!$A$5:$I$29,5,0),)</f>
        <v>0</v>
      </c>
      <c r="E2131" s="60"/>
      <c r="F2131" s="60"/>
      <c r="G2131" s="60"/>
      <c r="H2131" s="60"/>
      <c r="I2131" s="60"/>
      <c r="J2131" s="60"/>
      <c r="K2131" s="65">
        <f>IFERROR(VLOOKUP($A2131,D_SAV!$A$5:$I$29,6,0),)</f>
        <v>0</v>
      </c>
    </row>
    <row r="2132" spans="1:11" x14ac:dyDescent="0.25">
      <c r="A2132" s="59"/>
      <c r="B2132" s="63">
        <f>IFERROR(VLOOKUP($A2132,D_SAV!$A$5:$I$29,3,0),)</f>
        <v>0</v>
      </c>
      <c r="C2132" s="64" t="str">
        <f>IFERROR(VLOOKUP($A2132,D_SAV!$A$5:$I$29,4,0),"")</f>
        <v/>
      </c>
      <c r="D2132" s="65">
        <f>IFERROR(VLOOKUP($A2132,D_SAV!$A$5:$I$29,5,0),)</f>
        <v>0</v>
      </c>
      <c r="E2132" s="60"/>
      <c r="F2132" s="60"/>
      <c r="G2132" s="60"/>
      <c r="H2132" s="60"/>
      <c r="I2132" s="60"/>
      <c r="J2132" s="60"/>
      <c r="K2132" s="65">
        <f>IFERROR(VLOOKUP($A2132,D_SAV!$A$5:$I$29,6,0),)</f>
        <v>0</v>
      </c>
    </row>
    <row r="2133" spans="1:11" x14ac:dyDescent="0.25">
      <c r="A2133" s="59"/>
      <c r="B2133" s="63">
        <f>IFERROR(VLOOKUP($A2133,D_SAV!$A$5:$I$29,3,0),)</f>
        <v>0</v>
      </c>
      <c r="C2133" s="64" t="str">
        <f>IFERROR(VLOOKUP($A2133,D_SAV!$A$5:$I$29,4,0),"")</f>
        <v/>
      </c>
      <c r="D2133" s="65">
        <f>IFERROR(VLOOKUP($A2133,D_SAV!$A$5:$I$29,5,0),)</f>
        <v>0</v>
      </c>
      <c r="E2133" s="60"/>
      <c r="F2133" s="60"/>
      <c r="G2133" s="60"/>
      <c r="H2133" s="60"/>
      <c r="I2133" s="60"/>
      <c r="J2133" s="60"/>
      <c r="K2133" s="65">
        <f>IFERROR(VLOOKUP($A2133,D_SAV!$A$5:$I$29,6,0),)</f>
        <v>0</v>
      </c>
    </row>
    <row r="2134" spans="1:11" x14ac:dyDescent="0.25">
      <c r="A2134" s="59"/>
      <c r="B2134" s="63">
        <f>IFERROR(VLOOKUP($A2134,D_SAV!$A$5:$I$29,3,0),)</f>
        <v>0</v>
      </c>
      <c r="C2134" s="64" t="str">
        <f>IFERROR(VLOOKUP($A2134,D_SAV!$A$5:$I$29,4,0),"")</f>
        <v/>
      </c>
      <c r="D2134" s="65">
        <f>IFERROR(VLOOKUP($A2134,D_SAV!$A$5:$I$29,5,0),)</f>
        <v>0</v>
      </c>
      <c r="E2134" s="60"/>
      <c r="F2134" s="60"/>
      <c r="G2134" s="60"/>
      <c r="H2134" s="60"/>
      <c r="I2134" s="60"/>
      <c r="J2134" s="60"/>
      <c r="K2134" s="65">
        <f>IFERROR(VLOOKUP($A2134,D_SAV!$A$5:$I$29,6,0),)</f>
        <v>0</v>
      </c>
    </row>
    <row r="2135" spans="1:11" x14ac:dyDescent="0.25">
      <c r="A2135" s="59"/>
      <c r="B2135" s="63">
        <f>IFERROR(VLOOKUP($A2135,D_SAV!$A$5:$I$29,3,0),)</f>
        <v>0</v>
      </c>
      <c r="C2135" s="64" t="str">
        <f>IFERROR(VLOOKUP($A2135,D_SAV!$A$5:$I$29,4,0),"")</f>
        <v/>
      </c>
      <c r="D2135" s="65">
        <f>IFERROR(VLOOKUP($A2135,D_SAV!$A$5:$I$29,5,0),)</f>
        <v>0</v>
      </c>
      <c r="E2135" s="60"/>
      <c r="F2135" s="60"/>
      <c r="G2135" s="60"/>
      <c r="H2135" s="60"/>
      <c r="I2135" s="60"/>
      <c r="J2135" s="60"/>
      <c r="K2135" s="65">
        <f>IFERROR(VLOOKUP($A2135,D_SAV!$A$5:$I$29,6,0),)</f>
        <v>0</v>
      </c>
    </row>
    <row r="2136" spans="1:11" x14ac:dyDescent="0.25">
      <c r="A2136" s="59"/>
      <c r="B2136" s="63">
        <f>IFERROR(VLOOKUP($A2136,D_SAV!$A$5:$I$29,3,0),)</f>
        <v>0</v>
      </c>
      <c r="C2136" s="64" t="str">
        <f>IFERROR(VLOOKUP($A2136,D_SAV!$A$5:$I$29,4,0),"")</f>
        <v/>
      </c>
      <c r="D2136" s="65">
        <f>IFERROR(VLOOKUP($A2136,D_SAV!$A$5:$I$29,5,0),)</f>
        <v>0</v>
      </c>
      <c r="E2136" s="60"/>
      <c r="F2136" s="60"/>
      <c r="G2136" s="60"/>
      <c r="H2136" s="60"/>
      <c r="I2136" s="60"/>
      <c r="J2136" s="60"/>
      <c r="K2136" s="65">
        <f>IFERROR(VLOOKUP($A2136,D_SAV!$A$5:$I$29,6,0),)</f>
        <v>0</v>
      </c>
    </row>
    <row r="2137" spans="1:11" x14ac:dyDescent="0.25">
      <c r="A2137" s="59"/>
      <c r="B2137" s="63">
        <f>IFERROR(VLOOKUP($A2137,D_SAV!$A$5:$I$29,3,0),)</f>
        <v>0</v>
      </c>
      <c r="C2137" s="64" t="str">
        <f>IFERROR(VLOOKUP($A2137,D_SAV!$A$5:$I$29,4,0),"")</f>
        <v/>
      </c>
      <c r="D2137" s="65">
        <f>IFERROR(VLOOKUP($A2137,D_SAV!$A$5:$I$29,5,0),)</f>
        <v>0</v>
      </c>
      <c r="E2137" s="60"/>
      <c r="F2137" s="60"/>
      <c r="G2137" s="60"/>
      <c r="H2137" s="60"/>
      <c r="I2137" s="60"/>
      <c r="J2137" s="60"/>
      <c r="K2137" s="65">
        <f>IFERROR(VLOOKUP($A2137,D_SAV!$A$5:$I$29,6,0),)</f>
        <v>0</v>
      </c>
    </row>
    <row r="2138" spans="1:11" x14ac:dyDescent="0.25">
      <c r="A2138" s="59"/>
      <c r="B2138" s="63">
        <f>IFERROR(VLOOKUP($A2138,D_SAV!$A$5:$I$29,3,0),)</f>
        <v>0</v>
      </c>
      <c r="C2138" s="64" t="str">
        <f>IFERROR(VLOOKUP($A2138,D_SAV!$A$5:$I$29,4,0),"")</f>
        <v/>
      </c>
      <c r="D2138" s="65">
        <f>IFERROR(VLOOKUP($A2138,D_SAV!$A$5:$I$29,5,0),)</f>
        <v>0</v>
      </c>
      <c r="E2138" s="60"/>
      <c r="F2138" s="60"/>
      <c r="G2138" s="60"/>
      <c r="H2138" s="60"/>
      <c r="I2138" s="60"/>
      <c r="J2138" s="60"/>
      <c r="K2138" s="65">
        <f>IFERROR(VLOOKUP($A2138,D_SAV!$A$5:$I$29,6,0),)</f>
        <v>0</v>
      </c>
    </row>
    <row r="2139" spans="1:11" x14ac:dyDescent="0.25">
      <c r="A2139" s="59"/>
      <c r="B2139" s="63">
        <f>IFERROR(VLOOKUP($A2139,D_SAV!$A$5:$I$29,3,0),)</f>
        <v>0</v>
      </c>
      <c r="C2139" s="64" t="str">
        <f>IFERROR(VLOOKUP($A2139,D_SAV!$A$5:$I$29,4,0),"")</f>
        <v/>
      </c>
      <c r="D2139" s="65">
        <f>IFERROR(VLOOKUP($A2139,D_SAV!$A$5:$I$29,5,0),)</f>
        <v>0</v>
      </c>
      <c r="E2139" s="60"/>
      <c r="F2139" s="60"/>
      <c r="G2139" s="60"/>
      <c r="H2139" s="60"/>
      <c r="I2139" s="60"/>
      <c r="J2139" s="60"/>
      <c r="K2139" s="65">
        <f>IFERROR(VLOOKUP($A2139,D_SAV!$A$5:$I$29,6,0),)</f>
        <v>0</v>
      </c>
    </row>
    <row r="2140" spans="1:11" x14ac:dyDescent="0.25">
      <c r="A2140" s="59"/>
      <c r="B2140" s="63">
        <f>IFERROR(VLOOKUP($A2140,D_SAV!$A$5:$I$29,3,0),)</f>
        <v>0</v>
      </c>
      <c r="C2140" s="64" t="str">
        <f>IFERROR(VLOOKUP($A2140,D_SAV!$A$5:$I$29,4,0),"")</f>
        <v/>
      </c>
      <c r="D2140" s="65">
        <f>IFERROR(VLOOKUP($A2140,D_SAV!$A$5:$I$29,5,0),)</f>
        <v>0</v>
      </c>
      <c r="E2140" s="60"/>
      <c r="F2140" s="60"/>
      <c r="G2140" s="60"/>
      <c r="H2140" s="60"/>
      <c r="I2140" s="60"/>
      <c r="J2140" s="60"/>
      <c r="K2140" s="65">
        <f>IFERROR(VLOOKUP($A2140,D_SAV!$A$5:$I$29,6,0),)</f>
        <v>0</v>
      </c>
    </row>
    <row r="2141" spans="1:11" x14ac:dyDescent="0.25">
      <c r="A2141" s="59"/>
      <c r="B2141" s="63">
        <f>IFERROR(VLOOKUP($A2141,D_SAV!$A$5:$I$29,3,0),)</f>
        <v>0</v>
      </c>
      <c r="C2141" s="64" t="str">
        <f>IFERROR(VLOOKUP($A2141,D_SAV!$A$5:$I$29,4,0),"")</f>
        <v/>
      </c>
      <c r="D2141" s="65">
        <f>IFERROR(VLOOKUP($A2141,D_SAV!$A$5:$I$29,5,0),)</f>
        <v>0</v>
      </c>
      <c r="E2141" s="60"/>
      <c r="F2141" s="60"/>
      <c r="G2141" s="60"/>
      <c r="H2141" s="60"/>
      <c r="I2141" s="60"/>
      <c r="J2141" s="60"/>
      <c r="K2141" s="65">
        <f>IFERROR(VLOOKUP($A2141,D_SAV!$A$5:$I$29,6,0),)</f>
        <v>0</v>
      </c>
    </row>
    <row r="2142" spans="1:11" x14ac:dyDescent="0.25">
      <c r="A2142" s="59"/>
      <c r="B2142" s="63">
        <f>IFERROR(VLOOKUP($A2142,D_SAV!$A$5:$I$29,3,0),)</f>
        <v>0</v>
      </c>
      <c r="C2142" s="64" t="str">
        <f>IFERROR(VLOOKUP($A2142,D_SAV!$A$5:$I$29,4,0),"")</f>
        <v/>
      </c>
      <c r="D2142" s="65">
        <f>IFERROR(VLOOKUP($A2142,D_SAV!$A$5:$I$29,5,0),)</f>
        <v>0</v>
      </c>
      <c r="E2142" s="60"/>
      <c r="F2142" s="60"/>
      <c r="G2142" s="60"/>
      <c r="H2142" s="60"/>
      <c r="I2142" s="60"/>
      <c r="J2142" s="60"/>
      <c r="K2142" s="65">
        <f>IFERROR(VLOOKUP($A2142,D_SAV!$A$5:$I$29,6,0),)</f>
        <v>0</v>
      </c>
    </row>
    <row r="2143" spans="1:11" x14ac:dyDescent="0.25">
      <c r="A2143" s="59"/>
      <c r="B2143" s="63">
        <f>IFERROR(VLOOKUP($A2143,D_SAV!$A$5:$I$29,3,0),)</f>
        <v>0</v>
      </c>
      <c r="C2143" s="64" t="str">
        <f>IFERROR(VLOOKUP($A2143,D_SAV!$A$5:$I$29,4,0),"")</f>
        <v/>
      </c>
      <c r="D2143" s="65">
        <f>IFERROR(VLOOKUP($A2143,D_SAV!$A$5:$I$29,5,0),)</f>
        <v>0</v>
      </c>
      <c r="E2143" s="60"/>
      <c r="F2143" s="60"/>
      <c r="G2143" s="60"/>
      <c r="H2143" s="60"/>
      <c r="I2143" s="60"/>
      <c r="J2143" s="60"/>
      <c r="K2143" s="65">
        <f>IFERROR(VLOOKUP($A2143,D_SAV!$A$5:$I$29,6,0),)</f>
        <v>0</v>
      </c>
    </row>
    <row r="2144" spans="1:11" x14ac:dyDescent="0.25">
      <c r="A2144" s="59"/>
      <c r="B2144" s="63">
        <f>IFERROR(VLOOKUP($A2144,D_SAV!$A$5:$I$29,3,0),)</f>
        <v>0</v>
      </c>
      <c r="C2144" s="64" t="str">
        <f>IFERROR(VLOOKUP($A2144,D_SAV!$A$5:$I$29,4,0),"")</f>
        <v/>
      </c>
      <c r="D2144" s="65">
        <f>IFERROR(VLOOKUP($A2144,D_SAV!$A$5:$I$29,5,0),)</f>
        <v>0</v>
      </c>
      <c r="E2144" s="60"/>
      <c r="F2144" s="60"/>
      <c r="G2144" s="60"/>
      <c r="H2144" s="60"/>
      <c r="I2144" s="60"/>
      <c r="J2144" s="60"/>
      <c r="K2144" s="65">
        <f>IFERROR(VLOOKUP($A2144,D_SAV!$A$5:$I$29,6,0),)</f>
        <v>0</v>
      </c>
    </row>
    <row r="2145" spans="1:11" x14ac:dyDescent="0.25">
      <c r="A2145" s="59"/>
      <c r="B2145" s="63">
        <f>IFERROR(VLOOKUP($A2145,D_SAV!$A$5:$I$29,3,0),)</f>
        <v>0</v>
      </c>
      <c r="C2145" s="64" t="str">
        <f>IFERROR(VLOOKUP($A2145,D_SAV!$A$5:$I$29,4,0),"")</f>
        <v/>
      </c>
      <c r="D2145" s="65">
        <f>IFERROR(VLOOKUP($A2145,D_SAV!$A$5:$I$29,5,0),)</f>
        <v>0</v>
      </c>
      <c r="E2145" s="60"/>
      <c r="F2145" s="60"/>
      <c r="G2145" s="60"/>
      <c r="H2145" s="60"/>
      <c r="I2145" s="60"/>
      <c r="J2145" s="60"/>
      <c r="K2145" s="65">
        <f>IFERROR(VLOOKUP($A2145,D_SAV!$A$5:$I$29,6,0),)</f>
        <v>0</v>
      </c>
    </row>
    <row r="2146" spans="1:11" x14ac:dyDescent="0.25">
      <c r="A2146" s="59"/>
      <c r="B2146" s="63">
        <f>IFERROR(VLOOKUP($A2146,D_SAV!$A$5:$I$29,3,0),)</f>
        <v>0</v>
      </c>
      <c r="C2146" s="64" t="str">
        <f>IFERROR(VLOOKUP($A2146,D_SAV!$A$5:$I$29,4,0),"")</f>
        <v/>
      </c>
      <c r="D2146" s="65">
        <f>IFERROR(VLOOKUP($A2146,D_SAV!$A$5:$I$29,5,0),)</f>
        <v>0</v>
      </c>
      <c r="E2146" s="60"/>
      <c r="F2146" s="60"/>
      <c r="G2146" s="60"/>
      <c r="H2146" s="60"/>
      <c r="I2146" s="60"/>
      <c r="J2146" s="60"/>
      <c r="K2146" s="65">
        <f>IFERROR(VLOOKUP($A2146,D_SAV!$A$5:$I$29,6,0),)</f>
        <v>0</v>
      </c>
    </row>
    <row r="2147" spans="1:11" x14ac:dyDescent="0.25">
      <c r="A2147" s="59"/>
      <c r="B2147" s="63">
        <f>IFERROR(VLOOKUP($A2147,D_SAV!$A$5:$I$29,3,0),)</f>
        <v>0</v>
      </c>
      <c r="C2147" s="64" t="str">
        <f>IFERROR(VLOOKUP($A2147,D_SAV!$A$5:$I$29,4,0),"")</f>
        <v/>
      </c>
      <c r="D2147" s="65">
        <f>IFERROR(VLOOKUP($A2147,D_SAV!$A$5:$I$29,5,0),)</f>
        <v>0</v>
      </c>
      <c r="E2147" s="60"/>
      <c r="F2147" s="60"/>
      <c r="G2147" s="60"/>
      <c r="H2147" s="60"/>
      <c r="I2147" s="60"/>
      <c r="J2147" s="60"/>
      <c r="K2147" s="65">
        <f>IFERROR(VLOOKUP($A2147,D_SAV!$A$5:$I$29,6,0),)</f>
        <v>0</v>
      </c>
    </row>
    <row r="2148" spans="1:11" x14ac:dyDescent="0.25">
      <c r="A2148" s="59"/>
      <c r="B2148" s="63">
        <f>IFERROR(VLOOKUP($A2148,D_SAV!$A$5:$I$29,3,0),)</f>
        <v>0</v>
      </c>
      <c r="C2148" s="64" t="str">
        <f>IFERROR(VLOOKUP($A2148,D_SAV!$A$5:$I$29,4,0),"")</f>
        <v/>
      </c>
      <c r="D2148" s="65">
        <f>IFERROR(VLOOKUP($A2148,D_SAV!$A$5:$I$29,5,0),)</f>
        <v>0</v>
      </c>
      <c r="E2148" s="60"/>
      <c r="F2148" s="60"/>
      <c r="G2148" s="60"/>
      <c r="H2148" s="60"/>
      <c r="I2148" s="60"/>
      <c r="J2148" s="60"/>
      <c r="K2148" s="65">
        <f>IFERROR(VLOOKUP($A2148,D_SAV!$A$5:$I$29,6,0),)</f>
        <v>0</v>
      </c>
    </row>
    <row r="2149" spans="1:11" x14ac:dyDescent="0.25">
      <c r="A2149" s="59"/>
      <c r="B2149" s="63">
        <f>IFERROR(VLOOKUP($A2149,D_SAV!$A$5:$I$29,3,0),)</f>
        <v>0</v>
      </c>
      <c r="C2149" s="64" t="str">
        <f>IFERROR(VLOOKUP($A2149,D_SAV!$A$5:$I$29,4,0),"")</f>
        <v/>
      </c>
      <c r="D2149" s="65">
        <f>IFERROR(VLOOKUP($A2149,D_SAV!$A$5:$I$29,5,0),)</f>
        <v>0</v>
      </c>
      <c r="E2149" s="60"/>
      <c r="F2149" s="60"/>
      <c r="G2149" s="60"/>
      <c r="H2149" s="60"/>
      <c r="I2149" s="60"/>
      <c r="J2149" s="60"/>
      <c r="K2149" s="65">
        <f>IFERROR(VLOOKUP($A2149,D_SAV!$A$5:$I$29,6,0),)</f>
        <v>0</v>
      </c>
    </row>
    <row r="2150" spans="1:11" x14ac:dyDescent="0.25">
      <c r="A2150" s="59"/>
      <c r="B2150" s="63">
        <f>IFERROR(VLOOKUP($A2150,D_SAV!$A$5:$I$29,3,0),)</f>
        <v>0</v>
      </c>
      <c r="C2150" s="64" t="str">
        <f>IFERROR(VLOOKUP($A2150,D_SAV!$A$5:$I$29,4,0),"")</f>
        <v/>
      </c>
      <c r="D2150" s="65">
        <f>IFERROR(VLOOKUP($A2150,D_SAV!$A$5:$I$29,5,0),)</f>
        <v>0</v>
      </c>
      <c r="E2150" s="60"/>
      <c r="F2150" s="60"/>
      <c r="G2150" s="60"/>
      <c r="H2150" s="60"/>
      <c r="I2150" s="60"/>
      <c r="J2150" s="60"/>
      <c r="K2150" s="65">
        <f>IFERROR(VLOOKUP($A2150,D_SAV!$A$5:$I$29,6,0),)</f>
        <v>0</v>
      </c>
    </row>
    <row r="2151" spans="1:11" x14ac:dyDescent="0.25">
      <c r="A2151" s="59"/>
      <c r="B2151" s="63">
        <f>IFERROR(VLOOKUP($A2151,D_SAV!$A$5:$I$29,3,0),)</f>
        <v>0</v>
      </c>
      <c r="C2151" s="64" t="str">
        <f>IFERROR(VLOOKUP($A2151,D_SAV!$A$5:$I$29,4,0),"")</f>
        <v/>
      </c>
      <c r="D2151" s="65">
        <f>IFERROR(VLOOKUP($A2151,D_SAV!$A$5:$I$29,5,0),)</f>
        <v>0</v>
      </c>
      <c r="E2151" s="60"/>
      <c r="F2151" s="60"/>
      <c r="G2151" s="60"/>
      <c r="H2151" s="60"/>
      <c r="I2151" s="60"/>
      <c r="J2151" s="60"/>
      <c r="K2151" s="65">
        <f>IFERROR(VLOOKUP($A2151,D_SAV!$A$5:$I$29,6,0),)</f>
        <v>0</v>
      </c>
    </row>
    <row r="2152" spans="1:11" x14ac:dyDescent="0.25">
      <c r="A2152" s="59"/>
      <c r="B2152" s="63">
        <f>IFERROR(VLOOKUP($A2152,D_SAV!$A$5:$I$29,3,0),)</f>
        <v>0</v>
      </c>
      <c r="C2152" s="64" t="str">
        <f>IFERROR(VLOOKUP($A2152,D_SAV!$A$5:$I$29,4,0),"")</f>
        <v/>
      </c>
      <c r="D2152" s="65">
        <f>IFERROR(VLOOKUP($A2152,D_SAV!$A$5:$I$29,5,0),)</f>
        <v>0</v>
      </c>
      <c r="E2152" s="60"/>
      <c r="F2152" s="60"/>
      <c r="G2152" s="60"/>
      <c r="H2152" s="60"/>
      <c r="I2152" s="60"/>
      <c r="J2152" s="60"/>
      <c r="K2152" s="65">
        <f>IFERROR(VLOOKUP($A2152,D_SAV!$A$5:$I$29,6,0),)</f>
        <v>0</v>
      </c>
    </row>
    <row r="2153" spans="1:11" x14ac:dyDescent="0.25">
      <c r="A2153" s="59"/>
      <c r="B2153" s="63">
        <f>IFERROR(VLOOKUP($A2153,D_SAV!$A$5:$I$29,3,0),)</f>
        <v>0</v>
      </c>
      <c r="C2153" s="64" t="str">
        <f>IFERROR(VLOOKUP($A2153,D_SAV!$A$5:$I$29,4,0),"")</f>
        <v/>
      </c>
      <c r="D2153" s="65">
        <f>IFERROR(VLOOKUP($A2153,D_SAV!$A$5:$I$29,5,0),)</f>
        <v>0</v>
      </c>
      <c r="E2153" s="60"/>
      <c r="F2153" s="60"/>
      <c r="G2153" s="60"/>
      <c r="H2153" s="60"/>
      <c r="I2153" s="60"/>
      <c r="J2153" s="60"/>
      <c r="K2153" s="65">
        <f>IFERROR(VLOOKUP($A2153,D_SAV!$A$5:$I$29,6,0),)</f>
        <v>0</v>
      </c>
    </row>
    <row r="2154" spans="1:11" x14ac:dyDescent="0.25">
      <c r="A2154" s="59"/>
      <c r="B2154" s="63">
        <f>IFERROR(VLOOKUP($A2154,D_SAV!$A$5:$I$29,3,0),)</f>
        <v>0</v>
      </c>
      <c r="C2154" s="64" t="str">
        <f>IFERROR(VLOOKUP($A2154,D_SAV!$A$5:$I$29,4,0),"")</f>
        <v/>
      </c>
      <c r="D2154" s="65">
        <f>IFERROR(VLOOKUP($A2154,D_SAV!$A$5:$I$29,5,0),)</f>
        <v>0</v>
      </c>
      <c r="E2154" s="60"/>
      <c r="F2154" s="60"/>
      <c r="G2154" s="60"/>
      <c r="H2154" s="60"/>
      <c r="I2154" s="60"/>
      <c r="J2154" s="60"/>
      <c r="K2154" s="65">
        <f>IFERROR(VLOOKUP($A2154,D_SAV!$A$5:$I$29,6,0),)</f>
        <v>0</v>
      </c>
    </row>
    <row r="2155" spans="1:11" x14ac:dyDescent="0.25">
      <c r="A2155" s="59"/>
      <c r="B2155" s="63">
        <f>IFERROR(VLOOKUP($A2155,D_SAV!$A$5:$I$29,3,0),)</f>
        <v>0</v>
      </c>
      <c r="C2155" s="64" t="str">
        <f>IFERROR(VLOOKUP($A2155,D_SAV!$A$5:$I$29,4,0),"")</f>
        <v/>
      </c>
      <c r="D2155" s="65">
        <f>IFERROR(VLOOKUP($A2155,D_SAV!$A$5:$I$29,5,0),)</f>
        <v>0</v>
      </c>
      <c r="E2155" s="60"/>
      <c r="F2155" s="60"/>
      <c r="G2155" s="60"/>
      <c r="H2155" s="60"/>
      <c r="I2155" s="60"/>
      <c r="J2155" s="60"/>
      <c r="K2155" s="65">
        <f>IFERROR(VLOOKUP($A2155,D_SAV!$A$5:$I$29,6,0),)</f>
        <v>0</v>
      </c>
    </row>
    <row r="2156" spans="1:11" x14ac:dyDescent="0.25">
      <c r="A2156" s="59"/>
      <c r="B2156" s="63">
        <f>IFERROR(VLOOKUP($A2156,D_SAV!$A$5:$I$29,3,0),)</f>
        <v>0</v>
      </c>
      <c r="C2156" s="64" t="str">
        <f>IFERROR(VLOOKUP($A2156,D_SAV!$A$5:$I$29,4,0),"")</f>
        <v/>
      </c>
      <c r="D2156" s="65">
        <f>IFERROR(VLOOKUP($A2156,D_SAV!$A$5:$I$29,5,0),)</f>
        <v>0</v>
      </c>
      <c r="E2156" s="60"/>
      <c r="F2156" s="60"/>
      <c r="G2156" s="60"/>
      <c r="H2156" s="60"/>
      <c r="I2156" s="60"/>
      <c r="J2156" s="60"/>
      <c r="K2156" s="65">
        <f>IFERROR(VLOOKUP($A2156,D_SAV!$A$5:$I$29,6,0),)</f>
        <v>0</v>
      </c>
    </row>
    <row r="2157" spans="1:11" x14ac:dyDescent="0.25">
      <c r="A2157" s="59"/>
      <c r="B2157" s="63">
        <f>IFERROR(VLOOKUP($A2157,D_SAV!$A$5:$I$29,3,0),)</f>
        <v>0</v>
      </c>
      <c r="C2157" s="64" t="str">
        <f>IFERROR(VLOOKUP($A2157,D_SAV!$A$5:$I$29,4,0),"")</f>
        <v/>
      </c>
      <c r="D2157" s="65">
        <f>IFERROR(VLOOKUP($A2157,D_SAV!$A$5:$I$29,5,0),)</f>
        <v>0</v>
      </c>
      <c r="E2157" s="60"/>
      <c r="F2157" s="60"/>
      <c r="G2157" s="60"/>
      <c r="H2157" s="60"/>
      <c r="I2157" s="60"/>
      <c r="J2157" s="60"/>
      <c r="K2157" s="65">
        <f>IFERROR(VLOOKUP($A2157,D_SAV!$A$5:$I$29,6,0),)</f>
        <v>0</v>
      </c>
    </row>
    <row r="2158" spans="1:11" x14ac:dyDescent="0.25">
      <c r="A2158" s="59"/>
      <c r="B2158" s="63">
        <f>IFERROR(VLOOKUP($A2158,D_SAV!$A$5:$I$29,3,0),)</f>
        <v>0</v>
      </c>
      <c r="C2158" s="64" t="str">
        <f>IFERROR(VLOOKUP($A2158,D_SAV!$A$5:$I$29,4,0),"")</f>
        <v/>
      </c>
      <c r="D2158" s="65">
        <f>IFERROR(VLOOKUP($A2158,D_SAV!$A$5:$I$29,5,0),)</f>
        <v>0</v>
      </c>
      <c r="E2158" s="60"/>
      <c r="F2158" s="60"/>
      <c r="G2158" s="60"/>
      <c r="H2158" s="60"/>
      <c r="I2158" s="60"/>
      <c r="J2158" s="60"/>
      <c r="K2158" s="65">
        <f>IFERROR(VLOOKUP($A2158,D_SAV!$A$5:$I$29,6,0),)</f>
        <v>0</v>
      </c>
    </row>
    <row r="2159" spans="1:11" x14ac:dyDescent="0.25">
      <c r="A2159" s="59"/>
      <c r="B2159" s="63">
        <f>IFERROR(VLOOKUP($A2159,D_SAV!$A$5:$I$29,3,0),)</f>
        <v>0</v>
      </c>
      <c r="C2159" s="64" t="str">
        <f>IFERROR(VLOOKUP($A2159,D_SAV!$A$5:$I$29,4,0),"")</f>
        <v/>
      </c>
      <c r="D2159" s="65">
        <f>IFERROR(VLOOKUP($A2159,D_SAV!$A$5:$I$29,5,0),)</f>
        <v>0</v>
      </c>
      <c r="E2159" s="60"/>
      <c r="F2159" s="60"/>
      <c r="G2159" s="60"/>
      <c r="H2159" s="60"/>
      <c r="I2159" s="60"/>
      <c r="J2159" s="60"/>
      <c r="K2159" s="65">
        <f>IFERROR(VLOOKUP($A2159,D_SAV!$A$5:$I$29,6,0),)</f>
        <v>0</v>
      </c>
    </row>
    <row r="2160" spans="1:11" x14ac:dyDescent="0.25">
      <c r="A2160" s="59"/>
      <c r="B2160" s="63">
        <f>IFERROR(VLOOKUP($A2160,D_SAV!$A$5:$I$29,3,0),)</f>
        <v>0</v>
      </c>
      <c r="C2160" s="64" t="str">
        <f>IFERROR(VLOOKUP($A2160,D_SAV!$A$5:$I$29,4,0),"")</f>
        <v/>
      </c>
      <c r="D2160" s="65">
        <f>IFERROR(VLOOKUP($A2160,D_SAV!$A$5:$I$29,5,0),)</f>
        <v>0</v>
      </c>
      <c r="E2160" s="60"/>
      <c r="F2160" s="60"/>
      <c r="G2160" s="60"/>
      <c r="H2160" s="60"/>
      <c r="I2160" s="60"/>
      <c r="J2160" s="60"/>
      <c r="K2160" s="65">
        <f>IFERROR(VLOOKUP($A2160,D_SAV!$A$5:$I$29,6,0),)</f>
        <v>0</v>
      </c>
    </row>
    <row r="2161" spans="1:11" x14ac:dyDescent="0.25">
      <c r="A2161" s="59"/>
      <c r="B2161" s="63">
        <f>IFERROR(VLOOKUP($A2161,D_SAV!$A$5:$I$29,3,0),)</f>
        <v>0</v>
      </c>
      <c r="C2161" s="64" t="str">
        <f>IFERROR(VLOOKUP($A2161,D_SAV!$A$5:$I$29,4,0),"")</f>
        <v/>
      </c>
      <c r="D2161" s="65">
        <f>IFERROR(VLOOKUP($A2161,D_SAV!$A$5:$I$29,5,0),)</f>
        <v>0</v>
      </c>
      <c r="E2161" s="60"/>
      <c r="F2161" s="60"/>
      <c r="G2161" s="60"/>
      <c r="H2161" s="60"/>
      <c r="I2161" s="60"/>
      <c r="J2161" s="60"/>
      <c r="K2161" s="65">
        <f>IFERROR(VLOOKUP($A2161,D_SAV!$A$5:$I$29,6,0),)</f>
        <v>0</v>
      </c>
    </row>
    <row r="2162" spans="1:11" x14ac:dyDescent="0.25">
      <c r="A2162" s="59"/>
      <c r="B2162" s="63">
        <f>IFERROR(VLOOKUP($A2162,D_SAV!$A$5:$I$29,3,0),)</f>
        <v>0</v>
      </c>
      <c r="C2162" s="64" t="str">
        <f>IFERROR(VLOOKUP($A2162,D_SAV!$A$5:$I$29,4,0),"")</f>
        <v/>
      </c>
      <c r="D2162" s="65">
        <f>IFERROR(VLOOKUP($A2162,D_SAV!$A$5:$I$29,5,0),)</f>
        <v>0</v>
      </c>
      <c r="E2162" s="60"/>
      <c r="F2162" s="60"/>
      <c r="G2162" s="60"/>
      <c r="H2162" s="60"/>
      <c r="I2162" s="60"/>
      <c r="J2162" s="60"/>
      <c r="K2162" s="65">
        <f>IFERROR(VLOOKUP($A2162,D_SAV!$A$5:$I$29,6,0),)</f>
        <v>0</v>
      </c>
    </row>
    <row r="2163" spans="1:11" x14ac:dyDescent="0.25">
      <c r="A2163" s="59"/>
      <c r="B2163" s="63">
        <f>IFERROR(VLOOKUP($A2163,D_SAV!$A$5:$I$29,3,0),)</f>
        <v>0</v>
      </c>
      <c r="C2163" s="64" t="str">
        <f>IFERROR(VLOOKUP($A2163,D_SAV!$A$5:$I$29,4,0),"")</f>
        <v/>
      </c>
      <c r="D2163" s="65">
        <f>IFERROR(VLOOKUP($A2163,D_SAV!$A$5:$I$29,5,0),)</f>
        <v>0</v>
      </c>
      <c r="E2163" s="60"/>
      <c r="F2163" s="60"/>
      <c r="G2163" s="60"/>
      <c r="H2163" s="60"/>
      <c r="I2163" s="60"/>
      <c r="J2163" s="60"/>
      <c r="K2163" s="65">
        <f>IFERROR(VLOOKUP($A2163,D_SAV!$A$5:$I$29,6,0),)</f>
        <v>0</v>
      </c>
    </row>
    <row r="2164" spans="1:11" x14ac:dyDescent="0.25">
      <c r="A2164" s="59"/>
      <c r="B2164" s="63">
        <f>IFERROR(VLOOKUP($A2164,D_SAV!$A$5:$I$29,3,0),)</f>
        <v>0</v>
      </c>
      <c r="C2164" s="64" t="str">
        <f>IFERROR(VLOOKUP($A2164,D_SAV!$A$5:$I$29,4,0),"")</f>
        <v/>
      </c>
      <c r="D2164" s="65">
        <f>IFERROR(VLOOKUP($A2164,D_SAV!$A$5:$I$29,5,0),)</f>
        <v>0</v>
      </c>
      <c r="E2164" s="60"/>
      <c r="F2164" s="60"/>
      <c r="G2164" s="60"/>
      <c r="H2164" s="60"/>
      <c r="I2164" s="60"/>
      <c r="J2164" s="60"/>
      <c r="K2164" s="65">
        <f>IFERROR(VLOOKUP($A2164,D_SAV!$A$5:$I$29,6,0),)</f>
        <v>0</v>
      </c>
    </row>
    <row r="2165" spans="1:11" x14ac:dyDescent="0.25">
      <c r="A2165" s="59"/>
      <c r="B2165" s="63">
        <f>IFERROR(VLOOKUP($A2165,D_SAV!$A$5:$I$29,3,0),)</f>
        <v>0</v>
      </c>
      <c r="C2165" s="64" t="str">
        <f>IFERROR(VLOOKUP($A2165,D_SAV!$A$5:$I$29,4,0),"")</f>
        <v/>
      </c>
      <c r="D2165" s="65">
        <f>IFERROR(VLOOKUP($A2165,D_SAV!$A$5:$I$29,5,0),)</f>
        <v>0</v>
      </c>
      <c r="E2165" s="60"/>
      <c r="F2165" s="60"/>
      <c r="G2165" s="60"/>
      <c r="H2165" s="60"/>
      <c r="I2165" s="60"/>
      <c r="J2165" s="60"/>
      <c r="K2165" s="65">
        <f>IFERROR(VLOOKUP($A2165,D_SAV!$A$5:$I$29,6,0),)</f>
        <v>0</v>
      </c>
    </row>
    <row r="2166" spans="1:11" x14ac:dyDescent="0.25">
      <c r="A2166" s="59"/>
      <c r="B2166" s="63">
        <f>IFERROR(VLOOKUP($A2166,D_SAV!$A$5:$I$29,3,0),)</f>
        <v>0</v>
      </c>
      <c r="C2166" s="64" t="str">
        <f>IFERROR(VLOOKUP($A2166,D_SAV!$A$5:$I$29,4,0),"")</f>
        <v/>
      </c>
      <c r="D2166" s="65">
        <f>IFERROR(VLOOKUP($A2166,D_SAV!$A$5:$I$29,5,0),)</f>
        <v>0</v>
      </c>
      <c r="E2166" s="60"/>
      <c r="F2166" s="60"/>
      <c r="G2166" s="60"/>
      <c r="H2166" s="60"/>
      <c r="I2166" s="60"/>
      <c r="J2166" s="60"/>
      <c r="K2166" s="65">
        <f>IFERROR(VLOOKUP($A2166,D_SAV!$A$5:$I$29,6,0),)</f>
        <v>0</v>
      </c>
    </row>
    <row r="2167" spans="1:11" x14ac:dyDescent="0.25">
      <c r="A2167" s="59"/>
      <c r="B2167" s="63">
        <f>IFERROR(VLOOKUP($A2167,D_SAV!$A$5:$I$29,3,0),)</f>
        <v>0</v>
      </c>
      <c r="C2167" s="64" t="str">
        <f>IFERROR(VLOOKUP($A2167,D_SAV!$A$5:$I$29,4,0),"")</f>
        <v/>
      </c>
      <c r="D2167" s="65">
        <f>IFERROR(VLOOKUP($A2167,D_SAV!$A$5:$I$29,5,0),)</f>
        <v>0</v>
      </c>
      <c r="E2167" s="60"/>
      <c r="F2167" s="60"/>
      <c r="G2167" s="60"/>
      <c r="H2167" s="60"/>
      <c r="I2167" s="60"/>
      <c r="J2167" s="60"/>
      <c r="K2167" s="65">
        <f>IFERROR(VLOOKUP($A2167,D_SAV!$A$5:$I$29,6,0),)</f>
        <v>0</v>
      </c>
    </row>
    <row r="2168" spans="1:11" x14ac:dyDescent="0.25">
      <c r="A2168" s="59"/>
      <c r="B2168" s="63">
        <f>IFERROR(VLOOKUP($A2168,D_SAV!$A$5:$I$29,3,0),)</f>
        <v>0</v>
      </c>
      <c r="C2168" s="64" t="str">
        <f>IFERROR(VLOOKUP($A2168,D_SAV!$A$5:$I$29,4,0),"")</f>
        <v/>
      </c>
      <c r="D2168" s="65">
        <f>IFERROR(VLOOKUP($A2168,D_SAV!$A$5:$I$29,5,0),)</f>
        <v>0</v>
      </c>
      <c r="E2168" s="60"/>
      <c r="F2168" s="60"/>
      <c r="G2168" s="60"/>
      <c r="H2168" s="60"/>
      <c r="I2168" s="60"/>
      <c r="J2168" s="60"/>
      <c r="K2168" s="65">
        <f>IFERROR(VLOOKUP($A2168,D_SAV!$A$5:$I$29,6,0),)</f>
        <v>0</v>
      </c>
    </row>
    <row r="2169" spans="1:11" x14ac:dyDescent="0.25">
      <c r="A2169" s="59"/>
      <c r="B2169" s="63">
        <f>IFERROR(VLOOKUP($A2169,D_SAV!$A$5:$I$29,3,0),)</f>
        <v>0</v>
      </c>
      <c r="C2169" s="64" t="str">
        <f>IFERROR(VLOOKUP($A2169,D_SAV!$A$5:$I$29,4,0),"")</f>
        <v/>
      </c>
      <c r="D2169" s="65">
        <f>IFERROR(VLOOKUP($A2169,D_SAV!$A$5:$I$29,5,0),)</f>
        <v>0</v>
      </c>
      <c r="E2169" s="60"/>
      <c r="F2169" s="60"/>
      <c r="G2169" s="60"/>
      <c r="H2169" s="60"/>
      <c r="I2169" s="60"/>
      <c r="J2169" s="60"/>
      <c r="K2169" s="65">
        <f>IFERROR(VLOOKUP($A2169,D_SAV!$A$5:$I$29,6,0),)</f>
        <v>0</v>
      </c>
    </row>
    <row r="2170" spans="1:11" x14ac:dyDescent="0.25">
      <c r="A2170" s="59"/>
      <c r="B2170" s="63">
        <f>IFERROR(VLOOKUP($A2170,D_SAV!$A$5:$I$29,3,0),)</f>
        <v>0</v>
      </c>
      <c r="C2170" s="64" t="str">
        <f>IFERROR(VLOOKUP($A2170,D_SAV!$A$5:$I$29,4,0),"")</f>
        <v/>
      </c>
      <c r="D2170" s="65">
        <f>IFERROR(VLOOKUP($A2170,D_SAV!$A$5:$I$29,5,0),)</f>
        <v>0</v>
      </c>
      <c r="E2170" s="60"/>
      <c r="F2170" s="60"/>
      <c r="G2170" s="60"/>
      <c r="H2170" s="60"/>
      <c r="I2170" s="60"/>
      <c r="J2170" s="60"/>
      <c r="K2170" s="65">
        <f>IFERROR(VLOOKUP($A2170,D_SAV!$A$5:$I$29,6,0),)</f>
        <v>0</v>
      </c>
    </row>
    <row r="2171" spans="1:11" x14ac:dyDescent="0.25">
      <c r="A2171" s="59"/>
      <c r="B2171" s="63">
        <f>IFERROR(VLOOKUP($A2171,D_SAV!$A$5:$I$29,3,0),)</f>
        <v>0</v>
      </c>
      <c r="C2171" s="64" t="str">
        <f>IFERROR(VLOOKUP($A2171,D_SAV!$A$5:$I$29,4,0),"")</f>
        <v/>
      </c>
      <c r="D2171" s="65">
        <f>IFERROR(VLOOKUP($A2171,D_SAV!$A$5:$I$29,5,0),)</f>
        <v>0</v>
      </c>
      <c r="E2171" s="60"/>
      <c r="F2171" s="60"/>
      <c r="G2171" s="60"/>
      <c r="H2171" s="60"/>
      <c r="I2171" s="60"/>
      <c r="J2171" s="60"/>
      <c r="K2171" s="65">
        <f>IFERROR(VLOOKUP($A2171,D_SAV!$A$5:$I$29,6,0),)</f>
        <v>0</v>
      </c>
    </row>
    <row r="2172" spans="1:11" x14ac:dyDescent="0.25">
      <c r="A2172" s="59"/>
      <c r="B2172" s="63">
        <f>IFERROR(VLOOKUP($A2172,D_SAV!$A$5:$I$29,3,0),)</f>
        <v>0</v>
      </c>
      <c r="C2172" s="64" t="str">
        <f>IFERROR(VLOOKUP($A2172,D_SAV!$A$5:$I$29,4,0),"")</f>
        <v/>
      </c>
      <c r="D2172" s="65">
        <f>IFERROR(VLOOKUP($A2172,D_SAV!$A$5:$I$29,5,0),)</f>
        <v>0</v>
      </c>
      <c r="E2172" s="60"/>
      <c r="F2172" s="60"/>
      <c r="G2172" s="60"/>
      <c r="H2172" s="60"/>
      <c r="I2172" s="60"/>
      <c r="J2172" s="60"/>
      <c r="K2172" s="65">
        <f>IFERROR(VLOOKUP($A2172,D_SAV!$A$5:$I$29,6,0),)</f>
        <v>0</v>
      </c>
    </row>
    <row r="2173" spans="1:11" x14ac:dyDescent="0.25">
      <c r="A2173" s="59"/>
      <c r="B2173" s="63">
        <f>IFERROR(VLOOKUP($A2173,D_SAV!$A$5:$I$29,3,0),)</f>
        <v>0</v>
      </c>
      <c r="C2173" s="64" t="str">
        <f>IFERROR(VLOOKUP($A2173,D_SAV!$A$5:$I$29,4,0),"")</f>
        <v/>
      </c>
      <c r="D2173" s="65">
        <f>IFERROR(VLOOKUP($A2173,D_SAV!$A$5:$I$29,5,0),)</f>
        <v>0</v>
      </c>
      <c r="E2173" s="60"/>
      <c r="F2173" s="60"/>
      <c r="G2173" s="60"/>
      <c r="H2173" s="60"/>
      <c r="I2173" s="60"/>
      <c r="J2173" s="60"/>
      <c r="K2173" s="65">
        <f>IFERROR(VLOOKUP($A2173,D_SAV!$A$5:$I$29,6,0),)</f>
        <v>0</v>
      </c>
    </row>
    <row r="2174" spans="1:11" x14ac:dyDescent="0.25">
      <c r="A2174" s="59"/>
      <c r="B2174" s="63">
        <f>IFERROR(VLOOKUP($A2174,D_SAV!$A$5:$I$29,3,0),)</f>
        <v>0</v>
      </c>
      <c r="C2174" s="64" t="str">
        <f>IFERROR(VLOOKUP($A2174,D_SAV!$A$5:$I$29,4,0),"")</f>
        <v/>
      </c>
      <c r="D2174" s="65">
        <f>IFERROR(VLOOKUP($A2174,D_SAV!$A$5:$I$29,5,0),)</f>
        <v>0</v>
      </c>
      <c r="E2174" s="60"/>
      <c r="F2174" s="60"/>
      <c r="G2174" s="60"/>
      <c r="H2174" s="60"/>
      <c r="I2174" s="60"/>
      <c r="J2174" s="60"/>
      <c r="K2174" s="65">
        <f>IFERROR(VLOOKUP($A2174,D_SAV!$A$5:$I$29,6,0),)</f>
        <v>0</v>
      </c>
    </row>
    <row r="2175" spans="1:11" x14ac:dyDescent="0.25">
      <c r="A2175" s="59"/>
      <c r="B2175" s="63">
        <f>IFERROR(VLOOKUP($A2175,D_SAV!$A$5:$I$29,3,0),)</f>
        <v>0</v>
      </c>
      <c r="C2175" s="64" t="str">
        <f>IFERROR(VLOOKUP($A2175,D_SAV!$A$5:$I$29,4,0),"")</f>
        <v/>
      </c>
      <c r="D2175" s="65">
        <f>IFERROR(VLOOKUP($A2175,D_SAV!$A$5:$I$29,5,0),)</f>
        <v>0</v>
      </c>
      <c r="E2175" s="60"/>
      <c r="F2175" s="60"/>
      <c r="G2175" s="60"/>
      <c r="H2175" s="60"/>
      <c r="I2175" s="60"/>
      <c r="J2175" s="60"/>
      <c r="K2175" s="65">
        <f>IFERROR(VLOOKUP($A2175,D_SAV!$A$5:$I$29,6,0),)</f>
        <v>0</v>
      </c>
    </row>
    <row r="2176" spans="1:11" x14ac:dyDescent="0.25">
      <c r="A2176" s="59"/>
      <c r="B2176" s="63">
        <f>IFERROR(VLOOKUP($A2176,D_SAV!$A$5:$I$29,3,0),)</f>
        <v>0</v>
      </c>
      <c r="C2176" s="64" t="str">
        <f>IFERROR(VLOOKUP($A2176,D_SAV!$A$5:$I$29,4,0),"")</f>
        <v/>
      </c>
      <c r="D2176" s="65">
        <f>IFERROR(VLOOKUP($A2176,D_SAV!$A$5:$I$29,5,0),)</f>
        <v>0</v>
      </c>
      <c r="E2176" s="60"/>
      <c r="F2176" s="60"/>
      <c r="G2176" s="60"/>
      <c r="H2176" s="60"/>
      <c r="I2176" s="60"/>
      <c r="J2176" s="60"/>
      <c r="K2176" s="65">
        <f>IFERROR(VLOOKUP($A2176,D_SAV!$A$5:$I$29,6,0),)</f>
        <v>0</v>
      </c>
    </row>
    <row r="2177" spans="1:11" x14ac:dyDescent="0.25">
      <c r="A2177" s="59"/>
      <c r="B2177" s="63">
        <f>IFERROR(VLOOKUP($A2177,D_SAV!$A$5:$I$29,3,0),)</f>
        <v>0</v>
      </c>
      <c r="C2177" s="64" t="str">
        <f>IFERROR(VLOOKUP($A2177,D_SAV!$A$5:$I$29,4,0),"")</f>
        <v/>
      </c>
      <c r="D2177" s="65">
        <f>IFERROR(VLOOKUP($A2177,D_SAV!$A$5:$I$29,5,0),)</f>
        <v>0</v>
      </c>
      <c r="E2177" s="60"/>
      <c r="F2177" s="60"/>
      <c r="G2177" s="60"/>
      <c r="H2177" s="60"/>
      <c r="I2177" s="60"/>
      <c r="J2177" s="60"/>
      <c r="K2177" s="65">
        <f>IFERROR(VLOOKUP($A2177,D_SAV!$A$5:$I$29,6,0),)</f>
        <v>0</v>
      </c>
    </row>
    <row r="2178" spans="1:11" x14ac:dyDescent="0.25">
      <c r="A2178" s="59"/>
      <c r="B2178" s="63">
        <f>IFERROR(VLOOKUP($A2178,D_SAV!$A$5:$I$29,3,0),)</f>
        <v>0</v>
      </c>
      <c r="C2178" s="64" t="str">
        <f>IFERROR(VLOOKUP($A2178,D_SAV!$A$5:$I$29,4,0),"")</f>
        <v/>
      </c>
      <c r="D2178" s="65">
        <f>IFERROR(VLOOKUP($A2178,D_SAV!$A$5:$I$29,5,0),)</f>
        <v>0</v>
      </c>
      <c r="E2178" s="60"/>
      <c r="F2178" s="60"/>
      <c r="G2178" s="60"/>
      <c r="H2178" s="60"/>
      <c r="I2178" s="60"/>
      <c r="J2178" s="60"/>
      <c r="K2178" s="65">
        <f>IFERROR(VLOOKUP($A2178,D_SAV!$A$5:$I$29,6,0),)</f>
        <v>0</v>
      </c>
    </row>
    <row r="2179" spans="1:11" x14ac:dyDescent="0.25">
      <c r="A2179" s="59"/>
      <c r="B2179" s="63">
        <f>IFERROR(VLOOKUP($A2179,D_SAV!$A$5:$I$29,3,0),)</f>
        <v>0</v>
      </c>
      <c r="C2179" s="64" t="str">
        <f>IFERROR(VLOOKUP($A2179,D_SAV!$A$5:$I$29,4,0),"")</f>
        <v/>
      </c>
      <c r="D2179" s="65">
        <f>IFERROR(VLOOKUP($A2179,D_SAV!$A$5:$I$29,5,0),)</f>
        <v>0</v>
      </c>
      <c r="E2179" s="60"/>
      <c r="F2179" s="60"/>
      <c r="G2179" s="60"/>
      <c r="H2179" s="60"/>
      <c r="I2179" s="60"/>
      <c r="J2179" s="60"/>
      <c r="K2179" s="65">
        <f>IFERROR(VLOOKUP($A2179,D_SAV!$A$5:$I$29,6,0),)</f>
        <v>0</v>
      </c>
    </row>
    <row r="2180" spans="1:11" x14ac:dyDescent="0.25">
      <c r="A2180" s="59"/>
      <c r="B2180" s="63">
        <f>IFERROR(VLOOKUP($A2180,D_SAV!$A$5:$I$29,3,0),)</f>
        <v>0</v>
      </c>
      <c r="C2180" s="64" t="str">
        <f>IFERROR(VLOOKUP($A2180,D_SAV!$A$5:$I$29,4,0),"")</f>
        <v/>
      </c>
      <c r="D2180" s="65">
        <f>IFERROR(VLOOKUP($A2180,D_SAV!$A$5:$I$29,5,0),)</f>
        <v>0</v>
      </c>
      <c r="E2180" s="60"/>
      <c r="F2180" s="60"/>
      <c r="G2180" s="60"/>
      <c r="H2180" s="60"/>
      <c r="I2180" s="60"/>
      <c r="J2180" s="60"/>
      <c r="K2180" s="65">
        <f>IFERROR(VLOOKUP($A2180,D_SAV!$A$5:$I$29,6,0),)</f>
        <v>0</v>
      </c>
    </row>
    <row r="2181" spans="1:11" x14ac:dyDescent="0.25">
      <c r="A2181" s="59"/>
      <c r="B2181" s="63">
        <f>IFERROR(VLOOKUP($A2181,D_SAV!$A$5:$I$29,3,0),)</f>
        <v>0</v>
      </c>
      <c r="C2181" s="64" t="str">
        <f>IFERROR(VLOOKUP($A2181,D_SAV!$A$5:$I$29,4,0),"")</f>
        <v/>
      </c>
      <c r="D2181" s="65">
        <f>IFERROR(VLOOKUP($A2181,D_SAV!$A$5:$I$29,5,0),)</f>
        <v>0</v>
      </c>
      <c r="E2181" s="60"/>
      <c r="F2181" s="60"/>
      <c r="G2181" s="60"/>
      <c r="H2181" s="60"/>
      <c r="I2181" s="60"/>
      <c r="J2181" s="60"/>
      <c r="K2181" s="65">
        <f>IFERROR(VLOOKUP($A2181,D_SAV!$A$5:$I$29,6,0),)</f>
        <v>0</v>
      </c>
    </row>
    <row r="2182" spans="1:11" x14ac:dyDescent="0.25">
      <c r="A2182" s="59"/>
      <c r="B2182" s="63">
        <f>IFERROR(VLOOKUP($A2182,D_SAV!$A$5:$I$29,3,0),)</f>
        <v>0</v>
      </c>
      <c r="C2182" s="64" t="str">
        <f>IFERROR(VLOOKUP($A2182,D_SAV!$A$5:$I$29,4,0),"")</f>
        <v/>
      </c>
      <c r="D2182" s="65">
        <f>IFERROR(VLOOKUP($A2182,D_SAV!$A$5:$I$29,5,0),)</f>
        <v>0</v>
      </c>
      <c r="E2182" s="60"/>
      <c r="F2182" s="60"/>
      <c r="G2182" s="60"/>
      <c r="H2182" s="60"/>
      <c r="I2182" s="60"/>
      <c r="J2182" s="60"/>
      <c r="K2182" s="65">
        <f>IFERROR(VLOOKUP($A2182,D_SAV!$A$5:$I$29,6,0),)</f>
        <v>0</v>
      </c>
    </row>
    <row r="2183" spans="1:11" x14ac:dyDescent="0.25">
      <c r="A2183" s="59"/>
      <c r="B2183" s="63">
        <f>IFERROR(VLOOKUP($A2183,D_SAV!$A$5:$I$29,3,0),)</f>
        <v>0</v>
      </c>
      <c r="C2183" s="64" t="str">
        <f>IFERROR(VLOOKUP($A2183,D_SAV!$A$5:$I$29,4,0),"")</f>
        <v/>
      </c>
      <c r="D2183" s="65">
        <f>IFERROR(VLOOKUP($A2183,D_SAV!$A$5:$I$29,5,0),)</f>
        <v>0</v>
      </c>
      <c r="E2183" s="60"/>
      <c r="F2183" s="60"/>
      <c r="G2183" s="60"/>
      <c r="H2183" s="60"/>
      <c r="I2183" s="60"/>
      <c r="J2183" s="60"/>
      <c r="K2183" s="65">
        <f>IFERROR(VLOOKUP($A2183,D_SAV!$A$5:$I$29,6,0),)</f>
        <v>0</v>
      </c>
    </row>
    <row r="2184" spans="1:11" x14ac:dyDescent="0.25">
      <c r="A2184" s="59"/>
      <c r="B2184" s="63">
        <f>IFERROR(VLOOKUP($A2184,D_SAV!$A$5:$I$29,3,0),)</f>
        <v>0</v>
      </c>
      <c r="C2184" s="64" t="str">
        <f>IFERROR(VLOOKUP($A2184,D_SAV!$A$5:$I$29,4,0),"")</f>
        <v/>
      </c>
      <c r="D2184" s="65">
        <f>IFERROR(VLOOKUP($A2184,D_SAV!$A$5:$I$29,5,0),)</f>
        <v>0</v>
      </c>
      <c r="E2184" s="60"/>
      <c r="F2184" s="60"/>
      <c r="G2184" s="60"/>
      <c r="H2184" s="60"/>
      <c r="I2184" s="60"/>
      <c r="J2184" s="60"/>
      <c r="K2184" s="65">
        <f>IFERROR(VLOOKUP($A2184,D_SAV!$A$5:$I$29,6,0),)</f>
        <v>0</v>
      </c>
    </row>
    <row r="2185" spans="1:11" x14ac:dyDescent="0.25">
      <c r="A2185" s="59"/>
      <c r="B2185" s="63">
        <f>IFERROR(VLOOKUP($A2185,D_SAV!$A$5:$I$29,3,0),)</f>
        <v>0</v>
      </c>
      <c r="C2185" s="64" t="str">
        <f>IFERROR(VLOOKUP($A2185,D_SAV!$A$5:$I$29,4,0),"")</f>
        <v/>
      </c>
      <c r="D2185" s="65">
        <f>IFERROR(VLOOKUP($A2185,D_SAV!$A$5:$I$29,5,0),)</f>
        <v>0</v>
      </c>
      <c r="E2185" s="60"/>
      <c r="F2185" s="60"/>
      <c r="G2185" s="60"/>
      <c r="H2185" s="60"/>
      <c r="I2185" s="60"/>
      <c r="J2185" s="60"/>
      <c r="K2185" s="65">
        <f>IFERROR(VLOOKUP($A2185,D_SAV!$A$5:$I$29,6,0),)</f>
        <v>0</v>
      </c>
    </row>
    <row r="2186" spans="1:11" x14ac:dyDescent="0.25">
      <c r="A2186" s="59"/>
      <c r="B2186" s="63">
        <f>IFERROR(VLOOKUP($A2186,D_SAV!$A$5:$I$29,3,0),)</f>
        <v>0</v>
      </c>
      <c r="C2186" s="64" t="str">
        <f>IFERROR(VLOOKUP($A2186,D_SAV!$A$5:$I$29,4,0),"")</f>
        <v/>
      </c>
      <c r="D2186" s="65">
        <f>IFERROR(VLOOKUP($A2186,D_SAV!$A$5:$I$29,5,0),)</f>
        <v>0</v>
      </c>
      <c r="E2186" s="60"/>
      <c r="F2186" s="60"/>
      <c r="G2186" s="60"/>
      <c r="H2186" s="60"/>
      <c r="I2186" s="60"/>
      <c r="J2186" s="60"/>
      <c r="K2186" s="65">
        <f>IFERROR(VLOOKUP($A2186,D_SAV!$A$5:$I$29,6,0),)</f>
        <v>0</v>
      </c>
    </row>
    <row r="2187" spans="1:11" x14ac:dyDescent="0.25">
      <c r="A2187" s="59"/>
      <c r="B2187" s="63">
        <f>IFERROR(VLOOKUP($A2187,D_SAV!$A$5:$I$29,3,0),)</f>
        <v>0</v>
      </c>
      <c r="C2187" s="64" t="str">
        <f>IFERROR(VLOOKUP($A2187,D_SAV!$A$5:$I$29,4,0),"")</f>
        <v/>
      </c>
      <c r="D2187" s="65">
        <f>IFERROR(VLOOKUP($A2187,D_SAV!$A$5:$I$29,5,0),)</f>
        <v>0</v>
      </c>
      <c r="E2187" s="60"/>
      <c r="F2187" s="60"/>
      <c r="G2187" s="60"/>
      <c r="H2187" s="60"/>
      <c r="I2187" s="60"/>
      <c r="J2187" s="60"/>
      <c r="K2187" s="65">
        <f>IFERROR(VLOOKUP($A2187,D_SAV!$A$5:$I$29,6,0),)</f>
        <v>0</v>
      </c>
    </row>
    <row r="2188" spans="1:11" x14ac:dyDescent="0.25">
      <c r="A2188" s="59"/>
      <c r="B2188" s="63">
        <f>IFERROR(VLOOKUP($A2188,D_SAV!$A$5:$I$29,3,0),)</f>
        <v>0</v>
      </c>
      <c r="C2188" s="64" t="str">
        <f>IFERROR(VLOOKUP($A2188,D_SAV!$A$5:$I$29,4,0),"")</f>
        <v/>
      </c>
      <c r="D2188" s="65">
        <f>IFERROR(VLOOKUP($A2188,D_SAV!$A$5:$I$29,5,0),)</f>
        <v>0</v>
      </c>
      <c r="E2188" s="60"/>
      <c r="F2188" s="60"/>
      <c r="G2188" s="60"/>
      <c r="H2188" s="60"/>
      <c r="I2188" s="60"/>
      <c r="J2188" s="60"/>
      <c r="K2188" s="65">
        <f>IFERROR(VLOOKUP($A2188,D_SAV!$A$5:$I$29,6,0),)</f>
        <v>0</v>
      </c>
    </row>
    <row r="2189" spans="1:11" x14ac:dyDescent="0.25">
      <c r="A2189" s="59"/>
      <c r="B2189" s="63">
        <f>IFERROR(VLOOKUP($A2189,D_SAV!$A$5:$I$29,3,0),)</f>
        <v>0</v>
      </c>
      <c r="C2189" s="64" t="str">
        <f>IFERROR(VLOOKUP($A2189,D_SAV!$A$5:$I$29,4,0),"")</f>
        <v/>
      </c>
      <c r="D2189" s="65">
        <f>IFERROR(VLOOKUP($A2189,D_SAV!$A$5:$I$29,5,0),)</f>
        <v>0</v>
      </c>
      <c r="E2189" s="60"/>
      <c r="F2189" s="60"/>
      <c r="G2189" s="60"/>
      <c r="H2189" s="60"/>
      <c r="I2189" s="60"/>
      <c r="J2189" s="60"/>
      <c r="K2189" s="65">
        <f>IFERROR(VLOOKUP($A2189,D_SAV!$A$5:$I$29,6,0),)</f>
        <v>0</v>
      </c>
    </row>
    <row r="2190" spans="1:11" x14ac:dyDescent="0.25">
      <c r="A2190" s="59"/>
      <c r="B2190" s="63">
        <f>IFERROR(VLOOKUP($A2190,D_SAV!$A$5:$I$29,3,0),)</f>
        <v>0</v>
      </c>
      <c r="C2190" s="64" t="str">
        <f>IFERROR(VLOOKUP($A2190,D_SAV!$A$5:$I$29,4,0),"")</f>
        <v/>
      </c>
      <c r="D2190" s="65">
        <f>IFERROR(VLOOKUP($A2190,D_SAV!$A$5:$I$29,5,0),)</f>
        <v>0</v>
      </c>
      <c r="E2190" s="60"/>
      <c r="F2190" s="60"/>
      <c r="G2190" s="60"/>
      <c r="H2190" s="60"/>
      <c r="I2190" s="60"/>
      <c r="J2190" s="60"/>
      <c r="K2190" s="65">
        <f>IFERROR(VLOOKUP($A2190,D_SAV!$A$5:$I$29,6,0),)</f>
        <v>0</v>
      </c>
    </row>
    <row r="2191" spans="1:11" x14ac:dyDescent="0.25">
      <c r="A2191" s="59"/>
      <c r="B2191" s="63">
        <f>IFERROR(VLOOKUP($A2191,D_SAV!$A$5:$I$29,3,0),)</f>
        <v>0</v>
      </c>
      <c r="C2191" s="64" t="str">
        <f>IFERROR(VLOOKUP($A2191,D_SAV!$A$5:$I$29,4,0),"")</f>
        <v/>
      </c>
      <c r="D2191" s="65">
        <f>IFERROR(VLOOKUP($A2191,D_SAV!$A$5:$I$29,5,0),)</f>
        <v>0</v>
      </c>
      <c r="E2191" s="60"/>
      <c r="F2191" s="60"/>
      <c r="G2191" s="60"/>
      <c r="H2191" s="60"/>
      <c r="I2191" s="60"/>
      <c r="J2191" s="60"/>
      <c r="K2191" s="65">
        <f>IFERROR(VLOOKUP($A2191,D_SAV!$A$5:$I$29,6,0),)</f>
        <v>0</v>
      </c>
    </row>
    <row r="2192" spans="1:11" x14ac:dyDescent="0.25">
      <c r="A2192" s="59"/>
      <c r="B2192" s="63">
        <f>IFERROR(VLOOKUP($A2192,D_SAV!$A$5:$I$29,3,0),)</f>
        <v>0</v>
      </c>
      <c r="C2192" s="64" t="str">
        <f>IFERROR(VLOOKUP($A2192,D_SAV!$A$5:$I$29,4,0),"")</f>
        <v/>
      </c>
      <c r="D2192" s="65">
        <f>IFERROR(VLOOKUP($A2192,D_SAV!$A$5:$I$29,5,0),)</f>
        <v>0</v>
      </c>
      <c r="E2192" s="60"/>
      <c r="F2192" s="60"/>
      <c r="G2192" s="60"/>
      <c r="H2192" s="60"/>
      <c r="I2192" s="60"/>
      <c r="J2192" s="60"/>
      <c r="K2192" s="65">
        <f>IFERROR(VLOOKUP($A2192,D_SAV!$A$5:$I$29,6,0),)</f>
        <v>0</v>
      </c>
    </row>
    <row r="2193" spans="1:11" x14ac:dyDescent="0.25">
      <c r="A2193" s="59"/>
      <c r="B2193" s="63">
        <f>IFERROR(VLOOKUP($A2193,D_SAV!$A$5:$I$29,3,0),)</f>
        <v>0</v>
      </c>
      <c r="C2193" s="64" t="str">
        <f>IFERROR(VLOOKUP($A2193,D_SAV!$A$5:$I$29,4,0),"")</f>
        <v/>
      </c>
      <c r="D2193" s="65">
        <f>IFERROR(VLOOKUP($A2193,D_SAV!$A$5:$I$29,5,0),)</f>
        <v>0</v>
      </c>
      <c r="E2193" s="60"/>
      <c r="F2193" s="60"/>
      <c r="G2193" s="60"/>
      <c r="H2193" s="60"/>
      <c r="I2193" s="60"/>
      <c r="J2193" s="60"/>
      <c r="K2193" s="65">
        <f>IFERROR(VLOOKUP($A2193,D_SAV!$A$5:$I$29,6,0),)</f>
        <v>0</v>
      </c>
    </row>
    <row r="2194" spans="1:11" x14ac:dyDescent="0.25">
      <c r="A2194" s="59"/>
      <c r="B2194" s="63">
        <f>IFERROR(VLOOKUP($A2194,D_SAV!$A$5:$I$29,3,0),)</f>
        <v>0</v>
      </c>
      <c r="C2194" s="64" t="str">
        <f>IFERROR(VLOOKUP($A2194,D_SAV!$A$5:$I$29,4,0),"")</f>
        <v/>
      </c>
      <c r="D2194" s="65">
        <f>IFERROR(VLOOKUP($A2194,D_SAV!$A$5:$I$29,5,0),)</f>
        <v>0</v>
      </c>
      <c r="E2194" s="60"/>
      <c r="F2194" s="60"/>
      <c r="G2194" s="60"/>
      <c r="H2194" s="60"/>
      <c r="I2194" s="60"/>
      <c r="J2194" s="60"/>
      <c r="K2194" s="65">
        <f>IFERROR(VLOOKUP($A2194,D_SAV!$A$5:$I$29,6,0),)</f>
        <v>0</v>
      </c>
    </row>
    <row r="2195" spans="1:11" x14ac:dyDescent="0.25">
      <c r="A2195" s="59"/>
      <c r="B2195" s="63">
        <f>IFERROR(VLOOKUP($A2195,D_SAV!$A$5:$I$29,3,0),)</f>
        <v>0</v>
      </c>
      <c r="C2195" s="64" t="str">
        <f>IFERROR(VLOOKUP($A2195,D_SAV!$A$5:$I$29,4,0),"")</f>
        <v/>
      </c>
      <c r="D2195" s="65">
        <f>IFERROR(VLOOKUP($A2195,D_SAV!$A$5:$I$29,5,0),)</f>
        <v>0</v>
      </c>
      <c r="E2195" s="60"/>
      <c r="F2195" s="60"/>
      <c r="G2195" s="60"/>
      <c r="H2195" s="60"/>
      <c r="I2195" s="60"/>
      <c r="J2195" s="60"/>
      <c r="K2195" s="65">
        <f>IFERROR(VLOOKUP($A2195,D_SAV!$A$5:$I$29,6,0),)</f>
        <v>0</v>
      </c>
    </row>
    <row r="2196" spans="1:11" x14ac:dyDescent="0.25">
      <c r="A2196" s="59"/>
      <c r="B2196" s="63">
        <f>IFERROR(VLOOKUP($A2196,D_SAV!$A$5:$I$29,3,0),)</f>
        <v>0</v>
      </c>
      <c r="C2196" s="64" t="str">
        <f>IFERROR(VLOOKUP($A2196,D_SAV!$A$5:$I$29,4,0),"")</f>
        <v/>
      </c>
      <c r="D2196" s="65">
        <f>IFERROR(VLOOKUP($A2196,D_SAV!$A$5:$I$29,5,0),)</f>
        <v>0</v>
      </c>
      <c r="E2196" s="60"/>
      <c r="F2196" s="60"/>
      <c r="G2196" s="60"/>
      <c r="H2196" s="60"/>
      <c r="I2196" s="60"/>
      <c r="J2196" s="60"/>
      <c r="K2196" s="65">
        <f>IFERROR(VLOOKUP($A2196,D_SAV!$A$5:$I$29,6,0),)</f>
        <v>0</v>
      </c>
    </row>
    <row r="2197" spans="1:11" x14ac:dyDescent="0.25">
      <c r="A2197" s="59"/>
      <c r="B2197" s="63">
        <f>IFERROR(VLOOKUP($A2197,D_SAV!$A$5:$I$29,3,0),)</f>
        <v>0</v>
      </c>
      <c r="C2197" s="64" t="str">
        <f>IFERROR(VLOOKUP($A2197,D_SAV!$A$5:$I$29,4,0),"")</f>
        <v/>
      </c>
      <c r="D2197" s="65">
        <f>IFERROR(VLOOKUP($A2197,D_SAV!$A$5:$I$29,5,0),)</f>
        <v>0</v>
      </c>
      <c r="E2197" s="60"/>
      <c r="F2197" s="60"/>
      <c r="G2197" s="60"/>
      <c r="H2197" s="60"/>
      <c r="I2197" s="60"/>
      <c r="J2197" s="60"/>
      <c r="K2197" s="65">
        <f>IFERROR(VLOOKUP($A2197,D_SAV!$A$5:$I$29,6,0),)</f>
        <v>0</v>
      </c>
    </row>
    <row r="2198" spans="1:11" x14ac:dyDescent="0.25">
      <c r="A2198" s="59"/>
      <c r="B2198" s="63">
        <f>IFERROR(VLOOKUP($A2198,D_SAV!$A$5:$I$29,3,0),)</f>
        <v>0</v>
      </c>
      <c r="C2198" s="64" t="str">
        <f>IFERROR(VLOOKUP($A2198,D_SAV!$A$5:$I$29,4,0),"")</f>
        <v/>
      </c>
      <c r="D2198" s="65">
        <f>IFERROR(VLOOKUP($A2198,D_SAV!$A$5:$I$29,5,0),)</f>
        <v>0</v>
      </c>
      <c r="E2198" s="60"/>
      <c r="F2198" s="60"/>
      <c r="G2198" s="60"/>
      <c r="H2198" s="60"/>
      <c r="I2198" s="60"/>
      <c r="J2198" s="60"/>
      <c r="K2198" s="65">
        <f>IFERROR(VLOOKUP($A2198,D_SAV!$A$5:$I$29,6,0),)</f>
        <v>0</v>
      </c>
    </row>
    <row r="2199" spans="1:11" x14ac:dyDescent="0.25">
      <c r="A2199" s="59"/>
      <c r="B2199" s="63">
        <f>IFERROR(VLOOKUP($A2199,D_SAV!$A$5:$I$29,3,0),)</f>
        <v>0</v>
      </c>
      <c r="C2199" s="64" t="str">
        <f>IFERROR(VLOOKUP($A2199,D_SAV!$A$5:$I$29,4,0),"")</f>
        <v/>
      </c>
      <c r="D2199" s="65">
        <f>IFERROR(VLOOKUP($A2199,D_SAV!$A$5:$I$29,5,0),)</f>
        <v>0</v>
      </c>
      <c r="E2199" s="60"/>
      <c r="F2199" s="60"/>
      <c r="G2199" s="60"/>
      <c r="H2199" s="60"/>
      <c r="I2199" s="60"/>
      <c r="J2199" s="60"/>
      <c r="K2199" s="65">
        <f>IFERROR(VLOOKUP($A2199,D_SAV!$A$5:$I$29,6,0),)</f>
        <v>0</v>
      </c>
    </row>
    <row r="2200" spans="1:11" x14ac:dyDescent="0.25">
      <c r="A2200" s="59"/>
      <c r="B2200" s="63">
        <f>IFERROR(VLOOKUP($A2200,D_SAV!$A$5:$I$29,3,0),)</f>
        <v>0</v>
      </c>
      <c r="C2200" s="64" t="str">
        <f>IFERROR(VLOOKUP($A2200,D_SAV!$A$5:$I$29,4,0),"")</f>
        <v/>
      </c>
      <c r="D2200" s="65">
        <f>IFERROR(VLOOKUP($A2200,D_SAV!$A$5:$I$29,5,0),)</f>
        <v>0</v>
      </c>
      <c r="E2200" s="60"/>
      <c r="F2200" s="60"/>
      <c r="G2200" s="60"/>
      <c r="H2200" s="60"/>
      <c r="I2200" s="60"/>
      <c r="J2200" s="60"/>
      <c r="K2200" s="65">
        <f>IFERROR(VLOOKUP($A2200,D_SAV!$A$5:$I$29,6,0),)</f>
        <v>0</v>
      </c>
    </row>
    <row r="2201" spans="1:11" x14ac:dyDescent="0.25">
      <c r="A2201" s="59"/>
      <c r="B2201" s="63">
        <f>IFERROR(VLOOKUP($A2201,D_SAV!$A$5:$I$29,3,0),)</f>
        <v>0</v>
      </c>
      <c r="C2201" s="64" t="str">
        <f>IFERROR(VLOOKUP($A2201,D_SAV!$A$5:$I$29,4,0),"")</f>
        <v/>
      </c>
      <c r="D2201" s="65">
        <f>IFERROR(VLOOKUP($A2201,D_SAV!$A$5:$I$29,5,0),)</f>
        <v>0</v>
      </c>
      <c r="E2201" s="60"/>
      <c r="F2201" s="60"/>
      <c r="G2201" s="60"/>
      <c r="H2201" s="60"/>
      <c r="I2201" s="60"/>
      <c r="J2201" s="60"/>
      <c r="K2201" s="65">
        <f>IFERROR(VLOOKUP($A2201,D_SAV!$A$5:$I$29,6,0),)</f>
        <v>0</v>
      </c>
    </row>
    <row r="2202" spans="1:11" x14ac:dyDescent="0.25">
      <c r="A2202" s="59"/>
      <c r="B2202" s="63">
        <f>IFERROR(VLOOKUP($A2202,D_SAV!$A$5:$I$29,3,0),)</f>
        <v>0</v>
      </c>
      <c r="C2202" s="64" t="str">
        <f>IFERROR(VLOOKUP($A2202,D_SAV!$A$5:$I$29,4,0),"")</f>
        <v/>
      </c>
      <c r="D2202" s="65">
        <f>IFERROR(VLOOKUP($A2202,D_SAV!$A$5:$I$29,5,0),)</f>
        <v>0</v>
      </c>
      <c r="E2202" s="60"/>
      <c r="F2202" s="60"/>
      <c r="G2202" s="60"/>
      <c r="H2202" s="60"/>
      <c r="I2202" s="60"/>
      <c r="J2202" s="60"/>
      <c r="K2202" s="65">
        <f>IFERROR(VLOOKUP($A2202,D_SAV!$A$5:$I$29,6,0),)</f>
        <v>0</v>
      </c>
    </row>
    <row r="2203" spans="1:11" x14ac:dyDescent="0.25">
      <c r="A2203" s="59"/>
      <c r="B2203" s="63">
        <f>IFERROR(VLOOKUP($A2203,D_SAV!$A$5:$I$29,3,0),)</f>
        <v>0</v>
      </c>
      <c r="C2203" s="64" t="str">
        <f>IFERROR(VLOOKUP($A2203,D_SAV!$A$5:$I$29,4,0),"")</f>
        <v/>
      </c>
      <c r="D2203" s="65">
        <f>IFERROR(VLOOKUP($A2203,D_SAV!$A$5:$I$29,5,0),)</f>
        <v>0</v>
      </c>
      <c r="E2203" s="60"/>
      <c r="F2203" s="60"/>
      <c r="G2203" s="60"/>
      <c r="H2203" s="60"/>
      <c r="I2203" s="60"/>
      <c r="J2203" s="60"/>
      <c r="K2203" s="65">
        <f>IFERROR(VLOOKUP($A2203,D_SAV!$A$5:$I$29,6,0),)</f>
        <v>0</v>
      </c>
    </row>
    <row r="2204" spans="1:11" x14ac:dyDescent="0.25">
      <c r="A2204" s="59"/>
      <c r="B2204" s="63">
        <f>IFERROR(VLOOKUP($A2204,D_SAV!$A$5:$I$29,3,0),)</f>
        <v>0</v>
      </c>
      <c r="C2204" s="64" t="str">
        <f>IFERROR(VLOOKUP($A2204,D_SAV!$A$5:$I$29,4,0),"")</f>
        <v/>
      </c>
      <c r="D2204" s="65">
        <f>IFERROR(VLOOKUP($A2204,D_SAV!$A$5:$I$29,5,0),)</f>
        <v>0</v>
      </c>
      <c r="E2204" s="60"/>
      <c r="F2204" s="60"/>
      <c r="G2204" s="60"/>
      <c r="H2204" s="60"/>
      <c r="I2204" s="60"/>
      <c r="J2204" s="60"/>
      <c r="K2204" s="65">
        <f>IFERROR(VLOOKUP($A2204,D_SAV!$A$5:$I$29,6,0),)</f>
        <v>0</v>
      </c>
    </row>
    <row r="2205" spans="1:11" x14ac:dyDescent="0.25">
      <c r="A2205" s="59"/>
      <c r="B2205" s="63">
        <f>IFERROR(VLOOKUP($A2205,D_SAV!$A$5:$I$29,3,0),)</f>
        <v>0</v>
      </c>
      <c r="C2205" s="64" t="str">
        <f>IFERROR(VLOOKUP($A2205,D_SAV!$A$5:$I$29,4,0),"")</f>
        <v/>
      </c>
      <c r="D2205" s="65">
        <f>IFERROR(VLOOKUP($A2205,D_SAV!$A$5:$I$29,5,0),)</f>
        <v>0</v>
      </c>
      <c r="E2205" s="60"/>
      <c r="F2205" s="60"/>
      <c r="G2205" s="60"/>
      <c r="H2205" s="60"/>
      <c r="I2205" s="60"/>
      <c r="J2205" s="60"/>
      <c r="K2205" s="65">
        <f>IFERROR(VLOOKUP($A2205,D_SAV!$A$5:$I$29,6,0),)</f>
        <v>0</v>
      </c>
    </row>
    <row r="2206" spans="1:11" x14ac:dyDescent="0.25">
      <c r="A2206" s="59"/>
      <c r="B2206" s="63">
        <f>IFERROR(VLOOKUP($A2206,D_SAV!$A$5:$I$29,3,0),)</f>
        <v>0</v>
      </c>
      <c r="C2206" s="64" t="str">
        <f>IFERROR(VLOOKUP($A2206,D_SAV!$A$5:$I$29,4,0),"")</f>
        <v/>
      </c>
      <c r="D2206" s="65">
        <f>IFERROR(VLOOKUP($A2206,D_SAV!$A$5:$I$29,5,0),)</f>
        <v>0</v>
      </c>
      <c r="E2206" s="60"/>
      <c r="F2206" s="60"/>
      <c r="G2206" s="60"/>
      <c r="H2206" s="60"/>
      <c r="I2206" s="60"/>
      <c r="J2206" s="60"/>
      <c r="K2206" s="65">
        <f>IFERROR(VLOOKUP($A2206,D_SAV!$A$5:$I$29,6,0),)</f>
        <v>0</v>
      </c>
    </row>
    <row r="2207" spans="1:11" x14ac:dyDescent="0.25">
      <c r="A2207" s="59"/>
      <c r="B2207" s="63">
        <f>IFERROR(VLOOKUP($A2207,D_SAV!$A$5:$I$29,3,0),)</f>
        <v>0</v>
      </c>
      <c r="C2207" s="64" t="str">
        <f>IFERROR(VLOOKUP($A2207,D_SAV!$A$5:$I$29,4,0),"")</f>
        <v/>
      </c>
      <c r="D2207" s="65">
        <f>IFERROR(VLOOKUP($A2207,D_SAV!$A$5:$I$29,5,0),)</f>
        <v>0</v>
      </c>
      <c r="E2207" s="60"/>
      <c r="F2207" s="60"/>
      <c r="G2207" s="60"/>
      <c r="H2207" s="60"/>
      <c r="I2207" s="60"/>
      <c r="J2207" s="60"/>
      <c r="K2207" s="65">
        <f>IFERROR(VLOOKUP($A2207,D_SAV!$A$5:$I$29,6,0),)</f>
        <v>0</v>
      </c>
    </row>
    <row r="2208" spans="1:11" x14ac:dyDescent="0.25">
      <c r="A2208" s="59"/>
      <c r="B2208" s="63">
        <f>IFERROR(VLOOKUP($A2208,D_SAV!$A$5:$I$29,3,0),)</f>
        <v>0</v>
      </c>
      <c r="C2208" s="64" t="str">
        <f>IFERROR(VLOOKUP($A2208,D_SAV!$A$5:$I$29,4,0),"")</f>
        <v/>
      </c>
      <c r="D2208" s="65">
        <f>IFERROR(VLOOKUP($A2208,D_SAV!$A$5:$I$29,5,0),)</f>
        <v>0</v>
      </c>
      <c r="E2208" s="60"/>
      <c r="F2208" s="60"/>
      <c r="G2208" s="60"/>
      <c r="H2208" s="60"/>
      <c r="I2208" s="60"/>
      <c r="J2208" s="60"/>
      <c r="K2208" s="65">
        <f>IFERROR(VLOOKUP($A2208,D_SAV!$A$5:$I$29,6,0),)</f>
        <v>0</v>
      </c>
    </row>
    <row r="2209" spans="1:11" x14ac:dyDescent="0.25">
      <c r="A2209" s="59"/>
      <c r="B2209" s="63">
        <f>IFERROR(VLOOKUP($A2209,D_SAV!$A$5:$I$29,3,0),)</f>
        <v>0</v>
      </c>
      <c r="C2209" s="64" t="str">
        <f>IFERROR(VLOOKUP($A2209,D_SAV!$A$5:$I$29,4,0),"")</f>
        <v/>
      </c>
      <c r="D2209" s="65">
        <f>IFERROR(VLOOKUP($A2209,D_SAV!$A$5:$I$29,5,0),)</f>
        <v>0</v>
      </c>
      <c r="E2209" s="60"/>
      <c r="F2209" s="60"/>
      <c r="G2209" s="60"/>
      <c r="H2209" s="60"/>
      <c r="I2209" s="60"/>
      <c r="J2209" s="60"/>
      <c r="K2209" s="65">
        <f>IFERROR(VLOOKUP($A2209,D_SAV!$A$5:$I$29,6,0),)</f>
        <v>0</v>
      </c>
    </row>
    <row r="2210" spans="1:11" x14ac:dyDescent="0.25">
      <c r="A2210" s="59"/>
      <c r="B2210" s="63">
        <f>IFERROR(VLOOKUP($A2210,D_SAV!$A$5:$I$29,3,0),)</f>
        <v>0</v>
      </c>
      <c r="C2210" s="64" t="str">
        <f>IFERROR(VLOOKUP($A2210,D_SAV!$A$5:$I$29,4,0),"")</f>
        <v/>
      </c>
      <c r="D2210" s="65">
        <f>IFERROR(VLOOKUP($A2210,D_SAV!$A$5:$I$29,5,0),)</f>
        <v>0</v>
      </c>
      <c r="E2210" s="60"/>
      <c r="F2210" s="60"/>
      <c r="G2210" s="60"/>
      <c r="H2210" s="60"/>
      <c r="I2210" s="60"/>
      <c r="J2210" s="60"/>
      <c r="K2210" s="65">
        <f>IFERROR(VLOOKUP($A2210,D_SAV!$A$5:$I$29,6,0),)</f>
        <v>0</v>
      </c>
    </row>
    <row r="2211" spans="1:11" x14ac:dyDescent="0.25">
      <c r="A2211" s="59"/>
      <c r="B2211" s="63">
        <f>IFERROR(VLOOKUP($A2211,D_SAV!$A$5:$I$29,3,0),)</f>
        <v>0</v>
      </c>
      <c r="C2211" s="64" t="str">
        <f>IFERROR(VLOOKUP($A2211,D_SAV!$A$5:$I$29,4,0),"")</f>
        <v/>
      </c>
      <c r="D2211" s="65">
        <f>IFERROR(VLOOKUP($A2211,D_SAV!$A$5:$I$29,5,0),)</f>
        <v>0</v>
      </c>
      <c r="E2211" s="60"/>
      <c r="F2211" s="60"/>
      <c r="G2211" s="60"/>
      <c r="H2211" s="60"/>
      <c r="I2211" s="60"/>
      <c r="J2211" s="60"/>
      <c r="K2211" s="65">
        <f>IFERROR(VLOOKUP($A2211,D_SAV!$A$5:$I$29,6,0),)</f>
        <v>0</v>
      </c>
    </row>
    <row r="2212" spans="1:11" x14ac:dyDescent="0.25">
      <c r="A2212" s="59"/>
      <c r="B2212" s="63">
        <f>IFERROR(VLOOKUP($A2212,D_SAV!$A$5:$I$29,3,0),)</f>
        <v>0</v>
      </c>
      <c r="C2212" s="64" t="str">
        <f>IFERROR(VLOOKUP($A2212,D_SAV!$A$5:$I$29,4,0),"")</f>
        <v/>
      </c>
      <c r="D2212" s="65">
        <f>IFERROR(VLOOKUP($A2212,D_SAV!$A$5:$I$29,5,0),)</f>
        <v>0</v>
      </c>
      <c r="E2212" s="60"/>
      <c r="F2212" s="60"/>
      <c r="G2212" s="60"/>
      <c r="H2212" s="60"/>
      <c r="I2212" s="60"/>
      <c r="J2212" s="60"/>
      <c r="K2212" s="65">
        <f>IFERROR(VLOOKUP($A2212,D_SAV!$A$5:$I$29,6,0),)</f>
        <v>0</v>
      </c>
    </row>
    <row r="2213" spans="1:11" x14ac:dyDescent="0.25">
      <c r="A2213" s="59"/>
      <c r="B2213" s="63">
        <f>IFERROR(VLOOKUP($A2213,D_SAV!$A$5:$I$29,3,0),)</f>
        <v>0</v>
      </c>
      <c r="C2213" s="64" t="str">
        <f>IFERROR(VLOOKUP($A2213,D_SAV!$A$5:$I$29,4,0),"")</f>
        <v/>
      </c>
      <c r="D2213" s="65">
        <f>IFERROR(VLOOKUP($A2213,D_SAV!$A$5:$I$29,5,0),)</f>
        <v>0</v>
      </c>
      <c r="E2213" s="60"/>
      <c r="F2213" s="60"/>
      <c r="G2213" s="60"/>
      <c r="H2213" s="60"/>
      <c r="I2213" s="60"/>
      <c r="J2213" s="60"/>
      <c r="K2213" s="65">
        <f>IFERROR(VLOOKUP($A2213,D_SAV!$A$5:$I$29,6,0),)</f>
        <v>0</v>
      </c>
    </row>
    <row r="2214" spans="1:11" x14ac:dyDescent="0.25">
      <c r="A2214" s="59"/>
      <c r="B2214" s="63">
        <f>IFERROR(VLOOKUP($A2214,D_SAV!$A$5:$I$29,3,0),)</f>
        <v>0</v>
      </c>
      <c r="C2214" s="64" t="str">
        <f>IFERROR(VLOOKUP($A2214,D_SAV!$A$5:$I$29,4,0),"")</f>
        <v/>
      </c>
      <c r="D2214" s="65">
        <f>IFERROR(VLOOKUP($A2214,D_SAV!$A$5:$I$29,5,0),)</f>
        <v>0</v>
      </c>
      <c r="E2214" s="60"/>
      <c r="F2214" s="60"/>
      <c r="G2214" s="60"/>
      <c r="H2214" s="60"/>
      <c r="I2214" s="60"/>
      <c r="J2214" s="60"/>
      <c r="K2214" s="65">
        <f>IFERROR(VLOOKUP($A2214,D_SAV!$A$5:$I$29,6,0),)</f>
        <v>0</v>
      </c>
    </row>
    <row r="2215" spans="1:11" x14ac:dyDescent="0.25">
      <c r="A2215" s="59"/>
      <c r="B2215" s="63">
        <f>IFERROR(VLOOKUP($A2215,D_SAV!$A$5:$I$29,3,0),)</f>
        <v>0</v>
      </c>
      <c r="C2215" s="64" t="str">
        <f>IFERROR(VLOOKUP($A2215,D_SAV!$A$5:$I$29,4,0),"")</f>
        <v/>
      </c>
      <c r="D2215" s="65">
        <f>IFERROR(VLOOKUP($A2215,D_SAV!$A$5:$I$29,5,0),)</f>
        <v>0</v>
      </c>
      <c r="E2215" s="60"/>
      <c r="F2215" s="60"/>
      <c r="G2215" s="60"/>
      <c r="H2215" s="60"/>
      <c r="I2215" s="60"/>
      <c r="J2215" s="60"/>
      <c r="K2215" s="65">
        <f>IFERROR(VLOOKUP($A2215,D_SAV!$A$5:$I$29,6,0),)</f>
        <v>0</v>
      </c>
    </row>
    <row r="2216" spans="1:11" x14ac:dyDescent="0.25">
      <c r="A2216" s="59"/>
      <c r="B2216" s="63">
        <f>IFERROR(VLOOKUP($A2216,D_SAV!$A$5:$I$29,3,0),)</f>
        <v>0</v>
      </c>
      <c r="C2216" s="64" t="str">
        <f>IFERROR(VLOOKUP($A2216,D_SAV!$A$5:$I$29,4,0),"")</f>
        <v/>
      </c>
      <c r="D2216" s="65">
        <f>IFERROR(VLOOKUP($A2216,D_SAV!$A$5:$I$29,5,0),)</f>
        <v>0</v>
      </c>
      <c r="E2216" s="60"/>
      <c r="F2216" s="60"/>
      <c r="G2216" s="60"/>
      <c r="H2216" s="60"/>
      <c r="I2216" s="60"/>
      <c r="J2216" s="60"/>
      <c r="K2216" s="65">
        <f>IFERROR(VLOOKUP($A2216,D_SAV!$A$5:$I$29,6,0),)</f>
        <v>0</v>
      </c>
    </row>
    <row r="2217" spans="1:11" x14ac:dyDescent="0.25">
      <c r="A2217" s="59"/>
      <c r="B2217" s="63">
        <f>IFERROR(VLOOKUP($A2217,D_SAV!$A$5:$I$29,3,0),)</f>
        <v>0</v>
      </c>
      <c r="C2217" s="64" t="str">
        <f>IFERROR(VLOOKUP($A2217,D_SAV!$A$5:$I$29,4,0),"")</f>
        <v/>
      </c>
      <c r="D2217" s="65">
        <f>IFERROR(VLOOKUP($A2217,D_SAV!$A$5:$I$29,5,0),)</f>
        <v>0</v>
      </c>
      <c r="E2217" s="60"/>
      <c r="F2217" s="60"/>
      <c r="G2217" s="60"/>
      <c r="H2217" s="60"/>
      <c r="I2217" s="60"/>
      <c r="J2217" s="60"/>
      <c r="K2217" s="65">
        <f>IFERROR(VLOOKUP($A2217,D_SAV!$A$5:$I$29,6,0),)</f>
        <v>0</v>
      </c>
    </row>
    <row r="2218" spans="1:11" x14ac:dyDescent="0.25">
      <c r="A2218" s="59"/>
      <c r="B2218" s="63">
        <f>IFERROR(VLOOKUP($A2218,D_SAV!$A$5:$I$29,3,0),)</f>
        <v>0</v>
      </c>
      <c r="C2218" s="64" t="str">
        <f>IFERROR(VLOOKUP($A2218,D_SAV!$A$5:$I$29,4,0),"")</f>
        <v/>
      </c>
      <c r="D2218" s="65">
        <f>IFERROR(VLOOKUP($A2218,D_SAV!$A$5:$I$29,5,0),)</f>
        <v>0</v>
      </c>
      <c r="E2218" s="60"/>
      <c r="F2218" s="60"/>
      <c r="G2218" s="60"/>
      <c r="H2218" s="60"/>
      <c r="I2218" s="60"/>
      <c r="J2218" s="60"/>
      <c r="K2218" s="65">
        <f>IFERROR(VLOOKUP($A2218,D_SAV!$A$5:$I$29,6,0),)</f>
        <v>0</v>
      </c>
    </row>
    <row r="2219" spans="1:11" x14ac:dyDescent="0.25">
      <c r="A2219" s="59"/>
      <c r="B2219" s="63">
        <f>IFERROR(VLOOKUP($A2219,D_SAV!$A$5:$I$29,3,0),)</f>
        <v>0</v>
      </c>
      <c r="C2219" s="64" t="str">
        <f>IFERROR(VLOOKUP($A2219,D_SAV!$A$5:$I$29,4,0),"")</f>
        <v/>
      </c>
      <c r="D2219" s="65">
        <f>IFERROR(VLOOKUP($A2219,D_SAV!$A$5:$I$29,5,0),)</f>
        <v>0</v>
      </c>
      <c r="E2219" s="60"/>
      <c r="F2219" s="60"/>
      <c r="G2219" s="60"/>
      <c r="H2219" s="60"/>
      <c r="I2219" s="60"/>
      <c r="J2219" s="60"/>
      <c r="K2219" s="65">
        <f>IFERROR(VLOOKUP($A2219,D_SAV!$A$5:$I$29,6,0),)</f>
        <v>0</v>
      </c>
    </row>
    <row r="2220" spans="1:11" x14ac:dyDescent="0.25">
      <c r="A2220" s="59"/>
      <c r="B2220" s="63">
        <f>IFERROR(VLOOKUP($A2220,D_SAV!$A$5:$I$29,3,0),)</f>
        <v>0</v>
      </c>
      <c r="C2220" s="64" t="str">
        <f>IFERROR(VLOOKUP($A2220,D_SAV!$A$5:$I$29,4,0),"")</f>
        <v/>
      </c>
      <c r="D2220" s="65">
        <f>IFERROR(VLOOKUP($A2220,D_SAV!$A$5:$I$29,5,0),)</f>
        <v>0</v>
      </c>
      <c r="E2220" s="60"/>
      <c r="F2220" s="60"/>
      <c r="G2220" s="60"/>
      <c r="H2220" s="60"/>
      <c r="I2220" s="60"/>
      <c r="J2220" s="60"/>
      <c r="K2220" s="65">
        <f>IFERROR(VLOOKUP($A2220,D_SAV!$A$5:$I$29,6,0),)</f>
        <v>0</v>
      </c>
    </row>
    <row r="2221" spans="1:11" x14ac:dyDescent="0.25">
      <c r="A2221" s="59"/>
      <c r="B2221" s="63">
        <f>IFERROR(VLOOKUP($A2221,D_SAV!$A$5:$I$29,3,0),)</f>
        <v>0</v>
      </c>
      <c r="C2221" s="64" t="str">
        <f>IFERROR(VLOOKUP($A2221,D_SAV!$A$5:$I$29,4,0),"")</f>
        <v/>
      </c>
      <c r="D2221" s="65">
        <f>IFERROR(VLOOKUP($A2221,D_SAV!$A$5:$I$29,5,0),)</f>
        <v>0</v>
      </c>
      <c r="E2221" s="60"/>
      <c r="F2221" s="60"/>
      <c r="G2221" s="60"/>
      <c r="H2221" s="60"/>
      <c r="I2221" s="60"/>
      <c r="J2221" s="60"/>
      <c r="K2221" s="65">
        <f>IFERROR(VLOOKUP($A2221,D_SAV!$A$5:$I$29,6,0),)</f>
        <v>0</v>
      </c>
    </row>
    <row r="2222" spans="1:11" x14ac:dyDescent="0.25">
      <c r="A2222" s="59"/>
      <c r="B2222" s="63">
        <f>IFERROR(VLOOKUP($A2222,D_SAV!$A$5:$I$29,3,0),)</f>
        <v>0</v>
      </c>
      <c r="C2222" s="64" t="str">
        <f>IFERROR(VLOOKUP($A2222,D_SAV!$A$5:$I$29,4,0),"")</f>
        <v/>
      </c>
      <c r="D2222" s="65">
        <f>IFERROR(VLOOKUP($A2222,D_SAV!$A$5:$I$29,5,0),)</f>
        <v>0</v>
      </c>
      <c r="E2222" s="60"/>
      <c r="F2222" s="60"/>
      <c r="G2222" s="60"/>
      <c r="H2222" s="60"/>
      <c r="I2222" s="60"/>
      <c r="J2222" s="60"/>
      <c r="K2222" s="65">
        <f>IFERROR(VLOOKUP($A2222,D_SAV!$A$5:$I$29,6,0),)</f>
        <v>0</v>
      </c>
    </row>
    <row r="2223" spans="1:11" x14ac:dyDescent="0.25">
      <c r="A2223" s="59"/>
      <c r="B2223" s="63">
        <f>IFERROR(VLOOKUP($A2223,D_SAV!$A$5:$I$29,3,0),)</f>
        <v>0</v>
      </c>
      <c r="C2223" s="64" t="str">
        <f>IFERROR(VLOOKUP($A2223,D_SAV!$A$5:$I$29,4,0),"")</f>
        <v/>
      </c>
      <c r="D2223" s="65">
        <f>IFERROR(VLOOKUP($A2223,D_SAV!$A$5:$I$29,5,0),)</f>
        <v>0</v>
      </c>
      <c r="E2223" s="60"/>
      <c r="F2223" s="60"/>
      <c r="G2223" s="60"/>
      <c r="H2223" s="60"/>
      <c r="I2223" s="60"/>
      <c r="J2223" s="60"/>
      <c r="K2223" s="65">
        <f>IFERROR(VLOOKUP($A2223,D_SAV!$A$5:$I$29,6,0),)</f>
        <v>0</v>
      </c>
    </row>
    <row r="2224" spans="1:11" x14ac:dyDescent="0.25">
      <c r="A2224" s="59"/>
      <c r="B2224" s="63">
        <f>IFERROR(VLOOKUP($A2224,D_SAV!$A$5:$I$29,3,0),)</f>
        <v>0</v>
      </c>
      <c r="C2224" s="64" t="str">
        <f>IFERROR(VLOOKUP($A2224,D_SAV!$A$5:$I$29,4,0),"")</f>
        <v/>
      </c>
      <c r="D2224" s="65">
        <f>IFERROR(VLOOKUP($A2224,D_SAV!$A$5:$I$29,5,0),)</f>
        <v>0</v>
      </c>
      <c r="E2224" s="60"/>
      <c r="F2224" s="60"/>
      <c r="G2224" s="60"/>
      <c r="H2224" s="60"/>
      <c r="I2224" s="60"/>
      <c r="J2224" s="60"/>
      <c r="K2224" s="65">
        <f>IFERROR(VLOOKUP($A2224,D_SAV!$A$5:$I$29,6,0),)</f>
        <v>0</v>
      </c>
    </row>
    <row r="2225" spans="1:11" x14ac:dyDescent="0.25">
      <c r="A2225" s="59"/>
      <c r="B2225" s="63">
        <f>IFERROR(VLOOKUP($A2225,D_SAV!$A$5:$I$29,3,0),)</f>
        <v>0</v>
      </c>
      <c r="C2225" s="64" t="str">
        <f>IFERROR(VLOOKUP($A2225,D_SAV!$A$5:$I$29,4,0),"")</f>
        <v/>
      </c>
      <c r="D2225" s="65">
        <f>IFERROR(VLOOKUP($A2225,D_SAV!$A$5:$I$29,5,0),)</f>
        <v>0</v>
      </c>
      <c r="E2225" s="60"/>
      <c r="F2225" s="60"/>
      <c r="G2225" s="60"/>
      <c r="H2225" s="60"/>
      <c r="I2225" s="60"/>
      <c r="J2225" s="60"/>
      <c r="K2225" s="65">
        <f>IFERROR(VLOOKUP($A2225,D_SAV!$A$5:$I$29,6,0),)</f>
        <v>0</v>
      </c>
    </row>
    <row r="2226" spans="1:11" x14ac:dyDescent="0.25">
      <c r="A2226" s="59"/>
      <c r="B2226" s="63">
        <f>IFERROR(VLOOKUP($A2226,D_SAV!$A$5:$I$29,3,0),)</f>
        <v>0</v>
      </c>
      <c r="C2226" s="64" t="str">
        <f>IFERROR(VLOOKUP($A2226,D_SAV!$A$5:$I$29,4,0),"")</f>
        <v/>
      </c>
      <c r="D2226" s="65">
        <f>IFERROR(VLOOKUP($A2226,D_SAV!$A$5:$I$29,5,0),)</f>
        <v>0</v>
      </c>
      <c r="E2226" s="60"/>
      <c r="F2226" s="60"/>
      <c r="G2226" s="60"/>
      <c r="H2226" s="60"/>
      <c r="I2226" s="60"/>
      <c r="J2226" s="60"/>
      <c r="K2226" s="65">
        <f>IFERROR(VLOOKUP($A2226,D_SAV!$A$5:$I$29,6,0),)</f>
        <v>0</v>
      </c>
    </row>
    <row r="2227" spans="1:11" x14ac:dyDescent="0.25">
      <c r="A2227" s="59"/>
      <c r="B2227" s="63">
        <f>IFERROR(VLOOKUP($A2227,D_SAV!$A$5:$I$29,3,0),)</f>
        <v>0</v>
      </c>
      <c r="C2227" s="64" t="str">
        <f>IFERROR(VLOOKUP($A2227,D_SAV!$A$5:$I$29,4,0),"")</f>
        <v/>
      </c>
      <c r="D2227" s="65">
        <f>IFERROR(VLOOKUP($A2227,D_SAV!$A$5:$I$29,5,0),)</f>
        <v>0</v>
      </c>
      <c r="E2227" s="60"/>
      <c r="F2227" s="60"/>
      <c r="G2227" s="60"/>
      <c r="H2227" s="60"/>
      <c r="I2227" s="60"/>
      <c r="J2227" s="60"/>
      <c r="K2227" s="65">
        <f>IFERROR(VLOOKUP($A2227,D_SAV!$A$5:$I$29,6,0),)</f>
        <v>0</v>
      </c>
    </row>
    <row r="2228" spans="1:11" x14ac:dyDescent="0.25">
      <c r="A2228" s="59"/>
      <c r="B2228" s="63">
        <f>IFERROR(VLOOKUP($A2228,D_SAV!$A$5:$I$29,3,0),)</f>
        <v>0</v>
      </c>
      <c r="C2228" s="64" t="str">
        <f>IFERROR(VLOOKUP($A2228,D_SAV!$A$5:$I$29,4,0),"")</f>
        <v/>
      </c>
      <c r="D2228" s="65">
        <f>IFERROR(VLOOKUP($A2228,D_SAV!$A$5:$I$29,5,0),)</f>
        <v>0</v>
      </c>
      <c r="E2228" s="60"/>
      <c r="F2228" s="60"/>
      <c r="G2228" s="60"/>
      <c r="H2228" s="60"/>
      <c r="I2228" s="60"/>
      <c r="J2228" s="60"/>
      <c r="K2228" s="65">
        <f>IFERROR(VLOOKUP($A2228,D_SAV!$A$5:$I$29,6,0),)</f>
        <v>0</v>
      </c>
    </row>
    <row r="2229" spans="1:11" x14ac:dyDescent="0.25">
      <c r="A2229" s="59"/>
      <c r="B2229" s="63">
        <f>IFERROR(VLOOKUP($A2229,D_SAV!$A$5:$I$29,3,0),)</f>
        <v>0</v>
      </c>
      <c r="C2229" s="64" t="str">
        <f>IFERROR(VLOOKUP($A2229,D_SAV!$A$5:$I$29,4,0),"")</f>
        <v/>
      </c>
      <c r="D2229" s="65">
        <f>IFERROR(VLOOKUP($A2229,D_SAV!$A$5:$I$29,5,0),)</f>
        <v>0</v>
      </c>
      <c r="E2229" s="60"/>
      <c r="F2229" s="60"/>
      <c r="G2229" s="60"/>
      <c r="H2229" s="60"/>
      <c r="I2229" s="60"/>
      <c r="J2229" s="60"/>
      <c r="K2229" s="65">
        <f>IFERROR(VLOOKUP($A2229,D_SAV!$A$5:$I$29,6,0),)</f>
        <v>0</v>
      </c>
    </row>
    <row r="2230" spans="1:11" x14ac:dyDescent="0.25">
      <c r="A2230" s="59"/>
      <c r="B2230" s="63">
        <f>IFERROR(VLOOKUP($A2230,D_SAV!$A$5:$I$29,3,0),)</f>
        <v>0</v>
      </c>
      <c r="C2230" s="64" t="str">
        <f>IFERROR(VLOOKUP($A2230,D_SAV!$A$5:$I$29,4,0),"")</f>
        <v/>
      </c>
      <c r="D2230" s="65">
        <f>IFERROR(VLOOKUP($A2230,D_SAV!$A$5:$I$29,5,0),)</f>
        <v>0</v>
      </c>
      <c r="E2230" s="60"/>
      <c r="F2230" s="60"/>
      <c r="G2230" s="60"/>
      <c r="H2230" s="60"/>
      <c r="I2230" s="60"/>
      <c r="J2230" s="60"/>
      <c r="K2230" s="65">
        <f>IFERROR(VLOOKUP($A2230,D_SAV!$A$5:$I$29,6,0),)</f>
        <v>0</v>
      </c>
    </row>
    <row r="2231" spans="1:11" x14ac:dyDescent="0.25">
      <c r="A2231" s="59"/>
      <c r="B2231" s="63">
        <f>IFERROR(VLOOKUP($A2231,D_SAV!$A$5:$I$29,3,0),)</f>
        <v>0</v>
      </c>
      <c r="C2231" s="64" t="str">
        <f>IFERROR(VLOOKUP($A2231,D_SAV!$A$5:$I$29,4,0),"")</f>
        <v/>
      </c>
      <c r="D2231" s="65">
        <f>IFERROR(VLOOKUP($A2231,D_SAV!$A$5:$I$29,5,0),)</f>
        <v>0</v>
      </c>
      <c r="E2231" s="60"/>
      <c r="F2231" s="60"/>
      <c r="G2231" s="60"/>
      <c r="H2231" s="60"/>
      <c r="I2231" s="60"/>
      <c r="J2231" s="60"/>
      <c r="K2231" s="65">
        <f>IFERROR(VLOOKUP($A2231,D_SAV!$A$5:$I$29,6,0),)</f>
        <v>0</v>
      </c>
    </row>
    <row r="2232" spans="1:11" x14ac:dyDescent="0.25">
      <c r="A2232" s="59"/>
      <c r="B2232" s="63">
        <f>IFERROR(VLOOKUP($A2232,D_SAV!$A$5:$I$29,3,0),)</f>
        <v>0</v>
      </c>
      <c r="C2232" s="64" t="str">
        <f>IFERROR(VLOOKUP($A2232,D_SAV!$A$5:$I$29,4,0),"")</f>
        <v/>
      </c>
      <c r="D2232" s="65">
        <f>IFERROR(VLOOKUP($A2232,D_SAV!$A$5:$I$29,5,0),)</f>
        <v>0</v>
      </c>
      <c r="E2232" s="60"/>
      <c r="F2232" s="60"/>
      <c r="G2232" s="60"/>
      <c r="H2232" s="60"/>
      <c r="I2232" s="60"/>
      <c r="J2232" s="60"/>
      <c r="K2232" s="65">
        <f>IFERROR(VLOOKUP($A2232,D_SAV!$A$5:$I$29,6,0),)</f>
        <v>0</v>
      </c>
    </row>
    <row r="2233" spans="1:11" x14ac:dyDescent="0.25">
      <c r="A2233" s="59"/>
      <c r="B2233" s="63">
        <f>IFERROR(VLOOKUP($A2233,D_SAV!$A$5:$I$29,3,0),)</f>
        <v>0</v>
      </c>
      <c r="C2233" s="64" t="str">
        <f>IFERROR(VLOOKUP($A2233,D_SAV!$A$5:$I$29,4,0),"")</f>
        <v/>
      </c>
      <c r="D2233" s="65">
        <f>IFERROR(VLOOKUP($A2233,D_SAV!$A$5:$I$29,5,0),)</f>
        <v>0</v>
      </c>
      <c r="E2233" s="60"/>
      <c r="F2233" s="60"/>
      <c r="G2233" s="60"/>
      <c r="H2233" s="60"/>
      <c r="I2233" s="60"/>
      <c r="J2233" s="60"/>
      <c r="K2233" s="65">
        <f>IFERROR(VLOOKUP($A2233,D_SAV!$A$5:$I$29,6,0),)</f>
        <v>0</v>
      </c>
    </row>
    <row r="2234" spans="1:11" x14ac:dyDescent="0.25">
      <c r="A2234" s="59"/>
      <c r="B2234" s="63">
        <f>IFERROR(VLOOKUP($A2234,D_SAV!$A$5:$I$29,3,0),)</f>
        <v>0</v>
      </c>
      <c r="C2234" s="64" t="str">
        <f>IFERROR(VLOOKUP($A2234,D_SAV!$A$5:$I$29,4,0),"")</f>
        <v/>
      </c>
      <c r="D2234" s="65">
        <f>IFERROR(VLOOKUP($A2234,D_SAV!$A$5:$I$29,5,0),)</f>
        <v>0</v>
      </c>
      <c r="E2234" s="60"/>
      <c r="F2234" s="60"/>
      <c r="G2234" s="60"/>
      <c r="H2234" s="60"/>
      <c r="I2234" s="60"/>
      <c r="J2234" s="60"/>
      <c r="K2234" s="65">
        <f>IFERROR(VLOOKUP($A2234,D_SAV!$A$5:$I$29,6,0),)</f>
        <v>0</v>
      </c>
    </row>
    <row r="2235" spans="1:11" x14ac:dyDescent="0.25">
      <c r="A2235" s="59"/>
      <c r="B2235" s="63">
        <f>IFERROR(VLOOKUP($A2235,D_SAV!$A$5:$I$29,3,0),)</f>
        <v>0</v>
      </c>
      <c r="C2235" s="64" t="str">
        <f>IFERROR(VLOOKUP($A2235,D_SAV!$A$5:$I$29,4,0),"")</f>
        <v/>
      </c>
      <c r="D2235" s="65">
        <f>IFERROR(VLOOKUP($A2235,D_SAV!$A$5:$I$29,5,0),)</f>
        <v>0</v>
      </c>
      <c r="E2235" s="60"/>
      <c r="F2235" s="60"/>
      <c r="G2235" s="60"/>
      <c r="H2235" s="60"/>
      <c r="I2235" s="60"/>
      <c r="J2235" s="60"/>
      <c r="K2235" s="65">
        <f>IFERROR(VLOOKUP($A2235,D_SAV!$A$5:$I$29,6,0),)</f>
        <v>0</v>
      </c>
    </row>
    <row r="2236" spans="1:11" x14ac:dyDescent="0.25">
      <c r="A2236" s="59"/>
      <c r="B2236" s="63">
        <f>IFERROR(VLOOKUP($A2236,D_SAV!$A$5:$I$29,3,0),)</f>
        <v>0</v>
      </c>
      <c r="C2236" s="64" t="str">
        <f>IFERROR(VLOOKUP($A2236,D_SAV!$A$5:$I$29,4,0),"")</f>
        <v/>
      </c>
      <c r="D2236" s="65">
        <f>IFERROR(VLOOKUP($A2236,D_SAV!$A$5:$I$29,5,0),)</f>
        <v>0</v>
      </c>
      <c r="E2236" s="60"/>
      <c r="F2236" s="60"/>
      <c r="G2236" s="60"/>
      <c r="H2236" s="60"/>
      <c r="I2236" s="60"/>
      <c r="J2236" s="60"/>
      <c r="K2236" s="65">
        <f>IFERROR(VLOOKUP($A2236,D_SAV!$A$5:$I$29,6,0),)</f>
        <v>0</v>
      </c>
    </row>
    <row r="2237" spans="1:11" x14ac:dyDescent="0.25">
      <c r="A2237" s="59"/>
      <c r="B2237" s="63">
        <f>IFERROR(VLOOKUP($A2237,D_SAV!$A$5:$I$29,3,0),)</f>
        <v>0</v>
      </c>
      <c r="C2237" s="64" t="str">
        <f>IFERROR(VLOOKUP($A2237,D_SAV!$A$5:$I$29,4,0),"")</f>
        <v/>
      </c>
      <c r="D2237" s="65">
        <f>IFERROR(VLOOKUP($A2237,D_SAV!$A$5:$I$29,5,0),)</f>
        <v>0</v>
      </c>
      <c r="E2237" s="60"/>
      <c r="F2237" s="60"/>
      <c r="G2237" s="60"/>
      <c r="H2237" s="60"/>
      <c r="I2237" s="60"/>
      <c r="J2237" s="60"/>
      <c r="K2237" s="65">
        <f>IFERROR(VLOOKUP($A2237,D_SAV!$A$5:$I$29,6,0),)</f>
        <v>0</v>
      </c>
    </row>
    <row r="2238" spans="1:11" x14ac:dyDescent="0.25">
      <c r="A2238" s="59"/>
      <c r="B2238" s="63">
        <f>IFERROR(VLOOKUP($A2238,D_SAV!$A$5:$I$29,3,0),)</f>
        <v>0</v>
      </c>
      <c r="C2238" s="64" t="str">
        <f>IFERROR(VLOOKUP($A2238,D_SAV!$A$5:$I$29,4,0),"")</f>
        <v/>
      </c>
      <c r="D2238" s="65">
        <f>IFERROR(VLOOKUP($A2238,D_SAV!$A$5:$I$29,5,0),)</f>
        <v>0</v>
      </c>
      <c r="E2238" s="60"/>
      <c r="F2238" s="60"/>
      <c r="G2238" s="60"/>
      <c r="H2238" s="60"/>
      <c r="I2238" s="60"/>
      <c r="J2238" s="60"/>
      <c r="K2238" s="65">
        <f>IFERROR(VLOOKUP($A2238,D_SAV!$A$5:$I$29,6,0),)</f>
        <v>0</v>
      </c>
    </row>
    <row r="2239" spans="1:11" x14ac:dyDescent="0.25">
      <c r="A2239" s="59"/>
      <c r="B2239" s="63">
        <f>IFERROR(VLOOKUP($A2239,D_SAV!$A$5:$I$29,3,0),)</f>
        <v>0</v>
      </c>
      <c r="C2239" s="64" t="str">
        <f>IFERROR(VLOOKUP($A2239,D_SAV!$A$5:$I$29,4,0),"")</f>
        <v/>
      </c>
      <c r="D2239" s="65">
        <f>IFERROR(VLOOKUP($A2239,D_SAV!$A$5:$I$29,5,0),)</f>
        <v>0</v>
      </c>
      <c r="E2239" s="60"/>
      <c r="F2239" s="60"/>
      <c r="G2239" s="60"/>
      <c r="H2239" s="60"/>
      <c r="I2239" s="60"/>
      <c r="J2239" s="60"/>
      <c r="K2239" s="65">
        <f>IFERROR(VLOOKUP($A2239,D_SAV!$A$5:$I$29,6,0),)</f>
        <v>0</v>
      </c>
    </row>
    <row r="2240" spans="1:11" x14ac:dyDescent="0.25">
      <c r="A2240" s="59"/>
      <c r="B2240" s="63">
        <f>IFERROR(VLOOKUP($A2240,D_SAV!$A$5:$I$29,3,0),)</f>
        <v>0</v>
      </c>
      <c r="C2240" s="64" t="str">
        <f>IFERROR(VLOOKUP($A2240,D_SAV!$A$5:$I$29,4,0),"")</f>
        <v/>
      </c>
      <c r="D2240" s="65">
        <f>IFERROR(VLOOKUP($A2240,D_SAV!$A$5:$I$29,5,0),)</f>
        <v>0</v>
      </c>
      <c r="E2240" s="60"/>
      <c r="F2240" s="60"/>
      <c r="G2240" s="60"/>
      <c r="H2240" s="60"/>
      <c r="I2240" s="60"/>
      <c r="J2240" s="60"/>
      <c r="K2240" s="65">
        <f>IFERROR(VLOOKUP($A2240,D_SAV!$A$5:$I$29,6,0),)</f>
        <v>0</v>
      </c>
    </row>
    <row r="2241" spans="1:11" x14ac:dyDescent="0.25">
      <c r="A2241" s="59"/>
      <c r="B2241" s="63">
        <f>IFERROR(VLOOKUP($A2241,D_SAV!$A$5:$I$29,3,0),)</f>
        <v>0</v>
      </c>
      <c r="C2241" s="64" t="str">
        <f>IFERROR(VLOOKUP($A2241,D_SAV!$A$5:$I$29,4,0),"")</f>
        <v/>
      </c>
      <c r="D2241" s="65">
        <f>IFERROR(VLOOKUP($A2241,D_SAV!$A$5:$I$29,5,0),)</f>
        <v>0</v>
      </c>
      <c r="E2241" s="60"/>
      <c r="F2241" s="60"/>
      <c r="G2241" s="60"/>
      <c r="H2241" s="60"/>
      <c r="I2241" s="60"/>
      <c r="J2241" s="60"/>
      <c r="K2241" s="65">
        <f>IFERROR(VLOOKUP($A2241,D_SAV!$A$5:$I$29,6,0),)</f>
        <v>0</v>
      </c>
    </row>
    <row r="2242" spans="1:11" x14ac:dyDescent="0.25">
      <c r="A2242" s="59"/>
      <c r="B2242" s="63">
        <f>IFERROR(VLOOKUP($A2242,D_SAV!$A$5:$I$29,3,0),)</f>
        <v>0</v>
      </c>
      <c r="C2242" s="64" t="str">
        <f>IFERROR(VLOOKUP($A2242,D_SAV!$A$5:$I$29,4,0),"")</f>
        <v/>
      </c>
      <c r="D2242" s="65">
        <f>IFERROR(VLOOKUP($A2242,D_SAV!$A$5:$I$29,5,0),)</f>
        <v>0</v>
      </c>
      <c r="E2242" s="60"/>
      <c r="F2242" s="60"/>
      <c r="G2242" s="60"/>
      <c r="H2242" s="60"/>
      <c r="I2242" s="60"/>
      <c r="J2242" s="60"/>
      <c r="K2242" s="65">
        <f>IFERROR(VLOOKUP($A2242,D_SAV!$A$5:$I$29,6,0),)</f>
        <v>0</v>
      </c>
    </row>
    <row r="2243" spans="1:11" x14ac:dyDescent="0.25">
      <c r="A2243" s="59"/>
      <c r="B2243" s="63">
        <f>IFERROR(VLOOKUP($A2243,D_SAV!$A$5:$I$29,3,0),)</f>
        <v>0</v>
      </c>
      <c r="C2243" s="64" t="str">
        <f>IFERROR(VLOOKUP($A2243,D_SAV!$A$5:$I$29,4,0),"")</f>
        <v/>
      </c>
      <c r="D2243" s="65">
        <f>IFERROR(VLOOKUP($A2243,D_SAV!$A$5:$I$29,5,0),)</f>
        <v>0</v>
      </c>
      <c r="E2243" s="60"/>
      <c r="F2243" s="60"/>
      <c r="G2243" s="60"/>
      <c r="H2243" s="60"/>
      <c r="I2243" s="60"/>
      <c r="J2243" s="60"/>
      <c r="K2243" s="65">
        <f>IFERROR(VLOOKUP($A2243,D_SAV!$A$5:$I$29,6,0),)</f>
        <v>0</v>
      </c>
    </row>
    <row r="2244" spans="1:11" x14ac:dyDescent="0.25">
      <c r="A2244" s="59"/>
      <c r="B2244" s="63">
        <f>IFERROR(VLOOKUP($A2244,D_SAV!$A$5:$I$29,3,0),)</f>
        <v>0</v>
      </c>
      <c r="C2244" s="64" t="str">
        <f>IFERROR(VLOOKUP($A2244,D_SAV!$A$5:$I$29,4,0),"")</f>
        <v/>
      </c>
      <c r="D2244" s="65">
        <f>IFERROR(VLOOKUP($A2244,D_SAV!$A$5:$I$29,5,0),)</f>
        <v>0</v>
      </c>
      <c r="E2244" s="60"/>
      <c r="F2244" s="60"/>
      <c r="G2244" s="60"/>
      <c r="H2244" s="60"/>
      <c r="I2244" s="60"/>
      <c r="J2244" s="60"/>
      <c r="K2244" s="65">
        <f>IFERROR(VLOOKUP($A2244,D_SAV!$A$5:$I$29,6,0),)</f>
        <v>0</v>
      </c>
    </row>
    <row r="2245" spans="1:11" x14ac:dyDescent="0.25">
      <c r="A2245" s="59"/>
      <c r="B2245" s="63">
        <f>IFERROR(VLOOKUP($A2245,D_SAV!$A$5:$I$29,3,0),)</f>
        <v>0</v>
      </c>
      <c r="C2245" s="64" t="str">
        <f>IFERROR(VLOOKUP($A2245,D_SAV!$A$5:$I$29,4,0),"")</f>
        <v/>
      </c>
      <c r="D2245" s="65">
        <f>IFERROR(VLOOKUP($A2245,D_SAV!$A$5:$I$29,5,0),)</f>
        <v>0</v>
      </c>
      <c r="E2245" s="60"/>
      <c r="F2245" s="60"/>
      <c r="G2245" s="60"/>
      <c r="H2245" s="60"/>
      <c r="I2245" s="60"/>
      <c r="J2245" s="60"/>
      <c r="K2245" s="65">
        <f>IFERROR(VLOOKUP($A2245,D_SAV!$A$5:$I$29,6,0),)</f>
        <v>0</v>
      </c>
    </row>
    <row r="2246" spans="1:11" x14ac:dyDescent="0.25">
      <c r="A2246" s="59"/>
      <c r="B2246" s="63">
        <f>IFERROR(VLOOKUP($A2246,D_SAV!$A$5:$I$29,3,0),)</f>
        <v>0</v>
      </c>
      <c r="C2246" s="64" t="str">
        <f>IFERROR(VLOOKUP($A2246,D_SAV!$A$5:$I$29,4,0),"")</f>
        <v/>
      </c>
      <c r="D2246" s="65">
        <f>IFERROR(VLOOKUP($A2246,D_SAV!$A$5:$I$29,5,0),)</f>
        <v>0</v>
      </c>
      <c r="E2246" s="60"/>
      <c r="F2246" s="60"/>
      <c r="G2246" s="60"/>
      <c r="H2246" s="60"/>
      <c r="I2246" s="60"/>
      <c r="J2246" s="60"/>
      <c r="K2246" s="65">
        <f>IFERROR(VLOOKUP($A2246,D_SAV!$A$5:$I$29,6,0),)</f>
        <v>0</v>
      </c>
    </row>
    <row r="2247" spans="1:11" x14ac:dyDescent="0.25">
      <c r="A2247" s="59"/>
      <c r="B2247" s="63">
        <f>IFERROR(VLOOKUP($A2247,D_SAV!$A$5:$I$29,3,0),)</f>
        <v>0</v>
      </c>
      <c r="C2247" s="64" t="str">
        <f>IFERROR(VLOOKUP($A2247,D_SAV!$A$5:$I$29,4,0),"")</f>
        <v/>
      </c>
      <c r="D2247" s="65">
        <f>IFERROR(VLOOKUP($A2247,D_SAV!$A$5:$I$29,5,0),)</f>
        <v>0</v>
      </c>
      <c r="E2247" s="60"/>
      <c r="F2247" s="60"/>
      <c r="G2247" s="60"/>
      <c r="H2247" s="60"/>
      <c r="I2247" s="60"/>
      <c r="J2247" s="60"/>
      <c r="K2247" s="65">
        <f>IFERROR(VLOOKUP($A2247,D_SAV!$A$5:$I$29,6,0),)</f>
        <v>0</v>
      </c>
    </row>
    <row r="2248" spans="1:11" x14ac:dyDescent="0.25">
      <c r="A2248" s="59"/>
      <c r="B2248" s="63">
        <f>IFERROR(VLOOKUP($A2248,D_SAV!$A$5:$I$29,3,0),)</f>
        <v>0</v>
      </c>
      <c r="C2248" s="64" t="str">
        <f>IFERROR(VLOOKUP($A2248,D_SAV!$A$5:$I$29,4,0),"")</f>
        <v/>
      </c>
      <c r="D2248" s="65">
        <f>IFERROR(VLOOKUP($A2248,D_SAV!$A$5:$I$29,5,0),)</f>
        <v>0</v>
      </c>
      <c r="E2248" s="60"/>
      <c r="F2248" s="60"/>
      <c r="G2248" s="60"/>
      <c r="H2248" s="60"/>
      <c r="I2248" s="60"/>
      <c r="J2248" s="60"/>
      <c r="K2248" s="65">
        <f>IFERROR(VLOOKUP($A2248,D_SAV!$A$5:$I$29,6,0),)</f>
        <v>0</v>
      </c>
    </row>
    <row r="2249" spans="1:11" x14ac:dyDescent="0.25">
      <c r="A2249" s="59"/>
      <c r="B2249" s="63">
        <f>IFERROR(VLOOKUP($A2249,D_SAV!$A$5:$I$29,3,0),)</f>
        <v>0</v>
      </c>
      <c r="C2249" s="64" t="str">
        <f>IFERROR(VLOOKUP($A2249,D_SAV!$A$5:$I$29,4,0),"")</f>
        <v/>
      </c>
      <c r="D2249" s="65">
        <f>IFERROR(VLOOKUP($A2249,D_SAV!$A$5:$I$29,5,0),)</f>
        <v>0</v>
      </c>
      <c r="E2249" s="60"/>
      <c r="F2249" s="60"/>
      <c r="G2249" s="60"/>
      <c r="H2249" s="60"/>
      <c r="I2249" s="60"/>
      <c r="J2249" s="60"/>
      <c r="K2249" s="65">
        <f>IFERROR(VLOOKUP($A2249,D_SAV!$A$5:$I$29,6,0),)</f>
        <v>0</v>
      </c>
    </row>
    <row r="2250" spans="1:11" x14ac:dyDescent="0.25">
      <c r="A2250" s="59"/>
      <c r="B2250" s="63">
        <f>IFERROR(VLOOKUP($A2250,D_SAV!$A$5:$I$29,3,0),)</f>
        <v>0</v>
      </c>
      <c r="C2250" s="64" t="str">
        <f>IFERROR(VLOOKUP($A2250,D_SAV!$A$5:$I$29,4,0),"")</f>
        <v/>
      </c>
      <c r="D2250" s="65">
        <f>IFERROR(VLOOKUP($A2250,D_SAV!$A$5:$I$29,5,0),)</f>
        <v>0</v>
      </c>
      <c r="E2250" s="60"/>
      <c r="F2250" s="60"/>
      <c r="G2250" s="60"/>
      <c r="H2250" s="60"/>
      <c r="I2250" s="60"/>
      <c r="J2250" s="60"/>
      <c r="K2250" s="65">
        <f>IFERROR(VLOOKUP($A2250,D_SAV!$A$5:$I$29,6,0),)</f>
        <v>0</v>
      </c>
    </row>
    <row r="2251" spans="1:11" x14ac:dyDescent="0.25">
      <c r="A2251" s="59"/>
      <c r="B2251" s="63">
        <f>IFERROR(VLOOKUP($A2251,D_SAV!$A$5:$I$29,3,0),)</f>
        <v>0</v>
      </c>
      <c r="C2251" s="64" t="str">
        <f>IFERROR(VLOOKUP($A2251,D_SAV!$A$5:$I$29,4,0),"")</f>
        <v/>
      </c>
      <c r="D2251" s="65">
        <f>IFERROR(VLOOKUP($A2251,D_SAV!$A$5:$I$29,5,0),)</f>
        <v>0</v>
      </c>
      <c r="E2251" s="60"/>
      <c r="F2251" s="60"/>
      <c r="G2251" s="60"/>
      <c r="H2251" s="60"/>
      <c r="I2251" s="60"/>
      <c r="J2251" s="60"/>
      <c r="K2251" s="65">
        <f>IFERROR(VLOOKUP($A2251,D_SAV!$A$5:$I$29,6,0),)</f>
        <v>0</v>
      </c>
    </row>
    <row r="2252" spans="1:11" x14ac:dyDescent="0.25">
      <c r="A2252" s="59"/>
      <c r="B2252" s="63">
        <f>IFERROR(VLOOKUP($A2252,D_SAV!$A$5:$I$29,3,0),)</f>
        <v>0</v>
      </c>
      <c r="C2252" s="64" t="str">
        <f>IFERROR(VLOOKUP($A2252,D_SAV!$A$5:$I$29,4,0),"")</f>
        <v/>
      </c>
      <c r="D2252" s="65">
        <f>IFERROR(VLOOKUP($A2252,D_SAV!$A$5:$I$29,5,0),)</f>
        <v>0</v>
      </c>
      <c r="E2252" s="60"/>
      <c r="F2252" s="60"/>
      <c r="G2252" s="60"/>
      <c r="H2252" s="60"/>
      <c r="I2252" s="60"/>
      <c r="J2252" s="60"/>
      <c r="K2252" s="65">
        <f>IFERROR(VLOOKUP($A2252,D_SAV!$A$5:$I$29,6,0),)</f>
        <v>0</v>
      </c>
    </row>
    <row r="2253" spans="1:11" x14ac:dyDescent="0.25">
      <c r="A2253" s="59"/>
      <c r="B2253" s="63">
        <f>IFERROR(VLOOKUP($A2253,D_SAV!$A$5:$I$29,3,0),)</f>
        <v>0</v>
      </c>
      <c r="C2253" s="64" t="str">
        <f>IFERROR(VLOOKUP($A2253,D_SAV!$A$5:$I$29,4,0),"")</f>
        <v/>
      </c>
      <c r="D2253" s="65">
        <f>IFERROR(VLOOKUP($A2253,D_SAV!$A$5:$I$29,5,0),)</f>
        <v>0</v>
      </c>
      <c r="E2253" s="60"/>
      <c r="F2253" s="60"/>
      <c r="G2253" s="60"/>
      <c r="H2253" s="60"/>
      <c r="I2253" s="60"/>
      <c r="J2253" s="60"/>
      <c r="K2253" s="65">
        <f>IFERROR(VLOOKUP($A2253,D_SAV!$A$5:$I$29,6,0),)</f>
        <v>0</v>
      </c>
    </row>
    <row r="2254" spans="1:11" x14ac:dyDescent="0.25">
      <c r="A2254" s="59"/>
      <c r="B2254" s="63">
        <f>IFERROR(VLOOKUP($A2254,D_SAV!$A$5:$I$29,3,0),)</f>
        <v>0</v>
      </c>
      <c r="C2254" s="64" t="str">
        <f>IFERROR(VLOOKUP($A2254,D_SAV!$A$5:$I$29,4,0),"")</f>
        <v/>
      </c>
      <c r="D2254" s="65">
        <f>IFERROR(VLOOKUP($A2254,D_SAV!$A$5:$I$29,5,0),)</f>
        <v>0</v>
      </c>
      <c r="E2254" s="60"/>
      <c r="F2254" s="60"/>
      <c r="G2254" s="60"/>
      <c r="H2254" s="60"/>
      <c r="I2254" s="60"/>
      <c r="J2254" s="60"/>
      <c r="K2254" s="65">
        <f>IFERROR(VLOOKUP($A2254,D_SAV!$A$5:$I$29,6,0),)</f>
        <v>0</v>
      </c>
    </row>
    <row r="2255" spans="1:11" x14ac:dyDescent="0.25">
      <c r="A2255" s="59"/>
      <c r="B2255" s="63">
        <f>IFERROR(VLOOKUP($A2255,D_SAV!$A$5:$I$29,3,0),)</f>
        <v>0</v>
      </c>
      <c r="C2255" s="64" t="str">
        <f>IFERROR(VLOOKUP($A2255,D_SAV!$A$5:$I$29,4,0),"")</f>
        <v/>
      </c>
      <c r="D2255" s="65">
        <f>IFERROR(VLOOKUP($A2255,D_SAV!$A$5:$I$29,5,0),)</f>
        <v>0</v>
      </c>
      <c r="E2255" s="60"/>
      <c r="F2255" s="60"/>
      <c r="G2255" s="60"/>
      <c r="H2255" s="60"/>
      <c r="I2255" s="60"/>
      <c r="J2255" s="60"/>
      <c r="K2255" s="65">
        <f>IFERROR(VLOOKUP($A2255,D_SAV!$A$5:$I$29,6,0),)</f>
        <v>0</v>
      </c>
    </row>
    <row r="2256" spans="1:11" x14ac:dyDescent="0.25">
      <c r="A2256" s="59"/>
      <c r="B2256" s="63">
        <f>IFERROR(VLOOKUP($A2256,D_SAV!$A$5:$I$29,3,0),)</f>
        <v>0</v>
      </c>
      <c r="C2256" s="64" t="str">
        <f>IFERROR(VLOOKUP($A2256,D_SAV!$A$5:$I$29,4,0),"")</f>
        <v/>
      </c>
      <c r="D2256" s="65">
        <f>IFERROR(VLOOKUP($A2256,D_SAV!$A$5:$I$29,5,0),)</f>
        <v>0</v>
      </c>
      <c r="E2256" s="60"/>
      <c r="F2256" s="60"/>
      <c r="G2256" s="60"/>
      <c r="H2256" s="60"/>
      <c r="I2256" s="60"/>
      <c r="J2256" s="60"/>
      <c r="K2256" s="65">
        <f>IFERROR(VLOOKUP($A2256,D_SAV!$A$5:$I$29,6,0),)</f>
        <v>0</v>
      </c>
    </row>
    <row r="2257" spans="1:11" x14ac:dyDescent="0.25">
      <c r="A2257" s="59"/>
      <c r="B2257" s="63">
        <f>IFERROR(VLOOKUP($A2257,D_SAV!$A$5:$I$29,3,0),)</f>
        <v>0</v>
      </c>
      <c r="C2257" s="64" t="str">
        <f>IFERROR(VLOOKUP($A2257,D_SAV!$A$5:$I$29,4,0),"")</f>
        <v/>
      </c>
      <c r="D2257" s="65">
        <f>IFERROR(VLOOKUP($A2257,D_SAV!$A$5:$I$29,5,0),)</f>
        <v>0</v>
      </c>
      <c r="E2257" s="60"/>
      <c r="F2257" s="60"/>
      <c r="G2257" s="60"/>
      <c r="H2257" s="60"/>
      <c r="I2257" s="60"/>
      <c r="J2257" s="60"/>
      <c r="K2257" s="65">
        <f>IFERROR(VLOOKUP($A2257,D_SAV!$A$5:$I$29,6,0),)</f>
        <v>0</v>
      </c>
    </row>
    <row r="2258" spans="1:11" x14ac:dyDescent="0.25">
      <c r="A2258" s="59"/>
      <c r="B2258" s="63">
        <f>IFERROR(VLOOKUP($A2258,D_SAV!$A$5:$I$29,3,0),)</f>
        <v>0</v>
      </c>
      <c r="C2258" s="64" t="str">
        <f>IFERROR(VLOOKUP($A2258,D_SAV!$A$5:$I$29,4,0),"")</f>
        <v/>
      </c>
      <c r="D2258" s="65">
        <f>IFERROR(VLOOKUP($A2258,D_SAV!$A$5:$I$29,5,0),)</f>
        <v>0</v>
      </c>
      <c r="E2258" s="60"/>
      <c r="F2258" s="60"/>
      <c r="G2258" s="60"/>
      <c r="H2258" s="60"/>
      <c r="I2258" s="60"/>
      <c r="J2258" s="60"/>
      <c r="K2258" s="65">
        <f>IFERROR(VLOOKUP($A2258,D_SAV!$A$5:$I$29,6,0),)</f>
        <v>0</v>
      </c>
    </row>
    <row r="2259" spans="1:11" x14ac:dyDescent="0.25">
      <c r="A2259" s="59"/>
      <c r="B2259" s="63">
        <f>IFERROR(VLOOKUP($A2259,D_SAV!$A$5:$I$29,3,0),)</f>
        <v>0</v>
      </c>
      <c r="C2259" s="64" t="str">
        <f>IFERROR(VLOOKUP($A2259,D_SAV!$A$5:$I$29,4,0),"")</f>
        <v/>
      </c>
      <c r="D2259" s="65">
        <f>IFERROR(VLOOKUP($A2259,D_SAV!$A$5:$I$29,5,0),)</f>
        <v>0</v>
      </c>
      <c r="E2259" s="60"/>
      <c r="F2259" s="60"/>
      <c r="G2259" s="60"/>
      <c r="H2259" s="60"/>
      <c r="I2259" s="60"/>
      <c r="J2259" s="60"/>
      <c r="K2259" s="65">
        <f>IFERROR(VLOOKUP($A2259,D_SAV!$A$5:$I$29,6,0),)</f>
        <v>0</v>
      </c>
    </row>
    <row r="2260" spans="1:11" x14ac:dyDescent="0.25">
      <c r="A2260" s="59"/>
      <c r="B2260" s="63">
        <f>IFERROR(VLOOKUP($A2260,D_SAV!$A$5:$I$29,3,0),)</f>
        <v>0</v>
      </c>
      <c r="C2260" s="64" t="str">
        <f>IFERROR(VLOOKUP($A2260,D_SAV!$A$5:$I$29,4,0),"")</f>
        <v/>
      </c>
      <c r="D2260" s="65">
        <f>IFERROR(VLOOKUP($A2260,D_SAV!$A$5:$I$29,5,0),)</f>
        <v>0</v>
      </c>
      <c r="E2260" s="60"/>
      <c r="F2260" s="60"/>
      <c r="G2260" s="60"/>
      <c r="H2260" s="60"/>
      <c r="I2260" s="60"/>
      <c r="J2260" s="60"/>
      <c r="K2260" s="65">
        <f>IFERROR(VLOOKUP($A2260,D_SAV!$A$5:$I$29,6,0),)</f>
        <v>0</v>
      </c>
    </row>
    <row r="2261" spans="1:11" x14ac:dyDescent="0.25">
      <c r="A2261" s="59"/>
      <c r="B2261" s="63">
        <f>IFERROR(VLOOKUP($A2261,D_SAV!$A$5:$I$29,3,0),)</f>
        <v>0</v>
      </c>
      <c r="C2261" s="64" t="str">
        <f>IFERROR(VLOOKUP($A2261,D_SAV!$A$5:$I$29,4,0),"")</f>
        <v/>
      </c>
      <c r="D2261" s="65">
        <f>IFERROR(VLOOKUP($A2261,D_SAV!$A$5:$I$29,5,0),)</f>
        <v>0</v>
      </c>
      <c r="E2261" s="60"/>
      <c r="F2261" s="60"/>
      <c r="G2261" s="60"/>
      <c r="H2261" s="60"/>
      <c r="I2261" s="60"/>
      <c r="J2261" s="60"/>
      <c r="K2261" s="65">
        <f>IFERROR(VLOOKUP($A2261,D_SAV!$A$5:$I$29,6,0),)</f>
        <v>0</v>
      </c>
    </row>
    <row r="2262" spans="1:11" x14ac:dyDescent="0.25">
      <c r="A2262" s="59"/>
      <c r="B2262" s="63">
        <f>IFERROR(VLOOKUP($A2262,D_SAV!$A$5:$I$29,3,0),)</f>
        <v>0</v>
      </c>
      <c r="C2262" s="64" t="str">
        <f>IFERROR(VLOOKUP($A2262,D_SAV!$A$5:$I$29,4,0),"")</f>
        <v/>
      </c>
      <c r="D2262" s="65">
        <f>IFERROR(VLOOKUP($A2262,D_SAV!$A$5:$I$29,5,0),)</f>
        <v>0</v>
      </c>
      <c r="E2262" s="60"/>
      <c r="F2262" s="60"/>
      <c r="G2262" s="60"/>
      <c r="H2262" s="60"/>
      <c r="I2262" s="60"/>
      <c r="J2262" s="60"/>
      <c r="K2262" s="65">
        <f>IFERROR(VLOOKUP($A2262,D_SAV!$A$5:$I$29,6,0),)</f>
        <v>0</v>
      </c>
    </row>
    <row r="2263" spans="1:11" x14ac:dyDescent="0.25">
      <c r="A2263" s="59"/>
      <c r="B2263" s="63">
        <f>IFERROR(VLOOKUP($A2263,D_SAV!$A$5:$I$29,3,0),)</f>
        <v>0</v>
      </c>
      <c r="C2263" s="64" t="str">
        <f>IFERROR(VLOOKUP($A2263,D_SAV!$A$5:$I$29,4,0),"")</f>
        <v/>
      </c>
      <c r="D2263" s="65">
        <f>IFERROR(VLOOKUP($A2263,D_SAV!$A$5:$I$29,5,0),)</f>
        <v>0</v>
      </c>
      <c r="E2263" s="60"/>
      <c r="F2263" s="60"/>
      <c r="G2263" s="60"/>
      <c r="H2263" s="60"/>
      <c r="I2263" s="60"/>
      <c r="J2263" s="60"/>
      <c r="K2263" s="65">
        <f>IFERROR(VLOOKUP($A2263,D_SAV!$A$5:$I$29,6,0),)</f>
        <v>0</v>
      </c>
    </row>
    <row r="2264" spans="1:11" x14ac:dyDescent="0.25">
      <c r="A2264" s="59"/>
      <c r="B2264" s="63">
        <f>IFERROR(VLOOKUP($A2264,D_SAV!$A$5:$I$29,3,0),)</f>
        <v>0</v>
      </c>
      <c r="C2264" s="64" t="str">
        <f>IFERROR(VLOOKUP($A2264,D_SAV!$A$5:$I$29,4,0),"")</f>
        <v/>
      </c>
      <c r="D2264" s="65">
        <f>IFERROR(VLOOKUP($A2264,D_SAV!$A$5:$I$29,5,0),)</f>
        <v>0</v>
      </c>
      <c r="E2264" s="60"/>
      <c r="F2264" s="60"/>
      <c r="G2264" s="60"/>
      <c r="H2264" s="60"/>
      <c r="I2264" s="60"/>
      <c r="J2264" s="60"/>
      <c r="K2264" s="65">
        <f>IFERROR(VLOOKUP($A2264,D_SAV!$A$5:$I$29,6,0),)</f>
        <v>0</v>
      </c>
    </row>
    <row r="2265" spans="1:11" x14ac:dyDescent="0.25">
      <c r="A2265" s="59"/>
      <c r="B2265" s="63">
        <f>IFERROR(VLOOKUP($A2265,D_SAV!$A$5:$I$29,3,0),)</f>
        <v>0</v>
      </c>
      <c r="C2265" s="64" t="str">
        <f>IFERROR(VLOOKUP($A2265,D_SAV!$A$5:$I$29,4,0),"")</f>
        <v/>
      </c>
      <c r="D2265" s="65">
        <f>IFERROR(VLOOKUP($A2265,D_SAV!$A$5:$I$29,5,0),)</f>
        <v>0</v>
      </c>
      <c r="E2265" s="60"/>
      <c r="F2265" s="60"/>
      <c r="G2265" s="60"/>
      <c r="H2265" s="60"/>
      <c r="I2265" s="60"/>
      <c r="J2265" s="60"/>
      <c r="K2265" s="65">
        <f>IFERROR(VLOOKUP($A2265,D_SAV!$A$5:$I$29,6,0),)</f>
        <v>0</v>
      </c>
    </row>
    <row r="2266" spans="1:11" x14ac:dyDescent="0.25">
      <c r="A2266" s="59"/>
      <c r="B2266" s="63">
        <f>IFERROR(VLOOKUP($A2266,D_SAV!$A$5:$I$29,3,0),)</f>
        <v>0</v>
      </c>
      <c r="C2266" s="64" t="str">
        <f>IFERROR(VLOOKUP($A2266,D_SAV!$A$5:$I$29,4,0),"")</f>
        <v/>
      </c>
      <c r="D2266" s="65">
        <f>IFERROR(VLOOKUP($A2266,D_SAV!$A$5:$I$29,5,0),)</f>
        <v>0</v>
      </c>
      <c r="E2266" s="60"/>
      <c r="F2266" s="60"/>
      <c r="G2266" s="60"/>
      <c r="H2266" s="60"/>
      <c r="I2266" s="60"/>
      <c r="J2266" s="60"/>
      <c r="K2266" s="65">
        <f>IFERROR(VLOOKUP($A2266,D_SAV!$A$5:$I$29,6,0),)</f>
        <v>0</v>
      </c>
    </row>
    <row r="2267" spans="1:11" x14ac:dyDescent="0.25">
      <c r="A2267" s="59"/>
      <c r="B2267" s="63">
        <f>IFERROR(VLOOKUP($A2267,D_SAV!$A$5:$I$29,3,0),)</f>
        <v>0</v>
      </c>
      <c r="C2267" s="64" t="str">
        <f>IFERROR(VLOOKUP($A2267,D_SAV!$A$5:$I$29,4,0),"")</f>
        <v/>
      </c>
      <c r="D2267" s="65">
        <f>IFERROR(VLOOKUP($A2267,D_SAV!$A$5:$I$29,5,0),)</f>
        <v>0</v>
      </c>
      <c r="E2267" s="60"/>
      <c r="F2267" s="60"/>
      <c r="G2267" s="60"/>
      <c r="H2267" s="60"/>
      <c r="I2267" s="60"/>
      <c r="J2267" s="60"/>
      <c r="K2267" s="65">
        <f>IFERROR(VLOOKUP($A2267,D_SAV!$A$5:$I$29,6,0),)</f>
        <v>0</v>
      </c>
    </row>
    <row r="2268" spans="1:11" x14ac:dyDescent="0.25">
      <c r="A2268" s="59"/>
      <c r="B2268" s="63">
        <f>IFERROR(VLOOKUP($A2268,D_SAV!$A$5:$I$29,3,0),)</f>
        <v>0</v>
      </c>
      <c r="C2268" s="64" t="str">
        <f>IFERROR(VLOOKUP($A2268,D_SAV!$A$5:$I$29,4,0),"")</f>
        <v/>
      </c>
      <c r="D2268" s="65">
        <f>IFERROR(VLOOKUP($A2268,D_SAV!$A$5:$I$29,5,0),)</f>
        <v>0</v>
      </c>
      <c r="E2268" s="60"/>
      <c r="F2268" s="60"/>
      <c r="G2268" s="60"/>
      <c r="H2268" s="60"/>
      <c r="I2268" s="60"/>
      <c r="J2268" s="60"/>
      <c r="K2268" s="65">
        <f>IFERROR(VLOOKUP($A2268,D_SAV!$A$5:$I$29,6,0),)</f>
        <v>0</v>
      </c>
    </row>
    <row r="2269" spans="1:11" x14ac:dyDescent="0.25">
      <c r="A2269" s="59"/>
      <c r="B2269" s="63">
        <f>IFERROR(VLOOKUP($A2269,D_SAV!$A$5:$I$29,3,0),)</f>
        <v>0</v>
      </c>
      <c r="C2269" s="64" t="str">
        <f>IFERROR(VLOOKUP($A2269,D_SAV!$A$5:$I$29,4,0),"")</f>
        <v/>
      </c>
      <c r="D2269" s="65">
        <f>IFERROR(VLOOKUP($A2269,D_SAV!$A$5:$I$29,5,0),)</f>
        <v>0</v>
      </c>
      <c r="E2269" s="60"/>
      <c r="F2269" s="60"/>
      <c r="G2269" s="60"/>
      <c r="H2269" s="60"/>
      <c r="I2269" s="60"/>
      <c r="J2269" s="60"/>
      <c r="K2269" s="65">
        <f>IFERROR(VLOOKUP($A2269,D_SAV!$A$5:$I$29,6,0),)</f>
        <v>0</v>
      </c>
    </row>
    <row r="2270" spans="1:11" x14ac:dyDescent="0.25">
      <c r="A2270" s="59"/>
      <c r="B2270" s="63">
        <f>IFERROR(VLOOKUP($A2270,D_SAV!$A$5:$I$29,3,0),)</f>
        <v>0</v>
      </c>
      <c r="C2270" s="64" t="str">
        <f>IFERROR(VLOOKUP($A2270,D_SAV!$A$5:$I$29,4,0),"")</f>
        <v/>
      </c>
      <c r="D2270" s="65">
        <f>IFERROR(VLOOKUP($A2270,D_SAV!$A$5:$I$29,5,0),)</f>
        <v>0</v>
      </c>
      <c r="E2270" s="60"/>
      <c r="F2270" s="60"/>
      <c r="G2270" s="60"/>
      <c r="H2270" s="60"/>
      <c r="I2270" s="60"/>
      <c r="J2270" s="60"/>
      <c r="K2270" s="65">
        <f>IFERROR(VLOOKUP($A2270,D_SAV!$A$5:$I$29,6,0),)</f>
        <v>0</v>
      </c>
    </row>
    <row r="2271" spans="1:11" x14ac:dyDescent="0.25">
      <c r="A2271" s="59"/>
      <c r="B2271" s="63">
        <f>IFERROR(VLOOKUP($A2271,D_SAV!$A$5:$I$29,3,0),)</f>
        <v>0</v>
      </c>
      <c r="C2271" s="64" t="str">
        <f>IFERROR(VLOOKUP($A2271,D_SAV!$A$5:$I$29,4,0),"")</f>
        <v/>
      </c>
      <c r="D2271" s="65">
        <f>IFERROR(VLOOKUP($A2271,D_SAV!$A$5:$I$29,5,0),)</f>
        <v>0</v>
      </c>
      <c r="E2271" s="60"/>
      <c r="F2271" s="60"/>
      <c r="G2271" s="60"/>
      <c r="H2271" s="60"/>
      <c r="I2271" s="60"/>
      <c r="J2271" s="60"/>
      <c r="K2271" s="65">
        <f>IFERROR(VLOOKUP($A2271,D_SAV!$A$5:$I$29,6,0),)</f>
        <v>0</v>
      </c>
    </row>
    <row r="2272" spans="1:11" x14ac:dyDescent="0.25">
      <c r="A2272" s="59"/>
      <c r="B2272" s="63">
        <f>IFERROR(VLOOKUP($A2272,D_SAV!$A$5:$I$29,3,0),)</f>
        <v>0</v>
      </c>
      <c r="C2272" s="64" t="str">
        <f>IFERROR(VLOOKUP($A2272,D_SAV!$A$5:$I$29,4,0),"")</f>
        <v/>
      </c>
      <c r="D2272" s="65">
        <f>IFERROR(VLOOKUP($A2272,D_SAV!$A$5:$I$29,5,0),)</f>
        <v>0</v>
      </c>
      <c r="E2272" s="60"/>
      <c r="F2272" s="60"/>
      <c r="G2272" s="60"/>
      <c r="H2272" s="60"/>
      <c r="I2272" s="60"/>
      <c r="J2272" s="60"/>
      <c r="K2272" s="65">
        <f>IFERROR(VLOOKUP($A2272,D_SAV!$A$5:$I$29,6,0),)</f>
        <v>0</v>
      </c>
    </row>
    <row r="2273" spans="1:11" x14ac:dyDescent="0.25">
      <c r="A2273" s="59"/>
      <c r="B2273" s="63">
        <f>IFERROR(VLOOKUP($A2273,D_SAV!$A$5:$I$29,3,0),)</f>
        <v>0</v>
      </c>
      <c r="C2273" s="64" t="str">
        <f>IFERROR(VLOOKUP($A2273,D_SAV!$A$5:$I$29,4,0),"")</f>
        <v/>
      </c>
      <c r="D2273" s="65">
        <f>IFERROR(VLOOKUP($A2273,D_SAV!$A$5:$I$29,5,0),)</f>
        <v>0</v>
      </c>
      <c r="E2273" s="60"/>
      <c r="F2273" s="60"/>
      <c r="G2273" s="60"/>
      <c r="H2273" s="60"/>
      <c r="I2273" s="60"/>
      <c r="J2273" s="60"/>
      <c r="K2273" s="65">
        <f>IFERROR(VLOOKUP($A2273,D_SAV!$A$5:$I$29,6,0),)</f>
        <v>0</v>
      </c>
    </row>
    <row r="2274" spans="1:11" x14ac:dyDescent="0.25">
      <c r="A2274" s="59"/>
      <c r="B2274" s="63">
        <f>IFERROR(VLOOKUP($A2274,D_SAV!$A$5:$I$29,3,0),)</f>
        <v>0</v>
      </c>
      <c r="C2274" s="64" t="str">
        <f>IFERROR(VLOOKUP($A2274,D_SAV!$A$5:$I$29,4,0),"")</f>
        <v/>
      </c>
      <c r="D2274" s="65">
        <f>IFERROR(VLOOKUP($A2274,D_SAV!$A$5:$I$29,5,0),)</f>
        <v>0</v>
      </c>
      <c r="E2274" s="60"/>
      <c r="F2274" s="60"/>
      <c r="G2274" s="60"/>
      <c r="H2274" s="60"/>
      <c r="I2274" s="60"/>
      <c r="J2274" s="60"/>
      <c r="K2274" s="65">
        <f>IFERROR(VLOOKUP($A2274,D_SAV!$A$5:$I$29,6,0),)</f>
        <v>0</v>
      </c>
    </row>
    <row r="2275" spans="1:11" x14ac:dyDescent="0.25">
      <c r="A2275" s="59"/>
      <c r="B2275" s="63">
        <f>IFERROR(VLOOKUP($A2275,D_SAV!$A$5:$I$29,3,0),)</f>
        <v>0</v>
      </c>
      <c r="C2275" s="64" t="str">
        <f>IFERROR(VLOOKUP($A2275,D_SAV!$A$5:$I$29,4,0),"")</f>
        <v/>
      </c>
      <c r="D2275" s="65">
        <f>IFERROR(VLOOKUP($A2275,D_SAV!$A$5:$I$29,5,0),)</f>
        <v>0</v>
      </c>
      <c r="E2275" s="60"/>
      <c r="F2275" s="60"/>
      <c r="G2275" s="60"/>
      <c r="H2275" s="60"/>
      <c r="I2275" s="60"/>
      <c r="J2275" s="60"/>
      <c r="K2275" s="65">
        <f>IFERROR(VLOOKUP($A2275,D_SAV!$A$5:$I$29,6,0),)</f>
        <v>0</v>
      </c>
    </row>
    <row r="2276" spans="1:11" x14ac:dyDescent="0.25">
      <c r="A2276" s="59"/>
      <c r="B2276" s="63">
        <f>IFERROR(VLOOKUP($A2276,D_SAV!$A$5:$I$29,3,0),)</f>
        <v>0</v>
      </c>
      <c r="C2276" s="64" t="str">
        <f>IFERROR(VLOOKUP($A2276,D_SAV!$A$5:$I$29,4,0),"")</f>
        <v/>
      </c>
      <c r="D2276" s="65">
        <f>IFERROR(VLOOKUP($A2276,D_SAV!$A$5:$I$29,5,0),)</f>
        <v>0</v>
      </c>
      <c r="E2276" s="60"/>
      <c r="F2276" s="60"/>
      <c r="G2276" s="60"/>
      <c r="H2276" s="60"/>
      <c r="I2276" s="60"/>
      <c r="J2276" s="60"/>
      <c r="K2276" s="65">
        <f>IFERROR(VLOOKUP($A2276,D_SAV!$A$5:$I$29,6,0),)</f>
        <v>0</v>
      </c>
    </row>
    <row r="2277" spans="1:11" x14ac:dyDescent="0.25">
      <c r="A2277" s="59"/>
      <c r="B2277" s="63">
        <f>IFERROR(VLOOKUP($A2277,D_SAV!$A$5:$I$29,3,0),)</f>
        <v>0</v>
      </c>
      <c r="C2277" s="64" t="str">
        <f>IFERROR(VLOOKUP($A2277,D_SAV!$A$5:$I$29,4,0),"")</f>
        <v/>
      </c>
      <c r="D2277" s="65">
        <f>IFERROR(VLOOKUP($A2277,D_SAV!$A$5:$I$29,5,0),)</f>
        <v>0</v>
      </c>
      <c r="E2277" s="60"/>
      <c r="F2277" s="60"/>
      <c r="G2277" s="60"/>
      <c r="H2277" s="60"/>
      <c r="I2277" s="60"/>
      <c r="J2277" s="60"/>
      <c r="K2277" s="65">
        <f>IFERROR(VLOOKUP($A2277,D_SAV!$A$5:$I$29,6,0),)</f>
        <v>0</v>
      </c>
    </row>
    <row r="2278" spans="1:11" x14ac:dyDescent="0.25">
      <c r="A2278" s="59"/>
      <c r="B2278" s="63">
        <f>IFERROR(VLOOKUP($A2278,D_SAV!$A$5:$I$29,3,0),)</f>
        <v>0</v>
      </c>
      <c r="C2278" s="64" t="str">
        <f>IFERROR(VLOOKUP($A2278,D_SAV!$A$5:$I$29,4,0),"")</f>
        <v/>
      </c>
      <c r="D2278" s="65">
        <f>IFERROR(VLOOKUP($A2278,D_SAV!$A$5:$I$29,5,0),)</f>
        <v>0</v>
      </c>
      <c r="E2278" s="60"/>
      <c r="F2278" s="60"/>
      <c r="G2278" s="60"/>
      <c r="H2278" s="60"/>
      <c r="I2278" s="60"/>
      <c r="J2278" s="60"/>
      <c r="K2278" s="65">
        <f>IFERROR(VLOOKUP($A2278,D_SAV!$A$5:$I$29,6,0),)</f>
        <v>0</v>
      </c>
    </row>
    <row r="2279" spans="1:11" x14ac:dyDescent="0.25">
      <c r="A2279" s="59"/>
      <c r="B2279" s="63">
        <f>IFERROR(VLOOKUP($A2279,D_SAV!$A$5:$I$29,3,0),)</f>
        <v>0</v>
      </c>
      <c r="C2279" s="64" t="str">
        <f>IFERROR(VLOOKUP($A2279,D_SAV!$A$5:$I$29,4,0),"")</f>
        <v/>
      </c>
      <c r="D2279" s="65">
        <f>IFERROR(VLOOKUP($A2279,D_SAV!$A$5:$I$29,5,0),)</f>
        <v>0</v>
      </c>
      <c r="E2279" s="60"/>
      <c r="F2279" s="60"/>
      <c r="G2279" s="60"/>
      <c r="H2279" s="60"/>
      <c r="I2279" s="60"/>
      <c r="J2279" s="60"/>
      <c r="K2279" s="65">
        <f>IFERROR(VLOOKUP($A2279,D_SAV!$A$5:$I$29,6,0),)</f>
        <v>0</v>
      </c>
    </row>
    <row r="2280" spans="1:11" x14ac:dyDescent="0.25">
      <c r="A2280" s="59"/>
      <c r="B2280" s="63">
        <f>IFERROR(VLOOKUP($A2280,D_SAV!$A$5:$I$29,3,0),)</f>
        <v>0</v>
      </c>
      <c r="C2280" s="64" t="str">
        <f>IFERROR(VLOOKUP($A2280,D_SAV!$A$5:$I$29,4,0),"")</f>
        <v/>
      </c>
      <c r="D2280" s="65">
        <f>IFERROR(VLOOKUP($A2280,D_SAV!$A$5:$I$29,5,0),)</f>
        <v>0</v>
      </c>
      <c r="E2280" s="60"/>
      <c r="F2280" s="60"/>
      <c r="G2280" s="60"/>
      <c r="H2280" s="60"/>
      <c r="I2280" s="60"/>
      <c r="J2280" s="60"/>
      <c r="K2280" s="65">
        <f>IFERROR(VLOOKUP($A2280,D_SAV!$A$5:$I$29,6,0),)</f>
        <v>0</v>
      </c>
    </row>
    <row r="2281" spans="1:11" x14ac:dyDescent="0.25">
      <c r="A2281" s="59"/>
      <c r="B2281" s="63">
        <f>IFERROR(VLOOKUP($A2281,D_SAV!$A$5:$I$29,3,0),)</f>
        <v>0</v>
      </c>
      <c r="C2281" s="64" t="str">
        <f>IFERROR(VLOOKUP($A2281,D_SAV!$A$5:$I$29,4,0),"")</f>
        <v/>
      </c>
      <c r="D2281" s="65">
        <f>IFERROR(VLOOKUP($A2281,D_SAV!$A$5:$I$29,5,0),)</f>
        <v>0</v>
      </c>
      <c r="E2281" s="60"/>
      <c r="F2281" s="60"/>
      <c r="G2281" s="60"/>
      <c r="H2281" s="60"/>
      <c r="I2281" s="60"/>
      <c r="J2281" s="60"/>
      <c r="K2281" s="65">
        <f>IFERROR(VLOOKUP($A2281,D_SAV!$A$5:$I$29,6,0),)</f>
        <v>0</v>
      </c>
    </row>
    <row r="2282" spans="1:11" x14ac:dyDescent="0.25">
      <c r="A2282" s="59"/>
      <c r="B2282" s="63">
        <f>IFERROR(VLOOKUP($A2282,D_SAV!$A$5:$I$29,3,0),)</f>
        <v>0</v>
      </c>
      <c r="C2282" s="64" t="str">
        <f>IFERROR(VLOOKUP($A2282,D_SAV!$A$5:$I$29,4,0),"")</f>
        <v/>
      </c>
      <c r="D2282" s="65">
        <f>IFERROR(VLOOKUP($A2282,D_SAV!$A$5:$I$29,5,0),)</f>
        <v>0</v>
      </c>
      <c r="E2282" s="60"/>
      <c r="F2282" s="60"/>
      <c r="G2282" s="60"/>
      <c r="H2282" s="60"/>
      <c r="I2282" s="60"/>
      <c r="J2282" s="60"/>
      <c r="K2282" s="65">
        <f>IFERROR(VLOOKUP($A2282,D_SAV!$A$5:$I$29,6,0),)</f>
        <v>0</v>
      </c>
    </row>
    <row r="2283" spans="1:11" x14ac:dyDescent="0.25">
      <c r="A2283" s="59"/>
      <c r="B2283" s="63">
        <f>IFERROR(VLOOKUP($A2283,D_SAV!$A$5:$I$29,3,0),)</f>
        <v>0</v>
      </c>
      <c r="C2283" s="64" t="str">
        <f>IFERROR(VLOOKUP($A2283,D_SAV!$A$5:$I$29,4,0),"")</f>
        <v/>
      </c>
      <c r="D2283" s="65">
        <f>IFERROR(VLOOKUP($A2283,D_SAV!$A$5:$I$29,5,0),)</f>
        <v>0</v>
      </c>
      <c r="E2283" s="60"/>
      <c r="F2283" s="60"/>
      <c r="G2283" s="60"/>
      <c r="H2283" s="60"/>
      <c r="I2283" s="60"/>
      <c r="J2283" s="60"/>
      <c r="K2283" s="65">
        <f>IFERROR(VLOOKUP($A2283,D_SAV!$A$5:$I$29,6,0),)</f>
        <v>0</v>
      </c>
    </row>
    <row r="2284" spans="1:11" x14ac:dyDescent="0.25">
      <c r="A2284" s="59"/>
      <c r="B2284" s="63">
        <f>IFERROR(VLOOKUP($A2284,D_SAV!$A$5:$I$29,3,0),)</f>
        <v>0</v>
      </c>
      <c r="C2284" s="64" t="str">
        <f>IFERROR(VLOOKUP($A2284,D_SAV!$A$5:$I$29,4,0),"")</f>
        <v/>
      </c>
      <c r="D2284" s="65">
        <f>IFERROR(VLOOKUP($A2284,D_SAV!$A$5:$I$29,5,0),)</f>
        <v>0</v>
      </c>
      <c r="E2284" s="60"/>
      <c r="F2284" s="60"/>
      <c r="G2284" s="60"/>
      <c r="H2284" s="60"/>
      <c r="I2284" s="60"/>
      <c r="J2284" s="60"/>
      <c r="K2284" s="65">
        <f>IFERROR(VLOOKUP($A2284,D_SAV!$A$5:$I$29,6,0),)</f>
        <v>0</v>
      </c>
    </row>
    <row r="2285" spans="1:11" x14ac:dyDescent="0.25">
      <c r="A2285" s="59"/>
      <c r="B2285" s="63">
        <f>IFERROR(VLOOKUP($A2285,D_SAV!$A$5:$I$29,3,0),)</f>
        <v>0</v>
      </c>
      <c r="C2285" s="64" t="str">
        <f>IFERROR(VLOOKUP($A2285,D_SAV!$A$5:$I$29,4,0),"")</f>
        <v/>
      </c>
      <c r="D2285" s="65">
        <f>IFERROR(VLOOKUP($A2285,D_SAV!$A$5:$I$29,5,0),)</f>
        <v>0</v>
      </c>
      <c r="E2285" s="60"/>
      <c r="F2285" s="60"/>
      <c r="G2285" s="60"/>
      <c r="H2285" s="60"/>
      <c r="I2285" s="60"/>
      <c r="J2285" s="60"/>
      <c r="K2285" s="65">
        <f>IFERROR(VLOOKUP($A2285,D_SAV!$A$5:$I$29,6,0),)</f>
        <v>0</v>
      </c>
    </row>
    <row r="2286" spans="1:11" x14ac:dyDescent="0.25">
      <c r="A2286" s="59"/>
      <c r="B2286" s="63">
        <f>IFERROR(VLOOKUP($A2286,D_SAV!$A$5:$I$29,3,0),)</f>
        <v>0</v>
      </c>
      <c r="C2286" s="64" t="str">
        <f>IFERROR(VLOOKUP($A2286,D_SAV!$A$5:$I$29,4,0),"")</f>
        <v/>
      </c>
      <c r="D2286" s="65">
        <f>IFERROR(VLOOKUP($A2286,D_SAV!$A$5:$I$29,5,0),)</f>
        <v>0</v>
      </c>
      <c r="E2286" s="60"/>
      <c r="F2286" s="60"/>
      <c r="G2286" s="60"/>
      <c r="H2286" s="60"/>
      <c r="I2286" s="60"/>
      <c r="J2286" s="60"/>
      <c r="K2286" s="65">
        <f>IFERROR(VLOOKUP($A2286,D_SAV!$A$5:$I$29,6,0),)</f>
        <v>0</v>
      </c>
    </row>
    <row r="2287" spans="1:11" x14ac:dyDescent="0.25">
      <c r="A2287" s="59"/>
      <c r="B2287" s="63">
        <f>IFERROR(VLOOKUP($A2287,D_SAV!$A$5:$I$29,3,0),)</f>
        <v>0</v>
      </c>
      <c r="C2287" s="64" t="str">
        <f>IFERROR(VLOOKUP($A2287,D_SAV!$A$5:$I$29,4,0),"")</f>
        <v/>
      </c>
      <c r="D2287" s="65">
        <f>IFERROR(VLOOKUP($A2287,D_SAV!$A$5:$I$29,5,0),)</f>
        <v>0</v>
      </c>
      <c r="E2287" s="60"/>
      <c r="F2287" s="60"/>
      <c r="G2287" s="60"/>
      <c r="H2287" s="60"/>
      <c r="I2287" s="60"/>
      <c r="J2287" s="60"/>
      <c r="K2287" s="65">
        <f>IFERROR(VLOOKUP($A2287,D_SAV!$A$5:$I$29,6,0),)</f>
        <v>0</v>
      </c>
    </row>
    <row r="2288" spans="1:11" x14ac:dyDescent="0.25">
      <c r="A2288" s="59"/>
      <c r="B2288" s="63">
        <f>IFERROR(VLOOKUP($A2288,D_SAV!$A$5:$I$29,3,0),)</f>
        <v>0</v>
      </c>
      <c r="C2288" s="64" t="str">
        <f>IFERROR(VLOOKUP($A2288,D_SAV!$A$5:$I$29,4,0),"")</f>
        <v/>
      </c>
      <c r="D2288" s="65">
        <f>IFERROR(VLOOKUP($A2288,D_SAV!$A$5:$I$29,5,0),)</f>
        <v>0</v>
      </c>
      <c r="E2288" s="60"/>
      <c r="F2288" s="60"/>
      <c r="G2288" s="60"/>
      <c r="H2288" s="60"/>
      <c r="I2288" s="60"/>
      <c r="J2288" s="60"/>
      <c r="K2288" s="65">
        <f>IFERROR(VLOOKUP($A2288,D_SAV!$A$5:$I$29,6,0),)</f>
        <v>0</v>
      </c>
    </row>
    <row r="2289" spans="1:11" x14ac:dyDescent="0.25">
      <c r="A2289" s="59"/>
      <c r="B2289" s="63">
        <f>IFERROR(VLOOKUP($A2289,D_SAV!$A$5:$I$29,3,0),)</f>
        <v>0</v>
      </c>
      <c r="C2289" s="64" t="str">
        <f>IFERROR(VLOOKUP($A2289,D_SAV!$A$5:$I$29,4,0),"")</f>
        <v/>
      </c>
      <c r="D2289" s="65">
        <f>IFERROR(VLOOKUP($A2289,D_SAV!$A$5:$I$29,5,0),)</f>
        <v>0</v>
      </c>
      <c r="E2289" s="60"/>
      <c r="F2289" s="60"/>
      <c r="G2289" s="60"/>
      <c r="H2289" s="60"/>
      <c r="I2289" s="60"/>
      <c r="J2289" s="60"/>
      <c r="K2289" s="65">
        <f>IFERROR(VLOOKUP($A2289,D_SAV!$A$5:$I$29,6,0),)</f>
        <v>0</v>
      </c>
    </row>
    <row r="2290" spans="1:11" x14ac:dyDescent="0.25">
      <c r="A2290" s="59"/>
      <c r="B2290" s="63">
        <f>IFERROR(VLOOKUP($A2290,D_SAV!$A$5:$I$29,3,0),)</f>
        <v>0</v>
      </c>
      <c r="C2290" s="64" t="str">
        <f>IFERROR(VLOOKUP($A2290,D_SAV!$A$5:$I$29,4,0),"")</f>
        <v/>
      </c>
      <c r="D2290" s="65">
        <f>IFERROR(VLOOKUP($A2290,D_SAV!$A$5:$I$29,5,0),)</f>
        <v>0</v>
      </c>
      <c r="E2290" s="60"/>
      <c r="F2290" s="60"/>
      <c r="G2290" s="60"/>
      <c r="H2290" s="60"/>
      <c r="I2290" s="60"/>
      <c r="J2290" s="60"/>
      <c r="K2290" s="65">
        <f>IFERROR(VLOOKUP($A2290,D_SAV!$A$5:$I$29,6,0),)</f>
        <v>0</v>
      </c>
    </row>
    <row r="2291" spans="1:11" x14ac:dyDescent="0.25">
      <c r="A2291" s="59"/>
      <c r="B2291" s="63">
        <f>IFERROR(VLOOKUP($A2291,D_SAV!$A$5:$I$29,3,0),)</f>
        <v>0</v>
      </c>
      <c r="C2291" s="64" t="str">
        <f>IFERROR(VLOOKUP($A2291,D_SAV!$A$5:$I$29,4,0),"")</f>
        <v/>
      </c>
      <c r="D2291" s="65">
        <f>IFERROR(VLOOKUP($A2291,D_SAV!$A$5:$I$29,5,0),)</f>
        <v>0</v>
      </c>
      <c r="E2291" s="60"/>
      <c r="F2291" s="60"/>
      <c r="G2291" s="60"/>
      <c r="H2291" s="60"/>
      <c r="I2291" s="60"/>
      <c r="J2291" s="60"/>
      <c r="K2291" s="65">
        <f>IFERROR(VLOOKUP($A2291,D_SAV!$A$5:$I$29,6,0),)</f>
        <v>0</v>
      </c>
    </row>
    <row r="2292" spans="1:11" x14ac:dyDescent="0.25">
      <c r="A2292" s="59"/>
      <c r="B2292" s="63">
        <f>IFERROR(VLOOKUP($A2292,D_SAV!$A$5:$I$29,3,0),)</f>
        <v>0</v>
      </c>
      <c r="C2292" s="64" t="str">
        <f>IFERROR(VLOOKUP($A2292,D_SAV!$A$5:$I$29,4,0),"")</f>
        <v/>
      </c>
      <c r="D2292" s="65">
        <f>IFERROR(VLOOKUP($A2292,D_SAV!$A$5:$I$29,5,0),)</f>
        <v>0</v>
      </c>
      <c r="E2292" s="60"/>
      <c r="F2292" s="60"/>
      <c r="G2292" s="60"/>
      <c r="H2292" s="60"/>
      <c r="I2292" s="60"/>
      <c r="J2292" s="60"/>
      <c r="K2292" s="65">
        <f>IFERROR(VLOOKUP($A2292,D_SAV!$A$5:$I$29,6,0),)</f>
        <v>0</v>
      </c>
    </row>
    <row r="2293" spans="1:11" x14ac:dyDescent="0.25">
      <c r="A2293" s="59"/>
      <c r="B2293" s="63">
        <f>IFERROR(VLOOKUP($A2293,D_SAV!$A$5:$I$29,3,0),)</f>
        <v>0</v>
      </c>
      <c r="C2293" s="64" t="str">
        <f>IFERROR(VLOOKUP($A2293,D_SAV!$A$5:$I$29,4,0),"")</f>
        <v/>
      </c>
      <c r="D2293" s="65">
        <f>IFERROR(VLOOKUP($A2293,D_SAV!$A$5:$I$29,5,0),)</f>
        <v>0</v>
      </c>
      <c r="E2293" s="60"/>
      <c r="F2293" s="60"/>
      <c r="G2293" s="60"/>
      <c r="H2293" s="60"/>
      <c r="I2293" s="60"/>
      <c r="J2293" s="60"/>
      <c r="K2293" s="65">
        <f>IFERROR(VLOOKUP($A2293,D_SAV!$A$5:$I$29,6,0),)</f>
        <v>0</v>
      </c>
    </row>
    <row r="2294" spans="1:11" x14ac:dyDescent="0.25">
      <c r="A2294" s="59"/>
      <c r="B2294" s="63">
        <f>IFERROR(VLOOKUP($A2294,D_SAV!$A$5:$I$29,3,0),)</f>
        <v>0</v>
      </c>
      <c r="C2294" s="64" t="str">
        <f>IFERROR(VLOOKUP($A2294,D_SAV!$A$5:$I$29,4,0),"")</f>
        <v/>
      </c>
      <c r="D2294" s="65">
        <f>IFERROR(VLOOKUP($A2294,D_SAV!$A$5:$I$29,5,0),)</f>
        <v>0</v>
      </c>
      <c r="E2294" s="60"/>
      <c r="F2294" s="60"/>
      <c r="G2294" s="60"/>
      <c r="H2294" s="60"/>
      <c r="I2294" s="60"/>
      <c r="J2294" s="60"/>
      <c r="K2294" s="65">
        <f>IFERROR(VLOOKUP($A2294,D_SAV!$A$5:$I$29,6,0),)</f>
        <v>0</v>
      </c>
    </row>
    <row r="2295" spans="1:11" x14ac:dyDescent="0.25">
      <c r="A2295" s="59"/>
      <c r="B2295" s="63">
        <f>IFERROR(VLOOKUP($A2295,D_SAV!$A$5:$I$29,3,0),)</f>
        <v>0</v>
      </c>
      <c r="C2295" s="64" t="str">
        <f>IFERROR(VLOOKUP($A2295,D_SAV!$A$5:$I$29,4,0),"")</f>
        <v/>
      </c>
      <c r="D2295" s="65">
        <f>IFERROR(VLOOKUP($A2295,D_SAV!$A$5:$I$29,5,0),)</f>
        <v>0</v>
      </c>
      <c r="E2295" s="60"/>
      <c r="F2295" s="60"/>
      <c r="G2295" s="60"/>
      <c r="H2295" s="60"/>
      <c r="I2295" s="60"/>
      <c r="J2295" s="60"/>
      <c r="K2295" s="65">
        <f>IFERROR(VLOOKUP($A2295,D_SAV!$A$5:$I$29,6,0),)</f>
        <v>0</v>
      </c>
    </row>
    <row r="2296" spans="1:11" x14ac:dyDescent="0.25">
      <c r="A2296" s="59"/>
      <c r="B2296" s="63">
        <f>IFERROR(VLOOKUP($A2296,D_SAV!$A$5:$I$29,3,0),)</f>
        <v>0</v>
      </c>
      <c r="C2296" s="64" t="str">
        <f>IFERROR(VLOOKUP($A2296,D_SAV!$A$5:$I$29,4,0),"")</f>
        <v/>
      </c>
      <c r="D2296" s="65">
        <f>IFERROR(VLOOKUP($A2296,D_SAV!$A$5:$I$29,5,0),)</f>
        <v>0</v>
      </c>
      <c r="E2296" s="60"/>
      <c r="F2296" s="60"/>
      <c r="G2296" s="60"/>
      <c r="H2296" s="60"/>
      <c r="I2296" s="60"/>
      <c r="J2296" s="60"/>
      <c r="K2296" s="65">
        <f>IFERROR(VLOOKUP($A2296,D_SAV!$A$5:$I$29,6,0),)</f>
        <v>0</v>
      </c>
    </row>
    <row r="2297" spans="1:11" x14ac:dyDescent="0.25">
      <c r="A2297" s="59"/>
      <c r="B2297" s="63">
        <f>IFERROR(VLOOKUP($A2297,D_SAV!$A$5:$I$29,3,0),)</f>
        <v>0</v>
      </c>
      <c r="C2297" s="64" t="str">
        <f>IFERROR(VLOOKUP($A2297,D_SAV!$A$5:$I$29,4,0),"")</f>
        <v/>
      </c>
      <c r="D2297" s="65">
        <f>IFERROR(VLOOKUP($A2297,D_SAV!$A$5:$I$29,5,0),)</f>
        <v>0</v>
      </c>
      <c r="E2297" s="60"/>
      <c r="F2297" s="60"/>
      <c r="G2297" s="60"/>
      <c r="H2297" s="60"/>
      <c r="I2297" s="60"/>
      <c r="J2297" s="60"/>
      <c r="K2297" s="65">
        <f>IFERROR(VLOOKUP($A2297,D_SAV!$A$5:$I$29,6,0),)</f>
        <v>0</v>
      </c>
    </row>
    <row r="2298" spans="1:11" x14ac:dyDescent="0.25">
      <c r="A2298" s="59"/>
      <c r="B2298" s="63">
        <f>IFERROR(VLOOKUP($A2298,D_SAV!$A$5:$I$29,3,0),)</f>
        <v>0</v>
      </c>
      <c r="C2298" s="64" t="str">
        <f>IFERROR(VLOOKUP($A2298,D_SAV!$A$5:$I$29,4,0),"")</f>
        <v/>
      </c>
      <c r="D2298" s="65">
        <f>IFERROR(VLOOKUP($A2298,D_SAV!$A$5:$I$29,5,0),)</f>
        <v>0</v>
      </c>
      <c r="E2298" s="60"/>
      <c r="F2298" s="60"/>
      <c r="G2298" s="60"/>
      <c r="H2298" s="60"/>
      <c r="I2298" s="60"/>
      <c r="J2298" s="60"/>
      <c r="K2298" s="65">
        <f>IFERROR(VLOOKUP($A2298,D_SAV!$A$5:$I$29,6,0),)</f>
        <v>0</v>
      </c>
    </row>
    <row r="2299" spans="1:11" x14ac:dyDescent="0.25">
      <c r="A2299" s="59"/>
      <c r="B2299" s="63">
        <f>IFERROR(VLOOKUP($A2299,D_SAV!$A$5:$I$29,3,0),)</f>
        <v>0</v>
      </c>
      <c r="C2299" s="64" t="str">
        <f>IFERROR(VLOOKUP($A2299,D_SAV!$A$5:$I$29,4,0),"")</f>
        <v/>
      </c>
      <c r="D2299" s="65">
        <f>IFERROR(VLOOKUP($A2299,D_SAV!$A$5:$I$29,5,0),)</f>
        <v>0</v>
      </c>
      <c r="E2299" s="60"/>
      <c r="F2299" s="60"/>
      <c r="G2299" s="60"/>
      <c r="H2299" s="60"/>
      <c r="I2299" s="60"/>
      <c r="J2299" s="60"/>
      <c r="K2299" s="65">
        <f>IFERROR(VLOOKUP($A2299,D_SAV!$A$5:$I$29,6,0),)</f>
        <v>0</v>
      </c>
    </row>
    <row r="2300" spans="1:11" x14ac:dyDescent="0.25">
      <c r="A2300" s="59"/>
      <c r="B2300" s="63">
        <f>IFERROR(VLOOKUP($A2300,D_SAV!$A$5:$I$29,3,0),)</f>
        <v>0</v>
      </c>
      <c r="C2300" s="64" t="str">
        <f>IFERROR(VLOOKUP($A2300,D_SAV!$A$5:$I$29,4,0),"")</f>
        <v/>
      </c>
      <c r="D2300" s="65">
        <f>IFERROR(VLOOKUP($A2300,D_SAV!$A$5:$I$29,5,0),)</f>
        <v>0</v>
      </c>
      <c r="E2300" s="60"/>
      <c r="F2300" s="60"/>
      <c r="G2300" s="60"/>
      <c r="H2300" s="60"/>
      <c r="I2300" s="60"/>
      <c r="J2300" s="60"/>
      <c r="K2300" s="65">
        <f>IFERROR(VLOOKUP($A2300,D_SAV!$A$5:$I$29,6,0),)</f>
        <v>0</v>
      </c>
    </row>
    <row r="2301" spans="1:11" x14ac:dyDescent="0.25">
      <c r="A2301" s="59"/>
      <c r="B2301" s="63">
        <f>IFERROR(VLOOKUP($A2301,D_SAV!$A$5:$I$29,3,0),)</f>
        <v>0</v>
      </c>
      <c r="C2301" s="64" t="str">
        <f>IFERROR(VLOOKUP($A2301,D_SAV!$A$5:$I$29,4,0),"")</f>
        <v/>
      </c>
      <c r="D2301" s="65">
        <f>IFERROR(VLOOKUP($A2301,D_SAV!$A$5:$I$29,5,0),)</f>
        <v>0</v>
      </c>
      <c r="E2301" s="60"/>
      <c r="F2301" s="60"/>
      <c r="G2301" s="60"/>
      <c r="H2301" s="60"/>
      <c r="I2301" s="60"/>
      <c r="J2301" s="60"/>
      <c r="K2301" s="65">
        <f>IFERROR(VLOOKUP($A2301,D_SAV!$A$5:$I$29,6,0),)</f>
        <v>0</v>
      </c>
    </row>
    <row r="2302" spans="1:11" x14ac:dyDescent="0.25">
      <c r="A2302" s="59"/>
      <c r="B2302" s="63">
        <f>IFERROR(VLOOKUP($A2302,D_SAV!$A$5:$I$29,3,0),)</f>
        <v>0</v>
      </c>
      <c r="C2302" s="64" t="str">
        <f>IFERROR(VLOOKUP($A2302,D_SAV!$A$5:$I$29,4,0),"")</f>
        <v/>
      </c>
      <c r="D2302" s="65">
        <f>IFERROR(VLOOKUP($A2302,D_SAV!$A$5:$I$29,5,0),)</f>
        <v>0</v>
      </c>
      <c r="E2302" s="60"/>
      <c r="F2302" s="60"/>
      <c r="G2302" s="60"/>
      <c r="H2302" s="60"/>
      <c r="I2302" s="60"/>
      <c r="J2302" s="60"/>
      <c r="K2302" s="65">
        <f>IFERROR(VLOOKUP($A2302,D_SAV!$A$5:$I$29,6,0),)</f>
        <v>0</v>
      </c>
    </row>
    <row r="2303" spans="1:11" x14ac:dyDescent="0.25">
      <c r="A2303" s="59"/>
      <c r="B2303" s="63">
        <f>IFERROR(VLOOKUP($A2303,D_SAV!$A$5:$I$29,3,0),)</f>
        <v>0</v>
      </c>
      <c r="C2303" s="64" t="str">
        <f>IFERROR(VLOOKUP($A2303,D_SAV!$A$5:$I$29,4,0),"")</f>
        <v/>
      </c>
      <c r="D2303" s="65">
        <f>IFERROR(VLOOKUP($A2303,D_SAV!$A$5:$I$29,5,0),)</f>
        <v>0</v>
      </c>
      <c r="E2303" s="60"/>
      <c r="F2303" s="60"/>
      <c r="G2303" s="60"/>
      <c r="H2303" s="60"/>
      <c r="I2303" s="60"/>
      <c r="J2303" s="60"/>
      <c r="K2303" s="65">
        <f>IFERROR(VLOOKUP($A2303,D_SAV!$A$5:$I$29,6,0),)</f>
        <v>0</v>
      </c>
    </row>
    <row r="2304" spans="1:11" x14ac:dyDescent="0.25">
      <c r="A2304" s="59"/>
      <c r="B2304" s="63">
        <f>IFERROR(VLOOKUP($A2304,D_SAV!$A$5:$I$29,3,0),)</f>
        <v>0</v>
      </c>
      <c r="C2304" s="64" t="str">
        <f>IFERROR(VLOOKUP($A2304,D_SAV!$A$5:$I$29,4,0),"")</f>
        <v/>
      </c>
      <c r="D2304" s="65">
        <f>IFERROR(VLOOKUP($A2304,D_SAV!$A$5:$I$29,5,0),)</f>
        <v>0</v>
      </c>
      <c r="E2304" s="60"/>
      <c r="F2304" s="60"/>
      <c r="G2304" s="60"/>
      <c r="H2304" s="60"/>
      <c r="I2304" s="60"/>
      <c r="J2304" s="60"/>
      <c r="K2304" s="65">
        <f>IFERROR(VLOOKUP($A2304,D_SAV!$A$5:$I$29,6,0),)</f>
        <v>0</v>
      </c>
    </row>
    <row r="2305" spans="1:11" x14ac:dyDescent="0.25">
      <c r="A2305" s="59"/>
      <c r="B2305" s="63">
        <f>IFERROR(VLOOKUP($A2305,D_SAV!$A$5:$I$29,3,0),)</f>
        <v>0</v>
      </c>
      <c r="C2305" s="64" t="str">
        <f>IFERROR(VLOOKUP($A2305,D_SAV!$A$5:$I$29,4,0),"")</f>
        <v/>
      </c>
      <c r="D2305" s="65">
        <f>IFERROR(VLOOKUP($A2305,D_SAV!$A$5:$I$29,5,0),)</f>
        <v>0</v>
      </c>
      <c r="E2305" s="60"/>
      <c r="F2305" s="60"/>
      <c r="G2305" s="60"/>
      <c r="H2305" s="60"/>
      <c r="I2305" s="60"/>
      <c r="J2305" s="60"/>
      <c r="K2305" s="65">
        <f>IFERROR(VLOOKUP($A2305,D_SAV!$A$5:$I$29,6,0),)</f>
        <v>0</v>
      </c>
    </row>
    <row r="2306" spans="1:11" x14ac:dyDescent="0.25">
      <c r="A2306" s="59"/>
      <c r="B2306" s="63">
        <f>IFERROR(VLOOKUP($A2306,D_SAV!$A$5:$I$29,3,0),)</f>
        <v>0</v>
      </c>
      <c r="C2306" s="64" t="str">
        <f>IFERROR(VLOOKUP($A2306,D_SAV!$A$5:$I$29,4,0),"")</f>
        <v/>
      </c>
      <c r="D2306" s="65">
        <f>IFERROR(VLOOKUP($A2306,D_SAV!$A$5:$I$29,5,0),)</f>
        <v>0</v>
      </c>
      <c r="E2306" s="60"/>
      <c r="F2306" s="60"/>
      <c r="G2306" s="60"/>
      <c r="H2306" s="60"/>
      <c r="I2306" s="60"/>
      <c r="J2306" s="60"/>
      <c r="K2306" s="65">
        <f>IFERROR(VLOOKUP($A2306,D_SAV!$A$5:$I$29,6,0),)</f>
        <v>0</v>
      </c>
    </row>
    <row r="2307" spans="1:11" x14ac:dyDescent="0.25">
      <c r="A2307" s="59"/>
      <c r="B2307" s="63">
        <f>IFERROR(VLOOKUP($A2307,D_SAV!$A$5:$I$29,3,0),)</f>
        <v>0</v>
      </c>
      <c r="C2307" s="64" t="str">
        <f>IFERROR(VLOOKUP($A2307,D_SAV!$A$5:$I$29,4,0),"")</f>
        <v/>
      </c>
      <c r="D2307" s="65">
        <f>IFERROR(VLOOKUP($A2307,D_SAV!$A$5:$I$29,5,0),)</f>
        <v>0</v>
      </c>
      <c r="E2307" s="60"/>
      <c r="F2307" s="60"/>
      <c r="G2307" s="60"/>
      <c r="H2307" s="60"/>
      <c r="I2307" s="60"/>
      <c r="J2307" s="60"/>
      <c r="K2307" s="65">
        <f>IFERROR(VLOOKUP($A2307,D_SAV!$A$5:$I$29,6,0),)</f>
        <v>0</v>
      </c>
    </row>
    <row r="2308" spans="1:11" x14ac:dyDescent="0.25">
      <c r="A2308" s="59"/>
      <c r="B2308" s="63">
        <f>IFERROR(VLOOKUP($A2308,D_SAV!$A$5:$I$29,3,0),)</f>
        <v>0</v>
      </c>
      <c r="C2308" s="64" t="str">
        <f>IFERROR(VLOOKUP($A2308,D_SAV!$A$5:$I$29,4,0),"")</f>
        <v/>
      </c>
      <c r="D2308" s="65">
        <f>IFERROR(VLOOKUP($A2308,D_SAV!$A$5:$I$29,5,0),)</f>
        <v>0</v>
      </c>
      <c r="E2308" s="60"/>
      <c r="F2308" s="60"/>
      <c r="G2308" s="60"/>
      <c r="H2308" s="60"/>
      <c r="I2308" s="60"/>
      <c r="J2308" s="60"/>
      <c r="K2308" s="65">
        <f>IFERROR(VLOOKUP($A2308,D_SAV!$A$5:$I$29,6,0),)</f>
        <v>0</v>
      </c>
    </row>
    <row r="2309" spans="1:11" x14ac:dyDescent="0.25">
      <c r="A2309" s="59"/>
      <c r="B2309" s="63">
        <f>IFERROR(VLOOKUP($A2309,D_SAV!$A$5:$I$29,3,0),)</f>
        <v>0</v>
      </c>
      <c r="C2309" s="64" t="str">
        <f>IFERROR(VLOOKUP($A2309,D_SAV!$A$5:$I$29,4,0),"")</f>
        <v/>
      </c>
      <c r="D2309" s="65">
        <f>IFERROR(VLOOKUP($A2309,D_SAV!$A$5:$I$29,5,0),)</f>
        <v>0</v>
      </c>
      <c r="E2309" s="60"/>
      <c r="F2309" s="60"/>
      <c r="G2309" s="60"/>
      <c r="H2309" s="60"/>
      <c r="I2309" s="60"/>
      <c r="J2309" s="60"/>
      <c r="K2309" s="65">
        <f>IFERROR(VLOOKUP($A2309,D_SAV!$A$5:$I$29,6,0),)</f>
        <v>0</v>
      </c>
    </row>
    <row r="2310" spans="1:11" x14ac:dyDescent="0.25">
      <c r="A2310" s="59"/>
      <c r="B2310" s="63">
        <f>IFERROR(VLOOKUP($A2310,D_SAV!$A$5:$I$29,3,0),)</f>
        <v>0</v>
      </c>
      <c r="C2310" s="64" t="str">
        <f>IFERROR(VLOOKUP($A2310,D_SAV!$A$5:$I$29,4,0),"")</f>
        <v/>
      </c>
      <c r="D2310" s="65">
        <f>IFERROR(VLOOKUP($A2310,D_SAV!$A$5:$I$29,5,0),)</f>
        <v>0</v>
      </c>
      <c r="E2310" s="60"/>
      <c r="F2310" s="60"/>
      <c r="G2310" s="60"/>
      <c r="H2310" s="60"/>
      <c r="I2310" s="60"/>
      <c r="J2310" s="60"/>
      <c r="K2310" s="65">
        <f>IFERROR(VLOOKUP($A2310,D_SAV!$A$5:$I$29,6,0),)</f>
        <v>0</v>
      </c>
    </row>
    <row r="2311" spans="1:11" x14ac:dyDescent="0.25">
      <c r="A2311" s="59"/>
      <c r="B2311" s="63">
        <f>IFERROR(VLOOKUP($A2311,D_SAV!$A$5:$I$29,3,0),)</f>
        <v>0</v>
      </c>
      <c r="C2311" s="64" t="str">
        <f>IFERROR(VLOOKUP($A2311,D_SAV!$A$5:$I$29,4,0),"")</f>
        <v/>
      </c>
      <c r="D2311" s="65">
        <f>IFERROR(VLOOKUP($A2311,D_SAV!$A$5:$I$29,5,0),)</f>
        <v>0</v>
      </c>
      <c r="E2311" s="60"/>
      <c r="F2311" s="60"/>
      <c r="G2311" s="60"/>
      <c r="H2311" s="60"/>
      <c r="I2311" s="60"/>
      <c r="J2311" s="60"/>
      <c r="K2311" s="65">
        <f>IFERROR(VLOOKUP($A2311,D_SAV!$A$5:$I$29,6,0),)</f>
        <v>0</v>
      </c>
    </row>
    <row r="2312" spans="1:11" x14ac:dyDescent="0.25">
      <c r="A2312" s="59"/>
      <c r="B2312" s="63">
        <f>IFERROR(VLOOKUP($A2312,D_SAV!$A$5:$I$29,3,0),)</f>
        <v>0</v>
      </c>
      <c r="C2312" s="64" t="str">
        <f>IFERROR(VLOOKUP($A2312,D_SAV!$A$5:$I$29,4,0),"")</f>
        <v/>
      </c>
      <c r="D2312" s="65">
        <f>IFERROR(VLOOKUP($A2312,D_SAV!$A$5:$I$29,5,0),)</f>
        <v>0</v>
      </c>
      <c r="E2312" s="60"/>
      <c r="F2312" s="60"/>
      <c r="G2312" s="60"/>
      <c r="H2312" s="60"/>
      <c r="I2312" s="60"/>
      <c r="J2312" s="60"/>
      <c r="K2312" s="65">
        <f>IFERROR(VLOOKUP($A2312,D_SAV!$A$5:$I$29,6,0),)</f>
        <v>0</v>
      </c>
    </row>
    <row r="2313" spans="1:11" x14ac:dyDescent="0.25">
      <c r="A2313" s="59"/>
      <c r="B2313" s="63">
        <f>IFERROR(VLOOKUP($A2313,D_SAV!$A$5:$I$29,3,0),)</f>
        <v>0</v>
      </c>
      <c r="C2313" s="64" t="str">
        <f>IFERROR(VLOOKUP($A2313,D_SAV!$A$5:$I$29,4,0),"")</f>
        <v/>
      </c>
      <c r="D2313" s="65">
        <f>IFERROR(VLOOKUP($A2313,D_SAV!$A$5:$I$29,5,0),)</f>
        <v>0</v>
      </c>
      <c r="E2313" s="60"/>
      <c r="F2313" s="60"/>
      <c r="G2313" s="60"/>
      <c r="H2313" s="60"/>
      <c r="I2313" s="60"/>
      <c r="J2313" s="60"/>
      <c r="K2313" s="65">
        <f>IFERROR(VLOOKUP($A2313,D_SAV!$A$5:$I$29,6,0),)</f>
        <v>0</v>
      </c>
    </row>
    <row r="2314" spans="1:11" x14ac:dyDescent="0.25">
      <c r="A2314" s="59"/>
      <c r="B2314" s="63">
        <f>IFERROR(VLOOKUP($A2314,D_SAV!$A$5:$I$29,3,0),)</f>
        <v>0</v>
      </c>
      <c r="C2314" s="64" t="str">
        <f>IFERROR(VLOOKUP($A2314,D_SAV!$A$5:$I$29,4,0),"")</f>
        <v/>
      </c>
      <c r="D2314" s="65">
        <f>IFERROR(VLOOKUP($A2314,D_SAV!$A$5:$I$29,5,0),)</f>
        <v>0</v>
      </c>
      <c r="E2314" s="60"/>
      <c r="F2314" s="60"/>
      <c r="G2314" s="60"/>
      <c r="H2314" s="60"/>
      <c r="I2314" s="60"/>
      <c r="J2314" s="60"/>
      <c r="K2314" s="65">
        <f>IFERROR(VLOOKUP($A2314,D_SAV!$A$5:$I$29,6,0),)</f>
        <v>0</v>
      </c>
    </row>
    <row r="2315" spans="1:11" x14ac:dyDescent="0.25">
      <c r="A2315" s="59"/>
      <c r="B2315" s="63">
        <f>IFERROR(VLOOKUP($A2315,D_SAV!$A$5:$I$29,3,0),)</f>
        <v>0</v>
      </c>
      <c r="C2315" s="64" t="str">
        <f>IFERROR(VLOOKUP($A2315,D_SAV!$A$5:$I$29,4,0),"")</f>
        <v/>
      </c>
      <c r="D2315" s="65">
        <f>IFERROR(VLOOKUP($A2315,D_SAV!$A$5:$I$29,5,0),)</f>
        <v>0</v>
      </c>
      <c r="E2315" s="60"/>
      <c r="F2315" s="60"/>
      <c r="G2315" s="60"/>
      <c r="H2315" s="60"/>
      <c r="I2315" s="60"/>
      <c r="J2315" s="60"/>
      <c r="K2315" s="65">
        <f>IFERROR(VLOOKUP($A2315,D_SAV!$A$5:$I$29,6,0),)</f>
        <v>0</v>
      </c>
    </row>
    <row r="2316" spans="1:11" x14ac:dyDescent="0.25">
      <c r="A2316" s="59"/>
      <c r="B2316" s="63">
        <f>IFERROR(VLOOKUP($A2316,D_SAV!$A$5:$I$29,3,0),)</f>
        <v>0</v>
      </c>
      <c r="C2316" s="64" t="str">
        <f>IFERROR(VLOOKUP($A2316,D_SAV!$A$5:$I$29,4,0),"")</f>
        <v/>
      </c>
      <c r="D2316" s="65">
        <f>IFERROR(VLOOKUP($A2316,D_SAV!$A$5:$I$29,5,0),)</f>
        <v>0</v>
      </c>
      <c r="E2316" s="60"/>
      <c r="F2316" s="60"/>
      <c r="G2316" s="60"/>
      <c r="H2316" s="60"/>
      <c r="I2316" s="60"/>
      <c r="J2316" s="60"/>
      <c r="K2316" s="65">
        <f>IFERROR(VLOOKUP($A2316,D_SAV!$A$5:$I$29,6,0),)</f>
        <v>0</v>
      </c>
    </row>
    <row r="2317" spans="1:11" x14ac:dyDescent="0.25">
      <c r="A2317" s="59"/>
      <c r="B2317" s="63">
        <f>IFERROR(VLOOKUP($A2317,D_SAV!$A$5:$I$29,3,0),)</f>
        <v>0</v>
      </c>
      <c r="C2317" s="64" t="str">
        <f>IFERROR(VLOOKUP($A2317,D_SAV!$A$5:$I$29,4,0),"")</f>
        <v/>
      </c>
      <c r="D2317" s="65">
        <f>IFERROR(VLOOKUP($A2317,D_SAV!$A$5:$I$29,5,0),)</f>
        <v>0</v>
      </c>
      <c r="E2317" s="60"/>
      <c r="F2317" s="60"/>
      <c r="G2317" s="60"/>
      <c r="H2317" s="60"/>
      <c r="I2317" s="60"/>
      <c r="J2317" s="60"/>
      <c r="K2317" s="65">
        <f>IFERROR(VLOOKUP($A2317,D_SAV!$A$5:$I$29,6,0),)</f>
        <v>0</v>
      </c>
    </row>
    <row r="2318" spans="1:11" x14ac:dyDescent="0.25">
      <c r="A2318" s="59"/>
      <c r="B2318" s="63">
        <f>IFERROR(VLOOKUP($A2318,D_SAV!$A$5:$I$29,3,0),)</f>
        <v>0</v>
      </c>
      <c r="C2318" s="64" t="str">
        <f>IFERROR(VLOOKUP($A2318,D_SAV!$A$5:$I$29,4,0),"")</f>
        <v/>
      </c>
      <c r="D2318" s="65">
        <f>IFERROR(VLOOKUP($A2318,D_SAV!$A$5:$I$29,5,0),)</f>
        <v>0</v>
      </c>
      <c r="E2318" s="60"/>
      <c r="F2318" s="60"/>
      <c r="G2318" s="60"/>
      <c r="H2318" s="60"/>
      <c r="I2318" s="60"/>
      <c r="J2318" s="60"/>
      <c r="K2318" s="65">
        <f>IFERROR(VLOOKUP($A2318,D_SAV!$A$5:$I$29,6,0),)</f>
        <v>0</v>
      </c>
    </row>
    <row r="2319" spans="1:11" x14ac:dyDescent="0.25">
      <c r="A2319" s="59"/>
      <c r="B2319" s="63">
        <f>IFERROR(VLOOKUP($A2319,D_SAV!$A$5:$I$29,3,0),)</f>
        <v>0</v>
      </c>
      <c r="C2319" s="64" t="str">
        <f>IFERROR(VLOOKUP($A2319,D_SAV!$A$5:$I$29,4,0),"")</f>
        <v/>
      </c>
      <c r="D2319" s="65">
        <f>IFERROR(VLOOKUP($A2319,D_SAV!$A$5:$I$29,5,0),)</f>
        <v>0</v>
      </c>
      <c r="E2319" s="60"/>
      <c r="F2319" s="60"/>
      <c r="G2319" s="60"/>
      <c r="H2319" s="60"/>
      <c r="I2319" s="60"/>
      <c r="J2319" s="60"/>
      <c r="K2319" s="65">
        <f>IFERROR(VLOOKUP($A2319,D_SAV!$A$5:$I$29,6,0),)</f>
        <v>0</v>
      </c>
    </row>
    <row r="2320" spans="1:11" x14ac:dyDescent="0.25">
      <c r="A2320" s="59"/>
      <c r="B2320" s="63">
        <f>IFERROR(VLOOKUP($A2320,D_SAV!$A$5:$I$29,3,0),)</f>
        <v>0</v>
      </c>
      <c r="C2320" s="64" t="str">
        <f>IFERROR(VLOOKUP($A2320,D_SAV!$A$5:$I$29,4,0),"")</f>
        <v/>
      </c>
      <c r="D2320" s="65">
        <f>IFERROR(VLOOKUP($A2320,D_SAV!$A$5:$I$29,5,0),)</f>
        <v>0</v>
      </c>
      <c r="E2320" s="60"/>
      <c r="F2320" s="60"/>
      <c r="G2320" s="60"/>
      <c r="H2320" s="60"/>
      <c r="I2320" s="60"/>
      <c r="J2320" s="60"/>
      <c r="K2320" s="65">
        <f>IFERROR(VLOOKUP($A2320,D_SAV!$A$5:$I$29,6,0),)</f>
        <v>0</v>
      </c>
    </row>
    <row r="2321" spans="1:11" x14ac:dyDescent="0.25">
      <c r="A2321" s="59"/>
      <c r="B2321" s="63">
        <f>IFERROR(VLOOKUP($A2321,D_SAV!$A$5:$I$29,3,0),)</f>
        <v>0</v>
      </c>
      <c r="C2321" s="64" t="str">
        <f>IFERROR(VLOOKUP($A2321,D_SAV!$A$5:$I$29,4,0),"")</f>
        <v/>
      </c>
      <c r="D2321" s="65">
        <f>IFERROR(VLOOKUP($A2321,D_SAV!$A$5:$I$29,5,0),)</f>
        <v>0</v>
      </c>
      <c r="E2321" s="60"/>
      <c r="F2321" s="60"/>
      <c r="G2321" s="60"/>
      <c r="H2321" s="60"/>
      <c r="I2321" s="60"/>
      <c r="J2321" s="60"/>
      <c r="K2321" s="65">
        <f>IFERROR(VLOOKUP($A2321,D_SAV!$A$5:$I$29,6,0),)</f>
        <v>0</v>
      </c>
    </row>
    <row r="2322" spans="1:11" x14ac:dyDescent="0.25">
      <c r="A2322" s="59"/>
      <c r="B2322" s="63">
        <f>IFERROR(VLOOKUP($A2322,D_SAV!$A$5:$I$29,3,0),)</f>
        <v>0</v>
      </c>
      <c r="C2322" s="64" t="str">
        <f>IFERROR(VLOOKUP($A2322,D_SAV!$A$5:$I$29,4,0),"")</f>
        <v/>
      </c>
      <c r="D2322" s="65">
        <f>IFERROR(VLOOKUP($A2322,D_SAV!$A$5:$I$29,5,0),)</f>
        <v>0</v>
      </c>
      <c r="E2322" s="60"/>
      <c r="F2322" s="60"/>
      <c r="G2322" s="60"/>
      <c r="H2322" s="60"/>
      <c r="I2322" s="60"/>
      <c r="J2322" s="60"/>
      <c r="K2322" s="65">
        <f>IFERROR(VLOOKUP($A2322,D_SAV!$A$5:$I$29,6,0),)</f>
        <v>0</v>
      </c>
    </row>
    <row r="2323" spans="1:11" x14ac:dyDescent="0.25">
      <c r="A2323" s="59"/>
      <c r="B2323" s="63">
        <f>IFERROR(VLOOKUP($A2323,D_SAV!$A$5:$I$29,3,0),)</f>
        <v>0</v>
      </c>
      <c r="C2323" s="64" t="str">
        <f>IFERROR(VLOOKUP($A2323,D_SAV!$A$5:$I$29,4,0),"")</f>
        <v/>
      </c>
      <c r="D2323" s="65">
        <f>IFERROR(VLOOKUP($A2323,D_SAV!$A$5:$I$29,5,0),)</f>
        <v>0</v>
      </c>
      <c r="E2323" s="60"/>
      <c r="F2323" s="60"/>
      <c r="G2323" s="60"/>
      <c r="H2323" s="60"/>
      <c r="I2323" s="60"/>
      <c r="J2323" s="60"/>
      <c r="K2323" s="65">
        <f>IFERROR(VLOOKUP($A2323,D_SAV!$A$5:$I$29,6,0),)</f>
        <v>0</v>
      </c>
    </row>
    <row r="2324" spans="1:11" x14ac:dyDescent="0.25">
      <c r="A2324" s="59"/>
      <c r="B2324" s="63">
        <f>IFERROR(VLOOKUP($A2324,D_SAV!$A$5:$I$29,3,0),)</f>
        <v>0</v>
      </c>
      <c r="C2324" s="64" t="str">
        <f>IFERROR(VLOOKUP($A2324,D_SAV!$A$5:$I$29,4,0),"")</f>
        <v/>
      </c>
      <c r="D2324" s="65">
        <f>IFERROR(VLOOKUP($A2324,D_SAV!$A$5:$I$29,5,0),)</f>
        <v>0</v>
      </c>
      <c r="E2324" s="60"/>
      <c r="F2324" s="60"/>
      <c r="G2324" s="60"/>
      <c r="H2324" s="60"/>
      <c r="I2324" s="60"/>
      <c r="J2324" s="60"/>
      <c r="K2324" s="65">
        <f>IFERROR(VLOOKUP($A2324,D_SAV!$A$5:$I$29,6,0),)</f>
        <v>0</v>
      </c>
    </row>
    <row r="2325" spans="1:11" x14ac:dyDescent="0.25">
      <c r="A2325" s="59"/>
      <c r="B2325" s="63">
        <f>IFERROR(VLOOKUP($A2325,D_SAV!$A$5:$I$29,3,0),)</f>
        <v>0</v>
      </c>
      <c r="C2325" s="64" t="str">
        <f>IFERROR(VLOOKUP($A2325,D_SAV!$A$5:$I$29,4,0),"")</f>
        <v/>
      </c>
      <c r="D2325" s="65">
        <f>IFERROR(VLOOKUP($A2325,D_SAV!$A$5:$I$29,5,0),)</f>
        <v>0</v>
      </c>
      <c r="E2325" s="60"/>
      <c r="F2325" s="60"/>
      <c r="G2325" s="60"/>
      <c r="H2325" s="60"/>
      <c r="I2325" s="60"/>
      <c r="J2325" s="60"/>
      <c r="K2325" s="65">
        <f>IFERROR(VLOOKUP($A2325,D_SAV!$A$5:$I$29,6,0),)</f>
        <v>0</v>
      </c>
    </row>
    <row r="2326" spans="1:11" x14ac:dyDescent="0.25">
      <c r="A2326" s="59"/>
      <c r="B2326" s="63">
        <f>IFERROR(VLOOKUP($A2326,D_SAV!$A$5:$I$29,3,0),)</f>
        <v>0</v>
      </c>
      <c r="C2326" s="64" t="str">
        <f>IFERROR(VLOOKUP($A2326,D_SAV!$A$5:$I$29,4,0),"")</f>
        <v/>
      </c>
      <c r="D2326" s="65">
        <f>IFERROR(VLOOKUP($A2326,D_SAV!$A$5:$I$29,5,0),)</f>
        <v>0</v>
      </c>
      <c r="E2326" s="60"/>
      <c r="F2326" s="60"/>
      <c r="G2326" s="60"/>
      <c r="H2326" s="60"/>
      <c r="I2326" s="60"/>
      <c r="J2326" s="60"/>
      <c r="K2326" s="65">
        <f>IFERROR(VLOOKUP($A2326,D_SAV!$A$5:$I$29,6,0),)</f>
        <v>0</v>
      </c>
    </row>
    <row r="2327" spans="1:11" x14ac:dyDescent="0.25">
      <c r="A2327" s="59"/>
      <c r="B2327" s="63">
        <f>IFERROR(VLOOKUP($A2327,D_SAV!$A$5:$I$29,3,0),)</f>
        <v>0</v>
      </c>
      <c r="C2327" s="64" t="str">
        <f>IFERROR(VLOOKUP($A2327,D_SAV!$A$5:$I$29,4,0),"")</f>
        <v/>
      </c>
      <c r="D2327" s="65">
        <f>IFERROR(VLOOKUP($A2327,D_SAV!$A$5:$I$29,5,0),)</f>
        <v>0</v>
      </c>
      <c r="E2327" s="60"/>
      <c r="F2327" s="60"/>
      <c r="G2327" s="60"/>
      <c r="H2327" s="60"/>
      <c r="I2327" s="60"/>
      <c r="J2327" s="60"/>
      <c r="K2327" s="65">
        <f>IFERROR(VLOOKUP($A2327,D_SAV!$A$5:$I$29,6,0),)</f>
        <v>0</v>
      </c>
    </row>
    <row r="2328" spans="1:11" x14ac:dyDescent="0.25">
      <c r="A2328" s="59"/>
      <c r="B2328" s="63">
        <f>IFERROR(VLOOKUP($A2328,D_SAV!$A$5:$I$29,3,0),)</f>
        <v>0</v>
      </c>
      <c r="C2328" s="64" t="str">
        <f>IFERROR(VLOOKUP($A2328,D_SAV!$A$5:$I$29,4,0),"")</f>
        <v/>
      </c>
      <c r="D2328" s="65">
        <f>IFERROR(VLOOKUP($A2328,D_SAV!$A$5:$I$29,5,0),)</f>
        <v>0</v>
      </c>
      <c r="E2328" s="60"/>
      <c r="F2328" s="60"/>
      <c r="G2328" s="60"/>
      <c r="H2328" s="60"/>
      <c r="I2328" s="60"/>
      <c r="J2328" s="60"/>
      <c r="K2328" s="65">
        <f>IFERROR(VLOOKUP($A2328,D_SAV!$A$5:$I$29,6,0),)</f>
        <v>0</v>
      </c>
    </row>
    <row r="2329" spans="1:11" x14ac:dyDescent="0.25">
      <c r="A2329" s="59"/>
      <c r="B2329" s="63">
        <f>IFERROR(VLOOKUP($A2329,D_SAV!$A$5:$I$29,3,0),)</f>
        <v>0</v>
      </c>
      <c r="C2329" s="64" t="str">
        <f>IFERROR(VLOOKUP($A2329,D_SAV!$A$5:$I$29,4,0),"")</f>
        <v/>
      </c>
      <c r="D2329" s="65">
        <f>IFERROR(VLOOKUP($A2329,D_SAV!$A$5:$I$29,5,0),)</f>
        <v>0</v>
      </c>
      <c r="E2329" s="60"/>
      <c r="F2329" s="60"/>
      <c r="G2329" s="60"/>
      <c r="H2329" s="60"/>
      <c r="I2329" s="60"/>
      <c r="J2329" s="60"/>
      <c r="K2329" s="65">
        <f>IFERROR(VLOOKUP($A2329,D_SAV!$A$5:$I$29,6,0),)</f>
        <v>0</v>
      </c>
    </row>
    <row r="2330" spans="1:11" x14ac:dyDescent="0.25">
      <c r="A2330" s="59"/>
      <c r="B2330" s="63">
        <f>IFERROR(VLOOKUP($A2330,D_SAV!$A$5:$I$29,3,0),)</f>
        <v>0</v>
      </c>
      <c r="C2330" s="64" t="str">
        <f>IFERROR(VLOOKUP($A2330,D_SAV!$A$5:$I$29,4,0),"")</f>
        <v/>
      </c>
      <c r="D2330" s="65">
        <f>IFERROR(VLOOKUP($A2330,D_SAV!$A$5:$I$29,5,0),)</f>
        <v>0</v>
      </c>
      <c r="E2330" s="60"/>
      <c r="F2330" s="60"/>
      <c r="G2330" s="60"/>
      <c r="H2330" s="60"/>
      <c r="I2330" s="60"/>
      <c r="J2330" s="60"/>
      <c r="K2330" s="65">
        <f>IFERROR(VLOOKUP($A2330,D_SAV!$A$5:$I$29,6,0),)</f>
        <v>0</v>
      </c>
    </row>
    <row r="2331" spans="1:11" x14ac:dyDescent="0.25">
      <c r="A2331" s="59"/>
      <c r="B2331" s="63">
        <f>IFERROR(VLOOKUP($A2331,D_SAV!$A$5:$I$29,3,0),)</f>
        <v>0</v>
      </c>
      <c r="C2331" s="64" t="str">
        <f>IFERROR(VLOOKUP($A2331,D_SAV!$A$5:$I$29,4,0),"")</f>
        <v/>
      </c>
      <c r="D2331" s="65">
        <f>IFERROR(VLOOKUP($A2331,D_SAV!$A$5:$I$29,5,0),)</f>
        <v>0</v>
      </c>
      <c r="E2331" s="60"/>
      <c r="F2331" s="60"/>
      <c r="G2331" s="60"/>
      <c r="H2331" s="60"/>
      <c r="I2331" s="60"/>
      <c r="J2331" s="60"/>
      <c r="K2331" s="65">
        <f>IFERROR(VLOOKUP($A2331,D_SAV!$A$5:$I$29,6,0),)</f>
        <v>0</v>
      </c>
    </row>
    <row r="2332" spans="1:11" x14ac:dyDescent="0.25">
      <c r="A2332" s="59"/>
      <c r="B2332" s="63">
        <f>IFERROR(VLOOKUP($A2332,D_SAV!$A$5:$I$29,3,0),)</f>
        <v>0</v>
      </c>
      <c r="C2332" s="64" t="str">
        <f>IFERROR(VLOOKUP($A2332,D_SAV!$A$5:$I$29,4,0),"")</f>
        <v/>
      </c>
      <c r="D2332" s="65">
        <f>IFERROR(VLOOKUP($A2332,D_SAV!$A$5:$I$29,5,0),)</f>
        <v>0</v>
      </c>
      <c r="E2332" s="60"/>
      <c r="F2332" s="60"/>
      <c r="G2332" s="60"/>
      <c r="H2332" s="60"/>
      <c r="I2332" s="60"/>
      <c r="J2332" s="60"/>
      <c r="K2332" s="65">
        <f>IFERROR(VLOOKUP($A2332,D_SAV!$A$5:$I$29,6,0),)</f>
        <v>0</v>
      </c>
    </row>
    <row r="2333" spans="1:11" x14ac:dyDescent="0.25">
      <c r="A2333" s="59"/>
      <c r="B2333" s="63">
        <f>IFERROR(VLOOKUP($A2333,D_SAV!$A$5:$I$29,3,0),)</f>
        <v>0</v>
      </c>
      <c r="C2333" s="64" t="str">
        <f>IFERROR(VLOOKUP($A2333,D_SAV!$A$5:$I$29,4,0),"")</f>
        <v/>
      </c>
      <c r="D2333" s="65">
        <f>IFERROR(VLOOKUP($A2333,D_SAV!$A$5:$I$29,5,0),)</f>
        <v>0</v>
      </c>
      <c r="E2333" s="60"/>
      <c r="F2333" s="60"/>
      <c r="G2333" s="60"/>
      <c r="H2333" s="60"/>
      <c r="I2333" s="60"/>
      <c r="J2333" s="60"/>
      <c r="K2333" s="65">
        <f>IFERROR(VLOOKUP($A2333,D_SAV!$A$5:$I$29,6,0),)</f>
        <v>0</v>
      </c>
    </row>
    <row r="2334" spans="1:11" x14ac:dyDescent="0.25">
      <c r="A2334" s="59"/>
      <c r="B2334" s="63">
        <f>IFERROR(VLOOKUP($A2334,D_SAV!$A$5:$I$29,3,0),)</f>
        <v>0</v>
      </c>
      <c r="C2334" s="64" t="str">
        <f>IFERROR(VLOOKUP($A2334,D_SAV!$A$5:$I$29,4,0),"")</f>
        <v/>
      </c>
      <c r="D2334" s="65">
        <f>IFERROR(VLOOKUP($A2334,D_SAV!$A$5:$I$29,5,0),)</f>
        <v>0</v>
      </c>
      <c r="E2334" s="60"/>
      <c r="F2334" s="60"/>
      <c r="G2334" s="60"/>
      <c r="H2334" s="60"/>
      <c r="I2334" s="60"/>
      <c r="J2334" s="60"/>
      <c r="K2334" s="65">
        <f>IFERROR(VLOOKUP($A2334,D_SAV!$A$5:$I$29,6,0),)</f>
        <v>0</v>
      </c>
    </row>
    <row r="2335" spans="1:11" x14ac:dyDescent="0.25">
      <c r="A2335" s="59"/>
      <c r="B2335" s="63">
        <f>IFERROR(VLOOKUP($A2335,D_SAV!$A$5:$I$29,3,0),)</f>
        <v>0</v>
      </c>
      <c r="C2335" s="64" t="str">
        <f>IFERROR(VLOOKUP($A2335,D_SAV!$A$5:$I$29,4,0),"")</f>
        <v/>
      </c>
      <c r="D2335" s="65">
        <f>IFERROR(VLOOKUP($A2335,D_SAV!$A$5:$I$29,5,0),)</f>
        <v>0</v>
      </c>
      <c r="E2335" s="60"/>
      <c r="F2335" s="60"/>
      <c r="G2335" s="60"/>
      <c r="H2335" s="60"/>
      <c r="I2335" s="60"/>
      <c r="J2335" s="60"/>
      <c r="K2335" s="65">
        <f>IFERROR(VLOOKUP($A2335,D_SAV!$A$5:$I$29,6,0),)</f>
        <v>0</v>
      </c>
    </row>
    <row r="2336" spans="1:11" x14ac:dyDescent="0.25">
      <c r="A2336" s="59"/>
      <c r="B2336" s="63">
        <f>IFERROR(VLOOKUP($A2336,D_SAV!$A$5:$I$29,3,0),)</f>
        <v>0</v>
      </c>
      <c r="C2336" s="64" t="str">
        <f>IFERROR(VLOOKUP($A2336,D_SAV!$A$5:$I$29,4,0),"")</f>
        <v/>
      </c>
      <c r="D2336" s="65">
        <f>IFERROR(VLOOKUP($A2336,D_SAV!$A$5:$I$29,5,0),)</f>
        <v>0</v>
      </c>
      <c r="E2336" s="60"/>
      <c r="F2336" s="60"/>
      <c r="G2336" s="60"/>
      <c r="H2336" s="60"/>
      <c r="I2336" s="60"/>
      <c r="J2336" s="60"/>
      <c r="K2336" s="65">
        <f>IFERROR(VLOOKUP($A2336,D_SAV!$A$5:$I$29,6,0),)</f>
        <v>0</v>
      </c>
    </row>
    <row r="2337" spans="1:11" x14ac:dyDescent="0.25">
      <c r="A2337" s="59"/>
      <c r="B2337" s="63">
        <f>IFERROR(VLOOKUP($A2337,D_SAV!$A$5:$I$29,3,0),)</f>
        <v>0</v>
      </c>
      <c r="C2337" s="64" t="str">
        <f>IFERROR(VLOOKUP($A2337,D_SAV!$A$5:$I$29,4,0),"")</f>
        <v/>
      </c>
      <c r="D2337" s="65">
        <f>IFERROR(VLOOKUP($A2337,D_SAV!$A$5:$I$29,5,0),)</f>
        <v>0</v>
      </c>
      <c r="E2337" s="60"/>
      <c r="F2337" s="60"/>
      <c r="G2337" s="60"/>
      <c r="H2337" s="60"/>
      <c r="I2337" s="60"/>
      <c r="J2337" s="60"/>
      <c r="K2337" s="65">
        <f>IFERROR(VLOOKUP($A2337,D_SAV!$A$5:$I$29,6,0),)</f>
        <v>0</v>
      </c>
    </row>
    <row r="2338" spans="1:11" x14ac:dyDescent="0.25">
      <c r="A2338" s="59"/>
      <c r="B2338" s="63">
        <f>IFERROR(VLOOKUP($A2338,D_SAV!$A$5:$I$29,3,0),)</f>
        <v>0</v>
      </c>
      <c r="C2338" s="64" t="str">
        <f>IFERROR(VLOOKUP($A2338,D_SAV!$A$5:$I$29,4,0),"")</f>
        <v/>
      </c>
      <c r="D2338" s="65">
        <f>IFERROR(VLOOKUP($A2338,D_SAV!$A$5:$I$29,5,0),)</f>
        <v>0</v>
      </c>
      <c r="E2338" s="60"/>
      <c r="F2338" s="60"/>
      <c r="G2338" s="60"/>
      <c r="H2338" s="60"/>
      <c r="I2338" s="60"/>
      <c r="J2338" s="60"/>
      <c r="K2338" s="65">
        <f>IFERROR(VLOOKUP($A2338,D_SAV!$A$5:$I$29,6,0),)</f>
        <v>0</v>
      </c>
    </row>
    <row r="2339" spans="1:11" x14ac:dyDescent="0.25">
      <c r="A2339" s="59"/>
      <c r="B2339" s="63">
        <f>IFERROR(VLOOKUP($A2339,D_SAV!$A$5:$I$29,3,0),)</f>
        <v>0</v>
      </c>
      <c r="C2339" s="64" t="str">
        <f>IFERROR(VLOOKUP($A2339,D_SAV!$A$5:$I$29,4,0),"")</f>
        <v/>
      </c>
      <c r="D2339" s="65">
        <f>IFERROR(VLOOKUP($A2339,D_SAV!$A$5:$I$29,5,0),)</f>
        <v>0</v>
      </c>
      <c r="E2339" s="60"/>
      <c r="F2339" s="60"/>
      <c r="G2339" s="60"/>
      <c r="H2339" s="60"/>
      <c r="I2339" s="60"/>
      <c r="J2339" s="60"/>
      <c r="K2339" s="65">
        <f>IFERROR(VLOOKUP($A2339,D_SAV!$A$5:$I$29,6,0),)</f>
        <v>0</v>
      </c>
    </row>
    <row r="2340" spans="1:11" x14ac:dyDescent="0.25">
      <c r="A2340" s="59"/>
      <c r="B2340" s="63">
        <f>IFERROR(VLOOKUP($A2340,D_SAV!$A$5:$I$29,3,0),)</f>
        <v>0</v>
      </c>
      <c r="C2340" s="64" t="str">
        <f>IFERROR(VLOOKUP($A2340,D_SAV!$A$5:$I$29,4,0),"")</f>
        <v/>
      </c>
      <c r="D2340" s="65">
        <f>IFERROR(VLOOKUP($A2340,D_SAV!$A$5:$I$29,5,0),)</f>
        <v>0</v>
      </c>
      <c r="E2340" s="60"/>
      <c r="F2340" s="60"/>
      <c r="G2340" s="60"/>
      <c r="H2340" s="60"/>
      <c r="I2340" s="60"/>
      <c r="J2340" s="60"/>
      <c r="K2340" s="65">
        <f>IFERROR(VLOOKUP($A2340,D_SAV!$A$5:$I$29,6,0),)</f>
        <v>0</v>
      </c>
    </row>
    <row r="2341" spans="1:11" x14ac:dyDescent="0.25">
      <c r="A2341" s="59"/>
      <c r="B2341" s="63">
        <f>IFERROR(VLOOKUP($A2341,D_SAV!$A$5:$I$29,3,0),)</f>
        <v>0</v>
      </c>
      <c r="C2341" s="64" t="str">
        <f>IFERROR(VLOOKUP($A2341,D_SAV!$A$5:$I$29,4,0),"")</f>
        <v/>
      </c>
      <c r="D2341" s="65">
        <f>IFERROR(VLOOKUP($A2341,D_SAV!$A$5:$I$29,5,0),)</f>
        <v>0</v>
      </c>
      <c r="E2341" s="60"/>
      <c r="F2341" s="60"/>
      <c r="G2341" s="60"/>
      <c r="H2341" s="60"/>
      <c r="I2341" s="60"/>
      <c r="J2341" s="60"/>
      <c r="K2341" s="65">
        <f>IFERROR(VLOOKUP($A2341,D_SAV!$A$5:$I$29,6,0),)</f>
        <v>0</v>
      </c>
    </row>
    <row r="2342" spans="1:11" x14ac:dyDescent="0.25">
      <c r="A2342" s="59"/>
      <c r="B2342" s="63">
        <f>IFERROR(VLOOKUP($A2342,D_SAV!$A$5:$I$29,3,0),)</f>
        <v>0</v>
      </c>
      <c r="C2342" s="64" t="str">
        <f>IFERROR(VLOOKUP($A2342,D_SAV!$A$5:$I$29,4,0),"")</f>
        <v/>
      </c>
      <c r="D2342" s="65">
        <f>IFERROR(VLOOKUP($A2342,D_SAV!$A$5:$I$29,5,0),)</f>
        <v>0</v>
      </c>
      <c r="E2342" s="60"/>
      <c r="F2342" s="60"/>
      <c r="G2342" s="60"/>
      <c r="H2342" s="60"/>
      <c r="I2342" s="60"/>
      <c r="J2342" s="60"/>
      <c r="K2342" s="65">
        <f>IFERROR(VLOOKUP($A2342,D_SAV!$A$5:$I$29,6,0),)</f>
        <v>0</v>
      </c>
    </row>
    <row r="2343" spans="1:11" x14ac:dyDescent="0.25">
      <c r="A2343" s="59"/>
      <c r="B2343" s="63">
        <f>IFERROR(VLOOKUP($A2343,D_SAV!$A$5:$I$29,3,0),)</f>
        <v>0</v>
      </c>
      <c r="C2343" s="64" t="str">
        <f>IFERROR(VLOOKUP($A2343,D_SAV!$A$5:$I$29,4,0),"")</f>
        <v/>
      </c>
      <c r="D2343" s="65">
        <f>IFERROR(VLOOKUP($A2343,D_SAV!$A$5:$I$29,5,0),)</f>
        <v>0</v>
      </c>
      <c r="E2343" s="60"/>
      <c r="F2343" s="60"/>
      <c r="G2343" s="60"/>
      <c r="H2343" s="60"/>
      <c r="I2343" s="60"/>
      <c r="J2343" s="60"/>
      <c r="K2343" s="65">
        <f>IFERROR(VLOOKUP($A2343,D_SAV!$A$5:$I$29,6,0),)</f>
        <v>0</v>
      </c>
    </row>
    <row r="2344" spans="1:11" x14ac:dyDescent="0.25">
      <c r="A2344" s="59"/>
      <c r="B2344" s="63">
        <f>IFERROR(VLOOKUP($A2344,D_SAV!$A$5:$I$29,3,0),)</f>
        <v>0</v>
      </c>
      <c r="C2344" s="64" t="str">
        <f>IFERROR(VLOOKUP($A2344,D_SAV!$A$5:$I$29,4,0),"")</f>
        <v/>
      </c>
      <c r="D2344" s="65">
        <f>IFERROR(VLOOKUP($A2344,D_SAV!$A$5:$I$29,5,0),)</f>
        <v>0</v>
      </c>
      <c r="E2344" s="60"/>
      <c r="F2344" s="60"/>
      <c r="G2344" s="60"/>
      <c r="H2344" s="60"/>
      <c r="I2344" s="60"/>
      <c r="J2344" s="60"/>
      <c r="K2344" s="65">
        <f>IFERROR(VLOOKUP($A2344,D_SAV!$A$5:$I$29,6,0),)</f>
        <v>0</v>
      </c>
    </row>
    <row r="2345" spans="1:11" x14ac:dyDescent="0.25">
      <c r="A2345" s="59"/>
      <c r="B2345" s="63">
        <f>IFERROR(VLOOKUP($A2345,D_SAV!$A$5:$I$29,3,0),)</f>
        <v>0</v>
      </c>
      <c r="C2345" s="64" t="str">
        <f>IFERROR(VLOOKUP($A2345,D_SAV!$A$5:$I$29,4,0),"")</f>
        <v/>
      </c>
      <c r="D2345" s="65">
        <f>IFERROR(VLOOKUP($A2345,D_SAV!$A$5:$I$29,5,0),)</f>
        <v>0</v>
      </c>
      <c r="E2345" s="60"/>
      <c r="F2345" s="60"/>
      <c r="G2345" s="60"/>
      <c r="H2345" s="60"/>
      <c r="I2345" s="60"/>
      <c r="J2345" s="60"/>
      <c r="K2345" s="65">
        <f>IFERROR(VLOOKUP($A2345,D_SAV!$A$5:$I$29,6,0),)</f>
        <v>0</v>
      </c>
    </row>
    <row r="2346" spans="1:11" x14ac:dyDescent="0.25">
      <c r="A2346" s="59"/>
      <c r="B2346" s="63">
        <f>IFERROR(VLOOKUP($A2346,D_SAV!$A$5:$I$29,3,0),)</f>
        <v>0</v>
      </c>
      <c r="C2346" s="64" t="str">
        <f>IFERROR(VLOOKUP($A2346,D_SAV!$A$5:$I$29,4,0),"")</f>
        <v/>
      </c>
      <c r="D2346" s="65">
        <f>IFERROR(VLOOKUP($A2346,D_SAV!$A$5:$I$29,5,0),)</f>
        <v>0</v>
      </c>
      <c r="E2346" s="60"/>
      <c r="F2346" s="60"/>
      <c r="G2346" s="60"/>
      <c r="H2346" s="60"/>
      <c r="I2346" s="60"/>
      <c r="J2346" s="60"/>
      <c r="K2346" s="65">
        <f>IFERROR(VLOOKUP($A2346,D_SAV!$A$5:$I$29,6,0),)</f>
        <v>0</v>
      </c>
    </row>
    <row r="2347" spans="1:11" x14ac:dyDescent="0.25">
      <c r="A2347" s="59"/>
      <c r="B2347" s="63">
        <f>IFERROR(VLOOKUP($A2347,D_SAV!$A$5:$I$29,3,0),)</f>
        <v>0</v>
      </c>
      <c r="C2347" s="64" t="str">
        <f>IFERROR(VLOOKUP($A2347,D_SAV!$A$5:$I$29,4,0),"")</f>
        <v/>
      </c>
      <c r="D2347" s="65">
        <f>IFERROR(VLOOKUP($A2347,D_SAV!$A$5:$I$29,5,0),)</f>
        <v>0</v>
      </c>
      <c r="E2347" s="60"/>
      <c r="F2347" s="60"/>
      <c r="G2347" s="60"/>
      <c r="H2347" s="60"/>
      <c r="I2347" s="60"/>
      <c r="J2347" s="60"/>
      <c r="K2347" s="65">
        <f>IFERROR(VLOOKUP($A2347,D_SAV!$A$5:$I$29,6,0),)</f>
        <v>0</v>
      </c>
    </row>
    <row r="2348" spans="1:11" x14ac:dyDescent="0.25">
      <c r="A2348" s="59"/>
      <c r="B2348" s="63">
        <f>IFERROR(VLOOKUP($A2348,D_SAV!$A$5:$I$29,3,0),)</f>
        <v>0</v>
      </c>
      <c r="C2348" s="64" t="str">
        <f>IFERROR(VLOOKUP($A2348,D_SAV!$A$5:$I$29,4,0),"")</f>
        <v/>
      </c>
      <c r="D2348" s="65">
        <f>IFERROR(VLOOKUP($A2348,D_SAV!$A$5:$I$29,5,0),)</f>
        <v>0</v>
      </c>
      <c r="E2348" s="60"/>
      <c r="F2348" s="60"/>
      <c r="G2348" s="60"/>
      <c r="H2348" s="60"/>
      <c r="I2348" s="60"/>
      <c r="J2348" s="60"/>
      <c r="K2348" s="65">
        <f>IFERROR(VLOOKUP($A2348,D_SAV!$A$5:$I$29,6,0),)</f>
        <v>0</v>
      </c>
    </row>
    <row r="2349" spans="1:11" x14ac:dyDescent="0.25">
      <c r="A2349" s="59"/>
      <c r="B2349" s="63">
        <f>IFERROR(VLOOKUP($A2349,D_SAV!$A$5:$I$29,3,0),)</f>
        <v>0</v>
      </c>
      <c r="C2349" s="64" t="str">
        <f>IFERROR(VLOOKUP($A2349,D_SAV!$A$5:$I$29,4,0),"")</f>
        <v/>
      </c>
      <c r="D2349" s="65">
        <f>IFERROR(VLOOKUP($A2349,D_SAV!$A$5:$I$29,5,0),)</f>
        <v>0</v>
      </c>
      <c r="E2349" s="60"/>
      <c r="F2349" s="60"/>
      <c r="G2349" s="60"/>
      <c r="H2349" s="60"/>
      <c r="I2349" s="60"/>
      <c r="J2349" s="60"/>
      <c r="K2349" s="65">
        <f>IFERROR(VLOOKUP($A2349,D_SAV!$A$5:$I$29,6,0),)</f>
        <v>0</v>
      </c>
    </row>
    <row r="2350" spans="1:11" x14ac:dyDescent="0.25">
      <c r="A2350" s="59"/>
      <c r="B2350" s="63">
        <f>IFERROR(VLOOKUP($A2350,D_SAV!$A$5:$I$29,3,0),)</f>
        <v>0</v>
      </c>
      <c r="C2350" s="64" t="str">
        <f>IFERROR(VLOOKUP($A2350,D_SAV!$A$5:$I$29,4,0),"")</f>
        <v/>
      </c>
      <c r="D2350" s="65">
        <f>IFERROR(VLOOKUP($A2350,D_SAV!$A$5:$I$29,5,0),)</f>
        <v>0</v>
      </c>
      <c r="E2350" s="60"/>
      <c r="F2350" s="60"/>
      <c r="G2350" s="60"/>
      <c r="H2350" s="60"/>
      <c r="I2350" s="60"/>
      <c r="J2350" s="60"/>
      <c r="K2350" s="65">
        <f>IFERROR(VLOOKUP($A2350,D_SAV!$A$5:$I$29,6,0),)</f>
        <v>0</v>
      </c>
    </row>
    <row r="2351" spans="1:11" x14ac:dyDescent="0.25">
      <c r="A2351" s="59"/>
      <c r="B2351" s="63">
        <f>IFERROR(VLOOKUP($A2351,D_SAV!$A$5:$I$29,3,0),)</f>
        <v>0</v>
      </c>
      <c r="C2351" s="64" t="str">
        <f>IFERROR(VLOOKUP($A2351,D_SAV!$A$5:$I$29,4,0),"")</f>
        <v/>
      </c>
      <c r="D2351" s="65">
        <f>IFERROR(VLOOKUP($A2351,D_SAV!$A$5:$I$29,5,0),)</f>
        <v>0</v>
      </c>
      <c r="E2351" s="60"/>
      <c r="F2351" s="60"/>
      <c r="G2351" s="60"/>
      <c r="H2351" s="60"/>
      <c r="I2351" s="60"/>
      <c r="J2351" s="60"/>
      <c r="K2351" s="65">
        <f>IFERROR(VLOOKUP($A2351,D_SAV!$A$5:$I$29,6,0),)</f>
        <v>0</v>
      </c>
    </row>
    <row r="2352" spans="1:11" x14ac:dyDescent="0.25">
      <c r="A2352" s="59"/>
      <c r="B2352" s="63">
        <f>IFERROR(VLOOKUP($A2352,D_SAV!$A$5:$I$29,3,0),)</f>
        <v>0</v>
      </c>
      <c r="C2352" s="64" t="str">
        <f>IFERROR(VLOOKUP($A2352,D_SAV!$A$5:$I$29,4,0),"")</f>
        <v/>
      </c>
      <c r="D2352" s="65">
        <f>IFERROR(VLOOKUP($A2352,D_SAV!$A$5:$I$29,5,0),)</f>
        <v>0</v>
      </c>
      <c r="E2352" s="60"/>
      <c r="F2352" s="60"/>
      <c r="G2352" s="60"/>
      <c r="H2352" s="60"/>
      <c r="I2352" s="60"/>
      <c r="J2352" s="60"/>
      <c r="K2352" s="65">
        <f>IFERROR(VLOOKUP($A2352,D_SAV!$A$5:$I$29,6,0),)</f>
        <v>0</v>
      </c>
    </row>
    <row r="2353" spans="1:11" x14ac:dyDescent="0.25">
      <c r="A2353" s="59"/>
      <c r="B2353" s="63">
        <f>IFERROR(VLOOKUP($A2353,D_SAV!$A$5:$I$29,3,0),)</f>
        <v>0</v>
      </c>
      <c r="C2353" s="64" t="str">
        <f>IFERROR(VLOOKUP($A2353,D_SAV!$A$5:$I$29,4,0),"")</f>
        <v/>
      </c>
      <c r="D2353" s="65">
        <f>IFERROR(VLOOKUP($A2353,D_SAV!$A$5:$I$29,5,0),)</f>
        <v>0</v>
      </c>
      <c r="E2353" s="60"/>
      <c r="F2353" s="60"/>
      <c r="G2353" s="60"/>
      <c r="H2353" s="60"/>
      <c r="I2353" s="60"/>
      <c r="J2353" s="60"/>
      <c r="K2353" s="65">
        <f>IFERROR(VLOOKUP($A2353,D_SAV!$A$5:$I$29,6,0),)</f>
        <v>0</v>
      </c>
    </row>
    <row r="2354" spans="1:11" x14ac:dyDescent="0.25">
      <c r="A2354" s="59"/>
      <c r="B2354" s="63">
        <f>IFERROR(VLOOKUP($A2354,D_SAV!$A$5:$I$29,3,0),)</f>
        <v>0</v>
      </c>
      <c r="C2354" s="64" t="str">
        <f>IFERROR(VLOOKUP($A2354,D_SAV!$A$5:$I$29,4,0),"")</f>
        <v/>
      </c>
      <c r="D2354" s="65">
        <f>IFERROR(VLOOKUP($A2354,D_SAV!$A$5:$I$29,5,0),)</f>
        <v>0</v>
      </c>
      <c r="E2354" s="60"/>
      <c r="F2354" s="60"/>
      <c r="G2354" s="60"/>
      <c r="H2354" s="60"/>
      <c r="I2354" s="60"/>
      <c r="J2354" s="60"/>
      <c r="K2354" s="65">
        <f>IFERROR(VLOOKUP($A2354,D_SAV!$A$5:$I$29,6,0),)</f>
        <v>0</v>
      </c>
    </row>
    <row r="2355" spans="1:11" x14ac:dyDescent="0.25">
      <c r="A2355" s="59"/>
      <c r="B2355" s="63">
        <f>IFERROR(VLOOKUP($A2355,D_SAV!$A$5:$I$29,3,0),)</f>
        <v>0</v>
      </c>
      <c r="C2355" s="64" t="str">
        <f>IFERROR(VLOOKUP($A2355,D_SAV!$A$5:$I$29,4,0),"")</f>
        <v/>
      </c>
      <c r="D2355" s="65">
        <f>IFERROR(VLOOKUP($A2355,D_SAV!$A$5:$I$29,5,0),)</f>
        <v>0</v>
      </c>
      <c r="E2355" s="60"/>
      <c r="F2355" s="60"/>
      <c r="G2355" s="60"/>
      <c r="H2355" s="60"/>
      <c r="I2355" s="60"/>
      <c r="J2355" s="60"/>
      <c r="K2355" s="65">
        <f>IFERROR(VLOOKUP($A2355,D_SAV!$A$5:$I$29,6,0),)</f>
        <v>0</v>
      </c>
    </row>
    <row r="2356" spans="1:11" x14ac:dyDescent="0.25">
      <c r="A2356" s="59"/>
      <c r="B2356" s="63">
        <f>IFERROR(VLOOKUP($A2356,D_SAV!$A$5:$I$29,3,0),)</f>
        <v>0</v>
      </c>
      <c r="C2356" s="64" t="str">
        <f>IFERROR(VLOOKUP($A2356,D_SAV!$A$5:$I$29,4,0),"")</f>
        <v/>
      </c>
      <c r="D2356" s="65">
        <f>IFERROR(VLOOKUP($A2356,D_SAV!$A$5:$I$29,5,0),)</f>
        <v>0</v>
      </c>
      <c r="E2356" s="60"/>
      <c r="F2356" s="60"/>
      <c r="G2356" s="60"/>
      <c r="H2356" s="60"/>
      <c r="I2356" s="60"/>
      <c r="J2356" s="60"/>
      <c r="K2356" s="65">
        <f>IFERROR(VLOOKUP($A2356,D_SAV!$A$5:$I$29,6,0),)</f>
        <v>0</v>
      </c>
    </row>
    <row r="2357" spans="1:11" x14ac:dyDescent="0.25">
      <c r="A2357" s="59"/>
      <c r="B2357" s="63">
        <f>IFERROR(VLOOKUP($A2357,D_SAV!$A$5:$I$29,3,0),)</f>
        <v>0</v>
      </c>
      <c r="C2357" s="64" t="str">
        <f>IFERROR(VLOOKUP($A2357,D_SAV!$A$5:$I$29,4,0),"")</f>
        <v/>
      </c>
      <c r="D2357" s="65">
        <f>IFERROR(VLOOKUP($A2357,D_SAV!$A$5:$I$29,5,0),)</f>
        <v>0</v>
      </c>
      <c r="E2357" s="60"/>
      <c r="F2357" s="60"/>
      <c r="G2357" s="60"/>
      <c r="H2357" s="60"/>
      <c r="I2357" s="60"/>
      <c r="J2357" s="60"/>
      <c r="K2357" s="65">
        <f>IFERROR(VLOOKUP($A2357,D_SAV!$A$5:$I$29,6,0),)</f>
        <v>0</v>
      </c>
    </row>
    <row r="2358" spans="1:11" x14ac:dyDescent="0.25">
      <c r="A2358" s="59"/>
      <c r="B2358" s="63">
        <f>IFERROR(VLOOKUP($A2358,D_SAV!$A$5:$I$29,3,0),)</f>
        <v>0</v>
      </c>
      <c r="C2358" s="64" t="str">
        <f>IFERROR(VLOOKUP($A2358,D_SAV!$A$5:$I$29,4,0),"")</f>
        <v/>
      </c>
      <c r="D2358" s="65">
        <f>IFERROR(VLOOKUP($A2358,D_SAV!$A$5:$I$29,5,0),)</f>
        <v>0</v>
      </c>
      <c r="E2358" s="60"/>
      <c r="F2358" s="60"/>
      <c r="G2358" s="60"/>
      <c r="H2358" s="60"/>
      <c r="I2358" s="60"/>
      <c r="J2358" s="60"/>
      <c r="K2358" s="65">
        <f>IFERROR(VLOOKUP($A2358,D_SAV!$A$5:$I$29,6,0),)</f>
        <v>0</v>
      </c>
    </row>
    <row r="2359" spans="1:11" x14ac:dyDescent="0.25">
      <c r="A2359" s="59"/>
      <c r="B2359" s="63">
        <f>IFERROR(VLOOKUP($A2359,D_SAV!$A$5:$I$29,3,0),)</f>
        <v>0</v>
      </c>
      <c r="C2359" s="64" t="str">
        <f>IFERROR(VLOOKUP($A2359,D_SAV!$A$5:$I$29,4,0),"")</f>
        <v/>
      </c>
      <c r="D2359" s="65">
        <f>IFERROR(VLOOKUP($A2359,D_SAV!$A$5:$I$29,5,0),)</f>
        <v>0</v>
      </c>
      <c r="E2359" s="60"/>
      <c r="F2359" s="60"/>
      <c r="G2359" s="60"/>
      <c r="H2359" s="60"/>
      <c r="I2359" s="60"/>
      <c r="J2359" s="60"/>
      <c r="K2359" s="65">
        <f>IFERROR(VLOOKUP($A2359,D_SAV!$A$5:$I$29,6,0),)</f>
        <v>0</v>
      </c>
    </row>
    <row r="2360" spans="1:11" x14ac:dyDescent="0.25">
      <c r="A2360" s="59"/>
      <c r="B2360" s="63">
        <f>IFERROR(VLOOKUP($A2360,D_SAV!$A$5:$I$29,3,0),)</f>
        <v>0</v>
      </c>
      <c r="C2360" s="64" t="str">
        <f>IFERROR(VLOOKUP($A2360,D_SAV!$A$5:$I$29,4,0),"")</f>
        <v/>
      </c>
      <c r="D2360" s="65">
        <f>IFERROR(VLOOKUP($A2360,D_SAV!$A$5:$I$29,5,0),)</f>
        <v>0</v>
      </c>
      <c r="E2360" s="60"/>
      <c r="F2360" s="60"/>
      <c r="G2360" s="60"/>
      <c r="H2360" s="60"/>
      <c r="I2360" s="60"/>
      <c r="J2360" s="60"/>
      <c r="K2360" s="65">
        <f>IFERROR(VLOOKUP($A2360,D_SAV!$A$5:$I$29,6,0),)</f>
        <v>0</v>
      </c>
    </row>
    <row r="2361" spans="1:11" x14ac:dyDescent="0.25">
      <c r="A2361" s="59"/>
      <c r="B2361" s="63">
        <f>IFERROR(VLOOKUP($A2361,D_SAV!$A$5:$I$29,3,0),)</f>
        <v>0</v>
      </c>
      <c r="C2361" s="64" t="str">
        <f>IFERROR(VLOOKUP($A2361,D_SAV!$A$5:$I$29,4,0),"")</f>
        <v/>
      </c>
      <c r="D2361" s="65">
        <f>IFERROR(VLOOKUP($A2361,D_SAV!$A$5:$I$29,5,0),)</f>
        <v>0</v>
      </c>
      <c r="E2361" s="60"/>
      <c r="F2361" s="60"/>
      <c r="G2361" s="60"/>
      <c r="H2361" s="60"/>
      <c r="I2361" s="60"/>
      <c r="J2361" s="60"/>
      <c r="K2361" s="65">
        <f>IFERROR(VLOOKUP($A2361,D_SAV!$A$5:$I$29,6,0),)</f>
        <v>0</v>
      </c>
    </row>
    <row r="2362" spans="1:11" x14ac:dyDescent="0.25">
      <c r="A2362" s="59"/>
      <c r="B2362" s="63">
        <f>IFERROR(VLOOKUP($A2362,D_SAV!$A$5:$I$29,3,0),)</f>
        <v>0</v>
      </c>
      <c r="C2362" s="64" t="str">
        <f>IFERROR(VLOOKUP($A2362,D_SAV!$A$5:$I$29,4,0),"")</f>
        <v/>
      </c>
      <c r="D2362" s="65">
        <f>IFERROR(VLOOKUP($A2362,D_SAV!$A$5:$I$29,5,0),)</f>
        <v>0</v>
      </c>
      <c r="E2362" s="60"/>
      <c r="F2362" s="60"/>
      <c r="G2362" s="60"/>
      <c r="H2362" s="60"/>
      <c r="I2362" s="60"/>
      <c r="J2362" s="60"/>
      <c r="K2362" s="65">
        <f>IFERROR(VLOOKUP($A2362,D_SAV!$A$5:$I$29,6,0),)</f>
        <v>0</v>
      </c>
    </row>
    <row r="2363" spans="1:11" x14ac:dyDescent="0.25">
      <c r="A2363" s="59"/>
      <c r="B2363" s="63">
        <f>IFERROR(VLOOKUP($A2363,D_SAV!$A$5:$I$29,3,0),)</f>
        <v>0</v>
      </c>
      <c r="C2363" s="64" t="str">
        <f>IFERROR(VLOOKUP($A2363,D_SAV!$A$5:$I$29,4,0),"")</f>
        <v/>
      </c>
      <c r="D2363" s="65">
        <f>IFERROR(VLOOKUP($A2363,D_SAV!$A$5:$I$29,5,0),)</f>
        <v>0</v>
      </c>
      <c r="E2363" s="60"/>
      <c r="F2363" s="60"/>
      <c r="G2363" s="60"/>
      <c r="H2363" s="60"/>
      <c r="I2363" s="60"/>
      <c r="J2363" s="60"/>
      <c r="K2363" s="65">
        <f>IFERROR(VLOOKUP($A2363,D_SAV!$A$5:$I$29,6,0),)</f>
        <v>0</v>
      </c>
    </row>
    <row r="2364" spans="1:11" x14ac:dyDescent="0.25">
      <c r="A2364" s="59"/>
      <c r="B2364" s="63">
        <f>IFERROR(VLOOKUP($A2364,D_SAV!$A$5:$I$29,3,0),)</f>
        <v>0</v>
      </c>
      <c r="C2364" s="64" t="str">
        <f>IFERROR(VLOOKUP($A2364,D_SAV!$A$5:$I$29,4,0),"")</f>
        <v/>
      </c>
      <c r="D2364" s="65">
        <f>IFERROR(VLOOKUP($A2364,D_SAV!$A$5:$I$29,5,0),)</f>
        <v>0</v>
      </c>
      <c r="E2364" s="60"/>
      <c r="F2364" s="60"/>
      <c r="G2364" s="60"/>
      <c r="H2364" s="60"/>
      <c r="I2364" s="60"/>
      <c r="J2364" s="60"/>
      <c r="K2364" s="65">
        <f>IFERROR(VLOOKUP($A2364,D_SAV!$A$5:$I$29,6,0),)</f>
        <v>0</v>
      </c>
    </row>
    <row r="2365" spans="1:11" x14ac:dyDescent="0.25">
      <c r="A2365" s="59"/>
      <c r="B2365" s="63">
        <f>IFERROR(VLOOKUP($A2365,D_SAV!$A$5:$I$29,3,0),)</f>
        <v>0</v>
      </c>
      <c r="C2365" s="64" t="str">
        <f>IFERROR(VLOOKUP($A2365,D_SAV!$A$5:$I$29,4,0),"")</f>
        <v/>
      </c>
      <c r="D2365" s="65">
        <f>IFERROR(VLOOKUP($A2365,D_SAV!$A$5:$I$29,5,0),)</f>
        <v>0</v>
      </c>
      <c r="E2365" s="60"/>
      <c r="F2365" s="60"/>
      <c r="G2365" s="60"/>
      <c r="H2365" s="60"/>
      <c r="I2365" s="60"/>
      <c r="J2365" s="60"/>
      <c r="K2365" s="65">
        <f>IFERROR(VLOOKUP($A2365,D_SAV!$A$5:$I$29,6,0),)</f>
        <v>0</v>
      </c>
    </row>
    <row r="2366" spans="1:11" x14ac:dyDescent="0.25">
      <c r="A2366" s="59"/>
      <c r="B2366" s="63">
        <f>IFERROR(VLOOKUP($A2366,D_SAV!$A$5:$I$29,3,0),)</f>
        <v>0</v>
      </c>
      <c r="C2366" s="64" t="str">
        <f>IFERROR(VLOOKUP($A2366,D_SAV!$A$5:$I$29,4,0),"")</f>
        <v/>
      </c>
      <c r="D2366" s="65">
        <f>IFERROR(VLOOKUP($A2366,D_SAV!$A$5:$I$29,5,0),)</f>
        <v>0</v>
      </c>
      <c r="E2366" s="60"/>
      <c r="F2366" s="60"/>
      <c r="G2366" s="60"/>
      <c r="H2366" s="60"/>
      <c r="I2366" s="60"/>
      <c r="J2366" s="60"/>
      <c r="K2366" s="65">
        <f>IFERROR(VLOOKUP($A2366,D_SAV!$A$5:$I$29,6,0),)</f>
        <v>0</v>
      </c>
    </row>
    <row r="2367" spans="1:11" x14ac:dyDescent="0.25">
      <c r="A2367" s="59"/>
      <c r="B2367" s="63">
        <f>IFERROR(VLOOKUP($A2367,D_SAV!$A$5:$I$29,3,0),)</f>
        <v>0</v>
      </c>
      <c r="C2367" s="64" t="str">
        <f>IFERROR(VLOOKUP($A2367,D_SAV!$A$5:$I$29,4,0),"")</f>
        <v/>
      </c>
      <c r="D2367" s="65">
        <f>IFERROR(VLOOKUP($A2367,D_SAV!$A$5:$I$29,5,0),)</f>
        <v>0</v>
      </c>
      <c r="E2367" s="60"/>
      <c r="F2367" s="60"/>
      <c r="G2367" s="60"/>
      <c r="H2367" s="60"/>
      <c r="I2367" s="60"/>
      <c r="J2367" s="60"/>
      <c r="K2367" s="65">
        <f>IFERROR(VLOOKUP($A2367,D_SAV!$A$5:$I$29,6,0),)</f>
        <v>0</v>
      </c>
    </row>
    <row r="2368" spans="1:11" x14ac:dyDescent="0.25">
      <c r="A2368" s="59"/>
      <c r="B2368" s="63">
        <f>IFERROR(VLOOKUP($A2368,D_SAV!$A$5:$I$29,3,0),)</f>
        <v>0</v>
      </c>
      <c r="C2368" s="64" t="str">
        <f>IFERROR(VLOOKUP($A2368,D_SAV!$A$5:$I$29,4,0),"")</f>
        <v/>
      </c>
      <c r="D2368" s="65">
        <f>IFERROR(VLOOKUP($A2368,D_SAV!$A$5:$I$29,5,0),)</f>
        <v>0</v>
      </c>
      <c r="E2368" s="60"/>
      <c r="F2368" s="60"/>
      <c r="G2368" s="60"/>
      <c r="H2368" s="60"/>
      <c r="I2368" s="60"/>
      <c r="J2368" s="60"/>
      <c r="K2368" s="65">
        <f>IFERROR(VLOOKUP($A2368,D_SAV!$A$5:$I$29,6,0),)</f>
        <v>0</v>
      </c>
    </row>
    <row r="2369" spans="1:11" x14ac:dyDescent="0.25">
      <c r="A2369" s="59"/>
      <c r="B2369" s="63">
        <f>IFERROR(VLOOKUP($A2369,D_SAV!$A$5:$I$29,3,0),)</f>
        <v>0</v>
      </c>
      <c r="C2369" s="64" t="str">
        <f>IFERROR(VLOOKUP($A2369,D_SAV!$A$5:$I$29,4,0),"")</f>
        <v/>
      </c>
      <c r="D2369" s="65">
        <f>IFERROR(VLOOKUP($A2369,D_SAV!$A$5:$I$29,5,0),)</f>
        <v>0</v>
      </c>
      <c r="E2369" s="60"/>
      <c r="F2369" s="60"/>
      <c r="G2369" s="60"/>
      <c r="H2369" s="60"/>
      <c r="I2369" s="60"/>
      <c r="J2369" s="60"/>
      <c r="K2369" s="65">
        <f>IFERROR(VLOOKUP($A2369,D_SAV!$A$5:$I$29,6,0),)</f>
        <v>0</v>
      </c>
    </row>
    <row r="2370" spans="1:11" x14ac:dyDescent="0.25">
      <c r="A2370" s="59"/>
      <c r="B2370" s="63">
        <f>IFERROR(VLOOKUP($A2370,D_SAV!$A$5:$I$29,3,0),)</f>
        <v>0</v>
      </c>
      <c r="C2370" s="64" t="str">
        <f>IFERROR(VLOOKUP($A2370,D_SAV!$A$5:$I$29,4,0),"")</f>
        <v/>
      </c>
      <c r="D2370" s="65">
        <f>IFERROR(VLOOKUP($A2370,D_SAV!$A$5:$I$29,5,0),)</f>
        <v>0</v>
      </c>
      <c r="E2370" s="60"/>
      <c r="F2370" s="60"/>
      <c r="G2370" s="60"/>
      <c r="H2370" s="60"/>
      <c r="I2370" s="60"/>
      <c r="J2370" s="60"/>
      <c r="K2370" s="65">
        <f>IFERROR(VLOOKUP($A2370,D_SAV!$A$5:$I$29,6,0),)</f>
        <v>0</v>
      </c>
    </row>
    <row r="2371" spans="1:11" x14ac:dyDescent="0.25">
      <c r="A2371" s="59"/>
      <c r="B2371" s="63">
        <f>IFERROR(VLOOKUP($A2371,D_SAV!$A$5:$I$29,3,0),)</f>
        <v>0</v>
      </c>
      <c r="C2371" s="64" t="str">
        <f>IFERROR(VLOOKUP($A2371,D_SAV!$A$5:$I$29,4,0),"")</f>
        <v/>
      </c>
      <c r="D2371" s="65">
        <f>IFERROR(VLOOKUP($A2371,D_SAV!$A$5:$I$29,5,0),)</f>
        <v>0</v>
      </c>
      <c r="E2371" s="60"/>
      <c r="F2371" s="60"/>
      <c r="G2371" s="60"/>
      <c r="H2371" s="60"/>
      <c r="I2371" s="60"/>
      <c r="J2371" s="60"/>
      <c r="K2371" s="65">
        <f>IFERROR(VLOOKUP($A2371,D_SAV!$A$5:$I$29,6,0),)</f>
        <v>0</v>
      </c>
    </row>
    <row r="2372" spans="1:11" x14ac:dyDescent="0.25">
      <c r="A2372" s="59"/>
      <c r="B2372" s="63">
        <f>IFERROR(VLOOKUP($A2372,D_SAV!$A$5:$I$29,3,0),)</f>
        <v>0</v>
      </c>
      <c r="C2372" s="64" t="str">
        <f>IFERROR(VLOOKUP($A2372,D_SAV!$A$5:$I$29,4,0),"")</f>
        <v/>
      </c>
      <c r="D2372" s="65">
        <f>IFERROR(VLOOKUP($A2372,D_SAV!$A$5:$I$29,5,0),)</f>
        <v>0</v>
      </c>
      <c r="E2372" s="60"/>
      <c r="F2372" s="60"/>
      <c r="G2372" s="60"/>
      <c r="H2372" s="60"/>
      <c r="I2372" s="60"/>
      <c r="J2372" s="60"/>
      <c r="K2372" s="65">
        <f>IFERROR(VLOOKUP($A2372,D_SAV!$A$5:$I$29,6,0),)</f>
        <v>0</v>
      </c>
    </row>
    <row r="2373" spans="1:11" x14ac:dyDescent="0.25">
      <c r="A2373" s="59"/>
      <c r="B2373" s="63">
        <f>IFERROR(VLOOKUP($A2373,D_SAV!$A$5:$I$29,3,0),)</f>
        <v>0</v>
      </c>
      <c r="C2373" s="64" t="str">
        <f>IFERROR(VLOOKUP($A2373,D_SAV!$A$5:$I$29,4,0),"")</f>
        <v/>
      </c>
      <c r="D2373" s="65">
        <f>IFERROR(VLOOKUP($A2373,D_SAV!$A$5:$I$29,5,0),)</f>
        <v>0</v>
      </c>
      <c r="E2373" s="60"/>
      <c r="F2373" s="60"/>
      <c r="G2373" s="60"/>
      <c r="H2373" s="60"/>
      <c r="I2373" s="60"/>
      <c r="J2373" s="60"/>
      <c r="K2373" s="65">
        <f>IFERROR(VLOOKUP($A2373,D_SAV!$A$5:$I$29,6,0),)</f>
        <v>0</v>
      </c>
    </row>
    <row r="2374" spans="1:11" x14ac:dyDescent="0.25">
      <c r="A2374" s="59"/>
      <c r="B2374" s="63">
        <f>IFERROR(VLOOKUP($A2374,D_SAV!$A$5:$I$29,3,0),)</f>
        <v>0</v>
      </c>
      <c r="C2374" s="64" t="str">
        <f>IFERROR(VLOOKUP($A2374,D_SAV!$A$5:$I$29,4,0),"")</f>
        <v/>
      </c>
      <c r="D2374" s="65">
        <f>IFERROR(VLOOKUP($A2374,D_SAV!$A$5:$I$29,5,0),)</f>
        <v>0</v>
      </c>
      <c r="E2374" s="60"/>
      <c r="F2374" s="60"/>
      <c r="G2374" s="60"/>
      <c r="H2374" s="60"/>
      <c r="I2374" s="60"/>
      <c r="J2374" s="60"/>
      <c r="K2374" s="65">
        <f>IFERROR(VLOOKUP($A2374,D_SAV!$A$5:$I$29,6,0),)</f>
        <v>0</v>
      </c>
    </row>
    <row r="2375" spans="1:11" x14ac:dyDescent="0.25">
      <c r="A2375" s="59"/>
      <c r="B2375" s="63">
        <f>IFERROR(VLOOKUP($A2375,D_SAV!$A$5:$I$29,3,0),)</f>
        <v>0</v>
      </c>
      <c r="C2375" s="64" t="str">
        <f>IFERROR(VLOOKUP($A2375,D_SAV!$A$5:$I$29,4,0),"")</f>
        <v/>
      </c>
      <c r="D2375" s="65">
        <f>IFERROR(VLOOKUP($A2375,D_SAV!$A$5:$I$29,5,0),)</f>
        <v>0</v>
      </c>
      <c r="E2375" s="60"/>
      <c r="F2375" s="60"/>
      <c r="G2375" s="60"/>
      <c r="H2375" s="60"/>
      <c r="I2375" s="60"/>
      <c r="J2375" s="60"/>
      <c r="K2375" s="65">
        <f>IFERROR(VLOOKUP($A2375,D_SAV!$A$5:$I$29,6,0),)</f>
        <v>0</v>
      </c>
    </row>
    <row r="2376" spans="1:11" x14ac:dyDescent="0.25">
      <c r="A2376" s="59"/>
      <c r="B2376" s="63">
        <f>IFERROR(VLOOKUP($A2376,D_SAV!$A$5:$I$29,3,0),)</f>
        <v>0</v>
      </c>
      <c r="C2376" s="64" t="str">
        <f>IFERROR(VLOOKUP($A2376,D_SAV!$A$5:$I$29,4,0),"")</f>
        <v/>
      </c>
      <c r="D2376" s="65">
        <f>IFERROR(VLOOKUP($A2376,D_SAV!$A$5:$I$29,5,0),)</f>
        <v>0</v>
      </c>
      <c r="E2376" s="60"/>
      <c r="F2376" s="60"/>
      <c r="G2376" s="60"/>
      <c r="H2376" s="60"/>
      <c r="I2376" s="60"/>
      <c r="J2376" s="60"/>
      <c r="K2376" s="65">
        <f>IFERROR(VLOOKUP($A2376,D_SAV!$A$5:$I$29,6,0),)</f>
        <v>0</v>
      </c>
    </row>
    <row r="2377" spans="1:11" x14ac:dyDescent="0.25">
      <c r="A2377" s="59"/>
      <c r="B2377" s="63">
        <f>IFERROR(VLOOKUP($A2377,D_SAV!$A$5:$I$29,3,0),)</f>
        <v>0</v>
      </c>
      <c r="C2377" s="64" t="str">
        <f>IFERROR(VLOOKUP($A2377,D_SAV!$A$5:$I$29,4,0),"")</f>
        <v/>
      </c>
      <c r="D2377" s="65">
        <f>IFERROR(VLOOKUP($A2377,D_SAV!$A$5:$I$29,5,0),)</f>
        <v>0</v>
      </c>
      <c r="E2377" s="60"/>
      <c r="F2377" s="60"/>
      <c r="G2377" s="60"/>
      <c r="H2377" s="60"/>
      <c r="I2377" s="60"/>
      <c r="J2377" s="60"/>
      <c r="K2377" s="65">
        <f>IFERROR(VLOOKUP($A2377,D_SAV!$A$5:$I$29,6,0),)</f>
        <v>0</v>
      </c>
    </row>
    <row r="2378" spans="1:11" x14ac:dyDescent="0.25">
      <c r="A2378" s="59"/>
      <c r="B2378" s="63">
        <f>IFERROR(VLOOKUP($A2378,D_SAV!$A$5:$I$29,3,0),)</f>
        <v>0</v>
      </c>
      <c r="C2378" s="64" t="str">
        <f>IFERROR(VLOOKUP($A2378,D_SAV!$A$5:$I$29,4,0),"")</f>
        <v/>
      </c>
      <c r="D2378" s="65">
        <f>IFERROR(VLOOKUP($A2378,D_SAV!$A$5:$I$29,5,0),)</f>
        <v>0</v>
      </c>
      <c r="E2378" s="60"/>
      <c r="F2378" s="60"/>
      <c r="G2378" s="60"/>
      <c r="H2378" s="60"/>
      <c r="I2378" s="60"/>
      <c r="J2378" s="60"/>
      <c r="K2378" s="65">
        <f>IFERROR(VLOOKUP($A2378,D_SAV!$A$5:$I$29,6,0),)</f>
        <v>0</v>
      </c>
    </row>
    <row r="2379" spans="1:11" x14ac:dyDescent="0.25">
      <c r="A2379" s="59"/>
      <c r="B2379" s="63">
        <f>IFERROR(VLOOKUP($A2379,D_SAV!$A$5:$I$29,3,0),)</f>
        <v>0</v>
      </c>
      <c r="C2379" s="64" t="str">
        <f>IFERROR(VLOOKUP($A2379,D_SAV!$A$5:$I$29,4,0),"")</f>
        <v/>
      </c>
      <c r="D2379" s="65">
        <f>IFERROR(VLOOKUP($A2379,D_SAV!$A$5:$I$29,5,0),)</f>
        <v>0</v>
      </c>
      <c r="E2379" s="60"/>
      <c r="F2379" s="60"/>
      <c r="G2379" s="60"/>
      <c r="H2379" s="60"/>
      <c r="I2379" s="60"/>
      <c r="J2379" s="60"/>
      <c r="K2379" s="65">
        <f>IFERROR(VLOOKUP($A2379,D_SAV!$A$5:$I$29,6,0),)</f>
        <v>0</v>
      </c>
    </row>
    <row r="2380" spans="1:11" x14ac:dyDescent="0.25">
      <c r="A2380" s="59"/>
      <c r="B2380" s="63">
        <f>IFERROR(VLOOKUP($A2380,D_SAV!$A$5:$I$29,3,0),)</f>
        <v>0</v>
      </c>
      <c r="C2380" s="64" t="str">
        <f>IFERROR(VLOOKUP($A2380,D_SAV!$A$5:$I$29,4,0),"")</f>
        <v/>
      </c>
      <c r="D2380" s="65">
        <f>IFERROR(VLOOKUP($A2380,D_SAV!$A$5:$I$29,5,0),)</f>
        <v>0</v>
      </c>
      <c r="E2380" s="60"/>
      <c r="F2380" s="60"/>
      <c r="G2380" s="60"/>
      <c r="H2380" s="60"/>
      <c r="I2380" s="60"/>
      <c r="J2380" s="60"/>
      <c r="K2380" s="65">
        <f>IFERROR(VLOOKUP($A2380,D_SAV!$A$5:$I$29,6,0),)</f>
        <v>0</v>
      </c>
    </row>
    <row r="2381" spans="1:11" x14ac:dyDescent="0.25">
      <c r="A2381" s="59"/>
      <c r="B2381" s="63">
        <f>IFERROR(VLOOKUP($A2381,D_SAV!$A$5:$I$29,3,0),)</f>
        <v>0</v>
      </c>
      <c r="C2381" s="64" t="str">
        <f>IFERROR(VLOOKUP($A2381,D_SAV!$A$5:$I$29,4,0),"")</f>
        <v/>
      </c>
      <c r="D2381" s="65">
        <f>IFERROR(VLOOKUP($A2381,D_SAV!$A$5:$I$29,5,0),)</f>
        <v>0</v>
      </c>
      <c r="E2381" s="60"/>
      <c r="F2381" s="60"/>
      <c r="G2381" s="60"/>
      <c r="H2381" s="60"/>
      <c r="I2381" s="60"/>
      <c r="J2381" s="60"/>
      <c r="K2381" s="65">
        <f>IFERROR(VLOOKUP($A2381,D_SAV!$A$5:$I$29,6,0),)</f>
        <v>0</v>
      </c>
    </row>
    <row r="2382" spans="1:11" x14ac:dyDescent="0.25">
      <c r="A2382" s="59"/>
      <c r="B2382" s="63">
        <f>IFERROR(VLOOKUP($A2382,D_SAV!$A$5:$I$29,3,0),)</f>
        <v>0</v>
      </c>
      <c r="C2382" s="64" t="str">
        <f>IFERROR(VLOOKUP($A2382,D_SAV!$A$5:$I$29,4,0),"")</f>
        <v/>
      </c>
      <c r="D2382" s="65">
        <f>IFERROR(VLOOKUP($A2382,D_SAV!$A$5:$I$29,5,0),)</f>
        <v>0</v>
      </c>
      <c r="E2382" s="60"/>
      <c r="F2382" s="60"/>
      <c r="G2382" s="60"/>
      <c r="H2382" s="60"/>
      <c r="I2382" s="60"/>
      <c r="J2382" s="60"/>
      <c r="K2382" s="65">
        <f>IFERROR(VLOOKUP($A2382,D_SAV!$A$5:$I$29,6,0),)</f>
        <v>0</v>
      </c>
    </row>
    <row r="2383" spans="1:11" x14ac:dyDescent="0.25">
      <c r="A2383" s="59"/>
      <c r="B2383" s="63">
        <f>IFERROR(VLOOKUP($A2383,D_SAV!$A$5:$I$29,3,0),)</f>
        <v>0</v>
      </c>
      <c r="C2383" s="64" t="str">
        <f>IFERROR(VLOOKUP($A2383,D_SAV!$A$5:$I$29,4,0),"")</f>
        <v/>
      </c>
      <c r="D2383" s="65">
        <f>IFERROR(VLOOKUP($A2383,D_SAV!$A$5:$I$29,5,0),)</f>
        <v>0</v>
      </c>
      <c r="E2383" s="60"/>
      <c r="F2383" s="60"/>
      <c r="G2383" s="60"/>
      <c r="H2383" s="60"/>
      <c r="I2383" s="60"/>
      <c r="J2383" s="60"/>
      <c r="K2383" s="65">
        <f>IFERROR(VLOOKUP($A2383,D_SAV!$A$5:$I$29,6,0),)</f>
        <v>0</v>
      </c>
    </row>
    <row r="2384" spans="1:11" x14ac:dyDescent="0.25">
      <c r="A2384" s="59"/>
      <c r="B2384" s="63">
        <f>IFERROR(VLOOKUP($A2384,D_SAV!$A$5:$I$29,3,0),)</f>
        <v>0</v>
      </c>
      <c r="C2384" s="64" t="str">
        <f>IFERROR(VLOOKUP($A2384,D_SAV!$A$5:$I$29,4,0),"")</f>
        <v/>
      </c>
      <c r="D2384" s="65">
        <f>IFERROR(VLOOKUP($A2384,D_SAV!$A$5:$I$29,5,0),)</f>
        <v>0</v>
      </c>
      <c r="E2384" s="60"/>
      <c r="F2384" s="60"/>
      <c r="G2384" s="60"/>
      <c r="H2384" s="60"/>
      <c r="I2384" s="60"/>
      <c r="J2384" s="60"/>
      <c r="K2384" s="65">
        <f>IFERROR(VLOOKUP($A2384,D_SAV!$A$5:$I$29,6,0),)</f>
        <v>0</v>
      </c>
    </row>
    <row r="2385" spans="1:11" x14ac:dyDescent="0.25">
      <c r="A2385" s="59"/>
      <c r="B2385" s="63">
        <f>IFERROR(VLOOKUP($A2385,D_SAV!$A$5:$I$29,3,0),)</f>
        <v>0</v>
      </c>
      <c r="C2385" s="64" t="str">
        <f>IFERROR(VLOOKUP($A2385,D_SAV!$A$5:$I$29,4,0),"")</f>
        <v/>
      </c>
      <c r="D2385" s="65">
        <f>IFERROR(VLOOKUP($A2385,D_SAV!$A$5:$I$29,5,0),)</f>
        <v>0</v>
      </c>
      <c r="E2385" s="60"/>
      <c r="F2385" s="60"/>
      <c r="G2385" s="60"/>
      <c r="H2385" s="60"/>
      <c r="I2385" s="60"/>
      <c r="J2385" s="60"/>
      <c r="K2385" s="65">
        <f>IFERROR(VLOOKUP($A2385,D_SAV!$A$5:$I$29,6,0),)</f>
        <v>0</v>
      </c>
    </row>
    <row r="2386" spans="1:11" x14ac:dyDescent="0.25">
      <c r="A2386" s="59"/>
      <c r="B2386" s="63">
        <f>IFERROR(VLOOKUP($A2386,D_SAV!$A$5:$I$29,3,0),)</f>
        <v>0</v>
      </c>
      <c r="C2386" s="64" t="str">
        <f>IFERROR(VLOOKUP($A2386,D_SAV!$A$5:$I$29,4,0),"")</f>
        <v/>
      </c>
      <c r="D2386" s="65">
        <f>IFERROR(VLOOKUP($A2386,D_SAV!$A$5:$I$29,5,0),)</f>
        <v>0</v>
      </c>
      <c r="E2386" s="60"/>
      <c r="F2386" s="60"/>
      <c r="G2386" s="60"/>
      <c r="H2386" s="60"/>
      <c r="I2386" s="60"/>
      <c r="J2386" s="60"/>
      <c r="K2386" s="65">
        <f>IFERROR(VLOOKUP($A2386,D_SAV!$A$5:$I$29,6,0),)</f>
        <v>0</v>
      </c>
    </row>
    <row r="2387" spans="1:11" x14ac:dyDescent="0.25">
      <c r="A2387" s="59"/>
      <c r="B2387" s="63">
        <f>IFERROR(VLOOKUP($A2387,D_SAV!$A$5:$I$29,3,0),)</f>
        <v>0</v>
      </c>
      <c r="C2387" s="64" t="str">
        <f>IFERROR(VLOOKUP($A2387,D_SAV!$A$5:$I$29,4,0),"")</f>
        <v/>
      </c>
      <c r="D2387" s="65">
        <f>IFERROR(VLOOKUP($A2387,D_SAV!$A$5:$I$29,5,0),)</f>
        <v>0</v>
      </c>
      <c r="E2387" s="60"/>
      <c r="F2387" s="60"/>
      <c r="G2387" s="60"/>
      <c r="H2387" s="60"/>
      <c r="I2387" s="60"/>
      <c r="J2387" s="60"/>
      <c r="K2387" s="65">
        <f>IFERROR(VLOOKUP($A2387,D_SAV!$A$5:$I$29,6,0),)</f>
        <v>0</v>
      </c>
    </row>
    <row r="2388" spans="1:11" x14ac:dyDescent="0.25">
      <c r="A2388" s="59"/>
      <c r="B2388" s="63">
        <f>IFERROR(VLOOKUP($A2388,D_SAV!$A$5:$I$29,3,0),)</f>
        <v>0</v>
      </c>
      <c r="C2388" s="64" t="str">
        <f>IFERROR(VLOOKUP($A2388,D_SAV!$A$5:$I$29,4,0),"")</f>
        <v/>
      </c>
      <c r="D2388" s="65">
        <f>IFERROR(VLOOKUP($A2388,D_SAV!$A$5:$I$29,5,0),)</f>
        <v>0</v>
      </c>
      <c r="E2388" s="60"/>
      <c r="F2388" s="60"/>
      <c r="G2388" s="60"/>
      <c r="H2388" s="60"/>
      <c r="I2388" s="60"/>
      <c r="J2388" s="60"/>
      <c r="K2388" s="65">
        <f>IFERROR(VLOOKUP($A2388,D_SAV!$A$5:$I$29,6,0),)</f>
        <v>0</v>
      </c>
    </row>
    <row r="2389" spans="1:11" x14ac:dyDescent="0.25">
      <c r="A2389" s="59"/>
      <c r="B2389" s="63">
        <f>IFERROR(VLOOKUP($A2389,D_SAV!$A$5:$I$29,3,0),)</f>
        <v>0</v>
      </c>
      <c r="C2389" s="64" t="str">
        <f>IFERROR(VLOOKUP($A2389,D_SAV!$A$5:$I$29,4,0),"")</f>
        <v/>
      </c>
      <c r="D2389" s="65">
        <f>IFERROR(VLOOKUP($A2389,D_SAV!$A$5:$I$29,5,0),)</f>
        <v>0</v>
      </c>
      <c r="E2389" s="60"/>
      <c r="F2389" s="60"/>
      <c r="G2389" s="60"/>
      <c r="H2389" s="60"/>
      <c r="I2389" s="60"/>
      <c r="J2389" s="60"/>
      <c r="K2389" s="65">
        <f>IFERROR(VLOOKUP($A2389,D_SAV!$A$5:$I$29,6,0),)</f>
        <v>0</v>
      </c>
    </row>
    <row r="2390" spans="1:11" x14ac:dyDescent="0.25">
      <c r="A2390" s="59"/>
      <c r="B2390" s="63">
        <f>IFERROR(VLOOKUP($A2390,D_SAV!$A$5:$I$29,3,0),)</f>
        <v>0</v>
      </c>
      <c r="C2390" s="64" t="str">
        <f>IFERROR(VLOOKUP($A2390,D_SAV!$A$5:$I$29,4,0),"")</f>
        <v/>
      </c>
      <c r="D2390" s="65">
        <f>IFERROR(VLOOKUP($A2390,D_SAV!$A$5:$I$29,5,0),)</f>
        <v>0</v>
      </c>
      <c r="E2390" s="60"/>
      <c r="F2390" s="60"/>
      <c r="G2390" s="60"/>
      <c r="H2390" s="60"/>
      <c r="I2390" s="60"/>
      <c r="J2390" s="60"/>
      <c r="K2390" s="65">
        <f>IFERROR(VLOOKUP($A2390,D_SAV!$A$5:$I$29,6,0),)</f>
        <v>0</v>
      </c>
    </row>
    <row r="2391" spans="1:11" x14ac:dyDescent="0.25">
      <c r="A2391" s="59"/>
      <c r="B2391" s="63">
        <f>IFERROR(VLOOKUP($A2391,D_SAV!$A$5:$I$29,3,0),)</f>
        <v>0</v>
      </c>
      <c r="C2391" s="64" t="str">
        <f>IFERROR(VLOOKUP($A2391,D_SAV!$A$5:$I$29,4,0),"")</f>
        <v/>
      </c>
      <c r="D2391" s="65">
        <f>IFERROR(VLOOKUP($A2391,D_SAV!$A$5:$I$29,5,0),)</f>
        <v>0</v>
      </c>
      <c r="E2391" s="60"/>
      <c r="F2391" s="60"/>
      <c r="G2391" s="60"/>
      <c r="H2391" s="60"/>
      <c r="I2391" s="60"/>
      <c r="J2391" s="60"/>
      <c r="K2391" s="65">
        <f>IFERROR(VLOOKUP($A2391,D_SAV!$A$5:$I$29,6,0),)</f>
        <v>0</v>
      </c>
    </row>
    <row r="2392" spans="1:11" x14ac:dyDescent="0.25">
      <c r="A2392" s="59"/>
      <c r="B2392" s="63">
        <f>IFERROR(VLOOKUP($A2392,D_SAV!$A$5:$I$29,3,0),)</f>
        <v>0</v>
      </c>
      <c r="C2392" s="64" t="str">
        <f>IFERROR(VLOOKUP($A2392,D_SAV!$A$5:$I$29,4,0),"")</f>
        <v/>
      </c>
      <c r="D2392" s="65">
        <f>IFERROR(VLOOKUP($A2392,D_SAV!$A$5:$I$29,5,0),)</f>
        <v>0</v>
      </c>
      <c r="E2392" s="60"/>
      <c r="F2392" s="60"/>
      <c r="G2392" s="60"/>
      <c r="H2392" s="60"/>
      <c r="I2392" s="60"/>
      <c r="J2392" s="60"/>
      <c r="K2392" s="65">
        <f>IFERROR(VLOOKUP($A2392,D_SAV!$A$5:$I$29,6,0),)</f>
        <v>0</v>
      </c>
    </row>
    <row r="2393" spans="1:11" x14ac:dyDescent="0.25">
      <c r="A2393" s="59"/>
      <c r="B2393" s="63">
        <f>IFERROR(VLOOKUP($A2393,D_SAV!$A$5:$I$29,3,0),)</f>
        <v>0</v>
      </c>
      <c r="C2393" s="64" t="str">
        <f>IFERROR(VLOOKUP($A2393,D_SAV!$A$5:$I$29,4,0),"")</f>
        <v/>
      </c>
      <c r="D2393" s="65">
        <f>IFERROR(VLOOKUP($A2393,D_SAV!$A$5:$I$29,5,0),)</f>
        <v>0</v>
      </c>
      <c r="E2393" s="60"/>
      <c r="F2393" s="60"/>
      <c r="G2393" s="60"/>
      <c r="H2393" s="60"/>
      <c r="I2393" s="60"/>
      <c r="J2393" s="60"/>
      <c r="K2393" s="65">
        <f>IFERROR(VLOOKUP($A2393,D_SAV!$A$5:$I$29,6,0),)</f>
        <v>0</v>
      </c>
    </row>
    <row r="2394" spans="1:11" x14ac:dyDescent="0.25">
      <c r="A2394" s="59"/>
      <c r="B2394" s="63">
        <f>IFERROR(VLOOKUP($A2394,D_SAV!$A$5:$I$29,3,0),)</f>
        <v>0</v>
      </c>
      <c r="C2394" s="64" t="str">
        <f>IFERROR(VLOOKUP($A2394,D_SAV!$A$5:$I$29,4,0),"")</f>
        <v/>
      </c>
      <c r="D2394" s="65">
        <f>IFERROR(VLOOKUP($A2394,D_SAV!$A$5:$I$29,5,0),)</f>
        <v>0</v>
      </c>
      <c r="E2394" s="60"/>
      <c r="F2394" s="60"/>
      <c r="G2394" s="60"/>
      <c r="H2394" s="60"/>
      <c r="I2394" s="60"/>
      <c r="J2394" s="60"/>
      <c r="K2394" s="65">
        <f>IFERROR(VLOOKUP($A2394,D_SAV!$A$5:$I$29,6,0),)</f>
        <v>0</v>
      </c>
    </row>
    <row r="2395" spans="1:11" x14ac:dyDescent="0.25">
      <c r="A2395" s="59"/>
      <c r="B2395" s="63">
        <f>IFERROR(VLOOKUP($A2395,D_SAV!$A$5:$I$29,3,0),)</f>
        <v>0</v>
      </c>
      <c r="C2395" s="64" t="str">
        <f>IFERROR(VLOOKUP($A2395,D_SAV!$A$5:$I$29,4,0),"")</f>
        <v/>
      </c>
      <c r="D2395" s="65">
        <f>IFERROR(VLOOKUP($A2395,D_SAV!$A$5:$I$29,5,0),)</f>
        <v>0</v>
      </c>
      <c r="E2395" s="60"/>
      <c r="F2395" s="60"/>
      <c r="G2395" s="60"/>
      <c r="H2395" s="60"/>
      <c r="I2395" s="60"/>
      <c r="J2395" s="60"/>
      <c r="K2395" s="65">
        <f>IFERROR(VLOOKUP($A2395,D_SAV!$A$5:$I$29,6,0),)</f>
        <v>0</v>
      </c>
    </row>
    <row r="2396" spans="1:11" x14ac:dyDescent="0.25">
      <c r="A2396" s="59"/>
      <c r="B2396" s="63">
        <f>IFERROR(VLOOKUP($A2396,D_SAV!$A$5:$I$29,3,0),)</f>
        <v>0</v>
      </c>
      <c r="C2396" s="64" t="str">
        <f>IFERROR(VLOOKUP($A2396,D_SAV!$A$5:$I$29,4,0),"")</f>
        <v/>
      </c>
      <c r="D2396" s="65">
        <f>IFERROR(VLOOKUP($A2396,D_SAV!$A$5:$I$29,5,0),)</f>
        <v>0</v>
      </c>
      <c r="E2396" s="60"/>
      <c r="F2396" s="60"/>
      <c r="G2396" s="60"/>
      <c r="H2396" s="60"/>
      <c r="I2396" s="60"/>
      <c r="J2396" s="60"/>
      <c r="K2396" s="65">
        <f>IFERROR(VLOOKUP($A2396,D_SAV!$A$5:$I$29,6,0),)</f>
        <v>0</v>
      </c>
    </row>
    <row r="2397" spans="1:11" x14ac:dyDescent="0.25">
      <c r="A2397" s="59"/>
      <c r="B2397" s="63">
        <f>IFERROR(VLOOKUP($A2397,D_SAV!$A$5:$I$29,3,0),)</f>
        <v>0</v>
      </c>
      <c r="C2397" s="64" t="str">
        <f>IFERROR(VLOOKUP($A2397,D_SAV!$A$5:$I$29,4,0),"")</f>
        <v/>
      </c>
      <c r="D2397" s="65">
        <f>IFERROR(VLOOKUP($A2397,D_SAV!$A$5:$I$29,5,0),)</f>
        <v>0</v>
      </c>
      <c r="E2397" s="60"/>
      <c r="F2397" s="60"/>
      <c r="G2397" s="60"/>
      <c r="H2397" s="60"/>
      <c r="I2397" s="60"/>
      <c r="J2397" s="60"/>
      <c r="K2397" s="65">
        <f>IFERROR(VLOOKUP($A2397,D_SAV!$A$5:$I$29,6,0),)</f>
        <v>0</v>
      </c>
    </row>
    <row r="2398" spans="1:11" x14ac:dyDescent="0.25">
      <c r="A2398" s="59"/>
      <c r="B2398" s="63">
        <f>IFERROR(VLOOKUP($A2398,D_SAV!$A$5:$I$29,3,0),)</f>
        <v>0</v>
      </c>
      <c r="C2398" s="64" t="str">
        <f>IFERROR(VLOOKUP($A2398,D_SAV!$A$5:$I$29,4,0),"")</f>
        <v/>
      </c>
      <c r="D2398" s="65">
        <f>IFERROR(VLOOKUP($A2398,D_SAV!$A$5:$I$29,5,0),)</f>
        <v>0</v>
      </c>
      <c r="E2398" s="60"/>
      <c r="F2398" s="60"/>
      <c r="G2398" s="60"/>
      <c r="H2398" s="60"/>
      <c r="I2398" s="60"/>
      <c r="J2398" s="60"/>
      <c r="K2398" s="65">
        <f>IFERROR(VLOOKUP($A2398,D_SAV!$A$5:$I$29,6,0),)</f>
        <v>0</v>
      </c>
    </row>
    <row r="2399" spans="1:11" x14ac:dyDescent="0.25">
      <c r="A2399" s="59"/>
      <c r="B2399" s="63">
        <f>IFERROR(VLOOKUP($A2399,D_SAV!$A$5:$I$29,3,0),)</f>
        <v>0</v>
      </c>
      <c r="C2399" s="64" t="str">
        <f>IFERROR(VLOOKUP($A2399,D_SAV!$A$5:$I$29,4,0),"")</f>
        <v/>
      </c>
      <c r="D2399" s="65">
        <f>IFERROR(VLOOKUP($A2399,D_SAV!$A$5:$I$29,5,0),)</f>
        <v>0</v>
      </c>
      <c r="E2399" s="60"/>
      <c r="F2399" s="60"/>
      <c r="G2399" s="60"/>
      <c r="H2399" s="60"/>
      <c r="I2399" s="60"/>
      <c r="J2399" s="60"/>
      <c r="K2399" s="65">
        <f>IFERROR(VLOOKUP($A2399,D_SAV!$A$5:$I$29,6,0),)</f>
        <v>0</v>
      </c>
    </row>
    <row r="2400" spans="1:11" x14ac:dyDescent="0.25">
      <c r="A2400" s="59"/>
      <c r="B2400" s="63">
        <f>IFERROR(VLOOKUP($A2400,D_SAV!$A$5:$I$29,3,0),)</f>
        <v>0</v>
      </c>
      <c r="C2400" s="64" t="str">
        <f>IFERROR(VLOOKUP($A2400,D_SAV!$A$5:$I$29,4,0),"")</f>
        <v/>
      </c>
      <c r="D2400" s="65">
        <f>IFERROR(VLOOKUP($A2400,D_SAV!$A$5:$I$29,5,0),)</f>
        <v>0</v>
      </c>
      <c r="E2400" s="60"/>
      <c r="F2400" s="60"/>
      <c r="G2400" s="60"/>
      <c r="H2400" s="60"/>
      <c r="I2400" s="60"/>
      <c r="J2400" s="60"/>
      <c r="K2400" s="65">
        <f>IFERROR(VLOOKUP($A2400,D_SAV!$A$5:$I$29,6,0),)</f>
        <v>0</v>
      </c>
    </row>
    <row r="2401" spans="1:11" x14ac:dyDescent="0.25">
      <c r="A2401" s="59"/>
      <c r="B2401" s="63">
        <f>IFERROR(VLOOKUP($A2401,D_SAV!$A$5:$I$29,3,0),)</f>
        <v>0</v>
      </c>
      <c r="C2401" s="64" t="str">
        <f>IFERROR(VLOOKUP($A2401,D_SAV!$A$5:$I$29,4,0),"")</f>
        <v/>
      </c>
      <c r="D2401" s="65">
        <f>IFERROR(VLOOKUP($A2401,D_SAV!$A$5:$I$29,5,0),)</f>
        <v>0</v>
      </c>
      <c r="E2401" s="60"/>
      <c r="F2401" s="60"/>
      <c r="G2401" s="60"/>
      <c r="H2401" s="60"/>
      <c r="I2401" s="60"/>
      <c r="J2401" s="60"/>
      <c r="K2401" s="65">
        <f>IFERROR(VLOOKUP($A2401,D_SAV!$A$5:$I$29,6,0),)</f>
        <v>0</v>
      </c>
    </row>
    <row r="2402" spans="1:11" x14ac:dyDescent="0.25">
      <c r="A2402" s="59"/>
      <c r="B2402" s="63">
        <f>IFERROR(VLOOKUP($A2402,D_SAV!$A$5:$I$29,3,0),)</f>
        <v>0</v>
      </c>
      <c r="C2402" s="64" t="str">
        <f>IFERROR(VLOOKUP($A2402,D_SAV!$A$5:$I$29,4,0),"")</f>
        <v/>
      </c>
      <c r="D2402" s="65">
        <f>IFERROR(VLOOKUP($A2402,D_SAV!$A$5:$I$29,5,0),)</f>
        <v>0</v>
      </c>
      <c r="E2402" s="60"/>
      <c r="F2402" s="60"/>
      <c r="G2402" s="60"/>
      <c r="H2402" s="60"/>
      <c r="I2402" s="60"/>
      <c r="J2402" s="60"/>
      <c r="K2402" s="65">
        <f>IFERROR(VLOOKUP($A2402,D_SAV!$A$5:$I$29,6,0),)</f>
        <v>0</v>
      </c>
    </row>
    <row r="2403" spans="1:11" x14ac:dyDescent="0.25">
      <c r="A2403" s="59"/>
      <c r="B2403" s="63">
        <f>IFERROR(VLOOKUP($A2403,D_SAV!$A$5:$I$29,3,0),)</f>
        <v>0</v>
      </c>
      <c r="C2403" s="64" t="str">
        <f>IFERROR(VLOOKUP($A2403,D_SAV!$A$5:$I$29,4,0),"")</f>
        <v/>
      </c>
      <c r="D2403" s="65">
        <f>IFERROR(VLOOKUP($A2403,D_SAV!$A$5:$I$29,5,0),)</f>
        <v>0</v>
      </c>
      <c r="E2403" s="60"/>
      <c r="F2403" s="60"/>
      <c r="G2403" s="60"/>
      <c r="H2403" s="60"/>
      <c r="I2403" s="60"/>
      <c r="J2403" s="60"/>
      <c r="K2403" s="65">
        <f>IFERROR(VLOOKUP($A2403,D_SAV!$A$5:$I$29,6,0),)</f>
        <v>0</v>
      </c>
    </row>
    <row r="2404" spans="1:11" x14ac:dyDescent="0.25">
      <c r="A2404" s="59"/>
      <c r="B2404" s="63">
        <f>IFERROR(VLOOKUP($A2404,D_SAV!$A$5:$I$29,3,0),)</f>
        <v>0</v>
      </c>
      <c r="C2404" s="64" t="str">
        <f>IFERROR(VLOOKUP($A2404,D_SAV!$A$5:$I$29,4,0),"")</f>
        <v/>
      </c>
      <c r="D2404" s="65">
        <f>IFERROR(VLOOKUP($A2404,D_SAV!$A$5:$I$29,5,0),)</f>
        <v>0</v>
      </c>
      <c r="E2404" s="60"/>
      <c r="F2404" s="60"/>
      <c r="G2404" s="60"/>
      <c r="H2404" s="60"/>
      <c r="I2404" s="60"/>
      <c r="J2404" s="60"/>
      <c r="K2404" s="65">
        <f>IFERROR(VLOOKUP($A2404,D_SAV!$A$5:$I$29,6,0),)</f>
        <v>0</v>
      </c>
    </row>
    <row r="2405" spans="1:11" x14ac:dyDescent="0.25">
      <c r="A2405" s="59"/>
      <c r="B2405" s="63">
        <f>IFERROR(VLOOKUP($A2405,D_SAV!$A$5:$I$29,3,0),)</f>
        <v>0</v>
      </c>
      <c r="C2405" s="64" t="str">
        <f>IFERROR(VLOOKUP($A2405,D_SAV!$A$5:$I$29,4,0),"")</f>
        <v/>
      </c>
      <c r="D2405" s="65">
        <f>IFERROR(VLOOKUP($A2405,D_SAV!$A$5:$I$29,5,0),)</f>
        <v>0</v>
      </c>
      <c r="E2405" s="60"/>
      <c r="F2405" s="60"/>
      <c r="G2405" s="60"/>
      <c r="H2405" s="60"/>
      <c r="I2405" s="60"/>
      <c r="J2405" s="60"/>
      <c r="K2405" s="65">
        <f>IFERROR(VLOOKUP($A2405,D_SAV!$A$5:$I$29,6,0),)</f>
        <v>0</v>
      </c>
    </row>
    <row r="2406" spans="1:11" x14ac:dyDescent="0.25">
      <c r="A2406" s="59"/>
      <c r="B2406" s="63">
        <f>IFERROR(VLOOKUP($A2406,D_SAV!$A$5:$I$29,3,0),)</f>
        <v>0</v>
      </c>
      <c r="C2406" s="64" t="str">
        <f>IFERROR(VLOOKUP($A2406,D_SAV!$A$5:$I$29,4,0),"")</f>
        <v/>
      </c>
      <c r="D2406" s="65">
        <f>IFERROR(VLOOKUP($A2406,D_SAV!$A$5:$I$29,5,0),)</f>
        <v>0</v>
      </c>
      <c r="E2406" s="60"/>
      <c r="F2406" s="60"/>
      <c r="G2406" s="60"/>
      <c r="H2406" s="60"/>
      <c r="I2406" s="60"/>
      <c r="J2406" s="60"/>
      <c r="K2406" s="65">
        <f>IFERROR(VLOOKUP($A2406,D_SAV!$A$5:$I$29,6,0),)</f>
        <v>0</v>
      </c>
    </row>
    <row r="2407" spans="1:11" x14ac:dyDescent="0.25">
      <c r="A2407" s="59"/>
      <c r="B2407" s="63">
        <f>IFERROR(VLOOKUP($A2407,D_SAV!$A$5:$I$29,3,0),)</f>
        <v>0</v>
      </c>
      <c r="C2407" s="64" t="str">
        <f>IFERROR(VLOOKUP($A2407,D_SAV!$A$5:$I$29,4,0),"")</f>
        <v/>
      </c>
      <c r="D2407" s="65">
        <f>IFERROR(VLOOKUP($A2407,D_SAV!$A$5:$I$29,5,0),)</f>
        <v>0</v>
      </c>
      <c r="E2407" s="60"/>
      <c r="F2407" s="60"/>
      <c r="G2407" s="60"/>
      <c r="H2407" s="60"/>
      <c r="I2407" s="60"/>
      <c r="J2407" s="60"/>
      <c r="K2407" s="65">
        <f>IFERROR(VLOOKUP($A2407,D_SAV!$A$5:$I$29,6,0),)</f>
        <v>0</v>
      </c>
    </row>
    <row r="2408" spans="1:11" x14ac:dyDescent="0.25">
      <c r="A2408" s="59"/>
      <c r="B2408" s="63">
        <f>IFERROR(VLOOKUP($A2408,D_SAV!$A$5:$I$29,3,0),)</f>
        <v>0</v>
      </c>
      <c r="C2408" s="64" t="str">
        <f>IFERROR(VLOOKUP($A2408,D_SAV!$A$5:$I$29,4,0),"")</f>
        <v/>
      </c>
      <c r="D2408" s="65">
        <f>IFERROR(VLOOKUP($A2408,D_SAV!$A$5:$I$29,5,0),)</f>
        <v>0</v>
      </c>
      <c r="E2408" s="60"/>
      <c r="F2408" s="60"/>
      <c r="G2408" s="60"/>
      <c r="H2408" s="60"/>
      <c r="I2408" s="60"/>
      <c r="J2408" s="60"/>
      <c r="K2408" s="65">
        <f>IFERROR(VLOOKUP($A2408,D_SAV!$A$5:$I$29,6,0),)</f>
        <v>0</v>
      </c>
    </row>
    <row r="2409" spans="1:11" x14ac:dyDescent="0.25">
      <c r="A2409" s="59"/>
      <c r="B2409" s="63">
        <f>IFERROR(VLOOKUP($A2409,D_SAV!$A$5:$I$29,3,0),)</f>
        <v>0</v>
      </c>
      <c r="C2409" s="64" t="str">
        <f>IFERROR(VLOOKUP($A2409,D_SAV!$A$5:$I$29,4,0),"")</f>
        <v/>
      </c>
      <c r="D2409" s="65">
        <f>IFERROR(VLOOKUP($A2409,D_SAV!$A$5:$I$29,5,0),)</f>
        <v>0</v>
      </c>
      <c r="E2409" s="60"/>
      <c r="F2409" s="60"/>
      <c r="G2409" s="60"/>
      <c r="H2409" s="60"/>
      <c r="I2409" s="60"/>
      <c r="J2409" s="60"/>
      <c r="K2409" s="65">
        <f>IFERROR(VLOOKUP($A2409,D_SAV!$A$5:$I$29,6,0),)</f>
        <v>0</v>
      </c>
    </row>
    <row r="2410" spans="1:11" x14ac:dyDescent="0.25">
      <c r="A2410" s="59"/>
      <c r="B2410" s="63">
        <f>IFERROR(VLOOKUP($A2410,D_SAV!$A$5:$I$29,3,0),)</f>
        <v>0</v>
      </c>
      <c r="C2410" s="64" t="str">
        <f>IFERROR(VLOOKUP($A2410,D_SAV!$A$5:$I$29,4,0),"")</f>
        <v/>
      </c>
      <c r="D2410" s="65">
        <f>IFERROR(VLOOKUP($A2410,D_SAV!$A$5:$I$29,5,0),)</f>
        <v>0</v>
      </c>
      <c r="E2410" s="60"/>
      <c r="F2410" s="60"/>
      <c r="G2410" s="60"/>
      <c r="H2410" s="60"/>
      <c r="I2410" s="60"/>
      <c r="J2410" s="60"/>
      <c r="K2410" s="65">
        <f>IFERROR(VLOOKUP($A2410,D_SAV!$A$5:$I$29,6,0),)</f>
        <v>0</v>
      </c>
    </row>
    <row r="2411" spans="1:11" x14ac:dyDescent="0.25">
      <c r="A2411" s="59"/>
      <c r="B2411" s="63">
        <f>IFERROR(VLOOKUP($A2411,D_SAV!$A$5:$I$29,3,0),)</f>
        <v>0</v>
      </c>
      <c r="C2411" s="64" t="str">
        <f>IFERROR(VLOOKUP($A2411,D_SAV!$A$5:$I$29,4,0),"")</f>
        <v/>
      </c>
      <c r="D2411" s="65">
        <f>IFERROR(VLOOKUP($A2411,D_SAV!$A$5:$I$29,5,0),)</f>
        <v>0</v>
      </c>
      <c r="E2411" s="60"/>
      <c r="F2411" s="60"/>
      <c r="G2411" s="60"/>
      <c r="H2411" s="60"/>
      <c r="I2411" s="60"/>
      <c r="J2411" s="60"/>
      <c r="K2411" s="65">
        <f>IFERROR(VLOOKUP($A2411,D_SAV!$A$5:$I$29,6,0),)</f>
        <v>0</v>
      </c>
    </row>
    <row r="2412" spans="1:11" x14ac:dyDescent="0.25">
      <c r="A2412" s="59"/>
      <c r="B2412" s="63">
        <f>IFERROR(VLOOKUP($A2412,D_SAV!$A$5:$I$29,3,0),)</f>
        <v>0</v>
      </c>
      <c r="C2412" s="64" t="str">
        <f>IFERROR(VLOOKUP($A2412,D_SAV!$A$5:$I$29,4,0),"")</f>
        <v/>
      </c>
      <c r="D2412" s="65">
        <f>IFERROR(VLOOKUP($A2412,D_SAV!$A$5:$I$29,5,0),)</f>
        <v>0</v>
      </c>
      <c r="E2412" s="60"/>
      <c r="F2412" s="60"/>
      <c r="G2412" s="60"/>
      <c r="H2412" s="60"/>
      <c r="I2412" s="60"/>
      <c r="J2412" s="60"/>
      <c r="K2412" s="65">
        <f>IFERROR(VLOOKUP($A2412,D_SAV!$A$5:$I$29,6,0),)</f>
        <v>0</v>
      </c>
    </row>
    <row r="2413" spans="1:11" x14ac:dyDescent="0.25">
      <c r="A2413" s="59"/>
      <c r="B2413" s="63">
        <f>IFERROR(VLOOKUP($A2413,D_SAV!$A$5:$I$29,3,0),)</f>
        <v>0</v>
      </c>
      <c r="C2413" s="64" t="str">
        <f>IFERROR(VLOOKUP($A2413,D_SAV!$A$5:$I$29,4,0),"")</f>
        <v/>
      </c>
      <c r="D2413" s="65">
        <f>IFERROR(VLOOKUP($A2413,D_SAV!$A$5:$I$29,5,0),)</f>
        <v>0</v>
      </c>
      <c r="E2413" s="60"/>
      <c r="F2413" s="60"/>
      <c r="G2413" s="60"/>
      <c r="H2413" s="60"/>
      <c r="I2413" s="60"/>
      <c r="J2413" s="60"/>
      <c r="K2413" s="65">
        <f>IFERROR(VLOOKUP($A2413,D_SAV!$A$5:$I$29,6,0),)</f>
        <v>0</v>
      </c>
    </row>
    <row r="2414" spans="1:11" x14ac:dyDescent="0.25">
      <c r="A2414" s="59"/>
      <c r="B2414" s="63">
        <f>IFERROR(VLOOKUP($A2414,D_SAV!$A$5:$I$29,3,0),)</f>
        <v>0</v>
      </c>
      <c r="C2414" s="64" t="str">
        <f>IFERROR(VLOOKUP($A2414,D_SAV!$A$5:$I$29,4,0),"")</f>
        <v/>
      </c>
      <c r="D2414" s="65">
        <f>IFERROR(VLOOKUP($A2414,D_SAV!$A$5:$I$29,5,0),)</f>
        <v>0</v>
      </c>
      <c r="E2414" s="60"/>
      <c r="F2414" s="60"/>
      <c r="G2414" s="60"/>
      <c r="H2414" s="60"/>
      <c r="I2414" s="60"/>
      <c r="J2414" s="60"/>
      <c r="K2414" s="65">
        <f>IFERROR(VLOOKUP($A2414,D_SAV!$A$5:$I$29,6,0),)</f>
        <v>0</v>
      </c>
    </row>
    <row r="2415" spans="1:11" x14ac:dyDescent="0.25">
      <c r="A2415" s="59"/>
      <c r="B2415" s="63">
        <f>IFERROR(VLOOKUP($A2415,D_SAV!$A$5:$I$29,3,0),)</f>
        <v>0</v>
      </c>
      <c r="C2415" s="64" t="str">
        <f>IFERROR(VLOOKUP($A2415,D_SAV!$A$5:$I$29,4,0),"")</f>
        <v/>
      </c>
      <c r="D2415" s="65">
        <f>IFERROR(VLOOKUP($A2415,D_SAV!$A$5:$I$29,5,0),)</f>
        <v>0</v>
      </c>
      <c r="E2415" s="60"/>
      <c r="F2415" s="60"/>
      <c r="G2415" s="60"/>
      <c r="H2415" s="60"/>
      <c r="I2415" s="60"/>
      <c r="J2415" s="60"/>
      <c r="K2415" s="65">
        <f>IFERROR(VLOOKUP($A2415,D_SAV!$A$5:$I$29,6,0),)</f>
        <v>0</v>
      </c>
    </row>
    <row r="2416" spans="1:11" x14ac:dyDescent="0.25">
      <c r="A2416" s="59"/>
      <c r="B2416" s="63">
        <f>IFERROR(VLOOKUP($A2416,D_SAV!$A$5:$I$29,3,0),)</f>
        <v>0</v>
      </c>
      <c r="C2416" s="64" t="str">
        <f>IFERROR(VLOOKUP($A2416,D_SAV!$A$5:$I$29,4,0),"")</f>
        <v/>
      </c>
      <c r="D2416" s="65">
        <f>IFERROR(VLOOKUP($A2416,D_SAV!$A$5:$I$29,5,0),)</f>
        <v>0</v>
      </c>
      <c r="E2416" s="60"/>
      <c r="F2416" s="60"/>
      <c r="G2416" s="60"/>
      <c r="H2416" s="60"/>
      <c r="I2416" s="60"/>
      <c r="J2416" s="60"/>
      <c r="K2416" s="65">
        <f>IFERROR(VLOOKUP($A2416,D_SAV!$A$5:$I$29,6,0),)</f>
        <v>0</v>
      </c>
    </row>
    <row r="2417" spans="1:11" x14ac:dyDescent="0.25">
      <c r="A2417" s="59"/>
      <c r="B2417" s="63">
        <f>IFERROR(VLOOKUP($A2417,D_SAV!$A$5:$I$29,3,0),)</f>
        <v>0</v>
      </c>
      <c r="C2417" s="64" t="str">
        <f>IFERROR(VLOOKUP($A2417,D_SAV!$A$5:$I$29,4,0),"")</f>
        <v/>
      </c>
      <c r="D2417" s="65">
        <f>IFERROR(VLOOKUP($A2417,D_SAV!$A$5:$I$29,5,0),)</f>
        <v>0</v>
      </c>
      <c r="E2417" s="60"/>
      <c r="F2417" s="60"/>
      <c r="G2417" s="60"/>
      <c r="H2417" s="60"/>
      <c r="I2417" s="60"/>
      <c r="J2417" s="60"/>
      <c r="K2417" s="65">
        <f>IFERROR(VLOOKUP($A2417,D_SAV!$A$5:$I$29,6,0),)</f>
        <v>0</v>
      </c>
    </row>
    <row r="2418" spans="1:11" x14ac:dyDescent="0.25">
      <c r="A2418" s="59"/>
      <c r="B2418" s="63">
        <f>IFERROR(VLOOKUP($A2418,D_SAV!$A$5:$I$29,3,0),)</f>
        <v>0</v>
      </c>
      <c r="C2418" s="64" t="str">
        <f>IFERROR(VLOOKUP($A2418,D_SAV!$A$5:$I$29,4,0),"")</f>
        <v/>
      </c>
      <c r="D2418" s="65">
        <f>IFERROR(VLOOKUP($A2418,D_SAV!$A$5:$I$29,5,0),)</f>
        <v>0</v>
      </c>
      <c r="E2418" s="60"/>
      <c r="F2418" s="60"/>
      <c r="G2418" s="60"/>
      <c r="H2418" s="60"/>
      <c r="I2418" s="60"/>
      <c r="J2418" s="60"/>
      <c r="K2418" s="65">
        <f>IFERROR(VLOOKUP($A2418,D_SAV!$A$5:$I$29,6,0),)</f>
        <v>0</v>
      </c>
    </row>
    <row r="2419" spans="1:11" x14ac:dyDescent="0.25">
      <c r="A2419" s="59"/>
      <c r="B2419" s="63">
        <f>IFERROR(VLOOKUP($A2419,D_SAV!$A$5:$I$29,3,0),)</f>
        <v>0</v>
      </c>
      <c r="C2419" s="64" t="str">
        <f>IFERROR(VLOOKUP($A2419,D_SAV!$A$5:$I$29,4,0),"")</f>
        <v/>
      </c>
      <c r="D2419" s="65">
        <f>IFERROR(VLOOKUP($A2419,D_SAV!$A$5:$I$29,5,0),)</f>
        <v>0</v>
      </c>
      <c r="E2419" s="60"/>
      <c r="F2419" s="60"/>
      <c r="G2419" s="60"/>
      <c r="H2419" s="60"/>
      <c r="I2419" s="60"/>
      <c r="J2419" s="60"/>
      <c r="K2419" s="65">
        <f>IFERROR(VLOOKUP($A2419,D_SAV!$A$5:$I$29,6,0),)</f>
        <v>0</v>
      </c>
    </row>
    <row r="2420" spans="1:11" x14ac:dyDescent="0.25">
      <c r="A2420" s="59"/>
      <c r="B2420" s="63">
        <f>IFERROR(VLOOKUP($A2420,D_SAV!$A$5:$I$29,3,0),)</f>
        <v>0</v>
      </c>
      <c r="C2420" s="64" t="str">
        <f>IFERROR(VLOOKUP($A2420,D_SAV!$A$5:$I$29,4,0),"")</f>
        <v/>
      </c>
      <c r="D2420" s="65">
        <f>IFERROR(VLOOKUP($A2420,D_SAV!$A$5:$I$29,5,0),)</f>
        <v>0</v>
      </c>
      <c r="E2420" s="60"/>
      <c r="F2420" s="60"/>
      <c r="G2420" s="60"/>
      <c r="H2420" s="60"/>
      <c r="I2420" s="60"/>
      <c r="J2420" s="60"/>
      <c r="K2420" s="65">
        <f>IFERROR(VLOOKUP($A2420,D_SAV!$A$5:$I$29,6,0),)</f>
        <v>0</v>
      </c>
    </row>
    <row r="2421" spans="1:11" x14ac:dyDescent="0.25">
      <c r="A2421" s="59"/>
      <c r="B2421" s="63">
        <f>IFERROR(VLOOKUP($A2421,D_SAV!$A$5:$I$29,3,0),)</f>
        <v>0</v>
      </c>
      <c r="C2421" s="64" t="str">
        <f>IFERROR(VLOOKUP($A2421,D_SAV!$A$5:$I$29,4,0),"")</f>
        <v/>
      </c>
      <c r="D2421" s="65">
        <f>IFERROR(VLOOKUP($A2421,D_SAV!$A$5:$I$29,5,0),)</f>
        <v>0</v>
      </c>
      <c r="E2421" s="60"/>
      <c r="F2421" s="60"/>
      <c r="G2421" s="60"/>
      <c r="H2421" s="60"/>
      <c r="I2421" s="60"/>
      <c r="J2421" s="60"/>
      <c r="K2421" s="65">
        <f>IFERROR(VLOOKUP($A2421,D_SAV!$A$5:$I$29,6,0),)</f>
        <v>0</v>
      </c>
    </row>
    <row r="2422" spans="1:11" x14ac:dyDescent="0.25">
      <c r="A2422" s="59"/>
      <c r="B2422" s="63">
        <f>IFERROR(VLOOKUP($A2422,D_SAV!$A$5:$I$29,3,0),)</f>
        <v>0</v>
      </c>
      <c r="C2422" s="64" t="str">
        <f>IFERROR(VLOOKUP($A2422,D_SAV!$A$5:$I$29,4,0),"")</f>
        <v/>
      </c>
      <c r="D2422" s="65">
        <f>IFERROR(VLOOKUP($A2422,D_SAV!$A$5:$I$29,5,0),)</f>
        <v>0</v>
      </c>
      <c r="E2422" s="60"/>
      <c r="F2422" s="60"/>
      <c r="G2422" s="60"/>
      <c r="H2422" s="60"/>
      <c r="I2422" s="60"/>
      <c r="J2422" s="60"/>
      <c r="K2422" s="65">
        <f>IFERROR(VLOOKUP($A2422,D_SAV!$A$5:$I$29,6,0),)</f>
        <v>0</v>
      </c>
    </row>
    <row r="2423" spans="1:11" x14ac:dyDescent="0.25">
      <c r="A2423" s="59"/>
      <c r="B2423" s="63">
        <f>IFERROR(VLOOKUP($A2423,D_SAV!$A$5:$I$29,3,0),)</f>
        <v>0</v>
      </c>
      <c r="C2423" s="64" t="str">
        <f>IFERROR(VLOOKUP($A2423,D_SAV!$A$5:$I$29,4,0),"")</f>
        <v/>
      </c>
      <c r="D2423" s="65">
        <f>IFERROR(VLOOKUP($A2423,D_SAV!$A$5:$I$29,5,0),)</f>
        <v>0</v>
      </c>
      <c r="E2423" s="60"/>
      <c r="F2423" s="60"/>
      <c r="G2423" s="60"/>
      <c r="H2423" s="60"/>
      <c r="I2423" s="60"/>
      <c r="J2423" s="60"/>
      <c r="K2423" s="65">
        <f>IFERROR(VLOOKUP($A2423,D_SAV!$A$5:$I$29,6,0),)</f>
        <v>0</v>
      </c>
    </row>
    <row r="2424" spans="1:11" x14ac:dyDescent="0.25">
      <c r="A2424" s="59"/>
      <c r="B2424" s="63">
        <f>IFERROR(VLOOKUP($A2424,D_SAV!$A$5:$I$29,3,0),)</f>
        <v>0</v>
      </c>
      <c r="C2424" s="64" t="str">
        <f>IFERROR(VLOOKUP($A2424,D_SAV!$A$5:$I$29,4,0),"")</f>
        <v/>
      </c>
      <c r="D2424" s="65">
        <f>IFERROR(VLOOKUP($A2424,D_SAV!$A$5:$I$29,5,0),)</f>
        <v>0</v>
      </c>
      <c r="E2424" s="60"/>
      <c r="F2424" s="60"/>
      <c r="G2424" s="60"/>
      <c r="H2424" s="60"/>
      <c r="I2424" s="60"/>
      <c r="J2424" s="60"/>
      <c r="K2424" s="65">
        <f>IFERROR(VLOOKUP($A2424,D_SAV!$A$5:$I$29,6,0),)</f>
        <v>0</v>
      </c>
    </row>
    <row r="2425" spans="1:11" x14ac:dyDescent="0.25">
      <c r="A2425" s="59"/>
      <c r="B2425" s="63">
        <f>IFERROR(VLOOKUP($A2425,D_SAV!$A$5:$I$29,3,0),)</f>
        <v>0</v>
      </c>
      <c r="C2425" s="64" t="str">
        <f>IFERROR(VLOOKUP($A2425,D_SAV!$A$5:$I$29,4,0),"")</f>
        <v/>
      </c>
      <c r="D2425" s="65">
        <f>IFERROR(VLOOKUP($A2425,D_SAV!$A$5:$I$29,5,0),)</f>
        <v>0</v>
      </c>
      <c r="E2425" s="60"/>
      <c r="F2425" s="60"/>
      <c r="G2425" s="60"/>
      <c r="H2425" s="60"/>
      <c r="I2425" s="60"/>
      <c r="J2425" s="60"/>
      <c r="K2425" s="65">
        <f>IFERROR(VLOOKUP($A2425,D_SAV!$A$5:$I$29,6,0),)</f>
        <v>0</v>
      </c>
    </row>
    <row r="2426" spans="1:11" x14ac:dyDescent="0.25">
      <c r="A2426" s="59"/>
      <c r="B2426" s="63">
        <f>IFERROR(VLOOKUP($A2426,D_SAV!$A$5:$I$29,3,0),)</f>
        <v>0</v>
      </c>
      <c r="C2426" s="64" t="str">
        <f>IFERROR(VLOOKUP($A2426,D_SAV!$A$5:$I$29,4,0),"")</f>
        <v/>
      </c>
      <c r="D2426" s="65">
        <f>IFERROR(VLOOKUP($A2426,D_SAV!$A$5:$I$29,5,0),)</f>
        <v>0</v>
      </c>
      <c r="E2426" s="60"/>
      <c r="F2426" s="60"/>
      <c r="G2426" s="60"/>
      <c r="H2426" s="60"/>
      <c r="I2426" s="60"/>
      <c r="J2426" s="60"/>
      <c r="K2426" s="65">
        <f>IFERROR(VLOOKUP($A2426,D_SAV!$A$5:$I$29,6,0),)</f>
        <v>0</v>
      </c>
    </row>
    <row r="2427" spans="1:11" x14ac:dyDescent="0.25">
      <c r="A2427" s="59"/>
      <c r="B2427" s="63">
        <f>IFERROR(VLOOKUP($A2427,D_SAV!$A$5:$I$29,3,0),)</f>
        <v>0</v>
      </c>
      <c r="C2427" s="64" t="str">
        <f>IFERROR(VLOOKUP($A2427,D_SAV!$A$5:$I$29,4,0),"")</f>
        <v/>
      </c>
      <c r="D2427" s="65">
        <f>IFERROR(VLOOKUP($A2427,D_SAV!$A$5:$I$29,5,0),)</f>
        <v>0</v>
      </c>
      <c r="E2427" s="60"/>
      <c r="F2427" s="60"/>
      <c r="G2427" s="60"/>
      <c r="H2427" s="60"/>
      <c r="I2427" s="60"/>
      <c r="J2427" s="60"/>
      <c r="K2427" s="65">
        <f>IFERROR(VLOOKUP($A2427,D_SAV!$A$5:$I$29,6,0),)</f>
        <v>0</v>
      </c>
    </row>
    <row r="2428" spans="1:11" x14ac:dyDescent="0.25">
      <c r="A2428" s="59"/>
      <c r="B2428" s="63">
        <f>IFERROR(VLOOKUP($A2428,D_SAV!$A$5:$I$29,3,0),)</f>
        <v>0</v>
      </c>
      <c r="C2428" s="64" t="str">
        <f>IFERROR(VLOOKUP($A2428,D_SAV!$A$5:$I$29,4,0),"")</f>
        <v/>
      </c>
      <c r="D2428" s="65">
        <f>IFERROR(VLOOKUP($A2428,D_SAV!$A$5:$I$29,5,0),)</f>
        <v>0</v>
      </c>
      <c r="E2428" s="60"/>
      <c r="F2428" s="60"/>
      <c r="G2428" s="60"/>
      <c r="H2428" s="60"/>
      <c r="I2428" s="60"/>
      <c r="J2428" s="60"/>
      <c r="K2428" s="65">
        <f>IFERROR(VLOOKUP($A2428,D_SAV!$A$5:$I$29,6,0),)</f>
        <v>0</v>
      </c>
    </row>
    <row r="2429" spans="1:11" x14ac:dyDescent="0.25">
      <c r="A2429" s="59"/>
      <c r="B2429" s="63">
        <f>IFERROR(VLOOKUP($A2429,D_SAV!$A$5:$I$29,3,0),)</f>
        <v>0</v>
      </c>
      <c r="C2429" s="64" t="str">
        <f>IFERROR(VLOOKUP($A2429,D_SAV!$A$5:$I$29,4,0),"")</f>
        <v/>
      </c>
      <c r="D2429" s="65">
        <f>IFERROR(VLOOKUP($A2429,D_SAV!$A$5:$I$29,5,0),)</f>
        <v>0</v>
      </c>
      <c r="E2429" s="60"/>
      <c r="F2429" s="60"/>
      <c r="G2429" s="60"/>
      <c r="H2429" s="60"/>
      <c r="I2429" s="60"/>
      <c r="J2429" s="60"/>
      <c r="K2429" s="65">
        <f>IFERROR(VLOOKUP($A2429,D_SAV!$A$5:$I$29,6,0),)</f>
        <v>0</v>
      </c>
    </row>
    <row r="2430" spans="1:11" x14ac:dyDescent="0.25">
      <c r="A2430" s="59"/>
      <c r="B2430" s="63">
        <f>IFERROR(VLOOKUP($A2430,D_SAV!$A$5:$I$29,3,0),)</f>
        <v>0</v>
      </c>
      <c r="C2430" s="64" t="str">
        <f>IFERROR(VLOOKUP($A2430,D_SAV!$A$5:$I$29,4,0),"")</f>
        <v/>
      </c>
      <c r="D2430" s="65">
        <f>IFERROR(VLOOKUP($A2430,D_SAV!$A$5:$I$29,5,0),)</f>
        <v>0</v>
      </c>
      <c r="E2430" s="60"/>
      <c r="F2430" s="60"/>
      <c r="G2430" s="60"/>
      <c r="H2430" s="60"/>
      <c r="I2430" s="60"/>
      <c r="J2430" s="60"/>
      <c r="K2430" s="65">
        <f>IFERROR(VLOOKUP($A2430,D_SAV!$A$5:$I$29,6,0),)</f>
        <v>0</v>
      </c>
    </row>
    <row r="2431" spans="1:11" x14ac:dyDescent="0.25">
      <c r="A2431" s="59"/>
      <c r="B2431" s="63">
        <f>IFERROR(VLOOKUP($A2431,D_SAV!$A$5:$I$29,3,0),)</f>
        <v>0</v>
      </c>
      <c r="C2431" s="64" t="str">
        <f>IFERROR(VLOOKUP($A2431,D_SAV!$A$5:$I$29,4,0),"")</f>
        <v/>
      </c>
      <c r="D2431" s="65">
        <f>IFERROR(VLOOKUP($A2431,D_SAV!$A$5:$I$29,5,0),)</f>
        <v>0</v>
      </c>
      <c r="E2431" s="60"/>
      <c r="F2431" s="60"/>
      <c r="G2431" s="60"/>
      <c r="H2431" s="60"/>
      <c r="I2431" s="60"/>
      <c r="J2431" s="60"/>
      <c r="K2431" s="65">
        <f>IFERROR(VLOOKUP($A2431,D_SAV!$A$5:$I$29,6,0),)</f>
        <v>0</v>
      </c>
    </row>
    <row r="2432" spans="1:11" x14ac:dyDescent="0.25">
      <c r="A2432" s="59"/>
      <c r="B2432" s="63">
        <f>IFERROR(VLOOKUP($A2432,D_SAV!$A$5:$I$29,3,0),)</f>
        <v>0</v>
      </c>
      <c r="C2432" s="64" t="str">
        <f>IFERROR(VLOOKUP($A2432,D_SAV!$A$5:$I$29,4,0),"")</f>
        <v/>
      </c>
      <c r="D2432" s="65">
        <f>IFERROR(VLOOKUP($A2432,D_SAV!$A$5:$I$29,5,0),)</f>
        <v>0</v>
      </c>
      <c r="E2432" s="60"/>
      <c r="F2432" s="60"/>
      <c r="G2432" s="60"/>
      <c r="H2432" s="60"/>
      <c r="I2432" s="60"/>
      <c r="J2432" s="60"/>
      <c r="K2432" s="65">
        <f>IFERROR(VLOOKUP($A2432,D_SAV!$A$5:$I$29,6,0),)</f>
        <v>0</v>
      </c>
    </row>
    <row r="2433" spans="1:11" x14ac:dyDescent="0.25">
      <c r="A2433" s="59"/>
      <c r="B2433" s="63">
        <f>IFERROR(VLOOKUP($A2433,D_SAV!$A$5:$I$29,3,0),)</f>
        <v>0</v>
      </c>
      <c r="C2433" s="64" t="str">
        <f>IFERROR(VLOOKUP($A2433,D_SAV!$A$5:$I$29,4,0),"")</f>
        <v/>
      </c>
      <c r="D2433" s="65">
        <f>IFERROR(VLOOKUP($A2433,D_SAV!$A$5:$I$29,5,0),)</f>
        <v>0</v>
      </c>
      <c r="E2433" s="60"/>
      <c r="F2433" s="60"/>
      <c r="G2433" s="60"/>
      <c r="H2433" s="60"/>
      <c r="I2433" s="60"/>
      <c r="J2433" s="60"/>
      <c r="K2433" s="65">
        <f>IFERROR(VLOOKUP($A2433,D_SAV!$A$5:$I$29,6,0),)</f>
        <v>0</v>
      </c>
    </row>
    <row r="2434" spans="1:11" x14ac:dyDescent="0.25">
      <c r="A2434" s="59"/>
      <c r="B2434" s="63">
        <f>IFERROR(VLOOKUP($A2434,D_SAV!$A$5:$I$29,3,0),)</f>
        <v>0</v>
      </c>
      <c r="C2434" s="64" t="str">
        <f>IFERROR(VLOOKUP($A2434,D_SAV!$A$5:$I$29,4,0),"")</f>
        <v/>
      </c>
      <c r="D2434" s="65">
        <f>IFERROR(VLOOKUP($A2434,D_SAV!$A$5:$I$29,5,0),)</f>
        <v>0</v>
      </c>
      <c r="E2434" s="60"/>
      <c r="F2434" s="60"/>
      <c r="G2434" s="60"/>
      <c r="H2434" s="60"/>
      <c r="I2434" s="60"/>
      <c r="J2434" s="60"/>
      <c r="K2434" s="65">
        <f>IFERROR(VLOOKUP($A2434,D_SAV!$A$5:$I$29,6,0),)</f>
        <v>0</v>
      </c>
    </row>
    <row r="2435" spans="1:11" x14ac:dyDescent="0.25">
      <c r="A2435" s="59"/>
      <c r="B2435" s="63">
        <f>IFERROR(VLOOKUP($A2435,D_SAV!$A$5:$I$29,3,0),)</f>
        <v>0</v>
      </c>
      <c r="C2435" s="64" t="str">
        <f>IFERROR(VLOOKUP($A2435,D_SAV!$A$5:$I$29,4,0),"")</f>
        <v/>
      </c>
      <c r="D2435" s="65">
        <f>IFERROR(VLOOKUP($A2435,D_SAV!$A$5:$I$29,5,0),)</f>
        <v>0</v>
      </c>
      <c r="E2435" s="60"/>
      <c r="F2435" s="60"/>
      <c r="G2435" s="60"/>
      <c r="H2435" s="60"/>
      <c r="I2435" s="60"/>
      <c r="J2435" s="60"/>
      <c r="K2435" s="65">
        <f>IFERROR(VLOOKUP($A2435,D_SAV!$A$5:$I$29,6,0),)</f>
        <v>0</v>
      </c>
    </row>
    <row r="2436" spans="1:11" x14ac:dyDescent="0.25">
      <c r="A2436" s="59"/>
      <c r="B2436" s="63">
        <f>IFERROR(VLOOKUP($A2436,D_SAV!$A$5:$I$29,3,0),)</f>
        <v>0</v>
      </c>
      <c r="C2436" s="64" t="str">
        <f>IFERROR(VLOOKUP($A2436,D_SAV!$A$5:$I$29,4,0),"")</f>
        <v/>
      </c>
      <c r="D2436" s="65">
        <f>IFERROR(VLOOKUP($A2436,D_SAV!$A$5:$I$29,5,0),)</f>
        <v>0</v>
      </c>
      <c r="E2436" s="60"/>
      <c r="F2436" s="60"/>
      <c r="G2436" s="60"/>
      <c r="H2436" s="60"/>
      <c r="I2436" s="60"/>
      <c r="J2436" s="60"/>
      <c r="K2436" s="65">
        <f>IFERROR(VLOOKUP($A2436,D_SAV!$A$5:$I$29,6,0),)</f>
        <v>0</v>
      </c>
    </row>
    <row r="2437" spans="1:11" x14ac:dyDescent="0.25">
      <c r="A2437" s="59"/>
      <c r="B2437" s="63">
        <f>IFERROR(VLOOKUP($A2437,D_SAV!$A$5:$I$29,3,0),)</f>
        <v>0</v>
      </c>
      <c r="C2437" s="64" t="str">
        <f>IFERROR(VLOOKUP($A2437,D_SAV!$A$5:$I$29,4,0),"")</f>
        <v/>
      </c>
      <c r="D2437" s="65">
        <f>IFERROR(VLOOKUP($A2437,D_SAV!$A$5:$I$29,5,0),)</f>
        <v>0</v>
      </c>
      <c r="E2437" s="60"/>
      <c r="F2437" s="60"/>
      <c r="G2437" s="60"/>
      <c r="H2437" s="60"/>
      <c r="I2437" s="60"/>
      <c r="J2437" s="60"/>
      <c r="K2437" s="65">
        <f>IFERROR(VLOOKUP($A2437,D_SAV!$A$5:$I$29,6,0),)</f>
        <v>0</v>
      </c>
    </row>
    <row r="2438" spans="1:11" x14ac:dyDescent="0.25">
      <c r="A2438" s="59"/>
      <c r="B2438" s="63">
        <f>IFERROR(VLOOKUP($A2438,D_SAV!$A$5:$I$29,3,0),)</f>
        <v>0</v>
      </c>
      <c r="C2438" s="64" t="str">
        <f>IFERROR(VLOOKUP($A2438,D_SAV!$A$5:$I$29,4,0),"")</f>
        <v/>
      </c>
      <c r="D2438" s="65">
        <f>IFERROR(VLOOKUP($A2438,D_SAV!$A$5:$I$29,5,0),)</f>
        <v>0</v>
      </c>
      <c r="E2438" s="60"/>
      <c r="F2438" s="60"/>
      <c r="G2438" s="60"/>
      <c r="H2438" s="60"/>
      <c r="I2438" s="60"/>
      <c r="J2438" s="60"/>
      <c r="K2438" s="65">
        <f>IFERROR(VLOOKUP($A2438,D_SAV!$A$5:$I$29,6,0),)</f>
        <v>0</v>
      </c>
    </row>
    <row r="2439" spans="1:11" x14ac:dyDescent="0.25">
      <c r="A2439" s="59"/>
      <c r="B2439" s="63">
        <f>IFERROR(VLOOKUP($A2439,D_SAV!$A$5:$I$29,3,0),)</f>
        <v>0</v>
      </c>
      <c r="C2439" s="64" t="str">
        <f>IFERROR(VLOOKUP($A2439,D_SAV!$A$5:$I$29,4,0),"")</f>
        <v/>
      </c>
      <c r="D2439" s="65">
        <f>IFERROR(VLOOKUP($A2439,D_SAV!$A$5:$I$29,5,0),)</f>
        <v>0</v>
      </c>
      <c r="E2439" s="60"/>
      <c r="F2439" s="60"/>
      <c r="G2439" s="60"/>
      <c r="H2439" s="60"/>
      <c r="I2439" s="60"/>
      <c r="J2439" s="60"/>
      <c r="K2439" s="65">
        <f>IFERROR(VLOOKUP($A2439,D_SAV!$A$5:$I$29,6,0),)</f>
        <v>0</v>
      </c>
    </row>
    <row r="2440" spans="1:11" x14ac:dyDescent="0.25">
      <c r="A2440" s="59"/>
      <c r="B2440" s="63">
        <f>IFERROR(VLOOKUP($A2440,D_SAV!$A$5:$I$29,3,0),)</f>
        <v>0</v>
      </c>
      <c r="C2440" s="64" t="str">
        <f>IFERROR(VLOOKUP($A2440,D_SAV!$A$5:$I$29,4,0),"")</f>
        <v/>
      </c>
      <c r="D2440" s="65">
        <f>IFERROR(VLOOKUP($A2440,D_SAV!$A$5:$I$29,5,0),)</f>
        <v>0</v>
      </c>
      <c r="E2440" s="60"/>
      <c r="F2440" s="60"/>
      <c r="G2440" s="60"/>
      <c r="H2440" s="60"/>
      <c r="I2440" s="60"/>
      <c r="J2440" s="60"/>
      <c r="K2440" s="65">
        <f>IFERROR(VLOOKUP($A2440,D_SAV!$A$5:$I$29,6,0),)</f>
        <v>0</v>
      </c>
    </row>
    <row r="2441" spans="1:11" x14ac:dyDescent="0.25">
      <c r="A2441" s="59"/>
      <c r="B2441" s="63">
        <f>IFERROR(VLOOKUP($A2441,D_SAV!$A$5:$I$29,3,0),)</f>
        <v>0</v>
      </c>
      <c r="C2441" s="64" t="str">
        <f>IFERROR(VLOOKUP($A2441,D_SAV!$A$5:$I$29,4,0),"")</f>
        <v/>
      </c>
      <c r="D2441" s="65">
        <f>IFERROR(VLOOKUP($A2441,D_SAV!$A$5:$I$29,5,0),)</f>
        <v>0</v>
      </c>
      <c r="E2441" s="60"/>
      <c r="F2441" s="60"/>
      <c r="G2441" s="60"/>
      <c r="H2441" s="60"/>
      <c r="I2441" s="60"/>
      <c r="J2441" s="60"/>
      <c r="K2441" s="65">
        <f>IFERROR(VLOOKUP($A2441,D_SAV!$A$5:$I$29,6,0),)</f>
        <v>0</v>
      </c>
    </row>
    <row r="2442" spans="1:11" x14ac:dyDescent="0.25">
      <c r="A2442" s="59"/>
      <c r="B2442" s="63">
        <f>IFERROR(VLOOKUP($A2442,D_SAV!$A$5:$I$29,3,0),)</f>
        <v>0</v>
      </c>
      <c r="C2442" s="64" t="str">
        <f>IFERROR(VLOOKUP($A2442,D_SAV!$A$5:$I$29,4,0),"")</f>
        <v/>
      </c>
      <c r="D2442" s="65">
        <f>IFERROR(VLOOKUP($A2442,D_SAV!$A$5:$I$29,5,0),)</f>
        <v>0</v>
      </c>
      <c r="E2442" s="60"/>
      <c r="F2442" s="60"/>
      <c r="G2442" s="60"/>
      <c r="H2442" s="60"/>
      <c r="I2442" s="60"/>
      <c r="J2442" s="60"/>
      <c r="K2442" s="65">
        <f>IFERROR(VLOOKUP($A2442,D_SAV!$A$5:$I$29,6,0),)</f>
        <v>0</v>
      </c>
    </row>
    <row r="2443" spans="1:11" x14ac:dyDescent="0.25">
      <c r="A2443" s="59"/>
      <c r="B2443" s="63">
        <f>IFERROR(VLOOKUP($A2443,D_SAV!$A$5:$I$29,3,0),)</f>
        <v>0</v>
      </c>
      <c r="C2443" s="64" t="str">
        <f>IFERROR(VLOOKUP($A2443,D_SAV!$A$5:$I$29,4,0),"")</f>
        <v/>
      </c>
      <c r="D2443" s="65">
        <f>IFERROR(VLOOKUP($A2443,D_SAV!$A$5:$I$29,5,0),)</f>
        <v>0</v>
      </c>
      <c r="E2443" s="60"/>
      <c r="F2443" s="60"/>
      <c r="G2443" s="60"/>
      <c r="H2443" s="60"/>
      <c r="I2443" s="60"/>
      <c r="J2443" s="60"/>
      <c r="K2443" s="65">
        <f>IFERROR(VLOOKUP($A2443,D_SAV!$A$5:$I$29,6,0),)</f>
        <v>0</v>
      </c>
    </row>
    <row r="2444" spans="1:11" x14ac:dyDescent="0.25">
      <c r="A2444" s="59"/>
      <c r="B2444" s="63">
        <f>IFERROR(VLOOKUP($A2444,D_SAV!$A$5:$I$29,3,0),)</f>
        <v>0</v>
      </c>
      <c r="C2444" s="64" t="str">
        <f>IFERROR(VLOOKUP($A2444,D_SAV!$A$5:$I$29,4,0),"")</f>
        <v/>
      </c>
      <c r="D2444" s="65">
        <f>IFERROR(VLOOKUP($A2444,D_SAV!$A$5:$I$29,5,0),)</f>
        <v>0</v>
      </c>
      <c r="E2444" s="60"/>
      <c r="F2444" s="60"/>
      <c r="G2444" s="60"/>
      <c r="H2444" s="60"/>
      <c r="I2444" s="60"/>
      <c r="J2444" s="60"/>
      <c r="K2444" s="65">
        <f>IFERROR(VLOOKUP($A2444,D_SAV!$A$5:$I$29,6,0),)</f>
        <v>0</v>
      </c>
    </row>
    <row r="2445" spans="1:11" x14ac:dyDescent="0.25">
      <c r="A2445" s="59"/>
      <c r="B2445" s="63">
        <f>IFERROR(VLOOKUP($A2445,D_SAV!$A$5:$I$29,3,0),)</f>
        <v>0</v>
      </c>
      <c r="C2445" s="64" t="str">
        <f>IFERROR(VLOOKUP($A2445,D_SAV!$A$5:$I$29,4,0),"")</f>
        <v/>
      </c>
      <c r="D2445" s="65">
        <f>IFERROR(VLOOKUP($A2445,D_SAV!$A$5:$I$29,5,0),)</f>
        <v>0</v>
      </c>
      <c r="E2445" s="60"/>
      <c r="F2445" s="60"/>
      <c r="G2445" s="60"/>
      <c r="H2445" s="60"/>
      <c r="I2445" s="60"/>
      <c r="J2445" s="60"/>
      <c r="K2445" s="65">
        <f>IFERROR(VLOOKUP($A2445,D_SAV!$A$5:$I$29,6,0),)</f>
        <v>0</v>
      </c>
    </row>
    <row r="2446" spans="1:11" x14ac:dyDescent="0.25">
      <c r="A2446" s="59"/>
      <c r="B2446" s="63">
        <f>IFERROR(VLOOKUP($A2446,D_SAV!$A$5:$I$29,3,0),)</f>
        <v>0</v>
      </c>
      <c r="C2446" s="64" t="str">
        <f>IFERROR(VLOOKUP($A2446,D_SAV!$A$5:$I$29,4,0),"")</f>
        <v/>
      </c>
      <c r="D2446" s="65">
        <f>IFERROR(VLOOKUP($A2446,D_SAV!$A$5:$I$29,5,0),)</f>
        <v>0</v>
      </c>
      <c r="E2446" s="60"/>
      <c r="F2446" s="60"/>
      <c r="G2446" s="60"/>
      <c r="H2446" s="60"/>
      <c r="I2446" s="60"/>
      <c r="J2446" s="60"/>
      <c r="K2446" s="65">
        <f>IFERROR(VLOOKUP($A2446,D_SAV!$A$5:$I$29,6,0),)</f>
        <v>0</v>
      </c>
    </row>
    <row r="2447" spans="1:11" x14ac:dyDescent="0.25">
      <c r="A2447" s="59"/>
      <c r="B2447" s="63">
        <f>IFERROR(VLOOKUP($A2447,D_SAV!$A$5:$I$29,3,0),)</f>
        <v>0</v>
      </c>
      <c r="C2447" s="64" t="str">
        <f>IFERROR(VLOOKUP($A2447,D_SAV!$A$5:$I$29,4,0),"")</f>
        <v/>
      </c>
      <c r="D2447" s="65">
        <f>IFERROR(VLOOKUP($A2447,D_SAV!$A$5:$I$29,5,0),)</f>
        <v>0</v>
      </c>
      <c r="E2447" s="60"/>
      <c r="F2447" s="60"/>
      <c r="G2447" s="60"/>
      <c r="H2447" s="60"/>
      <c r="I2447" s="60"/>
      <c r="J2447" s="60"/>
      <c r="K2447" s="65">
        <f>IFERROR(VLOOKUP($A2447,D_SAV!$A$5:$I$29,6,0),)</f>
        <v>0</v>
      </c>
    </row>
    <row r="2448" spans="1:11" x14ac:dyDescent="0.25">
      <c r="A2448" s="59"/>
      <c r="B2448" s="63">
        <f>IFERROR(VLOOKUP($A2448,D_SAV!$A$5:$I$29,3,0),)</f>
        <v>0</v>
      </c>
      <c r="C2448" s="64" t="str">
        <f>IFERROR(VLOOKUP($A2448,D_SAV!$A$5:$I$29,4,0),"")</f>
        <v/>
      </c>
      <c r="D2448" s="65">
        <f>IFERROR(VLOOKUP($A2448,D_SAV!$A$5:$I$29,5,0),)</f>
        <v>0</v>
      </c>
      <c r="E2448" s="60"/>
      <c r="F2448" s="60"/>
      <c r="G2448" s="60"/>
      <c r="H2448" s="60"/>
      <c r="I2448" s="60"/>
      <c r="J2448" s="60"/>
      <c r="K2448" s="65">
        <f>IFERROR(VLOOKUP($A2448,D_SAV!$A$5:$I$29,6,0),)</f>
        <v>0</v>
      </c>
    </row>
    <row r="2449" spans="1:11" x14ac:dyDescent="0.25">
      <c r="A2449" s="59"/>
      <c r="B2449" s="63">
        <f>IFERROR(VLOOKUP($A2449,D_SAV!$A$5:$I$29,3,0),)</f>
        <v>0</v>
      </c>
      <c r="C2449" s="64" t="str">
        <f>IFERROR(VLOOKUP($A2449,D_SAV!$A$5:$I$29,4,0),"")</f>
        <v/>
      </c>
      <c r="D2449" s="65">
        <f>IFERROR(VLOOKUP($A2449,D_SAV!$A$5:$I$29,5,0),)</f>
        <v>0</v>
      </c>
      <c r="E2449" s="60"/>
      <c r="F2449" s="60"/>
      <c r="G2449" s="60"/>
      <c r="H2449" s="60"/>
      <c r="I2449" s="60"/>
      <c r="J2449" s="60"/>
      <c r="K2449" s="65">
        <f>IFERROR(VLOOKUP($A2449,D_SAV!$A$5:$I$29,6,0),)</f>
        <v>0</v>
      </c>
    </row>
    <row r="2450" spans="1:11" x14ac:dyDescent="0.25">
      <c r="A2450" s="59"/>
      <c r="B2450" s="63">
        <f>IFERROR(VLOOKUP($A2450,D_SAV!$A$5:$I$29,3,0),)</f>
        <v>0</v>
      </c>
      <c r="C2450" s="64" t="str">
        <f>IFERROR(VLOOKUP($A2450,D_SAV!$A$5:$I$29,4,0),"")</f>
        <v/>
      </c>
      <c r="D2450" s="65">
        <f>IFERROR(VLOOKUP($A2450,D_SAV!$A$5:$I$29,5,0),)</f>
        <v>0</v>
      </c>
      <c r="E2450" s="60"/>
      <c r="F2450" s="60"/>
      <c r="G2450" s="60"/>
      <c r="H2450" s="60"/>
      <c r="I2450" s="60"/>
      <c r="J2450" s="60"/>
      <c r="K2450" s="65">
        <f>IFERROR(VLOOKUP($A2450,D_SAV!$A$5:$I$29,6,0),)</f>
        <v>0</v>
      </c>
    </row>
    <row r="2451" spans="1:11" x14ac:dyDescent="0.25">
      <c r="A2451" s="59"/>
      <c r="B2451" s="63">
        <f>IFERROR(VLOOKUP($A2451,D_SAV!$A$5:$I$29,3,0),)</f>
        <v>0</v>
      </c>
      <c r="C2451" s="64" t="str">
        <f>IFERROR(VLOOKUP($A2451,D_SAV!$A$5:$I$29,4,0),"")</f>
        <v/>
      </c>
      <c r="D2451" s="65">
        <f>IFERROR(VLOOKUP($A2451,D_SAV!$A$5:$I$29,5,0),)</f>
        <v>0</v>
      </c>
      <c r="E2451" s="60"/>
      <c r="F2451" s="60"/>
      <c r="G2451" s="60"/>
      <c r="H2451" s="60"/>
      <c r="I2451" s="60"/>
      <c r="J2451" s="60"/>
      <c r="K2451" s="65">
        <f>IFERROR(VLOOKUP($A2451,D_SAV!$A$5:$I$29,6,0),)</f>
        <v>0</v>
      </c>
    </row>
    <row r="2452" spans="1:11" x14ac:dyDescent="0.25">
      <c r="A2452" s="59"/>
      <c r="B2452" s="63">
        <f>IFERROR(VLOOKUP($A2452,D_SAV!$A$5:$I$29,3,0),)</f>
        <v>0</v>
      </c>
      <c r="C2452" s="64" t="str">
        <f>IFERROR(VLOOKUP($A2452,D_SAV!$A$5:$I$29,4,0),"")</f>
        <v/>
      </c>
      <c r="D2452" s="65">
        <f>IFERROR(VLOOKUP($A2452,D_SAV!$A$5:$I$29,5,0),)</f>
        <v>0</v>
      </c>
      <c r="E2452" s="60"/>
      <c r="F2452" s="60"/>
      <c r="G2452" s="60"/>
      <c r="H2452" s="60"/>
      <c r="I2452" s="60"/>
      <c r="J2452" s="60"/>
      <c r="K2452" s="65">
        <f>IFERROR(VLOOKUP($A2452,D_SAV!$A$5:$I$29,6,0),)</f>
        <v>0</v>
      </c>
    </row>
    <row r="2453" spans="1:11" x14ac:dyDescent="0.25">
      <c r="A2453" s="59"/>
      <c r="B2453" s="63">
        <f>IFERROR(VLOOKUP($A2453,D_SAV!$A$5:$I$29,3,0),)</f>
        <v>0</v>
      </c>
      <c r="C2453" s="64" t="str">
        <f>IFERROR(VLOOKUP($A2453,D_SAV!$A$5:$I$29,4,0),"")</f>
        <v/>
      </c>
      <c r="D2453" s="65">
        <f>IFERROR(VLOOKUP($A2453,D_SAV!$A$5:$I$29,5,0),)</f>
        <v>0</v>
      </c>
      <c r="E2453" s="60"/>
      <c r="F2453" s="60"/>
      <c r="G2453" s="60"/>
      <c r="H2453" s="60"/>
      <c r="I2453" s="60"/>
      <c r="J2453" s="60"/>
      <c r="K2453" s="65">
        <f>IFERROR(VLOOKUP($A2453,D_SAV!$A$5:$I$29,6,0),)</f>
        <v>0</v>
      </c>
    </row>
    <row r="2454" spans="1:11" x14ac:dyDescent="0.25">
      <c r="A2454" s="59"/>
      <c r="B2454" s="63">
        <f>IFERROR(VLOOKUP($A2454,D_SAV!$A$5:$I$29,3,0),)</f>
        <v>0</v>
      </c>
      <c r="C2454" s="64" t="str">
        <f>IFERROR(VLOOKUP($A2454,D_SAV!$A$5:$I$29,4,0),"")</f>
        <v/>
      </c>
      <c r="D2454" s="65">
        <f>IFERROR(VLOOKUP($A2454,D_SAV!$A$5:$I$29,5,0),)</f>
        <v>0</v>
      </c>
      <c r="E2454" s="60"/>
      <c r="F2454" s="60"/>
      <c r="G2454" s="60"/>
      <c r="H2454" s="60"/>
      <c r="I2454" s="60"/>
      <c r="J2454" s="60"/>
      <c r="K2454" s="65">
        <f>IFERROR(VLOOKUP($A2454,D_SAV!$A$5:$I$29,6,0),)</f>
        <v>0</v>
      </c>
    </row>
    <row r="2455" spans="1:11" x14ac:dyDescent="0.25">
      <c r="A2455" s="59"/>
      <c r="B2455" s="63">
        <f>IFERROR(VLOOKUP($A2455,D_SAV!$A$5:$I$29,3,0),)</f>
        <v>0</v>
      </c>
      <c r="C2455" s="64" t="str">
        <f>IFERROR(VLOOKUP($A2455,D_SAV!$A$5:$I$29,4,0),"")</f>
        <v/>
      </c>
      <c r="D2455" s="65">
        <f>IFERROR(VLOOKUP($A2455,D_SAV!$A$5:$I$29,5,0),)</f>
        <v>0</v>
      </c>
      <c r="E2455" s="60"/>
      <c r="F2455" s="60"/>
      <c r="G2455" s="60"/>
      <c r="H2455" s="60"/>
      <c r="I2455" s="60"/>
      <c r="J2455" s="60"/>
      <c r="K2455" s="65">
        <f>IFERROR(VLOOKUP($A2455,D_SAV!$A$5:$I$29,6,0),)</f>
        <v>0</v>
      </c>
    </row>
    <row r="2456" spans="1:11" x14ac:dyDescent="0.25">
      <c r="A2456" s="59"/>
      <c r="B2456" s="63">
        <f>IFERROR(VLOOKUP($A2456,D_SAV!$A$5:$I$29,3,0),)</f>
        <v>0</v>
      </c>
      <c r="C2456" s="64" t="str">
        <f>IFERROR(VLOOKUP($A2456,D_SAV!$A$5:$I$29,4,0),"")</f>
        <v/>
      </c>
      <c r="D2456" s="65">
        <f>IFERROR(VLOOKUP($A2456,D_SAV!$A$5:$I$29,5,0),)</f>
        <v>0</v>
      </c>
      <c r="E2456" s="60"/>
      <c r="F2456" s="60"/>
      <c r="G2456" s="60"/>
      <c r="H2456" s="60"/>
      <c r="I2456" s="60"/>
      <c r="J2456" s="60"/>
      <c r="K2456" s="65">
        <f>IFERROR(VLOOKUP($A2456,D_SAV!$A$5:$I$29,6,0),)</f>
        <v>0</v>
      </c>
    </row>
    <row r="2457" spans="1:11" x14ac:dyDescent="0.25">
      <c r="A2457" s="59"/>
      <c r="B2457" s="63">
        <f>IFERROR(VLOOKUP($A2457,D_SAV!$A$5:$I$29,3,0),)</f>
        <v>0</v>
      </c>
      <c r="C2457" s="64" t="str">
        <f>IFERROR(VLOOKUP($A2457,D_SAV!$A$5:$I$29,4,0),"")</f>
        <v/>
      </c>
      <c r="D2457" s="65">
        <f>IFERROR(VLOOKUP($A2457,D_SAV!$A$5:$I$29,5,0),)</f>
        <v>0</v>
      </c>
      <c r="E2457" s="60"/>
      <c r="F2457" s="60"/>
      <c r="G2457" s="60"/>
      <c r="H2457" s="60"/>
      <c r="I2457" s="60"/>
      <c r="J2457" s="60"/>
      <c r="K2457" s="65">
        <f>IFERROR(VLOOKUP($A2457,D_SAV!$A$5:$I$29,6,0),)</f>
        <v>0</v>
      </c>
    </row>
    <row r="2458" spans="1:11" x14ac:dyDescent="0.25">
      <c r="A2458" s="59"/>
      <c r="B2458" s="63">
        <f>IFERROR(VLOOKUP($A2458,D_SAV!$A$5:$I$29,3,0),)</f>
        <v>0</v>
      </c>
      <c r="C2458" s="64" t="str">
        <f>IFERROR(VLOOKUP($A2458,D_SAV!$A$5:$I$29,4,0),"")</f>
        <v/>
      </c>
      <c r="D2458" s="65">
        <f>IFERROR(VLOOKUP($A2458,D_SAV!$A$5:$I$29,5,0),)</f>
        <v>0</v>
      </c>
      <c r="E2458" s="60"/>
      <c r="F2458" s="60"/>
      <c r="G2458" s="60"/>
      <c r="H2458" s="60"/>
      <c r="I2458" s="60"/>
      <c r="J2458" s="60"/>
      <c r="K2458" s="65">
        <f>IFERROR(VLOOKUP($A2458,D_SAV!$A$5:$I$29,6,0),)</f>
        <v>0</v>
      </c>
    </row>
    <row r="2459" spans="1:11" x14ac:dyDescent="0.25">
      <c r="A2459" s="59"/>
      <c r="B2459" s="63">
        <f>IFERROR(VLOOKUP($A2459,D_SAV!$A$5:$I$29,3,0),)</f>
        <v>0</v>
      </c>
      <c r="C2459" s="64" t="str">
        <f>IFERROR(VLOOKUP($A2459,D_SAV!$A$5:$I$29,4,0),"")</f>
        <v/>
      </c>
      <c r="D2459" s="65">
        <f>IFERROR(VLOOKUP($A2459,D_SAV!$A$5:$I$29,5,0),)</f>
        <v>0</v>
      </c>
      <c r="E2459" s="60"/>
      <c r="F2459" s="60"/>
      <c r="G2459" s="60"/>
      <c r="H2459" s="60"/>
      <c r="I2459" s="60"/>
      <c r="J2459" s="60"/>
      <c r="K2459" s="65">
        <f>IFERROR(VLOOKUP($A2459,D_SAV!$A$5:$I$29,6,0),)</f>
        <v>0</v>
      </c>
    </row>
    <row r="2460" spans="1:11" x14ac:dyDescent="0.25">
      <c r="A2460" s="59"/>
      <c r="B2460" s="63">
        <f>IFERROR(VLOOKUP($A2460,D_SAV!$A$5:$I$29,3,0),)</f>
        <v>0</v>
      </c>
      <c r="C2460" s="64" t="str">
        <f>IFERROR(VLOOKUP($A2460,D_SAV!$A$5:$I$29,4,0),"")</f>
        <v/>
      </c>
      <c r="D2460" s="65">
        <f>IFERROR(VLOOKUP($A2460,D_SAV!$A$5:$I$29,5,0),)</f>
        <v>0</v>
      </c>
      <c r="E2460" s="60"/>
      <c r="F2460" s="60"/>
      <c r="G2460" s="60"/>
      <c r="H2460" s="60"/>
      <c r="I2460" s="60"/>
      <c r="J2460" s="60"/>
      <c r="K2460" s="65">
        <f>IFERROR(VLOOKUP($A2460,D_SAV!$A$5:$I$29,6,0),)</f>
        <v>0</v>
      </c>
    </row>
    <row r="2461" spans="1:11" x14ac:dyDescent="0.25">
      <c r="A2461" s="59"/>
      <c r="B2461" s="63">
        <f>IFERROR(VLOOKUP($A2461,D_SAV!$A$5:$I$29,3,0),)</f>
        <v>0</v>
      </c>
      <c r="C2461" s="64" t="str">
        <f>IFERROR(VLOOKUP($A2461,D_SAV!$A$5:$I$29,4,0),"")</f>
        <v/>
      </c>
      <c r="D2461" s="65">
        <f>IFERROR(VLOOKUP($A2461,D_SAV!$A$5:$I$29,5,0),)</f>
        <v>0</v>
      </c>
      <c r="E2461" s="60"/>
      <c r="F2461" s="60"/>
      <c r="G2461" s="60"/>
      <c r="H2461" s="60"/>
      <c r="I2461" s="60"/>
      <c r="J2461" s="60"/>
      <c r="K2461" s="65">
        <f>IFERROR(VLOOKUP($A2461,D_SAV!$A$5:$I$29,6,0),)</f>
        <v>0</v>
      </c>
    </row>
    <row r="2462" spans="1:11" x14ac:dyDescent="0.25">
      <c r="A2462" s="59"/>
      <c r="B2462" s="63">
        <f>IFERROR(VLOOKUP($A2462,D_SAV!$A$5:$I$29,3,0),)</f>
        <v>0</v>
      </c>
      <c r="C2462" s="64" t="str">
        <f>IFERROR(VLOOKUP($A2462,D_SAV!$A$5:$I$29,4,0),"")</f>
        <v/>
      </c>
      <c r="D2462" s="65">
        <f>IFERROR(VLOOKUP($A2462,D_SAV!$A$5:$I$29,5,0),)</f>
        <v>0</v>
      </c>
      <c r="E2462" s="60"/>
      <c r="F2462" s="60"/>
      <c r="G2462" s="60"/>
      <c r="H2462" s="60"/>
      <c r="I2462" s="60"/>
      <c r="J2462" s="60"/>
      <c r="K2462" s="65">
        <f>IFERROR(VLOOKUP($A2462,D_SAV!$A$5:$I$29,6,0),)</f>
        <v>0</v>
      </c>
    </row>
    <row r="2463" spans="1:11" x14ac:dyDescent="0.25">
      <c r="A2463" s="59"/>
      <c r="B2463" s="63">
        <f>IFERROR(VLOOKUP($A2463,D_SAV!$A$5:$I$29,3,0),)</f>
        <v>0</v>
      </c>
      <c r="C2463" s="64" t="str">
        <f>IFERROR(VLOOKUP($A2463,D_SAV!$A$5:$I$29,4,0),"")</f>
        <v/>
      </c>
      <c r="D2463" s="65">
        <f>IFERROR(VLOOKUP($A2463,D_SAV!$A$5:$I$29,5,0),)</f>
        <v>0</v>
      </c>
      <c r="E2463" s="60"/>
      <c r="F2463" s="60"/>
      <c r="G2463" s="60"/>
      <c r="H2463" s="60"/>
      <c r="I2463" s="60"/>
      <c r="J2463" s="60"/>
      <c r="K2463" s="65">
        <f>IFERROR(VLOOKUP($A2463,D_SAV!$A$5:$I$29,6,0),)</f>
        <v>0</v>
      </c>
    </row>
    <row r="2464" spans="1:11" x14ac:dyDescent="0.25">
      <c r="A2464" s="59"/>
      <c r="B2464" s="63">
        <f>IFERROR(VLOOKUP($A2464,D_SAV!$A$5:$I$29,3,0),)</f>
        <v>0</v>
      </c>
      <c r="C2464" s="64" t="str">
        <f>IFERROR(VLOOKUP($A2464,D_SAV!$A$5:$I$29,4,0),"")</f>
        <v/>
      </c>
      <c r="D2464" s="65">
        <f>IFERROR(VLOOKUP($A2464,D_SAV!$A$5:$I$29,5,0),)</f>
        <v>0</v>
      </c>
      <c r="E2464" s="60"/>
      <c r="F2464" s="60"/>
      <c r="G2464" s="60"/>
      <c r="H2464" s="60"/>
      <c r="I2464" s="60"/>
      <c r="J2464" s="60"/>
      <c r="K2464" s="65">
        <f>IFERROR(VLOOKUP($A2464,D_SAV!$A$5:$I$29,6,0),)</f>
        <v>0</v>
      </c>
    </row>
    <row r="2465" spans="1:11" x14ac:dyDescent="0.25">
      <c r="A2465" s="59"/>
      <c r="B2465" s="63">
        <f>IFERROR(VLOOKUP($A2465,D_SAV!$A$5:$I$29,3,0),)</f>
        <v>0</v>
      </c>
      <c r="C2465" s="64" t="str">
        <f>IFERROR(VLOOKUP($A2465,D_SAV!$A$5:$I$29,4,0),"")</f>
        <v/>
      </c>
      <c r="D2465" s="65">
        <f>IFERROR(VLOOKUP($A2465,D_SAV!$A$5:$I$29,5,0),)</f>
        <v>0</v>
      </c>
      <c r="E2465" s="60"/>
      <c r="F2465" s="60"/>
      <c r="G2465" s="60"/>
      <c r="H2465" s="60"/>
      <c r="I2465" s="60"/>
      <c r="J2465" s="60"/>
      <c r="K2465" s="65">
        <f>IFERROR(VLOOKUP($A2465,D_SAV!$A$5:$I$29,6,0),)</f>
        <v>0</v>
      </c>
    </row>
    <row r="2466" spans="1:11" x14ac:dyDescent="0.25">
      <c r="A2466" s="59"/>
      <c r="B2466" s="63">
        <f>IFERROR(VLOOKUP($A2466,D_SAV!$A$5:$I$29,3,0),)</f>
        <v>0</v>
      </c>
      <c r="C2466" s="64" t="str">
        <f>IFERROR(VLOOKUP($A2466,D_SAV!$A$5:$I$29,4,0),"")</f>
        <v/>
      </c>
      <c r="D2466" s="65">
        <f>IFERROR(VLOOKUP($A2466,D_SAV!$A$5:$I$29,5,0),)</f>
        <v>0</v>
      </c>
      <c r="E2466" s="60"/>
      <c r="F2466" s="60"/>
      <c r="G2466" s="60"/>
      <c r="H2466" s="60"/>
      <c r="I2466" s="60"/>
      <c r="J2466" s="60"/>
      <c r="K2466" s="65">
        <f>IFERROR(VLOOKUP($A2466,D_SAV!$A$5:$I$29,6,0),)</f>
        <v>0</v>
      </c>
    </row>
    <row r="2467" spans="1:11" x14ac:dyDescent="0.25">
      <c r="A2467" s="59"/>
      <c r="B2467" s="63">
        <f>IFERROR(VLOOKUP($A2467,D_SAV!$A$5:$I$29,3,0),)</f>
        <v>0</v>
      </c>
      <c r="C2467" s="64" t="str">
        <f>IFERROR(VLOOKUP($A2467,D_SAV!$A$5:$I$29,4,0),"")</f>
        <v/>
      </c>
      <c r="D2467" s="65">
        <f>IFERROR(VLOOKUP($A2467,D_SAV!$A$5:$I$29,5,0),)</f>
        <v>0</v>
      </c>
      <c r="E2467" s="60"/>
      <c r="F2467" s="60"/>
      <c r="G2467" s="60"/>
      <c r="H2467" s="60"/>
      <c r="I2467" s="60"/>
      <c r="J2467" s="60"/>
      <c r="K2467" s="65">
        <f>IFERROR(VLOOKUP($A2467,D_SAV!$A$5:$I$29,6,0),)</f>
        <v>0</v>
      </c>
    </row>
    <row r="2468" spans="1:11" x14ac:dyDescent="0.25">
      <c r="A2468" s="59"/>
      <c r="B2468" s="63">
        <f>IFERROR(VLOOKUP($A2468,D_SAV!$A$5:$I$29,3,0),)</f>
        <v>0</v>
      </c>
      <c r="C2468" s="64" t="str">
        <f>IFERROR(VLOOKUP($A2468,D_SAV!$A$5:$I$29,4,0),"")</f>
        <v/>
      </c>
      <c r="D2468" s="65">
        <f>IFERROR(VLOOKUP($A2468,D_SAV!$A$5:$I$29,5,0),)</f>
        <v>0</v>
      </c>
      <c r="E2468" s="60"/>
      <c r="F2468" s="60"/>
      <c r="G2468" s="60"/>
      <c r="H2468" s="60"/>
      <c r="I2468" s="60"/>
      <c r="J2468" s="60"/>
      <c r="K2468" s="65">
        <f>IFERROR(VLOOKUP($A2468,D_SAV!$A$5:$I$29,6,0),)</f>
        <v>0</v>
      </c>
    </row>
    <row r="2469" spans="1:11" x14ac:dyDescent="0.25">
      <c r="A2469" s="59"/>
      <c r="B2469" s="63">
        <f>IFERROR(VLOOKUP($A2469,D_SAV!$A$5:$I$29,3,0),)</f>
        <v>0</v>
      </c>
      <c r="C2469" s="64" t="str">
        <f>IFERROR(VLOOKUP($A2469,D_SAV!$A$5:$I$29,4,0),"")</f>
        <v/>
      </c>
      <c r="D2469" s="65">
        <f>IFERROR(VLOOKUP($A2469,D_SAV!$A$5:$I$29,5,0),)</f>
        <v>0</v>
      </c>
      <c r="E2469" s="60"/>
      <c r="F2469" s="60"/>
      <c r="G2469" s="60"/>
      <c r="H2469" s="60"/>
      <c r="I2469" s="60"/>
      <c r="J2469" s="60"/>
      <c r="K2469" s="65">
        <f>IFERROR(VLOOKUP($A2469,D_SAV!$A$5:$I$29,6,0),)</f>
        <v>0</v>
      </c>
    </row>
    <row r="2470" spans="1:11" x14ac:dyDescent="0.25">
      <c r="A2470" s="59"/>
      <c r="B2470" s="63">
        <f>IFERROR(VLOOKUP($A2470,D_SAV!$A$5:$I$29,3,0),)</f>
        <v>0</v>
      </c>
      <c r="C2470" s="64" t="str">
        <f>IFERROR(VLOOKUP($A2470,D_SAV!$A$5:$I$29,4,0),"")</f>
        <v/>
      </c>
      <c r="D2470" s="65">
        <f>IFERROR(VLOOKUP($A2470,D_SAV!$A$5:$I$29,5,0),)</f>
        <v>0</v>
      </c>
      <c r="E2470" s="60"/>
      <c r="F2470" s="60"/>
      <c r="G2470" s="60"/>
      <c r="H2470" s="60"/>
      <c r="I2470" s="60"/>
      <c r="J2470" s="60"/>
      <c r="K2470" s="65">
        <f>IFERROR(VLOOKUP($A2470,D_SAV!$A$5:$I$29,6,0),)</f>
        <v>0</v>
      </c>
    </row>
    <row r="2471" spans="1:11" x14ac:dyDescent="0.25">
      <c r="A2471" s="59"/>
      <c r="B2471" s="63">
        <f>IFERROR(VLOOKUP($A2471,D_SAV!$A$5:$I$29,3,0),)</f>
        <v>0</v>
      </c>
      <c r="C2471" s="64" t="str">
        <f>IFERROR(VLOOKUP($A2471,D_SAV!$A$5:$I$29,4,0),"")</f>
        <v/>
      </c>
      <c r="D2471" s="65">
        <f>IFERROR(VLOOKUP($A2471,D_SAV!$A$5:$I$29,5,0),)</f>
        <v>0</v>
      </c>
      <c r="E2471" s="60"/>
      <c r="F2471" s="60"/>
      <c r="G2471" s="60"/>
      <c r="H2471" s="60"/>
      <c r="I2471" s="60"/>
      <c r="J2471" s="60"/>
      <c r="K2471" s="65">
        <f>IFERROR(VLOOKUP($A2471,D_SAV!$A$5:$I$29,6,0),)</f>
        <v>0</v>
      </c>
    </row>
    <row r="2472" spans="1:11" x14ac:dyDescent="0.25">
      <c r="A2472" s="59"/>
      <c r="B2472" s="63">
        <f>IFERROR(VLOOKUP($A2472,D_SAV!$A$5:$I$29,3,0),)</f>
        <v>0</v>
      </c>
      <c r="C2472" s="64" t="str">
        <f>IFERROR(VLOOKUP($A2472,D_SAV!$A$5:$I$29,4,0),"")</f>
        <v/>
      </c>
      <c r="D2472" s="65">
        <f>IFERROR(VLOOKUP($A2472,D_SAV!$A$5:$I$29,5,0),)</f>
        <v>0</v>
      </c>
      <c r="E2472" s="60"/>
      <c r="F2472" s="60"/>
      <c r="G2472" s="60"/>
      <c r="H2472" s="60"/>
      <c r="I2472" s="60"/>
      <c r="J2472" s="60"/>
      <c r="K2472" s="65">
        <f>IFERROR(VLOOKUP($A2472,D_SAV!$A$5:$I$29,6,0),)</f>
        <v>0</v>
      </c>
    </row>
    <row r="2473" spans="1:11" x14ac:dyDescent="0.25">
      <c r="A2473" s="59"/>
      <c r="B2473" s="63">
        <f>IFERROR(VLOOKUP($A2473,D_SAV!$A$5:$I$29,3,0),)</f>
        <v>0</v>
      </c>
      <c r="C2473" s="64" t="str">
        <f>IFERROR(VLOOKUP($A2473,D_SAV!$A$5:$I$29,4,0),"")</f>
        <v/>
      </c>
      <c r="D2473" s="65">
        <f>IFERROR(VLOOKUP($A2473,D_SAV!$A$5:$I$29,5,0),)</f>
        <v>0</v>
      </c>
      <c r="E2473" s="60"/>
      <c r="F2473" s="60"/>
      <c r="G2473" s="60"/>
      <c r="H2473" s="60"/>
      <c r="I2473" s="60"/>
      <c r="J2473" s="60"/>
      <c r="K2473" s="65">
        <f>IFERROR(VLOOKUP($A2473,D_SAV!$A$5:$I$29,6,0),)</f>
        <v>0</v>
      </c>
    </row>
    <row r="2474" spans="1:11" x14ac:dyDescent="0.25">
      <c r="A2474" s="59"/>
      <c r="B2474" s="63">
        <f>IFERROR(VLOOKUP($A2474,D_SAV!$A$5:$I$29,3,0),)</f>
        <v>0</v>
      </c>
      <c r="C2474" s="64" t="str">
        <f>IFERROR(VLOOKUP($A2474,D_SAV!$A$5:$I$29,4,0),"")</f>
        <v/>
      </c>
      <c r="D2474" s="65">
        <f>IFERROR(VLOOKUP($A2474,D_SAV!$A$5:$I$29,5,0),)</f>
        <v>0</v>
      </c>
      <c r="E2474" s="60"/>
      <c r="F2474" s="60"/>
      <c r="G2474" s="60"/>
      <c r="H2474" s="60"/>
      <c r="I2474" s="60"/>
      <c r="J2474" s="60"/>
      <c r="K2474" s="65">
        <f>IFERROR(VLOOKUP($A2474,D_SAV!$A$5:$I$29,6,0),)</f>
        <v>0</v>
      </c>
    </row>
    <row r="2475" spans="1:11" x14ac:dyDescent="0.25">
      <c r="A2475" s="59"/>
      <c r="B2475" s="63">
        <f>IFERROR(VLOOKUP($A2475,D_SAV!$A$5:$I$29,3,0),)</f>
        <v>0</v>
      </c>
      <c r="C2475" s="64" t="str">
        <f>IFERROR(VLOOKUP($A2475,D_SAV!$A$5:$I$29,4,0),"")</f>
        <v/>
      </c>
      <c r="D2475" s="65">
        <f>IFERROR(VLOOKUP($A2475,D_SAV!$A$5:$I$29,5,0),)</f>
        <v>0</v>
      </c>
      <c r="E2475" s="60"/>
      <c r="F2475" s="60"/>
      <c r="G2475" s="60"/>
      <c r="H2475" s="60"/>
      <c r="I2475" s="60"/>
      <c r="J2475" s="60"/>
      <c r="K2475" s="65">
        <f>IFERROR(VLOOKUP($A2475,D_SAV!$A$5:$I$29,6,0),)</f>
        <v>0</v>
      </c>
    </row>
    <row r="2476" spans="1:11" x14ac:dyDescent="0.25">
      <c r="A2476" s="59"/>
      <c r="B2476" s="63">
        <f>IFERROR(VLOOKUP($A2476,D_SAV!$A$5:$I$29,3,0),)</f>
        <v>0</v>
      </c>
      <c r="C2476" s="64" t="str">
        <f>IFERROR(VLOOKUP($A2476,D_SAV!$A$5:$I$29,4,0),"")</f>
        <v/>
      </c>
      <c r="D2476" s="65">
        <f>IFERROR(VLOOKUP($A2476,D_SAV!$A$5:$I$29,5,0),)</f>
        <v>0</v>
      </c>
      <c r="E2476" s="60"/>
      <c r="F2476" s="60"/>
      <c r="G2476" s="60"/>
      <c r="H2476" s="60"/>
      <c r="I2476" s="60"/>
      <c r="J2476" s="60"/>
      <c r="K2476" s="65">
        <f>IFERROR(VLOOKUP($A2476,D_SAV!$A$5:$I$29,6,0),)</f>
        <v>0</v>
      </c>
    </row>
    <row r="2477" spans="1:11" x14ac:dyDescent="0.25">
      <c r="A2477" s="59"/>
      <c r="B2477" s="63">
        <f>IFERROR(VLOOKUP($A2477,D_SAV!$A$5:$I$29,3,0),)</f>
        <v>0</v>
      </c>
      <c r="C2477" s="64" t="str">
        <f>IFERROR(VLOOKUP($A2477,D_SAV!$A$5:$I$29,4,0),"")</f>
        <v/>
      </c>
      <c r="D2477" s="65">
        <f>IFERROR(VLOOKUP($A2477,D_SAV!$A$5:$I$29,5,0),)</f>
        <v>0</v>
      </c>
      <c r="E2477" s="60"/>
      <c r="F2477" s="60"/>
      <c r="G2477" s="60"/>
      <c r="H2477" s="60"/>
      <c r="I2477" s="60"/>
      <c r="J2477" s="60"/>
      <c r="K2477" s="65">
        <f>IFERROR(VLOOKUP($A2477,D_SAV!$A$5:$I$29,6,0),)</f>
        <v>0</v>
      </c>
    </row>
    <row r="2478" spans="1:11" x14ac:dyDescent="0.25">
      <c r="A2478" s="59"/>
      <c r="B2478" s="63">
        <f>IFERROR(VLOOKUP($A2478,D_SAV!$A$5:$I$29,3,0),)</f>
        <v>0</v>
      </c>
      <c r="C2478" s="64" t="str">
        <f>IFERROR(VLOOKUP($A2478,D_SAV!$A$5:$I$29,4,0),"")</f>
        <v/>
      </c>
      <c r="D2478" s="65">
        <f>IFERROR(VLOOKUP($A2478,D_SAV!$A$5:$I$29,5,0),)</f>
        <v>0</v>
      </c>
      <c r="E2478" s="60"/>
      <c r="F2478" s="60"/>
      <c r="G2478" s="60"/>
      <c r="H2478" s="60"/>
      <c r="I2478" s="60"/>
      <c r="J2478" s="60"/>
      <c r="K2478" s="65">
        <f>IFERROR(VLOOKUP($A2478,D_SAV!$A$5:$I$29,6,0),)</f>
        <v>0</v>
      </c>
    </row>
    <row r="2479" spans="1:11" x14ac:dyDescent="0.25">
      <c r="A2479" s="59"/>
      <c r="B2479" s="63">
        <f>IFERROR(VLOOKUP($A2479,D_SAV!$A$5:$I$29,3,0),)</f>
        <v>0</v>
      </c>
      <c r="C2479" s="64" t="str">
        <f>IFERROR(VLOOKUP($A2479,D_SAV!$A$5:$I$29,4,0),"")</f>
        <v/>
      </c>
      <c r="D2479" s="65">
        <f>IFERROR(VLOOKUP($A2479,D_SAV!$A$5:$I$29,5,0),)</f>
        <v>0</v>
      </c>
      <c r="E2479" s="60"/>
      <c r="F2479" s="60"/>
      <c r="G2479" s="60"/>
      <c r="H2479" s="60"/>
      <c r="I2479" s="60"/>
      <c r="J2479" s="60"/>
      <c r="K2479" s="65">
        <f>IFERROR(VLOOKUP($A2479,D_SAV!$A$5:$I$29,6,0),)</f>
        <v>0</v>
      </c>
    </row>
    <row r="2480" spans="1:11" x14ac:dyDescent="0.25">
      <c r="A2480" s="59"/>
      <c r="B2480" s="63">
        <f>IFERROR(VLOOKUP($A2480,D_SAV!$A$5:$I$29,3,0),)</f>
        <v>0</v>
      </c>
      <c r="C2480" s="64" t="str">
        <f>IFERROR(VLOOKUP($A2480,D_SAV!$A$5:$I$29,4,0),"")</f>
        <v/>
      </c>
      <c r="D2480" s="65">
        <f>IFERROR(VLOOKUP($A2480,D_SAV!$A$5:$I$29,5,0),)</f>
        <v>0</v>
      </c>
      <c r="E2480" s="60"/>
      <c r="F2480" s="60"/>
      <c r="G2480" s="60"/>
      <c r="H2480" s="60"/>
      <c r="I2480" s="60"/>
      <c r="J2480" s="60"/>
      <c r="K2480" s="65">
        <f>IFERROR(VLOOKUP($A2480,D_SAV!$A$5:$I$29,6,0),)</f>
        <v>0</v>
      </c>
    </row>
    <row r="2481" spans="1:11" x14ac:dyDescent="0.25">
      <c r="A2481" s="59"/>
      <c r="B2481" s="63">
        <f>IFERROR(VLOOKUP($A2481,D_SAV!$A$5:$I$29,3,0),)</f>
        <v>0</v>
      </c>
      <c r="C2481" s="64" t="str">
        <f>IFERROR(VLOOKUP($A2481,D_SAV!$A$5:$I$29,4,0),"")</f>
        <v/>
      </c>
      <c r="D2481" s="65">
        <f>IFERROR(VLOOKUP($A2481,D_SAV!$A$5:$I$29,5,0),)</f>
        <v>0</v>
      </c>
      <c r="E2481" s="60"/>
      <c r="F2481" s="60"/>
      <c r="G2481" s="60"/>
      <c r="H2481" s="60"/>
      <c r="I2481" s="60"/>
      <c r="J2481" s="60"/>
      <c r="K2481" s="65">
        <f>IFERROR(VLOOKUP($A2481,D_SAV!$A$5:$I$29,6,0),)</f>
        <v>0</v>
      </c>
    </row>
    <row r="2482" spans="1:11" x14ac:dyDescent="0.25">
      <c r="A2482" s="59"/>
      <c r="B2482" s="63">
        <f>IFERROR(VLOOKUP($A2482,D_SAV!$A$5:$I$29,3,0),)</f>
        <v>0</v>
      </c>
      <c r="C2482" s="64" t="str">
        <f>IFERROR(VLOOKUP($A2482,D_SAV!$A$5:$I$29,4,0),"")</f>
        <v/>
      </c>
      <c r="D2482" s="65">
        <f>IFERROR(VLOOKUP($A2482,D_SAV!$A$5:$I$29,5,0),)</f>
        <v>0</v>
      </c>
      <c r="E2482" s="60"/>
      <c r="F2482" s="60"/>
      <c r="G2482" s="60"/>
      <c r="H2482" s="60"/>
      <c r="I2482" s="60"/>
      <c r="J2482" s="60"/>
      <c r="K2482" s="65">
        <f>IFERROR(VLOOKUP($A2482,D_SAV!$A$5:$I$29,6,0),)</f>
        <v>0</v>
      </c>
    </row>
    <row r="2483" spans="1:11" x14ac:dyDescent="0.25">
      <c r="A2483" s="59"/>
      <c r="B2483" s="63">
        <f>IFERROR(VLOOKUP($A2483,D_SAV!$A$5:$I$29,3,0),)</f>
        <v>0</v>
      </c>
      <c r="C2483" s="64" t="str">
        <f>IFERROR(VLOOKUP($A2483,D_SAV!$A$5:$I$29,4,0),"")</f>
        <v/>
      </c>
      <c r="D2483" s="65">
        <f>IFERROR(VLOOKUP($A2483,D_SAV!$A$5:$I$29,5,0),)</f>
        <v>0</v>
      </c>
      <c r="E2483" s="60"/>
      <c r="F2483" s="60"/>
      <c r="G2483" s="60"/>
      <c r="H2483" s="60"/>
      <c r="I2483" s="60"/>
      <c r="J2483" s="60"/>
      <c r="K2483" s="65">
        <f>IFERROR(VLOOKUP($A2483,D_SAV!$A$5:$I$29,6,0),)</f>
        <v>0</v>
      </c>
    </row>
    <row r="2484" spans="1:11" x14ac:dyDescent="0.25">
      <c r="A2484" s="59"/>
      <c r="B2484" s="63">
        <f>IFERROR(VLOOKUP($A2484,D_SAV!$A$5:$I$29,3,0),)</f>
        <v>0</v>
      </c>
      <c r="C2484" s="64" t="str">
        <f>IFERROR(VLOOKUP($A2484,D_SAV!$A$5:$I$29,4,0),"")</f>
        <v/>
      </c>
      <c r="D2484" s="65">
        <f>IFERROR(VLOOKUP($A2484,D_SAV!$A$5:$I$29,5,0),)</f>
        <v>0</v>
      </c>
      <c r="E2484" s="60"/>
      <c r="F2484" s="60"/>
      <c r="G2484" s="60"/>
      <c r="H2484" s="60"/>
      <c r="I2484" s="60"/>
      <c r="J2484" s="60"/>
      <c r="K2484" s="65">
        <f>IFERROR(VLOOKUP($A2484,D_SAV!$A$5:$I$29,6,0),)</f>
        <v>0</v>
      </c>
    </row>
    <row r="2485" spans="1:11" x14ac:dyDescent="0.25">
      <c r="A2485" s="59"/>
      <c r="B2485" s="63">
        <f>IFERROR(VLOOKUP($A2485,D_SAV!$A$5:$I$29,3,0),)</f>
        <v>0</v>
      </c>
      <c r="C2485" s="64" t="str">
        <f>IFERROR(VLOOKUP($A2485,D_SAV!$A$5:$I$29,4,0),"")</f>
        <v/>
      </c>
      <c r="D2485" s="65">
        <f>IFERROR(VLOOKUP($A2485,D_SAV!$A$5:$I$29,5,0),)</f>
        <v>0</v>
      </c>
      <c r="E2485" s="60"/>
      <c r="F2485" s="60"/>
      <c r="G2485" s="60"/>
      <c r="H2485" s="60"/>
      <c r="I2485" s="60"/>
      <c r="J2485" s="60"/>
      <c r="K2485" s="65">
        <f>IFERROR(VLOOKUP($A2485,D_SAV!$A$5:$I$29,6,0),)</f>
        <v>0</v>
      </c>
    </row>
    <row r="2486" spans="1:11" x14ac:dyDescent="0.25">
      <c r="A2486" s="59"/>
      <c r="B2486" s="63">
        <f>IFERROR(VLOOKUP($A2486,D_SAV!$A$5:$I$29,3,0),)</f>
        <v>0</v>
      </c>
      <c r="C2486" s="64" t="str">
        <f>IFERROR(VLOOKUP($A2486,D_SAV!$A$5:$I$29,4,0),"")</f>
        <v/>
      </c>
      <c r="D2486" s="65">
        <f>IFERROR(VLOOKUP($A2486,D_SAV!$A$5:$I$29,5,0),)</f>
        <v>0</v>
      </c>
      <c r="E2486" s="60"/>
      <c r="F2486" s="60"/>
      <c r="G2486" s="60"/>
      <c r="H2486" s="60"/>
      <c r="I2486" s="60"/>
      <c r="J2486" s="60"/>
      <c r="K2486" s="65">
        <f>IFERROR(VLOOKUP($A2486,D_SAV!$A$5:$I$29,6,0),)</f>
        <v>0</v>
      </c>
    </row>
    <row r="2487" spans="1:11" x14ac:dyDescent="0.25">
      <c r="A2487" s="59"/>
      <c r="B2487" s="63">
        <f>IFERROR(VLOOKUP($A2487,D_SAV!$A$5:$I$29,3,0),)</f>
        <v>0</v>
      </c>
      <c r="C2487" s="64" t="str">
        <f>IFERROR(VLOOKUP($A2487,D_SAV!$A$5:$I$29,4,0),"")</f>
        <v/>
      </c>
      <c r="D2487" s="65">
        <f>IFERROR(VLOOKUP($A2487,D_SAV!$A$5:$I$29,5,0),)</f>
        <v>0</v>
      </c>
      <c r="E2487" s="60"/>
      <c r="F2487" s="60"/>
      <c r="G2487" s="60"/>
      <c r="H2487" s="60"/>
      <c r="I2487" s="60"/>
      <c r="J2487" s="60"/>
      <c r="K2487" s="65">
        <f>IFERROR(VLOOKUP($A2487,D_SAV!$A$5:$I$29,6,0),)</f>
        <v>0</v>
      </c>
    </row>
    <row r="2488" spans="1:11" x14ac:dyDescent="0.25">
      <c r="A2488" s="59"/>
      <c r="B2488" s="63">
        <f>IFERROR(VLOOKUP($A2488,D_SAV!$A$5:$I$29,3,0),)</f>
        <v>0</v>
      </c>
      <c r="C2488" s="64" t="str">
        <f>IFERROR(VLOOKUP($A2488,D_SAV!$A$5:$I$29,4,0),"")</f>
        <v/>
      </c>
      <c r="D2488" s="65">
        <f>IFERROR(VLOOKUP($A2488,D_SAV!$A$5:$I$29,5,0),)</f>
        <v>0</v>
      </c>
      <c r="E2488" s="60"/>
      <c r="F2488" s="60"/>
      <c r="G2488" s="60"/>
      <c r="H2488" s="60"/>
      <c r="I2488" s="60"/>
      <c r="J2488" s="60"/>
      <c r="K2488" s="65">
        <f>IFERROR(VLOOKUP($A2488,D_SAV!$A$5:$I$29,6,0),)</f>
        <v>0</v>
      </c>
    </row>
    <row r="2489" spans="1:11" x14ac:dyDescent="0.25">
      <c r="A2489" s="59"/>
      <c r="B2489" s="63">
        <f>IFERROR(VLOOKUP($A2489,D_SAV!$A$5:$I$29,3,0),)</f>
        <v>0</v>
      </c>
      <c r="C2489" s="64" t="str">
        <f>IFERROR(VLOOKUP($A2489,D_SAV!$A$5:$I$29,4,0),"")</f>
        <v/>
      </c>
      <c r="D2489" s="65">
        <f>IFERROR(VLOOKUP($A2489,D_SAV!$A$5:$I$29,5,0),)</f>
        <v>0</v>
      </c>
      <c r="E2489" s="60"/>
      <c r="F2489" s="60"/>
      <c r="G2489" s="60"/>
      <c r="H2489" s="60"/>
      <c r="I2489" s="60"/>
      <c r="J2489" s="60"/>
      <c r="K2489" s="65">
        <f>IFERROR(VLOOKUP($A2489,D_SAV!$A$5:$I$29,6,0),)</f>
        <v>0</v>
      </c>
    </row>
    <row r="2490" spans="1:11" x14ac:dyDescent="0.25">
      <c r="A2490" s="59"/>
      <c r="B2490" s="63">
        <f>IFERROR(VLOOKUP($A2490,D_SAV!$A$5:$I$29,3,0),)</f>
        <v>0</v>
      </c>
      <c r="C2490" s="64" t="str">
        <f>IFERROR(VLOOKUP($A2490,D_SAV!$A$5:$I$29,4,0),"")</f>
        <v/>
      </c>
      <c r="D2490" s="65">
        <f>IFERROR(VLOOKUP($A2490,D_SAV!$A$5:$I$29,5,0),)</f>
        <v>0</v>
      </c>
      <c r="E2490" s="60"/>
      <c r="F2490" s="60"/>
      <c r="G2490" s="60"/>
      <c r="H2490" s="60"/>
      <c r="I2490" s="60"/>
      <c r="J2490" s="60"/>
      <c r="K2490" s="65">
        <f>IFERROR(VLOOKUP($A2490,D_SAV!$A$5:$I$29,6,0),)</f>
        <v>0</v>
      </c>
    </row>
    <row r="2491" spans="1:11" x14ac:dyDescent="0.25">
      <c r="A2491" s="59"/>
      <c r="B2491" s="63">
        <f>IFERROR(VLOOKUP($A2491,D_SAV!$A$5:$I$29,3,0),)</f>
        <v>0</v>
      </c>
      <c r="C2491" s="64" t="str">
        <f>IFERROR(VLOOKUP($A2491,D_SAV!$A$5:$I$29,4,0),"")</f>
        <v/>
      </c>
      <c r="D2491" s="65">
        <f>IFERROR(VLOOKUP($A2491,D_SAV!$A$5:$I$29,5,0),)</f>
        <v>0</v>
      </c>
      <c r="E2491" s="60"/>
      <c r="F2491" s="60"/>
      <c r="G2491" s="60"/>
      <c r="H2491" s="60"/>
      <c r="I2491" s="60"/>
      <c r="J2491" s="60"/>
      <c r="K2491" s="65">
        <f>IFERROR(VLOOKUP($A2491,D_SAV!$A$5:$I$29,6,0),)</f>
        <v>0</v>
      </c>
    </row>
    <row r="2492" spans="1:11" x14ac:dyDescent="0.25">
      <c r="A2492" s="59"/>
      <c r="B2492" s="63">
        <f>IFERROR(VLOOKUP($A2492,D_SAV!$A$5:$I$29,3,0),)</f>
        <v>0</v>
      </c>
      <c r="C2492" s="64" t="str">
        <f>IFERROR(VLOOKUP($A2492,D_SAV!$A$5:$I$29,4,0),"")</f>
        <v/>
      </c>
      <c r="D2492" s="65">
        <f>IFERROR(VLOOKUP($A2492,D_SAV!$A$5:$I$29,5,0),)</f>
        <v>0</v>
      </c>
      <c r="E2492" s="60"/>
      <c r="F2492" s="60"/>
      <c r="G2492" s="60"/>
      <c r="H2492" s="60"/>
      <c r="I2492" s="60"/>
      <c r="J2492" s="60"/>
      <c r="K2492" s="65">
        <f>IFERROR(VLOOKUP($A2492,D_SAV!$A$5:$I$29,6,0),)</f>
        <v>0</v>
      </c>
    </row>
    <row r="2493" spans="1:11" x14ac:dyDescent="0.25">
      <c r="A2493" s="59"/>
      <c r="B2493" s="63">
        <f>IFERROR(VLOOKUP($A2493,D_SAV!$A$5:$I$29,3,0),)</f>
        <v>0</v>
      </c>
      <c r="C2493" s="64" t="str">
        <f>IFERROR(VLOOKUP($A2493,D_SAV!$A$5:$I$29,4,0),"")</f>
        <v/>
      </c>
      <c r="D2493" s="65">
        <f>IFERROR(VLOOKUP($A2493,D_SAV!$A$5:$I$29,5,0),)</f>
        <v>0</v>
      </c>
      <c r="E2493" s="60"/>
      <c r="F2493" s="60"/>
      <c r="G2493" s="60"/>
      <c r="H2493" s="60"/>
      <c r="I2493" s="60"/>
      <c r="J2493" s="60"/>
      <c r="K2493" s="65">
        <f>IFERROR(VLOOKUP($A2493,D_SAV!$A$5:$I$29,6,0),)</f>
        <v>0</v>
      </c>
    </row>
    <row r="2494" spans="1:11" x14ac:dyDescent="0.25">
      <c r="A2494" s="59"/>
      <c r="B2494" s="63">
        <f>IFERROR(VLOOKUP($A2494,D_SAV!$A$5:$I$29,3,0),)</f>
        <v>0</v>
      </c>
      <c r="C2494" s="64" t="str">
        <f>IFERROR(VLOOKUP($A2494,D_SAV!$A$5:$I$29,4,0),"")</f>
        <v/>
      </c>
      <c r="D2494" s="65">
        <f>IFERROR(VLOOKUP($A2494,D_SAV!$A$5:$I$29,5,0),)</f>
        <v>0</v>
      </c>
      <c r="E2494" s="60"/>
      <c r="F2494" s="60"/>
      <c r="G2494" s="60"/>
      <c r="H2494" s="60"/>
      <c r="I2494" s="60"/>
      <c r="J2494" s="60"/>
      <c r="K2494" s="65">
        <f>IFERROR(VLOOKUP($A2494,D_SAV!$A$5:$I$29,6,0),)</f>
        <v>0</v>
      </c>
    </row>
    <row r="2495" spans="1:11" x14ac:dyDescent="0.25">
      <c r="A2495" s="59"/>
      <c r="B2495" s="63">
        <f>IFERROR(VLOOKUP($A2495,D_SAV!$A$5:$I$29,3,0),)</f>
        <v>0</v>
      </c>
      <c r="C2495" s="64" t="str">
        <f>IFERROR(VLOOKUP($A2495,D_SAV!$A$5:$I$29,4,0),"")</f>
        <v/>
      </c>
      <c r="D2495" s="65">
        <f>IFERROR(VLOOKUP($A2495,D_SAV!$A$5:$I$29,5,0),)</f>
        <v>0</v>
      </c>
      <c r="E2495" s="60"/>
      <c r="F2495" s="60"/>
      <c r="G2495" s="60"/>
      <c r="H2495" s="60"/>
      <c r="I2495" s="60"/>
      <c r="J2495" s="60"/>
      <c r="K2495" s="65">
        <f>IFERROR(VLOOKUP($A2495,D_SAV!$A$5:$I$29,6,0),)</f>
        <v>0</v>
      </c>
    </row>
    <row r="2496" spans="1:11" x14ac:dyDescent="0.25">
      <c r="A2496" s="59"/>
      <c r="B2496" s="63">
        <f>IFERROR(VLOOKUP($A2496,D_SAV!$A$5:$I$29,3,0),)</f>
        <v>0</v>
      </c>
      <c r="C2496" s="64" t="str">
        <f>IFERROR(VLOOKUP($A2496,D_SAV!$A$5:$I$29,4,0),"")</f>
        <v/>
      </c>
      <c r="D2496" s="65">
        <f>IFERROR(VLOOKUP($A2496,D_SAV!$A$5:$I$29,5,0),)</f>
        <v>0</v>
      </c>
      <c r="E2496" s="60"/>
      <c r="F2496" s="60"/>
      <c r="G2496" s="60"/>
      <c r="H2496" s="60"/>
      <c r="I2496" s="60"/>
      <c r="J2496" s="60"/>
      <c r="K2496" s="65">
        <f>IFERROR(VLOOKUP($A2496,D_SAV!$A$5:$I$29,6,0),)</f>
        <v>0</v>
      </c>
    </row>
    <row r="2497" spans="1:11" x14ac:dyDescent="0.25">
      <c r="A2497" s="59"/>
      <c r="B2497" s="63">
        <f>IFERROR(VLOOKUP($A2497,D_SAV!$A$5:$I$29,3,0),)</f>
        <v>0</v>
      </c>
      <c r="C2497" s="64" t="str">
        <f>IFERROR(VLOOKUP($A2497,D_SAV!$A$5:$I$29,4,0),"")</f>
        <v/>
      </c>
      <c r="D2497" s="65">
        <f>IFERROR(VLOOKUP($A2497,D_SAV!$A$5:$I$29,5,0),)</f>
        <v>0</v>
      </c>
      <c r="E2497" s="60"/>
      <c r="F2497" s="60"/>
      <c r="G2497" s="60"/>
      <c r="H2497" s="60"/>
      <c r="I2497" s="60"/>
      <c r="J2497" s="60"/>
      <c r="K2497" s="65">
        <f>IFERROR(VLOOKUP($A2497,D_SAV!$A$5:$I$29,6,0),)</f>
        <v>0</v>
      </c>
    </row>
    <row r="2498" spans="1:11" x14ac:dyDescent="0.25">
      <c r="A2498" s="59"/>
      <c r="B2498" s="63">
        <f>IFERROR(VLOOKUP($A2498,D_SAV!$A$5:$I$29,3,0),)</f>
        <v>0</v>
      </c>
      <c r="C2498" s="64" t="str">
        <f>IFERROR(VLOOKUP($A2498,D_SAV!$A$5:$I$29,4,0),"")</f>
        <v/>
      </c>
      <c r="D2498" s="65">
        <f>IFERROR(VLOOKUP($A2498,D_SAV!$A$5:$I$29,5,0),)</f>
        <v>0</v>
      </c>
      <c r="E2498" s="60"/>
      <c r="F2498" s="60"/>
      <c r="G2498" s="60"/>
      <c r="H2498" s="60"/>
      <c r="I2498" s="60"/>
      <c r="J2498" s="60"/>
      <c r="K2498" s="65">
        <f>IFERROR(VLOOKUP($A2498,D_SAV!$A$5:$I$29,6,0),)</f>
        <v>0</v>
      </c>
    </row>
    <row r="2499" spans="1:11" x14ac:dyDescent="0.25">
      <c r="A2499" s="59"/>
      <c r="B2499" s="63">
        <f>IFERROR(VLOOKUP($A2499,D_SAV!$A$5:$I$29,3,0),)</f>
        <v>0</v>
      </c>
      <c r="C2499" s="64" t="str">
        <f>IFERROR(VLOOKUP($A2499,D_SAV!$A$5:$I$29,4,0),"")</f>
        <v/>
      </c>
      <c r="D2499" s="65">
        <f>IFERROR(VLOOKUP($A2499,D_SAV!$A$5:$I$29,5,0),)</f>
        <v>0</v>
      </c>
      <c r="E2499" s="60"/>
      <c r="F2499" s="60"/>
      <c r="G2499" s="60"/>
      <c r="H2499" s="60"/>
      <c r="I2499" s="60"/>
      <c r="J2499" s="60"/>
      <c r="K2499" s="65">
        <f>IFERROR(VLOOKUP($A2499,D_SAV!$A$5:$I$29,6,0),)</f>
        <v>0</v>
      </c>
    </row>
    <row r="2500" spans="1:11" x14ac:dyDescent="0.25">
      <c r="A2500" s="59"/>
      <c r="B2500" s="63">
        <f>IFERROR(VLOOKUP($A2500,D_SAV!$A$5:$I$29,3,0),)</f>
        <v>0</v>
      </c>
      <c r="C2500" s="64" t="str">
        <f>IFERROR(VLOOKUP($A2500,D_SAV!$A$5:$I$29,4,0),"")</f>
        <v/>
      </c>
      <c r="D2500" s="65">
        <f>IFERROR(VLOOKUP($A2500,D_SAV!$A$5:$I$29,5,0),)</f>
        <v>0</v>
      </c>
      <c r="E2500" s="60"/>
      <c r="F2500" s="60"/>
      <c r="G2500" s="60"/>
      <c r="H2500" s="60"/>
      <c r="I2500" s="60"/>
      <c r="J2500" s="60"/>
      <c r="K2500" s="65">
        <f>IFERROR(VLOOKUP($A2500,D_SAV!$A$5:$I$29,6,0),)</f>
        <v>0</v>
      </c>
    </row>
    <row r="2501" spans="1:11" x14ac:dyDescent="0.25">
      <c r="A2501" s="59"/>
      <c r="B2501" s="63">
        <f>IFERROR(VLOOKUP($A2501,D_SAV!$A$5:$I$29,3,0),)</f>
        <v>0</v>
      </c>
      <c r="C2501" s="64" t="str">
        <f>IFERROR(VLOOKUP($A2501,D_SAV!$A$5:$I$29,4,0),"")</f>
        <v/>
      </c>
      <c r="D2501" s="65">
        <f>IFERROR(VLOOKUP($A2501,D_SAV!$A$5:$I$29,5,0),)</f>
        <v>0</v>
      </c>
      <c r="E2501" s="60"/>
      <c r="F2501" s="60"/>
      <c r="G2501" s="60"/>
      <c r="H2501" s="60"/>
      <c r="I2501" s="60"/>
      <c r="J2501" s="60"/>
      <c r="K2501" s="65">
        <f>IFERROR(VLOOKUP($A2501,D_SAV!$A$5:$I$29,6,0),)</f>
        <v>0</v>
      </c>
    </row>
    <row r="2502" spans="1:11" x14ac:dyDescent="0.25">
      <c r="A2502" s="59"/>
      <c r="B2502" s="63">
        <f>IFERROR(VLOOKUP($A2502,D_SAV!$A$5:$I$29,3,0),)</f>
        <v>0</v>
      </c>
      <c r="C2502" s="64" t="str">
        <f>IFERROR(VLOOKUP($A2502,D_SAV!$A$5:$I$29,4,0),"")</f>
        <v/>
      </c>
      <c r="D2502" s="65">
        <f>IFERROR(VLOOKUP($A2502,D_SAV!$A$5:$I$29,5,0),)</f>
        <v>0</v>
      </c>
      <c r="E2502" s="60"/>
      <c r="F2502" s="60"/>
      <c r="G2502" s="60"/>
      <c r="H2502" s="60"/>
      <c r="I2502" s="60"/>
      <c r="J2502" s="60"/>
      <c r="K2502" s="65">
        <f>IFERROR(VLOOKUP($A2502,D_SAV!$A$5:$I$29,6,0),)</f>
        <v>0</v>
      </c>
    </row>
    <row r="2503" spans="1:11" x14ac:dyDescent="0.25">
      <c r="A2503" s="59"/>
      <c r="B2503" s="63">
        <f>IFERROR(VLOOKUP($A2503,D_SAV!$A$5:$I$29,3,0),)</f>
        <v>0</v>
      </c>
      <c r="C2503" s="64" t="str">
        <f>IFERROR(VLOOKUP($A2503,D_SAV!$A$5:$I$29,4,0),"")</f>
        <v/>
      </c>
      <c r="D2503" s="65">
        <f>IFERROR(VLOOKUP($A2503,D_SAV!$A$5:$I$29,5,0),)</f>
        <v>0</v>
      </c>
      <c r="E2503" s="60"/>
      <c r="F2503" s="60"/>
      <c r="G2503" s="60"/>
      <c r="H2503" s="60"/>
      <c r="I2503" s="60"/>
      <c r="J2503" s="60"/>
      <c r="K2503" s="65">
        <f>IFERROR(VLOOKUP($A2503,D_SAV!$A$5:$I$29,6,0),)</f>
        <v>0</v>
      </c>
    </row>
    <row r="2504" spans="1:11" x14ac:dyDescent="0.25">
      <c r="A2504" s="59"/>
      <c r="B2504" s="63">
        <f>IFERROR(VLOOKUP($A2504,D_SAV!$A$5:$I$29,3,0),)</f>
        <v>0</v>
      </c>
      <c r="C2504" s="64" t="str">
        <f>IFERROR(VLOOKUP($A2504,D_SAV!$A$5:$I$29,4,0),"")</f>
        <v/>
      </c>
      <c r="D2504" s="65">
        <f>IFERROR(VLOOKUP($A2504,D_SAV!$A$5:$I$29,5,0),)</f>
        <v>0</v>
      </c>
      <c r="E2504" s="60"/>
      <c r="F2504" s="60"/>
      <c r="G2504" s="60"/>
      <c r="H2504" s="60"/>
      <c r="I2504" s="60"/>
      <c r="J2504" s="60"/>
      <c r="K2504" s="65">
        <f>IFERROR(VLOOKUP($A2504,D_SAV!$A$5:$I$29,6,0),)</f>
        <v>0</v>
      </c>
    </row>
    <row r="2505" spans="1:11" x14ac:dyDescent="0.25">
      <c r="A2505" s="59"/>
      <c r="B2505" s="63">
        <f>IFERROR(VLOOKUP($A2505,D_SAV!$A$5:$I$29,3,0),)</f>
        <v>0</v>
      </c>
      <c r="C2505" s="64" t="str">
        <f>IFERROR(VLOOKUP($A2505,D_SAV!$A$5:$I$29,4,0),"")</f>
        <v/>
      </c>
      <c r="D2505" s="65">
        <f>IFERROR(VLOOKUP($A2505,D_SAV!$A$5:$I$29,5,0),)</f>
        <v>0</v>
      </c>
      <c r="E2505" s="60"/>
      <c r="F2505" s="60"/>
      <c r="G2505" s="60"/>
      <c r="H2505" s="60"/>
      <c r="I2505" s="60"/>
      <c r="J2505" s="60"/>
      <c r="K2505" s="65">
        <f>IFERROR(VLOOKUP($A2505,D_SAV!$A$5:$I$29,6,0),)</f>
        <v>0</v>
      </c>
    </row>
    <row r="2506" spans="1:11" x14ac:dyDescent="0.25">
      <c r="A2506" s="59"/>
      <c r="B2506" s="63">
        <f>IFERROR(VLOOKUP($A2506,D_SAV!$A$5:$I$29,3,0),)</f>
        <v>0</v>
      </c>
      <c r="C2506" s="64" t="str">
        <f>IFERROR(VLOOKUP($A2506,D_SAV!$A$5:$I$29,4,0),"")</f>
        <v/>
      </c>
      <c r="D2506" s="65">
        <f>IFERROR(VLOOKUP($A2506,D_SAV!$A$5:$I$29,5,0),)</f>
        <v>0</v>
      </c>
      <c r="E2506" s="60"/>
      <c r="F2506" s="60"/>
      <c r="G2506" s="60"/>
      <c r="H2506" s="60"/>
      <c r="I2506" s="60"/>
      <c r="J2506" s="60"/>
      <c r="K2506" s="65">
        <f>IFERROR(VLOOKUP($A2506,D_SAV!$A$5:$I$29,6,0),)</f>
        <v>0</v>
      </c>
    </row>
    <row r="2507" spans="1:11" x14ac:dyDescent="0.25">
      <c r="A2507" s="59"/>
      <c r="B2507" s="63">
        <f>IFERROR(VLOOKUP($A2507,D_SAV!$A$5:$I$29,3,0),)</f>
        <v>0</v>
      </c>
      <c r="C2507" s="64" t="str">
        <f>IFERROR(VLOOKUP($A2507,D_SAV!$A$5:$I$29,4,0),"")</f>
        <v/>
      </c>
      <c r="D2507" s="65">
        <f>IFERROR(VLOOKUP($A2507,D_SAV!$A$5:$I$29,5,0),)</f>
        <v>0</v>
      </c>
      <c r="E2507" s="60"/>
      <c r="F2507" s="60"/>
      <c r="G2507" s="60"/>
      <c r="H2507" s="60"/>
      <c r="I2507" s="60"/>
      <c r="J2507" s="60"/>
      <c r="K2507" s="65">
        <f>IFERROR(VLOOKUP($A2507,D_SAV!$A$5:$I$29,6,0),)</f>
        <v>0</v>
      </c>
    </row>
    <row r="2508" spans="1:11" x14ac:dyDescent="0.25">
      <c r="A2508" s="59"/>
      <c r="B2508" s="63">
        <f>IFERROR(VLOOKUP($A2508,D_SAV!$A$5:$I$29,3,0),)</f>
        <v>0</v>
      </c>
      <c r="C2508" s="64" t="str">
        <f>IFERROR(VLOOKUP($A2508,D_SAV!$A$5:$I$29,4,0),"")</f>
        <v/>
      </c>
      <c r="D2508" s="65">
        <f>IFERROR(VLOOKUP($A2508,D_SAV!$A$5:$I$29,5,0),)</f>
        <v>0</v>
      </c>
      <c r="E2508" s="60"/>
      <c r="F2508" s="60"/>
      <c r="G2508" s="60"/>
      <c r="H2508" s="60"/>
      <c r="I2508" s="60"/>
      <c r="J2508" s="60"/>
      <c r="K2508" s="65">
        <f>IFERROR(VLOOKUP($A2508,D_SAV!$A$5:$I$29,6,0),)</f>
        <v>0</v>
      </c>
    </row>
    <row r="2509" spans="1:11" x14ac:dyDescent="0.25">
      <c r="A2509" s="59"/>
      <c r="B2509" s="63">
        <f>IFERROR(VLOOKUP($A2509,D_SAV!$A$5:$I$29,3,0),)</f>
        <v>0</v>
      </c>
      <c r="C2509" s="64" t="str">
        <f>IFERROR(VLOOKUP($A2509,D_SAV!$A$5:$I$29,4,0),"")</f>
        <v/>
      </c>
      <c r="D2509" s="65">
        <f>IFERROR(VLOOKUP($A2509,D_SAV!$A$5:$I$29,5,0),)</f>
        <v>0</v>
      </c>
      <c r="E2509" s="60"/>
      <c r="F2509" s="60"/>
      <c r="G2509" s="60"/>
      <c r="H2509" s="60"/>
      <c r="I2509" s="60"/>
      <c r="J2509" s="60"/>
      <c r="K2509" s="65">
        <f>IFERROR(VLOOKUP($A2509,D_SAV!$A$5:$I$29,6,0),)</f>
        <v>0</v>
      </c>
    </row>
    <row r="2510" spans="1:11" x14ac:dyDescent="0.25">
      <c r="A2510" s="59"/>
      <c r="B2510" s="63">
        <f>IFERROR(VLOOKUP($A2510,D_SAV!$A$5:$I$29,3,0),)</f>
        <v>0</v>
      </c>
      <c r="C2510" s="64" t="str">
        <f>IFERROR(VLOOKUP($A2510,D_SAV!$A$5:$I$29,4,0),"")</f>
        <v/>
      </c>
      <c r="D2510" s="65">
        <f>IFERROR(VLOOKUP($A2510,D_SAV!$A$5:$I$29,5,0),)</f>
        <v>0</v>
      </c>
      <c r="E2510" s="60"/>
      <c r="F2510" s="60"/>
      <c r="G2510" s="60"/>
      <c r="H2510" s="60"/>
      <c r="I2510" s="60"/>
      <c r="J2510" s="60"/>
      <c r="K2510" s="65">
        <f>IFERROR(VLOOKUP($A2510,D_SAV!$A$5:$I$29,6,0),)</f>
        <v>0</v>
      </c>
    </row>
    <row r="2511" spans="1:11" x14ac:dyDescent="0.25">
      <c r="A2511" s="59"/>
      <c r="B2511" s="63">
        <f>IFERROR(VLOOKUP($A2511,D_SAV!$A$5:$I$29,3,0),)</f>
        <v>0</v>
      </c>
      <c r="C2511" s="64" t="str">
        <f>IFERROR(VLOOKUP($A2511,D_SAV!$A$5:$I$29,4,0),"")</f>
        <v/>
      </c>
      <c r="D2511" s="65">
        <f>IFERROR(VLOOKUP($A2511,D_SAV!$A$5:$I$29,5,0),)</f>
        <v>0</v>
      </c>
      <c r="E2511" s="60"/>
      <c r="F2511" s="60"/>
      <c r="G2511" s="60"/>
      <c r="H2511" s="60"/>
      <c r="I2511" s="60"/>
      <c r="J2511" s="60"/>
      <c r="K2511" s="65">
        <f>IFERROR(VLOOKUP($A2511,D_SAV!$A$5:$I$29,6,0),)</f>
        <v>0</v>
      </c>
    </row>
    <row r="2512" spans="1:11" x14ac:dyDescent="0.25">
      <c r="A2512" s="59"/>
      <c r="B2512" s="63">
        <f>IFERROR(VLOOKUP($A2512,D_SAV!$A$5:$I$29,3,0),)</f>
        <v>0</v>
      </c>
      <c r="C2512" s="64" t="str">
        <f>IFERROR(VLOOKUP($A2512,D_SAV!$A$5:$I$29,4,0),"")</f>
        <v/>
      </c>
      <c r="D2512" s="65">
        <f>IFERROR(VLOOKUP($A2512,D_SAV!$A$5:$I$29,5,0),)</f>
        <v>0</v>
      </c>
      <c r="E2512" s="60"/>
      <c r="F2512" s="60"/>
      <c r="G2512" s="60"/>
      <c r="H2512" s="60"/>
      <c r="I2512" s="60"/>
      <c r="J2512" s="60"/>
      <c r="K2512" s="65">
        <f>IFERROR(VLOOKUP($A2512,D_SAV!$A$5:$I$29,6,0),)</f>
        <v>0</v>
      </c>
    </row>
    <row r="2513" spans="1:11" x14ac:dyDescent="0.25">
      <c r="A2513" s="59"/>
      <c r="B2513" s="63">
        <f>IFERROR(VLOOKUP($A2513,D_SAV!$A$5:$I$29,3,0),)</f>
        <v>0</v>
      </c>
      <c r="C2513" s="64" t="str">
        <f>IFERROR(VLOOKUP($A2513,D_SAV!$A$5:$I$29,4,0),"")</f>
        <v/>
      </c>
      <c r="D2513" s="65">
        <f>IFERROR(VLOOKUP($A2513,D_SAV!$A$5:$I$29,5,0),)</f>
        <v>0</v>
      </c>
      <c r="E2513" s="60"/>
      <c r="F2513" s="60"/>
      <c r="G2513" s="60"/>
      <c r="H2513" s="60"/>
      <c r="I2513" s="60"/>
      <c r="J2513" s="60"/>
      <c r="K2513" s="65">
        <f>IFERROR(VLOOKUP($A2513,D_SAV!$A$5:$I$29,6,0),)</f>
        <v>0</v>
      </c>
    </row>
    <row r="2514" spans="1:11" x14ac:dyDescent="0.25">
      <c r="A2514" s="59"/>
      <c r="B2514" s="63">
        <f>IFERROR(VLOOKUP($A2514,D_SAV!$A$5:$I$29,3,0),)</f>
        <v>0</v>
      </c>
      <c r="C2514" s="64" t="str">
        <f>IFERROR(VLOOKUP($A2514,D_SAV!$A$5:$I$29,4,0),"")</f>
        <v/>
      </c>
      <c r="D2514" s="65">
        <f>IFERROR(VLOOKUP($A2514,D_SAV!$A$5:$I$29,5,0),)</f>
        <v>0</v>
      </c>
      <c r="E2514" s="60"/>
      <c r="F2514" s="60"/>
      <c r="G2514" s="60"/>
      <c r="H2514" s="60"/>
      <c r="I2514" s="60"/>
      <c r="J2514" s="60"/>
      <c r="K2514" s="65">
        <f>IFERROR(VLOOKUP($A2514,D_SAV!$A$5:$I$29,6,0),)</f>
        <v>0</v>
      </c>
    </row>
    <row r="2515" spans="1:11" x14ac:dyDescent="0.25">
      <c r="A2515" s="59"/>
      <c r="B2515" s="63">
        <f>IFERROR(VLOOKUP($A2515,D_SAV!$A$5:$I$29,3,0),)</f>
        <v>0</v>
      </c>
      <c r="C2515" s="64" t="str">
        <f>IFERROR(VLOOKUP($A2515,D_SAV!$A$5:$I$29,4,0),"")</f>
        <v/>
      </c>
      <c r="D2515" s="65">
        <f>IFERROR(VLOOKUP($A2515,D_SAV!$A$5:$I$29,5,0),)</f>
        <v>0</v>
      </c>
      <c r="E2515" s="60"/>
      <c r="F2515" s="60"/>
      <c r="G2515" s="60"/>
      <c r="H2515" s="60"/>
      <c r="I2515" s="60"/>
      <c r="J2515" s="60"/>
      <c r="K2515" s="65">
        <f>IFERROR(VLOOKUP($A2515,D_SAV!$A$5:$I$29,6,0),)</f>
        <v>0</v>
      </c>
    </row>
    <row r="2516" spans="1:11" x14ac:dyDescent="0.25">
      <c r="A2516" s="59"/>
      <c r="B2516" s="63">
        <f>IFERROR(VLOOKUP($A2516,D_SAV!$A$5:$I$29,3,0),)</f>
        <v>0</v>
      </c>
      <c r="C2516" s="64" t="str">
        <f>IFERROR(VLOOKUP($A2516,D_SAV!$A$5:$I$29,4,0),"")</f>
        <v/>
      </c>
      <c r="D2516" s="65">
        <f>IFERROR(VLOOKUP($A2516,D_SAV!$A$5:$I$29,5,0),)</f>
        <v>0</v>
      </c>
      <c r="E2516" s="60"/>
      <c r="F2516" s="60"/>
      <c r="G2516" s="60"/>
      <c r="H2516" s="60"/>
      <c r="I2516" s="60"/>
      <c r="J2516" s="60"/>
      <c r="K2516" s="65">
        <f>IFERROR(VLOOKUP($A2516,D_SAV!$A$5:$I$29,6,0),)</f>
        <v>0</v>
      </c>
    </row>
    <row r="2517" spans="1:11" x14ac:dyDescent="0.25">
      <c r="A2517" s="59"/>
      <c r="B2517" s="63">
        <f>IFERROR(VLOOKUP($A2517,D_SAV!$A$5:$I$29,3,0),)</f>
        <v>0</v>
      </c>
      <c r="C2517" s="64" t="str">
        <f>IFERROR(VLOOKUP($A2517,D_SAV!$A$5:$I$29,4,0),"")</f>
        <v/>
      </c>
      <c r="D2517" s="65">
        <f>IFERROR(VLOOKUP($A2517,D_SAV!$A$5:$I$29,5,0),)</f>
        <v>0</v>
      </c>
      <c r="E2517" s="60"/>
      <c r="F2517" s="60"/>
      <c r="G2517" s="60"/>
      <c r="H2517" s="60"/>
      <c r="I2517" s="60"/>
      <c r="J2517" s="60"/>
      <c r="K2517" s="65">
        <f>IFERROR(VLOOKUP($A2517,D_SAV!$A$5:$I$29,6,0),)</f>
        <v>0</v>
      </c>
    </row>
    <row r="2518" spans="1:11" x14ac:dyDescent="0.25">
      <c r="A2518" s="59"/>
      <c r="B2518" s="63">
        <f>IFERROR(VLOOKUP($A2518,D_SAV!$A$5:$I$29,3,0),)</f>
        <v>0</v>
      </c>
      <c r="C2518" s="64" t="str">
        <f>IFERROR(VLOOKUP($A2518,D_SAV!$A$5:$I$29,4,0),"")</f>
        <v/>
      </c>
      <c r="D2518" s="65">
        <f>IFERROR(VLOOKUP($A2518,D_SAV!$A$5:$I$29,5,0),)</f>
        <v>0</v>
      </c>
      <c r="E2518" s="60"/>
      <c r="F2518" s="60"/>
      <c r="G2518" s="60"/>
      <c r="H2518" s="60"/>
      <c r="I2518" s="60"/>
      <c r="J2518" s="60"/>
      <c r="K2518" s="65">
        <f>IFERROR(VLOOKUP($A2518,D_SAV!$A$5:$I$29,6,0),)</f>
        <v>0</v>
      </c>
    </row>
    <row r="2519" spans="1:11" x14ac:dyDescent="0.25">
      <c r="A2519" s="59"/>
      <c r="B2519" s="63">
        <f>IFERROR(VLOOKUP($A2519,D_SAV!$A$5:$I$29,3,0),)</f>
        <v>0</v>
      </c>
      <c r="C2519" s="64" t="str">
        <f>IFERROR(VLOOKUP($A2519,D_SAV!$A$5:$I$29,4,0),"")</f>
        <v/>
      </c>
      <c r="D2519" s="65">
        <f>IFERROR(VLOOKUP($A2519,D_SAV!$A$5:$I$29,5,0),)</f>
        <v>0</v>
      </c>
      <c r="E2519" s="60"/>
      <c r="F2519" s="60"/>
      <c r="G2519" s="60"/>
      <c r="H2519" s="60"/>
      <c r="I2519" s="60"/>
      <c r="J2519" s="60"/>
      <c r="K2519" s="65">
        <f>IFERROR(VLOOKUP($A2519,D_SAV!$A$5:$I$29,6,0),)</f>
        <v>0</v>
      </c>
    </row>
    <row r="2520" spans="1:11" x14ac:dyDescent="0.25">
      <c r="A2520" s="59"/>
      <c r="B2520" s="63">
        <f>IFERROR(VLOOKUP($A2520,D_SAV!$A$5:$I$29,3,0),)</f>
        <v>0</v>
      </c>
      <c r="C2520" s="64" t="str">
        <f>IFERROR(VLOOKUP($A2520,D_SAV!$A$5:$I$29,4,0),"")</f>
        <v/>
      </c>
      <c r="D2520" s="65">
        <f>IFERROR(VLOOKUP($A2520,D_SAV!$A$5:$I$29,5,0),)</f>
        <v>0</v>
      </c>
      <c r="E2520" s="60"/>
      <c r="F2520" s="60"/>
      <c r="G2520" s="60"/>
      <c r="H2520" s="60"/>
      <c r="I2520" s="60"/>
      <c r="J2520" s="60"/>
      <c r="K2520" s="65">
        <f>IFERROR(VLOOKUP($A2520,D_SAV!$A$5:$I$29,6,0),)</f>
        <v>0</v>
      </c>
    </row>
    <row r="2521" spans="1:11" x14ac:dyDescent="0.25">
      <c r="A2521" s="59"/>
      <c r="B2521" s="63">
        <f>IFERROR(VLOOKUP($A2521,D_SAV!$A$5:$I$29,3,0),)</f>
        <v>0</v>
      </c>
      <c r="C2521" s="64" t="str">
        <f>IFERROR(VLOOKUP($A2521,D_SAV!$A$5:$I$29,4,0),"")</f>
        <v/>
      </c>
      <c r="D2521" s="65">
        <f>IFERROR(VLOOKUP($A2521,D_SAV!$A$5:$I$29,5,0),)</f>
        <v>0</v>
      </c>
      <c r="E2521" s="60"/>
      <c r="F2521" s="60"/>
      <c r="G2521" s="60"/>
      <c r="H2521" s="60"/>
      <c r="I2521" s="60"/>
      <c r="J2521" s="60"/>
      <c r="K2521" s="65">
        <f>IFERROR(VLOOKUP($A2521,D_SAV!$A$5:$I$29,6,0),)</f>
        <v>0</v>
      </c>
    </row>
    <row r="2522" spans="1:11" x14ac:dyDescent="0.25">
      <c r="A2522" s="59"/>
      <c r="B2522" s="63">
        <f>IFERROR(VLOOKUP($A2522,D_SAV!$A$5:$I$29,3,0),)</f>
        <v>0</v>
      </c>
      <c r="C2522" s="64" t="str">
        <f>IFERROR(VLOOKUP($A2522,D_SAV!$A$5:$I$29,4,0),"")</f>
        <v/>
      </c>
      <c r="D2522" s="65">
        <f>IFERROR(VLOOKUP($A2522,D_SAV!$A$5:$I$29,5,0),)</f>
        <v>0</v>
      </c>
      <c r="E2522" s="60"/>
      <c r="F2522" s="60"/>
      <c r="G2522" s="60"/>
      <c r="H2522" s="60"/>
      <c r="I2522" s="60"/>
      <c r="J2522" s="60"/>
      <c r="K2522" s="65">
        <f>IFERROR(VLOOKUP($A2522,D_SAV!$A$5:$I$29,6,0),)</f>
        <v>0</v>
      </c>
    </row>
    <row r="2523" spans="1:11" x14ac:dyDescent="0.25">
      <c r="A2523" s="59"/>
      <c r="B2523" s="63">
        <f>IFERROR(VLOOKUP($A2523,D_SAV!$A$5:$I$29,3,0),)</f>
        <v>0</v>
      </c>
      <c r="C2523" s="64" t="str">
        <f>IFERROR(VLOOKUP($A2523,D_SAV!$A$5:$I$29,4,0),"")</f>
        <v/>
      </c>
      <c r="D2523" s="65">
        <f>IFERROR(VLOOKUP($A2523,D_SAV!$A$5:$I$29,5,0),)</f>
        <v>0</v>
      </c>
      <c r="E2523" s="60"/>
      <c r="F2523" s="60"/>
      <c r="G2523" s="60"/>
      <c r="H2523" s="60"/>
      <c r="I2523" s="60"/>
      <c r="J2523" s="60"/>
      <c r="K2523" s="65">
        <f>IFERROR(VLOOKUP($A2523,D_SAV!$A$5:$I$29,6,0),)</f>
        <v>0</v>
      </c>
    </row>
    <row r="2524" spans="1:11" x14ac:dyDescent="0.25">
      <c r="A2524" s="59"/>
      <c r="B2524" s="63">
        <f>IFERROR(VLOOKUP($A2524,D_SAV!$A$5:$I$29,3,0),)</f>
        <v>0</v>
      </c>
      <c r="C2524" s="64" t="str">
        <f>IFERROR(VLOOKUP($A2524,D_SAV!$A$5:$I$29,4,0),"")</f>
        <v/>
      </c>
      <c r="D2524" s="65">
        <f>IFERROR(VLOOKUP($A2524,D_SAV!$A$5:$I$29,5,0),)</f>
        <v>0</v>
      </c>
      <c r="E2524" s="60"/>
      <c r="F2524" s="60"/>
      <c r="G2524" s="60"/>
      <c r="H2524" s="60"/>
      <c r="I2524" s="60"/>
      <c r="J2524" s="60"/>
      <c r="K2524" s="65">
        <f>IFERROR(VLOOKUP($A2524,D_SAV!$A$5:$I$29,6,0),)</f>
        <v>0</v>
      </c>
    </row>
    <row r="2525" spans="1:11" x14ac:dyDescent="0.25">
      <c r="A2525" s="59"/>
      <c r="B2525" s="63">
        <f>IFERROR(VLOOKUP($A2525,D_SAV!$A$5:$I$29,3,0),)</f>
        <v>0</v>
      </c>
      <c r="C2525" s="64" t="str">
        <f>IFERROR(VLOOKUP($A2525,D_SAV!$A$5:$I$29,4,0),"")</f>
        <v/>
      </c>
      <c r="D2525" s="65">
        <f>IFERROR(VLOOKUP($A2525,D_SAV!$A$5:$I$29,5,0),)</f>
        <v>0</v>
      </c>
      <c r="E2525" s="60"/>
      <c r="F2525" s="60"/>
      <c r="G2525" s="60"/>
      <c r="H2525" s="60"/>
      <c r="I2525" s="60"/>
      <c r="J2525" s="60"/>
      <c r="K2525" s="65">
        <f>IFERROR(VLOOKUP($A2525,D_SAV!$A$5:$I$29,6,0),)</f>
        <v>0</v>
      </c>
    </row>
    <row r="2526" spans="1:11" x14ac:dyDescent="0.25">
      <c r="A2526" s="59"/>
      <c r="B2526" s="63">
        <f>IFERROR(VLOOKUP($A2526,D_SAV!$A$5:$I$29,3,0),)</f>
        <v>0</v>
      </c>
      <c r="C2526" s="64" t="str">
        <f>IFERROR(VLOOKUP($A2526,D_SAV!$A$5:$I$29,4,0),"")</f>
        <v/>
      </c>
      <c r="D2526" s="65">
        <f>IFERROR(VLOOKUP($A2526,D_SAV!$A$5:$I$29,5,0),)</f>
        <v>0</v>
      </c>
      <c r="E2526" s="60"/>
      <c r="F2526" s="60"/>
      <c r="G2526" s="60"/>
      <c r="H2526" s="60"/>
      <c r="I2526" s="60"/>
      <c r="J2526" s="60"/>
      <c r="K2526" s="65">
        <f>IFERROR(VLOOKUP($A2526,D_SAV!$A$5:$I$29,6,0),)</f>
        <v>0</v>
      </c>
    </row>
    <row r="2527" spans="1:11" x14ac:dyDescent="0.25">
      <c r="A2527" s="59"/>
      <c r="B2527" s="63">
        <f>IFERROR(VLOOKUP($A2527,D_SAV!$A$5:$I$29,3,0),)</f>
        <v>0</v>
      </c>
      <c r="C2527" s="64" t="str">
        <f>IFERROR(VLOOKUP($A2527,D_SAV!$A$5:$I$29,4,0),"")</f>
        <v/>
      </c>
      <c r="D2527" s="65">
        <f>IFERROR(VLOOKUP($A2527,D_SAV!$A$5:$I$29,5,0),)</f>
        <v>0</v>
      </c>
      <c r="E2527" s="60"/>
      <c r="F2527" s="60"/>
      <c r="G2527" s="60"/>
      <c r="H2527" s="60"/>
      <c r="I2527" s="60"/>
      <c r="J2527" s="60"/>
      <c r="K2527" s="65">
        <f>IFERROR(VLOOKUP($A2527,D_SAV!$A$5:$I$29,6,0),)</f>
        <v>0</v>
      </c>
    </row>
    <row r="2528" spans="1:11" x14ac:dyDescent="0.25">
      <c r="A2528" s="59"/>
      <c r="B2528" s="63">
        <f>IFERROR(VLOOKUP($A2528,D_SAV!$A$5:$I$29,3,0),)</f>
        <v>0</v>
      </c>
      <c r="C2528" s="64" t="str">
        <f>IFERROR(VLOOKUP($A2528,D_SAV!$A$5:$I$29,4,0),"")</f>
        <v/>
      </c>
      <c r="D2528" s="65">
        <f>IFERROR(VLOOKUP($A2528,D_SAV!$A$5:$I$29,5,0),)</f>
        <v>0</v>
      </c>
      <c r="E2528" s="60"/>
      <c r="F2528" s="60"/>
      <c r="G2528" s="60"/>
      <c r="H2528" s="60"/>
      <c r="I2528" s="60"/>
      <c r="J2528" s="60"/>
      <c r="K2528" s="65">
        <f>IFERROR(VLOOKUP($A2528,D_SAV!$A$5:$I$29,6,0),)</f>
        <v>0</v>
      </c>
    </row>
    <row r="2529" spans="1:11" x14ac:dyDescent="0.25">
      <c r="A2529" s="59"/>
      <c r="B2529" s="63">
        <f>IFERROR(VLOOKUP($A2529,D_SAV!$A$5:$I$29,3,0),)</f>
        <v>0</v>
      </c>
      <c r="C2529" s="64" t="str">
        <f>IFERROR(VLOOKUP($A2529,D_SAV!$A$5:$I$29,4,0),"")</f>
        <v/>
      </c>
      <c r="D2529" s="65">
        <f>IFERROR(VLOOKUP($A2529,D_SAV!$A$5:$I$29,5,0),)</f>
        <v>0</v>
      </c>
      <c r="E2529" s="60"/>
      <c r="F2529" s="60"/>
      <c r="G2529" s="60"/>
      <c r="H2529" s="60"/>
      <c r="I2529" s="60"/>
      <c r="J2529" s="60"/>
      <c r="K2529" s="65">
        <f>IFERROR(VLOOKUP($A2529,D_SAV!$A$5:$I$29,6,0),)</f>
        <v>0</v>
      </c>
    </row>
    <row r="2530" spans="1:11" x14ac:dyDescent="0.25">
      <c r="A2530" s="59"/>
      <c r="B2530" s="63">
        <f>IFERROR(VLOOKUP($A2530,D_SAV!$A$5:$I$29,3,0),)</f>
        <v>0</v>
      </c>
      <c r="C2530" s="64" t="str">
        <f>IFERROR(VLOOKUP($A2530,D_SAV!$A$5:$I$29,4,0),"")</f>
        <v/>
      </c>
      <c r="D2530" s="65">
        <f>IFERROR(VLOOKUP($A2530,D_SAV!$A$5:$I$29,5,0),)</f>
        <v>0</v>
      </c>
      <c r="E2530" s="60"/>
      <c r="F2530" s="60"/>
      <c r="G2530" s="60"/>
      <c r="H2530" s="60"/>
      <c r="I2530" s="60"/>
      <c r="J2530" s="60"/>
      <c r="K2530" s="65">
        <f>IFERROR(VLOOKUP($A2530,D_SAV!$A$5:$I$29,6,0),)</f>
        <v>0</v>
      </c>
    </row>
    <row r="2531" spans="1:11" x14ac:dyDescent="0.25">
      <c r="A2531" s="59"/>
      <c r="B2531" s="63">
        <f>IFERROR(VLOOKUP($A2531,D_SAV!$A$5:$I$29,3,0),)</f>
        <v>0</v>
      </c>
      <c r="C2531" s="64" t="str">
        <f>IFERROR(VLOOKUP($A2531,D_SAV!$A$5:$I$29,4,0),"")</f>
        <v/>
      </c>
      <c r="D2531" s="65">
        <f>IFERROR(VLOOKUP($A2531,D_SAV!$A$5:$I$29,5,0),)</f>
        <v>0</v>
      </c>
      <c r="E2531" s="60"/>
      <c r="F2531" s="60"/>
      <c r="G2531" s="60"/>
      <c r="H2531" s="60"/>
      <c r="I2531" s="60"/>
      <c r="J2531" s="60"/>
      <c r="K2531" s="65">
        <f>IFERROR(VLOOKUP($A2531,D_SAV!$A$5:$I$29,6,0),)</f>
        <v>0</v>
      </c>
    </row>
    <row r="2532" spans="1:11" x14ac:dyDescent="0.25">
      <c r="A2532" s="59"/>
      <c r="B2532" s="63">
        <f>IFERROR(VLOOKUP($A2532,D_SAV!$A$5:$I$29,3,0),)</f>
        <v>0</v>
      </c>
      <c r="C2532" s="64" t="str">
        <f>IFERROR(VLOOKUP($A2532,D_SAV!$A$5:$I$29,4,0),"")</f>
        <v/>
      </c>
      <c r="D2532" s="65">
        <f>IFERROR(VLOOKUP($A2532,D_SAV!$A$5:$I$29,5,0),)</f>
        <v>0</v>
      </c>
      <c r="E2532" s="60"/>
      <c r="F2532" s="60"/>
      <c r="G2532" s="60"/>
      <c r="H2532" s="60"/>
      <c r="I2532" s="60"/>
      <c r="J2532" s="60"/>
      <c r="K2532" s="65">
        <f>IFERROR(VLOOKUP($A2532,D_SAV!$A$5:$I$29,6,0),)</f>
        <v>0</v>
      </c>
    </row>
    <row r="2533" spans="1:11" x14ac:dyDescent="0.25">
      <c r="A2533" s="59"/>
      <c r="B2533" s="63">
        <f>IFERROR(VLOOKUP($A2533,D_SAV!$A$5:$I$29,3,0),)</f>
        <v>0</v>
      </c>
      <c r="C2533" s="64" t="str">
        <f>IFERROR(VLOOKUP($A2533,D_SAV!$A$5:$I$29,4,0),"")</f>
        <v/>
      </c>
      <c r="D2533" s="65">
        <f>IFERROR(VLOOKUP($A2533,D_SAV!$A$5:$I$29,5,0),)</f>
        <v>0</v>
      </c>
      <c r="E2533" s="60"/>
      <c r="F2533" s="60"/>
      <c r="G2533" s="60"/>
      <c r="H2533" s="60"/>
      <c r="I2533" s="60"/>
      <c r="J2533" s="60"/>
      <c r="K2533" s="65">
        <f>IFERROR(VLOOKUP($A2533,D_SAV!$A$5:$I$29,6,0),)</f>
        <v>0</v>
      </c>
    </row>
    <row r="2534" spans="1:11" x14ac:dyDescent="0.25">
      <c r="A2534" s="59"/>
      <c r="B2534" s="63">
        <f>IFERROR(VLOOKUP($A2534,D_SAV!$A$5:$I$29,3,0),)</f>
        <v>0</v>
      </c>
      <c r="C2534" s="64" t="str">
        <f>IFERROR(VLOOKUP($A2534,D_SAV!$A$5:$I$29,4,0),"")</f>
        <v/>
      </c>
      <c r="D2534" s="65">
        <f>IFERROR(VLOOKUP($A2534,D_SAV!$A$5:$I$29,5,0),)</f>
        <v>0</v>
      </c>
      <c r="E2534" s="60"/>
      <c r="F2534" s="60"/>
      <c r="G2534" s="60"/>
      <c r="H2534" s="60"/>
      <c r="I2534" s="60"/>
      <c r="J2534" s="60"/>
      <c r="K2534" s="65">
        <f>IFERROR(VLOOKUP($A2534,D_SAV!$A$5:$I$29,6,0),)</f>
        <v>0</v>
      </c>
    </row>
    <row r="2535" spans="1:11" x14ac:dyDescent="0.25">
      <c r="A2535" s="59"/>
      <c r="B2535" s="63">
        <f>IFERROR(VLOOKUP($A2535,D_SAV!$A$5:$I$29,3,0),)</f>
        <v>0</v>
      </c>
      <c r="C2535" s="64" t="str">
        <f>IFERROR(VLOOKUP($A2535,D_SAV!$A$5:$I$29,4,0),"")</f>
        <v/>
      </c>
      <c r="D2535" s="65">
        <f>IFERROR(VLOOKUP($A2535,D_SAV!$A$5:$I$29,5,0),)</f>
        <v>0</v>
      </c>
      <c r="E2535" s="60"/>
      <c r="F2535" s="60"/>
      <c r="G2535" s="60"/>
      <c r="H2535" s="60"/>
      <c r="I2535" s="60"/>
      <c r="J2535" s="60"/>
      <c r="K2535" s="65">
        <f>IFERROR(VLOOKUP($A2535,D_SAV!$A$5:$I$29,6,0),)</f>
        <v>0</v>
      </c>
    </row>
    <row r="2536" spans="1:11" x14ac:dyDescent="0.25">
      <c r="A2536" s="59"/>
      <c r="B2536" s="63">
        <f>IFERROR(VLOOKUP($A2536,D_SAV!$A$5:$I$29,3,0),)</f>
        <v>0</v>
      </c>
      <c r="C2536" s="64" t="str">
        <f>IFERROR(VLOOKUP($A2536,D_SAV!$A$5:$I$29,4,0),"")</f>
        <v/>
      </c>
      <c r="D2536" s="65">
        <f>IFERROR(VLOOKUP($A2536,D_SAV!$A$5:$I$29,5,0),)</f>
        <v>0</v>
      </c>
      <c r="E2536" s="60"/>
      <c r="F2536" s="60"/>
      <c r="G2536" s="60"/>
      <c r="H2536" s="60"/>
      <c r="I2536" s="60"/>
      <c r="J2536" s="60"/>
      <c r="K2536" s="65">
        <f>IFERROR(VLOOKUP($A2536,D_SAV!$A$5:$I$29,6,0),)</f>
        <v>0</v>
      </c>
    </row>
    <row r="2537" spans="1:11" x14ac:dyDescent="0.25">
      <c r="A2537" s="59"/>
      <c r="B2537" s="63">
        <f>IFERROR(VLOOKUP($A2537,D_SAV!$A$5:$I$29,3,0),)</f>
        <v>0</v>
      </c>
      <c r="C2537" s="64" t="str">
        <f>IFERROR(VLOOKUP($A2537,D_SAV!$A$5:$I$29,4,0),"")</f>
        <v/>
      </c>
      <c r="D2537" s="65">
        <f>IFERROR(VLOOKUP($A2537,D_SAV!$A$5:$I$29,5,0),)</f>
        <v>0</v>
      </c>
      <c r="E2537" s="60"/>
      <c r="F2537" s="60"/>
      <c r="G2537" s="60"/>
      <c r="H2537" s="60"/>
      <c r="I2537" s="60"/>
      <c r="J2537" s="60"/>
      <c r="K2537" s="65">
        <f>IFERROR(VLOOKUP($A2537,D_SAV!$A$5:$I$29,6,0),)</f>
        <v>0</v>
      </c>
    </row>
    <row r="2538" spans="1:11" x14ac:dyDescent="0.25">
      <c r="A2538" s="59"/>
      <c r="B2538" s="63">
        <f>IFERROR(VLOOKUP($A2538,D_SAV!$A$5:$I$29,3,0),)</f>
        <v>0</v>
      </c>
      <c r="C2538" s="64" t="str">
        <f>IFERROR(VLOOKUP($A2538,D_SAV!$A$5:$I$29,4,0),"")</f>
        <v/>
      </c>
      <c r="D2538" s="65">
        <f>IFERROR(VLOOKUP($A2538,D_SAV!$A$5:$I$29,5,0),)</f>
        <v>0</v>
      </c>
      <c r="E2538" s="60"/>
      <c r="F2538" s="60"/>
      <c r="G2538" s="60"/>
      <c r="H2538" s="60"/>
      <c r="I2538" s="60"/>
      <c r="J2538" s="60"/>
      <c r="K2538" s="65">
        <f>IFERROR(VLOOKUP($A2538,D_SAV!$A$5:$I$29,6,0),)</f>
        <v>0</v>
      </c>
    </row>
    <row r="2539" spans="1:11" x14ac:dyDescent="0.25">
      <c r="A2539" s="59"/>
      <c r="B2539" s="63">
        <f>IFERROR(VLOOKUP($A2539,D_SAV!$A$5:$I$29,3,0),)</f>
        <v>0</v>
      </c>
      <c r="C2539" s="64" t="str">
        <f>IFERROR(VLOOKUP($A2539,D_SAV!$A$5:$I$29,4,0),"")</f>
        <v/>
      </c>
      <c r="D2539" s="65">
        <f>IFERROR(VLOOKUP($A2539,D_SAV!$A$5:$I$29,5,0),)</f>
        <v>0</v>
      </c>
      <c r="E2539" s="60"/>
      <c r="F2539" s="60"/>
      <c r="G2539" s="60"/>
      <c r="H2539" s="60"/>
      <c r="I2539" s="60"/>
      <c r="J2539" s="60"/>
      <c r="K2539" s="65">
        <f>IFERROR(VLOOKUP($A2539,D_SAV!$A$5:$I$29,6,0),)</f>
        <v>0</v>
      </c>
    </row>
    <row r="2540" spans="1:11" x14ac:dyDescent="0.25">
      <c r="A2540" s="59"/>
      <c r="B2540" s="63">
        <f>IFERROR(VLOOKUP($A2540,D_SAV!$A$5:$I$29,3,0),)</f>
        <v>0</v>
      </c>
      <c r="C2540" s="64" t="str">
        <f>IFERROR(VLOOKUP($A2540,D_SAV!$A$5:$I$29,4,0),"")</f>
        <v/>
      </c>
      <c r="D2540" s="65">
        <f>IFERROR(VLOOKUP($A2540,D_SAV!$A$5:$I$29,5,0),)</f>
        <v>0</v>
      </c>
      <c r="E2540" s="60"/>
      <c r="F2540" s="60"/>
      <c r="G2540" s="60"/>
      <c r="H2540" s="60"/>
      <c r="I2540" s="60"/>
      <c r="J2540" s="60"/>
      <c r="K2540" s="65">
        <f>IFERROR(VLOOKUP($A2540,D_SAV!$A$5:$I$29,6,0),)</f>
        <v>0</v>
      </c>
    </row>
    <row r="2541" spans="1:11" x14ac:dyDescent="0.25">
      <c r="A2541" s="59"/>
      <c r="B2541" s="63">
        <f>IFERROR(VLOOKUP($A2541,D_SAV!$A$5:$I$29,3,0),)</f>
        <v>0</v>
      </c>
      <c r="C2541" s="64" t="str">
        <f>IFERROR(VLOOKUP($A2541,D_SAV!$A$5:$I$29,4,0),"")</f>
        <v/>
      </c>
      <c r="D2541" s="65">
        <f>IFERROR(VLOOKUP($A2541,D_SAV!$A$5:$I$29,5,0),)</f>
        <v>0</v>
      </c>
      <c r="E2541" s="60"/>
      <c r="F2541" s="60"/>
      <c r="G2541" s="60"/>
      <c r="H2541" s="60"/>
      <c r="I2541" s="60"/>
      <c r="J2541" s="60"/>
      <c r="K2541" s="65">
        <f>IFERROR(VLOOKUP($A2541,D_SAV!$A$5:$I$29,6,0),)</f>
        <v>0</v>
      </c>
    </row>
    <row r="2542" spans="1:11" x14ac:dyDescent="0.25">
      <c r="A2542" s="59"/>
      <c r="B2542" s="63">
        <f>IFERROR(VLOOKUP($A2542,D_SAV!$A$5:$I$29,3,0),)</f>
        <v>0</v>
      </c>
      <c r="C2542" s="64" t="str">
        <f>IFERROR(VLOOKUP($A2542,D_SAV!$A$5:$I$29,4,0),"")</f>
        <v/>
      </c>
      <c r="D2542" s="65">
        <f>IFERROR(VLOOKUP($A2542,D_SAV!$A$5:$I$29,5,0),)</f>
        <v>0</v>
      </c>
      <c r="E2542" s="60"/>
      <c r="F2542" s="60"/>
      <c r="G2542" s="60"/>
      <c r="H2542" s="60"/>
      <c r="I2542" s="60"/>
      <c r="J2542" s="60"/>
      <c r="K2542" s="65">
        <f>IFERROR(VLOOKUP($A2542,D_SAV!$A$5:$I$29,6,0),)</f>
        <v>0</v>
      </c>
    </row>
    <row r="2543" spans="1:11" x14ac:dyDescent="0.25">
      <c r="A2543" s="59"/>
      <c r="B2543" s="63">
        <f>IFERROR(VLOOKUP($A2543,D_SAV!$A$5:$I$29,3,0),)</f>
        <v>0</v>
      </c>
      <c r="C2543" s="64" t="str">
        <f>IFERROR(VLOOKUP($A2543,D_SAV!$A$5:$I$29,4,0),"")</f>
        <v/>
      </c>
      <c r="D2543" s="65">
        <f>IFERROR(VLOOKUP($A2543,D_SAV!$A$5:$I$29,5,0),)</f>
        <v>0</v>
      </c>
      <c r="E2543" s="60"/>
      <c r="F2543" s="60"/>
      <c r="G2543" s="60"/>
      <c r="H2543" s="60"/>
      <c r="I2543" s="60"/>
      <c r="J2543" s="60"/>
      <c r="K2543" s="65">
        <f>IFERROR(VLOOKUP($A2543,D_SAV!$A$5:$I$29,6,0),)</f>
        <v>0</v>
      </c>
    </row>
    <row r="2544" spans="1:11" x14ac:dyDescent="0.25">
      <c r="A2544" s="59"/>
      <c r="B2544" s="63">
        <f>IFERROR(VLOOKUP($A2544,D_SAV!$A$5:$I$29,3,0),)</f>
        <v>0</v>
      </c>
      <c r="C2544" s="64" t="str">
        <f>IFERROR(VLOOKUP($A2544,D_SAV!$A$5:$I$29,4,0),"")</f>
        <v/>
      </c>
      <c r="D2544" s="65">
        <f>IFERROR(VLOOKUP($A2544,D_SAV!$A$5:$I$29,5,0),)</f>
        <v>0</v>
      </c>
      <c r="E2544" s="60"/>
      <c r="F2544" s="60"/>
      <c r="G2544" s="60"/>
      <c r="H2544" s="60"/>
      <c r="I2544" s="60"/>
      <c r="J2544" s="60"/>
      <c r="K2544" s="65">
        <f>IFERROR(VLOOKUP($A2544,D_SAV!$A$5:$I$29,6,0),)</f>
        <v>0</v>
      </c>
    </row>
    <row r="2545" spans="1:11" x14ac:dyDescent="0.25">
      <c r="A2545" s="59"/>
      <c r="B2545" s="63">
        <f>IFERROR(VLOOKUP($A2545,D_SAV!$A$5:$I$29,3,0),)</f>
        <v>0</v>
      </c>
      <c r="C2545" s="64" t="str">
        <f>IFERROR(VLOOKUP($A2545,D_SAV!$A$5:$I$29,4,0),"")</f>
        <v/>
      </c>
      <c r="D2545" s="65">
        <f>IFERROR(VLOOKUP($A2545,D_SAV!$A$5:$I$29,5,0),)</f>
        <v>0</v>
      </c>
      <c r="E2545" s="60"/>
      <c r="F2545" s="60"/>
      <c r="G2545" s="60"/>
      <c r="H2545" s="60"/>
      <c r="I2545" s="60"/>
      <c r="J2545" s="60"/>
      <c r="K2545" s="65">
        <f>IFERROR(VLOOKUP($A2545,D_SAV!$A$5:$I$29,6,0),)</f>
        <v>0</v>
      </c>
    </row>
    <row r="2546" spans="1:11" x14ac:dyDescent="0.25">
      <c r="A2546" s="59"/>
      <c r="B2546" s="63">
        <f>IFERROR(VLOOKUP($A2546,D_SAV!$A$5:$I$29,3,0),)</f>
        <v>0</v>
      </c>
      <c r="C2546" s="64" t="str">
        <f>IFERROR(VLOOKUP($A2546,D_SAV!$A$5:$I$29,4,0),"")</f>
        <v/>
      </c>
      <c r="D2546" s="65">
        <f>IFERROR(VLOOKUP($A2546,D_SAV!$A$5:$I$29,5,0),)</f>
        <v>0</v>
      </c>
      <c r="E2546" s="60"/>
      <c r="F2546" s="60"/>
      <c r="G2546" s="60"/>
      <c r="H2546" s="60"/>
      <c r="I2546" s="60"/>
      <c r="J2546" s="60"/>
      <c r="K2546" s="65">
        <f>IFERROR(VLOOKUP($A2546,D_SAV!$A$5:$I$29,6,0),)</f>
        <v>0</v>
      </c>
    </row>
    <row r="2547" spans="1:11" x14ac:dyDescent="0.25">
      <c r="A2547" s="59"/>
      <c r="B2547" s="63">
        <f>IFERROR(VLOOKUP($A2547,D_SAV!$A$5:$I$29,3,0),)</f>
        <v>0</v>
      </c>
      <c r="C2547" s="64" t="str">
        <f>IFERROR(VLOOKUP($A2547,D_SAV!$A$5:$I$29,4,0),"")</f>
        <v/>
      </c>
      <c r="D2547" s="65">
        <f>IFERROR(VLOOKUP($A2547,D_SAV!$A$5:$I$29,5,0),)</f>
        <v>0</v>
      </c>
      <c r="E2547" s="60"/>
      <c r="F2547" s="60"/>
      <c r="G2547" s="60"/>
      <c r="H2547" s="60"/>
      <c r="I2547" s="60"/>
      <c r="J2547" s="60"/>
      <c r="K2547" s="65">
        <f>IFERROR(VLOOKUP($A2547,D_SAV!$A$5:$I$29,6,0),)</f>
        <v>0</v>
      </c>
    </row>
    <row r="2548" spans="1:11" x14ac:dyDescent="0.25">
      <c r="A2548" s="59"/>
      <c r="B2548" s="63">
        <f>IFERROR(VLOOKUP($A2548,D_SAV!$A$5:$I$29,3,0),)</f>
        <v>0</v>
      </c>
      <c r="C2548" s="64" t="str">
        <f>IFERROR(VLOOKUP($A2548,D_SAV!$A$5:$I$29,4,0),"")</f>
        <v/>
      </c>
      <c r="D2548" s="65">
        <f>IFERROR(VLOOKUP($A2548,D_SAV!$A$5:$I$29,5,0),)</f>
        <v>0</v>
      </c>
      <c r="E2548" s="60"/>
      <c r="F2548" s="60"/>
      <c r="G2548" s="60"/>
      <c r="H2548" s="60"/>
      <c r="I2548" s="60"/>
      <c r="J2548" s="60"/>
      <c r="K2548" s="65">
        <f>IFERROR(VLOOKUP($A2548,D_SAV!$A$5:$I$29,6,0),)</f>
        <v>0</v>
      </c>
    </row>
    <row r="2549" spans="1:11" x14ac:dyDescent="0.25">
      <c r="A2549" s="59"/>
      <c r="B2549" s="63">
        <f>IFERROR(VLOOKUP($A2549,D_SAV!$A$5:$I$29,3,0),)</f>
        <v>0</v>
      </c>
      <c r="C2549" s="64" t="str">
        <f>IFERROR(VLOOKUP($A2549,D_SAV!$A$5:$I$29,4,0),"")</f>
        <v/>
      </c>
      <c r="D2549" s="65">
        <f>IFERROR(VLOOKUP($A2549,D_SAV!$A$5:$I$29,5,0),)</f>
        <v>0</v>
      </c>
      <c r="E2549" s="60"/>
      <c r="F2549" s="60"/>
      <c r="G2549" s="60"/>
      <c r="H2549" s="60"/>
      <c r="I2549" s="60"/>
      <c r="J2549" s="60"/>
      <c r="K2549" s="65">
        <f>IFERROR(VLOOKUP($A2549,D_SAV!$A$5:$I$29,6,0),)</f>
        <v>0</v>
      </c>
    </row>
    <row r="2550" spans="1:11" x14ac:dyDescent="0.25">
      <c r="A2550" s="59"/>
      <c r="B2550" s="63">
        <f>IFERROR(VLOOKUP($A2550,D_SAV!$A$5:$I$29,3,0),)</f>
        <v>0</v>
      </c>
      <c r="C2550" s="64" t="str">
        <f>IFERROR(VLOOKUP($A2550,D_SAV!$A$5:$I$29,4,0),"")</f>
        <v/>
      </c>
      <c r="D2550" s="65">
        <f>IFERROR(VLOOKUP($A2550,D_SAV!$A$5:$I$29,5,0),)</f>
        <v>0</v>
      </c>
      <c r="E2550" s="60"/>
      <c r="F2550" s="60"/>
      <c r="G2550" s="60"/>
      <c r="H2550" s="60"/>
      <c r="I2550" s="60"/>
      <c r="J2550" s="60"/>
      <c r="K2550" s="65">
        <f>IFERROR(VLOOKUP($A2550,D_SAV!$A$5:$I$29,6,0),)</f>
        <v>0</v>
      </c>
    </row>
    <row r="2551" spans="1:11" x14ac:dyDescent="0.25">
      <c r="A2551" s="59"/>
      <c r="B2551" s="63">
        <f>IFERROR(VLOOKUP($A2551,D_SAV!$A$5:$I$29,3,0),)</f>
        <v>0</v>
      </c>
      <c r="C2551" s="64" t="str">
        <f>IFERROR(VLOOKUP($A2551,D_SAV!$A$5:$I$29,4,0),"")</f>
        <v/>
      </c>
      <c r="D2551" s="65">
        <f>IFERROR(VLOOKUP($A2551,D_SAV!$A$5:$I$29,5,0),)</f>
        <v>0</v>
      </c>
      <c r="E2551" s="60"/>
      <c r="F2551" s="60"/>
      <c r="G2551" s="60"/>
      <c r="H2551" s="60"/>
      <c r="I2551" s="60"/>
      <c r="J2551" s="60"/>
      <c r="K2551" s="65">
        <f>IFERROR(VLOOKUP($A2551,D_SAV!$A$5:$I$29,6,0),)</f>
        <v>0</v>
      </c>
    </row>
    <row r="2552" spans="1:11" x14ac:dyDescent="0.25">
      <c r="A2552" s="59"/>
      <c r="B2552" s="63">
        <f>IFERROR(VLOOKUP($A2552,D_SAV!$A$5:$I$29,3,0),)</f>
        <v>0</v>
      </c>
      <c r="C2552" s="64" t="str">
        <f>IFERROR(VLOOKUP($A2552,D_SAV!$A$5:$I$29,4,0),"")</f>
        <v/>
      </c>
      <c r="D2552" s="65">
        <f>IFERROR(VLOOKUP($A2552,D_SAV!$A$5:$I$29,5,0),)</f>
        <v>0</v>
      </c>
      <c r="E2552" s="60"/>
      <c r="F2552" s="60"/>
      <c r="G2552" s="60"/>
      <c r="H2552" s="60"/>
      <c r="I2552" s="60"/>
      <c r="J2552" s="60"/>
      <c r="K2552" s="65">
        <f>IFERROR(VLOOKUP($A2552,D_SAV!$A$5:$I$29,6,0),)</f>
        <v>0</v>
      </c>
    </row>
    <row r="2553" spans="1:11" x14ac:dyDescent="0.25">
      <c r="A2553" s="59"/>
      <c r="B2553" s="63">
        <f>IFERROR(VLOOKUP($A2553,D_SAV!$A$5:$I$29,3,0),)</f>
        <v>0</v>
      </c>
      <c r="C2553" s="64" t="str">
        <f>IFERROR(VLOOKUP($A2553,D_SAV!$A$5:$I$29,4,0),"")</f>
        <v/>
      </c>
      <c r="D2553" s="65">
        <f>IFERROR(VLOOKUP($A2553,D_SAV!$A$5:$I$29,5,0),)</f>
        <v>0</v>
      </c>
      <c r="E2553" s="60"/>
      <c r="F2553" s="60"/>
      <c r="G2553" s="60"/>
      <c r="H2553" s="60"/>
      <c r="I2553" s="60"/>
      <c r="J2553" s="60"/>
      <c r="K2553" s="65">
        <f>IFERROR(VLOOKUP($A2553,D_SAV!$A$5:$I$29,6,0),)</f>
        <v>0</v>
      </c>
    </row>
    <row r="2554" spans="1:11" x14ac:dyDescent="0.25">
      <c r="A2554" s="59"/>
      <c r="B2554" s="63">
        <f>IFERROR(VLOOKUP($A2554,D_SAV!$A$5:$I$29,3,0),)</f>
        <v>0</v>
      </c>
      <c r="C2554" s="64" t="str">
        <f>IFERROR(VLOOKUP($A2554,D_SAV!$A$5:$I$29,4,0),"")</f>
        <v/>
      </c>
      <c r="D2554" s="65">
        <f>IFERROR(VLOOKUP($A2554,D_SAV!$A$5:$I$29,5,0),)</f>
        <v>0</v>
      </c>
      <c r="E2554" s="60"/>
      <c r="F2554" s="60"/>
      <c r="G2554" s="60"/>
      <c r="H2554" s="60"/>
      <c r="I2554" s="60"/>
      <c r="J2554" s="60"/>
      <c r="K2554" s="65">
        <f>IFERROR(VLOOKUP($A2554,D_SAV!$A$5:$I$29,6,0),)</f>
        <v>0</v>
      </c>
    </row>
    <row r="2555" spans="1:11" x14ac:dyDescent="0.25">
      <c r="A2555" s="59"/>
      <c r="B2555" s="63">
        <f>IFERROR(VLOOKUP($A2555,D_SAV!$A$5:$I$29,3,0),)</f>
        <v>0</v>
      </c>
      <c r="C2555" s="64" t="str">
        <f>IFERROR(VLOOKUP($A2555,D_SAV!$A$5:$I$29,4,0),"")</f>
        <v/>
      </c>
      <c r="D2555" s="65">
        <f>IFERROR(VLOOKUP($A2555,D_SAV!$A$5:$I$29,5,0),)</f>
        <v>0</v>
      </c>
      <c r="E2555" s="60"/>
      <c r="F2555" s="60"/>
      <c r="G2555" s="60"/>
      <c r="H2555" s="60"/>
      <c r="I2555" s="60"/>
      <c r="J2555" s="60"/>
      <c r="K2555" s="65">
        <f>IFERROR(VLOOKUP($A2555,D_SAV!$A$5:$I$29,6,0),)</f>
        <v>0</v>
      </c>
    </row>
    <row r="2556" spans="1:11" x14ac:dyDescent="0.25">
      <c r="A2556" s="59"/>
      <c r="B2556" s="63">
        <f>IFERROR(VLOOKUP($A2556,D_SAV!$A$5:$I$29,3,0),)</f>
        <v>0</v>
      </c>
      <c r="C2556" s="64" t="str">
        <f>IFERROR(VLOOKUP($A2556,D_SAV!$A$5:$I$29,4,0),"")</f>
        <v/>
      </c>
      <c r="D2556" s="65">
        <f>IFERROR(VLOOKUP($A2556,D_SAV!$A$5:$I$29,5,0),)</f>
        <v>0</v>
      </c>
      <c r="E2556" s="60"/>
      <c r="F2556" s="60"/>
      <c r="G2556" s="60"/>
      <c r="H2556" s="60"/>
      <c r="I2556" s="60"/>
      <c r="J2556" s="60"/>
      <c r="K2556" s="65">
        <f>IFERROR(VLOOKUP($A2556,D_SAV!$A$5:$I$29,6,0),)</f>
        <v>0</v>
      </c>
    </row>
    <row r="2557" spans="1:11" x14ac:dyDescent="0.25">
      <c r="A2557" s="59"/>
      <c r="B2557" s="63">
        <f>IFERROR(VLOOKUP($A2557,D_SAV!$A$5:$I$29,3,0),)</f>
        <v>0</v>
      </c>
      <c r="C2557" s="64" t="str">
        <f>IFERROR(VLOOKUP($A2557,D_SAV!$A$5:$I$29,4,0),"")</f>
        <v/>
      </c>
      <c r="D2557" s="65">
        <f>IFERROR(VLOOKUP($A2557,D_SAV!$A$5:$I$29,5,0),)</f>
        <v>0</v>
      </c>
      <c r="E2557" s="60"/>
      <c r="F2557" s="60"/>
      <c r="G2557" s="60"/>
      <c r="H2557" s="60"/>
      <c r="I2557" s="60"/>
      <c r="J2557" s="60"/>
      <c r="K2557" s="65">
        <f>IFERROR(VLOOKUP($A2557,D_SAV!$A$5:$I$29,6,0),)</f>
        <v>0</v>
      </c>
    </row>
    <row r="2558" spans="1:11" x14ac:dyDescent="0.25">
      <c r="A2558" s="59"/>
      <c r="B2558" s="63">
        <f>IFERROR(VLOOKUP($A2558,D_SAV!$A$5:$I$29,3,0),)</f>
        <v>0</v>
      </c>
      <c r="C2558" s="64" t="str">
        <f>IFERROR(VLOOKUP($A2558,D_SAV!$A$5:$I$29,4,0),"")</f>
        <v/>
      </c>
      <c r="D2558" s="65">
        <f>IFERROR(VLOOKUP($A2558,D_SAV!$A$5:$I$29,5,0),)</f>
        <v>0</v>
      </c>
      <c r="E2558" s="60"/>
      <c r="F2558" s="60"/>
      <c r="G2558" s="60"/>
      <c r="H2558" s="60"/>
      <c r="I2558" s="60"/>
      <c r="J2558" s="60"/>
      <c r="K2558" s="65">
        <f>IFERROR(VLOOKUP($A2558,D_SAV!$A$5:$I$29,6,0),)</f>
        <v>0</v>
      </c>
    </row>
    <row r="2559" spans="1:11" x14ac:dyDescent="0.25">
      <c r="A2559" s="59"/>
      <c r="B2559" s="63">
        <f>IFERROR(VLOOKUP($A2559,D_SAV!$A$5:$I$29,3,0),)</f>
        <v>0</v>
      </c>
      <c r="C2559" s="64" t="str">
        <f>IFERROR(VLOOKUP($A2559,D_SAV!$A$5:$I$29,4,0),"")</f>
        <v/>
      </c>
      <c r="D2559" s="65">
        <f>IFERROR(VLOOKUP($A2559,D_SAV!$A$5:$I$29,5,0),)</f>
        <v>0</v>
      </c>
      <c r="E2559" s="60"/>
      <c r="F2559" s="60"/>
      <c r="G2559" s="60"/>
      <c r="H2559" s="60"/>
      <c r="I2559" s="60"/>
      <c r="J2559" s="60"/>
      <c r="K2559" s="65">
        <f>IFERROR(VLOOKUP($A2559,D_SAV!$A$5:$I$29,6,0),)</f>
        <v>0</v>
      </c>
    </row>
    <row r="2560" spans="1:11" x14ac:dyDescent="0.25">
      <c r="A2560" s="59"/>
      <c r="B2560" s="63">
        <f>IFERROR(VLOOKUP($A2560,D_SAV!$A$5:$I$29,3,0),)</f>
        <v>0</v>
      </c>
      <c r="C2560" s="64" t="str">
        <f>IFERROR(VLOOKUP($A2560,D_SAV!$A$5:$I$29,4,0),"")</f>
        <v/>
      </c>
      <c r="D2560" s="65">
        <f>IFERROR(VLOOKUP($A2560,D_SAV!$A$5:$I$29,5,0),)</f>
        <v>0</v>
      </c>
      <c r="E2560" s="60"/>
      <c r="F2560" s="60"/>
      <c r="G2560" s="60"/>
      <c r="H2560" s="60"/>
      <c r="I2560" s="60"/>
      <c r="J2560" s="60"/>
      <c r="K2560" s="65">
        <f>IFERROR(VLOOKUP($A2560,D_SAV!$A$5:$I$29,6,0),)</f>
        <v>0</v>
      </c>
    </row>
    <row r="2561" spans="1:11" x14ac:dyDescent="0.25">
      <c r="A2561" s="59"/>
      <c r="B2561" s="63">
        <f>IFERROR(VLOOKUP($A2561,D_SAV!$A$5:$I$29,3,0),)</f>
        <v>0</v>
      </c>
      <c r="C2561" s="64" t="str">
        <f>IFERROR(VLOOKUP($A2561,D_SAV!$A$5:$I$29,4,0),"")</f>
        <v/>
      </c>
      <c r="D2561" s="65">
        <f>IFERROR(VLOOKUP($A2561,D_SAV!$A$5:$I$29,5,0),)</f>
        <v>0</v>
      </c>
      <c r="E2561" s="60"/>
      <c r="F2561" s="60"/>
      <c r="G2561" s="60"/>
      <c r="H2561" s="60"/>
      <c r="I2561" s="60"/>
      <c r="J2561" s="60"/>
      <c r="K2561" s="65">
        <f>IFERROR(VLOOKUP($A2561,D_SAV!$A$5:$I$29,6,0),)</f>
        <v>0</v>
      </c>
    </row>
    <row r="2562" spans="1:11" x14ac:dyDescent="0.25">
      <c r="A2562" s="59"/>
      <c r="B2562" s="63">
        <f>IFERROR(VLOOKUP($A2562,D_SAV!$A$5:$I$29,3,0),)</f>
        <v>0</v>
      </c>
      <c r="C2562" s="64" t="str">
        <f>IFERROR(VLOOKUP($A2562,D_SAV!$A$5:$I$29,4,0),"")</f>
        <v/>
      </c>
      <c r="D2562" s="65">
        <f>IFERROR(VLOOKUP($A2562,D_SAV!$A$5:$I$29,5,0),)</f>
        <v>0</v>
      </c>
      <c r="E2562" s="60"/>
      <c r="F2562" s="60"/>
      <c r="G2562" s="60"/>
      <c r="H2562" s="60"/>
      <c r="I2562" s="60"/>
      <c r="J2562" s="60"/>
      <c r="K2562" s="65">
        <f>IFERROR(VLOOKUP($A2562,D_SAV!$A$5:$I$29,6,0),)</f>
        <v>0</v>
      </c>
    </row>
    <row r="2563" spans="1:11" x14ac:dyDescent="0.25">
      <c r="A2563" s="59"/>
      <c r="B2563" s="63">
        <f>IFERROR(VLOOKUP($A2563,D_SAV!$A$5:$I$29,3,0),)</f>
        <v>0</v>
      </c>
      <c r="C2563" s="64" t="str">
        <f>IFERROR(VLOOKUP($A2563,D_SAV!$A$5:$I$29,4,0),"")</f>
        <v/>
      </c>
      <c r="D2563" s="65">
        <f>IFERROR(VLOOKUP($A2563,D_SAV!$A$5:$I$29,5,0),)</f>
        <v>0</v>
      </c>
      <c r="E2563" s="60"/>
      <c r="F2563" s="60"/>
      <c r="G2563" s="60"/>
      <c r="H2563" s="60"/>
      <c r="I2563" s="60"/>
      <c r="J2563" s="60"/>
      <c r="K2563" s="65">
        <f>IFERROR(VLOOKUP($A2563,D_SAV!$A$5:$I$29,6,0),)</f>
        <v>0</v>
      </c>
    </row>
    <row r="2564" spans="1:11" x14ac:dyDescent="0.25">
      <c r="A2564" s="59"/>
      <c r="B2564" s="63">
        <f>IFERROR(VLOOKUP($A2564,D_SAV!$A$5:$I$29,3,0),)</f>
        <v>0</v>
      </c>
      <c r="C2564" s="64" t="str">
        <f>IFERROR(VLOOKUP($A2564,D_SAV!$A$5:$I$29,4,0),"")</f>
        <v/>
      </c>
      <c r="D2564" s="65">
        <f>IFERROR(VLOOKUP($A2564,D_SAV!$A$5:$I$29,5,0),)</f>
        <v>0</v>
      </c>
      <c r="E2564" s="60"/>
      <c r="F2564" s="60"/>
      <c r="G2564" s="60"/>
      <c r="H2564" s="60"/>
      <c r="I2564" s="60"/>
      <c r="J2564" s="60"/>
      <c r="K2564" s="65">
        <f>IFERROR(VLOOKUP($A2564,D_SAV!$A$5:$I$29,6,0),)</f>
        <v>0</v>
      </c>
    </row>
    <row r="2565" spans="1:11" x14ac:dyDescent="0.25">
      <c r="A2565" s="59"/>
      <c r="B2565" s="63">
        <f>IFERROR(VLOOKUP($A2565,D_SAV!$A$5:$I$29,3,0),)</f>
        <v>0</v>
      </c>
      <c r="C2565" s="64" t="str">
        <f>IFERROR(VLOOKUP($A2565,D_SAV!$A$5:$I$29,4,0),"")</f>
        <v/>
      </c>
      <c r="D2565" s="65">
        <f>IFERROR(VLOOKUP($A2565,D_SAV!$A$5:$I$29,5,0),)</f>
        <v>0</v>
      </c>
      <c r="E2565" s="60"/>
      <c r="F2565" s="60"/>
      <c r="G2565" s="60"/>
      <c r="H2565" s="60"/>
      <c r="I2565" s="60"/>
      <c r="J2565" s="60"/>
      <c r="K2565" s="65">
        <f>IFERROR(VLOOKUP($A2565,D_SAV!$A$5:$I$29,6,0),)</f>
        <v>0</v>
      </c>
    </row>
    <row r="2566" spans="1:11" x14ac:dyDescent="0.25">
      <c r="A2566" s="59"/>
      <c r="B2566" s="63">
        <f>IFERROR(VLOOKUP($A2566,D_SAV!$A$5:$I$29,3,0),)</f>
        <v>0</v>
      </c>
      <c r="C2566" s="64" t="str">
        <f>IFERROR(VLOOKUP($A2566,D_SAV!$A$5:$I$29,4,0),"")</f>
        <v/>
      </c>
      <c r="D2566" s="65">
        <f>IFERROR(VLOOKUP($A2566,D_SAV!$A$5:$I$29,5,0),)</f>
        <v>0</v>
      </c>
      <c r="E2566" s="60"/>
      <c r="F2566" s="60"/>
      <c r="G2566" s="60"/>
      <c r="H2566" s="60"/>
      <c r="I2566" s="60"/>
      <c r="J2566" s="60"/>
      <c r="K2566" s="65">
        <f>IFERROR(VLOOKUP($A2566,D_SAV!$A$5:$I$29,6,0),)</f>
        <v>0</v>
      </c>
    </row>
    <row r="2567" spans="1:11" x14ac:dyDescent="0.25">
      <c r="A2567" s="59"/>
      <c r="B2567" s="63">
        <f>IFERROR(VLOOKUP($A2567,D_SAV!$A$5:$I$29,3,0),)</f>
        <v>0</v>
      </c>
      <c r="C2567" s="64" t="str">
        <f>IFERROR(VLOOKUP($A2567,D_SAV!$A$5:$I$29,4,0),"")</f>
        <v/>
      </c>
      <c r="D2567" s="65">
        <f>IFERROR(VLOOKUP($A2567,D_SAV!$A$5:$I$29,5,0),)</f>
        <v>0</v>
      </c>
      <c r="E2567" s="60"/>
      <c r="F2567" s="60"/>
      <c r="G2567" s="60"/>
      <c r="H2567" s="60"/>
      <c r="I2567" s="60"/>
      <c r="J2567" s="60"/>
      <c r="K2567" s="65">
        <f>IFERROR(VLOOKUP($A2567,D_SAV!$A$5:$I$29,6,0),)</f>
        <v>0</v>
      </c>
    </row>
    <row r="2568" spans="1:11" x14ac:dyDescent="0.25">
      <c r="A2568" s="59"/>
      <c r="B2568" s="63">
        <f>IFERROR(VLOOKUP($A2568,D_SAV!$A$5:$I$29,3,0),)</f>
        <v>0</v>
      </c>
      <c r="C2568" s="64" t="str">
        <f>IFERROR(VLOOKUP($A2568,D_SAV!$A$5:$I$29,4,0),"")</f>
        <v/>
      </c>
      <c r="D2568" s="65">
        <f>IFERROR(VLOOKUP($A2568,D_SAV!$A$5:$I$29,5,0),)</f>
        <v>0</v>
      </c>
      <c r="E2568" s="60"/>
      <c r="F2568" s="60"/>
      <c r="G2568" s="60"/>
      <c r="H2568" s="60"/>
      <c r="I2568" s="60"/>
      <c r="J2568" s="60"/>
      <c r="K2568" s="65">
        <f>IFERROR(VLOOKUP($A2568,D_SAV!$A$5:$I$29,6,0),)</f>
        <v>0</v>
      </c>
    </row>
    <row r="2569" spans="1:11" x14ac:dyDescent="0.25">
      <c r="A2569" s="59"/>
      <c r="B2569" s="63">
        <f>IFERROR(VLOOKUP($A2569,D_SAV!$A$5:$I$29,3,0),)</f>
        <v>0</v>
      </c>
      <c r="C2569" s="64" t="str">
        <f>IFERROR(VLOOKUP($A2569,D_SAV!$A$5:$I$29,4,0),"")</f>
        <v/>
      </c>
      <c r="D2569" s="65">
        <f>IFERROR(VLOOKUP($A2569,D_SAV!$A$5:$I$29,5,0),)</f>
        <v>0</v>
      </c>
      <c r="E2569" s="60"/>
      <c r="F2569" s="60"/>
      <c r="G2569" s="60"/>
      <c r="H2569" s="60"/>
      <c r="I2569" s="60"/>
      <c r="J2569" s="60"/>
      <c r="K2569" s="65">
        <f>IFERROR(VLOOKUP($A2569,D_SAV!$A$5:$I$29,6,0),)</f>
        <v>0</v>
      </c>
    </row>
    <row r="2570" spans="1:11" x14ac:dyDescent="0.25">
      <c r="A2570" s="59"/>
      <c r="B2570" s="63">
        <f>IFERROR(VLOOKUP($A2570,D_SAV!$A$5:$I$29,3,0),)</f>
        <v>0</v>
      </c>
      <c r="C2570" s="64" t="str">
        <f>IFERROR(VLOOKUP($A2570,D_SAV!$A$5:$I$29,4,0),"")</f>
        <v/>
      </c>
      <c r="D2570" s="65">
        <f>IFERROR(VLOOKUP($A2570,D_SAV!$A$5:$I$29,5,0),)</f>
        <v>0</v>
      </c>
      <c r="E2570" s="60"/>
      <c r="F2570" s="60"/>
      <c r="G2570" s="60"/>
      <c r="H2570" s="60"/>
      <c r="I2570" s="60"/>
      <c r="J2570" s="60"/>
      <c r="K2570" s="65">
        <f>IFERROR(VLOOKUP($A2570,D_SAV!$A$5:$I$29,6,0),)</f>
        <v>0</v>
      </c>
    </row>
    <row r="2571" spans="1:11" x14ac:dyDescent="0.25">
      <c r="A2571" s="59"/>
      <c r="B2571" s="63">
        <f>IFERROR(VLOOKUP($A2571,D_SAV!$A$5:$I$29,3,0),)</f>
        <v>0</v>
      </c>
      <c r="C2571" s="64" t="str">
        <f>IFERROR(VLOOKUP($A2571,D_SAV!$A$5:$I$29,4,0),"")</f>
        <v/>
      </c>
      <c r="D2571" s="65">
        <f>IFERROR(VLOOKUP($A2571,D_SAV!$A$5:$I$29,5,0),)</f>
        <v>0</v>
      </c>
      <c r="E2571" s="60"/>
      <c r="F2571" s="60"/>
      <c r="G2571" s="60"/>
      <c r="H2571" s="60"/>
      <c r="I2571" s="60"/>
      <c r="J2571" s="60"/>
      <c r="K2571" s="65">
        <f>IFERROR(VLOOKUP($A2571,D_SAV!$A$5:$I$29,6,0),)</f>
        <v>0</v>
      </c>
    </row>
    <row r="2572" spans="1:11" x14ac:dyDescent="0.25">
      <c r="A2572" s="59"/>
      <c r="B2572" s="63">
        <f>IFERROR(VLOOKUP($A2572,D_SAV!$A$5:$I$29,3,0),)</f>
        <v>0</v>
      </c>
      <c r="C2572" s="64" t="str">
        <f>IFERROR(VLOOKUP($A2572,D_SAV!$A$5:$I$29,4,0),"")</f>
        <v/>
      </c>
      <c r="D2572" s="65">
        <f>IFERROR(VLOOKUP($A2572,D_SAV!$A$5:$I$29,5,0),)</f>
        <v>0</v>
      </c>
      <c r="E2572" s="60"/>
      <c r="F2572" s="60"/>
      <c r="G2572" s="60"/>
      <c r="H2572" s="60"/>
      <c r="I2572" s="60"/>
      <c r="J2572" s="60"/>
      <c r="K2572" s="65">
        <f>IFERROR(VLOOKUP($A2572,D_SAV!$A$5:$I$29,6,0),)</f>
        <v>0</v>
      </c>
    </row>
    <row r="2573" spans="1:11" x14ac:dyDescent="0.25">
      <c r="A2573" s="59"/>
      <c r="B2573" s="63">
        <f>IFERROR(VLOOKUP($A2573,D_SAV!$A$5:$I$29,3,0),)</f>
        <v>0</v>
      </c>
      <c r="C2573" s="64" t="str">
        <f>IFERROR(VLOOKUP($A2573,D_SAV!$A$5:$I$29,4,0),"")</f>
        <v/>
      </c>
      <c r="D2573" s="65">
        <f>IFERROR(VLOOKUP($A2573,D_SAV!$A$5:$I$29,5,0),)</f>
        <v>0</v>
      </c>
      <c r="E2573" s="60"/>
      <c r="F2573" s="60"/>
      <c r="G2573" s="60"/>
      <c r="H2573" s="60"/>
      <c r="I2573" s="60"/>
      <c r="J2573" s="60"/>
      <c r="K2573" s="65">
        <f>IFERROR(VLOOKUP($A2573,D_SAV!$A$5:$I$29,6,0),)</f>
        <v>0</v>
      </c>
    </row>
    <row r="2574" spans="1:11" x14ac:dyDescent="0.25">
      <c r="A2574" s="59"/>
      <c r="B2574" s="63">
        <f>IFERROR(VLOOKUP($A2574,D_SAV!$A$5:$I$29,3,0),)</f>
        <v>0</v>
      </c>
      <c r="C2574" s="64" t="str">
        <f>IFERROR(VLOOKUP($A2574,D_SAV!$A$5:$I$29,4,0),"")</f>
        <v/>
      </c>
      <c r="D2574" s="65">
        <f>IFERROR(VLOOKUP($A2574,D_SAV!$A$5:$I$29,5,0),)</f>
        <v>0</v>
      </c>
      <c r="E2574" s="60"/>
      <c r="F2574" s="60"/>
      <c r="G2574" s="60"/>
      <c r="H2574" s="60"/>
      <c r="I2574" s="60"/>
      <c r="J2574" s="60"/>
      <c r="K2574" s="65">
        <f>IFERROR(VLOOKUP($A2574,D_SAV!$A$5:$I$29,6,0),)</f>
        <v>0</v>
      </c>
    </row>
    <row r="2575" spans="1:11" x14ac:dyDescent="0.25">
      <c r="A2575" s="59"/>
      <c r="B2575" s="63">
        <f>IFERROR(VLOOKUP($A2575,D_SAV!$A$5:$I$29,3,0),)</f>
        <v>0</v>
      </c>
      <c r="C2575" s="64" t="str">
        <f>IFERROR(VLOOKUP($A2575,D_SAV!$A$5:$I$29,4,0),"")</f>
        <v/>
      </c>
      <c r="D2575" s="65">
        <f>IFERROR(VLOOKUP($A2575,D_SAV!$A$5:$I$29,5,0),)</f>
        <v>0</v>
      </c>
      <c r="E2575" s="60"/>
      <c r="F2575" s="60"/>
      <c r="G2575" s="60"/>
      <c r="H2575" s="60"/>
      <c r="I2575" s="60"/>
      <c r="J2575" s="60"/>
      <c r="K2575" s="65">
        <f>IFERROR(VLOOKUP($A2575,D_SAV!$A$5:$I$29,6,0),)</f>
        <v>0</v>
      </c>
    </row>
    <row r="2576" spans="1:11" x14ac:dyDescent="0.25">
      <c r="A2576" s="59"/>
      <c r="B2576" s="63">
        <f>IFERROR(VLOOKUP($A2576,D_SAV!$A$5:$I$29,3,0),)</f>
        <v>0</v>
      </c>
      <c r="C2576" s="64" t="str">
        <f>IFERROR(VLOOKUP($A2576,D_SAV!$A$5:$I$29,4,0),"")</f>
        <v/>
      </c>
      <c r="D2576" s="65">
        <f>IFERROR(VLOOKUP($A2576,D_SAV!$A$5:$I$29,5,0),)</f>
        <v>0</v>
      </c>
      <c r="E2576" s="60"/>
      <c r="F2576" s="60"/>
      <c r="G2576" s="60"/>
      <c r="H2576" s="60"/>
      <c r="I2576" s="60"/>
      <c r="J2576" s="60"/>
      <c r="K2576" s="65">
        <f>IFERROR(VLOOKUP($A2576,D_SAV!$A$5:$I$29,6,0),)</f>
        <v>0</v>
      </c>
    </row>
    <row r="2577" spans="1:11" x14ac:dyDescent="0.25">
      <c r="A2577" s="59"/>
      <c r="B2577" s="63">
        <f>IFERROR(VLOOKUP($A2577,D_SAV!$A$5:$I$29,3,0),)</f>
        <v>0</v>
      </c>
      <c r="C2577" s="64" t="str">
        <f>IFERROR(VLOOKUP($A2577,D_SAV!$A$5:$I$29,4,0),"")</f>
        <v/>
      </c>
      <c r="D2577" s="65">
        <f>IFERROR(VLOOKUP($A2577,D_SAV!$A$5:$I$29,5,0),)</f>
        <v>0</v>
      </c>
      <c r="E2577" s="60"/>
      <c r="F2577" s="60"/>
      <c r="G2577" s="60"/>
      <c r="H2577" s="60"/>
      <c r="I2577" s="60"/>
      <c r="J2577" s="60"/>
      <c r="K2577" s="65">
        <f>IFERROR(VLOOKUP($A2577,D_SAV!$A$5:$I$29,6,0),)</f>
        <v>0</v>
      </c>
    </row>
    <row r="2578" spans="1:11" x14ac:dyDescent="0.25">
      <c r="A2578" s="59"/>
      <c r="B2578" s="63">
        <f>IFERROR(VLOOKUP($A2578,D_SAV!$A$5:$I$29,3,0),)</f>
        <v>0</v>
      </c>
      <c r="C2578" s="64" t="str">
        <f>IFERROR(VLOOKUP($A2578,D_SAV!$A$5:$I$29,4,0),"")</f>
        <v/>
      </c>
      <c r="D2578" s="65">
        <f>IFERROR(VLOOKUP($A2578,D_SAV!$A$5:$I$29,5,0),)</f>
        <v>0</v>
      </c>
      <c r="E2578" s="60"/>
      <c r="F2578" s="60"/>
      <c r="G2578" s="60"/>
      <c r="H2578" s="60"/>
      <c r="I2578" s="60"/>
      <c r="J2578" s="60"/>
      <c r="K2578" s="65">
        <f>IFERROR(VLOOKUP($A2578,D_SAV!$A$5:$I$29,6,0),)</f>
        <v>0</v>
      </c>
    </row>
    <row r="2579" spans="1:11" x14ac:dyDescent="0.25">
      <c r="A2579" s="59"/>
      <c r="B2579" s="63">
        <f>IFERROR(VLOOKUP($A2579,D_SAV!$A$5:$I$29,3,0),)</f>
        <v>0</v>
      </c>
      <c r="C2579" s="64" t="str">
        <f>IFERROR(VLOOKUP($A2579,D_SAV!$A$5:$I$29,4,0),"")</f>
        <v/>
      </c>
      <c r="D2579" s="65">
        <f>IFERROR(VLOOKUP($A2579,D_SAV!$A$5:$I$29,5,0),)</f>
        <v>0</v>
      </c>
      <c r="E2579" s="60"/>
      <c r="F2579" s="60"/>
      <c r="G2579" s="60"/>
      <c r="H2579" s="60"/>
      <c r="I2579" s="60"/>
      <c r="J2579" s="60"/>
      <c r="K2579" s="65">
        <f>IFERROR(VLOOKUP($A2579,D_SAV!$A$5:$I$29,6,0),)</f>
        <v>0</v>
      </c>
    </row>
    <row r="2580" spans="1:11" x14ac:dyDescent="0.25">
      <c r="A2580" s="59"/>
      <c r="B2580" s="63">
        <f>IFERROR(VLOOKUP($A2580,D_SAV!$A$5:$I$29,3,0),)</f>
        <v>0</v>
      </c>
      <c r="C2580" s="64" t="str">
        <f>IFERROR(VLOOKUP($A2580,D_SAV!$A$5:$I$29,4,0),"")</f>
        <v/>
      </c>
      <c r="D2580" s="65">
        <f>IFERROR(VLOOKUP($A2580,D_SAV!$A$5:$I$29,5,0),)</f>
        <v>0</v>
      </c>
      <c r="E2580" s="60"/>
      <c r="F2580" s="60"/>
      <c r="G2580" s="60"/>
      <c r="H2580" s="60"/>
      <c r="I2580" s="60"/>
      <c r="J2580" s="60"/>
      <c r="K2580" s="65">
        <f>IFERROR(VLOOKUP($A2580,D_SAV!$A$5:$I$29,6,0),)</f>
        <v>0</v>
      </c>
    </row>
    <row r="2581" spans="1:11" x14ac:dyDescent="0.25">
      <c r="A2581" s="59"/>
      <c r="B2581" s="63">
        <f>IFERROR(VLOOKUP($A2581,D_SAV!$A$5:$I$29,3,0),)</f>
        <v>0</v>
      </c>
      <c r="C2581" s="64" t="str">
        <f>IFERROR(VLOOKUP($A2581,D_SAV!$A$5:$I$29,4,0),"")</f>
        <v/>
      </c>
      <c r="D2581" s="65">
        <f>IFERROR(VLOOKUP($A2581,D_SAV!$A$5:$I$29,5,0),)</f>
        <v>0</v>
      </c>
      <c r="E2581" s="60"/>
      <c r="F2581" s="60"/>
      <c r="G2581" s="60"/>
      <c r="H2581" s="60"/>
      <c r="I2581" s="60"/>
      <c r="J2581" s="60"/>
      <c r="K2581" s="65">
        <f>IFERROR(VLOOKUP($A2581,D_SAV!$A$5:$I$29,6,0),)</f>
        <v>0</v>
      </c>
    </row>
    <row r="2582" spans="1:11" x14ac:dyDescent="0.25">
      <c r="A2582" s="59"/>
      <c r="B2582" s="63">
        <f>IFERROR(VLOOKUP($A2582,D_SAV!$A$5:$I$29,3,0),)</f>
        <v>0</v>
      </c>
      <c r="C2582" s="64" t="str">
        <f>IFERROR(VLOOKUP($A2582,D_SAV!$A$5:$I$29,4,0),"")</f>
        <v/>
      </c>
      <c r="D2582" s="65">
        <f>IFERROR(VLOOKUP($A2582,D_SAV!$A$5:$I$29,5,0),)</f>
        <v>0</v>
      </c>
      <c r="E2582" s="60"/>
      <c r="F2582" s="60"/>
      <c r="G2582" s="60"/>
      <c r="H2582" s="60"/>
      <c r="I2582" s="60"/>
      <c r="J2582" s="60"/>
      <c r="K2582" s="65">
        <f>IFERROR(VLOOKUP($A2582,D_SAV!$A$5:$I$29,6,0),)</f>
        <v>0</v>
      </c>
    </row>
    <row r="2583" spans="1:11" x14ac:dyDescent="0.25">
      <c r="A2583" s="59"/>
      <c r="B2583" s="63">
        <f>IFERROR(VLOOKUP($A2583,D_SAV!$A$5:$I$29,3,0),)</f>
        <v>0</v>
      </c>
      <c r="C2583" s="64" t="str">
        <f>IFERROR(VLOOKUP($A2583,D_SAV!$A$5:$I$29,4,0),"")</f>
        <v/>
      </c>
      <c r="D2583" s="65">
        <f>IFERROR(VLOOKUP($A2583,D_SAV!$A$5:$I$29,5,0),)</f>
        <v>0</v>
      </c>
      <c r="E2583" s="60"/>
      <c r="F2583" s="60"/>
      <c r="G2583" s="60"/>
      <c r="H2583" s="60"/>
      <c r="I2583" s="60"/>
      <c r="J2583" s="60"/>
      <c r="K2583" s="65">
        <f>IFERROR(VLOOKUP($A2583,D_SAV!$A$5:$I$29,6,0),)</f>
        <v>0</v>
      </c>
    </row>
    <row r="2584" spans="1:11" x14ac:dyDescent="0.25">
      <c r="A2584" s="59"/>
      <c r="B2584" s="63">
        <f>IFERROR(VLOOKUP($A2584,D_SAV!$A$5:$I$29,3,0),)</f>
        <v>0</v>
      </c>
      <c r="C2584" s="64" t="str">
        <f>IFERROR(VLOOKUP($A2584,D_SAV!$A$5:$I$29,4,0),"")</f>
        <v/>
      </c>
      <c r="D2584" s="65">
        <f>IFERROR(VLOOKUP($A2584,D_SAV!$A$5:$I$29,5,0),)</f>
        <v>0</v>
      </c>
      <c r="E2584" s="60"/>
      <c r="F2584" s="60"/>
      <c r="G2584" s="60"/>
      <c r="H2584" s="60"/>
      <c r="I2584" s="60"/>
      <c r="J2584" s="60"/>
      <c r="K2584" s="65">
        <f>IFERROR(VLOOKUP($A2584,D_SAV!$A$5:$I$29,6,0),)</f>
        <v>0</v>
      </c>
    </row>
    <row r="2585" spans="1:11" x14ac:dyDescent="0.25">
      <c r="A2585" s="59"/>
      <c r="B2585" s="63">
        <f>IFERROR(VLOOKUP($A2585,D_SAV!$A$5:$I$29,3,0),)</f>
        <v>0</v>
      </c>
      <c r="C2585" s="64" t="str">
        <f>IFERROR(VLOOKUP($A2585,D_SAV!$A$5:$I$29,4,0),"")</f>
        <v/>
      </c>
      <c r="D2585" s="65">
        <f>IFERROR(VLOOKUP($A2585,D_SAV!$A$5:$I$29,5,0),)</f>
        <v>0</v>
      </c>
      <c r="E2585" s="60"/>
      <c r="F2585" s="60"/>
      <c r="G2585" s="60"/>
      <c r="H2585" s="60"/>
      <c r="I2585" s="60"/>
      <c r="J2585" s="60"/>
      <c r="K2585" s="65">
        <f>IFERROR(VLOOKUP($A2585,D_SAV!$A$5:$I$29,6,0),)</f>
        <v>0</v>
      </c>
    </row>
    <row r="2586" spans="1:11" x14ac:dyDescent="0.25">
      <c r="A2586" s="59"/>
      <c r="B2586" s="63">
        <f>IFERROR(VLOOKUP($A2586,D_SAV!$A$5:$I$29,3,0),)</f>
        <v>0</v>
      </c>
      <c r="C2586" s="64" t="str">
        <f>IFERROR(VLOOKUP($A2586,D_SAV!$A$5:$I$29,4,0),"")</f>
        <v/>
      </c>
      <c r="D2586" s="65">
        <f>IFERROR(VLOOKUP($A2586,D_SAV!$A$5:$I$29,5,0),)</f>
        <v>0</v>
      </c>
      <c r="E2586" s="60"/>
      <c r="F2586" s="60"/>
      <c r="G2586" s="60"/>
      <c r="H2586" s="60"/>
      <c r="I2586" s="60"/>
      <c r="J2586" s="60"/>
      <c r="K2586" s="65">
        <f>IFERROR(VLOOKUP($A2586,D_SAV!$A$5:$I$29,6,0),)</f>
        <v>0</v>
      </c>
    </row>
    <row r="2587" spans="1:11" x14ac:dyDescent="0.25">
      <c r="A2587" s="59"/>
      <c r="B2587" s="63">
        <f>IFERROR(VLOOKUP($A2587,D_SAV!$A$5:$I$29,3,0),)</f>
        <v>0</v>
      </c>
      <c r="C2587" s="64" t="str">
        <f>IFERROR(VLOOKUP($A2587,D_SAV!$A$5:$I$29,4,0),"")</f>
        <v/>
      </c>
      <c r="D2587" s="65">
        <f>IFERROR(VLOOKUP($A2587,D_SAV!$A$5:$I$29,5,0),)</f>
        <v>0</v>
      </c>
      <c r="E2587" s="60"/>
      <c r="F2587" s="60"/>
      <c r="G2587" s="60"/>
      <c r="H2587" s="60"/>
      <c r="I2587" s="60"/>
      <c r="J2587" s="60"/>
      <c r="K2587" s="65">
        <f>IFERROR(VLOOKUP($A2587,D_SAV!$A$5:$I$29,6,0),)</f>
        <v>0</v>
      </c>
    </row>
    <row r="2588" spans="1:11" x14ac:dyDescent="0.25">
      <c r="A2588" s="59"/>
      <c r="B2588" s="63">
        <f>IFERROR(VLOOKUP($A2588,D_SAV!$A$5:$I$29,3,0),)</f>
        <v>0</v>
      </c>
      <c r="C2588" s="64" t="str">
        <f>IFERROR(VLOOKUP($A2588,D_SAV!$A$5:$I$29,4,0),"")</f>
        <v/>
      </c>
      <c r="D2588" s="65">
        <f>IFERROR(VLOOKUP($A2588,D_SAV!$A$5:$I$29,5,0),)</f>
        <v>0</v>
      </c>
      <c r="E2588" s="60"/>
      <c r="F2588" s="60"/>
      <c r="G2588" s="60"/>
      <c r="H2588" s="60"/>
      <c r="I2588" s="60"/>
      <c r="J2588" s="60"/>
      <c r="K2588" s="65">
        <f>IFERROR(VLOOKUP($A2588,D_SAV!$A$5:$I$29,6,0),)</f>
        <v>0</v>
      </c>
    </row>
    <row r="2589" spans="1:11" x14ac:dyDescent="0.25">
      <c r="A2589" s="59"/>
      <c r="B2589" s="63">
        <f>IFERROR(VLOOKUP($A2589,D_SAV!$A$5:$I$29,3,0),)</f>
        <v>0</v>
      </c>
      <c r="C2589" s="64" t="str">
        <f>IFERROR(VLOOKUP($A2589,D_SAV!$A$5:$I$29,4,0),"")</f>
        <v/>
      </c>
      <c r="D2589" s="65">
        <f>IFERROR(VLOOKUP($A2589,D_SAV!$A$5:$I$29,5,0),)</f>
        <v>0</v>
      </c>
      <c r="E2589" s="60"/>
      <c r="F2589" s="60"/>
      <c r="G2589" s="60"/>
      <c r="H2589" s="60"/>
      <c r="I2589" s="60"/>
      <c r="J2589" s="60"/>
      <c r="K2589" s="65">
        <f>IFERROR(VLOOKUP($A2589,D_SAV!$A$5:$I$29,6,0),)</f>
        <v>0</v>
      </c>
    </row>
    <row r="2590" spans="1:11" x14ac:dyDescent="0.25">
      <c r="A2590" s="59"/>
      <c r="B2590" s="63">
        <f>IFERROR(VLOOKUP($A2590,D_SAV!$A$5:$I$29,3,0),)</f>
        <v>0</v>
      </c>
      <c r="C2590" s="64" t="str">
        <f>IFERROR(VLOOKUP($A2590,D_SAV!$A$5:$I$29,4,0),"")</f>
        <v/>
      </c>
      <c r="D2590" s="65">
        <f>IFERROR(VLOOKUP($A2590,D_SAV!$A$5:$I$29,5,0),)</f>
        <v>0</v>
      </c>
      <c r="E2590" s="60"/>
      <c r="F2590" s="60"/>
      <c r="G2590" s="60"/>
      <c r="H2590" s="60"/>
      <c r="I2590" s="60"/>
      <c r="J2590" s="60"/>
      <c r="K2590" s="65">
        <f>IFERROR(VLOOKUP($A2590,D_SAV!$A$5:$I$29,6,0),)</f>
        <v>0</v>
      </c>
    </row>
    <row r="2591" spans="1:11" x14ac:dyDescent="0.25">
      <c r="A2591" s="59"/>
      <c r="B2591" s="63">
        <f>IFERROR(VLOOKUP($A2591,D_SAV!$A$5:$I$29,3,0),)</f>
        <v>0</v>
      </c>
      <c r="C2591" s="64" t="str">
        <f>IFERROR(VLOOKUP($A2591,D_SAV!$A$5:$I$29,4,0),"")</f>
        <v/>
      </c>
      <c r="D2591" s="65">
        <f>IFERROR(VLOOKUP($A2591,D_SAV!$A$5:$I$29,5,0),)</f>
        <v>0</v>
      </c>
      <c r="E2591" s="60"/>
      <c r="F2591" s="60"/>
      <c r="G2591" s="60"/>
      <c r="H2591" s="60"/>
      <c r="I2591" s="60"/>
      <c r="J2591" s="60"/>
      <c r="K2591" s="65">
        <f>IFERROR(VLOOKUP($A2591,D_SAV!$A$5:$I$29,6,0),)</f>
        <v>0</v>
      </c>
    </row>
    <row r="2592" spans="1:11" x14ac:dyDescent="0.25">
      <c r="A2592" s="59"/>
      <c r="B2592" s="63">
        <f>IFERROR(VLOOKUP($A2592,D_SAV!$A$5:$I$29,3,0),)</f>
        <v>0</v>
      </c>
      <c r="C2592" s="64" t="str">
        <f>IFERROR(VLOOKUP($A2592,D_SAV!$A$5:$I$29,4,0),"")</f>
        <v/>
      </c>
      <c r="D2592" s="65">
        <f>IFERROR(VLOOKUP($A2592,D_SAV!$A$5:$I$29,5,0),)</f>
        <v>0</v>
      </c>
      <c r="E2592" s="60"/>
      <c r="F2592" s="60"/>
      <c r="G2592" s="60"/>
      <c r="H2592" s="60"/>
      <c r="I2592" s="60"/>
      <c r="J2592" s="60"/>
      <c r="K2592" s="65">
        <f>IFERROR(VLOOKUP($A2592,D_SAV!$A$5:$I$29,6,0),)</f>
        <v>0</v>
      </c>
    </row>
    <row r="2593" spans="1:11" x14ac:dyDescent="0.25">
      <c r="A2593" s="59"/>
      <c r="B2593" s="63">
        <f>IFERROR(VLOOKUP($A2593,D_SAV!$A$5:$I$29,3,0),)</f>
        <v>0</v>
      </c>
      <c r="C2593" s="64" t="str">
        <f>IFERROR(VLOOKUP($A2593,D_SAV!$A$5:$I$29,4,0),"")</f>
        <v/>
      </c>
      <c r="D2593" s="65">
        <f>IFERROR(VLOOKUP($A2593,D_SAV!$A$5:$I$29,5,0),)</f>
        <v>0</v>
      </c>
      <c r="E2593" s="60"/>
      <c r="F2593" s="60"/>
      <c r="G2593" s="60"/>
      <c r="H2593" s="60"/>
      <c r="I2593" s="60"/>
      <c r="J2593" s="60"/>
      <c r="K2593" s="65">
        <f>IFERROR(VLOOKUP($A2593,D_SAV!$A$5:$I$29,6,0),)</f>
        <v>0</v>
      </c>
    </row>
    <row r="2594" spans="1:11" x14ac:dyDescent="0.25">
      <c r="A2594" s="59"/>
      <c r="B2594" s="63">
        <f>IFERROR(VLOOKUP($A2594,D_SAV!$A$5:$I$29,3,0),)</f>
        <v>0</v>
      </c>
      <c r="C2594" s="64" t="str">
        <f>IFERROR(VLOOKUP($A2594,D_SAV!$A$5:$I$29,4,0),"")</f>
        <v/>
      </c>
      <c r="D2594" s="65">
        <f>IFERROR(VLOOKUP($A2594,D_SAV!$A$5:$I$29,5,0),)</f>
        <v>0</v>
      </c>
      <c r="E2594" s="60"/>
      <c r="F2594" s="60"/>
      <c r="G2594" s="60"/>
      <c r="H2594" s="60"/>
      <c r="I2594" s="60"/>
      <c r="J2594" s="60"/>
      <c r="K2594" s="65">
        <f>IFERROR(VLOOKUP($A2594,D_SAV!$A$5:$I$29,6,0),)</f>
        <v>0</v>
      </c>
    </row>
    <row r="2595" spans="1:11" x14ac:dyDescent="0.25">
      <c r="A2595" s="59"/>
      <c r="B2595" s="63">
        <f>IFERROR(VLOOKUP($A2595,D_SAV!$A$5:$I$29,3,0),)</f>
        <v>0</v>
      </c>
      <c r="C2595" s="64" t="str">
        <f>IFERROR(VLOOKUP($A2595,D_SAV!$A$5:$I$29,4,0),"")</f>
        <v/>
      </c>
      <c r="D2595" s="65">
        <f>IFERROR(VLOOKUP($A2595,D_SAV!$A$5:$I$29,5,0),)</f>
        <v>0</v>
      </c>
      <c r="E2595" s="60"/>
      <c r="F2595" s="60"/>
      <c r="G2595" s="60"/>
      <c r="H2595" s="60"/>
      <c r="I2595" s="60"/>
      <c r="J2595" s="60"/>
      <c r="K2595" s="65">
        <f>IFERROR(VLOOKUP($A2595,D_SAV!$A$5:$I$29,6,0),)</f>
        <v>0</v>
      </c>
    </row>
    <row r="2596" spans="1:11" x14ac:dyDescent="0.25">
      <c r="A2596" s="59"/>
      <c r="B2596" s="63">
        <f>IFERROR(VLOOKUP($A2596,D_SAV!$A$5:$I$29,3,0),)</f>
        <v>0</v>
      </c>
      <c r="C2596" s="64" t="str">
        <f>IFERROR(VLOOKUP($A2596,D_SAV!$A$5:$I$29,4,0),"")</f>
        <v/>
      </c>
      <c r="D2596" s="65">
        <f>IFERROR(VLOOKUP($A2596,D_SAV!$A$5:$I$29,5,0),)</f>
        <v>0</v>
      </c>
      <c r="E2596" s="60"/>
      <c r="F2596" s="60"/>
      <c r="G2596" s="60"/>
      <c r="H2596" s="60"/>
      <c r="I2596" s="60"/>
      <c r="J2596" s="60"/>
      <c r="K2596" s="65">
        <f>IFERROR(VLOOKUP($A2596,D_SAV!$A$5:$I$29,6,0),)</f>
        <v>0</v>
      </c>
    </row>
    <row r="2597" spans="1:11" x14ac:dyDescent="0.25">
      <c r="A2597" s="59"/>
      <c r="B2597" s="63">
        <f>IFERROR(VLOOKUP($A2597,D_SAV!$A$5:$I$29,3,0),)</f>
        <v>0</v>
      </c>
      <c r="C2597" s="64" t="str">
        <f>IFERROR(VLOOKUP($A2597,D_SAV!$A$5:$I$29,4,0),"")</f>
        <v/>
      </c>
      <c r="D2597" s="65">
        <f>IFERROR(VLOOKUP($A2597,D_SAV!$A$5:$I$29,5,0),)</f>
        <v>0</v>
      </c>
      <c r="E2597" s="60"/>
      <c r="F2597" s="60"/>
      <c r="G2597" s="60"/>
      <c r="H2597" s="60"/>
      <c r="I2597" s="60"/>
      <c r="J2597" s="60"/>
      <c r="K2597" s="65">
        <f>IFERROR(VLOOKUP($A2597,D_SAV!$A$5:$I$29,6,0),)</f>
        <v>0</v>
      </c>
    </row>
    <row r="2598" spans="1:11" x14ac:dyDescent="0.25">
      <c r="A2598" s="59"/>
      <c r="B2598" s="63">
        <f>IFERROR(VLOOKUP($A2598,D_SAV!$A$5:$I$29,3,0),)</f>
        <v>0</v>
      </c>
      <c r="C2598" s="64" t="str">
        <f>IFERROR(VLOOKUP($A2598,D_SAV!$A$5:$I$29,4,0),"")</f>
        <v/>
      </c>
      <c r="D2598" s="65">
        <f>IFERROR(VLOOKUP($A2598,D_SAV!$A$5:$I$29,5,0),)</f>
        <v>0</v>
      </c>
      <c r="E2598" s="60"/>
      <c r="F2598" s="60"/>
      <c r="G2598" s="60"/>
      <c r="H2598" s="60"/>
      <c r="I2598" s="60"/>
      <c r="J2598" s="60"/>
      <c r="K2598" s="65">
        <f>IFERROR(VLOOKUP($A2598,D_SAV!$A$5:$I$29,6,0),)</f>
        <v>0</v>
      </c>
    </row>
    <row r="2599" spans="1:11" x14ac:dyDescent="0.25">
      <c r="A2599" s="59"/>
      <c r="B2599" s="63">
        <f>IFERROR(VLOOKUP($A2599,D_SAV!$A$5:$I$29,3,0),)</f>
        <v>0</v>
      </c>
      <c r="C2599" s="64" t="str">
        <f>IFERROR(VLOOKUP($A2599,D_SAV!$A$5:$I$29,4,0),"")</f>
        <v/>
      </c>
      <c r="D2599" s="65">
        <f>IFERROR(VLOOKUP($A2599,D_SAV!$A$5:$I$29,5,0),)</f>
        <v>0</v>
      </c>
      <c r="E2599" s="60"/>
      <c r="F2599" s="60"/>
      <c r="G2599" s="60"/>
      <c r="H2599" s="60"/>
      <c r="I2599" s="60"/>
      <c r="J2599" s="60"/>
      <c r="K2599" s="65">
        <f>IFERROR(VLOOKUP($A2599,D_SAV!$A$5:$I$29,6,0),)</f>
        <v>0</v>
      </c>
    </row>
    <row r="2600" spans="1:11" x14ac:dyDescent="0.25">
      <c r="A2600" s="59"/>
      <c r="B2600" s="63">
        <f>IFERROR(VLOOKUP($A2600,D_SAV!$A$5:$I$29,3,0),)</f>
        <v>0</v>
      </c>
      <c r="C2600" s="64" t="str">
        <f>IFERROR(VLOOKUP($A2600,D_SAV!$A$5:$I$29,4,0),"")</f>
        <v/>
      </c>
      <c r="D2600" s="65">
        <f>IFERROR(VLOOKUP($A2600,D_SAV!$A$5:$I$29,5,0),)</f>
        <v>0</v>
      </c>
      <c r="E2600" s="60"/>
      <c r="F2600" s="60"/>
      <c r="G2600" s="60"/>
      <c r="H2600" s="60"/>
      <c r="I2600" s="60"/>
      <c r="J2600" s="60"/>
      <c r="K2600" s="65">
        <f>IFERROR(VLOOKUP($A2600,D_SAV!$A$5:$I$29,6,0),)</f>
        <v>0</v>
      </c>
    </row>
    <row r="2601" spans="1:11" x14ac:dyDescent="0.25">
      <c r="A2601" s="59"/>
      <c r="B2601" s="63">
        <f>IFERROR(VLOOKUP($A2601,D_SAV!$A$5:$I$29,3,0),)</f>
        <v>0</v>
      </c>
      <c r="C2601" s="64" t="str">
        <f>IFERROR(VLOOKUP($A2601,D_SAV!$A$5:$I$29,4,0),"")</f>
        <v/>
      </c>
      <c r="D2601" s="65">
        <f>IFERROR(VLOOKUP($A2601,D_SAV!$A$5:$I$29,5,0),)</f>
        <v>0</v>
      </c>
      <c r="E2601" s="60"/>
      <c r="F2601" s="60"/>
      <c r="G2601" s="60"/>
      <c r="H2601" s="60"/>
      <c r="I2601" s="60"/>
      <c r="J2601" s="60"/>
      <c r="K2601" s="65">
        <f>IFERROR(VLOOKUP($A2601,D_SAV!$A$5:$I$29,6,0),)</f>
        <v>0</v>
      </c>
    </row>
    <row r="2602" spans="1:11" x14ac:dyDescent="0.25">
      <c r="A2602" s="59"/>
      <c r="B2602" s="63">
        <f>IFERROR(VLOOKUP($A2602,D_SAV!$A$5:$I$29,3,0),)</f>
        <v>0</v>
      </c>
      <c r="C2602" s="64" t="str">
        <f>IFERROR(VLOOKUP($A2602,D_SAV!$A$5:$I$29,4,0),"")</f>
        <v/>
      </c>
      <c r="D2602" s="65">
        <f>IFERROR(VLOOKUP($A2602,D_SAV!$A$5:$I$29,5,0),)</f>
        <v>0</v>
      </c>
      <c r="E2602" s="60"/>
      <c r="F2602" s="60"/>
      <c r="G2602" s="60"/>
      <c r="H2602" s="60"/>
      <c r="I2602" s="60"/>
      <c r="J2602" s="60"/>
      <c r="K2602" s="65">
        <f>IFERROR(VLOOKUP($A2602,D_SAV!$A$5:$I$29,6,0),)</f>
        <v>0</v>
      </c>
    </row>
    <row r="2603" spans="1:11" x14ac:dyDescent="0.25">
      <c r="A2603" s="59"/>
      <c r="B2603" s="63">
        <f>IFERROR(VLOOKUP($A2603,D_SAV!$A$5:$I$29,3,0),)</f>
        <v>0</v>
      </c>
      <c r="C2603" s="64" t="str">
        <f>IFERROR(VLOOKUP($A2603,D_SAV!$A$5:$I$29,4,0),"")</f>
        <v/>
      </c>
      <c r="D2603" s="65">
        <f>IFERROR(VLOOKUP($A2603,D_SAV!$A$5:$I$29,5,0),)</f>
        <v>0</v>
      </c>
      <c r="E2603" s="60"/>
      <c r="F2603" s="60"/>
      <c r="G2603" s="60"/>
      <c r="H2603" s="60"/>
      <c r="I2603" s="60"/>
      <c r="J2603" s="60"/>
      <c r="K2603" s="65">
        <f>IFERROR(VLOOKUP($A2603,D_SAV!$A$5:$I$29,6,0),)</f>
        <v>0</v>
      </c>
    </row>
    <row r="2604" spans="1:11" x14ac:dyDescent="0.25">
      <c r="A2604" s="59"/>
      <c r="B2604" s="63">
        <f>IFERROR(VLOOKUP($A2604,D_SAV!$A$5:$I$29,3,0),)</f>
        <v>0</v>
      </c>
      <c r="C2604" s="64" t="str">
        <f>IFERROR(VLOOKUP($A2604,D_SAV!$A$5:$I$29,4,0),"")</f>
        <v/>
      </c>
      <c r="D2604" s="65">
        <f>IFERROR(VLOOKUP($A2604,D_SAV!$A$5:$I$29,5,0),)</f>
        <v>0</v>
      </c>
      <c r="E2604" s="60"/>
      <c r="F2604" s="60"/>
      <c r="G2604" s="60"/>
      <c r="H2604" s="60"/>
      <c r="I2604" s="60"/>
      <c r="J2604" s="60"/>
      <c r="K2604" s="65">
        <f>IFERROR(VLOOKUP($A2604,D_SAV!$A$5:$I$29,6,0),)</f>
        <v>0</v>
      </c>
    </row>
    <row r="2605" spans="1:11" x14ac:dyDescent="0.25">
      <c r="A2605" s="59"/>
      <c r="B2605" s="63">
        <f>IFERROR(VLOOKUP($A2605,D_SAV!$A$5:$I$29,3,0),)</f>
        <v>0</v>
      </c>
      <c r="C2605" s="64" t="str">
        <f>IFERROR(VLOOKUP($A2605,D_SAV!$A$5:$I$29,4,0),"")</f>
        <v/>
      </c>
      <c r="D2605" s="65">
        <f>IFERROR(VLOOKUP($A2605,D_SAV!$A$5:$I$29,5,0),)</f>
        <v>0</v>
      </c>
      <c r="E2605" s="60"/>
      <c r="F2605" s="60"/>
      <c r="G2605" s="60"/>
      <c r="H2605" s="60"/>
      <c r="I2605" s="60"/>
      <c r="J2605" s="60"/>
      <c r="K2605" s="65">
        <f>IFERROR(VLOOKUP($A2605,D_SAV!$A$5:$I$29,6,0),)</f>
        <v>0</v>
      </c>
    </row>
    <row r="2606" spans="1:11" x14ac:dyDescent="0.25">
      <c r="A2606" s="59"/>
      <c r="B2606" s="63">
        <f>IFERROR(VLOOKUP($A2606,D_SAV!$A$5:$I$29,3,0),)</f>
        <v>0</v>
      </c>
      <c r="C2606" s="64" t="str">
        <f>IFERROR(VLOOKUP($A2606,D_SAV!$A$5:$I$29,4,0),"")</f>
        <v/>
      </c>
      <c r="D2606" s="65">
        <f>IFERROR(VLOOKUP($A2606,D_SAV!$A$5:$I$29,5,0),)</f>
        <v>0</v>
      </c>
      <c r="E2606" s="60"/>
      <c r="F2606" s="60"/>
      <c r="G2606" s="60"/>
      <c r="H2606" s="60"/>
      <c r="I2606" s="60"/>
      <c r="J2606" s="60"/>
      <c r="K2606" s="65">
        <f>IFERROR(VLOOKUP($A2606,D_SAV!$A$5:$I$29,6,0),)</f>
        <v>0</v>
      </c>
    </row>
    <row r="2607" spans="1:11" x14ac:dyDescent="0.25">
      <c r="A2607" s="59"/>
      <c r="B2607" s="63">
        <f>IFERROR(VLOOKUP($A2607,D_SAV!$A$5:$I$29,3,0),)</f>
        <v>0</v>
      </c>
      <c r="C2607" s="64" t="str">
        <f>IFERROR(VLOOKUP($A2607,D_SAV!$A$5:$I$29,4,0),"")</f>
        <v/>
      </c>
      <c r="D2607" s="65">
        <f>IFERROR(VLOOKUP($A2607,D_SAV!$A$5:$I$29,5,0),)</f>
        <v>0</v>
      </c>
      <c r="E2607" s="60"/>
      <c r="F2607" s="60"/>
      <c r="G2607" s="60"/>
      <c r="H2607" s="60"/>
      <c r="I2607" s="60"/>
      <c r="J2607" s="60"/>
      <c r="K2607" s="65">
        <f>IFERROR(VLOOKUP($A2607,D_SAV!$A$5:$I$29,6,0),)</f>
        <v>0</v>
      </c>
    </row>
    <row r="2608" spans="1:11" x14ac:dyDescent="0.25">
      <c r="A2608" s="59"/>
      <c r="B2608" s="63">
        <f>IFERROR(VLOOKUP($A2608,D_SAV!$A$5:$I$29,3,0),)</f>
        <v>0</v>
      </c>
      <c r="C2608" s="64" t="str">
        <f>IFERROR(VLOOKUP($A2608,D_SAV!$A$5:$I$29,4,0),"")</f>
        <v/>
      </c>
      <c r="D2608" s="65">
        <f>IFERROR(VLOOKUP($A2608,D_SAV!$A$5:$I$29,5,0),)</f>
        <v>0</v>
      </c>
      <c r="E2608" s="60"/>
      <c r="F2608" s="60"/>
      <c r="G2608" s="60"/>
      <c r="H2608" s="60"/>
      <c r="I2608" s="60"/>
      <c r="J2608" s="60"/>
      <c r="K2608" s="65">
        <f>IFERROR(VLOOKUP($A2608,D_SAV!$A$5:$I$29,6,0),)</f>
        <v>0</v>
      </c>
    </row>
    <row r="2609" spans="1:11" x14ac:dyDescent="0.25">
      <c r="A2609" s="59"/>
      <c r="B2609" s="63">
        <f>IFERROR(VLOOKUP($A2609,D_SAV!$A$5:$I$29,3,0),)</f>
        <v>0</v>
      </c>
      <c r="C2609" s="64" t="str">
        <f>IFERROR(VLOOKUP($A2609,D_SAV!$A$5:$I$29,4,0),"")</f>
        <v/>
      </c>
      <c r="D2609" s="65">
        <f>IFERROR(VLOOKUP($A2609,D_SAV!$A$5:$I$29,5,0),)</f>
        <v>0</v>
      </c>
      <c r="E2609" s="60"/>
      <c r="F2609" s="60"/>
      <c r="G2609" s="60"/>
      <c r="H2609" s="60"/>
      <c r="I2609" s="60"/>
      <c r="J2609" s="60"/>
      <c r="K2609" s="65">
        <f>IFERROR(VLOOKUP($A2609,D_SAV!$A$5:$I$29,6,0),)</f>
        <v>0</v>
      </c>
    </row>
    <row r="2610" spans="1:11" x14ac:dyDescent="0.25">
      <c r="A2610" s="59"/>
      <c r="B2610" s="63">
        <f>IFERROR(VLOOKUP($A2610,D_SAV!$A$5:$I$29,3,0),)</f>
        <v>0</v>
      </c>
      <c r="C2610" s="64" t="str">
        <f>IFERROR(VLOOKUP($A2610,D_SAV!$A$5:$I$29,4,0),"")</f>
        <v/>
      </c>
      <c r="D2610" s="65">
        <f>IFERROR(VLOOKUP($A2610,D_SAV!$A$5:$I$29,5,0),)</f>
        <v>0</v>
      </c>
      <c r="E2610" s="60"/>
      <c r="F2610" s="60"/>
      <c r="G2610" s="60"/>
      <c r="H2610" s="60"/>
      <c r="I2610" s="60"/>
      <c r="J2610" s="60"/>
      <c r="K2610" s="65">
        <f>IFERROR(VLOOKUP($A2610,D_SAV!$A$5:$I$29,6,0),)</f>
        <v>0</v>
      </c>
    </row>
    <row r="2611" spans="1:11" x14ac:dyDescent="0.25">
      <c r="A2611" s="59"/>
      <c r="B2611" s="63">
        <f>IFERROR(VLOOKUP($A2611,D_SAV!$A$5:$I$29,3,0),)</f>
        <v>0</v>
      </c>
      <c r="C2611" s="64" t="str">
        <f>IFERROR(VLOOKUP($A2611,D_SAV!$A$5:$I$29,4,0),"")</f>
        <v/>
      </c>
      <c r="D2611" s="65">
        <f>IFERROR(VLOOKUP($A2611,D_SAV!$A$5:$I$29,5,0),)</f>
        <v>0</v>
      </c>
      <c r="E2611" s="60"/>
      <c r="F2611" s="60"/>
      <c r="G2611" s="60"/>
      <c r="H2611" s="60"/>
      <c r="I2611" s="60"/>
      <c r="J2611" s="60"/>
      <c r="K2611" s="65">
        <f>IFERROR(VLOOKUP($A2611,D_SAV!$A$5:$I$29,6,0),)</f>
        <v>0</v>
      </c>
    </row>
    <row r="2612" spans="1:11" x14ac:dyDescent="0.25">
      <c r="A2612" s="59"/>
      <c r="B2612" s="63">
        <f>IFERROR(VLOOKUP($A2612,D_SAV!$A$5:$I$29,3,0),)</f>
        <v>0</v>
      </c>
      <c r="C2612" s="64" t="str">
        <f>IFERROR(VLOOKUP($A2612,D_SAV!$A$5:$I$29,4,0),"")</f>
        <v/>
      </c>
      <c r="D2612" s="65">
        <f>IFERROR(VLOOKUP($A2612,D_SAV!$A$5:$I$29,5,0),)</f>
        <v>0</v>
      </c>
      <c r="E2612" s="60"/>
      <c r="F2612" s="60"/>
      <c r="G2612" s="60"/>
      <c r="H2612" s="60"/>
      <c r="I2612" s="60"/>
      <c r="J2612" s="60"/>
      <c r="K2612" s="65">
        <f>IFERROR(VLOOKUP($A2612,D_SAV!$A$5:$I$29,6,0),)</f>
        <v>0</v>
      </c>
    </row>
    <row r="2613" spans="1:11" x14ac:dyDescent="0.25">
      <c r="A2613" s="59"/>
      <c r="B2613" s="63">
        <f>IFERROR(VLOOKUP($A2613,D_SAV!$A$5:$I$29,3,0),)</f>
        <v>0</v>
      </c>
      <c r="C2613" s="64" t="str">
        <f>IFERROR(VLOOKUP($A2613,D_SAV!$A$5:$I$29,4,0),"")</f>
        <v/>
      </c>
      <c r="D2613" s="65">
        <f>IFERROR(VLOOKUP($A2613,D_SAV!$A$5:$I$29,5,0),)</f>
        <v>0</v>
      </c>
      <c r="E2613" s="60"/>
      <c r="F2613" s="60"/>
      <c r="G2613" s="60"/>
      <c r="H2613" s="60"/>
      <c r="I2613" s="60"/>
      <c r="J2613" s="60"/>
      <c r="K2613" s="65">
        <f>IFERROR(VLOOKUP($A2613,D_SAV!$A$5:$I$29,6,0),)</f>
        <v>0</v>
      </c>
    </row>
    <row r="2614" spans="1:11" x14ac:dyDescent="0.25">
      <c r="A2614" s="59"/>
      <c r="B2614" s="63">
        <f>IFERROR(VLOOKUP($A2614,D_SAV!$A$5:$I$29,3,0),)</f>
        <v>0</v>
      </c>
      <c r="C2614" s="64" t="str">
        <f>IFERROR(VLOOKUP($A2614,D_SAV!$A$5:$I$29,4,0),"")</f>
        <v/>
      </c>
      <c r="D2614" s="65">
        <f>IFERROR(VLOOKUP($A2614,D_SAV!$A$5:$I$29,5,0),)</f>
        <v>0</v>
      </c>
      <c r="E2614" s="60"/>
      <c r="F2614" s="60"/>
      <c r="G2614" s="60"/>
      <c r="H2614" s="60"/>
      <c r="I2614" s="60"/>
      <c r="J2614" s="60"/>
      <c r="K2614" s="65">
        <f>IFERROR(VLOOKUP($A2614,D_SAV!$A$5:$I$29,6,0),)</f>
        <v>0</v>
      </c>
    </row>
    <row r="2615" spans="1:11" x14ac:dyDescent="0.25">
      <c r="A2615" s="59"/>
      <c r="B2615" s="63">
        <f>IFERROR(VLOOKUP($A2615,D_SAV!$A$5:$I$29,3,0),)</f>
        <v>0</v>
      </c>
      <c r="C2615" s="64" t="str">
        <f>IFERROR(VLOOKUP($A2615,D_SAV!$A$5:$I$29,4,0),"")</f>
        <v/>
      </c>
      <c r="D2615" s="65">
        <f>IFERROR(VLOOKUP($A2615,D_SAV!$A$5:$I$29,5,0),)</f>
        <v>0</v>
      </c>
      <c r="E2615" s="60"/>
      <c r="F2615" s="60"/>
      <c r="G2615" s="60"/>
      <c r="H2615" s="60"/>
      <c r="I2615" s="60"/>
      <c r="J2615" s="60"/>
      <c r="K2615" s="65">
        <f>IFERROR(VLOOKUP($A2615,D_SAV!$A$5:$I$29,6,0),)</f>
        <v>0</v>
      </c>
    </row>
    <row r="2616" spans="1:11" x14ac:dyDescent="0.25">
      <c r="A2616" s="59"/>
      <c r="B2616" s="63">
        <f>IFERROR(VLOOKUP($A2616,D_SAV!$A$5:$I$29,3,0),)</f>
        <v>0</v>
      </c>
      <c r="C2616" s="64" t="str">
        <f>IFERROR(VLOOKUP($A2616,D_SAV!$A$5:$I$29,4,0),"")</f>
        <v/>
      </c>
      <c r="D2616" s="65">
        <f>IFERROR(VLOOKUP($A2616,D_SAV!$A$5:$I$29,5,0),)</f>
        <v>0</v>
      </c>
      <c r="E2616" s="60"/>
      <c r="F2616" s="60"/>
      <c r="G2616" s="60"/>
      <c r="H2616" s="60"/>
      <c r="I2616" s="60"/>
      <c r="J2616" s="60"/>
      <c r="K2616" s="65">
        <f>IFERROR(VLOOKUP($A2616,D_SAV!$A$5:$I$29,6,0),)</f>
        <v>0</v>
      </c>
    </row>
    <row r="2617" spans="1:11" x14ac:dyDescent="0.25">
      <c r="A2617" s="59"/>
      <c r="B2617" s="63">
        <f>IFERROR(VLOOKUP($A2617,D_SAV!$A$5:$I$29,3,0),)</f>
        <v>0</v>
      </c>
      <c r="C2617" s="64" t="str">
        <f>IFERROR(VLOOKUP($A2617,D_SAV!$A$5:$I$29,4,0),"")</f>
        <v/>
      </c>
      <c r="D2617" s="65">
        <f>IFERROR(VLOOKUP($A2617,D_SAV!$A$5:$I$29,5,0),)</f>
        <v>0</v>
      </c>
      <c r="E2617" s="60"/>
      <c r="F2617" s="60"/>
      <c r="G2617" s="60"/>
      <c r="H2617" s="60"/>
      <c r="I2617" s="60"/>
      <c r="J2617" s="60"/>
      <c r="K2617" s="65">
        <f>IFERROR(VLOOKUP($A2617,D_SAV!$A$5:$I$29,6,0),)</f>
        <v>0</v>
      </c>
    </row>
    <row r="2618" spans="1:11" x14ac:dyDescent="0.25">
      <c r="A2618" s="59"/>
      <c r="B2618" s="63">
        <f>IFERROR(VLOOKUP($A2618,D_SAV!$A$5:$I$29,3,0),)</f>
        <v>0</v>
      </c>
      <c r="C2618" s="64" t="str">
        <f>IFERROR(VLOOKUP($A2618,D_SAV!$A$5:$I$29,4,0),"")</f>
        <v/>
      </c>
      <c r="D2618" s="65">
        <f>IFERROR(VLOOKUP($A2618,D_SAV!$A$5:$I$29,5,0),)</f>
        <v>0</v>
      </c>
      <c r="E2618" s="60"/>
      <c r="F2618" s="60"/>
      <c r="G2618" s="60"/>
      <c r="H2618" s="60"/>
      <c r="I2618" s="60"/>
      <c r="J2618" s="60"/>
      <c r="K2618" s="65">
        <f>IFERROR(VLOOKUP($A2618,D_SAV!$A$5:$I$29,6,0),)</f>
        <v>0</v>
      </c>
    </row>
    <row r="2619" spans="1:11" x14ac:dyDescent="0.25">
      <c r="A2619" s="59"/>
      <c r="B2619" s="63">
        <f>IFERROR(VLOOKUP($A2619,D_SAV!$A$5:$I$29,3,0),)</f>
        <v>0</v>
      </c>
      <c r="C2619" s="64" t="str">
        <f>IFERROR(VLOOKUP($A2619,D_SAV!$A$5:$I$29,4,0),"")</f>
        <v/>
      </c>
      <c r="D2619" s="65">
        <f>IFERROR(VLOOKUP($A2619,D_SAV!$A$5:$I$29,5,0),)</f>
        <v>0</v>
      </c>
      <c r="E2619" s="60"/>
      <c r="F2619" s="60"/>
      <c r="G2619" s="60"/>
      <c r="H2619" s="60"/>
      <c r="I2619" s="60"/>
      <c r="J2619" s="60"/>
      <c r="K2619" s="65">
        <f>IFERROR(VLOOKUP($A2619,D_SAV!$A$5:$I$29,6,0),)</f>
        <v>0</v>
      </c>
    </row>
    <row r="2620" spans="1:11" x14ac:dyDescent="0.25">
      <c r="A2620" s="59"/>
      <c r="B2620" s="63">
        <f>IFERROR(VLOOKUP($A2620,D_SAV!$A$5:$I$29,3,0),)</f>
        <v>0</v>
      </c>
      <c r="C2620" s="64" t="str">
        <f>IFERROR(VLOOKUP($A2620,D_SAV!$A$5:$I$29,4,0),"")</f>
        <v/>
      </c>
      <c r="D2620" s="65">
        <f>IFERROR(VLOOKUP($A2620,D_SAV!$A$5:$I$29,5,0),)</f>
        <v>0</v>
      </c>
      <c r="E2620" s="60"/>
      <c r="F2620" s="60"/>
      <c r="G2620" s="60"/>
      <c r="H2620" s="60"/>
      <c r="I2620" s="60"/>
      <c r="J2620" s="60"/>
      <c r="K2620" s="65">
        <f>IFERROR(VLOOKUP($A2620,D_SAV!$A$5:$I$29,6,0),)</f>
        <v>0</v>
      </c>
    </row>
    <row r="2621" spans="1:11" x14ac:dyDescent="0.25">
      <c r="A2621" s="59"/>
      <c r="B2621" s="63">
        <f>IFERROR(VLOOKUP($A2621,D_SAV!$A$5:$I$29,3,0),)</f>
        <v>0</v>
      </c>
      <c r="C2621" s="64" t="str">
        <f>IFERROR(VLOOKUP($A2621,D_SAV!$A$5:$I$29,4,0),"")</f>
        <v/>
      </c>
      <c r="D2621" s="65">
        <f>IFERROR(VLOOKUP($A2621,D_SAV!$A$5:$I$29,5,0),)</f>
        <v>0</v>
      </c>
      <c r="E2621" s="60"/>
      <c r="F2621" s="60"/>
      <c r="G2621" s="60"/>
      <c r="H2621" s="60"/>
      <c r="I2621" s="60"/>
      <c r="J2621" s="60"/>
      <c r="K2621" s="65">
        <f>IFERROR(VLOOKUP($A2621,D_SAV!$A$5:$I$29,6,0),)</f>
        <v>0</v>
      </c>
    </row>
    <row r="2622" spans="1:11" x14ac:dyDescent="0.25">
      <c r="A2622" s="59"/>
      <c r="B2622" s="63">
        <f>IFERROR(VLOOKUP($A2622,D_SAV!$A$5:$I$29,3,0),)</f>
        <v>0</v>
      </c>
      <c r="C2622" s="64" t="str">
        <f>IFERROR(VLOOKUP($A2622,D_SAV!$A$5:$I$29,4,0),"")</f>
        <v/>
      </c>
      <c r="D2622" s="65">
        <f>IFERROR(VLOOKUP($A2622,D_SAV!$A$5:$I$29,5,0),)</f>
        <v>0</v>
      </c>
      <c r="E2622" s="60"/>
      <c r="F2622" s="60"/>
      <c r="G2622" s="60"/>
      <c r="H2622" s="60"/>
      <c r="I2622" s="60"/>
      <c r="J2622" s="60"/>
      <c r="K2622" s="65">
        <f>IFERROR(VLOOKUP($A2622,D_SAV!$A$5:$I$29,6,0),)</f>
        <v>0</v>
      </c>
    </row>
    <row r="2623" spans="1:11" x14ac:dyDescent="0.25">
      <c r="A2623" s="59"/>
      <c r="B2623" s="63">
        <f>IFERROR(VLOOKUP($A2623,D_SAV!$A$5:$I$29,3,0),)</f>
        <v>0</v>
      </c>
      <c r="C2623" s="64" t="str">
        <f>IFERROR(VLOOKUP($A2623,D_SAV!$A$5:$I$29,4,0),"")</f>
        <v/>
      </c>
      <c r="D2623" s="65">
        <f>IFERROR(VLOOKUP($A2623,D_SAV!$A$5:$I$29,5,0),)</f>
        <v>0</v>
      </c>
      <c r="E2623" s="60"/>
      <c r="F2623" s="60"/>
      <c r="G2623" s="60"/>
      <c r="H2623" s="60"/>
      <c r="I2623" s="60"/>
      <c r="J2623" s="60"/>
      <c r="K2623" s="65">
        <f>IFERROR(VLOOKUP($A2623,D_SAV!$A$5:$I$29,6,0),)</f>
        <v>0</v>
      </c>
    </row>
    <row r="2624" spans="1:11" x14ac:dyDescent="0.25">
      <c r="A2624" s="59"/>
      <c r="B2624" s="63">
        <f>IFERROR(VLOOKUP($A2624,D_SAV!$A$5:$I$29,3,0),)</f>
        <v>0</v>
      </c>
      <c r="C2624" s="64" t="str">
        <f>IFERROR(VLOOKUP($A2624,D_SAV!$A$5:$I$29,4,0),"")</f>
        <v/>
      </c>
      <c r="D2624" s="65">
        <f>IFERROR(VLOOKUP($A2624,D_SAV!$A$5:$I$29,5,0),)</f>
        <v>0</v>
      </c>
      <c r="E2624" s="60"/>
      <c r="F2624" s="60"/>
      <c r="G2624" s="60"/>
      <c r="H2624" s="60"/>
      <c r="I2624" s="60"/>
      <c r="J2624" s="60"/>
      <c r="K2624" s="65">
        <f>IFERROR(VLOOKUP($A2624,D_SAV!$A$5:$I$29,6,0),)</f>
        <v>0</v>
      </c>
    </row>
    <row r="2625" spans="1:11" x14ac:dyDescent="0.25">
      <c r="A2625" s="59"/>
      <c r="B2625" s="63">
        <f>IFERROR(VLOOKUP($A2625,D_SAV!$A$5:$I$29,3,0),)</f>
        <v>0</v>
      </c>
      <c r="C2625" s="64" t="str">
        <f>IFERROR(VLOOKUP($A2625,D_SAV!$A$5:$I$29,4,0),"")</f>
        <v/>
      </c>
      <c r="D2625" s="65">
        <f>IFERROR(VLOOKUP($A2625,D_SAV!$A$5:$I$29,5,0),)</f>
        <v>0</v>
      </c>
      <c r="E2625" s="60"/>
      <c r="F2625" s="60"/>
      <c r="G2625" s="60"/>
      <c r="H2625" s="60"/>
      <c r="I2625" s="60"/>
      <c r="J2625" s="60"/>
      <c r="K2625" s="65">
        <f>IFERROR(VLOOKUP($A2625,D_SAV!$A$5:$I$29,6,0),)</f>
        <v>0</v>
      </c>
    </row>
    <row r="2626" spans="1:11" x14ac:dyDescent="0.25">
      <c r="A2626" s="59"/>
      <c r="B2626" s="63">
        <f>IFERROR(VLOOKUP($A2626,D_SAV!$A$5:$I$29,3,0),)</f>
        <v>0</v>
      </c>
      <c r="C2626" s="64" t="str">
        <f>IFERROR(VLOOKUP($A2626,D_SAV!$A$5:$I$29,4,0),"")</f>
        <v/>
      </c>
      <c r="D2626" s="65">
        <f>IFERROR(VLOOKUP($A2626,D_SAV!$A$5:$I$29,5,0),)</f>
        <v>0</v>
      </c>
      <c r="E2626" s="60"/>
      <c r="F2626" s="60"/>
      <c r="G2626" s="60"/>
      <c r="H2626" s="60"/>
      <c r="I2626" s="60"/>
      <c r="J2626" s="60"/>
      <c r="K2626" s="65">
        <f>IFERROR(VLOOKUP($A2626,D_SAV!$A$5:$I$29,6,0),)</f>
        <v>0</v>
      </c>
    </row>
    <row r="2627" spans="1:11" x14ac:dyDescent="0.25">
      <c r="A2627" s="59"/>
      <c r="B2627" s="63">
        <f>IFERROR(VLOOKUP($A2627,D_SAV!$A$5:$I$29,3,0),)</f>
        <v>0</v>
      </c>
      <c r="C2627" s="64" t="str">
        <f>IFERROR(VLOOKUP($A2627,D_SAV!$A$5:$I$29,4,0),"")</f>
        <v/>
      </c>
      <c r="D2627" s="65">
        <f>IFERROR(VLOOKUP($A2627,D_SAV!$A$5:$I$29,5,0),)</f>
        <v>0</v>
      </c>
      <c r="E2627" s="60"/>
      <c r="F2627" s="60"/>
      <c r="G2627" s="60"/>
      <c r="H2627" s="60"/>
      <c r="I2627" s="60"/>
      <c r="J2627" s="60"/>
      <c r="K2627" s="65">
        <f>IFERROR(VLOOKUP($A2627,D_SAV!$A$5:$I$29,6,0),)</f>
        <v>0</v>
      </c>
    </row>
    <row r="2628" spans="1:11" x14ac:dyDescent="0.25">
      <c r="A2628" s="59"/>
      <c r="B2628" s="63">
        <f>IFERROR(VLOOKUP($A2628,D_SAV!$A$5:$I$29,3,0),)</f>
        <v>0</v>
      </c>
      <c r="C2628" s="64" t="str">
        <f>IFERROR(VLOOKUP($A2628,D_SAV!$A$5:$I$29,4,0),"")</f>
        <v/>
      </c>
      <c r="D2628" s="65">
        <f>IFERROR(VLOOKUP($A2628,D_SAV!$A$5:$I$29,5,0),)</f>
        <v>0</v>
      </c>
      <c r="E2628" s="60"/>
      <c r="F2628" s="60"/>
      <c r="G2628" s="60"/>
      <c r="H2628" s="60"/>
      <c r="I2628" s="60"/>
      <c r="J2628" s="60"/>
      <c r="K2628" s="65">
        <f>IFERROR(VLOOKUP($A2628,D_SAV!$A$5:$I$29,6,0),)</f>
        <v>0</v>
      </c>
    </row>
    <row r="2629" spans="1:11" x14ac:dyDescent="0.25">
      <c r="A2629" s="59"/>
      <c r="B2629" s="63">
        <f>IFERROR(VLOOKUP($A2629,D_SAV!$A$5:$I$29,3,0),)</f>
        <v>0</v>
      </c>
      <c r="C2629" s="64" t="str">
        <f>IFERROR(VLOOKUP($A2629,D_SAV!$A$5:$I$29,4,0),"")</f>
        <v/>
      </c>
      <c r="D2629" s="65">
        <f>IFERROR(VLOOKUP($A2629,D_SAV!$A$5:$I$29,5,0),)</f>
        <v>0</v>
      </c>
      <c r="E2629" s="60"/>
      <c r="F2629" s="60"/>
      <c r="G2629" s="60"/>
      <c r="H2629" s="60"/>
      <c r="I2629" s="60"/>
      <c r="J2629" s="60"/>
      <c r="K2629" s="65">
        <f>IFERROR(VLOOKUP($A2629,D_SAV!$A$5:$I$29,6,0),)</f>
        <v>0</v>
      </c>
    </row>
    <row r="2630" spans="1:11" x14ac:dyDescent="0.25">
      <c r="A2630" s="59"/>
      <c r="B2630" s="63">
        <f>IFERROR(VLOOKUP($A2630,D_SAV!$A$5:$I$29,3,0),)</f>
        <v>0</v>
      </c>
      <c r="C2630" s="64" t="str">
        <f>IFERROR(VLOOKUP($A2630,D_SAV!$A$5:$I$29,4,0),"")</f>
        <v/>
      </c>
      <c r="D2630" s="65">
        <f>IFERROR(VLOOKUP($A2630,D_SAV!$A$5:$I$29,5,0),)</f>
        <v>0</v>
      </c>
      <c r="E2630" s="60"/>
      <c r="F2630" s="60"/>
      <c r="G2630" s="60"/>
      <c r="H2630" s="60"/>
      <c r="I2630" s="60"/>
      <c r="J2630" s="60"/>
      <c r="K2630" s="65">
        <f>IFERROR(VLOOKUP($A2630,D_SAV!$A$5:$I$29,6,0),)</f>
        <v>0</v>
      </c>
    </row>
    <row r="2631" spans="1:11" x14ac:dyDescent="0.25">
      <c r="A2631" s="59"/>
      <c r="B2631" s="63">
        <f>IFERROR(VLOOKUP($A2631,D_SAV!$A$5:$I$29,3,0),)</f>
        <v>0</v>
      </c>
      <c r="C2631" s="64" t="str">
        <f>IFERROR(VLOOKUP($A2631,D_SAV!$A$5:$I$29,4,0),"")</f>
        <v/>
      </c>
      <c r="D2631" s="65">
        <f>IFERROR(VLOOKUP($A2631,D_SAV!$A$5:$I$29,5,0),)</f>
        <v>0</v>
      </c>
      <c r="E2631" s="60"/>
      <c r="F2631" s="60"/>
      <c r="G2631" s="60"/>
      <c r="H2631" s="60"/>
      <c r="I2631" s="60"/>
      <c r="J2631" s="60"/>
      <c r="K2631" s="65">
        <f>IFERROR(VLOOKUP($A2631,D_SAV!$A$5:$I$29,6,0),)</f>
        <v>0</v>
      </c>
    </row>
    <row r="2632" spans="1:11" x14ac:dyDescent="0.25">
      <c r="A2632" s="59"/>
      <c r="B2632" s="63">
        <f>IFERROR(VLOOKUP($A2632,D_SAV!$A$5:$I$29,3,0),)</f>
        <v>0</v>
      </c>
      <c r="C2632" s="64" t="str">
        <f>IFERROR(VLOOKUP($A2632,D_SAV!$A$5:$I$29,4,0),"")</f>
        <v/>
      </c>
      <c r="D2632" s="65">
        <f>IFERROR(VLOOKUP($A2632,D_SAV!$A$5:$I$29,5,0),)</f>
        <v>0</v>
      </c>
      <c r="E2632" s="60"/>
      <c r="F2632" s="60"/>
      <c r="G2632" s="60"/>
      <c r="H2632" s="60"/>
      <c r="I2632" s="60"/>
      <c r="J2632" s="60"/>
      <c r="K2632" s="65">
        <f>IFERROR(VLOOKUP($A2632,D_SAV!$A$5:$I$29,6,0),)</f>
        <v>0</v>
      </c>
    </row>
    <row r="2633" spans="1:11" x14ac:dyDescent="0.25">
      <c r="A2633" s="59"/>
      <c r="B2633" s="63">
        <f>IFERROR(VLOOKUP($A2633,D_SAV!$A$5:$I$29,3,0),)</f>
        <v>0</v>
      </c>
      <c r="C2633" s="64" t="str">
        <f>IFERROR(VLOOKUP($A2633,D_SAV!$A$5:$I$29,4,0),"")</f>
        <v/>
      </c>
      <c r="D2633" s="65">
        <f>IFERROR(VLOOKUP($A2633,D_SAV!$A$5:$I$29,5,0),)</f>
        <v>0</v>
      </c>
      <c r="E2633" s="60"/>
      <c r="F2633" s="60"/>
      <c r="G2633" s="60"/>
      <c r="H2633" s="60"/>
      <c r="I2633" s="60"/>
      <c r="J2633" s="60"/>
      <c r="K2633" s="65">
        <f>IFERROR(VLOOKUP($A2633,D_SAV!$A$5:$I$29,6,0),)</f>
        <v>0</v>
      </c>
    </row>
    <row r="2634" spans="1:11" x14ac:dyDescent="0.25">
      <c r="A2634" s="59"/>
      <c r="B2634" s="63">
        <f>IFERROR(VLOOKUP($A2634,D_SAV!$A$5:$I$29,3,0),)</f>
        <v>0</v>
      </c>
      <c r="C2634" s="64" t="str">
        <f>IFERROR(VLOOKUP($A2634,D_SAV!$A$5:$I$29,4,0),"")</f>
        <v/>
      </c>
      <c r="D2634" s="65">
        <f>IFERROR(VLOOKUP($A2634,D_SAV!$A$5:$I$29,5,0),)</f>
        <v>0</v>
      </c>
      <c r="E2634" s="60"/>
      <c r="F2634" s="60"/>
      <c r="G2634" s="60"/>
      <c r="H2634" s="60"/>
      <c r="I2634" s="60"/>
      <c r="J2634" s="60"/>
      <c r="K2634" s="65">
        <f>IFERROR(VLOOKUP($A2634,D_SAV!$A$5:$I$29,6,0),)</f>
        <v>0</v>
      </c>
    </row>
    <row r="2635" spans="1:11" x14ac:dyDescent="0.25">
      <c r="A2635" s="59"/>
      <c r="B2635" s="63">
        <f>IFERROR(VLOOKUP($A2635,D_SAV!$A$5:$I$29,3,0),)</f>
        <v>0</v>
      </c>
      <c r="C2635" s="64" t="str">
        <f>IFERROR(VLOOKUP($A2635,D_SAV!$A$5:$I$29,4,0),"")</f>
        <v/>
      </c>
      <c r="D2635" s="65">
        <f>IFERROR(VLOOKUP($A2635,D_SAV!$A$5:$I$29,5,0),)</f>
        <v>0</v>
      </c>
      <c r="E2635" s="60"/>
      <c r="F2635" s="60"/>
      <c r="G2635" s="60"/>
      <c r="H2635" s="60"/>
      <c r="I2635" s="60"/>
      <c r="J2635" s="60"/>
      <c r="K2635" s="65">
        <f>IFERROR(VLOOKUP($A2635,D_SAV!$A$5:$I$29,6,0),)</f>
        <v>0</v>
      </c>
    </row>
    <row r="2636" spans="1:11" x14ac:dyDescent="0.25">
      <c r="A2636" s="59"/>
      <c r="B2636" s="63">
        <f>IFERROR(VLOOKUP($A2636,D_SAV!$A$5:$I$29,3,0),)</f>
        <v>0</v>
      </c>
      <c r="C2636" s="64" t="str">
        <f>IFERROR(VLOOKUP($A2636,D_SAV!$A$5:$I$29,4,0),"")</f>
        <v/>
      </c>
      <c r="D2636" s="65">
        <f>IFERROR(VLOOKUP($A2636,D_SAV!$A$5:$I$29,5,0),)</f>
        <v>0</v>
      </c>
      <c r="E2636" s="60"/>
      <c r="F2636" s="60"/>
      <c r="G2636" s="60"/>
      <c r="H2636" s="60"/>
      <c r="I2636" s="60"/>
      <c r="J2636" s="60"/>
      <c r="K2636" s="65">
        <f>IFERROR(VLOOKUP($A2636,D_SAV!$A$5:$I$29,6,0),)</f>
        <v>0</v>
      </c>
    </row>
    <row r="2637" spans="1:11" x14ac:dyDescent="0.25">
      <c r="A2637" s="59"/>
      <c r="B2637" s="63">
        <f>IFERROR(VLOOKUP($A2637,D_SAV!$A$5:$I$29,3,0),)</f>
        <v>0</v>
      </c>
      <c r="C2637" s="64" t="str">
        <f>IFERROR(VLOOKUP($A2637,D_SAV!$A$5:$I$29,4,0),"")</f>
        <v/>
      </c>
      <c r="D2637" s="65">
        <f>IFERROR(VLOOKUP($A2637,D_SAV!$A$5:$I$29,5,0),)</f>
        <v>0</v>
      </c>
      <c r="E2637" s="60"/>
      <c r="F2637" s="60"/>
      <c r="G2637" s="60"/>
      <c r="H2637" s="60"/>
      <c r="I2637" s="60"/>
      <c r="J2637" s="60"/>
      <c r="K2637" s="65">
        <f>IFERROR(VLOOKUP($A2637,D_SAV!$A$5:$I$29,6,0),)</f>
        <v>0</v>
      </c>
    </row>
    <row r="2638" spans="1:11" x14ac:dyDescent="0.25">
      <c r="A2638" s="59"/>
      <c r="B2638" s="63">
        <f>IFERROR(VLOOKUP($A2638,D_SAV!$A$5:$I$29,3,0),)</f>
        <v>0</v>
      </c>
      <c r="C2638" s="64" t="str">
        <f>IFERROR(VLOOKUP($A2638,D_SAV!$A$5:$I$29,4,0),"")</f>
        <v/>
      </c>
      <c r="D2638" s="65">
        <f>IFERROR(VLOOKUP($A2638,D_SAV!$A$5:$I$29,5,0),)</f>
        <v>0</v>
      </c>
      <c r="E2638" s="60"/>
      <c r="F2638" s="60"/>
      <c r="G2638" s="60"/>
      <c r="H2638" s="60"/>
      <c r="I2638" s="60"/>
      <c r="J2638" s="60"/>
      <c r="K2638" s="65">
        <f>IFERROR(VLOOKUP($A2638,D_SAV!$A$5:$I$29,6,0),)</f>
        <v>0</v>
      </c>
    </row>
    <row r="2639" spans="1:11" x14ac:dyDescent="0.25">
      <c r="A2639" s="59"/>
      <c r="B2639" s="63">
        <f>IFERROR(VLOOKUP($A2639,D_SAV!$A$5:$I$29,3,0),)</f>
        <v>0</v>
      </c>
      <c r="C2639" s="64" t="str">
        <f>IFERROR(VLOOKUP($A2639,D_SAV!$A$5:$I$29,4,0),"")</f>
        <v/>
      </c>
      <c r="D2639" s="65">
        <f>IFERROR(VLOOKUP($A2639,D_SAV!$A$5:$I$29,5,0),)</f>
        <v>0</v>
      </c>
      <c r="E2639" s="60"/>
      <c r="F2639" s="60"/>
      <c r="G2639" s="60"/>
      <c r="H2639" s="60"/>
      <c r="I2639" s="60"/>
      <c r="J2639" s="60"/>
      <c r="K2639" s="65">
        <f>IFERROR(VLOOKUP($A2639,D_SAV!$A$5:$I$29,6,0),)</f>
        <v>0</v>
      </c>
    </row>
    <row r="2640" spans="1:11" x14ac:dyDescent="0.25">
      <c r="A2640" s="59"/>
      <c r="B2640" s="63">
        <f>IFERROR(VLOOKUP($A2640,D_SAV!$A$5:$I$29,3,0),)</f>
        <v>0</v>
      </c>
      <c r="C2640" s="64" t="str">
        <f>IFERROR(VLOOKUP($A2640,D_SAV!$A$5:$I$29,4,0),"")</f>
        <v/>
      </c>
      <c r="D2640" s="65">
        <f>IFERROR(VLOOKUP($A2640,D_SAV!$A$5:$I$29,5,0),)</f>
        <v>0</v>
      </c>
      <c r="E2640" s="60"/>
      <c r="F2640" s="60"/>
      <c r="G2640" s="60"/>
      <c r="H2640" s="60"/>
      <c r="I2640" s="60"/>
      <c r="J2640" s="60"/>
      <c r="K2640" s="65">
        <f>IFERROR(VLOOKUP($A2640,D_SAV!$A$5:$I$29,6,0),)</f>
        <v>0</v>
      </c>
    </row>
    <row r="2641" spans="1:11" x14ac:dyDescent="0.25">
      <c r="A2641" s="59"/>
      <c r="B2641" s="63">
        <f>IFERROR(VLOOKUP($A2641,D_SAV!$A$5:$I$29,3,0),)</f>
        <v>0</v>
      </c>
      <c r="C2641" s="64" t="str">
        <f>IFERROR(VLOOKUP($A2641,D_SAV!$A$5:$I$29,4,0),"")</f>
        <v/>
      </c>
      <c r="D2641" s="65">
        <f>IFERROR(VLOOKUP($A2641,D_SAV!$A$5:$I$29,5,0),)</f>
        <v>0</v>
      </c>
      <c r="E2641" s="60"/>
      <c r="F2641" s="60"/>
      <c r="G2641" s="60"/>
      <c r="H2641" s="60"/>
      <c r="I2641" s="60"/>
      <c r="J2641" s="60"/>
      <c r="K2641" s="65">
        <f>IFERROR(VLOOKUP($A2641,D_SAV!$A$5:$I$29,6,0),)</f>
        <v>0</v>
      </c>
    </row>
    <row r="2642" spans="1:11" x14ac:dyDescent="0.25">
      <c r="A2642" s="59"/>
      <c r="B2642" s="63">
        <f>IFERROR(VLOOKUP($A2642,D_SAV!$A$5:$I$29,3,0),)</f>
        <v>0</v>
      </c>
      <c r="C2642" s="64" t="str">
        <f>IFERROR(VLOOKUP($A2642,D_SAV!$A$5:$I$29,4,0),"")</f>
        <v/>
      </c>
      <c r="D2642" s="65">
        <f>IFERROR(VLOOKUP($A2642,D_SAV!$A$5:$I$29,5,0),)</f>
        <v>0</v>
      </c>
      <c r="E2642" s="60"/>
      <c r="F2642" s="60"/>
      <c r="G2642" s="60"/>
      <c r="H2642" s="60"/>
      <c r="I2642" s="60"/>
      <c r="J2642" s="60"/>
      <c r="K2642" s="65">
        <f>IFERROR(VLOOKUP($A2642,D_SAV!$A$5:$I$29,6,0),)</f>
        <v>0</v>
      </c>
    </row>
    <row r="2643" spans="1:11" x14ac:dyDescent="0.25">
      <c r="A2643" s="59"/>
      <c r="B2643" s="63">
        <f>IFERROR(VLOOKUP($A2643,D_SAV!$A$5:$I$29,3,0),)</f>
        <v>0</v>
      </c>
      <c r="C2643" s="64" t="str">
        <f>IFERROR(VLOOKUP($A2643,D_SAV!$A$5:$I$29,4,0),"")</f>
        <v/>
      </c>
      <c r="D2643" s="65">
        <f>IFERROR(VLOOKUP($A2643,D_SAV!$A$5:$I$29,5,0),)</f>
        <v>0</v>
      </c>
      <c r="E2643" s="60"/>
      <c r="F2643" s="60"/>
      <c r="G2643" s="60"/>
      <c r="H2643" s="60"/>
      <c r="I2643" s="60"/>
      <c r="J2643" s="60"/>
      <c r="K2643" s="65">
        <f>IFERROR(VLOOKUP($A2643,D_SAV!$A$5:$I$29,6,0),)</f>
        <v>0</v>
      </c>
    </row>
    <row r="2644" spans="1:11" x14ac:dyDescent="0.25">
      <c r="A2644" s="59"/>
      <c r="B2644" s="63">
        <f>IFERROR(VLOOKUP($A2644,D_SAV!$A$5:$I$29,3,0),)</f>
        <v>0</v>
      </c>
      <c r="C2644" s="64" t="str">
        <f>IFERROR(VLOOKUP($A2644,D_SAV!$A$5:$I$29,4,0),"")</f>
        <v/>
      </c>
      <c r="D2644" s="65">
        <f>IFERROR(VLOOKUP($A2644,D_SAV!$A$5:$I$29,5,0),)</f>
        <v>0</v>
      </c>
      <c r="E2644" s="60"/>
      <c r="F2644" s="60"/>
      <c r="G2644" s="60"/>
      <c r="H2644" s="60"/>
      <c r="I2644" s="60"/>
      <c r="J2644" s="60"/>
      <c r="K2644" s="65">
        <f>IFERROR(VLOOKUP($A2644,D_SAV!$A$5:$I$29,6,0),)</f>
        <v>0</v>
      </c>
    </row>
    <row r="2645" spans="1:11" x14ac:dyDescent="0.25">
      <c r="A2645" s="59"/>
      <c r="B2645" s="63">
        <f>IFERROR(VLOOKUP($A2645,D_SAV!$A$5:$I$29,3,0),)</f>
        <v>0</v>
      </c>
      <c r="C2645" s="64" t="str">
        <f>IFERROR(VLOOKUP($A2645,D_SAV!$A$5:$I$29,4,0),"")</f>
        <v/>
      </c>
      <c r="D2645" s="65">
        <f>IFERROR(VLOOKUP($A2645,D_SAV!$A$5:$I$29,5,0),)</f>
        <v>0</v>
      </c>
      <c r="E2645" s="60"/>
      <c r="F2645" s="60"/>
      <c r="G2645" s="60"/>
      <c r="H2645" s="60"/>
      <c r="I2645" s="60"/>
      <c r="J2645" s="60"/>
      <c r="K2645" s="65">
        <f>IFERROR(VLOOKUP($A2645,D_SAV!$A$5:$I$29,6,0),)</f>
        <v>0</v>
      </c>
    </row>
    <row r="2646" spans="1:11" x14ac:dyDescent="0.25">
      <c r="A2646" s="59"/>
      <c r="B2646" s="63">
        <f>IFERROR(VLOOKUP($A2646,D_SAV!$A$5:$I$29,3,0),)</f>
        <v>0</v>
      </c>
      <c r="C2646" s="64" t="str">
        <f>IFERROR(VLOOKUP($A2646,D_SAV!$A$5:$I$29,4,0),"")</f>
        <v/>
      </c>
      <c r="D2646" s="65">
        <f>IFERROR(VLOOKUP($A2646,D_SAV!$A$5:$I$29,5,0),)</f>
        <v>0</v>
      </c>
      <c r="E2646" s="60"/>
      <c r="F2646" s="60"/>
      <c r="G2646" s="60"/>
      <c r="H2646" s="60"/>
      <c r="I2646" s="60"/>
      <c r="J2646" s="60"/>
      <c r="K2646" s="65">
        <f>IFERROR(VLOOKUP($A2646,D_SAV!$A$5:$I$29,6,0),)</f>
        <v>0</v>
      </c>
    </row>
    <row r="2647" spans="1:11" x14ac:dyDescent="0.25">
      <c r="A2647" s="59"/>
      <c r="B2647" s="63">
        <f>IFERROR(VLOOKUP($A2647,D_SAV!$A$5:$I$29,3,0),)</f>
        <v>0</v>
      </c>
      <c r="C2647" s="64" t="str">
        <f>IFERROR(VLOOKUP($A2647,D_SAV!$A$5:$I$29,4,0),"")</f>
        <v/>
      </c>
      <c r="D2647" s="65">
        <f>IFERROR(VLOOKUP($A2647,D_SAV!$A$5:$I$29,5,0),)</f>
        <v>0</v>
      </c>
      <c r="E2647" s="60"/>
      <c r="F2647" s="60"/>
      <c r="G2647" s="60"/>
      <c r="H2647" s="60"/>
      <c r="I2647" s="60"/>
      <c r="J2647" s="60"/>
      <c r="K2647" s="65">
        <f>IFERROR(VLOOKUP($A2647,D_SAV!$A$5:$I$29,6,0),)</f>
        <v>0</v>
      </c>
    </row>
    <row r="2648" spans="1:11" x14ac:dyDescent="0.25">
      <c r="A2648" s="59"/>
      <c r="B2648" s="63">
        <f>IFERROR(VLOOKUP($A2648,D_SAV!$A$5:$I$29,3,0),)</f>
        <v>0</v>
      </c>
      <c r="C2648" s="64" t="str">
        <f>IFERROR(VLOOKUP($A2648,D_SAV!$A$5:$I$29,4,0),"")</f>
        <v/>
      </c>
      <c r="D2648" s="65">
        <f>IFERROR(VLOOKUP($A2648,D_SAV!$A$5:$I$29,5,0),)</f>
        <v>0</v>
      </c>
      <c r="E2648" s="60"/>
      <c r="F2648" s="60"/>
      <c r="G2648" s="60"/>
      <c r="H2648" s="60"/>
      <c r="I2648" s="60"/>
      <c r="J2648" s="60"/>
      <c r="K2648" s="65">
        <f>IFERROR(VLOOKUP($A2648,D_SAV!$A$5:$I$29,6,0),)</f>
        <v>0</v>
      </c>
    </row>
    <row r="2649" spans="1:11" x14ac:dyDescent="0.25">
      <c r="A2649" s="59"/>
      <c r="B2649" s="63">
        <f>IFERROR(VLOOKUP($A2649,D_SAV!$A$5:$I$29,3,0),)</f>
        <v>0</v>
      </c>
      <c r="C2649" s="64" t="str">
        <f>IFERROR(VLOOKUP($A2649,D_SAV!$A$5:$I$29,4,0),"")</f>
        <v/>
      </c>
      <c r="D2649" s="65">
        <f>IFERROR(VLOOKUP($A2649,D_SAV!$A$5:$I$29,5,0),)</f>
        <v>0</v>
      </c>
      <c r="E2649" s="60"/>
      <c r="F2649" s="60"/>
      <c r="G2649" s="60"/>
      <c r="H2649" s="60"/>
      <c r="I2649" s="60"/>
      <c r="J2649" s="60"/>
      <c r="K2649" s="65">
        <f>IFERROR(VLOOKUP($A2649,D_SAV!$A$5:$I$29,6,0),)</f>
        <v>0</v>
      </c>
    </row>
    <row r="2650" spans="1:11" x14ac:dyDescent="0.25">
      <c r="A2650" s="59"/>
      <c r="B2650" s="63">
        <f>IFERROR(VLOOKUP($A2650,D_SAV!$A$5:$I$29,3,0),)</f>
        <v>0</v>
      </c>
      <c r="C2650" s="64" t="str">
        <f>IFERROR(VLOOKUP($A2650,D_SAV!$A$5:$I$29,4,0),"")</f>
        <v/>
      </c>
      <c r="D2650" s="65">
        <f>IFERROR(VLOOKUP($A2650,D_SAV!$A$5:$I$29,5,0),)</f>
        <v>0</v>
      </c>
      <c r="E2650" s="60"/>
      <c r="F2650" s="60"/>
      <c r="G2650" s="60"/>
      <c r="H2650" s="60"/>
      <c r="I2650" s="60"/>
      <c r="J2650" s="60"/>
      <c r="K2650" s="65">
        <f>IFERROR(VLOOKUP($A2650,D_SAV!$A$5:$I$29,6,0),)</f>
        <v>0</v>
      </c>
    </row>
    <row r="2651" spans="1:11" x14ac:dyDescent="0.25">
      <c r="A2651" s="59"/>
      <c r="B2651" s="63">
        <f>IFERROR(VLOOKUP($A2651,D_SAV!$A$5:$I$29,3,0),)</f>
        <v>0</v>
      </c>
      <c r="C2651" s="64" t="str">
        <f>IFERROR(VLOOKUP($A2651,D_SAV!$A$5:$I$29,4,0),"")</f>
        <v/>
      </c>
      <c r="D2651" s="65">
        <f>IFERROR(VLOOKUP($A2651,D_SAV!$A$5:$I$29,5,0),)</f>
        <v>0</v>
      </c>
      <c r="E2651" s="60"/>
      <c r="F2651" s="60"/>
      <c r="G2651" s="60"/>
      <c r="H2651" s="60"/>
      <c r="I2651" s="60"/>
      <c r="J2651" s="60"/>
      <c r="K2651" s="65">
        <f>IFERROR(VLOOKUP($A2651,D_SAV!$A$5:$I$29,6,0),)</f>
        <v>0</v>
      </c>
    </row>
    <row r="2652" spans="1:11" x14ac:dyDescent="0.25">
      <c r="A2652" s="59"/>
      <c r="B2652" s="63">
        <f>IFERROR(VLOOKUP($A2652,D_SAV!$A$5:$I$29,3,0),)</f>
        <v>0</v>
      </c>
      <c r="C2652" s="64" t="str">
        <f>IFERROR(VLOOKUP($A2652,D_SAV!$A$5:$I$29,4,0),"")</f>
        <v/>
      </c>
      <c r="D2652" s="65">
        <f>IFERROR(VLOOKUP($A2652,D_SAV!$A$5:$I$29,5,0),)</f>
        <v>0</v>
      </c>
      <c r="E2652" s="60"/>
      <c r="F2652" s="60"/>
      <c r="G2652" s="60"/>
      <c r="H2652" s="60"/>
      <c r="I2652" s="60"/>
      <c r="J2652" s="60"/>
      <c r="K2652" s="65">
        <f>IFERROR(VLOOKUP($A2652,D_SAV!$A$5:$I$29,6,0),)</f>
        <v>0</v>
      </c>
    </row>
    <row r="2653" spans="1:11" x14ac:dyDescent="0.25">
      <c r="A2653" s="59"/>
      <c r="B2653" s="63">
        <f>IFERROR(VLOOKUP($A2653,D_SAV!$A$5:$I$29,3,0),)</f>
        <v>0</v>
      </c>
      <c r="C2653" s="64" t="str">
        <f>IFERROR(VLOOKUP($A2653,D_SAV!$A$5:$I$29,4,0),"")</f>
        <v/>
      </c>
      <c r="D2653" s="65">
        <f>IFERROR(VLOOKUP($A2653,D_SAV!$A$5:$I$29,5,0),)</f>
        <v>0</v>
      </c>
      <c r="E2653" s="60"/>
      <c r="F2653" s="60"/>
      <c r="G2653" s="60"/>
      <c r="H2653" s="60"/>
      <c r="I2653" s="60"/>
      <c r="J2653" s="60"/>
      <c r="K2653" s="65">
        <f>IFERROR(VLOOKUP($A2653,D_SAV!$A$5:$I$29,6,0),)</f>
        <v>0</v>
      </c>
    </row>
    <row r="2654" spans="1:11" x14ac:dyDescent="0.25">
      <c r="A2654" s="59"/>
      <c r="B2654" s="63">
        <f>IFERROR(VLOOKUP($A2654,D_SAV!$A$5:$I$29,3,0),)</f>
        <v>0</v>
      </c>
      <c r="C2654" s="64" t="str">
        <f>IFERROR(VLOOKUP($A2654,D_SAV!$A$5:$I$29,4,0),"")</f>
        <v/>
      </c>
      <c r="D2654" s="65">
        <f>IFERROR(VLOOKUP($A2654,D_SAV!$A$5:$I$29,5,0),)</f>
        <v>0</v>
      </c>
      <c r="E2654" s="60"/>
      <c r="F2654" s="60"/>
      <c r="G2654" s="60"/>
      <c r="H2654" s="60"/>
      <c r="I2654" s="60"/>
      <c r="J2654" s="60"/>
      <c r="K2654" s="65">
        <f>IFERROR(VLOOKUP($A2654,D_SAV!$A$5:$I$29,6,0),)</f>
        <v>0</v>
      </c>
    </row>
    <row r="2655" spans="1:11" x14ac:dyDescent="0.25">
      <c r="A2655" s="59"/>
      <c r="B2655" s="63">
        <f>IFERROR(VLOOKUP($A2655,D_SAV!$A$5:$I$29,3,0),)</f>
        <v>0</v>
      </c>
      <c r="C2655" s="64" t="str">
        <f>IFERROR(VLOOKUP($A2655,D_SAV!$A$5:$I$29,4,0),"")</f>
        <v/>
      </c>
      <c r="D2655" s="65">
        <f>IFERROR(VLOOKUP($A2655,D_SAV!$A$5:$I$29,5,0),)</f>
        <v>0</v>
      </c>
      <c r="E2655" s="60"/>
      <c r="F2655" s="60"/>
      <c r="G2655" s="60"/>
      <c r="H2655" s="60"/>
      <c r="I2655" s="60"/>
      <c r="J2655" s="60"/>
      <c r="K2655" s="65">
        <f>IFERROR(VLOOKUP($A2655,D_SAV!$A$5:$I$29,6,0),)</f>
        <v>0</v>
      </c>
    </row>
    <row r="2656" spans="1:11" x14ac:dyDescent="0.25">
      <c r="A2656" s="59"/>
      <c r="B2656" s="63">
        <f>IFERROR(VLOOKUP($A2656,D_SAV!$A$5:$I$29,3,0),)</f>
        <v>0</v>
      </c>
      <c r="C2656" s="64" t="str">
        <f>IFERROR(VLOOKUP($A2656,D_SAV!$A$5:$I$29,4,0),"")</f>
        <v/>
      </c>
      <c r="D2656" s="65">
        <f>IFERROR(VLOOKUP($A2656,D_SAV!$A$5:$I$29,5,0),)</f>
        <v>0</v>
      </c>
      <c r="E2656" s="60"/>
      <c r="F2656" s="60"/>
      <c r="G2656" s="60"/>
      <c r="H2656" s="60"/>
      <c r="I2656" s="60"/>
      <c r="J2656" s="60"/>
      <c r="K2656" s="65">
        <f>IFERROR(VLOOKUP($A2656,D_SAV!$A$5:$I$29,6,0),)</f>
        <v>0</v>
      </c>
    </row>
    <row r="2657" spans="1:11" x14ac:dyDescent="0.25">
      <c r="A2657" s="59"/>
      <c r="B2657" s="63">
        <f>IFERROR(VLOOKUP($A2657,D_SAV!$A$5:$I$29,3,0),)</f>
        <v>0</v>
      </c>
      <c r="C2657" s="64" t="str">
        <f>IFERROR(VLOOKUP($A2657,D_SAV!$A$5:$I$29,4,0),"")</f>
        <v/>
      </c>
      <c r="D2657" s="65">
        <f>IFERROR(VLOOKUP($A2657,D_SAV!$A$5:$I$29,5,0),)</f>
        <v>0</v>
      </c>
      <c r="E2657" s="60"/>
      <c r="F2657" s="60"/>
      <c r="G2657" s="60"/>
      <c r="H2657" s="60"/>
      <c r="I2657" s="60"/>
      <c r="J2657" s="60"/>
      <c r="K2657" s="65">
        <f>IFERROR(VLOOKUP($A2657,D_SAV!$A$5:$I$29,6,0),)</f>
        <v>0</v>
      </c>
    </row>
    <row r="2658" spans="1:11" x14ac:dyDescent="0.25">
      <c r="A2658" s="59"/>
      <c r="B2658" s="63">
        <f>IFERROR(VLOOKUP($A2658,D_SAV!$A$5:$I$29,3,0),)</f>
        <v>0</v>
      </c>
      <c r="C2658" s="64" t="str">
        <f>IFERROR(VLOOKUP($A2658,D_SAV!$A$5:$I$29,4,0),"")</f>
        <v/>
      </c>
      <c r="D2658" s="65">
        <f>IFERROR(VLOOKUP($A2658,D_SAV!$A$5:$I$29,5,0),)</f>
        <v>0</v>
      </c>
      <c r="E2658" s="60"/>
      <c r="F2658" s="60"/>
      <c r="G2658" s="60"/>
      <c r="H2658" s="60"/>
      <c r="I2658" s="60"/>
      <c r="J2658" s="60"/>
      <c r="K2658" s="65">
        <f>IFERROR(VLOOKUP($A2658,D_SAV!$A$5:$I$29,6,0),)</f>
        <v>0</v>
      </c>
    </row>
    <row r="2659" spans="1:11" x14ac:dyDescent="0.25">
      <c r="A2659" s="59"/>
      <c r="B2659" s="63">
        <f>IFERROR(VLOOKUP($A2659,D_SAV!$A$5:$I$29,3,0),)</f>
        <v>0</v>
      </c>
      <c r="C2659" s="64" t="str">
        <f>IFERROR(VLOOKUP($A2659,D_SAV!$A$5:$I$29,4,0),"")</f>
        <v/>
      </c>
      <c r="D2659" s="65">
        <f>IFERROR(VLOOKUP($A2659,D_SAV!$A$5:$I$29,5,0),)</f>
        <v>0</v>
      </c>
      <c r="E2659" s="60"/>
      <c r="F2659" s="60"/>
      <c r="G2659" s="60"/>
      <c r="H2659" s="60"/>
      <c r="I2659" s="60"/>
      <c r="J2659" s="60"/>
      <c r="K2659" s="65">
        <f>IFERROR(VLOOKUP($A2659,D_SAV!$A$5:$I$29,6,0),)</f>
        <v>0</v>
      </c>
    </row>
    <row r="2660" spans="1:11" x14ac:dyDescent="0.25">
      <c r="A2660" s="59"/>
      <c r="B2660" s="63">
        <f>IFERROR(VLOOKUP($A2660,D_SAV!$A$5:$I$29,3,0),)</f>
        <v>0</v>
      </c>
      <c r="C2660" s="64" t="str">
        <f>IFERROR(VLOOKUP($A2660,D_SAV!$A$5:$I$29,4,0),"")</f>
        <v/>
      </c>
      <c r="D2660" s="65">
        <f>IFERROR(VLOOKUP($A2660,D_SAV!$A$5:$I$29,5,0),)</f>
        <v>0</v>
      </c>
      <c r="E2660" s="60"/>
      <c r="F2660" s="60"/>
      <c r="G2660" s="60"/>
      <c r="H2660" s="60"/>
      <c r="I2660" s="60"/>
      <c r="J2660" s="60"/>
      <c r="K2660" s="65">
        <f>IFERROR(VLOOKUP($A2660,D_SAV!$A$5:$I$29,6,0),)</f>
        <v>0</v>
      </c>
    </row>
    <row r="2661" spans="1:11" x14ac:dyDescent="0.25">
      <c r="A2661" s="59"/>
      <c r="B2661" s="63">
        <f>IFERROR(VLOOKUP($A2661,D_SAV!$A$5:$I$29,3,0),)</f>
        <v>0</v>
      </c>
      <c r="C2661" s="64" t="str">
        <f>IFERROR(VLOOKUP($A2661,D_SAV!$A$5:$I$29,4,0),"")</f>
        <v/>
      </c>
      <c r="D2661" s="65">
        <f>IFERROR(VLOOKUP($A2661,D_SAV!$A$5:$I$29,5,0),)</f>
        <v>0</v>
      </c>
      <c r="E2661" s="60"/>
      <c r="F2661" s="60"/>
      <c r="G2661" s="60"/>
      <c r="H2661" s="60"/>
      <c r="I2661" s="60"/>
      <c r="J2661" s="60"/>
      <c r="K2661" s="65">
        <f>IFERROR(VLOOKUP($A2661,D_SAV!$A$5:$I$29,6,0),)</f>
        <v>0</v>
      </c>
    </row>
    <row r="2662" spans="1:11" x14ac:dyDescent="0.25">
      <c r="A2662" s="59"/>
      <c r="B2662" s="63">
        <f>IFERROR(VLOOKUP($A2662,D_SAV!$A$5:$I$29,3,0),)</f>
        <v>0</v>
      </c>
      <c r="C2662" s="64" t="str">
        <f>IFERROR(VLOOKUP($A2662,D_SAV!$A$5:$I$29,4,0),"")</f>
        <v/>
      </c>
      <c r="D2662" s="65">
        <f>IFERROR(VLOOKUP($A2662,D_SAV!$A$5:$I$29,5,0),)</f>
        <v>0</v>
      </c>
      <c r="E2662" s="60"/>
      <c r="F2662" s="60"/>
      <c r="G2662" s="60"/>
      <c r="H2662" s="60"/>
      <c r="I2662" s="60"/>
      <c r="J2662" s="60"/>
      <c r="K2662" s="65">
        <f>IFERROR(VLOOKUP($A2662,D_SAV!$A$5:$I$29,6,0),)</f>
        <v>0</v>
      </c>
    </row>
    <row r="2663" spans="1:11" x14ac:dyDescent="0.25">
      <c r="A2663" s="59"/>
      <c r="B2663" s="63">
        <f>IFERROR(VLOOKUP($A2663,D_SAV!$A$5:$I$29,3,0),)</f>
        <v>0</v>
      </c>
      <c r="C2663" s="64" t="str">
        <f>IFERROR(VLOOKUP($A2663,D_SAV!$A$5:$I$29,4,0),"")</f>
        <v/>
      </c>
      <c r="D2663" s="65">
        <f>IFERROR(VLOOKUP($A2663,D_SAV!$A$5:$I$29,5,0),)</f>
        <v>0</v>
      </c>
      <c r="E2663" s="60"/>
      <c r="F2663" s="60"/>
      <c r="G2663" s="60"/>
      <c r="H2663" s="60"/>
      <c r="I2663" s="60"/>
      <c r="J2663" s="60"/>
      <c r="K2663" s="65">
        <f>IFERROR(VLOOKUP($A2663,D_SAV!$A$5:$I$29,6,0),)</f>
        <v>0</v>
      </c>
    </row>
    <row r="2664" spans="1:11" x14ac:dyDescent="0.25">
      <c r="A2664" s="59"/>
      <c r="B2664" s="63">
        <f>IFERROR(VLOOKUP($A2664,D_SAV!$A$5:$I$29,3,0),)</f>
        <v>0</v>
      </c>
      <c r="C2664" s="64" t="str">
        <f>IFERROR(VLOOKUP($A2664,D_SAV!$A$5:$I$29,4,0),"")</f>
        <v/>
      </c>
      <c r="D2664" s="65">
        <f>IFERROR(VLOOKUP($A2664,D_SAV!$A$5:$I$29,5,0),)</f>
        <v>0</v>
      </c>
      <c r="E2664" s="60"/>
      <c r="F2664" s="60"/>
      <c r="G2664" s="60"/>
      <c r="H2664" s="60"/>
      <c r="I2664" s="60"/>
      <c r="J2664" s="60"/>
      <c r="K2664" s="65">
        <f>IFERROR(VLOOKUP($A2664,D_SAV!$A$5:$I$29,6,0),)</f>
        <v>0</v>
      </c>
    </row>
    <row r="2665" spans="1:11" x14ac:dyDescent="0.25">
      <c r="A2665" s="59"/>
      <c r="B2665" s="63">
        <f>IFERROR(VLOOKUP($A2665,D_SAV!$A$5:$I$29,3,0),)</f>
        <v>0</v>
      </c>
      <c r="C2665" s="64" t="str">
        <f>IFERROR(VLOOKUP($A2665,D_SAV!$A$5:$I$29,4,0),"")</f>
        <v/>
      </c>
      <c r="D2665" s="65">
        <f>IFERROR(VLOOKUP($A2665,D_SAV!$A$5:$I$29,5,0),)</f>
        <v>0</v>
      </c>
      <c r="E2665" s="60"/>
      <c r="F2665" s="60"/>
      <c r="G2665" s="60"/>
      <c r="H2665" s="60"/>
      <c r="I2665" s="60"/>
      <c r="J2665" s="60"/>
      <c r="K2665" s="65">
        <f>IFERROR(VLOOKUP($A2665,D_SAV!$A$5:$I$29,6,0),)</f>
        <v>0</v>
      </c>
    </row>
    <row r="2666" spans="1:11" x14ac:dyDescent="0.25">
      <c r="A2666" s="59"/>
      <c r="B2666" s="63">
        <f>IFERROR(VLOOKUP($A2666,D_SAV!$A$5:$I$29,3,0),)</f>
        <v>0</v>
      </c>
      <c r="C2666" s="64" t="str">
        <f>IFERROR(VLOOKUP($A2666,D_SAV!$A$5:$I$29,4,0),"")</f>
        <v/>
      </c>
      <c r="D2666" s="65">
        <f>IFERROR(VLOOKUP($A2666,D_SAV!$A$5:$I$29,5,0),)</f>
        <v>0</v>
      </c>
      <c r="E2666" s="60"/>
      <c r="F2666" s="60"/>
      <c r="G2666" s="60"/>
      <c r="H2666" s="60"/>
      <c r="I2666" s="60"/>
      <c r="J2666" s="60"/>
      <c r="K2666" s="65">
        <f>IFERROR(VLOOKUP($A2666,D_SAV!$A$5:$I$29,6,0),)</f>
        <v>0</v>
      </c>
    </row>
    <row r="2667" spans="1:11" x14ac:dyDescent="0.25">
      <c r="A2667" s="59"/>
      <c r="B2667" s="63">
        <f>IFERROR(VLOOKUP($A2667,D_SAV!$A$5:$I$29,3,0),)</f>
        <v>0</v>
      </c>
      <c r="C2667" s="64" t="str">
        <f>IFERROR(VLOOKUP($A2667,D_SAV!$A$5:$I$29,4,0),"")</f>
        <v/>
      </c>
      <c r="D2667" s="65">
        <f>IFERROR(VLOOKUP($A2667,D_SAV!$A$5:$I$29,5,0),)</f>
        <v>0</v>
      </c>
      <c r="E2667" s="60"/>
      <c r="F2667" s="60"/>
      <c r="G2667" s="60"/>
      <c r="H2667" s="60"/>
      <c r="I2667" s="60"/>
      <c r="J2667" s="60"/>
      <c r="K2667" s="65">
        <f>IFERROR(VLOOKUP($A2667,D_SAV!$A$5:$I$29,6,0),)</f>
        <v>0</v>
      </c>
    </row>
    <row r="2668" spans="1:11" x14ac:dyDescent="0.25">
      <c r="A2668" s="59"/>
      <c r="B2668" s="63">
        <f>IFERROR(VLOOKUP($A2668,D_SAV!$A$5:$I$29,3,0),)</f>
        <v>0</v>
      </c>
      <c r="C2668" s="64" t="str">
        <f>IFERROR(VLOOKUP($A2668,D_SAV!$A$5:$I$29,4,0),"")</f>
        <v/>
      </c>
      <c r="D2668" s="65">
        <f>IFERROR(VLOOKUP($A2668,D_SAV!$A$5:$I$29,5,0),)</f>
        <v>0</v>
      </c>
      <c r="E2668" s="60"/>
      <c r="F2668" s="60"/>
      <c r="G2668" s="60"/>
      <c r="H2668" s="60"/>
      <c r="I2668" s="60"/>
      <c r="J2668" s="60"/>
      <c r="K2668" s="65">
        <f>IFERROR(VLOOKUP($A2668,D_SAV!$A$5:$I$29,6,0),)</f>
        <v>0</v>
      </c>
    </row>
    <row r="2669" spans="1:11" x14ac:dyDescent="0.25">
      <c r="A2669" s="59"/>
      <c r="B2669" s="63">
        <f>IFERROR(VLOOKUP($A2669,D_SAV!$A$5:$I$29,3,0),)</f>
        <v>0</v>
      </c>
      <c r="C2669" s="64" t="str">
        <f>IFERROR(VLOOKUP($A2669,D_SAV!$A$5:$I$29,4,0),"")</f>
        <v/>
      </c>
      <c r="D2669" s="65">
        <f>IFERROR(VLOOKUP($A2669,D_SAV!$A$5:$I$29,5,0),)</f>
        <v>0</v>
      </c>
      <c r="E2669" s="60"/>
      <c r="F2669" s="60"/>
      <c r="G2669" s="60"/>
      <c r="H2669" s="60"/>
      <c r="I2669" s="60"/>
      <c r="J2669" s="60"/>
      <c r="K2669" s="65">
        <f>IFERROR(VLOOKUP($A2669,D_SAV!$A$5:$I$29,6,0),)</f>
        <v>0</v>
      </c>
    </row>
    <row r="2670" spans="1:11" x14ac:dyDescent="0.25">
      <c r="A2670" s="59"/>
      <c r="B2670" s="63">
        <f>IFERROR(VLOOKUP($A2670,D_SAV!$A$5:$I$29,3,0),)</f>
        <v>0</v>
      </c>
      <c r="C2670" s="64" t="str">
        <f>IFERROR(VLOOKUP($A2670,D_SAV!$A$5:$I$29,4,0),"")</f>
        <v/>
      </c>
      <c r="D2670" s="65">
        <f>IFERROR(VLOOKUP($A2670,D_SAV!$A$5:$I$29,5,0),)</f>
        <v>0</v>
      </c>
      <c r="E2670" s="60"/>
      <c r="F2670" s="60"/>
      <c r="G2670" s="60"/>
      <c r="H2670" s="60"/>
      <c r="I2670" s="60"/>
      <c r="J2670" s="60"/>
      <c r="K2670" s="65">
        <f>IFERROR(VLOOKUP($A2670,D_SAV!$A$5:$I$29,6,0),)</f>
        <v>0</v>
      </c>
    </row>
    <row r="2671" spans="1:11" x14ac:dyDescent="0.25">
      <c r="A2671" s="59"/>
      <c r="B2671" s="63">
        <f>IFERROR(VLOOKUP($A2671,D_SAV!$A$5:$I$29,3,0),)</f>
        <v>0</v>
      </c>
      <c r="C2671" s="64" t="str">
        <f>IFERROR(VLOOKUP($A2671,D_SAV!$A$5:$I$29,4,0),"")</f>
        <v/>
      </c>
      <c r="D2671" s="65">
        <f>IFERROR(VLOOKUP($A2671,D_SAV!$A$5:$I$29,5,0),)</f>
        <v>0</v>
      </c>
      <c r="E2671" s="60"/>
      <c r="F2671" s="60"/>
      <c r="G2671" s="60"/>
      <c r="H2671" s="60"/>
      <c r="I2671" s="60"/>
      <c r="J2671" s="60"/>
      <c r="K2671" s="65">
        <f>IFERROR(VLOOKUP($A2671,D_SAV!$A$5:$I$29,6,0),)</f>
        <v>0</v>
      </c>
    </row>
    <row r="2672" spans="1:11" x14ac:dyDescent="0.25">
      <c r="A2672" s="59"/>
      <c r="B2672" s="63">
        <f>IFERROR(VLOOKUP($A2672,D_SAV!$A$5:$I$29,3,0),)</f>
        <v>0</v>
      </c>
      <c r="C2672" s="64" t="str">
        <f>IFERROR(VLOOKUP($A2672,D_SAV!$A$5:$I$29,4,0),"")</f>
        <v/>
      </c>
      <c r="D2672" s="65">
        <f>IFERROR(VLOOKUP($A2672,D_SAV!$A$5:$I$29,5,0),)</f>
        <v>0</v>
      </c>
      <c r="E2672" s="60"/>
      <c r="F2672" s="60"/>
      <c r="G2672" s="60"/>
      <c r="H2672" s="60"/>
      <c r="I2672" s="60"/>
      <c r="J2672" s="60"/>
      <c r="K2672" s="65">
        <f>IFERROR(VLOOKUP($A2672,D_SAV!$A$5:$I$29,6,0),)</f>
        <v>0</v>
      </c>
    </row>
    <row r="2673" spans="1:11" x14ac:dyDescent="0.25">
      <c r="A2673" s="59"/>
      <c r="B2673" s="63">
        <f>IFERROR(VLOOKUP($A2673,D_SAV!$A$5:$I$29,3,0),)</f>
        <v>0</v>
      </c>
      <c r="C2673" s="64" t="str">
        <f>IFERROR(VLOOKUP($A2673,D_SAV!$A$5:$I$29,4,0),"")</f>
        <v/>
      </c>
      <c r="D2673" s="65">
        <f>IFERROR(VLOOKUP($A2673,D_SAV!$A$5:$I$29,5,0),)</f>
        <v>0</v>
      </c>
      <c r="E2673" s="60"/>
      <c r="F2673" s="60"/>
      <c r="G2673" s="60"/>
      <c r="H2673" s="60"/>
      <c r="I2673" s="60"/>
      <c r="J2673" s="60"/>
      <c r="K2673" s="65">
        <f>IFERROR(VLOOKUP($A2673,D_SAV!$A$5:$I$29,6,0),)</f>
        <v>0</v>
      </c>
    </row>
    <row r="2674" spans="1:11" x14ac:dyDescent="0.25">
      <c r="A2674" s="59"/>
      <c r="B2674" s="63">
        <f>IFERROR(VLOOKUP($A2674,D_SAV!$A$5:$I$29,3,0),)</f>
        <v>0</v>
      </c>
      <c r="C2674" s="64" t="str">
        <f>IFERROR(VLOOKUP($A2674,D_SAV!$A$5:$I$29,4,0),"")</f>
        <v/>
      </c>
      <c r="D2674" s="65">
        <f>IFERROR(VLOOKUP($A2674,D_SAV!$A$5:$I$29,5,0),)</f>
        <v>0</v>
      </c>
      <c r="E2674" s="60"/>
      <c r="F2674" s="60"/>
      <c r="G2674" s="60"/>
      <c r="H2674" s="60"/>
      <c r="I2674" s="60"/>
      <c r="J2674" s="60"/>
      <c r="K2674" s="65">
        <f>IFERROR(VLOOKUP($A2674,D_SAV!$A$5:$I$29,6,0),)</f>
        <v>0</v>
      </c>
    </row>
    <row r="2675" spans="1:11" x14ac:dyDescent="0.25">
      <c r="A2675" s="59"/>
      <c r="B2675" s="63">
        <f>IFERROR(VLOOKUP($A2675,D_SAV!$A$5:$I$29,3,0),)</f>
        <v>0</v>
      </c>
      <c r="C2675" s="64" t="str">
        <f>IFERROR(VLOOKUP($A2675,D_SAV!$A$5:$I$29,4,0),"")</f>
        <v/>
      </c>
      <c r="D2675" s="65">
        <f>IFERROR(VLOOKUP($A2675,D_SAV!$A$5:$I$29,5,0),)</f>
        <v>0</v>
      </c>
      <c r="E2675" s="60"/>
      <c r="F2675" s="60"/>
      <c r="G2675" s="60"/>
      <c r="H2675" s="60"/>
      <c r="I2675" s="60"/>
      <c r="J2675" s="60"/>
      <c r="K2675" s="65">
        <f>IFERROR(VLOOKUP($A2675,D_SAV!$A$5:$I$29,6,0),)</f>
        <v>0</v>
      </c>
    </row>
    <row r="2676" spans="1:11" x14ac:dyDescent="0.25">
      <c r="A2676" s="59"/>
      <c r="B2676" s="63">
        <f>IFERROR(VLOOKUP($A2676,D_SAV!$A$5:$I$29,3,0),)</f>
        <v>0</v>
      </c>
      <c r="C2676" s="64" t="str">
        <f>IFERROR(VLOOKUP($A2676,D_SAV!$A$5:$I$29,4,0),"")</f>
        <v/>
      </c>
      <c r="D2676" s="65">
        <f>IFERROR(VLOOKUP($A2676,D_SAV!$A$5:$I$29,5,0),)</f>
        <v>0</v>
      </c>
      <c r="E2676" s="60"/>
      <c r="F2676" s="60"/>
      <c r="G2676" s="60"/>
      <c r="H2676" s="60"/>
      <c r="I2676" s="60"/>
      <c r="J2676" s="60"/>
      <c r="K2676" s="65">
        <f>IFERROR(VLOOKUP($A2676,D_SAV!$A$5:$I$29,6,0),)</f>
        <v>0</v>
      </c>
    </row>
    <row r="2677" spans="1:11" x14ac:dyDescent="0.25">
      <c r="A2677" s="59"/>
      <c r="B2677" s="63">
        <f>IFERROR(VLOOKUP($A2677,D_SAV!$A$5:$I$29,3,0),)</f>
        <v>0</v>
      </c>
      <c r="C2677" s="64" t="str">
        <f>IFERROR(VLOOKUP($A2677,D_SAV!$A$5:$I$29,4,0),"")</f>
        <v/>
      </c>
      <c r="D2677" s="65">
        <f>IFERROR(VLOOKUP($A2677,D_SAV!$A$5:$I$29,5,0),)</f>
        <v>0</v>
      </c>
      <c r="E2677" s="60"/>
      <c r="F2677" s="60"/>
      <c r="G2677" s="60"/>
      <c r="H2677" s="60"/>
      <c r="I2677" s="60"/>
      <c r="J2677" s="60"/>
      <c r="K2677" s="65">
        <f>IFERROR(VLOOKUP($A2677,D_SAV!$A$5:$I$29,6,0),)</f>
        <v>0</v>
      </c>
    </row>
    <row r="2678" spans="1:11" x14ac:dyDescent="0.25">
      <c r="A2678" s="59"/>
      <c r="B2678" s="63">
        <f>IFERROR(VLOOKUP($A2678,D_SAV!$A$5:$I$29,3,0),)</f>
        <v>0</v>
      </c>
      <c r="C2678" s="64" t="str">
        <f>IFERROR(VLOOKUP($A2678,D_SAV!$A$5:$I$29,4,0),"")</f>
        <v/>
      </c>
      <c r="D2678" s="65">
        <f>IFERROR(VLOOKUP($A2678,D_SAV!$A$5:$I$29,5,0),)</f>
        <v>0</v>
      </c>
      <c r="E2678" s="60"/>
      <c r="F2678" s="60"/>
      <c r="G2678" s="60"/>
      <c r="H2678" s="60"/>
      <c r="I2678" s="60"/>
      <c r="J2678" s="60"/>
      <c r="K2678" s="65">
        <f>IFERROR(VLOOKUP($A2678,D_SAV!$A$5:$I$29,6,0),)</f>
        <v>0</v>
      </c>
    </row>
    <row r="2679" spans="1:11" x14ac:dyDescent="0.25">
      <c r="A2679" s="59"/>
      <c r="B2679" s="63">
        <f>IFERROR(VLOOKUP($A2679,D_SAV!$A$5:$I$29,3,0),)</f>
        <v>0</v>
      </c>
      <c r="C2679" s="64" t="str">
        <f>IFERROR(VLOOKUP($A2679,D_SAV!$A$5:$I$29,4,0),"")</f>
        <v/>
      </c>
      <c r="D2679" s="65">
        <f>IFERROR(VLOOKUP($A2679,D_SAV!$A$5:$I$29,5,0),)</f>
        <v>0</v>
      </c>
      <c r="E2679" s="60"/>
      <c r="F2679" s="60"/>
      <c r="G2679" s="60"/>
      <c r="H2679" s="60"/>
      <c r="I2679" s="60"/>
      <c r="J2679" s="60"/>
      <c r="K2679" s="65">
        <f>IFERROR(VLOOKUP($A2679,D_SAV!$A$5:$I$29,6,0),)</f>
        <v>0</v>
      </c>
    </row>
    <row r="2680" spans="1:11" x14ac:dyDescent="0.25">
      <c r="A2680" s="59"/>
      <c r="B2680" s="63">
        <f>IFERROR(VLOOKUP($A2680,D_SAV!$A$5:$I$29,3,0),)</f>
        <v>0</v>
      </c>
      <c r="C2680" s="64" t="str">
        <f>IFERROR(VLOOKUP($A2680,D_SAV!$A$5:$I$29,4,0),"")</f>
        <v/>
      </c>
      <c r="D2680" s="65">
        <f>IFERROR(VLOOKUP($A2680,D_SAV!$A$5:$I$29,5,0),)</f>
        <v>0</v>
      </c>
      <c r="E2680" s="60"/>
      <c r="F2680" s="60"/>
      <c r="G2680" s="60"/>
      <c r="H2680" s="60"/>
      <c r="I2680" s="60"/>
      <c r="J2680" s="60"/>
      <c r="K2680" s="65">
        <f>IFERROR(VLOOKUP($A2680,D_SAV!$A$5:$I$29,6,0),)</f>
        <v>0</v>
      </c>
    </row>
    <row r="2681" spans="1:11" x14ac:dyDescent="0.25">
      <c r="A2681" s="59"/>
      <c r="B2681" s="63">
        <f>IFERROR(VLOOKUP($A2681,D_SAV!$A$5:$I$29,3,0),)</f>
        <v>0</v>
      </c>
      <c r="C2681" s="64" t="str">
        <f>IFERROR(VLOOKUP($A2681,D_SAV!$A$5:$I$29,4,0),"")</f>
        <v/>
      </c>
      <c r="D2681" s="65">
        <f>IFERROR(VLOOKUP($A2681,D_SAV!$A$5:$I$29,5,0),)</f>
        <v>0</v>
      </c>
      <c r="E2681" s="60"/>
      <c r="F2681" s="60"/>
      <c r="G2681" s="60"/>
      <c r="H2681" s="60"/>
      <c r="I2681" s="60"/>
      <c r="J2681" s="60"/>
      <c r="K2681" s="65">
        <f>IFERROR(VLOOKUP($A2681,D_SAV!$A$5:$I$29,6,0),)</f>
        <v>0</v>
      </c>
    </row>
    <row r="2682" spans="1:11" x14ac:dyDescent="0.25">
      <c r="A2682" s="59"/>
      <c r="B2682" s="63">
        <f>IFERROR(VLOOKUP($A2682,D_SAV!$A$5:$I$29,3,0),)</f>
        <v>0</v>
      </c>
      <c r="C2682" s="64" t="str">
        <f>IFERROR(VLOOKUP($A2682,D_SAV!$A$5:$I$29,4,0),"")</f>
        <v/>
      </c>
      <c r="D2682" s="65">
        <f>IFERROR(VLOOKUP($A2682,D_SAV!$A$5:$I$29,5,0),)</f>
        <v>0</v>
      </c>
      <c r="E2682" s="60"/>
      <c r="F2682" s="60"/>
      <c r="G2682" s="60"/>
      <c r="H2682" s="60"/>
      <c r="I2682" s="60"/>
      <c r="J2682" s="60"/>
      <c r="K2682" s="65">
        <f>IFERROR(VLOOKUP($A2682,D_SAV!$A$5:$I$29,6,0),)</f>
        <v>0</v>
      </c>
    </row>
    <row r="2683" spans="1:11" x14ac:dyDescent="0.25">
      <c r="A2683" s="59"/>
      <c r="B2683" s="63">
        <f>IFERROR(VLOOKUP($A2683,D_SAV!$A$5:$I$29,3,0),)</f>
        <v>0</v>
      </c>
      <c r="C2683" s="64" t="str">
        <f>IFERROR(VLOOKUP($A2683,D_SAV!$A$5:$I$29,4,0),"")</f>
        <v/>
      </c>
      <c r="D2683" s="65">
        <f>IFERROR(VLOOKUP($A2683,D_SAV!$A$5:$I$29,5,0),)</f>
        <v>0</v>
      </c>
      <c r="E2683" s="60"/>
      <c r="F2683" s="60"/>
      <c r="G2683" s="60"/>
      <c r="H2683" s="60"/>
      <c r="I2683" s="60"/>
      <c r="J2683" s="60"/>
      <c r="K2683" s="65">
        <f>IFERROR(VLOOKUP($A2683,D_SAV!$A$5:$I$29,6,0),)</f>
        <v>0</v>
      </c>
    </row>
    <row r="2684" spans="1:11" x14ac:dyDescent="0.25">
      <c r="A2684" s="59"/>
      <c r="B2684" s="63">
        <f>IFERROR(VLOOKUP($A2684,D_SAV!$A$5:$I$29,3,0),)</f>
        <v>0</v>
      </c>
      <c r="C2684" s="64" t="str">
        <f>IFERROR(VLOOKUP($A2684,D_SAV!$A$5:$I$29,4,0),"")</f>
        <v/>
      </c>
      <c r="D2684" s="65">
        <f>IFERROR(VLOOKUP($A2684,D_SAV!$A$5:$I$29,5,0),)</f>
        <v>0</v>
      </c>
      <c r="E2684" s="60"/>
      <c r="F2684" s="60"/>
      <c r="G2684" s="60"/>
      <c r="H2684" s="60"/>
      <c r="I2684" s="60"/>
      <c r="J2684" s="60"/>
      <c r="K2684" s="65">
        <f>IFERROR(VLOOKUP($A2684,D_SAV!$A$5:$I$29,6,0),)</f>
        <v>0</v>
      </c>
    </row>
    <row r="2685" spans="1:11" x14ac:dyDescent="0.25">
      <c r="A2685" s="59"/>
      <c r="B2685" s="63">
        <f>IFERROR(VLOOKUP($A2685,D_SAV!$A$5:$I$29,3,0),)</f>
        <v>0</v>
      </c>
      <c r="C2685" s="64" t="str">
        <f>IFERROR(VLOOKUP($A2685,D_SAV!$A$5:$I$29,4,0),"")</f>
        <v/>
      </c>
      <c r="D2685" s="65">
        <f>IFERROR(VLOOKUP($A2685,D_SAV!$A$5:$I$29,5,0),)</f>
        <v>0</v>
      </c>
      <c r="E2685" s="60"/>
      <c r="F2685" s="60"/>
      <c r="G2685" s="60"/>
      <c r="H2685" s="60"/>
      <c r="I2685" s="60"/>
      <c r="J2685" s="60"/>
      <c r="K2685" s="65">
        <f>IFERROR(VLOOKUP($A2685,D_SAV!$A$5:$I$29,6,0),)</f>
        <v>0</v>
      </c>
    </row>
    <row r="2686" spans="1:11" x14ac:dyDescent="0.25">
      <c r="A2686" s="59"/>
      <c r="B2686" s="63">
        <f>IFERROR(VLOOKUP($A2686,D_SAV!$A$5:$I$29,3,0),)</f>
        <v>0</v>
      </c>
      <c r="C2686" s="64" t="str">
        <f>IFERROR(VLOOKUP($A2686,D_SAV!$A$5:$I$29,4,0),"")</f>
        <v/>
      </c>
      <c r="D2686" s="65">
        <f>IFERROR(VLOOKUP($A2686,D_SAV!$A$5:$I$29,5,0),)</f>
        <v>0</v>
      </c>
      <c r="E2686" s="60"/>
      <c r="F2686" s="60"/>
      <c r="G2686" s="60"/>
      <c r="H2686" s="60"/>
      <c r="I2686" s="60"/>
      <c r="J2686" s="60"/>
      <c r="K2686" s="65">
        <f>IFERROR(VLOOKUP($A2686,D_SAV!$A$5:$I$29,6,0),)</f>
        <v>0</v>
      </c>
    </row>
    <row r="2687" spans="1:11" x14ac:dyDescent="0.25">
      <c r="A2687" s="59"/>
      <c r="B2687" s="63">
        <f>IFERROR(VLOOKUP($A2687,D_SAV!$A$5:$I$29,3,0),)</f>
        <v>0</v>
      </c>
      <c r="C2687" s="64" t="str">
        <f>IFERROR(VLOOKUP($A2687,D_SAV!$A$5:$I$29,4,0),"")</f>
        <v/>
      </c>
      <c r="D2687" s="65">
        <f>IFERROR(VLOOKUP($A2687,D_SAV!$A$5:$I$29,5,0),)</f>
        <v>0</v>
      </c>
      <c r="E2687" s="60"/>
      <c r="F2687" s="60"/>
      <c r="G2687" s="60"/>
      <c r="H2687" s="60"/>
      <c r="I2687" s="60"/>
      <c r="J2687" s="60"/>
      <c r="K2687" s="65">
        <f>IFERROR(VLOOKUP($A2687,D_SAV!$A$5:$I$29,6,0),)</f>
        <v>0</v>
      </c>
    </row>
    <row r="2688" spans="1:11" x14ac:dyDescent="0.25">
      <c r="A2688" s="59"/>
      <c r="B2688" s="63">
        <f>IFERROR(VLOOKUP($A2688,D_SAV!$A$5:$I$29,3,0),)</f>
        <v>0</v>
      </c>
      <c r="C2688" s="64" t="str">
        <f>IFERROR(VLOOKUP($A2688,D_SAV!$A$5:$I$29,4,0),"")</f>
        <v/>
      </c>
      <c r="D2688" s="65">
        <f>IFERROR(VLOOKUP($A2688,D_SAV!$A$5:$I$29,5,0),)</f>
        <v>0</v>
      </c>
      <c r="E2688" s="60"/>
      <c r="F2688" s="60"/>
      <c r="G2688" s="60"/>
      <c r="H2688" s="60"/>
      <c r="I2688" s="60"/>
      <c r="J2688" s="60"/>
      <c r="K2688" s="65">
        <f>IFERROR(VLOOKUP($A2688,D_SAV!$A$5:$I$29,6,0),)</f>
        <v>0</v>
      </c>
    </row>
    <row r="2689" spans="1:11" x14ac:dyDescent="0.25">
      <c r="A2689" s="59"/>
      <c r="B2689" s="63">
        <f>IFERROR(VLOOKUP($A2689,D_SAV!$A$5:$I$29,3,0),)</f>
        <v>0</v>
      </c>
      <c r="C2689" s="64" t="str">
        <f>IFERROR(VLOOKUP($A2689,D_SAV!$A$5:$I$29,4,0),"")</f>
        <v/>
      </c>
      <c r="D2689" s="65">
        <f>IFERROR(VLOOKUP($A2689,D_SAV!$A$5:$I$29,5,0),)</f>
        <v>0</v>
      </c>
      <c r="E2689" s="60"/>
      <c r="F2689" s="60"/>
      <c r="G2689" s="60"/>
      <c r="H2689" s="60"/>
      <c r="I2689" s="60"/>
      <c r="J2689" s="60"/>
      <c r="K2689" s="65">
        <f>IFERROR(VLOOKUP($A2689,D_SAV!$A$5:$I$29,6,0),)</f>
        <v>0</v>
      </c>
    </row>
    <row r="2690" spans="1:11" x14ac:dyDescent="0.25">
      <c r="A2690" s="59"/>
      <c r="B2690" s="63">
        <f>IFERROR(VLOOKUP($A2690,D_SAV!$A$5:$I$29,3,0),)</f>
        <v>0</v>
      </c>
      <c r="C2690" s="64" t="str">
        <f>IFERROR(VLOOKUP($A2690,D_SAV!$A$5:$I$29,4,0),"")</f>
        <v/>
      </c>
      <c r="D2690" s="65">
        <f>IFERROR(VLOOKUP($A2690,D_SAV!$A$5:$I$29,5,0),)</f>
        <v>0</v>
      </c>
      <c r="E2690" s="60"/>
      <c r="F2690" s="60"/>
      <c r="G2690" s="60"/>
      <c r="H2690" s="60"/>
      <c r="I2690" s="60"/>
      <c r="J2690" s="60"/>
      <c r="K2690" s="65">
        <f>IFERROR(VLOOKUP($A2690,D_SAV!$A$5:$I$29,6,0),)</f>
        <v>0</v>
      </c>
    </row>
    <row r="2691" spans="1:11" x14ac:dyDescent="0.25">
      <c r="A2691" s="59"/>
      <c r="B2691" s="63">
        <f>IFERROR(VLOOKUP($A2691,D_SAV!$A$5:$I$29,3,0),)</f>
        <v>0</v>
      </c>
      <c r="C2691" s="64" t="str">
        <f>IFERROR(VLOOKUP($A2691,D_SAV!$A$5:$I$29,4,0),"")</f>
        <v/>
      </c>
      <c r="D2691" s="65">
        <f>IFERROR(VLOOKUP($A2691,D_SAV!$A$5:$I$29,5,0),)</f>
        <v>0</v>
      </c>
      <c r="E2691" s="60"/>
      <c r="F2691" s="60"/>
      <c r="G2691" s="60"/>
      <c r="H2691" s="60"/>
      <c r="I2691" s="60"/>
      <c r="J2691" s="60"/>
      <c r="K2691" s="65">
        <f>IFERROR(VLOOKUP($A2691,D_SAV!$A$5:$I$29,6,0),)</f>
        <v>0</v>
      </c>
    </row>
    <row r="2692" spans="1:11" x14ac:dyDescent="0.25">
      <c r="A2692" s="59"/>
      <c r="B2692" s="63">
        <f>IFERROR(VLOOKUP($A2692,D_SAV!$A$5:$I$29,3,0),)</f>
        <v>0</v>
      </c>
      <c r="C2692" s="64" t="str">
        <f>IFERROR(VLOOKUP($A2692,D_SAV!$A$5:$I$29,4,0),"")</f>
        <v/>
      </c>
      <c r="D2692" s="65">
        <f>IFERROR(VLOOKUP($A2692,D_SAV!$A$5:$I$29,5,0),)</f>
        <v>0</v>
      </c>
      <c r="E2692" s="60"/>
      <c r="F2692" s="60"/>
      <c r="G2692" s="60"/>
      <c r="H2692" s="60"/>
      <c r="I2692" s="60"/>
      <c r="J2692" s="60"/>
      <c r="K2692" s="65">
        <f>IFERROR(VLOOKUP($A2692,D_SAV!$A$5:$I$29,6,0),)</f>
        <v>0</v>
      </c>
    </row>
    <row r="2693" spans="1:11" x14ac:dyDescent="0.25">
      <c r="A2693" s="59"/>
      <c r="B2693" s="63">
        <f>IFERROR(VLOOKUP($A2693,D_SAV!$A$5:$I$29,3,0),)</f>
        <v>0</v>
      </c>
      <c r="C2693" s="64" t="str">
        <f>IFERROR(VLOOKUP($A2693,D_SAV!$A$5:$I$29,4,0),"")</f>
        <v/>
      </c>
      <c r="D2693" s="65">
        <f>IFERROR(VLOOKUP($A2693,D_SAV!$A$5:$I$29,5,0),)</f>
        <v>0</v>
      </c>
      <c r="E2693" s="60"/>
      <c r="F2693" s="60"/>
      <c r="G2693" s="60"/>
      <c r="H2693" s="60"/>
      <c r="I2693" s="60"/>
      <c r="J2693" s="60"/>
      <c r="K2693" s="65">
        <f>IFERROR(VLOOKUP($A2693,D_SAV!$A$5:$I$29,6,0),)</f>
        <v>0</v>
      </c>
    </row>
    <row r="2694" spans="1:11" x14ac:dyDescent="0.25">
      <c r="A2694" s="59"/>
      <c r="B2694" s="63">
        <f>IFERROR(VLOOKUP($A2694,D_SAV!$A$5:$I$29,3,0),)</f>
        <v>0</v>
      </c>
      <c r="C2694" s="64" t="str">
        <f>IFERROR(VLOOKUP($A2694,D_SAV!$A$5:$I$29,4,0),"")</f>
        <v/>
      </c>
      <c r="D2694" s="65">
        <f>IFERROR(VLOOKUP($A2694,D_SAV!$A$5:$I$29,5,0),)</f>
        <v>0</v>
      </c>
      <c r="E2694" s="60"/>
      <c r="F2694" s="60"/>
      <c r="G2694" s="60"/>
      <c r="H2694" s="60"/>
      <c r="I2694" s="60"/>
      <c r="J2694" s="60"/>
      <c r="K2694" s="65">
        <f>IFERROR(VLOOKUP($A2694,D_SAV!$A$5:$I$29,6,0),)</f>
        <v>0</v>
      </c>
    </row>
    <row r="2695" spans="1:11" x14ac:dyDescent="0.25">
      <c r="A2695" s="59"/>
      <c r="B2695" s="63">
        <f>IFERROR(VLOOKUP($A2695,D_SAV!$A$5:$I$29,3,0),)</f>
        <v>0</v>
      </c>
      <c r="C2695" s="64" t="str">
        <f>IFERROR(VLOOKUP($A2695,D_SAV!$A$5:$I$29,4,0),"")</f>
        <v/>
      </c>
      <c r="D2695" s="65">
        <f>IFERROR(VLOOKUP($A2695,D_SAV!$A$5:$I$29,5,0),)</f>
        <v>0</v>
      </c>
      <c r="E2695" s="60"/>
      <c r="F2695" s="60"/>
      <c r="G2695" s="60"/>
      <c r="H2695" s="60"/>
      <c r="I2695" s="60"/>
      <c r="J2695" s="60"/>
      <c r="K2695" s="65">
        <f>IFERROR(VLOOKUP($A2695,D_SAV!$A$5:$I$29,6,0),)</f>
        <v>0</v>
      </c>
    </row>
    <row r="2696" spans="1:11" x14ac:dyDescent="0.25">
      <c r="A2696" s="59"/>
      <c r="B2696" s="63">
        <f>IFERROR(VLOOKUP($A2696,D_SAV!$A$5:$I$29,3,0),)</f>
        <v>0</v>
      </c>
      <c r="C2696" s="64" t="str">
        <f>IFERROR(VLOOKUP($A2696,D_SAV!$A$5:$I$29,4,0),"")</f>
        <v/>
      </c>
      <c r="D2696" s="65">
        <f>IFERROR(VLOOKUP($A2696,D_SAV!$A$5:$I$29,5,0),)</f>
        <v>0</v>
      </c>
      <c r="E2696" s="60"/>
      <c r="F2696" s="60"/>
      <c r="G2696" s="60"/>
      <c r="H2696" s="60"/>
      <c r="I2696" s="60"/>
      <c r="J2696" s="60"/>
      <c r="K2696" s="65">
        <f>IFERROR(VLOOKUP($A2696,D_SAV!$A$5:$I$29,6,0),)</f>
        <v>0</v>
      </c>
    </row>
    <row r="2697" spans="1:11" x14ac:dyDescent="0.25">
      <c r="A2697" s="59"/>
      <c r="B2697" s="63">
        <f>IFERROR(VLOOKUP($A2697,D_SAV!$A$5:$I$29,3,0),)</f>
        <v>0</v>
      </c>
      <c r="C2697" s="64" t="str">
        <f>IFERROR(VLOOKUP($A2697,D_SAV!$A$5:$I$29,4,0),"")</f>
        <v/>
      </c>
      <c r="D2697" s="65">
        <f>IFERROR(VLOOKUP($A2697,D_SAV!$A$5:$I$29,5,0),)</f>
        <v>0</v>
      </c>
      <c r="E2697" s="60"/>
      <c r="F2697" s="60"/>
      <c r="G2697" s="60"/>
      <c r="H2697" s="60"/>
      <c r="I2697" s="60"/>
      <c r="J2697" s="60"/>
      <c r="K2697" s="65">
        <f>IFERROR(VLOOKUP($A2697,D_SAV!$A$5:$I$29,6,0),)</f>
        <v>0</v>
      </c>
    </row>
    <row r="2698" spans="1:11" x14ac:dyDescent="0.25">
      <c r="A2698" s="59"/>
      <c r="B2698" s="63">
        <f>IFERROR(VLOOKUP($A2698,D_SAV!$A$5:$I$29,3,0),)</f>
        <v>0</v>
      </c>
      <c r="C2698" s="64" t="str">
        <f>IFERROR(VLOOKUP($A2698,D_SAV!$A$5:$I$29,4,0),"")</f>
        <v/>
      </c>
      <c r="D2698" s="65">
        <f>IFERROR(VLOOKUP($A2698,D_SAV!$A$5:$I$29,5,0),)</f>
        <v>0</v>
      </c>
      <c r="E2698" s="60"/>
      <c r="F2698" s="60"/>
      <c r="G2698" s="60"/>
      <c r="H2698" s="60"/>
      <c r="I2698" s="60"/>
      <c r="J2698" s="60"/>
      <c r="K2698" s="65">
        <f>IFERROR(VLOOKUP($A2698,D_SAV!$A$5:$I$29,6,0),)</f>
        <v>0</v>
      </c>
    </row>
    <row r="2699" spans="1:11" x14ac:dyDescent="0.25">
      <c r="A2699" s="59"/>
      <c r="B2699" s="63">
        <f>IFERROR(VLOOKUP($A2699,D_SAV!$A$5:$I$29,3,0),)</f>
        <v>0</v>
      </c>
      <c r="C2699" s="64" t="str">
        <f>IFERROR(VLOOKUP($A2699,D_SAV!$A$5:$I$29,4,0),"")</f>
        <v/>
      </c>
      <c r="D2699" s="65">
        <f>IFERROR(VLOOKUP($A2699,D_SAV!$A$5:$I$29,5,0),)</f>
        <v>0</v>
      </c>
      <c r="E2699" s="60"/>
      <c r="F2699" s="60"/>
      <c r="G2699" s="60"/>
      <c r="H2699" s="60"/>
      <c r="I2699" s="60"/>
      <c r="J2699" s="60"/>
      <c r="K2699" s="65">
        <f>IFERROR(VLOOKUP($A2699,D_SAV!$A$5:$I$29,6,0),)</f>
        <v>0</v>
      </c>
    </row>
    <row r="2700" spans="1:11" x14ac:dyDescent="0.25">
      <c r="A2700" s="59"/>
      <c r="B2700" s="63">
        <f>IFERROR(VLOOKUP($A2700,D_SAV!$A$5:$I$29,3,0),)</f>
        <v>0</v>
      </c>
      <c r="C2700" s="64" t="str">
        <f>IFERROR(VLOOKUP($A2700,D_SAV!$A$5:$I$29,4,0),"")</f>
        <v/>
      </c>
      <c r="D2700" s="65">
        <f>IFERROR(VLOOKUP($A2700,D_SAV!$A$5:$I$29,5,0),)</f>
        <v>0</v>
      </c>
      <c r="E2700" s="60"/>
      <c r="F2700" s="60"/>
      <c r="G2700" s="60"/>
      <c r="H2700" s="60"/>
      <c r="I2700" s="60"/>
      <c r="J2700" s="60"/>
      <c r="K2700" s="65">
        <f>IFERROR(VLOOKUP($A2700,D_SAV!$A$5:$I$29,6,0),)</f>
        <v>0</v>
      </c>
    </row>
    <row r="2701" spans="1:11" x14ac:dyDescent="0.25">
      <c r="A2701" s="59"/>
      <c r="B2701" s="63">
        <f>IFERROR(VLOOKUP($A2701,D_SAV!$A$5:$I$29,3,0),)</f>
        <v>0</v>
      </c>
      <c r="C2701" s="64" t="str">
        <f>IFERROR(VLOOKUP($A2701,D_SAV!$A$5:$I$29,4,0),"")</f>
        <v/>
      </c>
      <c r="D2701" s="65">
        <f>IFERROR(VLOOKUP($A2701,D_SAV!$A$5:$I$29,5,0),)</f>
        <v>0</v>
      </c>
      <c r="E2701" s="60"/>
      <c r="F2701" s="60"/>
      <c r="G2701" s="60"/>
      <c r="H2701" s="60"/>
      <c r="I2701" s="60"/>
      <c r="J2701" s="60"/>
      <c r="K2701" s="65">
        <f>IFERROR(VLOOKUP($A2701,D_SAV!$A$5:$I$29,6,0),)</f>
        <v>0</v>
      </c>
    </row>
    <row r="2702" spans="1:11" x14ac:dyDescent="0.25">
      <c r="A2702" s="59"/>
      <c r="B2702" s="63">
        <f>IFERROR(VLOOKUP($A2702,D_SAV!$A$5:$I$29,3,0),)</f>
        <v>0</v>
      </c>
      <c r="C2702" s="64" t="str">
        <f>IFERROR(VLOOKUP($A2702,D_SAV!$A$5:$I$29,4,0),"")</f>
        <v/>
      </c>
      <c r="D2702" s="65">
        <f>IFERROR(VLOOKUP($A2702,D_SAV!$A$5:$I$29,5,0),)</f>
        <v>0</v>
      </c>
      <c r="E2702" s="60"/>
      <c r="F2702" s="60"/>
      <c r="G2702" s="60"/>
      <c r="H2702" s="60"/>
      <c r="I2702" s="60"/>
      <c r="J2702" s="60"/>
      <c r="K2702" s="65">
        <f>IFERROR(VLOOKUP($A2702,D_SAV!$A$5:$I$29,6,0),)</f>
        <v>0</v>
      </c>
    </row>
    <row r="2703" spans="1:11" x14ac:dyDescent="0.25">
      <c r="A2703" s="59"/>
      <c r="B2703" s="63">
        <f>IFERROR(VLOOKUP($A2703,D_SAV!$A$5:$I$29,3,0),)</f>
        <v>0</v>
      </c>
      <c r="C2703" s="64" t="str">
        <f>IFERROR(VLOOKUP($A2703,D_SAV!$A$5:$I$29,4,0),"")</f>
        <v/>
      </c>
      <c r="D2703" s="65">
        <f>IFERROR(VLOOKUP($A2703,D_SAV!$A$5:$I$29,5,0),)</f>
        <v>0</v>
      </c>
      <c r="E2703" s="60"/>
      <c r="F2703" s="60"/>
      <c r="G2703" s="60"/>
      <c r="H2703" s="60"/>
      <c r="I2703" s="60"/>
      <c r="J2703" s="60"/>
      <c r="K2703" s="65">
        <f>IFERROR(VLOOKUP($A2703,D_SAV!$A$5:$I$29,6,0),)</f>
        <v>0</v>
      </c>
    </row>
    <row r="2704" spans="1:11" x14ac:dyDescent="0.25">
      <c r="A2704" s="59"/>
      <c r="B2704" s="63">
        <f>IFERROR(VLOOKUP($A2704,D_SAV!$A$5:$I$29,3,0),)</f>
        <v>0</v>
      </c>
      <c r="C2704" s="64" t="str">
        <f>IFERROR(VLOOKUP($A2704,D_SAV!$A$5:$I$29,4,0),"")</f>
        <v/>
      </c>
      <c r="D2704" s="65">
        <f>IFERROR(VLOOKUP($A2704,D_SAV!$A$5:$I$29,5,0),)</f>
        <v>0</v>
      </c>
      <c r="E2704" s="60"/>
      <c r="F2704" s="60"/>
      <c r="G2704" s="60"/>
      <c r="H2704" s="60"/>
      <c r="I2704" s="60"/>
      <c r="J2704" s="60"/>
      <c r="K2704" s="65">
        <f>IFERROR(VLOOKUP($A2704,D_SAV!$A$5:$I$29,6,0),)</f>
        <v>0</v>
      </c>
    </row>
    <row r="2705" spans="1:11" x14ac:dyDescent="0.25">
      <c r="A2705" s="59"/>
      <c r="B2705" s="63">
        <f>IFERROR(VLOOKUP($A2705,D_SAV!$A$5:$I$29,3,0),)</f>
        <v>0</v>
      </c>
      <c r="C2705" s="64" t="str">
        <f>IFERROR(VLOOKUP($A2705,D_SAV!$A$5:$I$29,4,0),"")</f>
        <v/>
      </c>
      <c r="D2705" s="65">
        <f>IFERROR(VLOOKUP($A2705,D_SAV!$A$5:$I$29,5,0),)</f>
        <v>0</v>
      </c>
      <c r="E2705" s="60"/>
      <c r="F2705" s="60"/>
      <c r="G2705" s="60"/>
      <c r="H2705" s="60"/>
      <c r="I2705" s="60"/>
      <c r="J2705" s="60"/>
      <c r="K2705" s="65">
        <f>IFERROR(VLOOKUP($A2705,D_SAV!$A$5:$I$29,6,0),)</f>
        <v>0</v>
      </c>
    </row>
    <row r="2706" spans="1:11" x14ac:dyDescent="0.25">
      <c r="A2706" s="59"/>
      <c r="B2706" s="63">
        <f>IFERROR(VLOOKUP($A2706,D_SAV!$A$5:$I$29,3,0),)</f>
        <v>0</v>
      </c>
      <c r="C2706" s="64" t="str">
        <f>IFERROR(VLOOKUP($A2706,D_SAV!$A$5:$I$29,4,0),"")</f>
        <v/>
      </c>
      <c r="D2706" s="65">
        <f>IFERROR(VLOOKUP($A2706,D_SAV!$A$5:$I$29,5,0),)</f>
        <v>0</v>
      </c>
      <c r="E2706" s="60"/>
      <c r="F2706" s="60"/>
      <c r="G2706" s="60"/>
      <c r="H2706" s="60"/>
      <c r="I2706" s="60"/>
      <c r="J2706" s="60"/>
      <c r="K2706" s="65">
        <f>IFERROR(VLOOKUP($A2706,D_SAV!$A$5:$I$29,6,0),)</f>
        <v>0</v>
      </c>
    </row>
    <row r="2707" spans="1:11" x14ac:dyDescent="0.25">
      <c r="A2707" s="59"/>
      <c r="B2707" s="63">
        <f>IFERROR(VLOOKUP($A2707,D_SAV!$A$5:$I$29,3,0),)</f>
        <v>0</v>
      </c>
      <c r="C2707" s="64" t="str">
        <f>IFERROR(VLOOKUP($A2707,D_SAV!$A$5:$I$29,4,0),"")</f>
        <v/>
      </c>
      <c r="D2707" s="65">
        <f>IFERROR(VLOOKUP($A2707,D_SAV!$A$5:$I$29,5,0),)</f>
        <v>0</v>
      </c>
      <c r="E2707" s="60"/>
      <c r="F2707" s="60"/>
      <c r="G2707" s="60"/>
      <c r="H2707" s="60"/>
      <c r="I2707" s="60"/>
      <c r="J2707" s="60"/>
      <c r="K2707" s="65">
        <f>IFERROR(VLOOKUP($A2707,D_SAV!$A$5:$I$29,6,0),)</f>
        <v>0</v>
      </c>
    </row>
    <row r="2708" spans="1:11" x14ac:dyDescent="0.25">
      <c r="A2708" s="59"/>
      <c r="B2708" s="63">
        <f>IFERROR(VLOOKUP($A2708,D_SAV!$A$5:$I$29,3,0),)</f>
        <v>0</v>
      </c>
      <c r="C2708" s="64" t="str">
        <f>IFERROR(VLOOKUP($A2708,D_SAV!$A$5:$I$29,4,0),"")</f>
        <v/>
      </c>
      <c r="D2708" s="65">
        <f>IFERROR(VLOOKUP($A2708,D_SAV!$A$5:$I$29,5,0),)</f>
        <v>0</v>
      </c>
      <c r="E2708" s="60"/>
      <c r="F2708" s="60"/>
      <c r="G2708" s="60"/>
      <c r="H2708" s="60"/>
      <c r="I2708" s="60"/>
      <c r="J2708" s="60"/>
      <c r="K2708" s="65">
        <f>IFERROR(VLOOKUP($A2708,D_SAV!$A$5:$I$29,6,0),)</f>
        <v>0</v>
      </c>
    </row>
    <row r="2709" spans="1:11" x14ac:dyDescent="0.25">
      <c r="A2709" s="59"/>
      <c r="B2709" s="63">
        <f>IFERROR(VLOOKUP($A2709,D_SAV!$A$5:$I$29,3,0),)</f>
        <v>0</v>
      </c>
      <c r="C2709" s="64" t="str">
        <f>IFERROR(VLOOKUP($A2709,D_SAV!$A$5:$I$29,4,0),"")</f>
        <v/>
      </c>
      <c r="D2709" s="65">
        <f>IFERROR(VLOOKUP($A2709,D_SAV!$A$5:$I$29,5,0),)</f>
        <v>0</v>
      </c>
      <c r="E2709" s="60"/>
      <c r="F2709" s="60"/>
      <c r="G2709" s="60"/>
      <c r="H2709" s="60"/>
      <c r="I2709" s="60"/>
      <c r="J2709" s="60"/>
      <c r="K2709" s="65">
        <f>IFERROR(VLOOKUP($A2709,D_SAV!$A$5:$I$29,6,0),)</f>
        <v>0</v>
      </c>
    </row>
    <row r="2710" spans="1:11" x14ac:dyDescent="0.25">
      <c r="A2710" s="59"/>
      <c r="B2710" s="63">
        <f>IFERROR(VLOOKUP($A2710,D_SAV!$A$5:$I$29,3,0),)</f>
        <v>0</v>
      </c>
      <c r="C2710" s="64" t="str">
        <f>IFERROR(VLOOKUP($A2710,D_SAV!$A$5:$I$29,4,0),"")</f>
        <v/>
      </c>
      <c r="D2710" s="65">
        <f>IFERROR(VLOOKUP($A2710,D_SAV!$A$5:$I$29,5,0),)</f>
        <v>0</v>
      </c>
      <c r="E2710" s="60"/>
      <c r="F2710" s="60"/>
      <c r="G2710" s="60"/>
      <c r="H2710" s="60"/>
      <c r="I2710" s="60"/>
      <c r="J2710" s="60"/>
      <c r="K2710" s="65">
        <f>IFERROR(VLOOKUP($A2710,D_SAV!$A$5:$I$29,6,0),)</f>
        <v>0</v>
      </c>
    </row>
    <row r="2711" spans="1:11" x14ac:dyDescent="0.25">
      <c r="A2711" s="59"/>
      <c r="B2711" s="63">
        <f>IFERROR(VLOOKUP($A2711,D_SAV!$A$5:$I$29,3,0),)</f>
        <v>0</v>
      </c>
      <c r="C2711" s="64" t="str">
        <f>IFERROR(VLOOKUP($A2711,D_SAV!$A$5:$I$29,4,0),"")</f>
        <v/>
      </c>
      <c r="D2711" s="65">
        <f>IFERROR(VLOOKUP($A2711,D_SAV!$A$5:$I$29,5,0),)</f>
        <v>0</v>
      </c>
      <c r="E2711" s="60"/>
      <c r="F2711" s="60"/>
      <c r="G2711" s="60"/>
      <c r="H2711" s="60"/>
      <c r="I2711" s="60"/>
      <c r="J2711" s="60"/>
      <c r="K2711" s="65">
        <f>IFERROR(VLOOKUP($A2711,D_SAV!$A$5:$I$29,6,0),)</f>
        <v>0</v>
      </c>
    </row>
    <row r="2712" spans="1:11" x14ac:dyDescent="0.25">
      <c r="A2712" s="59"/>
      <c r="B2712" s="63">
        <f>IFERROR(VLOOKUP($A2712,D_SAV!$A$5:$I$29,3,0),)</f>
        <v>0</v>
      </c>
      <c r="C2712" s="64" t="str">
        <f>IFERROR(VLOOKUP($A2712,D_SAV!$A$5:$I$29,4,0),"")</f>
        <v/>
      </c>
      <c r="D2712" s="65">
        <f>IFERROR(VLOOKUP($A2712,D_SAV!$A$5:$I$29,5,0),)</f>
        <v>0</v>
      </c>
      <c r="E2712" s="60"/>
      <c r="F2712" s="60"/>
      <c r="G2712" s="60"/>
      <c r="H2712" s="60"/>
      <c r="I2712" s="60"/>
      <c r="J2712" s="60"/>
      <c r="K2712" s="65">
        <f>IFERROR(VLOOKUP($A2712,D_SAV!$A$5:$I$29,6,0),)</f>
        <v>0</v>
      </c>
    </row>
    <row r="2713" spans="1:11" x14ac:dyDescent="0.25">
      <c r="A2713" s="59"/>
      <c r="B2713" s="63">
        <f>IFERROR(VLOOKUP($A2713,D_SAV!$A$5:$I$29,3,0),)</f>
        <v>0</v>
      </c>
      <c r="C2713" s="64" t="str">
        <f>IFERROR(VLOOKUP($A2713,D_SAV!$A$5:$I$29,4,0),"")</f>
        <v/>
      </c>
      <c r="D2713" s="65">
        <f>IFERROR(VLOOKUP($A2713,D_SAV!$A$5:$I$29,5,0),)</f>
        <v>0</v>
      </c>
      <c r="E2713" s="60"/>
      <c r="F2713" s="60"/>
      <c r="G2713" s="60"/>
      <c r="H2713" s="60"/>
      <c r="I2713" s="60"/>
      <c r="J2713" s="60"/>
      <c r="K2713" s="65">
        <f>IFERROR(VLOOKUP($A2713,D_SAV!$A$5:$I$29,6,0),)</f>
        <v>0</v>
      </c>
    </row>
    <row r="2714" spans="1:11" x14ac:dyDescent="0.25">
      <c r="A2714" s="59"/>
      <c r="B2714" s="63">
        <f>IFERROR(VLOOKUP($A2714,D_SAV!$A$5:$I$29,3,0),)</f>
        <v>0</v>
      </c>
      <c r="C2714" s="64" t="str">
        <f>IFERROR(VLOOKUP($A2714,D_SAV!$A$5:$I$29,4,0),"")</f>
        <v/>
      </c>
      <c r="D2714" s="65">
        <f>IFERROR(VLOOKUP($A2714,D_SAV!$A$5:$I$29,5,0),)</f>
        <v>0</v>
      </c>
      <c r="E2714" s="60"/>
      <c r="F2714" s="60"/>
      <c r="G2714" s="60"/>
      <c r="H2714" s="60"/>
      <c r="I2714" s="60"/>
      <c r="J2714" s="60"/>
      <c r="K2714" s="65">
        <f>IFERROR(VLOOKUP($A2714,D_SAV!$A$5:$I$29,6,0),)</f>
        <v>0</v>
      </c>
    </row>
    <row r="2715" spans="1:11" x14ac:dyDescent="0.25">
      <c r="A2715" s="59"/>
      <c r="B2715" s="63">
        <f>IFERROR(VLOOKUP($A2715,D_SAV!$A$5:$I$29,3,0),)</f>
        <v>0</v>
      </c>
      <c r="C2715" s="64" t="str">
        <f>IFERROR(VLOOKUP($A2715,D_SAV!$A$5:$I$29,4,0),"")</f>
        <v/>
      </c>
      <c r="D2715" s="65">
        <f>IFERROR(VLOOKUP($A2715,D_SAV!$A$5:$I$29,5,0),)</f>
        <v>0</v>
      </c>
      <c r="E2715" s="60"/>
      <c r="F2715" s="60"/>
      <c r="G2715" s="60"/>
      <c r="H2715" s="60"/>
      <c r="I2715" s="60"/>
      <c r="J2715" s="60"/>
      <c r="K2715" s="65">
        <f>IFERROR(VLOOKUP($A2715,D_SAV!$A$5:$I$29,6,0),)</f>
        <v>0</v>
      </c>
    </row>
    <row r="2716" spans="1:11" x14ac:dyDescent="0.25">
      <c r="A2716" s="59"/>
      <c r="B2716" s="63">
        <f>IFERROR(VLOOKUP($A2716,D_SAV!$A$5:$I$29,3,0),)</f>
        <v>0</v>
      </c>
      <c r="C2716" s="64" t="str">
        <f>IFERROR(VLOOKUP($A2716,D_SAV!$A$5:$I$29,4,0),"")</f>
        <v/>
      </c>
      <c r="D2716" s="65">
        <f>IFERROR(VLOOKUP($A2716,D_SAV!$A$5:$I$29,5,0),)</f>
        <v>0</v>
      </c>
      <c r="E2716" s="60"/>
      <c r="F2716" s="60"/>
      <c r="G2716" s="60"/>
      <c r="H2716" s="60"/>
      <c r="I2716" s="60"/>
      <c r="J2716" s="60"/>
      <c r="K2716" s="65">
        <f>IFERROR(VLOOKUP($A2716,D_SAV!$A$5:$I$29,6,0),)</f>
        <v>0</v>
      </c>
    </row>
    <row r="2717" spans="1:11" x14ac:dyDescent="0.25">
      <c r="A2717" s="59"/>
      <c r="B2717" s="63">
        <f>IFERROR(VLOOKUP($A2717,D_SAV!$A$5:$I$29,3,0),)</f>
        <v>0</v>
      </c>
      <c r="C2717" s="64" t="str">
        <f>IFERROR(VLOOKUP($A2717,D_SAV!$A$5:$I$29,4,0),"")</f>
        <v/>
      </c>
      <c r="D2717" s="65">
        <f>IFERROR(VLOOKUP($A2717,D_SAV!$A$5:$I$29,5,0),)</f>
        <v>0</v>
      </c>
      <c r="E2717" s="60"/>
      <c r="F2717" s="60"/>
      <c r="G2717" s="60"/>
      <c r="H2717" s="60"/>
      <c r="I2717" s="60"/>
      <c r="J2717" s="60"/>
      <c r="K2717" s="65">
        <f>IFERROR(VLOOKUP($A2717,D_SAV!$A$5:$I$29,6,0),)</f>
        <v>0</v>
      </c>
    </row>
    <row r="2718" spans="1:11" x14ac:dyDescent="0.25">
      <c r="A2718" s="59"/>
      <c r="B2718" s="63">
        <f>IFERROR(VLOOKUP($A2718,D_SAV!$A$5:$I$29,3,0),)</f>
        <v>0</v>
      </c>
      <c r="C2718" s="64" t="str">
        <f>IFERROR(VLOOKUP($A2718,D_SAV!$A$5:$I$29,4,0),"")</f>
        <v/>
      </c>
      <c r="D2718" s="65">
        <f>IFERROR(VLOOKUP($A2718,D_SAV!$A$5:$I$29,5,0),)</f>
        <v>0</v>
      </c>
      <c r="E2718" s="60"/>
      <c r="F2718" s="60"/>
      <c r="G2718" s="60"/>
      <c r="H2718" s="60"/>
      <c r="I2718" s="60"/>
      <c r="J2718" s="60"/>
      <c r="K2718" s="65">
        <f>IFERROR(VLOOKUP($A2718,D_SAV!$A$5:$I$29,6,0),)</f>
        <v>0</v>
      </c>
    </row>
    <row r="2719" spans="1:11" x14ac:dyDescent="0.25">
      <c r="A2719" s="59"/>
      <c r="B2719" s="63">
        <f>IFERROR(VLOOKUP($A2719,D_SAV!$A$5:$I$29,3,0),)</f>
        <v>0</v>
      </c>
      <c r="C2719" s="64" t="str">
        <f>IFERROR(VLOOKUP($A2719,D_SAV!$A$5:$I$29,4,0),"")</f>
        <v/>
      </c>
      <c r="D2719" s="65">
        <f>IFERROR(VLOOKUP($A2719,D_SAV!$A$5:$I$29,5,0),)</f>
        <v>0</v>
      </c>
      <c r="E2719" s="60"/>
      <c r="F2719" s="60"/>
      <c r="G2719" s="60"/>
      <c r="H2719" s="60"/>
      <c r="I2719" s="60"/>
      <c r="J2719" s="60"/>
      <c r="K2719" s="65">
        <f>IFERROR(VLOOKUP($A2719,D_SAV!$A$5:$I$29,6,0),)</f>
        <v>0</v>
      </c>
    </row>
    <row r="2720" spans="1:11" x14ac:dyDescent="0.25">
      <c r="A2720" s="59"/>
      <c r="B2720" s="63">
        <f>IFERROR(VLOOKUP($A2720,D_SAV!$A$5:$I$29,3,0),)</f>
        <v>0</v>
      </c>
      <c r="C2720" s="64" t="str">
        <f>IFERROR(VLOOKUP($A2720,D_SAV!$A$5:$I$29,4,0),"")</f>
        <v/>
      </c>
      <c r="D2720" s="65">
        <f>IFERROR(VLOOKUP($A2720,D_SAV!$A$5:$I$29,5,0),)</f>
        <v>0</v>
      </c>
      <c r="E2720" s="60"/>
      <c r="F2720" s="60"/>
      <c r="G2720" s="60"/>
      <c r="H2720" s="60"/>
      <c r="I2720" s="60"/>
      <c r="J2720" s="60"/>
      <c r="K2720" s="65">
        <f>IFERROR(VLOOKUP($A2720,D_SAV!$A$5:$I$29,6,0),)</f>
        <v>0</v>
      </c>
    </row>
    <row r="2721" spans="1:11" x14ac:dyDescent="0.25">
      <c r="A2721" s="59"/>
      <c r="B2721" s="63">
        <f>IFERROR(VLOOKUP($A2721,D_SAV!$A$5:$I$29,3,0),)</f>
        <v>0</v>
      </c>
      <c r="C2721" s="64" t="str">
        <f>IFERROR(VLOOKUP($A2721,D_SAV!$A$5:$I$29,4,0),"")</f>
        <v/>
      </c>
      <c r="D2721" s="65">
        <f>IFERROR(VLOOKUP($A2721,D_SAV!$A$5:$I$29,5,0),)</f>
        <v>0</v>
      </c>
      <c r="E2721" s="60"/>
      <c r="F2721" s="60"/>
      <c r="G2721" s="60"/>
      <c r="H2721" s="60"/>
      <c r="I2721" s="60"/>
      <c r="J2721" s="60"/>
      <c r="K2721" s="65">
        <f>IFERROR(VLOOKUP($A2721,D_SAV!$A$5:$I$29,6,0),)</f>
        <v>0</v>
      </c>
    </row>
    <row r="2722" spans="1:11" x14ac:dyDescent="0.25">
      <c r="A2722" s="59"/>
      <c r="B2722" s="63">
        <f>IFERROR(VLOOKUP($A2722,D_SAV!$A$5:$I$29,3,0),)</f>
        <v>0</v>
      </c>
      <c r="C2722" s="64" t="str">
        <f>IFERROR(VLOOKUP($A2722,D_SAV!$A$5:$I$29,4,0),"")</f>
        <v/>
      </c>
      <c r="D2722" s="65">
        <f>IFERROR(VLOOKUP($A2722,D_SAV!$A$5:$I$29,5,0),)</f>
        <v>0</v>
      </c>
      <c r="E2722" s="60"/>
      <c r="F2722" s="60"/>
      <c r="G2722" s="60"/>
      <c r="H2722" s="60"/>
      <c r="I2722" s="60"/>
      <c r="J2722" s="60"/>
      <c r="K2722" s="65">
        <f>IFERROR(VLOOKUP($A2722,D_SAV!$A$5:$I$29,6,0),)</f>
        <v>0</v>
      </c>
    </row>
    <row r="2723" spans="1:11" x14ac:dyDescent="0.25">
      <c r="A2723" s="59"/>
      <c r="B2723" s="63">
        <f>IFERROR(VLOOKUP($A2723,D_SAV!$A$5:$I$29,3,0),)</f>
        <v>0</v>
      </c>
      <c r="C2723" s="64" t="str">
        <f>IFERROR(VLOOKUP($A2723,D_SAV!$A$5:$I$29,4,0),"")</f>
        <v/>
      </c>
      <c r="D2723" s="65">
        <f>IFERROR(VLOOKUP($A2723,D_SAV!$A$5:$I$29,5,0),)</f>
        <v>0</v>
      </c>
      <c r="E2723" s="60"/>
      <c r="F2723" s="60"/>
      <c r="G2723" s="60"/>
      <c r="H2723" s="60"/>
      <c r="I2723" s="60"/>
      <c r="J2723" s="60"/>
      <c r="K2723" s="65">
        <f>IFERROR(VLOOKUP($A2723,D_SAV!$A$5:$I$29,6,0),)</f>
        <v>0</v>
      </c>
    </row>
    <row r="2724" spans="1:11" x14ac:dyDescent="0.25">
      <c r="A2724" s="59"/>
      <c r="B2724" s="63">
        <f>IFERROR(VLOOKUP($A2724,D_SAV!$A$5:$I$29,3,0),)</f>
        <v>0</v>
      </c>
      <c r="C2724" s="64" t="str">
        <f>IFERROR(VLOOKUP($A2724,D_SAV!$A$5:$I$29,4,0),"")</f>
        <v/>
      </c>
      <c r="D2724" s="65">
        <f>IFERROR(VLOOKUP($A2724,D_SAV!$A$5:$I$29,5,0),)</f>
        <v>0</v>
      </c>
      <c r="E2724" s="60"/>
      <c r="F2724" s="60"/>
      <c r="G2724" s="60"/>
      <c r="H2724" s="60"/>
      <c r="I2724" s="60"/>
      <c r="J2724" s="60"/>
      <c r="K2724" s="65">
        <f>IFERROR(VLOOKUP($A2724,D_SAV!$A$5:$I$29,6,0),)</f>
        <v>0</v>
      </c>
    </row>
    <row r="2725" spans="1:11" x14ac:dyDescent="0.25">
      <c r="A2725" s="59"/>
      <c r="B2725" s="63">
        <f>IFERROR(VLOOKUP($A2725,D_SAV!$A$5:$I$29,3,0),)</f>
        <v>0</v>
      </c>
      <c r="C2725" s="64" t="str">
        <f>IFERROR(VLOOKUP($A2725,D_SAV!$A$5:$I$29,4,0),"")</f>
        <v/>
      </c>
      <c r="D2725" s="65">
        <f>IFERROR(VLOOKUP($A2725,D_SAV!$A$5:$I$29,5,0),)</f>
        <v>0</v>
      </c>
      <c r="E2725" s="60"/>
      <c r="F2725" s="60"/>
      <c r="G2725" s="60"/>
      <c r="H2725" s="60"/>
      <c r="I2725" s="60"/>
      <c r="J2725" s="60"/>
      <c r="K2725" s="65">
        <f>IFERROR(VLOOKUP($A2725,D_SAV!$A$5:$I$29,6,0),)</f>
        <v>0</v>
      </c>
    </row>
    <row r="2726" spans="1:11" x14ac:dyDescent="0.25">
      <c r="A2726" s="59"/>
      <c r="B2726" s="63">
        <f>IFERROR(VLOOKUP($A2726,D_SAV!$A$5:$I$29,3,0),)</f>
        <v>0</v>
      </c>
      <c r="C2726" s="64" t="str">
        <f>IFERROR(VLOOKUP($A2726,D_SAV!$A$5:$I$29,4,0),"")</f>
        <v/>
      </c>
      <c r="D2726" s="65">
        <f>IFERROR(VLOOKUP($A2726,D_SAV!$A$5:$I$29,5,0),)</f>
        <v>0</v>
      </c>
      <c r="E2726" s="60"/>
      <c r="F2726" s="60"/>
      <c r="G2726" s="60"/>
      <c r="H2726" s="60"/>
      <c r="I2726" s="60"/>
      <c r="J2726" s="60"/>
      <c r="K2726" s="65">
        <f>IFERROR(VLOOKUP($A2726,D_SAV!$A$5:$I$29,6,0),)</f>
        <v>0</v>
      </c>
    </row>
    <row r="2727" spans="1:11" x14ac:dyDescent="0.25">
      <c r="A2727" s="59"/>
      <c r="B2727" s="63">
        <f>IFERROR(VLOOKUP($A2727,D_SAV!$A$5:$I$29,3,0),)</f>
        <v>0</v>
      </c>
      <c r="C2727" s="64" t="str">
        <f>IFERROR(VLOOKUP($A2727,D_SAV!$A$5:$I$29,4,0),"")</f>
        <v/>
      </c>
      <c r="D2727" s="65">
        <f>IFERROR(VLOOKUP($A2727,D_SAV!$A$5:$I$29,5,0),)</f>
        <v>0</v>
      </c>
      <c r="E2727" s="60"/>
      <c r="F2727" s="60"/>
      <c r="G2727" s="60"/>
      <c r="H2727" s="60"/>
      <c r="I2727" s="60"/>
      <c r="J2727" s="60"/>
      <c r="K2727" s="65">
        <f>IFERROR(VLOOKUP($A2727,D_SAV!$A$5:$I$29,6,0),)</f>
        <v>0</v>
      </c>
    </row>
    <row r="2728" spans="1:11" x14ac:dyDescent="0.25">
      <c r="A2728" s="59"/>
      <c r="B2728" s="63">
        <f>IFERROR(VLOOKUP($A2728,D_SAV!$A$5:$I$29,3,0),)</f>
        <v>0</v>
      </c>
      <c r="C2728" s="64" t="str">
        <f>IFERROR(VLOOKUP($A2728,D_SAV!$A$5:$I$29,4,0),"")</f>
        <v/>
      </c>
      <c r="D2728" s="65">
        <f>IFERROR(VLOOKUP($A2728,D_SAV!$A$5:$I$29,5,0),)</f>
        <v>0</v>
      </c>
      <c r="E2728" s="60"/>
      <c r="F2728" s="60"/>
      <c r="G2728" s="60"/>
      <c r="H2728" s="60"/>
      <c r="I2728" s="60"/>
      <c r="J2728" s="60"/>
      <c r="K2728" s="65">
        <f>IFERROR(VLOOKUP($A2728,D_SAV!$A$5:$I$29,6,0),)</f>
        <v>0</v>
      </c>
    </row>
    <row r="2729" spans="1:11" x14ac:dyDescent="0.25">
      <c r="A2729" s="59"/>
      <c r="B2729" s="63">
        <f>IFERROR(VLOOKUP($A2729,D_SAV!$A$5:$I$29,3,0),)</f>
        <v>0</v>
      </c>
      <c r="C2729" s="64" t="str">
        <f>IFERROR(VLOOKUP($A2729,D_SAV!$A$5:$I$29,4,0),"")</f>
        <v/>
      </c>
      <c r="D2729" s="65">
        <f>IFERROR(VLOOKUP($A2729,D_SAV!$A$5:$I$29,5,0),)</f>
        <v>0</v>
      </c>
      <c r="E2729" s="60"/>
      <c r="F2729" s="60"/>
      <c r="G2729" s="60"/>
      <c r="H2729" s="60"/>
      <c r="I2729" s="60"/>
      <c r="J2729" s="60"/>
      <c r="K2729" s="65">
        <f>IFERROR(VLOOKUP($A2729,D_SAV!$A$5:$I$29,6,0),)</f>
        <v>0</v>
      </c>
    </row>
    <row r="2730" spans="1:11" x14ac:dyDescent="0.25">
      <c r="A2730" s="59"/>
      <c r="B2730" s="63">
        <f>IFERROR(VLOOKUP($A2730,D_SAV!$A$5:$I$29,3,0),)</f>
        <v>0</v>
      </c>
      <c r="C2730" s="64" t="str">
        <f>IFERROR(VLOOKUP($A2730,D_SAV!$A$5:$I$29,4,0),"")</f>
        <v/>
      </c>
      <c r="D2730" s="65">
        <f>IFERROR(VLOOKUP($A2730,D_SAV!$A$5:$I$29,5,0),)</f>
        <v>0</v>
      </c>
      <c r="E2730" s="60"/>
      <c r="F2730" s="60"/>
      <c r="G2730" s="60"/>
      <c r="H2730" s="60"/>
      <c r="I2730" s="60"/>
      <c r="J2730" s="60"/>
      <c r="K2730" s="65">
        <f>IFERROR(VLOOKUP($A2730,D_SAV!$A$5:$I$29,6,0),)</f>
        <v>0</v>
      </c>
    </row>
    <row r="2731" spans="1:11" x14ac:dyDescent="0.25">
      <c r="A2731" s="59"/>
      <c r="B2731" s="63">
        <f>IFERROR(VLOOKUP($A2731,D_SAV!$A$5:$I$29,3,0),)</f>
        <v>0</v>
      </c>
      <c r="C2731" s="64" t="str">
        <f>IFERROR(VLOOKUP($A2731,D_SAV!$A$5:$I$29,4,0),"")</f>
        <v/>
      </c>
      <c r="D2731" s="65">
        <f>IFERROR(VLOOKUP($A2731,D_SAV!$A$5:$I$29,5,0),)</f>
        <v>0</v>
      </c>
      <c r="E2731" s="60"/>
      <c r="F2731" s="60"/>
      <c r="G2731" s="60"/>
      <c r="H2731" s="60"/>
      <c r="I2731" s="60"/>
      <c r="J2731" s="60"/>
      <c r="K2731" s="65">
        <f>IFERROR(VLOOKUP($A2731,D_SAV!$A$5:$I$29,6,0),)</f>
        <v>0</v>
      </c>
    </row>
    <row r="2732" spans="1:11" x14ac:dyDescent="0.25">
      <c r="A2732" s="59"/>
      <c r="B2732" s="63">
        <f>IFERROR(VLOOKUP($A2732,D_SAV!$A$5:$I$29,3,0),)</f>
        <v>0</v>
      </c>
      <c r="C2732" s="64" t="str">
        <f>IFERROR(VLOOKUP($A2732,D_SAV!$A$5:$I$29,4,0),"")</f>
        <v/>
      </c>
      <c r="D2732" s="65">
        <f>IFERROR(VLOOKUP($A2732,D_SAV!$A$5:$I$29,5,0),)</f>
        <v>0</v>
      </c>
      <c r="E2732" s="60"/>
      <c r="F2732" s="60"/>
      <c r="G2732" s="60"/>
      <c r="H2732" s="60"/>
      <c r="I2732" s="60"/>
      <c r="J2732" s="60"/>
      <c r="K2732" s="65">
        <f>IFERROR(VLOOKUP($A2732,D_SAV!$A$5:$I$29,6,0),)</f>
        <v>0</v>
      </c>
    </row>
    <row r="2733" spans="1:11" x14ac:dyDescent="0.25">
      <c r="A2733" s="59"/>
      <c r="B2733" s="63">
        <f>IFERROR(VLOOKUP($A2733,D_SAV!$A$5:$I$29,3,0),)</f>
        <v>0</v>
      </c>
      <c r="C2733" s="64" t="str">
        <f>IFERROR(VLOOKUP($A2733,D_SAV!$A$5:$I$29,4,0),"")</f>
        <v/>
      </c>
      <c r="D2733" s="65">
        <f>IFERROR(VLOOKUP($A2733,D_SAV!$A$5:$I$29,5,0),)</f>
        <v>0</v>
      </c>
      <c r="E2733" s="60"/>
      <c r="F2733" s="60"/>
      <c r="G2733" s="60"/>
      <c r="H2733" s="60"/>
      <c r="I2733" s="60"/>
      <c r="J2733" s="60"/>
      <c r="K2733" s="65">
        <f>IFERROR(VLOOKUP($A2733,D_SAV!$A$5:$I$29,6,0),)</f>
        <v>0</v>
      </c>
    </row>
    <row r="2734" spans="1:11" x14ac:dyDescent="0.25">
      <c r="A2734" s="59"/>
      <c r="B2734" s="63">
        <f>IFERROR(VLOOKUP($A2734,D_SAV!$A$5:$I$29,3,0),)</f>
        <v>0</v>
      </c>
      <c r="C2734" s="64" t="str">
        <f>IFERROR(VLOOKUP($A2734,D_SAV!$A$5:$I$29,4,0),"")</f>
        <v/>
      </c>
      <c r="D2734" s="65">
        <f>IFERROR(VLOOKUP($A2734,D_SAV!$A$5:$I$29,5,0),)</f>
        <v>0</v>
      </c>
      <c r="E2734" s="60"/>
      <c r="F2734" s="60"/>
      <c r="G2734" s="60"/>
      <c r="H2734" s="60"/>
      <c r="I2734" s="60"/>
      <c r="J2734" s="60"/>
      <c r="K2734" s="65">
        <f>IFERROR(VLOOKUP($A2734,D_SAV!$A$5:$I$29,6,0),)</f>
        <v>0</v>
      </c>
    </row>
    <row r="2735" spans="1:11" x14ac:dyDescent="0.25">
      <c r="A2735" s="59"/>
      <c r="B2735" s="63">
        <f>IFERROR(VLOOKUP($A2735,D_SAV!$A$5:$I$29,3,0),)</f>
        <v>0</v>
      </c>
      <c r="C2735" s="64" t="str">
        <f>IFERROR(VLOOKUP($A2735,D_SAV!$A$5:$I$29,4,0),"")</f>
        <v/>
      </c>
      <c r="D2735" s="65">
        <f>IFERROR(VLOOKUP($A2735,D_SAV!$A$5:$I$29,5,0),)</f>
        <v>0</v>
      </c>
      <c r="E2735" s="60"/>
      <c r="F2735" s="60"/>
      <c r="G2735" s="60"/>
      <c r="H2735" s="60"/>
      <c r="I2735" s="60"/>
      <c r="J2735" s="60"/>
      <c r="K2735" s="65">
        <f>IFERROR(VLOOKUP($A2735,D_SAV!$A$5:$I$29,6,0),)</f>
        <v>0</v>
      </c>
    </row>
    <row r="2736" spans="1:11" x14ac:dyDescent="0.25">
      <c r="A2736" s="59"/>
      <c r="B2736" s="63">
        <f>IFERROR(VLOOKUP($A2736,D_SAV!$A$5:$I$29,3,0),)</f>
        <v>0</v>
      </c>
      <c r="C2736" s="64" t="str">
        <f>IFERROR(VLOOKUP($A2736,D_SAV!$A$5:$I$29,4,0),"")</f>
        <v/>
      </c>
      <c r="D2736" s="65">
        <f>IFERROR(VLOOKUP($A2736,D_SAV!$A$5:$I$29,5,0),)</f>
        <v>0</v>
      </c>
      <c r="E2736" s="60"/>
      <c r="F2736" s="60"/>
      <c r="G2736" s="60"/>
      <c r="H2736" s="60"/>
      <c r="I2736" s="60"/>
      <c r="J2736" s="60"/>
      <c r="K2736" s="65">
        <f>IFERROR(VLOOKUP($A2736,D_SAV!$A$5:$I$29,6,0),)</f>
        <v>0</v>
      </c>
    </row>
    <row r="2737" spans="1:11" x14ac:dyDescent="0.25">
      <c r="A2737" s="59"/>
      <c r="B2737" s="63">
        <f>IFERROR(VLOOKUP($A2737,D_SAV!$A$5:$I$29,3,0),)</f>
        <v>0</v>
      </c>
      <c r="C2737" s="64" t="str">
        <f>IFERROR(VLOOKUP($A2737,D_SAV!$A$5:$I$29,4,0),"")</f>
        <v/>
      </c>
      <c r="D2737" s="65">
        <f>IFERROR(VLOOKUP($A2737,D_SAV!$A$5:$I$29,5,0),)</f>
        <v>0</v>
      </c>
      <c r="E2737" s="60"/>
      <c r="F2737" s="60"/>
      <c r="G2737" s="60"/>
      <c r="H2737" s="60"/>
      <c r="I2737" s="60"/>
      <c r="J2737" s="60"/>
      <c r="K2737" s="65">
        <f>IFERROR(VLOOKUP($A2737,D_SAV!$A$5:$I$29,6,0),)</f>
        <v>0</v>
      </c>
    </row>
    <row r="2738" spans="1:11" x14ac:dyDescent="0.25">
      <c r="A2738" s="59"/>
      <c r="B2738" s="63">
        <f>IFERROR(VLOOKUP($A2738,D_SAV!$A$5:$I$29,3,0),)</f>
        <v>0</v>
      </c>
      <c r="C2738" s="64" t="str">
        <f>IFERROR(VLOOKUP($A2738,D_SAV!$A$5:$I$29,4,0),"")</f>
        <v/>
      </c>
      <c r="D2738" s="65">
        <f>IFERROR(VLOOKUP($A2738,D_SAV!$A$5:$I$29,5,0),)</f>
        <v>0</v>
      </c>
      <c r="E2738" s="60"/>
      <c r="F2738" s="60"/>
      <c r="G2738" s="60"/>
      <c r="H2738" s="60"/>
      <c r="I2738" s="60"/>
      <c r="J2738" s="60"/>
      <c r="K2738" s="65">
        <f>IFERROR(VLOOKUP($A2738,D_SAV!$A$5:$I$29,6,0),)</f>
        <v>0</v>
      </c>
    </row>
    <row r="2739" spans="1:11" x14ac:dyDescent="0.25">
      <c r="A2739" s="59"/>
      <c r="B2739" s="63">
        <f>IFERROR(VLOOKUP($A2739,D_SAV!$A$5:$I$29,3,0),)</f>
        <v>0</v>
      </c>
      <c r="C2739" s="64" t="str">
        <f>IFERROR(VLOOKUP($A2739,D_SAV!$A$5:$I$29,4,0),"")</f>
        <v/>
      </c>
      <c r="D2739" s="65">
        <f>IFERROR(VLOOKUP($A2739,D_SAV!$A$5:$I$29,5,0),)</f>
        <v>0</v>
      </c>
      <c r="E2739" s="60"/>
      <c r="F2739" s="60"/>
      <c r="G2739" s="60"/>
      <c r="H2739" s="60"/>
      <c r="I2739" s="60"/>
      <c r="J2739" s="60"/>
      <c r="K2739" s="65">
        <f>IFERROR(VLOOKUP($A2739,D_SAV!$A$5:$I$29,6,0),)</f>
        <v>0</v>
      </c>
    </row>
    <row r="2740" spans="1:11" x14ac:dyDescent="0.25">
      <c r="A2740" s="59"/>
      <c r="B2740" s="63">
        <f>IFERROR(VLOOKUP($A2740,D_SAV!$A$5:$I$29,3,0),)</f>
        <v>0</v>
      </c>
      <c r="C2740" s="64" t="str">
        <f>IFERROR(VLOOKUP($A2740,D_SAV!$A$5:$I$29,4,0),"")</f>
        <v/>
      </c>
      <c r="D2740" s="65">
        <f>IFERROR(VLOOKUP($A2740,D_SAV!$A$5:$I$29,5,0),)</f>
        <v>0</v>
      </c>
      <c r="E2740" s="60"/>
      <c r="F2740" s="60"/>
      <c r="G2740" s="60"/>
      <c r="H2740" s="60"/>
      <c r="I2740" s="60"/>
      <c r="J2740" s="60"/>
      <c r="K2740" s="65">
        <f>IFERROR(VLOOKUP($A2740,D_SAV!$A$5:$I$29,6,0),)</f>
        <v>0</v>
      </c>
    </row>
    <row r="2741" spans="1:11" x14ac:dyDescent="0.25">
      <c r="A2741" s="59"/>
      <c r="B2741" s="63">
        <f>IFERROR(VLOOKUP($A2741,D_SAV!$A$5:$I$29,3,0),)</f>
        <v>0</v>
      </c>
      <c r="C2741" s="64" t="str">
        <f>IFERROR(VLOOKUP($A2741,D_SAV!$A$5:$I$29,4,0),"")</f>
        <v/>
      </c>
      <c r="D2741" s="65">
        <f>IFERROR(VLOOKUP($A2741,D_SAV!$A$5:$I$29,5,0),)</f>
        <v>0</v>
      </c>
      <c r="E2741" s="60"/>
      <c r="F2741" s="60"/>
      <c r="G2741" s="60"/>
      <c r="H2741" s="60"/>
      <c r="I2741" s="60"/>
      <c r="J2741" s="60"/>
      <c r="K2741" s="65">
        <f>IFERROR(VLOOKUP($A2741,D_SAV!$A$5:$I$29,6,0),)</f>
        <v>0</v>
      </c>
    </row>
    <row r="2742" spans="1:11" x14ac:dyDescent="0.25">
      <c r="A2742" s="59"/>
      <c r="B2742" s="63">
        <f>IFERROR(VLOOKUP($A2742,D_SAV!$A$5:$I$29,3,0),)</f>
        <v>0</v>
      </c>
      <c r="C2742" s="64" t="str">
        <f>IFERROR(VLOOKUP($A2742,D_SAV!$A$5:$I$29,4,0),"")</f>
        <v/>
      </c>
      <c r="D2742" s="65">
        <f>IFERROR(VLOOKUP($A2742,D_SAV!$A$5:$I$29,5,0),)</f>
        <v>0</v>
      </c>
      <c r="E2742" s="60"/>
      <c r="F2742" s="60"/>
      <c r="G2742" s="60"/>
      <c r="H2742" s="60"/>
      <c r="I2742" s="60"/>
      <c r="J2742" s="60"/>
      <c r="K2742" s="65">
        <f>IFERROR(VLOOKUP($A2742,D_SAV!$A$5:$I$29,6,0),)</f>
        <v>0</v>
      </c>
    </row>
    <row r="2743" spans="1:11" x14ac:dyDescent="0.25">
      <c r="A2743" s="59"/>
      <c r="B2743" s="63">
        <f>IFERROR(VLOOKUP($A2743,D_SAV!$A$5:$I$29,3,0),)</f>
        <v>0</v>
      </c>
      <c r="C2743" s="64" t="str">
        <f>IFERROR(VLOOKUP($A2743,D_SAV!$A$5:$I$29,4,0),"")</f>
        <v/>
      </c>
      <c r="D2743" s="65">
        <f>IFERROR(VLOOKUP($A2743,D_SAV!$A$5:$I$29,5,0),)</f>
        <v>0</v>
      </c>
      <c r="E2743" s="60"/>
      <c r="F2743" s="60"/>
      <c r="G2743" s="60"/>
      <c r="H2743" s="60"/>
      <c r="I2743" s="60"/>
      <c r="J2743" s="60"/>
      <c r="K2743" s="65">
        <f>IFERROR(VLOOKUP($A2743,D_SAV!$A$5:$I$29,6,0),)</f>
        <v>0</v>
      </c>
    </row>
    <row r="2744" spans="1:11" x14ac:dyDescent="0.25">
      <c r="A2744" s="59"/>
      <c r="B2744" s="63">
        <f>IFERROR(VLOOKUP($A2744,D_SAV!$A$5:$I$29,3,0),)</f>
        <v>0</v>
      </c>
      <c r="C2744" s="64" t="str">
        <f>IFERROR(VLOOKUP($A2744,D_SAV!$A$5:$I$29,4,0),"")</f>
        <v/>
      </c>
      <c r="D2744" s="65">
        <f>IFERROR(VLOOKUP($A2744,D_SAV!$A$5:$I$29,5,0),)</f>
        <v>0</v>
      </c>
      <c r="E2744" s="60"/>
      <c r="F2744" s="60"/>
      <c r="G2744" s="60"/>
      <c r="H2744" s="60"/>
      <c r="I2744" s="60"/>
      <c r="J2744" s="60"/>
      <c r="K2744" s="65">
        <f>IFERROR(VLOOKUP($A2744,D_SAV!$A$5:$I$29,6,0),)</f>
        <v>0</v>
      </c>
    </row>
    <row r="2745" spans="1:11" x14ac:dyDescent="0.25">
      <c r="A2745" s="59"/>
      <c r="B2745" s="63">
        <f>IFERROR(VLOOKUP($A2745,D_SAV!$A$5:$I$29,3,0),)</f>
        <v>0</v>
      </c>
      <c r="C2745" s="64" t="str">
        <f>IFERROR(VLOOKUP($A2745,D_SAV!$A$5:$I$29,4,0),"")</f>
        <v/>
      </c>
      <c r="D2745" s="65">
        <f>IFERROR(VLOOKUP($A2745,D_SAV!$A$5:$I$29,5,0),)</f>
        <v>0</v>
      </c>
      <c r="E2745" s="60"/>
      <c r="F2745" s="60"/>
      <c r="G2745" s="60"/>
      <c r="H2745" s="60"/>
      <c r="I2745" s="60"/>
      <c r="J2745" s="60"/>
      <c r="K2745" s="65">
        <f>IFERROR(VLOOKUP($A2745,D_SAV!$A$5:$I$29,6,0),)</f>
        <v>0</v>
      </c>
    </row>
    <row r="2746" spans="1:11" x14ac:dyDescent="0.25">
      <c r="A2746" s="59"/>
      <c r="B2746" s="63">
        <f>IFERROR(VLOOKUP($A2746,D_SAV!$A$5:$I$29,3,0),)</f>
        <v>0</v>
      </c>
      <c r="C2746" s="64" t="str">
        <f>IFERROR(VLOOKUP($A2746,D_SAV!$A$5:$I$29,4,0),"")</f>
        <v/>
      </c>
      <c r="D2746" s="65">
        <f>IFERROR(VLOOKUP($A2746,D_SAV!$A$5:$I$29,5,0),)</f>
        <v>0</v>
      </c>
      <c r="E2746" s="60"/>
      <c r="F2746" s="60"/>
      <c r="G2746" s="60"/>
      <c r="H2746" s="60"/>
      <c r="I2746" s="60"/>
      <c r="J2746" s="60"/>
      <c r="K2746" s="65">
        <f>IFERROR(VLOOKUP($A2746,D_SAV!$A$5:$I$29,6,0),)</f>
        <v>0</v>
      </c>
    </row>
    <row r="2747" spans="1:11" x14ac:dyDescent="0.25">
      <c r="A2747" s="59"/>
      <c r="B2747" s="63">
        <f>IFERROR(VLOOKUP($A2747,D_SAV!$A$5:$I$29,3,0),)</f>
        <v>0</v>
      </c>
      <c r="C2747" s="64" t="str">
        <f>IFERROR(VLOOKUP($A2747,D_SAV!$A$5:$I$29,4,0),"")</f>
        <v/>
      </c>
      <c r="D2747" s="65">
        <f>IFERROR(VLOOKUP($A2747,D_SAV!$A$5:$I$29,5,0),)</f>
        <v>0</v>
      </c>
      <c r="E2747" s="60"/>
      <c r="F2747" s="60"/>
      <c r="G2747" s="60"/>
      <c r="H2747" s="60"/>
      <c r="I2747" s="60"/>
      <c r="J2747" s="60"/>
      <c r="K2747" s="65">
        <f>IFERROR(VLOOKUP($A2747,D_SAV!$A$5:$I$29,6,0),)</f>
        <v>0</v>
      </c>
    </row>
    <row r="2748" spans="1:11" x14ac:dyDescent="0.25">
      <c r="A2748" s="59"/>
      <c r="B2748" s="63">
        <f>IFERROR(VLOOKUP($A2748,D_SAV!$A$5:$I$29,3,0),)</f>
        <v>0</v>
      </c>
      <c r="C2748" s="64" t="str">
        <f>IFERROR(VLOOKUP($A2748,D_SAV!$A$5:$I$29,4,0),"")</f>
        <v/>
      </c>
      <c r="D2748" s="65">
        <f>IFERROR(VLOOKUP($A2748,D_SAV!$A$5:$I$29,5,0),)</f>
        <v>0</v>
      </c>
      <c r="E2748" s="60"/>
      <c r="F2748" s="60"/>
      <c r="G2748" s="60"/>
      <c r="H2748" s="60"/>
      <c r="I2748" s="60"/>
      <c r="J2748" s="60"/>
      <c r="K2748" s="65">
        <f>IFERROR(VLOOKUP($A2748,D_SAV!$A$5:$I$29,6,0),)</f>
        <v>0</v>
      </c>
    </row>
    <row r="2749" spans="1:11" x14ac:dyDescent="0.25">
      <c r="A2749" s="59"/>
      <c r="B2749" s="63">
        <f>IFERROR(VLOOKUP($A2749,D_SAV!$A$5:$I$29,3,0),)</f>
        <v>0</v>
      </c>
      <c r="C2749" s="64" t="str">
        <f>IFERROR(VLOOKUP($A2749,D_SAV!$A$5:$I$29,4,0),"")</f>
        <v/>
      </c>
      <c r="D2749" s="65">
        <f>IFERROR(VLOOKUP($A2749,D_SAV!$A$5:$I$29,5,0),)</f>
        <v>0</v>
      </c>
      <c r="E2749" s="60"/>
      <c r="F2749" s="60"/>
      <c r="G2749" s="60"/>
      <c r="H2749" s="60"/>
      <c r="I2749" s="60"/>
      <c r="J2749" s="60"/>
      <c r="K2749" s="65">
        <f>IFERROR(VLOOKUP($A2749,D_SAV!$A$5:$I$29,6,0),)</f>
        <v>0</v>
      </c>
    </row>
    <row r="2750" spans="1:11" x14ac:dyDescent="0.25">
      <c r="A2750" s="59"/>
      <c r="B2750" s="63">
        <f>IFERROR(VLOOKUP($A2750,D_SAV!$A$5:$I$29,3,0),)</f>
        <v>0</v>
      </c>
      <c r="C2750" s="64" t="str">
        <f>IFERROR(VLOOKUP($A2750,D_SAV!$A$5:$I$29,4,0),"")</f>
        <v/>
      </c>
      <c r="D2750" s="65">
        <f>IFERROR(VLOOKUP($A2750,D_SAV!$A$5:$I$29,5,0),)</f>
        <v>0</v>
      </c>
      <c r="E2750" s="60"/>
      <c r="F2750" s="60"/>
      <c r="G2750" s="60"/>
      <c r="H2750" s="60"/>
      <c r="I2750" s="60"/>
      <c r="J2750" s="60"/>
      <c r="K2750" s="65">
        <f>IFERROR(VLOOKUP($A2750,D_SAV!$A$5:$I$29,6,0),)</f>
        <v>0</v>
      </c>
    </row>
    <row r="2751" spans="1:11" x14ac:dyDescent="0.25">
      <c r="A2751" s="59"/>
      <c r="B2751" s="63">
        <f>IFERROR(VLOOKUP($A2751,D_SAV!$A$5:$I$29,3,0),)</f>
        <v>0</v>
      </c>
      <c r="C2751" s="64" t="str">
        <f>IFERROR(VLOOKUP($A2751,D_SAV!$A$5:$I$29,4,0),"")</f>
        <v/>
      </c>
      <c r="D2751" s="65">
        <f>IFERROR(VLOOKUP($A2751,D_SAV!$A$5:$I$29,5,0),)</f>
        <v>0</v>
      </c>
      <c r="E2751" s="60"/>
      <c r="F2751" s="60"/>
      <c r="G2751" s="60"/>
      <c r="H2751" s="60"/>
      <c r="I2751" s="60"/>
      <c r="J2751" s="60"/>
      <c r="K2751" s="65">
        <f>IFERROR(VLOOKUP($A2751,D_SAV!$A$5:$I$29,6,0),)</f>
        <v>0</v>
      </c>
    </row>
    <row r="2752" spans="1:11" x14ac:dyDescent="0.25">
      <c r="A2752" s="59"/>
      <c r="B2752" s="63">
        <f>IFERROR(VLOOKUP($A2752,D_SAV!$A$5:$I$29,3,0),)</f>
        <v>0</v>
      </c>
      <c r="C2752" s="64" t="str">
        <f>IFERROR(VLOOKUP($A2752,D_SAV!$A$5:$I$29,4,0),"")</f>
        <v/>
      </c>
      <c r="D2752" s="65">
        <f>IFERROR(VLOOKUP($A2752,D_SAV!$A$5:$I$29,5,0),)</f>
        <v>0</v>
      </c>
      <c r="E2752" s="60"/>
      <c r="F2752" s="60"/>
      <c r="G2752" s="60"/>
      <c r="H2752" s="60"/>
      <c r="I2752" s="60"/>
      <c r="J2752" s="60"/>
      <c r="K2752" s="65">
        <f>IFERROR(VLOOKUP($A2752,D_SAV!$A$5:$I$29,6,0),)</f>
        <v>0</v>
      </c>
    </row>
    <row r="2753" spans="1:11" x14ac:dyDescent="0.25">
      <c r="A2753" s="59"/>
      <c r="B2753" s="63">
        <f>IFERROR(VLOOKUP($A2753,D_SAV!$A$5:$I$29,3,0),)</f>
        <v>0</v>
      </c>
      <c r="C2753" s="64" t="str">
        <f>IFERROR(VLOOKUP($A2753,D_SAV!$A$5:$I$29,4,0),"")</f>
        <v/>
      </c>
      <c r="D2753" s="65">
        <f>IFERROR(VLOOKUP($A2753,D_SAV!$A$5:$I$29,5,0),)</f>
        <v>0</v>
      </c>
      <c r="E2753" s="60"/>
      <c r="F2753" s="60"/>
      <c r="G2753" s="60"/>
      <c r="H2753" s="60"/>
      <c r="I2753" s="60"/>
      <c r="J2753" s="60"/>
      <c r="K2753" s="65">
        <f>IFERROR(VLOOKUP($A2753,D_SAV!$A$5:$I$29,6,0),)</f>
        <v>0</v>
      </c>
    </row>
    <row r="2754" spans="1:11" x14ac:dyDescent="0.25">
      <c r="A2754" s="59"/>
      <c r="B2754" s="63">
        <f>IFERROR(VLOOKUP($A2754,D_SAV!$A$5:$I$29,3,0),)</f>
        <v>0</v>
      </c>
      <c r="C2754" s="64" t="str">
        <f>IFERROR(VLOOKUP($A2754,D_SAV!$A$5:$I$29,4,0),"")</f>
        <v/>
      </c>
      <c r="D2754" s="65">
        <f>IFERROR(VLOOKUP($A2754,D_SAV!$A$5:$I$29,5,0),)</f>
        <v>0</v>
      </c>
      <c r="E2754" s="60"/>
      <c r="F2754" s="60"/>
      <c r="G2754" s="60"/>
      <c r="H2754" s="60"/>
      <c r="I2754" s="60"/>
      <c r="J2754" s="60"/>
      <c r="K2754" s="65">
        <f>IFERROR(VLOOKUP($A2754,D_SAV!$A$5:$I$29,6,0),)</f>
        <v>0</v>
      </c>
    </row>
    <row r="2755" spans="1:11" x14ac:dyDescent="0.25">
      <c r="A2755" s="59"/>
      <c r="B2755" s="63">
        <f>IFERROR(VLOOKUP($A2755,D_SAV!$A$5:$I$29,3,0),)</f>
        <v>0</v>
      </c>
      <c r="C2755" s="64" t="str">
        <f>IFERROR(VLOOKUP($A2755,D_SAV!$A$5:$I$29,4,0),"")</f>
        <v/>
      </c>
      <c r="D2755" s="65">
        <f>IFERROR(VLOOKUP($A2755,D_SAV!$A$5:$I$29,5,0),)</f>
        <v>0</v>
      </c>
      <c r="E2755" s="60"/>
      <c r="F2755" s="60"/>
      <c r="G2755" s="60"/>
      <c r="H2755" s="60"/>
      <c r="I2755" s="60"/>
      <c r="J2755" s="60"/>
      <c r="K2755" s="65">
        <f>IFERROR(VLOOKUP($A2755,D_SAV!$A$5:$I$29,6,0),)</f>
        <v>0</v>
      </c>
    </row>
    <row r="2756" spans="1:11" x14ac:dyDescent="0.25">
      <c r="A2756" s="59"/>
      <c r="B2756" s="63">
        <f>IFERROR(VLOOKUP($A2756,D_SAV!$A$5:$I$29,3,0),)</f>
        <v>0</v>
      </c>
      <c r="C2756" s="64" t="str">
        <f>IFERROR(VLOOKUP($A2756,D_SAV!$A$5:$I$29,4,0),"")</f>
        <v/>
      </c>
      <c r="D2756" s="65">
        <f>IFERROR(VLOOKUP($A2756,D_SAV!$A$5:$I$29,5,0),)</f>
        <v>0</v>
      </c>
      <c r="E2756" s="60"/>
      <c r="F2756" s="60"/>
      <c r="G2756" s="60"/>
      <c r="H2756" s="60"/>
      <c r="I2756" s="60"/>
      <c r="J2756" s="60"/>
      <c r="K2756" s="65">
        <f>IFERROR(VLOOKUP($A2756,D_SAV!$A$5:$I$29,6,0),)</f>
        <v>0</v>
      </c>
    </row>
    <row r="2757" spans="1:11" x14ac:dyDescent="0.25">
      <c r="A2757" s="59"/>
      <c r="B2757" s="63">
        <f>IFERROR(VLOOKUP($A2757,D_SAV!$A$5:$I$29,3,0),)</f>
        <v>0</v>
      </c>
      <c r="C2757" s="64" t="str">
        <f>IFERROR(VLOOKUP($A2757,D_SAV!$A$5:$I$29,4,0),"")</f>
        <v/>
      </c>
      <c r="D2757" s="65">
        <f>IFERROR(VLOOKUP($A2757,D_SAV!$A$5:$I$29,5,0),)</f>
        <v>0</v>
      </c>
      <c r="E2757" s="60"/>
      <c r="F2757" s="60"/>
      <c r="G2757" s="60"/>
      <c r="H2757" s="60"/>
      <c r="I2757" s="60"/>
      <c r="J2757" s="60"/>
      <c r="K2757" s="65">
        <f>IFERROR(VLOOKUP($A2757,D_SAV!$A$5:$I$29,6,0),)</f>
        <v>0</v>
      </c>
    </row>
    <row r="2758" spans="1:11" x14ac:dyDescent="0.25">
      <c r="A2758" s="59"/>
      <c r="B2758" s="63">
        <f>IFERROR(VLOOKUP($A2758,D_SAV!$A$5:$I$29,3,0),)</f>
        <v>0</v>
      </c>
      <c r="C2758" s="64" t="str">
        <f>IFERROR(VLOOKUP($A2758,D_SAV!$A$5:$I$29,4,0),"")</f>
        <v/>
      </c>
      <c r="D2758" s="65">
        <f>IFERROR(VLOOKUP($A2758,D_SAV!$A$5:$I$29,5,0),)</f>
        <v>0</v>
      </c>
      <c r="E2758" s="60"/>
      <c r="F2758" s="60"/>
      <c r="G2758" s="60"/>
      <c r="H2758" s="60"/>
      <c r="I2758" s="60"/>
      <c r="J2758" s="60"/>
      <c r="K2758" s="65">
        <f>IFERROR(VLOOKUP($A2758,D_SAV!$A$5:$I$29,6,0),)</f>
        <v>0</v>
      </c>
    </row>
    <row r="2759" spans="1:11" x14ac:dyDescent="0.25">
      <c r="A2759" s="59"/>
      <c r="B2759" s="63">
        <f>IFERROR(VLOOKUP($A2759,D_SAV!$A$5:$I$29,3,0),)</f>
        <v>0</v>
      </c>
      <c r="C2759" s="64" t="str">
        <f>IFERROR(VLOOKUP($A2759,D_SAV!$A$5:$I$29,4,0),"")</f>
        <v/>
      </c>
      <c r="D2759" s="65">
        <f>IFERROR(VLOOKUP($A2759,D_SAV!$A$5:$I$29,5,0),)</f>
        <v>0</v>
      </c>
      <c r="E2759" s="60"/>
      <c r="F2759" s="60"/>
      <c r="G2759" s="60"/>
      <c r="H2759" s="60"/>
      <c r="I2759" s="60"/>
      <c r="J2759" s="60"/>
      <c r="K2759" s="65">
        <f>IFERROR(VLOOKUP($A2759,D_SAV!$A$5:$I$29,6,0),)</f>
        <v>0</v>
      </c>
    </row>
    <row r="2760" spans="1:11" x14ac:dyDescent="0.25">
      <c r="A2760" s="59"/>
      <c r="B2760" s="63">
        <f>IFERROR(VLOOKUP($A2760,D_SAV!$A$5:$I$29,3,0),)</f>
        <v>0</v>
      </c>
      <c r="C2760" s="64" t="str">
        <f>IFERROR(VLOOKUP($A2760,D_SAV!$A$5:$I$29,4,0),"")</f>
        <v/>
      </c>
      <c r="D2760" s="65">
        <f>IFERROR(VLOOKUP($A2760,D_SAV!$A$5:$I$29,5,0),)</f>
        <v>0</v>
      </c>
      <c r="E2760" s="60"/>
      <c r="F2760" s="60"/>
      <c r="G2760" s="60"/>
      <c r="H2760" s="60"/>
      <c r="I2760" s="60"/>
      <c r="J2760" s="60"/>
      <c r="K2760" s="65">
        <f>IFERROR(VLOOKUP($A2760,D_SAV!$A$5:$I$29,6,0),)</f>
        <v>0</v>
      </c>
    </row>
    <row r="2761" spans="1:11" x14ac:dyDescent="0.25">
      <c r="A2761" s="59"/>
      <c r="B2761" s="63">
        <f>IFERROR(VLOOKUP($A2761,D_SAV!$A$5:$I$29,3,0),)</f>
        <v>0</v>
      </c>
      <c r="C2761" s="64" t="str">
        <f>IFERROR(VLOOKUP($A2761,D_SAV!$A$5:$I$29,4,0),"")</f>
        <v/>
      </c>
      <c r="D2761" s="65">
        <f>IFERROR(VLOOKUP($A2761,D_SAV!$A$5:$I$29,5,0),)</f>
        <v>0</v>
      </c>
      <c r="E2761" s="60"/>
      <c r="F2761" s="60"/>
      <c r="G2761" s="60"/>
      <c r="H2761" s="60"/>
      <c r="I2761" s="60"/>
      <c r="J2761" s="60"/>
      <c r="K2761" s="65">
        <f>IFERROR(VLOOKUP($A2761,D_SAV!$A$5:$I$29,6,0),)</f>
        <v>0</v>
      </c>
    </row>
    <row r="2762" spans="1:11" x14ac:dyDescent="0.25">
      <c r="A2762" s="59"/>
      <c r="B2762" s="63">
        <f>IFERROR(VLOOKUP($A2762,D_SAV!$A$5:$I$29,3,0),)</f>
        <v>0</v>
      </c>
      <c r="C2762" s="64" t="str">
        <f>IFERROR(VLOOKUP($A2762,D_SAV!$A$5:$I$29,4,0),"")</f>
        <v/>
      </c>
      <c r="D2762" s="65">
        <f>IFERROR(VLOOKUP($A2762,D_SAV!$A$5:$I$29,5,0),)</f>
        <v>0</v>
      </c>
      <c r="E2762" s="60"/>
      <c r="F2762" s="60"/>
      <c r="G2762" s="60"/>
      <c r="H2762" s="60"/>
      <c r="I2762" s="60"/>
      <c r="J2762" s="60"/>
      <c r="K2762" s="65">
        <f>IFERROR(VLOOKUP($A2762,D_SAV!$A$5:$I$29,6,0),)</f>
        <v>0</v>
      </c>
    </row>
    <row r="2763" spans="1:11" x14ac:dyDescent="0.25">
      <c r="A2763" s="59"/>
      <c r="B2763" s="63">
        <f>IFERROR(VLOOKUP($A2763,D_SAV!$A$5:$I$29,3,0),)</f>
        <v>0</v>
      </c>
      <c r="C2763" s="64" t="str">
        <f>IFERROR(VLOOKUP($A2763,D_SAV!$A$5:$I$29,4,0),"")</f>
        <v/>
      </c>
      <c r="D2763" s="65">
        <f>IFERROR(VLOOKUP($A2763,D_SAV!$A$5:$I$29,5,0),)</f>
        <v>0</v>
      </c>
      <c r="E2763" s="60"/>
      <c r="F2763" s="60"/>
      <c r="G2763" s="60"/>
      <c r="H2763" s="60"/>
      <c r="I2763" s="60"/>
      <c r="J2763" s="60"/>
      <c r="K2763" s="65">
        <f>IFERROR(VLOOKUP($A2763,D_SAV!$A$5:$I$29,6,0),)</f>
        <v>0</v>
      </c>
    </row>
    <row r="2764" spans="1:11" x14ac:dyDescent="0.25">
      <c r="A2764" s="59"/>
      <c r="B2764" s="63">
        <f>IFERROR(VLOOKUP($A2764,D_SAV!$A$5:$I$29,3,0),)</f>
        <v>0</v>
      </c>
      <c r="C2764" s="64" t="str">
        <f>IFERROR(VLOOKUP($A2764,D_SAV!$A$5:$I$29,4,0),"")</f>
        <v/>
      </c>
      <c r="D2764" s="65">
        <f>IFERROR(VLOOKUP($A2764,D_SAV!$A$5:$I$29,5,0),)</f>
        <v>0</v>
      </c>
      <c r="E2764" s="60"/>
      <c r="F2764" s="60"/>
      <c r="G2764" s="60"/>
      <c r="H2764" s="60"/>
      <c r="I2764" s="60"/>
      <c r="J2764" s="60"/>
      <c r="K2764" s="65">
        <f>IFERROR(VLOOKUP($A2764,D_SAV!$A$5:$I$29,6,0),)</f>
        <v>0</v>
      </c>
    </row>
    <row r="2765" spans="1:11" x14ac:dyDescent="0.25">
      <c r="A2765" s="59"/>
      <c r="B2765" s="63">
        <f>IFERROR(VLOOKUP($A2765,D_SAV!$A$5:$I$29,3,0),)</f>
        <v>0</v>
      </c>
      <c r="C2765" s="64" t="str">
        <f>IFERROR(VLOOKUP($A2765,D_SAV!$A$5:$I$29,4,0),"")</f>
        <v/>
      </c>
      <c r="D2765" s="65">
        <f>IFERROR(VLOOKUP($A2765,D_SAV!$A$5:$I$29,5,0),)</f>
        <v>0</v>
      </c>
      <c r="E2765" s="60"/>
      <c r="F2765" s="60"/>
      <c r="G2765" s="60"/>
      <c r="H2765" s="60"/>
      <c r="I2765" s="60"/>
      <c r="J2765" s="60"/>
      <c r="K2765" s="65">
        <f>IFERROR(VLOOKUP($A2765,D_SAV!$A$5:$I$29,6,0),)</f>
        <v>0</v>
      </c>
    </row>
    <row r="2766" spans="1:11" x14ac:dyDescent="0.25">
      <c r="A2766" s="59"/>
      <c r="B2766" s="63">
        <f>IFERROR(VLOOKUP($A2766,D_SAV!$A$5:$I$29,3,0),)</f>
        <v>0</v>
      </c>
      <c r="C2766" s="64" t="str">
        <f>IFERROR(VLOOKUP($A2766,D_SAV!$A$5:$I$29,4,0),"")</f>
        <v/>
      </c>
      <c r="D2766" s="65">
        <f>IFERROR(VLOOKUP($A2766,D_SAV!$A$5:$I$29,5,0),)</f>
        <v>0</v>
      </c>
      <c r="E2766" s="60"/>
      <c r="F2766" s="60"/>
      <c r="G2766" s="60"/>
      <c r="H2766" s="60"/>
      <c r="I2766" s="60"/>
      <c r="J2766" s="60"/>
      <c r="K2766" s="65">
        <f>IFERROR(VLOOKUP($A2766,D_SAV!$A$5:$I$29,6,0),)</f>
        <v>0</v>
      </c>
    </row>
    <row r="2767" spans="1:11" x14ac:dyDescent="0.25">
      <c r="A2767" s="59"/>
      <c r="B2767" s="63">
        <f>IFERROR(VLOOKUP($A2767,D_SAV!$A$5:$I$29,3,0),)</f>
        <v>0</v>
      </c>
      <c r="C2767" s="64" t="str">
        <f>IFERROR(VLOOKUP($A2767,D_SAV!$A$5:$I$29,4,0),"")</f>
        <v/>
      </c>
      <c r="D2767" s="65">
        <f>IFERROR(VLOOKUP($A2767,D_SAV!$A$5:$I$29,5,0),)</f>
        <v>0</v>
      </c>
      <c r="E2767" s="60"/>
      <c r="F2767" s="60"/>
      <c r="G2767" s="60"/>
      <c r="H2767" s="60"/>
      <c r="I2767" s="60"/>
      <c r="J2767" s="60"/>
      <c r="K2767" s="65">
        <f>IFERROR(VLOOKUP($A2767,D_SAV!$A$5:$I$29,6,0),)</f>
        <v>0</v>
      </c>
    </row>
    <row r="2768" spans="1:11" x14ac:dyDescent="0.25">
      <c r="A2768" s="59"/>
      <c r="B2768" s="63">
        <f>IFERROR(VLOOKUP($A2768,D_SAV!$A$5:$I$29,3,0),)</f>
        <v>0</v>
      </c>
      <c r="C2768" s="64" t="str">
        <f>IFERROR(VLOOKUP($A2768,D_SAV!$A$5:$I$29,4,0),"")</f>
        <v/>
      </c>
      <c r="D2768" s="65">
        <f>IFERROR(VLOOKUP($A2768,D_SAV!$A$5:$I$29,5,0),)</f>
        <v>0</v>
      </c>
      <c r="E2768" s="60"/>
      <c r="F2768" s="60"/>
      <c r="G2768" s="60"/>
      <c r="H2768" s="60"/>
      <c r="I2768" s="60"/>
      <c r="J2768" s="60"/>
      <c r="K2768" s="65">
        <f>IFERROR(VLOOKUP($A2768,D_SAV!$A$5:$I$29,6,0),)</f>
        <v>0</v>
      </c>
    </row>
    <row r="2769" spans="1:11" x14ac:dyDescent="0.25">
      <c r="A2769" s="59"/>
      <c r="B2769" s="63">
        <f>IFERROR(VLOOKUP($A2769,D_SAV!$A$5:$I$29,3,0),)</f>
        <v>0</v>
      </c>
      <c r="C2769" s="64" t="str">
        <f>IFERROR(VLOOKUP($A2769,D_SAV!$A$5:$I$29,4,0),"")</f>
        <v/>
      </c>
      <c r="D2769" s="65">
        <f>IFERROR(VLOOKUP($A2769,D_SAV!$A$5:$I$29,5,0),)</f>
        <v>0</v>
      </c>
      <c r="E2769" s="60"/>
      <c r="F2769" s="60"/>
      <c r="G2769" s="60"/>
      <c r="H2769" s="60"/>
      <c r="I2769" s="60"/>
      <c r="J2769" s="60"/>
      <c r="K2769" s="65">
        <f>IFERROR(VLOOKUP($A2769,D_SAV!$A$5:$I$29,6,0),)</f>
        <v>0</v>
      </c>
    </row>
    <row r="2770" spans="1:11" x14ac:dyDescent="0.25">
      <c r="A2770" s="59"/>
      <c r="B2770" s="63">
        <f>IFERROR(VLOOKUP($A2770,D_SAV!$A$5:$I$29,3,0),)</f>
        <v>0</v>
      </c>
      <c r="C2770" s="64" t="str">
        <f>IFERROR(VLOOKUP($A2770,D_SAV!$A$5:$I$29,4,0),"")</f>
        <v/>
      </c>
      <c r="D2770" s="65">
        <f>IFERROR(VLOOKUP($A2770,D_SAV!$A$5:$I$29,5,0),)</f>
        <v>0</v>
      </c>
      <c r="E2770" s="60"/>
      <c r="F2770" s="60"/>
      <c r="G2770" s="60"/>
      <c r="H2770" s="60"/>
      <c r="I2770" s="60"/>
      <c r="J2770" s="60"/>
      <c r="K2770" s="65">
        <f>IFERROR(VLOOKUP($A2770,D_SAV!$A$5:$I$29,6,0),)</f>
        <v>0</v>
      </c>
    </row>
    <row r="2771" spans="1:11" x14ac:dyDescent="0.25">
      <c r="A2771" s="59"/>
      <c r="B2771" s="63">
        <f>IFERROR(VLOOKUP($A2771,D_SAV!$A$5:$I$29,3,0),)</f>
        <v>0</v>
      </c>
      <c r="C2771" s="64" t="str">
        <f>IFERROR(VLOOKUP($A2771,D_SAV!$A$5:$I$29,4,0),"")</f>
        <v/>
      </c>
      <c r="D2771" s="65">
        <f>IFERROR(VLOOKUP($A2771,D_SAV!$A$5:$I$29,5,0),)</f>
        <v>0</v>
      </c>
      <c r="E2771" s="60"/>
      <c r="F2771" s="60"/>
      <c r="G2771" s="60"/>
      <c r="H2771" s="60"/>
      <c r="I2771" s="60"/>
      <c r="J2771" s="60"/>
      <c r="K2771" s="65">
        <f>IFERROR(VLOOKUP($A2771,D_SAV!$A$5:$I$29,6,0),)</f>
        <v>0</v>
      </c>
    </row>
    <row r="2772" spans="1:11" x14ac:dyDescent="0.25">
      <c r="A2772" s="59"/>
      <c r="B2772" s="63">
        <f>IFERROR(VLOOKUP($A2772,D_SAV!$A$5:$I$29,3,0),)</f>
        <v>0</v>
      </c>
      <c r="C2772" s="64" t="str">
        <f>IFERROR(VLOOKUP($A2772,D_SAV!$A$5:$I$29,4,0),"")</f>
        <v/>
      </c>
      <c r="D2772" s="65">
        <f>IFERROR(VLOOKUP($A2772,D_SAV!$A$5:$I$29,5,0),)</f>
        <v>0</v>
      </c>
      <c r="E2772" s="60"/>
      <c r="F2772" s="60"/>
      <c r="G2772" s="60"/>
      <c r="H2772" s="60"/>
      <c r="I2772" s="60"/>
      <c r="J2772" s="60"/>
      <c r="K2772" s="65">
        <f>IFERROR(VLOOKUP($A2772,D_SAV!$A$5:$I$29,6,0),)</f>
        <v>0</v>
      </c>
    </row>
    <row r="2773" spans="1:11" x14ac:dyDescent="0.25">
      <c r="A2773" s="59"/>
      <c r="B2773" s="63">
        <f>IFERROR(VLOOKUP($A2773,D_SAV!$A$5:$I$29,3,0),)</f>
        <v>0</v>
      </c>
      <c r="C2773" s="64" t="str">
        <f>IFERROR(VLOOKUP($A2773,D_SAV!$A$5:$I$29,4,0),"")</f>
        <v/>
      </c>
      <c r="D2773" s="65">
        <f>IFERROR(VLOOKUP($A2773,D_SAV!$A$5:$I$29,5,0),)</f>
        <v>0</v>
      </c>
      <c r="E2773" s="60"/>
      <c r="F2773" s="60"/>
      <c r="G2773" s="60"/>
      <c r="H2773" s="60"/>
      <c r="I2773" s="60"/>
      <c r="J2773" s="60"/>
      <c r="K2773" s="65">
        <f>IFERROR(VLOOKUP($A2773,D_SAV!$A$5:$I$29,6,0),)</f>
        <v>0</v>
      </c>
    </row>
    <row r="2774" spans="1:11" x14ac:dyDescent="0.25">
      <c r="A2774" s="59"/>
      <c r="B2774" s="63">
        <f>IFERROR(VLOOKUP($A2774,D_SAV!$A$5:$I$29,3,0),)</f>
        <v>0</v>
      </c>
      <c r="C2774" s="64" t="str">
        <f>IFERROR(VLOOKUP($A2774,D_SAV!$A$5:$I$29,4,0),"")</f>
        <v/>
      </c>
      <c r="D2774" s="65">
        <f>IFERROR(VLOOKUP($A2774,D_SAV!$A$5:$I$29,5,0),)</f>
        <v>0</v>
      </c>
      <c r="E2774" s="60"/>
      <c r="F2774" s="60"/>
      <c r="G2774" s="60"/>
      <c r="H2774" s="60"/>
      <c r="I2774" s="60"/>
      <c r="J2774" s="60"/>
      <c r="K2774" s="65">
        <f>IFERROR(VLOOKUP($A2774,D_SAV!$A$5:$I$29,6,0),)</f>
        <v>0</v>
      </c>
    </row>
    <row r="2775" spans="1:11" x14ac:dyDescent="0.25">
      <c r="A2775" s="59"/>
      <c r="B2775" s="63">
        <f>IFERROR(VLOOKUP($A2775,D_SAV!$A$5:$I$29,3,0),)</f>
        <v>0</v>
      </c>
      <c r="C2775" s="64" t="str">
        <f>IFERROR(VLOOKUP($A2775,D_SAV!$A$5:$I$29,4,0),"")</f>
        <v/>
      </c>
      <c r="D2775" s="65">
        <f>IFERROR(VLOOKUP($A2775,D_SAV!$A$5:$I$29,5,0),)</f>
        <v>0</v>
      </c>
      <c r="E2775" s="60"/>
      <c r="F2775" s="60"/>
      <c r="G2775" s="60"/>
      <c r="H2775" s="60"/>
      <c r="I2775" s="60"/>
      <c r="J2775" s="60"/>
      <c r="K2775" s="65">
        <f>IFERROR(VLOOKUP($A2775,D_SAV!$A$5:$I$29,6,0),)</f>
        <v>0</v>
      </c>
    </row>
    <row r="2776" spans="1:11" x14ac:dyDescent="0.25">
      <c r="A2776" s="59"/>
      <c r="B2776" s="63">
        <f>IFERROR(VLOOKUP($A2776,D_SAV!$A$5:$I$29,3,0),)</f>
        <v>0</v>
      </c>
      <c r="C2776" s="64" t="str">
        <f>IFERROR(VLOOKUP($A2776,D_SAV!$A$5:$I$29,4,0),"")</f>
        <v/>
      </c>
      <c r="D2776" s="65">
        <f>IFERROR(VLOOKUP($A2776,D_SAV!$A$5:$I$29,5,0),)</f>
        <v>0</v>
      </c>
      <c r="E2776" s="60"/>
      <c r="F2776" s="60"/>
      <c r="G2776" s="60"/>
      <c r="H2776" s="60"/>
      <c r="I2776" s="60"/>
      <c r="J2776" s="60"/>
      <c r="K2776" s="65">
        <f>IFERROR(VLOOKUP($A2776,D_SAV!$A$5:$I$29,6,0),)</f>
        <v>0</v>
      </c>
    </row>
    <row r="2777" spans="1:11" x14ac:dyDescent="0.25">
      <c r="A2777" s="59"/>
      <c r="B2777" s="63">
        <f>IFERROR(VLOOKUP($A2777,D_SAV!$A$5:$I$29,3,0),)</f>
        <v>0</v>
      </c>
      <c r="C2777" s="64" t="str">
        <f>IFERROR(VLOOKUP($A2777,D_SAV!$A$5:$I$29,4,0),"")</f>
        <v/>
      </c>
      <c r="D2777" s="65">
        <f>IFERROR(VLOOKUP($A2777,D_SAV!$A$5:$I$29,5,0),)</f>
        <v>0</v>
      </c>
      <c r="E2777" s="60"/>
      <c r="F2777" s="60"/>
      <c r="G2777" s="60"/>
      <c r="H2777" s="60"/>
      <c r="I2777" s="60"/>
      <c r="J2777" s="60"/>
      <c r="K2777" s="65">
        <f>IFERROR(VLOOKUP($A2777,D_SAV!$A$5:$I$29,6,0),)</f>
        <v>0</v>
      </c>
    </row>
    <row r="2778" spans="1:11" x14ac:dyDescent="0.25">
      <c r="A2778" s="59"/>
      <c r="B2778" s="63">
        <f>IFERROR(VLOOKUP($A2778,D_SAV!$A$5:$I$29,3,0),)</f>
        <v>0</v>
      </c>
      <c r="C2778" s="64" t="str">
        <f>IFERROR(VLOOKUP($A2778,D_SAV!$A$5:$I$29,4,0),"")</f>
        <v/>
      </c>
      <c r="D2778" s="65">
        <f>IFERROR(VLOOKUP($A2778,D_SAV!$A$5:$I$29,5,0),)</f>
        <v>0</v>
      </c>
      <c r="E2778" s="60"/>
      <c r="F2778" s="60"/>
      <c r="G2778" s="60"/>
      <c r="H2778" s="60"/>
      <c r="I2778" s="60"/>
      <c r="J2778" s="60"/>
      <c r="K2778" s="65">
        <f>IFERROR(VLOOKUP($A2778,D_SAV!$A$5:$I$29,6,0),)</f>
        <v>0</v>
      </c>
    </row>
    <row r="2779" spans="1:11" x14ac:dyDescent="0.25">
      <c r="A2779" s="59"/>
      <c r="B2779" s="63">
        <f>IFERROR(VLOOKUP($A2779,D_SAV!$A$5:$I$29,3,0),)</f>
        <v>0</v>
      </c>
      <c r="C2779" s="64" t="str">
        <f>IFERROR(VLOOKUP($A2779,D_SAV!$A$5:$I$29,4,0),"")</f>
        <v/>
      </c>
      <c r="D2779" s="65">
        <f>IFERROR(VLOOKUP($A2779,D_SAV!$A$5:$I$29,5,0),)</f>
        <v>0</v>
      </c>
      <c r="E2779" s="60"/>
      <c r="F2779" s="60"/>
      <c r="G2779" s="60"/>
      <c r="H2779" s="60"/>
      <c r="I2779" s="60"/>
      <c r="J2779" s="60"/>
      <c r="K2779" s="65">
        <f>IFERROR(VLOOKUP($A2779,D_SAV!$A$5:$I$29,6,0),)</f>
        <v>0</v>
      </c>
    </row>
    <row r="2780" spans="1:11" x14ac:dyDescent="0.25">
      <c r="A2780" s="59"/>
      <c r="B2780" s="63">
        <f>IFERROR(VLOOKUP($A2780,D_SAV!$A$5:$I$29,3,0),)</f>
        <v>0</v>
      </c>
      <c r="C2780" s="64" t="str">
        <f>IFERROR(VLOOKUP($A2780,D_SAV!$A$5:$I$29,4,0),"")</f>
        <v/>
      </c>
      <c r="D2780" s="65">
        <f>IFERROR(VLOOKUP($A2780,D_SAV!$A$5:$I$29,5,0),)</f>
        <v>0</v>
      </c>
      <c r="E2780" s="60"/>
      <c r="F2780" s="60"/>
      <c r="G2780" s="60"/>
      <c r="H2780" s="60"/>
      <c r="I2780" s="60"/>
      <c r="J2780" s="60"/>
      <c r="K2780" s="65">
        <f>IFERROR(VLOOKUP($A2780,D_SAV!$A$5:$I$29,6,0),)</f>
        <v>0</v>
      </c>
    </row>
    <row r="2781" spans="1:11" x14ac:dyDescent="0.25">
      <c r="A2781" s="59"/>
      <c r="B2781" s="63">
        <f>IFERROR(VLOOKUP($A2781,D_SAV!$A$5:$I$29,3,0),)</f>
        <v>0</v>
      </c>
      <c r="C2781" s="64" t="str">
        <f>IFERROR(VLOOKUP($A2781,D_SAV!$A$5:$I$29,4,0),"")</f>
        <v/>
      </c>
      <c r="D2781" s="65">
        <f>IFERROR(VLOOKUP($A2781,D_SAV!$A$5:$I$29,5,0),)</f>
        <v>0</v>
      </c>
      <c r="E2781" s="60"/>
      <c r="F2781" s="60"/>
      <c r="G2781" s="60"/>
      <c r="H2781" s="60"/>
      <c r="I2781" s="60"/>
      <c r="J2781" s="60"/>
      <c r="K2781" s="65">
        <f>IFERROR(VLOOKUP($A2781,D_SAV!$A$5:$I$29,6,0),)</f>
        <v>0</v>
      </c>
    </row>
    <row r="2782" spans="1:11" x14ac:dyDescent="0.25">
      <c r="A2782" s="59"/>
      <c r="B2782" s="63">
        <f>IFERROR(VLOOKUP($A2782,D_SAV!$A$5:$I$29,3,0),)</f>
        <v>0</v>
      </c>
      <c r="C2782" s="64" t="str">
        <f>IFERROR(VLOOKUP($A2782,D_SAV!$A$5:$I$29,4,0),"")</f>
        <v/>
      </c>
      <c r="D2782" s="65">
        <f>IFERROR(VLOOKUP($A2782,D_SAV!$A$5:$I$29,5,0),)</f>
        <v>0</v>
      </c>
      <c r="E2782" s="60"/>
      <c r="F2782" s="60"/>
      <c r="G2782" s="60"/>
      <c r="H2782" s="60"/>
      <c r="I2782" s="60"/>
      <c r="J2782" s="60"/>
      <c r="K2782" s="65">
        <f>IFERROR(VLOOKUP($A2782,D_SAV!$A$5:$I$29,6,0),)</f>
        <v>0</v>
      </c>
    </row>
    <row r="2783" spans="1:11" x14ac:dyDescent="0.25">
      <c r="A2783" s="59"/>
      <c r="B2783" s="63">
        <f>IFERROR(VLOOKUP($A2783,D_SAV!$A$5:$I$29,3,0),)</f>
        <v>0</v>
      </c>
      <c r="C2783" s="64" t="str">
        <f>IFERROR(VLOOKUP($A2783,D_SAV!$A$5:$I$29,4,0),"")</f>
        <v/>
      </c>
      <c r="D2783" s="65">
        <f>IFERROR(VLOOKUP($A2783,D_SAV!$A$5:$I$29,5,0),)</f>
        <v>0</v>
      </c>
      <c r="E2783" s="60"/>
      <c r="F2783" s="60"/>
      <c r="G2783" s="60"/>
      <c r="H2783" s="60"/>
      <c r="I2783" s="60"/>
      <c r="J2783" s="60"/>
      <c r="K2783" s="65">
        <f>IFERROR(VLOOKUP($A2783,D_SAV!$A$5:$I$29,6,0),)</f>
        <v>0</v>
      </c>
    </row>
    <row r="2784" spans="1:11" x14ac:dyDescent="0.25">
      <c r="A2784" s="59"/>
      <c r="B2784" s="63">
        <f>IFERROR(VLOOKUP($A2784,D_SAV!$A$5:$I$29,3,0),)</f>
        <v>0</v>
      </c>
      <c r="C2784" s="64" t="str">
        <f>IFERROR(VLOOKUP($A2784,D_SAV!$A$5:$I$29,4,0),"")</f>
        <v/>
      </c>
      <c r="D2784" s="65">
        <f>IFERROR(VLOOKUP($A2784,D_SAV!$A$5:$I$29,5,0),)</f>
        <v>0</v>
      </c>
      <c r="E2784" s="60"/>
      <c r="F2784" s="60"/>
      <c r="G2784" s="60"/>
      <c r="H2784" s="60"/>
      <c r="I2784" s="60"/>
      <c r="J2784" s="60"/>
      <c r="K2784" s="65">
        <f>IFERROR(VLOOKUP($A2784,D_SAV!$A$5:$I$29,6,0),)</f>
        <v>0</v>
      </c>
    </row>
    <row r="2785" spans="1:11" x14ac:dyDescent="0.25">
      <c r="A2785" s="59"/>
      <c r="B2785" s="63">
        <f>IFERROR(VLOOKUP($A2785,D_SAV!$A$5:$I$29,3,0),)</f>
        <v>0</v>
      </c>
      <c r="C2785" s="64" t="str">
        <f>IFERROR(VLOOKUP($A2785,D_SAV!$A$5:$I$29,4,0),"")</f>
        <v/>
      </c>
      <c r="D2785" s="65">
        <f>IFERROR(VLOOKUP($A2785,D_SAV!$A$5:$I$29,5,0),)</f>
        <v>0</v>
      </c>
      <c r="E2785" s="60"/>
      <c r="F2785" s="60"/>
      <c r="G2785" s="60"/>
      <c r="H2785" s="60"/>
      <c r="I2785" s="60"/>
      <c r="J2785" s="60"/>
      <c r="K2785" s="65">
        <f>IFERROR(VLOOKUP($A2785,D_SAV!$A$5:$I$29,6,0),)</f>
        <v>0</v>
      </c>
    </row>
    <row r="2786" spans="1:11" x14ac:dyDescent="0.25">
      <c r="A2786" s="59"/>
      <c r="B2786" s="63">
        <f>IFERROR(VLOOKUP($A2786,D_SAV!$A$5:$I$29,3,0),)</f>
        <v>0</v>
      </c>
      <c r="C2786" s="64" t="str">
        <f>IFERROR(VLOOKUP($A2786,D_SAV!$A$5:$I$29,4,0),"")</f>
        <v/>
      </c>
      <c r="D2786" s="65">
        <f>IFERROR(VLOOKUP($A2786,D_SAV!$A$5:$I$29,5,0),)</f>
        <v>0</v>
      </c>
      <c r="E2786" s="60"/>
      <c r="F2786" s="60"/>
      <c r="G2786" s="60"/>
      <c r="H2786" s="60"/>
      <c r="I2786" s="60"/>
      <c r="J2786" s="60"/>
      <c r="K2786" s="65">
        <f>IFERROR(VLOOKUP($A2786,D_SAV!$A$5:$I$29,6,0),)</f>
        <v>0</v>
      </c>
    </row>
    <row r="2787" spans="1:11" x14ac:dyDescent="0.25">
      <c r="A2787" s="59"/>
      <c r="B2787" s="63">
        <f>IFERROR(VLOOKUP($A2787,D_SAV!$A$5:$I$29,3,0),)</f>
        <v>0</v>
      </c>
      <c r="C2787" s="64" t="str">
        <f>IFERROR(VLOOKUP($A2787,D_SAV!$A$5:$I$29,4,0),"")</f>
        <v/>
      </c>
      <c r="D2787" s="65">
        <f>IFERROR(VLOOKUP($A2787,D_SAV!$A$5:$I$29,5,0),)</f>
        <v>0</v>
      </c>
      <c r="E2787" s="60"/>
      <c r="F2787" s="60"/>
      <c r="G2787" s="60"/>
      <c r="H2787" s="60"/>
      <c r="I2787" s="60"/>
      <c r="J2787" s="60"/>
      <c r="K2787" s="65">
        <f>IFERROR(VLOOKUP($A2787,D_SAV!$A$5:$I$29,6,0),)</f>
        <v>0</v>
      </c>
    </row>
    <row r="2788" spans="1:11" x14ac:dyDescent="0.25">
      <c r="A2788" s="59"/>
      <c r="B2788" s="63">
        <f>IFERROR(VLOOKUP($A2788,D_SAV!$A$5:$I$29,3,0),)</f>
        <v>0</v>
      </c>
      <c r="C2788" s="64" t="str">
        <f>IFERROR(VLOOKUP($A2788,D_SAV!$A$5:$I$29,4,0),"")</f>
        <v/>
      </c>
      <c r="D2788" s="65">
        <f>IFERROR(VLOOKUP($A2788,D_SAV!$A$5:$I$29,5,0),)</f>
        <v>0</v>
      </c>
      <c r="E2788" s="60"/>
      <c r="F2788" s="60"/>
      <c r="G2788" s="60"/>
      <c r="H2788" s="60"/>
      <c r="I2788" s="60"/>
      <c r="J2788" s="60"/>
      <c r="K2788" s="65">
        <f>IFERROR(VLOOKUP($A2788,D_SAV!$A$5:$I$29,6,0),)</f>
        <v>0</v>
      </c>
    </row>
    <row r="2789" spans="1:11" x14ac:dyDescent="0.25">
      <c r="A2789" s="59"/>
      <c r="B2789" s="63">
        <f>IFERROR(VLOOKUP($A2789,D_SAV!$A$5:$I$29,3,0),)</f>
        <v>0</v>
      </c>
      <c r="C2789" s="64" t="str">
        <f>IFERROR(VLOOKUP($A2789,D_SAV!$A$5:$I$29,4,0),"")</f>
        <v/>
      </c>
      <c r="D2789" s="65">
        <f>IFERROR(VLOOKUP($A2789,D_SAV!$A$5:$I$29,5,0),)</f>
        <v>0</v>
      </c>
      <c r="E2789" s="60"/>
      <c r="F2789" s="60"/>
      <c r="G2789" s="60"/>
      <c r="H2789" s="60"/>
      <c r="I2789" s="60"/>
      <c r="J2789" s="60"/>
      <c r="K2789" s="65">
        <f>IFERROR(VLOOKUP($A2789,D_SAV!$A$5:$I$29,6,0),)</f>
        <v>0</v>
      </c>
    </row>
    <row r="2790" spans="1:11" x14ac:dyDescent="0.25">
      <c r="A2790" s="59"/>
      <c r="B2790" s="63">
        <f>IFERROR(VLOOKUP($A2790,D_SAV!$A$5:$I$29,3,0),)</f>
        <v>0</v>
      </c>
      <c r="C2790" s="64" t="str">
        <f>IFERROR(VLOOKUP($A2790,D_SAV!$A$5:$I$29,4,0),"")</f>
        <v/>
      </c>
      <c r="D2790" s="65">
        <f>IFERROR(VLOOKUP($A2790,D_SAV!$A$5:$I$29,5,0),)</f>
        <v>0</v>
      </c>
      <c r="E2790" s="60"/>
      <c r="F2790" s="60"/>
      <c r="G2790" s="60"/>
      <c r="H2790" s="60"/>
      <c r="I2790" s="60"/>
      <c r="J2790" s="60"/>
      <c r="K2790" s="65">
        <f>IFERROR(VLOOKUP($A2790,D_SAV!$A$5:$I$29,6,0),)</f>
        <v>0</v>
      </c>
    </row>
    <row r="2791" spans="1:11" x14ac:dyDescent="0.25">
      <c r="A2791" s="59"/>
      <c r="B2791" s="63">
        <f>IFERROR(VLOOKUP($A2791,D_SAV!$A$5:$I$29,3,0),)</f>
        <v>0</v>
      </c>
      <c r="C2791" s="64" t="str">
        <f>IFERROR(VLOOKUP($A2791,D_SAV!$A$5:$I$29,4,0),"")</f>
        <v/>
      </c>
      <c r="D2791" s="65">
        <f>IFERROR(VLOOKUP($A2791,D_SAV!$A$5:$I$29,5,0),)</f>
        <v>0</v>
      </c>
      <c r="E2791" s="60"/>
      <c r="F2791" s="60"/>
      <c r="G2791" s="60"/>
      <c r="H2791" s="60"/>
      <c r="I2791" s="60"/>
      <c r="J2791" s="60"/>
      <c r="K2791" s="65">
        <f>IFERROR(VLOOKUP($A2791,D_SAV!$A$5:$I$29,6,0),)</f>
        <v>0</v>
      </c>
    </row>
    <row r="2792" spans="1:11" x14ac:dyDescent="0.25">
      <c r="A2792" s="59"/>
      <c r="B2792" s="63">
        <f>IFERROR(VLOOKUP($A2792,D_SAV!$A$5:$I$29,3,0),)</f>
        <v>0</v>
      </c>
      <c r="C2792" s="64" t="str">
        <f>IFERROR(VLOOKUP($A2792,D_SAV!$A$5:$I$29,4,0),"")</f>
        <v/>
      </c>
      <c r="D2792" s="65">
        <f>IFERROR(VLOOKUP($A2792,D_SAV!$A$5:$I$29,5,0),)</f>
        <v>0</v>
      </c>
      <c r="E2792" s="60"/>
      <c r="F2792" s="60"/>
      <c r="G2792" s="60"/>
      <c r="H2792" s="60"/>
      <c r="I2792" s="60"/>
      <c r="J2792" s="60"/>
      <c r="K2792" s="65">
        <f>IFERROR(VLOOKUP($A2792,D_SAV!$A$5:$I$29,6,0),)</f>
        <v>0</v>
      </c>
    </row>
    <row r="2793" spans="1:11" x14ac:dyDescent="0.25">
      <c r="A2793" s="59"/>
      <c r="B2793" s="63">
        <f>IFERROR(VLOOKUP($A2793,D_SAV!$A$5:$I$29,3,0),)</f>
        <v>0</v>
      </c>
      <c r="C2793" s="64" t="str">
        <f>IFERROR(VLOOKUP($A2793,D_SAV!$A$5:$I$29,4,0),"")</f>
        <v/>
      </c>
      <c r="D2793" s="65">
        <f>IFERROR(VLOOKUP($A2793,D_SAV!$A$5:$I$29,5,0),)</f>
        <v>0</v>
      </c>
      <c r="E2793" s="60"/>
      <c r="F2793" s="60"/>
      <c r="G2793" s="60"/>
      <c r="H2793" s="60"/>
      <c r="I2793" s="60"/>
      <c r="J2793" s="60"/>
      <c r="K2793" s="65">
        <f>IFERROR(VLOOKUP($A2793,D_SAV!$A$5:$I$29,6,0),)</f>
        <v>0</v>
      </c>
    </row>
    <row r="2794" spans="1:11" x14ac:dyDescent="0.25">
      <c r="A2794" s="59"/>
      <c r="B2794" s="63">
        <f>IFERROR(VLOOKUP($A2794,D_SAV!$A$5:$I$29,3,0),)</f>
        <v>0</v>
      </c>
      <c r="C2794" s="64" t="str">
        <f>IFERROR(VLOOKUP($A2794,D_SAV!$A$5:$I$29,4,0),"")</f>
        <v/>
      </c>
      <c r="D2794" s="65">
        <f>IFERROR(VLOOKUP($A2794,D_SAV!$A$5:$I$29,5,0),)</f>
        <v>0</v>
      </c>
      <c r="E2794" s="60"/>
      <c r="F2794" s="60"/>
      <c r="G2794" s="60"/>
      <c r="H2794" s="60"/>
      <c r="I2794" s="60"/>
      <c r="J2794" s="60"/>
      <c r="K2794" s="65">
        <f>IFERROR(VLOOKUP($A2794,D_SAV!$A$5:$I$29,6,0),)</f>
        <v>0</v>
      </c>
    </row>
    <row r="2795" spans="1:11" x14ac:dyDescent="0.25">
      <c r="A2795" s="59"/>
      <c r="B2795" s="63">
        <f>IFERROR(VLOOKUP($A2795,D_SAV!$A$5:$I$29,3,0),)</f>
        <v>0</v>
      </c>
      <c r="C2795" s="64" t="str">
        <f>IFERROR(VLOOKUP($A2795,D_SAV!$A$5:$I$29,4,0),"")</f>
        <v/>
      </c>
      <c r="D2795" s="65">
        <f>IFERROR(VLOOKUP($A2795,D_SAV!$A$5:$I$29,5,0),)</f>
        <v>0</v>
      </c>
      <c r="E2795" s="60"/>
      <c r="F2795" s="60"/>
      <c r="G2795" s="60"/>
      <c r="H2795" s="60"/>
      <c r="I2795" s="60"/>
      <c r="J2795" s="60"/>
      <c r="K2795" s="65">
        <f>IFERROR(VLOOKUP($A2795,D_SAV!$A$5:$I$29,6,0),)</f>
        <v>0</v>
      </c>
    </row>
    <row r="2796" spans="1:11" x14ac:dyDescent="0.25">
      <c r="A2796" s="59"/>
      <c r="B2796" s="63">
        <f>IFERROR(VLOOKUP($A2796,D_SAV!$A$5:$I$29,3,0),)</f>
        <v>0</v>
      </c>
      <c r="C2796" s="64" t="str">
        <f>IFERROR(VLOOKUP($A2796,D_SAV!$A$5:$I$29,4,0),"")</f>
        <v/>
      </c>
      <c r="D2796" s="65">
        <f>IFERROR(VLOOKUP($A2796,D_SAV!$A$5:$I$29,5,0),)</f>
        <v>0</v>
      </c>
      <c r="E2796" s="60"/>
      <c r="F2796" s="60"/>
      <c r="G2796" s="60"/>
      <c r="H2796" s="60"/>
      <c r="I2796" s="60"/>
      <c r="J2796" s="60"/>
      <c r="K2796" s="65">
        <f>IFERROR(VLOOKUP($A2796,D_SAV!$A$5:$I$29,6,0),)</f>
        <v>0</v>
      </c>
    </row>
    <row r="2797" spans="1:11" x14ac:dyDescent="0.25">
      <c r="A2797" s="59"/>
      <c r="B2797" s="63">
        <f>IFERROR(VLOOKUP($A2797,D_SAV!$A$5:$I$29,3,0),)</f>
        <v>0</v>
      </c>
      <c r="C2797" s="64" t="str">
        <f>IFERROR(VLOOKUP($A2797,D_SAV!$A$5:$I$29,4,0),"")</f>
        <v/>
      </c>
      <c r="D2797" s="65">
        <f>IFERROR(VLOOKUP($A2797,D_SAV!$A$5:$I$29,5,0),)</f>
        <v>0</v>
      </c>
      <c r="E2797" s="60"/>
      <c r="F2797" s="60"/>
      <c r="G2797" s="60"/>
      <c r="H2797" s="60"/>
      <c r="I2797" s="60"/>
      <c r="J2797" s="60"/>
      <c r="K2797" s="65">
        <f>IFERROR(VLOOKUP($A2797,D_SAV!$A$5:$I$29,6,0),)</f>
        <v>0</v>
      </c>
    </row>
    <row r="2798" spans="1:11" x14ac:dyDescent="0.25">
      <c r="A2798" s="59"/>
      <c r="B2798" s="63">
        <f>IFERROR(VLOOKUP($A2798,D_SAV!$A$5:$I$29,3,0),)</f>
        <v>0</v>
      </c>
      <c r="C2798" s="64" t="str">
        <f>IFERROR(VLOOKUP($A2798,D_SAV!$A$5:$I$29,4,0),"")</f>
        <v/>
      </c>
      <c r="D2798" s="65">
        <f>IFERROR(VLOOKUP($A2798,D_SAV!$A$5:$I$29,5,0),)</f>
        <v>0</v>
      </c>
      <c r="E2798" s="60"/>
      <c r="F2798" s="60"/>
      <c r="G2798" s="60"/>
      <c r="H2798" s="60"/>
      <c r="I2798" s="60"/>
      <c r="J2798" s="60"/>
      <c r="K2798" s="65">
        <f>IFERROR(VLOOKUP($A2798,D_SAV!$A$5:$I$29,6,0),)</f>
        <v>0</v>
      </c>
    </row>
    <row r="2799" spans="1:11" x14ac:dyDescent="0.25">
      <c r="A2799" s="59"/>
      <c r="B2799" s="63">
        <f>IFERROR(VLOOKUP($A2799,D_SAV!$A$5:$I$29,3,0),)</f>
        <v>0</v>
      </c>
      <c r="C2799" s="64" t="str">
        <f>IFERROR(VLOOKUP($A2799,D_SAV!$A$5:$I$29,4,0),"")</f>
        <v/>
      </c>
      <c r="D2799" s="65">
        <f>IFERROR(VLOOKUP($A2799,D_SAV!$A$5:$I$29,5,0),)</f>
        <v>0</v>
      </c>
      <c r="E2799" s="60"/>
      <c r="F2799" s="60"/>
      <c r="G2799" s="60"/>
      <c r="H2799" s="60"/>
      <c r="I2799" s="60"/>
      <c r="J2799" s="60"/>
      <c r="K2799" s="65">
        <f>IFERROR(VLOOKUP($A2799,D_SAV!$A$5:$I$29,6,0),)</f>
        <v>0</v>
      </c>
    </row>
    <row r="2800" spans="1:11" x14ac:dyDescent="0.25">
      <c r="A2800" s="59"/>
      <c r="B2800" s="63">
        <f>IFERROR(VLOOKUP($A2800,D_SAV!$A$5:$I$29,3,0),)</f>
        <v>0</v>
      </c>
      <c r="C2800" s="64" t="str">
        <f>IFERROR(VLOOKUP($A2800,D_SAV!$A$5:$I$29,4,0),"")</f>
        <v/>
      </c>
      <c r="D2800" s="65">
        <f>IFERROR(VLOOKUP($A2800,D_SAV!$A$5:$I$29,5,0),)</f>
        <v>0</v>
      </c>
      <c r="E2800" s="60"/>
      <c r="F2800" s="60"/>
      <c r="G2800" s="60"/>
      <c r="H2800" s="60"/>
      <c r="I2800" s="60"/>
      <c r="J2800" s="60"/>
      <c r="K2800" s="65">
        <f>IFERROR(VLOOKUP($A2800,D_SAV!$A$5:$I$29,6,0),)</f>
        <v>0</v>
      </c>
    </row>
    <row r="2801" spans="1:11" x14ac:dyDescent="0.25">
      <c r="A2801" s="59"/>
      <c r="B2801" s="63">
        <f>IFERROR(VLOOKUP($A2801,D_SAV!$A$5:$I$29,3,0),)</f>
        <v>0</v>
      </c>
      <c r="C2801" s="64" t="str">
        <f>IFERROR(VLOOKUP($A2801,D_SAV!$A$5:$I$29,4,0),"")</f>
        <v/>
      </c>
      <c r="D2801" s="65">
        <f>IFERROR(VLOOKUP($A2801,D_SAV!$A$5:$I$29,5,0),)</f>
        <v>0</v>
      </c>
      <c r="E2801" s="60"/>
      <c r="F2801" s="60"/>
      <c r="G2801" s="60"/>
      <c r="H2801" s="60"/>
      <c r="I2801" s="60"/>
      <c r="J2801" s="60"/>
      <c r="K2801" s="65">
        <f>IFERROR(VLOOKUP($A2801,D_SAV!$A$5:$I$29,6,0),)</f>
        <v>0</v>
      </c>
    </row>
    <row r="2802" spans="1:11" x14ac:dyDescent="0.25">
      <c r="A2802" s="59"/>
      <c r="B2802" s="63">
        <f>IFERROR(VLOOKUP($A2802,D_SAV!$A$5:$I$29,3,0),)</f>
        <v>0</v>
      </c>
      <c r="C2802" s="64" t="str">
        <f>IFERROR(VLOOKUP($A2802,D_SAV!$A$5:$I$29,4,0),"")</f>
        <v/>
      </c>
      <c r="D2802" s="65">
        <f>IFERROR(VLOOKUP($A2802,D_SAV!$A$5:$I$29,5,0),)</f>
        <v>0</v>
      </c>
      <c r="E2802" s="60"/>
      <c r="F2802" s="60"/>
      <c r="G2802" s="60"/>
      <c r="H2802" s="60"/>
      <c r="I2802" s="60"/>
      <c r="J2802" s="60"/>
      <c r="K2802" s="65">
        <f>IFERROR(VLOOKUP($A2802,D_SAV!$A$5:$I$29,6,0),)</f>
        <v>0</v>
      </c>
    </row>
    <row r="2803" spans="1:11" x14ac:dyDescent="0.25">
      <c r="A2803" s="59"/>
      <c r="B2803" s="63">
        <f>IFERROR(VLOOKUP($A2803,D_SAV!$A$5:$I$29,3,0),)</f>
        <v>0</v>
      </c>
      <c r="C2803" s="64" t="str">
        <f>IFERROR(VLOOKUP($A2803,D_SAV!$A$5:$I$29,4,0),"")</f>
        <v/>
      </c>
      <c r="D2803" s="65">
        <f>IFERROR(VLOOKUP($A2803,D_SAV!$A$5:$I$29,5,0),)</f>
        <v>0</v>
      </c>
      <c r="E2803" s="60"/>
      <c r="F2803" s="60"/>
      <c r="G2803" s="60"/>
      <c r="H2803" s="60"/>
      <c r="I2803" s="60"/>
      <c r="J2803" s="60"/>
      <c r="K2803" s="65">
        <f>IFERROR(VLOOKUP($A2803,D_SAV!$A$5:$I$29,6,0),)</f>
        <v>0</v>
      </c>
    </row>
    <row r="2804" spans="1:11" x14ac:dyDescent="0.25">
      <c r="A2804" s="59"/>
      <c r="B2804" s="63">
        <f>IFERROR(VLOOKUP($A2804,D_SAV!$A$5:$I$29,3,0),)</f>
        <v>0</v>
      </c>
      <c r="C2804" s="64" t="str">
        <f>IFERROR(VLOOKUP($A2804,D_SAV!$A$5:$I$29,4,0),"")</f>
        <v/>
      </c>
      <c r="D2804" s="65">
        <f>IFERROR(VLOOKUP($A2804,D_SAV!$A$5:$I$29,5,0),)</f>
        <v>0</v>
      </c>
      <c r="E2804" s="60"/>
      <c r="F2804" s="60"/>
      <c r="G2804" s="60"/>
      <c r="H2804" s="60"/>
      <c r="I2804" s="60"/>
      <c r="J2804" s="60"/>
      <c r="K2804" s="65">
        <f>IFERROR(VLOOKUP($A2804,D_SAV!$A$5:$I$29,6,0),)</f>
        <v>0</v>
      </c>
    </row>
    <row r="2805" spans="1:11" x14ac:dyDescent="0.25">
      <c r="A2805" s="59"/>
      <c r="B2805" s="63">
        <f>IFERROR(VLOOKUP($A2805,D_SAV!$A$5:$I$29,3,0),)</f>
        <v>0</v>
      </c>
      <c r="C2805" s="64" t="str">
        <f>IFERROR(VLOOKUP($A2805,D_SAV!$A$5:$I$29,4,0),"")</f>
        <v/>
      </c>
      <c r="D2805" s="65">
        <f>IFERROR(VLOOKUP($A2805,D_SAV!$A$5:$I$29,5,0),)</f>
        <v>0</v>
      </c>
      <c r="E2805" s="60"/>
      <c r="F2805" s="60"/>
      <c r="G2805" s="60"/>
      <c r="H2805" s="60"/>
      <c r="I2805" s="60"/>
      <c r="J2805" s="60"/>
      <c r="K2805" s="65">
        <f>IFERROR(VLOOKUP($A2805,D_SAV!$A$5:$I$29,6,0),)</f>
        <v>0</v>
      </c>
    </row>
    <row r="2806" spans="1:11" x14ac:dyDescent="0.25">
      <c r="A2806" s="59"/>
      <c r="B2806" s="63">
        <f>IFERROR(VLOOKUP($A2806,D_SAV!$A$5:$I$29,3,0),)</f>
        <v>0</v>
      </c>
      <c r="C2806" s="64" t="str">
        <f>IFERROR(VLOOKUP($A2806,D_SAV!$A$5:$I$29,4,0),"")</f>
        <v/>
      </c>
      <c r="D2806" s="65">
        <f>IFERROR(VLOOKUP($A2806,D_SAV!$A$5:$I$29,5,0),)</f>
        <v>0</v>
      </c>
      <c r="E2806" s="60"/>
      <c r="F2806" s="60"/>
      <c r="G2806" s="60"/>
      <c r="H2806" s="60"/>
      <c r="I2806" s="60"/>
      <c r="J2806" s="60"/>
      <c r="K2806" s="65">
        <f>IFERROR(VLOOKUP($A2806,D_SAV!$A$5:$I$29,6,0),)</f>
        <v>0</v>
      </c>
    </row>
    <row r="2807" spans="1:11" x14ac:dyDescent="0.25">
      <c r="A2807" s="59"/>
      <c r="B2807" s="63">
        <f>IFERROR(VLOOKUP($A2807,D_SAV!$A$5:$I$29,3,0),)</f>
        <v>0</v>
      </c>
      <c r="C2807" s="64" t="str">
        <f>IFERROR(VLOOKUP($A2807,D_SAV!$A$5:$I$29,4,0),"")</f>
        <v/>
      </c>
      <c r="D2807" s="65">
        <f>IFERROR(VLOOKUP($A2807,D_SAV!$A$5:$I$29,5,0),)</f>
        <v>0</v>
      </c>
      <c r="E2807" s="60"/>
      <c r="F2807" s="60"/>
      <c r="G2807" s="60"/>
      <c r="H2807" s="60"/>
      <c r="I2807" s="60"/>
      <c r="J2807" s="60"/>
      <c r="K2807" s="65">
        <f>IFERROR(VLOOKUP($A2807,D_SAV!$A$5:$I$29,6,0),)</f>
        <v>0</v>
      </c>
    </row>
    <row r="2808" spans="1:11" x14ac:dyDescent="0.25">
      <c r="A2808" s="59"/>
      <c r="B2808" s="63">
        <f>IFERROR(VLOOKUP($A2808,D_SAV!$A$5:$I$29,3,0),)</f>
        <v>0</v>
      </c>
      <c r="C2808" s="64" t="str">
        <f>IFERROR(VLOOKUP($A2808,D_SAV!$A$5:$I$29,4,0),"")</f>
        <v/>
      </c>
      <c r="D2808" s="65">
        <f>IFERROR(VLOOKUP($A2808,D_SAV!$A$5:$I$29,5,0),)</f>
        <v>0</v>
      </c>
      <c r="E2808" s="60"/>
      <c r="F2808" s="60"/>
      <c r="G2808" s="60"/>
      <c r="H2808" s="60"/>
      <c r="I2808" s="60"/>
      <c r="J2808" s="60"/>
      <c r="K2808" s="65">
        <f>IFERROR(VLOOKUP($A2808,D_SAV!$A$5:$I$29,6,0),)</f>
        <v>0</v>
      </c>
    </row>
    <row r="2809" spans="1:11" x14ac:dyDescent="0.25">
      <c r="A2809" s="59"/>
      <c r="B2809" s="63">
        <f>IFERROR(VLOOKUP($A2809,D_SAV!$A$5:$I$29,3,0),)</f>
        <v>0</v>
      </c>
      <c r="C2809" s="64" t="str">
        <f>IFERROR(VLOOKUP($A2809,D_SAV!$A$5:$I$29,4,0),"")</f>
        <v/>
      </c>
      <c r="D2809" s="65">
        <f>IFERROR(VLOOKUP($A2809,D_SAV!$A$5:$I$29,5,0),)</f>
        <v>0</v>
      </c>
      <c r="E2809" s="60"/>
      <c r="F2809" s="60"/>
      <c r="G2809" s="60"/>
      <c r="H2809" s="60"/>
      <c r="I2809" s="60"/>
      <c r="J2809" s="60"/>
      <c r="K2809" s="65">
        <f>IFERROR(VLOOKUP($A2809,D_SAV!$A$5:$I$29,6,0),)</f>
        <v>0</v>
      </c>
    </row>
    <row r="2810" spans="1:11" x14ac:dyDescent="0.25">
      <c r="A2810" s="59"/>
      <c r="B2810" s="63">
        <f>IFERROR(VLOOKUP($A2810,D_SAV!$A$5:$I$29,3,0),)</f>
        <v>0</v>
      </c>
      <c r="C2810" s="64" t="str">
        <f>IFERROR(VLOOKUP($A2810,D_SAV!$A$5:$I$29,4,0),"")</f>
        <v/>
      </c>
      <c r="D2810" s="65">
        <f>IFERROR(VLOOKUP($A2810,D_SAV!$A$5:$I$29,5,0),)</f>
        <v>0</v>
      </c>
      <c r="E2810" s="60"/>
      <c r="F2810" s="60"/>
      <c r="G2810" s="60"/>
      <c r="H2810" s="60"/>
      <c r="I2810" s="60"/>
      <c r="J2810" s="60"/>
      <c r="K2810" s="65">
        <f>IFERROR(VLOOKUP($A2810,D_SAV!$A$5:$I$29,6,0),)</f>
        <v>0</v>
      </c>
    </row>
    <row r="2811" spans="1:11" x14ac:dyDescent="0.25">
      <c r="A2811" s="59"/>
      <c r="B2811" s="63">
        <f>IFERROR(VLOOKUP($A2811,D_SAV!$A$5:$I$29,3,0),)</f>
        <v>0</v>
      </c>
      <c r="C2811" s="64" t="str">
        <f>IFERROR(VLOOKUP($A2811,D_SAV!$A$5:$I$29,4,0),"")</f>
        <v/>
      </c>
      <c r="D2811" s="65">
        <f>IFERROR(VLOOKUP($A2811,D_SAV!$A$5:$I$29,5,0),)</f>
        <v>0</v>
      </c>
      <c r="E2811" s="60"/>
      <c r="F2811" s="60"/>
      <c r="G2811" s="60"/>
      <c r="H2811" s="60"/>
      <c r="I2811" s="60"/>
      <c r="J2811" s="60"/>
      <c r="K2811" s="65">
        <f>IFERROR(VLOOKUP($A2811,D_SAV!$A$5:$I$29,6,0),)</f>
        <v>0</v>
      </c>
    </row>
    <row r="2812" spans="1:11" x14ac:dyDescent="0.25">
      <c r="A2812" s="59"/>
      <c r="B2812" s="63">
        <f>IFERROR(VLOOKUP($A2812,D_SAV!$A$5:$I$29,3,0),)</f>
        <v>0</v>
      </c>
      <c r="C2812" s="64" t="str">
        <f>IFERROR(VLOOKUP($A2812,D_SAV!$A$5:$I$29,4,0),"")</f>
        <v/>
      </c>
      <c r="D2812" s="65">
        <f>IFERROR(VLOOKUP($A2812,D_SAV!$A$5:$I$29,5,0),)</f>
        <v>0</v>
      </c>
      <c r="E2812" s="60"/>
      <c r="F2812" s="60"/>
      <c r="G2812" s="60"/>
      <c r="H2812" s="60"/>
      <c r="I2812" s="60"/>
      <c r="J2812" s="60"/>
      <c r="K2812" s="65">
        <f>IFERROR(VLOOKUP($A2812,D_SAV!$A$5:$I$29,6,0),)</f>
        <v>0</v>
      </c>
    </row>
    <row r="2813" spans="1:11" x14ac:dyDescent="0.25">
      <c r="A2813" s="59"/>
      <c r="B2813" s="63">
        <f>IFERROR(VLOOKUP($A2813,D_SAV!$A$5:$I$29,3,0),)</f>
        <v>0</v>
      </c>
      <c r="C2813" s="64" t="str">
        <f>IFERROR(VLOOKUP($A2813,D_SAV!$A$5:$I$29,4,0),"")</f>
        <v/>
      </c>
      <c r="D2813" s="65">
        <f>IFERROR(VLOOKUP($A2813,D_SAV!$A$5:$I$29,5,0),)</f>
        <v>0</v>
      </c>
      <c r="E2813" s="60"/>
      <c r="F2813" s="60"/>
      <c r="G2813" s="60"/>
      <c r="H2813" s="60"/>
      <c r="I2813" s="60"/>
      <c r="J2813" s="60"/>
      <c r="K2813" s="65">
        <f>IFERROR(VLOOKUP($A2813,D_SAV!$A$5:$I$29,6,0),)</f>
        <v>0</v>
      </c>
    </row>
    <row r="2814" spans="1:11" x14ac:dyDescent="0.25">
      <c r="A2814" s="59"/>
      <c r="B2814" s="63">
        <f>IFERROR(VLOOKUP($A2814,D_SAV!$A$5:$I$29,3,0),)</f>
        <v>0</v>
      </c>
      <c r="C2814" s="64" t="str">
        <f>IFERROR(VLOOKUP($A2814,D_SAV!$A$5:$I$29,4,0),"")</f>
        <v/>
      </c>
      <c r="D2814" s="65">
        <f>IFERROR(VLOOKUP($A2814,D_SAV!$A$5:$I$29,5,0),)</f>
        <v>0</v>
      </c>
      <c r="E2814" s="60"/>
      <c r="F2814" s="60"/>
      <c r="G2814" s="60"/>
      <c r="H2814" s="60"/>
      <c r="I2814" s="60"/>
      <c r="J2814" s="60"/>
      <c r="K2814" s="65">
        <f>IFERROR(VLOOKUP($A2814,D_SAV!$A$5:$I$29,6,0),)</f>
        <v>0</v>
      </c>
    </row>
    <row r="2815" spans="1:11" x14ac:dyDescent="0.25">
      <c r="A2815" s="59"/>
      <c r="B2815" s="63">
        <f>IFERROR(VLOOKUP($A2815,D_SAV!$A$5:$I$29,3,0),)</f>
        <v>0</v>
      </c>
      <c r="C2815" s="64" t="str">
        <f>IFERROR(VLOOKUP($A2815,D_SAV!$A$5:$I$29,4,0),"")</f>
        <v/>
      </c>
      <c r="D2815" s="65">
        <f>IFERROR(VLOOKUP($A2815,D_SAV!$A$5:$I$29,5,0),)</f>
        <v>0</v>
      </c>
      <c r="E2815" s="60"/>
      <c r="F2815" s="60"/>
      <c r="G2815" s="60"/>
      <c r="H2815" s="60"/>
      <c r="I2815" s="60"/>
      <c r="J2815" s="60"/>
      <c r="K2815" s="65">
        <f>IFERROR(VLOOKUP($A2815,D_SAV!$A$5:$I$29,6,0),)</f>
        <v>0</v>
      </c>
    </row>
    <row r="2816" spans="1:11" x14ac:dyDescent="0.25">
      <c r="A2816" s="59"/>
      <c r="B2816" s="63">
        <f>IFERROR(VLOOKUP($A2816,D_SAV!$A$5:$I$29,3,0),)</f>
        <v>0</v>
      </c>
      <c r="C2816" s="64" t="str">
        <f>IFERROR(VLOOKUP($A2816,D_SAV!$A$5:$I$29,4,0),"")</f>
        <v/>
      </c>
      <c r="D2816" s="65">
        <f>IFERROR(VLOOKUP($A2816,D_SAV!$A$5:$I$29,5,0),)</f>
        <v>0</v>
      </c>
      <c r="E2816" s="60"/>
      <c r="F2816" s="60"/>
      <c r="G2816" s="60"/>
      <c r="H2816" s="60"/>
      <c r="I2816" s="60"/>
      <c r="J2816" s="60"/>
      <c r="K2816" s="65">
        <f>IFERROR(VLOOKUP($A2816,D_SAV!$A$5:$I$29,6,0),)</f>
        <v>0</v>
      </c>
    </row>
    <row r="2817" spans="1:11" x14ac:dyDescent="0.25">
      <c r="A2817" s="59"/>
      <c r="B2817" s="63">
        <f>IFERROR(VLOOKUP($A2817,D_SAV!$A$5:$I$29,3,0),)</f>
        <v>0</v>
      </c>
      <c r="C2817" s="64" t="str">
        <f>IFERROR(VLOOKUP($A2817,D_SAV!$A$5:$I$29,4,0),"")</f>
        <v/>
      </c>
      <c r="D2817" s="65">
        <f>IFERROR(VLOOKUP($A2817,D_SAV!$A$5:$I$29,5,0),)</f>
        <v>0</v>
      </c>
      <c r="E2817" s="60"/>
      <c r="F2817" s="60"/>
      <c r="G2817" s="60"/>
      <c r="H2817" s="60"/>
      <c r="I2817" s="60"/>
      <c r="J2817" s="60"/>
      <c r="K2817" s="65">
        <f>IFERROR(VLOOKUP($A2817,D_SAV!$A$5:$I$29,6,0),)</f>
        <v>0</v>
      </c>
    </row>
    <row r="2818" spans="1:11" x14ac:dyDescent="0.25">
      <c r="A2818" s="59"/>
      <c r="B2818" s="63">
        <f>IFERROR(VLOOKUP($A2818,D_SAV!$A$5:$I$29,3,0),)</f>
        <v>0</v>
      </c>
      <c r="C2818" s="64" t="str">
        <f>IFERROR(VLOOKUP($A2818,D_SAV!$A$5:$I$29,4,0),"")</f>
        <v/>
      </c>
      <c r="D2818" s="65">
        <f>IFERROR(VLOOKUP($A2818,D_SAV!$A$5:$I$29,5,0),)</f>
        <v>0</v>
      </c>
      <c r="E2818" s="60"/>
      <c r="F2818" s="60"/>
      <c r="G2818" s="60"/>
      <c r="H2818" s="60"/>
      <c r="I2818" s="60"/>
      <c r="J2818" s="60"/>
      <c r="K2818" s="65">
        <f>IFERROR(VLOOKUP($A2818,D_SAV!$A$5:$I$29,6,0),)</f>
        <v>0</v>
      </c>
    </row>
    <row r="2819" spans="1:11" x14ac:dyDescent="0.25">
      <c r="A2819" s="59"/>
      <c r="B2819" s="63">
        <f>IFERROR(VLOOKUP($A2819,D_SAV!$A$5:$I$29,3,0),)</f>
        <v>0</v>
      </c>
      <c r="C2819" s="64" t="str">
        <f>IFERROR(VLOOKUP($A2819,D_SAV!$A$5:$I$29,4,0),"")</f>
        <v/>
      </c>
      <c r="D2819" s="65">
        <f>IFERROR(VLOOKUP($A2819,D_SAV!$A$5:$I$29,5,0),)</f>
        <v>0</v>
      </c>
      <c r="E2819" s="60"/>
      <c r="F2819" s="60"/>
      <c r="G2819" s="60"/>
      <c r="H2819" s="60"/>
      <c r="I2819" s="60"/>
      <c r="J2819" s="60"/>
      <c r="K2819" s="65">
        <f>IFERROR(VLOOKUP($A2819,D_SAV!$A$5:$I$29,6,0),)</f>
        <v>0</v>
      </c>
    </row>
    <row r="2820" spans="1:11" x14ac:dyDescent="0.25">
      <c r="A2820" s="59"/>
      <c r="B2820" s="63">
        <f>IFERROR(VLOOKUP($A2820,D_SAV!$A$5:$I$29,3,0),)</f>
        <v>0</v>
      </c>
      <c r="C2820" s="64" t="str">
        <f>IFERROR(VLOOKUP($A2820,D_SAV!$A$5:$I$29,4,0),"")</f>
        <v/>
      </c>
      <c r="D2820" s="65">
        <f>IFERROR(VLOOKUP($A2820,D_SAV!$A$5:$I$29,5,0),)</f>
        <v>0</v>
      </c>
      <c r="E2820" s="60"/>
      <c r="F2820" s="60"/>
      <c r="G2820" s="60"/>
      <c r="H2820" s="60"/>
      <c r="I2820" s="60"/>
      <c r="J2820" s="60"/>
      <c r="K2820" s="65">
        <f>IFERROR(VLOOKUP($A2820,D_SAV!$A$5:$I$29,6,0),)</f>
        <v>0</v>
      </c>
    </row>
    <row r="2821" spans="1:11" x14ac:dyDescent="0.25">
      <c r="A2821" s="59"/>
      <c r="B2821" s="63">
        <f>IFERROR(VLOOKUP($A2821,D_SAV!$A$5:$I$29,3,0),)</f>
        <v>0</v>
      </c>
      <c r="C2821" s="64" t="str">
        <f>IFERROR(VLOOKUP($A2821,D_SAV!$A$5:$I$29,4,0),"")</f>
        <v/>
      </c>
      <c r="D2821" s="65">
        <f>IFERROR(VLOOKUP($A2821,D_SAV!$A$5:$I$29,5,0),)</f>
        <v>0</v>
      </c>
      <c r="E2821" s="60"/>
      <c r="F2821" s="60"/>
      <c r="G2821" s="60"/>
      <c r="H2821" s="60"/>
      <c r="I2821" s="60"/>
      <c r="J2821" s="60"/>
      <c r="K2821" s="65">
        <f>IFERROR(VLOOKUP($A2821,D_SAV!$A$5:$I$29,6,0),)</f>
        <v>0</v>
      </c>
    </row>
    <row r="2822" spans="1:11" x14ac:dyDescent="0.25">
      <c r="A2822" s="59"/>
      <c r="B2822" s="63">
        <f>IFERROR(VLOOKUP($A2822,D_SAV!$A$5:$I$29,3,0),)</f>
        <v>0</v>
      </c>
      <c r="C2822" s="64" t="str">
        <f>IFERROR(VLOOKUP($A2822,D_SAV!$A$5:$I$29,4,0),"")</f>
        <v/>
      </c>
      <c r="D2822" s="65">
        <f>IFERROR(VLOOKUP($A2822,D_SAV!$A$5:$I$29,5,0),)</f>
        <v>0</v>
      </c>
      <c r="E2822" s="60"/>
      <c r="F2822" s="60"/>
      <c r="G2822" s="60"/>
      <c r="H2822" s="60"/>
      <c r="I2822" s="60"/>
      <c r="J2822" s="60"/>
      <c r="K2822" s="65">
        <f>IFERROR(VLOOKUP($A2822,D_SAV!$A$5:$I$29,6,0),)</f>
        <v>0</v>
      </c>
    </row>
    <row r="2823" spans="1:11" x14ac:dyDescent="0.25">
      <c r="A2823" s="59"/>
      <c r="B2823" s="63">
        <f>IFERROR(VLOOKUP($A2823,D_SAV!$A$5:$I$29,3,0),)</f>
        <v>0</v>
      </c>
      <c r="C2823" s="64" t="str">
        <f>IFERROR(VLOOKUP($A2823,D_SAV!$A$5:$I$29,4,0),"")</f>
        <v/>
      </c>
      <c r="D2823" s="65">
        <f>IFERROR(VLOOKUP($A2823,D_SAV!$A$5:$I$29,5,0),)</f>
        <v>0</v>
      </c>
      <c r="E2823" s="60"/>
      <c r="F2823" s="60"/>
      <c r="G2823" s="60"/>
      <c r="H2823" s="60"/>
      <c r="I2823" s="60"/>
      <c r="J2823" s="60"/>
      <c r="K2823" s="65">
        <f>IFERROR(VLOOKUP($A2823,D_SAV!$A$5:$I$29,6,0),)</f>
        <v>0</v>
      </c>
    </row>
    <row r="2824" spans="1:11" x14ac:dyDescent="0.25">
      <c r="A2824" s="59"/>
      <c r="B2824" s="63">
        <f>IFERROR(VLOOKUP($A2824,D_SAV!$A$5:$I$29,3,0),)</f>
        <v>0</v>
      </c>
      <c r="C2824" s="64" t="str">
        <f>IFERROR(VLOOKUP($A2824,D_SAV!$A$5:$I$29,4,0),"")</f>
        <v/>
      </c>
      <c r="D2824" s="65">
        <f>IFERROR(VLOOKUP($A2824,D_SAV!$A$5:$I$29,5,0),)</f>
        <v>0</v>
      </c>
      <c r="E2824" s="60"/>
      <c r="F2824" s="60"/>
      <c r="G2824" s="60"/>
      <c r="H2824" s="60"/>
      <c r="I2824" s="60"/>
      <c r="J2824" s="60"/>
      <c r="K2824" s="65">
        <f>IFERROR(VLOOKUP($A2824,D_SAV!$A$5:$I$29,6,0),)</f>
        <v>0</v>
      </c>
    </row>
    <row r="2825" spans="1:11" x14ac:dyDescent="0.25">
      <c r="A2825" s="59"/>
      <c r="B2825" s="63">
        <f>IFERROR(VLOOKUP($A2825,D_SAV!$A$5:$I$29,3,0),)</f>
        <v>0</v>
      </c>
      <c r="C2825" s="64" t="str">
        <f>IFERROR(VLOOKUP($A2825,D_SAV!$A$5:$I$29,4,0),"")</f>
        <v/>
      </c>
      <c r="D2825" s="65">
        <f>IFERROR(VLOOKUP($A2825,D_SAV!$A$5:$I$29,5,0),)</f>
        <v>0</v>
      </c>
      <c r="E2825" s="60"/>
      <c r="F2825" s="60"/>
      <c r="G2825" s="60"/>
      <c r="H2825" s="60"/>
      <c r="I2825" s="60"/>
      <c r="J2825" s="60"/>
      <c r="K2825" s="65">
        <f>IFERROR(VLOOKUP($A2825,D_SAV!$A$5:$I$29,6,0),)</f>
        <v>0</v>
      </c>
    </row>
    <row r="2826" spans="1:11" x14ac:dyDescent="0.25">
      <c r="A2826" s="59"/>
      <c r="B2826" s="63">
        <f>IFERROR(VLOOKUP($A2826,D_SAV!$A$5:$I$29,3,0),)</f>
        <v>0</v>
      </c>
      <c r="C2826" s="64" t="str">
        <f>IFERROR(VLOOKUP($A2826,D_SAV!$A$5:$I$29,4,0),"")</f>
        <v/>
      </c>
      <c r="D2826" s="65">
        <f>IFERROR(VLOOKUP($A2826,D_SAV!$A$5:$I$29,5,0),)</f>
        <v>0</v>
      </c>
      <c r="E2826" s="60"/>
      <c r="F2826" s="60"/>
      <c r="G2826" s="60"/>
      <c r="H2826" s="60"/>
      <c r="I2826" s="60"/>
      <c r="J2826" s="60"/>
      <c r="K2826" s="65">
        <f>IFERROR(VLOOKUP($A2826,D_SAV!$A$5:$I$29,6,0),)</f>
        <v>0</v>
      </c>
    </row>
    <row r="2827" spans="1:11" x14ac:dyDescent="0.25">
      <c r="A2827" s="59"/>
      <c r="B2827" s="63">
        <f>IFERROR(VLOOKUP($A2827,D_SAV!$A$5:$I$29,3,0),)</f>
        <v>0</v>
      </c>
      <c r="C2827" s="64" t="str">
        <f>IFERROR(VLOOKUP($A2827,D_SAV!$A$5:$I$29,4,0),"")</f>
        <v/>
      </c>
      <c r="D2827" s="65">
        <f>IFERROR(VLOOKUP($A2827,D_SAV!$A$5:$I$29,5,0),)</f>
        <v>0</v>
      </c>
      <c r="E2827" s="60"/>
      <c r="F2827" s="60"/>
      <c r="G2827" s="60"/>
      <c r="H2827" s="60"/>
      <c r="I2827" s="60"/>
      <c r="J2827" s="60"/>
      <c r="K2827" s="65">
        <f>IFERROR(VLOOKUP($A2827,D_SAV!$A$5:$I$29,6,0),)</f>
        <v>0</v>
      </c>
    </row>
    <row r="2828" spans="1:11" x14ac:dyDescent="0.25">
      <c r="A2828" s="59"/>
      <c r="B2828" s="63">
        <f>IFERROR(VLOOKUP($A2828,D_SAV!$A$5:$I$29,3,0),)</f>
        <v>0</v>
      </c>
      <c r="C2828" s="64" t="str">
        <f>IFERROR(VLOOKUP($A2828,D_SAV!$A$5:$I$29,4,0),"")</f>
        <v/>
      </c>
      <c r="D2828" s="65">
        <f>IFERROR(VLOOKUP($A2828,D_SAV!$A$5:$I$29,5,0),)</f>
        <v>0</v>
      </c>
      <c r="E2828" s="60"/>
      <c r="F2828" s="60"/>
      <c r="G2828" s="60"/>
      <c r="H2828" s="60"/>
      <c r="I2828" s="60"/>
      <c r="J2828" s="60"/>
      <c r="K2828" s="65">
        <f>IFERROR(VLOOKUP($A2828,D_SAV!$A$5:$I$29,6,0),)</f>
        <v>0</v>
      </c>
    </row>
    <row r="2829" spans="1:11" x14ac:dyDescent="0.25">
      <c r="A2829" s="59"/>
      <c r="B2829" s="63">
        <f>IFERROR(VLOOKUP($A2829,D_SAV!$A$5:$I$29,3,0),)</f>
        <v>0</v>
      </c>
      <c r="C2829" s="64" t="str">
        <f>IFERROR(VLOOKUP($A2829,D_SAV!$A$5:$I$29,4,0),"")</f>
        <v/>
      </c>
      <c r="D2829" s="65">
        <f>IFERROR(VLOOKUP($A2829,D_SAV!$A$5:$I$29,5,0),)</f>
        <v>0</v>
      </c>
      <c r="E2829" s="60"/>
      <c r="F2829" s="60"/>
      <c r="G2829" s="60"/>
      <c r="H2829" s="60"/>
      <c r="I2829" s="60"/>
      <c r="J2829" s="60"/>
      <c r="K2829" s="65">
        <f>IFERROR(VLOOKUP($A2829,D_SAV!$A$5:$I$29,6,0),)</f>
        <v>0</v>
      </c>
    </row>
    <row r="2830" spans="1:11" x14ac:dyDescent="0.25">
      <c r="A2830" s="59"/>
      <c r="B2830" s="63">
        <f>IFERROR(VLOOKUP($A2830,D_SAV!$A$5:$I$29,3,0),)</f>
        <v>0</v>
      </c>
      <c r="C2830" s="64" t="str">
        <f>IFERROR(VLOOKUP($A2830,D_SAV!$A$5:$I$29,4,0),"")</f>
        <v/>
      </c>
      <c r="D2830" s="65">
        <f>IFERROR(VLOOKUP($A2830,D_SAV!$A$5:$I$29,5,0),)</f>
        <v>0</v>
      </c>
      <c r="E2830" s="60"/>
      <c r="F2830" s="60"/>
      <c r="G2830" s="60"/>
      <c r="H2830" s="60"/>
      <c r="I2830" s="60"/>
      <c r="J2830" s="60"/>
      <c r="K2830" s="65">
        <f>IFERROR(VLOOKUP($A2830,D_SAV!$A$5:$I$29,6,0),)</f>
        <v>0</v>
      </c>
    </row>
    <row r="2831" spans="1:11" x14ac:dyDescent="0.25">
      <c r="A2831" s="59"/>
      <c r="B2831" s="63">
        <f>IFERROR(VLOOKUP($A2831,D_SAV!$A$5:$I$29,3,0),)</f>
        <v>0</v>
      </c>
      <c r="C2831" s="64" t="str">
        <f>IFERROR(VLOOKUP($A2831,D_SAV!$A$5:$I$29,4,0),"")</f>
        <v/>
      </c>
      <c r="D2831" s="65">
        <f>IFERROR(VLOOKUP($A2831,D_SAV!$A$5:$I$29,5,0),)</f>
        <v>0</v>
      </c>
      <c r="E2831" s="60"/>
      <c r="F2831" s="60"/>
      <c r="G2831" s="60"/>
      <c r="H2831" s="60"/>
      <c r="I2831" s="60"/>
      <c r="J2831" s="60"/>
      <c r="K2831" s="65">
        <f>IFERROR(VLOOKUP($A2831,D_SAV!$A$5:$I$29,6,0),)</f>
        <v>0</v>
      </c>
    </row>
    <row r="2832" spans="1:11" x14ac:dyDescent="0.25">
      <c r="A2832" s="59"/>
      <c r="B2832" s="63">
        <f>IFERROR(VLOOKUP($A2832,D_SAV!$A$5:$I$29,3,0),)</f>
        <v>0</v>
      </c>
      <c r="C2832" s="64" t="str">
        <f>IFERROR(VLOOKUP($A2832,D_SAV!$A$5:$I$29,4,0),"")</f>
        <v/>
      </c>
      <c r="D2832" s="65">
        <f>IFERROR(VLOOKUP($A2832,D_SAV!$A$5:$I$29,5,0),)</f>
        <v>0</v>
      </c>
      <c r="E2832" s="60"/>
      <c r="F2832" s="60"/>
      <c r="G2832" s="60"/>
      <c r="H2832" s="60"/>
      <c r="I2832" s="60"/>
      <c r="J2832" s="60"/>
      <c r="K2832" s="65">
        <f>IFERROR(VLOOKUP($A2832,D_SAV!$A$5:$I$29,6,0),)</f>
        <v>0</v>
      </c>
    </row>
    <row r="2833" spans="1:11" x14ac:dyDescent="0.25">
      <c r="A2833" s="59"/>
      <c r="B2833" s="63">
        <f>IFERROR(VLOOKUP($A2833,D_SAV!$A$5:$I$29,3,0),)</f>
        <v>0</v>
      </c>
      <c r="C2833" s="64" t="str">
        <f>IFERROR(VLOOKUP($A2833,D_SAV!$A$5:$I$29,4,0),"")</f>
        <v/>
      </c>
      <c r="D2833" s="65">
        <f>IFERROR(VLOOKUP($A2833,D_SAV!$A$5:$I$29,5,0),)</f>
        <v>0</v>
      </c>
      <c r="E2833" s="60"/>
      <c r="F2833" s="60"/>
      <c r="G2833" s="60"/>
      <c r="H2833" s="60"/>
      <c r="I2833" s="60"/>
      <c r="J2833" s="60"/>
      <c r="K2833" s="65">
        <f>IFERROR(VLOOKUP($A2833,D_SAV!$A$5:$I$29,6,0),)</f>
        <v>0</v>
      </c>
    </row>
    <row r="2834" spans="1:11" x14ac:dyDescent="0.25">
      <c r="A2834" s="59"/>
      <c r="B2834" s="63">
        <f>IFERROR(VLOOKUP($A2834,D_SAV!$A$5:$I$29,3,0),)</f>
        <v>0</v>
      </c>
      <c r="C2834" s="64" t="str">
        <f>IFERROR(VLOOKUP($A2834,D_SAV!$A$5:$I$29,4,0),"")</f>
        <v/>
      </c>
      <c r="D2834" s="65">
        <f>IFERROR(VLOOKUP($A2834,D_SAV!$A$5:$I$29,5,0),)</f>
        <v>0</v>
      </c>
      <c r="E2834" s="60"/>
      <c r="F2834" s="60"/>
      <c r="G2834" s="60"/>
      <c r="H2834" s="60"/>
      <c r="I2834" s="60"/>
      <c r="J2834" s="60"/>
      <c r="K2834" s="65">
        <f>IFERROR(VLOOKUP($A2834,D_SAV!$A$5:$I$29,6,0),)</f>
        <v>0</v>
      </c>
    </row>
    <row r="2835" spans="1:11" x14ac:dyDescent="0.25">
      <c r="A2835" s="59"/>
      <c r="B2835" s="63">
        <f>IFERROR(VLOOKUP($A2835,D_SAV!$A$5:$I$29,3,0),)</f>
        <v>0</v>
      </c>
      <c r="C2835" s="64" t="str">
        <f>IFERROR(VLOOKUP($A2835,D_SAV!$A$5:$I$29,4,0),"")</f>
        <v/>
      </c>
      <c r="D2835" s="65">
        <f>IFERROR(VLOOKUP($A2835,D_SAV!$A$5:$I$29,5,0),)</f>
        <v>0</v>
      </c>
      <c r="E2835" s="60"/>
      <c r="F2835" s="60"/>
      <c r="G2835" s="60"/>
      <c r="H2835" s="60"/>
      <c r="I2835" s="60"/>
      <c r="J2835" s="60"/>
      <c r="K2835" s="65">
        <f>IFERROR(VLOOKUP($A2835,D_SAV!$A$5:$I$29,6,0),)</f>
        <v>0</v>
      </c>
    </row>
    <row r="2836" spans="1:11" x14ac:dyDescent="0.25">
      <c r="A2836" s="59"/>
      <c r="B2836" s="63">
        <f>IFERROR(VLOOKUP($A2836,D_SAV!$A$5:$I$29,3,0),)</f>
        <v>0</v>
      </c>
      <c r="C2836" s="64" t="str">
        <f>IFERROR(VLOOKUP($A2836,D_SAV!$A$5:$I$29,4,0),"")</f>
        <v/>
      </c>
      <c r="D2836" s="65">
        <f>IFERROR(VLOOKUP($A2836,D_SAV!$A$5:$I$29,5,0),)</f>
        <v>0</v>
      </c>
      <c r="E2836" s="60"/>
      <c r="F2836" s="60"/>
      <c r="G2836" s="60"/>
      <c r="H2836" s="60"/>
      <c r="I2836" s="60"/>
      <c r="J2836" s="60"/>
      <c r="K2836" s="65">
        <f>IFERROR(VLOOKUP($A2836,D_SAV!$A$5:$I$29,6,0),)</f>
        <v>0</v>
      </c>
    </row>
    <row r="2837" spans="1:11" x14ac:dyDescent="0.25">
      <c r="A2837" s="59"/>
      <c r="B2837" s="63">
        <f>IFERROR(VLOOKUP($A2837,D_SAV!$A$5:$I$29,3,0),)</f>
        <v>0</v>
      </c>
      <c r="C2837" s="64" t="str">
        <f>IFERROR(VLOOKUP($A2837,D_SAV!$A$5:$I$29,4,0),"")</f>
        <v/>
      </c>
      <c r="D2837" s="65">
        <f>IFERROR(VLOOKUP($A2837,D_SAV!$A$5:$I$29,5,0),)</f>
        <v>0</v>
      </c>
      <c r="E2837" s="60"/>
      <c r="F2837" s="60"/>
      <c r="G2837" s="60"/>
      <c r="H2837" s="60"/>
      <c r="I2837" s="60"/>
      <c r="J2837" s="60"/>
      <c r="K2837" s="65">
        <f>IFERROR(VLOOKUP($A2837,D_SAV!$A$5:$I$29,6,0),)</f>
        <v>0</v>
      </c>
    </row>
    <row r="2838" spans="1:11" x14ac:dyDescent="0.25">
      <c r="A2838" s="59"/>
      <c r="B2838" s="63">
        <f>IFERROR(VLOOKUP($A2838,D_SAV!$A$5:$I$29,3,0),)</f>
        <v>0</v>
      </c>
      <c r="C2838" s="64" t="str">
        <f>IFERROR(VLOOKUP($A2838,D_SAV!$A$5:$I$29,4,0),"")</f>
        <v/>
      </c>
      <c r="D2838" s="65">
        <f>IFERROR(VLOOKUP($A2838,D_SAV!$A$5:$I$29,5,0),)</f>
        <v>0</v>
      </c>
      <c r="E2838" s="60"/>
      <c r="F2838" s="60"/>
      <c r="G2838" s="60"/>
      <c r="H2838" s="60"/>
      <c r="I2838" s="60"/>
      <c r="J2838" s="60"/>
      <c r="K2838" s="65">
        <f>IFERROR(VLOOKUP($A2838,D_SAV!$A$5:$I$29,6,0),)</f>
        <v>0</v>
      </c>
    </row>
    <row r="2839" spans="1:11" x14ac:dyDescent="0.25">
      <c r="A2839" s="59"/>
      <c r="B2839" s="63">
        <f>IFERROR(VLOOKUP($A2839,D_SAV!$A$5:$I$29,3,0),)</f>
        <v>0</v>
      </c>
      <c r="C2839" s="64" t="str">
        <f>IFERROR(VLOOKUP($A2839,D_SAV!$A$5:$I$29,4,0),"")</f>
        <v/>
      </c>
      <c r="D2839" s="65">
        <f>IFERROR(VLOOKUP($A2839,D_SAV!$A$5:$I$29,5,0),)</f>
        <v>0</v>
      </c>
      <c r="E2839" s="60"/>
      <c r="F2839" s="60"/>
      <c r="G2839" s="60"/>
      <c r="H2839" s="60"/>
      <c r="I2839" s="60"/>
      <c r="J2839" s="60"/>
      <c r="K2839" s="65">
        <f>IFERROR(VLOOKUP($A2839,D_SAV!$A$5:$I$29,6,0),)</f>
        <v>0</v>
      </c>
    </row>
    <row r="2840" spans="1:11" x14ac:dyDescent="0.25">
      <c r="A2840" s="59"/>
      <c r="B2840" s="63">
        <f>IFERROR(VLOOKUP($A2840,D_SAV!$A$5:$I$29,3,0),)</f>
        <v>0</v>
      </c>
      <c r="C2840" s="64" t="str">
        <f>IFERROR(VLOOKUP($A2840,D_SAV!$A$5:$I$29,4,0),"")</f>
        <v/>
      </c>
      <c r="D2840" s="65">
        <f>IFERROR(VLOOKUP($A2840,D_SAV!$A$5:$I$29,5,0),)</f>
        <v>0</v>
      </c>
      <c r="E2840" s="60"/>
      <c r="F2840" s="60"/>
      <c r="G2840" s="60"/>
      <c r="H2840" s="60"/>
      <c r="I2840" s="60"/>
      <c r="J2840" s="60"/>
      <c r="K2840" s="65">
        <f>IFERROR(VLOOKUP($A2840,D_SAV!$A$5:$I$29,6,0),)</f>
        <v>0</v>
      </c>
    </row>
    <row r="2841" spans="1:11" x14ac:dyDescent="0.25">
      <c r="A2841" s="59"/>
      <c r="B2841" s="63">
        <f>IFERROR(VLOOKUP($A2841,D_SAV!$A$5:$I$29,3,0),)</f>
        <v>0</v>
      </c>
      <c r="C2841" s="64" t="str">
        <f>IFERROR(VLOOKUP($A2841,D_SAV!$A$5:$I$29,4,0),"")</f>
        <v/>
      </c>
      <c r="D2841" s="65">
        <f>IFERROR(VLOOKUP($A2841,D_SAV!$A$5:$I$29,5,0),)</f>
        <v>0</v>
      </c>
      <c r="E2841" s="60"/>
      <c r="F2841" s="60"/>
      <c r="G2841" s="60"/>
      <c r="H2841" s="60"/>
      <c r="I2841" s="60"/>
      <c r="J2841" s="60"/>
      <c r="K2841" s="65">
        <f>IFERROR(VLOOKUP($A2841,D_SAV!$A$5:$I$29,6,0),)</f>
        <v>0</v>
      </c>
    </row>
    <row r="2842" spans="1:11" x14ac:dyDescent="0.25">
      <c r="A2842" s="59"/>
      <c r="B2842" s="63">
        <f>IFERROR(VLOOKUP($A2842,D_SAV!$A$5:$I$29,3,0),)</f>
        <v>0</v>
      </c>
      <c r="C2842" s="64" t="str">
        <f>IFERROR(VLOOKUP($A2842,D_SAV!$A$5:$I$29,4,0),"")</f>
        <v/>
      </c>
      <c r="D2842" s="65">
        <f>IFERROR(VLOOKUP($A2842,D_SAV!$A$5:$I$29,5,0),)</f>
        <v>0</v>
      </c>
      <c r="E2842" s="60"/>
      <c r="F2842" s="60"/>
      <c r="G2842" s="60"/>
      <c r="H2842" s="60"/>
      <c r="I2842" s="60"/>
      <c r="J2842" s="60"/>
      <c r="K2842" s="65">
        <f>IFERROR(VLOOKUP($A2842,D_SAV!$A$5:$I$29,6,0),)</f>
        <v>0</v>
      </c>
    </row>
    <row r="2843" spans="1:11" x14ac:dyDescent="0.25">
      <c r="A2843" s="59"/>
      <c r="B2843" s="63">
        <f>IFERROR(VLOOKUP($A2843,D_SAV!$A$5:$I$29,3,0),)</f>
        <v>0</v>
      </c>
      <c r="C2843" s="64" t="str">
        <f>IFERROR(VLOOKUP($A2843,D_SAV!$A$5:$I$29,4,0),"")</f>
        <v/>
      </c>
      <c r="D2843" s="65">
        <f>IFERROR(VLOOKUP($A2843,D_SAV!$A$5:$I$29,5,0),)</f>
        <v>0</v>
      </c>
      <c r="E2843" s="60"/>
      <c r="F2843" s="60"/>
      <c r="G2843" s="60"/>
      <c r="H2843" s="60"/>
      <c r="I2843" s="60"/>
      <c r="J2843" s="60"/>
      <c r="K2843" s="65">
        <f>IFERROR(VLOOKUP($A2843,D_SAV!$A$5:$I$29,6,0),)</f>
        <v>0</v>
      </c>
    </row>
    <row r="2844" spans="1:11" x14ac:dyDescent="0.25">
      <c r="A2844" s="59"/>
      <c r="B2844" s="63">
        <f>IFERROR(VLOOKUP($A2844,D_SAV!$A$5:$I$29,3,0),)</f>
        <v>0</v>
      </c>
      <c r="C2844" s="64" t="str">
        <f>IFERROR(VLOOKUP($A2844,D_SAV!$A$5:$I$29,4,0),"")</f>
        <v/>
      </c>
      <c r="D2844" s="65">
        <f>IFERROR(VLOOKUP($A2844,D_SAV!$A$5:$I$29,5,0),)</f>
        <v>0</v>
      </c>
      <c r="E2844" s="60"/>
      <c r="F2844" s="60"/>
      <c r="G2844" s="60"/>
      <c r="H2844" s="60"/>
      <c r="I2844" s="60"/>
      <c r="J2844" s="60"/>
      <c r="K2844" s="65">
        <f>IFERROR(VLOOKUP($A2844,D_SAV!$A$5:$I$29,6,0),)</f>
        <v>0</v>
      </c>
    </row>
    <row r="2845" spans="1:11" x14ac:dyDescent="0.25">
      <c r="A2845" s="59"/>
      <c r="B2845" s="63">
        <f>IFERROR(VLOOKUP($A2845,D_SAV!$A$5:$I$29,3,0),)</f>
        <v>0</v>
      </c>
      <c r="C2845" s="64" t="str">
        <f>IFERROR(VLOOKUP($A2845,D_SAV!$A$5:$I$29,4,0),"")</f>
        <v/>
      </c>
      <c r="D2845" s="65">
        <f>IFERROR(VLOOKUP($A2845,D_SAV!$A$5:$I$29,5,0),)</f>
        <v>0</v>
      </c>
      <c r="E2845" s="60"/>
      <c r="F2845" s="60"/>
      <c r="G2845" s="60"/>
      <c r="H2845" s="60"/>
      <c r="I2845" s="60"/>
      <c r="J2845" s="60"/>
      <c r="K2845" s="65">
        <f>IFERROR(VLOOKUP($A2845,D_SAV!$A$5:$I$29,6,0),)</f>
        <v>0</v>
      </c>
    </row>
    <row r="2846" spans="1:11" x14ac:dyDescent="0.25">
      <c r="A2846" s="59"/>
      <c r="B2846" s="63">
        <f>IFERROR(VLOOKUP($A2846,D_SAV!$A$5:$I$29,3,0),)</f>
        <v>0</v>
      </c>
      <c r="C2846" s="64" t="str">
        <f>IFERROR(VLOOKUP($A2846,D_SAV!$A$5:$I$29,4,0),"")</f>
        <v/>
      </c>
      <c r="D2846" s="65">
        <f>IFERROR(VLOOKUP($A2846,D_SAV!$A$5:$I$29,5,0),)</f>
        <v>0</v>
      </c>
      <c r="E2846" s="60"/>
      <c r="F2846" s="60"/>
      <c r="G2846" s="60"/>
      <c r="H2846" s="60"/>
      <c r="I2846" s="60"/>
      <c r="J2846" s="60"/>
      <c r="K2846" s="65">
        <f>IFERROR(VLOOKUP($A2846,D_SAV!$A$5:$I$29,6,0),)</f>
        <v>0</v>
      </c>
    </row>
    <row r="2847" spans="1:11" x14ac:dyDescent="0.25">
      <c r="A2847" s="59"/>
      <c r="B2847" s="63">
        <f>IFERROR(VLOOKUP($A2847,D_SAV!$A$5:$I$29,3,0),)</f>
        <v>0</v>
      </c>
      <c r="C2847" s="64" t="str">
        <f>IFERROR(VLOOKUP($A2847,D_SAV!$A$5:$I$29,4,0),"")</f>
        <v/>
      </c>
      <c r="D2847" s="65">
        <f>IFERROR(VLOOKUP($A2847,D_SAV!$A$5:$I$29,5,0),)</f>
        <v>0</v>
      </c>
      <c r="E2847" s="60"/>
      <c r="F2847" s="60"/>
      <c r="G2847" s="60"/>
      <c r="H2847" s="60"/>
      <c r="I2847" s="60"/>
      <c r="J2847" s="60"/>
      <c r="K2847" s="65">
        <f>IFERROR(VLOOKUP($A2847,D_SAV!$A$5:$I$29,6,0),)</f>
        <v>0</v>
      </c>
    </row>
    <row r="2848" spans="1:11" x14ac:dyDescent="0.25">
      <c r="A2848" s="59"/>
      <c r="B2848" s="63">
        <f>IFERROR(VLOOKUP($A2848,D_SAV!$A$5:$I$29,3,0),)</f>
        <v>0</v>
      </c>
      <c r="C2848" s="64" t="str">
        <f>IFERROR(VLOOKUP($A2848,D_SAV!$A$5:$I$29,4,0),"")</f>
        <v/>
      </c>
      <c r="D2848" s="65">
        <f>IFERROR(VLOOKUP($A2848,D_SAV!$A$5:$I$29,5,0),)</f>
        <v>0</v>
      </c>
      <c r="E2848" s="60"/>
      <c r="F2848" s="60"/>
      <c r="G2848" s="60"/>
      <c r="H2848" s="60"/>
      <c r="I2848" s="60"/>
      <c r="J2848" s="60"/>
      <c r="K2848" s="65">
        <f>IFERROR(VLOOKUP($A2848,D_SAV!$A$5:$I$29,6,0),)</f>
        <v>0</v>
      </c>
    </row>
    <row r="2849" spans="1:11" x14ac:dyDescent="0.25">
      <c r="A2849" s="59"/>
      <c r="B2849" s="63">
        <f>IFERROR(VLOOKUP($A2849,D_SAV!$A$5:$I$29,3,0),)</f>
        <v>0</v>
      </c>
      <c r="C2849" s="64" t="str">
        <f>IFERROR(VLOOKUP($A2849,D_SAV!$A$5:$I$29,4,0),"")</f>
        <v/>
      </c>
      <c r="D2849" s="65">
        <f>IFERROR(VLOOKUP($A2849,D_SAV!$A$5:$I$29,5,0),)</f>
        <v>0</v>
      </c>
      <c r="E2849" s="60"/>
      <c r="F2849" s="60"/>
      <c r="G2849" s="60"/>
      <c r="H2849" s="60"/>
      <c r="I2849" s="60"/>
      <c r="J2849" s="60"/>
      <c r="K2849" s="65">
        <f>IFERROR(VLOOKUP($A2849,D_SAV!$A$5:$I$29,6,0),)</f>
        <v>0</v>
      </c>
    </row>
    <row r="2850" spans="1:11" x14ac:dyDescent="0.25">
      <c r="A2850" s="59"/>
      <c r="B2850" s="63">
        <f>IFERROR(VLOOKUP($A2850,D_SAV!$A$5:$I$29,3,0),)</f>
        <v>0</v>
      </c>
      <c r="C2850" s="64" t="str">
        <f>IFERROR(VLOOKUP($A2850,D_SAV!$A$5:$I$29,4,0),"")</f>
        <v/>
      </c>
      <c r="D2850" s="65">
        <f>IFERROR(VLOOKUP($A2850,D_SAV!$A$5:$I$29,5,0),)</f>
        <v>0</v>
      </c>
      <c r="E2850" s="60"/>
      <c r="F2850" s="60"/>
      <c r="G2850" s="60"/>
      <c r="H2850" s="60"/>
      <c r="I2850" s="60"/>
      <c r="J2850" s="60"/>
      <c r="K2850" s="65">
        <f>IFERROR(VLOOKUP($A2850,D_SAV!$A$5:$I$29,6,0),)</f>
        <v>0</v>
      </c>
    </row>
    <row r="2851" spans="1:11" x14ac:dyDescent="0.25">
      <c r="A2851" s="59"/>
      <c r="B2851" s="63">
        <f>IFERROR(VLOOKUP($A2851,D_SAV!$A$5:$I$29,3,0),)</f>
        <v>0</v>
      </c>
      <c r="C2851" s="64" t="str">
        <f>IFERROR(VLOOKUP($A2851,D_SAV!$A$5:$I$29,4,0),"")</f>
        <v/>
      </c>
      <c r="D2851" s="65">
        <f>IFERROR(VLOOKUP($A2851,D_SAV!$A$5:$I$29,5,0),)</f>
        <v>0</v>
      </c>
      <c r="E2851" s="60"/>
      <c r="F2851" s="60"/>
      <c r="G2851" s="60"/>
      <c r="H2851" s="60"/>
      <c r="I2851" s="60"/>
      <c r="J2851" s="60"/>
      <c r="K2851" s="65">
        <f>IFERROR(VLOOKUP($A2851,D_SAV!$A$5:$I$29,6,0),)</f>
        <v>0</v>
      </c>
    </row>
    <row r="2852" spans="1:11" x14ac:dyDescent="0.25">
      <c r="A2852" s="59"/>
      <c r="B2852" s="63">
        <f>IFERROR(VLOOKUP($A2852,D_SAV!$A$5:$I$29,3,0),)</f>
        <v>0</v>
      </c>
      <c r="C2852" s="64" t="str">
        <f>IFERROR(VLOOKUP($A2852,D_SAV!$A$5:$I$29,4,0),"")</f>
        <v/>
      </c>
      <c r="D2852" s="65">
        <f>IFERROR(VLOOKUP($A2852,D_SAV!$A$5:$I$29,5,0),)</f>
        <v>0</v>
      </c>
      <c r="E2852" s="60"/>
      <c r="F2852" s="60"/>
      <c r="G2852" s="60"/>
      <c r="H2852" s="60"/>
      <c r="I2852" s="60"/>
      <c r="J2852" s="60"/>
      <c r="K2852" s="65">
        <f>IFERROR(VLOOKUP($A2852,D_SAV!$A$5:$I$29,6,0),)</f>
        <v>0</v>
      </c>
    </row>
    <row r="2853" spans="1:11" x14ac:dyDescent="0.25">
      <c r="A2853" s="59"/>
      <c r="B2853" s="63">
        <f>IFERROR(VLOOKUP($A2853,D_SAV!$A$5:$I$29,3,0),)</f>
        <v>0</v>
      </c>
      <c r="C2853" s="64" t="str">
        <f>IFERROR(VLOOKUP($A2853,D_SAV!$A$5:$I$29,4,0),"")</f>
        <v/>
      </c>
      <c r="D2853" s="65">
        <f>IFERROR(VLOOKUP($A2853,D_SAV!$A$5:$I$29,5,0),)</f>
        <v>0</v>
      </c>
      <c r="E2853" s="60"/>
      <c r="F2853" s="60"/>
      <c r="G2853" s="60"/>
      <c r="H2853" s="60"/>
      <c r="I2853" s="60"/>
      <c r="J2853" s="60"/>
      <c r="K2853" s="65">
        <f>IFERROR(VLOOKUP($A2853,D_SAV!$A$5:$I$29,6,0),)</f>
        <v>0</v>
      </c>
    </row>
    <row r="2854" spans="1:11" x14ac:dyDescent="0.25">
      <c r="A2854" s="59"/>
      <c r="B2854" s="63">
        <f>IFERROR(VLOOKUP($A2854,D_SAV!$A$5:$I$29,3,0),)</f>
        <v>0</v>
      </c>
      <c r="C2854" s="64" t="str">
        <f>IFERROR(VLOOKUP($A2854,D_SAV!$A$5:$I$29,4,0),"")</f>
        <v/>
      </c>
      <c r="D2854" s="65">
        <f>IFERROR(VLOOKUP($A2854,D_SAV!$A$5:$I$29,5,0),)</f>
        <v>0</v>
      </c>
      <c r="E2854" s="60"/>
      <c r="F2854" s="60"/>
      <c r="G2854" s="60"/>
      <c r="H2854" s="60"/>
      <c r="I2854" s="60"/>
      <c r="J2854" s="60"/>
      <c r="K2854" s="65">
        <f>IFERROR(VLOOKUP($A2854,D_SAV!$A$5:$I$29,6,0),)</f>
        <v>0</v>
      </c>
    </row>
    <row r="2855" spans="1:11" x14ac:dyDescent="0.25">
      <c r="A2855" s="59"/>
      <c r="B2855" s="63">
        <f>IFERROR(VLOOKUP($A2855,D_SAV!$A$5:$I$29,3,0),)</f>
        <v>0</v>
      </c>
      <c r="C2855" s="64" t="str">
        <f>IFERROR(VLOOKUP($A2855,D_SAV!$A$5:$I$29,4,0),"")</f>
        <v/>
      </c>
      <c r="D2855" s="65">
        <f>IFERROR(VLOOKUP($A2855,D_SAV!$A$5:$I$29,5,0),)</f>
        <v>0</v>
      </c>
      <c r="E2855" s="60"/>
      <c r="F2855" s="60"/>
      <c r="G2855" s="60"/>
      <c r="H2855" s="60"/>
      <c r="I2855" s="60"/>
      <c r="J2855" s="60"/>
      <c r="K2855" s="65">
        <f>IFERROR(VLOOKUP($A2855,D_SAV!$A$5:$I$29,6,0),)</f>
        <v>0</v>
      </c>
    </row>
    <row r="2856" spans="1:11" x14ac:dyDescent="0.25">
      <c r="A2856" s="59"/>
      <c r="B2856" s="63">
        <f>IFERROR(VLOOKUP($A2856,D_SAV!$A$5:$I$29,3,0),)</f>
        <v>0</v>
      </c>
      <c r="C2856" s="64" t="str">
        <f>IFERROR(VLOOKUP($A2856,D_SAV!$A$5:$I$29,4,0),"")</f>
        <v/>
      </c>
      <c r="D2856" s="65">
        <f>IFERROR(VLOOKUP($A2856,D_SAV!$A$5:$I$29,5,0),)</f>
        <v>0</v>
      </c>
      <c r="E2856" s="60"/>
      <c r="F2856" s="60"/>
      <c r="G2856" s="60"/>
      <c r="H2856" s="60"/>
      <c r="I2856" s="60"/>
      <c r="J2856" s="60"/>
      <c r="K2856" s="65">
        <f>IFERROR(VLOOKUP($A2856,D_SAV!$A$5:$I$29,6,0),)</f>
        <v>0</v>
      </c>
    </row>
    <row r="2857" spans="1:11" x14ac:dyDescent="0.25">
      <c r="A2857" s="59"/>
      <c r="B2857" s="63">
        <f>IFERROR(VLOOKUP($A2857,D_SAV!$A$5:$I$29,3,0),)</f>
        <v>0</v>
      </c>
      <c r="C2857" s="64" t="str">
        <f>IFERROR(VLOOKUP($A2857,D_SAV!$A$5:$I$29,4,0),"")</f>
        <v/>
      </c>
      <c r="D2857" s="65">
        <f>IFERROR(VLOOKUP($A2857,D_SAV!$A$5:$I$29,5,0),)</f>
        <v>0</v>
      </c>
      <c r="E2857" s="60"/>
      <c r="F2857" s="60"/>
      <c r="G2857" s="60"/>
      <c r="H2857" s="60"/>
      <c r="I2857" s="60"/>
      <c r="J2857" s="60"/>
      <c r="K2857" s="65">
        <f>IFERROR(VLOOKUP($A2857,D_SAV!$A$5:$I$29,6,0),)</f>
        <v>0</v>
      </c>
    </row>
    <row r="2858" spans="1:11" x14ac:dyDescent="0.25">
      <c r="A2858" s="59"/>
      <c r="B2858" s="63">
        <f>IFERROR(VLOOKUP($A2858,D_SAV!$A$5:$I$29,3,0),)</f>
        <v>0</v>
      </c>
      <c r="C2858" s="64" t="str">
        <f>IFERROR(VLOOKUP($A2858,D_SAV!$A$5:$I$29,4,0),"")</f>
        <v/>
      </c>
      <c r="D2858" s="65">
        <f>IFERROR(VLOOKUP($A2858,D_SAV!$A$5:$I$29,5,0),)</f>
        <v>0</v>
      </c>
      <c r="E2858" s="60"/>
      <c r="F2858" s="60"/>
      <c r="G2858" s="60"/>
      <c r="H2858" s="60"/>
      <c r="I2858" s="60"/>
      <c r="J2858" s="60"/>
      <c r="K2858" s="65">
        <f>IFERROR(VLOOKUP($A2858,D_SAV!$A$5:$I$29,6,0),)</f>
        <v>0</v>
      </c>
    </row>
    <row r="2859" spans="1:11" x14ac:dyDescent="0.25">
      <c r="A2859" s="59"/>
      <c r="B2859" s="63">
        <f>IFERROR(VLOOKUP($A2859,D_SAV!$A$5:$I$29,3,0),)</f>
        <v>0</v>
      </c>
      <c r="C2859" s="64" t="str">
        <f>IFERROR(VLOOKUP($A2859,D_SAV!$A$5:$I$29,4,0),"")</f>
        <v/>
      </c>
      <c r="D2859" s="65">
        <f>IFERROR(VLOOKUP($A2859,D_SAV!$A$5:$I$29,5,0),)</f>
        <v>0</v>
      </c>
      <c r="E2859" s="60"/>
      <c r="F2859" s="60"/>
      <c r="G2859" s="60"/>
      <c r="H2859" s="60"/>
      <c r="I2859" s="60"/>
      <c r="J2859" s="60"/>
      <c r="K2859" s="65">
        <f>IFERROR(VLOOKUP($A2859,D_SAV!$A$5:$I$29,6,0),)</f>
        <v>0</v>
      </c>
    </row>
    <row r="2860" spans="1:11" x14ac:dyDescent="0.25">
      <c r="A2860" s="59"/>
      <c r="B2860" s="63">
        <f>IFERROR(VLOOKUP($A2860,D_SAV!$A$5:$I$29,3,0),)</f>
        <v>0</v>
      </c>
      <c r="C2860" s="64" t="str">
        <f>IFERROR(VLOOKUP($A2860,D_SAV!$A$5:$I$29,4,0),"")</f>
        <v/>
      </c>
      <c r="D2860" s="65">
        <f>IFERROR(VLOOKUP($A2860,D_SAV!$A$5:$I$29,5,0),)</f>
        <v>0</v>
      </c>
      <c r="E2860" s="60"/>
      <c r="F2860" s="60"/>
      <c r="G2860" s="60"/>
      <c r="H2860" s="60"/>
      <c r="I2860" s="60"/>
      <c r="J2860" s="60"/>
      <c r="K2860" s="65">
        <f>IFERROR(VLOOKUP($A2860,D_SAV!$A$5:$I$29,6,0),)</f>
        <v>0</v>
      </c>
    </row>
    <row r="2861" spans="1:11" x14ac:dyDescent="0.25">
      <c r="A2861" s="59"/>
      <c r="B2861" s="63">
        <f>IFERROR(VLOOKUP($A2861,D_SAV!$A$5:$I$29,3,0),)</f>
        <v>0</v>
      </c>
      <c r="C2861" s="64" t="str">
        <f>IFERROR(VLOOKUP($A2861,D_SAV!$A$5:$I$29,4,0),"")</f>
        <v/>
      </c>
      <c r="D2861" s="65">
        <f>IFERROR(VLOOKUP($A2861,D_SAV!$A$5:$I$29,5,0),)</f>
        <v>0</v>
      </c>
      <c r="E2861" s="60"/>
      <c r="F2861" s="60"/>
      <c r="G2861" s="60"/>
      <c r="H2861" s="60"/>
      <c r="I2861" s="60"/>
      <c r="J2861" s="60"/>
      <c r="K2861" s="65">
        <f>IFERROR(VLOOKUP($A2861,D_SAV!$A$5:$I$29,6,0),)</f>
        <v>0</v>
      </c>
    </row>
    <row r="2862" spans="1:11" x14ac:dyDescent="0.25">
      <c r="A2862" s="59"/>
      <c r="B2862" s="63">
        <f>IFERROR(VLOOKUP($A2862,D_SAV!$A$5:$I$29,3,0),)</f>
        <v>0</v>
      </c>
      <c r="C2862" s="64" t="str">
        <f>IFERROR(VLOOKUP($A2862,D_SAV!$A$5:$I$29,4,0),"")</f>
        <v/>
      </c>
      <c r="D2862" s="65">
        <f>IFERROR(VLOOKUP($A2862,D_SAV!$A$5:$I$29,5,0),)</f>
        <v>0</v>
      </c>
      <c r="E2862" s="60"/>
      <c r="F2862" s="60"/>
      <c r="G2862" s="60"/>
      <c r="H2862" s="60"/>
      <c r="I2862" s="60"/>
      <c r="J2862" s="60"/>
      <c r="K2862" s="65">
        <f>IFERROR(VLOOKUP($A2862,D_SAV!$A$5:$I$29,6,0),)</f>
        <v>0</v>
      </c>
    </row>
    <row r="2863" spans="1:11" x14ac:dyDescent="0.25">
      <c r="A2863" s="59"/>
      <c r="B2863" s="63">
        <f>IFERROR(VLOOKUP($A2863,D_SAV!$A$5:$I$29,3,0),)</f>
        <v>0</v>
      </c>
      <c r="C2863" s="64" t="str">
        <f>IFERROR(VLOOKUP($A2863,D_SAV!$A$5:$I$29,4,0),"")</f>
        <v/>
      </c>
      <c r="D2863" s="65">
        <f>IFERROR(VLOOKUP($A2863,D_SAV!$A$5:$I$29,5,0),)</f>
        <v>0</v>
      </c>
      <c r="E2863" s="60"/>
      <c r="F2863" s="60"/>
      <c r="G2863" s="60"/>
      <c r="H2863" s="60"/>
      <c r="I2863" s="60"/>
      <c r="J2863" s="60"/>
      <c r="K2863" s="65">
        <f>IFERROR(VLOOKUP($A2863,D_SAV!$A$5:$I$29,6,0),)</f>
        <v>0</v>
      </c>
    </row>
    <row r="2864" spans="1:11" x14ac:dyDescent="0.25">
      <c r="A2864" s="59"/>
      <c r="B2864" s="63">
        <f>IFERROR(VLOOKUP($A2864,D_SAV!$A$5:$I$29,3,0),)</f>
        <v>0</v>
      </c>
      <c r="C2864" s="64" t="str">
        <f>IFERROR(VLOOKUP($A2864,D_SAV!$A$5:$I$29,4,0),"")</f>
        <v/>
      </c>
      <c r="D2864" s="65">
        <f>IFERROR(VLOOKUP($A2864,D_SAV!$A$5:$I$29,5,0),)</f>
        <v>0</v>
      </c>
      <c r="E2864" s="60"/>
      <c r="F2864" s="60"/>
      <c r="G2864" s="60"/>
      <c r="H2864" s="60"/>
      <c r="I2864" s="60"/>
      <c r="J2864" s="60"/>
      <c r="K2864" s="65">
        <f>IFERROR(VLOOKUP($A2864,D_SAV!$A$5:$I$29,6,0),)</f>
        <v>0</v>
      </c>
    </row>
    <row r="2865" spans="1:11" x14ac:dyDescent="0.25">
      <c r="A2865" s="59"/>
      <c r="B2865" s="63">
        <f>IFERROR(VLOOKUP($A2865,D_SAV!$A$5:$I$29,3,0),)</f>
        <v>0</v>
      </c>
      <c r="C2865" s="64" t="str">
        <f>IFERROR(VLOOKUP($A2865,D_SAV!$A$5:$I$29,4,0),"")</f>
        <v/>
      </c>
      <c r="D2865" s="65">
        <f>IFERROR(VLOOKUP($A2865,D_SAV!$A$5:$I$29,5,0),)</f>
        <v>0</v>
      </c>
      <c r="E2865" s="60"/>
      <c r="F2865" s="60"/>
      <c r="G2865" s="60"/>
      <c r="H2865" s="60"/>
      <c r="I2865" s="60"/>
      <c r="J2865" s="60"/>
      <c r="K2865" s="65">
        <f>IFERROR(VLOOKUP($A2865,D_SAV!$A$5:$I$29,6,0),)</f>
        <v>0</v>
      </c>
    </row>
    <row r="2866" spans="1:11" x14ac:dyDescent="0.25">
      <c r="A2866" s="59"/>
      <c r="B2866" s="63">
        <f>IFERROR(VLOOKUP($A2866,D_SAV!$A$5:$I$29,3,0),)</f>
        <v>0</v>
      </c>
      <c r="C2866" s="64" t="str">
        <f>IFERROR(VLOOKUP($A2866,D_SAV!$A$5:$I$29,4,0),"")</f>
        <v/>
      </c>
      <c r="D2866" s="65">
        <f>IFERROR(VLOOKUP($A2866,D_SAV!$A$5:$I$29,5,0),)</f>
        <v>0</v>
      </c>
      <c r="E2866" s="60"/>
      <c r="F2866" s="60"/>
      <c r="G2866" s="60"/>
      <c r="H2866" s="60"/>
      <c r="I2866" s="60"/>
      <c r="J2866" s="60"/>
      <c r="K2866" s="65">
        <f>IFERROR(VLOOKUP($A2866,D_SAV!$A$5:$I$29,6,0),)</f>
        <v>0</v>
      </c>
    </row>
    <row r="2867" spans="1:11" x14ac:dyDescent="0.25">
      <c r="A2867" s="59"/>
      <c r="B2867" s="63">
        <f>IFERROR(VLOOKUP($A2867,D_SAV!$A$5:$I$29,3,0),)</f>
        <v>0</v>
      </c>
      <c r="C2867" s="64" t="str">
        <f>IFERROR(VLOOKUP($A2867,D_SAV!$A$5:$I$29,4,0),"")</f>
        <v/>
      </c>
      <c r="D2867" s="65">
        <f>IFERROR(VLOOKUP($A2867,D_SAV!$A$5:$I$29,5,0),)</f>
        <v>0</v>
      </c>
      <c r="E2867" s="60"/>
      <c r="F2867" s="60"/>
      <c r="G2867" s="60"/>
      <c r="H2867" s="60"/>
      <c r="I2867" s="60"/>
      <c r="J2867" s="60"/>
      <c r="K2867" s="65">
        <f>IFERROR(VLOOKUP($A2867,D_SAV!$A$5:$I$29,6,0),)</f>
        <v>0</v>
      </c>
    </row>
    <row r="2868" spans="1:11" x14ac:dyDescent="0.25">
      <c r="A2868" s="59"/>
      <c r="B2868" s="63">
        <f>IFERROR(VLOOKUP($A2868,D_SAV!$A$5:$I$29,3,0),)</f>
        <v>0</v>
      </c>
      <c r="C2868" s="64" t="str">
        <f>IFERROR(VLOOKUP($A2868,D_SAV!$A$5:$I$29,4,0),"")</f>
        <v/>
      </c>
      <c r="D2868" s="65">
        <f>IFERROR(VLOOKUP($A2868,D_SAV!$A$5:$I$29,5,0),)</f>
        <v>0</v>
      </c>
      <c r="E2868" s="60"/>
      <c r="F2868" s="60"/>
      <c r="G2868" s="60"/>
      <c r="H2868" s="60"/>
      <c r="I2868" s="60"/>
      <c r="J2868" s="60"/>
      <c r="K2868" s="65">
        <f>IFERROR(VLOOKUP($A2868,D_SAV!$A$5:$I$29,6,0),)</f>
        <v>0</v>
      </c>
    </row>
    <row r="2869" spans="1:11" x14ac:dyDescent="0.25">
      <c r="A2869" s="59"/>
      <c r="B2869" s="63">
        <f>IFERROR(VLOOKUP($A2869,D_SAV!$A$5:$I$29,3,0),)</f>
        <v>0</v>
      </c>
      <c r="C2869" s="64" t="str">
        <f>IFERROR(VLOOKUP($A2869,D_SAV!$A$5:$I$29,4,0),"")</f>
        <v/>
      </c>
      <c r="D2869" s="65">
        <f>IFERROR(VLOOKUP($A2869,D_SAV!$A$5:$I$29,5,0),)</f>
        <v>0</v>
      </c>
      <c r="E2869" s="60"/>
      <c r="F2869" s="60"/>
      <c r="G2869" s="60"/>
      <c r="H2869" s="60"/>
      <c r="I2869" s="60"/>
      <c r="J2869" s="60"/>
      <c r="K2869" s="65">
        <f>IFERROR(VLOOKUP($A2869,D_SAV!$A$5:$I$29,6,0),)</f>
        <v>0</v>
      </c>
    </row>
    <row r="2870" spans="1:11" x14ac:dyDescent="0.25">
      <c r="A2870" s="59"/>
      <c r="B2870" s="63">
        <f>IFERROR(VLOOKUP($A2870,D_SAV!$A$5:$I$29,3,0),)</f>
        <v>0</v>
      </c>
      <c r="C2870" s="64" t="str">
        <f>IFERROR(VLOOKUP($A2870,D_SAV!$A$5:$I$29,4,0),"")</f>
        <v/>
      </c>
      <c r="D2870" s="65">
        <f>IFERROR(VLOOKUP($A2870,D_SAV!$A$5:$I$29,5,0),)</f>
        <v>0</v>
      </c>
      <c r="E2870" s="60"/>
      <c r="F2870" s="60"/>
      <c r="G2870" s="60"/>
      <c r="H2870" s="60"/>
      <c r="I2870" s="60"/>
      <c r="J2870" s="60"/>
      <c r="K2870" s="65">
        <f>IFERROR(VLOOKUP($A2870,D_SAV!$A$5:$I$29,6,0),)</f>
        <v>0</v>
      </c>
    </row>
    <row r="2871" spans="1:11" x14ac:dyDescent="0.25">
      <c r="A2871" s="59"/>
      <c r="B2871" s="63">
        <f>IFERROR(VLOOKUP($A2871,D_SAV!$A$5:$I$29,3,0),)</f>
        <v>0</v>
      </c>
      <c r="C2871" s="64" t="str">
        <f>IFERROR(VLOOKUP($A2871,D_SAV!$A$5:$I$29,4,0),"")</f>
        <v/>
      </c>
      <c r="D2871" s="65">
        <f>IFERROR(VLOOKUP($A2871,D_SAV!$A$5:$I$29,5,0),)</f>
        <v>0</v>
      </c>
      <c r="E2871" s="60"/>
      <c r="F2871" s="60"/>
      <c r="G2871" s="60"/>
      <c r="H2871" s="60"/>
      <c r="I2871" s="60"/>
      <c r="J2871" s="60"/>
      <c r="K2871" s="65">
        <f>IFERROR(VLOOKUP($A2871,D_SAV!$A$5:$I$29,6,0),)</f>
        <v>0</v>
      </c>
    </row>
    <row r="2872" spans="1:11" x14ac:dyDescent="0.25">
      <c r="A2872" s="59"/>
      <c r="B2872" s="63">
        <f>IFERROR(VLOOKUP($A2872,D_SAV!$A$5:$I$29,3,0),)</f>
        <v>0</v>
      </c>
      <c r="C2872" s="64" t="str">
        <f>IFERROR(VLOOKUP($A2872,D_SAV!$A$5:$I$29,4,0),"")</f>
        <v/>
      </c>
      <c r="D2872" s="65">
        <f>IFERROR(VLOOKUP($A2872,D_SAV!$A$5:$I$29,5,0),)</f>
        <v>0</v>
      </c>
      <c r="E2872" s="60"/>
      <c r="F2872" s="60"/>
      <c r="G2872" s="60"/>
      <c r="H2872" s="60"/>
      <c r="I2872" s="60"/>
      <c r="J2872" s="60"/>
      <c r="K2872" s="65">
        <f>IFERROR(VLOOKUP($A2872,D_SAV!$A$5:$I$29,6,0),)</f>
        <v>0</v>
      </c>
    </row>
    <row r="2873" spans="1:11" x14ac:dyDescent="0.25">
      <c r="A2873" s="59"/>
      <c r="B2873" s="63">
        <f>IFERROR(VLOOKUP($A2873,D_SAV!$A$5:$I$29,3,0),)</f>
        <v>0</v>
      </c>
      <c r="C2873" s="64" t="str">
        <f>IFERROR(VLOOKUP($A2873,D_SAV!$A$5:$I$29,4,0),"")</f>
        <v/>
      </c>
      <c r="D2873" s="65">
        <f>IFERROR(VLOOKUP($A2873,D_SAV!$A$5:$I$29,5,0),)</f>
        <v>0</v>
      </c>
      <c r="E2873" s="60"/>
      <c r="F2873" s="60"/>
      <c r="G2873" s="60"/>
      <c r="H2873" s="60"/>
      <c r="I2873" s="60"/>
      <c r="J2873" s="60"/>
      <c r="K2873" s="65">
        <f>IFERROR(VLOOKUP($A2873,D_SAV!$A$5:$I$29,6,0),)</f>
        <v>0</v>
      </c>
    </row>
    <row r="2874" spans="1:11" x14ac:dyDescent="0.25">
      <c r="A2874" s="59"/>
      <c r="B2874" s="63">
        <f>IFERROR(VLOOKUP($A2874,D_SAV!$A$5:$I$29,3,0),)</f>
        <v>0</v>
      </c>
      <c r="C2874" s="64" t="str">
        <f>IFERROR(VLOOKUP($A2874,D_SAV!$A$5:$I$29,4,0),"")</f>
        <v/>
      </c>
      <c r="D2874" s="65">
        <f>IFERROR(VLOOKUP($A2874,D_SAV!$A$5:$I$29,5,0),)</f>
        <v>0</v>
      </c>
      <c r="E2874" s="60"/>
      <c r="F2874" s="60"/>
      <c r="G2874" s="60"/>
      <c r="H2874" s="60"/>
      <c r="I2874" s="60"/>
      <c r="J2874" s="60"/>
      <c r="K2874" s="65">
        <f>IFERROR(VLOOKUP($A2874,D_SAV!$A$5:$I$29,6,0),)</f>
        <v>0</v>
      </c>
    </row>
    <row r="2875" spans="1:11" x14ac:dyDescent="0.25">
      <c r="A2875" s="59"/>
      <c r="B2875" s="63">
        <f>IFERROR(VLOOKUP($A2875,D_SAV!$A$5:$I$29,3,0),)</f>
        <v>0</v>
      </c>
      <c r="C2875" s="64" t="str">
        <f>IFERROR(VLOOKUP($A2875,D_SAV!$A$5:$I$29,4,0),"")</f>
        <v/>
      </c>
      <c r="D2875" s="65">
        <f>IFERROR(VLOOKUP($A2875,D_SAV!$A$5:$I$29,5,0),)</f>
        <v>0</v>
      </c>
      <c r="E2875" s="60"/>
      <c r="F2875" s="60"/>
      <c r="G2875" s="60"/>
      <c r="H2875" s="60"/>
      <c r="I2875" s="60"/>
      <c r="J2875" s="60"/>
      <c r="K2875" s="65">
        <f>IFERROR(VLOOKUP($A2875,D_SAV!$A$5:$I$29,6,0),)</f>
        <v>0</v>
      </c>
    </row>
    <row r="2876" spans="1:11" x14ac:dyDescent="0.25">
      <c r="A2876" s="59"/>
      <c r="B2876" s="63">
        <f>IFERROR(VLOOKUP($A2876,D_SAV!$A$5:$I$29,3,0),)</f>
        <v>0</v>
      </c>
      <c r="C2876" s="64" t="str">
        <f>IFERROR(VLOOKUP($A2876,D_SAV!$A$5:$I$29,4,0),"")</f>
        <v/>
      </c>
      <c r="D2876" s="65">
        <f>IFERROR(VLOOKUP($A2876,D_SAV!$A$5:$I$29,5,0),)</f>
        <v>0</v>
      </c>
      <c r="E2876" s="60"/>
      <c r="F2876" s="60"/>
      <c r="G2876" s="60"/>
      <c r="H2876" s="60"/>
      <c r="I2876" s="60"/>
      <c r="J2876" s="60"/>
      <c r="K2876" s="65">
        <f>IFERROR(VLOOKUP($A2876,D_SAV!$A$5:$I$29,6,0),)</f>
        <v>0</v>
      </c>
    </row>
    <row r="2877" spans="1:11" x14ac:dyDescent="0.25">
      <c r="A2877" s="59"/>
      <c r="B2877" s="63">
        <f>IFERROR(VLOOKUP($A2877,D_SAV!$A$5:$I$29,3,0),)</f>
        <v>0</v>
      </c>
      <c r="C2877" s="64" t="str">
        <f>IFERROR(VLOOKUP($A2877,D_SAV!$A$5:$I$29,4,0),"")</f>
        <v/>
      </c>
      <c r="D2877" s="65">
        <f>IFERROR(VLOOKUP($A2877,D_SAV!$A$5:$I$29,5,0),)</f>
        <v>0</v>
      </c>
      <c r="E2877" s="60"/>
      <c r="F2877" s="60"/>
      <c r="G2877" s="60"/>
      <c r="H2877" s="60"/>
      <c r="I2877" s="60"/>
      <c r="J2877" s="60"/>
      <c r="K2877" s="65">
        <f>IFERROR(VLOOKUP($A2877,D_SAV!$A$5:$I$29,6,0),)</f>
        <v>0</v>
      </c>
    </row>
    <row r="2878" spans="1:11" x14ac:dyDescent="0.25">
      <c r="A2878" s="59"/>
      <c r="B2878" s="63">
        <f>IFERROR(VLOOKUP($A2878,D_SAV!$A$5:$I$29,3,0),)</f>
        <v>0</v>
      </c>
      <c r="C2878" s="64" t="str">
        <f>IFERROR(VLOOKUP($A2878,D_SAV!$A$5:$I$29,4,0),"")</f>
        <v/>
      </c>
      <c r="D2878" s="65">
        <f>IFERROR(VLOOKUP($A2878,D_SAV!$A$5:$I$29,5,0),)</f>
        <v>0</v>
      </c>
      <c r="E2878" s="60"/>
      <c r="F2878" s="60"/>
      <c r="G2878" s="60"/>
      <c r="H2878" s="60"/>
      <c r="I2878" s="60"/>
      <c r="J2878" s="60"/>
      <c r="K2878" s="65">
        <f>IFERROR(VLOOKUP($A2878,D_SAV!$A$5:$I$29,6,0),)</f>
        <v>0</v>
      </c>
    </row>
    <row r="2879" spans="1:11" x14ac:dyDescent="0.25">
      <c r="A2879" s="59"/>
      <c r="B2879" s="63">
        <f>IFERROR(VLOOKUP($A2879,D_SAV!$A$5:$I$29,3,0),)</f>
        <v>0</v>
      </c>
      <c r="C2879" s="64" t="str">
        <f>IFERROR(VLOOKUP($A2879,D_SAV!$A$5:$I$29,4,0),"")</f>
        <v/>
      </c>
      <c r="D2879" s="65">
        <f>IFERROR(VLOOKUP($A2879,D_SAV!$A$5:$I$29,5,0),)</f>
        <v>0</v>
      </c>
      <c r="E2879" s="60"/>
      <c r="F2879" s="60"/>
      <c r="G2879" s="60"/>
      <c r="H2879" s="60"/>
      <c r="I2879" s="60"/>
      <c r="J2879" s="60"/>
      <c r="K2879" s="65">
        <f>IFERROR(VLOOKUP($A2879,D_SAV!$A$5:$I$29,6,0),)</f>
        <v>0</v>
      </c>
    </row>
    <row r="2880" spans="1:11" x14ac:dyDescent="0.25">
      <c r="A2880" s="59"/>
      <c r="B2880" s="63">
        <f>IFERROR(VLOOKUP($A2880,D_SAV!$A$5:$I$29,3,0),)</f>
        <v>0</v>
      </c>
      <c r="C2880" s="64" t="str">
        <f>IFERROR(VLOOKUP($A2880,D_SAV!$A$5:$I$29,4,0),"")</f>
        <v/>
      </c>
      <c r="D2880" s="65">
        <f>IFERROR(VLOOKUP($A2880,D_SAV!$A$5:$I$29,5,0),)</f>
        <v>0</v>
      </c>
      <c r="E2880" s="60"/>
      <c r="F2880" s="60"/>
      <c r="G2880" s="60"/>
      <c r="H2880" s="60"/>
      <c r="I2880" s="60"/>
      <c r="J2880" s="60"/>
      <c r="K2880" s="65">
        <f>IFERROR(VLOOKUP($A2880,D_SAV!$A$5:$I$29,6,0),)</f>
        <v>0</v>
      </c>
    </row>
    <row r="2881" spans="1:11" x14ac:dyDescent="0.25">
      <c r="A2881" s="59"/>
      <c r="B2881" s="63">
        <f>IFERROR(VLOOKUP($A2881,D_SAV!$A$5:$I$29,3,0),)</f>
        <v>0</v>
      </c>
      <c r="C2881" s="64" t="str">
        <f>IFERROR(VLOOKUP($A2881,D_SAV!$A$5:$I$29,4,0),"")</f>
        <v/>
      </c>
      <c r="D2881" s="65">
        <f>IFERROR(VLOOKUP($A2881,D_SAV!$A$5:$I$29,5,0),)</f>
        <v>0</v>
      </c>
      <c r="E2881" s="60"/>
      <c r="F2881" s="60"/>
      <c r="G2881" s="60"/>
      <c r="H2881" s="60"/>
      <c r="I2881" s="60"/>
      <c r="J2881" s="60"/>
      <c r="K2881" s="65">
        <f>IFERROR(VLOOKUP($A2881,D_SAV!$A$5:$I$29,6,0),)</f>
        <v>0</v>
      </c>
    </row>
    <row r="2882" spans="1:11" x14ac:dyDescent="0.25">
      <c r="A2882" s="59"/>
      <c r="B2882" s="63">
        <f>IFERROR(VLOOKUP($A2882,D_SAV!$A$5:$I$29,3,0),)</f>
        <v>0</v>
      </c>
      <c r="C2882" s="64" t="str">
        <f>IFERROR(VLOOKUP($A2882,D_SAV!$A$5:$I$29,4,0),"")</f>
        <v/>
      </c>
      <c r="D2882" s="65">
        <f>IFERROR(VLOOKUP($A2882,D_SAV!$A$5:$I$29,5,0),)</f>
        <v>0</v>
      </c>
      <c r="E2882" s="60"/>
      <c r="F2882" s="60"/>
      <c r="G2882" s="60"/>
      <c r="H2882" s="60"/>
      <c r="I2882" s="60"/>
      <c r="J2882" s="60"/>
      <c r="K2882" s="65">
        <f>IFERROR(VLOOKUP($A2882,D_SAV!$A$5:$I$29,6,0),)</f>
        <v>0</v>
      </c>
    </row>
    <row r="2883" spans="1:11" x14ac:dyDescent="0.25">
      <c r="A2883" s="59"/>
      <c r="B2883" s="63">
        <f>IFERROR(VLOOKUP($A2883,D_SAV!$A$5:$I$29,3,0),)</f>
        <v>0</v>
      </c>
      <c r="C2883" s="64" t="str">
        <f>IFERROR(VLOOKUP($A2883,D_SAV!$A$5:$I$29,4,0),"")</f>
        <v/>
      </c>
      <c r="D2883" s="65">
        <f>IFERROR(VLOOKUP($A2883,D_SAV!$A$5:$I$29,5,0),)</f>
        <v>0</v>
      </c>
      <c r="E2883" s="60"/>
      <c r="F2883" s="60"/>
      <c r="G2883" s="60"/>
      <c r="H2883" s="60"/>
      <c r="I2883" s="60"/>
      <c r="J2883" s="60"/>
      <c r="K2883" s="65">
        <f>IFERROR(VLOOKUP($A2883,D_SAV!$A$5:$I$29,6,0),)</f>
        <v>0</v>
      </c>
    </row>
    <row r="2884" spans="1:11" x14ac:dyDescent="0.25">
      <c r="A2884" s="59"/>
      <c r="B2884" s="63">
        <f>IFERROR(VLOOKUP($A2884,D_SAV!$A$5:$I$29,3,0),)</f>
        <v>0</v>
      </c>
      <c r="C2884" s="64" t="str">
        <f>IFERROR(VLOOKUP($A2884,D_SAV!$A$5:$I$29,4,0),"")</f>
        <v/>
      </c>
      <c r="D2884" s="65">
        <f>IFERROR(VLOOKUP($A2884,D_SAV!$A$5:$I$29,5,0),)</f>
        <v>0</v>
      </c>
      <c r="E2884" s="60"/>
      <c r="F2884" s="60"/>
      <c r="G2884" s="60"/>
      <c r="H2884" s="60"/>
      <c r="I2884" s="60"/>
      <c r="J2884" s="60"/>
      <c r="K2884" s="65">
        <f>IFERROR(VLOOKUP($A2884,D_SAV!$A$5:$I$29,6,0),)</f>
        <v>0</v>
      </c>
    </row>
    <row r="2885" spans="1:11" x14ac:dyDescent="0.25">
      <c r="A2885" s="59"/>
      <c r="B2885" s="63">
        <f>IFERROR(VLOOKUP($A2885,D_SAV!$A$5:$I$29,3,0),)</f>
        <v>0</v>
      </c>
      <c r="C2885" s="64" t="str">
        <f>IFERROR(VLOOKUP($A2885,D_SAV!$A$5:$I$29,4,0),"")</f>
        <v/>
      </c>
      <c r="D2885" s="65">
        <f>IFERROR(VLOOKUP($A2885,D_SAV!$A$5:$I$29,5,0),)</f>
        <v>0</v>
      </c>
      <c r="E2885" s="60"/>
      <c r="F2885" s="60"/>
      <c r="G2885" s="60"/>
      <c r="H2885" s="60"/>
      <c r="I2885" s="60"/>
      <c r="J2885" s="60"/>
      <c r="K2885" s="65">
        <f>IFERROR(VLOOKUP($A2885,D_SAV!$A$5:$I$29,6,0),)</f>
        <v>0</v>
      </c>
    </row>
    <row r="2886" spans="1:11" x14ac:dyDescent="0.25">
      <c r="A2886" s="59"/>
      <c r="B2886" s="63">
        <f>IFERROR(VLOOKUP($A2886,D_SAV!$A$5:$I$29,3,0),)</f>
        <v>0</v>
      </c>
      <c r="C2886" s="64" t="str">
        <f>IFERROR(VLOOKUP($A2886,D_SAV!$A$5:$I$29,4,0),"")</f>
        <v/>
      </c>
      <c r="D2886" s="65">
        <f>IFERROR(VLOOKUP($A2886,D_SAV!$A$5:$I$29,5,0),)</f>
        <v>0</v>
      </c>
      <c r="E2886" s="60"/>
      <c r="F2886" s="60"/>
      <c r="G2886" s="60"/>
      <c r="H2886" s="60"/>
      <c r="I2886" s="60"/>
      <c r="J2886" s="60"/>
      <c r="K2886" s="65">
        <f>IFERROR(VLOOKUP($A2886,D_SAV!$A$5:$I$29,6,0),)</f>
        <v>0</v>
      </c>
    </row>
    <row r="2887" spans="1:11" x14ac:dyDescent="0.25">
      <c r="A2887" s="59"/>
      <c r="B2887" s="63">
        <f>IFERROR(VLOOKUP($A2887,D_SAV!$A$5:$I$29,3,0),)</f>
        <v>0</v>
      </c>
      <c r="C2887" s="64" t="str">
        <f>IFERROR(VLOOKUP($A2887,D_SAV!$A$5:$I$29,4,0),"")</f>
        <v/>
      </c>
      <c r="D2887" s="65">
        <f>IFERROR(VLOOKUP($A2887,D_SAV!$A$5:$I$29,5,0),)</f>
        <v>0</v>
      </c>
      <c r="E2887" s="60"/>
      <c r="F2887" s="60"/>
      <c r="G2887" s="60"/>
      <c r="H2887" s="60"/>
      <c r="I2887" s="60"/>
      <c r="J2887" s="60"/>
      <c r="K2887" s="65">
        <f>IFERROR(VLOOKUP($A2887,D_SAV!$A$5:$I$29,6,0),)</f>
        <v>0</v>
      </c>
    </row>
    <row r="2888" spans="1:11" x14ac:dyDescent="0.25">
      <c r="A2888" s="59"/>
      <c r="B2888" s="63">
        <f>IFERROR(VLOOKUP($A2888,D_SAV!$A$5:$I$29,3,0),)</f>
        <v>0</v>
      </c>
      <c r="C2888" s="64" t="str">
        <f>IFERROR(VLOOKUP($A2888,D_SAV!$A$5:$I$29,4,0),"")</f>
        <v/>
      </c>
      <c r="D2888" s="65">
        <f>IFERROR(VLOOKUP($A2888,D_SAV!$A$5:$I$29,5,0),)</f>
        <v>0</v>
      </c>
      <c r="E2888" s="60"/>
      <c r="F2888" s="60"/>
      <c r="G2888" s="60"/>
      <c r="H2888" s="60"/>
      <c r="I2888" s="60"/>
      <c r="J2888" s="60"/>
      <c r="K2888" s="65">
        <f>IFERROR(VLOOKUP($A2888,D_SAV!$A$5:$I$29,6,0),)</f>
        <v>0</v>
      </c>
    </row>
    <row r="2889" spans="1:11" x14ac:dyDescent="0.25">
      <c r="A2889" s="59"/>
      <c r="B2889" s="63">
        <f>IFERROR(VLOOKUP($A2889,D_SAV!$A$5:$I$29,3,0),)</f>
        <v>0</v>
      </c>
      <c r="C2889" s="64" t="str">
        <f>IFERROR(VLOOKUP($A2889,D_SAV!$A$5:$I$29,4,0),"")</f>
        <v/>
      </c>
      <c r="D2889" s="65">
        <f>IFERROR(VLOOKUP($A2889,D_SAV!$A$5:$I$29,5,0),)</f>
        <v>0</v>
      </c>
      <c r="E2889" s="60"/>
      <c r="F2889" s="60"/>
      <c r="G2889" s="60"/>
      <c r="H2889" s="60"/>
      <c r="I2889" s="60"/>
      <c r="J2889" s="60"/>
      <c r="K2889" s="65">
        <f>IFERROR(VLOOKUP($A2889,D_SAV!$A$5:$I$29,6,0),)</f>
        <v>0</v>
      </c>
    </row>
    <row r="2890" spans="1:11" x14ac:dyDescent="0.25">
      <c r="A2890" s="59"/>
      <c r="B2890" s="63">
        <f>IFERROR(VLOOKUP($A2890,D_SAV!$A$5:$I$29,3,0),)</f>
        <v>0</v>
      </c>
      <c r="C2890" s="64" t="str">
        <f>IFERROR(VLOOKUP($A2890,D_SAV!$A$5:$I$29,4,0),"")</f>
        <v/>
      </c>
      <c r="D2890" s="65">
        <f>IFERROR(VLOOKUP($A2890,D_SAV!$A$5:$I$29,5,0),)</f>
        <v>0</v>
      </c>
      <c r="E2890" s="60"/>
      <c r="F2890" s="60"/>
      <c r="G2890" s="60"/>
      <c r="H2890" s="60"/>
      <c r="I2890" s="60"/>
      <c r="J2890" s="60"/>
      <c r="K2890" s="65">
        <f>IFERROR(VLOOKUP($A2890,D_SAV!$A$5:$I$29,6,0),)</f>
        <v>0</v>
      </c>
    </row>
    <row r="2891" spans="1:11" x14ac:dyDescent="0.25">
      <c r="A2891" s="59"/>
      <c r="B2891" s="63">
        <f>IFERROR(VLOOKUP($A2891,D_SAV!$A$5:$I$29,3,0),)</f>
        <v>0</v>
      </c>
      <c r="C2891" s="64" t="str">
        <f>IFERROR(VLOOKUP($A2891,D_SAV!$A$5:$I$29,4,0),"")</f>
        <v/>
      </c>
      <c r="D2891" s="65">
        <f>IFERROR(VLOOKUP($A2891,D_SAV!$A$5:$I$29,5,0),)</f>
        <v>0</v>
      </c>
      <c r="E2891" s="60"/>
      <c r="F2891" s="60"/>
      <c r="G2891" s="60"/>
      <c r="H2891" s="60"/>
      <c r="I2891" s="60"/>
      <c r="J2891" s="60"/>
      <c r="K2891" s="65">
        <f>IFERROR(VLOOKUP($A2891,D_SAV!$A$5:$I$29,6,0),)</f>
        <v>0</v>
      </c>
    </row>
    <row r="2892" spans="1:11" x14ac:dyDescent="0.25">
      <c r="A2892" s="59"/>
      <c r="B2892" s="63">
        <f>IFERROR(VLOOKUP($A2892,D_SAV!$A$5:$I$29,3,0),)</f>
        <v>0</v>
      </c>
      <c r="C2892" s="64" t="str">
        <f>IFERROR(VLOOKUP($A2892,D_SAV!$A$5:$I$29,4,0),"")</f>
        <v/>
      </c>
      <c r="D2892" s="65">
        <f>IFERROR(VLOOKUP($A2892,D_SAV!$A$5:$I$29,5,0),)</f>
        <v>0</v>
      </c>
      <c r="E2892" s="60"/>
      <c r="F2892" s="60"/>
      <c r="G2892" s="60"/>
      <c r="H2892" s="60"/>
      <c r="I2892" s="60"/>
      <c r="J2892" s="60"/>
      <c r="K2892" s="65">
        <f>IFERROR(VLOOKUP($A2892,D_SAV!$A$5:$I$29,6,0),)</f>
        <v>0</v>
      </c>
    </row>
    <row r="2893" spans="1:11" x14ac:dyDescent="0.25">
      <c r="A2893" s="59"/>
      <c r="B2893" s="63">
        <f>IFERROR(VLOOKUP($A2893,D_SAV!$A$5:$I$29,3,0),)</f>
        <v>0</v>
      </c>
      <c r="C2893" s="64" t="str">
        <f>IFERROR(VLOOKUP($A2893,D_SAV!$A$5:$I$29,4,0),"")</f>
        <v/>
      </c>
      <c r="D2893" s="65">
        <f>IFERROR(VLOOKUP($A2893,D_SAV!$A$5:$I$29,5,0),)</f>
        <v>0</v>
      </c>
      <c r="E2893" s="60"/>
      <c r="F2893" s="60"/>
      <c r="G2893" s="60"/>
      <c r="H2893" s="60"/>
      <c r="I2893" s="60"/>
      <c r="J2893" s="60"/>
      <c r="K2893" s="65">
        <f>IFERROR(VLOOKUP($A2893,D_SAV!$A$5:$I$29,6,0),)</f>
        <v>0</v>
      </c>
    </row>
    <row r="2894" spans="1:11" x14ac:dyDescent="0.25">
      <c r="A2894" s="59"/>
      <c r="B2894" s="63">
        <f>IFERROR(VLOOKUP($A2894,D_SAV!$A$5:$I$29,3,0),)</f>
        <v>0</v>
      </c>
      <c r="C2894" s="64" t="str">
        <f>IFERROR(VLOOKUP($A2894,D_SAV!$A$5:$I$29,4,0),"")</f>
        <v/>
      </c>
      <c r="D2894" s="65">
        <f>IFERROR(VLOOKUP($A2894,D_SAV!$A$5:$I$29,5,0),)</f>
        <v>0</v>
      </c>
      <c r="E2894" s="60"/>
      <c r="F2894" s="60"/>
      <c r="G2894" s="60"/>
      <c r="H2894" s="60"/>
      <c r="I2894" s="60"/>
      <c r="J2894" s="60"/>
      <c r="K2894" s="65">
        <f>IFERROR(VLOOKUP($A2894,D_SAV!$A$5:$I$29,6,0),)</f>
        <v>0</v>
      </c>
    </row>
    <row r="2895" spans="1:11" x14ac:dyDescent="0.25">
      <c r="A2895" s="59"/>
      <c r="B2895" s="63">
        <f>IFERROR(VLOOKUP($A2895,D_SAV!$A$5:$I$29,3,0),)</f>
        <v>0</v>
      </c>
      <c r="C2895" s="64" t="str">
        <f>IFERROR(VLOOKUP($A2895,D_SAV!$A$5:$I$29,4,0),"")</f>
        <v/>
      </c>
      <c r="D2895" s="65">
        <f>IFERROR(VLOOKUP($A2895,D_SAV!$A$5:$I$29,5,0),)</f>
        <v>0</v>
      </c>
      <c r="E2895" s="60"/>
      <c r="F2895" s="60"/>
      <c r="G2895" s="60"/>
      <c r="H2895" s="60"/>
      <c r="I2895" s="60"/>
      <c r="J2895" s="60"/>
      <c r="K2895" s="65">
        <f>IFERROR(VLOOKUP($A2895,D_SAV!$A$5:$I$29,6,0),)</f>
        <v>0</v>
      </c>
    </row>
    <row r="2896" spans="1:11" x14ac:dyDescent="0.25">
      <c r="A2896" s="59"/>
      <c r="B2896" s="63">
        <f>IFERROR(VLOOKUP($A2896,D_SAV!$A$5:$I$29,3,0),)</f>
        <v>0</v>
      </c>
      <c r="C2896" s="64" t="str">
        <f>IFERROR(VLOOKUP($A2896,D_SAV!$A$5:$I$29,4,0),"")</f>
        <v/>
      </c>
      <c r="D2896" s="65">
        <f>IFERROR(VLOOKUP($A2896,D_SAV!$A$5:$I$29,5,0),)</f>
        <v>0</v>
      </c>
      <c r="E2896" s="60"/>
      <c r="F2896" s="60"/>
      <c r="G2896" s="60"/>
      <c r="H2896" s="60"/>
      <c r="I2896" s="60"/>
      <c r="J2896" s="60"/>
      <c r="K2896" s="65">
        <f>IFERROR(VLOOKUP($A2896,D_SAV!$A$5:$I$29,6,0),)</f>
        <v>0</v>
      </c>
    </row>
    <row r="2897" spans="1:11" x14ac:dyDescent="0.25">
      <c r="A2897" s="59"/>
      <c r="B2897" s="63">
        <f>IFERROR(VLOOKUP($A2897,D_SAV!$A$5:$I$29,3,0),)</f>
        <v>0</v>
      </c>
      <c r="C2897" s="64" t="str">
        <f>IFERROR(VLOOKUP($A2897,D_SAV!$A$5:$I$29,4,0),"")</f>
        <v/>
      </c>
      <c r="D2897" s="65">
        <f>IFERROR(VLOOKUP($A2897,D_SAV!$A$5:$I$29,5,0),)</f>
        <v>0</v>
      </c>
      <c r="E2897" s="60"/>
      <c r="F2897" s="60"/>
      <c r="G2897" s="60"/>
      <c r="H2897" s="60"/>
      <c r="I2897" s="60"/>
      <c r="J2897" s="60"/>
      <c r="K2897" s="65">
        <f>IFERROR(VLOOKUP($A2897,D_SAV!$A$5:$I$29,6,0),)</f>
        <v>0</v>
      </c>
    </row>
    <row r="2898" spans="1:11" x14ac:dyDescent="0.25">
      <c r="A2898" s="59"/>
      <c r="B2898" s="63">
        <f>IFERROR(VLOOKUP($A2898,D_SAV!$A$5:$I$29,3,0),)</f>
        <v>0</v>
      </c>
      <c r="C2898" s="64" t="str">
        <f>IFERROR(VLOOKUP($A2898,D_SAV!$A$5:$I$29,4,0),"")</f>
        <v/>
      </c>
      <c r="D2898" s="65">
        <f>IFERROR(VLOOKUP($A2898,D_SAV!$A$5:$I$29,5,0),)</f>
        <v>0</v>
      </c>
      <c r="E2898" s="60"/>
      <c r="F2898" s="60"/>
      <c r="G2898" s="60"/>
      <c r="H2898" s="60"/>
      <c r="I2898" s="60"/>
      <c r="J2898" s="60"/>
      <c r="K2898" s="65">
        <f>IFERROR(VLOOKUP($A2898,D_SAV!$A$5:$I$29,6,0),)</f>
        <v>0</v>
      </c>
    </row>
    <row r="2899" spans="1:11" x14ac:dyDescent="0.25">
      <c r="A2899" s="59"/>
      <c r="B2899" s="63">
        <f>IFERROR(VLOOKUP($A2899,D_SAV!$A$5:$I$29,3,0),)</f>
        <v>0</v>
      </c>
      <c r="C2899" s="64" t="str">
        <f>IFERROR(VLOOKUP($A2899,D_SAV!$A$5:$I$29,4,0),"")</f>
        <v/>
      </c>
      <c r="D2899" s="65">
        <f>IFERROR(VLOOKUP($A2899,D_SAV!$A$5:$I$29,5,0),)</f>
        <v>0</v>
      </c>
      <c r="E2899" s="60"/>
      <c r="F2899" s="60"/>
      <c r="G2899" s="60"/>
      <c r="H2899" s="60"/>
      <c r="I2899" s="60"/>
      <c r="J2899" s="60"/>
      <c r="K2899" s="65">
        <f>IFERROR(VLOOKUP($A2899,D_SAV!$A$5:$I$29,6,0),)</f>
        <v>0</v>
      </c>
    </row>
    <row r="2900" spans="1:11" x14ac:dyDescent="0.25">
      <c r="A2900" s="59"/>
      <c r="B2900" s="63">
        <f>IFERROR(VLOOKUP($A2900,D_SAV!$A$5:$I$29,3,0),)</f>
        <v>0</v>
      </c>
      <c r="C2900" s="64" t="str">
        <f>IFERROR(VLOOKUP($A2900,D_SAV!$A$5:$I$29,4,0),"")</f>
        <v/>
      </c>
      <c r="D2900" s="65">
        <f>IFERROR(VLOOKUP($A2900,D_SAV!$A$5:$I$29,5,0),)</f>
        <v>0</v>
      </c>
      <c r="E2900" s="60"/>
      <c r="F2900" s="60"/>
      <c r="G2900" s="60"/>
      <c r="H2900" s="60"/>
      <c r="I2900" s="60"/>
      <c r="J2900" s="60"/>
      <c r="K2900" s="65">
        <f>IFERROR(VLOOKUP($A2900,D_SAV!$A$5:$I$29,6,0),)</f>
        <v>0</v>
      </c>
    </row>
    <row r="2901" spans="1:11" x14ac:dyDescent="0.25">
      <c r="A2901" s="59"/>
      <c r="B2901" s="63">
        <f>IFERROR(VLOOKUP($A2901,D_SAV!$A$5:$I$29,3,0),)</f>
        <v>0</v>
      </c>
      <c r="C2901" s="64" t="str">
        <f>IFERROR(VLOOKUP($A2901,D_SAV!$A$5:$I$29,4,0),"")</f>
        <v/>
      </c>
      <c r="D2901" s="65">
        <f>IFERROR(VLOOKUP($A2901,D_SAV!$A$5:$I$29,5,0),)</f>
        <v>0</v>
      </c>
      <c r="E2901" s="60"/>
      <c r="F2901" s="60"/>
      <c r="G2901" s="60"/>
      <c r="H2901" s="60"/>
      <c r="I2901" s="60"/>
      <c r="J2901" s="60"/>
      <c r="K2901" s="65">
        <f>IFERROR(VLOOKUP($A2901,D_SAV!$A$5:$I$29,6,0),)</f>
        <v>0</v>
      </c>
    </row>
    <row r="2902" spans="1:11" x14ac:dyDescent="0.25">
      <c r="A2902" s="59"/>
      <c r="B2902" s="63">
        <f>IFERROR(VLOOKUP($A2902,D_SAV!$A$5:$I$29,3,0),)</f>
        <v>0</v>
      </c>
      <c r="C2902" s="64" t="str">
        <f>IFERROR(VLOOKUP($A2902,D_SAV!$A$5:$I$29,4,0),"")</f>
        <v/>
      </c>
      <c r="D2902" s="65">
        <f>IFERROR(VLOOKUP($A2902,D_SAV!$A$5:$I$29,5,0),)</f>
        <v>0</v>
      </c>
      <c r="E2902" s="60"/>
      <c r="F2902" s="60"/>
      <c r="G2902" s="60"/>
      <c r="H2902" s="60"/>
      <c r="I2902" s="60"/>
      <c r="J2902" s="60"/>
      <c r="K2902" s="65">
        <f>IFERROR(VLOOKUP($A2902,D_SAV!$A$5:$I$29,6,0),)</f>
        <v>0</v>
      </c>
    </row>
    <row r="2903" spans="1:11" x14ac:dyDescent="0.25">
      <c r="A2903" s="59"/>
      <c r="B2903" s="63">
        <f>IFERROR(VLOOKUP($A2903,D_SAV!$A$5:$I$29,3,0),)</f>
        <v>0</v>
      </c>
      <c r="C2903" s="64" t="str">
        <f>IFERROR(VLOOKUP($A2903,D_SAV!$A$5:$I$29,4,0),"")</f>
        <v/>
      </c>
      <c r="D2903" s="65">
        <f>IFERROR(VLOOKUP($A2903,D_SAV!$A$5:$I$29,5,0),)</f>
        <v>0</v>
      </c>
      <c r="E2903" s="60"/>
      <c r="F2903" s="60"/>
      <c r="G2903" s="60"/>
      <c r="H2903" s="60"/>
      <c r="I2903" s="60"/>
      <c r="J2903" s="60"/>
      <c r="K2903" s="65">
        <f>IFERROR(VLOOKUP($A2903,D_SAV!$A$5:$I$29,6,0),)</f>
        <v>0</v>
      </c>
    </row>
    <row r="2904" spans="1:11" x14ac:dyDescent="0.25">
      <c r="A2904" s="59"/>
      <c r="B2904" s="63">
        <f>IFERROR(VLOOKUP($A2904,D_SAV!$A$5:$I$29,3,0),)</f>
        <v>0</v>
      </c>
      <c r="C2904" s="64" t="str">
        <f>IFERROR(VLOOKUP($A2904,D_SAV!$A$5:$I$29,4,0),"")</f>
        <v/>
      </c>
      <c r="D2904" s="65">
        <f>IFERROR(VLOOKUP($A2904,D_SAV!$A$5:$I$29,5,0),)</f>
        <v>0</v>
      </c>
      <c r="E2904" s="60"/>
      <c r="F2904" s="60"/>
      <c r="G2904" s="60"/>
      <c r="H2904" s="60"/>
      <c r="I2904" s="60"/>
      <c r="J2904" s="60"/>
      <c r="K2904" s="65">
        <f>IFERROR(VLOOKUP($A2904,D_SAV!$A$5:$I$29,6,0),)</f>
        <v>0</v>
      </c>
    </row>
    <row r="2905" spans="1:11" x14ac:dyDescent="0.25">
      <c r="A2905" s="59"/>
      <c r="B2905" s="63">
        <f>IFERROR(VLOOKUP($A2905,D_SAV!$A$5:$I$29,3,0),)</f>
        <v>0</v>
      </c>
      <c r="C2905" s="64" t="str">
        <f>IFERROR(VLOOKUP($A2905,D_SAV!$A$5:$I$29,4,0),"")</f>
        <v/>
      </c>
      <c r="D2905" s="65">
        <f>IFERROR(VLOOKUP($A2905,D_SAV!$A$5:$I$29,5,0),)</f>
        <v>0</v>
      </c>
      <c r="E2905" s="60"/>
      <c r="F2905" s="60"/>
      <c r="G2905" s="60"/>
      <c r="H2905" s="60"/>
      <c r="I2905" s="60"/>
      <c r="J2905" s="60"/>
      <c r="K2905" s="65">
        <f>IFERROR(VLOOKUP($A2905,D_SAV!$A$5:$I$29,6,0),)</f>
        <v>0</v>
      </c>
    </row>
    <row r="2906" spans="1:11" x14ac:dyDescent="0.25">
      <c r="A2906" s="59"/>
      <c r="B2906" s="63">
        <f>IFERROR(VLOOKUP($A2906,D_SAV!$A$5:$I$29,3,0),)</f>
        <v>0</v>
      </c>
      <c r="C2906" s="64" t="str">
        <f>IFERROR(VLOOKUP($A2906,D_SAV!$A$5:$I$29,4,0),"")</f>
        <v/>
      </c>
      <c r="D2906" s="65">
        <f>IFERROR(VLOOKUP($A2906,D_SAV!$A$5:$I$29,5,0),)</f>
        <v>0</v>
      </c>
      <c r="E2906" s="60"/>
      <c r="F2906" s="60"/>
      <c r="G2906" s="60"/>
      <c r="H2906" s="60"/>
      <c r="I2906" s="60"/>
      <c r="J2906" s="60"/>
      <c r="K2906" s="65">
        <f>IFERROR(VLOOKUP($A2906,D_SAV!$A$5:$I$29,6,0),)</f>
        <v>0</v>
      </c>
    </row>
    <row r="2907" spans="1:11" x14ac:dyDescent="0.25">
      <c r="A2907" s="59"/>
      <c r="B2907" s="63">
        <f>IFERROR(VLOOKUP($A2907,D_SAV!$A$5:$I$29,3,0),)</f>
        <v>0</v>
      </c>
      <c r="C2907" s="64" t="str">
        <f>IFERROR(VLOOKUP($A2907,D_SAV!$A$5:$I$29,4,0),"")</f>
        <v/>
      </c>
      <c r="D2907" s="65">
        <f>IFERROR(VLOOKUP($A2907,D_SAV!$A$5:$I$29,5,0),)</f>
        <v>0</v>
      </c>
      <c r="E2907" s="60"/>
      <c r="F2907" s="60"/>
      <c r="G2907" s="60"/>
      <c r="H2907" s="60"/>
      <c r="I2907" s="60"/>
      <c r="J2907" s="60"/>
      <c r="K2907" s="65">
        <f>IFERROR(VLOOKUP($A2907,D_SAV!$A$5:$I$29,6,0),)</f>
        <v>0</v>
      </c>
    </row>
    <row r="2908" spans="1:11" x14ac:dyDescent="0.25">
      <c r="A2908" s="59"/>
      <c r="B2908" s="63">
        <f>IFERROR(VLOOKUP($A2908,D_SAV!$A$5:$I$29,3,0),)</f>
        <v>0</v>
      </c>
      <c r="C2908" s="64" t="str">
        <f>IFERROR(VLOOKUP($A2908,D_SAV!$A$5:$I$29,4,0),"")</f>
        <v/>
      </c>
      <c r="D2908" s="65">
        <f>IFERROR(VLOOKUP($A2908,D_SAV!$A$5:$I$29,5,0),)</f>
        <v>0</v>
      </c>
      <c r="E2908" s="60"/>
      <c r="F2908" s="60"/>
      <c r="G2908" s="60"/>
      <c r="H2908" s="60"/>
      <c r="I2908" s="60"/>
      <c r="J2908" s="60"/>
      <c r="K2908" s="65">
        <f>IFERROR(VLOOKUP($A2908,D_SAV!$A$5:$I$29,6,0),)</f>
        <v>0</v>
      </c>
    </row>
    <row r="2909" spans="1:11" x14ac:dyDescent="0.25">
      <c r="A2909" s="59"/>
      <c r="B2909" s="63">
        <f>IFERROR(VLOOKUP($A2909,D_SAV!$A$5:$I$29,3,0),)</f>
        <v>0</v>
      </c>
      <c r="C2909" s="64" t="str">
        <f>IFERROR(VLOOKUP($A2909,D_SAV!$A$5:$I$29,4,0),"")</f>
        <v/>
      </c>
      <c r="D2909" s="65">
        <f>IFERROR(VLOOKUP($A2909,D_SAV!$A$5:$I$29,5,0),)</f>
        <v>0</v>
      </c>
      <c r="E2909" s="60"/>
      <c r="F2909" s="60"/>
      <c r="G2909" s="60"/>
      <c r="H2909" s="60"/>
      <c r="I2909" s="60"/>
      <c r="J2909" s="60"/>
      <c r="K2909" s="65">
        <f>IFERROR(VLOOKUP($A2909,D_SAV!$A$5:$I$29,6,0),)</f>
        <v>0</v>
      </c>
    </row>
    <row r="2910" spans="1:11" x14ac:dyDescent="0.25">
      <c r="A2910" s="59"/>
      <c r="B2910" s="63">
        <f>IFERROR(VLOOKUP($A2910,D_SAV!$A$5:$I$29,3,0),)</f>
        <v>0</v>
      </c>
      <c r="C2910" s="64" t="str">
        <f>IFERROR(VLOOKUP($A2910,D_SAV!$A$5:$I$29,4,0),"")</f>
        <v/>
      </c>
      <c r="D2910" s="65">
        <f>IFERROR(VLOOKUP($A2910,D_SAV!$A$5:$I$29,5,0),)</f>
        <v>0</v>
      </c>
      <c r="E2910" s="60"/>
      <c r="F2910" s="60"/>
      <c r="G2910" s="60"/>
      <c r="H2910" s="60"/>
      <c r="I2910" s="60"/>
      <c r="J2910" s="60"/>
      <c r="K2910" s="65">
        <f>IFERROR(VLOOKUP($A2910,D_SAV!$A$5:$I$29,6,0),)</f>
        <v>0</v>
      </c>
    </row>
    <row r="2911" spans="1:11" x14ac:dyDescent="0.25">
      <c r="A2911" s="59"/>
      <c r="B2911" s="63">
        <f>IFERROR(VLOOKUP($A2911,D_SAV!$A$5:$I$29,3,0),)</f>
        <v>0</v>
      </c>
      <c r="C2911" s="64" t="str">
        <f>IFERROR(VLOOKUP($A2911,D_SAV!$A$5:$I$29,4,0),"")</f>
        <v/>
      </c>
      <c r="D2911" s="65">
        <f>IFERROR(VLOOKUP($A2911,D_SAV!$A$5:$I$29,5,0),)</f>
        <v>0</v>
      </c>
      <c r="E2911" s="60"/>
      <c r="F2911" s="60"/>
      <c r="G2911" s="60"/>
      <c r="H2911" s="60"/>
      <c r="I2911" s="60"/>
      <c r="J2911" s="60"/>
      <c r="K2911" s="65">
        <f>IFERROR(VLOOKUP($A2911,D_SAV!$A$5:$I$29,6,0),)</f>
        <v>0</v>
      </c>
    </row>
    <row r="2912" spans="1:11" x14ac:dyDescent="0.25">
      <c r="A2912" s="59"/>
      <c r="B2912" s="63">
        <f>IFERROR(VLOOKUP($A2912,D_SAV!$A$5:$I$29,3,0),)</f>
        <v>0</v>
      </c>
      <c r="C2912" s="64" t="str">
        <f>IFERROR(VLOOKUP($A2912,D_SAV!$A$5:$I$29,4,0),"")</f>
        <v/>
      </c>
      <c r="D2912" s="65">
        <f>IFERROR(VLOOKUP($A2912,D_SAV!$A$5:$I$29,5,0),)</f>
        <v>0</v>
      </c>
      <c r="E2912" s="60"/>
      <c r="F2912" s="60"/>
      <c r="G2912" s="60"/>
      <c r="H2912" s="60"/>
      <c r="I2912" s="60"/>
      <c r="J2912" s="60"/>
      <c r="K2912" s="65">
        <f>IFERROR(VLOOKUP($A2912,D_SAV!$A$5:$I$29,6,0),)</f>
        <v>0</v>
      </c>
    </row>
    <row r="2913" spans="1:11" x14ac:dyDescent="0.25">
      <c r="A2913" s="59"/>
      <c r="B2913" s="63">
        <f>IFERROR(VLOOKUP($A2913,D_SAV!$A$5:$I$29,3,0),)</f>
        <v>0</v>
      </c>
      <c r="C2913" s="64" t="str">
        <f>IFERROR(VLOOKUP($A2913,D_SAV!$A$5:$I$29,4,0),"")</f>
        <v/>
      </c>
      <c r="D2913" s="65">
        <f>IFERROR(VLOOKUP($A2913,D_SAV!$A$5:$I$29,5,0),)</f>
        <v>0</v>
      </c>
      <c r="E2913" s="60"/>
      <c r="F2913" s="60"/>
      <c r="G2913" s="60"/>
      <c r="H2913" s="60"/>
      <c r="I2913" s="60"/>
      <c r="J2913" s="60"/>
      <c r="K2913" s="65">
        <f>IFERROR(VLOOKUP($A2913,D_SAV!$A$5:$I$29,6,0),)</f>
        <v>0</v>
      </c>
    </row>
    <row r="2914" spans="1:11" x14ac:dyDescent="0.25">
      <c r="A2914" s="59"/>
      <c r="B2914" s="63">
        <f>IFERROR(VLOOKUP($A2914,D_SAV!$A$5:$I$29,3,0),)</f>
        <v>0</v>
      </c>
      <c r="C2914" s="64" t="str">
        <f>IFERROR(VLOOKUP($A2914,D_SAV!$A$5:$I$29,4,0),"")</f>
        <v/>
      </c>
      <c r="D2914" s="65">
        <f>IFERROR(VLOOKUP($A2914,D_SAV!$A$5:$I$29,5,0),)</f>
        <v>0</v>
      </c>
      <c r="E2914" s="60"/>
      <c r="F2914" s="60"/>
      <c r="G2914" s="60"/>
      <c r="H2914" s="60"/>
      <c r="I2914" s="60"/>
      <c r="J2914" s="60"/>
      <c r="K2914" s="65">
        <f>IFERROR(VLOOKUP($A2914,D_SAV!$A$5:$I$29,6,0),)</f>
        <v>0</v>
      </c>
    </row>
    <row r="2915" spans="1:11" x14ac:dyDescent="0.25">
      <c r="A2915" s="59"/>
      <c r="B2915" s="63">
        <f>IFERROR(VLOOKUP($A2915,D_SAV!$A$5:$I$29,3,0),)</f>
        <v>0</v>
      </c>
      <c r="C2915" s="64" t="str">
        <f>IFERROR(VLOOKUP($A2915,D_SAV!$A$5:$I$29,4,0),"")</f>
        <v/>
      </c>
      <c r="D2915" s="65">
        <f>IFERROR(VLOOKUP($A2915,D_SAV!$A$5:$I$29,5,0),)</f>
        <v>0</v>
      </c>
      <c r="E2915" s="60"/>
      <c r="F2915" s="60"/>
      <c r="G2915" s="60"/>
      <c r="H2915" s="60"/>
      <c r="I2915" s="60"/>
      <c r="J2915" s="60"/>
      <c r="K2915" s="65">
        <f>IFERROR(VLOOKUP($A2915,D_SAV!$A$5:$I$29,6,0),)</f>
        <v>0</v>
      </c>
    </row>
    <row r="2916" spans="1:11" x14ac:dyDescent="0.25">
      <c r="A2916" s="59"/>
      <c r="B2916" s="63">
        <f>IFERROR(VLOOKUP($A2916,D_SAV!$A$5:$I$29,3,0),)</f>
        <v>0</v>
      </c>
      <c r="C2916" s="64" t="str">
        <f>IFERROR(VLOOKUP($A2916,D_SAV!$A$5:$I$29,4,0),"")</f>
        <v/>
      </c>
      <c r="D2916" s="65">
        <f>IFERROR(VLOOKUP($A2916,D_SAV!$A$5:$I$29,5,0),)</f>
        <v>0</v>
      </c>
      <c r="E2916" s="60"/>
      <c r="F2916" s="60"/>
      <c r="G2916" s="60"/>
      <c r="H2916" s="60"/>
      <c r="I2916" s="60"/>
      <c r="J2916" s="60"/>
      <c r="K2916" s="65">
        <f>IFERROR(VLOOKUP($A2916,D_SAV!$A$5:$I$29,6,0),)</f>
        <v>0</v>
      </c>
    </row>
    <row r="2917" spans="1:11" x14ac:dyDescent="0.25">
      <c r="A2917" s="59"/>
      <c r="B2917" s="63">
        <f>IFERROR(VLOOKUP($A2917,D_SAV!$A$5:$I$29,3,0),)</f>
        <v>0</v>
      </c>
      <c r="C2917" s="64" t="str">
        <f>IFERROR(VLOOKUP($A2917,D_SAV!$A$5:$I$29,4,0),"")</f>
        <v/>
      </c>
      <c r="D2917" s="65">
        <f>IFERROR(VLOOKUP($A2917,D_SAV!$A$5:$I$29,5,0),)</f>
        <v>0</v>
      </c>
      <c r="E2917" s="60"/>
      <c r="F2917" s="60"/>
      <c r="G2917" s="60"/>
      <c r="H2917" s="60"/>
      <c r="I2917" s="60"/>
      <c r="J2917" s="60"/>
      <c r="K2917" s="65">
        <f>IFERROR(VLOOKUP($A2917,D_SAV!$A$5:$I$29,6,0),)</f>
        <v>0</v>
      </c>
    </row>
    <row r="2918" spans="1:11" x14ac:dyDescent="0.25">
      <c r="A2918" s="59"/>
      <c r="B2918" s="63">
        <f>IFERROR(VLOOKUP($A2918,D_SAV!$A$5:$I$29,3,0),)</f>
        <v>0</v>
      </c>
      <c r="C2918" s="64" t="str">
        <f>IFERROR(VLOOKUP($A2918,D_SAV!$A$5:$I$29,4,0),"")</f>
        <v/>
      </c>
      <c r="D2918" s="65">
        <f>IFERROR(VLOOKUP($A2918,D_SAV!$A$5:$I$29,5,0),)</f>
        <v>0</v>
      </c>
      <c r="E2918" s="60"/>
      <c r="F2918" s="60"/>
      <c r="G2918" s="60"/>
      <c r="H2918" s="60"/>
      <c r="I2918" s="60"/>
      <c r="J2918" s="60"/>
      <c r="K2918" s="65">
        <f>IFERROR(VLOOKUP($A2918,D_SAV!$A$5:$I$29,6,0),)</f>
        <v>0</v>
      </c>
    </row>
    <row r="2919" spans="1:11" x14ac:dyDescent="0.25">
      <c r="A2919" s="59"/>
      <c r="B2919" s="63">
        <f>IFERROR(VLOOKUP($A2919,D_SAV!$A$5:$I$29,3,0),)</f>
        <v>0</v>
      </c>
      <c r="C2919" s="64" t="str">
        <f>IFERROR(VLOOKUP($A2919,D_SAV!$A$5:$I$29,4,0),"")</f>
        <v/>
      </c>
      <c r="D2919" s="65">
        <f>IFERROR(VLOOKUP($A2919,D_SAV!$A$5:$I$29,5,0),)</f>
        <v>0</v>
      </c>
      <c r="E2919" s="60"/>
      <c r="F2919" s="60"/>
      <c r="G2919" s="60"/>
      <c r="H2919" s="60"/>
      <c r="I2919" s="60"/>
      <c r="J2919" s="60"/>
      <c r="K2919" s="65">
        <f>IFERROR(VLOOKUP($A2919,D_SAV!$A$5:$I$29,6,0),)</f>
        <v>0</v>
      </c>
    </row>
    <row r="2920" spans="1:11" x14ac:dyDescent="0.25">
      <c r="A2920" s="59"/>
      <c r="B2920" s="63">
        <f>IFERROR(VLOOKUP($A2920,D_SAV!$A$5:$I$29,3,0),)</f>
        <v>0</v>
      </c>
      <c r="C2920" s="64" t="str">
        <f>IFERROR(VLOOKUP($A2920,D_SAV!$A$5:$I$29,4,0),"")</f>
        <v/>
      </c>
      <c r="D2920" s="65">
        <f>IFERROR(VLOOKUP($A2920,D_SAV!$A$5:$I$29,5,0),)</f>
        <v>0</v>
      </c>
      <c r="E2920" s="60"/>
      <c r="F2920" s="60"/>
      <c r="G2920" s="60"/>
      <c r="H2920" s="60"/>
      <c r="I2920" s="60"/>
      <c r="J2920" s="60"/>
      <c r="K2920" s="65">
        <f>IFERROR(VLOOKUP($A2920,D_SAV!$A$5:$I$29,6,0),)</f>
        <v>0</v>
      </c>
    </row>
    <row r="2921" spans="1:11" x14ac:dyDescent="0.25">
      <c r="A2921" s="59"/>
      <c r="B2921" s="63">
        <f>IFERROR(VLOOKUP($A2921,D_SAV!$A$5:$I$29,3,0),)</f>
        <v>0</v>
      </c>
      <c r="C2921" s="64" t="str">
        <f>IFERROR(VLOOKUP($A2921,D_SAV!$A$5:$I$29,4,0),"")</f>
        <v/>
      </c>
      <c r="D2921" s="65">
        <f>IFERROR(VLOOKUP($A2921,D_SAV!$A$5:$I$29,5,0),)</f>
        <v>0</v>
      </c>
      <c r="E2921" s="60"/>
      <c r="F2921" s="60"/>
      <c r="G2921" s="60"/>
      <c r="H2921" s="60"/>
      <c r="I2921" s="60"/>
      <c r="J2921" s="60"/>
      <c r="K2921" s="65">
        <f>IFERROR(VLOOKUP($A2921,D_SAV!$A$5:$I$29,6,0),)</f>
        <v>0</v>
      </c>
    </row>
    <row r="2922" spans="1:11" x14ac:dyDescent="0.25">
      <c r="A2922" s="59"/>
      <c r="B2922" s="63">
        <f>IFERROR(VLOOKUP($A2922,D_SAV!$A$5:$I$29,3,0),)</f>
        <v>0</v>
      </c>
      <c r="C2922" s="64" t="str">
        <f>IFERROR(VLOOKUP($A2922,D_SAV!$A$5:$I$29,4,0),"")</f>
        <v/>
      </c>
      <c r="D2922" s="65">
        <f>IFERROR(VLOOKUP($A2922,D_SAV!$A$5:$I$29,5,0),)</f>
        <v>0</v>
      </c>
      <c r="E2922" s="60"/>
      <c r="F2922" s="60"/>
      <c r="G2922" s="60"/>
      <c r="H2922" s="60"/>
      <c r="I2922" s="60"/>
      <c r="J2922" s="60"/>
      <c r="K2922" s="65">
        <f>IFERROR(VLOOKUP($A2922,D_SAV!$A$5:$I$29,6,0),)</f>
        <v>0</v>
      </c>
    </row>
    <row r="2923" spans="1:11" x14ac:dyDescent="0.25">
      <c r="A2923" s="59"/>
      <c r="B2923" s="63">
        <f>IFERROR(VLOOKUP($A2923,D_SAV!$A$5:$I$29,3,0),)</f>
        <v>0</v>
      </c>
      <c r="C2923" s="64" t="str">
        <f>IFERROR(VLOOKUP($A2923,D_SAV!$A$5:$I$29,4,0),"")</f>
        <v/>
      </c>
      <c r="D2923" s="65">
        <f>IFERROR(VLOOKUP($A2923,D_SAV!$A$5:$I$29,5,0),)</f>
        <v>0</v>
      </c>
      <c r="E2923" s="60"/>
      <c r="F2923" s="60"/>
      <c r="G2923" s="60"/>
      <c r="H2923" s="60"/>
      <c r="I2923" s="60"/>
      <c r="J2923" s="60"/>
      <c r="K2923" s="65">
        <f>IFERROR(VLOOKUP($A2923,D_SAV!$A$5:$I$29,6,0),)</f>
        <v>0</v>
      </c>
    </row>
    <row r="2924" spans="1:11" x14ac:dyDescent="0.25">
      <c r="A2924" s="59"/>
      <c r="B2924" s="63">
        <f>IFERROR(VLOOKUP($A2924,D_SAV!$A$5:$I$29,3,0),)</f>
        <v>0</v>
      </c>
      <c r="C2924" s="64" t="str">
        <f>IFERROR(VLOOKUP($A2924,D_SAV!$A$5:$I$29,4,0),"")</f>
        <v/>
      </c>
      <c r="D2924" s="65">
        <f>IFERROR(VLOOKUP($A2924,D_SAV!$A$5:$I$29,5,0),)</f>
        <v>0</v>
      </c>
      <c r="E2924" s="60"/>
      <c r="F2924" s="60"/>
      <c r="G2924" s="60"/>
      <c r="H2924" s="60"/>
      <c r="I2924" s="60"/>
      <c r="J2924" s="60"/>
      <c r="K2924" s="65">
        <f>IFERROR(VLOOKUP($A2924,D_SAV!$A$5:$I$29,6,0),)</f>
        <v>0</v>
      </c>
    </row>
    <row r="2925" spans="1:11" x14ac:dyDescent="0.25">
      <c r="A2925" s="59"/>
      <c r="B2925" s="63">
        <f>IFERROR(VLOOKUP($A2925,D_SAV!$A$5:$I$29,3,0),)</f>
        <v>0</v>
      </c>
      <c r="C2925" s="64" t="str">
        <f>IFERROR(VLOOKUP($A2925,D_SAV!$A$5:$I$29,4,0),"")</f>
        <v/>
      </c>
      <c r="D2925" s="65">
        <f>IFERROR(VLOOKUP($A2925,D_SAV!$A$5:$I$29,5,0),)</f>
        <v>0</v>
      </c>
      <c r="E2925" s="60"/>
      <c r="F2925" s="60"/>
      <c r="G2925" s="60"/>
      <c r="H2925" s="60"/>
      <c r="I2925" s="60"/>
      <c r="J2925" s="60"/>
      <c r="K2925" s="65">
        <f>IFERROR(VLOOKUP($A2925,D_SAV!$A$5:$I$29,6,0),)</f>
        <v>0</v>
      </c>
    </row>
    <row r="2926" spans="1:11" x14ac:dyDescent="0.25">
      <c r="A2926" s="59"/>
      <c r="B2926" s="63">
        <f>IFERROR(VLOOKUP($A2926,D_SAV!$A$5:$I$29,3,0),)</f>
        <v>0</v>
      </c>
      <c r="C2926" s="64" t="str">
        <f>IFERROR(VLOOKUP($A2926,D_SAV!$A$5:$I$29,4,0),"")</f>
        <v/>
      </c>
      <c r="D2926" s="65">
        <f>IFERROR(VLOOKUP($A2926,D_SAV!$A$5:$I$29,5,0),)</f>
        <v>0</v>
      </c>
      <c r="E2926" s="60"/>
      <c r="F2926" s="60"/>
      <c r="G2926" s="60"/>
      <c r="H2926" s="60"/>
      <c r="I2926" s="60"/>
      <c r="J2926" s="60"/>
      <c r="K2926" s="65">
        <f>IFERROR(VLOOKUP($A2926,D_SAV!$A$5:$I$29,6,0),)</f>
        <v>0</v>
      </c>
    </row>
    <row r="2927" spans="1:11" x14ac:dyDescent="0.25">
      <c r="A2927" s="59"/>
      <c r="B2927" s="63">
        <f>IFERROR(VLOOKUP($A2927,D_SAV!$A$5:$I$29,3,0),)</f>
        <v>0</v>
      </c>
      <c r="C2927" s="64" t="str">
        <f>IFERROR(VLOOKUP($A2927,D_SAV!$A$5:$I$29,4,0),"")</f>
        <v/>
      </c>
      <c r="D2927" s="65">
        <f>IFERROR(VLOOKUP($A2927,D_SAV!$A$5:$I$29,5,0),)</f>
        <v>0</v>
      </c>
      <c r="E2927" s="60"/>
      <c r="F2927" s="60"/>
      <c r="G2927" s="60"/>
      <c r="H2927" s="60"/>
      <c r="I2927" s="60"/>
      <c r="J2927" s="60"/>
      <c r="K2927" s="65">
        <f>IFERROR(VLOOKUP($A2927,D_SAV!$A$5:$I$29,6,0),)</f>
        <v>0</v>
      </c>
    </row>
    <row r="2928" spans="1:11" x14ac:dyDescent="0.25">
      <c r="A2928" s="59"/>
      <c r="B2928" s="63">
        <f>IFERROR(VLOOKUP($A2928,D_SAV!$A$5:$I$29,3,0),)</f>
        <v>0</v>
      </c>
      <c r="C2928" s="64" t="str">
        <f>IFERROR(VLOOKUP($A2928,D_SAV!$A$5:$I$29,4,0),"")</f>
        <v/>
      </c>
      <c r="D2928" s="65">
        <f>IFERROR(VLOOKUP($A2928,D_SAV!$A$5:$I$29,5,0),)</f>
        <v>0</v>
      </c>
      <c r="E2928" s="60"/>
      <c r="F2928" s="60"/>
      <c r="G2928" s="60"/>
      <c r="H2928" s="60"/>
      <c r="I2928" s="60"/>
      <c r="J2928" s="60"/>
      <c r="K2928" s="65">
        <f>IFERROR(VLOOKUP($A2928,D_SAV!$A$5:$I$29,6,0),)</f>
        <v>0</v>
      </c>
    </row>
    <row r="2929" spans="1:11" x14ac:dyDescent="0.25">
      <c r="A2929" s="59"/>
      <c r="B2929" s="63">
        <f>IFERROR(VLOOKUP($A2929,D_SAV!$A$5:$I$29,3,0),)</f>
        <v>0</v>
      </c>
      <c r="C2929" s="64" t="str">
        <f>IFERROR(VLOOKUP($A2929,D_SAV!$A$5:$I$29,4,0),"")</f>
        <v/>
      </c>
      <c r="D2929" s="65">
        <f>IFERROR(VLOOKUP($A2929,D_SAV!$A$5:$I$29,5,0),)</f>
        <v>0</v>
      </c>
      <c r="E2929" s="60"/>
      <c r="F2929" s="60"/>
      <c r="G2929" s="60"/>
      <c r="H2929" s="60"/>
      <c r="I2929" s="60"/>
      <c r="J2929" s="60"/>
      <c r="K2929" s="65">
        <f>IFERROR(VLOOKUP($A2929,D_SAV!$A$5:$I$29,6,0),)</f>
        <v>0</v>
      </c>
    </row>
    <row r="2930" spans="1:11" x14ac:dyDescent="0.25">
      <c r="A2930" s="59"/>
      <c r="B2930" s="63">
        <f>IFERROR(VLOOKUP($A2930,D_SAV!$A$5:$I$29,3,0),)</f>
        <v>0</v>
      </c>
      <c r="C2930" s="64" t="str">
        <f>IFERROR(VLOOKUP($A2930,D_SAV!$A$5:$I$29,4,0),"")</f>
        <v/>
      </c>
      <c r="D2930" s="65">
        <f>IFERROR(VLOOKUP($A2930,D_SAV!$A$5:$I$29,5,0),)</f>
        <v>0</v>
      </c>
      <c r="E2930" s="60"/>
      <c r="F2930" s="60"/>
      <c r="G2930" s="60"/>
      <c r="H2930" s="60"/>
      <c r="I2930" s="60"/>
      <c r="J2930" s="60"/>
      <c r="K2930" s="65">
        <f>IFERROR(VLOOKUP($A2930,D_SAV!$A$5:$I$29,6,0),)</f>
        <v>0</v>
      </c>
    </row>
    <row r="2931" spans="1:11" x14ac:dyDescent="0.25">
      <c r="A2931" s="59"/>
      <c r="B2931" s="63">
        <f>IFERROR(VLOOKUP($A2931,D_SAV!$A$5:$I$29,3,0),)</f>
        <v>0</v>
      </c>
      <c r="C2931" s="64" t="str">
        <f>IFERROR(VLOOKUP($A2931,D_SAV!$A$5:$I$29,4,0),"")</f>
        <v/>
      </c>
      <c r="D2931" s="65">
        <f>IFERROR(VLOOKUP($A2931,D_SAV!$A$5:$I$29,5,0),)</f>
        <v>0</v>
      </c>
      <c r="E2931" s="60"/>
      <c r="F2931" s="60"/>
      <c r="G2931" s="60"/>
      <c r="H2931" s="60"/>
      <c r="I2931" s="60"/>
      <c r="J2931" s="60"/>
      <c r="K2931" s="65">
        <f>IFERROR(VLOOKUP($A2931,D_SAV!$A$5:$I$29,6,0),)</f>
        <v>0</v>
      </c>
    </row>
    <row r="2932" spans="1:11" x14ac:dyDescent="0.25">
      <c r="A2932" s="59"/>
      <c r="B2932" s="63">
        <f>IFERROR(VLOOKUP($A2932,D_SAV!$A$5:$I$29,3,0),)</f>
        <v>0</v>
      </c>
      <c r="C2932" s="64" t="str">
        <f>IFERROR(VLOOKUP($A2932,D_SAV!$A$5:$I$29,4,0),"")</f>
        <v/>
      </c>
      <c r="D2932" s="65">
        <f>IFERROR(VLOOKUP($A2932,D_SAV!$A$5:$I$29,5,0),)</f>
        <v>0</v>
      </c>
      <c r="E2932" s="60"/>
      <c r="F2932" s="60"/>
      <c r="G2932" s="60"/>
      <c r="H2932" s="60"/>
      <c r="I2932" s="60"/>
      <c r="J2932" s="60"/>
      <c r="K2932" s="65">
        <f>IFERROR(VLOOKUP($A2932,D_SAV!$A$5:$I$29,6,0),)</f>
        <v>0</v>
      </c>
    </row>
    <row r="2933" spans="1:11" x14ac:dyDescent="0.25">
      <c r="A2933" s="59"/>
      <c r="B2933" s="63">
        <f>IFERROR(VLOOKUP($A2933,D_SAV!$A$5:$I$29,3,0),)</f>
        <v>0</v>
      </c>
      <c r="C2933" s="64" t="str">
        <f>IFERROR(VLOOKUP($A2933,D_SAV!$A$5:$I$29,4,0),"")</f>
        <v/>
      </c>
      <c r="D2933" s="65">
        <f>IFERROR(VLOOKUP($A2933,D_SAV!$A$5:$I$29,5,0),)</f>
        <v>0</v>
      </c>
      <c r="E2933" s="60"/>
      <c r="F2933" s="60"/>
      <c r="G2933" s="60"/>
      <c r="H2933" s="60"/>
      <c r="I2933" s="60"/>
      <c r="J2933" s="60"/>
      <c r="K2933" s="65">
        <f>IFERROR(VLOOKUP($A2933,D_SAV!$A$5:$I$29,6,0),)</f>
        <v>0</v>
      </c>
    </row>
    <row r="2934" spans="1:11" x14ac:dyDescent="0.25">
      <c r="A2934" s="59"/>
      <c r="B2934" s="63">
        <f>IFERROR(VLOOKUP($A2934,D_SAV!$A$5:$I$29,3,0),)</f>
        <v>0</v>
      </c>
      <c r="C2934" s="64" t="str">
        <f>IFERROR(VLOOKUP($A2934,D_SAV!$A$5:$I$29,4,0),"")</f>
        <v/>
      </c>
      <c r="D2934" s="65">
        <f>IFERROR(VLOOKUP($A2934,D_SAV!$A$5:$I$29,5,0),)</f>
        <v>0</v>
      </c>
      <c r="E2934" s="60"/>
      <c r="F2934" s="60"/>
      <c r="G2934" s="60"/>
      <c r="H2934" s="60"/>
      <c r="I2934" s="60"/>
      <c r="J2934" s="60"/>
      <c r="K2934" s="65">
        <f>IFERROR(VLOOKUP($A2934,D_SAV!$A$5:$I$29,6,0),)</f>
        <v>0</v>
      </c>
    </row>
    <row r="2935" spans="1:11" x14ac:dyDescent="0.25">
      <c r="A2935" s="59"/>
      <c r="B2935" s="63">
        <f>IFERROR(VLOOKUP($A2935,D_SAV!$A$5:$I$29,3,0),)</f>
        <v>0</v>
      </c>
      <c r="C2935" s="64" t="str">
        <f>IFERROR(VLOOKUP($A2935,D_SAV!$A$5:$I$29,4,0),"")</f>
        <v/>
      </c>
      <c r="D2935" s="65">
        <f>IFERROR(VLOOKUP($A2935,D_SAV!$A$5:$I$29,5,0),)</f>
        <v>0</v>
      </c>
      <c r="E2935" s="60"/>
      <c r="F2935" s="60"/>
      <c r="G2935" s="60"/>
      <c r="H2935" s="60"/>
      <c r="I2935" s="60"/>
      <c r="J2935" s="60"/>
      <c r="K2935" s="65">
        <f>IFERROR(VLOOKUP($A2935,D_SAV!$A$5:$I$29,6,0),)</f>
        <v>0</v>
      </c>
    </row>
    <row r="2936" spans="1:11" x14ac:dyDescent="0.25">
      <c r="A2936" s="59"/>
      <c r="B2936" s="63">
        <f>IFERROR(VLOOKUP($A2936,D_SAV!$A$5:$I$29,3,0),)</f>
        <v>0</v>
      </c>
      <c r="C2936" s="64" t="str">
        <f>IFERROR(VLOOKUP($A2936,D_SAV!$A$5:$I$29,4,0),"")</f>
        <v/>
      </c>
      <c r="D2936" s="65">
        <f>IFERROR(VLOOKUP($A2936,D_SAV!$A$5:$I$29,5,0),)</f>
        <v>0</v>
      </c>
      <c r="E2936" s="60"/>
      <c r="F2936" s="60"/>
      <c r="G2936" s="60"/>
      <c r="H2936" s="60"/>
      <c r="I2936" s="60"/>
      <c r="J2936" s="60"/>
      <c r="K2936" s="65">
        <f>IFERROR(VLOOKUP($A2936,D_SAV!$A$5:$I$29,6,0),)</f>
        <v>0</v>
      </c>
    </row>
    <row r="2937" spans="1:11" x14ac:dyDescent="0.25">
      <c r="A2937" s="59"/>
      <c r="B2937" s="63">
        <f>IFERROR(VLOOKUP($A2937,D_SAV!$A$5:$I$29,3,0),)</f>
        <v>0</v>
      </c>
      <c r="C2937" s="64" t="str">
        <f>IFERROR(VLOOKUP($A2937,D_SAV!$A$5:$I$29,4,0),"")</f>
        <v/>
      </c>
      <c r="D2937" s="65">
        <f>IFERROR(VLOOKUP($A2937,D_SAV!$A$5:$I$29,5,0),)</f>
        <v>0</v>
      </c>
      <c r="E2937" s="60"/>
      <c r="F2937" s="60"/>
      <c r="G2937" s="60"/>
      <c r="H2937" s="60"/>
      <c r="I2937" s="60"/>
      <c r="J2937" s="60"/>
      <c r="K2937" s="65">
        <f>IFERROR(VLOOKUP($A2937,D_SAV!$A$5:$I$29,6,0),)</f>
        <v>0</v>
      </c>
    </row>
    <row r="2938" spans="1:11" x14ac:dyDescent="0.25">
      <c r="A2938" s="59"/>
      <c r="B2938" s="63">
        <f>IFERROR(VLOOKUP($A2938,D_SAV!$A$5:$I$29,3,0),)</f>
        <v>0</v>
      </c>
      <c r="C2938" s="64" t="str">
        <f>IFERROR(VLOOKUP($A2938,D_SAV!$A$5:$I$29,4,0),"")</f>
        <v/>
      </c>
      <c r="D2938" s="65">
        <f>IFERROR(VLOOKUP($A2938,D_SAV!$A$5:$I$29,5,0),)</f>
        <v>0</v>
      </c>
      <c r="E2938" s="60"/>
      <c r="F2938" s="60"/>
      <c r="G2938" s="60"/>
      <c r="H2938" s="60"/>
      <c r="I2938" s="60"/>
      <c r="J2938" s="60"/>
      <c r="K2938" s="65">
        <f>IFERROR(VLOOKUP($A2938,D_SAV!$A$5:$I$29,6,0),)</f>
        <v>0</v>
      </c>
    </row>
    <row r="2939" spans="1:11" x14ac:dyDescent="0.25">
      <c r="A2939" s="59"/>
      <c r="B2939" s="63">
        <f>IFERROR(VLOOKUP($A2939,D_SAV!$A$5:$I$29,3,0),)</f>
        <v>0</v>
      </c>
      <c r="C2939" s="64" t="str">
        <f>IFERROR(VLOOKUP($A2939,D_SAV!$A$5:$I$29,4,0),"")</f>
        <v/>
      </c>
      <c r="D2939" s="65">
        <f>IFERROR(VLOOKUP($A2939,D_SAV!$A$5:$I$29,5,0),)</f>
        <v>0</v>
      </c>
      <c r="E2939" s="60"/>
      <c r="F2939" s="60"/>
      <c r="G2939" s="60"/>
      <c r="H2939" s="60"/>
      <c r="I2939" s="60"/>
      <c r="J2939" s="60"/>
      <c r="K2939" s="65">
        <f>IFERROR(VLOOKUP($A2939,D_SAV!$A$5:$I$29,6,0),)</f>
        <v>0</v>
      </c>
    </row>
    <row r="2940" spans="1:11" x14ac:dyDescent="0.25">
      <c r="A2940" s="59"/>
      <c r="B2940" s="63">
        <f>IFERROR(VLOOKUP($A2940,D_SAV!$A$5:$I$29,3,0),)</f>
        <v>0</v>
      </c>
      <c r="C2940" s="64" t="str">
        <f>IFERROR(VLOOKUP($A2940,D_SAV!$A$5:$I$29,4,0),"")</f>
        <v/>
      </c>
      <c r="D2940" s="65">
        <f>IFERROR(VLOOKUP($A2940,D_SAV!$A$5:$I$29,5,0),)</f>
        <v>0</v>
      </c>
      <c r="E2940" s="60"/>
      <c r="F2940" s="60"/>
      <c r="G2940" s="60"/>
      <c r="H2940" s="60"/>
      <c r="I2940" s="60"/>
      <c r="J2940" s="60"/>
      <c r="K2940" s="65">
        <f>IFERROR(VLOOKUP($A2940,D_SAV!$A$5:$I$29,6,0),)</f>
        <v>0</v>
      </c>
    </row>
    <row r="2941" spans="1:11" x14ac:dyDescent="0.25">
      <c r="A2941" s="59"/>
      <c r="B2941" s="63">
        <f>IFERROR(VLOOKUP($A2941,D_SAV!$A$5:$I$29,3,0),)</f>
        <v>0</v>
      </c>
      <c r="C2941" s="64" t="str">
        <f>IFERROR(VLOOKUP($A2941,D_SAV!$A$5:$I$29,4,0),"")</f>
        <v/>
      </c>
      <c r="D2941" s="65">
        <f>IFERROR(VLOOKUP($A2941,D_SAV!$A$5:$I$29,5,0),)</f>
        <v>0</v>
      </c>
      <c r="E2941" s="60"/>
      <c r="F2941" s="60"/>
      <c r="G2941" s="60"/>
      <c r="H2941" s="60"/>
      <c r="I2941" s="60"/>
      <c r="J2941" s="60"/>
      <c r="K2941" s="65">
        <f>IFERROR(VLOOKUP($A2941,D_SAV!$A$5:$I$29,6,0),)</f>
        <v>0</v>
      </c>
    </row>
    <row r="2942" spans="1:11" x14ac:dyDescent="0.25">
      <c r="A2942" s="59"/>
      <c r="B2942" s="63">
        <f>IFERROR(VLOOKUP($A2942,D_SAV!$A$5:$I$29,3,0),)</f>
        <v>0</v>
      </c>
      <c r="C2942" s="64" t="str">
        <f>IFERROR(VLOOKUP($A2942,D_SAV!$A$5:$I$29,4,0),"")</f>
        <v/>
      </c>
      <c r="D2942" s="65">
        <f>IFERROR(VLOOKUP($A2942,D_SAV!$A$5:$I$29,5,0),)</f>
        <v>0</v>
      </c>
      <c r="E2942" s="60"/>
      <c r="F2942" s="60"/>
      <c r="G2942" s="60"/>
      <c r="H2942" s="60"/>
      <c r="I2942" s="60"/>
      <c r="J2942" s="60"/>
      <c r="K2942" s="65">
        <f>IFERROR(VLOOKUP($A2942,D_SAV!$A$5:$I$29,6,0),)</f>
        <v>0</v>
      </c>
    </row>
    <row r="2943" spans="1:11" x14ac:dyDescent="0.25">
      <c r="A2943" s="59"/>
      <c r="B2943" s="63">
        <f>IFERROR(VLOOKUP($A2943,D_SAV!$A$5:$I$29,3,0),)</f>
        <v>0</v>
      </c>
      <c r="C2943" s="64" t="str">
        <f>IFERROR(VLOOKUP($A2943,D_SAV!$A$5:$I$29,4,0),"")</f>
        <v/>
      </c>
      <c r="D2943" s="65">
        <f>IFERROR(VLOOKUP($A2943,D_SAV!$A$5:$I$29,5,0),)</f>
        <v>0</v>
      </c>
      <c r="E2943" s="60"/>
      <c r="F2943" s="60"/>
      <c r="G2943" s="60"/>
      <c r="H2943" s="60"/>
      <c r="I2943" s="60"/>
      <c r="J2943" s="60"/>
      <c r="K2943" s="65">
        <f>IFERROR(VLOOKUP($A2943,D_SAV!$A$5:$I$29,6,0),)</f>
        <v>0</v>
      </c>
    </row>
    <row r="2944" spans="1:11" x14ac:dyDescent="0.25">
      <c r="A2944" s="59"/>
      <c r="B2944" s="63">
        <f>IFERROR(VLOOKUP($A2944,D_SAV!$A$5:$I$29,3,0),)</f>
        <v>0</v>
      </c>
      <c r="C2944" s="64" t="str">
        <f>IFERROR(VLOOKUP($A2944,D_SAV!$A$5:$I$29,4,0),"")</f>
        <v/>
      </c>
      <c r="D2944" s="65">
        <f>IFERROR(VLOOKUP($A2944,D_SAV!$A$5:$I$29,5,0),)</f>
        <v>0</v>
      </c>
      <c r="E2944" s="60"/>
      <c r="F2944" s="60"/>
      <c r="G2944" s="60"/>
      <c r="H2944" s="60"/>
      <c r="I2944" s="60"/>
      <c r="J2944" s="60"/>
      <c r="K2944" s="65">
        <f>IFERROR(VLOOKUP($A2944,D_SAV!$A$5:$I$29,6,0),)</f>
        <v>0</v>
      </c>
    </row>
    <row r="2945" spans="1:11" x14ac:dyDescent="0.25">
      <c r="A2945" s="59"/>
      <c r="B2945" s="63">
        <f>IFERROR(VLOOKUP($A2945,D_SAV!$A$5:$I$29,3,0),)</f>
        <v>0</v>
      </c>
      <c r="C2945" s="64" t="str">
        <f>IFERROR(VLOOKUP($A2945,D_SAV!$A$5:$I$29,4,0),"")</f>
        <v/>
      </c>
      <c r="D2945" s="65">
        <f>IFERROR(VLOOKUP($A2945,D_SAV!$A$5:$I$29,5,0),)</f>
        <v>0</v>
      </c>
      <c r="E2945" s="60"/>
      <c r="F2945" s="60"/>
      <c r="G2945" s="60"/>
      <c r="H2945" s="60"/>
      <c r="I2945" s="60"/>
      <c r="J2945" s="60"/>
      <c r="K2945" s="65">
        <f>IFERROR(VLOOKUP($A2945,D_SAV!$A$5:$I$29,6,0),)</f>
        <v>0</v>
      </c>
    </row>
    <row r="2946" spans="1:11" x14ac:dyDescent="0.25">
      <c r="A2946" s="59"/>
      <c r="B2946" s="63">
        <f>IFERROR(VLOOKUP($A2946,D_SAV!$A$5:$I$29,3,0),)</f>
        <v>0</v>
      </c>
      <c r="C2946" s="64" t="str">
        <f>IFERROR(VLOOKUP($A2946,D_SAV!$A$5:$I$29,4,0),"")</f>
        <v/>
      </c>
      <c r="D2946" s="65">
        <f>IFERROR(VLOOKUP($A2946,D_SAV!$A$5:$I$29,5,0),)</f>
        <v>0</v>
      </c>
      <c r="E2946" s="60"/>
      <c r="F2946" s="60"/>
      <c r="G2946" s="60"/>
      <c r="H2946" s="60"/>
      <c r="I2946" s="60"/>
      <c r="J2946" s="60"/>
      <c r="K2946" s="65">
        <f>IFERROR(VLOOKUP($A2946,D_SAV!$A$5:$I$29,6,0),)</f>
        <v>0</v>
      </c>
    </row>
    <row r="2947" spans="1:11" x14ac:dyDescent="0.25">
      <c r="A2947" s="59"/>
      <c r="B2947" s="63">
        <f>IFERROR(VLOOKUP($A2947,D_SAV!$A$5:$I$29,3,0),)</f>
        <v>0</v>
      </c>
      <c r="C2947" s="64" t="str">
        <f>IFERROR(VLOOKUP($A2947,D_SAV!$A$5:$I$29,4,0),"")</f>
        <v/>
      </c>
      <c r="D2947" s="65">
        <f>IFERROR(VLOOKUP($A2947,D_SAV!$A$5:$I$29,5,0),)</f>
        <v>0</v>
      </c>
      <c r="E2947" s="60"/>
      <c r="F2947" s="60"/>
      <c r="G2947" s="60"/>
      <c r="H2947" s="60"/>
      <c r="I2947" s="60"/>
      <c r="J2947" s="60"/>
      <c r="K2947" s="65">
        <f>IFERROR(VLOOKUP($A2947,D_SAV!$A$5:$I$29,6,0),)</f>
        <v>0</v>
      </c>
    </row>
    <row r="2948" spans="1:11" x14ac:dyDescent="0.25">
      <c r="A2948" s="59"/>
      <c r="B2948" s="63">
        <f>IFERROR(VLOOKUP($A2948,D_SAV!$A$5:$I$29,3,0),)</f>
        <v>0</v>
      </c>
      <c r="C2948" s="64" t="str">
        <f>IFERROR(VLOOKUP($A2948,D_SAV!$A$5:$I$29,4,0),"")</f>
        <v/>
      </c>
      <c r="D2948" s="65">
        <f>IFERROR(VLOOKUP($A2948,D_SAV!$A$5:$I$29,5,0),)</f>
        <v>0</v>
      </c>
      <c r="E2948" s="60"/>
      <c r="F2948" s="60"/>
      <c r="G2948" s="60"/>
      <c r="H2948" s="60"/>
      <c r="I2948" s="60"/>
      <c r="J2948" s="60"/>
      <c r="K2948" s="65">
        <f>IFERROR(VLOOKUP($A2948,D_SAV!$A$5:$I$29,6,0),)</f>
        <v>0</v>
      </c>
    </row>
    <row r="2949" spans="1:11" x14ac:dyDescent="0.25">
      <c r="A2949" s="59"/>
      <c r="B2949" s="63">
        <f>IFERROR(VLOOKUP($A2949,D_SAV!$A$5:$I$29,3,0),)</f>
        <v>0</v>
      </c>
      <c r="C2949" s="64" t="str">
        <f>IFERROR(VLOOKUP($A2949,D_SAV!$A$5:$I$29,4,0),"")</f>
        <v/>
      </c>
      <c r="D2949" s="65">
        <f>IFERROR(VLOOKUP($A2949,D_SAV!$A$5:$I$29,5,0),)</f>
        <v>0</v>
      </c>
      <c r="E2949" s="60"/>
      <c r="F2949" s="60"/>
      <c r="G2949" s="60"/>
      <c r="H2949" s="60"/>
      <c r="I2949" s="60"/>
      <c r="J2949" s="60"/>
      <c r="K2949" s="65">
        <f>IFERROR(VLOOKUP($A2949,D_SAV!$A$5:$I$29,6,0),)</f>
        <v>0</v>
      </c>
    </row>
    <row r="2950" spans="1:11" x14ac:dyDescent="0.25">
      <c r="A2950" s="59"/>
      <c r="B2950" s="63">
        <f>IFERROR(VLOOKUP($A2950,D_SAV!$A$5:$I$29,3,0),)</f>
        <v>0</v>
      </c>
      <c r="C2950" s="64" t="str">
        <f>IFERROR(VLOOKUP($A2950,D_SAV!$A$5:$I$29,4,0),"")</f>
        <v/>
      </c>
      <c r="D2950" s="65">
        <f>IFERROR(VLOOKUP($A2950,D_SAV!$A$5:$I$29,5,0),)</f>
        <v>0</v>
      </c>
      <c r="E2950" s="60"/>
      <c r="F2950" s="60"/>
      <c r="G2950" s="60"/>
      <c r="H2950" s="60"/>
      <c r="I2950" s="60"/>
      <c r="J2950" s="60"/>
      <c r="K2950" s="65">
        <f>IFERROR(VLOOKUP($A2950,D_SAV!$A$5:$I$29,6,0),)</f>
        <v>0</v>
      </c>
    </row>
    <row r="2951" spans="1:11" x14ac:dyDescent="0.25">
      <c r="A2951" s="59"/>
      <c r="B2951" s="63">
        <f>IFERROR(VLOOKUP($A2951,D_SAV!$A$5:$I$29,3,0),)</f>
        <v>0</v>
      </c>
      <c r="C2951" s="64" t="str">
        <f>IFERROR(VLOOKUP($A2951,D_SAV!$A$5:$I$29,4,0),"")</f>
        <v/>
      </c>
      <c r="D2951" s="65">
        <f>IFERROR(VLOOKUP($A2951,D_SAV!$A$5:$I$29,5,0),)</f>
        <v>0</v>
      </c>
      <c r="E2951" s="60"/>
      <c r="F2951" s="60"/>
      <c r="G2951" s="60"/>
      <c r="H2951" s="60"/>
      <c r="I2951" s="60"/>
      <c r="J2951" s="60"/>
      <c r="K2951" s="65">
        <f>IFERROR(VLOOKUP($A2951,D_SAV!$A$5:$I$29,6,0),)</f>
        <v>0</v>
      </c>
    </row>
    <row r="2952" spans="1:11" x14ac:dyDescent="0.25">
      <c r="A2952" s="59"/>
      <c r="B2952" s="63">
        <f>IFERROR(VLOOKUP($A2952,D_SAV!$A$5:$I$29,3,0),)</f>
        <v>0</v>
      </c>
      <c r="C2952" s="64" t="str">
        <f>IFERROR(VLOOKUP($A2952,D_SAV!$A$5:$I$29,4,0),"")</f>
        <v/>
      </c>
      <c r="D2952" s="65">
        <f>IFERROR(VLOOKUP($A2952,D_SAV!$A$5:$I$29,5,0),)</f>
        <v>0</v>
      </c>
      <c r="E2952" s="60"/>
      <c r="F2952" s="60"/>
      <c r="G2952" s="60"/>
      <c r="H2952" s="60"/>
      <c r="I2952" s="60"/>
      <c r="J2952" s="60"/>
      <c r="K2952" s="65">
        <f>IFERROR(VLOOKUP($A2952,D_SAV!$A$5:$I$29,6,0),)</f>
        <v>0</v>
      </c>
    </row>
    <row r="2953" spans="1:11" x14ac:dyDescent="0.25">
      <c r="A2953" s="59"/>
      <c r="B2953" s="63">
        <f>IFERROR(VLOOKUP($A2953,D_SAV!$A$5:$I$29,3,0),)</f>
        <v>0</v>
      </c>
      <c r="C2953" s="64" t="str">
        <f>IFERROR(VLOOKUP($A2953,D_SAV!$A$5:$I$29,4,0),"")</f>
        <v/>
      </c>
      <c r="D2953" s="65">
        <f>IFERROR(VLOOKUP($A2953,D_SAV!$A$5:$I$29,5,0),)</f>
        <v>0</v>
      </c>
      <c r="E2953" s="60"/>
      <c r="F2953" s="60"/>
      <c r="G2953" s="60"/>
      <c r="H2953" s="60"/>
      <c r="I2953" s="60"/>
      <c r="J2953" s="60"/>
      <c r="K2953" s="65">
        <f>IFERROR(VLOOKUP($A2953,D_SAV!$A$5:$I$29,6,0),)</f>
        <v>0</v>
      </c>
    </row>
    <row r="2954" spans="1:11" x14ac:dyDescent="0.25">
      <c r="A2954" s="59"/>
      <c r="B2954" s="63">
        <f>IFERROR(VLOOKUP($A2954,D_SAV!$A$5:$I$29,3,0),)</f>
        <v>0</v>
      </c>
      <c r="C2954" s="64" t="str">
        <f>IFERROR(VLOOKUP($A2954,D_SAV!$A$5:$I$29,4,0),"")</f>
        <v/>
      </c>
      <c r="D2954" s="65">
        <f>IFERROR(VLOOKUP($A2954,D_SAV!$A$5:$I$29,5,0),)</f>
        <v>0</v>
      </c>
      <c r="E2954" s="60"/>
      <c r="F2954" s="60"/>
      <c r="G2954" s="60"/>
      <c r="H2954" s="60"/>
      <c r="I2954" s="60"/>
      <c r="J2954" s="60"/>
      <c r="K2954" s="65">
        <f>IFERROR(VLOOKUP($A2954,D_SAV!$A$5:$I$29,6,0),)</f>
        <v>0</v>
      </c>
    </row>
    <row r="2955" spans="1:11" x14ac:dyDescent="0.25">
      <c r="A2955" s="59"/>
      <c r="B2955" s="63">
        <f>IFERROR(VLOOKUP($A2955,D_SAV!$A$5:$I$29,3,0),)</f>
        <v>0</v>
      </c>
      <c r="C2955" s="64" t="str">
        <f>IFERROR(VLOOKUP($A2955,D_SAV!$A$5:$I$29,4,0),"")</f>
        <v/>
      </c>
      <c r="D2955" s="65">
        <f>IFERROR(VLOOKUP($A2955,D_SAV!$A$5:$I$29,5,0),)</f>
        <v>0</v>
      </c>
      <c r="E2955" s="60"/>
      <c r="F2955" s="60"/>
      <c r="G2955" s="60"/>
      <c r="H2955" s="60"/>
      <c r="I2955" s="60"/>
      <c r="J2955" s="60"/>
      <c r="K2955" s="65">
        <f>IFERROR(VLOOKUP($A2955,D_SAV!$A$5:$I$29,6,0),)</f>
        <v>0</v>
      </c>
    </row>
    <row r="2956" spans="1:11" x14ac:dyDescent="0.25">
      <c r="A2956" s="59"/>
      <c r="B2956" s="63">
        <f>IFERROR(VLOOKUP($A2956,D_SAV!$A$5:$I$29,3,0),)</f>
        <v>0</v>
      </c>
      <c r="C2956" s="64" t="str">
        <f>IFERROR(VLOOKUP($A2956,D_SAV!$A$5:$I$29,4,0),"")</f>
        <v/>
      </c>
      <c r="D2956" s="65">
        <f>IFERROR(VLOOKUP($A2956,D_SAV!$A$5:$I$29,5,0),)</f>
        <v>0</v>
      </c>
      <c r="E2956" s="60"/>
      <c r="F2956" s="60"/>
      <c r="G2956" s="60"/>
      <c r="H2956" s="60"/>
      <c r="I2956" s="60"/>
      <c r="J2956" s="60"/>
      <c r="K2956" s="65">
        <f>IFERROR(VLOOKUP($A2956,D_SAV!$A$5:$I$29,6,0),)</f>
        <v>0</v>
      </c>
    </row>
    <row r="2957" spans="1:11" x14ac:dyDescent="0.25">
      <c r="A2957" s="59"/>
      <c r="B2957" s="63">
        <f>IFERROR(VLOOKUP($A2957,D_SAV!$A$5:$I$29,3,0),)</f>
        <v>0</v>
      </c>
      <c r="C2957" s="64" t="str">
        <f>IFERROR(VLOOKUP($A2957,D_SAV!$A$5:$I$29,4,0),"")</f>
        <v/>
      </c>
      <c r="D2957" s="65">
        <f>IFERROR(VLOOKUP($A2957,D_SAV!$A$5:$I$29,5,0),)</f>
        <v>0</v>
      </c>
      <c r="E2957" s="60"/>
      <c r="F2957" s="60"/>
      <c r="G2957" s="60"/>
      <c r="H2957" s="60"/>
      <c r="I2957" s="60"/>
      <c r="J2957" s="60"/>
      <c r="K2957" s="65">
        <f>IFERROR(VLOOKUP($A2957,D_SAV!$A$5:$I$29,6,0),)</f>
        <v>0</v>
      </c>
    </row>
    <row r="2958" spans="1:11" x14ac:dyDescent="0.25">
      <c r="A2958" s="59"/>
      <c r="B2958" s="63">
        <f>IFERROR(VLOOKUP($A2958,D_SAV!$A$5:$I$29,3,0),)</f>
        <v>0</v>
      </c>
      <c r="C2958" s="64" t="str">
        <f>IFERROR(VLOOKUP($A2958,D_SAV!$A$5:$I$29,4,0),"")</f>
        <v/>
      </c>
      <c r="D2958" s="65">
        <f>IFERROR(VLOOKUP($A2958,D_SAV!$A$5:$I$29,5,0),)</f>
        <v>0</v>
      </c>
      <c r="E2958" s="60"/>
      <c r="F2958" s="60"/>
      <c r="G2958" s="60"/>
      <c r="H2958" s="60"/>
      <c r="I2958" s="60"/>
      <c r="J2958" s="60"/>
      <c r="K2958" s="65">
        <f>IFERROR(VLOOKUP($A2958,D_SAV!$A$5:$I$29,6,0),)</f>
        <v>0</v>
      </c>
    </row>
    <row r="2959" spans="1:11" x14ac:dyDescent="0.25">
      <c r="A2959" s="59"/>
      <c r="B2959" s="63">
        <f>IFERROR(VLOOKUP($A2959,D_SAV!$A$5:$I$29,3,0),)</f>
        <v>0</v>
      </c>
      <c r="C2959" s="64" t="str">
        <f>IFERROR(VLOOKUP($A2959,D_SAV!$A$5:$I$29,4,0),"")</f>
        <v/>
      </c>
      <c r="D2959" s="65">
        <f>IFERROR(VLOOKUP($A2959,D_SAV!$A$5:$I$29,5,0),)</f>
        <v>0</v>
      </c>
      <c r="E2959" s="60"/>
      <c r="F2959" s="60"/>
      <c r="G2959" s="60"/>
      <c r="H2959" s="60"/>
      <c r="I2959" s="60"/>
      <c r="J2959" s="60"/>
      <c r="K2959" s="65">
        <f>IFERROR(VLOOKUP($A2959,D_SAV!$A$5:$I$29,6,0),)</f>
        <v>0</v>
      </c>
    </row>
    <row r="2960" spans="1:11" x14ac:dyDescent="0.25">
      <c r="A2960" s="59"/>
      <c r="B2960" s="63">
        <f>IFERROR(VLOOKUP($A2960,D_SAV!$A$5:$I$29,3,0),)</f>
        <v>0</v>
      </c>
      <c r="C2960" s="64" t="str">
        <f>IFERROR(VLOOKUP($A2960,D_SAV!$A$5:$I$29,4,0),"")</f>
        <v/>
      </c>
      <c r="D2960" s="65">
        <f>IFERROR(VLOOKUP($A2960,D_SAV!$A$5:$I$29,5,0),)</f>
        <v>0</v>
      </c>
      <c r="E2960" s="60"/>
      <c r="F2960" s="60"/>
      <c r="G2960" s="60"/>
      <c r="H2960" s="60"/>
      <c r="I2960" s="60"/>
      <c r="J2960" s="60"/>
      <c r="K2960" s="65">
        <f>IFERROR(VLOOKUP($A2960,D_SAV!$A$5:$I$29,6,0),)</f>
        <v>0</v>
      </c>
    </row>
    <row r="2961" spans="1:11" x14ac:dyDescent="0.25">
      <c r="A2961" s="59"/>
      <c r="B2961" s="63">
        <f>IFERROR(VLOOKUP($A2961,D_SAV!$A$5:$I$29,3,0),)</f>
        <v>0</v>
      </c>
      <c r="C2961" s="64" t="str">
        <f>IFERROR(VLOOKUP($A2961,D_SAV!$A$5:$I$29,4,0),"")</f>
        <v/>
      </c>
      <c r="D2961" s="65">
        <f>IFERROR(VLOOKUP($A2961,D_SAV!$A$5:$I$29,5,0),)</f>
        <v>0</v>
      </c>
      <c r="E2961" s="60"/>
      <c r="F2961" s="60"/>
      <c r="G2961" s="60"/>
      <c r="H2961" s="60"/>
      <c r="I2961" s="60"/>
      <c r="J2961" s="60"/>
      <c r="K2961" s="65">
        <f>IFERROR(VLOOKUP($A2961,D_SAV!$A$5:$I$29,6,0),)</f>
        <v>0</v>
      </c>
    </row>
    <row r="2962" spans="1:11" x14ac:dyDescent="0.25">
      <c r="A2962" s="59"/>
      <c r="B2962" s="63">
        <f>IFERROR(VLOOKUP($A2962,D_SAV!$A$5:$I$29,3,0),)</f>
        <v>0</v>
      </c>
      <c r="C2962" s="64" t="str">
        <f>IFERROR(VLOOKUP($A2962,D_SAV!$A$5:$I$29,4,0),"")</f>
        <v/>
      </c>
      <c r="D2962" s="65">
        <f>IFERROR(VLOOKUP($A2962,D_SAV!$A$5:$I$29,5,0),)</f>
        <v>0</v>
      </c>
      <c r="E2962" s="60"/>
      <c r="F2962" s="60"/>
      <c r="G2962" s="60"/>
      <c r="H2962" s="60"/>
      <c r="I2962" s="60"/>
      <c r="J2962" s="60"/>
      <c r="K2962" s="65">
        <f>IFERROR(VLOOKUP($A2962,D_SAV!$A$5:$I$29,6,0),)</f>
        <v>0</v>
      </c>
    </row>
    <row r="2963" spans="1:11" x14ac:dyDescent="0.25">
      <c r="A2963" s="59"/>
      <c r="B2963" s="63">
        <f>IFERROR(VLOOKUP($A2963,D_SAV!$A$5:$I$29,3,0),)</f>
        <v>0</v>
      </c>
      <c r="C2963" s="64" t="str">
        <f>IFERROR(VLOOKUP($A2963,D_SAV!$A$5:$I$29,4,0),"")</f>
        <v/>
      </c>
      <c r="D2963" s="65">
        <f>IFERROR(VLOOKUP($A2963,D_SAV!$A$5:$I$29,5,0),)</f>
        <v>0</v>
      </c>
      <c r="E2963" s="60"/>
      <c r="F2963" s="60"/>
      <c r="G2963" s="60"/>
      <c r="H2963" s="60"/>
      <c r="I2963" s="60"/>
      <c r="J2963" s="60"/>
      <c r="K2963" s="65">
        <f>IFERROR(VLOOKUP($A2963,D_SAV!$A$5:$I$29,6,0),)</f>
        <v>0</v>
      </c>
    </row>
    <row r="2964" spans="1:11" x14ac:dyDescent="0.25">
      <c r="A2964" s="59"/>
      <c r="B2964" s="63">
        <f>IFERROR(VLOOKUP($A2964,D_SAV!$A$5:$I$29,3,0),)</f>
        <v>0</v>
      </c>
      <c r="C2964" s="64" t="str">
        <f>IFERROR(VLOOKUP($A2964,D_SAV!$A$5:$I$29,4,0),"")</f>
        <v/>
      </c>
      <c r="D2964" s="65">
        <f>IFERROR(VLOOKUP($A2964,D_SAV!$A$5:$I$29,5,0),)</f>
        <v>0</v>
      </c>
      <c r="E2964" s="60"/>
      <c r="F2964" s="60"/>
      <c r="G2964" s="60"/>
      <c r="H2964" s="60"/>
      <c r="I2964" s="60"/>
      <c r="J2964" s="60"/>
      <c r="K2964" s="65">
        <f>IFERROR(VLOOKUP($A2964,D_SAV!$A$5:$I$29,6,0),)</f>
        <v>0</v>
      </c>
    </row>
    <row r="2965" spans="1:11" x14ac:dyDescent="0.25">
      <c r="A2965" s="59"/>
      <c r="B2965" s="63">
        <f>IFERROR(VLOOKUP($A2965,D_SAV!$A$5:$I$29,3,0),)</f>
        <v>0</v>
      </c>
      <c r="C2965" s="64" t="str">
        <f>IFERROR(VLOOKUP($A2965,D_SAV!$A$5:$I$29,4,0),"")</f>
        <v/>
      </c>
      <c r="D2965" s="65">
        <f>IFERROR(VLOOKUP($A2965,D_SAV!$A$5:$I$29,5,0),)</f>
        <v>0</v>
      </c>
      <c r="E2965" s="60"/>
      <c r="F2965" s="60"/>
      <c r="G2965" s="60"/>
      <c r="H2965" s="60"/>
      <c r="I2965" s="60"/>
      <c r="J2965" s="60"/>
      <c r="K2965" s="65">
        <f>IFERROR(VLOOKUP($A2965,D_SAV!$A$5:$I$29,6,0),)</f>
        <v>0</v>
      </c>
    </row>
    <row r="2966" spans="1:11" x14ac:dyDescent="0.25">
      <c r="A2966" s="59"/>
      <c r="B2966" s="63">
        <f>IFERROR(VLOOKUP($A2966,D_SAV!$A$5:$I$29,3,0),)</f>
        <v>0</v>
      </c>
      <c r="C2966" s="64" t="str">
        <f>IFERROR(VLOOKUP($A2966,D_SAV!$A$5:$I$29,4,0),"")</f>
        <v/>
      </c>
      <c r="D2966" s="65">
        <f>IFERROR(VLOOKUP($A2966,D_SAV!$A$5:$I$29,5,0),)</f>
        <v>0</v>
      </c>
      <c r="E2966" s="60"/>
      <c r="F2966" s="60"/>
      <c r="G2966" s="60"/>
      <c r="H2966" s="60"/>
      <c r="I2966" s="60"/>
      <c r="J2966" s="60"/>
      <c r="K2966" s="65">
        <f>IFERROR(VLOOKUP($A2966,D_SAV!$A$5:$I$29,6,0),)</f>
        <v>0</v>
      </c>
    </row>
    <row r="2967" spans="1:11" x14ac:dyDescent="0.25">
      <c r="A2967" s="59"/>
      <c r="B2967" s="63">
        <f>IFERROR(VLOOKUP($A2967,D_SAV!$A$5:$I$29,3,0),)</f>
        <v>0</v>
      </c>
      <c r="C2967" s="64" t="str">
        <f>IFERROR(VLOOKUP($A2967,D_SAV!$A$5:$I$29,4,0),"")</f>
        <v/>
      </c>
      <c r="D2967" s="65">
        <f>IFERROR(VLOOKUP($A2967,D_SAV!$A$5:$I$29,5,0),)</f>
        <v>0</v>
      </c>
      <c r="E2967" s="60"/>
      <c r="F2967" s="60"/>
      <c r="G2967" s="60"/>
      <c r="H2967" s="60"/>
      <c r="I2967" s="60"/>
      <c r="J2967" s="60"/>
      <c r="K2967" s="65">
        <f>IFERROR(VLOOKUP($A2967,D_SAV!$A$5:$I$29,6,0),)</f>
        <v>0</v>
      </c>
    </row>
    <row r="2968" spans="1:11" x14ac:dyDescent="0.25">
      <c r="A2968" s="59"/>
      <c r="B2968" s="63">
        <f>IFERROR(VLOOKUP($A2968,D_SAV!$A$5:$I$29,3,0),)</f>
        <v>0</v>
      </c>
      <c r="C2968" s="64" t="str">
        <f>IFERROR(VLOOKUP($A2968,D_SAV!$A$5:$I$29,4,0),"")</f>
        <v/>
      </c>
      <c r="D2968" s="65">
        <f>IFERROR(VLOOKUP($A2968,D_SAV!$A$5:$I$29,5,0),)</f>
        <v>0</v>
      </c>
      <c r="E2968" s="60"/>
      <c r="F2968" s="60"/>
      <c r="G2968" s="60"/>
      <c r="H2968" s="60"/>
      <c r="I2968" s="60"/>
      <c r="J2968" s="60"/>
      <c r="K2968" s="65">
        <f>IFERROR(VLOOKUP($A2968,D_SAV!$A$5:$I$29,6,0),)</f>
        <v>0</v>
      </c>
    </row>
    <row r="2969" spans="1:11" x14ac:dyDescent="0.25">
      <c r="A2969" s="59"/>
      <c r="B2969" s="63">
        <f>IFERROR(VLOOKUP($A2969,D_SAV!$A$5:$I$29,3,0),)</f>
        <v>0</v>
      </c>
      <c r="C2969" s="64" t="str">
        <f>IFERROR(VLOOKUP($A2969,D_SAV!$A$5:$I$29,4,0),"")</f>
        <v/>
      </c>
      <c r="D2969" s="65">
        <f>IFERROR(VLOOKUP($A2969,D_SAV!$A$5:$I$29,5,0),)</f>
        <v>0</v>
      </c>
      <c r="E2969" s="60"/>
      <c r="F2969" s="60"/>
      <c r="G2969" s="60"/>
      <c r="H2969" s="60"/>
      <c r="I2969" s="60"/>
      <c r="J2969" s="60"/>
      <c r="K2969" s="65">
        <f>IFERROR(VLOOKUP($A2969,D_SAV!$A$5:$I$29,6,0),)</f>
        <v>0</v>
      </c>
    </row>
    <row r="2970" spans="1:11" x14ac:dyDescent="0.25">
      <c r="A2970" s="59"/>
      <c r="B2970" s="63">
        <f>IFERROR(VLOOKUP($A2970,D_SAV!$A$5:$I$29,3,0),)</f>
        <v>0</v>
      </c>
      <c r="C2970" s="64" t="str">
        <f>IFERROR(VLOOKUP($A2970,D_SAV!$A$5:$I$29,4,0),"")</f>
        <v/>
      </c>
      <c r="D2970" s="65">
        <f>IFERROR(VLOOKUP($A2970,D_SAV!$A$5:$I$29,5,0),)</f>
        <v>0</v>
      </c>
      <c r="E2970" s="60"/>
      <c r="F2970" s="60"/>
      <c r="G2970" s="60"/>
      <c r="H2970" s="60"/>
      <c r="I2970" s="60"/>
      <c r="J2970" s="60"/>
      <c r="K2970" s="65">
        <f>IFERROR(VLOOKUP($A2970,D_SAV!$A$5:$I$29,6,0),)</f>
        <v>0</v>
      </c>
    </row>
    <row r="2971" spans="1:11" x14ac:dyDescent="0.25">
      <c r="A2971" s="59"/>
      <c r="B2971" s="63">
        <f>IFERROR(VLOOKUP($A2971,D_SAV!$A$5:$I$29,3,0),)</f>
        <v>0</v>
      </c>
      <c r="C2971" s="64" t="str">
        <f>IFERROR(VLOOKUP($A2971,D_SAV!$A$5:$I$29,4,0),"")</f>
        <v/>
      </c>
      <c r="D2971" s="65">
        <f>IFERROR(VLOOKUP($A2971,D_SAV!$A$5:$I$29,5,0),)</f>
        <v>0</v>
      </c>
      <c r="E2971" s="60"/>
      <c r="F2971" s="60"/>
      <c r="G2971" s="60"/>
      <c r="H2971" s="60"/>
      <c r="I2971" s="60"/>
      <c r="J2971" s="60"/>
      <c r="K2971" s="65">
        <f>IFERROR(VLOOKUP($A2971,D_SAV!$A$5:$I$29,6,0),)</f>
        <v>0</v>
      </c>
    </row>
    <row r="2972" spans="1:11" x14ac:dyDescent="0.25">
      <c r="A2972" s="59"/>
      <c r="B2972" s="63">
        <f>IFERROR(VLOOKUP($A2972,D_SAV!$A$5:$I$29,3,0),)</f>
        <v>0</v>
      </c>
      <c r="C2972" s="64" t="str">
        <f>IFERROR(VLOOKUP($A2972,D_SAV!$A$5:$I$29,4,0),"")</f>
        <v/>
      </c>
      <c r="D2972" s="65">
        <f>IFERROR(VLOOKUP($A2972,D_SAV!$A$5:$I$29,5,0),)</f>
        <v>0</v>
      </c>
      <c r="E2972" s="60"/>
      <c r="F2972" s="60"/>
      <c r="G2972" s="60"/>
      <c r="H2972" s="60"/>
      <c r="I2972" s="60"/>
      <c r="J2972" s="60"/>
      <c r="K2972" s="65">
        <f>IFERROR(VLOOKUP($A2972,D_SAV!$A$5:$I$29,6,0),)</f>
        <v>0</v>
      </c>
    </row>
    <row r="2973" spans="1:11" x14ac:dyDescent="0.25">
      <c r="A2973" s="59"/>
      <c r="B2973" s="63">
        <f>IFERROR(VLOOKUP($A2973,D_SAV!$A$5:$I$29,3,0),)</f>
        <v>0</v>
      </c>
      <c r="C2973" s="64" t="str">
        <f>IFERROR(VLOOKUP($A2973,D_SAV!$A$5:$I$29,4,0),"")</f>
        <v/>
      </c>
      <c r="D2973" s="65">
        <f>IFERROR(VLOOKUP($A2973,D_SAV!$A$5:$I$29,5,0),)</f>
        <v>0</v>
      </c>
      <c r="E2973" s="60"/>
      <c r="F2973" s="60"/>
      <c r="G2973" s="60"/>
      <c r="H2973" s="60"/>
      <c r="I2973" s="60"/>
      <c r="J2973" s="60"/>
      <c r="K2973" s="65">
        <f>IFERROR(VLOOKUP($A2973,D_SAV!$A$5:$I$29,6,0),)</f>
        <v>0</v>
      </c>
    </row>
    <row r="2974" spans="1:11" x14ac:dyDescent="0.25">
      <c r="A2974" s="59"/>
      <c r="B2974" s="63">
        <f>IFERROR(VLOOKUP($A2974,D_SAV!$A$5:$I$29,3,0),)</f>
        <v>0</v>
      </c>
      <c r="C2974" s="64" t="str">
        <f>IFERROR(VLOOKUP($A2974,D_SAV!$A$5:$I$29,4,0),"")</f>
        <v/>
      </c>
      <c r="D2974" s="65">
        <f>IFERROR(VLOOKUP($A2974,D_SAV!$A$5:$I$29,5,0),)</f>
        <v>0</v>
      </c>
      <c r="E2974" s="60"/>
      <c r="F2974" s="60"/>
      <c r="G2974" s="60"/>
      <c r="H2974" s="60"/>
      <c r="I2974" s="60"/>
      <c r="J2974" s="60"/>
      <c r="K2974" s="65">
        <f>IFERROR(VLOOKUP($A2974,D_SAV!$A$5:$I$29,6,0),)</f>
        <v>0</v>
      </c>
    </row>
    <row r="2975" spans="1:11" x14ac:dyDescent="0.25">
      <c r="A2975" s="59"/>
      <c r="B2975" s="63">
        <f>IFERROR(VLOOKUP($A2975,D_SAV!$A$5:$I$29,3,0),)</f>
        <v>0</v>
      </c>
      <c r="C2975" s="64" t="str">
        <f>IFERROR(VLOOKUP($A2975,D_SAV!$A$5:$I$29,4,0),"")</f>
        <v/>
      </c>
      <c r="D2975" s="65">
        <f>IFERROR(VLOOKUP($A2975,D_SAV!$A$5:$I$29,5,0),)</f>
        <v>0</v>
      </c>
      <c r="E2975" s="60"/>
      <c r="F2975" s="60"/>
      <c r="G2975" s="60"/>
      <c r="H2975" s="60"/>
      <c r="I2975" s="60"/>
      <c r="J2975" s="60"/>
      <c r="K2975" s="65">
        <f>IFERROR(VLOOKUP($A2975,D_SAV!$A$5:$I$29,6,0),)</f>
        <v>0</v>
      </c>
    </row>
    <row r="2976" spans="1:11" x14ac:dyDescent="0.25">
      <c r="A2976" s="59"/>
      <c r="B2976" s="63">
        <f>IFERROR(VLOOKUP($A2976,D_SAV!$A$5:$I$29,3,0),)</f>
        <v>0</v>
      </c>
      <c r="C2976" s="64" t="str">
        <f>IFERROR(VLOOKUP($A2976,D_SAV!$A$5:$I$29,4,0),"")</f>
        <v/>
      </c>
      <c r="D2976" s="65">
        <f>IFERROR(VLOOKUP($A2976,D_SAV!$A$5:$I$29,5,0),)</f>
        <v>0</v>
      </c>
      <c r="E2976" s="60"/>
      <c r="F2976" s="60"/>
      <c r="G2976" s="60"/>
      <c r="H2976" s="60"/>
      <c r="I2976" s="60"/>
      <c r="J2976" s="60"/>
      <c r="K2976" s="65">
        <f>IFERROR(VLOOKUP($A2976,D_SAV!$A$5:$I$29,6,0),)</f>
        <v>0</v>
      </c>
    </row>
    <row r="2977" spans="1:11" x14ac:dyDescent="0.25">
      <c r="A2977" s="59"/>
      <c r="B2977" s="63">
        <f>IFERROR(VLOOKUP($A2977,D_SAV!$A$5:$I$29,3,0),)</f>
        <v>0</v>
      </c>
      <c r="C2977" s="64" t="str">
        <f>IFERROR(VLOOKUP($A2977,D_SAV!$A$5:$I$29,4,0),"")</f>
        <v/>
      </c>
      <c r="D2977" s="65">
        <f>IFERROR(VLOOKUP($A2977,D_SAV!$A$5:$I$29,5,0),)</f>
        <v>0</v>
      </c>
      <c r="E2977" s="60"/>
      <c r="F2977" s="60"/>
      <c r="G2977" s="60"/>
      <c r="H2977" s="60"/>
      <c r="I2977" s="60"/>
      <c r="J2977" s="60"/>
      <c r="K2977" s="65">
        <f>IFERROR(VLOOKUP($A2977,D_SAV!$A$5:$I$29,6,0),)</f>
        <v>0</v>
      </c>
    </row>
    <row r="2978" spans="1:11" x14ac:dyDescent="0.25">
      <c r="A2978" s="59"/>
      <c r="B2978" s="63">
        <f>IFERROR(VLOOKUP($A2978,D_SAV!$A$5:$I$29,3,0),)</f>
        <v>0</v>
      </c>
      <c r="C2978" s="64" t="str">
        <f>IFERROR(VLOOKUP($A2978,D_SAV!$A$5:$I$29,4,0),"")</f>
        <v/>
      </c>
      <c r="D2978" s="65">
        <f>IFERROR(VLOOKUP($A2978,D_SAV!$A$5:$I$29,5,0),)</f>
        <v>0</v>
      </c>
      <c r="E2978" s="60"/>
      <c r="F2978" s="60"/>
      <c r="G2978" s="60"/>
      <c r="H2978" s="60"/>
      <c r="I2978" s="60"/>
      <c r="J2978" s="60"/>
      <c r="K2978" s="65">
        <f>IFERROR(VLOOKUP($A2978,D_SAV!$A$5:$I$29,6,0),)</f>
        <v>0</v>
      </c>
    </row>
    <row r="2979" spans="1:11" x14ac:dyDescent="0.25">
      <c r="A2979" s="59"/>
      <c r="B2979" s="63">
        <f>IFERROR(VLOOKUP($A2979,D_SAV!$A$5:$I$29,3,0),)</f>
        <v>0</v>
      </c>
      <c r="C2979" s="64" t="str">
        <f>IFERROR(VLOOKUP($A2979,D_SAV!$A$5:$I$29,4,0),"")</f>
        <v/>
      </c>
      <c r="D2979" s="65">
        <f>IFERROR(VLOOKUP($A2979,D_SAV!$A$5:$I$29,5,0),)</f>
        <v>0</v>
      </c>
      <c r="E2979" s="60"/>
      <c r="F2979" s="60"/>
      <c r="G2979" s="60"/>
      <c r="H2979" s="60"/>
      <c r="I2979" s="60"/>
      <c r="J2979" s="60"/>
      <c r="K2979" s="65">
        <f>IFERROR(VLOOKUP($A2979,D_SAV!$A$5:$I$29,6,0),)</f>
        <v>0</v>
      </c>
    </row>
    <row r="2980" spans="1:11" x14ac:dyDescent="0.25">
      <c r="A2980" s="59"/>
      <c r="B2980" s="63">
        <f>IFERROR(VLOOKUP($A2980,D_SAV!$A$5:$I$29,3,0),)</f>
        <v>0</v>
      </c>
      <c r="C2980" s="64" t="str">
        <f>IFERROR(VLOOKUP($A2980,D_SAV!$A$5:$I$29,4,0),"")</f>
        <v/>
      </c>
      <c r="D2980" s="65">
        <f>IFERROR(VLOOKUP($A2980,D_SAV!$A$5:$I$29,5,0),)</f>
        <v>0</v>
      </c>
      <c r="E2980" s="60"/>
      <c r="F2980" s="60"/>
      <c r="G2980" s="60"/>
      <c r="H2980" s="60"/>
      <c r="I2980" s="60"/>
      <c r="J2980" s="60"/>
      <c r="K2980" s="65">
        <f>IFERROR(VLOOKUP($A2980,D_SAV!$A$5:$I$29,6,0),)</f>
        <v>0</v>
      </c>
    </row>
    <row r="2981" spans="1:11" x14ac:dyDescent="0.25">
      <c r="A2981" s="59"/>
      <c r="B2981" s="63">
        <f>IFERROR(VLOOKUP($A2981,D_SAV!$A$5:$I$29,3,0),)</f>
        <v>0</v>
      </c>
      <c r="C2981" s="64" t="str">
        <f>IFERROR(VLOOKUP($A2981,D_SAV!$A$5:$I$29,4,0),"")</f>
        <v/>
      </c>
      <c r="D2981" s="65">
        <f>IFERROR(VLOOKUP($A2981,D_SAV!$A$5:$I$29,5,0),)</f>
        <v>0</v>
      </c>
      <c r="E2981" s="60"/>
      <c r="F2981" s="60"/>
      <c r="G2981" s="60"/>
      <c r="H2981" s="60"/>
      <c r="I2981" s="60"/>
      <c r="J2981" s="60"/>
      <c r="K2981" s="65">
        <f>IFERROR(VLOOKUP($A2981,D_SAV!$A$5:$I$29,6,0),)</f>
        <v>0</v>
      </c>
    </row>
    <row r="2982" spans="1:11" x14ac:dyDescent="0.25">
      <c r="A2982" s="59"/>
      <c r="B2982" s="63">
        <f>IFERROR(VLOOKUP($A2982,D_SAV!$A$5:$I$29,3,0),)</f>
        <v>0</v>
      </c>
      <c r="C2982" s="64" t="str">
        <f>IFERROR(VLOOKUP($A2982,D_SAV!$A$5:$I$29,4,0),"")</f>
        <v/>
      </c>
      <c r="D2982" s="65">
        <f>IFERROR(VLOOKUP($A2982,D_SAV!$A$5:$I$29,5,0),)</f>
        <v>0</v>
      </c>
      <c r="E2982" s="60"/>
      <c r="F2982" s="60"/>
      <c r="G2982" s="60"/>
      <c r="H2982" s="60"/>
      <c r="I2982" s="60"/>
      <c r="J2982" s="60"/>
      <c r="K2982" s="65">
        <f>IFERROR(VLOOKUP($A2982,D_SAV!$A$5:$I$29,6,0),)</f>
        <v>0</v>
      </c>
    </row>
    <row r="2983" spans="1:11" x14ac:dyDescent="0.25">
      <c r="A2983" s="59"/>
      <c r="B2983" s="63">
        <f>IFERROR(VLOOKUP($A2983,D_SAV!$A$5:$I$29,3,0),)</f>
        <v>0</v>
      </c>
      <c r="C2983" s="64" t="str">
        <f>IFERROR(VLOOKUP($A2983,D_SAV!$A$5:$I$29,4,0),"")</f>
        <v/>
      </c>
      <c r="D2983" s="65">
        <f>IFERROR(VLOOKUP($A2983,D_SAV!$A$5:$I$29,5,0),)</f>
        <v>0</v>
      </c>
      <c r="E2983" s="60"/>
      <c r="F2983" s="60"/>
      <c r="G2983" s="60"/>
      <c r="H2983" s="60"/>
      <c r="I2983" s="60"/>
      <c r="J2983" s="60"/>
      <c r="K2983" s="65">
        <f>IFERROR(VLOOKUP($A2983,D_SAV!$A$5:$I$29,6,0),)</f>
        <v>0</v>
      </c>
    </row>
    <row r="2984" spans="1:11" x14ac:dyDescent="0.25">
      <c r="A2984" s="59"/>
      <c r="B2984" s="63">
        <f>IFERROR(VLOOKUP($A2984,D_SAV!$A$5:$I$29,3,0),)</f>
        <v>0</v>
      </c>
      <c r="C2984" s="64" t="str">
        <f>IFERROR(VLOOKUP($A2984,D_SAV!$A$5:$I$29,4,0),"")</f>
        <v/>
      </c>
      <c r="D2984" s="65">
        <f>IFERROR(VLOOKUP($A2984,D_SAV!$A$5:$I$29,5,0),)</f>
        <v>0</v>
      </c>
      <c r="E2984" s="60"/>
      <c r="F2984" s="60"/>
      <c r="G2984" s="60"/>
      <c r="H2984" s="60"/>
      <c r="I2984" s="60"/>
      <c r="J2984" s="60"/>
      <c r="K2984" s="65">
        <f>IFERROR(VLOOKUP($A2984,D_SAV!$A$5:$I$29,6,0),)</f>
        <v>0</v>
      </c>
    </row>
    <row r="2985" spans="1:11" x14ac:dyDescent="0.25">
      <c r="A2985" s="59"/>
      <c r="B2985" s="63">
        <f>IFERROR(VLOOKUP($A2985,D_SAV!$A$5:$I$29,3,0),)</f>
        <v>0</v>
      </c>
      <c r="C2985" s="64" t="str">
        <f>IFERROR(VLOOKUP($A2985,D_SAV!$A$5:$I$29,4,0),"")</f>
        <v/>
      </c>
      <c r="D2985" s="65">
        <f>IFERROR(VLOOKUP($A2985,D_SAV!$A$5:$I$29,5,0),)</f>
        <v>0</v>
      </c>
      <c r="E2985" s="60"/>
      <c r="F2985" s="60"/>
      <c r="G2985" s="60"/>
      <c r="H2985" s="60"/>
      <c r="I2985" s="60"/>
      <c r="J2985" s="60"/>
      <c r="K2985" s="65">
        <f>IFERROR(VLOOKUP($A2985,D_SAV!$A$5:$I$29,6,0),)</f>
        <v>0</v>
      </c>
    </row>
    <row r="2986" spans="1:11" x14ac:dyDescent="0.25">
      <c r="A2986" s="59"/>
      <c r="B2986" s="63">
        <f>IFERROR(VLOOKUP($A2986,D_SAV!$A$5:$I$29,3,0),)</f>
        <v>0</v>
      </c>
      <c r="C2986" s="64" t="str">
        <f>IFERROR(VLOOKUP($A2986,D_SAV!$A$5:$I$29,4,0),"")</f>
        <v/>
      </c>
      <c r="D2986" s="65">
        <f>IFERROR(VLOOKUP($A2986,D_SAV!$A$5:$I$29,5,0),)</f>
        <v>0</v>
      </c>
      <c r="E2986" s="60"/>
      <c r="F2986" s="60"/>
      <c r="G2986" s="60"/>
      <c r="H2986" s="60"/>
      <c r="I2986" s="60"/>
      <c r="J2986" s="60"/>
      <c r="K2986" s="65">
        <f>IFERROR(VLOOKUP($A2986,D_SAV!$A$5:$I$29,6,0),)</f>
        <v>0</v>
      </c>
    </row>
    <row r="2987" spans="1:11" x14ac:dyDescent="0.25">
      <c r="A2987" s="59"/>
      <c r="B2987" s="63">
        <f>IFERROR(VLOOKUP($A2987,D_SAV!$A$5:$I$29,3,0),)</f>
        <v>0</v>
      </c>
      <c r="C2987" s="64" t="str">
        <f>IFERROR(VLOOKUP($A2987,D_SAV!$A$5:$I$29,4,0),"")</f>
        <v/>
      </c>
      <c r="D2987" s="65">
        <f>IFERROR(VLOOKUP($A2987,D_SAV!$A$5:$I$29,5,0),)</f>
        <v>0</v>
      </c>
      <c r="E2987" s="60"/>
      <c r="F2987" s="60"/>
      <c r="G2987" s="60"/>
      <c r="H2987" s="60"/>
      <c r="I2987" s="60"/>
      <c r="J2987" s="60"/>
      <c r="K2987" s="65">
        <f>IFERROR(VLOOKUP($A2987,D_SAV!$A$5:$I$29,6,0),)</f>
        <v>0</v>
      </c>
    </row>
    <row r="2988" spans="1:11" x14ac:dyDescent="0.25">
      <c r="A2988" s="59"/>
      <c r="B2988" s="63">
        <f>IFERROR(VLOOKUP($A2988,D_SAV!$A$5:$I$29,3,0),)</f>
        <v>0</v>
      </c>
      <c r="C2988" s="64" t="str">
        <f>IFERROR(VLOOKUP($A2988,D_SAV!$A$5:$I$29,4,0),"")</f>
        <v/>
      </c>
      <c r="D2988" s="65">
        <f>IFERROR(VLOOKUP($A2988,D_SAV!$A$5:$I$29,5,0),)</f>
        <v>0</v>
      </c>
      <c r="E2988" s="60"/>
      <c r="F2988" s="60"/>
      <c r="G2988" s="60"/>
      <c r="H2988" s="60"/>
      <c r="I2988" s="60"/>
      <c r="J2988" s="60"/>
      <c r="K2988" s="65">
        <f>IFERROR(VLOOKUP($A2988,D_SAV!$A$5:$I$29,6,0),)</f>
        <v>0</v>
      </c>
    </row>
    <row r="2989" spans="1:11" x14ac:dyDescent="0.25">
      <c r="A2989" s="59"/>
      <c r="B2989" s="63">
        <f>IFERROR(VLOOKUP($A2989,D_SAV!$A$5:$I$29,3,0),)</f>
        <v>0</v>
      </c>
      <c r="C2989" s="64" t="str">
        <f>IFERROR(VLOOKUP($A2989,D_SAV!$A$5:$I$29,4,0),"")</f>
        <v/>
      </c>
      <c r="D2989" s="65">
        <f>IFERROR(VLOOKUP($A2989,D_SAV!$A$5:$I$29,5,0),)</f>
        <v>0</v>
      </c>
      <c r="E2989" s="60"/>
      <c r="F2989" s="60"/>
      <c r="G2989" s="60"/>
      <c r="H2989" s="60"/>
      <c r="I2989" s="60"/>
      <c r="J2989" s="60"/>
      <c r="K2989" s="65">
        <f>IFERROR(VLOOKUP($A2989,D_SAV!$A$5:$I$29,6,0),)</f>
        <v>0</v>
      </c>
    </row>
    <row r="2990" spans="1:11" x14ac:dyDescent="0.25">
      <c r="A2990" s="59"/>
      <c r="B2990" s="63">
        <f>IFERROR(VLOOKUP($A2990,D_SAV!$A$5:$I$29,3,0),)</f>
        <v>0</v>
      </c>
      <c r="C2990" s="64" t="str">
        <f>IFERROR(VLOOKUP($A2990,D_SAV!$A$5:$I$29,4,0),"")</f>
        <v/>
      </c>
      <c r="D2990" s="65">
        <f>IFERROR(VLOOKUP($A2990,D_SAV!$A$5:$I$29,5,0),)</f>
        <v>0</v>
      </c>
      <c r="E2990" s="60"/>
      <c r="F2990" s="60"/>
      <c r="G2990" s="60"/>
      <c r="H2990" s="60"/>
      <c r="I2990" s="60"/>
      <c r="J2990" s="60"/>
      <c r="K2990" s="65">
        <f>IFERROR(VLOOKUP($A2990,D_SAV!$A$5:$I$29,6,0),)</f>
        <v>0</v>
      </c>
    </row>
    <row r="2991" spans="1:11" x14ac:dyDescent="0.25">
      <c r="A2991" s="59"/>
      <c r="B2991" s="63">
        <f>IFERROR(VLOOKUP($A2991,D_SAV!$A$5:$I$29,3,0),)</f>
        <v>0</v>
      </c>
      <c r="C2991" s="64" t="str">
        <f>IFERROR(VLOOKUP($A2991,D_SAV!$A$5:$I$29,4,0),"")</f>
        <v/>
      </c>
      <c r="D2991" s="65">
        <f>IFERROR(VLOOKUP($A2991,D_SAV!$A$5:$I$29,5,0),)</f>
        <v>0</v>
      </c>
      <c r="E2991" s="60"/>
      <c r="F2991" s="60"/>
      <c r="G2991" s="60"/>
      <c r="H2991" s="60"/>
      <c r="I2991" s="60"/>
      <c r="J2991" s="60"/>
      <c r="K2991" s="65">
        <f>IFERROR(VLOOKUP($A2991,D_SAV!$A$5:$I$29,6,0),)</f>
        <v>0</v>
      </c>
    </row>
    <row r="2992" spans="1:11" x14ac:dyDescent="0.25">
      <c r="A2992" s="59"/>
      <c r="B2992" s="63">
        <f>IFERROR(VLOOKUP($A2992,D_SAV!$A$5:$I$29,3,0),)</f>
        <v>0</v>
      </c>
      <c r="C2992" s="64" t="str">
        <f>IFERROR(VLOOKUP($A2992,D_SAV!$A$5:$I$29,4,0),"")</f>
        <v/>
      </c>
      <c r="D2992" s="65">
        <f>IFERROR(VLOOKUP($A2992,D_SAV!$A$5:$I$29,5,0),)</f>
        <v>0</v>
      </c>
      <c r="E2992" s="60"/>
      <c r="F2992" s="60"/>
      <c r="G2992" s="60"/>
      <c r="H2992" s="60"/>
      <c r="I2992" s="60"/>
      <c r="J2992" s="60"/>
      <c r="K2992" s="65">
        <f>IFERROR(VLOOKUP($A2992,D_SAV!$A$5:$I$29,6,0),)</f>
        <v>0</v>
      </c>
    </row>
    <row r="2993" spans="1:11" x14ac:dyDescent="0.25">
      <c r="A2993" s="59"/>
      <c r="B2993" s="63">
        <f>IFERROR(VLOOKUP($A2993,D_SAV!$A$5:$I$29,3,0),)</f>
        <v>0</v>
      </c>
      <c r="C2993" s="64" t="str">
        <f>IFERROR(VLOOKUP($A2993,D_SAV!$A$5:$I$29,4,0),"")</f>
        <v/>
      </c>
      <c r="D2993" s="65">
        <f>IFERROR(VLOOKUP($A2993,D_SAV!$A$5:$I$29,5,0),)</f>
        <v>0</v>
      </c>
      <c r="E2993" s="60"/>
      <c r="F2993" s="60"/>
      <c r="G2993" s="60"/>
      <c r="H2993" s="60"/>
      <c r="I2993" s="60"/>
      <c r="J2993" s="60"/>
      <c r="K2993" s="65">
        <f>IFERROR(VLOOKUP($A2993,D_SAV!$A$5:$I$29,6,0),)</f>
        <v>0</v>
      </c>
    </row>
    <row r="2994" spans="1:11" x14ac:dyDescent="0.25">
      <c r="A2994" s="59"/>
      <c r="B2994" s="63">
        <f>IFERROR(VLOOKUP($A2994,D_SAV!$A$5:$I$29,3,0),)</f>
        <v>0</v>
      </c>
      <c r="C2994" s="64" t="str">
        <f>IFERROR(VLOOKUP($A2994,D_SAV!$A$5:$I$29,4,0),"")</f>
        <v/>
      </c>
      <c r="D2994" s="65">
        <f>IFERROR(VLOOKUP($A2994,D_SAV!$A$5:$I$29,5,0),)</f>
        <v>0</v>
      </c>
      <c r="E2994" s="60"/>
      <c r="F2994" s="60"/>
      <c r="G2994" s="60"/>
      <c r="H2994" s="60"/>
      <c r="I2994" s="60"/>
      <c r="J2994" s="60"/>
      <c r="K2994" s="65">
        <f>IFERROR(VLOOKUP($A2994,D_SAV!$A$5:$I$29,6,0),)</f>
        <v>0</v>
      </c>
    </row>
    <row r="2995" spans="1:11" x14ac:dyDescent="0.25">
      <c r="A2995" s="59"/>
      <c r="B2995" s="63">
        <f>IFERROR(VLOOKUP($A2995,D_SAV!$A$5:$I$29,3,0),)</f>
        <v>0</v>
      </c>
      <c r="C2995" s="64" t="str">
        <f>IFERROR(VLOOKUP($A2995,D_SAV!$A$5:$I$29,4,0),"")</f>
        <v/>
      </c>
      <c r="D2995" s="65">
        <f>IFERROR(VLOOKUP($A2995,D_SAV!$A$5:$I$29,5,0),)</f>
        <v>0</v>
      </c>
      <c r="E2995" s="60"/>
      <c r="F2995" s="60"/>
      <c r="G2995" s="60"/>
      <c r="H2995" s="60"/>
      <c r="I2995" s="60"/>
      <c r="J2995" s="60"/>
      <c r="K2995" s="65">
        <f>IFERROR(VLOOKUP($A2995,D_SAV!$A$5:$I$29,6,0),)</f>
        <v>0</v>
      </c>
    </row>
    <row r="2996" spans="1:11" x14ac:dyDescent="0.25">
      <c r="A2996" s="59"/>
      <c r="B2996" s="63">
        <f>IFERROR(VLOOKUP($A2996,D_SAV!$A$5:$I$29,3,0),)</f>
        <v>0</v>
      </c>
      <c r="C2996" s="64" t="str">
        <f>IFERROR(VLOOKUP($A2996,D_SAV!$A$5:$I$29,4,0),"")</f>
        <v/>
      </c>
      <c r="D2996" s="65">
        <f>IFERROR(VLOOKUP($A2996,D_SAV!$A$5:$I$29,5,0),)</f>
        <v>0</v>
      </c>
      <c r="E2996" s="60"/>
      <c r="F2996" s="60"/>
      <c r="G2996" s="60"/>
      <c r="H2996" s="60"/>
      <c r="I2996" s="60"/>
      <c r="J2996" s="60"/>
      <c r="K2996" s="65">
        <f>IFERROR(VLOOKUP($A2996,D_SAV!$A$5:$I$29,6,0),)</f>
        <v>0</v>
      </c>
    </row>
    <row r="2997" spans="1:11" x14ac:dyDescent="0.25">
      <c r="A2997" s="59"/>
      <c r="B2997" s="63">
        <f>IFERROR(VLOOKUP($A2997,D_SAV!$A$5:$I$29,3,0),)</f>
        <v>0</v>
      </c>
      <c r="C2997" s="64" t="str">
        <f>IFERROR(VLOOKUP($A2997,D_SAV!$A$5:$I$29,4,0),"")</f>
        <v/>
      </c>
      <c r="D2997" s="65">
        <f>IFERROR(VLOOKUP($A2997,D_SAV!$A$5:$I$29,5,0),)</f>
        <v>0</v>
      </c>
      <c r="E2997" s="60"/>
      <c r="F2997" s="60"/>
      <c r="G2997" s="60"/>
      <c r="H2997" s="60"/>
      <c r="I2997" s="60"/>
      <c r="J2997" s="60"/>
      <c r="K2997" s="65">
        <f>IFERROR(VLOOKUP($A2997,D_SAV!$A$5:$I$29,6,0),)</f>
        <v>0</v>
      </c>
    </row>
    <row r="2998" spans="1:11" x14ac:dyDescent="0.25">
      <c r="A2998" s="59"/>
      <c r="B2998" s="63">
        <f>IFERROR(VLOOKUP($A2998,D_SAV!$A$5:$I$29,3,0),)</f>
        <v>0</v>
      </c>
      <c r="C2998" s="64" t="str">
        <f>IFERROR(VLOOKUP($A2998,D_SAV!$A$5:$I$29,4,0),"")</f>
        <v/>
      </c>
      <c r="D2998" s="65">
        <f>IFERROR(VLOOKUP($A2998,D_SAV!$A$5:$I$29,5,0),)</f>
        <v>0</v>
      </c>
      <c r="E2998" s="60"/>
      <c r="F2998" s="60"/>
      <c r="G2998" s="60"/>
      <c r="H2998" s="60"/>
      <c r="I2998" s="60"/>
      <c r="J2998" s="60"/>
      <c r="K2998" s="65">
        <f>IFERROR(VLOOKUP($A2998,D_SAV!$A$5:$I$29,6,0),)</f>
        <v>0</v>
      </c>
    </row>
    <row r="2999" spans="1:11" x14ac:dyDescent="0.25">
      <c r="A2999" s="59"/>
      <c r="B2999" s="63">
        <f>IFERROR(VLOOKUP($A2999,D_SAV!$A$5:$I$29,3,0),)</f>
        <v>0</v>
      </c>
      <c r="C2999" s="64" t="str">
        <f>IFERROR(VLOOKUP($A2999,D_SAV!$A$5:$I$29,4,0),"")</f>
        <v/>
      </c>
      <c r="D2999" s="65">
        <f>IFERROR(VLOOKUP($A2999,D_SAV!$A$5:$I$29,5,0),)</f>
        <v>0</v>
      </c>
      <c r="E2999" s="60"/>
      <c r="F2999" s="60"/>
      <c r="G2999" s="60"/>
      <c r="H2999" s="60"/>
      <c r="I2999" s="60"/>
      <c r="J2999" s="60"/>
      <c r="K2999" s="65">
        <f>IFERROR(VLOOKUP($A2999,D_SAV!$A$5:$I$29,6,0),)</f>
        <v>0</v>
      </c>
    </row>
    <row r="3000" spans="1:11" x14ac:dyDescent="0.25">
      <c r="A3000" s="59"/>
      <c r="B3000" s="63">
        <f>IFERROR(VLOOKUP($A3000,D_SAV!$A$5:$I$29,3,0),)</f>
        <v>0</v>
      </c>
      <c r="C3000" s="64" t="str">
        <f>IFERROR(VLOOKUP($A3000,D_SAV!$A$5:$I$29,4,0),"")</f>
        <v/>
      </c>
      <c r="D3000" s="65">
        <f>IFERROR(VLOOKUP($A3000,D_SAV!$A$5:$I$29,5,0),)</f>
        <v>0</v>
      </c>
      <c r="E3000" s="60"/>
      <c r="F3000" s="60"/>
      <c r="G3000" s="60"/>
      <c r="H3000" s="60"/>
      <c r="I3000" s="60"/>
      <c r="J3000" s="60"/>
      <c r="K3000" s="65">
        <f>IFERROR(VLOOKUP($A3000,D_SAV!$A$5:$I$29,6,0),)</f>
        <v>0</v>
      </c>
    </row>
    <row r="3001" spans="1:11" x14ac:dyDescent="0.25">
      <c r="A3001" s="59"/>
      <c r="B3001" s="63">
        <f>IFERROR(VLOOKUP($A3001,D_SAV!$A$5:$I$29,3,0),)</f>
        <v>0</v>
      </c>
      <c r="C3001" s="64" t="str">
        <f>IFERROR(VLOOKUP($A3001,D_SAV!$A$5:$I$29,4,0),"")</f>
        <v/>
      </c>
      <c r="D3001" s="65">
        <f>IFERROR(VLOOKUP($A3001,D_SAV!$A$5:$I$29,5,0),)</f>
        <v>0</v>
      </c>
      <c r="E3001" s="60"/>
      <c r="F3001" s="60"/>
      <c r="G3001" s="60"/>
      <c r="H3001" s="60"/>
      <c r="I3001" s="60"/>
      <c r="J3001" s="60"/>
      <c r="K3001" s="65">
        <f>IFERROR(VLOOKUP($A3001,D_SAV!$A$5:$I$29,6,0),)</f>
        <v>0</v>
      </c>
    </row>
    <row r="3002" spans="1:11" x14ac:dyDescent="0.25">
      <c r="A3002" s="59"/>
      <c r="B3002" s="63">
        <f>IFERROR(VLOOKUP($A3002,D_SAV!$A$5:$I$29,3,0),)</f>
        <v>0</v>
      </c>
      <c r="C3002" s="64" t="str">
        <f>IFERROR(VLOOKUP($A3002,D_SAV!$A$5:$I$29,4,0),"")</f>
        <v/>
      </c>
      <c r="D3002" s="65">
        <f>IFERROR(VLOOKUP($A3002,D_SAV!$A$5:$I$29,5,0),)</f>
        <v>0</v>
      </c>
      <c r="E3002" s="60"/>
      <c r="F3002" s="60"/>
      <c r="G3002" s="60"/>
      <c r="H3002" s="60"/>
      <c r="I3002" s="60"/>
      <c r="J3002" s="60"/>
      <c r="K3002" s="65">
        <f>IFERROR(VLOOKUP($A3002,D_SAV!$A$5:$I$29,6,0),)</f>
        <v>0</v>
      </c>
    </row>
    <row r="3003" spans="1:11" x14ac:dyDescent="0.25">
      <c r="A3003" s="59"/>
      <c r="B3003" s="63">
        <f>IFERROR(VLOOKUP($A3003,D_SAV!$A$5:$I$29,3,0),)</f>
        <v>0</v>
      </c>
      <c r="C3003" s="64" t="str">
        <f>IFERROR(VLOOKUP($A3003,D_SAV!$A$5:$I$29,4,0),"")</f>
        <v/>
      </c>
      <c r="D3003" s="65">
        <f>IFERROR(VLOOKUP($A3003,D_SAV!$A$5:$I$29,5,0),)</f>
        <v>0</v>
      </c>
      <c r="E3003" s="60"/>
      <c r="F3003" s="60"/>
      <c r="G3003" s="60"/>
      <c r="H3003" s="60"/>
      <c r="I3003" s="60"/>
      <c r="J3003" s="60"/>
      <c r="K3003" s="65">
        <f>IFERROR(VLOOKUP($A3003,D_SAV!$A$5:$I$29,6,0),)</f>
        <v>0</v>
      </c>
    </row>
    <row r="3004" spans="1:11" x14ac:dyDescent="0.25">
      <c r="A3004" s="59"/>
      <c r="B3004" s="63">
        <f>IFERROR(VLOOKUP($A3004,D_SAV!$A$5:$I$29,3,0),)</f>
        <v>0</v>
      </c>
      <c r="C3004" s="64" t="str">
        <f>IFERROR(VLOOKUP($A3004,D_SAV!$A$5:$I$29,4,0),"")</f>
        <v/>
      </c>
      <c r="D3004" s="65">
        <f>IFERROR(VLOOKUP($A3004,D_SAV!$A$5:$I$29,5,0),)</f>
        <v>0</v>
      </c>
      <c r="E3004" s="60"/>
      <c r="F3004" s="60"/>
      <c r="G3004" s="60"/>
      <c r="H3004" s="60"/>
      <c r="I3004" s="60"/>
      <c r="J3004" s="60"/>
      <c r="K3004" s="65">
        <f>IFERROR(VLOOKUP($A3004,D_SAV!$A$5:$I$29,6,0),)</f>
        <v>0</v>
      </c>
    </row>
    <row r="3005" spans="1:11" x14ac:dyDescent="0.25">
      <c r="A3005" s="59"/>
      <c r="B3005" s="63">
        <f>IFERROR(VLOOKUP($A3005,D_SAV!$A$5:$I$29,3,0),)</f>
        <v>0</v>
      </c>
      <c r="C3005" s="64" t="str">
        <f>IFERROR(VLOOKUP($A3005,D_SAV!$A$5:$I$29,4,0),"")</f>
        <v/>
      </c>
      <c r="D3005" s="65">
        <f>IFERROR(VLOOKUP($A3005,D_SAV!$A$5:$I$29,5,0),)</f>
        <v>0</v>
      </c>
      <c r="E3005" s="60"/>
      <c r="F3005" s="60"/>
      <c r="G3005" s="60"/>
      <c r="H3005" s="60"/>
      <c r="I3005" s="60"/>
      <c r="J3005" s="60"/>
      <c r="K3005" s="65">
        <f>IFERROR(VLOOKUP($A3005,D_SAV!$A$5:$I$29,6,0),)</f>
        <v>0</v>
      </c>
    </row>
    <row r="3006" spans="1:11" x14ac:dyDescent="0.25">
      <c r="A3006" s="59"/>
      <c r="B3006" s="63">
        <f>IFERROR(VLOOKUP($A3006,D_SAV!$A$5:$I$29,3,0),)</f>
        <v>0</v>
      </c>
      <c r="C3006" s="64" t="str">
        <f>IFERROR(VLOOKUP($A3006,D_SAV!$A$5:$I$29,4,0),"")</f>
        <v/>
      </c>
      <c r="D3006" s="65">
        <f>IFERROR(VLOOKUP($A3006,D_SAV!$A$5:$I$29,5,0),)</f>
        <v>0</v>
      </c>
      <c r="E3006" s="60"/>
      <c r="F3006" s="60"/>
      <c r="G3006" s="60"/>
      <c r="H3006" s="60"/>
      <c r="I3006" s="60"/>
      <c r="J3006" s="60"/>
      <c r="K3006" s="65">
        <f>IFERROR(VLOOKUP($A3006,D_SAV!$A$5:$I$29,6,0),)</f>
        <v>0</v>
      </c>
    </row>
    <row r="3007" spans="1:11" x14ac:dyDescent="0.25">
      <c r="A3007" s="59"/>
      <c r="B3007" s="63">
        <f>IFERROR(VLOOKUP($A3007,D_SAV!$A$5:$I$29,3,0),)</f>
        <v>0</v>
      </c>
      <c r="C3007" s="64" t="str">
        <f>IFERROR(VLOOKUP($A3007,D_SAV!$A$5:$I$29,4,0),"")</f>
        <v/>
      </c>
      <c r="D3007" s="65">
        <f>IFERROR(VLOOKUP($A3007,D_SAV!$A$5:$I$29,5,0),)</f>
        <v>0</v>
      </c>
      <c r="E3007" s="60"/>
      <c r="F3007" s="60"/>
      <c r="G3007" s="60"/>
      <c r="H3007" s="60"/>
      <c r="I3007" s="60"/>
      <c r="J3007" s="60"/>
      <c r="K3007" s="65">
        <f>IFERROR(VLOOKUP($A3007,D_SAV!$A$5:$I$29,6,0),)</f>
        <v>0</v>
      </c>
    </row>
    <row r="3008" spans="1:11" x14ac:dyDescent="0.25">
      <c r="A3008" s="59"/>
      <c r="B3008" s="63">
        <f>IFERROR(VLOOKUP($A3008,D_SAV!$A$5:$I$29,3,0),)</f>
        <v>0</v>
      </c>
      <c r="C3008" s="64" t="str">
        <f>IFERROR(VLOOKUP($A3008,D_SAV!$A$5:$I$29,4,0),"")</f>
        <v/>
      </c>
      <c r="D3008" s="65">
        <f>IFERROR(VLOOKUP($A3008,D_SAV!$A$5:$I$29,5,0),)</f>
        <v>0</v>
      </c>
      <c r="E3008" s="60"/>
      <c r="F3008" s="60"/>
      <c r="G3008" s="60"/>
      <c r="H3008" s="60"/>
      <c r="I3008" s="60"/>
      <c r="J3008" s="60"/>
      <c r="K3008" s="65">
        <f>IFERROR(VLOOKUP($A3008,D_SAV!$A$5:$I$29,6,0),)</f>
        <v>0</v>
      </c>
    </row>
    <row r="3009" spans="1:11" x14ac:dyDescent="0.25">
      <c r="A3009" s="59"/>
      <c r="B3009" s="63">
        <f>IFERROR(VLOOKUP($A3009,D_SAV!$A$5:$I$29,3,0),)</f>
        <v>0</v>
      </c>
      <c r="C3009" s="64" t="str">
        <f>IFERROR(VLOOKUP($A3009,D_SAV!$A$5:$I$29,4,0),"")</f>
        <v/>
      </c>
      <c r="D3009" s="65">
        <f>IFERROR(VLOOKUP($A3009,D_SAV!$A$5:$I$29,5,0),)</f>
        <v>0</v>
      </c>
      <c r="E3009" s="60"/>
      <c r="F3009" s="60"/>
      <c r="G3009" s="60"/>
      <c r="H3009" s="60"/>
      <c r="I3009" s="60"/>
      <c r="J3009" s="60"/>
      <c r="K3009" s="65">
        <f>IFERROR(VLOOKUP($A3009,D_SAV!$A$5:$I$29,6,0),)</f>
        <v>0</v>
      </c>
    </row>
    <row r="3010" spans="1:11" x14ac:dyDescent="0.25">
      <c r="A3010" s="59"/>
      <c r="B3010" s="63">
        <f>IFERROR(VLOOKUP($A3010,D_SAV!$A$5:$I$29,3,0),)</f>
        <v>0</v>
      </c>
      <c r="C3010" s="64" t="str">
        <f>IFERROR(VLOOKUP($A3010,D_SAV!$A$5:$I$29,4,0),"")</f>
        <v/>
      </c>
      <c r="D3010" s="65">
        <f>IFERROR(VLOOKUP($A3010,D_SAV!$A$5:$I$29,5,0),)</f>
        <v>0</v>
      </c>
      <c r="E3010" s="60"/>
      <c r="F3010" s="60"/>
      <c r="G3010" s="60"/>
      <c r="H3010" s="60"/>
      <c r="I3010" s="60"/>
      <c r="J3010" s="60"/>
      <c r="K3010" s="65">
        <f>IFERROR(VLOOKUP($A3010,D_SAV!$A$5:$I$29,6,0),)</f>
        <v>0</v>
      </c>
    </row>
    <row r="3011" spans="1:11" x14ac:dyDescent="0.25">
      <c r="A3011" s="59"/>
      <c r="B3011" s="63">
        <f>IFERROR(VLOOKUP($A3011,D_SAV!$A$5:$I$29,3,0),)</f>
        <v>0</v>
      </c>
      <c r="C3011" s="64" t="str">
        <f>IFERROR(VLOOKUP($A3011,D_SAV!$A$5:$I$29,4,0),"")</f>
        <v/>
      </c>
      <c r="D3011" s="65">
        <f>IFERROR(VLOOKUP($A3011,D_SAV!$A$5:$I$29,5,0),)</f>
        <v>0</v>
      </c>
      <c r="E3011" s="60"/>
      <c r="F3011" s="60"/>
      <c r="G3011" s="60"/>
      <c r="H3011" s="60"/>
      <c r="I3011" s="60"/>
      <c r="J3011" s="60"/>
      <c r="K3011" s="65">
        <f>IFERROR(VLOOKUP($A3011,D_SAV!$A$5:$I$29,6,0),)</f>
        <v>0</v>
      </c>
    </row>
    <row r="3012" spans="1:11" x14ac:dyDescent="0.25">
      <c r="A3012" s="59"/>
      <c r="B3012" s="63">
        <f>IFERROR(VLOOKUP($A3012,D_SAV!$A$5:$I$29,3,0),)</f>
        <v>0</v>
      </c>
      <c r="C3012" s="64" t="str">
        <f>IFERROR(VLOOKUP($A3012,D_SAV!$A$5:$I$29,4,0),"")</f>
        <v/>
      </c>
      <c r="D3012" s="65">
        <f>IFERROR(VLOOKUP($A3012,D_SAV!$A$5:$I$29,5,0),)</f>
        <v>0</v>
      </c>
      <c r="E3012" s="60"/>
      <c r="F3012" s="60"/>
      <c r="G3012" s="60"/>
      <c r="H3012" s="60"/>
      <c r="I3012" s="60"/>
      <c r="J3012" s="60"/>
      <c r="K3012" s="65">
        <f>IFERROR(VLOOKUP($A3012,D_SAV!$A$5:$I$29,6,0),)</f>
        <v>0</v>
      </c>
    </row>
    <row r="3013" spans="1:11" x14ac:dyDescent="0.25">
      <c r="A3013" s="59"/>
      <c r="B3013" s="63">
        <f>IFERROR(VLOOKUP($A3013,D_SAV!$A$5:$I$29,3,0),)</f>
        <v>0</v>
      </c>
      <c r="C3013" s="64" t="str">
        <f>IFERROR(VLOOKUP($A3013,D_SAV!$A$5:$I$29,4,0),"")</f>
        <v/>
      </c>
      <c r="D3013" s="65">
        <f>IFERROR(VLOOKUP($A3013,D_SAV!$A$5:$I$29,5,0),)</f>
        <v>0</v>
      </c>
      <c r="E3013" s="60"/>
      <c r="F3013" s="60"/>
      <c r="G3013" s="60"/>
      <c r="H3013" s="60"/>
      <c r="I3013" s="60"/>
      <c r="J3013" s="60"/>
      <c r="K3013" s="65">
        <f>IFERROR(VLOOKUP($A3013,D_SAV!$A$5:$I$29,6,0),)</f>
        <v>0</v>
      </c>
    </row>
    <row r="3014" spans="1:11" x14ac:dyDescent="0.25">
      <c r="A3014" s="59"/>
      <c r="B3014" s="63">
        <f>IFERROR(VLOOKUP($A3014,D_SAV!$A$5:$I$29,3,0),)</f>
        <v>0</v>
      </c>
      <c r="C3014" s="64" t="str">
        <f>IFERROR(VLOOKUP($A3014,D_SAV!$A$5:$I$29,4,0),"")</f>
        <v/>
      </c>
      <c r="D3014" s="65">
        <f>IFERROR(VLOOKUP($A3014,D_SAV!$A$5:$I$29,5,0),)</f>
        <v>0</v>
      </c>
      <c r="E3014" s="60"/>
      <c r="F3014" s="60"/>
      <c r="G3014" s="60"/>
      <c r="H3014" s="60"/>
      <c r="I3014" s="60"/>
      <c r="J3014" s="60"/>
      <c r="K3014" s="65">
        <f>IFERROR(VLOOKUP($A3014,D_SAV!$A$5:$I$29,6,0),)</f>
        <v>0</v>
      </c>
    </row>
    <row r="3015" spans="1:11" x14ac:dyDescent="0.25">
      <c r="A3015" s="59"/>
      <c r="B3015" s="63">
        <f>IFERROR(VLOOKUP($A3015,D_SAV!$A$5:$I$29,3,0),)</f>
        <v>0</v>
      </c>
      <c r="C3015" s="64" t="str">
        <f>IFERROR(VLOOKUP($A3015,D_SAV!$A$5:$I$29,4,0),"")</f>
        <v/>
      </c>
      <c r="D3015" s="65">
        <f>IFERROR(VLOOKUP($A3015,D_SAV!$A$5:$I$29,5,0),)</f>
        <v>0</v>
      </c>
      <c r="E3015" s="60"/>
      <c r="F3015" s="60"/>
      <c r="G3015" s="60"/>
      <c r="H3015" s="60"/>
      <c r="I3015" s="60"/>
      <c r="J3015" s="60"/>
      <c r="K3015" s="65">
        <f>IFERROR(VLOOKUP($A3015,D_SAV!$A$5:$I$29,6,0),)</f>
        <v>0</v>
      </c>
    </row>
    <row r="3016" spans="1:11" x14ac:dyDescent="0.25">
      <c r="A3016" s="59"/>
      <c r="B3016" s="63">
        <f>IFERROR(VLOOKUP($A3016,D_SAV!$A$5:$I$29,3,0),)</f>
        <v>0</v>
      </c>
      <c r="C3016" s="64" t="str">
        <f>IFERROR(VLOOKUP($A3016,D_SAV!$A$5:$I$29,4,0),"")</f>
        <v/>
      </c>
      <c r="D3016" s="65">
        <f>IFERROR(VLOOKUP($A3016,D_SAV!$A$5:$I$29,5,0),)</f>
        <v>0</v>
      </c>
      <c r="E3016" s="60"/>
      <c r="F3016" s="60"/>
      <c r="G3016" s="60"/>
      <c r="H3016" s="60"/>
      <c r="I3016" s="60"/>
      <c r="J3016" s="60"/>
      <c r="K3016" s="65">
        <f>IFERROR(VLOOKUP($A3016,D_SAV!$A$5:$I$29,6,0),)</f>
        <v>0</v>
      </c>
    </row>
    <row r="3017" spans="1:11" x14ac:dyDescent="0.25">
      <c r="A3017" s="59"/>
      <c r="B3017" s="63">
        <f>IFERROR(VLOOKUP($A3017,D_SAV!$A$5:$I$29,3,0),)</f>
        <v>0</v>
      </c>
      <c r="C3017" s="64" t="str">
        <f>IFERROR(VLOOKUP($A3017,D_SAV!$A$5:$I$29,4,0),"")</f>
        <v/>
      </c>
      <c r="D3017" s="65">
        <f>IFERROR(VLOOKUP($A3017,D_SAV!$A$5:$I$29,5,0),)</f>
        <v>0</v>
      </c>
      <c r="E3017" s="60"/>
      <c r="F3017" s="60"/>
      <c r="G3017" s="60"/>
      <c r="H3017" s="60"/>
      <c r="I3017" s="60"/>
      <c r="J3017" s="60"/>
      <c r="K3017" s="65">
        <f>IFERROR(VLOOKUP($A3017,D_SAV!$A$5:$I$29,6,0),)</f>
        <v>0</v>
      </c>
    </row>
    <row r="3018" spans="1:11" x14ac:dyDescent="0.25">
      <c r="A3018" s="59"/>
      <c r="B3018" s="63">
        <f>IFERROR(VLOOKUP($A3018,D_SAV!$A$5:$I$29,3,0),)</f>
        <v>0</v>
      </c>
      <c r="C3018" s="64" t="str">
        <f>IFERROR(VLOOKUP($A3018,D_SAV!$A$5:$I$29,4,0),"")</f>
        <v/>
      </c>
      <c r="D3018" s="65">
        <f>IFERROR(VLOOKUP($A3018,D_SAV!$A$5:$I$29,5,0),)</f>
        <v>0</v>
      </c>
      <c r="E3018" s="60"/>
      <c r="F3018" s="60"/>
      <c r="G3018" s="60"/>
      <c r="H3018" s="60"/>
      <c r="I3018" s="60"/>
      <c r="J3018" s="60"/>
      <c r="K3018" s="65">
        <f>IFERROR(VLOOKUP($A3018,D_SAV!$A$5:$I$29,6,0),)</f>
        <v>0</v>
      </c>
    </row>
    <row r="3019" spans="1:11" x14ac:dyDescent="0.25">
      <c r="A3019" s="59"/>
      <c r="B3019" s="63">
        <f>IFERROR(VLOOKUP($A3019,D_SAV!$A$5:$I$29,3,0),)</f>
        <v>0</v>
      </c>
      <c r="C3019" s="64" t="str">
        <f>IFERROR(VLOOKUP($A3019,D_SAV!$A$5:$I$29,4,0),"")</f>
        <v/>
      </c>
      <c r="D3019" s="65">
        <f>IFERROR(VLOOKUP($A3019,D_SAV!$A$5:$I$29,5,0),)</f>
        <v>0</v>
      </c>
      <c r="E3019" s="60"/>
      <c r="F3019" s="60"/>
      <c r="G3019" s="60"/>
      <c r="H3019" s="60"/>
      <c r="I3019" s="60"/>
      <c r="J3019" s="60"/>
      <c r="K3019" s="65">
        <f>IFERROR(VLOOKUP($A3019,D_SAV!$A$5:$I$29,6,0),)</f>
        <v>0</v>
      </c>
    </row>
    <row r="3020" spans="1:11" x14ac:dyDescent="0.25">
      <c r="A3020" s="59"/>
      <c r="B3020" s="63">
        <f>IFERROR(VLOOKUP($A3020,D_SAV!$A$5:$I$29,3,0),)</f>
        <v>0</v>
      </c>
      <c r="C3020" s="64" t="str">
        <f>IFERROR(VLOOKUP($A3020,D_SAV!$A$5:$I$29,4,0),"")</f>
        <v/>
      </c>
      <c r="D3020" s="65">
        <f>IFERROR(VLOOKUP($A3020,D_SAV!$A$5:$I$29,5,0),)</f>
        <v>0</v>
      </c>
      <c r="E3020" s="60"/>
      <c r="F3020" s="60"/>
      <c r="G3020" s="60"/>
      <c r="H3020" s="60"/>
      <c r="I3020" s="60"/>
      <c r="J3020" s="60"/>
      <c r="K3020" s="65">
        <f>IFERROR(VLOOKUP($A3020,D_SAV!$A$5:$I$29,6,0),)</f>
        <v>0</v>
      </c>
    </row>
    <row r="3021" spans="1:11" x14ac:dyDescent="0.25">
      <c r="A3021" s="59"/>
      <c r="B3021" s="63">
        <f>IFERROR(VLOOKUP($A3021,D_SAV!$A$5:$I$29,3,0),)</f>
        <v>0</v>
      </c>
      <c r="C3021" s="64" t="str">
        <f>IFERROR(VLOOKUP($A3021,D_SAV!$A$5:$I$29,4,0),"")</f>
        <v/>
      </c>
      <c r="D3021" s="65">
        <f>IFERROR(VLOOKUP($A3021,D_SAV!$A$5:$I$29,5,0),)</f>
        <v>0</v>
      </c>
      <c r="E3021" s="60"/>
      <c r="F3021" s="60"/>
      <c r="G3021" s="60"/>
      <c r="H3021" s="60"/>
      <c r="I3021" s="60"/>
      <c r="J3021" s="60"/>
      <c r="K3021" s="65">
        <f>IFERROR(VLOOKUP($A3021,D_SAV!$A$5:$I$29,6,0),)</f>
        <v>0</v>
      </c>
    </row>
    <row r="3022" spans="1:11" x14ac:dyDescent="0.25">
      <c r="A3022" s="59"/>
      <c r="B3022" s="63">
        <f>IFERROR(VLOOKUP($A3022,D_SAV!$A$5:$I$29,3,0),)</f>
        <v>0</v>
      </c>
      <c r="C3022" s="64" t="str">
        <f>IFERROR(VLOOKUP($A3022,D_SAV!$A$5:$I$29,4,0),"")</f>
        <v/>
      </c>
      <c r="D3022" s="65">
        <f>IFERROR(VLOOKUP($A3022,D_SAV!$A$5:$I$29,5,0),)</f>
        <v>0</v>
      </c>
      <c r="E3022" s="60"/>
      <c r="F3022" s="60"/>
      <c r="G3022" s="60"/>
      <c r="H3022" s="60"/>
      <c r="I3022" s="60"/>
      <c r="J3022" s="60"/>
      <c r="K3022" s="65">
        <f>IFERROR(VLOOKUP($A3022,D_SAV!$A$5:$I$29,6,0),)</f>
        <v>0</v>
      </c>
    </row>
    <row r="3023" spans="1:11" x14ac:dyDescent="0.25">
      <c r="A3023" s="59"/>
      <c r="B3023" s="63">
        <f>IFERROR(VLOOKUP($A3023,D_SAV!$A$5:$I$29,3,0),)</f>
        <v>0</v>
      </c>
      <c r="C3023" s="64" t="str">
        <f>IFERROR(VLOOKUP($A3023,D_SAV!$A$5:$I$29,4,0),"")</f>
        <v/>
      </c>
      <c r="D3023" s="65">
        <f>IFERROR(VLOOKUP($A3023,D_SAV!$A$5:$I$29,5,0),)</f>
        <v>0</v>
      </c>
      <c r="E3023" s="60"/>
      <c r="F3023" s="60"/>
      <c r="G3023" s="60"/>
      <c r="H3023" s="60"/>
      <c r="I3023" s="60"/>
      <c r="J3023" s="60"/>
      <c r="K3023" s="65">
        <f>IFERROR(VLOOKUP($A3023,D_SAV!$A$5:$I$29,6,0),)</f>
        <v>0</v>
      </c>
    </row>
    <row r="3024" spans="1:11" x14ac:dyDescent="0.25">
      <c r="A3024" s="59"/>
      <c r="B3024" s="63">
        <f>IFERROR(VLOOKUP($A3024,D_SAV!$A$5:$I$29,3,0),)</f>
        <v>0</v>
      </c>
      <c r="C3024" s="64" t="str">
        <f>IFERROR(VLOOKUP($A3024,D_SAV!$A$5:$I$29,4,0),"")</f>
        <v/>
      </c>
      <c r="D3024" s="65">
        <f>IFERROR(VLOOKUP($A3024,D_SAV!$A$5:$I$29,5,0),)</f>
        <v>0</v>
      </c>
      <c r="E3024" s="60"/>
      <c r="F3024" s="60"/>
      <c r="G3024" s="60"/>
      <c r="H3024" s="60"/>
      <c r="I3024" s="60"/>
      <c r="J3024" s="60"/>
      <c r="K3024" s="65">
        <f>IFERROR(VLOOKUP($A3024,D_SAV!$A$5:$I$29,6,0),)</f>
        <v>0</v>
      </c>
    </row>
    <row r="3025" spans="1:11" x14ac:dyDescent="0.25">
      <c r="A3025" s="59"/>
      <c r="B3025" s="63">
        <f>IFERROR(VLOOKUP($A3025,D_SAV!$A$5:$I$29,3,0),)</f>
        <v>0</v>
      </c>
      <c r="C3025" s="64" t="str">
        <f>IFERROR(VLOOKUP($A3025,D_SAV!$A$5:$I$29,4,0),"")</f>
        <v/>
      </c>
      <c r="D3025" s="65">
        <f>IFERROR(VLOOKUP($A3025,D_SAV!$A$5:$I$29,5,0),)</f>
        <v>0</v>
      </c>
      <c r="E3025" s="60"/>
      <c r="F3025" s="60"/>
      <c r="G3025" s="60"/>
      <c r="H3025" s="60"/>
      <c r="I3025" s="60"/>
      <c r="J3025" s="60"/>
      <c r="K3025" s="65">
        <f>IFERROR(VLOOKUP($A3025,D_SAV!$A$5:$I$29,6,0),)</f>
        <v>0</v>
      </c>
    </row>
    <row r="3026" spans="1:11" x14ac:dyDescent="0.25">
      <c r="A3026" s="59"/>
      <c r="B3026" s="63">
        <f>IFERROR(VLOOKUP($A3026,D_SAV!$A$5:$I$29,3,0),)</f>
        <v>0</v>
      </c>
      <c r="C3026" s="64" t="str">
        <f>IFERROR(VLOOKUP($A3026,D_SAV!$A$5:$I$29,4,0),"")</f>
        <v/>
      </c>
      <c r="D3026" s="65">
        <f>IFERROR(VLOOKUP($A3026,D_SAV!$A$5:$I$29,5,0),)</f>
        <v>0</v>
      </c>
      <c r="E3026" s="60"/>
      <c r="F3026" s="60"/>
      <c r="G3026" s="60"/>
      <c r="H3026" s="60"/>
      <c r="I3026" s="60"/>
      <c r="J3026" s="60"/>
      <c r="K3026" s="65">
        <f>IFERROR(VLOOKUP($A3026,D_SAV!$A$5:$I$29,6,0),)</f>
        <v>0</v>
      </c>
    </row>
    <row r="3027" spans="1:11" x14ac:dyDescent="0.25">
      <c r="A3027" s="59"/>
      <c r="B3027" s="63">
        <f>IFERROR(VLOOKUP($A3027,D_SAV!$A$5:$I$29,3,0),)</f>
        <v>0</v>
      </c>
      <c r="C3027" s="64" t="str">
        <f>IFERROR(VLOOKUP($A3027,D_SAV!$A$5:$I$29,4,0),"")</f>
        <v/>
      </c>
      <c r="D3027" s="65">
        <f>IFERROR(VLOOKUP($A3027,D_SAV!$A$5:$I$29,5,0),)</f>
        <v>0</v>
      </c>
      <c r="E3027" s="60"/>
      <c r="F3027" s="60"/>
      <c r="G3027" s="60"/>
      <c r="H3027" s="60"/>
      <c r="I3027" s="60"/>
      <c r="J3027" s="60"/>
      <c r="K3027" s="65">
        <f>IFERROR(VLOOKUP($A3027,D_SAV!$A$5:$I$29,6,0),)</f>
        <v>0</v>
      </c>
    </row>
    <row r="3028" spans="1:11" x14ac:dyDescent="0.25">
      <c r="A3028" s="59"/>
      <c r="B3028" s="63">
        <f>IFERROR(VLOOKUP($A3028,D_SAV!$A$5:$I$29,3,0),)</f>
        <v>0</v>
      </c>
      <c r="C3028" s="64" t="str">
        <f>IFERROR(VLOOKUP($A3028,D_SAV!$A$5:$I$29,4,0),"")</f>
        <v/>
      </c>
      <c r="D3028" s="65">
        <f>IFERROR(VLOOKUP($A3028,D_SAV!$A$5:$I$29,5,0),)</f>
        <v>0</v>
      </c>
      <c r="E3028" s="60"/>
      <c r="F3028" s="60"/>
      <c r="G3028" s="60"/>
      <c r="H3028" s="60"/>
      <c r="I3028" s="60"/>
      <c r="J3028" s="60"/>
      <c r="K3028" s="65">
        <f>IFERROR(VLOOKUP($A3028,D_SAV!$A$5:$I$29,6,0),)</f>
        <v>0</v>
      </c>
    </row>
    <row r="3029" spans="1:11" x14ac:dyDescent="0.25">
      <c r="A3029" s="59"/>
      <c r="B3029" s="63">
        <f>IFERROR(VLOOKUP($A3029,D_SAV!$A$5:$I$29,3,0),)</f>
        <v>0</v>
      </c>
      <c r="C3029" s="64" t="str">
        <f>IFERROR(VLOOKUP($A3029,D_SAV!$A$5:$I$29,4,0),"")</f>
        <v/>
      </c>
      <c r="D3029" s="65">
        <f>IFERROR(VLOOKUP($A3029,D_SAV!$A$5:$I$29,5,0),)</f>
        <v>0</v>
      </c>
      <c r="E3029" s="60"/>
      <c r="F3029" s="60"/>
      <c r="G3029" s="60"/>
      <c r="H3029" s="60"/>
      <c r="I3029" s="60"/>
      <c r="J3029" s="60"/>
      <c r="K3029" s="65">
        <f>IFERROR(VLOOKUP($A3029,D_SAV!$A$5:$I$29,6,0),)</f>
        <v>0</v>
      </c>
    </row>
    <row r="3030" spans="1:11" x14ac:dyDescent="0.25">
      <c r="A3030" s="59"/>
      <c r="B3030" s="63">
        <f>IFERROR(VLOOKUP($A3030,D_SAV!$A$5:$I$29,3,0),)</f>
        <v>0</v>
      </c>
      <c r="C3030" s="64" t="str">
        <f>IFERROR(VLOOKUP($A3030,D_SAV!$A$5:$I$29,4,0),"")</f>
        <v/>
      </c>
      <c r="D3030" s="65">
        <f>IFERROR(VLOOKUP($A3030,D_SAV!$A$5:$I$29,5,0),)</f>
        <v>0</v>
      </c>
      <c r="E3030" s="60"/>
      <c r="F3030" s="60"/>
      <c r="G3030" s="60"/>
      <c r="H3030" s="60"/>
      <c r="I3030" s="60"/>
      <c r="J3030" s="60"/>
      <c r="K3030" s="65">
        <f>IFERROR(VLOOKUP($A3030,D_SAV!$A$5:$I$29,6,0),)</f>
        <v>0</v>
      </c>
    </row>
    <row r="3031" spans="1:11" x14ac:dyDescent="0.25">
      <c r="A3031" s="59"/>
      <c r="B3031" s="63">
        <f>IFERROR(VLOOKUP($A3031,D_SAV!$A$5:$I$29,3,0),)</f>
        <v>0</v>
      </c>
      <c r="C3031" s="64" t="str">
        <f>IFERROR(VLOOKUP($A3031,D_SAV!$A$5:$I$29,4,0),"")</f>
        <v/>
      </c>
      <c r="D3031" s="65">
        <f>IFERROR(VLOOKUP($A3031,D_SAV!$A$5:$I$29,5,0),)</f>
        <v>0</v>
      </c>
      <c r="E3031" s="60"/>
      <c r="F3031" s="60"/>
      <c r="G3031" s="60"/>
      <c r="H3031" s="60"/>
      <c r="I3031" s="60"/>
      <c r="J3031" s="60"/>
      <c r="K3031" s="65">
        <f>IFERROR(VLOOKUP($A3031,D_SAV!$A$5:$I$29,6,0),)</f>
        <v>0</v>
      </c>
    </row>
    <row r="3032" spans="1:11" x14ac:dyDescent="0.25">
      <c r="A3032" s="59"/>
      <c r="B3032" s="63">
        <f>IFERROR(VLOOKUP($A3032,D_SAV!$A$5:$I$29,3,0),)</f>
        <v>0</v>
      </c>
      <c r="C3032" s="64" t="str">
        <f>IFERROR(VLOOKUP($A3032,D_SAV!$A$5:$I$29,4,0),"")</f>
        <v/>
      </c>
      <c r="D3032" s="65">
        <f>IFERROR(VLOOKUP($A3032,D_SAV!$A$5:$I$29,5,0),)</f>
        <v>0</v>
      </c>
      <c r="E3032" s="60"/>
      <c r="F3032" s="60"/>
      <c r="G3032" s="60"/>
      <c r="H3032" s="60"/>
      <c r="I3032" s="60"/>
      <c r="J3032" s="60"/>
      <c r="K3032" s="65">
        <f>IFERROR(VLOOKUP($A3032,D_SAV!$A$5:$I$29,6,0),)</f>
        <v>0</v>
      </c>
    </row>
    <row r="3033" spans="1:11" x14ac:dyDescent="0.25">
      <c r="A3033" s="59"/>
      <c r="B3033" s="63">
        <f>IFERROR(VLOOKUP($A3033,D_SAV!$A$5:$I$29,3,0),)</f>
        <v>0</v>
      </c>
      <c r="C3033" s="64" t="str">
        <f>IFERROR(VLOOKUP($A3033,D_SAV!$A$5:$I$29,4,0),"")</f>
        <v/>
      </c>
      <c r="D3033" s="65">
        <f>IFERROR(VLOOKUP($A3033,D_SAV!$A$5:$I$29,5,0),)</f>
        <v>0</v>
      </c>
      <c r="E3033" s="60"/>
      <c r="F3033" s="60"/>
      <c r="G3033" s="60"/>
      <c r="H3033" s="60"/>
      <c r="I3033" s="60"/>
      <c r="J3033" s="60"/>
      <c r="K3033" s="65">
        <f>IFERROR(VLOOKUP($A3033,D_SAV!$A$5:$I$29,6,0),)</f>
        <v>0</v>
      </c>
    </row>
    <row r="3034" spans="1:11" x14ac:dyDescent="0.25">
      <c r="A3034" s="59"/>
      <c r="B3034" s="63">
        <f>IFERROR(VLOOKUP($A3034,D_SAV!$A$5:$I$29,3,0),)</f>
        <v>0</v>
      </c>
      <c r="C3034" s="64" t="str">
        <f>IFERROR(VLOOKUP($A3034,D_SAV!$A$5:$I$29,4,0),"")</f>
        <v/>
      </c>
      <c r="D3034" s="65">
        <f>IFERROR(VLOOKUP($A3034,D_SAV!$A$5:$I$29,5,0),)</f>
        <v>0</v>
      </c>
      <c r="E3034" s="60"/>
      <c r="F3034" s="60"/>
      <c r="G3034" s="60"/>
      <c r="H3034" s="60"/>
      <c r="I3034" s="60"/>
      <c r="J3034" s="60"/>
      <c r="K3034" s="65">
        <f>IFERROR(VLOOKUP($A3034,D_SAV!$A$5:$I$29,6,0),)</f>
        <v>0</v>
      </c>
    </row>
    <row r="3035" spans="1:11" x14ac:dyDescent="0.25">
      <c r="A3035" s="59"/>
      <c r="B3035" s="63">
        <f>IFERROR(VLOOKUP($A3035,D_SAV!$A$5:$I$29,3,0),)</f>
        <v>0</v>
      </c>
      <c r="C3035" s="64" t="str">
        <f>IFERROR(VLOOKUP($A3035,D_SAV!$A$5:$I$29,4,0),"")</f>
        <v/>
      </c>
      <c r="D3035" s="65">
        <f>IFERROR(VLOOKUP($A3035,D_SAV!$A$5:$I$29,5,0),)</f>
        <v>0</v>
      </c>
      <c r="E3035" s="60"/>
      <c r="F3035" s="60"/>
      <c r="G3035" s="60"/>
      <c r="H3035" s="60"/>
      <c r="I3035" s="60"/>
      <c r="J3035" s="60"/>
      <c r="K3035" s="65">
        <f>IFERROR(VLOOKUP($A3035,D_SAV!$A$5:$I$29,6,0),)</f>
        <v>0</v>
      </c>
    </row>
    <row r="3036" spans="1:11" x14ac:dyDescent="0.25">
      <c r="A3036" s="59"/>
      <c r="B3036" s="63">
        <f>IFERROR(VLOOKUP($A3036,D_SAV!$A$5:$I$29,3,0),)</f>
        <v>0</v>
      </c>
      <c r="C3036" s="64" t="str">
        <f>IFERROR(VLOOKUP($A3036,D_SAV!$A$5:$I$29,4,0),"")</f>
        <v/>
      </c>
      <c r="D3036" s="65">
        <f>IFERROR(VLOOKUP($A3036,D_SAV!$A$5:$I$29,5,0),)</f>
        <v>0</v>
      </c>
      <c r="E3036" s="60"/>
      <c r="F3036" s="60"/>
      <c r="G3036" s="60"/>
      <c r="H3036" s="60"/>
      <c r="I3036" s="60"/>
      <c r="J3036" s="60"/>
      <c r="K3036" s="65">
        <f>IFERROR(VLOOKUP($A3036,D_SAV!$A$5:$I$29,6,0),)</f>
        <v>0</v>
      </c>
    </row>
    <row r="3037" spans="1:11" x14ac:dyDescent="0.25">
      <c r="A3037" s="59"/>
      <c r="B3037" s="63">
        <f>IFERROR(VLOOKUP($A3037,D_SAV!$A$5:$I$29,3,0),)</f>
        <v>0</v>
      </c>
      <c r="C3037" s="64" t="str">
        <f>IFERROR(VLOOKUP($A3037,D_SAV!$A$5:$I$29,4,0),"")</f>
        <v/>
      </c>
      <c r="D3037" s="65">
        <f>IFERROR(VLOOKUP($A3037,D_SAV!$A$5:$I$29,5,0),)</f>
        <v>0</v>
      </c>
      <c r="E3037" s="60"/>
      <c r="F3037" s="60"/>
      <c r="G3037" s="60"/>
      <c r="H3037" s="60"/>
      <c r="I3037" s="60"/>
      <c r="J3037" s="60"/>
      <c r="K3037" s="65">
        <f>IFERROR(VLOOKUP($A3037,D_SAV!$A$5:$I$29,6,0),)</f>
        <v>0</v>
      </c>
    </row>
    <row r="3038" spans="1:11" x14ac:dyDescent="0.25">
      <c r="A3038" s="59"/>
      <c r="B3038" s="63">
        <f>IFERROR(VLOOKUP($A3038,D_SAV!$A$5:$I$29,3,0),)</f>
        <v>0</v>
      </c>
      <c r="C3038" s="64" t="str">
        <f>IFERROR(VLOOKUP($A3038,D_SAV!$A$5:$I$29,4,0),"")</f>
        <v/>
      </c>
      <c r="D3038" s="65">
        <f>IFERROR(VLOOKUP($A3038,D_SAV!$A$5:$I$29,5,0),)</f>
        <v>0</v>
      </c>
      <c r="E3038" s="60"/>
      <c r="F3038" s="60"/>
      <c r="G3038" s="60"/>
      <c r="H3038" s="60"/>
      <c r="I3038" s="60"/>
      <c r="J3038" s="60"/>
      <c r="K3038" s="65">
        <f>IFERROR(VLOOKUP($A3038,D_SAV!$A$5:$I$29,6,0),)</f>
        <v>0</v>
      </c>
    </row>
    <row r="3039" spans="1:11" x14ac:dyDescent="0.25">
      <c r="A3039" s="59"/>
      <c r="B3039" s="63">
        <f>IFERROR(VLOOKUP($A3039,D_SAV!$A$5:$I$29,3,0),)</f>
        <v>0</v>
      </c>
      <c r="C3039" s="64" t="str">
        <f>IFERROR(VLOOKUP($A3039,D_SAV!$A$5:$I$29,4,0),"")</f>
        <v/>
      </c>
      <c r="D3039" s="65">
        <f>IFERROR(VLOOKUP($A3039,D_SAV!$A$5:$I$29,5,0),)</f>
        <v>0</v>
      </c>
      <c r="E3039" s="60"/>
      <c r="F3039" s="60"/>
      <c r="G3039" s="60"/>
      <c r="H3039" s="60"/>
      <c r="I3039" s="60"/>
      <c r="J3039" s="60"/>
      <c r="K3039" s="65">
        <f>IFERROR(VLOOKUP($A3039,D_SAV!$A$5:$I$29,6,0),)</f>
        <v>0</v>
      </c>
    </row>
    <row r="3040" spans="1:11" x14ac:dyDescent="0.25">
      <c r="A3040" s="59"/>
      <c r="B3040" s="63">
        <f>IFERROR(VLOOKUP($A3040,D_SAV!$A$5:$I$29,3,0),)</f>
        <v>0</v>
      </c>
      <c r="C3040" s="64" t="str">
        <f>IFERROR(VLOOKUP($A3040,D_SAV!$A$5:$I$29,4,0),"")</f>
        <v/>
      </c>
      <c r="D3040" s="65">
        <f>IFERROR(VLOOKUP($A3040,D_SAV!$A$5:$I$29,5,0),)</f>
        <v>0</v>
      </c>
      <c r="E3040" s="60"/>
      <c r="F3040" s="60"/>
      <c r="G3040" s="60"/>
      <c r="H3040" s="60"/>
      <c r="I3040" s="60"/>
      <c r="J3040" s="60"/>
      <c r="K3040" s="65">
        <f>IFERROR(VLOOKUP($A3040,D_SAV!$A$5:$I$29,6,0),)</f>
        <v>0</v>
      </c>
    </row>
    <row r="3041" spans="1:11" x14ac:dyDescent="0.25">
      <c r="A3041" s="59"/>
      <c r="B3041" s="63">
        <f>IFERROR(VLOOKUP($A3041,D_SAV!$A$5:$I$29,3,0),)</f>
        <v>0</v>
      </c>
      <c r="C3041" s="64" t="str">
        <f>IFERROR(VLOOKUP($A3041,D_SAV!$A$5:$I$29,4,0),"")</f>
        <v/>
      </c>
      <c r="D3041" s="65">
        <f>IFERROR(VLOOKUP($A3041,D_SAV!$A$5:$I$29,5,0),)</f>
        <v>0</v>
      </c>
      <c r="E3041" s="60"/>
      <c r="F3041" s="60"/>
      <c r="G3041" s="60"/>
      <c r="H3041" s="60"/>
      <c r="I3041" s="60"/>
      <c r="J3041" s="60"/>
      <c r="K3041" s="65">
        <f>IFERROR(VLOOKUP($A3041,D_SAV!$A$5:$I$29,6,0),)</f>
        <v>0</v>
      </c>
    </row>
    <row r="3042" spans="1:11" x14ac:dyDescent="0.25">
      <c r="A3042" s="59"/>
      <c r="B3042" s="63">
        <f>IFERROR(VLOOKUP($A3042,D_SAV!$A$5:$I$29,3,0),)</f>
        <v>0</v>
      </c>
      <c r="C3042" s="64" t="str">
        <f>IFERROR(VLOOKUP($A3042,D_SAV!$A$5:$I$29,4,0),"")</f>
        <v/>
      </c>
      <c r="D3042" s="65">
        <f>IFERROR(VLOOKUP($A3042,D_SAV!$A$5:$I$29,5,0),)</f>
        <v>0</v>
      </c>
      <c r="E3042" s="60"/>
      <c r="F3042" s="60"/>
      <c r="G3042" s="60"/>
      <c r="H3042" s="60"/>
      <c r="I3042" s="60"/>
      <c r="J3042" s="60"/>
      <c r="K3042" s="65">
        <f>IFERROR(VLOOKUP($A3042,D_SAV!$A$5:$I$29,6,0),)</f>
        <v>0</v>
      </c>
    </row>
    <row r="3043" spans="1:11" x14ac:dyDescent="0.25">
      <c r="A3043" s="59"/>
      <c r="B3043" s="63">
        <f>IFERROR(VLOOKUP($A3043,D_SAV!$A$5:$I$29,3,0),)</f>
        <v>0</v>
      </c>
      <c r="C3043" s="64" t="str">
        <f>IFERROR(VLOOKUP($A3043,D_SAV!$A$5:$I$29,4,0),"")</f>
        <v/>
      </c>
      <c r="D3043" s="65">
        <f>IFERROR(VLOOKUP($A3043,D_SAV!$A$5:$I$29,5,0),)</f>
        <v>0</v>
      </c>
      <c r="E3043" s="60"/>
      <c r="F3043" s="60"/>
      <c r="G3043" s="60"/>
      <c r="H3043" s="60"/>
      <c r="I3043" s="60"/>
      <c r="J3043" s="60"/>
      <c r="K3043" s="65">
        <f>IFERROR(VLOOKUP($A3043,D_SAV!$A$5:$I$29,6,0),)</f>
        <v>0</v>
      </c>
    </row>
    <row r="3044" spans="1:11" x14ac:dyDescent="0.25">
      <c r="A3044" s="59"/>
      <c r="B3044" s="63">
        <f>IFERROR(VLOOKUP($A3044,D_SAV!$A$5:$I$29,3,0),)</f>
        <v>0</v>
      </c>
      <c r="C3044" s="64" t="str">
        <f>IFERROR(VLOOKUP($A3044,D_SAV!$A$5:$I$29,4,0),"")</f>
        <v/>
      </c>
      <c r="D3044" s="65">
        <f>IFERROR(VLOOKUP($A3044,D_SAV!$A$5:$I$29,5,0),)</f>
        <v>0</v>
      </c>
      <c r="E3044" s="60"/>
      <c r="F3044" s="60"/>
      <c r="G3044" s="60"/>
      <c r="H3044" s="60"/>
      <c r="I3044" s="60"/>
      <c r="J3044" s="60"/>
      <c r="K3044" s="65">
        <f>IFERROR(VLOOKUP($A3044,D_SAV!$A$5:$I$29,6,0),)</f>
        <v>0</v>
      </c>
    </row>
    <row r="3045" spans="1:11" x14ac:dyDescent="0.25">
      <c r="A3045" s="59"/>
      <c r="B3045" s="63">
        <f>IFERROR(VLOOKUP($A3045,D_SAV!$A$5:$I$29,3,0),)</f>
        <v>0</v>
      </c>
      <c r="C3045" s="64" t="str">
        <f>IFERROR(VLOOKUP($A3045,D_SAV!$A$5:$I$29,4,0),"")</f>
        <v/>
      </c>
      <c r="D3045" s="65">
        <f>IFERROR(VLOOKUP($A3045,D_SAV!$A$5:$I$29,5,0),)</f>
        <v>0</v>
      </c>
      <c r="E3045" s="60"/>
      <c r="F3045" s="60"/>
      <c r="G3045" s="60"/>
      <c r="H3045" s="60"/>
      <c r="I3045" s="60"/>
      <c r="J3045" s="60"/>
      <c r="K3045" s="65">
        <f>IFERROR(VLOOKUP($A3045,D_SAV!$A$5:$I$29,6,0),)</f>
        <v>0</v>
      </c>
    </row>
    <row r="3046" spans="1:11" x14ac:dyDescent="0.25">
      <c r="A3046" s="59"/>
      <c r="B3046" s="63">
        <f>IFERROR(VLOOKUP($A3046,D_SAV!$A$5:$I$29,3,0),)</f>
        <v>0</v>
      </c>
      <c r="C3046" s="64" t="str">
        <f>IFERROR(VLOOKUP($A3046,D_SAV!$A$5:$I$29,4,0),"")</f>
        <v/>
      </c>
      <c r="D3046" s="65">
        <f>IFERROR(VLOOKUP($A3046,D_SAV!$A$5:$I$29,5,0),)</f>
        <v>0</v>
      </c>
      <c r="E3046" s="60"/>
      <c r="F3046" s="60"/>
      <c r="G3046" s="60"/>
      <c r="H3046" s="60"/>
      <c r="I3046" s="60"/>
      <c r="J3046" s="60"/>
      <c r="K3046" s="65">
        <f>IFERROR(VLOOKUP($A3046,D_SAV!$A$5:$I$29,6,0),)</f>
        <v>0</v>
      </c>
    </row>
    <row r="3047" spans="1:11" x14ac:dyDescent="0.25">
      <c r="A3047" s="59"/>
      <c r="B3047" s="63">
        <f>IFERROR(VLOOKUP($A3047,D_SAV!$A$5:$I$29,3,0),)</f>
        <v>0</v>
      </c>
      <c r="C3047" s="64" t="str">
        <f>IFERROR(VLOOKUP($A3047,D_SAV!$A$5:$I$29,4,0),"")</f>
        <v/>
      </c>
      <c r="D3047" s="65">
        <f>IFERROR(VLOOKUP($A3047,D_SAV!$A$5:$I$29,5,0),)</f>
        <v>0</v>
      </c>
      <c r="E3047" s="60"/>
      <c r="F3047" s="60"/>
      <c r="G3047" s="60"/>
      <c r="H3047" s="60"/>
      <c r="I3047" s="60"/>
      <c r="J3047" s="60"/>
      <c r="K3047" s="65">
        <f>IFERROR(VLOOKUP($A3047,D_SAV!$A$5:$I$29,6,0),)</f>
        <v>0</v>
      </c>
    </row>
    <row r="3048" spans="1:11" x14ac:dyDescent="0.25">
      <c r="A3048" s="59"/>
      <c r="B3048" s="63">
        <f>IFERROR(VLOOKUP($A3048,D_SAV!$A$5:$I$29,3,0),)</f>
        <v>0</v>
      </c>
      <c r="C3048" s="64" t="str">
        <f>IFERROR(VLOOKUP($A3048,D_SAV!$A$5:$I$29,4,0),"")</f>
        <v/>
      </c>
      <c r="D3048" s="65">
        <f>IFERROR(VLOOKUP($A3048,D_SAV!$A$5:$I$29,5,0),)</f>
        <v>0</v>
      </c>
      <c r="E3048" s="60"/>
      <c r="F3048" s="60"/>
      <c r="G3048" s="60"/>
      <c r="H3048" s="60"/>
      <c r="I3048" s="60"/>
      <c r="J3048" s="60"/>
      <c r="K3048" s="65">
        <f>IFERROR(VLOOKUP($A3048,D_SAV!$A$5:$I$29,6,0),)</f>
        <v>0</v>
      </c>
    </row>
    <row r="3049" spans="1:11" x14ac:dyDescent="0.25">
      <c r="A3049" s="59"/>
      <c r="B3049" s="63">
        <f>IFERROR(VLOOKUP($A3049,D_SAV!$A$5:$I$29,3,0),)</f>
        <v>0</v>
      </c>
      <c r="C3049" s="64" t="str">
        <f>IFERROR(VLOOKUP($A3049,D_SAV!$A$5:$I$29,4,0),"")</f>
        <v/>
      </c>
      <c r="D3049" s="65">
        <f>IFERROR(VLOOKUP($A3049,D_SAV!$A$5:$I$29,5,0),)</f>
        <v>0</v>
      </c>
      <c r="E3049" s="60"/>
      <c r="F3049" s="60"/>
      <c r="G3049" s="60"/>
      <c r="H3049" s="60"/>
      <c r="I3049" s="60"/>
      <c r="J3049" s="60"/>
      <c r="K3049" s="65">
        <f>IFERROR(VLOOKUP($A3049,D_SAV!$A$5:$I$29,6,0),)</f>
        <v>0</v>
      </c>
    </row>
    <row r="3050" spans="1:11" x14ac:dyDescent="0.25">
      <c r="A3050" s="59"/>
      <c r="B3050" s="63">
        <f>IFERROR(VLOOKUP($A3050,D_SAV!$A$5:$I$29,3,0),)</f>
        <v>0</v>
      </c>
      <c r="C3050" s="64" t="str">
        <f>IFERROR(VLOOKUP($A3050,D_SAV!$A$5:$I$29,4,0),"")</f>
        <v/>
      </c>
      <c r="D3050" s="65">
        <f>IFERROR(VLOOKUP($A3050,D_SAV!$A$5:$I$29,5,0),)</f>
        <v>0</v>
      </c>
      <c r="E3050" s="60"/>
      <c r="F3050" s="60"/>
      <c r="G3050" s="60"/>
      <c r="H3050" s="60"/>
      <c r="I3050" s="60"/>
      <c r="J3050" s="60"/>
      <c r="K3050" s="65">
        <f>IFERROR(VLOOKUP($A3050,D_SAV!$A$5:$I$29,6,0),)</f>
        <v>0</v>
      </c>
    </row>
    <row r="3051" spans="1:11" x14ac:dyDescent="0.25">
      <c r="A3051" s="59"/>
      <c r="B3051" s="63">
        <f>IFERROR(VLOOKUP($A3051,D_SAV!$A$5:$I$29,3,0),)</f>
        <v>0</v>
      </c>
      <c r="C3051" s="64" t="str">
        <f>IFERROR(VLOOKUP($A3051,D_SAV!$A$5:$I$29,4,0),"")</f>
        <v/>
      </c>
      <c r="D3051" s="65">
        <f>IFERROR(VLOOKUP($A3051,D_SAV!$A$5:$I$29,5,0),)</f>
        <v>0</v>
      </c>
      <c r="E3051" s="60"/>
      <c r="F3051" s="60"/>
      <c r="G3051" s="60"/>
      <c r="H3051" s="60"/>
      <c r="I3051" s="60"/>
      <c r="J3051" s="60"/>
      <c r="K3051" s="65">
        <f>IFERROR(VLOOKUP($A3051,D_SAV!$A$5:$I$29,6,0),)</f>
        <v>0</v>
      </c>
    </row>
    <row r="3052" spans="1:11" x14ac:dyDescent="0.25">
      <c r="A3052" s="59"/>
      <c r="B3052" s="63">
        <f>IFERROR(VLOOKUP($A3052,D_SAV!$A$5:$I$29,3,0),)</f>
        <v>0</v>
      </c>
      <c r="C3052" s="64" t="str">
        <f>IFERROR(VLOOKUP($A3052,D_SAV!$A$5:$I$29,4,0),"")</f>
        <v/>
      </c>
      <c r="D3052" s="65">
        <f>IFERROR(VLOOKUP($A3052,D_SAV!$A$5:$I$29,5,0),)</f>
        <v>0</v>
      </c>
      <c r="E3052" s="60"/>
      <c r="F3052" s="60"/>
      <c r="G3052" s="60"/>
      <c r="H3052" s="60"/>
      <c r="I3052" s="60"/>
      <c r="J3052" s="60"/>
      <c r="K3052" s="65">
        <f>IFERROR(VLOOKUP($A3052,D_SAV!$A$5:$I$29,6,0),)</f>
        <v>0</v>
      </c>
    </row>
    <row r="3053" spans="1:11" x14ac:dyDescent="0.25">
      <c r="A3053" s="59"/>
      <c r="B3053" s="63">
        <f>IFERROR(VLOOKUP($A3053,D_SAV!$A$5:$I$29,3,0),)</f>
        <v>0</v>
      </c>
      <c r="C3053" s="64" t="str">
        <f>IFERROR(VLOOKUP($A3053,D_SAV!$A$5:$I$29,4,0),"")</f>
        <v/>
      </c>
      <c r="D3053" s="65">
        <f>IFERROR(VLOOKUP($A3053,D_SAV!$A$5:$I$29,5,0),)</f>
        <v>0</v>
      </c>
      <c r="E3053" s="60"/>
      <c r="F3053" s="60"/>
      <c r="G3053" s="60"/>
      <c r="H3053" s="60"/>
      <c r="I3053" s="60"/>
      <c r="J3053" s="60"/>
      <c r="K3053" s="65">
        <f>IFERROR(VLOOKUP($A3053,D_SAV!$A$5:$I$29,6,0),)</f>
        <v>0</v>
      </c>
    </row>
    <row r="3054" spans="1:11" x14ac:dyDescent="0.25">
      <c r="A3054" s="59"/>
      <c r="B3054" s="63">
        <f>IFERROR(VLOOKUP($A3054,D_SAV!$A$5:$I$29,3,0),)</f>
        <v>0</v>
      </c>
      <c r="C3054" s="64" t="str">
        <f>IFERROR(VLOOKUP($A3054,D_SAV!$A$5:$I$29,4,0),"")</f>
        <v/>
      </c>
      <c r="D3054" s="65">
        <f>IFERROR(VLOOKUP($A3054,D_SAV!$A$5:$I$29,5,0),)</f>
        <v>0</v>
      </c>
      <c r="E3054" s="60"/>
      <c r="F3054" s="60"/>
      <c r="G3054" s="60"/>
      <c r="H3054" s="60"/>
      <c r="I3054" s="60"/>
      <c r="J3054" s="60"/>
      <c r="K3054" s="65">
        <f>IFERROR(VLOOKUP($A3054,D_SAV!$A$5:$I$29,6,0),)</f>
        <v>0</v>
      </c>
    </row>
    <row r="3055" spans="1:11" x14ac:dyDescent="0.25">
      <c r="A3055" s="59"/>
      <c r="B3055" s="63">
        <f>IFERROR(VLOOKUP($A3055,D_SAV!$A$5:$I$29,3,0),)</f>
        <v>0</v>
      </c>
      <c r="C3055" s="64" t="str">
        <f>IFERROR(VLOOKUP($A3055,D_SAV!$A$5:$I$29,4,0),"")</f>
        <v/>
      </c>
      <c r="D3055" s="65">
        <f>IFERROR(VLOOKUP($A3055,D_SAV!$A$5:$I$29,5,0),)</f>
        <v>0</v>
      </c>
      <c r="E3055" s="60"/>
      <c r="F3055" s="60"/>
      <c r="G3055" s="60"/>
      <c r="H3055" s="60"/>
      <c r="I3055" s="60"/>
      <c r="J3055" s="60"/>
      <c r="K3055" s="65">
        <f>IFERROR(VLOOKUP($A3055,D_SAV!$A$5:$I$29,6,0),)</f>
        <v>0</v>
      </c>
    </row>
    <row r="3056" spans="1:11" x14ac:dyDescent="0.25">
      <c r="A3056" s="59"/>
      <c r="B3056" s="63">
        <f>IFERROR(VLOOKUP($A3056,D_SAV!$A$5:$I$29,3,0),)</f>
        <v>0</v>
      </c>
      <c r="C3056" s="64" t="str">
        <f>IFERROR(VLOOKUP($A3056,D_SAV!$A$5:$I$29,4,0),"")</f>
        <v/>
      </c>
      <c r="D3056" s="65">
        <f>IFERROR(VLOOKUP($A3056,D_SAV!$A$5:$I$29,5,0),)</f>
        <v>0</v>
      </c>
      <c r="E3056" s="60"/>
      <c r="F3056" s="60"/>
      <c r="G3056" s="60"/>
      <c r="H3056" s="60"/>
      <c r="I3056" s="60"/>
      <c r="J3056" s="60"/>
      <c r="K3056" s="65">
        <f>IFERROR(VLOOKUP($A3056,D_SAV!$A$5:$I$29,6,0),)</f>
        <v>0</v>
      </c>
    </row>
    <row r="3057" spans="1:11" x14ac:dyDescent="0.25">
      <c r="A3057" s="59"/>
      <c r="B3057" s="63">
        <f>IFERROR(VLOOKUP($A3057,D_SAV!$A$5:$I$29,3,0),)</f>
        <v>0</v>
      </c>
      <c r="C3057" s="64" t="str">
        <f>IFERROR(VLOOKUP($A3057,D_SAV!$A$5:$I$29,4,0),"")</f>
        <v/>
      </c>
      <c r="D3057" s="65">
        <f>IFERROR(VLOOKUP($A3057,D_SAV!$A$5:$I$29,5,0),)</f>
        <v>0</v>
      </c>
      <c r="E3057" s="60"/>
      <c r="F3057" s="60"/>
      <c r="G3057" s="60"/>
      <c r="H3057" s="60"/>
      <c r="I3057" s="60"/>
      <c r="J3057" s="60"/>
      <c r="K3057" s="65">
        <f>IFERROR(VLOOKUP($A3057,D_SAV!$A$5:$I$29,6,0),)</f>
        <v>0</v>
      </c>
    </row>
    <row r="3058" spans="1:11" x14ac:dyDescent="0.25">
      <c r="A3058" s="59"/>
      <c r="B3058" s="63">
        <f>IFERROR(VLOOKUP($A3058,D_SAV!$A$5:$I$29,3,0),)</f>
        <v>0</v>
      </c>
      <c r="C3058" s="64" t="str">
        <f>IFERROR(VLOOKUP($A3058,D_SAV!$A$5:$I$29,4,0),"")</f>
        <v/>
      </c>
      <c r="D3058" s="65">
        <f>IFERROR(VLOOKUP($A3058,D_SAV!$A$5:$I$29,5,0),)</f>
        <v>0</v>
      </c>
      <c r="E3058" s="60"/>
      <c r="F3058" s="60"/>
      <c r="G3058" s="60"/>
      <c r="H3058" s="60"/>
      <c r="I3058" s="60"/>
      <c r="J3058" s="60"/>
      <c r="K3058" s="65">
        <f>IFERROR(VLOOKUP($A3058,D_SAV!$A$5:$I$29,6,0),)</f>
        <v>0</v>
      </c>
    </row>
    <row r="3059" spans="1:11" x14ac:dyDescent="0.25">
      <c r="A3059" s="59"/>
      <c r="B3059" s="63">
        <f>IFERROR(VLOOKUP($A3059,D_SAV!$A$5:$I$29,3,0),)</f>
        <v>0</v>
      </c>
      <c r="C3059" s="64" t="str">
        <f>IFERROR(VLOOKUP($A3059,D_SAV!$A$5:$I$29,4,0),"")</f>
        <v/>
      </c>
      <c r="D3059" s="65">
        <f>IFERROR(VLOOKUP($A3059,D_SAV!$A$5:$I$29,5,0),)</f>
        <v>0</v>
      </c>
      <c r="E3059" s="60"/>
      <c r="F3059" s="60"/>
      <c r="G3059" s="60"/>
      <c r="H3059" s="60"/>
      <c r="I3059" s="60"/>
      <c r="J3059" s="60"/>
      <c r="K3059" s="65">
        <f>IFERROR(VLOOKUP($A3059,D_SAV!$A$5:$I$29,6,0),)</f>
        <v>0</v>
      </c>
    </row>
    <row r="3060" spans="1:11" x14ac:dyDescent="0.25">
      <c r="A3060" s="59"/>
      <c r="B3060" s="63">
        <f>IFERROR(VLOOKUP($A3060,D_SAV!$A$5:$I$29,3,0),)</f>
        <v>0</v>
      </c>
      <c r="C3060" s="64" t="str">
        <f>IFERROR(VLOOKUP($A3060,D_SAV!$A$5:$I$29,4,0),"")</f>
        <v/>
      </c>
      <c r="D3060" s="65">
        <f>IFERROR(VLOOKUP($A3060,D_SAV!$A$5:$I$29,5,0),)</f>
        <v>0</v>
      </c>
      <c r="E3060" s="60"/>
      <c r="F3060" s="60"/>
      <c r="G3060" s="60"/>
      <c r="H3060" s="60"/>
      <c r="I3060" s="60"/>
      <c r="J3060" s="60"/>
      <c r="K3060" s="65">
        <f>IFERROR(VLOOKUP($A3060,D_SAV!$A$5:$I$29,6,0),)</f>
        <v>0</v>
      </c>
    </row>
    <row r="3061" spans="1:11" x14ac:dyDescent="0.25">
      <c r="A3061" s="59"/>
      <c r="B3061" s="63">
        <f>IFERROR(VLOOKUP($A3061,D_SAV!$A$5:$I$29,3,0),)</f>
        <v>0</v>
      </c>
      <c r="C3061" s="64" t="str">
        <f>IFERROR(VLOOKUP($A3061,D_SAV!$A$5:$I$29,4,0),"")</f>
        <v/>
      </c>
      <c r="D3061" s="65">
        <f>IFERROR(VLOOKUP($A3061,D_SAV!$A$5:$I$29,5,0),)</f>
        <v>0</v>
      </c>
      <c r="E3061" s="60"/>
      <c r="F3061" s="60"/>
      <c r="G3061" s="60"/>
      <c r="H3061" s="60"/>
      <c r="I3061" s="60"/>
      <c r="J3061" s="60"/>
      <c r="K3061" s="65">
        <f>IFERROR(VLOOKUP($A3061,D_SAV!$A$5:$I$29,6,0),)</f>
        <v>0</v>
      </c>
    </row>
    <row r="3062" spans="1:11" x14ac:dyDescent="0.25">
      <c r="A3062" s="59"/>
      <c r="B3062" s="63">
        <f>IFERROR(VLOOKUP($A3062,D_SAV!$A$5:$I$29,3,0),)</f>
        <v>0</v>
      </c>
      <c r="C3062" s="64" t="str">
        <f>IFERROR(VLOOKUP($A3062,D_SAV!$A$5:$I$29,4,0),"")</f>
        <v/>
      </c>
      <c r="D3062" s="65">
        <f>IFERROR(VLOOKUP($A3062,D_SAV!$A$5:$I$29,5,0),)</f>
        <v>0</v>
      </c>
      <c r="E3062" s="60"/>
      <c r="F3062" s="60"/>
      <c r="G3062" s="60"/>
      <c r="H3062" s="60"/>
      <c r="I3062" s="60"/>
      <c r="J3062" s="60"/>
      <c r="K3062" s="65">
        <f>IFERROR(VLOOKUP($A3062,D_SAV!$A$5:$I$29,6,0),)</f>
        <v>0</v>
      </c>
    </row>
    <row r="3063" spans="1:11" x14ac:dyDescent="0.25">
      <c r="A3063" s="59"/>
      <c r="B3063" s="63">
        <f>IFERROR(VLOOKUP($A3063,D_SAV!$A$5:$I$29,3,0),)</f>
        <v>0</v>
      </c>
      <c r="C3063" s="64" t="str">
        <f>IFERROR(VLOOKUP($A3063,D_SAV!$A$5:$I$29,4,0),"")</f>
        <v/>
      </c>
      <c r="D3063" s="65">
        <f>IFERROR(VLOOKUP($A3063,D_SAV!$A$5:$I$29,5,0),)</f>
        <v>0</v>
      </c>
      <c r="E3063" s="60"/>
      <c r="F3063" s="60"/>
      <c r="G3063" s="60"/>
      <c r="H3063" s="60"/>
      <c r="I3063" s="60"/>
      <c r="J3063" s="60"/>
      <c r="K3063" s="65">
        <f>IFERROR(VLOOKUP($A3063,D_SAV!$A$5:$I$29,6,0),)</f>
        <v>0</v>
      </c>
    </row>
    <row r="3064" spans="1:11" x14ac:dyDescent="0.25">
      <c r="A3064" s="59"/>
      <c r="B3064" s="63">
        <f>IFERROR(VLOOKUP($A3064,D_SAV!$A$5:$I$29,3,0),)</f>
        <v>0</v>
      </c>
      <c r="C3064" s="64" t="str">
        <f>IFERROR(VLOOKUP($A3064,D_SAV!$A$5:$I$29,4,0),"")</f>
        <v/>
      </c>
      <c r="D3064" s="65">
        <f>IFERROR(VLOOKUP($A3064,D_SAV!$A$5:$I$29,5,0),)</f>
        <v>0</v>
      </c>
      <c r="E3064" s="60"/>
      <c r="F3064" s="60"/>
      <c r="G3064" s="60"/>
      <c r="H3064" s="60"/>
      <c r="I3064" s="60"/>
      <c r="J3064" s="60"/>
      <c r="K3064" s="65">
        <f>IFERROR(VLOOKUP($A3064,D_SAV!$A$5:$I$29,6,0),)</f>
        <v>0</v>
      </c>
    </row>
    <row r="3065" spans="1:11" x14ac:dyDescent="0.25">
      <c r="A3065" s="59"/>
      <c r="B3065" s="63">
        <f>IFERROR(VLOOKUP($A3065,D_SAV!$A$5:$I$29,3,0),)</f>
        <v>0</v>
      </c>
      <c r="C3065" s="64" t="str">
        <f>IFERROR(VLOOKUP($A3065,D_SAV!$A$5:$I$29,4,0),"")</f>
        <v/>
      </c>
      <c r="D3065" s="65">
        <f>IFERROR(VLOOKUP($A3065,D_SAV!$A$5:$I$29,5,0),)</f>
        <v>0</v>
      </c>
      <c r="E3065" s="60"/>
      <c r="F3065" s="60"/>
      <c r="G3065" s="60"/>
      <c r="H3065" s="60"/>
      <c r="I3065" s="60"/>
      <c r="J3065" s="60"/>
      <c r="K3065" s="65">
        <f>IFERROR(VLOOKUP($A3065,D_SAV!$A$5:$I$29,6,0),)</f>
        <v>0</v>
      </c>
    </row>
    <row r="3066" spans="1:11" x14ac:dyDescent="0.25">
      <c r="A3066" s="59"/>
      <c r="B3066" s="63">
        <f>IFERROR(VLOOKUP($A3066,D_SAV!$A$5:$I$29,3,0),)</f>
        <v>0</v>
      </c>
      <c r="C3066" s="64" t="str">
        <f>IFERROR(VLOOKUP($A3066,D_SAV!$A$5:$I$29,4,0),"")</f>
        <v/>
      </c>
      <c r="D3066" s="65">
        <f>IFERROR(VLOOKUP($A3066,D_SAV!$A$5:$I$29,5,0),)</f>
        <v>0</v>
      </c>
      <c r="E3066" s="60"/>
      <c r="F3066" s="60"/>
      <c r="G3066" s="60"/>
      <c r="H3066" s="60"/>
      <c r="I3066" s="60"/>
      <c r="J3066" s="60"/>
      <c r="K3066" s="65">
        <f>IFERROR(VLOOKUP($A3066,D_SAV!$A$5:$I$29,6,0),)</f>
        <v>0</v>
      </c>
    </row>
    <row r="3067" spans="1:11" x14ac:dyDescent="0.25">
      <c r="A3067" s="59"/>
      <c r="B3067" s="63">
        <f>IFERROR(VLOOKUP($A3067,D_SAV!$A$5:$I$29,3,0),)</f>
        <v>0</v>
      </c>
      <c r="C3067" s="64" t="str">
        <f>IFERROR(VLOOKUP($A3067,D_SAV!$A$5:$I$29,4,0),"")</f>
        <v/>
      </c>
      <c r="D3067" s="65">
        <f>IFERROR(VLOOKUP($A3067,D_SAV!$A$5:$I$29,5,0),)</f>
        <v>0</v>
      </c>
      <c r="E3067" s="60"/>
      <c r="F3067" s="60"/>
      <c r="G3067" s="60"/>
      <c r="H3067" s="60"/>
      <c r="I3067" s="60"/>
      <c r="J3067" s="60"/>
      <c r="K3067" s="65">
        <f>IFERROR(VLOOKUP($A3067,D_SAV!$A$5:$I$29,6,0),)</f>
        <v>0</v>
      </c>
    </row>
    <row r="3068" spans="1:11" x14ac:dyDescent="0.25">
      <c r="A3068" s="59"/>
      <c r="B3068" s="63">
        <f>IFERROR(VLOOKUP($A3068,D_SAV!$A$5:$I$29,3,0),)</f>
        <v>0</v>
      </c>
      <c r="C3068" s="64" t="str">
        <f>IFERROR(VLOOKUP($A3068,D_SAV!$A$5:$I$29,4,0),"")</f>
        <v/>
      </c>
      <c r="D3068" s="65">
        <f>IFERROR(VLOOKUP($A3068,D_SAV!$A$5:$I$29,5,0),)</f>
        <v>0</v>
      </c>
      <c r="E3068" s="60"/>
      <c r="F3068" s="60"/>
      <c r="G3068" s="60"/>
      <c r="H3068" s="60"/>
      <c r="I3068" s="60"/>
      <c r="J3068" s="60"/>
      <c r="K3068" s="65">
        <f>IFERROR(VLOOKUP($A3068,D_SAV!$A$5:$I$29,6,0),)</f>
        <v>0</v>
      </c>
    </row>
    <row r="3069" spans="1:11" x14ac:dyDescent="0.25">
      <c r="A3069" s="59"/>
      <c r="B3069" s="63">
        <f>IFERROR(VLOOKUP($A3069,D_SAV!$A$5:$I$29,3,0),)</f>
        <v>0</v>
      </c>
      <c r="C3069" s="64" t="str">
        <f>IFERROR(VLOOKUP($A3069,D_SAV!$A$5:$I$29,4,0),"")</f>
        <v/>
      </c>
      <c r="D3069" s="65">
        <f>IFERROR(VLOOKUP($A3069,D_SAV!$A$5:$I$29,5,0),)</f>
        <v>0</v>
      </c>
      <c r="E3069" s="60"/>
      <c r="F3069" s="60"/>
      <c r="G3069" s="60"/>
      <c r="H3069" s="60"/>
      <c r="I3069" s="60"/>
      <c r="J3069" s="60"/>
      <c r="K3069" s="65">
        <f>IFERROR(VLOOKUP($A3069,D_SAV!$A$5:$I$29,6,0),)</f>
        <v>0</v>
      </c>
    </row>
    <row r="3070" spans="1:11" x14ac:dyDescent="0.25">
      <c r="A3070" s="59"/>
      <c r="B3070" s="63">
        <f>IFERROR(VLOOKUP($A3070,D_SAV!$A$5:$I$29,3,0),)</f>
        <v>0</v>
      </c>
      <c r="C3070" s="64" t="str">
        <f>IFERROR(VLOOKUP($A3070,D_SAV!$A$5:$I$29,4,0),"")</f>
        <v/>
      </c>
      <c r="D3070" s="65">
        <f>IFERROR(VLOOKUP($A3070,D_SAV!$A$5:$I$29,5,0),)</f>
        <v>0</v>
      </c>
      <c r="E3070" s="60"/>
      <c r="F3070" s="60"/>
      <c r="G3070" s="60"/>
      <c r="H3070" s="60"/>
      <c r="I3070" s="60"/>
      <c r="J3070" s="60"/>
      <c r="K3070" s="65">
        <f>IFERROR(VLOOKUP($A3070,D_SAV!$A$5:$I$29,6,0),)</f>
        <v>0</v>
      </c>
    </row>
    <row r="3071" spans="1:11" x14ac:dyDescent="0.25">
      <c r="A3071" s="59"/>
      <c r="B3071" s="63">
        <f>IFERROR(VLOOKUP($A3071,D_SAV!$A$5:$I$29,3,0),)</f>
        <v>0</v>
      </c>
      <c r="C3071" s="64" t="str">
        <f>IFERROR(VLOOKUP($A3071,D_SAV!$A$5:$I$29,4,0),"")</f>
        <v/>
      </c>
      <c r="D3071" s="65">
        <f>IFERROR(VLOOKUP($A3071,D_SAV!$A$5:$I$29,5,0),)</f>
        <v>0</v>
      </c>
      <c r="E3071" s="60"/>
      <c r="F3071" s="60"/>
      <c r="G3071" s="60"/>
      <c r="H3071" s="60"/>
      <c r="I3071" s="60"/>
      <c r="J3071" s="60"/>
      <c r="K3071" s="65">
        <f>IFERROR(VLOOKUP($A3071,D_SAV!$A$5:$I$29,6,0),)</f>
        <v>0</v>
      </c>
    </row>
    <row r="3072" spans="1:11" x14ac:dyDescent="0.25">
      <c r="A3072" s="59"/>
      <c r="B3072" s="63">
        <f>IFERROR(VLOOKUP($A3072,D_SAV!$A$5:$I$29,3,0),)</f>
        <v>0</v>
      </c>
      <c r="C3072" s="64" t="str">
        <f>IFERROR(VLOOKUP($A3072,D_SAV!$A$5:$I$29,4,0),"")</f>
        <v/>
      </c>
      <c r="D3072" s="65">
        <f>IFERROR(VLOOKUP($A3072,D_SAV!$A$5:$I$29,5,0),)</f>
        <v>0</v>
      </c>
      <c r="E3072" s="60"/>
      <c r="F3072" s="60"/>
      <c r="G3072" s="60"/>
      <c r="H3072" s="60"/>
      <c r="I3072" s="60"/>
      <c r="J3072" s="60"/>
      <c r="K3072" s="65">
        <f>IFERROR(VLOOKUP($A3072,D_SAV!$A$5:$I$29,6,0),)</f>
        <v>0</v>
      </c>
    </row>
    <row r="3073" spans="1:11" x14ac:dyDescent="0.25">
      <c r="A3073" s="59"/>
      <c r="B3073" s="63">
        <f>IFERROR(VLOOKUP($A3073,D_SAV!$A$5:$I$29,3,0),)</f>
        <v>0</v>
      </c>
      <c r="C3073" s="64" t="str">
        <f>IFERROR(VLOOKUP($A3073,D_SAV!$A$5:$I$29,4,0),"")</f>
        <v/>
      </c>
      <c r="D3073" s="65">
        <f>IFERROR(VLOOKUP($A3073,D_SAV!$A$5:$I$29,5,0),)</f>
        <v>0</v>
      </c>
      <c r="E3073" s="60"/>
      <c r="F3073" s="60"/>
      <c r="G3073" s="60"/>
      <c r="H3073" s="60"/>
      <c r="I3073" s="60"/>
      <c r="J3073" s="60"/>
      <c r="K3073" s="65">
        <f>IFERROR(VLOOKUP($A3073,D_SAV!$A$5:$I$29,6,0),)</f>
        <v>0</v>
      </c>
    </row>
    <row r="3074" spans="1:11" x14ac:dyDescent="0.25">
      <c r="A3074" s="59"/>
      <c r="B3074" s="63">
        <f>IFERROR(VLOOKUP($A3074,D_SAV!$A$5:$I$29,3,0),)</f>
        <v>0</v>
      </c>
      <c r="C3074" s="64" t="str">
        <f>IFERROR(VLOOKUP($A3074,D_SAV!$A$5:$I$29,4,0),"")</f>
        <v/>
      </c>
      <c r="D3074" s="65">
        <f>IFERROR(VLOOKUP($A3074,D_SAV!$A$5:$I$29,5,0),)</f>
        <v>0</v>
      </c>
      <c r="E3074" s="60"/>
      <c r="F3074" s="60"/>
      <c r="G3074" s="60"/>
      <c r="H3074" s="60"/>
      <c r="I3074" s="60"/>
      <c r="J3074" s="60"/>
      <c r="K3074" s="65">
        <f>IFERROR(VLOOKUP($A3074,D_SAV!$A$5:$I$29,6,0),)</f>
        <v>0</v>
      </c>
    </row>
    <row r="3075" spans="1:11" x14ac:dyDescent="0.25">
      <c r="A3075" s="59"/>
      <c r="B3075" s="63">
        <f>IFERROR(VLOOKUP($A3075,D_SAV!$A$5:$I$29,3,0),)</f>
        <v>0</v>
      </c>
      <c r="C3075" s="64" t="str">
        <f>IFERROR(VLOOKUP($A3075,D_SAV!$A$5:$I$29,4,0),"")</f>
        <v/>
      </c>
      <c r="D3075" s="65">
        <f>IFERROR(VLOOKUP($A3075,D_SAV!$A$5:$I$29,5,0),)</f>
        <v>0</v>
      </c>
      <c r="E3075" s="60"/>
      <c r="F3075" s="60"/>
      <c r="G3075" s="60"/>
      <c r="H3075" s="60"/>
      <c r="I3075" s="60"/>
      <c r="J3075" s="60"/>
      <c r="K3075" s="65">
        <f>IFERROR(VLOOKUP($A3075,D_SAV!$A$5:$I$29,6,0),)</f>
        <v>0</v>
      </c>
    </row>
    <row r="3076" spans="1:11" x14ac:dyDescent="0.25">
      <c r="A3076" s="59"/>
      <c r="B3076" s="63">
        <f>IFERROR(VLOOKUP($A3076,D_SAV!$A$5:$I$29,3,0),)</f>
        <v>0</v>
      </c>
      <c r="C3076" s="64" t="str">
        <f>IFERROR(VLOOKUP($A3076,D_SAV!$A$5:$I$29,4,0),"")</f>
        <v/>
      </c>
      <c r="D3076" s="65">
        <f>IFERROR(VLOOKUP($A3076,D_SAV!$A$5:$I$29,5,0),)</f>
        <v>0</v>
      </c>
      <c r="E3076" s="60"/>
      <c r="F3076" s="60"/>
      <c r="G3076" s="60"/>
      <c r="H3076" s="60"/>
      <c r="I3076" s="60"/>
      <c r="J3076" s="60"/>
      <c r="K3076" s="65">
        <f>IFERROR(VLOOKUP($A3076,D_SAV!$A$5:$I$29,6,0),)</f>
        <v>0</v>
      </c>
    </row>
    <row r="3077" spans="1:11" x14ac:dyDescent="0.25">
      <c r="A3077" s="59"/>
      <c r="B3077" s="63">
        <f>IFERROR(VLOOKUP($A3077,D_SAV!$A$5:$I$29,3,0),)</f>
        <v>0</v>
      </c>
      <c r="C3077" s="64" t="str">
        <f>IFERROR(VLOOKUP($A3077,D_SAV!$A$5:$I$29,4,0),"")</f>
        <v/>
      </c>
      <c r="D3077" s="65">
        <f>IFERROR(VLOOKUP($A3077,D_SAV!$A$5:$I$29,5,0),)</f>
        <v>0</v>
      </c>
      <c r="E3077" s="60"/>
      <c r="F3077" s="60"/>
      <c r="G3077" s="60"/>
      <c r="H3077" s="60"/>
      <c r="I3077" s="60"/>
      <c r="J3077" s="60"/>
      <c r="K3077" s="65">
        <f>IFERROR(VLOOKUP($A3077,D_SAV!$A$5:$I$29,6,0),)</f>
        <v>0</v>
      </c>
    </row>
    <row r="3078" spans="1:11" x14ac:dyDescent="0.25">
      <c r="A3078" s="59"/>
      <c r="B3078" s="63">
        <f>IFERROR(VLOOKUP($A3078,D_SAV!$A$5:$I$29,3,0),)</f>
        <v>0</v>
      </c>
      <c r="C3078" s="64" t="str">
        <f>IFERROR(VLOOKUP($A3078,D_SAV!$A$5:$I$29,4,0),"")</f>
        <v/>
      </c>
      <c r="D3078" s="65">
        <f>IFERROR(VLOOKUP($A3078,D_SAV!$A$5:$I$29,5,0),)</f>
        <v>0</v>
      </c>
      <c r="E3078" s="60"/>
      <c r="F3078" s="60"/>
      <c r="G3078" s="60"/>
      <c r="H3078" s="60"/>
      <c r="I3078" s="60"/>
      <c r="J3078" s="60"/>
      <c r="K3078" s="65">
        <f>IFERROR(VLOOKUP($A3078,D_SAV!$A$5:$I$29,6,0),)</f>
        <v>0</v>
      </c>
    </row>
    <row r="3079" spans="1:11" x14ac:dyDescent="0.25">
      <c r="A3079" s="59"/>
      <c r="B3079" s="63">
        <f>IFERROR(VLOOKUP($A3079,D_SAV!$A$5:$I$29,3,0),)</f>
        <v>0</v>
      </c>
      <c r="C3079" s="64" t="str">
        <f>IFERROR(VLOOKUP($A3079,D_SAV!$A$5:$I$29,4,0),"")</f>
        <v/>
      </c>
      <c r="D3079" s="65">
        <f>IFERROR(VLOOKUP($A3079,D_SAV!$A$5:$I$29,5,0),)</f>
        <v>0</v>
      </c>
      <c r="E3079" s="60"/>
      <c r="F3079" s="60"/>
      <c r="G3079" s="60"/>
      <c r="H3079" s="60"/>
      <c r="I3079" s="60"/>
      <c r="J3079" s="60"/>
      <c r="K3079" s="65">
        <f>IFERROR(VLOOKUP($A3079,D_SAV!$A$5:$I$29,6,0),)</f>
        <v>0</v>
      </c>
    </row>
    <row r="3080" spans="1:11" x14ac:dyDescent="0.25">
      <c r="A3080" s="59"/>
      <c r="B3080" s="63">
        <f>IFERROR(VLOOKUP($A3080,D_SAV!$A$5:$I$29,3,0),)</f>
        <v>0</v>
      </c>
      <c r="C3080" s="64" t="str">
        <f>IFERROR(VLOOKUP($A3080,D_SAV!$A$5:$I$29,4,0),"")</f>
        <v/>
      </c>
      <c r="D3080" s="65">
        <f>IFERROR(VLOOKUP($A3080,D_SAV!$A$5:$I$29,5,0),)</f>
        <v>0</v>
      </c>
      <c r="E3080" s="60"/>
      <c r="F3080" s="60"/>
      <c r="G3080" s="60"/>
      <c r="H3080" s="60"/>
      <c r="I3080" s="60"/>
      <c r="J3080" s="60"/>
      <c r="K3080" s="65">
        <f>IFERROR(VLOOKUP($A3080,D_SAV!$A$5:$I$29,6,0),)</f>
        <v>0</v>
      </c>
    </row>
    <row r="3081" spans="1:11" x14ac:dyDescent="0.25">
      <c r="A3081" s="59"/>
      <c r="B3081" s="63">
        <f>IFERROR(VLOOKUP($A3081,D_SAV!$A$5:$I$29,3,0),)</f>
        <v>0</v>
      </c>
      <c r="C3081" s="64" t="str">
        <f>IFERROR(VLOOKUP($A3081,D_SAV!$A$5:$I$29,4,0),"")</f>
        <v/>
      </c>
      <c r="D3081" s="65">
        <f>IFERROR(VLOOKUP($A3081,D_SAV!$A$5:$I$29,5,0),)</f>
        <v>0</v>
      </c>
      <c r="E3081" s="60"/>
      <c r="F3081" s="60"/>
      <c r="G3081" s="60"/>
      <c r="H3081" s="60"/>
      <c r="I3081" s="60"/>
      <c r="J3081" s="60"/>
      <c r="K3081" s="65">
        <f>IFERROR(VLOOKUP($A3081,D_SAV!$A$5:$I$29,6,0),)</f>
        <v>0</v>
      </c>
    </row>
    <row r="3082" spans="1:11" x14ac:dyDescent="0.25">
      <c r="A3082" s="59"/>
      <c r="B3082" s="63">
        <f>IFERROR(VLOOKUP($A3082,D_SAV!$A$5:$I$29,3,0),)</f>
        <v>0</v>
      </c>
      <c r="C3082" s="64" t="str">
        <f>IFERROR(VLOOKUP($A3082,D_SAV!$A$5:$I$29,4,0),"")</f>
        <v/>
      </c>
      <c r="D3082" s="65">
        <f>IFERROR(VLOOKUP($A3082,D_SAV!$A$5:$I$29,5,0),)</f>
        <v>0</v>
      </c>
      <c r="E3082" s="60"/>
      <c r="F3082" s="60"/>
      <c r="G3082" s="60"/>
      <c r="H3082" s="60"/>
      <c r="I3082" s="60"/>
      <c r="J3082" s="60"/>
      <c r="K3082" s="65">
        <f>IFERROR(VLOOKUP($A3082,D_SAV!$A$5:$I$29,6,0),)</f>
        <v>0</v>
      </c>
    </row>
    <row r="3083" spans="1:11" x14ac:dyDescent="0.25">
      <c r="A3083" s="59"/>
      <c r="B3083" s="63">
        <f>IFERROR(VLOOKUP($A3083,D_SAV!$A$5:$I$29,3,0),)</f>
        <v>0</v>
      </c>
      <c r="C3083" s="64" t="str">
        <f>IFERROR(VLOOKUP($A3083,D_SAV!$A$5:$I$29,4,0),"")</f>
        <v/>
      </c>
      <c r="D3083" s="65">
        <f>IFERROR(VLOOKUP($A3083,D_SAV!$A$5:$I$29,5,0),)</f>
        <v>0</v>
      </c>
      <c r="E3083" s="60"/>
      <c r="F3083" s="60"/>
      <c r="G3083" s="60"/>
      <c r="H3083" s="60"/>
      <c r="I3083" s="60"/>
      <c r="J3083" s="60"/>
      <c r="K3083" s="65">
        <f>IFERROR(VLOOKUP($A3083,D_SAV!$A$5:$I$29,6,0),)</f>
        <v>0</v>
      </c>
    </row>
    <row r="3084" spans="1:11" x14ac:dyDescent="0.25">
      <c r="A3084" s="59"/>
      <c r="B3084" s="63">
        <f>IFERROR(VLOOKUP($A3084,D_SAV!$A$5:$I$29,3,0),)</f>
        <v>0</v>
      </c>
      <c r="C3084" s="64" t="str">
        <f>IFERROR(VLOOKUP($A3084,D_SAV!$A$5:$I$29,4,0),"")</f>
        <v/>
      </c>
      <c r="D3084" s="65">
        <f>IFERROR(VLOOKUP($A3084,D_SAV!$A$5:$I$29,5,0),)</f>
        <v>0</v>
      </c>
      <c r="E3084" s="60"/>
      <c r="F3084" s="60"/>
      <c r="G3084" s="60"/>
      <c r="H3084" s="60"/>
      <c r="I3084" s="60"/>
      <c r="J3084" s="60"/>
      <c r="K3084" s="65">
        <f>IFERROR(VLOOKUP($A3084,D_SAV!$A$5:$I$29,6,0),)</f>
        <v>0</v>
      </c>
    </row>
    <row r="3085" spans="1:11" x14ac:dyDescent="0.25">
      <c r="A3085" s="59"/>
      <c r="B3085" s="63">
        <f>IFERROR(VLOOKUP($A3085,D_SAV!$A$5:$I$29,3,0),)</f>
        <v>0</v>
      </c>
      <c r="C3085" s="64" t="str">
        <f>IFERROR(VLOOKUP($A3085,D_SAV!$A$5:$I$29,4,0),"")</f>
        <v/>
      </c>
      <c r="D3085" s="65">
        <f>IFERROR(VLOOKUP($A3085,D_SAV!$A$5:$I$29,5,0),)</f>
        <v>0</v>
      </c>
      <c r="E3085" s="60"/>
      <c r="F3085" s="60"/>
      <c r="G3085" s="60"/>
      <c r="H3085" s="60"/>
      <c r="I3085" s="60"/>
      <c r="J3085" s="60"/>
      <c r="K3085" s="65">
        <f>IFERROR(VLOOKUP($A3085,D_SAV!$A$5:$I$29,6,0),)</f>
        <v>0</v>
      </c>
    </row>
    <row r="3086" spans="1:11" x14ac:dyDescent="0.25">
      <c r="A3086" s="59"/>
      <c r="B3086" s="63">
        <f>IFERROR(VLOOKUP($A3086,D_SAV!$A$5:$I$29,3,0),)</f>
        <v>0</v>
      </c>
      <c r="C3086" s="64" t="str">
        <f>IFERROR(VLOOKUP($A3086,D_SAV!$A$5:$I$29,4,0),"")</f>
        <v/>
      </c>
      <c r="D3086" s="65">
        <f>IFERROR(VLOOKUP($A3086,D_SAV!$A$5:$I$29,5,0),)</f>
        <v>0</v>
      </c>
      <c r="E3086" s="60"/>
      <c r="F3086" s="60"/>
      <c r="G3086" s="60"/>
      <c r="H3086" s="60"/>
      <c r="I3086" s="60"/>
      <c r="J3086" s="60"/>
      <c r="K3086" s="65">
        <f>IFERROR(VLOOKUP($A3086,D_SAV!$A$5:$I$29,6,0),)</f>
        <v>0</v>
      </c>
    </row>
    <row r="3087" spans="1:11" x14ac:dyDescent="0.25">
      <c r="A3087" s="59"/>
      <c r="B3087" s="63">
        <f>IFERROR(VLOOKUP($A3087,D_SAV!$A$5:$I$29,3,0),)</f>
        <v>0</v>
      </c>
      <c r="C3087" s="64" t="str">
        <f>IFERROR(VLOOKUP($A3087,D_SAV!$A$5:$I$29,4,0),"")</f>
        <v/>
      </c>
      <c r="D3087" s="65">
        <f>IFERROR(VLOOKUP($A3087,D_SAV!$A$5:$I$29,5,0),)</f>
        <v>0</v>
      </c>
      <c r="E3087" s="60"/>
      <c r="F3087" s="60"/>
      <c r="G3087" s="60"/>
      <c r="H3087" s="60"/>
      <c r="I3087" s="60"/>
      <c r="J3087" s="60"/>
      <c r="K3087" s="65">
        <f>IFERROR(VLOOKUP($A3087,D_SAV!$A$5:$I$29,6,0),)</f>
        <v>0</v>
      </c>
    </row>
    <row r="3088" spans="1:11" x14ac:dyDescent="0.25">
      <c r="A3088" s="59"/>
      <c r="B3088" s="63">
        <f>IFERROR(VLOOKUP($A3088,D_SAV!$A$5:$I$29,3,0),)</f>
        <v>0</v>
      </c>
      <c r="C3088" s="64" t="str">
        <f>IFERROR(VLOOKUP($A3088,D_SAV!$A$5:$I$29,4,0),"")</f>
        <v/>
      </c>
      <c r="D3088" s="65">
        <f>IFERROR(VLOOKUP($A3088,D_SAV!$A$5:$I$29,5,0),)</f>
        <v>0</v>
      </c>
      <c r="E3088" s="60"/>
      <c r="F3088" s="60"/>
      <c r="G3088" s="60"/>
      <c r="H3088" s="60"/>
      <c r="I3088" s="60"/>
      <c r="J3088" s="60"/>
      <c r="K3088" s="65">
        <f>IFERROR(VLOOKUP($A3088,D_SAV!$A$5:$I$29,6,0),)</f>
        <v>0</v>
      </c>
    </row>
    <row r="3089" spans="1:11" x14ac:dyDescent="0.25">
      <c r="A3089" s="59"/>
      <c r="B3089" s="63">
        <f>IFERROR(VLOOKUP($A3089,D_SAV!$A$5:$I$29,3,0),)</f>
        <v>0</v>
      </c>
      <c r="C3089" s="64" t="str">
        <f>IFERROR(VLOOKUP($A3089,D_SAV!$A$5:$I$29,4,0),"")</f>
        <v/>
      </c>
      <c r="D3089" s="65">
        <f>IFERROR(VLOOKUP($A3089,D_SAV!$A$5:$I$29,5,0),)</f>
        <v>0</v>
      </c>
      <c r="E3089" s="60"/>
      <c r="F3089" s="60"/>
      <c r="G3089" s="60"/>
      <c r="H3089" s="60"/>
      <c r="I3089" s="60"/>
      <c r="J3089" s="60"/>
      <c r="K3089" s="65">
        <f>IFERROR(VLOOKUP($A3089,D_SAV!$A$5:$I$29,6,0),)</f>
        <v>0</v>
      </c>
    </row>
    <row r="3090" spans="1:11" x14ac:dyDescent="0.25">
      <c r="A3090" s="59"/>
      <c r="B3090" s="63">
        <f>IFERROR(VLOOKUP($A3090,D_SAV!$A$5:$I$29,3,0),)</f>
        <v>0</v>
      </c>
      <c r="C3090" s="64" t="str">
        <f>IFERROR(VLOOKUP($A3090,D_SAV!$A$5:$I$29,4,0),"")</f>
        <v/>
      </c>
      <c r="D3090" s="65">
        <f>IFERROR(VLOOKUP($A3090,D_SAV!$A$5:$I$29,5,0),)</f>
        <v>0</v>
      </c>
      <c r="E3090" s="60"/>
      <c r="F3090" s="60"/>
      <c r="G3090" s="60"/>
      <c r="H3090" s="60"/>
      <c r="I3090" s="60"/>
      <c r="J3090" s="60"/>
      <c r="K3090" s="65">
        <f>IFERROR(VLOOKUP($A3090,D_SAV!$A$5:$I$29,6,0),)</f>
        <v>0</v>
      </c>
    </row>
    <row r="3091" spans="1:11" x14ac:dyDescent="0.25">
      <c r="A3091" s="59"/>
      <c r="B3091" s="63">
        <f>IFERROR(VLOOKUP($A3091,D_SAV!$A$5:$I$29,3,0),)</f>
        <v>0</v>
      </c>
      <c r="C3091" s="64" t="str">
        <f>IFERROR(VLOOKUP($A3091,D_SAV!$A$5:$I$29,4,0),"")</f>
        <v/>
      </c>
      <c r="D3091" s="65">
        <f>IFERROR(VLOOKUP($A3091,D_SAV!$A$5:$I$29,5,0),)</f>
        <v>0</v>
      </c>
      <c r="E3091" s="60"/>
      <c r="F3091" s="60"/>
      <c r="G3091" s="60"/>
      <c r="H3091" s="60"/>
      <c r="I3091" s="60"/>
      <c r="J3091" s="60"/>
      <c r="K3091" s="65">
        <f>IFERROR(VLOOKUP($A3091,D_SAV!$A$5:$I$29,6,0),)</f>
        <v>0</v>
      </c>
    </row>
    <row r="3092" spans="1:11" x14ac:dyDescent="0.25">
      <c r="A3092" s="59"/>
      <c r="B3092" s="63">
        <f>IFERROR(VLOOKUP($A3092,D_SAV!$A$5:$I$29,3,0),)</f>
        <v>0</v>
      </c>
      <c r="C3092" s="64" t="str">
        <f>IFERROR(VLOOKUP($A3092,D_SAV!$A$5:$I$29,4,0),"")</f>
        <v/>
      </c>
      <c r="D3092" s="65">
        <f>IFERROR(VLOOKUP($A3092,D_SAV!$A$5:$I$29,5,0),)</f>
        <v>0</v>
      </c>
      <c r="E3092" s="60"/>
      <c r="F3092" s="60"/>
      <c r="G3092" s="60"/>
      <c r="H3092" s="60"/>
      <c r="I3092" s="60"/>
      <c r="J3092" s="60"/>
      <c r="K3092" s="65">
        <f>IFERROR(VLOOKUP($A3092,D_SAV!$A$5:$I$29,6,0),)</f>
        <v>0</v>
      </c>
    </row>
    <row r="3093" spans="1:11" x14ac:dyDescent="0.25">
      <c r="A3093" s="59"/>
      <c r="B3093" s="63">
        <f>IFERROR(VLOOKUP($A3093,D_SAV!$A$5:$I$29,3,0),)</f>
        <v>0</v>
      </c>
      <c r="C3093" s="64" t="str">
        <f>IFERROR(VLOOKUP($A3093,D_SAV!$A$5:$I$29,4,0),"")</f>
        <v/>
      </c>
      <c r="D3093" s="65">
        <f>IFERROR(VLOOKUP($A3093,D_SAV!$A$5:$I$29,5,0),)</f>
        <v>0</v>
      </c>
      <c r="E3093" s="60"/>
      <c r="F3093" s="60"/>
      <c r="G3093" s="60"/>
      <c r="H3093" s="60"/>
      <c r="I3093" s="60"/>
      <c r="J3093" s="60"/>
      <c r="K3093" s="65">
        <f>IFERROR(VLOOKUP($A3093,D_SAV!$A$5:$I$29,6,0),)</f>
        <v>0</v>
      </c>
    </row>
    <row r="3094" spans="1:11" x14ac:dyDescent="0.25">
      <c r="A3094" s="59"/>
      <c r="B3094" s="63">
        <f>IFERROR(VLOOKUP($A3094,D_SAV!$A$5:$I$29,3,0),)</f>
        <v>0</v>
      </c>
      <c r="C3094" s="64" t="str">
        <f>IFERROR(VLOOKUP($A3094,D_SAV!$A$5:$I$29,4,0),"")</f>
        <v/>
      </c>
      <c r="D3094" s="65">
        <f>IFERROR(VLOOKUP($A3094,D_SAV!$A$5:$I$29,5,0),)</f>
        <v>0</v>
      </c>
      <c r="E3094" s="60"/>
      <c r="F3094" s="60"/>
      <c r="G3094" s="60"/>
      <c r="H3094" s="60"/>
      <c r="I3094" s="60"/>
      <c r="J3094" s="60"/>
      <c r="K3094" s="65">
        <f>IFERROR(VLOOKUP($A3094,D_SAV!$A$5:$I$29,6,0),)</f>
        <v>0</v>
      </c>
    </row>
    <row r="3095" spans="1:11" x14ac:dyDescent="0.25">
      <c r="A3095" s="59"/>
      <c r="B3095" s="63">
        <f>IFERROR(VLOOKUP($A3095,D_SAV!$A$5:$I$29,3,0),)</f>
        <v>0</v>
      </c>
      <c r="C3095" s="64" t="str">
        <f>IFERROR(VLOOKUP($A3095,D_SAV!$A$5:$I$29,4,0),"")</f>
        <v/>
      </c>
      <c r="D3095" s="65">
        <f>IFERROR(VLOOKUP($A3095,D_SAV!$A$5:$I$29,5,0),)</f>
        <v>0</v>
      </c>
      <c r="E3095" s="60"/>
      <c r="F3095" s="60"/>
      <c r="G3095" s="60"/>
      <c r="H3095" s="60"/>
      <c r="I3095" s="60"/>
      <c r="J3095" s="60"/>
      <c r="K3095" s="65">
        <f>IFERROR(VLOOKUP($A3095,D_SAV!$A$5:$I$29,6,0),)</f>
        <v>0</v>
      </c>
    </row>
    <row r="3096" spans="1:11" x14ac:dyDescent="0.25">
      <c r="A3096" s="59"/>
      <c r="B3096" s="63">
        <f>IFERROR(VLOOKUP($A3096,D_SAV!$A$5:$I$29,3,0),)</f>
        <v>0</v>
      </c>
      <c r="C3096" s="64" t="str">
        <f>IFERROR(VLOOKUP($A3096,D_SAV!$A$5:$I$29,4,0),"")</f>
        <v/>
      </c>
      <c r="D3096" s="65">
        <f>IFERROR(VLOOKUP($A3096,D_SAV!$A$5:$I$29,5,0),)</f>
        <v>0</v>
      </c>
      <c r="E3096" s="60"/>
      <c r="F3096" s="60"/>
      <c r="G3096" s="60"/>
      <c r="H3096" s="60"/>
      <c r="I3096" s="60"/>
      <c r="J3096" s="60"/>
      <c r="K3096" s="65">
        <f>IFERROR(VLOOKUP($A3096,D_SAV!$A$5:$I$29,6,0),)</f>
        <v>0</v>
      </c>
    </row>
    <row r="3097" spans="1:11" x14ac:dyDescent="0.25">
      <c r="A3097" s="59"/>
      <c r="B3097" s="63">
        <f>IFERROR(VLOOKUP($A3097,D_SAV!$A$5:$I$29,3,0),)</f>
        <v>0</v>
      </c>
      <c r="C3097" s="64" t="str">
        <f>IFERROR(VLOOKUP($A3097,D_SAV!$A$5:$I$29,4,0),"")</f>
        <v/>
      </c>
      <c r="D3097" s="65">
        <f>IFERROR(VLOOKUP($A3097,D_SAV!$A$5:$I$29,5,0),)</f>
        <v>0</v>
      </c>
      <c r="E3097" s="60"/>
      <c r="F3097" s="60"/>
      <c r="G3097" s="60"/>
      <c r="H3097" s="60"/>
      <c r="I3097" s="60"/>
      <c r="J3097" s="60"/>
      <c r="K3097" s="65">
        <f>IFERROR(VLOOKUP($A3097,D_SAV!$A$5:$I$29,6,0),)</f>
        <v>0</v>
      </c>
    </row>
    <row r="3098" spans="1:11" x14ac:dyDescent="0.25">
      <c r="A3098" s="59"/>
      <c r="B3098" s="63">
        <f>IFERROR(VLOOKUP($A3098,D_SAV!$A$5:$I$29,3,0),)</f>
        <v>0</v>
      </c>
      <c r="C3098" s="64" t="str">
        <f>IFERROR(VLOOKUP($A3098,D_SAV!$A$5:$I$29,4,0),"")</f>
        <v/>
      </c>
      <c r="D3098" s="65">
        <f>IFERROR(VLOOKUP($A3098,D_SAV!$A$5:$I$29,5,0),)</f>
        <v>0</v>
      </c>
      <c r="E3098" s="60"/>
      <c r="F3098" s="60"/>
      <c r="G3098" s="60"/>
      <c r="H3098" s="60"/>
      <c r="I3098" s="60"/>
      <c r="J3098" s="60"/>
      <c r="K3098" s="65">
        <f>IFERROR(VLOOKUP($A3098,D_SAV!$A$5:$I$29,6,0),)</f>
        <v>0</v>
      </c>
    </row>
    <row r="3099" spans="1:11" x14ac:dyDescent="0.25">
      <c r="A3099" s="59"/>
      <c r="B3099" s="63">
        <f>IFERROR(VLOOKUP($A3099,D_SAV!$A$5:$I$29,3,0),)</f>
        <v>0</v>
      </c>
      <c r="C3099" s="64" t="str">
        <f>IFERROR(VLOOKUP($A3099,D_SAV!$A$5:$I$29,4,0),"")</f>
        <v/>
      </c>
      <c r="D3099" s="65">
        <f>IFERROR(VLOOKUP($A3099,D_SAV!$A$5:$I$29,5,0),)</f>
        <v>0</v>
      </c>
      <c r="E3099" s="60"/>
      <c r="F3099" s="60"/>
      <c r="G3099" s="60"/>
      <c r="H3099" s="60"/>
      <c r="I3099" s="60"/>
      <c r="J3099" s="60"/>
      <c r="K3099" s="65">
        <f>IFERROR(VLOOKUP($A3099,D_SAV!$A$5:$I$29,6,0),)</f>
        <v>0</v>
      </c>
    </row>
    <row r="3100" spans="1:11" x14ac:dyDescent="0.25">
      <c r="A3100" s="59"/>
      <c r="B3100" s="63">
        <f>IFERROR(VLOOKUP($A3100,D_SAV!$A$5:$I$29,3,0),)</f>
        <v>0</v>
      </c>
      <c r="C3100" s="64" t="str">
        <f>IFERROR(VLOOKUP($A3100,D_SAV!$A$5:$I$29,4,0),"")</f>
        <v/>
      </c>
      <c r="D3100" s="65">
        <f>IFERROR(VLOOKUP($A3100,D_SAV!$A$5:$I$29,5,0),)</f>
        <v>0</v>
      </c>
      <c r="E3100" s="60"/>
      <c r="F3100" s="60"/>
      <c r="G3100" s="60"/>
      <c r="H3100" s="60"/>
      <c r="I3100" s="60"/>
      <c r="J3100" s="60"/>
      <c r="K3100" s="65">
        <f>IFERROR(VLOOKUP($A3100,D_SAV!$A$5:$I$29,6,0),)</f>
        <v>0</v>
      </c>
    </row>
    <row r="3101" spans="1:11" x14ac:dyDescent="0.25">
      <c r="A3101" s="59"/>
      <c r="B3101" s="63">
        <f>IFERROR(VLOOKUP($A3101,D_SAV!$A$5:$I$29,3,0),)</f>
        <v>0</v>
      </c>
      <c r="C3101" s="64" t="str">
        <f>IFERROR(VLOOKUP($A3101,D_SAV!$A$5:$I$29,4,0),"")</f>
        <v/>
      </c>
      <c r="D3101" s="65">
        <f>IFERROR(VLOOKUP($A3101,D_SAV!$A$5:$I$29,5,0),)</f>
        <v>0</v>
      </c>
      <c r="E3101" s="60"/>
      <c r="F3101" s="60"/>
      <c r="G3101" s="60"/>
      <c r="H3101" s="60"/>
      <c r="I3101" s="60"/>
      <c r="J3101" s="60"/>
      <c r="K3101" s="65">
        <f>IFERROR(VLOOKUP($A3101,D_SAV!$A$5:$I$29,6,0),)</f>
        <v>0</v>
      </c>
    </row>
    <row r="3102" spans="1:11" x14ac:dyDescent="0.25">
      <c r="A3102" s="59"/>
      <c r="B3102" s="63">
        <f>IFERROR(VLOOKUP($A3102,D_SAV!$A$5:$I$29,3,0),)</f>
        <v>0</v>
      </c>
      <c r="C3102" s="64" t="str">
        <f>IFERROR(VLOOKUP($A3102,D_SAV!$A$5:$I$29,4,0),"")</f>
        <v/>
      </c>
      <c r="D3102" s="65">
        <f>IFERROR(VLOOKUP($A3102,D_SAV!$A$5:$I$29,5,0),)</f>
        <v>0</v>
      </c>
      <c r="E3102" s="60"/>
      <c r="F3102" s="60"/>
      <c r="G3102" s="60"/>
      <c r="H3102" s="60"/>
      <c r="I3102" s="60"/>
      <c r="J3102" s="60"/>
      <c r="K3102" s="65">
        <f>IFERROR(VLOOKUP($A3102,D_SAV!$A$5:$I$29,6,0),)</f>
        <v>0</v>
      </c>
    </row>
    <row r="3103" spans="1:11" x14ac:dyDescent="0.25">
      <c r="A3103" s="59"/>
      <c r="B3103" s="63">
        <f>IFERROR(VLOOKUP($A3103,D_SAV!$A$5:$I$29,3,0),)</f>
        <v>0</v>
      </c>
      <c r="C3103" s="64" t="str">
        <f>IFERROR(VLOOKUP($A3103,D_SAV!$A$5:$I$29,4,0),"")</f>
        <v/>
      </c>
      <c r="D3103" s="65">
        <f>IFERROR(VLOOKUP($A3103,D_SAV!$A$5:$I$29,5,0),)</f>
        <v>0</v>
      </c>
      <c r="E3103" s="60"/>
      <c r="F3103" s="60"/>
      <c r="G3103" s="60"/>
      <c r="H3103" s="60"/>
      <c r="I3103" s="60"/>
      <c r="J3103" s="60"/>
      <c r="K3103" s="65">
        <f>IFERROR(VLOOKUP($A3103,D_SAV!$A$5:$I$29,6,0),)</f>
        <v>0</v>
      </c>
    </row>
    <row r="3104" spans="1:11" x14ac:dyDescent="0.25">
      <c r="A3104" s="59"/>
      <c r="B3104" s="63">
        <f>IFERROR(VLOOKUP($A3104,D_SAV!$A$5:$I$29,3,0),)</f>
        <v>0</v>
      </c>
      <c r="C3104" s="64" t="str">
        <f>IFERROR(VLOOKUP($A3104,D_SAV!$A$5:$I$29,4,0),"")</f>
        <v/>
      </c>
      <c r="D3104" s="65">
        <f>IFERROR(VLOOKUP($A3104,D_SAV!$A$5:$I$29,5,0),)</f>
        <v>0</v>
      </c>
      <c r="E3104" s="60"/>
      <c r="F3104" s="60"/>
      <c r="G3104" s="60"/>
      <c r="H3104" s="60"/>
      <c r="I3104" s="60"/>
      <c r="J3104" s="60"/>
      <c r="K3104" s="65">
        <f>IFERROR(VLOOKUP($A3104,D_SAV!$A$5:$I$29,6,0),)</f>
        <v>0</v>
      </c>
    </row>
    <row r="3105" spans="1:11" x14ac:dyDescent="0.25">
      <c r="A3105" s="59"/>
      <c r="B3105" s="63">
        <f>IFERROR(VLOOKUP($A3105,D_SAV!$A$5:$I$29,3,0),)</f>
        <v>0</v>
      </c>
      <c r="C3105" s="64" t="str">
        <f>IFERROR(VLOOKUP($A3105,D_SAV!$A$5:$I$29,4,0),"")</f>
        <v/>
      </c>
      <c r="D3105" s="65">
        <f>IFERROR(VLOOKUP($A3105,D_SAV!$A$5:$I$29,5,0),)</f>
        <v>0</v>
      </c>
      <c r="E3105" s="60"/>
      <c r="F3105" s="60"/>
      <c r="G3105" s="60"/>
      <c r="H3105" s="60"/>
      <c r="I3105" s="60"/>
      <c r="J3105" s="60"/>
      <c r="K3105" s="65">
        <f>IFERROR(VLOOKUP($A3105,D_SAV!$A$5:$I$29,6,0),)</f>
        <v>0</v>
      </c>
    </row>
    <row r="3106" spans="1:11" x14ac:dyDescent="0.25">
      <c r="A3106" s="59"/>
      <c r="B3106" s="63">
        <f>IFERROR(VLOOKUP($A3106,D_SAV!$A$5:$I$29,3,0),)</f>
        <v>0</v>
      </c>
      <c r="C3106" s="64" t="str">
        <f>IFERROR(VLOOKUP($A3106,D_SAV!$A$5:$I$29,4,0),"")</f>
        <v/>
      </c>
      <c r="D3106" s="65">
        <f>IFERROR(VLOOKUP($A3106,D_SAV!$A$5:$I$29,5,0),)</f>
        <v>0</v>
      </c>
      <c r="E3106" s="60"/>
      <c r="F3106" s="60"/>
      <c r="G3106" s="60"/>
      <c r="H3106" s="60"/>
      <c r="I3106" s="60"/>
      <c r="J3106" s="60"/>
      <c r="K3106" s="65">
        <f>IFERROR(VLOOKUP($A3106,D_SAV!$A$5:$I$29,6,0),)</f>
        <v>0</v>
      </c>
    </row>
    <row r="3107" spans="1:11" x14ac:dyDescent="0.25">
      <c r="A3107" s="59"/>
      <c r="B3107" s="63">
        <f>IFERROR(VLOOKUP($A3107,D_SAV!$A$5:$I$29,3,0),)</f>
        <v>0</v>
      </c>
      <c r="C3107" s="64" t="str">
        <f>IFERROR(VLOOKUP($A3107,D_SAV!$A$5:$I$29,4,0),"")</f>
        <v/>
      </c>
      <c r="D3107" s="65">
        <f>IFERROR(VLOOKUP($A3107,D_SAV!$A$5:$I$29,5,0),)</f>
        <v>0</v>
      </c>
      <c r="E3107" s="60"/>
      <c r="F3107" s="60"/>
      <c r="G3107" s="60"/>
      <c r="H3107" s="60"/>
      <c r="I3107" s="60"/>
      <c r="J3107" s="60"/>
      <c r="K3107" s="65">
        <f>IFERROR(VLOOKUP($A3107,D_SAV!$A$5:$I$29,6,0),)</f>
        <v>0</v>
      </c>
    </row>
    <row r="3108" spans="1:11" x14ac:dyDescent="0.25">
      <c r="A3108" s="59"/>
      <c r="B3108" s="63">
        <f>IFERROR(VLOOKUP($A3108,D_SAV!$A$5:$I$29,3,0),)</f>
        <v>0</v>
      </c>
      <c r="C3108" s="64" t="str">
        <f>IFERROR(VLOOKUP($A3108,D_SAV!$A$5:$I$29,4,0),"")</f>
        <v/>
      </c>
      <c r="D3108" s="65">
        <f>IFERROR(VLOOKUP($A3108,D_SAV!$A$5:$I$29,5,0),)</f>
        <v>0</v>
      </c>
      <c r="E3108" s="60"/>
      <c r="F3108" s="60"/>
      <c r="G3108" s="60"/>
      <c r="H3108" s="60"/>
      <c r="I3108" s="60"/>
      <c r="J3108" s="60"/>
      <c r="K3108" s="65">
        <f>IFERROR(VLOOKUP($A3108,D_SAV!$A$5:$I$29,6,0),)</f>
        <v>0</v>
      </c>
    </row>
    <row r="3109" spans="1:11" x14ac:dyDescent="0.25">
      <c r="A3109" s="59"/>
      <c r="B3109" s="63">
        <f>IFERROR(VLOOKUP($A3109,D_SAV!$A$5:$I$29,3,0),)</f>
        <v>0</v>
      </c>
      <c r="C3109" s="64" t="str">
        <f>IFERROR(VLOOKUP($A3109,D_SAV!$A$5:$I$29,4,0),"")</f>
        <v/>
      </c>
      <c r="D3109" s="65">
        <f>IFERROR(VLOOKUP($A3109,D_SAV!$A$5:$I$29,5,0),)</f>
        <v>0</v>
      </c>
      <c r="E3109" s="60"/>
      <c r="F3109" s="60"/>
      <c r="G3109" s="60"/>
      <c r="H3109" s="60"/>
      <c r="I3109" s="60"/>
      <c r="J3109" s="60"/>
      <c r="K3109" s="65">
        <f>IFERROR(VLOOKUP($A3109,D_SAV!$A$5:$I$29,6,0),)</f>
        <v>0</v>
      </c>
    </row>
    <row r="3110" spans="1:11" x14ac:dyDescent="0.25">
      <c r="A3110" s="59"/>
      <c r="B3110" s="63">
        <f>IFERROR(VLOOKUP($A3110,D_SAV!$A$5:$I$29,3,0),)</f>
        <v>0</v>
      </c>
      <c r="C3110" s="64" t="str">
        <f>IFERROR(VLOOKUP($A3110,D_SAV!$A$5:$I$29,4,0),"")</f>
        <v/>
      </c>
      <c r="D3110" s="65">
        <f>IFERROR(VLOOKUP($A3110,D_SAV!$A$5:$I$29,5,0),)</f>
        <v>0</v>
      </c>
      <c r="E3110" s="60"/>
      <c r="F3110" s="60"/>
      <c r="G3110" s="60"/>
      <c r="H3110" s="60"/>
      <c r="I3110" s="60"/>
      <c r="J3110" s="60"/>
      <c r="K3110" s="65">
        <f>IFERROR(VLOOKUP($A3110,D_SAV!$A$5:$I$29,6,0),)</f>
        <v>0</v>
      </c>
    </row>
    <row r="3111" spans="1:11" x14ac:dyDescent="0.25">
      <c r="A3111" s="59"/>
      <c r="B3111" s="63">
        <f>IFERROR(VLOOKUP($A3111,D_SAV!$A$5:$I$29,3,0),)</f>
        <v>0</v>
      </c>
      <c r="C3111" s="64" t="str">
        <f>IFERROR(VLOOKUP($A3111,D_SAV!$A$5:$I$29,4,0),"")</f>
        <v/>
      </c>
      <c r="D3111" s="65">
        <f>IFERROR(VLOOKUP($A3111,D_SAV!$A$5:$I$29,5,0),)</f>
        <v>0</v>
      </c>
      <c r="E3111" s="60"/>
      <c r="F3111" s="60"/>
      <c r="G3111" s="60"/>
      <c r="H3111" s="60"/>
      <c r="I3111" s="60"/>
      <c r="J3111" s="60"/>
      <c r="K3111" s="65">
        <f>IFERROR(VLOOKUP($A3111,D_SAV!$A$5:$I$29,6,0),)</f>
        <v>0</v>
      </c>
    </row>
    <row r="3112" spans="1:11" x14ac:dyDescent="0.25">
      <c r="A3112" s="59"/>
      <c r="B3112" s="63">
        <f>IFERROR(VLOOKUP($A3112,D_SAV!$A$5:$I$29,3,0),)</f>
        <v>0</v>
      </c>
      <c r="C3112" s="64" t="str">
        <f>IFERROR(VLOOKUP($A3112,D_SAV!$A$5:$I$29,4,0),"")</f>
        <v/>
      </c>
      <c r="D3112" s="65">
        <f>IFERROR(VLOOKUP($A3112,D_SAV!$A$5:$I$29,5,0),)</f>
        <v>0</v>
      </c>
      <c r="E3112" s="60"/>
      <c r="F3112" s="60"/>
      <c r="G3112" s="60"/>
      <c r="H3112" s="60"/>
      <c r="I3112" s="60"/>
      <c r="J3112" s="60"/>
      <c r="K3112" s="65">
        <f>IFERROR(VLOOKUP($A3112,D_SAV!$A$5:$I$29,6,0),)</f>
        <v>0</v>
      </c>
    </row>
    <row r="3113" spans="1:11" x14ac:dyDescent="0.25">
      <c r="A3113" s="59"/>
      <c r="B3113" s="63">
        <f>IFERROR(VLOOKUP($A3113,D_SAV!$A$5:$I$29,3,0),)</f>
        <v>0</v>
      </c>
      <c r="C3113" s="64" t="str">
        <f>IFERROR(VLOOKUP($A3113,D_SAV!$A$5:$I$29,4,0),"")</f>
        <v/>
      </c>
      <c r="D3113" s="65">
        <f>IFERROR(VLOOKUP($A3113,D_SAV!$A$5:$I$29,5,0),)</f>
        <v>0</v>
      </c>
      <c r="E3113" s="60"/>
      <c r="F3113" s="60"/>
      <c r="G3113" s="60"/>
      <c r="H3113" s="60"/>
      <c r="I3113" s="60"/>
      <c r="J3113" s="60"/>
      <c r="K3113" s="65">
        <f>IFERROR(VLOOKUP($A3113,D_SAV!$A$5:$I$29,6,0),)</f>
        <v>0</v>
      </c>
    </row>
    <row r="3114" spans="1:11" x14ac:dyDescent="0.25">
      <c r="A3114" s="59"/>
      <c r="B3114" s="63">
        <f>IFERROR(VLOOKUP($A3114,D_SAV!$A$5:$I$29,3,0),)</f>
        <v>0</v>
      </c>
      <c r="C3114" s="64" t="str">
        <f>IFERROR(VLOOKUP($A3114,D_SAV!$A$5:$I$29,4,0),"")</f>
        <v/>
      </c>
      <c r="D3114" s="65">
        <f>IFERROR(VLOOKUP($A3114,D_SAV!$A$5:$I$29,5,0),)</f>
        <v>0</v>
      </c>
      <c r="E3114" s="60"/>
      <c r="F3114" s="60"/>
      <c r="G3114" s="60"/>
      <c r="H3114" s="60"/>
      <c r="I3114" s="60"/>
      <c r="J3114" s="60"/>
      <c r="K3114" s="65">
        <f>IFERROR(VLOOKUP($A3114,D_SAV!$A$5:$I$29,6,0),)</f>
        <v>0</v>
      </c>
    </row>
    <row r="3115" spans="1:11" x14ac:dyDescent="0.25">
      <c r="A3115" s="59"/>
      <c r="B3115" s="63">
        <f>IFERROR(VLOOKUP($A3115,D_SAV!$A$5:$I$29,3,0),)</f>
        <v>0</v>
      </c>
      <c r="C3115" s="64" t="str">
        <f>IFERROR(VLOOKUP($A3115,D_SAV!$A$5:$I$29,4,0),"")</f>
        <v/>
      </c>
      <c r="D3115" s="65">
        <f>IFERROR(VLOOKUP($A3115,D_SAV!$A$5:$I$29,5,0),)</f>
        <v>0</v>
      </c>
      <c r="E3115" s="60"/>
      <c r="F3115" s="60"/>
      <c r="G3115" s="60"/>
      <c r="H3115" s="60"/>
      <c r="I3115" s="60"/>
      <c r="J3115" s="60"/>
      <c r="K3115" s="65">
        <f>IFERROR(VLOOKUP($A3115,D_SAV!$A$5:$I$29,6,0),)</f>
        <v>0</v>
      </c>
    </row>
    <row r="3116" spans="1:11" x14ac:dyDescent="0.25">
      <c r="A3116" s="59"/>
      <c r="B3116" s="63">
        <f>IFERROR(VLOOKUP($A3116,D_SAV!$A$5:$I$29,3,0),)</f>
        <v>0</v>
      </c>
      <c r="C3116" s="64" t="str">
        <f>IFERROR(VLOOKUP($A3116,D_SAV!$A$5:$I$29,4,0),"")</f>
        <v/>
      </c>
      <c r="D3116" s="65">
        <f>IFERROR(VLOOKUP($A3116,D_SAV!$A$5:$I$29,5,0),)</f>
        <v>0</v>
      </c>
      <c r="E3116" s="60"/>
      <c r="F3116" s="60"/>
      <c r="G3116" s="60"/>
      <c r="H3116" s="60"/>
      <c r="I3116" s="60"/>
      <c r="J3116" s="60"/>
      <c r="K3116" s="65">
        <f>IFERROR(VLOOKUP($A3116,D_SAV!$A$5:$I$29,6,0),)</f>
        <v>0</v>
      </c>
    </row>
    <row r="3117" spans="1:11" x14ac:dyDescent="0.25">
      <c r="A3117" s="59"/>
      <c r="B3117" s="63">
        <f>IFERROR(VLOOKUP($A3117,D_SAV!$A$5:$I$29,3,0),)</f>
        <v>0</v>
      </c>
      <c r="C3117" s="64" t="str">
        <f>IFERROR(VLOOKUP($A3117,D_SAV!$A$5:$I$29,4,0),"")</f>
        <v/>
      </c>
      <c r="D3117" s="65">
        <f>IFERROR(VLOOKUP($A3117,D_SAV!$A$5:$I$29,5,0),)</f>
        <v>0</v>
      </c>
      <c r="E3117" s="60"/>
      <c r="F3117" s="60"/>
      <c r="G3117" s="60"/>
      <c r="H3117" s="60"/>
      <c r="I3117" s="60"/>
      <c r="J3117" s="60"/>
      <c r="K3117" s="65">
        <f>IFERROR(VLOOKUP($A3117,D_SAV!$A$5:$I$29,6,0),)</f>
        <v>0</v>
      </c>
    </row>
    <row r="3118" spans="1:11" x14ac:dyDescent="0.25">
      <c r="A3118" s="59"/>
      <c r="B3118" s="63">
        <f>IFERROR(VLOOKUP($A3118,D_SAV!$A$5:$I$29,3,0),)</f>
        <v>0</v>
      </c>
      <c r="C3118" s="64" t="str">
        <f>IFERROR(VLOOKUP($A3118,D_SAV!$A$5:$I$29,4,0),"")</f>
        <v/>
      </c>
      <c r="D3118" s="65">
        <f>IFERROR(VLOOKUP($A3118,D_SAV!$A$5:$I$29,5,0),)</f>
        <v>0</v>
      </c>
      <c r="E3118" s="60"/>
      <c r="F3118" s="60"/>
      <c r="G3118" s="60"/>
      <c r="H3118" s="60"/>
      <c r="I3118" s="60"/>
      <c r="J3118" s="60"/>
      <c r="K3118" s="65">
        <f>IFERROR(VLOOKUP($A3118,D_SAV!$A$5:$I$29,6,0),)</f>
        <v>0</v>
      </c>
    </row>
    <row r="3119" spans="1:11" x14ac:dyDescent="0.25">
      <c r="A3119" s="59"/>
      <c r="B3119" s="63">
        <f>IFERROR(VLOOKUP($A3119,D_SAV!$A$5:$I$29,3,0),)</f>
        <v>0</v>
      </c>
      <c r="C3119" s="64" t="str">
        <f>IFERROR(VLOOKUP($A3119,D_SAV!$A$5:$I$29,4,0),"")</f>
        <v/>
      </c>
      <c r="D3119" s="65">
        <f>IFERROR(VLOOKUP($A3119,D_SAV!$A$5:$I$29,5,0),)</f>
        <v>0</v>
      </c>
      <c r="E3119" s="60"/>
      <c r="F3119" s="60"/>
      <c r="G3119" s="60"/>
      <c r="H3119" s="60"/>
      <c r="I3119" s="60"/>
      <c r="J3119" s="60"/>
      <c r="K3119" s="65">
        <f>IFERROR(VLOOKUP($A3119,D_SAV!$A$5:$I$29,6,0),)</f>
        <v>0</v>
      </c>
    </row>
    <row r="3120" spans="1:11" x14ac:dyDescent="0.25">
      <c r="A3120" s="59"/>
      <c r="B3120" s="63">
        <f>IFERROR(VLOOKUP($A3120,D_SAV!$A$5:$I$29,3,0),)</f>
        <v>0</v>
      </c>
      <c r="C3120" s="64" t="str">
        <f>IFERROR(VLOOKUP($A3120,D_SAV!$A$5:$I$29,4,0),"")</f>
        <v/>
      </c>
      <c r="D3120" s="65">
        <f>IFERROR(VLOOKUP($A3120,D_SAV!$A$5:$I$29,5,0),)</f>
        <v>0</v>
      </c>
      <c r="E3120" s="60"/>
      <c r="F3120" s="60"/>
      <c r="G3120" s="60"/>
      <c r="H3120" s="60"/>
      <c r="I3120" s="60"/>
      <c r="J3120" s="60"/>
      <c r="K3120" s="65">
        <f>IFERROR(VLOOKUP($A3120,D_SAV!$A$5:$I$29,6,0),)</f>
        <v>0</v>
      </c>
    </row>
    <row r="3121" spans="1:11" x14ac:dyDescent="0.25">
      <c r="A3121" s="59"/>
      <c r="B3121" s="63">
        <f>IFERROR(VLOOKUP($A3121,D_SAV!$A$5:$I$29,3,0),)</f>
        <v>0</v>
      </c>
      <c r="C3121" s="64" t="str">
        <f>IFERROR(VLOOKUP($A3121,D_SAV!$A$5:$I$29,4,0),"")</f>
        <v/>
      </c>
      <c r="D3121" s="65">
        <f>IFERROR(VLOOKUP($A3121,D_SAV!$A$5:$I$29,5,0),)</f>
        <v>0</v>
      </c>
      <c r="E3121" s="60"/>
      <c r="F3121" s="60"/>
      <c r="G3121" s="60"/>
      <c r="H3121" s="60"/>
      <c r="I3121" s="60"/>
      <c r="J3121" s="60"/>
      <c r="K3121" s="65">
        <f>IFERROR(VLOOKUP($A3121,D_SAV!$A$5:$I$29,6,0),)</f>
        <v>0</v>
      </c>
    </row>
    <row r="3122" spans="1:11" x14ac:dyDescent="0.25">
      <c r="A3122" s="59"/>
      <c r="B3122" s="63">
        <f>IFERROR(VLOOKUP($A3122,D_SAV!$A$5:$I$29,3,0),)</f>
        <v>0</v>
      </c>
      <c r="C3122" s="64" t="str">
        <f>IFERROR(VLOOKUP($A3122,D_SAV!$A$5:$I$29,4,0),"")</f>
        <v/>
      </c>
      <c r="D3122" s="65">
        <f>IFERROR(VLOOKUP($A3122,D_SAV!$A$5:$I$29,5,0),)</f>
        <v>0</v>
      </c>
      <c r="E3122" s="60"/>
      <c r="F3122" s="60"/>
      <c r="G3122" s="60"/>
      <c r="H3122" s="60"/>
      <c r="I3122" s="60"/>
      <c r="J3122" s="60"/>
      <c r="K3122" s="65">
        <f>IFERROR(VLOOKUP($A3122,D_SAV!$A$5:$I$29,6,0),)</f>
        <v>0</v>
      </c>
    </row>
    <row r="3123" spans="1:11" x14ac:dyDescent="0.25">
      <c r="A3123" s="59"/>
      <c r="B3123" s="63">
        <f>IFERROR(VLOOKUP($A3123,D_SAV!$A$5:$I$29,3,0),)</f>
        <v>0</v>
      </c>
      <c r="C3123" s="64" t="str">
        <f>IFERROR(VLOOKUP($A3123,D_SAV!$A$5:$I$29,4,0),"")</f>
        <v/>
      </c>
      <c r="D3123" s="65">
        <f>IFERROR(VLOOKUP($A3123,D_SAV!$A$5:$I$29,5,0),)</f>
        <v>0</v>
      </c>
      <c r="E3123" s="60"/>
      <c r="F3123" s="60"/>
      <c r="G3123" s="60"/>
      <c r="H3123" s="60"/>
      <c r="I3123" s="60"/>
      <c r="J3123" s="60"/>
      <c r="K3123" s="65">
        <f>IFERROR(VLOOKUP($A3123,D_SAV!$A$5:$I$29,6,0),)</f>
        <v>0</v>
      </c>
    </row>
    <row r="3124" spans="1:11" x14ac:dyDescent="0.25">
      <c r="A3124" s="59"/>
      <c r="B3124" s="63">
        <f>IFERROR(VLOOKUP($A3124,D_SAV!$A$5:$I$29,3,0),)</f>
        <v>0</v>
      </c>
      <c r="C3124" s="64" t="str">
        <f>IFERROR(VLOOKUP($A3124,D_SAV!$A$5:$I$29,4,0),"")</f>
        <v/>
      </c>
      <c r="D3124" s="65">
        <f>IFERROR(VLOOKUP($A3124,D_SAV!$A$5:$I$29,5,0),)</f>
        <v>0</v>
      </c>
      <c r="E3124" s="60"/>
      <c r="F3124" s="60"/>
      <c r="G3124" s="60"/>
      <c r="H3124" s="60"/>
      <c r="I3124" s="60"/>
      <c r="J3124" s="60"/>
      <c r="K3124" s="65">
        <f>IFERROR(VLOOKUP($A3124,D_SAV!$A$5:$I$29,6,0),)</f>
        <v>0</v>
      </c>
    </row>
    <row r="3125" spans="1:11" x14ac:dyDescent="0.25">
      <c r="A3125" s="59"/>
      <c r="B3125" s="63">
        <f>IFERROR(VLOOKUP($A3125,D_SAV!$A$5:$I$29,3,0),)</f>
        <v>0</v>
      </c>
      <c r="C3125" s="64" t="str">
        <f>IFERROR(VLOOKUP($A3125,D_SAV!$A$5:$I$29,4,0),"")</f>
        <v/>
      </c>
      <c r="D3125" s="65">
        <f>IFERROR(VLOOKUP($A3125,D_SAV!$A$5:$I$29,5,0),)</f>
        <v>0</v>
      </c>
      <c r="E3125" s="60"/>
      <c r="F3125" s="60"/>
      <c r="G3125" s="60"/>
      <c r="H3125" s="60"/>
      <c r="I3125" s="60"/>
      <c r="J3125" s="60"/>
      <c r="K3125" s="65">
        <f>IFERROR(VLOOKUP($A3125,D_SAV!$A$5:$I$29,6,0),)</f>
        <v>0</v>
      </c>
    </row>
    <row r="3126" spans="1:11" x14ac:dyDescent="0.25">
      <c r="A3126" s="59"/>
      <c r="B3126" s="63">
        <f>IFERROR(VLOOKUP($A3126,D_SAV!$A$5:$I$29,3,0),)</f>
        <v>0</v>
      </c>
      <c r="C3126" s="64" t="str">
        <f>IFERROR(VLOOKUP($A3126,D_SAV!$A$5:$I$29,4,0),"")</f>
        <v/>
      </c>
      <c r="D3126" s="65">
        <f>IFERROR(VLOOKUP($A3126,D_SAV!$A$5:$I$29,5,0),)</f>
        <v>0</v>
      </c>
      <c r="E3126" s="60"/>
      <c r="F3126" s="60"/>
      <c r="G3126" s="60"/>
      <c r="H3126" s="60"/>
      <c r="I3126" s="60"/>
      <c r="J3126" s="60"/>
      <c r="K3126" s="65">
        <f>IFERROR(VLOOKUP($A3126,D_SAV!$A$5:$I$29,6,0),)</f>
        <v>0</v>
      </c>
    </row>
    <row r="3127" spans="1:11" x14ac:dyDescent="0.25">
      <c r="A3127" s="59"/>
      <c r="B3127" s="63">
        <f>IFERROR(VLOOKUP($A3127,D_SAV!$A$5:$I$29,3,0),)</f>
        <v>0</v>
      </c>
      <c r="C3127" s="64" t="str">
        <f>IFERROR(VLOOKUP($A3127,D_SAV!$A$5:$I$29,4,0),"")</f>
        <v/>
      </c>
      <c r="D3127" s="65">
        <f>IFERROR(VLOOKUP($A3127,D_SAV!$A$5:$I$29,5,0),)</f>
        <v>0</v>
      </c>
      <c r="E3127" s="60"/>
      <c r="F3127" s="60"/>
      <c r="G3127" s="60"/>
      <c r="H3127" s="60"/>
      <c r="I3127" s="60"/>
      <c r="J3127" s="60"/>
      <c r="K3127" s="65">
        <f>IFERROR(VLOOKUP($A3127,D_SAV!$A$5:$I$29,6,0),)</f>
        <v>0</v>
      </c>
    </row>
    <row r="3128" spans="1:11" x14ac:dyDescent="0.25">
      <c r="A3128" s="59"/>
      <c r="B3128" s="63">
        <f>IFERROR(VLOOKUP($A3128,D_SAV!$A$5:$I$29,3,0),)</f>
        <v>0</v>
      </c>
      <c r="C3128" s="64" t="str">
        <f>IFERROR(VLOOKUP($A3128,D_SAV!$A$5:$I$29,4,0),"")</f>
        <v/>
      </c>
      <c r="D3128" s="65">
        <f>IFERROR(VLOOKUP($A3128,D_SAV!$A$5:$I$29,5,0),)</f>
        <v>0</v>
      </c>
      <c r="E3128" s="60"/>
      <c r="F3128" s="60"/>
      <c r="G3128" s="60"/>
      <c r="H3128" s="60"/>
      <c r="I3128" s="60"/>
      <c r="J3128" s="60"/>
      <c r="K3128" s="65">
        <f>IFERROR(VLOOKUP($A3128,D_SAV!$A$5:$I$29,6,0),)</f>
        <v>0</v>
      </c>
    </row>
    <row r="3129" spans="1:11" x14ac:dyDescent="0.25">
      <c r="A3129" s="59"/>
      <c r="B3129" s="63">
        <f>IFERROR(VLOOKUP($A3129,D_SAV!$A$5:$I$29,3,0),)</f>
        <v>0</v>
      </c>
      <c r="C3129" s="64" t="str">
        <f>IFERROR(VLOOKUP($A3129,D_SAV!$A$5:$I$29,4,0),"")</f>
        <v/>
      </c>
      <c r="D3129" s="65">
        <f>IFERROR(VLOOKUP($A3129,D_SAV!$A$5:$I$29,5,0),)</f>
        <v>0</v>
      </c>
      <c r="E3129" s="60"/>
      <c r="F3129" s="60"/>
      <c r="G3129" s="60"/>
      <c r="H3129" s="60"/>
      <c r="I3129" s="60"/>
      <c r="J3129" s="60"/>
      <c r="K3129" s="65">
        <f>IFERROR(VLOOKUP($A3129,D_SAV!$A$5:$I$29,6,0),)</f>
        <v>0</v>
      </c>
    </row>
    <row r="3130" spans="1:11" x14ac:dyDescent="0.25">
      <c r="A3130" s="59"/>
      <c r="B3130" s="63">
        <f>IFERROR(VLOOKUP($A3130,D_SAV!$A$5:$I$29,3,0),)</f>
        <v>0</v>
      </c>
      <c r="C3130" s="64" t="str">
        <f>IFERROR(VLOOKUP($A3130,D_SAV!$A$5:$I$29,4,0),"")</f>
        <v/>
      </c>
      <c r="D3130" s="65">
        <f>IFERROR(VLOOKUP($A3130,D_SAV!$A$5:$I$29,5,0),)</f>
        <v>0</v>
      </c>
      <c r="E3130" s="60"/>
      <c r="F3130" s="60"/>
      <c r="G3130" s="60"/>
      <c r="H3130" s="60"/>
      <c r="I3130" s="60"/>
      <c r="J3130" s="60"/>
      <c r="K3130" s="65">
        <f>IFERROR(VLOOKUP($A3130,D_SAV!$A$5:$I$29,6,0),)</f>
        <v>0</v>
      </c>
    </row>
    <row r="3131" spans="1:11" x14ac:dyDescent="0.25">
      <c r="A3131" s="59"/>
      <c r="B3131" s="63">
        <f>IFERROR(VLOOKUP($A3131,D_SAV!$A$5:$I$29,3,0),)</f>
        <v>0</v>
      </c>
      <c r="C3131" s="64" t="str">
        <f>IFERROR(VLOOKUP($A3131,D_SAV!$A$5:$I$29,4,0),"")</f>
        <v/>
      </c>
      <c r="D3131" s="65">
        <f>IFERROR(VLOOKUP($A3131,D_SAV!$A$5:$I$29,5,0),)</f>
        <v>0</v>
      </c>
      <c r="E3131" s="60"/>
      <c r="F3131" s="60"/>
      <c r="G3131" s="60"/>
      <c r="H3131" s="60"/>
      <c r="I3131" s="60"/>
      <c r="J3131" s="60"/>
      <c r="K3131" s="65">
        <f>IFERROR(VLOOKUP($A3131,D_SAV!$A$5:$I$29,6,0),)</f>
        <v>0</v>
      </c>
    </row>
    <row r="3132" spans="1:11" x14ac:dyDescent="0.25">
      <c r="A3132" s="59"/>
      <c r="B3132" s="63">
        <f>IFERROR(VLOOKUP($A3132,D_SAV!$A$5:$I$29,3,0),)</f>
        <v>0</v>
      </c>
      <c r="C3132" s="64" t="str">
        <f>IFERROR(VLOOKUP($A3132,D_SAV!$A$5:$I$29,4,0),"")</f>
        <v/>
      </c>
      <c r="D3132" s="65">
        <f>IFERROR(VLOOKUP($A3132,D_SAV!$A$5:$I$29,5,0),)</f>
        <v>0</v>
      </c>
      <c r="E3132" s="60"/>
      <c r="F3132" s="60"/>
      <c r="G3132" s="60"/>
      <c r="H3132" s="60"/>
      <c r="I3132" s="60"/>
      <c r="J3132" s="60"/>
      <c r="K3132" s="65">
        <f>IFERROR(VLOOKUP($A3132,D_SAV!$A$5:$I$29,6,0),)</f>
        <v>0</v>
      </c>
    </row>
    <row r="3133" spans="1:11" x14ac:dyDescent="0.25">
      <c r="A3133" s="59"/>
      <c r="B3133" s="63">
        <f>IFERROR(VLOOKUP($A3133,D_SAV!$A$5:$I$29,3,0),)</f>
        <v>0</v>
      </c>
      <c r="C3133" s="64" t="str">
        <f>IFERROR(VLOOKUP($A3133,D_SAV!$A$5:$I$29,4,0),"")</f>
        <v/>
      </c>
      <c r="D3133" s="65">
        <f>IFERROR(VLOOKUP($A3133,D_SAV!$A$5:$I$29,5,0),)</f>
        <v>0</v>
      </c>
      <c r="E3133" s="60"/>
      <c r="F3133" s="60"/>
      <c r="G3133" s="60"/>
      <c r="H3133" s="60"/>
      <c r="I3133" s="60"/>
      <c r="J3133" s="60"/>
      <c r="K3133" s="65">
        <f>IFERROR(VLOOKUP($A3133,D_SAV!$A$5:$I$29,6,0),)</f>
        <v>0</v>
      </c>
    </row>
    <row r="3134" spans="1:11" x14ac:dyDescent="0.25">
      <c r="A3134" s="59"/>
      <c r="B3134" s="63">
        <f>IFERROR(VLOOKUP($A3134,D_SAV!$A$5:$I$29,3,0),)</f>
        <v>0</v>
      </c>
      <c r="C3134" s="64" t="str">
        <f>IFERROR(VLOOKUP($A3134,D_SAV!$A$5:$I$29,4,0),"")</f>
        <v/>
      </c>
      <c r="D3134" s="65">
        <f>IFERROR(VLOOKUP($A3134,D_SAV!$A$5:$I$29,5,0),)</f>
        <v>0</v>
      </c>
      <c r="E3134" s="60"/>
      <c r="F3134" s="60"/>
      <c r="G3134" s="60"/>
      <c r="H3134" s="60"/>
      <c r="I3134" s="60"/>
      <c r="J3134" s="60"/>
      <c r="K3134" s="65">
        <f>IFERROR(VLOOKUP($A3134,D_SAV!$A$5:$I$29,6,0),)</f>
        <v>0</v>
      </c>
    </row>
    <row r="3135" spans="1:11" x14ac:dyDescent="0.25">
      <c r="A3135" s="59"/>
      <c r="B3135" s="63">
        <f>IFERROR(VLOOKUP($A3135,D_SAV!$A$5:$I$29,3,0),)</f>
        <v>0</v>
      </c>
      <c r="C3135" s="64" t="str">
        <f>IFERROR(VLOOKUP($A3135,D_SAV!$A$5:$I$29,4,0),"")</f>
        <v/>
      </c>
      <c r="D3135" s="65">
        <f>IFERROR(VLOOKUP($A3135,D_SAV!$A$5:$I$29,5,0),)</f>
        <v>0</v>
      </c>
      <c r="E3135" s="60"/>
      <c r="F3135" s="60"/>
      <c r="G3135" s="60"/>
      <c r="H3135" s="60"/>
      <c r="I3135" s="60"/>
      <c r="J3135" s="60"/>
      <c r="K3135" s="65">
        <f>IFERROR(VLOOKUP($A3135,D_SAV!$A$5:$I$29,6,0),)</f>
        <v>0</v>
      </c>
    </row>
    <row r="3136" spans="1:11" x14ac:dyDescent="0.25">
      <c r="A3136" s="59"/>
      <c r="B3136" s="63">
        <f>IFERROR(VLOOKUP($A3136,D_SAV!$A$5:$I$29,3,0),)</f>
        <v>0</v>
      </c>
      <c r="C3136" s="64" t="str">
        <f>IFERROR(VLOOKUP($A3136,D_SAV!$A$5:$I$29,4,0),"")</f>
        <v/>
      </c>
      <c r="D3136" s="65">
        <f>IFERROR(VLOOKUP($A3136,D_SAV!$A$5:$I$29,5,0),)</f>
        <v>0</v>
      </c>
      <c r="E3136" s="60"/>
      <c r="F3136" s="60"/>
      <c r="G3136" s="60"/>
      <c r="H3136" s="60"/>
      <c r="I3136" s="60"/>
      <c r="J3136" s="60"/>
      <c r="K3136" s="65">
        <f>IFERROR(VLOOKUP($A3136,D_SAV!$A$5:$I$29,6,0),)</f>
        <v>0</v>
      </c>
    </row>
    <row r="3137" spans="1:11" x14ac:dyDescent="0.25">
      <c r="A3137" s="59"/>
      <c r="B3137" s="63">
        <f>IFERROR(VLOOKUP($A3137,D_SAV!$A$5:$I$29,3,0),)</f>
        <v>0</v>
      </c>
      <c r="C3137" s="64" t="str">
        <f>IFERROR(VLOOKUP($A3137,D_SAV!$A$5:$I$29,4,0),"")</f>
        <v/>
      </c>
      <c r="D3137" s="65">
        <f>IFERROR(VLOOKUP($A3137,D_SAV!$A$5:$I$29,5,0),)</f>
        <v>0</v>
      </c>
      <c r="E3137" s="60"/>
      <c r="F3137" s="60"/>
      <c r="G3137" s="60"/>
      <c r="H3137" s="60"/>
      <c r="I3137" s="60"/>
      <c r="J3137" s="60"/>
      <c r="K3137" s="65">
        <f>IFERROR(VLOOKUP($A3137,D_SAV!$A$5:$I$29,6,0),)</f>
        <v>0</v>
      </c>
    </row>
    <row r="3138" spans="1:11" x14ac:dyDescent="0.25">
      <c r="A3138" s="59"/>
      <c r="B3138" s="63">
        <f>IFERROR(VLOOKUP($A3138,D_SAV!$A$5:$I$29,3,0),)</f>
        <v>0</v>
      </c>
      <c r="C3138" s="64" t="str">
        <f>IFERROR(VLOOKUP($A3138,D_SAV!$A$5:$I$29,4,0),"")</f>
        <v/>
      </c>
      <c r="D3138" s="65">
        <f>IFERROR(VLOOKUP($A3138,D_SAV!$A$5:$I$29,5,0),)</f>
        <v>0</v>
      </c>
      <c r="E3138" s="60"/>
      <c r="F3138" s="60"/>
      <c r="G3138" s="60"/>
      <c r="H3138" s="60"/>
      <c r="I3138" s="60"/>
      <c r="J3138" s="60"/>
      <c r="K3138" s="65">
        <f>IFERROR(VLOOKUP($A3138,D_SAV!$A$5:$I$29,6,0),)</f>
        <v>0</v>
      </c>
    </row>
    <row r="3139" spans="1:11" x14ac:dyDescent="0.25">
      <c r="A3139" s="59"/>
      <c r="B3139" s="63">
        <f>IFERROR(VLOOKUP($A3139,D_SAV!$A$5:$I$29,3,0),)</f>
        <v>0</v>
      </c>
      <c r="C3139" s="64" t="str">
        <f>IFERROR(VLOOKUP($A3139,D_SAV!$A$5:$I$29,4,0),"")</f>
        <v/>
      </c>
      <c r="D3139" s="65">
        <f>IFERROR(VLOOKUP($A3139,D_SAV!$A$5:$I$29,5,0),)</f>
        <v>0</v>
      </c>
      <c r="E3139" s="60"/>
      <c r="F3139" s="60"/>
      <c r="G3139" s="60"/>
      <c r="H3139" s="60"/>
      <c r="I3139" s="60"/>
      <c r="J3139" s="60"/>
      <c r="K3139" s="65">
        <f>IFERROR(VLOOKUP($A3139,D_SAV!$A$5:$I$29,6,0),)</f>
        <v>0</v>
      </c>
    </row>
    <row r="3140" spans="1:11" x14ac:dyDescent="0.25">
      <c r="A3140" s="59"/>
      <c r="B3140" s="63">
        <f>IFERROR(VLOOKUP($A3140,D_SAV!$A$5:$I$29,3,0),)</f>
        <v>0</v>
      </c>
      <c r="C3140" s="64" t="str">
        <f>IFERROR(VLOOKUP($A3140,D_SAV!$A$5:$I$29,4,0),"")</f>
        <v/>
      </c>
      <c r="D3140" s="65">
        <f>IFERROR(VLOOKUP($A3140,D_SAV!$A$5:$I$29,5,0),)</f>
        <v>0</v>
      </c>
      <c r="E3140" s="60"/>
      <c r="F3140" s="60"/>
      <c r="G3140" s="60"/>
      <c r="H3140" s="60"/>
      <c r="I3140" s="60"/>
      <c r="J3140" s="60"/>
      <c r="K3140" s="65">
        <f>IFERROR(VLOOKUP($A3140,D_SAV!$A$5:$I$29,6,0),)</f>
        <v>0</v>
      </c>
    </row>
    <row r="3141" spans="1:11" x14ac:dyDescent="0.25">
      <c r="A3141" s="59"/>
      <c r="B3141" s="63">
        <f>IFERROR(VLOOKUP($A3141,D_SAV!$A$5:$I$29,3,0),)</f>
        <v>0</v>
      </c>
      <c r="C3141" s="64" t="str">
        <f>IFERROR(VLOOKUP($A3141,D_SAV!$A$5:$I$29,4,0),"")</f>
        <v/>
      </c>
      <c r="D3141" s="65">
        <f>IFERROR(VLOOKUP($A3141,D_SAV!$A$5:$I$29,5,0),)</f>
        <v>0</v>
      </c>
      <c r="E3141" s="60"/>
      <c r="F3141" s="60"/>
      <c r="G3141" s="60"/>
      <c r="H3141" s="60"/>
      <c r="I3141" s="60"/>
      <c r="J3141" s="60"/>
      <c r="K3141" s="65">
        <f>IFERROR(VLOOKUP($A3141,D_SAV!$A$5:$I$29,6,0),)</f>
        <v>0</v>
      </c>
    </row>
    <row r="3142" spans="1:11" x14ac:dyDescent="0.25">
      <c r="A3142" s="59"/>
      <c r="B3142" s="63">
        <f>IFERROR(VLOOKUP($A3142,D_SAV!$A$5:$I$29,3,0),)</f>
        <v>0</v>
      </c>
      <c r="C3142" s="64" t="str">
        <f>IFERROR(VLOOKUP($A3142,D_SAV!$A$5:$I$29,4,0),"")</f>
        <v/>
      </c>
      <c r="D3142" s="65">
        <f>IFERROR(VLOOKUP($A3142,D_SAV!$A$5:$I$29,5,0),)</f>
        <v>0</v>
      </c>
      <c r="E3142" s="60"/>
      <c r="F3142" s="60"/>
      <c r="G3142" s="60"/>
      <c r="H3142" s="60"/>
      <c r="I3142" s="60"/>
      <c r="J3142" s="60"/>
      <c r="K3142" s="65">
        <f>IFERROR(VLOOKUP($A3142,D_SAV!$A$5:$I$29,6,0),)</f>
        <v>0</v>
      </c>
    </row>
    <row r="3143" spans="1:11" x14ac:dyDescent="0.25">
      <c r="A3143" s="59"/>
      <c r="B3143" s="63">
        <f>IFERROR(VLOOKUP($A3143,D_SAV!$A$5:$I$29,3,0),)</f>
        <v>0</v>
      </c>
      <c r="C3143" s="64" t="str">
        <f>IFERROR(VLOOKUP($A3143,D_SAV!$A$5:$I$29,4,0),"")</f>
        <v/>
      </c>
      <c r="D3143" s="65">
        <f>IFERROR(VLOOKUP($A3143,D_SAV!$A$5:$I$29,5,0),)</f>
        <v>0</v>
      </c>
      <c r="E3143" s="60"/>
      <c r="F3143" s="60"/>
      <c r="G3143" s="60"/>
      <c r="H3143" s="60"/>
      <c r="I3143" s="60"/>
      <c r="J3143" s="60"/>
      <c r="K3143" s="65">
        <f>IFERROR(VLOOKUP($A3143,D_SAV!$A$5:$I$29,6,0),)</f>
        <v>0</v>
      </c>
    </row>
    <row r="3144" spans="1:11" x14ac:dyDescent="0.25">
      <c r="A3144" s="59"/>
      <c r="B3144" s="63">
        <f>IFERROR(VLOOKUP($A3144,D_SAV!$A$5:$I$29,3,0),)</f>
        <v>0</v>
      </c>
      <c r="C3144" s="64" t="str">
        <f>IFERROR(VLOOKUP($A3144,D_SAV!$A$5:$I$29,4,0),"")</f>
        <v/>
      </c>
      <c r="D3144" s="65">
        <f>IFERROR(VLOOKUP($A3144,D_SAV!$A$5:$I$29,5,0),)</f>
        <v>0</v>
      </c>
      <c r="E3144" s="60"/>
      <c r="F3144" s="60"/>
      <c r="G3144" s="60"/>
      <c r="H3144" s="60"/>
      <c r="I3144" s="60"/>
      <c r="J3144" s="60"/>
      <c r="K3144" s="65">
        <f>IFERROR(VLOOKUP($A3144,D_SAV!$A$5:$I$29,6,0),)</f>
        <v>0</v>
      </c>
    </row>
    <row r="3145" spans="1:11" x14ac:dyDescent="0.25">
      <c r="A3145" s="59"/>
      <c r="B3145" s="63">
        <f>IFERROR(VLOOKUP($A3145,D_SAV!$A$5:$I$29,3,0),)</f>
        <v>0</v>
      </c>
      <c r="C3145" s="64" t="str">
        <f>IFERROR(VLOOKUP($A3145,D_SAV!$A$5:$I$29,4,0),"")</f>
        <v/>
      </c>
      <c r="D3145" s="65">
        <f>IFERROR(VLOOKUP($A3145,D_SAV!$A$5:$I$29,5,0),)</f>
        <v>0</v>
      </c>
      <c r="E3145" s="60"/>
      <c r="F3145" s="60"/>
      <c r="G3145" s="60"/>
      <c r="H3145" s="60"/>
      <c r="I3145" s="60"/>
      <c r="J3145" s="60"/>
      <c r="K3145" s="65">
        <f>IFERROR(VLOOKUP($A3145,D_SAV!$A$5:$I$29,6,0),)</f>
        <v>0</v>
      </c>
    </row>
    <row r="3146" spans="1:11" x14ac:dyDescent="0.25">
      <c r="A3146" s="59"/>
      <c r="B3146" s="63">
        <f>IFERROR(VLOOKUP($A3146,D_SAV!$A$5:$I$29,3,0),)</f>
        <v>0</v>
      </c>
      <c r="C3146" s="64" t="str">
        <f>IFERROR(VLOOKUP($A3146,D_SAV!$A$5:$I$29,4,0),"")</f>
        <v/>
      </c>
      <c r="D3146" s="65">
        <f>IFERROR(VLOOKUP($A3146,D_SAV!$A$5:$I$29,5,0),)</f>
        <v>0</v>
      </c>
      <c r="E3146" s="60"/>
      <c r="F3146" s="60"/>
      <c r="G3146" s="60"/>
      <c r="H3146" s="60"/>
      <c r="I3146" s="60"/>
      <c r="J3146" s="60"/>
      <c r="K3146" s="65">
        <f>IFERROR(VLOOKUP($A3146,D_SAV!$A$5:$I$29,6,0),)</f>
        <v>0</v>
      </c>
    </row>
    <row r="3147" spans="1:11" x14ac:dyDescent="0.25">
      <c r="A3147" s="59"/>
      <c r="B3147" s="63">
        <f>IFERROR(VLOOKUP($A3147,D_SAV!$A$5:$I$29,3,0),)</f>
        <v>0</v>
      </c>
      <c r="C3147" s="64" t="str">
        <f>IFERROR(VLOOKUP($A3147,D_SAV!$A$5:$I$29,4,0),"")</f>
        <v/>
      </c>
      <c r="D3147" s="65">
        <f>IFERROR(VLOOKUP($A3147,D_SAV!$A$5:$I$29,5,0),)</f>
        <v>0</v>
      </c>
      <c r="E3147" s="60"/>
      <c r="F3147" s="60"/>
      <c r="G3147" s="60"/>
      <c r="H3147" s="60"/>
      <c r="I3147" s="60"/>
      <c r="J3147" s="60"/>
      <c r="K3147" s="65">
        <f>IFERROR(VLOOKUP($A3147,D_SAV!$A$5:$I$29,6,0),)</f>
        <v>0</v>
      </c>
    </row>
    <row r="3148" spans="1:11" x14ac:dyDescent="0.25">
      <c r="A3148" s="59"/>
      <c r="B3148" s="63">
        <f>IFERROR(VLOOKUP($A3148,D_SAV!$A$5:$I$29,3,0),)</f>
        <v>0</v>
      </c>
      <c r="C3148" s="64" t="str">
        <f>IFERROR(VLOOKUP($A3148,D_SAV!$A$5:$I$29,4,0),"")</f>
        <v/>
      </c>
      <c r="D3148" s="65">
        <f>IFERROR(VLOOKUP($A3148,D_SAV!$A$5:$I$29,5,0),)</f>
        <v>0</v>
      </c>
      <c r="E3148" s="60"/>
      <c r="F3148" s="60"/>
      <c r="G3148" s="60"/>
      <c r="H3148" s="60"/>
      <c r="I3148" s="60"/>
      <c r="J3148" s="60"/>
      <c r="K3148" s="65">
        <f>IFERROR(VLOOKUP($A3148,D_SAV!$A$5:$I$29,6,0),)</f>
        <v>0</v>
      </c>
    </row>
    <row r="3149" spans="1:11" x14ac:dyDescent="0.25">
      <c r="A3149" s="59"/>
      <c r="B3149" s="63">
        <f>IFERROR(VLOOKUP($A3149,D_SAV!$A$5:$I$29,3,0),)</f>
        <v>0</v>
      </c>
      <c r="C3149" s="64" t="str">
        <f>IFERROR(VLOOKUP($A3149,D_SAV!$A$5:$I$29,4,0),"")</f>
        <v/>
      </c>
      <c r="D3149" s="65">
        <f>IFERROR(VLOOKUP($A3149,D_SAV!$A$5:$I$29,5,0),)</f>
        <v>0</v>
      </c>
      <c r="E3149" s="60"/>
      <c r="F3149" s="60"/>
      <c r="G3149" s="60"/>
      <c r="H3149" s="60"/>
      <c r="I3149" s="60"/>
      <c r="J3149" s="60"/>
      <c r="K3149" s="65">
        <f>IFERROR(VLOOKUP($A3149,D_SAV!$A$5:$I$29,6,0),)</f>
        <v>0</v>
      </c>
    </row>
    <row r="3150" spans="1:11" x14ac:dyDescent="0.25">
      <c r="A3150" s="59"/>
      <c r="B3150" s="63">
        <f>IFERROR(VLOOKUP($A3150,D_SAV!$A$5:$I$29,3,0),)</f>
        <v>0</v>
      </c>
      <c r="C3150" s="64" t="str">
        <f>IFERROR(VLOOKUP($A3150,D_SAV!$A$5:$I$29,4,0),"")</f>
        <v/>
      </c>
      <c r="D3150" s="65">
        <f>IFERROR(VLOOKUP($A3150,D_SAV!$A$5:$I$29,5,0),)</f>
        <v>0</v>
      </c>
      <c r="E3150" s="60"/>
      <c r="F3150" s="60"/>
      <c r="G3150" s="60"/>
      <c r="H3150" s="60"/>
      <c r="I3150" s="60"/>
      <c r="J3150" s="60"/>
      <c r="K3150" s="65">
        <f>IFERROR(VLOOKUP($A3150,D_SAV!$A$5:$I$29,6,0),)</f>
        <v>0</v>
      </c>
    </row>
    <row r="3151" spans="1:11" x14ac:dyDescent="0.25">
      <c r="A3151" s="59"/>
      <c r="B3151" s="63">
        <f>IFERROR(VLOOKUP($A3151,D_SAV!$A$5:$I$29,3,0),)</f>
        <v>0</v>
      </c>
      <c r="C3151" s="64" t="str">
        <f>IFERROR(VLOOKUP($A3151,D_SAV!$A$5:$I$29,4,0),"")</f>
        <v/>
      </c>
      <c r="D3151" s="65">
        <f>IFERROR(VLOOKUP($A3151,D_SAV!$A$5:$I$29,5,0),)</f>
        <v>0</v>
      </c>
      <c r="E3151" s="60"/>
      <c r="F3151" s="60"/>
      <c r="G3151" s="60"/>
      <c r="H3151" s="60"/>
      <c r="I3151" s="60"/>
      <c r="J3151" s="60"/>
      <c r="K3151" s="65">
        <f>IFERROR(VLOOKUP($A3151,D_SAV!$A$5:$I$29,6,0),)</f>
        <v>0</v>
      </c>
    </row>
    <row r="3152" spans="1:11" x14ac:dyDescent="0.25">
      <c r="A3152" s="59"/>
      <c r="B3152" s="63">
        <f>IFERROR(VLOOKUP($A3152,D_SAV!$A$5:$I$29,3,0),)</f>
        <v>0</v>
      </c>
      <c r="C3152" s="64" t="str">
        <f>IFERROR(VLOOKUP($A3152,D_SAV!$A$5:$I$29,4,0),"")</f>
        <v/>
      </c>
      <c r="D3152" s="65">
        <f>IFERROR(VLOOKUP($A3152,D_SAV!$A$5:$I$29,5,0),)</f>
        <v>0</v>
      </c>
      <c r="E3152" s="60"/>
      <c r="F3152" s="60"/>
      <c r="G3152" s="60"/>
      <c r="H3152" s="60"/>
      <c r="I3152" s="60"/>
      <c r="J3152" s="60"/>
      <c r="K3152" s="65">
        <f>IFERROR(VLOOKUP($A3152,D_SAV!$A$5:$I$29,6,0),)</f>
        <v>0</v>
      </c>
    </row>
    <row r="3153" spans="1:11" x14ac:dyDescent="0.25">
      <c r="A3153" s="59"/>
      <c r="B3153" s="63">
        <f>IFERROR(VLOOKUP($A3153,D_SAV!$A$5:$I$29,3,0),)</f>
        <v>0</v>
      </c>
      <c r="C3153" s="64" t="str">
        <f>IFERROR(VLOOKUP($A3153,D_SAV!$A$5:$I$29,4,0),"")</f>
        <v/>
      </c>
      <c r="D3153" s="65">
        <f>IFERROR(VLOOKUP($A3153,D_SAV!$A$5:$I$29,5,0),)</f>
        <v>0</v>
      </c>
      <c r="E3153" s="60"/>
      <c r="F3153" s="60"/>
      <c r="G3153" s="60"/>
      <c r="H3153" s="60"/>
      <c r="I3153" s="60"/>
      <c r="J3153" s="60"/>
      <c r="K3153" s="65">
        <f>IFERROR(VLOOKUP($A3153,D_SAV!$A$5:$I$29,6,0),)</f>
        <v>0</v>
      </c>
    </row>
    <row r="3154" spans="1:11" x14ac:dyDescent="0.25">
      <c r="A3154" s="59"/>
      <c r="B3154" s="63">
        <f>IFERROR(VLOOKUP($A3154,D_SAV!$A$5:$I$29,3,0),)</f>
        <v>0</v>
      </c>
      <c r="C3154" s="64" t="str">
        <f>IFERROR(VLOOKUP($A3154,D_SAV!$A$5:$I$29,4,0),"")</f>
        <v/>
      </c>
      <c r="D3154" s="65">
        <f>IFERROR(VLOOKUP($A3154,D_SAV!$A$5:$I$29,5,0),)</f>
        <v>0</v>
      </c>
      <c r="E3154" s="60"/>
      <c r="F3154" s="60"/>
      <c r="G3154" s="60"/>
      <c r="H3154" s="60"/>
      <c r="I3154" s="60"/>
      <c r="J3154" s="60"/>
      <c r="K3154" s="65">
        <f>IFERROR(VLOOKUP($A3154,D_SAV!$A$5:$I$29,6,0),)</f>
        <v>0</v>
      </c>
    </row>
    <row r="3155" spans="1:11" x14ac:dyDescent="0.25">
      <c r="A3155" s="59"/>
      <c r="B3155" s="63">
        <f>IFERROR(VLOOKUP($A3155,D_SAV!$A$5:$I$29,3,0),)</f>
        <v>0</v>
      </c>
      <c r="C3155" s="64" t="str">
        <f>IFERROR(VLOOKUP($A3155,D_SAV!$A$5:$I$29,4,0),"")</f>
        <v/>
      </c>
      <c r="D3155" s="65">
        <f>IFERROR(VLOOKUP($A3155,D_SAV!$A$5:$I$29,5,0),)</f>
        <v>0</v>
      </c>
      <c r="E3155" s="60"/>
      <c r="F3155" s="60"/>
      <c r="G3155" s="60"/>
      <c r="H3155" s="60"/>
      <c r="I3155" s="60"/>
      <c r="J3155" s="60"/>
      <c r="K3155" s="65">
        <f>IFERROR(VLOOKUP($A3155,D_SAV!$A$5:$I$29,6,0),)</f>
        <v>0</v>
      </c>
    </row>
    <row r="3156" spans="1:11" x14ac:dyDescent="0.25">
      <c r="A3156" s="59"/>
      <c r="B3156" s="63">
        <f>IFERROR(VLOOKUP($A3156,D_SAV!$A$5:$I$29,3,0),)</f>
        <v>0</v>
      </c>
      <c r="C3156" s="64" t="str">
        <f>IFERROR(VLOOKUP($A3156,D_SAV!$A$5:$I$29,4,0),"")</f>
        <v/>
      </c>
      <c r="D3156" s="65">
        <f>IFERROR(VLOOKUP($A3156,D_SAV!$A$5:$I$29,5,0),)</f>
        <v>0</v>
      </c>
      <c r="E3156" s="60"/>
      <c r="F3156" s="60"/>
      <c r="G3156" s="60"/>
      <c r="H3156" s="60"/>
      <c r="I3156" s="60"/>
      <c r="J3156" s="60"/>
      <c r="K3156" s="65">
        <f>IFERROR(VLOOKUP($A3156,D_SAV!$A$5:$I$29,6,0),)</f>
        <v>0</v>
      </c>
    </row>
    <row r="3157" spans="1:11" x14ac:dyDescent="0.25">
      <c r="A3157" s="59"/>
      <c r="B3157" s="63">
        <f>IFERROR(VLOOKUP($A3157,D_SAV!$A$5:$I$29,3,0),)</f>
        <v>0</v>
      </c>
      <c r="C3157" s="64" t="str">
        <f>IFERROR(VLOOKUP($A3157,D_SAV!$A$5:$I$29,4,0),"")</f>
        <v/>
      </c>
      <c r="D3157" s="65">
        <f>IFERROR(VLOOKUP($A3157,D_SAV!$A$5:$I$29,5,0),)</f>
        <v>0</v>
      </c>
      <c r="E3157" s="60"/>
      <c r="F3157" s="60"/>
      <c r="G3157" s="60"/>
      <c r="H3157" s="60"/>
      <c r="I3157" s="60"/>
      <c r="J3157" s="60"/>
      <c r="K3157" s="65">
        <f>IFERROR(VLOOKUP($A3157,D_SAV!$A$5:$I$29,6,0),)</f>
        <v>0</v>
      </c>
    </row>
    <row r="3158" spans="1:11" x14ac:dyDescent="0.25">
      <c r="A3158" s="59"/>
      <c r="B3158" s="63">
        <f>IFERROR(VLOOKUP($A3158,D_SAV!$A$5:$I$29,3,0),)</f>
        <v>0</v>
      </c>
      <c r="C3158" s="64" t="str">
        <f>IFERROR(VLOOKUP($A3158,D_SAV!$A$5:$I$29,4,0),"")</f>
        <v/>
      </c>
      <c r="D3158" s="65">
        <f>IFERROR(VLOOKUP($A3158,D_SAV!$A$5:$I$29,5,0),)</f>
        <v>0</v>
      </c>
      <c r="E3158" s="60"/>
      <c r="F3158" s="60"/>
      <c r="G3158" s="60"/>
      <c r="H3158" s="60"/>
      <c r="I3158" s="60"/>
      <c r="J3158" s="60"/>
      <c r="K3158" s="65">
        <f>IFERROR(VLOOKUP($A3158,D_SAV!$A$5:$I$29,6,0),)</f>
        <v>0</v>
      </c>
    </row>
    <row r="3159" spans="1:11" x14ac:dyDescent="0.25">
      <c r="A3159" s="59"/>
      <c r="B3159" s="63">
        <f>IFERROR(VLOOKUP($A3159,D_SAV!$A$5:$I$29,3,0),)</f>
        <v>0</v>
      </c>
      <c r="C3159" s="64" t="str">
        <f>IFERROR(VLOOKUP($A3159,D_SAV!$A$5:$I$29,4,0),"")</f>
        <v/>
      </c>
      <c r="D3159" s="65">
        <f>IFERROR(VLOOKUP($A3159,D_SAV!$A$5:$I$29,5,0),)</f>
        <v>0</v>
      </c>
      <c r="E3159" s="60"/>
      <c r="F3159" s="60"/>
      <c r="G3159" s="60"/>
      <c r="H3159" s="60"/>
      <c r="I3159" s="60"/>
      <c r="J3159" s="60"/>
      <c r="K3159" s="65">
        <f>IFERROR(VLOOKUP($A3159,D_SAV!$A$5:$I$29,6,0),)</f>
        <v>0</v>
      </c>
    </row>
    <row r="3160" spans="1:11" x14ac:dyDescent="0.25">
      <c r="A3160" s="59"/>
      <c r="B3160" s="63">
        <f>IFERROR(VLOOKUP($A3160,D_SAV!$A$5:$I$29,3,0),)</f>
        <v>0</v>
      </c>
      <c r="C3160" s="64" t="str">
        <f>IFERROR(VLOOKUP($A3160,D_SAV!$A$5:$I$29,4,0),"")</f>
        <v/>
      </c>
      <c r="D3160" s="65">
        <f>IFERROR(VLOOKUP($A3160,D_SAV!$A$5:$I$29,5,0),)</f>
        <v>0</v>
      </c>
      <c r="E3160" s="60"/>
      <c r="F3160" s="60"/>
      <c r="G3160" s="60"/>
      <c r="H3160" s="60"/>
      <c r="I3160" s="60"/>
      <c r="J3160" s="60"/>
      <c r="K3160" s="65">
        <f>IFERROR(VLOOKUP($A3160,D_SAV!$A$5:$I$29,6,0),)</f>
        <v>0</v>
      </c>
    </row>
    <row r="3161" spans="1:11" x14ac:dyDescent="0.25">
      <c r="A3161" s="59"/>
      <c r="B3161" s="63">
        <f>IFERROR(VLOOKUP($A3161,D_SAV!$A$5:$I$29,3,0),)</f>
        <v>0</v>
      </c>
      <c r="C3161" s="64" t="str">
        <f>IFERROR(VLOOKUP($A3161,D_SAV!$A$5:$I$29,4,0),"")</f>
        <v/>
      </c>
      <c r="D3161" s="65">
        <f>IFERROR(VLOOKUP($A3161,D_SAV!$A$5:$I$29,5,0),)</f>
        <v>0</v>
      </c>
      <c r="E3161" s="60"/>
      <c r="F3161" s="60"/>
      <c r="G3161" s="60"/>
      <c r="H3161" s="60"/>
      <c r="I3161" s="60"/>
      <c r="J3161" s="60"/>
      <c r="K3161" s="65">
        <f>IFERROR(VLOOKUP($A3161,D_SAV!$A$5:$I$29,6,0),)</f>
        <v>0</v>
      </c>
    </row>
    <row r="3162" spans="1:11" x14ac:dyDescent="0.25">
      <c r="A3162" s="59"/>
      <c r="B3162" s="63">
        <f>IFERROR(VLOOKUP($A3162,D_SAV!$A$5:$I$29,3,0),)</f>
        <v>0</v>
      </c>
      <c r="C3162" s="64" t="str">
        <f>IFERROR(VLOOKUP($A3162,D_SAV!$A$5:$I$29,4,0),"")</f>
        <v/>
      </c>
      <c r="D3162" s="65">
        <f>IFERROR(VLOOKUP($A3162,D_SAV!$A$5:$I$29,5,0),)</f>
        <v>0</v>
      </c>
      <c r="E3162" s="60"/>
      <c r="F3162" s="60"/>
      <c r="G3162" s="60"/>
      <c r="H3162" s="60"/>
      <c r="I3162" s="60"/>
      <c r="J3162" s="60"/>
      <c r="K3162" s="65">
        <f>IFERROR(VLOOKUP($A3162,D_SAV!$A$5:$I$29,6,0),)</f>
        <v>0</v>
      </c>
    </row>
    <row r="3163" spans="1:11" x14ac:dyDescent="0.25">
      <c r="A3163" s="59"/>
      <c r="B3163" s="63">
        <f>IFERROR(VLOOKUP($A3163,D_SAV!$A$5:$I$29,3,0),)</f>
        <v>0</v>
      </c>
      <c r="C3163" s="64" t="str">
        <f>IFERROR(VLOOKUP($A3163,D_SAV!$A$5:$I$29,4,0),"")</f>
        <v/>
      </c>
      <c r="D3163" s="65">
        <f>IFERROR(VLOOKUP($A3163,D_SAV!$A$5:$I$29,5,0),)</f>
        <v>0</v>
      </c>
      <c r="E3163" s="60"/>
      <c r="F3163" s="60"/>
      <c r="G3163" s="60"/>
      <c r="H3163" s="60"/>
      <c r="I3163" s="60"/>
      <c r="J3163" s="60"/>
      <c r="K3163" s="65">
        <f>IFERROR(VLOOKUP($A3163,D_SAV!$A$5:$I$29,6,0),)</f>
        <v>0</v>
      </c>
    </row>
    <row r="3164" spans="1:11" x14ac:dyDescent="0.25">
      <c r="A3164" s="59"/>
      <c r="B3164" s="63">
        <f>IFERROR(VLOOKUP($A3164,D_SAV!$A$5:$I$29,3,0),)</f>
        <v>0</v>
      </c>
      <c r="C3164" s="64" t="str">
        <f>IFERROR(VLOOKUP($A3164,D_SAV!$A$5:$I$29,4,0),"")</f>
        <v/>
      </c>
      <c r="D3164" s="65">
        <f>IFERROR(VLOOKUP($A3164,D_SAV!$A$5:$I$29,5,0),)</f>
        <v>0</v>
      </c>
      <c r="E3164" s="60"/>
      <c r="F3164" s="60"/>
      <c r="G3164" s="60"/>
      <c r="H3164" s="60"/>
      <c r="I3164" s="60"/>
      <c r="J3164" s="60"/>
      <c r="K3164" s="65">
        <f>IFERROR(VLOOKUP($A3164,D_SAV!$A$5:$I$29,6,0),)</f>
        <v>0</v>
      </c>
    </row>
    <row r="3165" spans="1:11" x14ac:dyDescent="0.25">
      <c r="A3165" s="59"/>
      <c r="B3165" s="63">
        <f>IFERROR(VLOOKUP($A3165,D_SAV!$A$5:$I$29,3,0),)</f>
        <v>0</v>
      </c>
      <c r="C3165" s="64" t="str">
        <f>IFERROR(VLOOKUP($A3165,D_SAV!$A$5:$I$29,4,0),"")</f>
        <v/>
      </c>
      <c r="D3165" s="65">
        <f>IFERROR(VLOOKUP($A3165,D_SAV!$A$5:$I$29,5,0),)</f>
        <v>0</v>
      </c>
      <c r="E3165" s="60"/>
      <c r="F3165" s="60"/>
      <c r="G3165" s="60"/>
      <c r="H3165" s="60"/>
      <c r="I3165" s="60"/>
      <c r="J3165" s="60"/>
      <c r="K3165" s="65">
        <f>IFERROR(VLOOKUP($A3165,D_SAV!$A$5:$I$29,6,0),)</f>
        <v>0</v>
      </c>
    </row>
    <row r="3166" spans="1:11" x14ac:dyDescent="0.25">
      <c r="A3166" s="59"/>
      <c r="B3166" s="63">
        <f>IFERROR(VLOOKUP($A3166,D_SAV!$A$5:$I$29,3,0),)</f>
        <v>0</v>
      </c>
      <c r="C3166" s="64" t="str">
        <f>IFERROR(VLOOKUP($A3166,D_SAV!$A$5:$I$29,4,0),"")</f>
        <v/>
      </c>
      <c r="D3166" s="65">
        <f>IFERROR(VLOOKUP($A3166,D_SAV!$A$5:$I$29,5,0),)</f>
        <v>0</v>
      </c>
      <c r="E3166" s="60"/>
      <c r="F3166" s="60"/>
      <c r="G3166" s="60"/>
      <c r="H3166" s="60"/>
      <c r="I3166" s="60"/>
      <c r="J3166" s="60"/>
      <c r="K3166" s="65">
        <f>IFERROR(VLOOKUP($A3166,D_SAV!$A$5:$I$29,6,0),)</f>
        <v>0</v>
      </c>
    </row>
    <row r="3167" spans="1:11" x14ac:dyDescent="0.25">
      <c r="A3167" s="59"/>
      <c r="B3167" s="63">
        <f>IFERROR(VLOOKUP($A3167,D_SAV!$A$5:$I$29,3,0),)</f>
        <v>0</v>
      </c>
      <c r="C3167" s="64" t="str">
        <f>IFERROR(VLOOKUP($A3167,D_SAV!$A$5:$I$29,4,0),"")</f>
        <v/>
      </c>
      <c r="D3167" s="65">
        <f>IFERROR(VLOOKUP($A3167,D_SAV!$A$5:$I$29,5,0),)</f>
        <v>0</v>
      </c>
      <c r="E3167" s="60"/>
      <c r="F3167" s="60"/>
      <c r="G3167" s="60"/>
      <c r="H3167" s="60"/>
      <c r="I3167" s="60"/>
      <c r="J3167" s="60"/>
      <c r="K3167" s="65">
        <f>IFERROR(VLOOKUP($A3167,D_SAV!$A$5:$I$29,6,0),)</f>
        <v>0</v>
      </c>
    </row>
    <row r="3168" spans="1:11" x14ac:dyDescent="0.25">
      <c r="A3168" s="59"/>
      <c r="B3168" s="63">
        <f>IFERROR(VLOOKUP($A3168,D_SAV!$A$5:$I$29,3,0),)</f>
        <v>0</v>
      </c>
      <c r="C3168" s="64" t="str">
        <f>IFERROR(VLOOKUP($A3168,D_SAV!$A$5:$I$29,4,0),"")</f>
        <v/>
      </c>
      <c r="D3168" s="65">
        <f>IFERROR(VLOOKUP($A3168,D_SAV!$A$5:$I$29,5,0),)</f>
        <v>0</v>
      </c>
      <c r="E3168" s="60"/>
      <c r="F3168" s="60"/>
      <c r="G3168" s="60"/>
      <c r="H3168" s="60"/>
      <c r="I3168" s="60"/>
      <c r="J3168" s="60"/>
      <c r="K3168" s="65">
        <f>IFERROR(VLOOKUP($A3168,D_SAV!$A$5:$I$29,6,0),)</f>
        <v>0</v>
      </c>
    </row>
    <row r="3169" spans="1:11" x14ac:dyDescent="0.25">
      <c r="A3169" s="59"/>
      <c r="B3169" s="63">
        <f>IFERROR(VLOOKUP($A3169,D_SAV!$A$5:$I$29,3,0),)</f>
        <v>0</v>
      </c>
      <c r="C3169" s="64" t="str">
        <f>IFERROR(VLOOKUP($A3169,D_SAV!$A$5:$I$29,4,0),"")</f>
        <v/>
      </c>
      <c r="D3169" s="65">
        <f>IFERROR(VLOOKUP($A3169,D_SAV!$A$5:$I$29,5,0),)</f>
        <v>0</v>
      </c>
      <c r="E3169" s="60"/>
      <c r="F3169" s="60"/>
      <c r="G3169" s="60"/>
      <c r="H3169" s="60"/>
      <c r="I3169" s="60"/>
      <c r="J3169" s="60"/>
      <c r="K3169" s="65">
        <f>IFERROR(VLOOKUP($A3169,D_SAV!$A$5:$I$29,6,0),)</f>
        <v>0</v>
      </c>
    </row>
    <row r="3170" spans="1:11" x14ac:dyDescent="0.25">
      <c r="A3170" s="59"/>
      <c r="B3170" s="63">
        <f>IFERROR(VLOOKUP($A3170,D_SAV!$A$5:$I$29,3,0),)</f>
        <v>0</v>
      </c>
      <c r="C3170" s="64" t="str">
        <f>IFERROR(VLOOKUP($A3170,D_SAV!$A$5:$I$29,4,0),"")</f>
        <v/>
      </c>
      <c r="D3170" s="65">
        <f>IFERROR(VLOOKUP($A3170,D_SAV!$A$5:$I$29,5,0),)</f>
        <v>0</v>
      </c>
      <c r="E3170" s="60"/>
      <c r="F3170" s="60"/>
      <c r="G3170" s="60"/>
      <c r="H3170" s="60"/>
      <c r="I3170" s="60"/>
      <c r="J3170" s="60"/>
      <c r="K3170" s="65">
        <f>IFERROR(VLOOKUP($A3170,D_SAV!$A$5:$I$29,6,0),)</f>
        <v>0</v>
      </c>
    </row>
    <row r="3171" spans="1:11" x14ac:dyDescent="0.25">
      <c r="A3171" s="59"/>
      <c r="B3171" s="63">
        <f>IFERROR(VLOOKUP($A3171,D_SAV!$A$5:$I$29,3,0),)</f>
        <v>0</v>
      </c>
      <c r="C3171" s="64" t="str">
        <f>IFERROR(VLOOKUP($A3171,D_SAV!$A$5:$I$29,4,0),"")</f>
        <v/>
      </c>
      <c r="D3171" s="65">
        <f>IFERROR(VLOOKUP($A3171,D_SAV!$A$5:$I$29,5,0),)</f>
        <v>0</v>
      </c>
      <c r="E3171" s="60"/>
      <c r="F3171" s="60"/>
      <c r="G3171" s="60"/>
      <c r="H3171" s="60"/>
      <c r="I3171" s="60"/>
      <c r="J3171" s="60"/>
      <c r="K3171" s="65">
        <f>IFERROR(VLOOKUP($A3171,D_SAV!$A$5:$I$29,6,0),)</f>
        <v>0</v>
      </c>
    </row>
    <row r="3172" spans="1:11" x14ac:dyDescent="0.25">
      <c r="A3172" s="59"/>
      <c r="B3172" s="63">
        <f>IFERROR(VLOOKUP($A3172,D_SAV!$A$5:$I$29,3,0),)</f>
        <v>0</v>
      </c>
      <c r="C3172" s="64" t="str">
        <f>IFERROR(VLOOKUP($A3172,D_SAV!$A$5:$I$29,4,0),"")</f>
        <v/>
      </c>
      <c r="D3172" s="65">
        <f>IFERROR(VLOOKUP($A3172,D_SAV!$A$5:$I$29,5,0),)</f>
        <v>0</v>
      </c>
      <c r="E3172" s="60"/>
      <c r="F3172" s="60"/>
      <c r="G3172" s="60"/>
      <c r="H3172" s="60"/>
      <c r="I3172" s="60"/>
      <c r="J3172" s="60"/>
      <c r="K3172" s="65">
        <f>IFERROR(VLOOKUP($A3172,D_SAV!$A$5:$I$29,6,0),)</f>
        <v>0</v>
      </c>
    </row>
    <row r="3173" spans="1:11" x14ac:dyDescent="0.25">
      <c r="A3173" s="59"/>
      <c r="B3173" s="63">
        <f>IFERROR(VLOOKUP($A3173,D_SAV!$A$5:$I$29,3,0),)</f>
        <v>0</v>
      </c>
      <c r="C3173" s="64" t="str">
        <f>IFERROR(VLOOKUP($A3173,D_SAV!$A$5:$I$29,4,0),"")</f>
        <v/>
      </c>
      <c r="D3173" s="65">
        <f>IFERROR(VLOOKUP($A3173,D_SAV!$A$5:$I$29,5,0),)</f>
        <v>0</v>
      </c>
      <c r="E3173" s="60"/>
      <c r="F3173" s="60"/>
      <c r="G3173" s="60"/>
      <c r="H3173" s="60"/>
      <c r="I3173" s="60"/>
      <c r="J3173" s="60"/>
      <c r="K3173" s="65">
        <f>IFERROR(VLOOKUP($A3173,D_SAV!$A$5:$I$29,6,0),)</f>
        <v>0</v>
      </c>
    </row>
    <row r="3174" spans="1:11" x14ac:dyDescent="0.25">
      <c r="A3174" s="59"/>
      <c r="B3174" s="63">
        <f>IFERROR(VLOOKUP($A3174,D_SAV!$A$5:$I$29,3,0),)</f>
        <v>0</v>
      </c>
      <c r="C3174" s="64" t="str">
        <f>IFERROR(VLOOKUP($A3174,D_SAV!$A$5:$I$29,4,0),"")</f>
        <v/>
      </c>
      <c r="D3174" s="65">
        <f>IFERROR(VLOOKUP($A3174,D_SAV!$A$5:$I$29,5,0),)</f>
        <v>0</v>
      </c>
      <c r="E3174" s="60"/>
      <c r="F3174" s="60"/>
      <c r="G3174" s="60"/>
      <c r="H3174" s="60"/>
      <c r="I3174" s="60"/>
      <c r="J3174" s="60"/>
      <c r="K3174" s="65">
        <f>IFERROR(VLOOKUP($A3174,D_SAV!$A$5:$I$29,6,0),)</f>
        <v>0</v>
      </c>
    </row>
    <row r="3175" spans="1:11" x14ac:dyDescent="0.25">
      <c r="A3175" s="59"/>
      <c r="B3175" s="63">
        <f>IFERROR(VLOOKUP($A3175,D_SAV!$A$5:$I$29,3,0),)</f>
        <v>0</v>
      </c>
      <c r="C3175" s="64" t="str">
        <f>IFERROR(VLOOKUP($A3175,D_SAV!$A$5:$I$29,4,0),"")</f>
        <v/>
      </c>
      <c r="D3175" s="65">
        <f>IFERROR(VLOOKUP($A3175,D_SAV!$A$5:$I$29,5,0),)</f>
        <v>0</v>
      </c>
      <c r="E3175" s="60"/>
      <c r="F3175" s="60"/>
      <c r="G3175" s="60"/>
      <c r="H3175" s="60"/>
      <c r="I3175" s="60"/>
      <c r="J3175" s="60"/>
      <c r="K3175" s="65">
        <f>IFERROR(VLOOKUP($A3175,D_SAV!$A$5:$I$29,6,0),)</f>
        <v>0</v>
      </c>
    </row>
    <row r="3176" spans="1:11" x14ac:dyDescent="0.25">
      <c r="A3176" s="59"/>
      <c r="B3176" s="63">
        <f>IFERROR(VLOOKUP($A3176,D_SAV!$A$5:$I$29,3,0),)</f>
        <v>0</v>
      </c>
      <c r="C3176" s="64" t="str">
        <f>IFERROR(VLOOKUP($A3176,D_SAV!$A$5:$I$29,4,0),"")</f>
        <v/>
      </c>
      <c r="D3176" s="65">
        <f>IFERROR(VLOOKUP($A3176,D_SAV!$A$5:$I$29,5,0),)</f>
        <v>0</v>
      </c>
      <c r="E3176" s="60"/>
      <c r="F3176" s="60"/>
      <c r="G3176" s="60"/>
      <c r="H3176" s="60"/>
      <c r="I3176" s="60"/>
      <c r="J3176" s="60"/>
      <c r="K3176" s="65">
        <f>IFERROR(VLOOKUP($A3176,D_SAV!$A$5:$I$29,6,0),)</f>
        <v>0</v>
      </c>
    </row>
    <row r="3177" spans="1:11" x14ac:dyDescent="0.25">
      <c r="A3177" s="59"/>
      <c r="B3177" s="63">
        <f>IFERROR(VLOOKUP($A3177,D_SAV!$A$5:$I$29,3,0),)</f>
        <v>0</v>
      </c>
      <c r="C3177" s="64" t="str">
        <f>IFERROR(VLOOKUP($A3177,D_SAV!$A$5:$I$29,4,0),"")</f>
        <v/>
      </c>
      <c r="D3177" s="65">
        <f>IFERROR(VLOOKUP($A3177,D_SAV!$A$5:$I$29,5,0),)</f>
        <v>0</v>
      </c>
      <c r="E3177" s="60"/>
      <c r="F3177" s="60"/>
      <c r="G3177" s="60"/>
      <c r="H3177" s="60"/>
      <c r="I3177" s="60"/>
      <c r="J3177" s="60"/>
      <c r="K3177" s="65">
        <f>IFERROR(VLOOKUP($A3177,D_SAV!$A$5:$I$29,6,0),)</f>
        <v>0</v>
      </c>
    </row>
    <row r="3178" spans="1:11" x14ac:dyDescent="0.25">
      <c r="A3178" s="59"/>
      <c r="B3178" s="63">
        <f>IFERROR(VLOOKUP($A3178,D_SAV!$A$5:$I$29,3,0),)</f>
        <v>0</v>
      </c>
      <c r="C3178" s="64" t="str">
        <f>IFERROR(VLOOKUP($A3178,D_SAV!$A$5:$I$29,4,0),"")</f>
        <v/>
      </c>
      <c r="D3178" s="65">
        <f>IFERROR(VLOOKUP($A3178,D_SAV!$A$5:$I$29,5,0),)</f>
        <v>0</v>
      </c>
      <c r="E3178" s="60"/>
      <c r="F3178" s="60"/>
      <c r="G3178" s="60"/>
      <c r="H3178" s="60"/>
      <c r="I3178" s="60"/>
      <c r="J3178" s="60"/>
      <c r="K3178" s="65">
        <f>IFERROR(VLOOKUP($A3178,D_SAV!$A$5:$I$29,6,0),)</f>
        <v>0</v>
      </c>
    </row>
    <row r="3179" spans="1:11" x14ac:dyDescent="0.25">
      <c r="A3179" s="59"/>
      <c r="B3179" s="63">
        <f>IFERROR(VLOOKUP($A3179,D_SAV!$A$5:$I$29,3,0),)</f>
        <v>0</v>
      </c>
      <c r="C3179" s="64" t="str">
        <f>IFERROR(VLOOKUP($A3179,D_SAV!$A$5:$I$29,4,0),"")</f>
        <v/>
      </c>
      <c r="D3179" s="65">
        <f>IFERROR(VLOOKUP($A3179,D_SAV!$A$5:$I$29,5,0),)</f>
        <v>0</v>
      </c>
      <c r="E3179" s="60"/>
      <c r="F3179" s="60"/>
      <c r="G3179" s="60"/>
      <c r="H3179" s="60"/>
      <c r="I3179" s="60"/>
      <c r="J3179" s="60"/>
      <c r="K3179" s="65">
        <f>IFERROR(VLOOKUP($A3179,D_SAV!$A$5:$I$29,6,0),)</f>
        <v>0</v>
      </c>
    </row>
    <row r="3180" spans="1:11" x14ac:dyDescent="0.25">
      <c r="A3180" s="59"/>
      <c r="B3180" s="63">
        <f>IFERROR(VLOOKUP($A3180,D_SAV!$A$5:$I$29,3,0),)</f>
        <v>0</v>
      </c>
      <c r="C3180" s="64" t="str">
        <f>IFERROR(VLOOKUP($A3180,D_SAV!$A$5:$I$29,4,0),"")</f>
        <v/>
      </c>
      <c r="D3180" s="65">
        <f>IFERROR(VLOOKUP($A3180,D_SAV!$A$5:$I$29,5,0),)</f>
        <v>0</v>
      </c>
      <c r="E3180" s="60"/>
      <c r="F3180" s="60"/>
      <c r="G3180" s="60"/>
      <c r="H3180" s="60"/>
      <c r="I3180" s="60"/>
      <c r="J3180" s="60"/>
      <c r="K3180" s="65">
        <f>IFERROR(VLOOKUP($A3180,D_SAV!$A$5:$I$29,6,0),)</f>
        <v>0</v>
      </c>
    </row>
    <row r="3181" spans="1:11" x14ac:dyDescent="0.25">
      <c r="A3181" s="59"/>
      <c r="B3181" s="63">
        <f>IFERROR(VLOOKUP($A3181,D_SAV!$A$5:$I$29,3,0),)</f>
        <v>0</v>
      </c>
      <c r="C3181" s="64" t="str">
        <f>IFERROR(VLOOKUP($A3181,D_SAV!$A$5:$I$29,4,0),"")</f>
        <v/>
      </c>
      <c r="D3181" s="65">
        <f>IFERROR(VLOOKUP($A3181,D_SAV!$A$5:$I$29,5,0),)</f>
        <v>0</v>
      </c>
      <c r="E3181" s="60"/>
      <c r="F3181" s="60"/>
      <c r="G3181" s="60"/>
      <c r="H3181" s="60"/>
      <c r="I3181" s="60"/>
      <c r="J3181" s="60"/>
      <c r="K3181" s="65">
        <f>IFERROR(VLOOKUP($A3181,D_SAV!$A$5:$I$29,6,0),)</f>
        <v>0</v>
      </c>
    </row>
    <row r="3182" spans="1:11" x14ac:dyDescent="0.25">
      <c r="A3182" s="59"/>
      <c r="B3182" s="63">
        <f>IFERROR(VLOOKUP($A3182,D_SAV!$A$5:$I$29,3,0),)</f>
        <v>0</v>
      </c>
      <c r="C3182" s="64" t="str">
        <f>IFERROR(VLOOKUP($A3182,D_SAV!$A$5:$I$29,4,0),"")</f>
        <v/>
      </c>
      <c r="D3182" s="65">
        <f>IFERROR(VLOOKUP($A3182,D_SAV!$A$5:$I$29,5,0),)</f>
        <v>0</v>
      </c>
      <c r="E3182" s="60"/>
      <c r="F3182" s="60"/>
      <c r="G3182" s="60"/>
      <c r="H3182" s="60"/>
      <c r="I3182" s="60"/>
      <c r="J3182" s="60"/>
      <c r="K3182" s="65">
        <f>IFERROR(VLOOKUP($A3182,D_SAV!$A$5:$I$29,6,0),)</f>
        <v>0</v>
      </c>
    </row>
    <row r="3183" spans="1:11" x14ac:dyDescent="0.25">
      <c r="A3183" s="59"/>
      <c r="B3183" s="63">
        <f>IFERROR(VLOOKUP($A3183,D_SAV!$A$5:$I$29,3,0),)</f>
        <v>0</v>
      </c>
      <c r="C3183" s="64" t="str">
        <f>IFERROR(VLOOKUP($A3183,D_SAV!$A$5:$I$29,4,0),"")</f>
        <v/>
      </c>
      <c r="D3183" s="65">
        <f>IFERROR(VLOOKUP($A3183,D_SAV!$A$5:$I$29,5,0),)</f>
        <v>0</v>
      </c>
      <c r="E3183" s="60"/>
      <c r="F3183" s="60"/>
      <c r="G3183" s="60"/>
      <c r="H3183" s="60"/>
      <c r="I3183" s="60"/>
      <c r="J3183" s="60"/>
      <c r="K3183" s="65">
        <f>IFERROR(VLOOKUP($A3183,D_SAV!$A$5:$I$29,6,0),)</f>
        <v>0</v>
      </c>
    </row>
    <row r="3184" spans="1:11" x14ac:dyDescent="0.25">
      <c r="A3184" s="59"/>
      <c r="B3184" s="63">
        <f>IFERROR(VLOOKUP($A3184,D_SAV!$A$5:$I$29,3,0),)</f>
        <v>0</v>
      </c>
      <c r="C3184" s="64" t="str">
        <f>IFERROR(VLOOKUP($A3184,D_SAV!$A$5:$I$29,4,0),"")</f>
        <v/>
      </c>
      <c r="D3184" s="65">
        <f>IFERROR(VLOOKUP($A3184,D_SAV!$A$5:$I$29,5,0),)</f>
        <v>0</v>
      </c>
      <c r="E3184" s="60"/>
      <c r="F3184" s="60"/>
      <c r="G3184" s="60"/>
      <c r="H3184" s="60"/>
      <c r="I3184" s="60"/>
      <c r="J3184" s="60"/>
      <c r="K3184" s="65">
        <f>IFERROR(VLOOKUP($A3184,D_SAV!$A$5:$I$29,6,0),)</f>
        <v>0</v>
      </c>
    </row>
    <row r="3185" spans="1:11" x14ac:dyDescent="0.25">
      <c r="A3185" s="59"/>
      <c r="B3185" s="63">
        <f>IFERROR(VLOOKUP($A3185,D_SAV!$A$5:$I$29,3,0),)</f>
        <v>0</v>
      </c>
      <c r="C3185" s="64" t="str">
        <f>IFERROR(VLOOKUP($A3185,D_SAV!$A$5:$I$29,4,0),"")</f>
        <v/>
      </c>
      <c r="D3185" s="65">
        <f>IFERROR(VLOOKUP($A3185,D_SAV!$A$5:$I$29,5,0),)</f>
        <v>0</v>
      </c>
      <c r="E3185" s="60"/>
      <c r="F3185" s="60"/>
      <c r="G3185" s="60"/>
      <c r="H3185" s="60"/>
      <c r="I3185" s="60"/>
      <c r="J3185" s="60"/>
      <c r="K3185" s="65">
        <f>IFERROR(VLOOKUP($A3185,D_SAV!$A$5:$I$29,6,0),)</f>
        <v>0</v>
      </c>
    </row>
    <row r="3186" spans="1:11" x14ac:dyDescent="0.25">
      <c r="A3186" s="59"/>
      <c r="B3186" s="63">
        <f>IFERROR(VLOOKUP($A3186,D_SAV!$A$5:$I$29,3,0),)</f>
        <v>0</v>
      </c>
      <c r="C3186" s="64" t="str">
        <f>IFERROR(VLOOKUP($A3186,D_SAV!$A$5:$I$29,4,0),"")</f>
        <v/>
      </c>
      <c r="D3186" s="65">
        <f>IFERROR(VLOOKUP($A3186,D_SAV!$A$5:$I$29,5,0),)</f>
        <v>0</v>
      </c>
      <c r="E3186" s="60"/>
      <c r="F3186" s="60"/>
      <c r="G3186" s="60"/>
      <c r="H3186" s="60"/>
      <c r="I3186" s="60"/>
      <c r="J3186" s="60"/>
      <c r="K3186" s="65">
        <f>IFERROR(VLOOKUP($A3186,D_SAV!$A$5:$I$29,6,0),)</f>
        <v>0</v>
      </c>
    </row>
    <row r="3187" spans="1:11" x14ac:dyDescent="0.25">
      <c r="A3187" s="59"/>
      <c r="B3187" s="63">
        <f>IFERROR(VLOOKUP($A3187,D_SAV!$A$5:$I$29,3,0),)</f>
        <v>0</v>
      </c>
      <c r="C3187" s="64" t="str">
        <f>IFERROR(VLOOKUP($A3187,D_SAV!$A$5:$I$29,4,0),"")</f>
        <v/>
      </c>
      <c r="D3187" s="65">
        <f>IFERROR(VLOOKUP($A3187,D_SAV!$A$5:$I$29,5,0),)</f>
        <v>0</v>
      </c>
      <c r="E3187" s="60"/>
      <c r="F3187" s="60"/>
      <c r="G3187" s="60"/>
      <c r="H3187" s="60"/>
      <c r="I3187" s="60"/>
      <c r="J3187" s="60"/>
      <c r="K3187" s="65">
        <f>IFERROR(VLOOKUP($A3187,D_SAV!$A$5:$I$29,6,0),)</f>
        <v>0</v>
      </c>
    </row>
    <row r="3188" spans="1:11" x14ac:dyDescent="0.25">
      <c r="A3188" s="59"/>
      <c r="B3188" s="63">
        <f>IFERROR(VLOOKUP($A3188,D_SAV!$A$5:$I$29,3,0),)</f>
        <v>0</v>
      </c>
      <c r="C3188" s="64" t="str">
        <f>IFERROR(VLOOKUP($A3188,D_SAV!$A$5:$I$29,4,0),"")</f>
        <v/>
      </c>
      <c r="D3188" s="65">
        <f>IFERROR(VLOOKUP($A3188,D_SAV!$A$5:$I$29,5,0),)</f>
        <v>0</v>
      </c>
      <c r="E3188" s="60"/>
      <c r="F3188" s="60"/>
      <c r="G3188" s="60"/>
      <c r="H3188" s="60"/>
      <c r="I3188" s="60"/>
      <c r="J3188" s="60"/>
      <c r="K3188" s="65">
        <f>IFERROR(VLOOKUP($A3188,D_SAV!$A$5:$I$29,6,0),)</f>
        <v>0</v>
      </c>
    </row>
    <row r="3189" spans="1:11" x14ac:dyDescent="0.25">
      <c r="A3189" s="59"/>
      <c r="B3189" s="63">
        <f>IFERROR(VLOOKUP($A3189,D_SAV!$A$5:$I$29,3,0),)</f>
        <v>0</v>
      </c>
      <c r="C3189" s="64" t="str">
        <f>IFERROR(VLOOKUP($A3189,D_SAV!$A$5:$I$29,4,0),"")</f>
        <v/>
      </c>
      <c r="D3189" s="65">
        <f>IFERROR(VLOOKUP($A3189,D_SAV!$A$5:$I$29,5,0),)</f>
        <v>0</v>
      </c>
      <c r="E3189" s="60"/>
      <c r="F3189" s="60"/>
      <c r="G3189" s="60"/>
      <c r="H3189" s="60"/>
      <c r="I3189" s="60"/>
      <c r="J3189" s="60"/>
      <c r="K3189" s="65">
        <f>IFERROR(VLOOKUP($A3189,D_SAV!$A$5:$I$29,6,0),)</f>
        <v>0</v>
      </c>
    </row>
    <row r="3190" spans="1:11" x14ac:dyDescent="0.25">
      <c r="A3190" s="59"/>
      <c r="B3190" s="63">
        <f>IFERROR(VLOOKUP($A3190,D_SAV!$A$5:$I$29,3,0),)</f>
        <v>0</v>
      </c>
      <c r="C3190" s="64" t="str">
        <f>IFERROR(VLOOKUP($A3190,D_SAV!$A$5:$I$29,4,0),"")</f>
        <v/>
      </c>
      <c r="D3190" s="65">
        <f>IFERROR(VLOOKUP($A3190,D_SAV!$A$5:$I$29,5,0),)</f>
        <v>0</v>
      </c>
      <c r="E3190" s="60"/>
      <c r="F3190" s="60"/>
      <c r="G3190" s="60"/>
      <c r="H3190" s="60"/>
      <c r="I3190" s="60"/>
      <c r="J3190" s="60"/>
      <c r="K3190" s="65">
        <f>IFERROR(VLOOKUP($A3190,D_SAV!$A$5:$I$29,6,0),)</f>
        <v>0</v>
      </c>
    </row>
    <row r="3191" spans="1:11" x14ac:dyDescent="0.25">
      <c r="A3191" s="59"/>
      <c r="B3191" s="63">
        <f>IFERROR(VLOOKUP($A3191,D_SAV!$A$5:$I$29,3,0),)</f>
        <v>0</v>
      </c>
      <c r="C3191" s="64" t="str">
        <f>IFERROR(VLOOKUP($A3191,D_SAV!$A$5:$I$29,4,0),"")</f>
        <v/>
      </c>
      <c r="D3191" s="65">
        <f>IFERROR(VLOOKUP($A3191,D_SAV!$A$5:$I$29,5,0),)</f>
        <v>0</v>
      </c>
      <c r="E3191" s="60"/>
      <c r="F3191" s="60"/>
      <c r="G3191" s="60"/>
      <c r="H3191" s="60"/>
      <c r="I3191" s="60"/>
      <c r="J3191" s="60"/>
      <c r="K3191" s="65">
        <f>IFERROR(VLOOKUP($A3191,D_SAV!$A$5:$I$29,6,0),)</f>
        <v>0</v>
      </c>
    </row>
    <row r="3192" spans="1:11" x14ac:dyDescent="0.25">
      <c r="A3192" s="59"/>
      <c r="B3192" s="63">
        <f>IFERROR(VLOOKUP($A3192,D_SAV!$A$5:$I$29,3,0),)</f>
        <v>0</v>
      </c>
      <c r="C3192" s="64" t="str">
        <f>IFERROR(VLOOKUP($A3192,D_SAV!$A$5:$I$29,4,0),"")</f>
        <v/>
      </c>
      <c r="D3192" s="65">
        <f>IFERROR(VLOOKUP($A3192,D_SAV!$A$5:$I$29,5,0),)</f>
        <v>0</v>
      </c>
      <c r="E3192" s="60"/>
      <c r="F3192" s="60"/>
      <c r="G3192" s="60"/>
      <c r="H3192" s="60"/>
      <c r="I3192" s="60"/>
      <c r="J3192" s="60"/>
      <c r="K3192" s="65">
        <f>IFERROR(VLOOKUP($A3192,D_SAV!$A$5:$I$29,6,0),)</f>
        <v>0</v>
      </c>
    </row>
    <row r="3193" spans="1:11" x14ac:dyDescent="0.25">
      <c r="A3193" s="59"/>
      <c r="B3193" s="63">
        <f>IFERROR(VLOOKUP($A3193,D_SAV!$A$5:$I$29,3,0),)</f>
        <v>0</v>
      </c>
      <c r="C3193" s="64" t="str">
        <f>IFERROR(VLOOKUP($A3193,D_SAV!$A$5:$I$29,4,0),"")</f>
        <v/>
      </c>
      <c r="D3193" s="65">
        <f>IFERROR(VLOOKUP($A3193,D_SAV!$A$5:$I$29,5,0),)</f>
        <v>0</v>
      </c>
      <c r="E3193" s="60"/>
      <c r="F3193" s="60"/>
      <c r="G3193" s="60"/>
      <c r="H3193" s="60"/>
      <c r="I3193" s="60"/>
      <c r="J3193" s="60"/>
      <c r="K3193" s="65">
        <f>IFERROR(VLOOKUP($A3193,D_SAV!$A$5:$I$29,6,0),)</f>
        <v>0</v>
      </c>
    </row>
    <row r="3194" spans="1:11" x14ac:dyDescent="0.25">
      <c r="A3194" s="59"/>
      <c r="B3194" s="63">
        <f>IFERROR(VLOOKUP($A3194,D_SAV!$A$5:$I$29,3,0),)</f>
        <v>0</v>
      </c>
      <c r="C3194" s="64" t="str">
        <f>IFERROR(VLOOKUP($A3194,D_SAV!$A$5:$I$29,4,0),"")</f>
        <v/>
      </c>
      <c r="D3194" s="65">
        <f>IFERROR(VLOOKUP($A3194,D_SAV!$A$5:$I$29,5,0),)</f>
        <v>0</v>
      </c>
      <c r="E3194" s="60"/>
      <c r="F3194" s="60"/>
      <c r="G3194" s="60"/>
      <c r="H3194" s="60"/>
      <c r="I3194" s="60"/>
      <c r="J3194" s="60"/>
      <c r="K3194" s="65">
        <f>IFERROR(VLOOKUP($A3194,D_SAV!$A$5:$I$29,6,0),)</f>
        <v>0</v>
      </c>
    </row>
    <row r="3195" spans="1:11" x14ac:dyDescent="0.25">
      <c r="A3195" s="59"/>
      <c r="B3195" s="63">
        <f>IFERROR(VLOOKUP($A3195,D_SAV!$A$5:$I$29,3,0),)</f>
        <v>0</v>
      </c>
      <c r="C3195" s="64" t="str">
        <f>IFERROR(VLOOKUP($A3195,D_SAV!$A$5:$I$29,4,0),"")</f>
        <v/>
      </c>
      <c r="D3195" s="65">
        <f>IFERROR(VLOOKUP($A3195,D_SAV!$A$5:$I$29,5,0),)</f>
        <v>0</v>
      </c>
      <c r="E3195" s="60"/>
      <c r="F3195" s="60"/>
      <c r="G3195" s="60"/>
      <c r="H3195" s="60"/>
      <c r="I3195" s="60"/>
      <c r="J3195" s="60"/>
      <c r="K3195" s="65">
        <f>IFERROR(VLOOKUP($A3195,D_SAV!$A$5:$I$29,6,0),)</f>
        <v>0</v>
      </c>
    </row>
    <row r="3196" spans="1:11" x14ac:dyDescent="0.25">
      <c r="A3196" s="59"/>
      <c r="B3196" s="63">
        <f>IFERROR(VLOOKUP($A3196,D_SAV!$A$5:$I$29,3,0),)</f>
        <v>0</v>
      </c>
      <c r="C3196" s="64" t="str">
        <f>IFERROR(VLOOKUP($A3196,D_SAV!$A$5:$I$29,4,0),"")</f>
        <v/>
      </c>
      <c r="D3196" s="65">
        <f>IFERROR(VLOOKUP($A3196,D_SAV!$A$5:$I$29,5,0),)</f>
        <v>0</v>
      </c>
      <c r="E3196" s="60"/>
      <c r="F3196" s="60"/>
      <c r="G3196" s="60"/>
      <c r="H3196" s="60"/>
      <c r="I3196" s="60"/>
      <c r="J3196" s="60"/>
      <c r="K3196" s="65">
        <f>IFERROR(VLOOKUP($A3196,D_SAV!$A$5:$I$29,6,0),)</f>
        <v>0</v>
      </c>
    </row>
    <row r="3197" spans="1:11" x14ac:dyDescent="0.25">
      <c r="A3197" s="59"/>
      <c r="B3197" s="63">
        <f>IFERROR(VLOOKUP($A3197,D_SAV!$A$5:$I$29,3,0),)</f>
        <v>0</v>
      </c>
      <c r="C3197" s="64" t="str">
        <f>IFERROR(VLOOKUP($A3197,D_SAV!$A$5:$I$29,4,0),"")</f>
        <v/>
      </c>
      <c r="D3197" s="65">
        <f>IFERROR(VLOOKUP($A3197,D_SAV!$A$5:$I$29,5,0),)</f>
        <v>0</v>
      </c>
      <c r="E3197" s="60"/>
      <c r="F3197" s="60"/>
      <c r="G3197" s="60"/>
      <c r="H3197" s="60"/>
      <c r="I3197" s="60"/>
      <c r="J3197" s="60"/>
      <c r="K3197" s="65">
        <f>IFERROR(VLOOKUP($A3197,D_SAV!$A$5:$I$29,6,0),)</f>
        <v>0</v>
      </c>
    </row>
    <row r="3198" spans="1:11" x14ac:dyDescent="0.25">
      <c r="A3198" s="59"/>
      <c r="B3198" s="63">
        <f>IFERROR(VLOOKUP($A3198,D_SAV!$A$5:$I$29,3,0),)</f>
        <v>0</v>
      </c>
      <c r="C3198" s="64" t="str">
        <f>IFERROR(VLOOKUP($A3198,D_SAV!$A$5:$I$29,4,0),"")</f>
        <v/>
      </c>
      <c r="D3198" s="65">
        <f>IFERROR(VLOOKUP($A3198,D_SAV!$A$5:$I$29,5,0),)</f>
        <v>0</v>
      </c>
      <c r="E3198" s="60"/>
      <c r="F3198" s="60"/>
      <c r="G3198" s="60"/>
      <c r="H3198" s="60"/>
      <c r="I3198" s="60"/>
      <c r="J3198" s="60"/>
      <c r="K3198" s="65">
        <f>IFERROR(VLOOKUP($A3198,D_SAV!$A$5:$I$29,6,0),)</f>
        <v>0</v>
      </c>
    </row>
    <row r="3199" spans="1:11" x14ac:dyDescent="0.25">
      <c r="A3199" s="59"/>
      <c r="B3199" s="63">
        <f>IFERROR(VLOOKUP($A3199,D_SAV!$A$5:$I$29,3,0),)</f>
        <v>0</v>
      </c>
      <c r="C3199" s="64" t="str">
        <f>IFERROR(VLOOKUP($A3199,D_SAV!$A$5:$I$29,4,0),"")</f>
        <v/>
      </c>
      <c r="D3199" s="65">
        <f>IFERROR(VLOOKUP($A3199,D_SAV!$A$5:$I$29,5,0),)</f>
        <v>0</v>
      </c>
      <c r="E3199" s="60"/>
      <c r="F3199" s="60"/>
      <c r="G3199" s="60"/>
      <c r="H3199" s="60"/>
      <c r="I3199" s="60"/>
      <c r="J3199" s="60"/>
      <c r="K3199" s="65">
        <f>IFERROR(VLOOKUP($A3199,D_SAV!$A$5:$I$29,6,0),)</f>
        <v>0</v>
      </c>
    </row>
    <row r="3200" spans="1:11" x14ac:dyDescent="0.25">
      <c r="A3200" s="59"/>
      <c r="B3200" s="63">
        <f>IFERROR(VLOOKUP($A3200,D_SAV!$A$5:$I$29,3,0),)</f>
        <v>0</v>
      </c>
      <c r="C3200" s="64" t="str">
        <f>IFERROR(VLOOKUP($A3200,D_SAV!$A$5:$I$29,4,0),"")</f>
        <v/>
      </c>
      <c r="D3200" s="65">
        <f>IFERROR(VLOOKUP($A3200,D_SAV!$A$5:$I$29,5,0),)</f>
        <v>0</v>
      </c>
      <c r="E3200" s="60"/>
      <c r="F3200" s="60"/>
      <c r="G3200" s="60"/>
      <c r="H3200" s="60"/>
      <c r="I3200" s="60"/>
      <c r="J3200" s="60"/>
      <c r="K3200" s="65">
        <f>IFERROR(VLOOKUP($A3200,D_SAV!$A$5:$I$29,6,0),)</f>
        <v>0</v>
      </c>
    </row>
    <row r="3201" spans="1:11" x14ac:dyDescent="0.25">
      <c r="A3201" s="59"/>
      <c r="B3201" s="63">
        <f>IFERROR(VLOOKUP($A3201,D_SAV!$A$5:$I$29,3,0),)</f>
        <v>0</v>
      </c>
      <c r="C3201" s="64" t="str">
        <f>IFERROR(VLOOKUP($A3201,D_SAV!$A$5:$I$29,4,0),"")</f>
        <v/>
      </c>
      <c r="D3201" s="65">
        <f>IFERROR(VLOOKUP($A3201,D_SAV!$A$5:$I$29,5,0),)</f>
        <v>0</v>
      </c>
      <c r="E3201" s="60"/>
      <c r="F3201" s="60"/>
      <c r="G3201" s="60"/>
      <c r="H3201" s="60"/>
      <c r="I3201" s="60"/>
      <c r="J3201" s="60"/>
      <c r="K3201" s="65">
        <f>IFERROR(VLOOKUP($A3201,D_SAV!$A$5:$I$29,6,0),)</f>
        <v>0</v>
      </c>
    </row>
    <row r="3202" spans="1:11" x14ac:dyDescent="0.25">
      <c r="A3202" s="59"/>
      <c r="B3202" s="63">
        <f>IFERROR(VLOOKUP($A3202,D_SAV!$A$5:$I$29,3,0),)</f>
        <v>0</v>
      </c>
      <c r="C3202" s="64" t="str">
        <f>IFERROR(VLOOKUP($A3202,D_SAV!$A$5:$I$29,4,0),"")</f>
        <v/>
      </c>
      <c r="D3202" s="65">
        <f>IFERROR(VLOOKUP($A3202,D_SAV!$A$5:$I$29,5,0),)</f>
        <v>0</v>
      </c>
      <c r="E3202" s="60"/>
      <c r="F3202" s="60"/>
      <c r="G3202" s="60"/>
      <c r="H3202" s="60"/>
      <c r="I3202" s="60"/>
      <c r="J3202" s="60"/>
      <c r="K3202" s="65">
        <f>IFERROR(VLOOKUP($A3202,D_SAV!$A$5:$I$29,6,0),)</f>
        <v>0</v>
      </c>
    </row>
    <row r="3203" spans="1:11" x14ac:dyDescent="0.25">
      <c r="A3203" s="59"/>
      <c r="B3203" s="63">
        <f>IFERROR(VLOOKUP($A3203,D_SAV!$A$5:$I$29,3,0),)</f>
        <v>0</v>
      </c>
      <c r="C3203" s="64" t="str">
        <f>IFERROR(VLOOKUP($A3203,D_SAV!$A$5:$I$29,4,0),"")</f>
        <v/>
      </c>
      <c r="D3203" s="65">
        <f>IFERROR(VLOOKUP($A3203,D_SAV!$A$5:$I$29,5,0),)</f>
        <v>0</v>
      </c>
      <c r="E3203" s="60"/>
      <c r="F3203" s="60"/>
      <c r="G3203" s="60"/>
      <c r="H3203" s="60"/>
      <c r="I3203" s="60"/>
      <c r="J3203" s="60"/>
      <c r="K3203" s="65">
        <f>IFERROR(VLOOKUP($A3203,D_SAV!$A$5:$I$29,6,0),)</f>
        <v>0</v>
      </c>
    </row>
    <row r="3204" spans="1:11" x14ac:dyDescent="0.25">
      <c r="A3204" s="59"/>
      <c r="B3204" s="63">
        <f>IFERROR(VLOOKUP($A3204,D_SAV!$A$5:$I$29,3,0),)</f>
        <v>0</v>
      </c>
      <c r="C3204" s="64" t="str">
        <f>IFERROR(VLOOKUP($A3204,D_SAV!$A$5:$I$29,4,0),"")</f>
        <v/>
      </c>
      <c r="D3204" s="65">
        <f>IFERROR(VLOOKUP($A3204,D_SAV!$A$5:$I$29,5,0),)</f>
        <v>0</v>
      </c>
      <c r="E3204" s="60"/>
      <c r="F3204" s="60"/>
      <c r="G3204" s="60"/>
      <c r="H3204" s="60"/>
      <c r="I3204" s="60"/>
      <c r="J3204" s="60"/>
      <c r="K3204" s="65">
        <f>IFERROR(VLOOKUP($A3204,D_SAV!$A$5:$I$29,6,0),)</f>
        <v>0</v>
      </c>
    </row>
    <row r="3205" spans="1:11" x14ac:dyDescent="0.25">
      <c r="A3205" s="59"/>
      <c r="B3205" s="63">
        <f>IFERROR(VLOOKUP($A3205,D_SAV!$A$5:$I$29,3,0),)</f>
        <v>0</v>
      </c>
      <c r="C3205" s="64" t="str">
        <f>IFERROR(VLOOKUP($A3205,D_SAV!$A$5:$I$29,4,0),"")</f>
        <v/>
      </c>
      <c r="D3205" s="65">
        <f>IFERROR(VLOOKUP($A3205,D_SAV!$A$5:$I$29,5,0),)</f>
        <v>0</v>
      </c>
      <c r="E3205" s="60"/>
      <c r="F3205" s="60"/>
      <c r="G3205" s="60"/>
      <c r="H3205" s="60"/>
      <c r="I3205" s="60"/>
      <c r="J3205" s="60"/>
      <c r="K3205" s="65">
        <f>IFERROR(VLOOKUP($A3205,D_SAV!$A$5:$I$29,6,0),)</f>
        <v>0</v>
      </c>
    </row>
    <row r="3206" spans="1:11" x14ac:dyDescent="0.25">
      <c r="A3206" s="59"/>
      <c r="B3206" s="63">
        <f>IFERROR(VLOOKUP($A3206,D_SAV!$A$5:$I$29,3,0),)</f>
        <v>0</v>
      </c>
      <c r="C3206" s="64" t="str">
        <f>IFERROR(VLOOKUP($A3206,D_SAV!$A$5:$I$29,4,0),"")</f>
        <v/>
      </c>
      <c r="D3206" s="65">
        <f>IFERROR(VLOOKUP($A3206,D_SAV!$A$5:$I$29,5,0),)</f>
        <v>0</v>
      </c>
      <c r="E3206" s="60"/>
      <c r="F3206" s="60"/>
      <c r="G3206" s="60"/>
      <c r="H3206" s="60"/>
      <c r="I3206" s="60"/>
      <c r="J3206" s="60"/>
      <c r="K3206" s="65">
        <f>IFERROR(VLOOKUP($A3206,D_SAV!$A$5:$I$29,6,0),)</f>
        <v>0</v>
      </c>
    </row>
    <row r="3207" spans="1:11" x14ac:dyDescent="0.25">
      <c r="A3207" s="59"/>
      <c r="B3207" s="63">
        <f>IFERROR(VLOOKUP($A3207,D_SAV!$A$5:$I$29,3,0),)</f>
        <v>0</v>
      </c>
      <c r="C3207" s="64" t="str">
        <f>IFERROR(VLOOKUP($A3207,D_SAV!$A$5:$I$29,4,0),"")</f>
        <v/>
      </c>
      <c r="D3207" s="65">
        <f>IFERROR(VLOOKUP($A3207,D_SAV!$A$5:$I$29,5,0),)</f>
        <v>0</v>
      </c>
      <c r="E3207" s="60"/>
      <c r="F3207" s="60"/>
      <c r="G3207" s="60"/>
      <c r="H3207" s="60"/>
      <c r="I3207" s="60"/>
      <c r="J3207" s="60"/>
      <c r="K3207" s="65">
        <f>IFERROR(VLOOKUP($A3207,D_SAV!$A$5:$I$29,6,0),)</f>
        <v>0</v>
      </c>
    </row>
    <row r="3208" spans="1:11" x14ac:dyDescent="0.25">
      <c r="A3208" s="59"/>
      <c r="B3208" s="63">
        <f>IFERROR(VLOOKUP($A3208,D_SAV!$A$5:$I$29,3,0),)</f>
        <v>0</v>
      </c>
      <c r="C3208" s="64" t="str">
        <f>IFERROR(VLOOKUP($A3208,D_SAV!$A$5:$I$29,4,0),"")</f>
        <v/>
      </c>
      <c r="D3208" s="65">
        <f>IFERROR(VLOOKUP($A3208,D_SAV!$A$5:$I$29,5,0),)</f>
        <v>0</v>
      </c>
      <c r="E3208" s="60"/>
      <c r="F3208" s="60"/>
      <c r="G3208" s="60"/>
      <c r="H3208" s="60"/>
      <c r="I3208" s="60"/>
      <c r="J3208" s="60"/>
      <c r="K3208" s="65">
        <f>IFERROR(VLOOKUP($A3208,D_SAV!$A$5:$I$29,6,0),)</f>
        <v>0</v>
      </c>
    </row>
    <row r="3209" spans="1:11" x14ac:dyDescent="0.25">
      <c r="A3209" s="59"/>
      <c r="B3209" s="63">
        <f>IFERROR(VLOOKUP($A3209,D_SAV!$A$5:$I$29,3,0),)</f>
        <v>0</v>
      </c>
      <c r="C3209" s="64" t="str">
        <f>IFERROR(VLOOKUP($A3209,D_SAV!$A$5:$I$29,4,0),"")</f>
        <v/>
      </c>
      <c r="D3209" s="65">
        <f>IFERROR(VLOOKUP($A3209,D_SAV!$A$5:$I$29,5,0),)</f>
        <v>0</v>
      </c>
      <c r="E3209" s="60"/>
      <c r="F3209" s="60"/>
      <c r="G3209" s="60"/>
      <c r="H3209" s="60"/>
      <c r="I3209" s="60"/>
      <c r="J3209" s="60"/>
      <c r="K3209" s="65">
        <f>IFERROR(VLOOKUP($A3209,D_SAV!$A$5:$I$29,6,0),)</f>
        <v>0</v>
      </c>
    </row>
    <row r="3210" spans="1:11" x14ac:dyDescent="0.25">
      <c r="A3210" s="59"/>
      <c r="B3210" s="63">
        <f>IFERROR(VLOOKUP($A3210,D_SAV!$A$5:$I$29,3,0),)</f>
        <v>0</v>
      </c>
      <c r="C3210" s="64" t="str">
        <f>IFERROR(VLOOKUP($A3210,D_SAV!$A$5:$I$29,4,0),"")</f>
        <v/>
      </c>
      <c r="D3210" s="65">
        <f>IFERROR(VLOOKUP($A3210,D_SAV!$A$5:$I$29,5,0),)</f>
        <v>0</v>
      </c>
      <c r="E3210" s="60"/>
      <c r="F3210" s="60"/>
      <c r="G3210" s="60"/>
      <c r="H3210" s="60"/>
      <c r="I3210" s="60"/>
      <c r="J3210" s="60"/>
      <c r="K3210" s="65">
        <f>IFERROR(VLOOKUP($A3210,D_SAV!$A$5:$I$29,6,0),)</f>
        <v>0</v>
      </c>
    </row>
    <row r="3211" spans="1:11" x14ac:dyDescent="0.25">
      <c r="A3211" s="59"/>
      <c r="B3211" s="63">
        <f>IFERROR(VLOOKUP($A3211,D_SAV!$A$5:$I$29,3,0),)</f>
        <v>0</v>
      </c>
      <c r="C3211" s="64" t="str">
        <f>IFERROR(VLOOKUP($A3211,D_SAV!$A$5:$I$29,4,0),"")</f>
        <v/>
      </c>
      <c r="D3211" s="65">
        <f>IFERROR(VLOOKUP($A3211,D_SAV!$A$5:$I$29,5,0),)</f>
        <v>0</v>
      </c>
      <c r="E3211" s="60"/>
      <c r="F3211" s="60"/>
      <c r="G3211" s="60"/>
      <c r="H3211" s="60"/>
      <c r="I3211" s="60"/>
      <c r="J3211" s="60"/>
      <c r="K3211" s="65">
        <f>IFERROR(VLOOKUP($A3211,D_SAV!$A$5:$I$29,6,0),)</f>
        <v>0</v>
      </c>
    </row>
    <row r="3212" spans="1:11" x14ac:dyDescent="0.25">
      <c r="A3212" s="59"/>
      <c r="B3212" s="63">
        <f>IFERROR(VLOOKUP($A3212,D_SAV!$A$5:$I$29,3,0),)</f>
        <v>0</v>
      </c>
      <c r="C3212" s="64" t="str">
        <f>IFERROR(VLOOKUP($A3212,D_SAV!$A$5:$I$29,4,0),"")</f>
        <v/>
      </c>
      <c r="D3212" s="65">
        <f>IFERROR(VLOOKUP($A3212,D_SAV!$A$5:$I$29,5,0),)</f>
        <v>0</v>
      </c>
      <c r="E3212" s="60"/>
      <c r="F3212" s="60"/>
      <c r="G3212" s="60"/>
      <c r="H3212" s="60"/>
      <c r="I3212" s="60"/>
      <c r="J3212" s="60"/>
      <c r="K3212" s="65">
        <f>IFERROR(VLOOKUP($A3212,D_SAV!$A$5:$I$29,6,0),)</f>
        <v>0</v>
      </c>
    </row>
    <row r="3213" spans="1:11" x14ac:dyDescent="0.25">
      <c r="A3213" s="59"/>
      <c r="B3213" s="63">
        <f>IFERROR(VLOOKUP($A3213,D_SAV!$A$5:$I$29,3,0),)</f>
        <v>0</v>
      </c>
      <c r="C3213" s="64" t="str">
        <f>IFERROR(VLOOKUP($A3213,D_SAV!$A$5:$I$29,4,0),"")</f>
        <v/>
      </c>
      <c r="D3213" s="65">
        <f>IFERROR(VLOOKUP($A3213,D_SAV!$A$5:$I$29,5,0),)</f>
        <v>0</v>
      </c>
      <c r="E3213" s="60"/>
      <c r="F3213" s="60"/>
      <c r="G3213" s="60"/>
      <c r="H3213" s="60"/>
      <c r="I3213" s="60"/>
      <c r="J3213" s="60"/>
      <c r="K3213" s="65">
        <f>IFERROR(VLOOKUP($A3213,D_SAV!$A$5:$I$29,6,0),)</f>
        <v>0</v>
      </c>
    </row>
    <row r="3214" spans="1:11" x14ac:dyDescent="0.25">
      <c r="A3214" s="59"/>
      <c r="B3214" s="63">
        <f>IFERROR(VLOOKUP($A3214,D_SAV!$A$5:$I$29,3,0),)</f>
        <v>0</v>
      </c>
      <c r="C3214" s="64" t="str">
        <f>IFERROR(VLOOKUP($A3214,D_SAV!$A$5:$I$29,4,0),"")</f>
        <v/>
      </c>
      <c r="D3214" s="65">
        <f>IFERROR(VLOOKUP($A3214,D_SAV!$A$5:$I$29,5,0),)</f>
        <v>0</v>
      </c>
      <c r="E3214" s="60"/>
      <c r="F3214" s="60"/>
      <c r="G3214" s="60"/>
      <c r="H3214" s="60"/>
      <c r="I3214" s="60"/>
      <c r="J3214" s="60"/>
      <c r="K3214" s="65">
        <f>IFERROR(VLOOKUP($A3214,D_SAV!$A$5:$I$29,6,0),)</f>
        <v>0</v>
      </c>
    </row>
    <row r="3215" spans="1:11" x14ac:dyDescent="0.25">
      <c r="A3215" s="59"/>
      <c r="B3215" s="63">
        <f>IFERROR(VLOOKUP($A3215,D_SAV!$A$5:$I$29,3,0),)</f>
        <v>0</v>
      </c>
      <c r="C3215" s="64" t="str">
        <f>IFERROR(VLOOKUP($A3215,D_SAV!$A$5:$I$29,4,0),"")</f>
        <v/>
      </c>
      <c r="D3215" s="65">
        <f>IFERROR(VLOOKUP($A3215,D_SAV!$A$5:$I$29,5,0),)</f>
        <v>0</v>
      </c>
      <c r="E3215" s="60"/>
      <c r="F3215" s="60"/>
      <c r="G3215" s="60"/>
      <c r="H3215" s="60"/>
      <c r="I3215" s="60"/>
      <c r="J3215" s="60"/>
      <c r="K3215" s="65">
        <f>IFERROR(VLOOKUP($A3215,D_SAV!$A$5:$I$29,6,0),)</f>
        <v>0</v>
      </c>
    </row>
    <row r="3216" spans="1:11" x14ac:dyDescent="0.25">
      <c r="A3216" s="59"/>
      <c r="B3216" s="63">
        <f>IFERROR(VLOOKUP($A3216,D_SAV!$A$5:$I$29,3,0),)</f>
        <v>0</v>
      </c>
      <c r="C3216" s="64" t="str">
        <f>IFERROR(VLOOKUP($A3216,D_SAV!$A$5:$I$29,4,0),"")</f>
        <v/>
      </c>
      <c r="D3216" s="65">
        <f>IFERROR(VLOOKUP($A3216,D_SAV!$A$5:$I$29,5,0),)</f>
        <v>0</v>
      </c>
      <c r="E3216" s="60"/>
      <c r="F3216" s="60"/>
      <c r="G3216" s="60"/>
      <c r="H3216" s="60"/>
      <c r="I3216" s="60"/>
      <c r="J3216" s="60"/>
      <c r="K3216" s="65">
        <f>IFERROR(VLOOKUP($A3216,D_SAV!$A$5:$I$29,6,0),)</f>
        <v>0</v>
      </c>
    </row>
    <row r="3217" spans="1:11" x14ac:dyDescent="0.25">
      <c r="A3217" s="59"/>
      <c r="B3217" s="63">
        <f>IFERROR(VLOOKUP($A3217,D_SAV!$A$5:$I$29,3,0),)</f>
        <v>0</v>
      </c>
      <c r="C3217" s="64" t="str">
        <f>IFERROR(VLOOKUP($A3217,D_SAV!$A$5:$I$29,4,0),"")</f>
        <v/>
      </c>
      <c r="D3217" s="65">
        <f>IFERROR(VLOOKUP($A3217,D_SAV!$A$5:$I$29,5,0),)</f>
        <v>0</v>
      </c>
      <c r="E3217" s="60"/>
      <c r="F3217" s="60"/>
      <c r="G3217" s="60"/>
      <c r="H3217" s="60"/>
      <c r="I3217" s="60"/>
      <c r="J3217" s="60"/>
      <c r="K3217" s="65">
        <f>IFERROR(VLOOKUP($A3217,D_SAV!$A$5:$I$29,6,0),)</f>
        <v>0</v>
      </c>
    </row>
    <row r="3218" spans="1:11" x14ac:dyDescent="0.25">
      <c r="A3218" s="59"/>
      <c r="B3218" s="63">
        <f>IFERROR(VLOOKUP($A3218,D_SAV!$A$5:$I$29,3,0),)</f>
        <v>0</v>
      </c>
      <c r="C3218" s="64" t="str">
        <f>IFERROR(VLOOKUP($A3218,D_SAV!$A$5:$I$29,4,0),"")</f>
        <v/>
      </c>
      <c r="D3218" s="65">
        <f>IFERROR(VLOOKUP($A3218,D_SAV!$A$5:$I$29,5,0),)</f>
        <v>0</v>
      </c>
      <c r="E3218" s="60"/>
      <c r="F3218" s="60"/>
      <c r="G3218" s="60"/>
      <c r="H3218" s="60"/>
      <c r="I3218" s="60"/>
      <c r="J3218" s="60"/>
      <c r="K3218" s="65">
        <f>IFERROR(VLOOKUP($A3218,D_SAV!$A$5:$I$29,6,0),)</f>
        <v>0</v>
      </c>
    </row>
    <row r="3219" spans="1:11" x14ac:dyDescent="0.25">
      <c r="A3219" s="59"/>
      <c r="B3219" s="63">
        <f>IFERROR(VLOOKUP($A3219,D_SAV!$A$5:$I$29,3,0),)</f>
        <v>0</v>
      </c>
      <c r="C3219" s="64" t="str">
        <f>IFERROR(VLOOKUP($A3219,D_SAV!$A$5:$I$29,4,0),"")</f>
        <v/>
      </c>
      <c r="D3219" s="65">
        <f>IFERROR(VLOOKUP($A3219,D_SAV!$A$5:$I$29,5,0),)</f>
        <v>0</v>
      </c>
      <c r="E3219" s="60"/>
      <c r="F3219" s="60"/>
      <c r="G3219" s="60"/>
      <c r="H3219" s="60"/>
      <c r="I3219" s="60"/>
      <c r="J3219" s="60"/>
      <c r="K3219" s="65">
        <f>IFERROR(VLOOKUP($A3219,D_SAV!$A$5:$I$29,6,0),)</f>
        <v>0</v>
      </c>
    </row>
    <row r="3220" spans="1:11" x14ac:dyDescent="0.25">
      <c r="A3220" s="59"/>
      <c r="B3220" s="63">
        <f>IFERROR(VLOOKUP($A3220,D_SAV!$A$5:$I$29,3,0),)</f>
        <v>0</v>
      </c>
      <c r="C3220" s="64" t="str">
        <f>IFERROR(VLOOKUP($A3220,D_SAV!$A$5:$I$29,4,0),"")</f>
        <v/>
      </c>
      <c r="D3220" s="65">
        <f>IFERROR(VLOOKUP($A3220,D_SAV!$A$5:$I$29,5,0),)</f>
        <v>0</v>
      </c>
      <c r="E3220" s="60"/>
      <c r="F3220" s="60"/>
      <c r="G3220" s="60"/>
      <c r="H3220" s="60"/>
      <c r="I3220" s="60"/>
      <c r="J3220" s="60"/>
      <c r="K3220" s="65">
        <f>IFERROR(VLOOKUP($A3220,D_SAV!$A$5:$I$29,6,0),)</f>
        <v>0</v>
      </c>
    </row>
    <row r="3221" spans="1:11" x14ac:dyDescent="0.25">
      <c r="A3221" s="59"/>
      <c r="B3221" s="63">
        <f>IFERROR(VLOOKUP($A3221,D_SAV!$A$5:$I$29,3,0),)</f>
        <v>0</v>
      </c>
      <c r="C3221" s="64" t="str">
        <f>IFERROR(VLOOKUP($A3221,D_SAV!$A$5:$I$29,4,0),"")</f>
        <v/>
      </c>
      <c r="D3221" s="65">
        <f>IFERROR(VLOOKUP($A3221,D_SAV!$A$5:$I$29,5,0),)</f>
        <v>0</v>
      </c>
      <c r="E3221" s="60"/>
      <c r="F3221" s="60"/>
      <c r="G3221" s="60"/>
      <c r="H3221" s="60"/>
      <c r="I3221" s="60"/>
      <c r="J3221" s="60"/>
      <c r="K3221" s="65">
        <f>IFERROR(VLOOKUP($A3221,D_SAV!$A$5:$I$29,6,0),)</f>
        <v>0</v>
      </c>
    </row>
    <row r="3222" spans="1:11" x14ac:dyDescent="0.25">
      <c r="A3222" s="59"/>
      <c r="B3222" s="63">
        <f>IFERROR(VLOOKUP($A3222,D_SAV!$A$5:$I$29,3,0),)</f>
        <v>0</v>
      </c>
      <c r="C3222" s="64" t="str">
        <f>IFERROR(VLOOKUP($A3222,D_SAV!$A$5:$I$29,4,0),"")</f>
        <v/>
      </c>
      <c r="D3222" s="65">
        <f>IFERROR(VLOOKUP($A3222,D_SAV!$A$5:$I$29,5,0),)</f>
        <v>0</v>
      </c>
      <c r="E3222" s="60"/>
      <c r="F3222" s="60"/>
      <c r="G3222" s="60"/>
      <c r="H3222" s="60"/>
      <c r="I3222" s="60"/>
      <c r="J3222" s="60"/>
      <c r="K3222" s="65">
        <f>IFERROR(VLOOKUP($A3222,D_SAV!$A$5:$I$29,6,0),)</f>
        <v>0</v>
      </c>
    </row>
    <row r="3223" spans="1:11" x14ac:dyDescent="0.25">
      <c r="A3223" s="59"/>
      <c r="B3223" s="63">
        <f>IFERROR(VLOOKUP($A3223,D_SAV!$A$5:$I$29,3,0),)</f>
        <v>0</v>
      </c>
      <c r="C3223" s="64" t="str">
        <f>IFERROR(VLOOKUP($A3223,D_SAV!$A$5:$I$29,4,0),"")</f>
        <v/>
      </c>
      <c r="D3223" s="65">
        <f>IFERROR(VLOOKUP($A3223,D_SAV!$A$5:$I$29,5,0),)</f>
        <v>0</v>
      </c>
      <c r="E3223" s="60"/>
      <c r="F3223" s="60"/>
      <c r="G3223" s="60"/>
      <c r="H3223" s="60"/>
      <c r="I3223" s="60"/>
      <c r="J3223" s="60"/>
      <c r="K3223" s="65">
        <f>IFERROR(VLOOKUP($A3223,D_SAV!$A$5:$I$29,6,0),)</f>
        <v>0</v>
      </c>
    </row>
    <row r="3224" spans="1:11" x14ac:dyDescent="0.25">
      <c r="A3224" s="59"/>
      <c r="B3224" s="63">
        <f>IFERROR(VLOOKUP($A3224,D_SAV!$A$5:$I$29,3,0),)</f>
        <v>0</v>
      </c>
      <c r="C3224" s="64" t="str">
        <f>IFERROR(VLOOKUP($A3224,D_SAV!$A$5:$I$29,4,0),"")</f>
        <v/>
      </c>
      <c r="D3224" s="65">
        <f>IFERROR(VLOOKUP($A3224,D_SAV!$A$5:$I$29,5,0),)</f>
        <v>0</v>
      </c>
      <c r="E3224" s="60"/>
      <c r="F3224" s="60"/>
      <c r="G3224" s="60"/>
      <c r="H3224" s="60"/>
      <c r="I3224" s="60"/>
      <c r="J3224" s="60"/>
      <c r="K3224" s="65">
        <f>IFERROR(VLOOKUP($A3224,D_SAV!$A$5:$I$29,6,0),)</f>
        <v>0</v>
      </c>
    </row>
    <row r="3225" spans="1:11" x14ac:dyDescent="0.25">
      <c r="A3225" s="59"/>
      <c r="B3225" s="63">
        <f>IFERROR(VLOOKUP($A3225,D_SAV!$A$5:$I$29,3,0),)</f>
        <v>0</v>
      </c>
      <c r="C3225" s="64" t="str">
        <f>IFERROR(VLOOKUP($A3225,D_SAV!$A$5:$I$29,4,0),"")</f>
        <v/>
      </c>
      <c r="D3225" s="65">
        <f>IFERROR(VLOOKUP($A3225,D_SAV!$A$5:$I$29,5,0),)</f>
        <v>0</v>
      </c>
      <c r="E3225" s="60"/>
      <c r="F3225" s="60"/>
      <c r="G3225" s="60"/>
      <c r="H3225" s="60"/>
      <c r="I3225" s="60"/>
      <c r="J3225" s="60"/>
      <c r="K3225" s="65">
        <f>IFERROR(VLOOKUP($A3225,D_SAV!$A$5:$I$29,6,0),)</f>
        <v>0</v>
      </c>
    </row>
    <row r="3226" spans="1:11" x14ac:dyDescent="0.25">
      <c r="A3226" s="59"/>
      <c r="B3226" s="63">
        <f>IFERROR(VLOOKUP($A3226,D_SAV!$A$5:$I$29,3,0),)</f>
        <v>0</v>
      </c>
      <c r="C3226" s="64" t="str">
        <f>IFERROR(VLOOKUP($A3226,D_SAV!$A$5:$I$29,4,0),"")</f>
        <v/>
      </c>
      <c r="D3226" s="65">
        <f>IFERROR(VLOOKUP($A3226,D_SAV!$A$5:$I$29,5,0),)</f>
        <v>0</v>
      </c>
      <c r="E3226" s="60"/>
      <c r="F3226" s="60"/>
      <c r="G3226" s="60"/>
      <c r="H3226" s="60"/>
      <c r="I3226" s="60"/>
      <c r="J3226" s="60"/>
      <c r="K3226" s="65">
        <f>IFERROR(VLOOKUP($A3226,D_SAV!$A$5:$I$29,6,0),)</f>
        <v>0</v>
      </c>
    </row>
    <row r="3227" spans="1:11" x14ac:dyDescent="0.25">
      <c r="A3227" s="59"/>
      <c r="B3227" s="63">
        <f>IFERROR(VLOOKUP($A3227,D_SAV!$A$5:$I$29,3,0),)</f>
        <v>0</v>
      </c>
      <c r="C3227" s="64" t="str">
        <f>IFERROR(VLOOKUP($A3227,D_SAV!$A$5:$I$29,4,0),"")</f>
        <v/>
      </c>
      <c r="D3227" s="65">
        <f>IFERROR(VLOOKUP($A3227,D_SAV!$A$5:$I$29,5,0),)</f>
        <v>0</v>
      </c>
      <c r="E3227" s="60"/>
      <c r="F3227" s="60"/>
      <c r="G3227" s="60"/>
      <c r="H3227" s="60"/>
      <c r="I3227" s="60"/>
      <c r="J3227" s="60"/>
      <c r="K3227" s="65">
        <f>IFERROR(VLOOKUP($A3227,D_SAV!$A$5:$I$29,6,0),)</f>
        <v>0</v>
      </c>
    </row>
    <row r="3228" spans="1:11" x14ac:dyDescent="0.25">
      <c r="A3228" s="59"/>
      <c r="B3228" s="63">
        <f>IFERROR(VLOOKUP($A3228,D_SAV!$A$5:$I$29,3,0),)</f>
        <v>0</v>
      </c>
      <c r="C3228" s="64" t="str">
        <f>IFERROR(VLOOKUP($A3228,D_SAV!$A$5:$I$29,4,0),"")</f>
        <v/>
      </c>
      <c r="D3228" s="65">
        <f>IFERROR(VLOOKUP($A3228,D_SAV!$A$5:$I$29,5,0),)</f>
        <v>0</v>
      </c>
      <c r="E3228" s="60"/>
      <c r="F3228" s="60"/>
      <c r="G3228" s="60"/>
      <c r="H3228" s="60"/>
      <c r="I3228" s="60"/>
      <c r="J3228" s="60"/>
      <c r="K3228" s="65">
        <f>IFERROR(VLOOKUP($A3228,D_SAV!$A$5:$I$29,6,0),)</f>
        <v>0</v>
      </c>
    </row>
    <row r="3229" spans="1:11" x14ac:dyDescent="0.25">
      <c r="A3229" s="59"/>
      <c r="B3229" s="63">
        <f>IFERROR(VLOOKUP($A3229,D_SAV!$A$5:$I$29,3,0),)</f>
        <v>0</v>
      </c>
      <c r="C3229" s="64" t="str">
        <f>IFERROR(VLOOKUP($A3229,D_SAV!$A$5:$I$29,4,0),"")</f>
        <v/>
      </c>
      <c r="D3229" s="65">
        <f>IFERROR(VLOOKUP($A3229,D_SAV!$A$5:$I$29,5,0),)</f>
        <v>0</v>
      </c>
      <c r="E3229" s="60"/>
      <c r="F3229" s="60"/>
      <c r="G3229" s="60"/>
      <c r="H3229" s="60"/>
      <c r="I3229" s="60"/>
      <c r="J3229" s="60"/>
      <c r="K3229" s="65">
        <f>IFERROR(VLOOKUP($A3229,D_SAV!$A$5:$I$29,6,0),)</f>
        <v>0</v>
      </c>
    </row>
    <row r="3230" spans="1:11" x14ac:dyDescent="0.25">
      <c r="A3230" s="59"/>
      <c r="B3230" s="63">
        <f>IFERROR(VLOOKUP($A3230,D_SAV!$A$5:$I$29,3,0),)</f>
        <v>0</v>
      </c>
      <c r="C3230" s="64" t="str">
        <f>IFERROR(VLOOKUP($A3230,D_SAV!$A$5:$I$29,4,0),"")</f>
        <v/>
      </c>
      <c r="D3230" s="65">
        <f>IFERROR(VLOOKUP($A3230,D_SAV!$A$5:$I$29,5,0),)</f>
        <v>0</v>
      </c>
      <c r="E3230" s="60"/>
      <c r="F3230" s="60"/>
      <c r="G3230" s="60"/>
      <c r="H3230" s="60"/>
      <c r="I3230" s="60"/>
      <c r="J3230" s="60"/>
      <c r="K3230" s="65">
        <f>IFERROR(VLOOKUP($A3230,D_SAV!$A$5:$I$29,6,0),)</f>
        <v>0</v>
      </c>
    </row>
    <row r="3231" spans="1:11" x14ac:dyDescent="0.25">
      <c r="A3231" s="59"/>
      <c r="B3231" s="63">
        <f>IFERROR(VLOOKUP($A3231,D_SAV!$A$5:$I$29,3,0),)</f>
        <v>0</v>
      </c>
      <c r="C3231" s="64" t="str">
        <f>IFERROR(VLOOKUP($A3231,D_SAV!$A$5:$I$29,4,0),"")</f>
        <v/>
      </c>
      <c r="D3231" s="65">
        <f>IFERROR(VLOOKUP($A3231,D_SAV!$A$5:$I$29,5,0),)</f>
        <v>0</v>
      </c>
      <c r="E3231" s="60"/>
      <c r="F3231" s="60"/>
      <c r="G3231" s="60"/>
      <c r="H3231" s="60"/>
      <c r="I3231" s="60"/>
      <c r="J3231" s="60"/>
      <c r="K3231" s="65">
        <f>IFERROR(VLOOKUP($A3231,D_SAV!$A$5:$I$29,6,0),)</f>
        <v>0</v>
      </c>
    </row>
    <row r="3232" spans="1:11" x14ac:dyDescent="0.25">
      <c r="A3232" s="59"/>
      <c r="B3232" s="63">
        <f>IFERROR(VLOOKUP($A3232,D_SAV!$A$5:$I$29,3,0),)</f>
        <v>0</v>
      </c>
      <c r="C3232" s="64" t="str">
        <f>IFERROR(VLOOKUP($A3232,D_SAV!$A$5:$I$29,4,0),"")</f>
        <v/>
      </c>
      <c r="D3232" s="65">
        <f>IFERROR(VLOOKUP($A3232,D_SAV!$A$5:$I$29,5,0),)</f>
        <v>0</v>
      </c>
      <c r="E3232" s="60"/>
      <c r="F3232" s="60"/>
      <c r="G3232" s="60"/>
      <c r="H3232" s="60"/>
      <c r="I3232" s="60"/>
      <c r="J3232" s="60"/>
      <c r="K3232" s="65">
        <f>IFERROR(VLOOKUP($A3232,D_SAV!$A$5:$I$29,6,0),)</f>
        <v>0</v>
      </c>
    </row>
    <row r="3233" spans="1:11" x14ac:dyDescent="0.25">
      <c r="A3233" s="59"/>
      <c r="B3233" s="63">
        <f>IFERROR(VLOOKUP($A3233,D_SAV!$A$5:$I$29,3,0),)</f>
        <v>0</v>
      </c>
      <c r="C3233" s="64" t="str">
        <f>IFERROR(VLOOKUP($A3233,D_SAV!$A$5:$I$29,4,0),"")</f>
        <v/>
      </c>
      <c r="D3233" s="65">
        <f>IFERROR(VLOOKUP($A3233,D_SAV!$A$5:$I$29,5,0),)</f>
        <v>0</v>
      </c>
      <c r="E3233" s="60"/>
      <c r="F3233" s="60"/>
      <c r="G3233" s="60"/>
      <c r="H3233" s="60"/>
      <c r="I3233" s="60"/>
      <c r="J3233" s="60"/>
      <c r="K3233" s="65">
        <f>IFERROR(VLOOKUP($A3233,D_SAV!$A$5:$I$29,6,0),)</f>
        <v>0</v>
      </c>
    </row>
    <row r="3234" spans="1:11" x14ac:dyDescent="0.25">
      <c r="A3234" s="59"/>
      <c r="B3234" s="63">
        <f>IFERROR(VLOOKUP($A3234,D_SAV!$A$5:$I$29,3,0),)</f>
        <v>0</v>
      </c>
      <c r="C3234" s="64" t="str">
        <f>IFERROR(VLOOKUP($A3234,D_SAV!$A$5:$I$29,4,0),"")</f>
        <v/>
      </c>
      <c r="D3234" s="65">
        <f>IFERROR(VLOOKUP($A3234,D_SAV!$A$5:$I$29,5,0),)</f>
        <v>0</v>
      </c>
      <c r="E3234" s="60"/>
      <c r="F3234" s="60"/>
      <c r="G3234" s="60"/>
      <c r="H3234" s="60"/>
      <c r="I3234" s="60"/>
      <c r="J3234" s="60"/>
      <c r="K3234" s="65">
        <f>IFERROR(VLOOKUP($A3234,D_SAV!$A$5:$I$29,6,0),)</f>
        <v>0</v>
      </c>
    </row>
    <row r="3235" spans="1:11" x14ac:dyDescent="0.25">
      <c r="A3235" s="59"/>
      <c r="B3235" s="63">
        <f>IFERROR(VLOOKUP($A3235,D_SAV!$A$5:$I$29,3,0),)</f>
        <v>0</v>
      </c>
      <c r="C3235" s="64" t="str">
        <f>IFERROR(VLOOKUP($A3235,D_SAV!$A$5:$I$29,4,0),"")</f>
        <v/>
      </c>
      <c r="D3235" s="65">
        <f>IFERROR(VLOOKUP($A3235,D_SAV!$A$5:$I$29,5,0),)</f>
        <v>0</v>
      </c>
      <c r="E3235" s="60"/>
      <c r="F3235" s="60"/>
      <c r="G3235" s="60"/>
      <c r="H3235" s="60"/>
      <c r="I3235" s="60"/>
      <c r="J3235" s="60"/>
      <c r="K3235" s="65">
        <f>IFERROR(VLOOKUP($A3235,D_SAV!$A$5:$I$29,6,0),)</f>
        <v>0</v>
      </c>
    </row>
    <row r="3236" spans="1:11" x14ac:dyDescent="0.25">
      <c r="A3236" s="59"/>
      <c r="B3236" s="63">
        <f>IFERROR(VLOOKUP($A3236,D_SAV!$A$5:$I$29,3,0),)</f>
        <v>0</v>
      </c>
      <c r="C3236" s="64" t="str">
        <f>IFERROR(VLOOKUP($A3236,D_SAV!$A$5:$I$29,4,0),"")</f>
        <v/>
      </c>
      <c r="D3236" s="65">
        <f>IFERROR(VLOOKUP($A3236,D_SAV!$A$5:$I$29,5,0),)</f>
        <v>0</v>
      </c>
      <c r="E3236" s="60"/>
      <c r="F3236" s="60"/>
      <c r="G3236" s="60"/>
      <c r="H3236" s="60"/>
      <c r="I3236" s="60"/>
      <c r="J3236" s="60"/>
      <c r="K3236" s="65">
        <f>IFERROR(VLOOKUP($A3236,D_SAV!$A$5:$I$29,6,0),)</f>
        <v>0</v>
      </c>
    </row>
    <row r="3237" spans="1:11" x14ac:dyDescent="0.25">
      <c r="A3237" s="59"/>
      <c r="B3237" s="63">
        <f>IFERROR(VLOOKUP($A3237,D_SAV!$A$5:$I$29,3,0),)</f>
        <v>0</v>
      </c>
      <c r="C3237" s="64" t="str">
        <f>IFERROR(VLOOKUP($A3237,D_SAV!$A$5:$I$29,4,0),"")</f>
        <v/>
      </c>
      <c r="D3237" s="65">
        <f>IFERROR(VLOOKUP($A3237,D_SAV!$A$5:$I$29,5,0),)</f>
        <v>0</v>
      </c>
      <c r="E3237" s="60"/>
      <c r="F3237" s="60"/>
      <c r="G3237" s="60"/>
      <c r="H3237" s="60"/>
      <c r="I3237" s="60"/>
      <c r="J3237" s="60"/>
      <c r="K3237" s="65">
        <f>IFERROR(VLOOKUP($A3237,D_SAV!$A$5:$I$29,6,0),)</f>
        <v>0</v>
      </c>
    </row>
    <row r="3238" spans="1:11" x14ac:dyDescent="0.25">
      <c r="A3238" s="59"/>
      <c r="B3238" s="63">
        <f>IFERROR(VLOOKUP($A3238,D_SAV!$A$5:$I$29,3,0),)</f>
        <v>0</v>
      </c>
      <c r="C3238" s="64" t="str">
        <f>IFERROR(VLOOKUP($A3238,D_SAV!$A$5:$I$29,4,0),"")</f>
        <v/>
      </c>
      <c r="D3238" s="65">
        <f>IFERROR(VLOOKUP($A3238,D_SAV!$A$5:$I$29,5,0),)</f>
        <v>0</v>
      </c>
      <c r="E3238" s="60"/>
      <c r="F3238" s="60"/>
      <c r="G3238" s="60"/>
      <c r="H3238" s="60"/>
      <c r="I3238" s="60"/>
      <c r="J3238" s="60"/>
      <c r="K3238" s="65">
        <f>IFERROR(VLOOKUP($A3238,D_SAV!$A$5:$I$29,6,0),)</f>
        <v>0</v>
      </c>
    </row>
    <row r="3239" spans="1:11" x14ac:dyDescent="0.25">
      <c r="A3239" s="59"/>
      <c r="B3239" s="63">
        <f>IFERROR(VLOOKUP($A3239,D_SAV!$A$5:$I$29,3,0),)</f>
        <v>0</v>
      </c>
      <c r="C3239" s="64" t="str">
        <f>IFERROR(VLOOKUP($A3239,D_SAV!$A$5:$I$29,4,0),"")</f>
        <v/>
      </c>
      <c r="D3239" s="65">
        <f>IFERROR(VLOOKUP($A3239,D_SAV!$A$5:$I$29,5,0),)</f>
        <v>0</v>
      </c>
      <c r="E3239" s="60"/>
      <c r="F3239" s="60"/>
      <c r="G3239" s="60"/>
      <c r="H3239" s="60"/>
      <c r="I3239" s="60"/>
      <c r="J3239" s="60"/>
      <c r="K3239" s="65">
        <f>IFERROR(VLOOKUP($A3239,D_SAV!$A$5:$I$29,6,0),)</f>
        <v>0</v>
      </c>
    </row>
    <row r="3240" spans="1:11" x14ac:dyDescent="0.25">
      <c r="A3240" s="59"/>
      <c r="B3240" s="63">
        <f>IFERROR(VLOOKUP($A3240,D_SAV!$A$5:$I$29,3,0),)</f>
        <v>0</v>
      </c>
      <c r="C3240" s="64" t="str">
        <f>IFERROR(VLOOKUP($A3240,D_SAV!$A$5:$I$29,4,0),"")</f>
        <v/>
      </c>
      <c r="D3240" s="65">
        <f>IFERROR(VLOOKUP($A3240,D_SAV!$A$5:$I$29,5,0),)</f>
        <v>0</v>
      </c>
      <c r="E3240" s="60"/>
      <c r="F3240" s="60"/>
      <c r="G3240" s="60"/>
      <c r="H3240" s="60"/>
      <c r="I3240" s="60"/>
      <c r="J3240" s="60"/>
      <c r="K3240" s="65">
        <f>IFERROR(VLOOKUP($A3240,D_SAV!$A$5:$I$29,6,0),)</f>
        <v>0</v>
      </c>
    </row>
    <row r="3241" spans="1:11" x14ac:dyDescent="0.25">
      <c r="A3241" s="59"/>
      <c r="B3241" s="63">
        <f>IFERROR(VLOOKUP($A3241,D_SAV!$A$5:$I$29,3,0),)</f>
        <v>0</v>
      </c>
      <c r="C3241" s="64" t="str">
        <f>IFERROR(VLOOKUP($A3241,D_SAV!$A$5:$I$29,4,0),"")</f>
        <v/>
      </c>
      <c r="D3241" s="65">
        <f>IFERROR(VLOOKUP($A3241,D_SAV!$A$5:$I$29,5,0),)</f>
        <v>0</v>
      </c>
      <c r="E3241" s="60"/>
      <c r="F3241" s="60"/>
      <c r="G3241" s="60"/>
      <c r="H3241" s="60"/>
      <c r="I3241" s="60"/>
      <c r="J3241" s="60"/>
      <c r="K3241" s="65">
        <f>IFERROR(VLOOKUP($A3241,D_SAV!$A$5:$I$29,6,0),)</f>
        <v>0</v>
      </c>
    </row>
    <row r="3242" spans="1:11" x14ac:dyDescent="0.25">
      <c r="A3242" s="59"/>
      <c r="B3242" s="63">
        <f>IFERROR(VLOOKUP($A3242,D_SAV!$A$5:$I$29,3,0),)</f>
        <v>0</v>
      </c>
      <c r="C3242" s="64" t="str">
        <f>IFERROR(VLOOKUP($A3242,D_SAV!$A$5:$I$29,4,0),"")</f>
        <v/>
      </c>
      <c r="D3242" s="65">
        <f>IFERROR(VLOOKUP($A3242,D_SAV!$A$5:$I$29,5,0),)</f>
        <v>0</v>
      </c>
      <c r="E3242" s="60"/>
      <c r="F3242" s="60"/>
      <c r="G3242" s="60"/>
      <c r="H3242" s="60"/>
      <c r="I3242" s="60"/>
      <c r="J3242" s="60"/>
      <c r="K3242" s="65">
        <f>IFERROR(VLOOKUP($A3242,D_SAV!$A$5:$I$29,6,0),)</f>
        <v>0</v>
      </c>
    </row>
    <row r="3243" spans="1:11" x14ac:dyDescent="0.25">
      <c r="A3243" s="59"/>
      <c r="B3243" s="63">
        <f>IFERROR(VLOOKUP($A3243,D_SAV!$A$5:$I$29,3,0),)</f>
        <v>0</v>
      </c>
      <c r="C3243" s="64" t="str">
        <f>IFERROR(VLOOKUP($A3243,D_SAV!$A$5:$I$29,4,0),"")</f>
        <v/>
      </c>
      <c r="D3243" s="65">
        <f>IFERROR(VLOOKUP($A3243,D_SAV!$A$5:$I$29,5,0),)</f>
        <v>0</v>
      </c>
      <c r="E3243" s="60"/>
      <c r="F3243" s="60"/>
      <c r="G3243" s="60"/>
      <c r="H3243" s="60"/>
      <c r="I3243" s="60"/>
      <c r="J3243" s="60"/>
      <c r="K3243" s="65">
        <f>IFERROR(VLOOKUP($A3243,D_SAV!$A$5:$I$29,6,0),)</f>
        <v>0</v>
      </c>
    </row>
    <row r="3244" spans="1:11" x14ac:dyDescent="0.25">
      <c r="A3244" s="59"/>
      <c r="B3244" s="63">
        <f>IFERROR(VLOOKUP($A3244,D_SAV!$A$5:$I$29,3,0),)</f>
        <v>0</v>
      </c>
      <c r="C3244" s="64" t="str">
        <f>IFERROR(VLOOKUP($A3244,D_SAV!$A$5:$I$29,4,0),"")</f>
        <v/>
      </c>
      <c r="D3244" s="65">
        <f>IFERROR(VLOOKUP($A3244,D_SAV!$A$5:$I$29,5,0),)</f>
        <v>0</v>
      </c>
      <c r="E3244" s="60"/>
      <c r="F3244" s="60"/>
      <c r="G3244" s="60"/>
      <c r="H3244" s="60"/>
      <c r="I3244" s="60"/>
      <c r="J3244" s="60"/>
      <c r="K3244" s="65">
        <f>IFERROR(VLOOKUP($A3244,D_SAV!$A$5:$I$29,6,0),)</f>
        <v>0</v>
      </c>
    </row>
    <row r="3245" spans="1:11" x14ac:dyDescent="0.25">
      <c r="A3245" s="59"/>
      <c r="B3245" s="63">
        <f>IFERROR(VLOOKUP($A3245,D_SAV!$A$5:$I$29,3,0),)</f>
        <v>0</v>
      </c>
      <c r="C3245" s="64" t="str">
        <f>IFERROR(VLOOKUP($A3245,D_SAV!$A$5:$I$29,4,0),"")</f>
        <v/>
      </c>
      <c r="D3245" s="65">
        <f>IFERROR(VLOOKUP($A3245,D_SAV!$A$5:$I$29,5,0),)</f>
        <v>0</v>
      </c>
      <c r="E3245" s="60"/>
      <c r="F3245" s="60"/>
      <c r="G3245" s="60"/>
      <c r="H3245" s="60"/>
      <c r="I3245" s="60"/>
      <c r="J3245" s="60"/>
      <c r="K3245" s="65">
        <f>IFERROR(VLOOKUP($A3245,D_SAV!$A$5:$I$29,6,0),)</f>
        <v>0</v>
      </c>
    </row>
    <row r="3246" spans="1:11" x14ac:dyDescent="0.25">
      <c r="A3246" s="59"/>
      <c r="B3246" s="63">
        <f>IFERROR(VLOOKUP($A3246,D_SAV!$A$5:$I$29,3,0),)</f>
        <v>0</v>
      </c>
      <c r="C3246" s="64" t="str">
        <f>IFERROR(VLOOKUP($A3246,D_SAV!$A$5:$I$29,4,0),"")</f>
        <v/>
      </c>
      <c r="D3246" s="65">
        <f>IFERROR(VLOOKUP($A3246,D_SAV!$A$5:$I$29,5,0),)</f>
        <v>0</v>
      </c>
      <c r="E3246" s="60"/>
      <c r="F3246" s="60"/>
      <c r="G3246" s="60"/>
      <c r="H3246" s="60"/>
      <c r="I3246" s="60"/>
      <c r="J3246" s="60"/>
      <c r="K3246" s="65">
        <f>IFERROR(VLOOKUP($A3246,D_SAV!$A$5:$I$29,6,0),)</f>
        <v>0</v>
      </c>
    </row>
    <row r="3247" spans="1:11" x14ac:dyDescent="0.25">
      <c r="A3247" s="59"/>
      <c r="B3247" s="63">
        <f>IFERROR(VLOOKUP($A3247,D_SAV!$A$5:$I$29,3,0),)</f>
        <v>0</v>
      </c>
      <c r="C3247" s="64" t="str">
        <f>IFERROR(VLOOKUP($A3247,D_SAV!$A$5:$I$29,4,0),"")</f>
        <v/>
      </c>
      <c r="D3247" s="65">
        <f>IFERROR(VLOOKUP($A3247,D_SAV!$A$5:$I$29,5,0),)</f>
        <v>0</v>
      </c>
      <c r="E3247" s="60"/>
      <c r="F3247" s="60"/>
      <c r="G3247" s="60"/>
      <c r="H3247" s="60"/>
      <c r="I3247" s="60"/>
      <c r="J3247" s="60"/>
      <c r="K3247" s="65">
        <f>IFERROR(VLOOKUP($A3247,D_SAV!$A$5:$I$29,6,0),)</f>
        <v>0</v>
      </c>
    </row>
    <row r="3248" spans="1:11" x14ac:dyDescent="0.25">
      <c r="A3248" s="59"/>
      <c r="B3248" s="63">
        <f>IFERROR(VLOOKUP($A3248,D_SAV!$A$5:$I$29,3,0),)</f>
        <v>0</v>
      </c>
      <c r="C3248" s="64" t="str">
        <f>IFERROR(VLOOKUP($A3248,D_SAV!$A$5:$I$29,4,0),"")</f>
        <v/>
      </c>
      <c r="D3248" s="65">
        <f>IFERROR(VLOOKUP($A3248,D_SAV!$A$5:$I$29,5,0),)</f>
        <v>0</v>
      </c>
      <c r="E3248" s="60"/>
      <c r="F3248" s="60"/>
      <c r="G3248" s="60"/>
      <c r="H3248" s="60"/>
      <c r="I3248" s="60"/>
      <c r="J3248" s="60"/>
      <c r="K3248" s="65">
        <f>IFERROR(VLOOKUP($A3248,D_SAV!$A$5:$I$29,6,0),)</f>
        <v>0</v>
      </c>
    </row>
    <row r="3249" spans="1:11" x14ac:dyDescent="0.25">
      <c r="A3249" s="59"/>
      <c r="B3249" s="63">
        <f>IFERROR(VLOOKUP($A3249,D_SAV!$A$5:$I$29,3,0),)</f>
        <v>0</v>
      </c>
      <c r="C3249" s="64" t="str">
        <f>IFERROR(VLOOKUP($A3249,D_SAV!$A$5:$I$29,4,0),"")</f>
        <v/>
      </c>
      <c r="D3249" s="65">
        <f>IFERROR(VLOOKUP($A3249,D_SAV!$A$5:$I$29,5,0),)</f>
        <v>0</v>
      </c>
      <c r="E3249" s="60"/>
      <c r="F3249" s="60"/>
      <c r="G3249" s="60"/>
      <c r="H3249" s="60"/>
      <c r="I3249" s="60"/>
      <c r="J3249" s="60"/>
      <c r="K3249" s="65">
        <f>IFERROR(VLOOKUP($A3249,D_SAV!$A$5:$I$29,6,0),)</f>
        <v>0</v>
      </c>
    </row>
    <row r="3250" spans="1:11" x14ac:dyDescent="0.25">
      <c r="A3250" s="59"/>
      <c r="B3250" s="63">
        <f>IFERROR(VLOOKUP($A3250,D_SAV!$A$5:$I$29,3,0),)</f>
        <v>0</v>
      </c>
      <c r="C3250" s="64" t="str">
        <f>IFERROR(VLOOKUP($A3250,D_SAV!$A$5:$I$29,4,0),"")</f>
        <v/>
      </c>
      <c r="D3250" s="65">
        <f>IFERROR(VLOOKUP($A3250,D_SAV!$A$5:$I$29,5,0),)</f>
        <v>0</v>
      </c>
      <c r="E3250" s="60"/>
      <c r="F3250" s="60"/>
      <c r="G3250" s="60"/>
      <c r="H3250" s="60"/>
      <c r="I3250" s="60"/>
      <c r="J3250" s="60"/>
      <c r="K3250" s="65">
        <f>IFERROR(VLOOKUP($A3250,D_SAV!$A$5:$I$29,6,0),)</f>
        <v>0</v>
      </c>
    </row>
    <row r="3251" spans="1:11" x14ac:dyDescent="0.25">
      <c r="A3251" s="59"/>
      <c r="B3251" s="63">
        <f>IFERROR(VLOOKUP($A3251,D_SAV!$A$5:$I$29,3,0),)</f>
        <v>0</v>
      </c>
      <c r="C3251" s="64" t="str">
        <f>IFERROR(VLOOKUP($A3251,D_SAV!$A$5:$I$29,4,0),"")</f>
        <v/>
      </c>
      <c r="D3251" s="65">
        <f>IFERROR(VLOOKUP($A3251,D_SAV!$A$5:$I$29,5,0),)</f>
        <v>0</v>
      </c>
      <c r="E3251" s="60"/>
      <c r="F3251" s="60"/>
      <c r="G3251" s="60"/>
      <c r="H3251" s="60"/>
      <c r="I3251" s="60"/>
      <c r="J3251" s="60"/>
      <c r="K3251" s="65">
        <f>IFERROR(VLOOKUP($A3251,D_SAV!$A$5:$I$29,6,0),)</f>
        <v>0</v>
      </c>
    </row>
    <row r="3252" spans="1:11" x14ac:dyDescent="0.25">
      <c r="A3252" s="59"/>
      <c r="B3252" s="63">
        <f>IFERROR(VLOOKUP($A3252,D_SAV!$A$5:$I$29,3,0),)</f>
        <v>0</v>
      </c>
      <c r="C3252" s="64" t="str">
        <f>IFERROR(VLOOKUP($A3252,D_SAV!$A$5:$I$29,4,0),"")</f>
        <v/>
      </c>
      <c r="D3252" s="65">
        <f>IFERROR(VLOOKUP($A3252,D_SAV!$A$5:$I$29,5,0),)</f>
        <v>0</v>
      </c>
      <c r="E3252" s="60"/>
      <c r="F3252" s="60"/>
      <c r="G3252" s="60"/>
      <c r="H3252" s="60"/>
      <c r="I3252" s="60"/>
      <c r="J3252" s="60"/>
      <c r="K3252" s="65">
        <f>IFERROR(VLOOKUP($A3252,D_SAV!$A$5:$I$29,6,0),)</f>
        <v>0</v>
      </c>
    </row>
    <row r="3253" spans="1:11" x14ac:dyDescent="0.25">
      <c r="A3253" s="59"/>
      <c r="B3253" s="63">
        <f>IFERROR(VLOOKUP($A3253,D_SAV!$A$5:$I$29,3,0),)</f>
        <v>0</v>
      </c>
      <c r="C3253" s="64" t="str">
        <f>IFERROR(VLOOKUP($A3253,D_SAV!$A$5:$I$29,4,0),"")</f>
        <v/>
      </c>
      <c r="D3253" s="65">
        <f>IFERROR(VLOOKUP($A3253,D_SAV!$A$5:$I$29,5,0),)</f>
        <v>0</v>
      </c>
      <c r="E3253" s="60"/>
      <c r="F3253" s="60"/>
      <c r="G3253" s="60"/>
      <c r="H3253" s="60"/>
      <c r="I3253" s="60"/>
      <c r="J3253" s="60"/>
      <c r="K3253" s="65">
        <f>IFERROR(VLOOKUP($A3253,D_SAV!$A$5:$I$29,6,0),)</f>
        <v>0</v>
      </c>
    </row>
    <row r="3254" spans="1:11" x14ac:dyDescent="0.25">
      <c r="A3254" s="59"/>
      <c r="B3254" s="63">
        <f>IFERROR(VLOOKUP($A3254,D_SAV!$A$5:$I$29,3,0),)</f>
        <v>0</v>
      </c>
      <c r="C3254" s="64" t="str">
        <f>IFERROR(VLOOKUP($A3254,D_SAV!$A$5:$I$29,4,0),"")</f>
        <v/>
      </c>
      <c r="D3254" s="65">
        <f>IFERROR(VLOOKUP($A3254,D_SAV!$A$5:$I$29,5,0),)</f>
        <v>0</v>
      </c>
      <c r="E3254" s="60"/>
      <c r="F3254" s="60"/>
      <c r="G3254" s="60"/>
      <c r="H3254" s="60"/>
      <c r="I3254" s="60"/>
      <c r="J3254" s="60"/>
      <c r="K3254" s="65">
        <f>IFERROR(VLOOKUP($A3254,D_SAV!$A$5:$I$29,6,0),)</f>
        <v>0</v>
      </c>
    </row>
    <row r="3255" spans="1:11" x14ac:dyDescent="0.25">
      <c r="A3255" s="59"/>
      <c r="B3255" s="63">
        <f>IFERROR(VLOOKUP($A3255,D_SAV!$A$5:$I$29,3,0),)</f>
        <v>0</v>
      </c>
      <c r="C3255" s="64" t="str">
        <f>IFERROR(VLOOKUP($A3255,D_SAV!$A$5:$I$29,4,0),"")</f>
        <v/>
      </c>
      <c r="D3255" s="65">
        <f>IFERROR(VLOOKUP($A3255,D_SAV!$A$5:$I$29,5,0),)</f>
        <v>0</v>
      </c>
      <c r="E3255" s="60"/>
      <c r="F3255" s="60"/>
      <c r="G3255" s="60"/>
      <c r="H3255" s="60"/>
      <c r="I3255" s="60"/>
      <c r="J3255" s="60"/>
      <c r="K3255" s="65">
        <f>IFERROR(VLOOKUP($A3255,D_SAV!$A$5:$I$29,6,0),)</f>
        <v>0</v>
      </c>
    </row>
    <row r="3256" spans="1:11" x14ac:dyDescent="0.25">
      <c r="A3256" s="59"/>
      <c r="B3256" s="63">
        <f>IFERROR(VLOOKUP($A3256,D_SAV!$A$5:$I$29,3,0),)</f>
        <v>0</v>
      </c>
      <c r="C3256" s="64" t="str">
        <f>IFERROR(VLOOKUP($A3256,D_SAV!$A$5:$I$29,4,0),"")</f>
        <v/>
      </c>
      <c r="D3256" s="65">
        <f>IFERROR(VLOOKUP($A3256,D_SAV!$A$5:$I$29,5,0),)</f>
        <v>0</v>
      </c>
      <c r="E3256" s="60"/>
      <c r="F3256" s="60"/>
      <c r="G3256" s="60"/>
      <c r="H3256" s="60"/>
      <c r="I3256" s="60"/>
      <c r="J3256" s="60"/>
      <c r="K3256" s="65">
        <f>IFERROR(VLOOKUP($A3256,D_SAV!$A$5:$I$29,6,0),)</f>
        <v>0</v>
      </c>
    </row>
    <row r="3257" spans="1:11" x14ac:dyDescent="0.25">
      <c r="A3257" s="59"/>
      <c r="B3257" s="63">
        <f>IFERROR(VLOOKUP($A3257,D_SAV!$A$5:$I$29,3,0),)</f>
        <v>0</v>
      </c>
      <c r="C3257" s="64" t="str">
        <f>IFERROR(VLOOKUP($A3257,D_SAV!$A$5:$I$29,4,0),"")</f>
        <v/>
      </c>
      <c r="D3257" s="65">
        <f>IFERROR(VLOOKUP($A3257,D_SAV!$A$5:$I$29,5,0),)</f>
        <v>0</v>
      </c>
      <c r="E3257" s="60"/>
      <c r="F3257" s="60"/>
      <c r="G3257" s="60"/>
      <c r="H3257" s="60"/>
      <c r="I3257" s="60"/>
      <c r="J3257" s="60"/>
      <c r="K3257" s="65">
        <f>IFERROR(VLOOKUP($A3257,D_SAV!$A$5:$I$29,6,0),)</f>
        <v>0</v>
      </c>
    </row>
    <row r="3258" spans="1:11" x14ac:dyDescent="0.25">
      <c r="A3258" s="59"/>
      <c r="B3258" s="63">
        <f>IFERROR(VLOOKUP($A3258,D_SAV!$A$5:$I$29,3,0),)</f>
        <v>0</v>
      </c>
      <c r="C3258" s="64" t="str">
        <f>IFERROR(VLOOKUP($A3258,D_SAV!$A$5:$I$29,4,0),"")</f>
        <v/>
      </c>
      <c r="D3258" s="65">
        <f>IFERROR(VLOOKUP($A3258,D_SAV!$A$5:$I$29,5,0),)</f>
        <v>0</v>
      </c>
      <c r="E3258" s="60"/>
      <c r="F3258" s="60"/>
      <c r="G3258" s="60"/>
      <c r="H3258" s="60"/>
      <c r="I3258" s="60"/>
      <c r="J3258" s="60"/>
      <c r="K3258" s="65">
        <f>IFERROR(VLOOKUP($A3258,D_SAV!$A$5:$I$29,6,0),)</f>
        <v>0</v>
      </c>
    </row>
    <row r="3259" spans="1:11" x14ac:dyDescent="0.25">
      <c r="A3259" s="59"/>
      <c r="B3259" s="63">
        <f>IFERROR(VLOOKUP($A3259,D_SAV!$A$5:$I$29,3,0),)</f>
        <v>0</v>
      </c>
      <c r="C3259" s="64" t="str">
        <f>IFERROR(VLOOKUP($A3259,D_SAV!$A$5:$I$29,4,0),"")</f>
        <v/>
      </c>
      <c r="D3259" s="65">
        <f>IFERROR(VLOOKUP($A3259,D_SAV!$A$5:$I$29,5,0),)</f>
        <v>0</v>
      </c>
      <c r="E3259" s="60"/>
      <c r="F3259" s="60"/>
      <c r="G3259" s="60"/>
      <c r="H3259" s="60"/>
      <c r="I3259" s="60"/>
      <c r="J3259" s="60"/>
      <c r="K3259" s="65">
        <f>IFERROR(VLOOKUP($A3259,D_SAV!$A$5:$I$29,6,0),)</f>
        <v>0</v>
      </c>
    </row>
    <row r="3260" spans="1:11" x14ac:dyDescent="0.25">
      <c r="A3260" s="59"/>
      <c r="B3260" s="63">
        <f>IFERROR(VLOOKUP($A3260,D_SAV!$A$5:$I$29,3,0),)</f>
        <v>0</v>
      </c>
      <c r="C3260" s="64" t="str">
        <f>IFERROR(VLOOKUP($A3260,D_SAV!$A$5:$I$29,4,0),"")</f>
        <v/>
      </c>
      <c r="D3260" s="65">
        <f>IFERROR(VLOOKUP($A3260,D_SAV!$A$5:$I$29,5,0),)</f>
        <v>0</v>
      </c>
      <c r="E3260" s="60"/>
      <c r="F3260" s="60"/>
      <c r="G3260" s="60"/>
      <c r="H3260" s="60"/>
      <c r="I3260" s="60"/>
      <c r="J3260" s="60"/>
      <c r="K3260" s="65">
        <f>IFERROR(VLOOKUP($A3260,D_SAV!$A$5:$I$29,6,0),)</f>
        <v>0</v>
      </c>
    </row>
    <row r="3261" spans="1:11" x14ac:dyDescent="0.25">
      <c r="A3261" s="59"/>
      <c r="B3261" s="63">
        <f>IFERROR(VLOOKUP($A3261,D_SAV!$A$5:$I$29,3,0),)</f>
        <v>0</v>
      </c>
      <c r="C3261" s="64" t="str">
        <f>IFERROR(VLOOKUP($A3261,D_SAV!$A$5:$I$29,4,0),"")</f>
        <v/>
      </c>
      <c r="D3261" s="65">
        <f>IFERROR(VLOOKUP($A3261,D_SAV!$A$5:$I$29,5,0),)</f>
        <v>0</v>
      </c>
      <c r="E3261" s="60"/>
      <c r="F3261" s="60"/>
      <c r="G3261" s="60"/>
      <c r="H3261" s="60"/>
      <c r="I3261" s="60"/>
      <c r="J3261" s="60"/>
      <c r="K3261" s="65">
        <f>IFERROR(VLOOKUP($A3261,D_SAV!$A$5:$I$29,6,0),)</f>
        <v>0</v>
      </c>
    </row>
    <row r="3262" spans="1:11" x14ac:dyDescent="0.25">
      <c r="A3262" s="59"/>
      <c r="B3262" s="63">
        <f>IFERROR(VLOOKUP($A3262,D_SAV!$A$5:$I$29,3,0),)</f>
        <v>0</v>
      </c>
      <c r="C3262" s="64" t="str">
        <f>IFERROR(VLOOKUP($A3262,D_SAV!$A$5:$I$29,4,0),"")</f>
        <v/>
      </c>
      <c r="D3262" s="65">
        <f>IFERROR(VLOOKUP($A3262,D_SAV!$A$5:$I$29,5,0),)</f>
        <v>0</v>
      </c>
      <c r="E3262" s="60"/>
      <c r="F3262" s="60"/>
      <c r="G3262" s="60"/>
      <c r="H3262" s="60"/>
      <c r="I3262" s="60"/>
      <c r="J3262" s="60"/>
      <c r="K3262" s="65">
        <f>IFERROR(VLOOKUP($A3262,D_SAV!$A$5:$I$29,6,0),)</f>
        <v>0</v>
      </c>
    </row>
    <row r="3263" spans="1:11" x14ac:dyDescent="0.25">
      <c r="A3263" s="59"/>
      <c r="B3263" s="63">
        <f>IFERROR(VLOOKUP($A3263,D_SAV!$A$5:$I$29,3,0),)</f>
        <v>0</v>
      </c>
      <c r="C3263" s="64" t="str">
        <f>IFERROR(VLOOKUP($A3263,D_SAV!$A$5:$I$29,4,0),"")</f>
        <v/>
      </c>
      <c r="D3263" s="65">
        <f>IFERROR(VLOOKUP($A3263,D_SAV!$A$5:$I$29,5,0),)</f>
        <v>0</v>
      </c>
      <c r="E3263" s="60"/>
      <c r="F3263" s="60"/>
      <c r="G3263" s="60"/>
      <c r="H3263" s="60"/>
      <c r="I3263" s="60"/>
      <c r="J3263" s="60"/>
      <c r="K3263" s="65">
        <f>IFERROR(VLOOKUP($A3263,D_SAV!$A$5:$I$29,6,0),)</f>
        <v>0</v>
      </c>
    </row>
    <row r="3264" spans="1:11" x14ac:dyDescent="0.25">
      <c r="A3264" s="59"/>
      <c r="B3264" s="63">
        <f>IFERROR(VLOOKUP($A3264,D_SAV!$A$5:$I$29,3,0),)</f>
        <v>0</v>
      </c>
      <c r="C3264" s="64" t="str">
        <f>IFERROR(VLOOKUP($A3264,D_SAV!$A$5:$I$29,4,0),"")</f>
        <v/>
      </c>
      <c r="D3264" s="65">
        <f>IFERROR(VLOOKUP($A3264,D_SAV!$A$5:$I$29,5,0),)</f>
        <v>0</v>
      </c>
      <c r="E3264" s="60"/>
      <c r="F3264" s="60"/>
      <c r="G3264" s="60"/>
      <c r="H3264" s="60"/>
      <c r="I3264" s="60"/>
      <c r="J3264" s="60"/>
      <c r="K3264" s="65">
        <f>IFERROR(VLOOKUP($A3264,D_SAV!$A$5:$I$29,6,0),)</f>
        <v>0</v>
      </c>
    </row>
    <row r="3265" spans="1:11" x14ac:dyDescent="0.25">
      <c r="A3265" s="59"/>
      <c r="B3265" s="63">
        <f>IFERROR(VLOOKUP($A3265,D_SAV!$A$5:$I$29,3,0),)</f>
        <v>0</v>
      </c>
      <c r="C3265" s="64" t="str">
        <f>IFERROR(VLOOKUP($A3265,D_SAV!$A$5:$I$29,4,0),"")</f>
        <v/>
      </c>
      <c r="D3265" s="65">
        <f>IFERROR(VLOOKUP($A3265,D_SAV!$A$5:$I$29,5,0),)</f>
        <v>0</v>
      </c>
      <c r="E3265" s="60"/>
      <c r="F3265" s="60"/>
      <c r="G3265" s="60"/>
      <c r="H3265" s="60"/>
      <c r="I3265" s="60"/>
      <c r="J3265" s="60"/>
      <c r="K3265" s="65">
        <f>IFERROR(VLOOKUP($A3265,D_SAV!$A$5:$I$29,6,0),)</f>
        <v>0</v>
      </c>
    </row>
    <row r="3266" spans="1:11" x14ac:dyDescent="0.25">
      <c r="A3266" s="59"/>
      <c r="B3266" s="63">
        <f>IFERROR(VLOOKUP($A3266,D_SAV!$A$5:$I$29,3,0),)</f>
        <v>0</v>
      </c>
      <c r="C3266" s="64" t="str">
        <f>IFERROR(VLOOKUP($A3266,D_SAV!$A$5:$I$29,4,0),"")</f>
        <v/>
      </c>
      <c r="D3266" s="65">
        <f>IFERROR(VLOOKUP($A3266,D_SAV!$A$5:$I$29,5,0),)</f>
        <v>0</v>
      </c>
      <c r="E3266" s="60"/>
      <c r="F3266" s="60"/>
      <c r="G3266" s="60"/>
      <c r="H3266" s="60"/>
      <c r="I3266" s="60"/>
      <c r="J3266" s="60"/>
      <c r="K3266" s="65">
        <f>IFERROR(VLOOKUP($A3266,D_SAV!$A$5:$I$29,6,0),)</f>
        <v>0</v>
      </c>
    </row>
    <row r="3267" spans="1:11" x14ac:dyDescent="0.25">
      <c r="A3267" s="59"/>
      <c r="B3267" s="63">
        <f>IFERROR(VLOOKUP($A3267,D_SAV!$A$5:$I$29,3,0),)</f>
        <v>0</v>
      </c>
      <c r="C3267" s="64" t="str">
        <f>IFERROR(VLOOKUP($A3267,D_SAV!$A$5:$I$29,4,0),"")</f>
        <v/>
      </c>
      <c r="D3267" s="65">
        <f>IFERROR(VLOOKUP($A3267,D_SAV!$A$5:$I$29,5,0),)</f>
        <v>0</v>
      </c>
      <c r="E3267" s="60"/>
      <c r="F3267" s="60"/>
      <c r="G3267" s="60"/>
      <c r="H3267" s="60"/>
      <c r="I3267" s="60"/>
      <c r="J3267" s="60"/>
      <c r="K3267" s="65">
        <f>IFERROR(VLOOKUP($A3267,D_SAV!$A$5:$I$29,6,0),)</f>
        <v>0</v>
      </c>
    </row>
    <row r="3268" spans="1:11" x14ac:dyDescent="0.25">
      <c r="A3268" s="59"/>
      <c r="B3268" s="63">
        <f>IFERROR(VLOOKUP($A3268,D_SAV!$A$5:$I$29,3,0),)</f>
        <v>0</v>
      </c>
      <c r="C3268" s="64" t="str">
        <f>IFERROR(VLOOKUP($A3268,D_SAV!$A$5:$I$29,4,0),"")</f>
        <v/>
      </c>
      <c r="D3268" s="65">
        <f>IFERROR(VLOOKUP($A3268,D_SAV!$A$5:$I$29,5,0),)</f>
        <v>0</v>
      </c>
      <c r="E3268" s="60"/>
      <c r="F3268" s="60"/>
      <c r="G3268" s="60"/>
      <c r="H3268" s="60"/>
      <c r="I3268" s="60"/>
      <c r="J3268" s="60"/>
      <c r="K3268" s="65">
        <f>IFERROR(VLOOKUP($A3268,D_SAV!$A$5:$I$29,6,0),)</f>
        <v>0</v>
      </c>
    </row>
    <row r="3269" spans="1:11" x14ac:dyDescent="0.25">
      <c r="A3269" s="59"/>
      <c r="B3269" s="63">
        <f>IFERROR(VLOOKUP($A3269,D_SAV!$A$5:$I$29,3,0),)</f>
        <v>0</v>
      </c>
      <c r="C3269" s="64" t="str">
        <f>IFERROR(VLOOKUP($A3269,D_SAV!$A$5:$I$29,4,0),"")</f>
        <v/>
      </c>
      <c r="D3269" s="65">
        <f>IFERROR(VLOOKUP($A3269,D_SAV!$A$5:$I$29,5,0),)</f>
        <v>0</v>
      </c>
      <c r="E3269" s="60"/>
      <c r="F3269" s="60"/>
      <c r="G3269" s="60"/>
      <c r="H3269" s="60"/>
      <c r="I3269" s="60"/>
      <c r="J3269" s="60"/>
      <c r="K3269" s="65">
        <f>IFERROR(VLOOKUP($A3269,D_SAV!$A$5:$I$29,6,0),)</f>
        <v>0</v>
      </c>
    </row>
    <row r="3270" spans="1:11" x14ac:dyDescent="0.25">
      <c r="A3270" s="59"/>
      <c r="B3270" s="63">
        <f>IFERROR(VLOOKUP($A3270,D_SAV!$A$5:$I$29,3,0),)</f>
        <v>0</v>
      </c>
      <c r="C3270" s="64" t="str">
        <f>IFERROR(VLOOKUP($A3270,D_SAV!$A$5:$I$29,4,0),"")</f>
        <v/>
      </c>
      <c r="D3270" s="65">
        <f>IFERROR(VLOOKUP($A3270,D_SAV!$A$5:$I$29,5,0),)</f>
        <v>0</v>
      </c>
      <c r="E3270" s="60"/>
      <c r="F3270" s="60"/>
      <c r="G3270" s="60"/>
      <c r="H3270" s="60"/>
      <c r="I3270" s="60"/>
      <c r="J3270" s="60"/>
      <c r="K3270" s="65">
        <f>IFERROR(VLOOKUP($A3270,D_SAV!$A$5:$I$29,6,0),)</f>
        <v>0</v>
      </c>
    </row>
    <row r="3271" spans="1:11" x14ac:dyDescent="0.25">
      <c r="A3271" s="59"/>
      <c r="B3271" s="63">
        <f>IFERROR(VLOOKUP($A3271,D_SAV!$A$5:$I$29,3,0),)</f>
        <v>0</v>
      </c>
      <c r="C3271" s="64" t="str">
        <f>IFERROR(VLOOKUP($A3271,D_SAV!$A$5:$I$29,4,0),"")</f>
        <v/>
      </c>
      <c r="D3271" s="65">
        <f>IFERROR(VLOOKUP($A3271,D_SAV!$A$5:$I$29,5,0),)</f>
        <v>0</v>
      </c>
      <c r="E3271" s="60"/>
      <c r="F3271" s="60"/>
      <c r="G3271" s="60"/>
      <c r="H3271" s="60"/>
      <c r="I3271" s="60"/>
      <c r="J3271" s="60"/>
      <c r="K3271" s="65">
        <f>IFERROR(VLOOKUP($A3271,D_SAV!$A$5:$I$29,6,0),)</f>
        <v>0</v>
      </c>
    </row>
    <row r="3272" spans="1:11" x14ac:dyDescent="0.25">
      <c r="A3272" s="59"/>
      <c r="B3272" s="63">
        <f>IFERROR(VLOOKUP($A3272,D_SAV!$A$5:$I$29,3,0),)</f>
        <v>0</v>
      </c>
      <c r="C3272" s="64" t="str">
        <f>IFERROR(VLOOKUP($A3272,D_SAV!$A$5:$I$29,4,0),"")</f>
        <v/>
      </c>
      <c r="D3272" s="65">
        <f>IFERROR(VLOOKUP($A3272,D_SAV!$A$5:$I$29,5,0),)</f>
        <v>0</v>
      </c>
      <c r="E3272" s="60"/>
      <c r="F3272" s="60"/>
      <c r="G3272" s="60"/>
      <c r="H3272" s="60"/>
      <c r="I3272" s="60"/>
      <c r="J3272" s="60"/>
      <c r="K3272" s="65">
        <f>IFERROR(VLOOKUP($A3272,D_SAV!$A$5:$I$29,6,0),)</f>
        <v>0</v>
      </c>
    </row>
    <row r="3273" spans="1:11" x14ac:dyDescent="0.25">
      <c r="A3273" s="59"/>
      <c r="B3273" s="63">
        <f>IFERROR(VLOOKUP($A3273,D_SAV!$A$5:$I$29,3,0),)</f>
        <v>0</v>
      </c>
      <c r="C3273" s="64" t="str">
        <f>IFERROR(VLOOKUP($A3273,D_SAV!$A$5:$I$29,4,0),"")</f>
        <v/>
      </c>
      <c r="D3273" s="65">
        <f>IFERROR(VLOOKUP($A3273,D_SAV!$A$5:$I$29,5,0),)</f>
        <v>0</v>
      </c>
      <c r="E3273" s="60"/>
      <c r="F3273" s="60"/>
      <c r="G3273" s="60"/>
      <c r="H3273" s="60"/>
      <c r="I3273" s="60"/>
      <c r="J3273" s="60"/>
      <c r="K3273" s="65">
        <f>IFERROR(VLOOKUP($A3273,D_SAV!$A$5:$I$29,6,0),)</f>
        <v>0</v>
      </c>
    </row>
    <row r="3274" spans="1:11" x14ac:dyDescent="0.25">
      <c r="A3274" s="59"/>
      <c r="B3274" s="63">
        <f>IFERROR(VLOOKUP($A3274,D_SAV!$A$5:$I$29,3,0),)</f>
        <v>0</v>
      </c>
      <c r="C3274" s="64" t="str">
        <f>IFERROR(VLOOKUP($A3274,D_SAV!$A$5:$I$29,4,0),"")</f>
        <v/>
      </c>
      <c r="D3274" s="65">
        <f>IFERROR(VLOOKUP($A3274,D_SAV!$A$5:$I$29,5,0),)</f>
        <v>0</v>
      </c>
      <c r="E3274" s="60"/>
      <c r="F3274" s="60"/>
      <c r="G3274" s="60"/>
      <c r="H3274" s="60"/>
      <c r="I3274" s="60"/>
      <c r="J3274" s="60"/>
      <c r="K3274" s="65">
        <f>IFERROR(VLOOKUP($A3274,D_SAV!$A$5:$I$29,6,0),)</f>
        <v>0</v>
      </c>
    </row>
    <row r="3275" spans="1:11" x14ac:dyDescent="0.25">
      <c r="A3275" s="59"/>
      <c r="B3275" s="63">
        <f>IFERROR(VLOOKUP($A3275,D_SAV!$A$5:$I$29,3,0),)</f>
        <v>0</v>
      </c>
      <c r="C3275" s="64" t="str">
        <f>IFERROR(VLOOKUP($A3275,D_SAV!$A$5:$I$29,4,0),"")</f>
        <v/>
      </c>
      <c r="D3275" s="65">
        <f>IFERROR(VLOOKUP($A3275,D_SAV!$A$5:$I$29,5,0),)</f>
        <v>0</v>
      </c>
      <c r="E3275" s="60"/>
      <c r="F3275" s="60"/>
      <c r="G3275" s="60"/>
      <c r="H3275" s="60"/>
      <c r="I3275" s="60"/>
      <c r="J3275" s="60"/>
      <c r="K3275" s="65">
        <f>IFERROR(VLOOKUP($A3275,D_SAV!$A$5:$I$29,6,0),)</f>
        <v>0</v>
      </c>
    </row>
    <row r="3276" spans="1:11" x14ac:dyDescent="0.25">
      <c r="A3276" s="59"/>
      <c r="B3276" s="63">
        <f>IFERROR(VLOOKUP($A3276,D_SAV!$A$5:$I$29,3,0),)</f>
        <v>0</v>
      </c>
      <c r="C3276" s="64" t="str">
        <f>IFERROR(VLOOKUP($A3276,D_SAV!$A$5:$I$29,4,0),"")</f>
        <v/>
      </c>
      <c r="D3276" s="65">
        <f>IFERROR(VLOOKUP($A3276,D_SAV!$A$5:$I$29,5,0),)</f>
        <v>0</v>
      </c>
      <c r="E3276" s="60"/>
      <c r="F3276" s="60"/>
      <c r="G3276" s="60"/>
      <c r="H3276" s="60"/>
      <c r="I3276" s="60"/>
      <c r="J3276" s="60"/>
      <c r="K3276" s="65">
        <f>IFERROR(VLOOKUP($A3276,D_SAV!$A$5:$I$29,6,0),)</f>
        <v>0</v>
      </c>
    </row>
    <row r="3277" spans="1:11" x14ac:dyDescent="0.25">
      <c r="A3277" s="59"/>
      <c r="B3277" s="63">
        <f>IFERROR(VLOOKUP($A3277,D_SAV!$A$5:$I$29,3,0),)</f>
        <v>0</v>
      </c>
      <c r="C3277" s="64" t="str">
        <f>IFERROR(VLOOKUP($A3277,D_SAV!$A$5:$I$29,4,0),"")</f>
        <v/>
      </c>
      <c r="D3277" s="65">
        <f>IFERROR(VLOOKUP($A3277,D_SAV!$A$5:$I$29,5,0),)</f>
        <v>0</v>
      </c>
      <c r="E3277" s="60"/>
      <c r="F3277" s="60"/>
      <c r="G3277" s="60"/>
      <c r="H3277" s="60"/>
      <c r="I3277" s="60"/>
      <c r="J3277" s="60"/>
      <c r="K3277" s="65">
        <f>IFERROR(VLOOKUP($A3277,D_SAV!$A$5:$I$29,6,0),)</f>
        <v>0</v>
      </c>
    </row>
    <row r="3278" spans="1:11" x14ac:dyDescent="0.25">
      <c r="A3278" s="59"/>
      <c r="B3278" s="63">
        <f>IFERROR(VLOOKUP($A3278,D_SAV!$A$5:$I$29,3,0),)</f>
        <v>0</v>
      </c>
      <c r="C3278" s="64" t="str">
        <f>IFERROR(VLOOKUP($A3278,D_SAV!$A$5:$I$29,4,0),"")</f>
        <v/>
      </c>
      <c r="D3278" s="65">
        <f>IFERROR(VLOOKUP($A3278,D_SAV!$A$5:$I$29,5,0),)</f>
        <v>0</v>
      </c>
      <c r="E3278" s="60"/>
      <c r="F3278" s="60"/>
      <c r="G3278" s="60"/>
      <c r="H3278" s="60"/>
      <c r="I3278" s="60"/>
      <c r="J3278" s="60"/>
      <c r="K3278" s="65">
        <f>IFERROR(VLOOKUP($A3278,D_SAV!$A$5:$I$29,6,0),)</f>
        <v>0</v>
      </c>
    </row>
    <row r="3279" spans="1:11" x14ac:dyDescent="0.25">
      <c r="A3279" s="59"/>
      <c r="B3279" s="63">
        <f>IFERROR(VLOOKUP($A3279,D_SAV!$A$5:$I$29,3,0),)</f>
        <v>0</v>
      </c>
      <c r="C3279" s="64" t="str">
        <f>IFERROR(VLOOKUP($A3279,D_SAV!$A$5:$I$29,4,0),"")</f>
        <v/>
      </c>
      <c r="D3279" s="65">
        <f>IFERROR(VLOOKUP($A3279,D_SAV!$A$5:$I$29,5,0),)</f>
        <v>0</v>
      </c>
      <c r="E3279" s="60"/>
      <c r="F3279" s="60"/>
      <c r="G3279" s="60"/>
      <c r="H3279" s="60"/>
      <c r="I3279" s="60"/>
      <c r="J3279" s="60"/>
      <c r="K3279" s="65">
        <f>IFERROR(VLOOKUP($A3279,D_SAV!$A$5:$I$29,6,0),)</f>
        <v>0</v>
      </c>
    </row>
    <row r="3280" spans="1:11" x14ac:dyDescent="0.25">
      <c r="A3280" s="59"/>
      <c r="B3280" s="63">
        <f>IFERROR(VLOOKUP($A3280,D_SAV!$A$5:$I$29,3,0),)</f>
        <v>0</v>
      </c>
      <c r="C3280" s="64" t="str">
        <f>IFERROR(VLOOKUP($A3280,D_SAV!$A$5:$I$29,4,0),"")</f>
        <v/>
      </c>
      <c r="D3280" s="65">
        <f>IFERROR(VLOOKUP($A3280,D_SAV!$A$5:$I$29,5,0),)</f>
        <v>0</v>
      </c>
      <c r="E3280" s="60"/>
      <c r="F3280" s="60"/>
      <c r="G3280" s="60"/>
      <c r="H3280" s="60"/>
      <c r="I3280" s="60"/>
      <c r="J3280" s="60"/>
      <c r="K3280" s="65">
        <f>IFERROR(VLOOKUP($A3280,D_SAV!$A$5:$I$29,6,0),)</f>
        <v>0</v>
      </c>
    </row>
    <row r="3281" spans="1:11" x14ac:dyDescent="0.25">
      <c r="A3281" s="59"/>
      <c r="B3281" s="63">
        <f>IFERROR(VLOOKUP($A3281,D_SAV!$A$5:$I$29,3,0),)</f>
        <v>0</v>
      </c>
      <c r="C3281" s="64" t="str">
        <f>IFERROR(VLOOKUP($A3281,D_SAV!$A$5:$I$29,4,0),"")</f>
        <v/>
      </c>
      <c r="D3281" s="65">
        <f>IFERROR(VLOOKUP($A3281,D_SAV!$A$5:$I$29,5,0),)</f>
        <v>0</v>
      </c>
      <c r="E3281" s="60"/>
      <c r="F3281" s="60"/>
      <c r="G3281" s="60"/>
      <c r="H3281" s="60"/>
      <c r="I3281" s="60"/>
      <c r="J3281" s="60"/>
      <c r="K3281" s="65">
        <f>IFERROR(VLOOKUP($A3281,D_SAV!$A$5:$I$29,6,0),)</f>
        <v>0</v>
      </c>
    </row>
    <row r="3282" spans="1:11" x14ac:dyDescent="0.25">
      <c r="A3282" s="59"/>
      <c r="B3282" s="63">
        <f>IFERROR(VLOOKUP($A3282,D_SAV!$A$5:$I$29,3,0),)</f>
        <v>0</v>
      </c>
      <c r="C3282" s="64" t="str">
        <f>IFERROR(VLOOKUP($A3282,D_SAV!$A$5:$I$29,4,0),"")</f>
        <v/>
      </c>
      <c r="D3282" s="65">
        <f>IFERROR(VLOOKUP($A3282,D_SAV!$A$5:$I$29,5,0),)</f>
        <v>0</v>
      </c>
      <c r="E3282" s="60"/>
      <c r="F3282" s="60"/>
      <c r="G3282" s="60"/>
      <c r="H3282" s="60"/>
      <c r="I3282" s="60"/>
      <c r="J3282" s="60"/>
      <c r="K3282" s="65">
        <f>IFERROR(VLOOKUP($A3282,D_SAV!$A$5:$I$29,6,0),)</f>
        <v>0</v>
      </c>
    </row>
    <row r="3283" spans="1:11" x14ac:dyDescent="0.25">
      <c r="A3283" s="59"/>
      <c r="B3283" s="63">
        <f>IFERROR(VLOOKUP($A3283,D_SAV!$A$5:$I$29,3,0),)</f>
        <v>0</v>
      </c>
      <c r="C3283" s="64" t="str">
        <f>IFERROR(VLOOKUP($A3283,D_SAV!$A$5:$I$29,4,0),"")</f>
        <v/>
      </c>
      <c r="D3283" s="65">
        <f>IFERROR(VLOOKUP($A3283,D_SAV!$A$5:$I$29,5,0),)</f>
        <v>0</v>
      </c>
      <c r="E3283" s="60"/>
      <c r="F3283" s="60"/>
      <c r="G3283" s="60"/>
      <c r="H3283" s="60"/>
      <c r="I3283" s="60"/>
      <c r="J3283" s="60"/>
      <c r="K3283" s="65">
        <f>IFERROR(VLOOKUP($A3283,D_SAV!$A$5:$I$29,6,0),)</f>
        <v>0</v>
      </c>
    </row>
    <row r="3284" spans="1:11" x14ac:dyDescent="0.25">
      <c r="A3284" s="59"/>
      <c r="B3284" s="63">
        <f>IFERROR(VLOOKUP($A3284,D_SAV!$A$5:$I$29,3,0),)</f>
        <v>0</v>
      </c>
      <c r="C3284" s="64" t="str">
        <f>IFERROR(VLOOKUP($A3284,D_SAV!$A$5:$I$29,4,0),"")</f>
        <v/>
      </c>
      <c r="D3284" s="65">
        <f>IFERROR(VLOOKUP($A3284,D_SAV!$A$5:$I$29,5,0),)</f>
        <v>0</v>
      </c>
      <c r="E3284" s="60"/>
      <c r="F3284" s="60"/>
      <c r="G3284" s="60"/>
      <c r="H3284" s="60"/>
      <c r="I3284" s="60"/>
      <c r="J3284" s="60"/>
      <c r="K3284" s="65">
        <f>IFERROR(VLOOKUP($A3284,D_SAV!$A$5:$I$29,6,0),)</f>
        <v>0</v>
      </c>
    </row>
    <row r="3285" spans="1:11" x14ac:dyDescent="0.25">
      <c r="A3285" s="59"/>
      <c r="B3285" s="63">
        <f>IFERROR(VLOOKUP($A3285,D_SAV!$A$5:$I$29,3,0),)</f>
        <v>0</v>
      </c>
      <c r="C3285" s="64" t="str">
        <f>IFERROR(VLOOKUP($A3285,D_SAV!$A$5:$I$29,4,0),"")</f>
        <v/>
      </c>
      <c r="D3285" s="65">
        <f>IFERROR(VLOOKUP($A3285,D_SAV!$A$5:$I$29,5,0),)</f>
        <v>0</v>
      </c>
      <c r="E3285" s="60"/>
      <c r="F3285" s="60"/>
      <c r="G3285" s="60"/>
      <c r="H3285" s="60"/>
      <c r="I3285" s="60"/>
      <c r="J3285" s="60"/>
      <c r="K3285" s="65">
        <f>IFERROR(VLOOKUP($A3285,D_SAV!$A$5:$I$29,6,0),)</f>
        <v>0</v>
      </c>
    </row>
    <row r="3286" spans="1:11" x14ac:dyDescent="0.25">
      <c r="A3286" s="59"/>
      <c r="B3286" s="63">
        <f>IFERROR(VLOOKUP($A3286,D_SAV!$A$5:$I$29,3,0),)</f>
        <v>0</v>
      </c>
      <c r="C3286" s="64" t="str">
        <f>IFERROR(VLOOKUP($A3286,D_SAV!$A$5:$I$29,4,0),"")</f>
        <v/>
      </c>
      <c r="D3286" s="65">
        <f>IFERROR(VLOOKUP($A3286,D_SAV!$A$5:$I$29,5,0),)</f>
        <v>0</v>
      </c>
      <c r="E3286" s="60"/>
      <c r="F3286" s="60"/>
      <c r="G3286" s="60"/>
      <c r="H3286" s="60"/>
      <c r="I3286" s="60"/>
      <c r="J3286" s="60"/>
      <c r="K3286" s="65">
        <f>IFERROR(VLOOKUP($A3286,D_SAV!$A$5:$I$29,6,0),)</f>
        <v>0</v>
      </c>
    </row>
    <row r="3287" spans="1:11" x14ac:dyDescent="0.25">
      <c r="A3287" s="59"/>
      <c r="B3287" s="63">
        <f>IFERROR(VLOOKUP($A3287,D_SAV!$A$5:$I$29,3,0),)</f>
        <v>0</v>
      </c>
      <c r="C3287" s="64" t="str">
        <f>IFERROR(VLOOKUP($A3287,D_SAV!$A$5:$I$29,4,0),"")</f>
        <v/>
      </c>
      <c r="D3287" s="65">
        <f>IFERROR(VLOOKUP($A3287,D_SAV!$A$5:$I$29,5,0),)</f>
        <v>0</v>
      </c>
      <c r="E3287" s="60"/>
      <c r="F3287" s="60"/>
      <c r="G3287" s="60"/>
      <c r="H3287" s="60"/>
      <c r="I3287" s="60"/>
      <c r="J3287" s="60"/>
      <c r="K3287" s="65">
        <f>IFERROR(VLOOKUP($A3287,D_SAV!$A$5:$I$29,6,0),)</f>
        <v>0</v>
      </c>
    </row>
    <row r="3288" spans="1:11" x14ac:dyDescent="0.25">
      <c r="A3288" s="59"/>
      <c r="B3288" s="63">
        <f>IFERROR(VLOOKUP($A3288,D_SAV!$A$5:$I$29,3,0),)</f>
        <v>0</v>
      </c>
      <c r="C3288" s="64" t="str">
        <f>IFERROR(VLOOKUP($A3288,D_SAV!$A$5:$I$29,4,0),"")</f>
        <v/>
      </c>
      <c r="D3288" s="65">
        <f>IFERROR(VLOOKUP($A3288,D_SAV!$A$5:$I$29,5,0),)</f>
        <v>0</v>
      </c>
      <c r="E3288" s="60"/>
      <c r="F3288" s="60"/>
      <c r="G3288" s="60"/>
      <c r="H3288" s="60"/>
      <c r="I3288" s="60"/>
      <c r="J3288" s="60"/>
      <c r="K3288" s="65">
        <f>IFERROR(VLOOKUP($A3288,D_SAV!$A$5:$I$29,6,0),)</f>
        <v>0</v>
      </c>
    </row>
    <row r="3289" spans="1:11" x14ac:dyDescent="0.25">
      <c r="A3289" s="59"/>
      <c r="B3289" s="63">
        <f>IFERROR(VLOOKUP($A3289,D_SAV!$A$5:$I$29,3,0),)</f>
        <v>0</v>
      </c>
      <c r="C3289" s="64" t="str">
        <f>IFERROR(VLOOKUP($A3289,D_SAV!$A$5:$I$29,4,0),"")</f>
        <v/>
      </c>
      <c r="D3289" s="65">
        <f>IFERROR(VLOOKUP($A3289,D_SAV!$A$5:$I$29,5,0),)</f>
        <v>0</v>
      </c>
      <c r="E3289" s="60"/>
      <c r="F3289" s="60"/>
      <c r="G3289" s="60"/>
      <c r="H3289" s="60"/>
      <c r="I3289" s="60"/>
      <c r="J3289" s="60"/>
      <c r="K3289" s="65">
        <f>IFERROR(VLOOKUP($A3289,D_SAV!$A$5:$I$29,6,0),)</f>
        <v>0</v>
      </c>
    </row>
    <row r="3290" spans="1:11" x14ac:dyDescent="0.25">
      <c r="A3290" s="59"/>
      <c r="B3290" s="63">
        <f>IFERROR(VLOOKUP($A3290,D_SAV!$A$5:$I$29,3,0),)</f>
        <v>0</v>
      </c>
      <c r="C3290" s="64" t="str">
        <f>IFERROR(VLOOKUP($A3290,D_SAV!$A$5:$I$29,4,0),"")</f>
        <v/>
      </c>
      <c r="D3290" s="65">
        <f>IFERROR(VLOOKUP($A3290,D_SAV!$A$5:$I$29,5,0),)</f>
        <v>0</v>
      </c>
      <c r="E3290" s="60"/>
      <c r="F3290" s="60"/>
      <c r="G3290" s="60"/>
      <c r="H3290" s="60"/>
      <c r="I3290" s="60"/>
      <c r="J3290" s="60"/>
      <c r="K3290" s="65">
        <f>IFERROR(VLOOKUP($A3290,D_SAV!$A$5:$I$29,6,0),)</f>
        <v>0</v>
      </c>
    </row>
    <row r="3291" spans="1:11" x14ac:dyDescent="0.25">
      <c r="A3291" s="59"/>
      <c r="B3291" s="63">
        <f>IFERROR(VLOOKUP($A3291,D_SAV!$A$5:$I$29,3,0),)</f>
        <v>0</v>
      </c>
      <c r="C3291" s="64" t="str">
        <f>IFERROR(VLOOKUP($A3291,D_SAV!$A$5:$I$29,4,0),"")</f>
        <v/>
      </c>
      <c r="D3291" s="65">
        <f>IFERROR(VLOOKUP($A3291,D_SAV!$A$5:$I$29,5,0),)</f>
        <v>0</v>
      </c>
      <c r="E3291" s="60"/>
      <c r="F3291" s="60"/>
      <c r="G3291" s="60"/>
      <c r="H3291" s="60"/>
      <c r="I3291" s="60"/>
      <c r="J3291" s="60"/>
      <c r="K3291" s="65">
        <f>IFERROR(VLOOKUP($A3291,D_SAV!$A$5:$I$29,6,0),)</f>
        <v>0</v>
      </c>
    </row>
    <row r="3292" spans="1:11" x14ac:dyDescent="0.25">
      <c r="A3292" s="59"/>
      <c r="B3292" s="63">
        <f>IFERROR(VLOOKUP($A3292,D_SAV!$A$5:$I$29,3,0),)</f>
        <v>0</v>
      </c>
      <c r="C3292" s="64" t="str">
        <f>IFERROR(VLOOKUP($A3292,D_SAV!$A$5:$I$29,4,0),"")</f>
        <v/>
      </c>
      <c r="D3292" s="65">
        <f>IFERROR(VLOOKUP($A3292,D_SAV!$A$5:$I$29,5,0),)</f>
        <v>0</v>
      </c>
      <c r="E3292" s="60"/>
      <c r="F3292" s="60"/>
      <c r="G3292" s="60"/>
      <c r="H3292" s="60"/>
      <c r="I3292" s="60"/>
      <c r="J3292" s="60"/>
      <c r="K3292" s="65">
        <f>IFERROR(VLOOKUP($A3292,D_SAV!$A$5:$I$29,6,0),)</f>
        <v>0</v>
      </c>
    </row>
    <row r="3293" spans="1:11" x14ac:dyDescent="0.25">
      <c r="A3293" s="59"/>
      <c r="B3293" s="63">
        <f>IFERROR(VLOOKUP($A3293,D_SAV!$A$5:$I$29,3,0),)</f>
        <v>0</v>
      </c>
      <c r="C3293" s="64" t="str">
        <f>IFERROR(VLOOKUP($A3293,D_SAV!$A$5:$I$29,4,0),"")</f>
        <v/>
      </c>
      <c r="D3293" s="65">
        <f>IFERROR(VLOOKUP($A3293,D_SAV!$A$5:$I$29,5,0),)</f>
        <v>0</v>
      </c>
      <c r="E3293" s="60"/>
      <c r="F3293" s="60"/>
      <c r="G3293" s="60"/>
      <c r="H3293" s="60"/>
      <c r="I3293" s="60"/>
      <c r="J3293" s="60"/>
      <c r="K3293" s="65">
        <f>IFERROR(VLOOKUP($A3293,D_SAV!$A$5:$I$29,6,0),)</f>
        <v>0</v>
      </c>
    </row>
    <row r="3294" spans="1:11" x14ac:dyDescent="0.25">
      <c r="A3294" s="59"/>
      <c r="B3294" s="63">
        <f>IFERROR(VLOOKUP($A3294,D_SAV!$A$5:$I$29,3,0),)</f>
        <v>0</v>
      </c>
      <c r="C3294" s="64" t="str">
        <f>IFERROR(VLOOKUP($A3294,D_SAV!$A$5:$I$29,4,0),"")</f>
        <v/>
      </c>
      <c r="D3294" s="65">
        <f>IFERROR(VLOOKUP($A3294,D_SAV!$A$5:$I$29,5,0),)</f>
        <v>0</v>
      </c>
      <c r="E3294" s="60"/>
      <c r="F3294" s="60"/>
      <c r="G3294" s="60"/>
      <c r="H3294" s="60"/>
      <c r="I3294" s="60"/>
      <c r="J3294" s="60"/>
      <c r="K3294" s="65">
        <f>IFERROR(VLOOKUP($A3294,D_SAV!$A$5:$I$29,6,0),)</f>
        <v>0</v>
      </c>
    </row>
    <row r="3295" spans="1:11" x14ac:dyDescent="0.25">
      <c r="A3295" s="59"/>
      <c r="B3295" s="63">
        <f>IFERROR(VLOOKUP($A3295,D_SAV!$A$5:$I$29,3,0),)</f>
        <v>0</v>
      </c>
      <c r="C3295" s="64" t="str">
        <f>IFERROR(VLOOKUP($A3295,D_SAV!$A$5:$I$29,4,0),"")</f>
        <v/>
      </c>
      <c r="D3295" s="65">
        <f>IFERROR(VLOOKUP($A3295,D_SAV!$A$5:$I$29,5,0),)</f>
        <v>0</v>
      </c>
      <c r="E3295" s="60"/>
      <c r="F3295" s="60"/>
      <c r="G3295" s="60"/>
      <c r="H3295" s="60"/>
      <c r="I3295" s="60"/>
      <c r="J3295" s="60"/>
      <c r="K3295" s="65">
        <f>IFERROR(VLOOKUP($A3295,D_SAV!$A$5:$I$29,6,0),)</f>
        <v>0</v>
      </c>
    </row>
    <row r="3296" spans="1:11" x14ac:dyDescent="0.25">
      <c r="A3296" s="59"/>
      <c r="B3296" s="63">
        <f>IFERROR(VLOOKUP($A3296,D_SAV!$A$5:$I$29,3,0),)</f>
        <v>0</v>
      </c>
      <c r="C3296" s="64" t="str">
        <f>IFERROR(VLOOKUP($A3296,D_SAV!$A$5:$I$29,4,0),"")</f>
        <v/>
      </c>
      <c r="D3296" s="65">
        <f>IFERROR(VLOOKUP($A3296,D_SAV!$A$5:$I$29,5,0),)</f>
        <v>0</v>
      </c>
      <c r="E3296" s="60"/>
      <c r="F3296" s="60"/>
      <c r="G3296" s="60"/>
      <c r="H3296" s="60"/>
      <c r="I3296" s="60"/>
      <c r="J3296" s="60"/>
      <c r="K3296" s="65">
        <f>IFERROR(VLOOKUP($A3296,D_SAV!$A$5:$I$29,6,0),)</f>
        <v>0</v>
      </c>
    </row>
    <row r="3297" spans="1:11" x14ac:dyDescent="0.25">
      <c r="A3297" s="59"/>
      <c r="B3297" s="63">
        <f>IFERROR(VLOOKUP($A3297,D_SAV!$A$5:$I$29,3,0),)</f>
        <v>0</v>
      </c>
      <c r="C3297" s="64" t="str">
        <f>IFERROR(VLOOKUP($A3297,D_SAV!$A$5:$I$29,4,0),"")</f>
        <v/>
      </c>
      <c r="D3297" s="65">
        <f>IFERROR(VLOOKUP($A3297,D_SAV!$A$5:$I$29,5,0),)</f>
        <v>0</v>
      </c>
      <c r="E3297" s="60"/>
      <c r="F3297" s="60"/>
      <c r="G3297" s="60"/>
      <c r="H3297" s="60"/>
      <c r="I3297" s="60"/>
      <c r="J3297" s="60"/>
      <c r="K3297" s="65">
        <f>IFERROR(VLOOKUP($A3297,D_SAV!$A$5:$I$29,6,0),)</f>
        <v>0</v>
      </c>
    </row>
    <row r="3298" spans="1:11" x14ac:dyDescent="0.25">
      <c r="A3298" s="59"/>
      <c r="B3298" s="63">
        <f>IFERROR(VLOOKUP($A3298,D_SAV!$A$5:$I$29,3,0),)</f>
        <v>0</v>
      </c>
      <c r="C3298" s="64" t="str">
        <f>IFERROR(VLOOKUP($A3298,D_SAV!$A$5:$I$29,4,0),"")</f>
        <v/>
      </c>
      <c r="D3298" s="65">
        <f>IFERROR(VLOOKUP($A3298,D_SAV!$A$5:$I$29,5,0),)</f>
        <v>0</v>
      </c>
      <c r="E3298" s="60"/>
      <c r="F3298" s="60"/>
      <c r="G3298" s="60"/>
      <c r="H3298" s="60"/>
      <c r="I3298" s="60"/>
      <c r="J3298" s="60"/>
      <c r="K3298" s="65">
        <f>IFERROR(VLOOKUP($A3298,D_SAV!$A$5:$I$29,6,0),)</f>
        <v>0</v>
      </c>
    </row>
    <row r="3299" spans="1:11" x14ac:dyDescent="0.25">
      <c r="A3299" s="59"/>
      <c r="B3299" s="63">
        <f>IFERROR(VLOOKUP($A3299,D_SAV!$A$5:$I$29,3,0),)</f>
        <v>0</v>
      </c>
      <c r="C3299" s="64" t="str">
        <f>IFERROR(VLOOKUP($A3299,D_SAV!$A$5:$I$29,4,0),"")</f>
        <v/>
      </c>
      <c r="D3299" s="65">
        <f>IFERROR(VLOOKUP($A3299,D_SAV!$A$5:$I$29,5,0),)</f>
        <v>0</v>
      </c>
      <c r="E3299" s="60"/>
      <c r="F3299" s="60"/>
      <c r="G3299" s="60"/>
      <c r="H3299" s="60"/>
      <c r="I3299" s="60"/>
      <c r="J3299" s="60"/>
      <c r="K3299" s="65">
        <f>IFERROR(VLOOKUP($A3299,D_SAV!$A$5:$I$29,6,0),)</f>
        <v>0</v>
      </c>
    </row>
    <row r="3300" spans="1:11" x14ac:dyDescent="0.25">
      <c r="A3300" s="59"/>
      <c r="B3300" s="63">
        <f>IFERROR(VLOOKUP($A3300,D_SAV!$A$5:$I$29,3,0),)</f>
        <v>0</v>
      </c>
      <c r="C3300" s="64" t="str">
        <f>IFERROR(VLOOKUP($A3300,D_SAV!$A$5:$I$29,4,0),"")</f>
        <v/>
      </c>
      <c r="D3300" s="65">
        <f>IFERROR(VLOOKUP($A3300,D_SAV!$A$5:$I$29,5,0),)</f>
        <v>0</v>
      </c>
      <c r="E3300" s="60"/>
      <c r="F3300" s="60"/>
      <c r="G3300" s="60"/>
      <c r="H3300" s="60"/>
      <c r="I3300" s="60"/>
      <c r="J3300" s="60"/>
      <c r="K3300" s="65">
        <f>IFERROR(VLOOKUP($A3300,D_SAV!$A$5:$I$29,6,0),)</f>
        <v>0</v>
      </c>
    </row>
    <row r="3301" spans="1:11" x14ac:dyDescent="0.25">
      <c r="A3301" s="59"/>
      <c r="B3301" s="63">
        <f>IFERROR(VLOOKUP($A3301,D_SAV!$A$5:$I$29,3,0),)</f>
        <v>0</v>
      </c>
      <c r="C3301" s="64" t="str">
        <f>IFERROR(VLOOKUP($A3301,D_SAV!$A$5:$I$29,4,0),"")</f>
        <v/>
      </c>
      <c r="D3301" s="65">
        <f>IFERROR(VLOOKUP($A3301,D_SAV!$A$5:$I$29,5,0),)</f>
        <v>0</v>
      </c>
      <c r="E3301" s="60"/>
      <c r="F3301" s="60"/>
      <c r="G3301" s="60"/>
      <c r="H3301" s="60"/>
      <c r="I3301" s="60"/>
      <c r="J3301" s="60"/>
      <c r="K3301" s="65">
        <f>IFERROR(VLOOKUP($A3301,D_SAV!$A$5:$I$29,6,0),)</f>
        <v>0</v>
      </c>
    </row>
    <row r="3302" spans="1:11" x14ac:dyDescent="0.25">
      <c r="A3302" s="59"/>
      <c r="B3302" s="63">
        <f>IFERROR(VLOOKUP($A3302,D_SAV!$A$5:$I$29,3,0),)</f>
        <v>0</v>
      </c>
      <c r="C3302" s="64" t="str">
        <f>IFERROR(VLOOKUP($A3302,D_SAV!$A$5:$I$29,4,0),"")</f>
        <v/>
      </c>
      <c r="D3302" s="65">
        <f>IFERROR(VLOOKUP($A3302,D_SAV!$A$5:$I$29,5,0),)</f>
        <v>0</v>
      </c>
      <c r="E3302" s="60"/>
      <c r="F3302" s="60"/>
      <c r="G3302" s="60"/>
      <c r="H3302" s="60"/>
      <c r="I3302" s="60"/>
      <c r="J3302" s="60"/>
      <c r="K3302" s="65">
        <f>IFERROR(VLOOKUP($A3302,D_SAV!$A$5:$I$29,6,0),)</f>
        <v>0</v>
      </c>
    </row>
    <row r="3303" spans="1:11" x14ac:dyDescent="0.25">
      <c r="A3303" s="59"/>
      <c r="B3303" s="63">
        <f>IFERROR(VLOOKUP($A3303,D_SAV!$A$5:$I$29,3,0),)</f>
        <v>0</v>
      </c>
      <c r="C3303" s="64" t="str">
        <f>IFERROR(VLOOKUP($A3303,D_SAV!$A$5:$I$29,4,0),"")</f>
        <v/>
      </c>
      <c r="D3303" s="65">
        <f>IFERROR(VLOOKUP($A3303,D_SAV!$A$5:$I$29,5,0),)</f>
        <v>0</v>
      </c>
      <c r="E3303" s="60"/>
      <c r="F3303" s="60"/>
      <c r="G3303" s="60"/>
      <c r="H3303" s="60"/>
      <c r="I3303" s="60"/>
      <c r="J3303" s="60"/>
      <c r="K3303" s="65">
        <f>IFERROR(VLOOKUP($A3303,D_SAV!$A$5:$I$29,6,0),)</f>
        <v>0</v>
      </c>
    </row>
    <row r="3304" spans="1:11" x14ac:dyDescent="0.25">
      <c r="A3304" s="59"/>
      <c r="B3304" s="63">
        <f>IFERROR(VLOOKUP($A3304,D_SAV!$A$5:$I$29,3,0),)</f>
        <v>0</v>
      </c>
      <c r="C3304" s="64" t="str">
        <f>IFERROR(VLOOKUP($A3304,D_SAV!$A$5:$I$29,4,0),"")</f>
        <v/>
      </c>
      <c r="D3304" s="65">
        <f>IFERROR(VLOOKUP($A3304,D_SAV!$A$5:$I$29,5,0),)</f>
        <v>0</v>
      </c>
      <c r="E3304" s="60"/>
      <c r="F3304" s="60"/>
      <c r="G3304" s="60"/>
      <c r="H3304" s="60"/>
      <c r="I3304" s="60"/>
      <c r="J3304" s="60"/>
      <c r="K3304" s="65">
        <f>IFERROR(VLOOKUP($A3304,D_SAV!$A$5:$I$29,6,0),)</f>
        <v>0</v>
      </c>
    </row>
    <row r="3305" spans="1:11" x14ac:dyDescent="0.25">
      <c r="A3305" s="59"/>
      <c r="B3305" s="63">
        <f>IFERROR(VLOOKUP($A3305,D_SAV!$A$5:$I$29,3,0),)</f>
        <v>0</v>
      </c>
      <c r="C3305" s="64" t="str">
        <f>IFERROR(VLOOKUP($A3305,D_SAV!$A$5:$I$29,4,0),"")</f>
        <v/>
      </c>
      <c r="D3305" s="65">
        <f>IFERROR(VLOOKUP($A3305,D_SAV!$A$5:$I$29,5,0),)</f>
        <v>0</v>
      </c>
      <c r="E3305" s="60"/>
      <c r="F3305" s="60"/>
      <c r="G3305" s="60"/>
      <c r="H3305" s="60"/>
      <c r="I3305" s="60"/>
      <c r="J3305" s="60"/>
      <c r="K3305" s="65">
        <f>IFERROR(VLOOKUP($A3305,D_SAV!$A$5:$I$29,6,0),)</f>
        <v>0</v>
      </c>
    </row>
    <row r="3306" spans="1:11" x14ac:dyDescent="0.25">
      <c r="A3306" s="59"/>
      <c r="B3306" s="63">
        <f>IFERROR(VLOOKUP($A3306,D_SAV!$A$5:$I$29,3,0),)</f>
        <v>0</v>
      </c>
      <c r="C3306" s="64" t="str">
        <f>IFERROR(VLOOKUP($A3306,D_SAV!$A$5:$I$29,4,0),"")</f>
        <v/>
      </c>
      <c r="D3306" s="65">
        <f>IFERROR(VLOOKUP($A3306,D_SAV!$A$5:$I$29,5,0),)</f>
        <v>0</v>
      </c>
      <c r="E3306" s="60"/>
      <c r="F3306" s="60"/>
      <c r="G3306" s="60"/>
      <c r="H3306" s="60"/>
      <c r="I3306" s="60"/>
      <c r="J3306" s="60"/>
      <c r="K3306" s="65">
        <f>IFERROR(VLOOKUP($A3306,D_SAV!$A$5:$I$29,6,0),)</f>
        <v>0</v>
      </c>
    </row>
    <row r="3307" spans="1:11" x14ac:dyDescent="0.25">
      <c r="A3307" s="59"/>
      <c r="B3307" s="63">
        <f>IFERROR(VLOOKUP($A3307,D_SAV!$A$5:$I$29,3,0),)</f>
        <v>0</v>
      </c>
      <c r="C3307" s="64" t="str">
        <f>IFERROR(VLOOKUP($A3307,D_SAV!$A$5:$I$29,4,0),"")</f>
        <v/>
      </c>
      <c r="D3307" s="65">
        <f>IFERROR(VLOOKUP($A3307,D_SAV!$A$5:$I$29,5,0),)</f>
        <v>0</v>
      </c>
      <c r="E3307" s="60"/>
      <c r="F3307" s="60"/>
      <c r="G3307" s="60"/>
      <c r="H3307" s="60"/>
      <c r="I3307" s="60"/>
      <c r="J3307" s="60"/>
      <c r="K3307" s="65">
        <f>IFERROR(VLOOKUP($A3307,D_SAV!$A$5:$I$29,6,0),)</f>
        <v>0</v>
      </c>
    </row>
    <row r="3308" spans="1:11" x14ac:dyDescent="0.25">
      <c r="A3308" s="59"/>
      <c r="B3308" s="63">
        <f>IFERROR(VLOOKUP($A3308,D_SAV!$A$5:$I$29,3,0),)</f>
        <v>0</v>
      </c>
      <c r="C3308" s="64" t="str">
        <f>IFERROR(VLOOKUP($A3308,D_SAV!$A$5:$I$29,4,0),"")</f>
        <v/>
      </c>
      <c r="D3308" s="65">
        <f>IFERROR(VLOOKUP($A3308,D_SAV!$A$5:$I$29,5,0),)</f>
        <v>0</v>
      </c>
      <c r="E3308" s="60"/>
      <c r="F3308" s="60"/>
      <c r="G3308" s="60"/>
      <c r="H3308" s="60"/>
      <c r="I3308" s="60"/>
      <c r="J3308" s="60"/>
      <c r="K3308" s="65">
        <f>IFERROR(VLOOKUP($A3308,D_SAV!$A$5:$I$29,6,0),)</f>
        <v>0</v>
      </c>
    </row>
    <row r="3309" spans="1:11" x14ac:dyDescent="0.25">
      <c r="A3309" s="59"/>
      <c r="B3309" s="63">
        <f>IFERROR(VLOOKUP($A3309,D_SAV!$A$5:$I$29,3,0),)</f>
        <v>0</v>
      </c>
      <c r="C3309" s="64" t="str">
        <f>IFERROR(VLOOKUP($A3309,D_SAV!$A$5:$I$29,4,0),"")</f>
        <v/>
      </c>
      <c r="D3309" s="65">
        <f>IFERROR(VLOOKUP($A3309,D_SAV!$A$5:$I$29,5,0),)</f>
        <v>0</v>
      </c>
      <c r="E3309" s="60"/>
      <c r="F3309" s="60"/>
      <c r="G3309" s="60"/>
      <c r="H3309" s="60"/>
      <c r="I3309" s="60"/>
      <c r="J3309" s="60"/>
      <c r="K3309" s="65">
        <f>IFERROR(VLOOKUP($A3309,D_SAV!$A$5:$I$29,6,0),)</f>
        <v>0</v>
      </c>
    </row>
    <row r="3310" spans="1:11" x14ac:dyDescent="0.25">
      <c r="A3310" s="59"/>
      <c r="B3310" s="63">
        <f>IFERROR(VLOOKUP($A3310,D_SAV!$A$5:$I$29,3,0),)</f>
        <v>0</v>
      </c>
      <c r="C3310" s="64" t="str">
        <f>IFERROR(VLOOKUP($A3310,D_SAV!$A$5:$I$29,4,0),"")</f>
        <v/>
      </c>
      <c r="D3310" s="65">
        <f>IFERROR(VLOOKUP($A3310,D_SAV!$A$5:$I$29,5,0),)</f>
        <v>0</v>
      </c>
      <c r="E3310" s="60"/>
      <c r="F3310" s="60"/>
      <c r="G3310" s="60"/>
      <c r="H3310" s="60"/>
      <c r="I3310" s="60"/>
      <c r="J3310" s="60"/>
      <c r="K3310" s="65">
        <f>IFERROR(VLOOKUP($A3310,D_SAV!$A$5:$I$29,6,0),)</f>
        <v>0</v>
      </c>
    </row>
    <row r="3311" spans="1:11" x14ac:dyDescent="0.25">
      <c r="A3311" s="59"/>
      <c r="B3311" s="63">
        <f>IFERROR(VLOOKUP($A3311,D_SAV!$A$5:$I$29,3,0),)</f>
        <v>0</v>
      </c>
      <c r="C3311" s="64" t="str">
        <f>IFERROR(VLOOKUP($A3311,D_SAV!$A$5:$I$29,4,0),"")</f>
        <v/>
      </c>
      <c r="D3311" s="65">
        <f>IFERROR(VLOOKUP($A3311,D_SAV!$A$5:$I$29,5,0),)</f>
        <v>0</v>
      </c>
      <c r="E3311" s="60"/>
      <c r="F3311" s="60"/>
      <c r="G3311" s="60"/>
      <c r="H3311" s="60"/>
      <c r="I3311" s="60"/>
      <c r="J3311" s="60"/>
      <c r="K3311" s="65">
        <f>IFERROR(VLOOKUP($A3311,D_SAV!$A$5:$I$29,6,0),)</f>
        <v>0</v>
      </c>
    </row>
    <row r="3312" spans="1:11" x14ac:dyDescent="0.25">
      <c r="A3312" s="59"/>
      <c r="B3312" s="63">
        <f>IFERROR(VLOOKUP($A3312,D_SAV!$A$5:$I$29,3,0),)</f>
        <v>0</v>
      </c>
      <c r="C3312" s="64" t="str">
        <f>IFERROR(VLOOKUP($A3312,D_SAV!$A$5:$I$29,4,0),"")</f>
        <v/>
      </c>
      <c r="D3312" s="65">
        <f>IFERROR(VLOOKUP($A3312,D_SAV!$A$5:$I$29,5,0),)</f>
        <v>0</v>
      </c>
      <c r="E3312" s="60"/>
      <c r="F3312" s="60"/>
      <c r="G3312" s="60"/>
      <c r="H3312" s="60"/>
      <c r="I3312" s="60"/>
      <c r="J3312" s="60"/>
      <c r="K3312" s="65">
        <f>IFERROR(VLOOKUP($A3312,D_SAV!$A$5:$I$29,6,0),)</f>
        <v>0</v>
      </c>
    </row>
    <row r="3313" spans="1:11" x14ac:dyDescent="0.25">
      <c r="A3313" s="59"/>
      <c r="B3313" s="63">
        <f>IFERROR(VLOOKUP($A3313,D_SAV!$A$5:$I$29,3,0),)</f>
        <v>0</v>
      </c>
      <c r="C3313" s="64" t="str">
        <f>IFERROR(VLOOKUP($A3313,D_SAV!$A$5:$I$29,4,0),"")</f>
        <v/>
      </c>
      <c r="D3313" s="65">
        <f>IFERROR(VLOOKUP($A3313,D_SAV!$A$5:$I$29,5,0),)</f>
        <v>0</v>
      </c>
      <c r="E3313" s="60"/>
      <c r="F3313" s="60"/>
      <c r="G3313" s="60"/>
      <c r="H3313" s="60"/>
      <c r="I3313" s="60"/>
      <c r="J3313" s="60"/>
      <c r="K3313" s="65">
        <f>IFERROR(VLOOKUP($A3313,D_SAV!$A$5:$I$29,6,0),)</f>
        <v>0</v>
      </c>
    </row>
    <row r="3314" spans="1:11" x14ac:dyDescent="0.25">
      <c r="A3314" s="59"/>
      <c r="B3314" s="63">
        <f>IFERROR(VLOOKUP($A3314,D_SAV!$A$5:$I$29,3,0),)</f>
        <v>0</v>
      </c>
      <c r="C3314" s="64" t="str">
        <f>IFERROR(VLOOKUP($A3314,D_SAV!$A$5:$I$29,4,0),"")</f>
        <v/>
      </c>
      <c r="D3314" s="65">
        <f>IFERROR(VLOOKUP($A3314,D_SAV!$A$5:$I$29,5,0),)</f>
        <v>0</v>
      </c>
      <c r="E3314" s="60"/>
      <c r="F3314" s="60"/>
      <c r="G3314" s="60"/>
      <c r="H3314" s="60"/>
      <c r="I3314" s="60"/>
      <c r="J3314" s="60"/>
      <c r="K3314" s="65">
        <f>IFERROR(VLOOKUP($A3314,D_SAV!$A$5:$I$29,6,0),)</f>
        <v>0</v>
      </c>
    </row>
    <row r="3315" spans="1:11" x14ac:dyDescent="0.25">
      <c r="A3315" s="59"/>
      <c r="B3315" s="63">
        <f>IFERROR(VLOOKUP($A3315,D_SAV!$A$5:$I$29,3,0),)</f>
        <v>0</v>
      </c>
      <c r="C3315" s="64" t="str">
        <f>IFERROR(VLOOKUP($A3315,D_SAV!$A$5:$I$29,4,0),"")</f>
        <v/>
      </c>
      <c r="D3315" s="65">
        <f>IFERROR(VLOOKUP($A3315,D_SAV!$A$5:$I$29,5,0),)</f>
        <v>0</v>
      </c>
      <c r="E3315" s="60"/>
      <c r="F3315" s="60"/>
      <c r="G3315" s="60"/>
      <c r="H3315" s="60"/>
      <c r="I3315" s="60"/>
      <c r="J3315" s="60"/>
      <c r="K3315" s="65">
        <f>IFERROR(VLOOKUP($A3315,D_SAV!$A$5:$I$29,6,0),)</f>
        <v>0</v>
      </c>
    </row>
    <row r="3316" spans="1:11" x14ac:dyDescent="0.25">
      <c r="A3316" s="59"/>
      <c r="B3316" s="63">
        <f>IFERROR(VLOOKUP($A3316,D_SAV!$A$5:$I$29,3,0),)</f>
        <v>0</v>
      </c>
      <c r="C3316" s="64" t="str">
        <f>IFERROR(VLOOKUP($A3316,D_SAV!$A$5:$I$29,4,0),"")</f>
        <v/>
      </c>
      <c r="D3316" s="65">
        <f>IFERROR(VLOOKUP($A3316,D_SAV!$A$5:$I$29,5,0),)</f>
        <v>0</v>
      </c>
      <c r="E3316" s="60"/>
      <c r="F3316" s="60"/>
      <c r="G3316" s="60"/>
      <c r="H3316" s="60"/>
      <c r="I3316" s="60"/>
      <c r="J3316" s="60"/>
      <c r="K3316" s="65">
        <f>IFERROR(VLOOKUP($A3316,D_SAV!$A$5:$I$29,6,0),)</f>
        <v>0</v>
      </c>
    </row>
    <row r="3317" spans="1:11" x14ac:dyDescent="0.25">
      <c r="A3317" s="59"/>
      <c r="B3317" s="63">
        <f>IFERROR(VLOOKUP($A3317,D_SAV!$A$5:$I$29,3,0),)</f>
        <v>0</v>
      </c>
      <c r="C3317" s="64" t="str">
        <f>IFERROR(VLOOKUP($A3317,D_SAV!$A$5:$I$29,4,0),"")</f>
        <v/>
      </c>
      <c r="D3317" s="65">
        <f>IFERROR(VLOOKUP($A3317,D_SAV!$A$5:$I$29,5,0),)</f>
        <v>0</v>
      </c>
      <c r="E3317" s="60"/>
      <c r="F3317" s="60"/>
      <c r="G3317" s="60"/>
      <c r="H3317" s="60"/>
      <c r="I3317" s="60"/>
      <c r="J3317" s="60"/>
      <c r="K3317" s="65">
        <f>IFERROR(VLOOKUP($A3317,D_SAV!$A$5:$I$29,6,0),)</f>
        <v>0</v>
      </c>
    </row>
    <row r="3318" spans="1:11" x14ac:dyDescent="0.25">
      <c r="A3318" s="59"/>
      <c r="B3318" s="63">
        <f>IFERROR(VLOOKUP($A3318,D_SAV!$A$5:$I$29,3,0),)</f>
        <v>0</v>
      </c>
      <c r="C3318" s="64" t="str">
        <f>IFERROR(VLOOKUP($A3318,D_SAV!$A$5:$I$29,4,0),"")</f>
        <v/>
      </c>
      <c r="D3318" s="65">
        <f>IFERROR(VLOOKUP($A3318,D_SAV!$A$5:$I$29,5,0),)</f>
        <v>0</v>
      </c>
      <c r="E3318" s="60"/>
      <c r="F3318" s="60"/>
      <c r="G3318" s="60"/>
      <c r="H3318" s="60"/>
      <c r="I3318" s="60"/>
      <c r="J3318" s="60"/>
      <c r="K3318" s="65">
        <f>IFERROR(VLOOKUP($A3318,D_SAV!$A$5:$I$29,6,0),)</f>
        <v>0</v>
      </c>
    </row>
    <row r="3319" spans="1:11" x14ac:dyDescent="0.25">
      <c r="A3319" s="59"/>
      <c r="B3319" s="63">
        <f>IFERROR(VLOOKUP($A3319,D_SAV!$A$5:$I$29,3,0),)</f>
        <v>0</v>
      </c>
      <c r="C3319" s="64" t="str">
        <f>IFERROR(VLOOKUP($A3319,D_SAV!$A$5:$I$29,4,0),"")</f>
        <v/>
      </c>
      <c r="D3319" s="65">
        <f>IFERROR(VLOOKUP($A3319,D_SAV!$A$5:$I$29,5,0),)</f>
        <v>0</v>
      </c>
      <c r="E3319" s="60"/>
      <c r="F3319" s="60"/>
      <c r="G3319" s="60"/>
      <c r="H3319" s="60"/>
      <c r="I3319" s="60"/>
      <c r="J3319" s="60"/>
      <c r="K3319" s="65">
        <f>IFERROR(VLOOKUP($A3319,D_SAV!$A$5:$I$29,6,0),)</f>
        <v>0</v>
      </c>
    </row>
    <row r="3320" spans="1:11" x14ac:dyDescent="0.25">
      <c r="A3320" s="59"/>
      <c r="B3320" s="63">
        <f>IFERROR(VLOOKUP($A3320,D_SAV!$A$5:$I$29,3,0),)</f>
        <v>0</v>
      </c>
      <c r="C3320" s="64" t="str">
        <f>IFERROR(VLOOKUP($A3320,D_SAV!$A$5:$I$29,4,0),"")</f>
        <v/>
      </c>
      <c r="D3320" s="65">
        <f>IFERROR(VLOOKUP($A3320,D_SAV!$A$5:$I$29,5,0),)</f>
        <v>0</v>
      </c>
      <c r="E3320" s="60"/>
      <c r="F3320" s="60"/>
      <c r="G3320" s="60"/>
      <c r="H3320" s="60"/>
      <c r="I3320" s="60"/>
      <c r="J3320" s="60"/>
      <c r="K3320" s="65">
        <f>IFERROR(VLOOKUP($A3320,D_SAV!$A$5:$I$29,6,0),)</f>
        <v>0</v>
      </c>
    </row>
    <row r="3321" spans="1:11" x14ac:dyDescent="0.25">
      <c r="A3321" s="59"/>
      <c r="B3321" s="63">
        <f>IFERROR(VLOOKUP($A3321,D_SAV!$A$5:$I$29,3,0),)</f>
        <v>0</v>
      </c>
      <c r="C3321" s="64" t="str">
        <f>IFERROR(VLOOKUP($A3321,D_SAV!$A$5:$I$29,4,0),"")</f>
        <v/>
      </c>
      <c r="D3321" s="65">
        <f>IFERROR(VLOOKUP($A3321,D_SAV!$A$5:$I$29,5,0),)</f>
        <v>0</v>
      </c>
      <c r="E3321" s="60"/>
      <c r="F3321" s="60"/>
      <c r="G3321" s="60"/>
      <c r="H3321" s="60"/>
      <c r="I3321" s="60"/>
      <c r="J3321" s="60"/>
      <c r="K3321" s="65">
        <f>IFERROR(VLOOKUP($A3321,D_SAV!$A$5:$I$29,6,0),)</f>
        <v>0</v>
      </c>
    </row>
    <row r="3322" spans="1:11" x14ac:dyDescent="0.25">
      <c r="A3322" s="59"/>
      <c r="B3322" s="63">
        <f>IFERROR(VLOOKUP($A3322,D_SAV!$A$5:$I$29,3,0),)</f>
        <v>0</v>
      </c>
      <c r="C3322" s="64" t="str">
        <f>IFERROR(VLOOKUP($A3322,D_SAV!$A$5:$I$29,4,0),"")</f>
        <v/>
      </c>
      <c r="D3322" s="65">
        <f>IFERROR(VLOOKUP($A3322,D_SAV!$A$5:$I$29,5,0),)</f>
        <v>0</v>
      </c>
      <c r="E3322" s="60"/>
      <c r="F3322" s="60"/>
      <c r="G3322" s="60"/>
      <c r="H3322" s="60"/>
      <c r="I3322" s="60"/>
      <c r="J3322" s="60"/>
      <c r="K3322" s="65">
        <f>IFERROR(VLOOKUP($A3322,D_SAV!$A$5:$I$29,6,0),)</f>
        <v>0</v>
      </c>
    </row>
    <row r="3323" spans="1:11" x14ac:dyDescent="0.25">
      <c r="A3323" s="59"/>
      <c r="B3323" s="63">
        <f>IFERROR(VLOOKUP($A3323,D_SAV!$A$5:$I$29,3,0),)</f>
        <v>0</v>
      </c>
      <c r="C3323" s="64" t="str">
        <f>IFERROR(VLOOKUP($A3323,D_SAV!$A$5:$I$29,4,0),"")</f>
        <v/>
      </c>
      <c r="D3323" s="65">
        <f>IFERROR(VLOOKUP($A3323,D_SAV!$A$5:$I$29,5,0),)</f>
        <v>0</v>
      </c>
      <c r="E3323" s="60"/>
      <c r="F3323" s="60"/>
      <c r="G3323" s="60"/>
      <c r="H3323" s="60"/>
      <c r="I3323" s="60"/>
      <c r="J3323" s="60"/>
      <c r="K3323" s="65">
        <f>IFERROR(VLOOKUP($A3323,D_SAV!$A$5:$I$29,6,0),)</f>
        <v>0</v>
      </c>
    </row>
    <row r="3324" spans="1:11" x14ac:dyDescent="0.25">
      <c r="A3324" s="59"/>
      <c r="B3324" s="63">
        <f>IFERROR(VLOOKUP($A3324,D_SAV!$A$5:$I$29,3,0),)</f>
        <v>0</v>
      </c>
      <c r="C3324" s="64" t="str">
        <f>IFERROR(VLOOKUP($A3324,D_SAV!$A$5:$I$29,4,0),"")</f>
        <v/>
      </c>
      <c r="D3324" s="65">
        <f>IFERROR(VLOOKUP($A3324,D_SAV!$A$5:$I$29,5,0),)</f>
        <v>0</v>
      </c>
      <c r="E3324" s="60"/>
      <c r="F3324" s="60"/>
      <c r="G3324" s="60"/>
      <c r="H3324" s="60"/>
      <c r="I3324" s="60"/>
      <c r="J3324" s="60"/>
      <c r="K3324" s="65">
        <f>IFERROR(VLOOKUP($A3324,D_SAV!$A$5:$I$29,6,0),)</f>
        <v>0</v>
      </c>
    </row>
    <row r="3325" spans="1:11" x14ac:dyDescent="0.25">
      <c r="A3325" s="59"/>
      <c r="B3325" s="63">
        <f>IFERROR(VLOOKUP($A3325,D_SAV!$A$5:$I$29,3,0),)</f>
        <v>0</v>
      </c>
      <c r="C3325" s="64" t="str">
        <f>IFERROR(VLOOKUP($A3325,D_SAV!$A$5:$I$29,4,0),"")</f>
        <v/>
      </c>
      <c r="D3325" s="65">
        <f>IFERROR(VLOOKUP($A3325,D_SAV!$A$5:$I$29,5,0),)</f>
        <v>0</v>
      </c>
      <c r="E3325" s="60"/>
      <c r="F3325" s="60"/>
      <c r="G3325" s="60"/>
      <c r="H3325" s="60"/>
      <c r="I3325" s="60"/>
      <c r="J3325" s="60"/>
      <c r="K3325" s="65">
        <f>IFERROR(VLOOKUP($A3325,D_SAV!$A$5:$I$29,6,0),)</f>
        <v>0</v>
      </c>
    </row>
    <row r="3326" spans="1:11" x14ac:dyDescent="0.25">
      <c r="A3326" s="59"/>
      <c r="B3326" s="63">
        <f>IFERROR(VLOOKUP($A3326,D_SAV!$A$5:$I$29,3,0),)</f>
        <v>0</v>
      </c>
      <c r="C3326" s="64" t="str">
        <f>IFERROR(VLOOKUP($A3326,D_SAV!$A$5:$I$29,4,0),"")</f>
        <v/>
      </c>
      <c r="D3326" s="65">
        <f>IFERROR(VLOOKUP($A3326,D_SAV!$A$5:$I$29,5,0),)</f>
        <v>0</v>
      </c>
      <c r="E3326" s="60"/>
      <c r="F3326" s="60"/>
      <c r="G3326" s="60"/>
      <c r="H3326" s="60"/>
      <c r="I3326" s="60"/>
      <c r="J3326" s="60"/>
      <c r="K3326" s="65">
        <f>IFERROR(VLOOKUP($A3326,D_SAV!$A$5:$I$29,6,0),)</f>
        <v>0</v>
      </c>
    </row>
    <row r="3327" spans="1:11" x14ac:dyDescent="0.25">
      <c r="A3327" s="59"/>
      <c r="B3327" s="63">
        <f>IFERROR(VLOOKUP($A3327,D_SAV!$A$5:$I$29,3,0),)</f>
        <v>0</v>
      </c>
      <c r="C3327" s="64" t="str">
        <f>IFERROR(VLOOKUP($A3327,D_SAV!$A$5:$I$29,4,0),"")</f>
        <v/>
      </c>
      <c r="D3327" s="65">
        <f>IFERROR(VLOOKUP($A3327,D_SAV!$A$5:$I$29,5,0),)</f>
        <v>0</v>
      </c>
      <c r="E3327" s="60"/>
      <c r="F3327" s="60"/>
      <c r="G3327" s="60"/>
      <c r="H3327" s="60"/>
      <c r="I3327" s="60"/>
      <c r="J3327" s="60"/>
      <c r="K3327" s="65">
        <f>IFERROR(VLOOKUP($A3327,D_SAV!$A$5:$I$29,6,0),)</f>
        <v>0</v>
      </c>
    </row>
    <row r="3328" spans="1:11" x14ac:dyDescent="0.25">
      <c r="A3328" s="59"/>
      <c r="B3328" s="63">
        <f>IFERROR(VLOOKUP($A3328,D_SAV!$A$5:$I$29,3,0),)</f>
        <v>0</v>
      </c>
      <c r="C3328" s="64" t="str">
        <f>IFERROR(VLOOKUP($A3328,D_SAV!$A$5:$I$29,4,0),"")</f>
        <v/>
      </c>
      <c r="D3328" s="65">
        <f>IFERROR(VLOOKUP($A3328,D_SAV!$A$5:$I$29,5,0),)</f>
        <v>0</v>
      </c>
      <c r="E3328" s="60"/>
      <c r="F3328" s="60"/>
      <c r="G3328" s="60"/>
      <c r="H3328" s="60"/>
      <c r="I3328" s="60"/>
      <c r="J3328" s="60"/>
      <c r="K3328" s="65">
        <f>IFERROR(VLOOKUP($A3328,D_SAV!$A$5:$I$29,6,0),)</f>
        <v>0</v>
      </c>
    </row>
    <row r="3329" spans="1:11" x14ac:dyDescent="0.25">
      <c r="A3329" s="59"/>
      <c r="B3329" s="63">
        <f>IFERROR(VLOOKUP($A3329,D_SAV!$A$5:$I$29,3,0),)</f>
        <v>0</v>
      </c>
      <c r="C3329" s="64" t="str">
        <f>IFERROR(VLOOKUP($A3329,D_SAV!$A$5:$I$29,4,0),"")</f>
        <v/>
      </c>
      <c r="D3329" s="65">
        <f>IFERROR(VLOOKUP($A3329,D_SAV!$A$5:$I$29,5,0),)</f>
        <v>0</v>
      </c>
      <c r="E3329" s="60"/>
      <c r="F3329" s="60"/>
      <c r="G3329" s="60"/>
      <c r="H3329" s="60"/>
      <c r="I3329" s="60"/>
      <c r="J3329" s="60"/>
      <c r="K3329" s="65">
        <f>IFERROR(VLOOKUP($A3329,D_SAV!$A$5:$I$29,6,0),)</f>
        <v>0</v>
      </c>
    </row>
    <row r="3330" spans="1:11" x14ac:dyDescent="0.25">
      <c r="A3330" s="59"/>
      <c r="B3330" s="63">
        <f>IFERROR(VLOOKUP($A3330,D_SAV!$A$5:$I$29,3,0),)</f>
        <v>0</v>
      </c>
      <c r="C3330" s="64" t="str">
        <f>IFERROR(VLOOKUP($A3330,D_SAV!$A$5:$I$29,4,0),"")</f>
        <v/>
      </c>
      <c r="D3330" s="65">
        <f>IFERROR(VLOOKUP($A3330,D_SAV!$A$5:$I$29,5,0),)</f>
        <v>0</v>
      </c>
      <c r="E3330" s="60"/>
      <c r="F3330" s="60"/>
      <c r="G3330" s="60"/>
      <c r="H3330" s="60"/>
      <c r="I3330" s="60"/>
      <c r="J3330" s="60"/>
      <c r="K3330" s="65">
        <f>IFERROR(VLOOKUP($A3330,D_SAV!$A$5:$I$29,6,0),)</f>
        <v>0</v>
      </c>
    </row>
    <row r="3331" spans="1:11" x14ac:dyDescent="0.25">
      <c r="A3331" s="59"/>
      <c r="B3331" s="63">
        <f>IFERROR(VLOOKUP($A3331,D_SAV!$A$5:$I$29,3,0),)</f>
        <v>0</v>
      </c>
      <c r="C3331" s="64" t="str">
        <f>IFERROR(VLOOKUP($A3331,D_SAV!$A$5:$I$29,4,0),"")</f>
        <v/>
      </c>
      <c r="D3331" s="65">
        <f>IFERROR(VLOOKUP($A3331,D_SAV!$A$5:$I$29,5,0),)</f>
        <v>0</v>
      </c>
      <c r="E3331" s="60"/>
      <c r="F3331" s="60"/>
      <c r="G3331" s="60"/>
      <c r="H3331" s="60"/>
      <c r="I3331" s="60"/>
      <c r="J3331" s="60"/>
      <c r="K3331" s="65">
        <f>IFERROR(VLOOKUP($A3331,D_SAV!$A$5:$I$29,6,0),)</f>
        <v>0</v>
      </c>
    </row>
    <row r="3332" spans="1:11" x14ac:dyDescent="0.25">
      <c r="A3332" s="59"/>
      <c r="B3332" s="63">
        <f>IFERROR(VLOOKUP($A3332,D_SAV!$A$5:$I$29,3,0),)</f>
        <v>0</v>
      </c>
      <c r="C3332" s="64" t="str">
        <f>IFERROR(VLOOKUP($A3332,D_SAV!$A$5:$I$29,4,0),"")</f>
        <v/>
      </c>
      <c r="D3332" s="65">
        <f>IFERROR(VLOOKUP($A3332,D_SAV!$A$5:$I$29,5,0),)</f>
        <v>0</v>
      </c>
      <c r="E3332" s="60"/>
      <c r="F3332" s="60"/>
      <c r="G3332" s="60"/>
      <c r="H3332" s="60"/>
      <c r="I3332" s="60"/>
      <c r="J3332" s="60"/>
      <c r="K3332" s="65">
        <f>IFERROR(VLOOKUP($A3332,D_SAV!$A$5:$I$29,6,0),)</f>
        <v>0</v>
      </c>
    </row>
    <row r="3333" spans="1:11" x14ac:dyDescent="0.25">
      <c r="A3333" s="59"/>
      <c r="B3333" s="63">
        <f>IFERROR(VLOOKUP($A3333,D_SAV!$A$5:$I$29,3,0),)</f>
        <v>0</v>
      </c>
      <c r="C3333" s="64" t="str">
        <f>IFERROR(VLOOKUP($A3333,D_SAV!$A$5:$I$29,4,0),"")</f>
        <v/>
      </c>
      <c r="D3333" s="65">
        <f>IFERROR(VLOOKUP($A3333,D_SAV!$A$5:$I$29,5,0),)</f>
        <v>0</v>
      </c>
      <c r="E3333" s="60"/>
      <c r="F3333" s="60"/>
      <c r="G3333" s="60"/>
      <c r="H3333" s="60"/>
      <c r="I3333" s="60"/>
      <c r="J3333" s="60"/>
      <c r="K3333" s="65">
        <f>IFERROR(VLOOKUP($A3333,D_SAV!$A$5:$I$29,6,0),)</f>
        <v>0</v>
      </c>
    </row>
    <row r="3334" spans="1:11" x14ac:dyDescent="0.25">
      <c r="A3334" s="59"/>
      <c r="B3334" s="63">
        <f>IFERROR(VLOOKUP($A3334,D_SAV!$A$5:$I$29,3,0),)</f>
        <v>0</v>
      </c>
      <c r="C3334" s="64" t="str">
        <f>IFERROR(VLOOKUP($A3334,D_SAV!$A$5:$I$29,4,0),"")</f>
        <v/>
      </c>
      <c r="D3334" s="65">
        <f>IFERROR(VLOOKUP($A3334,D_SAV!$A$5:$I$29,5,0),)</f>
        <v>0</v>
      </c>
      <c r="E3334" s="60"/>
      <c r="F3334" s="60"/>
      <c r="G3334" s="60"/>
      <c r="H3334" s="60"/>
      <c r="I3334" s="60"/>
      <c r="J3334" s="60"/>
      <c r="K3334" s="65">
        <f>IFERROR(VLOOKUP($A3334,D_SAV!$A$5:$I$29,6,0),)</f>
        <v>0</v>
      </c>
    </row>
    <row r="3335" spans="1:11" x14ac:dyDescent="0.25">
      <c r="A3335" s="59"/>
      <c r="B3335" s="63">
        <f>IFERROR(VLOOKUP($A3335,D_SAV!$A$5:$I$29,3,0),)</f>
        <v>0</v>
      </c>
      <c r="C3335" s="64" t="str">
        <f>IFERROR(VLOOKUP($A3335,D_SAV!$A$5:$I$29,4,0),"")</f>
        <v/>
      </c>
      <c r="D3335" s="65">
        <f>IFERROR(VLOOKUP($A3335,D_SAV!$A$5:$I$29,5,0),)</f>
        <v>0</v>
      </c>
      <c r="E3335" s="60"/>
      <c r="F3335" s="60"/>
      <c r="G3335" s="60"/>
      <c r="H3335" s="60"/>
      <c r="I3335" s="60"/>
      <c r="J3335" s="60"/>
      <c r="K3335" s="65">
        <f>IFERROR(VLOOKUP($A3335,D_SAV!$A$5:$I$29,6,0),)</f>
        <v>0</v>
      </c>
    </row>
    <row r="3336" spans="1:11" x14ac:dyDescent="0.25">
      <c r="A3336" s="59"/>
      <c r="B3336" s="63">
        <f>IFERROR(VLOOKUP($A3336,D_SAV!$A$5:$I$29,3,0),)</f>
        <v>0</v>
      </c>
      <c r="C3336" s="64" t="str">
        <f>IFERROR(VLOOKUP($A3336,D_SAV!$A$5:$I$29,4,0),"")</f>
        <v/>
      </c>
      <c r="D3336" s="65">
        <f>IFERROR(VLOOKUP($A3336,D_SAV!$A$5:$I$29,5,0),)</f>
        <v>0</v>
      </c>
      <c r="E3336" s="60"/>
      <c r="F3336" s="60"/>
      <c r="G3336" s="60"/>
      <c r="H3336" s="60"/>
      <c r="I3336" s="60"/>
      <c r="J3336" s="60"/>
      <c r="K3336" s="65">
        <f>IFERROR(VLOOKUP($A3336,D_SAV!$A$5:$I$29,6,0),)</f>
        <v>0</v>
      </c>
    </row>
    <row r="3337" spans="1:11" x14ac:dyDescent="0.25">
      <c r="A3337" s="59"/>
      <c r="B3337" s="63">
        <f>IFERROR(VLOOKUP($A3337,D_SAV!$A$5:$I$29,3,0),)</f>
        <v>0</v>
      </c>
      <c r="C3337" s="64" t="str">
        <f>IFERROR(VLOOKUP($A3337,D_SAV!$A$5:$I$29,4,0),"")</f>
        <v/>
      </c>
      <c r="D3337" s="65">
        <f>IFERROR(VLOOKUP($A3337,D_SAV!$A$5:$I$29,5,0),)</f>
        <v>0</v>
      </c>
      <c r="E3337" s="60"/>
      <c r="F3337" s="60"/>
      <c r="G3337" s="60"/>
      <c r="H3337" s="60"/>
      <c r="I3337" s="60"/>
      <c r="J3337" s="60"/>
      <c r="K3337" s="65">
        <f>IFERROR(VLOOKUP($A3337,D_SAV!$A$5:$I$29,6,0),)</f>
        <v>0</v>
      </c>
    </row>
    <row r="3338" spans="1:11" x14ac:dyDescent="0.25">
      <c r="A3338" s="59"/>
      <c r="B3338" s="63">
        <f>IFERROR(VLOOKUP($A3338,D_SAV!$A$5:$I$29,3,0),)</f>
        <v>0</v>
      </c>
      <c r="C3338" s="64" t="str">
        <f>IFERROR(VLOOKUP($A3338,D_SAV!$A$5:$I$29,4,0),"")</f>
        <v/>
      </c>
      <c r="D3338" s="65">
        <f>IFERROR(VLOOKUP($A3338,D_SAV!$A$5:$I$29,5,0),)</f>
        <v>0</v>
      </c>
      <c r="E3338" s="60"/>
      <c r="F3338" s="60"/>
      <c r="G3338" s="60"/>
      <c r="H3338" s="60"/>
      <c r="I3338" s="60"/>
      <c r="J3338" s="60"/>
      <c r="K3338" s="65">
        <f>IFERROR(VLOOKUP($A3338,D_SAV!$A$5:$I$29,6,0),)</f>
        <v>0</v>
      </c>
    </row>
    <row r="3339" spans="1:11" x14ac:dyDescent="0.25">
      <c r="A3339" s="59"/>
      <c r="B3339" s="63">
        <f>IFERROR(VLOOKUP($A3339,D_SAV!$A$5:$I$29,3,0),)</f>
        <v>0</v>
      </c>
      <c r="C3339" s="64" t="str">
        <f>IFERROR(VLOOKUP($A3339,D_SAV!$A$5:$I$29,4,0),"")</f>
        <v/>
      </c>
      <c r="D3339" s="65">
        <f>IFERROR(VLOOKUP($A3339,D_SAV!$A$5:$I$29,5,0),)</f>
        <v>0</v>
      </c>
      <c r="E3339" s="60"/>
      <c r="F3339" s="60"/>
      <c r="G3339" s="60"/>
      <c r="H3339" s="60"/>
      <c r="I3339" s="60"/>
      <c r="J3339" s="60"/>
      <c r="K3339" s="65">
        <f>IFERROR(VLOOKUP($A3339,D_SAV!$A$5:$I$29,6,0),)</f>
        <v>0</v>
      </c>
    </row>
    <row r="3340" spans="1:11" x14ac:dyDescent="0.25">
      <c r="A3340" s="59"/>
      <c r="B3340" s="63">
        <f>IFERROR(VLOOKUP($A3340,D_SAV!$A$5:$I$29,3,0),)</f>
        <v>0</v>
      </c>
      <c r="C3340" s="64" t="str">
        <f>IFERROR(VLOOKUP($A3340,D_SAV!$A$5:$I$29,4,0),"")</f>
        <v/>
      </c>
      <c r="D3340" s="65">
        <f>IFERROR(VLOOKUP($A3340,D_SAV!$A$5:$I$29,5,0),)</f>
        <v>0</v>
      </c>
      <c r="E3340" s="60"/>
      <c r="F3340" s="60"/>
      <c r="G3340" s="60"/>
      <c r="H3340" s="60"/>
      <c r="I3340" s="60"/>
      <c r="J3340" s="60"/>
      <c r="K3340" s="65">
        <f>IFERROR(VLOOKUP($A3340,D_SAV!$A$5:$I$29,6,0),)</f>
        <v>0</v>
      </c>
    </row>
    <row r="3341" spans="1:11" x14ac:dyDescent="0.25">
      <c r="A3341" s="59"/>
      <c r="B3341" s="63">
        <f>IFERROR(VLOOKUP($A3341,D_SAV!$A$5:$I$29,3,0),)</f>
        <v>0</v>
      </c>
      <c r="C3341" s="64" t="str">
        <f>IFERROR(VLOOKUP($A3341,D_SAV!$A$5:$I$29,4,0),"")</f>
        <v/>
      </c>
      <c r="D3341" s="65">
        <f>IFERROR(VLOOKUP($A3341,D_SAV!$A$5:$I$29,5,0),)</f>
        <v>0</v>
      </c>
      <c r="E3341" s="60"/>
      <c r="F3341" s="60"/>
      <c r="G3341" s="60"/>
      <c r="H3341" s="60"/>
      <c r="I3341" s="60"/>
      <c r="J3341" s="60"/>
      <c r="K3341" s="65">
        <f>IFERROR(VLOOKUP($A3341,D_SAV!$A$5:$I$29,6,0),)</f>
        <v>0</v>
      </c>
    </row>
    <row r="3342" spans="1:11" x14ac:dyDescent="0.25">
      <c r="A3342" s="59"/>
      <c r="B3342" s="63">
        <f>IFERROR(VLOOKUP($A3342,D_SAV!$A$5:$I$29,3,0),)</f>
        <v>0</v>
      </c>
      <c r="C3342" s="64" t="str">
        <f>IFERROR(VLOOKUP($A3342,D_SAV!$A$5:$I$29,4,0),"")</f>
        <v/>
      </c>
      <c r="D3342" s="65">
        <f>IFERROR(VLOOKUP($A3342,D_SAV!$A$5:$I$29,5,0),)</f>
        <v>0</v>
      </c>
      <c r="E3342" s="60"/>
      <c r="F3342" s="60"/>
      <c r="G3342" s="60"/>
      <c r="H3342" s="60"/>
      <c r="I3342" s="60"/>
      <c r="J3342" s="60"/>
      <c r="K3342" s="65">
        <f>IFERROR(VLOOKUP($A3342,D_SAV!$A$5:$I$29,6,0),)</f>
        <v>0</v>
      </c>
    </row>
    <row r="3343" spans="1:11" x14ac:dyDescent="0.25">
      <c r="A3343" s="59"/>
      <c r="B3343" s="63">
        <f>IFERROR(VLOOKUP($A3343,D_SAV!$A$5:$I$29,3,0),)</f>
        <v>0</v>
      </c>
      <c r="C3343" s="64" t="str">
        <f>IFERROR(VLOOKUP($A3343,D_SAV!$A$5:$I$29,4,0),"")</f>
        <v/>
      </c>
      <c r="D3343" s="65">
        <f>IFERROR(VLOOKUP($A3343,D_SAV!$A$5:$I$29,5,0),)</f>
        <v>0</v>
      </c>
      <c r="E3343" s="60"/>
      <c r="F3343" s="60"/>
      <c r="G3343" s="60"/>
      <c r="H3343" s="60"/>
      <c r="I3343" s="60"/>
      <c r="J3343" s="60"/>
      <c r="K3343" s="65">
        <f>IFERROR(VLOOKUP($A3343,D_SAV!$A$5:$I$29,6,0),)</f>
        <v>0</v>
      </c>
    </row>
    <row r="3344" spans="1:11" x14ac:dyDescent="0.25">
      <c r="A3344" s="59"/>
      <c r="B3344" s="63">
        <f>IFERROR(VLOOKUP($A3344,D_SAV!$A$5:$I$29,3,0),)</f>
        <v>0</v>
      </c>
      <c r="C3344" s="64" t="str">
        <f>IFERROR(VLOOKUP($A3344,D_SAV!$A$5:$I$29,4,0),"")</f>
        <v/>
      </c>
      <c r="D3344" s="65">
        <f>IFERROR(VLOOKUP($A3344,D_SAV!$A$5:$I$29,5,0),)</f>
        <v>0</v>
      </c>
      <c r="E3344" s="60"/>
      <c r="F3344" s="60"/>
      <c r="G3344" s="60"/>
      <c r="H3344" s="60"/>
      <c r="I3344" s="60"/>
      <c r="J3344" s="60"/>
      <c r="K3344" s="65">
        <f>IFERROR(VLOOKUP($A3344,D_SAV!$A$5:$I$29,6,0),)</f>
        <v>0</v>
      </c>
    </row>
    <row r="3345" spans="1:11" x14ac:dyDescent="0.25">
      <c r="A3345" s="59"/>
      <c r="B3345" s="63">
        <f>IFERROR(VLOOKUP($A3345,D_SAV!$A$5:$I$29,3,0),)</f>
        <v>0</v>
      </c>
      <c r="C3345" s="64" t="str">
        <f>IFERROR(VLOOKUP($A3345,D_SAV!$A$5:$I$29,4,0),"")</f>
        <v/>
      </c>
      <c r="D3345" s="65">
        <f>IFERROR(VLOOKUP($A3345,D_SAV!$A$5:$I$29,5,0),)</f>
        <v>0</v>
      </c>
      <c r="E3345" s="60"/>
      <c r="F3345" s="60"/>
      <c r="G3345" s="60"/>
      <c r="H3345" s="60"/>
      <c r="I3345" s="60"/>
      <c r="J3345" s="60"/>
      <c r="K3345" s="65">
        <f>IFERROR(VLOOKUP($A3345,D_SAV!$A$5:$I$29,6,0),)</f>
        <v>0</v>
      </c>
    </row>
    <row r="3346" spans="1:11" x14ac:dyDescent="0.25">
      <c r="A3346" s="59"/>
      <c r="B3346" s="63">
        <f>IFERROR(VLOOKUP($A3346,D_SAV!$A$5:$I$29,3,0),)</f>
        <v>0</v>
      </c>
      <c r="C3346" s="64" t="str">
        <f>IFERROR(VLOOKUP($A3346,D_SAV!$A$5:$I$29,4,0),"")</f>
        <v/>
      </c>
      <c r="D3346" s="65">
        <f>IFERROR(VLOOKUP($A3346,D_SAV!$A$5:$I$29,5,0),)</f>
        <v>0</v>
      </c>
      <c r="E3346" s="60"/>
      <c r="F3346" s="60"/>
      <c r="G3346" s="60"/>
      <c r="H3346" s="60"/>
      <c r="I3346" s="60"/>
      <c r="J3346" s="60"/>
      <c r="K3346" s="65">
        <f>IFERROR(VLOOKUP($A3346,D_SAV!$A$5:$I$29,6,0),)</f>
        <v>0</v>
      </c>
    </row>
    <row r="3347" spans="1:11" x14ac:dyDescent="0.25">
      <c r="A3347" s="59"/>
      <c r="B3347" s="63">
        <f>IFERROR(VLOOKUP($A3347,D_SAV!$A$5:$I$29,3,0),)</f>
        <v>0</v>
      </c>
      <c r="C3347" s="64" t="str">
        <f>IFERROR(VLOOKUP($A3347,D_SAV!$A$5:$I$29,4,0),"")</f>
        <v/>
      </c>
      <c r="D3347" s="65">
        <f>IFERROR(VLOOKUP($A3347,D_SAV!$A$5:$I$29,5,0),)</f>
        <v>0</v>
      </c>
      <c r="E3347" s="60"/>
      <c r="F3347" s="60"/>
      <c r="G3347" s="60"/>
      <c r="H3347" s="60"/>
      <c r="I3347" s="60"/>
      <c r="J3347" s="60"/>
      <c r="K3347" s="65">
        <f>IFERROR(VLOOKUP($A3347,D_SAV!$A$5:$I$29,6,0),)</f>
        <v>0</v>
      </c>
    </row>
    <row r="3348" spans="1:11" x14ac:dyDescent="0.25">
      <c r="A3348" s="59"/>
      <c r="B3348" s="63">
        <f>IFERROR(VLOOKUP($A3348,D_SAV!$A$5:$I$29,3,0),)</f>
        <v>0</v>
      </c>
      <c r="C3348" s="64" t="str">
        <f>IFERROR(VLOOKUP($A3348,D_SAV!$A$5:$I$29,4,0),"")</f>
        <v/>
      </c>
      <c r="D3348" s="65">
        <f>IFERROR(VLOOKUP($A3348,D_SAV!$A$5:$I$29,5,0),)</f>
        <v>0</v>
      </c>
      <c r="E3348" s="60"/>
      <c r="F3348" s="60"/>
      <c r="G3348" s="60"/>
      <c r="H3348" s="60"/>
      <c r="I3348" s="60"/>
      <c r="J3348" s="60"/>
      <c r="K3348" s="65">
        <f>IFERROR(VLOOKUP($A3348,D_SAV!$A$5:$I$29,6,0),)</f>
        <v>0</v>
      </c>
    </row>
    <row r="3349" spans="1:11" x14ac:dyDescent="0.25">
      <c r="A3349" s="59"/>
      <c r="B3349" s="63">
        <f>IFERROR(VLOOKUP($A3349,D_SAV!$A$5:$I$29,3,0),)</f>
        <v>0</v>
      </c>
      <c r="C3349" s="64" t="str">
        <f>IFERROR(VLOOKUP($A3349,D_SAV!$A$5:$I$29,4,0),"")</f>
        <v/>
      </c>
      <c r="D3349" s="65">
        <f>IFERROR(VLOOKUP($A3349,D_SAV!$A$5:$I$29,5,0),)</f>
        <v>0</v>
      </c>
      <c r="E3349" s="60"/>
      <c r="F3349" s="60"/>
      <c r="G3349" s="60"/>
      <c r="H3349" s="60"/>
      <c r="I3349" s="60"/>
      <c r="J3349" s="60"/>
      <c r="K3349" s="65">
        <f>IFERROR(VLOOKUP($A3349,D_SAV!$A$5:$I$29,6,0),)</f>
        <v>0</v>
      </c>
    </row>
    <row r="3350" spans="1:11" x14ac:dyDescent="0.25">
      <c r="A3350" s="59"/>
      <c r="B3350" s="63">
        <f>IFERROR(VLOOKUP($A3350,D_SAV!$A$5:$I$29,3,0),)</f>
        <v>0</v>
      </c>
      <c r="C3350" s="64" t="str">
        <f>IFERROR(VLOOKUP($A3350,D_SAV!$A$5:$I$29,4,0),"")</f>
        <v/>
      </c>
      <c r="D3350" s="65">
        <f>IFERROR(VLOOKUP($A3350,D_SAV!$A$5:$I$29,5,0),)</f>
        <v>0</v>
      </c>
      <c r="E3350" s="60"/>
      <c r="F3350" s="60"/>
      <c r="G3350" s="60"/>
      <c r="H3350" s="60"/>
      <c r="I3350" s="60"/>
      <c r="J3350" s="60"/>
      <c r="K3350" s="65">
        <f>IFERROR(VLOOKUP($A3350,D_SAV!$A$5:$I$29,6,0),)</f>
        <v>0</v>
      </c>
    </row>
    <row r="3351" spans="1:11" x14ac:dyDescent="0.25">
      <c r="A3351" s="59"/>
      <c r="B3351" s="63">
        <f>IFERROR(VLOOKUP($A3351,D_SAV!$A$5:$I$29,3,0),)</f>
        <v>0</v>
      </c>
      <c r="C3351" s="64" t="str">
        <f>IFERROR(VLOOKUP($A3351,D_SAV!$A$5:$I$29,4,0),"")</f>
        <v/>
      </c>
      <c r="D3351" s="65">
        <f>IFERROR(VLOOKUP($A3351,D_SAV!$A$5:$I$29,5,0),)</f>
        <v>0</v>
      </c>
      <c r="E3351" s="60"/>
      <c r="F3351" s="60"/>
      <c r="G3351" s="60"/>
      <c r="H3351" s="60"/>
      <c r="I3351" s="60"/>
      <c r="J3351" s="60"/>
      <c r="K3351" s="65">
        <f>IFERROR(VLOOKUP($A3351,D_SAV!$A$5:$I$29,6,0),)</f>
        <v>0</v>
      </c>
    </row>
    <row r="3352" spans="1:11" x14ac:dyDescent="0.25">
      <c r="A3352" s="59"/>
      <c r="B3352" s="63">
        <f>IFERROR(VLOOKUP($A3352,D_SAV!$A$5:$I$29,3,0),)</f>
        <v>0</v>
      </c>
      <c r="C3352" s="64" t="str">
        <f>IFERROR(VLOOKUP($A3352,D_SAV!$A$5:$I$29,4,0),"")</f>
        <v/>
      </c>
      <c r="D3352" s="65">
        <f>IFERROR(VLOOKUP($A3352,D_SAV!$A$5:$I$29,5,0),)</f>
        <v>0</v>
      </c>
      <c r="E3352" s="60"/>
      <c r="F3352" s="60"/>
      <c r="G3352" s="60"/>
      <c r="H3352" s="60"/>
      <c r="I3352" s="60"/>
      <c r="J3352" s="60"/>
      <c r="K3352" s="65">
        <f>IFERROR(VLOOKUP($A3352,D_SAV!$A$5:$I$29,6,0),)</f>
        <v>0</v>
      </c>
    </row>
    <row r="3353" spans="1:11" x14ac:dyDescent="0.25">
      <c r="A3353" s="59"/>
      <c r="B3353" s="63">
        <f>IFERROR(VLOOKUP($A3353,D_SAV!$A$5:$I$29,3,0),)</f>
        <v>0</v>
      </c>
      <c r="C3353" s="64" t="str">
        <f>IFERROR(VLOOKUP($A3353,D_SAV!$A$5:$I$29,4,0),"")</f>
        <v/>
      </c>
      <c r="D3353" s="65">
        <f>IFERROR(VLOOKUP($A3353,D_SAV!$A$5:$I$29,5,0),)</f>
        <v>0</v>
      </c>
      <c r="E3353" s="60"/>
      <c r="F3353" s="60"/>
      <c r="G3353" s="60"/>
      <c r="H3353" s="60"/>
      <c r="I3353" s="60"/>
      <c r="J3353" s="60"/>
      <c r="K3353" s="65">
        <f>IFERROR(VLOOKUP($A3353,D_SAV!$A$5:$I$29,6,0),)</f>
        <v>0</v>
      </c>
    </row>
    <row r="3354" spans="1:11" x14ac:dyDescent="0.25">
      <c r="A3354" s="59"/>
      <c r="B3354" s="63">
        <f>IFERROR(VLOOKUP($A3354,D_SAV!$A$5:$I$29,3,0),)</f>
        <v>0</v>
      </c>
      <c r="C3354" s="64" t="str">
        <f>IFERROR(VLOOKUP($A3354,D_SAV!$A$5:$I$29,4,0),"")</f>
        <v/>
      </c>
      <c r="D3354" s="65">
        <f>IFERROR(VLOOKUP($A3354,D_SAV!$A$5:$I$29,5,0),)</f>
        <v>0</v>
      </c>
      <c r="E3354" s="60"/>
      <c r="F3354" s="60"/>
      <c r="G3354" s="60"/>
      <c r="H3354" s="60"/>
      <c r="I3354" s="60"/>
      <c r="J3354" s="60"/>
      <c r="K3354" s="65">
        <f>IFERROR(VLOOKUP($A3354,D_SAV!$A$5:$I$29,6,0),)</f>
        <v>0</v>
      </c>
    </row>
    <row r="3355" spans="1:11" x14ac:dyDescent="0.25">
      <c r="A3355" s="59"/>
      <c r="B3355" s="63">
        <f>IFERROR(VLOOKUP($A3355,D_SAV!$A$5:$I$29,3,0),)</f>
        <v>0</v>
      </c>
      <c r="C3355" s="64" t="str">
        <f>IFERROR(VLOOKUP($A3355,D_SAV!$A$5:$I$29,4,0),"")</f>
        <v/>
      </c>
      <c r="D3355" s="65">
        <f>IFERROR(VLOOKUP($A3355,D_SAV!$A$5:$I$29,5,0),)</f>
        <v>0</v>
      </c>
      <c r="E3355" s="60"/>
      <c r="F3355" s="60"/>
      <c r="G3355" s="60"/>
      <c r="H3355" s="60"/>
      <c r="I3355" s="60"/>
      <c r="J3355" s="60"/>
      <c r="K3355" s="65">
        <f>IFERROR(VLOOKUP($A3355,D_SAV!$A$5:$I$29,6,0),)</f>
        <v>0</v>
      </c>
    </row>
    <row r="3356" spans="1:11" x14ac:dyDescent="0.25">
      <c r="A3356" s="59"/>
      <c r="B3356" s="63">
        <f>IFERROR(VLOOKUP($A3356,D_SAV!$A$5:$I$29,3,0),)</f>
        <v>0</v>
      </c>
      <c r="C3356" s="64" t="str">
        <f>IFERROR(VLOOKUP($A3356,D_SAV!$A$5:$I$29,4,0),"")</f>
        <v/>
      </c>
      <c r="D3356" s="65">
        <f>IFERROR(VLOOKUP($A3356,D_SAV!$A$5:$I$29,5,0),)</f>
        <v>0</v>
      </c>
      <c r="E3356" s="60"/>
      <c r="F3356" s="60"/>
      <c r="G3356" s="60"/>
      <c r="H3356" s="60"/>
      <c r="I3356" s="60"/>
      <c r="J3356" s="60"/>
      <c r="K3356" s="65">
        <f>IFERROR(VLOOKUP($A3356,D_SAV!$A$5:$I$29,6,0),)</f>
        <v>0</v>
      </c>
    </row>
    <row r="3357" spans="1:11" x14ac:dyDescent="0.25">
      <c r="A3357" s="59"/>
      <c r="B3357" s="63">
        <f>IFERROR(VLOOKUP($A3357,D_SAV!$A$5:$I$29,3,0),)</f>
        <v>0</v>
      </c>
      <c r="C3357" s="64" t="str">
        <f>IFERROR(VLOOKUP($A3357,D_SAV!$A$5:$I$29,4,0),"")</f>
        <v/>
      </c>
      <c r="D3357" s="65">
        <f>IFERROR(VLOOKUP($A3357,D_SAV!$A$5:$I$29,5,0),)</f>
        <v>0</v>
      </c>
      <c r="E3357" s="60"/>
      <c r="F3357" s="60"/>
      <c r="G3357" s="60"/>
      <c r="H3357" s="60"/>
      <c r="I3357" s="60"/>
      <c r="J3357" s="60"/>
      <c r="K3357" s="65">
        <f>IFERROR(VLOOKUP($A3357,D_SAV!$A$5:$I$29,6,0),)</f>
        <v>0</v>
      </c>
    </row>
    <row r="3358" spans="1:11" x14ac:dyDescent="0.25">
      <c r="A3358" s="59"/>
      <c r="B3358" s="63">
        <f>IFERROR(VLOOKUP($A3358,D_SAV!$A$5:$I$29,3,0),)</f>
        <v>0</v>
      </c>
      <c r="C3358" s="64" t="str">
        <f>IFERROR(VLOOKUP($A3358,D_SAV!$A$5:$I$29,4,0),"")</f>
        <v/>
      </c>
      <c r="D3358" s="65">
        <f>IFERROR(VLOOKUP($A3358,D_SAV!$A$5:$I$29,5,0),)</f>
        <v>0</v>
      </c>
      <c r="E3358" s="60"/>
      <c r="F3358" s="60"/>
      <c r="G3358" s="60"/>
      <c r="H3358" s="60"/>
      <c r="I3358" s="60"/>
      <c r="J3358" s="60"/>
      <c r="K3358" s="65">
        <f>IFERROR(VLOOKUP($A3358,D_SAV!$A$5:$I$29,6,0),)</f>
        <v>0</v>
      </c>
    </row>
    <row r="3359" spans="1:11" x14ac:dyDescent="0.25">
      <c r="A3359" s="59"/>
      <c r="B3359" s="63">
        <f>IFERROR(VLOOKUP($A3359,D_SAV!$A$5:$I$29,3,0),)</f>
        <v>0</v>
      </c>
      <c r="C3359" s="64" t="str">
        <f>IFERROR(VLOOKUP($A3359,D_SAV!$A$5:$I$29,4,0),"")</f>
        <v/>
      </c>
      <c r="D3359" s="65">
        <f>IFERROR(VLOOKUP($A3359,D_SAV!$A$5:$I$29,5,0),)</f>
        <v>0</v>
      </c>
      <c r="E3359" s="60"/>
      <c r="F3359" s="60"/>
      <c r="G3359" s="60"/>
      <c r="H3359" s="60"/>
      <c r="I3359" s="60"/>
      <c r="J3359" s="60"/>
      <c r="K3359" s="65">
        <f>IFERROR(VLOOKUP($A3359,D_SAV!$A$5:$I$29,6,0),)</f>
        <v>0</v>
      </c>
    </row>
    <row r="3360" spans="1:11" x14ac:dyDescent="0.25">
      <c r="A3360" s="59"/>
      <c r="B3360" s="63">
        <f>IFERROR(VLOOKUP($A3360,D_SAV!$A$5:$I$29,3,0),)</f>
        <v>0</v>
      </c>
      <c r="C3360" s="64" t="str">
        <f>IFERROR(VLOOKUP($A3360,D_SAV!$A$5:$I$29,4,0),"")</f>
        <v/>
      </c>
      <c r="D3360" s="65">
        <f>IFERROR(VLOOKUP($A3360,D_SAV!$A$5:$I$29,5,0),)</f>
        <v>0</v>
      </c>
      <c r="E3360" s="60"/>
      <c r="F3360" s="60"/>
      <c r="G3360" s="60"/>
      <c r="H3360" s="60"/>
      <c r="I3360" s="60"/>
      <c r="J3360" s="60"/>
      <c r="K3360" s="65">
        <f>IFERROR(VLOOKUP($A3360,D_SAV!$A$5:$I$29,6,0),)</f>
        <v>0</v>
      </c>
    </row>
    <row r="3361" spans="1:11" x14ac:dyDescent="0.25">
      <c r="A3361" s="59"/>
      <c r="B3361" s="63">
        <f>IFERROR(VLOOKUP($A3361,D_SAV!$A$5:$I$29,3,0),)</f>
        <v>0</v>
      </c>
      <c r="C3361" s="64" t="str">
        <f>IFERROR(VLOOKUP($A3361,D_SAV!$A$5:$I$29,4,0),"")</f>
        <v/>
      </c>
      <c r="D3361" s="65">
        <f>IFERROR(VLOOKUP($A3361,D_SAV!$A$5:$I$29,5,0),)</f>
        <v>0</v>
      </c>
      <c r="E3361" s="60"/>
      <c r="F3361" s="60"/>
      <c r="G3361" s="60"/>
      <c r="H3361" s="60"/>
      <c r="I3361" s="60"/>
      <c r="J3361" s="60"/>
      <c r="K3361" s="65">
        <f>IFERROR(VLOOKUP($A3361,D_SAV!$A$5:$I$29,6,0),)</f>
        <v>0</v>
      </c>
    </row>
    <row r="3362" spans="1:11" x14ac:dyDescent="0.25">
      <c r="A3362" s="59"/>
      <c r="B3362" s="63">
        <f>IFERROR(VLOOKUP($A3362,D_SAV!$A$5:$I$29,3,0),)</f>
        <v>0</v>
      </c>
      <c r="C3362" s="64" t="str">
        <f>IFERROR(VLOOKUP($A3362,D_SAV!$A$5:$I$29,4,0),"")</f>
        <v/>
      </c>
      <c r="D3362" s="65">
        <f>IFERROR(VLOOKUP($A3362,D_SAV!$A$5:$I$29,5,0),)</f>
        <v>0</v>
      </c>
      <c r="E3362" s="60"/>
      <c r="F3362" s="60"/>
      <c r="G3362" s="60"/>
      <c r="H3362" s="60"/>
      <c r="I3362" s="60"/>
      <c r="J3362" s="60"/>
      <c r="K3362" s="65">
        <f>IFERROR(VLOOKUP($A3362,D_SAV!$A$5:$I$29,6,0),)</f>
        <v>0</v>
      </c>
    </row>
    <row r="3363" spans="1:11" x14ac:dyDescent="0.25">
      <c r="A3363" s="59"/>
      <c r="B3363" s="63">
        <f>IFERROR(VLOOKUP($A3363,D_SAV!$A$5:$I$29,3,0),)</f>
        <v>0</v>
      </c>
      <c r="C3363" s="64" t="str">
        <f>IFERROR(VLOOKUP($A3363,D_SAV!$A$5:$I$29,4,0),"")</f>
        <v/>
      </c>
      <c r="D3363" s="65">
        <f>IFERROR(VLOOKUP($A3363,D_SAV!$A$5:$I$29,5,0),)</f>
        <v>0</v>
      </c>
      <c r="E3363" s="60"/>
      <c r="F3363" s="60"/>
      <c r="G3363" s="60"/>
      <c r="H3363" s="60"/>
      <c r="I3363" s="60"/>
      <c r="J3363" s="60"/>
      <c r="K3363" s="65">
        <f>IFERROR(VLOOKUP($A3363,D_SAV!$A$5:$I$29,6,0),)</f>
        <v>0</v>
      </c>
    </row>
    <row r="3364" spans="1:11" x14ac:dyDescent="0.25">
      <c r="A3364" s="59"/>
      <c r="B3364" s="63">
        <f>IFERROR(VLOOKUP($A3364,D_SAV!$A$5:$I$29,3,0),)</f>
        <v>0</v>
      </c>
      <c r="C3364" s="64" t="str">
        <f>IFERROR(VLOOKUP($A3364,D_SAV!$A$5:$I$29,4,0),"")</f>
        <v/>
      </c>
      <c r="D3364" s="65">
        <f>IFERROR(VLOOKUP($A3364,D_SAV!$A$5:$I$29,5,0),)</f>
        <v>0</v>
      </c>
      <c r="E3364" s="60"/>
      <c r="F3364" s="60"/>
      <c r="G3364" s="60"/>
      <c r="H3364" s="60"/>
      <c r="I3364" s="60"/>
      <c r="J3364" s="60"/>
      <c r="K3364" s="65">
        <f>IFERROR(VLOOKUP($A3364,D_SAV!$A$5:$I$29,6,0),)</f>
        <v>0</v>
      </c>
    </row>
    <row r="3365" spans="1:11" x14ac:dyDescent="0.25">
      <c r="A3365" s="59"/>
      <c r="B3365" s="63">
        <f>IFERROR(VLOOKUP($A3365,D_SAV!$A$5:$I$29,3,0),)</f>
        <v>0</v>
      </c>
      <c r="C3365" s="64" t="str">
        <f>IFERROR(VLOOKUP($A3365,D_SAV!$A$5:$I$29,4,0),"")</f>
        <v/>
      </c>
      <c r="D3365" s="65">
        <f>IFERROR(VLOOKUP($A3365,D_SAV!$A$5:$I$29,5,0),)</f>
        <v>0</v>
      </c>
      <c r="E3365" s="60"/>
      <c r="F3365" s="60"/>
      <c r="G3365" s="60"/>
      <c r="H3365" s="60"/>
      <c r="I3365" s="60"/>
      <c r="J3365" s="60"/>
      <c r="K3365" s="65">
        <f>IFERROR(VLOOKUP($A3365,D_SAV!$A$5:$I$29,6,0),)</f>
        <v>0</v>
      </c>
    </row>
    <row r="3366" spans="1:11" x14ac:dyDescent="0.25">
      <c r="A3366" s="59"/>
      <c r="B3366" s="63">
        <f>IFERROR(VLOOKUP($A3366,D_SAV!$A$5:$I$29,3,0),)</f>
        <v>0</v>
      </c>
      <c r="C3366" s="64" t="str">
        <f>IFERROR(VLOOKUP($A3366,D_SAV!$A$5:$I$29,4,0),"")</f>
        <v/>
      </c>
      <c r="D3366" s="65">
        <f>IFERROR(VLOOKUP($A3366,D_SAV!$A$5:$I$29,5,0),)</f>
        <v>0</v>
      </c>
      <c r="E3366" s="60"/>
      <c r="F3366" s="60"/>
      <c r="G3366" s="60"/>
      <c r="H3366" s="60"/>
      <c r="I3366" s="60"/>
      <c r="J3366" s="60"/>
      <c r="K3366" s="65">
        <f>IFERROR(VLOOKUP($A3366,D_SAV!$A$5:$I$29,6,0),)</f>
        <v>0</v>
      </c>
    </row>
    <row r="3367" spans="1:11" x14ac:dyDescent="0.25">
      <c r="A3367" s="59"/>
      <c r="B3367" s="63">
        <f>IFERROR(VLOOKUP($A3367,D_SAV!$A$5:$I$29,3,0),)</f>
        <v>0</v>
      </c>
      <c r="C3367" s="64" t="str">
        <f>IFERROR(VLOOKUP($A3367,D_SAV!$A$5:$I$29,4,0),"")</f>
        <v/>
      </c>
      <c r="D3367" s="65">
        <f>IFERROR(VLOOKUP($A3367,D_SAV!$A$5:$I$29,5,0),)</f>
        <v>0</v>
      </c>
      <c r="E3367" s="60"/>
      <c r="F3367" s="60"/>
      <c r="G3367" s="60"/>
      <c r="H3367" s="60"/>
      <c r="I3367" s="60"/>
      <c r="J3367" s="60"/>
      <c r="K3367" s="65">
        <f>IFERROR(VLOOKUP($A3367,D_SAV!$A$5:$I$29,6,0),)</f>
        <v>0</v>
      </c>
    </row>
    <row r="3368" spans="1:11" x14ac:dyDescent="0.25">
      <c r="A3368" s="59"/>
      <c r="B3368" s="63">
        <f>IFERROR(VLOOKUP($A3368,D_SAV!$A$5:$I$29,3,0),)</f>
        <v>0</v>
      </c>
      <c r="C3368" s="64" t="str">
        <f>IFERROR(VLOOKUP($A3368,D_SAV!$A$5:$I$29,4,0),"")</f>
        <v/>
      </c>
      <c r="D3368" s="65">
        <f>IFERROR(VLOOKUP($A3368,D_SAV!$A$5:$I$29,5,0),)</f>
        <v>0</v>
      </c>
      <c r="E3368" s="60"/>
      <c r="F3368" s="60"/>
      <c r="G3368" s="60"/>
      <c r="H3368" s="60"/>
      <c r="I3368" s="60"/>
      <c r="J3368" s="60"/>
      <c r="K3368" s="65">
        <f>IFERROR(VLOOKUP($A3368,D_SAV!$A$5:$I$29,6,0),)</f>
        <v>0</v>
      </c>
    </row>
    <row r="3369" spans="1:11" x14ac:dyDescent="0.25">
      <c r="A3369" s="59"/>
      <c r="B3369" s="63">
        <f>IFERROR(VLOOKUP($A3369,D_SAV!$A$5:$I$29,3,0),)</f>
        <v>0</v>
      </c>
      <c r="C3369" s="64" t="str">
        <f>IFERROR(VLOOKUP($A3369,D_SAV!$A$5:$I$29,4,0),"")</f>
        <v/>
      </c>
      <c r="D3369" s="65">
        <f>IFERROR(VLOOKUP($A3369,D_SAV!$A$5:$I$29,5,0),)</f>
        <v>0</v>
      </c>
      <c r="E3369" s="60"/>
      <c r="F3369" s="60"/>
      <c r="G3369" s="60"/>
      <c r="H3369" s="60"/>
      <c r="I3369" s="60"/>
      <c r="J3369" s="60"/>
      <c r="K3369" s="65">
        <f>IFERROR(VLOOKUP($A3369,D_SAV!$A$5:$I$29,6,0),)</f>
        <v>0</v>
      </c>
    </row>
    <row r="3370" spans="1:11" x14ac:dyDescent="0.25">
      <c r="A3370" s="59"/>
      <c r="B3370" s="63">
        <f>IFERROR(VLOOKUP($A3370,D_SAV!$A$5:$I$29,3,0),)</f>
        <v>0</v>
      </c>
      <c r="C3370" s="64" t="str">
        <f>IFERROR(VLOOKUP($A3370,D_SAV!$A$5:$I$29,4,0),"")</f>
        <v/>
      </c>
      <c r="D3370" s="65">
        <f>IFERROR(VLOOKUP($A3370,D_SAV!$A$5:$I$29,5,0),)</f>
        <v>0</v>
      </c>
      <c r="E3370" s="60"/>
      <c r="F3370" s="60"/>
      <c r="G3370" s="60"/>
      <c r="H3370" s="60"/>
      <c r="I3370" s="60"/>
      <c r="J3370" s="60"/>
      <c r="K3370" s="65">
        <f>IFERROR(VLOOKUP($A3370,D_SAV!$A$5:$I$29,6,0),)</f>
        <v>0</v>
      </c>
    </row>
    <row r="3371" spans="1:11" x14ac:dyDescent="0.25">
      <c r="A3371" s="59"/>
      <c r="B3371" s="63">
        <f>IFERROR(VLOOKUP($A3371,D_SAV!$A$5:$I$29,3,0),)</f>
        <v>0</v>
      </c>
      <c r="C3371" s="64" t="str">
        <f>IFERROR(VLOOKUP($A3371,D_SAV!$A$5:$I$29,4,0),"")</f>
        <v/>
      </c>
      <c r="D3371" s="65">
        <f>IFERROR(VLOOKUP($A3371,D_SAV!$A$5:$I$29,5,0),)</f>
        <v>0</v>
      </c>
      <c r="E3371" s="60"/>
      <c r="F3371" s="60"/>
      <c r="G3371" s="60"/>
      <c r="H3371" s="60"/>
      <c r="I3371" s="60"/>
      <c r="J3371" s="60"/>
      <c r="K3371" s="65">
        <f>IFERROR(VLOOKUP($A3371,D_SAV!$A$5:$I$29,6,0),)</f>
        <v>0</v>
      </c>
    </row>
    <row r="3372" spans="1:11" x14ac:dyDescent="0.25">
      <c r="A3372" s="59"/>
      <c r="B3372" s="63">
        <f>IFERROR(VLOOKUP($A3372,D_SAV!$A$5:$I$29,3,0),)</f>
        <v>0</v>
      </c>
      <c r="C3372" s="64" t="str">
        <f>IFERROR(VLOOKUP($A3372,D_SAV!$A$5:$I$29,4,0),"")</f>
        <v/>
      </c>
      <c r="D3372" s="65">
        <f>IFERROR(VLOOKUP($A3372,D_SAV!$A$5:$I$29,5,0),)</f>
        <v>0</v>
      </c>
      <c r="E3372" s="60"/>
      <c r="F3372" s="60"/>
      <c r="G3372" s="60"/>
      <c r="H3372" s="60"/>
      <c r="I3372" s="60"/>
      <c r="J3372" s="60"/>
      <c r="K3372" s="65">
        <f>IFERROR(VLOOKUP($A3372,D_SAV!$A$5:$I$29,6,0),)</f>
        <v>0</v>
      </c>
    </row>
    <row r="3373" spans="1:11" x14ac:dyDescent="0.25">
      <c r="A3373" s="59"/>
      <c r="B3373" s="63">
        <f>IFERROR(VLOOKUP($A3373,D_SAV!$A$5:$I$29,3,0),)</f>
        <v>0</v>
      </c>
      <c r="C3373" s="64" t="str">
        <f>IFERROR(VLOOKUP($A3373,D_SAV!$A$5:$I$29,4,0),"")</f>
        <v/>
      </c>
      <c r="D3373" s="65">
        <f>IFERROR(VLOOKUP($A3373,D_SAV!$A$5:$I$29,5,0),)</f>
        <v>0</v>
      </c>
      <c r="E3373" s="60"/>
      <c r="F3373" s="60"/>
      <c r="G3373" s="60"/>
      <c r="H3373" s="60"/>
      <c r="I3373" s="60"/>
      <c r="J3373" s="60"/>
      <c r="K3373" s="65">
        <f>IFERROR(VLOOKUP($A3373,D_SAV!$A$5:$I$29,6,0),)</f>
        <v>0</v>
      </c>
    </row>
    <row r="3374" spans="1:11" x14ac:dyDescent="0.25">
      <c r="A3374" s="59"/>
      <c r="B3374" s="63">
        <f>IFERROR(VLOOKUP($A3374,D_SAV!$A$5:$I$29,3,0),)</f>
        <v>0</v>
      </c>
      <c r="C3374" s="64" t="str">
        <f>IFERROR(VLOOKUP($A3374,D_SAV!$A$5:$I$29,4,0),"")</f>
        <v/>
      </c>
      <c r="D3374" s="65">
        <f>IFERROR(VLOOKUP($A3374,D_SAV!$A$5:$I$29,5,0),)</f>
        <v>0</v>
      </c>
      <c r="E3374" s="60"/>
      <c r="F3374" s="60"/>
      <c r="G3374" s="60"/>
      <c r="H3374" s="60"/>
      <c r="I3374" s="60"/>
      <c r="J3374" s="60"/>
      <c r="K3374" s="65">
        <f>IFERROR(VLOOKUP($A3374,D_SAV!$A$5:$I$29,6,0),)</f>
        <v>0</v>
      </c>
    </row>
    <row r="3375" spans="1:11" x14ac:dyDescent="0.25">
      <c r="A3375" s="59"/>
      <c r="B3375" s="63">
        <f>IFERROR(VLOOKUP($A3375,D_SAV!$A$5:$I$29,3,0),)</f>
        <v>0</v>
      </c>
      <c r="C3375" s="64" t="str">
        <f>IFERROR(VLOOKUP($A3375,D_SAV!$A$5:$I$29,4,0),"")</f>
        <v/>
      </c>
      <c r="D3375" s="65">
        <f>IFERROR(VLOOKUP($A3375,D_SAV!$A$5:$I$29,5,0),)</f>
        <v>0</v>
      </c>
      <c r="E3375" s="60"/>
      <c r="F3375" s="60"/>
      <c r="G3375" s="60"/>
      <c r="H3375" s="60"/>
      <c r="I3375" s="60"/>
      <c r="J3375" s="60"/>
      <c r="K3375" s="65">
        <f>IFERROR(VLOOKUP($A3375,D_SAV!$A$5:$I$29,6,0),)</f>
        <v>0</v>
      </c>
    </row>
    <row r="3376" spans="1:11" x14ac:dyDescent="0.25">
      <c r="A3376" s="59"/>
      <c r="B3376" s="63">
        <f>IFERROR(VLOOKUP($A3376,D_SAV!$A$5:$I$29,3,0),)</f>
        <v>0</v>
      </c>
      <c r="C3376" s="64" t="str">
        <f>IFERROR(VLOOKUP($A3376,D_SAV!$A$5:$I$29,4,0),"")</f>
        <v/>
      </c>
      <c r="D3376" s="65">
        <f>IFERROR(VLOOKUP($A3376,D_SAV!$A$5:$I$29,5,0),)</f>
        <v>0</v>
      </c>
      <c r="E3376" s="60"/>
      <c r="F3376" s="60"/>
      <c r="G3376" s="60"/>
      <c r="H3376" s="60"/>
      <c r="I3376" s="60"/>
      <c r="J3376" s="60"/>
      <c r="K3376" s="65">
        <f>IFERROR(VLOOKUP($A3376,D_SAV!$A$5:$I$29,6,0),)</f>
        <v>0</v>
      </c>
    </row>
    <row r="3377" spans="1:11" x14ac:dyDescent="0.25">
      <c r="A3377" s="59"/>
      <c r="B3377" s="63">
        <f>IFERROR(VLOOKUP($A3377,D_SAV!$A$5:$I$29,3,0),)</f>
        <v>0</v>
      </c>
      <c r="C3377" s="64" t="str">
        <f>IFERROR(VLOOKUP($A3377,D_SAV!$A$5:$I$29,4,0),"")</f>
        <v/>
      </c>
      <c r="D3377" s="65">
        <f>IFERROR(VLOOKUP($A3377,D_SAV!$A$5:$I$29,5,0),)</f>
        <v>0</v>
      </c>
      <c r="E3377" s="60"/>
      <c r="F3377" s="60"/>
      <c r="G3377" s="60"/>
      <c r="H3377" s="60"/>
      <c r="I3377" s="60"/>
      <c r="J3377" s="60"/>
      <c r="K3377" s="65">
        <f>IFERROR(VLOOKUP($A3377,D_SAV!$A$5:$I$29,6,0),)</f>
        <v>0</v>
      </c>
    </row>
    <row r="3378" spans="1:11" x14ac:dyDescent="0.25">
      <c r="A3378" s="59"/>
      <c r="B3378" s="63">
        <f>IFERROR(VLOOKUP($A3378,D_SAV!$A$5:$I$29,3,0),)</f>
        <v>0</v>
      </c>
      <c r="C3378" s="64" t="str">
        <f>IFERROR(VLOOKUP($A3378,D_SAV!$A$5:$I$29,4,0),"")</f>
        <v/>
      </c>
      <c r="D3378" s="65">
        <f>IFERROR(VLOOKUP($A3378,D_SAV!$A$5:$I$29,5,0),)</f>
        <v>0</v>
      </c>
      <c r="E3378" s="60"/>
      <c r="F3378" s="60"/>
      <c r="G3378" s="60"/>
      <c r="H3378" s="60"/>
      <c r="I3378" s="60"/>
      <c r="J3378" s="60"/>
      <c r="K3378" s="65">
        <f>IFERROR(VLOOKUP($A3378,D_SAV!$A$5:$I$29,6,0),)</f>
        <v>0</v>
      </c>
    </row>
    <row r="3379" spans="1:11" x14ac:dyDescent="0.25">
      <c r="A3379" s="59"/>
      <c r="B3379" s="63">
        <f>IFERROR(VLOOKUP($A3379,D_SAV!$A$5:$I$29,3,0),)</f>
        <v>0</v>
      </c>
      <c r="C3379" s="64" t="str">
        <f>IFERROR(VLOOKUP($A3379,D_SAV!$A$5:$I$29,4,0),"")</f>
        <v/>
      </c>
      <c r="D3379" s="65">
        <f>IFERROR(VLOOKUP($A3379,D_SAV!$A$5:$I$29,5,0),)</f>
        <v>0</v>
      </c>
      <c r="E3379" s="60"/>
      <c r="F3379" s="60"/>
      <c r="G3379" s="60"/>
      <c r="H3379" s="60"/>
      <c r="I3379" s="60"/>
      <c r="J3379" s="60"/>
      <c r="K3379" s="65">
        <f>IFERROR(VLOOKUP($A3379,D_SAV!$A$5:$I$29,6,0),)</f>
        <v>0</v>
      </c>
    </row>
    <row r="3380" spans="1:11" x14ac:dyDescent="0.25">
      <c r="A3380" s="59"/>
      <c r="B3380" s="63">
        <f>IFERROR(VLOOKUP($A3380,D_SAV!$A$5:$I$29,3,0),)</f>
        <v>0</v>
      </c>
      <c r="C3380" s="64" t="str">
        <f>IFERROR(VLOOKUP($A3380,D_SAV!$A$5:$I$29,4,0),"")</f>
        <v/>
      </c>
      <c r="D3380" s="65">
        <f>IFERROR(VLOOKUP($A3380,D_SAV!$A$5:$I$29,5,0),)</f>
        <v>0</v>
      </c>
      <c r="E3380" s="60"/>
      <c r="F3380" s="60"/>
      <c r="G3380" s="60"/>
      <c r="H3380" s="60"/>
      <c r="I3380" s="60"/>
      <c r="J3380" s="60"/>
      <c r="K3380" s="65">
        <f>IFERROR(VLOOKUP($A3380,D_SAV!$A$5:$I$29,6,0),)</f>
        <v>0</v>
      </c>
    </row>
    <row r="3381" spans="1:11" x14ac:dyDescent="0.25">
      <c r="A3381" s="59"/>
      <c r="B3381" s="63">
        <f>IFERROR(VLOOKUP($A3381,D_SAV!$A$5:$I$29,3,0),)</f>
        <v>0</v>
      </c>
      <c r="C3381" s="64" t="str">
        <f>IFERROR(VLOOKUP($A3381,D_SAV!$A$5:$I$29,4,0),"")</f>
        <v/>
      </c>
      <c r="D3381" s="65">
        <f>IFERROR(VLOOKUP($A3381,D_SAV!$A$5:$I$29,5,0),)</f>
        <v>0</v>
      </c>
      <c r="E3381" s="60"/>
      <c r="F3381" s="60"/>
      <c r="G3381" s="60"/>
      <c r="H3381" s="60"/>
      <c r="I3381" s="60"/>
      <c r="J3381" s="60"/>
      <c r="K3381" s="65">
        <f>IFERROR(VLOOKUP($A3381,D_SAV!$A$5:$I$29,6,0),)</f>
        <v>0</v>
      </c>
    </row>
    <row r="3382" spans="1:11" x14ac:dyDescent="0.25">
      <c r="A3382" s="59"/>
      <c r="B3382" s="63">
        <f>IFERROR(VLOOKUP($A3382,D_SAV!$A$5:$I$29,3,0),)</f>
        <v>0</v>
      </c>
      <c r="C3382" s="64" t="str">
        <f>IFERROR(VLOOKUP($A3382,D_SAV!$A$5:$I$29,4,0),"")</f>
        <v/>
      </c>
      <c r="D3382" s="65">
        <f>IFERROR(VLOOKUP($A3382,D_SAV!$A$5:$I$29,5,0),)</f>
        <v>0</v>
      </c>
      <c r="E3382" s="60"/>
      <c r="F3382" s="60"/>
      <c r="G3382" s="60"/>
      <c r="H3382" s="60"/>
      <c r="I3382" s="60"/>
      <c r="J3382" s="60"/>
      <c r="K3382" s="65">
        <f>IFERROR(VLOOKUP($A3382,D_SAV!$A$5:$I$29,6,0),)</f>
        <v>0</v>
      </c>
    </row>
    <row r="3383" spans="1:11" x14ac:dyDescent="0.25">
      <c r="A3383" s="59"/>
      <c r="B3383" s="63">
        <f>IFERROR(VLOOKUP($A3383,D_SAV!$A$5:$I$29,3,0),)</f>
        <v>0</v>
      </c>
      <c r="C3383" s="64" t="str">
        <f>IFERROR(VLOOKUP($A3383,D_SAV!$A$5:$I$29,4,0),"")</f>
        <v/>
      </c>
      <c r="D3383" s="65">
        <f>IFERROR(VLOOKUP($A3383,D_SAV!$A$5:$I$29,5,0),)</f>
        <v>0</v>
      </c>
      <c r="E3383" s="60"/>
      <c r="F3383" s="60"/>
      <c r="G3383" s="60"/>
      <c r="H3383" s="60"/>
      <c r="I3383" s="60"/>
      <c r="J3383" s="60"/>
      <c r="K3383" s="65">
        <f>IFERROR(VLOOKUP($A3383,D_SAV!$A$5:$I$29,6,0),)</f>
        <v>0</v>
      </c>
    </row>
    <row r="3384" spans="1:11" x14ac:dyDescent="0.25">
      <c r="A3384" s="59"/>
      <c r="B3384" s="63">
        <f>IFERROR(VLOOKUP($A3384,D_SAV!$A$5:$I$29,3,0),)</f>
        <v>0</v>
      </c>
      <c r="C3384" s="64" t="str">
        <f>IFERROR(VLOOKUP($A3384,D_SAV!$A$5:$I$29,4,0),"")</f>
        <v/>
      </c>
      <c r="D3384" s="65">
        <f>IFERROR(VLOOKUP($A3384,D_SAV!$A$5:$I$29,5,0),)</f>
        <v>0</v>
      </c>
      <c r="E3384" s="60"/>
      <c r="F3384" s="60"/>
      <c r="G3384" s="60"/>
      <c r="H3384" s="60"/>
      <c r="I3384" s="60"/>
      <c r="J3384" s="60"/>
      <c r="K3384" s="65">
        <f>IFERROR(VLOOKUP($A3384,D_SAV!$A$5:$I$29,6,0),)</f>
        <v>0</v>
      </c>
    </row>
    <row r="3385" spans="1:11" x14ac:dyDescent="0.25">
      <c r="A3385" s="59"/>
      <c r="B3385" s="63">
        <f>IFERROR(VLOOKUP($A3385,D_SAV!$A$5:$I$29,3,0),)</f>
        <v>0</v>
      </c>
      <c r="C3385" s="64" t="str">
        <f>IFERROR(VLOOKUP($A3385,D_SAV!$A$5:$I$29,4,0),"")</f>
        <v/>
      </c>
      <c r="D3385" s="65">
        <f>IFERROR(VLOOKUP($A3385,D_SAV!$A$5:$I$29,5,0),)</f>
        <v>0</v>
      </c>
      <c r="E3385" s="60"/>
      <c r="F3385" s="60"/>
      <c r="G3385" s="60"/>
      <c r="H3385" s="60"/>
      <c r="I3385" s="60"/>
      <c r="J3385" s="60"/>
      <c r="K3385" s="65">
        <f>IFERROR(VLOOKUP($A3385,D_SAV!$A$5:$I$29,6,0),)</f>
        <v>0</v>
      </c>
    </row>
    <row r="3386" spans="1:11" x14ac:dyDescent="0.25">
      <c r="A3386" s="59"/>
      <c r="B3386" s="63">
        <f>IFERROR(VLOOKUP($A3386,D_SAV!$A$5:$I$29,3,0),)</f>
        <v>0</v>
      </c>
      <c r="C3386" s="64" t="str">
        <f>IFERROR(VLOOKUP($A3386,D_SAV!$A$5:$I$29,4,0),"")</f>
        <v/>
      </c>
      <c r="D3386" s="65">
        <f>IFERROR(VLOOKUP($A3386,D_SAV!$A$5:$I$29,5,0),)</f>
        <v>0</v>
      </c>
      <c r="E3386" s="60"/>
      <c r="F3386" s="60"/>
      <c r="G3386" s="60"/>
      <c r="H3386" s="60"/>
      <c r="I3386" s="60"/>
      <c r="J3386" s="60"/>
      <c r="K3386" s="65">
        <f>IFERROR(VLOOKUP($A3386,D_SAV!$A$5:$I$29,6,0),)</f>
        <v>0</v>
      </c>
    </row>
    <row r="3387" spans="1:11" x14ac:dyDescent="0.25">
      <c r="A3387" s="59"/>
      <c r="B3387" s="63">
        <f>IFERROR(VLOOKUP($A3387,D_SAV!$A$5:$I$29,3,0),)</f>
        <v>0</v>
      </c>
      <c r="C3387" s="64" t="str">
        <f>IFERROR(VLOOKUP($A3387,D_SAV!$A$5:$I$29,4,0),"")</f>
        <v/>
      </c>
      <c r="D3387" s="65">
        <f>IFERROR(VLOOKUP($A3387,D_SAV!$A$5:$I$29,5,0),)</f>
        <v>0</v>
      </c>
      <c r="E3387" s="60"/>
      <c r="F3387" s="60"/>
      <c r="G3387" s="60"/>
      <c r="H3387" s="60"/>
      <c r="I3387" s="60"/>
      <c r="J3387" s="60"/>
      <c r="K3387" s="65">
        <f>IFERROR(VLOOKUP($A3387,D_SAV!$A$5:$I$29,6,0),)</f>
        <v>0</v>
      </c>
    </row>
    <row r="3388" spans="1:11" x14ac:dyDescent="0.25">
      <c r="A3388" s="59"/>
      <c r="B3388" s="63">
        <f>IFERROR(VLOOKUP($A3388,D_SAV!$A$5:$I$29,3,0),)</f>
        <v>0</v>
      </c>
      <c r="C3388" s="64" t="str">
        <f>IFERROR(VLOOKUP($A3388,D_SAV!$A$5:$I$29,4,0),"")</f>
        <v/>
      </c>
      <c r="D3388" s="65">
        <f>IFERROR(VLOOKUP($A3388,D_SAV!$A$5:$I$29,5,0),)</f>
        <v>0</v>
      </c>
      <c r="E3388" s="60"/>
      <c r="F3388" s="60"/>
      <c r="G3388" s="60"/>
      <c r="H3388" s="60"/>
      <c r="I3388" s="60"/>
      <c r="J3388" s="60"/>
      <c r="K3388" s="65">
        <f>IFERROR(VLOOKUP($A3388,D_SAV!$A$5:$I$29,6,0),)</f>
        <v>0</v>
      </c>
    </row>
    <row r="3389" spans="1:11" x14ac:dyDescent="0.25">
      <c r="A3389" s="59"/>
      <c r="B3389" s="63">
        <f>IFERROR(VLOOKUP($A3389,D_SAV!$A$5:$I$29,3,0),)</f>
        <v>0</v>
      </c>
      <c r="C3389" s="64" t="str">
        <f>IFERROR(VLOOKUP($A3389,D_SAV!$A$5:$I$29,4,0),"")</f>
        <v/>
      </c>
      <c r="D3389" s="65">
        <f>IFERROR(VLOOKUP($A3389,D_SAV!$A$5:$I$29,5,0),)</f>
        <v>0</v>
      </c>
      <c r="E3389" s="60"/>
      <c r="F3389" s="60"/>
      <c r="G3389" s="60"/>
      <c r="H3389" s="60"/>
      <c r="I3389" s="60"/>
      <c r="J3389" s="60"/>
      <c r="K3389" s="65">
        <f>IFERROR(VLOOKUP($A3389,D_SAV!$A$5:$I$29,6,0),)</f>
        <v>0</v>
      </c>
    </row>
    <row r="3390" spans="1:11" x14ac:dyDescent="0.25">
      <c r="A3390" s="59"/>
      <c r="B3390" s="63">
        <f>IFERROR(VLOOKUP($A3390,D_SAV!$A$5:$I$29,3,0),)</f>
        <v>0</v>
      </c>
      <c r="C3390" s="64" t="str">
        <f>IFERROR(VLOOKUP($A3390,D_SAV!$A$5:$I$29,4,0),"")</f>
        <v/>
      </c>
      <c r="D3390" s="65">
        <f>IFERROR(VLOOKUP($A3390,D_SAV!$A$5:$I$29,5,0),)</f>
        <v>0</v>
      </c>
      <c r="E3390" s="60"/>
      <c r="F3390" s="60"/>
      <c r="G3390" s="60"/>
      <c r="H3390" s="60"/>
      <c r="I3390" s="60"/>
      <c r="J3390" s="60"/>
      <c r="K3390" s="65">
        <f>IFERROR(VLOOKUP($A3390,D_SAV!$A$5:$I$29,6,0),)</f>
        <v>0</v>
      </c>
    </row>
    <row r="3391" spans="1:11" x14ac:dyDescent="0.25">
      <c r="A3391" s="59"/>
      <c r="B3391" s="63">
        <f>IFERROR(VLOOKUP($A3391,D_SAV!$A$5:$I$29,3,0),)</f>
        <v>0</v>
      </c>
      <c r="C3391" s="64" t="str">
        <f>IFERROR(VLOOKUP($A3391,D_SAV!$A$5:$I$29,4,0),"")</f>
        <v/>
      </c>
      <c r="D3391" s="65">
        <f>IFERROR(VLOOKUP($A3391,D_SAV!$A$5:$I$29,5,0),)</f>
        <v>0</v>
      </c>
      <c r="E3391" s="60"/>
      <c r="F3391" s="60"/>
      <c r="G3391" s="60"/>
      <c r="H3391" s="60"/>
      <c r="I3391" s="60"/>
      <c r="J3391" s="60"/>
      <c r="K3391" s="65">
        <f>IFERROR(VLOOKUP($A3391,D_SAV!$A$5:$I$29,6,0),)</f>
        <v>0</v>
      </c>
    </row>
    <row r="3392" spans="1:11" x14ac:dyDescent="0.25">
      <c r="A3392" s="59"/>
      <c r="B3392" s="63">
        <f>IFERROR(VLOOKUP($A3392,D_SAV!$A$5:$I$29,3,0),)</f>
        <v>0</v>
      </c>
      <c r="C3392" s="64" t="str">
        <f>IFERROR(VLOOKUP($A3392,D_SAV!$A$5:$I$29,4,0),"")</f>
        <v/>
      </c>
      <c r="D3392" s="65">
        <f>IFERROR(VLOOKUP($A3392,D_SAV!$A$5:$I$29,5,0),)</f>
        <v>0</v>
      </c>
      <c r="E3392" s="60"/>
      <c r="F3392" s="60"/>
      <c r="G3392" s="60"/>
      <c r="H3392" s="60"/>
      <c r="I3392" s="60"/>
      <c r="J3392" s="60"/>
      <c r="K3392" s="65">
        <f>IFERROR(VLOOKUP($A3392,D_SAV!$A$5:$I$29,6,0),)</f>
        <v>0</v>
      </c>
    </row>
    <row r="3393" spans="1:11" x14ac:dyDescent="0.25">
      <c r="A3393" s="59"/>
      <c r="B3393" s="63">
        <f>IFERROR(VLOOKUP($A3393,D_SAV!$A$5:$I$29,3,0),)</f>
        <v>0</v>
      </c>
      <c r="C3393" s="64" t="str">
        <f>IFERROR(VLOOKUP($A3393,D_SAV!$A$5:$I$29,4,0),"")</f>
        <v/>
      </c>
      <c r="D3393" s="65">
        <f>IFERROR(VLOOKUP($A3393,D_SAV!$A$5:$I$29,5,0),)</f>
        <v>0</v>
      </c>
      <c r="E3393" s="60"/>
      <c r="F3393" s="60"/>
      <c r="G3393" s="60"/>
      <c r="H3393" s="60"/>
      <c r="I3393" s="60"/>
      <c r="J3393" s="60"/>
      <c r="K3393" s="65">
        <f>IFERROR(VLOOKUP($A3393,D_SAV!$A$5:$I$29,6,0),)</f>
        <v>0</v>
      </c>
    </row>
    <row r="3394" spans="1:11" x14ac:dyDescent="0.25">
      <c r="A3394" s="59"/>
      <c r="B3394" s="63">
        <f>IFERROR(VLOOKUP($A3394,D_SAV!$A$5:$I$29,3,0),)</f>
        <v>0</v>
      </c>
      <c r="C3394" s="64" t="str">
        <f>IFERROR(VLOOKUP($A3394,D_SAV!$A$5:$I$29,4,0),"")</f>
        <v/>
      </c>
      <c r="D3394" s="65">
        <f>IFERROR(VLOOKUP($A3394,D_SAV!$A$5:$I$29,5,0),)</f>
        <v>0</v>
      </c>
      <c r="E3394" s="60"/>
      <c r="F3394" s="60"/>
      <c r="G3394" s="60"/>
      <c r="H3394" s="60"/>
      <c r="I3394" s="60"/>
      <c r="J3394" s="60"/>
      <c r="K3394" s="65">
        <f>IFERROR(VLOOKUP($A3394,D_SAV!$A$5:$I$29,6,0),)</f>
        <v>0</v>
      </c>
    </row>
    <row r="3395" spans="1:11" x14ac:dyDescent="0.25">
      <c r="A3395" s="59"/>
      <c r="B3395" s="63">
        <f>IFERROR(VLOOKUP($A3395,D_SAV!$A$5:$I$29,3,0),)</f>
        <v>0</v>
      </c>
      <c r="C3395" s="64" t="str">
        <f>IFERROR(VLOOKUP($A3395,D_SAV!$A$5:$I$29,4,0),"")</f>
        <v/>
      </c>
      <c r="D3395" s="65">
        <f>IFERROR(VLOOKUP($A3395,D_SAV!$A$5:$I$29,5,0),)</f>
        <v>0</v>
      </c>
      <c r="E3395" s="60"/>
      <c r="F3395" s="60"/>
      <c r="G3395" s="60"/>
      <c r="H3395" s="60"/>
      <c r="I3395" s="60"/>
      <c r="J3395" s="60"/>
      <c r="K3395" s="65">
        <f>IFERROR(VLOOKUP($A3395,D_SAV!$A$5:$I$29,6,0),)</f>
        <v>0</v>
      </c>
    </row>
    <row r="3396" spans="1:11" x14ac:dyDescent="0.25">
      <c r="A3396" s="59"/>
      <c r="B3396" s="63">
        <f>IFERROR(VLOOKUP($A3396,D_SAV!$A$5:$I$29,3,0),)</f>
        <v>0</v>
      </c>
      <c r="C3396" s="64" t="str">
        <f>IFERROR(VLOOKUP($A3396,D_SAV!$A$5:$I$29,4,0),"")</f>
        <v/>
      </c>
      <c r="D3396" s="65">
        <f>IFERROR(VLOOKUP($A3396,D_SAV!$A$5:$I$29,5,0),)</f>
        <v>0</v>
      </c>
      <c r="E3396" s="60"/>
      <c r="F3396" s="60"/>
      <c r="G3396" s="60"/>
      <c r="H3396" s="60"/>
      <c r="I3396" s="60"/>
      <c r="J3396" s="60"/>
      <c r="K3396" s="65">
        <f>IFERROR(VLOOKUP($A3396,D_SAV!$A$5:$I$29,6,0),)</f>
        <v>0</v>
      </c>
    </row>
    <row r="3397" spans="1:11" x14ac:dyDescent="0.25">
      <c r="A3397" s="59"/>
      <c r="B3397" s="63">
        <f>IFERROR(VLOOKUP($A3397,D_SAV!$A$5:$I$29,3,0),)</f>
        <v>0</v>
      </c>
      <c r="C3397" s="64" t="str">
        <f>IFERROR(VLOOKUP($A3397,D_SAV!$A$5:$I$29,4,0),"")</f>
        <v/>
      </c>
      <c r="D3397" s="65">
        <f>IFERROR(VLOOKUP($A3397,D_SAV!$A$5:$I$29,5,0),)</f>
        <v>0</v>
      </c>
      <c r="E3397" s="60"/>
      <c r="F3397" s="60"/>
      <c r="G3397" s="60"/>
      <c r="H3397" s="60"/>
      <c r="I3397" s="60"/>
      <c r="J3397" s="60"/>
      <c r="K3397" s="65">
        <f>IFERROR(VLOOKUP($A3397,D_SAV!$A$5:$I$29,6,0),)</f>
        <v>0</v>
      </c>
    </row>
    <row r="3398" spans="1:11" x14ac:dyDescent="0.25">
      <c r="A3398" s="59"/>
      <c r="B3398" s="63">
        <f>IFERROR(VLOOKUP($A3398,D_SAV!$A$5:$I$29,3,0),)</f>
        <v>0</v>
      </c>
      <c r="C3398" s="64" t="str">
        <f>IFERROR(VLOOKUP($A3398,D_SAV!$A$5:$I$29,4,0),"")</f>
        <v/>
      </c>
      <c r="D3398" s="65">
        <f>IFERROR(VLOOKUP($A3398,D_SAV!$A$5:$I$29,5,0),)</f>
        <v>0</v>
      </c>
      <c r="E3398" s="60"/>
      <c r="F3398" s="60"/>
      <c r="G3398" s="60"/>
      <c r="H3398" s="60"/>
      <c r="I3398" s="60"/>
      <c r="J3398" s="60"/>
      <c r="K3398" s="65">
        <f>IFERROR(VLOOKUP($A3398,D_SAV!$A$5:$I$29,6,0),)</f>
        <v>0</v>
      </c>
    </row>
    <row r="3399" spans="1:11" x14ac:dyDescent="0.25">
      <c r="A3399" s="59"/>
      <c r="B3399" s="63">
        <f>IFERROR(VLOOKUP($A3399,D_SAV!$A$5:$I$29,3,0),)</f>
        <v>0</v>
      </c>
      <c r="C3399" s="64" t="str">
        <f>IFERROR(VLOOKUP($A3399,D_SAV!$A$5:$I$29,4,0),"")</f>
        <v/>
      </c>
      <c r="D3399" s="65">
        <f>IFERROR(VLOOKUP($A3399,D_SAV!$A$5:$I$29,5,0),)</f>
        <v>0</v>
      </c>
      <c r="E3399" s="60"/>
      <c r="F3399" s="60"/>
      <c r="G3399" s="60"/>
      <c r="H3399" s="60"/>
      <c r="I3399" s="60"/>
      <c r="J3399" s="60"/>
      <c r="K3399" s="65">
        <f>IFERROR(VLOOKUP($A3399,D_SAV!$A$5:$I$29,6,0),)</f>
        <v>0</v>
      </c>
    </row>
    <row r="3400" spans="1:11" x14ac:dyDescent="0.25">
      <c r="A3400" s="59"/>
      <c r="B3400" s="63">
        <f>IFERROR(VLOOKUP($A3400,D_SAV!$A$5:$I$29,3,0),)</f>
        <v>0</v>
      </c>
      <c r="C3400" s="64" t="str">
        <f>IFERROR(VLOOKUP($A3400,D_SAV!$A$5:$I$29,4,0),"")</f>
        <v/>
      </c>
      <c r="D3400" s="65">
        <f>IFERROR(VLOOKUP($A3400,D_SAV!$A$5:$I$29,5,0),)</f>
        <v>0</v>
      </c>
      <c r="E3400" s="60"/>
      <c r="F3400" s="60"/>
      <c r="G3400" s="60"/>
      <c r="H3400" s="60"/>
      <c r="I3400" s="60"/>
      <c r="J3400" s="60"/>
      <c r="K3400" s="65">
        <f>IFERROR(VLOOKUP($A3400,D_SAV!$A$5:$I$29,6,0),)</f>
        <v>0</v>
      </c>
    </row>
    <row r="3401" spans="1:11" x14ac:dyDescent="0.25">
      <c r="A3401" s="59"/>
      <c r="B3401" s="63">
        <f>IFERROR(VLOOKUP($A3401,D_SAV!$A$5:$I$29,3,0),)</f>
        <v>0</v>
      </c>
      <c r="C3401" s="64" t="str">
        <f>IFERROR(VLOOKUP($A3401,D_SAV!$A$5:$I$29,4,0),"")</f>
        <v/>
      </c>
      <c r="D3401" s="65">
        <f>IFERROR(VLOOKUP($A3401,D_SAV!$A$5:$I$29,5,0),)</f>
        <v>0</v>
      </c>
      <c r="E3401" s="60"/>
      <c r="F3401" s="60"/>
      <c r="G3401" s="60"/>
      <c r="H3401" s="60"/>
      <c r="I3401" s="60"/>
      <c r="J3401" s="60"/>
      <c r="K3401" s="65">
        <f>IFERROR(VLOOKUP($A3401,D_SAV!$A$5:$I$29,6,0),)</f>
        <v>0</v>
      </c>
    </row>
    <row r="3402" spans="1:11" x14ac:dyDescent="0.25">
      <c r="A3402" s="59"/>
      <c r="B3402" s="63">
        <f>IFERROR(VLOOKUP($A3402,D_SAV!$A$5:$I$29,3,0),)</f>
        <v>0</v>
      </c>
      <c r="C3402" s="64" t="str">
        <f>IFERROR(VLOOKUP($A3402,D_SAV!$A$5:$I$29,4,0),"")</f>
        <v/>
      </c>
      <c r="D3402" s="65">
        <f>IFERROR(VLOOKUP($A3402,D_SAV!$A$5:$I$29,5,0),)</f>
        <v>0</v>
      </c>
      <c r="E3402" s="60"/>
      <c r="F3402" s="60"/>
      <c r="G3402" s="60"/>
      <c r="H3402" s="60"/>
      <c r="I3402" s="60"/>
      <c r="J3402" s="60"/>
      <c r="K3402" s="65">
        <f>IFERROR(VLOOKUP($A3402,D_SAV!$A$5:$I$29,6,0),)</f>
        <v>0</v>
      </c>
    </row>
    <row r="3403" spans="1:11" x14ac:dyDescent="0.25">
      <c r="A3403" s="59"/>
      <c r="B3403" s="63">
        <f>IFERROR(VLOOKUP($A3403,D_SAV!$A$5:$I$29,3,0),)</f>
        <v>0</v>
      </c>
      <c r="C3403" s="64" t="str">
        <f>IFERROR(VLOOKUP($A3403,D_SAV!$A$5:$I$29,4,0),"")</f>
        <v/>
      </c>
      <c r="D3403" s="65">
        <f>IFERROR(VLOOKUP($A3403,D_SAV!$A$5:$I$29,5,0),)</f>
        <v>0</v>
      </c>
      <c r="E3403" s="60"/>
      <c r="F3403" s="60"/>
      <c r="G3403" s="60"/>
      <c r="H3403" s="60"/>
      <c r="I3403" s="60"/>
      <c r="J3403" s="60"/>
      <c r="K3403" s="65">
        <f>IFERROR(VLOOKUP($A3403,D_SAV!$A$5:$I$29,6,0),)</f>
        <v>0</v>
      </c>
    </row>
    <row r="3404" spans="1:11" x14ac:dyDescent="0.25">
      <c r="A3404" s="59"/>
      <c r="B3404" s="63">
        <f>IFERROR(VLOOKUP($A3404,D_SAV!$A$5:$I$29,3,0),)</f>
        <v>0</v>
      </c>
      <c r="C3404" s="64" t="str">
        <f>IFERROR(VLOOKUP($A3404,D_SAV!$A$5:$I$29,4,0),"")</f>
        <v/>
      </c>
      <c r="D3404" s="65">
        <f>IFERROR(VLOOKUP($A3404,D_SAV!$A$5:$I$29,5,0),)</f>
        <v>0</v>
      </c>
      <c r="E3404" s="60"/>
      <c r="F3404" s="60"/>
      <c r="G3404" s="60"/>
      <c r="H3404" s="60"/>
      <c r="I3404" s="60"/>
      <c r="J3404" s="60"/>
      <c r="K3404" s="65">
        <f>IFERROR(VLOOKUP($A3404,D_SAV!$A$5:$I$29,6,0),)</f>
        <v>0</v>
      </c>
    </row>
    <row r="3405" spans="1:11" x14ac:dyDescent="0.25">
      <c r="A3405" s="59"/>
      <c r="B3405" s="63">
        <f>IFERROR(VLOOKUP($A3405,D_SAV!$A$5:$I$29,3,0),)</f>
        <v>0</v>
      </c>
      <c r="C3405" s="64" t="str">
        <f>IFERROR(VLOOKUP($A3405,D_SAV!$A$5:$I$29,4,0),"")</f>
        <v/>
      </c>
      <c r="D3405" s="65">
        <f>IFERROR(VLOOKUP($A3405,D_SAV!$A$5:$I$29,5,0),)</f>
        <v>0</v>
      </c>
      <c r="E3405" s="60"/>
      <c r="F3405" s="60"/>
      <c r="G3405" s="60"/>
      <c r="H3405" s="60"/>
      <c r="I3405" s="60"/>
      <c r="J3405" s="60"/>
      <c r="K3405" s="65">
        <f>IFERROR(VLOOKUP($A3405,D_SAV!$A$5:$I$29,6,0),)</f>
        <v>0</v>
      </c>
    </row>
    <row r="3406" spans="1:11" x14ac:dyDescent="0.25">
      <c r="A3406" s="59"/>
      <c r="B3406" s="63">
        <f>IFERROR(VLOOKUP($A3406,D_SAV!$A$5:$I$29,3,0),)</f>
        <v>0</v>
      </c>
      <c r="C3406" s="64" t="str">
        <f>IFERROR(VLOOKUP($A3406,D_SAV!$A$5:$I$29,4,0),"")</f>
        <v/>
      </c>
      <c r="D3406" s="65">
        <f>IFERROR(VLOOKUP($A3406,D_SAV!$A$5:$I$29,5,0),)</f>
        <v>0</v>
      </c>
      <c r="E3406" s="60"/>
      <c r="F3406" s="60"/>
      <c r="G3406" s="60"/>
      <c r="H3406" s="60"/>
      <c r="I3406" s="60"/>
      <c r="J3406" s="60"/>
      <c r="K3406" s="65">
        <f>IFERROR(VLOOKUP($A3406,D_SAV!$A$5:$I$29,6,0),)</f>
        <v>0</v>
      </c>
    </row>
    <row r="3407" spans="1:11" x14ac:dyDescent="0.25">
      <c r="A3407" s="59"/>
      <c r="B3407" s="63">
        <f>IFERROR(VLOOKUP($A3407,D_SAV!$A$5:$I$29,3,0),)</f>
        <v>0</v>
      </c>
      <c r="C3407" s="64" t="str">
        <f>IFERROR(VLOOKUP($A3407,D_SAV!$A$5:$I$29,4,0),"")</f>
        <v/>
      </c>
      <c r="D3407" s="65">
        <f>IFERROR(VLOOKUP($A3407,D_SAV!$A$5:$I$29,5,0),)</f>
        <v>0</v>
      </c>
      <c r="E3407" s="60"/>
      <c r="F3407" s="60"/>
      <c r="G3407" s="60"/>
      <c r="H3407" s="60"/>
      <c r="I3407" s="60"/>
      <c r="J3407" s="60"/>
      <c r="K3407" s="65">
        <f>IFERROR(VLOOKUP($A3407,D_SAV!$A$5:$I$29,6,0),)</f>
        <v>0</v>
      </c>
    </row>
    <row r="3408" spans="1:11" x14ac:dyDescent="0.25">
      <c r="A3408" s="59"/>
      <c r="B3408" s="63">
        <f>IFERROR(VLOOKUP($A3408,D_SAV!$A$5:$I$29,3,0),)</f>
        <v>0</v>
      </c>
      <c r="C3408" s="64" t="str">
        <f>IFERROR(VLOOKUP($A3408,D_SAV!$A$5:$I$29,4,0),"")</f>
        <v/>
      </c>
      <c r="D3408" s="65">
        <f>IFERROR(VLOOKUP($A3408,D_SAV!$A$5:$I$29,5,0),)</f>
        <v>0</v>
      </c>
      <c r="E3408" s="60"/>
      <c r="F3408" s="60"/>
      <c r="G3408" s="60"/>
      <c r="H3408" s="60"/>
      <c r="I3408" s="60"/>
      <c r="J3408" s="60"/>
      <c r="K3408" s="65">
        <f>IFERROR(VLOOKUP($A3408,D_SAV!$A$5:$I$29,6,0),)</f>
        <v>0</v>
      </c>
    </row>
    <row r="3409" spans="1:11" x14ac:dyDescent="0.25">
      <c r="A3409" s="59"/>
      <c r="B3409" s="63">
        <f>IFERROR(VLOOKUP($A3409,D_SAV!$A$5:$I$29,3,0),)</f>
        <v>0</v>
      </c>
      <c r="C3409" s="64" t="str">
        <f>IFERROR(VLOOKUP($A3409,D_SAV!$A$5:$I$29,4,0),"")</f>
        <v/>
      </c>
      <c r="D3409" s="65">
        <f>IFERROR(VLOOKUP($A3409,D_SAV!$A$5:$I$29,5,0),)</f>
        <v>0</v>
      </c>
      <c r="E3409" s="60"/>
      <c r="F3409" s="60"/>
      <c r="G3409" s="60"/>
      <c r="H3409" s="60"/>
      <c r="I3409" s="60"/>
      <c r="J3409" s="60"/>
      <c r="K3409" s="65">
        <f>IFERROR(VLOOKUP($A3409,D_SAV!$A$5:$I$29,6,0),)</f>
        <v>0</v>
      </c>
    </row>
    <row r="3410" spans="1:11" x14ac:dyDescent="0.25">
      <c r="A3410" s="59"/>
      <c r="B3410" s="63">
        <f>IFERROR(VLOOKUP($A3410,D_SAV!$A$5:$I$29,3,0),)</f>
        <v>0</v>
      </c>
      <c r="C3410" s="64" t="str">
        <f>IFERROR(VLOOKUP($A3410,D_SAV!$A$5:$I$29,4,0),"")</f>
        <v/>
      </c>
      <c r="D3410" s="65">
        <f>IFERROR(VLOOKUP($A3410,D_SAV!$A$5:$I$29,5,0),)</f>
        <v>0</v>
      </c>
      <c r="E3410" s="60"/>
      <c r="F3410" s="60"/>
      <c r="G3410" s="60"/>
      <c r="H3410" s="60"/>
      <c r="I3410" s="60"/>
      <c r="J3410" s="60"/>
      <c r="K3410" s="65">
        <f>IFERROR(VLOOKUP($A3410,D_SAV!$A$5:$I$29,6,0),)</f>
        <v>0</v>
      </c>
    </row>
    <row r="3411" spans="1:11" x14ac:dyDescent="0.25">
      <c r="A3411" s="59"/>
      <c r="B3411" s="63">
        <f>IFERROR(VLOOKUP($A3411,D_SAV!$A$5:$I$29,3,0),)</f>
        <v>0</v>
      </c>
      <c r="C3411" s="64" t="str">
        <f>IFERROR(VLOOKUP($A3411,D_SAV!$A$5:$I$29,4,0),"")</f>
        <v/>
      </c>
      <c r="D3411" s="65">
        <f>IFERROR(VLOOKUP($A3411,D_SAV!$A$5:$I$29,5,0),)</f>
        <v>0</v>
      </c>
      <c r="E3411" s="60"/>
      <c r="F3411" s="60"/>
      <c r="G3411" s="60"/>
      <c r="H3411" s="60"/>
      <c r="I3411" s="60"/>
      <c r="J3411" s="60"/>
      <c r="K3411" s="65">
        <f>IFERROR(VLOOKUP($A3411,D_SAV!$A$5:$I$29,6,0),)</f>
        <v>0</v>
      </c>
    </row>
    <row r="3412" spans="1:11" x14ac:dyDescent="0.25">
      <c r="A3412" s="59"/>
      <c r="B3412" s="63">
        <f>IFERROR(VLOOKUP($A3412,D_SAV!$A$5:$I$29,3,0),)</f>
        <v>0</v>
      </c>
      <c r="C3412" s="64" t="str">
        <f>IFERROR(VLOOKUP($A3412,D_SAV!$A$5:$I$29,4,0),"")</f>
        <v/>
      </c>
      <c r="D3412" s="65">
        <f>IFERROR(VLOOKUP($A3412,D_SAV!$A$5:$I$29,5,0),)</f>
        <v>0</v>
      </c>
      <c r="E3412" s="60"/>
      <c r="F3412" s="60"/>
      <c r="G3412" s="60"/>
      <c r="H3412" s="60"/>
      <c r="I3412" s="60"/>
      <c r="J3412" s="60"/>
      <c r="K3412" s="65">
        <f>IFERROR(VLOOKUP($A3412,D_SAV!$A$5:$I$29,6,0),)</f>
        <v>0</v>
      </c>
    </row>
    <row r="3413" spans="1:11" x14ac:dyDescent="0.25">
      <c r="A3413" s="59"/>
      <c r="B3413" s="63">
        <f>IFERROR(VLOOKUP($A3413,D_SAV!$A$5:$I$29,3,0),)</f>
        <v>0</v>
      </c>
      <c r="C3413" s="64" t="str">
        <f>IFERROR(VLOOKUP($A3413,D_SAV!$A$5:$I$29,4,0),"")</f>
        <v/>
      </c>
      <c r="D3413" s="65">
        <f>IFERROR(VLOOKUP($A3413,D_SAV!$A$5:$I$29,5,0),)</f>
        <v>0</v>
      </c>
      <c r="E3413" s="60"/>
      <c r="F3413" s="60"/>
      <c r="G3413" s="60"/>
      <c r="H3413" s="60"/>
      <c r="I3413" s="60"/>
      <c r="J3413" s="60"/>
      <c r="K3413" s="65">
        <f>IFERROR(VLOOKUP($A3413,D_SAV!$A$5:$I$29,6,0),)</f>
        <v>0</v>
      </c>
    </row>
    <row r="3414" spans="1:11" x14ac:dyDescent="0.25">
      <c r="A3414" s="59"/>
      <c r="B3414" s="63">
        <f>IFERROR(VLOOKUP($A3414,D_SAV!$A$5:$I$29,3,0),)</f>
        <v>0</v>
      </c>
      <c r="C3414" s="64" t="str">
        <f>IFERROR(VLOOKUP($A3414,D_SAV!$A$5:$I$29,4,0),"")</f>
        <v/>
      </c>
      <c r="D3414" s="65">
        <f>IFERROR(VLOOKUP($A3414,D_SAV!$A$5:$I$29,5,0),)</f>
        <v>0</v>
      </c>
      <c r="E3414" s="60"/>
      <c r="F3414" s="60"/>
      <c r="G3414" s="60"/>
      <c r="H3414" s="60"/>
      <c r="I3414" s="60"/>
      <c r="J3414" s="60"/>
      <c r="K3414" s="65">
        <f>IFERROR(VLOOKUP($A3414,D_SAV!$A$5:$I$29,6,0),)</f>
        <v>0</v>
      </c>
    </row>
    <row r="3415" spans="1:11" x14ac:dyDescent="0.25">
      <c r="A3415" s="59"/>
      <c r="B3415" s="63">
        <f>IFERROR(VLOOKUP($A3415,D_SAV!$A$5:$I$29,3,0),)</f>
        <v>0</v>
      </c>
      <c r="C3415" s="64" t="str">
        <f>IFERROR(VLOOKUP($A3415,D_SAV!$A$5:$I$29,4,0),"")</f>
        <v/>
      </c>
      <c r="D3415" s="65">
        <f>IFERROR(VLOOKUP($A3415,D_SAV!$A$5:$I$29,5,0),)</f>
        <v>0</v>
      </c>
      <c r="E3415" s="60"/>
      <c r="F3415" s="60"/>
      <c r="G3415" s="60"/>
      <c r="H3415" s="60"/>
      <c r="I3415" s="60"/>
      <c r="J3415" s="60"/>
      <c r="K3415" s="65">
        <f>IFERROR(VLOOKUP($A3415,D_SAV!$A$5:$I$29,6,0),)</f>
        <v>0</v>
      </c>
    </row>
    <row r="3416" spans="1:11" x14ac:dyDescent="0.25">
      <c r="A3416" s="59"/>
      <c r="B3416" s="63">
        <f>IFERROR(VLOOKUP($A3416,D_SAV!$A$5:$I$29,3,0),)</f>
        <v>0</v>
      </c>
      <c r="C3416" s="64" t="str">
        <f>IFERROR(VLOOKUP($A3416,D_SAV!$A$5:$I$29,4,0),"")</f>
        <v/>
      </c>
      <c r="D3416" s="65">
        <f>IFERROR(VLOOKUP($A3416,D_SAV!$A$5:$I$29,5,0),)</f>
        <v>0</v>
      </c>
      <c r="E3416" s="60"/>
      <c r="F3416" s="60"/>
      <c r="G3416" s="60"/>
      <c r="H3416" s="60"/>
      <c r="I3416" s="60"/>
      <c r="J3416" s="60"/>
      <c r="K3416" s="65">
        <f>IFERROR(VLOOKUP($A3416,D_SAV!$A$5:$I$29,6,0),)</f>
        <v>0</v>
      </c>
    </row>
    <row r="3417" spans="1:11" x14ac:dyDescent="0.25">
      <c r="A3417" s="59"/>
      <c r="B3417" s="63">
        <f>IFERROR(VLOOKUP($A3417,D_SAV!$A$5:$I$29,3,0),)</f>
        <v>0</v>
      </c>
      <c r="C3417" s="64" t="str">
        <f>IFERROR(VLOOKUP($A3417,D_SAV!$A$5:$I$29,4,0),"")</f>
        <v/>
      </c>
      <c r="D3417" s="65">
        <f>IFERROR(VLOOKUP($A3417,D_SAV!$A$5:$I$29,5,0),)</f>
        <v>0</v>
      </c>
      <c r="E3417" s="60"/>
      <c r="F3417" s="60"/>
      <c r="G3417" s="60"/>
      <c r="H3417" s="60"/>
      <c r="I3417" s="60"/>
      <c r="J3417" s="60"/>
      <c r="K3417" s="65">
        <f>IFERROR(VLOOKUP($A3417,D_SAV!$A$5:$I$29,6,0),)</f>
        <v>0</v>
      </c>
    </row>
    <row r="3418" spans="1:11" x14ac:dyDescent="0.25">
      <c r="A3418" s="59"/>
      <c r="B3418" s="63">
        <f>IFERROR(VLOOKUP($A3418,D_SAV!$A$5:$I$29,3,0),)</f>
        <v>0</v>
      </c>
      <c r="C3418" s="64" t="str">
        <f>IFERROR(VLOOKUP($A3418,D_SAV!$A$5:$I$29,4,0),"")</f>
        <v/>
      </c>
      <c r="D3418" s="65">
        <f>IFERROR(VLOOKUP($A3418,D_SAV!$A$5:$I$29,5,0),)</f>
        <v>0</v>
      </c>
      <c r="E3418" s="60"/>
      <c r="F3418" s="60"/>
      <c r="G3418" s="60"/>
      <c r="H3418" s="60"/>
      <c r="I3418" s="60"/>
      <c r="J3418" s="60"/>
      <c r="K3418" s="65">
        <f>IFERROR(VLOOKUP($A3418,D_SAV!$A$5:$I$29,6,0),)</f>
        <v>0</v>
      </c>
    </row>
    <row r="3419" spans="1:11" x14ac:dyDescent="0.25">
      <c r="A3419" s="59"/>
      <c r="B3419" s="63">
        <f>IFERROR(VLOOKUP($A3419,D_SAV!$A$5:$I$29,3,0),)</f>
        <v>0</v>
      </c>
      <c r="C3419" s="64" t="str">
        <f>IFERROR(VLOOKUP($A3419,D_SAV!$A$5:$I$29,4,0),"")</f>
        <v/>
      </c>
      <c r="D3419" s="65">
        <f>IFERROR(VLOOKUP($A3419,D_SAV!$A$5:$I$29,5,0),)</f>
        <v>0</v>
      </c>
      <c r="E3419" s="60"/>
      <c r="F3419" s="60"/>
      <c r="G3419" s="60"/>
      <c r="H3419" s="60"/>
      <c r="I3419" s="60"/>
      <c r="J3419" s="60"/>
      <c r="K3419" s="65">
        <f>IFERROR(VLOOKUP($A3419,D_SAV!$A$5:$I$29,6,0),)</f>
        <v>0</v>
      </c>
    </row>
    <row r="3420" spans="1:11" x14ac:dyDescent="0.25">
      <c r="A3420" s="59"/>
      <c r="B3420" s="63">
        <f>IFERROR(VLOOKUP($A3420,D_SAV!$A$5:$I$29,3,0),)</f>
        <v>0</v>
      </c>
      <c r="C3420" s="64" t="str">
        <f>IFERROR(VLOOKUP($A3420,D_SAV!$A$5:$I$29,4,0),"")</f>
        <v/>
      </c>
      <c r="D3420" s="65">
        <f>IFERROR(VLOOKUP($A3420,D_SAV!$A$5:$I$29,5,0),)</f>
        <v>0</v>
      </c>
      <c r="E3420" s="60"/>
      <c r="F3420" s="60"/>
      <c r="G3420" s="60"/>
      <c r="H3420" s="60"/>
      <c r="I3420" s="60"/>
      <c r="J3420" s="60"/>
      <c r="K3420" s="65">
        <f>IFERROR(VLOOKUP($A3420,D_SAV!$A$5:$I$29,6,0),)</f>
        <v>0</v>
      </c>
    </row>
    <row r="3421" spans="1:11" x14ac:dyDescent="0.25">
      <c r="A3421" s="59"/>
      <c r="B3421" s="63">
        <f>IFERROR(VLOOKUP($A3421,D_SAV!$A$5:$I$29,3,0),)</f>
        <v>0</v>
      </c>
      <c r="C3421" s="64" t="str">
        <f>IFERROR(VLOOKUP($A3421,D_SAV!$A$5:$I$29,4,0),"")</f>
        <v/>
      </c>
      <c r="D3421" s="65">
        <f>IFERROR(VLOOKUP($A3421,D_SAV!$A$5:$I$29,5,0),)</f>
        <v>0</v>
      </c>
      <c r="E3421" s="60"/>
      <c r="F3421" s="60"/>
      <c r="G3421" s="60"/>
      <c r="H3421" s="60"/>
      <c r="I3421" s="60"/>
      <c r="J3421" s="60"/>
      <c r="K3421" s="65">
        <f>IFERROR(VLOOKUP($A3421,D_SAV!$A$5:$I$29,6,0),)</f>
        <v>0</v>
      </c>
    </row>
    <row r="3422" spans="1:11" x14ac:dyDescent="0.25">
      <c r="A3422" s="59"/>
      <c r="B3422" s="63">
        <f>IFERROR(VLOOKUP($A3422,D_SAV!$A$5:$I$29,3,0),)</f>
        <v>0</v>
      </c>
      <c r="C3422" s="64" t="str">
        <f>IFERROR(VLOOKUP($A3422,D_SAV!$A$5:$I$29,4,0),"")</f>
        <v/>
      </c>
      <c r="D3422" s="65">
        <f>IFERROR(VLOOKUP($A3422,D_SAV!$A$5:$I$29,5,0),)</f>
        <v>0</v>
      </c>
      <c r="E3422" s="60"/>
      <c r="F3422" s="60"/>
      <c r="G3422" s="60"/>
      <c r="H3422" s="60"/>
      <c r="I3422" s="60"/>
      <c r="J3422" s="60"/>
      <c r="K3422" s="65">
        <f>IFERROR(VLOOKUP($A3422,D_SAV!$A$5:$I$29,6,0),)</f>
        <v>0</v>
      </c>
    </row>
    <row r="3423" spans="1:11" x14ac:dyDescent="0.25">
      <c r="A3423" s="59"/>
      <c r="B3423" s="63">
        <f>IFERROR(VLOOKUP($A3423,D_SAV!$A$5:$I$29,3,0),)</f>
        <v>0</v>
      </c>
      <c r="C3423" s="64" t="str">
        <f>IFERROR(VLOOKUP($A3423,D_SAV!$A$5:$I$29,4,0),"")</f>
        <v/>
      </c>
      <c r="D3423" s="65">
        <f>IFERROR(VLOOKUP($A3423,D_SAV!$A$5:$I$29,5,0),)</f>
        <v>0</v>
      </c>
      <c r="E3423" s="60"/>
      <c r="F3423" s="60"/>
      <c r="G3423" s="60"/>
      <c r="H3423" s="60"/>
      <c r="I3423" s="60"/>
      <c r="J3423" s="60"/>
      <c r="K3423" s="65">
        <f>IFERROR(VLOOKUP($A3423,D_SAV!$A$5:$I$29,6,0),)</f>
        <v>0</v>
      </c>
    </row>
    <row r="3424" spans="1:11" x14ac:dyDescent="0.25">
      <c r="A3424" s="59"/>
      <c r="B3424" s="63">
        <f>IFERROR(VLOOKUP($A3424,D_SAV!$A$5:$I$29,3,0),)</f>
        <v>0</v>
      </c>
      <c r="C3424" s="64" t="str">
        <f>IFERROR(VLOOKUP($A3424,D_SAV!$A$5:$I$29,4,0),"")</f>
        <v/>
      </c>
      <c r="D3424" s="65">
        <f>IFERROR(VLOOKUP($A3424,D_SAV!$A$5:$I$29,5,0),)</f>
        <v>0</v>
      </c>
      <c r="E3424" s="60"/>
      <c r="F3424" s="60"/>
      <c r="G3424" s="60"/>
      <c r="H3424" s="60"/>
      <c r="I3424" s="60"/>
      <c r="J3424" s="60"/>
      <c r="K3424" s="65">
        <f>IFERROR(VLOOKUP($A3424,D_SAV!$A$5:$I$29,6,0),)</f>
        <v>0</v>
      </c>
    </row>
    <row r="3425" spans="1:11" x14ac:dyDescent="0.25">
      <c r="A3425" s="59"/>
      <c r="B3425" s="63">
        <f>IFERROR(VLOOKUP($A3425,D_SAV!$A$5:$I$29,3,0),)</f>
        <v>0</v>
      </c>
      <c r="C3425" s="64" t="str">
        <f>IFERROR(VLOOKUP($A3425,D_SAV!$A$5:$I$29,4,0),"")</f>
        <v/>
      </c>
      <c r="D3425" s="65">
        <f>IFERROR(VLOOKUP($A3425,D_SAV!$A$5:$I$29,5,0),)</f>
        <v>0</v>
      </c>
      <c r="E3425" s="60"/>
      <c r="F3425" s="60"/>
      <c r="G3425" s="60"/>
      <c r="H3425" s="60"/>
      <c r="I3425" s="60"/>
      <c r="J3425" s="60"/>
      <c r="K3425" s="65">
        <f>IFERROR(VLOOKUP($A3425,D_SAV!$A$5:$I$29,6,0),)</f>
        <v>0</v>
      </c>
    </row>
    <row r="3426" spans="1:11" x14ac:dyDescent="0.25">
      <c r="A3426" s="59"/>
      <c r="B3426" s="63">
        <f>IFERROR(VLOOKUP($A3426,D_SAV!$A$5:$I$29,3,0),)</f>
        <v>0</v>
      </c>
      <c r="C3426" s="64" t="str">
        <f>IFERROR(VLOOKUP($A3426,D_SAV!$A$5:$I$29,4,0),"")</f>
        <v/>
      </c>
      <c r="D3426" s="65">
        <f>IFERROR(VLOOKUP($A3426,D_SAV!$A$5:$I$29,5,0),)</f>
        <v>0</v>
      </c>
      <c r="E3426" s="60"/>
      <c r="F3426" s="60"/>
      <c r="G3426" s="60"/>
      <c r="H3426" s="60"/>
      <c r="I3426" s="60"/>
      <c r="J3426" s="60"/>
      <c r="K3426" s="65">
        <f>IFERROR(VLOOKUP($A3426,D_SAV!$A$5:$I$29,6,0),)</f>
        <v>0</v>
      </c>
    </row>
    <row r="3427" spans="1:11" x14ac:dyDescent="0.25">
      <c r="A3427" s="59"/>
      <c r="B3427" s="63">
        <f>IFERROR(VLOOKUP($A3427,D_SAV!$A$5:$I$29,3,0),)</f>
        <v>0</v>
      </c>
      <c r="C3427" s="64" t="str">
        <f>IFERROR(VLOOKUP($A3427,D_SAV!$A$5:$I$29,4,0),"")</f>
        <v/>
      </c>
      <c r="D3427" s="65">
        <f>IFERROR(VLOOKUP($A3427,D_SAV!$A$5:$I$29,5,0),)</f>
        <v>0</v>
      </c>
      <c r="E3427" s="60"/>
      <c r="F3427" s="60"/>
      <c r="G3427" s="60"/>
      <c r="H3427" s="60"/>
      <c r="I3427" s="60"/>
      <c r="J3427" s="60"/>
      <c r="K3427" s="65">
        <f>IFERROR(VLOOKUP($A3427,D_SAV!$A$5:$I$29,6,0),)</f>
        <v>0</v>
      </c>
    </row>
    <row r="3428" spans="1:11" x14ac:dyDescent="0.25">
      <c r="A3428" s="59"/>
      <c r="B3428" s="63">
        <f>IFERROR(VLOOKUP($A3428,D_SAV!$A$5:$I$29,3,0),)</f>
        <v>0</v>
      </c>
      <c r="C3428" s="64" t="str">
        <f>IFERROR(VLOOKUP($A3428,D_SAV!$A$5:$I$29,4,0),"")</f>
        <v/>
      </c>
      <c r="D3428" s="65">
        <f>IFERROR(VLOOKUP($A3428,D_SAV!$A$5:$I$29,5,0),)</f>
        <v>0</v>
      </c>
      <c r="E3428" s="60"/>
      <c r="F3428" s="60"/>
      <c r="G3428" s="60"/>
      <c r="H3428" s="60"/>
      <c r="I3428" s="60"/>
      <c r="J3428" s="60"/>
      <c r="K3428" s="65">
        <f>IFERROR(VLOOKUP($A3428,D_SAV!$A$5:$I$29,6,0),)</f>
        <v>0</v>
      </c>
    </row>
    <row r="3429" spans="1:11" x14ac:dyDescent="0.25">
      <c r="A3429" s="59"/>
      <c r="B3429" s="63">
        <f>IFERROR(VLOOKUP($A3429,D_SAV!$A$5:$I$29,3,0),)</f>
        <v>0</v>
      </c>
      <c r="C3429" s="64" t="str">
        <f>IFERROR(VLOOKUP($A3429,D_SAV!$A$5:$I$29,4,0),"")</f>
        <v/>
      </c>
      <c r="D3429" s="65">
        <f>IFERROR(VLOOKUP($A3429,D_SAV!$A$5:$I$29,5,0),)</f>
        <v>0</v>
      </c>
      <c r="E3429" s="60"/>
      <c r="F3429" s="60"/>
      <c r="G3429" s="60"/>
      <c r="H3429" s="60"/>
      <c r="I3429" s="60"/>
      <c r="J3429" s="60"/>
      <c r="K3429" s="65">
        <f>IFERROR(VLOOKUP($A3429,D_SAV!$A$5:$I$29,6,0),)</f>
        <v>0</v>
      </c>
    </row>
    <row r="3430" spans="1:11" x14ac:dyDescent="0.25">
      <c r="A3430" s="59"/>
      <c r="B3430" s="63">
        <f>IFERROR(VLOOKUP($A3430,D_SAV!$A$5:$I$29,3,0),)</f>
        <v>0</v>
      </c>
      <c r="C3430" s="64" t="str">
        <f>IFERROR(VLOOKUP($A3430,D_SAV!$A$5:$I$29,4,0),"")</f>
        <v/>
      </c>
      <c r="D3430" s="65">
        <f>IFERROR(VLOOKUP($A3430,D_SAV!$A$5:$I$29,5,0),)</f>
        <v>0</v>
      </c>
      <c r="E3430" s="60"/>
      <c r="F3430" s="60"/>
      <c r="G3430" s="60"/>
      <c r="H3430" s="60"/>
      <c r="I3430" s="60"/>
      <c r="J3430" s="60"/>
      <c r="K3430" s="65">
        <f>IFERROR(VLOOKUP($A3430,D_SAV!$A$5:$I$29,6,0),)</f>
        <v>0</v>
      </c>
    </row>
    <row r="3431" spans="1:11" x14ac:dyDescent="0.25">
      <c r="A3431" s="59"/>
      <c r="B3431" s="63">
        <f>IFERROR(VLOOKUP($A3431,D_SAV!$A$5:$I$29,3,0),)</f>
        <v>0</v>
      </c>
      <c r="C3431" s="64" t="str">
        <f>IFERROR(VLOOKUP($A3431,D_SAV!$A$5:$I$29,4,0),"")</f>
        <v/>
      </c>
      <c r="D3431" s="65">
        <f>IFERROR(VLOOKUP($A3431,D_SAV!$A$5:$I$29,5,0),)</f>
        <v>0</v>
      </c>
      <c r="E3431" s="60"/>
      <c r="F3431" s="60"/>
      <c r="G3431" s="60"/>
      <c r="H3431" s="60"/>
      <c r="I3431" s="60"/>
      <c r="J3431" s="60"/>
      <c r="K3431" s="65">
        <f>IFERROR(VLOOKUP($A3431,D_SAV!$A$5:$I$29,6,0),)</f>
        <v>0</v>
      </c>
    </row>
    <row r="3432" spans="1:11" x14ac:dyDescent="0.25">
      <c r="A3432" s="59"/>
      <c r="B3432" s="63">
        <f>IFERROR(VLOOKUP($A3432,D_SAV!$A$5:$I$29,3,0),)</f>
        <v>0</v>
      </c>
      <c r="C3432" s="64" t="str">
        <f>IFERROR(VLOOKUP($A3432,D_SAV!$A$5:$I$29,4,0),"")</f>
        <v/>
      </c>
      <c r="D3432" s="65">
        <f>IFERROR(VLOOKUP($A3432,D_SAV!$A$5:$I$29,5,0),)</f>
        <v>0</v>
      </c>
      <c r="E3432" s="60"/>
      <c r="F3432" s="60"/>
      <c r="G3432" s="60"/>
      <c r="H3432" s="60"/>
      <c r="I3432" s="60"/>
      <c r="J3432" s="60"/>
      <c r="K3432" s="65">
        <f>IFERROR(VLOOKUP($A3432,D_SAV!$A$5:$I$29,6,0),)</f>
        <v>0</v>
      </c>
    </row>
    <row r="3433" spans="1:11" x14ac:dyDescent="0.25">
      <c r="A3433" s="59"/>
      <c r="B3433" s="63">
        <f>IFERROR(VLOOKUP($A3433,D_SAV!$A$5:$I$29,3,0),)</f>
        <v>0</v>
      </c>
      <c r="C3433" s="64" t="str">
        <f>IFERROR(VLOOKUP($A3433,D_SAV!$A$5:$I$29,4,0),"")</f>
        <v/>
      </c>
      <c r="D3433" s="65">
        <f>IFERROR(VLOOKUP($A3433,D_SAV!$A$5:$I$29,5,0),)</f>
        <v>0</v>
      </c>
      <c r="E3433" s="60"/>
      <c r="F3433" s="60"/>
      <c r="G3433" s="60"/>
      <c r="H3433" s="60"/>
      <c r="I3433" s="60"/>
      <c r="J3433" s="60"/>
      <c r="K3433" s="65">
        <f>IFERROR(VLOOKUP($A3433,D_SAV!$A$5:$I$29,6,0),)</f>
        <v>0</v>
      </c>
    </row>
    <row r="3434" spans="1:11" x14ac:dyDescent="0.25">
      <c r="A3434" s="59"/>
      <c r="B3434" s="63">
        <f>IFERROR(VLOOKUP($A3434,D_SAV!$A$5:$I$29,3,0),)</f>
        <v>0</v>
      </c>
      <c r="C3434" s="64" t="str">
        <f>IFERROR(VLOOKUP($A3434,D_SAV!$A$5:$I$29,4,0),"")</f>
        <v/>
      </c>
      <c r="D3434" s="65">
        <f>IFERROR(VLOOKUP($A3434,D_SAV!$A$5:$I$29,5,0),)</f>
        <v>0</v>
      </c>
      <c r="E3434" s="60"/>
      <c r="F3434" s="60"/>
      <c r="G3434" s="60"/>
      <c r="H3434" s="60"/>
      <c r="I3434" s="60"/>
      <c r="J3434" s="60"/>
      <c r="K3434" s="65">
        <f>IFERROR(VLOOKUP($A3434,D_SAV!$A$5:$I$29,6,0),)</f>
        <v>0</v>
      </c>
    </row>
    <row r="3435" spans="1:11" x14ac:dyDescent="0.25">
      <c r="A3435" s="59"/>
      <c r="B3435" s="63">
        <f>IFERROR(VLOOKUP($A3435,D_SAV!$A$5:$I$29,3,0),)</f>
        <v>0</v>
      </c>
      <c r="C3435" s="64" t="str">
        <f>IFERROR(VLOOKUP($A3435,D_SAV!$A$5:$I$29,4,0),"")</f>
        <v/>
      </c>
      <c r="D3435" s="65">
        <f>IFERROR(VLOOKUP($A3435,D_SAV!$A$5:$I$29,5,0),)</f>
        <v>0</v>
      </c>
      <c r="E3435" s="60"/>
      <c r="F3435" s="60"/>
      <c r="G3435" s="60"/>
      <c r="H3435" s="60"/>
      <c r="I3435" s="60"/>
      <c r="J3435" s="60"/>
      <c r="K3435" s="65">
        <f>IFERROR(VLOOKUP($A3435,D_SAV!$A$5:$I$29,6,0),)</f>
        <v>0</v>
      </c>
    </row>
    <row r="3436" spans="1:11" x14ac:dyDescent="0.25">
      <c r="A3436" s="59"/>
      <c r="B3436" s="63">
        <f>IFERROR(VLOOKUP($A3436,D_SAV!$A$5:$I$29,3,0),)</f>
        <v>0</v>
      </c>
      <c r="C3436" s="64" t="str">
        <f>IFERROR(VLOOKUP($A3436,D_SAV!$A$5:$I$29,4,0),"")</f>
        <v/>
      </c>
      <c r="D3436" s="65">
        <f>IFERROR(VLOOKUP($A3436,D_SAV!$A$5:$I$29,5,0),)</f>
        <v>0</v>
      </c>
      <c r="E3436" s="60"/>
      <c r="F3436" s="60"/>
      <c r="G3436" s="60"/>
      <c r="H3436" s="60"/>
      <c r="I3436" s="60"/>
      <c r="J3436" s="60"/>
      <c r="K3436" s="65">
        <f>IFERROR(VLOOKUP($A3436,D_SAV!$A$5:$I$29,6,0),)</f>
        <v>0</v>
      </c>
    </row>
    <row r="3437" spans="1:11" x14ac:dyDescent="0.25">
      <c r="A3437" s="59"/>
      <c r="B3437" s="63">
        <f>IFERROR(VLOOKUP($A3437,D_SAV!$A$5:$I$29,3,0),)</f>
        <v>0</v>
      </c>
      <c r="C3437" s="64" t="str">
        <f>IFERROR(VLOOKUP($A3437,D_SAV!$A$5:$I$29,4,0),"")</f>
        <v/>
      </c>
      <c r="D3437" s="65">
        <f>IFERROR(VLOOKUP($A3437,D_SAV!$A$5:$I$29,5,0),)</f>
        <v>0</v>
      </c>
      <c r="E3437" s="60"/>
      <c r="F3437" s="60"/>
      <c r="G3437" s="60"/>
      <c r="H3437" s="60"/>
      <c r="I3437" s="60"/>
      <c r="J3437" s="60"/>
      <c r="K3437" s="65">
        <f>IFERROR(VLOOKUP($A3437,D_SAV!$A$5:$I$29,6,0),)</f>
        <v>0</v>
      </c>
    </row>
    <row r="3438" spans="1:11" x14ac:dyDescent="0.25">
      <c r="A3438" s="59"/>
      <c r="B3438" s="63">
        <f>IFERROR(VLOOKUP($A3438,D_SAV!$A$5:$I$29,3,0),)</f>
        <v>0</v>
      </c>
      <c r="C3438" s="64" t="str">
        <f>IFERROR(VLOOKUP($A3438,D_SAV!$A$5:$I$29,4,0),"")</f>
        <v/>
      </c>
      <c r="D3438" s="65">
        <f>IFERROR(VLOOKUP($A3438,D_SAV!$A$5:$I$29,5,0),)</f>
        <v>0</v>
      </c>
      <c r="E3438" s="60"/>
      <c r="F3438" s="60"/>
      <c r="G3438" s="60"/>
      <c r="H3438" s="60"/>
      <c r="I3438" s="60"/>
      <c r="J3438" s="60"/>
      <c r="K3438" s="65">
        <f>IFERROR(VLOOKUP($A3438,D_SAV!$A$5:$I$29,6,0),)</f>
        <v>0</v>
      </c>
    </row>
    <row r="3439" spans="1:11" x14ac:dyDescent="0.25">
      <c r="A3439" s="59"/>
      <c r="B3439" s="63">
        <f>IFERROR(VLOOKUP($A3439,D_SAV!$A$5:$I$29,3,0),)</f>
        <v>0</v>
      </c>
      <c r="C3439" s="64" t="str">
        <f>IFERROR(VLOOKUP($A3439,D_SAV!$A$5:$I$29,4,0),"")</f>
        <v/>
      </c>
      <c r="D3439" s="65">
        <f>IFERROR(VLOOKUP($A3439,D_SAV!$A$5:$I$29,5,0),)</f>
        <v>0</v>
      </c>
      <c r="E3439" s="60"/>
      <c r="F3439" s="60"/>
      <c r="G3439" s="60"/>
      <c r="H3439" s="60"/>
      <c r="I3439" s="60"/>
      <c r="J3439" s="60"/>
      <c r="K3439" s="65">
        <f>IFERROR(VLOOKUP($A3439,D_SAV!$A$5:$I$29,6,0),)</f>
        <v>0</v>
      </c>
    </row>
    <row r="3440" spans="1:11" x14ac:dyDescent="0.25">
      <c r="A3440" s="59"/>
      <c r="B3440" s="63">
        <f>IFERROR(VLOOKUP($A3440,D_SAV!$A$5:$I$29,3,0),)</f>
        <v>0</v>
      </c>
      <c r="C3440" s="64" t="str">
        <f>IFERROR(VLOOKUP($A3440,D_SAV!$A$5:$I$29,4,0),"")</f>
        <v/>
      </c>
      <c r="D3440" s="65">
        <f>IFERROR(VLOOKUP($A3440,D_SAV!$A$5:$I$29,5,0),)</f>
        <v>0</v>
      </c>
      <c r="E3440" s="60"/>
      <c r="F3440" s="60"/>
      <c r="G3440" s="60"/>
      <c r="H3440" s="60"/>
      <c r="I3440" s="60"/>
      <c r="J3440" s="60"/>
      <c r="K3440" s="65">
        <f>IFERROR(VLOOKUP($A3440,D_SAV!$A$5:$I$29,6,0),)</f>
        <v>0</v>
      </c>
    </row>
    <row r="3441" spans="1:11" x14ac:dyDescent="0.25">
      <c r="A3441" s="59"/>
      <c r="B3441" s="63">
        <f>IFERROR(VLOOKUP($A3441,D_SAV!$A$5:$I$29,3,0),)</f>
        <v>0</v>
      </c>
      <c r="C3441" s="64" t="str">
        <f>IFERROR(VLOOKUP($A3441,D_SAV!$A$5:$I$29,4,0),"")</f>
        <v/>
      </c>
      <c r="D3441" s="65">
        <f>IFERROR(VLOOKUP($A3441,D_SAV!$A$5:$I$29,5,0),)</f>
        <v>0</v>
      </c>
      <c r="E3441" s="60"/>
      <c r="F3441" s="60"/>
      <c r="G3441" s="60"/>
      <c r="H3441" s="60"/>
      <c r="I3441" s="60"/>
      <c r="J3441" s="60"/>
      <c r="K3441" s="65">
        <f>IFERROR(VLOOKUP($A3441,D_SAV!$A$5:$I$29,6,0),)</f>
        <v>0</v>
      </c>
    </row>
    <row r="3442" spans="1:11" x14ac:dyDescent="0.25">
      <c r="A3442" s="59"/>
      <c r="B3442" s="63">
        <f>IFERROR(VLOOKUP($A3442,D_SAV!$A$5:$I$29,3,0),)</f>
        <v>0</v>
      </c>
      <c r="C3442" s="64" t="str">
        <f>IFERROR(VLOOKUP($A3442,D_SAV!$A$5:$I$29,4,0),"")</f>
        <v/>
      </c>
      <c r="D3442" s="65">
        <f>IFERROR(VLOOKUP($A3442,D_SAV!$A$5:$I$29,5,0),)</f>
        <v>0</v>
      </c>
      <c r="E3442" s="60"/>
      <c r="F3442" s="60"/>
      <c r="G3442" s="60"/>
      <c r="H3442" s="60"/>
      <c r="I3442" s="60"/>
      <c r="J3442" s="60"/>
      <c r="K3442" s="65">
        <f>IFERROR(VLOOKUP($A3442,D_SAV!$A$5:$I$29,6,0),)</f>
        <v>0</v>
      </c>
    </row>
    <row r="3443" spans="1:11" x14ac:dyDescent="0.25">
      <c r="A3443" s="59"/>
      <c r="B3443" s="63">
        <f>IFERROR(VLOOKUP($A3443,D_SAV!$A$5:$I$29,3,0),)</f>
        <v>0</v>
      </c>
      <c r="C3443" s="64" t="str">
        <f>IFERROR(VLOOKUP($A3443,D_SAV!$A$5:$I$29,4,0),"")</f>
        <v/>
      </c>
      <c r="D3443" s="65">
        <f>IFERROR(VLOOKUP($A3443,D_SAV!$A$5:$I$29,5,0),)</f>
        <v>0</v>
      </c>
      <c r="E3443" s="60"/>
      <c r="F3443" s="60"/>
      <c r="G3443" s="60"/>
      <c r="H3443" s="60"/>
      <c r="I3443" s="60"/>
      <c r="J3443" s="60"/>
      <c r="K3443" s="65">
        <f>IFERROR(VLOOKUP($A3443,D_SAV!$A$5:$I$29,6,0),)</f>
        <v>0</v>
      </c>
    </row>
    <row r="3444" spans="1:11" x14ac:dyDescent="0.25">
      <c r="A3444" s="59"/>
      <c r="B3444" s="63">
        <f>IFERROR(VLOOKUP($A3444,D_SAV!$A$5:$I$29,3,0),)</f>
        <v>0</v>
      </c>
      <c r="C3444" s="64" t="str">
        <f>IFERROR(VLOOKUP($A3444,D_SAV!$A$5:$I$29,4,0),"")</f>
        <v/>
      </c>
      <c r="D3444" s="65">
        <f>IFERROR(VLOOKUP($A3444,D_SAV!$A$5:$I$29,5,0),)</f>
        <v>0</v>
      </c>
      <c r="E3444" s="60"/>
      <c r="F3444" s="60"/>
      <c r="G3444" s="60"/>
      <c r="H3444" s="60"/>
      <c r="I3444" s="60"/>
      <c r="J3444" s="60"/>
      <c r="K3444" s="65">
        <f>IFERROR(VLOOKUP($A3444,D_SAV!$A$5:$I$29,6,0),)</f>
        <v>0</v>
      </c>
    </row>
    <row r="3445" spans="1:11" x14ac:dyDescent="0.25">
      <c r="A3445" s="59"/>
      <c r="B3445" s="63">
        <f>IFERROR(VLOOKUP($A3445,D_SAV!$A$5:$I$29,3,0),)</f>
        <v>0</v>
      </c>
      <c r="C3445" s="64" t="str">
        <f>IFERROR(VLOOKUP($A3445,D_SAV!$A$5:$I$29,4,0),"")</f>
        <v/>
      </c>
      <c r="D3445" s="65">
        <f>IFERROR(VLOOKUP($A3445,D_SAV!$A$5:$I$29,5,0),)</f>
        <v>0</v>
      </c>
      <c r="E3445" s="60"/>
      <c r="F3445" s="60"/>
      <c r="G3445" s="60"/>
      <c r="H3445" s="60"/>
      <c r="I3445" s="60"/>
      <c r="J3445" s="60"/>
      <c r="K3445" s="65">
        <f>IFERROR(VLOOKUP($A3445,D_SAV!$A$5:$I$29,6,0),)</f>
        <v>0</v>
      </c>
    </row>
    <row r="3446" spans="1:11" x14ac:dyDescent="0.25">
      <c r="A3446" s="59"/>
      <c r="B3446" s="63">
        <f>IFERROR(VLOOKUP($A3446,D_SAV!$A$5:$I$29,3,0),)</f>
        <v>0</v>
      </c>
      <c r="C3446" s="64" t="str">
        <f>IFERROR(VLOOKUP($A3446,D_SAV!$A$5:$I$29,4,0),"")</f>
        <v/>
      </c>
      <c r="D3446" s="65">
        <f>IFERROR(VLOOKUP($A3446,D_SAV!$A$5:$I$29,5,0),)</f>
        <v>0</v>
      </c>
      <c r="E3446" s="60"/>
      <c r="F3446" s="60"/>
      <c r="G3446" s="60"/>
      <c r="H3446" s="60"/>
      <c r="I3446" s="60"/>
      <c r="J3446" s="60"/>
      <c r="K3446" s="65">
        <f>IFERROR(VLOOKUP($A3446,D_SAV!$A$5:$I$29,6,0),)</f>
        <v>0</v>
      </c>
    </row>
    <row r="3447" spans="1:11" x14ac:dyDescent="0.25">
      <c r="A3447" s="59"/>
      <c r="B3447" s="63">
        <f>IFERROR(VLOOKUP($A3447,D_SAV!$A$5:$I$29,3,0),)</f>
        <v>0</v>
      </c>
      <c r="C3447" s="64" t="str">
        <f>IFERROR(VLOOKUP($A3447,D_SAV!$A$5:$I$29,4,0),"")</f>
        <v/>
      </c>
      <c r="D3447" s="65">
        <f>IFERROR(VLOOKUP($A3447,D_SAV!$A$5:$I$29,5,0),)</f>
        <v>0</v>
      </c>
      <c r="E3447" s="60"/>
      <c r="F3447" s="60"/>
      <c r="G3447" s="60"/>
      <c r="H3447" s="60"/>
      <c r="I3447" s="60"/>
      <c r="J3447" s="60"/>
      <c r="K3447" s="65">
        <f>IFERROR(VLOOKUP($A3447,D_SAV!$A$5:$I$29,6,0),)</f>
        <v>0</v>
      </c>
    </row>
    <row r="3448" spans="1:11" x14ac:dyDescent="0.25">
      <c r="A3448" s="59"/>
      <c r="B3448" s="63">
        <f>IFERROR(VLOOKUP($A3448,D_SAV!$A$5:$I$29,3,0),)</f>
        <v>0</v>
      </c>
      <c r="C3448" s="64" t="str">
        <f>IFERROR(VLOOKUP($A3448,D_SAV!$A$5:$I$29,4,0),"")</f>
        <v/>
      </c>
      <c r="D3448" s="65">
        <f>IFERROR(VLOOKUP($A3448,D_SAV!$A$5:$I$29,5,0),)</f>
        <v>0</v>
      </c>
      <c r="E3448" s="60"/>
      <c r="F3448" s="60"/>
      <c r="G3448" s="60"/>
      <c r="H3448" s="60"/>
      <c r="I3448" s="60"/>
      <c r="J3448" s="60"/>
      <c r="K3448" s="65">
        <f>IFERROR(VLOOKUP($A3448,D_SAV!$A$5:$I$29,6,0),)</f>
        <v>0</v>
      </c>
    </row>
    <row r="3449" spans="1:11" x14ac:dyDescent="0.25">
      <c r="A3449" s="59"/>
      <c r="B3449" s="63">
        <f>IFERROR(VLOOKUP($A3449,D_SAV!$A$5:$I$29,3,0),)</f>
        <v>0</v>
      </c>
      <c r="C3449" s="64" t="str">
        <f>IFERROR(VLOOKUP($A3449,D_SAV!$A$5:$I$29,4,0),"")</f>
        <v/>
      </c>
      <c r="D3449" s="65">
        <f>IFERROR(VLOOKUP($A3449,D_SAV!$A$5:$I$29,5,0),)</f>
        <v>0</v>
      </c>
      <c r="E3449" s="60"/>
      <c r="F3449" s="60"/>
      <c r="G3449" s="60"/>
      <c r="H3449" s="60"/>
      <c r="I3449" s="60"/>
      <c r="J3449" s="60"/>
      <c r="K3449" s="65">
        <f>IFERROR(VLOOKUP($A3449,D_SAV!$A$5:$I$29,6,0),)</f>
        <v>0</v>
      </c>
    </row>
    <row r="3450" spans="1:11" x14ac:dyDescent="0.25">
      <c r="A3450" s="59"/>
      <c r="B3450" s="63">
        <f>IFERROR(VLOOKUP($A3450,D_SAV!$A$5:$I$29,3,0),)</f>
        <v>0</v>
      </c>
      <c r="C3450" s="64" t="str">
        <f>IFERROR(VLOOKUP($A3450,D_SAV!$A$5:$I$29,4,0),"")</f>
        <v/>
      </c>
      <c r="D3450" s="65">
        <f>IFERROR(VLOOKUP($A3450,D_SAV!$A$5:$I$29,5,0),)</f>
        <v>0</v>
      </c>
      <c r="E3450" s="60"/>
      <c r="F3450" s="60"/>
      <c r="G3450" s="60"/>
      <c r="H3450" s="60"/>
      <c r="I3450" s="60"/>
      <c r="J3450" s="60"/>
      <c r="K3450" s="65">
        <f>IFERROR(VLOOKUP($A3450,D_SAV!$A$5:$I$29,6,0),)</f>
        <v>0</v>
      </c>
    </row>
    <row r="3451" spans="1:11" x14ac:dyDescent="0.25">
      <c r="A3451" s="59"/>
      <c r="B3451" s="63">
        <f>IFERROR(VLOOKUP($A3451,D_SAV!$A$5:$I$29,3,0),)</f>
        <v>0</v>
      </c>
      <c r="C3451" s="64" t="str">
        <f>IFERROR(VLOOKUP($A3451,D_SAV!$A$5:$I$29,4,0),"")</f>
        <v/>
      </c>
      <c r="D3451" s="65">
        <f>IFERROR(VLOOKUP($A3451,D_SAV!$A$5:$I$29,5,0),)</f>
        <v>0</v>
      </c>
      <c r="E3451" s="60"/>
      <c r="F3451" s="60"/>
      <c r="G3451" s="60"/>
      <c r="H3451" s="60"/>
      <c r="I3451" s="60"/>
      <c r="J3451" s="60"/>
      <c r="K3451" s="65">
        <f>IFERROR(VLOOKUP($A3451,D_SAV!$A$5:$I$29,6,0),)</f>
        <v>0</v>
      </c>
    </row>
    <row r="3452" spans="1:11" x14ac:dyDescent="0.25">
      <c r="A3452" s="59"/>
      <c r="B3452" s="63">
        <f>IFERROR(VLOOKUP($A3452,D_SAV!$A$5:$I$29,3,0),)</f>
        <v>0</v>
      </c>
      <c r="C3452" s="64" t="str">
        <f>IFERROR(VLOOKUP($A3452,D_SAV!$A$5:$I$29,4,0),"")</f>
        <v/>
      </c>
      <c r="D3452" s="65">
        <f>IFERROR(VLOOKUP($A3452,D_SAV!$A$5:$I$29,5,0),)</f>
        <v>0</v>
      </c>
      <c r="E3452" s="60"/>
      <c r="F3452" s="60"/>
      <c r="G3452" s="60"/>
      <c r="H3452" s="60"/>
      <c r="I3452" s="60"/>
      <c r="J3452" s="60"/>
      <c r="K3452" s="65">
        <f>IFERROR(VLOOKUP($A3452,D_SAV!$A$5:$I$29,6,0),)</f>
        <v>0</v>
      </c>
    </row>
    <row r="3453" spans="1:11" x14ac:dyDescent="0.25">
      <c r="A3453" s="59"/>
      <c r="B3453" s="63">
        <f>IFERROR(VLOOKUP($A3453,D_SAV!$A$5:$I$29,3,0),)</f>
        <v>0</v>
      </c>
      <c r="C3453" s="64" t="str">
        <f>IFERROR(VLOOKUP($A3453,D_SAV!$A$5:$I$29,4,0),"")</f>
        <v/>
      </c>
      <c r="D3453" s="65">
        <f>IFERROR(VLOOKUP($A3453,D_SAV!$A$5:$I$29,5,0),)</f>
        <v>0</v>
      </c>
      <c r="E3453" s="60"/>
      <c r="F3453" s="60"/>
      <c r="G3453" s="60"/>
      <c r="H3453" s="60"/>
      <c r="I3453" s="60"/>
      <c r="J3453" s="60"/>
      <c r="K3453" s="65">
        <f>IFERROR(VLOOKUP($A3453,D_SAV!$A$5:$I$29,6,0),)</f>
        <v>0</v>
      </c>
    </row>
    <row r="3454" spans="1:11" x14ac:dyDescent="0.25">
      <c r="A3454" s="59"/>
      <c r="B3454" s="63">
        <f>IFERROR(VLOOKUP($A3454,D_SAV!$A$5:$I$29,3,0),)</f>
        <v>0</v>
      </c>
      <c r="C3454" s="64" t="str">
        <f>IFERROR(VLOOKUP($A3454,D_SAV!$A$5:$I$29,4,0),"")</f>
        <v/>
      </c>
      <c r="D3454" s="65">
        <f>IFERROR(VLOOKUP($A3454,D_SAV!$A$5:$I$29,5,0),)</f>
        <v>0</v>
      </c>
      <c r="E3454" s="60"/>
      <c r="F3454" s="60"/>
      <c r="G3454" s="60"/>
      <c r="H3454" s="60"/>
      <c r="I3454" s="60"/>
      <c r="J3454" s="60"/>
      <c r="K3454" s="65">
        <f>IFERROR(VLOOKUP($A3454,D_SAV!$A$5:$I$29,6,0),)</f>
        <v>0</v>
      </c>
    </row>
    <row r="3455" spans="1:11" x14ac:dyDescent="0.25">
      <c r="A3455" s="59"/>
      <c r="B3455" s="63">
        <f>IFERROR(VLOOKUP($A3455,D_SAV!$A$5:$I$29,3,0),)</f>
        <v>0</v>
      </c>
      <c r="C3455" s="64" t="str">
        <f>IFERROR(VLOOKUP($A3455,D_SAV!$A$5:$I$29,4,0),"")</f>
        <v/>
      </c>
      <c r="D3455" s="65">
        <f>IFERROR(VLOOKUP($A3455,D_SAV!$A$5:$I$29,5,0),)</f>
        <v>0</v>
      </c>
      <c r="E3455" s="60"/>
      <c r="F3455" s="60"/>
      <c r="G3455" s="60"/>
      <c r="H3455" s="60"/>
      <c r="I3455" s="60"/>
      <c r="J3455" s="60"/>
      <c r="K3455" s="65">
        <f>IFERROR(VLOOKUP($A3455,D_SAV!$A$5:$I$29,6,0),)</f>
        <v>0</v>
      </c>
    </row>
    <row r="3456" spans="1:11" x14ac:dyDescent="0.25">
      <c r="A3456" s="59"/>
      <c r="B3456" s="63">
        <f>IFERROR(VLOOKUP($A3456,D_SAV!$A$5:$I$29,3,0),)</f>
        <v>0</v>
      </c>
      <c r="C3456" s="64" t="str">
        <f>IFERROR(VLOOKUP($A3456,D_SAV!$A$5:$I$29,4,0),"")</f>
        <v/>
      </c>
      <c r="D3456" s="65">
        <f>IFERROR(VLOOKUP($A3456,D_SAV!$A$5:$I$29,5,0),)</f>
        <v>0</v>
      </c>
      <c r="E3456" s="60"/>
      <c r="F3456" s="60"/>
      <c r="G3456" s="60"/>
      <c r="H3456" s="60"/>
      <c r="I3456" s="60"/>
      <c r="J3456" s="60"/>
      <c r="K3456" s="65">
        <f>IFERROR(VLOOKUP($A3456,D_SAV!$A$5:$I$29,6,0),)</f>
        <v>0</v>
      </c>
    </row>
    <row r="3457" spans="1:11" x14ac:dyDescent="0.25">
      <c r="A3457" s="59"/>
      <c r="B3457" s="63">
        <f>IFERROR(VLOOKUP($A3457,D_SAV!$A$5:$I$29,3,0),)</f>
        <v>0</v>
      </c>
      <c r="C3457" s="64" t="str">
        <f>IFERROR(VLOOKUP($A3457,D_SAV!$A$5:$I$29,4,0),"")</f>
        <v/>
      </c>
      <c r="D3457" s="65">
        <f>IFERROR(VLOOKUP($A3457,D_SAV!$A$5:$I$29,5,0),)</f>
        <v>0</v>
      </c>
      <c r="E3457" s="60"/>
      <c r="F3457" s="60"/>
      <c r="G3457" s="60"/>
      <c r="H3457" s="60"/>
      <c r="I3457" s="60"/>
      <c r="J3457" s="60"/>
      <c r="K3457" s="65">
        <f>IFERROR(VLOOKUP($A3457,D_SAV!$A$5:$I$29,6,0),)</f>
        <v>0</v>
      </c>
    </row>
    <row r="3458" spans="1:11" x14ac:dyDescent="0.25">
      <c r="A3458" s="59"/>
      <c r="B3458" s="63">
        <f>IFERROR(VLOOKUP($A3458,D_SAV!$A$5:$I$29,3,0),)</f>
        <v>0</v>
      </c>
      <c r="C3458" s="64" t="str">
        <f>IFERROR(VLOOKUP($A3458,D_SAV!$A$5:$I$29,4,0),"")</f>
        <v/>
      </c>
      <c r="D3458" s="65">
        <f>IFERROR(VLOOKUP($A3458,D_SAV!$A$5:$I$29,5,0),)</f>
        <v>0</v>
      </c>
      <c r="E3458" s="60"/>
      <c r="F3458" s="60"/>
      <c r="G3458" s="60"/>
      <c r="H3458" s="60"/>
      <c r="I3458" s="60"/>
      <c r="J3458" s="60"/>
      <c r="K3458" s="65">
        <f>IFERROR(VLOOKUP($A3458,D_SAV!$A$5:$I$29,6,0),)</f>
        <v>0</v>
      </c>
    </row>
    <row r="3459" spans="1:11" x14ac:dyDescent="0.25">
      <c r="A3459" s="59"/>
      <c r="B3459" s="63">
        <f>IFERROR(VLOOKUP($A3459,D_SAV!$A$5:$I$29,3,0),)</f>
        <v>0</v>
      </c>
      <c r="C3459" s="64" t="str">
        <f>IFERROR(VLOOKUP($A3459,D_SAV!$A$5:$I$29,4,0),"")</f>
        <v/>
      </c>
      <c r="D3459" s="65">
        <f>IFERROR(VLOOKUP($A3459,D_SAV!$A$5:$I$29,5,0),)</f>
        <v>0</v>
      </c>
      <c r="E3459" s="60"/>
      <c r="F3459" s="60"/>
      <c r="G3459" s="60"/>
      <c r="H3459" s="60"/>
      <c r="I3459" s="60"/>
      <c r="J3459" s="60"/>
      <c r="K3459" s="65">
        <f>IFERROR(VLOOKUP($A3459,D_SAV!$A$5:$I$29,6,0),)</f>
        <v>0</v>
      </c>
    </row>
    <row r="3460" spans="1:11" x14ac:dyDescent="0.25">
      <c r="A3460" s="59"/>
      <c r="B3460" s="63">
        <f>IFERROR(VLOOKUP($A3460,D_SAV!$A$5:$I$29,3,0),)</f>
        <v>0</v>
      </c>
      <c r="C3460" s="64" t="str">
        <f>IFERROR(VLOOKUP($A3460,D_SAV!$A$5:$I$29,4,0),"")</f>
        <v/>
      </c>
      <c r="D3460" s="65">
        <f>IFERROR(VLOOKUP($A3460,D_SAV!$A$5:$I$29,5,0),)</f>
        <v>0</v>
      </c>
      <c r="E3460" s="60"/>
      <c r="F3460" s="60"/>
      <c r="G3460" s="60"/>
      <c r="H3460" s="60"/>
      <c r="I3460" s="60"/>
      <c r="J3460" s="60"/>
      <c r="K3460" s="65">
        <f>IFERROR(VLOOKUP($A3460,D_SAV!$A$5:$I$29,6,0),)</f>
        <v>0</v>
      </c>
    </row>
    <row r="3461" spans="1:11" x14ac:dyDescent="0.25">
      <c r="A3461" s="59"/>
      <c r="B3461" s="63">
        <f>IFERROR(VLOOKUP($A3461,D_SAV!$A$5:$I$29,3,0),)</f>
        <v>0</v>
      </c>
      <c r="C3461" s="64" t="str">
        <f>IFERROR(VLOOKUP($A3461,D_SAV!$A$5:$I$29,4,0),"")</f>
        <v/>
      </c>
      <c r="D3461" s="65">
        <f>IFERROR(VLOOKUP($A3461,D_SAV!$A$5:$I$29,5,0),)</f>
        <v>0</v>
      </c>
      <c r="E3461" s="60"/>
      <c r="F3461" s="60"/>
      <c r="G3461" s="60"/>
      <c r="H3461" s="60"/>
      <c r="I3461" s="60"/>
      <c r="J3461" s="60"/>
      <c r="K3461" s="65">
        <f>IFERROR(VLOOKUP($A3461,D_SAV!$A$5:$I$29,6,0),)</f>
        <v>0</v>
      </c>
    </row>
    <row r="3462" spans="1:11" x14ac:dyDescent="0.25">
      <c r="A3462" s="59"/>
      <c r="B3462" s="63">
        <f>IFERROR(VLOOKUP($A3462,D_SAV!$A$5:$I$29,3,0),)</f>
        <v>0</v>
      </c>
      <c r="C3462" s="64" t="str">
        <f>IFERROR(VLOOKUP($A3462,D_SAV!$A$5:$I$29,4,0),"")</f>
        <v/>
      </c>
      <c r="D3462" s="65">
        <f>IFERROR(VLOOKUP($A3462,D_SAV!$A$5:$I$29,5,0),)</f>
        <v>0</v>
      </c>
      <c r="E3462" s="60"/>
      <c r="F3462" s="60"/>
      <c r="G3462" s="60"/>
      <c r="H3462" s="60"/>
      <c r="I3462" s="60"/>
      <c r="J3462" s="60"/>
      <c r="K3462" s="65">
        <f>IFERROR(VLOOKUP($A3462,D_SAV!$A$5:$I$29,6,0),)</f>
        <v>0</v>
      </c>
    </row>
    <row r="3463" spans="1:11" x14ac:dyDescent="0.25">
      <c r="A3463" s="59"/>
      <c r="B3463" s="63">
        <f>IFERROR(VLOOKUP($A3463,D_SAV!$A$5:$I$29,3,0),)</f>
        <v>0</v>
      </c>
      <c r="C3463" s="64" t="str">
        <f>IFERROR(VLOOKUP($A3463,D_SAV!$A$5:$I$29,4,0),"")</f>
        <v/>
      </c>
      <c r="D3463" s="65">
        <f>IFERROR(VLOOKUP($A3463,D_SAV!$A$5:$I$29,5,0),)</f>
        <v>0</v>
      </c>
      <c r="E3463" s="60"/>
      <c r="F3463" s="60"/>
      <c r="G3463" s="60"/>
      <c r="H3463" s="60"/>
      <c r="I3463" s="60"/>
      <c r="J3463" s="60"/>
      <c r="K3463" s="65">
        <f>IFERROR(VLOOKUP($A3463,D_SAV!$A$5:$I$29,6,0),)</f>
        <v>0</v>
      </c>
    </row>
    <row r="3464" spans="1:11" x14ac:dyDescent="0.25">
      <c r="A3464" s="59"/>
      <c r="B3464" s="63">
        <f>IFERROR(VLOOKUP($A3464,D_SAV!$A$5:$I$29,3,0),)</f>
        <v>0</v>
      </c>
      <c r="C3464" s="64" t="str">
        <f>IFERROR(VLOOKUP($A3464,D_SAV!$A$5:$I$29,4,0),"")</f>
        <v/>
      </c>
      <c r="D3464" s="65">
        <f>IFERROR(VLOOKUP($A3464,D_SAV!$A$5:$I$29,5,0),)</f>
        <v>0</v>
      </c>
      <c r="E3464" s="60"/>
      <c r="F3464" s="60"/>
      <c r="G3464" s="60"/>
      <c r="H3464" s="60"/>
      <c r="I3464" s="60"/>
      <c r="J3464" s="60"/>
      <c r="K3464" s="65">
        <f>IFERROR(VLOOKUP($A3464,D_SAV!$A$5:$I$29,6,0),)</f>
        <v>0</v>
      </c>
    </row>
    <row r="3465" spans="1:11" x14ac:dyDescent="0.25">
      <c r="A3465" s="59"/>
      <c r="B3465" s="63">
        <f>IFERROR(VLOOKUP($A3465,D_SAV!$A$5:$I$29,3,0),)</f>
        <v>0</v>
      </c>
      <c r="C3465" s="64" t="str">
        <f>IFERROR(VLOOKUP($A3465,D_SAV!$A$5:$I$29,4,0),"")</f>
        <v/>
      </c>
      <c r="D3465" s="65">
        <f>IFERROR(VLOOKUP($A3465,D_SAV!$A$5:$I$29,5,0),)</f>
        <v>0</v>
      </c>
      <c r="E3465" s="60"/>
      <c r="F3465" s="60"/>
      <c r="G3465" s="60"/>
      <c r="H3465" s="60"/>
      <c r="I3465" s="60"/>
      <c r="J3465" s="60"/>
      <c r="K3465" s="65">
        <f>IFERROR(VLOOKUP($A3465,D_SAV!$A$5:$I$29,6,0),)</f>
        <v>0</v>
      </c>
    </row>
    <row r="3466" spans="1:11" x14ac:dyDescent="0.25">
      <c r="A3466" s="59"/>
      <c r="B3466" s="63">
        <f>IFERROR(VLOOKUP($A3466,D_SAV!$A$5:$I$29,3,0),)</f>
        <v>0</v>
      </c>
      <c r="C3466" s="64" t="str">
        <f>IFERROR(VLOOKUP($A3466,D_SAV!$A$5:$I$29,4,0),"")</f>
        <v/>
      </c>
      <c r="D3466" s="65">
        <f>IFERROR(VLOOKUP($A3466,D_SAV!$A$5:$I$29,5,0),)</f>
        <v>0</v>
      </c>
      <c r="E3466" s="60"/>
      <c r="F3466" s="60"/>
      <c r="G3466" s="60"/>
      <c r="H3466" s="60"/>
      <c r="I3466" s="60"/>
      <c r="J3466" s="60"/>
      <c r="K3466" s="65">
        <f>IFERROR(VLOOKUP($A3466,D_SAV!$A$5:$I$29,6,0),)</f>
        <v>0</v>
      </c>
    </row>
    <row r="3467" spans="1:11" x14ac:dyDescent="0.25">
      <c r="A3467" s="59"/>
      <c r="B3467" s="63">
        <f>IFERROR(VLOOKUP($A3467,D_SAV!$A$5:$I$29,3,0),)</f>
        <v>0</v>
      </c>
      <c r="C3467" s="64" t="str">
        <f>IFERROR(VLOOKUP($A3467,D_SAV!$A$5:$I$29,4,0),"")</f>
        <v/>
      </c>
      <c r="D3467" s="65">
        <f>IFERROR(VLOOKUP($A3467,D_SAV!$A$5:$I$29,5,0),)</f>
        <v>0</v>
      </c>
      <c r="E3467" s="60"/>
      <c r="F3467" s="60"/>
      <c r="G3467" s="60"/>
      <c r="H3467" s="60"/>
      <c r="I3467" s="60"/>
      <c r="J3467" s="60"/>
      <c r="K3467" s="65">
        <f>IFERROR(VLOOKUP($A3467,D_SAV!$A$5:$I$29,6,0),)</f>
        <v>0</v>
      </c>
    </row>
    <row r="3468" spans="1:11" x14ac:dyDescent="0.25">
      <c r="A3468" s="59"/>
      <c r="B3468" s="63">
        <f>IFERROR(VLOOKUP($A3468,D_SAV!$A$5:$I$29,3,0),)</f>
        <v>0</v>
      </c>
      <c r="C3468" s="64" t="str">
        <f>IFERROR(VLOOKUP($A3468,D_SAV!$A$5:$I$29,4,0),"")</f>
        <v/>
      </c>
      <c r="D3468" s="65">
        <f>IFERROR(VLOOKUP($A3468,D_SAV!$A$5:$I$29,5,0),)</f>
        <v>0</v>
      </c>
      <c r="E3468" s="60"/>
      <c r="F3468" s="60"/>
      <c r="G3468" s="60"/>
      <c r="H3468" s="60"/>
      <c r="I3468" s="60"/>
      <c r="J3468" s="60"/>
      <c r="K3468" s="65">
        <f>IFERROR(VLOOKUP($A3468,D_SAV!$A$5:$I$29,6,0),)</f>
        <v>0</v>
      </c>
    </row>
    <row r="3469" spans="1:11" x14ac:dyDescent="0.25">
      <c r="A3469" s="59"/>
      <c r="B3469" s="63">
        <f>IFERROR(VLOOKUP($A3469,D_SAV!$A$5:$I$29,3,0),)</f>
        <v>0</v>
      </c>
      <c r="C3469" s="64" t="str">
        <f>IFERROR(VLOOKUP($A3469,D_SAV!$A$5:$I$29,4,0),"")</f>
        <v/>
      </c>
      <c r="D3469" s="65">
        <f>IFERROR(VLOOKUP($A3469,D_SAV!$A$5:$I$29,5,0),)</f>
        <v>0</v>
      </c>
      <c r="E3469" s="60"/>
      <c r="F3469" s="60"/>
      <c r="G3469" s="60"/>
      <c r="H3469" s="60"/>
      <c r="I3469" s="60"/>
      <c r="J3469" s="60"/>
      <c r="K3469" s="65">
        <f>IFERROR(VLOOKUP($A3469,D_SAV!$A$5:$I$29,6,0),)</f>
        <v>0</v>
      </c>
    </row>
    <row r="3470" spans="1:11" x14ac:dyDescent="0.25">
      <c r="A3470" s="59"/>
      <c r="B3470" s="63">
        <f>IFERROR(VLOOKUP($A3470,D_SAV!$A$5:$I$29,3,0),)</f>
        <v>0</v>
      </c>
      <c r="C3470" s="64" t="str">
        <f>IFERROR(VLOOKUP($A3470,D_SAV!$A$5:$I$29,4,0),"")</f>
        <v/>
      </c>
      <c r="D3470" s="65">
        <f>IFERROR(VLOOKUP($A3470,D_SAV!$A$5:$I$29,5,0),)</f>
        <v>0</v>
      </c>
      <c r="E3470" s="60"/>
      <c r="F3470" s="60"/>
      <c r="G3470" s="60"/>
      <c r="H3470" s="60"/>
      <c r="I3470" s="60"/>
      <c r="J3470" s="60"/>
      <c r="K3470" s="65">
        <f>IFERROR(VLOOKUP($A3470,D_SAV!$A$5:$I$29,6,0),)</f>
        <v>0</v>
      </c>
    </row>
    <row r="3471" spans="1:11" x14ac:dyDescent="0.25">
      <c r="A3471" s="59"/>
      <c r="B3471" s="63">
        <f>IFERROR(VLOOKUP($A3471,D_SAV!$A$5:$I$29,3,0),)</f>
        <v>0</v>
      </c>
      <c r="C3471" s="64" t="str">
        <f>IFERROR(VLOOKUP($A3471,D_SAV!$A$5:$I$29,4,0),"")</f>
        <v/>
      </c>
      <c r="D3471" s="65">
        <f>IFERROR(VLOOKUP($A3471,D_SAV!$A$5:$I$29,5,0),)</f>
        <v>0</v>
      </c>
      <c r="E3471" s="60"/>
      <c r="F3471" s="60"/>
      <c r="G3471" s="60"/>
      <c r="H3471" s="60"/>
      <c r="I3471" s="60"/>
      <c r="J3471" s="60"/>
      <c r="K3471" s="65">
        <f>IFERROR(VLOOKUP($A3471,D_SAV!$A$5:$I$29,6,0),)</f>
        <v>0</v>
      </c>
    </row>
    <row r="3472" spans="1:11" x14ac:dyDescent="0.25">
      <c r="A3472" s="59"/>
      <c r="B3472" s="63">
        <f>IFERROR(VLOOKUP($A3472,D_SAV!$A$5:$I$29,3,0),)</f>
        <v>0</v>
      </c>
      <c r="C3472" s="64" t="str">
        <f>IFERROR(VLOOKUP($A3472,D_SAV!$A$5:$I$29,4,0),"")</f>
        <v/>
      </c>
      <c r="D3472" s="65">
        <f>IFERROR(VLOOKUP($A3472,D_SAV!$A$5:$I$29,5,0),)</f>
        <v>0</v>
      </c>
      <c r="E3472" s="60"/>
      <c r="F3472" s="60"/>
      <c r="G3472" s="60"/>
      <c r="H3472" s="60"/>
      <c r="I3472" s="60"/>
      <c r="J3472" s="60"/>
      <c r="K3472" s="65">
        <f>IFERROR(VLOOKUP($A3472,D_SAV!$A$5:$I$29,6,0),)</f>
        <v>0</v>
      </c>
    </row>
    <row r="3473" spans="1:11" x14ac:dyDescent="0.25">
      <c r="A3473" s="59"/>
      <c r="B3473" s="63">
        <f>IFERROR(VLOOKUP($A3473,D_SAV!$A$5:$I$29,3,0),)</f>
        <v>0</v>
      </c>
      <c r="C3473" s="64" t="str">
        <f>IFERROR(VLOOKUP($A3473,D_SAV!$A$5:$I$29,4,0),"")</f>
        <v/>
      </c>
      <c r="D3473" s="65">
        <f>IFERROR(VLOOKUP($A3473,D_SAV!$A$5:$I$29,5,0),)</f>
        <v>0</v>
      </c>
      <c r="E3473" s="60"/>
      <c r="F3473" s="60"/>
      <c r="G3473" s="60"/>
      <c r="H3473" s="60"/>
      <c r="I3473" s="60"/>
      <c r="J3473" s="60"/>
      <c r="K3473" s="65">
        <f>IFERROR(VLOOKUP($A3473,D_SAV!$A$5:$I$29,6,0),)</f>
        <v>0</v>
      </c>
    </row>
    <row r="3474" spans="1:11" x14ac:dyDescent="0.25">
      <c r="A3474" s="59"/>
      <c r="B3474" s="63">
        <f>IFERROR(VLOOKUP($A3474,D_SAV!$A$5:$I$29,3,0),)</f>
        <v>0</v>
      </c>
      <c r="C3474" s="64" t="str">
        <f>IFERROR(VLOOKUP($A3474,D_SAV!$A$5:$I$29,4,0),"")</f>
        <v/>
      </c>
      <c r="D3474" s="65">
        <f>IFERROR(VLOOKUP($A3474,D_SAV!$A$5:$I$29,5,0),)</f>
        <v>0</v>
      </c>
      <c r="E3474" s="60"/>
      <c r="F3474" s="60"/>
      <c r="G3474" s="60"/>
      <c r="H3474" s="60"/>
      <c r="I3474" s="60"/>
      <c r="J3474" s="60"/>
      <c r="K3474" s="65">
        <f>IFERROR(VLOOKUP($A3474,D_SAV!$A$5:$I$29,6,0),)</f>
        <v>0</v>
      </c>
    </row>
    <row r="3475" spans="1:11" x14ac:dyDescent="0.25">
      <c r="A3475" s="59"/>
      <c r="B3475" s="63">
        <f>IFERROR(VLOOKUP($A3475,D_SAV!$A$5:$I$29,3,0),)</f>
        <v>0</v>
      </c>
      <c r="C3475" s="64" t="str">
        <f>IFERROR(VLOOKUP($A3475,D_SAV!$A$5:$I$29,4,0),"")</f>
        <v/>
      </c>
      <c r="D3475" s="65">
        <f>IFERROR(VLOOKUP($A3475,D_SAV!$A$5:$I$29,5,0),)</f>
        <v>0</v>
      </c>
      <c r="E3475" s="60"/>
      <c r="F3475" s="60"/>
      <c r="G3475" s="60"/>
      <c r="H3475" s="60"/>
      <c r="I3475" s="60"/>
      <c r="J3475" s="60"/>
      <c r="K3475" s="65">
        <f>IFERROR(VLOOKUP($A3475,D_SAV!$A$5:$I$29,6,0),)</f>
        <v>0</v>
      </c>
    </row>
    <row r="3476" spans="1:11" x14ac:dyDescent="0.25">
      <c r="A3476" s="59"/>
      <c r="B3476" s="63">
        <f>IFERROR(VLOOKUP($A3476,D_SAV!$A$5:$I$29,3,0),)</f>
        <v>0</v>
      </c>
      <c r="C3476" s="64" t="str">
        <f>IFERROR(VLOOKUP($A3476,D_SAV!$A$5:$I$29,4,0),"")</f>
        <v/>
      </c>
      <c r="D3476" s="65">
        <f>IFERROR(VLOOKUP($A3476,D_SAV!$A$5:$I$29,5,0),)</f>
        <v>0</v>
      </c>
      <c r="E3476" s="60"/>
      <c r="F3476" s="60"/>
      <c r="G3476" s="60"/>
      <c r="H3476" s="60"/>
      <c r="I3476" s="60"/>
      <c r="J3476" s="60"/>
      <c r="K3476" s="65">
        <f>IFERROR(VLOOKUP($A3476,D_SAV!$A$5:$I$29,6,0),)</f>
        <v>0</v>
      </c>
    </row>
    <row r="3477" spans="1:11" x14ac:dyDescent="0.25">
      <c r="A3477" s="59"/>
      <c r="B3477" s="63">
        <f>IFERROR(VLOOKUP($A3477,D_SAV!$A$5:$I$29,3,0),)</f>
        <v>0</v>
      </c>
      <c r="C3477" s="64" t="str">
        <f>IFERROR(VLOOKUP($A3477,D_SAV!$A$5:$I$29,4,0),"")</f>
        <v/>
      </c>
      <c r="D3477" s="65">
        <f>IFERROR(VLOOKUP($A3477,D_SAV!$A$5:$I$29,5,0),)</f>
        <v>0</v>
      </c>
      <c r="E3477" s="60"/>
      <c r="F3477" s="60"/>
      <c r="G3477" s="60"/>
      <c r="H3477" s="60"/>
      <c r="I3477" s="60"/>
      <c r="J3477" s="60"/>
      <c r="K3477" s="65">
        <f>IFERROR(VLOOKUP($A3477,D_SAV!$A$5:$I$29,6,0),)</f>
        <v>0</v>
      </c>
    </row>
    <row r="3478" spans="1:11" x14ac:dyDescent="0.25">
      <c r="A3478" s="59"/>
      <c r="B3478" s="63">
        <f>IFERROR(VLOOKUP($A3478,D_SAV!$A$5:$I$29,3,0),)</f>
        <v>0</v>
      </c>
      <c r="C3478" s="64" t="str">
        <f>IFERROR(VLOOKUP($A3478,D_SAV!$A$5:$I$29,4,0),"")</f>
        <v/>
      </c>
      <c r="D3478" s="65">
        <f>IFERROR(VLOOKUP($A3478,D_SAV!$A$5:$I$29,5,0),)</f>
        <v>0</v>
      </c>
      <c r="E3478" s="60"/>
      <c r="F3478" s="60"/>
      <c r="G3478" s="60"/>
      <c r="H3478" s="60"/>
      <c r="I3478" s="60"/>
      <c r="J3478" s="60"/>
      <c r="K3478" s="65">
        <f>IFERROR(VLOOKUP($A3478,D_SAV!$A$5:$I$29,6,0),)</f>
        <v>0</v>
      </c>
    </row>
    <row r="3479" spans="1:11" x14ac:dyDescent="0.25">
      <c r="A3479" s="59"/>
      <c r="B3479" s="63">
        <f>IFERROR(VLOOKUP($A3479,D_SAV!$A$5:$I$29,3,0),)</f>
        <v>0</v>
      </c>
      <c r="C3479" s="64" t="str">
        <f>IFERROR(VLOOKUP($A3479,D_SAV!$A$5:$I$29,4,0),"")</f>
        <v/>
      </c>
      <c r="D3479" s="65">
        <f>IFERROR(VLOOKUP($A3479,D_SAV!$A$5:$I$29,5,0),)</f>
        <v>0</v>
      </c>
      <c r="E3479" s="60"/>
      <c r="F3479" s="60"/>
      <c r="G3479" s="60"/>
      <c r="H3479" s="60"/>
      <c r="I3479" s="60"/>
      <c r="J3479" s="60"/>
      <c r="K3479" s="65">
        <f>IFERROR(VLOOKUP($A3479,D_SAV!$A$5:$I$29,6,0),)</f>
        <v>0</v>
      </c>
    </row>
    <row r="3480" spans="1:11" x14ac:dyDescent="0.25">
      <c r="A3480" s="59"/>
      <c r="B3480" s="63">
        <f>IFERROR(VLOOKUP($A3480,D_SAV!$A$5:$I$29,3,0),)</f>
        <v>0</v>
      </c>
      <c r="C3480" s="64" t="str">
        <f>IFERROR(VLOOKUP($A3480,D_SAV!$A$5:$I$29,4,0),"")</f>
        <v/>
      </c>
      <c r="D3480" s="65">
        <f>IFERROR(VLOOKUP($A3480,D_SAV!$A$5:$I$29,5,0),)</f>
        <v>0</v>
      </c>
      <c r="E3480" s="60"/>
      <c r="F3480" s="60"/>
      <c r="G3480" s="60"/>
      <c r="H3480" s="60"/>
      <c r="I3480" s="60"/>
      <c r="J3480" s="60"/>
      <c r="K3480" s="65">
        <f>IFERROR(VLOOKUP($A3480,D_SAV!$A$5:$I$29,6,0),)</f>
        <v>0</v>
      </c>
    </row>
    <row r="3481" spans="1:11" x14ac:dyDescent="0.25">
      <c r="A3481" s="59"/>
      <c r="B3481" s="63">
        <f>IFERROR(VLOOKUP($A3481,D_SAV!$A$5:$I$29,3,0),)</f>
        <v>0</v>
      </c>
      <c r="C3481" s="64" t="str">
        <f>IFERROR(VLOOKUP($A3481,D_SAV!$A$5:$I$29,4,0),"")</f>
        <v/>
      </c>
      <c r="D3481" s="65">
        <f>IFERROR(VLOOKUP($A3481,D_SAV!$A$5:$I$29,5,0),)</f>
        <v>0</v>
      </c>
      <c r="E3481" s="60"/>
      <c r="F3481" s="60"/>
      <c r="G3481" s="60"/>
      <c r="H3481" s="60"/>
      <c r="I3481" s="60"/>
      <c r="J3481" s="60"/>
      <c r="K3481" s="65">
        <f>IFERROR(VLOOKUP($A3481,D_SAV!$A$5:$I$29,6,0),)</f>
        <v>0</v>
      </c>
    </row>
    <row r="3482" spans="1:11" x14ac:dyDescent="0.25">
      <c r="A3482" s="59"/>
      <c r="B3482" s="63">
        <f>IFERROR(VLOOKUP($A3482,D_SAV!$A$5:$I$29,3,0),)</f>
        <v>0</v>
      </c>
      <c r="C3482" s="64" t="str">
        <f>IFERROR(VLOOKUP($A3482,D_SAV!$A$5:$I$29,4,0),"")</f>
        <v/>
      </c>
      <c r="D3482" s="65">
        <f>IFERROR(VLOOKUP($A3482,D_SAV!$A$5:$I$29,5,0),)</f>
        <v>0</v>
      </c>
      <c r="E3482" s="60"/>
      <c r="F3482" s="60"/>
      <c r="G3482" s="60"/>
      <c r="H3482" s="60"/>
      <c r="I3482" s="60"/>
      <c r="J3482" s="60"/>
      <c r="K3482" s="65">
        <f>IFERROR(VLOOKUP($A3482,D_SAV!$A$5:$I$29,6,0),)</f>
        <v>0</v>
      </c>
    </row>
    <row r="3483" spans="1:11" x14ac:dyDescent="0.25">
      <c r="A3483" s="59"/>
      <c r="B3483" s="63">
        <f>IFERROR(VLOOKUP($A3483,D_SAV!$A$5:$I$29,3,0),)</f>
        <v>0</v>
      </c>
      <c r="C3483" s="64" t="str">
        <f>IFERROR(VLOOKUP($A3483,D_SAV!$A$5:$I$29,4,0),"")</f>
        <v/>
      </c>
      <c r="D3483" s="65">
        <f>IFERROR(VLOOKUP($A3483,D_SAV!$A$5:$I$29,5,0),)</f>
        <v>0</v>
      </c>
      <c r="E3483" s="60"/>
      <c r="F3483" s="60"/>
      <c r="G3483" s="60"/>
      <c r="H3483" s="60"/>
      <c r="I3483" s="60"/>
      <c r="J3483" s="60"/>
      <c r="K3483" s="65">
        <f>IFERROR(VLOOKUP($A3483,D_SAV!$A$5:$I$29,6,0),)</f>
        <v>0</v>
      </c>
    </row>
    <row r="3484" spans="1:11" x14ac:dyDescent="0.25">
      <c r="A3484" s="59"/>
      <c r="B3484" s="63">
        <f>IFERROR(VLOOKUP($A3484,D_SAV!$A$5:$I$29,3,0),)</f>
        <v>0</v>
      </c>
      <c r="C3484" s="64" t="str">
        <f>IFERROR(VLOOKUP($A3484,D_SAV!$A$5:$I$29,4,0),"")</f>
        <v/>
      </c>
      <c r="D3484" s="65">
        <f>IFERROR(VLOOKUP($A3484,D_SAV!$A$5:$I$29,5,0),)</f>
        <v>0</v>
      </c>
      <c r="E3484" s="60"/>
      <c r="F3484" s="60"/>
      <c r="G3484" s="60"/>
      <c r="H3484" s="60"/>
      <c r="I3484" s="60"/>
      <c r="J3484" s="60"/>
      <c r="K3484" s="65">
        <f>IFERROR(VLOOKUP($A3484,D_SAV!$A$5:$I$29,6,0),)</f>
        <v>0</v>
      </c>
    </row>
    <row r="3485" spans="1:11" x14ac:dyDescent="0.25">
      <c r="A3485" s="59"/>
      <c r="B3485" s="63">
        <f>IFERROR(VLOOKUP($A3485,D_SAV!$A$5:$I$29,3,0),)</f>
        <v>0</v>
      </c>
      <c r="C3485" s="64" t="str">
        <f>IFERROR(VLOOKUP($A3485,D_SAV!$A$5:$I$29,4,0),"")</f>
        <v/>
      </c>
      <c r="D3485" s="65">
        <f>IFERROR(VLOOKUP($A3485,D_SAV!$A$5:$I$29,5,0),)</f>
        <v>0</v>
      </c>
      <c r="E3485" s="60"/>
      <c r="F3485" s="60"/>
      <c r="G3485" s="60"/>
      <c r="H3485" s="60"/>
      <c r="I3485" s="60"/>
      <c r="J3485" s="60"/>
      <c r="K3485" s="65">
        <f>IFERROR(VLOOKUP($A3485,D_SAV!$A$5:$I$29,6,0),)</f>
        <v>0</v>
      </c>
    </row>
    <row r="3486" spans="1:11" x14ac:dyDescent="0.25">
      <c r="A3486" s="59"/>
      <c r="B3486" s="63">
        <f>IFERROR(VLOOKUP($A3486,D_SAV!$A$5:$I$29,3,0),)</f>
        <v>0</v>
      </c>
      <c r="C3486" s="64" t="str">
        <f>IFERROR(VLOOKUP($A3486,D_SAV!$A$5:$I$29,4,0),"")</f>
        <v/>
      </c>
      <c r="D3486" s="65">
        <f>IFERROR(VLOOKUP($A3486,D_SAV!$A$5:$I$29,5,0),)</f>
        <v>0</v>
      </c>
      <c r="E3486" s="60"/>
      <c r="F3486" s="60"/>
      <c r="G3486" s="60"/>
      <c r="H3486" s="60"/>
      <c r="I3486" s="60"/>
      <c r="J3486" s="60"/>
      <c r="K3486" s="65">
        <f>IFERROR(VLOOKUP($A3486,D_SAV!$A$5:$I$29,6,0),)</f>
        <v>0</v>
      </c>
    </row>
    <row r="3487" spans="1:11" x14ac:dyDescent="0.25">
      <c r="A3487" s="59"/>
      <c r="B3487" s="63">
        <f>IFERROR(VLOOKUP($A3487,D_SAV!$A$5:$I$29,3,0),)</f>
        <v>0</v>
      </c>
      <c r="C3487" s="64" t="str">
        <f>IFERROR(VLOOKUP($A3487,D_SAV!$A$5:$I$29,4,0),"")</f>
        <v/>
      </c>
      <c r="D3487" s="65">
        <f>IFERROR(VLOOKUP($A3487,D_SAV!$A$5:$I$29,5,0),)</f>
        <v>0</v>
      </c>
      <c r="E3487" s="60"/>
      <c r="F3487" s="60"/>
      <c r="G3487" s="60"/>
      <c r="H3487" s="60"/>
      <c r="I3487" s="60"/>
      <c r="J3487" s="60"/>
      <c r="K3487" s="65">
        <f>IFERROR(VLOOKUP($A3487,D_SAV!$A$5:$I$29,6,0),)</f>
        <v>0</v>
      </c>
    </row>
    <row r="3488" spans="1:11" x14ac:dyDescent="0.25">
      <c r="A3488" s="59"/>
      <c r="B3488" s="63">
        <f>IFERROR(VLOOKUP($A3488,D_SAV!$A$5:$I$29,3,0),)</f>
        <v>0</v>
      </c>
      <c r="C3488" s="64" t="str">
        <f>IFERROR(VLOOKUP($A3488,D_SAV!$A$5:$I$29,4,0),"")</f>
        <v/>
      </c>
      <c r="D3488" s="65">
        <f>IFERROR(VLOOKUP($A3488,D_SAV!$A$5:$I$29,5,0),)</f>
        <v>0</v>
      </c>
      <c r="E3488" s="60"/>
      <c r="F3488" s="60"/>
      <c r="G3488" s="60"/>
      <c r="H3488" s="60"/>
      <c r="I3488" s="60"/>
      <c r="J3488" s="60"/>
      <c r="K3488" s="65">
        <f>IFERROR(VLOOKUP($A3488,D_SAV!$A$5:$I$29,6,0),)</f>
        <v>0</v>
      </c>
    </row>
    <row r="3489" spans="1:11" x14ac:dyDescent="0.25">
      <c r="A3489" s="59"/>
      <c r="B3489" s="63">
        <f>IFERROR(VLOOKUP($A3489,D_SAV!$A$5:$I$29,3,0),)</f>
        <v>0</v>
      </c>
      <c r="C3489" s="64" t="str">
        <f>IFERROR(VLOOKUP($A3489,D_SAV!$A$5:$I$29,4,0),"")</f>
        <v/>
      </c>
      <c r="D3489" s="65">
        <f>IFERROR(VLOOKUP($A3489,D_SAV!$A$5:$I$29,5,0),)</f>
        <v>0</v>
      </c>
      <c r="E3489" s="60"/>
      <c r="F3489" s="60"/>
      <c r="G3489" s="60"/>
      <c r="H3489" s="60"/>
      <c r="I3489" s="60"/>
      <c r="J3489" s="60"/>
      <c r="K3489" s="65">
        <f>IFERROR(VLOOKUP($A3489,D_SAV!$A$5:$I$29,6,0),)</f>
        <v>0</v>
      </c>
    </row>
    <row r="3490" spans="1:11" x14ac:dyDescent="0.25">
      <c r="A3490" s="59"/>
      <c r="B3490" s="63">
        <f>IFERROR(VLOOKUP($A3490,D_SAV!$A$5:$I$29,3,0),)</f>
        <v>0</v>
      </c>
      <c r="C3490" s="64" t="str">
        <f>IFERROR(VLOOKUP($A3490,D_SAV!$A$5:$I$29,4,0),"")</f>
        <v/>
      </c>
      <c r="D3490" s="65">
        <f>IFERROR(VLOOKUP($A3490,D_SAV!$A$5:$I$29,5,0),)</f>
        <v>0</v>
      </c>
      <c r="E3490" s="60"/>
      <c r="F3490" s="60"/>
      <c r="G3490" s="60"/>
      <c r="H3490" s="60"/>
      <c r="I3490" s="60"/>
      <c r="J3490" s="60"/>
      <c r="K3490" s="65">
        <f>IFERROR(VLOOKUP($A3490,D_SAV!$A$5:$I$29,6,0),)</f>
        <v>0</v>
      </c>
    </row>
    <row r="3491" spans="1:11" x14ac:dyDescent="0.25">
      <c r="A3491" s="59"/>
      <c r="B3491" s="63">
        <f>IFERROR(VLOOKUP($A3491,D_SAV!$A$5:$I$29,3,0),)</f>
        <v>0</v>
      </c>
      <c r="C3491" s="64" t="str">
        <f>IFERROR(VLOOKUP($A3491,D_SAV!$A$5:$I$29,4,0),"")</f>
        <v/>
      </c>
      <c r="D3491" s="65">
        <f>IFERROR(VLOOKUP($A3491,D_SAV!$A$5:$I$29,5,0),)</f>
        <v>0</v>
      </c>
      <c r="E3491" s="60"/>
      <c r="F3491" s="60"/>
      <c r="G3491" s="60"/>
      <c r="H3491" s="60"/>
      <c r="I3491" s="60"/>
      <c r="J3491" s="60"/>
      <c r="K3491" s="65">
        <f>IFERROR(VLOOKUP($A3491,D_SAV!$A$5:$I$29,6,0),)</f>
        <v>0</v>
      </c>
    </row>
    <row r="3492" spans="1:11" x14ac:dyDescent="0.25">
      <c r="A3492" s="59"/>
      <c r="B3492" s="63">
        <f>IFERROR(VLOOKUP($A3492,D_SAV!$A$5:$I$29,3,0),)</f>
        <v>0</v>
      </c>
      <c r="C3492" s="64" t="str">
        <f>IFERROR(VLOOKUP($A3492,D_SAV!$A$5:$I$29,4,0),"")</f>
        <v/>
      </c>
      <c r="D3492" s="65">
        <f>IFERROR(VLOOKUP($A3492,D_SAV!$A$5:$I$29,5,0),)</f>
        <v>0</v>
      </c>
      <c r="E3492" s="60"/>
      <c r="F3492" s="60"/>
      <c r="G3492" s="60"/>
      <c r="H3492" s="60"/>
      <c r="I3492" s="60"/>
      <c r="J3492" s="60"/>
      <c r="K3492" s="65">
        <f>IFERROR(VLOOKUP($A3492,D_SAV!$A$5:$I$29,6,0),)</f>
        <v>0</v>
      </c>
    </row>
    <row r="3493" spans="1:11" x14ac:dyDescent="0.25">
      <c r="A3493" s="59"/>
      <c r="B3493" s="63">
        <f>IFERROR(VLOOKUP($A3493,D_SAV!$A$5:$I$29,3,0),)</f>
        <v>0</v>
      </c>
      <c r="C3493" s="64" t="str">
        <f>IFERROR(VLOOKUP($A3493,D_SAV!$A$5:$I$29,4,0),"")</f>
        <v/>
      </c>
      <c r="D3493" s="65">
        <f>IFERROR(VLOOKUP($A3493,D_SAV!$A$5:$I$29,5,0),)</f>
        <v>0</v>
      </c>
      <c r="E3493" s="60"/>
      <c r="F3493" s="60"/>
      <c r="G3493" s="60"/>
      <c r="H3493" s="60"/>
      <c r="I3493" s="60"/>
      <c r="J3493" s="60"/>
      <c r="K3493" s="65">
        <f>IFERROR(VLOOKUP($A3493,D_SAV!$A$5:$I$29,6,0),)</f>
        <v>0</v>
      </c>
    </row>
    <row r="3494" spans="1:11" x14ac:dyDescent="0.25">
      <c r="A3494" s="59"/>
      <c r="B3494" s="63">
        <f>IFERROR(VLOOKUP($A3494,D_SAV!$A$5:$I$29,3,0),)</f>
        <v>0</v>
      </c>
      <c r="C3494" s="64" t="str">
        <f>IFERROR(VLOOKUP($A3494,D_SAV!$A$5:$I$29,4,0),"")</f>
        <v/>
      </c>
      <c r="D3494" s="65">
        <f>IFERROR(VLOOKUP($A3494,D_SAV!$A$5:$I$29,5,0),)</f>
        <v>0</v>
      </c>
      <c r="E3494" s="60"/>
      <c r="F3494" s="60"/>
      <c r="G3494" s="60"/>
      <c r="H3494" s="60"/>
      <c r="I3494" s="60"/>
      <c r="J3494" s="60"/>
      <c r="K3494" s="65">
        <f>IFERROR(VLOOKUP($A3494,D_SAV!$A$5:$I$29,6,0),)</f>
        <v>0</v>
      </c>
    </row>
    <row r="3495" spans="1:11" x14ac:dyDescent="0.25">
      <c r="A3495" s="59"/>
      <c r="B3495" s="63">
        <f>IFERROR(VLOOKUP($A3495,D_SAV!$A$5:$I$29,3,0),)</f>
        <v>0</v>
      </c>
      <c r="C3495" s="64" t="str">
        <f>IFERROR(VLOOKUP($A3495,D_SAV!$A$5:$I$29,4,0),"")</f>
        <v/>
      </c>
      <c r="D3495" s="65">
        <f>IFERROR(VLOOKUP($A3495,D_SAV!$A$5:$I$29,5,0),)</f>
        <v>0</v>
      </c>
      <c r="E3495" s="60"/>
      <c r="F3495" s="60"/>
      <c r="G3495" s="60"/>
      <c r="H3495" s="60"/>
      <c r="I3495" s="60"/>
      <c r="J3495" s="60"/>
      <c r="K3495" s="65">
        <f>IFERROR(VLOOKUP($A3495,D_SAV!$A$5:$I$29,6,0),)</f>
        <v>0</v>
      </c>
    </row>
    <row r="3496" spans="1:11" x14ac:dyDescent="0.25">
      <c r="A3496" s="59"/>
      <c r="B3496" s="63">
        <f>IFERROR(VLOOKUP($A3496,D_SAV!$A$5:$I$29,3,0),)</f>
        <v>0</v>
      </c>
      <c r="C3496" s="64" t="str">
        <f>IFERROR(VLOOKUP($A3496,D_SAV!$A$5:$I$29,4,0),"")</f>
        <v/>
      </c>
      <c r="D3496" s="65">
        <f>IFERROR(VLOOKUP($A3496,D_SAV!$A$5:$I$29,5,0),)</f>
        <v>0</v>
      </c>
      <c r="E3496" s="60"/>
      <c r="F3496" s="60"/>
      <c r="G3496" s="60"/>
      <c r="H3496" s="60"/>
      <c r="I3496" s="60"/>
      <c r="J3496" s="60"/>
      <c r="K3496" s="65">
        <f>IFERROR(VLOOKUP($A3496,D_SAV!$A$5:$I$29,6,0),)</f>
        <v>0</v>
      </c>
    </row>
    <row r="3497" spans="1:11" x14ac:dyDescent="0.25">
      <c r="A3497" s="59"/>
      <c r="B3497" s="63">
        <f>IFERROR(VLOOKUP($A3497,D_SAV!$A$5:$I$29,3,0),)</f>
        <v>0</v>
      </c>
      <c r="C3497" s="64" t="str">
        <f>IFERROR(VLOOKUP($A3497,D_SAV!$A$5:$I$29,4,0),"")</f>
        <v/>
      </c>
      <c r="D3497" s="65">
        <f>IFERROR(VLOOKUP($A3497,D_SAV!$A$5:$I$29,5,0),)</f>
        <v>0</v>
      </c>
      <c r="E3497" s="60"/>
      <c r="F3497" s="60"/>
      <c r="G3497" s="60"/>
      <c r="H3497" s="60"/>
      <c r="I3497" s="60"/>
      <c r="J3497" s="60"/>
      <c r="K3497" s="65">
        <f>IFERROR(VLOOKUP($A3497,D_SAV!$A$5:$I$29,6,0),)</f>
        <v>0</v>
      </c>
    </row>
    <row r="3498" spans="1:11" x14ac:dyDescent="0.25">
      <c r="A3498" s="59"/>
      <c r="B3498" s="63">
        <f>IFERROR(VLOOKUP($A3498,D_SAV!$A$5:$I$29,3,0),)</f>
        <v>0</v>
      </c>
      <c r="C3498" s="64" t="str">
        <f>IFERROR(VLOOKUP($A3498,D_SAV!$A$5:$I$29,4,0),"")</f>
        <v/>
      </c>
      <c r="D3498" s="65">
        <f>IFERROR(VLOOKUP($A3498,D_SAV!$A$5:$I$29,5,0),)</f>
        <v>0</v>
      </c>
      <c r="E3498" s="60"/>
      <c r="F3498" s="60"/>
      <c r="G3498" s="60"/>
      <c r="H3498" s="60"/>
      <c r="I3498" s="60"/>
      <c r="J3498" s="60"/>
      <c r="K3498" s="65">
        <f>IFERROR(VLOOKUP($A3498,D_SAV!$A$5:$I$29,6,0),)</f>
        <v>0</v>
      </c>
    </row>
    <row r="3499" spans="1:11" x14ac:dyDescent="0.25">
      <c r="A3499" s="59"/>
      <c r="B3499" s="63">
        <f>IFERROR(VLOOKUP($A3499,D_SAV!$A$5:$I$29,3,0),)</f>
        <v>0</v>
      </c>
      <c r="C3499" s="64" t="str">
        <f>IFERROR(VLOOKUP($A3499,D_SAV!$A$5:$I$29,4,0),"")</f>
        <v/>
      </c>
      <c r="D3499" s="65">
        <f>IFERROR(VLOOKUP($A3499,D_SAV!$A$5:$I$29,5,0),)</f>
        <v>0</v>
      </c>
      <c r="E3499" s="60"/>
      <c r="F3499" s="60"/>
      <c r="G3499" s="60"/>
      <c r="H3499" s="60"/>
      <c r="I3499" s="60"/>
      <c r="J3499" s="60"/>
      <c r="K3499" s="65">
        <f>IFERROR(VLOOKUP($A3499,D_SAV!$A$5:$I$29,6,0),)</f>
        <v>0</v>
      </c>
    </row>
    <row r="3500" spans="1:11" x14ac:dyDescent="0.25">
      <c r="A3500" s="59"/>
      <c r="B3500" s="63">
        <f>IFERROR(VLOOKUP($A3500,D_SAV!$A$5:$I$29,3,0),)</f>
        <v>0</v>
      </c>
      <c r="C3500" s="64" t="str">
        <f>IFERROR(VLOOKUP($A3500,D_SAV!$A$5:$I$29,4,0),"")</f>
        <v/>
      </c>
      <c r="D3500" s="65">
        <f>IFERROR(VLOOKUP($A3500,D_SAV!$A$5:$I$29,5,0),)</f>
        <v>0</v>
      </c>
      <c r="E3500" s="60"/>
      <c r="F3500" s="60"/>
      <c r="G3500" s="60"/>
      <c r="H3500" s="60"/>
      <c r="I3500" s="60"/>
      <c r="J3500" s="60"/>
      <c r="K3500" s="65">
        <f>IFERROR(VLOOKUP($A3500,D_SAV!$A$5:$I$29,6,0),)</f>
        <v>0</v>
      </c>
    </row>
    <row r="3501" spans="1:11" x14ac:dyDescent="0.25">
      <c r="A3501" s="59"/>
      <c r="B3501" s="63">
        <f>IFERROR(VLOOKUP($A3501,D_SAV!$A$5:$I$29,3,0),)</f>
        <v>0</v>
      </c>
      <c r="C3501" s="64" t="str">
        <f>IFERROR(VLOOKUP($A3501,D_SAV!$A$5:$I$29,4,0),"")</f>
        <v/>
      </c>
      <c r="D3501" s="65">
        <f>IFERROR(VLOOKUP($A3501,D_SAV!$A$5:$I$29,5,0),)</f>
        <v>0</v>
      </c>
      <c r="E3501" s="60"/>
      <c r="F3501" s="60"/>
      <c r="G3501" s="60"/>
      <c r="H3501" s="60"/>
      <c r="I3501" s="60"/>
      <c r="J3501" s="60"/>
      <c r="K3501" s="65">
        <f>IFERROR(VLOOKUP($A3501,D_SAV!$A$5:$I$29,6,0),)</f>
        <v>0</v>
      </c>
    </row>
    <row r="3502" spans="1:11" x14ac:dyDescent="0.25">
      <c r="A3502" s="59"/>
      <c r="B3502" s="63">
        <f>IFERROR(VLOOKUP($A3502,D_SAV!$A$5:$I$29,3,0),)</f>
        <v>0</v>
      </c>
      <c r="C3502" s="64" t="str">
        <f>IFERROR(VLOOKUP($A3502,D_SAV!$A$5:$I$29,4,0),"")</f>
        <v/>
      </c>
      <c r="D3502" s="65">
        <f>IFERROR(VLOOKUP($A3502,D_SAV!$A$5:$I$29,5,0),)</f>
        <v>0</v>
      </c>
      <c r="E3502" s="60"/>
      <c r="F3502" s="60"/>
      <c r="G3502" s="60"/>
      <c r="H3502" s="60"/>
      <c r="I3502" s="60"/>
      <c r="J3502" s="60"/>
      <c r="K3502" s="65">
        <f>IFERROR(VLOOKUP($A3502,D_SAV!$A$5:$I$29,6,0),)</f>
        <v>0</v>
      </c>
    </row>
    <row r="3503" spans="1:11" x14ac:dyDescent="0.25">
      <c r="A3503" s="59"/>
      <c r="B3503" s="63">
        <f>IFERROR(VLOOKUP($A3503,D_SAV!$A$5:$I$29,3,0),)</f>
        <v>0</v>
      </c>
      <c r="C3503" s="64" t="str">
        <f>IFERROR(VLOOKUP($A3503,D_SAV!$A$5:$I$29,4,0),"")</f>
        <v/>
      </c>
      <c r="D3503" s="65">
        <f>IFERROR(VLOOKUP($A3503,D_SAV!$A$5:$I$29,5,0),)</f>
        <v>0</v>
      </c>
      <c r="E3503" s="60"/>
      <c r="F3503" s="60"/>
      <c r="G3503" s="60"/>
      <c r="H3503" s="60"/>
      <c r="I3503" s="60"/>
      <c r="J3503" s="60"/>
      <c r="K3503" s="65">
        <f>IFERROR(VLOOKUP($A3503,D_SAV!$A$5:$I$29,6,0),)</f>
        <v>0</v>
      </c>
    </row>
    <row r="3504" spans="1:11" x14ac:dyDescent="0.25">
      <c r="A3504" s="59"/>
      <c r="B3504" s="63">
        <f>IFERROR(VLOOKUP($A3504,D_SAV!$A$5:$I$29,3,0),)</f>
        <v>0</v>
      </c>
      <c r="C3504" s="64" t="str">
        <f>IFERROR(VLOOKUP($A3504,D_SAV!$A$5:$I$29,4,0),"")</f>
        <v/>
      </c>
      <c r="D3504" s="65">
        <f>IFERROR(VLOOKUP($A3504,D_SAV!$A$5:$I$29,5,0),)</f>
        <v>0</v>
      </c>
      <c r="E3504" s="60"/>
      <c r="F3504" s="60"/>
      <c r="G3504" s="60"/>
      <c r="H3504" s="60"/>
      <c r="I3504" s="60"/>
      <c r="J3504" s="60"/>
      <c r="K3504" s="65">
        <f>IFERROR(VLOOKUP($A3504,D_SAV!$A$5:$I$29,6,0),)</f>
        <v>0</v>
      </c>
    </row>
    <row r="3505" spans="1:11" x14ac:dyDescent="0.25">
      <c r="A3505" s="59"/>
      <c r="B3505" s="63">
        <f>IFERROR(VLOOKUP($A3505,D_SAV!$A$5:$I$29,3,0),)</f>
        <v>0</v>
      </c>
      <c r="C3505" s="64" t="str">
        <f>IFERROR(VLOOKUP($A3505,D_SAV!$A$5:$I$29,4,0),"")</f>
        <v/>
      </c>
      <c r="D3505" s="65">
        <f>IFERROR(VLOOKUP($A3505,D_SAV!$A$5:$I$29,5,0),)</f>
        <v>0</v>
      </c>
      <c r="E3505" s="60"/>
      <c r="F3505" s="60"/>
      <c r="G3505" s="60"/>
      <c r="H3505" s="60"/>
      <c r="I3505" s="60"/>
      <c r="J3505" s="60"/>
      <c r="K3505" s="65">
        <f>IFERROR(VLOOKUP($A3505,D_SAV!$A$5:$I$29,6,0),)</f>
        <v>0</v>
      </c>
    </row>
    <row r="3506" spans="1:11" x14ac:dyDescent="0.25">
      <c r="A3506" s="59"/>
      <c r="B3506" s="63">
        <f>IFERROR(VLOOKUP($A3506,D_SAV!$A$5:$I$29,3,0),)</f>
        <v>0</v>
      </c>
      <c r="C3506" s="64" t="str">
        <f>IFERROR(VLOOKUP($A3506,D_SAV!$A$5:$I$29,4,0),"")</f>
        <v/>
      </c>
      <c r="D3506" s="65">
        <f>IFERROR(VLOOKUP($A3506,D_SAV!$A$5:$I$29,5,0),)</f>
        <v>0</v>
      </c>
      <c r="E3506" s="60"/>
      <c r="F3506" s="60"/>
      <c r="G3506" s="60"/>
      <c r="H3506" s="60"/>
      <c r="I3506" s="60"/>
      <c r="J3506" s="60"/>
      <c r="K3506" s="65">
        <f>IFERROR(VLOOKUP($A3506,D_SAV!$A$5:$I$29,6,0),)</f>
        <v>0</v>
      </c>
    </row>
    <row r="3507" spans="1:11" x14ac:dyDescent="0.25">
      <c r="A3507" s="59"/>
      <c r="B3507" s="63">
        <f>IFERROR(VLOOKUP($A3507,D_SAV!$A$5:$I$29,3,0),)</f>
        <v>0</v>
      </c>
      <c r="C3507" s="64" t="str">
        <f>IFERROR(VLOOKUP($A3507,D_SAV!$A$5:$I$29,4,0),"")</f>
        <v/>
      </c>
      <c r="D3507" s="65">
        <f>IFERROR(VLOOKUP($A3507,D_SAV!$A$5:$I$29,5,0),)</f>
        <v>0</v>
      </c>
      <c r="E3507" s="60"/>
      <c r="F3507" s="60"/>
      <c r="G3507" s="60"/>
      <c r="H3507" s="60"/>
      <c r="I3507" s="60"/>
      <c r="J3507" s="60"/>
      <c r="K3507" s="65">
        <f>IFERROR(VLOOKUP($A3507,D_SAV!$A$5:$I$29,6,0),)</f>
        <v>0</v>
      </c>
    </row>
    <row r="3508" spans="1:11" x14ac:dyDescent="0.25">
      <c r="A3508" s="59"/>
      <c r="B3508" s="63">
        <f>IFERROR(VLOOKUP($A3508,D_SAV!$A$5:$I$29,3,0),)</f>
        <v>0</v>
      </c>
      <c r="C3508" s="64" t="str">
        <f>IFERROR(VLOOKUP($A3508,D_SAV!$A$5:$I$29,4,0),"")</f>
        <v/>
      </c>
      <c r="D3508" s="65">
        <f>IFERROR(VLOOKUP($A3508,D_SAV!$A$5:$I$29,5,0),)</f>
        <v>0</v>
      </c>
      <c r="E3508" s="60"/>
      <c r="F3508" s="60"/>
      <c r="G3508" s="60"/>
      <c r="H3508" s="60"/>
      <c r="I3508" s="60"/>
      <c r="J3508" s="60"/>
      <c r="K3508" s="65">
        <f>IFERROR(VLOOKUP($A3508,D_SAV!$A$5:$I$29,6,0),)</f>
        <v>0</v>
      </c>
    </row>
    <row r="3509" spans="1:11" x14ac:dyDescent="0.25">
      <c r="A3509" s="59"/>
      <c r="B3509" s="63">
        <f>IFERROR(VLOOKUP($A3509,D_SAV!$A$5:$I$29,3,0),)</f>
        <v>0</v>
      </c>
      <c r="C3509" s="64" t="str">
        <f>IFERROR(VLOOKUP($A3509,D_SAV!$A$5:$I$29,4,0),"")</f>
        <v/>
      </c>
      <c r="D3509" s="65">
        <f>IFERROR(VLOOKUP($A3509,D_SAV!$A$5:$I$29,5,0),)</f>
        <v>0</v>
      </c>
      <c r="E3509" s="60"/>
      <c r="F3509" s="60"/>
      <c r="G3509" s="60"/>
      <c r="H3509" s="60"/>
      <c r="I3509" s="60"/>
      <c r="J3509" s="60"/>
      <c r="K3509" s="65">
        <f>IFERROR(VLOOKUP($A3509,D_SAV!$A$5:$I$29,6,0),)</f>
        <v>0</v>
      </c>
    </row>
    <row r="3510" spans="1:11" x14ac:dyDescent="0.25">
      <c r="A3510" s="59"/>
      <c r="B3510" s="63">
        <f>IFERROR(VLOOKUP($A3510,D_SAV!$A$5:$I$29,3,0),)</f>
        <v>0</v>
      </c>
      <c r="C3510" s="64" t="str">
        <f>IFERROR(VLOOKUP($A3510,D_SAV!$A$5:$I$29,4,0),"")</f>
        <v/>
      </c>
      <c r="D3510" s="65">
        <f>IFERROR(VLOOKUP($A3510,D_SAV!$A$5:$I$29,5,0),)</f>
        <v>0</v>
      </c>
      <c r="E3510" s="60"/>
      <c r="F3510" s="60"/>
      <c r="G3510" s="60"/>
      <c r="H3510" s="60"/>
      <c r="I3510" s="60"/>
      <c r="J3510" s="60"/>
      <c r="K3510" s="65">
        <f>IFERROR(VLOOKUP($A3510,D_SAV!$A$5:$I$29,6,0),)</f>
        <v>0</v>
      </c>
    </row>
    <row r="3511" spans="1:11" x14ac:dyDescent="0.25">
      <c r="A3511" s="59"/>
      <c r="B3511" s="63">
        <f>IFERROR(VLOOKUP($A3511,D_SAV!$A$5:$I$29,3,0),)</f>
        <v>0</v>
      </c>
      <c r="C3511" s="64" t="str">
        <f>IFERROR(VLOOKUP($A3511,D_SAV!$A$5:$I$29,4,0),"")</f>
        <v/>
      </c>
      <c r="D3511" s="65">
        <f>IFERROR(VLOOKUP($A3511,D_SAV!$A$5:$I$29,5,0),)</f>
        <v>0</v>
      </c>
      <c r="E3511" s="60"/>
      <c r="F3511" s="60"/>
      <c r="G3511" s="60"/>
      <c r="H3511" s="60"/>
      <c r="I3511" s="60"/>
      <c r="J3511" s="60"/>
      <c r="K3511" s="65">
        <f>IFERROR(VLOOKUP($A3511,D_SAV!$A$5:$I$29,6,0),)</f>
        <v>0</v>
      </c>
    </row>
    <row r="3512" spans="1:11" x14ac:dyDescent="0.25">
      <c r="A3512" s="59"/>
      <c r="B3512" s="63">
        <f>IFERROR(VLOOKUP($A3512,D_SAV!$A$5:$I$29,3,0),)</f>
        <v>0</v>
      </c>
      <c r="C3512" s="64" t="str">
        <f>IFERROR(VLOOKUP($A3512,D_SAV!$A$5:$I$29,4,0),"")</f>
        <v/>
      </c>
      <c r="D3512" s="65">
        <f>IFERROR(VLOOKUP($A3512,D_SAV!$A$5:$I$29,5,0),)</f>
        <v>0</v>
      </c>
      <c r="E3512" s="60"/>
      <c r="F3512" s="60"/>
      <c r="G3512" s="60"/>
      <c r="H3512" s="60"/>
      <c r="I3512" s="60"/>
      <c r="J3512" s="60"/>
      <c r="K3512" s="65">
        <f>IFERROR(VLOOKUP($A3512,D_SAV!$A$5:$I$29,6,0),)</f>
        <v>0</v>
      </c>
    </row>
    <row r="3513" spans="1:11" x14ac:dyDescent="0.25">
      <c r="A3513" s="59"/>
      <c r="B3513" s="63">
        <f>IFERROR(VLOOKUP($A3513,D_SAV!$A$5:$I$29,3,0),)</f>
        <v>0</v>
      </c>
      <c r="C3513" s="64" t="str">
        <f>IFERROR(VLOOKUP($A3513,D_SAV!$A$5:$I$29,4,0),"")</f>
        <v/>
      </c>
      <c r="D3513" s="65">
        <f>IFERROR(VLOOKUP($A3513,D_SAV!$A$5:$I$29,5,0),)</f>
        <v>0</v>
      </c>
      <c r="E3513" s="60"/>
      <c r="F3513" s="60"/>
      <c r="G3513" s="60"/>
      <c r="H3513" s="60"/>
      <c r="I3513" s="60"/>
      <c r="J3513" s="60"/>
      <c r="K3513" s="65">
        <f>IFERROR(VLOOKUP($A3513,D_SAV!$A$5:$I$29,6,0),)</f>
        <v>0</v>
      </c>
    </row>
    <row r="3514" spans="1:11" x14ac:dyDescent="0.25">
      <c r="A3514" s="59"/>
      <c r="B3514" s="63">
        <f>IFERROR(VLOOKUP($A3514,D_SAV!$A$5:$I$29,3,0),)</f>
        <v>0</v>
      </c>
      <c r="C3514" s="64" t="str">
        <f>IFERROR(VLOOKUP($A3514,D_SAV!$A$5:$I$29,4,0),"")</f>
        <v/>
      </c>
      <c r="D3514" s="65">
        <f>IFERROR(VLOOKUP($A3514,D_SAV!$A$5:$I$29,5,0),)</f>
        <v>0</v>
      </c>
      <c r="E3514" s="60"/>
      <c r="F3514" s="60"/>
      <c r="G3514" s="60"/>
      <c r="H3514" s="60"/>
      <c r="I3514" s="60"/>
      <c r="J3514" s="60"/>
      <c r="K3514" s="65">
        <f>IFERROR(VLOOKUP($A3514,D_SAV!$A$5:$I$29,6,0),)</f>
        <v>0</v>
      </c>
    </row>
    <row r="3515" spans="1:11" x14ac:dyDescent="0.25">
      <c r="A3515" s="59"/>
      <c r="B3515" s="63">
        <f>IFERROR(VLOOKUP($A3515,D_SAV!$A$5:$I$29,3,0),)</f>
        <v>0</v>
      </c>
      <c r="C3515" s="64" t="str">
        <f>IFERROR(VLOOKUP($A3515,D_SAV!$A$5:$I$29,4,0),"")</f>
        <v/>
      </c>
      <c r="D3515" s="65">
        <f>IFERROR(VLOOKUP($A3515,D_SAV!$A$5:$I$29,5,0),)</f>
        <v>0</v>
      </c>
      <c r="E3515" s="60"/>
      <c r="F3515" s="60"/>
      <c r="G3515" s="60"/>
      <c r="H3515" s="60"/>
      <c r="I3515" s="60"/>
      <c r="J3515" s="60"/>
      <c r="K3515" s="65">
        <f>IFERROR(VLOOKUP($A3515,D_SAV!$A$5:$I$29,6,0),)</f>
        <v>0</v>
      </c>
    </row>
    <row r="3516" spans="1:11" x14ac:dyDescent="0.25">
      <c r="A3516" s="59"/>
      <c r="B3516" s="63">
        <f>IFERROR(VLOOKUP($A3516,D_SAV!$A$5:$I$29,3,0),)</f>
        <v>0</v>
      </c>
      <c r="C3516" s="64" t="str">
        <f>IFERROR(VLOOKUP($A3516,D_SAV!$A$5:$I$29,4,0),"")</f>
        <v/>
      </c>
      <c r="D3516" s="65">
        <f>IFERROR(VLOOKUP($A3516,D_SAV!$A$5:$I$29,5,0),)</f>
        <v>0</v>
      </c>
      <c r="E3516" s="60"/>
      <c r="F3516" s="60"/>
      <c r="G3516" s="60"/>
      <c r="H3516" s="60"/>
      <c r="I3516" s="60"/>
      <c r="J3516" s="60"/>
      <c r="K3516" s="65">
        <f>IFERROR(VLOOKUP($A3516,D_SAV!$A$5:$I$29,6,0),)</f>
        <v>0</v>
      </c>
    </row>
    <row r="3517" spans="1:11" x14ac:dyDescent="0.25">
      <c r="A3517" s="59"/>
      <c r="B3517" s="63">
        <f>IFERROR(VLOOKUP($A3517,D_SAV!$A$5:$I$29,3,0),)</f>
        <v>0</v>
      </c>
      <c r="C3517" s="64" t="str">
        <f>IFERROR(VLOOKUP($A3517,D_SAV!$A$5:$I$29,4,0),"")</f>
        <v/>
      </c>
      <c r="D3517" s="65">
        <f>IFERROR(VLOOKUP($A3517,D_SAV!$A$5:$I$29,5,0),)</f>
        <v>0</v>
      </c>
      <c r="E3517" s="60"/>
      <c r="F3517" s="60"/>
      <c r="G3517" s="60"/>
      <c r="H3517" s="60"/>
      <c r="I3517" s="60"/>
      <c r="J3517" s="60"/>
      <c r="K3517" s="65">
        <f>IFERROR(VLOOKUP($A3517,D_SAV!$A$5:$I$29,6,0),)</f>
        <v>0</v>
      </c>
    </row>
    <row r="3518" spans="1:11" x14ac:dyDescent="0.25">
      <c r="A3518" s="59"/>
      <c r="B3518" s="63">
        <f>IFERROR(VLOOKUP($A3518,D_SAV!$A$5:$I$29,3,0),)</f>
        <v>0</v>
      </c>
      <c r="C3518" s="64" t="str">
        <f>IFERROR(VLOOKUP($A3518,D_SAV!$A$5:$I$29,4,0),"")</f>
        <v/>
      </c>
      <c r="D3518" s="65">
        <f>IFERROR(VLOOKUP($A3518,D_SAV!$A$5:$I$29,5,0),)</f>
        <v>0</v>
      </c>
      <c r="E3518" s="60"/>
      <c r="F3518" s="60"/>
      <c r="G3518" s="60"/>
      <c r="H3518" s="60"/>
      <c r="I3518" s="60"/>
      <c r="J3518" s="60"/>
      <c r="K3518" s="65">
        <f>IFERROR(VLOOKUP($A3518,D_SAV!$A$5:$I$29,6,0),)</f>
        <v>0</v>
      </c>
    </row>
    <row r="3519" spans="1:11" x14ac:dyDescent="0.25">
      <c r="A3519" s="59"/>
      <c r="B3519" s="63">
        <f>IFERROR(VLOOKUP($A3519,D_SAV!$A$5:$I$29,3,0),)</f>
        <v>0</v>
      </c>
      <c r="C3519" s="64" t="str">
        <f>IFERROR(VLOOKUP($A3519,D_SAV!$A$5:$I$29,4,0),"")</f>
        <v/>
      </c>
      <c r="D3519" s="65">
        <f>IFERROR(VLOOKUP($A3519,D_SAV!$A$5:$I$29,5,0),)</f>
        <v>0</v>
      </c>
      <c r="E3519" s="60"/>
      <c r="F3519" s="60"/>
      <c r="G3519" s="60"/>
      <c r="H3519" s="60"/>
      <c r="I3519" s="60"/>
      <c r="J3519" s="60"/>
      <c r="K3519" s="65">
        <f>IFERROR(VLOOKUP($A3519,D_SAV!$A$5:$I$29,6,0),)</f>
        <v>0</v>
      </c>
    </row>
    <row r="3520" spans="1:11" x14ac:dyDescent="0.25">
      <c r="A3520" s="59"/>
      <c r="B3520" s="63">
        <f>IFERROR(VLOOKUP($A3520,D_SAV!$A$5:$I$29,3,0),)</f>
        <v>0</v>
      </c>
      <c r="C3520" s="64" t="str">
        <f>IFERROR(VLOOKUP($A3520,D_SAV!$A$5:$I$29,4,0),"")</f>
        <v/>
      </c>
      <c r="D3520" s="65">
        <f>IFERROR(VLOOKUP($A3520,D_SAV!$A$5:$I$29,5,0),)</f>
        <v>0</v>
      </c>
      <c r="E3520" s="60"/>
      <c r="F3520" s="60"/>
      <c r="G3520" s="60"/>
      <c r="H3520" s="60"/>
      <c r="I3520" s="60"/>
      <c r="J3520" s="60"/>
      <c r="K3520" s="65">
        <f>IFERROR(VLOOKUP($A3520,D_SAV!$A$5:$I$29,6,0),)</f>
        <v>0</v>
      </c>
    </row>
    <row r="3521" spans="1:11" x14ac:dyDescent="0.25">
      <c r="A3521" s="59"/>
      <c r="B3521" s="63">
        <f>IFERROR(VLOOKUP($A3521,D_SAV!$A$5:$I$29,3,0),)</f>
        <v>0</v>
      </c>
      <c r="C3521" s="64" t="str">
        <f>IFERROR(VLOOKUP($A3521,D_SAV!$A$5:$I$29,4,0),"")</f>
        <v/>
      </c>
      <c r="D3521" s="65">
        <f>IFERROR(VLOOKUP($A3521,D_SAV!$A$5:$I$29,5,0),)</f>
        <v>0</v>
      </c>
      <c r="E3521" s="60"/>
      <c r="F3521" s="60"/>
      <c r="G3521" s="60"/>
      <c r="H3521" s="60"/>
      <c r="I3521" s="60"/>
      <c r="J3521" s="60"/>
      <c r="K3521" s="65">
        <f>IFERROR(VLOOKUP($A3521,D_SAV!$A$5:$I$29,6,0),)</f>
        <v>0</v>
      </c>
    </row>
    <row r="3522" spans="1:11" x14ac:dyDescent="0.25">
      <c r="A3522" s="59"/>
      <c r="B3522" s="63">
        <f>IFERROR(VLOOKUP($A3522,D_SAV!$A$5:$I$29,3,0),)</f>
        <v>0</v>
      </c>
      <c r="C3522" s="64" t="str">
        <f>IFERROR(VLOOKUP($A3522,D_SAV!$A$5:$I$29,4,0),"")</f>
        <v/>
      </c>
      <c r="D3522" s="65">
        <f>IFERROR(VLOOKUP($A3522,D_SAV!$A$5:$I$29,5,0),)</f>
        <v>0</v>
      </c>
      <c r="E3522" s="60"/>
      <c r="F3522" s="60"/>
      <c r="G3522" s="60"/>
      <c r="H3522" s="60"/>
      <c r="I3522" s="60"/>
      <c r="J3522" s="60"/>
      <c r="K3522" s="65">
        <f>IFERROR(VLOOKUP($A3522,D_SAV!$A$5:$I$29,6,0),)</f>
        <v>0</v>
      </c>
    </row>
    <row r="3523" spans="1:11" x14ac:dyDescent="0.25">
      <c r="A3523" s="59"/>
      <c r="B3523" s="63">
        <f>IFERROR(VLOOKUP($A3523,D_SAV!$A$5:$I$29,3,0),)</f>
        <v>0</v>
      </c>
      <c r="C3523" s="64" t="str">
        <f>IFERROR(VLOOKUP($A3523,D_SAV!$A$5:$I$29,4,0),"")</f>
        <v/>
      </c>
      <c r="D3523" s="65">
        <f>IFERROR(VLOOKUP($A3523,D_SAV!$A$5:$I$29,5,0),)</f>
        <v>0</v>
      </c>
      <c r="E3523" s="60"/>
      <c r="F3523" s="60"/>
      <c r="G3523" s="60"/>
      <c r="H3523" s="60"/>
      <c r="I3523" s="60"/>
      <c r="J3523" s="60"/>
      <c r="K3523" s="65">
        <f>IFERROR(VLOOKUP($A3523,D_SAV!$A$5:$I$29,6,0),)</f>
        <v>0</v>
      </c>
    </row>
    <row r="3524" spans="1:11" x14ac:dyDescent="0.25">
      <c r="A3524" s="59"/>
      <c r="B3524" s="63">
        <f>IFERROR(VLOOKUP($A3524,D_SAV!$A$5:$I$29,3,0),)</f>
        <v>0</v>
      </c>
      <c r="C3524" s="64" t="str">
        <f>IFERROR(VLOOKUP($A3524,D_SAV!$A$5:$I$29,4,0),"")</f>
        <v/>
      </c>
      <c r="D3524" s="65">
        <f>IFERROR(VLOOKUP($A3524,D_SAV!$A$5:$I$29,5,0),)</f>
        <v>0</v>
      </c>
      <c r="E3524" s="60"/>
      <c r="F3524" s="60"/>
      <c r="G3524" s="60"/>
      <c r="H3524" s="60"/>
      <c r="I3524" s="60"/>
      <c r="J3524" s="60"/>
      <c r="K3524" s="65">
        <f>IFERROR(VLOOKUP($A3524,D_SAV!$A$5:$I$29,6,0),)</f>
        <v>0</v>
      </c>
    </row>
    <row r="3525" spans="1:11" x14ac:dyDescent="0.25">
      <c r="A3525" s="59"/>
      <c r="B3525" s="63">
        <f>IFERROR(VLOOKUP($A3525,D_SAV!$A$5:$I$29,3,0),)</f>
        <v>0</v>
      </c>
      <c r="C3525" s="64" t="str">
        <f>IFERROR(VLOOKUP($A3525,D_SAV!$A$5:$I$29,4,0),"")</f>
        <v/>
      </c>
      <c r="D3525" s="65">
        <f>IFERROR(VLOOKUP($A3525,D_SAV!$A$5:$I$29,5,0),)</f>
        <v>0</v>
      </c>
      <c r="E3525" s="60"/>
      <c r="F3525" s="60"/>
      <c r="G3525" s="60"/>
      <c r="H3525" s="60"/>
      <c r="I3525" s="60"/>
      <c r="J3525" s="60"/>
      <c r="K3525" s="65">
        <f>IFERROR(VLOOKUP($A3525,D_SAV!$A$5:$I$29,6,0),)</f>
        <v>0</v>
      </c>
    </row>
    <row r="3526" spans="1:11" x14ac:dyDescent="0.25">
      <c r="A3526" s="59"/>
      <c r="B3526" s="63">
        <f>IFERROR(VLOOKUP($A3526,D_SAV!$A$5:$I$29,3,0),)</f>
        <v>0</v>
      </c>
      <c r="C3526" s="64" t="str">
        <f>IFERROR(VLOOKUP($A3526,D_SAV!$A$5:$I$29,4,0),"")</f>
        <v/>
      </c>
      <c r="D3526" s="65">
        <f>IFERROR(VLOOKUP($A3526,D_SAV!$A$5:$I$29,5,0),)</f>
        <v>0</v>
      </c>
      <c r="E3526" s="60"/>
      <c r="F3526" s="60"/>
      <c r="G3526" s="60"/>
      <c r="H3526" s="60"/>
      <c r="I3526" s="60"/>
      <c r="J3526" s="60"/>
      <c r="K3526" s="65">
        <f>IFERROR(VLOOKUP($A3526,D_SAV!$A$5:$I$29,6,0),)</f>
        <v>0</v>
      </c>
    </row>
    <row r="3527" spans="1:11" x14ac:dyDescent="0.25">
      <c r="A3527" s="59"/>
      <c r="B3527" s="63">
        <f>IFERROR(VLOOKUP($A3527,D_SAV!$A$5:$I$29,3,0),)</f>
        <v>0</v>
      </c>
      <c r="C3527" s="64" t="str">
        <f>IFERROR(VLOOKUP($A3527,D_SAV!$A$5:$I$29,4,0),"")</f>
        <v/>
      </c>
      <c r="D3527" s="65">
        <f>IFERROR(VLOOKUP($A3527,D_SAV!$A$5:$I$29,5,0),)</f>
        <v>0</v>
      </c>
      <c r="E3527" s="60"/>
      <c r="F3527" s="60"/>
      <c r="G3527" s="60"/>
      <c r="H3527" s="60"/>
      <c r="I3527" s="60"/>
      <c r="J3527" s="60"/>
      <c r="K3527" s="65">
        <f>IFERROR(VLOOKUP($A3527,D_SAV!$A$5:$I$29,6,0),)</f>
        <v>0</v>
      </c>
    </row>
    <row r="3528" spans="1:11" x14ac:dyDescent="0.25">
      <c r="A3528" s="59"/>
      <c r="B3528" s="63">
        <f>IFERROR(VLOOKUP($A3528,D_SAV!$A$5:$I$29,3,0),)</f>
        <v>0</v>
      </c>
      <c r="C3528" s="64" t="str">
        <f>IFERROR(VLOOKUP($A3528,D_SAV!$A$5:$I$29,4,0),"")</f>
        <v/>
      </c>
      <c r="D3528" s="65">
        <f>IFERROR(VLOOKUP($A3528,D_SAV!$A$5:$I$29,5,0),)</f>
        <v>0</v>
      </c>
      <c r="E3528" s="60"/>
      <c r="F3528" s="60"/>
      <c r="G3528" s="60"/>
      <c r="H3528" s="60"/>
      <c r="I3528" s="60"/>
      <c r="J3528" s="60"/>
      <c r="K3528" s="65">
        <f>IFERROR(VLOOKUP($A3528,D_SAV!$A$5:$I$29,6,0),)</f>
        <v>0</v>
      </c>
    </row>
    <row r="3529" spans="1:11" x14ac:dyDescent="0.25">
      <c r="A3529" s="59"/>
      <c r="B3529" s="63">
        <f>IFERROR(VLOOKUP($A3529,D_SAV!$A$5:$I$29,3,0),)</f>
        <v>0</v>
      </c>
      <c r="C3529" s="64" t="str">
        <f>IFERROR(VLOOKUP($A3529,D_SAV!$A$5:$I$29,4,0),"")</f>
        <v/>
      </c>
      <c r="D3529" s="65">
        <f>IFERROR(VLOOKUP($A3529,D_SAV!$A$5:$I$29,5,0),)</f>
        <v>0</v>
      </c>
      <c r="E3529" s="60"/>
      <c r="F3529" s="60"/>
      <c r="G3529" s="60"/>
      <c r="H3529" s="60"/>
      <c r="I3529" s="60"/>
      <c r="J3529" s="60"/>
      <c r="K3529" s="65">
        <f>IFERROR(VLOOKUP($A3529,D_SAV!$A$5:$I$29,6,0),)</f>
        <v>0</v>
      </c>
    </row>
    <row r="3530" spans="1:11" x14ac:dyDescent="0.25">
      <c r="A3530" s="59"/>
      <c r="B3530" s="63">
        <f>IFERROR(VLOOKUP($A3530,D_SAV!$A$5:$I$29,3,0),)</f>
        <v>0</v>
      </c>
      <c r="C3530" s="64" t="str">
        <f>IFERROR(VLOOKUP($A3530,D_SAV!$A$5:$I$29,4,0),"")</f>
        <v/>
      </c>
      <c r="D3530" s="65">
        <f>IFERROR(VLOOKUP($A3530,D_SAV!$A$5:$I$29,5,0),)</f>
        <v>0</v>
      </c>
      <c r="E3530" s="60"/>
      <c r="F3530" s="60"/>
      <c r="G3530" s="60"/>
      <c r="H3530" s="60"/>
      <c r="I3530" s="60"/>
      <c r="J3530" s="60"/>
      <c r="K3530" s="65">
        <f>IFERROR(VLOOKUP($A3530,D_SAV!$A$5:$I$29,6,0),)</f>
        <v>0</v>
      </c>
    </row>
    <row r="3531" spans="1:11" x14ac:dyDescent="0.25">
      <c r="A3531" s="59"/>
      <c r="B3531" s="63">
        <f>IFERROR(VLOOKUP($A3531,D_SAV!$A$5:$I$29,3,0),)</f>
        <v>0</v>
      </c>
      <c r="C3531" s="64" t="str">
        <f>IFERROR(VLOOKUP($A3531,D_SAV!$A$5:$I$29,4,0),"")</f>
        <v/>
      </c>
      <c r="D3531" s="65">
        <f>IFERROR(VLOOKUP($A3531,D_SAV!$A$5:$I$29,5,0),)</f>
        <v>0</v>
      </c>
      <c r="E3531" s="60"/>
      <c r="F3531" s="60"/>
      <c r="G3531" s="60"/>
      <c r="H3531" s="60"/>
      <c r="I3531" s="60"/>
      <c r="J3531" s="60"/>
      <c r="K3531" s="65">
        <f>IFERROR(VLOOKUP($A3531,D_SAV!$A$5:$I$29,6,0),)</f>
        <v>0</v>
      </c>
    </row>
    <row r="3532" spans="1:11" x14ac:dyDescent="0.25">
      <c r="A3532" s="59"/>
      <c r="B3532" s="63">
        <f>IFERROR(VLOOKUP($A3532,D_SAV!$A$5:$I$29,3,0),)</f>
        <v>0</v>
      </c>
      <c r="C3532" s="64" t="str">
        <f>IFERROR(VLOOKUP($A3532,D_SAV!$A$5:$I$29,4,0),"")</f>
        <v/>
      </c>
      <c r="D3532" s="65">
        <f>IFERROR(VLOOKUP($A3532,D_SAV!$A$5:$I$29,5,0),)</f>
        <v>0</v>
      </c>
      <c r="E3532" s="60"/>
      <c r="F3532" s="60"/>
      <c r="G3532" s="60"/>
      <c r="H3532" s="60"/>
      <c r="I3532" s="60"/>
      <c r="J3532" s="60"/>
      <c r="K3532" s="65">
        <f>IFERROR(VLOOKUP($A3532,D_SAV!$A$5:$I$29,6,0),)</f>
        <v>0</v>
      </c>
    </row>
    <row r="3533" spans="1:11" x14ac:dyDescent="0.25">
      <c r="A3533" s="59"/>
      <c r="B3533" s="63">
        <f>IFERROR(VLOOKUP($A3533,D_SAV!$A$5:$I$29,3,0),)</f>
        <v>0</v>
      </c>
      <c r="C3533" s="64" t="str">
        <f>IFERROR(VLOOKUP($A3533,D_SAV!$A$5:$I$29,4,0),"")</f>
        <v/>
      </c>
      <c r="D3533" s="65">
        <f>IFERROR(VLOOKUP($A3533,D_SAV!$A$5:$I$29,5,0),)</f>
        <v>0</v>
      </c>
      <c r="E3533" s="60"/>
      <c r="F3533" s="60"/>
      <c r="G3533" s="60"/>
      <c r="H3533" s="60"/>
      <c r="I3533" s="60"/>
      <c r="J3533" s="60"/>
      <c r="K3533" s="65">
        <f>IFERROR(VLOOKUP($A3533,D_SAV!$A$5:$I$29,6,0),)</f>
        <v>0</v>
      </c>
    </row>
    <row r="3534" spans="1:11" x14ac:dyDescent="0.25">
      <c r="A3534" s="59"/>
      <c r="B3534" s="63">
        <f>IFERROR(VLOOKUP($A3534,D_SAV!$A$5:$I$29,3,0),)</f>
        <v>0</v>
      </c>
      <c r="C3534" s="64" t="str">
        <f>IFERROR(VLOOKUP($A3534,D_SAV!$A$5:$I$29,4,0),"")</f>
        <v/>
      </c>
      <c r="D3534" s="65">
        <f>IFERROR(VLOOKUP($A3534,D_SAV!$A$5:$I$29,5,0),)</f>
        <v>0</v>
      </c>
      <c r="E3534" s="60"/>
      <c r="F3534" s="60"/>
      <c r="G3534" s="60"/>
      <c r="H3534" s="60"/>
      <c r="I3534" s="60"/>
      <c r="J3534" s="60"/>
      <c r="K3534" s="65">
        <f>IFERROR(VLOOKUP($A3534,D_SAV!$A$5:$I$29,6,0),)</f>
        <v>0</v>
      </c>
    </row>
    <row r="3535" spans="1:11" x14ac:dyDescent="0.25">
      <c r="A3535" s="59"/>
      <c r="B3535" s="63">
        <f>IFERROR(VLOOKUP($A3535,D_SAV!$A$5:$I$29,3,0),)</f>
        <v>0</v>
      </c>
      <c r="C3535" s="64" t="str">
        <f>IFERROR(VLOOKUP($A3535,D_SAV!$A$5:$I$29,4,0),"")</f>
        <v/>
      </c>
      <c r="D3535" s="65">
        <f>IFERROR(VLOOKUP($A3535,D_SAV!$A$5:$I$29,5,0),)</f>
        <v>0</v>
      </c>
      <c r="E3535" s="60"/>
      <c r="F3535" s="60"/>
      <c r="G3535" s="60"/>
      <c r="H3535" s="60"/>
      <c r="I3535" s="60"/>
      <c r="J3535" s="60"/>
      <c r="K3535" s="65">
        <f>IFERROR(VLOOKUP($A3535,D_SAV!$A$5:$I$29,6,0),)</f>
        <v>0</v>
      </c>
    </row>
    <row r="3536" spans="1:11" x14ac:dyDescent="0.25">
      <c r="A3536" s="59"/>
      <c r="B3536" s="63">
        <f>IFERROR(VLOOKUP($A3536,D_SAV!$A$5:$I$29,3,0),)</f>
        <v>0</v>
      </c>
      <c r="C3536" s="64" t="str">
        <f>IFERROR(VLOOKUP($A3536,D_SAV!$A$5:$I$29,4,0),"")</f>
        <v/>
      </c>
      <c r="D3536" s="65">
        <f>IFERROR(VLOOKUP($A3536,D_SAV!$A$5:$I$29,5,0),)</f>
        <v>0</v>
      </c>
      <c r="E3536" s="60"/>
      <c r="F3536" s="60"/>
      <c r="G3536" s="60"/>
      <c r="H3536" s="60"/>
      <c r="I3536" s="60"/>
      <c r="J3536" s="60"/>
      <c r="K3536" s="65">
        <f>IFERROR(VLOOKUP($A3536,D_SAV!$A$5:$I$29,6,0),)</f>
        <v>0</v>
      </c>
    </row>
    <row r="3537" spans="1:11" x14ac:dyDescent="0.25">
      <c r="A3537" s="59"/>
      <c r="B3537" s="63">
        <f>IFERROR(VLOOKUP($A3537,D_SAV!$A$5:$I$29,3,0),)</f>
        <v>0</v>
      </c>
      <c r="C3537" s="64" t="str">
        <f>IFERROR(VLOOKUP($A3537,D_SAV!$A$5:$I$29,4,0),"")</f>
        <v/>
      </c>
      <c r="D3537" s="65">
        <f>IFERROR(VLOOKUP($A3537,D_SAV!$A$5:$I$29,5,0),)</f>
        <v>0</v>
      </c>
      <c r="E3537" s="60"/>
      <c r="F3537" s="60"/>
      <c r="G3537" s="60"/>
      <c r="H3537" s="60"/>
      <c r="I3537" s="60"/>
      <c r="J3537" s="60"/>
      <c r="K3537" s="65">
        <f>IFERROR(VLOOKUP($A3537,D_SAV!$A$5:$I$29,6,0),)</f>
        <v>0</v>
      </c>
    </row>
    <row r="3538" spans="1:11" x14ac:dyDescent="0.25">
      <c r="A3538" s="59"/>
      <c r="B3538" s="63">
        <f>IFERROR(VLOOKUP($A3538,D_SAV!$A$5:$I$29,3,0),)</f>
        <v>0</v>
      </c>
      <c r="C3538" s="64" t="str">
        <f>IFERROR(VLOOKUP($A3538,D_SAV!$A$5:$I$29,4,0),"")</f>
        <v/>
      </c>
      <c r="D3538" s="65">
        <f>IFERROR(VLOOKUP($A3538,D_SAV!$A$5:$I$29,5,0),)</f>
        <v>0</v>
      </c>
      <c r="E3538" s="60"/>
      <c r="F3538" s="60"/>
      <c r="G3538" s="60"/>
      <c r="H3538" s="60"/>
      <c r="I3538" s="60"/>
      <c r="J3538" s="60"/>
      <c r="K3538" s="65">
        <f>IFERROR(VLOOKUP($A3538,D_SAV!$A$5:$I$29,6,0),)</f>
        <v>0</v>
      </c>
    </row>
    <row r="3539" spans="1:11" x14ac:dyDescent="0.25">
      <c r="A3539" s="59"/>
      <c r="B3539" s="63">
        <f>IFERROR(VLOOKUP($A3539,D_SAV!$A$5:$I$29,3,0),)</f>
        <v>0</v>
      </c>
      <c r="C3539" s="64" t="str">
        <f>IFERROR(VLOOKUP($A3539,D_SAV!$A$5:$I$29,4,0),"")</f>
        <v/>
      </c>
      <c r="D3539" s="65">
        <f>IFERROR(VLOOKUP($A3539,D_SAV!$A$5:$I$29,5,0),)</f>
        <v>0</v>
      </c>
      <c r="E3539" s="60"/>
      <c r="F3539" s="60"/>
      <c r="G3539" s="60"/>
      <c r="H3539" s="60"/>
      <c r="I3539" s="60"/>
      <c r="J3539" s="60"/>
      <c r="K3539" s="65">
        <f>IFERROR(VLOOKUP($A3539,D_SAV!$A$5:$I$29,6,0),)</f>
        <v>0</v>
      </c>
    </row>
    <row r="3540" spans="1:11" x14ac:dyDescent="0.25">
      <c r="A3540" s="59"/>
      <c r="B3540" s="63">
        <f>IFERROR(VLOOKUP($A3540,D_SAV!$A$5:$I$29,3,0),)</f>
        <v>0</v>
      </c>
      <c r="C3540" s="64" t="str">
        <f>IFERROR(VLOOKUP($A3540,D_SAV!$A$5:$I$29,4,0),"")</f>
        <v/>
      </c>
      <c r="D3540" s="65">
        <f>IFERROR(VLOOKUP($A3540,D_SAV!$A$5:$I$29,5,0),)</f>
        <v>0</v>
      </c>
      <c r="E3540" s="60"/>
      <c r="F3540" s="60"/>
      <c r="G3540" s="60"/>
      <c r="H3540" s="60"/>
      <c r="I3540" s="60"/>
      <c r="J3540" s="60"/>
      <c r="K3540" s="65">
        <f>IFERROR(VLOOKUP($A3540,D_SAV!$A$5:$I$29,6,0),)</f>
        <v>0</v>
      </c>
    </row>
    <row r="3541" spans="1:11" x14ac:dyDescent="0.25">
      <c r="A3541" s="59"/>
      <c r="B3541" s="63">
        <f>IFERROR(VLOOKUP($A3541,D_SAV!$A$5:$I$29,3,0),)</f>
        <v>0</v>
      </c>
      <c r="C3541" s="64" t="str">
        <f>IFERROR(VLOOKUP($A3541,D_SAV!$A$5:$I$29,4,0),"")</f>
        <v/>
      </c>
      <c r="D3541" s="65">
        <f>IFERROR(VLOOKUP($A3541,D_SAV!$A$5:$I$29,5,0),)</f>
        <v>0</v>
      </c>
      <c r="E3541" s="60"/>
      <c r="F3541" s="60"/>
      <c r="G3541" s="60"/>
      <c r="H3541" s="60"/>
      <c r="I3541" s="60"/>
      <c r="J3541" s="60"/>
      <c r="K3541" s="65">
        <f>IFERROR(VLOOKUP($A3541,D_SAV!$A$5:$I$29,6,0),)</f>
        <v>0</v>
      </c>
    </row>
    <row r="3542" spans="1:11" x14ac:dyDescent="0.25">
      <c r="A3542" s="59"/>
      <c r="B3542" s="63">
        <f>IFERROR(VLOOKUP($A3542,D_SAV!$A$5:$I$29,3,0),)</f>
        <v>0</v>
      </c>
      <c r="C3542" s="64" t="str">
        <f>IFERROR(VLOOKUP($A3542,D_SAV!$A$5:$I$29,4,0),"")</f>
        <v/>
      </c>
      <c r="D3542" s="65">
        <f>IFERROR(VLOOKUP($A3542,D_SAV!$A$5:$I$29,5,0),)</f>
        <v>0</v>
      </c>
      <c r="E3542" s="60"/>
      <c r="F3542" s="60"/>
      <c r="G3542" s="60"/>
      <c r="H3542" s="60"/>
      <c r="I3542" s="60"/>
      <c r="J3542" s="60"/>
      <c r="K3542" s="65">
        <f>IFERROR(VLOOKUP($A3542,D_SAV!$A$5:$I$29,6,0),)</f>
        <v>0</v>
      </c>
    </row>
    <row r="3543" spans="1:11" x14ac:dyDescent="0.25">
      <c r="A3543" s="59"/>
      <c r="B3543" s="63">
        <f>IFERROR(VLOOKUP($A3543,D_SAV!$A$5:$I$29,3,0),)</f>
        <v>0</v>
      </c>
      <c r="C3543" s="64" t="str">
        <f>IFERROR(VLOOKUP($A3543,D_SAV!$A$5:$I$29,4,0),"")</f>
        <v/>
      </c>
      <c r="D3543" s="65">
        <f>IFERROR(VLOOKUP($A3543,D_SAV!$A$5:$I$29,5,0),)</f>
        <v>0</v>
      </c>
      <c r="E3543" s="60"/>
      <c r="F3543" s="60"/>
      <c r="G3543" s="60"/>
      <c r="H3543" s="60"/>
      <c r="I3543" s="60"/>
      <c r="J3543" s="60"/>
      <c r="K3543" s="65">
        <f>IFERROR(VLOOKUP($A3543,D_SAV!$A$5:$I$29,6,0),)</f>
        <v>0</v>
      </c>
    </row>
    <row r="3544" spans="1:11" x14ac:dyDescent="0.25">
      <c r="A3544" s="59"/>
      <c r="B3544" s="63">
        <f>IFERROR(VLOOKUP($A3544,D_SAV!$A$5:$I$29,3,0),)</f>
        <v>0</v>
      </c>
      <c r="C3544" s="64" t="str">
        <f>IFERROR(VLOOKUP($A3544,D_SAV!$A$5:$I$29,4,0),"")</f>
        <v/>
      </c>
      <c r="D3544" s="65">
        <f>IFERROR(VLOOKUP($A3544,D_SAV!$A$5:$I$29,5,0),)</f>
        <v>0</v>
      </c>
      <c r="E3544" s="60"/>
      <c r="F3544" s="60"/>
      <c r="G3544" s="60"/>
      <c r="H3544" s="60"/>
      <c r="I3544" s="60"/>
      <c r="J3544" s="60"/>
      <c r="K3544" s="65">
        <f>IFERROR(VLOOKUP($A3544,D_SAV!$A$5:$I$29,6,0),)</f>
        <v>0</v>
      </c>
    </row>
    <row r="3545" spans="1:11" x14ac:dyDescent="0.25">
      <c r="A3545" s="59"/>
      <c r="B3545" s="63">
        <f>IFERROR(VLOOKUP($A3545,D_SAV!$A$5:$I$29,3,0),)</f>
        <v>0</v>
      </c>
      <c r="C3545" s="64" t="str">
        <f>IFERROR(VLOOKUP($A3545,D_SAV!$A$5:$I$29,4,0),"")</f>
        <v/>
      </c>
      <c r="D3545" s="65">
        <f>IFERROR(VLOOKUP($A3545,D_SAV!$A$5:$I$29,5,0),)</f>
        <v>0</v>
      </c>
      <c r="E3545" s="60"/>
      <c r="F3545" s="60"/>
      <c r="G3545" s="60"/>
      <c r="H3545" s="60"/>
      <c r="I3545" s="60"/>
      <c r="J3545" s="60"/>
      <c r="K3545" s="65">
        <f>IFERROR(VLOOKUP($A3545,D_SAV!$A$5:$I$29,6,0),)</f>
        <v>0</v>
      </c>
    </row>
    <row r="3546" spans="1:11" x14ac:dyDescent="0.25">
      <c r="A3546" s="59"/>
      <c r="B3546" s="63">
        <f>IFERROR(VLOOKUP($A3546,D_SAV!$A$5:$I$29,3,0),)</f>
        <v>0</v>
      </c>
      <c r="C3546" s="64" t="str">
        <f>IFERROR(VLOOKUP($A3546,D_SAV!$A$5:$I$29,4,0),"")</f>
        <v/>
      </c>
      <c r="D3546" s="65">
        <f>IFERROR(VLOOKUP($A3546,D_SAV!$A$5:$I$29,5,0),)</f>
        <v>0</v>
      </c>
      <c r="E3546" s="60"/>
      <c r="F3546" s="60"/>
      <c r="G3546" s="60"/>
      <c r="H3546" s="60"/>
      <c r="I3546" s="60"/>
      <c r="J3546" s="60"/>
      <c r="K3546" s="65">
        <f>IFERROR(VLOOKUP($A3546,D_SAV!$A$5:$I$29,6,0),)</f>
        <v>0</v>
      </c>
    </row>
    <row r="3547" spans="1:11" x14ac:dyDescent="0.25">
      <c r="A3547" s="59"/>
      <c r="B3547" s="63">
        <f>IFERROR(VLOOKUP($A3547,D_SAV!$A$5:$I$29,3,0),)</f>
        <v>0</v>
      </c>
      <c r="C3547" s="64" t="str">
        <f>IFERROR(VLOOKUP($A3547,D_SAV!$A$5:$I$29,4,0),"")</f>
        <v/>
      </c>
      <c r="D3547" s="65">
        <f>IFERROR(VLOOKUP($A3547,D_SAV!$A$5:$I$29,5,0),)</f>
        <v>0</v>
      </c>
      <c r="E3547" s="60"/>
      <c r="F3547" s="60"/>
      <c r="G3547" s="60"/>
      <c r="H3547" s="60"/>
      <c r="I3547" s="60"/>
      <c r="J3547" s="60"/>
      <c r="K3547" s="65">
        <f>IFERROR(VLOOKUP($A3547,D_SAV!$A$5:$I$29,6,0),)</f>
        <v>0</v>
      </c>
    </row>
    <row r="3548" spans="1:11" x14ac:dyDescent="0.25">
      <c r="A3548" s="59"/>
      <c r="B3548" s="63">
        <f>IFERROR(VLOOKUP($A3548,D_SAV!$A$5:$I$29,3,0),)</f>
        <v>0</v>
      </c>
      <c r="C3548" s="64" t="str">
        <f>IFERROR(VLOOKUP($A3548,D_SAV!$A$5:$I$29,4,0),"")</f>
        <v/>
      </c>
      <c r="D3548" s="65">
        <f>IFERROR(VLOOKUP($A3548,D_SAV!$A$5:$I$29,5,0),)</f>
        <v>0</v>
      </c>
      <c r="E3548" s="60"/>
      <c r="F3548" s="60"/>
      <c r="G3548" s="60"/>
      <c r="H3548" s="60"/>
      <c r="I3548" s="60"/>
      <c r="J3548" s="60"/>
      <c r="K3548" s="65">
        <f>IFERROR(VLOOKUP($A3548,D_SAV!$A$5:$I$29,6,0),)</f>
        <v>0</v>
      </c>
    </row>
    <row r="3549" spans="1:11" x14ac:dyDescent="0.25">
      <c r="A3549" s="59"/>
      <c r="B3549" s="63">
        <f>IFERROR(VLOOKUP($A3549,D_SAV!$A$5:$I$29,3,0),)</f>
        <v>0</v>
      </c>
      <c r="C3549" s="64" t="str">
        <f>IFERROR(VLOOKUP($A3549,D_SAV!$A$5:$I$29,4,0),"")</f>
        <v/>
      </c>
      <c r="D3549" s="65">
        <f>IFERROR(VLOOKUP($A3549,D_SAV!$A$5:$I$29,5,0),)</f>
        <v>0</v>
      </c>
      <c r="E3549" s="60"/>
      <c r="F3549" s="60"/>
      <c r="G3549" s="60"/>
      <c r="H3549" s="60"/>
      <c r="I3549" s="60"/>
      <c r="J3549" s="60"/>
      <c r="K3549" s="65">
        <f>IFERROR(VLOOKUP($A3549,D_SAV!$A$5:$I$29,6,0),)</f>
        <v>0</v>
      </c>
    </row>
    <row r="3550" spans="1:11" x14ac:dyDescent="0.25">
      <c r="A3550" s="59"/>
      <c r="B3550" s="63">
        <f>IFERROR(VLOOKUP($A3550,D_SAV!$A$5:$I$29,3,0),)</f>
        <v>0</v>
      </c>
      <c r="C3550" s="64" t="str">
        <f>IFERROR(VLOOKUP($A3550,D_SAV!$A$5:$I$29,4,0),"")</f>
        <v/>
      </c>
      <c r="D3550" s="65">
        <f>IFERROR(VLOOKUP($A3550,D_SAV!$A$5:$I$29,5,0),)</f>
        <v>0</v>
      </c>
      <c r="E3550" s="60"/>
      <c r="F3550" s="60"/>
      <c r="G3550" s="60"/>
      <c r="H3550" s="60"/>
      <c r="I3550" s="60"/>
      <c r="J3550" s="60"/>
      <c r="K3550" s="65">
        <f>IFERROR(VLOOKUP($A3550,D_SAV!$A$5:$I$29,6,0),)</f>
        <v>0</v>
      </c>
    </row>
    <row r="3551" spans="1:11" x14ac:dyDescent="0.25">
      <c r="A3551" s="59"/>
      <c r="B3551" s="63">
        <f>IFERROR(VLOOKUP($A3551,D_SAV!$A$5:$I$29,3,0),)</f>
        <v>0</v>
      </c>
      <c r="C3551" s="64" t="str">
        <f>IFERROR(VLOOKUP($A3551,D_SAV!$A$5:$I$29,4,0),"")</f>
        <v/>
      </c>
      <c r="D3551" s="65">
        <f>IFERROR(VLOOKUP($A3551,D_SAV!$A$5:$I$29,5,0),)</f>
        <v>0</v>
      </c>
      <c r="E3551" s="60"/>
      <c r="F3551" s="60"/>
      <c r="G3551" s="60"/>
      <c r="H3551" s="60"/>
      <c r="I3551" s="60"/>
      <c r="J3551" s="60"/>
      <c r="K3551" s="65">
        <f>IFERROR(VLOOKUP($A3551,D_SAV!$A$5:$I$29,6,0),)</f>
        <v>0</v>
      </c>
    </row>
    <row r="3552" spans="1:11" x14ac:dyDescent="0.25">
      <c r="A3552" s="59"/>
      <c r="B3552" s="63">
        <f>IFERROR(VLOOKUP($A3552,D_SAV!$A$5:$I$29,3,0),)</f>
        <v>0</v>
      </c>
      <c r="C3552" s="64" t="str">
        <f>IFERROR(VLOOKUP($A3552,D_SAV!$A$5:$I$29,4,0),"")</f>
        <v/>
      </c>
      <c r="D3552" s="65">
        <f>IFERROR(VLOOKUP($A3552,D_SAV!$A$5:$I$29,5,0),)</f>
        <v>0</v>
      </c>
      <c r="E3552" s="60"/>
      <c r="F3552" s="60"/>
      <c r="G3552" s="60"/>
      <c r="H3552" s="60"/>
      <c r="I3552" s="60"/>
      <c r="J3552" s="60"/>
      <c r="K3552" s="65">
        <f>IFERROR(VLOOKUP($A3552,D_SAV!$A$5:$I$29,6,0),)</f>
        <v>0</v>
      </c>
    </row>
    <row r="3553" spans="1:11" x14ac:dyDescent="0.25">
      <c r="A3553" s="59"/>
      <c r="B3553" s="63">
        <f>IFERROR(VLOOKUP($A3553,D_SAV!$A$5:$I$29,3,0),)</f>
        <v>0</v>
      </c>
      <c r="C3553" s="64" t="str">
        <f>IFERROR(VLOOKUP($A3553,D_SAV!$A$5:$I$29,4,0),"")</f>
        <v/>
      </c>
      <c r="D3553" s="65">
        <f>IFERROR(VLOOKUP($A3553,D_SAV!$A$5:$I$29,5,0),)</f>
        <v>0</v>
      </c>
      <c r="E3553" s="60"/>
      <c r="F3553" s="60"/>
      <c r="G3553" s="60"/>
      <c r="H3553" s="60"/>
      <c r="I3553" s="60"/>
      <c r="J3553" s="60"/>
      <c r="K3553" s="65">
        <f>IFERROR(VLOOKUP($A3553,D_SAV!$A$5:$I$29,6,0),)</f>
        <v>0</v>
      </c>
    </row>
    <row r="3554" spans="1:11" x14ac:dyDescent="0.25">
      <c r="A3554" s="59"/>
      <c r="B3554" s="63">
        <f>IFERROR(VLOOKUP($A3554,D_SAV!$A$5:$I$29,3,0),)</f>
        <v>0</v>
      </c>
      <c r="C3554" s="64" t="str">
        <f>IFERROR(VLOOKUP($A3554,D_SAV!$A$5:$I$29,4,0),"")</f>
        <v/>
      </c>
      <c r="D3554" s="65">
        <f>IFERROR(VLOOKUP($A3554,D_SAV!$A$5:$I$29,5,0),)</f>
        <v>0</v>
      </c>
      <c r="E3554" s="60"/>
      <c r="F3554" s="60"/>
      <c r="G3554" s="60"/>
      <c r="H3554" s="60"/>
      <c r="I3554" s="60"/>
      <c r="J3554" s="60"/>
      <c r="K3554" s="65">
        <f>IFERROR(VLOOKUP($A3554,D_SAV!$A$5:$I$29,6,0),)</f>
        <v>0</v>
      </c>
    </row>
    <row r="3555" spans="1:11" x14ac:dyDescent="0.25">
      <c r="A3555" s="59"/>
      <c r="B3555" s="63">
        <f>IFERROR(VLOOKUP($A3555,D_SAV!$A$5:$I$29,3,0),)</f>
        <v>0</v>
      </c>
      <c r="C3555" s="64" t="str">
        <f>IFERROR(VLOOKUP($A3555,D_SAV!$A$5:$I$29,4,0),"")</f>
        <v/>
      </c>
      <c r="D3555" s="65">
        <f>IFERROR(VLOOKUP($A3555,D_SAV!$A$5:$I$29,5,0),)</f>
        <v>0</v>
      </c>
      <c r="E3555" s="60"/>
      <c r="F3555" s="60"/>
      <c r="G3555" s="60"/>
      <c r="H3555" s="60"/>
      <c r="I3555" s="60"/>
      <c r="J3555" s="60"/>
      <c r="K3555" s="65">
        <f>IFERROR(VLOOKUP($A3555,D_SAV!$A$5:$I$29,6,0),)</f>
        <v>0</v>
      </c>
    </row>
    <row r="3556" spans="1:11" x14ac:dyDescent="0.25">
      <c r="A3556" s="59"/>
      <c r="B3556" s="63">
        <f>IFERROR(VLOOKUP($A3556,D_SAV!$A$5:$I$29,3,0),)</f>
        <v>0</v>
      </c>
      <c r="C3556" s="64" t="str">
        <f>IFERROR(VLOOKUP($A3556,D_SAV!$A$5:$I$29,4,0),"")</f>
        <v/>
      </c>
      <c r="D3556" s="65">
        <f>IFERROR(VLOOKUP($A3556,D_SAV!$A$5:$I$29,5,0),)</f>
        <v>0</v>
      </c>
      <c r="E3556" s="60"/>
      <c r="F3556" s="60"/>
      <c r="G3556" s="60"/>
      <c r="H3556" s="60"/>
      <c r="I3556" s="60"/>
      <c r="J3556" s="60"/>
      <c r="K3556" s="65">
        <f>IFERROR(VLOOKUP($A3556,D_SAV!$A$5:$I$29,6,0),)</f>
        <v>0</v>
      </c>
    </row>
    <row r="3557" spans="1:11" x14ac:dyDescent="0.25">
      <c r="A3557" s="59"/>
      <c r="B3557" s="63">
        <f>IFERROR(VLOOKUP($A3557,D_SAV!$A$5:$I$29,3,0),)</f>
        <v>0</v>
      </c>
      <c r="C3557" s="64" t="str">
        <f>IFERROR(VLOOKUP($A3557,D_SAV!$A$5:$I$29,4,0),"")</f>
        <v/>
      </c>
      <c r="D3557" s="65">
        <f>IFERROR(VLOOKUP($A3557,D_SAV!$A$5:$I$29,5,0),)</f>
        <v>0</v>
      </c>
      <c r="E3557" s="60"/>
      <c r="F3557" s="60"/>
      <c r="G3557" s="60"/>
      <c r="H3557" s="60"/>
      <c r="I3557" s="60"/>
      <c r="J3557" s="60"/>
      <c r="K3557" s="65">
        <f>IFERROR(VLOOKUP($A3557,D_SAV!$A$5:$I$29,6,0),)</f>
        <v>0</v>
      </c>
    </row>
    <row r="3558" spans="1:11" x14ac:dyDescent="0.25">
      <c r="A3558" s="59"/>
      <c r="B3558" s="63">
        <f>IFERROR(VLOOKUP($A3558,D_SAV!$A$5:$I$29,3,0),)</f>
        <v>0</v>
      </c>
      <c r="C3558" s="64" t="str">
        <f>IFERROR(VLOOKUP($A3558,D_SAV!$A$5:$I$29,4,0),"")</f>
        <v/>
      </c>
      <c r="D3558" s="65">
        <f>IFERROR(VLOOKUP($A3558,D_SAV!$A$5:$I$29,5,0),)</f>
        <v>0</v>
      </c>
      <c r="E3558" s="60"/>
      <c r="F3558" s="60"/>
      <c r="G3558" s="60"/>
      <c r="H3558" s="60"/>
      <c r="I3558" s="60"/>
      <c r="J3558" s="60"/>
      <c r="K3558" s="65">
        <f>IFERROR(VLOOKUP($A3558,D_SAV!$A$5:$I$29,6,0),)</f>
        <v>0</v>
      </c>
    </row>
    <row r="3559" spans="1:11" x14ac:dyDescent="0.25">
      <c r="A3559" s="59"/>
      <c r="B3559" s="63">
        <f>IFERROR(VLOOKUP($A3559,D_SAV!$A$5:$I$29,3,0),)</f>
        <v>0</v>
      </c>
      <c r="C3559" s="64" t="str">
        <f>IFERROR(VLOOKUP($A3559,D_SAV!$A$5:$I$29,4,0),"")</f>
        <v/>
      </c>
      <c r="D3559" s="65">
        <f>IFERROR(VLOOKUP($A3559,D_SAV!$A$5:$I$29,5,0),)</f>
        <v>0</v>
      </c>
      <c r="E3559" s="60"/>
      <c r="F3559" s="60"/>
      <c r="G3559" s="60"/>
      <c r="H3559" s="60"/>
      <c r="I3559" s="60"/>
      <c r="J3559" s="60"/>
      <c r="K3559" s="65">
        <f>IFERROR(VLOOKUP($A3559,D_SAV!$A$5:$I$29,6,0),)</f>
        <v>0</v>
      </c>
    </row>
    <row r="3560" spans="1:11" x14ac:dyDescent="0.25">
      <c r="A3560" s="59"/>
      <c r="B3560" s="63">
        <f>IFERROR(VLOOKUP($A3560,D_SAV!$A$5:$I$29,3,0),)</f>
        <v>0</v>
      </c>
      <c r="C3560" s="64" t="str">
        <f>IFERROR(VLOOKUP($A3560,D_SAV!$A$5:$I$29,4,0),"")</f>
        <v/>
      </c>
      <c r="D3560" s="65">
        <f>IFERROR(VLOOKUP($A3560,D_SAV!$A$5:$I$29,5,0),)</f>
        <v>0</v>
      </c>
      <c r="E3560" s="60"/>
      <c r="F3560" s="60"/>
      <c r="G3560" s="60"/>
      <c r="H3560" s="60"/>
      <c r="I3560" s="60"/>
      <c r="J3560" s="60"/>
      <c r="K3560" s="65">
        <f>IFERROR(VLOOKUP($A3560,D_SAV!$A$5:$I$29,6,0),)</f>
        <v>0</v>
      </c>
    </row>
    <row r="3561" spans="1:11" x14ac:dyDescent="0.25">
      <c r="A3561" s="59"/>
      <c r="B3561" s="63">
        <f>IFERROR(VLOOKUP($A3561,D_SAV!$A$5:$I$29,3,0),)</f>
        <v>0</v>
      </c>
      <c r="C3561" s="64" t="str">
        <f>IFERROR(VLOOKUP($A3561,D_SAV!$A$5:$I$29,4,0),"")</f>
        <v/>
      </c>
      <c r="D3561" s="65">
        <f>IFERROR(VLOOKUP($A3561,D_SAV!$A$5:$I$29,5,0),)</f>
        <v>0</v>
      </c>
      <c r="E3561" s="60"/>
      <c r="F3561" s="60"/>
      <c r="G3561" s="60"/>
      <c r="H3561" s="60"/>
      <c r="I3561" s="60"/>
      <c r="J3561" s="60"/>
      <c r="K3561" s="65">
        <f>IFERROR(VLOOKUP($A3561,D_SAV!$A$5:$I$29,6,0),)</f>
        <v>0</v>
      </c>
    </row>
    <row r="3562" spans="1:11" x14ac:dyDescent="0.25">
      <c r="A3562" s="59"/>
      <c r="B3562" s="63">
        <f>IFERROR(VLOOKUP($A3562,D_SAV!$A$5:$I$29,3,0),)</f>
        <v>0</v>
      </c>
      <c r="C3562" s="64" t="str">
        <f>IFERROR(VLOOKUP($A3562,D_SAV!$A$5:$I$29,4,0),"")</f>
        <v/>
      </c>
      <c r="D3562" s="65">
        <f>IFERROR(VLOOKUP($A3562,D_SAV!$A$5:$I$29,5,0),)</f>
        <v>0</v>
      </c>
      <c r="E3562" s="60"/>
      <c r="F3562" s="60"/>
      <c r="G3562" s="60"/>
      <c r="H3562" s="60"/>
      <c r="I3562" s="60"/>
      <c r="J3562" s="60"/>
      <c r="K3562" s="65">
        <f>IFERROR(VLOOKUP($A3562,D_SAV!$A$5:$I$29,6,0),)</f>
        <v>0</v>
      </c>
    </row>
    <row r="3563" spans="1:11" x14ac:dyDescent="0.25">
      <c r="A3563" s="59"/>
      <c r="B3563" s="63">
        <f>IFERROR(VLOOKUP($A3563,D_SAV!$A$5:$I$29,3,0),)</f>
        <v>0</v>
      </c>
      <c r="C3563" s="64" t="str">
        <f>IFERROR(VLOOKUP($A3563,D_SAV!$A$5:$I$29,4,0),"")</f>
        <v/>
      </c>
      <c r="D3563" s="65">
        <f>IFERROR(VLOOKUP($A3563,D_SAV!$A$5:$I$29,5,0),)</f>
        <v>0</v>
      </c>
      <c r="E3563" s="60"/>
      <c r="F3563" s="60"/>
      <c r="G3563" s="60"/>
      <c r="H3563" s="60"/>
      <c r="I3563" s="60"/>
      <c r="J3563" s="60"/>
      <c r="K3563" s="65">
        <f>IFERROR(VLOOKUP($A3563,D_SAV!$A$5:$I$29,6,0),)</f>
        <v>0</v>
      </c>
    </row>
    <row r="3564" spans="1:11" x14ac:dyDescent="0.25">
      <c r="A3564" s="59"/>
      <c r="B3564" s="63">
        <f>IFERROR(VLOOKUP($A3564,D_SAV!$A$5:$I$29,3,0),)</f>
        <v>0</v>
      </c>
      <c r="C3564" s="64" t="str">
        <f>IFERROR(VLOOKUP($A3564,D_SAV!$A$5:$I$29,4,0),"")</f>
        <v/>
      </c>
      <c r="D3564" s="65">
        <f>IFERROR(VLOOKUP($A3564,D_SAV!$A$5:$I$29,5,0),)</f>
        <v>0</v>
      </c>
      <c r="E3564" s="60"/>
      <c r="F3564" s="60"/>
      <c r="G3564" s="60"/>
      <c r="H3564" s="60"/>
      <c r="I3564" s="60"/>
      <c r="J3564" s="60"/>
      <c r="K3564" s="65">
        <f>IFERROR(VLOOKUP($A3564,D_SAV!$A$5:$I$29,6,0),)</f>
        <v>0</v>
      </c>
    </row>
    <row r="3565" spans="1:11" x14ac:dyDescent="0.25">
      <c r="A3565" s="59"/>
      <c r="B3565" s="63">
        <f>IFERROR(VLOOKUP($A3565,D_SAV!$A$5:$I$29,3,0),)</f>
        <v>0</v>
      </c>
      <c r="C3565" s="64" t="str">
        <f>IFERROR(VLOOKUP($A3565,D_SAV!$A$5:$I$29,4,0),"")</f>
        <v/>
      </c>
      <c r="D3565" s="65">
        <f>IFERROR(VLOOKUP($A3565,D_SAV!$A$5:$I$29,5,0),)</f>
        <v>0</v>
      </c>
      <c r="E3565" s="60"/>
      <c r="F3565" s="60"/>
      <c r="G3565" s="60"/>
      <c r="H3565" s="60"/>
      <c r="I3565" s="60"/>
      <c r="J3565" s="60"/>
      <c r="K3565" s="65">
        <f>IFERROR(VLOOKUP($A3565,D_SAV!$A$5:$I$29,6,0),)</f>
        <v>0</v>
      </c>
    </row>
    <row r="3566" spans="1:11" x14ac:dyDescent="0.25">
      <c r="A3566" s="59"/>
      <c r="B3566" s="63">
        <f>IFERROR(VLOOKUP($A3566,D_SAV!$A$5:$I$29,3,0),)</f>
        <v>0</v>
      </c>
      <c r="C3566" s="64" t="str">
        <f>IFERROR(VLOOKUP($A3566,D_SAV!$A$5:$I$29,4,0),"")</f>
        <v/>
      </c>
      <c r="D3566" s="65">
        <f>IFERROR(VLOOKUP($A3566,D_SAV!$A$5:$I$29,5,0),)</f>
        <v>0</v>
      </c>
      <c r="E3566" s="60"/>
      <c r="F3566" s="60"/>
      <c r="G3566" s="60"/>
      <c r="H3566" s="60"/>
      <c r="I3566" s="60"/>
      <c r="J3566" s="60"/>
      <c r="K3566" s="65">
        <f>IFERROR(VLOOKUP($A3566,D_SAV!$A$5:$I$29,6,0),)</f>
        <v>0</v>
      </c>
    </row>
    <row r="3567" spans="1:11" x14ac:dyDescent="0.25">
      <c r="A3567" s="59"/>
      <c r="B3567" s="63">
        <f>IFERROR(VLOOKUP($A3567,D_SAV!$A$5:$I$29,3,0),)</f>
        <v>0</v>
      </c>
      <c r="C3567" s="64" t="str">
        <f>IFERROR(VLOOKUP($A3567,D_SAV!$A$5:$I$29,4,0),"")</f>
        <v/>
      </c>
      <c r="D3567" s="65">
        <f>IFERROR(VLOOKUP($A3567,D_SAV!$A$5:$I$29,5,0),)</f>
        <v>0</v>
      </c>
      <c r="E3567" s="60"/>
      <c r="F3567" s="60"/>
      <c r="G3567" s="60"/>
      <c r="H3567" s="60"/>
      <c r="I3567" s="60"/>
      <c r="J3567" s="60"/>
      <c r="K3567" s="65">
        <f>IFERROR(VLOOKUP($A3567,D_SAV!$A$5:$I$29,6,0),)</f>
        <v>0</v>
      </c>
    </row>
    <row r="3568" spans="1:11" x14ac:dyDescent="0.25">
      <c r="A3568" s="59"/>
      <c r="B3568" s="63">
        <f>IFERROR(VLOOKUP($A3568,D_SAV!$A$5:$I$29,3,0),)</f>
        <v>0</v>
      </c>
      <c r="C3568" s="64" t="str">
        <f>IFERROR(VLOOKUP($A3568,D_SAV!$A$5:$I$29,4,0),"")</f>
        <v/>
      </c>
      <c r="D3568" s="65">
        <f>IFERROR(VLOOKUP($A3568,D_SAV!$A$5:$I$29,5,0),)</f>
        <v>0</v>
      </c>
      <c r="E3568" s="60"/>
      <c r="F3568" s="60"/>
      <c r="G3568" s="60"/>
      <c r="H3568" s="60"/>
      <c r="I3568" s="60"/>
      <c r="J3568" s="60"/>
      <c r="K3568" s="65">
        <f>IFERROR(VLOOKUP($A3568,D_SAV!$A$5:$I$29,6,0),)</f>
        <v>0</v>
      </c>
    </row>
    <row r="3569" spans="1:11" x14ac:dyDescent="0.25">
      <c r="A3569" s="59"/>
      <c r="B3569" s="63">
        <f>IFERROR(VLOOKUP($A3569,D_SAV!$A$5:$I$29,3,0),)</f>
        <v>0</v>
      </c>
      <c r="C3569" s="64" t="str">
        <f>IFERROR(VLOOKUP($A3569,D_SAV!$A$5:$I$29,4,0),"")</f>
        <v/>
      </c>
      <c r="D3569" s="65">
        <f>IFERROR(VLOOKUP($A3569,D_SAV!$A$5:$I$29,5,0),)</f>
        <v>0</v>
      </c>
      <c r="E3569" s="60"/>
      <c r="F3569" s="60"/>
      <c r="G3569" s="60"/>
      <c r="H3569" s="60"/>
      <c r="I3569" s="60"/>
      <c r="J3569" s="60"/>
      <c r="K3569" s="65">
        <f>IFERROR(VLOOKUP($A3569,D_SAV!$A$5:$I$29,6,0),)</f>
        <v>0</v>
      </c>
    </row>
    <row r="3570" spans="1:11" x14ac:dyDescent="0.25">
      <c r="A3570" s="59"/>
      <c r="B3570" s="63">
        <f>IFERROR(VLOOKUP($A3570,D_SAV!$A$5:$I$29,3,0),)</f>
        <v>0</v>
      </c>
      <c r="C3570" s="64" t="str">
        <f>IFERROR(VLOOKUP($A3570,D_SAV!$A$5:$I$29,4,0),"")</f>
        <v/>
      </c>
      <c r="D3570" s="65">
        <f>IFERROR(VLOOKUP($A3570,D_SAV!$A$5:$I$29,5,0),)</f>
        <v>0</v>
      </c>
      <c r="E3570" s="60"/>
      <c r="F3570" s="60"/>
      <c r="G3570" s="60"/>
      <c r="H3570" s="60"/>
      <c r="I3570" s="60"/>
      <c r="J3570" s="60"/>
      <c r="K3570" s="65">
        <f>IFERROR(VLOOKUP($A3570,D_SAV!$A$5:$I$29,6,0),)</f>
        <v>0</v>
      </c>
    </row>
    <row r="3571" spans="1:11" x14ac:dyDescent="0.25">
      <c r="A3571" s="59"/>
      <c r="B3571" s="63">
        <f>IFERROR(VLOOKUP($A3571,D_SAV!$A$5:$I$29,3,0),)</f>
        <v>0</v>
      </c>
      <c r="C3571" s="64" t="str">
        <f>IFERROR(VLOOKUP($A3571,D_SAV!$A$5:$I$29,4,0),"")</f>
        <v/>
      </c>
      <c r="D3571" s="65">
        <f>IFERROR(VLOOKUP($A3571,D_SAV!$A$5:$I$29,5,0),)</f>
        <v>0</v>
      </c>
      <c r="E3571" s="60"/>
      <c r="F3571" s="60"/>
      <c r="G3571" s="60"/>
      <c r="H3571" s="60"/>
      <c r="I3571" s="60"/>
      <c r="J3571" s="60"/>
      <c r="K3571" s="65">
        <f>IFERROR(VLOOKUP($A3571,D_SAV!$A$5:$I$29,6,0),)</f>
        <v>0</v>
      </c>
    </row>
    <row r="3572" spans="1:11" x14ac:dyDescent="0.25">
      <c r="A3572" s="59"/>
      <c r="B3572" s="63">
        <f>IFERROR(VLOOKUP($A3572,D_SAV!$A$5:$I$29,3,0),)</f>
        <v>0</v>
      </c>
      <c r="C3572" s="64" t="str">
        <f>IFERROR(VLOOKUP($A3572,D_SAV!$A$5:$I$29,4,0),"")</f>
        <v/>
      </c>
      <c r="D3572" s="65">
        <f>IFERROR(VLOOKUP($A3572,D_SAV!$A$5:$I$29,5,0),)</f>
        <v>0</v>
      </c>
      <c r="E3572" s="60"/>
      <c r="F3572" s="60"/>
      <c r="G3572" s="60"/>
      <c r="H3572" s="60"/>
      <c r="I3572" s="60"/>
      <c r="J3572" s="60"/>
      <c r="K3572" s="65">
        <f>IFERROR(VLOOKUP($A3572,D_SAV!$A$5:$I$29,6,0),)</f>
        <v>0</v>
      </c>
    </row>
    <row r="3573" spans="1:11" x14ac:dyDescent="0.25">
      <c r="A3573" s="59"/>
      <c r="B3573" s="63">
        <f>IFERROR(VLOOKUP($A3573,D_SAV!$A$5:$I$29,3,0),)</f>
        <v>0</v>
      </c>
      <c r="C3573" s="64" t="str">
        <f>IFERROR(VLOOKUP($A3573,D_SAV!$A$5:$I$29,4,0),"")</f>
        <v/>
      </c>
      <c r="D3573" s="65">
        <f>IFERROR(VLOOKUP($A3573,D_SAV!$A$5:$I$29,5,0),)</f>
        <v>0</v>
      </c>
      <c r="E3573" s="60"/>
      <c r="F3573" s="60"/>
      <c r="G3573" s="60"/>
      <c r="H3573" s="60"/>
      <c r="I3573" s="60"/>
      <c r="J3573" s="60"/>
      <c r="K3573" s="65">
        <f>IFERROR(VLOOKUP($A3573,D_SAV!$A$5:$I$29,6,0),)</f>
        <v>0</v>
      </c>
    </row>
    <row r="3574" spans="1:11" x14ac:dyDescent="0.25">
      <c r="A3574" s="59"/>
      <c r="B3574" s="63">
        <f>IFERROR(VLOOKUP($A3574,D_SAV!$A$5:$I$29,3,0),)</f>
        <v>0</v>
      </c>
      <c r="C3574" s="64" t="str">
        <f>IFERROR(VLOOKUP($A3574,D_SAV!$A$5:$I$29,4,0),"")</f>
        <v/>
      </c>
      <c r="D3574" s="65">
        <f>IFERROR(VLOOKUP($A3574,D_SAV!$A$5:$I$29,5,0),)</f>
        <v>0</v>
      </c>
      <c r="E3574" s="60"/>
      <c r="F3574" s="60"/>
      <c r="G3574" s="60"/>
      <c r="H3574" s="60"/>
      <c r="I3574" s="60"/>
      <c r="J3574" s="60"/>
      <c r="K3574" s="65">
        <f>IFERROR(VLOOKUP($A3574,D_SAV!$A$5:$I$29,6,0),)</f>
        <v>0</v>
      </c>
    </row>
    <row r="3575" spans="1:11" x14ac:dyDescent="0.25">
      <c r="A3575" s="59"/>
      <c r="B3575" s="63">
        <f>IFERROR(VLOOKUP($A3575,D_SAV!$A$5:$I$29,3,0),)</f>
        <v>0</v>
      </c>
      <c r="C3575" s="64" t="str">
        <f>IFERROR(VLOOKUP($A3575,D_SAV!$A$5:$I$29,4,0),"")</f>
        <v/>
      </c>
      <c r="D3575" s="65">
        <f>IFERROR(VLOOKUP($A3575,D_SAV!$A$5:$I$29,5,0),)</f>
        <v>0</v>
      </c>
      <c r="E3575" s="60"/>
      <c r="F3575" s="60"/>
      <c r="G3575" s="60"/>
      <c r="H3575" s="60"/>
      <c r="I3575" s="60"/>
      <c r="J3575" s="60"/>
      <c r="K3575" s="65">
        <f>IFERROR(VLOOKUP($A3575,D_SAV!$A$5:$I$29,6,0),)</f>
        <v>0</v>
      </c>
    </row>
    <row r="3576" spans="1:11" x14ac:dyDescent="0.25">
      <c r="A3576" s="59"/>
      <c r="B3576" s="63">
        <f>IFERROR(VLOOKUP($A3576,D_SAV!$A$5:$I$29,3,0),)</f>
        <v>0</v>
      </c>
      <c r="C3576" s="64" t="str">
        <f>IFERROR(VLOOKUP($A3576,D_SAV!$A$5:$I$29,4,0),"")</f>
        <v/>
      </c>
      <c r="D3576" s="65">
        <f>IFERROR(VLOOKUP($A3576,D_SAV!$A$5:$I$29,5,0),)</f>
        <v>0</v>
      </c>
      <c r="E3576" s="60"/>
      <c r="F3576" s="60"/>
      <c r="G3576" s="60"/>
      <c r="H3576" s="60"/>
      <c r="I3576" s="60"/>
      <c r="J3576" s="60"/>
      <c r="K3576" s="65">
        <f>IFERROR(VLOOKUP($A3576,D_SAV!$A$5:$I$29,6,0),)</f>
        <v>0</v>
      </c>
    </row>
    <row r="3577" spans="1:11" x14ac:dyDescent="0.25">
      <c r="A3577" s="59"/>
      <c r="B3577" s="63">
        <f>IFERROR(VLOOKUP($A3577,D_SAV!$A$5:$I$29,3,0),)</f>
        <v>0</v>
      </c>
      <c r="C3577" s="64" t="str">
        <f>IFERROR(VLOOKUP($A3577,D_SAV!$A$5:$I$29,4,0),"")</f>
        <v/>
      </c>
      <c r="D3577" s="65">
        <f>IFERROR(VLOOKUP($A3577,D_SAV!$A$5:$I$29,5,0),)</f>
        <v>0</v>
      </c>
      <c r="E3577" s="60"/>
      <c r="F3577" s="60"/>
      <c r="G3577" s="60"/>
      <c r="H3577" s="60"/>
      <c r="I3577" s="60"/>
      <c r="J3577" s="60"/>
      <c r="K3577" s="65">
        <f>IFERROR(VLOOKUP($A3577,D_SAV!$A$5:$I$29,6,0),)</f>
        <v>0</v>
      </c>
    </row>
    <row r="3578" spans="1:11" x14ac:dyDescent="0.25">
      <c r="A3578" s="59"/>
      <c r="B3578" s="63">
        <f>IFERROR(VLOOKUP($A3578,D_SAV!$A$5:$I$29,3,0),)</f>
        <v>0</v>
      </c>
      <c r="C3578" s="64" t="str">
        <f>IFERROR(VLOOKUP($A3578,D_SAV!$A$5:$I$29,4,0),"")</f>
        <v/>
      </c>
      <c r="D3578" s="65">
        <f>IFERROR(VLOOKUP($A3578,D_SAV!$A$5:$I$29,5,0),)</f>
        <v>0</v>
      </c>
      <c r="E3578" s="60"/>
      <c r="F3578" s="60"/>
      <c r="G3578" s="60"/>
      <c r="H3578" s="60"/>
      <c r="I3578" s="60"/>
      <c r="J3578" s="60"/>
      <c r="K3578" s="65">
        <f>IFERROR(VLOOKUP($A3578,D_SAV!$A$5:$I$29,6,0),)</f>
        <v>0</v>
      </c>
    </row>
    <row r="3579" spans="1:11" x14ac:dyDescent="0.25">
      <c r="A3579" s="59"/>
      <c r="B3579" s="63">
        <f>IFERROR(VLOOKUP($A3579,D_SAV!$A$5:$I$29,3,0),)</f>
        <v>0</v>
      </c>
      <c r="C3579" s="64" t="str">
        <f>IFERROR(VLOOKUP($A3579,D_SAV!$A$5:$I$29,4,0),"")</f>
        <v/>
      </c>
      <c r="D3579" s="65">
        <f>IFERROR(VLOOKUP($A3579,D_SAV!$A$5:$I$29,5,0),)</f>
        <v>0</v>
      </c>
      <c r="E3579" s="60"/>
      <c r="F3579" s="60"/>
      <c r="G3579" s="60"/>
      <c r="H3579" s="60"/>
      <c r="I3579" s="60"/>
      <c r="J3579" s="60"/>
      <c r="K3579" s="65">
        <f>IFERROR(VLOOKUP($A3579,D_SAV!$A$5:$I$29,6,0),)</f>
        <v>0</v>
      </c>
    </row>
    <row r="3580" spans="1:11" x14ac:dyDescent="0.25">
      <c r="A3580" s="59"/>
      <c r="B3580" s="63">
        <f>IFERROR(VLOOKUP($A3580,D_SAV!$A$5:$I$29,3,0),)</f>
        <v>0</v>
      </c>
      <c r="C3580" s="64" t="str">
        <f>IFERROR(VLOOKUP($A3580,D_SAV!$A$5:$I$29,4,0),"")</f>
        <v/>
      </c>
      <c r="D3580" s="65">
        <f>IFERROR(VLOOKUP($A3580,D_SAV!$A$5:$I$29,5,0),)</f>
        <v>0</v>
      </c>
      <c r="E3580" s="60"/>
      <c r="F3580" s="60"/>
      <c r="G3580" s="60"/>
      <c r="H3580" s="60"/>
      <c r="I3580" s="60"/>
      <c r="J3580" s="60"/>
      <c r="K3580" s="65">
        <f>IFERROR(VLOOKUP($A3580,D_SAV!$A$5:$I$29,6,0),)</f>
        <v>0</v>
      </c>
    </row>
    <row r="3581" spans="1:11" x14ac:dyDescent="0.25">
      <c r="A3581" s="59"/>
      <c r="B3581" s="63">
        <f>IFERROR(VLOOKUP($A3581,D_SAV!$A$5:$I$29,3,0),)</f>
        <v>0</v>
      </c>
      <c r="C3581" s="64" t="str">
        <f>IFERROR(VLOOKUP($A3581,D_SAV!$A$5:$I$29,4,0),"")</f>
        <v/>
      </c>
      <c r="D3581" s="65">
        <f>IFERROR(VLOOKUP($A3581,D_SAV!$A$5:$I$29,5,0),)</f>
        <v>0</v>
      </c>
      <c r="E3581" s="60"/>
      <c r="F3581" s="60"/>
      <c r="G3581" s="60"/>
      <c r="H3581" s="60"/>
      <c r="I3581" s="60"/>
      <c r="J3581" s="60"/>
      <c r="K3581" s="65">
        <f>IFERROR(VLOOKUP($A3581,D_SAV!$A$5:$I$29,6,0),)</f>
        <v>0</v>
      </c>
    </row>
    <row r="3582" spans="1:11" x14ac:dyDescent="0.25">
      <c r="A3582" s="59"/>
      <c r="B3582" s="63">
        <f>IFERROR(VLOOKUP($A3582,D_SAV!$A$5:$I$29,3,0),)</f>
        <v>0</v>
      </c>
      <c r="C3582" s="64" t="str">
        <f>IFERROR(VLOOKUP($A3582,D_SAV!$A$5:$I$29,4,0),"")</f>
        <v/>
      </c>
      <c r="D3582" s="65">
        <f>IFERROR(VLOOKUP($A3582,D_SAV!$A$5:$I$29,5,0),)</f>
        <v>0</v>
      </c>
      <c r="E3582" s="60"/>
      <c r="F3582" s="60"/>
      <c r="G3582" s="60"/>
      <c r="H3582" s="60"/>
      <c r="I3582" s="60"/>
      <c r="J3582" s="60"/>
      <c r="K3582" s="65">
        <f>IFERROR(VLOOKUP($A3582,D_SAV!$A$5:$I$29,6,0),)</f>
        <v>0</v>
      </c>
    </row>
    <row r="3583" spans="1:11" x14ac:dyDescent="0.25">
      <c r="A3583" s="59"/>
      <c r="B3583" s="63">
        <f>IFERROR(VLOOKUP($A3583,D_SAV!$A$5:$I$29,3,0),)</f>
        <v>0</v>
      </c>
      <c r="C3583" s="64" t="str">
        <f>IFERROR(VLOOKUP($A3583,D_SAV!$A$5:$I$29,4,0),"")</f>
        <v/>
      </c>
      <c r="D3583" s="65">
        <f>IFERROR(VLOOKUP($A3583,D_SAV!$A$5:$I$29,5,0),)</f>
        <v>0</v>
      </c>
      <c r="E3583" s="60"/>
      <c r="F3583" s="60"/>
      <c r="G3583" s="60"/>
      <c r="H3583" s="60"/>
      <c r="I3583" s="60"/>
      <c r="J3583" s="60"/>
      <c r="K3583" s="65">
        <f>IFERROR(VLOOKUP($A3583,D_SAV!$A$5:$I$29,6,0),)</f>
        <v>0</v>
      </c>
    </row>
    <row r="3584" spans="1:11" x14ac:dyDescent="0.25">
      <c r="A3584" s="59"/>
      <c r="B3584" s="63">
        <f>IFERROR(VLOOKUP($A3584,D_SAV!$A$5:$I$29,3,0),)</f>
        <v>0</v>
      </c>
      <c r="C3584" s="64" t="str">
        <f>IFERROR(VLOOKUP($A3584,D_SAV!$A$5:$I$29,4,0),"")</f>
        <v/>
      </c>
      <c r="D3584" s="65">
        <f>IFERROR(VLOOKUP($A3584,D_SAV!$A$5:$I$29,5,0),)</f>
        <v>0</v>
      </c>
      <c r="E3584" s="60"/>
      <c r="F3584" s="60"/>
      <c r="G3584" s="60"/>
      <c r="H3584" s="60"/>
      <c r="I3584" s="60"/>
      <c r="J3584" s="60"/>
      <c r="K3584" s="65">
        <f>IFERROR(VLOOKUP($A3584,D_SAV!$A$5:$I$29,6,0),)</f>
        <v>0</v>
      </c>
    </row>
    <row r="3585" spans="1:11" x14ac:dyDescent="0.25">
      <c r="A3585" s="59"/>
      <c r="B3585" s="63">
        <f>IFERROR(VLOOKUP($A3585,D_SAV!$A$5:$I$29,3,0),)</f>
        <v>0</v>
      </c>
      <c r="C3585" s="64" t="str">
        <f>IFERROR(VLOOKUP($A3585,D_SAV!$A$5:$I$29,4,0),"")</f>
        <v/>
      </c>
      <c r="D3585" s="65">
        <f>IFERROR(VLOOKUP($A3585,D_SAV!$A$5:$I$29,5,0),)</f>
        <v>0</v>
      </c>
      <c r="E3585" s="60"/>
      <c r="F3585" s="60"/>
      <c r="G3585" s="60"/>
      <c r="H3585" s="60"/>
      <c r="I3585" s="60"/>
      <c r="J3585" s="60"/>
      <c r="K3585" s="65">
        <f>IFERROR(VLOOKUP($A3585,D_SAV!$A$5:$I$29,6,0),)</f>
        <v>0</v>
      </c>
    </row>
    <row r="3586" spans="1:11" x14ac:dyDescent="0.25">
      <c r="A3586" s="59"/>
      <c r="B3586" s="63">
        <f>IFERROR(VLOOKUP($A3586,D_SAV!$A$5:$I$29,3,0),)</f>
        <v>0</v>
      </c>
      <c r="C3586" s="64" t="str">
        <f>IFERROR(VLOOKUP($A3586,D_SAV!$A$5:$I$29,4,0),"")</f>
        <v/>
      </c>
      <c r="D3586" s="65">
        <f>IFERROR(VLOOKUP($A3586,D_SAV!$A$5:$I$29,5,0),)</f>
        <v>0</v>
      </c>
      <c r="E3586" s="60"/>
      <c r="F3586" s="60"/>
      <c r="G3586" s="60"/>
      <c r="H3586" s="60"/>
      <c r="I3586" s="60"/>
      <c r="J3586" s="60"/>
      <c r="K3586" s="65">
        <f>IFERROR(VLOOKUP($A3586,D_SAV!$A$5:$I$29,6,0),)</f>
        <v>0</v>
      </c>
    </row>
    <row r="3587" spans="1:11" x14ac:dyDescent="0.25">
      <c r="A3587" s="59"/>
      <c r="B3587" s="63">
        <f>IFERROR(VLOOKUP($A3587,D_SAV!$A$5:$I$29,3,0),)</f>
        <v>0</v>
      </c>
      <c r="C3587" s="64" t="str">
        <f>IFERROR(VLOOKUP($A3587,D_SAV!$A$5:$I$29,4,0),"")</f>
        <v/>
      </c>
      <c r="D3587" s="65">
        <f>IFERROR(VLOOKUP($A3587,D_SAV!$A$5:$I$29,5,0),)</f>
        <v>0</v>
      </c>
      <c r="E3587" s="60"/>
      <c r="F3587" s="60"/>
      <c r="G3587" s="60"/>
      <c r="H3587" s="60"/>
      <c r="I3587" s="60"/>
      <c r="J3587" s="60"/>
      <c r="K3587" s="65">
        <f>IFERROR(VLOOKUP($A3587,D_SAV!$A$5:$I$29,6,0),)</f>
        <v>0</v>
      </c>
    </row>
    <row r="3588" spans="1:11" x14ac:dyDescent="0.25">
      <c r="A3588" s="59"/>
      <c r="B3588" s="63">
        <f>IFERROR(VLOOKUP($A3588,D_SAV!$A$5:$I$29,3,0),)</f>
        <v>0</v>
      </c>
      <c r="C3588" s="64" t="str">
        <f>IFERROR(VLOOKUP($A3588,D_SAV!$A$5:$I$29,4,0),"")</f>
        <v/>
      </c>
      <c r="D3588" s="65">
        <f>IFERROR(VLOOKUP($A3588,D_SAV!$A$5:$I$29,5,0),)</f>
        <v>0</v>
      </c>
      <c r="E3588" s="60"/>
      <c r="F3588" s="60"/>
      <c r="G3588" s="60"/>
      <c r="H3588" s="60"/>
      <c r="I3588" s="60"/>
      <c r="J3588" s="60"/>
      <c r="K3588" s="65">
        <f>IFERROR(VLOOKUP($A3588,D_SAV!$A$5:$I$29,6,0),)</f>
        <v>0</v>
      </c>
    </row>
    <row r="3589" spans="1:11" x14ac:dyDescent="0.25">
      <c r="A3589" s="59"/>
      <c r="B3589" s="63">
        <f>IFERROR(VLOOKUP($A3589,D_SAV!$A$5:$I$29,3,0),)</f>
        <v>0</v>
      </c>
      <c r="C3589" s="64" t="str">
        <f>IFERROR(VLOOKUP($A3589,D_SAV!$A$5:$I$29,4,0),"")</f>
        <v/>
      </c>
      <c r="D3589" s="65">
        <f>IFERROR(VLOOKUP($A3589,D_SAV!$A$5:$I$29,5,0),)</f>
        <v>0</v>
      </c>
      <c r="E3589" s="60"/>
      <c r="F3589" s="60"/>
      <c r="G3589" s="60"/>
      <c r="H3589" s="60"/>
      <c r="I3589" s="60"/>
      <c r="J3589" s="60"/>
      <c r="K3589" s="65">
        <f>IFERROR(VLOOKUP($A3589,D_SAV!$A$5:$I$29,6,0),)</f>
        <v>0</v>
      </c>
    </row>
    <row r="3590" spans="1:11" x14ac:dyDescent="0.25">
      <c r="A3590" s="59"/>
      <c r="B3590" s="63">
        <f>IFERROR(VLOOKUP($A3590,D_SAV!$A$5:$I$29,3,0),)</f>
        <v>0</v>
      </c>
      <c r="C3590" s="64" t="str">
        <f>IFERROR(VLOOKUP($A3590,D_SAV!$A$5:$I$29,4,0),"")</f>
        <v/>
      </c>
      <c r="D3590" s="65">
        <f>IFERROR(VLOOKUP($A3590,D_SAV!$A$5:$I$29,5,0),)</f>
        <v>0</v>
      </c>
      <c r="E3590" s="60"/>
      <c r="F3590" s="60"/>
      <c r="G3590" s="60"/>
      <c r="H3590" s="60"/>
      <c r="I3590" s="60"/>
      <c r="J3590" s="60"/>
      <c r="K3590" s="65">
        <f>IFERROR(VLOOKUP($A3590,D_SAV!$A$5:$I$29,6,0),)</f>
        <v>0</v>
      </c>
    </row>
    <row r="3591" spans="1:11" x14ac:dyDescent="0.25">
      <c r="A3591" s="59"/>
      <c r="B3591" s="63">
        <f>IFERROR(VLOOKUP($A3591,D_SAV!$A$5:$I$29,3,0),)</f>
        <v>0</v>
      </c>
      <c r="C3591" s="64" t="str">
        <f>IFERROR(VLOOKUP($A3591,D_SAV!$A$5:$I$29,4,0),"")</f>
        <v/>
      </c>
      <c r="D3591" s="65">
        <f>IFERROR(VLOOKUP($A3591,D_SAV!$A$5:$I$29,5,0),)</f>
        <v>0</v>
      </c>
      <c r="E3591" s="60"/>
      <c r="F3591" s="60"/>
      <c r="G3591" s="60"/>
      <c r="H3591" s="60"/>
      <c r="I3591" s="60"/>
      <c r="J3591" s="60"/>
      <c r="K3591" s="65">
        <f>IFERROR(VLOOKUP($A3591,D_SAV!$A$5:$I$29,6,0),)</f>
        <v>0</v>
      </c>
    </row>
    <row r="3592" spans="1:11" x14ac:dyDescent="0.25">
      <c r="A3592" s="59"/>
      <c r="B3592" s="63">
        <f>IFERROR(VLOOKUP($A3592,D_SAV!$A$5:$I$29,3,0),)</f>
        <v>0</v>
      </c>
      <c r="C3592" s="64" t="str">
        <f>IFERROR(VLOOKUP($A3592,D_SAV!$A$5:$I$29,4,0),"")</f>
        <v/>
      </c>
      <c r="D3592" s="65">
        <f>IFERROR(VLOOKUP($A3592,D_SAV!$A$5:$I$29,5,0),)</f>
        <v>0</v>
      </c>
      <c r="E3592" s="60"/>
      <c r="F3592" s="60"/>
      <c r="G3592" s="60"/>
      <c r="H3592" s="60"/>
      <c r="I3592" s="60"/>
      <c r="J3592" s="60"/>
      <c r="K3592" s="65">
        <f>IFERROR(VLOOKUP($A3592,D_SAV!$A$5:$I$29,6,0),)</f>
        <v>0</v>
      </c>
    </row>
    <row r="3593" spans="1:11" x14ac:dyDescent="0.25">
      <c r="A3593" s="59"/>
      <c r="B3593" s="63">
        <f>IFERROR(VLOOKUP($A3593,D_SAV!$A$5:$I$29,3,0),)</f>
        <v>0</v>
      </c>
      <c r="C3593" s="64" t="str">
        <f>IFERROR(VLOOKUP($A3593,D_SAV!$A$5:$I$29,4,0),"")</f>
        <v/>
      </c>
      <c r="D3593" s="65">
        <f>IFERROR(VLOOKUP($A3593,D_SAV!$A$5:$I$29,5,0),)</f>
        <v>0</v>
      </c>
      <c r="E3593" s="60"/>
      <c r="F3593" s="60"/>
      <c r="G3593" s="60"/>
      <c r="H3593" s="60"/>
      <c r="I3593" s="60"/>
      <c r="J3593" s="60"/>
      <c r="K3593" s="65">
        <f>IFERROR(VLOOKUP($A3593,D_SAV!$A$5:$I$29,6,0),)</f>
        <v>0</v>
      </c>
    </row>
    <row r="3594" spans="1:11" x14ac:dyDescent="0.25">
      <c r="A3594" s="59"/>
      <c r="B3594" s="63">
        <f>IFERROR(VLOOKUP($A3594,D_SAV!$A$5:$I$29,3,0),)</f>
        <v>0</v>
      </c>
      <c r="C3594" s="64" t="str">
        <f>IFERROR(VLOOKUP($A3594,D_SAV!$A$5:$I$29,4,0),"")</f>
        <v/>
      </c>
      <c r="D3594" s="65">
        <f>IFERROR(VLOOKUP($A3594,D_SAV!$A$5:$I$29,5,0),)</f>
        <v>0</v>
      </c>
      <c r="E3594" s="60"/>
      <c r="F3594" s="60"/>
      <c r="G3594" s="60"/>
      <c r="H3594" s="60"/>
      <c r="I3594" s="60"/>
      <c r="J3594" s="60"/>
      <c r="K3594" s="65">
        <f>IFERROR(VLOOKUP($A3594,D_SAV!$A$5:$I$29,6,0),)</f>
        <v>0</v>
      </c>
    </row>
    <row r="3595" spans="1:11" x14ac:dyDescent="0.25">
      <c r="A3595" s="59"/>
      <c r="B3595" s="63">
        <f>IFERROR(VLOOKUP($A3595,D_SAV!$A$5:$I$29,3,0),)</f>
        <v>0</v>
      </c>
      <c r="C3595" s="64" t="str">
        <f>IFERROR(VLOOKUP($A3595,D_SAV!$A$5:$I$29,4,0),"")</f>
        <v/>
      </c>
      <c r="D3595" s="65">
        <f>IFERROR(VLOOKUP($A3595,D_SAV!$A$5:$I$29,5,0),)</f>
        <v>0</v>
      </c>
      <c r="E3595" s="60"/>
      <c r="F3595" s="60"/>
      <c r="G3595" s="60"/>
      <c r="H3595" s="60"/>
      <c r="I3595" s="60"/>
      <c r="J3595" s="60"/>
      <c r="K3595" s="65">
        <f>IFERROR(VLOOKUP($A3595,D_SAV!$A$5:$I$29,6,0),)</f>
        <v>0</v>
      </c>
    </row>
    <row r="3596" spans="1:11" x14ac:dyDescent="0.25">
      <c r="A3596" s="59"/>
      <c r="B3596" s="63">
        <f>IFERROR(VLOOKUP($A3596,D_SAV!$A$5:$I$29,3,0),)</f>
        <v>0</v>
      </c>
      <c r="C3596" s="64" t="str">
        <f>IFERROR(VLOOKUP($A3596,D_SAV!$A$5:$I$29,4,0),"")</f>
        <v/>
      </c>
      <c r="D3596" s="65">
        <f>IFERROR(VLOOKUP($A3596,D_SAV!$A$5:$I$29,5,0),)</f>
        <v>0</v>
      </c>
      <c r="E3596" s="60"/>
      <c r="F3596" s="60"/>
      <c r="G3596" s="60"/>
      <c r="H3596" s="60"/>
      <c r="I3596" s="60"/>
      <c r="J3596" s="60"/>
      <c r="K3596" s="65">
        <f>IFERROR(VLOOKUP($A3596,D_SAV!$A$5:$I$29,6,0),)</f>
        <v>0</v>
      </c>
    </row>
    <row r="3597" spans="1:11" x14ac:dyDescent="0.25">
      <c r="A3597" s="59"/>
      <c r="B3597" s="63">
        <f>IFERROR(VLOOKUP($A3597,D_SAV!$A$5:$I$29,3,0),)</f>
        <v>0</v>
      </c>
      <c r="C3597" s="64" t="str">
        <f>IFERROR(VLOOKUP($A3597,D_SAV!$A$5:$I$29,4,0),"")</f>
        <v/>
      </c>
      <c r="D3597" s="65">
        <f>IFERROR(VLOOKUP($A3597,D_SAV!$A$5:$I$29,5,0),)</f>
        <v>0</v>
      </c>
      <c r="E3597" s="60"/>
      <c r="F3597" s="60"/>
      <c r="G3597" s="60"/>
      <c r="H3597" s="60"/>
      <c r="I3597" s="60"/>
      <c r="J3597" s="60"/>
      <c r="K3597" s="65">
        <f>IFERROR(VLOOKUP($A3597,D_SAV!$A$5:$I$29,6,0),)</f>
        <v>0</v>
      </c>
    </row>
    <row r="3598" spans="1:11" x14ac:dyDescent="0.25">
      <c r="A3598" s="59"/>
      <c r="B3598" s="63">
        <f>IFERROR(VLOOKUP($A3598,D_SAV!$A$5:$I$29,3,0),)</f>
        <v>0</v>
      </c>
      <c r="C3598" s="64" t="str">
        <f>IFERROR(VLOOKUP($A3598,D_SAV!$A$5:$I$29,4,0),"")</f>
        <v/>
      </c>
      <c r="D3598" s="65">
        <f>IFERROR(VLOOKUP($A3598,D_SAV!$A$5:$I$29,5,0),)</f>
        <v>0</v>
      </c>
      <c r="E3598" s="60"/>
      <c r="F3598" s="60"/>
      <c r="G3598" s="60"/>
      <c r="H3598" s="60"/>
      <c r="I3598" s="60"/>
      <c r="J3598" s="60"/>
      <c r="K3598" s="65">
        <f>IFERROR(VLOOKUP($A3598,D_SAV!$A$5:$I$29,6,0),)</f>
        <v>0</v>
      </c>
    </row>
    <row r="3599" spans="1:11" x14ac:dyDescent="0.25">
      <c r="A3599" s="59"/>
      <c r="B3599" s="63">
        <f>IFERROR(VLOOKUP($A3599,D_SAV!$A$5:$I$29,3,0),)</f>
        <v>0</v>
      </c>
      <c r="C3599" s="64" t="str">
        <f>IFERROR(VLOOKUP($A3599,D_SAV!$A$5:$I$29,4,0),"")</f>
        <v/>
      </c>
      <c r="D3599" s="65">
        <f>IFERROR(VLOOKUP($A3599,D_SAV!$A$5:$I$29,5,0),)</f>
        <v>0</v>
      </c>
      <c r="E3599" s="60"/>
      <c r="F3599" s="60"/>
      <c r="G3599" s="60"/>
      <c r="H3599" s="60"/>
      <c r="I3599" s="60"/>
      <c r="J3599" s="60"/>
      <c r="K3599" s="65">
        <f>IFERROR(VLOOKUP($A3599,D_SAV!$A$5:$I$29,6,0),)</f>
        <v>0</v>
      </c>
    </row>
    <row r="3600" spans="1:11" x14ac:dyDescent="0.25">
      <c r="A3600" s="59"/>
      <c r="B3600" s="63">
        <f>IFERROR(VLOOKUP($A3600,D_SAV!$A$5:$I$29,3,0),)</f>
        <v>0</v>
      </c>
      <c r="C3600" s="64" t="str">
        <f>IFERROR(VLOOKUP($A3600,D_SAV!$A$5:$I$29,4,0),"")</f>
        <v/>
      </c>
      <c r="D3600" s="65">
        <f>IFERROR(VLOOKUP($A3600,D_SAV!$A$5:$I$29,5,0),)</f>
        <v>0</v>
      </c>
      <c r="E3600" s="60"/>
      <c r="F3600" s="60"/>
      <c r="G3600" s="60"/>
      <c r="H3600" s="60"/>
      <c r="I3600" s="60"/>
      <c r="J3600" s="60"/>
      <c r="K3600" s="65">
        <f>IFERROR(VLOOKUP($A3600,D_SAV!$A$5:$I$29,6,0),)</f>
        <v>0</v>
      </c>
    </row>
    <row r="3601" spans="1:11" x14ac:dyDescent="0.25">
      <c r="A3601" s="59"/>
      <c r="B3601" s="63">
        <f>IFERROR(VLOOKUP($A3601,D_SAV!$A$5:$I$29,3,0),)</f>
        <v>0</v>
      </c>
      <c r="C3601" s="64" t="str">
        <f>IFERROR(VLOOKUP($A3601,D_SAV!$A$5:$I$29,4,0),"")</f>
        <v/>
      </c>
      <c r="D3601" s="65">
        <f>IFERROR(VLOOKUP($A3601,D_SAV!$A$5:$I$29,5,0),)</f>
        <v>0</v>
      </c>
      <c r="E3601" s="60"/>
      <c r="F3601" s="60"/>
      <c r="G3601" s="60"/>
      <c r="H3601" s="60"/>
      <c r="I3601" s="60"/>
      <c r="J3601" s="60"/>
      <c r="K3601" s="65">
        <f>IFERROR(VLOOKUP($A3601,D_SAV!$A$5:$I$29,6,0),)</f>
        <v>0</v>
      </c>
    </row>
    <row r="3602" spans="1:11" x14ac:dyDescent="0.25">
      <c r="A3602" s="59"/>
      <c r="B3602" s="63">
        <f>IFERROR(VLOOKUP($A3602,D_SAV!$A$5:$I$29,3,0),)</f>
        <v>0</v>
      </c>
      <c r="C3602" s="64" t="str">
        <f>IFERROR(VLOOKUP($A3602,D_SAV!$A$5:$I$29,4,0),"")</f>
        <v/>
      </c>
      <c r="D3602" s="65">
        <f>IFERROR(VLOOKUP($A3602,D_SAV!$A$5:$I$29,5,0),)</f>
        <v>0</v>
      </c>
      <c r="E3602" s="60"/>
      <c r="F3602" s="60"/>
      <c r="G3602" s="60"/>
      <c r="H3602" s="60"/>
      <c r="I3602" s="60"/>
      <c r="J3602" s="60"/>
      <c r="K3602" s="65">
        <f>IFERROR(VLOOKUP($A3602,D_SAV!$A$5:$I$29,6,0),)</f>
        <v>0</v>
      </c>
    </row>
    <row r="3603" spans="1:11" x14ac:dyDescent="0.25">
      <c r="A3603" s="59"/>
      <c r="B3603" s="63">
        <f>IFERROR(VLOOKUP($A3603,D_SAV!$A$5:$I$29,3,0),)</f>
        <v>0</v>
      </c>
      <c r="C3603" s="64" t="str">
        <f>IFERROR(VLOOKUP($A3603,D_SAV!$A$5:$I$29,4,0),"")</f>
        <v/>
      </c>
      <c r="D3603" s="65">
        <f>IFERROR(VLOOKUP($A3603,D_SAV!$A$5:$I$29,5,0),)</f>
        <v>0</v>
      </c>
      <c r="E3603" s="60"/>
      <c r="F3603" s="60"/>
      <c r="G3603" s="60"/>
      <c r="H3603" s="60"/>
      <c r="I3603" s="60"/>
      <c r="J3603" s="60"/>
      <c r="K3603" s="65">
        <f>IFERROR(VLOOKUP($A3603,D_SAV!$A$5:$I$29,6,0),)</f>
        <v>0</v>
      </c>
    </row>
    <row r="3604" spans="1:11" x14ac:dyDescent="0.25">
      <c r="A3604" s="59"/>
      <c r="B3604" s="63">
        <f>IFERROR(VLOOKUP($A3604,D_SAV!$A$5:$I$29,3,0),)</f>
        <v>0</v>
      </c>
      <c r="C3604" s="64" t="str">
        <f>IFERROR(VLOOKUP($A3604,D_SAV!$A$5:$I$29,4,0),"")</f>
        <v/>
      </c>
      <c r="D3604" s="65">
        <f>IFERROR(VLOOKUP($A3604,D_SAV!$A$5:$I$29,5,0),)</f>
        <v>0</v>
      </c>
      <c r="E3604" s="60"/>
      <c r="F3604" s="60"/>
      <c r="G3604" s="60"/>
      <c r="H3604" s="60"/>
      <c r="I3604" s="60"/>
      <c r="J3604" s="60"/>
      <c r="K3604" s="65">
        <f>IFERROR(VLOOKUP($A3604,D_SAV!$A$5:$I$29,6,0),)</f>
        <v>0</v>
      </c>
    </row>
    <row r="3605" spans="1:11" x14ac:dyDescent="0.25">
      <c r="A3605" s="59"/>
      <c r="B3605" s="63">
        <f>IFERROR(VLOOKUP($A3605,D_SAV!$A$5:$I$29,3,0),)</f>
        <v>0</v>
      </c>
      <c r="C3605" s="64" t="str">
        <f>IFERROR(VLOOKUP($A3605,D_SAV!$A$5:$I$29,4,0),"")</f>
        <v/>
      </c>
      <c r="D3605" s="65">
        <f>IFERROR(VLOOKUP($A3605,D_SAV!$A$5:$I$29,5,0),)</f>
        <v>0</v>
      </c>
      <c r="E3605" s="60"/>
      <c r="F3605" s="60"/>
      <c r="G3605" s="60"/>
      <c r="H3605" s="60"/>
      <c r="I3605" s="60"/>
      <c r="J3605" s="60"/>
      <c r="K3605" s="65">
        <f>IFERROR(VLOOKUP($A3605,D_SAV!$A$5:$I$29,6,0),)</f>
        <v>0</v>
      </c>
    </row>
    <row r="3606" spans="1:11" x14ac:dyDescent="0.25">
      <c r="A3606" s="59"/>
      <c r="B3606" s="63">
        <f>IFERROR(VLOOKUP($A3606,D_SAV!$A$5:$I$29,3,0),)</f>
        <v>0</v>
      </c>
      <c r="C3606" s="64" t="str">
        <f>IFERROR(VLOOKUP($A3606,D_SAV!$A$5:$I$29,4,0),"")</f>
        <v/>
      </c>
      <c r="D3606" s="65">
        <f>IFERROR(VLOOKUP($A3606,D_SAV!$A$5:$I$29,5,0),)</f>
        <v>0</v>
      </c>
      <c r="E3606" s="60"/>
      <c r="F3606" s="60"/>
      <c r="G3606" s="60"/>
      <c r="H3606" s="60"/>
      <c r="I3606" s="60"/>
      <c r="J3606" s="60"/>
      <c r="K3606" s="65">
        <f>IFERROR(VLOOKUP($A3606,D_SAV!$A$5:$I$29,6,0),)</f>
        <v>0</v>
      </c>
    </row>
    <row r="3607" spans="1:11" x14ac:dyDescent="0.25">
      <c r="A3607" s="59"/>
      <c r="B3607" s="63">
        <f>IFERROR(VLOOKUP($A3607,D_SAV!$A$5:$I$29,3,0),)</f>
        <v>0</v>
      </c>
      <c r="C3607" s="64" t="str">
        <f>IFERROR(VLOOKUP($A3607,D_SAV!$A$5:$I$29,4,0),"")</f>
        <v/>
      </c>
      <c r="D3607" s="65">
        <f>IFERROR(VLOOKUP($A3607,D_SAV!$A$5:$I$29,5,0),)</f>
        <v>0</v>
      </c>
      <c r="E3607" s="60"/>
      <c r="F3607" s="60"/>
      <c r="G3607" s="60"/>
      <c r="H3607" s="60"/>
      <c r="I3607" s="60"/>
      <c r="J3607" s="60"/>
      <c r="K3607" s="65">
        <f>IFERROR(VLOOKUP($A3607,D_SAV!$A$5:$I$29,6,0),)</f>
        <v>0</v>
      </c>
    </row>
    <row r="3608" spans="1:11" x14ac:dyDescent="0.25">
      <c r="A3608" s="59"/>
      <c r="B3608" s="63">
        <f>IFERROR(VLOOKUP($A3608,D_SAV!$A$5:$I$29,3,0),)</f>
        <v>0</v>
      </c>
      <c r="C3608" s="64" t="str">
        <f>IFERROR(VLOOKUP($A3608,D_SAV!$A$5:$I$29,4,0),"")</f>
        <v/>
      </c>
      <c r="D3608" s="65">
        <f>IFERROR(VLOOKUP($A3608,D_SAV!$A$5:$I$29,5,0),)</f>
        <v>0</v>
      </c>
      <c r="E3608" s="60"/>
      <c r="F3608" s="60"/>
      <c r="G3608" s="60"/>
      <c r="H3608" s="60"/>
      <c r="I3608" s="60"/>
      <c r="J3608" s="60"/>
      <c r="K3608" s="65">
        <f>IFERROR(VLOOKUP($A3608,D_SAV!$A$5:$I$29,6,0),)</f>
        <v>0</v>
      </c>
    </row>
    <row r="3609" spans="1:11" x14ac:dyDescent="0.25">
      <c r="A3609" s="59"/>
      <c r="B3609" s="63">
        <f>IFERROR(VLOOKUP($A3609,D_SAV!$A$5:$I$29,3,0),)</f>
        <v>0</v>
      </c>
      <c r="C3609" s="64" t="str">
        <f>IFERROR(VLOOKUP($A3609,D_SAV!$A$5:$I$29,4,0),"")</f>
        <v/>
      </c>
      <c r="D3609" s="65">
        <f>IFERROR(VLOOKUP($A3609,D_SAV!$A$5:$I$29,5,0),)</f>
        <v>0</v>
      </c>
      <c r="E3609" s="60"/>
      <c r="F3609" s="60"/>
      <c r="G3609" s="60"/>
      <c r="H3609" s="60"/>
      <c r="I3609" s="60"/>
      <c r="J3609" s="60"/>
      <c r="K3609" s="65">
        <f>IFERROR(VLOOKUP($A3609,D_SAV!$A$5:$I$29,6,0),)</f>
        <v>0</v>
      </c>
    </row>
    <row r="3610" spans="1:11" x14ac:dyDescent="0.25">
      <c r="A3610" s="59"/>
      <c r="B3610" s="63">
        <f>IFERROR(VLOOKUP($A3610,D_SAV!$A$5:$I$29,3,0),)</f>
        <v>0</v>
      </c>
      <c r="C3610" s="64" t="str">
        <f>IFERROR(VLOOKUP($A3610,D_SAV!$A$5:$I$29,4,0),"")</f>
        <v/>
      </c>
      <c r="D3610" s="65">
        <f>IFERROR(VLOOKUP($A3610,D_SAV!$A$5:$I$29,5,0),)</f>
        <v>0</v>
      </c>
      <c r="E3610" s="60"/>
      <c r="F3610" s="60"/>
      <c r="G3610" s="60"/>
      <c r="H3610" s="60"/>
      <c r="I3610" s="60"/>
      <c r="J3610" s="60"/>
      <c r="K3610" s="65">
        <f>IFERROR(VLOOKUP($A3610,D_SAV!$A$5:$I$29,6,0),)</f>
        <v>0</v>
      </c>
    </row>
    <row r="3611" spans="1:11" x14ac:dyDescent="0.25">
      <c r="A3611" s="59"/>
      <c r="B3611" s="63">
        <f>IFERROR(VLOOKUP($A3611,D_SAV!$A$5:$I$29,3,0),)</f>
        <v>0</v>
      </c>
      <c r="C3611" s="64" t="str">
        <f>IFERROR(VLOOKUP($A3611,D_SAV!$A$5:$I$29,4,0),"")</f>
        <v/>
      </c>
      <c r="D3611" s="65">
        <f>IFERROR(VLOOKUP($A3611,D_SAV!$A$5:$I$29,5,0),)</f>
        <v>0</v>
      </c>
      <c r="E3611" s="60"/>
      <c r="F3611" s="60"/>
      <c r="G3611" s="60"/>
      <c r="H3611" s="60"/>
      <c r="I3611" s="60"/>
      <c r="J3611" s="60"/>
      <c r="K3611" s="65">
        <f>IFERROR(VLOOKUP($A3611,D_SAV!$A$5:$I$29,6,0),)</f>
        <v>0</v>
      </c>
    </row>
    <row r="3612" spans="1:11" x14ac:dyDescent="0.25">
      <c r="A3612" s="59"/>
      <c r="B3612" s="63">
        <f>IFERROR(VLOOKUP($A3612,D_SAV!$A$5:$I$29,3,0),)</f>
        <v>0</v>
      </c>
      <c r="C3612" s="64" t="str">
        <f>IFERROR(VLOOKUP($A3612,D_SAV!$A$5:$I$29,4,0),"")</f>
        <v/>
      </c>
      <c r="D3612" s="65">
        <f>IFERROR(VLOOKUP($A3612,D_SAV!$A$5:$I$29,5,0),)</f>
        <v>0</v>
      </c>
      <c r="E3612" s="60"/>
      <c r="F3612" s="60"/>
      <c r="G3612" s="60"/>
      <c r="H3612" s="60"/>
      <c r="I3612" s="60"/>
      <c r="J3612" s="60"/>
      <c r="K3612" s="65">
        <f>IFERROR(VLOOKUP($A3612,D_SAV!$A$5:$I$29,6,0),)</f>
        <v>0</v>
      </c>
    </row>
    <row r="3613" spans="1:11" x14ac:dyDescent="0.25">
      <c r="A3613" s="59"/>
      <c r="B3613" s="63">
        <f>IFERROR(VLOOKUP($A3613,D_SAV!$A$5:$I$29,3,0),)</f>
        <v>0</v>
      </c>
      <c r="C3613" s="64" t="str">
        <f>IFERROR(VLOOKUP($A3613,D_SAV!$A$5:$I$29,4,0),"")</f>
        <v/>
      </c>
      <c r="D3613" s="65">
        <f>IFERROR(VLOOKUP($A3613,D_SAV!$A$5:$I$29,5,0),)</f>
        <v>0</v>
      </c>
      <c r="E3613" s="60"/>
      <c r="F3613" s="60"/>
      <c r="G3613" s="60"/>
      <c r="H3613" s="60"/>
      <c r="I3613" s="60"/>
      <c r="J3613" s="60"/>
      <c r="K3613" s="65">
        <f>IFERROR(VLOOKUP($A3613,D_SAV!$A$5:$I$29,6,0),)</f>
        <v>0</v>
      </c>
    </row>
    <row r="3614" spans="1:11" x14ac:dyDescent="0.25">
      <c r="A3614" s="59"/>
      <c r="B3614" s="63">
        <f>IFERROR(VLOOKUP($A3614,D_SAV!$A$5:$I$29,3,0),)</f>
        <v>0</v>
      </c>
      <c r="C3614" s="64" t="str">
        <f>IFERROR(VLOOKUP($A3614,D_SAV!$A$5:$I$29,4,0),"")</f>
        <v/>
      </c>
      <c r="D3614" s="65">
        <f>IFERROR(VLOOKUP($A3614,D_SAV!$A$5:$I$29,5,0),)</f>
        <v>0</v>
      </c>
      <c r="E3614" s="60"/>
      <c r="F3614" s="60"/>
      <c r="G3614" s="60"/>
      <c r="H3614" s="60"/>
      <c r="I3614" s="60"/>
      <c r="J3614" s="60"/>
      <c r="K3614" s="65">
        <f>IFERROR(VLOOKUP($A3614,D_SAV!$A$5:$I$29,6,0),)</f>
        <v>0</v>
      </c>
    </row>
    <row r="3615" spans="1:11" x14ac:dyDescent="0.25">
      <c r="A3615" s="59"/>
      <c r="B3615" s="63">
        <f>IFERROR(VLOOKUP($A3615,D_SAV!$A$5:$I$29,3,0),)</f>
        <v>0</v>
      </c>
      <c r="C3615" s="64" t="str">
        <f>IFERROR(VLOOKUP($A3615,D_SAV!$A$5:$I$29,4,0),"")</f>
        <v/>
      </c>
      <c r="D3615" s="65">
        <f>IFERROR(VLOOKUP($A3615,D_SAV!$A$5:$I$29,5,0),)</f>
        <v>0</v>
      </c>
      <c r="E3615" s="60"/>
      <c r="F3615" s="60"/>
      <c r="G3615" s="60"/>
      <c r="H3615" s="60"/>
      <c r="I3615" s="60"/>
      <c r="J3615" s="60"/>
      <c r="K3615" s="65">
        <f>IFERROR(VLOOKUP($A3615,D_SAV!$A$5:$I$29,6,0),)</f>
        <v>0</v>
      </c>
    </row>
    <row r="3616" spans="1:11" x14ac:dyDescent="0.25">
      <c r="A3616" s="59"/>
      <c r="B3616" s="63">
        <f>IFERROR(VLOOKUP($A3616,D_SAV!$A$5:$I$29,3,0),)</f>
        <v>0</v>
      </c>
      <c r="C3616" s="64" t="str">
        <f>IFERROR(VLOOKUP($A3616,D_SAV!$A$5:$I$29,4,0),"")</f>
        <v/>
      </c>
      <c r="D3616" s="65">
        <f>IFERROR(VLOOKUP($A3616,D_SAV!$A$5:$I$29,5,0),)</f>
        <v>0</v>
      </c>
      <c r="E3616" s="60"/>
      <c r="F3616" s="60"/>
      <c r="G3616" s="60"/>
      <c r="H3616" s="60"/>
      <c r="I3616" s="60"/>
      <c r="J3616" s="60"/>
      <c r="K3616" s="65">
        <f>IFERROR(VLOOKUP($A3616,D_SAV!$A$5:$I$29,6,0),)</f>
        <v>0</v>
      </c>
    </row>
    <row r="3617" spans="1:11" x14ac:dyDescent="0.25">
      <c r="A3617" s="59"/>
      <c r="B3617" s="63">
        <f>IFERROR(VLOOKUP($A3617,D_SAV!$A$5:$I$29,3,0),)</f>
        <v>0</v>
      </c>
      <c r="C3617" s="64" t="str">
        <f>IFERROR(VLOOKUP($A3617,D_SAV!$A$5:$I$29,4,0),"")</f>
        <v/>
      </c>
      <c r="D3617" s="65">
        <f>IFERROR(VLOOKUP($A3617,D_SAV!$A$5:$I$29,5,0),)</f>
        <v>0</v>
      </c>
      <c r="E3617" s="60"/>
      <c r="F3617" s="60"/>
      <c r="G3617" s="60"/>
      <c r="H3617" s="60"/>
      <c r="I3617" s="60"/>
      <c r="J3617" s="60"/>
      <c r="K3617" s="65">
        <f>IFERROR(VLOOKUP($A3617,D_SAV!$A$5:$I$29,6,0),)</f>
        <v>0</v>
      </c>
    </row>
    <row r="3618" spans="1:11" x14ac:dyDescent="0.25">
      <c r="A3618" s="59"/>
      <c r="B3618" s="63">
        <f>IFERROR(VLOOKUP($A3618,D_SAV!$A$5:$I$29,3,0),)</f>
        <v>0</v>
      </c>
      <c r="C3618" s="64" t="str">
        <f>IFERROR(VLOOKUP($A3618,D_SAV!$A$5:$I$29,4,0),"")</f>
        <v/>
      </c>
      <c r="D3618" s="65">
        <f>IFERROR(VLOOKUP($A3618,D_SAV!$A$5:$I$29,5,0),)</f>
        <v>0</v>
      </c>
      <c r="E3618" s="60"/>
      <c r="F3618" s="60"/>
      <c r="G3618" s="60"/>
      <c r="H3618" s="60"/>
      <c r="I3618" s="60"/>
      <c r="J3618" s="60"/>
      <c r="K3618" s="65">
        <f>IFERROR(VLOOKUP($A3618,D_SAV!$A$5:$I$29,6,0),)</f>
        <v>0</v>
      </c>
    </row>
    <row r="3619" spans="1:11" x14ac:dyDescent="0.25">
      <c r="A3619" s="59"/>
      <c r="B3619" s="63">
        <f>IFERROR(VLOOKUP($A3619,D_SAV!$A$5:$I$29,3,0),)</f>
        <v>0</v>
      </c>
      <c r="C3619" s="64" t="str">
        <f>IFERROR(VLOOKUP($A3619,D_SAV!$A$5:$I$29,4,0),"")</f>
        <v/>
      </c>
      <c r="D3619" s="65">
        <f>IFERROR(VLOOKUP($A3619,D_SAV!$A$5:$I$29,5,0),)</f>
        <v>0</v>
      </c>
      <c r="E3619" s="60"/>
      <c r="F3619" s="60"/>
      <c r="G3619" s="60"/>
      <c r="H3619" s="60"/>
      <c r="I3619" s="60"/>
      <c r="J3619" s="60"/>
      <c r="K3619" s="65">
        <f>IFERROR(VLOOKUP($A3619,D_SAV!$A$5:$I$29,6,0),)</f>
        <v>0</v>
      </c>
    </row>
    <row r="3620" spans="1:11" x14ac:dyDescent="0.25">
      <c r="A3620" s="59"/>
      <c r="B3620" s="63">
        <f>IFERROR(VLOOKUP($A3620,D_SAV!$A$5:$I$29,3,0),)</f>
        <v>0</v>
      </c>
      <c r="C3620" s="64" t="str">
        <f>IFERROR(VLOOKUP($A3620,D_SAV!$A$5:$I$29,4,0),"")</f>
        <v/>
      </c>
      <c r="D3620" s="65">
        <f>IFERROR(VLOOKUP($A3620,D_SAV!$A$5:$I$29,5,0),)</f>
        <v>0</v>
      </c>
      <c r="E3620" s="60"/>
      <c r="F3620" s="60"/>
      <c r="G3620" s="60"/>
      <c r="H3620" s="60"/>
      <c r="I3620" s="60"/>
      <c r="J3620" s="60"/>
      <c r="K3620" s="65">
        <f>IFERROR(VLOOKUP($A3620,D_SAV!$A$5:$I$29,6,0),)</f>
        <v>0</v>
      </c>
    </row>
    <row r="3621" spans="1:11" x14ac:dyDescent="0.25">
      <c r="A3621" s="59"/>
      <c r="B3621" s="63">
        <f>IFERROR(VLOOKUP($A3621,D_SAV!$A$5:$I$29,3,0),)</f>
        <v>0</v>
      </c>
      <c r="C3621" s="64" t="str">
        <f>IFERROR(VLOOKUP($A3621,D_SAV!$A$5:$I$29,4,0),"")</f>
        <v/>
      </c>
      <c r="D3621" s="65">
        <f>IFERROR(VLOOKUP($A3621,D_SAV!$A$5:$I$29,5,0),)</f>
        <v>0</v>
      </c>
      <c r="E3621" s="60"/>
      <c r="F3621" s="60"/>
      <c r="G3621" s="60"/>
      <c r="H3621" s="60"/>
      <c r="I3621" s="60"/>
      <c r="J3621" s="60"/>
      <c r="K3621" s="65">
        <f>IFERROR(VLOOKUP($A3621,D_SAV!$A$5:$I$29,6,0),)</f>
        <v>0</v>
      </c>
    </row>
    <row r="3622" spans="1:11" x14ac:dyDescent="0.25">
      <c r="A3622" s="59"/>
      <c r="B3622" s="63">
        <f>IFERROR(VLOOKUP($A3622,D_SAV!$A$5:$I$29,3,0),)</f>
        <v>0</v>
      </c>
      <c r="C3622" s="64" t="str">
        <f>IFERROR(VLOOKUP($A3622,D_SAV!$A$5:$I$29,4,0),"")</f>
        <v/>
      </c>
      <c r="D3622" s="65">
        <f>IFERROR(VLOOKUP($A3622,D_SAV!$A$5:$I$29,5,0),)</f>
        <v>0</v>
      </c>
      <c r="E3622" s="60"/>
      <c r="F3622" s="60"/>
      <c r="G3622" s="60"/>
      <c r="H3622" s="60"/>
      <c r="I3622" s="60"/>
      <c r="J3622" s="60"/>
      <c r="K3622" s="65">
        <f>IFERROR(VLOOKUP($A3622,D_SAV!$A$5:$I$29,6,0),)</f>
        <v>0</v>
      </c>
    </row>
    <row r="3623" spans="1:11" x14ac:dyDescent="0.25">
      <c r="A3623" s="59"/>
      <c r="B3623" s="63">
        <f>IFERROR(VLOOKUP($A3623,D_SAV!$A$5:$I$29,3,0),)</f>
        <v>0</v>
      </c>
      <c r="C3623" s="64" t="str">
        <f>IFERROR(VLOOKUP($A3623,D_SAV!$A$5:$I$29,4,0),"")</f>
        <v/>
      </c>
      <c r="D3623" s="65">
        <f>IFERROR(VLOOKUP($A3623,D_SAV!$A$5:$I$29,5,0),)</f>
        <v>0</v>
      </c>
      <c r="E3623" s="60"/>
      <c r="F3623" s="60"/>
      <c r="G3623" s="60"/>
      <c r="H3623" s="60"/>
      <c r="I3623" s="60"/>
      <c r="J3623" s="60"/>
      <c r="K3623" s="65">
        <f>IFERROR(VLOOKUP($A3623,D_SAV!$A$5:$I$29,6,0),)</f>
        <v>0</v>
      </c>
    </row>
    <row r="3624" spans="1:11" x14ac:dyDescent="0.25">
      <c r="A3624" s="59"/>
      <c r="B3624" s="63">
        <f>IFERROR(VLOOKUP($A3624,D_SAV!$A$5:$I$29,3,0),)</f>
        <v>0</v>
      </c>
      <c r="C3624" s="64" t="str">
        <f>IFERROR(VLOOKUP($A3624,D_SAV!$A$5:$I$29,4,0),"")</f>
        <v/>
      </c>
      <c r="D3624" s="65">
        <f>IFERROR(VLOOKUP($A3624,D_SAV!$A$5:$I$29,5,0),)</f>
        <v>0</v>
      </c>
      <c r="E3624" s="60"/>
      <c r="F3624" s="60"/>
      <c r="G3624" s="60"/>
      <c r="H3624" s="60"/>
      <c r="I3624" s="60"/>
      <c r="J3624" s="60"/>
      <c r="K3624" s="65">
        <f>IFERROR(VLOOKUP($A3624,D_SAV!$A$5:$I$29,6,0),)</f>
        <v>0</v>
      </c>
    </row>
    <row r="3625" spans="1:11" x14ac:dyDescent="0.25">
      <c r="A3625" s="59"/>
      <c r="B3625" s="63">
        <f>IFERROR(VLOOKUP($A3625,D_SAV!$A$5:$I$29,3,0),)</f>
        <v>0</v>
      </c>
      <c r="C3625" s="64" t="str">
        <f>IFERROR(VLOOKUP($A3625,D_SAV!$A$5:$I$29,4,0),"")</f>
        <v/>
      </c>
      <c r="D3625" s="65">
        <f>IFERROR(VLOOKUP($A3625,D_SAV!$A$5:$I$29,5,0),)</f>
        <v>0</v>
      </c>
      <c r="E3625" s="60"/>
      <c r="F3625" s="60"/>
      <c r="G3625" s="60"/>
      <c r="H3625" s="60"/>
      <c r="I3625" s="60"/>
      <c r="J3625" s="60"/>
      <c r="K3625" s="65">
        <f>IFERROR(VLOOKUP($A3625,D_SAV!$A$5:$I$29,6,0),)</f>
        <v>0</v>
      </c>
    </row>
    <row r="3626" spans="1:11" x14ac:dyDescent="0.25">
      <c r="A3626" s="59"/>
      <c r="B3626" s="63">
        <f>IFERROR(VLOOKUP($A3626,D_SAV!$A$5:$I$29,3,0),)</f>
        <v>0</v>
      </c>
      <c r="C3626" s="64" t="str">
        <f>IFERROR(VLOOKUP($A3626,D_SAV!$A$5:$I$29,4,0),"")</f>
        <v/>
      </c>
      <c r="D3626" s="65">
        <f>IFERROR(VLOOKUP($A3626,D_SAV!$A$5:$I$29,5,0),)</f>
        <v>0</v>
      </c>
      <c r="E3626" s="60"/>
      <c r="F3626" s="60"/>
      <c r="G3626" s="60"/>
      <c r="H3626" s="60"/>
      <c r="I3626" s="60"/>
      <c r="J3626" s="60"/>
      <c r="K3626" s="65">
        <f>IFERROR(VLOOKUP($A3626,D_SAV!$A$5:$I$29,6,0),)</f>
        <v>0</v>
      </c>
    </row>
    <row r="3627" spans="1:11" x14ac:dyDescent="0.25">
      <c r="A3627" s="59"/>
      <c r="B3627" s="63">
        <f>IFERROR(VLOOKUP($A3627,D_SAV!$A$5:$I$29,3,0),)</f>
        <v>0</v>
      </c>
      <c r="C3627" s="64" t="str">
        <f>IFERROR(VLOOKUP($A3627,D_SAV!$A$5:$I$29,4,0),"")</f>
        <v/>
      </c>
      <c r="D3627" s="65">
        <f>IFERROR(VLOOKUP($A3627,D_SAV!$A$5:$I$29,5,0),)</f>
        <v>0</v>
      </c>
      <c r="E3627" s="60"/>
      <c r="F3627" s="60"/>
      <c r="G3627" s="60"/>
      <c r="H3627" s="60"/>
      <c r="I3627" s="60"/>
      <c r="J3627" s="60"/>
      <c r="K3627" s="65">
        <f>IFERROR(VLOOKUP($A3627,D_SAV!$A$5:$I$29,6,0),)</f>
        <v>0</v>
      </c>
    </row>
    <row r="3628" spans="1:11" x14ac:dyDescent="0.25">
      <c r="A3628" s="59"/>
      <c r="B3628" s="63">
        <f>IFERROR(VLOOKUP($A3628,D_SAV!$A$5:$I$29,3,0),)</f>
        <v>0</v>
      </c>
      <c r="C3628" s="64" t="str">
        <f>IFERROR(VLOOKUP($A3628,D_SAV!$A$5:$I$29,4,0),"")</f>
        <v/>
      </c>
      <c r="D3628" s="65">
        <f>IFERROR(VLOOKUP($A3628,D_SAV!$A$5:$I$29,5,0),)</f>
        <v>0</v>
      </c>
      <c r="E3628" s="60"/>
      <c r="F3628" s="60"/>
      <c r="G3628" s="60"/>
      <c r="H3628" s="60"/>
      <c r="I3628" s="60"/>
      <c r="J3628" s="60"/>
      <c r="K3628" s="65">
        <f>IFERROR(VLOOKUP($A3628,D_SAV!$A$5:$I$29,6,0),)</f>
        <v>0</v>
      </c>
    </row>
    <row r="3629" spans="1:11" x14ac:dyDescent="0.25">
      <c r="A3629" s="59"/>
      <c r="B3629" s="63">
        <f>IFERROR(VLOOKUP($A3629,D_SAV!$A$5:$I$29,3,0),)</f>
        <v>0</v>
      </c>
      <c r="C3629" s="64" t="str">
        <f>IFERROR(VLOOKUP($A3629,D_SAV!$A$5:$I$29,4,0),"")</f>
        <v/>
      </c>
      <c r="D3629" s="65">
        <f>IFERROR(VLOOKUP($A3629,D_SAV!$A$5:$I$29,5,0),)</f>
        <v>0</v>
      </c>
      <c r="E3629" s="60"/>
      <c r="F3629" s="60"/>
      <c r="G3629" s="60"/>
      <c r="H3629" s="60"/>
      <c r="I3629" s="60"/>
      <c r="J3629" s="60"/>
      <c r="K3629" s="65">
        <f>IFERROR(VLOOKUP($A3629,D_SAV!$A$5:$I$29,6,0),)</f>
        <v>0</v>
      </c>
    </row>
    <row r="3630" spans="1:11" x14ac:dyDescent="0.25">
      <c r="A3630" s="59"/>
      <c r="B3630" s="63">
        <f>IFERROR(VLOOKUP($A3630,D_SAV!$A$5:$I$29,3,0),)</f>
        <v>0</v>
      </c>
      <c r="C3630" s="64" t="str">
        <f>IFERROR(VLOOKUP($A3630,D_SAV!$A$5:$I$29,4,0),"")</f>
        <v/>
      </c>
      <c r="D3630" s="65">
        <f>IFERROR(VLOOKUP($A3630,D_SAV!$A$5:$I$29,5,0),)</f>
        <v>0</v>
      </c>
      <c r="E3630" s="60"/>
      <c r="F3630" s="60"/>
      <c r="G3630" s="60"/>
      <c r="H3630" s="60"/>
      <c r="I3630" s="60"/>
      <c r="J3630" s="60"/>
      <c r="K3630" s="65">
        <f>IFERROR(VLOOKUP($A3630,D_SAV!$A$5:$I$29,6,0),)</f>
        <v>0</v>
      </c>
    </row>
    <row r="3631" spans="1:11" x14ac:dyDescent="0.25">
      <c r="A3631" s="59"/>
      <c r="B3631" s="63">
        <f>IFERROR(VLOOKUP($A3631,D_SAV!$A$5:$I$29,3,0),)</f>
        <v>0</v>
      </c>
      <c r="C3631" s="64" t="str">
        <f>IFERROR(VLOOKUP($A3631,D_SAV!$A$5:$I$29,4,0),"")</f>
        <v/>
      </c>
      <c r="D3631" s="65">
        <f>IFERROR(VLOOKUP($A3631,D_SAV!$A$5:$I$29,5,0),)</f>
        <v>0</v>
      </c>
      <c r="E3631" s="60"/>
      <c r="F3631" s="60"/>
      <c r="G3631" s="60"/>
      <c r="H3631" s="60"/>
      <c r="I3631" s="60"/>
      <c r="J3631" s="60"/>
      <c r="K3631" s="65">
        <f>IFERROR(VLOOKUP($A3631,D_SAV!$A$5:$I$29,6,0),)</f>
        <v>0</v>
      </c>
    </row>
    <row r="3632" spans="1:11" x14ac:dyDescent="0.25">
      <c r="A3632" s="59"/>
      <c r="B3632" s="63">
        <f>IFERROR(VLOOKUP($A3632,D_SAV!$A$5:$I$29,3,0),)</f>
        <v>0</v>
      </c>
      <c r="C3632" s="64" t="str">
        <f>IFERROR(VLOOKUP($A3632,D_SAV!$A$5:$I$29,4,0),"")</f>
        <v/>
      </c>
      <c r="D3632" s="65">
        <f>IFERROR(VLOOKUP($A3632,D_SAV!$A$5:$I$29,5,0),)</f>
        <v>0</v>
      </c>
      <c r="E3632" s="60"/>
      <c r="F3632" s="60"/>
      <c r="G3632" s="60"/>
      <c r="H3632" s="60"/>
      <c r="I3632" s="60"/>
      <c r="J3632" s="60"/>
      <c r="K3632" s="65">
        <f>IFERROR(VLOOKUP($A3632,D_SAV!$A$5:$I$29,6,0),)</f>
        <v>0</v>
      </c>
    </row>
    <row r="3633" spans="1:11" x14ac:dyDescent="0.25">
      <c r="A3633" s="59"/>
      <c r="B3633" s="63">
        <f>IFERROR(VLOOKUP($A3633,D_SAV!$A$5:$I$29,3,0),)</f>
        <v>0</v>
      </c>
      <c r="C3633" s="64" t="str">
        <f>IFERROR(VLOOKUP($A3633,D_SAV!$A$5:$I$29,4,0),"")</f>
        <v/>
      </c>
      <c r="D3633" s="65">
        <f>IFERROR(VLOOKUP($A3633,D_SAV!$A$5:$I$29,5,0),)</f>
        <v>0</v>
      </c>
      <c r="E3633" s="60"/>
      <c r="F3633" s="60"/>
      <c r="G3633" s="60"/>
      <c r="H3633" s="60"/>
      <c r="I3633" s="60"/>
      <c r="J3633" s="60"/>
      <c r="K3633" s="65">
        <f>IFERROR(VLOOKUP($A3633,D_SAV!$A$5:$I$29,6,0),)</f>
        <v>0</v>
      </c>
    </row>
    <row r="3634" spans="1:11" x14ac:dyDescent="0.25">
      <c r="A3634" s="59"/>
      <c r="B3634" s="63">
        <f>IFERROR(VLOOKUP($A3634,D_SAV!$A$5:$I$29,3,0),)</f>
        <v>0</v>
      </c>
      <c r="C3634" s="64" t="str">
        <f>IFERROR(VLOOKUP($A3634,D_SAV!$A$5:$I$29,4,0),"")</f>
        <v/>
      </c>
      <c r="D3634" s="65">
        <f>IFERROR(VLOOKUP($A3634,D_SAV!$A$5:$I$29,5,0),)</f>
        <v>0</v>
      </c>
      <c r="E3634" s="60"/>
      <c r="F3634" s="60"/>
      <c r="G3634" s="60"/>
      <c r="H3634" s="60"/>
      <c r="I3634" s="60"/>
      <c r="J3634" s="60"/>
      <c r="K3634" s="65">
        <f>IFERROR(VLOOKUP($A3634,D_SAV!$A$5:$I$29,6,0),)</f>
        <v>0</v>
      </c>
    </row>
    <row r="3635" spans="1:11" x14ac:dyDescent="0.25">
      <c r="A3635" s="59"/>
      <c r="B3635" s="63">
        <f>IFERROR(VLOOKUP($A3635,D_SAV!$A$5:$I$29,3,0),)</f>
        <v>0</v>
      </c>
      <c r="C3635" s="64" t="str">
        <f>IFERROR(VLOOKUP($A3635,D_SAV!$A$5:$I$29,4,0),"")</f>
        <v/>
      </c>
      <c r="D3635" s="65">
        <f>IFERROR(VLOOKUP($A3635,D_SAV!$A$5:$I$29,5,0),)</f>
        <v>0</v>
      </c>
      <c r="E3635" s="60"/>
      <c r="F3635" s="60"/>
      <c r="G3635" s="60"/>
      <c r="H3635" s="60"/>
      <c r="I3635" s="60"/>
      <c r="J3635" s="60"/>
      <c r="K3635" s="65">
        <f>IFERROR(VLOOKUP($A3635,D_SAV!$A$5:$I$29,6,0),)</f>
        <v>0</v>
      </c>
    </row>
    <row r="3636" spans="1:11" x14ac:dyDescent="0.25">
      <c r="A3636" s="59"/>
      <c r="B3636" s="63">
        <f>IFERROR(VLOOKUP($A3636,D_SAV!$A$5:$I$29,3,0),)</f>
        <v>0</v>
      </c>
      <c r="C3636" s="64" t="str">
        <f>IFERROR(VLOOKUP($A3636,D_SAV!$A$5:$I$29,4,0),"")</f>
        <v/>
      </c>
      <c r="D3636" s="65">
        <f>IFERROR(VLOOKUP($A3636,D_SAV!$A$5:$I$29,5,0),)</f>
        <v>0</v>
      </c>
      <c r="E3636" s="60"/>
      <c r="F3636" s="60"/>
      <c r="G3636" s="60"/>
      <c r="H3636" s="60"/>
      <c r="I3636" s="60"/>
      <c r="J3636" s="60"/>
      <c r="K3636" s="65">
        <f>IFERROR(VLOOKUP($A3636,D_SAV!$A$5:$I$29,6,0),)</f>
        <v>0</v>
      </c>
    </row>
    <row r="3637" spans="1:11" x14ac:dyDescent="0.25">
      <c r="A3637" s="59"/>
      <c r="B3637" s="63">
        <f>IFERROR(VLOOKUP($A3637,D_SAV!$A$5:$I$29,3,0),)</f>
        <v>0</v>
      </c>
      <c r="C3637" s="64" t="str">
        <f>IFERROR(VLOOKUP($A3637,D_SAV!$A$5:$I$29,4,0),"")</f>
        <v/>
      </c>
      <c r="D3637" s="65">
        <f>IFERROR(VLOOKUP($A3637,D_SAV!$A$5:$I$29,5,0),)</f>
        <v>0</v>
      </c>
      <c r="E3637" s="60"/>
      <c r="F3637" s="60"/>
      <c r="G3637" s="60"/>
      <c r="H3637" s="60"/>
      <c r="I3637" s="60"/>
      <c r="J3637" s="60"/>
      <c r="K3637" s="65">
        <f>IFERROR(VLOOKUP($A3637,D_SAV!$A$5:$I$29,6,0),)</f>
        <v>0</v>
      </c>
    </row>
    <row r="3638" spans="1:11" x14ac:dyDescent="0.25">
      <c r="A3638" s="59"/>
      <c r="B3638" s="63">
        <f>IFERROR(VLOOKUP($A3638,D_SAV!$A$5:$I$29,3,0),)</f>
        <v>0</v>
      </c>
      <c r="C3638" s="64" t="str">
        <f>IFERROR(VLOOKUP($A3638,D_SAV!$A$5:$I$29,4,0),"")</f>
        <v/>
      </c>
      <c r="D3638" s="65">
        <f>IFERROR(VLOOKUP($A3638,D_SAV!$A$5:$I$29,5,0),)</f>
        <v>0</v>
      </c>
      <c r="E3638" s="60"/>
      <c r="F3638" s="60"/>
      <c r="G3638" s="60"/>
      <c r="H3638" s="60"/>
      <c r="I3638" s="60"/>
      <c r="J3638" s="60"/>
      <c r="K3638" s="65">
        <f>IFERROR(VLOOKUP($A3638,D_SAV!$A$5:$I$29,6,0),)</f>
        <v>0</v>
      </c>
    </row>
    <row r="3639" spans="1:11" x14ac:dyDescent="0.25">
      <c r="A3639" s="59"/>
      <c r="B3639" s="63">
        <f>IFERROR(VLOOKUP($A3639,D_SAV!$A$5:$I$29,3,0),)</f>
        <v>0</v>
      </c>
      <c r="C3639" s="64" t="str">
        <f>IFERROR(VLOOKUP($A3639,D_SAV!$A$5:$I$29,4,0),"")</f>
        <v/>
      </c>
      <c r="D3639" s="65">
        <f>IFERROR(VLOOKUP($A3639,D_SAV!$A$5:$I$29,5,0),)</f>
        <v>0</v>
      </c>
      <c r="E3639" s="60"/>
      <c r="F3639" s="60"/>
      <c r="G3639" s="60"/>
      <c r="H3639" s="60"/>
      <c r="I3639" s="60"/>
      <c r="J3639" s="60"/>
      <c r="K3639" s="65">
        <f>IFERROR(VLOOKUP($A3639,D_SAV!$A$5:$I$29,6,0),)</f>
        <v>0</v>
      </c>
    </row>
    <row r="3640" spans="1:11" x14ac:dyDescent="0.25">
      <c r="A3640" s="59"/>
      <c r="B3640" s="63">
        <f>IFERROR(VLOOKUP($A3640,D_SAV!$A$5:$I$29,3,0),)</f>
        <v>0</v>
      </c>
      <c r="C3640" s="64" t="str">
        <f>IFERROR(VLOOKUP($A3640,D_SAV!$A$5:$I$29,4,0),"")</f>
        <v/>
      </c>
      <c r="D3640" s="65">
        <f>IFERROR(VLOOKUP($A3640,D_SAV!$A$5:$I$29,5,0),)</f>
        <v>0</v>
      </c>
      <c r="E3640" s="60"/>
      <c r="F3640" s="60"/>
      <c r="G3640" s="60"/>
      <c r="H3640" s="60"/>
      <c r="I3640" s="60"/>
      <c r="J3640" s="60"/>
      <c r="K3640" s="65">
        <f>IFERROR(VLOOKUP($A3640,D_SAV!$A$5:$I$29,6,0),)</f>
        <v>0</v>
      </c>
    </row>
    <row r="3641" spans="1:11" x14ac:dyDescent="0.25">
      <c r="A3641" s="59"/>
      <c r="B3641" s="63">
        <f>IFERROR(VLOOKUP($A3641,D_SAV!$A$5:$I$29,3,0),)</f>
        <v>0</v>
      </c>
      <c r="C3641" s="64" t="str">
        <f>IFERROR(VLOOKUP($A3641,D_SAV!$A$5:$I$29,4,0),"")</f>
        <v/>
      </c>
      <c r="D3641" s="65">
        <f>IFERROR(VLOOKUP($A3641,D_SAV!$A$5:$I$29,5,0),)</f>
        <v>0</v>
      </c>
      <c r="E3641" s="60"/>
      <c r="F3641" s="60"/>
      <c r="G3641" s="60"/>
      <c r="H3641" s="60"/>
      <c r="I3641" s="60"/>
      <c r="J3641" s="60"/>
      <c r="K3641" s="65">
        <f>IFERROR(VLOOKUP($A3641,D_SAV!$A$5:$I$29,6,0),)</f>
        <v>0</v>
      </c>
    </row>
    <row r="3642" spans="1:11" x14ac:dyDescent="0.25">
      <c r="A3642" s="59"/>
      <c r="B3642" s="63">
        <f>IFERROR(VLOOKUP($A3642,D_SAV!$A$5:$I$29,3,0),)</f>
        <v>0</v>
      </c>
      <c r="C3642" s="64" t="str">
        <f>IFERROR(VLOOKUP($A3642,D_SAV!$A$5:$I$29,4,0),"")</f>
        <v/>
      </c>
      <c r="D3642" s="65">
        <f>IFERROR(VLOOKUP($A3642,D_SAV!$A$5:$I$29,5,0),)</f>
        <v>0</v>
      </c>
      <c r="E3642" s="60"/>
      <c r="F3642" s="60"/>
      <c r="G3642" s="60"/>
      <c r="H3642" s="60"/>
      <c r="I3642" s="60"/>
      <c r="J3642" s="60"/>
      <c r="K3642" s="65">
        <f>IFERROR(VLOOKUP($A3642,D_SAV!$A$5:$I$29,6,0),)</f>
        <v>0</v>
      </c>
    </row>
    <row r="3643" spans="1:11" x14ac:dyDescent="0.25">
      <c r="A3643" s="59"/>
      <c r="B3643" s="63">
        <f>IFERROR(VLOOKUP($A3643,D_SAV!$A$5:$I$29,3,0),)</f>
        <v>0</v>
      </c>
      <c r="C3643" s="64" t="str">
        <f>IFERROR(VLOOKUP($A3643,D_SAV!$A$5:$I$29,4,0),"")</f>
        <v/>
      </c>
      <c r="D3643" s="65">
        <f>IFERROR(VLOOKUP($A3643,D_SAV!$A$5:$I$29,5,0),)</f>
        <v>0</v>
      </c>
      <c r="E3643" s="60"/>
      <c r="F3643" s="60"/>
      <c r="G3643" s="60"/>
      <c r="H3643" s="60"/>
      <c r="I3643" s="60"/>
      <c r="J3643" s="60"/>
      <c r="K3643" s="65">
        <f>IFERROR(VLOOKUP($A3643,D_SAV!$A$5:$I$29,6,0),)</f>
        <v>0</v>
      </c>
    </row>
    <row r="3644" spans="1:11" x14ac:dyDescent="0.25">
      <c r="A3644" s="59"/>
      <c r="B3644" s="63">
        <f>IFERROR(VLOOKUP($A3644,D_SAV!$A$5:$I$29,3,0),)</f>
        <v>0</v>
      </c>
      <c r="C3644" s="64" t="str">
        <f>IFERROR(VLOOKUP($A3644,D_SAV!$A$5:$I$29,4,0),"")</f>
        <v/>
      </c>
      <c r="D3644" s="65">
        <f>IFERROR(VLOOKUP($A3644,D_SAV!$A$5:$I$29,5,0),)</f>
        <v>0</v>
      </c>
      <c r="E3644" s="60"/>
      <c r="F3644" s="60"/>
      <c r="G3644" s="60"/>
      <c r="H3644" s="60"/>
      <c r="I3644" s="60"/>
      <c r="J3644" s="60"/>
      <c r="K3644" s="65">
        <f>IFERROR(VLOOKUP($A3644,D_SAV!$A$5:$I$29,6,0),)</f>
        <v>0</v>
      </c>
    </row>
    <row r="3645" spans="1:11" x14ac:dyDescent="0.25">
      <c r="A3645" s="59"/>
      <c r="B3645" s="63">
        <f>IFERROR(VLOOKUP($A3645,D_SAV!$A$5:$I$29,3,0),)</f>
        <v>0</v>
      </c>
      <c r="C3645" s="64" t="str">
        <f>IFERROR(VLOOKUP($A3645,D_SAV!$A$5:$I$29,4,0),"")</f>
        <v/>
      </c>
      <c r="D3645" s="65">
        <f>IFERROR(VLOOKUP($A3645,D_SAV!$A$5:$I$29,5,0),)</f>
        <v>0</v>
      </c>
      <c r="E3645" s="60"/>
      <c r="F3645" s="60"/>
      <c r="G3645" s="60"/>
      <c r="H3645" s="60"/>
      <c r="I3645" s="60"/>
      <c r="J3645" s="60"/>
      <c r="K3645" s="65">
        <f>IFERROR(VLOOKUP($A3645,D_SAV!$A$5:$I$29,6,0),)</f>
        <v>0</v>
      </c>
    </row>
    <row r="3646" spans="1:11" x14ac:dyDescent="0.25">
      <c r="A3646" s="59"/>
      <c r="B3646" s="63">
        <f>IFERROR(VLOOKUP($A3646,D_SAV!$A$5:$I$29,3,0),)</f>
        <v>0</v>
      </c>
      <c r="C3646" s="64" t="str">
        <f>IFERROR(VLOOKUP($A3646,D_SAV!$A$5:$I$29,4,0),"")</f>
        <v/>
      </c>
      <c r="D3646" s="65">
        <f>IFERROR(VLOOKUP($A3646,D_SAV!$A$5:$I$29,5,0),)</f>
        <v>0</v>
      </c>
      <c r="E3646" s="60"/>
      <c r="F3646" s="60"/>
      <c r="G3646" s="60"/>
      <c r="H3646" s="60"/>
      <c r="I3646" s="60"/>
      <c r="J3646" s="60"/>
      <c r="K3646" s="65">
        <f>IFERROR(VLOOKUP($A3646,D_SAV!$A$5:$I$29,6,0),)</f>
        <v>0</v>
      </c>
    </row>
    <row r="3647" spans="1:11" x14ac:dyDescent="0.25">
      <c r="A3647" s="59"/>
      <c r="B3647" s="63">
        <f>IFERROR(VLOOKUP($A3647,D_SAV!$A$5:$I$29,3,0),)</f>
        <v>0</v>
      </c>
      <c r="C3647" s="64" t="str">
        <f>IFERROR(VLOOKUP($A3647,D_SAV!$A$5:$I$29,4,0),"")</f>
        <v/>
      </c>
      <c r="D3647" s="65">
        <f>IFERROR(VLOOKUP($A3647,D_SAV!$A$5:$I$29,5,0),)</f>
        <v>0</v>
      </c>
      <c r="E3647" s="60"/>
      <c r="F3647" s="60"/>
      <c r="G3647" s="60"/>
      <c r="H3647" s="60"/>
      <c r="I3647" s="60"/>
      <c r="J3647" s="60"/>
      <c r="K3647" s="65">
        <f>IFERROR(VLOOKUP($A3647,D_SAV!$A$5:$I$29,6,0),)</f>
        <v>0</v>
      </c>
    </row>
    <row r="3648" spans="1:11" x14ac:dyDescent="0.25">
      <c r="A3648" s="59"/>
      <c r="B3648" s="63">
        <f>IFERROR(VLOOKUP($A3648,D_SAV!$A$5:$I$29,3,0),)</f>
        <v>0</v>
      </c>
      <c r="C3648" s="64" t="str">
        <f>IFERROR(VLOOKUP($A3648,D_SAV!$A$5:$I$29,4,0),"")</f>
        <v/>
      </c>
      <c r="D3648" s="65">
        <f>IFERROR(VLOOKUP($A3648,D_SAV!$A$5:$I$29,5,0),)</f>
        <v>0</v>
      </c>
      <c r="E3648" s="60"/>
      <c r="F3648" s="60"/>
      <c r="G3648" s="60"/>
      <c r="H3648" s="60"/>
      <c r="I3648" s="60"/>
      <c r="J3648" s="60"/>
      <c r="K3648" s="65">
        <f>IFERROR(VLOOKUP($A3648,D_SAV!$A$5:$I$29,6,0),)</f>
        <v>0</v>
      </c>
    </row>
    <row r="3649" spans="1:11" x14ac:dyDescent="0.25">
      <c r="A3649" s="59"/>
      <c r="B3649" s="63">
        <f>IFERROR(VLOOKUP($A3649,D_SAV!$A$5:$I$29,3,0),)</f>
        <v>0</v>
      </c>
      <c r="C3649" s="64" t="str">
        <f>IFERROR(VLOOKUP($A3649,D_SAV!$A$5:$I$29,4,0),"")</f>
        <v/>
      </c>
      <c r="D3649" s="65">
        <f>IFERROR(VLOOKUP($A3649,D_SAV!$A$5:$I$29,5,0),)</f>
        <v>0</v>
      </c>
      <c r="E3649" s="60"/>
      <c r="F3649" s="60"/>
      <c r="G3649" s="60"/>
      <c r="H3649" s="60"/>
      <c r="I3649" s="60"/>
      <c r="J3649" s="60"/>
      <c r="K3649" s="65">
        <f>IFERROR(VLOOKUP($A3649,D_SAV!$A$5:$I$29,6,0),)</f>
        <v>0</v>
      </c>
    </row>
    <row r="3650" spans="1:11" x14ac:dyDescent="0.25">
      <c r="A3650" s="59"/>
      <c r="B3650" s="63">
        <f>IFERROR(VLOOKUP($A3650,D_SAV!$A$5:$I$29,3,0),)</f>
        <v>0</v>
      </c>
      <c r="C3650" s="64" t="str">
        <f>IFERROR(VLOOKUP($A3650,D_SAV!$A$5:$I$29,4,0),"")</f>
        <v/>
      </c>
      <c r="D3650" s="65">
        <f>IFERROR(VLOOKUP($A3650,D_SAV!$A$5:$I$29,5,0),)</f>
        <v>0</v>
      </c>
      <c r="E3650" s="60"/>
      <c r="F3650" s="60"/>
      <c r="G3650" s="60"/>
      <c r="H3650" s="60"/>
      <c r="I3650" s="60"/>
      <c r="J3650" s="60"/>
      <c r="K3650" s="65">
        <f>IFERROR(VLOOKUP($A3650,D_SAV!$A$5:$I$29,6,0),)</f>
        <v>0</v>
      </c>
    </row>
    <row r="3651" spans="1:11" x14ac:dyDescent="0.25">
      <c r="A3651" s="59"/>
      <c r="B3651" s="63">
        <f>IFERROR(VLOOKUP($A3651,D_SAV!$A$5:$I$29,3,0),)</f>
        <v>0</v>
      </c>
      <c r="C3651" s="64" t="str">
        <f>IFERROR(VLOOKUP($A3651,D_SAV!$A$5:$I$29,4,0),"")</f>
        <v/>
      </c>
      <c r="D3651" s="65">
        <f>IFERROR(VLOOKUP($A3651,D_SAV!$A$5:$I$29,5,0),)</f>
        <v>0</v>
      </c>
      <c r="E3651" s="60"/>
      <c r="F3651" s="60"/>
      <c r="G3651" s="60"/>
      <c r="H3651" s="60"/>
      <c r="I3651" s="60"/>
      <c r="J3651" s="60"/>
      <c r="K3651" s="65">
        <f>IFERROR(VLOOKUP($A3651,D_SAV!$A$5:$I$29,6,0),)</f>
        <v>0</v>
      </c>
    </row>
    <row r="3652" spans="1:11" x14ac:dyDescent="0.25">
      <c r="A3652" s="59"/>
      <c r="B3652" s="63">
        <f>IFERROR(VLOOKUP($A3652,D_SAV!$A$5:$I$29,3,0),)</f>
        <v>0</v>
      </c>
      <c r="C3652" s="64" t="str">
        <f>IFERROR(VLOOKUP($A3652,D_SAV!$A$5:$I$29,4,0),"")</f>
        <v/>
      </c>
      <c r="D3652" s="65">
        <f>IFERROR(VLOOKUP($A3652,D_SAV!$A$5:$I$29,5,0),)</f>
        <v>0</v>
      </c>
      <c r="E3652" s="60"/>
      <c r="F3652" s="60"/>
      <c r="G3652" s="60"/>
      <c r="H3652" s="60"/>
      <c r="I3652" s="60"/>
      <c r="J3652" s="60"/>
      <c r="K3652" s="65">
        <f>IFERROR(VLOOKUP($A3652,D_SAV!$A$5:$I$29,6,0),)</f>
        <v>0</v>
      </c>
    </row>
    <row r="3653" spans="1:11" x14ac:dyDescent="0.25">
      <c r="A3653" s="59"/>
      <c r="B3653" s="63">
        <f>IFERROR(VLOOKUP($A3653,D_SAV!$A$5:$I$29,3,0),)</f>
        <v>0</v>
      </c>
      <c r="C3653" s="64" t="str">
        <f>IFERROR(VLOOKUP($A3653,D_SAV!$A$5:$I$29,4,0),"")</f>
        <v/>
      </c>
      <c r="D3653" s="65">
        <f>IFERROR(VLOOKUP($A3653,D_SAV!$A$5:$I$29,5,0),)</f>
        <v>0</v>
      </c>
      <c r="E3653" s="60"/>
      <c r="F3653" s="60"/>
      <c r="G3653" s="60"/>
      <c r="H3653" s="60"/>
      <c r="I3653" s="60"/>
      <c r="J3653" s="60"/>
      <c r="K3653" s="65">
        <f>IFERROR(VLOOKUP($A3653,D_SAV!$A$5:$I$29,6,0),)</f>
        <v>0</v>
      </c>
    </row>
    <row r="3654" spans="1:11" x14ac:dyDescent="0.25">
      <c r="A3654" s="59"/>
      <c r="B3654" s="63">
        <f>IFERROR(VLOOKUP($A3654,D_SAV!$A$5:$I$29,3,0),)</f>
        <v>0</v>
      </c>
      <c r="C3654" s="64" t="str">
        <f>IFERROR(VLOOKUP($A3654,D_SAV!$A$5:$I$29,4,0),"")</f>
        <v/>
      </c>
      <c r="D3654" s="65">
        <f>IFERROR(VLOOKUP($A3654,D_SAV!$A$5:$I$29,5,0),)</f>
        <v>0</v>
      </c>
      <c r="E3654" s="60"/>
      <c r="F3654" s="60"/>
      <c r="G3654" s="60"/>
      <c r="H3654" s="60"/>
      <c r="I3654" s="60"/>
      <c r="J3654" s="60"/>
      <c r="K3654" s="65">
        <f>IFERROR(VLOOKUP($A3654,D_SAV!$A$5:$I$29,6,0),)</f>
        <v>0</v>
      </c>
    </row>
    <row r="3655" spans="1:11" x14ac:dyDescent="0.25">
      <c r="A3655" s="59"/>
      <c r="B3655" s="63">
        <f>IFERROR(VLOOKUP($A3655,D_SAV!$A$5:$I$29,3,0),)</f>
        <v>0</v>
      </c>
      <c r="C3655" s="64" t="str">
        <f>IFERROR(VLOOKUP($A3655,D_SAV!$A$5:$I$29,4,0),"")</f>
        <v/>
      </c>
      <c r="D3655" s="65">
        <f>IFERROR(VLOOKUP($A3655,D_SAV!$A$5:$I$29,5,0),)</f>
        <v>0</v>
      </c>
      <c r="E3655" s="60"/>
      <c r="F3655" s="60"/>
      <c r="G3655" s="60"/>
      <c r="H3655" s="60"/>
      <c r="I3655" s="60"/>
      <c r="J3655" s="60"/>
      <c r="K3655" s="65">
        <f>IFERROR(VLOOKUP($A3655,D_SAV!$A$5:$I$29,6,0),)</f>
        <v>0</v>
      </c>
    </row>
    <row r="3656" spans="1:11" x14ac:dyDescent="0.25">
      <c r="A3656" s="59"/>
      <c r="B3656" s="63">
        <f>IFERROR(VLOOKUP($A3656,D_SAV!$A$5:$I$29,3,0),)</f>
        <v>0</v>
      </c>
      <c r="C3656" s="64" t="str">
        <f>IFERROR(VLOOKUP($A3656,D_SAV!$A$5:$I$29,4,0),"")</f>
        <v/>
      </c>
      <c r="D3656" s="65">
        <f>IFERROR(VLOOKUP($A3656,D_SAV!$A$5:$I$29,5,0),)</f>
        <v>0</v>
      </c>
      <c r="E3656" s="60"/>
      <c r="F3656" s="60"/>
      <c r="G3656" s="60"/>
      <c r="H3656" s="60"/>
      <c r="I3656" s="60"/>
      <c r="J3656" s="60"/>
      <c r="K3656" s="65">
        <f>IFERROR(VLOOKUP($A3656,D_SAV!$A$5:$I$29,6,0),)</f>
        <v>0</v>
      </c>
    </row>
    <row r="3657" spans="1:11" x14ac:dyDescent="0.25">
      <c r="A3657" s="59"/>
      <c r="B3657" s="63">
        <f>IFERROR(VLOOKUP($A3657,D_SAV!$A$5:$I$29,3,0),)</f>
        <v>0</v>
      </c>
      <c r="C3657" s="64" t="str">
        <f>IFERROR(VLOOKUP($A3657,D_SAV!$A$5:$I$29,4,0),"")</f>
        <v/>
      </c>
      <c r="D3657" s="65">
        <f>IFERROR(VLOOKUP($A3657,D_SAV!$A$5:$I$29,5,0),)</f>
        <v>0</v>
      </c>
      <c r="E3657" s="60"/>
      <c r="F3657" s="60"/>
      <c r="G3657" s="60"/>
      <c r="H3657" s="60"/>
      <c r="I3657" s="60"/>
      <c r="J3657" s="60"/>
      <c r="K3657" s="65">
        <f>IFERROR(VLOOKUP($A3657,D_SAV!$A$5:$I$29,6,0),)</f>
        <v>0</v>
      </c>
    </row>
    <row r="3658" spans="1:11" x14ac:dyDescent="0.25">
      <c r="A3658" s="59"/>
      <c r="B3658" s="63">
        <f>IFERROR(VLOOKUP($A3658,D_SAV!$A$5:$I$29,3,0),)</f>
        <v>0</v>
      </c>
      <c r="C3658" s="64" t="str">
        <f>IFERROR(VLOOKUP($A3658,D_SAV!$A$5:$I$29,4,0),"")</f>
        <v/>
      </c>
      <c r="D3658" s="65">
        <f>IFERROR(VLOOKUP($A3658,D_SAV!$A$5:$I$29,5,0),)</f>
        <v>0</v>
      </c>
      <c r="E3658" s="60"/>
      <c r="F3658" s="60"/>
      <c r="G3658" s="60"/>
      <c r="H3658" s="60"/>
      <c r="I3658" s="60"/>
      <c r="J3658" s="60"/>
      <c r="K3658" s="65">
        <f>IFERROR(VLOOKUP($A3658,D_SAV!$A$5:$I$29,6,0),)</f>
        <v>0</v>
      </c>
    </row>
    <row r="3659" spans="1:11" x14ac:dyDescent="0.25">
      <c r="A3659" s="59"/>
      <c r="B3659" s="63">
        <f>IFERROR(VLOOKUP($A3659,D_SAV!$A$5:$I$29,3,0),)</f>
        <v>0</v>
      </c>
      <c r="C3659" s="64" t="str">
        <f>IFERROR(VLOOKUP($A3659,D_SAV!$A$5:$I$29,4,0),"")</f>
        <v/>
      </c>
      <c r="D3659" s="65">
        <f>IFERROR(VLOOKUP($A3659,D_SAV!$A$5:$I$29,5,0),)</f>
        <v>0</v>
      </c>
      <c r="E3659" s="60"/>
      <c r="F3659" s="60"/>
      <c r="G3659" s="60"/>
      <c r="H3659" s="60"/>
      <c r="I3659" s="60"/>
      <c r="J3659" s="60"/>
      <c r="K3659" s="65">
        <f>IFERROR(VLOOKUP($A3659,D_SAV!$A$5:$I$29,6,0),)</f>
        <v>0</v>
      </c>
    </row>
    <row r="3660" spans="1:11" x14ac:dyDescent="0.25">
      <c r="A3660" s="59"/>
      <c r="B3660" s="63">
        <f>IFERROR(VLOOKUP($A3660,D_SAV!$A$5:$I$29,3,0),)</f>
        <v>0</v>
      </c>
      <c r="C3660" s="64" t="str">
        <f>IFERROR(VLOOKUP($A3660,D_SAV!$A$5:$I$29,4,0),"")</f>
        <v/>
      </c>
      <c r="D3660" s="65">
        <f>IFERROR(VLOOKUP($A3660,D_SAV!$A$5:$I$29,5,0),)</f>
        <v>0</v>
      </c>
      <c r="E3660" s="60"/>
      <c r="F3660" s="60"/>
      <c r="G3660" s="60"/>
      <c r="H3660" s="60"/>
      <c r="I3660" s="60"/>
      <c r="J3660" s="60"/>
      <c r="K3660" s="65">
        <f>IFERROR(VLOOKUP($A3660,D_SAV!$A$5:$I$29,6,0),)</f>
        <v>0</v>
      </c>
    </row>
    <row r="3661" spans="1:11" x14ac:dyDescent="0.25">
      <c r="A3661" s="59"/>
      <c r="B3661" s="63">
        <f>IFERROR(VLOOKUP($A3661,D_SAV!$A$5:$I$29,3,0),)</f>
        <v>0</v>
      </c>
      <c r="C3661" s="64" t="str">
        <f>IFERROR(VLOOKUP($A3661,D_SAV!$A$5:$I$29,4,0),"")</f>
        <v/>
      </c>
      <c r="D3661" s="65">
        <f>IFERROR(VLOOKUP($A3661,D_SAV!$A$5:$I$29,5,0),)</f>
        <v>0</v>
      </c>
      <c r="E3661" s="60"/>
      <c r="F3661" s="60"/>
      <c r="G3661" s="60"/>
      <c r="H3661" s="60"/>
      <c r="I3661" s="60"/>
      <c r="J3661" s="60"/>
      <c r="K3661" s="65">
        <f>IFERROR(VLOOKUP($A3661,D_SAV!$A$5:$I$29,6,0),)</f>
        <v>0</v>
      </c>
    </row>
    <row r="3662" spans="1:11" x14ac:dyDescent="0.25">
      <c r="A3662" s="59"/>
      <c r="B3662" s="63">
        <f>IFERROR(VLOOKUP($A3662,D_SAV!$A$5:$I$29,3,0),)</f>
        <v>0</v>
      </c>
      <c r="C3662" s="64" t="str">
        <f>IFERROR(VLOOKUP($A3662,D_SAV!$A$5:$I$29,4,0),"")</f>
        <v/>
      </c>
      <c r="D3662" s="65">
        <f>IFERROR(VLOOKUP($A3662,D_SAV!$A$5:$I$29,5,0),)</f>
        <v>0</v>
      </c>
      <c r="E3662" s="60"/>
      <c r="F3662" s="60"/>
      <c r="G3662" s="60"/>
      <c r="H3662" s="60"/>
      <c r="I3662" s="60"/>
      <c r="J3662" s="60"/>
      <c r="K3662" s="65">
        <f>IFERROR(VLOOKUP($A3662,D_SAV!$A$5:$I$29,6,0),)</f>
        <v>0</v>
      </c>
    </row>
    <row r="3663" spans="1:11" x14ac:dyDescent="0.25">
      <c r="A3663" s="59"/>
      <c r="B3663" s="63">
        <f>IFERROR(VLOOKUP($A3663,D_SAV!$A$5:$I$29,3,0),)</f>
        <v>0</v>
      </c>
      <c r="C3663" s="64" t="str">
        <f>IFERROR(VLOOKUP($A3663,D_SAV!$A$5:$I$29,4,0),"")</f>
        <v/>
      </c>
      <c r="D3663" s="65">
        <f>IFERROR(VLOOKUP($A3663,D_SAV!$A$5:$I$29,5,0),)</f>
        <v>0</v>
      </c>
      <c r="E3663" s="60"/>
      <c r="F3663" s="60"/>
      <c r="G3663" s="60"/>
      <c r="H3663" s="60"/>
      <c r="I3663" s="60"/>
      <c r="J3663" s="60"/>
      <c r="K3663" s="65">
        <f>IFERROR(VLOOKUP($A3663,D_SAV!$A$5:$I$29,6,0),)</f>
        <v>0</v>
      </c>
    </row>
    <row r="3664" spans="1:11" x14ac:dyDescent="0.25">
      <c r="A3664" s="59"/>
      <c r="B3664" s="63">
        <f>IFERROR(VLOOKUP($A3664,D_SAV!$A$5:$I$29,3,0),)</f>
        <v>0</v>
      </c>
      <c r="C3664" s="64" t="str">
        <f>IFERROR(VLOOKUP($A3664,D_SAV!$A$5:$I$29,4,0),"")</f>
        <v/>
      </c>
      <c r="D3664" s="65">
        <f>IFERROR(VLOOKUP($A3664,D_SAV!$A$5:$I$29,5,0),)</f>
        <v>0</v>
      </c>
      <c r="E3664" s="60"/>
      <c r="F3664" s="60"/>
      <c r="G3664" s="60"/>
      <c r="H3664" s="60"/>
      <c r="I3664" s="60"/>
      <c r="J3664" s="60"/>
      <c r="K3664" s="65">
        <f>IFERROR(VLOOKUP($A3664,D_SAV!$A$5:$I$29,6,0),)</f>
        <v>0</v>
      </c>
    </row>
    <row r="3665" spans="1:11" x14ac:dyDescent="0.25">
      <c r="A3665" s="59"/>
      <c r="B3665" s="63">
        <f>IFERROR(VLOOKUP($A3665,D_SAV!$A$5:$I$29,3,0),)</f>
        <v>0</v>
      </c>
      <c r="C3665" s="64" t="str">
        <f>IFERROR(VLOOKUP($A3665,D_SAV!$A$5:$I$29,4,0),"")</f>
        <v/>
      </c>
      <c r="D3665" s="65">
        <f>IFERROR(VLOOKUP($A3665,D_SAV!$A$5:$I$29,5,0),)</f>
        <v>0</v>
      </c>
      <c r="E3665" s="60"/>
      <c r="F3665" s="60"/>
      <c r="G3665" s="60"/>
      <c r="H3665" s="60"/>
      <c r="I3665" s="60"/>
      <c r="J3665" s="60"/>
      <c r="K3665" s="65">
        <f>IFERROR(VLOOKUP($A3665,D_SAV!$A$5:$I$29,6,0),)</f>
        <v>0</v>
      </c>
    </row>
    <row r="3666" spans="1:11" x14ac:dyDescent="0.25">
      <c r="A3666" s="59"/>
      <c r="B3666" s="63">
        <f>IFERROR(VLOOKUP($A3666,D_SAV!$A$5:$I$29,3,0),)</f>
        <v>0</v>
      </c>
      <c r="C3666" s="64" t="str">
        <f>IFERROR(VLOOKUP($A3666,D_SAV!$A$5:$I$29,4,0),"")</f>
        <v/>
      </c>
      <c r="D3666" s="65">
        <f>IFERROR(VLOOKUP($A3666,D_SAV!$A$5:$I$29,5,0),)</f>
        <v>0</v>
      </c>
      <c r="E3666" s="60"/>
      <c r="F3666" s="60"/>
      <c r="G3666" s="60"/>
      <c r="H3666" s="60"/>
      <c r="I3666" s="60"/>
      <c r="J3666" s="60"/>
      <c r="K3666" s="65">
        <f>IFERROR(VLOOKUP($A3666,D_SAV!$A$5:$I$29,6,0),)</f>
        <v>0</v>
      </c>
    </row>
    <row r="3667" spans="1:11" x14ac:dyDescent="0.25">
      <c r="A3667" s="59"/>
      <c r="B3667" s="63">
        <f>IFERROR(VLOOKUP($A3667,D_SAV!$A$5:$I$29,3,0),)</f>
        <v>0</v>
      </c>
      <c r="C3667" s="64" t="str">
        <f>IFERROR(VLOOKUP($A3667,D_SAV!$A$5:$I$29,4,0),"")</f>
        <v/>
      </c>
      <c r="D3667" s="65">
        <f>IFERROR(VLOOKUP($A3667,D_SAV!$A$5:$I$29,5,0),)</f>
        <v>0</v>
      </c>
      <c r="E3667" s="60"/>
      <c r="F3667" s="60"/>
      <c r="G3667" s="60"/>
      <c r="H3667" s="60"/>
      <c r="I3667" s="60"/>
      <c r="J3667" s="60"/>
      <c r="K3667" s="65">
        <f>IFERROR(VLOOKUP($A3667,D_SAV!$A$5:$I$29,6,0),)</f>
        <v>0</v>
      </c>
    </row>
    <row r="3668" spans="1:11" x14ac:dyDescent="0.25">
      <c r="A3668" s="59"/>
      <c r="B3668" s="63">
        <f>IFERROR(VLOOKUP($A3668,D_SAV!$A$5:$I$29,3,0),)</f>
        <v>0</v>
      </c>
      <c r="C3668" s="64" t="str">
        <f>IFERROR(VLOOKUP($A3668,D_SAV!$A$5:$I$29,4,0),"")</f>
        <v/>
      </c>
      <c r="D3668" s="65">
        <f>IFERROR(VLOOKUP($A3668,D_SAV!$A$5:$I$29,5,0),)</f>
        <v>0</v>
      </c>
      <c r="E3668" s="60"/>
      <c r="F3668" s="60"/>
      <c r="G3668" s="60"/>
      <c r="H3668" s="60"/>
      <c r="I3668" s="60"/>
      <c r="J3668" s="60"/>
      <c r="K3668" s="65">
        <f>IFERROR(VLOOKUP($A3668,D_SAV!$A$5:$I$29,6,0),)</f>
        <v>0</v>
      </c>
    </row>
    <row r="3669" spans="1:11" x14ac:dyDescent="0.25">
      <c r="A3669" s="59"/>
      <c r="B3669" s="63">
        <f>IFERROR(VLOOKUP($A3669,D_SAV!$A$5:$I$29,3,0),)</f>
        <v>0</v>
      </c>
      <c r="C3669" s="64" t="str">
        <f>IFERROR(VLOOKUP($A3669,D_SAV!$A$5:$I$29,4,0),"")</f>
        <v/>
      </c>
      <c r="D3669" s="65">
        <f>IFERROR(VLOOKUP($A3669,D_SAV!$A$5:$I$29,5,0),)</f>
        <v>0</v>
      </c>
      <c r="E3669" s="60"/>
      <c r="F3669" s="60"/>
      <c r="G3669" s="60"/>
      <c r="H3669" s="60"/>
      <c r="I3669" s="60"/>
      <c r="J3669" s="60"/>
      <c r="K3669" s="65">
        <f>IFERROR(VLOOKUP($A3669,D_SAV!$A$5:$I$29,6,0),)</f>
        <v>0</v>
      </c>
    </row>
    <row r="3670" spans="1:11" x14ac:dyDescent="0.25">
      <c r="A3670" s="59"/>
      <c r="B3670" s="63">
        <f>IFERROR(VLOOKUP($A3670,D_SAV!$A$5:$I$29,3,0),)</f>
        <v>0</v>
      </c>
      <c r="C3670" s="64" t="str">
        <f>IFERROR(VLOOKUP($A3670,D_SAV!$A$5:$I$29,4,0),"")</f>
        <v/>
      </c>
      <c r="D3670" s="65">
        <f>IFERROR(VLOOKUP($A3670,D_SAV!$A$5:$I$29,5,0),)</f>
        <v>0</v>
      </c>
      <c r="E3670" s="60"/>
      <c r="F3670" s="60"/>
      <c r="G3670" s="60"/>
      <c r="H3670" s="60"/>
      <c r="I3670" s="60"/>
      <c r="J3670" s="60"/>
      <c r="K3670" s="65">
        <f>IFERROR(VLOOKUP($A3670,D_SAV!$A$5:$I$29,6,0),)</f>
        <v>0</v>
      </c>
    </row>
    <row r="3671" spans="1:11" x14ac:dyDescent="0.25">
      <c r="A3671" s="59"/>
      <c r="B3671" s="63">
        <f>IFERROR(VLOOKUP($A3671,D_SAV!$A$5:$I$29,3,0),)</f>
        <v>0</v>
      </c>
      <c r="C3671" s="64" t="str">
        <f>IFERROR(VLOOKUP($A3671,D_SAV!$A$5:$I$29,4,0),"")</f>
        <v/>
      </c>
      <c r="D3671" s="65">
        <f>IFERROR(VLOOKUP($A3671,D_SAV!$A$5:$I$29,5,0),)</f>
        <v>0</v>
      </c>
      <c r="E3671" s="60"/>
      <c r="F3671" s="60"/>
      <c r="G3671" s="60"/>
      <c r="H3671" s="60"/>
      <c r="I3671" s="60"/>
      <c r="J3671" s="60"/>
      <c r="K3671" s="65">
        <f>IFERROR(VLOOKUP($A3671,D_SAV!$A$5:$I$29,6,0),)</f>
        <v>0</v>
      </c>
    </row>
    <row r="3672" spans="1:11" x14ac:dyDescent="0.25">
      <c r="A3672" s="59"/>
      <c r="B3672" s="63">
        <f>IFERROR(VLOOKUP($A3672,D_SAV!$A$5:$I$29,3,0),)</f>
        <v>0</v>
      </c>
      <c r="C3672" s="64" t="str">
        <f>IFERROR(VLOOKUP($A3672,D_SAV!$A$5:$I$29,4,0),"")</f>
        <v/>
      </c>
      <c r="D3672" s="65">
        <f>IFERROR(VLOOKUP($A3672,D_SAV!$A$5:$I$29,5,0),)</f>
        <v>0</v>
      </c>
      <c r="E3672" s="60"/>
      <c r="F3672" s="60"/>
      <c r="G3672" s="60"/>
      <c r="H3672" s="60"/>
      <c r="I3672" s="60"/>
      <c r="J3672" s="60"/>
      <c r="K3672" s="65">
        <f>IFERROR(VLOOKUP($A3672,D_SAV!$A$5:$I$29,6,0),)</f>
        <v>0</v>
      </c>
    </row>
    <row r="3673" spans="1:11" x14ac:dyDescent="0.25">
      <c r="A3673" s="59"/>
      <c r="B3673" s="63">
        <f>IFERROR(VLOOKUP($A3673,D_SAV!$A$5:$I$29,3,0),)</f>
        <v>0</v>
      </c>
      <c r="C3673" s="64" t="str">
        <f>IFERROR(VLOOKUP($A3673,D_SAV!$A$5:$I$29,4,0),"")</f>
        <v/>
      </c>
      <c r="D3673" s="65">
        <f>IFERROR(VLOOKUP($A3673,D_SAV!$A$5:$I$29,5,0),)</f>
        <v>0</v>
      </c>
      <c r="E3673" s="60"/>
      <c r="F3673" s="60"/>
      <c r="G3673" s="60"/>
      <c r="H3673" s="60"/>
      <c r="I3673" s="60"/>
      <c r="J3673" s="60"/>
      <c r="K3673" s="65">
        <f>IFERROR(VLOOKUP($A3673,D_SAV!$A$5:$I$29,6,0),)</f>
        <v>0</v>
      </c>
    </row>
    <row r="3674" spans="1:11" x14ac:dyDescent="0.25">
      <c r="A3674" s="59"/>
      <c r="B3674" s="63">
        <f>IFERROR(VLOOKUP($A3674,D_SAV!$A$5:$I$29,3,0),)</f>
        <v>0</v>
      </c>
      <c r="C3674" s="64" t="str">
        <f>IFERROR(VLOOKUP($A3674,D_SAV!$A$5:$I$29,4,0),"")</f>
        <v/>
      </c>
      <c r="D3674" s="65">
        <f>IFERROR(VLOOKUP($A3674,D_SAV!$A$5:$I$29,5,0),)</f>
        <v>0</v>
      </c>
      <c r="E3674" s="60"/>
      <c r="F3674" s="60"/>
      <c r="G3674" s="60"/>
      <c r="H3674" s="60"/>
      <c r="I3674" s="60"/>
      <c r="J3674" s="60"/>
      <c r="K3674" s="65">
        <f>IFERROR(VLOOKUP($A3674,D_SAV!$A$5:$I$29,6,0),)</f>
        <v>0</v>
      </c>
    </row>
    <row r="3675" spans="1:11" x14ac:dyDescent="0.25">
      <c r="A3675" s="59"/>
      <c r="B3675" s="63">
        <f>IFERROR(VLOOKUP($A3675,D_SAV!$A$5:$I$29,3,0),)</f>
        <v>0</v>
      </c>
      <c r="C3675" s="64" t="str">
        <f>IFERROR(VLOOKUP($A3675,D_SAV!$A$5:$I$29,4,0),"")</f>
        <v/>
      </c>
      <c r="D3675" s="65">
        <f>IFERROR(VLOOKUP($A3675,D_SAV!$A$5:$I$29,5,0),)</f>
        <v>0</v>
      </c>
      <c r="E3675" s="60"/>
      <c r="F3675" s="60"/>
      <c r="G3675" s="60"/>
      <c r="H3675" s="60"/>
      <c r="I3675" s="60"/>
      <c r="J3675" s="60"/>
      <c r="K3675" s="65">
        <f>IFERROR(VLOOKUP($A3675,D_SAV!$A$5:$I$29,6,0),)</f>
        <v>0</v>
      </c>
    </row>
    <row r="3676" spans="1:11" x14ac:dyDescent="0.25">
      <c r="A3676" s="59"/>
      <c r="B3676" s="63">
        <f>IFERROR(VLOOKUP($A3676,D_SAV!$A$5:$I$29,3,0),)</f>
        <v>0</v>
      </c>
      <c r="C3676" s="64" t="str">
        <f>IFERROR(VLOOKUP($A3676,D_SAV!$A$5:$I$29,4,0),"")</f>
        <v/>
      </c>
      <c r="D3676" s="65">
        <f>IFERROR(VLOOKUP($A3676,D_SAV!$A$5:$I$29,5,0),)</f>
        <v>0</v>
      </c>
      <c r="E3676" s="60"/>
      <c r="F3676" s="60"/>
      <c r="G3676" s="60"/>
      <c r="H3676" s="60"/>
      <c r="I3676" s="60"/>
      <c r="J3676" s="60"/>
      <c r="K3676" s="65">
        <f>IFERROR(VLOOKUP($A3676,D_SAV!$A$5:$I$29,6,0),)</f>
        <v>0</v>
      </c>
    </row>
    <row r="3677" spans="1:11" x14ac:dyDescent="0.25">
      <c r="A3677" s="59"/>
      <c r="B3677" s="63">
        <f>IFERROR(VLOOKUP($A3677,D_SAV!$A$5:$I$29,3,0),)</f>
        <v>0</v>
      </c>
      <c r="C3677" s="64" t="str">
        <f>IFERROR(VLOOKUP($A3677,D_SAV!$A$5:$I$29,4,0),"")</f>
        <v/>
      </c>
      <c r="D3677" s="65">
        <f>IFERROR(VLOOKUP($A3677,D_SAV!$A$5:$I$29,5,0),)</f>
        <v>0</v>
      </c>
      <c r="E3677" s="60"/>
      <c r="F3677" s="60"/>
      <c r="G3677" s="60"/>
      <c r="H3677" s="60"/>
      <c r="I3677" s="60"/>
      <c r="J3677" s="60"/>
      <c r="K3677" s="65">
        <f>IFERROR(VLOOKUP($A3677,D_SAV!$A$5:$I$29,6,0),)</f>
        <v>0</v>
      </c>
    </row>
    <row r="3678" spans="1:11" x14ac:dyDescent="0.25">
      <c r="A3678" s="59"/>
      <c r="B3678" s="63">
        <f>IFERROR(VLOOKUP($A3678,D_SAV!$A$5:$I$29,3,0),)</f>
        <v>0</v>
      </c>
      <c r="C3678" s="64" t="str">
        <f>IFERROR(VLOOKUP($A3678,D_SAV!$A$5:$I$29,4,0),"")</f>
        <v/>
      </c>
      <c r="D3678" s="65">
        <f>IFERROR(VLOOKUP($A3678,D_SAV!$A$5:$I$29,5,0),)</f>
        <v>0</v>
      </c>
      <c r="E3678" s="60"/>
      <c r="F3678" s="60"/>
      <c r="G3678" s="60"/>
      <c r="H3678" s="60"/>
      <c r="I3678" s="60"/>
      <c r="J3678" s="60"/>
      <c r="K3678" s="65">
        <f>IFERROR(VLOOKUP($A3678,D_SAV!$A$5:$I$29,6,0),)</f>
        <v>0</v>
      </c>
    </row>
    <row r="3679" spans="1:11" x14ac:dyDescent="0.25">
      <c r="A3679" s="59"/>
      <c r="B3679" s="63">
        <f>IFERROR(VLOOKUP($A3679,D_SAV!$A$5:$I$29,3,0),)</f>
        <v>0</v>
      </c>
      <c r="C3679" s="64" t="str">
        <f>IFERROR(VLOOKUP($A3679,D_SAV!$A$5:$I$29,4,0),"")</f>
        <v/>
      </c>
      <c r="D3679" s="65">
        <f>IFERROR(VLOOKUP($A3679,D_SAV!$A$5:$I$29,5,0),)</f>
        <v>0</v>
      </c>
      <c r="E3679" s="60"/>
      <c r="F3679" s="60"/>
      <c r="G3679" s="60"/>
      <c r="H3679" s="60"/>
      <c r="I3679" s="60"/>
      <c r="J3679" s="60"/>
      <c r="K3679" s="65">
        <f>IFERROR(VLOOKUP($A3679,D_SAV!$A$5:$I$29,6,0),)</f>
        <v>0</v>
      </c>
    </row>
    <row r="3680" spans="1:11" x14ac:dyDescent="0.25">
      <c r="A3680" s="59"/>
      <c r="B3680" s="63">
        <f>IFERROR(VLOOKUP($A3680,D_SAV!$A$5:$I$29,3,0),)</f>
        <v>0</v>
      </c>
      <c r="C3680" s="64" t="str">
        <f>IFERROR(VLOOKUP($A3680,D_SAV!$A$5:$I$29,4,0),"")</f>
        <v/>
      </c>
      <c r="D3680" s="65">
        <f>IFERROR(VLOOKUP($A3680,D_SAV!$A$5:$I$29,5,0),)</f>
        <v>0</v>
      </c>
      <c r="E3680" s="60"/>
      <c r="F3680" s="60"/>
      <c r="G3680" s="60"/>
      <c r="H3680" s="60"/>
      <c r="I3680" s="60"/>
      <c r="J3680" s="60"/>
      <c r="K3680" s="65">
        <f>IFERROR(VLOOKUP($A3680,D_SAV!$A$5:$I$29,6,0),)</f>
        <v>0</v>
      </c>
    </row>
    <row r="3681" spans="1:11" x14ac:dyDescent="0.25">
      <c r="A3681" s="59"/>
      <c r="B3681" s="63">
        <f>IFERROR(VLOOKUP($A3681,D_SAV!$A$5:$I$29,3,0),)</f>
        <v>0</v>
      </c>
      <c r="C3681" s="64" t="str">
        <f>IFERROR(VLOOKUP($A3681,D_SAV!$A$5:$I$29,4,0),"")</f>
        <v/>
      </c>
      <c r="D3681" s="65">
        <f>IFERROR(VLOOKUP($A3681,D_SAV!$A$5:$I$29,5,0),)</f>
        <v>0</v>
      </c>
      <c r="E3681" s="60"/>
      <c r="F3681" s="60"/>
      <c r="G3681" s="60"/>
      <c r="H3681" s="60"/>
      <c r="I3681" s="60"/>
      <c r="J3681" s="60"/>
      <c r="K3681" s="65">
        <f>IFERROR(VLOOKUP($A3681,D_SAV!$A$5:$I$29,6,0),)</f>
        <v>0</v>
      </c>
    </row>
    <row r="3682" spans="1:11" x14ac:dyDescent="0.25">
      <c r="A3682" s="59"/>
      <c r="B3682" s="63">
        <f>IFERROR(VLOOKUP($A3682,D_SAV!$A$5:$I$29,3,0),)</f>
        <v>0</v>
      </c>
      <c r="C3682" s="64" t="str">
        <f>IFERROR(VLOOKUP($A3682,D_SAV!$A$5:$I$29,4,0),"")</f>
        <v/>
      </c>
      <c r="D3682" s="65">
        <f>IFERROR(VLOOKUP($A3682,D_SAV!$A$5:$I$29,5,0),)</f>
        <v>0</v>
      </c>
      <c r="E3682" s="60"/>
      <c r="F3682" s="60"/>
      <c r="G3682" s="60"/>
      <c r="H3682" s="60"/>
      <c r="I3682" s="60"/>
      <c r="J3682" s="60"/>
      <c r="K3682" s="65">
        <f>IFERROR(VLOOKUP($A3682,D_SAV!$A$5:$I$29,6,0),)</f>
        <v>0</v>
      </c>
    </row>
    <row r="3683" spans="1:11" x14ac:dyDescent="0.25">
      <c r="A3683" s="59"/>
      <c r="B3683" s="63">
        <f>IFERROR(VLOOKUP($A3683,D_SAV!$A$5:$I$29,3,0),)</f>
        <v>0</v>
      </c>
      <c r="C3683" s="64" t="str">
        <f>IFERROR(VLOOKUP($A3683,D_SAV!$A$5:$I$29,4,0),"")</f>
        <v/>
      </c>
      <c r="D3683" s="65">
        <f>IFERROR(VLOOKUP($A3683,D_SAV!$A$5:$I$29,5,0),)</f>
        <v>0</v>
      </c>
      <c r="E3683" s="60"/>
      <c r="F3683" s="60"/>
      <c r="G3683" s="60"/>
      <c r="H3683" s="60"/>
      <c r="I3683" s="60"/>
      <c r="J3683" s="60"/>
      <c r="K3683" s="65">
        <f>IFERROR(VLOOKUP($A3683,D_SAV!$A$5:$I$29,6,0),)</f>
        <v>0</v>
      </c>
    </row>
    <row r="3684" spans="1:11" x14ac:dyDescent="0.25">
      <c r="A3684" s="59"/>
      <c r="B3684" s="63">
        <f>IFERROR(VLOOKUP($A3684,D_SAV!$A$5:$I$29,3,0),)</f>
        <v>0</v>
      </c>
      <c r="C3684" s="64" t="str">
        <f>IFERROR(VLOOKUP($A3684,D_SAV!$A$5:$I$29,4,0),"")</f>
        <v/>
      </c>
      <c r="D3684" s="65">
        <f>IFERROR(VLOOKUP($A3684,D_SAV!$A$5:$I$29,5,0),)</f>
        <v>0</v>
      </c>
      <c r="E3684" s="60"/>
      <c r="F3684" s="60"/>
      <c r="G3684" s="60"/>
      <c r="H3684" s="60"/>
      <c r="I3684" s="60"/>
      <c r="J3684" s="60"/>
      <c r="K3684" s="65">
        <f>IFERROR(VLOOKUP($A3684,D_SAV!$A$5:$I$29,6,0),)</f>
        <v>0</v>
      </c>
    </row>
    <row r="3685" spans="1:11" x14ac:dyDescent="0.25">
      <c r="A3685" s="59"/>
      <c r="B3685" s="63">
        <f>IFERROR(VLOOKUP($A3685,D_SAV!$A$5:$I$29,3,0),)</f>
        <v>0</v>
      </c>
      <c r="C3685" s="64" t="str">
        <f>IFERROR(VLOOKUP($A3685,D_SAV!$A$5:$I$29,4,0),"")</f>
        <v/>
      </c>
      <c r="D3685" s="65">
        <f>IFERROR(VLOOKUP($A3685,D_SAV!$A$5:$I$29,5,0),)</f>
        <v>0</v>
      </c>
      <c r="E3685" s="60"/>
      <c r="F3685" s="60"/>
      <c r="G3685" s="60"/>
      <c r="H3685" s="60"/>
      <c r="I3685" s="60"/>
      <c r="J3685" s="60"/>
      <c r="K3685" s="65">
        <f>IFERROR(VLOOKUP($A3685,D_SAV!$A$5:$I$29,6,0),)</f>
        <v>0</v>
      </c>
    </row>
    <row r="3686" spans="1:11" x14ac:dyDescent="0.25">
      <c r="A3686" s="59"/>
      <c r="B3686" s="63">
        <f>IFERROR(VLOOKUP($A3686,D_SAV!$A$5:$I$29,3,0),)</f>
        <v>0</v>
      </c>
      <c r="C3686" s="64" t="str">
        <f>IFERROR(VLOOKUP($A3686,D_SAV!$A$5:$I$29,4,0),"")</f>
        <v/>
      </c>
      <c r="D3686" s="65">
        <f>IFERROR(VLOOKUP($A3686,D_SAV!$A$5:$I$29,5,0),)</f>
        <v>0</v>
      </c>
      <c r="E3686" s="60"/>
      <c r="F3686" s="60"/>
      <c r="G3686" s="60"/>
      <c r="H3686" s="60"/>
      <c r="I3686" s="60"/>
      <c r="J3686" s="60"/>
      <c r="K3686" s="65">
        <f>IFERROR(VLOOKUP($A3686,D_SAV!$A$5:$I$29,6,0),)</f>
        <v>0</v>
      </c>
    </row>
    <row r="3687" spans="1:11" x14ac:dyDescent="0.25">
      <c r="A3687" s="59"/>
      <c r="B3687" s="63">
        <f>IFERROR(VLOOKUP($A3687,D_SAV!$A$5:$I$29,3,0),)</f>
        <v>0</v>
      </c>
      <c r="C3687" s="64" t="str">
        <f>IFERROR(VLOOKUP($A3687,D_SAV!$A$5:$I$29,4,0),"")</f>
        <v/>
      </c>
      <c r="D3687" s="65">
        <f>IFERROR(VLOOKUP($A3687,D_SAV!$A$5:$I$29,5,0),)</f>
        <v>0</v>
      </c>
      <c r="E3687" s="60"/>
      <c r="F3687" s="60"/>
      <c r="G3687" s="60"/>
      <c r="H3687" s="60"/>
      <c r="I3687" s="60"/>
      <c r="J3687" s="60"/>
      <c r="K3687" s="65">
        <f>IFERROR(VLOOKUP($A3687,D_SAV!$A$5:$I$29,6,0),)</f>
        <v>0</v>
      </c>
    </row>
    <row r="3688" spans="1:11" x14ac:dyDescent="0.25">
      <c r="A3688" s="59"/>
      <c r="B3688" s="63">
        <f>IFERROR(VLOOKUP($A3688,D_SAV!$A$5:$I$29,3,0),)</f>
        <v>0</v>
      </c>
      <c r="C3688" s="64" t="str">
        <f>IFERROR(VLOOKUP($A3688,D_SAV!$A$5:$I$29,4,0),"")</f>
        <v/>
      </c>
      <c r="D3688" s="65">
        <f>IFERROR(VLOOKUP($A3688,D_SAV!$A$5:$I$29,5,0),)</f>
        <v>0</v>
      </c>
      <c r="E3688" s="60"/>
      <c r="F3688" s="60"/>
      <c r="G3688" s="60"/>
      <c r="H3688" s="60"/>
      <c r="I3688" s="60"/>
      <c r="J3688" s="60"/>
      <c r="K3688" s="65">
        <f>IFERROR(VLOOKUP($A3688,D_SAV!$A$5:$I$29,6,0),)</f>
        <v>0</v>
      </c>
    </row>
    <row r="3689" spans="1:11" x14ac:dyDescent="0.25">
      <c r="A3689" s="59"/>
      <c r="B3689" s="63">
        <f>IFERROR(VLOOKUP($A3689,D_SAV!$A$5:$I$29,3,0),)</f>
        <v>0</v>
      </c>
      <c r="C3689" s="64" t="str">
        <f>IFERROR(VLOOKUP($A3689,D_SAV!$A$5:$I$29,4,0),"")</f>
        <v/>
      </c>
      <c r="D3689" s="65">
        <f>IFERROR(VLOOKUP($A3689,D_SAV!$A$5:$I$29,5,0),)</f>
        <v>0</v>
      </c>
      <c r="E3689" s="60"/>
      <c r="F3689" s="60"/>
      <c r="G3689" s="60"/>
      <c r="H3689" s="60"/>
      <c r="I3689" s="60"/>
      <c r="J3689" s="60"/>
      <c r="K3689" s="65">
        <f>IFERROR(VLOOKUP($A3689,D_SAV!$A$5:$I$29,6,0),)</f>
        <v>0</v>
      </c>
    </row>
    <row r="3690" spans="1:11" x14ac:dyDescent="0.25">
      <c r="A3690" s="59"/>
      <c r="B3690" s="63">
        <f>IFERROR(VLOOKUP($A3690,D_SAV!$A$5:$I$29,3,0),)</f>
        <v>0</v>
      </c>
      <c r="C3690" s="64" t="str">
        <f>IFERROR(VLOOKUP($A3690,D_SAV!$A$5:$I$29,4,0),"")</f>
        <v/>
      </c>
      <c r="D3690" s="65">
        <f>IFERROR(VLOOKUP($A3690,D_SAV!$A$5:$I$29,5,0),)</f>
        <v>0</v>
      </c>
      <c r="E3690" s="60"/>
      <c r="F3690" s="60"/>
      <c r="G3690" s="60"/>
      <c r="H3690" s="60"/>
      <c r="I3690" s="60"/>
      <c r="J3690" s="60"/>
      <c r="K3690" s="65">
        <f>IFERROR(VLOOKUP($A3690,D_SAV!$A$5:$I$29,6,0),)</f>
        <v>0</v>
      </c>
    </row>
    <row r="3691" spans="1:11" x14ac:dyDescent="0.25">
      <c r="A3691" s="59"/>
      <c r="B3691" s="63">
        <f>IFERROR(VLOOKUP($A3691,D_SAV!$A$5:$I$29,3,0),)</f>
        <v>0</v>
      </c>
      <c r="C3691" s="64" t="str">
        <f>IFERROR(VLOOKUP($A3691,D_SAV!$A$5:$I$29,4,0),"")</f>
        <v/>
      </c>
      <c r="D3691" s="65">
        <f>IFERROR(VLOOKUP($A3691,D_SAV!$A$5:$I$29,5,0),)</f>
        <v>0</v>
      </c>
      <c r="E3691" s="60"/>
      <c r="F3691" s="60"/>
      <c r="G3691" s="60"/>
      <c r="H3691" s="60"/>
      <c r="I3691" s="60"/>
      <c r="J3691" s="60"/>
      <c r="K3691" s="65">
        <f>IFERROR(VLOOKUP($A3691,D_SAV!$A$5:$I$29,6,0),)</f>
        <v>0</v>
      </c>
    </row>
    <row r="3692" spans="1:11" x14ac:dyDescent="0.25">
      <c r="A3692" s="59"/>
      <c r="B3692" s="63">
        <f>IFERROR(VLOOKUP($A3692,D_SAV!$A$5:$I$29,3,0),)</f>
        <v>0</v>
      </c>
      <c r="C3692" s="64" t="str">
        <f>IFERROR(VLOOKUP($A3692,D_SAV!$A$5:$I$29,4,0),"")</f>
        <v/>
      </c>
      <c r="D3692" s="65">
        <f>IFERROR(VLOOKUP($A3692,D_SAV!$A$5:$I$29,5,0),)</f>
        <v>0</v>
      </c>
      <c r="E3692" s="60"/>
      <c r="F3692" s="60"/>
      <c r="G3692" s="60"/>
      <c r="H3692" s="60"/>
      <c r="I3692" s="60"/>
      <c r="J3692" s="60"/>
      <c r="K3692" s="65">
        <f>IFERROR(VLOOKUP($A3692,D_SAV!$A$5:$I$29,6,0),)</f>
        <v>0</v>
      </c>
    </row>
    <row r="3693" spans="1:11" x14ac:dyDescent="0.25">
      <c r="A3693" s="59"/>
      <c r="B3693" s="63">
        <f>IFERROR(VLOOKUP($A3693,D_SAV!$A$5:$I$29,3,0),)</f>
        <v>0</v>
      </c>
      <c r="C3693" s="64" t="str">
        <f>IFERROR(VLOOKUP($A3693,D_SAV!$A$5:$I$29,4,0),"")</f>
        <v/>
      </c>
      <c r="D3693" s="65">
        <f>IFERROR(VLOOKUP($A3693,D_SAV!$A$5:$I$29,5,0),)</f>
        <v>0</v>
      </c>
      <c r="E3693" s="60"/>
      <c r="F3693" s="60"/>
      <c r="G3693" s="60"/>
      <c r="H3693" s="60"/>
      <c r="I3693" s="60"/>
      <c r="J3693" s="60"/>
      <c r="K3693" s="65">
        <f>IFERROR(VLOOKUP($A3693,D_SAV!$A$5:$I$29,6,0),)</f>
        <v>0</v>
      </c>
    </row>
    <row r="3694" spans="1:11" x14ac:dyDescent="0.25">
      <c r="A3694" s="59"/>
      <c r="B3694" s="63">
        <f>IFERROR(VLOOKUP($A3694,D_SAV!$A$5:$I$29,3,0),)</f>
        <v>0</v>
      </c>
      <c r="C3694" s="64" t="str">
        <f>IFERROR(VLOOKUP($A3694,D_SAV!$A$5:$I$29,4,0),"")</f>
        <v/>
      </c>
      <c r="D3694" s="65">
        <f>IFERROR(VLOOKUP($A3694,D_SAV!$A$5:$I$29,5,0),)</f>
        <v>0</v>
      </c>
      <c r="E3694" s="60"/>
      <c r="F3694" s="60"/>
      <c r="G3694" s="60"/>
      <c r="H3694" s="60"/>
      <c r="I3694" s="60"/>
      <c r="J3694" s="60"/>
      <c r="K3694" s="65">
        <f>IFERROR(VLOOKUP($A3694,D_SAV!$A$5:$I$29,6,0),)</f>
        <v>0</v>
      </c>
    </row>
    <row r="3695" spans="1:11" x14ac:dyDescent="0.25">
      <c r="A3695" s="59"/>
      <c r="B3695" s="63">
        <f>IFERROR(VLOOKUP($A3695,D_SAV!$A$5:$I$29,3,0),)</f>
        <v>0</v>
      </c>
      <c r="C3695" s="64" t="str">
        <f>IFERROR(VLOOKUP($A3695,D_SAV!$A$5:$I$29,4,0),"")</f>
        <v/>
      </c>
      <c r="D3695" s="65">
        <f>IFERROR(VLOOKUP($A3695,D_SAV!$A$5:$I$29,5,0),)</f>
        <v>0</v>
      </c>
      <c r="E3695" s="60"/>
      <c r="F3695" s="60"/>
      <c r="G3695" s="60"/>
      <c r="H3695" s="60"/>
      <c r="I3695" s="60"/>
      <c r="J3695" s="60"/>
      <c r="K3695" s="65">
        <f>IFERROR(VLOOKUP($A3695,D_SAV!$A$5:$I$29,6,0),)</f>
        <v>0</v>
      </c>
    </row>
    <row r="3696" spans="1:11" x14ac:dyDescent="0.25">
      <c r="A3696" s="59"/>
      <c r="B3696" s="63">
        <f>IFERROR(VLOOKUP($A3696,D_SAV!$A$5:$I$29,3,0),)</f>
        <v>0</v>
      </c>
      <c r="C3696" s="64" t="str">
        <f>IFERROR(VLOOKUP($A3696,D_SAV!$A$5:$I$29,4,0),"")</f>
        <v/>
      </c>
      <c r="D3696" s="65">
        <f>IFERROR(VLOOKUP($A3696,D_SAV!$A$5:$I$29,5,0),)</f>
        <v>0</v>
      </c>
      <c r="E3696" s="60"/>
      <c r="F3696" s="60"/>
      <c r="G3696" s="60"/>
      <c r="H3696" s="60"/>
      <c r="I3696" s="60"/>
      <c r="J3696" s="60"/>
      <c r="K3696" s="65">
        <f>IFERROR(VLOOKUP($A3696,D_SAV!$A$5:$I$29,6,0),)</f>
        <v>0</v>
      </c>
    </row>
    <row r="3697" spans="1:11" x14ac:dyDescent="0.25">
      <c r="A3697" s="59"/>
      <c r="B3697" s="63">
        <f>IFERROR(VLOOKUP($A3697,D_SAV!$A$5:$I$29,3,0),)</f>
        <v>0</v>
      </c>
      <c r="C3697" s="64" t="str">
        <f>IFERROR(VLOOKUP($A3697,D_SAV!$A$5:$I$29,4,0),"")</f>
        <v/>
      </c>
      <c r="D3697" s="65">
        <f>IFERROR(VLOOKUP($A3697,D_SAV!$A$5:$I$29,5,0),)</f>
        <v>0</v>
      </c>
      <c r="E3697" s="60"/>
      <c r="F3697" s="60"/>
      <c r="G3697" s="60"/>
      <c r="H3697" s="60"/>
      <c r="I3697" s="60"/>
      <c r="J3697" s="60"/>
      <c r="K3697" s="65">
        <f>IFERROR(VLOOKUP($A3697,D_SAV!$A$5:$I$29,6,0),)</f>
        <v>0</v>
      </c>
    </row>
    <row r="3698" spans="1:11" x14ac:dyDescent="0.25">
      <c r="A3698" s="59"/>
      <c r="B3698" s="63">
        <f>IFERROR(VLOOKUP($A3698,D_SAV!$A$5:$I$29,3,0),)</f>
        <v>0</v>
      </c>
      <c r="C3698" s="64" t="str">
        <f>IFERROR(VLOOKUP($A3698,D_SAV!$A$5:$I$29,4,0),"")</f>
        <v/>
      </c>
      <c r="D3698" s="65">
        <f>IFERROR(VLOOKUP($A3698,D_SAV!$A$5:$I$29,5,0),)</f>
        <v>0</v>
      </c>
      <c r="E3698" s="60"/>
      <c r="F3698" s="60"/>
      <c r="G3698" s="60"/>
      <c r="H3698" s="60"/>
      <c r="I3698" s="60"/>
      <c r="J3698" s="60"/>
      <c r="K3698" s="65">
        <f>IFERROR(VLOOKUP($A3698,D_SAV!$A$5:$I$29,6,0),)</f>
        <v>0</v>
      </c>
    </row>
    <row r="3699" spans="1:11" x14ac:dyDescent="0.25">
      <c r="A3699" s="59"/>
      <c r="B3699" s="63">
        <f>IFERROR(VLOOKUP($A3699,D_SAV!$A$5:$I$29,3,0),)</f>
        <v>0</v>
      </c>
      <c r="C3699" s="64" t="str">
        <f>IFERROR(VLOOKUP($A3699,D_SAV!$A$5:$I$29,4,0),"")</f>
        <v/>
      </c>
      <c r="D3699" s="65">
        <f>IFERROR(VLOOKUP($A3699,D_SAV!$A$5:$I$29,5,0),)</f>
        <v>0</v>
      </c>
      <c r="E3699" s="60"/>
      <c r="F3699" s="60"/>
      <c r="G3699" s="60"/>
      <c r="H3699" s="60"/>
      <c r="I3699" s="60"/>
      <c r="J3699" s="60"/>
      <c r="K3699" s="65">
        <f>IFERROR(VLOOKUP($A3699,D_SAV!$A$5:$I$29,6,0),)</f>
        <v>0</v>
      </c>
    </row>
    <row r="3700" spans="1:11" x14ac:dyDescent="0.25">
      <c r="A3700" s="59"/>
      <c r="B3700" s="63">
        <f>IFERROR(VLOOKUP($A3700,D_SAV!$A$5:$I$29,3,0),)</f>
        <v>0</v>
      </c>
      <c r="C3700" s="64" t="str">
        <f>IFERROR(VLOOKUP($A3700,D_SAV!$A$5:$I$29,4,0),"")</f>
        <v/>
      </c>
      <c r="D3700" s="65">
        <f>IFERROR(VLOOKUP($A3700,D_SAV!$A$5:$I$29,5,0),)</f>
        <v>0</v>
      </c>
      <c r="E3700" s="60"/>
      <c r="F3700" s="60"/>
      <c r="G3700" s="60"/>
      <c r="H3700" s="60"/>
      <c r="I3700" s="60"/>
      <c r="J3700" s="60"/>
      <c r="K3700" s="65">
        <f>IFERROR(VLOOKUP($A3700,D_SAV!$A$5:$I$29,6,0),)</f>
        <v>0</v>
      </c>
    </row>
    <row r="3701" spans="1:11" x14ac:dyDescent="0.25">
      <c r="A3701" s="59"/>
      <c r="B3701" s="63">
        <f>IFERROR(VLOOKUP($A3701,D_SAV!$A$5:$I$29,3,0),)</f>
        <v>0</v>
      </c>
      <c r="C3701" s="64" t="str">
        <f>IFERROR(VLOOKUP($A3701,D_SAV!$A$5:$I$29,4,0),"")</f>
        <v/>
      </c>
      <c r="D3701" s="65">
        <f>IFERROR(VLOOKUP($A3701,D_SAV!$A$5:$I$29,5,0),)</f>
        <v>0</v>
      </c>
      <c r="E3701" s="60"/>
      <c r="F3701" s="60"/>
      <c r="G3701" s="60"/>
      <c r="H3701" s="60"/>
      <c r="I3701" s="60"/>
      <c r="J3701" s="60"/>
      <c r="K3701" s="65">
        <f>IFERROR(VLOOKUP($A3701,D_SAV!$A$5:$I$29,6,0),)</f>
        <v>0</v>
      </c>
    </row>
    <row r="3702" spans="1:11" x14ac:dyDescent="0.25">
      <c r="A3702" s="59"/>
      <c r="B3702" s="63">
        <f>IFERROR(VLOOKUP($A3702,D_SAV!$A$5:$I$29,3,0),)</f>
        <v>0</v>
      </c>
      <c r="C3702" s="64" t="str">
        <f>IFERROR(VLOOKUP($A3702,D_SAV!$A$5:$I$29,4,0),"")</f>
        <v/>
      </c>
      <c r="D3702" s="65">
        <f>IFERROR(VLOOKUP($A3702,D_SAV!$A$5:$I$29,5,0),)</f>
        <v>0</v>
      </c>
      <c r="E3702" s="60"/>
      <c r="F3702" s="60"/>
      <c r="G3702" s="60"/>
      <c r="H3702" s="60"/>
      <c r="I3702" s="60"/>
      <c r="J3702" s="60"/>
      <c r="K3702" s="65">
        <f>IFERROR(VLOOKUP($A3702,D_SAV!$A$5:$I$29,6,0),)</f>
        <v>0</v>
      </c>
    </row>
    <row r="3703" spans="1:11" x14ac:dyDescent="0.25">
      <c r="A3703" s="59"/>
      <c r="B3703" s="63">
        <f>IFERROR(VLOOKUP($A3703,D_SAV!$A$5:$I$29,3,0),)</f>
        <v>0</v>
      </c>
      <c r="C3703" s="64" t="str">
        <f>IFERROR(VLOOKUP($A3703,D_SAV!$A$5:$I$29,4,0),"")</f>
        <v/>
      </c>
      <c r="D3703" s="65">
        <f>IFERROR(VLOOKUP($A3703,D_SAV!$A$5:$I$29,5,0),)</f>
        <v>0</v>
      </c>
      <c r="E3703" s="60"/>
      <c r="F3703" s="60"/>
      <c r="G3703" s="60"/>
      <c r="H3703" s="60"/>
      <c r="I3703" s="60"/>
      <c r="J3703" s="60"/>
      <c r="K3703" s="65">
        <f>IFERROR(VLOOKUP($A3703,D_SAV!$A$5:$I$29,6,0),)</f>
        <v>0</v>
      </c>
    </row>
    <row r="3704" spans="1:11" x14ac:dyDescent="0.25">
      <c r="A3704" s="59"/>
      <c r="B3704" s="63">
        <f>IFERROR(VLOOKUP($A3704,D_SAV!$A$5:$I$29,3,0),)</f>
        <v>0</v>
      </c>
      <c r="C3704" s="64" t="str">
        <f>IFERROR(VLOOKUP($A3704,D_SAV!$A$5:$I$29,4,0),"")</f>
        <v/>
      </c>
      <c r="D3704" s="65">
        <f>IFERROR(VLOOKUP($A3704,D_SAV!$A$5:$I$29,5,0),)</f>
        <v>0</v>
      </c>
      <c r="E3704" s="60"/>
      <c r="F3704" s="60"/>
      <c r="G3704" s="60"/>
      <c r="H3704" s="60"/>
      <c r="I3704" s="60"/>
      <c r="J3704" s="60"/>
      <c r="K3704" s="65">
        <f>IFERROR(VLOOKUP($A3704,D_SAV!$A$5:$I$29,6,0),)</f>
        <v>0</v>
      </c>
    </row>
    <row r="3705" spans="1:11" x14ac:dyDescent="0.25">
      <c r="A3705" s="59"/>
      <c r="B3705" s="63">
        <f>IFERROR(VLOOKUP($A3705,D_SAV!$A$5:$I$29,3,0),)</f>
        <v>0</v>
      </c>
      <c r="C3705" s="64" t="str">
        <f>IFERROR(VLOOKUP($A3705,D_SAV!$A$5:$I$29,4,0),"")</f>
        <v/>
      </c>
      <c r="D3705" s="65">
        <f>IFERROR(VLOOKUP($A3705,D_SAV!$A$5:$I$29,5,0),)</f>
        <v>0</v>
      </c>
      <c r="E3705" s="60"/>
      <c r="F3705" s="60"/>
      <c r="G3705" s="60"/>
      <c r="H3705" s="60"/>
      <c r="I3705" s="60"/>
      <c r="J3705" s="60"/>
      <c r="K3705" s="65">
        <f>IFERROR(VLOOKUP($A3705,D_SAV!$A$5:$I$29,6,0),)</f>
        <v>0</v>
      </c>
    </row>
    <row r="3706" spans="1:11" x14ac:dyDescent="0.25">
      <c r="A3706" s="59"/>
      <c r="B3706" s="63">
        <f>IFERROR(VLOOKUP($A3706,D_SAV!$A$5:$I$29,3,0),)</f>
        <v>0</v>
      </c>
      <c r="C3706" s="64" t="str">
        <f>IFERROR(VLOOKUP($A3706,D_SAV!$A$5:$I$29,4,0),"")</f>
        <v/>
      </c>
      <c r="D3706" s="65">
        <f>IFERROR(VLOOKUP($A3706,D_SAV!$A$5:$I$29,5,0),)</f>
        <v>0</v>
      </c>
      <c r="E3706" s="60"/>
      <c r="F3706" s="60"/>
      <c r="G3706" s="60"/>
      <c r="H3706" s="60"/>
      <c r="I3706" s="60"/>
      <c r="J3706" s="60"/>
      <c r="K3706" s="65">
        <f>IFERROR(VLOOKUP($A3706,D_SAV!$A$5:$I$29,6,0),)</f>
        <v>0</v>
      </c>
    </row>
    <row r="3707" spans="1:11" x14ac:dyDescent="0.25">
      <c r="A3707" s="59"/>
      <c r="B3707" s="63">
        <f>IFERROR(VLOOKUP($A3707,D_SAV!$A$5:$I$29,3,0),)</f>
        <v>0</v>
      </c>
      <c r="C3707" s="64" t="str">
        <f>IFERROR(VLOOKUP($A3707,D_SAV!$A$5:$I$29,4,0),"")</f>
        <v/>
      </c>
      <c r="D3707" s="65">
        <f>IFERROR(VLOOKUP($A3707,D_SAV!$A$5:$I$29,5,0),)</f>
        <v>0</v>
      </c>
      <c r="E3707" s="60"/>
      <c r="F3707" s="60"/>
      <c r="G3707" s="60"/>
      <c r="H3707" s="60"/>
      <c r="I3707" s="60"/>
      <c r="J3707" s="60"/>
      <c r="K3707" s="65">
        <f>IFERROR(VLOOKUP($A3707,D_SAV!$A$5:$I$29,6,0),)</f>
        <v>0</v>
      </c>
    </row>
    <row r="3708" spans="1:11" x14ac:dyDescent="0.25">
      <c r="A3708" s="59"/>
      <c r="B3708" s="63">
        <f>IFERROR(VLOOKUP($A3708,D_SAV!$A$5:$I$29,3,0),)</f>
        <v>0</v>
      </c>
      <c r="C3708" s="64" t="str">
        <f>IFERROR(VLOOKUP($A3708,D_SAV!$A$5:$I$29,4,0),"")</f>
        <v/>
      </c>
      <c r="D3708" s="65">
        <f>IFERROR(VLOOKUP($A3708,D_SAV!$A$5:$I$29,5,0),)</f>
        <v>0</v>
      </c>
      <c r="E3708" s="60"/>
      <c r="F3708" s="60"/>
      <c r="G3708" s="60"/>
      <c r="H3708" s="60"/>
      <c r="I3708" s="60"/>
      <c r="J3708" s="60"/>
      <c r="K3708" s="65">
        <f>IFERROR(VLOOKUP($A3708,D_SAV!$A$5:$I$29,6,0),)</f>
        <v>0</v>
      </c>
    </row>
    <row r="3709" spans="1:11" x14ac:dyDescent="0.25">
      <c r="A3709" s="59"/>
      <c r="B3709" s="63">
        <f>IFERROR(VLOOKUP($A3709,D_SAV!$A$5:$I$29,3,0),)</f>
        <v>0</v>
      </c>
      <c r="C3709" s="64" t="str">
        <f>IFERROR(VLOOKUP($A3709,D_SAV!$A$5:$I$29,4,0),"")</f>
        <v/>
      </c>
      <c r="D3709" s="65">
        <f>IFERROR(VLOOKUP($A3709,D_SAV!$A$5:$I$29,5,0),)</f>
        <v>0</v>
      </c>
      <c r="E3709" s="60"/>
      <c r="F3709" s="60"/>
      <c r="G3709" s="60"/>
      <c r="H3709" s="60"/>
      <c r="I3709" s="60"/>
      <c r="J3709" s="60"/>
      <c r="K3709" s="65">
        <f>IFERROR(VLOOKUP($A3709,D_SAV!$A$5:$I$29,6,0),)</f>
        <v>0</v>
      </c>
    </row>
    <row r="3710" spans="1:11" x14ac:dyDescent="0.25">
      <c r="A3710" s="59"/>
      <c r="B3710" s="63">
        <f>IFERROR(VLOOKUP($A3710,D_SAV!$A$5:$I$29,3,0),)</f>
        <v>0</v>
      </c>
      <c r="C3710" s="64" t="str">
        <f>IFERROR(VLOOKUP($A3710,D_SAV!$A$5:$I$29,4,0),"")</f>
        <v/>
      </c>
      <c r="D3710" s="65">
        <f>IFERROR(VLOOKUP($A3710,D_SAV!$A$5:$I$29,5,0),)</f>
        <v>0</v>
      </c>
      <c r="E3710" s="60"/>
      <c r="F3710" s="60"/>
      <c r="G3710" s="60"/>
      <c r="H3710" s="60"/>
      <c r="I3710" s="60"/>
      <c r="J3710" s="60"/>
      <c r="K3710" s="65">
        <f>IFERROR(VLOOKUP($A3710,D_SAV!$A$5:$I$29,6,0),)</f>
        <v>0</v>
      </c>
    </row>
    <row r="3711" spans="1:11" x14ac:dyDescent="0.25">
      <c r="A3711" s="59"/>
      <c r="B3711" s="63">
        <f>IFERROR(VLOOKUP($A3711,D_SAV!$A$5:$I$29,3,0),)</f>
        <v>0</v>
      </c>
      <c r="C3711" s="64" t="str">
        <f>IFERROR(VLOOKUP($A3711,D_SAV!$A$5:$I$29,4,0),"")</f>
        <v/>
      </c>
      <c r="D3711" s="65">
        <f>IFERROR(VLOOKUP($A3711,D_SAV!$A$5:$I$29,5,0),)</f>
        <v>0</v>
      </c>
      <c r="E3711" s="60"/>
      <c r="F3711" s="60"/>
      <c r="G3711" s="60"/>
      <c r="H3711" s="60"/>
      <c r="I3711" s="60"/>
      <c r="J3711" s="60"/>
      <c r="K3711" s="65">
        <f>IFERROR(VLOOKUP($A3711,D_SAV!$A$5:$I$29,6,0),)</f>
        <v>0</v>
      </c>
    </row>
    <row r="3712" spans="1:11" x14ac:dyDescent="0.25">
      <c r="A3712" s="59"/>
      <c r="B3712" s="63">
        <f>IFERROR(VLOOKUP($A3712,D_SAV!$A$5:$I$29,3,0),)</f>
        <v>0</v>
      </c>
      <c r="C3712" s="64" t="str">
        <f>IFERROR(VLOOKUP($A3712,D_SAV!$A$5:$I$29,4,0),"")</f>
        <v/>
      </c>
      <c r="D3712" s="65">
        <f>IFERROR(VLOOKUP($A3712,D_SAV!$A$5:$I$29,5,0),)</f>
        <v>0</v>
      </c>
      <c r="E3712" s="60"/>
      <c r="F3712" s="60"/>
      <c r="G3712" s="60"/>
      <c r="H3712" s="60"/>
      <c r="I3712" s="60"/>
      <c r="J3712" s="60"/>
      <c r="K3712" s="65">
        <f>IFERROR(VLOOKUP($A3712,D_SAV!$A$5:$I$29,6,0),)</f>
        <v>0</v>
      </c>
    </row>
    <row r="3713" spans="1:11" x14ac:dyDescent="0.25">
      <c r="A3713" s="59"/>
      <c r="B3713" s="63">
        <f>IFERROR(VLOOKUP($A3713,D_SAV!$A$5:$I$29,3,0),)</f>
        <v>0</v>
      </c>
      <c r="C3713" s="64" t="str">
        <f>IFERROR(VLOOKUP($A3713,D_SAV!$A$5:$I$29,4,0),"")</f>
        <v/>
      </c>
      <c r="D3713" s="65">
        <f>IFERROR(VLOOKUP($A3713,D_SAV!$A$5:$I$29,5,0),)</f>
        <v>0</v>
      </c>
      <c r="E3713" s="60"/>
      <c r="F3713" s="60"/>
      <c r="G3713" s="60"/>
      <c r="H3713" s="60"/>
      <c r="I3713" s="60"/>
      <c r="J3713" s="60"/>
      <c r="K3713" s="65">
        <f>IFERROR(VLOOKUP($A3713,D_SAV!$A$5:$I$29,6,0),)</f>
        <v>0</v>
      </c>
    </row>
    <row r="3714" spans="1:11" x14ac:dyDescent="0.25">
      <c r="A3714" s="59"/>
      <c r="B3714" s="63">
        <f>IFERROR(VLOOKUP($A3714,D_SAV!$A$5:$I$29,3,0),)</f>
        <v>0</v>
      </c>
      <c r="C3714" s="64" t="str">
        <f>IFERROR(VLOOKUP($A3714,D_SAV!$A$5:$I$29,4,0),"")</f>
        <v/>
      </c>
      <c r="D3714" s="65">
        <f>IFERROR(VLOOKUP($A3714,D_SAV!$A$5:$I$29,5,0),)</f>
        <v>0</v>
      </c>
      <c r="E3714" s="60"/>
      <c r="F3714" s="60"/>
      <c r="G3714" s="60"/>
      <c r="H3714" s="60"/>
      <c r="I3714" s="60"/>
      <c r="J3714" s="60"/>
      <c r="K3714" s="65">
        <f>IFERROR(VLOOKUP($A3714,D_SAV!$A$5:$I$29,6,0),)</f>
        <v>0</v>
      </c>
    </row>
    <row r="3715" spans="1:11" x14ac:dyDescent="0.25">
      <c r="A3715" s="59"/>
      <c r="B3715" s="63">
        <f>IFERROR(VLOOKUP($A3715,D_SAV!$A$5:$I$29,3,0),)</f>
        <v>0</v>
      </c>
      <c r="C3715" s="64" t="str">
        <f>IFERROR(VLOOKUP($A3715,D_SAV!$A$5:$I$29,4,0),"")</f>
        <v/>
      </c>
      <c r="D3715" s="65">
        <f>IFERROR(VLOOKUP($A3715,D_SAV!$A$5:$I$29,5,0),)</f>
        <v>0</v>
      </c>
      <c r="E3715" s="60"/>
      <c r="F3715" s="60"/>
      <c r="G3715" s="60"/>
      <c r="H3715" s="60"/>
      <c r="I3715" s="60"/>
      <c r="J3715" s="60"/>
      <c r="K3715" s="65">
        <f>IFERROR(VLOOKUP($A3715,D_SAV!$A$5:$I$29,6,0),)</f>
        <v>0</v>
      </c>
    </row>
    <row r="3716" spans="1:11" x14ac:dyDescent="0.25">
      <c r="A3716" s="59"/>
      <c r="B3716" s="63">
        <f>IFERROR(VLOOKUP($A3716,D_SAV!$A$5:$I$29,3,0),)</f>
        <v>0</v>
      </c>
      <c r="C3716" s="64" t="str">
        <f>IFERROR(VLOOKUP($A3716,D_SAV!$A$5:$I$29,4,0),"")</f>
        <v/>
      </c>
      <c r="D3716" s="65">
        <f>IFERROR(VLOOKUP($A3716,D_SAV!$A$5:$I$29,5,0),)</f>
        <v>0</v>
      </c>
      <c r="E3716" s="60"/>
      <c r="F3716" s="60"/>
      <c r="G3716" s="60"/>
      <c r="H3716" s="60"/>
      <c r="I3716" s="60"/>
      <c r="J3716" s="60"/>
      <c r="K3716" s="65">
        <f>IFERROR(VLOOKUP($A3716,D_SAV!$A$5:$I$29,6,0),)</f>
        <v>0</v>
      </c>
    </row>
    <row r="3717" spans="1:11" x14ac:dyDescent="0.25">
      <c r="A3717" s="59"/>
      <c r="B3717" s="63">
        <f>IFERROR(VLOOKUP($A3717,D_SAV!$A$5:$I$29,3,0),)</f>
        <v>0</v>
      </c>
      <c r="C3717" s="64" t="str">
        <f>IFERROR(VLOOKUP($A3717,D_SAV!$A$5:$I$29,4,0),"")</f>
        <v/>
      </c>
      <c r="D3717" s="65">
        <f>IFERROR(VLOOKUP($A3717,D_SAV!$A$5:$I$29,5,0),)</f>
        <v>0</v>
      </c>
      <c r="E3717" s="60"/>
      <c r="F3717" s="60"/>
      <c r="G3717" s="60"/>
      <c r="H3717" s="60"/>
      <c r="I3717" s="60"/>
      <c r="J3717" s="60"/>
      <c r="K3717" s="65">
        <f>IFERROR(VLOOKUP($A3717,D_SAV!$A$5:$I$29,6,0),)</f>
        <v>0</v>
      </c>
    </row>
    <row r="3718" spans="1:11" x14ac:dyDescent="0.25">
      <c r="A3718" s="59"/>
      <c r="B3718" s="63">
        <f>IFERROR(VLOOKUP($A3718,D_SAV!$A$5:$I$29,3,0),)</f>
        <v>0</v>
      </c>
      <c r="C3718" s="64" t="str">
        <f>IFERROR(VLOOKUP($A3718,D_SAV!$A$5:$I$29,4,0),"")</f>
        <v/>
      </c>
      <c r="D3718" s="65">
        <f>IFERROR(VLOOKUP($A3718,D_SAV!$A$5:$I$29,5,0),)</f>
        <v>0</v>
      </c>
      <c r="E3718" s="60"/>
      <c r="F3718" s="60"/>
      <c r="G3718" s="60"/>
      <c r="H3718" s="60"/>
      <c r="I3718" s="60"/>
      <c r="J3718" s="60"/>
      <c r="K3718" s="65">
        <f>IFERROR(VLOOKUP($A3718,D_SAV!$A$5:$I$29,6,0),)</f>
        <v>0</v>
      </c>
    </row>
    <row r="3719" spans="1:11" x14ac:dyDescent="0.25">
      <c r="A3719" s="59"/>
      <c r="B3719" s="63">
        <f>IFERROR(VLOOKUP($A3719,D_SAV!$A$5:$I$29,3,0),)</f>
        <v>0</v>
      </c>
      <c r="C3719" s="64" t="str">
        <f>IFERROR(VLOOKUP($A3719,D_SAV!$A$5:$I$29,4,0),"")</f>
        <v/>
      </c>
      <c r="D3719" s="65">
        <f>IFERROR(VLOOKUP($A3719,D_SAV!$A$5:$I$29,5,0),)</f>
        <v>0</v>
      </c>
      <c r="E3719" s="60"/>
      <c r="F3719" s="60"/>
      <c r="G3719" s="60"/>
      <c r="H3719" s="60"/>
      <c r="I3719" s="60"/>
      <c r="J3719" s="60"/>
      <c r="K3719" s="65">
        <f>IFERROR(VLOOKUP($A3719,D_SAV!$A$5:$I$29,6,0),)</f>
        <v>0</v>
      </c>
    </row>
    <row r="3720" spans="1:11" x14ac:dyDescent="0.25">
      <c r="A3720" s="59"/>
      <c r="B3720" s="63">
        <f>IFERROR(VLOOKUP($A3720,D_SAV!$A$5:$I$29,3,0),)</f>
        <v>0</v>
      </c>
      <c r="C3720" s="64" t="str">
        <f>IFERROR(VLOOKUP($A3720,D_SAV!$A$5:$I$29,4,0),"")</f>
        <v/>
      </c>
      <c r="D3720" s="65">
        <f>IFERROR(VLOOKUP($A3720,D_SAV!$A$5:$I$29,5,0),)</f>
        <v>0</v>
      </c>
      <c r="E3720" s="60"/>
      <c r="F3720" s="60"/>
      <c r="G3720" s="60"/>
      <c r="H3720" s="60"/>
      <c r="I3720" s="60"/>
      <c r="J3720" s="60"/>
      <c r="K3720" s="65">
        <f>IFERROR(VLOOKUP($A3720,D_SAV!$A$5:$I$29,6,0),)</f>
        <v>0</v>
      </c>
    </row>
    <row r="3721" spans="1:11" x14ac:dyDescent="0.25">
      <c r="A3721" s="59"/>
      <c r="B3721" s="63">
        <f>IFERROR(VLOOKUP($A3721,D_SAV!$A$5:$I$29,3,0),)</f>
        <v>0</v>
      </c>
      <c r="C3721" s="64" t="str">
        <f>IFERROR(VLOOKUP($A3721,D_SAV!$A$5:$I$29,4,0),"")</f>
        <v/>
      </c>
      <c r="D3721" s="65">
        <f>IFERROR(VLOOKUP($A3721,D_SAV!$A$5:$I$29,5,0),)</f>
        <v>0</v>
      </c>
      <c r="E3721" s="60"/>
      <c r="F3721" s="60"/>
      <c r="G3721" s="60"/>
      <c r="H3721" s="60"/>
      <c r="I3721" s="60"/>
      <c r="J3721" s="60"/>
      <c r="K3721" s="65">
        <f>IFERROR(VLOOKUP($A3721,D_SAV!$A$5:$I$29,6,0),)</f>
        <v>0</v>
      </c>
    </row>
    <row r="3722" spans="1:11" x14ac:dyDescent="0.25">
      <c r="A3722" s="59"/>
      <c r="B3722" s="63">
        <f>IFERROR(VLOOKUP($A3722,D_SAV!$A$5:$I$29,3,0),)</f>
        <v>0</v>
      </c>
      <c r="C3722" s="64" t="str">
        <f>IFERROR(VLOOKUP($A3722,D_SAV!$A$5:$I$29,4,0),"")</f>
        <v/>
      </c>
      <c r="D3722" s="65">
        <f>IFERROR(VLOOKUP($A3722,D_SAV!$A$5:$I$29,5,0),)</f>
        <v>0</v>
      </c>
      <c r="E3722" s="60"/>
      <c r="F3722" s="60"/>
      <c r="G3722" s="60"/>
      <c r="H3722" s="60"/>
      <c r="I3722" s="60"/>
      <c r="J3722" s="60"/>
      <c r="K3722" s="65">
        <f>IFERROR(VLOOKUP($A3722,D_SAV!$A$5:$I$29,6,0),)</f>
        <v>0</v>
      </c>
    </row>
    <row r="3723" spans="1:11" x14ac:dyDescent="0.25">
      <c r="A3723" s="59"/>
      <c r="B3723" s="63">
        <f>IFERROR(VLOOKUP($A3723,D_SAV!$A$5:$I$29,3,0),)</f>
        <v>0</v>
      </c>
      <c r="C3723" s="64" t="str">
        <f>IFERROR(VLOOKUP($A3723,D_SAV!$A$5:$I$29,4,0),"")</f>
        <v/>
      </c>
      <c r="D3723" s="65">
        <f>IFERROR(VLOOKUP($A3723,D_SAV!$A$5:$I$29,5,0),)</f>
        <v>0</v>
      </c>
      <c r="E3723" s="60"/>
      <c r="F3723" s="60"/>
      <c r="G3723" s="60"/>
      <c r="H3723" s="60"/>
      <c r="I3723" s="60"/>
      <c r="J3723" s="60"/>
      <c r="K3723" s="65">
        <f>IFERROR(VLOOKUP($A3723,D_SAV!$A$5:$I$29,6,0),)</f>
        <v>0</v>
      </c>
    </row>
    <row r="3724" spans="1:11" x14ac:dyDescent="0.25">
      <c r="A3724" s="59"/>
      <c r="B3724" s="63">
        <f>IFERROR(VLOOKUP($A3724,D_SAV!$A$5:$I$29,3,0),)</f>
        <v>0</v>
      </c>
      <c r="C3724" s="64" t="str">
        <f>IFERROR(VLOOKUP($A3724,D_SAV!$A$5:$I$29,4,0),"")</f>
        <v/>
      </c>
      <c r="D3724" s="65">
        <f>IFERROR(VLOOKUP($A3724,D_SAV!$A$5:$I$29,5,0),)</f>
        <v>0</v>
      </c>
      <c r="E3724" s="60"/>
      <c r="F3724" s="60"/>
      <c r="G3724" s="60"/>
      <c r="H3724" s="60"/>
      <c r="I3724" s="60"/>
      <c r="J3724" s="60"/>
      <c r="K3724" s="65">
        <f>IFERROR(VLOOKUP($A3724,D_SAV!$A$5:$I$29,6,0),)</f>
        <v>0</v>
      </c>
    </row>
    <row r="3725" spans="1:11" x14ac:dyDescent="0.25">
      <c r="A3725" s="59"/>
      <c r="B3725" s="63">
        <f>IFERROR(VLOOKUP($A3725,D_SAV!$A$5:$I$29,3,0),)</f>
        <v>0</v>
      </c>
      <c r="C3725" s="64" t="str">
        <f>IFERROR(VLOOKUP($A3725,D_SAV!$A$5:$I$29,4,0),"")</f>
        <v/>
      </c>
      <c r="D3725" s="65">
        <f>IFERROR(VLOOKUP($A3725,D_SAV!$A$5:$I$29,5,0),)</f>
        <v>0</v>
      </c>
      <c r="E3725" s="60"/>
      <c r="F3725" s="60"/>
      <c r="G3725" s="60"/>
      <c r="H3725" s="60"/>
      <c r="I3725" s="60"/>
      <c r="J3725" s="60"/>
      <c r="K3725" s="65">
        <f>IFERROR(VLOOKUP($A3725,D_SAV!$A$5:$I$29,6,0),)</f>
        <v>0</v>
      </c>
    </row>
    <row r="3726" spans="1:11" x14ac:dyDescent="0.25">
      <c r="A3726" s="59"/>
      <c r="B3726" s="63">
        <f>IFERROR(VLOOKUP($A3726,D_SAV!$A$5:$I$29,3,0),)</f>
        <v>0</v>
      </c>
      <c r="C3726" s="64" t="str">
        <f>IFERROR(VLOOKUP($A3726,D_SAV!$A$5:$I$29,4,0),"")</f>
        <v/>
      </c>
      <c r="D3726" s="65">
        <f>IFERROR(VLOOKUP($A3726,D_SAV!$A$5:$I$29,5,0),)</f>
        <v>0</v>
      </c>
      <c r="E3726" s="60"/>
      <c r="F3726" s="60"/>
      <c r="G3726" s="60"/>
      <c r="H3726" s="60"/>
      <c r="I3726" s="60"/>
      <c r="J3726" s="60"/>
      <c r="K3726" s="65">
        <f>IFERROR(VLOOKUP($A3726,D_SAV!$A$5:$I$29,6,0),)</f>
        <v>0</v>
      </c>
    </row>
    <row r="3727" spans="1:11" x14ac:dyDescent="0.25">
      <c r="A3727" s="59"/>
      <c r="B3727" s="63">
        <f>IFERROR(VLOOKUP($A3727,D_SAV!$A$5:$I$29,3,0),)</f>
        <v>0</v>
      </c>
      <c r="C3727" s="64" t="str">
        <f>IFERROR(VLOOKUP($A3727,D_SAV!$A$5:$I$29,4,0),"")</f>
        <v/>
      </c>
      <c r="D3727" s="65">
        <f>IFERROR(VLOOKUP($A3727,D_SAV!$A$5:$I$29,5,0),)</f>
        <v>0</v>
      </c>
      <c r="E3727" s="60"/>
      <c r="F3727" s="60"/>
      <c r="G3727" s="60"/>
      <c r="H3727" s="60"/>
      <c r="I3727" s="60"/>
      <c r="J3727" s="60"/>
      <c r="K3727" s="65">
        <f>IFERROR(VLOOKUP($A3727,D_SAV!$A$5:$I$29,6,0),)</f>
        <v>0</v>
      </c>
    </row>
    <row r="3728" spans="1:11" x14ac:dyDescent="0.25">
      <c r="A3728" s="59"/>
      <c r="B3728" s="63">
        <f>IFERROR(VLOOKUP($A3728,D_SAV!$A$5:$I$29,3,0),)</f>
        <v>0</v>
      </c>
      <c r="C3728" s="64" t="str">
        <f>IFERROR(VLOOKUP($A3728,D_SAV!$A$5:$I$29,4,0),"")</f>
        <v/>
      </c>
      <c r="D3728" s="65">
        <f>IFERROR(VLOOKUP($A3728,D_SAV!$A$5:$I$29,5,0),)</f>
        <v>0</v>
      </c>
      <c r="E3728" s="60"/>
      <c r="F3728" s="60"/>
      <c r="G3728" s="60"/>
      <c r="H3728" s="60"/>
      <c r="I3728" s="60"/>
      <c r="J3728" s="60"/>
      <c r="K3728" s="65">
        <f>IFERROR(VLOOKUP($A3728,D_SAV!$A$5:$I$29,6,0),)</f>
        <v>0</v>
      </c>
    </row>
    <row r="3729" spans="1:11" x14ac:dyDescent="0.25">
      <c r="A3729" s="59"/>
      <c r="B3729" s="63">
        <f>IFERROR(VLOOKUP($A3729,D_SAV!$A$5:$I$29,3,0),)</f>
        <v>0</v>
      </c>
      <c r="C3729" s="64" t="str">
        <f>IFERROR(VLOOKUP($A3729,D_SAV!$A$5:$I$29,4,0),"")</f>
        <v/>
      </c>
      <c r="D3729" s="65">
        <f>IFERROR(VLOOKUP($A3729,D_SAV!$A$5:$I$29,5,0),)</f>
        <v>0</v>
      </c>
      <c r="E3729" s="60"/>
      <c r="F3729" s="60"/>
      <c r="G3729" s="60"/>
      <c r="H3729" s="60"/>
      <c r="I3729" s="60"/>
      <c r="J3729" s="60"/>
      <c r="K3729" s="65">
        <f>IFERROR(VLOOKUP($A3729,D_SAV!$A$5:$I$29,6,0),)</f>
        <v>0</v>
      </c>
    </row>
    <row r="3730" spans="1:11" x14ac:dyDescent="0.25">
      <c r="A3730" s="59"/>
      <c r="B3730" s="63">
        <f>IFERROR(VLOOKUP($A3730,D_SAV!$A$5:$I$29,3,0),)</f>
        <v>0</v>
      </c>
      <c r="C3730" s="64" t="str">
        <f>IFERROR(VLOOKUP($A3730,D_SAV!$A$5:$I$29,4,0),"")</f>
        <v/>
      </c>
      <c r="D3730" s="65">
        <f>IFERROR(VLOOKUP($A3730,D_SAV!$A$5:$I$29,5,0),)</f>
        <v>0</v>
      </c>
      <c r="E3730" s="60"/>
      <c r="F3730" s="60"/>
      <c r="G3730" s="60"/>
      <c r="H3730" s="60"/>
      <c r="I3730" s="60"/>
      <c r="J3730" s="60"/>
      <c r="K3730" s="65">
        <f>IFERROR(VLOOKUP($A3730,D_SAV!$A$5:$I$29,6,0),)</f>
        <v>0</v>
      </c>
    </row>
    <row r="3731" spans="1:11" x14ac:dyDescent="0.25">
      <c r="A3731" s="59"/>
      <c r="B3731" s="63">
        <f>IFERROR(VLOOKUP($A3731,D_SAV!$A$5:$I$29,3,0),)</f>
        <v>0</v>
      </c>
      <c r="C3731" s="64" t="str">
        <f>IFERROR(VLOOKUP($A3731,D_SAV!$A$5:$I$29,4,0),"")</f>
        <v/>
      </c>
      <c r="D3731" s="65">
        <f>IFERROR(VLOOKUP($A3731,D_SAV!$A$5:$I$29,5,0),)</f>
        <v>0</v>
      </c>
      <c r="E3731" s="60"/>
      <c r="F3731" s="60"/>
      <c r="G3731" s="60"/>
      <c r="H3731" s="60"/>
      <c r="I3731" s="60"/>
      <c r="J3731" s="60"/>
      <c r="K3731" s="65">
        <f>IFERROR(VLOOKUP($A3731,D_SAV!$A$5:$I$29,6,0),)</f>
        <v>0</v>
      </c>
    </row>
    <row r="3732" spans="1:11" x14ac:dyDescent="0.25">
      <c r="A3732" s="59"/>
      <c r="B3732" s="63">
        <f>IFERROR(VLOOKUP($A3732,D_SAV!$A$5:$I$29,3,0),)</f>
        <v>0</v>
      </c>
      <c r="C3732" s="64" t="str">
        <f>IFERROR(VLOOKUP($A3732,D_SAV!$A$5:$I$29,4,0),"")</f>
        <v/>
      </c>
      <c r="D3732" s="65">
        <f>IFERROR(VLOOKUP($A3732,D_SAV!$A$5:$I$29,5,0),)</f>
        <v>0</v>
      </c>
      <c r="E3732" s="60"/>
      <c r="F3732" s="60"/>
      <c r="G3732" s="60"/>
      <c r="H3732" s="60"/>
      <c r="I3732" s="60"/>
      <c r="J3732" s="60"/>
      <c r="K3732" s="65">
        <f>IFERROR(VLOOKUP($A3732,D_SAV!$A$5:$I$29,6,0),)</f>
        <v>0</v>
      </c>
    </row>
    <row r="3733" spans="1:11" x14ac:dyDescent="0.25">
      <c r="A3733" s="59"/>
      <c r="B3733" s="63">
        <f>IFERROR(VLOOKUP($A3733,D_SAV!$A$5:$I$29,3,0),)</f>
        <v>0</v>
      </c>
      <c r="C3733" s="64" t="str">
        <f>IFERROR(VLOOKUP($A3733,D_SAV!$A$5:$I$29,4,0),"")</f>
        <v/>
      </c>
      <c r="D3733" s="65">
        <f>IFERROR(VLOOKUP($A3733,D_SAV!$A$5:$I$29,5,0),)</f>
        <v>0</v>
      </c>
      <c r="E3733" s="60"/>
      <c r="F3733" s="60"/>
      <c r="G3733" s="60"/>
      <c r="H3733" s="60"/>
      <c r="I3733" s="60"/>
      <c r="J3733" s="60"/>
      <c r="K3733" s="65">
        <f>IFERROR(VLOOKUP($A3733,D_SAV!$A$5:$I$29,6,0),)</f>
        <v>0</v>
      </c>
    </row>
    <row r="3734" spans="1:11" x14ac:dyDescent="0.25">
      <c r="A3734" s="59"/>
      <c r="B3734" s="63">
        <f>IFERROR(VLOOKUP($A3734,D_SAV!$A$5:$I$29,3,0),)</f>
        <v>0</v>
      </c>
      <c r="C3734" s="64" t="str">
        <f>IFERROR(VLOOKUP($A3734,D_SAV!$A$5:$I$29,4,0),"")</f>
        <v/>
      </c>
      <c r="D3734" s="65">
        <f>IFERROR(VLOOKUP($A3734,D_SAV!$A$5:$I$29,5,0),)</f>
        <v>0</v>
      </c>
      <c r="E3734" s="60"/>
      <c r="F3734" s="60"/>
      <c r="G3734" s="60"/>
      <c r="H3734" s="60"/>
      <c r="I3734" s="60"/>
      <c r="J3734" s="60"/>
      <c r="K3734" s="65">
        <f>IFERROR(VLOOKUP($A3734,D_SAV!$A$5:$I$29,6,0),)</f>
        <v>0</v>
      </c>
    </row>
    <row r="3735" spans="1:11" x14ac:dyDescent="0.25">
      <c r="A3735" s="59"/>
      <c r="B3735" s="63">
        <f>IFERROR(VLOOKUP($A3735,D_SAV!$A$5:$I$29,3,0),)</f>
        <v>0</v>
      </c>
      <c r="C3735" s="64" t="str">
        <f>IFERROR(VLOOKUP($A3735,D_SAV!$A$5:$I$29,4,0),"")</f>
        <v/>
      </c>
      <c r="D3735" s="65">
        <f>IFERROR(VLOOKUP($A3735,D_SAV!$A$5:$I$29,5,0),)</f>
        <v>0</v>
      </c>
      <c r="E3735" s="60"/>
      <c r="F3735" s="60"/>
      <c r="G3735" s="60"/>
      <c r="H3735" s="60"/>
      <c r="I3735" s="60"/>
      <c r="J3735" s="60"/>
      <c r="K3735" s="65">
        <f>IFERROR(VLOOKUP($A3735,D_SAV!$A$5:$I$29,6,0),)</f>
        <v>0</v>
      </c>
    </row>
    <row r="3736" spans="1:11" x14ac:dyDescent="0.25">
      <c r="A3736" s="59"/>
      <c r="B3736" s="63">
        <f>IFERROR(VLOOKUP($A3736,D_SAV!$A$5:$I$29,3,0),)</f>
        <v>0</v>
      </c>
      <c r="C3736" s="64" t="str">
        <f>IFERROR(VLOOKUP($A3736,D_SAV!$A$5:$I$29,4,0),"")</f>
        <v/>
      </c>
      <c r="D3736" s="65">
        <f>IFERROR(VLOOKUP($A3736,D_SAV!$A$5:$I$29,5,0),)</f>
        <v>0</v>
      </c>
      <c r="E3736" s="60"/>
      <c r="F3736" s="60"/>
      <c r="G3736" s="60"/>
      <c r="H3736" s="60"/>
      <c r="I3736" s="60"/>
      <c r="J3736" s="60"/>
      <c r="K3736" s="65">
        <f>IFERROR(VLOOKUP($A3736,D_SAV!$A$5:$I$29,6,0),)</f>
        <v>0</v>
      </c>
    </row>
    <row r="3737" spans="1:11" x14ac:dyDescent="0.25">
      <c r="A3737" s="59"/>
      <c r="B3737" s="63">
        <f>IFERROR(VLOOKUP($A3737,D_SAV!$A$5:$I$29,3,0),)</f>
        <v>0</v>
      </c>
      <c r="C3737" s="64" t="str">
        <f>IFERROR(VLOOKUP($A3737,D_SAV!$A$5:$I$29,4,0),"")</f>
        <v/>
      </c>
      <c r="D3737" s="65">
        <f>IFERROR(VLOOKUP($A3737,D_SAV!$A$5:$I$29,5,0),)</f>
        <v>0</v>
      </c>
      <c r="E3737" s="60"/>
      <c r="F3737" s="60"/>
      <c r="G3737" s="60"/>
      <c r="H3737" s="60"/>
      <c r="I3737" s="60"/>
      <c r="J3737" s="60"/>
      <c r="K3737" s="65">
        <f>IFERROR(VLOOKUP($A3737,D_SAV!$A$5:$I$29,6,0),)</f>
        <v>0</v>
      </c>
    </row>
    <row r="3738" spans="1:11" x14ac:dyDescent="0.25">
      <c r="A3738" s="59"/>
      <c r="B3738" s="63">
        <f>IFERROR(VLOOKUP($A3738,D_SAV!$A$5:$I$29,3,0),)</f>
        <v>0</v>
      </c>
      <c r="C3738" s="64" t="str">
        <f>IFERROR(VLOOKUP($A3738,D_SAV!$A$5:$I$29,4,0),"")</f>
        <v/>
      </c>
      <c r="D3738" s="65">
        <f>IFERROR(VLOOKUP($A3738,D_SAV!$A$5:$I$29,5,0),)</f>
        <v>0</v>
      </c>
      <c r="E3738" s="60"/>
      <c r="F3738" s="60"/>
      <c r="G3738" s="60"/>
      <c r="H3738" s="60"/>
      <c r="I3738" s="60"/>
      <c r="J3738" s="60"/>
      <c r="K3738" s="65">
        <f>IFERROR(VLOOKUP($A3738,D_SAV!$A$5:$I$29,6,0),)</f>
        <v>0</v>
      </c>
    </row>
    <row r="3739" spans="1:11" x14ac:dyDescent="0.25">
      <c r="A3739" s="59"/>
      <c r="B3739" s="63">
        <f>IFERROR(VLOOKUP($A3739,D_SAV!$A$5:$I$29,3,0),)</f>
        <v>0</v>
      </c>
      <c r="C3739" s="64" t="str">
        <f>IFERROR(VLOOKUP($A3739,D_SAV!$A$5:$I$29,4,0),"")</f>
        <v/>
      </c>
      <c r="D3739" s="65">
        <f>IFERROR(VLOOKUP($A3739,D_SAV!$A$5:$I$29,5,0),)</f>
        <v>0</v>
      </c>
      <c r="E3739" s="60"/>
      <c r="F3739" s="60"/>
      <c r="G3739" s="60"/>
      <c r="H3739" s="60"/>
      <c r="I3739" s="60"/>
      <c r="J3739" s="60"/>
      <c r="K3739" s="65">
        <f>IFERROR(VLOOKUP($A3739,D_SAV!$A$5:$I$29,6,0),)</f>
        <v>0</v>
      </c>
    </row>
    <row r="3740" spans="1:11" x14ac:dyDescent="0.25">
      <c r="A3740" s="59"/>
      <c r="B3740" s="63">
        <f>IFERROR(VLOOKUP($A3740,D_SAV!$A$5:$I$29,3,0),)</f>
        <v>0</v>
      </c>
      <c r="C3740" s="64" t="str">
        <f>IFERROR(VLOOKUP($A3740,D_SAV!$A$5:$I$29,4,0),"")</f>
        <v/>
      </c>
      <c r="D3740" s="65">
        <f>IFERROR(VLOOKUP($A3740,D_SAV!$A$5:$I$29,5,0),)</f>
        <v>0</v>
      </c>
      <c r="E3740" s="60"/>
      <c r="F3740" s="60"/>
      <c r="G3740" s="60"/>
      <c r="H3740" s="60"/>
      <c r="I3740" s="60"/>
      <c r="J3740" s="60"/>
      <c r="K3740" s="65">
        <f>IFERROR(VLOOKUP($A3740,D_SAV!$A$5:$I$29,6,0),)</f>
        <v>0</v>
      </c>
    </row>
    <row r="3741" spans="1:11" x14ac:dyDescent="0.25">
      <c r="A3741" s="59"/>
      <c r="B3741" s="63">
        <f>IFERROR(VLOOKUP($A3741,D_SAV!$A$5:$I$29,3,0),)</f>
        <v>0</v>
      </c>
      <c r="C3741" s="64" t="str">
        <f>IFERROR(VLOOKUP($A3741,D_SAV!$A$5:$I$29,4,0),"")</f>
        <v/>
      </c>
      <c r="D3741" s="65">
        <f>IFERROR(VLOOKUP($A3741,D_SAV!$A$5:$I$29,5,0),)</f>
        <v>0</v>
      </c>
      <c r="E3741" s="60"/>
      <c r="F3741" s="60"/>
      <c r="G3741" s="60"/>
      <c r="H3741" s="60"/>
      <c r="I3741" s="60"/>
      <c r="J3741" s="60"/>
      <c r="K3741" s="65">
        <f>IFERROR(VLOOKUP($A3741,D_SAV!$A$5:$I$29,6,0),)</f>
        <v>0</v>
      </c>
    </row>
    <row r="3742" spans="1:11" x14ac:dyDescent="0.25">
      <c r="A3742" s="59"/>
      <c r="B3742" s="63">
        <f>IFERROR(VLOOKUP($A3742,D_SAV!$A$5:$I$29,3,0),)</f>
        <v>0</v>
      </c>
      <c r="C3742" s="64" t="str">
        <f>IFERROR(VLOOKUP($A3742,D_SAV!$A$5:$I$29,4,0),"")</f>
        <v/>
      </c>
      <c r="D3742" s="65">
        <f>IFERROR(VLOOKUP($A3742,D_SAV!$A$5:$I$29,5,0),)</f>
        <v>0</v>
      </c>
      <c r="E3742" s="60"/>
      <c r="F3742" s="60"/>
      <c r="G3742" s="60"/>
      <c r="H3742" s="60"/>
      <c r="I3742" s="60"/>
      <c r="J3742" s="60"/>
      <c r="K3742" s="65">
        <f>IFERROR(VLOOKUP($A3742,D_SAV!$A$5:$I$29,6,0),)</f>
        <v>0</v>
      </c>
    </row>
    <row r="3743" spans="1:11" x14ac:dyDescent="0.25">
      <c r="A3743" s="59"/>
      <c r="B3743" s="63">
        <f>IFERROR(VLOOKUP($A3743,D_SAV!$A$5:$I$29,3,0),)</f>
        <v>0</v>
      </c>
      <c r="C3743" s="64" t="str">
        <f>IFERROR(VLOOKUP($A3743,D_SAV!$A$5:$I$29,4,0),"")</f>
        <v/>
      </c>
      <c r="D3743" s="65">
        <f>IFERROR(VLOOKUP($A3743,D_SAV!$A$5:$I$29,5,0),)</f>
        <v>0</v>
      </c>
      <c r="E3743" s="60"/>
      <c r="F3743" s="60"/>
      <c r="G3743" s="60"/>
      <c r="H3743" s="60"/>
      <c r="I3743" s="60"/>
      <c r="J3743" s="60"/>
      <c r="K3743" s="65">
        <f>IFERROR(VLOOKUP($A3743,D_SAV!$A$5:$I$29,6,0),)</f>
        <v>0</v>
      </c>
    </row>
    <row r="3744" spans="1:11" x14ac:dyDescent="0.25">
      <c r="A3744" s="59"/>
      <c r="B3744" s="63">
        <f>IFERROR(VLOOKUP($A3744,D_SAV!$A$5:$I$29,3,0),)</f>
        <v>0</v>
      </c>
      <c r="C3744" s="64" t="str">
        <f>IFERROR(VLOOKUP($A3744,D_SAV!$A$5:$I$29,4,0),"")</f>
        <v/>
      </c>
      <c r="D3744" s="65">
        <f>IFERROR(VLOOKUP($A3744,D_SAV!$A$5:$I$29,5,0),)</f>
        <v>0</v>
      </c>
      <c r="E3744" s="60"/>
      <c r="F3744" s="60"/>
      <c r="G3744" s="60"/>
      <c r="H3744" s="60"/>
      <c r="I3744" s="60"/>
      <c r="J3744" s="60"/>
      <c r="K3744" s="65">
        <f>IFERROR(VLOOKUP($A3744,D_SAV!$A$5:$I$29,6,0),)</f>
        <v>0</v>
      </c>
    </row>
    <row r="3745" spans="1:11" x14ac:dyDescent="0.25">
      <c r="A3745" s="59"/>
      <c r="B3745" s="63">
        <f>IFERROR(VLOOKUP($A3745,D_SAV!$A$5:$I$29,3,0),)</f>
        <v>0</v>
      </c>
      <c r="C3745" s="64" t="str">
        <f>IFERROR(VLOOKUP($A3745,D_SAV!$A$5:$I$29,4,0),"")</f>
        <v/>
      </c>
      <c r="D3745" s="65">
        <f>IFERROR(VLOOKUP($A3745,D_SAV!$A$5:$I$29,5,0),)</f>
        <v>0</v>
      </c>
      <c r="E3745" s="60"/>
      <c r="F3745" s="60"/>
      <c r="G3745" s="60"/>
      <c r="H3745" s="60"/>
      <c r="I3745" s="60"/>
      <c r="J3745" s="60"/>
      <c r="K3745" s="65">
        <f>IFERROR(VLOOKUP($A3745,D_SAV!$A$5:$I$29,6,0),)</f>
        <v>0</v>
      </c>
    </row>
    <row r="3746" spans="1:11" x14ac:dyDescent="0.25">
      <c r="A3746" s="59"/>
      <c r="B3746" s="63">
        <f>IFERROR(VLOOKUP($A3746,D_SAV!$A$5:$I$29,3,0),)</f>
        <v>0</v>
      </c>
      <c r="C3746" s="64" t="str">
        <f>IFERROR(VLOOKUP($A3746,D_SAV!$A$5:$I$29,4,0),"")</f>
        <v/>
      </c>
      <c r="D3746" s="65">
        <f>IFERROR(VLOOKUP($A3746,D_SAV!$A$5:$I$29,5,0),)</f>
        <v>0</v>
      </c>
      <c r="E3746" s="60"/>
      <c r="F3746" s="60"/>
      <c r="G3746" s="60"/>
      <c r="H3746" s="60"/>
      <c r="I3746" s="60"/>
      <c r="J3746" s="60"/>
      <c r="K3746" s="65">
        <f>IFERROR(VLOOKUP($A3746,D_SAV!$A$5:$I$29,6,0),)</f>
        <v>0</v>
      </c>
    </row>
    <row r="3747" spans="1:11" x14ac:dyDescent="0.25">
      <c r="A3747" s="59"/>
      <c r="B3747" s="63">
        <f>IFERROR(VLOOKUP($A3747,D_SAV!$A$5:$I$29,3,0),)</f>
        <v>0</v>
      </c>
      <c r="C3747" s="64" t="str">
        <f>IFERROR(VLOOKUP($A3747,D_SAV!$A$5:$I$29,4,0),"")</f>
        <v/>
      </c>
      <c r="D3747" s="65">
        <f>IFERROR(VLOOKUP($A3747,D_SAV!$A$5:$I$29,5,0),)</f>
        <v>0</v>
      </c>
      <c r="E3747" s="60"/>
      <c r="F3747" s="60"/>
      <c r="G3747" s="60"/>
      <c r="H3747" s="60"/>
      <c r="I3747" s="60"/>
      <c r="J3747" s="60"/>
      <c r="K3747" s="65">
        <f>IFERROR(VLOOKUP($A3747,D_SAV!$A$5:$I$29,6,0),)</f>
        <v>0</v>
      </c>
    </row>
    <row r="3748" spans="1:11" x14ac:dyDescent="0.25">
      <c r="A3748" s="59"/>
      <c r="B3748" s="63">
        <f>IFERROR(VLOOKUP($A3748,D_SAV!$A$5:$I$29,3,0),)</f>
        <v>0</v>
      </c>
      <c r="C3748" s="64" t="str">
        <f>IFERROR(VLOOKUP($A3748,D_SAV!$A$5:$I$29,4,0),"")</f>
        <v/>
      </c>
      <c r="D3748" s="65">
        <f>IFERROR(VLOOKUP($A3748,D_SAV!$A$5:$I$29,5,0),)</f>
        <v>0</v>
      </c>
      <c r="E3748" s="60"/>
      <c r="F3748" s="60"/>
      <c r="G3748" s="60"/>
      <c r="H3748" s="60"/>
      <c r="I3748" s="60"/>
      <c r="J3748" s="60"/>
      <c r="K3748" s="65">
        <f>IFERROR(VLOOKUP($A3748,D_SAV!$A$5:$I$29,6,0),)</f>
        <v>0</v>
      </c>
    </row>
    <row r="3749" spans="1:11" x14ac:dyDescent="0.25">
      <c r="A3749" s="59"/>
      <c r="B3749" s="63">
        <f>IFERROR(VLOOKUP($A3749,D_SAV!$A$5:$I$29,3,0),)</f>
        <v>0</v>
      </c>
      <c r="C3749" s="64" t="str">
        <f>IFERROR(VLOOKUP($A3749,D_SAV!$A$5:$I$29,4,0),"")</f>
        <v/>
      </c>
      <c r="D3749" s="65">
        <f>IFERROR(VLOOKUP($A3749,D_SAV!$A$5:$I$29,5,0),)</f>
        <v>0</v>
      </c>
      <c r="E3749" s="60"/>
      <c r="F3749" s="60"/>
      <c r="G3749" s="60"/>
      <c r="H3749" s="60"/>
      <c r="I3749" s="60"/>
      <c r="J3749" s="60"/>
      <c r="K3749" s="65">
        <f>IFERROR(VLOOKUP($A3749,D_SAV!$A$5:$I$29,6,0),)</f>
        <v>0</v>
      </c>
    </row>
    <row r="3750" spans="1:11" x14ac:dyDescent="0.25">
      <c r="A3750" s="59"/>
      <c r="B3750" s="63">
        <f>IFERROR(VLOOKUP($A3750,D_SAV!$A$5:$I$29,3,0),)</f>
        <v>0</v>
      </c>
      <c r="C3750" s="64" t="str">
        <f>IFERROR(VLOOKUP($A3750,D_SAV!$A$5:$I$29,4,0),"")</f>
        <v/>
      </c>
      <c r="D3750" s="65">
        <f>IFERROR(VLOOKUP($A3750,D_SAV!$A$5:$I$29,5,0),)</f>
        <v>0</v>
      </c>
      <c r="E3750" s="60"/>
      <c r="F3750" s="60"/>
      <c r="G3750" s="60"/>
      <c r="H3750" s="60"/>
      <c r="I3750" s="60"/>
      <c r="J3750" s="60"/>
      <c r="K3750" s="65">
        <f>IFERROR(VLOOKUP($A3750,D_SAV!$A$5:$I$29,6,0),)</f>
        <v>0</v>
      </c>
    </row>
    <row r="3751" spans="1:11" x14ac:dyDescent="0.25">
      <c r="A3751" s="59"/>
      <c r="B3751" s="63">
        <f>IFERROR(VLOOKUP($A3751,D_SAV!$A$5:$I$29,3,0),)</f>
        <v>0</v>
      </c>
      <c r="C3751" s="64" t="str">
        <f>IFERROR(VLOOKUP($A3751,D_SAV!$A$5:$I$29,4,0),"")</f>
        <v/>
      </c>
      <c r="D3751" s="65">
        <f>IFERROR(VLOOKUP($A3751,D_SAV!$A$5:$I$29,5,0),)</f>
        <v>0</v>
      </c>
      <c r="E3751" s="60"/>
      <c r="F3751" s="60"/>
      <c r="G3751" s="60"/>
      <c r="H3751" s="60"/>
      <c r="I3751" s="60"/>
      <c r="J3751" s="60"/>
      <c r="K3751" s="65">
        <f>IFERROR(VLOOKUP($A3751,D_SAV!$A$5:$I$29,6,0),)</f>
        <v>0</v>
      </c>
    </row>
    <row r="3752" spans="1:11" x14ac:dyDescent="0.25">
      <c r="A3752" s="59"/>
      <c r="B3752" s="63">
        <f>IFERROR(VLOOKUP($A3752,D_SAV!$A$5:$I$29,3,0),)</f>
        <v>0</v>
      </c>
      <c r="C3752" s="64" t="str">
        <f>IFERROR(VLOOKUP($A3752,D_SAV!$A$5:$I$29,4,0),"")</f>
        <v/>
      </c>
      <c r="D3752" s="65">
        <f>IFERROR(VLOOKUP($A3752,D_SAV!$A$5:$I$29,5,0),)</f>
        <v>0</v>
      </c>
      <c r="E3752" s="60"/>
      <c r="F3752" s="60"/>
      <c r="G3752" s="60"/>
      <c r="H3752" s="60"/>
      <c r="I3752" s="60"/>
      <c r="J3752" s="60"/>
      <c r="K3752" s="65">
        <f>IFERROR(VLOOKUP($A3752,D_SAV!$A$5:$I$29,6,0),)</f>
        <v>0</v>
      </c>
    </row>
    <row r="3753" spans="1:11" x14ac:dyDescent="0.25">
      <c r="A3753" s="59"/>
      <c r="B3753" s="63">
        <f>IFERROR(VLOOKUP($A3753,D_SAV!$A$5:$I$29,3,0),)</f>
        <v>0</v>
      </c>
      <c r="C3753" s="64" t="str">
        <f>IFERROR(VLOOKUP($A3753,D_SAV!$A$5:$I$29,4,0),"")</f>
        <v/>
      </c>
      <c r="D3753" s="65">
        <f>IFERROR(VLOOKUP($A3753,D_SAV!$A$5:$I$29,5,0),)</f>
        <v>0</v>
      </c>
      <c r="E3753" s="60"/>
      <c r="F3753" s="60"/>
      <c r="G3753" s="60"/>
      <c r="H3753" s="60"/>
      <c r="I3753" s="60"/>
      <c r="J3753" s="60"/>
      <c r="K3753" s="65">
        <f>IFERROR(VLOOKUP($A3753,D_SAV!$A$5:$I$29,6,0),)</f>
        <v>0</v>
      </c>
    </row>
    <row r="3754" spans="1:11" x14ac:dyDescent="0.25">
      <c r="A3754" s="59"/>
      <c r="B3754" s="63">
        <f>IFERROR(VLOOKUP($A3754,D_SAV!$A$5:$I$29,3,0),)</f>
        <v>0</v>
      </c>
      <c r="C3754" s="64" t="str">
        <f>IFERROR(VLOOKUP($A3754,D_SAV!$A$5:$I$29,4,0),"")</f>
        <v/>
      </c>
      <c r="D3754" s="65">
        <f>IFERROR(VLOOKUP($A3754,D_SAV!$A$5:$I$29,5,0),)</f>
        <v>0</v>
      </c>
      <c r="E3754" s="60"/>
      <c r="F3754" s="60"/>
      <c r="G3754" s="60"/>
      <c r="H3754" s="60"/>
      <c r="I3754" s="60"/>
      <c r="J3754" s="60"/>
      <c r="K3754" s="65">
        <f>IFERROR(VLOOKUP($A3754,D_SAV!$A$5:$I$29,6,0),)</f>
        <v>0</v>
      </c>
    </row>
    <row r="3755" spans="1:11" x14ac:dyDescent="0.25">
      <c r="A3755" s="59"/>
      <c r="B3755" s="63">
        <f>IFERROR(VLOOKUP($A3755,D_SAV!$A$5:$I$29,3,0),)</f>
        <v>0</v>
      </c>
      <c r="C3755" s="64" t="str">
        <f>IFERROR(VLOOKUP($A3755,D_SAV!$A$5:$I$29,4,0),"")</f>
        <v/>
      </c>
      <c r="D3755" s="65">
        <f>IFERROR(VLOOKUP($A3755,D_SAV!$A$5:$I$29,5,0),)</f>
        <v>0</v>
      </c>
      <c r="E3755" s="60"/>
      <c r="F3755" s="60"/>
      <c r="G3755" s="60"/>
      <c r="H3755" s="60"/>
      <c r="I3755" s="60"/>
      <c r="J3755" s="60"/>
      <c r="K3755" s="65">
        <f>IFERROR(VLOOKUP($A3755,D_SAV!$A$5:$I$29,6,0),)</f>
        <v>0</v>
      </c>
    </row>
    <row r="3756" spans="1:11" x14ac:dyDescent="0.25">
      <c r="A3756" s="59"/>
      <c r="B3756" s="63">
        <f>IFERROR(VLOOKUP($A3756,D_SAV!$A$5:$I$29,3,0),)</f>
        <v>0</v>
      </c>
      <c r="C3756" s="64" t="str">
        <f>IFERROR(VLOOKUP($A3756,D_SAV!$A$5:$I$29,4,0),"")</f>
        <v/>
      </c>
      <c r="D3756" s="65">
        <f>IFERROR(VLOOKUP($A3756,D_SAV!$A$5:$I$29,5,0),)</f>
        <v>0</v>
      </c>
      <c r="E3756" s="60"/>
      <c r="F3756" s="60"/>
      <c r="G3756" s="60"/>
      <c r="H3756" s="60"/>
      <c r="I3756" s="60"/>
      <c r="J3756" s="60"/>
      <c r="K3756" s="65">
        <f>IFERROR(VLOOKUP($A3756,D_SAV!$A$5:$I$29,6,0),)</f>
        <v>0</v>
      </c>
    </row>
    <row r="3757" spans="1:11" x14ac:dyDescent="0.25">
      <c r="A3757" s="59"/>
      <c r="B3757" s="63">
        <f>IFERROR(VLOOKUP($A3757,D_SAV!$A$5:$I$29,3,0),)</f>
        <v>0</v>
      </c>
      <c r="C3757" s="64" t="str">
        <f>IFERROR(VLOOKUP($A3757,D_SAV!$A$5:$I$29,4,0),"")</f>
        <v/>
      </c>
      <c r="D3757" s="65">
        <f>IFERROR(VLOOKUP($A3757,D_SAV!$A$5:$I$29,5,0),)</f>
        <v>0</v>
      </c>
      <c r="E3757" s="60"/>
      <c r="F3757" s="60"/>
      <c r="G3757" s="60"/>
      <c r="H3757" s="60"/>
      <c r="I3757" s="60"/>
      <c r="J3757" s="60"/>
      <c r="K3757" s="65">
        <f>IFERROR(VLOOKUP($A3757,D_SAV!$A$5:$I$29,6,0),)</f>
        <v>0</v>
      </c>
    </row>
    <row r="3758" spans="1:11" x14ac:dyDescent="0.25">
      <c r="A3758" s="59"/>
      <c r="B3758" s="63">
        <f>IFERROR(VLOOKUP($A3758,D_SAV!$A$5:$I$29,3,0),)</f>
        <v>0</v>
      </c>
      <c r="C3758" s="64" t="str">
        <f>IFERROR(VLOOKUP($A3758,D_SAV!$A$5:$I$29,4,0),"")</f>
        <v/>
      </c>
      <c r="D3758" s="65">
        <f>IFERROR(VLOOKUP($A3758,D_SAV!$A$5:$I$29,5,0),)</f>
        <v>0</v>
      </c>
      <c r="E3758" s="60"/>
      <c r="F3758" s="60"/>
      <c r="G3758" s="60"/>
      <c r="H3758" s="60"/>
      <c r="I3758" s="60"/>
      <c r="J3758" s="60"/>
      <c r="K3758" s="65">
        <f>IFERROR(VLOOKUP($A3758,D_SAV!$A$5:$I$29,6,0),)</f>
        <v>0</v>
      </c>
    </row>
    <row r="3759" spans="1:11" x14ac:dyDescent="0.25">
      <c r="A3759" s="59"/>
      <c r="B3759" s="63">
        <f>IFERROR(VLOOKUP($A3759,D_SAV!$A$5:$I$29,3,0),)</f>
        <v>0</v>
      </c>
      <c r="C3759" s="64" t="str">
        <f>IFERROR(VLOOKUP($A3759,D_SAV!$A$5:$I$29,4,0),"")</f>
        <v/>
      </c>
      <c r="D3759" s="65">
        <f>IFERROR(VLOOKUP($A3759,D_SAV!$A$5:$I$29,5,0),)</f>
        <v>0</v>
      </c>
      <c r="E3759" s="60"/>
      <c r="F3759" s="60"/>
      <c r="G3759" s="60"/>
      <c r="H3759" s="60"/>
      <c r="I3759" s="60"/>
      <c r="J3759" s="60"/>
      <c r="K3759" s="65">
        <f>IFERROR(VLOOKUP($A3759,D_SAV!$A$5:$I$29,6,0),)</f>
        <v>0</v>
      </c>
    </row>
    <row r="3760" spans="1:11" x14ac:dyDescent="0.25">
      <c r="A3760" s="59"/>
      <c r="B3760" s="63">
        <f>IFERROR(VLOOKUP($A3760,D_SAV!$A$5:$I$29,3,0),)</f>
        <v>0</v>
      </c>
      <c r="C3760" s="64" t="str">
        <f>IFERROR(VLOOKUP($A3760,D_SAV!$A$5:$I$29,4,0),"")</f>
        <v/>
      </c>
      <c r="D3760" s="65">
        <f>IFERROR(VLOOKUP($A3760,D_SAV!$A$5:$I$29,5,0),)</f>
        <v>0</v>
      </c>
      <c r="E3760" s="60"/>
      <c r="F3760" s="60"/>
      <c r="G3760" s="60"/>
      <c r="H3760" s="60"/>
      <c r="I3760" s="60"/>
      <c r="J3760" s="60"/>
      <c r="K3760" s="65">
        <f>IFERROR(VLOOKUP($A3760,D_SAV!$A$5:$I$29,6,0),)</f>
        <v>0</v>
      </c>
    </row>
    <row r="3761" spans="1:11" x14ac:dyDescent="0.25">
      <c r="A3761" s="59"/>
      <c r="B3761" s="63">
        <f>IFERROR(VLOOKUP($A3761,D_SAV!$A$5:$I$29,3,0),)</f>
        <v>0</v>
      </c>
      <c r="C3761" s="64" t="str">
        <f>IFERROR(VLOOKUP($A3761,D_SAV!$A$5:$I$29,4,0),"")</f>
        <v/>
      </c>
      <c r="D3761" s="65">
        <f>IFERROR(VLOOKUP($A3761,D_SAV!$A$5:$I$29,5,0),)</f>
        <v>0</v>
      </c>
      <c r="E3761" s="60"/>
      <c r="F3761" s="60"/>
      <c r="G3761" s="60"/>
      <c r="H3761" s="60"/>
      <c r="I3761" s="60"/>
      <c r="J3761" s="60"/>
      <c r="K3761" s="65">
        <f>IFERROR(VLOOKUP($A3761,D_SAV!$A$5:$I$29,6,0),)</f>
        <v>0</v>
      </c>
    </row>
    <row r="3762" spans="1:11" x14ac:dyDescent="0.25">
      <c r="A3762" s="59"/>
      <c r="B3762" s="63">
        <f>IFERROR(VLOOKUP($A3762,D_SAV!$A$5:$I$29,3,0),)</f>
        <v>0</v>
      </c>
      <c r="C3762" s="64" t="str">
        <f>IFERROR(VLOOKUP($A3762,D_SAV!$A$5:$I$29,4,0),"")</f>
        <v/>
      </c>
      <c r="D3762" s="65">
        <f>IFERROR(VLOOKUP($A3762,D_SAV!$A$5:$I$29,5,0),)</f>
        <v>0</v>
      </c>
      <c r="E3762" s="60"/>
      <c r="F3762" s="60"/>
      <c r="G3762" s="60"/>
      <c r="H3762" s="60"/>
      <c r="I3762" s="60"/>
      <c r="J3762" s="60"/>
      <c r="K3762" s="65">
        <f>IFERROR(VLOOKUP($A3762,D_SAV!$A$5:$I$29,6,0),)</f>
        <v>0</v>
      </c>
    </row>
    <row r="3763" spans="1:11" x14ac:dyDescent="0.25">
      <c r="A3763" s="59"/>
      <c r="B3763" s="63">
        <f>IFERROR(VLOOKUP($A3763,D_SAV!$A$5:$I$29,3,0),)</f>
        <v>0</v>
      </c>
      <c r="C3763" s="64" t="str">
        <f>IFERROR(VLOOKUP($A3763,D_SAV!$A$5:$I$29,4,0),"")</f>
        <v/>
      </c>
      <c r="D3763" s="65">
        <f>IFERROR(VLOOKUP($A3763,D_SAV!$A$5:$I$29,5,0),)</f>
        <v>0</v>
      </c>
      <c r="E3763" s="60"/>
      <c r="F3763" s="60"/>
      <c r="G3763" s="60"/>
      <c r="H3763" s="60"/>
      <c r="I3763" s="60"/>
      <c r="J3763" s="60"/>
      <c r="K3763" s="65">
        <f>IFERROR(VLOOKUP($A3763,D_SAV!$A$5:$I$29,6,0),)</f>
        <v>0</v>
      </c>
    </row>
    <row r="3764" spans="1:11" x14ac:dyDescent="0.25">
      <c r="A3764" s="59"/>
      <c r="B3764" s="63">
        <f>IFERROR(VLOOKUP($A3764,D_SAV!$A$5:$I$29,3,0),)</f>
        <v>0</v>
      </c>
      <c r="C3764" s="64" t="str">
        <f>IFERROR(VLOOKUP($A3764,D_SAV!$A$5:$I$29,4,0),"")</f>
        <v/>
      </c>
      <c r="D3764" s="65">
        <f>IFERROR(VLOOKUP($A3764,D_SAV!$A$5:$I$29,5,0),)</f>
        <v>0</v>
      </c>
      <c r="E3764" s="60"/>
      <c r="F3764" s="60"/>
      <c r="G3764" s="60"/>
      <c r="H3764" s="60"/>
      <c r="I3764" s="60"/>
      <c r="J3764" s="60"/>
      <c r="K3764" s="65">
        <f>IFERROR(VLOOKUP($A3764,D_SAV!$A$5:$I$29,6,0),)</f>
        <v>0</v>
      </c>
    </row>
    <row r="3765" spans="1:11" x14ac:dyDescent="0.25">
      <c r="A3765" s="59"/>
      <c r="B3765" s="63">
        <f>IFERROR(VLOOKUP($A3765,D_SAV!$A$5:$I$29,3,0),)</f>
        <v>0</v>
      </c>
      <c r="C3765" s="64" t="str">
        <f>IFERROR(VLOOKUP($A3765,D_SAV!$A$5:$I$29,4,0),"")</f>
        <v/>
      </c>
      <c r="D3765" s="65">
        <f>IFERROR(VLOOKUP($A3765,D_SAV!$A$5:$I$29,5,0),)</f>
        <v>0</v>
      </c>
      <c r="E3765" s="60"/>
      <c r="F3765" s="60"/>
      <c r="G3765" s="60"/>
      <c r="H3765" s="60"/>
      <c r="I3765" s="60"/>
      <c r="J3765" s="60"/>
      <c r="K3765" s="65">
        <f>IFERROR(VLOOKUP($A3765,D_SAV!$A$5:$I$29,6,0),)</f>
        <v>0</v>
      </c>
    </row>
    <row r="3766" spans="1:11" x14ac:dyDescent="0.25">
      <c r="A3766" s="59"/>
      <c r="B3766" s="63">
        <f>IFERROR(VLOOKUP($A3766,D_SAV!$A$5:$I$29,3,0),)</f>
        <v>0</v>
      </c>
      <c r="C3766" s="64" t="str">
        <f>IFERROR(VLOOKUP($A3766,D_SAV!$A$5:$I$29,4,0),"")</f>
        <v/>
      </c>
      <c r="D3766" s="65">
        <f>IFERROR(VLOOKUP($A3766,D_SAV!$A$5:$I$29,5,0),)</f>
        <v>0</v>
      </c>
      <c r="E3766" s="60"/>
      <c r="F3766" s="60"/>
      <c r="G3766" s="60"/>
      <c r="H3766" s="60"/>
      <c r="I3766" s="60"/>
      <c r="J3766" s="60"/>
      <c r="K3766" s="65">
        <f>IFERROR(VLOOKUP($A3766,D_SAV!$A$5:$I$29,6,0),)</f>
        <v>0</v>
      </c>
    </row>
    <row r="3767" spans="1:11" x14ac:dyDescent="0.25">
      <c r="A3767" s="59"/>
      <c r="B3767" s="63">
        <f>IFERROR(VLOOKUP($A3767,D_SAV!$A$5:$I$29,3,0),)</f>
        <v>0</v>
      </c>
      <c r="C3767" s="64" t="str">
        <f>IFERROR(VLOOKUP($A3767,D_SAV!$A$5:$I$29,4,0),"")</f>
        <v/>
      </c>
      <c r="D3767" s="65">
        <f>IFERROR(VLOOKUP($A3767,D_SAV!$A$5:$I$29,5,0),)</f>
        <v>0</v>
      </c>
      <c r="E3767" s="60"/>
      <c r="F3767" s="60"/>
      <c r="G3767" s="60"/>
      <c r="H3767" s="60"/>
      <c r="I3767" s="60"/>
      <c r="J3767" s="60"/>
      <c r="K3767" s="65">
        <f>IFERROR(VLOOKUP($A3767,D_SAV!$A$5:$I$29,6,0),)</f>
        <v>0</v>
      </c>
    </row>
    <row r="3768" spans="1:11" x14ac:dyDescent="0.25">
      <c r="A3768" s="59"/>
      <c r="B3768" s="63">
        <f>IFERROR(VLOOKUP($A3768,D_SAV!$A$5:$I$29,3,0),)</f>
        <v>0</v>
      </c>
      <c r="C3768" s="64" t="str">
        <f>IFERROR(VLOOKUP($A3768,D_SAV!$A$5:$I$29,4,0),"")</f>
        <v/>
      </c>
      <c r="D3768" s="65">
        <f>IFERROR(VLOOKUP($A3768,D_SAV!$A$5:$I$29,5,0),)</f>
        <v>0</v>
      </c>
      <c r="E3768" s="60"/>
      <c r="F3768" s="60"/>
      <c r="G3768" s="60"/>
      <c r="H3768" s="60"/>
      <c r="I3768" s="60"/>
      <c r="J3768" s="60"/>
      <c r="K3768" s="65">
        <f>IFERROR(VLOOKUP($A3768,D_SAV!$A$5:$I$29,6,0),)</f>
        <v>0</v>
      </c>
    </row>
    <row r="3769" spans="1:11" x14ac:dyDescent="0.25">
      <c r="A3769" s="59"/>
      <c r="B3769" s="63">
        <f>IFERROR(VLOOKUP($A3769,D_SAV!$A$5:$I$29,3,0),)</f>
        <v>0</v>
      </c>
      <c r="C3769" s="64" t="str">
        <f>IFERROR(VLOOKUP($A3769,D_SAV!$A$5:$I$29,4,0),"")</f>
        <v/>
      </c>
      <c r="D3769" s="65">
        <f>IFERROR(VLOOKUP($A3769,D_SAV!$A$5:$I$29,5,0),)</f>
        <v>0</v>
      </c>
      <c r="E3769" s="60"/>
      <c r="F3769" s="60"/>
      <c r="G3769" s="60"/>
      <c r="H3769" s="60"/>
      <c r="I3769" s="60"/>
      <c r="J3769" s="60"/>
      <c r="K3769" s="65">
        <f>IFERROR(VLOOKUP($A3769,D_SAV!$A$5:$I$29,6,0),)</f>
        <v>0</v>
      </c>
    </row>
    <row r="3770" spans="1:11" x14ac:dyDescent="0.25">
      <c r="A3770" s="59"/>
      <c r="B3770" s="63">
        <f>IFERROR(VLOOKUP($A3770,D_SAV!$A$5:$I$29,3,0),)</f>
        <v>0</v>
      </c>
      <c r="C3770" s="64" t="str">
        <f>IFERROR(VLOOKUP($A3770,D_SAV!$A$5:$I$29,4,0),"")</f>
        <v/>
      </c>
      <c r="D3770" s="65">
        <f>IFERROR(VLOOKUP($A3770,D_SAV!$A$5:$I$29,5,0),)</f>
        <v>0</v>
      </c>
      <c r="E3770" s="60"/>
      <c r="F3770" s="60"/>
      <c r="G3770" s="60"/>
      <c r="H3770" s="60"/>
      <c r="I3770" s="60"/>
      <c r="J3770" s="60"/>
      <c r="K3770" s="65">
        <f>IFERROR(VLOOKUP($A3770,D_SAV!$A$5:$I$29,6,0),)</f>
        <v>0</v>
      </c>
    </row>
    <row r="3771" spans="1:11" x14ac:dyDescent="0.25">
      <c r="A3771" s="59"/>
      <c r="B3771" s="63">
        <f>IFERROR(VLOOKUP($A3771,D_SAV!$A$5:$I$29,3,0),)</f>
        <v>0</v>
      </c>
      <c r="C3771" s="64" t="str">
        <f>IFERROR(VLOOKUP($A3771,D_SAV!$A$5:$I$29,4,0),"")</f>
        <v/>
      </c>
      <c r="D3771" s="65">
        <f>IFERROR(VLOOKUP($A3771,D_SAV!$A$5:$I$29,5,0),)</f>
        <v>0</v>
      </c>
      <c r="E3771" s="60"/>
      <c r="F3771" s="60"/>
      <c r="G3771" s="60"/>
      <c r="H3771" s="60"/>
      <c r="I3771" s="60"/>
      <c r="J3771" s="60"/>
      <c r="K3771" s="65">
        <f>IFERROR(VLOOKUP($A3771,D_SAV!$A$5:$I$29,6,0),)</f>
        <v>0</v>
      </c>
    </row>
    <row r="3772" spans="1:11" x14ac:dyDescent="0.25">
      <c r="A3772" s="59"/>
      <c r="B3772" s="63">
        <f>IFERROR(VLOOKUP($A3772,D_SAV!$A$5:$I$29,3,0),)</f>
        <v>0</v>
      </c>
      <c r="C3772" s="64" t="str">
        <f>IFERROR(VLOOKUP($A3772,D_SAV!$A$5:$I$29,4,0),"")</f>
        <v/>
      </c>
      <c r="D3772" s="65">
        <f>IFERROR(VLOOKUP($A3772,D_SAV!$A$5:$I$29,5,0),)</f>
        <v>0</v>
      </c>
      <c r="E3772" s="60"/>
      <c r="F3772" s="60"/>
      <c r="G3772" s="60"/>
      <c r="H3772" s="60"/>
      <c r="I3772" s="60"/>
      <c r="J3772" s="60"/>
      <c r="K3772" s="65">
        <f>IFERROR(VLOOKUP($A3772,D_SAV!$A$5:$I$29,6,0),)</f>
        <v>0</v>
      </c>
    </row>
    <row r="3773" spans="1:11" x14ac:dyDescent="0.25">
      <c r="A3773" s="59"/>
      <c r="B3773" s="63">
        <f>IFERROR(VLOOKUP($A3773,D_SAV!$A$5:$I$29,3,0),)</f>
        <v>0</v>
      </c>
      <c r="C3773" s="64" t="str">
        <f>IFERROR(VLOOKUP($A3773,D_SAV!$A$5:$I$29,4,0),"")</f>
        <v/>
      </c>
      <c r="D3773" s="65">
        <f>IFERROR(VLOOKUP($A3773,D_SAV!$A$5:$I$29,5,0),)</f>
        <v>0</v>
      </c>
      <c r="E3773" s="60"/>
      <c r="F3773" s="60"/>
      <c r="G3773" s="60"/>
      <c r="H3773" s="60"/>
      <c r="I3773" s="60"/>
      <c r="J3773" s="60"/>
      <c r="K3773" s="65">
        <f>IFERROR(VLOOKUP($A3773,D_SAV!$A$5:$I$29,6,0),)</f>
        <v>0</v>
      </c>
    </row>
    <row r="3774" spans="1:11" x14ac:dyDescent="0.25">
      <c r="A3774" s="59"/>
      <c r="B3774" s="63">
        <f>IFERROR(VLOOKUP($A3774,D_SAV!$A$5:$I$29,3,0),)</f>
        <v>0</v>
      </c>
      <c r="C3774" s="64" t="str">
        <f>IFERROR(VLOOKUP($A3774,D_SAV!$A$5:$I$29,4,0),"")</f>
        <v/>
      </c>
      <c r="D3774" s="65">
        <f>IFERROR(VLOOKUP($A3774,D_SAV!$A$5:$I$29,5,0),)</f>
        <v>0</v>
      </c>
      <c r="E3774" s="60"/>
      <c r="F3774" s="60"/>
      <c r="G3774" s="60"/>
      <c r="H3774" s="60"/>
      <c r="I3774" s="60"/>
      <c r="J3774" s="60"/>
      <c r="K3774" s="65">
        <f>IFERROR(VLOOKUP($A3774,D_SAV!$A$5:$I$29,6,0),)</f>
        <v>0</v>
      </c>
    </row>
    <row r="3775" spans="1:11" x14ac:dyDescent="0.25">
      <c r="A3775" s="59"/>
      <c r="B3775" s="63">
        <f>IFERROR(VLOOKUP($A3775,D_SAV!$A$5:$I$29,3,0),)</f>
        <v>0</v>
      </c>
      <c r="C3775" s="64" t="str">
        <f>IFERROR(VLOOKUP($A3775,D_SAV!$A$5:$I$29,4,0),"")</f>
        <v/>
      </c>
      <c r="D3775" s="65">
        <f>IFERROR(VLOOKUP($A3775,D_SAV!$A$5:$I$29,5,0),)</f>
        <v>0</v>
      </c>
      <c r="E3775" s="60"/>
      <c r="F3775" s="60"/>
      <c r="G3775" s="60"/>
      <c r="H3775" s="60"/>
      <c r="I3775" s="60"/>
      <c r="J3775" s="60"/>
      <c r="K3775" s="65">
        <f>IFERROR(VLOOKUP($A3775,D_SAV!$A$5:$I$29,6,0),)</f>
        <v>0</v>
      </c>
    </row>
    <row r="3776" spans="1:11" x14ac:dyDescent="0.25">
      <c r="A3776" s="59"/>
      <c r="B3776" s="63">
        <f>IFERROR(VLOOKUP($A3776,D_SAV!$A$5:$I$29,3,0),)</f>
        <v>0</v>
      </c>
      <c r="C3776" s="64" t="str">
        <f>IFERROR(VLOOKUP($A3776,D_SAV!$A$5:$I$29,4,0),"")</f>
        <v/>
      </c>
      <c r="D3776" s="65">
        <f>IFERROR(VLOOKUP($A3776,D_SAV!$A$5:$I$29,5,0),)</f>
        <v>0</v>
      </c>
      <c r="E3776" s="60"/>
      <c r="F3776" s="60"/>
      <c r="G3776" s="60"/>
      <c r="H3776" s="60"/>
      <c r="I3776" s="60"/>
      <c r="J3776" s="60"/>
      <c r="K3776" s="65">
        <f>IFERROR(VLOOKUP($A3776,D_SAV!$A$5:$I$29,6,0),)</f>
        <v>0</v>
      </c>
    </row>
    <row r="3777" spans="1:11" x14ac:dyDescent="0.25">
      <c r="A3777" s="59"/>
      <c r="B3777" s="63">
        <f>IFERROR(VLOOKUP($A3777,D_SAV!$A$5:$I$29,3,0),)</f>
        <v>0</v>
      </c>
      <c r="C3777" s="64" t="str">
        <f>IFERROR(VLOOKUP($A3777,D_SAV!$A$5:$I$29,4,0),"")</f>
        <v/>
      </c>
      <c r="D3777" s="65">
        <f>IFERROR(VLOOKUP($A3777,D_SAV!$A$5:$I$29,5,0),)</f>
        <v>0</v>
      </c>
      <c r="E3777" s="60"/>
      <c r="F3777" s="60"/>
      <c r="G3777" s="60"/>
      <c r="H3777" s="60"/>
      <c r="I3777" s="60"/>
      <c r="J3777" s="60"/>
      <c r="K3777" s="65">
        <f>IFERROR(VLOOKUP($A3777,D_SAV!$A$5:$I$29,6,0),)</f>
        <v>0</v>
      </c>
    </row>
    <row r="3778" spans="1:11" x14ac:dyDescent="0.25">
      <c r="A3778" s="59"/>
      <c r="B3778" s="63">
        <f>IFERROR(VLOOKUP($A3778,D_SAV!$A$5:$I$29,3,0),)</f>
        <v>0</v>
      </c>
      <c r="C3778" s="64" t="str">
        <f>IFERROR(VLOOKUP($A3778,D_SAV!$A$5:$I$29,4,0),"")</f>
        <v/>
      </c>
      <c r="D3778" s="65">
        <f>IFERROR(VLOOKUP($A3778,D_SAV!$A$5:$I$29,5,0),)</f>
        <v>0</v>
      </c>
      <c r="E3778" s="60"/>
      <c r="F3778" s="60"/>
      <c r="G3778" s="60"/>
      <c r="H3778" s="60"/>
      <c r="I3778" s="60"/>
      <c r="J3778" s="60"/>
      <c r="K3778" s="65">
        <f>IFERROR(VLOOKUP($A3778,D_SAV!$A$5:$I$29,6,0),)</f>
        <v>0</v>
      </c>
    </row>
    <row r="3779" spans="1:11" x14ac:dyDescent="0.25">
      <c r="A3779" s="59"/>
      <c r="B3779" s="63">
        <f>IFERROR(VLOOKUP($A3779,D_SAV!$A$5:$I$29,3,0),)</f>
        <v>0</v>
      </c>
      <c r="C3779" s="64" t="str">
        <f>IFERROR(VLOOKUP($A3779,D_SAV!$A$5:$I$29,4,0),"")</f>
        <v/>
      </c>
      <c r="D3779" s="65">
        <f>IFERROR(VLOOKUP($A3779,D_SAV!$A$5:$I$29,5,0),)</f>
        <v>0</v>
      </c>
      <c r="E3779" s="60"/>
      <c r="F3779" s="60"/>
      <c r="G3779" s="60"/>
      <c r="H3779" s="60"/>
      <c r="I3779" s="60"/>
      <c r="J3779" s="60"/>
      <c r="K3779" s="65">
        <f>IFERROR(VLOOKUP($A3779,D_SAV!$A$5:$I$29,6,0),)</f>
        <v>0</v>
      </c>
    </row>
    <row r="3780" spans="1:11" x14ac:dyDescent="0.25">
      <c r="A3780" s="59"/>
      <c r="B3780" s="63">
        <f>IFERROR(VLOOKUP($A3780,D_SAV!$A$5:$I$29,3,0),)</f>
        <v>0</v>
      </c>
      <c r="C3780" s="64" t="str">
        <f>IFERROR(VLOOKUP($A3780,D_SAV!$A$5:$I$29,4,0),"")</f>
        <v/>
      </c>
      <c r="D3780" s="65">
        <f>IFERROR(VLOOKUP($A3780,D_SAV!$A$5:$I$29,5,0),)</f>
        <v>0</v>
      </c>
      <c r="E3780" s="60"/>
      <c r="F3780" s="60"/>
      <c r="G3780" s="60"/>
      <c r="H3780" s="60"/>
      <c r="I3780" s="60"/>
      <c r="J3780" s="60"/>
      <c r="K3780" s="65">
        <f>IFERROR(VLOOKUP($A3780,D_SAV!$A$5:$I$29,6,0),)</f>
        <v>0</v>
      </c>
    </row>
    <row r="3781" spans="1:11" x14ac:dyDescent="0.25">
      <c r="A3781" s="59"/>
      <c r="B3781" s="63">
        <f>IFERROR(VLOOKUP($A3781,D_SAV!$A$5:$I$29,3,0),)</f>
        <v>0</v>
      </c>
      <c r="C3781" s="64" t="str">
        <f>IFERROR(VLOOKUP($A3781,D_SAV!$A$5:$I$29,4,0),"")</f>
        <v/>
      </c>
      <c r="D3781" s="65">
        <f>IFERROR(VLOOKUP($A3781,D_SAV!$A$5:$I$29,5,0),)</f>
        <v>0</v>
      </c>
      <c r="E3781" s="60"/>
      <c r="F3781" s="60"/>
      <c r="G3781" s="60"/>
      <c r="H3781" s="60"/>
      <c r="I3781" s="60"/>
      <c r="J3781" s="60"/>
      <c r="K3781" s="65">
        <f>IFERROR(VLOOKUP($A3781,D_SAV!$A$5:$I$29,6,0),)</f>
        <v>0</v>
      </c>
    </row>
    <row r="3782" spans="1:11" x14ac:dyDescent="0.25">
      <c r="A3782" s="59"/>
      <c r="B3782" s="63">
        <f>IFERROR(VLOOKUP($A3782,D_SAV!$A$5:$I$29,3,0),)</f>
        <v>0</v>
      </c>
      <c r="C3782" s="64" t="str">
        <f>IFERROR(VLOOKUP($A3782,D_SAV!$A$5:$I$29,4,0),"")</f>
        <v/>
      </c>
      <c r="D3782" s="65">
        <f>IFERROR(VLOOKUP($A3782,D_SAV!$A$5:$I$29,5,0),)</f>
        <v>0</v>
      </c>
      <c r="E3782" s="60"/>
      <c r="F3782" s="60"/>
      <c r="G3782" s="60"/>
      <c r="H3782" s="60"/>
      <c r="I3782" s="60"/>
      <c r="J3782" s="60"/>
      <c r="K3782" s="65">
        <f>IFERROR(VLOOKUP($A3782,D_SAV!$A$5:$I$29,6,0),)</f>
        <v>0</v>
      </c>
    </row>
    <row r="3783" spans="1:11" x14ac:dyDescent="0.25">
      <c r="A3783" s="59"/>
      <c r="B3783" s="63">
        <f>IFERROR(VLOOKUP($A3783,D_SAV!$A$5:$I$29,3,0),)</f>
        <v>0</v>
      </c>
      <c r="C3783" s="64" t="str">
        <f>IFERROR(VLOOKUP($A3783,D_SAV!$A$5:$I$29,4,0),"")</f>
        <v/>
      </c>
      <c r="D3783" s="65">
        <f>IFERROR(VLOOKUP($A3783,D_SAV!$A$5:$I$29,5,0),)</f>
        <v>0</v>
      </c>
      <c r="E3783" s="60"/>
      <c r="F3783" s="60"/>
      <c r="G3783" s="60"/>
      <c r="H3783" s="60"/>
      <c r="I3783" s="60"/>
      <c r="J3783" s="60"/>
      <c r="K3783" s="65">
        <f>IFERROR(VLOOKUP($A3783,D_SAV!$A$5:$I$29,6,0),)</f>
        <v>0</v>
      </c>
    </row>
    <row r="3784" spans="1:11" x14ac:dyDescent="0.25">
      <c r="A3784" s="59"/>
      <c r="B3784" s="63">
        <f>IFERROR(VLOOKUP($A3784,D_SAV!$A$5:$I$29,3,0),)</f>
        <v>0</v>
      </c>
      <c r="C3784" s="64" t="str">
        <f>IFERROR(VLOOKUP($A3784,D_SAV!$A$5:$I$29,4,0),"")</f>
        <v/>
      </c>
      <c r="D3784" s="65">
        <f>IFERROR(VLOOKUP($A3784,D_SAV!$A$5:$I$29,5,0),)</f>
        <v>0</v>
      </c>
      <c r="E3784" s="60"/>
      <c r="F3784" s="60"/>
      <c r="G3784" s="60"/>
      <c r="H3784" s="60"/>
      <c r="I3784" s="60"/>
      <c r="J3784" s="60"/>
      <c r="K3784" s="65">
        <f>IFERROR(VLOOKUP($A3784,D_SAV!$A$5:$I$29,6,0),)</f>
        <v>0</v>
      </c>
    </row>
    <row r="3785" spans="1:11" x14ac:dyDescent="0.25">
      <c r="A3785" s="59"/>
      <c r="B3785" s="63">
        <f>IFERROR(VLOOKUP($A3785,D_SAV!$A$5:$I$29,3,0),)</f>
        <v>0</v>
      </c>
      <c r="C3785" s="64" t="str">
        <f>IFERROR(VLOOKUP($A3785,D_SAV!$A$5:$I$29,4,0),"")</f>
        <v/>
      </c>
      <c r="D3785" s="65">
        <f>IFERROR(VLOOKUP($A3785,D_SAV!$A$5:$I$29,5,0),)</f>
        <v>0</v>
      </c>
      <c r="E3785" s="60"/>
      <c r="F3785" s="60"/>
      <c r="G3785" s="60"/>
      <c r="H3785" s="60"/>
      <c r="I3785" s="60"/>
      <c r="J3785" s="60"/>
      <c r="K3785" s="65">
        <f>IFERROR(VLOOKUP($A3785,D_SAV!$A$5:$I$29,6,0),)</f>
        <v>0</v>
      </c>
    </row>
    <row r="3786" spans="1:11" x14ac:dyDescent="0.25">
      <c r="A3786" s="59"/>
      <c r="B3786" s="63">
        <f>IFERROR(VLOOKUP($A3786,D_SAV!$A$5:$I$29,3,0),)</f>
        <v>0</v>
      </c>
      <c r="C3786" s="64" t="str">
        <f>IFERROR(VLOOKUP($A3786,D_SAV!$A$5:$I$29,4,0),"")</f>
        <v/>
      </c>
      <c r="D3786" s="65">
        <f>IFERROR(VLOOKUP($A3786,D_SAV!$A$5:$I$29,5,0),)</f>
        <v>0</v>
      </c>
      <c r="E3786" s="60"/>
      <c r="F3786" s="60"/>
      <c r="G3786" s="60"/>
      <c r="H3786" s="60"/>
      <c r="I3786" s="60"/>
      <c r="J3786" s="60"/>
      <c r="K3786" s="65">
        <f>IFERROR(VLOOKUP($A3786,D_SAV!$A$5:$I$29,6,0),)</f>
        <v>0</v>
      </c>
    </row>
    <row r="3787" spans="1:11" x14ac:dyDescent="0.25">
      <c r="A3787" s="59"/>
      <c r="B3787" s="63">
        <f>IFERROR(VLOOKUP($A3787,D_SAV!$A$5:$I$29,3,0),)</f>
        <v>0</v>
      </c>
      <c r="C3787" s="64" t="str">
        <f>IFERROR(VLOOKUP($A3787,D_SAV!$A$5:$I$29,4,0),"")</f>
        <v/>
      </c>
      <c r="D3787" s="65">
        <f>IFERROR(VLOOKUP($A3787,D_SAV!$A$5:$I$29,5,0),)</f>
        <v>0</v>
      </c>
      <c r="E3787" s="60"/>
      <c r="F3787" s="60"/>
      <c r="G3787" s="60"/>
      <c r="H3787" s="60"/>
      <c r="I3787" s="60"/>
      <c r="J3787" s="60"/>
      <c r="K3787" s="65">
        <f>IFERROR(VLOOKUP($A3787,D_SAV!$A$5:$I$29,6,0),)</f>
        <v>0</v>
      </c>
    </row>
    <row r="3788" spans="1:11" x14ac:dyDescent="0.25">
      <c r="A3788" s="59"/>
      <c r="B3788" s="63">
        <f>IFERROR(VLOOKUP($A3788,D_SAV!$A$5:$I$29,3,0),)</f>
        <v>0</v>
      </c>
      <c r="C3788" s="64" t="str">
        <f>IFERROR(VLOOKUP($A3788,D_SAV!$A$5:$I$29,4,0),"")</f>
        <v/>
      </c>
      <c r="D3788" s="65">
        <f>IFERROR(VLOOKUP($A3788,D_SAV!$A$5:$I$29,5,0),)</f>
        <v>0</v>
      </c>
      <c r="E3788" s="60"/>
      <c r="F3788" s="60"/>
      <c r="G3788" s="60"/>
      <c r="H3788" s="60"/>
      <c r="I3788" s="60"/>
      <c r="J3788" s="60"/>
      <c r="K3788" s="65">
        <f>IFERROR(VLOOKUP($A3788,D_SAV!$A$5:$I$29,6,0),)</f>
        <v>0</v>
      </c>
    </row>
    <row r="3789" spans="1:11" x14ac:dyDescent="0.25">
      <c r="A3789" s="59"/>
      <c r="B3789" s="63">
        <f>IFERROR(VLOOKUP($A3789,D_SAV!$A$5:$I$29,3,0),)</f>
        <v>0</v>
      </c>
      <c r="C3789" s="64" t="str">
        <f>IFERROR(VLOOKUP($A3789,D_SAV!$A$5:$I$29,4,0),"")</f>
        <v/>
      </c>
      <c r="D3789" s="65">
        <f>IFERROR(VLOOKUP($A3789,D_SAV!$A$5:$I$29,5,0),)</f>
        <v>0</v>
      </c>
      <c r="E3789" s="60"/>
      <c r="F3789" s="60"/>
      <c r="G3789" s="60"/>
      <c r="H3789" s="60"/>
      <c r="I3789" s="60"/>
      <c r="J3789" s="60"/>
      <c r="K3789" s="65">
        <f>IFERROR(VLOOKUP($A3789,D_SAV!$A$5:$I$29,6,0),)</f>
        <v>0</v>
      </c>
    </row>
    <row r="3790" spans="1:11" x14ac:dyDescent="0.25">
      <c r="A3790" s="59"/>
      <c r="B3790" s="63">
        <f>IFERROR(VLOOKUP($A3790,D_SAV!$A$5:$I$29,3,0),)</f>
        <v>0</v>
      </c>
      <c r="C3790" s="64" t="str">
        <f>IFERROR(VLOOKUP($A3790,D_SAV!$A$5:$I$29,4,0),"")</f>
        <v/>
      </c>
      <c r="D3790" s="65">
        <f>IFERROR(VLOOKUP($A3790,D_SAV!$A$5:$I$29,5,0),)</f>
        <v>0</v>
      </c>
      <c r="E3790" s="60"/>
      <c r="F3790" s="60"/>
      <c r="G3790" s="60"/>
      <c r="H3790" s="60"/>
      <c r="I3790" s="60"/>
      <c r="J3790" s="60"/>
      <c r="K3790" s="65">
        <f>IFERROR(VLOOKUP($A3790,D_SAV!$A$5:$I$29,6,0),)</f>
        <v>0</v>
      </c>
    </row>
    <row r="3791" spans="1:11" x14ac:dyDescent="0.25">
      <c r="A3791" s="59"/>
      <c r="B3791" s="63">
        <f>IFERROR(VLOOKUP($A3791,D_SAV!$A$5:$I$29,3,0),)</f>
        <v>0</v>
      </c>
      <c r="C3791" s="64" t="str">
        <f>IFERROR(VLOOKUP($A3791,D_SAV!$A$5:$I$29,4,0),"")</f>
        <v/>
      </c>
      <c r="D3791" s="65">
        <f>IFERROR(VLOOKUP($A3791,D_SAV!$A$5:$I$29,5,0),)</f>
        <v>0</v>
      </c>
      <c r="E3791" s="60"/>
      <c r="F3791" s="60"/>
      <c r="G3791" s="60"/>
      <c r="H3791" s="60"/>
      <c r="I3791" s="60"/>
      <c r="J3791" s="60"/>
      <c r="K3791" s="65">
        <f>IFERROR(VLOOKUP($A3791,D_SAV!$A$5:$I$29,6,0),)</f>
        <v>0</v>
      </c>
    </row>
    <row r="3792" spans="1:11" x14ac:dyDescent="0.25">
      <c r="A3792" s="59"/>
      <c r="B3792" s="63">
        <f>IFERROR(VLOOKUP($A3792,D_SAV!$A$5:$I$29,3,0),)</f>
        <v>0</v>
      </c>
      <c r="C3792" s="64" t="str">
        <f>IFERROR(VLOOKUP($A3792,D_SAV!$A$5:$I$29,4,0),"")</f>
        <v/>
      </c>
      <c r="D3792" s="65">
        <f>IFERROR(VLOOKUP($A3792,D_SAV!$A$5:$I$29,5,0),)</f>
        <v>0</v>
      </c>
      <c r="E3792" s="60"/>
      <c r="F3792" s="60"/>
      <c r="G3792" s="60"/>
      <c r="H3792" s="60"/>
      <c r="I3792" s="60"/>
      <c r="J3792" s="60"/>
      <c r="K3792" s="65">
        <f>IFERROR(VLOOKUP($A3792,D_SAV!$A$5:$I$29,6,0),)</f>
        <v>0</v>
      </c>
    </row>
    <row r="3793" spans="1:11" x14ac:dyDescent="0.25">
      <c r="A3793" s="59"/>
      <c r="B3793" s="63">
        <f>IFERROR(VLOOKUP($A3793,D_SAV!$A$5:$I$29,3,0),)</f>
        <v>0</v>
      </c>
      <c r="C3793" s="64" t="str">
        <f>IFERROR(VLOOKUP($A3793,D_SAV!$A$5:$I$29,4,0),"")</f>
        <v/>
      </c>
      <c r="D3793" s="65">
        <f>IFERROR(VLOOKUP($A3793,D_SAV!$A$5:$I$29,5,0),)</f>
        <v>0</v>
      </c>
      <c r="E3793" s="60"/>
      <c r="F3793" s="60"/>
      <c r="G3793" s="60"/>
      <c r="H3793" s="60"/>
      <c r="I3793" s="60"/>
      <c r="J3793" s="60"/>
      <c r="K3793" s="65">
        <f>IFERROR(VLOOKUP($A3793,D_SAV!$A$5:$I$29,6,0),)</f>
        <v>0</v>
      </c>
    </row>
    <row r="3794" spans="1:11" x14ac:dyDescent="0.25">
      <c r="A3794" s="59"/>
      <c r="B3794" s="63">
        <f>IFERROR(VLOOKUP($A3794,D_SAV!$A$5:$I$29,3,0),)</f>
        <v>0</v>
      </c>
      <c r="C3794" s="64" t="str">
        <f>IFERROR(VLOOKUP($A3794,D_SAV!$A$5:$I$29,4,0),"")</f>
        <v/>
      </c>
      <c r="D3794" s="65">
        <f>IFERROR(VLOOKUP($A3794,D_SAV!$A$5:$I$29,5,0),)</f>
        <v>0</v>
      </c>
      <c r="E3794" s="60"/>
      <c r="F3794" s="60"/>
      <c r="G3794" s="60"/>
      <c r="H3794" s="60"/>
      <c r="I3794" s="60"/>
      <c r="J3794" s="60"/>
      <c r="K3794" s="65">
        <f>IFERROR(VLOOKUP($A3794,D_SAV!$A$5:$I$29,6,0),)</f>
        <v>0</v>
      </c>
    </row>
    <row r="3795" spans="1:11" x14ac:dyDescent="0.25">
      <c r="A3795" s="59"/>
      <c r="B3795" s="63">
        <f>IFERROR(VLOOKUP($A3795,D_SAV!$A$5:$I$29,3,0),)</f>
        <v>0</v>
      </c>
      <c r="C3795" s="64" t="str">
        <f>IFERROR(VLOOKUP($A3795,D_SAV!$A$5:$I$29,4,0),"")</f>
        <v/>
      </c>
      <c r="D3795" s="65">
        <f>IFERROR(VLOOKUP($A3795,D_SAV!$A$5:$I$29,5,0),)</f>
        <v>0</v>
      </c>
      <c r="E3795" s="60"/>
      <c r="F3795" s="60"/>
      <c r="G3795" s="60"/>
      <c r="H3795" s="60"/>
      <c r="I3795" s="60"/>
      <c r="J3795" s="60"/>
      <c r="K3795" s="65">
        <f>IFERROR(VLOOKUP($A3795,D_SAV!$A$5:$I$29,6,0),)</f>
        <v>0</v>
      </c>
    </row>
    <row r="3796" spans="1:11" x14ac:dyDescent="0.25">
      <c r="A3796" s="59"/>
      <c r="B3796" s="63">
        <f>IFERROR(VLOOKUP($A3796,D_SAV!$A$5:$I$29,3,0),)</f>
        <v>0</v>
      </c>
      <c r="C3796" s="64" t="str">
        <f>IFERROR(VLOOKUP($A3796,D_SAV!$A$5:$I$29,4,0),"")</f>
        <v/>
      </c>
      <c r="D3796" s="65">
        <f>IFERROR(VLOOKUP($A3796,D_SAV!$A$5:$I$29,5,0),)</f>
        <v>0</v>
      </c>
      <c r="E3796" s="60"/>
      <c r="F3796" s="60"/>
      <c r="G3796" s="60"/>
      <c r="H3796" s="60"/>
      <c r="I3796" s="60"/>
      <c r="J3796" s="60"/>
      <c r="K3796" s="65">
        <f>IFERROR(VLOOKUP($A3796,D_SAV!$A$5:$I$29,6,0),)</f>
        <v>0</v>
      </c>
    </row>
    <row r="3797" spans="1:11" x14ac:dyDescent="0.25">
      <c r="A3797" s="59"/>
      <c r="B3797" s="63">
        <f>IFERROR(VLOOKUP($A3797,D_SAV!$A$5:$I$29,3,0),)</f>
        <v>0</v>
      </c>
      <c r="C3797" s="64" t="str">
        <f>IFERROR(VLOOKUP($A3797,D_SAV!$A$5:$I$29,4,0),"")</f>
        <v/>
      </c>
      <c r="D3797" s="65">
        <f>IFERROR(VLOOKUP($A3797,D_SAV!$A$5:$I$29,5,0),)</f>
        <v>0</v>
      </c>
      <c r="E3797" s="60"/>
      <c r="F3797" s="60"/>
      <c r="G3797" s="60"/>
      <c r="H3797" s="60"/>
      <c r="I3797" s="60"/>
      <c r="J3797" s="60"/>
      <c r="K3797" s="65">
        <f>IFERROR(VLOOKUP($A3797,D_SAV!$A$5:$I$29,6,0),)</f>
        <v>0</v>
      </c>
    </row>
    <row r="3798" spans="1:11" x14ac:dyDescent="0.25">
      <c r="A3798" s="59"/>
      <c r="B3798" s="63">
        <f>IFERROR(VLOOKUP($A3798,D_SAV!$A$5:$I$29,3,0),)</f>
        <v>0</v>
      </c>
      <c r="C3798" s="64" t="str">
        <f>IFERROR(VLOOKUP($A3798,D_SAV!$A$5:$I$29,4,0),"")</f>
        <v/>
      </c>
      <c r="D3798" s="65">
        <f>IFERROR(VLOOKUP($A3798,D_SAV!$A$5:$I$29,5,0),)</f>
        <v>0</v>
      </c>
      <c r="E3798" s="60"/>
      <c r="F3798" s="60"/>
      <c r="G3798" s="60"/>
      <c r="H3798" s="60"/>
      <c r="I3798" s="60"/>
      <c r="J3798" s="60"/>
      <c r="K3798" s="65">
        <f>IFERROR(VLOOKUP($A3798,D_SAV!$A$5:$I$29,6,0),)</f>
        <v>0</v>
      </c>
    </row>
    <row r="3799" spans="1:11" x14ac:dyDescent="0.25">
      <c r="A3799" s="59"/>
      <c r="B3799" s="63">
        <f>IFERROR(VLOOKUP($A3799,D_SAV!$A$5:$I$29,3,0),)</f>
        <v>0</v>
      </c>
      <c r="C3799" s="64" t="str">
        <f>IFERROR(VLOOKUP($A3799,D_SAV!$A$5:$I$29,4,0),"")</f>
        <v/>
      </c>
      <c r="D3799" s="65">
        <f>IFERROR(VLOOKUP($A3799,D_SAV!$A$5:$I$29,5,0),)</f>
        <v>0</v>
      </c>
      <c r="E3799" s="60"/>
      <c r="F3799" s="60"/>
      <c r="G3799" s="60"/>
      <c r="H3799" s="60"/>
      <c r="I3799" s="60"/>
      <c r="J3799" s="60"/>
      <c r="K3799" s="65">
        <f>IFERROR(VLOOKUP($A3799,D_SAV!$A$5:$I$29,6,0),)</f>
        <v>0</v>
      </c>
    </row>
    <row r="3800" spans="1:11" x14ac:dyDescent="0.25">
      <c r="A3800" s="59"/>
      <c r="B3800" s="63">
        <f>IFERROR(VLOOKUP($A3800,D_SAV!$A$5:$I$29,3,0),)</f>
        <v>0</v>
      </c>
      <c r="C3800" s="64" t="str">
        <f>IFERROR(VLOOKUP($A3800,D_SAV!$A$5:$I$29,4,0),"")</f>
        <v/>
      </c>
      <c r="D3800" s="65">
        <f>IFERROR(VLOOKUP($A3800,D_SAV!$A$5:$I$29,5,0),)</f>
        <v>0</v>
      </c>
      <c r="E3800" s="60"/>
      <c r="F3800" s="60"/>
      <c r="G3800" s="60"/>
      <c r="H3800" s="60"/>
      <c r="I3800" s="60"/>
      <c r="J3800" s="60"/>
      <c r="K3800" s="65">
        <f>IFERROR(VLOOKUP($A3800,D_SAV!$A$5:$I$29,6,0),)</f>
        <v>0</v>
      </c>
    </row>
    <row r="3801" spans="1:11" x14ac:dyDescent="0.25">
      <c r="A3801" s="59"/>
      <c r="B3801" s="63">
        <f>IFERROR(VLOOKUP($A3801,D_SAV!$A$5:$I$29,3,0),)</f>
        <v>0</v>
      </c>
      <c r="C3801" s="64" t="str">
        <f>IFERROR(VLOOKUP($A3801,D_SAV!$A$5:$I$29,4,0),"")</f>
        <v/>
      </c>
      <c r="D3801" s="65">
        <f>IFERROR(VLOOKUP($A3801,D_SAV!$A$5:$I$29,5,0),)</f>
        <v>0</v>
      </c>
      <c r="E3801" s="60"/>
      <c r="F3801" s="60"/>
      <c r="G3801" s="60"/>
      <c r="H3801" s="60"/>
      <c r="I3801" s="60"/>
      <c r="J3801" s="60"/>
      <c r="K3801" s="65">
        <f>IFERROR(VLOOKUP($A3801,D_SAV!$A$5:$I$29,6,0),)</f>
        <v>0</v>
      </c>
    </row>
    <row r="3802" spans="1:11" x14ac:dyDescent="0.25">
      <c r="A3802" s="59"/>
      <c r="B3802" s="63">
        <f>IFERROR(VLOOKUP($A3802,D_SAV!$A$5:$I$29,3,0),)</f>
        <v>0</v>
      </c>
      <c r="C3802" s="64" t="str">
        <f>IFERROR(VLOOKUP($A3802,D_SAV!$A$5:$I$29,4,0),"")</f>
        <v/>
      </c>
      <c r="D3802" s="65">
        <f>IFERROR(VLOOKUP($A3802,D_SAV!$A$5:$I$29,5,0),)</f>
        <v>0</v>
      </c>
      <c r="E3802" s="60"/>
      <c r="F3802" s="60"/>
      <c r="G3802" s="60"/>
      <c r="H3802" s="60"/>
      <c r="I3802" s="60"/>
      <c r="J3802" s="60"/>
      <c r="K3802" s="65">
        <f>IFERROR(VLOOKUP($A3802,D_SAV!$A$5:$I$29,6,0),)</f>
        <v>0</v>
      </c>
    </row>
    <row r="3803" spans="1:11" x14ac:dyDescent="0.25">
      <c r="A3803" s="59"/>
      <c r="B3803" s="63">
        <f>IFERROR(VLOOKUP($A3803,D_SAV!$A$5:$I$29,3,0),)</f>
        <v>0</v>
      </c>
      <c r="C3803" s="64" t="str">
        <f>IFERROR(VLOOKUP($A3803,D_SAV!$A$5:$I$29,4,0),"")</f>
        <v/>
      </c>
      <c r="D3803" s="65">
        <f>IFERROR(VLOOKUP($A3803,D_SAV!$A$5:$I$29,5,0),)</f>
        <v>0</v>
      </c>
      <c r="E3803" s="60"/>
      <c r="F3803" s="60"/>
      <c r="G3803" s="60"/>
      <c r="H3803" s="60"/>
      <c r="I3803" s="60"/>
      <c r="J3803" s="60"/>
      <c r="K3803" s="65">
        <f>IFERROR(VLOOKUP($A3803,D_SAV!$A$5:$I$29,6,0),)</f>
        <v>0</v>
      </c>
    </row>
    <row r="3804" spans="1:11" x14ac:dyDescent="0.25">
      <c r="A3804" s="59"/>
      <c r="B3804" s="63">
        <f>IFERROR(VLOOKUP($A3804,D_SAV!$A$5:$I$29,3,0),)</f>
        <v>0</v>
      </c>
      <c r="C3804" s="64" t="str">
        <f>IFERROR(VLOOKUP($A3804,D_SAV!$A$5:$I$29,4,0),"")</f>
        <v/>
      </c>
      <c r="D3804" s="65">
        <f>IFERROR(VLOOKUP($A3804,D_SAV!$A$5:$I$29,5,0),)</f>
        <v>0</v>
      </c>
      <c r="E3804" s="60"/>
      <c r="F3804" s="60"/>
      <c r="G3804" s="60"/>
      <c r="H3804" s="60"/>
      <c r="I3804" s="60"/>
      <c r="J3804" s="60"/>
      <c r="K3804" s="65">
        <f>IFERROR(VLOOKUP($A3804,D_SAV!$A$5:$I$29,6,0),)</f>
        <v>0</v>
      </c>
    </row>
    <row r="3805" spans="1:11" x14ac:dyDescent="0.25">
      <c r="A3805" s="59"/>
      <c r="B3805" s="63">
        <f>IFERROR(VLOOKUP($A3805,D_SAV!$A$5:$I$29,3,0),)</f>
        <v>0</v>
      </c>
      <c r="C3805" s="64" t="str">
        <f>IFERROR(VLOOKUP($A3805,D_SAV!$A$5:$I$29,4,0),"")</f>
        <v/>
      </c>
      <c r="D3805" s="65">
        <f>IFERROR(VLOOKUP($A3805,D_SAV!$A$5:$I$29,5,0),)</f>
        <v>0</v>
      </c>
      <c r="E3805" s="60"/>
      <c r="F3805" s="60"/>
      <c r="G3805" s="60"/>
      <c r="H3805" s="60"/>
      <c r="I3805" s="60"/>
      <c r="J3805" s="60"/>
      <c r="K3805" s="65">
        <f>IFERROR(VLOOKUP($A3805,D_SAV!$A$5:$I$29,6,0),)</f>
        <v>0</v>
      </c>
    </row>
    <row r="3806" spans="1:11" x14ac:dyDescent="0.25">
      <c r="A3806" s="59"/>
      <c r="B3806" s="63">
        <f>IFERROR(VLOOKUP($A3806,D_SAV!$A$5:$I$29,3,0),)</f>
        <v>0</v>
      </c>
      <c r="C3806" s="64" t="str">
        <f>IFERROR(VLOOKUP($A3806,D_SAV!$A$5:$I$29,4,0),"")</f>
        <v/>
      </c>
      <c r="D3806" s="65">
        <f>IFERROR(VLOOKUP($A3806,D_SAV!$A$5:$I$29,5,0),)</f>
        <v>0</v>
      </c>
      <c r="E3806" s="60"/>
      <c r="F3806" s="60"/>
      <c r="G3806" s="60"/>
      <c r="H3806" s="60"/>
      <c r="I3806" s="60"/>
      <c r="J3806" s="60"/>
      <c r="K3806" s="65">
        <f>IFERROR(VLOOKUP($A3806,D_SAV!$A$5:$I$29,6,0),)</f>
        <v>0</v>
      </c>
    </row>
    <row r="3807" spans="1:11" x14ac:dyDescent="0.25">
      <c r="A3807" s="59"/>
      <c r="B3807" s="63">
        <f>IFERROR(VLOOKUP($A3807,D_SAV!$A$5:$I$29,3,0),)</f>
        <v>0</v>
      </c>
      <c r="C3807" s="64" t="str">
        <f>IFERROR(VLOOKUP($A3807,D_SAV!$A$5:$I$29,4,0),"")</f>
        <v/>
      </c>
      <c r="D3807" s="65">
        <f>IFERROR(VLOOKUP($A3807,D_SAV!$A$5:$I$29,5,0),)</f>
        <v>0</v>
      </c>
      <c r="E3807" s="60"/>
      <c r="F3807" s="60"/>
      <c r="G3807" s="60"/>
      <c r="H3807" s="60"/>
      <c r="I3807" s="60"/>
      <c r="J3807" s="60"/>
      <c r="K3807" s="65">
        <f>IFERROR(VLOOKUP($A3807,D_SAV!$A$5:$I$29,6,0),)</f>
        <v>0</v>
      </c>
    </row>
    <row r="3808" spans="1:11" x14ac:dyDescent="0.25">
      <c r="A3808" s="59"/>
      <c r="B3808" s="63">
        <f>IFERROR(VLOOKUP($A3808,D_SAV!$A$5:$I$29,3,0),)</f>
        <v>0</v>
      </c>
      <c r="C3808" s="64" t="str">
        <f>IFERROR(VLOOKUP($A3808,D_SAV!$A$5:$I$29,4,0),"")</f>
        <v/>
      </c>
      <c r="D3808" s="65">
        <f>IFERROR(VLOOKUP($A3808,D_SAV!$A$5:$I$29,5,0),)</f>
        <v>0</v>
      </c>
      <c r="E3808" s="60"/>
      <c r="F3808" s="60"/>
      <c r="G3808" s="60"/>
      <c r="H3808" s="60"/>
      <c r="I3808" s="60"/>
      <c r="J3808" s="60"/>
      <c r="K3808" s="65">
        <f>IFERROR(VLOOKUP($A3808,D_SAV!$A$5:$I$29,6,0),)</f>
        <v>0</v>
      </c>
    </row>
    <row r="3809" spans="1:11" x14ac:dyDescent="0.25">
      <c r="A3809" s="59"/>
      <c r="B3809" s="63">
        <f>IFERROR(VLOOKUP($A3809,D_SAV!$A$5:$I$29,3,0),)</f>
        <v>0</v>
      </c>
      <c r="C3809" s="64" t="str">
        <f>IFERROR(VLOOKUP($A3809,D_SAV!$A$5:$I$29,4,0),"")</f>
        <v/>
      </c>
      <c r="D3809" s="65">
        <f>IFERROR(VLOOKUP($A3809,D_SAV!$A$5:$I$29,5,0),)</f>
        <v>0</v>
      </c>
      <c r="E3809" s="60"/>
      <c r="F3809" s="60"/>
      <c r="G3809" s="60"/>
      <c r="H3809" s="60"/>
      <c r="I3809" s="60"/>
      <c r="J3809" s="60"/>
      <c r="K3809" s="65">
        <f>IFERROR(VLOOKUP($A3809,D_SAV!$A$5:$I$29,6,0),)</f>
        <v>0</v>
      </c>
    </row>
    <row r="3810" spans="1:11" x14ac:dyDescent="0.25">
      <c r="A3810" s="59"/>
      <c r="B3810" s="63">
        <f>IFERROR(VLOOKUP($A3810,D_SAV!$A$5:$I$29,3,0),)</f>
        <v>0</v>
      </c>
      <c r="C3810" s="64" t="str">
        <f>IFERROR(VLOOKUP($A3810,D_SAV!$A$5:$I$29,4,0),"")</f>
        <v/>
      </c>
      <c r="D3810" s="65">
        <f>IFERROR(VLOOKUP($A3810,D_SAV!$A$5:$I$29,5,0),)</f>
        <v>0</v>
      </c>
      <c r="E3810" s="60"/>
      <c r="F3810" s="60"/>
      <c r="G3810" s="60"/>
      <c r="H3810" s="60"/>
      <c r="I3810" s="60"/>
      <c r="J3810" s="60"/>
      <c r="K3810" s="65">
        <f>IFERROR(VLOOKUP($A3810,D_SAV!$A$5:$I$29,6,0),)</f>
        <v>0</v>
      </c>
    </row>
    <row r="3811" spans="1:11" x14ac:dyDescent="0.25">
      <c r="A3811" s="59"/>
      <c r="B3811" s="63">
        <f>IFERROR(VLOOKUP($A3811,D_SAV!$A$5:$I$29,3,0),)</f>
        <v>0</v>
      </c>
      <c r="C3811" s="64" t="str">
        <f>IFERROR(VLOOKUP($A3811,D_SAV!$A$5:$I$29,4,0),"")</f>
        <v/>
      </c>
      <c r="D3811" s="65">
        <f>IFERROR(VLOOKUP($A3811,D_SAV!$A$5:$I$29,5,0),)</f>
        <v>0</v>
      </c>
      <c r="E3811" s="60"/>
      <c r="F3811" s="60"/>
      <c r="G3811" s="60"/>
      <c r="H3811" s="60"/>
      <c r="I3811" s="60"/>
      <c r="J3811" s="60"/>
      <c r="K3811" s="65">
        <f>IFERROR(VLOOKUP($A3811,D_SAV!$A$5:$I$29,6,0),)</f>
        <v>0</v>
      </c>
    </row>
    <row r="3812" spans="1:11" x14ac:dyDescent="0.25">
      <c r="A3812" s="59"/>
      <c r="B3812" s="63">
        <f>IFERROR(VLOOKUP($A3812,D_SAV!$A$5:$I$29,3,0),)</f>
        <v>0</v>
      </c>
      <c r="C3812" s="64" t="str">
        <f>IFERROR(VLOOKUP($A3812,D_SAV!$A$5:$I$29,4,0),"")</f>
        <v/>
      </c>
      <c r="D3812" s="65">
        <f>IFERROR(VLOOKUP($A3812,D_SAV!$A$5:$I$29,5,0),)</f>
        <v>0</v>
      </c>
      <c r="E3812" s="60"/>
      <c r="F3812" s="60"/>
      <c r="G3812" s="60"/>
      <c r="H3812" s="60"/>
      <c r="I3812" s="60"/>
      <c r="J3812" s="60"/>
      <c r="K3812" s="65">
        <f>IFERROR(VLOOKUP($A3812,D_SAV!$A$5:$I$29,6,0),)</f>
        <v>0</v>
      </c>
    </row>
    <row r="3813" spans="1:11" x14ac:dyDescent="0.25">
      <c r="A3813" s="59"/>
      <c r="B3813" s="63">
        <f>IFERROR(VLOOKUP($A3813,D_SAV!$A$5:$I$29,3,0),)</f>
        <v>0</v>
      </c>
      <c r="C3813" s="64" t="str">
        <f>IFERROR(VLOOKUP($A3813,D_SAV!$A$5:$I$29,4,0),"")</f>
        <v/>
      </c>
      <c r="D3813" s="65">
        <f>IFERROR(VLOOKUP($A3813,D_SAV!$A$5:$I$29,5,0),)</f>
        <v>0</v>
      </c>
      <c r="E3813" s="60"/>
      <c r="F3813" s="60"/>
      <c r="G3813" s="60"/>
      <c r="H3813" s="60"/>
      <c r="I3813" s="60"/>
      <c r="J3813" s="60"/>
      <c r="K3813" s="65">
        <f>IFERROR(VLOOKUP($A3813,D_SAV!$A$5:$I$29,6,0),)</f>
        <v>0</v>
      </c>
    </row>
    <row r="3814" spans="1:11" x14ac:dyDescent="0.25">
      <c r="A3814" s="59"/>
      <c r="B3814" s="63">
        <f>IFERROR(VLOOKUP($A3814,D_SAV!$A$5:$I$29,3,0),)</f>
        <v>0</v>
      </c>
      <c r="C3814" s="64" t="str">
        <f>IFERROR(VLOOKUP($A3814,D_SAV!$A$5:$I$29,4,0),"")</f>
        <v/>
      </c>
      <c r="D3814" s="65">
        <f>IFERROR(VLOOKUP($A3814,D_SAV!$A$5:$I$29,5,0),)</f>
        <v>0</v>
      </c>
      <c r="E3814" s="60"/>
      <c r="F3814" s="60"/>
      <c r="G3814" s="60"/>
      <c r="H3814" s="60"/>
      <c r="I3814" s="60"/>
      <c r="J3814" s="60"/>
      <c r="K3814" s="65">
        <f>IFERROR(VLOOKUP($A3814,D_SAV!$A$5:$I$29,6,0),)</f>
        <v>0</v>
      </c>
    </row>
    <row r="3815" spans="1:11" x14ac:dyDescent="0.25">
      <c r="A3815" s="59"/>
      <c r="B3815" s="63">
        <f>IFERROR(VLOOKUP($A3815,D_SAV!$A$5:$I$29,3,0),)</f>
        <v>0</v>
      </c>
      <c r="C3815" s="64" t="str">
        <f>IFERROR(VLOOKUP($A3815,D_SAV!$A$5:$I$29,4,0),"")</f>
        <v/>
      </c>
      <c r="D3815" s="65">
        <f>IFERROR(VLOOKUP($A3815,D_SAV!$A$5:$I$29,5,0),)</f>
        <v>0</v>
      </c>
      <c r="E3815" s="60"/>
      <c r="F3815" s="60"/>
      <c r="G3815" s="60"/>
      <c r="H3815" s="60"/>
      <c r="I3815" s="60"/>
      <c r="J3815" s="60"/>
      <c r="K3815" s="65">
        <f>IFERROR(VLOOKUP($A3815,D_SAV!$A$5:$I$29,6,0),)</f>
        <v>0</v>
      </c>
    </row>
    <row r="3816" spans="1:11" x14ac:dyDescent="0.25">
      <c r="A3816" s="59"/>
      <c r="B3816" s="63">
        <f>IFERROR(VLOOKUP($A3816,D_SAV!$A$5:$I$29,3,0),)</f>
        <v>0</v>
      </c>
      <c r="C3816" s="64" t="str">
        <f>IFERROR(VLOOKUP($A3816,D_SAV!$A$5:$I$29,4,0),"")</f>
        <v/>
      </c>
      <c r="D3816" s="65">
        <f>IFERROR(VLOOKUP($A3816,D_SAV!$A$5:$I$29,5,0),)</f>
        <v>0</v>
      </c>
      <c r="E3816" s="60"/>
      <c r="F3816" s="60"/>
      <c r="G3816" s="60"/>
      <c r="H3816" s="60"/>
      <c r="I3816" s="60"/>
      <c r="J3816" s="60"/>
      <c r="K3816" s="65">
        <f>IFERROR(VLOOKUP($A3816,D_SAV!$A$5:$I$29,6,0),)</f>
        <v>0</v>
      </c>
    </row>
    <row r="3817" spans="1:11" x14ac:dyDescent="0.25">
      <c r="A3817" s="59"/>
      <c r="B3817" s="63">
        <f>IFERROR(VLOOKUP($A3817,D_SAV!$A$5:$I$29,3,0),)</f>
        <v>0</v>
      </c>
      <c r="C3817" s="64" t="str">
        <f>IFERROR(VLOOKUP($A3817,D_SAV!$A$5:$I$29,4,0),"")</f>
        <v/>
      </c>
      <c r="D3817" s="65">
        <f>IFERROR(VLOOKUP($A3817,D_SAV!$A$5:$I$29,5,0),)</f>
        <v>0</v>
      </c>
      <c r="E3817" s="60"/>
      <c r="F3817" s="60"/>
      <c r="G3817" s="60"/>
      <c r="H3817" s="60"/>
      <c r="I3817" s="60"/>
      <c r="J3817" s="60"/>
      <c r="K3817" s="65">
        <f>IFERROR(VLOOKUP($A3817,D_SAV!$A$5:$I$29,6,0),)</f>
        <v>0</v>
      </c>
    </row>
    <row r="3818" spans="1:11" x14ac:dyDescent="0.25">
      <c r="A3818" s="59"/>
      <c r="B3818" s="63">
        <f>IFERROR(VLOOKUP($A3818,D_SAV!$A$5:$I$29,3,0),)</f>
        <v>0</v>
      </c>
      <c r="C3818" s="64" t="str">
        <f>IFERROR(VLOOKUP($A3818,D_SAV!$A$5:$I$29,4,0),"")</f>
        <v/>
      </c>
      <c r="D3818" s="65">
        <f>IFERROR(VLOOKUP($A3818,D_SAV!$A$5:$I$29,5,0),)</f>
        <v>0</v>
      </c>
      <c r="E3818" s="60"/>
      <c r="F3818" s="60"/>
      <c r="G3818" s="60"/>
      <c r="H3818" s="60"/>
      <c r="I3818" s="60"/>
      <c r="J3818" s="60"/>
      <c r="K3818" s="65">
        <f>IFERROR(VLOOKUP($A3818,D_SAV!$A$5:$I$29,6,0),)</f>
        <v>0</v>
      </c>
    </row>
    <row r="3819" spans="1:11" x14ac:dyDescent="0.25">
      <c r="A3819" s="59"/>
      <c r="B3819" s="63">
        <f>IFERROR(VLOOKUP($A3819,D_SAV!$A$5:$I$29,3,0),)</f>
        <v>0</v>
      </c>
      <c r="C3819" s="64" t="str">
        <f>IFERROR(VLOOKUP($A3819,D_SAV!$A$5:$I$29,4,0),"")</f>
        <v/>
      </c>
      <c r="D3819" s="65">
        <f>IFERROR(VLOOKUP($A3819,D_SAV!$A$5:$I$29,5,0),)</f>
        <v>0</v>
      </c>
      <c r="E3819" s="60"/>
      <c r="F3819" s="60"/>
      <c r="G3819" s="60"/>
      <c r="H3819" s="60"/>
      <c r="I3819" s="60"/>
      <c r="J3819" s="60"/>
      <c r="K3819" s="65">
        <f>IFERROR(VLOOKUP($A3819,D_SAV!$A$5:$I$29,6,0),)</f>
        <v>0</v>
      </c>
    </row>
    <row r="3820" spans="1:11" x14ac:dyDescent="0.25">
      <c r="A3820" s="59"/>
      <c r="B3820" s="63">
        <f>IFERROR(VLOOKUP($A3820,D_SAV!$A$5:$I$29,3,0),)</f>
        <v>0</v>
      </c>
      <c r="C3820" s="64" t="str">
        <f>IFERROR(VLOOKUP($A3820,D_SAV!$A$5:$I$29,4,0),"")</f>
        <v/>
      </c>
      <c r="D3820" s="65">
        <f>IFERROR(VLOOKUP($A3820,D_SAV!$A$5:$I$29,5,0),)</f>
        <v>0</v>
      </c>
      <c r="E3820" s="60"/>
      <c r="F3820" s="60"/>
      <c r="G3820" s="60"/>
      <c r="H3820" s="60"/>
      <c r="I3820" s="60"/>
      <c r="J3820" s="60"/>
      <c r="K3820" s="65">
        <f>IFERROR(VLOOKUP($A3820,D_SAV!$A$5:$I$29,6,0),)</f>
        <v>0</v>
      </c>
    </row>
    <row r="3821" spans="1:11" x14ac:dyDescent="0.25">
      <c r="A3821" s="59"/>
      <c r="B3821" s="63">
        <f>IFERROR(VLOOKUP($A3821,D_SAV!$A$5:$I$29,3,0),)</f>
        <v>0</v>
      </c>
      <c r="C3821" s="64" t="str">
        <f>IFERROR(VLOOKUP($A3821,D_SAV!$A$5:$I$29,4,0),"")</f>
        <v/>
      </c>
      <c r="D3821" s="65">
        <f>IFERROR(VLOOKUP($A3821,D_SAV!$A$5:$I$29,5,0),)</f>
        <v>0</v>
      </c>
      <c r="E3821" s="60"/>
      <c r="F3821" s="60"/>
      <c r="G3821" s="60"/>
      <c r="H3821" s="60"/>
      <c r="I3821" s="60"/>
      <c r="J3821" s="60"/>
      <c r="K3821" s="65">
        <f>IFERROR(VLOOKUP($A3821,D_SAV!$A$5:$I$29,6,0),)</f>
        <v>0</v>
      </c>
    </row>
    <row r="3822" spans="1:11" x14ac:dyDescent="0.25">
      <c r="A3822" s="59"/>
      <c r="B3822" s="63">
        <f>IFERROR(VLOOKUP($A3822,D_SAV!$A$5:$I$29,3,0),)</f>
        <v>0</v>
      </c>
      <c r="C3822" s="64" t="str">
        <f>IFERROR(VLOOKUP($A3822,D_SAV!$A$5:$I$29,4,0),"")</f>
        <v/>
      </c>
      <c r="D3822" s="65">
        <f>IFERROR(VLOOKUP($A3822,D_SAV!$A$5:$I$29,5,0),)</f>
        <v>0</v>
      </c>
      <c r="E3822" s="60"/>
      <c r="F3822" s="60"/>
      <c r="G3822" s="60"/>
      <c r="H3822" s="60"/>
      <c r="I3822" s="60"/>
      <c r="J3822" s="60"/>
      <c r="K3822" s="65">
        <f>IFERROR(VLOOKUP($A3822,D_SAV!$A$5:$I$29,6,0),)</f>
        <v>0</v>
      </c>
    </row>
    <row r="3823" spans="1:11" x14ac:dyDescent="0.25">
      <c r="A3823" s="59"/>
      <c r="B3823" s="63">
        <f>IFERROR(VLOOKUP($A3823,D_SAV!$A$5:$I$29,3,0),)</f>
        <v>0</v>
      </c>
      <c r="C3823" s="64" t="str">
        <f>IFERROR(VLOOKUP($A3823,D_SAV!$A$5:$I$29,4,0),"")</f>
        <v/>
      </c>
      <c r="D3823" s="65">
        <f>IFERROR(VLOOKUP($A3823,D_SAV!$A$5:$I$29,5,0),)</f>
        <v>0</v>
      </c>
      <c r="E3823" s="60"/>
      <c r="F3823" s="60"/>
      <c r="G3823" s="60"/>
      <c r="H3823" s="60"/>
      <c r="I3823" s="60"/>
      <c r="J3823" s="60"/>
      <c r="K3823" s="65">
        <f>IFERROR(VLOOKUP($A3823,D_SAV!$A$5:$I$29,6,0),)</f>
        <v>0</v>
      </c>
    </row>
    <row r="3824" spans="1:11" x14ac:dyDescent="0.25">
      <c r="A3824" s="59"/>
      <c r="B3824" s="63">
        <f>IFERROR(VLOOKUP($A3824,D_SAV!$A$5:$I$29,3,0),)</f>
        <v>0</v>
      </c>
      <c r="C3824" s="64" t="str">
        <f>IFERROR(VLOOKUP($A3824,D_SAV!$A$5:$I$29,4,0),"")</f>
        <v/>
      </c>
      <c r="D3824" s="65">
        <f>IFERROR(VLOOKUP($A3824,D_SAV!$A$5:$I$29,5,0),)</f>
        <v>0</v>
      </c>
      <c r="E3824" s="60"/>
      <c r="F3824" s="60"/>
      <c r="G3824" s="60"/>
      <c r="H3824" s="60"/>
      <c r="I3824" s="60"/>
      <c r="J3824" s="60"/>
      <c r="K3824" s="65">
        <f>IFERROR(VLOOKUP($A3824,D_SAV!$A$5:$I$29,6,0),)</f>
        <v>0</v>
      </c>
    </row>
    <row r="3825" spans="1:11" x14ac:dyDescent="0.25">
      <c r="A3825" s="59"/>
      <c r="B3825" s="63">
        <f>IFERROR(VLOOKUP($A3825,D_SAV!$A$5:$I$29,3,0),)</f>
        <v>0</v>
      </c>
      <c r="C3825" s="64" t="str">
        <f>IFERROR(VLOOKUP($A3825,D_SAV!$A$5:$I$29,4,0),"")</f>
        <v/>
      </c>
      <c r="D3825" s="65">
        <f>IFERROR(VLOOKUP($A3825,D_SAV!$A$5:$I$29,5,0),)</f>
        <v>0</v>
      </c>
      <c r="E3825" s="60"/>
      <c r="F3825" s="60"/>
      <c r="G3825" s="60"/>
      <c r="H3825" s="60"/>
      <c r="I3825" s="60"/>
      <c r="J3825" s="60"/>
      <c r="K3825" s="65">
        <f>IFERROR(VLOOKUP($A3825,D_SAV!$A$5:$I$29,6,0),)</f>
        <v>0</v>
      </c>
    </row>
    <row r="3826" spans="1:11" x14ac:dyDescent="0.25">
      <c r="A3826" s="59"/>
      <c r="B3826" s="63">
        <f>IFERROR(VLOOKUP($A3826,D_SAV!$A$5:$I$29,3,0),)</f>
        <v>0</v>
      </c>
      <c r="C3826" s="64" t="str">
        <f>IFERROR(VLOOKUP($A3826,D_SAV!$A$5:$I$29,4,0),"")</f>
        <v/>
      </c>
      <c r="D3826" s="65">
        <f>IFERROR(VLOOKUP($A3826,D_SAV!$A$5:$I$29,5,0),)</f>
        <v>0</v>
      </c>
      <c r="E3826" s="60"/>
      <c r="F3826" s="60"/>
      <c r="G3826" s="60"/>
      <c r="H3826" s="60"/>
      <c r="I3826" s="60"/>
      <c r="J3826" s="60"/>
      <c r="K3826" s="65">
        <f>IFERROR(VLOOKUP($A3826,D_SAV!$A$5:$I$29,6,0),)</f>
        <v>0</v>
      </c>
    </row>
    <row r="3827" spans="1:11" x14ac:dyDescent="0.25">
      <c r="A3827" s="59"/>
      <c r="B3827" s="63">
        <f>IFERROR(VLOOKUP($A3827,D_SAV!$A$5:$I$29,3,0),)</f>
        <v>0</v>
      </c>
      <c r="C3827" s="64" t="str">
        <f>IFERROR(VLOOKUP($A3827,D_SAV!$A$5:$I$29,4,0),"")</f>
        <v/>
      </c>
      <c r="D3827" s="65">
        <f>IFERROR(VLOOKUP($A3827,D_SAV!$A$5:$I$29,5,0),)</f>
        <v>0</v>
      </c>
      <c r="E3827" s="60"/>
      <c r="F3827" s="60"/>
      <c r="G3827" s="60"/>
      <c r="H3827" s="60"/>
      <c r="I3827" s="60"/>
      <c r="J3827" s="60"/>
      <c r="K3827" s="65">
        <f>IFERROR(VLOOKUP($A3827,D_SAV!$A$5:$I$29,6,0),)</f>
        <v>0</v>
      </c>
    </row>
    <row r="3828" spans="1:11" x14ac:dyDescent="0.25">
      <c r="A3828" s="59"/>
      <c r="B3828" s="63">
        <f>IFERROR(VLOOKUP($A3828,D_SAV!$A$5:$I$29,3,0),)</f>
        <v>0</v>
      </c>
      <c r="C3828" s="64" t="str">
        <f>IFERROR(VLOOKUP($A3828,D_SAV!$A$5:$I$29,4,0),"")</f>
        <v/>
      </c>
      <c r="D3828" s="65">
        <f>IFERROR(VLOOKUP($A3828,D_SAV!$A$5:$I$29,5,0),)</f>
        <v>0</v>
      </c>
      <c r="E3828" s="60"/>
      <c r="F3828" s="60"/>
      <c r="G3828" s="60"/>
      <c r="H3828" s="60"/>
      <c r="I3828" s="60"/>
      <c r="J3828" s="60"/>
      <c r="K3828" s="65">
        <f>IFERROR(VLOOKUP($A3828,D_SAV!$A$5:$I$29,6,0),)</f>
        <v>0</v>
      </c>
    </row>
    <row r="3829" spans="1:11" x14ac:dyDescent="0.25">
      <c r="A3829" s="59"/>
      <c r="B3829" s="63">
        <f>IFERROR(VLOOKUP($A3829,D_SAV!$A$5:$I$29,3,0),)</f>
        <v>0</v>
      </c>
      <c r="C3829" s="64" t="str">
        <f>IFERROR(VLOOKUP($A3829,D_SAV!$A$5:$I$29,4,0),"")</f>
        <v/>
      </c>
      <c r="D3829" s="65">
        <f>IFERROR(VLOOKUP($A3829,D_SAV!$A$5:$I$29,5,0),)</f>
        <v>0</v>
      </c>
      <c r="E3829" s="60"/>
      <c r="F3829" s="60"/>
      <c r="G3829" s="60"/>
      <c r="H3829" s="60"/>
      <c r="I3829" s="60"/>
      <c r="J3829" s="60"/>
      <c r="K3829" s="65">
        <f>IFERROR(VLOOKUP($A3829,D_SAV!$A$5:$I$29,6,0),)</f>
        <v>0</v>
      </c>
    </row>
    <row r="3830" spans="1:11" x14ac:dyDescent="0.25">
      <c r="A3830" s="59"/>
      <c r="B3830" s="63">
        <f>IFERROR(VLOOKUP($A3830,D_SAV!$A$5:$I$29,3,0),)</f>
        <v>0</v>
      </c>
      <c r="C3830" s="64" t="str">
        <f>IFERROR(VLOOKUP($A3830,D_SAV!$A$5:$I$29,4,0),"")</f>
        <v/>
      </c>
      <c r="D3830" s="65">
        <f>IFERROR(VLOOKUP($A3830,D_SAV!$A$5:$I$29,5,0),)</f>
        <v>0</v>
      </c>
      <c r="E3830" s="60"/>
      <c r="F3830" s="60"/>
      <c r="G3830" s="60"/>
      <c r="H3830" s="60"/>
      <c r="I3830" s="60"/>
      <c r="J3830" s="60"/>
      <c r="K3830" s="65">
        <f>IFERROR(VLOOKUP($A3830,D_SAV!$A$5:$I$29,6,0),)</f>
        <v>0</v>
      </c>
    </row>
    <row r="3831" spans="1:11" x14ac:dyDescent="0.25">
      <c r="A3831" s="59"/>
      <c r="B3831" s="63">
        <f>IFERROR(VLOOKUP($A3831,D_SAV!$A$5:$I$29,3,0),)</f>
        <v>0</v>
      </c>
      <c r="C3831" s="64" t="str">
        <f>IFERROR(VLOOKUP($A3831,D_SAV!$A$5:$I$29,4,0),"")</f>
        <v/>
      </c>
      <c r="D3831" s="65">
        <f>IFERROR(VLOOKUP($A3831,D_SAV!$A$5:$I$29,5,0),)</f>
        <v>0</v>
      </c>
      <c r="E3831" s="60"/>
      <c r="F3831" s="60"/>
      <c r="G3831" s="60"/>
      <c r="H3831" s="60"/>
      <c r="I3831" s="60"/>
      <c r="J3831" s="60"/>
      <c r="K3831" s="65">
        <f>IFERROR(VLOOKUP($A3831,D_SAV!$A$5:$I$29,6,0),)</f>
        <v>0</v>
      </c>
    </row>
    <row r="3832" spans="1:11" x14ac:dyDescent="0.25">
      <c r="A3832" s="59"/>
      <c r="B3832" s="63">
        <f>IFERROR(VLOOKUP($A3832,D_SAV!$A$5:$I$29,3,0),)</f>
        <v>0</v>
      </c>
      <c r="C3832" s="64" t="str">
        <f>IFERROR(VLOOKUP($A3832,D_SAV!$A$5:$I$29,4,0),"")</f>
        <v/>
      </c>
      <c r="D3832" s="65">
        <f>IFERROR(VLOOKUP($A3832,D_SAV!$A$5:$I$29,5,0),)</f>
        <v>0</v>
      </c>
      <c r="E3832" s="60"/>
      <c r="F3832" s="60"/>
      <c r="G3832" s="60"/>
      <c r="H3832" s="60"/>
      <c r="I3832" s="60"/>
      <c r="J3832" s="60"/>
      <c r="K3832" s="65">
        <f>IFERROR(VLOOKUP($A3832,D_SAV!$A$5:$I$29,6,0),)</f>
        <v>0</v>
      </c>
    </row>
    <row r="3833" spans="1:11" x14ac:dyDescent="0.25">
      <c r="A3833" s="59"/>
      <c r="B3833" s="63">
        <f>IFERROR(VLOOKUP($A3833,D_SAV!$A$5:$I$29,3,0),)</f>
        <v>0</v>
      </c>
      <c r="C3833" s="64" t="str">
        <f>IFERROR(VLOOKUP($A3833,D_SAV!$A$5:$I$29,4,0),"")</f>
        <v/>
      </c>
      <c r="D3833" s="65">
        <f>IFERROR(VLOOKUP($A3833,D_SAV!$A$5:$I$29,5,0),)</f>
        <v>0</v>
      </c>
      <c r="E3833" s="60"/>
      <c r="F3833" s="60"/>
      <c r="G3833" s="60"/>
      <c r="H3833" s="60"/>
      <c r="I3833" s="60"/>
      <c r="J3833" s="60"/>
      <c r="K3833" s="65">
        <f>IFERROR(VLOOKUP($A3833,D_SAV!$A$5:$I$29,6,0),)</f>
        <v>0</v>
      </c>
    </row>
    <row r="3834" spans="1:11" x14ac:dyDescent="0.25">
      <c r="A3834" s="59"/>
      <c r="B3834" s="63">
        <f>IFERROR(VLOOKUP($A3834,D_SAV!$A$5:$I$29,3,0),)</f>
        <v>0</v>
      </c>
      <c r="C3834" s="64" t="str">
        <f>IFERROR(VLOOKUP($A3834,D_SAV!$A$5:$I$29,4,0),"")</f>
        <v/>
      </c>
      <c r="D3834" s="65">
        <f>IFERROR(VLOOKUP($A3834,D_SAV!$A$5:$I$29,5,0),)</f>
        <v>0</v>
      </c>
      <c r="E3834" s="60"/>
      <c r="F3834" s="60"/>
      <c r="G3834" s="60"/>
      <c r="H3834" s="60"/>
      <c r="I3834" s="60"/>
      <c r="J3834" s="60"/>
      <c r="K3834" s="65">
        <f>IFERROR(VLOOKUP($A3834,D_SAV!$A$5:$I$29,6,0),)</f>
        <v>0</v>
      </c>
    </row>
    <row r="3835" spans="1:11" x14ac:dyDescent="0.25">
      <c r="A3835" s="59"/>
      <c r="B3835" s="63">
        <f>IFERROR(VLOOKUP($A3835,D_SAV!$A$5:$I$29,3,0),)</f>
        <v>0</v>
      </c>
      <c r="C3835" s="64" t="str">
        <f>IFERROR(VLOOKUP($A3835,D_SAV!$A$5:$I$29,4,0),"")</f>
        <v/>
      </c>
      <c r="D3835" s="65">
        <f>IFERROR(VLOOKUP($A3835,D_SAV!$A$5:$I$29,5,0),)</f>
        <v>0</v>
      </c>
      <c r="E3835" s="60"/>
      <c r="F3835" s="60"/>
      <c r="G3835" s="60"/>
      <c r="H3835" s="60"/>
      <c r="I3835" s="60"/>
      <c r="J3835" s="60"/>
      <c r="K3835" s="65">
        <f>IFERROR(VLOOKUP($A3835,D_SAV!$A$5:$I$29,6,0),)</f>
        <v>0</v>
      </c>
    </row>
    <row r="3836" spans="1:11" x14ac:dyDescent="0.25">
      <c r="A3836" s="59"/>
      <c r="B3836" s="63">
        <f>IFERROR(VLOOKUP($A3836,D_SAV!$A$5:$I$29,3,0),)</f>
        <v>0</v>
      </c>
      <c r="C3836" s="64" t="str">
        <f>IFERROR(VLOOKUP($A3836,D_SAV!$A$5:$I$29,4,0),"")</f>
        <v/>
      </c>
      <c r="D3836" s="65">
        <f>IFERROR(VLOOKUP($A3836,D_SAV!$A$5:$I$29,5,0),)</f>
        <v>0</v>
      </c>
      <c r="E3836" s="60"/>
      <c r="F3836" s="60"/>
      <c r="G3836" s="60"/>
      <c r="H3836" s="60"/>
      <c r="I3836" s="60"/>
      <c r="J3836" s="60"/>
      <c r="K3836" s="65">
        <f>IFERROR(VLOOKUP($A3836,D_SAV!$A$5:$I$29,6,0),)</f>
        <v>0</v>
      </c>
    </row>
    <row r="3837" spans="1:11" x14ac:dyDescent="0.25">
      <c r="A3837" s="59"/>
      <c r="B3837" s="63">
        <f>IFERROR(VLOOKUP($A3837,D_SAV!$A$5:$I$29,3,0),)</f>
        <v>0</v>
      </c>
      <c r="C3837" s="64" t="str">
        <f>IFERROR(VLOOKUP($A3837,D_SAV!$A$5:$I$29,4,0),"")</f>
        <v/>
      </c>
      <c r="D3837" s="65">
        <f>IFERROR(VLOOKUP($A3837,D_SAV!$A$5:$I$29,5,0),)</f>
        <v>0</v>
      </c>
      <c r="E3837" s="60"/>
      <c r="F3837" s="60"/>
      <c r="G3837" s="60"/>
      <c r="H3837" s="60"/>
      <c r="I3837" s="60"/>
      <c r="J3837" s="60"/>
      <c r="K3837" s="65">
        <f>IFERROR(VLOOKUP($A3837,D_SAV!$A$5:$I$29,6,0),)</f>
        <v>0</v>
      </c>
    </row>
    <row r="3838" spans="1:11" x14ac:dyDescent="0.25">
      <c r="A3838" s="59"/>
      <c r="B3838" s="63">
        <f>IFERROR(VLOOKUP($A3838,D_SAV!$A$5:$I$29,3,0),)</f>
        <v>0</v>
      </c>
      <c r="C3838" s="64" t="str">
        <f>IFERROR(VLOOKUP($A3838,D_SAV!$A$5:$I$29,4,0),"")</f>
        <v/>
      </c>
      <c r="D3838" s="65">
        <f>IFERROR(VLOOKUP($A3838,D_SAV!$A$5:$I$29,5,0),)</f>
        <v>0</v>
      </c>
      <c r="E3838" s="60"/>
      <c r="F3838" s="60"/>
      <c r="G3838" s="60"/>
      <c r="H3838" s="60"/>
      <c r="I3838" s="60"/>
      <c r="J3838" s="60"/>
      <c r="K3838" s="65">
        <f>IFERROR(VLOOKUP($A3838,D_SAV!$A$5:$I$29,6,0),)</f>
        <v>0</v>
      </c>
    </row>
    <row r="3839" spans="1:11" x14ac:dyDescent="0.25">
      <c r="A3839" s="59"/>
      <c r="B3839" s="63">
        <f>IFERROR(VLOOKUP($A3839,D_SAV!$A$5:$I$29,3,0),)</f>
        <v>0</v>
      </c>
      <c r="C3839" s="64" t="str">
        <f>IFERROR(VLOOKUP($A3839,D_SAV!$A$5:$I$29,4,0),"")</f>
        <v/>
      </c>
      <c r="D3839" s="65">
        <f>IFERROR(VLOOKUP($A3839,D_SAV!$A$5:$I$29,5,0),)</f>
        <v>0</v>
      </c>
      <c r="E3839" s="60"/>
      <c r="F3839" s="60"/>
      <c r="G3839" s="60"/>
      <c r="H3839" s="60"/>
      <c r="I3839" s="60"/>
      <c r="J3839" s="60"/>
      <c r="K3839" s="65">
        <f>IFERROR(VLOOKUP($A3839,D_SAV!$A$5:$I$29,6,0),)</f>
        <v>0</v>
      </c>
    </row>
    <row r="3840" spans="1:11" x14ac:dyDescent="0.25">
      <c r="A3840" s="59"/>
      <c r="B3840" s="63">
        <f>IFERROR(VLOOKUP($A3840,D_SAV!$A$5:$I$29,3,0),)</f>
        <v>0</v>
      </c>
      <c r="C3840" s="64" t="str">
        <f>IFERROR(VLOOKUP($A3840,D_SAV!$A$5:$I$29,4,0),"")</f>
        <v/>
      </c>
      <c r="D3840" s="65">
        <f>IFERROR(VLOOKUP($A3840,D_SAV!$A$5:$I$29,5,0),)</f>
        <v>0</v>
      </c>
      <c r="E3840" s="60"/>
      <c r="F3840" s="60"/>
      <c r="G3840" s="60"/>
      <c r="H3840" s="60"/>
      <c r="I3840" s="60"/>
      <c r="J3840" s="60"/>
      <c r="K3840" s="65">
        <f>IFERROR(VLOOKUP($A3840,D_SAV!$A$5:$I$29,6,0),)</f>
        <v>0</v>
      </c>
    </row>
    <row r="3841" spans="1:11" x14ac:dyDescent="0.25">
      <c r="A3841" s="59"/>
      <c r="B3841" s="63">
        <f>IFERROR(VLOOKUP($A3841,D_SAV!$A$5:$I$29,3,0),)</f>
        <v>0</v>
      </c>
      <c r="C3841" s="64" t="str">
        <f>IFERROR(VLOOKUP($A3841,D_SAV!$A$5:$I$29,4,0),"")</f>
        <v/>
      </c>
      <c r="D3841" s="65">
        <f>IFERROR(VLOOKUP($A3841,D_SAV!$A$5:$I$29,5,0),)</f>
        <v>0</v>
      </c>
      <c r="E3841" s="60"/>
      <c r="F3841" s="60"/>
      <c r="G3841" s="60"/>
      <c r="H3841" s="60"/>
      <c r="I3841" s="60"/>
      <c r="J3841" s="60"/>
      <c r="K3841" s="65">
        <f>IFERROR(VLOOKUP($A3841,D_SAV!$A$5:$I$29,6,0),)</f>
        <v>0</v>
      </c>
    </row>
    <row r="3842" spans="1:11" x14ac:dyDescent="0.25">
      <c r="A3842" s="59"/>
      <c r="B3842" s="63">
        <f>IFERROR(VLOOKUP($A3842,D_SAV!$A$5:$I$29,3,0),)</f>
        <v>0</v>
      </c>
      <c r="C3842" s="64" t="str">
        <f>IFERROR(VLOOKUP($A3842,D_SAV!$A$5:$I$29,4,0),"")</f>
        <v/>
      </c>
      <c r="D3842" s="65">
        <f>IFERROR(VLOOKUP($A3842,D_SAV!$A$5:$I$29,5,0),)</f>
        <v>0</v>
      </c>
      <c r="E3842" s="60"/>
      <c r="F3842" s="60"/>
      <c r="G3842" s="60"/>
      <c r="H3842" s="60"/>
      <c r="I3842" s="60"/>
      <c r="J3842" s="60"/>
      <c r="K3842" s="65">
        <f>IFERROR(VLOOKUP($A3842,D_SAV!$A$5:$I$29,6,0),)</f>
        <v>0</v>
      </c>
    </row>
    <row r="3843" spans="1:11" x14ac:dyDescent="0.25">
      <c r="A3843" s="59"/>
      <c r="B3843" s="63">
        <f>IFERROR(VLOOKUP($A3843,D_SAV!$A$5:$I$29,3,0),)</f>
        <v>0</v>
      </c>
      <c r="C3843" s="64" t="str">
        <f>IFERROR(VLOOKUP($A3843,D_SAV!$A$5:$I$29,4,0),"")</f>
        <v/>
      </c>
      <c r="D3843" s="65">
        <f>IFERROR(VLOOKUP($A3843,D_SAV!$A$5:$I$29,5,0),)</f>
        <v>0</v>
      </c>
      <c r="E3843" s="60"/>
      <c r="F3843" s="60"/>
      <c r="G3843" s="60"/>
      <c r="H3843" s="60"/>
      <c r="I3843" s="60"/>
      <c r="J3843" s="60"/>
      <c r="K3843" s="65">
        <f>IFERROR(VLOOKUP($A3843,D_SAV!$A$5:$I$29,6,0),)</f>
        <v>0</v>
      </c>
    </row>
    <row r="3844" spans="1:11" x14ac:dyDescent="0.25">
      <c r="A3844" s="59"/>
      <c r="B3844" s="63">
        <f>IFERROR(VLOOKUP($A3844,D_SAV!$A$5:$I$29,3,0),)</f>
        <v>0</v>
      </c>
      <c r="C3844" s="64" t="str">
        <f>IFERROR(VLOOKUP($A3844,D_SAV!$A$5:$I$29,4,0),"")</f>
        <v/>
      </c>
      <c r="D3844" s="65">
        <f>IFERROR(VLOOKUP($A3844,D_SAV!$A$5:$I$29,5,0),)</f>
        <v>0</v>
      </c>
      <c r="E3844" s="60"/>
      <c r="F3844" s="60"/>
      <c r="G3844" s="60"/>
      <c r="H3844" s="60"/>
      <c r="I3844" s="60"/>
      <c r="J3844" s="60"/>
      <c r="K3844" s="65">
        <f>IFERROR(VLOOKUP($A3844,D_SAV!$A$5:$I$29,6,0),)</f>
        <v>0</v>
      </c>
    </row>
    <row r="3845" spans="1:11" x14ac:dyDescent="0.25">
      <c r="A3845" s="59"/>
      <c r="B3845" s="63">
        <f>IFERROR(VLOOKUP($A3845,D_SAV!$A$5:$I$29,3,0),)</f>
        <v>0</v>
      </c>
      <c r="C3845" s="64" t="str">
        <f>IFERROR(VLOOKUP($A3845,D_SAV!$A$5:$I$29,4,0),"")</f>
        <v/>
      </c>
      <c r="D3845" s="65">
        <f>IFERROR(VLOOKUP($A3845,D_SAV!$A$5:$I$29,5,0),)</f>
        <v>0</v>
      </c>
      <c r="E3845" s="60"/>
      <c r="F3845" s="60"/>
      <c r="G3845" s="60"/>
      <c r="H3845" s="60"/>
      <c r="I3845" s="60"/>
      <c r="J3845" s="60"/>
      <c r="K3845" s="65">
        <f>IFERROR(VLOOKUP($A3845,D_SAV!$A$5:$I$29,6,0),)</f>
        <v>0</v>
      </c>
    </row>
    <row r="3846" spans="1:11" x14ac:dyDescent="0.25">
      <c r="A3846" s="59"/>
      <c r="B3846" s="63">
        <f>IFERROR(VLOOKUP($A3846,D_SAV!$A$5:$I$29,3,0),)</f>
        <v>0</v>
      </c>
      <c r="C3846" s="64" t="str">
        <f>IFERROR(VLOOKUP($A3846,D_SAV!$A$5:$I$29,4,0),"")</f>
        <v/>
      </c>
      <c r="D3846" s="65">
        <f>IFERROR(VLOOKUP($A3846,D_SAV!$A$5:$I$29,5,0),)</f>
        <v>0</v>
      </c>
      <c r="E3846" s="60"/>
      <c r="F3846" s="60"/>
      <c r="G3846" s="60"/>
      <c r="H3846" s="60"/>
      <c r="I3846" s="60"/>
      <c r="J3846" s="60"/>
      <c r="K3846" s="65">
        <f>IFERROR(VLOOKUP($A3846,D_SAV!$A$5:$I$29,6,0),)</f>
        <v>0</v>
      </c>
    </row>
    <row r="3847" spans="1:11" x14ac:dyDescent="0.25">
      <c r="A3847" s="59"/>
      <c r="B3847" s="63">
        <f>IFERROR(VLOOKUP($A3847,D_SAV!$A$5:$I$29,3,0),)</f>
        <v>0</v>
      </c>
      <c r="C3847" s="64" t="str">
        <f>IFERROR(VLOOKUP($A3847,D_SAV!$A$5:$I$29,4,0),"")</f>
        <v/>
      </c>
      <c r="D3847" s="65">
        <f>IFERROR(VLOOKUP($A3847,D_SAV!$A$5:$I$29,5,0),)</f>
        <v>0</v>
      </c>
      <c r="E3847" s="60"/>
      <c r="F3847" s="60"/>
      <c r="G3847" s="60"/>
      <c r="H3847" s="60"/>
      <c r="I3847" s="60"/>
      <c r="J3847" s="60"/>
      <c r="K3847" s="65">
        <f>IFERROR(VLOOKUP($A3847,D_SAV!$A$5:$I$29,6,0),)</f>
        <v>0</v>
      </c>
    </row>
    <row r="3848" spans="1:11" x14ac:dyDescent="0.25">
      <c r="A3848" s="59"/>
      <c r="B3848" s="63">
        <f>IFERROR(VLOOKUP($A3848,D_SAV!$A$5:$I$29,3,0),)</f>
        <v>0</v>
      </c>
      <c r="C3848" s="64" t="str">
        <f>IFERROR(VLOOKUP($A3848,D_SAV!$A$5:$I$29,4,0),"")</f>
        <v/>
      </c>
      <c r="D3848" s="65">
        <f>IFERROR(VLOOKUP($A3848,D_SAV!$A$5:$I$29,5,0),)</f>
        <v>0</v>
      </c>
      <c r="E3848" s="60"/>
      <c r="F3848" s="60"/>
      <c r="G3848" s="60"/>
      <c r="H3848" s="60"/>
      <c r="I3848" s="60"/>
      <c r="J3848" s="60"/>
      <c r="K3848" s="65">
        <f>IFERROR(VLOOKUP($A3848,D_SAV!$A$5:$I$29,6,0),)</f>
        <v>0</v>
      </c>
    </row>
    <row r="3849" spans="1:11" x14ac:dyDescent="0.25">
      <c r="A3849" s="59"/>
      <c r="B3849" s="63">
        <f>IFERROR(VLOOKUP($A3849,D_SAV!$A$5:$I$29,3,0),)</f>
        <v>0</v>
      </c>
      <c r="C3849" s="64" t="str">
        <f>IFERROR(VLOOKUP($A3849,D_SAV!$A$5:$I$29,4,0),"")</f>
        <v/>
      </c>
      <c r="D3849" s="65">
        <f>IFERROR(VLOOKUP($A3849,D_SAV!$A$5:$I$29,5,0),)</f>
        <v>0</v>
      </c>
      <c r="E3849" s="60"/>
      <c r="F3849" s="60"/>
      <c r="G3849" s="60"/>
      <c r="H3849" s="60"/>
      <c r="I3849" s="60"/>
      <c r="J3849" s="60"/>
      <c r="K3849" s="65">
        <f>IFERROR(VLOOKUP($A3849,D_SAV!$A$5:$I$29,6,0),)</f>
        <v>0</v>
      </c>
    </row>
    <row r="3850" spans="1:11" x14ac:dyDescent="0.25">
      <c r="A3850" s="59"/>
      <c r="B3850" s="63">
        <f>IFERROR(VLOOKUP($A3850,D_SAV!$A$5:$I$29,3,0),)</f>
        <v>0</v>
      </c>
      <c r="C3850" s="64" t="str">
        <f>IFERROR(VLOOKUP($A3850,D_SAV!$A$5:$I$29,4,0),"")</f>
        <v/>
      </c>
      <c r="D3850" s="65">
        <f>IFERROR(VLOOKUP($A3850,D_SAV!$A$5:$I$29,5,0),)</f>
        <v>0</v>
      </c>
      <c r="E3850" s="60"/>
      <c r="F3850" s="60"/>
      <c r="G3850" s="60"/>
      <c r="H3850" s="60"/>
      <c r="I3850" s="60"/>
      <c r="J3850" s="60"/>
      <c r="K3850" s="65">
        <f>IFERROR(VLOOKUP($A3850,D_SAV!$A$5:$I$29,6,0),)</f>
        <v>0</v>
      </c>
    </row>
    <row r="3851" spans="1:11" x14ac:dyDescent="0.25">
      <c r="A3851" s="59"/>
      <c r="B3851" s="63">
        <f>IFERROR(VLOOKUP($A3851,D_SAV!$A$5:$I$29,3,0),)</f>
        <v>0</v>
      </c>
      <c r="C3851" s="64" t="str">
        <f>IFERROR(VLOOKUP($A3851,D_SAV!$A$5:$I$29,4,0),"")</f>
        <v/>
      </c>
      <c r="D3851" s="65">
        <f>IFERROR(VLOOKUP($A3851,D_SAV!$A$5:$I$29,5,0),)</f>
        <v>0</v>
      </c>
      <c r="E3851" s="60"/>
      <c r="F3851" s="60"/>
      <c r="G3851" s="60"/>
      <c r="H3851" s="60"/>
      <c r="I3851" s="60"/>
      <c r="J3851" s="60"/>
      <c r="K3851" s="65">
        <f>IFERROR(VLOOKUP($A3851,D_SAV!$A$5:$I$29,6,0),)</f>
        <v>0</v>
      </c>
    </row>
    <row r="3852" spans="1:11" x14ac:dyDescent="0.25">
      <c r="A3852" s="59"/>
      <c r="B3852" s="63">
        <f>IFERROR(VLOOKUP($A3852,D_SAV!$A$5:$I$29,3,0),)</f>
        <v>0</v>
      </c>
      <c r="C3852" s="64" t="str">
        <f>IFERROR(VLOOKUP($A3852,D_SAV!$A$5:$I$29,4,0),"")</f>
        <v/>
      </c>
      <c r="D3852" s="65">
        <f>IFERROR(VLOOKUP($A3852,D_SAV!$A$5:$I$29,5,0),)</f>
        <v>0</v>
      </c>
      <c r="E3852" s="60"/>
      <c r="F3852" s="60"/>
      <c r="G3852" s="60"/>
      <c r="H3852" s="60"/>
      <c r="I3852" s="60"/>
      <c r="J3852" s="60"/>
      <c r="K3852" s="65">
        <f>IFERROR(VLOOKUP($A3852,D_SAV!$A$5:$I$29,6,0),)</f>
        <v>0</v>
      </c>
    </row>
    <row r="3853" spans="1:11" x14ac:dyDescent="0.25">
      <c r="A3853" s="59"/>
      <c r="B3853" s="63">
        <f>IFERROR(VLOOKUP($A3853,D_SAV!$A$5:$I$29,3,0),)</f>
        <v>0</v>
      </c>
      <c r="C3853" s="64" t="str">
        <f>IFERROR(VLOOKUP($A3853,D_SAV!$A$5:$I$29,4,0),"")</f>
        <v/>
      </c>
      <c r="D3853" s="65">
        <f>IFERROR(VLOOKUP($A3853,D_SAV!$A$5:$I$29,5,0),)</f>
        <v>0</v>
      </c>
      <c r="E3853" s="60"/>
      <c r="F3853" s="60"/>
      <c r="G3853" s="60"/>
      <c r="H3853" s="60"/>
      <c r="I3853" s="60"/>
      <c r="J3853" s="60"/>
      <c r="K3853" s="65">
        <f>IFERROR(VLOOKUP($A3853,D_SAV!$A$5:$I$29,6,0),)</f>
        <v>0</v>
      </c>
    </row>
    <row r="3854" spans="1:11" x14ac:dyDescent="0.25">
      <c r="A3854" s="59"/>
      <c r="B3854" s="63">
        <f>IFERROR(VLOOKUP($A3854,D_SAV!$A$5:$I$29,3,0),)</f>
        <v>0</v>
      </c>
      <c r="C3854" s="64" t="str">
        <f>IFERROR(VLOOKUP($A3854,D_SAV!$A$5:$I$29,4,0),"")</f>
        <v/>
      </c>
      <c r="D3854" s="65">
        <f>IFERROR(VLOOKUP($A3854,D_SAV!$A$5:$I$29,5,0),)</f>
        <v>0</v>
      </c>
      <c r="E3854" s="60"/>
      <c r="F3854" s="60"/>
      <c r="G3854" s="60"/>
      <c r="H3854" s="60"/>
      <c r="I3854" s="60"/>
      <c r="J3854" s="60"/>
      <c r="K3854" s="65">
        <f>IFERROR(VLOOKUP($A3854,D_SAV!$A$5:$I$29,6,0),)</f>
        <v>0</v>
      </c>
    </row>
    <row r="3855" spans="1:11" x14ac:dyDescent="0.25">
      <c r="A3855" s="59"/>
      <c r="B3855" s="63">
        <f>IFERROR(VLOOKUP($A3855,D_SAV!$A$5:$I$29,3,0),)</f>
        <v>0</v>
      </c>
      <c r="C3855" s="64" t="str">
        <f>IFERROR(VLOOKUP($A3855,D_SAV!$A$5:$I$29,4,0),"")</f>
        <v/>
      </c>
      <c r="D3855" s="65">
        <f>IFERROR(VLOOKUP($A3855,D_SAV!$A$5:$I$29,5,0),)</f>
        <v>0</v>
      </c>
      <c r="E3855" s="60"/>
      <c r="F3855" s="60"/>
      <c r="G3855" s="60"/>
      <c r="H3855" s="60"/>
      <c r="I3855" s="60"/>
      <c r="J3855" s="60"/>
      <c r="K3855" s="65">
        <f>IFERROR(VLOOKUP($A3855,D_SAV!$A$5:$I$29,6,0),)</f>
        <v>0</v>
      </c>
    </row>
    <row r="3856" spans="1:11" x14ac:dyDescent="0.25">
      <c r="A3856" s="59"/>
      <c r="B3856" s="63">
        <f>IFERROR(VLOOKUP($A3856,D_SAV!$A$5:$I$29,3,0),)</f>
        <v>0</v>
      </c>
      <c r="C3856" s="64" t="str">
        <f>IFERROR(VLOOKUP($A3856,D_SAV!$A$5:$I$29,4,0),"")</f>
        <v/>
      </c>
      <c r="D3856" s="65">
        <f>IFERROR(VLOOKUP($A3856,D_SAV!$A$5:$I$29,5,0),)</f>
        <v>0</v>
      </c>
      <c r="E3856" s="60"/>
      <c r="F3856" s="60"/>
      <c r="G3856" s="60"/>
      <c r="H3856" s="60"/>
      <c r="I3856" s="60"/>
      <c r="J3856" s="60"/>
      <c r="K3856" s="65">
        <f>IFERROR(VLOOKUP($A3856,D_SAV!$A$5:$I$29,6,0),)</f>
        <v>0</v>
      </c>
    </row>
    <row r="3857" spans="1:11" x14ac:dyDescent="0.25">
      <c r="A3857" s="59"/>
      <c r="B3857" s="63">
        <f>IFERROR(VLOOKUP($A3857,D_SAV!$A$5:$I$29,3,0),)</f>
        <v>0</v>
      </c>
      <c r="C3857" s="64" t="str">
        <f>IFERROR(VLOOKUP($A3857,D_SAV!$A$5:$I$29,4,0),"")</f>
        <v/>
      </c>
      <c r="D3857" s="65">
        <f>IFERROR(VLOOKUP($A3857,D_SAV!$A$5:$I$29,5,0),)</f>
        <v>0</v>
      </c>
      <c r="E3857" s="60"/>
      <c r="F3857" s="60"/>
      <c r="G3857" s="60"/>
      <c r="H3857" s="60"/>
      <c r="I3857" s="60"/>
      <c r="J3857" s="60"/>
      <c r="K3857" s="65">
        <f>IFERROR(VLOOKUP($A3857,D_SAV!$A$5:$I$29,6,0),)</f>
        <v>0</v>
      </c>
    </row>
    <row r="3858" spans="1:11" x14ac:dyDescent="0.25">
      <c r="A3858" s="59"/>
      <c r="B3858" s="63">
        <f>IFERROR(VLOOKUP($A3858,D_SAV!$A$5:$I$29,3,0),)</f>
        <v>0</v>
      </c>
      <c r="C3858" s="64" t="str">
        <f>IFERROR(VLOOKUP($A3858,D_SAV!$A$5:$I$29,4,0),"")</f>
        <v/>
      </c>
      <c r="D3858" s="65">
        <f>IFERROR(VLOOKUP($A3858,D_SAV!$A$5:$I$29,5,0),)</f>
        <v>0</v>
      </c>
      <c r="E3858" s="60"/>
      <c r="F3858" s="60"/>
      <c r="G3858" s="60"/>
      <c r="H3858" s="60"/>
      <c r="I3858" s="60"/>
      <c r="J3858" s="60"/>
      <c r="K3858" s="65">
        <f>IFERROR(VLOOKUP($A3858,D_SAV!$A$5:$I$29,6,0),)</f>
        <v>0</v>
      </c>
    </row>
    <row r="3859" spans="1:11" x14ac:dyDescent="0.25">
      <c r="A3859" s="59"/>
      <c r="B3859" s="63">
        <f>IFERROR(VLOOKUP($A3859,D_SAV!$A$5:$I$29,3,0),)</f>
        <v>0</v>
      </c>
      <c r="C3859" s="64" t="str">
        <f>IFERROR(VLOOKUP($A3859,D_SAV!$A$5:$I$29,4,0),"")</f>
        <v/>
      </c>
      <c r="D3859" s="65">
        <f>IFERROR(VLOOKUP($A3859,D_SAV!$A$5:$I$29,5,0),)</f>
        <v>0</v>
      </c>
      <c r="E3859" s="60"/>
      <c r="F3859" s="60"/>
      <c r="G3859" s="60"/>
      <c r="H3859" s="60"/>
      <c r="I3859" s="60"/>
      <c r="J3859" s="60"/>
      <c r="K3859" s="65">
        <f>IFERROR(VLOOKUP($A3859,D_SAV!$A$5:$I$29,6,0),)</f>
        <v>0</v>
      </c>
    </row>
    <row r="3860" spans="1:11" x14ac:dyDescent="0.25">
      <c r="A3860" s="59"/>
      <c r="B3860" s="63">
        <f>IFERROR(VLOOKUP($A3860,D_SAV!$A$5:$I$29,3,0),)</f>
        <v>0</v>
      </c>
      <c r="C3860" s="64" t="str">
        <f>IFERROR(VLOOKUP($A3860,D_SAV!$A$5:$I$29,4,0),"")</f>
        <v/>
      </c>
      <c r="D3860" s="65">
        <f>IFERROR(VLOOKUP($A3860,D_SAV!$A$5:$I$29,5,0),)</f>
        <v>0</v>
      </c>
      <c r="E3860" s="60"/>
      <c r="F3860" s="60"/>
      <c r="G3860" s="60"/>
      <c r="H3860" s="60"/>
      <c r="I3860" s="60"/>
      <c r="J3860" s="60"/>
      <c r="K3860" s="65">
        <f>IFERROR(VLOOKUP($A3860,D_SAV!$A$5:$I$29,6,0),)</f>
        <v>0</v>
      </c>
    </row>
    <row r="3861" spans="1:11" x14ac:dyDescent="0.25">
      <c r="A3861" s="59"/>
      <c r="B3861" s="63">
        <f>IFERROR(VLOOKUP($A3861,D_SAV!$A$5:$I$29,3,0),)</f>
        <v>0</v>
      </c>
      <c r="C3861" s="64" t="str">
        <f>IFERROR(VLOOKUP($A3861,D_SAV!$A$5:$I$29,4,0),"")</f>
        <v/>
      </c>
      <c r="D3861" s="65">
        <f>IFERROR(VLOOKUP($A3861,D_SAV!$A$5:$I$29,5,0),)</f>
        <v>0</v>
      </c>
      <c r="E3861" s="60"/>
      <c r="F3861" s="60"/>
      <c r="G3861" s="60"/>
      <c r="H3861" s="60"/>
      <c r="I3861" s="60"/>
      <c r="J3861" s="60"/>
      <c r="K3861" s="65">
        <f>IFERROR(VLOOKUP($A3861,D_SAV!$A$5:$I$29,6,0),)</f>
        <v>0</v>
      </c>
    </row>
    <row r="3862" spans="1:11" x14ac:dyDescent="0.25">
      <c r="A3862" s="59"/>
      <c r="B3862" s="63">
        <f>IFERROR(VLOOKUP($A3862,D_SAV!$A$5:$I$29,3,0),)</f>
        <v>0</v>
      </c>
      <c r="C3862" s="64" t="str">
        <f>IFERROR(VLOOKUP($A3862,D_SAV!$A$5:$I$29,4,0),"")</f>
        <v/>
      </c>
      <c r="D3862" s="65">
        <f>IFERROR(VLOOKUP($A3862,D_SAV!$A$5:$I$29,5,0),)</f>
        <v>0</v>
      </c>
      <c r="E3862" s="60"/>
      <c r="F3862" s="60"/>
      <c r="G3862" s="60"/>
      <c r="H3862" s="60"/>
      <c r="I3862" s="60"/>
      <c r="J3862" s="60"/>
      <c r="K3862" s="65">
        <f>IFERROR(VLOOKUP($A3862,D_SAV!$A$5:$I$29,6,0),)</f>
        <v>0</v>
      </c>
    </row>
    <row r="3863" spans="1:11" x14ac:dyDescent="0.25">
      <c r="A3863" s="59"/>
      <c r="B3863" s="63">
        <f>IFERROR(VLOOKUP($A3863,D_SAV!$A$5:$I$29,3,0),)</f>
        <v>0</v>
      </c>
      <c r="C3863" s="64" t="str">
        <f>IFERROR(VLOOKUP($A3863,D_SAV!$A$5:$I$29,4,0),"")</f>
        <v/>
      </c>
      <c r="D3863" s="65">
        <f>IFERROR(VLOOKUP($A3863,D_SAV!$A$5:$I$29,5,0),)</f>
        <v>0</v>
      </c>
      <c r="E3863" s="60"/>
      <c r="F3863" s="60"/>
      <c r="G3863" s="60"/>
      <c r="H3863" s="60"/>
      <c r="I3863" s="60"/>
      <c r="J3863" s="60"/>
      <c r="K3863" s="65">
        <f>IFERROR(VLOOKUP($A3863,D_SAV!$A$5:$I$29,6,0),)</f>
        <v>0</v>
      </c>
    </row>
    <row r="3864" spans="1:11" x14ac:dyDescent="0.25">
      <c r="A3864" s="59"/>
      <c r="B3864" s="63">
        <f>IFERROR(VLOOKUP($A3864,D_SAV!$A$5:$I$29,3,0),)</f>
        <v>0</v>
      </c>
      <c r="C3864" s="64" t="str">
        <f>IFERROR(VLOOKUP($A3864,D_SAV!$A$5:$I$29,4,0),"")</f>
        <v/>
      </c>
      <c r="D3864" s="65">
        <f>IFERROR(VLOOKUP($A3864,D_SAV!$A$5:$I$29,5,0),)</f>
        <v>0</v>
      </c>
      <c r="E3864" s="60"/>
      <c r="F3864" s="60"/>
      <c r="G3864" s="60"/>
      <c r="H3864" s="60"/>
      <c r="I3864" s="60"/>
      <c r="J3864" s="60"/>
      <c r="K3864" s="65">
        <f>IFERROR(VLOOKUP($A3864,D_SAV!$A$5:$I$29,6,0),)</f>
        <v>0</v>
      </c>
    </row>
    <row r="3865" spans="1:11" x14ac:dyDescent="0.25">
      <c r="A3865" s="59"/>
      <c r="B3865" s="63">
        <f>IFERROR(VLOOKUP($A3865,D_SAV!$A$5:$I$29,3,0),)</f>
        <v>0</v>
      </c>
      <c r="C3865" s="64" t="str">
        <f>IFERROR(VLOOKUP($A3865,D_SAV!$A$5:$I$29,4,0),"")</f>
        <v/>
      </c>
      <c r="D3865" s="65">
        <f>IFERROR(VLOOKUP($A3865,D_SAV!$A$5:$I$29,5,0),)</f>
        <v>0</v>
      </c>
      <c r="E3865" s="60"/>
      <c r="F3865" s="60"/>
      <c r="G3865" s="60"/>
      <c r="H3865" s="60"/>
      <c r="I3865" s="60"/>
      <c r="J3865" s="60"/>
      <c r="K3865" s="65">
        <f>IFERROR(VLOOKUP($A3865,D_SAV!$A$5:$I$29,6,0),)</f>
        <v>0</v>
      </c>
    </row>
    <row r="3866" spans="1:11" x14ac:dyDescent="0.25">
      <c r="A3866" s="59"/>
      <c r="B3866" s="63">
        <f>IFERROR(VLOOKUP($A3866,D_SAV!$A$5:$I$29,3,0),)</f>
        <v>0</v>
      </c>
      <c r="C3866" s="64" t="str">
        <f>IFERROR(VLOOKUP($A3866,D_SAV!$A$5:$I$29,4,0),"")</f>
        <v/>
      </c>
      <c r="D3866" s="65">
        <f>IFERROR(VLOOKUP($A3866,D_SAV!$A$5:$I$29,5,0),)</f>
        <v>0</v>
      </c>
      <c r="E3866" s="60"/>
      <c r="F3866" s="60"/>
      <c r="G3866" s="60"/>
      <c r="H3866" s="60"/>
      <c r="I3866" s="60"/>
      <c r="J3866" s="60"/>
      <c r="K3866" s="65">
        <f>IFERROR(VLOOKUP($A3866,D_SAV!$A$5:$I$29,6,0),)</f>
        <v>0</v>
      </c>
    </row>
    <row r="3867" spans="1:11" x14ac:dyDescent="0.25">
      <c r="A3867" s="59"/>
      <c r="B3867" s="63">
        <f>IFERROR(VLOOKUP($A3867,D_SAV!$A$5:$I$29,3,0),)</f>
        <v>0</v>
      </c>
      <c r="C3867" s="64" t="str">
        <f>IFERROR(VLOOKUP($A3867,D_SAV!$A$5:$I$29,4,0),"")</f>
        <v/>
      </c>
      <c r="D3867" s="65">
        <f>IFERROR(VLOOKUP($A3867,D_SAV!$A$5:$I$29,5,0),)</f>
        <v>0</v>
      </c>
      <c r="E3867" s="60"/>
      <c r="F3867" s="60"/>
      <c r="G3867" s="60"/>
      <c r="H3867" s="60"/>
      <c r="I3867" s="60"/>
      <c r="J3867" s="60"/>
      <c r="K3867" s="65">
        <f>IFERROR(VLOOKUP($A3867,D_SAV!$A$5:$I$29,6,0),)</f>
        <v>0</v>
      </c>
    </row>
    <row r="3868" spans="1:11" x14ac:dyDescent="0.25">
      <c r="A3868" s="59"/>
      <c r="B3868" s="63">
        <f>IFERROR(VLOOKUP($A3868,D_SAV!$A$5:$I$29,3,0),)</f>
        <v>0</v>
      </c>
      <c r="C3868" s="64" t="str">
        <f>IFERROR(VLOOKUP($A3868,D_SAV!$A$5:$I$29,4,0),"")</f>
        <v/>
      </c>
      <c r="D3868" s="65">
        <f>IFERROR(VLOOKUP($A3868,D_SAV!$A$5:$I$29,5,0),)</f>
        <v>0</v>
      </c>
      <c r="E3868" s="60"/>
      <c r="F3868" s="60"/>
      <c r="G3868" s="60"/>
      <c r="H3868" s="60"/>
      <c r="I3868" s="60"/>
      <c r="J3868" s="60"/>
      <c r="K3868" s="65">
        <f>IFERROR(VLOOKUP($A3868,D_SAV!$A$5:$I$29,6,0),)</f>
        <v>0</v>
      </c>
    </row>
    <row r="3869" spans="1:11" x14ac:dyDescent="0.25">
      <c r="A3869" s="59"/>
      <c r="B3869" s="63">
        <f>IFERROR(VLOOKUP($A3869,D_SAV!$A$5:$I$29,3,0),)</f>
        <v>0</v>
      </c>
      <c r="C3869" s="64" t="str">
        <f>IFERROR(VLOOKUP($A3869,D_SAV!$A$5:$I$29,4,0),"")</f>
        <v/>
      </c>
      <c r="D3869" s="65">
        <f>IFERROR(VLOOKUP($A3869,D_SAV!$A$5:$I$29,5,0),)</f>
        <v>0</v>
      </c>
      <c r="E3869" s="60"/>
      <c r="F3869" s="60"/>
      <c r="G3869" s="60"/>
      <c r="H3869" s="60"/>
      <c r="I3869" s="60"/>
      <c r="J3869" s="60"/>
      <c r="K3869" s="65">
        <f>IFERROR(VLOOKUP($A3869,D_SAV!$A$5:$I$29,6,0),)</f>
        <v>0</v>
      </c>
    </row>
    <row r="3870" spans="1:11" x14ac:dyDescent="0.25">
      <c r="A3870" s="59"/>
      <c r="B3870" s="63">
        <f>IFERROR(VLOOKUP($A3870,D_SAV!$A$5:$I$29,3,0),)</f>
        <v>0</v>
      </c>
      <c r="C3870" s="64" t="str">
        <f>IFERROR(VLOOKUP($A3870,D_SAV!$A$5:$I$29,4,0),"")</f>
        <v/>
      </c>
      <c r="D3870" s="65">
        <f>IFERROR(VLOOKUP($A3870,D_SAV!$A$5:$I$29,5,0),)</f>
        <v>0</v>
      </c>
      <c r="E3870" s="60"/>
      <c r="F3870" s="60"/>
      <c r="G3870" s="60"/>
      <c r="H3870" s="60"/>
      <c r="I3870" s="60"/>
      <c r="J3870" s="60"/>
      <c r="K3870" s="65">
        <f>IFERROR(VLOOKUP($A3870,D_SAV!$A$5:$I$29,6,0),)</f>
        <v>0</v>
      </c>
    </row>
    <row r="3871" spans="1:11" x14ac:dyDescent="0.25">
      <c r="A3871" s="59"/>
      <c r="B3871" s="63">
        <f>IFERROR(VLOOKUP($A3871,D_SAV!$A$5:$I$29,3,0),)</f>
        <v>0</v>
      </c>
      <c r="C3871" s="64" t="str">
        <f>IFERROR(VLOOKUP($A3871,D_SAV!$A$5:$I$29,4,0),"")</f>
        <v/>
      </c>
      <c r="D3871" s="65">
        <f>IFERROR(VLOOKUP($A3871,D_SAV!$A$5:$I$29,5,0),)</f>
        <v>0</v>
      </c>
      <c r="E3871" s="60"/>
      <c r="F3871" s="60"/>
      <c r="G3871" s="60"/>
      <c r="H3871" s="60"/>
      <c r="I3871" s="60"/>
      <c r="J3871" s="60"/>
      <c r="K3871" s="65">
        <f>IFERROR(VLOOKUP($A3871,D_SAV!$A$5:$I$29,6,0),)</f>
        <v>0</v>
      </c>
    </row>
    <row r="3872" spans="1:11" x14ac:dyDescent="0.25">
      <c r="A3872" s="59"/>
      <c r="B3872" s="63">
        <f>IFERROR(VLOOKUP($A3872,D_SAV!$A$5:$I$29,3,0),)</f>
        <v>0</v>
      </c>
      <c r="C3872" s="64" t="str">
        <f>IFERROR(VLOOKUP($A3872,D_SAV!$A$5:$I$29,4,0),"")</f>
        <v/>
      </c>
      <c r="D3872" s="65">
        <f>IFERROR(VLOOKUP($A3872,D_SAV!$A$5:$I$29,5,0),)</f>
        <v>0</v>
      </c>
      <c r="E3872" s="60"/>
      <c r="F3872" s="60"/>
      <c r="G3872" s="60"/>
      <c r="H3872" s="60"/>
      <c r="I3872" s="60"/>
      <c r="J3872" s="60"/>
      <c r="K3872" s="65">
        <f>IFERROR(VLOOKUP($A3872,D_SAV!$A$5:$I$29,6,0),)</f>
        <v>0</v>
      </c>
    </row>
    <row r="3873" spans="1:11" x14ac:dyDescent="0.25">
      <c r="A3873" s="59"/>
      <c r="B3873" s="63">
        <f>IFERROR(VLOOKUP($A3873,D_SAV!$A$5:$I$29,3,0),)</f>
        <v>0</v>
      </c>
      <c r="C3873" s="64" t="str">
        <f>IFERROR(VLOOKUP($A3873,D_SAV!$A$5:$I$29,4,0),"")</f>
        <v/>
      </c>
      <c r="D3873" s="65">
        <f>IFERROR(VLOOKUP($A3873,D_SAV!$A$5:$I$29,5,0),)</f>
        <v>0</v>
      </c>
      <c r="E3873" s="60"/>
      <c r="F3873" s="60"/>
      <c r="G3873" s="60"/>
      <c r="H3873" s="60"/>
      <c r="I3873" s="60"/>
      <c r="J3873" s="60"/>
      <c r="K3873" s="65">
        <f>IFERROR(VLOOKUP($A3873,D_SAV!$A$5:$I$29,6,0),)</f>
        <v>0</v>
      </c>
    </row>
    <row r="3874" spans="1:11" x14ac:dyDescent="0.25">
      <c r="A3874" s="59"/>
      <c r="B3874" s="63">
        <f>IFERROR(VLOOKUP($A3874,D_SAV!$A$5:$I$29,3,0),)</f>
        <v>0</v>
      </c>
      <c r="C3874" s="64" t="str">
        <f>IFERROR(VLOOKUP($A3874,D_SAV!$A$5:$I$29,4,0),"")</f>
        <v/>
      </c>
      <c r="D3874" s="65">
        <f>IFERROR(VLOOKUP($A3874,D_SAV!$A$5:$I$29,5,0),)</f>
        <v>0</v>
      </c>
      <c r="E3874" s="60"/>
      <c r="F3874" s="60"/>
      <c r="G3874" s="60"/>
      <c r="H3874" s="60"/>
      <c r="I3874" s="60"/>
      <c r="J3874" s="60"/>
      <c r="K3874" s="65">
        <f>IFERROR(VLOOKUP($A3874,D_SAV!$A$5:$I$29,6,0),)</f>
        <v>0</v>
      </c>
    </row>
    <row r="3875" spans="1:11" x14ac:dyDescent="0.25">
      <c r="A3875" s="59"/>
      <c r="B3875" s="63">
        <f>IFERROR(VLOOKUP($A3875,D_SAV!$A$5:$I$29,3,0),)</f>
        <v>0</v>
      </c>
      <c r="C3875" s="64" t="str">
        <f>IFERROR(VLOOKUP($A3875,D_SAV!$A$5:$I$29,4,0),"")</f>
        <v/>
      </c>
      <c r="D3875" s="65">
        <f>IFERROR(VLOOKUP($A3875,D_SAV!$A$5:$I$29,5,0),)</f>
        <v>0</v>
      </c>
      <c r="E3875" s="60"/>
      <c r="F3875" s="60"/>
      <c r="G3875" s="60"/>
      <c r="H3875" s="60"/>
      <c r="I3875" s="60"/>
      <c r="J3875" s="60"/>
      <c r="K3875" s="65">
        <f>IFERROR(VLOOKUP($A3875,D_SAV!$A$5:$I$29,6,0),)</f>
        <v>0</v>
      </c>
    </row>
    <row r="3876" spans="1:11" x14ac:dyDescent="0.25">
      <c r="A3876" s="59"/>
      <c r="B3876" s="63">
        <f>IFERROR(VLOOKUP($A3876,D_SAV!$A$5:$I$29,3,0),)</f>
        <v>0</v>
      </c>
      <c r="C3876" s="64" t="str">
        <f>IFERROR(VLOOKUP($A3876,D_SAV!$A$5:$I$29,4,0),"")</f>
        <v/>
      </c>
      <c r="D3876" s="65">
        <f>IFERROR(VLOOKUP($A3876,D_SAV!$A$5:$I$29,5,0),)</f>
        <v>0</v>
      </c>
      <c r="E3876" s="60"/>
      <c r="F3876" s="60"/>
      <c r="G3876" s="60"/>
      <c r="H3876" s="60"/>
      <c r="I3876" s="60"/>
      <c r="J3876" s="60"/>
      <c r="K3876" s="65">
        <f>IFERROR(VLOOKUP($A3876,D_SAV!$A$5:$I$29,6,0),)</f>
        <v>0</v>
      </c>
    </row>
    <row r="3877" spans="1:11" x14ac:dyDescent="0.25">
      <c r="A3877" s="59"/>
      <c r="B3877" s="63">
        <f>IFERROR(VLOOKUP($A3877,D_SAV!$A$5:$I$29,3,0),)</f>
        <v>0</v>
      </c>
      <c r="C3877" s="64" t="str">
        <f>IFERROR(VLOOKUP($A3877,D_SAV!$A$5:$I$29,4,0),"")</f>
        <v/>
      </c>
      <c r="D3877" s="65">
        <f>IFERROR(VLOOKUP($A3877,D_SAV!$A$5:$I$29,5,0),)</f>
        <v>0</v>
      </c>
      <c r="E3877" s="60"/>
      <c r="F3877" s="60"/>
      <c r="G3877" s="60"/>
      <c r="H3877" s="60"/>
      <c r="I3877" s="60"/>
      <c r="J3877" s="60"/>
      <c r="K3877" s="65">
        <f>IFERROR(VLOOKUP($A3877,D_SAV!$A$5:$I$29,6,0),)</f>
        <v>0</v>
      </c>
    </row>
    <row r="3878" spans="1:11" x14ac:dyDescent="0.25">
      <c r="A3878" s="59"/>
      <c r="B3878" s="63">
        <f>IFERROR(VLOOKUP($A3878,D_SAV!$A$5:$I$29,3,0),)</f>
        <v>0</v>
      </c>
      <c r="C3878" s="64" t="str">
        <f>IFERROR(VLOOKUP($A3878,D_SAV!$A$5:$I$29,4,0),"")</f>
        <v/>
      </c>
      <c r="D3878" s="65">
        <f>IFERROR(VLOOKUP($A3878,D_SAV!$A$5:$I$29,5,0),)</f>
        <v>0</v>
      </c>
      <c r="E3878" s="60"/>
      <c r="F3878" s="60"/>
      <c r="G3878" s="60"/>
      <c r="H3878" s="60"/>
      <c r="I3878" s="60"/>
      <c r="J3878" s="60"/>
      <c r="K3878" s="65">
        <f>IFERROR(VLOOKUP($A3878,D_SAV!$A$5:$I$29,6,0),)</f>
        <v>0</v>
      </c>
    </row>
    <row r="3879" spans="1:11" x14ac:dyDescent="0.25">
      <c r="A3879" s="59"/>
      <c r="B3879" s="63">
        <f>IFERROR(VLOOKUP($A3879,D_SAV!$A$5:$I$29,3,0),)</f>
        <v>0</v>
      </c>
      <c r="C3879" s="64" t="str">
        <f>IFERROR(VLOOKUP($A3879,D_SAV!$A$5:$I$29,4,0),"")</f>
        <v/>
      </c>
      <c r="D3879" s="65">
        <f>IFERROR(VLOOKUP($A3879,D_SAV!$A$5:$I$29,5,0),)</f>
        <v>0</v>
      </c>
      <c r="E3879" s="60"/>
      <c r="F3879" s="60"/>
      <c r="G3879" s="60"/>
      <c r="H3879" s="60"/>
      <c r="I3879" s="60"/>
      <c r="J3879" s="60"/>
      <c r="K3879" s="65">
        <f>IFERROR(VLOOKUP($A3879,D_SAV!$A$5:$I$29,6,0),)</f>
        <v>0</v>
      </c>
    </row>
    <row r="3880" spans="1:11" x14ac:dyDescent="0.25">
      <c r="A3880" s="59"/>
      <c r="B3880" s="63">
        <f>IFERROR(VLOOKUP($A3880,D_SAV!$A$5:$I$29,3,0),)</f>
        <v>0</v>
      </c>
      <c r="C3880" s="64" t="str">
        <f>IFERROR(VLOOKUP($A3880,D_SAV!$A$5:$I$29,4,0),"")</f>
        <v/>
      </c>
      <c r="D3880" s="65">
        <f>IFERROR(VLOOKUP($A3880,D_SAV!$A$5:$I$29,5,0),)</f>
        <v>0</v>
      </c>
      <c r="E3880" s="60"/>
      <c r="F3880" s="60"/>
      <c r="G3880" s="60"/>
      <c r="H3880" s="60"/>
      <c r="I3880" s="60"/>
      <c r="J3880" s="60"/>
      <c r="K3880" s="65">
        <f>IFERROR(VLOOKUP($A3880,D_SAV!$A$5:$I$29,6,0),)</f>
        <v>0</v>
      </c>
    </row>
    <row r="3881" spans="1:11" x14ac:dyDescent="0.25">
      <c r="A3881" s="59"/>
      <c r="B3881" s="63">
        <f>IFERROR(VLOOKUP($A3881,D_SAV!$A$5:$I$29,3,0),)</f>
        <v>0</v>
      </c>
      <c r="C3881" s="64" t="str">
        <f>IFERROR(VLOOKUP($A3881,D_SAV!$A$5:$I$29,4,0),"")</f>
        <v/>
      </c>
      <c r="D3881" s="65">
        <f>IFERROR(VLOOKUP($A3881,D_SAV!$A$5:$I$29,5,0),)</f>
        <v>0</v>
      </c>
      <c r="E3881" s="60"/>
      <c r="F3881" s="60"/>
      <c r="G3881" s="60"/>
      <c r="H3881" s="60"/>
      <c r="I3881" s="60"/>
      <c r="J3881" s="60"/>
      <c r="K3881" s="65">
        <f>IFERROR(VLOOKUP($A3881,D_SAV!$A$5:$I$29,6,0),)</f>
        <v>0</v>
      </c>
    </row>
    <row r="3882" spans="1:11" x14ac:dyDescent="0.25">
      <c r="A3882" s="59"/>
      <c r="B3882" s="63">
        <f>IFERROR(VLOOKUP($A3882,D_SAV!$A$5:$I$29,3,0),)</f>
        <v>0</v>
      </c>
      <c r="C3882" s="64" t="str">
        <f>IFERROR(VLOOKUP($A3882,D_SAV!$A$5:$I$29,4,0),"")</f>
        <v/>
      </c>
      <c r="D3882" s="65">
        <f>IFERROR(VLOOKUP($A3882,D_SAV!$A$5:$I$29,5,0),)</f>
        <v>0</v>
      </c>
      <c r="E3882" s="60"/>
      <c r="F3882" s="60"/>
      <c r="G3882" s="60"/>
      <c r="H3882" s="60"/>
      <c r="I3882" s="60"/>
      <c r="J3882" s="60"/>
      <c r="K3882" s="65">
        <f>IFERROR(VLOOKUP($A3882,D_SAV!$A$5:$I$29,6,0),)</f>
        <v>0</v>
      </c>
    </row>
    <row r="3883" spans="1:11" x14ac:dyDescent="0.25">
      <c r="A3883" s="59"/>
      <c r="B3883" s="63">
        <f>IFERROR(VLOOKUP($A3883,D_SAV!$A$5:$I$29,3,0),)</f>
        <v>0</v>
      </c>
      <c r="C3883" s="64" t="str">
        <f>IFERROR(VLOOKUP($A3883,D_SAV!$A$5:$I$29,4,0),"")</f>
        <v/>
      </c>
      <c r="D3883" s="65">
        <f>IFERROR(VLOOKUP($A3883,D_SAV!$A$5:$I$29,5,0),)</f>
        <v>0</v>
      </c>
      <c r="E3883" s="60"/>
      <c r="F3883" s="60"/>
      <c r="G3883" s="60"/>
      <c r="H3883" s="60"/>
      <c r="I3883" s="60"/>
      <c r="J3883" s="60"/>
      <c r="K3883" s="65">
        <f>IFERROR(VLOOKUP($A3883,D_SAV!$A$5:$I$29,6,0),)</f>
        <v>0</v>
      </c>
    </row>
    <row r="3884" spans="1:11" x14ac:dyDescent="0.25">
      <c r="A3884" s="59"/>
      <c r="B3884" s="63">
        <f>IFERROR(VLOOKUP($A3884,D_SAV!$A$5:$I$29,3,0),)</f>
        <v>0</v>
      </c>
      <c r="C3884" s="64" t="str">
        <f>IFERROR(VLOOKUP($A3884,D_SAV!$A$5:$I$29,4,0),"")</f>
        <v/>
      </c>
      <c r="D3884" s="65">
        <f>IFERROR(VLOOKUP($A3884,D_SAV!$A$5:$I$29,5,0),)</f>
        <v>0</v>
      </c>
      <c r="E3884" s="60"/>
      <c r="F3884" s="60"/>
      <c r="G3884" s="60"/>
      <c r="H3884" s="60"/>
      <c r="I3884" s="60"/>
      <c r="J3884" s="60"/>
      <c r="K3884" s="65">
        <f>IFERROR(VLOOKUP($A3884,D_SAV!$A$5:$I$29,6,0),)</f>
        <v>0</v>
      </c>
    </row>
    <row r="3885" spans="1:11" x14ac:dyDescent="0.25">
      <c r="A3885" s="59"/>
      <c r="B3885" s="63">
        <f>IFERROR(VLOOKUP($A3885,D_SAV!$A$5:$I$29,3,0),)</f>
        <v>0</v>
      </c>
      <c r="C3885" s="64" t="str">
        <f>IFERROR(VLOOKUP($A3885,D_SAV!$A$5:$I$29,4,0),"")</f>
        <v/>
      </c>
      <c r="D3885" s="65">
        <f>IFERROR(VLOOKUP($A3885,D_SAV!$A$5:$I$29,5,0),)</f>
        <v>0</v>
      </c>
      <c r="E3885" s="60"/>
      <c r="F3885" s="60"/>
      <c r="G3885" s="60"/>
      <c r="H3885" s="60"/>
      <c r="I3885" s="60"/>
      <c r="J3885" s="60"/>
      <c r="K3885" s="65">
        <f>IFERROR(VLOOKUP($A3885,D_SAV!$A$5:$I$29,6,0),)</f>
        <v>0</v>
      </c>
    </row>
    <row r="3886" spans="1:11" x14ac:dyDescent="0.25">
      <c r="A3886" s="59"/>
      <c r="B3886" s="63">
        <f>IFERROR(VLOOKUP($A3886,D_SAV!$A$5:$I$29,3,0),)</f>
        <v>0</v>
      </c>
      <c r="C3886" s="64" t="str">
        <f>IFERROR(VLOOKUP($A3886,D_SAV!$A$5:$I$29,4,0),"")</f>
        <v/>
      </c>
      <c r="D3886" s="65">
        <f>IFERROR(VLOOKUP($A3886,D_SAV!$A$5:$I$29,5,0),)</f>
        <v>0</v>
      </c>
      <c r="E3886" s="60"/>
      <c r="F3886" s="60"/>
      <c r="G3886" s="60"/>
      <c r="H3886" s="60"/>
      <c r="I3886" s="60"/>
      <c r="J3886" s="60"/>
      <c r="K3886" s="65">
        <f>IFERROR(VLOOKUP($A3886,D_SAV!$A$5:$I$29,6,0),)</f>
        <v>0</v>
      </c>
    </row>
    <row r="3887" spans="1:11" x14ac:dyDescent="0.25">
      <c r="A3887" s="59"/>
      <c r="B3887" s="63">
        <f>IFERROR(VLOOKUP($A3887,D_SAV!$A$5:$I$29,3,0),)</f>
        <v>0</v>
      </c>
      <c r="C3887" s="64" t="str">
        <f>IFERROR(VLOOKUP($A3887,D_SAV!$A$5:$I$29,4,0),"")</f>
        <v/>
      </c>
      <c r="D3887" s="65">
        <f>IFERROR(VLOOKUP($A3887,D_SAV!$A$5:$I$29,5,0),)</f>
        <v>0</v>
      </c>
      <c r="E3887" s="60"/>
      <c r="F3887" s="60"/>
      <c r="G3887" s="60"/>
      <c r="H3887" s="60"/>
      <c r="I3887" s="60"/>
      <c r="J3887" s="60"/>
      <c r="K3887" s="65">
        <f>IFERROR(VLOOKUP($A3887,D_SAV!$A$5:$I$29,6,0),)</f>
        <v>0</v>
      </c>
    </row>
    <row r="3888" spans="1:11" x14ac:dyDescent="0.25">
      <c r="A3888" s="59"/>
      <c r="B3888" s="63">
        <f>IFERROR(VLOOKUP($A3888,D_SAV!$A$5:$I$29,3,0),)</f>
        <v>0</v>
      </c>
      <c r="C3888" s="64" t="str">
        <f>IFERROR(VLOOKUP($A3888,D_SAV!$A$5:$I$29,4,0),"")</f>
        <v/>
      </c>
      <c r="D3888" s="65">
        <f>IFERROR(VLOOKUP($A3888,D_SAV!$A$5:$I$29,5,0),)</f>
        <v>0</v>
      </c>
      <c r="E3888" s="60"/>
      <c r="F3888" s="60"/>
      <c r="G3888" s="60"/>
      <c r="H3888" s="60"/>
      <c r="I3888" s="60"/>
      <c r="J3888" s="60"/>
      <c r="K3888" s="65">
        <f>IFERROR(VLOOKUP($A3888,D_SAV!$A$5:$I$29,6,0),)</f>
        <v>0</v>
      </c>
    </row>
    <row r="3889" spans="1:11" x14ac:dyDescent="0.25">
      <c r="A3889" s="59"/>
      <c r="B3889" s="63">
        <f>IFERROR(VLOOKUP($A3889,D_SAV!$A$5:$I$29,3,0),)</f>
        <v>0</v>
      </c>
      <c r="C3889" s="64" t="str">
        <f>IFERROR(VLOOKUP($A3889,D_SAV!$A$5:$I$29,4,0),"")</f>
        <v/>
      </c>
      <c r="D3889" s="65">
        <f>IFERROR(VLOOKUP($A3889,D_SAV!$A$5:$I$29,5,0),)</f>
        <v>0</v>
      </c>
      <c r="E3889" s="60"/>
      <c r="F3889" s="60"/>
      <c r="G3889" s="60"/>
      <c r="H3889" s="60"/>
      <c r="I3889" s="60"/>
      <c r="J3889" s="60"/>
      <c r="K3889" s="65">
        <f>IFERROR(VLOOKUP($A3889,D_SAV!$A$5:$I$29,6,0),)</f>
        <v>0</v>
      </c>
    </row>
    <row r="3890" spans="1:11" x14ac:dyDescent="0.25">
      <c r="A3890" s="59"/>
      <c r="B3890" s="63">
        <f>IFERROR(VLOOKUP($A3890,D_SAV!$A$5:$I$29,3,0),)</f>
        <v>0</v>
      </c>
      <c r="C3890" s="64" t="str">
        <f>IFERROR(VLOOKUP($A3890,D_SAV!$A$5:$I$29,4,0),"")</f>
        <v/>
      </c>
      <c r="D3890" s="65">
        <f>IFERROR(VLOOKUP($A3890,D_SAV!$A$5:$I$29,5,0),)</f>
        <v>0</v>
      </c>
      <c r="E3890" s="60"/>
      <c r="F3890" s="60"/>
      <c r="G3890" s="60"/>
      <c r="H3890" s="60"/>
      <c r="I3890" s="60"/>
      <c r="J3890" s="60"/>
      <c r="K3890" s="65">
        <f>IFERROR(VLOOKUP($A3890,D_SAV!$A$5:$I$29,6,0),)</f>
        <v>0</v>
      </c>
    </row>
    <row r="3891" spans="1:11" x14ac:dyDescent="0.25">
      <c r="A3891" s="59"/>
      <c r="B3891" s="63">
        <f>IFERROR(VLOOKUP($A3891,D_SAV!$A$5:$I$29,3,0),)</f>
        <v>0</v>
      </c>
      <c r="C3891" s="64" t="str">
        <f>IFERROR(VLOOKUP($A3891,D_SAV!$A$5:$I$29,4,0),"")</f>
        <v/>
      </c>
      <c r="D3891" s="65">
        <f>IFERROR(VLOOKUP($A3891,D_SAV!$A$5:$I$29,5,0),)</f>
        <v>0</v>
      </c>
      <c r="E3891" s="60"/>
      <c r="F3891" s="60"/>
      <c r="G3891" s="60"/>
      <c r="H3891" s="60"/>
      <c r="I3891" s="60"/>
      <c r="J3891" s="60"/>
      <c r="K3891" s="65">
        <f>IFERROR(VLOOKUP($A3891,D_SAV!$A$5:$I$29,6,0),)</f>
        <v>0</v>
      </c>
    </row>
    <row r="3892" spans="1:11" x14ac:dyDescent="0.25">
      <c r="A3892" s="59"/>
      <c r="B3892" s="63">
        <f>IFERROR(VLOOKUP($A3892,D_SAV!$A$5:$I$29,3,0),)</f>
        <v>0</v>
      </c>
      <c r="C3892" s="64" t="str">
        <f>IFERROR(VLOOKUP($A3892,D_SAV!$A$5:$I$29,4,0),"")</f>
        <v/>
      </c>
      <c r="D3892" s="65">
        <f>IFERROR(VLOOKUP($A3892,D_SAV!$A$5:$I$29,5,0),)</f>
        <v>0</v>
      </c>
      <c r="E3892" s="60"/>
      <c r="F3892" s="60"/>
      <c r="G3892" s="60"/>
      <c r="H3892" s="60"/>
      <c r="I3892" s="60"/>
      <c r="J3892" s="60"/>
      <c r="K3892" s="65">
        <f>IFERROR(VLOOKUP($A3892,D_SAV!$A$5:$I$29,6,0),)</f>
        <v>0</v>
      </c>
    </row>
    <row r="3893" spans="1:11" x14ac:dyDescent="0.25">
      <c r="A3893" s="59"/>
      <c r="B3893" s="63">
        <f>IFERROR(VLOOKUP($A3893,D_SAV!$A$5:$I$29,3,0),)</f>
        <v>0</v>
      </c>
      <c r="C3893" s="64" t="str">
        <f>IFERROR(VLOOKUP($A3893,D_SAV!$A$5:$I$29,4,0),"")</f>
        <v/>
      </c>
      <c r="D3893" s="65">
        <f>IFERROR(VLOOKUP($A3893,D_SAV!$A$5:$I$29,5,0),)</f>
        <v>0</v>
      </c>
      <c r="E3893" s="60"/>
      <c r="F3893" s="60"/>
      <c r="G3893" s="60"/>
      <c r="H3893" s="60"/>
      <c r="I3893" s="60"/>
      <c r="J3893" s="60"/>
      <c r="K3893" s="65">
        <f>IFERROR(VLOOKUP($A3893,D_SAV!$A$5:$I$29,6,0),)</f>
        <v>0</v>
      </c>
    </row>
    <row r="3894" spans="1:11" x14ac:dyDescent="0.25">
      <c r="A3894" s="59"/>
      <c r="B3894" s="63">
        <f>IFERROR(VLOOKUP($A3894,D_SAV!$A$5:$I$29,3,0),)</f>
        <v>0</v>
      </c>
      <c r="C3894" s="64" t="str">
        <f>IFERROR(VLOOKUP($A3894,D_SAV!$A$5:$I$29,4,0),"")</f>
        <v/>
      </c>
      <c r="D3894" s="65">
        <f>IFERROR(VLOOKUP($A3894,D_SAV!$A$5:$I$29,5,0),)</f>
        <v>0</v>
      </c>
      <c r="E3894" s="60"/>
      <c r="F3894" s="60"/>
      <c r="G3894" s="60"/>
      <c r="H3894" s="60"/>
      <c r="I3894" s="60"/>
      <c r="J3894" s="60"/>
      <c r="K3894" s="65">
        <f>IFERROR(VLOOKUP($A3894,D_SAV!$A$5:$I$29,6,0),)</f>
        <v>0</v>
      </c>
    </row>
    <row r="3895" spans="1:11" x14ac:dyDescent="0.25">
      <c r="A3895" s="59"/>
      <c r="B3895" s="63">
        <f>IFERROR(VLOOKUP($A3895,D_SAV!$A$5:$I$29,3,0),)</f>
        <v>0</v>
      </c>
      <c r="C3895" s="64" t="str">
        <f>IFERROR(VLOOKUP($A3895,D_SAV!$A$5:$I$29,4,0),"")</f>
        <v/>
      </c>
      <c r="D3895" s="65">
        <f>IFERROR(VLOOKUP($A3895,D_SAV!$A$5:$I$29,5,0),)</f>
        <v>0</v>
      </c>
      <c r="E3895" s="60"/>
      <c r="F3895" s="60"/>
      <c r="G3895" s="60"/>
      <c r="H3895" s="60"/>
      <c r="I3895" s="60"/>
      <c r="J3895" s="60"/>
      <c r="K3895" s="65">
        <f>IFERROR(VLOOKUP($A3895,D_SAV!$A$5:$I$29,6,0),)</f>
        <v>0</v>
      </c>
    </row>
    <row r="3896" spans="1:11" x14ac:dyDescent="0.25">
      <c r="A3896" s="59"/>
      <c r="B3896" s="63">
        <f>IFERROR(VLOOKUP($A3896,D_SAV!$A$5:$I$29,3,0),)</f>
        <v>0</v>
      </c>
      <c r="C3896" s="64" t="str">
        <f>IFERROR(VLOOKUP($A3896,D_SAV!$A$5:$I$29,4,0),"")</f>
        <v/>
      </c>
      <c r="D3896" s="65">
        <f>IFERROR(VLOOKUP($A3896,D_SAV!$A$5:$I$29,5,0),)</f>
        <v>0</v>
      </c>
      <c r="E3896" s="60"/>
      <c r="F3896" s="60"/>
      <c r="G3896" s="60"/>
      <c r="H3896" s="60"/>
      <c r="I3896" s="60"/>
      <c r="J3896" s="60"/>
      <c r="K3896" s="65">
        <f>IFERROR(VLOOKUP($A3896,D_SAV!$A$5:$I$29,6,0),)</f>
        <v>0</v>
      </c>
    </row>
    <row r="3897" spans="1:11" x14ac:dyDescent="0.25">
      <c r="A3897" s="59"/>
      <c r="B3897" s="63">
        <f>IFERROR(VLOOKUP($A3897,D_SAV!$A$5:$I$29,3,0),)</f>
        <v>0</v>
      </c>
      <c r="C3897" s="64" t="str">
        <f>IFERROR(VLOOKUP($A3897,D_SAV!$A$5:$I$29,4,0),"")</f>
        <v/>
      </c>
      <c r="D3897" s="65">
        <f>IFERROR(VLOOKUP($A3897,D_SAV!$A$5:$I$29,5,0),)</f>
        <v>0</v>
      </c>
      <c r="E3897" s="60"/>
      <c r="F3897" s="60"/>
      <c r="G3897" s="60"/>
      <c r="H3897" s="60"/>
      <c r="I3897" s="60"/>
      <c r="J3897" s="60"/>
      <c r="K3897" s="65">
        <f>IFERROR(VLOOKUP($A3897,D_SAV!$A$5:$I$29,6,0),)</f>
        <v>0</v>
      </c>
    </row>
    <row r="3898" spans="1:11" x14ac:dyDescent="0.25">
      <c r="A3898" s="59"/>
      <c r="B3898" s="63">
        <f>IFERROR(VLOOKUP($A3898,D_SAV!$A$5:$I$29,3,0),)</f>
        <v>0</v>
      </c>
      <c r="C3898" s="64" t="str">
        <f>IFERROR(VLOOKUP($A3898,D_SAV!$A$5:$I$29,4,0),"")</f>
        <v/>
      </c>
      <c r="D3898" s="65">
        <f>IFERROR(VLOOKUP($A3898,D_SAV!$A$5:$I$29,5,0),)</f>
        <v>0</v>
      </c>
      <c r="E3898" s="60"/>
      <c r="F3898" s="60"/>
      <c r="G3898" s="60"/>
      <c r="H3898" s="60"/>
      <c r="I3898" s="60"/>
      <c r="J3898" s="60"/>
      <c r="K3898" s="65">
        <f>IFERROR(VLOOKUP($A3898,D_SAV!$A$5:$I$29,6,0),)</f>
        <v>0</v>
      </c>
    </row>
    <row r="3899" spans="1:11" x14ac:dyDescent="0.25">
      <c r="A3899" s="59"/>
      <c r="B3899" s="63">
        <f>IFERROR(VLOOKUP($A3899,D_SAV!$A$5:$I$29,3,0),)</f>
        <v>0</v>
      </c>
      <c r="C3899" s="64" t="str">
        <f>IFERROR(VLOOKUP($A3899,D_SAV!$A$5:$I$29,4,0),"")</f>
        <v/>
      </c>
      <c r="D3899" s="65">
        <f>IFERROR(VLOOKUP($A3899,D_SAV!$A$5:$I$29,5,0),)</f>
        <v>0</v>
      </c>
      <c r="E3899" s="60"/>
      <c r="F3899" s="60"/>
      <c r="G3899" s="60"/>
      <c r="H3899" s="60"/>
      <c r="I3899" s="60"/>
      <c r="J3899" s="60"/>
      <c r="K3899" s="65">
        <f>IFERROR(VLOOKUP($A3899,D_SAV!$A$5:$I$29,6,0),)</f>
        <v>0</v>
      </c>
    </row>
    <row r="3900" spans="1:11" x14ac:dyDescent="0.25">
      <c r="A3900" s="59"/>
      <c r="B3900" s="63">
        <f>IFERROR(VLOOKUP($A3900,D_SAV!$A$5:$I$29,3,0),)</f>
        <v>0</v>
      </c>
      <c r="C3900" s="64" t="str">
        <f>IFERROR(VLOOKUP($A3900,D_SAV!$A$5:$I$29,4,0),"")</f>
        <v/>
      </c>
      <c r="D3900" s="65">
        <f>IFERROR(VLOOKUP($A3900,D_SAV!$A$5:$I$29,5,0),)</f>
        <v>0</v>
      </c>
      <c r="E3900" s="60"/>
      <c r="F3900" s="60"/>
      <c r="G3900" s="60"/>
      <c r="H3900" s="60"/>
      <c r="I3900" s="60"/>
      <c r="J3900" s="60"/>
      <c r="K3900" s="65">
        <f>IFERROR(VLOOKUP($A3900,D_SAV!$A$5:$I$29,6,0),)</f>
        <v>0</v>
      </c>
    </row>
    <row r="3901" spans="1:11" x14ac:dyDescent="0.25">
      <c r="A3901" s="59"/>
      <c r="B3901" s="63">
        <f>IFERROR(VLOOKUP($A3901,D_SAV!$A$5:$I$29,3,0),)</f>
        <v>0</v>
      </c>
      <c r="C3901" s="64" t="str">
        <f>IFERROR(VLOOKUP($A3901,D_SAV!$A$5:$I$29,4,0),"")</f>
        <v/>
      </c>
      <c r="D3901" s="65">
        <f>IFERROR(VLOOKUP($A3901,D_SAV!$A$5:$I$29,5,0),)</f>
        <v>0</v>
      </c>
      <c r="E3901" s="60"/>
      <c r="F3901" s="60"/>
      <c r="G3901" s="60"/>
      <c r="H3901" s="60"/>
      <c r="I3901" s="60"/>
      <c r="J3901" s="60"/>
      <c r="K3901" s="65">
        <f>IFERROR(VLOOKUP($A3901,D_SAV!$A$5:$I$29,6,0),)</f>
        <v>0</v>
      </c>
    </row>
    <row r="3902" spans="1:11" x14ac:dyDescent="0.25">
      <c r="A3902" s="59"/>
      <c r="B3902" s="63">
        <f>IFERROR(VLOOKUP($A3902,D_SAV!$A$5:$I$29,3,0),)</f>
        <v>0</v>
      </c>
      <c r="C3902" s="64" t="str">
        <f>IFERROR(VLOOKUP($A3902,D_SAV!$A$5:$I$29,4,0),"")</f>
        <v/>
      </c>
      <c r="D3902" s="65">
        <f>IFERROR(VLOOKUP($A3902,D_SAV!$A$5:$I$29,5,0),)</f>
        <v>0</v>
      </c>
      <c r="E3902" s="60"/>
      <c r="F3902" s="60"/>
      <c r="G3902" s="60"/>
      <c r="H3902" s="60"/>
      <c r="I3902" s="60"/>
      <c r="J3902" s="60"/>
      <c r="K3902" s="65">
        <f>IFERROR(VLOOKUP($A3902,D_SAV!$A$5:$I$29,6,0),)</f>
        <v>0</v>
      </c>
    </row>
    <row r="3903" spans="1:11" x14ac:dyDescent="0.25">
      <c r="A3903" s="59"/>
      <c r="B3903" s="63">
        <f>IFERROR(VLOOKUP($A3903,D_SAV!$A$5:$I$29,3,0),)</f>
        <v>0</v>
      </c>
      <c r="C3903" s="64" t="str">
        <f>IFERROR(VLOOKUP($A3903,D_SAV!$A$5:$I$29,4,0),"")</f>
        <v/>
      </c>
      <c r="D3903" s="65">
        <f>IFERROR(VLOOKUP($A3903,D_SAV!$A$5:$I$29,5,0),)</f>
        <v>0</v>
      </c>
      <c r="E3903" s="60"/>
      <c r="F3903" s="60"/>
      <c r="G3903" s="60"/>
      <c r="H3903" s="60"/>
      <c r="I3903" s="60"/>
      <c r="J3903" s="60"/>
      <c r="K3903" s="65">
        <f>IFERROR(VLOOKUP($A3903,D_SAV!$A$5:$I$29,6,0),)</f>
        <v>0</v>
      </c>
    </row>
    <row r="3904" spans="1:11" x14ac:dyDescent="0.25">
      <c r="A3904" s="59"/>
      <c r="B3904" s="63">
        <f>IFERROR(VLOOKUP($A3904,D_SAV!$A$5:$I$29,3,0),)</f>
        <v>0</v>
      </c>
      <c r="C3904" s="64" t="str">
        <f>IFERROR(VLOOKUP($A3904,D_SAV!$A$5:$I$29,4,0),"")</f>
        <v/>
      </c>
      <c r="D3904" s="65">
        <f>IFERROR(VLOOKUP($A3904,D_SAV!$A$5:$I$29,5,0),)</f>
        <v>0</v>
      </c>
      <c r="E3904" s="60"/>
      <c r="F3904" s="60"/>
      <c r="G3904" s="60"/>
      <c r="H3904" s="60"/>
      <c r="I3904" s="60"/>
      <c r="J3904" s="60"/>
      <c r="K3904" s="65">
        <f>IFERROR(VLOOKUP($A3904,D_SAV!$A$5:$I$29,6,0),)</f>
        <v>0</v>
      </c>
    </row>
    <row r="3905" spans="1:11" x14ac:dyDescent="0.25">
      <c r="A3905" s="59"/>
      <c r="B3905" s="63">
        <f>IFERROR(VLOOKUP($A3905,D_SAV!$A$5:$I$29,3,0),)</f>
        <v>0</v>
      </c>
      <c r="C3905" s="64" t="str">
        <f>IFERROR(VLOOKUP($A3905,D_SAV!$A$5:$I$29,4,0),"")</f>
        <v/>
      </c>
      <c r="D3905" s="65">
        <f>IFERROR(VLOOKUP($A3905,D_SAV!$A$5:$I$29,5,0),)</f>
        <v>0</v>
      </c>
      <c r="E3905" s="60"/>
      <c r="F3905" s="60"/>
      <c r="G3905" s="60"/>
      <c r="H3905" s="60"/>
      <c r="I3905" s="60"/>
      <c r="J3905" s="60"/>
      <c r="K3905" s="65">
        <f>IFERROR(VLOOKUP($A3905,D_SAV!$A$5:$I$29,6,0),)</f>
        <v>0</v>
      </c>
    </row>
    <row r="3906" spans="1:11" x14ac:dyDescent="0.25">
      <c r="A3906" s="59"/>
      <c r="B3906" s="63">
        <f>IFERROR(VLOOKUP($A3906,D_SAV!$A$5:$I$29,3,0),)</f>
        <v>0</v>
      </c>
      <c r="C3906" s="64" t="str">
        <f>IFERROR(VLOOKUP($A3906,D_SAV!$A$5:$I$29,4,0),"")</f>
        <v/>
      </c>
      <c r="D3906" s="65">
        <f>IFERROR(VLOOKUP($A3906,D_SAV!$A$5:$I$29,5,0),)</f>
        <v>0</v>
      </c>
      <c r="E3906" s="60"/>
      <c r="F3906" s="60"/>
      <c r="G3906" s="60"/>
      <c r="H3906" s="60"/>
      <c r="I3906" s="60"/>
      <c r="J3906" s="60"/>
      <c r="K3906" s="65">
        <f>IFERROR(VLOOKUP($A3906,D_SAV!$A$5:$I$29,6,0),)</f>
        <v>0</v>
      </c>
    </row>
    <row r="3907" spans="1:11" x14ac:dyDescent="0.25">
      <c r="A3907" s="59"/>
      <c r="B3907" s="63">
        <f>IFERROR(VLOOKUP($A3907,D_SAV!$A$5:$I$29,3,0),)</f>
        <v>0</v>
      </c>
      <c r="C3907" s="64" t="str">
        <f>IFERROR(VLOOKUP($A3907,D_SAV!$A$5:$I$29,4,0),"")</f>
        <v/>
      </c>
      <c r="D3907" s="65">
        <f>IFERROR(VLOOKUP($A3907,D_SAV!$A$5:$I$29,5,0),)</f>
        <v>0</v>
      </c>
      <c r="E3907" s="60"/>
      <c r="F3907" s="60"/>
      <c r="G3907" s="60"/>
      <c r="H3907" s="60"/>
      <c r="I3907" s="60"/>
      <c r="J3907" s="60"/>
      <c r="K3907" s="65">
        <f>IFERROR(VLOOKUP($A3907,D_SAV!$A$5:$I$29,6,0),)</f>
        <v>0</v>
      </c>
    </row>
    <row r="3908" spans="1:11" x14ac:dyDescent="0.25">
      <c r="A3908" s="59"/>
      <c r="B3908" s="63">
        <f>IFERROR(VLOOKUP($A3908,D_SAV!$A$5:$I$29,3,0),)</f>
        <v>0</v>
      </c>
      <c r="C3908" s="64" t="str">
        <f>IFERROR(VLOOKUP($A3908,D_SAV!$A$5:$I$29,4,0),"")</f>
        <v/>
      </c>
      <c r="D3908" s="65">
        <f>IFERROR(VLOOKUP($A3908,D_SAV!$A$5:$I$29,5,0),)</f>
        <v>0</v>
      </c>
      <c r="E3908" s="60"/>
      <c r="F3908" s="60"/>
      <c r="G3908" s="60"/>
      <c r="H3908" s="60"/>
      <c r="I3908" s="60"/>
      <c r="J3908" s="60"/>
      <c r="K3908" s="65">
        <f>IFERROR(VLOOKUP($A3908,D_SAV!$A$5:$I$29,6,0),)</f>
        <v>0</v>
      </c>
    </row>
    <row r="3909" spans="1:11" x14ac:dyDescent="0.25">
      <c r="A3909" s="59"/>
      <c r="B3909" s="63">
        <f>IFERROR(VLOOKUP($A3909,D_SAV!$A$5:$I$29,3,0),)</f>
        <v>0</v>
      </c>
      <c r="C3909" s="64" t="str">
        <f>IFERROR(VLOOKUP($A3909,D_SAV!$A$5:$I$29,4,0),"")</f>
        <v/>
      </c>
      <c r="D3909" s="65">
        <f>IFERROR(VLOOKUP($A3909,D_SAV!$A$5:$I$29,5,0),)</f>
        <v>0</v>
      </c>
      <c r="E3909" s="60"/>
      <c r="F3909" s="60"/>
      <c r="G3909" s="60"/>
      <c r="H3909" s="60"/>
      <c r="I3909" s="60"/>
      <c r="J3909" s="60"/>
      <c r="K3909" s="65">
        <f>IFERROR(VLOOKUP($A3909,D_SAV!$A$5:$I$29,6,0),)</f>
        <v>0</v>
      </c>
    </row>
    <row r="3910" spans="1:11" x14ac:dyDescent="0.25">
      <c r="A3910" s="59"/>
      <c r="B3910" s="63">
        <f>IFERROR(VLOOKUP($A3910,D_SAV!$A$5:$I$29,3,0),)</f>
        <v>0</v>
      </c>
      <c r="C3910" s="64" t="str">
        <f>IFERROR(VLOOKUP($A3910,D_SAV!$A$5:$I$29,4,0),"")</f>
        <v/>
      </c>
      <c r="D3910" s="65">
        <f>IFERROR(VLOOKUP($A3910,D_SAV!$A$5:$I$29,5,0),)</f>
        <v>0</v>
      </c>
      <c r="E3910" s="60"/>
      <c r="F3910" s="60"/>
      <c r="G3910" s="60"/>
      <c r="H3910" s="60"/>
      <c r="I3910" s="60"/>
      <c r="J3910" s="60"/>
      <c r="K3910" s="65">
        <f>IFERROR(VLOOKUP($A3910,D_SAV!$A$5:$I$29,6,0),)</f>
        <v>0</v>
      </c>
    </row>
    <row r="3911" spans="1:11" x14ac:dyDescent="0.25">
      <c r="A3911" s="59"/>
      <c r="B3911" s="63">
        <f>IFERROR(VLOOKUP($A3911,D_SAV!$A$5:$I$29,3,0),)</f>
        <v>0</v>
      </c>
      <c r="C3911" s="64" t="str">
        <f>IFERROR(VLOOKUP($A3911,D_SAV!$A$5:$I$29,4,0),"")</f>
        <v/>
      </c>
      <c r="D3911" s="65">
        <f>IFERROR(VLOOKUP($A3911,D_SAV!$A$5:$I$29,5,0),)</f>
        <v>0</v>
      </c>
      <c r="E3911" s="60"/>
      <c r="F3911" s="60"/>
      <c r="G3911" s="60"/>
      <c r="H3911" s="60"/>
      <c r="I3911" s="60"/>
      <c r="J3911" s="60"/>
      <c r="K3911" s="65">
        <f>IFERROR(VLOOKUP($A3911,D_SAV!$A$5:$I$29,6,0),)</f>
        <v>0</v>
      </c>
    </row>
    <row r="3912" spans="1:11" x14ac:dyDescent="0.25">
      <c r="A3912" s="59"/>
      <c r="B3912" s="63">
        <f>IFERROR(VLOOKUP($A3912,D_SAV!$A$5:$I$29,3,0),)</f>
        <v>0</v>
      </c>
      <c r="C3912" s="64" t="str">
        <f>IFERROR(VLOOKUP($A3912,D_SAV!$A$5:$I$29,4,0),"")</f>
        <v/>
      </c>
      <c r="D3912" s="65">
        <f>IFERROR(VLOOKUP($A3912,D_SAV!$A$5:$I$29,5,0),)</f>
        <v>0</v>
      </c>
      <c r="E3912" s="60"/>
      <c r="F3912" s="60"/>
      <c r="G3912" s="60"/>
      <c r="H3912" s="60"/>
      <c r="I3912" s="60"/>
      <c r="J3912" s="60"/>
      <c r="K3912" s="65">
        <f>IFERROR(VLOOKUP($A3912,D_SAV!$A$5:$I$29,6,0),)</f>
        <v>0</v>
      </c>
    </row>
    <row r="3913" spans="1:11" x14ac:dyDescent="0.25">
      <c r="A3913" s="59"/>
      <c r="B3913" s="63">
        <f>IFERROR(VLOOKUP($A3913,D_SAV!$A$5:$I$29,3,0),)</f>
        <v>0</v>
      </c>
      <c r="C3913" s="64" t="str">
        <f>IFERROR(VLOOKUP($A3913,D_SAV!$A$5:$I$29,4,0),"")</f>
        <v/>
      </c>
      <c r="D3913" s="65">
        <f>IFERROR(VLOOKUP($A3913,D_SAV!$A$5:$I$29,5,0),)</f>
        <v>0</v>
      </c>
      <c r="E3913" s="60"/>
      <c r="F3913" s="60"/>
      <c r="G3913" s="60"/>
      <c r="H3913" s="60"/>
      <c r="I3913" s="60"/>
      <c r="J3913" s="60"/>
      <c r="K3913" s="65">
        <f>IFERROR(VLOOKUP($A3913,D_SAV!$A$5:$I$29,6,0),)</f>
        <v>0</v>
      </c>
    </row>
    <row r="3914" spans="1:11" x14ac:dyDescent="0.25">
      <c r="A3914" s="59"/>
      <c r="B3914" s="63">
        <f>IFERROR(VLOOKUP($A3914,D_SAV!$A$5:$I$29,3,0),)</f>
        <v>0</v>
      </c>
      <c r="C3914" s="64" t="str">
        <f>IFERROR(VLOOKUP($A3914,D_SAV!$A$5:$I$29,4,0),"")</f>
        <v/>
      </c>
      <c r="D3914" s="65">
        <f>IFERROR(VLOOKUP($A3914,D_SAV!$A$5:$I$29,5,0),)</f>
        <v>0</v>
      </c>
      <c r="E3914" s="60"/>
      <c r="F3914" s="60"/>
      <c r="G3914" s="60"/>
      <c r="H3914" s="60"/>
      <c r="I3914" s="60"/>
      <c r="J3914" s="60"/>
      <c r="K3914" s="65">
        <f>IFERROR(VLOOKUP($A3914,D_SAV!$A$5:$I$29,6,0),)</f>
        <v>0</v>
      </c>
    </row>
    <row r="3915" spans="1:11" x14ac:dyDescent="0.25">
      <c r="A3915" s="59"/>
      <c r="B3915" s="63">
        <f>IFERROR(VLOOKUP($A3915,D_SAV!$A$5:$I$29,3,0),)</f>
        <v>0</v>
      </c>
      <c r="C3915" s="64" t="str">
        <f>IFERROR(VLOOKUP($A3915,D_SAV!$A$5:$I$29,4,0),"")</f>
        <v/>
      </c>
      <c r="D3915" s="65">
        <f>IFERROR(VLOOKUP($A3915,D_SAV!$A$5:$I$29,5,0),)</f>
        <v>0</v>
      </c>
      <c r="E3915" s="60"/>
      <c r="F3915" s="60"/>
      <c r="G3915" s="60"/>
      <c r="H3915" s="60"/>
      <c r="I3915" s="60"/>
      <c r="J3915" s="60"/>
      <c r="K3915" s="65">
        <f>IFERROR(VLOOKUP($A3915,D_SAV!$A$5:$I$29,6,0),)</f>
        <v>0</v>
      </c>
    </row>
    <row r="3916" spans="1:11" x14ac:dyDescent="0.25">
      <c r="A3916" s="59"/>
      <c r="B3916" s="63">
        <f>IFERROR(VLOOKUP($A3916,D_SAV!$A$5:$I$29,3,0),)</f>
        <v>0</v>
      </c>
      <c r="C3916" s="64" t="str">
        <f>IFERROR(VLOOKUP($A3916,D_SAV!$A$5:$I$29,4,0),"")</f>
        <v/>
      </c>
      <c r="D3916" s="65">
        <f>IFERROR(VLOOKUP($A3916,D_SAV!$A$5:$I$29,5,0),)</f>
        <v>0</v>
      </c>
      <c r="E3916" s="60"/>
      <c r="F3916" s="60"/>
      <c r="G3916" s="60"/>
      <c r="H3916" s="60"/>
      <c r="I3916" s="60"/>
      <c r="J3916" s="60"/>
      <c r="K3916" s="65">
        <f>IFERROR(VLOOKUP($A3916,D_SAV!$A$5:$I$29,6,0),)</f>
        <v>0</v>
      </c>
    </row>
    <row r="3917" spans="1:11" x14ac:dyDescent="0.25">
      <c r="A3917" s="59"/>
      <c r="B3917" s="63">
        <f>IFERROR(VLOOKUP($A3917,D_SAV!$A$5:$I$29,3,0),)</f>
        <v>0</v>
      </c>
      <c r="C3917" s="64" t="str">
        <f>IFERROR(VLOOKUP($A3917,D_SAV!$A$5:$I$29,4,0),"")</f>
        <v/>
      </c>
      <c r="D3917" s="65">
        <f>IFERROR(VLOOKUP($A3917,D_SAV!$A$5:$I$29,5,0),)</f>
        <v>0</v>
      </c>
      <c r="E3917" s="60"/>
      <c r="F3917" s="60"/>
      <c r="G3917" s="60"/>
      <c r="H3917" s="60"/>
      <c r="I3917" s="60"/>
      <c r="J3917" s="60"/>
      <c r="K3917" s="65">
        <f>IFERROR(VLOOKUP($A3917,D_SAV!$A$5:$I$29,6,0),)</f>
        <v>0</v>
      </c>
    </row>
    <row r="3918" spans="1:11" x14ac:dyDescent="0.25">
      <c r="A3918" s="59"/>
      <c r="B3918" s="63">
        <f>IFERROR(VLOOKUP($A3918,D_SAV!$A$5:$I$29,3,0),)</f>
        <v>0</v>
      </c>
      <c r="C3918" s="64" t="str">
        <f>IFERROR(VLOOKUP($A3918,D_SAV!$A$5:$I$29,4,0),"")</f>
        <v/>
      </c>
      <c r="D3918" s="65">
        <f>IFERROR(VLOOKUP($A3918,D_SAV!$A$5:$I$29,5,0),)</f>
        <v>0</v>
      </c>
      <c r="E3918" s="60"/>
      <c r="F3918" s="60"/>
      <c r="G3918" s="60"/>
      <c r="H3918" s="60"/>
      <c r="I3918" s="60"/>
      <c r="J3918" s="60"/>
      <c r="K3918" s="65">
        <f>IFERROR(VLOOKUP($A3918,D_SAV!$A$5:$I$29,6,0),)</f>
        <v>0</v>
      </c>
    </row>
    <row r="3919" spans="1:11" x14ac:dyDescent="0.25">
      <c r="A3919" s="59"/>
      <c r="B3919" s="63">
        <f>IFERROR(VLOOKUP($A3919,D_SAV!$A$5:$I$29,3,0),)</f>
        <v>0</v>
      </c>
      <c r="C3919" s="64" t="str">
        <f>IFERROR(VLOOKUP($A3919,D_SAV!$A$5:$I$29,4,0),"")</f>
        <v/>
      </c>
      <c r="D3919" s="65">
        <f>IFERROR(VLOOKUP($A3919,D_SAV!$A$5:$I$29,5,0),)</f>
        <v>0</v>
      </c>
      <c r="E3919" s="60"/>
      <c r="F3919" s="60"/>
      <c r="G3919" s="60"/>
      <c r="H3919" s="60"/>
      <c r="I3919" s="60"/>
      <c r="J3919" s="60"/>
      <c r="K3919" s="65">
        <f>IFERROR(VLOOKUP($A3919,D_SAV!$A$5:$I$29,6,0),)</f>
        <v>0</v>
      </c>
    </row>
    <row r="3920" spans="1:11" x14ac:dyDescent="0.25">
      <c r="A3920" s="59"/>
      <c r="B3920" s="63">
        <f>IFERROR(VLOOKUP($A3920,D_SAV!$A$5:$I$29,3,0),)</f>
        <v>0</v>
      </c>
      <c r="C3920" s="64" t="str">
        <f>IFERROR(VLOOKUP($A3920,D_SAV!$A$5:$I$29,4,0),"")</f>
        <v/>
      </c>
      <c r="D3920" s="65">
        <f>IFERROR(VLOOKUP($A3920,D_SAV!$A$5:$I$29,5,0),)</f>
        <v>0</v>
      </c>
      <c r="E3920" s="60"/>
      <c r="F3920" s="60"/>
      <c r="G3920" s="60"/>
      <c r="H3920" s="60"/>
      <c r="I3920" s="60"/>
      <c r="J3920" s="60"/>
      <c r="K3920" s="65">
        <f>IFERROR(VLOOKUP($A3920,D_SAV!$A$5:$I$29,6,0),)</f>
        <v>0</v>
      </c>
    </row>
    <row r="3921" spans="1:11" x14ac:dyDescent="0.25">
      <c r="A3921" s="59"/>
      <c r="B3921" s="63">
        <f>IFERROR(VLOOKUP($A3921,D_SAV!$A$5:$I$29,3,0),)</f>
        <v>0</v>
      </c>
      <c r="C3921" s="64" t="str">
        <f>IFERROR(VLOOKUP($A3921,D_SAV!$A$5:$I$29,4,0),"")</f>
        <v/>
      </c>
      <c r="D3921" s="65">
        <f>IFERROR(VLOOKUP($A3921,D_SAV!$A$5:$I$29,5,0),)</f>
        <v>0</v>
      </c>
      <c r="E3921" s="60"/>
      <c r="F3921" s="60"/>
      <c r="G3921" s="60"/>
      <c r="H3921" s="60"/>
      <c r="I3921" s="60"/>
      <c r="J3921" s="60"/>
      <c r="K3921" s="65">
        <f>IFERROR(VLOOKUP($A3921,D_SAV!$A$5:$I$29,6,0),)</f>
        <v>0</v>
      </c>
    </row>
    <row r="3922" spans="1:11" x14ac:dyDescent="0.25">
      <c r="A3922" s="59"/>
      <c r="B3922" s="63">
        <f>IFERROR(VLOOKUP($A3922,D_SAV!$A$5:$I$29,3,0),)</f>
        <v>0</v>
      </c>
      <c r="C3922" s="64" t="str">
        <f>IFERROR(VLOOKUP($A3922,D_SAV!$A$5:$I$29,4,0),"")</f>
        <v/>
      </c>
      <c r="D3922" s="65">
        <f>IFERROR(VLOOKUP($A3922,D_SAV!$A$5:$I$29,5,0),)</f>
        <v>0</v>
      </c>
      <c r="E3922" s="60"/>
      <c r="F3922" s="60"/>
      <c r="G3922" s="60"/>
      <c r="H3922" s="60"/>
      <c r="I3922" s="60"/>
      <c r="J3922" s="60"/>
      <c r="K3922" s="65">
        <f>IFERROR(VLOOKUP($A3922,D_SAV!$A$5:$I$29,6,0),)</f>
        <v>0</v>
      </c>
    </row>
    <row r="3923" spans="1:11" x14ac:dyDescent="0.25">
      <c r="A3923" s="59"/>
      <c r="B3923" s="63">
        <f>IFERROR(VLOOKUP($A3923,D_SAV!$A$5:$I$29,3,0),)</f>
        <v>0</v>
      </c>
      <c r="C3923" s="64" t="str">
        <f>IFERROR(VLOOKUP($A3923,D_SAV!$A$5:$I$29,4,0),"")</f>
        <v/>
      </c>
      <c r="D3923" s="65">
        <f>IFERROR(VLOOKUP($A3923,D_SAV!$A$5:$I$29,5,0),)</f>
        <v>0</v>
      </c>
      <c r="E3923" s="60"/>
      <c r="F3923" s="60"/>
      <c r="G3923" s="60"/>
      <c r="H3923" s="60"/>
      <c r="I3923" s="60"/>
      <c r="J3923" s="60"/>
      <c r="K3923" s="65">
        <f>IFERROR(VLOOKUP($A3923,D_SAV!$A$5:$I$29,6,0),)</f>
        <v>0</v>
      </c>
    </row>
    <row r="3924" spans="1:11" x14ac:dyDescent="0.25">
      <c r="A3924" s="59"/>
      <c r="B3924" s="63">
        <f>IFERROR(VLOOKUP($A3924,D_SAV!$A$5:$I$29,3,0),)</f>
        <v>0</v>
      </c>
      <c r="C3924" s="64" t="str">
        <f>IFERROR(VLOOKUP($A3924,D_SAV!$A$5:$I$29,4,0),"")</f>
        <v/>
      </c>
      <c r="D3924" s="65">
        <f>IFERROR(VLOOKUP($A3924,D_SAV!$A$5:$I$29,5,0),)</f>
        <v>0</v>
      </c>
      <c r="E3924" s="60"/>
      <c r="F3924" s="60"/>
      <c r="G3924" s="60"/>
      <c r="H3924" s="60"/>
      <c r="I3924" s="60"/>
      <c r="J3924" s="60"/>
      <c r="K3924" s="65">
        <f>IFERROR(VLOOKUP($A3924,D_SAV!$A$5:$I$29,6,0),)</f>
        <v>0</v>
      </c>
    </row>
    <row r="3925" spans="1:11" x14ac:dyDescent="0.25">
      <c r="A3925" s="59"/>
      <c r="B3925" s="63">
        <f>IFERROR(VLOOKUP($A3925,D_SAV!$A$5:$I$29,3,0),)</f>
        <v>0</v>
      </c>
      <c r="C3925" s="64" t="str">
        <f>IFERROR(VLOOKUP($A3925,D_SAV!$A$5:$I$29,4,0),"")</f>
        <v/>
      </c>
      <c r="D3925" s="65">
        <f>IFERROR(VLOOKUP($A3925,D_SAV!$A$5:$I$29,5,0),)</f>
        <v>0</v>
      </c>
      <c r="E3925" s="60"/>
      <c r="F3925" s="60"/>
      <c r="G3925" s="60"/>
      <c r="H3925" s="60"/>
      <c r="I3925" s="60"/>
      <c r="J3925" s="60"/>
      <c r="K3925" s="65">
        <f>IFERROR(VLOOKUP($A3925,D_SAV!$A$5:$I$29,6,0),)</f>
        <v>0</v>
      </c>
    </row>
    <row r="3926" spans="1:11" x14ac:dyDescent="0.25">
      <c r="A3926" s="59"/>
      <c r="B3926" s="63">
        <f>IFERROR(VLOOKUP($A3926,D_SAV!$A$5:$I$29,3,0),)</f>
        <v>0</v>
      </c>
      <c r="C3926" s="64" t="str">
        <f>IFERROR(VLOOKUP($A3926,D_SAV!$A$5:$I$29,4,0),"")</f>
        <v/>
      </c>
      <c r="D3926" s="65">
        <f>IFERROR(VLOOKUP($A3926,D_SAV!$A$5:$I$29,5,0),)</f>
        <v>0</v>
      </c>
      <c r="E3926" s="60"/>
      <c r="F3926" s="60"/>
      <c r="G3926" s="60"/>
      <c r="H3926" s="60"/>
      <c r="I3926" s="60"/>
      <c r="J3926" s="60"/>
      <c r="K3926" s="65">
        <f>IFERROR(VLOOKUP($A3926,D_SAV!$A$5:$I$29,6,0),)</f>
        <v>0</v>
      </c>
    </row>
    <row r="3927" spans="1:11" x14ac:dyDescent="0.25">
      <c r="A3927" s="59"/>
      <c r="B3927" s="63">
        <f>IFERROR(VLOOKUP($A3927,D_SAV!$A$5:$I$29,3,0),)</f>
        <v>0</v>
      </c>
      <c r="C3927" s="64" t="str">
        <f>IFERROR(VLOOKUP($A3927,D_SAV!$A$5:$I$29,4,0),"")</f>
        <v/>
      </c>
      <c r="D3927" s="65">
        <f>IFERROR(VLOOKUP($A3927,D_SAV!$A$5:$I$29,5,0),)</f>
        <v>0</v>
      </c>
      <c r="E3927" s="60"/>
      <c r="F3927" s="60"/>
      <c r="G3927" s="60"/>
      <c r="H3927" s="60"/>
      <c r="I3927" s="60"/>
      <c r="J3927" s="60"/>
      <c r="K3927" s="65">
        <f>IFERROR(VLOOKUP($A3927,D_SAV!$A$5:$I$29,6,0),)</f>
        <v>0</v>
      </c>
    </row>
    <row r="3928" spans="1:11" x14ac:dyDescent="0.25">
      <c r="A3928" s="59"/>
      <c r="B3928" s="63">
        <f>IFERROR(VLOOKUP($A3928,D_SAV!$A$5:$I$29,3,0),)</f>
        <v>0</v>
      </c>
      <c r="C3928" s="64" t="str">
        <f>IFERROR(VLOOKUP($A3928,D_SAV!$A$5:$I$29,4,0),"")</f>
        <v/>
      </c>
      <c r="D3928" s="65">
        <f>IFERROR(VLOOKUP($A3928,D_SAV!$A$5:$I$29,5,0),)</f>
        <v>0</v>
      </c>
      <c r="E3928" s="60"/>
      <c r="F3928" s="60"/>
      <c r="G3928" s="60"/>
      <c r="H3928" s="60"/>
      <c r="I3928" s="60"/>
      <c r="J3928" s="60"/>
      <c r="K3928" s="65">
        <f>IFERROR(VLOOKUP($A3928,D_SAV!$A$5:$I$29,6,0),)</f>
        <v>0</v>
      </c>
    </row>
    <row r="3929" spans="1:11" x14ac:dyDescent="0.25">
      <c r="A3929" s="59"/>
      <c r="B3929" s="63">
        <f>IFERROR(VLOOKUP($A3929,D_SAV!$A$5:$I$29,3,0),)</f>
        <v>0</v>
      </c>
      <c r="C3929" s="64" t="str">
        <f>IFERROR(VLOOKUP($A3929,D_SAV!$A$5:$I$29,4,0),"")</f>
        <v/>
      </c>
      <c r="D3929" s="65">
        <f>IFERROR(VLOOKUP($A3929,D_SAV!$A$5:$I$29,5,0),)</f>
        <v>0</v>
      </c>
      <c r="E3929" s="60"/>
      <c r="F3929" s="60"/>
      <c r="G3929" s="60"/>
      <c r="H3929" s="60"/>
      <c r="I3929" s="60"/>
      <c r="J3929" s="60"/>
      <c r="K3929" s="65">
        <f>IFERROR(VLOOKUP($A3929,D_SAV!$A$5:$I$29,6,0),)</f>
        <v>0</v>
      </c>
    </row>
    <row r="3930" spans="1:11" x14ac:dyDescent="0.25">
      <c r="A3930" s="59"/>
      <c r="B3930" s="63">
        <f>IFERROR(VLOOKUP($A3930,D_SAV!$A$5:$I$29,3,0),)</f>
        <v>0</v>
      </c>
      <c r="C3930" s="64" t="str">
        <f>IFERROR(VLOOKUP($A3930,D_SAV!$A$5:$I$29,4,0),"")</f>
        <v/>
      </c>
      <c r="D3930" s="65">
        <f>IFERROR(VLOOKUP($A3930,D_SAV!$A$5:$I$29,5,0),)</f>
        <v>0</v>
      </c>
      <c r="E3930" s="60"/>
      <c r="F3930" s="60"/>
      <c r="G3930" s="60"/>
      <c r="H3930" s="60"/>
      <c r="I3930" s="60"/>
      <c r="J3930" s="60"/>
      <c r="K3930" s="65">
        <f>IFERROR(VLOOKUP($A3930,D_SAV!$A$5:$I$29,6,0),)</f>
        <v>0</v>
      </c>
    </row>
    <row r="3931" spans="1:11" x14ac:dyDescent="0.25">
      <c r="A3931" s="59"/>
      <c r="B3931" s="63">
        <f>IFERROR(VLOOKUP($A3931,D_SAV!$A$5:$I$29,3,0),)</f>
        <v>0</v>
      </c>
      <c r="C3931" s="64" t="str">
        <f>IFERROR(VLOOKUP($A3931,D_SAV!$A$5:$I$29,4,0),"")</f>
        <v/>
      </c>
      <c r="D3931" s="65">
        <f>IFERROR(VLOOKUP($A3931,D_SAV!$A$5:$I$29,5,0),)</f>
        <v>0</v>
      </c>
      <c r="E3931" s="60"/>
      <c r="F3931" s="60"/>
      <c r="G3931" s="60"/>
      <c r="H3931" s="60"/>
      <c r="I3931" s="60"/>
      <c r="J3931" s="60"/>
      <c r="K3931" s="65">
        <f>IFERROR(VLOOKUP($A3931,D_SAV!$A$5:$I$29,6,0),)</f>
        <v>0</v>
      </c>
    </row>
    <row r="3932" spans="1:11" x14ac:dyDescent="0.25">
      <c r="A3932" s="59"/>
      <c r="B3932" s="63">
        <f>IFERROR(VLOOKUP($A3932,D_SAV!$A$5:$I$29,3,0),)</f>
        <v>0</v>
      </c>
      <c r="C3932" s="64" t="str">
        <f>IFERROR(VLOOKUP($A3932,D_SAV!$A$5:$I$29,4,0),"")</f>
        <v/>
      </c>
      <c r="D3932" s="65">
        <f>IFERROR(VLOOKUP($A3932,D_SAV!$A$5:$I$29,5,0),)</f>
        <v>0</v>
      </c>
      <c r="E3932" s="60"/>
      <c r="F3932" s="60"/>
      <c r="G3932" s="60"/>
      <c r="H3932" s="60"/>
      <c r="I3932" s="60"/>
      <c r="J3932" s="60"/>
      <c r="K3932" s="65">
        <f>IFERROR(VLOOKUP($A3932,D_SAV!$A$5:$I$29,6,0),)</f>
        <v>0</v>
      </c>
    </row>
    <row r="3933" spans="1:11" x14ac:dyDescent="0.25">
      <c r="A3933" s="59"/>
      <c r="B3933" s="63">
        <f>IFERROR(VLOOKUP($A3933,D_SAV!$A$5:$I$29,3,0),)</f>
        <v>0</v>
      </c>
      <c r="C3933" s="64" t="str">
        <f>IFERROR(VLOOKUP($A3933,D_SAV!$A$5:$I$29,4,0),"")</f>
        <v/>
      </c>
      <c r="D3933" s="65">
        <f>IFERROR(VLOOKUP($A3933,D_SAV!$A$5:$I$29,5,0),)</f>
        <v>0</v>
      </c>
      <c r="E3933" s="60"/>
      <c r="F3933" s="60"/>
      <c r="G3933" s="60"/>
      <c r="H3933" s="60"/>
      <c r="I3933" s="60"/>
      <c r="J3933" s="60"/>
      <c r="K3933" s="65">
        <f>IFERROR(VLOOKUP($A3933,D_SAV!$A$5:$I$29,6,0),)</f>
        <v>0</v>
      </c>
    </row>
    <row r="3934" spans="1:11" x14ac:dyDescent="0.25">
      <c r="A3934" s="59"/>
      <c r="B3934" s="63">
        <f>IFERROR(VLOOKUP($A3934,D_SAV!$A$5:$I$29,3,0),)</f>
        <v>0</v>
      </c>
      <c r="C3934" s="64" t="str">
        <f>IFERROR(VLOOKUP($A3934,D_SAV!$A$5:$I$29,4,0),"")</f>
        <v/>
      </c>
      <c r="D3934" s="65">
        <f>IFERROR(VLOOKUP($A3934,D_SAV!$A$5:$I$29,5,0),)</f>
        <v>0</v>
      </c>
      <c r="E3934" s="60"/>
      <c r="F3934" s="60"/>
      <c r="G3934" s="60"/>
      <c r="H3934" s="60"/>
      <c r="I3934" s="60"/>
      <c r="J3934" s="60"/>
      <c r="K3934" s="65">
        <f>IFERROR(VLOOKUP($A3934,D_SAV!$A$5:$I$29,6,0),)</f>
        <v>0</v>
      </c>
    </row>
    <row r="3935" spans="1:11" x14ac:dyDescent="0.25">
      <c r="A3935" s="59"/>
      <c r="B3935" s="63">
        <f>IFERROR(VLOOKUP($A3935,D_SAV!$A$5:$I$29,3,0),)</f>
        <v>0</v>
      </c>
      <c r="C3935" s="64" t="str">
        <f>IFERROR(VLOOKUP($A3935,D_SAV!$A$5:$I$29,4,0),"")</f>
        <v/>
      </c>
      <c r="D3935" s="65">
        <f>IFERROR(VLOOKUP($A3935,D_SAV!$A$5:$I$29,5,0),)</f>
        <v>0</v>
      </c>
      <c r="E3935" s="60"/>
      <c r="F3935" s="60"/>
      <c r="G3935" s="60"/>
      <c r="H3935" s="60"/>
      <c r="I3935" s="60"/>
      <c r="J3935" s="60"/>
      <c r="K3935" s="65">
        <f>IFERROR(VLOOKUP($A3935,D_SAV!$A$5:$I$29,6,0),)</f>
        <v>0</v>
      </c>
    </row>
    <row r="3936" spans="1:11" x14ac:dyDescent="0.25">
      <c r="A3936" s="59"/>
      <c r="B3936" s="63">
        <f>IFERROR(VLOOKUP($A3936,D_SAV!$A$5:$I$29,3,0),)</f>
        <v>0</v>
      </c>
      <c r="C3936" s="64" t="str">
        <f>IFERROR(VLOOKUP($A3936,D_SAV!$A$5:$I$29,4,0),"")</f>
        <v/>
      </c>
      <c r="D3936" s="65">
        <f>IFERROR(VLOOKUP($A3936,D_SAV!$A$5:$I$29,5,0),)</f>
        <v>0</v>
      </c>
      <c r="E3936" s="60"/>
      <c r="F3936" s="60"/>
      <c r="G3936" s="60"/>
      <c r="H3936" s="60"/>
      <c r="I3936" s="60"/>
      <c r="J3936" s="60"/>
      <c r="K3936" s="65">
        <f>IFERROR(VLOOKUP($A3936,D_SAV!$A$5:$I$29,6,0),)</f>
        <v>0</v>
      </c>
    </row>
    <row r="3937" spans="1:11" x14ac:dyDescent="0.25">
      <c r="A3937" s="59"/>
      <c r="B3937" s="63">
        <f>IFERROR(VLOOKUP($A3937,D_SAV!$A$5:$I$29,3,0),)</f>
        <v>0</v>
      </c>
      <c r="C3937" s="64" t="str">
        <f>IFERROR(VLOOKUP($A3937,D_SAV!$A$5:$I$29,4,0),"")</f>
        <v/>
      </c>
      <c r="D3937" s="65">
        <f>IFERROR(VLOOKUP($A3937,D_SAV!$A$5:$I$29,5,0),)</f>
        <v>0</v>
      </c>
      <c r="E3937" s="60"/>
      <c r="F3937" s="60"/>
      <c r="G3937" s="60"/>
      <c r="H3937" s="60"/>
      <c r="I3937" s="60"/>
      <c r="J3937" s="60"/>
      <c r="K3937" s="65">
        <f>IFERROR(VLOOKUP($A3937,D_SAV!$A$5:$I$29,6,0),)</f>
        <v>0</v>
      </c>
    </row>
    <row r="3938" spans="1:11" x14ac:dyDescent="0.25">
      <c r="A3938" s="59"/>
      <c r="B3938" s="63">
        <f>IFERROR(VLOOKUP($A3938,D_SAV!$A$5:$I$29,3,0),)</f>
        <v>0</v>
      </c>
      <c r="C3938" s="64" t="str">
        <f>IFERROR(VLOOKUP($A3938,D_SAV!$A$5:$I$29,4,0),"")</f>
        <v/>
      </c>
      <c r="D3938" s="65">
        <f>IFERROR(VLOOKUP($A3938,D_SAV!$A$5:$I$29,5,0),)</f>
        <v>0</v>
      </c>
      <c r="E3938" s="60"/>
      <c r="F3938" s="60"/>
      <c r="G3938" s="60"/>
      <c r="H3938" s="60"/>
      <c r="I3938" s="60"/>
      <c r="J3938" s="60"/>
      <c r="K3938" s="65">
        <f>IFERROR(VLOOKUP($A3938,D_SAV!$A$5:$I$29,6,0),)</f>
        <v>0</v>
      </c>
    </row>
    <row r="3939" spans="1:11" x14ac:dyDescent="0.25">
      <c r="A3939" s="59"/>
      <c r="B3939" s="63">
        <f>IFERROR(VLOOKUP($A3939,D_SAV!$A$5:$I$29,3,0),)</f>
        <v>0</v>
      </c>
      <c r="C3939" s="64" t="str">
        <f>IFERROR(VLOOKUP($A3939,D_SAV!$A$5:$I$29,4,0),"")</f>
        <v/>
      </c>
      <c r="D3939" s="65">
        <f>IFERROR(VLOOKUP($A3939,D_SAV!$A$5:$I$29,5,0),)</f>
        <v>0</v>
      </c>
      <c r="E3939" s="60"/>
      <c r="F3939" s="60"/>
      <c r="G3939" s="60"/>
      <c r="H3939" s="60"/>
      <c r="I3939" s="60"/>
      <c r="J3939" s="60"/>
      <c r="K3939" s="65">
        <f>IFERROR(VLOOKUP($A3939,D_SAV!$A$5:$I$29,6,0),)</f>
        <v>0</v>
      </c>
    </row>
    <row r="3940" spans="1:11" x14ac:dyDescent="0.25">
      <c r="A3940" s="59"/>
      <c r="B3940" s="63">
        <f>IFERROR(VLOOKUP($A3940,D_SAV!$A$5:$I$29,3,0),)</f>
        <v>0</v>
      </c>
      <c r="C3940" s="64" t="str">
        <f>IFERROR(VLOOKUP($A3940,D_SAV!$A$5:$I$29,4,0),"")</f>
        <v/>
      </c>
      <c r="D3940" s="65">
        <f>IFERROR(VLOOKUP($A3940,D_SAV!$A$5:$I$29,5,0),)</f>
        <v>0</v>
      </c>
      <c r="E3940" s="60"/>
      <c r="F3940" s="60"/>
      <c r="G3940" s="60"/>
      <c r="H3940" s="60"/>
      <c r="I3940" s="60"/>
      <c r="J3940" s="60"/>
      <c r="K3940" s="65">
        <f>IFERROR(VLOOKUP($A3940,D_SAV!$A$5:$I$29,6,0),)</f>
        <v>0</v>
      </c>
    </row>
    <row r="3941" spans="1:11" x14ac:dyDescent="0.25">
      <c r="A3941" s="59"/>
      <c r="B3941" s="63">
        <f>IFERROR(VLOOKUP($A3941,D_SAV!$A$5:$I$29,3,0),)</f>
        <v>0</v>
      </c>
      <c r="C3941" s="64" t="str">
        <f>IFERROR(VLOOKUP($A3941,D_SAV!$A$5:$I$29,4,0),"")</f>
        <v/>
      </c>
      <c r="D3941" s="65">
        <f>IFERROR(VLOOKUP($A3941,D_SAV!$A$5:$I$29,5,0),)</f>
        <v>0</v>
      </c>
      <c r="E3941" s="60"/>
      <c r="F3941" s="60"/>
      <c r="G3941" s="60"/>
      <c r="H3941" s="60"/>
      <c r="I3941" s="60"/>
      <c r="J3941" s="60"/>
      <c r="K3941" s="65">
        <f>IFERROR(VLOOKUP($A3941,D_SAV!$A$5:$I$29,6,0),)</f>
        <v>0</v>
      </c>
    </row>
    <row r="3942" spans="1:11" x14ac:dyDescent="0.25">
      <c r="A3942" s="59"/>
      <c r="B3942" s="63">
        <f>IFERROR(VLOOKUP($A3942,D_SAV!$A$5:$I$29,3,0),)</f>
        <v>0</v>
      </c>
      <c r="C3942" s="64" t="str">
        <f>IFERROR(VLOOKUP($A3942,D_SAV!$A$5:$I$29,4,0),"")</f>
        <v/>
      </c>
      <c r="D3942" s="65">
        <f>IFERROR(VLOOKUP($A3942,D_SAV!$A$5:$I$29,5,0),)</f>
        <v>0</v>
      </c>
      <c r="E3942" s="60"/>
      <c r="F3942" s="60"/>
      <c r="G3942" s="60"/>
      <c r="H3942" s="60"/>
      <c r="I3942" s="60"/>
      <c r="J3942" s="60"/>
      <c r="K3942" s="65">
        <f>IFERROR(VLOOKUP($A3942,D_SAV!$A$5:$I$29,6,0),)</f>
        <v>0</v>
      </c>
    </row>
    <row r="3943" spans="1:11" x14ac:dyDescent="0.25">
      <c r="A3943" s="59"/>
      <c r="B3943" s="63">
        <f>IFERROR(VLOOKUP($A3943,D_SAV!$A$5:$I$29,3,0),)</f>
        <v>0</v>
      </c>
      <c r="C3943" s="64" t="str">
        <f>IFERROR(VLOOKUP($A3943,D_SAV!$A$5:$I$29,4,0),"")</f>
        <v/>
      </c>
      <c r="D3943" s="65">
        <f>IFERROR(VLOOKUP($A3943,D_SAV!$A$5:$I$29,5,0),)</f>
        <v>0</v>
      </c>
      <c r="E3943" s="60"/>
      <c r="F3943" s="60"/>
      <c r="G3943" s="60"/>
      <c r="H3943" s="60"/>
      <c r="I3943" s="60"/>
      <c r="J3943" s="60"/>
      <c r="K3943" s="65">
        <f>IFERROR(VLOOKUP($A3943,D_SAV!$A$5:$I$29,6,0),)</f>
        <v>0</v>
      </c>
    </row>
    <row r="3944" spans="1:11" x14ac:dyDescent="0.25">
      <c r="A3944" s="59"/>
      <c r="B3944" s="63">
        <f>IFERROR(VLOOKUP($A3944,D_SAV!$A$5:$I$29,3,0),)</f>
        <v>0</v>
      </c>
      <c r="C3944" s="64" t="str">
        <f>IFERROR(VLOOKUP($A3944,D_SAV!$A$5:$I$29,4,0),"")</f>
        <v/>
      </c>
      <c r="D3944" s="65">
        <f>IFERROR(VLOOKUP($A3944,D_SAV!$A$5:$I$29,5,0),)</f>
        <v>0</v>
      </c>
      <c r="E3944" s="60"/>
      <c r="F3944" s="60"/>
      <c r="G3944" s="60"/>
      <c r="H3944" s="60"/>
      <c r="I3944" s="60"/>
      <c r="J3944" s="60"/>
      <c r="K3944" s="65">
        <f>IFERROR(VLOOKUP($A3944,D_SAV!$A$5:$I$29,6,0),)</f>
        <v>0</v>
      </c>
    </row>
    <row r="3945" spans="1:11" x14ac:dyDescent="0.25">
      <c r="A3945" s="59"/>
      <c r="B3945" s="63">
        <f>IFERROR(VLOOKUP($A3945,D_SAV!$A$5:$I$29,3,0),)</f>
        <v>0</v>
      </c>
      <c r="C3945" s="64" t="str">
        <f>IFERROR(VLOOKUP($A3945,D_SAV!$A$5:$I$29,4,0),"")</f>
        <v/>
      </c>
      <c r="D3945" s="65">
        <f>IFERROR(VLOOKUP($A3945,D_SAV!$A$5:$I$29,5,0),)</f>
        <v>0</v>
      </c>
      <c r="E3945" s="60"/>
      <c r="F3945" s="60"/>
      <c r="G3945" s="60"/>
      <c r="H3945" s="60"/>
      <c r="I3945" s="60"/>
      <c r="J3945" s="60"/>
      <c r="K3945" s="65">
        <f>IFERROR(VLOOKUP($A3945,D_SAV!$A$5:$I$29,6,0),)</f>
        <v>0</v>
      </c>
    </row>
    <row r="3946" spans="1:11" x14ac:dyDescent="0.25">
      <c r="A3946" s="59"/>
      <c r="B3946" s="63">
        <f>IFERROR(VLOOKUP($A3946,D_SAV!$A$5:$I$29,3,0),)</f>
        <v>0</v>
      </c>
      <c r="C3946" s="64" t="str">
        <f>IFERROR(VLOOKUP($A3946,D_SAV!$A$5:$I$29,4,0),"")</f>
        <v/>
      </c>
      <c r="D3946" s="65">
        <f>IFERROR(VLOOKUP($A3946,D_SAV!$A$5:$I$29,5,0),)</f>
        <v>0</v>
      </c>
      <c r="E3946" s="60"/>
      <c r="F3946" s="60"/>
      <c r="G3946" s="60"/>
      <c r="H3946" s="60"/>
      <c r="I3946" s="60"/>
      <c r="J3946" s="60"/>
      <c r="K3946" s="65">
        <f>IFERROR(VLOOKUP($A3946,D_SAV!$A$5:$I$29,6,0),)</f>
        <v>0</v>
      </c>
    </row>
    <row r="3947" spans="1:11" x14ac:dyDescent="0.25">
      <c r="A3947" s="59"/>
      <c r="B3947" s="63">
        <f>IFERROR(VLOOKUP($A3947,D_SAV!$A$5:$I$29,3,0),)</f>
        <v>0</v>
      </c>
      <c r="C3947" s="64" t="str">
        <f>IFERROR(VLOOKUP($A3947,D_SAV!$A$5:$I$29,4,0),"")</f>
        <v/>
      </c>
      <c r="D3947" s="65">
        <f>IFERROR(VLOOKUP($A3947,D_SAV!$A$5:$I$29,5,0),)</f>
        <v>0</v>
      </c>
      <c r="E3947" s="60"/>
      <c r="F3947" s="60"/>
      <c r="G3947" s="60"/>
      <c r="H3947" s="60"/>
      <c r="I3947" s="60"/>
      <c r="J3947" s="60"/>
      <c r="K3947" s="65">
        <f>IFERROR(VLOOKUP($A3947,D_SAV!$A$5:$I$29,6,0),)</f>
        <v>0</v>
      </c>
    </row>
    <row r="3948" spans="1:11" x14ac:dyDescent="0.25">
      <c r="A3948" s="59"/>
      <c r="B3948" s="63">
        <f>IFERROR(VLOOKUP($A3948,D_SAV!$A$5:$I$29,3,0),)</f>
        <v>0</v>
      </c>
      <c r="C3948" s="64" t="str">
        <f>IFERROR(VLOOKUP($A3948,D_SAV!$A$5:$I$29,4,0),"")</f>
        <v/>
      </c>
      <c r="D3948" s="65">
        <f>IFERROR(VLOOKUP($A3948,D_SAV!$A$5:$I$29,5,0),)</f>
        <v>0</v>
      </c>
      <c r="E3948" s="60"/>
      <c r="F3948" s="60"/>
      <c r="G3948" s="60"/>
      <c r="H3948" s="60"/>
      <c r="I3948" s="60"/>
      <c r="J3948" s="60"/>
      <c r="K3948" s="65">
        <f>IFERROR(VLOOKUP($A3948,D_SAV!$A$5:$I$29,6,0),)</f>
        <v>0</v>
      </c>
    </row>
    <row r="3949" spans="1:11" x14ac:dyDescent="0.25">
      <c r="A3949" s="59"/>
      <c r="B3949" s="63">
        <f>IFERROR(VLOOKUP($A3949,D_SAV!$A$5:$I$29,3,0),)</f>
        <v>0</v>
      </c>
      <c r="C3949" s="64" t="str">
        <f>IFERROR(VLOOKUP($A3949,D_SAV!$A$5:$I$29,4,0),"")</f>
        <v/>
      </c>
      <c r="D3949" s="65">
        <f>IFERROR(VLOOKUP($A3949,D_SAV!$A$5:$I$29,5,0),)</f>
        <v>0</v>
      </c>
      <c r="E3949" s="60"/>
      <c r="F3949" s="60"/>
      <c r="G3949" s="60"/>
      <c r="H3949" s="60"/>
      <c r="I3949" s="60"/>
      <c r="J3949" s="60"/>
      <c r="K3949" s="65">
        <f>IFERROR(VLOOKUP($A3949,D_SAV!$A$5:$I$29,6,0),)</f>
        <v>0</v>
      </c>
    </row>
    <row r="3950" spans="1:11" x14ac:dyDescent="0.25">
      <c r="A3950" s="59"/>
      <c r="B3950" s="63">
        <f>IFERROR(VLOOKUP($A3950,D_SAV!$A$5:$I$29,3,0),)</f>
        <v>0</v>
      </c>
      <c r="C3950" s="64" t="str">
        <f>IFERROR(VLOOKUP($A3950,D_SAV!$A$5:$I$29,4,0),"")</f>
        <v/>
      </c>
      <c r="D3950" s="65">
        <f>IFERROR(VLOOKUP($A3950,D_SAV!$A$5:$I$29,5,0),)</f>
        <v>0</v>
      </c>
      <c r="E3950" s="60"/>
      <c r="F3950" s="60"/>
      <c r="G3950" s="60"/>
      <c r="H3950" s="60"/>
      <c r="I3950" s="60"/>
      <c r="J3950" s="60"/>
      <c r="K3950" s="65">
        <f>IFERROR(VLOOKUP($A3950,D_SAV!$A$5:$I$29,6,0),)</f>
        <v>0</v>
      </c>
    </row>
    <row r="3951" spans="1:11" x14ac:dyDescent="0.25">
      <c r="A3951" s="59"/>
      <c r="B3951" s="63">
        <f>IFERROR(VLOOKUP($A3951,D_SAV!$A$5:$I$29,3,0),)</f>
        <v>0</v>
      </c>
      <c r="C3951" s="64" t="str">
        <f>IFERROR(VLOOKUP($A3951,D_SAV!$A$5:$I$29,4,0),"")</f>
        <v/>
      </c>
      <c r="D3951" s="65">
        <f>IFERROR(VLOOKUP($A3951,D_SAV!$A$5:$I$29,5,0),)</f>
        <v>0</v>
      </c>
      <c r="E3951" s="60"/>
      <c r="F3951" s="60"/>
      <c r="G3951" s="60"/>
      <c r="H3951" s="60"/>
      <c r="I3951" s="60"/>
      <c r="J3951" s="60"/>
      <c r="K3951" s="65">
        <f>IFERROR(VLOOKUP($A3951,D_SAV!$A$5:$I$29,6,0),)</f>
        <v>0</v>
      </c>
    </row>
    <row r="3952" spans="1:11" x14ac:dyDescent="0.25">
      <c r="A3952" s="59"/>
      <c r="B3952" s="63">
        <f>IFERROR(VLOOKUP($A3952,D_SAV!$A$5:$I$29,3,0),)</f>
        <v>0</v>
      </c>
      <c r="C3952" s="64" t="str">
        <f>IFERROR(VLOOKUP($A3952,D_SAV!$A$5:$I$29,4,0),"")</f>
        <v/>
      </c>
      <c r="D3952" s="65">
        <f>IFERROR(VLOOKUP($A3952,D_SAV!$A$5:$I$29,5,0),)</f>
        <v>0</v>
      </c>
      <c r="E3952" s="60"/>
      <c r="F3952" s="60"/>
      <c r="G3952" s="60"/>
      <c r="H3952" s="60"/>
      <c r="I3952" s="60"/>
      <c r="J3952" s="60"/>
      <c r="K3952" s="65">
        <f>IFERROR(VLOOKUP($A3952,D_SAV!$A$5:$I$29,6,0),)</f>
        <v>0</v>
      </c>
    </row>
    <row r="3953" spans="1:11" x14ac:dyDescent="0.25">
      <c r="A3953" s="59"/>
      <c r="B3953" s="63">
        <f>IFERROR(VLOOKUP($A3953,D_SAV!$A$5:$I$29,3,0),)</f>
        <v>0</v>
      </c>
      <c r="C3953" s="64" t="str">
        <f>IFERROR(VLOOKUP($A3953,D_SAV!$A$5:$I$29,4,0),"")</f>
        <v/>
      </c>
      <c r="D3953" s="65">
        <f>IFERROR(VLOOKUP($A3953,D_SAV!$A$5:$I$29,5,0),)</f>
        <v>0</v>
      </c>
      <c r="E3953" s="60"/>
      <c r="F3953" s="60"/>
      <c r="G3953" s="60"/>
      <c r="H3953" s="60"/>
      <c r="I3953" s="60"/>
      <c r="J3953" s="60"/>
      <c r="K3953" s="65">
        <f>IFERROR(VLOOKUP($A3953,D_SAV!$A$5:$I$29,6,0),)</f>
        <v>0</v>
      </c>
    </row>
    <row r="3954" spans="1:11" x14ac:dyDescent="0.25">
      <c r="A3954" s="59"/>
      <c r="B3954" s="63">
        <f>IFERROR(VLOOKUP($A3954,D_SAV!$A$5:$I$29,3,0),)</f>
        <v>0</v>
      </c>
      <c r="C3954" s="64" t="str">
        <f>IFERROR(VLOOKUP($A3954,D_SAV!$A$5:$I$29,4,0),"")</f>
        <v/>
      </c>
      <c r="D3954" s="65">
        <f>IFERROR(VLOOKUP($A3954,D_SAV!$A$5:$I$29,5,0),)</f>
        <v>0</v>
      </c>
      <c r="E3954" s="60"/>
      <c r="F3954" s="60"/>
      <c r="G3954" s="60"/>
      <c r="H3954" s="60"/>
      <c r="I3954" s="60"/>
      <c r="J3954" s="60"/>
      <c r="K3954" s="65">
        <f>IFERROR(VLOOKUP($A3954,D_SAV!$A$5:$I$29,6,0),)</f>
        <v>0</v>
      </c>
    </row>
    <row r="3955" spans="1:11" x14ac:dyDescent="0.25">
      <c r="A3955" s="59"/>
      <c r="B3955" s="63">
        <f>IFERROR(VLOOKUP($A3955,D_SAV!$A$5:$I$29,3,0),)</f>
        <v>0</v>
      </c>
      <c r="C3955" s="64" t="str">
        <f>IFERROR(VLOOKUP($A3955,D_SAV!$A$5:$I$29,4,0),"")</f>
        <v/>
      </c>
      <c r="D3955" s="65">
        <f>IFERROR(VLOOKUP($A3955,D_SAV!$A$5:$I$29,5,0),)</f>
        <v>0</v>
      </c>
      <c r="E3955" s="60"/>
      <c r="F3955" s="60"/>
      <c r="G3955" s="60"/>
      <c r="H3955" s="60"/>
      <c r="I3955" s="60"/>
      <c r="J3955" s="60"/>
      <c r="K3955" s="65">
        <f>IFERROR(VLOOKUP($A3955,D_SAV!$A$5:$I$29,6,0),)</f>
        <v>0</v>
      </c>
    </row>
    <row r="3956" spans="1:11" x14ac:dyDescent="0.25">
      <c r="A3956" s="59"/>
      <c r="B3956" s="63">
        <f>IFERROR(VLOOKUP($A3956,D_SAV!$A$5:$I$29,3,0),)</f>
        <v>0</v>
      </c>
      <c r="C3956" s="64" t="str">
        <f>IFERROR(VLOOKUP($A3956,D_SAV!$A$5:$I$29,4,0),"")</f>
        <v/>
      </c>
      <c r="D3956" s="65">
        <f>IFERROR(VLOOKUP($A3956,D_SAV!$A$5:$I$29,5,0),)</f>
        <v>0</v>
      </c>
      <c r="E3956" s="60"/>
      <c r="F3956" s="60"/>
      <c r="G3956" s="60"/>
      <c r="H3956" s="60"/>
      <c r="I3956" s="60"/>
      <c r="J3956" s="60"/>
      <c r="K3956" s="65">
        <f>IFERROR(VLOOKUP($A3956,D_SAV!$A$5:$I$29,6,0),)</f>
        <v>0</v>
      </c>
    </row>
    <row r="3957" spans="1:11" x14ac:dyDescent="0.25">
      <c r="A3957" s="59"/>
      <c r="B3957" s="63">
        <f>IFERROR(VLOOKUP($A3957,D_SAV!$A$5:$I$29,3,0),)</f>
        <v>0</v>
      </c>
      <c r="C3957" s="64" t="str">
        <f>IFERROR(VLOOKUP($A3957,D_SAV!$A$5:$I$29,4,0),"")</f>
        <v/>
      </c>
      <c r="D3957" s="65">
        <f>IFERROR(VLOOKUP($A3957,D_SAV!$A$5:$I$29,5,0),)</f>
        <v>0</v>
      </c>
      <c r="E3957" s="60"/>
      <c r="F3957" s="60"/>
      <c r="G3957" s="60"/>
      <c r="H3957" s="60"/>
      <c r="I3957" s="60"/>
      <c r="J3957" s="60"/>
      <c r="K3957" s="65">
        <f>IFERROR(VLOOKUP($A3957,D_SAV!$A$5:$I$29,6,0),)</f>
        <v>0</v>
      </c>
    </row>
    <row r="3958" spans="1:11" x14ac:dyDescent="0.25">
      <c r="A3958" s="59"/>
      <c r="B3958" s="63">
        <f>IFERROR(VLOOKUP($A3958,D_SAV!$A$5:$I$29,3,0),)</f>
        <v>0</v>
      </c>
      <c r="C3958" s="64" t="str">
        <f>IFERROR(VLOOKUP($A3958,D_SAV!$A$5:$I$29,4,0),"")</f>
        <v/>
      </c>
      <c r="D3958" s="65">
        <f>IFERROR(VLOOKUP($A3958,D_SAV!$A$5:$I$29,5,0),)</f>
        <v>0</v>
      </c>
      <c r="E3958" s="60"/>
      <c r="F3958" s="60"/>
      <c r="G3958" s="60"/>
      <c r="H3958" s="60"/>
      <c r="I3958" s="60"/>
      <c r="J3958" s="60"/>
      <c r="K3958" s="65">
        <f>IFERROR(VLOOKUP($A3958,D_SAV!$A$5:$I$29,6,0),)</f>
        <v>0</v>
      </c>
    </row>
    <row r="3959" spans="1:11" x14ac:dyDescent="0.25">
      <c r="A3959" s="59"/>
      <c r="B3959" s="63">
        <f>IFERROR(VLOOKUP($A3959,D_SAV!$A$5:$I$29,3,0),)</f>
        <v>0</v>
      </c>
      <c r="C3959" s="64" t="str">
        <f>IFERROR(VLOOKUP($A3959,D_SAV!$A$5:$I$29,4,0),"")</f>
        <v/>
      </c>
      <c r="D3959" s="65">
        <f>IFERROR(VLOOKUP($A3959,D_SAV!$A$5:$I$29,5,0),)</f>
        <v>0</v>
      </c>
      <c r="E3959" s="60"/>
      <c r="F3959" s="60"/>
      <c r="G3959" s="60"/>
      <c r="H3959" s="60"/>
      <c r="I3959" s="60"/>
      <c r="J3959" s="60"/>
      <c r="K3959" s="65">
        <f>IFERROR(VLOOKUP($A3959,D_SAV!$A$5:$I$29,6,0),)</f>
        <v>0</v>
      </c>
    </row>
    <row r="3960" spans="1:11" x14ac:dyDescent="0.25">
      <c r="A3960" s="59"/>
      <c r="B3960" s="63">
        <f>IFERROR(VLOOKUP($A3960,D_SAV!$A$5:$I$29,3,0),)</f>
        <v>0</v>
      </c>
      <c r="C3960" s="64" t="str">
        <f>IFERROR(VLOOKUP($A3960,D_SAV!$A$5:$I$29,4,0),"")</f>
        <v/>
      </c>
      <c r="D3960" s="65">
        <f>IFERROR(VLOOKUP($A3960,D_SAV!$A$5:$I$29,5,0),)</f>
        <v>0</v>
      </c>
      <c r="E3960" s="60"/>
      <c r="F3960" s="60"/>
      <c r="G3960" s="60"/>
      <c r="H3960" s="60"/>
      <c r="I3960" s="60"/>
      <c r="J3960" s="60"/>
      <c r="K3960" s="65">
        <f>IFERROR(VLOOKUP($A3960,D_SAV!$A$5:$I$29,6,0),)</f>
        <v>0</v>
      </c>
    </row>
    <row r="3961" spans="1:11" x14ac:dyDescent="0.25">
      <c r="A3961" s="59"/>
      <c r="B3961" s="63">
        <f>IFERROR(VLOOKUP($A3961,D_SAV!$A$5:$I$29,3,0),)</f>
        <v>0</v>
      </c>
      <c r="C3961" s="64" t="str">
        <f>IFERROR(VLOOKUP($A3961,D_SAV!$A$5:$I$29,4,0),"")</f>
        <v/>
      </c>
      <c r="D3961" s="65">
        <f>IFERROR(VLOOKUP($A3961,D_SAV!$A$5:$I$29,5,0),)</f>
        <v>0</v>
      </c>
      <c r="E3961" s="60"/>
      <c r="F3961" s="60"/>
      <c r="G3961" s="60"/>
      <c r="H3961" s="60"/>
      <c r="I3961" s="60"/>
      <c r="J3961" s="60"/>
      <c r="K3961" s="65">
        <f>IFERROR(VLOOKUP($A3961,D_SAV!$A$5:$I$29,6,0),)</f>
        <v>0</v>
      </c>
    </row>
    <row r="3962" spans="1:11" x14ac:dyDescent="0.25">
      <c r="A3962" s="59"/>
      <c r="B3962" s="63">
        <f>IFERROR(VLOOKUP($A3962,D_SAV!$A$5:$I$29,3,0),)</f>
        <v>0</v>
      </c>
      <c r="C3962" s="64" t="str">
        <f>IFERROR(VLOOKUP($A3962,D_SAV!$A$5:$I$29,4,0),"")</f>
        <v/>
      </c>
      <c r="D3962" s="65">
        <f>IFERROR(VLOOKUP($A3962,D_SAV!$A$5:$I$29,5,0),)</f>
        <v>0</v>
      </c>
      <c r="E3962" s="60"/>
      <c r="F3962" s="60"/>
      <c r="G3962" s="60"/>
      <c r="H3962" s="60"/>
      <c r="I3962" s="60"/>
      <c r="J3962" s="60"/>
      <c r="K3962" s="65">
        <f>IFERROR(VLOOKUP($A3962,D_SAV!$A$5:$I$29,6,0),)</f>
        <v>0</v>
      </c>
    </row>
    <row r="3963" spans="1:11" x14ac:dyDescent="0.25">
      <c r="A3963" s="59"/>
      <c r="B3963" s="63">
        <f>IFERROR(VLOOKUP($A3963,D_SAV!$A$5:$I$29,3,0),)</f>
        <v>0</v>
      </c>
      <c r="C3963" s="64" t="str">
        <f>IFERROR(VLOOKUP($A3963,D_SAV!$A$5:$I$29,4,0),"")</f>
        <v/>
      </c>
      <c r="D3963" s="65">
        <f>IFERROR(VLOOKUP($A3963,D_SAV!$A$5:$I$29,5,0),)</f>
        <v>0</v>
      </c>
      <c r="E3963" s="60"/>
      <c r="F3963" s="60"/>
      <c r="G3963" s="60"/>
      <c r="H3963" s="60"/>
      <c r="I3963" s="60"/>
      <c r="J3963" s="60"/>
      <c r="K3963" s="65">
        <f>IFERROR(VLOOKUP($A3963,D_SAV!$A$5:$I$29,6,0),)</f>
        <v>0</v>
      </c>
    </row>
    <row r="3964" spans="1:11" x14ac:dyDescent="0.25">
      <c r="A3964" s="59"/>
      <c r="B3964" s="63">
        <f>IFERROR(VLOOKUP($A3964,D_SAV!$A$5:$I$29,3,0),)</f>
        <v>0</v>
      </c>
      <c r="C3964" s="64" t="str">
        <f>IFERROR(VLOOKUP($A3964,D_SAV!$A$5:$I$29,4,0),"")</f>
        <v/>
      </c>
      <c r="D3964" s="65">
        <f>IFERROR(VLOOKUP($A3964,D_SAV!$A$5:$I$29,5,0),)</f>
        <v>0</v>
      </c>
      <c r="E3964" s="60"/>
      <c r="F3964" s="60"/>
      <c r="G3964" s="60"/>
      <c r="H3964" s="60"/>
      <c r="I3964" s="60"/>
      <c r="J3964" s="60"/>
      <c r="K3964" s="65">
        <f>IFERROR(VLOOKUP($A3964,D_SAV!$A$5:$I$29,6,0),)</f>
        <v>0</v>
      </c>
    </row>
    <row r="3965" spans="1:11" x14ac:dyDescent="0.25">
      <c r="A3965" s="59"/>
      <c r="B3965" s="63">
        <f>IFERROR(VLOOKUP($A3965,D_SAV!$A$5:$I$29,3,0),)</f>
        <v>0</v>
      </c>
      <c r="C3965" s="64" t="str">
        <f>IFERROR(VLOOKUP($A3965,D_SAV!$A$5:$I$29,4,0),"")</f>
        <v/>
      </c>
      <c r="D3965" s="65">
        <f>IFERROR(VLOOKUP($A3965,D_SAV!$A$5:$I$29,5,0),)</f>
        <v>0</v>
      </c>
      <c r="E3965" s="60"/>
      <c r="F3965" s="60"/>
      <c r="G3965" s="60"/>
      <c r="H3965" s="60"/>
      <c r="I3965" s="60"/>
      <c r="J3965" s="60"/>
      <c r="K3965" s="65">
        <f>IFERROR(VLOOKUP($A3965,D_SAV!$A$5:$I$29,6,0),)</f>
        <v>0</v>
      </c>
    </row>
    <row r="3966" spans="1:11" x14ac:dyDescent="0.25">
      <c r="A3966" s="59"/>
      <c r="B3966" s="63">
        <f>IFERROR(VLOOKUP($A3966,D_SAV!$A$5:$I$29,3,0),)</f>
        <v>0</v>
      </c>
      <c r="C3966" s="64" t="str">
        <f>IFERROR(VLOOKUP($A3966,D_SAV!$A$5:$I$29,4,0),"")</f>
        <v/>
      </c>
      <c r="D3966" s="65">
        <f>IFERROR(VLOOKUP($A3966,D_SAV!$A$5:$I$29,5,0),)</f>
        <v>0</v>
      </c>
      <c r="E3966" s="60"/>
      <c r="F3966" s="60"/>
      <c r="G3966" s="60"/>
      <c r="H3966" s="60"/>
      <c r="I3966" s="60"/>
      <c r="J3966" s="60"/>
      <c r="K3966" s="65">
        <f>IFERROR(VLOOKUP($A3966,D_SAV!$A$5:$I$29,6,0),)</f>
        <v>0</v>
      </c>
    </row>
    <row r="3967" spans="1:11" x14ac:dyDescent="0.25">
      <c r="A3967" s="59"/>
      <c r="B3967" s="63">
        <f>IFERROR(VLOOKUP($A3967,D_SAV!$A$5:$I$29,3,0),)</f>
        <v>0</v>
      </c>
      <c r="C3967" s="64" t="str">
        <f>IFERROR(VLOOKUP($A3967,D_SAV!$A$5:$I$29,4,0),"")</f>
        <v/>
      </c>
      <c r="D3967" s="65">
        <f>IFERROR(VLOOKUP($A3967,D_SAV!$A$5:$I$29,5,0),)</f>
        <v>0</v>
      </c>
      <c r="E3967" s="60"/>
      <c r="F3967" s="60"/>
      <c r="G3967" s="60"/>
      <c r="H3967" s="60"/>
      <c r="I3967" s="60"/>
      <c r="J3967" s="60"/>
      <c r="K3967" s="65">
        <f>IFERROR(VLOOKUP($A3967,D_SAV!$A$5:$I$29,6,0),)</f>
        <v>0</v>
      </c>
    </row>
    <row r="3968" spans="1:11" x14ac:dyDescent="0.25">
      <c r="A3968" s="59"/>
      <c r="B3968" s="63">
        <f>IFERROR(VLOOKUP($A3968,D_SAV!$A$5:$I$29,3,0),)</f>
        <v>0</v>
      </c>
      <c r="C3968" s="64" t="str">
        <f>IFERROR(VLOOKUP($A3968,D_SAV!$A$5:$I$29,4,0),"")</f>
        <v/>
      </c>
      <c r="D3968" s="65">
        <f>IFERROR(VLOOKUP($A3968,D_SAV!$A$5:$I$29,5,0),)</f>
        <v>0</v>
      </c>
      <c r="E3968" s="60"/>
      <c r="F3968" s="60"/>
      <c r="G3968" s="60"/>
      <c r="H3968" s="60"/>
      <c r="I3968" s="60"/>
      <c r="J3968" s="60"/>
      <c r="K3968" s="65">
        <f>IFERROR(VLOOKUP($A3968,D_SAV!$A$5:$I$29,6,0),)</f>
        <v>0</v>
      </c>
    </row>
    <row r="3969" spans="1:11" x14ac:dyDescent="0.25">
      <c r="A3969" s="59"/>
      <c r="B3969" s="63">
        <f>IFERROR(VLOOKUP($A3969,D_SAV!$A$5:$I$29,3,0),)</f>
        <v>0</v>
      </c>
      <c r="C3969" s="64" t="str">
        <f>IFERROR(VLOOKUP($A3969,D_SAV!$A$5:$I$29,4,0),"")</f>
        <v/>
      </c>
      <c r="D3969" s="65">
        <f>IFERROR(VLOOKUP($A3969,D_SAV!$A$5:$I$29,5,0),)</f>
        <v>0</v>
      </c>
      <c r="E3969" s="60"/>
      <c r="F3969" s="60"/>
      <c r="G3969" s="60"/>
      <c r="H3969" s="60"/>
      <c r="I3969" s="60"/>
      <c r="J3969" s="60"/>
      <c r="K3969" s="65">
        <f>IFERROR(VLOOKUP($A3969,D_SAV!$A$5:$I$29,6,0),)</f>
        <v>0</v>
      </c>
    </row>
    <row r="3970" spans="1:11" x14ac:dyDescent="0.25">
      <c r="A3970" s="59"/>
      <c r="B3970" s="63">
        <f>IFERROR(VLOOKUP($A3970,D_SAV!$A$5:$I$29,3,0),)</f>
        <v>0</v>
      </c>
      <c r="C3970" s="64" t="str">
        <f>IFERROR(VLOOKUP($A3970,D_SAV!$A$5:$I$29,4,0),"")</f>
        <v/>
      </c>
      <c r="D3970" s="65">
        <f>IFERROR(VLOOKUP($A3970,D_SAV!$A$5:$I$29,5,0),)</f>
        <v>0</v>
      </c>
      <c r="E3970" s="60"/>
      <c r="F3970" s="60"/>
      <c r="G3970" s="60"/>
      <c r="H3970" s="60"/>
      <c r="I3970" s="60"/>
      <c r="J3970" s="60"/>
      <c r="K3970" s="65">
        <f>IFERROR(VLOOKUP($A3970,D_SAV!$A$5:$I$29,6,0),)</f>
        <v>0</v>
      </c>
    </row>
    <row r="3971" spans="1:11" x14ac:dyDescent="0.25">
      <c r="A3971" s="59"/>
      <c r="B3971" s="63">
        <f>IFERROR(VLOOKUP($A3971,D_SAV!$A$5:$I$29,3,0),)</f>
        <v>0</v>
      </c>
      <c r="C3971" s="64" t="str">
        <f>IFERROR(VLOOKUP($A3971,D_SAV!$A$5:$I$29,4,0),"")</f>
        <v/>
      </c>
      <c r="D3971" s="65">
        <f>IFERROR(VLOOKUP($A3971,D_SAV!$A$5:$I$29,5,0),)</f>
        <v>0</v>
      </c>
      <c r="E3971" s="60"/>
      <c r="F3971" s="60"/>
      <c r="G3971" s="60"/>
      <c r="H3971" s="60"/>
      <c r="I3971" s="60"/>
      <c r="J3971" s="60"/>
      <c r="K3971" s="65">
        <f>IFERROR(VLOOKUP($A3971,D_SAV!$A$5:$I$29,6,0),)</f>
        <v>0</v>
      </c>
    </row>
    <row r="3972" spans="1:11" x14ac:dyDescent="0.25">
      <c r="A3972" s="59"/>
      <c r="B3972" s="63">
        <f>IFERROR(VLOOKUP($A3972,D_SAV!$A$5:$I$29,3,0),)</f>
        <v>0</v>
      </c>
      <c r="C3972" s="64" t="str">
        <f>IFERROR(VLOOKUP($A3972,D_SAV!$A$5:$I$29,4,0),"")</f>
        <v/>
      </c>
      <c r="D3972" s="65">
        <f>IFERROR(VLOOKUP($A3972,D_SAV!$A$5:$I$29,5,0),)</f>
        <v>0</v>
      </c>
      <c r="E3972" s="60"/>
      <c r="F3972" s="60"/>
      <c r="G3972" s="60"/>
      <c r="H3972" s="60"/>
      <c r="I3972" s="60"/>
      <c r="J3972" s="60"/>
      <c r="K3972" s="65">
        <f>IFERROR(VLOOKUP($A3972,D_SAV!$A$5:$I$29,6,0),)</f>
        <v>0</v>
      </c>
    </row>
    <row r="3973" spans="1:11" x14ac:dyDescent="0.25">
      <c r="A3973" s="59"/>
      <c r="B3973" s="63">
        <f>IFERROR(VLOOKUP($A3973,D_SAV!$A$5:$I$29,3,0),)</f>
        <v>0</v>
      </c>
      <c r="C3973" s="64" t="str">
        <f>IFERROR(VLOOKUP($A3973,D_SAV!$A$5:$I$29,4,0),"")</f>
        <v/>
      </c>
      <c r="D3973" s="65">
        <f>IFERROR(VLOOKUP($A3973,D_SAV!$A$5:$I$29,5,0),)</f>
        <v>0</v>
      </c>
      <c r="E3973" s="60"/>
      <c r="F3973" s="60"/>
      <c r="G3973" s="60"/>
      <c r="H3973" s="60"/>
      <c r="I3973" s="60"/>
      <c r="J3973" s="60"/>
      <c r="K3973" s="65">
        <f>IFERROR(VLOOKUP($A3973,D_SAV!$A$5:$I$29,6,0),)</f>
        <v>0</v>
      </c>
    </row>
    <row r="3974" spans="1:11" x14ac:dyDescent="0.25">
      <c r="A3974" s="59"/>
      <c r="B3974" s="63">
        <f>IFERROR(VLOOKUP($A3974,D_SAV!$A$5:$I$29,3,0),)</f>
        <v>0</v>
      </c>
      <c r="C3974" s="64" t="str">
        <f>IFERROR(VLOOKUP($A3974,D_SAV!$A$5:$I$29,4,0),"")</f>
        <v/>
      </c>
      <c r="D3974" s="65">
        <f>IFERROR(VLOOKUP($A3974,D_SAV!$A$5:$I$29,5,0),)</f>
        <v>0</v>
      </c>
      <c r="E3974" s="60"/>
      <c r="F3974" s="60"/>
      <c r="G3974" s="60"/>
      <c r="H3974" s="60"/>
      <c r="I3974" s="60"/>
      <c r="J3974" s="60"/>
      <c r="K3974" s="65">
        <f>IFERROR(VLOOKUP($A3974,D_SAV!$A$5:$I$29,6,0),)</f>
        <v>0</v>
      </c>
    </row>
    <row r="3975" spans="1:11" x14ac:dyDescent="0.25">
      <c r="A3975" s="59"/>
      <c r="B3975" s="63">
        <f>IFERROR(VLOOKUP($A3975,D_SAV!$A$5:$I$29,3,0),)</f>
        <v>0</v>
      </c>
      <c r="C3975" s="64" t="str">
        <f>IFERROR(VLOOKUP($A3975,D_SAV!$A$5:$I$29,4,0),"")</f>
        <v/>
      </c>
      <c r="D3975" s="65">
        <f>IFERROR(VLOOKUP($A3975,D_SAV!$A$5:$I$29,5,0),)</f>
        <v>0</v>
      </c>
      <c r="E3975" s="60"/>
      <c r="F3975" s="60"/>
      <c r="G3975" s="60"/>
      <c r="H3975" s="60"/>
      <c r="I3975" s="60"/>
      <c r="J3975" s="60"/>
      <c r="K3975" s="65">
        <f>IFERROR(VLOOKUP($A3975,D_SAV!$A$5:$I$29,6,0),)</f>
        <v>0</v>
      </c>
    </row>
    <row r="3976" spans="1:11" x14ac:dyDescent="0.25">
      <c r="A3976" s="59"/>
      <c r="B3976" s="63">
        <f>IFERROR(VLOOKUP($A3976,D_SAV!$A$5:$I$29,3,0),)</f>
        <v>0</v>
      </c>
      <c r="C3976" s="64" t="str">
        <f>IFERROR(VLOOKUP($A3976,D_SAV!$A$5:$I$29,4,0),"")</f>
        <v/>
      </c>
      <c r="D3976" s="65">
        <f>IFERROR(VLOOKUP($A3976,D_SAV!$A$5:$I$29,5,0),)</f>
        <v>0</v>
      </c>
      <c r="E3976" s="60"/>
      <c r="F3976" s="60"/>
      <c r="G3976" s="60"/>
      <c r="H3976" s="60"/>
      <c r="I3976" s="60"/>
      <c r="J3976" s="60"/>
      <c r="K3976" s="65">
        <f>IFERROR(VLOOKUP($A3976,D_SAV!$A$5:$I$29,6,0),)</f>
        <v>0</v>
      </c>
    </row>
    <row r="3977" spans="1:11" x14ac:dyDescent="0.25">
      <c r="A3977" s="59"/>
      <c r="B3977" s="63">
        <f>IFERROR(VLOOKUP($A3977,D_SAV!$A$5:$I$29,3,0),)</f>
        <v>0</v>
      </c>
      <c r="C3977" s="64" t="str">
        <f>IFERROR(VLOOKUP($A3977,D_SAV!$A$5:$I$29,4,0),"")</f>
        <v/>
      </c>
      <c r="D3977" s="65">
        <f>IFERROR(VLOOKUP($A3977,D_SAV!$A$5:$I$29,5,0),)</f>
        <v>0</v>
      </c>
      <c r="E3977" s="60"/>
      <c r="F3977" s="60"/>
      <c r="G3977" s="60"/>
      <c r="H3977" s="60"/>
      <c r="I3977" s="60"/>
      <c r="J3977" s="60"/>
      <c r="K3977" s="65">
        <f>IFERROR(VLOOKUP($A3977,D_SAV!$A$5:$I$29,6,0),)</f>
        <v>0</v>
      </c>
    </row>
    <row r="3978" spans="1:11" x14ac:dyDescent="0.25">
      <c r="A3978" s="59"/>
      <c r="B3978" s="63">
        <f>IFERROR(VLOOKUP($A3978,D_SAV!$A$5:$I$29,3,0),)</f>
        <v>0</v>
      </c>
      <c r="C3978" s="64" t="str">
        <f>IFERROR(VLOOKUP($A3978,D_SAV!$A$5:$I$29,4,0),"")</f>
        <v/>
      </c>
      <c r="D3978" s="65">
        <f>IFERROR(VLOOKUP($A3978,D_SAV!$A$5:$I$29,5,0),)</f>
        <v>0</v>
      </c>
      <c r="E3978" s="60"/>
      <c r="F3978" s="60"/>
      <c r="G3978" s="60"/>
      <c r="H3978" s="60"/>
      <c r="I3978" s="60"/>
      <c r="J3978" s="60"/>
      <c r="K3978" s="65">
        <f>IFERROR(VLOOKUP($A3978,D_SAV!$A$5:$I$29,6,0),)</f>
        <v>0</v>
      </c>
    </row>
    <row r="3979" spans="1:11" x14ac:dyDescent="0.25">
      <c r="A3979" s="59"/>
      <c r="B3979" s="63">
        <f>IFERROR(VLOOKUP($A3979,D_SAV!$A$5:$I$29,3,0),)</f>
        <v>0</v>
      </c>
      <c r="C3979" s="64" t="str">
        <f>IFERROR(VLOOKUP($A3979,D_SAV!$A$5:$I$29,4,0),"")</f>
        <v/>
      </c>
      <c r="D3979" s="65">
        <f>IFERROR(VLOOKUP($A3979,D_SAV!$A$5:$I$29,5,0),)</f>
        <v>0</v>
      </c>
      <c r="E3979" s="60"/>
      <c r="F3979" s="60"/>
      <c r="G3979" s="60"/>
      <c r="H3979" s="60"/>
      <c r="I3979" s="60"/>
      <c r="J3979" s="60"/>
      <c r="K3979" s="65">
        <f>IFERROR(VLOOKUP($A3979,D_SAV!$A$5:$I$29,6,0),)</f>
        <v>0</v>
      </c>
    </row>
    <row r="3980" spans="1:11" x14ac:dyDescent="0.25">
      <c r="A3980" s="59"/>
      <c r="B3980" s="63">
        <f>IFERROR(VLOOKUP($A3980,D_SAV!$A$5:$I$29,3,0),)</f>
        <v>0</v>
      </c>
      <c r="C3980" s="64" t="str">
        <f>IFERROR(VLOOKUP($A3980,D_SAV!$A$5:$I$29,4,0),"")</f>
        <v/>
      </c>
      <c r="D3980" s="65">
        <f>IFERROR(VLOOKUP($A3980,D_SAV!$A$5:$I$29,5,0),)</f>
        <v>0</v>
      </c>
      <c r="E3980" s="60"/>
      <c r="F3980" s="60"/>
      <c r="G3980" s="60"/>
      <c r="H3980" s="60"/>
      <c r="I3980" s="60"/>
      <c r="J3980" s="60"/>
      <c r="K3980" s="65">
        <f>IFERROR(VLOOKUP($A3980,D_SAV!$A$5:$I$29,6,0),)</f>
        <v>0</v>
      </c>
    </row>
    <row r="3981" spans="1:11" x14ac:dyDescent="0.25">
      <c r="A3981" s="59"/>
      <c r="B3981" s="63">
        <f>IFERROR(VLOOKUP($A3981,D_SAV!$A$5:$I$29,3,0),)</f>
        <v>0</v>
      </c>
      <c r="C3981" s="64" t="str">
        <f>IFERROR(VLOOKUP($A3981,D_SAV!$A$5:$I$29,4,0),"")</f>
        <v/>
      </c>
      <c r="D3981" s="65">
        <f>IFERROR(VLOOKUP($A3981,D_SAV!$A$5:$I$29,5,0),)</f>
        <v>0</v>
      </c>
      <c r="E3981" s="60"/>
      <c r="F3981" s="60"/>
      <c r="G3981" s="60"/>
      <c r="H3981" s="60"/>
      <c r="I3981" s="60"/>
      <c r="J3981" s="60"/>
      <c r="K3981" s="65">
        <f>IFERROR(VLOOKUP($A3981,D_SAV!$A$5:$I$29,6,0),)</f>
        <v>0</v>
      </c>
    </row>
    <row r="3982" spans="1:11" x14ac:dyDescent="0.25">
      <c r="A3982" s="59"/>
      <c r="B3982" s="63">
        <f>IFERROR(VLOOKUP($A3982,D_SAV!$A$5:$I$29,3,0),)</f>
        <v>0</v>
      </c>
      <c r="C3982" s="64" t="str">
        <f>IFERROR(VLOOKUP($A3982,D_SAV!$A$5:$I$29,4,0),"")</f>
        <v/>
      </c>
      <c r="D3982" s="65">
        <f>IFERROR(VLOOKUP($A3982,D_SAV!$A$5:$I$29,5,0),)</f>
        <v>0</v>
      </c>
      <c r="E3982" s="60"/>
      <c r="F3982" s="60"/>
      <c r="G3982" s="60"/>
      <c r="H3982" s="60"/>
      <c r="I3982" s="60"/>
      <c r="J3982" s="60"/>
      <c r="K3982" s="65">
        <f>IFERROR(VLOOKUP($A3982,D_SAV!$A$5:$I$29,6,0),)</f>
        <v>0</v>
      </c>
    </row>
    <row r="3983" spans="1:11" x14ac:dyDescent="0.25">
      <c r="A3983" s="59"/>
      <c r="B3983" s="63">
        <f>IFERROR(VLOOKUP($A3983,D_SAV!$A$5:$I$29,3,0),)</f>
        <v>0</v>
      </c>
      <c r="C3983" s="64" t="str">
        <f>IFERROR(VLOOKUP($A3983,D_SAV!$A$5:$I$29,4,0),"")</f>
        <v/>
      </c>
      <c r="D3983" s="65">
        <f>IFERROR(VLOOKUP($A3983,D_SAV!$A$5:$I$29,5,0),)</f>
        <v>0</v>
      </c>
      <c r="E3983" s="60"/>
      <c r="F3983" s="60"/>
      <c r="G3983" s="60"/>
      <c r="H3983" s="60"/>
      <c r="I3983" s="60"/>
      <c r="J3983" s="60"/>
      <c r="K3983" s="65">
        <f>IFERROR(VLOOKUP($A3983,D_SAV!$A$5:$I$29,6,0),)</f>
        <v>0</v>
      </c>
    </row>
    <row r="3984" spans="1:11" x14ac:dyDescent="0.25">
      <c r="A3984" s="59"/>
      <c r="B3984" s="63">
        <f>IFERROR(VLOOKUP($A3984,D_SAV!$A$5:$I$29,3,0),)</f>
        <v>0</v>
      </c>
      <c r="C3984" s="64" t="str">
        <f>IFERROR(VLOOKUP($A3984,D_SAV!$A$5:$I$29,4,0),"")</f>
        <v/>
      </c>
      <c r="D3984" s="65">
        <f>IFERROR(VLOOKUP($A3984,D_SAV!$A$5:$I$29,5,0),)</f>
        <v>0</v>
      </c>
      <c r="E3984" s="60"/>
      <c r="F3984" s="60"/>
      <c r="G3984" s="60"/>
      <c r="H3984" s="60"/>
      <c r="I3984" s="60"/>
      <c r="J3984" s="60"/>
      <c r="K3984" s="65">
        <f>IFERROR(VLOOKUP($A3984,D_SAV!$A$5:$I$29,6,0),)</f>
        <v>0</v>
      </c>
    </row>
    <row r="3985" spans="1:11" x14ac:dyDescent="0.25">
      <c r="A3985" s="59"/>
      <c r="B3985" s="63">
        <f>IFERROR(VLOOKUP($A3985,D_SAV!$A$5:$I$29,3,0),)</f>
        <v>0</v>
      </c>
      <c r="C3985" s="64" t="str">
        <f>IFERROR(VLOOKUP($A3985,D_SAV!$A$5:$I$29,4,0),"")</f>
        <v/>
      </c>
      <c r="D3985" s="65">
        <f>IFERROR(VLOOKUP($A3985,D_SAV!$A$5:$I$29,5,0),)</f>
        <v>0</v>
      </c>
      <c r="E3985" s="60"/>
      <c r="F3985" s="60"/>
      <c r="G3985" s="60"/>
      <c r="H3985" s="60"/>
      <c r="I3985" s="60"/>
      <c r="J3985" s="60"/>
      <c r="K3985" s="65">
        <f>IFERROR(VLOOKUP($A3985,D_SAV!$A$5:$I$29,6,0),)</f>
        <v>0</v>
      </c>
    </row>
    <row r="3986" spans="1:11" x14ac:dyDescent="0.25">
      <c r="A3986" s="59"/>
      <c r="B3986" s="63">
        <f>IFERROR(VLOOKUP($A3986,D_SAV!$A$5:$I$29,3,0),)</f>
        <v>0</v>
      </c>
      <c r="C3986" s="64" t="str">
        <f>IFERROR(VLOOKUP($A3986,D_SAV!$A$5:$I$29,4,0),"")</f>
        <v/>
      </c>
      <c r="D3986" s="65">
        <f>IFERROR(VLOOKUP($A3986,D_SAV!$A$5:$I$29,5,0),)</f>
        <v>0</v>
      </c>
      <c r="E3986" s="60"/>
      <c r="F3986" s="60"/>
      <c r="G3986" s="60"/>
      <c r="H3986" s="60"/>
      <c r="I3986" s="60"/>
      <c r="J3986" s="60"/>
      <c r="K3986" s="65">
        <f>IFERROR(VLOOKUP($A3986,D_SAV!$A$5:$I$29,6,0),)</f>
        <v>0</v>
      </c>
    </row>
    <row r="3987" spans="1:11" x14ac:dyDescent="0.25">
      <c r="A3987" s="59"/>
      <c r="B3987" s="63">
        <f>IFERROR(VLOOKUP($A3987,D_SAV!$A$5:$I$29,3,0),)</f>
        <v>0</v>
      </c>
      <c r="C3987" s="64" t="str">
        <f>IFERROR(VLOOKUP($A3987,D_SAV!$A$5:$I$29,4,0),"")</f>
        <v/>
      </c>
      <c r="D3987" s="65">
        <f>IFERROR(VLOOKUP($A3987,D_SAV!$A$5:$I$29,5,0),)</f>
        <v>0</v>
      </c>
      <c r="E3987" s="60"/>
      <c r="F3987" s="60"/>
      <c r="G3987" s="60"/>
      <c r="H3987" s="60"/>
      <c r="I3987" s="60"/>
      <c r="J3987" s="60"/>
      <c r="K3987" s="65">
        <f>IFERROR(VLOOKUP($A3987,D_SAV!$A$5:$I$29,6,0),)</f>
        <v>0</v>
      </c>
    </row>
    <row r="3988" spans="1:11" x14ac:dyDescent="0.25">
      <c r="A3988" s="59"/>
      <c r="B3988" s="63">
        <f>IFERROR(VLOOKUP($A3988,D_SAV!$A$5:$I$29,3,0),)</f>
        <v>0</v>
      </c>
      <c r="C3988" s="64" t="str">
        <f>IFERROR(VLOOKUP($A3988,D_SAV!$A$5:$I$29,4,0),"")</f>
        <v/>
      </c>
      <c r="D3988" s="65">
        <f>IFERROR(VLOOKUP($A3988,D_SAV!$A$5:$I$29,5,0),)</f>
        <v>0</v>
      </c>
      <c r="E3988" s="60"/>
      <c r="F3988" s="60"/>
      <c r="G3988" s="60"/>
      <c r="H3988" s="60"/>
      <c r="I3988" s="60"/>
      <c r="J3988" s="60"/>
      <c r="K3988" s="65">
        <f>IFERROR(VLOOKUP($A3988,D_SAV!$A$5:$I$29,6,0),)</f>
        <v>0</v>
      </c>
    </row>
    <row r="3989" spans="1:11" x14ac:dyDescent="0.25">
      <c r="A3989" s="59"/>
      <c r="B3989" s="63">
        <f>IFERROR(VLOOKUP($A3989,D_SAV!$A$5:$I$29,3,0),)</f>
        <v>0</v>
      </c>
      <c r="C3989" s="64" t="str">
        <f>IFERROR(VLOOKUP($A3989,D_SAV!$A$5:$I$29,4,0),"")</f>
        <v/>
      </c>
      <c r="D3989" s="65">
        <f>IFERROR(VLOOKUP($A3989,D_SAV!$A$5:$I$29,5,0),)</f>
        <v>0</v>
      </c>
      <c r="E3989" s="60"/>
      <c r="F3989" s="60"/>
      <c r="G3989" s="60"/>
      <c r="H3989" s="60"/>
      <c r="I3989" s="60"/>
      <c r="J3989" s="60"/>
      <c r="K3989" s="65">
        <f>IFERROR(VLOOKUP($A3989,D_SAV!$A$5:$I$29,6,0),)</f>
        <v>0</v>
      </c>
    </row>
    <row r="3990" spans="1:11" x14ac:dyDescent="0.25">
      <c r="A3990" s="59"/>
      <c r="B3990" s="63">
        <f>IFERROR(VLOOKUP($A3990,D_SAV!$A$5:$I$29,3,0),)</f>
        <v>0</v>
      </c>
      <c r="C3990" s="64" t="str">
        <f>IFERROR(VLOOKUP($A3990,D_SAV!$A$5:$I$29,4,0),"")</f>
        <v/>
      </c>
      <c r="D3990" s="65">
        <f>IFERROR(VLOOKUP($A3990,D_SAV!$A$5:$I$29,5,0),)</f>
        <v>0</v>
      </c>
      <c r="E3990" s="60"/>
      <c r="F3990" s="60"/>
      <c r="G3990" s="60"/>
      <c r="H3990" s="60"/>
      <c r="I3990" s="60"/>
      <c r="J3990" s="60"/>
      <c r="K3990" s="65">
        <f>IFERROR(VLOOKUP($A3990,D_SAV!$A$5:$I$29,6,0),)</f>
        <v>0</v>
      </c>
    </row>
    <row r="3991" spans="1:11" x14ac:dyDescent="0.25">
      <c r="A3991" s="59"/>
      <c r="B3991" s="63">
        <f>IFERROR(VLOOKUP($A3991,D_SAV!$A$5:$I$29,3,0),)</f>
        <v>0</v>
      </c>
      <c r="C3991" s="64" t="str">
        <f>IFERROR(VLOOKUP($A3991,D_SAV!$A$5:$I$29,4,0),"")</f>
        <v/>
      </c>
      <c r="D3991" s="65">
        <f>IFERROR(VLOOKUP($A3991,D_SAV!$A$5:$I$29,5,0),)</f>
        <v>0</v>
      </c>
      <c r="E3991" s="60"/>
      <c r="F3991" s="60"/>
      <c r="G3991" s="60"/>
      <c r="H3991" s="60"/>
      <c r="I3991" s="60"/>
      <c r="J3991" s="60"/>
      <c r="K3991" s="65">
        <f>IFERROR(VLOOKUP($A3991,D_SAV!$A$5:$I$29,6,0),)</f>
        <v>0</v>
      </c>
    </row>
    <row r="3992" spans="1:11" x14ac:dyDescent="0.25">
      <c r="A3992" s="59"/>
      <c r="B3992" s="63">
        <f>IFERROR(VLOOKUP($A3992,D_SAV!$A$5:$I$29,3,0),)</f>
        <v>0</v>
      </c>
      <c r="C3992" s="64" t="str">
        <f>IFERROR(VLOOKUP($A3992,D_SAV!$A$5:$I$29,4,0),"")</f>
        <v/>
      </c>
      <c r="D3992" s="65">
        <f>IFERROR(VLOOKUP($A3992,D_SAV!$A$5:$I$29,5,0),)</f>
        <v>0</v>
      </c>
      <c r="E3992" s="60"/>
      <c r="F3992" s="60"/>
      <c r="G3992" s="60"/>
      <c r="H3992" s="60"/>
      <c r="I3992" s="60"/>
      <c r="J3992" s="60"/>
      <c r="K3992" s="65">
        <f>IFERROR(VLOOKUP($A3992,D_SAV!$A$5:$I$29,6,0),)</f>
        <v>0</v>
      </c>
    </row>
    <row r="3993" spans="1:11" x14ac:dyDescent="0.25">
      <c r="A3993" s="59"/>
      <c r="B3993" s="63">
        <f>IFERROR(VLOOKUP($A3993,D_SAV!$A$5:$I$29,3,0),)</f>
        <v>0</v>
      </c>
      <c r="C3993" s="64" t="str">
        <f>IFERROR(VLOOKUP($A3993,D_SAV!$A$5:$I$29,4,0),"")</f>
        <v/>
      </c>
      <c r="D3993" s="65">
        <f>IFERROR(VLOOKUP($A3993,D_SAV!$A$5:$I$29,5,0),)</f>
        <v>0</v>
      </c>
      <c r="E3993" s="60"/>
      <c r="F3993" s="60"/>
      <c r="G3993" s="60"/>
      <c r="H3993" s="60"/>
      <c r="I3993" s="60"/>
      <c r="J3993" s="60"/>
      <c r="K3993" s="65">
        <f>IFERROR(VLOOKUP($A3993,D_SAV!$A$5:$I$29,6,0),)</f>
        <v>0</v>
      </c>
    </row>
    <row r="3994" spans="1:11" x14ac:dyDescent="0.25">
      <c r="A3994" s="59"/>
      <c r="B3994" s="63">
        <f>IFERROR(VLOOKUP($A3994,D_SAV!$A$5:$I$29,3,0),)</f>
        <v>0</v>
      </c>
      <c r="C3994" s="64" t="str">
        <f>IFERROR(VLOOKUP($A3994,D_SAV!$A$5:$I$29,4,0),"")</f>
        <v/>
      </c>
      <c r="D3994" s="65">
        <f>IFERROR(VLOOKUP($A3994,D_SAV!$A$5:$I$29,5,0),)</f>
        <v>0</v>
      </c>
      <c r="E3994" s="60"/>
      <c r="F3994" s="60"/>
      <c r="G3994" s="60"/>
      <c r="H3994" s="60"/>
      <c r="I3994" s="60"/>
      <c r="J3994" s="60"/>
      <c r="K3994" s="65">
        <f>IFERROR(VLOOKUP($A3994,D_SAV!$A$5:$I$29,6,0),)</f>
        <v>0</v>
      </c>
    </row>
    <row r="3995" spans="1:11" x14ac:dyDescent="0.25">
      <c r="A3995" s="59"/>
      <c r="B3995" s="63">
        <f>IFERROR(VLOOKUP($A3995,D_SAV!$A$5:$I$29,3,0),)</f>
        <v>0</v>
      </c>
      <c r="C3995" s="64" t="str">
        <f>IFERROR(VLOOKUP($A3995,D_SAV!$A$5:$I$29,4,0),"")</f>
        <v/>
      </c>
      <c r="D3995" s="65">
        <f>IFERROR(VLOOKUP($A3995,D_SAV!$A$5:$I$29,5,0),)</f>
        <v>0</v>
      </c>
      <c r="E3995" s="60"/>
      <c r="F3995" s="60"/>
      <c r="G3995" s="60"/>
      <c r="H3995" s="60"/>
      <c r="I3995" s="60"/>
      <c r="J3995" s="60"/>
      <c r="K3995" s="65">
        <f>IFERROR(VLOOKUP($A3995,D_SAV!$A$5:$I$29,6,0),)</f>
        <v>0</v>
      </c>
    </row>
    <row r="3996" spans="1:11" x14ac:dyDescent="0.25">
      <c r="A3996" s="59"/>
      <c r="B3996" s="63">
        <f>IFERROR(VLOOKUP($A3996,D_SAV!$A$5:$I$29,3,0),)</f>
        <v>0</v>
      </c>
      <c r="C3996" s="64" t="str">
        <f>IFERROR(VLOOKUP($A3996,D_SAV!$A$5:$I$29,4,0),"")</f>
        <v/>
      </c>
      <c r="D3996" s="65">
        <f>IFERROR(VLOOKUP($A3996,D_SAV!$A$5:$I$29,5,0),)</f>
        <v>0</v>
      </c>
      <c r="E3996" s="60"/>
      <c r="F3996" s="60"/>
      <c r="G3996" s="60"/>
      <c r="H3996" s="60"/>
      <c r="I3996" s="60"/>
      <c r="J3996" s="60"/>
      <c r="K3996" s="65">
        <f>IFERROR(VLOOKUP($A3996,D_SAV!$A$5:$I$29,6,0),)</f>
        <v>0</v>
      </c>
    </row>
    <row r="3997" spans="1:11" x14ac:dyDescent="0.25">
      <c r="A3997" s="59"/>
      <c r="B3997" s="63">
        <f>IFERROR(VLOOKUP($A3997,D_SAV!$A$5:$I$29,3,0),)</f>
        <v>0</v>
      </c>
      <c r="C3997" s="64" t="str">
        <f>IFERROR(VLOOKUP($A3997,D_SAV!$A$5:$I$29,4,0),"")</f>
        <v/>
      </c>
      <c r="D3997" s="65">
        <f>IFERROR(VLOOKUP($A3997,D_SAV!$A$5:$I$29,5,0),)</f>
        <v>0</v>
      </c>
      <c r="E3997" s="60"/>
      <c r="F3997" s="60"/>
      <c r="G3997" s="60"/>
      <c r="H3997" s="60"/>
      <c r="I3997" s="60"/>
      <c r="J3997" s="60"/>
      <c r="K3997" s="65">
        <f>IFERROR(VLOOKUP($A3997,D_SAV!$A$5:$I$29,6,0),)</f>
        <v>0</v>
      </c>
    </row>
    <row r="3998" spans="1:11" x14ac:dyDescent="0.25">
      <c r="A3998" s="59"/>
      <c r="B3998" s="63">
        <f>IFERROR(VLOOKUP($A3998,D_SAV!$A$5:$I$29,3,0),)</f>
        <v>0</v>
      </c>
      <c r="C3998" s="64" t="str">
        <f>IFERROR(VLOOKUP($A3998,D_SAV!$A$5:$I$29,4,0),"")</f>
        <v/>
      </c>
      <c r="D3998" s="65">
        <f>IFERROR(VLOOKUP($A3998,D_SAV!$A$5:$I$29,5,0),)</f>
        <v>0</v>
      </c>
      <c r="E3998" s="60"/>
      <c r="F3998" s="60"/>
      <c r="G3998" s="60"/>
      <c r="H3998" s="60"/>
      <c r="I3998" s="60"/>
      <c r="J3998" s="60"/>
      <c r="K3998" s="65">
        <f>IFERROR(VLOOKUP($A3998,D_SAV!$A$5:$I$29,6,0),)</f>
        <v>0</v>
      </c>
    </row>
    <row r="3999" spans="1:11" x14ac:dyDescent="0.25">
      <c r="A3999" s="59"/>
      <c r="B3999" s="63">
        <f>IFERROR(VLOOKUP($A3999,D_SAV!$A$5:$I$29,3,0),)</f>
        <v>0</v>
      </c>
      <c r="C3999" s="64" t="str">
        <f>IFERROR(VLOOKUP($A3999,D_SAV!$A$5:$I$29,4,0),"")</f>
        <v/>
      </c>
      <c r="D3999" s="65">
        <f>IFERROR(VLOOKUP($A3999,D_SAV!$A$5:$I$29,5,0),)</f>
        <v>0</v>
      </c>
      <c r="E3999" s="60"/>
      <c r="F3999" s="60"/>
      <c r="G3999" s="60"/>
      <c r="H3999" s="60"/>
      <c r="I3999" s="60"/>
      <c r="J3999" s="60"/>
      <c r="K3999" s="65">
        <f>IFERROR(VLOOKUP($A3999,D_SAV!$A$5:$I$29,6,0),)</f>
        <v>0</v>
      </c>
    </row>
    <row r="4000" spans="1:11" x14ac:dyDescent="0.25">
      <c r="A4000" s="59"/>
      <c r="B4000" s="63">
        <f>IFERROR(VLOOKUP($A4000,D_SAV!$A$5:$I$29,3,0),)</f>
        <v>0</v>
      </c>
      <c r="C4000" s="64" t="str">
        <f>IFERROR(VLOOKUP($A4000,D_SAV!$A$5:$I$29,4,0),"")</f>
        <v/>
      </c>
      <c r="D4000" s="65">
        <f>IFERROR(VLOOKUP($A4000,D_SAV!$A$5:$I$29,5,0),)</f>
        <v>0</v>
      </c>
      <c r="E4000" s="60"/>
      <c r="F4000" s="60"/>
      <c r="G4000" s="60"/>
      <c r="H4000" s="60"/>
      <c r="I4000" s="60"/>
      <c r="J4000" s="60"/>
      <c r="K4000" s="65">
        <f>IFERROR(VLOOKUP($A4000,D_SAV!$A$5:$I$29,6,0),)</f>
        <v>0</v>
      </c>
    </row>
    <row r="4001" spans="1:11" x14ac:dyDescent="0.25">
      <c r="A4001" s="59"/>
      <c r="B4001" s="63">
        <f>IFERROR(VLOOKUP($A4001,D_SAV!$A$5:$I$29,3,0),)</f>
        <v>0</v>
      </c>
      <c r="C4001" s="64" t="str">
        <f>IFERROR(VLOOKUP($A4001,D_SAV!$A$5:$I$29,4,0),"")</f>
        <v/>
      </c>
      <c r="D4001" s="65">
        <f>IFERROR(VLOOKUP($A4001,D_SAV!$A$5:$I$29,5,0),)</f>
        <v>0</v>
      </c>
      <c r="E4001" s="60"/>
      <c r="F4001" s="60"/>
      <c r="G4001" s="60"/>
      <c r="H4001" s="60"/>
      <c r="I4001" s="60"/>
      <c r="J4001" s="60"/>
      <c r="K4001" s="65">
        <f>IFERROR(VLOOKUP($A4001,D_SAV!$A$5:$I$29,6,0),)</f>
        <v>0</v>
      </c>
    </row>
    <row r="4002" spans="1:11" x14ac:dyDescent="0.25">
      <c r="A4002" s="59"/>
      <c r="B4002" s="63">
        <f>IFERROR(VLOOKUP($A4002,D_SAV!$A$5:$I$29,3,0),)</f>
        <v>0</v>
      </c>
      <c r="C4002" s="64" t="str">
        <f>IFERROR(VLOOKUP($A4002,D_SAV!$A$5:$I$29,4,0),"")</f>
        <v/>
      </c>
      <c r="D4002" s="65">
        <f>IFERROR(VLOOKUP($A4002,D_SAV!$A$5:$I$29,5,0),)</f>
        <v>0</v>
      </c>
      <c r="E4002" s="60"/>
      <c r="F4002" s="60"/>
      <c r="G4002" s="60"/>
      <c r="H4002" s="60"/>
      <c r="I4002" s="60"/>
      <c r="J4002" s="60"/>
      <c r="K4002" s="65">
        <f>IFERROR(VLOOKUP($A4002,D_SAV!$A$5:$I$29,6,0),)</f>
        <v>0</v>
      </c>
    </row>
    <row r="4003" spans="1:11" x14ac:dyDescent="0.25">
      <c r="A4003" s="59"/>
      <c r="B4003" s="63">
        <f>IFERROR(VLOOKUP($A4003,D_SAV!$A$5:$I$29,3,0),)</f>
        <v>0</v>
      </c>
      <c r="C4003" s="64" t="str">
        <f>IFERROR(VLOOKUP($A4003,D_SAV!$A$5:$I$29,4,0),"")</f>
        <v/>
      </c>
      <c r="D4003" s="65">
        <f>IFERROR(VLOOKUP($A4003,D_SAV!$A$5:$I$29,5,0),)</f>
        <v>0</v>
      </c>
      <c r="E4003" s="60"/>
      <c r="F4003" s="60"/>
      <c r="G4003" s="60"/>
      <c r="H4003" s="60"/>
      <c r="I4003" s="60"/>
      <c r="J4003" s="60"/>
      <c r="K4003" s="65">
        <f>IFERROR(VLOOKUP($A4003,D_SAV!$A$5:$I$29,6,0),)</f>
        <v>0</v>
      </c>
    </row>
    <row r="4004" spans="1:11" x14ac:dyDescent="0.25">
      <c r="A4004" s="59"/>
      <c r="B4004" s="63">
        <f>IFERROR(VLOOKUP($A4004,D_SAV!$A$5:$I$29,3,0),)</f>
        <v>0</v>
      </c>
      <c r="C4004" s="64" t="str">
        <f>IFERROR(VLOOKUP($A4004,D_SAV!$A$5:$I$29,4,0),"")</f>
        <v/>
      </c>
      <c r="D4004" s="65">
        <f>IFERROR(VLOOKUP($A4004,D_SAV!$A$5:$I$29,5,0),)</f>
        <v>0</v>
      </c>
      <c r="E4004" s="60"/>
      <c r="F4004" s="60"/>
      <c r="G4004" s="60"/>
      <c r="H4004" s="60"/>
      <c r="I4004" s="60"/>
      <c r="J4004" s="60"/>
      <c r="K4004" s="65">
        <f>IFERROR(VLOOKUP($A4004,D_SAV!$A$5:$I$29,6,0),)</f>
        <v>0</v>
      </c>
    </row>
    <row r="4005" spans="1:11" x14ac:dyDescent="0.25">
      <c r="A4005" s="59"/>
      <c r="B4005" s="63">
        <f>IFERROR(VLOOKUP($A4005,D_SAV!$A$5:$I$29,3,0),)</f>
        <v>0</v>
      </c>
      <c r="C4005" s="64" t="str">
        <f>IFERROR(VLOOKUP($A4005,D_SAV!$A$5:$I$29,4,0),"")</f>
        <v/>
      </c>
      <c r="D4005" s="65">
        <f>IFERROR(VLOOKUP($A4005,D_SAV!$A$5:$I$29,5,0),)</f>
        <v>0</v>
      </c>
      <c r="E4005" s="60"/>
      <c r="F4005" s="60"/>
      <c r="G4005" s="60"/>
      <c r="H4005" s="60"/>
      <c r="I4005" s="60"/>
      <c r="J4005" s="60"/>
      <c r="K4005" s="65">
        <f>IFERROR(VLOOKUP($A4005,D_SAV!$A$5:$I$29,6,0),)</f>
        <v>0</v>
      </c>
    </row>
    <row r="4006" spans="1:11" x14ac:dyDescent="0.25">
      <c r="A4006" s="59"/>
      <c r="B4006" s="63">
        <f>IFERROR(VLOOKUP($A4006,D_SAV!$A$5:$I$29,3,0),)</f>
        <v>0</v>
      </c>
      <c r="C4006" s="64" t="str">
        <f>IFERROR(VLOOKUP($A4006,D_SAV!$A$5:$I$29,4,0),"")</f>
        <v/>
      </c>
      <c r="D4006" s="65">
        <f>IFERROR(VLOOKUP($A4006,D_SAV!$A$5:$I$29,5,0),)</f>
        <v>0</v>
      </c>
      <c r="E4006" s="60"/>
      <c r="F4006" s="60"/>
      <c r="G4006" s="60"/>
      <c r="H4006" s="60"/>
      <c r="I4006" s="60"/>
      <c r="J4006" s="60"/>
      <c r="K4006" s="65">
        <f>IFERROR(VLOOKUP($A4006,D_SAV!$A$5:$I$29,6,0),)</f>
        <v>0</v>
      </c>
    </row>
    <row r="4007" spans="1:11" x14ac:dyDescent="0.25">
      <c r="A4007" s="59"/>
      <c r="B4007" s="63">
        <f>IFERROR(VLOOKUP($A4007,D_SAV!$A$5:$I$29,3,0),)</f>
        <v>0</v>
      </c>
      <c r="C4007" s="64" t="str">
        <f>IFERROR(VLOOKUP($A4007,D_SAV!$A$5:$I$29,4,0),"")</f>
        <v/>
      </c>
      <c r="D4007" s="65">
        <f>IFERROR(VLOOKUP($A4007,D_SAV!$A$5:$I$29,5,0),)</f>
        <v>0</v>
      </c>
      <c r="E4007" s="60"/>
      <c r="F4007" s="60"/>
      <c r="G4007" s="60"/>
      <c r="H4007" s="60"/>
      <c r="I4007" s="60"/>
      <c r="J4007" s="60"/>
      <c r="K4007" s="65">
        <f>IFERROR(VLOOKUP($A4007,D_SAV!$A$5:$I$29,6,0),)</f>
        <v>0</v>
      </c>
    </row>
    <row r="4008" spans="1:11" x14ac:dyDescent="0.25">
      <c r="A4008" s="59"/>
      <c r="B4008" s="63">
        <f>IFERROR(VLOOKUP($A4008,D_SAV!$A$5:$I$29,3,0),)</f>
        <v>0</v>
      </c>
      <c r="C4008" s="64" t="str">
        <f>IFERROR(VLOOKUP($A4008,D_SAV!$A$5:$I$29,4,0),"")</f>
        <v/>
      </c>
      <c r="D4008" s="65">
        <f>IFERROR(VLOOKUP($A4008,D_SAV!$A$5:$I$29,5,0),)</f>
        <v>0</v>
      </c>
      <c r="E4008" s="60"/>
      <c r="F4008" s="60"/>
      <c r="G4008" s="60"/>
      <c r="H4008" s="60"/>
      <c r="I4008" s="60"/>
      <c r="J4008" s="60"/>
      <c r="K4008" s="65">
        <f>IFERROR(VLOOKUP($A4008,D_SAV!$A$5:$I$29,6,0),)</f>
        <v>0</v>
      </c>
    </row>
    <row r="4009" spans="1:11" x14ac:dyDescent="0.25">
      <c r="A4009" s="59"/>
      <c r="B4009" s="63">
        <f>IFERROR(VLOOKUP($A4009,D_SAV!$A$5:$I$29,3,0),)</f>
        <v>0</v>
      </c>
      <c r="C4009" s="64" t="str">
        <f>IFERROR(VLOOKUP($A4009,D_SAV!$A$5:$I$29,4,0),"")</f>
        <v/>
      </c>
      <c r="D4009" s="65">
        <f>IFERROR(VLOOKUP($A4009,D_SAV!$A$5:$I$29,5,0),)</f>
        <v>0</v>
      </c>
      <c r="E4009" s="60"/>
      <c r="F4009" s="60"/>
      <c r="G4009" s="60"/>
      <c r="H4009" s="60"/>
      <c r="I4009" s="60"/>
      <c r="J4009" s="60"/>
      <c r="K4009" s="65">
        <f>IFERROR(VLOOKUP($A4009,D_SAV!$A$5:$I$29,6,0),)</f>
        <v>0</v>
      </c>
    </row>
    <row r="4010" spans="1:11" x14ac:dyDescent="0.25">
      <c r="A4010" s="59"/>
      <c r="B4010" s="63">
        <f>IFERROR(VLOOKUP($A4010,D_SAV!$A$5:$I$29,3,0),)</f>
        <v>0</v>
      </c>
      <c r="C4010" s="64" t="str">
        <f>IFERROR(VLOOKUP($A4010,D_SAV!$A$5:$I$29,4,0),"")</f>
        <v/>
      </c>
      <c r="D4010" s="65">
        <f>IFERROR(VLOOKUP($A4010,D_SAV!$A$5:$I$29,5,0),)</f>
        <v>0</v>
      </c>
      <c r="E4010" s="60"/>
      <c r="F4010" s="60"/>
      <c r="G4010" s="60"/>
      <c r="H4010" s="60"/>
      <c r="I4010" s="60"/>
      <c r="J4010" s="60"/>
      <c r="K4010" s="65">
        <f>IFERROR(VLOOKUP($A4010,D_SAV!$A$5:$I$29,6,0),)</f>
        <v>0</v>
      </c>
    </row>
    <row r="4011" spans="1:11" x14ac:dyDescent="0.25">
      <c r="A4011" s="59"/>
      <c r="B4011" s="63">
        <f>IFERROR(VLOOKUP($A4011,D_SAV!$A$5:$I$29,3,0),)</f>
        <v>0</v>
      </c>
      <c r="C4011" s="64" t="str">
        <f>IFERROR(VLOOKUP($A4011,D_SAV!$A$5:$I$29,4,0),"")</f>
        <v/>
      </c>
      <c r="D4011" s="65">
        <f>IFERROR(VLOOKUP($A4011,D_SAV!$A$5:$I$29,5,0),)</f>
        <v>0</v>
      </c>
      <c r="E4011" s="60"/>
      <c r="F4011" s="60"/>
      <c r="G4011" s="60"/>
      <c r="H4011" s="60"/>
      <c r="I4011" s="60"/>
      <c r="J4011" s="60"/>
      <c r="K4011" s="65">
        <f>IFERROR(VLOOKUP($A4011,D_SAV!$A$5:$I$29,6,0),)</f>
        <v>0</v>
      </c>
    </row>
    <row r="4012" spans="1:11" x14ac:dyDescent="0.25">
      <c r="A4012" s="59"/>
      <c r="B4012" s="63">
        <f>IFERROR(VLOOKUP($A4012,D_SAV!$A$5:$I$29,3,0),)</f>
        <v>0</v>
      </c>
      <c r="C4012" s="64" t="str">
        <f>IFERROR(VLOOKUP($A4012,D_SAV!$A$5:$I$29,4,0),"")</f>
        <v/>
      </c>
      <c r="D4012" s="65">
        <f>IFERROR(VLOOKUP($A4012,D_SAV!$A$5:$I$29,5,0),)</f>
        <v>0</v>
      </c>
      <c r="E4012" s="60"/>
      <c r="F4012" s="60"/>
      <c r="G4012" s="60"/>
      <c r="H4012" s="60"/>
      <c r="I4012" s="60"/>
      <c r="J4012" s="60"/>
      <c r="K4012" s="65">
        <f>IFERROR(VLOOKUP($A4012,D_SAV!$A$5:$I$29,6,0),)</f>
        <v>0</v>
      </c>
    </row>
    <row r="4013" spans="1:11" x14ac:dyDescent="0.25">
      <c r="A4013" s="59"/>
      <c r="B4013" s="63">
        <f>IFERROR(VLOOKUP($A4013,D_SAV!$A$5:$I$29,3,0),)</f>
        <v>0</v>
      </c>
      <c r="C4013" s="64" t="str">
        <f>IFERROR(VLOOKUP($A4013,D_SAV!$A$5:$I$29,4,0),"")</f>
        <v/>
      </c>
      <c r="D4013" s="65">
        <f>IFERROR(VLOOKUP($A4013,D_SAV!$A$5:$I$29,5,0),)</f>
        <v>0</v>
      </c>
      <c r="E4013" s="60"/>
      <c r="F4013" s="60"/>
      <c r="G4013" s="60"/>
      <c r="H4013" s="60"/>
      <c r="I4013" s="60"/>
      <c r="J4013" s="60"/>
      <c r="K4013" s="65">
        <f>IFERROR(VLOOKUP($A4013,D_SAV!$A$5:$I$29,6,0),)</f>
        <v>0</v>
      </c>
    </row>
    <row r="4014" spans="1:11" x14ac:dyDescent="0.25">
      <c r="A4014" s="59"/>
      <c r="B4014" s="63">
        <f>IFERROR(VLOOKUP($A4014,D_SAV!$A$5:$I$29,3,0),)</f>
        <v>0</v>
      </c>
      <c r="C4014" s="64" t="str">
        <f>IFERROR(VLOOKUP($A4014,D_SAV!$A$5:$I$29,4,0),"")</f>
        <v/>
      </c>
      <c r="D4014" s="65">
        <f>IFERROR(VLOOKUP($A4014,D_SAV!$A$5:$I$29,5,0),)</f>
        <v>0</v>
      </c>
      <c r="E4014" s="60"/>
      <c r="F4014" s="60"/>
      <c r="G4014" s="60"/>
      <c r="H4014" s="60"/>
      <c r="I4014" s="60"/>
      <c r="J4014" s="60"/>
      <c r="K4014" s="65">
        <f>IFERROR(VLOOKUP($A4014,D_SAV!$A$5:$I$29,6,0),)</f>
        <v>0</v>
      </c>
    </row>
    <row r="4015" spans="1:11" x14ac:dyDescent="0.25">
      <c r="A4015" s="59"/>
      <c r="B4015" s="63">
        <f>IFERROR(VLOOKUP($A4015,D_SAV!$A$5:$I$29,3,0),)</f>
        <v>0</v>
      </c>
      <c r="C4015" s="64" t="str">
        <f>IFERROR(VLOOKUP($A4015,D_SAV!$A$5:$I$29,4,0),"")</f>
        <v/>
      </c>
      <c r="D4015" s="65">
        <f>IFERROR(VLOOKUP($A4015,D_SAV!$A$5:$I$29,5,0),)</f>
        <v>0</v>
      </c>
      <c r="E4015" s="60"/>
      <c r="F4015" s="60"/>
      <c r="G4015" s="60"/>
      <c r="H4015" s="60"/>
      <c r="I4015" s="60"/>
      <c r="J4015" s="60"/>
      <c r="K4015" s="65">
        <f>IFERROR(VLOOKUP($A4015,D_SAV!$A$5:$I$29,6,0),)</f>
        <v>0</v>
      </c>
    </row>
    <row r="4016" spans="1:11" x14ac:dyDescent="0.25">
      <c r="A4016" s="59"/>
      <c r="B4016" s="63">
        <f>IFERROR(VLOOKUP($A4016,D_SAV!$A$5:$I$29,3,0),)</f>
        <v>0</v>
      </c>
      <c r="C4016" s="64" t="str">
        <f>IFERROR(VLOOKUP($A4016,D_SAV!$A$5:$I$29,4,0),"")</f>
        <v/>
      </c>
      <c r="D4016" s="65">
        <f>IFERROR(VLOOKUP($A4016,D_SAV!$A$5:$I$29,5,0),)</f>
        <v>0</v>
      </c>
      <c r="E4016" s="60"/>
      <c r="F4016" s="60"/>
      <c r="G4016" s="60"/>
      <c r="H4016" s="60"/>
      <c r="I4016" s="60"/>
      <c r="J4016" s="60"/>
      <c r="K4016" s="65">
        <f>IFERROR(VLOOKUP($A4016,D_SAV!$A$5:$I$29,6,0),)</f>
        <v>0</v>
      </c>
    </row>
    <row r="4017" spans="1:11" x14ac:dyDescent="0.25">
      <c r="A4017" s="59"/>
      <c r="B4017" s="63">
        <f>IFERROR(VLOOKUP($A4017,D_SAV!$A$5:$I$29,3,0),)</f>
        <v>0</v>
      </c>
      <c r="C4017" s="64" t="str">
        <f>IFERROR(VLOOKUP($A4017,D_SAV!$A$5:$I$29,4,0),"")</f>
        <v/>
      </c>
      <c r="D4017" s="65">
        <f>IFERROR(VLOOKUP($A4017,D_SAV!$A$5:$I$29,5,0),)</f>
        <v>0</v>
      </c>
      <c r="E4017" s="60"/>
      <c r="F4017" s="60"/>
      <c r="G4017" s="60"/>
      <c r="H4017" s="60"/>
      <c r="I4017" s="60"/>
      <c r="J4017" s="60"/>
      <c r="K4017" s="65">
        <f>IFERROR(VLOOKUP($A4017,D_SAV!$A$5:$I$29,6,0),)</f>
        <v>0</v>
      </c>
    </row>
    <row r="4018" spans="1:11" x14ac:dyDescent="0.25">
      <c r="A4018" s="59"/>
      <c r="B4018" s="63">
        <f>IFERROR(VLOOKUP($A4018,D_SAV!$A$5:$I$29,3,0),)</f>
        <v>0</v>
      </c>
      <c r="C4018" s="64" t="str">
        <f>IFERROR(VLOOKUP($A4018,D_SAV!$A$5:$I$29,4,0),"")</f>
        <v/>
      </c>
      <c r="D4018" s="65">
        <f>IFERROR(VLOOKUP($A4018,D_SAV!$A$5:$I$29,5,0),)</f>
        <v>0</v>
      </c>
      <c r="E4018" s="60"/>
      <c r="F4018" s="60"/>
      <c r="G4018" s="60"/>
      <c r="H4018" s="60"/>
      <c r="I4018" s="60"/>
      <c r="J4018" s="60"/>
      <c r="K4018" s="65">
        <f>IFERROR(VLOOKUP($A4018,D_SAV!$A$5:$I$29,6,0),)</f>
        <v>0</v>
      </c>
    </row>
    <row r="4019" spans="1:11" x14ac:dyDescent="0.25">
      <c r="A4019" s="59"/>
      <c r="B4019" s="63">
        <f>IFERROR(VLOOKUP($A4019,D_SAV!$A$5:$I$29,3,0),)</f>
        <v>0</v>
      </c>
      <c r="C4019" s="64" t="str">
        <f>IFERROR(VLOOKUP($A4019,D_SAV!$A$5:$I$29,4,0),"")</f>
        <v/>
      </c>
      <c r="D4019" s="65">
        <f>IFERROR(VLOOKUP($A4019,D_SAV!$A$5:$I$29,5,0),)</f>
        <v>0</v>
      </c>
      <c r="E4019" s="60"/>
      <c r="F4019" s="60"/>
      <c r="G4019" s="60"/>
      <c r="H4019" s="60"/>
      <c r="I4019" s="60"/>
      <c r="J4019" s="60"/>
      <c r="K4019" s="65">
        <f>IFERROR(VLOOKUP($A4019,D_SAV!$A$5:$I$29,6,0),)</f>
        <v>0</v>
      </c>
    </row>
    <row r="4020" spans="1:11" x14ac:dyDescent="0.25">
      <c r="A4020" s="59"/>
      <c r="B4020" s="63">
        <f>IFERROR(VLOOKUP($A4020,D_SAV!$A$5:$I$29,3,0),)</f>
        <v>0</v>
      </c>
      <c r="C4020" s="64" t="str">
        <f>IFERROR(VLOOKUP($A4020,D_SAV!$A$5:$I$29,4,0),"")</f>
        <v/>
      </c>
      <c r="D4020" s="65">
        <f>IFERROR(VLOOKUP($A4020,D_SAV!$A$5:$I$29,5,0),)</f>
        <v>0</v>
      </c>
      <c r="E4020" s="60"/>
      <c r="F4020" s="60"/>
      <c r="G4020" s="60"/>
      <c r="H4020" s="60"/>
      <c r="I4020" s="60"/>
      <c r="J4020" s="60"/>
      <c r="K4020" s="65">
        <f>IFERROR(VLOOKUP($A4020,D_SAV!$A$5:$I$29,6,0),)</f>
        <v>0</v>
      </c>
    </row>
    <row r="4021" spans="1:11" x14ac:dyDescent="0.25">
      <c r="A4021" s="59"/>
      <c r="B4021" s="63">
        <f>IFERROR(VLOOKUP($A4021,D_SAV!$A$5:$I$29,3,0),)</f>
        <v>0</v>
      </c>
      <c r="C4021" s="64" t="str">
        <f>IFERROR(VLOOKUP($A4021,D_SAV!$A$5:$I$29,4,0),"")</f>
        <v/>
      </c>
      <c r="D4021" s="65">
        <f>IFERROR(VLOOKUP($A4021,D_SAV!$A$5:$I$29,5,0),)</f>
        <v>0</v>
      </c>
      <c r="E4021" s="60"/>
      <c r="F4021" s="60"/>
      <c r="G4021" s="60"/>
      <c r="H4021" s="60"/>
      <c r="I4021" s="60"/>
      <c r="J4021" s="60"/>
      <c r="K4021" s="65">
        <f>IFERROR(VLOOKUP($A4021,D_SAV!$A$5:$I$29,6,0),)</f>
        <v>0</v>
      </c>
    </row>
    <row r="4022" spans="1:11" x14ac:dyDescent="0.25">
      <c r="A4022" s="59"/>
      <c r="B4022" s="63">
        <f>IFERROR(VLOOKUP($A4022,D_SAV!$A$5:$I$29,3,0),)</f>
        <v>0</v>
      </c>
      <c r="C4022" s="64" t="str">
        <f>IFERROR(VLOOKUP($A4022,D_SAV!$A$5:$I$29,4,0),"")</f>
        <v/>
      </c>
      <c r="D4022" s="65">
        <f>IFERROR(VLOOKUP($A4022,D_SAV!$A$5:$I$29,5,0),)</f>
        <v>0</v>
      </c>
      <c r="E4022" s="60"/>
      <c r="F4022" s="60"/>
      <c r="G4022" s="60"/>
      <c r="H4022" s="60"/>
      <c r="I4022" s="60"/>
      <c r="J4022" s="60"/>
      <c r="K4022" s="65">
        <f>IFERROR(VLOOKUP($A4022,D_SAV!$A$5:$I$29,6,0),)</f>
        <v>0</v>
      </c>
    </row>
    <row r="4023" spans="1:11" x14ac:dyDescent="0.25">
      <c r="A4023" s="59"/>
      <c r="B4023" s="63">
        <f>IFERROR(VLOOKUP($A4023,D_SAV!$A$5:$I$29,3,0),)</f>
        <v>0</v>
      </c>
      <c r="C4023" s="64" t="str">
        <f>IFERROR(VLOOKUP($A4023,D_SAV!$A$5:$I$29,4,0),"")</f>
        <v/>
      </c>
      <c r="D4023" s="65">
        <f>IFERROR(VLOOKUP($A4023,D_SAV!$A$5:$I$29,5,0),)</f>
        <v>0</v>
      </c>
      <c r="E4023" s="60"/>
      <c r="F4023" s="60"/>
      <c r="G4023" s="60"/>
      <c r="H4023" s="60"/>
      <c r="I4023" s="60"/>
      <c r="J4023" s="60"/>
      <c r="K4023" s="65">
        <f>IFERROR(VLOOKUP($A4023,D_SAV!$A$5:$I$29,6,0),)</f>
        <v>0</v>
      </c>
    </row>
    <row r="4024" spans="1:11" x14ac:dyDescent="0.25">
      <c r="A4024" s="59"/>
      <c r="B4024" s="63">
        <f>IFERROR(VLOOKUP($A4024,D_SAV!$A$5:$I$29,3,0),)</f>
        <v>0</v>
      </c>
      <c r="C4024" s="64" t="str">
        <f>IFERROR(VLOOKUP($A4024,D_SAV!$A$5:$I$29,4,0),"")</f>
        <v/>
      </c>
      <c r="D4024" s="65">
        <f>IFERROR(VLOOKUP($A4024,D_SAV!$A$5:$I$29,5,0),)</f>
        <v>0</v>
      </c>
      <c r="E4024" s="60"/>
      <c r="F4024" s="60"/>
      <c r="G4024" s="60"/>
      <c r="H4024" s="60"/>
      <c r="I4024" s="60"/>
      <c r="J4024" s="60"/>
      <c r="K4024" s="65">
        <f>IFERROR(VLOOKUP($A4024,D_SAV!$A$5:$I$29,6,0),)</f>
        <v>0</v>
      </c>
    </row>
    <row r="4025" spans="1:11" x14ac:dyDescent="0.25">
      <c r="A4025" s="59"/>
      <c r="B4025" s="63">
        <f>IFERROR(VLOOKUP($A4025,D_SAV!$A$5:$I$29,3,0),)</f>
        <v>0</v>
      </c>
      <c r="C4025" s="64" t="str">
        <f>IFERROR(VLOOKUP($A4025,D_SAV!$A$5:$I$29,4,0),"")</f>
        <v/>
      </c>
      <c r="D4025" s="65">
        <f>IFERROR(VLOOKUP($A4025,D_SAV!$A$5:$I$29,5,0),)</f>
        <v>0</v>
      </c>
      <c r="E4025" s="60"/>
      <c r="F4025" s="60"/>
      <c r="G4025" s="60"/>
      <c r="H4025" s="60"/>
      <c r="I4025" s="60"/>
      <c r="J4025" s="60"/>
      <c r="K4025" s="65">
        <f>IFERROR(VLOOKUP($A4025,D_SAV!$A$5:$I$29,6,0),)</f>
        <v>0</v>
      </c>
    </row>
    <row r="4026" spans="1:11" x14ac:dyDescent="0.25">
      <c r="A4026" s="59"/>
      <c r="B4026" s="63">
        <f>IFERROR(VLOOKUP($A4026,D_SAV!$A$5:$I$29,3,0),)</f>
        <v>0</v>
      </c>
      <c r="C4026" s="64" t="str">
        <f>IFERROR(VLOOKUP($A4026,D_SAV!$A$5:$I$29,4,0),"")</f>
        <v/>
      </c>
      <c r="D4026" s="65">
        <f>IFERROR(VLOOKUP($A4026,D_SAV!$A$5:$I$29,5,0),)</f>
        <v>0</v>
      </c>
      <c r="E4026" s="60"/>
      <c r="F4026" s="60"/>
      <c r="G4026" s="60"/>
      <c r="H4026" s="60"/>
      <c r="I4026" s="60"/>
      <c r="J4026" s="60"/>
      <c r="K4026" s="65">
        <f>IFERROR(VLOOKUP($A4026,D_SAV!$A$5:$I$29,6,0),)</f>
        <v>0</v>
      </c>
    </row>
    <row r="4027" spans="1:11" x14ac:dyDescent="0.25">
      <c r="A4027" s="59"/>
      <c r="B4027" s="63">
        <f>IFERROR(VLOOKUP($A4027,D_SAV!$A$5:$I$29,3,0),)</f>
        <v>0</v>
      </c>
      <c r="C4027" s="64" t="str">
        <f>IFERROR(VLOOKUP($A4027,D_SAV!$A$5:$I$29,4,0),"")</f>
        <v/>
      </c>
      <c r="D4027" s="65">
        <f>IFERROR(VLOOKUP($A4027,D_SAV!$A$5:$I$29,5,0),)</f>
        <v>0</v>
      </c>
      <c r="E4027" s="60"/>
      <c r="F4027" s="60"/>
      <c r="G4027" s="60"/>
      <c r="H4027" s="60"/>
      <c r="I4027" s="60"/>
      <c r="J4027" s="60"/>
      <c r="K4027" s="65">
        <f>IFERROR(VLOOKUP($A4027,D_SAV!$A$5:$I$29,6,0),)</f>
        <v>0</v>
      </c>
    </row>
    <row r="4028" spans="1:11" x14ac:dyDescent="0.25">
      <c r="A4028" s="59"/>
      <c r="B4028" s="63">
        <f>IFERROR(VLOOKUP($A4028,D_SAV!$A$5:$I$29,3,0),)</f>
        <v>0</v>
      </c>
      <c r="C4028" s="64" t="str">
        <f>IFERROR(VLOOKUP($A4028,D_SAV!$A$5:$I$29,4,0),"")</f>
        <v/>
      </c>
      <c r="D4028" s="65">
        <f>IFERROR(VLOOKUP($A4028,D_SAV!$A$5:$I$29,5,0),)</f>
        <v>0</v>
      </c>
      <c r="E4028" s="60"/>
      <c r="F4028" s="60"/>
      <c r="G4028" s="60"/>
      <c r="H4028" s="60"/>
      <c r="I4028" s="60"/>
      <c r="J4028" s="60"/>
      <c r="K4028" s="65">
        <f>IFERROR(VLOOKUP($A4028,D_SAV!$A$5:$I$29,6,0),)</f>
        <v>0</v>
      </c>
    </row>
    <row r="4029" spans="1:11" x14ac:dyDescent="0.25">
      <c r="A4029" s="59"/>
      <c r="B4029" s="63">
        <f>IFERROR(VLOOKUP($A4029,D_SAV!$A$5:$I$29,3,0),)</f>
        <v>0</v>
      </c>
      <c r="C4029" s="64" t="str">
        <f>IFERROR(VLOOKUP($A4029,D_SAV!$A$5:$I$29,4,0),"")</f>
        <v/>
      </c>
      <c r="D4029" s="65">
        <f>IFERROR(VLOOKUP($A4029,D_SAV!$A$5:$I$29,5,0),)</f>
        <v>0</v>
      </c>
      <c r="E4029" s="60"/>
      <c r="F4029" s="60"/>
      <c r="G4029" s="60"/>
      <c r="H4029" s="60"/>
      <c r="I4029" s="60"/>
      <c r="J4029" s="60"/>
      <c r="K4029" s="65">
        <f>IFERROR(VLOOKUP($A4029,D_SAV!$A$5:$I$29,6,0),)</f>
        <v>0</v>
      </c>
    </row>
    <row r="4030" spans="1:11" x14ac:dyDescent="0.25">
      <c r="A4030" s="59"/>
      <c r="B4030" s="63">
        <f>IFERROR(VLOOKUP($A4030,D_SAV!$A$5:$I$29,3,0),)</f>
        <v>0</v>
      </c>
      <c r="C4030" s="64" t="str">
        <f>IFERROR(VLOOKUP($A4030,D_SAV!$A$5:$I$29,4,0),"")</f>
        <v/>
      </c>
      <c r="D4030" s="65">
        <f>IFERROR(VLOOKUP($A4030,D_SAV!$A$5:$I$29,5,0),)</f>
        <v>0</v>
      </c>
      <c r="E4030" s="60"/>
      <c r="F4030" s="60"/>
      <c r="G4030" s="60"/>
      <c r="H4030" s="60"/>
      <c r="I4030" s="60"/>
      <c r="J4030" s="60"/>
      <c r="K4030" s="65">
        <f>IFERROR(VLOOKUP($A4030,D_SAV!$A$5:$I$29,6,0),)</f>
        <v>0</v>
      </c>
    </row>
    <row r="4031" spans="1:11" x14ac:dyDescent="0.25">
      <c r="A4031" s="59"/>
      <c r="B4031" s="63">
        <f>IFERROR(VLOOKUP($A4031,D_SAV!$A$5:$I$29,3,0),)</f>
        <v>0</v>
      </c>
      <c r="C4031" s="64" t="str">
        <f>IFERROR(VLOOKUP($A4031,D_SAV!$A$5:$I$29,4,0),"")</f>
        <v/>
      </c>
      <c r="D4031" s="65">
        <f>IFERROR(VLOOKUP($A4031,D_SAV!$A$5:$I$29,5,0),)</f>
        <v>0</v>
      </c>
      <c r="E4031" s="60"/>
      <c r="F4031" s="60"/>
      <c r="G4031" s="60"/>
      <c r="H4031" s="60"/>
      <c r="I4031" s="60"/>
      <c r="J4031" s="60"/>
      <c r="K4031" s="65">
        <f>IFERROR(VLOOKUP($A4031,D_SAV!$A$5:$I$29,6,0),)</f>
        <v>0</v>
      </c>
    </row>
    <row r="4032" spans="1:11" x14ac:dyDescent="0.25">
      <c r="A4032" s="59"/>
      <c r="B4032" s="63">
        <f>IFERROR(VLOOKUP($A4032,D_SAV!$A$5:$I$29,3,0),)</f>
        <v>0</v>
      </c>
      <c r="C4032" s="64" t="str">
        <f>IFERROR(VLOOKUP($A4032,D_SAV!$A$5:$I$29,4,0),"")</f>
        <v/>
      </c>
      <c r="D4032" s="65">
        <f>IFERROR(VLOOKUP($A4032,D_SAV!$A$5:$I$29,5,0),)</f>
        <v>0</v>
      </c>
      <c r="E4032" s="60"/>
      <c r="F4032" s="60"/>
      <c r="G4032" s="60"/>
      <c r="H4032" s="60"/>
      <c r="I4032" s="60"/>
      <c r="J4032" s="60"/>
      <c r="K4032" s="65">
        <f>IFERROR(VLOOKUP($A4032,D_SAV!$A$5:$I$29,6,0),)</f>
        <v>0</v>
      </c>
    </row>
    <row r="4033" spans="1:11" x14ac:dyDescent="0.25">
      <c r="A4033" s="59"/>
      <c r="B4033" s="63">
        <f>IFERROR(VLOOKUP($A4033,D_SAV!$A$5:$I$29,3,0),)</f>
        <v>0</v>
      </c>
      <c r="C4033" s="64" t="str">
        <f>IFERROR(VLOOKUP($A4033,D_SAV!$A$5:$I$29,4,0),"")</f>
        <v/>
      </c>
      <c r="D4033" s="65">
        <f>IFERROR(VLOOKUP($A4033,D_SAV!$A$5:$I$29,5,0),)</f>
        <v>0</v>
      </c>
      <c r="E4033" s="60"/>
      <c r="F4033" s="60"/>
      <c r="G4033" s="60"/>
      <c r="H4033" s="60"/>
      <c r="I4033" s="60"/>
      <c r="J4033" s="60"/>
      <c r="K4033" s="65">
        <f>IFERROR(VLOOKUP($A4033,D_SAV!$A$5:$I$29,6,0),)</f>
        <v>0</v>
      </c>
    </row>
    <row r="4034" spans="1:11" x14ac:dyDescent="0.25">
      <c r="A4034" s="59"/>
      <c r="B4034" s="63">
        <f>IFERROR(VLOOKUP($A4034,D_SAV!$A$5:$I$29,3,0),)</f>
        <v>0</v>
      </c>
      <c r="C4034" s="64" t="str">
        <f>IFERROR(VLOOKUP($A4034,D_SAV!$A$5:$I$29,4,0),"")</f>
        <v/>
      </c>
      <c r="D4034" s="65">
        <f>IFERROR(VLOOKUP($A4034,D_SAV!$A$5:$I$29,5,0),)</f>
        <v>0</v>
      </c>
      <c r="E4034" s="60"/>
      <c r="F4034" s="60"/>
      <c r="G4034" s="60"/>
      <c r="H4034" s="60"/>
      <c r="I4034" s="60"/>
      <c r="J4034" s="60"/>
      <c r="K4034" s="65">
        <f>IFERROR(VLOOKUP($A4034,D_SAV!$A$5:$I$29,6,0),)</f>
        <v>0</v>
      </c>
    </row>
    <row r="4035" spans="1:11" x14ac:dyDescent="0.25">
      <c r="A4035" s="59"/>
      <c r="B4035" s="63">
        <f>IFERROR(VLOOKUP($A4035,D_SAV!$A$5:$I$29,3,0),)</f>
        <v>0</v>
      </c>
      <c r="C4035" s="64" t="str">
        <f>IFERROR(VLOOKUP($A4035,D_SAV!$A$5:$I$29,4,0),"")</f>
        <v/>
      </c>
      <c r="D4035" s="65">
        <f>IFERROR(VLOOKUP($A4035,D_SAV!$A$5:$I$29,5,0),)</f>
        <v>0</v>
      </c>
      <c r="E4035" s="60"/>
      <c r="F4035" s="60"/>
      <c r="G4035" s="60"/>
      <c r="H4035" s="60"/>
      <c r="I4035" s="60"/>
      <c r="J4035" s="60"/>
      <c r="K4035" s="65">
        <f>IFERROR(VLOOKUP($A4035,D_SAV!$A$5:$I$29,6,0),)</f>
        <v>0</v>
      </c>
    </row>
    <row r="4036" spans="1:11" x14ac:dyDescent="0.25">
      <c r="A4036" s="59"/>
      <c r="B4036" s="63">
        <f>IFERROR(VLOOKUP($A4036,D_SAV!$A$5:$I$29,3,0),)</f>
        <v>0</v>
      </c>
      <c r="C4036" s="64" t="str">
        <f>IFERROR(VLOOKUP($A4036,D_SAV!$A$5:$I$29,4,0),"")</f>
        <v/>
      </c>
      <c r="D4036" s="65">
        <f>IFERROR(VLOOKUP($A4036,D_SAV!$A$5:$I$29,5,0),)</f>
        <v>0</v>
      </c>
      <c r="E4036" s="60"/>
      <c r="F4036" s="60"/>
      <c r="G4036" s="60"/>
      <c r="H4036" s="60"/>
      <c r="I4036" s="60"/>
      <c r="J4036" s="60"/>
      <c r="K4036" s="65">
        <f>IFERROR(VLOOKUP($A4036,D_SAV!$A$5:$I$29,6,0),)</f>
        <v>0</v>
      </c>
    </row>
    <row r="4037" spans="1:11" x14ac:dyDescent="0.25">
      <c r="A4037" s="59"/>
      <c r="B4037" s="63">
        <f>IFERROR(VLOOKUP($A4037,D_SAV!$A$5:$I$29,3,0),)</f>
        <v>0</v>
      </c>
      <c r="C4037" s="64" t="str">
        <f>IFERROR(VLOOKUP($A4037,D_SAV!$A$5:$I$29,4,0),"")</f>
        <v/>
      </c>
      <c r="D4037" s="65">
        <f>IFERROR(VLOOKUP($A4037,D_SAV!$A$5:$I$29,5,0),)</f>
        <v>0</v>
      </c>
      <c r="E4037" s="60"/>
      <c r="F4037" s="60"/>
      <c r="G4037" s="60"/>
      <c r="H4037" s="60"/>
      <c r="I4037" s="60"/>
      <c r="J4037" s="60"/>
      <c r="K4037" s="65">
        <f>IFERROR(VLOOKUP($A4037,D_SAV!$A$5:$I$29,6,0),)</f>
        <v>0</v>
      </c>
    </row>
    <row r="4038" spans="1:11" x14ac:dyDescent="0.25">
      <c r="A4038" s="59"/>
      <c r="B4038" s="63">
        <f>IFERROR(VLOOKUP($A4038,D_SAV!$A$5:$I$29,3,0),)</f>
        <v>0</v>
      </c>
      <c r="C4038" s="64" t="str">
        <f>IFERROR(VLOOKUP($A4038,D_SAV!$A$5:$I$29,4,0),"")</f>
        <v/>
      </c>
      <c r="D4038" s="65">
        <f>IFERROR(VLOOKUP($A4038,D_SAV!$A$5:$I$29,5,0),)</f>
        <v>0</v>
      </c>
      <c r="E4038" s="60"/>
      <c r="F4038" s="60"/>
      <c r="G4038" s="60"/>
      <c r="H4038" s="60"/>
      <c r="I4038" s="60"/>
      <c r="J4038" s="60"/>
      <c r="K4038" s="65">
        <f>IFERROR(VLOOKUP($A4038,D_SAV!$A$5:$I$29,6,0),)</f>
        <v>0</v>
      </c>
    </row>
    <row r="4039" spans="1:11" x14ac:dyDescent="0.25">
      <c r="A4039" s="59"/>
      <c r="B4039" s="63">
        <f>IFERROR(VLOOKUP($A4039,D_SAV!$A$5:$I$29,3,0),)</f>
        <v>0</v>
      </c>
      <c r="C4039" s="64" t="str">
        <f>IFERROR(VLOOKUP($A4039,D_SAV!$A$5:$I$29,4,0),"")</f>
        <v/>
      </c>
      <c r="D4039" s="65">
        <f>IFERROR(VLOOKUP($A4039,D_SAV!$A$5:$I$29,5,0),)</f>
        <v>0</v>
      </c>
      <c r="E4039" s="60"/>
      <c r="F4039" s="60"/>
      <c r="G4039" s="60"/>
      <c r="H4039" s="60"/>
      <c r="I4039" s="60"/>
      <c r="J4039" s="60"/>
      <c r="K4039" s="65">
        <f>IFERROR(VLOOKUP($A4039,D_SAV!$A$5:$I$29,6,0),)</f>
        <v>0</v>
      </c>
    </row>
    <row r="4040" spans="1:11" x14ac:dyDescent="0.25">
      <c r="A4040" s="59"/>
      <c r="B4040" s="63">
        <f>IFERROR(VLOOKUP($A4040,D_SAV!$A$5:$I$29,3,0),)</f>
        <v>0</v>
      </c>
      <c r="C4040" s="64" t="str">
        <f>IFERROR(VLOOKUP($A4040,D_SAV!$A$5:$I$29,4,0),"")</f>
        <v/>
      </c>
      <c r="D4040" s="65">
        <f>IFERROR(VLOOKUP($A4040,D_SAV!$A$5:$I$29,5,0),)</f>
        <v>0</v>
      </c>
      <c r="E4040" s="60"/>
      <c r="F4040" s="60"/>
      <c r="G4040" s="60"/>
      <c r="H4040" s="60"/>
      <c r="I4040" s="60"/>
      <c r="J4040" s="60"/>
      <c r="K4040" s="65">
        <f>IFERROR(VLOOKUP($A4040,D_SAV!$A$5:$I$29,6,0),)</f>
        <v>0</v>
      </c>
    </row>
    <row r="4041" spans="1:11" x14ac:dyDescent="0.25">
      <c r="A4041" s="59"/>
      <c r="B4041" s="63">
        <f>IFERROR(VLOOKUP($A4041,D_SAV!$A$5:$I$29,3,0),)</f>
        <v>0</v>
      </c>
      <c r="C4041" s="64" t="str">
        <f>IFERROR(VLOOKUP($A4041,D_SAV!$A$5:$I$29,4,0),"")</f>
        <v/>
      </c>
      <c r="D4041" s="65">
        <f>IFERROR(VLOOKUP($A4041,D_SAV!$A$5:$I$29,5,0),)</f>
        <v>0</v>
      </c>
      <c r="E4041" s="60"/>
      <c r="F4041" s="60"/>
      <c r="G4041" s="60"/>
      <c r="H4041" s="60"/>
      <c r="I4041" s="60"/>
      <c r="J4041" s="60"/>
      <c r="K4041" s="65">
        <f>IFERROR(VLOOKUP($A4041,D_SAV!$A$5:$I$29,6,0),)</f>
        <v>0</v>
      </c>
    </row>
    <row r="4042" spans="1:11" x14ac:dyDescent="0.25">
      <c r="A4042" s="59"/>
      <c r="B4042" s="63">
        <f>IFERROR(VLOOKUP($A4042,D_SAV!$A$5:$I$29,3,0),)</f>
        <v>0</v>
      </c>
      <c r="C4042" s="64" t="str">
        <f>IFERROR(VLOOKUP($A4042,D_SAV!$A$5:$I$29,4,0),"")</f>
        <v/>
      </c>
      <c r="D4042" s="65">
        <f>IFERROR(VLOOKUP($A4042,D_SAV!$A$5:$I$29,5,0),)</f>
        <v>0</v>
      </c>
      <c r="E4042" s="60"/>
      <c r="F4042" s="60"/>
      <c r="G4042" s="60"/>
      <c r="H4042" s="60"/>
      <c r="I4042" s="60"/>
      <c r="J4042" s="60"/>
      <c r="K4042" s="65">
        <f>IFERROR(VLOOKUP($A4042,D_SAV!$A$5:$I$29,6,0),)</f>
        <v>0</v>
      </c>
    </row>
    <row r="4043" spans="1:11" x14ac:dyDescent="0.25">
      <c r="A4043" s="59"/>
      <c r="B4043" s="63">
        <f>IFERROR(VLOOKUP($A4043,D_SAV!$A$5:$I$29,3,0),)</f>
        <v>0</v>
      </c>
      <c r="C4043" s="64" t="str">
        <f>IFERROR(VLOOKUP($A4043,D_SAV!$A$5:$I$29,4,0),"")</f>
        <v/>
      </c>
      <c r="D4043" s="65">
        <f>IFERROR(VLOOKUP($A4043,D_SAV!$A$5:$I$29,5,0),)</f>
        <v>0</v>
      </c>
      <c r="E4043" s="60"/>
      <c r="F4043" s="60"/>
      <c r="G4043" s="60"/>
      <c r="H4043" s="60"/>
      <c r="I4043" s="60"/>
      <c r="J4043" s="60"/>
      <c r="K4043" s="65">
        <f>IFERROR(VLOOKUP($A4043,D_SAV!$A$5:$I$29,6,0),)</f>
        <v>0</v>
      </c>
    </row>
    <row r="4044" spans="1:11" x14ac:dyDescent="0.25">
      <c r="A4044" s="59"/>
      <c r="B4044" s="63">
        <f>IFERROR(VLOOKUP($A4044,D_SAV!$A$5:$I$29,3,0),)</f>
        <v>0</v>
      </c>
      <c r="C4044" s="64" t="str">
        <f>IFERROR(VLOOKUP($A4044,D_SAV!$A$5:$I$29,4,0),"")</f>
        <v/>
      </c>
      <c r="D4044" s="65">
        <f>IFERROR(VLOOKUP($A4044,D_SAV!$A$5:$I$29,5,0),)</f>
        <v>0</v>
      </c>
      <c r="E4044" s="60"/>
      <c r="F4044" s="60"/>
      <c r="G4044" s="60"/>
      <c r="H4044" s="60"/>
      <c r="I4044" s="60"/>
      <c r="J4044" s="60"/>
      <c r="K4044" s="65">
        <f>IFERROR(VLOOKUP($A4044,D_SAV!$A$5:$I$29,6,0),)</f>
        <v>0</v>
      </c>
    </row>
    <row r="4045" spans="1:11" x14ac:dyDescent="0.25">
      <c r="A4045" s="59"/>
      <c r="B4045" s="63">
        <f>IFERROR(VLOOKUP($A4045,D_SAV!$A$5:$I$29,3,0),)</f>
        <v>0</v>
      </c>
      <c r="C4045" s="64" t="str">
        <f>IFERROR(VLOOKUP($A4045,D_SAV!$A$5:$I$29,4,0),"")</f>
        <v/>
      </c>
      <c r="D4045" s="65">
        <f>IFERROR(VLOOKUP($A4045,D_SAV!$A$5:$I$29,5,0),)</f>
        <v>0</v>
      </c>
      <c r="E4045" s="60"/>
      <c r="F4045" s="60"/>
      <c r="G4045" s="60"/>
      <c r="H4045" s="60"/>
      <c r="I4045" s="60"/>
      <c r="J4045" s="60"/>
      <c r="K4045" s="65">
        <f>IFERROR(VLOOKUP($A4045,D_SAV!$A$5:$I$29,6,0),)</f>
        <v>0</v>
      </c>
    </row>
    <row r="4046" spans="1:11" x14ac:dyDescent="0.25">
      <c r="A4046" s="59"/>
      <c r="B4046" s="63">
        <f>IFERROR(VLOOKUP($A4046,D_SAV!$A$5:$I$29,3,0),)</f>
        <v>0</v>
      </c>
      <c r="C4046" s="64" t="str">
        <f>IFERROR(VLOOKUP($A4046,D_SAV!$A$5:$I$29,4,0),"")</f>
        <v/>
      </c>
      <c r="D4046" s="65">
        <f>IFERROR(VLOOKUP($A4046,D_SAV!$A$5:$I$29,5,0),)</f>
        <v>0</v>
      </c>
      <c r="E4046" s="60"/>
      <c r="F4046" s="60"/>
      <c r="G4046" s="60"/>
      <c r="H4046" s="60"/>
      <c r="I4046" s="60"/>
      <c r="J4046" s="60"/>
      <c r="K4046" s="65">
        <f>IFERROR(VLOOKUP($A4046,D_SAV!$A$5:$I$29,6,0),)</f>
        <v>0</v>
      </c>
    </row>
    <row r="4047" spans="1:11" x14ac:dyDescent="0.25">
      <c r="A4047" s="59"/>
      <c r="B4047" s="63">
        <f>IFERROR(VLOOKUP($A4047,D_SAV!$A$5:$I$29,3,0),)</f>
        <v>0</v>
      </c>
      <c r="C4047" s="64" t="str">
        <f>IFERROR(VLOOKUP($A4047,D_SAV!$A$5:$I$29,4,0),"")</f>
        <v/>
      </c>
      <c r="D4047" s="65">
        <f>IFERROR(VLOOKUP($A4047,D_SAV!$A$5:$I$29,5,0),)</f>
        <v>0</v>
      </c>
      <c r="E4047" s="60"/>
      <c r="F4047" s="60"/>
      <c r="G4047" s="60"/>
      <c r="H4047" s="60"/>
      <c r="I4047" s="60"/>
      <c r="J4047" s="60"/>
      <c r="K4047" s="65">
        <f>IFERROR(VLOOKUP($A4047,D_SAV!$A$5:$I$29,6,0),)</f>
        <v>0</v>
      </c>
    </row>
    <row r="4048" spans="1:11" x14ac:dyDescent="0.25">
      <c r="A4048" s="59"/>
      <c r="B4048" s="63">
        <f>IFERROR(VLOOKUP($A4048,D_SAV!$A$5:$I$29,3,0),)</f>
        <v>0</v>
      </c>
      <c r="C4048" s="64" t="str">
        <f>IFERROR(VLOOKUP($A4048,D_SAV!$A$5:$I$29,4,0),"")</f>
        <v/>
      </c>
      <c r="D4048" s="65">
        <f>IFERROR(VLOOKUP($A4048,D_SAV!$A$5:$I$29,5,0),)</f>
        <v>0</v>
      </c>
      <c r="E4048" s="60"/>
      <c r="F4048" s="60"/>
      <c r="G4048" s="60"/>
      <c r="H4048" s="60"/>
      <c r="I4048" s="60"/>
      <c r="J4048" s="60"/>
      <c r="K4048" s="65">
        <f>IFERROR(VLOOKUP($A4048,D_SAV!$A$5:$I$29,6,0),)</f>
        <v>0</v>
      </c>
    </row>
    <row r="4049" spans="1:11" x14ac:dyDescent="0.25">
      <c r="A4049" s="59"/>
      <c r="B4049" s="63">
        <f>IFERROR(VLOOKUP($A4049,D_SAV!$A$5:$I$29,3,0),)</f>
        <v>0</v>
      </c>
      <c r="C4049" s="64" t="str">
        <f>IFERROR(VLOOKUP($A4049,D_SAV!$A$5:$I$29,4,0),"")</f>
        <v/>
      </c>
      <c r="D4049" s="65">
        <f>IFERROR(VLOOKUP($A4049,D_SAV!$A$5:$I$29,5,0),)</f>
        <v>0</v>
      </c>
      <c r="E4049" s="60"/>
      <c r="F4049" s="60"/>
      <c r="G4049" s="60"/>
      <c r="H4049" s="60"/>
      <c r="I4049" s="60"/>
      <c r="J4049" s="60"/>
      <c r="K4049" s="65">
        <f>IFERROR(VLOOKUP($A4049,D_SAV!$A$5:$I$29,6,0),)</f>
        <v>0</v>
      </c>
    </row>
    <row r="4050" spans="1:11" x14ac:dyDescent="0.25">
      <c r="A4050" s="59"/>
      <c r="B4050" s="63">
        <f>IFERROR(VLOOKUP($A4050,D_SAV!$A$5:$I$29,3,0),)</f>
        <v>0</v>
      </c>
      <c r="C4050" s="64" t="str">
        <f>IFERROR(VLOOKUP($A4050,D_SAV!$A$5:$I$29,4,0),"")</f>
        <v/>
      </c>
      <c r="D4050" s="65">
        <f>IFERROR(VLOOKUP($A4050,D_SAV!$A$5:$I$29,5,0),)</f>
        <v>0</v>
      </c>
      <c r="E4050" s="60"/>
      <c r="F4050" s="60"/>
      <c r="G4050" s="60"/>
      <c r="H4050" s="60"/>
      <c r="I4050" s="60"/>
      <c r="J4050" s="60"/>
      <c r="K4050" s="65">
        <f>IFERROR(VLOOKUP($A4050,D_SAV!$A$5:$I$29,6,0),)</f>
        <v>0</v>
      </c>
    </row>
    <row r="4051" spans="1:11" x14ac:dyDescent="0.25">
      <c r="A4051" s="59"/>
      <c r="B4051" s="63">
        <f>IFERROR(VLOOKUP($A4051,D_SAV!$A$5:$I$29,3,0),)</f>
        <v>0</v>
      </c>
      <c r="C4051" s="64" t="str">
        <f>IFERROR(VLOOKUP($A4051,D_SAV!$A$5:$I$29,4,0),"")</f>
        <v/>
      </c>
      <c r="D4051" s="65">
        <f>IFERROR(VLOOKUP($A4051,D_SAV!$A$5:$I$29,5,0),)</f>
        <v>0</v>
      </c>
      <c r="E4051" s="60"/>
      <c r="F4051" s="60"/>
      <c r="G4051" s="60"/>
      <c r="H4051" s="60"/>
      <c r="I4051" s="60"/>
      <c r="J4051" s="60"/>
      <c r="K4051" s="65">
        <f>IFERROR(VLOOKUP($A4051,D_SAV!$A$5:$I$29,6,0),)</f>
        <v>0</v>
      </c>
    </row>
    <row r="4052" spans="1:11" x14ac:dyDescent="0.25">
      <c r="A4052" s="59"/>
      <c r="B4052" s="63">
        <f>IFERROR(VLOOKUP($A4052,D_SAV!$A$5:$I$29,3,0),)</f>
        <v>0</v>
      </c>
      <c r="C4052" s="64" t="str">
        <f>IFERROR(VLOOKUP($A4052,D_SAV!$A$5:$I$29,4,0),"")</f>
        <v/>
      </c>
      <c r="D4052" s="65">
        <f>IFERROR(VLOOKUP($A4052,D_SAV!$A$5:$I$29,5,0),)</f>
        <v>0</v>
      </c>
      <c r="E4052" s="60"/>
      <c r="F4052" s="60"/>
      <c r="G4052" s="60"/>
      <c r="H4052" s="60"/>
      <c r="I4052" s="60"/>
      <c r="J4052" s="60"/>
      <c r="K4052" s="65">
        <f>IFERROR(VLOOKUP($A4052,D_SAV!$A$5:$I$29,6,0),)</f>
        <v>0</v>
      </c>
    </row>
    <row r="4053" spans="1:11" x14ac:dyDescent="0.25">
      <c r="A4053" s="59"/>
      <c r="B4053" s="63">
        <f>IFERROR(VLOOKUP($A4053,D_SAV!$A$5:$I$29,3,0),)</f>
        <v>0</v>
      </c>
      <c r="C4053" s="64" t="str">
        <f>IFERROR(VLOOKUP($A4053,D_SAV!$A$5:$I$29,4,0),"")</f>
        <v/>
      </c>
      <c r="D4053" s="65">
        <f>IFERROR(VLOOKUP($A4053,D_SAV!$A$5:$I$29,5,0),)</f>
        <v>0</v>
      </c>
      <c r="E4053" s="60"/>
      <c r="F4053" s="60"/>
      <c r="G4053" s="60"/>
      <c r="H4053" s="60"/>
      <c r="I4053" s="60"/>
      <c r="J4053" s="60"/>
      <c r="K4053" s="65">
        <f>IFERROR(VLOOKUP($A4053,D_SAV!$A$5:$I$29,6,0),)</f>
        <v>0</v>
      </c>
    </row>
    <row r="4054" spans="1:11" x14ac:dyDescent="0.25">
      <c r="A4054" s="59"/>
      <c r="B4054" s="63">
        <f>IFERROR(VLOOKUP($A4054,D_SAV!$A$5:$I$29,3,0),)</f>
        <v>0</v>
      </c>
      <c r="C4054" s="64" t="str">
        <f>IFERROR(VLOOKUP($A4054,D_SAV!$A$5:$I$29,4,0),"")</f>
        <v/>
      </c>
      <c r="D4054" s="65">
        <f>IFERROR(VLOOKUP($A4054,D_SAV!$A$5:$I$29,5,0),)</f>
        <v>0</v>
      </c>
      <c r="E4054" s="60"/>
      <c r="F4054" s="60"/>
      <c r="G4054" s="60"/>
      <c r="H4054" s="60"/>
      <c r="I4054" s="60"/>
      <c r="J4054" s="60"/>
      <c r="K4054" s="65">
        <f>IFERROR(VLOOKUP($A4054,D_SAV!$A$5:$I$29,6,0),)</f>
        <v>0</v>
      </c>
    </row>
    <row r="4055" spans="1:11" x14ac:dyDescent="0.25">
      <c r="A4055" s="59"/>
      <c r="B4055" s="63">
        <f>IFERROR(VLOOKUP($A4055,D_SAV!$A$5:$I$29,3,0),)</f>
        <v>0</v>
      </c>
      <c r="C4055" s="64" t="str">
        <f>IFERROR(VLOOKUP($A4055,D_SAV!$A$5:$I$29,4,0),"")</f>
        <v/>
      </c>
      <c r="D4055" s="65">
        <f>IFERROR(VLOOKUP($A4055,D_SAV!$A$5:$I$29,5,0),)</f>
        <v>0</v>
      </c>
      <c r="E4055" s="60"/>
      <c r="F4055" s="60"/>
      <c r="G4055" s="60"/>
      <c r="H4055" s="60"/>
      <c r="I4055" s="60"/>
      <c r="J4055" s="60"/>
      <c r="K4055" s="65">
        <f>IFERROR(VLOOKUP($A4055,D_SAV!$A$5:$I$29,6,0),)</f>
        <v>0</v>
      </c>
    </row>
    <row r="4056" spans="1:11" x14ac:dyDescent="0.25">
      <c r="A4056" s="59"/>
      <c r="B4056" s="63">
        <f>IFERROR(VLOOKUP($A4056,D_SAV!$A$5:$I$29,3,0),)</f>
        <v>0</v>
      </c>
      <c r="C4056" s="64" t="str">
        <f>IFERROR(VLOOKUP($A4056,D_SAV!$A$5:$I$29,4,0),"")</f>
        <v/>
      </c>
      <c r="D4056" s="65">
        <f>IFERROR(VLOOKUP($A4056,D_SAV!$A$5:$I$29,5,0),)</f>
        <v>0</v>
      </c>
      <c r="E4056" s="60"/>
      <c r="F4056" s="60"/>
      <c r="G4056" s="60"/>
      <c r="H4056" s="60"/>
      <c r="I4056" s="60"/>
      <c r="J4056" s="60"/>
      <c r="K4056" s="65">
        <f>IFERROR(VLOOKUP($A4056,D_SAV!$A$5:$I$29,6,0),)</f>
        <v>0</v>
      </c>
    </row>
    <row r="4057" spans="1:11" x14ac:dyDescent="0.25">
      <c r="A4057" s="59"/>
      <c r="B4057" s="63">
        <f>IFERROR(VLOOKUP($A4057,D_SAV!$A$5:$I$29,3,0),)</f>
        <v>0</v>
      </c>
      <c r="C4057" s="64" t="str">
        <f>IFERROR(VLOOKUP($A4057,D_SAV!$A$5:$I$29,4,0),"")</f>
        <v/>
      </c>
      <c r="D4057" s="65">
        <f>IFERROR(VLOOKUP($A4057,D_SAV!$A$5:$I$29,5,0),)</f>
        <v>0</v>
      </c>
      <c r="E4057" s="60"/>
      <c r="F4057" s="60"/>
      <c r="G4057" s="60"/>
      <c r="H4057" s="60"/>
      <c r="I4057" s="60"/>
      <c r="J4057" s="60"/>
      <c r="K4057" s="65">
        <f>IFERROR(VLOOKUP($A4057,D_SAV!$A$5:$I$29,6,0),)</f>
        <v>0</v>
      </c>
    </row>
    <row r="4058" spans="1:11" x14ac:dyDescent="0.25">
      <c r="A4058" s="59"/>
      <c r="B4058" s="63">
        <f>IFERROR(VLOOKUP($A4058,D_SAV!$A$5:$I$29,3,0),)</f>
        <v>0</v>
      </c>
      <c r="C4058" s="64" t="str">
        <f>IFERROR(VLOOKUP($A4058,D_SAV!$A$5:$I$29,4,0),"")</f>
        <v/>
      </c>
      <c r="D4058" s="65">
        <f>IFERROR(VLOOKUP($A4058,D_SAV!$A$5:$I$29,5,0),)</f>
        <v>0</v>
      </c>
      <c r="E4058" s="60"/>
      <c r="F4058" s="60"/>
      <c r="G4058" s="60"/>
      <c r="H4058" s="60"/>
      <c r="I4058" s="60"/>
      <c r="J4058" s="60"/>
      <c r="K4058" s="65">
        <f>IFERROR(VLOOKUP($A4058,D_SAV!$A$5:$I$29,6,0),)</f>
        <v>0</v>
      </c>
    </row>
    <row r="4059" spans="1:11" x14ac:dyDescent="0.25">
      <c r="A4059" s="59"/>
      <c r="B4059" s="63">
        <f>IFERROR(VLOOKUP($A4059,D_SAV!$A$5:$I$29,3,0),)</f>
        <v>0</v>
      </c>
      <c r="C4059" s="64" t="str">
        <f>IFERROR(VLOOKUP($A4059,D_SAV!$A$5:$I$29,4,0),"")</f>
        <v/>
      </c>
      <c r="D4059" s="65">
        <f>IFERROR(VLOOKUP($A4059,D_SAV!$A$5:$I$29,5,0),)</f>
        <v>0</v>
      </c>
      <c r="E4059" s="60"/>
      <c r="F4059" s="60"/>
      <c r="G4059" s="60"/>
      <c r="H4059" s="60"/>
      <c r="I4059" s="60"/>
      <c r="J4059" s="60"/>
      <c r="K4059" s="65">
        <f>IFERROR(VLOOKUP($A4059,D_SAV!$A$5:$I$29,6,0),)</f>
        <v>0</v>
      </c>
    </row>
    <row r="4060" spans="1:11" x14ac:dyDescent="0.25">
      <c r="A4060" s="59"/>
      <c r="B4060" s="63">
        <f>IFERROR(VLOOKUP($A4060,D_SAV!$A$5:$I$29,3,0),)</f>
        <v>0</v>
      </c>
      <c r="C4060" s="64" t="str">
        <f>IFERROR(VLOOKUP($A4060,D_SAV!$A$5:$I$29,4,0),"")</f>
        <v/>
      </c>
      <c r="D4060" s="65">
        <f>IFERROR(VLOOKUP($A4060,D_SAV!$A$5:$I$29,5,0),)</f>
        <v>0</v>
      </c>
      <c r="E4060" s="60"/>
      <c r="F4060" s="60"/>
      <c r="G4060" s="60"/>
      <c r="H4060" s="60"/>
      <c r="I4060" s="60"/>
      <c r="J4060" s="60"/>
      <c r="K4060" s="65">
        <f>IFERROR(VLOOKUP($A4060,D_SAV!$A$5:$I$29,6,0),)</f>
        <v>0</v>
      </c>
    </row>
    <row r="4061" spans="1:11" x14ac:dyDescent="0.25">
      <c r="A4061" s="59"/>
      <c r="B4061" s="63">
        <f>IFERROR(VLOOKUP($A4061,D_SAV!$A$5:$I$29,3,0),)</f>
        <v>0</v>
      </c>
      <c r="C4061" s="64" t="str">
        <f>IFERROR(VLOOKUP($A4061,D_SAV!$A$5:$I$29,4,0),"")</f>
        <v/>
      </c>
      <c r="D4061" s="65">
        <f>IFERROR(VLOOKUP($A4061,D_SAV!$A$5:$I$29,5,0),)</f>
        <v>0</v>
      </c>
      <c r="E4061" s="60"/>
      <c r="F4061" s="60"/>
      <c r="G4061" s="60"/>
      <c r="H4061" s="60"/>
      <c r="I4061" s="60"/>
      <c r="J4061" s="60"/>
      <c r="K4061" s="65">
        <f>IFERROR(VLOOKUP($A4061,D_SAV!$A$5:$I$29,6,0),)</f>
        <v>0</v>
      </c>
    </row>
    <row r="4062" spans="1:11" x14ac:dyDescent="0.25">
      <c r="A4062" s="59"/>
      <c r="B4062" s="63">
        <f>IFERROR(VLOOKUP($A4062,D_SAV!$A$5:$I$29,3,0),)</f>
        <v>0</v>
      </c>
      <c r="C4062" s="64" t="str">
        <f>IFERROR(VLOOKUP($A4062,D_SAV!$A$5:$I$29,4,0),"")</f>
        <v/>
      </c>
      <c r="D4062" s="65">
        <f>IFERROR(VLOOKUP($A4062,D_SAV!$A$5:$I$29,5,0),)</f>
        <v>0</v>
      </c>
      <c r="E4062" s="60"/>
      <c r="F4062" s="60"/>
      <c r="G4062" s="60"/>
      <c r="H4062" s="60"/>
      <c r="I4062" s="60"/>
      <c r="J4062" s="60"/>
      <c r="K4062" s="65">
        <f>IFERROR(VLOOKUP($A4062,D_SAV!$A$5:$I$29,6,0),)</f>
        <v>0</v>
      </c>
    </row>
    <row r="4063" spans="1:11" x14ac:dyDescent="0.25">
      <c r="A4063" s="59"/>
      <c r="B4063" s="63">
        <f>IFERROR(VLOOKUP($A4063,D_SAV!$A$5:$I$29,3,0),)</f>
        <v>0</v>
      </c>
      <c r="C4063" s="64" t="str">
        <f>IFERROR(VLOOKUP($A4063,D_SAV!$A$5:$I$29,4,0),"")</f>
        <v/>
      </c>
      <c r="D4063" s="65">
        <f>IFERROR(VLOOKUP($A4063,D_SAV!$A$5:$I$29,5,0),)</f>
        <v>0</v>
      </c>
      <c r="E4063" s="60"/>
      <c r="F4063" s="60"/>
      <c r="G4063" s="60"/>
      <c r="H4063" s="60"/>
      <c r="I4063" s="60"/>
      <c r="J4063" s="60"/>
      <c r="K4063" s="65">
        <f>IFERROR(VLOOKUP($A4063,D_SAV!$A$5:$I$29,6,0),)</f>
        <v>0</v>
      </c>
    </row>
    <row r="4064" spans="1:11" x14ac:dyDescent="0.25">
      <c r="A4064" s="59"/>
      <c r="B4064" s="63">
        <f>IFERROR(VLOOKUP($A4064,D_SAV!$A$5:$I$29,3,0),)</f>
        <v>0</v>
      </c>
      <c r="C4064" s="64" t="str">
        <f>IFERROR(VLOOKUP($A4064,D_SAV!$A$5:$I$29,4,0),"")</f>
        <v/>
      </c>
      <c r="D4064" s="65">
        <f>IFERROR(VLOOKUP($A4064,D_SAV!$A$5:$I$29,5,0),)</f>
        <v>0</v>
      </c>
      <c r="E4064" s="60"/>
      <c r="F4064" s="60"/>
      <c r="G4064" s="60"/>
      <c r="H4064" s="60"/>
      <c r="I4064" s="60"/>
      <c r="J4064" s="60"/>
      <c r="K4064" s="65">
        <f>IFERROR(VLOOKUP($A4064,D_SAV!$A$5:$I$29,6,0),)</f>
        <v>0</v>
      </c>
    </row>
    <row r="4065" spans="1:11" x14ac:dyDescent="0.25">
      <c r="A4065" s="59"/>
      <c r="B4065" s="63">
        <f>IFERROR(VLOOKUP($A4065,D_SAV!$A$5:$I$29,3,0),)</f>
        <v>0</v>
      </c>
      <c r="C4065" s="64" t="str">
        <f>IFERROR(VLOOKUP($A4065,D_SAV!$A$5:$I$29,4,0),"")</f>
        <v/>
      </c>
      <c r="D4065" s="65">
        <f>IFERROR(VLOOKUP($A4065,D_SAV!$A$5:$I$29,5,0),)</f>
        <v>0</v>
      </c>
      <c r="E4065" s="60"/>
      <c r="F4065" s="60"/>
      <c r="G4065" s="60"/>
      <c r="H4065" s="60"/>
      <c r="I4065" s="60"/>
      <c r="J4065" s="60"/>
      <c r="K4065" s="65">
        <f>IFERROR(VLOOKUP($A4065,D_SAV!$A$5:$I$29,6,0),)</f>
        <v>0</v>
      </c>
    </row>
    <row r="4066" spans="1:11" x14ac:dyDescent="0.25">
      <c r="A4066" s="59"/>
      <c r="B4066" s="63">
        <f>IFERROR(VLOOKUP($A4066,D_SAV!$A$5:$I$29,3,0),)</f>
        <v>0</v>
      </c>
      <c r="C4066" s="64" t="str">
        <f>IFERROR(VLOOKUP($A4066,D_SAV!$A$5:$I$29,4,0),"")</f>
        <v/>
      </c>
      <c r="D4066" s="65">
        <f>IFERROR(VLOOKUP($A4066,D_SAV!$A$5:$I$29,5,0),)</f>
        <v>0</v>
      </c>
      <c r="E4066" s="60"/>
      <c r="F4066" s="60"/>
      <c r="G4066" s="60"/>
      <c r="H4066" s="60"/>
      <c r="I4066" s="60"/>
      <c r="J4066" s="60"/>
      <c r="K4066" s="65">
        <f>IFERROR(VLOOKUP($A4066,D_SAV!$A$5:$I$29,6,0),)</f>
        <v>0</v>
      </c>
    </row>
    <row r="4067" spans="1:11" x14ac:dyDescent="0.25">
      <c r="A4067" s="59"/>
      <c r="B4067" s="63">
        <f>IFERROR(VLOOKUP($A4067,D_SAV!$A$5:$I$29,3,0),)</f>
        <v>0</v>
      </c>
      <c r="C4067" s="64" t="str">
        <f>IFERROR(VLOOKUP($A4067,D_SAV!$A$5:$I$29,4,0),"")</f>
        <v/>
      </c>
      <c r="D4067" s="65">
        <f>IFERROR(VLOOKUP($A4067,D_SAV!$A$5:$I$29,5,0),)</f>
        <v>0</v>
      </c>
      <c r="E4067" s="60"/>
      <c r="F4067" s="60"/>
      <c r="G4067" s="60"/>
      <c r="H4067" s="60"/>
      <c r="I4067" s="60"/>
      <c r="J4067" s="60"/>
      <c r="K4067" s="65">
        <f>IFERROR(VLOOKUP($A4067,D_SAV!$A$5:$I$29,6,0),)</f>
        <v>0</v>
      </c>
    </row>
    <row r="4068" spans="1:11" x14ac:dyDescent="0.25">
      <c r="A4068" s="59"/>
      <c r="B4068" s="63">
        <f>IFERROR(VLOOKUP($A4068,D_SAV!$A$5:$I$29,3,0),)</f>
        <v>0</v>
      </c>
      <c r="C4068" s="64" t="str">
        <f>IFERROR(VLOOKUP($A4068,D_SAV!$A$5:$I$29,4,0),"")</f>
        <v/>
      </c>
      <c r="D4068" s="65">
        <f>IFERROR(VLOOKUP($A4068,D_SAV!$A$5:$I$29,5,0),)</f>
        <v>0</v>
      </c>
      <c r="E4068" s="60"/>
      <c r="F4068" s="60"/>
      <c r="G4068" s="60"/>
      <c r="H4068" s="60"/>
      <c r="I4068" s="60"/>
      <c r="J4068" s="60"/>
      <c r="K4068" s="65">
        <f>IFERROR(VLOOKUP($A4068,D_SAV!$A$5:$I$29,6,0),)</f>
        <v>0</v>
      </c>
    </row>
    <row r="4069" spans="1:11" x14ac:dyDescent="0.25">
      <c r="A4069" s="59"/>
      <c r="B4069" s="63">
        <f>IFERROR(VLOOKUP($A4069,D_SAV!$A$5:$I$29,3,0),)</f>
        <v>0</v>
      </c>
      <c r="C4069" s="64" t="str">
        <f>IFERROR(VLOOKUP($A4069,D_SAV!$A$5:$I$29,4,0),"")</f>
        <v/>
      </c>
      <c r="D4069" s="65">
        <f>IFERROR(VLOOKUP($A4069,D_SAV!$A$5:$I$29,5,0),)</f>
        <v>0</v>
      </c>
      <c r="E4069" s="60"/>
      <c r="F4069" s="60"/>
      <c r="G4069" s="60"/>
      <c r="H4069" s="60"/>
      <c r="I4069" s="60"/>
      <c r="J4069" s="60"/>
      <c r="K4069" s="65">
        <f>IFERROR(VLOOKUP($A4069,D_SAV!$A$5:$I$29,6,0),)</f>
        <v>0</v>
      </c>
    </row>
    <row r="4070" spans="1:11" x14ac:dyDescent="0.25">
      <c r="A4070" s="59"/>
      <c r="B4070" s="63">
        <f>IFERROR(VLOOKUP($A4070,D_SAV!$A$5:$I$29,3,0),)</f>
        <v>0</v>
      </c>
      <c r="C4070" s="64" t="str">
        <f>IFERROR(VLOOKUP($A4070,D_SAV!$A$5:$I$29,4,0),"")</f>
        <v/>
      </c>
      <c r="D4070" s="65">
        <f>IFERROR(VLOOKUP($A4070,D_SAV!$A$5:$I$29,5,0),)</f>
        <v>0</v>
      </c>
      <c r="E4070" s="60"/>
      <c r="F4070" s="60"/>
      <c r="G4070" s="60"/>
      <c r="H4070" s="60"/>
      <c r="I4070" s="60"/>
      <c r="J4070" s="60"/>
      <c r="K4070" s="65">
        <f>IFERROR(VLOOKUP($A4070,D_SAV!$A$5:$I$29,6,0),)</f>
        <v>0</v>
      </c>
    </row>
    <row r="4071" spans="1:11" x14ac:dyDescent="0.25">
      <c r="A4071" s="59"/>
      <c r="B4071" s="63">
        <f>IFERROR(VLOOKUP($A4071,D_SAV!$A$5:$I$29,3,0),)</f>
        <v>0</v>
      </c>
      <c r="C4071" s="64" t="str">
        <f>IFERROR(VLOOKUP($A4071,D_SAV!$A$5:$I$29,4,0),"")</f>
        <v/>
      </c>
      <c r="D4071" s="65">
        <f>IFERROR(VLOOKUP($A4071,D_SAV!$A$5:$I$29,5,0),)</f>
        <v>0</v>
      </c>
      <c r="E4071" s="60"/>
      <c r="F4071" s="60"/>
      <c r="G4071" s="60"/>
      <c r="H4071" s="60"/>
      <c r="I4071" s="60"/>
      <c r="J4071" s="60"/>
      <c r="K4071" s="65">
        <f>IFERROR(VLOOKUP($A4071,D_SAV!$A$5:$I$29,6,0),)</f>
        <v>0</v>
      </c>
    </row>
    <row r="4072" spans="1:11" x14ac:dyDescent="0.25">
      <c r="A4072" s="59"/>
      <c r="B4072" s="63">
        <f>IFERROR(VLOOKUP($A4072,D_SAV!$A$5:$I$29,3,0),)</f>
        <v>0</v>
      </c>
      <c r="C4072" s="64" t="str">
        <f>IFERROR(VLOOKUP($A4072,D_SAV!$A$5:$I$29,4,0),"")</f>
        <v/>
      </c>
      <c r="D4072" s="65">
        <f>IFERROR(VLOOKUP($A4072,D_SAV!$A$5:$I$29,5,0),)</f>
        <v>0</v>
      </c>
      <c r="E4072" s="60"/>
      <c r="F4072" s="60"/>
      <c r="G4072" s="60"/>
      <c r="H4072" s="60"/>
      <c r="I4072" s="60"/>
      <c r="J4072" s="60"/>
      <c r="K4072" s="65">
        <f>IFERROR(VLOOKUP($A4072,D_SAV!$A$5:$I$29,6,0),)</f>
        <v>0</v>
      </c>
    </row>
    <row r="4073" spans="1:11" x14ac:dyDescent="0.25">
      <c r="A4073" s="59"/>
      <c r="B4073" s="63">
        <f>IFERROR(VLOOKUP($A4073,D_SAV!$A$5:$I$29,3,0),)</f>
        <v>0</v>
      </c>
      <c r="C4073" s="64" t="str">
        <f>IFERROR(VLOOKUP($A4073,D_SAV!$A$5:$I$29,4,0),"")</f>
        <v/>
      </c>
      <c r="D4073" s="65">
        <f>IFERROR(VLOOKUP($A4073,D_SAV!$A$5:$I$29,5,0),)</f>
        <v>0</v>
      </c>
      <c r="E4073" s="60"/>
      <c r="F4073" s="60"/>
      <c r="G4073" s="60"/>
      <c r="H4073" s="60"/>
      <c r="I4073" s="60"/>
      <c r="J4073" s="60"/>
      <c r="K4073" s="65">
        <f>IFERROR(VLOOKUP($A4073,D_SAV!$A$5:$I$29,6,0),)</f>
        <v>0</v>
      </c>
    </row>
    <row r="4074" spans="1:11" x14ac:dyDescent="0.25">
      <c r="A4074" s="59"/>
      <c r="B4074" s="63">
        <f>IFERROR(VLOOKUP($A4074,D_SAV!$A$5:$I$29,3,0),)</f>
        <v>0</v>
      </c>
      <c r="C4074" s="64" t="str">
        <f>IFERROR(VLOOKUP($A4074,D_SAV!$A$5:$I$29,4,0),"")</f>
        <v/>
      </c>
      <c r="D4074" s="65">
        <f>IFERROR(VLOOKUP($A4074,D_SAV!$A$5:$I$29,5,0),)</f>
        <v>0</v>
      </c>
      <c r="E4074" s="60"/>
      <c r="F4074" s="60"/>
      <c r="G4074" s="60"/>
      <c r="H4074" s="60"/>
      <c r="I4074" s="60"/>
      <c r="J4074" s="60"/>
      <c r="K4074" s="65">
        <f>IFERROR(VLOOKUP($A4074,D_SAV!$A$5:$I$29,6,0),)</f>
        <v>0</v>
      </c>
    </row>
    <row r="4075" spans="1:11" x14ac:dyDescent="0.25">
      <c r="A4075" s="59"/>
      <c r="B4075" s="63">
        <f>IFERROR(VLOOKUP($A4075,D_SAV!$A$5:$I$29,3,0),)</f>
        <v>0</v>
      </c>
      <c r="C4075" s="64" t="str">
        <f>IFERROR(VLOOKUP($A4075,D_SAV!$A$5:$I$29,4,0),"")</f>
        <v/>
      </c>
      <c r="D4075" s="65">
        <f>IFERROR(VLOOKUP($A4075,D_SAV!$A$5:$I$29,5,0),)</f>
        <v>0</v>
      </c>
      <c r="E4075" s="60"/>
      <c r="F4075" s="60"/>
      <c r="G4075" s="60"/>
      <c r="H4075" s="60"/>
      <c r="I4075" s="60"/>
      <c r="J4075" s="60"/>
      <c r="K4075" s="65">
        <f>IFERROR(VLOOKUP($A4075,D_SAV!$A$5:$I$29,6,0),)</f>
        <v>0</v>
      </c>
    </row>
    <row r="4076" spans="1:11" x14ac:dyDescent="0.25">
      <c r="A4076" s="59"/>
      <c r="B4076" s="63">
        <f>IFERROR(VLOOKUP($A4076,D_SAV!$A$5:$I$29,3,0),)</f>
        <v>0</v>
      </c>
      <c r="C4076" s="64" t="str">
        <f>IFERROR(VLOOKUP($A4076,D_SAV!$A$5:$I$29,4,0),"")</f>
        <v/>
      </c>
      <c r="D4076" s="65">
        <f>IFERROR(VLOOKUP($A4076,D_SAV!$A$5:$I$29,5,0),)</f>
        <v>0</v>
      </c>
      <c r="E4076" s="60"/>
      <c r="F4076" s="60"/>
      <c r="G4076" s="60"/>
      <c r="H4076" s="60"/>
      <c r="I4076" s="60"/>
      <c r="J4076" s="60"/>
      <c r="K4076" s="65">
        <f>IFERROR(VLOOKUP($A4076,D_SAV!$A$5:$I$29,6,0),)</f>
        <v>0</v>
      </c>
    </row>
    <row r="4077" spans="1:11" x14ac:dyDescent="0.25">
      <c r="A4077" s="59"/>
      <c r="B4077" s="63">
        <f>IFERROR(VLOOKUP($A4077,D_SAV!$A$5:$I$29,3,0),)</f>
        <v>0</v>
      </c>
      <c r="C4077" s="64" t="str">
        <f>IFERROR(VLOOKUP($A4077,D_SAV!$A$5:$I$29,4,0),"")</f>
        <v/>
      </c>
      <c r="D4077" s="65">
        <f>IFERROR(VLOOKUP($A4077,D_SAV!$A$5:$I$29,5,0),)</f>
        <v>0</v>
      </c>
      <c r="E4077" s="60"/>
      <c r="F4077" s="60"/>
      <c r="G4077" s="60"/>
      <c r="H4077" s="60"/>
      <c r="I4077" s="60"/>
      <c r="J4077" s="60"/>
      <c r="K4077" s="65">
        <f>IFERROR(VLOOKUP($A4077,D_SAV!$A$5:$I$29,6,0),)</f>
        <v>0</v>
      </c>
    </row>
    <row r="4078" spans="1:11" x14ac:dyDescent="0.25">
      <c r="A4078" s="59"/>
      <c r="B4078" s="63">
        <f>IFERROR(VLOOKUP($A4078,D_SAV!$A$5:$I$29,3,0),)</f>
        <v>0</v>
      </c>
      <c r="C4078" s="64" t="str">
        <f>IFERROR(VLOOKUP($A4078,D_SAV!$A$5:$I$29,4,0),"")</f>
        <v/>
      </c>
      <c r="D4078" s="65">
        <f>IFERROR(VLOOKUP($A4078,D_SAV!$A$5:$I$29,5,0),)</f>
        <v>0</v>
      </c>
      <c r="E4078" s="60"/>
      <c r="F4078" s="60"/>
      <c r="G4078" s="60"/>
      <c r="H4078" s="60"/>
      <c r="I4078" s="60"/>
      <c r="J4078" s="60"/>
      <c r="K4078" s="65">
        <f>IFERROR(VLOOKUP($A4078,D_SAV!$A$5:$I$29,6,0),)</f>
        <v>0</v>
      </c>
    </row>
    <row r="4079" spans="1:11" x14ac:dyDescent="0.25">
      <c r="A4079" s="59"/>
      <c r="B4079" s="63">
        <f>IFERROR(VLOOKUP($A4079,D_SAV!$A$5:$I$29,3,0),)</f>
        <v>0</v>
      </c>
      <c r="C4079" s="64" t="str">
        <f>IFERROR(VLOOKUP($A4079,D_SAV!$A$5:$I$29,4,0),"")</f>
        <v/>
      </c>
      <c r="D4079" s="65">
        <f>IFERROR(VLOOKUP($A4079,D_SAV!$A$5:$I$29,5,0),)</f>
        <v>0</v>
      </c>
      <c r="E4079" s="60"/>
      <c r="F4079" s="60"/>
      <c r="G4079" s="60"/>
      <c r="H4079" s="60"/>
      <c r="I4079" s="60"/>
      <c r="J4079" s="60"/>
      <c r="K4079" s="65">
        <f>IFERROR(VLOOKUP($A4079,D_SAV!$A$5:$I$29,6,0),)</f>
        <v>0</v>
      </c>
    </row>
    <row r="4080" spans="1:11" x14ac:dyDescent="0.25">
      <c r="A4080" s="59"/>
      <c r="B4080" s="63">
        <f>IFERROR(VLOOKUP($A4080,D_SAV!$A$5:$I$29,3,0),)</f>
        <v>0</v>
      </c>
      <c r="C4080" s="64" t="str">
        <f>IFERROR(VLOOKUP($A4080,D_SAV!$A$5:$I$29,4,0),"")</f>
        <v/>
      </c>
      <c r="D4080" s="65">
        <f>IFERROR(VLOOKUP($A4080,D_SAV!$A$5:$I$29,5,0),)</f>
        <v>0</v>
      </c>
      <c r="E4080" s="60"/>
      <c r="F4080" s="60"/>
      <c r="G4080" s="60"/>
      <c r="H4080" s="60"/>
      <c r="I4080" s="60"/>
      <c r="J4080" s="60"/>
      <c r="K4080" s="65">
        <f>IFERROR(VLOOKUP($A4080,D_SAV!$A$5:$I$29,6,0),)</f>
        <v>0</v>
      </c>
    </row>
    <row r="4081" spans="1:11" x14ac:dyDescent="0.25">
      <c r="A4081" s="59"/>
      <c r="B4081" s="63">
        <f>IFERROR(VLOOKUP($A4081,D_SAV!$A$5:$I$29,3,0),)</f>
        <v>0</v>
      </c>
      <c r="C4081" s="64" t="str">
        <f>IFERROR(VLOOKUP($A4081,D_SAV!$A$5:$I$29,4,0),"")</f>
        <v/>
      </c>
      <c r="D4081" s="65">
        <f>IFERROR(VLOOKUP($A4081,D_SAV!$A$5:$I$29,5,0),)</f>
        <v>0</v>
      </c>
      <c r="E4081" s="60"/>
      <c r="F4081" s="60"/>
      <c r="G4081" s="60"/>
      <c r="H4081" s="60"/>
      <c r="I4081" s="60"/>
      <c r="J4081" s="60"/>
      <c r="K4081" s="65">
        <f>IFERROR(VLOOKUP($A4081,D_SAV!$A$5:$I$29,6,0),)</f>
        <v>0</v>
      </c>
    </row>
    <row r="4082" spans="1:11" x14ac:dyDescent="0.25">
      <c r="A4082" s="59"/>
      <c r="B4082" s="63">
        <f>IFERROR(VLOOKUP($A4082,D_SAV!$A$5:$I$29,3,0),)</f>
        <v>0</v>
      </c>
      <c r="C4082" s="64" t="str">
        <f>IFERROR(VLOOKUP($A4082,D_SAV!$A$5:$I$29,4,0),"")</f>
        <v/>
      </c>
      <c r="D4082" s="65">
        <f>IFERROR(VLOOKUP($A4082,D_SAV!$A$5:$I$29,5,0),)</f>
        <v>0</v>
      </c>
      <c r="E4082" s="60"/>
      <c r="F4082" s="60"/>
      <c r="G4082" s="60"/>
      <c r="H4082" s="60"/>
      <c r="I4082" s="60"/>
      <c r="J4082" s="60"/>
      <c r="K4082" s="65">
        <f>IFERROR(VLOOKUP($A4082,D_SAV!$A$5:$I$29,6,0),)</f>
        <v>0</v>
      </c>
    </row>
    <row r="4083" spans="1:11" x14ac:dyDescent="0.25">
      <c r="A4083" s="59"/>
      <c r="B4083" s="63">
        <f>IFERROR(VLOOKUP($A4083,D_SAV!$A$5:$I$29,3,0),)</f>
        <v>0</v>
      </c>
      <c r="C4083" s="64" t="str">
        <f>IFERROR(VLOOKUP($A4083,D_SAV!$A$5:$I$29,4,0),"")</f>
        <v/>
      </c>
      <c r="D4083" s="65">
        <f>IFERROR(VLOOKUP($A4083,D_SAV!$A$5:$I$29,5,0),)</f>
        <v>0</v>
      </c>
      <c r="E4083" s="60"/>
      <c r="F4083" s="60"/>
      <c r="G4083" s="60"/>
      <c r="H4083" s="60"/>
      <c r="I4083" s="60"/>
      <c r="J4083" s="60"/>
      <c r="K4083" s="65">
        <f>IFERROR(VLOOKUP($A4083,D_SAV!$A$5:$I$29,6,0),)</f>
        <v>0</v>
      </c>
    </row>
    <row r="4084" spans="1:11" x14ac:dyDescent="0.25">
      <c r="A4084" s="59"/>
      <c r="B4084" s="63">
        <f>IFERROR(VLOOKUP($A4084,D_SAV!$A$5:$I$29,3,0),)</f>
        <v>0</v>
      </c>
      <c r="C4084" s="64" t="str">
        <f>IFERROR(VLOOKUP($A4084,D_SAV!$A$5:$I$29,4,0),"")</f>
        <v/>
      </c>
      <c r="D4084" s="65">
        <f>IFERROR(VLOOKUP($A4084,D_SAV!$A$5:$I$29,5,0),)</f>
        <v>0</v>
      </c>
      <c r="E4084" s="60"/>
      <c r="F4084" s="60"/>
      <c r="G4084" s="60"/>
      <c r="H4084" s="60"/>
      <c r="I4084" s="60"/>
      <c r="J4084" s="60"/>
      <c r="K4084" s="65">
        <f>IFERROR(VLOOKUP($A4084,D_SAV!$A$5:$I$29,6,0),)</f>
        <v>0</v>
      </c>
    </row>
    <row r="4085" spans="1:11" x14ac:dyDescent="0.25">
      <c r="A4085" s="59"/>
      <c r="B4085" s="63">
        <f>IFERROR(VLOOKUP($A4085,D_SAV!$A$5:$I$29,3,0),)</f>
        <v>0</v>
      </c>
      <c r="C4085" s="64" t="str">
        <f>IFERROR(VLOOKUP($A4085,D_SAV!$A$5:$I$29,4,0),"")</f>
        <v/>
      </c>
      <c r="D4085" s="65">
        <f>IFERROR(VLOOKUP($A4085,D_SAV!$A$5:$I$29,5,0),)</f>
        <v>0</v>
      </c>
      <c r="E4085" s="60"/>
      <c r="F4085" s="60"/>
      <c r="G4085" s="60"/>
      <c r="H4085" s="60"/>
      <c r="I4085" s="60"/>
      <c r="J4085" s="60"/>
      <c r="K4085" s="65">
        <f>IFERROR(VLOOKUP($A4085,D_SAV!$A$5:$I$29,6,0),)</f>
        <v>0</v>
      </c>
    </row>
    <row r="4086" spans="1:11" x14ac:dyDescent="0.25">
      <c r="A4086" s="59"/>
      <c r="B4086" s="63">
        <f>IFERROR(VLOOKUP($A4086,D_SAV!$A$5:$I$29,3,0),)</f>
        <v>0</v>
      </c>
      <c r="C4086" s="64" t="str">
        <f>IFERROR(VLOOKUP($A4086,D_SAV!$A$5:$I$29,4,0),"")</f>
        <v/>
      </c>
      <c r="D4086" s="65">
        <f>IFERROR(VLOOKUP($A4086,D_SAV!$A$5:$I$29,5,0),)</f>
        <v>0</v>
      </c>
      <c r="E4086" s="60"/>
      <c r="F4086" s="60"/>
      <c r="G4086" s="60"/>
      <c r="H4086" s="60"/>
      <c r="I4086" s="60"/>
      <c r="J4086" s="60"/>
      <c r="K4086" s="65">
        <f>IFERROR(VLOOKUP($A4086,D_SAV!$A$5:$I$29,6,0),)</f>
        <v>0</v>
      </c>
    </row>
    <row r="4087" spans="1:11" x14ac:dyDescent="0.25">
      <c r="A4087" s="59"/>
      <c r="B4087" s="63">
        <f>IFERROR(VLOOKUP($A4087,D_SAV!$A$5:$I$29,3,0),)</f>
        <v>0</v>
      </c>
      <c r="C4087" s="64" t="str">
        <f>IFERROR(VLOOKUP($A4087,D_SAV!$A$5:$I$29,4,0),"")</f>
        <v/>
      </c>
      <c r="D4087" s="65">
        <f>IFERROR(VLOOKUP($A4087,D_SAV!$A$5:$I$29,5,0),)</f>
        <v>0</v>
      </c>
      <c r="E4087" s="60"/>
      <c r="F4087" s="60"/>
      <c r="G4087" s="60"/>
      <c r="H4087" s="60"/>
      <c r="I4087" s="60"/>
      <c r="J4087" s="60"/>
      <c r="K4087" s="65">
        <f>IFERROR(VLOOKUP($A4087,D_SAV!$A$5:$I$29,6,0),)</f>
        <v>0</v>
      </c>
    </row>
    <row r="4088" spans="1:11" x14ac:dyDescent="0.25">
      <c r="A4088" s="59"/>
      <c r="B4088" s="63">
        <f>IFERROR(VLOOKUP($A4088,D_SAV!$A$5:$I$29,3,0),)</f>
        <v>0</v>
      </c>
      <c r="C4088" s="64" t="str">
        <f>IFERROR(VLOOKUP($A4088,D_SAV!$A$5:$I$29,4,0),"")</f>
        <v/>
      </c>
      <c r="D4088" s="65">
        <f>IFERROR(VLOOKUP($A4088,D_SAV!$A$5:$I$29,5,0),)</f>
        <v>0</v>
      </c>
      <c r="E4088" s="60"/>
      <c r="F4088" s="60"/>
      <c r="G4088" s="60"/>
      <c r="H4088" s="60"/>
      <c r="I4088" s="60"/>
      <c r="J4088" s="60"/>
      <c r="K4088" s="65">
        <f>IFERROR(VLOOKUP($A4088,D_SAV!$A$5:$I$29,6,0),)</f>
        <v>0</v>
      </c>
    </row>
    <row r="4089" spans="1:11" x14ac:dyDescent="0.25">
      <c r="A4089" s="59"/>
      <c r="B4089" s="63">
        <f>IFERROR(VLOOKUP($A4089,D_SAV!$A$5:$I$29,3,0),)</f>
        <v>0</v>
      </c>
      <c r="C4089" s="64" t="str">
        <f>IFERROR(VLOOKUP($A4089,D_SAV!$A$5:$I$29,4,0),"")</f>
        <v/>
      </c>
      <c r="D4089" s="65">
        <f>IFERROR(VLOOKUP($A4089,D_SAV!$A$5:$I$29,5,0),)</f>
        <v>0</v>
      </c>
      <c r="E4089" s="60"/>
      <c r="F4089" s="60"/>
      <c r="G4089" s="60"/>
      <c r="H4089" s="60"/>
      <c r="I4089" s="60"/>
      <c r="J4089" s="60"/>
      <c r="K4089" s="65">
        <f>IFERROR(VLOOKUP($A4089,D_SAV!$A$5:$I$29,6,0),)</f>
        <v>0</v>
      </c>
    </row>
    <row r="4090" spans="1:11" x14ac:dyDescent="0.25">
      <c r="A4090" s="59"/>
      <c r="B4090" s="63">
        <f>IFERROR(VLOOKUP($A4090,D_SAV!$A$5:$I$29,3,0),)</f>
        <v>0</v>
      </c>
      <c r="C4090" s="64" t="str">
        <f>IFERROR(VLOOKUP($A4090,D_SAV!$A$5:$I$29,4,0),"")</f>
        <v/>
      </c>
      <c r="D4090" s="65">
        <f>IFERROR(VLOOKUP($A4090,D_SAV!$A$5:$I$29,5,0),)</f>
        <v>0</v>
      </c>
      <c r="E4090" s="60"/>
      <c r="F4090" s="60"/>
      <c r="G4090" s="60"/>
      <c r="H4090" s="60"/>
      <c r="I4090" s="60"/>
      <c r="J4090" s="60"/>
      <c r="K4090" s="65">
        <f>IFERROR(VLOOKUP($A4090,D_SAV!$A$5:$I$29,6,0),)</f>
        <v>0</v>
      </c>
    </row>
    <row r="4091" spans="1:11" x14ac:dyDescent="0.25">
      <c r="A4091" s="59"/>
      <c r="B4091" s="63">
        <f>IFERROR(VLOOKUP($A4091,D_SAV!$A$5:$I$29,3,0),)</f>
        <v>0</v>
      </c>
      <c r="C4091" s="64" t="str">
        <f>IFERROR(VLOOKUP($A4091,D_SAV!$A$5:$I$29,4,0),"")</f>
        <v/>
      </c>
      <c r="D4091" s="65">
        <f>IFERROR(VLOOKUP($A4091,D_SAV!$A$5:$I$29,5,0),)</f>
        <v>0</v>
      </c>
      <c r="E4091" s="60"/>
      <c r="F4091" s="60"/>
      <c r="G4091" s="60"/>
      <c r="H4091" s="60"/>
      <c r="I4091" s="60"/>
      <c r="J4091" s="60"/>
      <c r="K4091" s="65">
        <f>IFERROR(VLOOKUP($A4091,D_SAV!$A$5:$I$29,6,0),)</f>
        <v>0</v>
      </c>
    </row>
    <row r="4092" spans="1:11" x14ac:dyDescent="0.25">
      <c r="A4092" s="59"/>
      <c r="B4092" s="63">
        <f>IFERROR(VLOOKUP($A4092,D_SAV!$A$5:$I$29,3,0),)</f>
        <v>0</v>
      </c>
      <c r="C4092" s="64" t="str">
        <f>IFERROR(VLOOKUP($A4092,D_SAV!$A$5:$I$29,4,0),"")</f>
        <v/>
      </c>
      <c r="D4092" s="65">
        <f>IFERROR(VLOOKUP($A4092,D_SAV!$A$5:$I$29,5,0),)</f>
        <v>0</v>
      </c>
      <c r="E4092" s="60"/>
      <c r="F4092" s="60"/>
      <c r="G4092" s="60"/>
      <c r="H4092" s="60"/>
      <c r="I4092" s="60"/>
      <c r="J4092" s="60"/>
      <c r="K4092" s="65">
        <f>IFERROR(VLOOKUP($A4092,D_SAV!$A$5:$I$29,6,0),)</f>
        <v>0</v>
      </c>
    </row>
    <row r="4093" spans="1:11" x14ac:dyDescent="0.25">
      <c r="A4093" s="59"/>
      <c r="B4093" s="63">
        <f>IFERROR(VLOOKUP($A4093,D_SAV!$A$5:$I$29,3,0),)</f>
        <v>0</v>
      </c>
      <c r="C4093" s="64" t="str">
        <f>IFERROR(VLOOKUP($A4093,D_SAV!$A$5:$I$29,4,0),"")</f>
        <v/>
      </c>
      <c r="D4093" s="65">
        <f>IFERROR(VLOOKUP($A4093,D_SAV!$A$5:$I$29,5,0),)</f>
        <v>0</v>
      </c>
      <c r="E4093" s="60"/>
      <c r="F4093" s="60"/>
      <c r="G4093" s="60"/>
      <c r="H4093" s="60"/>
      <c r="I4093" s="60"/>
      <c r="J4093" s="60"/>
      <c r="K4093" s="65">
        <f>IFERROR(VLOOKUP($A4093,D_SAV!$A$5:$I$29,6,0),)</f>
        <v>0</v>
      </c>
    </row>
    <row r="4094" spans="1:11" x14ac:dyDescent="0.25">
      <c r="A4094" s="59"/>
      <c r="B4094" s="63">
        <f>IFERROR(VLOOKUP($A4094,D_SAV!$A$5:$I$29,3,0),)</f>
        <v>0</v>
      </c>
      <c r="C4094" s="64" t="str">
        <f>IFERROR(VLOOKUP($A4094,D_SAV!$A$5:$I$29,4,0),"")</f>
        <v/>
      </c>
      <c r="D4094" s="65">
        <f>IFERROR(VLOOKUP($A4094,D_SAV!$A$5:$I$29,5,0),)</f>
        <v>0</v>
      </c>
      <c r="E4094" s="60"/>
      <c r="F4094" s="60"/>
      <c r="G4094" s="60"/>
      <c r="H4094" s="60"/>
      <c r="I4094" s="60"/>
      <c r="J4094" s="60"/>
      <c r="K4094" s="65">
        <f>IFERROR(VLOOKUP($A4094,D_SAV!$A$5:$I$29,6,0),)</f>
        <v>0</v>
      </c>
    </row>
    <row r="4095" spans="1:11" x14ac:dyDescent="0.25">
      <c r="A4095" s="59"/>
      <c r="B4095" s="63">
        <f>IFERROR(VLOOKUP($A4095,D_SAV!$A$5:$I$29,3,0),)</f>
        <v>0</v>
      </c>
      <c r="C4095" s="64" t="str">
        <f>IFERROR(VLOOKUP($A4095,D_SAV!$A$5:$I$29,4,0),"")</f>
        <v/>
      </c>
      <c r="D4095" s="65">
        <f>IFERROR(VLOOKUP($A4095,D_SAV!$A$5:$I$29,5,0),)</f>
        <v>0</v>
      </c>
      <c r="E4095" s="60"/>
      <c r="F4095" s="60"/>
      <c r="G4095" s="60"/>
      <c r="H4095" s="60"/>
      <c r="I4095" s="60"/>
      <c r="J4095" s="60"/>
      <c r="K4095" s="65">
        <f>IFERROR(VLOOKUP($A4095,D_SAV!$A$5:$I$29,6,0),)</f>
        <v>0</v>
      </c>
    </row>
    <row r="4096" spans="1:11" x14ac:dyDescent="0.25">
      <c r="A4096" s="59"/>
      <c r="B4096" s="63">
        <f>IFERROR(VLOOKUP($A4096,D_SAV!$A$5:$I$29,3,0),)</f>
        <v>0</v>
      </c>
      <c r="C4096" s="64" t="str">
        <f>IFERROR(VLOOKUP($A4096,D_SAV!$A$5:$I$29,4,0),"")</f>
        <v/>
      </c>
      <c r="D4096" s="65">
        <f>IFERROR(VLOOKUP($A4096,D_SAV!$A$5:$I$29,5,0),)</f>
        <v>0</v>
      </c>
      <c r="E4096" s="60"/>
      <c r="F4096" s="60"/>
      <c r="G4096" s="60"/>
      <c r="H4096" s="60"/>
      <c r="I4096" s="60"/>
      <c r="J4096" s="60"/>
      <c r="K4096" s="65">
        <f>IFERROR(VLOOKUP($A4096,D_SAV!$A$5:$I$29,6,0),)</f>
        <v>0</v>
      </c>
    </row>
    <row r="4097" spans="1:11" x14ac:dyDescent="0.25">
      <c r="A4097" s="59"/>
      <c r="B4097" s="63">
        <f>IFERROR(VLOOKUP($A4097,D_SAV!$A$5:$I$29,3,0),)</f>
        <v>0</v>
      </c>
      <c r="C4097" s="64" t="str">
        <f>IFERROR(VLOOKUP($A4097,D_SAV!$A$5:$I$29,4,0),"")</f>
        <v/>
      </c>
      <c r="D4097" s="65">
        <f>IFERROR(VLOOKUP($A4097,D_SAV!$A$5:$I$29,5,0),)</f>
        <v>0</v>
      </c>
      <c r="E4097" s="60"/>
      <c r="F4097" s="60"/>
      <c r="G4097" s="60"/>
      <c r="H4097" s="60"/>
      <c r="I4097" s="60"/>
      <c r="J4097" s="60"/>
      <c r="K4097" s="65">
        <f>IFERROR(VLOOKUP($A4097,D_SAV!$A$5:$I$29,6,0),)</f>
        <v>0</v>
      </c>
    </row>
    <row r="4098" spans="1:11" x14ac:dyDescent="0.25">
      <c r="A4098" s="59"/>
      <c r="B4098" s="63">
        <f>IFERROR(VLOOKUP($A4098,D_SAV!$A$5:$I$29,3,0),)</f>
        <v>0</v>
      </c>
      <c r="C4098" s="64" t="str">
        <f>IFERROR(VLOOKUP($A4098,D_SAV!$A$5:$I$29,4,0),"")</f>
        <v/>
      </c>
      <c r="D4098" s="65">
        <f>IFERROR(VLOOKUP($A4098,D_SAV!$A$5:$I$29,5,0),)</f>
        <v>0</v>
      </c>
      <c r="E4098" s="60"/>
      <c r="F4098" s="60"/>
      <c r="G4098" s="60"/>
      <c r="H4098" s="60"/>
      <c r="I4098" s="60"/>
      <c r="J4098" s="60"/>
      <c r="K4098" s="65">
        <f>IFERROR(VLOOKUP($A4098,D_SAV!$A$5:$I$29,6,0),)</f>
        <v>0</v>
      </c>
    </row>
    <row r="4099" spans="1:11" x14ac:dyDescent="0.25">
      <c r="A4099" s="59"/>
      <c r="B4099" s="63">
        <f>IFERROR(VLOOKUP($A4099,D_SAV!$A$5:$I$29,3,0),)</f>
        <v>0</v>
      </c>
      <c r="C4099" s="64" t="str">
        <f>IFERROR(VLOOKUP($A4099,D_SAV!$A$5:$I$29,4,0),"")</f>
        <v/>
      </c>
      <c r="D4099" s="65">
        <f>IFERROR(VLOOKUP($A4099,D_SAV!$A$5:$I$29,5,0),)</f>
        <v>0</v>
      </c>
      <c r="E4099" s="60"/>
      <c r="F4099" s="60"/>
      <c r="G4099" s="60"/>
      <c r="H4099" s="60"/>
      <c r="I4099" s="60"/>
      <c r="J4099" s="60"/>
      <c r="K4099" s="65">
        <f>IFERROR(VLOOKUP($A4099,D_SAV!$A$5:$I$29,6,0),)</f>
        <v>0</v>
      </c>
    </row>
    <row r="4100" spans="1:11" x14ac:dyDescent="0.25">
      <c r="A4100" s="59"/>
      <c r="B4100" s="63">
        <f>IFERROR(VLOOKUP($A4100,D_SAV!$A$5:$I$29,3,0),)</f>
        <v>0</v>
      </c>
      <c r="C4100" s="64" t="str">
        <f>IFERROR(VLOOKUP($A4100,D_SAV!$A$5:$I$29,4,0),"")</f>
        <v/>
      </c>
      <c r="D4100" s="65">
        <f>IFERROR(VLOOKUP($A4100,D_SAV!$A$5:$I$29,5,0),)</f>
        <v>0</v>
      </c>
      <c r="E4100" s="60"/>
      <c r="F4100" s="60"/>
      <c r="G4100" s="60"/>
      <c r="H4100" s="60"/>
      <c r="I4100" s="60"/>
      <c r="J4100" s="60"/>
      <c r="K4100" s="65">
        <f>IFERROR(VLOOKUP($A4100,D_SAV!$A$5:$I$29,6,0),)</f>
        <v>0</v>
      </c>
    </row>
    <row r="4101" spans="1:11" x14ac:dyDescent="0.25">
      <c r="A4101" s="59"/>
      <c r="B4101" s="63">
        <f>IFERROR(VLOOKUP($A4101,D_SAV!$A$5:$I$29,3,0),)</f>
        <v>0</v>
      </c>
      <c r="C4101" s="64" t="str">
        <f>IFERROR(VLOOKUP($A4101,D_SAV!$A$5:$I$29,4,0),"")</f>
        <v/>
      </c>
      <c r="D4101" s="65">
        <f>IFERROR(VLOOKUP($A4101,D_SAV!$A$5:$I$29,5,0),)</f>
        <v>0</v>
      </c>
      <c r="E4101" s="60"/>
      <c r="F4101" s="60"/>
      <c r="G4101" s="60"/>
      <c r="H4101" s="60"/>
      <c r="I4101" s="60"/>
      <c r="J4101" s="60"/>
      <c r="K4101" s="65">
        <f>IFERROR(VLOOKUP($A4101,D_SAV!$A$5:$I$29,6,0),)</f>
        <v>0</v>
      </c>
    </row>
    <row r="4102" spans="1:11" x14ac:dyDescent="0.25">
      <c r="A4102" s="59"/>
      <c r="B4102" s="63">
        <f>IFERROR(VLOOKUP($A4102,D_SAV!$A$5:$I$29,3,0),)</f>
        <v>0</v>
      </c>
      <c r="C4102" s="64" t="str">
        <f>IFERROR(VLOOKUP($A4102,D_SAV!$A$5:$I$29,4,0),"")</f>
        <v/>
      </c>
      <c r="D4102" s="65">
        <f>IFERROR(VLOOKUP($A4102,D_SAV!$A$5:$I$29,5,0),)</f>
        <v>0</v>
      </c>
      <c r="E4102" s="60"/>
      <c r="F4102" s="60"/>
      <c r="G4102" s="60"/>
      <c r="H4102" s="60"/>
      <c r="I4102" s="60"/>
      <c r="J4102" s="60"/>
      <c r="K4102" s="65">
        <f>IFERROR(VLOOKUP($A4102,D_SAV!$A$5:$I$29,6,0),)</f>
        <v>0</v>
      </c>
    </row>
    <row r="4103" spans="1:11" x14ac:dyDescent="0.25">
      <c r="A4103" s="59"/>
      <c r="B4103" s="63">
        <f>IFERROR(VLOOKUP($A4103,D_SAV!$A$5:$I$29,3,0),)</f>
        <v>0</v>
      </c>
      <c r="C4103" s="64" t="str">
        <f>IFERROR(VLOOKUP($A4103,D_SAV!$A$5:$I$29,4,0),"")</f>
        <v/>
      </c>
      <c r="D4103" s="65">
        <f>IFERROR(VLOOKUP($A4103,D_SAV!$A$5:$I$29,5,0),)</f>
        <v>0</v>
      </c>
      <c r="E4103" s="60"/>
      <c r="F4103" s="60"/>
      <c r="G4103" s="60"/>
      <c r="H4103" s="60"/>
      <c r="I4103" s="60"/>
      <c r="J4103" s="60"/>
      <c r="K4103" s="65">
        <f>IFERROR(VLOOKUP($A4103,D_SAV!$A$5:$I$29,6,0),)</f>
        <v>0</v>
      </c>
    </row>
    <row r="4104" spans="1:11" x14ac:dyDescent="0.25">
      <c r="A4104" s="59"/>
      <c r="B4104" s="63">
        <f>IFERROR(VLOOKUP($A4104,D_SAV!$A$5:$I$29,3,0),)</f>
        <v>0</v>
      </c>
      <c r="C4104" s="64" t="str">
        <f>IFERROR(VLOOKUP($A4104,D_SAV!$A$5:$I$29,4,0),"")</f>
        <v/>
      </c>
      <c r="D4104" s="65">
        <f>IFERROR(VLOOKUP($A4104,D_SAV!$A$5:$I$29,5,0),)</f>
        <v>0</v>
      </c>
      <c r="E4104" s="60"/>
      <c r="F4104" s="60"/>
      <c r="G4104" s="60"/>
      <c r="H4104" s="60"/>
      <c r="I4104" s="60"/>
      <c r="J4104" s="60"/>
      <c r="K4104" s="65">
        <f>IFERROR(VLOOKUP($A4104,D_SAV!$A$5:$I$29,6,0),)</f>
        <v>0</v>
      </c>
    </row>
    <row r="4105" spans="1:11" x14ac:dyDescent="0.25">
      <c r="A4105" s="59"/>
      <c r="B4105" s="63">
        <f>IFERROR(VLOOKUP($A4105,D_SAV!$A$5:$I$29,3,0),)</f>
        <v>0</v>
      </c>
      <c r="C4105" s="64" t="str">
        <f>IFERROR(VLOOKUP($A4105,D_SAV!$A$5:$I$29,4,0),"")</f>
        <v/>
      </c>
      <c r="D4105" s="65">
        <f>IFERROR(VLOOKUP($A4105,D_SAV!$A$5:$I$29,5,0),)</f>
        <v>0</v>
      </c>
      <c r="E4105" s="60"/>
      <c r="F4105" s="60"/>
      <c r="G4105" s="60"/>
      <c r="H4105" s="60"/>
      <c r="I4105" s="60"/>
      <c r="J4105" s="60"/>
      <c r="K4105" s="65">
        <f>IFERROR(VLOOKUP($A4105,D_SAV!$A$5:$I$29,6,0),)</f>
        <v>0</v>
      </c>
    </row>
    <row r="4106" spans="1:11" x14ac:dyDescent="0.25">
      <c r="A4106" s="59"/>
      <c r="B4106" s="63">
        <f>IFERROR(VLOOKUP($A4106,D_SAV!$A$5:$I$29,3,0),)</f>
        <v>0</v>
      </c>
      <c r="C4106" s="64" t="str">
        <f>IFERROR(VLOOKUP($A4106,D_SAV!$A$5:$I$29,4,0),"")</f>
        <v/>
      </c>
      <c r="D4106" s="65">
        <f>IFERROR(VLOOKUP($A4106,D_SAV!$A$5:$I$29,5,0),)</f>
        <v>0</v>
      </c>
      <c r="E4106" s="60"/>
      <c r="F4106" s="60"/>
      <c r="G4106" s="60"/>
      <c r="H4106" s="60"/>
      <c r="I4106" s="60"/>
      <c r="J4106" s="60"/>
      <c r="K4106" s="65">
        <f>IFERROR(VLOOKUP($A4106,D_SAV!$A$5:$I$29,6,0),)</f>
        <v>0</v>
      </c>
    </row>
    <row r="4107" spans="1:11" x14ac:dyDescent="0.25">
      <c r="A4107" s="59"/>
      <c r="B4107" s="63">
        <f>IFERROR(VLOOKUP($A4107,D_SAV!$A$5:$I$29,3,0),)</f>
        <v>0</v>
      </c>
      <c r="C4107" s="64" t="str">
        <f>IFERROR(VLOOKUP($A4107,D_SAV!$A$5:$I$29,4,0),"")</f>
        <v/>
      </c>
      <c r="D4107" s="65">
        <f>IFERROR(VLOOKUP($A4107,D_SAV!$A$5:$I$29,5,0),)</f>
        <v>0</v>
      </c>
      <c r="E4107" s="60"/>
      <c r="F4107" s="60"/>
      <c r="G4107" s="60"/>
      <c r="H4107" s="60"/>
      <c r="I4107" s="60"/>
      <c r="J4107" s="60"/>
      <c r="K4107" s="65">
        <f>IFERROR(VLOOKUP($A4107,D_SAV!$A$5:$I$29,6,0),)</f>
        <v>0</v>
      </c>
    </row>
    <row r="4108" spans="1:11" x14ac:dyDescent="0.25">
      <c r="A4108" s="59"/>
      <c r="B4108" s="63">
        <f>IFERROR(VLOOKUP($A4108,D_SAV!$A$5:$I$29,3,0),)</f>
        <v>0</v>
      </c>
      <c r="C4108" s="64" t="str">
        <f>IFERROR(VLOOKUP($A4108,D_SAV!$A$5:$I$29,4,0),"")</f>
        <v/>
      </c>
      <c r="D4108" s="65">
        <f>IFERROR(VLOOKUP($A4108,D_SAV!$A$5:$I$29,5,0),)</f>
        <v>0</v>
      </c>
      <c r="E4108" s="60"/>
      <c r="F4108" s="60"/>
      <c r="G4108" s="60"/>
      <c r="H4108" s="60"/>
      <c r="I4108" s="60"/>
      <c r="J4108" s="60"/>
      <c r="K4108" s="65">
        <f>IFERROR(VLOOKUP($A4108,D_SAV!$A$5:$I$29,6,0),)</f>
        <v>0</v>
      </c>
    </row>
    <row r="4109" spans="1:11" x14ac:dyDescent="0.25">
      <c r="A4109" s="59"/>
      <c r="B4109" s="63">
        <f>IFERROR(VLOOKUP($A4109,D_SAV!$A$5:$I$29,3,0),)</f>
        <v>0</v>
      </c>
      <c r="C4109" s="64" t="str">
        <f>IFERROR(VLOOKUP($A4109,D_SAV!$A$5:$I$29,4,0),"")</f>
        <v/>
      </c>
      <c r="D4109" s="65">
        <f>IFERROR(VLOOKUP($A4109,D_SAV!$A$5:$I$29,5,0),)</f>
        <v>0</v>
      </c>
      <c r="E4109" s="60"/>
      <c r="F4109" s="60"/>
      <c r="G4109" s="60"/>
      <c r="H4109" s="60"/>
      <c r="I4109" s="60"/>
      <c r="J4109" s="60"/>
      <c r="K4109" s="65">
        <f>IFERROR(VLOOKUP($A4109,D_SAV!$A$5:$I$29,6,0),)</f>
        <v>0</v>
      </c>
    </row>
    <row r="4110" spans="1:11" x14ac:dyDescent="0.25">
      <c r="A4110" s="59"/>
      <c r="B4110" s="63">
        <f>IFERROR(VLOOKUP($A4110,D_SAV!$A$5:$I$29,3,0),)</f>
        <v>0</v>
      </c>
      <c r="C4110" s="64" t="str">
        <f>IFERROR(VLOOKUP($A4110,D_SAV!$A$5:$I$29,4,0),"")</f>
        <v/>
      </c>
      <c r="D4110" s="65">
        <f>IFERROR(VLOOKUP($A4110,D_SAV!$A$5:$I$29,5,0),)</f>
        <v>0</v>
      </c>
      <c r="E4110" s="60"/>
      <c r="F4110" s="60"/>
      <c r="G4110" s="60"/>
      <c r="H4110" s="60"/>
      <c r="I4110" s="60"/>
      <c r="J4110" s="60"/>
      <c r="K4110" s="65">
        <f>IFERROR(VLOOKUP($A4110,D_SAV!$A$5:$I$29,6,0),)</f>
        <v>0</v>
      </c>
    </row>
    <row r="4111" spans="1:11" x14ac:dyDescent="0.25">
      <c r="A4111" s="59"/>
      <c r="B4111" s="63">
        <f>IFERROR(VLOOKUP($A4111,D_SAV!$A$5:$I$29,3,0),)</f>
        <v>0</v>
      </c>
      <c r="C4111" s="64" t="str">
        <f>IFERROR(VLOOKUP($A4111,D_SAV!$A$5:$I$29,4,0),"")</f>
        <v/>
      </c>
      <c r="D4111" s="65">
        <f>IFERROR(VLOOKUP($A4111,D_SAV!$A$5:$I$29,5,0),)</f>
        <v>0</v>
      </c>
      <c r="E4111" s="60"/>
      <c r="F4111" s="60"/>
      <c r="G4111" s="60"/>
      <c r="H4111" s="60"/>
      <c r="I4111" s="60"/>
      <c r="J4111" s="60"/>
      <c r="K4111" s="65">
        <f>IFERROR(VLOOKUP($A4111,D_SAV!$A$5:$I$29,6,0),)</f>
        <v>0</v>
      </c>
    </row>
    <row r="4112" spans="1:11" x14ac:dyDescent="0.25">
      <c r="A4112" s="59"/>
      <c r="B4112" s="63">
        <f>IFERROR(VLOOKUP($A4112,D_SAV!$A$5:$I$29,3,0),)</f>
        <v>0</v>
      </c>
      <c r="C4112" s="64" t="str">
        <f>IFERROR(VLOOKUP($A4112,D_SAV!$A$5:$I$29,4,0),"")</f>
        <v/>
      </c>
      <c r="D4112" s="65">
        <f>IFERROR(VLOOKUP($A4112,D_SAV!$A$5:$I$29,5,0),)</f>
        <v>0</v>
      </c>
      <c r="E4112" s="60"/>
      <c r="F4112" s="60"/>
      <c r="G4112" s="60"/>
      <c r="H4112" s="60"/>
      <c r="I4112" s="60"/>
      <c r="J4112" s="60"/>
      <c r="K4112" s="65">
        <f>IFERROR(VLOOKUP($A4112,D_SAV!$A$5:$I$29,6,0),)</f>
        <v>0</v>
      </c>
    </row>
    <row r="4113" spans="1:11" x14ac:dyDescent="0.25">
      <c r="A4113" s="59"/>
      <c r="B4113" s="63">
        <f>IFERROR(VLOOKUP($A4113,D_SAV!$A$5:$I$29,3,0),)</f>
        <v>0</v>
      </c>
      <c r="C4113" s="64" t="str">
        <f>IFERROR(VLOOKUP($A4113,D_SAV!$A$5:$I$29,4,0),"")</f>
        <v/>
      </c>
      <c r="D4113" s="65">
        <f>IFERROR(VLOOKUP($A4113,D_SAV!$A$5:$I$29,5,0),)</f>
        <v>0</v>
      </c>
      <c r="E4113" s="60"/>
      <c r="F4113" s="60"/>
      <c r="G4113" s="60"/>
      <c r="H4113" s="60"/>
      <c r="I4113" s="60"/>
      <c r="J4113" s="60"/>
      <c r="K4113" s="65">
        <f>IFERROR(VLOOKUP($A4113,D_SAV!$A$5:$I$29,6,0),)</f>
        <v>0</v>
      </c>
    </row>
    <row r="4114" spans="1:11" x14ac:dyDescent="0.25">
      <c r="A4114" s="59"/>
      <c r="B4114" s="63">
        <f>IFERROR(VLOOKUP($A4114,D_SAV!$A$5:$I$29,3,0),)</f>
        <v>0</v>
      </c>
      <c r="C4114" s="64" t="str">
        <f>IFERROR(VLOOKUP($A4114,D_SAV!$A$5:$I$29,4,0),"")</f>
        <v/>
      </c>
      <c r="D4114" s="65">
        <f>IFERROR(VLOOKUP($A4114,D_SAV!$A$5:$I$29,5,0),)</f>
        <v>0</v>
      </c>
      <c r="E4114" s="60"/>
      <c r="F4114" s="60"/>
      <c r="G4114" s="60"/>
      <c r="H4114" s="60"/>
      <c r="I4114" s="60"/>
      <c r="J4114" s="60"/>
      <c r="K4114" s="65">
        <f>IFERROR(VLOOKUP($A4114,D_SAV!$A$5:$I$29,6,0),)</f>
        <v>0</v>
      </c>
    </row>
    <row r="4115" spans="1:11" x14ac:dyDescent="0.25">
      <c r="A4115" s="59"/>
      <c r="B4115" s="63">
        <f>IFERROR(VLOOKUP($A4115,D_SAV!$A$5:$I$29,3,0),)</f>
        <v>0</v>
      </c>
      <c r="C4115" s="64" t="str">
        <f>IFERROR(VLOOKUP($A4115,D_SAV!$A$5:$I$29,4,0),"")</f>
        <v/>
      </c>
      <c r="D4115" s="65">
        <f>IFERROR(VLOOKUP($A4115,D_SAV!$A$5:$I$29,5,0),)</f>
        <v>0</v>
      </c>
      <c r="E4115" s="60"/>
      <c r="F4115" s="60"/>
      <c r="G4115" s="60"/>
      <c r="H4115" s="60"/>
      <c r="I4115" s="60"/>
      <c r="J4115" s="60"/>
      <c r="K4115" s="65">
        <f>IFERROR(VLOOKUP($A4115,D_SAV!$A$5:$I$29,6,0),)</f>
        <v>0</v>
      </c>
    </row>
    <row r="4116" spans="1:11" x14ac:dyDescent="0.25">
      <c r="A4116" s="59"/>
      <c r="B4116" s="63">
        <f>IFERROR(VLOOKUP($A4116,D_SAV!$A$5:$I$29,3,0),)</f>
        <v>0</v>
      </c>
      <c r="C4116" s="64" t="str">
        <f>IFERROR(VLOOKUP($A4116,D_SAV!$A$5:$I$29,4,0),"")</f>
        <v/>
      </c>
      <c r="D4116" s="65">
        <f>IFERROR(VLOOKUP($A4116,D_SAV!$A$5:$I$29,5,0),)</f>
        <v>0</v>
      </c>
      <c r="E4116" s="60"/>
      <c r="F4116" s="60"/>
      <c r="G4116" s="60"/>
      <c r="H4116" s="60"/>
      <c r="I4116" s="60"/>
      <c r="J4116" s="60"/>
      <c r="K4116" s="65">
        <f>IFERROR(VLOOKUP($A4116,D_SAV!$A$5:$I$29,6,0),)</f>
        <v>0</v>
      </c>
    </row>
    <row r="4117" spans="1:11" x14ac:dyDescent="0.25">
      <c r="A4117" s="59"/>
      <c r="B4117" s="63">
        <f>IFERROR(VLOOKUP($A4117,D_SAV!$A$5:$I$29,3,0),)</f>
        <v>0</v>
      </c>
      <c r="C4117" s="64" t="str">
        <f>IFERROR(VLOOKUP($A4117,D_SAV!$A$5:$I$29,4,0),"")</f>
        <v/>
      </c>
      <c r="D4117" s="65">
        <f>IFERROR(VLOOKUP($A4117,D_SAV!$A$5:$I$29,5,0),)</f>
        <v>0</v>
      </c>
      <c r="E4117" s="60"/>
      <c r="F4117" s="60"/>
      <c r="G4117" s="60"/>
      <c r="H4117" s="60"/>
      <c r="I4117" s="60"/>
      <c r="J4117" s="60"/>
      <c r="K4117" s="65">
        <f>IFERROR(VLOOKUP($A4117,D_SAV!$A$5:$I$29,6,0),)</f>
        <v>0</v>
      </c>
    </row>
    <row r="4118" spans="1:11" x14ac:dyDescent="0.25">
      <c r="A4118" s="59"/>
      <c r="B4118" s="63">
        <f>IFERROR(VLOOKUP($A4118,D_SAV!$A$5:$I$29,3,0),)</f>
        <v>0</v>
      </c>
      <c r="C4118" s="64" t="str">
        <f>IFERROR(VLOOKUP($A4118,D_SAV!$A$5:$I$29,4,0),"")</f>
        <v/>
      </c>
      <c r="D4118" s="65">
        <f>IFERROR(VLOOKUP($A4118,D_SAV!$A$5:$I$29,5,0),)</f>
        <v>0</v>
      </c>
      <c r="E4118" s="60"/>
      <c r="F4118" s="60"/>
      <c r="G4118" s="60"/>
      <c r="H4118" s="60"/>
      <c r="I4118" s="60"/>
      <c r="J4118" s="60"/>
      <c r="K4118" s="65">
        <f>IFERROR(VLOOKUP($A4118,D_SAV!$A$5:$I$29,6,0),)</f>
        <v>0</v>
      </c>
    </row>
    <row r="4119" spans="1:11" x14ac:dyDescent="0.25">
      <c r="A4119" s="59"/>
      <c r="B4119" s="63">
        <f>IFERROR(VLOOKUP($A4119,D_SAV!$A$5:$I$29,3,0),)</f>
        <v>0</v>
      </c>
      <c r="C4119" s="64" t="str">
        <f>IFERROR(VLOOKUP($A4119,D_SAV!$A$5:$I$29,4,0),"")</f>
        <v/>
      </c>
      <c r="D4119" s="65">
        <f>IFERROR(VLOOKUP($A4119,D_SAV!$A$5:$I$29,5,0),)</f>
        <v>0</v>
      </c>
      <c r="E4119" s="60"/>
      <c r="F4119" s="60"/>
      <c r="G4119" s="60"/>
      <c r="H4119" s="60"/>
      <c r="I4119" s="60"/>
      <c r="J4119" s="60"/>
      <c r="K4119" s="65">
        <f>IFERROR(VLOOKUP($A4119,D_SAV!$A$5:$I$29,6,0),)</f>
        <v>0</v>
      </c>
    </row>
    <row r="4120" spans="1:11" x14ac:dyDescent="0.25">
      <c r="A4120" s="59"/>
      <c r="B4120" s="63">
        <f>IFERROR(VLOOKUP($A4120,D_SAV!$A$5:$I$29,3,0),)</f>
        <v>0</v>
      </c>
      <c r="C4120" s="64" t="str">
        <f>IFERROR(VLOOKUP($A4120,D_SAV!$A$5:$I$29,4,0),"")</f>
        <v/>
      </c>
      <c r="D4120" s="65">
        <f>IFERROR(VLOOKUP($A4120,D_SAV!$A$5:$I$29,5,0),)</f>
        <v>0</v>
      </c>
      <c r="E4120" s="60"/>
      <c r="F4120" s="60"/>
      <c r="G4120" s="60"/>
      <c r="H4120" s="60"/>
      <c r="I4120" s="60"/>
      <c r="J4120" s="60"/>
      <c r="K4120" s="65">
        <f>IFERROR(VLOOKUP($A4120,D_SAV!$A$5:$I$29,6,0),)</f>
        <v>0</v>
      </c>
    </row>
    <row r="4121" spans="1:11" x14ac:dyDescent="0.25">
      <c r="A4121" s="59"/>
      <c r="B4121" s="63">
        <f>IFERROR(VLOOKUP($A4121,D_SAV!$A$5:$I$29,3,0),)</f>
        <v>0</v>
      </c>
      <c r="C4121" s="64" t="str">
        <f>IFERROR(VLOOKUP($A4121,D_SAV!$A$5:$I$29,4,0),"")</f>
        <v/>
      </c>
      <c r="D4121" s="65">
        <f>IFERROR(VLOOKUP($A4121,D_SAV!$A$5:$I$29,5,0),)</f>
        <v>0</v>
      </c>
      <c r="E4121" s="60"/>
      <c r="F4121" s="60"/>
      <c r="G4121" s="60"/>
      <c r="H4121" s="60"/>
      <c r="I4121" s="60"/>
      <c r="J4121" s="60"/>
      <c r="K4121" s="65">
        <f>IFERROR(VLOOKUP($A4121,D_SAV!$A$5:$I$29,6,0),)</f>
        <v>0</v>
      </c>
    </row>
    <row r="4122" spans="1:11" x14ac:dyDescent="0.25">
      <c r="A4122" s="59"/>
      <c r="B4122" s="63">
        <f>IFERROR(VLOOKUP($A4122,D_SAV!$A$5:$I$29,3,0),)</f>
        <v>0</v>
      </c>
      <c r="C4122" s="64" t="str">
        <f>IFERROR(VLOOKUP($A4122,D_SAV!$A$5:$I$29,4,0),"")</f>
        <v/>
      </c>
      <c r="D4122" s="65">
        <f>IFERROR(VLOOKUP($A4122,D_SAV!$A$5:$I$29,5,0),)</f>
        <v>0</v>
      </c>
      <c r="E4122" s="60"/>
      <c r="F4122" s="60"/>
      <c r="G4122" s="60"/>
      <c r="H4122" s="60"/>
      <c r="I4122" s="60"/>
      <c r="J4122" s="60"/>
      <c r="K4122" s="65">
        <f>IFERROR(VLOOKUP($A4122,D_SAV!$A$5:$I$29,6,0),)</f>
        <v>0</v>
      </c>
    </row>
    <row r="4123" spans="1:11" x14ac:dyDescent="0.25">
      <c r="A4123" s="59"/>
      <c r="B4123" s="63">
        <f>IFERROR(VLOOKUP($A4123,D_SAV!$A$5:$I$29,3,0),)</f>
        <v>0</v>
      </c>
      <c r="C4123" s="64" t="str">
        <f>IFERROR(VLOOKUP($A4123,D_SAV!$A$5:$I$29,4,0),"")</f>
        <v/>
      </c>
      <c r="D4123" s="65">
        <f>IFERROR(VLOOKUP($A4123,D_SAV!$A$5:$I$29,5,0),)</f>
        <v>0</v>
      </c>
      <c r="E4123" s="60"/>
      <c r="F4123" s="60"/>
      <c r="G4123" s="60"/>
      <c r="H4123" s="60"/>
      <c r="I4123" s="60"/>
      <c r="J4123" s="60"/>
      <c r="K4123" s="65">
        <f>IFERROR(VLOOKUP($A4123,D_SAV!$A$5:$I$29,6,0),)</f>
        <v>0</v>
      </c>
    </row>
    <row r="4124" spans="1:11" x14ac:dyDescent="0.25">
      <c r="A4124" s="59"/>
      <c r="B4124" s="63">
        <f>IFERROR(VLOOKUP($A4124,D_SAV!$A$5:$I$29,3,0),)</f>
        <v>0</v>
      </c>
      <c r="C4124" s="64" t="str">
        <f>IFERROR(VLOOKUP($A4124,D_SAV!$A$5:$I$29,4,0),"")</f>
        <v/>
      </c>
      <c r="D4124" s="65">
        <f>IFERROR(VLOOKUP($A4124,D_SAV!$A$5:$I$29,5,0),)</f>
        <v>0</v>
      </c>
      <c r="E4124" s="60"/>
      <c r="F4124" s="60"/>
      <c r="G4124" s="60"/>
      <c r="H4124" s="60"/>
      <c r="I4124" s="60"/>
      <c r="J4124" s="60"/>
      <c r="K4124" s="65">
        <f>IFERROR(VLOOKUP($A4124,D_SAV!$A$5:$I$29,6,0),)</f>
        <v>0</v>
      </c>
    </row>
    <row r="4125" spans="1:11" x14ac:dyDescent="0.25">
      <c r="A4125" s="59"/>
      <c r="B4125" s="63">
        <f>IFERROR(VLOOKUP($A4125,D_SAV!$A$5:$I$29,3,0),)</f>
        <v>0</v>
      </c>
      <c r="C4125" s="64" t="str">
        <f>IFERROR(VLOOKUP($A4125,D_SAV!$A$5:$I$29,4,0),"")</f>
        <v/>
      </c>
      <c r="D4125" s="65">
        <f>IFERROR(VLOOKUP($A4125,D_SAV!$A$5:$I$29,5,0),)</f>
        <v>0</v>
      </c>
      <c r="E4125" s="60"/>
      <c r="F4125" s="60"/>
      <c r="G4125" s="60"/>
      <c r="H4125" s="60"/>
      <c r="I4125" s="60"/>
      <c r="J4125" s="60"/>
      <c r="K4125" s="65">
        <f>IFERROR(VLOOKUP($A4125,D_SAV!$A$5:$I$29,6,0),)</f>
        <v>0</v>
      </c>
    </row>
    <row r="4126" spans="1:11" x14ac:dyDescent="0.25">
      <c r="A4126" s="59"/>
      <c r="B4126" s="63">
        <f>IFERROR(VLOOKUP($A4126,D_SAV!$A$5:$I$29,3,0),)</f>
        <v>0</v>
      </c>
      <c r="C4126" s="64" t="str">
        <f>IFERROR(VLOOKUP($A4126,D_SAV!$A$5:$I$29,4,0),"")</f>
        <v/>
      </c>
      <c r="D4126" s="65">
        <f>IFERROR(VLOOKUP($A4126,D_SAV!$A$5:$I$29,5,0),)</f>
        <v>0</v>
      </c>
      <c r="E4126" s="60"/>
      <c r="F4126" s="60"/>
      <c r="G4126" s="60"/>
      <c r="H4126" s="60"/>
      <c r="I4126" s="60"/>
      <c r="J4126" s="60"/>
      <c r="K4126" s="65">
        <f>IFERROR(VLOOKUP($A4126,D_SAV!$A$5:$I$29,6,0),)</f>
        <v>0</v>
      </c>
    </row>
    <row r="4127" spans="1:11" x14ac:dyDescent="0.25">
      <c r="A4127" s="59"/>
      <c r="B4127" s="63">
        <f>IFERROR(VLOOKUP($A4127,D_SAV!$A$5:$I$29,3,0),)</f>
        <v>0</v>
      </c>
      <c r="C4127" s="64" t="str">
        <f>IFERROR(VLOOKUP($A4127,D_SAV!$A$5:$I$29,4,0),"")</f>
        <v/>
      </c>
      <c r="D4127" s="65">
        <f>IFERROR(VLOOKUP($A4127,D_SAV!$A$5:$I$29,5,0),)</f>
        <v>0</v>
      </c>
      <c r="E4127" s="60"/>
      <c r="F4127" s="60"/>
      <c r="G4127" s="60"/>
      <c r="H4127" s="60"/>
      <c r="I4127" s="60"/>
      <c r="J4127" s="60"/>
      <c r="K4127" s="65">
        <f>IFERROR(VLOOKUP($A4127,D_SAV!$A$5:$I$29,6,0),)</f>
        <v>0</v>
      </c>
    </row>
    <row r="4128" spans="1:11" x14ac:dyDescent="0.25">
      <c r="A4128" s="59"/>
      <c r="B4128" s="63">
        <f>IFERROR(VLOOKUP($A4128,D_SAV!$A$5:$I$29,3,0),)</f>
        <v>0</v>
      </c>
      <c r="C4128" s="64" t="str">
        <f>IFERROR(VLOOKUP($A4128,D_SAV!$A$5:$I$29,4,0),"")</f>
        <v/>
      </c>
      <c r="D4128" s="65">
        <f>IFERROR(VLOOKUP($A4128,D_SAV!$A$5:$I$29,5,0),)</f>
        <v>0</v>
      </c>
      <c r="E4128" s="60"/>
      <c r="F4128" s="60"/>
      <c r="G4128" s="60"/>
      <c r="H4128" s="60"/>
      <c r="I4128" s="60"/>
      <c r="J4128" s="60"/>
      <c r="K4128" s="65">
        <f>IFERROR(VLOOKUP($A4128,D_SAV!$A$5:$I$29,6,0),)</f>
        <v>0</v>
      </c>
    </row>
    <row r="4129" spans="1:11" x14ac:dyDescent="0.25">
      <c r="A4129" s="59"/>
      <c r="B4129" s="63">
        <f>IFERROR(VLOOKUP($A4129,D_SAV!$A$5:$I$29,3,0),)</f>
        <v>0</v>
      </c>
      <c r="C4129" s="64" t="str">
        <f>IFERROR(VLOOKUP($A4129,D_SAV!$A$5:$I$29,4,0),"")</f>
        <v/>
      </c>
      <c r="D4129" s="65">
        <f>IFERROR(VLOOKUP($A4129,D_SAV!$A$5:$I$29,5,0),)</f>
        <v>0</v>
      </c>
      <c r="E4129" s="60"/>
      <c r="F4129" s="60"/>
      <c r="G4129" s="60"/>
      <c r="H4129" s="60"/>
      <c r="I4129" s="60"/>
      <c r="J4129" s="60"/>
      <c r="K4129" s="65">
        <f>IFERROR(VLOOKUP($A4129,D_SAV!$A$5:$I$29,6,0),)</f>
        <v>0</v>
      </c>
    </row>
    <row r="4130" spans="1:11" x14ac:dyDescent="0.25">
      <c r="A4130" s="59"/>
      <c r="B4130" s="63">
        <f>IFERROR(VLOOKUP($A4130,D_SAV!$A$5:$I$29,3,0),)</f>
        <v>0</v>
      </c>
      <c r="C4130" s="64" t="str">
        <f>IFERROR(VLOOKUP($A4130,D_SAV!$A$5:$I$29,4,0),"")</f>
        <v/>
      </c>
      <c r="D4130" s="65">
        <f>IFERROR(VLOOKUP($A4130,D_SAV!$A$5:$I$29,5,0),)</f>
        <v>0</v>
      </c>
      <c r="E4130" s="60"/>
      <c r="F4130" s="60"/>
      <c r="G4130" s="60"/>
      <c r="H4130" s="60"/>
      <c r="I4130" s="60"/>
      <c r="J4130" s="60"/>
      <c r="K4130" s="65">
        <f>IFERROR(VLOOKUP($A4130,D_SAV!$A$5:$I$29,6,0),)</f>
        <v>0</v>
      </c>
    </row>
    <row r="4131" spans="1:11" x14ac:dyDescent="0.25">
      <c r="A4131" s="59"/>
      <c r="B4131" s="63">
        <f>IFERROR(VLOOKUP($A4131,D_SAV!$A$5:$I$29,3,0),)</f>
        <v>0</v>
      </c>
      <c r="C4131" s="64" t="str">
        <f>IFERROR(VLOOKUP($A4131,D_SAV!$A$5:$I$29,4,0),"")</f>
        <v/>
      </c>
      <c r="D4131" s="65">
        <f>IFERROR(VLOOKUP($A4131,D_SAV!$A$5:$I$29,5,0),)</f>
        <v>0</v>
      </c>
      <c r="E4131" s="60"/>
      <c r="F4131" s="60"/>
      <c r="G4131" s="60"/>
      <c r="H4131" s="60"/>
      <c r="I4131" s="60"/>
      <c r="J4131" s="60"/>
      <c r="K4131" s="65">
        <f>IFERROR(VLOOKUP($A4131,D_SAV!$A$5:$I$29,6,0),)</f>
        <v>0</v>
      </c>
    </row>
    <row r="4132" spans="1:11" x14ac:dyDescent="0.25">
      <c r="A4132" s="59"/>
      <c r="B4132" s="63">
        <f>IFERROR(VLOOKUP($A4132,D_SAV!$A$5:$I$29,3,0),)</f>
        <v>0</v>
      </c>
      <c r="C4132" s="64" t="str">
        <f>IFERROR(VLOOKUP($A4132,D_SAV!$A$5:$I$29,4,0),"")</f>
        <v/>
      </c>
      <c r="D4132" s="65">
        <f>IFERROR(VLOOKUP($A4132,D_SAV!$A$5:$I$29,5,0),)</f>
        <v>0</v>
      </c>
      <c r="E4132" s="60"/>
      <c r="F4132" s="60"/>
      <c r="G4132" s="60"/>
      <c r="H4132" s="60"/>
      <c r="I4132" s="60"/>
      <c r="J4132" s="60"/>
      <c r="K4132" s="65">
        <f>IFERROR(VLOOKUP($A4132,D_SAV!$A$5:$I$29,6,0),)</f>
        <v>0</v>
      </c>
    </row>
    <row r="4133" spans="1:11" x14ac:dyDescent="0.25">
      <c r="A4133" s="59"/>
      <c r="B4133" s="63">
        <f>IFERROR(VLOOKUP($A4133,D_SAV!$A$5:$I$29,3,0),)</f>
        <v>0</v>
      </c>
      <c r="C4133" s="64" t="str">
        <f>IFERROR(VLOOKUP($A4133,D_SAV!$A$5:$I$29,4,0),"")</f>
        <v/>
      </c>
      <c r="D4133" s="65">
        <f>IFERROR(VLOOKUP($A4133,D_SAV!$A$5:$I$29,5,0),)</f>
        <v>0</v>
      </c>
      <c r="E4133" s="60"/>
      <c r="F4133" s="60"/>
      <c r="G4133" s="60"/>
      <c r="H4133" s="60"/>
      <c r="I4133" s="60"/>
      <c r="J4133" s="60"/>
      <c r="K4133" s="65">
        <f>IFERROR(VLOOKUP($A4133,D_SAV!$A$5:$I$29,6,0),)</f>
        <v>0</v>
      </c>
    </row>
    <row r="4134" spans="1:11" x14ac:dyDescent="0.25">
      <c r="A4134" s="59"/>
      <c r="B4134" s="63">
        <f>IFERROR(VLOOKUP($A4134,D_SAV!$A$5:$I$29,3,0),)</f>
        <v>0</v>
      </c>
      <c r="C4134" s="64" t="str">
        <f>IFERROR(VLOOKUP($A4134,D_SAV!$A$5:$I$29,4,0),"")</f>
        <v/>
      </c>
      <c r="D4134" s="65">
        <f>IFERROR(VLOOKUP($A4134,D_SAV!$A$5:$I$29,5,0),)</f>
        <v>0</v>
      </c>
      <c r="E4134" s="60"/>
      <c r="F4134" s="60"/>
      <c r="G4134" s="60"/>
      <c r="H4134" s="60"/>
      <c r="I4134" s="60"/>
      <c r="J4134" s="60"/>
      <c r="K4134" s="65">
        <f>IFERROR(VLOOKUP($A4134,D_SAV!$A$5:$I$29,6,0),)</f>
        <v>0</v>
      </c>
    </row>
    <row r="4135" spans="1:11" x14ac:dyDescent="0.25">
      <c r="A4135" s="59"/>
      <c r="B4135" s="63">
        <f>IFERROR(VLOOKUP($A4135,D_SAV!$A$5:$I$29,3,0),)</f>
        <v>0</v>
      </c>
      <c r="C4135" s="64" t="str">
        <f>IFERROR(VLOOKUP($A4135,D_SAV!$A$5:$I$29,4,0),"")</f>
        <v/>
      </c>
      <c r="D4135" s="65">
        <f>IFERROR(VLOOKUP($A4135,D_SAV!$A$5:$I$29,5,0),)</f>
        <v>0</v>
      </c>
      <c r="E4135" s="60"/>
      <c r="F4135" s="60"/>
      <c r="G4135" s="60"/>
      <c r="H4135" s="60"/>
      <c r="I4135" s="60"/>
      <c r="J4135" s="60"/>
      <c r="K4135" s="65">
        <f>IFERROR(VLOOKUP($A4135,D_SAV!$A$5:$I$29,6,0),)</f>
        <v>0</v>
      </c>
    </row>
    <row r="4136" spans="1:11" x14ac:dyDescent="0.25">
      <c r="A4136" s="59"/>
      <c r="B4136" s="63">
        <f>IFERROR(VLOOKUP($A4136,D_SAV!$A$5:$I$29,3,0),)</f>
        <v>0</v>
      </c>
      <c r="C4136" s="64" t="str">
        <f>IFERROR(VLOOKUP($A4136,D_SAV!$A$5:$I$29,4,0),"")</f>
        <v/>
      </c>
      <c r="D4136" s="65">
        <f>IFERROR(VLOOKUP($A4136,D_SAV!$A$5:$I$29,5,0),)</f>
        <v>0</v>
      </c>
      <c r="E4136" s="60"/>
      <c r="F4136" s="60"/>
      <c r="G4136" s="60"/>
      <c r="H4136" s="60"/>
      <c r="I4136" s="60"/>
      <c r="J4136" s="60"/>
      <c r="K4136" s="65">
        <f>IFERROR(VLOOKUP($A4136,D_SAV!$A$5:$I$29,6,0),)</f>
        <v>0</v>
      </c>
    </row>
    <row r="4137" spans="1:11" x14ac:dyDescent="0.25">
      <c r="A4137" s="59"/>
      <c r="B4137" s="63">
        <f>IFERROR(VLOOKUP($A4137,D_SAV!$A$5:$I$29,3,0),)</f>
        <v>0</v>
      </c>
      <c r="C4137" s="64" t="str">
        <f>IFERROR(VLOOKUP($A4137,D_SAV!$A$5:$I$29,4,0),"")</f>
        <v/>
      </c>
      <c r="D4137" s="65">
        <f>IFERROR(VLOOKUP($A4137,D_SAV!$A$5:$I$29,5,0),)</f>
        <v>0</v>
      </c>
      <c r="E4137" s="60"/>
      <c r="F4137" s="60"/>
      <c r="G4137" s="60"/>
      <c r="H4137" s="60"/>
      <c r="I4137" s="60"/>
      <c r="J4137" s="60"/>
      <c r="K4137" s="65">
        <f>IFERROR(VLOOKUP($A4137,D_SAV!$A$5:$I$29,6,0),)</f>
        <v>0</v>
      </c>
    </row>
    <row r="4138" spans="1:11" x14ac:dyDescent="0.25">
      <c r="A4138" s="59"/>
      <c r="B4138" s="63">
        <f>IFERROR(VLOOKUP($A4138,D_SAV!$A$5:$I$29,3,0),)</f>
        <v>0</v>
      </c>
      <c r="C4138" s="64" t="str">
        <f>IFERROR(VLOOKUP($A4138,D_SAV!$A$5:$I$29,4,0),"")</f>
        <v/>
      </c>
      <c r="D4138" s="65">
        <f>IFERROR(VLOOKUP($A4138,D_SAV!$A$5:$I$29,5,0),)</f>
        <v>0</v>
      </c>
      <c r="E4138" s="60"/>
      <c r="F4138" s="60"/>
      <c r="G4138" s="60"/>
      <c r="H4138" s="60"/>
      <c r="I4138" s="60"/>
      <c r="J4138" s="60"/>
      <c r="K4138" s="65">
        <f>IFERROR(VLOOKUP($A4138,D_SAV!$A$5:$I$29,6,0),)</f>
        <v>0</v>
      </c>
    </row>
    <row r="4139" spans="1:11" x14ac:dyDescent="0.25">
      <c r="A4139" s="59"/>
      <c r="B4139" s="63">
        <f>IFERROR(VLOOKUP($A4139,D_SAV!$A$5:$I$29,3,0),)</f>
        <v>0</v>
      </c>
      <c r="C4139" s="64" t="str">
        <f>IFERROR(VLOOKUP($A4139,D_SAV!$A$5:$I$29,4,0),"")</f>
        <v/>
      </c>
      <c r="D4139" s="65">
        <f>IFERROR(VLOOKUP($A4139,D_SAV!$A$5:$I$29,5,0),)</f>
        <v>0</v>
      </c>
      <c r="E4139" s="60"/>
      <c r="F4139" s="60"/>
      <c r="G4139" s="60"/>
      <c r="H4139" s="60"/>
      <c r="I4139" s="60"/>
      <c r="J4139" s="60"/>
      <c r="K4139" s="65">
        <f>IFERROR(VLOOKUP($A4139,D_SAV!$A$5:$I$29,6,0),)</f>
        <v>0</v>
      </c>
    </row>
    <row r="4140" spans="1:11" x14ac:dyDescent="0.25">
      <c r="A4140" s="59"/>
      <c r="B4140" s="63">
        <f>IFERROR(VLOOKUP($A4140,D_SAV!$A$5:$I$29,3,0),)</f>
        <v>0</v>
      </c>
      <c r="C4140" s="64" t="str">
        <f>IFERROR(VLOOKUP($A4140,D_SAV!$A$5:$I$29,4,0),"")</f>
        <v/>
      </c>
      <c r="D4140" s="65">
        <f>IFERROR(VLOOKUP($A4140,D_SAV!$A$5:$I$29,5,0),)</f>
        <v>0</v>
      </c>
      <c r="E4140" s="60"/>
      <c r="F4140" s="60"/>
      <c r="G4140" s="60"/>
      <c r="H4140" s="60"/>
      <c r="I4140" s="60"/>
      <c r="J4140" s="60"/>
      <c r="K4140" s="65">
        <f>IFERROR(VLOOKUP($A4140,D_SAV!$A$5:$I$29,6,0),)</f>
        <v>0</v>
      </c>
    </row>
    <row r="4141" spans="1:11" x14ac:dyDescent="0.25">
      <c r="A4141" s="59"/>
      <c r="B4141" s="63">
        <f>IFERROR(VLOOKUP($A4141,D_SAV!$A$5:$I$29,3,0),)</f>
        <v>0</v>
      </c>
      <c r="C4141" s="64" t="str">
        <f>IFERROR(VLOOKUP($A4141,D_SAV!$A$5:$I$29,4,0),"")</f>
        <v/>
      </c>
      <c r="D4141" s="65">
        <f>IFERROR(VLOOKUP($A4141,D_SAV!$A$5:$I$29,5,0),)</f>
        <v>0</v>
      </c>
      <c r="E4141" s="60"/>
      <c r="F4141" s="60"/>
      <c r="G4141" s="60"/>
      <c r="H4141" s="60"/>
      <c r="I4141" s="60"/>
      <c r="J4141" s="60"/>
      <c r="K4141" s="65">
        <f>IFERROR(VLOOKUP($A4141,D_SAV!$A$5:$I$29,6,0),)</f>
        <v>0</v>
      </c>
    </row>
    <row r="4142" spans="1:11" x14ac:dyDescent="0.25">
      <c r="A4142" s="59"/>
      <c r="B4142" s="63">
        <f>IFERROR(VLOOKUP($A4142,D_SAV!$A$5:$I$29,3,0),)</f>
        <v>0</v>
      </c>
      <c r="C4142" s="64" t="str">
        <f>IFERROR(VLOOKUP($A4142,D_SAV!$A$5:$I$29,4,0),"")</f>
        <v/>
      </c>
      <c r="D4142" s="65">
        <f>IFERROR(VLOOKUP($A4142,D_SAV!$A$5:$I$29,5,0),)</f>
        <v>0</v>
      </c>
      <c r="E4142" s="60"/>
      <c r="F4142" s="60"/>
      <c r="G4142" s="60"/>
      <c r="H4142" s="60"/>
      <c r="I4142" s="60"/>
      <c r="J4142" s="60"/>
      <c r="K4142" s="65">
        <f>IFERROR(VLOOKUP($A4142,D_SAV!$A$5:$I$29,6,0),)</f>
        <v>0</v>
      </c>
    </row>
    <row r="4143" spans="1:11" x14ac:dyDescent="0.25">
      <c r="A4143" s="59"/>
      <c r="B4143" s="63">
        <f>IFERROR(VLOOKUP($A4143,D_SAV!$A$5:$I$29,3,0),)</f>
        <v>0</v>
      </c>
      <c r="C4143" s="64" t="str">
        <f>IFERROR(VLOOKUP($A4143,D_SAV!$A$5:$I$29,4,0),"")</f>
        <v/>
      </c>
      <c r="D4143" s="65">
        <f>IFERROR(VLOOKUP($A4143,D_SAV!$A$5:$I$29,5,0),)</f>
        <v>0</v>
      </c>
      <c r="E4143" s="60"/>
      <c r="F4143" s="60"/>
      <c r="G4143" s="60"/>
      <c r="H4143" s="60"/>
      <c r="I4143" s="60"/>
      <c r="J4143" s="60"/>
      <c r="K4143" s="65">
        <f>IFERROR(VLOOKUP($A4143,D_SAV!$A$5:$I$29,6,0),)</f>
        <v>0</v>
      </c>
    </row>
    <row r="4144" spans="1:11" x14ac:dyDescent="0.25">
      <c r="A4144" s="59"/>
      <c r="B4144" s="63">
        <f>IFERROR(VLOOKUP($A4144,D_SAV!$A$5:$I$29,3,0),)</f>
        <v>0</v>
      </c>
      <c r="C4144" s="64" t="str">
        <f>IFERROR(VLOOKUP($A4144,D_SAV!$A$5:$I$29,4,0),"")</f>
        <v/>
      </c>
      <c r="D4144" s="65">
        <f>IFERROR(VLOOKUP($A4144,D_SAV!$A$5:$I$29,5,0),)</f>
        <v>0</v>
      </c>
      <c r="E4144" s="60"/>
      <c r="F4144" s="60"/>
      <c r="G4144" s="60"/>
      <c r="H4144" s="60"/>
      <c r="I4144" s="60"/>
      <c r="J4144" s="60"/>
      <c r="K4144" s="65">
        <f>IFERROR(VLOOKUP($A4144,D_SAV!$A$5:$I$29,6,0),)</f>
        <v>0</v>
      </c>
    </row>
    <row r="4145" spans="1:11" x14ac:dyDescent="0.25">
      <c r="A4145" s="59"/>
      <c r="B4145" s="63">
        <f>IFERROR(VLOOKUP($A4145,D_SAV!$A$5:$I$29,3,0),)</f>
        <v>0</v>
      </c>
      <c r="C4145" s="64" t="str">
        <f>IFERROR(VLOOKUP($A4145,D_SAV!$A$5:$I$29,4,0),"")</f>
        <v/>
      </c>
      <c r="D4145" s="65">
        <f>IFERROR(VLOOKUP($A4145,D_SAV!$A$5:$I$29,5,0),)</f>
        <v>0</v>
      </c>
      <c r="E4145" s="60"/>
      <c r="F4145" s="60"/>
      <c r="G4145" s="60"/>
      <c r="H4145" s="60"/>
      <c r="I4145" s="60"/>
      <c r="J4145" s="60"/>
      <c r="K4145" s="65">
        <f>IFERROR(VLOOKUP($A4145,D_SAV!$A$5:$I$29,6,0),)</f>
        <v>0</v>
      </c>
    </row>
    <row r="4146" spans="1:11" x14ac:dyDescent="0.25">
      <c r="A4146" s="59"/>
      <c r="B4146" s="63">
        <f>IFERROR(VLOOKUP($A4146,D_SAV!$A$5:$I$29,3,0),)</f>
        <v>0</v>
      </c>
      <c r="C4146" s="64" t="str">
        <f>IFERROR(VLOOKUP($A4146,D_SAV!$A$5:$I$29,4,0),"")</f>
        <v/>
      </c>
      <c r="D4146" s="65">
        <f>IFERROR(VLOOKUP($A4146,D_SAV!$A$5:$I$29,5,0),)</f>
        <v>0</v>
      </c>
      <c r="E4146" s="60"/>
      <c r="F4146" s="60"/>
      <c r="G4146" s="60"/>
      <c r="H4146" s="60"/>
      <c r="I4146" s="60"/>
      <c r="J4146" s="60"/>
      <c r="K4146" s="65">
        <f>IFERROR(VLOOKUP($A4146,D_SAV!$A$5:$I$29,6,0),)</f>
        <v>0</v>
      </c>
    </row>
    <row r="4147" spans="1:11" x14ac:dyDescent="0.25">
      <c r="A4147" s="59"/>
      <c r="B4147" s="63">
        <f>IFERROR(VLOOKUP($A4147,D_SAV!$A$5:$I$29,3,0),)</f>
        <v>0</v>
      </c>
      <c r="C4147" s="64" t="str">
        <f>IFERROR(VLOOKUP($A4147,D_SAV!$A$5:$I$29,4,0),"")</f>
        <v/>
      </c>
      <c r="D4147" s="65">
        <f>IFERROR(VLOOKUP($A4147,D_SAV!$A$5:$I$29,5,0),)</f>
        <v>0</v>
      </c>
      <c r="E4147" s="60"/>
      <c r="F4147" s="60"/>
      <c r="G4147" s="60"/>
      <c r="H4147" s="60"/>
      <c r="I4147" s="60"/>
      <c r="J4147" s="60"/>
      <c r="K4147" s="65">
        <f>IFERROR(VLOOKUP($A4147,D_SAV!$A$5:$I$29,6,0),)</f>
        <v>0</v>
      </c>
    </row>
    <row r="4148" spans="1:11" x14ac:dyDescent="0.25">
      <c r="A4148" s="59"/>
      <c r="B4148" s="63">
        <f>IFERROR(VLOOKUP($A4148,D_SAV!$A$5:$I$29,3,0),)</f>
        <v>0</v>
      </c>
      <c r="C4148" s="64" t="str">
        <f>IFERROR(VLOOKUP($A4148,D_SAV!$A$5:$I$29,4,0),"")</f>
        <v/>
      </c>
      <c r="D4148" s="65">
        <f>IFERROR(VLOOKUP($A4148,D_SAV!$A$5:$I$29,5,0),)</f>
        <v>0</v>
      </c>
      <c r="E4148" s="60"/>
      <c r="F4148" s="60"/>
      <c r="G4148" s="60"/>
      <c r="H4148" s="60"/>
      <c r="I4148" s="60"/>
      <c r="J4148" s="60"/>
      <c r="K4148" s="65">
        <f>IFERROR(VLOOKUP($A4148,D_SAV!$A$5:$I$29,6,0),)</f>
        <v>0</v>
      </c>
    </row>
    <row r="4149" spans="1:11" x14ac:dyDescent="0.25">
      <c r="A4149" s="59"/>
      <c r="B4149" s="63">
        <f>IFERROR(VLOOKUP($A4149,D_SAV!$A$5:$I$29,3,0),)</f>
        <v>0</v>
      </c>
      <c r="C4149" s="64" t="str">
        <f>IFERROR(VLOOKUP($A4149,D_SAV!$A$5:$I$29,4,0),"")</f>
        <v/>
      </c>
      <c r="D4149" s="65">
        <f>IFERROR(VLOOKUP($A4149,D_SAV!$A$5:$I$29,5,0),)</f>
        <v>0</v>
      </c>
      <c r="E4149" s="60"/>
      <c r="F4149" s="60"/>
      <c r="G4149" s="60"/>
      <c r="H4149" s="60"/>
      <c r="I4149" s="60"/>
      <c r="J4149" s="60"/>
      <c r="K4149" s="65">
        <f>IFERROR(VLOOKUP($A4149,D_SAV!$A$5:$I$29,6,0),)</f>
        <v>0</v>
      </c>
    </row>
    <row r="4150" spans="1:11" x14ac:dyDescent="0.25">
      <c r="A4150" s="59"/>
      <c r="B4150" s="63">
        <f>IFERROR(VLOOKUP($A4150,D_SAV!$A$5:$I$29,3,0),)</f>
        <v>0</v>
      </c>
      <c r="C4150" s="64" t="str">
        <f>IFERROR(VLOOKUP($A4150,D_SAV!$A$5:$I$29,4,0),"")</f>
        <v/>
      </c>
      <c r="D4150" s="65">
        <f>IFERROR(VLOOKUP($A4150,D_SAV!$A$5:$I$29,5,0),)</f>
        <v>0</v>
      </c>
      <c r="E4150" s="60"/>
      <c r="F4150" s="60"/>
      <c r="G4150" s="60"/>
      <c r="H4150" s="60"/>
      <c r="I4150" s="60"/>
      <c r="J4150" s="60"/>
      <c r="K4150" s="65">
        <f>IFERROR(VLOOKUP($A4150,D_SAV!$A$5:$I$29,6,0),)</f>
        <v>0</v>
      </c>
    </row>
    <row r="4151" spans="1:11" x14ac:dyDescent="0.25">
      <c r="A4151" s="59"/>
      <c r="B4151" s="63">
        <f>IFERROR(VLOOKUP($A4151,D_SAV!$A$5:$I$29,3,0),)</f>
        <v>0</v>
      </c>
      <c r="C4151" s="64" t="str">
        <f>IFERROR(VLOOKUP($A4151,D_SAV!$A$5:$I$29,4,0),"")</f>
        <v/>
      </c>
      <c r="D4151" s="65">
        <f>IFERROR(VLOOKUP($A4151,D_SAV!$A$5:$I$29,5,0),)</f>
        <v>0</v>
      </c>
      <c r="E4151" s="60"/>
      <c r="F4151" s="60"/>
      <c r="G4151" s="60"/>
      <c r="H4151" s="60"/>
      <c r="I4151" s="60"/>
      <c r="J4151" s="60"/>
      <c r="K4151" s="65">
        <f>IFERROR(VLOOKUP($A4151,D_SAV!$A$5:$I$29,6,0),)</f>
        <v>0</v>
      </c>
    </row>
    <row r="4152" spans="1:11" x14ac:dyDescent="0.25">
      <c r="A4152" s="59"/>
      <c r="B4152" s="63">
        <f>IFERROR(VLOOKUP($A4152,D_SAV!$A$5:$I$29,3,0),)</f>
        <v>0</v>
      </c>
      <c r="C4152" s="64" t="str">
        <f>IFERROR(VLOOKUP($A4152,D_SAV!$A$5:$I$29,4,0),"")</f>
        <v/>
      </c>
      <c r="D4152" s="65">
        <f>IFERROR(VLOOKUP($A4152,D_SAV!$A$5:$I$29,5,0),)</f>
        <v>0</v>
      </c>
      <c r="E4152" s="60"/>
      <c r="F4152" s="60"/>
      <c r="G4152" s="60"/>
      <c r="H4152" s="60"/>
      <c r="I4152" s="60"/>
      <c r="J4152" s="60"/>
      <c r="K4152" s="65">
        <f>IFERROR(VLOOKUP($A4152,D_SAV!$A$5:$I$29,6,0),)</f>
        <v>0</v>
      </c>
    </row>
    <row r="4153" spans="1:11" x14ac:dyDescent="0.25">
      <c r="A4153" s="59"/>
      <c r="B4153" s="63">
        <f>IFERROR(VLOOKUP($A4153,D_SAV!$A$5:$I$29,3,0),)</f>
        <v>0</v>
      </c>
      <c r="C4153" s="64" t="str">
        <f>IFERROR(VLOOKUP($A4153,D_SAV!$A$5:$I$29,4,0),"")</f>
        <v/>
      </c>
      <c r="D4153" s="65">
        <f>IFERROR(VLOOKUP($A4153,D_SAV!$A$5:$I$29,5,0),)</f>
        <v>0</v>
      </c>
      <c r="E4153" s="60"/>
      <c r="F4153" s="60"/>
      <c r="G4153" s="60"/>
      <c r="H4153" s="60"/>
      <c r="I4153" s="60"/>
      <c r="J4153" s="60"/>
      <c r="K4153" s="65">
        <f>IFERROR(VLOOKUP($A4153,D_SAV!$A$5:$I$29,6,0),)</f>
        <v>0</v>
      </c>
    </row>
    <row r="4154" spans="1:11" x14ac:dyDescent="0.25">
      <c r="A4154" s="59"/>
      <c r="B4154" s="63">
        <f>IFERROR(VLOOKUP($A4154,D_SAV!$A$5:$I$29,3,0),)</f>
        <v>0</v>
      </c>
      <c r="C4154" s="64" t="str">
        <f>IFERROR(VLOOKUP($A4154,D_SAV!$A$5:$I$29,4,0),"")</f>
        <v/>
      </c>
      <c r="D4154" s="65">
        <f>IFERROR(VLOOKUP($A4154,D_SAV!$A$5:$I$29,5,0),)</f>
        <v>0</v>
      </c>
      <c r="E4154" s="60"/>
      <c r="F4154" s="60"/>
      <c r="G4154" s="60"/>
      <c r="H4154" s="60"/>
      <c r="I4154" s="60"/>
      <c r="J4154" s="60"/>
      <c r="K4154" s="65">
        <f>IFERROR(VLOOKUP($A4154,D_SAV!$A$5:$I$29,6,0),)</f>
        <v>0</v>
      </c>
    </row>
    <row r="4155" spans="1:11" x14ac:dyDescent="0.25">
      <c r="A4155" s="59"/>
      <c r="B4155" s="63">
        <f>IFERROR(VLOOKUP($A4155,D_SAV!$A$5:$I$29,3,0),)</f>
        <v>0</v>
      </c>
      <c r="C4155" s="64" t="str">
        <f>IFERROR(VLOOKUP($A4155,D_SAV!$A$5:$I$29,4,0),"")</f>
        <v/>
      </c>
      <c r="D4155" s="65">
        <f>IFERROR(VLOOKUP($A4155,D_SAV!$A$5:$I$29,5,0),)</f>
        <v>0</v>
      </c>
      <c r="E4155" s="60"/>
      <c r="F4155" s="60"/>
      <c r="G4155" s="60"/>
      <c r="H4155" s="60"/>
      <c r="I4155" s="60"/>
      <c r="J4155" s="60"/>
      <c r="K4155" s="65">
        <f>IFERROR(VLOOKUP($A4155,D_SAV!$A$5:$I$29,6,0),)</f>
        <v>0</v>
      </c>
    </row>
    <row r="4156" spans="1:11" x14ac:dyDescent="0.25">
      <c r="A4156" s="59"/>
      <c r="B4156" s="63">
        <f>IFERROR(VLOOKUP($A4156,D_SAV!$A$5:$I$29,3,0),)</f>
        <v>0</v>
      </c>
      <c r="C4156" s="64" t="str">
        <f>IFERROR(VLOOKUP($A4156,D_SAV!$A$5:$I$29,4,0),"")</f>
        <v/>
      </c>
      <c r="D4156" s="65">
        <f>IFERROR(VLOOKUP($A4156,D_SAV!$A$5:$I$29,5,0),)</f>
        <v>0</v>
      </c>
      <c r="E4156" s="60"/>
      <c r="F4156" s="60"/>
      <c r="G4156" s="60"/>
      <c r="H4156" s="60"/>
      <c r="I4156" s="60"/>
      <c r="J4156" s="60"/>
      <c r="K4156" s="65">
        <f>IFERROR(VLOOKUP($A4156,D_SAV!$A$5:$I$29,6,0),)</f>
        <v>0</v>
      </c>
    </row>
    <row r="4157" spans="1:11" x14ac:dyDescent="0.25">
      <c r="A4157" s="59"/>
      <c r="B4157" s="63">
        <f>IFERROR(VLOOKUP($A4157,D_SAV!$A$5:$I$29,3,0),)</f>
        <v>0</v>
      </c>
      <c r="C4157" s="64" t="str">
        <f>IFERROR(VLOOKUP($A4157,D_SAV!$A$5:$I$29,4,0),"")</f>
        <v/>
      </c>
      <c r="D4157" s="65">
        <f>IFERROR(VLOOKUP($A4157,D_SAV!$A$5:$I$29,5,0),)</f>
        <v>0</v>
      </c>
      <c r="E4157" s="60"/>
      <c r="F4157" s="60"/>
      <c r="G4157" s="60"/>
      <c r="H4157" s="60"/>
      <c r="I4157" s="60"/>
      <c r="J4157" s="60"/>
      <c r="K4157" s="65">
        <f>IFERROR(VLOOKUP($A4157,D_SAV!$A$5:$I$29,6,0),)</f>
        <v>0</v>
      </c>
    </row>
    <row r="4158" spans="1:11" x14ac:dyDescent="0.25">
      <c r="A4158" s="59"/>
      <c r="B4158" s="63">
        <f>IFERROR(VLOOKUP($A4158,D_SAV!$A$5:$I$29,3,0),)</f>
        <v>0</v>
      </c>
      <c r="C4158" s="64" t="str">
        <f>IFERROR(VLOOKUP($A4158,D_SAV!$A$5:$I$29,4,0),"")</f>
        <v/>
      </c>
      <c r="D4158" s="65">
        <f>IFERROR(VLOOKUP($A4158,D_SAV!$A$5:$I$29,5,0),)</f>
        <v>0</v>
      </c>
      <c r="E4158" s="60"/>
      <c r="F4158" s="60"/>
      <c r="G4158" s="60"/>
      <c r="H4158" s="60"/>
      <c r="I4158" s="60"/>
      <c r="J4158" s="60"/>
      <c r="K4158" s="65">
        <f>IFERROR(VLOOKUP($A4158,D_SAV!$A$5:$I$29,6,0),)</f>
        <v>0</v>
      </c>
    </row>
    <row r="4159" spans="1:11" x14ac:dyDescent="0.25">
      <c r="A4159" s="59"/>
      <c r="B4159" s="63">
        <f>IFERROR(VLOOKUP($A4159,D_SAV!$A$5:$I$29,3,0),)</f>
        <v>0</v>
      </c>
      <c r="C4159" s="64" t="str">
        <f>IFERROR(VLOOKUP($A4159,D_SAV!$A$5:$I$29,4,0),"")</f>
        <v/>
      </c>
      <c r="D4159" s="65">
        <f>IFERROR(VLOOKUP($A4159,D_SAV!$A$5:$I$29,5,0),)</f>
        <v>0</v>
      </c>
      <c r="E4159" s="60"/>
      <c r="F4159" s="60"/>
      <c r="G4159" s="60"/>
      <c r="H4159" s="60"/>
      <c r="I4159" s="60"/>
      <c r="J4159" s="60"/>
      <c r="K4159" s="65">
        <f>IFERROR(VLOOKUP($A4159,D_SAV!$A$5:$I$29,6,0),)</f>
        <v>0</v>
      </c>
    </row>
    <row r="4160" spans="1:11" x14ac:dyDescent="0.25">
      <c r="A4160" s="59"/>
      <c r="B4160" s="63">
        <f>IFERROR(VLOOKUP($A4160,D_SAV!$A$5:$I$29,3,0),)</f>
        <v>0</v>
      </c>
      <c r="C4160" s="64" t="str">
        <f>IFERROR(VLOOKUP($A4160,D_SAV!$A$5:$I$29,4,0),"")</f>
        <v/>
      </c>
      <c r="D4160" s="65">
        <f>IFERROR(VLOOKUP($A4160,D_SAV!$A$5:$I$29,5,0),)</f>
        <v>0</v>
      </c>
      <c r="E4160" s="60"/>
      <c r="F4160" s="60"/>
      <c r="G4160" s="60"/>
      <c r="H4160" s="60"/>
      <c r="I4160" s="60"/>
      <c r="J4160" s="60"/>
      <c r="K4160" s="65">
        <f>IFERROR(VLOOKUP($A4160,D_SAV!$A$5:$I$29,6,0),)</f>
        <v>0</v>
      </c>
    </row>
    <row r="4161" spans="1:11" x14ac:dyDescent="0.25">
      <c r="A4161" s="59"/>
      <c r="B4161" s="63">
        <f>IFERROR(VLOOKUP($A4161,D_SAV!$A$5:$I$29,3,0),)</f>
        <v>0</v>
      </c>
      <c r="C4161" s="64" t="str">
        <f>IFERROR(VLOOKUP($A4161,D_SAV!$A$5:$I$29,4,0),"")</f>
        <v/>
      </c>
      <c r="D4161" s="65">
        <f>IFERROR(VLOOKUP($A4161,D_SAV!$A$5:$I$29,5,0),)</f>
        <v>0</v>
      </c>
      <c r="E4161" s="60"/>
      <c r="F4161" s="60"/>
      <c r="G4161" s="60"/>
      <c r="H4161" s="60"/>
      <c r="I4161" s="60"/>
      <c r="J4161" s="60"/>
      <c r="K4161" s="65">
        <f>IFERROR(VLOOKUP($A4161,D_SAV!$A$5:$I$29,6,0),)</f>
        <v>0</v>
      </c>
    </row>
    <row r="4162" spans="1:11" x14ac:dyDescent="0.25">
      <c r="A4162" s="59"/>
      <c r="B4162" s="63">
        <f>IFERROR(VLOOKUP($A4162,D_SAV!$A$5:$I$29,3,0),)</f>
        <v>0</v>
      </c>
      <c r="C4162" s="64" t="str">
        <f>IFERROR(VLOOKUP($A4162,D_SAV!$A$5:$I$29,4,0),"")</f>
        <v/>
      </c>
      <c r="D4162" s="65">
        <f>IFERROR(VLOOKUP($A4162,D_SAV!$A$5:$I$29,5,0),)</f>
        <v>0</v>
      </c>
      <c r="E4162" s="60"/>
      <c r="F4162" s="60"/>
      <c r="G4162" s="60"/>
      <c r="H4162" s="60"/>
      <c r="I4162" s="60"/>
      <c r="J4162" s="60"/>
      <c r="K4162" s="65">
        <f>IFERROR(VLOOKUP($A4162,D_SAV!$A$5:$I$29,6,0),)</f>
        <v>0</v>
      </c>
    </row>
    <row r="4163" spans="1:11" x14ac:dyDescent="0.25">
      <c r="A4163" s="59"/>
      <c r="B4163" s="63">
        <f>IFERROR(VLOOKUP($A4163,D_SAV!$A$5:$I$29,3,0),)</f>
        <v>0</v>
      </c>
      <c r="C4163" s="64" t="str">
        <f>IFERROR(VLOOKUP($A4163,D_SAV!$A$5:$I$29,4,0),"")</f>
        <v/>
      </c>
      <c r="D4163" s="65">
        <f>IFERROR(VLOOKUP($A4163,D_SAV!$A$5:$I$29,5,0),)</f>
        <v>0</v>
      </c>
      <c r="E4163" s="60"/>
      <c r="F4163" s="60"/>
      <c r="G4163" s="60"/>
      <c r="H4163" s="60"/>
      <c r="I4163" s="60"/>
      <c r="J4163" s="60"/>
      <c r="K4163" s="65">
        <f>IFERROR(VLOOKUP($A4163,D_SAV!$A$5:$I$29,6,0),)</f>
        <v>0</v>
      </c>
    </row>
    <row r="4164" spans="1:11" x14ac:dyDescent="0.25">
      <c r="A4164" s="59"/>
      <c r="B4164" s="63">
        <f>IFERROR(VLOOKUP($A4164,D_SAV!$A$5:$I$29,3,0),)</f>
        <v>0</v>
      </c>
      <c r="C4164" s="64" t="str">
        <f>IFERROR(VLOOKUP($A4164,D_SAV!$A$5:$I$29,4,0),"")</f>
        <v/>
      </c>
      <c r="D4164" s="65">
        <f>IFERROR(VLOOKUP($A4164,D_SAV!$A$5:$I$29,5,0),)</f>
        <v>0</v>
      </c>
      <c r="E4164" s="60"/>
      <c r="F4164" s="60"/>
      <c r="G4164" s="60"/>
      <c r="H4164" s="60"/>
      <c r="I4164" s="60"/>
      <c r="J4164" s="60"/>
      <c r="K4164" s="65">
        <f>IFERROR(VLOOKUP($A4164,D_SAV!$A$5:$I$29,6,0),)</f>
        <v>0</v>
      </c>
    </row>
    <row r="4165" spans="1:11" x14ac:dyDescent="0.25">
      <c r="A4165" s="59"/>
      <c r="B4165" s="63">
        <f>IFERROR(VLOOKUP($A4165,D_SAV!$A$5:$I$29,3,0),)</f>
        <v>0</v>
      </c>
      <c r="C4165" s="64" t="str">
        <f>IFERROR(VLOOKUP($A4165,D_SAV!$A$5:$I$29,4,0),"")</f>
        <v/>
      </c>
      <c r="D4165" s="65">
        <f>IFERROR(VLOOKUP($A4165,D_SAV!$A$5:$I$29,5,0),)</f>
        <v>0</v>
      </c>
      <c r="E4165" s="60"/>
      <c r="F4165" s="60"/>
      <c r="G4165" s="60"/>
      <c r="H4165" s="60"/>
      <c r="I4165" s="60"/>
      <c r="J4165" s="60"/>
      <c r="K4165" s="65">
        <f>IFERROR(VLOOKUP($A4165,D_SAV!$A$5:$I$29,6,0),)</f>
        <v>0</v>
      </c>
    </row>
    <row r="4166" spans="1:11" x14ac:dyDescent="0.25">
      <c r="A4166" s="59"/>
      <c r="B4166" s="63">
        <f>IFERROR(VLOOKUP($A4166,D_SAV!$A$5:$I$29,3,0),)</f>
        <v>0</v>
      </c>
      <c r="C4166" s="64" t="str">
        <f>IFERROR(VLOOKUP($A4166,D_SAV!$A$5:$I$29,4,0),"")</f>
        <v/>
      </c>
      <c r="D4166" s="65">
        <f>IFERROR(VLOOKUP($A4166,D_SAV!$A$5:$I$29,5,0),)</f>
        <v>0</v>
      </c>
      <c r="E4166" s="60"/>
      <c r="F4166" s="60"/>
      <c r="G4166" s="60"/>
      <c r="H4166" s="60"/>
      <c r="I4166" s="60"/>
      <c r="J4166" s="60"/>
      <c r="K4166" s="65">
        <f>IFERROR(VLOOKUP($A4166,D_SAV!$A$5:$I$29,6,0),)</f>
        <v>0</v>
      </c>
    </row>
    <row r="4167" spans="1:11" x14ac:dyDescent="0.25">
      <c r="A4167" s="59"/>
      <c r="B4167" s="63">
        <f>IFERROR(VLOOKUP($A4167,D_SAV!$A$5:$I$29,3,0),)</f>
        <v>0</v>
      </c>
      <c r="C4167" s="64" t="str">
        <f>IFERROR(VLOOKUP($A4167,D_SAV!$A$5:$I$29,4,0),"")</f>
        <v/>
      </c>
      <c r="D4167" s="65">
        <f>IFERROR(VLOOKUP($A4167,D_SAV!$A$5:$I$29,5,0),)</f>
        <v>0</v>
      </c>
      <c r="E4167" s="60"/>
      <c r="F4167" s="60"/>
      <c r="G4167" s="60"/>
      <c r="H4167" s="60"/>
      <c r="I4167" s="60"/>
      <c r="J4167" s="60"/>
      <c r="K4167" s="65">
        <f>IFERROR(VLOOKUP($A4167,D_SAV!$A$5:$I$29,6,0),)</f>
        <v>0</v>
      </c>
    </row>
    <row r="4168" spans="1:11" x14ac:dyDescent="0.25">
      <c r="A4168" s="59"/>
      <c r="B4168" s="63">
        <f>IFERROR(VLOOKUP($A4168,D_SAV!$A$5:$I$29,3,0),)</f>
        <v>0</v>
      </c>
      <c r="C4168" s="64" t="str">
        <f>IFERROR(VLOOKUP($A4168,D_SAV!$A$5:$I$29,4,0),"")</f>
        <v/>
      </c>
      <c r="D4168" s="65">
        <f>IFERROR(VLOOKUP($A4168,D_SAV!$A$5:$I$29,5,0),)</f>
        <v>0</v>
      </c>
      <c r="E4168" s="60"/>
      <c r="F4168" s="60"/>
      <c r="G4168" s="60"/>
      <c r="H4168" s="60"/>
      <c r="I4168" s="60"/>
      <c r="J4168" s="60"/>
      <c r="K4168" s="65">
        <f>IFERROR(VLOOKUP($A4168,D_SAV!$A$5:$I$29,6,0),)</f>
        <v>0</v>
      </c>
    </row>
    <row r="4169" spans="1:11" x14ac:dyDescent="0.25">
      <c r="A4169" s="59"/>
      <c r="B4169" s="63">
        <f>IFERROR(VLOOKUP($A4169,D_SAV!$A$5:$I$29,3,0),)</f>
        <v>0</v>
      </c>
      <c r="C4169" s="64" t="str">
        <f>IFERROR(VLOOKUP($A4169,D_SAV!$A$5:$I$29,4,0),"")</f>
        <v/>
      </c>
      <c r="D4169" s="65">
        <f>IFERROR(VLOOKUP($A4169,D_SAV!$A$5:$I$29,5,0),)</f>
        <v>0</v>
      </c>
      <c r="E4169" s="60"/>
      <c r="F4169" s="60"/>
      <c r="G4169" s="60"/>
      <c r="H4169" s="60"/>
      <c r="I4169" s="60"/>
      <c r="J4169" s="60"/>
      <c r="K4169" s="65">
        <f>IFERROR(VLOOKUP($A4169,D_SAV!$A$5:$I$29,6,0),)</f>
        <v>0</v>
      </c>
    </row>
    <row r="4170" spans="1:11" x14ac:dyDescent="0.25">
      <c r="A4170" s="59"/>
      <c r="B4170" s="63">
        <f>IFERROR(VLOOKUP($A4170,D_SAV!$A$5:$I$29,3,0),)</f>
        <v>0</v>
      </c>
      <c r="C4170" s="64" t="str">
        <f>IFERROR(VLOOKUP($A4170,D_SAV!$A$5:$I$29,4,0),"")</f>
        <v/>
      </c>
      <c r="D4170" s="65">
        <f>IFERROR(VLOOKUP($A4170,D_SAV!$A$5:$I$29,5,0),)</f>
        <v>0</v>
      </c>
      <c r="E4170" s="60"/>
      <c r="F4170" s="60"/>
      <c r="G4170" s="60"/>
      <c r="H4170" s="60"/>
      <c r="I4170" s="60"/>
      <c r="J4170" s="60"/>
      <c r="K4170" s="65">
        <f>IFERROR(VLOOKUP($A4170,D_SAV!$A$5:$I$29,6,0),)</f>
        <v>0</v>
      </c>
    </row>
    <row r="4171" spans="1:11" x14ac:dyDescent="0.25">
      <c r="A4171" s="59"/>
      <c r="B4171" s="63">
        <f>IFERROR(VLOOKUP($A4171,D_SAV!$A$5:$I$29,3,0),)</f>
        <v>0</v>
      </c>
      <c r="C4171" s="64" t="str">
        <f>IFERROR(VLOOKUP($A4171,D_SAV!$A$5:$I$29,4,0),"")</f>
        <v/>
      </c>
      <c r="D4171" s="65">
        <f>IFERROR(VLOOKUP($A4171,D_SAV!$A$5:$I$29,5,0),)</f>
        <v>0</v>
      </c>
      <c r="E4171" s="60"/>
      <c r="F4171" s="60"/>
      <c r="G4171" s="60"/>
      <c r="H4171" s="60"/>
      <c r="I4171" s="60"/>
      <c r="J4171" s="60"/>
      <c r="K4171" s="65">
        <f>IFERROR(VLOOKUP($A4171,D_SAV!$A$5:$I$29,6,0),)</f>
        <v>0</v>
      </c>
    </row>
    <row r="4172" spans="1:11" x14ac:dyDescent="0.25">
      <c r="A4172" s="59"/>
      <c r="B4172" s="63">
        <f>IFERROR(VLOOKUP($A4172,D_SAV!$A$5:$I$29,3,0),)</f>
        <v>0</v>
      </c>
      <c r="C4172" s="64" t="str">
        <f>IFERROR(VLOOKUP($A4172,D_SAV!$A$5:$I$29,4,0),"")</f>
        <v/>
      </c>
      <c r="D4172" s="65">
        <f>IFERROR(VLOOKUP($A4172,D_SAV!$A$5:$I$29,5,0),)</f>
        <v>0</v>
      </c>
      <c r="E4172" s="60"/>
      <c r="F4172" s="60"/>
      <c r="G4172" s="60"/>
      <c r="H4172" s="60"/>
      <c r="I4172" s="60"/>
      <c r="J4172" s="60"/>
      <c r="K4172" s="65">
        <f>IFERROR(VLOOKUP($A4172,D_SAV!$A$5:$I$29,6,0),)</f>
        <v>0</v>
      </c>
    </row>
    <row r="4173" spans="1:11" x14ac:dyDescent="0.25">
      <c r="A4173" s="59"/>
      <c r="B4173" s="63">
        <f>IFERROR(VLOOKUP($A4173,D_SAV!$A$5:$I$29,3,0),)</f>
        <v>0</v>
      </c>
      <c r="C4173" s="64" t="str">
        <f>IFERROR(VLOOKUP($A4173,D_SAV!$A$5:$I$29,4,0),"")</f>
        <v/>
      </c>
      <c r="D4173" s="65">
        <f>IFERROR(VLOOKUP($A4173,D_SAV!$A$5:$I$29,5,0),)</f>
        <v>0</v>
      </c>
      <c r="E4173" s="60"/>
      <c r="F4173" s="60"/>
      <c r="G4173" s="60"/>
      <c r="H4173" s="60"/>
      <c r="I4173" s="60"/>
      <c r="J4173" s="60"/>
      <c r="K4173" s="65">
        <f>IFERROR(VLOOKUP($A4173,D_SAV!$A$5:$I$29,6,0),)</f>
        <v>0</v>
      </c>
    </row>
    <row r="4174" spans="1:11" x14ac:dyDescent="0.25">
      <c r="A4174" s="59"/>
      <c r="B4174" s="63">
        <f>IFERROR(VLOOKUP($A4174,D_SAV!$A$5:$I$29,3,0),)</f>
        <v>0</v>
      </c>
      <c r="C4174" s="64" t="str">
        <f>IFERROR(VLOOKUP($A4174,D_SAV!$A$5:$I$29,4,0),"")</f>
        <v/>
      </c>
      <c r="D4174" s="65">
        <f>IFERROR(VLOOKUP($A4174,D_SAV!$A$5:$I$29,5,0),)</f>
        <v>0</v>
      </c>
      <c r="E4174" s="60"/>
      <c r="F4174" s="60"/>
      <c r="G4174" s="60"/>
      <c r="H4174" s="60"/>
      <c r="I4174" s="60"/>
      <c r="J4174" s="60"/>
      <c r="K4174" s="65">
        <f>IFERROR(VLOOKUP($A4174,D_SAV!$A$5:$I$29,6,0),)</f>
        <v>0</v>
      </c>
    </row>
    <row r="4175" spans="1:11" x14ac:dyDescent="0.25">
      <c r="A4175" s="59"/>
      <c r="B4175" s="63">
        <f>IFERROR(VLOOKUP($A4175,D_SAV!$A$5:$I$29,3,0),)</f>
        <v>0</v>
      </c>
      <c r="C4175" s="64" t="str">
        <f>IFERROR(VLOOKUP($A4175,D_SAV!$A$5:$I$29,4,0),"")</f>
        <v/>
      </c>
      <c r="D4175" s="65">
        <f>IFERROR(VLOOKUP($A4175,D_SAV!$A$5:$I$29,5,0),)</f>
        <v>0</v>
      </c>
      <c r="E4175" s="60"/>
      <c r="F4175" s="60"/>
      <c r="G4175" s="60"/>
      <c r="H4175" s="60"/>
      <c r="I4175" s="60"/>
      <c r="J4175" s="60"/>
      <c r="K4175" s="65">
        <f>IFERROR(VLOOKUP($A4175,D_SAV!$A$5:$I$29,6,0),)</f>
        <v>0</v>
      </c>
    </row>
    <row r="4176" spans="1:11" x14ac:dyDescent="0.25">
      <c r="A4176" s="59"/>
      <c r="B4176" s="63">
        <f>IFERROR(VLOOKUP($A4176,D_SAV!$A$5:$I$29,3,0),)</f>
        <v>0</v>
      </c>
      <c r="C4176" s="64" t="str">
        <f>IFERROR(VLOOKUP($A4176,D_SAV!$A$5:$I$29,4,0),"")</f>
        <v/>
      </c>
      <c r="D4176" s="65">
        <f>IFERROR(VLOOKUP($A4176,D_SAV!$A$5:$I$29,5,0),)</f>
        <v>0</v>
      </c>
      <c r="E4176" s="60"/>
      <c r="F4176" s="60"/>
      <c r="G4176" s="60"/>
      <c r="H4176" s="60"/>
      <c r="I4176" s="60"/>
      <c r="J4176" s="60"/>
      <c r="K4176" s="65">
        <f>IFERROR(VLOOKUP($A4176,D_SAV!$A$5:$I$29,6,0),)</f>
        <v>0</v>
      </c>
    </row>
    <row r="4177" spans="1:11" x14ac:dyDescent="0.25">
      <c r="A4177" s="59"/>
      <c r="B4177" s="63">
        <f>IFERROR(VLOOKUP($A4177,D_SAV!$A$5:$I$29,3,0),)</f>
        <v>0</v>
      </c>
      <c r="C4177" s="64" t="str">
        <f>IFERROR(VLOOKUP($A4177,D_SAV!$A$5:$I$29,4,0),"")</f>
        <v/>
      </c>
      <c r="D4177" s="65">
        <f>IFERROR(VLOOKUP($A4177,D_SAV!$A$5:$I$29,5,0),)</f>
        <v>0</v>
      </c>
      <c r="E4177" s="60"/>
      <c r="F4177" s="60"/>
      <c r="G4177" s="60"/>
      <c r="H4177" s="60"/>
      <c r="I4177" s="60"/>
      <c r="J4177" s="60"/>
      <c r="K4177" s="65">
        <f>IFERROR(VLOOKUP($A4177,D_SAV!$A$5:$I$29,6,0),)</f>
        <v>0</v>
      </c>
    </row>
    <row r="4178" spans="1:11" x14ac:dyDescent="0.25">
      <c r="A4178" s="59"/>
      <c r="B4178" s="63">
        <f>IFERROR(VLOOKUP($A4178,D_SAV!$A$5:$I$29,3,0),)</f>
        <v>0</v>
      </c>
      <c r="C4178" s="64" t="str">
        <f>IFERROR(VLOOKUP($A4178,D_SAV!$A$5:$I$29,4,0),"")</f>
        <v/>
      </c>
      <c r="D4178" s="65">
        <f>IFERROR(VLOOKUP($A4178,D_SAV!$A$5:$I$29,5,0),)</f>
        <v>0</v>
      </c>
      <c r="E4178" s="60"/>
      <c r="F4178" s="60"/>
      <c r="G4178" s="60"/>
      <c r="H4178" s="60"/>
      <c r="I4178" s="60"/>
      <c r="J4178" s="60"/>
      <c r="K4178" s="65">
        <f>IFERROR(VLOOKUP($A4178,D_SAV!$A$5:$I$29,6,0),)</f>
        <v>0</v>
      </c>
    </row>
    <row r="4179" spans="1:11" x14ac:dyDescent="0.25">
      <c r="A4179" s="59"/>
      <c r="B4179" s="63">
        <f>IFERROR(VLOOKUP($A4179,D_SAV!$A$5:$I$29,3,0),)</f>
        <v>0</v>
      </c>
      <c r="C4179" s="64" t="str">
        <f>IFERROR(VLOOKUP($A4179,D_SAV!$A$5:$I$29,4,0),"")</f>
        <v/>
      </c>
      <c r="D4179" s="65">
        <f>IFERROR(VLOOKUP($A4179,D_SAV!$A$5:$I$29,5,0),)</f>
        <v>0</v>
      </c>
      <c r="E4179" s="60"/>
      <c r="F4179" s="60"/>
      <c r="G4179" s="60"/>
      <c r="H4179" s="60"/>
      <c r="I4179" s="60"/>
      <c r="J4179" s="60"/>
      <c r="K4179" s="65">
        <f>IFERROR(VLOOKUP($A4179,D_SAV!$A$5:$I$29,6,0),)</f>
        <v>0</v>
      </c>
    </row>
    <row r="4180" spans="1:11" x14ac:dyDescent="0.25">
      <c r="A4180" s="59"/>
      <c r="B4180" s="63">
        <f>IFERROR(VLOOKUP($A4180,D_SAV!$A$5:$I$29,3,0),)</f>
        <v>0</v>
      </c>
      <c r="C4180" s="64" t="str">
        <f>IFERROR(VLOOKUP($A4180,D_SAV!$A$5:$I$29,4,0),"")</f>
        <v/>
      </c>
      <c r="D4180" s="65">
        <f>IFERROR(VLOOKUP($A4180,D_SAV!$A$5:$I$29,5,0),)</f>
        <v>0</v>
      </c>
      <c r="E4180" s="60"/>
      <c r="F4180" s="60"/>
      <c r="G4180" s="60"/>
      <c r="H4180" s="60"/>
      <c r="I4180" s="60"/>
      <c r="J4180" s="60"/>
      <c r="K4180" s="65">
        <f>IFERROR(VLOOKUP($A4180,D_SAV!$A$5:$I$29,6,0),)</f>
        <v>0</v>
      </c>
    </row>
    <row r="4181" spans="1:11" x14ac:dyDescent="0.25">
      <c r="A4181" s="59"/>
      <c r="B4181" s="63">
        <f>IFERROR(VLOOKUP($A4181,D_SAV!$A$5:$I$29,3,0),)</f>
        <v>0</v>
      </c>
      <c r="C4181" s="64" t="str">
        <f>IFERROR(VLOOKUP($A4181,D_SAV!$A$5:$I$29,4,0),"")</f>
        <v/>
      </c>
      <c r="D4181" s="65">
        <f>IFERROR(VLOOKUP($A4181,D_SAV!$A$5:$I$29,5,0),)</f>
        <v>0</v>
      </c>
      <c r="E4181" s="60"/>
      <c r="F4181" s="60"/>
      <c r="G4181" s="60"/>
      <c r="H4181" s="60"/>
      <c r="I4181" s="60"/>
      <c r="J4181" s="60"/>
      <c r="K4181" s="65">
        <f>IFERROR(VLOOKUP($A4181,D_SAV!$A$5:$I$29,6,0),)</f>
        <v>0</v>
      </c>
    </row>
    <row r="4182" spans="1:11" x14ac:dyDescent="0.25">
      <c r="A4182" s="59"/>
      <c r="B4182" s="63">
        <f>IFERROR(VLOOKUP($A4182,D_SAV!$A$5:$I$29,3,0),)</f>
        <v>0</v>
      </c>
      <c r="C4182" s="64" t="str">
        <f>IFERROR(VLOOKUP($A4182,D_SAV!$A$5:$I$29,4,0),"")</f>
        <v/>
      </c>
      <c r="D4182" s="65">
        <f>IFERROR(VLOOKUP($A4182,D_SAV!$A$5:$I$29,5,0),)</f>
        <v>0</v>
      </c>
      <c r="E4182" s="60"/>
      <c r="F4182" s="60"/>
      <c r="G4182" s="60"/>
      <c r="H4182" s="60"/>
      <c r="I4182" s="60"/>
      <c r="J4182" s="60"/>
      <c r="K4182" s="65">
        <f>IFERROR(VLOOKUP($A4182,D_SAV!$A$5:$I$29,6,0),)</f>
        <v>0</v>
      </c>
    </row>
    <row r="4183" spans="1:11" x14ac:dyDescent="0.25">
      <c r="A4183" s="59"/>
      <c r="B4183" s="63">
        <f>IFERROR(VLOOKUP($A4183,D_SAV!$A$5:$I$29,3,0),)</f>
        <v>0</v>
      </c>
      <c r="C4183" s="64" t="str">
        <f>IFERROR(VLOOKUP($A4183,D_SAV!$A$5:$I$29,4,0),"")</f>
        <v/>
      </c>
      <c r="D4183" s="65">
        <f>IFERROR(VLOOKUP($A4183,D_SAV!$A$5:$I$29,5,0),)</f>
        <v>0</v>
      </c>
      <c r="E4183" s="60"/>
      <c r="F4183" s="60"/>
      <c r="G4183" s="60"/>
      <c r="H4183" s="60"/>
      <c r="I4183" s="60"/>
      <c r="J4183" s="60"/>
      <c r="K4183" s="65">
        <f>IFERROR(VLOOKUP($A4183,D_SAV!$A$5:$I$29,6,0),)</f>
        <v>0</v>
      </c>
    </row>
    <row r="4184" spans="1:11" x14ac:dyDescent="0.25">
      <c r="A4184" s="59"/>
      <c r="B4184" s="63">
        <f>IFERROR(VLOOKUP($A4184,D_SAV!$A$5:$I$29,3,0),)</f>
        <v>0</v>
      </c>
      <c r="C4184" s="64" t="str">
        <f>IFERROR(VLOOKUP($A4184,D_SAV!$A$5:$I$29,4,0),"")</f>
        <v/>
      </c>
      <c r="D4184" s="65">
        <f>IFERROR(VLOOKUP($A4184,D_SAV!$A$5:$I$29,5,0),)</f>
        <v>0</v>
      </c>
      <c r="E4184" s="60"/>
      <c r="F4184" s="60"/>
      <c r="G4184" s="60"/>
      <c r="H4184" s="60"/>
      <c r="I4184" s="60"/>
      <c r="J4184" s="60"/>
      <c r="K4184" s="65">
        <f>IFERROR(VLOOKUP($A4184,D_SAV!$A$5:$I$29,6,0),)</f>
        <v>0</v>
      </c>
    </row>
    <row r="4185" spans="1:11" x14ac:dyDescent="0.25">
      <c r="A4185" s="59"/>
      <c r="B4185" s="63">
        <f>IFERROR(VLOOKUP($A4185,D_SAV!$A$5:$I$29,3,0),)</f>
        <v>0</v>
      </c>
      <c r="C4185" s="64" t="str">
        <f>IFERROR(VLOOKUP($A4185,D_SAV!$A$5:$I$29,4,0),"")</f>
        <v/>
      </c>
      <c r="D4185" s="65">
        <f>IFERROR(VLOOKUP($A4185,D_SAV!$A$5:$I$29,5,0),)</f>
        <v>0</v>
      </c>
      <c r="E4185" s="60"/>
      <c r="F4185" s="60"/>
      <c r="G4185" s="60"/>
      <c r="H4185" s="60"/>
      <c r="I4185" s="60"/>
      <c r="J4185" s="60"/>
      <c r="K4185" s="65">
        <f>IFERROR(VLOOKUP($A4185,D_SAV!$A$5:$I$29,6,0),)</f>
        <v>0</v>
      </c>
    </row>
    <row r="4186" spans="1:11" x14ac:dyDescent="0.25">
      <c r="A4186" s="59"/>
      <c r="B4186" s="63">
        <f>IFERROR(VLOOKUP($A4186,D_SAV!$A$5:$I$29,3,0),)</f>
        <v>0</v>
      </c>
      <c r="C4186" s="64" t="str">
        <f>IFERROR(VLOOKUP($A4186,D_SAV!$A$5:$I$29,4,0),"")</f>
        <v/>
      </c>
      <c r="D4186" s="65">
        <f>IFERROR(VLOOKUP($A4186,D_SAV!$A$5:$I$29,5,0),)</f>
        <v>0</v>
      </c>
      <c r="E4186" s="60"/>
      <c r="F4186" s="60"/>
      <c r="G4186" s="60"/>
      <c r="H4186" s="60"/>
      <c r="I4186" s="60"/>
      <c r="J4186" s="60"/>
      <c r="K4186" s="65">
        <f>IFERROR(VLOOKUP($A4186,D_SAV!$A$5:$I$29,6,0),)</f>
        <v>0</v>
      </c>
    </row>
    <row r="4187" spans="1:11" x14ac:dyDescent="0.25">
      <c r="A4187" s="59"/>
      <c r="B4187" s="63">
        <f>IFERROR(VLOOKUP($A4187,D_SAV!$A$5:$I$29,3,0),)</f>
        <v>0</v>
      </c>
      <c r="C4187" s="64" t="str">
        <f>IFERROR(VLOOKUP($A4187,D_SAV!$A$5:$I$29,4,0),"")</f>
        <v/>
      </c>
      <c r="D4187" s="65">
        <f>IFERROR(VLOOKUP($A4187,D_SAV!$A$5:$I$29,5,0),)</f>
        <v>0</v>
      </c>
      <c r="E4187" s="60"/>
      <c r="F4187" s="60"/>
      <c r="G4187" s="60"/>
      <c r="H4187" s="60"/>
      <c r="I4187" s="60"/>
      <c r="J4187" s="60"/>
      <c r="K4187" s="65">
        <f>IFERROR(VLOOKUP($A4187,D_SAV!$A$5:$I$29,6,0),)</f>
        <v>0</v>
      </c>
    </row>
    <row r="4188" spans="1:11" x14ac:dyDescent="0.25">
      <c r="A4188" s="59"/>
      <c r="B4188" s="63">
        <f>IFERROR(VLOOKUP($A4188,D_SAV!$A$5:$I$29,3,0),)</f>
        <v>0</v>
      </c>
      <c r="C4188" s="64" t="str">
        <f>IFERROR(VLOOKUP($A4188,D_SAV!$A$5:$I$29,4,0),"")</f>
        <v/>
      </c>
      <c r="D4188" s="65">
        <f>IFERROR(VLOOKUP($A4188,D_SAV!$A$5:$I$29,5,0),)</f>
        <v>0</v>
      </c>
      <c r="E4188" s="60"/>
      <c r="F4188" s="60"/>
      <c r="G4188" s="60"/>
      <c r="H4188" s="60"/>
      <c r="I4188" s="60"/>
      <c r="J4188" s="60"/>
      <c r="K4188" s="65">
        <f>IFERROR(VLOOKUP($A4188,D_SAV!$A$5:$I$29,6,0),)</f>
        <v>0</v>
      </c>
    </row>
    <row r="4189" spans="1:11" x14ac:dyDescent="0.25">
      <c r="A4189" s="59"/>
      <c r="B4189" s="63">
        <f>IFERROR(VLOOKUP($A4189,D_SAV!$A$5:$I$29,3,0),)</f>
        <v>0</v>
      </c>
      <c r="C4189" s="64" t="str">
        <f>IFERROR(VLOOKUP($A4189,D_SAV!$A$5:$I$29,4,0),"")</f>
        <v/>
      </c>
      <c r="D4189" s="65">
        <f>IFERROR(VLOOKUP($A4189,D_SAV!$A$5:$I$29,5,0),)</f>
        <v>0</v>
      </c>
      <c r="E4189" s="60"/>
      <c r="F4189" s="60"/>
      <c r="G4189" s="60"/>
      <c r="H4189" s="60"/>
      <c r="I4189" s="60"/>
      <c r="J4189" s="60"/>
      <c r="K4189" s="65">
        <f>IFERROR(VLOOKUP($A4189,D_SAV!$A$5:$I$29,6,0),)</f>
        <v>0</v>
      </c>
    </row>
    <row r="4190" spans="1:11" x14ac:dyDescent="0.25">
      <c r="A4190" s="59"/>
      <c r="B4190" s="63">
        <f>IFERROR(VLOOKUP($A4190,D_SAV!$A$5:$I$29,3,0),)</f>
        <v>0</v>
      </c>
      <c r="C4190" s="64" t="str">
        <f>IFERROR(VLOOKUP($A4190,D_SAV!$A$5:$I$29,4,0),"")</f>
        <v/>
      </c>
      <c r="D4190" s="65">
        <f>IFERROR(VLOOKUP($A4190,D_SAV!$A$5:$I$29,5,0),)</f>
        <v>0</v>
      </c>
      <c r="E4190" s="60"/>
      <c r="F4190" s="60"/>
      <c r="G4190" s="60"/>
      <c r="H4190" s="60"/>
      <c r="I4190" s="60"/>
      <c r="J4190" s="60"/>
      <c r="K4190" s="65">
        <f>IFERROR(VLOOKUP($A4190,D_SAV!$A$5:$I$29,6,0),)</f>
        <v>0</v>
      </c>
    </row>
    <row r="4191" spans="1:11" x14ac:dyDescent="0.25">
      <c r="A4191" s="59"/>
      <c r="B4191" s="63">
        <f>IFERROR(VLOOKUP($A4191,D_SAV!$A$5:$I$29,3,0),)</f>
        <v>0</v>
      </c>
      <c r="C4191" s="64" t="str">
        <f>IFERROR(VLOOKUP($A4191,D_SAV!$A$5:$I$29,4,0),"")</f>
        <v/>
      </c>
      <c r="D4191" s="65">
        <f>IFERROR(VLOOKUP($A4191,D_SAV!$A$5:$I$29,5,0),)</f>
        <v>0</v>
      </c>
      <c r="E4191" s="60"/>
      <c r="F4191" s="60"/>
      <c r="G4191" s="60"/>
      <c r="H4191" s="60"/>
      <c r="I4191" s="60"/>
      <c r="J4191" s="60"/>
      <c r="K4191" s="65">
        <f>IFERROR(VLOOKUP($A4191,D_SAV!$A$5:$I$29,6,0),)</f>
        <v>0</v>
      </c>
    </row>
    <row r="4192" spans="1:11" x14ac:dyDescent="0.25">
      <c r="A4192" s="59"/>
      <c r="B4192" s="63">
        <f>IFERROR(VLOOKUP($A4192,D_SAV!$A$5:$I$29,3,0),)</f>
        <v>0</v>
      </c>
      <c r="C4192" s="64" t="str">
        <f>IFERROR(VLOOKUP($A4192,D_SAV!$A$5:$I$29,4,0),"")</f>
        <v/>
      </c>
      <c r="D4192" s="65">
        <f>IFERROR(VLOOKUP($A4192,D_SAV!$A$5:$I$29,5,0),)</f>
        <v>0</v>
      </c>
      <c r="E4192" s="60"/>
      <c r="F4192" s="60"/>
      <c r="G4192" s="60"/>
      <c r="H4192" s="60"/>
      <c r="I4192" s="60"/>
      <c r="J4192" s="60"/>
      <c r="K4192" s="65">
        <f>IFERROR(VLOOKUP($A4192,D_SAV!$A$5:$I$29,6,0),)</f>
        <v>0</v>
      </c>
    </row>
    <row r="4193" spans="1:11" x14ac:dyDescent="0.25">
      <c r="A4193" s="59"/>
      <c r="B4193" s="63">
        <f>IFERROR(VLOOKUP($A4193,D_SAV!$A$5:$I$29,3,0),)</f>
        <v>0</v>
      </c>
      <c r="C4193" s="64" t="str">
        <f>IFERROR(VLOOKUP($A4193,D_SAV!$A$5:$I$29,4,0),"")</f>
        <v/>
      </c>
      <c r="D4193" s="65">
        <f>IFERROR(VLOOKUP($A4193,D_SAV!$A$5:$I$29,5,0),)</f>
        <v>0</v>
      </c>
      <c r="E4193" s="60"/>
      <c r="F4193" s="60"/>
      <c r="G4193" s="60"/>
      <c r="H4193" s="60"/>
      <c r="I4193" s="60"/>
      <c r="J4193" s="60"/>
      <c r="K4193" s="65">
        <f>IFERROR(VLOOKUP($A4193,D_SAV!$A$5:$I$29,6,0),)</f>
        <v>0</v>
      </c>
    </row>
    <row r="4194" spans="1:11" x14ac:dyDescent="0.25">
      <c r="A4194" s="59"/>
      <c r="B4194" s="63">
        <f>IFERROR(VLOOKUP($A4194,D_SAV!$A$5:$I$29,3,0),)</f>
        <v>0</v>
      </c>
      <c r="C4194" s="64" t="str">
        <f>IFERROR(VLOOKUP($A4194,D_SAV!$A$5:$I$29,4,0),"")</f>
        <v/>
      </c>
      <c r="D4194" s="65">
        <f>IFERROR(VLOOKUP($A4194,D_SAV!$A$5:$I$29,5,0),)</f>
        <v>0</v>
      </c>
      <c r="E4194" s="60"/>
      <c r="F4194" s="60"/>
      <c r="G4194" s="60"/>
      <c r="H4194" s="60"/>
      <c r="I4194" s="60"/>
      <c r="J4194" s="60"/>
      <c r="K4194" s="65">
        <f>IFERROR(VLOOKUP($A4194,D_SAV!$A$5:$I$29,6,0),)</f>
        <v>0</v>
      </c>
    </row>
    <row r="4195" spans="1:11" x14ac:dyDescent="0.25">
      <c r="A4195" s="59"/>
      <c r="B4195" s="63">
        <f>IFERROR(VLOOKUP($A4195,D_SAV!$A$5:$I$29,3,0),)</f>
        <v>0</v>
      </c>
      <c r="C4195" s="64" t="str">
        <f>IFERROR(VLOOKUP($A4195,D_SAV!$A$5:$I$29,4,0),"")</f>
        <v/>
      </c>
      <c r="D4195" s="65">
        <f>IFERROR(VLOOKUP($A4195,D_SAV!$A$5:$I$29,5,0),)</f>
        <v>0</v>
      </c>
      <c r="E4195" s="60"/>
      <c r="F4195" s="60"/>
      <c r="G4195" s="60"/>
      <c r="H4195" s="60"/>
      <c r="I4195" s="60"/>
      <c r="J4195" s="60"/>
      <c r="K4195" s="65">
        <f>IFERROR(VLOOKUP($A4195,D_SAV!$A$5:$I$29,6,0),)</f>
        <v>0</v>
      </c>
    </row>
    <row r="4196" spans="1:11" x14ac:dyDescent="0.25">
      <c r="A4196" s="59"/>
      <c r="B4196" s="63">
        <f>IFERROR(VLOOKUP($A4196,D_SAV!$A$5:$I$29,3,0),)</f>
        <v>0</v>
      </c>
      <c r="C4196" s="64" t="str">
        <f>IFERROR(VLOOKUP($A4196,D_SAV!$A$5:$I$29,4,0),"")</f>
        <v/>
      </c>
      <c r="D4196" s="65">
        <f>IFERROR(VLOOKUP($A4196,D_SAV!$A$5:$I$29,5,0),)</f>
        <v>0</v>
      </c>
      <c r="E4196" s="60"/>
      <c r="F4196" s="60"/>
      <c r="G4196" s="60"/>
      <c r="H4196" s="60"/>
      <c r="I4196" s="60"/>
      <c r="J4196" s="60"/>
      <c r="K4196" s="65">
        <f>IFERROR(VLOOKUP($A4196,D_SAV!$A$5:$I$29,6,0),)</f>
        <v>0</v>
      </c>
    </row>
    <row r="4197" spans="1:11" x14ac:dyDescent="0.25">
      <c r="A4197" s="59"/>
      <c r="B4197" s="63">
        <f>IFERROR(VLOOKUP($A4197,D_SAV!$A$5:$I$29,3,0),)</f>
        <v>0</v>
      </c>
      <c r="C4197" s="64" t="str">
        <f>IFERROR(VLOOKUP($A4197,D_SAV!$A$5:$I$29,4,0),"")</f>
        <v/>
      </c>
      <c r="D4197" s="65">
        <f>IFERROR(VLOOKUP($A4197,D_SAV!$A$5:$I$29,5,0),)</f>
        <v>0</v>
      </c>
      <c r="E4197" s="60"/>
      <c r="F4197" s="60"/>
      <c r="G4197" s="60"/>
      <c r="H4197" s="60"/>
      <c r="I4197" s="60"/>
      <c r="J4197" s="60"/>
      <c r="K4197" s="65">
        <f>IFERROR(VLOOKUP($A4197,D_SAV!$A$5:$I$29,6,0),)</f>
        <v>0</v>
      </c>
    </row>
    <row r="4198" spans="1:11" x14ac:dyDescent="0.25">
      <c r="A4198" s="59"/>
      <c r="B4198" s="63">
        <f>IFERROR(VLOOKUP($A4198,D_SAV!$A$5:$I$29,3,0),)</f>
        <v>0</v>
      </c>
      <c r="C4198" s="64" t="str">
        <f>IFERROR(VLOOKUP($A4198,D_SAV!$A$5:$I$29,4,0),"")</f>
        <v/>
      </c>
      <c r="D4198" s="65">
        <f>IFERROR(VLOOKUP($A4198,D_SAV!$A$5:$I$29,5,0),)</f>
        <v>0</v>
      </c>
      <c r="E4198" s="60"/>
      <c r="F4198" s="60"/>
      <c r="G4198" s="60"/>
      <c r="H4198" s="60"/>
      <c r="I4198" s="60"/>
      <c r="J4198" s="60"/>
      <c r="K4198" s="65">
        <f>IFERROR(VLOOKUP($A4198,D_SAV!$A$5:$I$29,6,0),)</f>
        <v>0</v>
      </c>
    </row>
    <row r="4199" spans="1:11" x14ac:dyDescent="0.25">
      <c r="A4199" s="59"/>
      <c r="B4199" s="63">
        <f>IFERROR(VLOOKUP($A4199,D_SAV!$A$5:$I$29,3,0),)</f>
        <v>0</v>
      </c>
      <c r="C4199" s="64" t="str">
        <f>IFERROR(VLOOKUP($A4199,D_SAV!$A$5:$I$29,4,0),"")</f>
        <v/>
      </c>
      <c r="D4199" s="65">
        <f>IFERROR(VLOOKUP($A4199,D_SAV!$A$5:$I$29,5,0),)</f>
        <v>0</v>
      </c>
      <c r="E4199" s="60"/>
      <c r="F4199" s="60"/>
      <c r="G4199" s="60"/>
      <c r="H4199" s="60"/>
      <c r="I4199" s="60"/>
      <c r="J4199" s="60"/>
      <c r="K4199" s="65">
        <f>IFERROR(VLOOKUP($A4199,D_SAV!$A$5:$I$29,6,0),)</f>
        <v>0</v>
      </c>
    </row>
    <row r="4200" spans="1:11" x14ac:dyDescent="0.25">
      <c r="A4200" s="59"/>
      <c r="B4200" s="63">
        <f>IFERROR(VLOOKUP($A4200,D_SAV!$A$5:$I$29,3,0),)</f>
        <v>0</v>
      </c>
      <c r="C4200" s="64" t="str">
        <f>IFERROR(VLOOKUP($A4200,D_SAV!$A$5:$I$29,4,0),"")</f>
        <v/>
      </c>
      <c r="D4200" s="65">
        <f>IFERROR(VLOOKUP($A4200,D_SAV!$A$5:$I$29,5,0),)</f>
        <v>0</v>
      </c>
      <c r="E4200" s="60"/>
      <c r="F4200" s="60"/>
      <c r="G4200" s="60"/>
      <c r="H4200" s="60"/>
      <c r="I4200" s="60"/>
      <c r="J4200" s="60"/>
      <c r="K4200" s="65">
        <f>IFERROR(VLOOKUP($A4200,D_SAV!$A$5:$I$29,6,0),)</f>
        <v>0</v>
      </c>
    </row>
    <row r="4201" spans="1:11" x14ac:dyDescent="0.25">
      <c r="A4201" s="59"/>
      <c r="B4201" s="63">
        <f>IFERROR(VLOOKUP($A4201,D_SAV!$A$5:$I$29,3,0),)</f>
        <v>0</v>
      </c>
      <c r="C4201" s="64" t="str">
        <f>IFERROR(VLOOKUP($A4201,D_SAV!$A$5:$I$29,4,0),"")</f>
        <v/>
      </c>
      <c r="D4201" s="65">
        <f>IFERROR(VLOOKUP($A4201,D_SAV!$A$5:$I$29,5,0),)</f>
        <v>0</v>
      </c>
      <c r="E4201" s="60"/>
      <c r="F4201" s="60"/>
      <c r="G4201" s="60"/>
      <c r="H4201" s="60"/>
      <c r="I4201" s="60"/>
      <c r="J4201" s="60"/>
      <c r="K4201" s="65">
        <f>IFERROR(VLOOKUP($A4201,D_SAV!$A$5:$I$29,6,0),)</f>
        <v>0</v>
      </c>
    </row>
    <row r="4202" spans="1:11" x14ac:dyDescent="0.25">
      <c r="A4202" s="59"/>
      <c r="B4202" s="63">
        <f>IFERROR(VLOOKUP($A4202,D_SAV!$A$5:$I$29,3,0),)</f>
        <v>0</v>
      </c>
      <c r="C4202" s="64" t="str">
        <f>IFERROR(VLOOKUP($A4202,D_SAV!$A$5:$I$29,4,0),"")</f>
        <v/>
      </c>
      <c r="D4202" s="65">
        <f>IFERROR(VLOOKUP($A4202,D_SAV!$A$5:$I$29,5,0),)</f>
        <v>0</v>
      </c>
      <c r="E4202" s="60"/>
      <c r="F4202" s="60"/>
      <c r="G4202" s="60"/>
      <c r="H4202" s="60"/>
      <c r="I4202" s="60"/>
      <c r="J4202" s="60"/>
      <c r="K4202" s="65">
        <f>IFERROR(VLOOKUP($A4202,D_SAV!$A$5:$I$29,6,0),)</f>
        <v>0</v>
      </c>
    </row>
    <row r="4203" spans="1:11" x14ac:dyDescent="0.25">
      <c r="A4203" s="59"/>
      <c r="B4203" s="63">
        <f>IFERROR(VLOOKUP($A4203,D_SAV!$A$5:$I$29,3,0),)</f>
        <v>0</v>
      </c>
      <c r="C4203" s="64" t="str">
        <f>IFERROR(VLOOKUP($A4203,D_SAV!$A$5:$I$29,4,0),"")</f>
        <v/>
      </c>
      <c r="D4203" s="65">
        <f>IFERROR(VLOOKUP($A4203,D_SAV!$A$5:$I$29,5,0),)</f>
        <v>0</v>
      </c>
      <c r="E4203" s="60"/>
      <c r="F4203" s="60"/>
      <c r="G4203" s="60"/>
      <c r="H4203" s="60"/>
      <c r="I4203" s="60"/>
      <c r="J4203" s="60"/>
      <c r="K4203" s="65">
        <f>IFERROR(VLOOKUP($A4203,D_SAV!$A$5:$I$29,6,0),)</f>
        <v>0</v>
      </c>
    </row>
    <row r="4204" spans="1:11" x14ac:dyDescent="0.25">
      <c r="A4204" s="59"/>
      <c r="B4204" s="63">
        <f>IFERROR(VLOOKUP($A4204,D_SAV!$A$5:$I$29,3,0),)</f>
        <v>0</v>
      </c>
      <c r="C4204" s="64" t="str">
        <f>IFERROR(VLOOKUP($A4204,D_SAV!$A$5:$I$29,4,0),"")</f>
        <v/>
      </c>
      <c r="D4204" s="65">
        <f>IFERROR(VLOOKUP($A4204,D_SAV!$A$5:$I$29,5,0),)</f>
        <v>0</v>
      </c>
      <c r="E4204" s="60"/>
      <c r="F4204" s="60"/>
      <c r="G4204" s="60"/>
      <c r="H4204" s="60"/>
      <c r="I4204" s="60"/>
      <c r="J4204" s="60"/>
      <c r="K4204" s="65">
        <f>IFERROR(VLOOKUP($A4204,D_SAV!$A$5:$I$29,6,0),)</f>
        <v>0</v>
      </c>
    </row>
    <row r="4205" spans="1:11" x14ac:dyDescent="0.25">
      <c r="A4205" s="59"/>
      <c r="B4205" s="63">
        <f>IFERROR(VLOOKUP($A4205,D_SAV!$A$5:$I$29,3,0),)</f>
        <v>0</v>
      </c>
      <c r="C4205" s="64" t="str">
        <f>IFERROR(VLOOKUP($A4205,D_SAV!$A$5:$I$29,4,0),"")</f>
        <v/>
      </c>
      <c r="D4205" s="65">
        <f>IFERROR(VLOOKUP($A4205,D_SAV!$A$5:$I$29,5,0),)</f>
        <v>0</v>
      </c>
      <c r="E4205" s="60"/>
      <c r="F4205" s="60"/>
      <c r="G4205" s="60"/>
      <c r="H4205" s="60"/>
      <c r="I4205" s="60"/>
      <c r="J4205" s="60"/>
      <c r="K4205" s="65">
        <f>IFERROR(VLOOKUP($A4205,D_SAV!$A$5:$I$29,6,0),)</f>
        <v>0</v>
      </c>
    </row>
    <row r="4206" spans="1:11" x14ac:dyDescent="0.25">
      <c r="A4206" s="59"/>
      <c r="B4206" s="63">
        <f>IFERROR(VLOOKUP($A4206,D_SAV!$A$5:$I$29,3,0),)</f>
        <v>0</v>
      </c>
      <c r="C4206" s="64" t="str">
        <f>IFERROR(VLOOKUP($A4206,D_SAV!$A$5:$I$29,4,0),"")</f>
        <v/>
      </c>
      <c r="D4206" s="65">
        <f>IFERROR(VLOOKUP($A4206,D_SAV!$A$5:$I$29,5,0),)</f>
        <v>0</v>
      </c>
      <c r="E4206" s="60"/>
      <c r="F4206" s="60"/>
      <c r="G4206" s="60"/>
      <c r="H4206" s="60"/>
      <c r="I4206" s="60"/>
      <c r="J4206" s="60"/>
      <c r="K4206" s="65">
        <f>IFERROR(VLOOKUP($A4206,D_SAV!$A$5:$I$29,6,0),)</f>
        <v>0</v>
      </c>
    </row>
    <row r="4207" spans="1:11" x14ac:dyDescent="0.25">
      <c r="A4207" s="59"/>
      <c r="B4207" s="63">
        <f>IFERROR(VLOOKUP($A4207,D_SAV!$A$5:$I$29,3,0),)</f>
        <v>0</v>
      </c>
      <c r="C4207" s="64" t="str">
        <f>IFERROR(VLOOKUP($A4207,D_SAV!$A$5:$I$29,4,0),"")</f>
        <v/>
      </c>
      <c r="D4207" s="65">
        <f>IFERROR(VLOOKUP($A4207,D_SAV!$A$5:$I$29,5,0),)</f>
        <v>0</v>
      </c>
      <c r="E4207" s="60"/>
      <c r="F4207" s="60"/>
      <c r="G4207" s="60"/>
      <c r="H4207" s="60"/>
      <c r="I4207" s="60"/>
      <c r="J4207" s="60"/>
      <c r="K4207" s="65">
        <f>IFERROR(VLOOKUP($A4207,D_SAV!$A$5:$I$29,6,0),)</f>
        <v>0</v>
      </c>
    </row>
    <row r="4208" spans="1:11" x14ac:dyDescent="0.25">
      <c r="A4208" s="59"/>
      <c r="B4208" s="63">
        <f>IFERROR(VLOOKUP($A4208,D_SAV!$A$5:$I$29,3,0),)</f>
        <v>0</v>
      </c>
      <c r="C4208" s="64" t="str">
        <f>IFERROR(VLOOKUP($A4208,D_SAV!$A$5:$I$29,4,0),"")</f>
        <v/>
      </c>
      <c r="D4208" s="65">
        <f>IFERROR(VLOOKUP($A4208,D_SAV!$A$5:$I$29,5,0),)</f>
        <v>0</v>
      </c>
      <c r="E4208" s="60"/>
      <c r="F4208" s="60"/>
      <c r="G4208" s="60"/>
      <c r="H4208" s="60"/>
      <c r="I4208" s="60"/>
      <c r="J4208" s="60"/>
      <c r="K4208" s="65">
        <f>IFERROR(VLOOKUP($A4208,D_SAV!$A$5:$I$29,6,0),)</f>
        <v>0</v>
      </c>
    </row>
    <row r="4209" spans="1:11" x14ac:dyDescent="0.25">
      <c r="A4209" s="59"/>
      <c r="B4209" s="63">
        <f>IFERROR(VLOOKUP($A4209,D_SAV!$A$5:$I$29,3,0),)</f>
        <v>0</v>
      </c>
      <c r="C4209" s="64" t="str">
        <f>IFERROR(VLOOKUP($A4209,D_SAV!$A$5:$I$29,4,0),"")</f>
        <v/>
      </c>
      <c r="D4209" s="65">
        <f>IFERROR(VLOOKUP($A4209,D_SAV!$A$5:$I$29,5,0),)</f>
        <v>0</v>
      </c>
      <c r="E4209" s="60"/>
      <c r="F4209" s="60"/>
      <c r="G4209" s="60"/>
      <c r="H4209" s="60"/>
      <c r="I4209" s="60"/>
      <c r="J4209" s="60"/>
      <c r="K4209" s="65">
        <f>IFERROR(VLOOKUP($A4209,D_SAV!$A$5:$I$29,6,0),)</f>
        <v>0</v>
      </c>
    </row>
    <row r="4210" spans="1:11" x14ac:dyDescent="0.25">
      <c r="A4210" s="59"/>
      <c r="B4210" s="63">
        <f>IFERROR(VLOOKUP($A4210,D_SAV!$A$5:$I$29,3,0),)</f>
        <v>0</v>
      </c>
      <c r="C4210" s="64" t="str">
        <f>IFERROR(VLOOKUP($A4210,D_SAV!$A$5:$I$29,4,0),"")</f>
        <v/>
      </c>
      <c r="D4210" s="65">
        <f>IFERROR(VLOOKUP($A4210,D_SAV!$A$5:$I$29,5,0),)</f>
        <v>0</v>
      </c>
      <c r="E4210" s="60"/>
      <c r="F4210" s="60"/>
      <c r="G4210" s="60"/>
      <c r="H4210" s="60"/>
      <c r="I4210" s="60"/>
      <c r="J4210" s="60"/>
      <c r="K4210" s="65">
        <f>IFERROR(VLOOKUP($A4210,D_SAV!$A$5:$I$29,6,0),)</f>
        <v>0</v>
      </c>
    </row>
    <row r="4211" spans="1:11" x14ac:dyDescent="0.25">
      <c r="A4211" s="59"/>
      <c r="B4211" s="63">
        <f>IFERROR(VLOOKUP($A4211,D_SAV!$A$5:$I$29,3,0),)</f>
        <v>0</v>
      </c>
      <c r="C4211" s="64" t="str">
        <f>IFERROR(VLOOKUP($A4211,D_SAV!$A$5:$I$29,4,0),"")</f>
        <v/>
      </c>
      <c r="D4211" s="65">
        <f>IFERROR(VLOOKUP($A4211,D_SAV!$A$5:$I$29,5,0),)</f>
        <v>0</v>
      </c>
      <c r="E4211" s="60"/>
      <c r="F4211" s="60"/>
      <c r="G4211" s="60"/>
      <c r="H4211" s="60"/>
      <c r="I4211" s="60"/>
      <c r="J4211" s="60"/>
      <c r="K4211" s="65">
        <f>IFERROR(VLOOKUP($A4211,D_SAV!$A$5:$I$29,6,0),)</f>
        <v>0</v>
      </c>
    </row>
    <row r="4212" spans="1:11" x14ac:dyDescent="0.25">
      <c r="A4212" s="59"/>
      <c r="B4212" s="63">
        <f>IFERROR(VLOOKUP($A4212,D_SAV!$A$5:$I$29,3,0),)</f>
        <v>0</v>
      </c>
      <c r="C4212" s="64" t="str">
        <f>IFERROR(VLOOKUP($A4212,D_SAV!$A$5:$I$29,4,0),"")</f>
        <v/>
      </c>
      <c r="D4212" s="65">
        <f>IFERROR(VLOOKUP($A4212,D_SAV!$A$5:$I$29,5,0),)</f>
        <v>0</v>
      </c>
      <c r="E4212" s="60"/>
      <c r="F4212" s="60"/>
      <c r="G4212" s="60"/>
      <c r="H4212" s="60"/>
      <c r="I4212" s="60"/>
      <c r="J4212" s="60"/>
      <c r="K4212" s="65">
        <f>IFERROR(VLOOKUP($A4212,D_SAV!$A$5:$I$29,6,0),)</f>
        <v>0</v>
      </c>
    </row>
    <row r="4213" spans="1:11" x14ac:dyDescent="0.25">
      <c r="A4213" s="59"/>
      <c r="B4213" s="63">
        <f>IFERROR(VLOOKUP($A4213,D_SAV!$A$5:$I$29,3,0),)</f>
        <v>0</v>
      </c>
      <c r="C4213" s="64" t="str">
        <f>IFERROR(VLOOKUP($A4213,D_SAV!$A$5:$I$29,4,0),"")</f>
        <v/>
      </c>
      <c r="D4213" s="65">
        <f>IFERROR(VLOOKUP($A4213,D_SAV!$A$5:$I$29,5,0),)</f>
        <v>0</v>
      </c>
      <c r="E4213" s="60"/>
      <c r="F4213" s="60"/>
      <c r="G4213" s="60"/>
      <c r="H4213" s="60"/>
      <c r="I4213" s="60"/>
      <c r="J4213" s="60"/>
      <c r="K4213" s="65">
        <f>IFERROR(VLOOKUP($A4213,D_SAV!$A$5:$I$29,6,0),)</f>
        <v>0</v>
      </c>
    </row>
    <row r="4214" spans="1:11" x14ac:dyDescent="0.25">
      <c r="A4214" s="59"/>
      <c r="B4214" s="63">
        <f>IFERROR(VLOOKUP($A4214,D_SAV!$A$5:$I$29,3,0),)</f>
        <v>0</v>
      </c>
      <c r="C4214" s="64" t="str">
        <f>IFERROR(VLOOKUP($A4214,D_SAV!$A$5:$I$29,4,0),"")</f>
        <v/>
      </c>
      <c r="D4214" s="65">
        <f>IFERROR(VLOOKUP($A4214,D_SAV!$A$5:$I$29,5,0),)</f>
        <v>0</v>
      </c>
      <c r="E4214" s="60"/>
      <c r="F4214" s="60"/>
      <c r="G4214" s="60"/>
      <c r="H4214" s="60"/>
      <c r="I4214" s="60"/>
      <c r="J4214" s="60"/>
      <c r="K4214" s="65">
        <f>IFERROR(VLOOKUP($A4214,D_SAV!$A$5:$I$29,6,0),)</f>
        <v>0</v>
      </c>
    </row>
    <row r="4215" spans="1:11" x14ac:dyDescent="0.25">
      <c r="A4215" s="59"/>
      <c r="B4215" s="63">
        <f>IFERROR(VLOOKUP($A4215,D_SAV!$A$5:$I$29,3,0),)</f>
        <v>0</v>
      </c>
      <c r="C4215" s="64" t="str">
        <f>IFERROR(VLOOKUP($A4215,D_SAV!$A$5:$I$29,4,0),"")</f>
        <v/>
      </c>
      <c r="D4215" s="65">
        <f>IFERROR(VLOOKUP($A4215,D_SAV!$A$5:$I$29,5,0),)</f>
        <v>0</v>
      </c>
      <c r="E4215" s="60"/>
      <c r="F4215" s="60"/>
      <c r="G4215" s="60"/>
      <c r="H4215" s="60"/>
      <c r="I4215" s="60"/>
      <c r="J4215" s="60"/>
      <c r="K4215" s="65">
        <f>IFERROR(VLOOKUP($A4215,D_SAV!$A$5:$I$29,6,0),)</f>
        <v>0</v>
      </c>
    </row>
    <row r="4216" spans="1:11" x14ac:dyDescent="0.25">
      <c r="A4216" s="59"/>
      <c r="B4216" s="63">
        <f>IFERROR(VLOOKUP($A4216,D_SAV!$A$5:$I$29,3,0),)</f>
        <v>0</v>
      </c>
      <c r="C4216" s="64" t="str">
        <f>IFERROR(VLOOKUP($A4216,D_SAV!$A$5:$I$29,4,0),"")</f>
        <v/>
      </c>
      <c r="D4216" s="65">
        <f>IFERROR(VLOOKUP($A4216,D_SAV!$A$5:$I$29,5,0),)</f>
        <v>0</v>
      </c>
      <c r="E4216" s="60"/>
      <c r="F4216" s="60"/>
      <c r="G4216" s="60"/>
      <c r="H4216" s="60"/>
      <c r="I4216" s="60"/>
      <c r="J4216" s="60"/>
      <c r="K4216" s="65">
        <f>IFERROR(VLOOKUP($A4216,D_SAV!$A$5:$I$29,6,0),)</f>
        <v>0</v>
      </c>
    </row>
    <row r="4217" spans="1:11" x14ac:dyDescent="0.25">
      <c r="A4217" s="59"/>
      <c r="B4217" s="63">
        <f>IFERROR(VLOOKUP($A4217,D_SAV!$A$5:$I$29,3,0),)</f>
        <v>0</v>
      </c>
      <c r="C4217" s="64" t="str">
        <f>IFERROR(VLOOKUP($A4217,D_SAV!$A$5:$I$29,4,0),"")</f>
        <v/>
      </c>
      <c r="D4217" s="65">
        <f>IFERROR(VLOOKUP($A4217,D_SAV!$A$5:$I$29,5,0),)</f>
        <v>0</v>
      </c>
      <c r="E4217" s="60"/>
      <c r="F4217" s="60"/>
      <c r="G4217" s="60"/>
      <c r="H4217" s="60"/>
      <c r="I4217" s="60"/>
      <c r="J4217" s="60"/>
      <c r="K4217" s="65">
        <f>IFERROR(VLOOKUP($A4217,D_SAV!$A$5:$I$29,6,0),)</f>
        <v>0</v>
      </c>
    </row>
    <row r="4218" spans="1:11" x14ac:dyDescent="0.25">
      <c r="A4218" s="59"/>
      <c r="B4218" s="63">
        <f>IFERROR(VLOOKUP($A4218,D_SAV!$A$5:$I$29,3,0),)</f>
        <v>0</v>
      </c>
      <c r="C4218" s="64" t="str">
        <f>IFERROR(VLOOKUP($A4218,D_SAV!$A$5:$I$29,4,0),"")</f>
        <v/>
      </c>
      <c r="D4218" s="65">
        <f>IFERROR(VLOOKUP($A4218,D_SAV!$A$5:$I$29,5,0),)</f>
        <v>0</v>
      </c>
      <c r="E4218" s="60"/>
      <c r="F4218" s="60"/>
      <c r="G4218" s="60"/>
      <c r="H4218" s="60"/>
      <c r="I4218" s="60"/>
      <c r="J4218" s="60"/>
      <c r="K4218" s="65">
        <f>IFERROR(VLOOKUP($A4218,D_SAV!$A$5:$I$29,6,0),)</f>
        <v>0</v>
      </c>
    </row>
    <row r="4219" spans="1:11" x14ac:dyDescent="0.25">
      <c r="A4219" s="59"/>
      <c r="B4219" s="63">
        <f>IFERROR(VLOOKUP($A4219,D_SAV!$A$5:$I$29,3,0),)</f>
        <v>0</v>
      </c>
      <c r="C4219" s="64" t="str">
        <f>IFERROR(VLOOKUP($A4219,D_SAV!$A$5:$I$29,4,0),"")</f>
        <v/>
      </c>
      <c r="D4219" s="65">
        <f>IFERROR(VLOOKUP($A4219,D_SAV!$A$5:$I$29,5,0),)</f>
        <v>0</v>
      </c>
      <c r="E4219" s="60"/>
      <c r="F4219" s="60"/>
      <c r="G4219" s="60"/>
      <c r="H4219" s="60"/>
      <c r="I4219" s="60"/>
      <c r="J4219" s="60"/>
      <c r="K4219" s="65">
        <f>IFERROR(VLOOKUP($A4219,D_SAV!$A$5:$I$29,6,0),)</f>
        <v>0</v>
      </c>
    </row>
    <row r="4220" spans="1:11" x14ac:dyDescent="0.25">
      <c r="A4220" s="59"/>
      <c r="B4220" s="63">
        <f>IFERROR(VLOOKUP($A4220,D_SAV!$A$5:$I$29,3,0),)</f>
        <v>0</v>
      </c>
      <c r="C4220" s="64" t="str">
        <f>IFERROR(VLOOKUP($A4220,D_SAV!$A$5:$I$29,4,0),"")</f>
        <v/>
      </c>
      <c r="D4220" s="65">
        <f>IFERROR(VLOOKUP($A4220,D_SAV!$A$5:$I$29,5,0),)</f>
        <v>0</v>
      </c>
      <c r="E4220" s="60"/>
      <c r="F4220" s="60"/>
      <c r="G4220" s="60"/>
      <c r="H4220" s="60"/>
      <c r="I4220" s="60"/>
      <c r="J4220" s="60"/>
      <c r="K4220" s="65">
        <f>IFERROR(VLOOKUP($A4220,D_SAV!$A$5:$I$29,6,0),)</f>
        <v>0</v>
      </c>
    </row>
    <row r="4221" spans="1:11" x14ac:dyDescent="0.25">
      <c r="A4221" s="59"/>
      <c r="B4221" s="63">
        <f>IFERROR(VLOOKUP($A4221,D_SAV!$A$5:$I$29,3,0),)</f>
        <v>0</v>
      </c>
      <c r="C4221" s="64" t="str">
        <f>IFERROR(VLOOKUP($A4221,D_SAV!$A$5:$I$29,4,0),"")</f>
        <v/>
      </c>
      <c r="D4221" s="65">
        <f>IFERROR(VLOOKUP($A4221,D_SAV!$A$5:$I$29,5,0),)</f>
        <v>0</v>
      </c>
      <c r="E4221" s="60"/>
      <c r="F4221" s="60"/>
      <c r="G4221" s="60"/>
      <c r="H4221" s="60"/>
      <c r="I4221" s="60"/>
      <c r="J4221" s="60"/>
      <c r="K4221" s="65">
        <f>IFERROR(VLOOKUP($A4221,D_SAV!$A$5:$I$29,6,0),)</f>
        <v>0</v>
      </c>
    </row>
    <row r="4222" spans="1:11" x14ac:dyDescent="0.25">
      <c r="A4222" s="59"/>
      <c r="B4222" s="63">
        <f>IFERROR(VLOOKUP($A4222,D_SAV!$A$5:$I$29,3,0),)</f>
        <v>0</v>
      </c>
      <c r="C4222" s="64" t="str">
        <f>IFERROR(VLOOKUP($A4222,D_SAV!$A$5:$I$29,4,0),"")</f>
        <v/>
      </c>
      <c r="D4222" s="65">
        <f>IFERROR(VLOOKUP($A4222,D_SAV!$A$5:$I$29,5,0),)</f>
        <v>0</v>
      </c>
      <c r="E4222" s="60"/>
      <c r="F4222" s="60"/>
      <c r="G4222" s="60"/>
      <c r="H4222" s="60"/>
      <c r="I4222" s="60"/>
      <c r="J4222" s="60"/>
      <c r="K4222" s="65">
        <f>IFERROR(VLOOKUP($A4222,D_SAV!$A$5:$I$29,6,0),)</f>
        <v>0</v>
      </c>
    </row>
    <row r="4223" spans="1:11" x14ac:dyDescent="0.25">
      <c r="A4223" s="59"/>
      <c r="B4223" s="63">
        <f>IFERROR(VLOOKUP($A4223,D_SAV!$A$5:$I$29,3,0),)</f>
        <v>0</v>
      </c>
      <c r="C4223" s="64" t="str">
        <f>IFERROR(VLOOKUP($A4223,D_SAV!$A$5:$I$29,4,0),"")</f>
        <v/>
      </c>
      <c r="D4223" s="65">
        <f>IFERROR(VLOOKUP($A4223,D_SAV!$A$5:$I$29,5,0),)</f>
        <v>0</v>
      </c>
      <c r="E4223" s="60"/>
      <c r="F4223" s="60"/>
      <c r="G4223" s="60"/>
      <c r="H4223" s="60"/>
      <c r="I4223" s="60"/>
      <c r="J4223" s="60"/>
      <c r="K4223" s="65">
        <f>IFERROR(VLOOKUP($A4223,D_SAV!$A$5:$I$29,6,0),)</f>
        <v>0</v>
      </c>
    </row>
    <row r="4224" spans="1:11" x14ac:dyDescent="0.25">
      <c r="A4224" s="59"/>
      <c r="B4224" s="63">
        <f>IFERROR(VLOOKUP($A4224,D_SAV!$A$5:$I$29,3,0),)</f>
        <v>0</v>
      </c>
      <c r="C4224" s="64" t="str">
        <f>IFERROR(VLOOKUP($A4224,D_SAV!$A$5:$I$29,4,0),"")</f>
        <v/>
      </c>
      <c r="D4224" s="65">
        <f>IFERROR(VLOOKUP($A4224,D_SAV!$A$5:$I$29,5,0),)</f>
        <v>0</v>
      </c>
      <c r="E4224" s="60"/>
      <c r="F4224" s="60"/>
      <c r="G4224" s="60"/>
      <c r="H4224" s="60"/>
      <c r="I4224" s="60"/>
      <c r="J4224" s="60"/>
      <c r="K4224" s="65">
        <f>IFERROR(VLOOKUP($A4224,D_SAV!$A$5:$I$29,6,0),)</f>
        <v>0</v>
      </c>
    </row>
    <row r="4225" spans="1:11" x14ac:dyDescent="0.25">
      <c r="A4225" s="59"/>
      <c r="B4225" s="63">
        <f>IFERROR(VLOOKUP($A4225,D_SAV!$A$5:$I$29,3,0),)</f>
        <v>0</v>
      </c>
      <c r="C4225" s="64" t="str">
        <f>IFERROR(VLOOKUP($A4225,D_SAV!$A$5:$I$29,4,0),"")</f>
        <v/>
      </c>
      <c r="D4225" s="65">
        <f>IFERROR(VLOOKUP($A4225,D_SAV!$A$5:$I$29,5,0),)</f>
        <v>0</v>
      </c>
      <c r="E4225" s="60"/>
      <c r="F4225" s="60"/>
      <c r="G4225" s="60"/>
      <c r="H4225" s="60"/>
      <c r="I4225" s="60"/>
      <c r="J4225" s="60"/>
      <c r="K4225" s="65">
        <f>IFERROR(VLOOKUP($A4225,D_SAV!$A$5:$I$29,6,0),)</f>
        <v>0</v>
      </c>
    </row>
    <row r="4226" spans="1:11" x14ac:dyDescent="0.25">
      <c r="A4226" s="59"/>
      <c r="B4226" s="63">
        <f>IFERROR(VLOOKUP($A4226,D_SAV!$A$5:$I$29,3,0),)</f>
        <v>0</v>
      </c>
      <c r="C4226" s="64" t="str">
        <f>IFERROR(VLOOKUP($A4226,D_SAV!$A$5:$I$29,4,0),"")</f>
        <v/>
      </c>
      <c r="D4226" s="65">
        <f>IFERROR(VLOOKUP($A4226,D_SAV!$A$5:$I$29,5,0),)</f>
        <v>0</v>
      </c>
      <c r="E4226" s="60"/>
      <c r="F4226" s="60"/>
      <c r="G4226" s="60"/>
      <c r="H4226" s="60"/>
      <c r="I4226" s="60"/>
      <c r="J4226" s="60"/>
      <c r="K4226" s="65">
        <f>IFERROR(VLOOKUP($A4226,D_SAV!$A$5:$I$29,6,0),)</f>
        <v>0</v>
      </c>
    </row>
    <row r="4227" spans="1:11" x14ac:dyDescent="0.25">
      <c r="A4227" s="59"/>
      <c r="B4227" s="63">
        <f>IFERROR(VLOOKUP($A4227,D_SAV!$A$5:$I$29,3,0),)</f>
        <v>0</v>
      </c>
      <c r="C4227" s="64" t="str">
        <f>IFERROR(VLOOKUP($A4227,D_SAV!$A$5:$I$29,4,0),"")</f>
        <v/>
      </c>
      <c r="D4227" s="65">
        <f>IFERROR(VLOOKUP($A4227,D_SAV!$A$5:$I$29,5,0),)</f>
        <v>0</v>
      </c>
      <c r="E4227" s="60"/>
      <c r="F4227" s="60"/>
      <c r="G4227" s="60"/>
      <c r="H4227" s="60"/>
      <c r="I4227" s="60"/>
      <c r="J4227" s="60"/>
      <c r="K4227" s="65">
        <f>IFERROR(VLOOKUP($A4227,D_SAV!$A$5:$I$29,6,0),)</f>
        <v>0</v>
      </c>
    </row>
    <row r="4228" spans="1:11" x14ac:dyDescent="0.25">
      <c r="A4228" s="59"/>
      <c r="B4228" s="63">
        <f>IFERROR(VLOOKUP($A4228,D_SAV!$A$5:$I$29,3,0),)</f>
        <v>0</v>
      </c>
      <c r="C4228" s="64" t="str">
        <f>IFERROR(VLOOKUP($A4228,D_SAV!$A$5:$I$29,4,0),"")</f>
        <v/>
      </c>
      <c r="D4228" s="65">
        <f>IFERROR(VLOOKUP($A4228,D_SAV!$A$5:$I$29,5,0),)</f>
        <v>0</v>
      </c>
      <c r="E4228" s="60"/>
      <c r="F4228" s="60"/>
      <c r="G4228" s="60"/>
      <c r="H4228" s="60"/>
      <c r="I4228" s="60"/>
      <c r="J4228" s="60"/>
      <c r="K4228" s="65">
        <f>IFERROR(VLOOKUP($A4228,D_SAV!$A$5:$I$29,6,0),)</f>
        <v>0</v>
      </c>
    </row>
    <row r="4229" spans="1:11" x14ac:dyDescent="0.25">
      <c r="A4229" s="59"/>
      <c r="B4229" s="63">
        <f>IFERROR(VLOOKUP($A4229,D_SAV!$A$5:$I$29,3,0),)</f>
        <v>0</v>
      </c>
      <c r="C4229" s="64" t="str">
        <f>IFERROR(VLOOKUP($A4229,D_SAV!$A$5:$I$29,4,0),"")</f>
        <v/>
      </c>
      <c r="D4229" s="65">
        <f>IFERROR(VLOOKUP($A4229,D_SAV!$A$5:$I$29,5,0),)</f>
        <v>0</v>
      </c>
      <c r="E4229" s="60"/>
      <c r="F4229" s="60"/>
      <c r="G4229" s="60"/>
      <c r="H4229" s="60"/>
      <c r="I4229" s="60"/>
      <c r="J4229" s="60"/>
      <c r="K4229" s="65">
        <f>IFERROR(VLOOKUP($A4229,D_SAV!$A$5:$I$29,6,0),)</f>
        <v>0</v>
      </c>
    </row>
    <row r="4230" spans="1:11" x14ac:dyDescent="0.25">
      <c r="A4230" s="59"/>
      <c r="B4230" s="63">
        <f>IFERROR(VLOOKUP($A4230,D_SAV!$A$5:$I$29,3,0),)</f>
        <v>0</v>
      </c>
      <c r="C4230" s="64" t="str">
        <f>IFERROR(VLOOKUP($A4230,D_SAV!$A$5:$I$29,4,0),"")</f>
        <v/>
      </c>
      <c r="D4230" s="65">
        <f>IFERROR(VLOOKUP($A4230,D_SAV!$A$5:$I$29,5,0),)</f>
        <v>0</v>
      </c>
      <c r="E4230" s="60"/>
      <c r="F4230" s="60"/>
      <c r="G4230" s="60"/>
      <c r="H4230" s="60"/>
      <c r="I4230" s="60"/>
      <c r="J4230" s="60"/>
      <c r="K4230" s="65">
        <f>IFERROR(VLOOKUP($A4230,D_SAV!$A$5:$I$29,6,0),)</f>
        <v>0</v>
      </c>
    </row>
    <row r="4231" spans="1:11" x14ac:dyDescent="0.25">
      <c r="A4231" s="59"/>
      <c r="B4231" s="63">
        <f>IFERROR(VLOOKUP($A4231,D_SAV!$A$5:$I$29,3,0),)</f>
        <v>0</v>
      </c>
      <c r="C4231" s="64" t="str">
        <f>IFERROR(VLOOKUP($A4231,D_SAV!$A$5:$I$29,4,0),"")</f>
        <v/>
      </c>
      <c r="D4231" s="65">
        <f>IFERROR(VLOOKUP($A4231,D_SAV!$A$5:$I$29,5,0),)</f>
        <v>0</v>
      </c>
      <c r="E4231" s="60"/>
      <c r="F4231" s="60"/>
      <c r="G4231" s="60"/>
      <c r="H4231" s="60"/>
      <c r="I4231" s="60"/>
      <c r="J4231" s="60"/>
      <c r="K4231" s="65">
        <f>IFERROR(VLOOKUP($A4231,D_SAV!$A$5:$I$29,6,0),)</f>
        <v>0</v>
      </c>
    </row>
    <row r="4232" spans="1:11" x14ac:dyDescent="0.25">
      <c r="A4232" s="59"/>
      <c r="B4232" s="63">
        <f>IFERROR(VLOOKUP($A4232,D_SAV!$A$5:$I$29,3,0),)</f>
        <v>0</v>
      </c>
      <c r="C4232" s="64" t="str">
        <f>IFERROR(VLOOKUP($A4232,D_SAV!$A$5:$I$29,4,0),"")</f>
        <v/>
      </c>
      <c r="D4232" s="65">
        <f>IFERROR(VLOOKUP($A4232,D_SAV!$A$5:$I$29,5,0),)</f>
        <v>0</v>
      </c>
      <c r="E4232" s="60"/>
      <c r="F4232" s="60"/>
      <c r="G4232" s="60"/>
      <c r="H4232" s="60"/>
      <c r="I4232" s="60"/>
      <c r="J4232" s="60"/>
      <c r="K4232" s="65">
        <f>IFERROR(VLOOKUP($A4232,D_SAV!$A$5:$I$29,6,0),)</f>
        <v>0</v>
      </c>
    </row>
    <row r="4233" spans="1:11" x14ac:dyDescent="0.25">
      <c r="A4233" s="59"/>
      <c r="B4233" s="63">
        <f>IFERROR(VLOOKUP($A4233,D_SAV!$A$5:$I$29,3,0),)</f>
        <v>0</v>
      </c>
      <c r="C4233" s="64" t="str">
        <f>IFERROR(VLOOKUP($A4233,D_SAV!$A$5:$I$29,4,0),"")</f>
        <v/>
      </c>
      <c r="D4233" s="65">
        <f>IFERROR(VLOOKUP($A4233,D_SAV!$A$5:$I$29,5,0),)</f>
        <v>0</v>
      </c>
      <c r="E4233" s="60"/>
      <c r="F4233" s="60"/>
      <c r="G4233" s="60"/>
      <c r="H4233" s="60"/>
      <c r="I4233" s="60"/>
      <c r="J4233" s="60"/>
      <c r="K4233" s="65">
        <f>IFERROR(VLOOKUP($A4233,D_SAV!$A$5:$I$29,6,0),)</f>
        <v>0</v>
      </c>
    </row>
    <row r="4234" spans="1:11" x14ac:dyDescent="0.25">
      <c r="A4234" s="59"/>
      <c r="B4234" s="63">
        <f>IFERROR(VLOOKUP($A4234,D_SAV!$A$5:$I$29,3,0),)</f>
        <v>0</v>
      </c>
      <c r="C4234" s="64" t="str">
        <f>IFERROR(VLOOKUP($A4234,D_SAV!$A$5:$I$29,4,0),"")</f>
        <v/>
      </c>
      <c r="D4234" s="65">
        <f>IFERROR(VLOOKUP($A4234,D_SAV!$A$5:$I$29,5,0),)</f>
        <v>0</v>
      </c>
      <c r="E4234" s="60"/>
      <c r="F4234" s="60"/>
      <c r="G4234" s="60"/>
      <c r="H4234" s="60"/>
      <c r="I4234" s="60"/>
      <c r="J4234" s="60"/>
      <c r="K4234" s="65">
        <f>IFERROR(VLOOKUP($A4234,D_SAV!$A$5:$I$29,6,0),)</f>
        <v>0</v>
      </c>
    </row>
    <row r="4235" spans="1:11" x14ac:dyDescent="0.25">
      <c r="A4235" s="59"/>
      <c r="B4235" s="63">
        <f>IFERROR(VLOOKUP($A4235,D_SAV!$A$5:$I$29,3,0),)</f>
        <v>0</v>
      </c>
      <c r="C4235" s="64" t="str">
        <f>IFERROR(VLOOKUP($A4235,D_SAV!$A$5:$I$29,4,0),"")</f>
        <v/>
      </c>
      <c r="D4235" s="65">
        <f>IFERROR(VLOOKUP($A4235,D_SAV!$A$5:$I$29,5,0),)</f>
        <v>0</v>
      </c>
      <c r="E4235" s="60"/>
      <c r="F4235" s="60"/>
      <c r="G4235" s="60"/>
      <c r="H4235" s="60"/>
      <c r="I4235" s="60"/>
      <c r="J4235" s="60"/>
      <c r="K4235" s="65">
        <f>IFERROR(VLOOKUP($A4235,D_SAV!$A$5:$I$29,6,0),)</f>
        <v>0</v>
      </c>
    </row>
    <row r="4236" spans="1:11" x14ac:dyDescent="0.25">
      <c r="A4236" s="59"/>
      <c r="B4236" s="63">
        <f>IFERROR(VLOOKUP($A4236,D_SAV!$A$5:$I$29,3,0),)</f>
        <v>0</v>
      </c>
      <c r="C4236" s="64" t="str">
        <f>IFERROR(VLOOKUP($A4236,D_SAV!$A$5:$I$29,4,0),"")</f>
        <v/>
      </c>
      <c r="D4236" s="65">
        <f>IFERROR(VLOOKUP($A4236,D_SAV!$A$5:$I$29,5,0),)</f>
        <v>0</v>
      </c>
      <c r="E4236" s="60"/>
      <c r="F4236" s="60"/>
      <c r="G4236" s="60"/>
      <c r="H4236" s="60"/>
      <c r="I4236" s="60"/>
      <c r="J4236" s="60"/>
      <c r="K4236" s="65">
        <f>IFERROR(VLOOKUP($A4236,D_SAV!$A$5:$I$29,6,0),)</f>
        <v>0</v>
      </c>
    </row>
    <row r="4237" spans="1:11" x14ac:dyDescent="0.25">
      <c r="A4237" s="59"/>
      <c r="B4237" s="63">
        <f>IFERROR(VLOOKUP($A4237,D_SAV!$A$5:$I$29,3,0),)</f>
        <v>0</v>
      </c>
      <c r="C4237" s="64" t="str">
        <f>IFERROR(VLOOKUP($A4237,D_SAV!$A$5:$I$29,4,0),"")</f>
        <v/>
      </c>
      <c r="D4237" s="65">
        <f>IFERROR(VLOOKUP($A4237,D_SAV!$A$5:$I$29,5,0),)</f>
        <v>0</v>
      </c>
      <c r="E4237" s="60"/>
      <c r="F4237" s="60"/>
      <c r="G4237" s="60"/>
      <c r="H4237" s="60"/>
      <c r="I4237" s="60"/>
      <c r="J4237" s="60"/>
      <c r="K4237" s="65">
        <f>IFERROR(VLOOKUP($A4237,D_SAV!$A$5:$I$29,6,0),)</f>
        <v>0</v>
      </c>
    </row>
    <row r="4238" spans="1:11" x14ac:dyDescent="0.25">
      <c r="A4238" s="59"/>
      <c r="B4238" s="63">
        <f>IFERROR(VLOOKUP($A4238,D_SAV!$A$5:$I$29,3,0),)</f>
        <v>0</v>
      </c>
      <c r="C4238" s="64" t="str">
        <f>IFERROR(VLOOKUP($A4238,D_SAV!$A$5:$I$29,4,0),"")</f>
        <v/>
      </c>
      <c r="D4238" s="65">
        <f>IFERROR(VLOOKUP($A4238,D_SAV!$A$5:$I$29,5,0),)</f>
        <v>0</v>
      </c>
      <c r="E4238" s="60"/>
      <c r="F4238" s="60"/>
      <c r="G4238" s="60"/>
      <c r="H4238" s="60"/>
      <c r="I4238" s="60"/>
      <c r="J4238" s="60"/>
      <c r="K4238" s="65">
        <f>IFERROR(VLOOKUP($A4238,D_SAV!$A$5:$I$29,6,0),)</f>
        <v>0</v>
      </c>
    </row>
    <row r="4239" spans="1:11" x14ac:dyDescent="0.25">
      <c r="A4239" s="59"/>
      <c r="B4239" s="63">
        <f>IFERROR(VLOOKUP($A4239,D_SAV!$A$5:$I$29,3,0),)</f>
        <v>0</v>
      </c>
      <c r="C4239" s="64" t="str">
        <f>IFERROR(VLOOKUP($A4239,D_SAV!$A$5:$I$29,4,0),"")</f>
        <v/>
      </c>
      <c r="D4239" s="65">
        <f>IFERROR(VLOOKUP($A4239,D_SAV!$A$5:$I$29,5,0),)</f>
        <v>0</v>
      </c>
      <c r="E4239" s="60"/>
      <c r="F4239" s="60"/>
      <c r="G4239" s="60"/>
      <c r="H4239" s="60"/>
      <c r="I4239" s="60"/>
      <c r="J4239" s="60"/>
      <c r="K4239" s="65">
        <f>IFERROR(VLOOKUP($A4239,D_SAV!$A$5:$I$29,6,0),)</f>
        <v>0</v>
      </c>
    </row>
    <row r="4240" spans="1:11" x14ac:dyDescent="0.25">
      <c r="A4240" s="59"/>
      <c r="B4240" s="63">
        <f>IFERROR(VLOOKUP($A4240,D_SAV!$A$5:$I$29,3,0),)</f>
        <v>0</v>
      </c>
      <c r="C4240" s="64" t="str">
        <f>IFERROR(VLOOKUP($A4240,D_SAV!$A$5:$I$29,4,0),"")</f>
        <v/>
      </c>
      <c r="D4240" s="65">
        <f>IFERROR(VLOOKUP($A4240,D_SAV!$A$5:$I$29,5,0),)</f>
        <v>0</v>
      </c>
      <c r="E4240" s="60"/>
      <c r="F4240" s="60"/>
      <c r="G4240" s="60"/>
      <c r="H4240" s="60"/>
      <c r="I4240" s="60"/>
      <c r="J4240" s="60"/>
      <c r="K4240" s="65">
        <f>IFERROR(VLOOKUP($A4240,D_SAV!$A$5:$I$29,6,0),)</f>
        <v>0</v>
      </c>
    </row>
    <row r="4241" spans="1:11" x14ac:dyDescent="0.25">
      <c r="A4241" s="59"/>
      <c r="B4241" s="63">
        <f>IFERROR(VLOOKUP($A4241,D_SAV!$A$5:$I$29,3,0),)</f>
        <v>0</v>
      </c>
      <c r="C4241" s="64" t="str">
        <f>IFERROR(VLOOKUP($A4241,D_SAV!$A$5:$I$29,4,0),"")</f>
        <v/>
      </c>
      <c r="D4241" s="65">
        <f>IFERROR(VLOOKUP($A4241,D_SAV!$A$5:$I$29,5,0),)</f>
        <v>0</v>
      </c>
      <c r="E4241" s="60"/>
      <c r="F4241" s="60"/>
      <c r="G4241" s="60"/>
      <c r="H4241" s="60"/>
      <c r="I4241" s="60"/>
      <c r="J4241" s="60"/>
      <c r="K4241" s="65">
        <f>IFERROR(VLOOKUP($A4241,D_SAV!$A$5:$I$29,6,0),)</f>
        <v>0</v>
      </c>
    </row>
    <row r="4242" spans="1:11" x14ac:dyDescent="0.25">
      <c r="A4242" s="59"/>
      <c r="B4242" s="63">
        <f>IFERROR(VLOOKUP($A4242,D_SAV!$A$5:$I$29,3,0),)</f>
        <v>0</v>
      </c>
      <c r="C4242" s="64" t="str">
        <f>IFERROR(VLOOKUP($A4242,D_SAV!$A$5:$I$29,4,0),"")</f>
        <v/>
      </c>
      <c r="D4242" s="65">
        <f>IFERROR(VLOOKUP($A4242,D_SAV!$A$5:$I$29,5,0),)</f>
        <v>0</v>
      </c>
      <c r="E4242" s="60"/>
      <c r="F4242" s="60"/>
      <c r="G4242" s="60"/>
      <c r="H4242" s="60"/>
      <c r="I4242" s="60"/>
      <c r="J4242" s="60"/>
      <c r="K4242" s="65">
        <f>IFERROR(VLOOKUP($A4242,D_SAV!$A$5:$I$29,6,0),)</f>
        <v>0</v>
      </c>
    </row>
    <row r="4243" spans="1:11" x14ac:dyDescent="0.25">
      <c r="A4243" s="59"/>
      <c r="B4243" s="63">
        <f>IFERROR(VLOOKUP($A4243,D_SAV!$A$5:$I$29,3,0),)</f>
        <v>0</v>
      </c>
      <c r="C4243" s="64" t="str">
        <f>IFERROR(VLOOKUP($A4243,D_SAV!$A$5:$I$29,4,0),"")</f>
        <v/>
      </c>
      <c r="D4243" s="65">
        <f>IFERROR(VLOOKUP($A4243,D_SAV!$A$5:$I$29,5,0),)</f>
        <v>0</v>
      </c>
      <c r="E4243" s="60"/>
      <c r="F4243" s="60"/>
      <c r="G4243" s="60"/>
      <c r="H4243" s="60"/>
      <c r="I4243" s="60"/>
      <c r="J4243" s="60"/>
      <c r="K4243" s="65">
        <f>IFERROR(VLOOKUP($A4243,D_SAV!$A$5:$I$29,6,0),)</f>
        <v>0</v>
      </c>
    </row>
    <row r="4244" spans="1:11" x14ac:dyDescent="0.25">
      <c r="A4244" s="59"/>
      <c r="B4244" s="63">
        <f>IFERROR(VLOOKUP($A4244,D_SAV!$A$5:$I$29,3,0),)</f>
        <v>0</v>
      </c>
      <c r="C4244" s="64" t="str">
        <f>IFERROR(VLOOKUP($A4244,D_SAV!$A$5:$I$29,4,0),"")</f>
        <v/>
      </c>
      <c r="D4244" s="65">
        <f>IFERROR(VLOOKUP($A4244,D_SAV!$A$5:$I$29,5,0),)</f>
        <v>0</v>
      </c>
      <c r="E4244" s="60"/>
      <c r="F4244" s="60"/>
      <c r="G4244" s="60"/>
      <c r="H4244" s="60"/>
      <c r="I4244" s="60"/>
      <c r="J4244" s="60"/>
      <c r="K4244" s="65">
        <f>IFERROR(VLOOKUP($A4244,D_SAV!$A$5:$I$29,6,0),)</f>
        <v>0</v>
      </c>
    </row>
    <row r="4245" spans="1:11" x14ac:dyDescent="0.25">
      <c r="A4245" s="59"/>
      <c r="B4245" s="63">
        <f>IFERROR(VLOOKUP($A4245,D_SAV!$A$5:$I$29,3,0),)</f>
        <v>0</v>
      </c>
      <c r="C4245" s="64" t="str">
        <f>IFERROR(VLOOKUP($A4245,D_SAV!$A$5:$I$29,4,0),"")</f>
        <v/>
      </c>
      <c r="D4245" s="65">
        <f>IFERROR(VLOOKUP($A4245,D_SAV!$A$5:$I$29,5,0),)</f>
        <v>0</v>
      </c>
      <c r="E4245" s="60"/>
      <c r="F4245" s="60"/>
      <c r="G4245" s="60"/>
      <c r="H4245" s="60"/>
      <c r="I4245" s="60"/>
      <c r="J4245" s="60"/>
      <c r="K4245" s="65">
        <f>IFERROR(VLOOKUP($A4245,D_SAV!$A$5:$I$29,6,0),)</f>
        <v>0</v>
      </c>
    </row>
    <row r="4246" spans="1:11" x14ac:dyDescent="0.25">
      <c r="A4246" s="59"/>
      <c r="B4246" s="63">
        <f>IFERROR(VLOOKUP($A4246,D_SAV!$A$5:$I$29,3,0),)</f>
        <v>0</v>
      </c>
      <c r="C4246" s="64" t="str">
        <f>IFERROR(VLOOKUP($A4246,D_SAV!$A$5:$I$29,4,0),"")</f>
        <v/>
      </c>
      <c r="D4246" s="65">
        <f>IFERROR(VLOOKUP($A4246,D_SAV!$A$5:$I$29,5,0),)</f>
        <v>0</v>
      </c>
      <c r="E4246" s="60"/>
      <c r="F4246" s="60"/>
      <c r="G4246" s="60"/>
      <c r="H4246" s="60"/>
      <c r="I4246" s="60"/>
      <c r="J4246" s="60"/>
      <c r="K4246" s="65">
        <f>IFERROR(VLOOKUP($A4246,D_SAV!$A$5:$I$29,6,0),)</f>
        <v>0</v>
      </c>
    </row>
    <row r="4247" spans="1:11" x14ac:dyDescent="0.25">
      <c r="A4247" s="59"/>
      <c r="B4247" s="63">
        <f>IFERROR(VLOOKUP($A4247,D_SAV!$A$5:$I$29,3,0),)</f>
        <v>0</v>
      </c>
      <c r="C4247" s="64" t="str">
        <f>IFERROR(VLOOKUP($A4247,D_SAV!$A$5:$I$29,4,0),"")</f>
        <v/>
      </c>
      <c r="D4247" s="65">
        <f>IFERROR(VLOOKUP($A4247,D_SAV!$A$5:$I$29,5,0),)</f>
        <v>0</v>
      </c>
      <c r="E4247" s="60"/>
      <c r="F4247" s="60"/>
      <c r="G4247" s="60"/>
      <c r="H4247" s="60"/>
      <c r="I4247" s="60"/>
      <c r="J4247" s="60"/>
      <c r="K4247" s="65">
        <f>IFERROR(VLOOKUP($A4247,D_SAV!$A$5:$I$29,6,0),)</f>
        <v>0</v>
      </c>
    </row>
    <row r="4248" spans="1:11" x14ac:dyDescent="0.25">
      <c r="A4248" s="59"/>
      <c r="B4248" s="63">
        <f>IFERROR(VLOOKUP($A4248,D_SAV!$A$5:$I$29,3,0),)</f>
        <v>0</v>
      </c>
      <c r="C4248" s="64" t="str">
        <f>IFERROR(VLOOKUP($A4248,D_SAV!$A$5:$I$29,4,0),"")</f>
        <v/>
      </c>
      <c r="D4248" s="65">
        <f>IFERROR(VLOOKUP($A4248,D_SAV!$A$5:$I$29,5,0),)</f>
        <v>0</v>
      </c>
      <c r="E4248" s="60"/>
      <c r="F4248" s="60"/>
      <c r="G4248" s="60"/>
      <c r="H4248" s="60"/>
      <c r="I4248" s="60"/>
      <c r="J4248" s="60"/>
      <c r="K4248" s="65">
        <f>IFERROR(VLOOKUP($A4248,D_SAV!$A$5:$I$29,6,0),)</f>
        <v>0</v>
      </c>
    </row>
    <row r="4249" spans="1:11" x14ac:dyDescent="0.25">
      <c r="A4249" s="59"/>
      <c r="B4249" s="63">
        <f>IFERROR(VLOOKUP($A4249,D_SAV!$A$5:$I$29,3,0),)</f>
        <v>0</v>
      </c>
      <c r="C4249" s="64" t="str">
        <f>IFERROR(VLOOKUP($A4249,D_SAV!$A$5:$I$29,4,0),"")</f>
        <v/>
      </c>
      <c r="D4249" s="65">
        <f>IFERROR(VLOOKUP($A4249,D_SAV!$A$5:$I$29,5,0),)</f>
        <v>0</v>
      </c>
      <c r="E4249" s="60"/>
      <c r="F4249" s="60"/>
      <c r="G4249" s="60"/>
      <c r="H4249" s="60"/>
      <c r="I4249" s="60"/>
      <c r="J4249" s="60"/>
      <c r="K4249" s="65">
        <f>IFERROR(VLOOKUP($A4249,D_SAV!$A$5:$I$29,6,0),)</f>
        <v>0</v>
      </c>
    </row>
    <row r="4250" spans="1:11" x14ac:dyDescent="0.25">
      <c r="A4250" s="59"/>
      <c r="B4250" s="63">
        <f>IFERROR(VLOOKUP($A4250,D_SAV!$A$5:$I$29,3,0),)</f>
        <v>0</v>
      </c>
      <c r="C4250" s="64" t="str">
        <f>IFERROR(VLOOKUP($A4250,D_SAV!$A$5:$I$29,4,0),"")</f>
        <v/>
      </c>
      <c r="D4250" s="65">
        <f>IFERROR(VLOOKUP($A4250,D_SAV!$A$5:$I$29,5,0),)</f>
        <v>0</v>
      </c>
      <c r="E4250" s="60"/>
      <c r="F4250" s="60"/>
      <c r="G4250" s="60"/>
      <c r="H4250" s="60"/>
      <c r="I4250" s="60"/>
      <c r="J4250" s="60"/>
      <c r="K4250" s="65">
        <f>IFERROR(VLOOKUP($A4250,D_SAV!$A$5:$I$29,6,0),)</f>
        <v>0</v>
      </c>
    </row>
    <row r="4251" spans="1:11" x14ac:dyDescent="0.25">
      <c r="A4251" s="59"/>
      <c r="B4251" s="63">
        <f>IFERROR(VLOOKUP($A4251,D_SAV!$A$5:$I$29,3,0),)</f>
        <v>0</v>
      </c>
      <c r="C4251" s="64" t="str">
        <f>IFERROR(VLOOKUP($A4251,D_SAV!$A$5:$I$29,4,0),"")</f>
        <v/>
      </c>
      <c r="D4251" s="65">
        <f>IFERROR(VLOOKUP($A4251,D_SAV!$A$5:$I$29,5,0),)</f>
        <v>0</v>
      </c>
      <c r="E4251" s="60"/>
      <c r="F4251" s="60"/>
      <c r="G4251" s="60"/>
      <c r="H4251" s="60"/>
      <c r="I4251" s="60"/>
      <c r="J4251" s="60"/>
      <c r="K4251" s="65">
        <f>IFERROR(VLOOKUP($A4251,D_SAV!$A$5:$I$29,6,0),)</f>
        <v>0</v>
      </c>
    </row>
    <row r="4252" spans="1:11" x14ac:dyDescent="0.25">
      <c r="A4252" s="59"/>
      <c r="B4252" s="63">
        <f>IFERROR(VLOOKUP($A4252,D_SAV!$A$5:$I$29,3,0),)</f>
        <v>0</v>
      </c>
      <c r="C4252" s="64" t="str">
        <f>IFERROR(VLOOKUP($A4252,D_SAV!$A$5:$I$29,4,0),"")</f>
        <v/>
      </c>
      <c r="D4252" s="65">
        <f>IFERROR(VLOOKUP($A4252,D_SAV!$A$5:$I$29,5,0),)</f>
        <v>0</v>
      </c>
      <c r="E4252" s="60"/>
      <c r="F4252" s="60"/>
      <c r="G4252" s="60"/>
      <c r="H4252" s="60"/>
      <c r="I4252" s="60"/>
      <c r="J4252" s="60"/>
      <c r="K4252" s="65">
        <f>IFERROR(VLOOKUP($A4252,D_SAV!$A$5:$I$29,6,0),)</f>
        <v>0</v>
      </c>
    </row>
    <row r="4253" spans="1:11" x14ac:dyDescent="0.25">
      <c r="A4253" s="59"/>
      <c r="B4253" s="63">
        <f>IFERROR(VLOOKUP($A4253,D_SAV!$A$5:$I$29,3,0),)</f>
        <v>0</v>
      </c>
      <c r="C4253" s="64" t="str">
        <f>IFERROR(VLOOKUP($A4253,D_SAV!$A$5:$I$29,4,0),"")</f>
        <v/>
      </c>
      <c r="D4253" s="65">
        <f>IFERROR(VLOOKUP($A4253,D_SAV!$A$5:$I$29,5,0),)</f>
        <v>0</v>
      </c>
      <c r="E4253" s="60"/>
      <c r="F4253" s="60"/>
      <c r="G4253" s="60"/>
      <c r="H4253" s="60"/>
      <c r="I4253" s="60"/>
      <c r="J4253" s="60"/>
      <c r="K4253" s="65">
        <f>IFERROR(VLOOKUP($A4253,D_SAV!$A$5:$I$29,6,0),)</f>
        <v>0</v>
      </c>
    </row>
    <row r="4254" spans="1:11" x14ac:dyDescent="0.25">
      <c r="A4254" s="59"/>
      <c r="B4254" s="63">
        <f>IFERROR(VLOOKUP($A4254,D_SAV!$A$5:$I$29,3,0),)</f>
        <v>0</v>
      </c>
      <c r="C4254" s="64" t="str">
        <f>IFERROR(VLOOKUP($A4254,D_SAV!$A$5:$I$29,4,0),"")</f>
        <v/>
      </c>
      <c r="D4254" s="65">
        <f>IFERROR(VLOOKUP($A4254,D_SAV!$A$5:$I$29,5,0),)</f>
        <v>0</v>
      </c>
      <c r="E4254" s="60"/>
      <c r="F4254" s="60"/>
      <c r="G4254" s="60"/>
      <c r="H4254" s="60"/>
      <c r="I4254" s="60"/>
      <c r="J4254" s="60"/>
      <c r="K4254" s="65">
        <f>IFERROR(VLOOKUP($A4254,D_SAV!$A$5:$I$29,6,0),)</f>
        <v>0</v>
      </c>
    </row>
    <row r="4255" spans="1:11" x14ac:dyDescent="0.25">
      <c r="A4255" s="59"/>
      <c r="B4255" s="63">
        <f>IFERROR(VLOOKUP($A4255,D_SAV!$A$5:$I$29,3,0),)</f>
        <v>0</v>
      </c>
      <c r="C4255" s="64" t="str">
        <f>IFERROR(VLOOKUP($A4255,D_SAV!$A$5:$I$29,4,0),"")</f>
        <v/>
      </c>
      <c r="D4255" s="65">
        <f>IFERROR(VLOOKUP($A4255,D_SAV!$A$5:$I$29,5,0),)</f>
        <v>0</v>
      </c>
      <c r="E4255" s="60"/>
      <c r="F4255" s="60"/>
      <c r="G4255" s="60"/>
      <c r="H4255" s="60"/>
      <c r="I4255" s="60"/>
      <c r="J4255" s="60"/>
      <c r="K4255" s="65">
        <f>IFERROR(VLOOKUP($A4255,D_SAV!$A$5:$I$29,6,0),)</f>
        <v>0</v>
      </c>
    </row>
    <row r="4256" spans="1:11" x14ac:dyDescent="0.25">
      <c r="A4256" s="59"/>
      <c r="B4256" s="63">
        <f>IFERROR(VLOOKUP($A4256,D_SAV!$A$5:$I$29,3,0),)</f>
        <v>0</v>
      </c>
      <c r="C4256" s="64" t="str">
        <f>IFERROR(VLOOKUP($A4256,D_SAV!$A$5:$I$29,4,0),"")</f>
        <v/>
      </c>
      <c r="D4256" s="65">
        <f>IFERROR(VLOOKUP($A4256,D_SAV!$A$5:$I$29,5,0),)</f>
        <v>0</v>
      </c>
      <c r="E4256" s="60"/>
      <c r="F4256" s="60"/>
      <c r="G4256" s="60"/>
      <c r="H4256" s="60"/>
      <c r="I4256" s="60"/>
      <c r="J4256" s="60"/>
      <c r="K4256" s="65">
        <f>IFERROR(VLOOKUP($A4256,D_SAV!$A$5:$I$29,6,0),)</f>
        <v>0</v>
      </c>
    </row>
    <row r="4257" spans="1:11" x14ac:dyDescent="0.25">
      <c r="A4257" s="59"/>
      <c r="B4257" s="63">
        <f>IFERROR(VLOOKUP($A4257,D_SAV!$A$5:$I$29,3,0),)</f>
        <v>0</v>
      </c>
      <c r="C4257" s="64" t="str">
        <f>IFERROR(VLOOKUP($A4257,D_SAV!$A$5:$I$29,4,0),"")</f>
        <v/>
      </c>
      <c r="D4257" s="65">
        <f>IFERROR(VLOOKUP($A4257,D_SAV!$A$5:$I$29,5,0),)</f>
        <v>0</v>
      </c>
      <c r="E4257" s="60"/>
      <c r="F4257" s="60"/>
      <c r="G4257" s="60"/>
      <c r="H4257" s="60"/>
      <c r="I4257" s="60"/>
      <c r="J4257" s="60"/>
      <c r="K4257" s="65">
        <f>IFERROR(VLOOKUP($A4257,D_SAV!$A$5:$I$29,6,0),)</f>
        <v>0</v>
      </c>
    </row>
    <row r="4258" spans="1:11" x14ac:dyDescent="0.25">
      <c r="A4258" s="59"/>
      <c r="B4258" s="63">
        <f>IFERROR(VLOOKUP($A4258,D_SAV!$A$5:$I$29,3,0),)</f>
        <v>0</v>
      </c>
      <c r="C4258" s="64" t="str">
        <f>IFERROR(VLOOKUP($A4258,D_SAV!$A$5:$I$29,4,0),"")</f>
        <v/>
      </c>
      <c r="D4258" s="65">
        <f>IFERROR(VLOOKUP($A4258,D_SAV!$A$5:$I$29,5,0),)</f>
        <v>0</v>
      </c>
      <c r="E4258" s="60"/>
      <c r="F4258" s="60"/>
      <c r="G4258" s="60"/>
      <c r="H4258" s="60"/>
      <c r="I4258" s="60"/>
      <c r="J4258" s="60"/>
      <c r="K4258" s="65">
        <f>IFERROR(VLOOKUP($A4258,D_SAV!$A$5:$I$29,6,0),)</f>
        <v>0</v>
      </c>
    </row>
    <row r="4259" spans="1:11" x14ac:dyDescent="0.25">
      <c r="A4259" s="59"/>
      <c r="B4259" s="63">
        <f>IFERROR(VLOOKUP($A4259,D_SAV!$A$5:$I$29,3,0),)</f>
        <v>0</v>
      </c>
      <c r="C4259" s="64" t="str">
        <f>IFERROR(VLOOKUP($A4259,D_SAV!$A$5:$I$29,4,0),"")</f>
        <v/>
      </c>
      <c r="D4259" s="65">
        <f>IFERROR(VLOOKUP($A4259,D_SAV!$A$5:$I$29,5,0),)</f>
        <v>0</v>
      </c>
      <c r="E4259" s="60"/>
      <c r="F4259" s="60"/>
      <c r="G4259" s="60"/>
      <c r="H4259" s="60"/>
      <c r="I4259" s="60"/>
      <c r="J4259" s="60"/>
      <c r="K4259" s="65">
        <f>IFERROR(VLOOKUP($A4259,D_SAV!$A$5:$I$29,6,0),)</f>
        <v>0</v>
      </c>
    </row>
    <row r="4260" spans="1:11" x14ac:dyDescent="0.25">
      <c r="A4260" s="59"/>
      <c r="B4260" s="63">
        <f>IFERROR(VLOOKUP($A4260,D_SAV!$A$5:$I$29,3,0),)</f>
        <v>0</v>
      </c>
      <c r="C4260" s="64" t="str">
        <f>IFERROR(VLOOKUP($A4260,D_SAV!$A$5:$I$29,4,0),"")</f>
        <v/>
      </c>
      <c r="D4260" s="65">
        <f>IFERROR(VLOOKUP($A4260,D_SAV!$A$5:$I$29,5,0),)</f>
        <v>0</v>
      </c>
      <c r="E4260" s="60"/>
      <c r="F4260" s="60"/>
      <c r="G4260" s="60"/>
      <c r="H4260" s="60"/>
      <c r="I4260" s="60"/>
      <c r="J4260" s="60"/>
      <c r="K4260" s="65">
        <f>IFERROR(VLOOKUP($A4260,D_SAV!$A$5:$I$29,6,0),)</f>
        <v>0</v>
      </c>
    </row>
    <row r="4261" spans="1:11" x14ac:dyDescent="0.25">
      <c r="A4261" s="59"/>
      <c r="B4261" s="63">
        <f>IFERROR(VLOOKUP($A4261,D_SAV!$A$5:$I$29,3,0),)</f>
        <v>0</v>
      </c>
      <c r="C4261" s="64" t="str">
        <f>IFERROR(VLOOKUP($A4261,D_SAV!$A$5:$I$29,4,0),"")</f>
        <v/>
      </c>
      <c r="D4261" s="65">
        <f>IFERROR(VLOOKUP($A4261,D_SAV!$A$5:$I$29,5,0),)</f>
        <v>0</v>
      </c>
      <c r="E4261" s="60"/>
      <c r="F4261" s="60"/>
      <c r="G4261" s="60"/>
      <c r="H4261" s="60"/>
      <c r="I4261" s="60"/>
      <c r="J4261" s="60"/>
      <c r="K4261" s="65">
        <f>IFERROR(VLOOKUP($A4261,D_SAV!$A$5:$I$29,6,0),)</f>
        <v>0</v>
      </c>
    </row>
    <row r="4262" spans="1:11" x14ac:dyDescent="0.25">
      <c r="A4262" s="59"/>
      <c r="B4262" s="63">
        <f>IFERROR(VLOOKUP($A4262,D_SAV!$A$5:$I$29,3,0),)</f>
        <v>0</v>
      </c>
      <c r="C4262" s="64" t="str">
        <f>IFERROR(VLOOKUP($A4262,D_SAV!$A$5:$I$29,4,0),"")</f>
        <v/>
      </c>
      <c r="D4262" s="65">
        <f>IFERROR(VLOOKUP($A4262,D_SAV!$A$5:$I$29,5,0),)</f>
        <v>0</v>
      </c>
      <c r="E4262" s="60"/>
      <c r="F4262" s="60"/>
      <c r="G4262" s="60"/>
      <c r="H4262" s="60"/>
      <c r="I4262" s="60"/>
      <c r="J4262" s="60"/>
      <c r="K4262" s="65">
        <f>IFERROR(VLOOKUP($A4262,D_SAV!$A$5:$I$29,6,0),)</f>
        <v>0</v>
      </c>
    </row>
    <row r="4263" spans="1:11" x14ac:dyDescent="0.25">
      <c r="A4263" s="59"/>
      <c r="B4263" s="63">
        <f>IFERROR(VLOOKUP($A4263,D_SAV!$A$5:$I$29,3,0),)</f>
        <v>0</v>
      </c>
      <c r="C4263" s="64" t="str">
        <f>IFERROR(VLOOKUP($A4263,D_SAV!$A$5:$I$29,4,0),"")</f>
        <v/>
      </c>
      <c r="D4263" s="65">
        <f>IFERROR(VLOOKUP($A4263,D_SAV!$A$5:$I$29,5,0),)</f>
        <v>0</v>
      </c>
      <c r="E4263" s="60"/>
      <c r="F4263" s="60"/>
      <c r="G4263" s="60"/>
      <c r="H4263" s="60"/>
      <c r="I4263" s="60"/>
      <c r="J4263" s="60"/>
      <c r="K4263" s="65">
        <f>IFERROR(VLOOKUP($A4263,D_SAV!$A$5:$I$29,6,0),)</f>
        <v>0</v>
      </c>
    </row>
    <row r="4264" spans="1:11" x14ac:dyDescent="0.25">
      <c r="A4264" s="59"/>
      <c r="B4264" s="63">
        <f>IFERROR(VLOOKUP($A4264,D_SAV!$A$5:$I$29,3,0),)</f>
        <v>0</v>
      </c>
      <c r="C4264" s="64" t="str">
        <f>IFERROR(VLOOKUP($A4264,D_SAV!$A$5:$I$29,4,0),"")</f>
        <v/>
      </c>
      <c r="D4264" s="65">
        <f>IFERROR(VLOOKUP($A4264,D_SAV!$A$5:$I$29,5,0),)</f>
        <v>0</v>
      </c>
      <c r="E4264" s="60"/>
      <c r="F4264" s="60"/>
      <c r="G4264" s="60"/>
      <c r="H4264" s="60"/>
      <c r="I4264" s="60"/>
      <c r="J4264" s="60"/>
      <c r="K4264" s="65">
        <f>IFERROR(VLOOKUP($A4264,D_SAV!$A$5:$I$29,6,0),)</f>
        <v>0</v>
      </c>
    </row>
    <row r="4265" spans="1:11" x14ac:dyDescent="0.25">
      <c r="A4265" s="59"/>
      <c r="B4265" s="63">
        <f>IFERROR(VLOOKUP($A4265,D_SAV!$A$5:$I$29,3,0),)</f>
        <v>0</v>
      </c>
      <c r="C4265" s="64" t="str">
        <f>IFERROR(VLOOKUP($A4265,D_SAV!$A$5:$I$29,4,0),"")</f>
        <v/>
      </c>
      <c r="D4265" s="65">
        <f>IFERROR(VLOOKUP($A4265,D_SAV!$A$5:$I$29,5,0),)</f>
        <v>0</v>
      </c>
      <c r="E4265" s="60"/>
      <c r="F4265" s="60"/>
      <c r="G4265" s="60"/>
      <c r="H4265" s="60"/>
      <c r="I4265" s="60"/>
      <c r="J4265" s="60"/>
      <c r="K4265" s="65">
        <f>IFERROR(VLOOKUP($A4265,D_SAV!$A$5:$I$29,6,0),)</f>
        <v>0</v>
      </c>
    </row>
    <row r="4266" spans="1:11" x14ac:dyDescent="0.25">
      <c r="A4266" s="59"/>
      <c r="B4266" s="63">
        <f>IFERROR(VLOOKUP($A4266,D_SAV!$A$5:$I$29,3,0),)</f>
        <v>0</v>
      </c>
      <c r="C4266" s="64" t="str">
        <f>IFERROR(VLOOKUP($A4266,D_SAV!$A$5:$I$29,4,0),"")</f>
        <v/>
      </c>
      <c r="D4266" s="65">
        <f>IFERROR(VLOOKUP($A4266,D_SAV!$A$5:$I$29,5,0),)</f>
        <v>0</v>
      </c>
      <c r="E4266" s="60"/>
      <c r="F4266" s="60"/>
      <c r="G4266" s="60"/>
      <c r="H4266" s="60"/>
      <c r="I4266" s="60"/>
      <c r="J4266" s="60"/>
      <c r="K4266" s="65">
        <f>IFERROR(VLOOKUP($A4266,D_SAV!$A$5:$I$29,6,0),)</f>
        <v>0</v>
      </c>
    </row>
    <row r="4267" spans="1:11" x14ac:dyDescent="0.25">
      <c r="A4267" s="59"/>
      <c r="B4267" s="63">
        <f>IFERROR(VLOOKUP($A4267,D_SAV!$A$5:$I$29,3,0),)</f>
        <v>0</v>
      </c>
      <c r="C4267" s="64" t="str">
        <f>IFERROR(VLOOKUP($A4267,D_SAV!$A$5:$I$29,4,0),"")</f>
        <v/>
      </c>
      <c r="D4267" s="65">
        <f>IFERROR(VLOOKUP($A4267,D_SAV!$A$5:$I$29,5,0),)</f>
        <v>0</v>
      </c>
      <c r="E4267" s="60"/>
      <c r="F4267" s="60"/>
      <c r="G4267" s="60"/>
      <c r="H4267" s="60"/>
      <c r="I4267" s="60"/>
      <c r="J4267" s="60"/>
      <c r="K4267" s="65">
        <f>IFERROR(VLOOKUP($A4267,D_SAV!$A$5:$I$29,6,0),)</f>
        <v>0</v>
      </c>
    </row>
    <row r="4268" spans="1:11" x14ac:dyDescent="0.25">
      <c r="A4268" s="59"/>
      <c r="B4268" s="63">
        <f>IFERROR(VLOOKUP($A4268,D_SAV!$A$5:$I$29,3,0),)</f>
        <v>0</v>
      </c>
      <c r="C4268" s="64" t="str">
        <f>IFERROR(VLOOKUP($A4268,D_SAV!$A$5:$I$29,4,0),"")</f>
        <v/>
      </c>
      <c r="D4268" s="65">
        <f>IFERROR(VLOOKUP($A4268,D_SAV!$A$5:$I$29,5,0),)</f>
        <v>0</v>
      </c>
      <c r="E4268" s="60"/>
      <c r="F4268" s="60"/>
      <c r="G4268" s="60"/>
      <c r="H4268" s="60"/>
      <c r="I4268" s="60"/>
      <c r="J4268" s="60"/>
      <c r="K4268" s="65">
        <f>IFERROR(VLOOKUP($A4268,D_SAV!$A$5:$I$29,6,0),)</f>
        <v>0</v>
      </c>
    </row>
    <row r="4269" spans="1:11" x14ac:dyDescent="0.25">
      <c r="A4269" s="59"/>
      <c r="B4269" s="63">
        <f>IFERROR(VLOOKUP($A4269,D_SAV!$A$5:$I$29,3,0),)</f>
        <v>0</v>
      </c>
      <c r="C4269" s="64" t="str">
        <f>IFERROR(VLOOKUP($A4269,D_SAV!$A$5:$I$29,4,0),"")</f>
        <v/>
      </c>
      <c r="D4269" s="65">
        <f>IFERROR(VLOOKUP($A4269,D_SAV!$A$5:$I$29,5,0),)</f>
        <v>0</v>
      </c>
      <c r="E4269" s="60"/>
      <c r="F4269" s="60"/>
      <c r="G4269" s="60"/>
      <c r="H4269" s="60"/>
      <c r="I4269" s="60"/>
      <c r="J4269" s="60"/>
      <c r="K4269" s="65">
        <f>IFERROR(VLOOKUP($A4269,D_SAV!$A$5:$I$29,6,0),)</f>
        <v>0</v>
      </c>
    </row>
    <row r="4270" spans="1:11" x14ac:dyDescent="0.25">
      <c r="A4270" s="59"/>
      <c r="B4270" s="63">
        <f>IFERROR(VLOOKUP($A4270,D_SAV!$A$5:$I$29,3,0),)</f>
        <v>0</v>
      </c>
      <c r="C4270" s="64" t="str">
        <f>IFERROR(VLOOKUP($A4270,D_SAV!$A$5:$I$29,4,0),"")</f>
        <v/>
      </c>
      <c r="D4270" s="65">
        <f>IFERROR(VLOOKUP($A4270,D_SAV!$A$5:$I$29,5,0),)</f>
        <v>0</v>
      </c>
      <c r="E4270" s="60"/>
      <c r="F4270" s="60"/>
      <c r="G4270" s="60"/>
      <c r="H4270" s="60"/>
      <c r="I4270" s="60"/>
      <c r="J4270" s="60"/>
      <c r="K4270" s="65">
        <f>IFERROR(VLOOKUP($A4270,D_SAV!$A$5:$I$29,6,0),)</f>
        <v>0</v>
      </c>
    </row>
    <row r="4271" spans="1:11" x14ac:dyDescent="0.25">
      <c r="A4271" s="59"/>
      <c r="B4271" s="63">
        <f>IFERROR(VLOOKUP($A4271,D_SAV!$A$5:$I$29,3,0),)</f>
        <v>0</v>
      </c>
      <c r="C4271" s="64" t="str">
        <f>IFERROR(VLOOKUP($A4271,D_SAV!$A$5:$I$29,4,0),"")</f>
        <v/>
      </c>
      <c r="D4271" s="65">
        <f>IFERROR(VLOOKUP($A4271,D_SAV!$A$5:$I$29,5,0),)</f>
        <v>0</v>
      </c>
      <c r="E4271" s="60"/>
      <c r="F4271" s="60"/>
      <c r="G4271" s="60"/>
      <c r="H4271" s="60"/>
      <c r="I4271" s="60"/>
      <c r="J4271" s="60"/>
      <c r="K4271" s="65">
        <f>IFERROR(VLOOKUP($A4271,D_SAV!$A$5:$I$29,6,0),)</f>
        <v>0</v>
      </c>
    </row>
    <row r="4272" spans="1:11" x14ac:dyDescent="0.25">
      <c r="A4272" s="59"/>
      <c r="B4272" s="63">
        <f>IFERROR(VLOOKUP($A4272,D_SAV!$A$5:$I$29,3,0),)</f>
        <v>0</v>
      </c>
      <c r="C4272" s="64" t="str">
        <f>IFERROR(VLOOKUP($A4272,D_SAV!$A$5:$I$29,4,0),"")</f>
        <v/>
      </c>
      <c r="D4272" s="65">
        <f>IFERROR(VLOOKUP($A4272,D_SAV!$A$5:$I$29,5,0),)</f>
        <v>0</v>
      </c>
      <c r="E4272" s="60"/>
      <c r="F4272" s="60"/>
      <c r="G4272" s="60"/>
      <c r="H4272" s="60"/>
      <c r="I4272" s="60"/>
      <c r="J4272" s="60"/>
      <c r="K4272" s="65">
        <f>IFERROR(VLOOKUP($A4272,D_SAV!$A$5:$I$29,6,0),)</f>
        <v>0</v>
      </c>
    </row>
    <row r="4273" spans="1:11" x14ac:dyDescent="0.25">
      <c r="A4273" s="59"/>
      <c r="B4273" s="63">
        <f>IFERROR(VLOOKUP($A4273,D_SAV!$A$5:$I$29,3,0),)</f>
        <v>0</v>
      </c>
      <c r="C4273" s="64" t="str">
        <f>IFERROR(VLOOKUP($A4273,D_SAV!$A$5:$I$29,4,0),"")</f>
        <v/>
      </c>
      <c r="D4273" s="65">
        <f>IFERROR(VLOOKUP($A4273,D_SAV!$A$5:$I$29,5,0),)</f>
        <v>0</v>
      </c>
      <c r="E4273" s="60"/>
      <c r="F4273" s="60"/>
      <c r="G4273" s="60"/>
      <c r="H4273" s="60"/>
      <c r="I4273" s="60"/>
      <c r="J4273" s="60"/>
      <c r="K4273" s="65">
        <f>IFERROR(VLOOKUP($A4273,D_SAV!$A$5:$I$29,6,0),)</f>
        <v>0</v>
      </c>
    </row>
    <row r="4274" spans="1:11" x14ac:dyDescent="0.25">
      <c r="A4274" s="59"/>
      <c r="B4274" s="63">
        <f>IFERROR(VLOOKUP($A4274,D_SAV!$A$5:$I$29,3,0),)</f>
        <v>0</v>
      </c>
      <c r="C4274" s="64" t="str">
        <f>IFERROR(VLOOKUP($A4274,D_SAV!$A$5:$I$29,4,0),"")</f>
        <v/>
      </c>
      <c r="D4274" s="65">
        <f>IFERROR(VLOOKUP($A4274,D_SAV!$A$5:$I$29,5,0),)</f>
        <v>0</v>
      </c>
      <c r="E4274" s="60"/>
      <c r="F4274" s="60"/>
      <c r="G4274" s="60"/>
      <c r="H4274" s="60"/>
      <c r="I4274" s="60"/>
      <c r="J4274" s="60"/>
      <c r="K4274" s="65">
        <f>IFERROR(VLOOKUP($A4274,D_SAV!$A$5:$I$29,6,0),)</f>
        <v>0</v>
      </c>
    </row>
    <row r="4275" spans="1:11" x14ac:dyDescent="0.25">
      <c r="A4275" s="59"/>
      <c r="B4275" s="63">
        <f>IFERROR(VLOOKUP($A4275,D_SAV!$A$5:$I$29,3,0),)</f>
        <v>0</v>
      </c>
      <c r="C4275" s="64" t="str">
        <f>IFERROR(VLOOKUP($A4275,D_SAV!$A$5:$I$29,4,0),"")</f>
        <v/>
      </c>
      <c r="D4275" s="65">
        <f>IFERROR(VLOOKUP($A4275,D_SAV!$A$5:$I$29,5,0),)</f>
        <v>0</v>
      </c>
      <c r="E4275" s="60"/>
      <c r="F4275" s="60"/>
      <c r="G4275" s="60"/>
      <c r="H4275" s="60"/>
      <c r="I4275" s="60"/>
      <c r="J4275" s="60"/>
      <c r="K4275" s="65">
        <f>IFERROR(VLOOKUP($A4275,D_SAV!$A$5:$I$29,6,0),)</f>
        <v>0</v>
      </c>
    </row>
    <row r="4276" spans="1:11" x14ac:dyDescent="0.25">
      <c r="A4276" s="59"/>
      <c r="B4276" s="63">
        <f>IFERROR(VLOOKUP($A4276,D_SAV!$A$5:$I$29,3,0),)</f>
        <v>0</v>
      </c>
      <c r="C4276" s="64" t="str">
        <f>IFERROR(VLOOKUP($A4276,D_SAV!$A$5:$I$29,4,0),"")</f>
        <v/>
      </c>
      <c r="D4276" s="65">
        <f>IFERROR(VLOOKUP($A4276,D_SAV!$A$5:$I$29,5,0),)</f>
        <v>0</v>
      </c>
      <c r="E4276" s="60"/>
      <c r="F4276" s="60"/>
      <c r="G4276" s="60"/>
      <c r="H4276" s="60"/>
      <c r="I4276" s="60"/>
      <c r="J4276" s="60"/>
      <c r="K4276" s="65">
        <f>IFERROR(VLOOKUP($A4276,D_SAV!$A$5:$I$29,6,0),)</f>
        <v>0</v>
      </c>
    </row>
    <row r="4277" spans="1:11" x14ac:dyDescent="0.25">
      <c r="A4277" s="59"/>
      <c r="B4277" s="63">
        <f>IFERROR(VLOOKUP($A4277,D_SAV!$A$5:$I$29,3,0),)</f>
        <v>0</v>
      </c>
      <c r="C4277" s="64" t="str">
        <f>IFERROR(VLOOKUP($A4277,D_SAV!$A$5:$I$29,4,0),"")</f>
        <v/>
      </c>
      <c r="D4277" s="65">
        <f>IFERROR(VLOOKUP($A4277,D_SAV!$A$5:$I$29,5,0),)</f>
        <v>0</v>
      </c>
      <c r="E4277" s="60"/>
      <c r="F4277" s="60"/>
      <c r="G4277" s="60"/>
      <c r="H4277" s="60"/>
      <c r="I4277" s="60"/>
      <c r="J4277" s="60"/>
      <c r="K4277" s="65">
        <f>IFERROR(VLOOKUP($A4277,D_SAV!$A$5:$I$29,6,0),)</f>
        <v>0</v>
      </c>
    </row>
    <row r="4278" spans="1:11" x14ac:dyDescent="0.25">
      <c r="A4278" s="59"/>
      <c r="B4278" s="63">
        <f>IFERROR(VLOOKUP($A4278,D_SAV!$A$5:$I$29,3,0),)</f>
        <v>0</v>
      </c>
      <c r="C4278" s="64" t="str">
        <f>IFERROR(VLOOKUP($A4278,D_SAV!$A$5:$I$29,4,0),"")</f>
        <v/>
      </c>
      <c r="D4278" s="65">
        <f>IFERROR(VLOOKUP($A4278,D_SAV!$A$5:$I$29,5,0),)</f>
        <v>0</v>
      </c>
      <c r="E4278" s="60"/>
      <c r="F4278" s="60"/>
      <c r="G4278" s="60"/>
      <c r="H4278" s="60"/>
      <c r="I4278" s="60"/>
      <c r="J4278" s="60"/>
      <c r="K4278" s="65">
        <f>IFERROR(VLOOKUP($A4278,D_SAV!$A$5:$I$29,6,0),)</f>
        <v>0</v>
      </c>
    </row>
    <row r="4279" spans="1:11" x14ac:dyDescent="0.25">
      <c r="A4279" s="59"/>
      <c r="B4279" s="63">
        <f>IFERROR(VLOOKUP($A4279,D_SAV!$A$5:$I$29,3,0),)</f>
        <v>0</v>
      </c>
      <c r="C4279" s="64" t="str">
        <f>IFERROR(VLOOKUP($A4279,D_SAV!$A$5:$I$29,4,0),"")</f>
        <v/>
      </c>
      <c r="D4279" s="65">
        <f>IFERROR(VLOOKUP($A4279,D_SAV!$A$5:$I$29,5,0),)</f>
        <v>0</v>
      </c>
      <c r="E4279" s="60"/>
      <c r="F4279" s="60"/>
      <c r="G4279" s="60"/>
      <c r="H4279" s="60"/>
      <c r="I4279" s="60"/>
      <c r="J4279" s="60"/>
      <c r="K4279" s="65">
        <f>IFERROR(VLOOKUP($A4279,D_SAV!$A$5:$I$29,6,0),)</f>
        <v>0</v>
      </c>
    </row>
    <row r="4280" spans="1:11" x14ac:dyDescent="0.25">
      <c r="A4280" s="59"/>
      <c r="B4280" s="63">
        <f>IFERROR(VLOOKUP($A4280,D_SAV!$A$5:$I$29,3,0),)</f>
        <v>0</v>
      </c>
      <c r="C4280" s="64" t="str">
        <f>IFERROR(VLOOKUP($A4280,D_SAV!$A$5:$I$29,4,0),"")</f>
        <v/>
      </c>
      <c r="D4280" s="65">
        <f>IFERROR(VLOOKUP($A4280,D_SAV!$A$5:$I$29,5,0),)</f>
        <v>0</v>
      </c>
      <c r="E4280" s="60"/>
      <c r="F4280" s="60"/>
      <c r="G4280" s="60"/>
      <c r="H4280" s="60"/>
      <c r="I4280" s="60"/>
      <c r="J4280" s="60"/>
      <c r="K4280" s="65">
        <f>IFERROR(VLOOKUP($A4280,D_SAV!$A$5:$I$29,6,0),)</f>
        <v>0</v>
      </c>
    </row>
    <row r="4281" spans="1:11" x14ac:dyDescent="0.25">
      <c r="A4281" s="59"/>
      <c r="B4281" s="63">
        <f>IFERROR(VLOOKUP($A4281,D_SAV!$A$5:$I$29,3,0),)</f>
        <v>0</v>
      </c>
      <c r="C4281" s="64" t="str">
        <f>IFERROR(VLOOKUP($A4281,D_SAV!$A$5:$I$29,4,0),"")</f>
        <v/>
      </c>
      <c r="D4281" s="65">
        <f>IFERROR(VLOOKUP($A4281,D_SAV!$A$5:$I$29,5,0),)</f>
        <v>0</v>
      </c>
      <c r="E4281" s="60"/>
      <c r="F4281" s="60"/>
      <c r="G4281" s="60"/>
      <c r="H4281" s="60"/>
      <c r="I4281" s="60"/>
      <c r="J4281" s="60"/>
      <c r="K4281" s="65">
        <f>IFERROR(VLOOKUP($A4281,D_SAV!$A$5:$I$29,6,0),)</f>
        <v>0</v>
      </c>
    </row>
    <row r="4282" spans="1:11" x14ac:dyDescent="0.25">
      <c r="A4282" s="59"/>
      <c r="B4282" s="63">
        <f>IFERROR(VLOOKUP($A4282,D_SAV!$A$5:$I$29,3,0),)</f>
        <v>0</v>
      </c>
      <c r="C4282" s="64" t="str">
        <f>IFERROR(VLOOKUP($A4282,D_SAV!$A$5:$I$29,4,0),"")</f>
        <v/>
      </c>
      <c r="D4282" s="65">
        <f>IFERROR(VLOOKUP($A4282,D_SAV!$A$5:$I$29,5,0),)</f>
        <v>0</v>
      </c>
      <c r="E4282" s="60"/>
      <c r="F4282" s="60"/>
      <c r="G4282" s="60"/>
      <c r="H4282" s="60"/>
      <c r="I4282" s="60"/>
      <c r="J4282" s="60"/>
      <c r="K4282" s="65">
        <f>IFERROR(VLOOKUP($A4282,D_SAV!$A$5:$I$29,6,0),)</f>
        <v>0</v>
      </c>
    </row>
    <row r="4283" spans="1:11" x14ac:dyDescent="0.25">
      <c r="A4283" s="59"/>
      <c r="B4283" s="63">
        <f>IFERROR(VLOOKUP($A4283,D_SAV!$A$5:$I$29,3,0),)</f>
        <v>0</v>
      </c>
      <c r="C4283" s="64" t="str">
        <f>IFERROR(VLOOKUP($A4283,D_SAV!$A$5:$I$29,4,0),"")</f>
        <v/>
      </c>
      <c r="D4283" s="65">
        <f>IFERROR(VLOOKUP($A4283,D_SAV!$A$5:$I$29,5,0),)</f>
        <v>0</v>
      </c>
      <c r="E4283" s="60"/>
      <c r="F4283" s="60"/>
      <c r="G4283" s="60"/>
      <c r="H4283" s="60"/>
      <c r="I4283" s="60"/>
      <c r="J4283" s="60"/>
      <c r="K4283" s="65">
        <f>IFERROR(VLOOKUP($A4283,D_SAV!$A$5:$I$29,6,0),)</f>
        <v>0</v>
      </c>
    </row>
    <row r="4284" spans="1:11" x14ac:dyDescent="0.25">
      <c r="A4284" s="59"/>
      <c r="B4284" s="63">
        <f>IFERROR(VLOOKUP($A4284,D_SAV!$A$5:$I$29,3,0),)</f>
        <v>0</v>
      </c>
      <c r="C4284" s="64" t="str">
        <f>IFERROR(VLOOKUP($A4284,D_SAV!$A$5:$I$29,4,0),"")</f>
        <v/>
      </c>
      <c r="D4284" s="65">
        <f>IFERROR(VLOOKUP($A4284,D_SAV!$A$5:$I$29,5,0),)</f>
        <v>0</v>
      </c>
      <c r="E4284" s="60"/>
      <c r="F4284" s="60"/>
      <c r="G4284" s="60"/>
      <c r="H4284" s="60"/>
      <c r="I4284" s="60"/>
      <c r="J4284" s="60"/>
      <c r="K4284" s="65">
        <f>IFERROR(VLOOKUP($A4284,D_SAV!$A$5:$I$29,6,0),)</f>
        <v>0</v>
      </c>
    </row>
    <row r="4285" spans="1:11" x14ac:dyDescent="0.25">
      <c r="A4285" s="59"/>
      <c r="B4285" s="63">
        <f>IFERROR(VLOOKUP($A4285,D_SAV!$A$5:$I$29,3,0),)</f>
        <v>0</v>
      </c>
      <c r="C4285" s="64" t="str">
        <f>IFERROR(VLOOKUP($A4285,D_SAV!$A$5:$I$29,4,0),"")</f>
        <v/>
      </c>
      <c r="D4285" s="65">
        <f>IFERROR(VLOOKUP($A4285,D_SAV!$A$5:$I$29,5,0),)</f>
        <v>0</v>
      </c>
      <c r="E4285" s="60"/>
      <c r="F4285" s="60"/>
      <c r="G4285" s="60"/>
      <c r="H4285" s="60"/>
      <c r="I4285" s="60"/>
      <c r="J4285" s="60"/>
      <c r="K4285" s="65">
        <f>IFERROR(VLOOKUP($A4285,D_SAV!$A$5:$I$29,6,0),)</f>
        <v>0</v>
      </c>
    </row>
    <row r="4286" spans="1:11" x14ac:dyDescent="0.25">
      <c r="A4286" s="59"/>
      <c r="B4286" s="63">
        <f>IFERROR(VLOOKUP($A4286,D_SAV!$A$5:$I$29,3,0),)</f>
        <v>0</v>
      </c>
      <c r="C4286" s="64" t="str">
        <f>IFERROR(VLOOKUP($A4286,D_SAV!$A$5:$I$29,4,0),"")</f>
        <v/>
      </c>
      <c r="D4286" s="65">
        <f>IFERROR(VLOOKUP($A4286,D_SAV!$A$5:$I$29,5,0),)</f>
        <v>0</v>
      </c>
      <c r="E4286" s="60"/>
      <c r="F4286" s="60"/>
      <c r="G4286" s="60"/>
      <c r="H4286" s="60"/>
      <c r="I4286" s="60"/>
      <c r="J4286" s="60"/>
      <c r="K4286" s="65">
        <f>IFERROR(VLOOKUP($A4286,D_SAV!$A$5:$I$29,6,0),)</f>
        <v>0</v>
      </c>
    </row>
    <row r="4287" spans="1:11" x14ac:dyDescent="0.25">
      <c r="A4287" s="59"/>
      <c r="B4287" s="63">
        <f>IFERROR(VLOOKUP($A4287,D_SAV!$A$5:$I$29,3,0),)</f>
        <v>0</v>
      </c>
      <c r="C4287" s="64" t="str">
        <f>IFERROR(VLOOKUP($A4287,D_SAV!$A$5:$I$29,4,0),"")</f>
        <v/>
      </c>
      <c r="D4287" s="65">
        <f>IFERROR(VLOOKUP($A4287,D_SAV!$A$5:$I$29,5,0),)</f>
        <v>0</v>
      </c>
      <c r="E4287" s="60"/>
      <c r="F4287" s="60"/>
      <c r="G4287" s="60"/>
      <c r="H4287" s="60"/>
      <c r="I4287" s="60"/>
      <c r="J4287" s="60"/>
      <c r="K4287" s="65">
        <f>IFERROR(VLOOKUP($A4287,D_SAV!$A$5:$I$29,6,0),)</f>
        <v>0</v>
      </c>
    </row>
    <row r="4288" spans="1:11" x14ac:dyDescent="0.25">
      <c r="A4288" s="59"/>
      <c r="B4288" s="63">
        <f>IFERROR(VLOOKUP($A4288,D_SAV!$A$5:$I$29,3,0),)</f>
        <v>0</v>
      </c>
      <c r="C4288" s="64" t="str">
        <f>IFERROR(VLOOKUP($A4288,D_SAV!$A$5:$I$29,4,0),"")</f>
        <v/>
      </c>
      <c r="D4288" s="65">
        <f>IFERROR(VLOOKUP($A4288,D_SAV!$A$5:$I$29,5,0),)</f>
        <v>0</v>
      </c>
      <c r="E4288" s="60"/>
      <c r="F4288" s="60"/>
      <c r="G4288" s="60"/>
      <c r="H4288" s="60"/>
      <c r="I4288" s="60"/>
      <c r="J4288" s="60"/>
      <c r="K4288" s="65">
        <f>IFERROR(VLOOKUP($A4288,D_SAV!$A$5:$I$29,6,0),)</f>
        <v>0</v>
      </c>
    </row>
    <row r="4289" spans="1:11" x14ac:dyDescent="0.25">
      <c r="A4289" s="59"/>
      <c r="B4289" s="63">
        <f>IFERROR(VLOOKUP($A4289,D_SAV!$A$5:$I$29,3,0),)</f>
        <v>0</v>
      </c>
      <c r="C4289" s="64" t="str">
        <f>IFERROR(VLOOKUP($A4289,D_SAV!$A$5:$I$29,4,0),"")</f>
        <v/>
      </c>
      <c r="D4289" s="65">
        <f>IFERROR(VLOOKUP($A4289,D_SAV!$A$5:$I$29,5,0),)</f>
        <v>0</v>
      </c>
      <c r="E4289" s="60"/>
      <c r="F4289" s="60"/>
      <c r="G4289" s="60"/>
      <c r="H4289" s="60"/>
      <c r="I4289" s="60"/>
      <c r="J4289" s="60"/>
      <c r="K4289" s="65">
        <f>IFERROR(VLOOKUP($A4289,D_SAV!$A$5:$I$29,6,0),)</f>
        <v>0</v>
      </c>
    </row>
    <row r="4290" spans="1:11" x14ac:dyDescent="0.25">
      <c r="A4290" s="59"/>
      <c r="B4290" s="63">
        <f>IFERROR(VLOOKUP($A4290,D_SAV!$A$5:$I$29,3,0),)</f>
        <v>0</v>
      </c>
      <c r="C4290" s="64" t="str">
        <f>IFERROR(VLOOKUP($A4290,D_SAV!$A$5:$I$29,4,0),"")</f>
        <v/>
      </c>
      <c r="D4290" s="65">
        <f>IFERROR(VLOOKUP($A4290,D_SAV!$A$5:$I$29,5,0),)</f>
        <v>0</v>
      </c>
      <c r="E4290" s="60"/>
      <c r="F4290" s="60"/>
      <c r="G4290" s="60"/>
      <c r="H4290" s="60"/>
      <c r="I4290" s="60"/>
      <c r="J4290" s="60"/>
      <c r="K4290" s="65">
        <f>IFERROR(VLOOKUP($A4290,D_SAV!$A$5:$I$29,6,0),)</f>
        <v>0</v>
      </c>
    </row>
    <row r="4291" spans="1:11" x14ac:dyDescent="0.25">
      <c r="A4291" s="59"/>
      <c r="B4291" s="63">
        <f>IFERROR(VLOOKUP($A4291,D_SAV!$A$5:$I$29,3,0),)</f>
        <v>0</v>
      </c>
      <c r="C4291" s="64" t="str">
        <f>IFERROR(VLOOKUP($A4291,D_SAV!$A$5:$I$29,4,0),"")</f>
        <v/>
      </c>
      <c r="D4291" s="65">
        <f>IFERROR(VLOOKUP($A4291,D_SAV!$A$5:$I$29,5,0),)</f>
        <v>0</v>
      </c>
      <c r="E4291" s="60"/>
      <c r="F4291" s="60"/>
      <c r="G4291" s="60"/>
      <c r="H4291" s="60"/>
      <c r="I4291" s="60"/>
      <c r="J4291" s="60"/>
      <c r="K4291" s="65">
        <f>IFERROR(VLOOKUP($A4291,D_SAV!$A$5:$I$29,6,0),)</f>
        <v>0</v>
      </c>
    </row>
    <row r="4292" spans="1:11" x14ac:dyDescent="0.25">
      <c r="A4292" s="59"/>
      <c r="B4292" s="63">
        <f>IFERROR(VLOOKUP($A4292,D_SAV!$A$5:$I$29,3,0),)</f>
        <v>0</v>
      </c>
      <c r="C4292" s="64" t="str">
        <f>IFERROR(VLOOKUP($A4292,D_SAV!$A$5:$I$29,4,0),"")</f>
        <v/>
      </c>
      <c r="D4292" s="65">
        <f>IFERROR(VLOOKUP($A4292,D_SAV!$A$5:$I$29,5,0),)</f>
        <v>0</v>
      </c>
      <c r="E4292" s="60"/>
      <c r="F4292" s="60"/>
      <c r="G4292" s="60"/>
      <c r="H4292" s="60"/>
      <c r="I4292" s="60"/>
      <c r="J4292" s="60"/>
      <c r="K4292" s="65">
        <f>IFERROR(VLOOKUP($A4292,D_SAV!$A$5:$I$29,6,0),)</f>
        <v>0</v>
      </c>
    </row>
    <row r="4293" spans="1:11" x14ac:dyDescent="0.25">
      <c r="A4293" s="59"/>
      <c r="B4293" s="63">
        <f>IFERROR(VLOOKUP($A4293,D_SAV!$A$5:$I$29,3,0),)</f>
        <v>0</v>
      </c>
      <c r="C4293" s="64" t="str">
        <f>IFERROR(VLOOKUP($A4293,D_SAV!$A$5:$I$29,4,0),"")</f>
        <v/>
      </c>
      <c r="D4293" s="65">
        <f>IFERROR(VLOOKUP($A4293,D_SAV!$A$5:$I$29,5,0),)</f>
        <v>0</v>
      </c>
      <c r="E4293" s="60"/>
      <c r="F4293" s="60"/>
      <c r="G4293" s="60"/>
      <c r="H4293" s="60"/>
      <c r="I4293" s="60"/>
      <c r="J4293" s="60"/>
      <c r="K4293" s="65">
        <f>IFERROR(VLOOKUP($A4293,D_SAV!$A$5:$I$29,6,0),)</f>
        <v>0</v>
      </c>
    </row>
    <row r="4294" spans="1:11" x14ac:dyDescent="0.25">
      <c r="A4294" s="59"/>
      <c r="B4294" s="63">
        <f>IFERROR(VLOOKUP($A4294,D_SAV!$A$5:$I$29,3,0),)</f>
        <v>0</v>
      </c>
      <c r="C4294" s="64" t="str">
        <f>IFERROR(VLOOKUP($A4294,D_SAV!$A$5:$I$29,4,0),"")</f>
        <v/>
      </c>
      <c r="D4294" s="65">
        <f>IFERROR(VLOOKUP($A4294,D_SAV!$A$5:$I$29,5,0),)</f>
        <v>0</v>
      </c>
      <c r="E4294" s="60"/>
      <c r="F4294" s="60"/>
      <c r="G4294" s="60"/>
      <c r="H4294" s="60"/>
      <c r="I4294" s="60"/>
      <c r="J4294" s="60"/>
      <c r="K4294" s="65">
        <f>IFERROR(VLOOKUP($A4294,D_SAV!$A$5:$I$29,6,0),)</f>
        <v>0</v>
      </c>
    </row>
    <row r="4295" spans="1:11" x14ac:dyDescent="0.25">
      <c r="A4295" s="59"/>
      <c r="B4295" s="63">
        <f>IFERROR(VLOOKUP($A4295,D_SAV!$A$5:$I$29,3,0),)</f>
        <v>0</v>
      </c>
      <c r="C4295" s="64" t="str">
        <f>IFERROR(VLOOKUP($A4295,D_SAV!$A$5:$I$29,4,0),"")</f>
        <v/>
      </c>
      <c r="D4295" s="65">
        <f>IFERROR(VLOOKUP($A4295,D_SAV!$A$5:$I$29,5,0),)</f>
        <v>0</v>
      </c>
      <c r="E4295" s="60"/>
      <c r="F4295" s="60"/>
      <c r="G4295" s="60"/>
      <c r="H4295" s="60"/>
      <c r="I4295" s="60"/>
      <c r="J4295" s="60"/>
      <c r="K4295" s="65">
        <f>IFERROR(VLOOKUP($A4295,D_SAV!$A$5:$I$29,6,0),)</f>
        <v>0</v>
      </c>
    </row>
    <row r="4296" spans="1:11" x14ac:dyDescent="0.25">
      <c r="A4296" s="59"/>
      <c r="B4296" s="63">
        <f>IFERROR(VLOOKUP($A4296,D_SAV!$A$5:$I$29,3,0),)</f>
        <v>0</v>
      </c>
      <c r="C4296" s="64" t="str">
        <f>IFERROR(VLOOKUP($A4296,D_SAV!$A$5:$I$29,4,0),"")</f>
        <v/>
      </c>
      <c r="D4296" s="65">
        <f>IFERROR(VLOOKUP($A4296,D_SAV!$A$5:$I$29,5,0),)</f>
        <v>0</v>
      </c>
      <c r="E4296" s="60"/>
      <c r="F4296" s="60"/>
      <c r="G4296" s="60"/>
      <c r="H4296" s="60"/>
      <c r="I4296" s="60"/>
      <c r="J4296" s="60"/>
      <c r="K4296" s="65">
        <f>IFERROR(VLOOKUP($A4296,D_SAV!$A$5:$I$29,6,0),)</f>
        <v>0</v>
      </c>
    </row>
    <row r="4297" spans="1:11" x14ac:dyDescent="0.25">
      <c r="A4297" s="59"/>
      <c r="B4297" s="63">
        <f>IFERROR(VLOOKUP($A4297,D_SAV!$A$5:$I$29,3,0),)</f>
        <v>0</v>
      </c>
      <c r="C4297" s="64" t="str">
        <f>IFERROR(VLOOKUP($A4297,D_SAV!$A$5:$I$29,4,0),"")</f>
        <v/>
      </c>
      <c r="D4297" s="65">
        <f>IFERROR(VLOOKUP($A4297,D_SAV!$A$5:$I$29,5,0),)</f>
        <v>0</v>
      </c>
      <c r="E4297" s="60"/>
      <c r="F4297" s="60"/>
      <c r="G4297" s="60"/>
      <c r="H4297" s="60"/>
      <c r="I4297" s="60"/>
      <c r="J4297" s="60"/>
      <c r="K4297" s="65">
        <f>IFERROR(VLOOKUP($A4297,D_SAV!$A$5:$I$29,6,0),)</f>
        <v>0</v>
      </c>
    </row>
    <row r="4298" spans="1:11" x14ac:dyDescent="0.25">
      <c r="A4298" s="59"/>
      <c r="B4298" s="63">
        <f>IFERROR(VLOOKUP($A4298,D_SAV!$A$5:$I$29,3,0),)</f>
        <v>0</v>
      </c>
      <c r="C4298" s="64" t="str">
        <f>IFERROR(VLOOKUP($A4298,D_SAV!$A$5:$I$29,4,0),"")</f>
        <v/>
      </c>
      <c r="D4298" s="65">
        <f>IFERROR(VLOOKUP($A4298,D_SAV!$A$5:$I$29,5,0),)</f>
        <v>0</v>
      </c>
      <c r="E4298" s="60"/>
      <c r="F4298" s="60"/>
      <c r="G4298" s="60"/>
      <c r="H4298" s="60"/>
      <c r="I4298" s="60"/>
      <c r="J4298" s="60"/>
      <c r="K4298" s="65">
        <f>IFERROR(VLOOKUP($A4298,D_SAV!$A$5:$I$29,6,0),)</f>
        <v>0</v>
      </c>
    </row>
    <row r="4299" spans="1:11" x14ac:dyDescent="0.25">
      <c r="A4299" s="59"/>
      <c r="B4299" s="63">
        <f>IFERROR(VLOOKUP($A4299,D_SAV!$A$5:$I$29,3,0),)</f>
        <v>0</v>
      </c>
      <c r="C4299" s="64" t="str">
        <f>IFERROR(VLOOKUP($A4299,D_SAV!$A$5:$I$29,4,0),"")</f>
        <v/>
      </c>
      <c r="D4299" s="65">
        <f>IFERROR(VLOOKUP($A4299,D_SAV!$A$5:$I$29,5,0),)</f>
        <v>0</v>
      </c>
      <c r="E4299" s="60"/>
      <c r="F4299" s="60"/>
      <c r="G4299" s="60"/>
      <c r="H4299" s="60"/>
      <c r="I4299" s="60"/>
      <c r="J4299" s="60"/>
      <c r="K4299" s="65">
        <f>IFERROR(VLOOKUP($A4299,D_SAV!$A$5:$I$29,6,0),)</f>
        <v>0</v>
      </c>
    </row>
    <row r="4300" spans="1:11" x14ac:dyDescent="0.25">
      <c r="A4300" s="59"/>
      <c r="B4300" s="63">
        <f>IFERROR(VLOOKUP($A4300,D_SAV!$A$5:$I$29,3,0),)</f>
        <v>0</v>
      </c>
      <c r="C4300" s="64" t="str">
        <f>IFERROR(VLOOKUP($A4300,D_SAV!$A$5:$I$29,4,0),"")</f>
        <v/>
      </c>
      <c r="D4300" s="65">
        <f>IFERROR(VLOOKUP($A4300,D_SAV!$A$5:$I$29,5,0),)</f>
        <v>0</v>
      </c>
      <c r="E4300" s="60"/>
      <c r="F4300" s="60"/>
      <c r="G4300" s="60"/>
      <c r="H4300" s="60"/>
      <c r="I4300" s="60"/>
      <c r="J4300" s="60"/>
      <c r="K4300" s="65">
        <f>IFERROR(VLOOKUP($A4300,D_SAV!$A$5:$I$29,6,0),)</f>
        <v>0</v>
      </c>
    </row>
    <row r="4301" spans="1:11" x14ac:dyDescent="0.25">
      <c r="A4301" s="59"/>
      <c r="B4301" s="63">
        <f>IFERROR(VLOOKUP($A4301,D_SAV!$A$5:$I$29,3,0),)</f>
        <v>0</v>
      </c>
      <c r="C4301" s="64" t="str">
        <f>IFERROR(VLOOKUP($A4301,D_SAV!$A$5:$I$29,4,0),"")</f>
        <v/>
      </c>
      <c r="D4301" s="65">
        <f>IFERROR(VLOOKUP($A4301,D_SAV!$A$5:$I$29,5,0),)</f>
        <v>0</v>
      </c>
      <c r="E4301" s="60"/>
      <c r="F4301" s="60"/>
      <c r="G4301" s="60"/>
      <c r="H4301" s="60"/>
      <c r="I4301" s="60"/>
      <c r="J4301" s="60"/>
      <c r="K4301" s="65">
        <f>IFERROR(VLOOKUP($A4301,D_SAV!$A$5:$I$29,6,0),)</f>
        <v>0</v>
      </c>
    </row>
    <row r="4302" spans="1:11" x14ac:dyDescent="0.25">
      <c r="A4302" s="59"/>
      <c r="B4302" s="63">
        <f>IFERROR(VLOOKUP($A4302,D_SAV!$A$5:$I$29,3,0),)</f>
        <v>0</v>
      </c>
      <c r="C4302" s="64" t="str">
        <f>IFERROR(VLOOKUP($A4302,D_SAV!$A$5:$I$29,4,0),"")</f>
        <v/>
      </c>
      <c r="D4302" s="65">
        <f>IFERROR(VLOOKUP($A4302,D_SAV!$A$5:$I$29,5,0),)</f>
        <v>0</v>
      </c>
      <c r="E4302" s="60"/>
      <c r="F4302" s="60"/>
      <c r="G4302" s="60"/>
      <c r="H4302" s="60"/>
      <c r="I4302" s="60"/>
      <c r="J4302" s="60"/>
      <c r="K4302" s="65">
        <f>IFERROR(VLOOKUP($A4302,D_SAV!$A$5:$I$29,6,0),)</f>
        <v>0</v>
      </c>
    </row>
    <row r="4303" spans="1:11" x14ac:dyDescent="0.25">
      <c r="A4303" s="59"/>
      <c r="B4303" s="63">
        <f>IFERROR(VLOOKUP($A4303,D_SAV!$A$5:$I$29,3,0),)</f>
        <v>0</v>
      </c>
      <c r="C4303" s="64" t="str">
        <f>IFERROR(VLOOKUP($A4303,D_SAV!$A$5:$I$29,4,0),"")</f>
        <v/>
      </c>
      <c r="D4303" s="65">
        <f>IFERROR(VLOOKUP($A4303,D_SAV!$A$5:$I$29,5,0),)</f>
        <v>0</v>
      </c>
      <c r="E4303" s="60"/>
      <c r="F4303" s="60"/>
      <c r="G4303" s="60"/>
      <c r="H4303" s="60"/>
      <c r="I4303" s="60"/>
      <c r="J4303" s="60"/>
      <c r="K4303" s="65">
        <f>IFERROR(VLOOKUP($A4303,D_SAV!$A$5:$I$29,6,0),)</f>
        <v>0</v>
      </c>
    </row>
    <row r="4304" spans="1:11" x14ac:dyDescent="0.25">
      <c r="A4304" s="59"/>
      <c r="B4304" s="63">
        <f>IFERROR(VLOOKUP($A4304,D_SAV!$A$5:$I$29,3,0),)</f>
        <v>0</v>
      </c>
      <c r="C4304" s="64" t="str">
        <f>IFERROR(VLOOKUP($A4304,D_SAV!$A$5:$I$29,4,0),"")</f>
        <v/>
      </c>
      <c r="D4304" s="65">
        <f>IFERROR(VLOOKUP($A4304,D_SAV!$A$5:$I$29,5,0),)</f>
        <v>0</v>
      </c>
      <c r="E4304" s="60"/>
      <c r="F4304" s="60"/>
      <c r="G4304" s="60"/>
      <c r="H4304" s="60"/>
      <c r="I4304" s="60"/>
      <c r="J4304" s="60"/>
      <c r="K4304" s="65">
        <f>IFERROR(VLOOKUP($A4304,D_SAV!$A$5:$I$29,6,0),)</f>
        <v>0</v>
      </c>
    </row>
    <row r="4305" spans="1:11" x14ac:dyDescent="0.25">
      <c r="A4305" s="59"/>
      <c r="B4305" s="63">
        <f>IFERROR(VLOOKUP($A4305,D_SAV!$A$5:$I$29,3,0),)</f>
        <v>0</v>
      </c>
      <c r="C4305" s="64" t="str">
        <f>IFERROR(VLOOKUP($A4305,D_SAV!$A$5:$I$29,4,0),"")</f>
        <v/>
      </c>
      <c r="D4305" s="65">
        <f>IFERROR(VLOOKUP($A4305,D_SAV!$A$5:$I$29,5,0),)</f>
        <v>0</v>
      </c>
      <c r="E4305" s="60"/>
      <c r="F4305" s="60"/>
      <c r="G4305" s="60"/>
      <c r="H4305" s="60"/>
      <c r="I4305" s="60"/>
      <c r="J4305" s="60"/>
      <c r="K4305" s="65">
        <f>IFERROR(VLOOKUP($A4305,D_SAV!$A$5:$I$29,6,0),)</f>
        <v>0</v>
      </c>
    </row>
    <row r="4306" spans="1:11" x14ac:dyDescent="0.25">
      <c r="A4306" s="59"/>
      <c r="B4306" s="63">
        <f>IFERROR(VLOOKUP($A4306,D_SAV!$A$5:$I$29,3,0),)</f>
        <v>0</v>
      </c>
      <c r="C4306" s="64" t="str">
        <f>IFERROR(VLOOKUP($A4306,D_SAV!$A$5:$I$29,4,0),"")</f>
        <v/>
      </c>
      <c r="D4306" s="65">
        <f>IFERROR(VLOOKUP($A4306,D_SAV!$A$5:$I$29,5,0),)</f>
        <v>0</v>
      </c>
      <c r="E4306" s="60"/>
      <c r="F4306" s="60"/>
      <c r="G4306" s="60"/>
      <c r="H4306" s="60"/>
      <c r="I4306" s="60"/>
      <c r="J4306" s="60"/>
      <c r="K4306" s="65">
        <f>IFERROR(VLOOKUP($A4306,D_SAV!$A$5:$I$29,6,0),)</f>
        <v>0</v>
      </c>
    </row>
    <row r="4307" spans="1:11" x14ac:dyDescent="0.25">
      <c r="A4307" s="59"/>
      <c r="B4307" s="63">
        <f>IFERROR(VLOOKUP($A4307,D_SAV!$A$5:$I$29,3,0),)</f>
        <v>0</v>
      </c>
      <c r="C4307" s="64" t="str">
        <f>IFERROR(VLOOKUP($A4307,D_SAV!$A$5:$I$29,4,0),"")</f>
        <v/>
      </c>
      <c r="D4307" s="65">
        <f>IFERROR(VLOOKUP($A4307,D_SAV!$A$5:$I$29,5,0),)</f>
        <v>0</v>
      </c>
      <c r="E4307" s="60"/>
      <c r="F4307" s="60"/>
      <c r="G4307" s="60"/>
      <c r="H4307" s="60"/>
      <c r="I4307" s="60"/>
      <c r="J4307" s="60"/>
      <c r="K4307" s="65">
        <f>IFERROR(VLOOKUP($A4307,D_SAV!$A$5:$I$29,6,0),)</f>
        <v>0</v>
      </c>
    </row>
    <row r="4308" spans="1:11" x14ac:dyDescent="0.25">
      <c r="A4308" s="59"/>
      <c r="B4308" s="63">
        <f>IFERROR(VLOOKUP($A4308,D_SAV!$A$5:$I$29,3,0),)</f>
        <v>0</v>
      </c>
      <c r="C4308" s="64" t="str">
        <f>IFERROR(VLOOKUP($A4308,D_SAV!$A$5:$I$29,4,0),"")</f>
        <v/>
      </c>
      <c r="D4308" s="65">
        <f>IFERROR(VLOOKUP($A4308,D_SAV!$A$5:$I$29,5,0),)</f>
        <v>0</v>
      </c>
      <c r="E4308" s="60"/>
      <c r="F4308" s="60"/>
      <c r="G4308" s="60"/>
      <c r="H4308" s="60"/>
      <c r="I4308" s="60"/>
      <c r="J4308" s="60"/>
      <c r="K4308" s="65">
        <f>IFERROR(VLOOKUP($A4308,D_SAV!$A$5:$I$29,6,0),)</f>
        <v>0</v>
      </c>
    </row>
    <row r="4309" spans="1:11" x14ac:dyDescent="0.25">
      <c r="A4309" s="59"/>
      <c r="B4309" s="63">
        <f>IFERROR(VLOOKUP($A4309,D_SAV!$A$5:$I$29,3,0),)</f>
        <v>0</v>
      </c>
      <c r="C4309" s="64" t="str">
        <f>IFERROR(VLOOKUP($A4309,D_SAV!$A$5:$I$29,4,0),"")</f>
        <v/>
      </c>
      <c r="D4309" s="65">
        <f>IFERROR(VLOOKUP($A4309,D_SAV!$A$5:$I$29,5,0),)</f>
        <v>0</v>
      </c>
      <c r="E4309" s="60"/>
      <c r="F4309" s="60"/>
      <c r="G4309" s="60"/>
      <c r="H4309" s="60"/>
      <c r="I4309" s="60"/>
      <c r="J4309" s="60"/>
      <c r="K4309" s="65">
        <f>IFERROR(VLOOKUP($A4309,D_SAV!$A$5:$I$29,6,0),)</f>
        <v>0</v>
      </c>
    </row>
    <row r="4310" spans="1:11" x14ac:dyDescent="0.25">
      <c r="A4310" s="59"/>
      <c r="B4310" s="63">
        <f>IFERROR(VLOOKUP($A4310,D_SAV!$A$5:$I$29,3,0),)</f>
        <v>0</v>
      </c>
      <c r="C4310" s="64" t="str">
        <f>IFERROR(VLOOKUP($A4310,D_SAV!$A$5:$I$29,4,0),"")</f>
        <v/>
      </c>
      <c r="D4310" s="65">
        <f>IFERROR(VLOOKUP($A4310,D_SAV!$A$5:$I$29,5,0),)</f>
        <v>0</v>
      </c>
      <c r="E4310" s="60"/>
      <c r="F4310" s="60"/>
      <c r="G4310" s="60"/>
      <c r="H4310" s="60"/>
      <c r="I4310" s="60"/>
      <c r="J4310" s="60"/>
      <c r="K4310" s="65">
        <f>IFERROR(VLOOKUP($A4310,D_SAV!$A$5:$I$29,6,0),)</f>
        <v>0</v>
      </c>
    </row>
    <row r="4311" spans="1:11" x14ac:dyDescent="0.25">
      <c r="A4311" s="59"/>
      <c r="B4311" s="63">
        <f>IFERROR(VLOOKUP($A4311,D_SAV!$A$5:$I$29,3,0),)</f>
        <v>0</v>
      </c>
      <c r="C4311" s="64" t="str">
        <f>IFERROR(VLOOKUP($A4311,D_SAV!$A$5:$I$29,4,0),"")</f>
        <v/>
      </c>
      <c r="D4311" s="65">
        <f>IFERROR(VLOOKUP($A4311,D_SAV!$A$5:$I$29,5,0),)</f>
        <v>0</v>
      </c>
      <c r="E4311" s="60"/>
      <c r="F4311" s="60"/>
      <c r="G4311" s="60"/>
      <c r="H4311" s="60"/>
      <c r="I4311" s="60"/>
      <c r="J4311" s="60"/>
      <c r="K4311" s="65">
        <f>IFERROR(VLOOKUP($A4311,D_SAV!$A$5:$I$29,6,0),)</f>
        <v>0</v>
      </c>
    </row>
    <row r="4312" spans="1:11" x14ac:dyDescent="0.25">
      <c r="A4312" s="59"/>
      <c r="B4312" s="63">
        <f>IFERROR(VLOOKUP($A4312,D_SAV!$A$5:$I$29,3,0),)</f>
        <v>0</v>
      </c>
      <c r="C4312" s="64" t="str">
        <f>IFERROR(VLOOKUP($A4312,D_SAV!$A$5:$I$29,4,0),"")</f>
        <v/>
      </c>
      <c r="D4312" s="65">
        <f>IFERROR(VLOOKUP($A4312,D_SAV!$A$5:$I$29,5,0),)</f>
        <v>0</v>
      </c>
      <c r="E4312" s="60"/>
      <c r="F4312" s="60"/>
      <c r="G4312" s="60"/>
      <c r="H4312" s="60"/>
      <c r="I4312" s="60"/>
      <c r="J4312" s="60"/>
      <c r="K4312" s="65">
        <f>IFERROR(VLOOKUP($A4312,D_SAV!$A$5:$I$29,6,0),)</f>
        <v>0</v>
      </c>
    </row>
    <row r="4313" spans="1:11" x14ac:dyDescent="0.25">
      <c r="A4313" s="59"/>
      <c r="B4313" s="63">
        <f>IFERROR(VLOOKUP($A4313,D_SAV!$A$5:$I$29,3,0),)</f>
        <v>0</v>
      </c>
      <c r="C4313" s="64" t="str">
        <f>IFERROR(VLOOKUP($A4313,D_SAV!$A$5:$I$29,4,0),"")</f>
        <v/>
      </c>
      <c r="D4313" s="65">
        <f>IFERROR(VLOOKUP($A4313,D_SAV!$A$5:$I$29,5,0),)</f>
        <v>0</v>
      </c>
      <c r="E4313" s="60"/>
      <c r="F4313" s="60"/>
      <c r="G4313" s="60"/>
      <c r="H4313" s="60"/>
      <c r="I4313" s="60"/>
      <c r="J4313" s="60"/>
      <c r="K4313" s="65">
        <f>IFERROR(VLOOKUP($A4313,D_SAV!$A$5:$I$29,6,0),)</f>
        <v>0</v>
      </c>
    </row>
    <row r="4314" spans="1:11" x14ac:dyDescent="0.25">
      <c r="A4314" s="59"/>
      <c r="B4314" s="63">
        <f>IFERROR(VLOOKUP($A4314,D_SAV!$A$5:$I$29,3,0),)</f>
        <v>0</v>
      </c>
      <c r="C4314" s="64" t="str">
        <f>IFERROR(VLOOKUP($A4314,D_SAV!$A$5:$I$29,4,0),"")</f>
        <v/>
      </c>
      <c r="D4314" s="65">
        <f>IFERROR(VLOOKUP($A4314,D_SAV!$A$5:$I$29,5,0),)</f>
        <v>0</v>
      </c>
      <c r="E4314" s="60"/>
      <c r="F4314" s="60"/>
      <c r="G4314" s="60"/>
      <c r="H4314" s="60"/>
      <c r="I4314" s="60"/>
      <c r="J4314" s="60"/>
      <c r="K4314" s="65">
        <f>IFERROR(VLOOKUP($A4314,D_SAV!$A$5:$I$29,6,0),)</f>
        <v>0</v>
      </c>
    </row>
    <row r="4315" spans="1:11" x14ac:dyDescent="0.25">
      <c r="A4315" s="59"/>
      <c r="B4315" s="63">
        <f>IFERROR(VLOOKUP($A4315,D_SAV!$A$5:$I$29,3,0),)</f>
        <v>0</v>
      </c>
      <c r="C4315" s="64" t="str">
        <f>IFERROR(VLOOKUP($A4315,D_SAV!$A$5:$I$29,4,0),"")</f>
        <v/>
      </c>
      <c r="D4315" s="65">
        <f>IFERROR(VLOOKUP($A4315,D_SAV!$A$5:$I$29,5,0),)</f>
        <v>0</v>
      </c>
      <c r="E4315" s="60"/>
      <c r="F4315" s="60"/>
      <c r="G4315" s="60"/>
      <c r="H4315" s="60"/>
      <c r="I4315" s="60"/>
      <c r="J4315" s="60"/>
      <c r="K4315" s="65">
        <f>IFERROR(VLOOKUP($A4315,D_SAV!$A$5:$I$29,6,0),)</f>
        <v>0</v>
      </c>
    </row>
    <row r="4316" spans="1:11" x14ac:dyDescent="0.25">
      <c r="A4316" s="59"/>
      <c r="B4316" s="63">
        <f>IFERROR(VLOOKUP($A4316,D_SAV!$A$5:$I$29,3,0),)</f>
        <v>0</v>
      </c>
      <c r="C4316" s="64" t="str">
        <f>IFERROR(VLOOKUP($A4316,D_SAV!$A$5:$I$29,4,0),"")</f>
        <v/>
      </c>
      <c r="D4316" s="65">
        <f>IFERROR(VLOOKUP($A4316,D_SAV!$A$5:$I$29,5,0),)</f>
        <v>0</v>
      </c>
      <c r="E4316" s="60"/>
      <c r="F4316" s="60"/>
      <c r="G4316" s="60"/>
      <c r="H4316" s="60"/>
      <c r="I4316" s="60"/>
      <c r="J4316" s="60"/>
      <c r="K4316" s="65">
        <f>IFERROR(VLOOKUP($A4316,D_SAV!$A$5:$I$29,6,0),)</f>
        <v>0</v>
      </c>
    </row>
    <row r="4317" spans="1:11" x14ac:dyDescent="0.25">
      <c r="A4317" s="59"/>
      <c r="B4317" s="63">
        <f>IFERROR(VLOOKUP($A4317,D_SAV!$A$5:$I$29,3,0),)</f>
        <v>0</v>
      </c>
      <c r="C4317" s="64" t="str">
        <f>IFERROR(VLOOKUP($A4317,D_SAV!$A$5:$I$29,4,0),"")</f>
        <v/>
      </c>
      <c r="D4317" s="65">
        <f>IFERROR(VLOOKUP($A4317,D_SAV!$A$5:$I$29,5,0),)</f>
        <v>0</v>
      </c>
      <c r="E4317" s="60"/>
      <c r="F4317" s="60"/>
      <c r="G4317" s="60"/>
      <c r="H4317" s="60"/>
      <c r="I4317" s="60"/>
      <c r="J4317" s="60"/>
      <c r="K4317" s="65">
        <f>IFERROR(VLOOKUP($A4317,D_SAV!$A$5:$I$29,6,0),)</f>
        <v>0</v>
      </c>
    </row>
    <row r="4318" spans="1:11" x14ac:dyDescent="0.25">
      <c r="A4318" s="59"/>
      <c r="B4318" s="63">
        <f>IFERROR(VLOOKUP($A4318,D_SAV!$A$5:$I$29,3,0),)</f>
        <v>0</v>
      </c>
      <c r="C4318" s="64" t="str">
        <f>IFERROR(VLOOKUP($A4318,D_SAV!$A$5:$I$29,4,0),"")</f>
        <v/>
      </c>
      <c r="D4318" s="65">
        <f>IFERROR(VLOOKUP($A4318,D_SAV!$A$5:$I$29,5,0),)</f>
        <v>0</v>
      </c>
      <c r="E4318" s="60"/>
      <c r="F4318" s="60"/>
      <c r="G4318" s="60"/>
      <c r="H4318" s="60"/>
      <c r="I4318" s="60"/>
      <c r="J4318" s="60"/>
      <c r="K4318" s="65">
        <f>IFERROR(VLOOKUP($A4318,D_SAV!$A$5:$I$29,6,0),)</f>
        <v>0</v>
      </c>
    </row>
    <row r="4319" spans="1:11" x14ac:dyDescent="0.25">
      <c r="A4319" s="59"/>
      <c r="B4319" s="63">
        <f>IFERROR(VLOOKUP($A4319,D_SAV!$A$5:$I$29,3,0),)</f>
        <v>0</v>
      </c>
      <c r="C4319" s="64" t="str">
        <f>IFERROR(VLOOKUP($A4319,D_SAV!$A$5:$I$29,4,0),"")</f>
        <v/>
      </c>
      <c r="D4319" s="65">
        <f>IFERROR(VLOOKUP($A4319,D_SAV!$A$5:$I$29,5,0),)</f>
        <v>0</v>
      </c>
      <c r="E4319" s="60"/>
      <c r="F4319" s="60"/>
      <c r="G4319" s="60"/>
      <c r="H4319" s="60"/>
      <c r="I4319" s="60"/>
      <c r="J4319" s="60"/>
      <c r="K4319" s="65">
        <f>IFERROR(VLOOKUP($A4319,D_SAV!$A$5:$I$29,6,0),)</f>
        <v>0</v>
      </c>
    </row>
    <row r="4320" spans="1:11" x14ac:dyDescent="0.25">
      <c r="A4320" s="59"/>
      <c r="B4320" s="63">
        <f>IFERROR(VLOOKUP($A4320,D_SAV!$A$5:$I$29,3,0),)</f>
        <v>0</v>
      </c>
      <c r="C4320" s="64" t="str">
        <f>IFERROR(VLOOKUP($A4320,D_SAV!$A$5:$I$29,4,0),"")</f>
        <v/>
      </c>
      <c r="D4320" s="65">
        <f>IFERROR(VLOOKUP($A4320,D_SAV!$A$5:$I$29,5,0),)</f>
        <v>0</v>
      </c>
      <c r="E4320" s="60"/>
      <c r="F4320" s="60"/>
      <c r="G4320" s="60"/>
      <c r="H4320" s="60"/>
      <c r="I4320" s="60"/>
      <c r="J4320" s="60"/>
      <c r="K4320" s="65">
        <f>IFERROR(VLOOKUP($A4320,D_SAV!$A$5:$I$29,6,0),)</f>
        <v>0</v>
      </c>
    </row>
    <row r="4321" spans="1:11" x14ac:dyDescent="0.25">
      <c r="A4321" s="59"/>
      <c r="B4321" s="63">
        <f>IFERROR(VLOOKUP($A4321,D_SAV!$A$5:$I$29,3,0),)</f>
        <v>0</v>
      </c>
      <c r="C4321" s="64" t="str">
        <f>IFERROR(VLOOKUP($A4321,D_SAV!$A$5:$I$29,4,0),"")</f>
        <v/>
      </c>
      <c r="D4321" s="65">
        <f>IFERROR(VLOOKUP($A4321,D_SAV!$A$5:$I$29,5,0),)</f>
        <v>0</v>
      </c>
      <c r="E4321" s="60"/>
      <c r="F4321" s="60"/>
      <c r="G4321" s="60"/>
      <c r="H4321" s="60"/>
      <c r="I4321" s="60"/>
      <c r="J4321" s="60"/>
      <c r="K4321" s="65">
        <f>IFERROR(VLOOKUP($A4321,D_SAV!$A$5:$I$29,6,0),)</f>
        <v>0</v>
      </c>
    </row>
    <row r="4322" spans="1:11" x14ac:dyDescent="0.25">
      <c r="A4322" s="59"/>
      <c r="B4322" s="63">
        <f>IFERROR(VLOOKUP($A4322,D_SAV!$A$5:$I$29,3,0),)</f>
        <v>0</v>
      </c>
      <c r="C4322" s="64" t="str">
        <f>IFERROR(VLOOKUP($A4322,D_SAV!$A$5:$I$29,4,0),"")</f>
        <v/>
      </c>
      <c r="D4322" s="65">
        <f>IFERROR(VLOOKUP($A4322,D_SAV!$A$5:$I$29,5,0),)</f>
        <v>0</v>
      </c>
      <c r="E4322" s="60"/>
      <c r="F4322" s="60"/>
      <c r="G4322" s="60"/>
      <c r="H4322" s="60"/>
      <c r="I4322" s="60"/>
      <c r="J4322" s="60"/>
      <c r="K4322" s="65">
        <f>IFERROR(VLOOKUP($A4322,D_SAV!$A$5:$I$29,6,0),)</f>
        <v>0</v>
      </c>
    </row>
    <row r="4323" spans="1:11" x14ac:dyDescent="0.25">
      <c r="A4323" s="59"/>
      <c r="B4323" s="63">
        <f>IFERROR(VLOOKUP($A4323,D_SAV!$A$5:$I$29,3,0),)</f>
        <v>0</v>
      </c>
      <c r="C4323" s="64" t="str">
        <f>IFERROR(VLOOKUP($A4323,D_SAV!$A$5:$I$29,4,0),"")</f>
        <v/>
      </c>
      <c r="D4323" s="65">
        <f>IFERROR(VLOOKUP($A4323,D_SAV!$A$5:$I$29,5,0),)</f>
        <v>0</v>
      </c>
      <c r="E4323" s="60"/>
      <c r="F4323" s="60"/>
      <c r="G4323" s="60"/>
      <c r="H4323" s="60"/>
      <c r="I4323" s="60"/>
      <c r="J4323" s="60"/>
      <c r="K4323" s="65">
        <f>IFERROR(VLOOKUP($A4323,D_SAV!$A$5:$I$29,6,0),)</f>
        <v>0</v>
      </c>
    </row>
    <row r="4324" spans="1:11" x14ac:dyDescent="0.25">
      <c r="A4324" s="59"/>
      <c r="B4324" s="63">
        <f>IFERROR(VLOOKUP($A4324,D_SAV!$A$5:$I$29,3,0),)</f>
        <v>0</v>
      </c>
      <c r="C4324" s="64" t="str">
        <f>IFERROR(VLOOKUP($A4324,D_SAV!$A$5:$I$29,4,0),"")</f>
        <v/>
      </c>
      <c r="D4324" s="65">
        <f>IFERROR(VLOOKUP($A4324,D_SAV!$A$5:$I$29,5,0),)</f>
        <v>0</v>
      </c>
      <c r="E4324" s="60"/>
      <c r="F4324" s="60"/>
      <c r="G4324" s="60"/>
      <c r="H4324" s="60"/>
      <c r="I4324" s="60"/>
      <c r="J4324" s="60"/>
      <c r="K4324" s="65">
        <f>IFERROR(VLOOKUP($A4324,D_SAV!$A$5:$I$29,6,0),)</f>
        <v>0</v>
      </c>
    </row>
    <row r="4325" spans="1:11" x14ac:dyDescent="0.25">
      <c r="A4325" s="59"/>
      <c r="B4325" s="63">
        <f>IFERROR(VLOOKUP($A4325,D_SAV!$A$5:$I$29,3,0),)</f>
        <v>0</v>
      </c>
      <c r="C4325" s="64" t="str">
        <f>IFERROR(VLOOKUP($A4325,D_SAV!$A$5:$I$29,4,0),"")</f>
        <v/>
      </c>
      <c r="D4325" s="65">
        <f>IFERROR(VLOOKUP($A4325,D_SAV!$A$5:$I$29,5,0),)</f>
        <v>0</v>
      </c>
      <c r="E4325" s="60"/>
      <c r="F4325" s="60"/>
      <c r="G4325" s="60"/>
      <c r="H4325" s="60"/>
      <c r="I4325" s="60"/>
      <c r="J4325" s="60"/>
      <c r="K4325" s="65">
        <f>IFERROR(VLOOKUP($A4325,D_SAV!$A$5:$I$29,6,0),)</f>
        <v>0</v>
      </c>
    </row>
    <row r="4326" spans="1:11" x14ac:dyDescent="0.25">
      <c r="A4326" s="59"/>
      <c r="B4326" s="63">
        <f>IFERROR(VLOOKUP($A4326,D_SAV!$A$5:$I$29,3,0),)</f>
        <v>0</v>
      </c>
      <c r="C4326" s="64" t="str">
        <f>IFERROR(VLOOKUP($A4326,D_SAV!$A$5:$I$29,4,0),"")</f>
        <v/>
      </c>
      <c r="D4326" s="65">
        <f>IFERROR(VLOOKUP($A4326,D_SAV!$A$5:$I$29,5,0),)</f>
        <v>0</v>
      </c>
      <c r="E4326" s="60"/>
      <c r="F4326" s="60"/>
      <c r="G4326" s="60"/>
      <c r="H4326" s="60"/>
      <c r="I4326" s="60"/>
      <c r="J4326" s="60"/>
      <c r="K4326" s="65">
        <f>IFERROR(VLOOKUP($A4326,D_SAV!$A$5:$I$29,6,0),)</f>
        <v>0</v>
      </c>
    </row>
    <row r="4327" spans="1:11" x14ac:dyDescent="0.25">
      <c r="A4327" s="59"/>
      <c r="B4327" s="63">
        <f>IFERROR(VLOOKUP($A4327,D_SAV!$A$5:$I$29,3,0),)</f>
        <v>0</v>
      </c>
      <c r="C4327" s="64" t="str">
        <f>IFERROR(VLOOKUP($A4327,D_SAV!$A$5:$I$29,4,0),"")</f>
        <v/>
      </c>
      <c r="D4327" s="65">
        <f>IFERROR(VLOOKUP($A4327,D_SAV!$A$5:$I$29,5,0),)</f>
        <v>0</v>
      </c>
      <c r="E4327" s="60"/>
      <c r="F4327" s="60"/>
      <c r="G4327" s="60"/>
      <c r="H4327" s="60"/>
      <c r="I4327" s="60"/>
      <c r="J4327" s="60"/>
      <c r="K4327" s="65">
        <f>IFERROR(VLOOKUP($A4327,D_SAV!$A$5:$I$29,6,0),)</f>
        <v>0</v>
      </c>
    </row>
    <row r="4328" spans="1:11" x14ac:dyDescent="0.25">
      <c r="A4328" s="59"/>
      <c r="B4328" s="63">
        <f>IFERROR(VLOOKUP($A4328,D_SAV!$A$5:$I$29,3,0),)</f>
        <v>0</v>
      </c>
      <c r="C4328" s="64" t="str">
        <f>IFERROR(VLOOKUP($A4328,D_SAV!$A$5:$I$29,4,0),"")</f>
        <v/>
      </c>
      <c r="D4328" s="65">
        <f>IFERROR(VLOOKUP($A4328,D_SAV!$A$5:$I$29,5,0),)</f>
        <v>0</v>
      </c>
      <c r="E4328" s="60"/>
      <c r="F4328" s="60"/>
      <c r="G4328" s="60"/>
      <c r="H4328" s="60"/>
      <c r="I4328" s="60"/>
      <c r="J4328" s="60"/>
      <c r="K4328" s="65">
        <f>IFERROR(VLOOKUP($A4328,D_SAV!$A$5:$I$29,6,0),)</f>
        <v>0</v>
      </c>
    </row>
    <row r="4329" spans="1:11" x14ac:dyDescent="0.25">
      <c r="A4329" s="59"/>
      <c r="B4329" s="63">
        <f>IFERROR(VLOOKUP($A4329,D_SAV!$A$5:$I$29,3,0),)</f>
        <v>0</v>
      </c>
      <c r="C4329" s="64" t="str">
        <f>IFERROR(VLOOKUP($A4329,D_SAV!$A$5:$I$29,4,0),"")</f>
        <v/>
      </c>
      <c r="D4329" s="65">
        <f>IFERROR(VLOOKUP($A4329,D_SAV!$A$5:$I$29,5,0),)</f>
        <v>0</v>
      </c>
      <c r="E4329" s="60"/>
      <c r="F4329" s="60"/>
      <c r="G4329" s="60"/>
      <c r="H4329" s="60"/>
      <c r="I4329" s="60"/>
      <c r="J4329" s="60"/>
      <c r="K4329" s="65">
        <f>IFERROR(VLOOKUP($A4329,D_SAV!$A$5:$I$29,6,0),)</f>
        <v>0</v>
      </c>
    </row>
    <row r="4330" spans="1:11" x14ac:dyDescent="0.25">
      <c r="A4330" s="59"/>
      <c r="B4330" s="63">
        <f>IFERROR(VLOOKUP($A4330,D_SAV!$A$5:$I$29,3,0),)</f>
        <v>0</v>
      </c>
      <c r="C4330" s="64" t="str">
        <f>IFERROR(VLOOKUP($A4330,D_SAV!$A$5:$I$29,4,0),"")</f>
        <v/>
      </c>
      <c r="D4330" s="65">
        <f>IFERROR(VLOOKUP($A4330,D_SAV!$A$5:$I$29,5,0),)</f>
        <v>0</v>
      </c>
      <c r="E4330" s="60"/>
      <c r="F4330" s="60"/>
      <c r="G4330" s="60"/>
      <c r="H4330" s="60"/>
      <c r="I4330" s="60"/>
      <c r="J4330" s="60"/>
      <c r="K4330" s="65">
        <f>IFERROR(VLOOKUP($A4330,D_SAV!$A$5:$I$29,6,0),)</f>
        <v>0</v>
      </c>
    </row>
    <row r="4331" spans="1:11" x14ac:dyDescent="0.25">
      <c r="A4331" s="59"/>
      <c r="B4331" s="63">
        <f>IFERROR(VLOOKUP($A4331,D_SAV!$A$5:$I$29,3,0),)</f>
        <v>0</v>
      </c>
      <c r="C4331" s="64" t="str">
        <f>IFERROR(VLOOKUP($A4331,D_SAV!$A$5:$I$29,4,0),"")</f>
        <v/>
      </c>
      <c r="D4331" s="65">
        <f>IFERROR(VLOOKUP($A4331,D_SAV!$A$5:$I$29,5,0),)</f>
        <v>0</v>
      </c>
      <c r="E4331" s="60"/>
      <c r="F4331" s="60"/>
      <c r="G4331" s="60"/>
      <c r="H4331" s="60"/>
      <c r="I4331" s="60"/>
      <c r="J4331" s="60"/>
      <c r="K4331" s="65">
        <f>IFERROR(VLOOKUP($A4331,D_SAV!$A$5:$I$29,6,0),)</f>
        <v>0</v>
      </c>
    </row>
    <row r="4332" spans="1:11" x14ac:dyDescent="0.25">
      <c r="A4332" s="59"/>
      <c r="B4332" s="63">
        <f>IFERROR(VLOOKUP($A4332,D_SAV!$A$5:$I$29,3,0),)</f>
        <v>0</v>
      </c>
      <c r="C4332" s="64" t="str">
        <f>IFERROR(VLOOKUP($A4332,D_SAV!$A$5:$I$29,4,0),"")</f>
        <v/>
      </c>
      <c r="D4332" s="65">
        <f>IFERROR(VLOOKUP($A4332,D_SAV!$A$5:$I$29,5,0),)</f>
        <v>0</v>
      </c>
      <c r="E4332" s="60"/>
      <c r="F4332" s="60"/>
      <c r="G4332" s="60"/>
      <c r="H4332" s="60"/>
      <c r="I4332" s="60"/>
      <c r="J4332" s="60"/>
      <c r="K4332" s="65">
        <f>IFERROR(VLOOKUP($A4332,D_SAV!$A$5:$I$29,6,0),)</f>
        <v>0</v>
      </c>
    </row>
    <row r="4333" spans="1:11" x14ac:dyDescent="0.25">
      <c r="A4333" s="59"/>
      <c r="B4333" s="63">
        <f>IFERROR(VLOOKUP($A4333,D_SAV!$A$5:$I$29,3,0),)</f>
        <v>0</v>
      </c>
      <c r="C4333" s="64" t="str">
        <f>IFERROR(VLOOKUP($A4333,D_SAV!$A$5:$I$29,4,0),"")</f>
        <v/>
      </c>
      <c r="D4333" s="65">
        <f>IFERROR(VLOOKUP($A4333,D_SAV!$A$5:$I$29,5,0),)</f>
        <v>0</v>
      </c>
      <c r="E4333" s="60"/>
      <c r="F4333" s="60"/>
      <c r="G4333" s="60"/>
      <c r="H4333" s="60"/>
      <c r="I4333" s="60"/>
      <c r="J4333" s="60"/>
      <c r="K4333" s="65">
        <f>IFERROR(VLOOKUP($A4333,D_SAV!$A$5:$I$29,6,0),)</f>
        <v>0</v>
      </c>
    </row>
    <row r="4334" spans="1:11" x14ac:dyDescent="0.25">
      <c r="A4334" s="59"/>
      <c r="B4334" s="63">
        <f>IFERROR(VLOOKUP($A4334,D_SAV!$A$5:$I$29,3,0),)</f>
        <v>0</v>
      </c>
      <c r="C4334" s="64" t="str">
        <f>IFERROR(VLOOKUP($A4334,D_SAV!$A$5:$I$29,4,0),"")</f>
        <v/>
      </c>
      <c r="D4334" s="65">
        <f>IFERROR(VLOOKUP($A4334,D_SAV!$A$5:$I$29,5,0),)</f>
        <v>0</v>
      </c>
      <c r="E4334" s="60"/>
      <c r="F4334" s="60"/>
      <c r="G4334" s="60"/>
      <c r="H4334" s="60"/>
      <c r="I4334" s="60"/>
      <c r="J4334" s="60"/>
      <c r="K4334" s="65">
        <f>IFERROR(VLOOKUP($A4334,D_SAV!$A$5:$I$29,6,0),)</f>
        <v>0</v>
      </c>
    </row>
    <row r="4335" spans="1:11" x14ac:dyDescent="0.25">
      <c r="A4335" s="59"/>
      <c r="B4335" s="63">
        <f>IFERROR(VLOOKUP($A4335,D_SAV!$A$5:$I$29,3,0),)</f>
        <v>0</v>
      </c>
      <c r="C4335" s="64" t="str">
        <f>IFERROR(VLOOKUP($A4335,D_SAV!$A$5:$I$29,4,0),"")</f>
        <v/>
      </c>
      <c r="D4335" s="65">
        <f>IFERROR(VLOOKUP($A4335,D_SAV!$A$5:$I$29,5,0),)</f>
        <v>0</v>
      </c>
      <c r="E4335" s="60"/>
      <c r="F4335" s="60"/>
      <c r="G4335" s="60"/>
      <c r="H4335" s="60"/>
      <c r="I4335" s="60"/>
      <c r="J4335" s="60"/>
      <c r="K4335" s="65">
        <f>IFERROR(VLOOKUP($A4335,D_SAV!$A$5:$I$29,6,0),)</f>
        <v>0</v>
      </c>
    </row>
    <row r="4336" spans="1:11" x14ac:dyDescent="0.25">
      <c r="A4336" s="59"/>
      <c r="B4336" s="63">
        <f>IFERROR(VLOOKUP($A4336,D_SAV!$A$5:$I$29,3,0),)</f>
        <v>0</v>
      </c>
      <c r="C4336" s="64" t="str">
        <f>IFERROR(VLOOKUP($A4336,D_SAV!$A$5:$I$29,4,0),"")</f>
        <v/>
      </c>
      <c r="D4336" s="65">
        <f>IFERROR(VLOOKUP($A4336,D_SAV!$A$5:$I$29,5,0),)</f>
        <v>0</v>
      </c>
      <c r="E4336" s="60"/>
      <c r="F4336" s="60"/>
      <c r="G4336" s="60"/>
      <c r="H4336" s="60"/>
      <c r="I4336" s="60"/>
      <c r="J4336" s="60"/>
      <c r="K4336" s="65">
        <f>IFERROR(VLOOKUP($A4336,D_SAV!$A$5:$I$29,6,0),)</f>
        <v>0</v>
      </c>
    </row>
    <row r="4337" spans="1:11" x14ac:dyDescent="0.25">
      <c r="A4337" s="59"/>
      <c r="B4337" s="63">
        <f>IFERROR(VLOOKUP($A4337,D_SAV!$A$5:$I$29,3,0),)</f>
        <v>0</v>
      </c>
      <c r="C4337" s="64" t="str">
        <f>IFERROR(VLOOKUP($A4337,D_SAV!$A$5:$I$29,4,0),"")</f>
        <v/>
      </c>
      <c r="D4337" s="65">
        <f>IFERROR(VLOOKUP($A4337,D_SAV!$A$5:$I$29,5,0),)</f>
        <v>0</v>
      </c>
      <c r="E4337" s="60"/>
      <c r="F4337" s="60"/>
      <c r="G4337" s="60"/>
      <c r="H4337" s="60"/>
      <c r="I4337" s="60"/>
      <c r="J4337" s="60"/>
      <c r="K4337" s="65">
        <f>IFERROR(VLOOKUP($A4337,D_SAV!$A$5:$I$29,6,0),)</f>
        <v>0</v>
      </c>
    </row>
    <row r="4338" spans="1:11" x14ac:dyDescent="0.25">
      <c r="A4338" s="59"/>
      <c r="B4338" s="63">
        <f>IFERROR(VLOOKUP($A4338,D_SAV!$A$5:$I$29,3,0),)</f>
        <v>0</v>
      </c>
      <c r="C4338" s="64" t="str">
        <f>IFERROR(VLOOKUP($A4338,D_SAV!$A$5:$I$29,4,0),"")</f>
        <v/>
      </c>
      <c r="D4338" s="65">
        <f>IFERROR(VLOOKUP($A4338,D_SAV!$A$5:$I$29,5,0),)</f>
        <v>0</v>
      </c>
      <c r="E4338" s="60"/>
      <c r="F4338" s="60"/>
      <c r="G4338" s="60"/>
      <c r="H4338" s="60"/>
      <c r="I4338" s="60"/>
      <c r="J4338" s="60"/>
      <c r="K4338" s="65">
        <f>IFERROR(VLOOKUP($A4338,D_SAV!$A$5:$I$29,6,0),)</f>
        <v>0</v>
      </c>
    </row>
    <row r="4339" spans="1:11" x14ac:dyDescent="0.25">
      <c r="A4339" s="59"/>
      <c r="B4339" s="63">
        <f>IFERROR(VLOOKUP($A4339,D_SAV!$A$5:$I$29,3,0),)</f>
        <v>0</v>
      </c>
      <c r="C4339" s="64" t="str">
        <f>IFERROR(VLOOKUP($A4339,D_SAV!$A$5:$I$29,4,0),"")</f>
        <v/>
      </c>
      <c r="D4339" s="65">
        <f>IFERROR(VLOOKUP($A4339,D_SAV!$A$5:$I$29,5,0),)</f>
        <v>0</v>
      </c>
      <c r="E4339" s="60"/>
      <c r="F4339" s="60"/>
      <c r="G4339" s="60"/>
      <c r="H4339" s="60"/>
      <c r="I4339" s="60"/>
      <c r="J4339" s="60"/>
      <c r="K4339" s="65">
        <f>IFERROR(VLOOKUP($A4339,D_SAV!$A$5:$I$29,6,0),)</f>
        <v>0</v>
      </c>
    </row>
    <row r="4340" spans="1:11" x14ac:dyDescent="0.25">
      <c r="A4340" s="59"/>
      <c r="B4340" s="63">
        <f>IFERROR(VLOOKUP($A4340,D_SAV!$A$5:$I$29,3,0),)</f>
        <v>0</v>
      </c>
      <c r="C4340" s="64" t="str">
        <f>IFERROR(VLOOKUP($A4340,D_SAV!$A$5:$I$29,4,0),"")</f>
        <v/>
      </c>
      <c r="D4340" s="65">
        <f>IFERROR(VLOOKUP($A4340,D_SAV!$A$5:$I$29,5,0),)</f>
        <v>0</v>
      </c>
      <c r="E4340" s="60"/>
      <c r="F4340" s="60"/>
      <c r="G4340" s="60"/>
      <c r="H4340" s="60"/>
      <c r="I4340" s="60"/>
      <c r="J4340" s="60"/>
      <c r="K4340" s="65">
        <f>IFERROR(VLOOKUP($A4340,D_SAV!$A$5:$I$29,6,0),)</f>
        <v>0</v>
      </c>
    </row>
    <row r="4341" spans="1:11" x14ac:dyDescent="0.25">
      <c r="A4341" s="59"/>
      <c r="B4341" s="63">
        <f>IFERROR(VLOOKUP($A4341,D_SAV!$A$5:$I$29,3,0),)</f>
        <v>0</v>
      </c>
      <c r="C4341" s="64" t="str">
        <f>IFERROR(VLOOKUP($A4341,D_SAV!$A$5:$I$29,4,0),"")</f>
        <v/>
      </c>
      <c r="D4341" s="65">
        <f>IFERROR(VLOOKUP($A4341,D_SAV!$A$5:$I$29,5,0),)</f>
        <v>0</v>
      </c>
      <c r="E4341" s="60"/>
      <c r="F4341" s="60"/>
      <c r="G4341" s="60"/>
      <c r="H4341" s="60"/>
      <c r="I4341" s="60"/>
      <c r="J4341" s="60"/>
      <c r="K4341" s="65">
        <f>IFERROR(VLOOKUP($A4341,D_SAV!$A$5:$I$29,6,0),)</f>
        <v>0</v>
      </c>
    </row>
    <row r="4342" spans="1:11" x14ac:dyDescent="0.25">
      <c r="A4342" s="59"/>
      <c r="B4342" s="63">
        <f>IFERROR(VLOOKUP($A4342,D_SAV!$A$5:$I$29,3,0),)</f>
        <v>0</v>
      </c>
      <c r="C4342" s="64" t="str">
        <f>IFERROR(VLOOKUP($A4342,D_SAV!$A$5:$I$29,4,0),"")</f>
        <v/>
      </c>
      <c r="D4342" s="65">
        <f>IFERROR(VLOOKUP($A4342,D_SAV!$A$5:$I$29,5,0),)</f>
        <v>0</v>
      </c>
      <c r="E4342" s="60"/>
      <c r="F4342" s="60"/>
      <c r="G4342" s="60"/>
      <c r="H4342" s="60"/>
      <c r="I4342" s="60"/>
      <c r="J4342" s="60"/>
      <c r="K4342" s="65">
        <f>IFERROR(VLOOKUP($A4342,D_SAV!$A$5:$I$29,6,0),)</f>
        <v>0</v>
      </c>
    </row>
    <row r="4343" spans="1:11" x14ac:dyDescent="0.25">
      <c r="A4343" s="59"/>
      <c r="B4343" s="63">
        <f>IFERROR(VLOOKUP($A4343,D_SAV!$A$5:$I$29,3,0),)</f>
        <v>0</v>
      </c>
      <c r="C4343" s="64" t="str">
        <f>IFERROR(VLOOKUP($A4343,D_SAV!$A$5:$I$29,4,0),"")</f>
        <v/>
      </c>
      <c r="D4343" s="65">
        <f>IFERROR(VLOOKUP($A4343,D_SAV!$A$5:$I$29,5,0),)</f>
        <v>0</v>
      </c>
      <c r="E4343" s="60"/>
      <c r="F4343" s="60"/>
      <c r="G4343" s="60"/>
      <c r="H4343" s="60"/>
      <c r="I4343" s="60"/>
      <c r="J4343" s="60"/>
      <c r="K4343" s="65">
        <f>IFERROR(VLOOKUP($A4343,D_SAV!$A$5:$I$29,6,0),)</f>
        <v>0</v>
      </c>
    </row>
    <row r="4344" spans="1:11" x14ac:dyDescent="0.25">
      <c r="A4344" s="59"/>
      <c r="B4344" s="63">
        <f>IFERROR(VLOOKUP($A4344,D_SAV!$A$5:$I$29,3,0),)</f>
        <v>0</v>
      </c>
      <c r="C4344" s="64" t="str">
        <f>IFERROR(VLOOKUP($A4344,D_SAV!$A$5:$I$29,4,0),"")</f>
        <v/>
      </c>
      <c r="D4344" s="65">
        <f>IFERROR(VLOOKUP($A4344,D_SAV!$A$5:$I$29,5,0),)</f>
        <v>0</v>
      </c>
      <c r="E4344" s="60"/>
      <c r="F4344" s="60"/>
      <c r="G4344" s="60"/>
      <c r="H4344" s="60"/>
      <c r="I4344" s="60"/>
      <c r="J4344" s="60"/>
      <c r="K4344" s="65">
        <f>IFERROR(VLOOKUP($A4344,D_SAV!$A$5:$I$29,6,0),)</f>
        <v>0</v>
      </c>
    </row>
    <row r="4345" spans="1:11" x14ac:dyDescent="0.25">
      <c r="A4345" s="59"/>
      <c r="B4345" s="63">
        <f>IFERROR(VLOOKUP($A4345,D_SAV!$A$5:$I$29,3,0),)</f>
        <v>0</v>
      </c>
      <c r="C4345" s="64" t="str">
        <f>IFERROR(VLOOKUP($A4345,D_SAV!$A$5:$I$29,4,0),"")</f>
        <v/>
      </c>
      <c r="D4345" s="65">
        <f>IFERROR(VLOOKUP($A4345,D_SAV!$A$5:$I$29,5,0),)</f>
        <v>0</v>
      </c>
      <c r="E4345" s="60"/>
      <c r="F4345" s="60"/>
      <c r="G4345" s="60"/>
      <c r="H4345" s="60"/>
      <c r="I4345" s="60"/>
      <c r="J4345" s="60"/>
      <c r="K4345" s="65">
        <f>IFERROR(VLOOKUP($A4345,D_SAV!$A$5:$I$29,6,0),)</f>
        <v>0</v>
      </c>
    </row>
    <row r="4346" spans="1:11" x14ac:dyDescent="0.25">
      <c r="A4346" s="59"/>
      <c r="B4346" s="63">
        <f>IFERROR(VLOOKUP($A4346,D_SAV!$A$5:$I$29,3,0),)</f>
        <v>0</v>
      </c>
      <c r="C4346" s="64" t="str">
        <f>IFERROR(VLOOKUP($A4346,D_SAV!$A$5:$I$29,4,0),"")</f>
        <v/>
      </c>
      <c r="D4346" s="65">
        <f>IFERROR(VLOOKUP($A4346,D_SAV!$A$5:$I$29,5,0),)</f>
        <v>0</v>
      </c>
      <c r="E4346" s="60"/>
      <c r="F4346" s="60"/>
      <c r="G4346" s="60"/>
      <c r="H4346" s="60"/>
      <c r="I4346" s="60"/>
      <c r="J4346" s="60"/>
      <c r="K4346" s="65">
        <f>IFERROR(VLOOKUP($A4346,D_SAV!$A$5:$I$29,6,0),)</f>
        <v>0</v>
      </c>
    </row>
    <row r="4347" spans="1:11" x14ac:dyDescent="0.25">
      <c r="A4347" s="59"/>
      <c r="B4347" s="63">
        <f>IFERROR(VLOOKUP($A4347,D_SAV!$A$5:$I$29,3,0),)</f>
        <v>0</v>
      </c>
      <c r="C4347" s="64" t="str">
        <f>IFERROR(VLOOKUP($A4347,D_SAV!$A$5:$I$29,4,0),"")</f>
        <v/>
      </c>
      <c r="D4347" s="65">
        <f>IFERROR(VLOOKUP($A4347,D_SAV!$A$5:$I$29,5,0),)</f>
        <v>0</v>
      </c>
      <c r="E4347" s="60"/>
      <c r="F4347" s="60"/>
      <c r="G4347" s="60"/>
      <c r="H4347" s="60"/>
      <c r="I4347" s="60"/>
      <c r="J4347" s="60"/>
      <c r="K4347" s="65">
        <f>IFERROR(VLOOKUP($A4347,D_SAV!$A$5:$I$29,6,0),)</f>
        <v>0</v>
      </c>
    </row>
    <row r="4348" spans="1:11" x14ac:dyDescent="0.25">
      <c r="A4348" s="59"/>
      <c r="B4348" s="63">
        <f>IFERROR(VLOOKUP($A4348,D_SAV!$A$5:$I$29,3,0),)</f>
        <v>0</v>
      </c>
      <c r="C4348" s="64" t="str">
        <f>IFERROR(VLOOKUP($A4348,D_SAV!$A$5:$I$29,4,0),"")</f>
        <v/>
      </c>
      <c r="D4348" s="65">
        <f>IFERROR(VLOOKUP($A4348,D_SAV!$A$5:$I$29,5,0),)</f>
        <v>0</v>
      </c>
      <c r="E4348" s="60"/>
      <c r="F4348" s="60"/>
      <c r="G4348" s="60"/>
      <c r="H4348" s="60"/>
      <c r="I4348" s="60"/>
      <c r="J4348" s="60"/>
      <c r="K4348" s="65">
        <f>IFERROR(VLOOKUP($A4348,D_SAV!$A$5:$I$29,6,0),)</f>
        <v>0</v>
      </c>
    </row>
    <row r="4349" spans="1:11" x14ac:dyDescent="0.25">
      <c r="A4349" s="59"/>
      <c r="B4349" s="63">
        <f>IFERROR(VLOOKUP($A4349,D_SAV!$A$5:$I$29,3,0),)</f>
        <v>0</v>
      </c>
      <c r="C4349" s="64" t="str">
        <f>IFERROR(VLOOKUP($A4349,D_SAV!$A$5:$I$29,4,0),"")</f>
        <v/>
      </c>
      <c r="D4349" s="65">
        <f>IFERROR(VLOOKUP($A4349,D_SAV!$A$5:$I$29,5,0),)</f>
        <v>0</v>
      </c>
      <c r="E4349" s="60"/>
      <c r="F4349" s="60"/>
      <c r="G4349" s="60"/>
      <c r="H4349" s="60"/>
      <c r="I4349" s="60"/>
      <c r="J4349" s="60"/>
      <c r="K4349" s="65">
        <f>IFERROR(VLOOKUP($A4349,D_SAV!$A$5:$I$29,6,0),)</f>
        <v>0</v>
      </c>
    </row>
    <row r="4350" spans="1:11" x14ac:dyDescent="0.25">
      <c r="A4350" s="59"/>
      <c r="B4350" s="63">
        <f>IFERROR(VLOOKUP($A4350,D_SAV!$A$5:$I$29,3,0),)</f>
        <v>0</v>
      </c>
      <c r="C4350" s="64" t="str">
        <f>IFERROR(VLOOKUP($A4350,D_SAV!$A$5:$I$29,4,0),"")</f>
        <v/>
      </c>
      <c r="D4350" s="65">
        <f>IFERROR(VLOOKUP($A4350,D_SAV!$A$5:$I$29,5,0),)</f>
        <v>0</v>
      </c>
      <c r="E4350" s="60"/>
      <c r="F4350" s="60"/>
      <c r="G4350" s="60"/>
      <c r="H4350" s="60"/>
      <c r="I4350" s="60"/>
      <c r="J4350" s="60"/>
      <c r="K4350" s="65">
        <f>IFERROR(VLOOKUP($A4350,D_SAV!$A$5:$I$29,6,0),)</f>
        <v>0</v>
      </c>
    </row>
    <row r="4351" spans="1:11" x14ac:dyDescent="0.25">
      <c r="A4351" s="59"/>
      <c r="B4351" s="63">
        <f>IFERROR(VLOOKUP($A4351,D_SAV!$A$5:$I$29,3,0),)</f>
        <v>0</v>
      </c>
      <c r="C4351" s="64" t="str">
        <f>IFERROR(VLOOKUP($A4351,D_SAV!$A$5:$I$29,4,0),"")</f>
        <v/>
      </c>
      <c r="D4351" s="65">
        <f>IFERROR(VLOOKUP($A4351,D_SAV!$A$5:$I$29,5,0),)</f>
        <v>0</v>
      </c>
      <c r="E4351" s="60"/>
      <c r="F4351" s="60"/>
      <c r="G4351" s="60"/>
      <c r="H4351" s="60"/>
      <c r="I4351" s="60"/>
      <c r="J4351" s="60"/>
      <c r="K4351" s="65">
        <f>IFERROR(VLOOKUP($A4351,D_SAV!$A$5:$I$29,6,0),)</f>
        <v>0</v>
      </c>
    </row>
    <row r="4352" spans="1:11" x14ac:dyDescent="0.25">
      <c r="A4352" s="59"/>
      <c r="B4352" s="63">
        <f>IFERROR(VLOOKUP($A4352,D_SAV!$A$5:$I$29,3,0),)</f>
        <v>0</v>
      </c>
      <c r="C4352" s="64" t="str">
        <f>IFERROR(VLOOKUP($A4352,D_SAV!$A$5:$I$29,4,0),"")</f>
        <v/>
      </c>
      <c r="D4352" s="65">
        <f>IFERROR(VLOOKUP($A4352,D_SAV!$A$5:$I$29,5,0),)</f>
        <v>0</v>
      </c>
      <c r="E4352" s="60"/>
      <c r="F4352" s="60"/>
      <c r="G4352" s="60"/>
      <c r="H4352" s="60"/>
      <c r="I4352" s="60"/>
      <c r="J4352" s="60"/>
      <c r="K4352" s="65">
        <f>IFERROR(VLOOKUP($A4352,D_SAV!$A$5:$I$29,6,0),)</f>
        <v>0</v>
      </c>
    </row>
    <row r="4353" spans="1:11" x14ac:dyDescent="0.25">
      <c r="A4353" s="59"/>
      <c r="B4353" s="63">
        <f>IFERROR(VLOOKUP($A4353,D_SAV!$A$5:$I$29,3,0),)</f>
        <v>0</v>
      </c>
      <c r="C4353" s="64" t="str">
        <f>IFERROR(VLOOKUP($A4353,D_SAV!$A$5:$I$29,4,0),"")</f>
        <v/>
      </c>
      <c r="D4353" s="65">
        <f>IFERROR(VLOOKUP($A4353,D_SAV!$A$5:$I$29,5,0),)</f>
        <v>0</v>
      </c>
      <c r="E4353" s="60"/>
      <c r="F4353" s="60"/>
      <c r="G4353" s="60"/>
      <c r="H4353" s="60"/>
      <c r="I4353" s="60"/>
      <c r="J4353" s="60"/>
      <c r="K4353" s="65">
        <f>IFERROR(VLOOKUP($A4353,D_SAV!$A$5:$I$29,6,0),)</f>
        <v>0</v>
      </c>
    </row>
    <row r="4354" spans="1:11" x14ac:dyDescent="0.25">
      <c r="A4354" s="59"/>
      <c r="B4354" s="63">
        <f>IFERROR(VLOOKUP($A4354,D_SAV!$A$5:$I$29,3,0),)</f>
        <v>0</v>
      </c>
      <c r="C4354" s="64" t="str">
        <f>IFERROR(VLOOKUP($A4354,D_SAV!$A$5:$I$29,4,0),"")</f>
        <v/>
      </c>
      <c r="D4354" s="65">
        <f>IFERROR(VLOOKUP($A4354,D_SAV!$A$5:$I$29,5,0),)</f>
        <v>0</v>
      </c>
      <c r="E4354" s="60"/>
      <c r="F4354" s="60"/>
      <c r="G4354" s="60"/>
      <c r="H4354" s="60"/>
      <c r="I4354" s="60"/>
      <c r="J4354" s="60"/>
      <c r="K4354" s="65">
        <f>IFERROR(VLOOKUP($A4354,D_SAV!$A$5:$I$29,6,0),)</f>
        <v>0</v>
      </c>
    </row>
    <row r="4355" spans="1:11" x14ac:dyDescent="0.25">
      <c r="A4355" s="59"/>
      <c r="B4355" s="63">
        <f>IFERROR(VLOOKUP($A4355,D_SAV!$A$5:$I$29,3,0),)</f>
        <v>0</v>
      </c>
      <c r="C4355" s="64" t="str">
        <f>IFERROR(VLOOKUP($A4355,D_SAV!$A$5:$I$29,4,0),"")</f>
        <v/>
      </c>
      <c r="D4355" s="65">
        <f>IFERROR(VLOOKUP($A4355,D_SAV!$A$5:$I$29,5,0),)</f>
        <v>0</v>
      </c>
      <c r="E4355" s="60"/>
      <c r="F4355" s="60"/>
      <c r="G4355" s="60"/>
      <c r="H4355" s="60"/>
      <c r="I4355" s="60"/>
      <c r="J4355" s="60"/>
      <c r="K4355" s="65">
        <f>IFERROR(VLOOKUP($A4355,D_SAV!$A$5:$I$29,6,0),)</f>
        <v>0</v>
      </c>
    </row>
    <row r="4356" spans="1:11" x14ac:dyDescent="0.25">
      <c r="A4356" s="59"/>
      <c r="B4356" s="63">
        <f>IFERROR(VLOOKUP($A4356,D_SAV!$A$5:$I$29,3,0),)</f>
        <v>0</v>
      </c>
      <c r="C4356" s="64" t="str">
        <f>IFERROR(VLOOKUP($A4356,D_SAV!$A$5:$I$29,4,0),"")</f>
        <v/>
      </c>
      <c r="D4356" s="65">
        <f>IFERROR(VLOOKUP($A4356,D_SAV!$A$5:$I$29,5,0),)</f>
        <v>0</v>
      </c>
      <c r="E4356" s="60"/>
      <c r="F4356" s="60"/>
      <c r="G4356" s="60"/>
      <c r="H4356" s="60"/>
      <c r="I4356" s="60"/>
      <c r="J4356" s="60"/>
      <c r="K4356" s="65">
        <f>IFERROR(VLOOKUP($A4356,D_SAV!$A$5:$I$29,6,0),)</f>
        <v>0</v>
      </c>
    </row>
    <row r="4357" spans="1:11" x14ac:dyDescent="0.25">
      <c r="A4357" s="59"/>
      <c r="B4357" s="63">
        <f>IFERROR(VLOOKUP($A4357,D_SAV!$A$5:$I$29,3,0),)</f>
        <v>0</v>
      </c>
      <c r="C4357" s="64" t="str">
        <f>IFERROR(VLOOKUP($A4357,D_SAV!$A$5:$I$29,4,0),"")</f>
        <v/>
      </c>
      <c r="D4357" s="65">
        <f>IFERROR(VLOOKUP($A4357,D_SAV!$A$5:$I$29,5,0),)</f>
        <v>0</v>
      </c>
      <c r="E4357" s="60"/>
      <c r="F4357" s="60"/>
      <c r="G4357" s="60"/>
      <c r="H4357" s="60"/>
      <c r="I4357" s="60"/>
      <c r="J4357" s="60"/>
      <c r="K4357" s="65">
        <f>IFERROR(VLOOKUP($A4357,D_SAV!$A$5:$I$29,6,0),)</f>
        <v>0</v>
      </c>
    </row>
    <row r="4358" spans="1:11" x14ac:dyDescent="0.25">
      <c r="A4358" s="59"/>
      <c r="B4358" s="63">
        <f>IFERROR(VLOOKUP($A4358,D_SAV!$A$5:$I$29,3,0),)</f>
        <v>0</v>
      </c>
      <c r="C4358" s="64" t="str">
        <f>IFERROR(VLOOKUP($A4358,D_SAV!$A$5:$I$29,4,0),"")</f>
        <v/>
      </c>
      <c r="D4358" s="65">
        <f>IFERROR(VLOOKUP($A4358,D_SAV!$A$5:$I$29,5,0),)</f>
        <v>0</v>
      </c>
      <c r="E4358" s="60"/>
      <c r="F4358" s="60"/>
      <c r="G4358" s="60"/>
      <c r="H4358" s="60"/>
      <c r="I4358" s="60"/>
      <c r="J4358" s="60"/>
      <c r="K4358" s="65">
        <f>IFERROR(VLOOKUP($A4358,D_SAV!$A$5:$I$29,6,0),)</f>
        <v>0</v>
      </c>
    </row>
    <row r="4359" spans="1:11" x14ac:dyDescent="0.25">
      <c r="A4359" s="59"/>
      <c r="B4359" s="63">
        <f>IFERROR(VLOOKUP($A4359,D_SAV!$A$5:$I$29,3,0),)</f>
        <v>0</v>
      </c>
      <c r="C4359" s="64" t="str">
        <f>IFERROR(VLOOKUP($A4359,D_SAV!$A$5:$I$29,4,0),"")</f>
        <v/>
      </c>
      <c r="D4359" s="65">
        <f>IFERROR(VLOOKUP($A4359,D_SAV!$A$5:$I$29,5,0),)</f>
        <v>0</v>
      </c>
      <c r="E4359" s="60"/>
      <c r="F4359" s="60"/>
      <c r="G4359" s="60"/>
      <c r="H4359" s="60"/>
      <c r="I4359" s="60"/>
      <c r="J4359" s="60"/>
      <c r="K4359" s="65">
        <f>IFERROR(VLOOKUP($A4359,D_SAV!$A$5:$I$29,6,0),)</f>
        <v>0</v>
      </c>
    </row>
    <row r="4360" spans="1:11" x14ac:dyDescent="0.25">
      <c r="A4360" s="59"/>
      <c r="B4360" s="63">
        <f>IFERROR(VLOOKUP($A4360,D_SAV!$A$5:$I$29,3,0),)</f>
        <v>0</v>
      </c>
      <c r="C4360" s="64" t="str">
        <f>IFERROR(VLOOKUP($A4360,D_SAV!$A$5:$I$29,4,0),"")</f>
        <v/>
      </c>
      <c r="D4360" s="65">
        <f>IFERROR(VLOOKUP($A4360,D_SAV!$A$5:$I$29,5,0),)</f>
        <v>0</v>
      </c>
      <c r="E4360" s="60"/>
      <c r="F4360" s="60"/>
      <c r="G4360" s="60"/>
      <c r="H4360" s="60"/>
      <c r="I4360" s="60"/>
      <c r="J4360" s="60"/>
      <c r="K4360" s="65">
        <f>IFERROR(VLOOKUP($A4360,D_SAV!$A$5:$I$29,6,0),)</f>
        <v>0</v>
      </c>
    </row>
    <row r="4361" spans="1:11" x14ac:dyDescent="0.25">
      <c r="A4361" s="59"/>
      <c r="B4361" s="63">
        <f>IFERROR(VLOOKUP($A4361,D_SAV!$A$5:$I$29,3,0),)</f>
        <v>0</v>
      </c>
      <c r="C4361" s="64" t="str">
        <f>IFERROR(VLOOKUP($A4361,D_SAV!$A$5:$I$29,4,0),"")</f>
        <v/>
      </c>
      <c r="D4361" s="65">
        <f>IFERROR(VLOOKUP($A4361,D_SAV!$A$5:$I$29,5,0),)</f>
        <v>0</v>
      </c>
      <c r="E4361" s="60"/>
      <c r="F4361" s="60"/>
      <c r="G4361" s="60"/>
      <c r="H4361" s="60"/>
      <c r="I4361" s="60"/>
      <c r="J4361" s="60"/>
      <c r="K4361" s="65">
        <f>IFERROR(VLOOKUP($A4361,D_SAV!$A$5:$I$29,6,0),)</f>
        <v>0</v>
      </c>
    </row>
    <row r="4362" spans="1:11" x14ac:dyDescent="0.25">
      <c r="A4362" s="59"/>
      <c r="B4362" s="63">
        <f>IFERROR(VLOOKUP($A4362,D_SAV!$A$5:$I$29,3,0),)</f>
        <v>0</v>
      </c>
      <c r="C4362" s="64" t="str">
        <f>IFERROR(VLOOKUP($A4362,D_SAV!$A$5:$I$29,4,0),"")</f>
        <v/>
      </c>
      <c r="D4362" s="65">
        <f>IFERROR(VLOOKUP($A4362,D_SAV!$A$5:$I$29,5,0),)</f>
        <v>0</v>
      </c>
      <c r="E4362" s="60"/>
      <c r="F4362" s="60"/>
      <c r="G4362" s="60"/>
      <c r="H4362" s="60"/>
      <c r="I4362" s="60"/>
      <c r="J4362" s="60"/>
      <c r="K4362" s="65">
        <f>IFERROR(VLOOKUP($A4362,D_SAV!$A$5:$I$29,6,0),)</f>
        <v>0</v>
      </c>
    </row>
    <row r="4363" spans="1:11" x14ac:dyDescent="0.25">
      <c r="A4363" s="59"/>
      <c r="B4363" s="63">
        <f>IFERROR(VLOOKUP($A4363,D_SAV!$A$5:$I$29,3,0),)</f>
        <v>0</v>
      </c>
      <c r="C4363" s="64" t="str">
        <f>IFERROR(VLOOKUP($A4363,D_SAV!$A$5:$I$29,4,0),"")</f>
        <v/>
      </c>
      <c r="D4363" s="65">
        <f>IFERROR(VLOOKUP($A4363,D_SAV!$A$5:$I$29,5,0),)</f>
        <v>0</v>
      </c>
      <c r="E4363" s="60"/>
      <c r="F4363" s="60"/>
      <c r="G4363" s="60"/>
      <c r="H4363" s="60"/>
      <c r="I4363" s="60"/>
      <c r="J4363" s="60"/>
      <c r="K4363" s="65">
        <f>IFERROR(VLOOKUP($A4363,D_SAV!$A$5:$I$29,6,0),)</f>
        <v>0</v>
      </c>
    </row>
    <row r="4364" spans="1:11" x14ac:dyDescent="0.25">
      <c r="A4364" s="59"/>
      <c r="B4364" s="63">
        <f>IFERROR(VLOOKUP($A4364,D_SAV!$A$5:$I$29,3,0),)</f>
        <v>0</v>
      </c>
      <c r="C4364" s="64" t="str">
        <f>IFERROR(VLOOKUP($A4364,D_SAV!$A$5:$I$29,4,0),"")</f>
        <v/>
      </c>
      <c r="D4364" s="65">
        <f>IFERROR(VLOOKUP($A4364,D_SAV!$A$5:$I$29,5,0),)</f>
        <v>0</v>
      </c>
      <c r="E4364" s="60"/>
      <c r="F4364" s="60"/>
      <c r="G4364" s="60"/>
      <c r="H4364" s="60"/>
      <c r="I4364" s="60"/>
      <c r="J4364" s="60"/>
      <c r="K4364" s="65">
        <f>IFERROR(VLOOKUP($A4364,D_SAV!$A$5:$I$29,6,0),)</f>
        <v>0</v>
      </c>
    </row>
    <row r="4365" spans="1:11" x14ac:dyDescent="0.25">
      <c r="A4365" s="59"/>
      <c r="B4365" s="63">
        <f>IFERROR(VLOOKUP($A4365,D_SAV!$A$5:$I$29,3,0),)</f>
        <v>0</v>
      </c>
      <c r="C4365" s="64" t="str">
        <f>IFERROR(VLOOKUP($A4365,D_SAV!$A$5:$I$29,4,0),"")</f>
        <v/>
      </c>
      <c r="D4365" s="65">
        <f>IFERROR(VLOOKUP($A4365,D_SAV!$A$5:$I$29,5,0),)</f>
        <v>0</v>
      </c>
      <c r="E4365" s="60"/>
      <c r="F4365" s="60"/>
      <c r="G4365" s="60"/>
      <c r="H4365" s="60"/>
      <c r="I4365" s="60"/>
      <c r="J4365" s="60"/>
      <c r="K4365" s="65">
        <f>IFERROR(VLOOKUP($A4365,D_SAV!$A$5:$I$29,6,0),)</f>
        <v>0</v>
      </c>
    </row>
    <row r="4366" spans="1:11" x14ac:dyDescent="0.25">
      <c r="A4366" s="59"/>
      <c r="B4366" s="63">
        <f>IFERROR(VLOOKUP($A4366,D_SAV!$A$5:$I$29,3,0),)</f>
        <v>0</v>
      </c>
      <c r="C4366" s="64" t="str">
        <f>IFERROR(VLOOKUP($A4366,D_SAV!$A$5:$I$29,4,0),"")</f>
        <v/>
      </c>
      <c r="D4366" s="65">
        <f>IFERROR(VLOOKUP($A4366,D_SAV!$A$5:$I$29,5,0),)</f>
        <v>0</v>
      </c>
      <c r="E4366" s="60"/>
      <c r="F4366" s="60"/>
      <c r="G4366" s="60"/>
      <c r="H4366" s="60"/>
      <c r="I4366" s="60"/>
      <c r="J4366" s="60"/>
      <c r="K4366" s="65">
        <f>IFERROR(VLOOKUP($A4366,D_SAV!$A$5:$I$29,6,0),)</f>
        <v>0</v>
      </c>
    </row>
    <row r="4367" spans="1:11" x14ac:dyDescent="0.25">
      <c r="A4367" s="59"/>
      <c r="B4367" s="63">
        <f>IFERROR(VLOOKUP($A4367,D_SAV!$A$5:$I$29,3,0),)</f>
        <v>0</v>
      </c>
      <c r="C4367" s="64" t="str">
        <f>IFERROR(VLOOKUP($A4367,D_SAV!$A$5:$I$29,4,0),"")</f>
        <v/>
      </c>
      <c r="D4367" s="65">
        <f>IFERROR(VLOOKUP($A4367,D_SAV!$A$5:$I$29,5,0),)</f>
        <v>0</v>
      </c>
      <c r="E4367" s="60"/>
      <c r="F4367" s="60"/>
      <c r="G4367" s="60"/>
      <c r="H4367" s="60"/>
      <c r="I4367" s="60"/>
      <c r="J4367" s="60"/>
      <c r="K4367" s="65">
        <f>IFERROR(VLOOKUP($A4367,D_SAV!$A$5:$I$29,6,0),)</f>
        <v>0</v>
      </c>
    </row>
    <row r="4368" spans="1:11" x14ac:dyDescent="0.25">
      <c r="A4368" s="59"/>
      <c r="B4368" s="63">
        <f>IFERROR(VLOOKUP($A4368,D_SAV!$A$5:$I$29,3,0),)</f>
        <v>0</v>
      </c>
      <c r="C4368" s="64" t="str">
        <f>IFERROR(VLOOKUP($A4368,D_SAV!$A$5:$I$29,4,0),"")</f>
        <v/>
      </c>
      <c r="D4368" s="65">
        <f>IFERROR(VLOOKUP($A4368,D_SAV!$A$5:$I$29,5,0),)</f>
        <v>0</v>
      </c>
      <c r="E4368" s="60"/>
      <c r="F4368" s="60"/>
      <c r="G4368" s="60"/>
      <c r="H4368" s="60"/>
      <c r="I4368" s="60"/>
      <c r="J4368" s="60"/>
      <c r="K4368" s="65">
        <f>IFERROR(VLOOKUP($A4368,D_SAV!$A$5:$I$29,6,0),)</f>
        <v>0</v>
      </c>
    </row>
    <row r="4369" spans="1:11" x14ac:dyDescent="0.25">
      <c r="A4369" s="59"/>
      <c r="B4369" s="63">
        <f>IFERROR(VLOOKUP($A4369,D_SAV!$A$5:$I$29,3,0),)</f>
        <v>0</v>
      </c>
      <c r="C4369" s="64" t="str">
        <f>IFERROR(VLOOKUP($A4369,D_SAV!$A$5:$I$29,4,0),"")</f>
        <v/>
      </c>
      <c r="D4369" s="65">
        <f>IFERROR(VLOOKUP($A4369,D_SAV!$A$5:$I$29,5,0),)</f>
        <v>0</v>
      </c>
      <c r="E4369" s="60"/>
      <c r="F4369" s="60"/>
      <c r="G4369" s="60"/>
      <c r="H4369" s="60"/>
      <c r="I4369" s="60"/>
      <c r="J4369" s="60"/>
      <c r="K4369" s="65">
        <f>IFERROR(VLOOKUP($A4369,D_SAV!$A$5:$I$29,6,0),)</f>
        <v>0</v>
      </c>
    </row>
    <row r="4370" spans="1:11" x14ac:dyDescent="0.25">
      <c r="A4370" s="59"/>
      <c r="B4370" s="63">
        <f>IFERROR(VLOOKUP($A4370,D_SAV!$A$5:$I$29,3,0),)</f>
        <v>0</v>
      </c>
      <c r="C4370" s="64" t="str">
        <f>IFERROR(VLOOKUP($A4370,D_SAV!$A$5:$I$29,4,0),"")</f>
        <v/>
      </c>
      <c r="D4370" s="65">
        <f>IFERROR(VLOOKUP($A4370,D_SAV!$A$5:$I$29,5,0),)</f>
        <v>0</v>
      </c>
      <c r="E4370" s="60"/>
      <c r="F4370" s="60"/>
      <c r="G4370" s="60"/>
      <c r="H4370" s="60"/>
      <c r="I4370" s="60"/>
      <c r="J4370" s="60"/>
      <c r="K4370" s="65">
        <f>IFERROR(VLOOKUP($A4370,D_SAV!$A$5:$I$29,6,0),)</f>
        <v>0</v>
      </c>
    </row>
    <row r="4371" spans="1:11" x14ac:dyDescent="0.25">
      <c r="A4371" s="59"/>
      <c r="B4371" s="63">
        <f>IFERROR(VLOOKUP($A4371,D_SAV!$A$5:$I$29,3,0),)</f>
        <v>0</v>
      </c>
      <c r="C4371" s="64" t="str">
        <f>IFERROR(VLOOKUP($A4371,D_SAV!$A$5:$I$29,4,0),"")</f>
        <v/>
      </c>
      <c r="D4371" s="65">
        <f>IFERROR(VLOOKUP($A4371,D_SAV!$A$5:$I$29,5,0),)</f>
        <v>0</v>
      </c>
      <c r="E4371" s="60"/>
      <c r="F4371" s="60"/>
      <c r="G4371" s="60"/>
      <c r="H4371" s="60"/>
      <c r="I4371" s="60"/>
      <c r="J4371" s="60"/>
      <c r="K4371" s="65">
        <f>IFERROR(VLOOKUP($A4371,D_SAV!$A$5:$I$29,6,0),)</f>
        <v>0</v>
      </c>
    </row>
    <row r="4372" spans="1:11" x14ac:dyDescent="0.25">
      <c r="A4372" s="59"/>
      <c r="B4372" s="63">
        <f>IFERROR(VLOOKUP($A4372,D_SAV!$A$5:$I$29,3,0),)</f>
        <v>0</v>
      </c>
      <c r="C4372" s="64" t="str">
        <f>IFERROR(VLOOKUP($A4372,D_SAV!$A$5:$I$29,4,0),"")</f>
        <v/>
      </c>
      <c r="D4372" s="65">
        <f>IFERROR(VLOOKUP($A4372,D_SAV!$A$5:$I$29,5,0),)</f>
        <v>0</v>
      </c>
      <c r="E4372" s="60"/>
      <c r="F4372" s="60"/>
      <c r="G4372" s="60"/>
      <c r="H4372" s="60"/>
      <c r="I4372" s="60"/>
      <c r="J4372" s="60"/>
      <c r="K4372" s="65">
        <f>IFERROR(VLOOKUP($A4372,D_SAV!$A$5:$I$29,6,0),)</f>
        <v>0</v>
      </c>
    </row>
    <row r="4373" spans="1:11" x14ac:dyDescent="0.25">
      <c r="A4373" s="59"/>
      <c r="B4373" s="63">
        <f>IFERROR(VLOOKUP($A4373,D_SAV!$A$5:$I$29,3,0),)</f>
        <v>0</v>
      </c>
      <c r="C4373" s="64" t="str">
        <f>IFERROR(VLOOKUP($A4373,D_SAV!$A$5:$I$29,4,0),"")</f>
        <v/>
      </c>
      <c r="D4373" s="65">
        <f>IFERROR(VLOOKUP($A4373,D_SAV!$A$5:$I$29,5,0),)</f>
        <v>0</v>
      </c>
      <c r="E4373" s="60"/>
      <c r="F4373" s="60"/>
      <c r="G4373" s="60"/>
      <c r="H4373" s="60"/>
      <c r="I4373" s="60"/>
      <c r="J4373" s="60"/>
      <c r="K4373" s="65">
        <f>IFERROR(VLOOKUP($A4373,D_SAV!$A$5:$I$29,6,0),)</f>
        <v>0</v>
      </c>
    </row>
    <row r="4374" spans="1:11" x14ac:dyDescent="0.25">
      <c r="A4374" s="59"/>
      <c r="B4374" s="63">
        <f>IFERROR(VLOOKUP($A4374,D_SAV!$A$5:$I$29,3,0),)</f>
        <v>0</v>
      </c>
      <c r="C4374" s="64" t="str">
        <f>IFERROR(VLOOKUP($A4374,D_SAV!$A$5:$I$29,4,0),"")</f>
        <v/>
      </c>
      <c r="D4374" s="65">
        <f>IFERROR(VLOOKUP($A4374,D_SAV!$A$5:$I$29,5,0),)</f>
        <v>0</v>
      </c>
      <c r="E4374" s="60"/>
      <c r="F4374" s="60"/>
      <c r="G4374" s="60"/>
      <c r="H4374" s="60"/>
      <c r="I4374" s="60"/>
      <c r="J4374" s="60"/>
      <c r="K4374" s="65">
        <f>IFERROR(VLOOKUP($A4374,D_SAV!$A$5:$I$29,6,0),)</f>
        <v>0</v>
      </c>
    </row>
    <row r="4375" spans="1:11" x14ac:dyDescent="0.25">
      <c r="A4375" s="59"/>
      <c r="B4375" s="63">
        <f>IFERROR(VLOOKUP($A4375,D_SAV!$A$5:$I$29,3,0),)</f>
        <v>0</v>
      </c>
      <c r="C4375" s="64" t="str">
        <f>IFERROR(VLOOKUP($A4375,D_SAV!$A$5:$I$29,4,0),"")</f>
        <v/>
      </c>
      <c r="D4375" s="65">
        <f>IFERROR(VLOOKUP($A4375,D_SAV!$A$5:$I$29,5,0),)</f>
        <v>0</v>
      </c>
      <c r="E4375" s="60"/>
      <c r="F4375" s="60"/>
      <c r="G4375" s="60"/>
      <c r="H4375" s="60"/>
      <c r="I4375" s="60"/>
      <c r="J4375" s="60"/>
      <c r="K4375" s="65">
        <f>IFERROR(VLOOKUP($A4375,D_SAV!$A$5:$I$29,6,0),)</f>
        <v>0</v>
      </c>
    </row>
    <row r="4376" spans="1:11" x14ac:dyDescent="0.25">
      <c r="A4376" s="59"/>
      <c r="B4376" s="63">
        <f>IFERROR(VLOOKUP($A4376,D_SAV!$A$5:$I$29,3,0),)</f>
        <v>0</v>
      </c>
      <c r="C4376" s="64" t="str">
        <f>IFERROR(VLOOKUP($A4376,D_SAV!$A$5:$I$29,4,0),"")</f>
        <v/>
      </c>
      <c r="D4376" s="65">
        <f>IFERROR(VLOOKUP($A4376,D_SAV!$A$5:$I$29,5,0),)</f>
        <v>0</v>
      </c>
      <c r="E4376" s="60"/>
      <c r="F4376" s="60"/>
      <c r="G4376" s="60"/>
      <c r="H4376" s="60"/>
      <c r="I4376" s="60"/>
      <c r="J4376" s="60"/>
      <c r="K4376" s="65">
        <f>IFERROR(VLOOKUP($A4376,D_SAV!$A$5:$I$29,6,0),)</f>
        <v>0</v>
      </c>
    </row>
    <row r="4377" spans="1:11" x14ac:dyDescent="0.25">
      <c r="A4377" s="59"/>
      <c r="B4377" s="63">
        <f>IFERROR(VLOOKUP($A4377,D_SAV!$A$5:$I$29,3,0),)</f>
        <v>0</v>
      </c>
      <c r="C4377" s="64" t="str">
        <f>IFERROR(VLOOKUP($A4377,D_SAV!$A$5:$I$29,4,0),"")</f>
        <v/>
      </c>
      <c r="D4377" s="65">
        <f>IFERROR(VLOOKUP($A4377,D_SAV!$A$5:$I$29,5,0),)</f>
        <v>0</v>
      </c>
      <c r="E4377" s="60"/>
      <c r="F4377" s="60"/>
      <c r="G4377" s="60"/>
      <c r="H4377" s="60"/>
      <c r="I4377" s="60"/>
      <c r="J4377" s="60"/>
      <c r="K4377" s="65">
        <f>IFERROR(VLOOKUP($A4377,D_SAV!$A$5:$I$29,6,0),)</f>
        <v>0</v>
      </c>
    </row>
    <row r="4378" spans="1:11" x14ac:dyDescent="0.25">
      <c r="A4378" s="59"/>
      <c r="B4378" s="63">
        <f>IFERROR(VLOOKUP($A4378,D_SAV!$A$5:$I$29,3,0),)</f>
        <v>0</v>
      </c>
      <c r="C4378" s="64" t="str">
        <f>IFERROR(VLOOKUP($A4378,D_SAV!$A$5:$I$29,4,0),"")</f>
        <v/>
      </c>
      <c r="D4378" s="65">
        <f>IFERROR(VLOOKUP($A4378,D_SAV!$A$5:$I$29,5,0),)</f>
        <v>0</v>
      </c>
      <c r="E4378" s="60"/>
      <c r="F4378" s="60"/>
      <c r="G4378" s="60"/>
      <c r="H4378" s="60"/>
      <c r="I4378" s="60"/>
      <c r="J4378" s="60"/>
      <c r="K4378" s="65">
        <f>IFERROR(VLOOKUP($A4378,D_SAV!$A$5:$I$29,6,0),)</f>
        <v>0</v>
      </c>
    </row>
    <row r="4379" spans="1:11" x14ac:dyDescent="0.25">
      <c r="A4379" s="59"/>
      <c r="B4379" s="63">
        <f>IFERROR(VLOOKUP($A4379,D_SAV!$A$5:$I$29,3,0),)</f>
        <v>0</v>
      </c>
      <c r="C4379" s="64" t="str">
        <f>IFERROR(VLOOKUP($A4379,D_SAV!$A$5:$I$29,4,0),"")</f>
        <v/>
      </c>
      <c r="D4379" s="65">
        <f>IFERROR(VLOOKUP($A4379,D_SAV!$A$5:$I$29,5,0),)</f>
        <v>0</v>
      </c>
      <c r="E4379" s="60"/>
      <c r="F4379" s="60"/>
      <c r="G4379" s="60"/>
      <c r="H4379" s="60"/>
      <c r="I4379" s="60"/>
      <c r="J4379" s="60"/>
      <c r="K4379" s="65">
        <f>IFERROR(VLOOKUP($A4379,D_SAV!$A$5:$I$29,6,0),)</f>
        <v>0</v>
      </c>
    </row>
    <row r="4380" spans="1:11" x14ac:dyDescent="0.25">
      <c r="A4380" s="59"/>
      <c r="B4380" s="63">
        <f>IFERROR(VLOOKUP($A4380,D_SAV!$A$5:$I$29,3,0),)</f>
        <v>0</v>
      </c>
      <c r="C4380" s="64" t="str">
        <f>IFERROR(VLOOKUP($A4380,D_SAV!$A$5:$I$29,4,0),"")</f>
        <v/>
      </c>
      <c r="D4380" s="65">
        <f>IFERROR(VLOOKUP($A4380,D_SAV!$A$5:$I$29,5,0),)</f>
        <v>0</v>
      </c>
      <c r="E4380" s="60"/>
      <c r="F4380" s="60"/>
      <c r="G4380" s="60"/>
      <c r="H4380" s="60"/>
      <c r="I4380" s="60"/>
      <c r="J4380" s="60"/>
      <c r="K4380" s="65">
        <f>IFERROR(VLOOKUP($A4380,D_SAV!$A$5:$I$29,6,0),)</f>
        <v>0</v>
      </c>
    </row>
    <row r="4381" spans="1:11" x14ac:dyDescent="0.25">
      <c r="A4381" s="59"/>
      <c r="B4381" s="63">
        <f>IFERROR(VLOOKUP($A4381,D_SAV!$A$5:$I$29,3,0),)</f>
        <v>0</v>
      </c>
      <c r="C4381" s="64" t="str">
        <f>IFERROR(VLOOKUP($A4381,D_SAV!$A$5:$I$29,4,0),"")</f>
        <v/>
      </c>
      <c r="D4381" s="65">
        <f>IFERROR(VLOOKUP($A4381,D_SAV!$A$5:$I$29,5,0),)</f>
        <v>0</v>
      </c>
      <c r="E4381" s="60"/>
      <c r="F4381" s="60"/>
      <c r="G4381" s="60"/>
      <c r="H4381" s="60"/>
      <c r="I4381" s="60"/>
      <c r="J4381" s="60"/>
      <c r="K4381" s="65">
        <f>IFERROR(VLOOKUP($A4381,D_SAV!$A$5:$I$29,6,0),)</f>
        <v>0</v>
      </c>
    </row>
    <row r="4382" spans="1:11" x14ac:dyDescent="0.25">
      <c r="A4382" s="59"/>
      <c r="B4382" s="63">
        <f>IFERROR(VLOOKUP($A4382,D_SAV!$A$5:$I$29,3,0),)</f>
        <v>0</v>
      </c>
      <c r="C4382" s="64" t="str">
        <f>IFERROR(VLOOKUP($A4382,D_SAV!$A$5:$I$29,4,0),"")</f>
        <v/>
      </c>
      <c r="D4382" s="65">
        <f>IFERROR(VLOOKUP($A4382,D_SAV!$A$5:$I$29,5,0),)</f>
        <v>0</v>
      </c>
      <c r="E4382" s="60"/>
      <c r="F4382" s="60"/>
      <c r="G4382" s="60"/>
      <c r="H4382" s="60"/>
      <c r="I4382" s="60"/>
      <c r="J4382" s="60"/>
      <c r="K4382" s="65">
        <f>IFERROR(VLOOKUP($A4382,D_SAV!$A$5:$I$29,6,0),)</f>
        <v>0</v>
      </c>
    </row>
    <row r="4383" spans="1:11" x14ac:dyDescent="0.25">
      <c r="A4383" s="59"/>
      <c r="B4383" s="63">
        <f>IFERROR(VLOOKUP($A4383,D_SAV!$A$5:$I$29,3,0),)</f>
        <v>0</v>
      </c>
      <c r="C4383" s="64" t="str">
        <f>IFERROR(VLOOKUP($A4383,D_SAV!$A$5:$I$29,4,0),"")</f>
        <v/>
      </c>
      <c r="D4383" s="65">
        <f>IFERROR(VLOOKUP($A4383,D_SAV!$A$5:$I$29,5,0),)</f>
        <v>0</v>
      </c>
      <c r="E4383" s="60"/>
      <c r="F4383" s="60"/>
      <c r="G4383" s="60"/>
      <c r="H4383" s="60"/>
      <c r="I4383" s="60"/>
      <c r="J4383" s="60"/>
      <c r="K4383" s="65">
        <f>IFERROR(VLOOKUP($A4383,D_SAV!$A$5:$I$29,6,0),)</f>
        <v>0</v>
      </c>
    </row>
    <row r="4384" spans="1:11" x14ac:dyDescent="0.25">
      <c r="A4384" s="59"/>
      <c r="B4384" s="63">
        <f>IFERROR(VLOOKUP($A4384,D_SAV!$A$5:$I$29,3,0),)</f>
        <v>0</v>
      </c>
      <c r="C4384" s="64" t="str">
        <f>IFERROR(VLOOKUP($A4384,D_SAV!$A$5:$I$29,4,0),"")</f>
        <v/>
      </c>
      <c r="D4384" s="65">
        <f>IFERROR(VLOOKUP($A4384,D_SAV!$A$5:$I$29,5,0),)</f>
        <v>0</v>
      </c>
      <c r="E4384" s="60"/>
      <c r="F4384" s="60"/>
      <c r="G4384" s="60"/>
      <c r="H4384" s="60"/>
      <c r="I4384" s="60"/>
      <c r="J4384" s="60"/>
      <c r="K4384" s="65">
        <f>IFERROR(VLOOKUP($A4384,D_SAV!$A$5:$I$29,6,0),)</f>
        <v>0</v>
      </c>
    </row>
    <row r="4385" spans="1:11" x14ac:dyDescent="0.25">
      <c r="A4385" s="59"/>
      <c r="B4385" s="63">
        <f>IFERROR(VLOOKUP($A4385,D_SAV!$A$5:$I$29,3,0),)</f>
        <v>0</v>
      </c>
      <c r="C4385" s="64" t="str">
        <f>IFERROR(VLOOKUP($A4385,D_SAV!$A$5:$I$29,4,0),"")</f>
        <v/>
      </c>
      <c r="D4385" s="65">
        <f>IFERROR(VLOOKUP($A4385,D_SAV!$A$5:$I$29,5,0),)</f>
        <v>0</v>
      </c>
      <c r="E4385" s="60"/>
      <c r="F4385" s="60"/>
      <c r="G4385" s="60"/>
      <c r="H4385" s="60"/>
      <c r="I4385" s="60"/>
      <c r="J4385" s="60"/>
      <c r="K4385" s="65">
        <f>IFERROR(VLOOKUP($A4385,D_SAV!$A$5:$I$29,6,0),)</f>
        <v>0</v>
      </c>
    </row>
    <row r="4386" spans="1:11" x14ac:dyDescent="0.25">
      <c r="A4386" s="59"/>
      <c r="B4386" s="63">
        <f>IFERROR(VLOOKUP($A4386,D_SAV!$A$5:$I$29,3,0),)</f>
        <v>0</v>
      </c>
      <c r="C4386" s="64" t="str">
        <f>IFERROR(VLOOKUP($A4386,D_SAV!$A$5:$I$29,4,0),"")</f>
        <v/>
      </c>
      <c r="D4386" s="65">
        <f>IFERROR(VLOOKUP($A4386,D_SAV!$A$5:$I$29,5,0),)</f>
        <v>0</v>
      </c>
      <c r="E4386" s="60"/>
      <c r="F4386" s="60"/>
      <c r="G4386" s="60"/>
      <c r="H4386" s="60"/>
      <c r="I4386" s="60"/>
      <c r="J4386" s="60"/>
      <c r="K4386" s="65">
        <f>IFERROR(VLOOKUP($A4386,D_SAV!$A$5:$I$29,6,0),)</f>
        <v>0</v>
      </c>
    </row>
    <row r="4387" spans="1:11" x14ac:dyDescent="0.25">
      <c r="A4387" s="59"/>
      <c r="B4387" s="63">
        <f>IFERROR(VLOOKUP($A4387,D_SAV!$A$5:$I$29,3,0),)</f>
        <v>0</v>
      </c>
      <c r="C4387" s="64" t="str">
        <f>IFERROR(VLOOKUP($A4387,D_SAV!$A$5:$I$29,4,0),"")</f>
        <v/>
      </c>
      <c r="D4387" s="65">
        <f>IFERROR(VLOOKUP($A4387,D_SAV!$A$5:$I$29,5,0),)</f>
        <v>0</v>
      </c>
      <c r="E4387" s="60"/>
      <c r="F4387" s="60"/>
      <c r="G4387" s="60"/>
      <c r="H4387" s="60"/>
      <c r="I4387" s="60"/>
      <c r="J4387" s="60"/>
      <c r="K4387" s="65">
        <f>IFERROR(VLOOKUP($A4387,D_SAV!$A$5:$I$29,6,0),)</f>
        <v>0</v>
      </c>
    </row>
    <row r="4388" spans="1:11" x14ac:dyDescent="0.25">
      <c r="A4388" s="59"/>
      <c r="B4388" s="63">
        <f>IFERROR(VLOOKUP($A4388,D_SAV!$A$5:$I$29,3,0),)</f>
        <v>0</v>
      </c>
      <c r="C4388" s="64" t="str">
        <f>IFERROR(VLOOKUP($A4388,D_SAV!$A$5:$I$29,4,0),"")</f>
        <v/>
      </c>
      <c r="D4388" s="65">
        <f>IFERROR(VLOOKUP($A4388,D_SAV!$A$5:$I$29,5,0),)</f>
        <v>0</v>
      </c>
      <c r="E4388" s="60"/>
      <c r="F4388" s="60"/>
      <c r="G4388" s="60"/>
      <c r="H4388" s="60"/>
      <c r="I4388" s="60"/>
      <c r="J4388" s="60"/>
      <c r="K4388" s="65">
        <f>IFERROR(VLOOKUP($A4388,D_SAV!$A$5:$I$29,6,0),)</f>
        <v>0</v>
      </c>
    </row>
    <row r="4389" spans="1:11" x14ac:dyDescent="0.25">
      <c r="A4389" s="59"/>
      <c r="B4389" s="63">
        <f>IFERROR(VLOOKUP($A4389,D_SAV!$A$5:$I$29,3,0),)</f>
        <v>0</v>
      </c>
      <c r="C4389" s="64" t="str">
        <f>IFERROR(VLOOKUP($A4389,D_SAV!$A$5:$I$29,4,0),"")</f>
        <v/>
      </c>
      <c r="D4389" s="65">
        <f>IFERROR(VLOOKUP($A4389,D_SAV!$A$5:$I$29,5,0),)</f>
        <v>0</v>
      </c>
      <c r="E4389" s="60"/>
      <c r="F4389" s="60"/>
      <c r="G4389" s="60"/>
      <c r="H4389" s="60"/>
      <c r="I4389" s="60"/>
      <c r="J4389" s="60"/>
      <c r="K4389" s="65">
        <f>IFERROR(VLOOKUP($A4389,D_SAV!$A$5:$I$29,6,0),)</f>
        <v>0</v>
      </c>
    </row>
    <row r="4390" spans="1:11" x14ac:dyDescent="0.25">
      <c r="A4390" s="59"/>
      <c r="B4390" s="63">
        <f>IFERROR(VLOOKUP($A4390,D_SAV!$A$5:$I$29,3,0),)</f>
        <v>0</v>
      </c>
      <c r="C4390" s="64" t="str">
        <f>IFERROR(VLOOKUP($A4390,D_SAV!$A$5:$I$29,4,0),"")</f>
        <v/>
      </c>
      <c r="D4390" s="65">
        <f>IFERROR(VLOOKUP($A4390,D_SAV!$A$5:$I$29,5,0),)</f>
        <v>0</v>
      </c>
      <c r="E4390" s="60"/>
      <c r="F4390" s="60"/>
      <c r="G4390" s="60"/>
      <c r="H4390" s="60"/>
      <c r="I4390" s="60"/>
      <c r="J4390" s="60"/>
      <c r="K4390" s="65">
        <f>IFERROR(VLOOKUP($A4390,D_SAV!$A$5:$I$29,6,0),)</f>
        <v>0</v>
      </c>
    </row>
    <row r="4391" spans="1:11" x14ac:dyDescent="0.25">
      <c r="A4391" s="59"/>
      <c r="B4391" s="63">
        <f>IFERROR(VLOOKUP($A4391,D_SAV!$A$5:$I$29,3,0),)</f>
        <v>0</v>
      </c>
      <c r="C4391" s="64" t="str">
        <f>IFERROR(VLOOKUP($A4391,D_SAV!$A$5:$I$29,4,0),"")</f>
        <v/>
      </c>
      <c r="D4391" s="65">
        <f>IFERROR(VLOOKUP($A4391,D_SAV!$A$5:$I$29,5,0),)</f>
        <v>0</v>
      </c>
      <c r="E4391" s="60"/>
      <c r="F4391" s="60"/>
      <c r="G4391" s="60"/>
      <c r="H4391" s="60"/>
      <c r="I4391" s="60"/>
      <c r="J4391" s="60"/>
      <c r="K4391" s="65">
        <f>IFERROR(VLOOKUP($A4391,D_SAV!$A$5:$I$29,6,0),)</f>
        <v>0</v>
      </c>
    </row>
    <row r="4392" spans="1:11" x14ac:dyDescent="0.25">
      <c r="A4392" s="59"/>
      <c r="B4392" s="63">
        <f>IFERROR(VLOOKUP($A4392,D_SAV!$A$5:$I$29,3,0),)</f>
        <v>0</v>
      </c>
      <c r="C4392" s="64" t="str">
        <f>IFERROR(VLOOKUP($A4392,D_SAV!$A$5:$I$29,4,0),"")</f>
        <v/>
      </c>
      <c r="D4392" s="65">
        <f>IFERROR(VLOOKUP($A4392,D_SAV!$A$5:$I$29,5,0),)</f>
        <v>0</v>
      </c>
      <c r="E4392" s="60"/>
      <c r="F4392" s="60"/>
      <c r="G4392" s="60"/>
      <c r="H4392" s="60"/>
      <c r="I4392" s="60"/>
      <c r="J4392" s="60"/>
      <c r="K4392" s="65">
        <f>IFERROR(VLOOKUP($A4392,D_SAV!$A$5:$I$29,6,0),)</f>
        <v>0</v>
      </c>
    </row>
    <row r="4393" spans="1:11" x14ac:dyDescent="0.25">
      <c r="A4393" s="59"/>
      <c r="B4393" s="63">
        <f>IFERROR(VLOOKUP($A4393,D_SAV!$A$5:$I$29,3,0),)</f>
        <v>0</v>
      </c>
      <c r="C4393" s="64" t="str">
        <f>IFERROR(VLOOKUP($A4393,D_SAV!$A$5:$I$29,4,0),"")</f>
        <v/>
      </c>
      <c r="D4393" s="65">
        <f>IFERROR(VLOOKUP($A4393,D_SAV!$A$5:$I$29,5,0),)</f>
        <v>0</v>
      </c>
      <c r="E4393" s="60"/>
      <c r="F4393" s="60"/>
      <c r="G4393" s="60"/>
      <c r="H4393" s="60"/>
      <c r="I4393" s="60"/>
      <c r="J4393" s="60"/>
      <c r="K4393" s="65">
        <f>IFERROR(VLOOKUP($A4393,D_SAV!$A$5:$I$29,6,0),)</f>
        <v>0</v>
      </c>
    </row>
    <row r="4394" spans="1:11" x14ac:dyDescent="0.25">
      <c r="A4394" s="59"/>
      <c r="B4394" s="63">
        <f>IFERROR(VLOOKUP($A4394,D_SAV!$A$5:$I$29,3,0),)</f>
        <v>0</v>
      </c>
      <c r="C4394" s="64" t="str">
        <f>IFERROR(VLOOKUP($A4394,D_SAV!$A$5:$I$29,4,0),"")</f>
        <v/>
      </c>
      <c r="D4394" s="65">
        <f>IFERROR(VLOOKUP($A4394,D_SAV!$A$5:$I$29,5,0),)</f>
        <v>0</v>
      </c>
      <c r="E4394" s="60"/>
      <c r="F4394" s="60"/>
      <c r="G4394" s="60"/>
      <c r="H4394" s="60"/>
      <c r="I4394" s="60"/>
      <c r="J4394" s="60"/>
      <c r="K4394" s="65">
        <f>IFERROR(VLOOKUP($A4394,D_SAV!$A$5:$I$29,6,0),)</f>
        <v>0</v>
      </c>
    </row>
    <row r="4395" spans="1:11" x14ac:dyDescent="0.25">
      <c r="A4395" s="59"/>
      <c r="B4395" s="63">
        <f>IFERROR(VLOOKUP($A4395,D_SAV!$A$5:$I$29,3,0),)</f>
        <v>0</v>
      </c>
      <c r="C4395" s="64" t="str">
        <f>IFERROR(VLOOKUP($A4395,D_SAV!$A$5:$I$29,4,0),"")</f>
        <v/>
      </c>
      <c r="D4395" s="65">
        <f>IFERROR(VLOOKUP($A4395,D_SAV!$A$5:$I$29,5,0),)</f>
        <v>0</v>
      </c>
      <c r="E4395" s="60"/>
      <c r="F4395" s="60"/>
      <c r="G4395" s="60"/>
      <c r="H4395" s="60"/>
      <c r="I4395" s="60"/>
      <c r="J4395" s="60"/>
      <c r="K4395" s="65">
        <f>IFERROR(VLOOKUP($A4395,D_SAV!$A$5:$I$29,6,0),)</f>
        <v>0</v>
      </c>
    </row>
    <row r="4396" spans="1:11" x14ac:dyDescent="0.25">
      <c r="A4396" s="59"/>
      <c r="B4396" s="63">
        <f>IFERROR(VLOOKUP($A4396,D_SAV!$A$5:$I$29,3,0),)</f>
        <v>0</v>
      </c>
      <c r="C4396" s="64" t="str">
        <f>IFERROR(VLOOKUP($A4396,D_SAV!$A$5:$I$29,4,0),"")</f>
        <v/>
      </c>
      <c r="D4396" s="65">
        <f>IFERROR(VLOOKUP($A4396,D_SAV!$A$5:$I$29,5,0),)</f>
        <v>0</v>
      </c>
      <c r="E4396" s="60"/>
      <c r="F4396" s="60"/>
      <c r="G4396" s="60"/>
      <c r="H4396" s="60"/>
      <c r="I4396" s="60"/>
      <c r="J4396" s="60"/>
      <c r="K4396" s="65">
        <f>IFERROR(VLOOKUP($A4396,D_SAV!$A$5:$I$29,6,0),)</f>
        <v>0</v>
      </c>
    </row>
    <row r="4397" spans="1:11" x14ac:dyDescent="0.25">
      <c r="A4397" s="59"/>
      <c r="B4397" s="63">
        <f>IFERROR(VLOOKUP($A4397,D_SAV!$A$5:$I$29,3,0),)</f>
        <v>0</v>
      </c>
      <c r="C4397" s="64" t="str">
        <f>IFERROR(VLOOKUP($A4397,D_SAV!$A$5:$I$29,4,0),"")</f>
        <v/>
      </c>
      <c r="D4397" s="65">
        <f>IFERROR(VLOOKUP($A4397,D_SAV!$A$5:$I$29,5,0),)</f>
        <v>0</v>
      </c>
      <c r="E4397" s="60"/>
      <c r="F4397" s="60"/>
      <c r="G4397" s="60"/>
      <c r="H4397" s="60"/>
      <c r="I4397" s="60"/>
      <c r="J4397" s="60"/>
      <c r="K4397" s="65">
        <f>IFERROR(VLOOKUP($A4397,D_SAV!$A$5:$I$29,6,0),)</f>
        <v>0</v>
      </c>
    </row>
    <row r="4398" spans="1:11" x14ac:dyDescent="0.25">
      <c r="A4398" s="59"/>
      <c r="B4398" s="63">
        <f>IFERROR(VLOOKUP($A4398,D_SAV!$A$5:$I$29,3,0),)</f>
        <v>0</v>
      </c>
      <c r="C4398" s="64" t="str">
        <f>IFERROR(VLOOKUP($A4398,D_SAV!$A$5:$I$29,4,0),"")</f>
        <v/>
      </c>
      <c r="D4398" s="65">
        <f>IFERROR(VLOOKUP($A4398,D_SAV!$A$5:$I$29,5,0),)</f>
        <v>0</v>
      </c>
      <c r="E4398" s="60"/>
      <c r="F4398" s="60"/>
      <c r="G4398" s="60"/>
      <c r="H4398" s="60"/>
      <c r="I4398" s="60"/>
      <c r="J4398" s="60"/>
      <c r="K4398" s="65">
        <f>IFERROR(VLOOKUP($A4398,D_SAV!$A$5:$I$29,6,0),)</f>
        <v>0</v>
      </c>
    </row>
    <row r="4399" spans="1:11" x14ac:dyDescent="0.25">
      <c r="A4399" s="59"/>
      <c r="B4399" s="63">
        <f>IFERROR(VLOOKUP($A4399,D_SAV!$A$5:$I$29,3,0),)</f>
        <v>0</v>
      </c>
      <c r="C4399" s="64" t="str">
        <f>IFERROR(VLOOKUP($A4399,D_SAV!$A$5:$I$29,4,0),"")</f>
        <v/>
      </c>
      <c r="D4399" s="65">
        <f>IFERROR(VLOOKUP($A4399,D_SAV!$A$5:$I$29,5,0),)</f>
        <v>0</v>
      </c>
      <c r="E4399" s="60"/>
      <c r="F4399" s="60"/>
      <c r="G4399" s="60"/>
      <c r="H4399" s="60"/>
      <c r="I4399" s="60"/>
      <c r="J4399" s="60"/>
      <c r="K4399" s="65">
        <f>IFERROR(VLOOKUP($A4399,D_SAV!$A$5:$I$29,6,0),)</f>
        <v>0</v>
      </c>
    </row>
    <row r="4400" spans="1:11" x14ac:dyDescent="0.25">
      <c r="A4400" s="59"/>
      <c r="B4400" s="63">
        <f>IFERROR(VLOOKUP($A4400,D_SAV!$A$5:$I$29,3,0),)</f>
        <v>0</v>
      </c>
      <c r="C4400" s="64" t="str">
        <f>IFERROR(VLOOKUP($A4400,D_SAV!$A$5:$I$29,4,0),"")</f>
        <v/>
      </c>
      <c r="D4400" s="65">
        <f>IFERROR(VLOOKUP($A4400,D_SAV!$A$5:$I$29,5,0),)</f>
        <v>0</v>
      </c>
      <c r="E4400" s="60"/>
      <c r="F4400" s="60"/>
      <c r="G4400" s="60"/>
      <c r="H4400" s="60"/>
      <c r="I4400" s="60"/>
      <c r="J4400" s="60"/>
      <c r="K4400" s="65">
        <f>IFERROR(VLOOKUP($A4400,D_SAV!$A$5:$I$29,6,0),)</f>
        <v>0</v>
      </c>
    </row>
    <row r="4401" spans="1:11" x14ac:dyDescent="0.25">
      <c r="A4401" s="59"/>
      <c r="B4401" s="63">
        <f>IFERROR(VLOOKUP($A4401,D_SAV!$A$5:$I$29,3,0),)</f>
        <v>0</v>
      </c>
      <c r="C4401" s="64" t="str">
        <f>IFERROR(VLOOKUP($A4401,D_SAV!$A$5:$I$29,4,0),"")</f>
        <v/>
      </c>
      <c r="D4401" s="65">
        <f>IFERROR(VLOOKUP($A4401,D_SAV!$A$5:$I$29,5,0),)</f>
        <v>0</v>
      </c>
      <c r="E4401" s="60"/>
      <c r="F4401" s="60"/>
      <c r="G4401" s="60"/>
      <c r="H4401" s="60"/>
      <c r="I4401" s="60"/>
      <c r="J4401" s="60"/>
      <c r="K4401" s="65">
        <f>IFERROR(VLOOKUP($A4401,D_SAV!$A$5:$I$29,6,0),)</f>
        <v>0</v>
      </c>
    </row>
    <row r="4402" spans="1:11" x14ac:dyDescent="0.25">
      <c r="A4402" s="59"/>
      <c r="B4402" s="63">
        <f>IFERROR(VLOOKUP($A4402,D_SAV!$A$5:$I$29,3,0),)</f>
        <v>0</v>
      </c>
      <c r="C4402" s="64" t="str">
        <f>IFERROR(VLOOKUP($A4402,D_SAV!$A$5:$I$29,4,0),"")</f>
        <v/>
      </c>
      <c r="D4402" s="65">
        <f>IFERROR(VLOOKUP($A4402,D_SAV!$A$5:$I$29,5,0),)</f>
        <v>0</v>
      </c>
      <c r="E4402" s="60"/>
      <c r="F4402" s="60"/>
      <c r="G4402" s="60"/>
      <c r="H4402" s="60"/>
      <c r="I4402" s="60"/>
      <c r="J4402" s="60"/>
      <c r="K4402" s="65">
        <f>IFERROR(VLOOKUP($A4402,D_SAV!$A$5:$I$29,6,0),)</f>
        <v>0</v>
      </c>
    </row>
    <row r="4403" spans="1:11" x14ac:dyDescent="0.25">
      <c r="A4403" s="59"/>
      <c r="B4403" s="63">
        <f>IFERROR(VLOOKUP($A4403,D_SAV!$A$5:$I$29,3,0),)</f>
        <v>0</v>
      </c>
      <c r="C4403" s="64" t="str">
        <f>IFERROR(VLOOKUP($A4403,D_SAV!$A$5:$I$29,4,0),"")</f>
        <v/>
      </c>
      <c r="D4403" s="65">
        <f>IFERROR(VLOOKUP($A4403,D_SAV!$A$5:$I$29,5,0),)</f>
        <v>0</v>
      </c>
      <c r="E4403" s="60"/>
      <c r="F4403" s="60"/>
      <c r="G4403" s="60"/>
      <c r="H4403" s="60"/>
      <c r="I4403" s="60"/>
      <c r="J4403" s="60"/>
      <c r="K4403" s="65">
        <f>IFERROR(VLOOKUP($A4403,D_SAV!$A$5:$I$29,6,0),)</f>
        <v>0</v>
      </c>
    </row>
    <row r="4404" spans="1:11" x14ac:dyDescent="0.25">
      <c r="A4404" s="59"/>
      <c r="B4404" s="63">
        <f>IFERROR(VLOOKUP($A4404,D_SAV!$A$5:$I$29,3,0),)</f>
        <v>0</v>
      </c>
      <c r="C4404" s="64" t="str">
        <f>IFERROR(VLOOKUP($A4404,D_SAV!$A$5:$I$29,4,0),"")</f>
        <v/>
      </c>
      <c r="D4404" s="65">
        <f>IFERROR(VLOOKUP($A4404,D_SAV!$A$5:$I$29,5,0),)</f>
        <v>0</v>
      </c>
      <c r="E4404" s="60"/>
      <c r="F4404" s="60"/>
      <c r="G4404" s="60"/>
      <c r="H4404" s="60"/>
      <c r="I4404" s="60"/>
      <c r="J4404" s="60"/>
      <c r="K4404" s="65">
        <f>IFERROR(VLOOKUP($A4404,D_SAV!$A$5:$I$29,6,0),)</f>
        <v>0</v>
      </c>
    </row>
    <row r="4405" spans="1:11" x14ac:dyDescent="0.25">
      <c r="A4405" s="59"/>
      <c r="B4405" s="63">
        <f>IFERROR(VLOOKUP($A4405,D_SAV!$A$5:$I$29,3,0),)</f>
        <v>0</v>
      </c>
      <c r="C4405" s="64" t="str">
        <f>IFERROR(VLOOKUP($A4405,D_SAV!$A$5:$I$29,4,0),"")</f>
        <v/>
      </c>
      <c r="D4405" s="65">
        <f>IFERROR(VLOOKUP($A4405,D_SAV!$A$5:$I$29,5,0),)</f>
        <v>0</v>
      </c>
      <c r="E4405" s="60"/>
      <c r="F4405" s="60"/>
      <c r="G4405" s="60"/>
      <c r="H4405" s="60"/>
      <c r="I4405" s="60"/>
      <c r="J4405" s="60"/>
      <c r="K4405" s="65">
        <f>IFERROR(VLOOKUP($A4405,D_SAV!$A$5:$I$29,6,0),)</f>
        <v>0</v>
      </c>
    </row>
    <row r="4406" spans="1:11" x14ac:dyDescent="0.25">
      <c r="A4406" s="59"/>
      <c r="B4406" s="63">
        <f>IFERROR(VLOOKUP($A4406,D_SAV!$A$5:$I$29,3,0),)</f>
        <v>0</v>
      </c>
      <c r="C4406" s="64" t="str">
        <f>IFERROR(VLOOKUP($A4406,D_SAV!$A$5:$I$29,4,0),"")</f>
        <v/>
      </c>
      <c r="D4406" s="65">
        <f>IFERROR(VLOOKUP($A4406,D_SAV!$A$5:$I$29,5,0),)</f>
        <v>0</v>
      </c>
      <c r="E4406" s="60"/>
      <c r="F4406" s="60"/>
      <c r="G4406" s="60"/>
      <c r="H4406" s="60"/>
      <c r="I4406" s="60"/>
      <c r="J4406" s="60"/>
      <c r="K4406" s="65">
        <f>IFERROR(VLOOKUP($A4406,D_SAV!$A$5:$I$29,6,0),)</f>
        <v>0</v>
      </c>
    </row>
    <row r="4407" spans="1:11" x14ac:dyDescent="0.25">
      <c r="A4407" s="59"/>
      <c r="B4407" s="63">
        <f>IFERROR(VLOOKUP($A4407,D_SAV!$A$5:$I$29,3,0),)</f>
        <v>0</v>
      </c>
      <c r="C4407" s="64" t="str">
        <f>IFERROR(VLOOKUP($A4407,D_SAV!$A$5:$I$29,4,0),"")</f>
        <v/>
      </c>
      <c r="D4407" s="65">
        <f>IFERROR(VLOOKUP($A4407,D_SAV!$A$5:$I$29,5,0),)</f>
        <v>0</v>
      </c>
      <c r="E4407" s="60"/>
      <c r="F4407" s="60"/>
      <c r="G4407" s="60"/>
      <c r="H4407" s="60"/>
      <c r="I4407" s="60"/>
      <c r="J4407" s="60"/>
      <c r="K4407" s="65">
        <f>IFERROR(VLOOKUP($A4407,D_SAV!$A$5:$I$29,6,0),)</f>
        <v>0</v>
      </c>
    </row>
    <row r="4408" spans="1:11" x14ac:dyDescent="0.25">
      <c r="A4408" s="59"/>
      <c r="B4408" s="63">
        <f>IFERROR(VLOOKUP($A4408,D_SAV!$A$5:$I$29,3,0),)</f>
        <v>0</v>
      </c>
      <c r="C4408" s="64" t="str">
        <f>IFERROR(VLOOKUP($A4408,D_SAV!$A$5:$I$29,4,0),"")</f>
        <v/>
      </c>
      <c r="D4408" s="65">
        <f>IFERROR(VLOOKUP($A4408,D_SAV!$A$5:$I$29,5,0),)</f>
        <v>0</v>
      </c>
      <c r="E4408" s="60"/>
      <c r="F4408" s="60"/>
      <c r="G4408" s="60"/>
      <c r="H4408" s="60"/>
      <c r="I4408" s="60"/>
      <c r="J4408" s="60"/>
      <c r="K4408" s="65">
        <f>IFERROR(VLOOKUP($A4408,D_SAV!$A$5:$I$29,6,0),)</f>
        <v>0</v>
      </c>
    </row>
    <row r="4409" spans="1:11" x14ac:dyDescent="0.25">
      <c r="A4409" s="59"/>
      <c r="B4409" s="63">
        <f>IFERROR(VLOOKUP($A4409,D_SAV!$A$5:$I$29,3,0),)</f>
        <v>0</v>
      </c>
      <c r="C4409" s="64" t="str">
        <f>IFERROR(VLOOKUP($A4409,D_SAV!$A$5:$I$29,4,0),"")</f>
        <v/>
      </c>
      <c r="D4409" s="65">
        <f>IFERROR(VLOOKUP($A4409,D_SAV!$A$5:$I$29,5,0),)</f>
        <v>0</v>
      </c>
      <c r="E4409" s="60"/>
      <c r="F4409" s="60"/>
      <c r="G4409" s="60"/>
      <c r="H4409" s="60"/>
      <c r="I4409" s="60"/>
      <c r="J4409" s="60"/>
      <c r="K4409" s="65">
        <f>IFERROR(VLOOKUP($A4409,D_SAV!$A$5:$I$29,6,0),)</f>
        <v>0</v>
      </c>
    </row>
    <row r="4410" spans="1:11" x14ac:dyDescent="0.25">
      <c r="A4410" s="59"/>
      <c r="B4410" s="63">
        <f>IFERROR(VLOOKUP($A4410,D_SAV!$A$5:$I$29,3,0),)</f>
        <v>0</v>
      </c>
      <c r="C4410" s="64" t="str">
        <f>IFERROR(VLOOKUP($A4410,D_SAV!$A$5:$I$29,4,0),"")</f>
        <v/>
      </c>
      <c r="D4410" s="65">
        <f>IFERROR(VLOOKUP($A4410,D_SAV!$A$5:$I$29,5,0),)</f>
        <v>0</v>
      </c>
      <c r="E4410" s="60"/>
      <c r="F4410" s="60"/>
      <c r="G4410" s="60"/>
      <c r="H4410" s="60"/>
      <c r="I4410" s="60"/>
      <c r="J4410" s="60"/>
      <c r="K4410" s="65">
        <f>IFERROR(VLOOKUP($A4410,D_SAV!$A$5:$I$29,6,0),)</f>
        <v>0</v>
      </c>
    </row>
    <row r="4411" spans="1:11" x14ac:dyDescent="0.25">
      <c r="A4411" s="59"/>
      <c r="B4411" s="63">
        <f>IFERROR(VLOOKUP($A4411,D_SAV!$A$5:$I$29,3,0),)</f>
        <v>0</v>
      </c>
      <c r="C4411" s="64" t="str">
        <f>IFERROR(VLOOKUP($A4411,D_SAV!$A$5:$I$29,4,0),"")</f>
        <v/>
      </c>
      <c r="D4411" s="65">
        <f>IFERROR(VLOOKUP($A4411,D_SAV!$A$5:$I$29,5,0),)</f>
        <v>0</v>
      </c>
      <c r="E4411" s="60"/>
      <c r="F4411" s="60"/>
      <c r="G4411" s="60"/>
      <c r="H4411" s="60"/>
      <c r="I4411" s="60"/>
      <c r="J4411" s="60"/>
      <c r="K4411" s="65">
        <f>IFERROR(VLOOKUP($A4411,D_SAV!$A$5:$I$29,6,0),)</f>
        <v>0</v>
      </c>
    </row>
    <row r="4412" spans="1:11" x14ac:dyDescent="0.25">
      <c r="A4412" s="59"/>
      <c r="B4412" s="63">
        <f>IFERROR(VLOOKUP($A4412,D_SAV!$A$5:$I$29,3,0),)</f>
        <v>0</v>
      </c>
      <c r="C4412" s="64" t="str">
        <f>IFERROR(VLOOKUP($A4412,D_SAV!$A$5:$I$29,4,0),"")</f>
        <v/>
      </c>
      <c r="D4412" s="65">
        <f>IFERROR(VLOOKUP($A4412,D_SAV!$A$5:$I$29,5,0),)</f>
        <v>0</v>
      </c>
      <c r="E4412" s="60"/>
      <c r="F4412" s="60"/>
      <c r="G4412" s="60"/>
      <c r="H4412" s="60"/>
      <c r="I4412" s="60"/>
      <c r="J4412" s="60"/>
      <c r="K4412" s="65">
        <f>IFERROR(VLOOKUP($A4412,D_SAV!$A$5:$I$29,6,0),)</f>
        <v>0</v>
      </c>
    </row>
    <row r="4413" spans="1:11" x14ac:dyDescent="0.25">
      <c r="A4413" s="59"/>
      <c r="B4413" s="63">
        <f>IFERROR(VLOOKUP($A4413,D_SAV!$A$5:$I$29,3,0),)</f>
        <v>0</v>
      </c>
      <c r="C4413" s="64" t="str">
        <f>IFERROR(VLOOKUP($A4413,D_SAV!$A$5:$I$29,4,0),"")</f>
        <v/>
      </c>
      <c r="D4413" s="65">
        <f>IFERROR(VLOOKUP($A4413,D_SAV!$A$5:$I$29,5,0),)</f>
        <v>0</v>
      </c>
      <c r="E4413" s="60"/>
      <c r="F4413" s="60"/>
      <c r="G4413" s="60"/>
      <c r="H4413" s="60"/>
      <c r="I4413" s="60"/>
      <c r="J4413" s="60"/>
      <c r="K4413" s="65">
        <f>IFERROR(VLOOKUP($A4413,D_SAV!$A$5:$I$29,6,0),)</f>
        <v>0</v>
      </c>
    </row>
    <row r="4414" spans="1:11" x14ac:dyDescent="0.25">
      <c r="A4414" s="59"/>
      <c r="B4414" s="63">
        <f>IFERROR(VLOOKUP($A4414,D_SAV!$A$5:$I$29,3,0),)</f>
        <v>0</v>
      </c>
      <c r="C4414" s="64" t="str">
        <f>IFERROR(VLOOKUP($A4414,D_SAV!$A$5:$I$29,4,0),"")</f>
        <v/>
      </c>
      <c r="D4414" s="65">
        <f>IFERROR(VLOOKUP($A4414,D_SAV!$A$5:$I$29,5,0),)</f>
        <v>0</v>
      </c>
      <c r="E4414" s="60"/>
      <c r="F4414" s="60"/>
      <c r="G4414" s="60"/>
      <c r="H4414" s="60"/>
      <c r="I4414" s="60"/>
      <c r="J4414" s="60"/>
      <c r="K4414" s="65">
        <f>IFERROR(VLOOKUP($A4414,D_SAV!$A$5:$I$29,6,0),)</f>
        <v>0</v>
      </c>
    </row>
    <row r="4415" spans="1:11" x14ac:dyDescent="0.25">
      <c r="A4415" s="59"/>
      <c r="B4415" s="63">
        <f>IFERROR(VLOOKUP($A4415,D_SAV!$A$5:$I$29,3,0),)</f>
        <v>0</v>
      </c>
      <c r="C4415" s="64" t="str">
        <f>IFERROR(VLOOKUP($A4415,D_SAV!$A$5:$I$29,4,0),"")</f>
        <v/>
      </c>
      <c r="D4415" s="65">
        <f>IFERROR(VLOOKUP($A4415,D_SAV!$A$5:$I$29,5,0),)</f>
        <v>0</v>
      </c>
      <c r="E4415" s="60"/>
      <c r="F4415" s="60"/>
      <c r="G4415" s="60"/>
      <c r="H4415" s="60"/>
      <c r="I4415" s="60"/>
      <c r="J4415" s="60"/>
      <c r="K4415" s="65">
        <f>IFERROR(VLOOKUP($A4415,D_SAV!$A$5:$I$29,6,0),)</f>
        <v>0</v>
      </c>
    </row>
    <row r="4416" spans="1:11" x14ac:dyDescent="0.25">
      <c r="A4416" s="59"/>
      <c r="B4416" s="63">
        <f>IFERROR(VLOOKUP($A4416,D_SAV!$A$5:$I$29,3,0),)</f>
        <v>0</v>
      </c>
      <c r="C4416" s="64" t="str">
        <f>IFERROR(VLOOKUP($A4416,D_SAV!$A$5:$I$29,4,0),"")</f>
        <v/>
      </c>
      <c r="D4416" s="65">
        <f>IFERROR(VLOOKUP($A4416,D_SAV!$A$5:$I$29,5,0),)</f>
        <v>0</v>
      </c>
      <c r="E4416" s="60"/>
      <c r="F4416" s="60"/>
      <c r="G4416" s="60"/>
      <c r="H4416" s="60"/>
      <c r="I4416" s="60"/>
      <c r="J4416" s="60"/>
      <c r="K4416" s="65">
        <f>IFERROR(VLOOKUP($A4416,D_SAV!$A$5:$I$29,6,0),)</f>
        <v>0</v>
      </c>
    </row>
    <row r="4417" spans="1:11" x14ac:dyDescent="0.25">
      <c r="A4417" s="59"/>
      <c r="B4417" s="63">
        <f>IFERROR(VLOOKUP($A4417,D_SAV!$A$5:$I$29,3,0),)</f>
        <v>0</v>
      </c>
      <c r="C4417" s="64" t="str">
        <f>IFERROR(VLOOKUP($A4417,D_SAV!$A$5:$I$29,4,0),"")</f>
        <v/>
      </c>
      <c r="D4417" s="65">
        <f>IFERROR(VLOOKUP($A4417,D_SAV!$A$5:$I$29,5,0),)</f>
        <v>0</v>
      </c>
      <c r="E4417" s="60"/>
      <c r="F4417" s="60"/>
      <c r="G4417" s="60"/>
      <c r="H4417" s="60"/>
      <c r="I4417" s="60"/>
      <c r="J4417" s="60"/>
      <c r="K4417" s="65">
        <f>IFERROR(VLOOKUP($A4417,D_SAV!$A$5:$I$29,6,0),)</f>
        <v>0</v>
      </c>
    </row>
    <row r="4418" spans="1:11" x14ac:dyDescent="0.25">
      <c r="A4418" s="59"/>
      <c r="B4418" s="63">
        <f>IFERROR(VLOOKUP($A4418,D_SAV!$A$5:$I$29,3,0),)</f>
        <v>0</v>
      </c>
      <c r="C4418" s="64" t="str">
        <f>IFERROR(VLOOKUP($A4418,D_SAV!$A$5:$I$29,4,0),"")</f>
        <v/>
      </c>
      <c r="D4418" s="65">
        <f>IFERROR(VLOOKUP($A4418,D_SAV!$A$5:$I$29,5,0),)</f>
        <v>0</v>
      </c>
      <c r="E4418" s="60"/>
      <c r="F4418" s="60"/>
      <c r="G4418" s="60"/>
      <c r="H4418" s="60"/>
      <c r="I4418" s="60"/>
      <c r="J4418" s="60"/>
      <c r="K4418" s="65">
        <f>IFERROR(VLOOKUP($A4418,D_SAV!$A$5:$I$29,6,0),)</f>
        <v>0</v>
      </c>
    </row>
    <row r="4419" spans="1:11" x14ac:dyDescent="0.25">
      <c r="A4419" s="59"/>
      <c r="B4419" s="63">
        <f>IFERROR(VLOOKUP($A4419,D_SAV!$A$5:$I$29,3,0),)</f>
        <v>0</v>
      </c>
      <c r="C4419" s="64" t="str">
        <f>IFERROR(VLOOKUP($A4419,D_SAV!$A$5:$I$29,4,0),"")</f>
        <v/>
      </c>
      <c r="D4419" s="65">
        <f>IFERROR(VLOOKUP($A4419,D_SAV!$A$5:$I$29,5,0),)</f>
        <v>0</v>
      </c>
      <c r="E4419" s="60"/>
      <c r="F4419" s="60"/>
      <c r="G4419" s="60"/>
      <c r="H4419" s="60"/>
      <c r="I4419" s="60"/>
      <c r="J4419" s="60"/>
      <c r="K4419" s="65">
        <f>IFERROR(VLOOKUP($A4419,D_SAV!$A$5:$I$29,6,0),)</f>
        <v>0</v>
      </c>
    </row>
    <row r="4420" spans="1:11" x14ac:dyDescent="0.25">
      <c r="A4420" s="59"/>
      <c r="B4420" s="63">
        <f>IFERROR(VLOOKUP($A4420,D_SAV!$A$5:$I$29,3,0),)</f>
        <v>0</v>
      </c>
      <c r="C4420" s="64" t="str">
        <f>IFERROR(VLOOKUP($A4420,D_SAV!$A$5:$I$29,4,0),"")</f>
        <v/>
      </c>
      <c r="D4420" s="65">
        <f>IFERROR(VLOOKUP($A4420,D_SAV!$A$5:$I$29,5,0),)</f>
        <v>0</v>
      </c>
      <c r="E4420" s="60"/>
      <c r="F4420" s="60"/>
      <c r="G4420" s="60"/>
      <c r="H4420" s="60"/>
      <c r="I4420" s="60"/>
      <c r="J4420" s="60"/>
      <c r="K4420" s="65">
        <f>IFERROR(VLOOKUP($A4420,D_SAV!$A$5:$I$29,6,0),)</f>
        <v>0</v>
      </c>
    </row>
    <row r="4421" spans="1:11" x14ac:dyDescent="0.25">
      <c r="A4421" s="59"/>
      <c r="B4421" s="63">
        <f>IFERROR(VLOOKUP($A4421,D_SAV!$A$5:$I$29,3,0),)</f>
        <v>0</v>
      </c>
      <c r="C4421" s="64" t="str">
        <f>IFERROR(VLOOKUP($A4421,D_SAV!$A$5:$I$29,4,0),"")</f>
        <v/>
      </c>
      <c r="D4421" s="65">
        <f>IFERROR(VLOOKUP($A4421,D_SAV!$A$5:$I$29,5,0),)</f>
        <v>0</v>
      </c>
      <c r="E4421" s="60"/>
      <c r="F4421" s="60"/>
      <c r="G4421" s="60"/>
      <c r="H4421" s="60"/>
      <c r="I4421" s="60"/>
      <c r="J4421" s="60"/>
      <c r="K4421" s="65">
        <f>IFERROR(VLOOKUP($A4421,D_SAV!$A$5:$I$29,6,0),)</f>
        <v>0</v>
      </c>
    </row>
    <row r="4422" spans="1:11" x14ac:dyDescent="0.25">
      <c r="A4422" s="59"/>
      <c r="B4422" s="63">
        <f>IFERROR(VLOOKUP($A4422,D_SAV!$A$5:$I$29,3,0),)</f>
        <v>0</v>
      </c>
      <c r="C4422" s="64" t="str">
        <f>IFERROR(VLOOKUP($A4422,D_SAV!$A$5:$I$29,4,0),"")</f>
        <v/>
      </c>
      <c r="D4422" s="65">
        <f>IFERROR(VLOOKUP($A4422,D_SAV!$A$5:$I$29,5,0),)</f>
        <v>0</v>
      </c>
      <c r="E4422" s="60"/>
      <c r="F4422" s="60"/>
      <c r="G4422" s="60"/>
      <c r="H4422" s="60"/>
      <c r="I4422" s="60"/>
      <c r="J4422" s="60"/>
      <c r="K4422" s="65">
        <f>IFERROR(VLOOKUP($A4422,D_SAV!$A$5:$I$29,6,0),)</f>
        <v>0</v>
      </c>
    </row>
    <row r="4423" spans="1:11" x14ac:dyDescent="0.25">
      <c r="A4423" s="59"/>
      <c r="B4423" s="63">
        <f>IFERROR(VLOOKUP($A4423,D_SAV!$A$5:$I$29,3,0),)</f>
        <v>0</v>
      </c>
      <c r="C4423" s="64" t="str">
        <f>IFERROR(VLOOKUP($A4423,D_SAV!$A$5:$I$29,4,0),"")</f>
        <v/>
      </c>
      <c r="D4423" s="65">
        <f>IFERROR(VLOOKUP($A4423,D_SAV!$A$5:$I$29,5,0),)</f>
        <v>0</v>
      </c>
      <c r="E4423" s="60"/>
      <c r="F4423" s="60"/>
      <c r="G4423" s="60"/>
      <c r="H4423" s="60"/>
      <c r="I4423" s="60"/>
      <c r="J4423" s="60"/>
      <c r="K4423" s="65">
        <f>IFERROR(VLOOKUP($A4423,D_SAV!$A$5:$I$29,6,0),)</f>
        <v>0</v>
      </c>
    </row>
    <row r="4424" spans="1:11" x14ac:dyDescent="0.25">
      <c r="A4424" s="59"/>
      <c r="B4424" s="63">
        <f>IFERROR(VLOOKUP($A4424,D_SAV!$A$5:$I$29,3,0),)</f>
        <v>0</v>
      </c>
      <c r="C4424" s="64" t="str">
        <f>IFERROR(VLOOKUP($A4424,D_SAV!$A$5:$I$29,4,0),"")</f>
        <v/>
      </c>
      <c r="D4424" s="65">
        <f>IFERROR(VLOOKUP($A4424,D_SAV!$A$5:$I$29,5,0),)</f>
        <v>0</v>
      </c>
      <c r="E4424" s="60"/>
      <c r="F4424" s="60"/>
      <c r="G4424" s="60"/>
      <c r="H4424" s="60"/>
      <c r="I4424" s="60"/>
      <c r="J4424" s="60"/>
      <c r="K4424" s="65">
        <f>IFERROR(VLOOKUP($A4424,D_SAV!$A$5:$I$29,6,0),)</f>
        <v>0</v>
      </c>
    </row>
    <row r="4425" spans="1:11" x14ac:dyDescent="0.25">
      <c r="A4425" s="59"/>
      <c r="B4425" s="63">
        <f>IFERROR(VLOOKUP($A4425,D_SAV!$A$5:$I$29,3,0),)</f>
        <v>0</v>
      </c>
      <c r="C4425" s="64" t="str">
        <f>IFERROR(VLOOKUP($A4425,D_SAV!$A$5:$I$29,4,0),"")</f>
        <v/>
      </c>
      <c r="D4425" s="65">
        <f>IFERROR(VLOOKUP($A4425,D_SAV!$A$5:$I$29,5,0),)</f>
        <v>0</v>
      </c>
      <c r="E4425" s="60"/>
      <c r="F4425" s="60"/>
      <c r="G4425" s="60"/>
      <c r="H4425" s="60"/>
      <c r="I4425" s="60"/>
      <c r="J4425" s="60"/>
      <c r="K4425" s="65">
        <f>IFERROR(VLOOKUP($A4425,D_SAV!$A$5:$I$29,6,0),)</f>
        <v>0</v>
      </c>
    </row>
    <row r="4426" spans="1:11" x14ac:dyDescent="0.25">
      <c r="A4426" s="59"/>
      <c r="B4426" s="63">
        <f>IFERROR(VLOOKUP($A4426,D_SAV!$A$5:$I$29,3,0),)</f>
        <v>0</v>
      </c>
      <c r="C4426" s="64" t="str">
        <f>IFERROR(VLOOKUP($A4426,D_SAV!$A$5:$I$29,4,0),"")</f>
        <v/>
      </c>
      <c r="D4426" s="65">
        <f>IFERROR(VLOOKUP($A4426,D_SAV!$A$5:$I$29,5,0),)</f>
        <v>0</v>
      </c>
      <c r="E4426" s="60"/>
      <c r="F4426" s="60"/>
      <c r="G4426" s="60"/>
      <c r="H4426" s="60"/>
      <c r="I4426" s="60"/>
      <c r="J4426" s="60"/>
      <c r="K4426" s="65">
        <f>IFERROR(VLOOKUP($A4426,D_SAV!$A$5:$I$29,6,0),)</f>
        <v>0</v>
      </c>
    </row>
    <row r="4427" spans="1:11" x14ac:dyDescent="0.25">
      <c r="A4427" s="59"/>
      <c r="B4427" s="63">
        <f>IFERROR(VLOOKUP($A4427,D_SAV!$A$5:$I$29,3,0),)</f>
        <v>0</v>
      </c>
      <c r="C4427" s="64" t="str">
        <f>IFERROR(VLOOKUP($A4427,D_SAV!$A$5:$I$29,4,0),"")</f>
        <v/>
      </c>
      <c r="D4427" s="65">
        <f>IFERROR(VLOOKUP($A4427,D_SAV!$A$5:$I$29,5,0),)</f>
        <v>0</v>
      </c>
      <c r="E4427" s="60"/>
      <c r="F4427" s="60"/>
      <c r="G4427" s="60"/>
      <c r="H4427" s="60"/>
      <c r="I4427" s="60"/>
      <c r="J4427" s="60"/>
      <c r="K4427" s="65">
        <f>IFERROR(VLOOKUP($A4427,D_SAV!$A$5:$I$29,6,0),)</f>
        <v>0</v>
      </c>
    </row>
    <row r="4428" spans="1:11" x14ac:dyDescent="0.25">
      <c r="A4428" s="59"/>
      <c r="B4428" s="63">
        <f>IFERROR(VLOOKUP($A4428,D_SAV!$A$5:$I$29,3,0),)</f>
        <v>0</v>
      </c>
      <c r="C4428" s="64" t="str">
        <f>IFERROR(VLOOKUP($A4428,D_SAV!$A$5:$I$29,4,0),"")</f>
        <v/>
      </c>
      <c r="D4428" s="65">
        <f>IFERROR(VLOOKUP($A4428,D_SAV!$A$5:$I$29,5,0),)</f>
        <v>0</v>
      </c>
      <c r="E4428" s="60"/>
      <c r="F4428" s="60"/>
      <c r="G4428" s="60"/>
      <c r="H4428" s="60"/>
      <c r="I4428" s="60"/>
      <c r="J4428" s="60"/>
      <c r="K4428" s="65">
        <f>IFERROR(VLOOKUP($A4428,D_SAV!$A$5:$I$29,6,0),)</f>
        <v>0</v>
      </c>
    </row>
    <row r="4429" spans="1:11" x14ac:dyDescent="0.25">
      <c r="A4429" s="59"/>
      <c r="B4429" s="63">
        <f>IFERROR(VLOOKUP($A4429,D_SAV!$A$5:$I$29,3,0),)</f>
        <v>0</v>
      </c>
      <c r="C4429" s="64" t="str">
        <f>IFERROR(VLOOKUP($A4429,D_SAV!$A$5:$I$29,4,0),"")</f>
        <v/>
      </c>
      <c r="D4429" s="65">
        <f>IFERROR(VLOOKUP($A4429,D_SAV!$A$5:$I$29,5,0),)</f>
        <v>0</v>
      </c>
      <c r="E4429" s="60"/>
      <c r="F4429" s="60"/>
      <c r="G4429" s="60"/>
      <c r="H4429" s="60"/>
      <c r="I4429" s="60"/>
      <c r="J4429" s="60"/>
      <c r="K4429" s="65">
        <f>IFERROR(VLOOKUP($A4429,D_SAV!$A$5:$I$29,6,0),)</f>
        <v>0</v>
      </c>
    </row>
    <row r="4430" spans="1:11" x14ac:dyDescent="0.25">
      <c r="A4430" s="59"/>
      <c r="B4430" s="63">
        <f>IFERROR(VLOOKUP($A4430,D_SAV!$A$5:$I$29,3,0),)</f>
        <v>0</v>
      </c>
      <c r="C4430" s="64" t="str">
        <f>IFERROR(VLOOKUP($A4430,D_SAV!$A$5:$I$29,4,0),"")</f>
        <v/>
      </c>
      <c r="D4430" s="65">
        <f>IFERROR(VLOOKUP($A4430,D_SAV!$A$5:$I$29,5,0),)</f>
        <v>0</v>
      </c>
      <c r="E4430" s="60"/>
      <c r="F4430" s="60"/>
      <c r="G4430" s="60"/>
      <c r="H4430" s="60"/>
      <c r="I4430" s="60"/>
      <c r="J4430" s="60"/>
      <c r="K4430" s="65">
        <f>IFERROR(VLOOKUP($A4430,D_SAV!$A$5:$I$29,6,0),)</f>
        <v>0</v>
      </c>
    </row>
    <row r="4431" spans="1:11" x14ac:dyDescent="0.25">
      <c r="A4431" s="59"/>
      <c r="B4431" s="63">
        <f>IFERROR(VLOOKUP($A4431,D_SAV!$A$5:$I$29,3,0),)</f>
        <v>0</v>
      </c>
      <c r="C4431" s="64" t="str">
        <f>IFERROR(VLOOKUP($A4431,D_SAV!$A$5:$I$29,4,0),"")</f>
        <v/>
      </c>
      <c r="D4431" s="65">
        <f>IFERROR(VLOOKUP($A4431,D_SAV!$A$5:$I$29,5,0),)</f>
        <v>0</v>
      </c>
      <c r="E4431" s="60"/>
      <c r="F4431" s="60"/>
      <c r="G4431" s="60"/>
      <c r="H4431" s="60"/>
      <c r="I4431" s="60"/>
      <c r="J4431" s="60"/>
      <c r="K4431" s="65">
        <f>IFERROR(VLOOKUP($A4431,D_SAV!$A$5:$I$29,6,0),)</f>
        <v>0</v>
      </c>
    </row>
    <row r="4432" spans="1:11" x14ac:dyDescent="0.25">
      <c r="A4432" s="59"/>
      <c r="B4432" s="63">
        <f>IFERROR(VLOOKUP($A4432,D_SAV!$A$5:$I$29,3,0),)</f>
        <v>0</v>
      </c>
      <c r="C4432" s="64" t="str">
        <f>IFERROR(VLOOKUP($A4432,D_SAV!$A$5:$I$29,4,0),"")</f>
        <v/>
      </c>
      <c r="D4432" s="65">
        <f>IFERROR(VLOOKUP($A4432,D_SAV!$A$5:$I$29,5,0),)</f>
        <v>0</v>
      </c>
      <c r="E4432" s="60"/>
      <c r="F4432" s="60"/>
      <c r="G4432" s="60"/>
      <c r="H4432" s="60"/>
      <c r="I4432" s="60"/>
      <c r="J4432" s="60"/>
      <c r="K4432" s="65">
        <f>IFERROR(VLOOKUP($A4432,D_SAV!$A$5:$I$29,6,0),)</f>
        <v>0</v>
      </c>
    </row>
    <row r="4433" spans="1:11" x14ac:dyDescent="0.25">
      <c r="A4433" s="59"/>
      <c r="B4433" s="63">
        <f>IFERROR(VLOOKUP($A4433,D_SAV!$A$5:$I$29,3,0),)</f>
        <v>0</v>
      </c>
      <c r="C4433" s="64" t="str">
        <f>IFERROR(VLOOKUP($A4433,D_SAV!$A$5:$I$29,4,0),"")</f>
        <v/>
      </c>
      <c r="D4433" s="65">
        <f>IFERROR(VLOOKUP($A4433,D_SAV!$A$5:$I$29,5,0),)</f>
        <v>0</v>
      </c>
      <c r="E4433" s="60"/>
      <c r="F4433" s="60"/>
      <c r="G4433" s="60"/>
      <c r="H4433" s="60"/>
      <c r="I4433" s="60"/>
      <c r="J4433" s="60"/>
      <c r="K4433" s="65">
        <f>IFERROR(VLOOKUP($A4433,D_SAV!$A$5:$I$29,6,0),)</f>
        <v>0</v>
      </c>
    </row>
    <row r="4434" spans="1:11" x14ac:dyDescent="0.25">
      <c r="A4434" s="59"/>
      <c r="B4434" s="63">
        <f>IFERROR(VLOOKUP($A4434,D_SAV!$A$5:$I$29,3,0),)</f>
        <v>0</v>
      </c>
      <c r="C4434" s="64" t="str">
        <f>IFERROR(VLOOKUP($A4434,D_SAV!$A$5:$I$29,4,0),"")</f>
        <v/>
      </c>
      <c r="D4434" s="65">
        <f>IFERROR(VLOOKUP($A4434,D_SAV!$A$5:$I$29,5,0),)</f>
        <v>0</v>
      </c>
      <c r="E4434" s="60"/>
      <c r="F4434" s="60"/>
      <c r="G4434" s="60"/>
      <c r="H4434" s="60"/>
      <c r="I4434" s="60"/>
      <c r="J4434" s="60"/>
      <c r="K4434" s="65">
        <f>IFERROR(VLOOKUP($A4434,D_SAV!$A$5:$I$29,6,0),)</f>
        <v>0</v>
      </c>
    </row>
    <row r="4435" spans="1:11" x14ac:dyDescent="0.25">
      <c r="A4435" s="59"/>
      <c r="B4435" s="63">
        <f>IFERROR(VLOOKUP($A4435,D_SAV!$A$5:$I$29,3,0),)</f>
        <v>0</v>
      </c>
      <c r="C4435" s="64" t="str">
        <f>IFERROR(VLOOKUP($A4435,D_SAV!$A$5:$I$29,4,0),"")</f>
        <v/>
      </c>
      <c r="D4435" s="65">
        <f>IFERROR(VLOOKUP($A4435,D_SAV!$A$5:$I$29,5,0),)</f>
        <v>0</v>
      </c>
      <c r="E4435" s="60"/>
      <c r="F4435" s="60"/>
      <c r="G4435" s="60"/>
      <c r="H4435" s="60"/>
      <c r="I4435" s="60"/>
      <c r="J4435" s="60"/>
      <c r="K4435" s="65">
        <f>IFERROR(VLOOKUP($A4435,D_SAV!$A$5:$I$29,6,0),)</f>
        <v>0</v>
      </c>
    </row>
    <row r="4436" spans="1:11" x14ac:dyDescent="0.25">
      <c r="A4436" s="59"/>
      <c r="B4436" s="63">
        <f>IFERROR(VLOOKUP($A4436,D_SAV!$A$5:$I$29,3,0),)</f>
        <v>0</v>
      </c>
      <c r="C4436" s="64" t="str">
        <f>IFERROR(VLOOKUP($A4436,D_SAV!$A$5:$I$29,4,0),"")</f>
        <v/>
      </c>
      <c r="D4436" s="65">
        <f>IFERROR(VLOOKUP($A4436,D_SAV!$A$5:$I$29,5,0),)</f>
        <v>0</v>
      </c>
      <c r="E4436" s="60"/>
      <c r="F4436" s="60"/>
      <c r="G4436" s="60"/>
      <c r="H4436" s="60"/>
      <c r="I4436" s="60"/>
      <c r="J4436" s="60"/>
      <c r="K4436" s="65">
        <f>IFERROR(VLOOKUP($A4436,D_SAV!$A$5:$I$29,6,0),)</f>
        <v>0</v>
      </c>
    </row>
    <row r="4437" spans="1:11" x14ac:dyDescent="0.25">
      <c r="A4437" s="59"/>
      <c r="B4437" s="63">
        <f>IFERROR(VLOOKUP($A4437,D_SAV!$A$5:$I$29,3,0),)</f>
        <v>0</v>
      </c>
      <c r="C4437" s="64" t="str">
        <f>IFERROR(VLOOKUP($A4437,D_SAV!$A$5:$I$29,4,0),"")</f>
        <v/>
      </c>
      <c r="D4437" s="65">
        <f>IFERROR(VLOOKUP($A4437,D_SAV!$A$5:$I$29,5,0),)</f>
        <v>0</v>
      </c>
      <c r="E4437" s="60"/>
      <c r="F4437" s="60"/>
      <c r="G4437" s="60"/>
      <c r="H4437" s="60"/>
      <c r="I4437" s="60"/>
      <c r="J4437" s="60"/>
      <c r="K4437" s="65">
        <f>IFERROR(VLOOKUP($A4437,D_SAV!$A$5:$I$29,6,0),)</f>
        <v>0</v>
      </c>
    </row>
    <row r="4438" spans="1:11" x14ac:dyDescent="0.25">
      <c r="A4438" s="59"/>
      <c r="B4438" s="63">
        <f>IFERROR(VLOOKUP($A4438,D_SAV!$A$5:$I$29,3,0),)</f>
        <v>0</v>
      </c>
      <c r="C4438" s="64" t="str">
        <f>IFERROR(VLOOKUP($A4438,D_SAV!$A$5:$I$29,4,0),"")</f>
        <v/>
      </c>
      <c r="D4438" s="65">
        <f>IFERROR(VLOOKUP($A4438,D_SAV!$A$5:$I$29,5,0),)</f>
        <v>0</v>
      </c>
      <c r="E4438" s="60"/>
      <c r="F4438" s="60"/>
      <c r="G4438" s="60"/>
      <c r="H4438" s="60"/>
      <c r="I4438" s="60"/>
      <c r="J4438" s="60"/>
      <c r="K4438" s="65">
        <f>IFERROR(VLOOKUP($A4438,D_SAV!$A$5:$I$29,6,0),)</f>
        <v>0</v>
      </c>
    </row>
    <row r="4439" spans="1:11" x14ac:dyDescent="0.25">
      <c r="A4439" s="59"/>
      <c r="B4439" s="63">
        <f>IFERROR(VLOOKUP($A4439,D_SAV!$A$5:$I$29,3,0),)</f>
        <v>0</v>
      </c>
      <c r="C4439" s="64" t="str">
        <f>IFERROR(VLOOKUP($A4439,D_SAV!$A$5:$I$29,4,0),"")</f>
        <v/>
      </c>
      <c r="D4439" s="65">
        <f>IFERROR(VLOOKUP($A4439,D_SAV!$A$5:$I$29,5,0),)</f>
        <v>0</v>
      </c>
      <c r="E4439" s="60"/>
      <c r="F4439" s="60"/>
      <c r="G4439" s="60"/>
      <c r="H4439" s="60"/>
      <c r="I4439" s="60"/>
      <c r="J4439" s="60"/>
      <c r="K4439" s="65">
        <f>IFERROR(VLOOKUP($A4439,D_SAV!$A$5:$I$29,6,0),)</f>
        <v>0</v>
      </c>
    </row>
    <row r="4440" spans="1:11" x14ac:dyDescent="0.25">
      <c r="A4440" s="59"/>
      <c r="B4440" s="63">
        <f>IFERROR(VLOOKUP($A4440,D_SAV!$A$5:$I$29,3,0),)</f>
        <v>0</v>
      </c>
      <c r="C4440" s="64" t="str">
        <f>IFERROR(VLOOKUP($A4440,D_SAV!$A$5:$I$29,4,0),"")</f>
        <v/>
      </c>
      <c r="D4440" s="65">
        <f>IFERROR(VLOOKUP($A4440,D_SAV!$A$5:$I$29,5,0),)</f>
        <v>0</v>
      </c>
      <c r="E4440" s="60"/>
      <c r="F4440" s="60"/>
      <c r="G4440" s="60"/>
      <c r="H4440" s="60"/>
      <c r="I4440" s="60"/>
      <c r="J4440" s="60"/>
      <c r="K4440" s="65">
        <f>IFERROR(VLOOKUP($A4440,D_SAV!$A$5:$I$29,6,0),)</f>
        <v>0</v>
      </c>
    </row>
    <row r="4441" spans="1:11" x14ac:dyDescent="0.25">
      <c r="A4441" s="59"/>
      <c r="B4441" s="63">
        <f>IFERROR(VLOOKUP($A4441,D_SAV!$A$5:$I$29,3,0),)</f>
        <v>0</v>
      </c>
      <c r="C4441" s="64" t="str">
        <f>IFERROR(VLOOKUP($A4441,D_SAV!$A$5:$I$29,4,0),"")</f>
        <v/>
      </c>
      <c r="D4441" s="65">
        <f>IFERROR(VLOOKUP($A4441,D_SAV!$A$5:$I$29,5,0),)</f>
        <v>0</v>
      </c>
      <c r="E4441" s="60"/>
      <c r="F4441" s="60"/>
      <c r="G4441" s="60"/>
      <c r="H4441" s="60"/>
      <c r="I4441" s="60"/>
      <c r="J4441" s="60"/>
      <c r="K4441" s="65">
        <f>IFERROR(VLOOKUP($A4441,D_SAV!$A$5:$I$29,6,0),)</f>
        <v>0</v>
      </c>
    </row>
    <row r="4442" spans="1:11" x14ac:dyDescent="0.25">
      <c r="A4442" s="59"/>
      <c r="B4442" s="63">
        <f>IFERROR(VLOOKUP($A4442,D_SAV!$A$5:$I$29,3,0),)</f>
        <v>0</v>
      </c>
      <c r="C4442" s="64" t="str">
        <f>IFERROR(VLOOKUP($A4442,D_SAV!$A$5:$I$29,4,0),"")</f>
        <v/>
      </c>
      <c r="D4442" s="65">
        <f>IFERROR(VLOOKUP($A4442,D_SAV!$A$5:$I$29,5,0),)</f>
        <v>0</v>
      </c>
      <c r="E4442" s="60"/>
      <c r="F4442" s="60"/>
      <c r="G4442" s="60"/>
      <c r="H4442" s="60"/>
      <c r="I4442" s="60"/>
      <c r="J4442" s="60"/>
      <c r="K4442" s="65">
        <f>IFERROR(VLOOKUP($A4442,D_SAV!$A$5:$I$29,6,0),)</f>
        <v>0</v>
      </c>
    </row>
    <row r="4443" spans="1:11" x14ac:dyDescent="0.25">
      <c r="A4443" s="59"/>
      <c r="B4443" s="63">
        <f>IFERROR(VLOOKUP($A4443,D_SAV!$A$5:$I$29,3,0),)</f>
        <v>0</v>
      </c>
      <c r="C4443" s="64" t="str">
        <f>IFERROR(VLOOKUP($A4443,D_SAV!$A$5:$I$29,4,0),"")</f>
        <v/>
      </c>
      <c r="D4443" s="65">
        <f>IFERROR(VLOOKUP($A4443,D_SAV!$A$5:$I$29,5,0),)</f>
        <v>0</v>
      </c>
      <c r="E4443" s="60"/>
      <c r="F4443" s="60"/>
      <c r="G4443" s="60"/>
      <c r="H4443" s="60"/>
      <c r="I4443" s="60"/>
      <c r="J4443" s="60"/>
      <c r="K4443" s="65">
        <f>IFERROR(VLOOKUP($A4443,D_SAV!$A$5:$I$29,6,0),)</f>
        <v>0</v>
      </c>
    </row>
    <row r="4444" spans="1:11" x14ac:dyDescent="0.25">
      <c r="A4444" s="59"/>
      <c r="B4444" s="63">
        <f>IFERROR(VLOOKUP($A4444,D_SAV!$A$5:$I$29,3,0),)</f>
        <v>0</v>
      </c>
      <c r="C4444" s="64" t="str">
        <f>IFERROR(VLOOKUP($A4444,D_SAV!$A$5:$I$29,4,0),"")</f>
        <v/>
      </c>
      <c r="D4444" s="65">
        <f>IFERROR(VLOOKUP($A4444,D_SAV!$A$5:$I$29,5,0),)</f>
        <v>0</v>
      </c>
      <c r="E4444" s="60"/>
      <c r="F4444" s="60"/>
      <c r="G4444" s="60"/>
      <c r="H4444" s="60"/>
      <c r="I4444" s="60"/>
      <c r="J4444" s="60"/>
      <c r="K4444" s="65">
        <f>IFERROR(VLOOKUP($A4444,D_SAV!$A$5:$I$29,6,0),)</f>
        <v>0</v>
      </c>
    </row>
    <row r="4445" spans="1:11" x14ac:dyDescent="0.25">
      <c r="A4445" s="59"/>
      <c r="B4445" s="63">
        <f>IFERROR(VLOOKUP($A4445,D_SAV!$A$5:$I$29,3,0),)</f>
        <v>0</v>
      </c>
      <c r="C4445" s="64" t="str">
        <f>IFERROR(VLOOKUP($A4445,D_SAV!$A$5:$I$29,4,0),"")</f>
        <v/>
      </c>
      <c r="D4445" s="65">
        <f>IFERROR(VLOOKUP($A4445,D_SAV!$A$5:$I$29,5,0),)</f>
        <v>0</v>
      </c>
      <c r="E4445" s="60"/>
      <c r="F4445" s="60"/>
      <c r="G4445" s="60"/>
      <c r="H4445" s="60"/>
      <c r="I4445" s="60"/>
      <c r="J4445" s="60"/>
      <c r="K4445" s="65">
        <f>IFERROR(VLOOKUP($A4445,D_SAV!$A$5:$I$29,6,0),)</f>
        <v>0</v>
      </c>
    </row>
    <row r="4446" spans="1:11" x14ac:dyDescent="0.25">
      <c r="A4446" s="59"/>
      <c r="B4446" s="63">
        <f>IFERROR(VLOOKUP($A4446,D_SAV!$A$5:$I$29,3,0),)</f>
        <v>0</v>
      </c>
      <c r="C4446" s="64" t="str">
        <f>IFERROR(VLOOKUP($A4446,D_SAV!$A$5:$I$29,4,0),"")</f>
        <v/>
      </c>
      <c r="D4446" s="65">
        <f>IFERROR(VLOOKUP($A4446,D_SAV!$A$5:$I$29,5,0),)</f>
        <v>0</v>
      </c>
      <c r="E4446" s="60"/>
      <c r="F4446" s="60"/>
      <c r="G4446" s="60"/>
      <c r="H4446" s="60"/>
      <c r="I4446" s="60"/>
      <c r="J4446" s="60"/>
      <c r="K4446" s="65">
        <f>IFERROR(VLOOKUP($A4446,D_SAV!$A$5:$I$29,6,0),)</f>
        <v>0</v>
      </c>
    </row>
    <row r="4447" spans="1:11" x14ac:dyDescent="0.25">
      <c r="A4447" s="59"/>
      <c r="B4447" s="63">
        <f>IFERROR(VLOOKUP($A4447,D_SAV!$A$5:$I$29,3,0),)</f>
        <v>0</v>
      </c>
      <c r="C4447" s="64" t="str">
        <f>IFERROR(VLOOKUP($A4447,D_SAV!$A$5:$I$29,4,0),"")</f>
        <v/>
      </c>
      <c r="D4447" s="65">
        <f>IFERROR(VLOOKUP($A4447,D_SAV!$A$5:$I$29,5,0),)</f>
        <v>0</v>
      </c>
      <c r="E4447" s="60"/>
      <c r="F4447" s="60"/>
      <c r="G4447" s="60"/>
      <c r="H4447" s="60"/>
      <c r="I4447" s="60"/>
      <c r="J4447" s="60"/>
      <c r="K4447" s="65">
        <f>IFERROR(VLOOKUP($A4447,D_SAV!$A$5:$I$29,6,0),)</f>
        <v>0</v>
      </c>
    </row>
    <row r="4448" spans="1:11" x14ac:dyDescent="0.25">
      <c r="A4448" s="59"/>
      <c r="B4448" s="63">
        <f>IFERROR(VLOOKUP($A4448,D_SAV!$A$5:$I$29,3,0),)</f>
        <v>0</v>
      </c>
      <c r="C4448" s="64" t="str">
        <f>IFERROR(VLOOKUP($A4448,D_SAV!$A$5:$I$29,4,0),"")</f>
        <v/>
      </c>
      <c r="D4448" s="65">
        <f>IFERROR(VLOOKUP($A4448,D_SAV!$A$5:$I$29,5,0),)</f>
        <v>0</v>
      </c>
      <c r="E4448" s="60"/>
      <c r="F4448" s="60"/>
      <c r="G4448" s="60"/>
      <c r="H4448" s="60"/>
      <c r="I4448" s="60"/>
      <c r="J4448" s="60"/>
      <c r="K4448" s="65">
        <f>IFERROR(VLOOKUP($A4448,D_SAV!$A$5:$I$29,6,0),)</f>
        <v>0</v>
      </c>
    </row>
    <row r="4449" spans="1:11" x14ac:dyDescent="0.25">
      <c r="A4449" s="59"/>
      <c r="B4449" s="63">
        <f>IFERROR(VLOOKUP($A4449,D_SAV!$A$5:$I$29,3,0),)</f>
        <v>0</v>
      </c>
      <c r="C4449" s="64" t="str">
        <f>IFERROR(VLOOKUP($A4449,D_SAV!$A$5:$I$29,4,0),"")</f>
        <v/>
      </c>
      <c r="D4449" s="65">
        <f>IFERROR(VLOOKUP($A4449,D_SAV!$A$5:$I$29,5,0),)</f>
        <v>0</v>
      </c>
      <c r="E4449" s="60"/>
      <c r="F4449" s="60"/>
      <c r="G4449" s="60"/>
      <c r="H4449" s="60"/>
      <c r="I4449" s="60"/>
      <c r="J4449" s="60"/>
      <c r="K4449" s="65">
        <f>IFERROR(VLOOKUP($A4449,D_SAV!$A$5:$I$29,6,0),)</f>
        <v>0</v>
      </c>
    </row>
    <row r="4450" spans="1:11" x14ac:dyDescent="0.25">
      <c r="A4450" s="59"/>
      <c r="B4450" s="63">
        <f>IFERROR(VLOOKUP($A4450,D_SAV!$A$5:$I$29,3,0),)</f>
        <v>0</v>
      </c>
      <c r="C4450" s="64" t="str">
        <f>IFERROR(VLOOKUP($A4450,D_SAV!$A$5:$I$29,4,0),"")</f>
        <v/>
      </c>
      <c r="D4450" s="65">
        <f>IFERROR(VLOOKUP($A4450,D_SAV!$A$5:$I$29,5,0),)</f>
        <v>0</v>
      </c>
      <c r="E4450" s="60"/>
      <c r="F4450" s="60"/>
      <c r="G4450" s="60"/>
      <c r="H4450" s="60"/>
      <c r="I4450" s="60"/>
      <c r="J4450" s="60"/>
      <c r="K4450" s="65">
        <f>IFERROR(VLOOKUP($A4450,D_SAV!$A$5:$I$29,6,0),)</f>
        <v>0</v>
      </c>
    </row>
    <row r="4451" spans="1:11" x14ac:dyDescent="0.25">
      <c r="A4451" s="59"/>
      <c r="B4451" s="63">
        <f>IFERROR(VLOOKUP($A4451,D_SAV!$A$5:$I$29,3,0),)</f>
        <v>0</v>
      </c>
      <c r="C4451" s="64" t="str">
        <f>IFERROR(VLOOKUP($A4451,D_SAV!$A$5:$I$29,4,0),"")</f>
        <v/>
      </c>
      <c r="D4451" s="65">
        <f>IFERROR(VLOOKUP($A4451,D_SAV!$A$5:$I$29,5,0),)</f>
        <v>0</v>
      </c>
      <c r="E4451" s="60"/>
      <c r="F4451" s="60"/>
      <c r="G4451" s="60"/>
      <c r="H4451" s="60"/>
      <c r="I4451" s="60"/>
      <c r="J4451" s="60"/>
      <c r="K4451" s="65">
        <f>IFERROR(VLOOKUP($A4451,D_SAV!$A$5:$I$29,6,0),)</f>
        <v>0</v>
      </c>
    </row>
    <row r="4452" spans="1:11" x14ac:dyDescent="0.25">
      <c r="A4452" s="59"/>
      <c r="B4452" s="63">
        <f>IFERROR(VLOOKUP($A4452,D_SAV!$A$5:$I$29,3,0),)</f>
        <v>0</v>
      </c>
      <c r="C4452" s="64" t="str">
        <f>IFERROR(VLOOKUP($A4452,D_SAV!$A$5:$I$29,4,0),"")</f>
        <v/>
      </c>
      <c r="D4452" s="65">
        <f>IFERROR(VLOOKUP($A4452,D_SAV!$A$5:$I$29,5,0),)</f>
        <v>0</v>
      </c>
      <c r="E4452" s="60"/>
      <c r="F4452" s="60"/>
      <c r="G4452" s="60"/>
      <c r="H4452" s="60"/>
      <c r="I4452" s="60"/>
      <c r="J4452" s="60"/>
      <c r="K4452" s="65">
        <f>IFERROR(VLOOKUP($A4452,D_SAV!$A$5:$I$29,6,0),)</f>
        <v>0</v>
      </c>
    </row>
    <row r="4453" spans="1:11" x14ac:dyDescent="0.25">
      <c r="A4453" s="59"/>
      <c r="B4453" s="63">
        <f>IFERROR(VLOOKUP($A4453,D_SAV!$A$5:$I$29,3,0),)</f>
        <v>0</v>
      </c>
      <c r="C4453" s="64" t="str">
        <f>IFERROR(VLOOKUP($A4453,D_SAV!$A$5:$I$29,4,0),"")</f>
        <v/>
      </c>
      <c r="D4453" s="65">
        <f>IFERROR(VLOOKUP($A4453,D_SAV!$A$5:$I$29,5,0),)</f>
        <v>0</v>
      </c>
      <c r="E4453" s="60"/>
      <c r="F4453" s="60"/>
      <c r="G4453" s="60"/>
      <c r="H4453" s="60"/>
      <c r="I4453" s="60"/>
      <c r="J4453" s="60"/>
      <c r="K4453" s="65">
        <f>IFERROR(VLOOKUP($A4453,D_SAV!$A$5:$I$29,6,0),)</f>
        <v>0</v>
      </c>
    </row>
    <row r="4454" spans="1:11" x14ac:dyDescent="0.25">
      <c r="A4454" s="59"/>
      <c r="B4454" s="63">
        <f>IFERROR(VLOOKUP($A4454,D_SAV!$A$5:$I$29,3,0),)</f>
        <v>0</v>
      </c>
      <c r="C4454" s="64" t="str">
        <f>IFERROR(VLOOKUP($A4454,D_SAV!$A$5:$I$29,4,0),"")</f>
        <v/>
      </c>
      <c r="D4454" s="65">
        <f>IFERROR(VLOOKUP($A4454,D_SAV!$A$5:$I$29,5,0),)</f>
        <v>0</v>
      </c>
      <c r="E4454" s="60"/>
      <c r="F4454" s="60"/>
      <c r="G4454" s="60"/>
      <c r="H4454" s="60"/>
      <c r="I4454" s="60"/>
      <c r="J4454" s="60"/>
      <c r="K4454" s="65">
        <f>IFERROR(VLOOKUP($A4454,D_SAV!$A$5:$I$29,6,0),)</f>
        <v>0</v>
      </c>
    </row>
    <row r="4455" spans="1:11" x14ac:dyDescent="0.25">
      <c r="A4455" s="59"/>
      <c r="B4455" s="63">
        <f>IFERROR(VLOOKUP($A4455,D_SAV!$A$5:$I$29,3,0),)</f>
        <v>0</v>
      </c>
      <c r="C4455" s="64" t="str">
        <f>IFERROR(VLOOKUP($A4455,D_SAV!$A$5:$I$29,4,0),"")</f>
        <v/>
      </c>
      <c r="D4455" s="65">
        <f>IFERROR(VLOOKUP($A4455,D_SAV!$A$5:$I$29,5,0),)</f>
        <v>0</v>
      </c>
      <c r="E4455" s="60"/>
      <c r="F4455" s="60"/>
      <c r="G4455" s="60"/>
      <c r="H4455" s="60"/>
      <c r="I4455" s="60"/>
      <c r="J4455" s="60"/>
      <c r="K4455" s="65">
        <f>IFERROR(VLOOKUP($A4455,D_SAV!$A$5:$I$29,6,0),)</f>
        <v>0</v>
      </c>
    </row>
    <row r="4456" spans="1:11" x14ac:dyDescent="0.25">
      <c r="A4456" s="59"/>
      <c r="B4456" s="63">
        <f>IFERROR(VLOOKUP($A4456,D_SAV!$A$5:$I$29,3,0),)</f>
        <v>0</v>
      </c>
      <c r="C4456" s="64" t="str">
        <f>IFERROR(VLOOKUP($A4456,D_SAV!$A$5:$I$29,4,0),"")</f>
        <v/>
      </c>
      <c r="D4456" s="65">
        <f>IFERROR(VLOOKUP($A4456,D_SAV!$A$5:$I$29,5,0),)</f>
        <v>0</v>
      </c>
      <c r="E4456" s="60"/>
      <c r="F4456" s="60"/>
      <c r="G4456" s="60"/>
      <c r="H4456" s="60"/>
      <c r="I4456" s="60"/>
      <c r="J4456" s="60"/>
      <c r="K4456" s="65">
        <f>IFERROR(VLOOKUP($A4456,D_SAV!$A$5:$I$29,6,0),)</f>
        <v>0</v>
      </c>
    </row>
    <row r="4457" spans="1:11" x14ac:dyDescent="0.25">
      <c r="A4457" s="59"/>
      <c r="B4457" s="63">
        <f>IFERROR(VLOOKUP($A4457,D_SAV!$A$5:$I$29,3,0),)</f>
        <v>0</v>
      </c>
      <c r="C4457" s="64" t="str">
        <f>IFERROR(VLOOKUP($A4457,D_SAV!$A$5:$I$29,4,0),"")</f>
        <v/>
      </c>
      <c r="D4457" s="65">
        <f>IFERROR(VLOOKUP($A4457,D_SAV!$A$5:$I$29,5,0),)</f>
        <v>0</v>
      </c>
      <c r="E4457" s="60"/>
      <c r="F4457" s="60"/>
      <c r="G4457" s="60"/>
      <c r="H4457" s="60"/>
      <c r="I4457" s="60"/>
      <c r="J4457" s="60"/>
      <c r="K4457" s="65">
        <f>IFERROR(VLOOKUP($A4457,D_SAV!$A$5:$I$29,6,0),)</f>
        <v>0</v>
      </c>
    </row>
    <row r="4458" spans="1:11" x14ac:dyDescent="0.25">
      <c r="A4458" s="59"/>
      <c r="B4458" s="63">
        <f>IFERROR(VLOOKUP($A4458,D_SAV!$A$5:$I$29,3,0),)</f>
        <v>0</v>
      </c>
      <c r="C4458" s="64" t="str">
        <f>IFERROR(VLOOKUP($A4458,D_SAV!$A$5:$I$29,4,0),"")</f>
        <v/>
      </c>
      <c r="D4458" s="65">
        <f>IFERROR(VLOOKUP($A4458,D_SAV!$A$5:$I$29,5,0),)</f>
        <v>0</v>
      </c>
      <c r="E4458" s="60"/>
      <c r="F4458" s="60"/>
      <c r="G4458" s="60"/>
      <c r="H4458" s="60"/>
      <c r="I4458" s="60"/>
      <c r="J4458" s="60"/>
      <c r="K4458" s="65">
        <f>IFERROR(VLOOKUP($A4458,D_SAV!$A$5:$I$29,6,0),)</f>
        <v>0</v>
      </c>
    </row>
    <row r="4459" spans="1:11" x14ac:dyDescent="0.25">
      <c r="A4459" s="59"/>
      <c r="B4459" s="63">
        <f>IFERROR(VLOOKUP($A4459,D_SAV!$A$5:$I$29,3,0),)</f>
        <v>0</v>
      </c>
      <c r="C4459" s="64" t="str">
        <f>IFERROR(VLOOKUP($A4459,D_SAV!$A$5:$I$29,4,0),"")</f>
        <v/>
      </c>
      <c r="D4459" s="65">
        <f>IFERROR(VLOOKUP($A4459,D_SAV!$A$5:$I$29,5,0),)</f>
        <v>0</v>
      </c>
      <c r="E4459" s="60"/>
      <c r="F4459" s="60"/>
      <c r="G4459" s="60"/>
      <c r="H4459" s="60"/>
      <c r="I4459" s="60"/>
      <c r="J4459" s="60"/>
      <c r="K4459" s="65">
        <f>IFERROR(VLOOKUP($A4459,D_SAV!$A$5:$I$29,6,0),)</f>
        <v>0</v>
      </c>
    </row>
    <row r="4460" spans="1:11" x14ac:dyDescent="0.25">
      <c r="A4460" s="59"/>
      <c r="B4460" s="63">
        <f>IFERROR(VLOOKUP($A4460,D_SAV!$A$5:$I$29,3,0),)</f>
        <v>0</v>
      </c>
      <c r="C4460" s="64" t="str">
        <f>IFERROR(VLOOKUP($A4460,D_SAV!$A$5:$I$29,4,0),"")</f>
        <v/>
      </c>
      <c r="D4460" s="65">
        <f>IFERROR(VLOOKUP($A4460,D_SAV!$A$5:$I$29,5,0),)</f>
        <v>0</v>
      </c>
      <c r="E4460" s="60"/>
      <c r="F4460" s="60"/>
      <c r="G4460" s="60"/>
      <c r="H4460" s="60"/>
      <c r="I4460" s="60"/>
      <c r="J4460" s="60"/>
      <c r="K4460" s="65">
        <f>IFERROR(VLOOKUP($A4460,D_SAV!$A$5:$I$29,6,0),)</f>
        <v>0</v>
      </c>
    </row>
    <row r="4461" spans="1:11" x14ac:dyDescent="0.25">
      <c r="A4461" s="59"/>
      <c r="B4461" s="63">
        <f>IFERROR(VLOOKUP($A4461,D_SAV!$A$5:$I$29,3,0),)</f>
        <v>0</v>
      </c>
      <c r="C4461" s="64" t="str">
        <f>IFERROR(VLOOKUP($A4461,D_SAV!$A$5:$I$29,4,0),"")</f>
        <v/>
      </c>
      <c r="D4461" s="65">
        <f>IFERROR(VLOOKUP($A4461,D_SAV!$A$5:$I$29,5,0),)</f>
        <v>0</v>
      </c>
      <c r="E4461" s="60"/>
      <c r="F4461" s="60"/>
      <c r="G4461" s="60"/>
      <c r="H4461" s="60"/>
      <c r="I4461" s="60"/>
      <c r="J4461" s="60"/>
      <c r="K4461" s="65">
        <f>IFERROR(VLOOKUP($A4461,D_SAV!$A$5:$I$29,6,0),)</f>
        <v>0</v>
      </c>
    </row>
    <row r="4462" spans="1:11" x14ac:dyDescent="0.25">
      <c r="A4462" s="59"/>
      <c r="B4462" s="63">
        <f>IFERROR(VLOOKUP($A4462,D_SAV!$A$5:$I$29,3,0),)</f>
        <v>0</v>
      </c>
      <c r="C4462" s="64" t="str">
        <f>IFERROR(VLOOKUP($A4462,D_SAV!$A$5:$I$29,4,0),"")</f>
        <v/>
      </c>
      <c r="D4462" s="65">
        <f>IFERROR(VLOOKUP($A4462,D_SAV!$A$5:$I$29,5,0),)</f>
        <v>0</v>
      </c>
      <c r="E4462" s="60"/>
      <c r="F4462" s="60"/>
      <c r="G4462" s="60"/>
      <c r="H4462" s="60"/>
      <c r="I4462" s="60"/>
      <c r="J4462" s="60"/>
      <c r="K4462" s="65">
        <f>IFERROR(VLOOKUP($A4462,D_SAV!$A$5:$I$29,6,0),)</f>
        <v>0</v>
      </c>
    </row>
    <row r="4463" spans="1:11" x14ac:dyDescent="0.25">
      <c r="A4463" s="59"/>
      <c r="B4463" s="63">
        <f>IFERROR(VLOOKUP($A4463,D_SAV!$A$5:$I$29,3,0),)</f>
        <v>0</v>
      </c>
      <c r="C4463" s="64" t="str">
        <f>IFERROR(VLOOKUP($A4463,D_SAV!$A$5:$I$29,4,0),"")</f>
        <v/>
      </c>
      <c r="D4463" s="65">
        <f>IFERROR(VLOOKUP($A4463,D_SAV!$A$5:$I$29,5,0),)</f>
        <v>0</v>
      </c>
      <c r="E4463" s="60"/>
      <c r="F4463" s="60"/>
      <c r="G4463" s="60"/>
      <c r="H4463" s="60"/>
      <c r="I4463" s="60"/>
      <c r="J4463" s="60"/>
      <c r="K4463" s="65">
        <f>IFERROR(VLOOKUP($A4463,D_SAV!$A$5:$I$29,6,0),)</f>
        <v>0</v>
      </c>
    </row>
    <row r="4464" spans="1:11" x14ac:dyDescent="0.25">
      <c r="A4464" s="59"/>
      <c r="B4464" s="63">
        <f>IFERROR(VLOOKUP($A4464,D_SAV!$A$5:$I$29,3,0),)</f>
        <v>0</v>
      </c>
      <c r="C4464" s="64" t="str">
        <f>IFERROR(VLOOKUP($A4464,D_SAV!$A$5:$I$29,4,0),"")</f>
        <v/>
      </c>
      <c r="D4464" s="65">
        <f>IFERROR(VLOOKUP($A4464,D_SAV!$A$5:$I$29,5,0),)</f>
        <v>0</v>
      </c>
      <c r="E4464" s="60"/>
      <c r="F4464" s="60"/>
      <c r="G4464" s="60"/>
      <c r="H4464" s="60"/>
      <c r="I4464" s="60"/>
      <c r="J4464" s="60"/>
      <c r="K4464" s="65">
        <f>IFERROR(VLOOKUP($A4464,D_SAV!$A$5:$I$29,6,0),)</f>
        <v>0</v>
      </c>
    </row>
    <row r="4465" spans="1:11" x14ac:dyDescent="0.25">
      <c r="A4465" s="59"/>
      <c r="B4465" s="63">
        <f>IFERROR(VLOOKUP($A4465,D_SAV!$A$5:$I$29,3,0),)</f>
        <v>0</v>
      </c>
      <c r="C4465" s="64" t="str">
        <f>IFERROR(VLOOKUP($A4465,D_SAV!$A$5:$I$29,4,0),"")</f>
        <v/>
      </c>
      <c r="D4465" s="65">
        <f>IFERROR(VLOOKUP($A4465,D_SAV!$A$5:$I$29,5,0),)</f>
        <v>0</v>
      </c>
      <c r="E4465" s="60"/>
      <c r="F4465" s="60"/>
      <c r="G4465" s="60"/>
      <c r="H4465" s="60"/>
      <c r="I4465" s="60"/>
      <c r="J4465" s="60"/>
      <c r="K4465" s="65">
        <f>IFERROR(VLOOKUP($A4465,D_SAV!$A$5:$I$29,6,0),)</f>
        <v>0</v>
      </c>
    </row>
    <row r="4466" spans="1:11" x14ac:dyDescent="0.25">
      <c r="A4466" s="59"/>
      <c r="B4466" s="63">
        <f>IFERROR(VLOOKUP($A4466,D_SAV!$A$5:$I$29,3,0),)</f>
        <v>0</v>
      </c>
      <c r="C4466" s="64" t="str">
        <f>IFERROR(VLOOKUP($A4466,D_SAV!$A$5:$I$29,4,0),"")</f>
        <v/>
      </c>
      <c r="D4466" s="65">
        <f>IFERROR(VLOOKUP($A4466,D_SAV!$A$5:$I$29,5,0),)</f>
        <v>0</v>
      </c>
      <c r="E4466" s="60"/>
      <c r="F4466" s="60"/>
      <c r="G4466" s="60"/>
      <c r="H4466" s="60"/>
      <c r="I4466" s="60"/>
      <c r="J4466" s="60"/>
      <c r="K4466" s="65">
        <f>IFERROR(VLOOKUP($A4466,D_SAV!$A$5:$I$29,6,0),)</f>
        <v>0</v>
      </c>
    </row>
    <row r="4467" spans="1:11" x14ac:dyDescent="0.25">
      <c r="A4467" s="59"/>
      <c r="B4467" s="63">
        <f>IFERROR(VLOOKUP($A4467,D_SAV!$A$5:$I$29,3,0),)</f>
        <v>0</v>
      </c>
      <c r="C4467" s="64" t="str">
        <f>IFERROR(VLOOKUP($A4467,D_SAV!$A$5:$I$29,4,0),"")</f>
        <v/>
      </c>
      <c r="D4467" s="65">
        <f>IFERROR(VLOOKUP($A4467,D_SAV!$A$5:$I$29,5,0),)</f>
        <v>0</v>
      </c>
      <c r="E4467" s="60"/>
      <c r="F4467" s="60"/>
      <c r="G4467" s="60"/>
      <c r="H4467" s="60"/>
      <c r="I4467" s="60"/>
      <c r="J4467" s="60"/>
      <c r="K4467" s="65">
        <f>IFERROR(VLOOKUP($A4467,D_SAV!$A$5:$I$29,6,0),)</f>
        <v>0</v>
      </c>
    </row>
    <row r="4468" spans="1:11" x14ac:dyDescent="0.25">
      <c r="A4468" s="59"/>
      <c r="B4468" s="63">
        <f>IFERROR(VLOOKUP($A4468,D_SAV!$A$5:$I$29,3,0),)</f>
        <v>0</v>
      </c>
      <c r="C4468" s="64" t="str">
        <f>IFERROR(VLOOKUP($A4468,D_SAV!$A$5:$I$29,4,0),"")</f>
        <v/>
      </c>
      <c r="D4468" s="65">
        <f>IFERROR(VLOOKUP($A4468,D_SAV!$A$5:$I$29,5,0),)</f>
        <v>0</v>
      </c>
      <c r="E4468" s="60"/>
      <c r="F4468" s="60"/>
      <c r="G4468" s="60"/>
      <c r="H4468" s="60"/>
      <c r="I4468" s="60"/>
      <c r="J4468" s="60"/>
      <c r="K4468" s="65">
        <f>IFERROR(VLOOKUP($A4468,D_SAV!$A$5:$I$29,6,0),)</f>
        <v>0</v>
      </c>
    </row>
    <row r="4469" spans="1:11" x14ac:dyDescent="0.25">
      <c r="A4469" s="59"/>
      <c r="B4469" s="63">
        <f>IFERROR(VLOOKUP($A4469,D_SAV!$A$5:$I$29,3,0),)</f>
        <v>0</v>
      </c>
      <c r="C4469" s="64" t="str">
        <f>IFERROR(VLOOKUP($A4469,D_SAV!$A$5:$I$29,4,0),"")</f>
        <v/>
      </c>
      <c r="D4469" s="65">
        <f>IFERROR(VLOOKUP($A4469,D_SAV!$A$5:$I$29,5,0),)</f>
        <v>0</v>
      </c>
      <c r="E4469" s="60"/>
      <c r="F4469" s="60"/>
      <c r="G4469" s="60"/>
      <c r="H4469" s="60"/>
      <c r="I4469" s="60"/>
      <c r="J4469" s="60"/>
      <c r="K4469" s="65">
        <f>IFERROR(VLOOKUP($A4469,D_SAV!$A$5:$I$29,6,0),)</f>
        <v>0</v>
      </c>
    </row>
    <row r="4470" spans="1:11" x14ac:dyDescent="0.25">
      <c r="A4470" s="59"/>
      <c r="B4470" s="63">
        <f>IFERROR(VLOOKUP($A4470,D_SAV!$A$5:$I$29,3,0),)</f>
        <v>0</v>
      </c>
      <c r="C4470" s="64" t="str">
        <f>IFERROR(VLOOKUP($A4470,D_SAV!$A$5:$I$29,4,0),"")</f>
        <v/>
      </c>
      <c r="D4470" s="65">
        <f>IFERROR(VLOOKUP($A4470,D_SAV!$A$5:$I$29,5,0),)</f>
        <v>0</v>
      </c>
      <c r="E4470" s="60"/>
      <c r="F4470" s="60"/>
      <c r="G4470" s="60"/>
      <c r="H4470" s="60"/>
      <c r="I4470" s="60"/>
      <c r="J4470" s="60"/>
      <c r="K4470" s="65">
        <f>IFERROR(VLOOKUP($A4470,D_SAV!$A$5:$I$29,6,0),)</f>
        <v>0</v>
      </c>
    </row>
    <row r="4471" spans="1:11" x14ac:dyDescent="0.25">
      <c r="A4471" s="59"/>
      <c r="B4471" s="63">
        <f>IFERROR(VLOOKUP($A4471,D_SAV!$A$5:$I$29,3,0),)</f>
        <v>0</v>
      </c>
      <c r="C4471" s="64" t="str">
        <f>IFERROR(VLOOKUP($A4471,D_SAV!$A$5:$I$29,4,0),"")</f>
        <v/>
      </c>
      <c r="D4471" s="65">
        <f>IFERROR(VLOOKUP($A4471,D_SAV!$A$5:$I$29,5,0),)</f>
        <v>0</v>
      </c>
      <c r="E4471" s="60"/>
      <c r="F4471" s="60"/>
      <c r="G4471" s="60"/>
      <c r="H4471" s="60"/>
      <c r="I4471" s="60"/>
      <c r="J4471" s="60"/>
      <c r="K4471" s="65">
        <f>IFERROR(VLOOKUP($A4471,D_SAV!$A$5:$I$29,6,0),)</f>
        <v>0</v>
      </c>
    </row>
    <row r="4472" spans="1:11" x14ac:dyDescent="0.25">
      <c r="A4472" s="59"/>
      <c r="B4472" s="63">
        <f>IFERROR(VLOOKUP($A4472,D_SAV!$A$5:$I$29,3,0),)</f>
        <v>0</v>
      </c>
      <c r="C4472" s="64" t="str">
        <f>IFERROR(VLOOKUP($A4472,D_SAV!$A$5:$I$29,4,0),"")</f>
        <v/>
      </c>
      <c r="D4472" s="65">
        <f>IFERROR(VLOOKUP($A4472,D_SAV!$A$5:$I$29,5,0),)</f>
        <v>0</v>
      </c>
      <c r="E4472" s="60"/>
      <c r="F4472" s="60"/>
      <c r="G4472" s="60"/>
      <c r="H4472" s="60"/>
      <c r="I4472" s="60"/>
      <c r="J4472" s="60"/>
      <c r="K4472" s="65">
        <f>IFERROR(VLOOKUP($A4472,D_SAV!$A$5:$I$29,6,0),)</f>
        <v>0</v>
      </c>
    </row>
    <row r="4473" spans="1:11" x14ac:dyDescent="0.25">
      <c r="A4473" s="59"/>
      <c r="B4473" s="63">
        <f>IFERROR(VLOOKUP($A4473,D_SAV!$A$5:$I$29,3,0),)</f>
        <v>0</v>
      </c>
      <c r="C4473" s="64" t="str">
        <f>IFERROR(VLOOKUP($A4473,D_SAV!$A$5:$I$29,4,0),"")</f>
        <v/>
      </c>
      <c r="D4473" s="65">
        <f>IFERROR(VLOOKUP($A4473,D_SAV!$A$5:$I$29,5,0),)</f>
        <v>0</v>
      </c>
      <c r="E4473" s="60"/>
      <c r="F4473" s="60"/>
      <c r="G4473" s="60"/>
      <c r="H4473" s="60"/>
      <c r="I4473" s="60"/>
      <c r="J4473" s="60"/>
      <c r="K4473" s="65">
        <f>IFERROR(VLOOKUP($A4473,D_SAV!$A$5:$I$29,6,0),)</f>
        <v>0</v>
      </c>
    </row>
    <row r="4474" spans="1:11" x14ac:dyDescent="0.25">
      <c r="A4474" s="59"/>
      <c r="B4474" s="63">
        <f>IFERROR(VLOOKUP($A4474,D_SAV!$A$5:$I$29,3,0),)</f>
        <v>0</v>
      </c>
      <c r="C4474" s="64" t="str">
        <f>IFERROR(VLOOKUP($A4474,D_SAV!$A$5:$I$29,4,0),"")</f>
        <v/>
      </c>
      <c r="D4474" s="65">
        <f>IFERROR(VLOOKUP($A4474,D_SAV!$A$5:$I$29,5,0),)</f>
        <v>0</v>
      </c>
      <c r="E4474" s="60"/>
      <c r="F4474" s="60"/>
      <c r="G4474" s="60"/>
      <c r="H4474" s="60"/>
      <c r="I4474" s="60"/>
      <c r="J4474" s="60"/>
      <c r="K4474" s="65">
        <f>IFERROR(VLOOKUP($A4474,D_SAV!$A$5:$I$29,6,0),)</f>
        <v>0</v>
      </c>
    </row>
    <row r="4475" spans="1:11" x14ac:dyDescent="0.25">
      <c r="A4475" s="59"/>
      <c r="B4475" s="63">
        <f>IFERROR(VLOOKUP($A4475,D_SAV!$A$5:$I$29,3,0),)</f>
        <v>0</v>
      </c>
      <c r="C4475" s="64" t="str">
        <f>IFERROR(VLOOKUP($A4475,D_SAV!$A$5:$I$29,4,0),"")</f>
        <v/>
      </c>
      <c r="D4475" s="65">
        <f>IFERROR(VLOOKUP($A4475,D_SAV!$A$5:$I$29,5,0),)</f>
        <v>0</v>
      </c>
      <c r="E4475" s="60"/>
      <c r="F4475" s="60"/>
      <c r="G4475" s="60"/>
      <c r="H4475" s="60"/>
      <c r="I4475" s="60"/>
      <c r="J4475" s="60"/>
      <c r="K4475" s="65">
        <f>IFERROR(VLOOKUP($A4475,D_SAV!$A$5:$I$29,6,0),)</f>
        <v>0</v>
      </c>
    </row>
    <row r="4476" spans="1:11" x14ac:dyDescent="0.25">
      <c r="A4476" s="59"/>
      <c r="B4476" s="63">
        <f>IFERROR(VLOOKUP($A4476,D_SAV!$A$5:$I$29,3,0),)</f>
        <v>0</v>
      </c>
      <c r="C4476" s="64" t="str">
        <f>IFERROR(VLOOKUP($A4476,D_SAV!$A$5:$I$29,4,0),"")</f>
        <v/>
      </c>
      <c r="D4476" s="65">
        <f>IFERROR(VLOOKUP($A4476,D_SAV!$A$5:$I$29,5,0),)</f>
        <v>0</v>
      </c>
      <c r="E4476" s="60"/>
      <c r="F4476" s="60"/>
      <c r="G4476" s="60"/>
      <c r="H4476" s="60"/>
      <c r="I4476" s="60"/>
      <c r="J4476" s="60"/>
      <c r="K4476" s="65">
        <f>IFERROR(VLOOKUP($A4476,D_SAV!$A$5:$I$29,6,0),)</f>
        <v>0</v>
      </c>
    </row>
    <row r="4477" spans="1:11" x14ac:dyDescent="0.25">
      <c r="A4477" s="59"/>
      <c r="B4477" s="63">
        <f>IFERROR(VLOOKUP($A4477,D_SAV!$A$5:$I$29,3,0),)</f>
        <v>0</v>
      </c>
      <c r="C4477" s="64" t="str">
        <f>IFERROR(VLOOKUP($A4477,D_SAV!$A$5:$I$29,4,0),"")</f>
        <v/>
      </c>
      <c r="D4477" s="65">
        <f>IFERROR(VLOOKUP($A4477,D_SAV!$A$5:$I$29,5,0),)</f>
        <v>0</v>
      </c>
      <c r="E4477" s="60"/>
      <c r="F4477" s="60"/>
      <c r="G4477" s="60"/>
      <c r="H4477" s="60"/>
      <c r="I4477" s="60"/>
      <c r="J4477" s="60"/>
      <c r="K4477" s="65">
        <f>IFERROR(VLOOKUP($A4477,D_SAV!$A$5:$I$29,6,0),)</f>
        <v>0</v>
      </c>
    </row>
    <row r="4478" spans="1:11" x14ac:dyDescent="0.25">
      <c r="A4478" s="59"/>
      <c r="B4478" s="63">
        <f>IFERROR(VLOOKUP($A4478,D_SAV!$A$5:$I$29,3,0),)</f>
        <v>0</v>
      </c>
      <c r="C4478" s="64" t="str">
        <f>IFERROR(VLOOKUP($A4478,D_SAV!$A$5:$I$29,4,0),"")</f>
        <v/>
      </c>
      <c r="D4478" s="65">
        <f>IFERROR(VLOOKUP($A4478,D_SAV!$A$5:$I$29,5,0),)</f>
        <v>0</v>
      </c>
      <c r="E4478" s="60"/>
      <c r="F4478" s="60"/>
      <c r="G4478" s="60"/>
      <c r="H4478" s="60"/>
      <c r="I4478" s="60"/>
      <c r="J4478" s="60"/>
      <c r="K4478" s="65">
        <f>IFERROR(VLOOKUP($A4478,D_SAV!$A$5:$I$29,6,0),)</f>
        <v>0</v>
      </c>
    </row>
    <row r="4479" spans="1:11" x14ac:dyDescent="0.25">
      <c r="A4479" s="59"/>
      <c r="B4479" s="63">
        <f>IFERROR(VLOOKUP($A4479,D_SAV!$A$5:$I$29,3,0),)</f>
        <v>0</v>
      </c>
      <c r="C4479" s="64" t="str">
        <f>IFERROR(VLOOKUP($A4479,D_SAV!$A$5:$I$29,4,0),"")</f>
        <v/>
      </c>
      <c r="D4479" s="65">
        <f>IFERROR(VLOOKUP($A4479,D_SAV!$A$5:$I$29,5,0),)</f>
        <v>0</v>
      </c>
      <c r="E4479" s="60"/>
      <c r="F4479" s="60"/>
      <c r="G4479" s="60"/>
      <c r="H4479" s="60"/>
      <c r="I4479" s="60"/>
      <c r="J4479" s="60"/>
      <c r="K4479" s="65">
        <f>IFERROR(VLOOKUP($A4479,D_SAV!$A$5:$I$29,6,0),)</f>
        <v>0</v>
      </c>
    </row>
    <row r="4480" spans="1:11" x14ac:dyDescent="0.25">
      <c r="A4480" s="59"/>
      <c r="B4480" s="63">
        <f>IFERROR(VLOOKUP($A4480,D_SAV!$A$5:$I$29,3,0),)</f>
        <v>0</v>
      </c>
      <c r="C4480" s="64" t="str">
        <f>IFERROR(VLOOKUP($A4480,D_SAV!$A$5:$I$29,4,0),"")</f>
        <v/>
      </c>
      <c r="D4480" s="65">
        <f>IFERROR(VLOOKUP($A4480,D_SAV!$A$5:$I$29,5,0),)</f>
        <v>0</v>
      </c>
      <c r="E4480" s="60"/>
      <c r="F4480" s="60"/>
      <c r="G4480" s="60"/>
      <c r="H4480" s="60"/>
      <c r="I4480" s="60"/>
      <c r="J4480" s="60"/>
      <c r="K4480" s="65">
        <f>IFERROR(VLOOKUP($A4480,D_SAV!$A$5:$I$29,6,0),)</f>
        <v>0</v>
      </c>
    </row>
    <row r="4481" spans="1:11" x14ac:dyDescent="0.25">
      <c r="A4481" s="59"/>
      <c r="B4481" s="63">
        <f>IFERROR(VLOOKUP($A4481,D_SAV!$A$5:$I$29,3,0),)</f>
        <v>0</v>
      </c>
      <c r="C4481" s="64" t="str">
        <f>IFERROR(VLOOKUP($A4481,D_SAV!$A$5:$I$29,4,0),"")</f>
        <v/>
      </c>
      <c r="D4481" s="65">
        <f>IFERROR(VLOOKUP($A4481,D_SAV!$A$5:$I$29,5,0),)</f>
        <v>0</v>
      </c>
      <c r="E4481" s="60"/>
      <c r="F4481" s="60"/>
      <c r="G4481" s="60"/>
      <c r="H4481" s="60"/>
      <c r="I4481" s="60"/>
      <c r="J4481" s="60"/>
      <c r="K4481" s="65">
        <f>IFERROR(VLOOKUP($A4481,D_SAV!$A$5:$I$29,6,0),)</f>
        <v>0</v>
      </c>
    </row>
    <row r="4482" spans="1:11" x14ac:dyDescent="0.25">
      <c r="A4482" s="59"/>
      <c r="B4482" s="63">
        <f>IFERROR(VLOOKUP($A4482,D_SAV!$A$5:$I$29,3,0),)</f>
        <v>0</v>
      </c>
      <c r="C4482" s="64" t="str">
        <f>IFERROR(VLOOKUP($A4482,D_SAV!$A$5:$I$29,4,0),"")</f>
        <v/>
      </c>
      <c r="D4482" s="65">
        <f>IFERROR(VLOOKUP($A4482,D_SAV!$A$5:$I$29,5,0),)</f>
        <v>0</v>
      </c>
      <c r="E4482" s="60"/>
      <c r="F4482" s="60"/>
      <c r="G4482" s="60"/>
      <c r="H4482" s="60"/>
      <c r="I4482" s="60"/>
      <c r="J4482" s="60"/>
      <c r="K4482" s="65">
        <f>IFERROR(VLOOKUP($A4482,D_SAV!$A$5:$I$29,6,0),)</f>
        <v>0</v>
      </c>
    </row>
    <row r="4483" spans="1:11" x14ac:dyDescent="0.25">
      <c r="A4483" s="59"/>
      <c r="B4483" s="63">
        <f>IFERROR(VLOOKUP($A4483,D_SAV!$A$5:$I$29,3,0),)</f>
        <v>0</v>
      </c>
      <c r="C4483" s="64" t="str">
        <f>IFERROR(VLOOKUP($A4483,D_SAV!$A$5:$I$29,4,0),"")</f>
        <v/>
      </c>
      <c r="D4483" s="65">
        <f>IFERROR(VLOOKUP($A4483,D_SAV!$A$5:$I$29,5,0),)</f>
        <v>0</v>
      </c>
      <c r="E4483" s="60"/>
      <c r="F4483" s="60"/>
      <c r="G4483" s="60"/>
      <c r="H4483" s="60"/>
      <c r="I4483" s="60"/>
      <c r="J4483" s="60"/>
      <c r="K4483" s="65">
        <f>IFERROR(VLOOKUP($A4483,D_SAV!$A$5:$I$29,6,0),)</f>
        <v>0</v>
      </c>
    </row>
    <row r="4484" spans="1:11" x14ac:dyDescent="0.25">
      <c r="A4484" s="59"/>
      <c r="B4484" s="63">
        <f>IFERROR(VLOOKUP($A4484,D_SAV!$A$5:$I$29,3,0),)</f>
        <v>0</v>
      </c>
      <c r="C4484" s="64" t="str">
        <f>IFERROR(VLOOKUP($A4484,D_SAV!$A$5:$I$29,4,0),"")</f>
        <v/>
      </c>
      <c r="D4484" s="65">
        <f>IFERROR(VLOOKUP($A4484,D_SAV!$A$5:$I$29,5,0),)</f>
        <v>0</v>
      </c>
      <c r="E4484" s="60"/>
      <c r="F4484" s="60"/>
      <c r="G4484" s="60"/>
      <c r="H4484" s="60"/>
      <c r="I4484" s="60"/>
      <c r="J4484" s="60"/>
      <c r="K4484" s="65">
        <f>IFERROR(VLOOKUP($A4484,D_SAV!$A$5:$I$29,6,0),)</f>
        <v>0</v>
      </c>
    </row>
    <row r="4485" spans="1:11" x14ac:dyDescent="0.25">
      <c r="A4485" s="59"/>
      <c r="B4485" s="63">
        <f>IFERROR(VLOOKUP($A4485,D_SAV!$A$5:$I$29,3,0),)</f>
        <v>0</v>
      </c>
      <c r="C4485" s="64" t="str">
        <f>IFERROR(VLOOKUP($A4485,D_SAV!$A$5:$I$29,4,0),"")</f>
        <v/>
      </c>
      <c r="D4485" s="65">
        <f>IFERROR(VLOOKUP($A4485,D_SAV!$A$5:$I$29,5,0),)</f>
        <v>0</v>
      </c>
      <c r="E4485" s="60"/>
      <c r="F4485" s="60"/>
      <c r="G4485" s="60"/>
      <c r="H4485" s="60"/>
      <c r="I4485" s="60"/>
      <c r="J4485" s="60"/>
      <c r="K4485" s="65">
        <f>IFERROR(VLOOKUP($A4485,D_SAV!$A$5:$I$29,6,0),)</f>
        <v>0</v>
      </c>
    </row>
    <row r="4486" spans="1:11" x14ac:dyDescent="0.25">
      <c r="A4486" s="59"/>
      <c r="B4486" s="63">
        <f>IFERROR(VLOOKUP($A4486,D_SAV!$A$5:$I$29,3,0),)</f>
        <v>0</v>
      </c>
      <c r="C4486" s="64" t="str">
        <f>IFERROR(VLOOKUP($A4486,D_SAV!$A$5:$I$29,4,0),"")</f>
        <v/>
      </c>
      <c r="D4486" s="65">
        <f>IFERROR(VLOOKUP($A4486,D_SAV!$A$5:$I$29,5,0),)</f>
        <v>0</v>
      </c>
      <c r="E4486" s="60"/>
      <c r="F4486" s="60"/>
      <c r="G4486" s="60"/>
      <c r="H4486" s="60"/>
      <c r="I4486" s="60"/>
      <c r="J4486" s="60"/>
      <c r="K4486" s="65">
        <f>IFERROR(VLOOKUP($A4486,D_SAV!$A$5:$I$29,6,0),)</f>
        <v>0</v>
      </c>
    </row>
    <row r="4487" spans="1:11" x14ac:dyDescent="0.25">
      <c r="A4487" s="59"/>
      <c r="B4487" s="63">
        <f>IFERROR(VLOOKUP($A4487,D_SAV!$A$5:$I$29,3,0),)</f>
        <v>0</v>
      </c>
      <c r="C4487" s="64" t="str">
        <f>IFERROR(VLOOKUP($A4487,D_SAV!$A$5:$I$29,4,0),"")</f>
        <v/>
      </c>
      <c r="D4487" s="65">
        <f>IFERROR(VLOOKUP($A4487,D_SAV!$A$5:$I$29,5,0),)</f>
        <v>0</v>
      </c>
      <c r="E4487" s="60"/>
      <c r="F4487" s="60"/>
      <c r="G4487" s="60"/>
      <c r="H4487" s="60"/>
      <c r="I4487" s="60"/>
      <c r="J4487" s="60"/>
      <c r="K4487" s="65">
        <f>IFERROR(VLOOKUP($A4487,D_SAV!$A$5:$I$29,6,0),)</f>
        <v>0</v>
      </c>
    </row>
    <row r="4488" spans="1:11" x14ac:dyDescent="0.25">
      <c r="A4488" s="59"/>
      <c r="B4488" s="63">
        <f>IFERROR(VLOOKUP($A4488,D_SAV!$A$5:$I$29,3,0),)</f>
        <v>0</v>
      </c>
      <c r="C4488" s="64" t="str">
        <f>IFERROR(VLOOKUP($A4488,D_SAV!$A$5:$I$29,4,0),"")</f>
        <v/>
      </c>
      <c r="D4488" s="65">
        <f>IFERROR(VLOOKUP($A4488,D_SAV!$A$5:$I$29,5,0),)</f>
        <v>0</v>
      </c>
      <c r="E4488" s="60"/>
      <c r="F4488" s="60"/>
      <c r="G4488" s="60"/>
      <c r="H4488" s="60"/>
      <c r="I4488" s="60"/>
      <c r="J4488" s="60"/>
      <c r="K4488" s="65">
        <f>IFERROR(VLOOKUP($A4488,D_SAV!$A$5:$I$29,6,0),)</f>
        <v>0</v>
      </c>
    </row>
    <row r="4489" spans="1:11" x14ac:dyDescent="0.25">
      <c r="A4489" s="59"/>
      <c r="B4489" s="63">
        <f>IFERROR(VLOOKUP($A4489,D_SAV!$A$5:$I$29,3,0),)</f>
        <v>0</v>
      </c>
      <c r="C4489" s="64" t="str">
        <f>IFERROR(VLOOKUP($A4489,D_SAV!$A$5:$I$29,4,0),"")</f>
        <v/>
      </c>
      <c r="D4489" s="65">
        <f>IFERROR(VLOOKUP($A4489,D_SAV!$A$5:$I$29,5,0),)</f>
        <v>0</v>
      </c>
      <c r="E4489" s="60"/>
      <c r="F4489" s="60"/>
      <c r="G4489" s="60"/>
      <c r="H4489" s="60"/>
      <c r="I4489" s="60"/>
      <c r="J4489" s="60"/>
      <c r="K4489" s="65">
        <f>IFERROR(VLOOKUP($A4489,D_SAV!$A$5:$I$29,6,0),)</f>
        <v>0</v>
      </c>
    </row>
    <row r="4490" spans="1:11" x14ac:dyDescent="0.25">
      <c r="A4490" s="59"/>
      <c r="B4490" s="63">
        <f>IFERROR(VLOOKUP($A4490,D_SAV!$A$5:$I$29,3,0),)</f>
        <v>0</v>
      </c>
      <c r="C4490" s="64" t="str">
        <f>IFERROR(VLOOKUP($A4490,D_SAV!$A$5:$I$29,4,0),"")</f>
        <v/>
      </c>
      <c r="D4490" s="65">
        <f>IFERROR(VLOOKUP($A4490,D_SAV!$A$5:$I$29,5,0),)</f>
        <v>0</v>
      </c>
      <c r="E4490" s="60"/>
      <c r="F4490" s="60"/>
      <c r="G4490" s="60"/>
      <c r="H4490" s="60"/>
      <c r="I4490" s="60"/>
      <c r="J4490" s="60"/>
      <c r="K4490" s="65">
        <f>IFERROR(VLOOKUP($A4490,D_SAV!$A$5:$I$29,6,0),)</f>
        <v>0</v>
      </c>
    </row>
    <row r="4491" spans="1:11" x14ac:dyDescent="0.25">
      <c r="A4491" s="59"/>
      <c r="B4491" s="63">
        <f>IFERROR(VLOOKUP($A4491,D_SAV!$A$5:$I$29,3,0),)</f>
        <v>0</v>
      </c>
      <c r="C4491" s="64" t="str">
        <f>IFERROR(VLOOKUP($A4491,D_SAV!$A$5:$I$29,4,0),"")</f>
        <v/>
      </c>
      <c r="D4491" s="65">
        <f>IFERROR(VLOOKUP($A4491,D_SAV!$A$5:$I$29,5,0),)</f>
        <v>0</v>
      </c>
      <c r="E4491" s="60"/>
      <c r="F4491" s="60"/>
      <c r="G4491" s="60"/>
      <c r="H4491" s="60"/>
      <c r="I4491" s="60"/>
      <c r="J4491" s="60"/>
      <c r="K4491" s="65">
        <f>IFERROR(VLOOKUP($A4491,D_SAV!$A$5:$I$29,6,0),)</f>
        <v>0</v>
      </c>
    </row>
    <row r="4492" spans="1:11" x14ac:dyDescent="0.25">
      <c r="A4492" s="59"/>
      <c r="B4492" s="63">
        <f>IFERROR(VLOOKUP($A4492,D_SAV!$A$5:$I$29,3,0),)</f>
        <v>0</v>
      </c>
      <c r="C4492" s="64" t="str">
        <f>IFERROR(VLOOKUP($A4492,D_SAV!$A$5:$I$29,4,0),"")</f>
        <v/>
      </c>
      <c r="D4492" s="65">
        <f>IFERROR(VLOOKUP($A4492,D_SAV!$A$5:$I$29,5,0),)</f>
        <v>0</v>
      </c>
      <c r="E4492" s="60"/>
      <c r="F4492" s="60"/>
      <c r="G4492" s="60"/>
      <c r="H4492" s="60"/>
      <c r="I4492" s="60"/>
      <c r="J4492" s="60"/>
      <c r="K4492" s="65">
        <f>IFERROR(VLOOKUP($A4492,D_SAV!$A$5:$I$29,6,0),)</f>
        <v>0</v>
      </c>
    </row>
    <row r="4493" spans="1:11" x14ac:dyDescent="0.25">
      <c r="A4493" s="59"/>
      <c r="B4493" s="63">
        <f>IFERROR(VLOOKUP($A4493,D_SAV!$A$5:$I$29,3,0),)</f>
        <v>0</v>
      </c>
      <c r="C4493" s="64" t="str">
        <f>IFERROR(VLOOKUP($A4493,D_SAV!$A$5:$I$29,4,0),"")</f>
        <v/>
      </c>
      <c r="D4493" s="65">
        <f>IFERROR(VLOOKUP($A4493,D_SAV!$A$5:$I$29,5,0),)</f>
        <v>0</v>
      </c>
      <c r="E4493" s="60"/>
      <c r="F4493" s="60"/>
      <c r="G4493" s="60"/>
      <c r="H4493" s="60"/>
      <c r="I4493" s="60"/>
      <c r="J4493" s="60"/>
      <c r="K4493" s="65">
        <f>IFERROR(VLOOKUP($A4493,D_SAV!$A$5:$I$29,6,0),)</f>
        <v>0</v>
      </c>
    </row>
    <row r="4494" spans="1:11" x14ac:dyDescent="0.25">
      <c r="A4494" s="59"/>
      <c r="B4494" s="63">
        <f>IFERROR(VLOOKUP($A4494,D_SAV!$A$5:$I$29,3,0),)</f>
        <v>0</v>
      </c>
      <c r="C4494" s="64" t="str">
        <f>IFERROR(VLOOKUP($A4494,D_SAV!$A$5:$I$29,4,0),"")</f>
        <v/>
      </c>
      <c r="D4494" s="65">
        <f>IFERROR(VLOOKUP($A4494,D_SAV!$A$5:$I$29,5,0),)</f>
        <v>0</v>
      </c>
      <c r="E4494" s="60"/>
      <c r="F4494" s="60"/>
      <c r="G4494" s="60"/>
      <c r="H4494" s="60"/>
      <c r="I4494" s="60"/>
      <c r="J4494" s="60"/>
      <c r="K4494" s="65">
        <f>IFERROR(VLOOKUP($A4494,D_SAV!$A$5:$I$29,6,0),)</f>
        <v>0</v>
      </c>
    </row>
    <row r="4495" spans="1:11" x14ac:dyDescent="0.25">
      <c r="A4495" s="59"/>
      <c r="B4495" s="63">
        <f>IFERROR(VLOOKUP($A4495,D_SAV!$A$5:$I$29,3,0),)</f>
        <v>0</v>
      </c>
      <c r="C4495" s="64" t="str">
        <f>IFERROR(VLOOKUP($A4495,D_SAV!$A$5:$I$29,4,0),"")</f>
        <v/>
      </c>
      <c r="D4495" s="65">
        <f>IFERROR(VLOOKUP($A4495,D_SAV!$A$5:$I$29,5,0),)</f>
        <v>0</v>
      </c>
      <c r="E4495" s="60"/>
      <c r="F4495" s="60"/>
      <c r="G4495" s="60"/>
      <c r="H4495" s="60"/>
      <c r="I4495" s="60"/>
      <c r="J4495" s="60"/>
      <c r="K4495" s="65">
        <f>IFERROR(VLOOKUP($A4495,D_SAV!$A$5:$I$29,6,0),)</f>
        <v>0</v>
      </c>
    </row>
    <row r="4496" spans="1:11" x14ac:dyDescent="0.25">
      <c r="A4496" s="59"/>
      <c r="B4496" s="63">
        <f>IFERROR(VLOOKUP($A4496,D_SAV!$A$5:$I$29,3,0),)</f>
        <v>0</v>
      </c>
      <c r="C4496" s="64" t="str">
        <f>IFERROR(VLOOKUP($A4496,D_SAV!$A$5:$I$29,4,0),"")</f>
        <v/>
      </c>
      <c r="D4496" s="65">
        <f>IFERROR(VLOOKUP($A4496,D_SAV!$A$5:$I$29,5,0),)</f>
        <v>0</v>
      </c>
      <c r="E4496" s="60"/>
      <c r="F4496" s="60"/>
      <c r="G4496" s="60"/>
      <c r="H4496" s="60"/>
      <c r="I4496" s="60"/>
      <c r="J4496" s="60"/>
      <c r="K4496" s="65">
        <f>IFERROR(VLOOKUP($A4496,D_SAV!$A$5:$I$29,6,0),)</f>
        <v>0</v>
      </c>
    </row>
    <row r="4497" spans="1:11" x14ac:dyDescent="0.25">
      <c r="A4497" s="59"/>
      <c r="B4497" s="63">
        <f>IFERROR(VLOOKUP($A4497,D_SAV!$A$5:$I$29,3,0),)</f>
        <v>0</v>
      </c>
      <c r="C4497" s="64" t="str">
        <f>IFERROR(VLOOKUP($A4497,D_SAV!$A$5:$I$29,4,0),"")</f>
        <v/>
      </c>
      <c r="D4497" s="65">
        <f>IFERROR(VLOOKUP($A4497,D_SAV!$A$5:$I$29,5,0),)</f>
        <v>0</v>
      </c>
      <c r="E4497" s="60"/>
      <c r="F4497" s="60"/>
      <c r="G4497" s="60"/>
      <c r="H4497" s="60"/>
      <c r="I4497" s="60"/>
      <c r="J4497" s="60"/>
      <c r="K4497" s="65">
        <f>IFERROR(VLOOKUP($A4497,D_SAV!$A$5:$I$29,6,0),)</f>
        <v>0</v>
      </c>
    </row>
    <row r="4498" spans="1:11" x14ac:dyDescent="0.25">
      <c r="A4498" s="59"/>
      <c r="B4498" s="63">
        <f>IFERROR(VLOOKUP($A4498,D_SAV!$A$5:$I$29,3,0),)</f>
        <v>0</v>
      </c>
      <c r="C4498" s="64" t="str">
        <f>IFERROR(VLOOKUP($A4498,D_SAV!$A$5:$I$29,4,0),"")</f>
        <v/>
      </c>
      <c r="D4498" s="65">
        <f>IFERROR(VLOOKUP($A4498,D_SAV!$A$5:$I$29,5,0),)</f>
        <v>0</v>
      </c>
      <c r="E4498" s="60"/>
      <c r="F4498" s="60"/>
      <c r="G4498" s="60"/>
      <c r="H4498" s="60"/>
      <c r="I4498" s="60"/>
      <c r="J4498" s="60"/>
      <c r="K4498" s="65">
        <f>IFERROR(VLOOKUP($A4498,D_SAV!$A$5:$I$29,6,0),)</f>
        <v>0</v>
      </c>
    </row>
    <row r="4499" spans="1:11" x14ac:dyDescent="0.25">
      <c r="A4499" s="59"/>
      <c r="B4499" s="63">
        <f>IFERROR(VLOOKUP($A4499,D_SAV!$A$5:$I$29,3,0),)</f>
        <v>0</v>
      </c>
      <c r="C4499" s="64" t="str">
        <f>IFERROR(VLOOKUP($A4499,D_SAV!$A$5:$I$29,4,0),"")</f>
        <v/>
      </c>
      <c r="D4499" s="65">
        <f>IFERROR(VLOOKUP($A4499,D_SAV!$A$5:$I$29,5,0),)</f>
        <v>0</v>
      </c>
      <c r="E4499" s="60"/>
      <c r="F4499" s="60"/>
      <c r="G4499" s="60"/>
      <c r="H4499" s="60"/>
      <c r="I4499" s="60"/>
      <c r="J4499" s="60"/>
      <c r="K4499" s="65">
        <f>IFERROR(VLOOKUP($A4499,D_SAV!$A$5:$I$29,6,0),)</f>
        <v>0</v>
      </c>
    </row>
    <row r="4500" spans="1:11" x14ac:dyDescent="0.25">
      <c r="A4500" s="59"/>
      <c r="B4500" s="63">
        <f>IFERROR(VLOOKUP($A4500,D_SAV!$A$5:$I$29,3,0),)</f>
        <v>0</v>
      </c>
      <c r="C4500" s="64" t="str">
        <f>IFERROR(VLOOKUP($A4500,D_SAV!$A$5:$I$29,4,0),"")</f>
        <v/>
      </c>
      <c r="D4500" s="65">
        <f>IFERROR(VLOOKUP($A4500,D_SAV!$A$5:$I$29,5,0),)</f>
        <v>0</v>
      </c>
      <c r="E4500" s="60"/>
      <c r="F4500" s="60"/>
      <c r="G4500" s="60"/>
      <c r="H4500" s="60"/>
      <c r="I4500" s="60"/>
      <c r="J4500" s="60"/>
      <c r="K4500" s="65">
        <f>IFERROR(VLOOKUP($A4500,D_SAV!$A$5:$I$29,6,0),)</f>
        <v>0</v>
      </c>
    </row>
    <row r="4501" spans="1:11" x14ac:dyDescent="0.25">
      <c r="A4501" s="59"/>
      <c r="B4501" s="63">
        <f>IFERROR(VLOOKUP($A4501,D_SAV!$A$5:$I$29,3,0),)</f>
        <v>0</v>
      </c>
      <c r="C4501" s="64" t="str">
        <f>IFERROR(VLOOKUP($A4501,D_SAV!$A$5:$I$29,4,0),"")</f>
        <v/>
      </c>
      <c r="D4501" s="65">
        <f>IFERROR(VLOOKUP($A4501,D_SAV!$A$5:$I$29,5,0),)</f>
        <v>0</v>
      </c>
      <c r="E4501" s="60"/>
      <c r="F4501" s="60"/>
      <c r="G4501" s="60"/>
      <c r="H4501" s="60"/>
      <c r="I4501" s="60"/>
      <c r="J4501" s="60"/>
      <c r="K4501" s="65">
        <f>IFERROR(VLOOKUP($A4501,D_SAV!$A$5:$I$29,6,0),)</f>
        <v>0</v>
      </c>
    </row>
    <row r="4502" spans="1:11" x14ac:dyDescent="0.25">
      <c r="A4502" s="59"/>
      <c r="B4502" s="63">
        <f>IFERROR(VLOOKUP($A4502,D_SAV!$A$5:$I$29,3,0),)</f>
        <v>0</v>
      </c>
      <c r="C4502" s="64" t="str">
        <f>IFERROR(VLOOKUP($A4502,D_SAV!$A$5:$I$29,4,0),"")</f>
        <v/>
      </c>
      <c r="D4502" s="65">
        <f>IFERROR(VLOOKUP($A4502,D_SAV!$A$5:$I$29,5,0),)</f>
        <v>0</v>
      </c>
      <c r="E4502" s="60"/>
      <c r="F4502" s="60"/>
      <c r="G4502" s="60"/>
      <c r="H4502" s="60"/>
      <c r="I4502" s="60"/>
      <c r="J4502" s="60"/>
      <c r="K4502" s="65">
        <f>IFERROR(VLOOKUP($A4502,D_SAV!$A$5:$I$29,6,0),)</f>
        <v>0</v>
      </c>
    </row>
    <row r="4503" spans="1:11" x14ac:dyDescent="0.25">
      <c r="A4503" s="59"/>
      <c r="B4503" s="63">
        <f>IFERROR(VLOOKUP($A4503,D_SAV!$A$5:$I$29,3,0),)</f>
        <v>0</v>
      </c>
      <c r="C4503" s="64" t="str">
        <f>IFERROR(VLOOKUP($A4503,D_SAV!$A$5:$I$29,4,0),"")</f>
        <v/>
      </c>
      <c r="D4503" s="65">
        <f>IFERROR(VLOOKUP($A4503,D_SAV!$A$5:$I$29,5,0),)</f>
        <v>0</v>
      </c>
      <c r="E4503" s="60"/>
      <c r="F4503" s="60"/>
      <c r="G4503" s="60"/>
      <c r="H4503" s="60"/>
      <c r="I4503" s="60"/>
      <c r="J4503" s="60"/>
      <c r="K4503" s="65">
        <f>IFERROR(VLOOKUP($A4503,D_SAV!$A$5:$I$29,6,0),)</f>
        <v>0</v>
      </c>
    </row>
    <row r="4504" spans="1:11" x14ac:dyDescent="0.25">
      <c r="A4504" s="59"/>
      <c r="B4504" s="63">
        <f>IFERROR(VLOOKUP($A4504,D_SAV!$A$5:$I$29,3,0),)</f>
        <v>0</v>
      </c>
      <c r="C4504" s="64" t="str">
        <f>IFERROR(VLOOKUP($A4504,D_SAV!$A$5:$I$29,4,0),"")</f>
        <v/>
      </c>
      <c r="D4504" s="65">
        <f>IFERROR(VLOOKUP($A4504,D_SAV!$A$5:$I$29,5,0),)</f>
        <v>0</v>
      </c>
      <c r="E4504" s="60"/>
      <c r="F4504" s="60"/>
      <c r="G4504" s="60"/>
      <c r="H4504" s="60"/>
      <c r="I4504" s="60"/>
      <c r="J4504" s="60"/>
      <c r="K4504" s="65">
        <f>IFERROR(VLOOKUP($A4504,D_SAV!$A$5:$I$29,6,0),)</f>
        <v>0</v>
      </c>
    </row>
    <row r="4505" spans="1:11" x14ac:dyDescent="0.25">
      <c r="A4505" s="59"/>
      <c r="B4505" s="63">
        <f>IFERROR(VLOOKUP($A4505,D_SAV!$A$5:$I$29,3,0),)</f>
        <v>0</v>
      </c>
      <c r="C4505" s="64" t="str">
        <f>IFERROR(VLOOKUP($A4505,D_SAV!$A$5:$I$29,4,0),"")</f>
        <v/>
      </c>
      <c r="D4505" s="65">
        <f>IFERROR(VLOOKUP($A4505,D_SAV!$A$5:$I$29,5,0),)</f>
        <v>0</v>
      </c>
      <c r="E4505" s="60"/>
      <c r="F4505" s="60"/>
      <c r="G4505" s="60"/>
      <c r="H4505" s="60"/>
      <c r="I4505" s="60"/>
      <c r="J4505" s="60"/>
      <c r="K4505" s="65">
        <f>IFERROR(VLOOKUP($A4505,D_SAV!$A$5:$I$29,6,0),)</f>
        <v>0</v>
      </c>
    </row>
    <row r="4506" spans="1:11" x14ac:dyDescent="0.25">
      <c r="A4506" s="59"/>
      <c r="B4506" s="63">
        <f>IFERROR(VLOOKUP($A4506,D_SAV!$A$5:$I$29,3,0),)</f>
        <v>0</v>
      </c>
      <c r="C4506" s="64" t="str">
        <f>IFERROR(VLOOKUP($A4506,D_SAV!$A$5:$I$29,4,0),"")</f>
        <v/>
      </c>
      <c r="D4506" s="65">
        <f>IFERROR(VLOOKUP($A4506,D_SAV!$A$5:$I$29,5,0),)</f>
        <v>0</v>
      </c>
      <c r="E4506" s="60"/>
      <c r="F4506" s="60"/>
      <c r="G4506" s="60"/>
      <c r="H4506" s="60"/>
      <c r="I4506" s="60"/>
      <c r="J4506" s="60"/>
      <c r="K4506" s="65">
        <f>IFERROR(VLOOKUP($A4506,D_SAV!$A$5:$I$29,6,0),)</f>
        <v>0</v>
      </c>
    </row>
    <row r="4507" spans="1:11" x14ac:dyDescent="0.25">
      <c r="A4507" s="59"/>
      <c r="B4507" s="63">
        <f>IFERROR(VLOOKUP($A4507,D_SAV!$A$5:$I$29,3,0),)</f>
        <v>0</v>
      </c>
      <c r="C4507" s="64" t="str">
        <f>IFERROR(VLOOKUP($A4507,D_SAV!$A$5:$I$29,4,0),"")</f>
        <v/>
      </c>
      <c r="D4507" s="65">
        <f>IFERROR(VLOOKUP($A4507,D_SAV!$A$5:$I$29,5,0),)</f>
        <v>0</v>
      </c>
      <c r="E4507" s="60"/>
      <c r="F4507" s="60"/>
      <c r="G4507" s="60"/>
      <c r="H4507" s="60"/>
      <c r="I4507" s="60"/>
      <c r="J4507" s="60"/>
      <c r="K4507" s="65">
        <f>IFERROR(VLOOKUP($A4507,D_SAV!$A$5:$I$29,6,0),)</f>
        <v>0</v>
      </c>
    </row>
    <row r="4508" spans="1:11" x14ac:dyDescent="0.25">
      <c r="A4508" s="59"/>
      <c r="B4508" s="63">
        <f>IFERROR(VLOOKUP($A4508,D_SAV!$A$5:$I$29,3,0),)</f>
        <v>0</v>
      </c>
      <c r="C4508" s="64" t="str">
        <f>IFERROR(VLOOKUP($A4508,D_SAV!$A$5:$I$29,4,0),"")</f>
        <v/>
      </c>
      <c r="D4508" s="65">
        <f>IFERROR(VLOOKUP($A4508,D_SAV!$A$5:$I$29,5,0),)</f>
        <v>0</v>
      </c>
      <c r="E4508" s="60"/>
      <c r="F4508" s="60"/>
      <c r="G4508" s="60"/>
      <c r="H4508" s="60"/>
      <c r="I4508" s="60"/>
      <c r="J4508" s="60"/>
      <c r="K4508" s="65">
        <f>IFERROR(VLOOKUP($A4508,D_SAV!$A$5:$I$29,6,0),)</f>
        <v>0</v>
      </c>
    </row>
    <row r="4509" spans="1:11" x14ac:dyDescent="0.25">
      <c r="A4509" s="59"/>
      <c r="B4509" s="63">
        <f>IFERROR(VLOOKUP($A4509,D_SAV!$A$5:$I$29,3,0),)</f>
        <v>0</v>
      </c>
      <c r="C4509" s="64" t="str">
        <f>IFERROR(VLOOKUP($A4509,D_SAV!$A$5:$I$29,4,0),"")</f>
        <v/>
      </c>
      <c r="D4509" s="65">
        <f>IFERROR(VLOOKUP($A4509,D_SAV!$A$5:$I$29,5,0),)</f>
        <v>0</v>
      </c>
      <c r="E4509" s="60"/>
      <c r="F4509" s="60"/>
      <c r="G4509" s="60"/>
      <c r="H4509" s="60"/>
      <c r="I4509" s="60"/>
      <c r="J4509" s="60"/>
      <c r="K4509" s="65">
        <f>IFERROR(VLOOKUP($A4509,D_SAV!$A$5:$I$29,6,0),)</f>
        <v>0</v>
      </c>
    </row>
    <row r="4510" spans="1:11" x14ac:dyDescent="0.25">
      <c r="A4510" s="59"/>
      <c r="B4510" s="63">
        <f>IFERROR(VLOOKUP($A4510,D_SAV!$A$5:$I$29,3,0),)</f>
        <v>0</v>
      </c>
      <c r="C4510" s="64" t="str">
        <f>IFERROR(VLOOKUP($A4510,D_SAV!$A$5:$I$29,4,0),"")</f>
        <v/>
      </c>
      <c r="D4510" s="65">
        <f>IFERROR(VLOOKUP($A4510,D_SAV!$A$5:$I$29,5,0),)</f>
        <v>0</v>
      </c>
      <c r="E4510" s="60"/>
      <c r="F4510" s="60"/>
      <c r="G4510" s="60"/>
      <c r="H4510" s="60"/>
      <c r="I4510" s="60"/>
      <c r="J4510" s="60"/>
      <c r="K4510" s="65">
        <f>IFERROR(VLOOKUP($A4510,D_SAV!$A$5:$I$29,6,0),)</f>
        <v>0</v>
      </c>
    </row>
    <row r="4511" spans="1:11" x14ac:dyDescent="0.25">
      <c r="A4511" s="59"/>
      <c r="B4511" s="63">
        <f>IFERROR(VLOOKUP($A4511,D_SAV!$A$5:$I$29,3,0),)</f>
        <v>0</v>
      </c>
      <c r="C4511" s="64" t="str">
        <f>IFERROR(VLOOKUP($A4511,D_SAV!$A$5:$I$29,4,0),"")</f>
        <v/>
      </c>
      <c r="D4511" s="65">
        <f>IFERROR(VLOOKUP($A4511,D_SAV!$A$5:$I$29,5,0),)</f>
        <v>0</v>
      </c>
      <c r="E4511" s="60"/>
      <c r="F4511" s="60"/>
      <c r="G4511" s="60"/>
      <c r="H4511" s="60"/>
      <c r="I4511" s="60"/>
      <c r="J4511" s="60"/>
      <c r="K4511" s="65">
        <f>IFERROR(VLOOKUP($A4511,D_SAV!$A$5:$I$29,6,0),)</f>
        <v>0</v>
      </c>
    </row>
    <row r="4512" spans="1:11" x14ac:dyDescent="0.25">
      <c r="A4512" s="59"/>
      <c r="B4512" s="63">
        <f>IFERROR(VLOOKUP($A4512,D_SAV!$A$5:$I$29,3,0),)</f>
        <v>0</v>
      </c>
      <c r="C4512" s="64" t="str">
        <f>IFERROR(VLOOKUP($A4512,D_SAV!$A$5:$I$29,4,0),"")</f>
        <v/>
      </c>
      <c r="D4512" s="65">
        <f>IFERROR(VLOOKUP($A4512,D_SAV!$A$5:$I$29,5,0),)</f>
        <v>0</v>
      </c>
      <c r="E4512" s="60"/>
      <c r="F4512" s="60"/>
      <c r="G4512" s="60"/>
      <c r="H4512" s="60"/>
      <c r="I4512" s="60"/>
      <c r="J4512" s="60"/>
      <c r="K4512" s="65">
        <f>IFERROR(VLOOKUP($A4512,D_SAV!$A$5:$I$29,6,0),)</f>
        <v>0</v>
      </c>
    </row>
    <row r="4513" spans="1:11" x14ac:dyDescent="0.25">
      <c r="A4513" s="59"/>
      <c r="B4513" s="63">
        <f>IFERROR(VLOOKUP($A4513,D_SAV!$A$5:$I$29,3,0),)</f>
        <v>0</v>
      </c>
      <c r="C4513" s="64" t="str">
        <f>IFERROR(VLOOKUP($A4513,D_SAV!$A$5:$I$29,4,0),"")</f>
        <v/>
      </c>
      <c r="D4513" s="65">
        <f>IFERROR(VLOOKUP($A4513,D_SAV!$A$5:$I$29,5,0),)</f>
        <v>0</v>
      </c>
      <c r="E4513" s="60"/>
      <c r="F4513" s="60"/>
      <c r="G4513" s="60"/>
      <c r="H4513" s="60"/>
      <c r="I4513" s="60"/>
      <c r="J4513" s="60"/>
      <c r="K4513" s="65">
        <f>IFERROR(VLOOKUP($A4513,D_SAV!$A$5:$I$29,6,0),)</f>
        <v>0</v>
      </c>
    </row>
    <row r="4514" spans="1:11" x14ac:dyDescent="0.25">
      <c r="A4514" s="59"/>
      <c r="B4514" s="63">
        <f>IFERROR(VLOOKUP($A4514,D_SAV!$A$5:$I$29,3,0),)</f>
        <v>0</v>
      </c>
      <c r="C4514" s="64" t="str">
        <f>IFERROR(VLOOKUP($A4514,D_SAV!$A$5:$I$29,4,0),"")</f>
        <v/>
      </c>
      <c r="D4514" s="65">
        <f>IFERROR(VLOOKUP($A4514,D_SAV!$A$5:$I$29,5,0),)</f>
        <v>0</v>
      </c>
      <c r="E4514" s="60"/>
      <c r="F4514" s="60"/>
      <c r="G4514" s="60"/>
      <c r="H4514" s="60"/>
      <c r="I4514" s="60"/>
      <c r="J4514" s="60"/>
      <c r="K4514" s="65">
        <f>IFERROR(VLOOKUP($A4514,D_SAV!$A$5:$I$29,6,0),)</f>
        <v>0</v>
      </c>
    </row>
    <row r="4515" spans="1:11" x14ac:dyDescent="0.25">
      <c r="A4515" s="59"/>
      <c r="B4515" s="63">
        <f>IFERROR(VLOOKUP($A4515,D_SAV!$A$5:$I$29,3,0),)</f>
        <v>0</v>
      </c>
      <c r="C4515" s="64" t="str">
        <f>IFERROR(VLOOKUP($A4515,D_SAV!$A$5:$I$29,4,0),"")</f>
        <v/>
      </c>
      <c r="D4515" s="65">
        <f>IFERROR(VLOOKUP($A4515,D_SAV!$A$5:$I$29,5,0),)</f>
        <v>0</v>
      </c>
      <c r="E4515" s="60"/>
      <c r="F4515" s="60"/>
      <c r="G4515" s="60"/>
      <c r="H4515" s="60"/>
      <c r="I4515" s="60"/>
      <c r="J4515" s="60"/>
      <c r="K4515" s="65">
        <f>IFERROR(VLOOKUP($A4515,D_SAV!$A$5:$I$29,6,0),)</f>
        <v>0</v>
      </c>
    </row>
    <row r="4516" spans="1:11" x14ac:dyDescent="0.25">
      <c r="A4516" s="59"/>
      <c r="B4516" s="63">
        <f>IFERROR(VLOOKUP($A4516,D_SAV!$A$5:$I$29,3,0),)</f>
        <v>0</v>
      </c>
      <c r="C4516" s="64" t="str">
        <f>IFERROR(VLOOKUP($A4516,D_SAV!$A$5:$I$29,4,0),"")</f>
        <v/>
      </c>
      <c r="D4516" s="65">
        <f>IFERROR(VLOOKUP($A4516,D_SAV!$A$5:$I$29,5,0),)</f>
        <v>0</v>
      </c>
      <c r="E4516" s="60"/>
      <c r="F4516" s="60"/>
      <c r="G4516" s="60"/>
      <c r="H4516" s="60"/>
      <c r="I4516" s="60"/>
      <c r="J4516" s="60"/>
      <c r="K4516" s="65">
        <f>IFERROR(VLOOKUP($A4516,D_SAV!$A$5:$I$29,6,0),)</f>
        <v>0</v>
      </c>
    </row>
    <row r="4517" spans="1:11" x14ac:dyDescent="0.25">
      <c r="A4517" s="59"/>
      <c r="B4517" s="63">
        <f>IFERROR(VLOOKUP($A4517,D_SAV!$A$5:$I$29,3,0),)</f>
        <v>0</v>
      </c>
      <c r="C4517" s="64" t="str">
        <f>IFERROR(VLOOKUP($A4517,D_SAV!$A$5:$I$29,4,0),"")</f>
        <v/>
      </c>
      <c r="D4517" s="65">
        <f>IFERROR(VLOOKUP($A4517,D_SAV!$A$5:$I$29,5,0),)</f>
        <v>0</v>
      </c>
      <c r="E4517" s="60"/>
      <c r="F4517" s="60"/>
      <c r="G4517" s="60"/>
      <c r="H4517" s="60"/>
      <c r="I4517" s="60"/>
      <c r="J4517" s="60"/>
      <c r="K4517" s="65">
        <f>IFERROR(VLOOKUP($A4517,D_SAV!$A$5:$I$29,6,0),)</f>
        <v>0</v>
      </c>
    </row>
    <row r="4518" spans="1:11" x14ac:dyDescent="0.25">
      <c r="A4518" s="59"/>
      <c r="B4518" s="63">
        <f>IFERROR(VLOOKUP($A4518,D_SAV!$A$5:$I$29,3,0),)</f>
        <v>0</v>
      </c>
      <c r="C4518" s="64" t="str">
        <f>IFERROR(VLOOKUP($A4518,D_SAV!$A$5:$I$29,4,0),"")</f>
        <v/>
      </c>
      <c r="D4518" s="65">
        <f>IFERROR(VLOOKUP($A4518,D_SAV!$A$5:$I$29,5,0),)</f>
        <v>0</v>
      </c>
      <c r="E4518" s="60"/>
      <c r="F4518" s="60"/>
      <c r="G4518" s="60"/>
      <c r="H4518" s="60"/>
      <c r="I4518" s="60"/>
      <c r="J4518" s="60"/>
      <c r="K4518" s="65">
        <f>IFERROR(VLOOKUP($A4518,D_SAV!$A$5:$I$29,6,0),)</f>
        <v>0</v>
      </c>
    </row>
    <row r="4519" spans="1:11" x14ac:dyDescent="0.25">
      <c r="A4519" s="59"/>
      <c r="B4519" s="63">
        <f>IFERROR(VLOOKUP($A4519,D_SAV!$A$5:$I$29,3,0),)</f>
        <v>0</v>
      </c>
      <c r="C4519" s="64" t="str">
        <f>IFERROR(VLOOKUP($A4519,D_SAV!$A$5:$I$29,4,0),"")</f>
        <v/>
      </c>
      <c r="D4519" s="65">
        <f>IFERROR(VLOOKUP($A4519,D_SAV!$A$5:$I$29,5,0),)</f>
        <v>0</v>
      </c>
      <c r="E4519" s="60"/>
      <c r="F4519" s="60"/>
      <c r="G4519" s="60"/>
      <c r="H4519" s="60"/>
      <c r="I4519" s="60"/>
      <c r="J4519" s="60"/>
      <c r="K4519" s="65">
        <f>IFERROR(VLOOKUP($A4519,D_SAV!$A$5:$I$29,6,0),)</f>
        <v>0</v>
      </c>
    </row>
    <row r="4520" spans="1:11" x14ac:dyDescent="0.25">
      <c r="A4520" s="59"/>
      <c r="B4520" s="63">
        <f>IFERROR(VLOOKUP($A4520,D_SAV!$A$5:$I$29,3,0),)</f>
        <v>0</v>
      </c>
      <c r="C4520" s="64" t="str">
        <f>IFERROR(VLOOKUP($A4520,D_SAV!$A$5:$I$29,4,0),"")</f>
        <v/>
      </c>
      <c r="D4520" s="65">
        <f>IFERROR(VLOOKUP($A4520,D_SAV!$A$5:$I$29,5,0),)</f>
        <v>0</v>
      </c>
      <c r="E4520" s="60"/>
      <c r="F4520" s="60"/>
      <c r="G4520" s="60"/>
      <c r="H4520" s="60"/>
      <c r="I4520" s="60"/>
      <c r="J4520" s="60"/>
      <c r="K4520" s="65">
        <f>IFERROR(VLOOKUP($A4520,D_SAV!$A$5:$I$29,6,0),)</f>
        <v>0</v>
      </c>
    </row>
    <row r="4521" spans="1:11" x14ac:dyDescent="0.25">
      <c r="A4521" s="59"/>
      <c r="B4521" s="63">
        <f>IFERROR(VLOOKUP($A4521,D_SAV!$A$5:$I$29,3,0),)</f>
        <v>0</v>
      </c>
      <c r="C4521" s="64" t="str">
        <f>IFERROR(VLOOKUP($A4521,D_SAV!$A$5:$I$29,4,0),"")</f>
        <v/>
      </c>
      <c r="D4521" s="65">
        <f>IFERROR(VLOOKUP($A4521,D_SAV!$A$5:$I$29,5,0),)</f>
        <v>0</v>
      </c>
      <c r="E4521" s="60"/>
      <c r="F4521" s="60"/>
      <c r="G4521" s="60"/>
      <c r="H4521" s="60"/>
      <c r="I4521" s="60"/>
      <c r="J4521" s="60"/>
      <c r="K4521" s="65">
        <f>IFERROR(VLOOKUP($A4521,D_SAV!$A$5:$I$29,6,0),)</f>
        <v>0</v>
      </c>
    </row>
    <row r="4522" spans="1:11" x14ac:dyDescent="0.25">
      <c r="A4522" s="59"/>
      <c r="B4522" s="63">
        <f>IFERROR(VLOOKUP($A4522,D_SAV!$A$5:$I$29,3,0),)</f>
        <v>0</v>
      </c>
      <c r="C4522" s="64" t="str">
        <f>IFERROR(VLOOKUP($A4522,D_SAV!$A$5:$I$29,4,0),"")</f>
        <v/>
      </c>
      <c r="D4522" s="65">
        <f>IFERROR(VLOOKUP($A4522,D_SAV!$A$5:$I$29,5,0),)</f>
        <v>0</v>
      </c>
      <c r="E4522" s="60"/>
      <c r="F4522" s="60"/>
      <c r="G4522" s="60"/>
      <c r="H4522" s="60"/>
      <c r="I4522" s="60"/>
      <c r="J4522" s="60"/>
      <c r="K4522" s="65">
        <f>IFERROR(VLOOKUP($A4522,D_SAV!$A$5:$I$29,6,0),)</f>
        <v>0</v>
      </c>
    </row>
    <row r="4523" spans="1:11" x14ac:dyDescent="0.25">
      <c r="A4523" s="59"/>
      <c r="B4523" s="63">
        <f>IFERROR(VLOOKUP($A4523,D_SAV!$A$5:$I$29,3,0),)</f>
        <v>0</v>
      </c>
      <c r="C4523" s="64" t="str">
        <f>IFERROR(VLOOKUP($A4523,D_SAV!$A$5:$I$29,4,0),"")</f>
        <v/>
      </c>
      <c r="D4523" s="65">
        <f>IFERROR(VLOOKUP($A4523,D_SAV!$A$5:$I$29,5,0),)</f>
        <v>0</v>
      </c>
      <c r="E4523" s="60"/>
      <c r="F4523" s="60"/>
      <c r="G4523" s="60"/>
      <c r="H4523" s="60"/>
      <c r="I4523" s="60"/>
      <c r="J4523" s="60"/>
      <c r="K4523" s="65">
        <f>IFERROR(VLOOKUP($A4523,D_SAV!$A$5:$I$29,6,0),)</f>
        <v>0</v>
      </c>
    </row>
    <row r="4524" spans="1:11" x14ac:dyDescent="0.25">
      <c r="A4524" s="59"/>
      <c r="B4524" s="63">
        <f>IFERROR(VLOOKUP($A4524,D_SAV!$A$5:$I$29,3,0),)</f>
        <v>0</v>
      </c>
      <c r="C4524" s="64" t="str">
        <f>IFERROR(VLOOKUP($A4524,D_SAV!$A$5:$I$29,4,0),"")</f>
        <v/>
      </c>
      <c r="D4524" s="65">
        <f>IFERROR(VLOOKUP($A4524,D_SAV!$A$5:$I$29,5,0),)</f>
        <v>0</v>
      </c>
      <c r="E4524" s="60"/>
      <c r="F4524" s="60"/>
      <c r="G4524" s="60"/>
      <c r="H4524" s="60"/>
      <c r="I4524" s="60"/>
      <c r="J4524" s="60"/>
      <c r="K4524" s="65">
        <f>IFERROR(VLOOKUP($A4524,D_SAV!$A$5:$I$29,6,0),)</f>
        <v>0</v>
      </c>
    </row>
    <row r="4525" spans="1:11" x14ac:dyDescent="0.25">
      <c r="A4525" s="59"/>
      <c r="B4525" s="63">
        <f>IFERROR(VLOOKUP($A4525,D_SAV!$A$5:$I$29,3,0),)</f>
        <v>0</v>
      </c>
      <c r="C4525" s="64" t="str">
        <f>IFERROR(VLOOKUP($A4525,D_SAV!$A$5:$I$29,4,0),"")</f>
        <v/>
      </c>
      <c r="D4525" s="65">
        <f>IFERROR(VLOOKUP($A4525,D_SAV!$A$5:$I$29,5,0),)</f>
        <v>0</v>
      </c>
      <c r="E4525" s="60"/>
      <c r="F4525" s="60"/>
      <c r="G4525" s="60"/>
      <c r="H4525" s="60"/>
      <c r="I4525" s="60"/>
      <c r="J4525" s="60"/>
      <c r="K4525" s="65">
        <f>IFERROR(VLOOKUP($A4525,D_SAV!$A$5:$I$29,6,0),)</f>
        <v>0</v>
      </c>
    </row>
    <row r="4526" spans="1:11" x14ac:dyDescent="0.25">
      <c r="A4526" s="59"/>
      <c r="B4526" s="63">
        <f>IFERROR(VLOOKUP($A4526,D_SAV!$A$5:$I$29,3,0),)</f>
        <v>0</v>
      </c>
      <c r="C4526" s="64" t="str">
        <f>IFERROR(VLOOKUP($A4526,D_SAV!$A$5:$I$29,4,0),"")</f>
        <v/>
      </c>
      <c r="D4526" s="65">
        <f>IFERROR(VLOOKUP($A4526,D_SAV!$A$5:$I$29,5,0),)</f>
        <v>0</v>
      </c>
      <c r="E4526" s="60"/>
      <c r="F4526" s="60"/>
      <c r="G4526" s="60"/>
      <c r="H4526" s="60"/>
      <c r="I4526" s="60"/>
      <c r="J4526" s="60"/>
      <c r="K4526" s="65">
        <f>IFERROR(VLOOKUP($A4526,D_SAV!$A$5:$I$29,6,0),)</f>
        <v>0</v>
      </c>
    </row>
    <row r="4527" spans="1:11" x14ac:dyDescent="0.25">
      <c r="A4527" s="59"/>
      <c r="B4527" s="63">
        <f>IFERROR(VLOOKUP($A4527,D_SAV!$A$5:$I$29,3,0),)</f>
        <v>0</v>
      </c>
      <c r="C4527" s="64" t="str">
        <f>IFERROR(VLOOKUP($A4527,D_SAV!$A$5:$I$29,4,0),"")</f>
        <v/>
      </c>
      <c r="D4527" s="65">
        <f>IFERROR(VLOOKUP($A4527,D_SAV!$A$5:$I$29,5,0),)</f>
        <v>0</v>
      </c>
      <c r="E4527" s="60"/>
      <c r="F4527" s="60"/>
      <c r="G4527" s="60"/>
      <c r="H4527" s="60"/>
      <c r="I4527" s="60"/>
      <c r="J4527" s="60"/>
      <c r="K4527" s="65">
        <f>IFERROR(VLOOKUP($A4527,D_SAV!$A$5:$I$29,6,0),)</f>
        <v>0</v>
      </c>
    </row>
    <row r="4528" spans="1:11" x14ac:dyDescent="0.25">
      <c r="A4528" s="59"/>
      <c r="B4528" s="63">
        <f>IFERROR(VLOOKUP($A4528,D_SAV!$A$5:$I$29,3,0),)</f>
        <v>0</v>
      </c>
      <c r="C4528" s="64" t="str">
        <f>IFERROR(VLOOKUP($A4528,D_SAV!$A$5:$I$29,4,0),"")</f>
        <v/>
      </c>
      <c r="D4528" s="65">
        <f>IFERROR(VLOOKUP($A4528,D_SAV!$A$5:$I$29,5,0),)</f>
        <v>0</v>
      </c>
      <c r="E4528" s="60"/>
      <c r="F4528" s="60"/>
      <c r="G4528" s="60"/>
      <c r="H4528" s="60"/>
      <c r="I4528" s="60"/>
      <c r="J4528" s="60"/>
      <c r="K4528" s="65">
        <f>IFERROR(VLOOKUP($A4528,D_SAV!$A$5:$I$29,6,0),)</f>
        <v>0</v>
      </c>
    </row>
    <row r="4529" spans="1:11" x14ac:dyDescent="0.25">
      <c r="A4529" s="59"/>
      <c r="B4529" s="63">
        <f>IFERROR(VLOOKUP($A4529,D_SAV!$A$5:$I$29,3,0),)</f>
        <v>0</v>
      </c>
      <c r="C4529" s="64" t="str">
        <f>IFERROR(VLOOKUP($A4529,D_SAV!$A$5:$I$29,4,0),"")</f>
        <v/>
      </c>
      <c r="D4529" s="65">
        <f>IFERROR(VLOOKUP($A4529,D_SAV!$A$5:$I$29,5,0),)</f>
        <v>0</v>
      </c>
      <c r="E4529" s="60"/>
      <c r="F4529" s="60"/>
      <c r="G4529" s="60"/>
      <c r="H4529" s="60"/>
      <c r="I4529" s="60"/>
      <c r="J4529" s="60"/>
      <c r="K4529" s="65">
        <f>IFERROR(VLOOKUP($A4529,D_SAV!$A$5:$I$29,6,0),)</f>
        <v>0</v>
      </c>
    </row>
    <row r="4530" spans="1:11" x14ac:dyDescent="0.25">
      <c r="A4530" s="59"/>
      <c r="B4530" s="63">
        <f>IFERROR(VLOOKUP($A4530,D_SAV!$A$5:$I$29,3,0),)</f>
        <v>0</v>
      </c>
      <c r="C4530" s="64" t="str">
        <f>IFERROR(VLOOKUP($A4530,D_SAV!$A$5:$I$29,4,0),"")</f>
        <v/>
      </c>
      <c r="D4530" s="65">
        <f>IFERROR(VLOOKUP($A4530,D_SAV!$A$5:$I$29,5,0),)</f>
        <v>0</v>
      </c>
      <c r="E4530" s="60"/>
      <c r="F4530" s="60"/>
      <c r="G4530" s="60"/>
      <c r="H4530" s="60"/>
      <c r="I4530" s="60"/>
      <c r="J4530" s="60"/>
      <c r="K4530" s="65">
        <f>IFERROR(VLOOKUP($A4530,D_SAV!$A$5:$I$29,6,0),)</f>
        <v>0</v>
      </c>
    </row>
    <row r="4531" spans="1:11" x14ac:dyDescent="0.25">
      <c r="A4531" s="59"/>
      <c r="B4531" s="63">
        <f>IFERROR(VLOOKUP($A4531,D_SAV!$A$5:$I$29,3,0),)</f>
        <v>0</v>
      </c>
      <c r="C4531" s="64" t="str">
        <f>IFERROR(VLOOKUP($A4531,D_SAV!$A$5:$I$29,4,0),"")</f>
        <v/>
      </c>
      <c r="D4531" s="65">
        <f>IFERROR(VLOOKUP($A4531,D_SAV!$A$5:$I$29,5,0),)</f>
        <v>0</v>
      </c>
      <c r="E4531" s="60"/>
      <c r="F4531" s="60"/>
      <c r="G4531" s="60"/>
      <c r="H4531" s="60"/>
      <c r="I4531" s="60"/>
      <c r="J4531" s="60"/>
      <c r="K4531" s="65">
        <f>IFERROR(VLOOKUP($A4531,D_SAV!$A$5:$I$29,6,0),)</f>
        <v>0</v>
      </c>
    </row>
    <row r="4532" spans="1:11" x14ac:dyDescent="0.25">
      <c r="A4532" s="59"/>
      <c r="B4532" s="63">
        <f>IFERROR(VLOOKUP($A4532,D_SAV!$A$5:$I$29,3,0),)</f>
        <v>0</v>
      </c>
      <c r="C4532" s="64" t="str">
        <f>IFERROR(VLOOKUP($A4532,D_SAV!$A$5:$I$29,4,0),"")</f>
        <v/>
      </c>
      <c r="D4532" s="65">
        <f>IFERROR(VLOOKUP($A4532,D_SAV!$A$5:$I$29,5,0),)</f>
        <v>0</v>
      </c>
      <c r="E4532" s="60"/>
      <c r="F4532" s="60"/>
      <c r="G4532" s="60"/>
      <c r="H4532" s="60"/>
      <c r="I4532" s="60"/>
      <c r="J4532" s="60"/>
      <c r="K4532" s="65">
        <f>IFERROR(VLOOKUP($A4532,D_SAV!$A$5:$I$29,6,0),)</f>
        <v>0</v>
      </c>
    </row>
    <row r="4533" spans="1:11" x14ac:dyDescent="0.25">
      <c r="A4533" s="59"/>
      <c r="B4533" s="63">
        <f>IFERROR(VLOOKUP($A4533,D_SAV!$A$5:$I$29,3,0),)</f>
        <v>0</v>
      </c>
      <c r="C4533" s="64" t="str">
        <f>IFERROR(VLOOKUP($A4533,D_SAV!$A$5:$I$29,4,0),"")</f>
        <v/>
      </c>
      <c r="D4533" s="65">
        <f>IFERROR(VLOOKUP($A4533,D_SAV!$A$5:$I$29,5,0),)</f>
        <v>0</v>
      </c>
      <c r="E4533" s="60"/>
      <c r="F4533" s="60"/>
      <c r="G4533" s="60"/>
      <c r="H4533" s="60"/>
      <c r="I4533" s="60"/>
      <c r="J4533" s="60"/>
      <c r="K4533" s="65">
        <f>IFERROR(VLOOKUP($A4533,D_SAV!$A$5:$I$29,6,0),)</f>
        <v>0</v>
      </c>
    </row>
    <row r="4534" spans="1:11" x14ac:dyDescent="0.25">
      <c r="A4534" s="59"/>
      <c r="B4534" s="63">
        <f>IFERROR(VLOOKUP($A4534,D_SAV!$A$5:$I$29,3,0),)</f>
        <v>0</v>
      </c>
      <c r="C4534" s="64" t="str">
        <f>IFERROR(VLOOKUP($A4534,D_SAV!$A$5:$I$29,4,0),"")</f>
        <v/>
      </c>
      <c r="D4534" s="65">
        <f>IFERROR(VLOOKUP($A4534,D_SAV!$A$5:$I$29,5,0),)</f>
        <v>0</v>
      </c>
      <c r="E4534" s="60"/>
      <c r="F4534" s="60"/>
      <c r="G4534" s="60"/>
      <c r="H4534" s="60"/>
      <c r="I4534" s="60"/>
      <c r="J4534" s="60"/>
      <c r="K4534" s="65">
        <f>IFERROR(VLOOKUP($A4534,D_SAV!$A$5:$I$29,6,0),)</f>
        <v>0</v>
      </c>
    </row>
    <row r="4535" spans="1:11" x14ac:dyDescent="0.25">
      <c r="A4535" s="59"/>
      <c r="B4535" s="63">
        <f>IFERROR(VLOOKUP($A4535,D_SAV!$A$5:$I$29,3,0),)</f>
        <v>0</v>
      </c>
      <c r="C4535" s="64" t="str">
        <f>IFERROR(VLOOKUP($A4535,D_SAV!$A$5:$I$29,4,0),"")</f>
        <v/>
      </c>
      <c r="D4535" s="65">
        <f>IFERROR(VLOOKUP($A4535,D_SAV!$A$5:$I$29,5,0),)</f>
        <v>0</v>
      </c>
      <c r="E4535" s="60"/>
      <c r="F4535" s="60"/>
      <c r="G4535" s="60"/>
      <c r="H4535" s="60"/>
      <c r="I4535" s="60"/>
      <c r="J4535" s="60"/>
      <c r="K4535" s="65">
        <f>IFERROR(VLOOKUP($A4535,D_SAV!$A$5:$I$29,6,0),)</f>
        <v>0</v>
      </c>
    </row>
    <row r="4536" spans="1:11" x14ac:dyDescent="0.25">
      <c r="A4536" s="59"/>
      <c r="B4536" s="63">
        <f>IFERROR(VLOOKUP($A4536,D_SAV!$A$5:$I$29,3,0),)</f>
        <v>0</v>
      </c>
      <c r="C4536" s="64" t="str">
        <f>IFERROR(VLOOKUP($A4536,D_SAV!$A$5:$I$29,4,0),"")</f>
        <v/>
      </c>
      <c r="D4536" s="65">
        <f>IFERROR(VLOOKUP($A4536,D_SAV!$A$5:$I$29,5,0),)</f>
        <v>0</v>
      </c>
      <c r="E4536" s="60"/>
      <c r="F4536" s="60"/>
      <c r="G4536" s="60"/>
      <c r="H4536" s="60"/>
      <c r="I4536" s="60"/>
      <c r="J4536" s="60"/>
      <c r="K4536" s="65">
        <f>IFERROR(VLOOKUP($A4536,D_SAV!$A$5:$I$29,6,0),)</f>
        <v>0</v>
      </c>
    </row>
    <row r="4537" spans="1:11" x14ac:dyDescent="0.25">
      <c r="A4537" s="59"/>
      <c r="B4537" s="63">
        <f>IFERROR(VLOOKUP($A4537,D_SAV!$A$5:$I$29,3,0),)</f>
        <v>0</v>
      </c>
      <c r="C4537" s="64" t="str">
        <f>IFERROR(VLOOKUP($A4537,D_SAV!$A$5:$I$29,4,0),"")</f>
        <v/>
      </c>
      <c r="D4537" s="65">
        <f>IFERROR(VLOOKUP($A4537,D_SAV!$A$5:$I$29,5,0),)</f>
        <v>0</v>
      </c>
      <c r="E4537" s="60"/>
      <c r="F4537" s="60"/>
      <c r="G4537" s="60"/>
      <c r="H4537" s="60"/>
      <c r="I4537" s="60"/>
      <c r="J4537" s="60"/>
      <c r="K4537" s="65">
        <f>IFERROR(VLOOKUP($A4537,D_SAV!$A$5:$I$29,6,0),)</f>
        <v>0</v>
      </c>
    </row>
    <row r="4538" spans="1:11" x14ac:dyDescent="0.25">
      <c r="A4538" s="59"/>
      <c r="B4538" s="63">
        <f>IFERROR(VLOOKUP($A4538,D_SAV!$A$5:$I$29,3,0),)</f>
        <v>0</v>
      </c>
      <c r="C4538" s="64" t="str">
        <f>IFERROR(VLOOKUP($A4538,D_SAV!$A$5:$I$29,4,0),"")</f>
        <v/>
      </c>
      <c r="D4538" s="65">
        <f>IFERROR(VLOOKUP($A4538,D_SAV!$A$5:$I$29,5,0),)</f>
        <v>0</v>
      </c>
      <c r="E4538" s="60"/>
      <c r="F4538" s="60"/>
      <c r="G4538" s="60"/>
      <c r="H4538" s="60"/>
      <c r="I4538" s="60"/>
      <c r="J4538" s="60"/>
      <c r="K4538" s="65">
        <f>IFERROR(VLOOKUP($A4538,D_SAV!$A$5:$I$29,6,0),)</f>
        <v>0</v>
      </c>
    </row>
    <row r="4539" spans="1:11" x14ac:dyDescent="0.25">
      <c r="A4539" s="59"/>
      <c r="B4539" s="63">
        <f>IFERROR(VLOOKUP($A4539,D_SAV!$A$5:$I$29,3,0),)</f>
        <v>0</v>
      </c>
      <c r="C4539" s="64" t="str">
        <f>IFERROR(VLOOKUP($A4539,D_SAV!$A$5:$I$29,4,0),"")</f>
        <v/>
      </c>
      <c r="D4539" s="65">
        <f>IFERROR(VLOOKUP($A4539,D_SAV!$A$5:$I$29,5,0),)</f>
        <v>0</v>
      </c>
      <c r="E4539" s="60"/>
      <c r="F4539" s="60"/>
      <c r="G4539" s="60"/>
      <c r="H4539" s="60"/>
      <c r="I4539" s="60"/>
      <c r="J4539" s="60"/>
      <c r="K4539" s="65">
        <f>IFERROR(VLOOKUP($A4539,D_SAV!$A$5:$I$29,6,0),)</f>
        <v>0</v>
      </c>
    </row>
    <row r="4540" spans="1:11" x14ac:dyDescent="0.25">
      <c r="A4540" s="59"/>
      <c r="B4540" s="63">
        <f>IFERROR(VLOOKUP($A4540,D_SAV!$A$5:$I$29,3,0),)</f>
        <v>0</v>
      </c>
      <c r="C4540" s="64" t="str">
        <f>IFERROR(VLOOKUP($A4540,D_SAV!$A$5:$I$29,4,0),"")</f>
        <v/>
      </c>
      <c r="D4540" s="65">
        <f>IFERROR(VLOOKUP($A4540,D_SAV!$A$5:$I$29,5,0),)</f>
        <v>0</v>
      </c>
      <c r="E4540" s="60"/>
      <c r="F4540" s="60"/>
      <c r="G4540" s="60"/>
      <c r="H4540" s="60"/>
      <c r="I4540" s="60"/>
      <c r="J4540" s="60"/>
      <c r="K4540" s="65">
        <f>IFERROR(VLOOKUP($A4540,D_SAV!$A$5:$I$29,6,0),)</f>
        <v>0</v>
      </c>
    </row>
    <row r="4541" spans="1:11" x14ac:dyDescent="0.25">
      <c r="A4541" s="59"/>
      <c r="B4541" s="63">
        <f>IFERROR(VLOOKUP($A4541,D_SAV!$A$5:$I$29,3,0),)</f>
        <v>0</v>
      </c>
      <c r="C4541" s="64" t="str">
        <f>IFERROR(VLOOKUP($A4541,D_SAV!$A$5:$I$29,4,0),"")</f>
        <v/>
      </c>
      <c r="D4541" s="65">
        <f>IFERROR(VLOOKUP($A4541,D_SAV!$A$5:$I$29,5,0),)</f>
        <v>0</v>
      </c>
      <c r="E4541" s="60"/>
      <c r="F4541" s="60"/>
      <c r="G4541" s="60"/>
      <c r="H4541" s="60"/>
      <c r="I4541" s="60"/>
      <c r="J4541" s="60"/>
      <c r="K4541" s="65">
        <f>IFERROR(VLOOKUP($A4541,D_SAV!$A$5:$I$29,6,0),)</f>
        <v>0</v>
      </c>
    </row>
    <row r="4542" spans="1:11" x14ac:dyDescent="0.25">
      <c r="A4542" s="59"/>
      <c r="B4542" s="63">
        <f>IFERROR(VLOOKUP($A4542,D_SAV!$A$5:$I$29,3,0),)</f>
        <v>0</v>
      </c>
      <c r="C4542" s="64" t="str">
        <f>IFERROR(VLOOKUP($A4542,D_SAV!$A$5:$I$29,4,0),"")</f>
        <v/>
      </c>
      <c r="D4542" s="65">
        <f>IFERROR(VLOOKUP($A4542,D_SAV!$A$5:$I$29,5,0),)</f>
        <v>0</v>
      </c>
      <c r="E4542" s="60"/>
      <c r="F4542" s="60"/>
      <c r="G4542" s="60"/>
      <c r="H4542" s="60"/>
      <c r="I4542" s="60"/>
      <c r="J4542" s="60"/>
      <c r="K4542" s="65">
        <f>IFERROR(VLOOKUP($A4542,D_SAV!$A$5:$I$29,6,0),)</f>
        <v>0</v>
      </c>
    </row>
    <row r="4543" spans="1:11" x14ac:dyDescent="0.25">
      <c r="A4543" s="59"/>
      <c r="B4543" s="63">
        <f>IFERROR(VLOOKUP($A4543,D_SAV!$A$5:$I$29,3,0),)</f>
        <v>0</v>
      </c>
      <c r="C4543" s="64" t="str">
        <f>IFERROR(VLOOKUP($A4543,D_SAV!$A$5:$I$29,4,0),"")</f>
        <v/>
      </c>
      <c r="D4543" s="65">
        <f>IFERROR(VLOOKUP($A4543,D_SAV!$A$5:$I$29,5,0),)</f>
        <v>0</v>
      </c>
      <c r="E4543" s="60"/>
      <c r="F4543" s="60"/>
      <c r="G4543" s="60"/>
      <c r="H4543" s="60"/>
      <c r="I4543" s="60"/>
      <c r="J4543" s="60"/>
      <c r="K4543" s="65">
        <f>IFERROR(VLOOKUP($A4543,D_SAV!$A$5:$I$29,6,0),)</f>
        <v>0</v>
      </c>
    </row>
    <row r="4544" spans="1:11" x14ac:dyDescent="0.25">
      <c r="A4544" s="59"/>
      <c r="B4544" s="63">
        <f>IFERROR(VLOOKUP($A4544,D_SAV!$A$5:$I$29,3,0),)</f>
        <v>0</v>
      </c>
      <c r="C4544" s="64" t="str">
        <f>IFERROR(VLOOKUP($A4544,D_SAV!$A$5:$I$29,4,0),"")</f>
        <v/>
      </c>
      <c r="D4544" s="65">
        <f>IFERROR(VLOOKUP($A4544,D_SAV!$A$5:$I$29,5,0),)</f>
        <v>0</v>
      </c>
      <c r="E4544" s="60"/>
      <c r="F4544" s="60"/>
      <c r="G4544" s="60"/>
      <c r="H4544" s="60"/>
      <c r="I4544" s="60"/>
      <c r="J4544" s="60"/>
      <c r="K4544" s="65">
        <f>IFERROR(VLOOKUP($A4544,D_SAV!$A$5:$I$29,6,0),)</f>
        <v>0</v>
      </c>
    </row>
    <row r="4545" spans="1:11" x14ac:dyDescent="0.25">
      <c r="A4545" s="59"/>
      <c r="B4545" s="63">
        <f>IFERROR(VLOOKUP($A4545,D_SAV!$A$5:$I$29,3,0),)</f>
        <v>0</v>
      </c>
      <c r="C4545" s="64" t="str">
        <f>IFERROR(VLOOKUP($A4545,D_SAV!$A$5:$I$29,4,0),"")</f>
        <v/>
      </c>
      <c r="D4545" s="65">
        <f>IFERROR(VLOOKUP($A4545,D_SAV!$A$5:$I$29,5,0),)</f>
        <v>0</v>
      </c>
      <c r="E4545" s="60"/>
      <c r="F4545" s="60"/>
      <c r="G4545" s="60"/>
      <c r="H4545" s="60"/>
      <c r="I4545" s="60"/>
      <c r="J4545" s="60"/>
      <c r="K4545" s="65">
        <f>IFERROR(VLOOKUP($A4545,D_SAV!$A$5:$I$29,6,0),)</f>
        <v>0</v>
      </c>
    </row>
    <row r="4546" spans="1:11" x14ac:dyDescent="0.25">
      <c r="A4546" s="59"/>
      <c r="B4546" s="63">
        <f>IFERROR(VLOOKUP($A4546,D_SAV!$A$5:$I$29,3,0),)</f>
        <v>0</v>
      </c>
      <c r="C4546" s="64" t="str">
        <f>IFERROR(VLOOKUP($A4546,D_SAV!$A$5:$I$29,4,0),"")</f>
        <v/>
      </c>
      <c r="D4546" s="65">
        <f>IFERROR(VLOOKUP($A4546,D_SAV!$A$5:$I$29,5,0),)</f>
        <v>0</v>
      </c>
      <c r="E4546" s="60"/>
      <c r="F4546" s="60"/>
      <c r="G4546" s="60"/>
      <c r="H4546" s="60"/>
      <c r="I4546" s="60"/>
      <c r="J4546" s="60"/>
      <c r="K4546" s="65">
        <f>IFERROR(VLOOKUP($A4546,D_SAV!$A$5:$I$29,6,0),)</f>
        <v>0</v>
      </c>
    </row>
    <row r="4547" spans="1:11" x14ac:dyDescent="0.25">
      <c r="A4547" s="59"/>
      <c r="B4547" s="63">
        <f>IFERROR(VLOOKUP($A4547,D_SAV!$A$5:$I$29,3,0),)</f>
        <v>0</v>
      </c>
      <c r="C4547" s="64" t="str">
        <f>IFERROR(VLOOKUP($A4547,D_SAV!$A$5:$I$29,4,0),"")</f>
        <v/>
      </c>
      <c r="D4547" s="65">
        <f>IFERROR(VLOOKUP($A4547,D_SAV!$A$5:$I$29,5,0),)</f>
        <v>0</v>
      </c>
      <c r="E4547" s="60"/>
      <c r="F4547" s="60"/>
      <c r="G4547" s="60"/>
      <c r="H4547" s="60"/>
      <c r="I4547" s="60"/>
      <c r="J4547" s="60"/>
      <c r="K4547" s="65">
        <f>IFERROR(VLOOKUP($A4547,D_SAV!$A$5:$I$29,6,0),)</f>
        <v>0</v>
      </c>
    </row>
    <row r="4548" spans="1:11" x14ac:dyDescent="0.25">
      <c r="A4548" s="59"/>
      <c r="B4548" s="63">
        <f>IFERROR(VLOOKUP($A4548,D_SAV!$A$5:$I$29,3,0),)</f>
        <v>0</v>
      </c>
      <c r="C4548" s="64" t="str">
        <f>IFERROR(VLOOKUP($A4548,D_SAV!$A$5:$I$29,4,0),"")</f>
        <v/>
      </c>
      <c r="D4548" s="65">
        <f>IFERROR(VLOOKUP($A4548,D_SAV!$A$5:$I$29,5,0),)</f>
        <v>0</v>
      </c>
      <c r="E4548" s="60"/>
      <c r="F4548" s="60"/>
      <c r="G4548" s="60"/>
      <c r="H4548" s="60"/>
      <c r="I4548" s="60"/>
      <c r="J4548" s="60"/>
      <c r="K4548" s="65">
        <f>IFERROR(VLOOKUP($A4548,D_SAV!$A$5:$I$29,6,0),)</f>
        <v>0</v>
      </c>
    </row>
    <row r="4549" spans="1:11" x14ac:dyDescent="0.25">
      <c r="A4549" s="59"/>
      <c r="B4549" s="63">
        <f>IFERROR(VLOOKUP($A4549,D_SAV!$A$5:$I$29,3,0),)</f>
        <v>0</v>
      </c>
      <c r="C4549" s="64" t="str">
        <f>IFERROR(VLOOKUP($A4549,D_SAV!$A$5:$I$29,4,0),"")</f>
        <v/>
      </c>
      <c r="D4549" s="65">
        <f>IFERROR(VLOOKUP($A4549,D_SAV!$A$5:$I$29,5,0),)</f>
        <v>0</v>
      </c>
      <c r="E4549" s="60"/>
      <c r="F4549" s="60"/>
      <c r="G4549" s="60"/>
      <c r="H4549" s="60"/>
      <c r="I4549" s="60"/>
      <c r="J4549" s="60"/>
      <c r="K4549" s="65">
        <f>IFERROR(VLOOKUP($A4549,D_SAV!$A$5:$I$29,6,0),)</f>
        <v>0</v>
      </c>
    </row>
    <row r="4550" spans="1:11" x14ac:dyDescent="0.25">
      <c r="A4550" s="59"/>
      <c r="B4550" s="63">
        <f>IFERROR(VLOOKUP($A4550,D_SAV!$A$5:$I$29,3,0),)</f>
        <v>0</v>
      </c>
      <c r="C4550" s="64" t="str">
        <f>IFERROR(VLOOKUP($A4550,D_SAV!$A$5:$I$29,4,0),"")</f>
        <v/>
      </c>
      <c r="D4550" s="65">
        <f>IFERROR(VLOOKUP($A4550,D_SAV!$A$5:$I$29,5,0),)</f>
        <v>0</v>
      </c>
      <c r="E4550" s="60"/>
      <c r="F4550" s="60"/>
      <c r="G4550" s="60"/>
      <c r="H4550" s="60"/>
      <c r="I4550" s="60"/>
      <c r="J4550" s="60"/>
      <c r="K4550" s="65">
        <f>IFERROR(VLOOKUP($A4550,D_SAV!$A$5:$I$29,6,0),)</f>
        <v>0</v>
      </c>
    </row>
    <row r="4551" spans="1:11" x14ac:dyDescent="0.25">
      <c r="A4551" s="59"/>
      <c r="B4551" s="63">
        <f>IFERROR(VLOOKUP($A4551,D_SAV!$A$5:$I$29,3,0),)</f>
        <v>0</v>
      </c>
      <c r="C4551" s="64" t="str">
        <f>IFERROR(VLOOKUP($A4551,D_SAV!$A$5:$I$29,4,0),"")</f>
        <v/>
      </c>
      <c r="D4551" s="65">
        <f>IFERROR(VLOOKUP($A4551,D_SAV!$A$5:$I$29,5,0),)</f>
        <v>0</v>
      </c>
      <c r="E4551" s="60"/>
      <c r="F4551" s="60"/>
      <c r="G4551" s="60"/>
      <c r="H4551" s="60"/>
      <c r="I4551" s="60"/>
      <c r="J4551" s="60"/>
      <c r="K4551" s="65">
        <f>IFERROR(VLOOKUP($A4551,D_SAV!$A$5:$I$29,6,0),)</f>
        <v>0</v>
      </c>
    </row>
    <row r="4552" spans="1:11" x14ac:dyDescent="0.25">
      <c r="A4552" s="59"/>
      <c r="B4552" s="63">
        <f>IFERROR(VLOOKUP($A4552,D_SAV!$A$5:$I$29,3,0),)</f>
        <v>0</v>
      </c>
      <c r="C4552" s="64" t="str">
        <f>IFERROR(VLOOKUP($A4552,D_SAV!$A$5:$I$29,4,0),"")</f>
        <v/>
      </c>
      <c r="D4552" s="65">
        <f>IFERROR(VLOOKUP($A4552,D_SAV!$A$5:$I$29,5,0),)</f>
        <v>0</v>
      </c>
      <c r="E4552" s="60"/>
      <c r="F4552" s="60"/>
      <c r="G4552" s="60"/>
      <c r="H4552" s="60"/>
      <c r="I4552" s="60"/>
      <c r="J4552" s="60"/>
      <c r="K4552" s="65">
        <f>IFERROR(VLOOKUP($A4552,D_SAV!$A$5:$I$29,6,0),)</f>
        <v>0</v>
      </c>
    </row>
    <row r="4553" spans="1:11" x14ac:dyDescent="0.25">
      <c r="A4553" s="59"/>
      <c r="B4553" s="63">
        <f>IFERROR(VLOOKUP($A4553,D_SAV!$A$5:$I$29,3,0),)</f>
        <v>0</v>
      </c>
      <c r="C4553" s="64" t="str">
        <f>IFERROR(VLOOKUP($A4553,D_SAV!$A$5:$I$29,4,0),"")</f>
        <v/>
      </c>
      <c r="D4553" s="65">
        <f>IFERROR(VLOOKUP($A4553,D_SAV!$A$5:$I$29,5,0),)</f>
        <v>0</v>
      </c>
      <c r="E4553" s="60"/>
      <c r="F4553" s="60"/>
      <c r="G4553" s="60"/>
      <c r="H4553" s="60"/>
      <c r="I4553" s="60"/>
      <c r="J4553" s="60"/>
      <c r="K4553" s="65">
        <f>IFERROR(VLOOKUP($A4553,D_SAV!$A$5:$I$29,6,0),)</f>
        <v>0</v>
      </c>
    </row>
    <row r="4554" spans="1:11" x14ac:dyDescent="0.25">
      <c r="A4554" s="59"/>
      <c r="B4554" s="63">
        <f>IFERROR(VLOOKUP($A4554,D_SAV!$A$5:$I$29,3,0),)</f>
        <v>0</v>
      </c>
      <c r="C4554" s="64" t="str">
        <f>IFERROR(VLOOKUP($A4554,D_SAV!$A$5:$I$29,4,0),"")</f>
        <v/>
      </c>
      <c r="D4554" s="65">
        <f>IFERROR(VLOOKUP($A4554,D_SAV!$A$5:$I$29,5,0),)</f>
        <v>0</v>
      </c>
      <c r="E4554" s="60"/>
      <c r="F4554" s="60"/>
      <c r="G4554" s="60"/>
      <c r="H4554" s="60"/>
      <c r="I4554" s="60"/>
      <c r="J4554" s="60"/>
      <c r="K4554" s="65">
        <f>IFERROR(VLOOKUP($A4554,D_SAV!$A$5:$I$29,6,0),)</f>
        <v>0</v>
      </c>
    </row>
    <row r="4555" spans="1:11" x14ac:dyDescent="0.25">
      <c r="A4555" s="59"/>
      <c r="B4555" s="63">
        <f>IFERROR(VLOOKUP($A4555,D_SAV!$A$5:$I$29,3,0),)</f>
        <v>0</v>
      </c>
      <c r="C4555" s="64" t="str">
        <f>IFERROR(VLOOKUP($A4555,D_SAV!$A$5:$I$29,4,0),"")</f>
        <v/>
      </c>
      <c r="D4555" s="65">
        <f>IFERROR(VLOOKUP($A4555,D_SAV!$A$5:$I$29,5,0),)</f>
        <v>0</v>
      </c>
      <c r="E4555" s="60"/>
      <c r="F4555" s="60"/>
      <c r="G4555" s="60"/>
      <c r="H4555" s="60"/>
      <c r="I4555" s="60"/>
      <c r="J4555" s="60"/>
      <c r="K4555" s="65">
        <f>IFERROR(VLOOKUP($A4555,D_SAV!$A$5:$I$29,6,0),)</f>
        <v>0</v>
      </c>
    </row>
    <row r="4556" spans="1:11" x14ac:dyDescent="0.25">
      <c r="A4556" s="59"/>
      <c r="B4556" s="63">
        <f>IFERROR(VLOOKUP($A4556,D_SAV!$A$5:$I$29,3,0),)</f>
        <v>0</v>
      </c>
      <c r="C4556" s="64" t="str">
        <f>IFERROR(VLOOKUP($A4556,D_SAV!$A$5:$I$29,4,0),"")</f>
        <v/>
      </c>
      <c r="D4556" s="65">
        <f>IFERROR(VLOOKUP($A4556,D_SAV!$A$5:$I$29,5,0),)</f>
        <v>0</v>
      </c>
      <c r="E4556" s="60"/>
      <c r="F4556" s="60"/>
      <c r="G4556" s="60"/>
      <c r="H4556" s="60"/>
      <c r="I4556" s="60"/>
      <c r="J4556" s="60"/>
      <c r="K4556" s="65">
        <f>IFERROR(VLOOKUP($A4556,D_SAV!$A$5:$I$29,6,0),)</f>
        <v>0</v>
      </c>
    </row>
    <row r="4557" spans="1:11" x14ac:dyDescent="0.25">
      <c r="A4557" s="59"/>
      <c r="B4557" s="63">
        <f>IFERROR(VLOOKUP($A4557,D_SAV!$A$5:$I$29,3,0),)</f>
        <v>0</v>
      </c>
      <c r="C4557" s="64" t="str">
        <f>IFERROR(VLOOKUP($A4557,D_SAV!$A$5:$I$29,4,0),"")</f>
        <v/>
      </c>
      <c r="D4557" s="65">
        <f>IFERROR(VLOOKUP($A4557,D_SAV!$A$5:$I$29,5,0),)</f>
        <v>0</v>
      </c>
      <c r="E4557" s="60"/>
      <c r="F4557" s="60"/>
      <c r="G4557" s="60"/>
      <c r="H4557" s="60"/>
      <c r="I4557" s="60"/>
      <c r="J4557" s="60"/>
      <c r="K4557" s="65">
        <f>IFERROR(VLOOKUP($A4557,D_SAV!$A$5:$I$29,6,0),)</f>
        <v>0</v>
      </c>
    </row>
    <row r="4558" spans="1:11" x14ac:dyDescent="0.25">
      <c r="A4558" s="59"/>
      <c r="B4558" s="63">
        <f>IFERROR(VLOOKUP($A4558,D_SAV!$A$5:$I$29,3,0),)</f>
        <v>0</v>
      </c>
      <c r="C4558" s="64" t="str">
        <f>IFERROR(VLOOKUP($A4558,D_SAV!$A$5:$I$29,4,0),"")</f>
        <v/>
      </c>
      <c r="D4558" s="65">
        <f>IFERROR(VLOOKUP($A4558,D_SAV!$A$5:$I$29,5,0),)</f>
        <v>0</v>
      </c>
      <c r="E4558" s="60"/>
      <c r="F4558" s="60"/>
      <c r="G4558" s="60"/>
      <c r="H4558" s="60"/>
      <c r="I4558" s="60"/>
      <c r="J4558" s="60"/>
      <c r="K4558" s="65">
        <f>IFERROR(VLOOKUP($A4558,D_SAV!$A$5:$I$29,6,0),)</f>
        <v>0</v>
      </c>
    </row>
    <row r="4559" spans="1:11" x14ac:dyDescent="0.25">
      <c r="A4559" s="59"/>
      <c r="B4559" s="63">
        <f>IFERROR(VLOOKUP($A4559,D_SAV!$A$5:$I$29,3,0),)</f>
        <v>0</v>
      </c>
      <c r="C4559" s="64" t="str">
        <f>IFERROR(VLOOKUP($A4559,D_SAV!$A$5:$I$29,4,0),"")</f>
        <v/>
      </c>
      <c r="D4559" s="65">
        <f>IFERROR(VLOOKUP($A4559,D_SAV!$A$5:$I$29,5,0),)</f>
        <v>0</v>
      </c>
      <c r="E4559" s="60"/>
      <c r="F4559" s="60"/>
      <c r="G4559" s="60"/>
      <c r="H4559" s="60"/>
      <c r="I4559" s="60"/>
      <c r="J4559" s="60"/>
      <c r="K4559" s="65">
        <f>IFERROR(VLOOKUP($A4559,D_SAV!$A$5:$I$29,6,0),)</f>
        <v>0</v>
      </c>
    </row>
    <row r="4560" spans="1:11" x14ac:dyDescent="0.25">
      <c r="A4560" s="59"/>
      <c r="B4560" s="63">
        <f>IFERROR(VLOOKUP($A4560,D_SAV!$A$5:$I$29,3,0),)</f>
        <v>0</v>
      </c>
      <c r="C4560" s="64" t="str">
        <f>IFERROR(VLOOKUP($A4560,D_SAV!$A$5:$I$29,4,0),"")</f>
        <v/>
      </c>
      <c r="D4560" s="65">
        <f>IFERROR(VLOOKUP($A4560,D_SAV!$A$5:$I$29,5,0),)</f>
        <v>0</v>
      </c>
      <c r="E4560" s="60"/>
      <c r="F4560" s="60"/>
      <c r="G4560" s="60"/>
      <c r="H4560" s="60"/>
      <c r="I4560" s="60"/>
      <c r="J4560" s="60"/>
      <c r="K4560" s="65">
        <f>IFERROR(VLOOKUP($A4560,D_SAV!$A$5:$I$29,6,0),)</f>
        <v>0</v>
      </c>
    </row>
    <row r="4561" spans="1:11" x14ac:dyDescent="0.25">
      <c r="A4561" s="59"/>
      <c r="B4561" s="63">
        <f>IFERROR(VLOOKUP($A4561,D_SAV!$A$5:$I$29,3,0),)</f>
        <v>0</v>
      </c>
      <c r="C4561" s="64" t="str">
        <f>IFERROR(VLOOKUP($A4561,D_SAV!$A$5:$I$29,4,0),"")</f>
        <v/>
      </c>
      <c r="D4561" s="65">
        <f>IFERROR(VLOOKUP($A4561,D_SAV!$A$5:$I$29,5,0),)</f>
        <v>0</v>
      </c>
      <c r="E4561" s="60"/>
      <c r="F4561" s="60"/>
      <c r="G4561" s="60"/>
      <c r="H4561" s="60"/>
      <c r="I4561" s="60"/>
      <c r="J4561" s="60"/>
      <c r="K4561" s="65">
        <f>IFERROR(VLOOKUP($A4561,D_SAV!$A$5:$I$29,6,0),)</f>
        <v>0</v>
      </c>
    </row>
    <row r="4562" spans="1:11" x14ac:dyDescent="0.25">
      <c r="A4562" s="59"/>
      <c r="B4562" s="63">
        <f>IFERROR(VLOOKUP($A4562,D_SAV!$A$5:$I$29,3,0),)</f>
        <v>0</v>
      </c>
      <c r="C4562" s="64" t="str">
        <f>IFERROR(VLOOKUP($A4562,D_SAV!$A$5:$I$29,4,0),"")</f>
        <v/>
      </c>
      <c r="D4562" s="65">
        <f>IFERROR(VLOOKUP($A4562,D_SAV!$A$5:$I$29,5,0),)</f>
        <v>0</v>
      </c>
      <c r="E4562" s="60"/>
      <c r="F4562" s="60"/>
      <c r="G4562" s="60"/>
      <c r="H4562" s="60"/>
      <c r="I4562" s="60"/>
      <c r="J4562" s="60"/>
      <c r="K4562" s="65">
        <f>IFERROR(VLOOKUP($A4562,D_SAV!$A$5:$I$29,6,0),)</f>
        <v>0</v>
      </c>
    </row>
    <row r="4563" spans="1:11" x14ac:dyDescent="0.25">
      <c r="A4563" s="59"/>
      <c r="B4563" s="63">
        <f>IFERROR(VLOOKUP($A4563,D_SAV!$A$5:$I$29,3,0),)</f>
        <v>0</v>
      </c>
      <c r="C4563" s="64" t="str">
        <f>IFERROR(VLOOKUP($A4563,D_SAV!$A$5:$I$29,4,0),"")</f>
        <v/>
      </c>
      <c r="D4563" s="65">
        <f>IFERROR(VLOOKUP($A4563,D_SAV!$A$5:$I$29,5,0),)</f>
        <v>0</v>
      </c>
      <c r="E4563" s="60"/>
      <c r="F4563" s="60"/>
      <c r="G4563" s="60"/>
      <c r="H4563" s="60"/>
      <c r="I4563" s="60"/>
      <c r="J4563" s="60"/>
      <c r="K4563" s="65">
        <f>IFERROR(VLOOKUP($A4563,D_SAV!$A$5:$I$29,6,0),)</f>
        <v>0</v>
      </c>
    </row>
    <row r="4564" spans="1:11" x14ac:dyDescent="0.25">
      <c r="A4564" s="59"/>
      <c r="B4564" s="63">
        <f>IFERROR(VLOOKUP($A4564,D_SAV!$A$5:$I$29,3,0),)</f>
        <v>0</v>
      </c>
      <c r="C4564" s="64" t="str">
        <f>IFERROR(VLOOKUP($A4564,D_SAV!$A$5:$I$29,4,0),"")</f>
        <v/>
      </c>
      <c r="D4564" s="65">
        <f>IFERROR(VLOOKUP($A4564,D_SAV!$A$5:$I$29,5,0),)</f>
        <v>0</v>
      </c>
      <c r="E4564" s="60"/>
      <c r="F4564" s="60"/>
      <c r="G4564" s="60"/>
      <c r="H4564" s="60"/>
      <c r="I4564" s="60"/>
      <c r="J4564" s="60"/>
      <c r="K4564" s="65">
        <f>IFERROR(VLOOKUP($A4564,D_SAV!$A$5:$I$29,6,0),)</f>
        <v>0</v>
      </c>
    </row>
    <row r="4565" spans="1:11" x14ac:dyDescent="0.25">
      <c r="A4565" s="59"/>
      <c r="B4565" s="63">
        <f>IFERROR(VLOOKUP($A4565,D_SAV!$A$5:$I$29,3,0),)</f>
        <v>0</v>
      </c>
      <c r="C4565" s="64" t="str">
        <f>IFERROR(VLOOKUP($A4565,D_SAV!$A$5:$I$29,4,0),"")</f>
        <v/>
      </c>
      <c r="D4565" s="65">
        <f>IFERROR(VLOOKUP($A4565,D_SAV!$A$5:$I$29,5,0),)</f>
        <v>0</v>
      </c>
      <c r="E4565" s="60"/>
      <c r="F4565" s="60"/>
      <c r="G4565" s="60"/>
      <c r="H4565" s="60"/>
      <c r="I4565" s="60"/>
      <c r="J4565" s="60"/>
      <c r="K4565" s="65">
        <f>IFERROR(VLOOKUP($A4565,D_SAV!$A$5:$I$29,6,0),)</f>
        <v>0</v>
      </c>
    </row>
    <row r="4566" spans="1:11" x14ac:dyDescent="0.25">
      <c r="A4566" s="59"/>
      <c r="B4566" s="63">
        <f>IFERROR(VLOOKUP($A4566,D_SAV!$A$5:$I$29,3,0),)</f>
        <v>0</v>
      </c>
      <c r="C4566" s="64" t="str">
        <f>IFERROR(VLOOKUP($A4566,D_SAV!$A$5:$I$29,4,0),"")</f>
        <v/>
      </c>
      <c r="D4566" s="65">
        <f>IFERROR(VLOOKUP($A4566,D_SAV!$A$5:$I$29,5,0),)</f>
        <v>0</v>
      </c>
      <c r="E4566" s="60"/>
      <c r="F4566" s="60"/>
      <c r="G4566" s="60"/>
      <c r="H4566" s="60"/>
      <c r="I4566" s="60"/>
      <c r="J4566" s="60"/>
      <c r="K4566" s="65">
        <f>IFERROR(VLOOKUP($A4566,D_SAV!$A$5:$I$29,6,0),)</f>
        <v>0</v>
      </c>
    </row>
    <row r="4567" spans="1:11" x14ac:dyDescent="0.25">
      <c r="A4567" s="59"/>
      <c r="B4567" s="63">
        <f>IFERROR(VLOOKUP($A4567,D_SAV!$A$5:$I$29,3,0),)</f>
        <v>0</v>
      </c>
      <c r="C4567" s="64" t="str">
        <f>IFERROR(VLOOKUP($A4567,D_SAV!$A$5:$I$29,4,0),"")</f>
        <v/>
      </c>
      <c r="D4567" s="65">
        <f>IFERROR(VLOOKUP($A4567,D_SAV!$A$5:$I$29,5,0),)</f>
        <v>0</v>
      </c>
      <c r="E4567" s="60"/>
      <c r="F4567" s="60"/>
      <c r="G4567" s="60"/>
      <c r="H4567" s="60"/>
      <c r="I4567" s="60"/>
      <c r="J4567" s="60"/>
      <c r="K4567" s="65">
        <f>IFERROR(VLOOKUP($A4567,D_SAV!$A$5:$I$29,6,0),)</f>
        <v>0</v>
      </c>
    </row>
    <row r="4568" spans="1:11" x14ac:dyDescent="0.25">
      <c r="A4568" s="59"/>
      <c r="B4568" s="63">
        <f>IFERROR(VLOOKUP($A4568,D_SAV!$A$5:$I$29,3,0),)</f>
        <v>0</v>
      </c>
      <c r="C4568" s="64" t="str">
        <f>IFERROR(VLOOKUP($A4568,D_SAV!$A$5:$I$29,4,0),"")</f>
        <v/>
      </c>
      <c r="D4568" s="65">
        <f>IFERROR(VLOOKUP($A4568,D_SAV!$A$5:$I$29,5,0),)</f>
        <v>0</v>
      </c>
      <c r="E4568" s="60"/>
      <c r="F4568" s="60"/>
      <c r="G4568" s="60"/>
      <c r="H4568" s="60"/>
      <c r="I4568" s="60"/>
      <c r="J4568" s="60"/>
      <c r="K4568" s="65">
        <f>IFERROR(VLOOKUP($A4568,D_SAV!$A$5:$I$29,6,0),)</f>
        <v>0</v>
      </c>
    </row>
    <row r="4569" spans="1:11" x14ac:dyDescent="0.25">
      <c r="A4569" s="59"/>
      <c r="B4569" s="63">
        <f>IFERROR(VLOOKUP($A4569,D_SAV!$A$5:$I$29,3,0),)</f>
        <v>0</v>
      </c>
      <c r="C4569" s="64" t="str">
        <f>IFERROR(VLOOKUP($A4569,D_SAV!$A$5:$I$29,4,0),"")</f>
        <v/>
      </c>
      <c r="D4569" s="65">
        <f>IFERROR(VLOOKUP($A4569,D_SAV!$A$5:$I$29,5,0),)</f>
        <v>0</v>
      </c>
      <c r="E4569" s="60"/>
      <c r="F4569" s="60"/>
      <c r="G4569" s="60"/>
      <c r="H4569" s="60"/>
      <c r="I4569" s="60"/>
      <c r="J4569" s="60"/>
      <c r="K4569" s="65">
        <f>IFERROR(VLOOKUP($A4569,D_SAV!$A$5:$I$29,6,0),)</f>
        <v>0</v>
      </c>
    </row>
    <row r="4570" spans="1:11" x14ac:dyDescent="0.25">
      <c r="A4570" s="59"/>
      <c r="B4570" s="63">
        <f>IFERROR(VLOOKUP($A4570,D_SAV!$A$5:$I$29,3,0),)</f>
        <v>0</v>
      </c>
      <c r="C4570" s="64" t="str">
        <f>IFERROR(VLOOKUP($A4570,D_SAV!$A$5:$I$29,4,0),"")</f>
        <v/>
      </c>
      <c r="D4570" s="65">
        <f>IFERROR(VLOOKUP($A4570,D_SAV!$A$5:$I$29,5,0),)</f>
        <v>0</v>
      </c>
      <c r="E4570" s="60"/>
      <c r="F4570" s="60"/>
      <c r="G4570" s="60"/>
      <c r="H4570" s="60"/>
      <c r="I4570" s="60"/>
      <c r="J4570" s="60"/>
      <c r="K4570" s="65">
        <f>IFERROR(VLOOKUP($A4570,D_SAV!$A$5:$I$29,6,0),)</f>
        <v>0</v>
      </c>
    </row>
    <row r="4571" spans="1:11" x14ac:dyDescent="0.25">
      <c r="A4571" s="59"/>
      <c r="B4571" s="63">
        <f>IFERROR(VLOOKUP($A4571,D_SAV!$A$5:$I$29,3,0),)</f>
        <v>0</v>
      </c>
      <c r="C4571" s="64" t="str">
        <f>IFERROR(VLOOKUP($A4571,D_SAV!$A$5:$I$29,4,0),"")</f>
        <v/>
      </c>
      <c r="D4571" s="65">
        <f>IFERROR(VLOOKUP($A4571,D_SAV!$A$5:$I$29,5,0),)</f>
        <v>0</v>
      </c>
      <c r="E4571" s="60"/>
      <c r="F4571" s="60"/>
      <c r="G4571" s="60"/>
      <c r="H4571" s="60"/>
      <c r="I4571" s="60"/>
      <c r="J4571" s="60"/>
      <c r="K4571" s="65">
        <f>IFERROR(VLOOKUP($A4571,D_SAV!$A$5:$I$29,6,0),)</f>
        <v>0</v>
      </c>
    </row>
    <row r="4572" spans="1:11" x14ac:dyDescent="0.25">
      <c r="A4572" s="59"/>
      <c r="B4572" s="63">
        <f>IFERROR(VLOOKUP($A4572,D_SAV!$A$5:$I$29,3,0),)</f>
        <v>0</v>
      </c>
      <c r="C4572" s="64" t="str">
        <f>IFERROR(VLOOKUP($A4572,D_SAV!$A$5:$I$29,4,0),"")</f>
        <v/>
      </c>
      <c r="D4572" s="65">
        <f>IFERROR(VLOOKUP($A4572,D_SAV!$A$5:$I$29,5,0),)</f>
        <v>0</v>
      </c>
      <c r="E4572" s="60"/>
      <c r="F4572" s="60"/>
      <c r="G4572" s="60"/>
      <c r="H4572" s="60"/>
      <c r="I4572" s="60"/>
      <c r="J4572" s="60"/>
      <c r="K4572" s="65">
        <f>IFERROR(VLOOKUP($A4572,D_SAV!$A$5:$I$29,6,0),)</f>
        <v>0</v>
      </c>
    </row>
    <row r="4573" spans="1:11" x14ac:dyDescent="0.25">
      <c r="A4573" s="59"/>
      <c r="B4573" s="63">
        <f>IFERROR(VLOOKUP($A4573,D_SAV!$A$5:$I$29,3,0),)</f>
        <v>0</v>
      </c>
      <c r="C4573" s="64" t="str">
        <f>IFERROR(VLOOKUP($A4573,D_SAV!$A$5:$I$29,4,0),"")</f>
        <v/>
      </c>
      <c r="D4573" s="65">
        <f>IFERROR(VLOOKUP($A4573,D_SAV!$A$5:$I$29,5,0),)</f>
        <v>0</v>
      </c>
      <c r="E4573" s="60"/>
      <c r="F4573" s="60"/>
      <c r="G4573" s="60"/>
      <c r="H4573" s="60"/>
      <c r="I4573" s="60"/>
      <c r="J4573" s="60"/>
      <c r="K4573" s="65">
        <f>IFERROR(VLOOKUP($A4573,D_SAV!$A$5:$I$29,6,0),)</f>
        <v>0</v>
      </c>
    </row>
    <row r="4574" spans="1:11" x14ac:dyDescent="0.25">
      <c r="A4574" s="59"/>
      <c r="B4574" s="63">
        <f>IFERROR(VLOOKUP($A4574,D_SAV!$A$5:$I$29,3,0),)</f>
        <v>0</v>
      </c>
      <c r="C4574" s="64" t="str">
        <f>IFERROR(VLOOKUP($A4574,D_SAV!$A$5:$I$29,4,0),"")</f>
        <v/>
      </c>
      <c r="D4574" s="65">
        <f>IFERROR(VLOOKUP($A4574,D_SAV!$A$5:$I$29,5,0),)</f>
        <v>0</v>
      </c>
      <c r="E4574" s="60"/>
      <c r="F4574" s="60"/>
      <c r="G4574" s="60"/>
      <c r="H4574" s="60"/>
      <c r="I4574" s="60"/>
      <c r="J4574" s="60"/>
      <c r="K4574" s="65">
        <f>IFERROR(VLOOKUP($A4574,D_SAV!$A$5:$I$29,6,0),)</f>
        <v>0</v>
      </c>
    </row>
    <row r="4575" spans="1:11" x14ac:dyDescent="0.25">
      <c r="A4575" s="59"/>
      <c r="B4575" s="63">
        <f>IFERROR(VLOOKUP($A4575,D_SAV!$A$5:$I$29,3,0),)</f>
        <v>0</v>
      </c>
      <c r="C4575" s="64" t="str">
        <f>IFERROR(VLOOKUP($A4575,D_SAV!$A$5:$I$29,4,0),"")</f>
        <v/>
      </c>
      <c r="D4575" s="65">
        <f>IFERROR(VLOOKUP($A4575,D_SAV!$A$5:$I$29,5,0),)</f>
        <v>0</v>
      </c>
      <c r="E4575" s="60"/>
      <c r="F4575" s="60"/>
      <c r="G4575" s="60"/>
      <c r="H4575" s="60"/>
      <c r="I4575" s="60"/>
      <c r="J4575" s="60"/>
      <c r="K4575" s="65">
        <f>IFERROR(VLOOKUP($A4575,D_SAV!$A$5:$I$29,6,0),)</f>
        <v>0</v>
      </c>
    </row>
    <row r="4576" spans="1:11" x14ac:dyDescent="0.25">
      <c r="A4576" s="59"/>
      <c r="B4576" s="63">
        <f>IFERROR(VLOOKUP($A4576,D_SAV!$A$5:$I$29,3,0),)</f>
        <v>0</v>
      </c>
      <c r="C4576" s="64" t="str">
        <f>IFERROR(VLOOKUP($A4576,D_SAV!$A$5:$I$29,4,0),"")</f>
        <v/>
      </c>
      <c r="D4576" s="65">
        <f>IFERROR(VLOOKUP($A4576,D_SAV!$A$5:$I$29,5,0),)</f>
        <v>0</v>
      </c>
      <c r="E4576" s="60"/>
      <c r="F4576" s="60"/>
      <c r="G4576" s="60"/>
      <c r="H4576" s="60"/>
      <c r="I4576" s="60"/>
      <c r="J4576" s="60"/>
      <c r="K4576" s="65">
        <f>IFERROR(VLOOKUP($A4576,D_SAV!$A$5:$I$29,6,0),)</f>
        <v>0</v>
      </c>
    </row>
    <row r="4577" spans="1:11" x14ac:dyDescent="0.25">
      <c r="A4577" s="59"/>
      <c r="B4577" s="63">
        <f>IFERROR(VLOOKUP($A4577,D_SAV!$A$5:$I$29,3,0),)</f>
        <v>0</v>
      </c>
      <c r="C4577" s="64" t="str">
        <f>IFERROR(VLOOKUP($A4577,D_SAV!$A$5:$I$29,4,0),"")</f>
        <v/>
      </c>
      <c r="D4577" s="65">
        <f>IFERROR(VLOOKUP($A4577,D_SAV!$A$5:$I$29,5,0),)</f>
        <v>0</v>
      </c>
      <c r="E4577" s="60"/>
      <c r="F4577" s="60"/>
      <c r="G4577" s="60"/>
      <c r="H4577" s="60"/>
      <c r="I4577" s="60"/>
      <c r="J4577" s="60"/>
      <c r="K4577" s="65">
        <f>IFERROR(VLOOKUP($A4577,D_SAV!$A$5:$I$29,6,0),)</f>
        <v>0</v>
      </c>
    </row>
    <row r="4578" spans="1:11" x14ac:dyDescent="0.25">
      <c r="A4578" s="59"/>
      <c r="B4578" s="63">
        <f>IFERROR(VLOOKUP($A4578,D_SAV!$A$5:$I$29,3,0),)</f>
        <v>0</v>
      </c>
      <c r="C4578" s="64" t="str">
        <f>IFERROR(VLOOKUP($A4578,D_SAV!$A$5:$I$29,4,0),"")</f>
        <v/>
      </c>
      <c r="D4578" s="65">
        <f>IFERROR(VLOOKUP($A4578,D_SAV!$A$5:$I$29,5,0),)</f>
        <v>0</v>
      </c>
      <c r="E4578" s="60"/>
      <c r="F4578" s="60"/>
      <c r="G4578" s="60"/>
      <c r="H4578" s="60"/>
      <c r="I4578" s="60"/>
      <c r="J4578" s="60"/>
      <c r="K4578" s="65">
        <f>IFERROR(VLOOKUP($A4578,D_SAV!$A$5:$I$29,6,0),)</f>
        <v>0</v>
      </c>
    </row>
    <row r="4579" spans="1:11" x14ac:dyDescent="0.25">
      <c r="A4579" s="59"/>
      <c r="B4579" s="63">
        <f>IFERROR(VLOOKUP($A4579,D_SAV!$A$5:$I$29,3,0),)</f>
        <v>0</v>
      </c>
      <c r="C4579" s="64" t="str">
        <f>IFERROR(VLOOKUP($A4579,D_SAV!$A$5:$I$29,4,0),"")</f>
        <v/>
      </c>
      <c r="D4579" s="65">
        <f>IFERROR(VLOOKUP($A4579,D_SAV!$A$5:$I$29,5,0),)</f>
        <v>0</v>
      </c>
      <c r="E4579" s="60"/>
      <c r="F4579" s="60"/>
      <c r="G4579" s="60"/>
      <c r="H4579" s="60"/>
      <c r="I4579" s="60"/>
      <c r="J4579" s="60"/>
      <c r="K4579" s="65">
        <f>IFERROR(VLOOKUP($A4579,D_SAV!$A$5:$I$29,6,0),)</f>
        <v>0</v>
      </c>
    </row>
    <row r="4580" spans="1:11" x14ac:dyDescent="0.25">
      <c r="A4580" s="59"/>
      <c r="B4580" s="63">
        <f>IFERROR(VLOOKUP($A4580,D_SAV!$A$5:$I$29,3,0),)</f>
        <v>0</v>
      </c>
      <c r="C4580" s="64" t="str">
        <f>IFERROR(VLOOKUP($A4580,D_SAV!$A$5:$I$29,4,0),"")</f>
        <v/>
      </c>
      <c r="D4580" s="65">
        <f>IFERROR(VLOOKUP($A4580,D_SAV!$A$5:$I$29,5,0),)</f>
        <v>0</v>
      </c>
      <c r="E4580" s="60"/>
      <c r="F4580" s="60"/>
      <c r="G4580" s="60"/>
      <c r="H4580" s="60"/>
      <c r="I4580" s="60"/>
      <c r="J4580" s="60"/>
      <c r="K4580" s="65">
        <f>IFERROR(VLOOKUP($A4580,D_SAV!$A$5:$I$29,6,0),)</f>
        <v>0</v>
      </c>
    </row>
    <row r="4581" spans="1:11" x14ac:dyDescent="0.25">
      <c r="A4581" s="59"/>
      <c r="B4581" s="63">
        <f>IFERROR(VLOOKUP($A4581,D_SAV!$A$5:$I$29,3,0),)</f>
        <v>0</v>
      </c>
      <c r="C4581" s="64" t="str">
        <f>IFERROR(VLOOKUP($A4581,D_SAV!$A$5:$I$29,4,0),"")</f>
        <v/>
      </c>
      <c r="D4581" s="65">
        <f>IFERROR(VLOOKUP($A4581,D_SAV!$A$5:$I$29,5,0),)</f>
        <v>0</v>
      </c>
      <c r="E4581" s="60"/>
      <c r="F4581" s="60"/>
      <c r="G4581" s="60"/>
      <c r="H4581" s="60"/>
      <c r="I4581" s="60"/>
      <c r="J4581" s="60"/>
      <c r="K4581" s="65">
        <f>IFERROR(VLOOKUP($A4581,D_SAV!$A$5:$I$29,6,0),)</f>
        <v>0</v>
      </c>
    </row>
    <row r="4582" spans="1:11" x14ac:dyDescent="0.25">
      <c r="A4582" s="59"/>
      <c r="B4582" s="63">
        <f>IFERROR(VLOOKUP($A4582,D_SAV!$A$5:$I$29,3,0),)</f>
        <v>0</v>
      </c>
      <c r="C4582" s="64" t="str">
        <f>IFERROR(VLOOKUP($A4582,D_SAV!$A$5:$I$29,4,0),"")</f>
        <v/>
      </c>
      <c r="D4582" s="65">
        <f>IFERROR(VLOOKUP($A4582,D_SAV!$A$5:$I$29,5,0),)</f>
        <v>0</v>
      </c>
      <c r="E4582" s="60"/>
      <c r="F4582" s="60"/>
      <c r="G4582" s="60"/>
      <c r="H4582" s="60"/>
      <c r="I4582" s="60"/>
      <c r="J4582" s="60"/>
      <c r="K4582" s="65">
        <f>IFERROR(VLOOKUP($A4582,D_SAV!$A$5:$I$29,6,0),)</f>
        <v>0</v>
      </c>
    </row>
    <row r="4583" spans="1:11" x14ac:dyDescent="0.25">
      <c r="A4583" s="59"/>
      <c r="B4583" s="63">
        <f>IFERROR(VLOOKUP($A4583,D_SAV!$A$5:$I$29,3,0),)</f>
        <v>0</v>
      </c>
      <c r="C4583" s="64" t="str">
        <f>IFERROR(VLOOKUP($A4583,D_SAV!$A$5:$I$29,4,0),"")</f>
        <v/>
      </c>
      <c r="D4583" s="65">
        <f>IFERROR(VLOOKUP($A4583,D_SAV!$A$5:$I$29,5,0),)</f>
        <v>0</v>
      </c>
      <c r="E4583" s="60"/>
      <c r="F4583" s="60"/>
      <c r="G4583" s="60"/>
      <c r="H4583" s="60"/>
      <c r="I4583" s="60"/>
      <c r="J4583" s="60"/>
      <c r="K4583" s="65">
        <f>IFERROR(VLOOKUP($A4583,D_SAV!$A$5:$I$29,6,0),)</f>
        <v>0</v>
      </c>
    </row>
    <row r="4584" spans="1:11" x14ac:dyDescent="0.25">
      <c r="A4584" s="59"/>
      <c r="B4584" s="63">
        <f>IFERROR(VLOOKUP($A4584,D_SAV!$A$5:$I$29,3,0),)</f>
        <v>0</v>
      </c>
      <c r="C4584" s="64" t="str">
        <f>IFERROR(VLOOKUP($A4584,D_SAV!$A$5:$I$29,4,0),"")</f>
        <v/>
      </c>
      <c r="D4584" s="65">
        <f>IFERROR(VLOOKUP($A4584,D_SAV!$A$5:$I$29,5,0),)</f>
        <v>0</v>
      </c>
      <c r="E4584" s="60"/>
      <c r="F4584" s="60"/>
      <c r="G4584" s="60"/>
      <c r="H4584" s="60"/>
      <c r="I4584" s="60"/>
      <c r="J4584" s="60"/>
      <c r="K4584" s="65">
        <f>IFERROR(VLOOKUP($A4584,D_SAV!$A$5:$I$29,6,0),)</f>
        <v>0</v>
      </c>
    </row>
    <row r="4585" spans="1:11" x14ac:dyDescent="0.25">
      <c r="A4585" s="59"/>
      <c r="B4585" s="63">
        <f>IFERROR(VLOOKUP($A4585,D_SAV!$A$5:$I$29,3,0),)</f>
        <v>0</v>
      </c>
      <c r="C4585" s="64" t="str">
        <f>IFERROR(VLOOKUP($A4585,D_SAV!$A$5:$I$29,4,0),"")</f>
        <v/>
      </c>
      <c r="D4585" s="65">
        <f>IFERROR(VLOOKUP($A4585,D_SAV!$A$5:$I$29,5,0),)</f>
        <v>0</v>
      </c>
      <c r="E4585" s="60"/>
      <c r="F4585" s="60"/>
      <c r="G4585" s="60"/>
      <c r="H4585" s="60"/>
      <c r="I4585" s="60"/>
      <c r="J4585" s="60"/>
      <c r="K4585" s="65">
        <f>IFERROR(VLOOKUP($A4585,D_SAV!$A$5:$I$29,6,0),)</f>
        <v>0</v>
      </c>
    </row>
    <row r="4586" spans="1:11" x14ac:dyDescent="0.25">
      <c r="A4586" s="59"/>
      <c r="B4586" s="63">
        <f>IFERROR(VLOOKUP($A4586,D_SAV!$A$5:$I$29,3,0),)</f>
        <v>0</v>
      </c>
      <c r="C4586" s="64" t="str">
        <f>IFERROR(VLOOKUP($A4586,D_SAV!$A$5:$I$29,4,0),"")</f>
        <v/>
      </c>
      <c r="D4586" s="65">
        <f>IFERROR(VLOOKUP($A4586,D_SAV!$A$5:$I$29,5,0),)</f>
        <v>0</v>
      </c>
      <c r="E4586" s="60"/>
      <c r="F4586" s="60"/>
      <c r="G4586" s="60"/>
      <c r="H4586" s="60"/>
      <c r="I4586" s="60"/>
      <c r="J4586" s="60"/>
      <c r="K4586" s="65">
        <f>IFERROR(VLOOKUP($A4586,D_SAV!$A$5:$I$29,6,0),)</f>
        <v>0</v>
      </c>
    </row>
    <row r="4587" spans="1:11" x14ac:dyDescent="0.25">
      <c r="A4587" s="59"/>
      <c r="B4587" s="63">
        <f>IFERROR(VLOOKUP($A4587,D_SAV!$A$5:$I$29,3,0),)</f>
        <v>0</v>
      </c>
      <c r="C4587" s="64" t="str">
        <f>IFERROR(VLOOKUP($A4587,D_SAV!$A$5:$I$29,4,0),"")</f>
        <v/>
      </c>
      <c r="D4587" s="65">
        <f>IFERROR(VLOOKUP($A4587,D_SAV!$A$5:$I$29,5,0),)</f>
        <v>0</v>
      </c>
      <c r="E4587" s="60"/>
      <c r="F4587" s="60"/>
      <c r="G4587" s="60"/>
      <c r="H4587" s="60"/>
      <c r="I4587" s="60"/>
      <c r="J4587" s="60"/>
      <c r="K4587" s="65">
        <f>IFERROR(VLOOKUP($A4587,D_SAV!$A$5:$I$29,6,0),)</f>
        <v>0</v>
      </c>
    </row>
    <row r="4588" spans="1:11" x14ac:dyDescent="0.25">
      <c r="A4588" s="59"/>
      <c r="B4588" s="63">
        <f>IFERROR(VLOOKUP($A4588,D_SAV!$A$5:$I$29,3,0),)</f>
        <v>0</v>
      </c>
      <c r="C4588" s="64" t="str">
        <f>IFERROR(VLOOKUP($A4588,D_SAV!$A$5:$I$29,4,0),"")</f>
        <v/>
      </c>
      <c r="D4588" s="65">
        <f>IFERROR(VLOOKUP($A4588,D_SAV!$A$5:$I$29,5,0),)</f>
        <v>0</v>
      </c>
      <c r="E4588" s="60"/>
      <c r="F4588" s="60"/>
      <c r="G4588" s="60"/>
      <c r="H4588" s="60"/>
      <c r="I4588" s="60"/>
      <c r="J4588" s="60"/>
      <c r="K4588" s="65">
        <f>IFERROR(VLOOKUP($A4588,D_SAV!$A$5:$I$29,6,0),)</f>
        <v>0</v>
      </c>
    </row>
    <row r="4589" spans="1:11" x14ac:dyDescent="0.25">
      <c r="A4589" s="59"/>
      <c r="B4589" s="63">
        <f>IFERROR(VLOOKUP($A4589,D_SAV!$A$5:$I$29,3,0),)</f>
        <v>0</v>
      </c>
      <c r="C4589" s="64" t="str">
        <f>IFERROR(VLOOKUP($A4589,D_SAV!$A$5:$I$29,4,0),"")</f>
        <v/>
      </c>
      <c r="D4589" s="65">
        <f>IFERROR(VLOOKUP($A4589,D_SAV!$A$5:$I$29,5,0),)</f>
        <v>0</v>
      </c>
      <c r="E4589" s="60"/>
      <c r="F4589" s="60"/>
      <c r="G4589" s="60"/>
      <c r="H4589" s="60"/>
      <c r="I4589" s="60"/>
      <c r="J4589" s="60"/>
      <c r="K4589" s="65">
        <f>IFERROR(VLOOKUP($A4589,D_SAV!$A$5:$I$29,6,0),)</f>
        <v>0</v>
      </c>
    </row>
    <row r="4590" spans="1:11" x14ac:dyDescent="0.25">
      <c r="A4590" s="59"/>
      <c r="B4590" s="63">
        <f>IFERROR(VLOOKUP($A4590,D_SAV!$A$5:$I$29,3,0),)</f>
        <v>0</v>
      </c>
      <c r="C4590" s="64" t="str">
        <f>IFERROR(VLOOKUP($A4590,D_SAV!$A$5:$I$29,4,0),"")</f>
        <v/>
      </c>
      <c r="D4590" s="65">
        <f>IFERROR(VLOOKUP($A4590,D_SAV!$A$5:$I$29,5,0),)</f>
        <v>0</v>
      </c>
      <c r="E4590" s="60"/>
      <c r="F4590" s="60"/>
      <c r="G4590" s="60"/>
      <c r="H4590" s="60"/>
      <c r="I4590" s="60"/>
      <c r="J4590" s="60"/>
      <c r="K4590" s="65">
        <f>IFERROR(VLOOKUP($A4590,D_SAV!$A$5:$I$29,6,0),)</f>
        <v>0</v>
      </c>
    </row>
    <row r="4591" spans="1:11" x14ac:dyDescent="0.25">
      <c r="A4591" s="59"/>
      <c r="B4591" s="63">
        <f>IFERROR(VLOOKUP($A4591,D_SAV!$A$5:$I$29,3,0),)</f>
        <v>0</v>
      </c>
      <c r="C4591" s="64" t="str">
        <f>IFERROR(VLOOKUP($A4591,D_SAV!$A$5:$I$29,4,0),"")</f>
        <v/>
      </c>
      <c r="D4591" s="65">
        <f>IFERROR(VLOOKUP($A4591,D_SAV!$A$5:$I$29,5,0),)</f>
        <v>0</v>
      </c>
      <c r="E4591" s="60"/>
      <c r="F4591" s="60"/>
      <c r="G4591" s="60"/>
      <c r="H4591" s="60"/>
      <c r="I4591" s="60"/>
      <c r="J4591" s="60"/>
      <c r="K4591" s="65">
        <f>IFERROR(VLOOKUP($A4591,D_SAV!$A$5:$I$29,6,0),)</f>
        <v>0</v>
      </c>
    </row>
    <row r="4592" spans="1:11" x14ac:dyDescent="0.25">
      <c r="A4592" s="59"/>
      <c r="B4592" s="63">
        <f>IFERROR(VLOOKUP($A4592,D_SAV!$A$5:$I$29,3,0),)</f>
        <v>0</v>
      </c>
      <c r="C4592" s="64" t="str">
        <f>IFERROR(VLOOKUP($A4592,D_SAV!$A$5:$I$29,4,0),"")</f>
        <v/>
      </c>
      <c r="D4592" s="65">
        <f>IFERROR(VLOOKUP($A4592,D_SAV!$A$5:$I$29,5,0),)</f>
        <v>0</v>
      </c>
      <c r="E4592" s="60"/>
      <c r="F4592" s="60"/>
      <c r="G4592" s="60"/>
      <c r="H4592" s="60"/>
      <c r="I4592" s="60"/>
      <c r="J4592" s="60"/>
      <c r="K4592" s="65">
        <f>IFERROR(VLOOKUP($A4592,D_SAV!$A$5:$I$29,6,0),)</f>
        <v>0</v>
      </c>
    </row>
    <row r="4593" spans="1:11" x14ac:dyDescent="0.25">
      <c r="A4593" s="59"/>
      <c r="B4593" s="63">
        <f>IFERROR(VLOOKUP($A4593,D_SAV!$A$5:$I$29,3,0),)</f>
        <v>0</v>
      </c>
      <c r="C4593" s="64" t="str">
        <f>IFERROR(VLOOKUP($A4593,D_SAV!$A$5:$I$29,4,0),"")</f>
        <v/>
      </c>
      <c r="D4593" s="65">
        <f>IFERROR(VLOOKUP($A4593,D_SAV!$A$5:$I$29,5,0),)</f>
        <v>0</v>
      </c>
      <c r="E4593" s="60"/>
      <c r="F4593" s="60"/>
      <c r="G4593" s="60"/>
      <c r="H4593" s="60"/>
      <c r="I4593" s="60"/>
      <c r="J4593" s="60"/>
      <c r="K4593" s="65">
        <f>IFERROR(VLOOKUP($A4593,D_SAV!$A$5:$I$29,6,0),)</f>
        <v>0</v>
      </c>
    </row>
    <row r="4594" spans="1:11" x14ac:dyDescent="0.25">
      <c r="A4594" s="59"/>
      <c r="B4594" s="63">
        <f>IFERROR(VLOOKUP($A4594,D_SAV!$A$5:$I$29,3,0),)</f>
        <v>0</v>
      </c>
      <c r="C4594" s="64" t="str">
        <f>IFERROR(VLOOKUP($A4594,D_SAV!$A$5:$I$29,4,0),"")</f>
        <v/>
      </c>
      <c r="D4594" s="65">
        <f>IFERROR(VLOOKUP($A4594,D_SAV!$A$5:$I$29,5,0),)</f>
        <v>0</v>
      </c>
      <c r="E4594" s="60"/>
      <c r="F4594" s="60"/>
      <c r="G4594" s="60"/>
      <c r="H4594" s="60"/>
      <c r="I4594" s="60"/>
      <c r="J4594" s="60"/>
      <c r="K4594" s="65">
        <f>IFERROR(VLOOKUP($A4594,D_SAV!$A$5:$I$29,6,0),)</f>
        <v>0</v>
      </c>
    </row>
    <row r="4595" spans="1:11" x14ac:dyDescent="0.25">
      <c r="A4595" s="59"/>
      <c r="B4595" s="63">
        <f>IFERROR(VLOOKUP($A4595,D_SAV!$A$5:$I$29,3,0),)</f>
        <v>0</v>
      </c>
      <c r="C4595" s="64" t="str">
        <f>IFERROR(VLOOKUP($A4595,D_SAV!$A$5:$I$29,4,0),"")</f>
        <v/>
      </c>
      <c r="D4595" s="65">
        <f>IFERROR(VLOOKUP($A4595,D_SAV!$A$5:$I$29,5,0),)</f>
        <v>0</v>
      </c>
      <c r="E4595" s="60"/>
      <c r="F4595" s="60"/>
      <c r="G4595" s="60"/>
      <c r="H4595" s="60"/>
      <c r="I4595" s="60"/>
      <c r="J4595" s="60"/>
      <c r="K4595" s="65">
        <f>IFERROR(VLOOKUP($A4595,D_SAV!$A$5:$I$29,6,0),)</f>
        <v>0</v>
      </c>
    </row>
    <row r="4596" spans="1:11" x14ac:dyDescent="0.25">
      <c r="A4596" s="59"/>
      <c r="B4596" s="63">
        <f>IFERROR(VLOOKUP($A4596,D_SAV!$A$5:$I$29,3,0),)</f>
        <v>0</v>
      </c>
      <c r="C4596" s="64" t="str">
        <f>IFERROR(VLOOKUP($A4596,D_SAV!$A$5:$I$29,4,0),"")</f>
        <v/>
      </c>
      <c r="D4596" s="65">
        <f>IFERROR(VLOOKUP($A4596,D_SAV!$A$5:$I$29,5,0),)</f>
        <v>0</v>
      </c>
      <c r="E4596" s="60"/>
      <c r="F4596" s="60"/>
      <c r="G4596" s="60"/>
      <c r="H4596" s="60"/>
      <c r="I4596" s="60"/>
      <c r="J4596" s="60"/>
      <c r="K4596" s="65">
        <f>IFERROR(VLOOKUP($A4596,D_SAV!$A$5:$I$29,6,0),)</f>
        <v>0</v>
      </c>
    </row>
    <row r="4597" spans="1:11" x14ac:dyDescent="0.25">
      <c r="A4597" s="59"/>
      <c r="B4597" s="63">
        <f>IFERROR(VLOOKUP($A4597,D_SAV!$A$5:$I$29,3,0),)</f>
        <v>0</v>
      </c>
      <c r="C4597" s="64" t="str">
        <f>IFERROR(VLOOKUP($A4597,D_SAV!$A$5:$I$29,4,0),"")</f>
        <v/>
      </c>
      <c r="D4597" s="65">
        <f>IFERROR(VLOOKUP($A4597,D_SAV!$A$5:$I$29,5,0),)</f>
        <v>0</v>
      </c>
      <c r="E4597" s="60"/>
      <c r="F4597" s="60"/>
      <c r="G4597" s="60"/>
      <c r="H4597" s="60"/>
      <c r="I4597" s="60"/>
      <c r="J4597" s="60"/>
      <c r="K4597" s="65">
        <f>IFERROR(VLOOKUP($A4597,D_SAV!$A$5:$I$29,6,0),)</f>
        <v>0</v>
      </c>
    </row>
    <row r="4598" spans="1:11" x14ac:dyDescent="0.25">
      <c r="A4598" s="59"/>
      <c r="B4598" s="63">
        <f>IFERROR(VLOOKUP($A4598,D_SAV!$A$5:$I$29,3,0),)</f>
        <v>0</v>
      </c>
      <c r="C4598" s="64" t="str">
        <f>IFERROR(VLOOKUP($A4598,D_SAV!$A$5:$I$29,4,0),"")</f>
        <v/>
      </c>
      <c r="D4598" s="65">
        <f>IFERROR(VLOOKUP($A4598,D_SAV!$A$5:$I$29,5,0),)</f>
        <v>0</v>
      </c>
      <c r="E4598" s="60"/>
      <c r="F4598" s="60"/>
      <c r="G4598" s="60"/>
      <c r="H4598" s="60"/>
      <c r="I4598" s="60"/>
      <c r="J4598" s="60"/>
      <c r="K4598" s="65">
        <f>IFERROR(VLOOKUP($A4598,D_SAV!$A$5:$I$29,6,0),)</f>
        <v>0</v>
      </c>
    </row>
    <row r="4599" spans="1:11" x14ac:dyDescent="0.25">
      <c r="A4599" s="59"/>
      <c r="B4599" s="63">
        <f>IFERROR(VLOOKUP($A4599,D_SAV!$A$5:$I$29,3,0),)</f>
        <v>0</v>
      </c>
      <c r="C4599" s="64" t="str">
        <f>IFERROR(VLOOKUP($A4599,D_SAV!$A$5:$I$29,4,0),"")</f>
        <v/>
      </c>
      <c r="D4599" s="65">
        <f>IFERROR(VLOOKUP($A4599,D_SAV!$A$5:$I$29,5,0),)</f>
        <v>0</v>
      </c>
      <c r="E4599" s="60"/>
      <c r="F4599" s="60"/>
      <c r="G4599" s="60"/>
      <c r="H4599" s="60"/>
      <c r="I4599" s="60"/>
      <c r="J4599" s="60"/>
      <c r="K4599" s="65">
        <f>IFERROR(VLOOKUP($A4599,D_SAV!$A$5:$I$29,6,0),)</f>
        <v>0</v>
      </c>
    </row>
    <row r="4600" spans="1:11" x14ac:dyDescent="0.25">
      <c r="A4600" s="59"/>
      <c r="B4600" s="63">
        <f>IFERROR(VLOOKUP($A4600,D_SAV!$A$5:$I$29,3,0),)</f>
        <v>0</v>
      </c>
      <c r="C4600" s="64" t="str">
        <f>IFERROR(VLOOKUP($A4600,D_SAV!$A$5:$I$29,4,0),"")</f>
        <v/>
      </c>
      <c r="D4600" s="65">
        <f>IFERROR(VLOOKUP($A4600,D_SAV!$A$5:$I$29,5,0),)</f>
        <v>0</v>
      </c>
      <c r="E4600" s="60"/>
      <c r="F4600" s="60"/>
      <c r="G4600" s="60"/>
      <c r="H4600" s="60"/>
      <c r="I4600" s="60"/>
      <c r="J4600" s="60"/>
      <c r="K4600" s="65">
        <f>IFERROR(VLOOKUP($A4600,D_SAV!$A$5:$I$29,6,0),)</f>
        <v>0</v>
      </c>
    </row>
    <row r="4601" spans="1:11" x14ac:dyDescent="0.25">
      <c r="A4601" s="59"/>
      <c r="B4601" s="63">
        <f>IFERROR(VLOOKUP($A4601,D_SAV!$A$5:$I$29,3,0),)</f>
        <v>0</v>
      </c>
      <c r="C4601" s="64" t="str">
        <f>IFERROR(VLOOKUP($A4601,D_SAV!$A$5:$I$29,4,0),"")</f>
        <v/>
      </c>
      <c r="D4601" s="65">
        <f>IFERROR(VLOOKUP($A4601,D_SAV!$A$5:$I$29,5,0),)</f>
        <v>0</v>
      </c>
      <c r="E4601" s="60"/>
      <c r="F4601" s="60"/>
      <c r="G4601" s="60"/>
      <c r="H4601" s="60"/>
      <c r="I4601" s="60"/>
      <c r="J4601" s="60"/>
      <c r="K4601" s="65">
        <f>IFERROR(VLOOKUP($A4601,D_SAV!$A$5:$I$29,6,0),)</f>
        <v>0</v>
      </c>
    </row>
    <row r="4602" spans="1:11" x14ac:dyDescent="0.25">
      <c r="A4602" s="59"/>
      <c r="B4602" s="63">
        <f>IFERROR(VLOOKUP($A4602,D_SAV!$A$5:$I$29,3,0),)</f>
        <v>0</v>
      </c>
      <c r="C4602" s="64" t="str">
        <f>IFERROR(VLOOKUP($A4602,D_SAV!$A$5:$I$29,4,0),"")</f>
        <v/>
      </c>
      <c r="D4602" s="65">
        <f>IFERROR(VLOOKUP($A4602,D_SAV!$A$5:$I$29,5,0),)</f>
        <v>0</v>
      </c>
      <c r="E4602" s="60"/>
      <c r="F4602" s="60"/>
      <c r="G4602" s="60"/>
      <c r="H4602" s="60"/>
      <c r="I4602" s="60"/>
      <c r="J4602" s="60"/>
      <c r="K4602" s="65">
        <f>IFERROR(VLOOKUP($A4602,D_SAV!$A$5:$I$29,6,0),)</f>
        <v>0</v>
      </c>
    </row>
    <row r="4603" spans="1:11" x14ac:dyDescent="0.25">
      <c r="A4603" s="59"/>
      <c r="B4603" s="63">
        <f>IFERROR(VLOOKUP($A4603,D_SAV!$A$5:$I$29,3,0),)</f>
        <v>0</v>
      </c>
      <c r="C4603" s="64" t="str">
        <f>IFERROR(VLOOKUP($A4603,D_SAV!$A$5:$I$29,4,0),"")</f>
        <v/>
      </c>
      <c r="D4603" s="65">
        <f>IFERROR(VLOOKUP($A4603,D_SAV!$A$5:$I$29,5,0),)</f>
        <v>0</v>
      </c>
      <c r="E4603" s="60"/>
      <c r="F4603" s="60"/>
      <c r="G4603" s="60"/>
      <c r="H4603" s="60"/>
      <c r="I4603" s="60"/>
      <c r="J4603" s="60"/>
      <c r="K4603" s="65">
        <f>IFERROR(VLOOKUP($A4603,D_SAV!$A$5:$I$29,6,0),)</f>
        <v>0</v>
      </c>
    </row>
    <row r="4604" spans="1:11" x14ac:dyDescent="0.25">
      <c r="A4604" s="59"/>
      <c r="B4604" s="63">
        <f>IFERROR(VLOOKUP($A4604,D_SAV!$A$5:$I$29,3,0),)</f>
        <v>0</v>
      </c>
      <c r="C4604" s="64" t="str">
        <f>IFERROR(VLOOKUP($A4604,D_SAV!$A$5:$I$29,4,0),"")</f>
        <v/>
      </c>
      <c r="D4604" s="65">
        <f>IFERROR(VLOOKUP($A4604,D_SAV!$A$5:$I$29,5,0),)</f>
        <v>0</v>
      </c>
      <c r="E4604" s="60"/>
      <c r="F4604" s="60"/>
      <c r="G4604" s="60"/>
      <c r="H4604" s="60"/>
      <c r="I4604" s="60"/>
      <c r="J4604" s="60"/>
      <c r="K4604" s="65">
        <f>IFERROR(VLOOKUP($A4604,D_SAV!$A$5:$I$29,6,0),)</f>
        <v>0</v>
      </c>
    </row>
    <row r="4605" spans="1:11" x14ac:dyDescent="0.25">
      <c r="A4605" s="59"/>
      <c r="B4605" s="63">
        <f>IFERROR(VLOOKUP($A4605,D_SAV!$A$5:$I$29,3,0),)</f>
        <v>0</v>
      </c>
      <c r="C4605" s="64" t="str">
        <f>IFERROR(VLOOKUP($A4605,D_SAV!$A$5:$I$29,4,0),"")</f>
        <v/>
      </c>
      <c r="D4605" s="65">
        <f>IFERROR(VLOOKUP($A4605,D_SAV!$A$5:$I$29,5,0),)</f>
        <v>0</v>
      </c>
      <c r="E4605" s="60"/>
      <c r="F4605" s="60"/>
      <c r="G4605" s="60"/>
      <c r="H4605" s="60"/>
      <c r="I4605" s="60"/>
      <c r="J4605" s="60"/>
      <c r="K4605" s="65">
        <f>IFERROR(VLOOKUP($A4605,D_SAV!$A$5:$I$29,6,0),)</f>
        <v>0</v>
      </c>
    </row>
    <row r="4606" spans="1:11" x14ac:dyDescent="0.25">
      <c r="A4606" s="59"/>
      <c r="B4606" s="63">
        <f>IFERROR(VLOOKUP($A4606,D_SAV!$A$5:$I$29,3,0),)</f>
        <v>0</v>
      </c>
      <c r="C4606" s="64" t="str">
        <f>IFERROR(VLOOKUP($A4606,D_SAV!$A$5:$I$29,4,0),"")</f>
        <v/>
      </c>
      <c r="D4606" s="65">
        <f>IFERROR(VLOOKUP($A4606,D_SAV!$A$5:$I$29,5,0),)</f>
        <v>0</v>
      </c>
      <c r="E4606" s="60"/>
      <c r="F4606" s="60"/>
      <c r="G4606" s="60"/>
      <c r="H4606" s="60"/>
      <c r="I4606" s="60"/>
      <c r="J4606" s="60"/>
      <c r="K4606" s="65">
        <f>IFERROR(VLOOKUP($A4606,D_SAV!$A$5:$I$29,6,0),)</f>
        <v>0</v>
      </c>
    </row>
    <row r="4607" spans="1:11" x14ac:dyDescent="0.25">
      <c r="A4607" s="59"/>
      <c r="B4607" s="63">
        <f>IFERROR(VLOOKUP($A4607,D_SAV!$A$5:$I$29,3,0),)</f>
        <v>0</v>
      </c>
      <c r="C4607" s="64" t="str">
        <f>IFERROR(VLOOKUP($A4607,D_SAV!$A$5:$I$29,4,0),"")</f>
        <v/>
      </c>
      <c r="D4607" s="65">
        <f>IFERROR(VLOOKUP($A4607,D_SAV!$A$5:$I$29,5,0),)</f>
        <v>0</v>
      </c>
      <c r="E4607" s="60"/>
      <c r="F4607" s="60"/>
      <c r="G4607" s="60"/>
      <c r="H4607" s="60"/>
      <c r="I4607" s="60"/>
      <c r="J4607" s="60"/>
      <c r="K4607" s="65">
        <f>IFERROR(VLOOKUP($A4607,D_SAV!$A$5:$I$29,6,0),)</f>
        <v>0</v>
      </c>
    </row>
    <row r="4608" spans="1:11" x14ac:dyDescent="0.25">
      <c r="A4608" s="59"/>
      <c r="B4608" s="63">
        <f>IFERROR(VLOOKUP($A4608,D_SAV!$A$5:$I$29,3,0),)</f>
        <v>0</v>
      </c>
      <c r="C4608" s="64" t="str">
        <f>IFERROR(VLOOKUP($A4608,D_SAV!$A$5:$I$29,4,0),"")</f>
        <v/>
      </c>
      <c r="D4608" s="65">
        <f>IFERROR(VLOOKUP($A4608,D_SAV!$A$5:$I$29,5,0),)</f>
        <v>0</v>
      </c>
      <c r="E4608" s="60"/>
      <c r="F4608" s="60"/>
      <c r="G4608" s="60"/>
      <c r="H4608" s="60"/>
      <c r="I4608" s="60"/>
      <c r="J4608" s="60"/>
      <c r="K4608" s="65">
        <f>IFERROR(VLOOKUP($A4608,D_SAV!$A$5:$I$29,6,0),)</f>
        <v>0</v>
      </c>
    </row>
    <row r="4609" spans="1:11" x14ac:dyDescent="0.25">
      <c r="A4609" s="59"/>
      <c r="B4609" s="63">
        <f>IFERROR(VLOOKUP($A4609,D_SAV!$A$5:$I$29,3,0),)</f>
        <v>0</v>
      </c>
      <c r="C4609" s="64" t="str">
        <f>IFERROR(VLOOKUP($A4609,D_SAV!$A$5:$I$29,4,0),"")</f>
        <v/>
      </c>
      <c r="D4609" s="65">
        <f>IFERROR(VLOOKUP($A4609,D_SAV!$A$5:$I$29,5,0),)</f>
        <v>0</v>
      </c>
      <c r="E4609" s="60"/>
      <c r="F4609" s="60"/>
      <c r="G4609" s="60"/>
      <c r="H4609" s="60"/>
      <c r="I4609" s="60"/>
      <c r="J4609" s="60"/>
      <c r="K4609" s="65">
        <f>IFERROR(VLOOKUP($A4609,D_SAV!$A$5:$I$29,6,0),)</f>
        <v>0</v>
      </c>
    </row>
    <row r="4610" spans="1:11" x14ac:dyDescent="0.25">
      <c r="A4610" s="59"/>
      <c r="B4610" s="63">
        <f>IFERROR(VLOOKUP($A4610,D_SAV!$A$5:$I$29,3,0),)</f>
        <v>0</v>
      </c>
      <c r="C4610" s="64" t="str">
        <f>IFERROR(VLOOKUP($A4610,D_SAV!$A$5:$I$29,4,0),"")</f>
        <v/>
      </c>
      <c r="D4610" s="65">
        <f>IFERROR(VLOOKUP($A4610,D_SAV!$A$5:$I$29,5,0),)</f>
        <v>0</v>
      </c>
      <c r="E4610" s="60"/>
      <c r="F4610" s="60"/>
      <c r="G4610" s="60"/>
      <c r="H4610" s="60"/>
      <c r="I4610" s="60"/>
      <c r="J4610" s="60"/>
      <c r="K4610" s="65">
        <f>IFERROR(VLOOKUP($A4610,D_SAV!$A$5:$I$29,6,0),)</f>
        <v>0</v>
      </c>
    </row>
    <row r="4611" spans="1:11" x14ac:dyDescent="0.25">
      <c r="A4611" s="59"/>
      <c r="B4611" s="63">
        <f>IFERROR(VLOOKUP($A4611,D_SAV!$A$5:$I$29,3,0),)</f>
        <v>0</v>
      </c>
      <c r="C4611" s="64" t="str">
        <f>IFERROR(VLOOKUP($A4611,D_SAV!$A$5:$I$29,4,0),"")</f>
        <v/>
      </c>
      <c r="D4611" s="65">
        <f>IFERROR(VLOOKUP($A4611,D_SAV!$A$5:$I$29,5,0),)</f>
        <v>0</v>
      </c>
      <c r="E4611" s="60"/>
      <c r="F4611" s="60"/>
      <c r="G4611" s="60"/>
      <c r="H4611" s="60"/>
      <c r="I4611" s="60"/>
      <c r="J4611" s="60"/>
      <c r="K4611" s="65">
        <f>IFERROR(VLOOKUP($A4611,D_SAV!$A$5:$I$29,6,0),)</f>
        <v>0</v>
      </c>
    </row>
    <row r="4612" spans="1:11" x14ac:dyDescent="0.25">
      <c r="A4612" s="59"/>
      <c r="B4612" s="63">
        <f>IFERROR(VLOOKUP($A4612,D_SAV!$A$5:$I$29,3,0),)</f>
        <v>0</v>
      </c>
      <c r="C4612" s="64" t="str">
        <f>IFERROR(VLOOKUP($A4612,D_SAV!$A$5:$I$29,4,0),"")</f>
        <v/>
      </c>
      <c r="D4612" s="65">
        <f>IFERROR(VLOOKUP($A4612,D_SAV!$A$5:$I$29,5,0),)</f>
        <v>0</v>
      </c>
      <c r="E4612" s="60"/>
      <c r="F4612" s="60"/>
      <c r="G4612" s="60"/>
      <c r="H4612" s="60"/>
      <c r="I4612" s="60"/>
      <c r="J4612" s="60"/>
      <c r="K4612" s="65">
        <f>IFERROR(VLOOKUP($A4612,D_SAV!$A$5:$I$29,6,0),)</f>
        <v>0</v>
      </c>
    </row>
    <row r="4613" spans="1:11" x14ac:dyDescent="0.25">
      <c r="A4613" s="59"/>
      <c r="B4613" s="63">
        <f>IFERROR(VLOOKUP($A4613,D_SAV!$A$5:$I$29,3,0),)</f>
        <v>0</v>
      </c>
      <c r="C4613" s="64" t="str">
        <f>IFERROR(VLOOKUP($A4613,D_SAV!$A$5:$I$29,4,0),"")</f>
        <v/>
      </c>
      <c r="D4613" s="65">
        <f>IFERROR(VLOOKUP($A4613,D_SAV!$A$5:$I$29,5,0),)</f>
        <v>0</v>
      </c>
      <c r="E4613" s="60"/>
      <c r="F4613" s="60"/>
      <c r="G4613" s="60"/>
      <c r="H4613" s="60"/>
      <c r="I4613" s="60"/>
      <c r="J4613" s="60"/>
      <c r="K4613" s="65">
        <f>IFERROR(VLOOKUP($A4613,D_SAV!$A$5:$I$29,6,0),)</f>
        <v>0</v>
      </c>
    </row>
    <row r="4614" spans="1:11" x14ac:dyDescent="0.25">
      <c r="A4614" s="59"/>
      <c r="B4614" s="63">
        <f>IFERROR(VLOOKUP($A4614,D_SAV!$A$5:$I$29,3,0),)</f>
        <v>0</v>
      </c>
      <c r="C4614" s="64" t="str">
        <f>IFERROR(VLOOKUP($A4614,D_SAV!$A$5:$I$29,4,0),"")</f>
        <v/>
      </c>
      <c r="D4614" s="65">
        <f>IFERROR(VLOOKUP($A4614,D_SAV!$A$5:$I$29,5,0),)</f>
        <v>0</v>
      </c>
      <c r="E4614" s="60"/>
      <c r="F4614" s="60"/>
      <c r="G4614" s="60"/>
      <c r="H4614" s="60"/>
      <c r="I4614" s="60"/>
      <c r="J4614" s="60"/>
      <c r="K4614" s="65">
        <f>IFERROR(VLOOKUP($A4614,D_SAV!$A$5:$I$29,6,0),)</f>
        <v>0</v>
      </c>
    </row>
    <row r="4615" spans="1:11" x14ac:dyDescent="0.25">
      <c r="A4615" s="59"/>
      <c r="B4615" s="63">
        <f>IFERROR(VLOOKUP($A4615,D_SAV!$A$5:$I$29,3,0),)</f>
        <v>0</v>
      </c>
      <c r="C4615" s="64" t="str">
        <f>IFERROR(VLOOKUP($A4615,D_SAV!$A$5:$I$29,4,0),"")</f>
        <v/>
      </c>
      <c r="D4615" s="65">
        <f>IFERROR(VLOOKUP($A4615,D_SAV!$A$5:$I$29,5,0),)</f>
        <v>0</v>
      </c>
      <c r="E4615" s="60"/>
      <c r="F4615" s="60"/>
      <c r="G4615" s="60"/>
      <c r="H4615" s="60"/>
      <c r="I4615" s="60"/>
      <c r="J4615" s="60"/>
      <c r="K4615" s="65">
        <f>IFERROR(VLOOKUP($A4615,D_SAV!$A$5:$I$29,6,0),)</f>
        <v>0</v>
      </c>
    </row>
    <row r="4616" spans="1:11" x14ac:dyDescent="0.25">
      <c r="A4616" s="59"/>
      <c r="B4616" s="63">
        <f>IFERROR(VLOOKUP($A4616,D_SAV!$A$5:$I$29,3,0),)</f>
        <v>0</v>
      </c>
      <c r="C4616" s="64" t="str">
        <f>IFERROR(VLOOKUP($A4616,D_SAV!$A$5:$I$29,4,0),"")</f>
        <v/>
      </c>
      <c r="D4616" s="65">
        <f>IFERROR(VLOOKUP($A4616,D_SAV!$A$5:$I$29,5,0),)</f>
        <v>0</v>
      </c>
      <c r="E4616" s="60"/>
      <c r="F4616" s="60"/>
      <c r="G4616" s="60"/>
      <c r="H4616" s="60"/>
      <c r="I4616" s="60"/>
      <c r="J4616" s="60"/>
      <c r="K4616" s="65">
        <f>IFERROR(VLOOKUP($A4616,D_SAV!$A$5:$I$29,6,0),)</f>
        <v>0</v>
      </c>
    </row>
    <row r="4617" spans="1:11" x14ac:dyDescent="0.25">
      <c r="A4617" s="59"/>
      <c r="B4617" s="63">
        <f>IFERROR(VLOOKUP($A4617,D_SAV!$A$5:$I$29,3,0),)</f>
        <v>0</v>
      </c>
      <c r="C4617" s="64" t="str">
        <f>IFERROR(VLOOKUP($A4617,D_SAV!$A$5:$I$29,4,0),"")</f>
        <v/>
      </c>
      <c r="D4617" s="65">
        <f>IFERROR(VLOOKUP($A4617,D_SAV!$A$5:$I$29,5,0),)</f>
        <v>0</v>
      </c>
      <c r="E4617" s="60"/>
      <c r="F4617" s="60"/>
      <c r="G4617" s="60"/>
      <c r="H4617" s="60"/>
      <c r="I4617" s="60"/>
      <c r="J4617" s="60"/>
      <c r="K4617" s="65">
        <f>IFERROR(VLOOKUP($A4617,D_SAV!$A$5:$I$29,6,0),)</f>
        <v>0</v>
      </c>
    </row>
    <row r="4618" spans="1:11" x14ac:dyDescent="0.25">
      <c r="A4618" s="59"/>
      <c r="B4618" s="63">
        <f>IFERROR(VLOOKUP($A4618,D_SAV!$A$5:$I$29,3,0),)</f>
        <v>0</v>
      </c>
      <c r="C4618" s="64" t="str">
        <f>IFERROR(VLOOKUP($A4618,D_SAV!$A$5:$I$29,4,0),"")</f>
        <v/>
      </c>
      <c r="D4618" s="65">
        <f>IFERROR(VLOOKUP($A4618,D_SAV!$A$5:$I$29,5,0),)</f>
        <v>0</v>
      </c>
      <c r="E4618" s="60"/>
      <c r="F4618" s="60"/>
      <c r="G4618" s="60"/>
      <c r="H4618" s="60"/>
      <c r="I4618" s="60"/>
      <c r="J4618" s="60"/>
      <c r="K4618" s="65">
        <f>IFERROR(VLOOKUP($A4618,D_SAV!$A$5:$I$29,6,0),)</f>
        <v>0</v>
      </c>
    </row>
    <row r="4619" spans="1:11" x14ac:dyDescent="0.25">
      <c r="A4619" s="59"/>
      <c r="B4619" s="63">
        <f>IFERROR(VLOOKUP($A4619,D_SAV!$A$5:$I$29,3,0),)</f>
        <v>0</v>
      </c>
      <c r="C4619" s="64" t="str">
        <f>IFERROR(VLOOKUP($A4619,D_SAV!$A$5:$I$29,4,0),"")</f>
        <v/>
      </c>
      <c r="D4619" s="65">
        <f>IFERROR(VLOOKUP($A4619,D_SAV!$A$5:$I$29,5,0),)</f>
        <v>0</v>
      </c>
      <c r="E4619" s="60"/>
      <c r="F4619" s="60"/>
      <c r="G4619" s="60"/>
      <c r="H4619" s="60"/>
      <c r="I4619" s="60"/>
      <c r="J4619" s="60"/>
      <c r="K4619" s="65">
        <f>IFERROR(VLOOKUP($A4619,D_SAV!$A$5:$I$29,6,0),)</f>
        <v>0</v>
      </c>
    </row>
    <row r="4620" spans="1:11" x14ac:dyDescent="0.25">
      <c r="A4620" s="59"/>
      <c r="B4620" s="63">
        <f>IFERROR(VLOOKUP($A4620,D_SAV!$A$5:$I$29,3,0),)</f>
        <v>0</v>
      </c>
      <c r="C4620" s="64" t="str">
        <f>IFERROR(VLOOKUP($A4620,D_SAV!$A$5:$I$29,4,0),"")</f>
        <v/>
      </c>
      <c r="D4620" s="65">
        <f>IFERROR(VLOOKUP($A4620,D_SAV!$A$5:$I$29,5,0),)</f>
        <v>0</v>
      </c>
      <c r="E4620" s="60"/>
      <c r="F4620" s="60"/>
      <c r="G4620" s="60"/>
      <c r="H4620" s="60"/>
      <c r="I4620" s="60"/>
      <c r="J4620" s="60"/>
      <c r="K4620" s="65">
        <f>IFERROR(VLOOKUP($A4620,D_SAV!$A$5:$I$29,6,0),)</f>
        <v>0</v>
      </c>
    </row>
    <row r="4621" spans="1:11" x14ac:dyDescent="0.25">
      <c r="A4621" s="59"/>
      <c r="B4621" s="63">
        <f>IFERROR(VLOOKUP($A4621,D_SAV!$A$5:$I$29,3,0),)</f>
        <v>0</v>
      </c>
      <c r="C4621" s="64" t="str">
        <f>IFERROR(VLOOKUP($A4621,D_SAV!$A$5:$I$29,4,0),"")</f>
        <v/>
      </c>
      <c r="D4621" s="65">
        <f>IFERROR(VLOOKUP($A4621,D_SAV!$A$5:$I$29,5,0),)</f>
        <v>0</v>
      </c>
      <c r="E4621" s="60"/>
      <c r="F4621" s="60"/>
      <c r="G4621" s="60"/>
      <c r="H4621" s="60"/>
      <c r="I4621" s="60"/>
      <c r="J4621" s="60"/>
      <c r="K4621" s="65">
        <f>IFERROR(VLOOKUP($A4621,D_SAV!$A$5:$I$29,6,0),)</f>
        <v>0</v>
      </c>
    </row>
    <row r="4622" spans="1:11" x14ac:dyDescent="0.25">
      <c r="A4622" s="59"/>
      <c r="B4622" s="63">
        <f>IFERROR(VLOOKUP($A4622,D_SAV!$A$5:$I$29,3,0),)</f>
        <v>0</v>
      </c>
      <c r="C4622" s="64" t="str">
        <f>IFERROR(VLOOKUP($A4622,D_SAV!$A$5:$I$29,4,0),"")</f>
        <v/>
      </c>
      <c r="D4622" s="65">
        <f>IFERROR(VLOOKUP($A4622,D_SAV!$A$5:$I$29,5,0),)</f>
        <v>0</v>
      </c>
      <c r="E4622" s="60"/>
      <c r="F4622" s="60"/>
      <c r="G4622" s="60"/>
      <c r="H4622" s="60"/>
      <c r="I4622" s="60"/>
      <c r="J4622" s="60"/>
      <c r="K4622" s="65">
        <f>IFERROR(VLOOKUP($A4622,D_SAV!$A$5:$I$29,6,0),)</f>
        <v>0</v>
      </c>
    </row>
    <row r="4623" spans="1:11" x14ac:dyDescent="0.25">
      <c r="A4623" s="59"/>
      <c r="B4623" s="63">
        <f>IFERROR(VLOOKUP($A4623,D_SAV!$A$5:$I$29,3,0),)</f>
        <v>0</v>
      </c>
      <c r="C4623" s="64" t="str">
        <f>IFERROR(VLOOKUP($A4623,D_SAV!$A$5:$I$29,4,0),"")</f>
        <v/>
      </c>
      <c r="D4623" s="65">
        <f>IFERROR(VLOOKUP($A4623,D_SAV!$A$5:$I$29,5,0),)</f>
        <v>0</v>
      </c>
      <c r="E4623" s="60"/>
      <c r="F4623" s="60"/>
      <c r="G4623" s="60"/>
      <c r="H4623" s="60"/>
      <c r="I4623" s="60"/>
      <c r="J4623" s="60"/>
      <c r="K4623" s="65">
        <f>IFERROR(VLOOKUP($A4623,D_SAV!$A$5:$I$29,6,0),)</f>
        <v>0</v>
      </c>
    </row>
    <row r="4624" spans="1:11" x14ac:dyDescent="0.25">
      <c r="A4624" s="59"/>
      <c r="B4624" s="63">
        <f>IFERROR(VLOOKUP($A4624,D_SAV!$A$5:$I$29,3,0),)</f>
        <v>0</v>
      </c>
      <c r="C4624" s="64" t="str">
        <f>IFERROR(VLOOKUP($A4624,D_SAV!$A$5:$I$29,4,0),"")</f>
        <v/>
      </c>
      <c r="D4624" s="65">
        <f>IFERROR(VLOOKUP($A4624,D_SAV!$A$5:$I$29,5,0),)</f>
        <v>0</v>
      </c>
      <c r="E4624" s="60"/>
      <c r="F4624" s="60"/>
      <c r="G4624" s="60"/>
      <c r="H4624" s="60"/>
      <c r="I4624" s="60"/>
      <c r="J4624" s="60"/>
      <c r="K4624" s="65">
        <f>IFERROR(VLOOKUP($A4624,D_SAV!$A$5:$I$29,6,0),)</f>
        <v>0</v>
      </c>
    </row>
    <row r="4625" spans="1:11" x14ac:dyDescent="0.25">
      <c r="A4625" s="59"/>
      <c r="B4625" s="63">
        <f>IFERROR(VLOOKUP($A4625,D_SAV!$A$5:$I$29,3,0),)</f>
        <v>0</v>
      </c>
      <c r="C4625" s="64" t="str">
        <f>IFERROR(VLOOKUP($A4625,D_SAV!$A$5:$I$29,4,0),"")</f>
        <v/>
      </c>
      <c r="D4625" s="65">
        <f>IFERROR(VLOOKUP($A4625,D_SAV!$A$5:$I$29,5,0),)</f>
        <v>0</v>
      </c>
      <c r="E4625" s="60"/>
      <c r="F4625" s="60"/>
      <c r="G4625" s="60"/>
      <c r="H4625" s="60"/>
      <c r="I4625" s="60"/>
      <c r="J4625" s="60"/>
      <c r="K4625" s="65">
        <f>IFERROR(VLOOKUP($A4625,D_SAV!$A$5:$I$29,6,0),)</f>
        <v>0</v>
      </c>
    </row>
    <row r="4626" spans="1:11" x14ac:dyDescent="0.25">
      <c r="A4626" s="59"/>
      <c r="B4626" s="63">
        <f>IFERROR(VLOOKUP($A4626,D_SAV!$A$5:$I$29,3,0),)</f>
        <v>0</v>
      </c>
      <c r="C4626" s="64" t="str">
        <f>IFERROR(VLOOKUP($A4626,D_SAV!$A$5:$I$29,4,0),"")</f>
        <v/>
      </c>
      <c r="D4626" s="65">
        <f>IFERROR(VLOOKUP($A4626,D_SAV!$A$5:$I$29,5,0),)</f>
        <v>0</v>
      </c>
      <c r="E4626" s="60"/>
      <c r="F4626" s="60"/>
      <c r="G4626" s="60"/>
      <c r="H4626" s="60"/>
      <c r="I4626" s="60"/>
      <c r="J4626" s="60"/>
      <c r="K4626" s="65">
        <f>IFERROR(VLOOKUP($A4626,D_SAV!$A$5:$I$29,6,0),)</f>
        <v>0</v>
      </c>
    </row>
    <row r="4627" spans="1:11" x14ac:dyDescent="0.25">
      <c r="A4627" s="59"/>
      <c r="B4627" s="63">
        <f>IFERROR(VLOOKUP($A4627,D_SAV!$A$5:$I$29,3,0),)</f>
        <v>0</v>
      </c>
      <c r="C4627" s="64" t="str">
        <f>IFERROR(VLOOKUP($A4627,D_SAV!$A$5:$I$29,4,0),"")</f>
        <v/>
      </c>
      <c r="D4627" s="65">
        <f>IFERROR(VLOOKUP($A4627,D_SAV!$A$5:$I$29,5,0),)</f>
        <v>0</v>
      </c>
      <c r="E4627" s="60"/>
      <c r="F4627" s="60"/>
      <c r="G4627" s="60"/>
      <c r="H4627" s="60"/>
      <c r="I4627" s="60"/>
      <c r="J4627" s="60"/>
      <c r="K4627" s="65">
        <f>IFERROR(VLOOKUP($A4627,D_SAV!$A$5:$I$29,6,0),)</f>
        <v>0</v>
      </c>
    </row>
    <row r="4628" spans="1:11" x14ac:dyDescent="0.25">
      <c r="A4628" s="59"/>
      <c r="B4628" s="63">
        <f>IFERROR(VLOOKUP($A4628,D_SAV!$A$5:$I$29,3,0),)</f>
        <v>0</v>
      </c>
      <c r="C4628" s="64" t="str">
        <f>IFERROR(VLOOKUP($A4628,D_SAV!$A$5:$I$29,4,0),"")</f>
        <v/>
      </c>
      <c r="D4628" s="65">
        <f>IFERROR(VLOOKUP($A4628,D_SAV!$A$5:$I$29,5,0),)</f>
        <v>0</v>
      </c>
      <c r="E4628" s="60"/>
      <c r="F4628" s="60"/>
      <c r="G4628" s="60"/>
      <c r="H4628" s="60"/>
      <c r="I4628" s="60"/>
      <c r="J4628" s="60"/>
      <c r="K4628" s="65">
        <f>IFERROR(VLOOKUP($A4628,D_SAV!$A$5:$I$29,6,0),)</f>
        <v>0</v>
      </c>
    </row>
    <row r="4629" spans="1:11" x14ac:dyDescent="0.25">
      <c r="A4629" s="59"/>
      <c r="B4629" s="63">
        <f>IFERROR(VLOOKUP($A4629,D_SAV!$A$5:$I$29,3,0),)</f>
        <v>0</v>
      </c>
      <c r="C4629" s="64" t="str">
        <f>IFERROR(VLOOKUP($A4629,D_SAV!$A$5:$I$29,4,0),"")</f>
        <v/>
      </c>
      <c r="D4629" s="65">
        <f>IFERROR(VLOOKUP($A4629,D_SAV!$A$5:$I$29,5,0),)</f>
        <v>0</v>
      </c>
      <c r="E4629" s="60"/>
      <c r="F4629" s="60"/>
      <c r="G4629" s="60"/>
      <c r="H4629" s="60"/>
      <c r="I4629" s="60"/>
      <c r="J4629" s="60"/>
      <c r="K4629" s="65">
        <f>IFERROR(VLOOKUP($A4629,D_SAV!$A$5:$I$29,6,0),)</f>
        <v>0</v>
      </c>
    </row>
    <row r="4630" spans="1:11" x14ac:dyDescent="0.25">
      <c r="A4630" s="59"/>
      <c r="B4630" s="63">
        <f>IFERROR(VLOOKUP($A4630,D_SAV!$A$5:$I$29,3,0),)</f>
        <v>0</v>
      </c>
      <c r="C4630" s="64" t="str">
        <f>IFERROR(VLOOKUP($A4630,D_SAV!$A$5:$I$29,4,0),"")</f>
        <v/>
      </c>
      <c r="D4630" s="65">
        <f>IFERROR(VLOOKUP($A4630,D_SAV!$A$5:$I$29,5,0),)</f>
        <v>0</v>
      </c>
      <c r="E4630" s="60"/>
      <c r="F4630" s="60"/>
      <c r="G4630" s="60"/>
      <c r="H4630" s="60"/>
      <c r="I4630" s="60"/>
      <c r="J4630" s="60"/>
      <c r="K4630" s="65">
        <f>IFERROR(VLOOKUP($A4630,D_SAV!$A$5:$I$29,6,0),)</f>
        <v>0</v>
      </c>
    </row>
    <row r="4631" spans="1:11" x14ac:dyDescent="0.25">
      <c r="A4631" s="59"/>
      <c r="B4631" s="63">
        <f>IFERROR(VLOOKUP($A4631,D_SAV!$A$5:$I$29,3,0),)</f>
        <v>0</v>
      </c>
      <c r="C4631" s="64" t="str">
        <f>IFERROR(VLOOKUP($A4631,D_SAV!$A$5:$I$29,4,0),"")</f>
        <v/>
      </c>
      <c r="D4631" s="65">
        <f>IFERROR(VLOOKUP($A4631,D_SAV!$A$5:$I$29,5,0),)</f>
        <v>0</v>
      </c>
      <c r="E4631" s="60"/>
      <c r="F4631" s="60"/>
      <c r="G4631" s="60"/>
      <c r="H4631" s="60"/>
      <c r="I4631" s="60"/>
      <c r="J4631" s="60"/>
      <c r="K4631" s="65">
        <f>IFERROR(VLOOKUP($A4631,D_SAV!$A$5:$I$29,6,0),)</f>
        <v>0</v>
      </c>
    </row>
    <row r="4632" spans="1:11" x14ac:dyDescent="0.25">
      <c r="A4632" s="59"/>
      <c r="B4632" s="63">
        <f>IFERROR(VLOOKUP($A4632,D_SAV!$A$5:$I$29,3,0),)</f>
        <v>0</v>
      </c>
      <c r="C4632" s="64" t="str">
        <f>IFERROR(VLOOKUP($A4632,D_SAV!$A$5:$I$29,4,0),"")</f>
        <v/>
      </c>
      <c r="D4632" s="65">
        <f>IFERROR(VLOOKUP($A4632,D_SAV!$A$5:$I$29,5,0),)</f>
        <v>0</v>
      </c>
      <c r="E4632" s="60"/>
      <c r="F4632" s="60"/>
      <c r="G4632" s="60"/>
      <c r="H4632" s="60"/>
      <c r="I4632" s="60"/>
      <c r="J4632" s="60"/>
      <c r="K4632" s="65">
        <f>IFERROR(VLOOKUP($A4632,D_SAV!$A$5:$I$29,6,0),)</f>
        <v>0</v>
      </c>
    </row>
    <row r="4633" spans="1:11" x14ac:dyDescent="0.25">
      <c r="A4633" s="59"/>
      <c r="B4633" s="63">
        <f>IFERROR(VLOOKUP($A4633,D_SAV!$A$5:$I$29,3,0),)</f>
        <v>0</v>
      </c>
      <c r="C4633" s="64" t="str">
        <f>IFERROR(VLOOKUP($A4633,D_SAV!$A$5:$I$29,4,0),"")</f>
        <v/>
      </c>
      <c r="D4633" s="65">
        <f>IFERROR(VLOOKUP($A4633,D_SAV!$A$5:$I$29,5,0),)</f>
        <v>0</v>
      </c>
      <c r="E4633" s="60"/>
      <c r="F4633" s="60"/>
      <c r="G4633" s="60"/>
      <c r="H4633" s="60"/>
      <c r="I4633" s="60"/>
      <c r="J4633" s="60"/>
      <c r="K4633" s="65">
        <f>IFERROR(VLOOKUP($A4633,D_SAV!$A$5:$I$29,6,0),)</f>
        <v>0</v>
      </c>
    </row>
    <row r="4634" spans="1:11" x14ac:dyDescent="0.25">
      <c r="A4634" s="59"/>
      <c r="B4634" s="63">
        <f>IFERROR(VLOOKUP($A4634,D_SAV!$A$5:$I$29,3,0),)</f>
        <v>0</v>
      </c>
      <c r="C4634" s="64" t="str">
        <f>IFERROR(VLOOKUP($A4634,D_SAV!$A$5:$I$29,4,0),"")</f>
        <v/>
      </c>
      <c r="D4634" s="65">
        <f>IFERROR(VLOOKUP($A4634,D_SAV!$A$5:$I$29,5,0),)</f>
        <v>0</v>
      </c>
      <c r="E4634" s="60"/>
      <c r="F4634" s="60"/>
      <c r="G4634" s="60"/>
      <c r="H4634" s="60"/>
      <c r="I4634" s="60"/>
      <c r="J4634" s="60"/>
      <c r="K4634" s="65">
        <f>IFERROR(VLOOKUP($A4634,D_SAV!$A$5:$I$29,6,0),)</f>
        <v>0</v>
      </c>
    </row>
    <row r="4635" spans="1:11" x14ac:dyDescent="0.25">
      <c r="A4635" s="59"/>
      <c r="B4635" s="63">
        <f>IFERROR(VLOOKUP($A4635,D_SAV!$A$5:$I$29,3,0),)</f>
        <v>0</v>
      </c>
      <c r="C4635" s="64" t="str">
        <f>IFERROR(VLOOKUP($A4635,D_SAV!$A$5:$I$29,4,0),"")</f>
        <v/>
      </c>
      <c r="D4635" s="65">
        <f>IFERROR(VLOOKUP($A4635,D_SAV!$A$5:$I$29,5,0),)</f>
        <v>0</v>
      </c>
      <c r="E4635" s="60"/>
      <c r="F4635" s="60"/>
      <c r="G4635" s="60"/>
      <c r="H4635" s="60"/>
      <c r="I4635" s="60"/>
      <c r="J4635" s="60"/>
      <c r="K4635" s="65">
        <f>IFERROR(VLOOKUP($A4635,D_SAV!$A$5:$I$29,6,0),)</f>
        <v>0</v>
      </c>
    </row>
    <row r="4636" spans="1:11" x14ac:dyDescent="0.25">
      <c r="A4636" s="59"/>
      <c r="B4636" s="63">
        <f>IFERROR(VLOOKUP($A4636,D_SAV!$A$5:$I$29,3,0),)</f>
        <v>0</v>
      </c>
      <c r="C4636" s="64" t="str">
        <f>IFERROR(VLOOKUP($A4636,D_SAV!$A$5:$I$29,4,0),"")</f>
        <v/>
      </c>
      <c r="D4636" s="65">
        <f>IFERROR(VLOOKUP($A4636,D_SAV!$A$5:$I$29,5,0),)</f>
        <v>0</v>
      </c>
      <c r="E4636" s="60"/>
      <c r="F4636" s="60"/>
      <c r="G4636" s="60"/>
      <c r="H4636" s="60"/>
      <c r="I4636" s="60"/>
      <c r="J4636" s="60"/>
      <c r="K4636" s="65">
        <f>IFERROR(VLOOKUP($A4636,D_SAV!$A$5:$I$29,6,0),)</f>
        <v>0</v>
      </c>
    </row>
    <row r="4637" spans="1:11" x14ac:dyDescent="0.25">
      <c r="A4637" s="59"/>
      <c r="B4637" s="63">
        <f>IFERROR(VLOOKUP($A4637,D_SAV!$A$5:$I$29,3,0),)</f>
        <v>0</v>
      </c>
      <c r="C4637" s="64" t="str">
        <f>IFERROR(VLOOKUP($A4637,D_SAV!$A$5:$I$29,4,0),"")</f>
        <v/>
      </c>
      <c r="D4637" s="65">
        <f>IFERROR(VLOOKUP($A4637,D_SAV!$A$5:$I$29,5,0),)</f>
        <v>0</v>
      </c>
      <c r="E4637" s="60"/>
      <c r="F4637" s="60"/>
      <c r="G4637" s="60"/>
      <c r="H4637" s="60"/>
      <c r="I4637" s="60"/>
      <c r="J4637" s="60"/>
      <c r="K4637" s="65">
        <f>IFERROR(VLOOKUP($A4637,D_SAV!$A$5:$I$29,6,0),)</f>
        <v>0</v>
      </c>
    </row>
    <row r="4638" spans="1:11" x14ac:dyDescent="0.25">
      <c r="A4638" s="59"/>
      <c r="B4638" s="63">
        <f>IFERROR(VLOOKUP($A4638,D_SAV!$A$5:$I$29,3,0),)</f>
        <v>0</v>
      </c>
      <c r="C4638" s="64" t="str">
        <f>IFERROR(VLOOKUP($A4638,D_SAV!$A$5:$I$29,4,0),"")</f>
        <v/>
      </c>
      <c r="D4638" s="65">
        <f>IFERROR(VLOOKUP($A4638,D_SAV!$A$5:$I$29,5,0),)</f>
        <v>0</v>
      </c>
      <c r="E4638" s="60"/>
      <c r="F4638" s="60"/>
      <c r="G4638" s="60"/>
      <c r="H4638" s="60"/>
      <c r="I4638" s="60"/>
      <c r="J4638" s="60"/>
      <c r="K4638" s="65">
        <f>IFERROR(VLOOKUP($A4638,D_SAV!$A$5:$I$29,6,0),)</f>
        <v>0</v>
      </c>
    </row>
    <row r="4639" spans="1:11" x14ac:dyDescent="0.25">
      <c r="A4639" s="59"/>
      <c r="B4639" s="63">
        <f>IFERROR(VLOOKUP($A4639,D_SAV!$A$5:$I$29,3,0),)</f>
        <v>0</v>
      </c>
      <c r="C4639" s="64" t="str">
        <f>IFERROR(VLOOKUP($A4639,D_SAV!$A$5:$I$29,4,0),"")</f>
        <v/>
      </c>
      <c r="D4639" s="65">
        <f>IFERROR(VLOOKUP($A4639,D_SAV!$A$5:$I$29,5,0),)</f>
        <v>0</v>
      </c>
      <c r="E4639" s="60"/>
      <c r="F4639" s="60"/>
      <c r="G4639" s="60"/>
      <c r="H4639" s="60"/>
      <c r="I4639" s="60"/>
      <c r="J4639" s="60"/>
      <c r="K4639" s="65">
        <f>IFERROR(VLOOKUP($A4639,D_SAV!$A$5:$I$29,6,0),)</f>
        <v>0</v>
      </c>
    </row>
    <row r="4640" spans="1:11" x14ac:dyDescent="0.25">
      <c r="A4640" s="59"/>
      <c r="B4640" s="63">
        <f>IFERROR(VLOOKUP($A4640,D_SAV!$A$5:$I$29,3,0),)</f>
        <v>0</v>
      </c>
      <c r="C4640" s="64" t="str">
        <f>IFERROR(VLOOKUP($A4640,D_SAV!$A$5:$I$29,4,0),"")</f>
        <v/>
      </c>
      <c r="D4640" s="65">
        <f>IFERROR(VLOOKUP($A4640,D_SAV!$A$5:$I$29,5,0),)</f>
        <v>0</v>
      </c>
      <c r="E4640" s="60"/>
      <c r="F4640" s="60"/>
      <c r="G4640" s="60"/>
      <c r="H4640" s="60"/>
      <c r="I4640" s="60"/>
      <c r="J4640" s="60"/>
      <c r="K4640" s="65">
        <f>IFERROR(VLOOKUP($A4640,D_SAV!$A$5:$I$29,6,0),)</f>
        <v>0</v>
      </c>
    </row>
    <row r="4641" spans="1:11" x14ac:dyDescent="0.25">
      <c r="A4641" s="59"/>
      <c r="B4641" s="63">
        <f>IFERROR(VLOOKUP($A4641,D_SAV!$A$5:$I$29,3,0),)</f>
        <v>0</v>
      </c>
      <c r="C4641" s="64" t="str">
        <f>IFERROR(VLOOKUP($A4641,D_SAV!$A$5:$I$29,4,0),"")</f>
        <v/>
      </c>
      <c r="D4641" s="65">
        <f>IFERROR(VLOOKUP($A4641,D_SAV!$A$5:$I$29,5,0),)</f>
        <v>0</v>
      </c>
      <c r="E4641" s="60"/>
      <c r="F4641" s="60"/>
      <c r="G4641" s="60"/>
      <c r="H4641" s="60"/>
      <c r="I4641" s="60"/>
      <c r="J4641" s="60"/>
      <c r="K4641" s="65">
        <f>IFERROR(VLOOKUP($A4641,D_SAV!$A$5:$I$29,6,0),)</f>
        <v>0</v>
      </c>
    </row>
    <row r="4642" spans="1:11" x14ac:dyDescent="0.25">
      <c r="A4642" s="59"/>
      <c r="B4642" s="63">
        <f>IFERROR(VLOOKUP($A4642,D_SAV!$A$5:$I$29,3,0),)</f>
        <v>0</v>
      </c>
      <c r="C4642" s="64" t="str">
        <f>IFERROR(VLOOKUP($A4642,D_SAV!$A$5:$I$29,4,0),"")</f>
        <v/>
      </c>
      <c r="D4642" s="65">
        <f>IFERROR(VLOOKUP($A4642,D_SAV!$A$5:$I$29,5,0),)</f>
        <v>0</v>
      </c>
      <c r="E4642" s="60"/>
      <c r="F4642" s="60"/>
      <c r="G4642" s="60"/>
      <c r="H4642" s="60"/>
      <c r="I4642" s="60"/>
      <c r="J4642" s="60"/>
      <c r="K4642" s="65">
        <f>IFERROR(VLOOKUP($A4642,D_SAV!$A$5:$I$29,6,0),)</f>
        <v>0</v>
      </c>
    </row>
    <row r="4643" spans="1:11" x14ac:dyDescent="0.25">
      <c r="A4643" s="59"/>
      <c r="B4643" s="63">
        <f>IFERROR(VLOOKUP($A4643,D_SAV!$A$5:$I$29,3,0),)</f>
        <v>0</v>
      </c>
      <c r="C4643" s="64" t="str">
        <f>IFERROR(VLOOKUP($A4643,D_SAV!$A$5:$I$29,4,0),"")</f>
        <v/>
      </c>
      <c r="D4643" s="65">
        <f>IFERROR(VLOOKUP($A4643,D_SAV!$A$5:$I$29,5,0),)</f>
        <v>0</v>
      </c>
      <c r="E4643" s="60"/>
      <c r="F4643" s="60"/>
      <c r="G4643" s="60"/>
      <c r="H4643" s="60"/>
      <c r="I4643" s="60"/>
      <c r="J4643" s="60"/>
      <c r="K4643" s="65">
        <f>IFERROR(VLOOKUP($A4643,D_SAV!$A$5:$I$29,6,0),)</f>
        <v>0</v>
      </c>
    </row>
    <row r="4644" spans="1:11" x14ac:dyDescent="0.25">
      <c r="A4644" s="59"/>
      <c r="B4644" s="63">
        <f>IFERROR(VLOOKUP($A4644,D_SAV!$A$5:$I$29,3,0),)</f>
        <v>0</v>
      </c>
      <c r="C4644" s="64" t="str">
        <f>IFERROR(VLOOKUP($A4644,D_SAV!$A$5:$I$29,4,0),"")</f>
        <v/>
      </c>
      <c r="D4644" s="65">
        <f>IFERROR(VLOOKUP($A4644,D_SAV!$A$5:$I$29,5,0),)</f>
        <v>0</v>
      </c>
      <c r="E4644" s="60"/>
      <c r="F4644" s="60"/>
      <c r="G4644" s="60"/>
      <c r="H4644" s="60"/>
      <c r="I4644" s="60"/>
      <c r="J4644" s="60"/>
      <c r="K4644" s="65">
        <f>IFERROR(VLOOKUP($A4644,D_SAV!$A$5:$I$29,6,0),)</f>
        <v>0</v>
      </c>
    </row>
    <row r="4645" spans="1:11" x14ac:dyDescent="0.25">
      <c r="A4645" s="59"/>
      <c r="B4645" s="63">
        <f>IFERROR(VLOOKUP($A4645,D_SAV!$A$5:$I$29,3,0),)</f>
        <v>0</v>
      </c>
      <c r="C4645" s="64" t="str">
        <f>IFERROR(VLOOKUP($A4645,D_SAV!$A$5:$I$29,4,0),"")</f>
        <v/>
      </c>
      <c r="D4645" s="65">
        <f>IFERROR(VLOOKUP($A4645,D_SAV!$A$5:$I$29,5,0),)</f>
        <v>0</v>
      </c>
      <c r="E4645" s="60"/>
      <c r="F4645" s="60"/>
      <c r="G4645" s="60"/>
      <c r="H4645" s="60"/>
      <c r="I4645" s="60"/>
      <c r="J4645" s="60"/>
      <c r="K4645" s="65">
        <f>IFERROR(VLOOKUP($A4645,D_SAV!$A$5:$I$29,6,0),)</f>
        <v>0</v>
      </c>
    </row>
    <row r="4646" spans="1:11" x14ac:dyDescent="0.25">
      <c r="A4646" s="59"/>
      <c r="B4646" s="63">
        <f>IFERROR(VLOOKUP($A4646,D_SAV!$A$5:$I$29,3,0),)</f>
        <v>0</v>
      </c>
      <c r="C4646" s="64" t="str">
        <f>IFERROR(VLOOKUP($A4646,D_SAV!$A$5:$I$29,4,0),"")</f>
        <v/>
      </c>
      <c r="D4646" s="65">
        <f>IFERROR(VLOOKUP($A4646,D_SAV!$A$5:$I$29,5,0),)</f>
        <v>0</v>
      </c>
      <c r="E4646" s="60"/>
      <c r="F4646" s="60"/>
      <c r="G4646" s="60"/>
      <c r="H4646" s="60"/>
      <c r="I4646" s="60"/>
      <c r="J4646" s="60"/>
      <c r="K4646" s="65">
        <f>IFERROR(VLOOKUP($A4646,D_SAV!$A$5:$I$29,6,0),)</f>
        <v>0</v>
      </c>
    </row>
    <row r="4647" spans="1:11" x14ac:dyDescent="0.25">
      <c r="A4647" s="59"/>
      <c r="B4647" s="63">
        <f>IFERROR(VLOOKUP($A4647,D_SAV!$A$5:$I$29,3,0),)</f>
        <v>0</v>
      </c>
      <c r="C4647" s="64" t="str">
        <f>IFERROR(VLOOKUP($A4647,D_SAV!$A$5:$I$29,4,0),"")</f>
        <v/>
      </c>
      <c r="D4647" s="65">
        <f>IFERROR(VLOOKUP($A4647,D_SAV!$A$5:$I$29,5,0),)</f>
        <v>0</v>
      </c>
      <c r="E4647" s="60"/>
      <c r="F4647" s="60"/>
      <c r="G4647" s="60"/>
      <c r="H4647" s="60"/>
      <c r="I4647" s="60"/>
      <c r="J4647" s="60"/>
      <c r="K4647" s="65">
        <f>IFERROR(VLOOKUP($A4647,D_SAV!$A$5:$I$29,6,0),)</f>
        <v>0</v>
      </c>
    </row>
    <row r="4648" spans="1:11" x14ac:dyDescent="0.25">
      <c r="A4648" s="59"/>
      <c r="B4648" s="63">
        <f>IFERROR(VLOOKUP($A4648,D_SAV!$A$5:$I$29,3,0),)</f>
        <v>0</v>
      </c>
      <c r="C4648" s="64" t="str">
        <f>IFERROR(VLOOKUP($A4648,D_SAV!$A$5:$I$29,4,0),"")</f>
        <v/>
      </c>
      <c r="D4648" s="65">
        <f>IFERROR(VLOOKUP($A4648,D_SAV!$A$5:$I$29,5,0),)</f>
        <v>0</v>
      </c>
      <c r="E4648" s="60"/>
      <c r="F4648" s="60"/>
      <c r="G4648" s="60"/>
      <c r="H4648" s="60"/>
      <c r="I4648" s="60"/>
      <c r="J4648" s="60"/>
      <c r="K4648" s="65">
        <f>IFERROR(VLOOKUP($A4648,D_SAV!$A$5:$I$29,6,0),)</f>
        <v>0</v>
      </c>
    </row>
    <row r="4649" spans="1:11" x14ac:dyDescent="0.25">
      <c r="A4649" s="59"/>
      <c r="B4649" s="63">
        <f>IFERROR(VLOOKUP($A4649,D_SAV!$A$5:$I$29,3,0),)</f>
        <v>0</v>
      </c>
      <c r="C4649" s="64" t="str">
        <f>IFERROR(VLOOKUP($A4649,D_SAV!$A$5:$I$29,4,0),"")</f>
        <v/>
      </c>
      <c r="D4649" s="65">
        <f>IFERROR(VLOOKUP($A4649,D_SAV!$A$5:$I$29,5,0),)</f>
        <v>0</v>
      </c>
      <c r="E4649" s="60"/>
      <c r="F4649" s="60"/>
      <c r="G4649" s="60"/>
      <c r="H4649" s="60"/>
      <c r="I4649" s="60"/>
      <c r="J4649" s="60"/>
      <c r="K4649" s="65">
        <f>IFERROR(VLOOKUP($A4649,D_SAV!$A$5:$I$29,6,0),)</f>
        <v>0</v>
      </c>
    </row>
    <row r="4650" spans="1:11" x14ac:dyDescent="0.25">
      <c r="A4650" s="59"/>
      <c r="B4650" s="63">
        <f>IFERROR(VLOOKUP($A4650,D_SAV!$A$5:$I$29,3,0),)</f>
        <v>0</v>
      </c>
      <c r="C4650" s="64" t="str">
        <f>IFERROR(VLOOKUP($A4650,D_SAV!$A$5:$I$29,4,0),"")</f>
        <v/>
      </c>
      <c r="D4650" s="65">
        <f>IFERROR(VLOOKUP($A4650,D_SAV!$A$5:$I$29,5,0),)</f>
        <v>0</v>
      </c>
      <c r="E4650" s="60"/>
      <c r="F4650" s="60"/>
      <c r="G4650" s="60"/>
      <c r="H4650" s="60"/>
      <c r="I4650" s="60"/>
      <c r="J4650" s="60"/>
      <c r="K4650" s="65">
        <f>IFERROR(VLOOKUP($A4650,D_SAV!$A$5:$I$29,6,0),)</f>
        <v>0</v>
      </c>
    </row>
    <row r="4651" spans="1:11" x14ac:dyDescent="0.25">
      <c r="A4651" s="59"/>
      <c r="B4651" s="63">
        <f>IFERROR(VLOOKUP($A4651,D_SAV!$A$5:$I$29,3,0),)</f>
        <v>0</v>
      </c>
      <c r="C4651" s="64" t="str">
        <f>IFERROR(VLOOKUP($A4651,D_SAV!$A$5:$I$29,4,0),"")</f>
        <v/>
      </c>
      <c r="D4651" s="65">
        <f>IFERROR(VLOOKUP($A4651,D_SAV!$A$5:$I$29,5,0),)</f>
        <v>0</v>
      </c>
      <c r="E4651" s="60"/>
      <c r="F4651" s="60"/>
      <c r="G4651" s="60"/>
      <c r="H4651" s="60"/>
      <c r="I4651" s="60"/>
      <c r="J4651" s="60"/>
      <c r="K4651" s="65">
        <f>IFERROR(VLOOKUP($A4651,D_SAV!$A$5:$I$29,6,0),)</f>
        <v>0</v>
      </c>
    </row>
    <row r="4652" spans="1:11" x14ac:dyDescent="0.25">
      <c r="A4652" s="59"/>
      <c r="B4652" s="63">
        <f>IFERROR(VLOOKUP($A4652,D_SAV!$A$5:$I$29,3,0),)</f>
        <v>0</v>
      </c>
      <c r="C4652" s="64" t="str">
        <f>IFERROR(VLOOKUP($A4652,D_SAV!$A$5:$I$29,4,0),"")</f>
        <v/>
      </c>
      <c r="D4652" s="65">
        <f>IFERROR(VLOOKUP($A4652,D_SAV!$A$5:$I$29,5,0),)</f>
        <v>0</v>
      </c>
      <c r="E4652" s="60"/>
      <c r="F4652" s="60"/>
      <c r="G4652" s="60"/>
      <c r="H4652" s="60"/>
      <c r="I4652" s="60"/>
      <c r="J4652" s="60"/>
      <c r="K4652" s="65">
        <f>IFERROR(VLOOKUP($A4652,D_SAV!$A$5:$I$29,6,0),)</f>
        <v>0</v>
      </c>
    </row>
    <row r="4653" spans="1:11" x14ac:dyDescent="0.25">
      <c r="A4653" s="59"/>
      <c r="B4653" s="63">
        <f>IFERROR(VLOOKUP($A4653,D_SAV!$A$5:$I$29,3,0),)</f>
        <v>0</v>
      </c>
      <c r="C4653" s="64" t="str">
        <f>IFERROR(VLOOKUP($A4653,D_SAV!$A$5:$I$29,4,0),"")</f>
        <v/>
      </c>
      <c r="D4653" s="65">
        <f>IFERROR(VLOOKUP($A4653,D_SAV!$A$5:$I$29,5,0),)</f>
        <v>0</v>
      </c>
      <c r="E4653" s="60"/>
      <c r="F4653" s="60"/>
      <c r="G4653" s="60"/>
      <c r="H4653" s="60"/>
      <c r="I4653" s="60"/>
      <c r="J4653" s="60"/>
      <c r="K4653" s="65">
        <f>IFERROR(VLOOKUP($A4653,D_SAV!$A$5:$I$29,6,0),)</f>
        <v>0</v>
      </c>
    </row>
    <row r="4654" spans="1:11" x14ac:dyDescent="0.25">
      <c r="A4654" s="59"/>
      <c r="B4654" s="63">
        <f>IFERROR(VLOOKUP($A4654,D_SAV!$A$5:$I$29,3,0),)</f>
        <v>0</v>
      </c>
      <c r="C4654" s="64" t="str">
        <f>IFERROR(VLOOKUP($A4654,D_SAV!$A$5:$I$29,4,0),"")</f>
        <v/>
      </c>
      <c r="D4654" s="65">
        <f>IFERROR(VLOOKUP($A4654,D_SAV!$A$5:$I$29,5,0),)</f>
        <v>0</v>
      </c>
      <c r="E4654" s="60"/>
      <c r="F4654" s="60"/>
      <c r="G4654" s="60"/>
      <c r="H4654" s="60"/>
      <c r="I4654" s="60"/>
      <c r="J4654" s="60"/>
      <c r="K4654" s="65">
        <f>IFERROR(VLOOKUP($A4654,D_SAV!$A$5:$I$29,6,0),)</f>
        <v>0</v>
      </c>
    </row>
    <row r="4655" spans="1:11" x14ac:dyDescent="0.25">
      <c r="A4655" s="59"/>
      <c r="B4655" s="63">
        <f>IFERROR(VLOOKUP($A4655,D_SAV!$A$5:$I$29,3,0),)</f>
        <v>0</v>
      </c>
      <c r="C4655" s="64" t="str">
        <f>IFERROR(VLOOKUP($A4655,D_SAV!$A$5:$I$29,4,0),"")</f>
        <v/>
      </c>
      <c r="D4655" s="65">
        <f>IFERROR(VLOOKUP($A4655,D_SAV!$A$5:$I$29,5,0),)</f>
        <v>0</v>
      </c>
      <c r="E4655" s="60"/>
      <c r="F4655" s="60"/>
      <c r="G4655" s="60"/>
      <c r="H4655" s="60"/>
      <c r="I4655" s="60"/>
      <c r="J4655" s="60"/>
      <c r="K4655" s="65">
        <f>IFERROR(VLOOKUP($A4655,D_SAV!$A$5:$I$29,6,0),)</f>
        <v>0</v>
      </c>
    </row>
    <row r="4656" spans="1:11" x14ac:dyDescent="0.25">
      <c r="A4656" s="59"/>
      <c r="B4656" s="63">
        <f>IFERROR(VLOOKUP($A4656,D_SAV!$A$5:$I$29,3,0),)</f>
        <v>0</v>
      </c>
      <c r="C4656" s="64" t="str">
        <f>IFERROR(VLOOKUP($A4656,D_SAV!$A$5:$I$29,4,0),"")</f>
        <v/>
      </c>
      <c r="D4656" s="65">
        <f>IFERROR(VLOOKUP($A4656,D_SAV!$A$5:$I$29,5,0),)</f>
        <v>0</v>
      </c>
      <c r="E4656" s="60"/>
      <c r="F4656" s="60"/>
      <c r="G4656" s="60"/>
      <c r="H4656" s="60"/>
      <c r="I4656" s="60"/>
      <c r="J4656" s="60"/>
      <c r="K4656" s="65">
        <f>IFERROR(VLOOKUP($A4656,D_SAV!$A$5:$I$29,6,0),)</f>
        <v>0</v>
      </c>
    </row>
    <row r="4657" spans="1:11" x14ac:dyDescent="0.25">
      <c r="A4657" s="59"/>
      <c r="B4657" s="63">
        <f>IFERROR(VLOOKUP($A4657,D_SAV!$A$5:$I$29,3,0),)</f>
        <v>0</v>
      </c>
      <c r="C4657" s="64" t="str">
        <f>IFERROR(VLOOKUP($A4657,D_SAV!$A$5:$I$29,4,0),"")</f>
        <v/>
      </c>
      <c r="D4657" s="65">
        <f>IFERROR(VLOOKUP($A4657,D_SAV!$A$5:$I$29,5,0),)</f>
        <v>0</v>
      </c>
      <c r="E4657" s="60"/>
      <c r="F4657" s="60"/>
      <c r="G4657" s="60"/>
      <c r="H4657" s="60"/>
      <c r="I4657" s="60"/>
      <c r="J4657" s="60"/>
      <c r="K4657" s="65">
        <f>IFERROR(VLOOKUP($A4657,D_SAV!$A$5:$I$29,6,0),)</f>
        <v>0</v>
      </c>
    </row>
    <row r="4658" spans="1:11" x14ac:dyDescent="0.25">
      <c r="A4658" s="59"/>
      <c r="B4658" s="63">
        <f>IFERROR(VLOOKUP($A4658,D_SAV!$A$5:$I$29,3,0),)</f>
        <v>0</v>
      </c>
      <c r="C4658" s="64" t="str">
        <f>IFERROR(VLOOKUP($A4658,D_SAV!$A$5:$I$29,4,0),"")</f>
        <v/>
      </c>
      <c r="D4658" s="65">
        <f>IFERROR(VLOOKUP($A4658,D_SAV!$A$5:$I$29,5,0),)</f>
        <v>0</v>
      </c>
      <c r="E4658" s="60"/>
      <c r="F4658" s="60"/>
      <c r="G4658" s="60"/>
      <c r="H4658" s="60"/>
      <c r="I4658" s="60"/>
      <c r="J4658" s="60"/>
      <c r="K4658" s="65">
        <f>IFERROR(VLOOKUP($A4658,D_SAV!$A$5:$I$29,6,0),)</f>
        <v>0</v>
      </c>
    </row>
    <row r="4659" spans="1:11" x14ac:dyDescent="0.25">
      <c r="A4659" s="59"/>
      <c r="B4659" s="63">
        <f>IFERROR(VLOOKUP($A4659,D_SAV!$A$5:$I$29,3,0),)</f>
        <v>0</v>
      </c>
      <c r="C4659" s="64" t="str">
        <f>IFERROR(VLOOKUP($A4659,D_SAV!$A$5:$I$29,4,0),"")</f>
        <v/>
      </c>
      <c r="D4659" s="65">
        <f>IFERROR(VLOOKUP($A4659,D_SAV!$A$5:$I$29,5,0),)</f>
        <v>0</v>
      </c>
      <c r="E4659" s="60"/>
      <c r="F4659" s="60"/>
      <c r="G4659" s="60"/>
      <c r="H4659" s="60"/>
      <c r="I4659" s="60"/>
      <c r="J4659" s="60"/>
      <c r="K4659" s="65">
        <f>IFERROR(VLOOKUP($A4659,D_SAV!$A$5:$I$29,6,0),)</f>
        <v>0</v>
      </c>
    </row>
    <row r="4660" spans="1:11" x14ac:dyDescent="0.25">
      <c r="A4660" s="59"/>
      <c r="B4660" s="63">
        <f>IFERROR(VLOOKUP($A4660,D_SAV!$A$5:$I$29,3,0),)</f>
        <v>0</v>
      </c>
      <c r="C4660" s="64" t="str">
        <f>IFERROR(VLOOKUP($A4660,D_SAV!$A$5:$I$29,4,0),"")</f>
        <v/>
      </c>
      <c r="D4660" s="65">
        <f>IFERROR(VLOOKUP($A4660,D_SAV!$A$5:$I$29,5,0),)</f>
        <v>0</v>
      </c>
      <c r="E4660" s="60"/>
      <c r="F4660" s="60"/>
      <c r="G4660" s="60"/>
      <c r="H4660" s="60"/>
      <c r="I4660" s="60"/>
      <c r="J4660" s="60"/>
      <c r="K4660" s="65">
        <f>IFERROR(VLOOKUP($A4660,D_SAV!$A$5:$I$29,6,0),)</f>
        <v>0</v>
      </c>
    </row>
    <row r="4661" spans="1:11" x14ac:dyDescent="0.25">
      <c r="A4661" s="59"/>
      <c r="B4661" s="63">
        <f>IFERROR(VLOOKUP($A4661,D_SAV!$A$5:$I$29,3,0),)</f>
        <v>0</v>
      </c>
      <c r="C4661" s="64" t="str">
        <f>IFERROR(VLOOKUP($A4661,D_SAV!$A$5:$I$29,4,0),"")</f>
        <v/>
      </c>
      <c r="D4661" s="65">
        <f>IFERROR(VLOOKUP($A4661,D_SAV!$A$5:$I$29,5,0),)</f>
        <v>0</v>
      </c>
      <c r="E4661" s="60"/>
      <c r="F4661" s="60"/>
      <c r="G4661" s="60"/>
      <c r="H4661" s="60"/>
      <c r="I4661" s="60"/>
      <c r="J4661" s="60"/>
      <c r="K4661" s="65">
        <f>IFERROR(VLOOKUP($A4661,D_SAV!$A$5:$I$29,6,0),)</f>
        <v>0</v>
      </c>
    </row>
    <row r="4662" spans="1:11" x14ac:dyDescent="0.25">
      <c r="A4662" s="59"/>
      <c r="B4662" s="63">
        <f>IFERROR(VLOOKUP($A4662,D_SAV!$A$5:$I$29,3,0),)</f>
        <v>0</v>
      </c>
      <c r="C4662" s="64" t="str">
        <f>IFERROR(VLOOKUP($A4662,D_SAV!$A$5:$I$29,4,0),"")</f>
        <v/>
      </c>
      <c r="D4662" s="65">
        <f>IFERROR(VLOOKUP($A4662,D_SAV!$A$5:$I$29,5,0),)</f>
        <v>0</v>
      </c>
      <c r="E4662" s="60"/>
      <c r="F4662" s="60"/>
      <c r="G4662" s="60"/>
      <c r="H4662" s="60"/>
      <c r="I4662" s="60"/>
      <c r="J4662" s="60"/>
      <c r="K4662" s="65">
        <f>IFERROR(VLOOKUP($A4662,D_SAV!$A$5:$I$29,6,0),)</f>
        <v>0</v>
      </c>
    </row>
    <row r="4663" spans="1:11" x14ac:dyDescent="0.25">
      <c r="A4663" s="59"/>
      <c r="B4663" s="63">
        <f>IFERROR(VLOOKUP($A4663,D_SAV!$A$5:$I$29,3,0),)</f>
        <v>0</v>
      </c>
      <c r="C4663" s="64" t="str">
        <f>IFERROR(VLOOKUP($A4663,D_SAV!$A$5:$I$29,4,0),"")</f>
        <v/>
      </c>
      <c r="D4663" s="65">
        <f>IFERROR(VLOOKUP($A4663,D_SAV!$A$5:$I$29,5,0),)</f>
        <v>0</v>
      </c>
      <c r="E4663" s="60"/>
      <c r="F4663" s="60"/>
      <c r="G4663" s="60"/>
      <c r="H4663" s="60"/>
      <c r="I4663" s="60"/>
      <c r="J4663" s="60"/>
      <c r="K4663" s="65">
        <f>IFERROR(VLOOKUP($A4663,D_SAV!$A$5:$I$29,6,0),)</f>
        <v>0</v>
      </c>
    </row>
    <row r="4664" spans="1:11" x14ac:dyDescent="0.25">
      <c r="A4664" s="59"/>
      <c r="B4664" s="63">
        <f>IFERROR(VLOOKUP($A4664,D_SAV!$A$5:$I$29,3,0),)</f>
        <v>0</v>
      </c>
      <c r="C4664" s="64" t="str">
        <f>IFERROR(VLOOKUP($A4664,D_SAV!$A$5:$I$29,4,0),"")</f>
        <v/>
      </c>
      <c r="D4664" s="65">
        <f>IFERROR(VLOOKUP($A4664,D_SAV!$A$5:$I$29,5,0),)</f>
        <v>0</v>
      </c>
      <c r="E4664" s="60"/>
      <c r="F4664" s="60"/>
      <c r="G4664" s="60"/>
      <c r="H4664" s="60"/>
      <c r="I4664" s="60"/>
      <c r="J4664" s="60"/>
      <c r="K4664" s="65">
        <f>IFERROR(VLOOKUP($A4664,D_SAV!$A$5:$I$29,6,0),)</f>
        <v>0</v>
      </c>
    </row>
    <row r="4665" spans="1:11" x14ac:dyDescent="0.25">
      <c r="A4665" s="59"/>
      <c r="B4665" s="63">
        <f>IFERROR(VLOOKUP($A4665,D_SAV!$A$5:$I$29,3,0),)</f>
        <v>0</v>
      </c>
      <c r="C4665" s="64" t="str">
        <f>IFERROR(VLOOKUP($A4665,D_SAV!$A$5:$I$29,4,0),"")</f>
        <v/>
      </c>
      <c r="D4665" s="65">
        <f>IFERROR(VLOOKUP($A4665,D_SAV!$A$5:$I$29,5,0),)</f>
        <v>0</v>
      </c>
      <c r="E4665" s="60"/>
      <c r="F4665" s="60"/>
      <c r="G4665" s="60"/>
      <c r="H4665" s="60"/>
      <c r="I4665" s="60"/>
      <c r="J4665" s="60"/>
      <c r="K4665" s="65">
        <f>IFERROR(VLOOKUP($A4665,D_SAV!$A$5:$I$29,6,0),)</f>
        <v>0</v>
      </c>
    </row>
    <row r="4666" spans="1:11" x14ac:dyDescent="0.25">
      <c r="A4666" s="59"/>
      <c r="B4666" s="63">
        <f>IFERROR(VLOOKUP($A4666,D_SAV!$A$5:$I$29,3,0),)</f>
        <v>0</v>
      </c>
      <c r="C4666" s="64" t="str">
        <f>IFERROR(VLOOKUP($A4666,D_SAV!$A$5:$I$29,4,0),"")</f>
        <v/>
      </c>
      <c r="D4666" s="65">
        <f>IFERROR(VLOOKUP($A4666,D_SAV!$A$5:$I$29,5,0),)</f>
        <v>0</v>
      </c>
      <c r="E4666" s="60"/>
      <c r="F4666" s="60"/>
      <c r="G4666" s="60"/>
      <c r="H4666" s="60"/>
      <c r="I4666" s="60"/>
      <c r="J4666" s="60"/>
      <c r="K4666" s="65">
        <f>IFERROR(VLOOKUP($A4666,D_SAV!$A$5:$I$29,6,0),)</f>
        <v>0</v>
      </c>
    </row>
    <row r="4667" spans="1:11" x14ac:dyDescent="0.25">
      <c r="A4667" s="59"/>
      <c r="B4667" s="63">
        <f>IFERROR(VLOOKUP($A4667,D_SAV!$A$5:$I$29,3,0),)</f>
        <v>0</v>
      </c>
      <c r="C4667" s="64" t="str">
        <f>IFERROR(VLOOKUP($A4667,D_SAV!$A$5:$I$29,4,0),"")</f>
        <v/>
      </c>
      <c r="D4667" s="65">
        <f>IFERROR(VLOOKUP($A4667,D_SAV!$A$5:$I$29,5,0),)</f>
        <v>0</v>
      </c>
      <c r="E4667" s="60"/>
      <c r="F4667" s="60"/>
      <c r="G4667" s="60"/>
      <c r="H4667" s="60"/>
      <c r="I4667" s="60"/>
      <c r="J4667" s="60"/>
      <c r="K4667" s="65">
        <f>IFERROR(VLOOKUP($A4667,D_SAV!$A$5:$I$29,6,0),)</f>
        <v>0</v>
      </c>
    </row>
    <row r="4668" spans="1:11" x14ac:dyDescent="0.25">
      <c r="A4668" s="59"/>
      <c r="B4668" s="63">
        <f>IFERROR(VLOOKUP($A4668,D_SAV!$A$5:$I$29,3,0),)</f>
        <v>0</v>
      </c>
      <c r="C4668" s="64" t="str">
        <f>IFERROR(VLOOKUP($A4668,D_SAV!$A$5:$I$29,4,0),"")</f>
        <v/>
      </c>
      <c r="D4668" s="65">
        <f>IFERROR(VLOOKUP($A4668,D_SAV!$A$5:$I$29,5,0),)</f>
        <v>0</v>
      </c>
      <c r="E4668" s="60"/>
      <c r="F4668" s="60"/>
      <c r="G4668" s="60"/>
      <c r="H4668" s="60"/>
      <c r="I4668" s="60"/>
      <c r="J4668" s="60"/>
      <c r="K4668" s="65">
        <f>IFERROR(VLOOKUP($A4668,D_SAV!$A$5:$I$29,6,0),)</f>
        <v>0</v>
      </c>
    </row>
    <row r="4669" spans="1:11" x14ac:dyDescent="0.25">
      <c r="A4669" s="59"/>
      <c r="B4669" s="63">
        <f>IFERROR(VLOOKUP($A4669,D_SAV!$A$5:$I$29,3,0),)</f>
        <v>0</v>
      </c>
      <c r="C4669" s="64" t="str">
        <f>IFERROR(VLOOKUP($A4669,D_SAV!$A$5:$I$29,4,0),"")</f>
        <v/>
      </c>
      <c r="D4669" s="65">
        <f>IFERROR(VLOOKUP($A4669,D_SAV!$A$5:$I$29,5,0),)</f>
        <v>0</v>
      </c>
      <c r="E4669" s="60"/>
      <c r="F4669" s="60"/>
      <c r="G4669" s="60"/>
      <c r="H4669" s="60"/>
      <c r="I4669" s="60"/>
      <c r="J4669" s="60"/>
      <c r="K4669" s="65">
        <f>IFERROR(VLOOKUP($A4669,D_SAV!$A$5:$I$29,6,0),)</f>
        <v>0</v>
      </c>
    </row>
    <row r="4670" spans="1:11" x14ac:dyDescent="0.25">
      <c r="A4670" s="59"/>
      <c r="B4670" s="63">
        <f>IFERROR(VLOOKUP($A4670,D_SAV!$A$5:$I$29,3,0),)</f>
        <v>0</v>
      </c>
      <c r="C4670" s="64" t="str">
        <f>IFERROR(VLOOKUP($A4670,D_SAV!$A$5:$I$29,4,0),"")</f>
        <v/>
      </c>
      <c r="D4670" s="65">
        <f>IFERROR(VLOOKUP($A4670,D_SAV!$A$5:$I$29,5,0),)</f>
        <v>0</v>
      </c>
      <c r="E4670" s="60"/>
      <c r="F4670" s="60"/>
      <c r="G4670" s="60"/>
      <c r="H4670" s="60"/>
      <c r="I4670" s="60"/>
      <c r="J4670" s="60"/>
      <c r="K4670" s="65">
        <f>IFERROR(VLOOKUP($A4670,D_SAV!$A$5:$I$29,6,0),)</f>
        <v>0</v>
      </c>
    </row>
    <row r="4671" spans="1:11" x14ac:dyDescent="0.25">
      <c r="A4671" s="59"/>
      <c r="B4671" s="63">
        <f>IFERROR(VLOOKUP($A4671,D_SAV!$A$5:$I$29,3,0),)</f>
        <v>0</v>
      </c>
      <c r="C4671" s="64" t="str">
        <f>IFERROR(VLOOKUP($A4671,D_SAV!$A$5:$I$29,4,0),"")</f>
        <v/>
      </c>
      <c r="D4671" s="65">
        <f>IFERROR(VLOOKUP($A4671,D_SAV!$A$5:$I$29,5,0),)</f>
        <v>0</v>
      </c>
      <c r="E4671" s="60"/>
      <c r="F4671" s="60"/>
      <c r="G4671" s="60"/>
      <c r="H4671" s="60"/>
      <c r="I4671" s="60"/>
      <c r="J4671" s="60"/>
      <c r="K4671" s="65">
        <f>IFERROR(VLOOKUP($A4671,D_SAV!$A$5:$I$29,6,0),)</f>
        <v>0</v>
      </c>
    </row>
    <row r="4672" spans="1:11" x14ac:dyDescent="0.25">
      <c r="A4672" s="59"/>
      <c r="B4672" s="63">
        <f>IFERROR(VLOOKUP($A4672,D_SAV!$A$5:$I$29,3,0),)</f>
        <v>0</v>
      </c>
      <c r="C4672" s="64" t="str">
        <f>IFERROR(VLOOKUP($A4672,D_SAV!$A$5:$I$29,4,0),"")</f>
        <v/>
      </c>
      <c r="D4672" s="65">
        <f>IFERROR(VLOOKUP($A4672,D_SAV!$A$5:$I$29,5,0),)</f>
        <v>0</v>
      </c>
      <c r="E4672" s="60"/>
      <c r="F4672" s="60"/>
      <c r="G4672" s="60"/>
      <c r="H4672" s="60"/>
      <c r="I4672" s="60"/>
      <c r="J4672" s="60"/>
      <c r="K4672" s="65">
        <f>IFERROR(VLOOKUP($A4672,D_SAV!$A$5:$I$29,6,0),)</f>
        <v>0</v>
      </c>
    </row>
    <row r="4673" spans="1:11" x14ac:dyDescent="0.25">
      <c r="A4673" s="59"/>
      <c r="B4673" s="63">
        <f>IFERROR(VLOOKUP($A4673,D_SAV!$A$5:$I$29,3,0),)</f>
        <v>0</v>
      </c>
      <c r="C4673" s="64" t="str">
        <f>IFERROR(VLOOKUP($A4673,D_SAV!$A$5:$I$29,4,0),"")</f>
        <v/>
      </c>
      <c r="D4673" s="65">
        <f>IFERROR(VLOOKUP($A4673,D_SAV!$A$5:$I$29,5,0),)</f>
        <v>0</v>
      </c>
      <c r="E4673" s="60"/>
      <c r="F4673" s="60"/>
      <c r="G4673" s="60"/>
      <c r="H4673" s="60"/>
      <c r="I4673" s="60"/>
      <c r="J4673" s="60"/>
      <c r="K4673" s="65">
        <f>IFERROR(VLOOKUP($A4673,D_SAV!$A$5:$I$29,6,0),)</f>
        <v>0</v>
      </c>
    </row>
    <row r="4674" spans="1:11" x14ac:dyDescent="0.25">
      <c r="A4674" s="59"/>
      <c r="B4674" s="63">
        <f>IFERROR(VLOOKUP($A4674,D_SAV!$A$5:$I$29,3,0),)</f>
        <v>0</v>
      </c>
      <c r="C4674" s="64" t="str">
        <f>IFERROR(VLOOKUP($A4674,D_SAV!$A$5:$I$29,4,0),"")</f>
        <v/>
      </c>
      <c r="D4674" s="65">
        <f>IFERROR(VLOOKUP($A4674,D_SAV!$A$5:$I$29,5,0),)</f>
        <v>0</v>
      </c>
      <c r="E4674" s="60"/>
      <c r="F4674" s="60"/>
      <c r="G4674" s="60"/>
      <c r="H4674" s="60"/>
      <c r="I4674" s="60"/>
      <c r="J4674" s="60"/>
      <c r="K4674" s="65">
        <f>IFERROR(VLOOKUP($A4674,D_SAV!$A$5:$I$29,6,0),)</f>
        <v>0</v>
      </c>
    </row>
    <row r="4675" spans="1:11" x14ac:dyDescent="0.25">
      <c r="A4675" s="59"/>
      <c r="B4675" s="63">
        <f>IFERROR(VLOOKUP($A4675,D_SAV!$A$5:$I$29,3,0),)</f>
        <v>0</v>
      </c>
      <c r="C4675" s="64" t="str">
        <f>IFERROR(VLOOKUP($A4675,D_SAV!$A$5:$I$29,4,0),"")</f>
        <v/>
      </c>
      <c r="D4675" s="65">
        <f>IFERROR(VLOOKUP($A4675,D_SAV!$A$5:$I$29,5,0),)</f>
        <v>0</v>
      </c>
      <c r="E4675" s="60"/>
      <c r="F4675" s="60"/>
      <c r="G4675" s="60"/>
      <c r="H4675" s="60"/>
      <c r="I4675" s="60"/>
      <c r="J4675" s="60"/>
      <c r="K4675" s="65">
        <f>IFERROR(VLOOKUP($A4675,D_SAV!$A$5:$I$29,6,0),)</f>
        <v>0</v>
      </c>
    </row>
    <row r="4676" spans="1:11" x14ac:dyDescent="0.25">
      <c r="A4676" s="59"/>
      <c r="B4676" s="63">
        <f>IFERROR(VLOOKUP($A4676,D_SAV!$A$5:$I$29,3,0),)</f>
        <v>0</v>
      </c>
      <c r="C4676" s="64" t="str">
        <f>IFERROR(VLOOKUP($A4676,D_SAV!$A$5:$I$29,4,0),"")</f>
        <v/>
      </c>
      <c r="D4676" s="65">
        <f>IFERROR(VLOOKUP($A4676,D_SAV!$A$5:$I$29,5,0),)</f>
        <v>0</v>
      </c>
      <c r="E4676" s="60"/>
      <c r="F4676" s="60"/>
      <c r="G4676" s="60"/>
      <c r="H4676" s="60"/>
      <c r="I4676" s="60"/>
      <c r="J4676" s="60"/>
      <c r="K4676" s="65">
        <f>IFERROR(VLOOKUP($A4676,D_SAV!$A$5:$I$29,6,0),)</f>
        <v>0</v>
      </c>
    </row>
    <row r="4677" spans="1:11" x14ac:dyDescent="0.25">
      <c r="A4677" s="59"/>
      <c r="B4677" s="63">
        <f>IFERROR(VLOOKUP($A4677,D_SAV!$A$5:$I$29,3,0),)</f>
        <v>0</v>
      </c>
      <c r="C4677" s="64" t="str">
        <f>IFERROR(VLOOKUP($A4677,D_SAV!$A$5:$I$29,4,0),"")</f>
        <v/>
      </c>
      <c r="D4677" s="65">
        <f>IFERROR(VLOOKUP($A4677,D_SAV!$A$5:$I$29,5,0),)</f>
        <v>0</v>
      </c>
      <c r="E4677" s="60"/>
      <c r="F4677" s="60"/>
      <c r="G4677" s="60"/>
      <c r="H4677" s="60"/>
      <c r="I4677" s="60"/>
      <c r="J4677" s="60"/>
      <c r="K4677" s="65">
        <f>IFERROR(VLOOKUP($A4677,D_SAV!$A$5:$I$29,6,0),)</f>
        <v>0</v>
      </c>
    </row>
    <row r="4678" spans="1:11" x14ac:dyDescent="0.25">
      <c r="A4678" s="59"/>
      <c r="B4678" s="63">
        <f>IFERROR(VLOOKUP($A4678,D_SAV!$A$5:$I$29,3,0),)</f>
        <v>0</v>
      </c>
      <c r="C4678" s="64" t="str">
        <f>IFERROR(VLOOKUP($A4678,D_SAV!$A$5:$I$29,4,0),"")</f>
        <v/>
      </c>
      <c r="D4678" s="65">
        <f>IFERROR(VLOOKUP($A4678,D_SAV!$A$5:$I$29,5,0),)</f>
        <v>0</v>
      </c>
      <c r="E4678" s="60"/>
      <c r="F4678" s="60"/>
      <c r="G4678" s="60"/>
      <c r="H4678" s="60"/>
      <c r="I4678" s="60"/>
      <c r="J4678" s="60"/>
      <c r="K4678" s="65">
        <f>IFERROR(VLOOKUP($A4678,D_SAV!$A$5:$I$29,6,0),)</f>
        <v>0</v>
      </c>
    </row>
    <row r="4679" spans="1:11" x14ac:dyDescent="0.25">
      <c r="A4679" s="59"/>
      <c r="B4679" s="63">
        <f>IFERROR(VLOOKUP($A4679,D_SAV!$A$5:$I$29,3,0),)</f>
        <v>0</v>
      </c>
      <c r="C4679" s="64" t="str">
        <f>IFERROR(VLOOKUP($A4679,D_SAV!$A$5:$I$29,4,0),"")</f>
        <v/>
      </c>
      <c r="D4679" s="65">
        <f>IFERROR(VLOOKUP($A4679,D_SAV!$A$5:$I$29,5,0),)</f>
        <v>0</v>
      </c>
      <c r="E4679" s="60"/>
      <c r="F4679" s="60"/>
      <c r="G4679" s="60"/>
      <c r="H4679" s="60"/>
      <c r="I4679" s="60"/>
      <c r="J4679" s="60"/>
      <c r="K4679" s="65">
        <f>IFERROR(VLOOKUP($A4679,D_SAV!$A$5:$I$29,6,0),)</f>
        <v>0</v>
      </c>
    </row>
    <row r="4680" spans="1:11" x14ac:dyDescent="0.25">
      <c r="A4680" s="59"/>
      <c r="B4680" s="63">
        <f>IFERROR(VLOOKUP($A4680,D_SAV!$A$5:$I$29,3,0),)</f>
        <v>0</v>
      </c>
      <c r="C4680" s="64" t="str">
        <f>IFERROR(VLOOKUP($A4680,D_SAV!$A$5:$I$29,4,0),"")</f>
        <v/>
      </c>
      <c r="D4680" s="65">
        <f>IFERROR(VLOOKUP($A4680,D_SAV!$A$5:$I$29,5,0),)</f>
        <v>0</v>
      </c>
      <c r="E4680" s="60"/>
      <c r="F4680" s="60"/>
      <c r="G4680" s="60"/>
      <c r="H4680" s="60"/>
      <c r="I4680" s="60"/>
      <c r="J4680" s="60"/>
      <c r="K4680" s="65">
        <f>IFERROR(VLOOKUP($A4680,D_SAV!$A$5:$I$29,6,0),)</f>
        <v>0</v>
      </c>
    </row>
    <row r="4681" spans="1:11" x14ac:dyDescent="0.25">
      <c r="A4681" s="59"/>
      <c r="B4681" s="63">
        <f>IFERROR(VLOOKUP($A4681,D_SAV!$A$5:$I$29,3,0),)</f>
        <v>0</v>
      </c>
      <c r="C4681" s="64" t="str">
        <f>IFERROR(VLOOKUP($A4681,D_SAV!$A$5:$I$29,4,0),"")</f>
        <v/>
      </c>
      <c r="D4681" s="65">
        <f>IFERROR(VLOOKUP($A4681,D_SAV!$A$5:$I$29,5,0),)</f>
        <v>0</v>
      </c>
      <c r="E4681" s="60"/>
      <c r="F4681" s="60"/>
      <c r="G4681" s="60"/>
      <c r="H4681" s="60"/>
      <c r="I4681" s="60"/>
      <c r="J4681" s="60"/>
      <c r="K4681" s="65">
        <f>IFERROR(VLOOKUP($A4681,D_SAV!$A$5:$I$29,6,0),)</f>
        <v>0</v>
      </c>
    </row>
    <row r="4682" spans="1:11" x14ac:dyDescent="0.25">
      <c r="A4682" s="59"/>
      <c r="B4682" s="63">
        <f>IFERROR(VLOOKUP($A4682,D_SAV!$A$5:$I$29,3,0),)</f>
        <v>0</v>
      </c>
      <c r="C4682" s="64" t="str">
        <f>IFERROR(VLOOKUP($A4682,D_SAV!$A$5:$I$29,4,0),"")</f>
        <v/>
      </c>
      <c r="D4682" s="65">
        <f>IFERROR(VLOOKUP($A4682,D_SAV!$A$5:$I$29,5,0),)</f>
        <v>0</v>
      </c>
      <c r="E4682" s="60"/>
      <c r="F4682" s="60"/>
      <c r="G4682" s="60"/>
      <c r="H4682" s="60"/>
      <c r="I4682" s="60"/>
      <c r="J4682" s="60"/>
      <c r="K4682" s="65">
        <f>IFERROR(VLOOKUP($A4682,D_SAV!$A$5:$I$29,6,0),)</f>
        <v>0</v>
      </c>
    </row>
    <row r="4683" spans="1:11" x14ac:dyDescent="0.25">
      <c r="A4683" s="59"/>
      <c r="B4683" s="63">
        <f>IFERROR(VLOOKUP($A4683,D_SAV!$A$5:$I$29,3,0),)</f>
        <v>0</v>
      </c>
      <c r="C4683" s="64" t="str">
        <f>IFERROR(VLOOKUP($A4683,D_SAV!$A$5:$I$29,4,0),"")</f>
        <v/>
      </c>
      <c r="D4683" s="65">
        <f>IFERROR(VLOOKUP($A4683,D_SAV!$A$5:$I$29,5,0),)</f>
        <v>0</v>
      </c>
      <c r="E4683" s="60"/>
      <c r="F4683" s="60"/>
      <c r="G4683" s="60"/>
      <c r="H4683" s="60"/>
      <c r="I4683" s="60"/>
      <c r="J4683" s="60"/>
      <c r="K4683" s="65">
        <f>IFERROR(VLOOKUP($A4683,D_SAV!$A$5:$I$29,6,0),)</f>
        <v>0</v>
      </c>
    </row>
    <row r="4684" spans="1:11" x14ac:dyDescent="0.25">
      <c r="A4684" s="59"/>
      <c r="B4684" s="63">
        <f>IFERROR(VLOOKUP($A4684,D_SAV!$A$5:$I$29,3,0),)</f>
        <v>0</v>
      </c>
      <c r="C4684" s="64" t="str">
        <f>IFERROR(VLOOKUP($A4684,D_SAV!$A$5:$I$29,4,0),"")</f>
        <v/>
      </c>
      <c r="D4684" s="65">
        <f>IFERROR(VLOOKUP($A4684,D_SAV!$A$5:$I$29,5,0),)</f>
        <v>0</v>
      </c>
      <c r="E4684" s="60"/>
      <c r="F4684" s="60"/>
      <c r="G4684" s="60"/>
      <c r="H4684" s="60"/>
      <c r="I4684" s="60"/>
      <c r="J4684" s="60"/>
      <c r="K4684" s="65">
        <f>IFERROR(VLOOKUP($A4684,D_SAV!$A$5:$I$29,6,0),)</f>
        <v>0</v>
      </c>
    </row>
    <row r="4685" spans="1:11" x14ac:dyDescent="0.25">
      <c r="A4685" s="59"/>
      <c r="B4685" s="63">
        <f>IFERROR(VLOOKUP($A4685,D_SAV!$A$5:$I$29,3,0),)</f>
        <v>0</v>
      </c>
      <c r="C4685" s="64" t="str">
        <f>IFERROR(VLOOKUP($A4685,D_SAV!$A$5:$I$29,4,0),"")</f>
        <v/>
      </c>
      <c r="D4685" s="65">
        <f>IFERROR(VLOOKUP($A4685,D_SAV!$A$5:$I$29,5,0),)</f>
        <v>0</v>
      </c>
      <c r="E4685" s="60"/>
      <c r="F4685" s="60"/>
      <c r="G4685" s="60"/>
      <c r="H4685" s="60"/>
      <c r="I4685" s="60"/>
      <c r="J4685" s="60"/>
      <c r="K4685" s="65">
        <f>IFERROR(VLOOKUP($A4685,D_SAV!$A$5:$I$29,6,0),)</f>
        <v>0</v>
      </c>
    </row>
    <row r="4686" spans="1:11" x14ac:dyDescent="0.25">
      <c r="A4686" s="59"/>
      <c r="B4686" s="63">
        <f>IFERROR(VLOOKUP($A4686,D_SAV!$A$5:$I$29,3,0),)</f>
        <v>0</v>
      </c>
      <c r="C4686" s="64" t="str">
        <f>IFERROR(VLOOKUP($A4686,D_SAV!$A$5:$I$29,4,0),"")</f>
        <v/>
      </c>
      <c r="D4686" s="65">
        <f>IFERROR(VLOOKUP($A4686,D_SAV!$A$5:$I$29,5,0),)</f>
        <v>0</v>
      </c>
      <c r="E4686" s="60"/>
      <c r="F4686" s="60"/>
      <c r="G4686" s="60"/>
      <c r="H4686" s="60"/>
      <c r="I4686" s="60"/>
      <c r="J4686" s="60"/>
      <c r="K4686" s="65">
        <f>IFERROR(VLOOKUP($A4686,D_SAV!$A$5:$I$29,6,0),)</f>
        <v>0</v>
      </c>
    </row>
    <row r="4687" spans="1:11" x14ac:dyDescent="0.25">
      <c r="A4687" s="59"/>
      <c r="B4687" s="63">
        <f>IFERROR(VLOOKUP($A4687,D_SAV!$A$5:$I$29,3,0),)</f>
        <v>0</v>
      </c>
      <c r="C4687" s="64" t="str">
        <f>IFERROR(VLOOKUP($A4687,D_SAV!$A$5:$I$29,4,0),"")</f>
        <v/>
      </c>
      <c r="D4687" s="65">
        <f>IFERROR(VLOOKUP($A4687,D_SAV!$A$5:$I$29,5,0),)</f>
        <v>0</v>
      </c>
      <c r="E4687" s="60"/>
      <c r="F4687" s="60"/>
      <c r="G4687" s="60"/>
      <c r="H4687" s="60"/>
      <c r="I4687" s="60"/>
      <c r="J4687" s="60"/>
      <c r="K4687" s="65">
        <f>IFERROR(VLOOKUP($A4687,D_SAV!$A$5:$I$29,6,0),)</f>
        <v>0</v>
      </c>
    </row>
    <row r="4688" spans="1:11" x14ac:dyDescent="0.25">
      <c r="A4688" s="59"/>
      <c r="B4688" s="63">
        <f>IFERROR(VLOOKUP($A4688,D_SAV!$A$5:$I$29,3,0),)</f>
        <v>0</v>
      </c>
      <c r="C4688" s="64" t="str">
        <f>IFERROR(VLOOKUP($A4688,D_SAV!$A$5:$I$29,4,0),"")</f>
        <v/>
      </c>
      <c r="D4688" s="65">
        <f>IFERROR(VLOOKUP($A4688,D_SAV!$A$5:$I$29,5,0),)</f>
        <v>0</v>
      </c>
      <c r="E4688" s="60"/>
      <c r="F4688" s="60"/>
      <c r="G4688" s="60"/>
      <c r="H4688" s="60"/>
      <c r="I4688" s="60"/>
      <c r="J4688" s="60"/>
      <c r="K4688" s="65">
        <f>IFERROR(VLOOKUP($A4688,D_SAV!$A$5:$I$29,6,0),)</f>
        <v>0</v>
      </c>
    </row>
    <row r="4689" spans="1:11" x14ac:dyDescent="0.25">
      <c r="A4689" s="59"/>
      <c r="B4689" s="63">
        <f>IFERROR(VLOOKUP($A4689,D_SAV!$A$5:$I$29,3,0),)</f>
        <v>0</v>
      </c>
      <c r="C4689" s="64" t="str">
        <f>IFERROR(VLOOKUP($A4689,D_SAV!$A$5:$I$29,4,0),"")</f>
        <v/>
      </c>
      <c r="D4689" s="65">
        <f>IFERROR(VLOOKUP($A4689,D_SAV!$A$5:$I$29,5,0),)</f>
        <v>0</v>
      </c>
      <c r="E4689" s="60"/>
      <c r="F4689" s="60"/>
      <c r="G4689" s="60"/>
      <c r="H4689" s="60"/>
      <c r="I4689" s="60"/>
      <c r="J4689" s="60"/>
      <c r="K4689" s="65">
        <f>IFERROR(VLOOKUP($A4689,D_SAV!$A$5:$I$29,6,0),)</f>
        <v>0</v>
      </c>
    </row>
    <row r="4690" spans="1:11" x14ac:dyDescent="0.25">
      <c r="A4690" s="59"/>
      <c r="B4690" s="63">
        <f>IFERROR(VLOOKUP($A4690,D_SAV!$A$5:$I$29,3,0),)</f>
        <v>0</v>
      </c>
      <c r="C4690" s="64" t="str">
        <f>IFERROR(VLOOKUP($A4690,D_SAV!$A$5:$I$29,4,0),"")</f>
        <v/>
      </c>
      <c r="D4690" s="65">
        <f>IFERROR(VLOOKUP($A4690,D_SAV!$A$5:$I$29,5,0),)</f>
        <v>0</v>
      </c>
      <c r="E4690" s="60"/>
      <c r="F4690" s="60"/>
      <c r="G4690" s="60"/>
      <c r="H4690" s="60"/>
      <c r="I4690" s="60"/>
      <c r="J4690" s="60"/>
      <c r="K4690" s="65">
        <f>IFERROR(VLOOKUP($A4690,D_SAV!$A$5:$I$29,6,0),)</f>
        <v>0</v>
      </c>
    </row>
    <row r="4691" spans="1:11" x14ac:dyDescent="0.25">
      <c r="A4691" s="59"/>
      <c r="B4691" s="63">
        <f>IFERROR(VLOOKUP($A4691,D_SAV!$A$5:$I$29,3,0),)</f>
        <v>0</v>
      </c>
      <c r="C4691" s="64" t="str">
        <f>IFERROR(VLOOKUP($A4691,D_SAV!$A$5:$I$29,4,0),"")</f>
        <v/>
      </c>
      <c r="D4691" s="65">
        <f>IFERROR(VLOOKUP($A4691,D_SAV!$A$5:$I$29,5,0),)</f>
        <v>0</v>
      </c>
      <c r="E4691" s="60"/>
      <c r="F4691" s="60"/>
      <c r="G4691" s="60"/>
      <c r="H4691" s="60"/>
      <c r="I4691" s="60"/>
      <c r="J4691" s="60"/>
      <c r="K4691" s="65">
        <f>IFERROR(VLOOKUP($A4691,D_SAV!$A$5:$I$29,6,0),)</f>
        <v>0</v>
      </c>
    </row>
    <row r="4692" spans="1:11" x14ac:dyDescent="0.25">
      <c r="A4692" s="59"/>
      <c r="B4692" s="63">
        <f>IFERROR(VLOOKUP($A4692,D_SAV!$A$5:$I$29,3,0),)</f>
        <v>0</v>
      </c>
      <c r="C4692" s="64" t="str">
        <f>IFERROR(VLOOKUP($A4692,D_SAV!$A$5:$I$29,4,0),"")</f>
        <v/>
      </c>
      <c r="D4692" s="65">
        <f>IFERROR(VLOOKUP($A4692,D_SAV!$A$5:$I$29,5,0),)</f>
        <v>0</v>
      </c>
      <c r="E4692" s="60"/>
      <c r="F4692" s="60"/>
      <c r="G4692" s="60"/>
      <c r="H4692" s="60"/>
      <c r="I4692" s="60"/>
      <c r="J4692" s="60"/>
      <c r="K4692" s="65">
        <f>IFERROR(VLOOKUP($A4692,D_SAV!$A$5:$I$29,6,0),)</f>
        <v>0</v>
      </c>
    </row>
    <row r="4693" spans="1:11" x14ac:dyDescent="0.25">
      <c r="A4693" s="59"/>
      <c r="B4693" s="63">
        <f>IFERROR(VLOOKUP($A4693,D_SAV!$A$5:$I$29,3,0),)</f>
        <v>0</v>
      </c>
      <c r="C4693" s="64" t="str">
        <f>IFERROR(VLOOKUP($A4693,D_SAV!$A$5:$I$29,4,0),"")</f>
        <v/>
      </c>
      <c r="D4693" s="65">
        <f>IFERROR(VLOOKUP($A4693,D_SAV!$A$5:$I$29,5,0),)</f>
        <v>0</v>
      </c>
      <c r="E4693" s="60"/>
      <c r="F4693" s="60"/>
      <c r="G4693" s="60"/>
      <c r="H4693" s="60"/>
      <c r="I4693" s="60"/>
      <c r="J4693" s="60"/>
      <c r="K4693" s="65">
        <f>IFERROR(VLOOKUP($A4693,D_SAV!$A$5:$I$29,6,0),)</f>
        <v>0</v>
      </c>
    </row>
    <row r="4694" spans="1:11" x14ac:dyDescent="0.25">
      <c r="A4694" s="59"/>
      <c r="B4694" s="63">
        <f>IFERROR(VLOOKUP($A4694,D_SAV!$A$5:$I$29,3,0),)</f>
        <v>0</v>
      </c>
      <c r="C4694" s="64" t="str">
        <f>IFERROR(VLOOKUP($A4694,D_SAV!$A$5:$I$29,4,0),"")</f>
        <v/>
      </c>
      <c r="D4694" s="65">
        <f>IFERROR(VLOOKUP($A4694,D_SAV!$A$5:$I$29,5,0),)</f>
        <v>0</v>
      </c>
      <c r="E4694" s="60"/>
      <c r="F4694" s="60"/>
      <c r="G4694" s="60"/>
      <c r="H4694" s="60"/>
      <c r="I4694" s="60"/>
      <c r="J4694" s="60"/>
      <c r="K4694" s="65">
        <f>IFERROR(VLOOKUP($A4694,D_SAV!$A$5:$I$29,6,0),)</f>
        <v>0</v>
      </c>
    </row>
    <row r="4695" spans="1:11" x14ac:dyDescent="0.25">
      <c r="A4695" s="59"/>
      <c r="B4695" s="63">
        <f>IFERROR(VLOOKUP($A4695,D_SAV!$A$5:$I$29,3,0),)</f>
        <v>0</v>
      </c>
      <c r="C4695" s="64" t="str">
        <f>IFERROR(VLOOKUP($A4695,D_SAV!$A$5:$I$29,4,0),"")</f>
        <v/>
      </c>
      <c r="D4695" s="65">
        <f>IFERROR(VLOOKUP($A4695,D_SAV!$A$5:$I$29,5,0),)</f>
        <v>0</v>
      </c>
      <c r="E4695" s="60"/>
      <c r="F4695" s="60"/>
      <c r="G4695" s="60"/>
      <c r="H4695" s="60"/>
      <c r="I4695" s="60"/>
      <c r="J4695" s="60"/>
      <c r="K4695" s="65">
        <f>IFERROR(VLOOKUP($A4695,D_SAV!$A$5:$I$29,6,0),)</f>
        <v>0</v>
      </c>
    </row>
    <row r="4696" spans="1:11" x14ac:dyDescent="0.25">
      <c r="A4696" s="59"/>
      <c r="B4696" s="63">
        <f>IFERROR(VLOOKUP($A4696,D_SAV!$A$5:$I$29,3,0),)</f>
        <v>0</v>
      </c>
      <c r="C4696" s="64" t="str">
        <f>IFERROR(VLOOKUP($A4696,D_SAV!$A$5:$I$29,4,0),"")</f>
        <v/>
      </c>
      <c r="D4696" s="65">
        <f>IFERROR(VLOOKUP($A4696,D_SAV!$A$5:$I$29,5,0),)</f>
        <v>0</v>
      </c>
      <c r="E4696" s="60"/>
      <c r="F4696" s="60"/>
      <c r="G4696" s="60"/>
      <c r="H4696" s="60"/>
      <c r="I4696" s="60"/>
      <c r="J4696" s="60"/>
      <c r="K4696" s="65">
        <f>IFERROR(VLOOKUP($A4696,D_SAV!$A$5:$I$29,6,0),)</f>
        <v>0</v>
      </c>
    </row>
    <row r="4697" spans="1:11" x14ac:dyDescent="0.25">
      <c r="A4697" s="59"/>
      <c r="B4697" s="63">
        <f>IFERROR(VLOOKUP($A4697,D_SAV!$A$5:$I$29,3,0),)</f>
        <v>0</v>
      </c>
      <c r="C4697" s="64" t="str">
        <f>IFERROR(VLOOKUP($A4697,D_SAV!$A$5:$I$29,4,0),"")</f>
        <v/>
      </c>
      <c r="D4697" s="65">
        <f>IFERROR(VLOOKUP($A4697,D_SAV!$A$5:$I$29,5,0),)</f>
        <v>0</v>
      </c>
      <c r="E4697" s="60"/>
      <c r="F4697" s="60"/>
      <c r="G4697" s="60"/>
      <c r="H4697" s="60"/>
      <c r="I4697" s="60"/>
      <c r="J4697" s="60"/>
      <c r="K4697" s="65">
        <f>IFERROR(VLOOKUP($A4697,D_SAV!$A$5:$I$29,6,0),)</f>
        <v>0</v>
      </c>
    </row>
    <row r="4698" spans="1:11" x14ac:dyDescent="0.25">
      <c r="A4698" s="59"/>
      <c r="B4698" s="63">
        <f>IFERROR(VLOOKUP($A4698,D_SAV!$A$5:$I$29,3,0),)</f>
        <v>0</v>
      </c>
      <c r="C4698" s="64" t="str">
        <f>IFERROR(VLOOKUP($A4698,D_SAV!$A$5:$I$29,4,0),"")</f>
        <v/>
      </c>
      <c r="D4698" s="65">
        <f>IFERROR(VLOOKUP($A4698,D_SAV!$A$5:$I$29,5,0),)</f>
        <v>0</v>
      </c>
      <c r="E4698" s="60"/>
      <c r="F4698" s="60"/>
      <c r="G4698" s="60"/>
      <c r="H4698" s="60"/>
      <c r="I4698" s="60"/>
      <c r="J4698" s="60"/>
      <c r="K4698" s="65">
        <f>IFERROR(VLOOKUP($A4698,D_SAV!$A$5:$I$29,6,0),)</f>
        <v>0</v>
      </c>
    </row>
    <row r="4699" spans="1:11" x14ac:dyDescent="0.25">
      <c r="A4699" s="59"/>
      <c r="B4699" s="63">
        <f>IFERROR(VLOOKUP($A4699,D_SAV!$A$5:$I$29,3,0),)</f>
        <v>0</v>
      </c>
      <c r="C4699" s="64" t="str">
        <f>IFERROR(VLOOKUP($A4699,D_SAV!$A$5:$I$29,4,0),"")</f>
        <v/>
      </c>
      <c r="D4699" s="65">
        <f>IFERROR(VLOOKUP($A4699,D_SAV!$A$5:$I$29,5,0),)</f>
        <v>0</v>
      </c>
      <c r="E4699" s="60"/>
      <c r="F4699" s="60"/>
      <c r="G4699" s="60"/>
      <c r="H4699" s="60"/>
      <c r="I4699" s="60"/>
      <c r="J4699" s="60"/>
      <c r="K4699" s="65">
        <f>IFERROR(VLOOKUP($A4699,D_SAV!$A$5:$I$29,6,0),)</f>
        <v>0</v>
      </c>
    </row>
    <row r="4700" spans="1:11" x14ac:dyDescent="0.25">
      <c r="A4700" s="59"/>
      <c r="B4700" s="63">
        <f>IFERROR(VLOOKUP($A4700,D_SAV!$A$5:$I$29,3,0),)</f>
        <v>0</v>
      </c>
      <c r="C4700" s="64" t="str">
        <f>IFERROR(VLOOKUP($A4700,D_SAV!$A$5:$I$29,4,0),"")</f>
        <v/>
      </c>
      <c r="D4700" s="65">
        <f>IFERROR(VLOOKUP($A4700,D_SAV!$A$5:$I$29,5,0),)</f>
        <v>0</v>
      </c>
      <c r="E4700" s="60"/>
      <c r="F4700" s="60"/>
      <c r="G4700" s="60"/>
      <c r="H4700" s="60"/>
      <c r="I4700" s="60"/>
      <c r="J4700" s="60"/>
      <c r="K4700" s="65">
        <f>IFERROR(VLOOKUP($A4700,D_SAV!$A$5:$I$29,6,0),)</f>
        <v>0</v>
      </c>
    </row>
    <row r="4701" spans="1:11" x14ac:dyDescent="0.25">
      <c r="A4701" s="59"/>
      <c r="B4701" s="63">
        <f>IFERROR(VLOOKUP($A4701,D_SAV!$A$5:$I$29,3,0),)</f>
        <v>0</v>
      </c>
      <c r="C4701" s="64" t="str">
        <f>IFERROR(VLOOKUP($A4701,D_SAV!$A$5:$I$29,4,0),"")</f>
        <v/>
      </c>
      <c r="D4701" s="65">
        <f>IFERROR(VLOOKUP($A4701,D_SAV!$A$5:$I$29,5,0),)</f>
        <v>0</v>
      </c>
      <c r="E4701" s="60"/>
      <c r="F4701" s="60"/>
      <c r="G4701" s="60"/>
      <c r="H4701" s="60"/>
      <c r="I4701" s="60"/>
      <c r="J4701" s="60"/>
      <c r="K4701" s="65">
        <f>IFERROR(VLOOKUP($A4701,D_SAV!$A$5:$I$29,6,0),)</f>
        <v>0</v>
      </c>
    </row>
    <row r="4702" spans="1:11" x14ac:dyDescent="0.25">
      <c r="A4702" s="59"/>
      <c r="B4702" s="63">
        <f>IFERROR(VLOOKUP($A4702,D_SAV!$A$5:$I$29,3,0),)</f>
        <v>0</v>
      </c>
      <c r="C4702" s="64" t="str">
        <f>IFERROR(VLOOKUP($A4702,D_SAV!$A$5:$I$29,4,0),"")</f>
        <v/>
      </c>
      <c r="D4702" s="65">
        <f>IFERROR(VLOOKUP($A4702,D_SAV!$A$5:$I$29,5,0),)</f>
        <v>0</v>
      </c>
      <c r="E4702" s="60"/>
      <c r="F4702" s="60"/>
      <c r="G4702" s="60"/>
      <c r="H4702" s="60"/>
      <c r="I4702" s="60"/>
      <c r="J4702" s="60"/>
      <c r="K4702" s="65">
        <f>IFERROR(VLOOKUP($A4702,D_SAV!$A$5:$I$29,6,0),)</f>
        <v>0</v>
      </c>
    </row>
    <row r="4703" spans="1:11" x14ac:dyDescent="0.25">
      <c r="A4703" s="59"/>
      <c r="B4703" s="63">
        <f>IFERROR(VLOOKUP($A4703,D_SAV!$A$5:$I$29,3,0),)</f>
        <v>0</v>
      </c>
      <c r="C4703" s="64" t="str">
        <f>IFERROR(VLOOKUP($A4703,D_SAV!$A$5:$I$29,4,0),"")</f>
        <v/>
      </c>
      <c r="D4703" s="65">
        <f>IFERROR(VLOOKUP($A4703,D_SAV!$A$5:$I$29,5,0),)</f>
        <v>0</v>
      </c>
      <c r="E4703" s="60"/>
      <c r="F4703" s="60"/>
      <c r="G4703" s="60"/>
      <c r="H4703" s="60"/>
      <c r="I4703" s="60"/>
      <c r="J4703" s="60"/>
      <c r="K4703" s="65">
        <f>IFERROR(VLOOKUP($A4703,D_SAV!$A$5:$I$29,6,0),)</f>
        <v>0</v>
      </c>
    </row>
    <row r="4704" spans="1:11" x14ac:dyDescent="0.25">
      <c r="A4704" s="59"/>
      <c r="B4704" s="63">
        <f>IFERROR(VLOOKUP($A4704,D_SAV!$A$5:$I$29,3,0),)</f>
        <v>0</v>
      </c>
      <c r="C4704" s="64" t="str">
        <f>IFERROR(VLOOKUP($A4704,D_SAV!$A$5:$I$29,4,0),"")</f>
        <v/>
      </c>
      <c r="D4704" s="65">
        <f>IFERROR(VLOOKUP($A4704,D_SAV!$A$5:$I$29,5,0),)</f>
        <v>0</v>
      </c>
      <c r="E4704" s="60"/>
      <c r="F4704" s="60"/>
      <c r="G4704" s="60"/>
      <c r="H4704" s="60"/>
      <c r="I4704" s="60"/>
      <c r="J4704" s="60"/>
      <c r="K4704" s="65">
        <f>IFERROR(VLOOKUP($A4704,D_SAV!$A$5:$I$29,6,0),)</f>
        <v>0</v>
      </c>
    </row>
    <row r="4705" spans="1:11" x14ac:dyDescent="0.25">
      <c r="A4705" s="59"/>
      <c r="B4705" s="63">
        <f>IFERROR(VLOOKUP($A4705,D_SAV!$A$5:$I$29,3,0),)</f>
        <v>0</v>
      </c>
      <c r="C4705" s="64" t="str">
        <f>IFERROR(VLOOKUP($A4705,D_SAV!$A$5:$I$29,4,0),"")</f>
        <v/>
      </c>
      <c r="D4705" s="65">
        <f>IFERROR(VLOOKUP($A4705,D_SAV!$A$5:$I$29,5,0),)</f>
        <v>0</v>
      </c>
      <c r="E4705" s="60"/>
      <c r="F4705" s="60"/>
      <c r="G4705" s="60"/>
      <c r="H4705" s="60"/>
      <c r="I4705" s="60"/>
      <c r="J4705" s="60"/>
      <c r="K4705" s="65">
        <f>IFERROR(VLOOKUP($A4705,D_SAV!$A$5:$I$29,6,0),)</f>
        <v>0</v>
      </c>
    </row>
    <row r="4706" spans="1:11" x14ac:dyDescent="0.25">
      <c r="A4706" s="59"/>
      <c r="B4706" s="63">
        <f>IFERROR(VLOOKUP($A4706,D_SAV!$A$5:$I$29,3,0),)</f>
        <v>0</v>
      </c>
      <c r="C4706" s="64" t="str">
        <f>IFERROR(VLOOKUP($A4706,D_SAV!$A$5:$I$29,4,0),"")</f>
        <v/>
      </c>
      <c r="D4706" s="65">
        <f>IFERROR(VLOOKUP($A4706,D_SAV!$A$5:$I$29,5,0),)</f>
        <v>0</v>
      </c>
      <c r="E4706" s="60"/>
      <c r="F4706" s="60"/>
      <c r="G4706" s="60"/>
      <c r="H4706" s="60"/>
      <c r="I4706" s="60"/>
      <c r="J4706" s="60"/>
      <c r="K4706" s="65">
        <f>IFERROR(VLOOKUP($A4706,D_SAV!$A$5:$I$29,6,0),)</f>
        <v>0</v>
      </c>
    </row>
    <row r="4707" spans="1:11" x14ac:dyDescent="0.25">
      <c r="A4707" s="59"/>
      <c r="B4707" s="63">
        <f>IFERROR(VLOOKUP($A4707,D_SAV!$A$5:$I$29,3,0),)</f>
        <v>0</v>
      </c>
      <c r="C4707" s="64" t="str">
        <f>IFERROR(VLOOKUP($A4707,D_SAV!$A$5:$I$29,4,0),"")</f>
        <v/>
      </c>
      <c r="D4707" s="65">
        <f>IFERROR(VLOOKUP($A4707,D_SAV!$A$5:$I$29,5,0),)</f>
        <v>0</v>
      </c>
      <c r="E4707" s="60"/>
      <c r="F4707" s="60"/>
      <c r="G4707" s="60"/>
      <c r="H4707" s="60"/>
      <c r="I4707" s="60"/>
      <c r="J4707" s="60"/>
      <c r="K4707" s="65">
        <f>IFERROR(VLOOKUP($A4707,D_SAV!$A$5:$I$29,6,0),)</f>
        <v>0</v>
      </c>
    </row>
    <row r="4708" spans="1:11" x14ac:dyDescent="0.25">
      <c r="A4708" s="59"/>
      <c r="B4708" s="63">
        <f>IFERROR(VLOOKUP($A4708,D_SAV!$A$5:$I$29,3,0),)</f>
        <v>0</v>
      </c>
      <c r="C4708" s="64" t="str">
        <f>IFERROR(VLOOKUP($A4708,D_SAV!$A$5:$I$29,4,0),"")</f>
        <v/>
      </c>
      <c r="D4708" s="65">
        <f>IFERROR(VLOOKUP($A4708,D_SAV!$A$5:$I$29,5,0),)</f>
        <v>0</v>
      </c>
      <c r="E4708" s="60"/>
      <c r="F4708" s="60"/>
      <c r="G4708" s="60"/>
      <c r="H4708" s="60"/>
      <c r="I4708" s="60"/>
      <c r="J4708" s="60"/>
      <c r="K4708" s="65">
        <f>IFERROR(VLOOKUP($A4708,D_SAV!$A$5:$I$29,6,0),)</f>
        <v>0</v>
      </c>
    </row>
    <row r="4709" spans="1:11" x14ac:dyDescent="0.25">
      <c r="A4709" s="59"/>
      <c r="B4709" s="63">
        <f>IFERROR(VLOOKUP($A4709,D_SAV!$A$5:$I$29,3,0),)</f>
        <v>0</v>
      </c>
      <c r="C4709" s="64" t="str">
        <f>IFERROR(VLOOKUP($A4709,D_SAV!$A$5:$I$29,4,0),"")</f>
        <v/>
      </c>
      <c r="D4709" s="65">
        <f>IFERROR(VLOOKUP($A4709,D_SAV!$A$5:$I$29,5,0),)</f>
        <v>0</v>
      </c>
      <c r="E4709" s="60"/>
      <c r="F4709" s="60"/>
      <c r="G4709" s="60"/>
      <c r="H4709" s="60"/>
      <c r="I4709" s="60"/>
      <c r="J4709" s="60"/>
      <c r="K4709" s="65">
        <f>IFERROR(VLOOKUP($A4709,D_SAV!$A$5:$I$29,6,0),)</f>
        <v>0</v>
      </c>
    </row>
    <row r="4710" spans="1:11" x14ac:dyDescent="0.25">
      <c r="A4710" s="59"/>
      <c r="B4710" s="63">
        <f>IFERROR(VLOOKUP($A4710,D_SAV!$A$5:$I$29,3,0),)</f>
        <v>0</v>
      </c>
      <c r="C4710" s="64" t="str">
        <f>IFERROR(VLOOKUP($A4710,D_SAV!$A$5:$I$29,4,0),"")</f>
        <v/>
      </c>
      <c r="D4710" s="65">
        <f>IFERROR(VLOOKUP($A4710,D_SAV!$A$5:$I$29,5,0),)</f>
        <v>0</v>
      </c>
      <c r="E4710" s="60"/>
      <c r="F4710" s="60"/>
      <c r="G4710" s="60"/>
      <c r="H4710" s="60"/>
      <c r="I4710" s="60"/>
      <c r="J4710" s="60"/>
      <c r="K4710" s="65">
        <f>IFERROR(VLOOKUP($A4710,D_SAV!$A$5:$I$29,6,0),)</f>
        <v>0</v>
      </c>
    </row>
    <row r="4711" spans="1:11" x14ac:dyDescent="0.25">
      <c r="A4711" s="59"/>
      <c r="B4711" s="63">
        <f>IFERROR(VLOOKUP($A4711,D_SAV!$A$5:$I$29,3,0),)</f>
        <v>0</v>
      </c>
      <c r="C4711" s="64" t="str">
        <f>IFERROR(VLOOKUP($A4711,D_SAV!$A$5:$I$29,4,0),"")</f>
        <v/>
      </c>
      <c r="D4711" s="65">
        <f>IFERROR(VLOOKUP($A4711,D_SAV!$A$5:$I$29,5,0),)</f>
        <v>0</v>
      </c>
      <c r="E4711" s="60"/>
      <c r="F4711" s="60"/>
      <c r="G4711" s="60"/>
      <c r="H4711" s="60"/>
      <c r="I4711" s="60"/>
      <c r="J4711" s="60"/>
      <c r="K4711" s="65">
        <f>IFERROR(VLOOKUP($A4711,D_SAV!$A$5:$I$29,6,0),)</f>
        <v>0</v>
      </c>
    </row>
    <row r="4712" spans="1:11" x14ac:dyDescent="0.25">
      <c r="A4712" s="59"/>
      <c r="B4712" s="63">
        <f>IFERROR(VLOOKUP($A4712,D_SAV!$A$5:$I$29,3,0),)</f>
        <v>0</v>
      </c>
      <c r="C4712" s="64" t="str">
        <f>IFERROR(VLOOKUP($A4712,D_SAV!$A$5:$I$29,4,0),"")</f>
        <v/>
      </c>
      <c r="D4712" s="65">
        <f>IFERROR(VLOOKUP($A4712,D_SAV!$A$5:$I$29,5,0),)</f>
        <v>0</v>
      </c>
      <c r="E4712" s="60"/>
      <c r="F4712" s="60"/>
      <c r="G4712" s="60"/>
      <c r="H4712" s="60"/>
      <c r="I4712" s="60"/>
      <c r="J4712" s="60"/>
      <c r="K4712" s="65">
        <f>IFERROR(VLOOKUP($A4712,D_SAV!$A$5:$I$29,6,0),)</f>
        <v>0</v>
      </c>
    </row>
    <row r="4713" spans="1:11" x14ac:dyDescent="0.25">
      <c r="A4713" s="59"/>
      <c r="B4713" s="63">
        <f>IFERROR(VLOOKUP($A4713,D_SAV!$A$5:$I$29,3,0),)</f>
        <v>0</v>
      </c>
      <c r="C4713" s="64" t="str">
        <f>IFERROR(VLOOKUP($A4713,D_SAV!$A$5:$I$29,4,0),"")</f>
        <v/>
      </c>
      <c r="D4713" s="65">
        <f>IFERROR(VLOOKUP($A4713,D_SAV!$A$5:$I$29,5,0),)</f>
        <v>0</v>
      </c>
      <c r="E4713" s="60"/>
      <c r="F4713" s="60"/>
      <c r="G4713" s="60"/>
      <c r="H4713" s="60"/>
      <c r="I4713" s="60"/>
      <c r="J4713" s="60"/>
      <c r="K4713" s="65">
        <f>IFERROR(VLOOKUP($A4713,D_SAV!$A$5:$I$29,6,0),)</f>
        <v>0</v>
      </c>
    </row>
    <row r="4714" spans="1:11" x14ac:dyDescent="0.25">
      <c r="A4714" s="59"/>
      <c r="B4714" s="63">
        <f>IFERROR(VLOOKUP($A4714,D_SAV!$A$5:$I$29,3,0),)</f>
        <v>0</v>
      </c>
      <c r="C4714" s="64" t="str">
        <f>IFERROR(VLOOKUP($A4714,D_SAV!$A$5:$I$29,4,0),"")</f>
        <v/>
      </c>
      <c r="D4714" s="65">
        <f>IFERROR(VLOOKUP($A4714,D_SAV!$A$5:$I$29,5,0),)</f>
        <v>0</v>
      </c>
      <c r="E4714" s="60"/>
      <c r="F4714" s="60"/>
      <c r="G4714" s="60"/>
      <c r="H4714" s="60"/>
      <c r="I4714" s="60"/>
      <c r="J4714" s="60"/>
      <c r="K4714" s="65">
        <f>IFERROR(VLOOKUP($A4714,D_SAV!$A$5:$I$29,6,0),)</f>
        <v>0</v>
      </c>
    </row>
    <row r="4715" spans="1:11" x14ac:dyDescent="0.25">
      <c r="A4715" s="59"/>
      <c r="B4715" s="63">
        <f>IFERROR(VLOOKUP($A4715,D_SAV!$A$5:$I$29,3,0),)</f>
        <v>0</v>
      </c>
      <c r="C4715" s="64" t="str">
        <f>IFERROR(VLOOKUP($A4715,D_SAV!$A$5:$I$29,4,0),"")</f>
        <v/>
      </c>
      <c r="D4715" s="65">
        <f>IFERROR(VLOOKUP($A4715,D_SAV!$A$5:$I$29,5,0),)</f>
        <v>0</v>
      </c>
      <c r="E4715" s="60"/>
      <c r="F4715" s="60"/>
      <c r="G4715" s="60"/>
      <c r="H4715" s="60"/>
      <c r="I4715" s="60"/>
      <c r="J4715" s="60"/>
      <c r="K4715" s="65">
        <f>IFERROR(VLOOKUP($A4715,D_SAV!$A$5:$I$29,6,0),)</f>
        <v>0</v>
      </c>
    </row>
    <row r="4716" spans="1:11" x14ac:dyDescent="0.25">
      <c r="A4716" s="59"/>
      <c r="B4716" s="63">
        <f>IFERROR(VLOOKUP($A4716,D_SAV!$A$5:$I$29,3,0),)</f>
        <v>0</v>
      </c>
      <c r="C4716" s="64" t="str">
        <f>IFERROR(VLOOKUP($A4716,D_SAV!$A$5:$I$29,4,0),"")</f>
        <v/>
      </c>
      <c r="D4716" s="65">
        <f>IFERROR(VLOOKUP($A4716,D_SAV!$A$5:$I$29,5,0),)</f>
        <v>0</v>
      </c>
      <c r="E4716" s="60"/>
      <c r="F4716" s="60"/>
      <c r="G4716" s="60"/>
      <c r="H4716" s="60"/>
      <c r="I4716" s="60"/>
      <c r="J4716" s="60"/>
      <c r="K4716" s="65">
        <f>IFERROR(VLOOKUP($A4716,D_SAV!$A$5:$I$29,6,0),)</f>
        <v>0</v>
      </c>
    </row>
    <row r="4717" spans="1:11" x14ac:dyDescent="0.25">
      <c r="A4717" s="59"/>
      <c r="B4717" s="63">
        <f>IFERROR(VLOOKUP($A4717,D_SAV!$A$5:$I$29,3,0),)</f>
        <v>0</v>
      </c>
      <c r="C4717" s="64" t="str">
        <f>IFERROR(VLOOKUP($A4717,D_SAV!$A$5:$I$29,4,0),"")</f>
        <v/>
      </c>
      <c r="D4717" s="65">
        <f>IFERROR(VLOOKUP($A4717,D_SAV!$A$5:$I$29,5,0),)</f>
        <v>0</v>
      </c>
      <c r="E4717" s="60"/>
      <c r="F4717" s="60"/>
      <c r="G4717" s="60"/>
      <c r="H4717" s="60"/>
      <c r="I4717" s="60"/>
      <c r="J4717" s="60"/>
      <c r="K4717" s="65">
        <f>IFERROR(VLOOKUP($A4717,D_SAV!$A$5:$I$29,6,0),)</f>
        <v>0</v>
      </c>
    </row>
    <row r="4718" spans="1:11" x14ac:dyDescent="0.25">
      <c r="A4718" s="59"/>
      <c r="B4718" s="63">
        <f>IFERROR(VLOOKUP($A4718,D_SAV!$A$5:$I$29,3,0),)</f>
        <v>0</v>
      </c>
      <c r="C4718" s="64" t="str">
        <f>IFERROR(VLOOKUP($A4718,D_SAV!$A$5:$I$29,4,0),"")</f>
        <v/>
      </c>
      <c r="D4718" s="65">
        <f>IFERROR(VLOOKUP($A4718,D_SAV!$A$5:$I$29,5,0),)</f>
        <v>0</v>
      </c>
      <c r="E4718" s="60"/>
      <c r="F4718" s="60"/>
      <c r="G4718" s="60"/>
      <c r="H4718" s="60"/>
      <c r="I4718" s="60"/>
      <c r="J4718" s="60"/>
      <c r="K4718" s="65">
        <f>IFERROR(VLOOKUP($A4718,D_SAV!$A$5:$I$29,6,0),)</f>
        <v>0</v>
      </c>
    </row>
    <row r="4719" spans="1:11" x14ac:dyDescent="0.25">
      <c r="A4719" s="59"/>
      <c r="B4719" s="63">
        <f>IFERROR(VLOOKUP($A4719,D_SAV!$A$5:$I$29,3,0),)</f>
        <v>0</v>
      </c>
      <c r="C4719" s="64" t="str">
        <f>IFERROR(VLOOKUP($A4719,D_SAV!$A$5:$I$29,4,0),"")</f>
        <v/>
      </c>
      <c r="D4719" s="65">
        <f>IFERROR(VLOOKUP($A4719,D_SAV!$A$5:$I$29,5,0),)</f>
        <v>0</v>
      </c>
      <c r="E4719" s="60"/>
      <c r="F4719" s="60"/>
      <c r="G4719" s="60"/>
      <c r="H4719" s="60"/>
      <c r="I4719" s="60"/>
      <c r="J4719" s="60"/>
      <c r="K4719" s="65">
        <f>IFERROR(VLOOKUP($A4719,D_SAV!$A$5:$I$29,6,0),)</f>
        <v>0</v>
      </c>
    </row>
    <row r="4720" spans="1:11" x14ac:dyDescent="0.25">
      <c r="A4720" s="59"/>
      <c r="B4720" s="63">
        <f>IFERROR(VLOOKUP($A4720,D_SAV!$A$5:$I$29,3,0),)</f>
        <v>0</v>
      </c>
      <c r="C4720" s="64" t="str">
        <f>IFERROR(VLOOKUP($A4720,D_SAV!$A$5:$I$29,4,0),"")</f>
        <v/>
      </c>
      <c r="D4720" s="65">
        <f>IFERROR(VLOOKUP($A4720,D_SAV!$A$5:$I$29,5,0),)</f>
        <v>0</v>
      </c>
      <c r="E4720" s="60"/>
      <c r="F4720" s="60"/>
      <c r="G4720" s="60"/>
      <c r="H4720" s="60"/>
      <c r="I4720" s="60"/>
      <c r="J4720" s="60"/>
      <c r="K4720" s="65">
        <f>IFERROR(VLOOKUP($A4720,D_SAV!$A$5:$I$29,6,0),)</f>
        <v>0</v>
      </c>
    </row>
    <row r="4721" spans="1:11" x14ac:dyDescent="0.25">
      <c r="A4721" s="59"/>
      <c r="B4721" s="63">
        <f>IFERROR(VLOOKUP($A4721,D_SAV!$A$5:$I$29,3,0),)</f>
        <v>0</v>
      </c>
      <c r="C4721" s="64" t="str">
        <f>IFERROR(VLOOKUP($A4721,D_SAV!$A$5:$I$29,4,0),"")</f>
        <v/>
      </c>
      <c r="D4721" s="65">
        <f>IFERROR(VLOOKUP($A4721,D_SAV!$A$5:$I$29,5,0),)</f>
        <v>0</v>
      </c>
      <c r="E4721" s="60"/>
      <c r="F4721" s="60"/>
      <c r="G4721" s="60"/>
      <c r="H4721" s="60"/>
      <c r="I4721" s="60"/>
      <c r="J4721" s="60"/>
      <c r="K4721" s="65">
        <f>IFERROR(VLOOKUP($A4721,D_SAV!$A$5:$I$29,6,0),)</f>
        <v>0</v>
      </c>
    </row>
    <row r="4722" spans="1:11" x14ac:dyDescent="0.25">
      <c r="A4722" s="59"/>
      <c r="B4722" s="63">
        <f>IFERROR(VLOOKUP($A4722,D_SAV!$A$5:$I$29,3,0),)</f>
        <v>0</v>
      </c>
      <c r="C4722" s="64" t="str">
        <f>IFERROR(VLOOKUP($A4722,D_SAV!$A$5:$I$29,4,0),"")</f>
        <v/>
      </c>
      <c r="D4722" s="65">
        <f>IFERROR(VLOOKUP($A4722,D_SAV!$A$5:$I$29,5,0),)</f>
        <v>0</v>
      </c>
      <c r="E4722" s="60"/>
      <c r="F4722" s="60"/>
      <c r="G4722" s="60"/>
      <c r="H4722" s="60"/>
      <c r="I4722" s="60"/>
      <c r="J4722" s="60"/>
      <c r="K4722" s="65">
        <f>IFERROR(VLOOKUP($A4722,D_SAV!$A$5:$I$29,6,0),)</f>
        <v>0</v>
      </c>
    </row>
    <row r="4723" spans="1:11" x14ac:dyDescent="0.25">
      <c r="A4723" s="59"/>
      <c r="B4723" s="63">
        <f>IFERROR(VLOOKUP($A4723,D_SAV!$A$5:$I$29,3,0),)</f>
        <v>0</v>
      </c>
      <c r="C4723" s="64" t="str">
        <f>IFERROR(VLOOKUP($A4723,D_SAV!$A$5:$I$29,4,0),"")</f>
        <v/>
      </c>
      <c r="D4723" s="65">
        <f>IFERROR(VLOOKUP($A4723,D_SAV!$A$5:$I$29,5,0),)</f>
        <v>0</v>
      </c>
      <c r="E4723" s="60"/>
      <c r="F4723" s="60"/>
      <c r="G4723" s="60"/>
      <c r="H4723" s="60"/>
      <c r="I4723" s="60"/>
      <c r="J4723" s="60"/>
      <c r="K4723" s="65">
        <f>IFERROR(VLOOKUP($A4723,D_SAV!$A$5:$I$29,6,0),)</f>
        <v>0</v>
      </c>
    </row>
    <row r="4724" spans="1:11" x14ac:dyDescent="0.25">
      <c r="A4724" s="59"/>
      <c r="B4724" s="63">
        <f>IFERROR(VLOOKUP($A4724,D_SAV!$A$5:$I$29,3,0),)</f>
        <v>0</v>
      </c>
      <c r="C4724" s="64" t="str">
        <f>IFERROR(VLOOKUP($A4724,D_SAV!$A$5:$I$29,4,0),"")</f>
        <v/>
      </c>
      <c r="D4724" s="65">
        <f>IFERROR(VLOOKUP($A4724,D_SAV!$A$5:$I$29,5,0),)</f>
        <v>0</v>
      </c>
      <c r="E4724" s="60"/>
      <c r="F4724" s="60"/>
      <c r="G4724" s="60"/>
      <c r="H4724" s="60"/>
      <c r="I4724" s="60"/>
      <c r="J4724" s="60"/>
      <c r="K4724" s="65">
        <f>IFERROR(VLOOKUP($A4724,D_SAV!$A$5:$I$29,6,0),)</f>
        <v>0</v>
      </c>
    </row>
    <row r="4725" spans="1:11" x14ac:dyDescent="0.25">
      <c r="A4725" s="59"/>
      <c r="B4725" s="63">
        <f>IFERROR(VLOOKUP($A4725,D_SAV!$A$5:$I$29,3,0),)</f>
        <v>0</v>
      </c>
      <c r="C4725" s="64" t="str">
        <f>IFERROR(VLOOKUP($A4725,D_SAV!$A$5:$I$29,4,0),"")</f>
        <v/>
      </c>
      <c r="D4725" s="65">
        <f>IFERROR(VLOOKUP($A4725,D_SAV!$A$5:$I$29,5,0),)</f>
        <v>0</v>
      </c>
      <c r="E4725" s="60"/>
      <c r="F4725" s="60"/>
      <c r="G4725" s="60"/>
      <c r="H4725" s="60"/>
      <c r="I4725" s="60"/>
      <c r="J4725" s="60"/>
      <c r="K4725" s="65">
        <f>IFERROR(VLOOKUP($A4725,D_SAV!$A$5:$I$29,6,0),)</f>
        <v>0</v>
      </c>
    </row>
    <row r="4726" spans="1:11" x14ac:dyDescent="0.25">
      <c r="A4726" s="59"/>
      <c r="B4726" s="63">
        <f>IFERROR(VLOOKUP($A4726,D_SAV!$A$5:$I$29,3,0),)</f>
        <v>0</v>
      </c>
      <c r="C4726" s="64" t="str">
        <f>IFERROR(VLOOKUP($A4726,D_SAV!$A$5:$I$29,4,0),"")</f>
        <v/>
      </c>
      <c r="D4726" s="65">
        <f>IFERROR(VLOOKUP($A4726,D_SAV!$A$5:$I$29,5,0),)</f>
        <v>0</v>
      </c>
      <c r="E4726" s="60"/>
      <c r="F4726" s="60"/>
      <c r="G4726" s="60"/>
      <c r="H4726" s="60"/>
      <c r="I4726" s="60"/>
      <c r="J4726" s="60"/>
      <c r="K4726" s="65">
        <f>IFERROR(VLOOKUP($A4726,D_SAV!$A$5:$I$29,6,0),)</f>
        <v>0</v>
      </c>
    </row>
    <row r="4727" spans="1:11" x14ac:dyDescent="0.25">
      <c r="A4727" s="59"/>
      <c r="B4727" s="63">
        <f>IFERROR(VLOOKUP($A4727,D_SAV!$A$5:$I$29,3,0),)</f>
        <v>0</v>
      </c>
      <c r="C4727" s="64" t="str">
        <f>IFERROR(VLOOKUP($A4727,D_SAV!$A$5:$I$29,4,0),"")</f>
        <v/>
      </c>
      <c r="D4727" s="65">
        <f>IFERROR(VLOOKUP($A4727,D_SAV!$A$5:$I$29,5,0),)</f>
        <v>0</v>
      </c>
      <c r="E4727" s="60"/>
      <c r="F4727" s="60"/>
      <c r="G4727" s="60"/>
      <c r="H4727" s="60"/>
      <c r="I4727" s="60"/>
      <c r="J4727" s="60"/>
      <c r="K4727" s="65">
        <f>IFERROR(VLOOKUP($A4727,D_SAV!$A$5:$I$29,6,0),)</f>
        <v>0</v>
      </c>
    </row>
    <row r="4728" spans="1:11" x14ac:dyDescent="0.25">
      <c r="A4728" s="59"/>
      <c r="B4728" s="63">
        <f>IFERROR(VLOOKUP($A4728,D_SAV!$A$5:$I$29,3,0),)</f>
        <v>0</v>
      </c>
      <c r="C4728" s="64" t="str">
        <f>IFERROR(VLOOKUP($A4728,D_SAV!$A$5:$I$29,4,0),"")</f>
        <v/>
      </c>
      <c r="D4728" s="65">
        <f>IFERROR(VLOOKUP($A4728,D_SAV!$A$5:$I$29,5,0),)</f>
        <v>0</v>
      </c>
      <c r="E4728" s="60"/>
      <c r="F4728" s="60"/>
      <c r="G4728" s="60"/>
      <c r="H4728" s="60"/>
      <c r="I4728" s="60"/>
      <c r="J4728" s="60"/>
      <c r="K4728" s="65">
        <f>IFERROR(VLOOKUP($A4728,D_SAV!$A$5:$I$29,6,0),)</f>
        <v>0</v>
      </c>
    </row>
    <row r="4729" spans="1:11" x14ac:dyDescent="0.25">
      <c r="A4729" s="59"/>
      <c r="B4729" s="63">
        <f>IFERROR(VLOOKUP($A4729,D_SAV!$A$5:$I$29,3,0),)</f>
        <v>0</v>
      </c>
      <c r="C4729" s="64" t="str">
        <f>IFERROR(VLOOKUP($A4729,D_SAV!$A$5:$I$29,4,0),"")</f>
        <v/>
      </c>
      <c r="D4729" s="65">
        <f>IFERROR(VLOOKUP($A4729,D_SAV!$A$5:$I$29,5,0),)</f>
        <v>0</v>
      </c>
      <c r="E4729" s="60"/>
      <c r="F4729" s="60"/>
      <c r="G4729" s="60"/>
      <c r="H4729" s="60"/>
      <c r="I4729" s="60"/>
      <c r="J4729" s="60"/>
      <c r="K4729" s="65">
        <f>IFERROR(VLOOKUP($A4729,D_SAV!$A$5:$I$29,6,0),)</f>
        <v>0</v>
      </c>
    </row>
    <row r="4730" spans="1:11" x14ac:dyDescent="0.25">
      <c r="A4730" s="59"/>
      <c r="B4730" s="63">
        <f>IFERROR(VLOOKUP($A4730,D_SAV!$A$5:$I$29,3,0),)</f>
        <v>0</v>
      </c>
      <c r="C4730" s="64" t="str">
        <f>IFERROR(VLOOKUP($A4730,D_SAV!$A$5:$I$29,4,0),"")</f>
        <v/>
      </c>
      <c r="D4730" s="65">
        <f>IFERROR(VLOOKUP($A4730,D_SAV!$A$5:$I$29,5,0),)</f>
        <v>0</v>
      </c>
      <c r="E4730" s="60"/>
      <c r="F4730" s="60"/>
      <c r="G4730" s="60"/>
      <c r="H4730" s="60"/>
      <c r="I4730" s="60"/>
      <c r="J4730" s="60"/>
      <c r="K4730" s="65">
        <f>IFERROR(VLOOKUP($A4730,D_SAV!$A$5:$I$29,6,0),)</f>
        <v>0</v>
      </c>
    </row>
    <row r="4731" spans="1:11" x14ac:dyDescent="0.25">
      <c r="A4731" s="59"/>
      <c r="B4731" s="63">
        <f>IFERROR(VLOOKUP($A4731,D_SAV!$A$5:$I$29,3,0),)</f>
        <v>0</v>
      </c>
      <c r="C4731" s="64" t="str">
        <f>IFERROR(VLOOKUP($A4731,D_SAV!$A$5:$I$29,4,0),"")</f>
        <v/>
      </c>
      <c r="D4731" s="65">
        <f>IFERROR(VLOOKUP($A4731,D_SAV!$A$5:$I$29,5,0),)</f>
        <v>0</v>
      </c>
      <c r="E4731" s="60"/>
      <c r="F4731" s="60"/>
      <c r="G4731" s="60"/>
      <c r="H4731" s="60"/>
      <c r="I4731" s="60"/>
      <c r="J4731" s="60"/>
      <c r="K4731" s="65">
        <f>IFERROR(VLOOKUP($A4731,D_SAV!$A$5:$I$29,6,0),)</f>
        <v>0</v>
      </c>
    </row>
    <row r="4732" spans="1:11" x14ac:dyDescent="0.25">
      <c r="A4732" s="59"/>
      <c r="B4732" s="63">
        <f>IFERROR(VLOOKUP($A4732,D_SAV!$A$5:$I$29,3,0),)</f>
        <v>0</v>
      </c>
      <c r="C4732" s="64" t="str">
        <f>IFERROR(VLOOKUP($A4732,D_SAV!$A$5:$I$29,4,0),"")</f>
        <v/>
      </c>
      <c r="D4732" s="65">
        <f>IFERROR(VLOOKUP($A4732,D_SAV!$A$5:$I$29,5,0),)</f>
        <v>0</v>
      </c>
      <c r="E4732" s="60"/>
      <c r="F4732" s="60"/>
      <c r="G4732" s="60"/>
      <c r="H4732" s="60"/>
      <c r="I4732" s="60"/>
      <c r="J4732" s="60"/>
      <c r="K4732" s="65">
        <f>IFERROR(VLOOKUP($A4732,D_SAV!$A$5:$I$29,6,0),)</f>
        <v>0</v>
      </c>
    </row>
    <row r="4733" spans="1:11" x14ac:dyDescent="0.25">
      <c r="A4733" s="59"/>
      <c r="B4733" s="63">
        <f>IFERROR(VLOOKUP($A4733,D_SAV!$A$5:$I$29,3,0),)</f>
        <v>0</v>
      </c>
      <c r="C4733" s="64" t="str">
        <f>IFERROR(VLOOKUP($A4733,D_SAV!$A$5:$I$29,4,0),"")</f>
        <v/>
      </c>
      <c r="D4733" s="65">
        <f>IFERROR(VLOOKUP($A4733,D_SAV!$A$5:$I$29,5,0),)</f>
        <v>0</v>
      </c>
      <c r="E4733" s="60"/>
      <c r="F4733" s="60"/>
      <c r="G4733" s="60"/>
      <c r="H4733" s="60"/>
      <c r="I4733" s="60"/>
      <c r="J4733" s="60"/>
      <c r="K4733" s="65">
        <f>IFERROR(VLOOKUP($A4733,D_SAV!$A$5:$I$29,6,0),)</f>
        <v>0</v>
      </c>
    </row>
    <row r="4734" spans="1:11" x14ac:dyDescent="0.25">
      <c r="A4734" s="59"/>
      <c r="B4734" s="63">
        <f>IFERROR(VLOOKUP($A4734,D_SAV!$A$5:$I$29,3,0),)</f>
        <v>0</v>
      </c>
      <c r="C4734" s="64" t="str">
        <f>IFERROR(VLOOKUP($A4734,D_SAV!$A$5:$I$29,4,0),"")</f>
        <v/>
      </c>
      <c r="D4734" s="65">
        <f>IFERROR(VLOOKUP($A4734,D_SAV!$A$5:$I$29,5,0),)</f>
        <v>0</v>
      </c>
      <c r="E4734" s="60"/>
      <c r="F4734" s="60"/>
      <c r="G4734" s="60"/>
      <c r="H4734" s="60"/>
      <c r="I4734" s="60"/>
      <c r="J4734" s="60"/>
      <c r="K4734" s="65">
        <f>IFERROR(VLOOKUP($A4734,D_SAV!$A$5:$I$29,6,0),)</f>
        <v>0</v>
      </c>
    </row>
    <row r="4735" spans="1:11" x14ac:dyDescent="0.25">
      <c r="A4735" s="59"/>
      <c r="B4735" s="63">
        <f>IFERROR(VLOOKUP($A4735,D_SAV!$A$5:$I$29,3,0),)</f>
        <v>0</v>
      </c>
      <c r="C4735" s="64" t="str">
        <f>IFERROR(VLOOKUP($A4735,D_SAV!$A$5:$I$29,4,0),"")</f>
        <v/>
      </c>
      <c r="D4735" s="65">
        <f>IFERROR(VLOOKUP($A4735,D_SAV!$A$5:$I$29,5,0),)</f>
        <v>0</v>
      </c>
      <c r="E4735" s="60"/>
      <c r="F4735" s="60"/>
      <c r="G4735" s="60"/>
      <c r="H4735" s="60"/>
      <c r="I4735" s="60"/>
      <c r="J4735" s="60"/>
      <c r="K4735" s="65">
        <f>IFERROR(VLOOKUP($A4735,D_SAV!$A$5:$I$29,6,0),)</f>
        <v>0</v>
      </c>
    </row>
    <row r="4736" spans="1:11" x14ac:dyDescent="0.25">
      <c r="A4736" s="59"/>
      <c r="B4736" s="63">
        <f>IFERROR(VLOOKUP($A4736,D_SAV!$A$5:$I$29,3,0),)</f>
        <v>0</v>
      </c>
      <c r="C4736" s="64" t="str">
        <f>IFERROR(VLOOKUP($A4736,D_SAV!$A$5:$I$29,4,0),"")</f>
        <v/>
      </c>
      <c r="D4736" s="65">
        <f>IFERROR(VLOOKUP($A4736,D_SAV!$A$5:$I$29,5,0),)</f>
        <v>0</v>
      </c>
      <c r="E4736" s="60"/>
      <c r="F4736" s="60"/>
      <c r="G4736" s="60"/>
      <c r="H4736" s="60"/>
      <c r="I4736" s="60"/>
      <c r="J4736" s="60"/>
      <c r="K4736" s="65">
        <f>IFERROR(VLOOKUP($A4736,D_SAV!$A$5:$I$29,6,0),)</f>
        <v>0</v>
      </c>
    </row>
    <row r="4737" spans="1:11" x14ac:dyDescent="0.25">
      <c r="A4737" s="59"/>
      <c r="B4737" s="63">
        <f>IFERROR(VLOOKUP($A4737,D_SAV!$A$5:$I$29,3,0),)</f>
        <v>0</v>
      </c>
      <c r="C4737" s="64" t="str">
        <f>IFERROR(VLOOKUP($A4737,D_SAV!$A$5:$I$29,4,0),"")</f>
        <v/>
      </c>
      <c r="D4737" s="65">
        <f>IFERROR(VLOOKUP($A4737,D_SAV!$A$5:$I$29,5,0),)</f>
        <v>0</v>
      </c>
      <c r="E4737" s="60"/>
      <c r="F4737" s="60"/>
      <c r="G4737" s="60"/>
      <c r="H4737" s="60"/>
      <c r="I4737" s="60"/>
      <c r="J4737" s="60"/>
      <c r="K4737" s="65">
        <f>IFERROR(VLOOKUP($A4737,D_SAV!$A$5:$I$29,6,0),)</f>
        <v>0</v>
      </c>
    </row>
    <row r="4738" spans="1:11" x14ac:dyDescent="0.25">
      <c r="A4738" s="59"/>
      <c r="B4738" s="63">
        <f>IFERROR(VLOOKUP($A4738,D_SAV!$A$5:$I$29,3,0),)</f>
        <v>0</v>
      </c>
      <c r="C4738" s="64" t="str">
        <f>IFERROR(VLOOKUP($A4738,D_SAV!$A$5:$I$29,4,0),"")</f>
        <v/>
      </c>
      <c r="D4738" s="65">
        <f>IFERROR(VLOOKUP($A4738,D_SAV!$A$5:$I$29,5,0),)</f>
        <v>0</v>
      </c>
      <c r="E4738" s="60"/>
      <c r="F4738" s="60"/>
      <c r="G4738" s="60"/>
      <c r="H4738" s="60"/>
      <c r="I4738" s="60"/>
      <c r="J4738" s="60"/>
      <c r="K4738" s="65">
        <f>IFERROR(VLOOKUP($A4738,D_SAV!$A$5:$I$29,6,0),)</f>
        <v>0</v>
      </c>
    </row>
    <row r="4739" spans="1:11" x14ac:dyDescent="0.25">
      <c r="A4739" s="59"/>
      <c r="B4739" s="63">
        <f>IFERROR(VLOOKUP($A4739,D_SAV!$A$5:$I$29,3,0),)</f>
        <v>0</v>
      </c>
      <c r="C4739" s="64" t="str">
        <f>IFERROR(VLOOKUP($A4739,D_SAV!$A$5:$I$29,4,0),"")</f>
        <v/>
      </c>
      <c r="D4739" s="65">
        <f>IFERROR(VLOOKUP($A4739,D_SAV!$A$5:$I$29,5,0),)</f>
        <v>0</v>
      </c>
      <c r="E4739" s="60"/>
      <c r="F4739" s="60"/>
      <c r="G4739" s="60"/>
      <c r="H4739" s="60"/>
      <c r="I4739" s="60"/>
      <c r="J4739" s="60"/>
      <c r="K4739" s="65">
        <f>IFERROR(VLOOKUP($A4739,D_SAV!$A$5:$I$29,6,0),)</f>
        <v>0</v>
      </c>
    </row>
    <row r="4740" spans="1:11" x14ac:dyDescent="0.25">
      <c r="A4740" s="59"/>
      <c r="B4740" s="63">
        <f>IFERROR(VLOOKUP($A4740,D_SAV!$A$5:$I$29,3,0),)</f>
        <v>0</v>
      </c>
      <c r="C4740" s="64" t="str">
        <f>IFERROR(VLOOKUP($A4740,D_SAV!$A$5:$I$29,4,0),"")</f>
        <v/>
      </c>
      <c r="D4740" s="65">
        <f>IFERROR(VLOOKUP($A4740,D_SAV!$A$5:$I$29,5,0),)</f>
        <v>0</v>
      </c>
      <c r="E4740" s="60"/>
      <c r="F4740" s="60"/>
      <c r="G4740" s="60"/>
      <c r="H4740" s="60"/>
      <c r="I4740" s="60"/>
      <c r="J4740" s="60"/>
      <c r="K4740" s="65">
        <f>IFERROR(VLOOKUP($A4740,D_SAV!$A$5:$I$29,6,0),)</f>
        <v>0</v>
      </c>
    </row>
    <row r="4741" spans="1:11" x14ac:dyDescent="0.25">
      <c r="A4741" s="59"/>
      <c r="B4741" s="63">
        <f>IFERROR(VLOOKUP($A4741,D_SAV!$A$5:$I$29,3,0),)</f>
        <v>0</v>
      </c>
      <c r="C4741" s="64" t="str">
        <f>IFERROR(VLOOKUP($A4741,D_SAV!$A$5:$I$29,4,0),"")</f>
        <v/>
      </c>
      <c r="D4741" s="65">
        <f>IFERROR(VLOOKUP($A4741,D_SAV!$A$5:$I$29,5,0),)</f>
        <v>0</v>
      </c>
      <c r="E4741" s="60"/>
      <c r="F4741" s="60"/>
      <c r="G4741" s="60"/>
      <c r="H4741" s="60"/>
      <c r="I4741" s="60"/>
      <c r="J4741" s="60"/>
      <c r="K4741" s="65">
        <f>IFERROR(VLOOKUP($A4741,D_SAV!$A$5:$I$29,6,0),)</f>
        <v>0</v>
      </c>
    </row>
    <row r="4742" spans="1:11" x14ac:dyDescent="0.25">
      <c r="A4742" s="59"/>
      <c r="B4742" s="63">
        <f>IFERROR(VLOOKUP($A4742,D_SAV!$A$5:$I$29,3,0),)</f>
        <v>0</v>
      </c>
      <c r="C4742" s="64" t="str">
        <f>IFERROR(VLOOKUP($A4742,D_SAV!$A$5:$I$29,4,0),"")</f>
        <v/>
      </c>
      <c r="D4742" s="65">
        <f>IFERROR(VLOOKUP($A4742,D_SAV!$A$5:$I$29,5,0),)</f>
        <v>0</v>
      </c>
      <c r="E4742" s="60"/>
      <c r="F4742" s="60"/>
      <c r="G4742" s="60"/>
      <c r="H4742" s="60"/>
      <c r="I4742" s="60"/>
      <c r="J4742" s="60"/>
      <c r="K4742" s="65">
        <f>IFERROR(VLOOKUP($A4742,D_SAV!$A$5:$I$29,6,0),)</f>
        <v>0</v>
      </c>
    </row>
    <row r="4743" spans="1:11" x14ac:dyDescent="0.25">
      <c r="A4743" s="59"/>
      <c r="B4743" s="63">
        <f>IFERROR(VLOOKUP($A4743,D_SAV!$A$5:$I$29,3,0),)</f>
        <v>0</v>
      </c>
      <c r="C4743" s="64" t="str">
        <f>IFERROR(VLOOKUP($A4743,D_SAV!$A$5:$I$29,4,0),"")</f>
        <v/>
      </c>
      <c r="D4743" s="65">
        <f>IFERROR(VLOOKUP($A4743,D_SAV!$A$5:$I$29,5,0),)</f>
        <v>0</v>
      </c>
      <c r="E4743" s="60"/>
      <c r="F4743" s="60"/>
      <c r="G4743" s="60"/>
      <c r="H4743" s="60"/>
      <c r="I4743" s="60"/>
      <c r="J4743" s="60"/>
      <c r="K4743" s="65">
        <f>IFERROR(VLOOKUP($A4743,D_SAV!$A$5:$I$29,6,0),)</f>
        <v>0</v>
      </c>
    </row>
    <row r="4744" spans="1:11" x14ac:dyDescent="0.25">
      <c r="A4744" s="59"/>
      <c r="B4744" s="63">
        <f>IFERROR(VLOOKUP($A4744,D_SAV!$A$5:$I$29,3,0),)</f>
        <v>0</v>
      </c>
      <c r="C4744" s="64" t="str">
        <f>IFERROR(VLOOKUP($A4744,D_SAV!$A$5:$I$29,4,0),"")</f>
        <v/>
      </c>
      <c r="D4744" s="65">
        <f>IFERROR(VLOOKUP($A4744,D_SAV!$A$5:$I$29,5,0),)</f>
        <v>0</v>
      </c>
      <c r="E4744" s="60"/>
      <c r="F4744" s="60"/>
      <c r="G4744" s="60"/>
      <c r="H4744" s="60"/>
      <c r="I4744" s="60"/>
      <c r="J4744" s="60"/>
      <c r="K4744" s="65">
        <f>IFERROR(VLOOKUP($A4744,D_SAV!$A$5:$I$29,6,0),)</f>
        <v>0</v>
      </c>
    </row>
    <row r="4745" spans="1:11" x14ac:dyDescent="0.25">
      <c r="A4745" s="59"/>
      <c r="B4745" s="63">
        <f>IFERROR(VLOOKUP($A4745,D_SAV!$A$5:$I$29,3,0),)</f>
        <v>0</v>
      </c>
      <c r="C4745" s="64" t="str">
        <f>IFERROR(VLOOKUP($A4745,D_SAV!$A$5:$I$29,4,0),"")</f>
        <v/>
      </c>
      <c r="D4745" s="65">
        <f>IFERROR(VLOOKUP($A4745,D_SAV!$A$5:$I$29,5,0),)</f>
        <v>0</v>
      </c>
      <c r="E4745" s="60"/>
      <c r="F4745" s="60"/>
      <c r="G4745" s="60"/>
      <c r="H4745" s="60"/>
      <c r="I4745" s="60"/>
      <c r="J4745" s="60"/>
      <c r="K4745" s="65">
        <f>IFERROR(VLOOKUP($A4745,D_SAV!$A$5:$I$29,6,0),)</f>
        <v>0</v>
      </c>
    </row>
    <row r="4746" spans="1:11" x14ac:dyDescent="0.25">
      <c r="A4746" s="59"/>
      <c r="B4746" s="63">
        <f>IFERROR(VLOOKUP($A4746,D_SAV!$A$5:$I$29,3,0),)</f>
        <v>0</v>
      </c>
      <c r="C4746" s="64" t="str">
        <f>IFERROR(VLOOKUP($A4746,D_SAV!$A$5:$I$29,4,0),"")</f>
        <v/>
      </c>
      <c r="D4746" s="65">
        <f>IFERROR(VLOOKUP($A4746,D_SAV!$A$5:$I$29,5,0),)</f>
        <v>0</v>
      </c>
      <c r="E4746" s="60"/>
      <c r="F4746" s="60"/>
      <c r="G4746" s="60"/>
      <c r="H4746" s="60"/>
      <c r="I4746" s="60"/>
      <c r="J4746" s="60"/>
      <c r="K4746" s="65">
        <f>IFERROR(VLOOKUP($A4746,D_SAV!$A$5:$I$29,6,0),)</f>
        <v>0</v>
      </c>
    </row>
    <row r="4747" spans="1:11" x14ac:dyDescent="0.25">
      <c r="A4747" s="59"/>
      <c r="B4747" s="63">
        <f>IFERROR(VLOOKUP($A4747,D_SAV!$A$5:$I$29,3,0),)</f>
        <v>0</v>
      </c>
      <c r="C4747" s="64" t="str">
        <f>IFERROR(VLOOKUP($A4747,D_SAV!$A$5:$I$29,4,0),"")</f>
        <v/>
      </c>
      <c r="D4747" s="65">
        <f>IFERROR(VLOOKUP($A4747,D_SAV!$A$5:$I$29,5,0),)</f>
        <v>0</v>
      </c>
      <c r="E4747" s="60"/>
      <c r="F4747" s="60"/>
      <c r="G4747" s="60"/>
      <c r="H4747" s="60"/>
      <c r="I4747" s="60"/>
      <c r="J4747" s="60"/>
      <c r="K4747" s="65">
        <f>IFERROR(VLOOKUP($A4747,D_SAV!$A$5:$I$29,6,0),)</f>
        <v>0</v>
      </c>
    </row>
    <row r="4748" spans="1:11" x14ac:dyDescent="0.25">
      <c r="A4748" s="59"/>
      <c r="B4748" s="63">
        <f>IFERROR(VLOOKUP($A4748,D_SAV!$A$5:$I$29,3,0),)</f>
        <v>0</v>
      </c>
      <c r="C4748" s="64" t="str">
        <f>IFERROR(VLOOKUP($A4748,D_SAV!$A$5:$I$29,4,0),"")</f>
        <v/>
      </c>
      <c r="D4748" s="65">
        <f>IFERROR(VLOOKUP($A4748,D_SAV!$A$5:$I$29,5,0),)</f>
        <v>0</v>
      </c>
      <c r="E4748" s="60"/>
      <c r="F4748" s="60"/>
      <c r="G4748" s="60"/>
      <c r="H4748" s="60"/>
      <c r="I4748" s="60"/>
      <c r="J4748" s="60"/>
      <c r="K4748" s="65">
        <f>IFERROR(VLOOKUP($A4748,D_SAV!$A$5:$I$29,6,0),)</f>
        <v>0</v>
      </c>
    </row>
    <row r="4749" spans="1:11" x14ac:dyDescent="0.25">
      <c r="A4749" s="59"/>
      <c r="B4749" s="63">
        <f>IFERROR(VLOOKUP($A4749,D_SAV!$A$5:$I$29,3,0),)</f>
        <v>0</v>
      </c>
      <c r="C4749" s="64" t="str">
        <f>IFERROR(VLOOKUP($A4749,D_SAV!$A$5:$I$29,4,0),"")</f>
        <v/>
      </c>
      <c r="D4749" s="65">
        <f>IFERROR(VLOOKUP($A4749,D_SAV!$A$5:$I$29,5,0),)</f>
        <v>0</v>
      </c>
      <c r="E4749" s="60"/>
      <c r="F4749" s="60"/>
      <c r="G4749" s="60"/>
      <c r="H4749" s="60"/>
      <c r="I4749" s="60"/>
      <c r="J4749" s="60"/>
      <c r="K4749" s="65">
        <f>IFERROR(VLOOKUP($A4749,D_SAV!$A$5:$I$29,6,0),)</f>
        <v>0</v>
      </c>
    </row>
    <row r="4750" spans="1:11" x14ac:dyDescent="0.25">
      <c r="A4750" s="59"/>
      <c r="B4750" s="63">
        <f>IFERROR(VLOOKUP($A4750,D_SAV!$A$5:$I$29,3,0),)</f>
        <v>0</v>
      </c>
      <c r="C4750" s="64" t="str">
        <f>IFERROR(VLOOKUP($A4750,D_SAV!$A$5:$I$29,4,0),"")</f>
        <v/>
      </c>
      <c r="D4750" s="65">
        <f>IFERROR(VLOOKUP($A4750,D_SAV!$A$5:$I$29,5,0),)</f>
        <v>0</v>
      </c>
      <c r="E4750" s="60"/>
      <c r="F4750" s="60"/>
      <c r="G4750" s="60"/>
      <c r="H4750" s="60"/>
      <c r="I4750" s="60"/>
      <c r="J4750" s="60"/>
      <c r="K4750" s="65">
        <f>IFERROR(VLOOKUP($A4750,D_SAV!$A$5:$I$29,6,0),)</f>
        <v>0</v>
      </c>
    </row>
    <row r="4751" spans="1:11" x14ac:dyDescent="0.25">
      <c r="A4751" s="59"/>
      <c r="B4751" s="63">
        <f>IFERROR(VLOOKUP($A4751,D_SAV!$A$5:$I$29,3,0),)</f>
        <v>0</v>
      </c>
      <c r="C4751" s="64" t="str">
        <f>IFERROR(VLOOKUP($A4751,D_SAV!$A$5:$I$29,4,0),"")</f>
        <v/>
      </c>
      <c r="D4751" s="65">
        <f>IFERROR(VLOOKUP($A4751,D_SAV!$A$5:$I$29,5,0),)</f>
        <v>0</v>
      </c>
      <c r="E4751" s="60"/>
      <c r="F4751" s="60"/>
      <c r="G4751" s="60"/>
      <c r="H4751" s="60"/>
      <c r="I4751" s="60"/>
      <c r="J4751" s="60"/>
      <c r="K4751" s="65">
        <f>IFERROR(VLOOKUP($A4751,D_SAV!$A$5:$I$29,6,0),)</f>
        <v>0</v>
      </c>
    </row>
    <row r="4752" spans="1:11" x14ac:dyDescent="0.25">
      <c r="A4752" s="59"/>
      <c r="B4752" s="63">
        <f>IFERROR(VLOOKUP($A4752,D_SAV!$A$5:$I$29,3,0),)</f>
        <v>0</v>
      </c>
      <c r="C4752" s="64" t="str">
        <f>IFERROR(VLOOKUP($A4752,D_SAV!$A$5:$I$29,4,0),"")</f>
        <v/>
      </c>
      <c r="D4752" s="65">
        <f>IFERROR(VLOOKUP($A4752,D_SAV!$A$5:$I$29,5,0),)</f>
        <v>0</v>
      </c>
      <c r="E4752" s="60"/>
      <c r="F4752" s="60"/>
      <c r="G4752" s="60"/>
      <c r="H4752" s="60"/>
      <c r="I4752" s="60"/>
      <c r="J4752" s="60"/>
      <c r="K4752" s="65">
        <f>IFERROR(VLOOKUP($A4752,D_SAV!$A$5:$I$29,6,0),)</f>
        <v>0</v>
      </c>
    </row>
    <row r="4753" spans="1:11" x14ac:dyDescent="0.25">
      <c r="A4753" s="59"/>
      <c r="B4753" s="63">
        <f>IFERROR(VLOOKUP($A4753,D_SAV!$A$5:$I$29,3,0),)</f>
        <v>0</v>
      </c>
      <c r="C4753" s="64" t="str">
        <f>IFERROR(VLOOKUP($A4753,D_SAV!$A$5:$I$29,4,0),"")</f>
        <v/>
      </c>
      <c r="D4753" s="65">
        <f>IFERROR(VLOOKUP($A4753,D_SAV!$A$5:$I$29,5,0),)</f>
        <v>0</v>
      </c>
      <c r="E4753" s="60"/>
      <c r="F4753" s="60"/>
      <c r="G4753" s="60"/>
      <c r="H4753" s="60"/>
      <c r="I4753" s="60"/>
      <c r="J4753" s="60"/>
      <c r="K4753" s="65">
        <f>IFERROR(VLOOKUP($A4753,D_SAV!$A$5:$I$29,6,0),)</f>
        <v>0</v>
      </c>
    </row>
    <row r="4754" spans="1:11" x14ac:dyDescent="0.25">
      <c r="A4754" s="59"/>
      <c r="B4754" s="63">
        <f>IFERROR(VLOOKUP($A4754,D_SAV!$A$5:$I$29,3,0),)</f>
        <v>0</v>
      </c>
      <c r="C4754" s="64" t="str">
        <f>IFERROR(VLOOKUP($A4754,D_SAV!$A$5:$I$29,4,0),"")</f>
        <v/>
      </c>
      <c r="D4754" s="65">
        <f>IFERROR(VLOOKUP($A4754,D_SAV!$A$5:$I$29,5,0),)</f>
        <v>0</v>
      </c>
      <c r="E4754" s="60"/>
      <c r="F4754" s="60"/>
      <c r="G4754" s="60"/>
      <c r="H4754" s="60"/>
      <c r="I4754" s="60"/>
      <c r="J4754" s="60"/>
      <c r="K4754" s="65">
        <f>IFERROR(VLOOKUP($A4754,D_SAV!$A$5:$I$29,6,0),)</f>
        <v>0</v>
      </c>
    </row>
    <row r="4755" spans="1:11" x14ac:dyDescent="0.25">
      <c r="A4755" s="59"/>
      <c r="B4755" s="63">
        <f>IFERROR(VLOOKUP($A4755,D_SAV!$A$5:$I$29,3,0),)</f>
        <v>0</v>
      </c>
      <c r="C4755" s="64" t="str">
        <f>IFERROR(VLOOKUP($A4755,D_SAV!$A$5:$I$29,4,0),"")</f>
        <v/>
      </c>
      <c r="D4755" s="65">
        <f>IFERROR(VLOOKUP($A4755,D_SAV!$A$5:$I$29,5,0),)</f>
        <v>0</v>
      </c>
      <c r="E4755" s="60"/>
      <c r="F4755" s="60"/>
      <c r="G4755" s="60"/>
      <c r="H4755" s="60"/>
      <c r="I4755" s="60"/>
      <c r="J4755" s="60"/>
      <c r="K4755" s="65">
        <f>IFERROR(VLOOKUP($A4755,D_SAV!$A$5:$I$29,6,0),)</f>
        <v>0</v>
      </c>
    </row>
    <row r="4756" spans="1:11" x14ac:dyDescent="0.25">
      <c r="A4756" s="59"/>
      <c r="B4756" s="63">
        <f>IFERROR(VLOOKUP($A4756,D_SAV!$A$5:$I$29,3,0),)</f>
        <v>0</v>
      </c>
      <c r="C4756" s="64" t="str">
        <f>IFERROR(VLOOKUP($A4756,D_SAV!$A$5:$I$29,4,0),"")</f>
        <v/>
      </c>
      <c r="D4756" s="65">
        <f>IFERROR(VLOOKUP($A4756,D_SAV!$A$5:$I$29,5,0),)</f>
        <v>0</v>
      </c>
      <c r="E4756" s="60"/>
      <c r="F4756" s="60"/>
      <c r="G4756" s="60"/>
      <c r="H4756" s="60"/>
      <c r="I4756" s="60"/>
      <c r="J4756" s="60"/>
      <c r="K4756" s="65">
        <f>IFERROR(VLOOKUP($A4756,D_SAV!$A$5:$I$29,6,0),)</f>
        <v>0</v>
      </c>
    </row>
    <row r="4757" spans="1:11" x14ac:dyDescent="0.25">
      <c r="A4757" s="59"/>
      <c r="B4757" s="63">
        <f>IFERROR(VLOOKUP($A4757,D_SAV!$A$5:$I$29,3,0),)</f>
        <v>0</v>
      </c>
      <c r="C4757" s="64" t="str">
        <f>IFERROR(VLOOKUP($A4757,D_SAV!$A$5:$I$29,4,0),"")</f>
        <v/>
      </c>
      <c r="D4757" s="65">
        <f>IFERROR(VLOOKUP($A4757,D_SAV!$A$5:$I$29,5,0),)</f>
        <v>0</v>
      </c>
      <c r="E4757" s="60"/>
      <c r="F4757" s="60"/>
      <c r="G4757" s="60"/>
      <c r="H4757" s="60"/>
      <c r="I4757" s="60"/>
      <c r="J4757" s="60"/>
      <c r="K4757" s="65">
        <f>IFERROR(VLOOKUP($A4757,D_SAV!$A$5:$I$29,6,0),)</f>
        <v>0</v>
      </c>
    </row>
    <row r="4758" spans="1:11" x14ac:dyDescent="0.25">
      <c r="A4758" s="59"/>
      <c r="B4758" s="63">
        <f>IFERROR(VLOOKUP($A4758,D_SAV!$A$5:$I$29,3,0),)</f>
        <v>0</v>
      </c>
      <c r="C4758" s="64" t="str">
        <f>IFERROR(VLOOKUP($A4758,D_SAV!$A$5:$I$29,4,0),"")</f>
        <v/>
      </c>
      <c r="D4758" s="65">
        <f>IFERROR(VLOOKUP($A4758,D_SAV!$A$5:$I$29,5,0),)</f>
        <v>0</v>
      </c>
      <c r="E4758" s="60"/>
      <c r="F4758" s="60"/>
      <c r="G4758" s="60"/>
      <c r="H4758" s="60"/>
      <c r="I4758" s="60"/>
      <c r="J4758" s="60"/>
      <c r="K4758" s="65">
        <f>IFERROR(VLOOKUP($A4758,D_SAV!$A$5:$I$29,6,0),)</f>
        <v>0</v>
      </c>
    </row>
    <row r="4759" spans="1:11" x14ac:dyDescent="0.25">
      <c r="A4759" s="59"/>
      <c r="B4759" s="63">
        <f>IFERROR(VLOOKUP($A4759,D_SAV!$A$5:$I$29,3,0),)</f>
        <v>0</v>
      </c>
      <c r="C4759" s="64" t="str">
        <f>IFERROR(VLOOKUP($A4759,D_SAV!$A$5:$I$29,4,0),"")</f>
        <v/>
      </c>
      <c r="D4759" s="65">
        <f>IFERROR(VLOOKUP($A4759,D_SAV!$A$5:$I$29,5,0),)</f>
        <v>0</v>
      </c>
      <c r="E4759" s="60"/>
      <c r="F4759" s="60"/>
      <c r="G4759" s="60"/>
      <c r="H4759" s="60"/>
      <c r="I4759" s="60"/>
      <c r="J4759" s="60"/>
      <c r="K4759" s="65">
        <f>IFERROR(VLOOKUP($A4759,D_SAV!$A$5:$I$29,6,0),)</f>
        <v>0</v>
      </c>
    </row>
    <row r="4760" spans="1:11" x14ac:dyDescent="0.25">
      <c r="A4760" s="59"/>
      <c r="B4760" s="63">
        <f>IFERROR(VLOOKUP($A4760,D_SAV!$A$5:$I$29,3,0),)</f>
        <v>0</v>
      </c>
      <c r="C4760" s="64" t="str">
        <f>IFERROR(VLOOKUP($A4760,D_SAV!$A$5:$I$29,4,0),"")</f>
        <v/>
      </c>
      <c r="D4760" s="65">
        <f>IFERROR(VLOOKUP($A4760,D_SAV!$A$5:$I$29,5,0),)</f>
        <v>0</v>
      </c>
      <c r="E4760" s="60"/>
      <c r="F4760" s="60"/>
      <c r="G4760" s="60"/>
      <c r="H4760" s="60"/>
      <c r="I4760" s="60"/>
      <c r="J4760" s="60"/>
      <c r="K4760" s="65">
        <f>IFERROR(VLOOKUP($A4760,D_SAV!$A$5:$I$29,6,0),)</f>
        <v>0</v>
      </c>
    </row>
    <row r="4761" spans="1:11" x14ac:dyDescent="0.25">
      <c r="A4761" s="59"/>
      <c r="B4761" s="63">
        <f>IFERROR(VLOOKUP($A4761,D_SAV!$A$5:$I$29,3,0),)</f>
        <v>0</v>
      </c>
      <c r="C4761" s="64" t="str">
        <f>IFERROR(VLOOKUP($A4761,D_SAV!$A$5:$I$29,4,0),"")</f>
        <v/>
      </c>
      <c r="D4761" s="65">
        <f>IFERROR(VLOOKUP($A4761,D_SAV!$A$5:$I$29,5,0),)</f>
        <v>0</v>
      </c>
      <c r="E4761" s="60"/>
      <c r="F4761" s="60"/>
      <c r="G4761" s="60"/>
      <c r="H4761" s="60"/>
      <c r="I4761" s="60"/>
      <c r="J4761" s="60"/>
      <c r="K4761" s="65">
        <f>IFERROR(VLOOKUP($A4761,D_SAV!$A$5:$I$29,6,0),)</f>
        <v>0</v>
      </c>
    </row>
    <row r="4762" spans="1:11" x14ac:dyDescent="0.25">
      <c r="A4762" s="59"/>
      <c r="B4762" s="63">
        <f>IFERROR(VLOOKUP($A4762,D_SAV!$A$5:$I$29,3,0),)</f>
        <v>0</v>
      </c>
      <c r="C4762" s="64" t="str">
        <f>IFERROR(VLOOKUP($A4762,D_SAV!$A$5:$I$29,4,0),"")</f>
        <v/>
      </c>
      <c r="D4762" s="65">
        <f>IFERROR(VLOOKUP($A4762,D_SAV!$A$5:$I$29,5,0),)</f>
        <v>0</v>
      </c>
      <c r="E4762" s="60"/>
      <c r="F4762" s="60"/>
      <c r="G4762" s="60"/>
      <c r="H4762" s="60"/>
      <c r="I4762" s="60"/>
      <c r="J4762" s="60"/>
      <c r="K4762" s="65">
        <f>IFERROR(VLOOKUP($A4762,D_SAV!$A$5:$I$29,6,0),)</f>
        <v>0</v>
      </c>
    </row>
    <row r="4763" spans="1:11" x14ac:dyDescent="0.25">
      <c r="A4763" s="59"/>
      <c r="B4763" s="63">
        <f>IFERROR(VLOOKUP($A4763,D_SAV!$A$5:$I$29,3,0),)</f>
        <v>0</v>
      </c>
      <c r="C4763" s="64" t="str">
        <f>IFERROR(VLOOKUP($A4763,D_SAV!$A$5:$I$29,4,0),"")</f>
        <v/>
      </c>
      <c r="D4763" s="65">
        <f>IFERROR(VLOOKUP($A4763,D_SAV!$A$5:$I$29,5,0),)</f>
        <v>0</v>
      </c>
      <c r="E4763" s="60"/>
      <c r="F4763" s="60"/>
      <c r="G4763" s="60"/>
      <c r="H4763" s="60"/>
      <c r="I4763" s="60"/>
      <c r="J4763" s="60"/>
      <c r="K4763" s="65">
        <f>IFERROR(VLOOKUP($A4763,D_SAV!$A$5:$I$29,6,0),)</f>
        <v>0</v>
      </c>
    </row>
    <row r="4764" spans="1:11" x14ac:dyDescent="0.25">
      <c r="A4764" s="59"/>
      <c r="B4764" s="63">
        <f>IFERROR(VLOOKUP($A4764,D_SAV!$A$5:$I$29,3,0),)</f>
        <v>0</v>
      </c>
      <c r="C4764" s="64" t="str">
        <f>IFERROR(VLOOKUP($A4764,D_SAV!$A$5:$I$29,4,0),"")</f>
        <v/>
      </c>
      <c r="D4764" s="65">
        <f>IFERROR(VLOOKUP($A4764,D_SAV!$A$5:$I$29,5,0),)</f>
        <v>0</v>
      </c>
      <c r="E4764" s="60"/>
      <c r="F4764" s="60"/>
      <c r="G4764" s="60"/>
      <c r="H4764" s="60"/>
      <c r="I4764" s="60"/>
      <c r="J4764" s="60"/>
      <c r="K4764" s="65">
        <f>IFERROR(VLOOKUP($A4764,D_SAV!$A$5:$I$29,6,0),)</f>
        <v>0</v>
      </c>
    </row>
    <row r="4765" spans="1:11" x14ac:dyDescent="0.25">
      <c r="A4765" s="59"/>
      <c r="B4765" s="63">
        <f>IFERROR(VLOOKUP($A4765,D_SAV!$A$5:$I$29,3,0),)</f>
        <v>0</v>
      </c>
      <c r="C4765" s="64" t="str">
        <f>IFERROR(VLOOKUP($A4765,D_SAV!$A$5:$I$29,4,0),"")</f>
        <v/>
      </c>
      <c r="D4765" s="65">
        <f>IFERROR(VLOOKUP($A4765,D_SAV!$A$5:$I$29,5,0),)</f>
        <v>0</v>
      </c>
      <c r="E4765" s="60"/>
      <c r="F4765" s="60"/>
      <c r="G4765" s="60"/>
      <c r="H4765" s="60"/>
      <c r="I4765" s="60"/>
      <c r="J4765" s="60"/>
      <c r="K4765" s="65">
        <f>IFERROR(VLOOKUP($A4765,D_SAV!$A$5:$I$29,6,0),)</f>
        <v>0</v>
      </c>
    </row>
    <row r="4766" spans="1:11" x14ac:dyDescent="0.25">
      <c r="A4766" s="59"/>
      <c r="B4766" s="63">
        <f>IFERROR(VLOOKUP($A4766,D_SAV!$A$5:$I$29,3,0),)</f>
        <v>0</v>
      </c>
      <c r="C4766" s="64" t="str">
        <f>IFERROR(VLOOKUP($A4766,D_SAV!$A$5:$I$29,4,0),"")</f>
        <v/>
      </c>
      <c r="D4766" s="65">
        <f>IFERROR(VLOOKUP($A4766,D_SAV!$A$5:$I$29,5,0),)</f>
        <v>0</v>
      </c>
      <c r="E4766" s="60"/>
      <c r="F4766" s="60"/>
      <c r="G4766" s="60"/>
      <c r="H4766" s="60"/>
      <c r="I4766" s="60"/>
      <c r="J4766" s="60"/>
      <c r="K4766" s="65">
        <f>IFERROR(VLOOKUP($A4766,D_SAV!$A$5:$I$29,6,0),)</f>
        <v>0</v>
      </c>
    </row>
    <row r="4767" spans="1:11" x14ac:dyDescent="0.25">
      <c r="A4767" s="59"/>
      <c r="B4767" s="63">
        <f>IFERROR(VLOOKUP($A4767,D_SAV!$A$5:$I$29,3,0),)</f>
        <v>0</v>
      </c>
      <c r="C4767" s="64" t="str">
        <f>IFERROR(VLOOKUP($A4767,D_SAV!$A$5:$I$29,4,0),"")</f>
        <v/>
      </c>
      <c r="D4767" s="65">
        <f>IFERROR(VLOOKUP($A4767,D_SAV!$A$5:$I$29,5,0),)</f>
        <v>0</v>
      </c>
      <c r="E4767" s="60"/>
      <c r="F4767" s="60"/>
      <c r="G4767" s="60"/>
      <c r="H4767" s="60"/>
      <c r="I4767" s="60"/>
      <c r="J4767" s="60"/>
      <c r="K4767" s="65">
        <f>IFERROR(VLOOKUP($A4767,D_SAV!$A$5:$I$29,6,0),)</f>
        <v>0</v>
      </c>
    </row>
    <row r="4768" spans="1:11" x14ac:dyDescent="0.25">
      <c r="A4768" s="59"/>
      <c r="B4768" s="63">
        <f>IFERROR(VLOOKUP($A4768,D_SAV!$A$5:$I$29,3,0),)</f>
        <v>0</v>
      </c>
      <c r="C4768" s="64" t="str">
        <f>IFERROR(VLOOKUP($A4768,D_SAV!$A$5:$I$29,4,0),"")</f>
        <v/>
      </c>
      <c r="D4768" s="65">
        <f>IFERROR(VLOOKUP($A4768,D_SAV!$A$5:$I$29,5,0),)</f>
        <v>0</v>
      </c>
      <c r="E4768" s="60"/>
      <c r="F4768" s="60"/>
      <c r="G4768" s="60"/>
      <c r="H4768" s="60"/>
      <c r="I4768" s="60"/>
      <c r="J4768" s="60"/>
      <c r="K4768" s="65">
        <f>IFERROR(VLOOKUP($A4768,D_SAV!$A$5:$I$29,6,0),)</f>
        <v>0</v>
      </c>
    </row>
    <row r="4769" spans="1:11" x14ac:dyDescent="0.25">
      <c r="A4769" s="59"/>
      <c r="B4769" s="63">
        <f>IFERROR(VLOOKUP($A4769,D_SAV!$A$5:$I$29,3,0),)</f>
        <v>0</v>
      </c>
      <c r="C4769" s="64" t="str">
        <f>IFERROR(VLOOKUP($A4769,D_SAV!$A$5:$I$29,4,0),"")</f>
        <v/>
      </c>
      <c r="D4769" s="65">
        <f>IFERROR(VLOOKUP($A4769,D_SAV!$A$5:$I$29,5,0),)</f>
        <v>0</v>
      </c>
      <c r="E4769" s="60"/>
      <c r="F4769" s="60"/>
      <c r="G4769" s="60"/>
      <c r="H4769" s="60"/>
      <c r="I4769" s="60"/>
      <c r="J4769" s="60"/>
      <c r="K4769" s="65">
        <f>IFERROR(VLOOKUP($A4769,D_SAV!$A$5:$I$29,6,0),)</f>
        <v>0</v>
      </c>
    </row>
    <row r="4770" spans="1:11" x14ac:dyDescent="0.25">
      <c r="A4770" s="59"/>
      <c r="B4770" s="63">
        <f>IFERROR(VLOOKUP($A4770,D_SAV!$A$5:$I$29,3,0),)</f>
        <v>0</v>
      </c>
      <c r="C4770" s="64" t="str">
        <f>IFERROR(VLOOKUP($A4770,D_SAV!$A$5:$I$29,4,0),"")</f>
        <v/>
      </c>
      <c r="D4770" s="65">
        <f>IFERROR(VLOOKUP($A4770,D_SAV!$A$5:$I$29,5,0),)</f>
        <v>0</v>
      </c>
      <c r="E4770" s="60"/>
      <c r="F4770" s="60"/>
      <c r="G4770" s="60"/>
      <c r="H4770" s="60"/>
      <c r="I4770" s="60"/>
      <c r="J4770" s="60"/>
      <c r="K4770" s="65">
        <f>IFERROR(VLOOKUP($A4770,D_SAV!$A$5:$I$29,6,0),)</f>
        <v>0</v>
      </c>
    </row>
    <row r="4771" spans="1:11" x14ac:dyDescent="0.25">
      <c r="A4771" s="59"/>
      <c r="B4771" s="63">
        <f>IFERROR(VLOOKUP($A4771,D_SAV!$A$5:$I$29,3,0),)</f>
        <v>0</v>
      </c>
      <c r="C4771" s="64" t="str">
        <f>IFERROR(VLOOKUP($A4771,D_SAV!$A$5:$I$29,4,0),"")</f>
        <v/>
      </c>
      <c r="D4771" s="65">
        <f>IFERROR(VLOOKUP($A4771,D_SAV!$A$5:$I$29,5,0),)</f>
        <v>0</v>
      </c>
      <c r="E4771" s="60"/>
      <c r="F4771" s="60"/>
      <c r="G4771" s="60"/>
      <c r="H4771" s="60"/>
      <c r="I4771" s="60"/>
      <c r="J4771" s="60"/>
      <c r="K4771" s="65">
        <f>IFERROR(VLOOKUP($A4771,D_SAV!$A$5:$I$29,6,0),)</f>
        <v>0</v>
      </c>
    </row>
    <row r="4772" spans="1:11" x14ac:dyDescent="0.25">
      <c r="A4772" s="59"/>
      <c r="B4772" s="63">
        <f>IFERROR(VLOOKUP($A4772,D_SAV!$A$5:$I$29,3,0),)</f>
        <v>0</v>
      </c>
      <c r="C4772" s="64" t="str">
        <f>IFERROR(VLOOKUP($A4772,D_SAV!$A$5:$I$29,4,0),"")</f>
        <v/>
      </c>
      <c r="D4772" s="65">
        <f>IFERROR(VLOOKUP($A4772,D_SAV!$A$5:$I$29,5,0),)</f>
        <v>0</v>
      </c>
      <c r="E4772" s="60"/>
      <c r="F4772" s="60"/>
      <c r="G4772" s="60"/>
      <c r="H4772" s="60"/>
      <c r="I4772" s="60"/>
      <c r="J4772" s="60"/>
      <c r="K4772" s="65">
        <f>IFERROR(VLOOKUP($A4772,D_SAV!$A$5:$I$29,6,0),)</f>
        <v>0</v>
      </c>
    </row>
    <row r="4773" spans="1:11" x14ac:dyDescent="0.25">
      <c r="A4773" s="59"/>
      <c r="B4773" s="63">
        <f>IFERROR(VLOOKUP($A4773,D_SAV!$A$5:$I$29,3,0),)</f>
        <v>0</v>
      </c>
      <c r="C4773" s="64" t="str">
        <f>IFERROR(VLOOKUP($A4773,D_SAV!$A$5:$I$29,4,0),"")</f>
        <v/>
      </c>
      <c r="D4773" s="65">
        <f>IFERROR(VLOOKUP($A4773,D_SAV!$A$5:$I$29,5,0),)</f>
        <v>0</v>
      </c>
      <c r="E4773" s="60"/>
      <c r="F4773" s="60"/>
      <c r="G4773" s="60"/>
      <c r="H4773" s="60"/>
      <c r="I4773" s="60"/>
      <c r="J4773" s="60"/>
      <c r="K4773" s="65">
        <f>IFERROR(VLOOKUP($A4773,D_SAV!$A$5:$I$29,6,0),)</f>
        <v>0</v>
      </c>
    </row>
    <row r="4774" spans="1:11" x14ac:dyDescent="0.25">
      <c r="A4774" s="59"/>
      <c r="B4774" s="63">
        <f>IFERROR(VLOOKUP($A4774,D_SAV!$A$5:$I$29,3,0),)</f>
        <v>0</v>
      </c>
      <c r="C4774" s="64" t="str">
        <f>IFERROR(VLOOKUP($A4774,D_SAV!$A$5:$I$29,4,0),"")</f>
        <v/>
      </c>
      <c r="D4774" s="65">
        <f>IFERROR(VLOOKUP($A4774,D_SAV!$A$5:$I$29,5,0),)</f>
        <v>0</v>
      </c>
      <c r="E4774" s="60"/>
      <c r="F4774" s="60"/>
      <c r="G4774" s="60"/>
      <c r="H4774" s="60"/>
      <c r="I4774" s="60"/>
      <c r="J4774" s="60"/>
      <c r="K4774" s="65">
        <f>IFERROR(VLOOKUP($A4774,D_SAV!$A$5:$I$29,6,0),)</f>
        <v>0</v>
      </c>
    </row>
    <row r="4775" spans="1:11" x14ac:dyDescent="0.25">
      <c r="A4775" s="59"/>
      <c r="B4775" s="63">
        <f>IFERROR(VLOOKUP($A4775,D_SAV!$A$5:$I$29,3,0),)</f>
        <v>0</v>
      </c>
      <c r="C4775" s="64" t="str">
        <f>IFERROR(VLOOKUP($A4775,D_SAV!$A$5:$I$29,4,0),"")</f>
        <v/>
      </c>
      <c r="D4775" s="65">
        <f>IFERROR(VLOOKUP($A4775,D_SAV!$A$5:$I$29,5,0),)</f>
        <v>0</v>
      </c>
      <c r="E4775" s="60"/>
      <c r="F4775" s="60"/>
      <c r="G4775" s="60"/>
      <c r="H4775" s="60"/>
      <c r="I4775" s="60"/>
      <c r="J4775" s="60"/>
      <c r="K4775" s="65">
        <f>IFERROR(VLOOKUP($A4775,D_SAV!$A$5:$I$29,6,0),)</f>
        <v>0</v>
      </c>
    </row>
    <row r="4776" spans="1:11" x14ac:dyDescent="0.25">
      <c r="A4776" s="59"/>
      <c r="B4776" s="63">
        <f>IFERROR(VLOOKUP($A4776,D_SAV!$A$5:$I$29,3,0),)</f>
        <v>0</v>
      </c>
      <c r="C4776" s="64" t="str">
        <f>IFERROR(VLOOKUP($A4776,D_SAV!$A$5:$I$29,4,0),"")</f>
        <v/>
      </c>
      <c r="D4776" s="65">
        <f>IFERROR(VLOOKUP($A4776,D_SAV!$A$5:$I$29,5,0),)</f>
        <v>0</v>
      </c>
      <c r="E4776" s="60"/>
      <c r="F4776" s="60"/>
      <c r="G4776" s="60"/>
      <c r="H4776" s="60"/>
      <c r="I4776" s="60"/>
      <c r="J4776" s="60"/>
      <c r="K4776" s="65">
        <f>IFERROR(VLOOKUP($A4776,D_SAV!$A$5:$I$29,6,0),)</f>
        <v>0</v>
      </c>
    </row>
    <row r="4777" spans="1:11" x14ac:dyDescent="0.25">
      <c r="A4777" s="59"/>
      <c r="B4777" s="63">
        <f>IFERROR(VLOOKUP($A4777,D_SAV!$A$5:$I$29,3,0),)</f>
        <v>0</v>
      </c>
      <c r="C4777" s="64" t="str">
        <f>IFERROR(VLOOKUP($A4777,D_SAV!$A$5:$I$29,4,0),"")</f>
        <v/>
      </c>
      <c r="D4777" s="65">
        <f>IFERROR(VLOOKUP($A4777,D_SAV!$A$5:$I$29,5,0),)</f>
        <v>0</v>
      </c>
      <c r="E4777" s="60"/>
      <c r="F4777" s="60"/>
      <c r="G4777" s="60"/>
      <c r="H4777" s="60"/>
      <c r="I4777" s="60"/>
      <c r="J4777" s="60"/>
      <c r="K4777" s="65">
        <f>IFERROR(VLOOKUP($A4777,D_SAV!$A$5:$I$29,6,0),)</f>
        <v>0</v>
      </c>
    </row>
    <row r="4778" spans="1:11" x14ac:dyDescent="0.25">
      <c r="A4778" s="59"/>
      <c r="B4778" s="63">
        <f>IFERROR(VLOOKUP($A4778,D_SAV!$A$5:$I$29,3,0),)</f>
        <v>0</v>
      </c>
      <c r="C4778" s="64" t="str">
        <f>IFERROR(VLOOKUP($A4778,D_SAV!$A$5:$I$29,4,0),"")</f>
        <v/>
      </c>
      <c r="D4778" s="65">
        <f>IFERROR(VLOOKUP($A4778,D_SAV!$A$5:$I$29,5,0),)</f>
        <v>0</v>
      </c>
      <c r="E4778" s="60"/>
      <c r="F4778" s="60"/>
      <c r="G4778" s="60"/>
      <c r="H4778" s="60"/>
      <c r="I4778" s="60"/>
      <c r="J4778" s="60"/>
      <c r="K4778" s="65">
        <f>IFERROR(VLOOKUP($A4778,D_SAV!$A$5:$I$29,6,0),)</f>
        <v>0</v>
      </c>
    </row>
    <row r="4779" spans="1:11" x14ac:dyDescent="0.25">
      <c r="A4779" s="59"/>
      <c r="B4779" s="63">
        <f>IFERROR(VLOOKUP($A4779,D_SAV!$A$5:$I$29,3,0),)</f>
        <v>0</v>
      </c>
      <c r="C4779" s="64" t="str">
        <f>IFERROR(VLOOKUP($A4779,D_SAV!$A$5:$I$29,4,0),"")</f>
        <v/>
      </c>
      <c r="D4779" s="65">
        <f>IFERROR(VLOOKUP($A4779,D_SAV!$A$5:$I$29,5,0),)</f>
        <v>0</v>
      </c>
      <c r="E4779" s="60"/>
      <c r="F4779" s="60"/>
      <c r="G4779" s="60"/>
      <c r="H4779" s="60"/>
      <c r="I4779" s="60"/>
      <c r="J4779" s="60"/>
      <c r="K4779" s="65">
        <f>IFERROR(VLOOKUP($A4779,D_SAV!$A$5:$I$29,6,0),)</f>
        <v>0</v>
      </c>
    </row>
    <row r="4780" spans="1:11" x14ac:dyDescent="0.25">
      <c r="A4780" s="59"/>
      <c r="B4780" s="63">
        <f>IFERROR(VLOOKUP($A4780,D_SAV!$A$5:$I$29,3,0),)</f>
        <v>0</v>
      </c>
      <c r="C4780" s="64" t="str">
        <f>IFERROR(VLOOKUP($A4780,D_SAV!$A$5:$I$29,4,0),"")</f>
        <v/>
      </c>
      <c r="D4780" s="65">
        <f>IFERROR(VLOOKUP($A4780,D_SAV!$A$5:$I$29,5,0),)</f>
        <v>0</v>
      </c>
      <c r="E4780" s="60"/>
      <c r="F4780" s="60"/>
      <c r="G4780" s="60"/>
      <c r="H4780" s="60"/>
      <c r="I4780" s="60"/>
      <c r="J4780" s="60"/>
      <c r="K4780" s="65">
        <f>IFERROR(VLOOKUP($A4780,D_SAV!$A$5:$I$29,6,0),)</f>
        <v>0</v>
      </c>
    </row>
    <row r="4781" spans="1:11" x14ac:dyDescent="0.25">
      <c r="A4781" s="59"/>
      <c r="B4781" s="63">
        <f>IFERROR(VLOOKUP($A4781,D_SAV!$A$5:$I$29,3,0),)</f>
        <v>0</v>
      </c>
      <c r="C4781" s="64" t="str">
        <f>IFERROR(VLOOKUP($A4781,D_SAV!$A$5:$I$29,4,0),"")</f>
        <v/>
      </c>
      <c r="D4781" s="65">
        <f>IFERROR(VLOOKUP($A4781,D_SAV!$A$5:$I$29,5,0),)</f>
        <v>0</v>
      </c>
      <c r="E4781" s="60"/>
      <c r="F4781" s="60"/>
      <c r="G4781" s="60"/>
      <c r="H4781" s="60"/>
      <c r="I4781" s="60"/>
      <c r="J4781" s="60"/>
      <c r="K4781" s="65">
        <f>IFERROR(VLOOKUP($A4781,D_SAV!$A$5:$I$29,6,0),)</f>
        <v>0</v>
      </c>
    </row>
    <row r="4782" spans="1:11" x14ac:dyDescent="0.25">
      <c r="A4782" s="59"/>
      <c r="B4782" s="63">
        <f>IFERROR(VLOOKUP($A4782,D_SAV!$A$5:$I$29,3,0),)</f>
        <v>0</v>
      </c>
      <c r="C4782" s="64" t="str">
        <f>IFERROR(VLOOKUP($A4782,D_SAV!$A$5:$I$29,4,0),"")</f>
        <v/>
      </c>
      <c r="D4782" s="65">
        <f>IFERROR(VLOOKUP($A4782,D_SAV!$A$5:$I$29,5,0),)</f>
        <v>0</v>
      </c>
      <c r="E4782" s="60"/>
      <c r="F4782" s="60"/>
      <c r="G4782" s="60"/>
      <c r="H4782" s="60"/>
      <c r="I4782" s="60"/>
      <c r="J4782" s="60"/>
      <c r="K4782" s="65">
        <f>IFERROR(VLOOKUP($A4782,D_SAV!$A$5:$I$29,6,0),)</f>
        <v>0</v>
      </c>
    </row>
    <row r="4783" spans="1:11" x14ac:dyDescent="0.25">
      <c r="A4783" s="59"/>
      <c r="B4783" s="63">
        <f>IFERROR(VLOOKUP($A4783,D_SAV!$A$5:$I$29,3,0),)</f>
        <v>0</v>
      </c>
      <c r="C4783" s="64" t="str">
        <f>IFERROR(VLOOKUP($A4783,D_SAV!$A$5:$I$29,4,0),"")</f>
        <v/>
      </c>
      <c r="D4783" s="65">
        <f>IFERROR(VLOOKUP($A4783,D_SAV!$A$5:$I$29,5,0),)</f>
        <v>0</v>
      </c>
      <c r="E4783" s="60"/>
      <c r="F4783" s="60"/>
      <c r="G4783" s="60"/>
      <c r="H4783" s="60"/>
      <c r="I4783" s="60"/>
      <c r="J4783" s="60"/>
      <c r="K4783" s="65">
        <f>IFERROR(VLOOKUP($A4783,D_SAV!$A$5:$I$29,6,0),)</f>
        <v>0</v>
      </c>
    </row>
    <row r="4784" spans="1:11" x14ac:dyDescent="0.25">
      <c r="A4784" s="59"/>
      <c r="B4784" s="63">
        <f>IFERROR(VLOOKUP($A4784,D_SAV!$A$5:$I$29,3,0),)</f>
        <v>0</v>
      </c>
      <c r="C4784" s="64" t="str">
        <f>IFERROR(VLOOKUP($A4784,D_SAV!$A$5:$I$29,4,0),"")</f>
        <v/>
      </c>
      <c r="D4784" s="65">
        <f>IFERROR(VLOOKUP($A4784,D_SAV!$A$5:$I$29,5,0),)</f>
        <v>0</v>
      </c>
      <c r="E4784" s="60"/>
      <c r="F4784" s="60"/>
      <c r="G4784" s="60"/>
      <c r="H4784" s="60"/>
      <c r="I4784" s="60"/>
      <c r="J4784" s="60"/>
      <c r="K4784" s="65">
        <f>IFERROR(VLOOKUP($A4784,D_SAV!$A$5:$I$29,6,0),)</f>
        <v>0</v>
      </c>
    </row>
    <row r="4785" spans="1:11" x14ac:dyDescent="0.25">
      <c r="A4785" s="59"/>
      <c r="B4785" s="63">
        <f>IFERROR(VLOOKUP($A4785,D_SAV!$A$5:$I$29,3,0),)</f>
        <v>0</v>
      </c>
      <c r="C4785" s="64" t="str">
        <f>IFERROR(VLOOKUP($A4785,D_SAV!$A$5:$I$29,4,0),"")</f>
        <v/>
      </c>
      <c r="D4785" s="65">
        <f>IFERROR(VLOOKUP($A4785,D_SAV!$A$5:$I$29,5,0),)</f>
        <v>0</v>
      </c>
      <c r="E4785" s="60"/>
      <c r="F4785" s="60"/>
      <c r="G4785" s="60"/>
      <c r="H4785" s="60"/>
      <c r="I4785" s="60"/>
      <c r="J4785" s="60"/>
      <c r="K4785" s="65">
        <f>IFERROR(VLOOKUP($A4785,D_SAV!$A$5:$I$29,6,0),)</f>
        <v>0</v>
      </c>
    </row>
    <row r="4786" spans="1:11" x14ac:dyDescent="0.25">
      <c r="A4786" s="59"/>
      <c r="B4786" s="63">
        <f>IFERROR(VLOOKUP($A4786,D_SAV!$A$5:$I$29,3,0),)</f>
        <v>0</v>
      </c>
      <c r="C4786" s="64" t="str">
        <f>IFERROR(VLOOKUP($A4786,D_SAV!$A$5:$I$29,4,0),"")</f>
        <v/>
      </c>
      <c r="D4786" s="65">
        <f>IFERROR(VLOOKUP($A4786,D_SAV!$A$5:$I$29,5,0),)</f>
        <v>0</v>
      </c>
      <c r="E4786" s="60"/>
      <c r="F4786" s="60"/>
      <c r="G4786" s="60"/>
      <c r="H4786" s="60"/>
      <c r="I4786" s="60"/>
      <c r="J4786" s="60"/>
      <c r="K4786" s="65">
        <f>IFERROR(VLOOKUP($A4786,D_SAV!$A$5:$I$29,6,0),)</f>
        <v>0</v>
      </c>
    </row>
    <row r="4787" spans="1:11" x14ac:dyDescent="0.25">
      <c r="A4787" s="59"/>
      <c r="B4787" s="63">
        <f>IFERROR(VLOOKUP($A4787,D_SAV!$A$5:$I$29,3,0),)</f>
        <v>0</v>
      </c>
      <c r="C4787" s="64" t="str">
        <f>IFERROR(VLOOKUP($A4787,D_SAV!$A$5:$I$29,4,0),"")</f>
        <v/>
      </c>
      <c r="D4787" s="65">
        <f>IFERROR(VLOOKUP($A4787,D_SAV!$A$5:$I$29,5,0),)</f>
        <v>0</v>
      </c>
      <c r="E4787" s="60"/>
      <c r="F4787" s="60"/>
      <c r="G4787" s="60"/>
      <c r="H4787" s="60"/>
      <c r="I4787" s="60"/>
      <c r="J4787" s="60"/>
      <c r="K4787" s="65">
        <f>IFERROR(VLOOKUP($A4787,D_SAV!$A$5:$I$29,6,0),)</f>
        <v>0</v>
      </c>
    </row>
    <row r="4788" spans="1:11" x14ac:dyDescent="0.25">
      <c r="A4788" s="59"/>
      <c r="B4788" s="63">
        <f>IFERROR(VLOOKUP($A4788,D_SAV!$A$5:$I$29,3,0),)</f>
        <v>0</v>
      </c>
      <c r="C4788" s="64" t="str">
        <f>IFERROR(VLOOKUP($A4788,D_SAV!$A$5:$I$29,4,0),"")</f>
        <v/>
      </c>
      <c r="D4788" s="65">
        <f>IFERROR(VLOOKUP($A4788,D_SAV!$A$5:$I$29,5,0),)</f>
        <v>0</v>
      </c>
      <c r="E4788" s="60"/>
      <c r="F4788" s="60"/>
      <c r="G4788" s="60"/>
      <c r="H4788" s="60"/>
      <c r="I4788" s="60"/>
      <c r="J4788" s="60"/>
      <c r="K4788" s="65">
        <f>IFERROR(VLOOKUP($A4788,D_SAV!$A$5:$I$29,6,0),)</f>
        <v>0</v>
      </c>
    </row>
    <row r="4789" spans="1:11" x14ac:dyDescent="0.25">
      <c r="A4789" s="59"/>
      <c r="B4789" s="63">
        <f>IFERROR(VLOOKUP($A4789,D_SAV!$A$5:$I$29,3,0),)</f>
        <v>0</v>
      </c>
      <c r="C4789" s="64" t="str">
        <f>IFERROR(VLOOKUP($A4789,D_SAV!$A$5:$I$29,4,0),"")</f>
        <v/>
      </c>
      <c r="D4789" s="65">
        <f>IFERROR(VLOOKUP($A4789,D_SAV!$A$5:$I$29,5,0),)</f>
        <v>0</v>
      </c>
      <c r="E4789" s="60"/>
      <c r="F4789" s="60"/>
      <c r="G4789" s="60"/>
      <c r="H4789" s="60"/>
      <c r="I4789" s="60"/>
      <c r="J4789" s="60"/>
      <c r="K4789" s="65">
        <f>IFERROR(VLOOKUP($A4789,D_SAV!$A$5:$I$29,6,0),)</f>
        <v>0</v>
      </c>
    </row>
    <row r="4790" spans="1:11" x14ac:dyDescent="0.25">
      <c r="A4790" s="59"/>
      <c r="B4790" s="63">
        <f>IFERROR(VLOOKUP($A4790,D_SAV!$A$5:$I$29,3,0),)</f>
        <v>0</v>
      </c>
      <c r="C4790" s="64" t="str">
        <f>IFERROR(VLOOKUP($A4790,D_SAV!$A$5:$I$29,4,0),"")</f>
        <v/>
      </c>
      <c r="D4790" s="65">
        <f>IFERROR(VLOOKUP($A4790,D_SAV!$A$5:$I$29,5,0),)</f>
        <v>0</v>
      </c>
      <c r="E4790" s="60"/>
      <c r="F4790" s="60"/>
      <c r="G4790" s="60"/>
      <c r="H4790" s="60"/>
      <c r="I4790" s="60"/>
      <c r="J4790" s="60"/>
      <c r="K4790" s="65">
        <f>IFERROR(VLOOKUP($A4790,D_SAV!$A$5:$I$29,6,0),)</f>
        <v>0</v>
      </c>
    </row>
    <row r="4791" spans="1:11" x14ac:dyDescent="0.25">
      <c r="A4791" s="59"/>
      <c r="B4791" s="63">
        <f>IFERROR(VLOOKUP($A4791,D_SAV!$A$5:$I$29,3,0),)</f>
        <v>0</v>
      </c>
      <c r="C4791" s="64" t="str">
        <f>IFERROR(VLOOKUP($A4791,D_SAV!$A$5:$I$29,4,0),"")</f>
        <v/>
      </c>
      <c r="D4791" s="65">
        <f>IFERROR(VLOOKUP($A4791,D_SAV!$A$5:$I$29,5,0),)</f>
        <v>0</v>
      </c>
      <c r="E4791" s="60"/>
      <c r="F4791" s="60"/>
      <c r="G4791" s="60"/>
      <c r="H4791" s="60"/>
      <c r="I4791" s="60"/>
      <c r="J4791" s="60"/>
      <c r="K4791" s="65">
        <f>IFERROR(VLOOKUP($A4791,D_SAV!$A$5:$I$29,6,0),)</f>
        <v>0</v>
      </c>
    </row>
    <row r="4792" spans="1:11" x14ac:dyDescent="0.25">
      <c r="A4792" s="59"/>
      <c r="B4792" s="63">
        <f>IFERROR(VLOOKUP($A4792,D_SAV!$A$5:$I$29,3,0),)</f>
        <v>0</v>
      </c>
      <c r="C4792" s="64" t="str">
        <f>IFERROR(VLOOKUP($A4792,D_SAV!$A$5:$I$29,4,0),"")</f>
        <v/>
      </c>
      <c r="D4792" s="65">
        <f>IFERROR(VLOOKUP($A4792,D_SAV!$A$5:$I$29,5,0),)</f>
        <v>0</v>
      </c>
      <c r="E4792" s="60"/>
      <c r="F4792" s="60"/>
      <c r="G4792" s="60"/>
      <c r="H4792" s="60"/>
      <c r="I4792" s="60"/>
      <c r="J4792" s="60"/>
      <c r="K4792" s="65">
        <f>IFERROR(VLOOKUP($A4792,D_SAV!$A$5:$I$29,6,0),)</f>
        <v>0</v>
      </c>
    </row>
    <row r="4793" spans="1:11" x14ac:dyDescent="0.25">
      <c r="A4793" s="59"/>
      <c r="B4793" s="63">
        <f>IFERROR(VLOOKUP($A4793,D_SAV!$A$5:$I$29,3,0),)</f>
        <v>0</v>
      </c>
      <c r="C4793" s="64" t="str">
        <f>IFERROR(VLOOKUP($A4793,D_SAV!$A$5:$I$29,4,0),"")</f>
        <v/>
      </c>
      <c r="D4793" s="65">
        <f>IFERROR(VLOOKUP($A4793,D_SAV!$A$5:$I$29,5,0),)</f>
        <v>0</v>
      </c>
      <c r="E4793" s="60"/>
      <c r="F4793" s="60"/>
      <c r="G4793" s="60"/>
      <c r="H4793" s="60"/>
      <c r="I4793" s="60"/>
      <c r="J4793" s="60"/>
      <c r="K4793" s="65">
        <f>IFERROR(VLOOKUP($A4793,D_SAV!$A$5:$I$29,6,0),)</f>
        <v>0</v>
      </c>
    </row>
    <row r="4794" spans="1:11" x14ac:dyDescent="0.25">
      <c r="A4794" s="59"/>
      <c r="B4794" s="63">
        <f>IFERROR(VLOOKUP($A4794,D_SAV!$A$5:$I$29,3,0),)</f>
        <v>0</v>
      </c>
      <c r="C4794" s="64" t="str">
        <f>IFERROR(VLOOKUP($A4794,D_SAV!$A$5:$I$29,4,0),"")</f>
        <v/>
      </c>
      <c r="D4794" s="65">
        <f>IFERROR(VLOOKUP($A4794,D_SAV!$A$5:$I$29,5,0),)</f>
        <v>0</v>
      </c>
      <c r="E4794" s="60"/>
      <c r="F4794" s="60"/>
      <c r="G4794" s="60"/>
      <c r="H4794" s="60"/>
      <c r="I4794" s="60"/>
      <c r="J4794" s="60"/>
      <c r="K4794" s="65">
        <f>IFERROR(VLOOKUP($A4794,D_SAV!$A$5:$I$29,6,0),)</f>
        <v>0</v>
      </c>
    </row>
    <row r="4795" spans="1:11" x14ac:dyDescent="0.25">
      <c r="A4795" s="59"/>
      <c r="B4795" s="63">
        <f>IFERROR(VLOOKUP($A4795,D_SAV!$A$5:$I$29,3,0),)</f>
        <v>0</v>
      </c>
      <c r="C4795" s="64" t="str">
        <f>IFERROR(VLOOKUP($A4795,D_SAV!$A$5:$I$29,4,0),"")</f>
        <v/>
      </c>
      <c r="D4795" s="65">
        <f>IFERROR(VLOOKUP($A4795,D_SAV!$A$5:$I$29,5,0),)</f>
        <v>0</v>
      </c>
      <c r="E4795" s="60"/>
      <c r="F4795" s="60"/>
      <c r="G4795" s="60"/>
      <c r="H4795" s="60"/>
      <c r="I4795" s="60"/>
      <c r="J4795" s="60"/>
      <c r="K4795" s="65">
        <f>IFERROR(VLOOKUP($A4795,D_SAV!$A$5:$I$29,6,0),)</f>
        <v>0</v>
      </c>
    </row>
    <row r="4796" spans="1:11" x14ac:dyDescent="0.25">
      <c r="A4796" s="59"/>
      <c r="B4796" s="63">
        <f>IFERROR(VLOOKUP($A4796,D_SAV!$A$5:$I$29,3,0),)</f>
        <v>0</v>
      </c>
      <c r="C4796" s="64" t="str">
        <f>IFERROR(VLOOKUP($A4796,D_SAV!$A$5:$I$29,4,0),"")</f>
        <v/>
      </c>
      <c r="D4796" s="65">
        <f>IFERROR(VLOOKUP($A4796,D_SAV!$A$5:$I$29,5,0),)</f>
        <v>0</v>
      </c>
      <c r="E4796" s="60"/>
      <c r="F4796" s="60"/>
      <c r="G4796" s="60"/>
      <c r="H4796" s="60"/>
      <c r="I4796" s="60"/>
      <c r="J4796" s="60"/>
      <c r="K4796" s="65">
        <f>IFERROR(VLOOKUP($A4796,D_SAV!$A$5:$I$29,6,0),)</f>
        <v>0</v>
      </c>
    </row>
    <row r="4797" spans="1:11" x14ac:dyDescent="0.25">
      <c r="A4797" s="59"/>
      <c r="B4797" s="63">
        <f>IFERROR(VLOOKUP($A4797,D_SAV!$A$5:$I$29,3,0),)</f>
        <v>0</v>
      </c>
      <c r="C4797" s="64" t="str">
        <f>IFERROR(VLOOKUP($A4797,D_SAV!$A$5:$I$29,4,0),"")</f>
        <v/>
      </c>
      <c r="D4797" s="65">
        <f>IFERROR(VLOOKUP($A4797,D_SAV!$A$5:$I$29,5,0),)</f>
        <v>0</v>
      </c>
      <c r="E4797" s="60"/>
      <c r="F4797" s="60"/>
      <c r="G4797" s="60"/>
      <c r="H4797" s="60"/>
      <c r="I4797" s="60"/>
      <c r="J4797" s="60"/>
      <c r="K4797" s="65">
        <f>IFERROR(VLOOKUP($A4797,D_SAV!$A$5:$I$29,6,0),)</f>
        <v>0</v>
      </c>
    </row>
    <row r="4798" spans="1:11" x14ac:dyDescent="0.25">
      <c r="A4798" s="59"/>
      <c r="B4798" s="63">
        <f>IFERROR(VLOOKUP($A4798,D_SAV!$A$5:$I$29,3,0),)</f>
        <v>0</v>
      </c>
      <c r="C4798" s="64" t="str">
        <f>IFERROR(VLOOKUP($A4798,D_SAV!$A$5:$I$29,4,0),"")</f>
        <v/>
      </c>
      <c r="D4798" s="65">
        <f>IFERROR(VLOOKUP($A4798,D_SAV!$A$5:$I$29,5,0),)</f>
        <v>0</v>
      </c>
      <c r="E4798" s="60"/>
      <c r="F4798" s="60"/>
      <c r="G4798" s="60"/>
      <c r="H4798" s="60"/>
      <c r="I4798" s="60"/>
      <c r="J4798" s="60"/>
      <c r="K4798" s="65">
        <f>IFERROR(VLOOKUP($A4798,D_SAV!$A$5:$I$29,6,0),)</f>
        <v>0</v>
      </c>
    </row>
    <row r="4799" spans="1:11" x14ac:dyDescent="0.25">
      <c r="A4799" s="59"/>
      <c r="B4799" s="63">
        <f>IFERROR(VLOOKUP($A4799,D_SAV!$A$5:$I$29,3,0),)</f>
        <v>0</v>
      </c>
      <c r="C4799" s="64" t="str">
        <f>IFERROR(VLOOKUP($A4799,D_SAV!$A$5:$I$29,4,0),"")</f>
        <v/>
      </c>
      <c r="D4799" s="65">
        <f>IFERROR(VLOOKUP($A4799,D_SAV!$A$5:$I$29,5,0),)</f>
        <v>0</v>
      </c>
      <c r="E4799" s="60"/>
      <c r="F4799" s="60"/>
      <c r="G4799" s="60"/>
      <c r="H4799" s="60"/>
      <c r="I4799" s="60"/>
      <c r="J4799" s="60"/>
      <c r="K4799" s="65">
        <f>IFERROR(VLOOKUP($A4799,D_SAV!$A$5:$I$29,6,0),)</f>
        <v>0</v>
      </c>
    </row>
    <row r="4800" spans="1:11" x14ac:dyDescent="0.25">
      <c r="A4800" s="59"/>
      <c r="B4800" s="63">
        <f>IFERROR(VLOOKUP($A4800,D_SAV!$A$5:$I$29,3,0),)</f>
        <v>0</v>
      </c>
      <c r="C4800" s="64" t="str">
        <f>IFERROR(VLOOKUP($A4800,D_SAV!$A$5:$I$29,4,0),"")</f>
        <v/>
      </c>
      <c r="D4800" s="65">
        <f>IFERROR(VLOOKUP($A4800,D_SAV!$A$5:$I$29,5,0),)</f>
        <v>0</v>
      </c>
      <c r="E4800" s="60"/>
      <c r="F4800" s="60"/>
      <c r="G4800" s="60"/>
      <c r="H4800" s="60"/>
      <c r="I4800" s="60"/>
      <c r="J4800" s="60"/>
      <c r="K4800" s="65">
        <f>IFERROR(VLOOKUP($A4800,D_SAV!$A$5:$I$29,6,0),)</f>
        <v>0</v>
      </c>
    </row>
    <row r="4801" spans="1:11" x14ac:dyDescent="0.25">
      <c r="A4801" s="59"/>
      <c r="B4801" s="63">
        <f>IFERROR(VLOOKUP($A4801,D_SAV!$A$5:$I$29,3,0),)</f>
        <v>0</v>
      </c>
      <c r="C4801" s="64" t="str">
        <f>IFERROR(VLOOKUP($A4801,D_SAV!$A$5:$I$29,4,0),"")</f>
        <v/>
      </c>
      <c r="D4801" s="65">
        <f>IFERROR(VLOOKUP($A4801,D_SAV!$A$5:$I$29,5,0),)</f>
        <v>0</v>
      </c>
      <c r="E4801" s="60"/>
      <c r="F4801" s="60"/>
      <c r="G4801" s="60"/>
      <c r="H4801" s="60"/>
      <c r="I4801" s="60"/>
      <c r="J4801" s="60"/>
      <c r="K4801" s="65">
        <f>IFERROR(VLOOKUP($A4801,D_SAV!$A$5:$I$29,6,0),)</f>
        <v>0</v>
      </c>
    </row>
    <row r="4802" spans="1:11" x14ac:dyDescent="0.25">
      <c r="A4802" s="59"/>
      <c r="B4802" s="63">
        <f>IFERROR(VLOOKUP($A4802,D_SAV!$A$5:$I$29,3,0),)</f>
        <v>0</v>
      </c>
      <c r="C4802" s="64" t="str">
        <f>IFERROR(VLOOKUP($A4802,D_SAV!$A$5:$I$29,4,0),"")</f>
        <v/>
      </c>
      <c r="D4802" s="65">
        <f>IFERROR(VLOOKUP($A4802,D_SAV!$A$5:$I$29,5,0),)</f>
        <v>0</v>
      </c>
      <c r="E4802" s="60"/>
      <c r="F4802" s="60"/>
      <c r="G4802" s="60"/>
      <c r="H4802" s="60"/>
      <c r="I4802" s="60"/>
      <c r="J4802" s="60"/>
      <c r="K4802" s="65">
        <f>IFERROR(VLOOKUP($A4802,D_SAV!$A$5:$I$29,6,0),)</f>
        <v>0</v>
      </c>
    </row>
    <row r="4803" spans="1:11" x14ac:dyDescent="0.25">
      <c r="A4803" s="59"/>
      <c r="B4803" s="63">
        <f>IFERROR(VLOOKUP($A4803,D_SAV!$A$5:$I$29,3,0),)</f>
        <v>0</v>
      </c>
      <c r="C4803" s="64" t="str">
        <f>IFERROR(VLOOKUP($A4803,D_SAV!$A$5:$I$29,4,0),"")</f>
        <v/>
      </c>
      <c r="D4803" s="65">
        <f>IFERROR(VLOOKUP($A4803,D_SAV!$A$5:$I$29,5,0),)</f>
        <v>0</v>
      </c>
      <c r="E4803" s="60"/>
      <c r="F4803" s="60"/>
      <c r="G4803" s="60"/>
      <c r="H4803" s="60"/>
      <c r="I4803" s="60"/>
      <c r="J4803" s="60"/>
      <c r="K4803" s="65">
        <f>IFERROR(VLOOKUP($A4803,D_SAV!$A$5:$I$29,6,0),)</f>
        <v>0</v>
      </c>
    </row>
    <row r="4804" spans="1:11" x14ac:dyDescent="0.25">
      <c r="A4804" s="59"/>
      <c r="B4804" s="63">
        <f>IFERROR(VLOOKUP($A4804,D_SAV!$A$5:$I$29,3,0),)</f>
        <v>0</v>
      </c>
      <c r="C4804" s="64" t="str">
        <f>IFERROR(VLOOKUP($A4804,D_SAV!$A$5:$I$29,4,0),"")</f>
        <v/>
      </c>
      <c r="D4804" s="65">
        <f>IFERROR(VLOOKUP($A4804,D_SAV!$A$5:$I$29,5,0),)</f>
        <v>0</v>
      </c>
      <c r="E4804" s="60"/>
      <c r="F4804" s="60"/>
      <c r="G4804" s="60"/>
      <c r="H4804" s="60"/>
      <c r="I4804" s="60"/>
      <c r="J4804" s="60"/>
      <c r="K4804" s="65">
        <f>IFERROR(VLOOKUP($A4804,D_SAV!$A$5:$I$29,6,0),)</f>
        <v>0</v>
      </c>
    </row>
    <row r="4805" spans="1:11" x14ac:dyDescent="0.25">
      <c r="A4805" s="59"/>
      <c r="B4805" s="63">
        <f>IFERROR(VLOOKUP($A4805,D_SAV!$A$5:$I$29,3,0),)</f>
        <v>0</v>
      </c>
      <c r="C4805" s="64" t="str">
        <f>IFERROR(VLOOKUP($A4805,D_SAV!$A$5:$I$29,4,0),"")</f>
        <v/>
      </c>
      <c r="D4805" s="65">
        <f>IFERROR(VLOOKUP($A4805,D_SAV!$A$5:$I$29,5,0),)</f>
        <v>0</v>
      </c>
      <c r="E4805" s="60"/>
      <c r="F4805" s="60"/>
      <c r="G4805" s="60"/>
      <c r="H4805" s="60"/>
      <c r="I4805" s="60"/>
      <c r="J4805" s="60"/>
      <c r="K4805" s="65">
        <f>IFERROR(VLOOKUP($A4805,D_SAV!$A$5:$I$29,6,0),)</f>
        <v>0</v>
      </c>
    </row>
    <row r="4806" spans="1:11" x14ac:dyDescent="0.25">
      <c r="A4806" s="59"/>
      <c r="B4806" s="63">
        <f>IFERROR(VLOOKUP($A4806,D_SAV!$A$5:$I$29,3,0),)</f>
        <v>0</v>
      </c>
      <c r="C4806" s="64" t="str">
        <f>IFERROR(VLOOKUP($A4806,D_SAV!$A$5:$I$29,4,0),"")</f>
        <v/>
      </c>
      <c r="D4806" s="65">
        <f>IFERROR(VLOOKUP($A4806,D_SAV!$A$5:$I$29,5,0),)</f>
        <v>0</v>
      </c>
      <c r="E4806" s="60"/>
      <c r="F4806" s="60"/>
      <c r="G4806" s="60"/>
      <c r="H4806" s="60"/>
      <c r="I4806" s="60"/>
      <c r="J4806" s="60"/>
      <c r="K4806" s="65">
        <f>IFERROR(VLOOKUP($A4806,D_SAV!$A$5:$I$29,6,0),)</f>
        <v>0</v>
      </c>
    </row>
    <row r="4807" spans="1:11" x14ac:dyDescent="0.25">
      <c r="A4807" s="59"/>
      <c r="B4807" s="63">
        <f>IFERROR(VLOOKUP($A4807,D_SAV!$A$5:$I$29,3,0),)</f>
        <v>0</v>
      </c>
      <c r="C4807" s="64" t="str">
        <f>IFERROR(VLOOKUP($A4807,D_SAV!$A$5:$I$29,4,0),"")</f>
        <v/>
      </c>
      <c r="D4807" s="65">
        <f>IFERROR(VLOOKUP($A4807,D_SAV!$A$5:$I$29,5,0),)</f>
        <v>0</v>
      </c>
      <c r="E4807" s="60"/>
      <c r="F4807" s="60"/>
      <c r="G4807" s="60"/>
      <c r="H4807" s="60"/>
      <c r="I4807" s="60"/>
      <c r="J4807" s="60"/>
      <c r="K4807" s="65">
        <f>IFERROR(VLOOKUP($A4807,D_SAV!$A$5:$I$29,6,0),)</f>
        <v>0</v>
      </c>
    </row>
    <row r="4808" spans="1:11" x14ac:dyDescent="0.25">
      <c r="A4808" s="59"/>
      <c r="B4808" s="63">
        <f>IFERROR(VLOOKUP($A4808,D_SAV!$A$5:$I$29,3,0),)</f>
        <v>0</v>
      </c>
      <c r="C4808" s="64" t="str">
        <f>IFERROR(VLOOKUP($A4808,D_SAV!$A$5:$I$29,4,0),"")</f>
        <v/>
      </c>
      <c r="D4808" s="65">
        <f>IFERROR(VLOOKUP($A4808,D_SAV!$A$5:$I$29,5,0),)</f>
        <v>0</v>
      </c>
      <c r="E4808" s="60"/>
      <c r="F4808" s="60"/>
      <c r="G4808" s="60"/>
      <c r="H4808" s="60"/>
      <c r="I4808" s="60"/>
      <c r="J4808" s="60"/>
      <c r="K4808" s="65">
        <f>IFERROR(VLOOKUP($A4808,D_SAV!$A$5:$I$29,6,0),)</f>
        <v>0</v>
      </c>
    </row>
    <row r="4809" spans="1:11" x14ac:dyDescent="0.25">
      <c r="A4809" s="59"/>
      <c r="B4809" s="63">
        <f>IFERROR(VLOOKUP($A4809,D_SAV!$A$5:$I$29,3,0),)</f>
        <v>0</v>
      </c>
      <c r="C4809" s="64" t="str">
        <f>IFERROR(VLOOKUP($A4809,D_SAV!$A$5:$I$29,4,0),"")</f>
        <v/>
      </c>
      <c r="D4809" s="65">
        <f>IFERROR(VLOOKUP($A4809,D_SAV!$A$5:$I$29,5,0),)</f>
        <v>0</v>
      </c>
      <c r="E4809" s="60"/>
      <c r="F4809" s="60"/>
      <c r="G4809" s="60"/>
      <c r="H4809" s="60"/>
      <c r="I4809" s="60"/>
      <c r="J4809" s="60"/>
      <c r="K4809" s="65">
        <f>IFERROR(VLOOKUP($A4809,D_SAV!$A$5:$I$29,6,0),)</f>
        <v>0</v>
      </c>
    </row>
    <row r="4810" spans="1:11" x14ac:dyDescent="0.25">
      <c r="A4810" s="59"/>
      <c r="B4810" s="63">
        <f>IFERROR(VLOOKUP($A4810,D_SAV!$A$5:$I$29,3,0),)</f>
        <v>0</v>
      </c>
      <c r="C4810" s="64" t="str">
        <f>IFERROR(VLOOKUP($A4810,D_SAV!$A$5:$I$29,4,0),"")</f>
        <v/>
      </c>
      <c r="D4810" s="65">
        <f>IFERROR(VLOOKUP($A4810,D_SAV!$A$5:$I$29,5,0),)</f>
        <v>0</v>
      </c>
      <c r="E4810" s="60"/>
      <c r="F4810" s="60"/>
      <c r="G4810" s="60"/>
      <c r="H4810" s="60"/>
      <c r="I4810" s="60"/>
      <c r="J4810" s="60"/>
      <c r="K4810" s="65">
        <f>IFERROR(VLOOKUP($A4810,D_SAV!$A$5:$I$29,6,0),)</f>
        <v>0</v>
      </c>
    </row>
    <row r="4811" spans="1:11" x14ac:dyDescent="0.25">
      <c r="A4811" s="59"/>
      <c r="B4811" s="63">
        <f>IFERROR(VLOOKUP($A4811,D_SAV!$A$5:$I$29,3,0),)</f>
        <v>0</v>
      </c>
      <c r="C4811" s="64" t="str">
        <f>IFERROR(VLOOKUP($A4811,D_SAV!$A$5:$I$29,4,0),"")</f>
        <v/>
      </c>
      <c r="D4811" s="65">
        <f>IFERROR(VLOOKUP($A4811,D_SAV!$A$5:$I$29,5,0),)</f>
        <v>0</v>
      </c>
      <c r="E4811" s="60"/>
      <c r="F4811" s="60"/>
      <c r="G4811" s="60"/>
      <c r="H4811" s="60"/>
      <c r="I4811" s="60"/>
      <c r="J4811" s="60"/>
      <c r="K4811" s="65">
        <f>IFERROR(VLOOKUP($A4811,D_SAV!$A$5:$I$29,6,0),)</f>
        <v>0</v>
      </c>
    </row>
    <row r="4812" spans="1:11" x14ac:dyDescent="0.25">
      <c r="A4812" s="59"/>
      <c r="B4812" s="63">
        <f>IFERROR(VLOOKUP($A4812,D_SAV!$A$5:$I$29,3,0),)</f>
        <v>0</v>
      </c>
      <c r="C4812" s="64" t="str">
        <f>IFERROR(VLOOKUP($A4812,D_SAV!$A$5:$I$29,4,0),"")</f>
        <v/>
      </c>
      <c r="D4812" s="65">
        <f>IFERROR(VLOOKUP($A4812,D_SAV!$A$5:$I$29,5,0),)</f>
        <v>0</v>
      </c>
      <c r="E4812" s="60"/>
      <c r="F4812" s="60"/>
      <c r="G4812" s="60"/>
      <c r="H4812" s="60"/>
      <c r="I4812" s="60"/>
      <c r="J4812" s="60"/>
      <c r="K4812" s="65">
        <f>IFERROR(VLOOKUP($A4812,D_SAV!$A$5:$I$29,6,0),)</f>
        <v>0</v>
      </c>
    </row>
    <row r="4813" spans="1:11" x14ac:dyDescent="0.25">
      <c r="A4813" s="59"/>
      <c r="B4813" s="63">
        <f>IFERROR(VLOOKUP($A4813,D_SAV!$A$5:$I$29,3,0),)</f>
        <v>0</v>
      </c>
      <c r="C4813" s="64" t="str">
        <f>IFERROR(VLOOKUP($A4813,D_SAV!$A$5:$I$29,4,0),"")</f>
        <v/>
      </c>
      <c r="D4813" s="65">
        <f>IFERROR(VLOOKUP($A4813,D_SAV!$A$5:$I$29,5,0),)</f>
        <v>0</v>
      </c>
      <c r="E4813" s="60"/>
      <c r="F4813" s="60"/>
      <c r="G4813" s="60"/>
      <c r="H4813" s="60"/>
      <c r="I4813" s="60"/>
      <c r="J4813" s="60"/>
      <c r="K4813" s="65">
        <f>IFERROR(VLOOKUP($A4813,D_SAV!$A$5:$I$29,6,0),)</f>
        <v>0</v>
      </c>
    </row>
    <row r="4814" spans="1:11" x14ac:dyDescent="0.25">
      <c r="A4814" s="59"/>
      <c r="B4814" s="63">
        <f>IFERROR(VLOOKUP($A4814,D_SAV!$A$5:$I$29,3,0),)</f>
        <v>0</v>
      </c>
      <c r="C4814" s="64" t="str">
        <f>IFERROR(VLOOKUP($A4814,D_SAV!$A$5:$I$29,4,0),"")</f>
        <v/>
      </c>
      <c r="D4814" s="65">
        <f>IFERROR(VLOOKUP($A4814,D_SAV!$A$5:$I$29,5,0),)</f>
        <v>0</v>
      </c>
      <c r="E4814" s="60"/>
      <c r="F4814" s="60"/>
      <c r="G4814" s="60"/>
      <c r="H4814" s="60"/>
      <c r="I4814" s="60"/>
      <c r="J4814" s="60"/>
      <c r="K4814" s="65">
        <f>IFERROR(VLOOKUP($A4814,D_SAV!$A$5:$I$29,6,0),)</f>
        <v>0</v>
      </c>
    </row>
    <row r="4815" spans="1:11" x14ac:dyDescent="0.25">
      <c r="A4815" s="59"/>
      <c r="B4815" s="63">
        <f>IFERROR(VLOOKUP($A4815,D_SAV!$A$5:$I$29,3,0),)</f>
        <v>0</v>
      </c>
      <c r="C4815" s="64" t="str">
        <f>IFERROR(VLOOKUP($A4815,D_SAV!$A$5:$I$29,4,0),"")</f>
        <v/>
      </c>
      <c r="D4815" s="65">
        <f>IFERROR(VLOOKUP($A4815,D_SAV!$A$5:$I$29,5,0),)</f>
        <v>0</v>
      </c>
      <c r="E4815" s="60"/>
      <c r="F4815" s="60"/>
      <c r="G4815" s="60"/>
      <c r="H4815" s="60"/>
      <c r="I4815" s="60"/>
      <c r="J4815" s="60"/>
      <c r="K4815" s="65">
        <f>IFERROR(VLOOKUP($A4815,D_SAV!$A$5:$I$29,6,0),)</f>
        <v>0</v>
      </c>
    </row>
    <row r="4816" spans="1:11" x14ac:dyDescent="0.25">
      <c r="A4816" s="59"/>
      <c r="B4816" s="63">
        <f>IFERROR(VLOOKUP($A4816,D_SAV!$A$5:$I$29,3,0),)</f>
        <v>0</v>
      </c>
      <c r="C4816" s="64" t="str">
        <f>IFERROR(VLOOKUP($A4816,D_SAV!$A$5:$I$29,4,0),"")</f>
        <v/>
      </c>
      <c r="D4816" s="65">
        <f>IFERROR(VLOOKUP($A4816,D_SAV!$A$5:$I$29,5,0),)</f>
        <v>0</v>
      </c>
      <c r="E4816" s="60"/>
      <c r="F4816" s="60"/>
      <c r="G4816" s="60"/>
      <c r="H4816" s="60"/>
      <c r="I4816" s="60"/>
      <c r="J4816" s="60"/>
      <c r="K4816" s="65">
        <f>IFERROR(VLOOKUP($A4816,D_SAV!$A$5:$I$29,6,0),)</f>
        <v>0</v>
      </c>
    </row>
    <row r="4817" spans="1:11" x14ac:dyDescent="0.25">
      <c r="A4817" s="59"/>
      <c r="B4817" s="63">
        <f>IFERROR(VLOOKUP($A4817,D_SAV!$A$5:$I$29,3,0),)</f>
        <v>0</v>
      </c>
      <c r="C4817" s="64" t="str">
        <f>IFERROR(VLOOKUP($A4817,D_SAV!$A$5:$I$29,4,0),"")</f>
        <v/>
      </c>
      <c r="D4817" s="65">
        <f>IFERROR(VLOOKUP($A4817,D_SAV!$A$5:$I$29,5,0),)</f>
        <v>0</v>
      </c>
      <c r="E4817" s="60"/>
      <c r="F4817" s="60"/>
      <c r="G4817" s="60"/>
      <c r="H4817" s="60"/>
      <c r="I4817" s="60"/>
      <c r="J4817" s="60"/>
      <c r="K4817" s="65">
        <f>IFERROR(VLOOKUP($A4817,D_SAV!$A$5:$I$29,6,0),)</f>
        <v>0</v>
      </c>
    </row>
    <row r="4818" spans="1:11" x14ac:dyDescent="0.25">
      <c r="A4818" s="59"/>
      <c r="B4818" s="63">
        <f>IFERROR(VLOOKUP($A4818,D_SAV!$A$5:$I$29,3,0),)</f>
        <v>0</v>
      </c>
      <c r="C4818" s="64" t="str">
        <f>IFERROR(VLOOKUP($A4818,D_SAV!$A$5:$I$29,4,0),"")</f>
        <v/>
      </c>
      <c r="D4818" s="65">
        <f>IFERROR(VLOOKUP($A4818,D_SAV!$A$5:$I$29,5,0),)</f>
        <v>0</v>
      </c>
      <c r="E4818" s="60"/>
      <c r="F4818" s="60"/>
      <c r="G4818" s="60"/>
      <c r="H4818" s="60"/>
      <c r="I4818" s="60"/>
      <c r="J4818" s="60"/>
      <c r="K4818" s="65">
        <f>IFERROR(VLOOKUP($A4818,D_SAV!$A$5:$I$29,6,0),)</f>
        <v>0</v>
      </c>
    </row>
    <row r="4819" spans="1:11" x14ac:dyDescent="0.25">
      <c r="A4819" s="59"/>
      <c r="B4819" s="63">
        <f>IFERROR(VLOOKUP($A4819,D_SAV!$A$5:$I$29,3,0),)</f>
        <v>0</v>
      </c>
      <c r="C4819" s="64" t="str">
        <f>IFERROR(VLOOKUP($A4819,D_SAV!$A$5:$I$29,4,0),"")</f>
        <v/>
      </c>
      <c r="D4819" s="65">
        <f>IFERROR(VLOOKUP($A4819,D_SAV!$A$5:$I$29,5,0),)</f>
        <v>0</v>
      </c>
      <c r="E4819" s="60"/>
      <c r="F4819" s="60"/>
      <c r="G4819" s="60"/>
      <c r="H4819" s="60"/>
      <c r="I4819" s="60"/>
      <c r="J4819" s="60"/>
      <c r="K4819" s="65">
        <f>IFERROR(VLOOKUP($A4819,D_SAV!$A$5:$I$29,6,0),)</f>
        <v>0</v>
      </c>
    </row>
    <row r="4820" spans="1:11" x14ac:dyDescent="0.25">
      <c r="A4820" s="59"/>
      <c r="B4820" s="63">
        <f>IFERROR(VLOOKUP($A4820,D_SAV!$A$5:$I$29,3,0),)</f>
        <v>0</v>
      </c>
      <c r="C4820" s="64" t="str">
        <f>IFERROR(VLOOKUP($A4820,D_SAV!$A$5:$I$29,4,0),"")</f>
        <v/>
      </c>
      <c r="D4820" s="65">
        <f>IFERROR(VLOOKUP($A4820,D_SAV!$A$5:$I$29,5,0),)</f>
        <v>0</v>
      </c>
      <c r="E4820" s="60"/>
      <c r="F4820" s="60"/>
      <c r="G4820" s="60"/>
      <c r="H4820" s="60"/>
      <c r="I4820" s="60"/>
      <c r="J4820" s="60"/>
      <c r="K4820" s="65">
        <f>IFERROR(VLOOKUP($A4820,D_SAV!$A$5:$I$29,6,0),)</f>
        <v>0</v>
      </c>
    </row>
    <row r="4821" spans="1:11" x14ac:dyDescent="0.25">
      <c r="A4821" s="59"/>
      <c r="B4821" s="63">
        <f>IFERROR(VLOOKUP($A4821,D_SAV!$A$5:$I$29,3,0),)</f>
        <v>0</v>
      </c>
      <c r="C4821" s="64" t="str">
        <f>IFERROR(VLOOKUP($A4821,D_SAV!$A$5:$I$29,4,0),"")</f>
        <v/>
      </c>
      <c r="D4821" s="65">
        <f>IFERROR(VLOOKUP($A4821,D_SAV!$A$5:$I$29,5,0),)</f>
        <v>0</v>
      </c>
      <c r="E4821" s="60"/>
      <c r="F4821" s="60"/>
      <c r="G4821" s="60"/>
      <c r="H4821" s="60"/>
      <c r="I4821" s="60"/>
      <c r="J4821" s="60"/>
      <c r="K4821" s="65">
        <f>IFERROR(VLOOKUP($A4821,D_SAV!$A$5:$I$29,6,0),)</f>
        <v>0</v>
      </c>
    </row>
    <row r="4822" spans="1:11" x14ac:dyDescent="0.25">
      <c r="A4822" s="59"/>
      <c r="B4822" s="63">
        <f>IFERROR(VLOOKUP($A4822,D_SAV!$A$5:$I$29,3,0),)</f>
        <v>0</v>
      </c>
      <c r="C4822" s="64" t="str">
        <f>IFERROR(VLOOKUP($A4822,D_SAV!$A$5:$I$29,4,0),"")</f>
        <v/>
      </c>
      <c r="D4822" s="65">
        <f>IFERROR(VLOOKUP($A4822,D_SAV!$A$5:$I$29,5,0),)</f>
        <v>0</v>
      </c>
      <c r="E4822" s="60"/>
      <c r="F4822" s="60"/>
      <c r="G4822" s="60"/>
      <c r="H4822" s="60"/>
      <c r="I4822" s="60"/>
      <c r="J4822" s="60"/>
      <c r="K4822" s="65">
        <f>IFERROR(VLOOKUP($A4822,D_SAV!$A$5:$I$29,6,0),)</f>
        <v>0</v>
      </c>
    </row>
    <row r="4823" spans="1:11" x14ac:dyDescent="0.25">
      <c r="A4823" s="59"/>
      <c r="B4823" s="63">
        <f>IFERROR(VLOOKUP($A4823,D_SAV!$A$5:$I$29,3,0),)</f>
        <v>0</v>
      </c>
      <c r="C4823" s="64" t="str">
        <f>IFERROR(VLOOKUP($A4823,D_SAV!$A$5:$I$29,4,0),"")</f>
        <v/>
      </c>
      <c r="D4823" s="65">
        <f>IFERROR(VLOOKUP($A4823,D_SAV!$A$5:$I$29,5,0),)</f>
        <v>0</v>
      </c>
      <c r="E4823" s="60"/>
      <c r="F4823" s="60"/>
      <c r="G4823" s="60"/>
      <c r="H4823" s="60"/>
      <c r="I4823" s="60"/>
      <c r="J4823" s="60"/>
      <c r="K4823" s="65">
        <f>IFERROR(VLOOKUP($A4823,D_SAV!$A$5:$I$29,6,0),)</f>
        <v>0</v>
      </c>
    </row>
    <row r="4824" spans="1:11" x14ac:dyDescent="0.25">
      <c r="A4824" s="59"/>
      <c r="B4824" s="63">
        <f>IFERROR(VLOOKUP($A4824,D_SAV!$A$5:$I$29,3,0),)</f>
        <v>0</v>
      </c>
      <c r="C4824" s="64" t="str">
        <f>IFERROR(VLOOKUP($A4824,D_SAV!$A$5:$I$29,4,0),"")</f>
        <v/>
      </c>
      <c r="D4824" s="65">
        <f>IFERROR(VLOOKUP($A4824,D_SAV!$A$5:$I$29,5,0),)</f>
        <v>0</v>
      </c>
      <c r="E4824" s="60"/>
      <c r="F4824" s="60"/>
      <c r="G4824" s="60"/>
      <c r="H4824" s="60"/>
      <c r="I4824" s="60"/>
      <c r="J4824" s="60"/>
      <c r="K4824" s="65">
        <f>IFERROR(VLOOKUP($A4824,D_SAV!$A$5:$I$29,6,0),)</f>
        <v>0</v>
      </c>
    </row>
    <row r="4825" spans="1:11" x14ac:dyDescent="0.25">
      <c r="A4825" s="59"/>
      <c r="B4825" s="63">
        <f>IFERROR(VLOOKUP($A4825,D_SAV!$A$5:$I$29,3,0),)</f>
        <v>0</v>
      </c>
      <c r="C4825" s="64" t="str">
        <f>IFERROR(VLOOKUP($A4825,D_SAV!$A$5:$I$29,4,0),"")</f>
        <v/>
      </c>
      <c r="D4825" s="65">
        <f>IFERROR(VLOOKUP($A4825,D_SAV!$A$5:$I$29,5,0),)</f>
        <v>0</v>
      </c>
      <c r="E4825" s="60"/>
      <c r="F4825" s="60"/>
      <c r="G4825" s="60"/>
      <c r="H4825" s="60"/>
      <c r="I4825" s="60"/>
      <c r="J4825" s="60"/>
      <c r="K4825" s="65">
        <f>IFERROR(VLOOKUP($A4825,D_SAV!$A$5:$I$29,6,0),)</f>
        <v>0</v>
      </c>
    </row>
    <row r="4826" spans="1:11" x14ac:dyDescent="0.25">
      <c r="A4826" s="59"/>
      <c r="B4826" s="63">
        <f>IFERROR(VLOOKUP($A4826,D_SAV!$A$5:$I$29,3,0),)</f>
        <v>0</v>
      </c>
      <c r="C4826" s="64" t="str">
        <f>IFERROR(VLOOKUP($A4826,D_SAV!$A$5:$I$29,4,0),"")</f>
        <v/>
      </c>
      <c r="D4826" s="65">
        <f>IFERROR(VLOOKUP($A4826,D_SAV!$A$5:$I$29,5,0),)</f>
        <v>0</v>
      </c>
      <c r="E4826" s="60"/>
      <c r="F4826" s="60"/>
      <c r="G4826" s="60"/>
      <c r="H4826" s="60"/>
      <c r="I4826" s="60"/>
      <c r="J4826" s="60"/>
      <c r="K4826" s="65">
        <f>IFERROR(VLOOKUP($A4826,D_SAV!$A$5:$I$29,6,0),)</f>
        <v>0</v>
      </c>
    </row>
    <row r="4827" spans="1:11" x14ac:dyDescent="0.25">
      <c r="A4827" s="59"/>
      <c r="B4827" s="63">
        <f>IFERROR(VLOOKUP($A4827,D_SAV!$A$5:$I$29,3,0),)</f>
        <v>0</v>
      </c>
      <c r="C4827" s="64" t="str">
        <f>IFERROR(VLOOKUP($A4827,D_SAV!$A$5:$I$29,4,0),"")</f>
        <v/>
      </c>
      <c r="D4827" s="65">
        <f>IFERROR(VLOOKUP($A4827,D_SAV!$A$5:$I$29,5,0),)</f>
        <v>0</v>
      </c>
      <c r="E4827" s="60"/>
      <c r="F4827" s="60"/>
      <c r="G4827" s="60"/>
      <c r="H4827" s="60"/>
      <c r="I4827" s="60"/>
      <c r="J4827" s="60"/>
      <c r="K4827" s="65">
        <f>IFERROR(VLOOKUP($A4827,D_SAV!$A$5:$I$29,6,0),)</f>
        <v>0</v>
      </c>
    </row>
    <row r="4828" spans="1:11" x14ac:dyDescent="0.25">
      <c r="A4828" s="59"/>
      <c r="B4828" s="63">
        <f>IFERROR(VLOOKUP($A4828,D_SAV!$A$5:$I$29,3,0),)</f>
        <v>0</v>
      </c>
      <c r="C4828" s="64" t="str">
        <f>IFERROR(VLOOKUP($A4828,D_SAV!$A$5:$I$29,4,0),"")</f>
        <v/>
      </c>
      <c r="D4828" s="65">
        <f>IFERROR(VLOOKUP($A4828,D_SAV!$A$5:$I$29,5,0),)</f>
        <v>0</v>
      </c>
      <c r="E4828" s="60"/>
      <c r="F4828" s="60"/>
      <c r="G4828" s="60"/>
      <c r="H4828" s="60"/>
      <c r="I4828" s="60"/>
      <c r="J4828" s="60"/>
      <c r="K4828" s="65">
        <f>IFERROR(VLOOKUP($A4828,D_SAV!$A$5:$I$29,6,0),)</f>
        <v>0</v>
      </c>
    </row>
    <row r="4829" spans="1:11" x14ac:dyDescent="0.25">
      <c r="A4829" s="59"/>
      <c r="B4829" s="63">
        <f>IFERROR(VLOOKUP($A4829,D_SAV!$A$5:$I$29,3,0),)</f>
        <v>0</v>
      </c>
      <c r="C4829" s="64" t="str">
        <f>IFERROR(VLOOKUP($A4829,D_SAV!$A$5:$I$29,4,0),"")</f>
        <v/>
      </c>
      <c r="D4829" s="65">
        <f>IFERROR(VLOOKUP($A4829,D_SAV!$A$5:$I$29,5,0),)</f>
        <v>0</v>
      </c>
      <c r="E4829" s="60"/>
      <c r="F4829" s="60"/>
      <c r="G4829" s="60"/>
      <c r="H4829" s="60"/>
      <c r="I4829" s="60"/>
      <c r="J4829" s="60"/>
      <c r="K4829" s="65">
        <f>IFERROR(VLOOKUP($A4829,D_SAV!$A$5:$I$29,6,0),)</f>
        <v>0</v>
      </c>
    </row>
    <row r="4830" spans="1:11" x14ac:dyDescent="0.25">
      <c r="A4830" s="59"/>
      <c r="B4830" s="63">
        <f>IFERROR(VLOOKUP($A4830,D_SAV!$A$5:$I$29,3,0),)</f>
        <v>0</v>
      </c>
      <c r="C4830" s="64" t="str">
        <f>IFERROR(VLOOKUP($A4830,D_SAV!$A$5:$I$29,4,0),"")</f>
        <v/>
      </c>
      <c r="D4830" s="65">
        <f>IFERROR(VLOOKUP($A4830,D_SAV!$A$5:$I$29,5,0),)</f>
        <v>0</v>
      </c>
      <c r="E4830" s="60"/>
      <c r="F4830" s="60"/>
      <c r="G4830" s="60"/>
      <c r="H4830" s="60"/>
      <c r="I4830" s="60"/>
      <c r="J4830" s="60"/>
      <c r="K4830" s="65">
        <f>IFERROR(VLOOKUP($A4830,D_SAV!$A$5:$I$29,6,0),)</f>
        <v>0</v>
      </c>
    </row>
    <row r="4831" spans="1:11" x14ac:dyDescent="0.25">
      <c r="A4831" s="59"/>
      <c r="B4831" s="63">
        <f>IFERROR(VLOOKUP($A4831,D_SAV!$A$5:$I$29,3,0),)</f>
        <v>0</v>
      </c>
      <c r="C4831" s="64" t="str">
        <f>IFERROR(VLOOKUP($A4831,D_SAV!$A$5:$I$29,4,0),"")</f>
        <v/>
      </c>
      <c r="D4831" s="65">
        <f>IFERROR(VLOOKUP($A4831,D_SAV!$A$5:$I$29,5,0),)</f>
        <v>0</v>
      </c>
      <c r="E4831" s="60"/>
      <c r="F4831" s="60"/>
      <c r="G4831" s="60"/>
      <c r="H4831" s="60"/>
      <c r="I4831" s="60"/>
      <c r="J4831" s="60"/>
      <c r="K4831" s="65">
        <f>IFERROR(VLOOKUP($A4831,D_SAV!$A$5:$I$29,6,0),)</f>
        <v>0</v>
      </c>
    </row>
    <row r="4832" spans="1:11" x14ac:dyDescent="0.25">
      <c r="A4832" s="59"/>
      <c r="B4832" s="63">
        <f>IFERROR(VLOOKUP($A4832,D_SAV!$A$5:$I$29,3,0),)</f>
        <v>0</v>
      </c>
      <c r="C4832" s="64" t="str">
        <f>IFERROR(VLOOKUP($A4832,D_SAV!$A$5:$I$29,4,0),"")</f>
        <v/>
      </c>
      <c r="D4832" s="65">
        <f>IFERROR(VLOOKUP($A4832,D_SAV!$A$5:$I$29,5,0),)</f>
        <v>0</v>
      </c>
      <c r="E4832" s="60"/>
      <c r="F4832" s="60"/>
      <c r="G4832" s="60"/>
      <c r="H4832" s="60"/>
      <c r="I4832" s="60"/>
      <c r="J4832" s="60"/>
      <c r="K4832" s="65">
        <f>IFERROR(VLOOKUP($A4832,D_SAV!$A$5:$I$29,6,0),)</f>
        <v>0</v>
      </c>
    </row>
    <row r="4833" spans="1:11" x14ac:dyDescent="0.25">
      <c r="A4833" s="59"/>
      <c r="B4833" s="63">
        <f>IFERROR(VLOOKUP($A4833,D_SAV!$A$5:$I$29,3,0),)</f>
        <v>0</v>
      </c>
      <c r="C4833" s="64" t="str">
        <f>IFERROR(VLOOKUP($A4833,D_SAV!$A$5:$I$29,4,0),"")</f>
        <v/>
      </c>
      <c r="D4833" s="65">
        <f>IFERROR(VLOOKUP($A4833,D_SAV!$A$5:$I$29,5,0),)</f>
        <v>0</v>
      </c>
      <c r="E4833" s="60"/>
      <c r="F4833" s="60"/>
      <c r="G4833" s="60"/>
      <c r="H4833" s="60"/>
      <c r="I4833" s="60"/>
      <c r="J4833" s="60"/>
      <c r="K4833" s="65">
        <f>IFERROR(VLOOKUP($A4833,D_SAV!$A$5:$I$29,6,0),)</f>
        <v>0</v>
      </c>
    </row>
    <row r="4834" spans="1:11" x14ac:dyDescent="0.25">
      <c r="A4834" s="59"/>
      <c r="B4834" s="63">
        <f>IFERROR(VLOOKUP($A4834,D_SAV!$A$5:$I$29,3,0),)</f>
        <v>0</v>
      </c>
      <c r="C4834" s="64" t="str">
        <f>IFERROR(VLOOKUP($A4834,D_SAV!$A$5:$I$29,4,0),"")</f>
        <v/>
      </c>
      <c r="D4834" s="65">
        <f>IFERROR(VLOOKUP($A4834,D_SAV!$A$5:$I$29,5,0),)</f>
        <v>0</v>
      </c>
      <c r="E4834" s="60"/>
      <c r="F4834" s="60"/>
      <c r="G4834" s="60"/>
      <c r="H4834" s="60"/>
      <c r="I4834" s="60"/>
      <c r="J4834" s="60"/>
      <c r="K4834" s="65">
        <f>IFERROR(VLOOKUP($A4834,D_SAV!$A$5:$I$29,6,0),)</f>
        <v>0</v>
      </c>
    </row>
    <row r="4835" spans="1:11" x14ac:dyDescent="0.25">
      <c r="A4835" s="59"/>
      <c r="B4835" s="63">
        <f>IFERROR(VLOOKUP($A4835,D_SAV!$A$5:$I$29,3,0),)</f>
        <v>0</v>
      </c>
      <c r="C4835" s="64" t="str">
        <f>IFERROR(VLOOKUP($A4835,D_SAV!$A$5:$I$29,4,0),"")</f>
        <v/>
      </c>
      <c r="D4835" s="65">
        <f>IFERROR(VLOOKUP($A4835,D_SAV!$A$5:$I$29,5,0),)</f>
        <v>0</v>
      </c>
      <c r="E4835" s="60"/>
      <c r="F4835" s="60"/>
      <c r="G4835" s="60"/>
      <c r="H4835" s="60"/>
      <c r="I4835" s="60"/>
      <c r="J4835" s="60"/>
      <c r="K4835" s="65">
        <f>IFERROR(VLOOKUP($A4835,D_SAV!$A$5:$I$29,6,0),)</f>
        <v>0</v>
      </c>
    </row>
    <row r="4836" spans="1:11" x14ac:dyDescent="0.25">
      <c r="A4836" s="59"/>
      <c r="B4836" s="63">
        <f>IFERROR(VLOOKUP($A4836,D_SAV!$A$5:$I$29,3,0),)</f>
        <v>0</v>
      </c>
      <c r="C4836" s="64" t="str">
        <f>IFERROR(VLOOKUP($A4836,D_SAV!$A$5:$I$29,4,0),"")</f>
        <v/>
      </c>
      <c r="D4836" s="65">
        <f>IFERROR(VLOOKUP($A4836,D_SAV!$A$5:$I$29,5,0),)</f>
        <v>0</v>
      </c>
      <c r="E4836" s="60"/>
      <c r="F4836" s="60"/>
      <c r="G4836" s="60"/>
      <c r="H4836" s="60"/>
      <c r="I4836" s="60"/>
      <c r="J4836" s="60"/>
      <c r="K4836" s="65">
        <f>IFERROR(VLOOKUP($A4836,D_SAV!$A$5:$I$29,6,0),)</f>
        <v>0</v>
      </c>
    </row>
    <row r="4837" spans="1:11" x14ac:dyDescent="0.25">
      <c r="A4837" s="59"/>
      <c r="B4837" s="63">
        <f>IFERROR(VLOOKUP($A4837,D_SAV!$A$5:$I$29,3,0),)</f>
        <v>0</v>
      </c>
      <c r="C4837" s="64" t="str">
        <f>IFERROR(VLOOKUP($A4837,D_SAV!$A$5:$I$29,4,0),"")</f>
        <v/>
      </c>
      <c r="D4837" s="65">
        <f>IFERROR(VLOOKUP($A4837,D_SAV!$A$5:$I$29,5,0),)</f>
        <v>0</v>
      </c>
      <c r="E4837" s="60"/>
      <c r="F4837" s="60"/>
      <c r="G4837" s="60"/>
      <c r="H4837" s="60"/>
      <c r="I4837" s="60"/>
      <c r="J4837" s="60"/>
      <c r="K4837" s="65">
        <f>IFERROR(VLOOKUP($A4837,D_SAV!$A$5:$I$29,6,0),)</f>
        <v>0</v>
      </c>
    </row>
    <row r="4838" spans="1:11" x14ac:dyDescent="0.25">
      <c r="A4838" s="59"/>
      <c r="B4838" s="63">
        <f>IFERROR(VLOOKUP($A4838,D_SAV!$A$5:$I$29,3,0),)</f>
        <v>0</v>
      </c>
      <c r="C4838" s="64" t="str">
        <f>IFERROR(VLOOKUP($A4838,D_SAV!$A$5:$I$29,4,0),"")</f>
        <v/>
      </c>
      <c r="D4838" s="65">
        <f>IFERROR(VLOOKUP($A4838,D_SAV!$A$5:$I$29,5,0),)</f>
        <v>0</v>
      </c>
      <c r="E4838" s="60"/>
      <c r="F4838" s="60"/>
      <c r="G4838" s="60"/>
      <c r="H4838" s="60"/>
      <c r="I4838" s="60"/>
      <c r="J4838" s="60"/>
      <c r="K4838" s="65">
        <f>IFERROR(VLOOKUP($A4838,D_SAV!$A$5:$I$29,6,0),)</f>
        <v>0</v>
      </c>
    </row>
    <row r="4839" spans="1:11" x14ac:dyDescent="0.25">
      <c r="A4839" s="59"/>
      <c r="B4839" s="63">
        <f>IFERROR(VLOOKUP($A4839,D_SAV!$A$5:$I$29,3,0),)</f>
        <v>0</v>
      </c>
      <c r="C4839" s="64" t="str">
        <f>IFERROR(VLOOKUP($A4839,D_SAV!$A$5:$I$29,4,0),"")</f>
        <v/>
      </c>
      <c r="D4839" s="65">
        <f>IFERROR(VLOOKUP($A4839,D_SAV!$A$5:$I$29,5,0),)</f>
        <v>0</v>
      </c>
      <c r="E4839" s="60"/>
      <c r="F4839" s="60"/>
      <c r="G4839" s="60"/>
      <c r="H4839" s="60"/>
      <c r="I4839" s="60"/>
      <c r="J4839" s="60"/>
      <c r="K4839" s="65">
        <f>IFERROR(VLOOKUP($A4839,D_SAV!$A$5:$I$29,6,0),)</f>
        <v>0</v>
      </c>
    </row>
    <row r="4840" spans="1:11" x14ac:dyDescent="0.25">
      <c r="A4840" s="59"/>
      <c r="B4840" s="63">
        <f>IFERROR(VLOOKUP($A4840,D_SAV!$A$5:$I$29,3,0),)</f>
        <v>0</v>
      </c>
      <c r="C4840" s="64" t="str">
        <f>IFERROR(VLOOKUP($A4840,D_SAV!$A$5:$I$29,4,0),"")</f>
        <v/>
      </c>
      <c r="D4840" s="65">
        <f>IFERROR(VLOOKUP($A4840,D_SAV!$A$5:$I$29,5,0),)</f>
        <v>0</v>
      </c>
      <c r="E4840" s="60"/>
      <c r="F4840" s="60"/>
      <c r="G4840" s="60"/>
      <c r="H4840" s="60"/>
      <c r="I4840" s="60"/>
      <c r="J4840" s="60"/>
      <c r="K4840" s="65">
        <f>IFERROR(VLOOKUP($A4840,D_SAV!$A$5:$I$29,6,0),)</f>
        <v>0</v>
      </c>
    </row>
    <row r="4841" spans="1:11" x14ac:dyDescent="0.25">
      <c r="A4841" s="59"/>
      <c r="B4841" s="63">
        <f>IFERROR(VLOOKUP($A4841,D_SAV!$A$5:$I$29,3,0),)</f>
        <v>0</v>
      </c>
      <c r="C4841" s="64" t="str">
        <f>IFERROR(VLOOKUP($A4841,D_SAV!$A$5:$I$29,4,0),"")</f>
        <v/>
      </c>
      <c r="D4841" s="65">
        <f>IFERROR(VLOOKUP($A4841,D_SAV!$A$5:$I$29,5,0),)</f>
        <v>0</v>
      </c>
      <c r="E4841" s="60"/>
      <c r="F4841" s="60"/>
      <c r="G4841" s="60"/>
      <c r="H4841" s="60"/>
      <c r="I4841" s="60"/>
      <c r="J4841" s="60"/>
      <c r="K4841" s="65">
        <f>IFERROR(VLOOKUP($A4841,D_SAV!$A$5:$I$29,6,0),)</f>
        <v>0</v>
      </c>
    </row>
    <row r="4842" spans="1:11" x14ac:dyDescent="0.25">
      <c r="A4842" s="59"/>
      <c r="B4842" s="63">
        <f>IFERROR(VLOOKUP($A4842,D_SAV!$A$5:$I$29,3,0),)</f>
        <v>0</v>
      </c>
      <c r="C4842" s="64" t="str">
        <f>IFERROR(VLOOKUP($A4842,D_SAV!$A$5:$I$29,4,0),"")</f>
        <v/>
      </c>
      <c r="D4842" s="65">
        <f>IFERROR(VLOOKUP($A4842,D_SAV!$A$5:$I$29,5,0),)</f>
        <v>0</v>
      </c>
      <c r="E4842" s="60"/>
      <c r="F4842" s="60"/>
      <c r="G4842" s="60"/>
      <c r="H4842" s="60"/>
      <c r="I4842" s="60"/>
      <c r="J4842" s="60"/>
      <c r="K4842" s="65">
        <f>IFERROR(VLOOKUP($A4842,D_SAV!$A$5:$I$29,6,0),)</f>
        <v>0</v>
      </c>
    </row>
    <row r="4843" spans="1:11" x14ac:dyDescent="0.25">
      <c r="A4843" s="59"/>
      <c r="B4843" s="63">
        <f>IFERROR(VLOOKUP($A4843,D_SAV!$A$5:$I$29,3,0),)</f>
        <v>0</v>
      </c>
      <c r="C4843" s="64" t="str">
        <f>IFERROR(VLOOKUP($A4843,D_SAV!$A$5:$I$29,4,0),"")</f>
        <v/>
      </c>
      <c r="D4843" s="65">
        <f>IFERROR(VLOOKUP($A4843,D_SAV!$A$5:$I$29,5,0),)</f>
        <v>0</v>
      </c>
      <c r="E4843" s="60"/>
      <c r="F4843" s="60"/>
      <c r="G4843" s="60"/>
      <c r="H4843" s="60"/>
      <c r="I4843" s="60"/>
      <c r="J4843" s="60"/>
      <c r="K4843" s="65">
        <f>IFERROR(VLOOKUP($A4843,D_SAV!$A$5:$I$29,6,0),)</f>
        <v>0</v>
      </c>
    </row>
    <row r="4844" spans="1:11" x14ac:dyDescent="0.25">
      <c r="A4844" s="59"/>
      <c r="B4844" s="63">
        <f>IFERROR(VLOOKUP($A4844,D_SAV!$A$5:$I$29,3,0),)</f>
        <v>0</v>
      </c>
      <c r="C4844" s="64" t="str">
        <f>IFERROR(VLOOKUP($A4844,D_SAV!$A$5:$I$29,4,0),"")</f>
        <v/>
      </c>
      <c r="D4844" s="65">
        <f>IFERROR(VLOOKUP($A4844,D_SAV!$A$5:$I$29,5,0),)</f>
        <v>0</v>
      </c>
      <c r="E4844" s="60"/>
      <c r="F4844" s="60"/>
      <c r="G4844" s="60"/>
      <c r="H4844" s="60"/>
      <c r="I4844" s="60"/>
      <c r="J4844" s="60"/>
      <c r="K4844" s="65">
        <f>IFERROR(VLOOKUP($A4844,D_SAV!$A$5:$I$29,6,0),)</f>
        <v>0</v>
      </c>
    </row>
    <row r="4845" spans="1:11" x14ac:dyDescent="0.25">
      <c r="A4845" s="59"/>
      <c r="B4845" s="63">
        <f>IFERROR(VLOOKUP($A4845,D_SAV!$A$5:$I$29,3,0),)</f>
        <v>0</v>
      </c>
      <c r="C4845" s="64" t="str">
        <f>IFERROR(VLOOKUP($A4845,D_SAV!$A$5:$I$29,4,0),"")</f>
        <v/>
      </c>
      <c r="D4845" s="65">
        <f>IFERROR(VLOOKUP($A4845,D_SAV!$A$5:$I$29,5,0),)</f>
        <v>0</v>
      </c>
      <c r="E4845" s="60"/>
      <c r="F4845" s="60"/>
      <c r="G4845" s="60"/>
      <c r="H4845" s="60"/>
      <c r="I4845" s="60"/>
      <c r="J4845" s="60"/>
      <c r="K4845" s="65">
        <f>IFERROR(VLOOKUP($A4845,D_SAV!$A$5:$I$29,6,0),)</f>
        <v>0</v>
      </c>
    </row>
    <row r="4846" spans="1:11" x14ac:dyDescent="0.25">
      <c r="A4846" s="59"/>
      <c r="B4846" s="63">
        <f>IFERROR(VLOOKUP($A4846,D_SAV!$A$5:$I$29,3,0),)</f>
        <v>0</v>
      </c>
      <c r="C4846" s="64" t="str">
        <f>IFERROR(VLOOKUP($A4846,D_SAV!$A$5:$I$29,4,0),"")</f>
        <v/>
      </c>
      <c r="D4846" s="65">
        <f>IFERROR(VLOOKUP($A4846,D_SAV!$A$5:$I$29,5,0),)</f>
        <v>0</v>
      </c>
      <c r="E4846" s="60"/>
      <c r="F4846" s="60"/>
      <c r="G4846" s="60"/>
      <c r="H4846" s="60"/>
      <c r="I4846" s="60"/>
      <c r="J4846" s="60"/>
      <c r="K4846" s="65">
        <f>IFERROR(VLOOKUP($A4846,D_SAV!$A$5:$I$29,6,0),)</f>
        <v>0</v>
      </c>
    </row>
    <row r="4847" spans="1:11" x14ac:dyDescent="0.25">
      <c r="A4847" s="59"/>
      <c r="B4847" s="63">
        <f>IFERROR(VLOOKUP($A4847,D_SAV!$A$5:$I$29,3,0),)</f>
        <v>0</v>
      </c>
      <c r="C4847" s="64" t="str">
        <f>IFERROR(VLOOKUP($A4847,D_SAV!$A$5:$I$29,4,0),"")</f>
        <v/>
      </c>
      <c r="D4847" s="65">
        <f>IFERROR(VLOOKUP($A4847,D_SAV!$A$5:$I$29,5,0),)</f>
        <v>0</v>
      </c>
      <c r="E4847" s="60"/>
      <c r="F4847" s="60"/>
      <c r="G4847" s="60"/>
      <c r="H4847" s="60"/>
      <c r="I4847" s="60"/>
      <c r="J4847" s="60"/>
      <c r="K4847" s="65">
        <f>IFERROR(VLOOKUP($A4847,D_SAV!$A$5:$I$29,6,0),)</f>
        <v>0</v>
      </c>
    </row>
    <row r="4848" spans="1:11" x14ac:dyDescent="0.25">
      <c r="A4848" s="59"/>
      <c r="B4848" s="63">
        <f>IFERROR(VLOOKUP($A4848,D_SAV!$A$5:$I$29,3,0),)</f>
        <v>0</v>
      </c>
      <c r="C4848" s="64" t="str">
        <f>IFERROR(VLOOKUP($A4848,D_SAV!$A$5:$I$29,4,0),"")</f>
        <v/>
      </c>
      <c r="D4848" s="65">
        <f>IFERROR(VLOOKUP($A4848,D_SAV!$A$5:$I$29,5,0),)</f>
        <v>0</v>
      </c>
      <c r="E4848" s="60"/>
      <c r="F4848" s="60"/>
      <c r="G4848" s="60"/>
      <c r="H4848" s="60"/>
      <c r="I4848" s="60"/>
      <c r="J4848" s="60"/>
      <c r="K4848" s="65">
        <f>IFERROR(VLOOKUP($A4848,D_SAV!$A$5:$I$29,6,0),)</f>
        <v>0</v>
      </c>
    </row>
    <row r="4849" spans="1:11" x14ac:dyDescent="0.25">
      <c r="A4849" s="59"/>
      <c r="B4849" s="63">
        <f>IFERROR(VLOOKUP($A4849,D_SAV!$A$5:$I$29,3,0),)</f>
        <v>0</v>
      </c>
      <c r="C4849" s="64" t="str">
        <f>IFERROR(VLOOKUP($A4849,D_SAV!$A$5:$I$29,4,0),"")</f>
        <v/>
      </c>
      <c r="D4849" s="65">
        <f>IFERROR(VLOOKUP($A4849,D_SAV!$A$5:$I$29,5,0),)</f>
        <v>0</v>
      </c>
      <c r="E4849" s="60"/>
      <c r="F4849" s="60"/>
      <c r="G4849" s="60"/>
      <c r="H4849" s="60"/>
      <c r="I4849" s="60"/>
      <c r="J4849" s="60"/>
      <c r="K4849" s="65">
        <f>IFERROR(VLOOKUP($A4849,D_SAV!$A$5:$I$29,6,0),)</f>
        <v>0</v>
      </c>
    </row>
    <row r="4850" spans="1:11" x14ac:dyDescent="0.25">
      <c r="A4850" s="59"/>
      <c r="B4850" s="63">
        <f>IFERROR(VLOOKUP($A4850,D_SAV!$A$5:$I$29,3,0),)</f>
        <v>0</v>
      </c>
      <c r="C4850" s="64" t="str">
        <f>IFERROR(VLOOKUP($A4850,D_SAV!$A$5:$I$29,4,0),"")</f>
        <v/>
      </c>
      <c r="D4850" s="65">
        <f>IFERROR(VLOOKUP($A4850,D_SAV!$A$5:$I$29,5,0),)</f>
        <v>0</v>
      </c>
      <c r="E4850" s="60"/>
      <c r="F4850" s="60"/>
      <c r="G4850" s="60"/>
      <c r="H4850" s="60"/>
      <c r="I4850" s="60"/>
      <c r="J4850" s="60"/>
      <c r="K4850" s="65">
        <f>IFERROR(VLOOKUP($A4850,D_SAV!$A$5:$I$29,6,0),)</f>
        <v>0</v>
      </c>
    </row>
    <row r="4851" spans="1:11" x14ac:dyDescent="0.25">
      <c r="A4851" s="59"/>
      <c r="B4851" s="63">
        <f>IFERROR(VLOOKUP($A4851,D_SAV!$A$5:$I$29,3,0),)</f>
        <v>0</v>
      </c>
      <c r="C4851" s="64" t="str">
        <f>IFERROR(VLOOKUP($A4851,D_SAV!$A$5:$I$29,4,0),"")</f>
        <v/>
      </c>
      <c r="D4851" s="65">
        <f>IFERROR(VLOOKUP($A4851,D_SAV!$A$5:$I$29,5,0),)</f>
        <v>0</v>
      </c>
      <c r="E4851" s="60"/>
      <c r="F4851" s="60"/>
      <c r="G4851" s="60"/>
      <c r="H4851" s="60"/>
      <c r="I4851" s="60"/>
      <c r="J4851" s="60"/>
      <c r="K4851" s="65">
        <f>IFERROR(VLOOKUP($A4851,D_SAV!$A$5:$I$29,6,0),)</f>
        <v>0</v>
      </c>
    </row>
    <row r="4852" spans="1:11" x14ac:dyDescent="0.25">
      <c r="A4852" s="59"/>
      <c r="B4852" s="63">
        <f>IFERROR(VLOOKUP($A4852,D_SAV!$A$5:$I$29,3,0),)</f>
        <v>0</v>
      </c>
      <c r="C4852" s="64" t="str">
        <f>IFERROR(VLOOKUP($A4852,D_SAV!$A$5:$I$29,4,0),"")</f>
        <v/>
      </c>
      <c r="D4852" s="65">
        <f>IFERROR(VLOOKUP($A4852,D_SAV!$A$5:$I$29,5,0),)</f>
        <v>0</v>
      </c>
      <c r="E4852" s="60"/>
      <c r="F4852" s="60"/>
      <c r="G4852" s="60"/>
      <c r="H4852" s="60"/>
      <c r="I4852" s="60"/>
      <c r="J4852" s="60"/>
      <c r="K4852" s="65">
        <f>IFERROR(VLOOKUP($A4852,D_SAV!$A$5:$I$29,6,0),)</f>
        <v>0</v>
      </c>
    </row>
    <row r="4853" spans="1:11" x14ac:dyDescent="0.25">
      <c r="A4853" s="59"/>
      <c r="B4853" s="63">
        <f>IFERROR(VLOOKUP($A4853,D_SAV!$A$5:$I$29,3,0),)</f>
        <v>0</v>
      </c>
      <c r="C4853" s="64" t="str">
        <f>IFERROR(VLOOKUP($A4853,D_SAV!$A$5:$I$29,4,0),"")</f>
        <v/>
      </c>
      <c r="D4853" s="65">
        <f>IFERROR(VLOOKUP($A4853,D_SAV!$A$5:$I$29,5,0),)</f>
        <v>0</v>
      </c>
      <c r="E4853" s="60"/>
      <c r="F4853" s="60"/>
      <c r="G4853" s="60"/>
      <c r="H4853" s="60"/>
      <c r="I4853" s="60"/>
      <c r="J4853" s="60"/>
      <c r="K4853" s="65">
        <f>IFERROR(VLOOKUP($A4853,D_SAV!$A$5:$I$29,6,0),)</f>
        <v>0</v>
      </c>
    </row>
    <row r="4854" spans="1:11" x14ac:dyDescent="0.25">
      <c r="A4854" s="59"/>
      <c r="B4854" s="63">
        <f>IFERROR(VLOOKUP($A4854,D_SAV!$A$5:$I$29,3,0),)</f>
        <v>0</v>
      </c>
      <c r="C4854" s="64" t="str">
        <f>IFERROR(VLOOKUP($A4854,D_SAV!$A$5:$I$29,4,0),"")</f>
        <v/>
      </c>
      <c r="D4854" s="65">
        <f>IFERROR(VLOOKUP($A4854,D_SAV!$A$5:$I$29,5,0),)</f>
        <v>0</v>
      </c>
      <c r="E4854" s="60"/>
      <c r="F4854" s="60"/>
      <c r="G4854" s="60"/>
      <c r="H4854" s="60"/>
      <c r="I4854" s="60"/>
      <c r="J4854" s="60"/>
      <c r="K4854" s="65">
        <f>IFERROR(VLOOKUP($A4854,D_SAV!$A$5:$I$29,6,0),)</f>
        <v>0</v>
      </c>
    </row>
    <row r="4855" spans="1:11" x14ac:dyDescent="0.25">
      <c r="A4855" s="59"/>
      <c r="B4855" s="63">
        <f>IFERROR(VLOOKUP($A4855,D_SAV!$A$5:$I$29,3,0),)</f>
        <v>0</v>
      </c>
      <c r="C4855" s="64" t="str">
        <f>IFERROR(VLOOKUP($A4855,D_SAV!$A$5:$I$29,4,0),"")</f>
        <v/>
      </c>
      <c r="D4855" s="65">
        <f>IFERROR(VLOOKUP($A4855,D_SAV!$A$5:$I$29,5,0),)</f>
        <v>0</v>
      </c>
      <c r="E4855" s="60"/>
      <c r="F4855" s="60"/>
      <c r="G4855" s="60"/>
      <c r="H4855" s="60"/>
      <c r="I4855" s="60"/>
      <c r="J4855" s="60"/>
      <c r="K4855" s="65">
        <f>IFERROR(VLOOKUP($A4855,D_SAV!$A$5:$I$29,6,0),)</f>
        <v>0</v>
      </c>
    </row>
    <row r="4856" spans="1:11" x14ac:dyDescent="0.25">
      <c r="A4856" s="59"/>
      <c r="B4856" s="63">
        <f>IFERROR(VLOOKUP($A4856,D_SAV!$A$5:$I$29,3,0),)</f>
        <v>0</v>
      </c>
      <c r="C4856" s="64" t="str">
        <f>IFERROR(VLOOKUP($A4856,D_SAV!$A$5:$I$29,4,0),"")</f>
        <v/>
      </c>
      <c r="D4856" s="65">
        <f>IFERROR(VLOOKUP($A4856,D_SAV!$A$5:$I$29,5,0),)</f>
        <v>0</v>
      </c>
      <c r="E4856" s="60"/>
      <c r="F4856" s="60"/>
      <c r="G4856" s="60"/>
      <c r="H4856" s="60"/>
      <c r="I4856" s="60"/>
      <c r="J4856" s="60"/>
      <c r="K4856" s="65">
        <f>IFERROR(VLOOKUP($A4856,D_SAV!$A$5:$I$29,6,0),)</f>
        <v>0</v>
      </c>
    </row>
    <row r="4857" spans="1:11" x14ac:dyDescent="0.25">
      <c r="A4857" s="59"/>
      <c r="B4857" s="63">
        <f>IFERROR(VLOOKUP($A4857,D_SAV!$A$5:$I$29,3,0),)</f>
        <v>0</v>
      </c>
      <c r="C4857" s="64" t="str">
        <f>IFERROR(VLOOKUP($A4857,D_SAV!$A$5:$I$29,4,0),"")</f>
        <v/>
      </c>
      <c r="D4857" s="65">
        <f>IFERROR(VLOOKUP($A4857,D_SAV!$A$5:$I$29,5,0),)</f>
        <v>0</v>
      </c>
      <c r="E4857" s="60"/>
      <c r="F4857" s="60"/>
      <c r="G4857" s="60"/>
      <c r="H4857" s="60"/>
      <c r="I4857" s="60"/>
      <c r="J4857" s="60"/>
      <c r="K4857" s="65">
        <f>IFERROR(VLOOKUP($A4857,D_SAV!$A$5:$I$29,6,0),)</f>
        <v>0</v>
      </c>
    </row>
    <row r="4858" spans="1:11" x14ac:dyDescent="0.25">
      <c r="A4858" s="59"/>
      <c r="B4858" s="63">
        <f>IFERROR(VLOOKUP($A4858,D_SAV!$A$5:$I$29,3,0),)</f>
        <v>0</v>
      </c>
      <c r="C4858" s="64" t="str">
        <f>IFERROR(VLOOKUP($A4858,D_SAV!$A$5:$I$29,4,0),"")</f>
        <v/>
      </c>
      <c r="D4858" s="65">
        <f>IFERROR(VLOOKUP($A4858,D_SAV!$A$5:$I$29,5,0),)</f>
        <v>0</v>
      </c>
      <c r="E4858" s="60"/>
      <c r="F4858" s="60"/>
      <c r="G4858" s="60"/>
      <c r="H4858" s="60"/>
      <c r="I4858" s="60"/>
      <c r="J4858" s="60"/>
      <c r="K4858" s="65">
        <f>IFERROR(VLOOKUP($A4858,D_SAV!$A$5:$I$29,6,0),)</f>
        <v>0</v>
      </c>
    </row>
    <row r="4859" spans="1:11" x14ac:dyDescent="0.25">
      <c r="A4859" s="59"/>
      <c r="B4859" s="63">
        <f>IFERROR(VLOOKUP($A4859,D_SAV!$A$5:$I$29,3,0),)</f>
        <v>0</v>
      </c>
      <c r="C4859" s="64" t="str">
        <f>IFERROR(VLOOKUP($A4859,D_SAV!$A$5:$I$29,4,0),"")</f>
        <v/>
      </c>
      <c r="D4859" s="65">
        <f>IFERROR(VLOOKUP($A4859,D_SAV!$A$5:$I$29,5,0),)</f>
        <v>0</v>
      </c>
      <c r="E4859" s="60"/>
      <c r="F4859" s="60"/>
      <c r="G4859" s="60"/>
      <c r="H4859" s="60"/>
      <c r="I4859" s="60"/>
      <c r="J4859" s="60"/>
      <c r="K4859" s="65">
        <f>IFERROR(VLOOKUP($A4859,D_SAV!$A$5:$I$29,6,0),)</f>
        <v>0</v>
      </c>
    </row>
    <row r="4860" spans="1:11" x14ac:dyDescent="0.25">
      <c r="A4860" s="59"/>
      <c r="B4860" s="63">
        <f>IFERROR(VLOOKUP($A4860,D_SAV!$A$5:$I$29,3,0),)</f>
        <v>0</v>
      </c>
      <c r="C4860" s="64" t="str">
        <f>IFERROR(VLOOKUP($A4860,D_SAV!$A$5:$I$29,4,0),"")</f>
        <v/>
      </c>
      <c r="D4860" s="65">
        <f>IFERROR(VLOOKUP($A4860,D_SAV!$A$5:$I$29,5,0),)</f>
        <v>0</v>
      </c>
      <c r="E4860" s="60"/>
      <c r="F4860" s="60"/>
      <c r="G4860" s="60"/>
      <c r="H4860" s="60"/>
      <c r="I4860" s="60"/>
      <c r="J4860" s="60"/>
      <c r="K4860" s="65">
        <f>IFERROR(VLOOKUP($A4860,D_SAV!$A$5:$I$29,6,0),)</f>
        <v>0</v>
      </c>
    </row>
    <row r="4861" spans="1:11" x14ac:dyDescent="0.25">
      <c r="A4861" s="59"/>
      <c r="B4861" s="63">
        <f>IFERROR(VLOOKUP($A4861,D_SAV!$A$5:$I$29,3,0),)</f>
        <v>0</v>
      </c>
      <c r="C4861" s="64" t="str">
        <f>IFERROR(VLOOKUP($A4861,D_SAV!$A$5:$I$29,4,0),"")</f>
        <v/>
      </c>
      <c r="D4861" s="65">
        <f>IFERROR(VLOOKUP($A4861,D_SAV!$A$5:$I$29,5,0),)</f>
        <v>0</v>
      </c>
      <c r="E4861" s="60"/>
      <c r="F4861" s="60"/>
      <c r="G4861" s="60"/>
      <c r="H4861" s="60"/>
      <c r="I4861" s="60"/>
      <c r="J4861" s="60"/>
      <c r="K4861" s="65">
        <f>IFERROR(VLOOKUP($A4861,D_SAV!$A$5:$I$29,6,0),)</f>
        <v>0</v>
      </c>
    </row>
    <row r="4862" spans="1:11" x14ac:dyDescent="0.25">
      <c r="A4862" s="59"/>
      <c r="B4862" s="63">
        <f>IFERROR(VLOOKUP($A4862,D_SAV!$A$5:$I$29,3,0),)</f>
        <v>0</v>
      </c>
      <c r="C4862" s="64" t="str">
        <f>IFERROR(VLOOKUP($A4862,D_SAV!$A$5:$I$29,4,0),"")</f>
        <v/>
      </c>
      <c r="D4862" s="65">
        <f>IFERROR(VLOOKUP($A4862,D_SAV!$A$5:$I$29,5,0),)</f>
        <v>0</v>
      </c>
      <c r="E4862" s="60"/>
      <c r="F4862" s="60"/>
      <c r="G4862" s="60"/>
      <c r="H4862" s="60"/>
      <c r="I4862" s="60"/>
      <c r="J4862" s="60"/>
      <c r="K4862" s="65">
        <f>IFERROR(VLOOKUP($A4862,D_SAV!$A$5:$I$29,6,0),)</f>
        <v>0</v>
      </c>
    </row>
    <row r="4863" spans="1:11" x14ac:dyDescent="0.25">
      <c r="A4863" s="59"/>
      <c r="B4863" s="63">
        <f>IFERROR(VLOOKUP($A4863,D_SAV!$A$5:$I$29,3,0),)</f>
        <v>0</v>
      </c>
      <c r="C4863" s="64" t="str">
        <f>IFERROR(VLOOKUP($A4863,D_SAV!$A$5:$I$29,4,0),"")</f>
        <v/>
      </c>
      <c r="D4863" s="65">
        <f>IFERROR(VLOOKUP($A4863,D_SAV!$A$5:$I$29,5,0),)</f>
        <v>0</v>
      </c>
      <c r="E4863" s="60"/>
      <c r="F4863" s="60"/>
      <c r="G4863" s="60"/>
      <c r="H4863" s="60"/>
      <c r="I4863" s="60"/>
      <c r="J4863" s="60"/>
      <c r="K4863" s="65">
        <f>IFERROR(VLOOKUP($A4863,D_SAV!$A$5:$I$29,6,0),)</f>
        <v>0</v>
      </c>
    </row>
    <row r="4864" spans="1:11" x14ac:dyDescent="0.25">
      <c r="A4864" s="59"/>
      <c r="B4864" s="63">
        <f>IFERROR(VLOOKUP($A4864,D_SAV!$A$5:$I$29,3,0),)</f>
        <v>0</v>
      </c>
      <c r="C4864" s="64" t="str">
        <f>IFERROR(VLOOKUP($A4864,D_SAV!$A$5:$I$29,4,0),"")</f>
        <v/>
      </c>
      <c r="D4864" s="65">
        <f>IFERROR(VLOOKUP($A4864,D_SAV!$A$5:$I$29,5,0),)</f>
        <v>0</v>
      </c>
      <c r="E4864" s="60"/>
      <c r="F4864" s="60"/>
      <c r="G4864" s="60"/>
      <c r="H4864" s="60"/>
      <c r="I4864" s="60"/>
      <c r="J4864" s="60"/>
      <c r="K4864" s="65">
        <f>IFERROR(VLOOKUP($A4864,D_SAV!$A$5:$I$29,6,0),)</f>
        <v>0</v>
      </c>
    </row>
    <row r="4865" spans="1:11" x14ac:dyDescent="0.25">
      <c r="A4865" s="59"/>
      <c r="B4865" s="63">
        <f>IFERROR(VLOOKUP($A4865,D_SAV!$A$5:$I$29,3,0),)</f>
        <v>0</v>
      </c>
      <c r="C4865" s="64" t="str">
        <f>IFERROR(VLOOKUP($A4865,D_SAV!$A$5:$I$29,4,0),"")</f>
        <v/>
      </c>
      <c r="D4865" s="65">
        <f>IFERROR(VLOOKUP($A4865,D_SAV!$A$5:$I$29,5,0),)</f>
        <v>0</v>
      </c>
      <c r="E4865" s="60"/>
      <c r="F4865" s="60"/>
      <c r="G4865" s="60"/>
      <c r="H4865" s="60"/>
      <c r="I4865" s="60"/>
      <c r="J4865" s="60"/>
      <c r="K4865" s="65">
        <f>IFERROR(VLOOKUP($A4865,D_SAV!$A$5:$I$29,6,0),)</f>
        <v>0</v>
      </c>
    </row>
    <row r="4866" spans="1:11" x14ac:dyDescent="0.25">
      <c r="A4866" s="59"/>
      <c r="B4866" s="63">
        <f>IFERROR(VLOOKUP($A4866,D_SAV!$A$5:$I$29,3,0),)</f>
        <v>0</v>
      </c>
      <c r="C4866" s="64" t="str">
        <f>IFERROR(VLOOKUP($A4866,D_SAV!$A$5:$I$29,4,0),"")</f>
        <v/>
      </c>
      <c r="D4866" s="65">
        <f>IFERROR(VLOOKUP($A4866,D_SAV!$A$5:$I$29,5,0),)</f>
        <v>0</v>
      </c>
      <c r="E4866" s="60"/>
      <c r="F4866" s="60"/>
      <c r="G4866" s="60"/>
      <c r="H4866" s="60"/>
      <c r="I4866" s="60"/>
      <c r="J4866" s="60"/>
      <c r="K4866" s="65">
        <f>IFERROR(VLOOKUP($A4866,D_SAV!$A$5:$I$29,6,0),)</f>
        <v>0</v>
      </c>
    </row>
    <row r="4867" spans="1:11" x14ac:dyDescent="0.25">
      <c r="A4867" s="59"/>
      <c r="B4867" s="63">
        <f>IFERROR(VLOOKUP($A4867,D_SAV!$A$5:$I$29,3,0),)</f>
        <v>0</v>
      </c>
      <c r="C4867" s="64" t="str">
        <f>IFERROR(VLOOKUP($A4867,D_SAV!$A$5:$I$29,4,0),"")</f>
        <v/>
      </c>
      <c r="D4867" s="65">
        <f>IFERROR(VLOOKUP($A4867,D_SAV!$A$5:$I$29,5,0),)</f>
        <v>0</v>
      </c>
      <c r="E4867" s="60"/>
      <c r="F4867" s="60"/>
      <c r="G4867" s="60"/>
      <c r="H4867" s="60"/>
      <c r="I4867" s="60"/>
      <c r="J4867" s="60"/>
      <c r="K4867" s="65">
        <f>IFERROR(VLOOKUP($A4867,D_SAV!$A$5:$I$29,6,0),)</f>
        <v>0</v>
      </c>
    </row>
    <row r="4868" spans="1:11" x14ac:dyDescent="0.25">
      <c r="A4868" s="59"/>
      <c r="B4868" s="63">
        <f>IFERROR(VLOOKUP($A4868,D_SAV!$A$5:$I$29,3,0),)</f>
        <v>0</v>
      </c>
      <c r="C4868" s="64" t="str">
        <f>IFERROR(VLOOKUP($A4868,D_SAV!$A$5:$I$29,4,0),"")</f>
        <v/>
      </c>
      <c r="D4868" s="65">
        <f>IFERROR(VLOOKUP($A4868,D_SAV!$A$5:$I$29,5,0),)</f>
        <v>0</v>
      </c>
      <c r="E4868" s="60"/>
      <c r="F4868" s="60"/>
      <c r="G4868" s="60"/>
      <c r="H4868" s="60"/>
      <c r="I4868" s="60"/>
      <c r="J4868" s="60"/>
      <c r="K4868" s="65">
        <f>IFERROR(VLOOKUP($A4868,D_SAV!$A$5:$I$29,6,0),)</f>
        <v>0</v>
      </c>
    </row>
    <row r="4869" spans="1:11" x14ac:dyDescent="0.25">
      <c r="A4869" s="59"/>
      <c r="B4869" s="63">
        <f>IFERROR(VLOOKUP($A4869,D_SAV!$A$5:$I$29,3,0),)</f>
        <v>0</v>
      </c>
      <c r="C4869" s="64" t="str">
        <f>IFERROR(VLOOKUP($A4869,D_SAV!$A$5:$I$29,4,0),"")</f>
        <v/>
      </c>
      <c r="D4869" s="65">
        <f>IFERROR(VLOOKUP($A4869,D_SAV!$A$5:$I$29,5,0),)</f>
        <v>0</v>
      </c>
      <c r="E4869" s="60"/>
      <c r="F4869" s="60"/>
      <c r="G4869" s="60"/>
      <c r="H4869" s="60"/>
      <c r="I4869" s="60"/>
      <c r="J4869" s="60"/>
      <c r="K4869" s="65">
        <f>IFERROR(VLOOKUP($A4869,D_SAV!$A$5:$I$29,6,0),)</f>
        <v>0</v>
      </c>
    </row>
    <row r="4870" spans="1:11" x14ac:dyDescent="0.25">
      <c r="A4870" s="59"/>
      <c r="B4870" s="63">
        <f>IFERROR(VLOOKUP($A4870,D_SAV!$A$5:$I$29,3,0),)</f>
        <v>0</v>
      </c>
      <c r="C4870" s="64" t="str">
        <f>IFERROR(VLOOKUP($A4870,D_SAV!$A$5:$I$29,4,0),"")</f>
        <v/>
      </c>
      <c r="D4870" s="65">
        <f>IFERROR(VLOOKUP($A4870,D_SAV!$A$5:$I$29,5,0),)</f>
        <v>0</v>
      </c>
      <c r="E4870" s="60"/>
      <c r="F4870" s="60"/>
      <c r="G4870" s="60"/>
      <c r="H4870" s="60"/>
      <c r="I4870" s="60"/>
      <c r="J4870" s="60"/>
      <c r="K4870" s="65">
        <f>IFERROR(VLOOKUP($A4870,D_SAV!$A$5:$I$29,6,0),)</f>
        <v>0</v>
      </c>
    </row>
    <row r="4871" spans="1:11" x14ac:dyDescent="0.25">
      <c r="A4871" s="59"/>
      <c r="B4871" s="63">
        <f>IFERROR(VLOOKUP($A4871,D_SAV!$A$5:$I$29,3,0),)</f>
        <v>0</v>
      </c>
      <c r="C4871" s="64" t="str">
        <f>IFERROR(VLOOKUP($A4871,D_SAV!$A$5:$I$29,4,0),"")</f>
        <v/>
      </c>
      <c r="D4871" s="65">
        <f>IFERROR(VLOOKUP($A4871,D_SAV!$A$5:$I$29,5,0),)</f>
        <v>0</v>
      </c>
      <c r="E4871" s="60"/>
      <c r="F4871" s="60"/>
      <c r="G4871" s="60"/>
      <c r="H4871" s="60"/>
      <c r="I4871" s="60"/>
      <c r="J4871" s="60"/>
      <c r="K4871" s="65">
        <f>IFERROR(VLOOKUP($A4871,D_SAV!$A$5:$I$29,6,0),)</f>
        <v>0</v>
      </c>
    </row>
    <row r="4872" spans="1:11" x14ac:dyDescent="0.25">
      <c r="A4872" s="59"/>
      <c r="B4872" s="63">
        <f>IFERROR(VLOOKUP($A4872,D_SAV!$A$5:$I$29,3,0),)</f>
        <v>0</v>
      </c>
      <c r="C4872" s="64" t="str">
        <f>IFERROR(VLOOKUP($A4872,D_SAV!$A$5:$I$29,4,0),"")</f>
        <v/>
      </c>
      <c r="D4872" s="65">
        <f>IFERROR(VLOOKUP($A4872,D_SAV!$A$5:$I$29,5,0),)</f>
        <v>0</v>
      </c>
      <c r="E4872" s="60"/>
      <c r="F4872" s="60"/>
      <c r="G4872" s="60"/>
      <c r="H4872" s="60"/>
      <c r="I4872" s="60"/>
      <c r="J4872" s="60"/>
      <c r="K4872" s="65">
        <f>IFERROR(VLOOKUP($A4872,D_SAV!$A$5:$I$29,6,0),)</f>
        <v>0</v>
      </c>
    </row>
    <row r="4873" spans="1:11" x14ac:dyDescent="0.25">
      <c r="A4873" s="59"/>
      <c r="B4873" s="63">
        <f>IFERROR(VLOOKUP($A4873,D_SAV!$A$5:$I$29,3,0),)</f>
        <v>0</v>
      </c>
      <c r="C4873" s="64" t="str">
        <f>IFERROR(VLOOKUP($A4873,D_SAV!$A$5:$I$29,4,0),"")</f>
        <v/>
      </c>
      <c r="D4873" s="65">
        <f>IFERROR(VLOOKUP($A4873,D_SAV!$A$5:$I$29,5,0),)</f>
        <v>0</v>
      </c>
      <c r="E4873" s="60"/>
      <c r="F4873" s="60"/>
      <c r="G4873" s="60"/>
      <c r="H4873" s="60"/>
      <c r="I4873" s="60"/>
      <c r="J4873" s="60"/>
      <c r="K4873" s="65">
        <f>IFERROR(VLOOKUP($A4873,D_SAV!$A$5:$I$29,6,0),)</f>
        <v>0</v>
      </c>
    </row>
    <row r="4874" spans="1:11" x14ac:dyDescent="0.25">
      <c r="A4874" s="59"/>
      <c r="B4874" s="63">
        <f>IFERROR(VLOOKUP($A4874,D_SAV!$A$5:$I$29,3,0),)</f>
        <v>0</v>
      </c>
      <c r="C4874" s="64" t="str">
        <f>IFERROR(VLOOKUP($A4874,D_SAV!$A$5:$I$29,4,0),"")</f>
        <v/>
      </c>
      <c r="D4874" s="65">
        <f>IFERROR(VLOOKUP($A4874,D_SAV!$A$5:$I$29,5,0),)</f>
        <v>0</v>
      </c>
      <c r="E4874" s="60"/>
      <c r="F4874" s="60"/>
      <c r="G4874" s="60"/>
      <c r="H4874" s="60"/>
      <c r="I4874" s="60"/>
      <c r="J4874" s="60"/>
      <c r="K4874" s="65">
        <f>IFERROR(VLOOKUP($A4874,D_SAV!$A$5:$I$29,6,0),)</f>
        <v>0</v>
      </c>
    </row>
    <row r="4875" spans="1:11" x14ac:dyDescent="0.25">
      <c r="A4875" s="59"/>
      <c r="B4875" s="63">
        <f>IFERROR(VLOOKUP($A4875,D_SAV!$A$5:$I$29,3,0),)</f>
        <v>0</v>
      </c>
      <c r="C4875" s="64" t="str">
        <f>IFERROR(VLOOKUP($A4875,D_SAV!$A$5:$I$29,4,0),"")</f>
        <v/>
      </c>
      <c r="D4875" s="65">
        <f>IFERROR(VLOOKUP($A4875,D_SAV!$A$5:$I$29,5,0),)</f>
        <v>0</v>
      </c>
      <c r="E4875" s="60"/>
      <c r="F4875" s="60"/>
      <c r="G4875" s="60"/>
      <c r="H4875" s="60"/>
      <c r="I4875" s="60"/>
      <c r="J4875" s="60"/>
      <c r="K4875" s="65">
        <f>IFERROR(VLOOKUP($A4875,D_SAV!$A$5:$I$29,6,0),)</f>
        <v>0</v>
      </c>
    </row>
    <row r="4876" spans="1:11" x14ac:dyDescent="0.25">
      <c r="A4876" s="59"/>
      <c r="B4876" s="63">
        <f>IFERROR(VLOOKUP($A4876,D_SAV!$A$5:$I$29,3,0),)</f>
        <v>0</v>
      </c>
      <c r="C4876" s="64" t="str">
        <f>IFERROR(VLOOKUP($A4876,D_SAV!$A$5:$I$29,4,0),"")</f>
        <v/>
      </c>
      <c r="D4876" s="65">
        <f>IFERROR(VLOOKUP($A4876,D_SAV!$A$5:$I$29,5,0),)</f>
        <v>0</v>
      </c>
      <c r="E4876" s="60"/>
      <c r="F4876" s="60"/>
      <c r="G4876" s="60"/>
      <c r="H4876" s="60"/>
      <c r="I4876" s="60"/>
      <c r="J4876" s="60"/>
      <c r="K4876" s="65">
        <f>IFERROR(VLOOKUP($A4876,D_SAV!$A$5:$I$29,6,0),)</f>
        <v>0</v>
      </c>
    </row>
    <row r="4877" spans="1:11" x14ac:dyDescent="0.25">
      <c r="A4877" s="59"/>
      <c r="B4877" s="63">
        <f>IFERROR(VLOOKUP($A4877,D_SAV!$A$5:$I$29,3,0),)</f>
        <v>0</v>
      </c>
      <c r="C4877" s="64" t="str">
        <f>IFERROR(VLOOKUP($A4877,D_SAV!$A$5:$I$29,4,0),"")</f>
        <v/>
      </c>
      <c r="D4877" s="65">
        <f>IFERROR(VLOOKUP($A4877,D_SAV!$A$5:$I$29,5,0),)</f>
        <v>0</v>
      </c>
      <c r="E4877" s="60"/>
      <c r="F4877" s="60"/>
      <c r="G4877" s="60"/>
      <c r="H4877" s="60"/>
      <c r="I4877" s="60"/>
      <c r="J4877" s="60"/>
      <c r="K4877" s="65">
        <f>IFERROR(VLOOKUP($A4877,D_SAV!$A$5:$I$29,6,0),)</f>
        <v>0</v>
      </c>
    </row>
    <row r="4878" spans="1:11" x14ac:dyDescent="0.25">
      <c r="A4878" s="59"/>
      <c r="B4878" s="63">
        <f>IFERROR(VLOOKUP($A4878,D_SAV!$A$5:$I$29,3,0),)</f>
        <v>0</v>
      </c>
      <c r="C4878" s="64" t="str">
        <f>IFERROR(VLOOKUP($A4878,D_SAV!$A$5:$I$29,4,0),"")</f>
        <v/>
      </c>
      <c r="D4878" s="65">
        <f>IFERROR(VLOOKUP($A4878,D_SAV!$A$5:$I$29,5,0),)</f>
        <v>0</v>
      </c>
      <c r="E4878" s="60"/>
      <c r="F4878" s="60"/>
      <c r="G4878" s="60"/>
      <c r="H4878" s="60"/>
      <c r="I4878" s="60"/>
      <c r="J4878" s="60"/>
      <c r="K4878" s="65">
        <f>IFERROR(VLOOKUP($A4878,D_SAV!$A$5:$I$29,6,0),)</f>
        <v>0</v>
      </c>
    </row>
    <row r="4879" spans="1:11" x14ac:dyDescent="0.25">
      <c r="A4879" s="59"/>
      <c r="B4879" s="63">
        <f>IFERROR(VLOOKUP($A4879,D_SAV!$A$5:$I$29,3,0),)</f>
        <v>0</v>
      </c>
      <c r="C4879" s="64" t="str">
        <f>IFERROR(VLOOKUP($A4879,D_SAV!$A$5:$I$29,4,0),"")</f>
        <v/>
      </c>
      <c r="D4879" s="65">
        <f>IFERROR(VLOOKUP($A4879,D_SAV!$A$5:$I$29,5,0),)</f>
        <v>0</v>
      </c>
      <c r="E4879" s="60"/>
      <c r="F4879" s="60"/>
      <c r="G4879" s="60"/>
      <c r="H4879" s="60"/>
      <c r="I4879" s="60"/>
      <c r="J4879" s="60"/>
      <c r="K4879" s="65">
        <f>IFERROR(VLOOKUP($A4879,D_SAV!$A$5:$I$29,6,0),)</f>
        <v>0</v>
      </c>
    </row>
    <row r="4880" spans="1:11" x14ac:dyDescent="0.25">
      <c r="A4880" s="59"/>
      <c r="B4880" s="63">
        <f>IFERROR(VLOOKUP($A4880,D_SAV!$A$5:$I$29,3,0),)</f>
        <v>0</v>
      </c>
      <c r="C4880" s="64" t="str">
        <f>IFERROR(VLOOKUP($A4880,D_SAV!$A$5:$I$29,4,0),"")</f>
        <v/>
      </c>
      <c r="D4880" s="65">
        <f>IFERROR(VLOOKUP($A4880,D_SAV!$A$5:$I$29,5,0),)</f>
        <v>0</v>
      </c>
      <c r="E4880" s="60"/>
      <c r="F4880" s="60"/>
      <c r="G4880" s="60"/>
      <c r="H4880" s="60"/>
      <c r="I4880" s="60"/>
      <c r="J4880" s="60"/>
      <c r="K4880" s="65">
        <f>IFERROR(VLOOKUP($A4880,D_SAV!$A$5:$I$29,6,0),)</f>
        <v>0</v>
      </c>
    </row>
    <row r="4881" spans="1:11" x14ac:dyDescent="0.25">
      <c r="A4881" s="59"/>
      <c r="B4881" s="63">
        <f>IFERROR(VLOOKUP($A4881,D_SAV!$A$5:$I$29,3,0),)</f>
        <v>0</v>
      </c>
      <c r="C4881" s="64" t="str">
        <f>IFERROR(VLOOKUP($A4881,D_SAV!$A$5:$I$29,4,0),"")</f>
        <v/>
      </c>
      <c r="D4881" s="65">
        <f>IFERROR(VLOOKUP($A4881,D_SAV!$A$5:$I$29,5,0),)</f>
        <v>0</v>
      </c>
      <c r="E4881" s="60"/>
      <c r="F4881" s="60"/>
      <c r="G4881" s="60"/>
      <c r="H4881" s="60"/>
      <c r="I4881" s="60"/>
      <c r="J4881" s="60"/>
      <c r="K4881" s="65">
        <f>IFERROR(VLOOKUP($A4881,D_SAV!$A$5:$I$29,6,0),)</f>
        <v>0</v>
      </c>
    </row>
    <row r="4882" spans="1:11" x14ac:dyDescent="0.25">
      <c r="A4882" s="59"/>
      <c r="B4882" s="63">
        <f>IFERROR(VLOOKUP($A4882,D_SAV!$A$5:$I$29,3,0),)</f>
        <v>0</v>
      </c>
      <c r="C4882" s="64" t="str">
        <f>IFERROR(VLOOKUP($A4882,D_SAV!$A$5:$I$29,4,0),"")</f>
        <v/>
      </c>
      <c r="D4882" s="65">
        <f>IFERROR(VLOOKUP($A4882,D_SAV!$A$5:$I$29,5,0),)</f>
        <v>0</v>
      </c>
      <c r="E4882" s="60"/>
      <c r="F4882" s="60"/>
      <c r="G4882" s="60"/>
      <c r="H4882" s="60"/>
      <c r="I4882" s="60"/>
      <c r="J4882" s="60"/>
      <c r="K4882" s="65">
        <f>IFERROR(VLOOKUP($A4882,D_SAV!$A$5:$I$29,6,0),)</f>
        <v>0</v>
      </c>
    </row>
    <row r="4883" spans="1:11" x14ac:dyDescent="0.25">
      <c r="A4883" s="59"/>
      <c r="B4883" s="63">
        <f>IFERROR(VLOOKUP($A4883,D_SAV!$A$5:$I$29,3,0),)</f>
        <v>0</v>
      </c>
      <c r="C4883" s="64" t="str">
        <f>IFERROR(VLOOKUP($A4883,D_SAV!$A$5:$I$29,4,0),"")</f>
        <v/>
      </c>
      <c r="D4883" s="65">
        <f>IFERROR(VLOOKUP($A4883,D_SAV!$A$5:$I$29,5,0),)</f>
        <v>0</v>
      </c>
      <c r="E4883" s="60"/>
      <c r="F4883" s="60"/>
      <c r="G4883" s="60"/>
      <c r="H4883" s="60"/>
      <c r="I4883" s="60"/>
      <c r="J4883" s="60"/>
      <c r="K4883" s="65">
        <f>IFERROR(VLOOKUP($A4883,D_SAV!$A$5:$I$29,6,0),)</f>
        <v>0</v>
      </c>
    </row>
    <row r="4884" spans="1:11" x14ac:dyDescent="0.25">
      <c r="A4884" s="59"/>
      <c r="B4884" s="63">
        <f>IFERROR(VLOOKUP($A4884,D_SAV!$A$5:$I$29,3,0),)</f>
        <v>0</v>
      </c>
      <c r="C4884" s="64" t="str">
        <f>IFERROR(VLOOKUP($A4884,D_SAV!$A$5:$I$29,4,0),"")</f>
        <v/>
      </c>
      <c r="D4884" s="65">
        <f>IFERROR(VLOOKUP($A4884,D_SAV!$A$5:$I$29,5,0),)</f>
        <v>0</v>
      </c>
      <c r="E4884" s="60"/>
      <c r="F4884" s="60"/>
      <c r="G4884" s="60"/>
      <c r="H4884" s="60"/>
      <c r="I4884" s="60"/>
      <c r="J4884" s="60"/>
      <c r="K4884" s="65">
        <f>IFERROR(VLOOKUP($A4884,D_SAV!$A$5:$I$29,6,0),)</f>
        <v>0</v>
      </c>
    </row>
    <row r="4885" spans="1:11" x14ac:dyDescent="0.25">
      <c r="A4885" s="59"/>
      <c r="B4885" s="63">
        <f>IFERROR(VLOOKUP($A4885,D_SAV!$A$5:$I$29,3,0),)</f>
        <v>0</v>
      </c>
      <c r="C4885" s="64" t="str">
        <f>IFERROR(VLOOKUP($A4885,D_SAV!$A$5:$I$29,4,0),"")</f>
        <v/>
      </c>
      <c r="D4885" s="65">
        <f>IFERROR(VLOOKUP($A4885,D_SAV!$A$5:$I$29,5,0),)</f>
        <v>0</v>
      </c>
      <c r="E4885" s="60"/>
      <c r="F4885" s="60"/>
      <c r="G4885" s="60"/>
      <c r="H4885" s="60"/>
      <c r="I4885" s="60"/>
      <c r="J4885" s="60"/>
      <c r="K4885" s="65">
        <f>IFERROR(VLOOKUP($A4885,D_SAV!$A$5:$I$29,6,0),)</f>
        <v>0</v>
      </c>
    </row>
    <row r="4886" spans="1:11" x14ac:dyDescent="0.25">
      <c r="A4886" s="59"/>
      <c r="B4886" s="63">
        <f>IFERROR(VLOOKUP($A4886,D_SAV!$A$5:$I$29,3,0),)</f>
        <v>0</v>
      </c>
      <c r="C4886" s="64" t="str">
        <f>IFERROR(VLOOKUP($A4886,D_SAV!$A$5:$I$29,4,0),"")</f>
        <v/>
      </c>
      <c r="D4886" s="65">
        <f>IFERROR(VLOOKUP($A4886,D_SAV!$A$5:$I$29,5,0),)</f>
        <v>0</v>
      </c>
      <c r="E4886" s="60"/>
      <c r="F4886" s="60"/>
      <c r="G4886" s="60"/>
      <c r="H4886" s="60"/>
      <c r="I4886" s="60"/>
      <c r="J4886" s="60"/>
      <c r="K4886" s="65">
        <f>IFERROR(VLOOKUP($A4886,D_SAV!$A$5:$I$29,6,0),)</f>
        <v>0</v>
      </c>
    </row>
    <row r="4887" spans="1:11" x14ac:dyDescent="0.25">
      <c r="A4887" s="59"/>
      <c r="B4887" s="63">
        <f>IFERROR(VLOOKUP($A4887,D_SAV!$A$5:$I$29,3,0),)</f>
        <v>0</v>
      </c>
      <c r="C4887" s="64" t="str">
        <f>IFERROR(VLOOKUP($A4887,D_SAV!$A$5:$I$29,4,0),"")</f>
        <v/>
      </c>
      <c r="D4887" s="65">
        <f>IFERROR(VLOOKUP($A4887,D_SAV!$A$5:$I$29,5,0),)</f>
        <v>0</v>
      </c>
      <c r="E4887" s="60"/>
      <c r="F4887" s="60"/>
      <c r="G4887" s="60"/>
      <c r="H4887" s="60"/>
      <c r="I4887" s="60"/>
      <c r="J4887" s="60"/>
      <c r="K4887" s="65">
        <f>IFERROR(VLOOKUP($A4887,D_SAV!$A$5:$I$29,6,0),)</f>
        <v>0</v>
      </c>
    </row>
    <row r="4888" spans="1:11" x14ac:dyDescent="0.25">
      <c r="A4888" s="59"/>
      <c r="B4888" s="63">
        <f>IFERROR(VLOOKUP($A4888,D_SAV!$A$5:$I$29,3,0),)</f>
        <v>0</v>
      </c>
      <c r="C4888" s="64" t="str">
        <f>IFERROR(VLOOKUP($A4888,D_SAV!$A$5:$I$29,4,0),"")</f>
        <v/>
      </c>
      <c r="D4888" s="65">
        <f>IFERROR(VLOOKUP($A4888,D_SAV!$A$5:$I$29,5,0),)</f>
        <v>0</v>
      </c>
      <c r="E4888" s="60"/>
      <c r="F4888" s="60"/>
      <c r="G4888" s="60"/>
      <c r="H4888" s="60"/>
      <c r="I4888" s="60"/>
      <c r="J4888" s="60"/>
      <c r="K4888" s="65">
        <f>IFERROR(VLOOKUP($A4888,D_SAV!$A$5:$I$29,6,0),)</f>
        <v>0</v>
      </c>
    </row>
    <row r="4889" spans="1:11" x14ac:dyDescent="0.25">
      <c r="A4889" s="59"/>
      <c r="B4889" s="63">
        <f>IFERROR(VLOOKUP($A4889,D_SAV!$A$5:$I$29,3,0),)</f>
        <v>0</v>
      </c>
      <c r="C4889" s="64" t="str">
        <f>IFERROR(VLOOKUP($A4889,D_SAV!$A$5:$I$29,4,0),"")</f>
        <v/>
      </c>
      <c r="D4889" s="65">
        <f>IFERROR(VLOOKUP($A4889,D_SAV!$A$5:$I$29,5,0),)</f>
        <v>0</v>
      </c>
      <c r="E4889" s="60"/>
      <c r="F4889" s="60"/>
      <c r="G4889" s="60"/>
      <c r="H4889" s="60"/>
      <c r="I4889" s="60"/>
      <c r="J4889" s="60"/>
      <c r="K4889" s="65">
        <f>IFERROR(VLOOKUP($A4889,D_SAV!$A$5:$I$29,6,0),)</f>
        <v>0</v>
      </c>
    </row>
    <row r="4890" spans="1:11" x14ac:dyDescent="0.25">
      <c r="A4890" s="59"/>
      <c r="B4890" s="63">
        <f>IFERROR(VLOOKUP($A4890,D_SAV!$A$5:$I$29,3,0),)</f>
        <v>0</v>
      </c>
      <c r="C4890" s="64" t="str">
        <f>IFERROR(VLOOKUP($A4890,D_SAV!$A$5:$I$29,4,0),"")</f>
        <v/>
      </c>
      <c r="D4890" s="65">
        <f>IFERROR(VLOOKUP($A4890,D_SAV!$A$5:$I$29,5,0),)</f>
        <v>0</v>
      </c>
      <c r="E4890" s="60"/>
      <c r="F4890" s="60"/>
      <c r="G4890" s="60"/>
      <c r="H4890" s="60"/>
      <c r="I4890" s="60"/>
      <c r="J4890" s="60"/>
      <c r="K4890" s="65">
        <f>IFERROR(VLOOKUP($A4890,D_SAV!$A$5:$I$29,6,0),)</f>
        <v>0</v>
      </c>
    </row>
    <row r="4891" spans="1:11" x14ac:dyDescent="0.25">
      <c r="A4891" s="59"/>
      <c r="B4891" s="63">
        <f>IFERROR(VLOOKUP($A4891,D_SAV!$A$5:$I$29,3,0),)</f>
        <v>0</v>
      </c>
      <c r="C4891" s="64" t="str">
        <f>IFERROR(VLOOKUP($A4891,D_SAV!$A$5:$I$29,4,0),"")</f>
        <v/>
      </c>
      <c r="D4891" s="65">
        <f>IFERROR(VLOOKUP($A4891,D_SAV!$A$5:$I$29,5,0),)</f>
        <v>0</v>
      </c>
      <c r="E4891" s="60"/>
      <c r="F4891" s="60"/>
      <c r="G4891" s="60"/>
      <c r="H4891" s="60"/>
      <c r="I4891" s="60"/>
      <c r="J4891" s="60"/>
      <c r="K4891" s="65">
        <f>IFERROR(VLOOKUP($A4891,D_SAV!$A$5:$I$29,6,0),)</f>
        <v>0</v>
      </c>
    </row>
    <row r="4892" spans="1:11" x14ac:dyDescent="0.25">
      <c r="A4892" s="59"/>
      <c r="B4892" s="63">
        <f>IFERROR(VLOOKUP($A4892,D_SAV!$A$5:$I$29,3,0),)</f>
        <v>0</v>
      </c>
      <c r="C4892" s="64" t="str">
        <f>IFERROR(VLOOKUP($A4892,D_SAV!$A$5:$I$29,4,0),"")</f>
        <v/>
      </c>
      <c r="D4892" s="65">
        <f>IFERROR(VLOOKUP($A4892,D_SAV!$A$5:$I$29,5,0),)</f>
        <v>0</v>
      </c>
      <c r="E4892" s="60"/>
      <c r="F4892" s="60"/>
      <c r="G4892" s="60"/>
      <c r="H4892" s="60"/>
      <c r="I4892" s="60"/>
      <c r="J4892" s="60"/>
      <c r="K4892" s="65">
        <f>IFERROR(VLOOKUP($A4892,D_SAV!$A$5:$I$29,6,0),)</f>
        <v>0</v>
      </c>
    </row>
    <row r="4893" spans="1:11" x14ac:dyDescent="0.25">
      <c r="A4893" s="59"/>
      <c r="B4893" s="63">
        <f>IFERROR(VLOOKUP($A4893,D_SAV!$A$5:$I$29,3,0),)</f>
        <v>0</v>
      </c>
      <c r="C4893" s="64" t="str">
        <f>IFERROR(VLOOKUP($A4893,D_SAV!$A$5:$I$29,4,0),"")</f>
        <v/>
      </c>
      <c r="D4893" s="65">
        <f>IFERROR(VLOOKUP($A4893,D_SAV!$A$5:$I$29,5,0),)</f>
        <v>0</v>
      </c>
      <c r="E4893" s="60"/>
      <c r="F4893" s="60"/>
      <c r="G4893" s="60"/>
      <c r="H4893" s="60"/>
      <c r="I4893" s="60"/>
      <c r="J4893" s="60"/>
      <c r="K4893" s="65">
        <f>IFERROR(VLOOKUP($A4893,D_SAV!$A$5:$I$29,6,0),)</f>
        <v>0</v>
      </c>
    </row>
    <row r="4894" spans="1:11" x14ac:dyDescent="0.25">
      <c r="A4894" s="59"/>
      <c r="B4894" s="63">
        <f>IFERROR(VLOOKUP($A4894,D_SAV!$A$5:$I$29,3,0),)</f>
        <v>0</v>
      </c>
      <c r="C4894" s="64" t="str">
        <f>IFERROR(VLOOKUP($A4894,D_SAV!$A$5:$I$29,4,0),"")</f>
        <v/>
      </c>
      <c r="D4894" s="65">
        <f>IFERROR(VLOOKUP($A4894,D_SAV!$A$5:$I$29,5,0),)</f>
        <v>0</v>
      </c>
      <c r="E4894" s="60"/>
      <c r="F4894" s="60"/>
      <c r="G4894" s="60"/>
      <c r="H4894" s="60"/>
      <c r="I4894" s="60"/>
      <c r="J4894" s="60"/>
      <c r="K4894" s="65">
        <f>IFERROR(VLOOKUP($A4894,D_SAV!$A$5:$I$29,6,0),)</f>
        <v>0</v>
      </c>
    </row>
    <row r="4895" spans="1:11" x14ac:dyDescent="0.25">
      <c r="A4895" s="59"/>
      <c r="B4895" s="63">
        <f>IFERROR(VLOOKUP($A4895,D_SAV!$A$5:$I$29,3,0),)</f>
        <v>0</v>
      </c>
      <c r="C4895" s="64" t="str">
        <f>IFERROR(VLOOKUP($A4895,D_SAV!$A$5:$I$29,4,0),"")</f>
        <v/>
      </c>
      <c r="D4895" s="65">
        <f>IFERROR(VLOOKUP($A4895,D_SAV!$A$5:$I$29,5,0),)</f>
        <v>0</v>
      </c>
      <c r="E4895" s="60"/>
      <c r="F4895" s="60"/>
      <c r="G4895" s="60"/>
      <c r="H4895" s="60"/>
      <c r="I4895" s="60"/>
      <c r="J4895" s="60"/>
      <c r="K4895" s="65">
        <f>IFERROR(VLOOKUP($A4895,D_SAV!$A$5:$I$29,6,0),)</f>
        <v>0</v>
      </c>
    </row>
    <row r="4896" spans="1:11" x14ac:dyDescent="0.25">
      <c r="A4896" s="59"/>
      <c r="B4896" s="63">
        <f>IFERROR(VLOOKUP($A4896,D_SAV!$A$5:$I$29,3,0),)</f>
        <v>0</v>
      </c>
      <c r="C4896" s="64" t="str">
        <f>IFERROR(VLOOKUP($A4896,D_SAV!$A$5:$I$29,4,0),"")</f>
        <v/>
      </c>
      <c r="D4896" s="65">
        <f>IFERROR(VLOOKUP($A4896,D_SAV!$A$5:$I$29,5,0),)</f>
        <v>0</v>
      </c>
      <c r="E4896" s="60"/>
      <c r="F4896" s="60"/>
      <c r="G4896" s="60"/>
      <c r="H4896" s="60"/>
      <c r="I4896" s="60"/>
      <c r="J4896" s="60"/>
      <c r="K4896" s="65">
        <f>IFERROR(VLOOKUP($A4896,D_SAV!$A$5:$I$29,6,0),)</f>
        <v>0</v>
      </c>
    </row>
    <row r="4897" spans="1:11" x14ac:dyDescent="0.25">
      <c r="A4897" s="59"/>
      <c r="B4897" s="63">
        <f>IFERROR(VLOOKUP($A4897,D_SAV!$A$5:$I$29,3,0),)</f>
        <v>0</v>
      </c>
      <c r="C4897" s="64" t="str">
        <f>IFERROR(VLOOKUP($A4897,D_SAV!$A$5:$I$29,4,0),"")</f>
        <v/>
      </c>
      <c r="D4897" s="65">
        <f>IFERROR(VLOOKUP($A4897,D_SAV!$A$5:$I$29,5,0),)</f>
        <v>0</v>
      </c>
      <c r="E4897" s="60"/>
      <c r="F4897" s="60"/>
      <c r="G4897" s="60"/>
      <c r="H4897" s="60"/>
      <c r="I4897" s="60"/>
      <c r="J4897" s="60"/>
      <c r="K4897" s="65">
        <f>IFERROR(VLOOKUP($A4897,D_SAV!$A$5:$I$29,6,0),)</f>
        <v>0</v>
      </c>
    </row>
    <row r="4898" spans="1:11" x14ac:dyDescent="0.25">
      <c r="A4898" s="59"/>
      <c r="B4898" s="63">
        <f>IFERROR(VLOOKUP($A4898,D_SAV!$A$5:$I$29,3,0),)</f>
        <v>0</v>
      </c>
      <c r="C4898" s="64" t="str">
        <f>IFERROR(VLOOKUP($A4898,D_SAV!$A$5:$I$29,4,0),"")</f>
        <v/>
      </c>
      <c r="D4898" s="65">
        <f>IFERROR(VLOOKUP($A4898,D_SAV!$A$5:$I$29,5,0),)</f>
        <v>0</v>
      </c>
      <c r="E4898" s="60"/>
      <c r="F4898" s="60"/>
      <c r="G4898" s="60"/>
      <c r="H4898" s="60"/>
      <c r="I4898" s="60"/>
      <c r="J4898" s="60"/>
      <c r="K4898" s="65">
        <f>IFERROR(VLOOKUP($A4898,D_SAV!$A$5:$I$29,6,0),)</f>
        <v>0</v>
      </c>
    </row>
    <row r="4899" spans="1:11" x14ac:dyDescent="0.25">
      <c r="A4899" s="59"/>
      <c r="B4899" s="63">
        <f>IFERROR(VLOOKUP($A4899,D_SAV!$A$5:$I$29,3,0),)</f>
        <v>0</v>
      </c>
      <c r="C4899" s="64" t="str">
        <f>IFERROR(VLOOKUP($A4899,D_SAV!$A$5:$I$29,4,0),"")</f>
        <v/>
      </c>
      <c r="D4899" s="65">
        <f>IFERROR(VLOOKUP($A4899,D_SAV!$A$5:$I$29,5,0),)</f>
        <v>0</v>
      </c>
      <c r="E4899" s="60"/>
      <c r="F4899" s="60"/>
      <c r="G4899" s="60"/>
      <c r="H4899" s="60"/>
      <c r="I4899" s="60"/>
      <c r="J4899" s="60"/>
      <c r="K4899" s="65">
        <f>IFERROR(VLOOKUP($A4899,D_SAV!$A$5:$I$29,6,0),)</f>
        <v>0</v>
      </c>
    </row>
    <row r="4900" spans="1:11" x14ac:dyDescent="0.25">
      <c r="A4900" s="59"/>
      <c r="B4900" s="63">
        <f>IFERROR(VLOOKUP($A4900,D_SAV!$A$5:$I$29,3,0),)</f>
        <v>0</v>
      </c>
      <c r="C4900" s="64" t="str">
        <f>IFERROR(VLOOKUP($A4900,D_SAV!$A$5:$I$29,4,0),"")</f>
        <v/>
      </c>
      <c r="D4900" s="65">
        <f>IFERROR(VLOOKUP($A4900,D_SAV!$A$5:$I$29,5,0),)</f>
        <v>0</v>
      </c>
      <c r="E4900" s="60"/>
      <c r="F4900" s="60"/>
      <c r="G4900" s="60"/>
      <c r="H4900" s="60"/>
      <c r="I4900" s="60"/>
      <c r="J4900" s="60"/>
      <c r="K4900" s="65">
        <f>IFERROR(VLOOKUP($A4900,D_SAV!$A$5:$I$29,6,0),)</f>
        <v>0</v>
      </c>
    </row>
    <row r="4901" spans="1:11" x14ac:dyDescent="0.25">
      <c r="A4901" s="59"/>
      <c r="B4901" s="63">
        <f>IFERROR(VLOOKUP($A4901,D_SAV!$A$5:$I$29,3,0),)</f>
        <v>0</v>
      </c>
      <c r="C4901" s="64" t="str">
        <f>IFERROR(VLOOKUP($A4901,D_SAV!$A$5:$I$29,4,0),"")</f>
        <v/>
      </c>
      <c r="D4901" s="65">
        <f>IFERROR(VLOOKUP($A4901,D_SAV!$A$5:$I$29,5,0),)</f>
        <v>0</v>
      </c>
      <c r="E4901" s="60"/>
      <c r="F4901" s="60"/>
      <c r="G4901" s="60"/>
      <c r="H4901" s="60"/>
      <c r="I4901" s="60"/>
      <c r="J4901" s="60"/>
      <c r="K4901" s="65">
        <f>IFERROR(VLOOKUP($A4901,D_SAV!$A$5:$I$29,6,0),)</f>
        <v>0</v>
      </c>
    </row>
    <row r="4902" spans="1:11" x14ac:dyDescent="0.25">
      <c r="A4902" s="59"/>
      <c r="B4902" s="63">
        <f>IFERROR(VLOOKUP($A4902,D_SAV!$A$5:$I$29,3,0),)</f>
        <v>0</v>
      </c>
      <c r="C4902" s="64" t="str">
        <f>IFERROR(VLOOKUP($A4902,D_SAV!$A$5:$I$29,4,0),"")</f>
        <v/>
      </c>
      <c r="D4902" s="65">
        <f>IFERROR(VLOOKUP($A4902,D_SAV!$A$5:$I$29,5,0),)</f>
        <v>0</v>
      </c>
      <c r="E4902" s="60"/>
      <c r="F4902" s="60"/>
      <c r="G4902" s="60"/>
      <c r="H4902" s="60"/>
      <c r="I4902" s="60"/>
      <c r="J4902" s="60"/>
      <c r="K4902" s="65">
        <f>IFERROR(VLOOKUP($A4902,D_SAV!$A$5:$I$29,6,0),)</f>
        <v>0</v>
      </c>
    </row>
    <row r="4903" spans="1:11" x14ac:dyDescent="0.25">
      <c r="A4903" s="59"/>
      <c r="B4903" s="63">
        <f>IFERROR(VLOOKUP($A4903,D_SAV!$A$5:$I$29,3,0),)</f>
        <v>0</v>
      </c>
      <c r="C4903" s="64" t="str">
        <f>IFERROR(VLOOKUP($A4903,D_SAV!$A$5:$I$29,4,0),"")</f>
        <v/>
      </c>
      <c r="D4903" s="65">
        <f>IFERROR(VLOOKUP($A4903,D_SAV!$A$5:$I$29,5,0),)</f>
        <v>0</v>
      </c>
      <c r="E4903" s="60"/>
      <c r="F4903" s="60"/>
      <c r="G4903" s="60"/>
      <c r="H4903" s="60"/>
      <c r="I4903" s="60"/>
      <c r="J4903" s="60"/>
      <c r="K4903" s="65">
        <f>IFERROR(VLOOKUP($A4903,D_SAV!$A$5:$I$29,6,0),)</f>
        <v>0</v>
      </c>
    </row>
    <row r="4904" spans="1:11" x14ac:dyDescent="0.25">
      <c r="A4904" s="59"/>
      <c r="B4904" s="63">
        <f>IFERROR(VLOOKUP($A4904,D_SAV!$A$5:$I$29,3,0),)</f>
        <v>0</v>
      </c>
      <c r="C4904" s="64" t="str">
        <f>IFERROR(VLOOKUP($A4904,D_SAV!$A$5:$I$29,4,0),"")</f>
        <v/>
      </c>
      <c r="D4904" s="65">
        <f>IFERROR(VLOOKUP($A4904,D_SAV!$A$5:$I$29,5,0),)</f>
        <v>0</v>
      </c>
      <c r="E4904" s="60"/>
      <c r="F4904" s="60"/>
      <c r="G4904" s="60"/>
      <c r="H4904" s="60"/>
      <c r="I4904" s="60"/>
      <c r="J4904" s="60"/>
      <c r="K4904" s="65">
        <f>IFERROR(VLOOKUP($A4904,D_SAV!$A$5:$I$29,6,0),)</f>
        <v>0</v>
      </c>
    </row>
    <row r="4905" spans="1:11" x14ac:dyDescent="0.25">
      <c r="A4905" s="59"/>
      <c r="B4905" s="63">
        <f>IFERROR(VLOOKUP($A4905,D_SAV!$A$5:$I$29,3,0),)</f>
        <v>0</v>
      </c>
      <c r="C4905" s="64" t="str">
        <f>IFERROR(VLOOKUP($A4905,D_SAV!$A$5:$I$29,4,0),"")</f>
        <v/>
      </c>
      <c r="D4905" s="65">
        <f>IFERROR(VLOOKUP($A4905,D_SAV!$A$5:$I$29,5,0),)</f>
        <v>0</v>
      </c>
      <c r="E4905" s="60"/>
      <c r="F4905" s="60"/>
      <c r="G4905" s="60"/>
      <c r="H4905" s="60"/>
      <c r="I4905" s="60"/>
      <c r="J4905" s="60"/>
      <c r="K4905" s="65">
        <f>IFERROR(VLOOKUP($A4905,D_SAV!$A$5:$I$29,6,0),)</f>
        <v>0</v>
      </c>
    </row>
    <row r="4906" spans="1:11" x14ac:dyDescent="0.25">
      <c r="A4906" s="59"/>
      <c r="B4906" s="63">
        <f>IFERROR(VLOOKUP($A4906,D_SAV!$A$5:$I$29,3,0),)</f>
        <v>0</v>
      </c>
      <c r="C4906" s="64" t="str">
        <f>IFERROR(VLOOKUP($A4906,D_SAV!$A$5:$I$29,4,0),"")</f>
        <v/>
      </c>
      <c r="D4906" s="65">
        <f>IFERROR(VLOOKUP($A4906,D_SAV!$A$5:$I$29,5,0),)</f>
        <v>0</v>
      </c>
      <c r="E4906" s="60"/>
      <c r="F4906" s="60"/>
      <c r="G4906" s="60"/>
      <c r="H4906" s="60"/>
      <c r="I4906" s="60"/>
      <c r="J4906" s="60"/>
      <c r="K4906" s="65">
        <f>IFERROR(VLOOKUP($A4906,D_SAV!$A$5:$I$29,6,0),)</f>
        <v>0</v>
      </c>
    </row>
    <row r="4907" spans="1:11" x14ac:dyDescent="0.25">
      <c r="A4907" s="59"/>
      <c r="B4907" s="63">
        <f>IFERROR(VLOOKUP($A4907,D_SAV!$A$5:$I$29,3,0),)</f>
        <v>0</v>
      </c>
      <c r="C4907" s="64" t="str">
        <f>IFERROR(VLOOKUP($A4907,D_SAV!$A$5:$I$29,4,0),"")</f>
        <v/>
      </c>
      <c r="D4907" s="65">
        <f>IFERROR(VLOOKUP($A4907,D_SAV!$A$5:$I$29,5,0),)</f>
        <v>0</v>
      </c>
      <c r="E4907" s="60"/>
      <c r="F4907" s="60"/>
      <c r="G4907" s="60"/>
      <c r="H4907" s="60"/>
      <c r="I4907" s="60"/>
      <c r="J4907" s="60"/>
      <c r="K4907" s="65">
        <f>IFERROR(VLOOKUP($A4907,D_SAV!$A$5:$I$29,6,0),)</f>
        <v>0</v>
      </c>
    </row>
    <row r="4908" spans="1:11" x14ac:dyDescent="0.25">
      <c r="A4908" s="59"/>
      <c r="B4908" s="63">
        <f>IFERROR(VLOOKUP($A4908,D_SAV!$A$5:$I$29,3,0),)</f>
        <v>0</v>
      </c>
      <c r="C4908" s="64" t="str">
        <f>IFERROR(VLOOKUP($A4908,D_SAV!$A$5:$I$29,4,0),"")</f>
        <v/>
      </c>
      <c r="D4908" s="65">
        <f>IFERROR(VLOOKUP($A4908,D_SAV!$A$5:$I$29,5,0),)</f>
        <v>0</v>
      </c>
      <c r="E4908" s="60"/>
      <c r="F4908" s="60"/>
      <c r="G4908" s="60"/>
      <c r="H4908" s="60"/>
      <c r="I4908" s="60"/>
      <c r="J4908" s="60"/>
      <c r="K4908" s="65">
        <f>IFERROR(VLOOKUP($A4908,D_SAV!$A$5:$I$29,6,0),)</f>
        <v>0</v>
      </c>
    </row>
    <row r="4909" spans="1:11" x14ac:dyDescent="0.25">
      <c r="A4909" s="59"/>
      <c r="B4909" s="63">
        <f>IFERROR(VLOOKUP($A4909,D_SAV!$A$5:$I$29,3,0),)</f>
        <v>0</v>
      </c>
      <c r="C4909" s="64" t="str">
        <f>IFERROR(VLOOKUP($A4909,D_SAV!$A$5:$I$29,4,0),"")</f>
        <v/>
      </c>
      <c r="D4909" s="65">
        <f>IFERROR(VLOOKUP($A4909,D_SAV!$A$5:$I$29,5,0),)</f>
        <v>0</v>
      </c>
      <c r="E4909" s="60"/>
      <c r="F4909" s="60"/>
      <c r="G4909" s="60"/>
      <c r="H4909" s="60"/>
      <c r="I4909" s="60"/>
      <c r="J4909" s="60"/>
      <c r="K4909" s="65">
        <f>IFERROR(VLOOKUP($A4909,D_SAV!$A$5:$I$29,6,0),)</f>
        <v>0</v>
      </c>
    </row>
    <row r="4910" spans="1:11" x14ac:dyDescent="0.25">
      <c r="A4910" s="59"/>
      <c r="B4910" s="63">
        <f>IFERROR(VLOOKUP($A4910,D_SAV!$A$5:$I$29,3,0),)</f>
        <v>0</v>
      </c>
      <c r="C4910" s="64" t="str">
        <f>IFERROR(VLOOKUP($A4910,D_SAV!$A$5:$I$29,4,0),"")</f>
        <v/>
      </c>
      <c r="D4910" s="65">
        <f>IFERROR(VLOOKUP($A4910,D_SAV!$A$5:$I$29,5,0),)</f>
        <v>0</v>
      </c>
      <c r="E4910" s="60"/>
      <c r="F4910" s="60"/>
      <c r="G4910" s="60"/>
      <c r="H4910" s="60"/>
      <c r="I4910" s="60"/>
      <c r="J4910" s="60"/>
      <c r="K4910" s="65">
        <f>IFERROR(VLOOKUP($A4910,D_SAV!$A$5:$I$29,6,0),)</f>
        <v>0</v>
      </c>
    </row>
    <row r="4911" spans="1:11" x14ac:dyDescent="0.25">
      <c r="A4911" s="59"/>
      <c r="B4911" s="63">
        <f>IFERROR(VLOOKUP($A4911,D_SAV!$A$5:$I$29,3,0),)</f>
        <v>0</v>
      </c>
      <c r="C4911" s="64" t="str">
        <f>IFERROR(VLOOKUP($A4911,D_SAV!$A$5:$I$29,4,0),"")</f>
        <v/>
      </c>
      <c r="D4911" s="65">
        <f>IFERROR(VLOOKUP($A4911,D_SAV!$A$5:$I$29,5,0),)</f>
        <v>0</v>
      </c>
      <c r="E4911" s="60"/>
      <c r="F4911" s="60"/>
      <c r="G4911" s="60"/>
      <c r="H4911" s="60"/>
      <c r="I4911" s="60"/>
      <c r="J4911" s="60"/>
      <c r="K4911" s="65">
        <f>IFERROR(VLOOKUP($A4911,D_SAV!$A$5:$I$29,6,0),)</f>
        <v>0</v>
      </c>
    </row>
    <row r="4912" spans="1:11" x14ac:dyDescent="0.25">
      <c r="A4912" s="59"/>
      <c r="B4912" s="63">
        <f>IFERROR(VLOOKUP($A4912,D_SAV!$A$5:$I$29,3,0),)</f>
        <v>0</v>
      </c>
      <c r="C4912" s="64" t="str">
        <f>IFERROR(VLOOKUP($A4912,D_SAV!$A$5:$I$29,4,0),"")</f>
        <v/>
      </c>
      <c r="D4912" s="65">
        <f>IFERROR(VLOOKUP($A4912,D_SAV!$A$5:$I$29,5,0),)</f>
        <v>0</v>
      </c>
      <c r="E4912" s="60"/>
      <c r="F4912" s="60"/>
      <c r="G4912" s="60"/>
      <c r="H4912" s="60"/>
      <c r="I4912" s="60"/>
      <c r="J4912" s="60"/>
      <c r="K4912" s="65">
        <f>IFERROR(VLOOKUP($A4912,D_SAV!$A$5:$I$29,6,0),)</f>
        <v>0</v>
      </c>
    </row>
    <row r="4913" spans="1:11" x14ac:dyDescent="0.25">
      <c r="A4913" s="59"/>
      <c r="B4913" s="63">
        <f>IFERROR(VLOOKUP($A4913,D_SAV!$A$5:$I$29,3,0),)</f>
        <v>0</v>
      </c>
      <c r="C4913" s="64" t="str">
        <f>IFERROR(VLOOKUP($A4913,D_SAV!$A$5:$I$29,4,0),"")</f>
        <v/>
      </c>
      <c r="D4913" s="65">
        <f>IFERROR(VLOOKUP($A4913,D_SAV!$A$5:$I$29,5,0),)</f>
        <v>0</v>
      </c>
      <c r="E4913" s="60"/>
      <c r="F4913" s="60"/>
      <c r="G4913" s="60"/>
      <c r="H4913" s="60"/>
      <c r="I4913" s="60"/>
      <c r="J4913" s="60"/>
      <c r="K4913" s="65">
        <f>IFERROR(VLOOKUP($A4913,D_SAV!$A$5:$I$29,6,0),)</f>
        <v>0</v>
      </c>
    </row>
    <row r="4914" spans="1:11" x14ac:dyDescent="0.25">
      <c r="A4914" s="59"/>
      <c r="B4914" s="63">
        <f>IFERROR(VLOOKUP($A4914,D_SAV!$A$5:$I$29,3,0),)</f>
        <v>0</v>
      </c>
      <c r="C4914" s="64" t="str">
        <f>IFERROR(VLOOKUP($A4914,D_SAV!$A$5:$I$29,4,0),"")</f>
        <v/>
      </c>
      <c r="D4914" s="65">
        <f>IFERROR(VLOOKUP($A4914,D_SAV!$A$5:$I$29,5,0),)</f>
        <v>0</v>
      </c>
      <c r="E4914" s="60"/>
      <c r="F4914" s="60"/>
      <c r="G4914" s="60"/>
      <c r="H4914" s="60"/>
      <c r="I4914" s="60"/>
      <c r="J4914" s="60"/>
      <c r="K4914" s="65">
        <f>IFERROR(VLOOKUP($A4914,D_SAV!$A$5:$I$29,6,0),)</f>
        <v>0</v>
      </c>
    </row>
    <row r="4915" spans="1:11" x14ac:dyDescent="0.25">
      <c r="A4915" s="59"/>
      <c r="B4915" s="63">
        <f>IFERROR(VLOOKUP($A4915,D_SAV!$A$5:$I$29,3,0),)</f>
        <v>0</v>
      </c>
      <c r="C4915" s="64" t="str">
        <f>IFERROR(VLOOKUP($A4915,D_SAV!$A$5:$I$29,4,0),"")</f>
        <v/>
      </c>
      <c r="D4915" s="65">
        <f>IFERROR(VLOOKUP($A4915,D_SAV!$A$5:$I$29,5,0),)</f>
        <v>0</v>
      </c>
      <c r="E4915" s="60"/>
      <c r="F4915" s="60"/>
      <c r="G4915" s="60"/>
      <c r="H4915" s="60"/>
      <c r="I4915" s="60"/>
      <c r="J4915" s="60"/>
      <c r="K4915" s="65">
        <f>IFERROR(VLOOKUP($A4915,D_SAV!$A$5:$I$29,6,0),)</f>
        <v>0</v>
      </c>
    </row>
    <row r="4916" spans="1:11" x14ac:dyDescent="0.25">
      <c r="A4916" s="59"/>
      <c r="B4916" s="63">
        <f>IFERROR(VLOOKUP($A4916,D_SAV!$A$5:$I$29,3,0),)</f>
        <v>0</v>
      </c>
      <c r="C4916" s="64" t="str">
        <f>IFERROR(VLOOKUP($A4916,D_SAV!$A$5:$I$29,4,0),"")</f>
        <v/>
      </c>
      <c r="D4916" s="65">
        <f>IFERROR(VLOOKUP($A4916,D_SAV!$A$5:$I$29,5,0),)</f>
        <v>0</v>
      </c>
      <c r="E4916" s="60"/>
      <c r="F4916" s="60"/>
      <c r="G4916" s="60"/>
      <c r="H4916" s="60"/>
      <c r="I4916" s="60"/>
      <c r="J4916" s="60"/>
      <c r="K4916" s="65">
        <f>IFERROR(VLOOKUP($A4916,D_SAV!$A$5:$I$29,6,0),)</f>
        <v>0</v>
      </c>
    </row>
    <row r="4917" spans="1:11" x14ac:dyDescent="0.25">
      <c r="A4917" s="59"/>
      <c r="B4917" s="63">
        <f>IFERROR(VLOOKUP($A4917,D_SAV!$A$5:$I$29,3,0),)</f>
        <v>0</v>
      </c>
      <c r="C4917" s="64" t="str">
        <f>IFERROR(VLOOKUP($A4917,D_SAV!$A$5:$I$29,4,0),"")</f>
        <v/>
      </c>
      <c r="D4917" s="65">
        <f>IFERROR(VLOOKUP($A4917,D_SAV!$A$5:$I$29,5,0),)</f>
        <v>0</v>
      </c>
      <c r="E4917" s="60"/>
      <c r="F4917" s="60"/>
      <c r="G4917" s="60"/>
      <c r="H4917" s="60"/>
      <c r="I4917" s="60"/>
      <c r="J4917" s="60"/>
      <c r="K4917" s="65">
        <f>IFERROR(VLOOKUP($A4917,D_SAV!$A$5:$I$29,6,0),)</f>
        <v>0</v>
      </c>
    </row>
    <row r="4918" spans="1:11" x14ac:dyDescent="0.25">
      <c r="A4918" s="59"/>
      <c r="B4918" s="63">
        <f>IFERROR(VLOOKUP($A4918,D_SAV!$A$5:$I$29,3,0),)</f>
        <v>0</v>
      </c>
      <c r="C4918" s="64" t="str">
        <f>IFERROR(VLOOKUP($A4918,D_SAV!$A$5:$I$29,4,0),"")</f>
        <v/>
      </c>
      <c r="D4918" s="65">
        <f>IFERROR(VLOOKUP($A4918,D_SAV!$A$5:$I$29,5,0),)</f>
        <v>0</v>
      </c>
      <c r="E4918" s="60"/>
      <c r="F4918" s="60"/>
      <c r="G4918" s="60"/>
      <c r="H4918" s="60"/>
      <c r="I4918" s="60"/>
      <c r="J4918" s="60"/>
      <c r="K4918" s="65">
        <f>IFERROR(VLOOKUP($A4918,D_SAV!$A$5:$I$29,6,0),)</f>
        <v>0</v>
      </c>
    </row>
    <row r="4919" spans="1:11" x14ac:dyDescent="0.25">
      <c r="A4919" s="59"/>
      <c r="B4919" s="63">
        <f>IFERROR(VLOOKUP($A4919,D_SAV!$A$5:$I$29,3,0),)</f>
        <v>0</v>
      </c>
      <c r="C4919" s="64" t="str">
        <f>IFERROR(VLOOKUP($A4919,D_SAV!$A$5:$I$29,4,0),"")</f>
        <v/>
      </c>
      <c r="D4919" s="65">
        <f>IFERROR(VLOOKUP($A4919,D_SAV!$A$5:$I$29,5,0),)</f>
        <v>0</v>
      </c>
      <c r="E4919" s="60"/>
      <c r="F4919" s="60"/>
      <c r="G4919" s="60"/>
      <c r="H4919" s="60"/>
      <c r="I4919" s="60"/>
      <c r="J4919" s="60"/>
      <c r="K4919" s="65">
        <f>IFERROR(VLOOKUP($A4919,D_SAV!$A$5:$I$29,6,0),)</f>
        <v>0</v>
      </c>
    </row>
    <row r="4920" spans="1:11" x14ac:dyDescent="0.25">
      <c r="A4920" s="59"/>
      <c r="B4920" s="63">
        <f>IFERROR(VLOOKUP($A4920,D_SAV!$A$5:$I$29,3,0),)</f>
        <v>0</v>
      </c>
      <c r="C4920" s="64" t="str">
        <f>IFERROR(VLOOKUP($A4920,D_SAV!$A$5:$I$29,4,0),"")</f>
        <v/>
      </c>
      <c r="D4920" s="65">
        <f>IFERROR(VLOOKUP($A4920,D_SAV!$A$5:$I$29,5,0),)</f>
        <v>0</v>
      </c>
      <c r="E4920" s="60"/>
      <c r="F4920" s="60"/>
      <c r="G4920" s="60"/>
      <c r="H4920" s="60"/>
      <c r="I4920" s="60"/>
      <c r="J4920" s="60"/>
      <c r="K4920" s="65">
        <f>IFERROR(VLOOKUP($A4920,D_SAV!$A$5:$I$29,6,0),)</f>
        <v>0</v>
      </c>
    </row>
    <row r="4921" spans="1:11" x14ac:dyDescent="0.25">
      <c r="A4921" s="59"/>
      <c r="B4921" s="63">
        <f>IFERROR(VLOOKUP($A4921,D_SAV!$A$5:$I$29,3,0),)</f>
        <v>0</v>
      </c>
      <c r="C4921" s="64" t="str">
        <f>IFERROR(VLOOKUP($A4921,D_SAV!$A$5:$I$29,4,0),"")</f>
        <v/>
      </c>
      <c r="D4921" s="65">
        <f>IFERROR(VLOOKUP($A4921,D_SAV!$A$5:$I$29,5,0),)</f>
        <v>0</v>
      </c>
      <c r="E4921" s="60"/>
      <c r="F4921" s="60"/>
      <c r="G4921" s="60"/>
      <c r="H4921" s="60"/>
      <c r="I4921" s="60"/>
      <c r="J4921" s="60"/>
      <c r="K4921" s="65">
        <f>IFERROR(VLOOKUP($A4921,D_SAV!$A$5:$I$29,6,0),)</f>
        <v>0</v>
      </c>
    </row>
    <row r="4922" spans="1:11" x14ac:dyDescent="0.25">
      <c r="A4922" s="59"/>
      <c r="B4922" s="63">
        <f>IFERROR(VLOOKUP($A4922,D_SAV!$A$5:$I$29,3,0),)</f>
        <v>0</v>
      </c>
      <c r="C4922" s="64" t="str">
        <f>IFERROR(VLOOKUP($A4922,D_SAV!$A$5:$I$29,4,0),"")</f>
        <v/>
      </c>
      <c r="D4922" s="65">
        <f>IFERROR(VLOOKUP($A4922,D_SAV!$A$5:$I$29,5,0),)</f>
        <v>0</v>
      </c>
      <c r="E4922" s="60"/>
      <c r="F4922" s="60"/>
      <c r="G4922" s="60"/>
      <c r="H4922" s="60"/>
      <c r="I4922" s="60"/>
      <c r="J4922" s="60"/>
      <c r="K4922" s="65">
        <f>IFERROR(VLOOKUP($A4922,D_SAV!$A$5:$I$29,6,0),)</f>
        <v>0</v>
      </c>
    </row>
    <row r="4923" spans="1:11" x14ac:dyDescent="0.25">
      <c r="A4923" s="59"/>
      <c r="B4923" s="63">
        <f>IFERROR(VLOOKUP($A4923,D_SAV!$A$5:$I$29,3,0),)</f>
        <v>0</v>
      </c>
      <c r="C4923" s="64" t="str">
        <f>IFERROR(VLOOKUP($A4923,D_SAV!$A$5:$I$29,4,0),"")</f>
        <v/>
      </c>
      <c r="D4923" s="65">
        <f>IFERROR(VLOOKUP($A4923,D_SAV!$A$5:$I$29,5,0),)</f>
        <v>0</v>
      </c>
      <c r="E4923" s="60"/>
      <c r="F4923" s="60"/>
      <c r="G4923" s="60"/>
      <c r="H4923" s="60"/>
      <c r="I4923" s="60"/>
      <c r="J4923" s="60"/>
      <c r="K4923" s="65">
        <f>IFERROR(VLOOKUP($A4923,D_SAV!$A$5:$I$29,6,0),)</f>
        <v>0</v>
      </c>
    </row>
    <row r="4924" spans="1:11" x14ac:dyDescent="0.25">
      <c r="A4924" s="59"/>
      <c r="B4924" s="63">
        <f>IFERROR(VLOOKUP($A4924,D_SAV!$A$5:$I$29,3,0),)</f>
        <v>0</v>
      </c>
      <c r="C4924" s="64" t="str">
        <f>IFERROR(VLOOKUP($A4924,D_SAV!$A$5:$I$29,4,0),"")</f>
        <v/>
      </c>
      <c r="D4924" s="65">
        <f>IFERROR(VLOOKUP($A4924,D_SAV!$A$5:$I$29,5,0),)</f>
        <v>0</v>
      </c>
      <c r="E4924" s="60"/>
      <c r="F4924" s="60"/>
      <c r="G4924" s="60"/>
      <c r="H4924" s="60"/>
      <c r="I4924" s="60"/>
      <c r="J4924" s="60"/>
      <c r="K4924" s="65">
        <f>IFERROR(VLOOKUP($A4924,D_SAV!$A$5:$I$29,6,0),)</f>
        <v>0</v>
      </c>
    </row>
    <row r="4925" spans="1:11" x14ac:dyDescent="0.25">
      <c r="A4925" s="59"/>
      <c r="B4925" s="63">
        <f>IFERROR(VLOOKUP($A4925,D_SAV!$A$5:$I$29,3,0),)</f>
        <v>0</v>
      </c>
      <c r="C4925" s="64" t="str">
        <f>IFERROR(VLOOKUP($A4925,D_SAV!$A$5:$I$29,4,0),"")</f>
        <v/>
      </c>
      <c r="D4925" s="65">
        <f>IFERROR(VLOOKUP($A4925,D_SAV!$A$5:$I$29,5,0),)</f>
        <v>0</v>
      </c>
      <c r="E4925" s="60"/>
      <c r="F4925" s="60"/>
      <c r="G4925" s="60"/>
      <c r="H4925" s="60"/>
      <c r="I4925" s="60"/>
      <c r="J4925" s="60"/>
      <c r="K4925" s="65">
        <f>IFERROR(VLOOKUP($A4925,D_SAV!$A$5:$I$29,6,0),)</f>
        <v>0</v>
      </c>
    </row>
    <row r="4926" spans="1:11" x14ac:dyDescent="0.25">
      <c r="A4926" s="59"/>
      <c r="B4926" s="63">
        <f>IFERROR(VLOOKUP($A4926,D_SAV!$A$5:$I$29,3,0),)</f>
        <v>0</v>
      </c>
      <c r="C4926" s="64" t="str">
        <f>IFERROR(VLOOKUP($A4926,D_SAV!$A$5:$I$29,4,0),"")</f>
        <v/>
      </c>
      <c r="D4926" s="65">
        <f>IFERROR(VLOOKUP($A4926,D_SAV!$A$5:$I$29,5,0),)</f>
        <v>0</v>
      </c>
      <c r="E4926" s="60"/>
      <c r="F4926" s="60"/>
      <c r="G4926" s="60"/>
      <c r="H4926" s="60"/>
      <c r="I4926" s="60"/>
      <c r="J4926" s="60"/>
      <c r="K4926" s="65">
        <f>IFERROR(VLOOKUP($A4926,D_SAV!$A$5:$I$29,6,0),)</f>
        <v>0</v>
      </c>
    </row>
    <row r="4927" spans="1:11" x14ac:dyDescent="0.25">
      <c r="A4927" s="59"/>
      <c r="B4927" s="63">
        <f>IFERROR(VLOOKUP($A4927,D_SAV!$A$5:$I$29,3,0),)</f>
        <v>0</v>
      </c>
      <c r="C4927" s="64" t="str">
        <f>IFERROR(VLOOKUP($A4927,D_SAV!$A$5:$I$29,4,0),"")</f>
        <v/>
      </c>
      <c r="D4927" s="65">
        <f>IFERROR(VLOOKUP($A4927,D_SAV!$A$5:$I$29,5,0),)</f>
        <v>0</v>
      </c>
      <c r="E4927" s="60"/>
      <c r="F4927" s="60"/>
      <c r="G4927" s="60"/>
      <c r="H4927" s="60"/>
      <c r="I4927" s="60"/>
      <c r="J4927" s="60"/>
      <c r="K4927" s="65">
        <f>IFERROR(VLOOKUP($A4927,D_SAV!$A$5:$I$29,6,0),)</f>
        <v>0</v>
      </c>
    </row>
    <row r="4928" spans="1:11" x14ac:dyDescent="0.25">
      <c r="A4928" s="59"/>
      <c r="B4928" s="63">
        <f>IFERROR(VLOOKUP($A4928,D_SAV!$A$5:$I$29,3,0),)</f>
        <v>0</v>
      </c>
      <c r="C4928" s="64" t="str">
        <f>IFERROR(VLOOKUP($A4928,D_SAV!$A$5:$I$29,4,0),"")</f>
        <v/>
      </c>
      <c r="D4928" s="65">
        <f>IFERROR(VLOOKUP($A4928,D_SAV!$A$5:$I$29,5,0),)</f>
        <v>0</v>
      </c>
      <c r="E4928" s="60"/>
      <c r="F4928" s="60"/>
      <c r="G4928" s="60"/>
      <c r="H4928" s="60"/>
      <c r="I4928" s="60"/>
      <c r="J4928" s="60"/>
      <c r="K4928" s="65">
        <f>IFERROR(VLOOKUP($A4928,D_SAV!$A$5:$I$29,6,0),)</f>
        <v>0</v>
      </c>
    </row>
    <row r="4929" spans="1:11" x14ac:dyDescent="0.25">
      <c r="A4929" s="59"/>
      <c r="B4929" s="63">
        <f>IFERROR(VLOOKUP($A4929,D_SAV!$A$5:$I$29,3,0),)</f>
        <v>0</v>
      </c>
      <c r="C4929" s="64" t="str">
        <f>IFERROR(VLOOKUP($A4929,D_SAV!$A$5:$I$29,4,0),"")</f>
        <v/>
      </c>
      <c r="D4929" s="65">
        <f>IFERROR(VLOOKUP($A4929,D_SAV!$A$5:$I$29,5,0),)</f>
        <v>0</v>
      </c>
      <c r="E4929" s="60"/>
      <c r="F4929" s="60"/>
      <c r="G4929" s="60"/>
      <c r="H4929" s="60"/>
      <c r="I4929" s="60"/>
      <c r="J4929" s="60"/>
      <c r="K4929" s="65">
        <f>IFERROR(VLOOKUP($A4929,D_SAV!$A$5:$I$29,6,0),)</f>
        <v>0</v>
      </c>
    </row>
    <row r="4930" spans="1:11" x14ac:dyDescent="0.25">
      <c r="A4930" s="59"/>
      <c r="B4930" s="63">
        <f>IFERROR(VLOOKUP($A4930,D_SAV!$A$5:$I$29,3,0),)</f>
        <v>0</v>
      </c>
      <c r="C4930" s="64" t="str">
        <f>IFERROR(VLOOKUP($A4930,D_SAV!$A$5:$I$29,4,0),"")</f>
        <v/>
      </c>
      <c r="D4930" s="65">
        <f>IFERROR(VLOOKUP($A4930,D_SAV!$A$5:$I$29,5,0),)</f>
        <v>0</v>
      </c>
      <c r="E4930" s="60"/>
      <c r="F4930" s="60"/>
      <c r="G4930" s="60"/>
      <c r="H4930" s="60"/>
      <c r="I4930" s="60"/>
      <c r="J4930" s="60"/>
      <c r="K4930" s="65">
        <f>IFERROR(VLOOKUP($A4930,D_SAV!$A$5:$I$29,6,0),)</f>
        <v>0</v>
      </c>
    </row>
    <row r="4931" spans="1:11" x14ac:dyDescent="0.25">
      <c r="A4931" s="59"/>
      <c r="B4931" s="63">
        <f>IFERROR(VLOOKUP($A4931,D_SAV!$A$5:$I$29,3,0),)</f>
        <v>0</v>
      </c>
      <c r="C4931" s="64" t="str">
        <f>IFERROR(VLOOKUP($A4931,D_SAV!$A$5:$I$29,4,0),"")</f>
        <v/>
      </c>
      <c r="D4931" s="65">
        <f>IFERROR(VLOOKUP($A4931,D_SAV!$A$5:$I$29,5,0),)</f>
        <v>0</v>
      </c>
      <c r="E4931" s="60"/>
      <c r="F4931" s="60"/>
      <c r="G4931" s="60"/>
      <c r="H4931" s="60"/>
      <c r="I4931" s="60"/>
      <c r="J4931" s="60"/>
      <c r="K4931" s="65">
        <f>IFERROR(VLOOKUP($A4931,D_SAV!$A$5:$I$29,6,0),)</f>
        <v>0</v>
      </c>
    </row>
    <row r="4932" spans="1:11" x14ac:dyDescent="0.25">
      <c r="A4932" s="59"/>
      <c r="B4932" s="63">
        <f>IFERROR(VLOOKUP($A4932,D_SAV!$A$5:$I$29,3,0),)</f>
        <v>0</v>
      </c>
      <c r="C4932" s="64" t="str">
        <f>IFERROR(VLOOKUP($A4932,D_SAV!$A$5:$I$29,4,0),"")</f>
        <v/>
      </c>
      <c r="D4932" s="65">
        <f>IFERROR(VLOOKUP($A4932,D_SAV!$A$5:$I$29,5,0),)</f>
        <v>0</v>
      </c>
      <c r="E4932" s="60"/>
      <c r="F4932" s="60"/>
      <c r="G4932" s="60"/>
      <c r="H4932" s="60"/>
      <c r="I4932" s="60"/>
      <c r="J4932" s="60"/>
      <c r="K4932" s="65">
        <f>IFERROR(VLOOKUP($A4932,D_SAV!$A$5:$I$29,6,0),)</f>
        <v>0</v>
      </c>
    </row>
    <row r="4933" spans="1:11" x14ac:dyDescent="0.25">
      <c r="A4933" s="59"/>
      <c r="B4933" s="63">
        <f>IFERROR(VLOOKUP($A4933,D_SAV!$A$5:$I$29,3,0),)</f>
        <v>0</v>
      </c>
      <c r="C4933" s="64" t="str">
        <f>IFERROR(VLOOKUP($A4933,D_SAV!$A$5:$I$29,4,0),"")</f>
        <v/>
      </c>
      <c r="D4933" s="65">
        <f>IFERROR(VLOOKUP($A4933,D_SAV!$A$5:$I$29,5,0),)</f>
        <v>0</v>
      </c>
      <c r="E4933" s="60"/>
      <c r="F4933" s="60"/>
      <c r="G4933" s="60"/>
      <c r="H4933" s="60"/>
      <c r="I4933" s="60"/>
      <c r="J4933" s="60"/>
      <c r="K4933" s="65">
        <f>IFERROR(VLOOKUP($A4933,D_SAV!$A$5:$I$29,6,0),)</f>
        <v>0</v>
      </c>
    </row>
    <row r="4934" spans="1:11" x14ac:dyDescent="0.25">
      <c r="A4934" s="59"/>
      <c r="B4934" s="63">
        <f>IFERROR(VLOOKUP($A4934,D_SAV!$A$5:$I$29,3,0),)</f>
        <v>0</v>
      </c>
      <c r="C4934" s="64" t="str">
        <f>IFERROR(VLOOKUP($A4934,D_SAV!$A$5:$I$29,4,0),"")</f>
        <v/>
      </c>
      <c r="D4934" s="65">
        <f>IFERROR(VLOOKUP($A4934,D_SAV!$A$5:$I$29,5,0),)</f>
        <v>0</v>
      </c>
      <c r="E4934" s="60"/>
      <c r="F4934" s="60"/>
      <c r="G4934" s="60"/>
      <c r="H4934" s="60"/>
      <c r="I4934" s="60"/>
      <c r="J4934" s="60"/>
      <c r="K4934" s="65">
        <f>IFERROR(VLOOKUP($A4934,D_SAV!$A$5:$I$29,6,0),)</f>
        <v>0</v>
      </c>
    </row>
    <row r="4935" spans="1:11" x14ac:dyDescent="0.25">
      <c r="A4935" s="59"/>
      <c r="B4935" s="63">
        <f>IFERROR(VLOOKUP($A4935,D_SAV!$A$5:$I$29,3,0),)</f>
        <v>0</v>
      </c>
      <c r="C4935" s="64" t="str">
        <f>IFERROR(VLOOKUP($A4935,D_SAV!$A$5:$I$29,4,0),"")</f>
        <v/>
      </c>
      <c r="D4935" s="65">
        <f>IFERROR(VLOOKUP($A4935,D_SAV!$A$5:$I$29,5,0),)</f>
        <v>0</v>
      </c>
      <c r="E4935" s="60"/>
      <c r="F4935" s="60"/>
      <c r="G4935" s="60"/>
      <c r="H4935" s="60"/>
      <c r="I4935" s="60"/>
      <c r="J4935" s="60"/>
      <c r="K4935" s="65">
        <f>IFERROR(VLOOKUP($A4935,D_SAV!$A$5:$I$29,6,0),)</f>
        <v>0</v>
      </c>
    </row>
    <row r="4936" spans="1:11" x14ac:dyDescent="0.25">
      <c r="A4936" s="59"/>
      <c r="B4936" s="63">
        <f>IFERROR(VLOOKUP($A4936,D_SAV!$A$5:$I$29,3,0),)</f>
        <v>0</v>
      </c>
      <c r="C4936" s="64" t="str">
        <f>IFERROR(VLOOKUP($A4936,D_SAV!$A$5:$I$29,4,0),"")</f>
        <v/>
      </c>
      <c r="D4936" s="65">
        <f>IFERROR(VLOOKUP($A4936,D_SAV!$A$5:$I$29,5,0),)</f>
        <v>0</v>
      </c>
      <c r="E4936" s="60"/>
      <c r="F4936" s="60"/>
      <c r="G4936" s="60"/>
      <c r="H4936" s="60"/>
      <c r="I4936" s="60"/>
      <c r="J4936" s="60"/>
      <c r="K4936" s="65">
        <f>IFERROR(VLOOKUP($A4936,D_SAV!$A$5:$I$29,6,0),)</f>
        <v>0</v>
      </c>
    </row>
    <row r="4937" spans="1:11" x14ac:dyDescent="0.25">
      <c r="A4937" s="59"/>
      <c r="B4937" s="63">
        <f>IFERROR(VLOOKUP($A4937,D_SAV!$A$5:$I$29,3,0),)</f>
        <v>0</v>
      </c>
      <c r="C4937" s="64" t="str">
        <f>IFERROR(VLOOKUP($A4937,D_SAV!$A$5:$I$29,4,0),"")</f>
        <v/>
      </c>
      <c r="D4937" s="65">
        <f>IFERROR(VLOOKUP($A4937,D_SAV!$A$5:$I$29,5,0),)</f>
        <v>0</v>
      </c>
      <c r="E4937" s="60"/>
      <c r="F4937" s="60"/>
      <c r="G4937" s="60"/>
      <c r="H4937" s="60"/>
      <c r="I4937" s="60"/>
      <c r="J4937" s="60"/>
      <c r="K4937" s="65">
        <f>IFERROR(VLOOKUP($A4937,D_SAV!$A$5:$I$29,6,0),)</f>
        <v>0</v>
      </c>
    </row>
    <row r="4938" spans="1:11" x14ac:dyDescent="0.25">
      <c r="A4938" s="59"/>
      <c r="B4938" s="63">
        <f>IFERROR(VLOOKUP($A4938,D_SAV!$A$5:$I$29,3,0),)</f>
        <v>0</v>
      </c>
      <c r="C4938" s="64" t="str">
        <f>IFERROR(VLOOKUP($A4938,D_SAV!$A$5:$I$29,4,0),"")</f>
        <v/>
      </c>
      <c r="D4938" s="65">
        <f>IFERROR(VLOOKUP($A4938,D_SAV!$A$5:$I$29,5,0),)</f>
        <v>0</v>
      </c>
      <c r="E4938" s="60"/>
      <c r="F4938" s="60"/>
      <c r="G4938" s="60"/>
      <c r="H4938" s="60"/>
      <c r="I4938" s="60"/>
      <c r="J4938" s="60"/>
      <c r="K4938" s="65">
        <f>IFERROR(VLOOKUP($A4938,D_SAV!$A$5:$I$29,6,0),)</f>
        <v>0</v>
      </c>
    </row>
    <row r="4939" spans="1:11" x14ac:dyDescent="0.25">
      <c r="A4939" s="59"/>
      <c r="B4939" s="63">
        <f>IFERROR(VLOOKUP($A4939,D_SAV!$A$5:$I$29,3,0),)</f>
        <v>0</v>
      </c>
      <c r="C4939" s="64" t="str">
        <f>IFERROR(VLOOKUP($A4939,D_SAV!$A$5:$I$29,4,0),"")</f>
        <v/>
      </c>
      <c r="D4939" s="65">
        <f>IFERROR(VLOOKUP($A4939,D_SAV!$A$5:$I$29,5,0),)</f>
        <v>0</v>
      </c>
      <c r="E4939" s="60"/>
      <c r="F4939" s="60"/>
      <c r="G4939" s="60"/>
      <c r="H4939" s="60"/>
      <c r="I4939" s="60"/>
      <c r="J4939" s="60"/>
      <c r="K4939" s="65">
        <f>IFERROR(VLOOKUP($A4939,D_SAV!$A$5:$I$29,6,0),)</f>
        <v>0</v>
      </c>
    </row>
    <row r="4940" spans="1:11" x14ac:dyDescent="0.25">
      <c r="A4940" s="59"/>
      <c r="B4940" s="63">
        <f>IFERROR(VLOOKUP($A4940,D_SAV!$A$5:$I$29,3,0),)</f>
        <v>0</v>
      </c>
      <c r="C4940" s="64" t="str">
        <f>IFERROR(VLOOKUP($A4940,D_SAV!$A$5:$I$29,4,0),"")</f>
        <v/>
      </c>
      <c r="D4940" s="65">
        <f>IFERROR(VLOOKUP($A4940,D_SAV!$A$5:$I$29,5,0),)</f>
        <v>0</v>
      </c>
      <c r="E4940" s="60"/>
      <c r="F4940" s="60"/>
      <c r="G4940" s="60"/>
      <c r="H4940" s="60"/>
      <c r="I4940" s="60"/>
      <c r="J4940" s="60"/>
      <c r="K4940" s="65">
        <f>IFERROR(VLOOKUP($A4940,D_SAV!$A$5:$I$29,6,0),)</f>
        <v>0</v>
      </c>
    </row>
    <row r="4941" spans="1:11" x14ac:dyDescent="0.25">
      <c r="A4941" s="59"/>
      <c r="B4941" s="63">
        <f>IFERROR(VLOOKUP($A4941,D_SAV!$A$5:$I$29,3,0),)</f>
        <v>0</v>
      </c>
      <c r="C4941" s="64" t="str">
        <f>IFERROR(VLOOKUP($A4941,D_SAV!$A$5:$I$29,4,0),"")</f>
        <v/>
      </c>
      <c r="D4941" s="65">
        <f>IFERROR(VLOOKUP($A4941,D_SAV!$A$5:$I$29,5,0),)</f>
        <v>0</v>
      </c>
      <c r="E4941" s="60"/>
      <c r="F4941" s="60"/>
      <c r="G4941" s="60"/>
      <c r="H4941" s="60"/>
      <c r="I4941" s="60"/>
      <c r="J4941" s="60"/>
      <c r="K4941" s="65">
        <f>IFERROR(VLOOKUP($A4941,D_SAV!$A$5:$I$29,6,0),)</f>
        <v>0</v>
      </c>
    </row>
    <row r="4942" spans="1:11" x14ac:dyDescent="0.25">
      <c r="A4942" s="59"/>
      <c r="B4942" s="63">
        <f>IFERROR(VLOOKUP($A4942,D_SAV!$A$5:$I$29,3,0),)</f>
        <v>0</v>
      </c>
      <c r="C4942" s="64" t="str">
        <f>IFERROR(VLOOKUP($A4942,D_SAV!$A$5:$I$29,4,0),"")</f>
        <v/>
      </c>
      <c r="D4942" s="65">
        <f>IFERROR(VLOOKUP($A4942,D_SAV!$A$5:$I$29,5,0),)</f>
        <v>0</v>
      </c>
      <c r="E4942" s="60"/>
      <c r="F4942" s="60"/>
      <c r="G4942" s="60"/>
      <c r="H4942" s="60"/>
      <c r="I4942" s="60"/>
      <c r="J4942" s="60"/>
      <c r="K4942" s="65">
        <f>IFERROR(VLOOKUP($A4942,D_SAV!$A$5:$I$29,6,0),)</f>
        <v>0</v>
      </c>
    </row>
    <row r="4943" spans="1:11" x14ac:dyDescent="0.25">
      <c r="A4943" s="59"/>
      <c r="B4943" s="63">
        <f>IFERROR(VLOOKUP($A4943,D_SAV!$A$5:$I$29,3,0),)</f>
        <v>0</v>
      </c>
      <c r="C4943" s="64" t="str">
        <f>IFERROR(VLOOKUP($A4943,D_SAV!$A$5:$I$29,4,0),"")</f>
        <v/>
      </c>
      <c r="D4943" s="65">
        <f>IFERROR(VLOOKUP($A4943,D_SAV!$A$5:$I$29,5,0),)</f>
        <v>0</v>
      </c>
      <c r="E4943" s="60"/>
      <c r="F4943" s="60"/>
      <c r="G4943" s="60"/>
      <c r="H4943" s="60"/>
      <c r="I4943" s="60"/>
      <c r="J4943" s="60"/>
      <c r="K4943" s="65">
        <f>IFERROR(VLOOKUP($A4943,D_SAV!$A$5:$I$29,6,0),)</f>
        <v>0</v>
      </c>
    </row>
    <row r="4944" spans="1:11" x14ac:dyDescent="0.25">
      <c r="A4944" s="59"/>
      <c r="B4944" s="63">
        <f>IFERROR(VLOOKUP($A4944,D_SAV!$A$5:$I$29,3,0),)</f>
        <v>0</v>
      </c>
      <c r="C4944" s="64" t="str">
        <f>IFERROR(VLOOKUP($A4944,D_SAV!$A$5:$I$29,4,0),"")</f>
        <v/>
      </c>
      <c r="D4944" s="65">
        <f>IFERROR(VLOOKUP($A4944,D_SAV!$A$5:$I$29,5,0),)</f>
        <v>0</v>
      </c>
      <c r="E4944" s="60"/>
      <c r="F4944" s="60"/>
      <c r="G4944" s="60"/>
      <c r="H4944" s="60"/>
      <c r="I4944" s="60"/>
      <c r="J4944" s="60"/>
      <c r="K4944" s="65">
        <f>IFERROR(VLOOKUP($A4944,D_SAV!$A$5:$I$29,6,0),)</f>
        <v>0</v>
      </c>
    </row>
    <row r="4945" spans="1:11" x14ac:dyDescent="0.25">
      <c r="A4945" s="59"/>
      <c r="B4945" s="63">
        <f>IFERROR(VLOOKUP($A4945,D_SAV!$A$5:$I$29,3,0),)</f>
        <v>0</v>
      </c>
      <c r="C4945" s="64" t="str">
        <f>IFERROR(VLOOKUP($A4945,D_SAV!$A$5:$I$29,4,0),"")</f>
        <v/>
      </c>
      <c r="D4945" s="65">
        <f>IFERROR(VLOOKUP($A4945,D_SAV!$A$5:$I$29,5,0),)</f>
        <v>0</v>
      </c>
      <c r="E4945" s="60"/>
      <c r="F4945" s="60"/>
      <c r="G4945" s="60"/>
      <c r="H4945" s="60"/>
      <c r="I4945" s="60"/>
      <c r="J4945" s="60"/>
      <c r="K4945" s="65">
        <f>IFERROR(VLOOKUP($A4945,D_SAV!$A$5:$I$29,6,0),)</f>
        <v>0</v>
      </c>
    </row>
    <row r="4946" spans="1:11" x14ac:dyDescent="0.25">
      <c r="A4946" s="59"/>
      <c r="B4946" s="63">
        <f>IFERROR(VLOOKUP($A4946,D_SAV!$A$5:$I$29,3,0),)</f>
        <v>0</v>
      </c>
      <c r="C4946" s="64" t="str">
        <f>IFERROR(VLOOKUP($A4946,D_SAV!$A$5:$I$29,4,0),"")</f>
        <v/>
      </c>
      <c r="D4946" s="65">
        <f>IFERROR(VLOOKUP($A4946,D_SAV!$A$5:$I$29,5,0),)</f>
        <v>0</v>
      </c>
      <c r="E4946" s="60"/>
      <c r="F4946" s="60"/>
      <c r="G4946" s="60"/>
      <c r="H4946" s="60"/>
      <c r="I4946" s="60"/>
      <c r="J4946" s="60"/>
      <c r="K4946" s="65">
        <f>IFERROR(VLOOKUP($A4946,D_SAV!$A$5:$I$29,6,0),)</f>
        <v>0</v>
      </c>
    </row>
    <row r="4947" spans="1:11" x14ac:dyDescent="0.25">
      <c r="A4947" s="59"/>
      <c r="B4947" s="63">
        <f>IFERROR(VLOOKUP($A4947,D_SAV!$A$5:$I$29,3,0),)</f>
        <v>0</v>
      </c>
      <c r="C4947" s="64" t="str">
        <f>IFERROR(VLOOKUP($A4947,D_SAV!$A$5:$I$29,4,0),"")</f>
        <v/>
      </c>
      <c r="D4947" s="65">
        <f>IFERROR(VLOOKUP($A4947,D_SAV!$A$5:$I$29,5,0),)</f>
        <v>0</v>
      </c>
      <c r="E4947" s="60"/>
      <c r="F4947" s="60"/>
      <c r="G4947" s="60"/>
      <c r="H4947" s="60"/>
      <c r="I4947" s="60"/>
      <c r="J4947" s="60"/>
      <c r="K4947" s="65">
        <f>IFERROR(VLOOKUP($A4947,D_SAV!$A$5:$I$29,6,0),)</f>
        <v>0</v>
      </c>
    </row>
    <row r="4948" spans="1:11" x14ac:dyDescent="0.25">
      <c r="A4948" s="59"/>
      <c r="B4948" s="63">
        <f>IFERROR(VLOOKUP($A4948,D_SAV!$A$5:$I$29,3,0),)</f>
        <v>0</v>
      </c>
      <c r="C4948" s="64" t="str">
        <f>IFERROR(VLOOKUP($A4948,D_SAV!$A$5:$I$29,4,0),"")</f>
        <v/>
      </c>
      <c r="D4948" s="65">
        <f>IFERROR(VLOOKUP($A4948,D_SAV!$A$5:$I$29,5,0),)</f>
        <v>0</v>
      </c>
      <c r="E4948" s="60"/>
      <c r="F4948" s="60"/>
      <c r="G4948" s="60"/>
      <c r="H4948" s="60"/>
      <c r="I4948" s="60"/>
      <c r="J4948" s="60"/>
      <c r="K4948" s="65">
        <f>IFERROR(VLOOKUP($A4948,D_SAV!$A$5:$I$29,6,0),)</f>
        <v>0</v>
      </c>
    </row>
    <row r="4949" spans="1:11" x14ac:dyDescent="0.25">
      <c r="A4949" s="59"/>
      <c r="B4949" s="63">
        <f>IFERROR(VLOOKUP($A4949,D_SAV!$A$5:$I$29,3,0),)</f>
        <v>0</v>
      </c>
      <c r="C4949" s="64" t="str">
        <f>IFERROR(VLOOKUP($A4949,D_SAV!$A$5:$I$29,4,0),"")</f>
        <v/>
      </c>
      <c r="D4949" s="65">
        <f>IFERROR(VLOOKUP($A4949,D_SAV!$A$5:$I$29,5,0),)</f>
        <v>0</v>
      </c>
      <c r="E4949" s="60"/>
      <c r="F4949" s="60"/>
      <c r="G4949" s="60"/>
      <c r="H4949" s="60"/>
      <c r="I4949" s="60"/>
      <c r="J4949" s="60"/>
      <c r="K4949" s="65">
        <f>IFERROR(VLOOKUP($A4949,D_SAV!$A$5:$I$29,6,0),)</f>
        <v>0</v>
      </c>
    </row>
    <row r="4950" spans="1:11" x14ac:dyDescent="0.25">
      <c r="A4950" s="59"/>
      <c r="B4950" s="63">
        <f>IFERROR(VLOOKUP($A4950,D_SAV!$A$5:$I$29,3,0),)</f>
        <v>0</v>
      </c>
      <c r="C4950" s="64" t="str">
        <f>IFERROR(VLOOKUP($A4950,D_SAV!$A$5:$I$29,4,0),"")</f>
        <v/>
      </c>
      <c r="D4950" s="65">
        <f>IFERROR(VLOOKUP($A4950,D_SAV!$A$5:$I$29,5,0),)</f>
        <v>0</v>
      </c>
      <c r="E4950" s="60"/>
      <c r="F4950" s="60"/>
      <c r="G4950" s="60"/>
      <c r="H4950" s="60"/>
      <c r="I4950" s="60"/>
      <c r="J4950" s="60"/>
      <c r="K4950" s="65">
        <f>IFERROR(VLOOKUP($A4950,D_SAV!$A$5:$I$29,6,0),)</f>
        <v>0</v>
      </c>
    </row>
    <row r="4951" spans="1:11" x14ac:dyDescent="0.25">
      <c r="A4951" s="59"/>
      <c r="B4951" s="63">
        <f>IFERROR(VLOOKUP($A4951,D_SAV!$A$5:$I$29,3,0),)</f>
        <v>0</v>
      </c>
      <c r="C4951" s="64" t="str">
        <f>IFERROR(VLOOKUP($A4951,D_SAV!$A$5:$I$29,4,0),"")</f>
        <v/>
      </c>
      <c r="D4951" s="65">
        <f>IFERROR(VLOOKUP($A4951,D_SAV!$A$5:$I$29,5,0),)</f>
        <v>0</v>
      </c>
      <c r="E4951" s="60"/>
      <c r="F4951" s="60"/>
      <c r="G4951" s="60"/>
      <c r="H4951" s="60"/>
      <c r="I4951" s="60"/>
      <c r="J4951" s="60"/>
      <c r="K4951" s="65">
        <f>IFERROR(VLOOKUP($A4951,D_SAV!$A$5:$I$29,6,0),)</f>
        <v>0</v>
      </c>
    </row>
    <row r="4952" spans="1:11" x14ac:dyDescent="0.25">
      <c r="A4952" s="59"/>
      <c r="B4952" s="63">
        <f>IFERROR(VLOOKUP($A4952,D_SAV!$A$5:$I$29,3,0),)</f>
        <v>0</v>
      </c>
      <c r="C4952" s="64" t="str">
        <f>IFERROR(VLOOKUP($A4952,D_SAV!$A$5:$I$29,4,0),"")</f>
        <v/>
      </c>
      <c r="D4952" s="65">
        <f>IFERROR(VLOOKUP($A4952,D_SAV!$A$5:$I$29,5,0),)</f>
        <v>0</v>
      </c>
      <c r="E4952" s="60"/>
      <c r="F4952" s="60"/>
      <c r="G4952" s="60"/>
      <c r="H4952" s="60"/>
      <c r="I4952" s="60"/>
      <c r="J4952" s="60"/>
      <c r="K4952" s="65">
        <f>IFERROR(VLOOKUP($A4952,D_SAV!$A$5:$I$29,6,0),)</f>
        <v>0</v>
      </c>
    </row>
    <row r="4953" spans="1:11" x14ac:dyDescent="0.25">
      <c r="A4953" s="59"/>
      <c r="B4953" s="63">
        <f>IFERROR(VLOOKUP($A4953,D_SAV!$A$5:$I$29,3,0),)</f>
        <v>0</v>
      </c>
      <c r="C4953" s="64" t="str">
        <f>IFERROR(VLOOKUP($A4953,D_SAV!$A$5:$I$29,4,0),"")</f>
        <v/>
      </c>
      <c r="D4953" s="65">
        <f>IFERROR(VLOOKUP($A4953,D_SAV!$A$5:$I$29,5,0),)</f>
        <v>0</v>
      </c>
      <c r="E4953" s="60"/>
      <c r="F4953" s="60"/>
      <c r="G4953" s="60"/>
      <c r="H4953" s="60"/>
      <c r="I4953" s="60"/>
      <c r="J4953" s="60"/>
      <c r="K4953" s="65">
        <f>IFERROR(VLOOKUP($A4953,D_SAV!$A$5:$I$29,6,0),)</f>
        <v>0</v>
      </c>
    </row>
    <row r="4954" spans="1:11" x14ac:dyDescent="0.25">
      <c r="A4954" s="59"/>
      <c r="B4954" s="63">
        <f>IFERROR(VLOOKUP($A4954,D_SAV!$A$5:$I$29,3,0),)</f>
        <v>0</v>
      </c>
      <c r="C4954" s="64" t="str">
        <f>IFERROR(VLOOKUP($A4954,D_SAV!$A$5:$I$29,4,0),"")</f>
        <v/>
      </c>
      <c r="D4954" s="65">
        <f>IFERROR(VLOOKUP($A4954,D_SAV!$A$5:$I$29,5,0),)</f>
        <v>0</v>
      </c>
      <c r="E4954" s="60"/>
      <c r="F4954" s="60"/>
      <c r="G4954" s="60"/>
      <c r="H4954" s="60"/>
      <c r="I4954" s="60"/>
      <c r="J4954" s="60"/>
      <c r="K4954" s="65">
        <f>IFERROR(VLOOKUP($A4954,D_SAV!$A$5:$I$29,6,0),)</f>
        <v>0</v>
      </c>
    </row>
    <row r="4955" spans="1:11" x14ac:dyDescent="0.25">
      <c r="A4955" s="59"/>
      <c r="B4955" s="63">
        <f>IFERROR(VLOOKUP($A4955,D_SAV!$A$5:$I$29,3,0),)</f>
        <v>0</v>
      </c>
      <c r="C4955" s="64" t="str">
        <f>IFERROR(VLOOKUP($A4955,D_SAV!$A$5:$I$29,4,0),"")</f>
        <v/>
      </c>
      <c r="D4955" s="65">
        <f>IFERROR(VLOOKUP($A4955,D_SAV!$A$5:$I$29,5,0),)</f>
        <v>0</v>
      </c>
      <c r="E4955" s="60"/>
      <c r="F4955" s="60"/>
      <c r="G4955" s="60"/>
      <c r="H4955" s="60"/>
      <c r="I4955" s="60"/>
      <c r="J4955" s="60"/>
      <c r="K4955" s="65">
        <f>IFERROR(VLOOKUP($A4955,D_SAV!$A$5:$I$29,6,0),)</f>
        <v>0</v>
      </c>
    </row>
    <row r="4956" spans="1:11" x14ac:dyDescent="0.25">
      <c r="A4956" s="59"/>
      <c r="B4956" s="63">
        <f>IFERROR(VLOOKUP($A4956,D_SAV!$A$5:$I$29,3,0),)</f>
        <v>0</v>
      </c>
      <c r="C4956" s="64" t="str">
        <f>IFERROR(VLOOKUP($A4956,D_SAV!$A$5:$I$29,4,0),"")</f>
        <v/>
      </c>
      <c r="D4956" s="65">
        <f>IFERROR(VLOOKUP($A4956,D_SAV!$A$5:$I$29,5,0),)</f>
        <v>0</v>
      </c>
      <c r="E4956" s="60"/>
      <c r="F4956" s="60"/>
      <c r="G4956" s="60"/>
      <c r="H4956" s="60"/>
      <c r="I4956" s="60"/>
      <c r="J4956" s="60"/>
      <c r="K4956" s="65">
        <f>IFERROR(VLOOKUP($A4956,D_SAV!$A$5:$I$29,6,0),)</f>
        <v>0</v>
      </c>
    </row>
    <row r="4957" spans="1:11" x14ac:dyDescent="0.25">
      <c r="A4957" s="59"/>
      <c r="B4957" s="63">
        <f>IFERROR(VLOOKUP($A4957,D_SAV!$A$5:$I$29,3,0),)</f>
        <v>0</v>
      </c>
      <c r="C4957" s="64" t="str">
        <f>IFERROR(VLOOKUP($A4957,D_SAV!$A$5:$I$29,4,0),"")</f>
        <v/>
      </c>
      <c r="D4957" s="65">
        <f>IFERROR(VLOOKUP($A4957,D_SAV!$A$5:$I$29,5,0),)</f>
        <v>0</v>
      </c>
      <c r="E4957" s="60"/>
      <c r="F4957" s="60"/>
      <c r="G4957" s="60"/>
      <c r="H4957" s="60"/>
      <c r="I4957" s="60"/>
      <c r="J4957" s="60"/>
      <c r="K4957" s="65">
        <f>IFERROR(VLOOKUP($A4957,D_SAV!$A$5:$I$29,6,0),)</f>
        <v>0</v>
      </c>
    </row>
    <row r="4958" spans="1:11" x14ac:dyDescent="0.25">
      <c r="A4958" s="59"/>
      <c r="B4958" s="63">
        <f>IFERROR(VLOOKUP($A4958,D_SAV!$A$5:$I$29,3,0),)</f>
        <v>0</v>
      </c>
      <c r="C4958" s="64" t="str">
        <f>IFERROR(VLOOKUP($A4958,D_SAV!$A$5:$I$29,4,0),"")</f>
        <v/>
      </c>
      <c r="D4958" s="65">
        <f>IFERROR(VLOOKUP($A4958,D_SAV!$A$5:$I$29,5,0),)</f>
        <v>0</v>
      </c>
      <c r="E4958" s="60"/>
      <c r="F4958" s="60"/>
      <c r="G4958" s="60"/>
      <c r="H4958" s="60"/>
      <c r="I4958" s="60"/>
      <c r="J4958" s="60"/>
      <c r="K4958" s="65">
        <f>IFERROR(VLOOKUP($A4958,D_SAV!$A$5:$I$29,6,0),)</f>
        <v>0</v>
      </c>
    </row>
    <row r="4959" spans="1:11" x14ac:dyDescent="0.25">
      <c r="A4959" s="59"/>
      <c r="B4959" s="63">
        <f>IFERROR(VLOOKUP($A4959,D_SAV!$A$5:$I$29,3,0),)</f>
        <v>0</v>
      </c>
      <c r="C4959" s="64" t="str">
        <f>IFERROR(VLOOKUP($A4959,D_SAV!$A$5:$I$29,4,0),"")</f>
        <v/>
      </c>
      <c r="D4959" s="65">
        <f>IFERROR(VLOOKUP($A4959,D_SAV!$A$5:$I$29,5,0),)</f>
        <v>0</v>
      </c>
      <c r="E4959" s="60"/>
      <c r="F4959" s="60"/>
      <c r="G4959" s="60"/>
      <c r="H4959" s="60"/>
      <c r="I4959" s="60"/>
      <c r="J4959" s="60"/>
      <c r="K4959" s="65">
        <f>IFERROR(VLOOKUP($A4959,D_SAV!$A$5:$I$29,6,0),)</f>
        <v>0</v>
      </c>
    </row>
    <row r="4960" spans="1:11" x14ac:dyDescent="0.25">
      <c r="A4960" s="59"/>
      <c r="B4960" s="63">
        <f>IFERROR(VLOOKUP($A4960,D_SAV!$A$5:$I$29,3,0),)</f>
        <v>0</v>
      </c>
      <c r="C4960" s="64" t="str">
        <f>IFERROR(VLOOKUP($A4960,D_SAV!$A$5:$I$29,4,0),"")</f>
        <v/>
      </c>
      <c r="D4960" s="65">
        <f>IFERROR(VLOOKUP($A4960,D_SAV!$A$5:$I$29,5,0),)</f>
        <v>0</v>
      </c>
      <c r="E4960" s="60"/>
      <c r="F4960" s="60"/>
      <c r="G4960" s="60"/>
      <c r="H4960" s="60"/>
      <c r="I4960" s="60"/>
      <c r="J4960" s="60"/>
      <c r="K4960" s="65">
        <f>IFERROR(VLOOKUP($A4960,D_SAV!$A$5:$I$29,6,0),)</f>
        <v>0</v>
      </c>
    </row>
    <row r="4961" spans="1:11" x14ac:dyDescent="0.25">
      <c r="A4961" s="59"/>
      <c r="B4961" s="63">
        <f>IFERROR(VLOOKUP($A4961,D_SAV!$A$5:$I$29,3,0),)</f>
        <v>0</v>
      </c>
      <c r="C4961" s="64" t="str">
        <f>IFERROR(VLOOKUP($A4961,D_SAV!$A$5:$I$29,4,0),"")</f>
        <v/>
      </c>
      <c r="D4961" s="65">
        <f>IFERROR(VLOOKUP($A4961,D_SAV!$A$5:$I$29,5,0),)</f>
        <v>0</v>
      </c>
      <c r="E4961" s="60"/>
      <c r="F4961" s="60"/>
      <c r="G4961" s="60"/>
      <c r="H4961" s="60"/>
      <c r="I4961" s="60"/>
      <c r="J4961" s="60"/>
      <c r="K4961" s="65">
        <f>IFERROR(VLOOKUP($A4961,D_SAV!$A$5:$I$29,6,0),)</f>
        <v>0</v>
      </c>
    </row>
    <row r="4962" spans="1:11" x14ac:dyDescent="0.25">
      <c r="A4962" s="59"/>
      <c r="B4962" s="63">
        <f>IFERROR(VLOOKUP($A4962,D_SAV!$A$5:$I$29,3,0),)</f>
        <v>0</v>
      </c>
      <c r="C4962" s="64" t="str">
        <f>IFERROR(VLOOKUP($A4962,D_SAV!$A$5:$I$29,4,0),"")</f>
        <v/>
      </c>
      <c r="D4962" s="65">
        <f>IFERROR(VLOOKUP($A4962,D_SAV!$A$5:$I$29,5,0),)</f>
        <v>0</v>
      </c>
      <c r="E4962" s="60"/>
      <c r="F4962" s="60"/>
      <c r="G4962" s="60"/>
      <c r="H4962" s="60"/>
      <c r="I4962" s="60"/>
      <c r="J4962" s="60"/>
      <c r="K4962" s="65">
        <f>IFERROR(VLOOKUP($A4962,D_SAV!$A$5:$I$29,6,0),)</f>
        <v>0</v>
      </c>
    </row>
    <row r="4963" spans="1:11" x14ac:dyDescent="0.25">
      <c r="A4963" s="59"/>
      <c r="B4963" s="63">
        <f>IFERROR(VLOOKUP($A4963,D_SAV!$A$5:$I$29,3,0),)</f>
        <v>0</v>
      </c>
      <c r="C4963" s="64" t="str">
        <f>IFERROR(VLOOKUP($A4963,D_SAV!$A$5:$I$29,4,0),"")</f>
        <v/>
      </c>
      <c r="D4963" s="65">
        <f>IFERROR(VLOOKUP($A4963,D_SAV!$A$5:$I$29,5,0),)</f>
        <v>0</v>
      </c>
      <c r="E4963" s="60"/>
      <c r="F4963" s="60"/>
      <c r="G4963" s="60"/>
      <c r="H4963" s="60"/>
      <c r="I4963" s="60"/>
      <c r="J4963" s="60"/>
      <c r="K4963" s="65">
        <f>IFERROR(VLOOKUP($A4963,D_SAV!$A$5:$I$29,6,0),)</f>
        <v>0</v>
      </c>
    </row>
    <row r="4964" spans="1:11" x14ac:dyDescent="0.25">
      <c r="A4964" s="59"/>
      <c r="B4964" s="63">
        <f>IFERROR(VLOOKUP($A4964,D_SAV!$A$5:$I$29,3,0),)</f>
        <v>0</v>
      </c>
      <c r="C4964" s="64" t="str">
        <f>IFERROR(VLOOKUP($A4964,D_SAV!$A$5:$I$29,4,0),"")</f>
        <v/>
      </c>
      <c r="D4964" s="65">
        <f>IFERROR(VLOOKUP($A4964,D_SAV!$A$5:$I$29,5,0),)</f>
        <v>0</v>
      </c>
      <c r="E4964" s="60"/>
      <c r="F4964" s="60"/>
      <c r="G4964" s="60"/>
      <c r="H4964" s="60"/>
      <c r="I4964" s="60"/>
      <c r="J4964" s="60"/>
      <c r="K4964" s="65">
        <f>IFERROR(VLOOKUP($A4964,D_SAV!$A$5:$I$29,6,0),)</f>
        <v>0</v>
      </c>
    </row>
    <row r="4965" spans="1:11" x14ac:dyDescent="0.25">
      <c r="A4965" s="59"/>
      <c r="B4965" s="63">
        <f>IFERROR(VLOOKUP($A4965,D_SAV!$A$5:$I$29,3,0),)</f>
        <v>0</v>
      </c>
      <c r="C4965" s="64" t="str">
        <f>IFERROR(VLOOKUP($A4965,D_SAV!$A$5:$I$29,4,0),"")</f>
        <v/>
      </c>
      <c r="D4965" s="65">
        <f>IFERROR(VLOOKUP($A4965,D_SAV!$A$5:$I$29,5,0),)</f>
        <v>0</v>
      </c>
      <c r="E4965" s="60"/>
      <c r="F4965" s="60"/>
      <c r="G4965" s="60"/>
      <c r="H4965" s="60"/>
      <c r="I4965" s="60"/>
      <c r="J4965" s="60"/>
      <c r="K4965" s="65">
        <f>IFERROR(VLOOKUP($A4965,D_SAV!$A$5:$I$29,6,0),)</f>
        <v>0</v>
      </c>
    </row>
    <row r="4966" spans="1:11" x14ac:dyDescent="0.25">
      <c r="A4966" s="59"/>
      <c r="B4966" s="63">
        <f>IFERROR(VLOOKUP($A4966,D_SAV!$A$5:$I$29,3,0),)</f>
        <v>0</v>
      </c>
      <c r="C4966" s="64" t="str">
        <f>IFERROR(VLOOKUP($A4966,D_SAV!$A$5:$I$29,4,0),"")</f>
        <v/>
      </c>
      <c r="D4966" s="65">
        <f>IFERROR(VLOOKUP($A4966,D_SAV!$A$5:$I$29,5,0),)</f>
        <v>0</v>
      </c>
      <c r="E4966" s="60"/>
      <c r="F4966" s="60"/>
      <c r="G4966" s="60"/>
      <c r="H4966" s="60"/>
      <c r="I4966" s="60"/>
      <c r="J4966" s="60"/>
      <c r="K4966" s="65">
        <f>IFERROR(VLOOKUP($A4966,D_SAV!$A$5:$I$29,6,0),)</f>
        <v>0</v>
      </c>
    </row>
    <row r="4967" spans="1:11" x14ac:dyDescent="0.25">
      <c r="A4967" s="59"/>
      <c r="B4967" s="63">
        <f>IFERROR(VLOOKUP($A4967,D_SAV!$A$5:$I$29,3,0),)</f>
        <v>0</v>
      </c>
      <c r="C4967" s="64" t="str">
        <f>IFERROR(VLOOKUP($A4967,D_SAV!$A$5:$I$29,4,0),"")</f>
        <v/>
      </c>
      <c r="D4967" s="65">
        <f>IFERROR(VLOOKUP($A4967,D_SAV!$A$5:$I$29,5,0),)</f>
        <v>0</v>
      </c>
      <c r="E4967" s="60"/>
      <c r="F4967" s="60"/>
      <c r="G4967" s="60"/>
      <c r="H4967" s="60"/>
      <c r="I4967" s="60"/>
      <c r="J4967" s="60"/>
      <c r="K4967" s="65">
        <f>IFERROR(VLOOKUP($A4967,D_SAV!$A$5:$I$29,6,0),)</f>
        <v>0</v>
      </c>
    </row>
    <row r="4968" spans="1:11" x14ac:dyDescent="0.25">
      <c r="A4968" s="59"/>
      <c r="B4968" s="63">
        <f>IFERROR(VLOOKUP($A4968,D_SAV!$A$5:$I$29,3,0),)</f>
        <v>0</v>
      </c>
      <c r="C4968" s="64" t="str">
        <f>IFERROR(VLOOKUP($A4968,D_SAV!$A$5:$I$29,4,0),"")</f>
        <v/>
      </c>
      <c r="D4968" s="65">
        <f>IFERROR(VLOOKUP($A4968,D_SAV!$A$5:$I$29,5,0),)</f>
        <v>0</v>
      </c>
      <c r="E4968" s="60"/>
      <c r="F4968" s="60"/>
      <c r="G4968" s="60"/>
      <c r="H4968" s="60"/>
      <c r="I4968" s="60"/>
      <c r="J4968" s="60"/>
      <c r="K4968" s="65">
        <f>IFERROR(VLOOKUP($A4968,D_SAV!$A$5:$I$29,6,0),)</f>
        <v>0</v>
      </c>
    </row>
    <row r="4969" spans="1:11" x14ac:dyDescent="0.25">
      <c r="A4969" s="59"/>
      <c r="B4969" s="63">
        <f>IFERROR(VLOOKUP($A4969,D_SAV!$A$5:$I$29,3,0),)</f>
        <v>0</v>
      </c>
      <c r="C4969" s="64" t="str">
        <f>IFERROR(VLOOKUP($A4969,D_SAV!$A$5:$I$29,4,0),"")</f>
        <v/>
      </c>
      <c r="D4969" s="65">
        <f>IFERROR(VLOOKUP($A4969,D_SAV!$A$5:$I$29,5,0),)</f>
        <v>0</v>
      </c>
      <c r="E4969" s="60"/>
      <c r="F4969" s="60"/>
      <c r="G4969" s="60"/>
      <c r="H4969" s="60"/>
      <c r="I4969" s="60"/>
      <c r="J4969" s="60"/>
      <c r="K4969" s="65">
        <f>IFERROR(VLOOKUP($A4969,D_SAV!$A$5:$I$29,6,0),)</f>
        <v>0</v>
      </c>
    </row>
    <row r="4970" spans="1:11" x14ac:dyDescent="0.25">
      <c r="A4970" s="59"/>
      <c r="B4970" s="63">
        <f>IFERROR(VLOOKUP($A4970,D_SAV!$A$5:$I$29,3,0),)</f>
        <v>0</v>
      </c>
      <c r="C4970" s="64" t="str">
        <f>IFERROR(VLOOKUP($A4970,D_SAV!$A$5:$I$29,4,0),"")</f>
        <v/>
      </c>
      <c r="D4970" s="65">
        <f>IFERROR(VLOOKUP($A4970,D_SAV!$A$5:$I$29,5,0),)</f>
        <v>0</v>
      </c>
      <c r="E4970" s="60"/>
      <c r="F4970" s="60"/>
      <c r="G4970" s="60"/>
      <c r="H4970" s="60"/>
      <c r="I4970" s="60"/>
      <c r="J4970" s="60"/>
      <c r="K4970" s="65">
        <f>IFERROR(VLOOKUP($A4970,D_SAV!$A$5:$I$29,6,0),)</f>
        <v>0</v>
      </c>
    </row>
    <row r="4971" spans="1:11" x14ac:dyDescent="0.25">
      <c r="A4971" s="59"/>
      <c r="B4971" s="63">
        <f>IFERROR(VLOOKUP($A4971,D_SAV!$A$5:$I$29,3,0),)</f>
        <v>0</v>
      </c>
      <c r="C4971" s="64" t="str">
        <f>IFERROR(VLOOKUP($A4971,D_SAV!$A$5:$I$29,4,0),"")</f>
        <v/>
      </c>
      <c r="D4971" s="65">
        <f>IFERROR(VLOOKUP($A4971,D_SAV!$A$5:$I$29,5,0),)</f>
        <v>0</v>
      </c>
      <c r="E4971" s="60"/>
      <c r="F4971" s="60"/>
      <c r="G4971" s="60"/>
      <c r="H4971" s="60"/>
      <c r="I4971" s="60"/>
      <c r="J4971" s="60"/>
      <c r="K4971" s="65">
        <f>IFERROR(VLOOKUP($A4971,D_SAV!$A$5:$I$29,6,0),)</f>
        <v>0</v>
      </c>
    </row>
    <row r="4972" spans="1:11" x14ac:dyDescent="0.25">
      <c r="A4972" s="59"/>
      <c r="B4972" s="63">
        <f>IFERROR(VLOOKUP($A4972,D_SAV!$A$5:$I$29,3,0),)</f>
        <v>0</v>
      </c>
      <c r="C4972" s="64" t="str">
        <f>IFERROR(VLOOKUP($A4972,D_SAV!$A$5:$I$29,4,0),"")</f>
        <v/>
      </c>
      <c r="D4972" s="65">
        <f>IFERROR(VLOOKUP($A4972,D_SAV!$A$5:$I$29,5,0),)</f>
        <v>0</v>
      </c>
      <c r="E4972" s="60"/>
      <c r="F4972" s="60"/>
      <c r="G4972" s="60"/>
      <c r="H4972" s="60"/>
      <c r="I4972" s="60"/>
      <c r="J4972" s="60"/>
      <c r="K4972" s="65">
        <f>IFERROR(VLOOKUP($A4972,D_SAV!$A$5:$I$29,6,0),)</f>
        <v>0</v>
      </c>
    </row>
    <row r="4973" spans="1:11" x14ac:dyDescent="0.25">
      <c r="A4973" s="59"/>
      <c r="B4973" s="63">
        <f>IFERROR(VLOOKUP($A4973,D_SAV!$A$5:$I$29,3,0),)</f>
        <v>0</v>
      </c>
      <c r="C4973" s="64" t="str">
        <f>IFERROR(VLOOKUP($A4973,D_SAV!$A$5:$I$29,4,0),"")</f>
        <v/>
      </c>
      <c r="D4973" s="65">
        <f>IFERROR(VLOOKUP($A4973,D_SAV!$A$5:$I$29,5,0),)</f>
        <v>0</v>
      </c>
      <c r="E4973" s="60"/>
      <c r="F4973" s="60"/>
      <c r="G4973" s="60"/>
      <c r="H4973" s="60"/>
      <c r="I4973" s="60"/>
      <c r="J4973" s="60"/>
      <c r="K4973" s="65">
        <f>IFERROR(VLOOKUP($A4973,D_SAV!$A$5:$I$29,6,0),)</f>
        <v>0</v>
      </c>
    </row>
    <row r="4974" spans="1:11" x14ac:dyDescent="0.25">
      <c r="A4974" s="59"/>
      <c r="B4974" s="63">
        <f>IFERROR(VLOOKUP($A4974,D_SAV!$A$5:$I$29,3,0),)</f>
        <v>0</v>
      </c>
      <c r="C4974" s="64" t="str">
        <f>IFERROR(VLOOKUP($A4974,D_SAV!$A$5:$I$29,4,0),"")</f>
        <v/>
      </c>
      <c r="D4974" s="65">
        <f>IFERROR(VLOOKUP($A4974,D_SAV!$A$5:$I$29,5,0),)</f>
        <v>0</v>
      </c>
      <c r="E4974" s="60"/>
      <c r="F4974" s="60"/>
      <c r="G4974" s="60"/>
      <c r="H4974" s="60"/>
      <c r="I4974" s="60"/>
      <c r="J4974" s="60"/>
      <c r="K4974" s="65">
        <f>IFERROR(VLOOKUP($A4974,D_SAV!$A$5:$I$29,6,0),)</f>
        <v>0</v>
      </c>
    </row>
    <row r="4975" spans="1:11" x14ac:dyDescent="0.25">
      <c r="A4975" s="59"/>
      <c r="B4975" s="63">
        <f>IFERROR(VLOOKUP($A4975,D_SAV!$A$5:$I$29,3,0),)</f>
        <v>0</v>
      </c>
      <c r="C4975" s="64" t="str">
        <f>IFERROR(VLOOKUP($A4975,D_SAV!$A$5:$I$29,4,0),"")</f>
        <v/>
      </c>
      <c r="D4975" s="65">
        <f>IFERROR(VLOOKUP($A4975,D_SAV!$A$5:$I$29,5,0),)</f>
        <v>0</v>
      </c>
      <c r="E4975" s="60"/>
      <c r="F4975" s="60"/>
      <c r="G4975" s="60"/>
      <c r="H4975" s="60"/>
      <c r="I4975" s="60"/>
      <c r="J4975" s="60"/>
      <c r="K4975" s="65">
        <f>IFERROR(VLOOKUP($A4975,D_SAV!$A$5:$I$29,6,0),)</f>
        <v>0</v>
      </c>
    </row>
    <row r="4976" spans="1:11" x14ac:dyDescent="0.25">
      <c r="A4976" s="59"/>
      <c r="B4976" s="63">
        <f>IFERROR(VLOOKUP($A4976,D_SAV!$A$5:$I$29,3,0),)</f>
        <v>0</v>
      </c>
      <c r="C4976" s="64" t="str">
        <f>IFERROR(VLOOKUP($A4976,D_SAV!$A$5:$I$29,4,0),"")</f>
        <v/>
      </c>
      <c r="D4976" s="65">
        <f>IFERROR(VLOOKUP($A4976,D_SAV!$A$5:$I$29,5,0),)</f>
        <v>0</v>
      </c>
      <c r="E4976" s="60"/>
      <c r="F4976" s="60"/>
      <c r="G4976" s="60"/>
      <c r="H4976" s="60"/>
      <c r="I4976" s="60"/>
      <c r="J4976" s="60"/>
      <c r="K4976" s="65">
        <f>IFERROR(VLOOKUP($A4976,D_SAV!$A$5:$I$29,6,0),)</f>
        <v>0</v>
      </c>
    </row>
    <row r="4977" spans="1:11" x14ac:dyDescent="0.25">
      <c r="A4977" s="59"/>
      <c r="B4977" s="63">
        <f>IFERROR(VLOOKUP($A4977,D_SAV!$A$5:$I$29,3,0),)</f>
        <v>0</v>
      </c>
      <c r="C4977" s="64" t="str">
        <f>IFERROR(VLOOKUP($A4977,D_SAV!$A$5:$I$29,4,0),"")</f>
        <v/>
      </c>
      <c r="D4977" s="65">
        <f>IFERROR(VLOOKUP($A4977,D_SAV!$A$5:$I$29,5,0),)</f>
        <v>0</v>
      </c>
      <c r="E4977" s="60"/>
      <c r="F4977" s="60"/>
      <c r="G4977" s="60"/>
      <c r="H4977" s="60"/>
      <c r="I4977" s="60"/>
      <c r="J4977" s="60"/>
      <c r="K4977" s="65">
        <f>IFERROR(VLOOKUP($A4977,D_SAV!$A$5:$I$29,6,0),)</f>
        <v>0</v>
      </c>
    </row>
    <row r="4978" spans="1:11" x14ac:dyDescent="0.25">
      <c r="A4978" s="59"/>
      <c r="B4978" s="63">
        <f>IFERROR(VLOOKUP($A4978,D_SAV!$A$5:$I$29,3,0),)</f>
        <v>0</v>
      </c>
      <c r="C4978" s="64" t="str">
        <f>IFERROR(VLOOKUP($A4978,D_SAV!$A$5:$I$29,4,0),"")</f>
        <v/>
      </c>
      <c r="D4978" s="65">
        <f>IFERROR(VLOOKUP($A4978,D_SAV!$A$5:$I$29,5,0),)</f>
        <v>0</v>
      </c>
      <c r="E4978" s="60"/>
      <c r="F4978" s="60"/>
      <c r="G4978" s="60"/>
      <c r="H4978" s="60"/>
      <c r="I4978" s="60"/>
      <c r="J4978" s="60"/>
      <c r="K4978" s="65">
        <f>IFERROR(VLOOKUP($A4978,D_SAV!$A$5:$I$29,6,0),)</f>
        <v>0</v>
      </c>
    </row>
    <row r="4979" spans="1:11" x14ac:dyDescent="0.25">
      <c r="A4979" s="59"/>
      <c r="B4979" s="63">
        <f>IFERROR(VLOOKUP($A4979,D_SAV!$A$5:$I$29,3,0),)</f>
        <v>0</v>
      </c>
      <c r="C4979" s="64" t="str">
        <f>IFERROR(VLOOKUP($A4979,D_SAV!$A$5:$I$29,4,0),"")</f>
        <v/>
      </c>
      <c r="D4979" s="65">
        <f>IFERROR(VLOOKUP($A4979,D_SAV!$A$5:$I$29,5,0),)</f>
        <v>0</v>
      </c>
      <c r="E4979" s="60"/>
      <c r="F4979" s="60"/>
      <c r="G4979" s="60"/>
      <c r="H4979" s="60"/>
      <c r="I4979" s="60"/>
      <c r="J4979" s="60"/>
      <c r="K4979" s="65">
        <f>IFERROR(VLOOKUP($A4979,D_SAV!$A$5:$I$29,6,0),)</f>
        <v>0</v>
      </c>
    </row>
    <row r="4980" spans="1:11" x14ac:dyDescent="0.25">
      <c r="A4980" s="59"/>
      <c r="B4980" s="63">
        <f>IFERROR(VLOOKUP($A4980,D_SAV!$A$5:$I$29,3,0),)</f>
        <v>0</v>
      </c>
      <c r="C4980" s="64" t="str">
        <f>IFERROR(VLOOKUP($A4980,D_SAV!$A$5:$I$29,4,0),"")</f>
        <v/>
      </c>
      <c r="D4980" s="65">
        <f>IFERROR(VLOOKUP($A4980,D_SAV!$A$5:$I$29,5,0),)</f>
        <v>0</v>
      </c>
      <c r="E4980" s="60"/>
      <c r="F4980" s="60"/>
      <c r="G4980" s="60"/>
      <c r="H4980" s="60"/>
      <c r="I4980" s="60"/>
      <c r="J4980" s="60"/>
      <c r="K4980" s="65">
        <f>IFERROR(VLOOKUP($A4980,D_SAV!$A$5:$I$29,6,0),)</f>
        <v>0</v>
      </c>
    </row>
    <row r="4981" spans="1:11" x14ac:dyDescent="0.25">
      <c r="A4981" s="59"/>
      <c r="B4981" s="63">
        <f>IFERROR(VLOOKUP($A4981,D_SAV!$A$5:$I$29,3,0),)</f>
        <v>0</v>
      </c>
      <c r="C4981" s="64" t="str">
        <f>IFERROR(VLOOKUP($A4981,D_SAV!$A$5:$I$29,4,0),"")</f>
        <v/>
      </c>
      <c r="D4981" s="65">
        <f>IFERROR(VLOOKUP($A4981,D_SAV!$A$5:$I$29,5,0),)</f>
        <v>0</v>
      </c>
      <c r="E4981" s="60"/>
      <c r="F4981" s="60"/>
      <c r="G4981" s="60"/>
      <c r="H4981" s="60"/>
      <c r="I4981" s="60"/>
      <c r="J4981" s="60"/>
      <c r="K4981" s="65">
        <f>IFERROR(VLOOKUP($A4981,D_SAV!$A$5:$I$29,6,0),)</f>
        <v>0</v>
      </c>
    </row>
    <row r="4982" spans="1:11" x14ac:dyDescent="0.25">
      <c r="A4982" s="59"/>
      <c r="B4982" s="63">
        <f>IFERROR(VLOOKUP($A4982,D_SAV!$A$5:$I$29,3,0),)</f>
        <v>0</v>
      </c>
      <c r="C4982" s="64" t="str">
        <f>IFERROR(VLOOKUP($A4982,D_SAV!$A$5:$I$29,4,0),"")</f>
        <v/>
      </c>
      <c r="D4982" s="65">
        <f>IFERROR(VLOOKUP($A4982,D_SAV!$A$5:$I$29,5,0),)</f>
        <v>0</v>
      </c>
      <c r="E4982" s="60"/>
      <c r="F4982" s="60"/>
      <c r="G4982" s="60"/>
      <c r="H4982" s="60"/>
      <c r="I4982" s="60"/>
      <c r="J4982" s="60"/>
      <c r="K4982" s="65">
        <f>IFERROR(VLOOKUP($A4982,D_SAV!$A$5:$I$29,6,0),)</f>
        <v>0</v>
      </c>
    </row>
    <row r="4983" spans="1:11" x14ac:dyDescent="0.25">
      <c r="A4983" s="59"/>
      <c r="B4983" s="63">
        <f>IFERROR(VLOOKUP($A4983,D_SAV!$A$5:$I$29,3,0),)</f>
        <v>0</v>
      </c>
      <c r="C4983" s="64" t="str">
        <f>IFERROR(VLOOKUP($A4983,D_SAV!$A$5:$I$29,4,0),"")</f>
        <v/>
      </c>
      <c r="D4983" s="65">
        <f>IFERROR(VLOOKUP($A4983,D_SAV!$A$5:$I$29,5,0),)</f>
        <v>0</v>
      </c>
      <c r="E4983" s="60"/>
      <c r="F4983" s="60"/>
      <c r="G4983" s="60"/>
      <c r="H4983" s="60"/>
      <c r="I4983" s="60"/>
      <c r="J4983" s="60"/>
      <c r="K4983" s="65">
        <f>IFERROR(VLOOKUP($A4983,D_SAV!$A$5:$I$29,6,0),)</f>
        <v>0</v>
      </c>
    </row>
    <row r="4984" spans="1:11" x14ac:dyDescent="0.25">
      <c r="A4984" s="59"/>
      <c r="B4984" s="63">
        <f>IFERROR(VLOOKUP($A4984,D_SAV!$A$5:$I$29,3,0),)</f>
        <v>0</v>
      </c>
      <c r="C4984" s="64" t="str">
        <f>IFERROR(VLOOKUP($A4984,D_SAV!$A$5:$I$29,4,0),"")</f>
        <v/>
      </c>
      <c r="D4984" s="65">
        <f>IFERROR(VLOOKUP($A4984,D_SAV!$A$5:$I$29,5,0),)</f>
        <v>0</v>
      </c>
      <c r="E4984" s="60"/>
      <c r="F4984" s="60"/>
      <c r="G4984" s="60"/>
      <c r="H4984" s="60"/>
      <c r="I4984" s="60"/>
      <c r="J4984" s="60"/>
      <c r="K4984" s="65">
        <f>IFERROR(VLOOKUP($A4984,D_SAV!$A$5:$I$29,6,0),)</f>
        <v>0</v>
      </c>
    </row>
    <row r="4985" spans="1:11" x14ac:dyDescent="0.25">
      <c r="A4985" s="59"/>
      <c r="B4985" s="63">
        <f>IFERROR(VLOOKUP($A4985,D_SAV!$A$5:$I$29,3,0),)</f>
        <v>0</v>
      </c>
      <c r="C4985" s="64" t="str">
        <f>IFERROR(VLOOKUP($A4985,D_SAV!$A$5:$I$29,4,0),"")</f>
        <v/>
      </c>
      <c r="D4985" s="65">
        <f>IFERROR(VLOOKUP($A4985,D_SAV!$A$5:$I$29,5,0),)</f>
        <v>0</v>
      </c>
      <c r="E4985" s="60"/>
      <c r="F4985" s="60"/>
      <c r="G4985" s="60"/>
      <c r="H4985" s="60"/>
      <c r="I4985" s="60"/>
      <c r="J4985" s="60"/>
      <c r="K4985" s="65">
        <f>IFERROR(VLOOKUP($A4985,D_SAV!$A$5:$I$29,6,0),)</f>
        <v>0</v>
      </c>
    </row>
    <row r="4986" spans="1:11" x14ac:dyDescent="0.25">
      <c r="A4986" s="59"/>
      <c r="B4986" s="63">
        <f>IFERROR(VLOOKUP($A4986,D_SAV!$A$5:$I$29,3,0),)</f>
        <v>0</v>
      </c>
      <c r="C4986" s="64" t="str">
        <f>IFERROR(VLOOKUP($A4986,D_SAV!$A$5:$I$29,4,0),"")</f>
        <v/>
      </c>
      <c r="D4986" s="65">
        <f>IFERROR(VLOOKUP($A4986,D_SAV!$A$5:$I$29,5,0),)</f>
        <v>0</v>
      </c>
      <c r="E4986" s="60"/>
      <c r="F4986" s="60"/>
      <c r="G4986" s="60"/>
      <c r="H4986" s="60"/>
      <c r="I4986" s="60"/>
      <c r="J4986" s="60"/>
      <c r="K4986" s="65">
        <f>IFERROR(VLOOKUP($A4986,D_SAV!$A$5:$I$29,6,0),)</f>
        <v>0</v>
      </c>
    </row>
    <row r="4987" spans="1:11" x14ac:dyDescent="0.25">
      <c r="A4987" s="59"/>
      <c r="B4987" s="63">
        <f>IFERROR(VLOOKUP($A4987,D_SAV!$A$5:$I$29,3,0),)</f>
        <v>0</v>
      </c>
      <c r="C4987" s="64" t="str">
        <f>IFERROR(VLOOKUP($A4987,D_SAV!$A$5:$I$29,4,0),"")</f>
        <v/>
      </c>
      <c r="D4987" s="65">
        <f>IFERROR(VLOOKUP($A4987,D_SAV!$A$5:$I$29,5,0),)</f>
        <v>0</v>
      </c>
      <c r="E4987" s="60"/>
      <c r="F4987" s="60"/>
      <c r="G4987" s="60"/>
      <c r="H4987" s="60"/>
      <c r="I4987" s="60"/>
      <c r="J4987" s="60"/>
      <c r="K4987" s="65">
        <f>IFERROR(VLOOKUP($A4987,D_SAV!$A$5:$I$29,6,0),)</f>
        <v>0</v>
      </c>
    </row>
    <row r="4988" spans="1:11" x14ac:dyDescent="0.25">
      <c r="A4988" s="59"/>
      <c r="B4988" s="63">
        <f>IFERROR(VLOOKUP($A4988,D_SAV!$A$5:$I$29,3,0),)</f>
        <v>0</v>
      </c>
      <c r="C4988" s="64" t="str">
        <f>IFERROR(VLOOKUP($A4988,D_SAV!$A$5:$I$29,4,0),"")</f>
        <v/>
      </c>
      <c r="D4988" s="65">
        <f>IFERROR(VLOOKUP($A4988,D_SAV!$A$5:$I$29,5,0),)</f>
        <v>0</v>
      </c>
      <c r="E4988" s="60"/>
      <c r="F4988" s="60"/>
      <c r="G4988" s="60"/>
      <c r="H4988" s="60"/>
      <c r="I4988" s="60"/>
      <c r="J4988" s="60"/>
      <c r="K4988" s="65">
        <f>IFERROR(VLOOKUP($A4988,D_SAV!$A$5:$I$29,6,0),)</f>
        <v>0</v>
      </c>
    </row>
    <row r="4989" spans="1:11" x14ac:dyDescent="0.25">
      <c r="A4989" s="59"/>
      <c r="B4989" s="63">
        <f>IFERROR(VLOOKUP($A4989,D_SAV!$A$5:$I$29,3,0),)</f>
        <v>0</v>
      </c>
      <c r="C4989" s="64" t="str">
        <f>IFERROR(VLOOKUP($A4989,D_SAV!$A$5:$I$29,4,0),"")</f>
        <v/>
      </c>
      <c r="D4989" s="65">
        <f>IFERROR(VLOOKUP($A4989,D_SAV!$A$5:$I$29,5,0),)</f>
        <v>0</v>
      </c>
      <c r="E4989" s="60"/>
      <c r="F4989" s="60"/>
      <c r="G4989" s="60"/>
      <c r="H4989" s="60"/>
      <c r="I4989" s="60"/>
      <c r="J4989" s="60"/>
      <c r="K4989" s="65">
        <f>IFERROR(VLOOKUP($A4989,D_SAV!$A$5:$I$29,6,0),)</f>
        <v>0</v>
      </c>
    </row>
    <row r="4990" spans="1:11" x14ac:dyDescent="0.25">
      <c r="A4990" s="59"/>
      <c r="B4990" s="63">
        <f>IFERROR(VLOOKUP($A4990,D_SAV!$A$5:$I$29,3,0),)</f>
        <v>0</v>
      </c>
      <c r="C4990" s="64" t="str">
        <f>IFERROR(VLOOKUP($A4990,D_SAV!$A$5:$I$29,4,0),"")</f>
        <v/>
      </c>
      <c r="D4990" s="65">
        <f>IFERROR(VLOOKUP($A4990,D_SAV!$A$5:$I$29,5,0),)</f>
        <v>0</v>
      </c>
      <c r="E4990" s="60"/>
      <c r="F4990" s="60"/>
      <c r="G4990" s="60"/>
      <c r="H4990" s="60"/>
      <c r="I4990" s="60"/>
      <c r="J4990" s="60"/>
      <c r="K4990" s="65">
        <f>IFERROR(VLOOKUP($A4990,D_SAV!$A$5:$I$29,6,0),)</f>
        <v>0</v>
      </c>
    </row>
    <row r="4991" spans="1:11" x14ac:dyDescent="0.25">
      <c r="A4991" s="59"/>
      <c r="B4991" s="63">
        <f>IFERROR(VLOOKUP($A4991,D_SAV!$A$5:$I$29,3,0),)</f>
        <v>0</v>
      </c>
      <c r="C4991" s="64" t="str">
        <f>IFERROR(VLOOKUP($A4991,D_SAV!$A$5:$I$29,4,0),"")</f>
        <v/>
      </c>
      <c r="D4991" s="65">
        <f>IFERROR(VLOOKUP($A4991,D_SAV!$A$5:$I$29,5,0),)</f>
        <v>0</v>
      </c>
      <c r="E4991" s="60"/>
      <c r="F4991" s="60"/>
      <c r="G4991" s="60"/>
      <c r="H4991" s="60"/>
      <c r="I4991" s="60"/>
      <c r="J4991" s="60"/>
      <c r="K4991" s="65">
        <f>IFERROR(VLOOKUP($A4991,D_SAV!$A$5:$I$29,6,0),)</f>
        <v>0</v>
      </c>
    </row>
    <row r="4992" spans="1:11" x14ac:dyDescent="0.25">
      <c r="A4992" s="59"/>
      <c r="B4992" s="63">
        <f>IFERROR(VLOOKUP($A4992,D_SAV!$A$5:$I$29,3,0),)</f>
        <v>0</v>
      </c>
      <c r="C4992" s="64" t="str">
        <f>IFERROR(VLOOKUP($A4992,D_SAV!$A$5:$I$29,4,0),"")</f>
        <v/>
      </c>
      <c r="D4992" s="65">
        <f>IFERROR(VLOOKUP($A4992,D_SAV!$A$5:$I$29,5,0),)</f>
        <v>0</v>
      </c>
      <c r="E4992" s="60"/>
      <c r="F4992" s="60"/>
      <c r="G4992" s="60"/>
      <c r="H4992" s="60"/>
      <c r="I4992" s="60"/>
      <c r="J4992" s="60"/>
      <c r="K4992" s="65">
        <f>IFERROR(VLOOKUP($A4992,D_SAV!$A$5:$I$29,6,0),)</f>
        <v>0</v>
      </c>
    </row>
    <row r="4993" spans="1:11" x14ac:dyDescent="0.25">
      <c r="A4993" s="59"/>
      <c r="B4993" s="63">
        <f>IFERROR(VLOOKUP($A4993,D_SAV!$A$5:$I$29,3,0),)</f>
        <v>0</v>
      </c>
      <c r="C4993" s="64" t="str">
        <f>IFERROR(VLOOKUP($A4993,D_SAV!$A$5:$I$29,4,0),"")</f>
        <v/>
      </c>
      <c r="D4993" s="65">
        <f>IFERROR(VLOOKUP($A4993,D_SAV!$A$5:$I$29,5,0),)</f>
        <v>0</v>
      </c>
      <c r="E4993" s="60"/>
      <c r="F4993" s="60"/>
      <c r="G4993" s="60"/>
      <c r="H4993" s="60"/>
      <c r="I4993" s="60"/>
      <c r="J4993" s="60"/>
      <c r="K4993" s="65">
        <f>IFERROR(VLOOKUP($A4993,D_SAV!$A$5:$I$29,6,0),)</f>
        <v>0</v>
      </c>
    </row>
    <row r="4994" spans="1:11" x14ac:dyDescent="0.25">
      <c r="A4994" s="59"/>
      <c r="B4994" s="63">
        <f>IFERROR(VLOOKUP($A4994,D_SAV!$A$5:$I$29,3,0),)</f>
        <v>0</v>
      </c>
      <c r="C4994" s="64" t="str">
        <f>IFERROR(VLOOKUP($A4994,D_SAV!$A$5:$I$29,4,0),"")</f>
        <v/>
      </c>
      <c r="D4994" s="65">
        <f>IFERROR(VLOOKUP($A4994,D_SAV!$A$5:$I$29,5,0),)</f>
        <v>0</v>
      </c>
      <c r="E4994" s="60"/>
      <c r="F4994" s="60"/>
      <c r="G4994" s="60"/>
      <c r="H4994" s="60"/>
      <c r="I4994" s="60"/>
      <c r="J4994" s="60"/>
      <c r="K4994" s="65">
        <f>IFERROR(VLOOKUP($A4994,D_SAV!$A$5:$I$29,6,0),)</f>
        <v>0</v>
      </c>
    </row>
    <row r="4995" spans="1:11" x14ac:dyDescent="0.25">
      <c r="A4995" s="59"/>
      <c r="B4995" s="63">
        <f>IFERROR(VLOOKUP($A4995,D_SAV!$A$5:$I$29,3,0),)</f>
        <v>0</v>
      </c>
      <c r="C4995" s="64" t="str">
        <f>IFERROR(VLOOKUP($A4995,D_SAV!$A$5:$I$29,4,0),"")</f>
        <v/>
      </c>
      <c r="D4995" s="65">
        <f>IFERROR(VLOOKUP($A4995,D_SAV!$A$5:$I$29,5,0),)</f>
        <v>0</v>
      </c>
      <c r="E4995" s="60"/>
      <c r="F4995" s="60"/>
      <c r="G4995" s="60"/>
      <c r="H4995" s="60"/>
      <c r="I4995" s="60"/>
      <c r="J4995" s="60"/>
      <c r="K4995" s="65">
        <f>IFERROR(VLOOKUP($A4995,D_SAV!$A$5:$I$29,6,0),)</f>
        <v>0</v>
      </c>
    </row>
    <row r="4996" spans="1:11" x14ac:dyDescent="0.25">
      <c r="A4996" s="59"/>
      <c r="B4996" s="63">
        <f>IFERROR(VLOOKUP($A4996,D_SAV!$A$5:$I$29,3,0),)</f>
        <v>0</v>
      </c>
      <c r="C4996" s="64" t="str">
        <f>IFERROR(VLOOKUP($A4996,D_SAV!$A$5:$I$29,4,0),"")</f>
        <v/>
      </c>
      <c r="D4996" s="65">
        <f>IFERROR(VLOOKUP($A4996,D_SAV!$A$5:$I$29,5,0),)</f>
        <v>0</v>
      </c>
      <c r="E4996" s="60"/>
      <c r="F4996" s="60"/>
      <c r="G4996" s="60"/>
      <c r="H4996" s="60"/>
      <c r="I4996" s="60"/>
      <c r="J4996" s="60"/>
      <c r="K4996" s="65">
        <f>IFERROR(VLOOKUP($A4996,D_SAV!$A$5:$I$29,6,0),)</f>
        <v>0</v>
      </c>
    </row>
    <row r="4997" spans="1:11" x14ac:dyDescent="0.25">
      <c r="A4997" s="59"/>
      <c r="B4997" s="63">
        <f>IFERROR(VLOOKUP($A4997,D_SAV!$A$5:$I$29,3,0),)</f>
        <v>0</v>
      </c>
      <c r="C4997" s="64" t="str">
        <f>IFERROR(VLOOKUP($A4997,D_SAV!$A$5:$I$29,4,0),"")</f>
        <v/>
      </c>
      <c r="D4997" s="65">
        <f>IFERROR(VLOOKUP($A4997,D_SAV!$A$5:$I$29,5,0),)</f>
        <v>0</v>
      </c>
      <c r="E4997" s="60"/>
      <c r="F4997" s="60"/>
      <c r="G4997" s="60"/>
      <c r="H4997" s="60"/>
      <c r="I4997" s="60"/>
      <c r="J4997" s="60"/>
      <c r="K4997" s="65">
        <f>IFERROR(VLOOKUP($A4997,D_SAV!$A$5:$I$29,6,0),)</f>
        <v>0</v>
      </c>
    </row>
    <row r="4998" spans="1:11" x14ac:dyDescent="0.25">
      <c r="A4998" s="59"/>
      <c r="B4998" s="63">
        <f>IFERROR(VLOOKUP($A4998,D_SAV!$A$5:$I$29,3,0),)</f>
        <v>0</v>
      </c>
      <c r="C4998" s="64" t="str">
        <f>IFERROR(VLOOKUP($A4998,D_SAV!$A$5:$I$29,4,0),"")</f>
        <v/>
      </c>
      <c r="D4998" s="65">
        <f>IFERROR(VLOOKUP($A4998,D_SAV!$A$5:$I$29,5,0),)</f>
        <v>0</v>
      </c>
      <c r="E4998" s="60"/>
      <c r="F4998" s="60"/>
      <c r="G4998" s="60"/>
      <c r="H4998" s="60"/>
      <c r="I4998" s="60"/>
      <c r="J4998" s="60"/>
      <c r="K4998" s="65">
        <f>IFERROR(VLOOKUP($A4998,D_SAV!$A$5:$I$29,6,0),)</f>
        <v>0</v>
      </c>
    </row>
    <row r="4999" spans="1:11" x14ac:dyDescent="0.25">
      <c r="A4999" s="59"/>
      <c r="B4999" s="63">
        <f>IFERROR(VLOOKUP($A4999,D_SAV!$A$5:$I$29,3,0),)</f>
        <v>0</v>
      </c>
      <c r="C4999" s="64" t="str">
        <f>IFERROR(VLOOKUP($A4999,D_SAV!$A$5:$I$29,4,0),"")</f>
        <v/>
      </c>
      <c r="D4999" s="65">
        <f>IFERROR(VLOOKUP($A4999,D_SAV!$A$5:$I$29,5,0),)</f>
        <v>0</v>
      </c>
      <c r="E4999" s="60"/>
      <c r="F4999" s="60"/>
      <c r="G4999" s="60"/>
      <c r="H4999" s="60"/>
      <c r="I4999" s="60"/>
      <c r="J4999" s="60"/>
      <c r="K4999" s="65">
        <f>IFERROR(VLOOKUP($A4999,D_SAV!$A$5:$I$29,6,0),)</f>
        <v>0</v>
      </c>
    </row>
    <row r="5000" spans="1:11" x14ac:dyDescent="0.25">
      <c r="A5000" s="59"/>
      <c r="B5000" s="63">
        <f>IFERROR(VLOOKUP($A5000,D_SAV!$A$5:$I$29,3,0),)</f>
        <v>0</v>
      </c>
      <c r="C5000" s="64" t="str">
        <f>IFERROR(VLOOKUP($A5000,D_SAV!$A$5:$I$29,4,0),"")</f>
        <v/>
      </c>
      <c r="D5000" s="65">
        <f>IFERROR(VLOOKUP($A5000,D_SAV!$A$5:$I$29,5,0),)</f>
        <v>0</v>
      </c>
      <c r="E5000" s="60"/>
      <c r="F5000" s="60"/>
      <c r="G5000" s="60"/>
      <c r="H5000" s="60"/>
      <c r="I5000" s="60"/>
      <c r="J5000" s="60"/>
      <c r="K5000" s="65">
        <f>IFERROR(VLOOKUP($A5000,D_SAV!$A$5:$I$29,6,0),)</f>
        <v>0</v>
      </c>
    </row>
    <row r="5001" spans="1:11" x14ac:dyDescent="0.25">
      <c r="A5001" s="59"/>
      <c r="B5001" s="63">
        <f>IFERROR(VLOOKUP($A5001,D_SAV!$A$5:$I$29,3,0),)</f>
        <v>0</v>
      </c>
      <c r="C5001" s="64" t="str">
        <f>IFERROR(VLOOKUP($A5001,D_SAV!$A$5:$I$29,4,0),"")</f>
        <v/>
      </c>
      <c r="D5001" s="65">
        <f>IFERROR(VLOOKUP($A5001,D_SAV!$A$5:$I$29,5,0),)</f>
        <v>0</v>
      </c>
      <c r="E5001" s="60"/>
      <c r="F5001" s="60"/>
      <c r="G5001" s="60"/>
      <c r="H5001" s="60"/>
      <c r="I5001" s="60"/>
      <c r="J5001" s="60"/>
      <c r="K5001" s="65">
        <f>IFERROR(VLOOKUP($A5001,D_SAV!$A$5:$I$29,6,0),)</f>
        <v>0</v>
      </c>
    </row>
    <row r="5002" spans="1:11" x14ac:dyDescent="0.25">
      <c r="A5002" s="59"/>
      <c r="B5002" s="63">
        <f>IFERROR(VLOOKUP($A5002,D_SAV!$A$5:$I$29,3,0),)</f>
        <v>0</v>
      </c>
      <c r="C5002" s="64" t="str">
        <f>IFERROR(VLOOKUP($A5002,D_SAV!$A$5:$I$29,4,0),"")</f>
        <v/>
      </c>
      <c r="D5002" s="65">
        <f>IFERROR(VLOOKUP($A5002,D_SAV!$A$5:$I$29,5,0),)</f>
        <v>0</v>
      </c>
      <c r="E5002" s="60"/>
      <c r="F5002" s="60"/>
      <c r="G5002" s="60"/>
      <c r="H5002" s="60"/>
      <c r="I5002" s="60"/>
      <c r="J5002" s="60"/>
      <c r="K5002" s="65">
        <f>IFERROR(VLOOKUP($A5002,D_SAV!$A$5:$I$29,6,0),)</f>
        <v>0</v>
      </c>
    </row>
    <row r="5003" spans="1:11" x14ac:dyDescent="0.25">
      <c r="A5003" s="59"/>
      <c r="B5003" s="63">
        <f>IFERROR(VLOOKUP($A5003,D_SAV!$A$5:$I$29,3,0),)</f>
        <v>0</v>
      </c>
      <c r="C5003" s="64" t="str">
        <f>IFERROR(VLOOKUP($A5003,D_SAV!$A$5:$I$29,4,0),"")</f>
        <v/>
      </c>
      <c r="D5003" s="65">
        <f>IFERROR(VLOOKUP($A5003,D_SAV!$A$5:$I$29,5,0),)</f>
        <v>0</v>
      </c>
      <c r="E5003" s="60"/>
      <c r="F5003" s="60"/>
      <c r="G5003" s="60"/>
      <c r="H5003" s="60"/>
      <c r="I5003" s="60"/>
      <c r="J5003" s="60"/>
      <c r="K5003" s="65">
        <f>IFERROR(VLOOKUP($A5003,D_SAV!$A$5:$I$29,6,0),)</f>
        <v>0</v>
      </c>
    </row>
    <row r="5004" spans="1:11" x14ac:dyDescent="0.25">
      <c r="A5004" s="59"/>
      <c r="B5004" s="63">
        <f>IFERROR(VLOOKUP($A5004,D_SAV!$A$5:$I$29,3,0),)</f>
        <v>0</v>
      </c>
      <c r="C5004" s="64" t="str">
        <f>IFERROR(VLOOKUP($A5004,D_SAV!$A$5:$I$29,4,0),"")</f>
        <v/>
      </c>
      <c r="D5004" s="65">
        <f>IFERROR(VLOOKUP($A5004,D_SAV!$A$5:$I$29,5,0),)</f>
        <v>0</v>
      </c>
      <c r="E5004" s="60"/>
      <c r="F5004" s="60"/>
      <c r="G5004" s="60"/>
      <c r="H5004" s="60"/>
      <c r="I5004" s="60"/>
      <c r="J5004" s="60"/>
      <c r="K5004" s="65">
        <f>IFERROR(VLOOKUP($A5004,D_SAV!$A$5:$I$29,6,0),)</f>
        <v>0</v>
      </c>
    </row>
    <row r="5005" spans="1:11" x14ac:dyDescent="0.25">
      <c r="A5005" s="30" t="s">
        <v>58</v>
      </c>
      <c r="B5005" s="30" t="s">
        <v>58</v>
      </c>
      <c r="C5005" s="30" t="s">
        <v>58</v>
      </c>
      <c r="D5005" s="29" t="s">
        <v>58</v>
      </c>
      <c r="E5005" s="29" t="s">
        <v>58</v>
      </c>
      <c r="F5005" s="30" t="s">
        <v>58</v>
      </c>
      <c r="G5005" s="30" t="s">
        <v>58</v>
      </c>
      <c r="H5005" s="29" t="s">
        <v>58</v>
      </c>
      <c r="I5005" s="30" t="s">
        <v>58</v>
      </c>
      <c r="J5005" s="30" t="s">
        <v>58</v>
      </c>
      <c r="K5005" s="29" t="s">
        <v>58</v>
      </c>
    </row>
  </sheetData>
  <conditionalFormatting sqref="A5:K5004">
    <cfRule type="expression" dxfId="0" priority="1">
      <formula>$K5&lt;&gt;$D5+$E5+$H5</formula>
    </cfRule>
  </conditionalFormatting>
  <dataValidations count="6">
    <dataValidation allowBlank="1" showInputMessage="1" showErrorMessage="1" promptTitle="Ausfüllhinweis" prompt="Hier ist die betroffene SAV-ID aus Tabellenblatt &quot;D_SAV&quot; einzutragen." sqref="A3"/>
    <dataValidation type="list" allowBlank="1" showInputMessage="1" showErrorMessage="1" sqref="B5:B5004">
      <formula1>rng_AGr</formula1>
    </dataValidation>
    <dataValidation allowBlank="1" showInputMessage="1" showErrorMessage="1" promptTitle="Hinweis" prompt="Werte werden zur Differenzermittlung des TFE (s. Ausfüllhilfe) benötigt." sqref="F3:G3 I3 J3"/>
    <dataValidation allowBlank="1" showInputMessage="1" showErrorMessage="1" promptTitle="Hinweis" prompt="Daten werden zur Überleitung der Anschaffungs- oder Herstellungskosten benötigt._x000a_" sqref="H3 E3"/>
    <dataValidation allowBlank="1" showInputMessage="1" showErrorMessage="1" promptTitle="Hinweis" prompt="Datenübertragung aus dem Tabellenblatt &quot;D_SAV&quot;." sqref="D3 K3"/>
    <dataValidation allowBlank="1" showInputMessage="1" showErrorMessage="1" errorTitle="Hinweis" error="Es sind nur ganze positive Zahlen zulässig." sqref="A5:A5004"/>
  </dataValidations>
  <pageMargins left="0.70866141732283472" right="0.70866141732283472" top="0.78740157480314965" bottom="0.78740157480314965" header="0.31496062992125984" footer="0.31496062992125984"/>
  <pageSetup paperSize="9" scale="75" pageOrder="overThenDown" orientation="landscape" r:id="rId1"/>
  <colBreaks count="1" manualBreakCount="1">
    <brk id="7" max="35" man="1"/>
  </colBreaks>
  <ignoredErrors>
    <ignoredError sqref="B5:D5005 K5:K5004"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127"/>
  <sheetViews>
    <sheetView showGridLines="0" zoomScaleNormal="100" workbookViewId="0">
      <pane ySplit="3" topLeftCell="A4" activePane="bottomLeft" state="frozen"/>
      <selection pane="bottomLeft"/>
    </sheetView>
  </sheetViews>
  <sheetFormatPr baseColWidth="10" defaultColWidth="11.42578125" defaultRowHeight="15" x14ac:dyDescent="0.25"/>
  <cols>
    <col min="1" max="1" width="24.5703125" style="1" customWidth="1"/>
    <col min="2" max="2" width="19" style="1" customWidth="1"/>
    <col min="3" max="3" width="108" style="1" customWidth="1"/>
    <col min="4" max="4" width="16.140625" style="1" customWidth="1"/>
    <col min="5" max="5" width="12.42578125" style="6" customWidth="1"/>
    <col min="6" max="1024" width="11.5703125" style="1" customWidth="1"/>
    <col min="1025" max="16384" width="11.42578125" style="1"/>
  </cols>
  <sheetData>
    <row r="1" spans="1:9" ht="18.75" x14ac:dyDescent="0.3">
      <c r="A1" s="66" t="s">
        <v>81</v>
      </c>
      <c r="B1" s="66"/>
    </row>
    <row r="3" spans="1:9" x14ac:dyDescent="0.25">
      <c r="A3" s="67" t="s">
        <v>82</v>
      </c>
      <c r="B3" s="67" t="s">
        <v>83</v>
      </c>
      <c r="C3" s="67" t="s">
        <v>84</v>
      </c>
      <c r="F3" s="7"/>
      <c r="G3" s="7"/>
      <c r="H3" s="7"/>
      <c r="I3" s="7"/>
    </row>
    <row r="4" spans="1:9" ht="15.75" x14ac:dyDescent="0.25">
      <c r="A4" s="68" t="s">
        <v>85</v>
      </c>
      <c r="B4" s="69"/>
      <c r="C4" s="70"/>
      <c r="E4" s="71"/>
      <c r="F4" s="72"/>
      <c r="G4" s="7"/>
      <c r="H4" s="7"/>
      <c r="I4" s="7"/>
    </row>
    <row r="5" spans="1:9" ht="15.75" x14ac:dyDescent="0.25">
      <c r="A5" s="68" t="s">
        <v>85</v>
      </c>
      <c r="B5" s="69"/>
      <c r="C5" s="70"/>
      <c r="E5" s="71"/>
      <c r="F5" s="72"/>
      <c r="G5" s="7"/>
      <c r="H5" s="7"/>
      <c r="I5" s="7"/>
    </row>
    <row r="6" spans="1:9" ht="15.75" x14ac:dyDescent="0.25">
      <c r="A6" s="68" t="s">
        <v>85</v>
      </c>
      <c r="B6" s="69"/>
      <c r="C6" s="70"/>
      <c r="E6" s="71"/>
      <c r="F6" s="72"/>
      <c r="G6" s="7"/>
      <c r="H6" s="7"/>
      <c r="I6" s="7"/>
    </row>
    <row r="7" spans="1:9" ht="15.75" x14ac:dyDescent="0.25">
      <c r="A7" s="68" t="s">
        <v>85</v>
      </c>
      <c r="B7" s="69"/>
      <c r="C7" s="70"/>
      <c r="E7" s="71"/>
      <c r="F7" s="72"/>
      <c r="G7" s="7"/>
      <c r="H7" s="7"/>
      <c r="I7" s="7"/>
    </row>
    <row r="8" spans="1:9" ht="15.75" x14ac:dyDescent="0.25">
      <c r="A8" s="68" t="s">
        <v>85</v>
      </c>
      <c r="B8" s="69"/>
      <c r="C8" s="70"/>
      <c r="E8" s="71"/>
      <c r="F8" s="72"/>
      <c r="G8" s="7"/>
      <c r="H8" s="7"/>
      <c r="I8" s="7"/>
    </row>
    <row r="9" spans="1:9" ht="15.75" x14ac:dyDescent="0.25">
      <c r="A9" s="68" t="s">
        <v>85</v>
      </c>
      <c r="B9" s="69"/>
      <c r="C9" s="70"/>
      <c r="E9" s="71"/>
      <c r="F9" s="72"/>
      <c r="G9" s="7"/>
      <c r="H9" s="7"/>
      <c r="I9" s="7"/>
    </row>
    <row r="10" spans="1:9" ht="15.75" x14ac:dyDescent="0.25">
      <c r="A10" s="68" t="s">
        <v>85</v>
      </c>
      <c r="B10" s="69"/>
      <c r="C10" s="70"/>
      <c r="E10" s="71"/>
      <c r="F10" s="72"/>
      <c r="G10" s="7"/>
      <c r="H10" s="7"/>
      <c r="I10" s="7"/>
    </row>
    <row r="11" spans="1:9" x14ac:dyDescent="0.25">
      <c r="A11" s="68" t="s">
        <v>85</v>
      </c>
      <c r="B11" s="69"/>
      <c r="C11" s="70"/>
      <c r="F11" s="7"/>
      <c r="G11" s="7"/>
      <c r="H11" s="7"/>
      <c r="I11" s="7"/>
    </row>
    <row r="12" spans="1:9" x14ac:dyDescent="0.25">
      <c r="A12" s="68" t="s">
        <v>85</v>
      </c>
      <c r="B12" s="69"/>
      <c r="C12" s="70"/>
      <c r="H12" s="7"/>
      <c r="I12" s="7"/>
    </row>
    <row r="13" spans="1:9" x14ac:dyDescent="0.25">
      <c r="A13" s="68" t="s">
        <v>85</v>
      </c>
      <c r="B13" s="69"/>
      <c r="C13" s="70"/>
      <c r="H13" s="7"/>
      <c r="I13" s="7"/>
    </row>
    <row r="14" spans="1:9" x14ac:dyDescent="0.25">
      <c r="A14" s="68" t="s">
        <v>85</v>
      </c>
      <c r="B14" s="69"/>
      <c r="C14" s="70"/>
      <c r="H14" s="7"/>
      <c r="I14" s="7"/>
    </row>
    <row r="15" spans="1:9" x14ac:dyDescent="0.25">
      <c r="A15" s="68" t="s">
        <v>85</v>
      </c>
      <c r="B15" s="69"/>
      <c r="C15" s="70"/>
      <c r="H15" s="7"/>
      <c r="I15" s="7"/>
    </row>
    <row r="16" spans="1:9" x14ac:dyDescent="0.25">
      <c r="A16" s="68" t="s">
        <v>85</v>
      </c>
      <c r="B16" s="69"/>
      <c r="C16" s="70"/>
      <c r="H16" s="7"/>
      <c r="I16" s="7"/>
    </row>
    <row r="17" spans="1:9" x14ac:dyDescent="0.25">
      <c r="A17" s="68" t="s">
        <v>85</v>
      </c>
      <c r="B17" s="69"/>
      <c r="C17" s="70"/>
      <c r="H17" s="7"/>
      <c r="I17" s="7"/>
    </row>
    <row r="18" spans="1:9" x14ac:dyDescent="0.25">
      <c r="A18" s="68" t="s">
        <v>85</v>
      </c>
      <c r="B18" s="69"/>
      <c r="C18" s="70"/>
      <c r="H18" s="7"/>
      <c r="I18" s="7"/>
    </row>
    <row r="19" spans="1:9" x14ac:dyDescent="0.25">
      <c r="A19" s="68" t="s">
        <v>85</v>
      </c>
      <c r="B19" s="69"/>
      <c r="C19" s="70"/>
      <c r="H19" s="7"/>
      <c r="I19" s="7"/>
    </row>
    <row r="20" spans="1:9" x14ac:dyDescent="0.25">
      <c r="A20" s="68" t="s">
        <v>85</v>
      </c>
      <c r="B20" s="69"/>
      <c r="C20" s="70"/>
      <c r="H20" s="7"/>
      <c r="I20" s="7"/>
    </row>
    <row r="21" spans="1:9" x14ac:dyDescent="0.25">
      <c r="A21" s="68" t="s">
        <v>85</v>
      </c>
      <c r="B21" s="69"/>
      <c r="C21" s="70"/>
      <c r="H21" s="7"/>
      <c r="I21" s="7"/>
    </row>
    <row r="22" spans="1:9" x14ac:dyDescent="0.25">
      <c r="A22" s="68" t="s">
        <v>85</v>
      </c>
      <c r="B22" s="69"/>
      <c r="C22" s="70"/>
      <c r="H22" s="7"/>
      <c r="I22" s="7"/>
    </row>
    <row r="23" spans="1:9" x14ac:dyDescent="0.25">
      <c r="A23" s="68" t="s">
        <v>85</v>
      </c>
      <c r="B23" s="69"/>
      <c r="C23" s="70"/>
      <c r="H23" s="7"/>
      <c r="I23" s="7"/>
    </row>
    <row r="24" spans="1:9" x14ac:dyDescent="0.25">
      <c r="A24" s="68" t="s">
        <v>85</v>
      </c>
      <c r="B24" s="69"/>
      <c r="C24" s="70"/>
      <c r="H24" s="7"/>
      <c r="I24" s="7"/>
    </row>
    <row r="25" spans="1:9" x14ac:dyDescent="0.25">
      <c r="A25" s="68" t="s">
        <v>85</v>
      </c>
      <c r="B25" s="69"/>
      <c r="C25" s="70"/>
      <c r="H25" s="7"/>
      <c r="I25" s="7"/>
    </row>
    <row r="26" spans="1:9" x14ac:dyDescent="0.25">
      <c r="A26" s="68" t="s">
        <v>85</v>
      </c>
      <c r="B26" s="69"/>
      <c r="C26" s="70"/>
    </row>
    <row r="27" spans="1:9" x14ac:dyDescent="0.25">
      <c r="A27" s="68" t="s">
        <v>85</v>
      </c>
      <c r="B27" s="69"/>
      <c r="C27" s="70"/>
    </row>
    <row r="28" spans="1:9" x14ac:dyDescent="0.25">
      <c r="A28" s="68" t="s">
        <v>85</v>
      </c>
      <c r="B28" s="69"/>
      <c r="C28" s="70"/>
    </row>
    <row r="29" spans="1:9" x14ac:dyDescent="0.25">
      <c r="A29" s="68" t="s">
        <v>85</v>
      </c>
      <c r="B29" s="69"/>
      <c r="C29" s="70"/>
    </row>
    <row r="30" spans="1:9" x14ac:dyDescent="0.25">
      <c r="A30" s="68" t="s">
        <v>85</v>
      </c>
      <c r="B30" s="69"/>
      <c r="C30" s="70"/>
    </row>
    <row r="31" spans="1:9" x14ac:dyDescent="0.25">
      <c r="A31" s="68" t="s">
        <v>85</v>
      </c>
      <c r="B31" s="69"/>
      <c r="C31" s="70"/>
    </row>
    <row r="32" spans="1:9" x14ac:dyDescent="0.25">
      <c r="A32" s="68" t="s">
        <v>85</v>
      </c>
      <c r="B32" s="69"/>
      <c r="C32" s="70"/>
    </row>
    <row r="33" spans="1:3" x14ac:dyDescent="0.25">
      <c r="A33" s="68" t="s">
        <v>85</v>
      </c>
      <c r="B33" s="69"/>
      <c r="C33" s="70"/>
    </row>
    <row r="34" spans="1:3" x14ac:dyDescent="0.25">
      <c r="A34" s="68" t="s">
        <v>85</v>
      </c>
      <c r="B34" s="69"/>
      <c r="C34" s="70"/>
    </row>
    <row r="35" spans="1:3" x14ac:dyDescent="0.25">
      <c r="A35" s="68" t="s">
        <v>85</v>
      </c>
      <c r="B35" s="69"/>
      <c r="C35" s="70"/>
    </row>
    <row r="36" spans="1:3" x14ac:dyDescent="0.25">
      <c r="A36" s="68" t="s">
        <v>85</v>
      </c>
      <c r="B36" s="69"/>
      <c r="C36" s="70"/>
    </row>
    <row r="37" spans="1:3" x14ac:dyDescent="0.25">
      <c r="A37" s="68" t="s">
        <v>85</v>
      </c>
      <c r="B37" s="69"/>
      <c r="C37" s="70"/>
    </row>
    <row r="38" spans="1:3" x14ac:dyDescent="0.25">
      <c r="A38" s="68" t="s">
        <v>85</v>
      </c>
      <c r="B38" s="69"/>
      <c r="C38" s="70"/>
    </row>
    <row r="39" spans="1:3" x14ac:dyDescent="0.25">
      <c r="A39" s="68" t="s">
        <v>85</v>
      </c>
      <c r="B39" s="69"/>
      <c r="C39" s="70"/>
    </row>
    <row r="40" spans="1:3" x14ac:dyDescent="0.25">
      <c r="A40" s="68" t="s">
        <v>85</v>
      </c>
      <c r="B40" s="69"/>
      <c r="C40" s="70"/>
    </row>
    <row r="41" spans="1:3" x14ac:dyDescent="0.25">
      <c r="A41" s="68" t="s">
        <v>85</v>
      </c>
      <c r="B41" s="69"/>
      <c r="C41" s="70"/>
    </row>
    <row r="42" spans="1:3" x14ac:dyDescent="0.25">
      <c r="A42" s="68" t="s">
        <v>85</v>
      </c>
      <c r="B42" s="69"/>
      <c r="C42" s="70"/>
    </row>
    <row r="43" spans="1:3" x14ac:dyDescent="0.25">
      <c r="A43" s="68" t="s">
        <v>85</v>
      </c>
      <c r="B43" s="69"/>
      <c r="C43" s="70"/>
    </row>
    <row r="44" spans="1:3" x14ac:dyDescent="0.25">
      <c r="A44" s="68" t="s">
        <v>85</v>
      </c>
      <c r="B44" s="69"/>
      <c r="C44" s="70"/>
    </row>
    <row r="45" spans="1:3" x14ac:dyDescent="0.25">
      <c r="A45" s="68" t="s">
        <v>85</v>
      </c>
      <c r="B45" s="69"/>
      <c r="C45" s="70"/>
    </row>
    <row r="46" spans="1:3" x14ac:dyDescent="0.25">
      <c r="A46" s="68" t="s">
        <v>85</v>
      </c>
      <c r="B46" s="69"/>
      <c r="C46" s="70"/>
    </row>
    <row r="47" spans="1:3" x14ac:dyDescent="0.25">
      <c r="A47" s="68" t="s">
        <v>85</v>
      </c>
      <c r="B47" s="69"/>
      <c r="C47" s="70"/>
    </row>
    <row r="48" spans="1:3" x14ac:dyDescent="0.25">
      <c r="A48" s="68" t="s">
        <v>85</v>
      </c>
      <c r="B48" s="69"/>
      <c r="C48" s="70"/>
    </row>
    <row r="49" spans="1:3" x14ac:dyDescent="0.25">
      <c r="A49" s="68" t="s">
        <v>85</v>
      </c>
      <c r="B49" s="69"/>
      <c r="C49" s="70"/>
    </row>
    <row r="50" spans="1:3" x14ac:dyDescent="0.25">
      <c r="A50" s="68" t="s">
        <v>85</v>
      </c>
      <c r="B50" s="69"/>
      <c r="C50" s="70"/>
    </row>
    <row r="51" spans="1:3" x14ac:dyDescent="0.25">
      <c r="A51" s="68" t="s">
        <v>85</v>
      </c>
      <c r="B51" s="69"/>
      <c r="C51" s="70"/>
    </row>
    <row r="52" spans="1:3" x14ac:dyDescent="0.25">
      <c r="A52" s="68" t="s">
        <v>85</v>
      </c>
      <c r="B52" s="69"/>
      <c r="C52" s="70"/>
    </row>
    <row r="53" spans="1:3" x14ac:dyDescent="0.25">
      <c r="A53" s="68" t="s">
        <v>85</v>
      </c>
      <c r="B53" s="69"/>
      <c r="C53" s="70"/>
    </row>
    <row r="54" spans="1:3" x14ac:dyDescent="0.25">
      <c r="A54" s="68" t="s">
        <v>85</v>
      </c>
      <c r="B54" s="69"/>
      <c r="C54" s="70"/>
    </row>
    <row r="55" spans="1:3" x14ac:dyDescent="0.25">
      <c r="A55" s="68" t="s">
        <v>85</v>
      </c>
      <c r="B55" s="69"/>
      <c r="C55" s="70"/>
    </row>
    <row r="56" spans="1:3" x14ac:dyDescent="0.25">
      <c r="A56" s="68" t="s">
        <v>85</v>
      </c>
      <c r="B56" s="69"/>
      <c r="C56" s="70"/>
    </row>
    <row r="57" spans="1:3" x14ac:dyDescent="0.25">
      <c r="A57" s="68" t="s">
        <v>85</v>
      </c>
      <c r="B57" s="69"/>
      <c r="C57" s="70"/>
    </row>
    <row r="58" spans="1:3" x14ac:dyDescent="0.25">
      <c r="A58" s="68" t="s">
        <v>85</v>
      </c>
      <c r="B58" s="69"/>
      <c r="C58" s="70"/>
    </row>
    <row r="59" spans="1:3" x14ac:dyDescent="0.25">
      <c r="A59" s="68" t="s">
        <v>85</v>
      </c>
      <c r="B59" s="69"/>
      <c r="C59" s="70"/>
    </row>
    <row r="60" spans="1:3" x14ac:dyDescent="0.25">
      <c r="A60" s="68" t="s">
        <v>85</v>
      </c>
      <c r="B60" s="69"/>
      <c r="C60" s="70"/>
    </row>
    <row r="61" spans="1:3" x14ac:dyDescent="0.25">
      <c r="A61" s="68" t="s">
        <v>85</v>
      </c>
      <c r="B61" s="69"/>
      <c r="C61" s="70"/>
    </row>
    <row r="62" spans="1:3" x14ac:dyDescent="0.25">
      <c r="A62" s="68" t="s">
        <v>85</v>
      </c>
      <c r="B62" s="69"/>
      <c r="C62" s="70"/>
    </row>
    <row r="63" spans="1:3" x14ac:dyDescent="0.25">
      <c r="A63" s="68" t="s">
        <v>85</v>
      </c>
      <c r="B63" s="69"/>
      <c r="C63" s="70"/>
    </row>
    <row r="64" spans="1:3" x14ac:dyDescent="0.25">
      <c r="A64" s="68" t="s">
        <v>85</v>
      </c>
      <c r="B64" s="69"/>
      <c r="C64" s="70"/>
    </row>
    <row r="65" spans="1:3" x14ac:dyDescent="0.25">
      <c r="A65" s="68" t="s">
        <v>85</v>
      </c>
      <c r="B65" s="69"/>
      <c r="C65" s="70"/>
    </row>
    <row r="66" spans="1:3" x14ac:dyDescent="0.25">
      <c r="A66" s="68" t="s">
        <v>85</v>
      </c>
      <c r="B66" s="69"/>
      <c r="C66" s="70"/>
    </row>
    <row r="67" spans="1:3" x14ac:dyDescent="0.25">
      <c r="A67" s="68" t="s">
        <v>85</v>
      </c>
      <c r="B67" s="69"/>
      <c r="C67" s="70"/>
    </row>
    <row r="68" spans="1:3" x14ac:dyDescent="0.25">
      <c r="A68" s="68" t="s">
        <v>85</v>
      </c>
      <c r="B68" s="69"/>
      <c r="C68" s="70"/>
    </row>
    <row r="69" spans="1:3" x14ac:dyDescent="0.25">
      <c r="A69" s="68" t="s">
        <v>85</v>
      </c>
      <c r="B69" s="69"/>
      <c r="C69" s="70"/>
    </row>
    <row r="70" spans="1:3" x14ac:dyDescent="0.25">
      <c r="A70" s="68" t="s">
        <v>85</v>
      </c>
      <c r="B70" s="69"/>
      <c r="C70" s="70"/>
    </row>
    <row r="71" spans="1:3" x14ac:dyDescent="0.25">
      <c r="A71" s="68" t="s">
        <v>85</v>
      </c>
      <c r="B71" s="69"/>
      <c r="C71" s="70"/>
    </row>
    <row r="72" spans="1:3" x14ac:dyDescent="0.25">
      <c r="A72" s="68" t="s">
        <v>85</v>
      </c>
      <c r="B72" s="69"/>
      <c r="C72" s="70"/>
    </row>
    <row r="73" spans="1:3" x14ac:dyDescent="0.25">
      <c r="A73" s="68" t="s">
        <v>85</v>
      </c>
      <c r="B73" s="69"/>
      <c r="C73" s="70"/>
    </row>
    <row r="74" spans="1:3" x14ac:dyDescent="0.25">
      <c r="A74" s="68" t="s">
        <v>85</v>
      </c>
      <c r="B74" s="69"/>
      <c r="C74" s="70"/>
    </row>
    <row r="75" spans="1:3" x14ac:dyDescent="0.25">
      <c r="A75" s="68" t="s">
        <v>85</v>
      </c>
      <c r="B75" s="69"/>
      <c r="C75" s="70"/>
    </row>
    <row r="76" spans="1:3" x14ac:dyDescent="0.25">
      <c r="A76" s="68" t="s">
        <v>85</v>
      </c>
      <c r="B76" s="69"/>
      <c r="C76" s="70"/>
    </row>
    <row r="77" spans="1:3" x14ac:dyDescent="0.25">
      <c r="A77" s="68" t="s">
        <v>85</v>
      </c>
      <c r="B77" s="69"/>
      <c r="C77" s="70"/>
    </row>
    <row r="78" spans="1:3" x14ac:dyDescent="0.25">
      <c r="A78" s="68" t="s">
        <v>85</v>
      </c>
      <c r="B78" s="69"/>
      <c r="C78" s="70"/>
    </row>
    <row r="79" spans="1:3" x14ac:dyDescent="0.25">
      <c r="A79" s="68" t="s">
        <v>85</v>
      </c>
      <c r="B79" s="69"/>
      <c r="C79" s="70"/>
    </row>
    <row r="80" spans="1:3" x14ac:dyDescent="0.25">
      <c r="A80" s="68" t="s">
        <v>85</v>
      </c>
      <c r="B80" s="69"/>
      <c r="C80" s="70"/>
    </row>
    <row r="81" spans="1:3" x14ac:dyDescent="0.25">
      <c r="A81" s="68" t="s">
        <v>85</v>
      </c>
      <c r="B81" s="69"/>
      <c r="C81" s="70"/>
    </row>
    <row r="82" spans="1:3" x14ac:dyDescent="0.25">
      <c r="A82" s="68" t="s">
        <v>85</v>
      </c>
      <c r="B82" s="69"/>
      <c r="C82" s="70"/>
    </row>
    <row r="83" spans="1:3" x14ac:dyDescent="0.25">
      <c r="A83" s="68" t="s">
        <v>85</v>
      </c>
      <c r="B83" s="69"/>
      <c r="C83" s="70"/>
    </row>
    <row r="84" spans="1:3" x14ac:dyDescent="0.25">
      <c r="A84" s="68" t="s">
        <v>85</v>
      </c>
      <c r="B84" s="69"/>
      <c r="C84" s="70"/>
    </row>
    <row r="85" spans="1:3" x14ac:dyDescent="0.25">
      <c r="A85" s="68" t="s">
        <v>85</v>
      </c>
      <c r="B85" s="69"/>
      <c r="C85" s="70"/>
    </row>
    <row r="86" spans="1:3" x14ac:dyDescent="0.25">
      <c r="A86" s="68" t="s">
        <v>85</v>
      </c>
      <c r="B86" s="69"/>
      <c r="C86" s="70"/>
    </row>
    <row r="87" spans="1:3" x14ac:dyDescent="0.25">
      <c r="A87" s="68" t="s">
        <v>85</v>
      </c>
      <c r="B87" s="69"/>
      <c r="C87" s="70"/>
    </row>
    <row r="88" spans="1:3" x14ac:dyDescent="0.25">
      <c r="A88" s="68" t="s">
        <v>85</v>
      </c>
      <c r="B88" s="69"/>
      <c r="C88" s="70"/>
    </row>
    <row r="89" spans="1:3" x14ac:dyDescent="0.25">
      <c r="A89" s="68" t="s">
        <v>85</v>
      </c>
      <c r="B89" s="69"/>
      <c r="C89" s="70"/>
    </row>
    <row r="90" spans="1:3" x14ac:dyDescent="0.25">
      <c r="A90" s="68" t="s">
        <v>85</v>
      </c>
      <c r="B90" s="69"/>
      <c r="C90" s="70"/>
    </row>
    <row r="91" spans="1:3" x14ac:dyDescent="0.25">
      <c r="A91" s="68" t="s">
        <v>85</v>
      </c>
      <c r="B91" s="69"/>
      <c r="C91" s="70"/>
    </row>
    <row r="92" spans="1:3" x14ac:dyDescent="0.25">
      <c r="A92" s="68" t="s">
        <v>85</v>
      </c>
      <c r="B92" s="69"/>
      <c r="C92" s="70"/>
    </row>
    <row r="93" spans="1:3" x14ac:dyDescent="0.25">
      <c r="A93" s="68" t="s">
        <v>85</v>
      </c>
      <c r="B93" s="69"/>
      <c r="C93" s="70"/>
    </row>
    <row r="94" spans="1:3" x14ac:dyDescent="0.25">
      <c r="A94" s="68" t="s">
        <v>85</v>
      </c>
      <c r="B94" s="69"/>
      <c r="C94" s="70"/>
    </row>
    <row r="95" spans="1:3" x14ac:dyDescent="0.25">
      <c r="A95" s="68" t="s">
        <v>85</v>
      </c>
      <c r="B95" s="69"/>
      <c r="C95" s="70"/>
    </row>
    <row r="96" spans="1:3" x14ac:dyDescent="0.25">
      <c r="A96" s="68" t="s">
        <v>85</v>
      </c>
      <c r="B96" s="69"/>
      <c r="C96" s="70"/>
    </row>
    <row r="97" spans="1:3" x14ac:dyDescent="0.25">
      <c r="A97" s="68" t="s">
        <v>85</v>
      </c>
      <c r="B97" s="69"/>
      <c r="C97" s="70"/>
    </row>
    <row r="98" spans="1:3" x14ac:dyDescent="0.25">
      <c r="A98" s="68" t="s">
        <v>85</v>
      </c>
      <c r="B98" s="69"/>
      <c r="C98" s="70"/>
    </row>
    <row r="99" spans="1:3" x14ac:dyDescent="0.25">
      <c r="A99" s="68" t="s">
        <v>85</v>
      </c>
      <c r="B99" s="69"/>
      <c r="C99" s="70"/>
    </row>
    <row r="100" spans="1:3" x14ac:dyDescent="0.25">
      <c r="A100" s="68" t="s">
        <v>85</v>
      </c>
      <c r="B100" s="69"/>
      <c r="C100" s="70"/>
    </row>
    <row r="114" spans="6:7" x14ac:dyDescent="0.25">
      <c r="F114" s="7"/>
      <c r="G114" s="7"/>
    </row>
    <row r="115" spans="6:7" x14ac:dyDescent="0.25">
      <c r="F115" s="7"/>
      <c r="G115" s="7"/>
    </row>
    <row r="116" spans="6:7" x14ac:dyDescent="0.25">
      <c r="F116" s="7"/>
      <c r="G116" s="7"/>
    </row>
    <row r="117" spans="6:7" x14ac:dyDescent="0.25">
      <c r="F117" s="7"/>
      <c r="G117" s="7"/>
    </row>
    <row r="118" spans="6:7" x14ac:dyDescent="0.25">
      <c r="F118" s="7"/>
      <c r="G118" s="7"/>
    </row>
    <row r="119" spans="6:7" x14ac:dyDescent="0.25">
      <c r="F119" s="7"/>
      <c r="G119" s="7"/>
    </row>
    <row r="120" spans="6:7" x14ac:dyDescent="0.25">
      <c r="F120" s="7"/>
      <c r="G120" s="7"/>
    </row>
    <row r="121" spans="6:7" x14ac:dyDescent="0.25">
      <c r="F121" s="7"/>
      <c r="G121" s="7"/>
    </row>
    <row r="122" spans="6:7" x14ac:dyDescent="0.25">
      <c r="F122" s="7"/>
      <c r="G122" s="7"/>
    </row>
    <row r="123" spans="6:7" x14ac:dyDescent="0.25">
      <c r="F123" s="7"/>
      <c r="G123" s="7"/>
    </row>
    <row r="124" spans="6:7" x14ac:dyDescent="0.25">
      <c r="F124" s="7"/>
      <c r="G124" s="7"/>
    </row>
    <row r="125" spans="6:7" x14ac:dyDescent="0.25">
      <c r="F125" s="7"/>
      <c r="G125" s="7"/>
    </row>
    <row r="126" spans="6:7" x14ac:dyDescent="0.25">
      <c r="F126" s="7"/>
      <c r="G126" s="7"/>
    </row>
    <row r="127" spans="6:7" x14ac:dyDescent="0.25">
      <c r="F127" s="7"/>
      <c r="G127" s="7"/>
    </row>
  </sheetData>
  <sheetProtection formatCells="0" formatColumns="0" formatRows="0"/>
  <dataValidations count="1">
    <dataValidation type="list" allowBlank="1" showInputMessage="1" showErrorMessage="1" sqref="A4:B100">
      <formula1>rng_Sheets</formula1>
    </dataValidation>
  </dataValidations>
  <pageMargins left="0.70866141732283472" right="0.70866141732283472" top="1.5748031496062993" bottom="1.5748031496062993" header="1.1811023622047245" footer="1.1811023622047245"/>
  <pageSetup paperSize="9" scale="57" fitToWidth="0" fitToHeight="0" pageOrder="overThenDown"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theme="5" tint="0.39997558519241921"/>
  </sheetPr>
  <dimension ref="A1:C32"/>
  <sheetViews>
    <sheetView showGridLines="0" zoomScaleNormal="100" workbookViewId="0">
      <selection activeCell="B25" sqref="B25"/>
    </sheetView>
  </sheetViews>
  <sheetFormatPr baseColWidth="10" defaultColWidth="11.42578125" defaultRowHeight="15" x14ac:dyDescent="0.25"/>
  <cols>
    <col min="1" max="1" width="40.140625" style="1" customWidth="1"/>
    <col min="2" max="2" width="55" style="1" customWidth="1"/>
    <col min="3" max="3" width="49" style="1" customWidth="1"/>
    <col min="4" max="16384" width="11.42578125" style="1"/>
  </cols>
  <sheetData>
    <row r="1" spans="1:2" ht="18.75" x14ac:dyDescent="0.3">
      <c r="A1" s="66" t="s">
        <v>104</v>
      </c>
      <c r="B1" s="345" t="s">
        <v>382</v>
      </c>
    </row>
    <row r="2" spans="1:2" x14ac:dyDescent="0.25">
      <c r="A2" s="2"/>
    </row>
    <row r="3" spans="1:2" ht="15.75" x14ac:dyDescent="0.25">
      <c r="A3" s="73" t="s">
        <v>0</v>
      </c>
      <c r="B3" s="76"/>
    </row>
    <row r="4" spans="1:2" x14ac:dyDescent="0.25">
      <c r="A4" s="3" t="s">
        <v>2</v>
      </c>
      <c r="B4" s="346" t="str">
        <f>[2]Prüf.feststellungen!$D$4</f>
        <v>Stadtwerke ABC GmbH &amp; Co. KG ????</v>
      </c>
    </row>
    <row r="5" spans="1:2" x14ac:dyDescent="0.25">
      <c r="A5" s="3" t="s">
        <v>3</v>
      </c>
      <c r="B5" s="347">
        <f>[2]Prüf.feststellungen!$D$5</f>
        <v>12003040</v>
      </c>
    </row>
    <row r="6" spans="1:2" x14ac:dyDescent="0.25">
      <c r="A6" s="3" t="s">
        <v>5</v>
      </c>
      <c r="B6" s="348">
        <f>[2]Prüf.feststellungen!$D$6</f>
        <v>1</v>
      </c>
    </row>
    <row r="7" spans="1:2" x14ac:dyDescent="0.25">
      <c r="A7" s="3" t="s">
        <v>266</v>
      </c>
      <c r="B7" s="348" t="e">
        <f>+'[2]EOG 2023-2027'!$B$11</f>
        <v>#N/A</v>
      </c>
    </row>
    <row r="8" spans="1:2" x14ac:dyDescent="0.25">
      <c r="A8" s="4"/>
      <c r="B8" s="5"/>
    </row>
    <row r="9" spans="1:2" ht="15.75" x14ac:dyDescent="0.25">
      <c r="A9" s="9" t="s">
        <v>7</v>
      </c>
      <c r="B9" s="333"/>
    </row>
    <row r="11" spans="1:2" ht="15.75" x14ac:dyDescent="0.25">
      <c r="A11" s="74" t="str">
        <f>CONCATENATE("II. Angaben zum ",B9," "
)</f>
        <v xml:space="preserve">II. Angaben zum  </v>
      </c>
      <c r="B11" s="77"/>
    </row>
    <row r="12" spans="1:2" ht="15.75" x14ac:dyDescent="0.25">
      <c r="A12" s="75" t="s">
        <v>306</v>
      </c>
      <c r="B12" s="78"/>
    </row>
    <row r="13" spans="1:2" x14ac:dyDescent="0.25">
      <c r="A13" s="8" t="s">
        <v>2</v>
      </c>
      <c r="B13" s="334"/>
    </row>
    <row r="14" spans="1:2" x14ac:dyDescent="0.25">
      <c r="A14" s="8" t="str">
        <f>IF(B9="Subverpächter","Subverpächternummer",IF(B9="Dienstleister","Dienstleisternummer","Verpächternummer"))</f>
        <v>Verpächternummer</v>
      </c>
      <c r="B14" s="334"/>
    </row>
    <row r="15" spans="1:2" x14ac:dyDescent="0.25">
      <c r="A15" s="8" t="s">
        <v>8</v>
      </c>
      <c r="B15" s="335" t="str">
        <f>IF(B9="Subverpächter",CONCATENATE("SVP",B14),IF(B9="Verpächter",CONCATENATE("VP",B14),CONCATENATE("NB",B6)))</f>
        <v>NB1</v>
      </c>
    </row>
    <row r="17" spans="1:3" ht="15.75" x14ac:dyDescent="0.25">
      <c r="A17" s="73" t="s">
        <v>57</v>
      </c>
      <c r="B17" s="76"/>
    </row>
    <row r="18" spans="1:3" s="10" customFormat="1" ht="30" x14ac:dyDescent="0.25">
      <c r="A18" s="24" t="s">
        <v>261</v>
      </c>
      <c r="B18" s="483">
        <v>2026</v>
      </c>
    </row>
    <row r="19" spans="1:3" ht="60" x14ac:dyDescent="0.25">
      <c r="A19" s="22" t="s">
        <v>262</v>
      </c>
      <c r="B19" s="58"/>
      <c r="C19" s="10"/>
    </row>
    <row r="20" spans="1:3" ht="37.5" customHeight="1" x14ac:dyDescent="0.25">
      <c r="A20" s="24" t="str">
        <f>"Angepasste EOG " &amp; con_EOGJahr&amp;" gemäß Tabellenblatt Kalkulation TFE"</f>
        <v>Angepasste EOG 2026 gemäß Tabellenblatt Kalkulation TFE</v>
      </c>
      <c r="B20" s="278" t="e">
        <f>+'Kalkulation TFE'!D15</f>
        <v>#DIV/0!</v>
      </c>
    </row>
    <row r="21" spans="1:3" ht="30" x14ac:dyDescent="0.25">
      <c r="A21" s="24" t="s">
        <v>76</v>
      </c>
      <c r="B21" s="278" t="e">
        <f>+'Kalkulation TFE'!C9</f>
        <v>#DIV/0!</v>
      </c>
    </row>
    <row r="22" spans="1:3" ht="60" x14ac:dyDescent="0.25">
      <c r="A22" s="24" t="s">
        <v>307</v>
      </c>
      <c r="B22" s="337"/>
    </row>
    <row r="23" spans="1:3" ht="60" x14ac:dyDescent="0.25">
      <c r="A23" s="23" t="s">
        <v>305</v>
      </c>
      <c r="B23" s="484">
        <f>'[2]III_EK-Verz._NB'!$I$51</f>
        <v>0</v>
      </c>
      <c r="C23" s="476"/>
    </row>
    <row r="24" spans="1:3" s="354" customFormat="1" x14ac:dyDescent="0.25"/>
    <row r="25" spans="1:3" s="354" customFormat="1" ht="22.5" customHeight="1" x14ac:dyDescent="0.25">
      <c r="A25" s="466" t="s">
        <v>361</v>
      </c>
      <c r="B25" s="465" t="s">
        <v>379</v>
      </c>
    </row>
    <row r="27" spans="1:3" ht="15.75" x14ac:dyDescent="0.25">
      <c r="A27" s="73" t="s">
        <v>98</v>
      </c>
      <c r="B27" s="76"/>
    </row>
    <row r="28" spans="1:3" s="10" customFormat="1" x14ac:dyDescent="0.25">
      <c r="A28" s="25" t="s">
        <v>53</v>
      </c>
      <c r="B28" s="25" t="s">
        <v>77</v>
      </c>
    </row>
    <row r="29" spans="1:3" x14ac:dyDescent="0.25">
      <c r="A29" s="56"/>
      <c r="B29" s="56"/>
    </row>
    <row r="30" spans="1:3" x14ac:dyDescent="0.25">
      <c r="A30" s="56"/>
      <c r="B30" s="56"/>
    </row>
    <row r="31" spans="1:3" x14ac:dyDescent="0.25">
      <c r="A31" s="57"/>
      <c r="B31" s="56"/>
    </row>
    <row r="32" spans="1:3" x14ac:dyDescent="0.25">
      <c r="A32" s="57"/>
      <c r="B32" s="56"/>
    </row>
  </sheetData>
  <sheetProtection formatCells="0" formatColumns="0" formatRows="0"/>
  <customSheetViews>
    <customSheetView guid="{88C7CD93-4C5C-45F9-8E10-23D17A25DE06}" topLeftCell="A4">
      <selection activeCell="E16" sqref="E16"/>
      <pageMargins left="0" right="0" top="0" bottom="0" header="0" footer="0"/>
      <pageSetup paperSize="9" orientation="portrait" r:id="rId1"/>
    </customSheetView>
  </customSheetViews>
  <conditionalFormatting sqref="B13:B14">
    <cfRule type="expression" dxfId="19" priority="111">
      <formula>$B$9="Netzbetreiber/Pächter"</formula>
    </cfRule>
  </conditionalFormatting>
  <conditionalFormatting sqref="B20:B21">
    <cfRule type="expression" dxfId="18" priority="4">
      <formula>$B$9&lt;&gt;"Netzbetreiber/Pächter"</formula>
    </cfRule>
  </conditionalFormatting>
  <conditionalFormatting sqref="B18">
    <cfRule type="expression" dxfId="17" priority="2">
      <formula>$B$9="Netzbetreiber/Pächter"</formula>
    </cfRule>
  </conditionalFormatting>
  <conditionalFormatting sqref="AA5:AA4004">
    <cfRule type="expression" priority="1">
      <formula>$B$25="nein"</formula>
    </cfRule>
  </conditionalFormatting>
  <dataValidations xWindow="766" yWindow="759" count="12">
    <dataValidation allowBlank="1" showInputMessage="1" showErrorMessage="1" promptTitle="Firma" prompt="Geben Sie hier bitte die Firma einschließlich Rechtsform an." sqref="B4"/>
    <dataValidation allowBlank="1" showInputMessage="1" showErrorMessage="1" promptTitle="Netznummer" prompt="Geben Sie hier ihre Netznummer ein. Sofern nur ein Netz besteht, geben Sie bitte die Netznummer 1 an." sqref="B6"/>
    <dataValidation type="whole" allowBlank="1" showInputMessage="1" showErrorMessage="1" promptTitle="Betriebsnummer" prompt="Geben Sie hier ihre achtstellige Betriebsnummer ein. z. B. 1200XXXX" sqref="B5">
      <formula1>12000000</formula1>
      <formula2>12019999</formula2>
    </dataValidation>
    <dataValidation type="list" allowBlank="1" showInputMessage="1" showErrorMessage="1" sqref="B9">
      <formula1>"Netzbetreiber/Pächter,Verpächter,Subverpächter"</formula1>
    </dataValidation>
    <dataValidation type="decimal" allowBlank="1" showErrorMessage="1" sqref="B8">
      <formula1>0</formula1>
      <formula2>1000</formula2>
    </dataValidation>
    <dataValidation allowBlank="1" showInputMessage="1" showErrorMessage="1" promptTitle="VP/DL/SVP-Nummer" prompt="Bitte vergeben sie eine Nummer, so dass eine eindeutige EHB-Id ausgegeben wird, welche zur Referenzierung dieses EHBs dient." sqref="B14"/>
    <dataValidation type="list" allowBlank="1" showInputMessage="1" showErrorMessage="1" errorTitle="Hinweis" error="Bitte einen Wert zwischen 2025 und 2027 eintragen." promptTitle="Erlösobergrenzenjahr" prompt="Jahr der Erlösobergrenze, für das das Transformationselement bestimmt werden soll." sqref="B18">
      <formula1>"2025,2026, 2027"</formula1>
    </dataValidation>
    <dataValidation type="whole" allowBlank="1" showInputMessage="1" showErrorMessage="1" errorTitle="Hinweis" error="Bitten einen Wert zwischen 2034 und 2044 eintragen." promptTitle="Abschreibungsende" prompt="Bitte tragen Sie hier das voraussichtliche Abschreibungsende (zum Jahresende) ein. Je Erhebungsbogen kann der Wert variieren._x000a_" sqref="B19">
      <formula1>2034</formula1>
      <formula2>2044</formula2>
    </dataValidation>
    <dataValidation allowBlank="1" showInputMessage="1" showErrorMessage="1" promptTitle="Hinweis" prompt="IV. Informationen über Netzteile, zu denen getrennte Angaben im SAV gemacht werden _x000a_z.B. Konzessionsgebiete, Netzteile oder Netzstränge oder andere Gruppierung. Dies ist keine verpflichtende Angabe, siehe Tenorziffer 5 S. 4 der Festlegung_x000a_" sqref="A27:B27"/>
    <dataValidation type="whole" operator="greaterThan" allowBlank="1" showInputMessage="1" showErrorMessage="1" errorTitle="Hinweis" error="Es sind nur ganze positive Zahlen zulässig." sqref="A29:A32">
      <formula1>0</formula1>
    </dataValidation>
    <dataValidation type="list" allowBlank="1" showInputMessage="1" showErrorMessage="1" promptTitle="Netznummer" prompt="Geben Sie hier ihre Netznummer ein. Sofern nur ein Netz besteht, geben Sie bitte die Netznummer 1 an." sqref="B7">
      <formula1>" vereinfachtes Verfahren, Regelverfahren"</formula1>
    </dataValidation>
    <dataValidation type="list" allowBlank="1" showInputMessage="1" showErrorMessage="1" sqref="B25">
      <formula1>"bitte wählen,ja,nein"</formula1>
    </dataValidation>
  </dataValidations>
  <pageMargins left="0.70866141732283472" right="0.70866141732283472" top="0.78740157480314965" bottom="0.78740157480314965" header="0.31496062992125984" footer="0.31496062992125984"/>
  <pageSetup paperSize="9" scale="63" pageOrder="overThenDown" orientation="landscape" r:id="rId2"/>
  <rowBreaks count="1" manualBreakCount="1">
    <brk id="2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theme="5" tint="0.39997558519241921"/>
  </sheetPr>
  <dimension ref="A1:AM4004"/>
  <sheetViews>
    <sheetView zoomScale="110" zoomScaleNormal="110" workbookViewId="0">
      <pane xSplit="4" ySplit="4" topLeftCell="P5" activePane="bottomRight" state="frozen"/>
      <selection pane="topRight" activeCell="D1" sqref="D1"/>
      <selection pane="bottomLeft" activeCell="A3" sqref="A3"/>
      <selection pane="bottomRight" activeCell="V6" sqref="V6"/>
    </sheetView>
  </sheetViews>
  <sheetFormatPr baseColWidth="10" defaultRowHeight="15" outlineLevelCol="1" x14ac:dyDescent="0.25"/>
  <cols>
    <col min="1" max="1" width="8.5703125" style="28" customWidth="1"/>
    <col min="2" max="2" width="40.7109375" style="28" customWidth="1"/>
    <col min="3" max="3" width="7.42578125" style="28" customWidth="1"/>
    <col min="4" max="4" width="36.140625" style="28" customWidth="1"/>
    <col min="5" max="5" width="13.7109375" style="28" customWidth="1"/>
    <col min="6" max="6" width="13.7109375" style="355" customWidth="1"/>
    <col min="7" max="9" width="23.42578125" style="29" customWidth="1"/>
    <col min="10" max="15" width="23.42578125" style="29" hidden="1" customWidth="1" outlineLevel="1"/>
    <col min="16" max="16" width="24.28515625" style="29" customWidth="1" collapsed="1"/>
    <col min="17" max="17" width="26.7109375" style="29" customWidth="1"/>
    <col min="18" max="18" width="22.5703125" style="29" customWidth="1"/>
    <col min="19" max="19" width="8.85546875" style="28" customWidth="1"/>
    <col min="20" max="20" width="15.140625" style="28" customWidth="1"/>
    <col min="21" max="21" width="10.42578125" style="28" customWidth="1"/>
    <col min="22" max="22" width="11.140625" style="28" customWidth="1"/>
    <col min="23" max="24" width="8.140625" style="28" customWidth="1"/>
    <col min="25" max="25" width="17.7109375" style="28" customWidth="1"/>
    <col min="26" max="26" width="14.5703125" style="28" customWidth="1"/>
    <col min="27" max="29" width="23.7109375" style="31" customWidth="1"/>
    <col min="30" max="31" width="23.7109375" style="480" customWidth="1"/>
    <col min="32" max="39" width="23.7109375" style="31" customWidth="1"/>
    <col min="40" max="16384" width="11.42578125" style="28"/>
  </cols>
  <sheetData>
    <row r="1" spans="1:39" ht="18.75" x14ac:dyDescent="0.3">
      <c r="A1" s="66" t="s">
        <v>263</v>
      </c>
      <c r="B1" s="66"/>
      <c r="S1" s="30"/>
      <c r="Z1" s="355"/>
      <c r="AA1" s="458"/>
      <c r="AB1" s="458"/>
      <c r="AC1" s="458"/>
      <c r="AF1" s="458"/>
    </row>
    <row r="2" spans="1:39" x14ac:dyDescent="0.25">
      <c r="G2" s="360"/>
      <c r="H2" s="360"/>
      <c r="I2" s="360"/>
      <c r="P2" s="79"/>
      <c r="Q2" s="79"/>
      <c r="S2" s="80"/>
      <c r="T2" s="30"/>
      <c r="U2" s="336"/>
      <c r="AA2" s="464"/>
      <c r="AB2" s="464"/>
      <c r="AC2" s="439"/>
      <c r="AD2" s="481"/>
      <c r="AE2" s="481"/>
      <c r="AF2" s="439"/>
      <c r="AG2" s="439"/>
      <c r="AH2" s="441"/>
      <c r="AI2" s="441"/>
      <c r="AJ2" s="441"/>
      <c r="AK2" s="440"/>
      <c r="AL2" s="440"/>
      <c r="AM2" s="440"/>
    </row>
    <row r="3" spans="1:39" s="26" customFormat="1" ht="120.75" customHeight="1" x14ac:dyDescent="0.25">
      <c r="A3" s="40" t="s">
        <v>308</v>
      </c>
      <c r="B3" s="40" t="s">
        <v>78</v>
      </c>
      <c r="C3" s="41" t="s">
        <v>53</v>
      </c>
      <c r="D3" s="41" t="s">
        <v>80</v>
      </c>
      <c r="E3" s="42" t="s">
        <v>265</v>
      </c>
      <c r="F3" s="357" t="s">
        <v>355</v>
      </c>
      <c r="G3" s="43" t="str">
        <f>"Historische AKHK" &amp; CHAR(10)
&amp;"Datenquelle: Prüfstand Augsangsniveau" &amp; CHAR(10)
          &amp; CHAR(10)
          &amp; CHAR(10)
          &amp; CHAR(10)
&amp; "Stichtag 31.12.2020" &amp; CHAR(10)
&amp; "[€]"</f>
        <v>Historische AKHK
Datenquelle: Prüfstand Augsangsniveau
Stichtag 31.12.2020
[€]</v>
      </c>
      <c r="H3" s="283" t="str">
        <f>"Historische AKHK" &amp; CHAR(10)
          &amp; CHAR(10)
          &amp; CHAR(10)
          &amp; CHAR(10)
          &amp; CHAR(10)
          &amp; CHAR(10)
&amp; "Stichtag 31.12." &amp; con_EOGJahr-1 &amp; CHAR(10)
&amp; "[€]"</f>
        <v>Historische AKHK
Stichtag 31.12.2025
[€]</v>
      </c>
      <c r="I3" s="283" t="str">
        <f>"Restwerte (RW) zu AKHK "&amp;CHAR(10)
&amp;CHAR(10)&amp;CHAR(10)
&amp;"Stichtag 31.12."&amp;con_EOGJahr-1&amp;CHAR(10)
&amp;CHAR(10)
&amp;CHAR(10)
&amp;"bewertet zum 31.12."&amp;con_EOGJahr-1&amp;CHAR(10)
&amp;"[€]"</f>
        <v>Restwerte (RW) zu AKHK 
Stichtag 31.12.2025
bewertet zum 31.12.2025
[€]</v>
      </c>
      <c r="J3" s="43" t="str">
        <f>"Netzübergänge im Jahr "&amp;con_EOGJahr &amp; CHAR(10)
&amp; "AKHK"&amp;CHAR(10)
          &amp;CHAR(10)
&amp;"Zugänge (+), Abgänge (-)"&amp;CHAR(10)
          &amp;CHAR(10)
          &amp;CHAR(10)
&amp;"Stichtag 31.12."&amp;con_EOGJahr-1&amp;CHAR(10)
&amp;"[€]"</f>
        <v>Netzübergänge im Jahr 2026
AKHK
Zugänge (+), Abgänge (-)
Stichtag 31.12.2025
[€]</v>
      </c>
      <c r="K3" s="43" t="str">
        <f>"Netzübergänge im Jahr "  &amp;con_EOGJahr
          &amp; CHAR(10)
&amp; "RW zu AKHK"
          &amp;  CHAR(10)
          &amp; CHAR(10)
&amp;"Zugänge (+), Abgänge (-)"
          &amp; CHAR(10)
          &amp; CHAR(10)
          &amp; CHAR(10)
&amp;"bewertet zum 31.12.2020" &amp;CHAR(10)
&amp;"[€]"</f>
        <v>Netzübergänge im Jahr 2026
RW zu AKHK
Zugänge (+), Abgänge (-)
bewertet zum 31.12.2020
[€]</v>
      </c>
      <c r="L3" s="43" t="str">
        <f>"Netzübergänge im Jahr "&amp;con_EOGJahr
          &amp; CHAR(10)
&amp;"RW zu AKHK"
          &amp; CHAR(10)
          &amp; CHAR(10)
&amp;"Zugänge (+), Abgänge (-)"
          &amp; CHAR(10)
          &amp; CHAR(10)
          &amp; CHAR(10)
&amp;"bewertet zum 31.12."&amp;con_EOGJahr-1&amp;CHAR(10)
&amp;"[€]"</f>
        <v>Netzübergänge im Jahr 2026
RW zu AKHK
Zugänge (+), Abgänge (-)
bewertet zum 31.12.2025
[€]</v>
      </c>
      <c r="M3" s="43" t="str">
        <f>"sonstige Korrekturen im Jahr "&amp;con_EOGJahr &amp; CHAR(10)
&amp;"AKHK"&amp;CHAR(10)&amp;CHAR(10)
&amp;"Zugänge (+), Abgänge (-)"&amp;CHAR(10)
          &amp;CHAR(10)
          &amp;CHAR(10)
&amp;"Stichtag 31.12."&amp;con_EOGJahr-1&amp;CHAR(10)
&amp;"[€]"</f>
        <v>sonstige Korrekturen im Jahr 2026
AKHK
Zugänge (+), Abgänge (-)
Stichtag 31.12.2025
[€]</v>
      </c>
      <c r="N3" s="43" t="str">
        <f>"sonstige Korrekturen im Jahr "  &amp;con_EOGJahr   &amp; CHAR(10)
&amp; "RW zu AKHK"   &amp;   CHAR(10)
          &amp;CHAR(10)
&amp;"Zugänge (+), Abgänge (-)" &amp;CHAR(10)
         &amp;CHAR(10)
          &amp; CHAR(10)
&amp;"bewertet zum 31.12.2020" &amp;CHAR(10)
&amp;"[€]"</f>
        <v>sonstige Korrekturen im Jahr 2026
RW zu AKHK
Zugänge (+), Abgänge (-)
bewertet zum 31.12.2020
[€]</v>
      </c>
      <c r="O3" s="43" t="str">
        <f>"sonstige Korrekturen im Jahr "&amp;con_EOGJahr  &amp; CHAR(10)
&amp;"RW zu AKHK" &amp; CHAR(10)
          &amp; CHAR(10)
&amp;"Zugänge (+), Abgänge (-)"  &amp; CHAR(10)
          &amp; CHAR(10)
          &amp; CHAR(10)
&amp;"bewertet zum 31.12."&amp;con_EOGJahr-1&amp;CHAR(10)
&amp;"[€]"</f>
        <v>sonstige Korrekturen im Jahr 2026
RW zu AKHK
Zugänge (+), Abgänge (-)
bewertet zum 31.12.2025
[€]</v>
      </c>
      <c r="P3" s="43" t="str">
        <f>"zu berücksichtigende RW zu AKHK vor Umbuchungen" &amp; CHAR(10)
          &amp; CHAR(10)
          &amp; CHAR(10)
          &amp; CHAR(10)
          &amp; CHAR(10)
&amp;"bewertet zum 31.12." &amp; con_EOGJahr-1 &amp; CHAR(10)
&amp; "[€]"</f>
        <v>zu berücksichtigende RW zu AKHK vor Umbuchungen
bewertet zum 31.12.2025
[€]</v>
      </c>
      <c r="Q3" s="283" t="str">
        <f>"Umbuchungen der RW zu AKHK innerhalb dieses EHB im Jahr " &amp; con_EOGJahr &amp; CHAR(10)
&amp; "(+Zugänge, -Abgänge)" &amp; CHAR(10)
          &amp; CHAR(10)
          &amp; CHAR(10)
&amp; "bewertet zum 31.12." &amp; con_EOGJahr-1 &amp; CHAR(10)
&amp; "[€]"</f>
        <v>Umbuchungen der RW zu AKHK innerhalb dieses EHB im Jahr 2026
(+Zugänge, -Abgänge)
bewertet zum 31.12.2025
[€]</v>
      </c>
      <c r="R3" s="42" t="str">
        <f>"zu berücksichtigende RW zu AKHK im Jahr " &amp; con_EOGJahr &amp; CHAR(10)
          &amp; CHAR(10)
          &amp; CHAR(10)          &amp; CHAR(10)
&amp; "bewertet zum 31.12." &amp; con_EOGJahr-1 &amp; CHAR(10)
&amp; "[€]"</f>
        <v>zu berücksichtigende RW zu AKHK im Jahr 2026
bewertet zum 31.12.2025
[€]</v>
      </c>
      <c r="S3" s="42" t="s">
        <v>59</v>
      </c>
      <c r="T3" s="42" t="str">
        <f>"Abschreibungs-
methode im Jahr " &amp; con_EOGJahr</f>
        <v>Abschreibungs-
methode im Jahr 2026</v>
      </c>
      <c r="U3" s="42" t="str">
        <f>"ND im Jahr " &amp; con_EOGJahr &amp; CHAR(10)
          &amp; CHAR(10)
       &amp; CHAR(10)
&amp;"[Annahme: = unterer Rand]"
                   &amp; CHAR(10)
          &amp; CHAR(10)</f>
        <v xml:space="preserve">ND im Jahr 2026
[Annahme: = unterer Rand]
</v>
      </c>
      <c r="V3" s="40" t="str">
        <f>"RND zum 01.01." &amp; con_EOGJahr &amp; CHAR(10)
          &amp; CHAR(10)
          &amp; CHAR(10)
          &amp; CHAR(10)
          &amp; CHAR(10)
          &amp; CHAR(10)
          &amp; CHAR(10)
&amp; "[Jahre]"</f>
        <v>RND zum 01.01.2026
[Jahre]</v>
      </c>
      <c r="W3" s="40" t="s">
        <v>101</v>
      </c>
      <c r="X3" s="42" t="s">
        <v>102</v>
      </c>
      <c r="Y3" s="42" t="str">
        <f>"Abschreibungssatz im Jahr " &amp;con_EOGJahr&amp; CHAR(10)
          &amp; CHAR(10)
          &amp; CHAR(10)
          &amp; CHAR(10)
          &amp; CHAR(10)
          &amp; CHAR(10)
          &amp; CHAR(10)
&amp;"[%]"</f>
        <v>Abschreibungssatz im Jahr 2026
[%]</v>
      </c>
      <c r="Z3" s="40" t="s">
        <v>60</v>
      </c>
      <c r="AA3" s="43" t="str">
        <f>"RW gemäß TFE " &amp;  con_EOGJahr -1 &amp; CHAR(10)
          &amp; CHAR(10)
&amp;"[nur zu befüllen wenn ein TFE im Vorjahr angezeigt wurde]"
          &amp; CHAR(10)
          &amp; CHAR(10)
&amp; "bewertet zum 31.12."&amp;  con_EOGJahr -1&amp; CHAR(10)
&amp; "[€]"</f>
        <v>RW gemäß TFE 2025
[nur zu befüllen wenn ein TFE im Vorjahr angezeigt wurde]
bewertet zum 31.12.2025
[€]</v>
      </c>
      <c r="AB3" s="43" t="str">
        <f>"RW zu AKHK" &amp; CHAR(10)
&amp; "(s. Spalte R)" &amp; CHAR(10)
          &amp; CHAR(10)
   &amp; CHAR(10)
          &amp; CHAR(10)
          &amp; CHAR(10)
&amp; "bewertet zum 31.12." &amp; con_EOGJahr -1 &amp; CHAR(10)
&amp; "[€]"</f>
        <v>RW zu AKHK
(s. Spalte R)
bewertet zum 31.12.2025
[€]</v>
      </c>
      <c r="AC3" s="43" t="str">
        <f>"anzuwendender RW zu AKHK" &amp; CHAR(10)
          &amp; CHAR(10)
          &amp; CHAR(10)
          &amp; CHAR(10)
          &amp; CHAR(10)
&amp; "bewertet zum 31.12." &amp; con_EOGJahr-1  &amp; " [€]"</f>
        <v>anzuwendender RW zu AKHK
bewertet zum 31.12.2025 [€]</v>
      </c>
      <c r="AD3" s="479" t="s">
        <v>375</v>
      </c>
      <c r="AE3" s="479" t="s">
        <v>376</v>
      </c>
      <c r="AF3" s="43" t="s">
        <v>377</v>
      </c>
      <c r="AG3" s="43" t="str">
        <f>"RW zu AKHK" &amp; CHAR(10)
          &amp; CHAR(10)
          &amp; CHAR(10)
          &amp; CHAR(10)
          &amp; CHAR(10)
          &amp; CHAR(10)
&amp; "bewertet zum 31.12." &amp; con_EOGJahr &amp; CHAR(10)
&amp; "[€]"</f>
        <v>RW zu AKHK
bewertet zum 31.12.2026
[€]</v>
      </c>
      <c r="AH3" s="43" t="str">
        <f>"bei Altanlagen RW zu TNW bezogen auf das Basisjahr 2020" &amp; CHAR(10)
          &amp; CHAR(10)
          &amp; CHAR(10)
          &amp; CHAR(10)
&amp; "bewertet zum 31.12."&amp;  con_EOGJahr -1&amp; CHAR(10)
&amp; "[€]"</f>
        <v>bei Altanlagen RW zu TNW bezogen auf das Basisjahr 2020
bewertet zum 31.12.2025
[€]</v>
      </c>
      <c r="AI3" s="43" t="str">
        <f>"bei Altanlagen Abschr. zu TNW bezogen auf das Basisjahr 2020 im Jahr " &amp; con_EOGJahr &amp; CHAR(10)
          &amp; CHAR(10)
          &amp; CHAR(10)
&amp; "[€]"</f>
        <v>bei Altanlagen Abschr. zu TNW bezogen auf das Basisjahr 2020 im Jahr 2026
[€]</v>
      </c>
      <c r="AJ3" s="43" t="str">
        <f>"bei Altanlagen RW zu TNW bezogen auf das Basisjahr 2020" &amp; CHAR(10)
          &amp; CHAR(10)
          &amp; CHAR(10)
          &amp; CHAR(10)
&amp; "bewertet zum 31.12."&amp;  con_EOGJahr &amp; CHAR(10)
&amp; "[€]"</f>
        <v>bei Altanlagen RW zu TNW bezogen auf das Basisjahr 2020
bewertet zum 31.12.2026
[€]</v>
      </c>
      <c r="AK3" s="43" t="str">
        <f>"RW insgesamt" &amp; CHAR(10)
          &amp; CHAR(10)
          &amp; CHAR(10)
          &amp; CHAR(10)
          &amp; CHAR(10)
          &amp; CHAR(10)
&amp; "bewertet zum 31.12." &amp; con_EOGJahr -1 &amp; CHAR(10)
&amp; "[€]"</f>
        <v>RW insgesamt
bewertet zum 31.12.2025
[€]</v>
      </c>
      <c r="AL3" s="43" t="str">
        <f>"Abschr. insgesamt im Jahr " &amp; con_EOGJahr &amp; CHAR(10)
          &amp; CHAR(10)
          &amp; CHAR(10)
          &amp; CHAR(10)
          &amp; CHAR(10)
&amp;"[€]"</f>
        <v>Abschr. insgesamt im Jahr 2026
[€]</v>
      </c>
      <c r="AM3" s="43" t="str">
        <f>"RW insgesamt" &amp; CHAR(10)
          &amp; CHAR(10)
          &amp; CHAR(10)
          &amp; CHAR(10)          &amp; CHAR(10)
          &amp; CHAR(10)
&amp; "bewertet zum 31.12." &amp; con_EOGJahr &amp; CHAR(10)
&amp; "[€]"</f>
        <v>RW insgesamt
bewertet zum 31.12.2026
[€]</v>
      </c>
    </row>
    <row r="4" spans="1:39" s="27" customFormat="1" x14ac:dyDescent="0.25">
      <c r="A4" s="44"/>
      <c r="B4" s="44"/>
      <c r="C4" s="45"/>
      <c r="D4" s="45"/>
      <c r="E4" s="46"/>
      <c r="F4" s="46"/>
      <c r="G4" s="50">
        <f>SUM(G5:G4000)</f>
        <v>0</v>
      </c>
      <c r="H4" s="50">
        <f t="shared" ref="H4:R4" si="0">SUM(H5:H4000)</f>
        <v>0</v>
      </c>
      <c r="I4" s="50">
        <f t="shared" si="0"/>
        <v>0</v>
      </c>
      <c r="J4" s="50">
        <f t="shared" si="0"/>
        <v>0</v>
      </c>
      <c r="K4" s="50">
        <f t="shared" si="0"/>
        <v>0</v>
      </c>
      <c r="L4" s="50">
        <f t="shared" si="0"/>
        <v>0</v>
      </c>
      <c r="M4" s="50">
        <f t="shared" si="0"/>
        <v>0</v>
      </c>
      <c r="N4" s="50">
        <f t="shared" si="0"/>
        <v>0</v>
      </c>
      <c r="O4" s="50">
        <f t="shared" si="0"/>
        <v>0</v>
      </c>
      <c r="P4" s="50">
        <f t="shared" si="0"/>
        <v>0</v>
      </c>
      <c r="Q4" s="50">
        <f t="shared" si="0"/>
        <v>0</v>
      </c>
      <c r="R4" s="50">
        <f t="shared" si="0"/>
        <v>0</v>
      </c>
      <c r="S4" s="45"/>
      <c r="T4" s="45"/>
      <c r="U4" s="45"/>
      <c r="V4" s="45"/>
      <c r="W4" s="45"/>
      <c r="X4" s="45"/>
      <c r="Y4" s="45"/>
      <c r="Z4" s="45"/>
      <c r="AA4" s="54"/>
      <c r="AB4" s="54"/>
      <c r="AC4" s="54">
        <f>SUM(AC$5:AC$4000)</f>
        <v>0</v>
      </c>
      <c r="AD4" s="477">
        <f t="shared" ref="AD4:AM4" si="1">SUM(AD$5:AD$4000)</f>
        <v>0</v>
      </c>
      <c r="AE4" s="477">
        <f t="shared" si="1"/>
        <v>0</v>
      </c>
      <c r="AF4" s="54">
        <f t="shared" si="1"/>
        <v>0</v>
      </c>
      <c r="AG4" s="54">
        <f t="shared" si="1"/>
        <v>0</v>
      </c>
      <c r="AH4" s="54">
        <f t="shared" si="1"/>
        <v>0</v>
      </c>
      <c r="AI4" s="54">
        <f t="shared" si="1"/>
        <v>0</v>
      </c>
      <c r="AJ4" s="54">
        <f t="shared" si="1"/>
        <v>0</v>
      </c>
      <c r="AK4" s="54">
        <f t="shared" si="1"/>
        <v>0</v>
      </c>
      <c r="AL4" s="54">
        <f t="shared" si="1"/>
        <v>0</v>
      </c>
      <c r="AM4" s="54">
        <f t="shared" si="1"/>
        <v>0</v>
      </c>
    </row>
    <row r="5" spans="1:39" x14ac:dyDescent="0.25">
      <c r="A5" s="47">
        <v>1</v>
      </c>
      <c r="B5" s="358" t="str">
        <f>IF(AND(E5&lt;&gt;0,D5&lt;&gt;0,F5&lt;&gt;0),IF(C5&lt;&gt;0,CONCATENATE(C5,"-AGr",VLOOKUP(D5,Listen!$A$2:$G$45,7,FALSE),"-",E5,"-",F5,),CONCATENATE("AGr",VLOOKUP(D5,Listen!$A$2:$G$45,7,FALSE),"-",E5,"-",F5)),"keine vollständige ID")</f>
        <v>keine vollständige ID</v>
      </c>
      <c r="C5" s="438">
        <f>'[2]III_SAV-Details_NB'!B11</f>
        <v>0</v>
      </c>
      <c r="D5" s="438">
        <f>'[2]III_SAV-Details_NB'!C11</f>
        <v>0</v>
      </c>
      <c r="E5" s="359">
        <f>'[2]III_SAV-Details_NB'!D11</f>
        <v>0</v>
      </c>
      <c r="F5" s="490"/>
      <c r="G5" s="281">
        <f>'[2]III_SAV-Details_NB'!X11</f>
        <v>0</v>
      </c>
      <c r="H5" s="281">
        <f t="shared" ref="H5:H9" si="2">+G5</f>
        <v>0</v>
      </c>
      <c r="I5" s="281">
        <f>IF(con_EOGJahr=2025,'[2]III_SAV-Details_NB'!AA11,IF(con_EOGJahr=2026,'[2]III_SAV-Details_NB'!AB11,'[2]III_SAV-Details_NB'!AC11))</f>
        <v>0</v>
      </c>
      <c r="J5" s="282"/>
      <c r="K5" s="282"/>
      <c r="L5" s="282"/>
      <c r="M5" s="282"/>
      <c r="N5" s="282"/>
      <c r="O5" s="282"/>
      <c r="P5" s="52">
        <f t="shared" ref="P5:P9" si="3">SUM(I5:O5)</f>
        <v>0</v>
      </c>
      <c r="Q5" s="60"/>
      <c r="R5" s="53">
        <f t="shared" ref="R5" si="4">P5+Q5</f>
        <v>0</v>
      </c>
      <c r="S5" s="59"/>
      <c r="T5" s="61"/>
      <c r="U5" s="342" t="str">
        <f t="shared" ref="U5" si="5">+W5</f>
        <v>k.A.</v>
      </c>
      <c r="V5" s="343" t="str">
        <f t="shared" ref="V5:V6" si="6">IFERROR(IF(OR($D5="",$E5=0,con_Ende=0,$U5=0),"k.A.",MAX($E5-con_EOGJahr+$U5,0)),"k.A.")</f>
        <v>k.A.</v>
      </c>
      <c r="W5" s="343" t="str">
        <f>IFERROR(IF(OR($D5="",$E5=0,con_Ende=0),"k.A.",IF(VLOOKUP($D5,rng_ND,5,0)="Nein",VLOOKUP($D5,rng_ND,2,FALSE),MIN(VLOOKUP($D5,rng_ND,2,FALSE),A_Stammdaten!$B$19-D_SAV!$E5+1))),"k.A.")</f>
        <v>k.A.</v>
      </c>
      <c r="X5" s="343" t="str">
        <f t="shared" ref="X5:X6" si="7">IFERROR(IF(OR($D5="",$E5=0,con_Ende=0),"k.A.",VLOOKUP($D5,rng_ND,3,FALSE)),"k.A.")</f>
        <v>k.A.</v>
      </c>
      <c r="Y5" s="62"/>
      <c r="Z5" s="48">
        <f t="shared" ref="Z5:Z6" si="8">IF(AND($E5&lt;2006,$E5&lt;&gt;0),IFERROR(VLOOKUP($E5,rng_Index,VLOOKUP($D5,rng_ND,4,FALSE)+1,FALSE),1),)</f>
        <v>0</v>
      </c>
      <c r="AA5" s="457"/>
      <c r="AB5" s="55">
        <f>R5</f>
        <v>0</v>
      </c>
      <c r="AC5" s="55">
        <f>IF(A_Stammdaten!$B$25="ja",D_SAV!AA5,D_SAV!AB5)</f>
        <v>0</v>
      </c>
      <c r="AD5" s="478">
        <f>IF(AC5=0,0,IF(U5-(con_EOGJahr-D_SAV!E5)&lt;=0,AC5,AC5/V5))</f>
        <v>0</v>
      </c>
      <c r="AE5" s="478">
        <f>IFERROR(IF(AND(VLOOKUP(D5,rng_ND,5,FALSE)="Ja",D_SAV!T5="degressiv"),D_SAV!AC5*Y5/100,0),0)</f>
        <v>0</v>
      </c>
      <c r="AF5" s="55">
        <f>IFERROR(IF(VLOOKUP(D5,rng_ND,5,FALSE)="Ja",MAX(D_SAV!AD5:AE5),D_SAV!AD5),0)</f>
        <v>0</v>
      </c>
      <c r="AG5" s="55">
        <f>AC5-AF5</f>
        <v>0</v>
      </c>
      <c r="AH5" s="55">
        <f t="shared" ref="AH5" si="9">IF($E5&gt;=2006,0,AC5*$Z5)</f>
        <v>0</v>
      </c>
      <c r="AI5" s="55">
        <f>IF($E5&gt;=2006,0,AF5*$Z5)</f>
        <v>0</v>
      </c>
      <c r="AJ5" s="55">
        <f t="shared" ref="AJ5" si="10">IF($E5&gt;=2006,0,AG5*$Z5)</f>
        <v>0</v>
      </c>
      <c r="AK5" s="55">
        <f t="shared" ref="AK5:AK68" si="11">IF($E5&gt;=2006,AC5,con_EKQ*AH5+(1-con_EKQ)*AC5)</f>
        <v>0</v>
      </c>
      <c r="AL5" s="55">
        <f t="shared" ref="AL5:AL68" si="12">IF($E5&gt;=2006,AF5,con_EKQ*AI5+(1-con_EKQ)*AF5)</f>
        <v>0</v>
      </c>
      <c r="AM5" s="55">
        <f t="shared" ref="AM5:AM68" si="13">IF($E5&gt;=2006,AG5,con_EKQ*AJ5+(1-con_EKQ)*AG5)</f>
        <v>0</v>
      </c>
    </row>
    <row r="6" spans="1:39" x14ac:dyDescent="0.25">
      <c r="A6" s="47">
        <v>2</v>
      </c>
      <c r="B6" s="358" t="str">
        <f>IF(AND(E6&lt;&gt;0,D6&lt;&gt;0,F6&lt;&gt;0),IF(C6&lt;&gt;0,CONCATENATE(C6,"-AGr",VLOOKUP(D6,Listen!$A$2:$G$45,7,FALSE),"-",E6,"-",F6,),CONCATENATE("AGr",VLOOKUP(D6,Listen!$A$2:$G$45,7,FALSE),"-",E6,"-",F6)),"keine vollständige ID")</f>
        <v>keine vollständige ID</v>
      </c>
      <c r="C6" s="438">
        <f>'[2]III_SAV-Details_NB'!B12</f>
        <v>0</v>
      </c>
      <c r="D6" s="438">
        <f>'[2]III_SAV-Details_NB'!C12</f>
        <v>0</v>
      </c>
      <c r="E6" s="359">
        <f>'[2]III_SAV-Details_NB'!D12</f>
        <v>0</v>
      </c>
      <c r="F6" s="490"/>
      <c r="G6" s="281">
        <f>'[2]III_SAV-Details_NB'!X12</f>
        <v>0</v>
      </c>
      <c r="H6" s="281">
        <f t="shared" si="2"/>
        <v>0</v>
      </c>
      <c r="I6" s="281">
        <f>IF(con_EOGJahr=2025,'[2]III_SAV-Details_NB'!AA12,IF(con_EOGJahr=2026,'[2]III_SAV-Details_NB'!AB12,'[2]III_SAV-Details_NB'!AC12))</f>
        <v>0</v>
      </c>
      <c r="J6" s="282"/>
      <c r="K6" s="282"/>
      <c r="L6" s="282"/>
      <c r="M6" s="282"/>
      <c r="N6" s="282"/>
      <c r="O6" s="282"/>
      <c r="P6" s="52">
        <f t="shared" si="3"/>
        <v>0</v>
      </c>
      <c r="Q6" s="60"/>
      <c r="R6" s="53">
        <f t="shared" ref="R6" si="14">P6+Q6</f>
        <v>0</v>
      </c>
      <c r="S6" s="59"/>
      <c r="T6" s="61"/>
      <c r="U6" s="342" t="str">
        <f t="shared" ref="U6:U13" si="15">+W6</f>
        <v>k.A.</v>
      </c>
      <c r="V6" s="343" t="str">
        <f t="shared" si="6"/>
        <v>k.A.</v>
      </c>
      <c r="W6" s="343" t="str">
        <f>IFERROR(IF(OR($D6="",$E6=0,con_Ende=0),"k.A.",IF(VLOOKUP($D6,rng_ND,5,0)="Nein",VLOOKUP($D6,rng_ND,2,FALSE),MIN(VLOOKUP($D6,rng_ND,2,FALSE),A_Stammdaten!$B$19-D_SAV!$E6+1))),"k.A.")</f>
        <v>k.A.</v>
      </c>
      <c r="X6" s="343" t="str">
        <f t="shared" si="7"/>
        <v>k.A.</v>
      </c>
      <c r="Y6" s="62"/>
      <c r="Z6" s="48">
        <f t="shared" si="8"/>
        <v>0</v>
      </c>
      <c r="AA6" s="457"/>
      <c r="AB6" s="55">
        <f t="shared" ref="AB6:AB69" si="16">R6</f>
        <v>0</v>
      </c>
      <c r="AC6" s="55">
        <f>IF(A_Stammdaten!$B$25="ja",D_SAV!AA6,D_SAV!AB6)</f>
        <v>0</v>
      </c>
      <c r="AD6" s="478">
        <f>IF(AC6=0,0,IF(U6-(con_EOGJahr-D_SAV!E6)&lt;=0,AC6,AC6/V6))</f>
        <v>0</v>
      </c>
      <c r="AE6" s="478">
        <f>IFERROR(IF(AND(VLOOKUP(D6,rng_ND,5,FALSE)="Ja",D_SAV!T6="degressiv"),D_SAV!AC6*Y6/100,0),0)</f>
        <v>0</v>
      </c>
      <c r="AF6" s="55">
        <f>IFERROR(IF(VLOOKUP(D6,rng_ND,5,FALSE)="Ja",MAX(D_SAV!AD6:AE6),D_SAV!AD6),0)</f>
        <v>0</v>
      </c>
      <c r="AG6" s="55">
        <f t="shared" ref="AG6:AG69" si="17">AC6-AF6</f>
        <v>0</v>
      </c>
      <c r="AH6" s="55">
        <f t="shared" ref="AH6:AH69" si="18">IF($E6&gt;=2006,0,AC6*$Z6)</f>
        <v>0</v>
      </c>
      <c r="AI6" s="55">
        <f t="shared" ref="AI6:AI69" si="19">IF($E6&gt;=2006,0,AF6*$Z6)</f>
        <v>0</v>
      </c>
      <c r="AJ6" s="55">
        <f t="shared" ref="AJ6:AJ69" si="20">IF($E6&gt;=2006,0,AG6*$Z6)</f>
        <v>0</v>
      </c>
      <c r="AK6" s="55">
        <f t="shared" si="11"/>
        <v>0</v>
      </c>
      <c r="AL6" s="55">
        <f t="shared" si="12"/>
        <v>0</v>
      </c>
      <c r="AM6" s="55">
        <f t="shared" si="13"/>
        <v>0</v>
      </c>
    </row>
    <row r="7" spans="1:39" x14ac:dyDescent="0.25">
      <c r="A7" s="47">
        <v>3</v>
      </c>
      <c r="B7" s="358" t="str">
        <f>IF(AND(E7&lt;&gt;0,D7&lt;&gt;0,F7&lt;&gt;0),IF(C7&lt;&gt;0,CONCATENATE(C7,"-AGr",VLOOKUP(D7,Listen!$A$2:$G$45,7,FALSE),"-",E7,"-",F7,),CONCATENATE("AGr",VLOOKUP(D7,Listen!$A$2:$G$45,7,FALSE),"-",E7,"-",F7)),"keine vollständige ID")</f>
        <v>keine vollständige ID</v>
      </c>
      <c r="C7" s="438">
        <f>'[2]III_SAV-Details_NB'!B13</f>
        <v>0</v>
      </c>
      <c r="D7" s="438">
        <f>'[2]III_SAV-Details_NB'!C13</f>
        <v>0</v>
      </c>
      <c r="E7" s="359">
        <f>'[2]III_SAV-Details_NB'!D13</f>
        <v>0</v>
      </c>
      <c r="F7" s="490"/>
      <c r="G7" s="281">
        <f>'[2]III_SAV-Details_NB'!X13</f>
        <v>0</v>
      </c>
      <c r="H7" s="281">
        <f t="shared" si="2"/>
        <v>0</v>
      </c>
      <c r="I7" s="281">
        <f>IF(con_EOGJahr=2025,'[2]III_SAV-Details_NB'!AA13,IF(con_EOGJahr=2026,'[2]III_SAV-Details_NB'!AB13,'[2]III_SAV-Details_NB'!AC13))</f>
        <v>0</v>
      </c>
      <c r="J7" s="282"/>
      <c r="K7" s="282"/>
      <c r="L7" s="282"/>
      <c r="M7" s="282"/>
      <c r="N7" s="282"/>
      <c r="O7" s="282"/>
      <c r="P7" s="52">
        <f t="shared" si="3"/>
        <v>0</v>
      </c>
      <c r="Q7" s="60"/>
      <c r="R7" s="53">
        <f t="shared" ref="R7:R10" si="21">P7+Q7</f>
        <v>0</v>
      </c>
      <c r="S7" s="59"/>
      <c r="T7" s="475"/>
      <c r="U7" s="342" t="str">
        <f t="shared" si="15"/>
        <v>k.A.</v>
      </c>
      <c r="V7" s="343" t="str">
        <f t="shared" ref="V7:V10" si="22">IFERROR(IF(OR($D7="",$E7=0,con_Ende=0,$U7=0),"k.A.",MAX($E7-con_EOGJahr+$U7,0)),"k.A.")</f>
        <v>k.A.</v>
      </c>
      <c r="W7" s="343" t="str">
        <f>IFERROR(IF(OR($D7="",$E7=0,con_Ende=0),"k.A.",IF(VLOOKUP($D7,rng_ND,5,0)="Nein",VLOOKUP($D7,rng_ND,2,FALSE),MIN(VLOOKUP($D7,rng_ND,2,FALSE),A_Stammdaten!$B$19-D_SAV!$E7+1))),"k.A.")</f>
        <v>k.A.</v>
      </c>
      <c r="X7" s="343" t="str">
        <f t="shared" ref="X7:X10" si="23">IFERROR(IF(OR($D7="",$E7=0,con_Ende=0),"k.A.",VLOOKUP($D7,rng_ND,3,FALSE)),"k.A.")</f>
        <v>k.A.</v>
      </c>
      <c r="Y7" s="62"/>
      <c r="Z7" s="48">
        <f t="shared" ref="Z7:Z10" si="24">IF(AND($E7&lt;2006,$E7&lt;&gt;0),IFERROR(VLOOKUP($E7,rng_Index,VLOOKUP($D7,rng_ND,4,FALSE)+1,FALSE),1),)</f>
        <v>0</v>
      </c>
      <c r="AA7" s="457"/>
      <c r="AB7" s="55">
        <f t="shared" si="16"/>
        <v>0</v>
      </c>
      <c r="AC7" s="55">
        <f>IF(A_Stammdaten!$B$25="ja",D_SAV!AA7,D_SAV!AB7)</f>
        <v>0</v>
      </c>
      <c r="AD7" s="478">
        <f>IF(AC7=0,0,IF(U7-(con_EOGJahr-D_SAV!E7)&lt;=0,AC7,AC7/V7))</f>
        <v>0</v>
      </c>
      <c r="AE7" s="478">
        <f>IFERROR(IF(AND(VLOOKUP(D7,rng_ND,5,FALSE)="Ja",D_SAV!T7="degressiv"),D_SAV!AC7*Y7/100,0),0)</f>
        <v>0</v>
      </c>
      <c r="AF7" s="55">
        <f>IFERROR(IF(VLOOKUP(D7,rng_ND,5,FALSE)="Ja",MAX(D_SAV!AD7:AE7),D_SAV!AD7),0)</f>
        <v>0</v>
      </c>
      <c r="AG7" s="55">
        <f t="shared" si="17"/>
        <v>0</v>
      </c>
      <c r="AH7" s="55">
        <f t="shared" si="18"/>
        <v>0</v>
      </c>
      <c r="AI7" s="55">
        <f t="shared" si="19"/>
        <v>0</v>
      </c>
      <c r="AJ7" s="55">
        <f t="shared" si="20"/>
        <v>0</v>
      </c>
      <c r="AK7" s="55">
        <f t="shared" si="11"/>
        <v>0</v>
      </c>
      <c r="AL7" s="55">
        <f t="shared" si="12"/>
        <v>0</v>
      </c>
      <c r="AM7" s="55">
        <f t="shared" si="13"/>
        <v>0</v>
      </c>
    </row>
    <row r="8" spans="1:39" x14ac:dyDescent="0.25">
      <c r="A8" s="47">
        <v>4</v>
      </c>
      <c r="B8" s="358" t="str">
        <f>IF(AND(E8&lt;&gt;0,D8&lt;&gt;0,F8&lt;&gt;0),IF(C8&lt;&gt;0,CONCATENATE(C8,"-AGr",VLOOKUP(D8,Listen!$A$2:$G$45,7,FALSE),"-",E8,"-",F8,),CONCATENATE("AGr",VLOOKUP(D8,Listen!$A$2:$G$45,7,FALSE),"-",E8,"-",F8)),"keine vollständige ID")</f>
        <v>keine vollständige ID</v>
      </c>
      <c r="C8" s="438">
        <f>'[2]III_SAV-Details_NB'!B14</f>
        <v>0</v>
      </c>
      <c r="D8" s="438">
        <f>'[2]III_SAV-Details_NB'!C14</f>
        <v>0</v>
      </c>
      <c r="E8" s="359">
        <f>'[2]III_SAV-Details_NB'!D14</f>
        <v>0</v>
      </c>
      <c r="F8" s="490"/>
      <c r="G8" s="281">
        <f>'[2]III_SAV-Details_NB'!X14</f>
        <v>0</v>
      </c>
      <c r="H8" s="281">
        <f t="shared" si="2"/>
        <v>0</v>
      </c>
      <c r="I8" s="281">
        <f>IF(con_EOGJahr=2025,'[2]III_SAV-Details_NB'!AA14,IF(con_EOGJahr=2026,'[2]III_SAV-Details_NB'!AB14,'[2]III_SAV-Details_NB'!AC14))</f>
        <v>0</v>
      </c>
      <c r="J8" s="282"/>
      <c r="K8" s="282"/>
      <c r="L8" s="282"/>
      <c r="M8" s="282"/>
      <c r="N8" s="282"/>
      <c r="O8" s="282"/>
      <c r="P8" s="52">
        <f t="shared" si="3"/>
        <v>0</v>
      </c>
      <c r="Q8" s="60"/>
      <c r="R8" s="53">
        <f t="shared" si="21"/>
        <v>0</v>
      </c>
      <c r="S8" s="59"/>
      <c r="T8" s="61"/>
      <c r="U8" s="342" t="str">
        <f t="shared" si="15"/>
        <v>k.A.</v>
      </c>
      <c r="V8" s="343" t="str">
        <f t="shared" si="22"/>
        <v>k.A.</v>
      </c>
      <c r="W8" s="343" t="str">
        <f>IFERROR(IF(OR($D8="",$E8=0,con_Ende=0),"k.A.",IF(VLOOKUP($D8,rng_ND,5,0)="Nein",VLOOKUP($D8,rng_ND,2,FALSE),MIN(VLOOKUP($D8,rng_ND,2,FALSE),A_Stammdaten!$B$19-D_SAV!$E8+1))),"k.A.")</f>
        <v>k.A.</v>
      </c>
      <c r="X8" s="343" t="str">
        <f t="shared" si="23"/>
        <v>k.A.</v>
      </c>
      <c r="Y8" s="62"/>
      <c r="Z8" s="48">
        <f t="shared" si="24"/>
        <v>0</v>
      </c>
      <c r="AA8" s="457"/>
      <c r="AB8" s="55">
        <f t="shared" si="16"/>
        <v>0</v>
      </c>
      <c r="AC8" s="55">
        <f>IF(A_Stammdaten!$B$25="ja",D_SAV!AA8,D_SAV!AB8)</f>
        <v>0</v>
      </c>
      <c r="AD8" s="478">
        <f>IF(AC8=0,0,IF(U8-(con_EOGJahr-D_SAV!E8)&lt;=0,AC8,AC8/V8))</f>
        <v>0</v>
      </c>
      <c r="AE8" s="478">
        <f>IFERROR(IF(AND(VLOOKUP(D8,rng_ND,5,FALSE)="Ja",D_SAV!T8="degressiv"),D_SAV!AC8*Y8/100,0),0)</f>
        <v>0</v>
      </c>
      <c r="AF8" s="55">
        <f>IFERROR(IF(VLOOKUP(D8,rng_ND,5,FALSE)="Ja",MAX(D_SAV!AD8:AE8),D_SAV!AD8),0)</f>
        <v>0</v>
      </c>
      <c r="AG8" s="55">
        <f t="shared" si="17"/>
        <v>0</v>
      </c>
      <c r="AH8" s="55">
        <f t="shared" si="18"/>
        <v>0</v>
      </c>
      <c r="AI8" s="55">
        <f t="shared" si="19"/>
        <v>0</v>
      </c>
      <c r="AJ8" s="55">
        <f t="shared" si="20"/>
        <v>0</v>
      </c>
      <c r="AK8" s="55">
        <f t="shared" si="11"/>
        <v>0</v>
      </c>
      <c r="AL8" s="55">
        <f t="shared" si="12"/>
        <v>0</v>
      </c>
      <c r="AM8" s="55">
        <f t="shared" si="13"/>
        <v>0</v>
      </c>
    </row>
    <row r="9" spans="1:39" x14ac:dyDescent="0.25">
      <c r="A9" s="47">
        <v>5</v>
      </c>
      <c r="B9" s="358" t="str">
        <f>IF(AND(E9&lt;&gt;0,D9&lt;&gt;0,F9&lt;&gt;0),IF(C9&lt;&gt;0,CONCATENATE(C9,"-AGr",VLOOKUP(D9,Listen!$A$2:$G$45,7,FALSE),"-",E9,"-",F9,),CONCATENATE("AGr",VLOOKUP(D9,Listen!$A$2:$G$45,7,FALSE),"-",E9,"-",F9)),"keine vollständige ID")</f>
        <v>keine vollständige ID</v>
      </c>
      <c r="C9" s="438">
        <f>'[2]III_SAV-Details_NB'!B15</f>
        <v>0</v>
      </c>
      <c r="D9" s="438">
        <f>'[2]III_SAV-Details_NB'!C15</f>
        <v>0</v>
      </c>
      <c r="E9" s="359">
        <f>'[2]III_SAV-Details_NB'!D15</f>
        <v>0</v>
      </c>
      <c r="F9" s="490"/>
      <c r="G9" s="281">
        <f>'[2]III_SAV-Details_NB'!X15</f>
        <v>0</v>
      </c>
      <c r="H9" s="281">
        <f t="shared" si="2"/>
        <v>0</v>
      </c>
      <c r="I9" s="281">
        <f>IF(con_EOGJahr=2025,'[2]III_SAV-Details_NB'!AA15,IF(con_EOGJahr=2026,'[2]III_SAV-Details_NB'!AB15,'[2]III_SAV-Details_NB'!AC15))</f>
        <v>0</v>
      </c>
      <c r="J9" s="282"/>
      <c r="K9" s="282"/>
      <c r="L9" s="282"/>
      <c r="M9" s="282"/>
      <c r="N9" s="282"/>
      <c r="O9" s="282"/>
      <c r="P9" s="52">
        <f t="shared" si="3"/>
        <v>0</v>
      </c>
      <c r="Q9" s="60"/>
      <c r="R9" s="53">
        <f t="shared" si="21"/>
        <v>0</v>
      </c>
      <c r="S9" s="59"/>
      <c r="T9" s="61"/>
      <c r="U9" s="342" t="str">
        <f t="shared" si="15"/>
        <v>k.A.</v>
      </c>
      <c r="V9" s="343" t="str">
        <f t="shared" si="22"/>
        <v>k.A.</v>
      </c>
      <c r="W9" s="343" t="str">
        <f>IFERROR(IF(OR($D9="",$E9=0,con_Ende=0),"k.A.",IF(VLOOKUP($D9,rng_ND,5,0)="Nein",VLOOKUP($D9,rng_ND,2,FALSE),MIN(VLOOKUP($D9,rng_ND,2,FALSE),A_Stammdaten!$B$19-D_SAV!$E9+1))),"k.A.")</f>
        <v>k.A.</v>
      </c>
      <c r="X9" s="343" t="str">
        <f t="shared" si="23"/>
        <v>k.A.</v>
      </c>
      <c r="Y9" s="62"/>
      <c r="Z9" s="48">
        <f t="shared" si="24"/>
        <v>0</v>
      </c>
      <c r="AA9" s="457"/>
      <c r="AB9" s="55">
        <f t="shared" si="16"/>
        <v>0</v>
      </c>
      <c r="AC9" s="55">
        <f>IF(A_Stammdaten!$B$25="ja",D_SAV!AA9,D_SAV!AB9)</f>
        <v>0</v>
      </c>
      <c r="AD9" s="478">
        <f>IF(AC9=0,0,IF(U9-(con_EOGJahr-D_SAV!E9)&lt;=0,AC9,AC9/V9))</f>
        <v>0</v>
      </c>
      <c r="AE9" s="478">
        <f>IFERROR(IF(AND(VLOOKUP(D9,rng_ND,5,FALSE)="Ja",D_SAV!T9="degressiv"),D_SAV!AC9*Y9/100,0),0)</f>
        <v>0</v>
      </c>
      <c r="AF9" s="55">
        <f>IFERROR(IF(VLOOKUP(D9,rng_ND,5,FALSE)="Ja",MAX(D_SAV!AD9:AE9),D_SAV!AD9),0)</f>
        <v>0</v>
      </c>
      <c r="AG9" s="55">
        <f t="shared" si="17"/>
        <v>0</v>
      </c>
      <c r="AH9" s="55">
        <f t="shared" si="18"/>
        <v>0</v>
      </c>
      <c r="AI9" s="55">
        <f t="shared" si="19"/>
        <v>0</v>
      </c>
      <c r="AJ9" s="55">
        <f t="shared" si="20"/>
        <v>0</v>
      </c>
      <c r="AK9" s="55">
        <f t="shared" si="11"/>
        <v>0</v>
      </c>
      <c r="AL9" s="55">
        <f t="shared" si="12"/>
        <v>0</v>
      </c>
      <c r="AM9" s="55">
        <f t="shared" si="13"/>
        <v>0</v>
      </c>
    </row>
    <row r="10" spans="1:39" x14ac:dyDescent="0.25">
      <c r="A10" s="47">
        <v>6</v>
      </c>
      <c r="B10" s="358" t="str">
        <f>IF(AND(E10&lt;&gt;0,D10&lt;&gt;0,F10&lt;&gt;0),IF(C10&lt;&gt;0,CONCATENATE(C10,"-AGr",VLOOKUP(D10,Listen!$A$2:$G$45,7,FALSE),"-",E10,"-",F10,),CONCATENATE("AGr",VLOOKUP(D10,Listen!$A$2:$G$45,7,FALSE),"-",E10,"-",F10)),"keine vollständige ID")</f>
        <v>keine vollständige ID</v>
      </c>
      <c r="C10" s="438">
        <f>'[2]III_SAV-Details_NB'!B16</f>
        <v>0</v>
      </c>
      <c r="D10" s="438">
        <f>'[2]III_SAV-Details_NB'!C16</f>
        <v>0</v>
      </c>
      <c r="E10" s="359">
        <f>'[2]III_SAV-Details_NB'!D16</f>
        <v>0</v>
      </c>
      <c r="F10" s="490"/>
      <c r="G10" s="281">
        <f>'[2]III_SAV-Details_NB'!X16</f>
        <v>0</v>
      </c>
      <c r="H10" s="281">
        <f t="shared" ref="H10:H69" si="25">+G10</f>
        <v>0</v>
      </c>
      <c r="I10" s="281">
        <f>IF(con_EOGJahr=2025,'[2]III_SAV-Details_NB'!AA16,IF(con_EOGJahr=2026,'[2]III_SAV-Details_NB'!AB16,'[2]III_SAV-Details_NB'!AC16))</f>
        <v>0</v>
      </c>
      <c r="J10" s="282"/>
      <c r="K10" s="282"/>
      <c r="L10" s="282"/>
      <c r="M10" s="282"/>
      <c r="N10" s="282"/>
      <c r="O10" s="282"/>
      <c r="P10" s="52">
        <f t="shared" ref="P10:P69" si="26">SUM(I10:O10)</f>
        <v>0</v>
      </c>
      <c r="Q10" s="60"/>
      <c r="R10" s="53">
        <f t="shared" si="21"/>
        <v>0</v>
      </c>
      <c r="S10" s="59"/>
      <c r="T10" s="61"/>
      <c r="U10" s="342" t="str">
        <f t="shared" si="15"/>
        <v>k.A.</v>
      </c>
      <c r="V10" s="343" t="str">
        <f t="shared" si="22"/>
        <v>k.A.</v>
      </c>
      <c r="W10" s="343" t="str">
        <f>IFERROR(IF(OR($D10="",$E10=0,con_Ende=0),"k.A.",IF(VLOOKUP($D10,rng_ND,5,0)="Nein",VLOOKUP($D10,rng_ND,2,FALSE),MIN(VLOOKUP($D10,rng_ND,2,FALSE),A_Stammdaten!$B$19-D_SAV!$E10+1))),"k.A.")</f>
        <v>k.A.</v>
      </c>
      <c r="X10" s="343" t="str">
        <f t="shared" si="23"/>
        <v>k.A.</v>
      </c>
      <c r="Y10" s="62"/>
      <c r="Z10" s="48">
        <f t="shared" si="24"/>
        <v>0</v>
      </c>
      <c r="AA10" s="457"/>
      <c r="AB10" s="55">
        <f t="shared" si="16"/>
        <v>0</v>
      </c>
      <c r="AC10" s="55">
        <f>IF(A_Stammdaten!$B$25="ja",D_SAV!AA10,D_SAV!AB10)</f>
        <v>0</v>
      </c>
      <c r="AD10" s="478">
        <f>IF(AC10=0,0,IF(U10-(con_EOGJahr-D_SAV!E10)&lt;=0,AC10,AC10/V10))</f>
        <v>0</v>
      </c>
      <c r="AE10" s="478">
        <f>IFERROR(IF(AND(VLOOKUP(D10,rng_ND,5,FALSE)="Ja",D_SAV!T10="degressiv"),D_SAV!AC10*Y10/100,0),0)</f>
        <v>0</v>
      </c>
      <c r="AF10" s="55">
        <f>IFERROR(IF(VLOOKUP(D10,rng_ND,5,FALSE)="Ja",MAX(D_SAV!AD10:AE10),D_SAV!AD10),0)</f>
        <v>0</v>
      </c>
      <c r="AG10" s="55">
        <f t="shared" si="17"/>
        <v>0</v>
      </c>
      <c r="AH10" s="55">
        <f t="shared" si="18"/>
        <v>0</v>
      </c>
      <c r="AI10" s="55">
        <f t="shared" si="19"/>
        <v>0</v>
      </c>
      <c r="AJ10" s="55">
        <f t="shared" si="20"/>
        <v>0</v>
      </c>
      <c r="AK10" s="55">
        <f t="shared" si="11"/>
        <v>0</v>
      </c>
      <c r="AL10" s="55">
        <f t="shared" si="12"/>
        <v>0</v>
      </c>
      <c r="AM10" s="55">
        <f t="shared" si="13"/>
        <v>0</v>
      </c>
    </row>
    <row r="11" spans="1:39" x14ac:dyDescent="0.25">
      <c r="A11" s="47">
        <v>7</v>
      </c>
      <c r="B11" s="358" t="str">
        <f>IF(AND(E11&lt;&gt;0,D11&lt;&gt;0,F11&lt;&gt;0),IF(C11&lt;&gt;0,CONCATENATE(C11,"-AGr",VLOOKUP(D11,Listen!$A$2:$G$45,7,FALSE),"-",E11,"-",F11,),CONCATENATE("AGr",VLOOKUP(D11,Listen!$A$2:$G$45,7,FALSE),"-",E11,"-",F11)),"keine vollständige ID")</f>
        <v>keine vollständige ID</v>
      </c>
      <c r="C11" s="438">
        <f>'[2]III_SAV-Details_NB'!B17</f>
        <v>0</v>
      </c>
      <c r="D11" s="438">
        <f>'[2]III_SAV-Details_NB'!C17</f>
        <v>0</v>
      </c>
      <c r="E11" s="359">
        <f>'[2]III_SAV-Details_NB'!D17</f>
        <v>0</v>
      </c>
      <c r="F11" s="490"/>
      <c r="G11" s="281">
        <f>'[2]III_SAV-Details_NB'!X17</f>
        <v>0</v>
      </c>
      <c r="H11" s="281">
        <f t="shared" si="25"/>
        <v>0</v>
      </c>
      <c r="I11" s="281">
        <f>IF(con_EOGJahr=2025,'[2]III_SAV-Details_NB'!AA17,IF(con_EOGJahr=2026,'[2]III_SAV-Details_NB'!AB17,'[2]III_SAV-Details_NB'!AC17))</f>
        <v>0</v>
      </c>
      <c r="J11" s="282"/>
      <c r="K11" s="282"/>
      <c r="L11" s="282"/>
      <c r="M11" s="282"/>
      <c r="N11" s="282"/>
      <c r="O11" s="282"/>
      <c r="P11" s="52">
        <f t="shared" si="26"/>
        <v>0</v>
      </c>
      <c r="Q11" s="60"/>
      <c r="R11" s="53">
        <f t="shared" ref="R11:R12" si="27">P11+Q11</f>
        <v>0</v>
      </c>
      <c r="S11" s="59"/>
      <c r="T11" s="61"/>
      <c r="U11" s="342" t="str">
        <f t="shared" si="15"/>
        <v>k.A.</v>
      </c>
      <c r="V11" s="343" t="str">
        <f t="shared" ref="V11:V12" si="28">IFERROR(IF(OR($D11="",$E11=0,con_Ende=0,$U11=0),"k.A.",MAX($E11-con_EOGJahr+$U11,0)),"k.A.")</f>
        <v>k.A.</v>
      </c>
      <c r="W11" s="343" t="str">
        <f>IFERROR(IF(OR($D11="",$E11=0,con_Ende=0),"k.A.",IF(VLOOKUP($D11,rng_ND,5,0)="Nein",VLOOKUP($D11,rng_ND,2,FALSE),MIN(VLOOKUP($D11,rng_ND,2,FALSE),A_Stammdaten!$B$19-D_SAV!$E11+1))),"k.A.")</f>
        <v>k.A.</v>
      </c>
      <c r="X11" s="343" t="str">
        <f t="shared" ref="X11:X12" si="29">IFERROR(IF(OR($D11="",$E11=0,con_Ende=0),"k.A.",VLOOKUP($D11,rng_ND,3,FALSE)),"k.A.")</f>
        <v>k.A.</v>
      </c>
      <c r="Y11" s="62"/>
      <c r="Z11" s="48">
        <f t="shared" ref="Z11:Z12" si="30">IF(AND($E11&lt;2006,$E11&lt;&gt;0),IFERROR(VLOOKUP($E11,rng_Index,VLOOKUP($D11,rng_ND,4,FALSE)+1,FALSE),1),)</f>
        <v>0</v>
      </c>
      <c r="AA11" s="457"/>
      <c r="AB11" s="55">
        <f t="shared" si="16"/>
        <v>0</v>
      </c>
      <c r="AC11" s="55">
        <f>IF(A_Stammdaten!$B$25="ja",D_SAV!AA11,D_SAV!AB11)</f>
        <v>0</v>
      </c>
      <c r="AD11" s="478">
        <f>IF(AC11=0,0,IF(U11-(con_EOGJahr-D_SAV!E11)&lt;=0,AC11,AC11/V11))</f>
        <v>0</v>
      </c>
      <c r="AE11" s="478">
        <f>IFERROR(IF(AND(VLOOKUP(D11,rng_ND,5,FALSE)="Ja",D_SAV!T11="degressiv"),D_SAV!AC11*Y11/100,0),0)</f>
        <v>0</v>
      </c>
      <c r="AF11" s="55">
        <f>IFERROR(IF(VLOOKUP(D11,rng_ND,5,FALSE)="Ja",MAX(D_SAV!AD11:AE11),D_SAV!AD11),0)</f>
        <v>0</v>
      </c>
      <c r="AG11" s="55">
        <f t="shared" si="17"/>
        <v>0</v>
      </c>
      <c r="AH11" s="55">
        <f t="shared" si="18"/>
        <v>0</v>
      </c>
      <c r="AI11" s="55">
        <f t="shared" si="19"/>
        <v>0</v>
      </c>
      <c r="AJ11" s="55">
        <f t="shared" si="20"/>
        <v>0</v>
      </c>
      <c r="AK11" s="55">
        <f t="shared" si="11"/>
        <v>0</v>
      </c>
      <c r="AL11" s="55">
        <f t="shared" si="12"/>
        <v>0</v>
      </c>
      <c r="AM11" s="55">
        <f t="shared" si="13"/>
        <v>0</v>
      </c>
    </row>
    <row r="12" spans="1:39" x14ac:dyDescent="0.25">
      <c r="A12" s="47">
        <v>8</v>
      </c>
      <c r="B12" s="358" t="str">
        <f>IF(AND(E12&lt;&gt;0,D12&lt;&gt;0,F12&lt;&gt;0),IF(C12&lt;&gt;0,CONCATENATE(C12,"-AGr",VLOOKUP(D12,Listen!$A$2:$G$45,7,FALSE),"-",E12,"-",F12,),CONCATENATE("AGr",VLOOKUP(D12,Listen!$A$2:$G$45,7,FALSE),"-",E12,"-",F12)),"keine vollständige ID")</f>
        <v>keine vollständige ID</v>
      </c>
      <c r="C12" s="438">
        <f>'[2]III_SAV-Details_NB'!B18</f>
        <v>0</v>
      </c>
      <c r="D12" s="438">
        <f>'[2]III_SAV-Details_NB'!C18</f>
        <v>0</v>
      </c>
      <c r="E12" s="359">
        <f>'[2]III_SAV-Details_NB'!D18</f>
        <v>0</v>
      </c>
      <c r="F12" s="490"/>
      <c r="G12" s="281">
        <f>'[2]III_SAV-Details_NB'!X18</f>
        <v>0</v>
      </c>
      <c r="H12" s="281">
        <f t="shared" si="25"/>
        <v>0</v>
      </c>
      <c r="I12" s="281">
        <f>IF(con_EOGJahr=2025,'[2]III_SAV-Details_NB'!AA18,IF(con_EOGJahr=2026,'[2]III_SAV-Details_NB'!AB18,'[2]III_SAV-Details_NB'!AC18))</f>
        <v>0</v>
      </c>
      <c r="J12" s="282"/>
      <c r="K12" s="282"/>
      <c r="L12" s="282"/>
      <c r="M12" s="282"/>
      <c r="N12" s="282"/>
      <c r="O12" s="282"/>
      <c r="P12" s="52">
        <f t="shared" si="26"/>
        <v>0</v>
      </c>
      <c r="Q12" s="60"/>
      <c r="R12" s="53">
        <f t="shared" si="27"/>
        <v>0</v>
      </c>
      <c r="S12" s="59"/>
      <c r="T12" s="61"/>
      <c r="U12" s="342" t="str">
        <f t="shared" si="15"/>
        <v>k.A.</v>
      </c>
      <c r="V12" s="343" t="str">
        <f t="shared" si="28"/>
        <v>k.A.</v>
      </c>
      <c r="W12" s="343" t="str">
        <f>IFERROR(IF(OR($D12="",$E12=0,con_Ende=0),"k.A.",IF(VLOOKUP($D12,rng_ND,5,0)="Nein",VLOOKUP($D12,rng_ND,2,FALSE),MIN(VLOOKUP($D12,rng_ND,2,FALSE),A_Stammdaten!$B$19-D_SAV!$E12+1))),"k.A.")</f>
        <v>k.A.</v>
      </c>
      <c r="X12" s="343" t="str">
        <f t="shared" si="29"/>
        <v>k.A.</v>
      </c>
      <c r="Y12" s="62"/>
      <c r="Z12" s="48">
        <f t="shared" si="30"/>
        <v>0</v>
      </c>
      <c r="AA12" s="457"/>
      <c r="AB12" s="55">
        <f t="shared" si="16"/>
        <v>0</v>
      </c>
      <c r="AC12" s="55">
        <f>IF(A_Stammdaten!$B$25="ja",D_SAV!AA12,D_SAV!AB12)</f>
        <v>0</v>
      </c>
      <c r="AD12" s="478">
        <f>IF(AC12=0,0,IF(U12-(con_EOGJahr-D_SAV!E12)&lt;=0,AC12,AC12/V12))</f>
        <v>0</v>
      </c>
      <c r="AE12" s="478">
        <f>IFERROR(IF(AND(VLOOKUP(D12,rng_ND,5,FALSE)="Ja",D_SAV!T12="degressiv"),D_SAV!AC12*Y12/100,0),0)</f>
        <v>0</v>
      </c>
      <c r="AF12" s="55">
        <f>IFERROR(IF(VLOOKUP(D12,rng_ND,5,FALSE)="Ja",MAX(D_SAV!AD12:AE12),D_SAV!AD12),0)</f>
        <v>0</v>
      </c>
      <c r="AG12" s="55">
        <f t="shared" si="17"/>
        <v>0</v>
      </c>
      <c r="AH12" s="55">
        <f t="shared" si="18"/>
        <v>0</v>
      </c>
      <c r="AI12" s="55">
        <f t="shared" si="19"/>
        <v>0</v>
      </c>
      <c r="AJ12" s="55">
        <f t="shared" si="20"/>
        <v>0</v>
      </c>
      <c r="AK12" s="55">
        <f t="shared" si="11"/>
        <v>0</v>
      </c>
      <c r="AL12" s="55">
        <f t="shared" si="12"/>
        <v>0</v>
      </c>
      <c r="AM12" s="55">
        <f t="shared" si="13"/>
        <v>0</v>
      </c>
    </row>
    <row r="13" spans="1:39" x14ac:dyDescent="0.25">
      <c r="A13" s="47">
        <v>9</v>
      </c>
      <c r="B13" s="358" t="str">
        <f>IF(AND(E13&lt;&gt;0,D13&lt;&gt;0,F13&lt;&gt;0),IF(C13&lt;&gt;0,CONCATENATE(C13,"-AGr",VLOOKUP(D13,Listen!$A$2:$G$45,7,FALSE),"-",E13,"-",F13,),CONCATENATE("AGr",VLOOKUP(D13,Listen!$A$2:$G$45,7,FALSE),"-",E13,"-",F13)),"keine vollständige ID")</f>
        <v>keine vollständige ID</v>
      </c>
      <c r="C13" s="438">
        <f>'[2]III_SAV-Details_NB'!B19</f>
        <v>0</v>
      </c>
      <c r="D13" s="438">
        <f>'[2]III_SAV-Details_NB'!C19</f>
        <v>0</v>
      </c>
      <c r="E13" s="359">
        <f>'[2]III_SAV-Details_NB'!D19</f>
        <v>0</v>
      </c>
      <c r="F13" s="490"/>
      <c r="G13" s="281">
        <f>'[2]III_SAV-Details_NB'!X19</f>
        <v>0</v>
      </c>
      <c r="H13" s="281">
        <f t="shared" si="25"/>
        <v>0</v>
      </c>
      <c r="I13" s="281">
        <f>IF(con_EOGJahr=2025,'[2]III_SAV-Details_NB'!AA19,IF(con_EOGJahr=2026,'[2]III_SAV-Details_NB'!AB19,'[2]III_SAV-Details_NB'!AC19))</f>
        <v>0</v>
      </c>
      <c r="J13" s="282"/>
      <c r="K13" s="282"/>
      <c r="L13" s="282"/>
      <c r="M13" s="282"/>
      <c r="N13" s="282"/>
      <c r="O13" s="282"/>
      <c r="P13" s="52">
        <f t="shared" si="26"/>
        <v>0</v>
      </c>
      <c r="Q13" s="60"/>
      <c r="R13" s="53">
        <f t="shared" ref="R13" si="31">P13+Q13</f>
        <v>0</v>
      </c>
      <c r="S13" s="59"/>
      <c r="T13" s="61"/>
      <c r="U13" s="342" t="str">
        <f t="shared" si="15"/>
        <v>k.A.</v>
      </c>
      <c r="V13" s="343" t="str">
        <f t="shared" ref="V13" si="32">IFERROR(IF(OR($D13="",$E13=0,con_Ende=0,$U13=0),"k.A.",MAX($E13-con_EOGJahr+$U13,0)),"k.A.")</f>
        <v>k.A.</v>
      </c>
      <c r="W13" s="343" t="str">
        <f>IFERROR(IF(OR($D13="",$E13=0,con_Ende=0),"k.A.",IF(VLOOKUP($D13,rng_ND,5,0)="Nein",VLOOKUP($D13,rng_ND,2,FALSE),MIN(VLOOKUP($D13,rng_ND,2,FALSE),A_Stammdaten!$B$19-D_SAV!$E13+1))),"k.A.")</f>
        <v>k.A.</v>
      </c>
      <c r="X13" s="343" t="str">
        <f t="shared" ref="X13" si="33">IFERROR(IF(OR($D13="",$E13=0,con_Ende=0),"k.A.",VLOOKUP($D13,rng_ND,3,FALSE)),"k.A.")</f>
        <v>k.A.</v>
      </c>
      <c r="Y13" s="62"/>
      <c r="Z13" s="48">
        <f t="shared" ref="Z13" si="34">IF(AND($E13&lt;2006,$E13&lt;&gt;0),IFERROR(VLOOKUP($E13,rng_Index,VLOOKUP($D13,rng_ND,4,FALSE)+1,FALSE),1),)</f>
        <v>0</v>
      </c>
      <c r="AA13" s="457"/>
      <c r="AB13" s="55">
        <f t="shared" si="16"/>
        <v>0</v>
      </c>
      <c r="AC13" s="55">
        <f>IF(A_Stammdaten!$B$25="ja",D_SAV!AA13,D_SAV!AB13)</f>
        <v>0</v>
      </c>
      <c r="AD13" s="478">
        <f>IF(AC13=0,0,IF(U13-(con_EOGJahr-D_SAV!E13)&lt;=0,AC13,AC13/V13))</f>
        <v>0</v>
      </c>
      <c r="AE13" s="478">
        <f>IFERROR(IF(AND(VLOOKUP(D13,rng_ND,5,FALSE)="Ja",D_SAV!T13="degressiv"),D_SAV!AC13*Y13/100,0),0)</f>
        <v>0</v>
      </c>
      <c r="AF13" s="55">
        <f>IFERROR(IF(VLOOKUP(D13,rng_ND,5,FALSE)="Ja",MAX(D_SAV!AD13:AE13),D_SAV!AD13),0)</f>
        <v>0</v>
      </c>
      <c r="AG13" s="55">
        <f t="shared" si="17"/>
        <v>0</v>
      </c>
      <c r="AH13" s="55">
        <f t="shared" si="18"/>
        <v>0</v>
      </c>
      <c r="AI13" s="55">
        <f t="shared" si="19"/>
        <v>0</v>
      </c>
      <c r="AJ13" s="55">
        <f t="shared" si="20"/>
        <v>0</v>
      </c>
      <c r="AK13" s="55">
        <f t="shared" si="11"/>
        <v>0</v>
      </c>
      <c r="AL13" s="55">
        <f t="shared" si="12"/>
        <v>0</v>
      </c>
      <c r="AM13" s="55">
        <f t="shared" si="13"/>
        <v>0</v>
      </c>
    </row>
    <row r="14" spans="1:39" x14ac:dyDescent="0.25">
      <c r="A14" s="47">
        <v>10</v>
      </c>
      <c r="B14" s="358" t="str">
        <f>IF(AND(E14&lt;&gt;0,D14&lt;&gt;0,F14&lt;&gt;0),IF(C14&lt;&gt;0,CONCATENATE(C14,"-AGr",VLOOKUP(D14,Listen!$A$2:$G$45,7,FALSE),"-",E14,"-",F14,),CONCATENATE("AGr",VLOOKUP(D14,Listen!$A$2:$G$45,7,FALSE),"-",E14,"-",F14)),"keine vollständige ID")</f>
        <v>keine vollständige ID</v>
      </c>
      <c r="C14" s="438">
        <f>'[2]III_SAV-Details_NB'!B20</f>
        <v>0</v>
      </c>
      <c r="D14" s="438">
        <f>'[2]III_SAV-Details_NB'!C20</f>
        <v>0</v>
      </c>
      <c r="E14" s="359">
        <f>'[2]III_SAV-Details_NB'!D20</f>
        <v>0</v>
      </c>
      <c r="F14" s="490"/>
      <c r="G14" s="281">
        <f>'[2]III_SAV-Details_NB'!X20</f>
        <v>0</v>
      </c>
      <c r="H14" s="281">
        <f t="shared" si="25"/>
        <v>0</v>
      </c>
      <c r="I14" s="281">
        <f>IF(con_EOGJahr=2025,'[2]III_SAV-Details_NB'!AA20,IF(con_EOGJahr=2026,'[2]III_SAV-Details_NB'!AB20,'[2]III_SAV-Details_NB'!AC20))</f>
        <v>0</v>
      </c>
      <c r="J14" s="282"/>
      <c r="K14" s="282"/>
      <c r="L14" s="282"/>
      <c r="M14" s="282"/>
      <c r="N14" s="282"/>
      <c r="O14" s="282"/>
      <c r="P14" s="52">
        <f t="shared" si="26"/>
        <v>0</v>
      </c>
      <c r="Q14" s="60"/>
      <c r="R14" s="53">
        <f t="shared" ref="R14:R18" si="35">P14+Q14</f>
        <v>0</v>
      </c>
      <c r="S14" s="59"/>
      <c r="T14" s="61"/>
      <c r="U14" s="342" t="str">
        <f t="shared" ref="U14:U19" si="36">+W14</f>
        <v>k.A.</v>
      </c>
      <c r="V14" s="343" t="str">
        <f t="shared" ref="V14:V18" si="37">IFERROR(IF(OR($D14="",$E14=0,con_Ende=0,$U14=0),"k.A.",MAX($E14-con_EOGJahr+$U14,0)),"k.A.")</f>
        <v>k.A.</v>
      </c>
      <c r="W14" s="343" t="str">
        <f>IFERROR(IF(OR($D14="",$E14=0,con_Ende=0),"k.A.",IF(VLOOKUP($D14,rng_ND,5,0)="Nein",VLOOKUP($D14,rng_ND,2,FALSE),MIN(VLOOKUP($D14,rng_ND,2,FALSE),A_Stammdaten!$B$19-D_SAV!$E14+1))),"k.A.")</f>
        <v>k.A.</v>
      </c>
      <c r="X14" s="343" t="str">
        <f t="shared" ref="X14:X18" si="38">IFERROR(IF(OR($D14="",$E14=0,con_Ende=0),"k.A.",VLOOKUP($D14,rng_ND,3,FALSE)),"k.A.")</f>
        <v>k.A.</v>
      </c>
      <c r="Y14" s="62"/>
      <c r="Z14" s="48">
        <f t="shared" ref="Z14:Z18" si="39">IF(AND($E14&lt;2006,$E14&lt;&gt;0),IFERROR(VLOOKUP($E14,rng_Index,VLOOKUP($D14,rng_ND,4,FALSE)+1,FALSE),1),)</f>
        <v>0</v>
      </c>
      <c r="AA14" s="457"/>
      <c r="AB14" s="55">
        <f t="shared" si="16"/>
        <v>0</v>
      </c>
      <c r="AC14" s="55">
        <f>IF(A_Stammdaten!$B$25="ja",D_SAV!AA14,D_SAV!AB14)</f>
        <v>0</v>
      </c>
      <c r="AD14" s="478">
        <f>IF(AC14=0,0,IF(U14-(con_EOGJahr-D_SAV!E14)&lt;=0,AC14,AC14/V14))</f>
        <v>0</v>
      </c>
      <c r="AE14" s="478">
        <f>IFERROR(IF(AND(VLOOKUP(D14,rng_ND,5,FALSE)="Ja",D_SAV!T14="degressiv"),D_SAV!AC14*Y14/100,0),0)</f>
        <v>0</v>
      </c>
      <c r="AF14" s="55">
        <f>IFERROR(IF(VLOOKUP(D14,rng_ND,5,FALSE)="Ja",MAX(D_SAV!AD14:AE14),D_SAV!AD14),0)</f>
        <v>0</v>
      </c>
      <c r="AG14" s="55">
        <f t="shared" si="17"/>
        <v>0</v>
      </c>
      <c r="AH14" s="55">
        <f t="shared" si="18"/>
        <v>0</v>
      </c>
      <c r="AI14" s="55">
        <f t="shared" si="19"/>
        <v>0</v>
      </c>
      <c r="AJ14" s="55">
        <f t="shared" si="20"/>
        <v>0</v>
      </c>
      <c r="AK14" s="55">
        <f t="shared" si="11"/>
        <v>0</v>
      </c>
      <c r="AL14" s="55">
        <f t="shared" si="12"/>
        <v>0</v>
      </c>
      <c r="AM14" s="55">
        <f t="shared" si="13"/>
        <v>0</v>
      </c>
    </row>
    <row r="15" spans="1:39" x14ac:dyDescent="0.25">
      <c r="A15" s="47">
        <v>11</v>
      </c>
      <c r="B15" s="358" t="str">
        <f>IF(AND(E15&lt;&gt;0,D15&lt;&gt;0,F15&lt;&gt;0),IF(C15&lt;&gt;0,CONCATENATE(C15,"-AGr",VLOOKUP(D15,Listen!$A$2:$G$45,7,FALSE),"-",E15,"-",F15,),CONCATENATE("AGr",VLOOKUP(D15,Listen!$A$2:$G$45,7,FALSE),"-",E15,"-",F15)),"keine vollständige ID")</f>
        <v>keine vollständige ID</v>
      </c>
      <c r="C15" s="438">
        <f>'[2]III_SAV-Details_NB'!B21</f>
        <v>0</v>
      </c>
      <c r="D15" s="438">
        <f>'[2]III_SAV-Details_NB'!C21</f>
        <v>0</v>
      </c>
      <c r="E15" s="359">
        <f>'[2]III_SAV-Details_NB'!D21</f>
        <v>0</v>
      </c>
      <c r="F15" s="490"/>
      <c r="G15" s="281">
        <f>'[2]III_SAV-Details_NB'!X21</f>
        <v>0</v>
      </c>
      <c r="H15" s="281">
        <f t="shared" si="25"/>
        <v>0</v>
      </c>
      <c r="I15" s="281">
        <f>IF(con_EOGJahr=2025,'[2]III_SAV-Details_NB'!AA21,IF(con_EOGJahr=2026,'[2]III_SAV-Details_NB'!AB21,'[2]III_SAV-Details_NB'!AC21))</f>
        <v>0</v>
      </c>
      <c r="J15" s="282"/>
      <c r="K15" s="282"/>
      <c r="L15" s="282"/>
      <c r="M15" s="282"/>
      <c r="N15" s="282"/>
      <c r="O15" s="282"/>
      <c r="P15" s="52">
        <f t="shared" si="26"/>
        <v>0</v>
      </c>
      <c r="Q15" s="60"/>
      <c r="R15" s="53">
        <f t="shared" si="35"/>
        <v>0</v>
      </c>
      <c r="S15" s="59"/>
      <c r="T15" s="61"/>
      <c r="U15" s="342" t="str">
        <f t="shared" si="36"/>
        <v>k.A.</v>
      </c>
      <c r="V15" s="343" t="str">
        <f t="shared" si="37"/>
        <v>k.A.</v>
      </c>
      <c r="W15" s="343" t="str">
        <f>IFERROR(IF(OR($D15="",$E15=0,con_Ende=0),"k.A.",IF(VLOOKUP($D15,rng_ND,5,0)="Nein",VLOOKUP($D15,rng_ND,2,FALSE),MIN(VLOOKUP($D15,rng_ND,2,FALSE),A_Stammdaten!$B$19-D_SAV!$E15+1))),"k.A.")</f>
        <v>k.A.</v>
      </c>
      <c r="X15" s="343" t="str">
        <f t="shared" si="38"/>
        <v>k.A.</v>
      </c>
      <c r="Y15" s="62"/>
      <c r="Z15" s="48">
        <f t="shared" si="39"/>
        <v>0</v>
      </c>
      <c r="AA15" s="457"/>
      <c r="AB15" s="55">
        <f t="shared" si="16"/>
        <v>0</v>
      </c>
      <c r="AC15" s="55">
        <f>IF(A_Stammdaten!$B$25="ja",D_SAV!AA15,D_SAV!AB15)</f>
        <v>0</v>
      </c>
      <c r="AD15" s="478">
        <f>IF(AC15=0,0,IF(U15-(con_EOGJahr-D_SAV!E15)&lt;=0,AC15,AC15/V15))</f>
        <v>0</v>
      </c>
      <c r="AE15" s="478">
        <f>IFERROR(IF(AND(VLOOKUP(D15,rng_ND,5,FALSE)="Ja",D_SAV!T15="degressiv"),D_SAV!AC15*Y15/100,0),0)</f>
        <v>0</v>
      </c>
      <c r="AF15" s="55">
        <f>IFERROR(IF(VLOOKUP(D15,rng_ND,5,FALSE)="Ja",MAX(D_SAV!AD15:AE15),D_SAV!AD15),0)</f>
        <v>0</v>
      </c>
      <c r="AG15" s="55">
        <f t="shared" si="17"/>
        <v>0</v>
      </c>
      <c r="AH15" s="55">
        <f t="shared" si="18"/>
        <v>0</v>
      </c>
      <c r="AI15" s="55">
        <f t="shared" si="19"/>
        <v>0</v>
      </c>
      <c r="AJ15" s="55">
        <f t="shared" si="20"/>
        <v>0</v>
      </c>
      <c r="AK15" s="55">
        <f t="shared" si="11"/>
        <v>0</v>
      </c>
      <c r="AL15" s="55">
        <f t="shared" si="12"/>
        <v>0</v>
      </c>
      <c r="AM15" s="55">
        <f t="shared" si="13"/>
        <v>0</v>
      </c>
    </row>
    <row r="16" spans="1:39" x14ac:dyDescent="0.25">
      <c r="A16" s="47">
        <v>12</v>
      </c>
      <c r="B16" s="358" t="str">
        <f>IF(AND(E16&lt;&gt;0,D16&lt;&gt;0,F16&lt;&gt;0),IF(C16&lt;&gt;0,CONCATENATE(C16,"-AGr",VLOOKUP(D16,Listen!$A$2:$G$45,7,FALSE),"-",E16,"-",F16,),CONCATENATE("AGr",VLOOKUP(D16,Listen!$A$2:$G$45,7,FALSE),"-",E16,"-",F16)),"keine vollständige ID")</f>
        <v>keine vollständige ID</v>
      </c>
      <c r="C16" s="438">
        <f>'[2]III_SAV-Details_NB'!B22</f>
        <v>0</v>
      </c>
      <c r="D16" s="438">
        <f>'[2]III_SAV-Details_NB'!C22</f>
        <v>0</v>
      </c>
      <c r="E16" s="359">
        <f>'[2]III_SAV-Details_NB'!D22</f>
        <v>0</v>
      </c>
      <c r="F16" s="490"/>
      <c r="G16" s="281">
        <f>'[2]III_SAV-Details_NB'!X22</f>
        <v>0</v>
      </c>
      <c r="H16" s="281">
        <f t="shared" si="25"/>
        <v>0</v>
      </c>
      <c r="I16" s="281">
        <f>IF(con_EOGJahr=2025,'[2]III_SAV-Details_NB'!AA22,IF(con_EOGJahr=2026,'[2]III_SAV-Details_NB'!AB22,'[2]III_SAV-Details_NB'!AC22))</f>
        <v>0</v>
      </c>
      <c r="J16" s="282"/>
      <c r="K16" s="282"/>
      <c r="L16" s="282"/>
      <c r="M16" s="282"/>
      <c r="N16" s="282"/>
      <c r="O16" s="282"/>
      <c r="P16" s="52">
        <f t="shared" si="26"/>
        <v>0</v>
      </c>
      <c r="Q16" s="60"/>
      <c r="R16" s="53">
        <f t="shared" si="35"/>
        <v>0</v>
      </c>
      <c r="S16" s="59"/>
      <c r="T16" s="61"/>
      <c r="U16" s="342" t="str">
        <f t="shared" si="36"/>
        <v>k.A.</v>
      </c>
      <c r="V16" s="343" t="str">
        <f t="shared" si="37"/>
        <v>k.A.</v>
      </c>
      <c r="W16" s="343" t="str">
        <f>IFERROR(IF(OR($D16="",$E16=0,con_Ende=0),"k.A.",IF(VLOOKUP($D16,rng_ND,5,0)="Nein",VLOOKUP($D16,rng_ND,2,FALSE),MIN(VLOOKUP($D16,rng_ND,2,FALSE),A_Stammdaten!$B$19-D_SAV!$E16+1))),"k.A.")</f>
        <v>k.A.</v>
      </c>
      <c r="X16" s="343" t="str">
        <f t="shared" si="38"/>
        <v>k.A.</v>
      </c>
      <c r="Y16" s="62"/>
      <c r="Z16" s="48">
        <f t="shared" si="39"/>
        <v>0</v>
      </c>
      <c r="AA16" s="457"/>
      <c r="AB16" s="55">
        <f t="shared" si="16"/>
        <v>0</v>
      </c>
      <c r="AC16" s="55">
        <f>IF(A_Stammdaten!$B$25="ja",D_SAV!AA16,D_SAV!AB16)</f>
        <v>0</v>
      </c>
      <c r="AD16" s="478">
        <f>IF(AC16=0,0,IF(U16-(con_EOGJahr-D_SAV!E16)&lt;=0,AC16,AC16/V16))</f>
        <v>0</v>
      </c>
      <c r="AE16" s="478">
        <f>IFERROR(IF(AND(VLOOKUP(D16,rng_ND,5,FALSE)="Ja",D_SAV!T16="degressiv"),D_SAV!AC16*Y16/100,0),0)</f>
        <v>0</v>
      </c>
      <c r="AF16" s="55">
        <f>IFERROR(IF(VLOOKUP(D16,rng_ND,5,FALSE)="Ja",MAX(D_SAV!AD16:AE16),D_SAV!AD16),0)</f>
        <v>0</v>
      </c>
      <c r="AG16" s="55">
        <f t="shared" si="17"/>
        <v>0</v>
      </c>
      <c r="AH16" s="55">
        <f t="shared" si="18"/>
        <v>0</v>
      </c>
      <c r="AI16" s="55">
        <f t="shared" si="19"/>
        <v>0</v>
      </c>
      <c r="AJ16" s="55">
        <f t="shared" si="20"/>
        <v>0</v>
      </c>
      <c r="AK16" s="55">
        <f t="shared" si="11"/>
        <v>0</v>
      </c>
      <c r="AL16" s="55">
        <f t="shared" si="12"/>
        <v>0</v>
      </c>
      <c r="AM16" s="55">
        <f t="shared" si="13"/>
        <v>0</v>
      </c>
    </row>
    <row r="17" spans="1:39" x14ac:dyDescent="0.25">
      <c r="A17" s="47">
        <v>13</v>
      </c>
      <c r="B17" s="358" t="str">
        <f>IF(AND(E17&lt;&gt;0,D17&lt;&gt;0,F17&lt;&gt;0),IF(C17&lt;&gt;0,CONCATENATE(C17,"-AGr",VLOOKUP(D17,Listen!$A$2:$G$45,7,FALSE),"-",E17,"-",F17,),CONCATENATE("AGr",VLOOKUP(D17,Listen!$A$2:$G$45,7,FALSE),"-",E17,"-",F17)),"keine vollständige ID")</f>
        <v>keine vollständige ID</v>
      </c>
      <c r="C17" s="438">
        <f>'[2]III_SAV-Details_NB'!B23</f>
        <v>0</v>
      </c>
      <c r="D17" s="438">
        <f>'[2]III_SAV-Details_NB'!C23</f>
        <v>0</v>
      </c>
      <c r="E17" s="359">
        <f>'[2]III_SAV-Details_NB'!D23</f>
        <v>0</v>
      </c>
      <c r="F17" s="490"/>
      <c r="G17" s="281">
        <f>'[2]III_SAV-Details_NB'!X23</f>
        <v>0</v>
      </c>
      <c r="H17" s="281">
        <f t="shared" si="25"/>
        <v>0</v>
      </c>
      <c r="I17" s="281">
        <f>IF(con_EOGJahr=2025,'[2]III_SAV-Details_NB'!AA23,IF(con_EOGJahr=2026,'[2]III_SAV-Details_NB'!AB23,'[2]III_SAV-Details_NB'!AC23))</f>
        <v>0</v>
      </c>
      <c r="J17" s="282"/>
      <c r="K17" s="282"/>
      <c r="L17" s="282"/>
      <c r="M17" s="282"/>
      <c r="N17" s="282"/>
      <c r="O17" s="282"/>
      <c r="P17" s="52">
        <f t="shared" si="26"/>
        <v>0</v>
      </c>
      <c r="Q17" s="60"/>
      <c r="R17" s="53">
        <f t="shared" si="35"/>
        <v>0</v>
      </c>
      <c r="S17" s="59"/>
      <c r="T17" s="61"/>
      <c r="U17" s="342" t="str">
        <f t="shared" si="36"/>
        <v>k.A.</v>
      </c>
      <c r="V17" s="343" t="str">
        <f t="shared" si="37"/>
        <v>k.A.</v>
      </c>
      <c r="W17" s="343" t="str">
        <f>IFERROR(IF(OR($D17="",$E17=0,con_Ende=0),"k.A.",IF(VLOOKUP($D17,rng_ND,5,0)="Nein",VLOOKUP($D17,rng_ND,2,FALSE),MIN(VLOOKUP($D17,rng_ND,2,FALSE),A_Stammdaten!$B$19-D_SAV!$E17+1))),"k.A.")</f>
        <v>k.A.</v>
      </c>
      <c r="X17" s="343" t="str">
        <f t="shared" si="38"/>
        <v>k.A.</v>
      </c>
      <c r="Y17" s="62"/>
      <c r="Z17" s="48">
        <f t="shared" si="39"/>
        <v>0</v>
      </c>
      <c r="AA17" s="457"/>
      <c r="AB17" s="55">
        <f t="shared" si="16"/>
        <v>0</v>
      </c>
      <c r="AC17" s="55">
        <f>IF(A_Stammdaten!$B$25="ja",D_SAV!AA17,D_SAV!AB17)</f>
        <v>0</v>
      </c>
      <c r="AD17" s="478">
        <f>IF(AC17=0,0,IF(U17-(con_EOGJahr-D_SAV!E17)&lt;=0,AC17,AC17/V17))</f>
        <v>0</v>
      </c>
      <c r="AE17" s="478">
        <f>IFERROR(IF(AND(VLOOKUP(D17,rng_ND,5,FALSE)="Ja",D_SAV!T17="degressiv"),D_SAV!AC17*Y17/100,0),0)</f>
        <v>0</v>
      </c>
      <c r="AF17" s="55">
        <f>IFERROR(IF(VLOOKUP(D17,rng_ND,5,FALSE)="Ja",MAX(D_SAV!AD17:AE17),D_SAV!AD17),0)</f>
        <v>0</v>
      </c>
      <c r="AG17" s="55">
        <f t="shared" si="17"/>
        <v>0</v>
      </c>
      <c r="AH17" s="55">
        <f t="shared" si="18"/>
        <v>0</v>
      </c>
      <c r="AI17" s="55">
        <f t="shared" si="19"/>
        <v>0</v>
      </c>
      <c r="AJ17" s="55">
        <f t="shared" si="20"/>
        <v>0</v>
      </c>
      <c r="AK17" s="55">
        <f t="shared" si="11"/>
        <v>0</v>
      </c>
      <c r="AL17" s="55">
        <f t="shared" si="12"/>
        <v>0</v>
      </c>
      <c r="AM17" s="55">
        <f t="shared" si="13"/>
        <v>0</v>
      </c>
    </row>
    <row r="18" spans="1:39" x14ac:dyDescent="0.25">
      <c r="A18" s="47">
        <v>14</v>
      </c>
      <c r="B18" s="358" t="str">
        <f>IF(AND(E18&lt;&gt;0,D18&lt;&gt;0,F18&lt;&gt;0),IF(C18&lt;&gt;0,CONCATENATE(C18,"-AGr",VLOOKUP(D18,Listen!$A$2:$G$45,7,FALSE),"-",E18,"-",F18,),CONCATENATE("AGr",VLOOKUP(D18,Listen!$A$2:$G$45,7,FALSE),"-",E18,"-",F18)),"keine vollständige ID")</f>
        <v>keine vollständige ID</v>
      </c>
      <c r="C18" s="438">
        <f>'[2]III_SAV-Details_NB'!B24</f>
        <v>0</v>
      </c>
      <c r="D18" s="438">
        <f>'[2]III_SAV-Details_NB'!C24</f>
        <v>0</v>
      </c>
      <c r="E18" s="359">
        <f>'[2]III_SAV-Details_NB'!D24</f>
        <v>0</v>
      </c>
      <c r="F18" s="490"/>
      <c r="G18" s="281">
        <f>'[2]III_SAV-Details_NB'!X24</f>
        <v>0</v>
      </c>
      <c r="H18" s="281">
        <f t="shared" si="25"/>
        <v>0</v>
      </c>
      <c r="I18" s="281">
        <f>IF(con_EOGJahr=2025,'[2]III_SAV-Details_NB'!AA24,IF(con_EOGJahr=2026,'[2]III_SAV-Details_NB'!AB24,'[2]III_SAV-Details_NB'!AC24))</f>
        <v>0</v>
      </c>
      <c r="J18" s="282"/>
      <c r="K18" s="282"/>
      <c r="L18" s="282"/>
      <c r="M18" s="282"/>
      <c r="N18" s="282"/>
      <c r="O18" s="282"/>
      <c r="P18" s="52">
        <f t="shared" si="26"/>
        <v>0</v>
      </c>
      <c r="Q18" s="60"/>
      <c r="R18" s="53">
        <f t="shared" si="35"/>
        <v>0</v>
      </c>
      <c r="S18" s="59"/>
      <c r="T18" s="61"/>
      <c r="U18" s="342" t="str">
        <f t="shared" si="36"/>
        <v>k.A.</v>
      </c>
      <c r="V18" s="343" t="str">
        <f t="shared" si="37"/>
        <v>k.A.</v>
      </c>
      <c r="W18" s="343" t="str">
        <f>IFERROR(IF(OR($D18="",$E18=0,con_Ende=0),"k.A.",IF(VLOOKUP($D18,rng_ND,5,0)="Nein",VLOOKUP($D18,rng_ND,2,FALSE),MIN(VLOOKUP($D18,rng_ND,2,FALSE),A_Stammdaten!$B$19-D_SAV!$E18+1))),"k.A.")</f>
        <v>k.A.</v>
      </c>
      <c r="X18" s="343" t="str">
        <f t="shared" si="38"/>
        <v>k.A.</v>
      </c>
      <c r="Y18" s="62"/>
      <c r="Z18" s="48">
        <f t="shared" si="39"/>
        <v>0</v>
      </c>
      <c r="AA18" s="457"/>
      <c r="AB18" s="55">
        <f t="shared" si="16"/>
        <v>0</v>
      </c>
      <c r="AC18" s="55">
        <f>IF(A_Stammdaten!$B$25="ja",D_SAV!AA18,D_SAV!AB18)</f>
        <v>0</v>
      </c>
      <c r="AD18" s="478">
        <f>IF(AC18=0,0,IF(U18-(con_EOGJahr-D_SAV!E18)&lt;=0,AC18,AC18/V18))</f>
        <v>0</v>
      </c>
      <c r="AE18" s="478">
        <f>IFERROR(IF(AND(VLOOKUP(D18,rng_ND,5,FALSE)="Ja",D_SAV!T18="degressiv"),D_SAV!AC18*Y18/100,0),0)</f>
        <v>0</v>
      </c>
      <c r="AF18" s="55">
        <f>IFERROR(IF(VLOOKUP(D18,rng_ND,5,FALSE)="Ja",MAX(D_SAV!AD18:AE18),D_SAV!AD18),0)</f>
        <v>0</v>
      </c>
      <c r="AG18" s="55">
        <f t="shared" si="17"/>
        <v>0</v>
      </c>
      <c r="AH18" s="55">
        <f t="shared" si="18"/>
        <v>0</v>
      </c>
      <c r="AI18" s="55">
        <f t="shared" si="19"/>
        <v>0</v>
      </c>
      <c r="AJ18" s="55">
        <f t="shared" si="20"/>
        <v>0</v>
      </c>
      <c r="AK18" s="55">
        <f t="shared" si="11"/>
        <v>0</v>
      </c>
      <c r="AL18" s="55">
        <f t="shared" si="12"/>
        <v>0</v>
      </c>
      <c r="AM18" s="55">
        <f t="shared" si="13"/>
        <v>0</v>
      </c>
    </row>
    <row r="19" spans="1:39" x14ac:dyDescent="0.25">
      <c r="A19" s="47">
        <v>15</v>
      </c>
      <c r="B19" s="358" t="str">
        <f>IF(AND(E19&lt;&gt;0,D19&lt;&gt;0,F19&lt;&gt;0),IF(C19&lt;&gt;0,CONCATENATE(C19,"-AGr",VLOOKUP(D19,Listen!$A$2:$G$45,7,FALSE),"-",E19,"-",F19,),CONCATENATE("AGr",VLOOKUP(D19,Listen!$A$2:$G$45,7,FALSE),"-",E19,"-",F19)),"keine vollständige ID")</f>
        <v>keine vollständige ID</v>
      </c>
      <c r="C19" s="438">
        <f>'[2]III_SAV-Details_NB'!B25</f>
        <v>0</v>
      </c>
      <c r="D19" s="438">
        <f>'[2]III_SAV-Details_NB'!C25</f>
        <v>0</v>
      </c>
      <c r="E19" s="359">
        <f>'[2]III_SAV-Details_NB'!D25</f>
        <v>0</v>
      </c>
      <c r="F19" s="490"/>
      <c r="G19" s="281">
        <f>'[2]III_SAV-Details_NB'!X25</f>
        <v>0</v>
      </c>
      <c r="H19" s="281">
        <f t="shared" si="25"/>
        <v>0</v>
      </c>
      <c r="I19" s="281">
        <f>IF(con_EOGJahr=2025,'[2]III_SAV-Details_NB'!AA25,IF(con_EOGJahr=2026,'[2]III_SAV-Details_NB'!AB25,'[2]III_SAV-Details_NB'!AC25))</f>
        <v>0</v>
      </c>
      <c r="J19" s="282"/>
      <c r="K19" s="282"/>
      <c r="L19" s="282"/>
      <c r="M19" s="282"/>
      <c r="N19" s="282"/>
      <c r="O19" s="282"/>
      <c r="P19" s="52">
        <f t="shared" si="26"/>
        <v>0</v>
      </c>
      <c r="Q19" s="60"/>
      <c r="R19" s="53">
        <f t="shared" ref="R19" si="40">P19+Q19</f>
        <v>0</v>
      </c>
      <c r="S19" s="59"/>
      <c r="T19" s="61"/>
      <c r="U19" s="342" t="str">
        <f t="shared" si="36"/>
        <v>k.A.</v>
      </c>
      <c r="V19" s="343" t="str">
        <f t="shared" ref="V19" si="41">IFERROR(IF(OR($D19="",$E19=0,con_Ende=0,$U19=0),"k.A.",MAX($E19-con_EOGJahr+$U19,0)),"k.A.")</f>
        <v>k.A.</v>
      </c>
      <c r="W19" s="343" t="str">
        <f>IFERROR(IF(OR($D19="",$E19=0,con_Ende=0),"k.A.",IF(VLOOKUP($D19,rng_ND,5,0)="Nein",VLOOKUP($D19,rng_ND,2,FALSE),MIN(VLOOKUP($D19,rng_ND,2,FALSE),A_Stammdaten!$B$19-D_SAV!$E19+1))),"k.A.")</f>
        <v>k.A.</v>
      </c>
      <c r="X19" s="343" t="str">
        <f t="shared" ref="X19" si="42">IFERROR(IF(OR($D19="",$E19=0,con_Ende=0),"k.A.",VLOOKUP($D19,rng_ND,3,FALSE)),"k.A.")</f>
        <v>k.A.</v>
      </c>
      <c r="Y19" s="62"/>
      <c r="Z19" s="48">
        <f t="shared" ref="Z19" si="43">IF(AND($E19&lt;2006,$E19&lt;&gt;0),IFERROR(VLOOKUP($E19,rng_Index,VLOOKUP($D19,rng_ND,4,FALSE)+1,FALSE),1),)</f>
        <v>0</v>
      </c>
      <c r="AA19" s="457"/>
      <c r="AB19" s="55">
        <f t="shared" si="16"/>
        <v>0</v>
      </c>
      <c r="AC19" s="55">
        <f>IF(A_Stammdaten!$B$25="ja",D_SAV!AA19,D_SAV!AB19)</f>
        <v>0</v>
      </c>
      <c r="AD19" s="478">
        <f>IF(AC19=0,0,IF(U19-(con_EOGJahr-D_SAV!E19)&lt;=0,AC19,AC19/V19))</f>
        <v>0</v>
      </c>
      <c r="AE19" s="478">
        <f>IFERROR(IF(AND(VLOOKUP(D19,rng_ND,5,FALSE)="Ja",D_SAV!T19="degressiv"),D_SAV!AC19*Y19/100,0),0)</f>
        <v>0</v>
      </c>
      <c r="AF19" s="55">
        <f>IFERROR(IF(VLOOKUP(D19,rng_ND,5,FALSE)="Ja",MAX(D_SAV!AD19:AE19),D_SAV!AD19),0)</f>
        <v>0</v>
      </c>
      <c r="AG19" s="55">
        <f t="shared" si="17"/>
        <v>0</v>
      </c>
      <c r="AH19" s="55">
        <f t="shared" si="18"/>
        <v>0</v>
      </c>
      <c r="AI19" s="55">
        <f t="shared" si="19"/>
        <v>0</v>
      </c>
      <c r="AJ19" s="55">
        <f t="shared" si="20"/>
        <v>0</v>
      </c>
      <c r="AK19" s="55">
        <f t="shared" si="11"/>
        <v>0</v>
      </c>
      <c r="AL19" s="55">
        <f t="shared" si="12"/>
        <v>0</v>
      </c>
      <c r="AM19" s="55">
        <f t="shared" si="13"/>
        <v>0</v>
      </c>
    </row>
    <row r="20" spans="1:39" x14ac:dyDescent="0.25">
      <c r="A20" s="47">
        <v>16</v>
      </c>
      <c r="B20" s="358" t="str">
        <f>IF(AND(E20&lt;&gt;0,D20&lt;&gt;0,F20&lt;&gt;0),IF(C20&lt;&gt;0,CONCATENATE(C20,"-AGr",VLOOKUP(D20,Listen!$A$2:$G$45,7,FALSE),"-",E20,"-",F20,),CONCATENATE("AGr",VLOOKUP(D20,Listen!$A$2:$G$45,7,FALSE),"-",E20,"-",F20)),"keine vollständige ID")</f>
        <v>keine vollständige ID</v>
      </c>
      <c r="C20" s="438">
        <f>'[2]III_SAV-Details_NB'!B26</f>
        <v>0</v>
      </c>
      <c r="D20" s="438">
        <f>'[2]III_SAV-Details_NB'!C26</f>
        <v>0</v>
      </c>
      <c r="E20" s="359">
        <f>'[2]III_SAV-Details_NB'!D26</f>
        <v>0</v>
      </c>
      <c r="F20" s="490"/>
      <c r="G20" s="281">
        <f>'[2]III_SAV-Details_NB'!X26</f>
        <v>0</v>
      </c>
      <c r="H20" s="281">
        <f t="shared" si="25"/>
        <v>0</v>
      </c>
      <c r="I20" s="281">
        <f>IF(con_EOGJahr=2025,'[2]III_SAV-Details_NB'!AA26,IF(con_EOGJahr=2026,'[2]III_SAV-Details_NB'!AB26,'[2]III_SAV-Details_NB'!AC26))</f>
        <v>0</v>
      </c>
      <c r="J20" s="282"/>
      <c r="K20" s="282"/>
      <c r="L20" s="282"/>
      <c r="M20" s="282"/>
      <c r="N20" s="282"/>
      <c r="O20" s="282"/>
      <c r="P20" s="52">
        <f t="shared" si="26"/>
        <v>0</v>
      </c>
      <c r="Q20" s="60"/>
      <c r="R20" s="53">
        <f t="shared" ref="R20:R29" si="44">P20+Q20</f>
        <v>0</v>
      </c>
      <c r="S20" s="59"/>
      <c r="T20" s="61"/>
      <c r="U20" s="342" t="str">
        <f t="shared" ref="U20" si="45">+W20</f>
        <v>k.A.</v>
      </c>
      <c r="V20" s="343" t="str">
        <f t="shared" ref="V20:V29" si="46">IFERROR(IF(OR($D20="",$E20=0,con_Ende=0,$U20=0),"k.A.",MAX($E20-con_EOGJahr+$U20,0)),"k.A.")</f>
        <v>k.A.</v>
      </c>
      <c r="W20" s="343" t="str">
        <f>IFERROR(IF(OR($D20="",$E20=0,con_Ende=0),"k.A.",IF(VLOOKUP($D20,rng_ND,5,0)="Nein",VLOOKUP($D20,rng_ND,2,FALSE),MIN(VLOOKUP($D20,rng_ND,2,FALSE),A_Stammdaten!$B$19-D_SAV!$E20+1))),"k.A.")</f>
        <v>k.A.</v>
      </c>
      <c r="X20" s="343" t="str">
        <f t="shared" ref="X20:X29" si="47">IFERROR(IF(OR($D20="",$E20=0,con_Ende=0),"k.A.",VLOOKUP($D20,rng_ND,3,FALSE)),"k.A.")</f>
        <v>k.A.</v>
      </c>
      <c r="Y20" s="62"/>
      <c r="Z20" s="48">
        <f t="shared" ref="Z20:Z29" si="48">IF(AND($E20&lt;2006,$E20&lt;&gt;0),IFERROR(VLOOKUP($E20,rng_Index,VLOOKUP($D20,rng_ND,4,FALSE)+1,FALSE),1),)</f>
        <v>0</v>
      </c>
      <c r="AA20" s="457"/>
      <c r="AB20" s="55">
        <f t="shared" si="16"/>
        <v>0</v>
      </c>
      <c r="AC20" s="55">
        <f>IF(A_Stammdaten!$B$25="ja",D_SAV!AA20,D_SAV!AB20)</f>
        <v>0</v>
      </c>
      <c r="AD20" s="478">
        <f>IF(AC20=0,0,IF(U20-(con_EOGJahr-D_SAV!E20)&lt;=0,AC20,AC20/V20))</f>
        <v>0</v>
      </c>
      <c r="AE20" s="478">
        <f>IFERROR(IF(AND(VLOOKUP(D20,rng_ND,5,FALSE)="Ja",D_SAV!T20="degressiv"),D_SAV!AC20*Y20/100,0),0)</f>
        <v>0</v>
      </c>
      <c r="AF20" s="55">
        <f>IFERROR(IF(VLOOKUP(D20,rng_ND,5,FALSE)="Ja",MAX(D_SAV!AD20:AE20),D_SAV!AD20),0)</f>
        <v>0</v>
      </c>
      <c r="AG20" s="55">
        <f t="shared" si="17"/>
        <v>0</v>
      </c>
      <c r="AH20" s="55">
        <f t="shared" si="18"/>
        <v>0</v>
      </c>
      <c r="AI20" s="55">
        <f t="shared" si="19"/>
        <v>0</v>
      </c>
      <c r="AJ20" s="55">
        <f t="shared" si="20"/>
        <v>0</v>
      </c>
      <c r="AK20" s="55">
        <f t="shared" si="11"/>
        <v>0</v>
      </c>
      <c r="AL20" s="55">
        <f t="shared" si="12"/>
        <v>0</v>
      </c>
      <c r="AM20" s="55">
        <f t="shared" si="13"/>
        <v>0</v>
      </c>
    </row>
    <row r="21" spans="1:39" x14ac:dyDescent="0.25">
      <c r="A21" s="47">
        <v>17</v>
      </c>
      <c r="B21" s="358" t="str">
        <f>IF(AND(E21&lt;&gt;0,D21&lt;&gt;0,F21&lt;&gt;0),IF(C21&lt;&gt;0,CONCATENATE(C21,"-AGr",VLOOKUP(D21,Listen!$A$2:$G$45,7,FALSE),"-",E21,"-",F21,),CONCATENATE("AGr",VLOOKUP(D21,Listen!$A$2:$G$45,7,FALSE),"-",E21,"-",F21)),"keine vollständige ID")</f>
        <v>keine vollständige ID</v>
      </c>
      <c r="C21" s="438">
        <f>'[2]III_SAV-Details_NB'!B27</f>
        <v>0</v>
      </c>
      <c r="D21" s="438">
        <f>'[2]III_SAV-Details_NB'!C27</f>
        <v>0</v>
      </c>
      <c r="E21" s="359">
        <f>'[2]III_SAV-Details_NB'!D27</f>
        <v>0</v>
      </c>
      <c r="F21" s="490"/>
      <c r="G21" s="281">
        <f>'[2]III_SAV-Details_NB'!X27</f>
        <v>0</v>
      </c>
      <c r="H21" s="281">
        <f t="shared" si="25"/>
        <v>0</v>
      </c>
      <c r="I21" s="281">
        <f>IF(con_EOGJahr=2025,'[2]III_SAV-Details_NB'!AA27,IF(con_EOGJahr=2026,'[2]III_SAV-Details_NB'!AB27,'[2]III_SAV-Details_NB'!AC27))</f>
        <v>0</v>
      </c>
      <c r="J21" s="282"/>
      <c r="K21" s="282"/>
      <c r="L21" s="282"/>
      <c r="M21" s="282"/>
      <c r="N21" s="282"/>
      <c r="O21" s="282"/>
      <c r="P21" s="52">
        <f t="shared" si="26"/>
        <v>0</v>
      </c>
      <c r="Q21" s="60"/>
      <c r="R21" s="53">
        <f t="shared" si="44"/>
        <v>0</v>
      </c>
      <c r="S21" s="59"/>
      <c r="T21" s="61"/>
      <c r="U21" s="342" t="str">
        <f t="shared" ref="U21:U29" si="49">+W21</f>
        <v>k.A.</v>
      </c>
      <c r="V21" s="343" t="str">
        <f t="shared" si="46"/>
        <v>k.A.</v>
      </c>
      <c r="W21" s="343" t="str">
        <f>IFERROR(IF(OR($D21="",$E21=0,con_Ende=0),"k.A.",IF(VLOOKUP($D21,rng_ND,5,0)="Nein",VLOOKUP($D21,rng_ND,2,FALSE),MIN(VLOOKUP($D21,rng_ND,2,FALSE),A_Stammdaten!$B$19-D_SAV!$E21+1))),"k.A.")</f>
        <v>k.A.</v>
      </c>
      <c r="X21" s="343" t="str">
        <f t="shared" si="47"/>
        <v>k.A.</v>
      </c>
      <c r="Y21" s="62"/>
      <c r="Z21" s="48">
        <f t="shared" si="48"/>
        <v>0</v>
      </c>
      <c r="AA21" s="457"/>
      <c r="AB21" s="55">
        <f t="shared" si="16"/>
        <v>0</v>
      </c>
      <c r="AC21" s="55">
        <f>IF(A_Stammdaten!$B$25="ja",D_SAV!AA21,D_SAV!AB21)</f>
        <v>0</v>
      </c>
      <c r="AD21" s="478">
        <f>IF(AC21=0,0,IF(U21-(con_EOGJahr-D_SAV!E21)&lt;=0,AC21,AC21/V21))</f>
        <v>0</v>
      </c>
      <c r="AE21" s="478">
        <f>IFERROR(IF(AND(VLOOKUP(D21,rng_ND,5,FALSE)="Ja",D_SAV!T21="degressiv"),D_SAV!AC21*Y21/100,0),0)</f>
        <v>0</v>
      </c>
      <c r="AF21" s="55">
        <f>IFERROR(IF(VLOOKUP(D21,rng_ND,5,FALSE)="Ja",MAX(D_SAV!AD21:AE21),D_SAV!AD21),0)</f>
        <v>0</v>
      </c>
      <c r="AG21" s="55">
        <f t="shared" si="17"/>
        <v>0</v>
      </c>
      <c r="AH21" s="55">
        <f t="shared" si="18"/>
        <v>0</v>
      </c>
      <c r="AI21" s="55">
        <f t="shared" si="19"/>
        <v>0</v>
      </c>
      <c r="AJ21" s="55">
        <f t="shared" si="20"/>
        <v>0</v>
      </c>
      <c r="AK21" s="55">
        <f t="shared" si="11"/>
        <v>0</v>
      </c>
      <c r="AL21" s="55">
        <f t="shared" si="12"/>
        <v>0</v>
      </c>
      <c r="AM21" s="55">
        <f t="shared" si="13"/>
        <v>0</v>
      </c>
    </row>
    <row r="22" spans="1:39" x14ac:dyDescent="0.25">
      <c r="A22" s="47">
        <v>18</v>
      </c>
      <c r="B22" s="358" t="str">
        <f>IF(AND(E22&lt;&gt;0,D22&lt;&gt;0,F22&lt;&gt;0),IF(C22&lt;&gt;0,CONCATENATE(C22,"-AGr",VLOOKUP(D22,Listen!$A$2:$G$45,7,FALSE),"-",E22,"-",F22,),CONCATENATE("AGr",VLOOKUP(D22,Listen!$A$2:$G$45,7,FALSE),"-",E22,"-",F22)),"keine vollständige ID")</f>
        <v>keine vollständige ID</v>
      </c>
      <c r="C22" s="438">
        <f>'[2]III_SAV-Details_NB'!B28</f>
        <v>0</v>
      </c>
      <c r="D22" s="438">
        <f>'[2]III_SAV-Details_NB'!C28</f>
        <v>0</v>
      </c>
      <c r="E22" s="359">
        <f>'[2]III_SAV-Details_NB'!D28</f>
        <v>0</v>
      </c>
      <c r="F22" s="490"/>
      <c r="G22" s="281">
        <f>'[2]III_SAV-Details_NB'!X28</f>
        <v>0</v>
      </c>
      <c r="H22" s="281">
        <f t="shared" si="25"/>
        <v>0</v>
      </c>
      <c r="I22" s="281">
        <f>IF(con_EOGJahr=2025,'[2]III_SAV-Details_NB'!AA28,IF(con_EOGJahr=2026,'[2]III_SAV-Details_NB'!AB28,'[2]III_SAV-Details_NB'!AC28))</f>
        <v>0</v>
      </c>
      <c r="J22" s="282"/>
      <c r="K22" s="282"/>
      <c r="L22" s="282"/>
      <c r="M22" s="282"/>
      <c r="N22" s="282"/>
      <c r="O22" s="282"/>
      <c r="P22" s="52">
        <f t="shared" si="26"/>
        <v>0</v>
      </c>
      <c r="Q22" s="60"/>
      <c r="R22" s="53">
        <f t="shared" si="44"/>
        <v>0</v>
      </c>
      <c r="S22" s="59"/>
      <c r="T22" s="61"/>
      <c r="U22" s="342" t="str">
        <f t="shared" si="49"/>
        <v>k.A.</v>
      </c>
      <c r="V22" s="343" t="str">
        <f t="shared" si="46"/>
        <v>k.A.</v>
      </c>
      <c r="W22" s="343" t="str">
        <f>IFERROR(IF(OR($D22="",$E22=0,con_Ende=0),"k.A.",IF(VLOOKUP($D22,rng_ND,5,0)="Nein",VLOOKUP($D22,rng_ND,2,FALSE),MIN(VLOOKUP($D22,rng_ND,2,FALSE),A_Stammdaten!$B$19-D_SAV!$E22+1))),"k.A.")</f>
        <v>k.A.</v>
      </c>
      <c r="X22" s="343" t="str">
        <f t="shared" si="47"/>
        <v>k.A.</v>
      </c>
      <c r="Y22" s="62"/>
      <c r="Z22" s="48">
        <f t="shared" si="48"/>
        <v>0</v>
      </c>
      <c r="AA22" s="457"/>
      <c r="AB22" s="55">
        <f t="shared" si="16"/>
        <v>0</v>
      </c>
      <c r="AC22" s="55">
        <f>IF(A_Stammdaten!$B$25="ja",D_SAV!AA22,D_SAV!AB22)</f>
        <v>0</v>
      </c>
      <c r="AD22" s="478">
        <f>IF(AC22=0,0,IF(U22-(con_EOGJahr-D_SAV!E22)&lt;=0,AC22,AC22/V22))</f>
        <v>0</v>
      </c>
      <c r="AE22" s="478">
        <f>IFERROR(IF(AND(VLOOKUP(D22,rng_ND,5,FALSE)="Ja",D_SAV!T22="degressiv"),D_SAV!AC22*Y22/100,0),0)</f>
        <v>0</v>
      </c>
      <c r="AF22" s="55">
        <f>IFERROR(IF(VLOOKUP(D22,rng_ND,5,FALSE)="Ja",MAX(D_SAV!AD22:AE22),D_SAV!AD22),0)</f>
        <v>0</v>
      </c>
      <c r="AG22" s="55">
        <f t="shared" si="17"/>
        <v>0</v>
      </c>
      <c r="AH22" s="55">
        <f t="shared" si="18"/>
        <v>0</v>
      </c>
      <c r="AI22" s="55">
        <f t="shared" si="19"/>
        <v>0</v>
      </c>
      <c r="AJ22" s="55">
        <f t="shared" si="20"/>
        <v>0</v>
      </c>
      <c r="AK22" s="55">
        <f t="shared" si="11"/>
        <v>0</v>
      </c>
      <c r="AL22" s="55">
        <f t="shared" si="12"/>
        <v>0</v>
      </c>
      <c r="AM22" s="55">
        <f t="shared" si="13"/>
        <v>0</v>
      </c>
    </row>
    <row r="23" spans="1:39" x14ac:dyDescent="0.25">
      <c r="A23" s="47">
        <v>19</v>
      </c>
      <c r="B23" s="358" t="str">
        <f>IF(AND(E23&lt;&gt;0,D23&lt;&gt;0,F23&lt;&gt;0),IF(C23&lt;&gt;0,CONCATENATE(C23,"-AGr",VLOOKUP(D23,Listen!$A$2:$G$45,7,FALSE),"-",E23,"-",F23,),CONCATENATE("AGr",VLOOKUP(D23,Listen!$A$2:$G$45,7,FALSE),"-",E23,"-",F23)),"keine vollständige ID")</f>
        <v>keine vollständige ID</v>
      </c>
      <c r="C23" s="438">
        <f>'[2]III_SAV-Details_NB'!B29</f>
        <v>0</v>
      </c>
      <c r="D23" s="438">
        <f>'[2]III_SAV-Details_NB'!C29</f>
        <v>0</v>
      </c>
      <c r="E23" s="359">
        <f>'[2]III_SAV-Details_NB'!D29</f>
        <v>0</v>
      </c>
      <c r="F23" s="490"/>
      <c r="G23" s="281">
        <f>'[2]III_SAV-Details_NB'!X29</f>
        <v>0</v>
      </c>
      <c r="H23" s="281">
        <f t="shared" si="25"/>
        <v>0</v>
      </c>
      <c r="I23" s="281">
        <f>IF(con_EOGJahr=2025,'[2]III_SAV-Details_NB'!AA29,IF(con_EOGJahr=2026,'[2]III_SAV-Details_NB'!AB29,'[2]III_SAV-Details_NB'!AC29))</f>
        <v>0</v>
      </c>
      <c r="J23" s="282"/>
      <c r="K23" s="282"/>
      <c r="L23" s="282"/>
      <c r="M23" s="282"/>
      <c r="N23" s="282"/>
      <c r="O23" s="282"/>
      <c r="P23" s="52">
        <f t="shared" si="26"/>
        <v>0</v>
      </c>
      <c r="Q23" s="60"/>
      <c r="R23" s="53">
        <f t="shared" si="44"/>
        <v>0</v>
      </c>
      <c r="S23" s="59"/>
      <c r="T23" s="61"/>
      <c r="U23" s="342" t="str">
        <f t="shared" si="49"/>
        <v>k.A.</v>
      </c>
      <c r="V23" s="343" t="str">
        <f t="shared" si="46"/>
        <v>k.A.</v>
      </c>
      <c r="W23" s="343" t="str">
        <f>IFERROR(IF(OR($D23="",$E23=0,con_Ende=0),"k.A.",IF(VLOOKUP($D23,rng_ND,5,0)="Nein",VLOOKUP($D23,rng_ND,2,FALSE),MIN(VLOOKUP($D23,rng_ND,2,FALSE),A_Stammdaten!$B$19-D_SAV!$E23+1))),"k.A.")</f>
        <v>k.A.</v>
      </c>
      <c r="X23" s="343" t="str">
        <f t="shared" si="47"/>
        <v>k.A.</v>
      </c>
      <c r="Y23" s="62"/>
      <c r="Z23" s="48">
        <f t="shared" si="48"/>
        <v>0</v>
      </c>
      <c r="AA23" s="457"/>
      <c r="AB23" s="55">
        <f t="shared" si="16"/>
        <v>0</v>
      </c>
      <c r="AC23" s="55">
        <f>IF(A_Stammdaten!$B$25="ja",D_SAV!AA23,D_SAV!AB23)</f>
        <v>0</v>
      </c>
      <c r="AD23" s="478">
        <f>IF(AC23=0,0,IF(U23-(con_EOGJahr-D_SAV!E23)&lt;=0,AC23,AC23/V23))</f>
        <v>0</v>
      </c>
      <c r="AE23" s="478">
        <f>IFERROR(IF(AND(VLOOKUP(D23,rng_ND,5,FALSE)="Ja",D_SAV!T23="degressiv"),D_SAV!AC23*Y23/100,0),0)</f>
        <v>0</v>
      </c>
      <c r="AF23" s="55">
        <f>IFERROR(IF(VLOOKUP(D23,rng_ND,5,FALSE)="Ja",MAX(D_SAV!AD23:AE23),D_SAV!AD23),0)</f>
        <v>0</v>
      </c>
      <c r="AG23" s="55">
        <f t="shared" si="17"/>
        <v>0</v>
      </c>
      <c r="AH23" s="55">
        <f t="shared" si="18"/>
        <v>0</v>
      </c>
      <c r="AI23" s="55">
        <f t="shared" si="19"/>
        <v>0</v>
      </c>
      <c r="AJ23" s="55">
        <f t="shared" si="20"/>
        <v>0</v>
      </c>
      <c r="AK23" s="55">
        <f t="shared" si="11"/>
        <v>0</v>
      </c>
      <c r="AL23" s="55">
        <f t="shared" si="12"/>
        <v>0</v>
      </c>
      <c r="AM23" s="55">
        <f t="shared" si="13"/>
        <v>0</v>
      </c>
    </row>
    <row r="24" spans="1:39" x14ac:dyDescent="0.25">
      <c r="A24" s="47">
        <v>20</v>
      </c>
      <c r="B24" s="358" t="str">
        <f>IF(AND(E24&lt;&gt;0,D24&lt;&gt;0,F24&lt;&gt;0),IF(C24&lt;&gt;0,CONCATENATE(C24,"-AGr",VLOOKUP(D24,Listen!$A$2:$G$45,7,FALSE),"-",E24,"-",F24,),CONCATENATE("AGr",VLOOKUP(D24,Listen!$A$2:$G$45,7,FALSE),"-",E24,"-",F24)),"keine vollständige ID")</f>
        <v>keine vollständige ID</v>
      </c>
      <c r="C24" s="438">
        <f>'[2]III_SAV-Details_NB'!B30</f>
        <v>0</v>
      </c>
      <c r="D24" s="438">
        <f>'[2]III_SAV-Details_NB'!C30</f>
        <v>0</v>
      </c>
      <c r="E24" s="359">
        <f>'[2]III_SAV-Details_NB'!D30</f>
        <v>0</v>
      </c>
      <c r="F24" s="490"/>
      <c r="G24" s="281">
        <f>'[2]III_SAV-Details_NB'!X30</f>
        <v>0</v>
      </c>
      <c r="H24" s="281">
        <f t="shared" si="25"/>
        <v>0</v>
      </c>
      <c r="I24" s="281">
        <f>IF(con_EOGJahr=2025,'[2]III_SAV-Details_NB'!AA30,IF(con_EOGJahr=2026,'[2]III_SAV-Details_NB'!AB30,'[2]III_SAV-Details_NB'!AC30))</f>
        <v>0</v>
      </c>
      <c r="J24" s="282"/>
      <c r="K24" s="282"/>
      <c r="L24" s="282"/>
      <c r="M24" s="282"/>
      <c r="N24" s="282"/>
      <c r="O24" s="282"/>
      <c r="P24" s="52">
        <f t="shared" si="26"/>
        <v>0</v>
      </c>
      <c r="Q24" s="60"/>
      <c r="R24" s="53">
        <f t="shared" si="44"/>
        <v>0</v>
      </c>
      <c r="S24" s="59"/>
      <c r="T24" s="61"/>
      <c r="U24" s="342" t="str">
        <f t="shared" si="49"/>
        <v>k.A.</v>
      </c>
      <c r="V24" s="343" t="str">
        <f t="shared" si="46"/>
        <v>k.A.</v>
      </c>
      <c r="W24" s="343" t="str">
        <f>IFERROR(IF(OR($D24="",$E24=0,con_Ende=0),"k.A.",IF(VLOOKUP($D24,rng_ND,5,0)="Nein",VLOOKUP($D24,rng_ND,2,FALSE),MIN(VLOOKUP($D24,rng_ND,2,FALSE),A_Stammdaten!$B$19-D_SAV!$E24+1))),"k.A.")</f>
        <v>k.A.</v>
      </c>
      <c r="X24" s="343" t="str">
        <f t="shared" si="47"/>
        <v>k.A.</v>
      </c>
      <c r="Y24" s="62"/>
      <c r="Z24" s="48">
        <f t="shared" si="48"/>
        <v>0</v>
      </c>
      <c r="AA24" s="457"/>
      <c r="AB24" s="55">
        <f t="shared" si="16"/>
        <v>0</v>
      </c>
      <c r="AC24" s="55">
        <f>IF(A_Stammdaten!$B$25="ja",D_SAV!AA24,D_SAV!AB24)</f>
        <v>0</v>
      </c>
      <c r="AD24" s="478">
        <f>IF(AC24=0,0,IF(U24-(con_EOGJahr-D_SAV!E24)&lt;=0,AC24,AC24/V24))</f>
        <v>0</v>
      </c>
      <c r="AE24" s="478">
        <f>IFERROR(IF(AND(VLOOKUP(D24,rng_ND,5,FALSE)="Ja",D_SAV!T24="degressiv"),D_SAV!AC24*Y24/100,0),0)</f>
        <v>0</v>
      </c>
      <c r="AF24" s="55">
        <f>IFERROR(IF(VLOOKUP(D24,rng_ND,5,FALSE)="Ja",MAX(D_SAV!AD24:AE24),D_SAV!AD24),0)</f>
        <v>0</v>
      </c>
      <c r="AG24" s="55">
        <f t="shared" si="17"/>
        <v>0</v>
      </c>
      <c r="AH24" s="55">
        <f t="shared" si="18"/>
        <v>0</v>
      </c>
      <c r="AI24" s="55">
        <f t="shared" si="19"/>
        <v>0</v>
      </c>
      <c r="AJ24" s="55">
        <f t="shared" si="20"/>
        <v>0</v>
      </c>
      <c r="AK24" s="55">
        <f t="shared" si="11"/>
        <v>0</v>
      </c>
      <c r="AL24" s="55">
        <f t="shared" si="12"/>
        <v>0</v>
      </c>
      <c r="AM24" s="55">
        <f t="shared" si="13"/>
        <v>0</v>
      </c>
    </row>
    <row r="25" spans="1:39" x14ac:dyDescent="0.25">
      <c r="A25" s="47">
        <v>21</v>
      </c>
      <c r="B25" s="358" t="str">
        <f>IF(AND(E25&lt;&gt;0,D25&lt;&gt;0,F25&lt;&gt;0),IF(C25&lt;&gt;0,CONCATENATE(C25,"-AGr",VLOOKUP(D25,Listen!$A$2:$G$45,7,FALSE),"-",E25,"-",F25,),CONCATENATE("AGr",VLOOKUP(D25,Listen!$A$2:$G$45,7,FALSE),"-",E25,"-",F25)),"keine vollständige ID")</f>
        <v>keine vollständige ID</v>
      </c>
      <c r="C25" s="438">
        <f>'[2]III_SAV-Details_NB'!B31</f>
        <v>0</v>
      </c>
      <c r="D25" s="438">
        <f>'[2]III_SAV-Details_NB'!C31</f>
        <v>0</v>
      </c>
      <c r="E25" s="359">
        <f>'[2]III_SAV-Details_NB'!D31</f>
        <v>0</v>
      </c>
      <c r="F25" s="490"/>
      <c r="G25" s="281">
        <f>'[2]III_SAV-Details_NB'!X31</f>
        <v>0</v>
      </c>
      <c r="H25" s="281">
        <f t="shared" si="25"/>
        <v>0</v>
      </c>
      <c r="I25" s="281">
        <f>IF(con_EOGJahr=2025,'[2]III_SAV-Details_NB'!AA31,IF(con_EOGJahr=2026,'[2]III_SAV-Details_NB'!AB31,'[2]III_SAV-Details_NB'!AC31))</f>
        <v>0</v>
      </c>
      <c r="J25" s="282"/>
      <c r="K25" s="282"/>
      <c r="L25" s="282"/>
      <c r="M25" s="282"/>
      <c r="N25" s="282"/>
      <c r="O25" s="282"/>
      <c r="P25" s="52">
        <f t="shared" si="26"/>
        <v>0</v>
      </c>
      <c r="Q25" s="60"/>
      <c r="R25" s="53">
        <f t="shared" si="44"/>
        <v>0</v>
      </c>
      <c r="S25" s="59"/>
      <c r="T25" s="61"/>
      <c r="U25" s="342" t="str">
        <f t="shared" si="49"/>
        <v>k.A.</v>
      </c>
      <c r="V25" s="343" t="str">
        <f t="shared" si="46"/>
        <v>k.A.</v>
      </c>
      <c r="W25" s="343" t="str">
        <f>IFERROR(IF(OR($D25="",$E25=0,con_Ende=0),"k.A.",IF(VLOOKUP($D25,rng_ND,5,0)="Nein",VLOOKUP($D25,rng_ND,2,FALSE),MIN(VLOOKUP($D25,rng_ND,2,FALSE),A_Stammdaten!$B$19-D_SAV!$E25+1))),"k.A.")</f>
        <v>k.A.</v>
      </c>
      <c r="X25" s="343" t="str">
        <f t="shared" si="47"/>
        <v>k.A.</v>
      </c>
      <c r="Y25" s="62"/>
      <c r="Z25" s="48">
        <f t="shared" si="48"/>
        <v>0</v>
      </c>
      <c r="AA25" s="457"/>
      <c r="AB25" s="55">
        <f t="shared" si="16"/>
        <v>0</v>
      </c>
      <c r="AC25" s="55">
        <f>IF(A_Stammdaten!$B$25="ja",D_SAV!AA25,D_SAV!AB25)</f>
        <v>0</v>
      </c>
      <c r="AD25" s="478">
        <f>IF(AC25=0,0,IF(U25-(con_EOGJahr-D_SAV!E25)&lt;=0,AC25,AC25/V25))</f>
        <v>0</v>
      </c>
      <c r="AE25" s="478">
        <f>IFERROR(IF(AND(VLOOKUP(D25,rng_ND,5,FALSE)="Ja",D_SAV!T25="degressiv"),D_SAV!AC25*Y25/100,0),0)</f>
        <v>0</v>
      </c>
      <c r="AF25" s="55">
        <f>IFERROR(IF(VLOOKUP(D25,rng_ND,5,FALSE)="Ja",MAX(D_SAV!AD25:AE25),D_SAV!AD25),0)</f>
        <v>0</v>
      </c>
      <c r="AG25" s="55">
        <f t="shared" si="17"/>
        <v>0</v>
      </c>
      <c r="AH25" s="55">
        <f t="shared" si="18"/>
        <v>0</v>
      </c>
      <c r="AI25" s="55">
        <f t="shared" si="19"/>
        <v>0</v>
      </c>
      <c r="AJ25" s="55">
        <f t="shared" si="20"/>
        <v>0</v>
      </c>
      <c r="AK25" s="55">
        <f t="shared" si="11"/>
        <v>0</v>
      </c>
      <c r="AL25" s="55">
        <f t="shared" si="12"/>
        <v>0</v>
      </c>
      <c r="AM25" s="55">
        <f t="shared" si="13"/>
        <v>0</v>
      </c>
    </row>
    <row r="26" spans="1:39" x14ac:dyDescent="0.25">
      <c r="A26" s="47">
        <v>22</v>
      </c>
      <c r="B26" s="358" t="str">
        <f>IF(AND(E26&lt;&gt;0,D26&lt;&gt;0,F26&lt;&gt;0),IF(C26&lt;&gt;0,CONCATENATE(C26,"-AGr",VLOOKUP(D26,Listen!$A$2:$G$45,7,FALSE),"-",E26,"-",F26,),CONCATENATE("AGr",VLOOKUP(D26,Listen!$A$2:$G$45,7,FALSE),"-",E26,"-",F26)),"keine vollständige ID")</f>
        <v>keine vollständige ID</v>
      </c>
      <c r="C26" s="438">
        <f>'[2]III_SAV-Details_NB'!B32</f>
        <v>0</v>
      </c>
      <c r="D26" s="438">
        <f>'[2]III_SAV-Details_NB'!C32</f>
        <v>0</v>
      </c>
      <c r="E26" s="359">
        <f>'[2]III_SAV-Details_NB'!D32</f>
        <v>0</v>
      </c>
      <c r="F26" s="490"/>
      <c r="G26" s="281">
        <f>'[2]III_SAV-Details_NB'!X32</f>
        <v>0</v>
      </c>
      <c r="H26" s="281">
        <f t="shared" si="25"/>
        <v>0</v>
      </c>
      <c r="I26" s="281">
        <f>IF(con_EOGJahr=2025,'[2]III_SAV-Details_NB'!AA32,IF(con_EOGJahr=2026,'[2]III_SAV-Details_NB'!AB32,'[2]III_SAV-Details_NB'!AC32))</f>
        <v>0</v>
      </c>
      <c r="J26" s="282"/>
      <c r="K26" s="282"/>
      <c r="L26" s="282"/>
      <c r="M26" s="282"/>
      <c r="N26" s="282"/>
      <c r="O26" s="282"/>
      <c r="P26" s="52">
        <f t="shared" si="26"/>
        <v>0</v>
      </c>
      <c r="Q26" s="60"/>
      <c r="R26" s="53">
        <f t="shared" si="44"/>
        <v>0</v>
      </c>
      <c r="S26" s="59"/>
      <c r="T26" s="61"/>
      <c r="U26" s="342" t="str">
        <f t="shared" si="49"/>
        <v>k.A.</v>
      </c>
      <c r="V26" s="343" t="str">
        <f t="shared" si="46"/>
        <v>k.A.</v>
      </c>
      <c r="W26" s="343" t="str">
        <f>IFERROR(IF(OR($D26="",$E26=0,con_Ende=0),"k.A.",IF(VLOOKUP($D26,rng_ND,5,0)="Nein",VLOOKUP($D26,rng_ND,2,FALSE),MIN(VLOOKUP($D26,rng_ND,2,FALSE),A_Stammdaten!$B$19-D_SAV!$E26+1))),"k.A.")</f>
        <v>k.A.</v>
      </c>
      <c r="X26" s="343" t="str">
        <f t="shared" si="47"/>
        <v>k.A.</v>
      </c>
      <c r="Y26" s="62"/>
      <c r="Z26" s="48">
        <f t="shared" si="48"/>
        <v>0</v>
      </c>
      <c r="AA26" s="457"/>
      <c r="AB26" s="55">
        <f t="shared" si="16"/>
        <v>0</v>
      </c>
      <c r="AC26" s="55">
        <f>IF(A_Stammdaten!$B$25="ja",D_SAV!AA26,D_SAV!AB26)</f>
        <v>0</v>
      </c>
      <c r="AD26" s="478">
        <f>IF(AC26=0,0,IF(U26-(con_EOGJahr-D_SAV!E26)&lt;=0,AC26,AC26/V26))</f>
        <v>0</v>
      </c>
      <c r="AE26" s="478">
        <f>IFERROR(IF(AND(VLOOKUP(D26,rng_ND,5,FALSE)="Ja",D_SAV!T26="degressiv"),D_SAV!AC26*Y26/100,0),0)</f>
        <v>0</v>
      </c>
      <c r="AF26" s="55">
        <f>IFERROR(IF(VLOOKUP(D26,rng_ND,5,FALSE)="Ja",MAX(D_SAV!AD26:AE26),D_SAV!AD26),0)</f>
        <v>0</v>
      </c>
      <c r="AG26" s="55">
        <f t="shared" si="17"/>
        <v>0</v>
      </c>
      <c r="AH26" s="55">
        <f t="shared" si="18"/>
        <v>0</v>
      </c>
      <c r="AI26" s="55">
        <f t="shared" si="19"/>
        <v>0</v>
      </c>
      <c r="AJ26" s="55">
        <f t="shared" si="20"/>
        <v>0</v>
      </c>
      <c r="AK26" s="55">
        <f t="shared" si="11"/>
        <v>0</v>
      </c>
      <c r="AL26" s="55">
        <f t="shared" si="12"/>
        <v>0</v>
      </c>
      <c r="AM26" s="55">
        <f t="shared" si="13"/>
        <v>0</v>
      </c>
    </row>
    <row r="27" spans="1:39" x14ac:dyDescent="0.25">
      <c r="A27" s="47">
        <v>23</v>
      </c>
      <c r="B27" s="358" t="str">
        <f>IF(AND(E27&lt;&gt;0,D27&lt;&gt;0,F27&lt;&gt;0),IF(C27&lt;&gt;0,CONCATENATE(C27,"-AGr",VLOOKUP(D27,Listen!$A$2:$G$45,7,FALSE),"-",E27,"-",F27,),CONCATENATE("AGr",VLOOKUP(D27,Listen!$A$2:$G$45,7,FALSE),"-",E27,"-",F27)),"keine vollständige ID")</f>
        <v>keine vollständige ID</v>
      </c>
      <c r="C27" s="438">
        <f>'[2]III_SAV-Details_NB'!B33</f>
        <v>0</v>
      </c>
      <c r="D27" s="438">
        <f>'[2]III_SAV-Details_NB'!C33</f>
        <v>0</v>
      </c>
      <c r="E27" s="359">
        <f>'[2]III_SAV-Details_NB'!D33</f>
        <v>0</v>
      </c>
      <c r="F27" s="490"/>
      <c r="G27" s="281">
        <f>'[2]III_SAV-Details_NB'!X33</f>
        <v>0</v>
      </c>
      <c r="H27" s="281">
        <f t="shared" si="25"/>
        <v>0</v>
      </c>
      <c r="I27" s="281">
        <f>IF(con_EOGJahr=2025,'[2]III_SAV-Details_NB'!AA33,IF(con_EOGJahr=2026,'[2]III_SAV-Details_NB'!AB33,'[2]III_SAV-Details_NB'!AC33))</f>
        <v>0</v>
      </c>
      <c r="J27" s="282"/>
      <c r="K27" s="282"/>
      <c r="L27" s="282"/>
      <c r="M27" s="282"/>
      <c r="N27" s="282"/>
      <c r="O27" s="282"/>
      <c r="P27" s="52">
        <f t="shared" si="26"/>
        <v>0</v>
      </c>
      <c r="Q27" s="60"/>
      <c r="R27" s="53">
        <f t="shared" si="44"/>
        <v>0</v>
      </c>
      <c r="S27" s="59"/>
      <c r="T27" s="61"/>
      <c r="U27" s="342" t="str">
        <f t="shared" si="49"/>
        <v>k.A.</v>
      </c>
      <c r="V27" s="343" t="str">
        <f t="shared" si="46"/>
        <v>k.A.</v>
      </c>
      <c r="W27" s="343" t="str">
        <f>IFERROR(IF(OR($D27="",$E27=0,con_Ende=0),"k.A.",IF(VLOOKUP($D27,rng_ND,5,0)="Nein",VLOOKUP($D27,rng_ND,2,FALSE),MIN(VLOOKUP($D27,rng_ND,2,FALSE),A_Stammdaten!$B$19-D_SAV!$E27+1))),"k.A.")</f>
        <v>k.A.</v>
      </c>
      <c r="X27" s="343" t="str">
        <f t="shared" si="47"/>
        <v>k.A.</v>
      </c>
      <c r="Y27" s="62"/>
      <c r="Z27" s="48">
        <f t="shared" si="48"/>
        <v>0</v>
      </c>
      <c r="AA27" s="457"/>
      <c r="AB27" s="55">
        <f t="shared" si="16"/>
        <v>0</v>
      </c>
      <c r="AC27" s="55">
        <f>IF(A_Stammdaten!$B$25="ja",D_SAV!AA27,D_SAV!AB27)</f>
        <v>0</v>
      </c>
      <c r="AD27" s="478">
        <f>IF(AC27=0,0,IF(U27-(con_EOGJahr-D_SAV!E27)&lt;=0,AC27,AC27/V27))</f>
        <v>0</v>
      </c>
      <c r="AE27" s="478">
        <f>IFERROR(IF(AND(VLOOKUP(D27,rng_ND,5,FALSE)="Ja",D_SAV!T27="degressiv"),D_SAV!AC27*Y27/100,0),0)</f>
        <v>0</v>
      </c>
      <c r="AF27" s="55">
        <f>IFERROR(IF(VLOOKUP(D27,rng_ND,5,FALSE)="Ja",MAX(D_SAV!AD27:AE27),D_SAV!AD27),0)</f>
        <v>0</v>
      </c>
      <c r="AG27" s="55">
        <f t="shared" si="17"/>
        <v>0</v>
      </c>
      <c r="AH27" s="55">
        <f t="shared" si="18"/>
        <v>0</v>
      </c>
      <c r="AI27" s="55">
        <f t="shared" si="19"/>
        <v>0</v>
      </c>
      <c r="AJ27" s="55">
        <f t="shared" si="20"/>
        <v>0</v>
      </c>
      <c r="AK27" s="55">
        <f t="shared" si="11"/>
        <v>0</v>
      </c>
      <c r="AL27" s="55">
        <f t="shared" si="12"/>
        <v>0</v>
      </c>
      <c r="AM27" s="55">
        <f t="shared" si="13"/>
        <v>0</v>
      </c>
    </row>
    <row r="28" spans="1:39" x14ac:dyDescent="0.25">
      <c r="A28" s="47">
        <v>24</v>
      </c>
      <c r="B28" s="358" t="str">
        <f>IF(AND(E28&lt;&gt;0,D28&lt;&gt;0,F28&lt;&gt;0),IF(C28&lt;&gt;0,CONCATENATE(C28,"-AGr",VLOOKUP(D28,Listen!$A$2:$G$45,7,FALSE),"-",E28,"-",F28,),CONCATENATE("AGr",VLOOKUP(D28,Listen!$A$2:$G$45,7,FALSE),"-",E28,"-",F28)),"keine vollständige ID")</f>
        <v>keine vollständige ID</v>
      </c>
      <c r="C28" s="438">
        <f>'[2]III_SAV-Details_NB'!B34</f>
        <v>0</v>
      </c>
      <c r="D28" s="438">
        <f>'[2]III_SAV-Details_NB'!C34</f>
        <v>0</v>
      </c>
      <c r="E28" s="359">
        <f>'[2]III_SAV-Details_NB'!D34</f>
        <v>0</v>
      </c>
      <c r="F28" s="490"/>
      <c r="G28" s="281">
        <f>'[2]III_SAV-Details_NB'!X34</f>
        <v>0</v>
      </c>
      <c r="H28" s="281">
        <f t="shared" si="25"/>
        <v>0</v>
      </c>
      <c r="I28" s="281">
        <f>IF(con_EOGJahr=2025,'[2]III_SAV-Details_NB'!AA34,IF(con_EOGJahr=2026,'[2]III_SAV-Details_NB'!AB34,'[2]III_SAV-Details_NB'!AC34))</f>
        <v>0</v>
      </c>
      <c r="J28" s="282"/>
      <c r="K28" s="282"/>
      <c r="L28" s="282"/>
      <c r="M28" s="282"/>
      <c r="N28" s="282"/>
      <c r="O28" s="282"/>
      <c r="P28" s="52">
        <f t="shared" si="26"/>
        <v>0</v>
      </c>
      <c r="Q28" s="60"/>
      <c r="R28" s="53">
        <f t="shared" si="44"/>
        <v>0</v>
      </c>
      <c r="S28" s="59"/>
      <c r="T28" s="61"/>
      <c r="U28" s="342" t="str">
        <f t="shared" si="49"/>
        <v>k.A.</v>
      </c>
      <c r="V28" s="343" t="str">
        <f t="shared" si="46"/>
        <v>k.A.</v>
      </c>
      <c r="W28" s="343" t="str">
        <f>IFERROR(IF(OR($D28="",$E28=0,con_Ende=0),"k.A.",IF(VLOOKUP($D28,rng_ND,5,0)="Nein",VLOOKUP($D28,rng_ND,2,FALSE),MIN(VLOOKUP($D28,rng_ND,2,FALSE),A_Stammdaten!$B$19-D_SAV!$E28+1))),"k.A.")</f>
        <v>k.A.</v>
      </c>
      <c r="X28" s="343" t="str">
        <f t="shared" si="47"/>
        <v>k.A.</v>
      </c>
      <c r="Y28" s="62"/>
      <c r="Z28" s="48">
        <f t="shared" si="48"/>
        <v>0</v>
      </c>
      <c r="AA28" s="457"/>
      <c r="AB28" s="55">
        <f t="shared" si="16"/>
        <v>0</v>
      </c>
      <c r="AC28" s="55">
        <f>IF(A_Stammdaten!$B$25="ja",D_SAV!AA28,D_SAV!AB28)</f>
        <v>0</v>
      </c>
      <c r="AD28" s="478">
        <f>IF(AC28=0,0,IF(U28-(con_EOGJahr-D_SAV!E28)&lt;=0,AC28,AC28/V28))</f>
        <v>0</v>
      </c>
      <c r="AE28" s="478">
        <f>IFERROR(IF(AND(VLOOKUP(D28,rng_ND,5,FALSE)="Ja",D_SAV!T28="degressiv"),D_SAV!AC28*Y28/100,0),0)</f>
        <v>0</v>
      </c>
      <c r="AF28" s="55">
        <f>IFERROR(IF(VLOOKUP(D28,rng_ND,5,FALSE)="Ja",MAX(D_SAV!AD28:AE28),D_SAV!AD28),0)</f>
        <v>0</v>
      </c>
      <c r="AG28" s="55">
        <f t="shared" si="17"/>
        <v>0</v>
      </c>
      <c r="AH28" s="55">
        <f t="shared" si="18"/>
        <v>0</v>
      </c>
      <c r="AI28" s="55">
        <f t="shared" si="19"/>
        <v>0</v>
      </c>
      <c r="AJ28" s="55">
        <f t="shared" si="20"/>
        <v>0</v>
      </c>
      <c r="AK28" s="55">
        <f t="shared" si="11"/>
        <v>0</v>
      </c>
      <c r="AL28" s="55">
        <f t="shared" si="12"/>
        <v>0</v>
      </c>
      <c r="AM28" s="55">
        <f t="shared" si="13"/>
        <v>0</v>
      </c>
    </row>
    <row r="29" spans="1:39" x14ac:dyDescent="0.25">
      <c r="A29" s="47">
        <v>25</v>
      </c>
      <c r="B29" s="358" t="str">
        <f>IF(AND(E29&lt;&gt;0,D29&lt;&gt;0,F29&lt;&gt;0),IF(C29&lt;&gt;0,CONCATENATE(C29,"-AGr",VLOOKUP(D29,Listen!$A$2:$G$45,7,FALSE),"-",E29,"-",F29,),CONCATENATE("AGr",VLOOKUP(D29,Listen!$A$2:$G$45,7,FALSE),"-",E29,"-",F29)),"keine vollständige ID")</f>
        <v>keine vollständige ID</v>
      </c>
      <c r="C29" s="438">
        <f>'[2]III_SAV-Details_NB'!B35</f>
        <v>0</v>
      </c>
      <c r="D29" s="438">
        <f>'[2]III_SAV-Details_NB'!C35</f>
        <v>0</v>
      </c>
      <c r="E29" s="359">
        <f>'[2]III_SAV-Details_NB'!D35</f>
        <v>0</v>
      </c>
      <c r="F29" s="490"/>
      <c r="G29" s="281">
        <f>'[2]III_SAV-Details_NB'!X35</f>
        <v>0</v>
      </c>
      <c r="H29" s="281">
        <f t="shared" si="25"/>
        <v>0</v>
      </c>
      <c r="I29" s="281">
        <f>IF(con_EOGJahr=2025,'[2]III_SAV-Details_NB'!AA35,IF(con_EOGJahr=2026,'[2]III_SAV-Details_NB'!AB35,'[2]III_SAV-Details_NB'!AC35))</f>
        <v>0</v>
      </c>
      <c r="J29" s="282"/>
      <c r="K29" s="282"/>
      <c r="L29" s="282"/>
      <c r="M29" s="282"/>
      <c r="N29" s="282"/>
      <c r="O29" s="282"/>
      <c r="P29" s="52">
        <f t="shared" si="26"/>
        <v>0</v>
      </c>
      <c r="Q29" s="60"/>
      <c r="R29" s="53">
        <f t="shared" si="44"/>
        <v>0</v>
      </c>
      <c r="S29" s="59"/>
      <c r="T29" s="61"/>
      <c r="U29" s="342" t="str">
        <f t="shared" si="49"/>
        <v>k.A.</v>
      </c>
      <c r="V29" s="343" t="str">
        <f t="shared" si="46"/>
        <v>k.A.</v>
      </c>
      <c r="W29" s="343" t="str">
        <f>IFERROR(IF(OR($D29="",$E29=0,con_Ende=0),"k.A.",IF(VLOOKUP($D29,rng_ND,5,0)="Nein",VLOOKUP($D29,rng_ND,2,FALSE),MIN(VLOOKUP($D29,rng_ND,2,FALSE),A_Stammdaten!$B$19-D_SAV!$E29+1))),"k.A.")</f>
        <v>k.A.</v>
      </c>
      <c r="X29" s="343" t="str">
        <f t="shared" si="47"/>
        <v>k.A.</v>
      </c>
      <c r="Y29" s="62"/>
      <c r="Z29" s="48">
        <f t="shared" si="48"/>
        <v>0</v>
      </c>
      <c r="AA29" s="457"/>
      <c r="AB29" s="55">
        <f t="shared" si="16"/>
        <v>0</v>
      </c>
      <c r="AC29" s="55">
        <f>IF(A_Stammdaten!$B$25="ja",D_SAV!AA29,D_SAV!AB29)</f>
        <v>0</v>
      </c>
      <c r="AD29" s="478">
        <f>IF(AC29=0,0,IF(U29-(con_EOGJahr-D_SAV!E29)&lt;=0,AC29,AC29/V29))</f>
        <v>0</v>
      </c>
      <c r="AE29" s="478">
        <f>IFERROR(IF(AND(VLOOKUP(D29,rng_ND,5,FALSE)="Ja",D_SAV!T29="degressiv"),D_SAV!AC29*Y29/100,0),0)</f>
        <v>0</v>
      </c>
      <c r="AF29" s="55">
        <f>IFERROR(IF(VLOOKUP(D29,rng_ND,5,FALSE)="Ja",MAX(D_SAV!AD29:AE29),D_SAV!AD29),0)</f>
        <v>0</v>
      </c>
      <c r="AG29" s="55">
        <f t="shared" si="17"/>
        <v>0</v>
      </c>
      <c r="AH29" s="55">
        <f t="shared" si="18"/>
        <v>0</v>
      </c>
      <c r="AI29" s="55">
        <f t="shared" si="19"/>
        <v>0</v>
      </c>
      <c r="AJ29" s="55">
        <f t="shared" si="20"/>
        <v>0</v>
      </c>
      <c r="AK29" s="55">
        <f t="shared" si="11"/>
        <v>0</v>
      </c>
      <c r="AL29" s="55">
        <f t="shared" si="12"/>
        <v>0</v>
      </c>
      <c r="AM29" s="55">
        <f t="shared" si="13"/>
        <v>0</v>
      </c>
    </row>
    <row r="30" spans="1:39" x14ac:dyDescent="0.25">
      <c r="A30" s="47">
        <v>26</v>
      </c>
      <c r="B30" s="358" t="str">
        <f>IF(AND(E30&lt;&gt;0,D30&lt;&gt;0,F30&lt;&gt;0),IF(C30&lt;&gt;0,CONCATENATE(C30,"-AGr",VLOOKUP(D30,Listen!$A$2:$G$45,7,FALSE),"-",E30,"-",F30,),CONCATENATE("AGr",VLOOKUP(D30,Listen!$A$2:$G$45,7,FALSE),"-",E30,"-",F30)),"keine vollständige ID")</f>
        <v>keine vollständige ID</v>
      </c>
      <c r="C30" s="438">
        <f>'[2]III_SAV-Details_NB'!B36</f>
        <v>0</v>
      </c>
      <c r="D30" s="438">
        <f>'[2]III_SAV-Details_NB'!C36</f>
        <v>0</v>
      </c>
      <c r="E30" s="359">
        <f>'[2]III_SAV-Details_NB'!D36</f>
        <v>0</v>
      </c>
      <c r="F30" s="490"/>
      <c r="G30" s="281">
        <f>'[2]III_SAV-Details_NB'!X36</f>
        <v>0</v>
      </c>
      <c r="H30" s="281">
        <f t="shared" si="25"/>
        <v>0</v>
      </c>
      <c r="I30" s="281">
        <f>IF(con_EOGJahr=2025,'[2]III_SAV-Details_NB'!AA36,IF(con_EOGJahr=2026,'[2]III_SAV-Details_NB'!AB36,'[2]III_SAV-Details_NB'!AC36))</f>
        <v>0</v>
      </c>
      <c r="J30" s="282"/>
      <c r="K30" s="282"/>
      <c r="L30" s="282"/>
      <c r="M30" s="282"/>
      <c r="N30" s="282"/>
      <c r="O30" s="282"/>
      <c r="P30" s="52">
        <f t="shared" si="26"/>
        <v>0</v>
      </c>
      <c r="Q30" s="60"/>
      <c r="R30" s="53">
        <f t="shared" ref="R30" si="50">P30+Q30</f>
        <v>0</v>
      </c>
      <c r="S30" s="59"/>
      <c r="T30" s="61"/>
      <c r="U30" s="342" t="str">
        <f t="shared" ref="U30" si="51">+W30</f>
        <v>k.A.</v>
      </c>
      <c r="V30" s="343" t="str">
        <f t="shared" ref="V30" si="52">IFERROR(IF(OR($D30="",$E30=0,con_Ende=0,$U30=0),"k.A.",MAX($E30-con_EOGJahr+$U30,0)),"k.A.")</f>
        <v>k.A.</v>
      </c>
      <c r="W30" s="343" t="str">
        <f>IFERROR(IF(OR($D30="",$E30=0,con_Ende=0),"k.A.",IF(VLOOKUP($D30,rng_ND,5,0)="Nein",VLOOKUP($D30,rng_ND,2,FALSE),MIN(VLOOKUP($D30,rng_ND,2,FALSE),A_Stammdaten!$B$19-D_SAV!$E30+1))),"k.A.")</f>
        <v>k.A.</v>
      </c>
      <c r="X30" s="343" t="str">
        <f t="shared" ref="X30" si="53">IFERROR(IF(OR($D30="",$E30=0,con_Ende=0),"k.A.",VLOOKUP($D30,rng_ND,3,FALSE)),"k.A.")</f>
        <v>k.A.</v>
      </c>
      <c r="Y30" s="62"/>
      <c r="Z30" s="48">
        <f t="shared" ref="Z30" si="54">IF(AND($E30&lt;2006,$E30&lt;&gt;0),IFERROR(VLOOKUP($E30,rng_Index,VLOOKUP($D30,rng_ND,4,FALSE)+1,FALSE),1),)</f>
        <v>0</v>
      </c>
      <c r="AA30" s="457"/>
      <c r="AB30" s="55">
        <f t="shared" si="16"/>
        <v>0</v>
      </c>
      <c r="AC30" s="55">
        <f>IF(A_Stammdaten!$B$25="ja",D_SAV!AA30,D_SAV!AB30)</f>
        <v>0</v>
      </c>
      <c r="AD30" s="478">
        <f>IF(AC30=0,0,IF(U30-(con_EOGJahr-D_SAV!E30)&lt;=0,AC30,AC30/V30))</f>
        <v>0</v>
      </c>
      <c r="AE30" s="478">
        <f>IFERROR(IF(AND(VLOOKUP(D30,rng_ND,5,FALSE)="Ja",D_SAV!T30="degressiv"),D_SAV!AC30*Y30/100,0),0)</f>
        <v>0</v>
      </c>
      <c r="AF30" s="55">
        <f>IFERROR(IF(VLOOKUP(D30,rng_ND,5,FALSE)="Ja",MAX(D_SAV!AD30:AE30),D_SAV!AD30),0)</f>
        <v>0</v>
      </c>
      <c r="AG30" s="55">
        <f t="shared" si="17"/>
        <v>0</v>
      </c>
      <c r="AH30" s="55">
        <f t="shared" si="18"/>
        <v>0</v>
      </c>
      <c r="AI30" s="55">
        <f t="shared" si="19"/>
        <v>0</v>
      </c>
      <c r="AJ30" s="55">
        <f t="shared" si="20"/>
        <v>0</v>
      </c>
      <c r="AK30" s="55">
        <f t="shared" si="11"/>
        <v>0</v>
      </c>
      <c r="AL30" s="55">
        <f t="shared" si="12"/>
        <v>0</v>
      </c>
      <c r="AM30" s="55">
        <f t="shared" si="13"/>
        <v>0</v>
      </c>
    </row>
    <row r="31" spans="1:39" x14ac:dyDescent="0.25">
      <c r="A31" s="47">
        <v>27</v>
      </c>
      <c r="B31" s="358" t="str">
        <f>IF(AND(E31&lt;&gt;0,D31&lt;&gt;0,F31&lt;&gt;0),IF(C31&lt;&gt;0,CONCATENATE(C31,"-AGr",VLOOKUP(D31,Listen!$A$2:$G$45,7,FALSE),"-",E31,"-",F31,),CONCATENATE("AGr",VLOOKUP(D31,Listen!$A$2:$G$45,7,FALSE),"-",E31,"-",F31)),"keine vollständige ID")</f>
        <v>keine vollständige ID</v>
      </c>
      <c r="C31" s="438">
        <f>'[2]III_SAV-Details_NB'!B37</f>
        <v>0</v>
      </c>
      <c r="D31" s="438">
        <f>'[2]III_SAV-Details_NB'!C37</f>
        <v>0</v>
      </c>
      <c r="E31" s="359">
        <f>'[2]III_SAV-Details_NB'!D37</f>
        <v>0</v>
      </c>
      <c r="F31" s="490"/>
      <c r="G31" s="281">
        <f>'[2]III_SAV-Details_NB'!X37</f>
        <v>0</v>
      </c>
      <c r="H31" s="281">
        <f t="shared" si="25"/>
        <v>0</v>
      </c>
      <c r="I31" s="281">
        <f>IF(con_EOGJahr=2025,'[2]III_SAV-Details_NB'!AA37,IF(con_EOGJahr=2026,'[2]III_SAV-Details_NB'!AB37,'[2]III_SAV-Details_NB'!AC37))</f>
        <v>0</v>
      </c>
      <c r="J31" s="282"/>
      <c r="K31" s="282"/>
      <c r="L31" s="282"/>
      <c r="M31" s="282"/>
      <c r="N31" s="282"/>
      <c r="O31" s="282"/>
      <c r="P31" s="52">
        <f t="shared" si="26"/>
        <v>0</v>
      </c>
      <c r="Q31" s="60"/>
      <c r="R31" s="53">
        <f t="shared" ref="R31" si="55">P31+Q31</f>
        <v>0</v>
      </c>
      <c r="S31" s="59"/>
      <c r="T31" s="61"/>
      <c r="U31" s="342" t="str">
        <f t="shared" ref="U31" si="56">+W31</f>
        <v>k.A.</v>
      </c>
      <c r="V31" s="343" t="str">
        <f t="shared" ref="V31:V33" si="57">IFERROR(IF(OR($D31="",$E31=0,con_Ende=0,$U31=0),"k.A.",MAX($E31-con_EOGJahr+$U31,0)),"k.A.")</f>
        <v>k.A.</v>
      </c>
      <c r="W31" s="343" t="str">
        <f>IFERROR(IF(OR($D31="",$E31=0,con_Ende=0),"k.A.",IF(VLOOKUP($D31,rng_ND,5,0)="Nein",VLOOKUP($D31,rng_ND,2,FALSE),MIN(VLOOKUP($D31,rng_ND,2,FALSE),A_Stammdaten!$B$19-D_SAV!$E31+1))),"k.A.")</f>
        <v>k.A.</v>
      </c>
      <c r="X31" s="343" t="str">
        <f t="shared" ref="X31:X33" si="58">IFERROR(IF(OR($D31="",$E31=0,con_Ende=0),"k.A.",VLOOKUP($D31,rng_ND,3,FALSE)),"k.A.")</f>
        <v>k.A.</v>
      </c>
      <c r="Y31" s="62"/>
      <c r="Z31" s="48">
        <f t="shared" ref="Z31:Z33" si="59">IF(AND($E31&lt;2006,$E31&lt;&gt;0),IFERROR(VLOOKUP($E31,rng_Index,VLOOKUP($D31,rng_ND,4,FALSE)+1,FALSE),1),)</f>
        <v>0</v>
      </c>
      <c r="AA31" s="457"/>
      <c r="AB31" s="55">
        <f t="shared" si="16"/>
        <v>0</v>
      </c>
      <c r="AC31" s="55">
        <f>IF(A_Stammdaten!$B$25="ja",D_SAV!AA31,D_SAV!AB31)</f>
        <v>0</v>
      </c>
      <c r="AD31" s="478">
        <f>IF(AC31=0,0,IF(U31-(con_EOGJahr-D_SAV!E31)&lt;=0,AC31,AC31/V31))</f>
        <v>0</v>
      </c>
      <c r="AE31" s="478">
        <f>IFERROR(IF(AND(VLOOKUP(D31,rng_ND,5,FALSE)="Ja",D_SAV!T31="degressiv"),D_SAV!AC31*Y31/100,0),0)</f>
        <v>0</v>
      </c>
      <c r="AF31" s="55">
        <f>IFERROR(IF(VLOOKUP(D31,rng_ND,5,FALSE)="Ja",MAX(D_SAV!AD31:AE31),D_SAV!AD31),0)</f>
        <v>0</v>
      </c>
      <c r="AG31" s="55">
        <f t="shared" si="17"/>
        <v>0</v>
      </c>
      <c r="AH31" s="55">
        <f t="shared" si="18"/>
        <v>0</v>
      </c>
      <c r="AI31" s="55">
        <f t="shared" si="19"/>
        <v>0</v>
      </c>
      <c r="AJ31" s="55">
        <f t="shared" si="20"/>
        <v>0</v>
      </c>
      <c r="AK31" s="55">
        <f t="shared" si="11"/>
        <v>0</v>
      </c>
      <c r="AL31" s="55">
        <f t="shared" si="12"/>
        <v>0</v>
      </c>
      <c r="AM31" s="55">
        <f t="shared" si="13"/>
        <v>0</v>
      </c>
    </row>
    <row r="32" spans="1:39" x14ac:dyDescent="0.25">
      <c r="A32" s="47">
        <v>28</v>
      </c>
      <c r="B32" s="358" t="str">
        <f>IF(AND(E32&lt;&gt;0,D32&lt;&gt;0,F32&lt;&gt;0),IF(C32&lt;&gt;0,CONCATENATE(C32,"-AGr",VLOOKUP(D32,Listen!$A$2:$G$45,7,FALSE),"-",E32,"-",F32,),CONCATENATE("AGr",VLOOKUP(D32,Listen!$A$2:$G$45,7,FALSE),"-",E32,"-",F32)),"keine vollständige ID")</f>
        <v>keine vollständige ID</v>
      </c>
      <c r="C32" s="438">
        <f>'[2]III_SAV-Details_NB'!B38</f>
        <v>0</v>
      </c>
      <c r="D32" s="438">
        <f>'[2]III_SAV-Details_NB'!C38</f>
        <v>0</v>
      </c>
      <c r="E32" s="359">
        <f>'[2]III_SAV-Details_NB'!D38</f>
        <v>0</v>
      </c>
      <c r="F32" s="490"/>
      <c r="G32" s="281">
        <f>'[2]III_SAV-Details_NB'!X38</f>
        <v>0</v>
      </c>
      <c r="H32" s="281">
        <f t="shared" si="25"/>
        <v>0</v>
      </c>
      <c r="I32" s="281">
        <f>IF(con_EOGJahr=2025,'[2]III_SAV-Details_NB'!AA38,IF(con_EOGJahr=2026,'[2]III_SAV-Details_NB'!AB38,'[2]III_SAV-Details_NB'!AC38))</f>
        <v>0</v>
      </c>
      <c r="J32" s="282"/>
      <c r="K32" s="282"/>
      <c r="L32" s="282"/>
      <c r="M32" s="282"/>
      <c r="N32" s="282"/>
      <c r="O32" s="282"/>
      <c r="P32" s="52">
        <f t="shared" si="26"/>
        <v>0</v>
      </c>
      <c r="Q32" s="60"/>
      <c r="R32" s="53">
        <f t="shared" ref="R32:R33" si="60">P32+Q32</f>
        <v>0</v>
      </c>
      <c r="S32" s="59"/>
      <c r="T32" s="61"/>
      <c r="U32" s="342" t="str">
        <f t="shared" ref="U32:U33" si="61">+W32</f>
        <v>k.A.</v>
      </c>
      <c r="V32" s="343" t="str">
        <f t="shared" si="57"/>
        <v>k.A.</v>
      </c>
      <c r="W32" s="343" t="str">
        <f>IFERROR(IF(OR($D32="",$E32=0,con_Ende=0),"k.A.",IF(VLOOKUP($D32,rng_ND,5,0)="Nein",VLOOKUP($D32,rng_ND,2,FALSE),MIN(VLOOKUP($D32,rng_ND,2,FALSE),A_Stammdaten!$B$19-D_SAV!$E32+1))),"k.A.")</f>
        <v>k.A.</v>
      </c>
      <c r="X32" s="343" t="str">
        <f t="shared" si="58"/>
        <v>k.A.</v>
      </c>
      <c r="Y32" s="62"/>
      <c r="Z32" s="48">
        <f t="shared" si="59"/>
        <v>0</v>
      </c>
      <c r="AA32" s="457"/>
      <c r="AB32" s="55">
        <f t="shared" si="16"/>
        <v>0</v>
      </c>
      <c r="AC32" s="55">
        <f>IF(A_Stammdaten!$B$25="ja",D_SAV!AA32,D_SAV!AB32)</f>
        <v>0</v>
      </c>
      <c r="AD32" s="478">
        <f>IF(AC32=0,0,IF(U32-(con_EOGJahr-D_SAV!E32)&lt;=0,AC32,AC32/V32))</f>
        <v>0</v>
      </c>
      <c r="AE32" s="478">
        <f>IFERROR(IF(AND(VLOOKUP(D32,rng_ND,5,FALSE)="Ja",D_SAV!T32="degressiv"),D_SAV!AC32*Y32/100,0),0)</f>
        <v>0</v>
      </c>
      <c r="AF32" s="55">
        <f>IFERROR(IF(VLOOKUP(D32,rng_ND,5,FALSE)="Ja",MAX(D_SAV!AD32:AE32),D_SAV!AD32),0)</f>
        <v>0</v>
      </c>
      <c r="AG32" s="55">
        <f t="shared" si="17"/>
        <v>0</v>
      </c>
      <c r="AH32" s="55">
        <f t="shared" si="18"/>
        <v>0</v>
      </c>
      <c r="AI32" s="55">
        <f t="shared" si="19"/>
        <v>0</v>
      </c>
      <c r="AJ32" s="55">
        <f t="shared" si="20"/>
        <v>0</v>
      </c>
      <c r="AK32" s="55">
        <f t="shared" si="11"/>
        <v>0</v>
      </c>
      <c r="AL32" s="55">
        <f t="shared" si="12"/>
        <v>0</v>
      </c>
      <c r="AM32" s="55">
        <f t="shared" si="13"/>
        <v>0</v>
      </c>
    </row>
    <row r="33" spans="1:39" x14ac:dyDescent="0.25">
      <c r="A33" s="47">
        <v>29</v>
      </c>
      <c r="B33" s="358" t="str">
        <f>IF(AND(E33&lt;&gt;0,D33&lt;&gt;0,F33&lt;&gt;0),IF(C33&lt;&gt;0,CONCATENATE(C33,"-AGr",VLOOKUP(D33,Listen!$A$2:$G$45,7,FALSE),"-",E33,"-",F33,),CONCATENATE("AGr",VLOOKUP(D33,Listen!$A$2:$G$45,7,FALSE),"-",E33,"-",F33)),"keine vollständige ID")</f>
        <v>keine vollständige ID</v>
      </c>
      <c r="C33" s="438">
        <f>'[2]III_SAV-Details_NB'!B39</f>
        <v>0</v>
      </c>
      <c r="D33" s="438">
        <f>'[2]III_SAV-Details_NB'!C39</f>
        <v>0</v>
      </c>
      <c r="E33" s="359">
        <f>'[2]III_SAV-Details_NB'!D39</f>
        <v>0</v>
      </c>
      <c r="F33" s="490"/>
      <c r="G33" s="281">
        <f>'[2]III_SAV-Details_NB'!X39</f>
        <v>0</v>
      </c>
      <c r="H33" s="281">
        <f t="shared" si="25"/>
        <v>0</v>
      </c>
      <c r="I33" s="281">
        <f>IF(con_EOGJahr=2025,'[2]III_SAV-Details_NB'!AA39,IF(con_EOGJahr=2026,'[2]III_SAV-Details_NB'!AB39,'[2]III_SAV-Details_NB'!AC39))</f>
        <v>0</v>
      </c>
      <c r="J33" s="282"/>
      <c r="K33" s="282"/>
      <c r="L33" s="282"/>
      <c r="M33" s="282"/>
      <c r="N33" s="282"/>
      <c r="O33" s="282"/>
      <c r="P33" s="52">
        <f t="shared" si="26"/>
        <v>0</v>
      </c>
      <c r="Q33" s="60"/>
      <c r="R33" s="53">
        <f t="shared" si="60"/>
        <v>0</v>
      </c>
      <c r="S33" s="59"/>
      <c r="T33" s="61"/>
      <c r="U33" s="342" t="str">
        <f t="shared" si="61"/>
        <v>k.A.</v>
      </c>
      <c r="V33" s="343" t="str">
        <f t="shared" si="57"/>
        <v>k.A.</v>
      </c>
      <c r="W33" s="343" t="str">
        <f>IFERROR(IF(OR($D33="",$E33=0,con_Ende=0),"k.A.",IF(VLOOKUP($D33,rng_ND,5,0)="Nein",VLOOKUP($D33,rng_ND,2,FALSE),MIN(VLOOKUP($D33,rng_ND,2,FALSE),A_Stammdaten!$B$19-D_SAV!$E33+1))),"k.A.")</f>
        <v>k.A.</v>
      </c>
      <c r="X33" s="343" t="str">
        <f t="shared" si="58"/>
        <v>k.A.</v>
      </c>
      <c r="Y33" s="62"/>
      <c r="Z33" s="48">
        <f t="shared" si="59"/>
        <v>0</v>
      </c>
      <c r="AA33" s="457"/>
      <c r="AB33" s="55">
        <f t="shared" si="16"/>
        <v>0</v>
      </c>
      <c r="AC33" s="55">
        <f>IF(A_Stammdaten!$B$25="ja",D_SAV!AA33,D_SAV!AB33)</f>
        <v>0</v>
      </c>
      <c r="AD33" s="478">
        <f>IF(AC33=0,0,IF(U33-(con_EOGJahr-D_SAV!E33)&lt;=0,AC33,AC33/V33))</f>
        <v>0</v>
      </c>
      <c r="AE33" s="478">
        <f>IFERROR(IF(AND(VLOOKUP(D33,rng_ND,5,FALSE)="Ja",D_SAV!T33="degressiv"),D_SAV!AC33*Y33/100,0),0)</f>
        <v>0</v>
      </c>
      <c r="AF33" s="55">
        <f>IFERROR(IF(VLOOKUP(D33,rng_ND,5,FALSE)="Ja",MAX(D_SAV!AD33:AE33),D_SAV!AD33),0)</f>
        <v>0</v>
      </c>
      <c r="AG33" s="55">
        <f t="shared" si="17"/>
        <v>0</v>
      </c>
      <c r="AH33" s="55">
        <f t="shared" si="18"/>
        <v>0</v>
      </c>
      <c r="AI33" s="55">
        <f t="shared" si="19"/>
        <v>0</v>
      </c>
      <c r="AJ33" s="55">
        <f t="shared" si="20"/>
        <v>0</v>
      </c>
      <c r="AK33" s="55">
        <f t="shared" si="11"/>
        <v>0</v>
      </c>
      <c r="AL33" s="55">
        <f t="shared" si="12"/>
        <v>0</v>
      </c>
      <c r="AM33" s="55">
        <f t="shared" si="13"/>
        <v>0</v>
      </c>
    </row>
    <row r="34" spans="1:39" x14ac:dyDescent="0.25">
      <c r="A34" s="47">
        <v>30</v>
      </c>
      <c r="B34" s="358" t="str">
        <f>IF(AND(E34&lt;&gt;0,D34&lt;&gt;0,F34&lt;&gt;0),IF(C34&lt;&gt;0,CONCATENATE(C34,"-AGr",VLOOKUP(D34,Listen!$A$2:$G$45,7,FALSE),"-",E34,"-",F34,),CONCATENATE("AGr",VLOOKUP(D34,Listen!$A$2:$G$45,7,FALSE),"-",E34,"-",F34)),"keine vollständige ID")</f>
        <v>keine vollständige ID</v>
      </c>
      <c r="C34" s="438">
        <f>'[2]III_SAV-Details_NB'!B40</f>
        <v>0</v>
      </c>
      <c r="D34" s="438">
        <f>'[2]III_SAV-Details_NB'!C40</f>
        <v>0</v>
      </c>
      <c r="E34" s="359">
        <f>'[2]III_SAV-Details_NB'!D40</f>
        <v>0</v>
      </c>
      <c r="F34" s="490"/>
      <c r="G34" s="281">
        <f>'[2]III_SAV-Details_NB'!X40</f>
        <v>0</v>
      </c>
      <c r="H34" s="281">
        <f t="shared" si="25"/>
        <v>0</v>
      </c>
      <c r="I34" s="281">
        <f>IF(con_EOGJahr=2025,'[2]III_SAV-Details_NB'!AA40,IF(con_EOGJahr=2026,'[2]III_SAV-Details_NB'!AB40,'[2]III_SAV-Details_NB'!AC40))</f>
        <v>0</v>
      </c>
      <c r="J34" s="282"/>
      <c r="K34" s="282"/>
      <c r="L34" s="282"/>
      <c r="M34" s="282"/>
      <c r="N34" s="282"/>
      <c r="O34" s="282"/>
      <c r="P34" s="52">
        <f t="shared" si="26"/>
        <v>0</v>
      </c>
      <c r="Q34" s="60"/>
      <c r="R34" s="53">
        <f t="shared" ref="R34:R35" si="62">P34+Q34</f>
        <v>0</v>
      </c>
      <c r="S34" s="59"/>
      <c r="T34" s="61"/>
      <c r="U34" s="342" t="str">
        <f t="shared" ref="U34:U35" si="63">+W34</f>
        <v>k.A.</v>
      </c>
      <c r="V34" s="343" t="str">
        <f t="shared" ref="V34:V35" si="64">IFERROR(IF(OR($D34="",$E34=0,con_Ende=0,$U34=0),"k.A.",MAX($E34-con_EOGJahr+$U34,0)),"k.A.")</f>
        <v>k.A.</v>
      </c>
      <c r="W34" s="343" t="str">
        <f>IFERROR(IF(OR($D34="",$E34=0,con_Ende=0),"k.A.",IF(VLOOKUP($D34,rng_ND,5,0)="Nein",VLOOKUP($D34,rng_ND,2,FALSE),MIN(VLOOKUP($D34,rng_ND,2,FALSE),A_Stammdaten!$B$19-D_SAV!$E34+1))),"k.A.")</f>
        <v>k.A.</v>
      </c>
      <c r="X34" s="343" t="str">
        <f t="shared" ref="X34:X35" si="65">IFERROR(IF(OR($D34="",$E34=0,con_Ende=0),"k.A.",VLOOKUP($D34,rng_ND,3,FALSE)),"k.A.")</f>
        <v>k.A.</v>
      </c>
      <c r="Y34" s="62"/>
      <c r="Z34" s="48">
        <f t="shared" ref="Z34:Z35" si="66">IF(AND($E34&lt;2006,$E34&lt;&gt;0),IFERROR(VLOOKUP($E34,rng_Index,VLOOKUP($D34,rng_ND,4,FALSE)+1,FALSE),1),)</f>
        <v>0</v>
      </c>
      <c r="AA34" s="457"/>
      <c r="AB34" s="55">
        <f t="shared" si="16"/>
        <v>0</v>
      </c>
      <c r="AC34" s="55">
        <f>IF(A_Stammdaten!$B$25="ja",D_SAV!AA34,D_SAV!AB34)</f>
        <v>0</v>
      </c>
      <c r="AD34" s="478">
        <f>IF(AC34=0,0,IF(U34-(con_EOGJahr-D_SAV!E34)&lt;=0,AC34,AC34/V34))</f>
        <v>0</v>
      </c>
      <c r="AE34" s="478">
        <f>IFERROR(IF(AND(VLOOKUP(D34,rng_ND,5,FALSE)="Ja",D_SAV!T34="degressiv"),D_SAV!AC34*Y34/100,0),0)</f>
        <v>0</v>
      </c>
      <c r="AF34" s="55">
        <f>IFERROR(IF(VLOOKUP(D34,rng_ND,5,FALSE)="Ja",MAX(D_SAV!AD34:AE34),D_SAV!AD34),0)</f>
        <v>0</v>
      </c>
      <c r="AG34" s="55">
        <f t="shared" si="17"/>
        <v>0</v>
      </c>
      <c r="AH34" s="55">
        <f t="shared" si="18"/>
        <v>0</v>
      </c>
      <c r="AI34" s="55">
        <f t="shared" si="19"/>
        <v>0</v>
      </c>
      <c r="AJ34" s="55">
        <f t="shared" si="20"/>
        <v>0</v>
      </c>
      <c r="AK34" s="55">
        <f t="shared" si="11"/>
        <v>0</v>
      </c>
      <c r="AL34" s="55">
        <f t="shared" si="12"/>
        <v>0</v>
      </c>
      <c r="AM34" s="55">
        <f t="shared" si="13"/>
        <v>0</v>
      </c>
    </row>
    <row r="35" spans="1:39" x14ac:dyDescent="0.25">
      <c r="A35" s="47">
        <v>31</v>
      </c>
      <c r="B35" s="358" t="str">
        <f>IF(AND(E35&lt;&gt;0,D35&lt;&gt;0,F35&lt;&gt;0),IF(C35&lt;&gt;0,CONCATENATE(C35,"-AGr",VLOOKUP(D35,Listen!$A$2:$G$45,7,FALSE),"-",E35,"-",F35,),CONCATENATE("AGr",VLOOKUP(D35,Listen!$A$2:$G$45,7,FALSE),"-",E35,"-",F35)),"keine vollständige ID")</f>
        <v>keine vollständige ID</v>
      </c>
      <c r="C35" s="438">
        <f>'[2]III_SAV-Details_NB'!B41</f>
        <v>0</v>
      </c>
      <c r="D35" s="438">
        <f>'[2]III_SAV-Details_NB'!C41</f>
        <v>0</v>
      </c>
      <c r="E35" s="359">
        <f>'[2]III_SAV-Details_NB'!D41</f>
        <v>0</v>
      </c>
      <c r="F35" s="490"/>
      <c r="G35" s="281">
        <f>'[2]III_SAV-Details_NB'!X41</f>
        <v>0</v>
      </c>
      <c r="H35" s="281">
        <f t="shared" si="25"/>
        <v>0</v>
      </c>
      <c r="I35" s="281">
        <f>IF(con_EOGJahr=2025,'[2]III_SAV-Details_NB'!AA41,IF(con_EOGJahr=2026,'[2]III_SAV-Details_NB'!AB41,'[2]III_SAV-Details_NB'!AC41))</f>
        <v>0</v>
      </c>
      <c r="J35" s="282"/>
      <c r="K35" s="282"/>
      <c r="L35" s="282"/>
      <c r="M35" s="282"/>
      <c r="N35" s="282"/>
      <c r="O35" s="282"/>
      <c r="P35" s="52">
        <f t="shared" si="26"/>
        <v>0</v>
      </c>
      <c r="Q35" s="60"/>
      <c r="R35" s="53">
        <f t="shared" si="62"/>
        <v>0</v>
      </c>
      <c r="S35" s="59"/>
      <c r="T35" s="61"/>
      <c r="U35" s="342" t="str">
        <f t="shared" si="63"/>
        <v>k.A.</v>
      </c>
      <c r="V35" s="343" t="str">
        <f t="shared" si="64"/>
        <v>k.A.</v>
      </c>
      <c r="W35" s="343" t="str">
        <f>IFERROR(IF(OR($D35="",$E35=0,con_Ende=0),"k.A.",IF(VLOOKUP($D35,rng_ND,5,0)="Nein",VLOOKUP($D35,rng_ND,2,FALSE),MIN(VLOOKUP($D35,rng_ND,2,FALSE),A_Stammdaten!$B$19-D_SAV!$E35+1))),"k.A.")</f>
        <v>k.A.</v>
      </c>
      <c r="X35" s="343" t="str">
        <f t="shared" si="65"/>
        <v>k.A.</v>
      </c>
      <c r="Y35" s="62"/>
      <c r="Z35" s="48">
        <f t="shared" si="66"/>
        <v>0</v>
      </c>
      <c r="AA35" s="457"/>
      <c r="AB35" s="55">
        <f t="shared" si="16"/>
        <v>0</v>
      </c>
      <c r="AC35" s="55">
        <f>IF(A_Stammdaten!$B$25="ja",D_SAV!AA35,D_SAV!AB35)</f>
        <v>0</v>
      </c>
      <c r="AD35" s="478">
        <f>IF(AC35=0,0,IF(U35-(con_EOGJahr-D_SAV!E35)&lt;=0,AC35,AC35/V35))</f>
        <v>0</v>
      </c>
      <c r="AE35" s="478">
        <f>IFERROR(IF(AND(VLOOKUP(D35,rng_ND,5,FALSE)="Ja",D_SAV!T35="degressiv"),D_SAV!AC35*Y35/100,0),0)</f>
        <v>0</v>
      </c>
      <c r="AF35" s="55">
        <f>IFERROR(IF(VLOOKUP(D35,rng_ND,5,FALSE)="Ja",MAX(D_SAV!AD35:AE35),D_SAV!AD35),0)</f>
        <v>0</v>
      </c>
      <c r="AG35" s="55">
        <f t="shared" si="17"/>
        <v>0</v>
      </c>
      <c r="AH35" s="55">
        <f t="shared" si="18"/>
        <v>0</v>
      </c>
      <c r="AI35" s="55">
        <f t="shared" si="19"/>
        <v>0</v>
      </c>
      <c r="AJ35" s="55">
        <f t="shared" si="20"/>
        <v>0</v>
      </c>
      <c r="AK35" s="55">
        <f t="shared" si="11"/>
        <v>0</v>
      </c>
      <c r="AL35" s="55">
        <f t="shared" si="12"/>
        <v>0</v>
      </c>
      <c r="AM35" s="55">
        <f t="shared" si="13"/>
        <v>0</v>
      </c>
    </row>
    <row r="36" spans="1:39" x14ac:dyDescent="0.25">
      <c r="A36" s="47">
        <v>32</v>
      </c>
      <c r="B36" s="358" t="str">
        <f>IF(AND(E36&lt;&gt;0,D36&lt;&gt;0,F36&lt;&gt;0),IF(C36&lt;&gt;0,CONCATENATE(C36,"-AGr",VLOOKUP(D36,Listen!$A$2:$G$45,7,FALSE),"-",E36,"-",F36,),CONCATENATE("AGr",VLOOKUP(D36,Listen!$A$2:$G$45,7,FALSE),"-",E36,"-",F36)),"keine vollständige ID")</f>
        <v>keine vollständige ID</v>
      </c>
      <c r="C36" s="438">
        <f>'[2]III_SAV-Details_NB'!B42</f>
        <v>0</v>
      </c>
      <c r="D36" s="438">
        <f>'[2]III_SAV-Details_NB'!C42</f>
        <v>0</v>
      </c>
      <c r="E36" s="359">
        <f>'[2]III_SAV-Details_NB'!D42</f>
        <v>0</v>
      </c>
      <c r="F36" s="490"/>
      <c r="G36" s="281">
        <f>'[2]III_SAV-Details_NB'!X42</f>
        <v>0</v>
      </c>
      <c r="H36" s="281">
        <f t="shared" si="25"/>
        <v>0</v>
      </c>
      <c r="I36" s="281">
        <f>IF(con_EOGJahr=2025,'[2]III_SAV-Details_NB'!AA42,IF(con_EOGJahr=2026,'[2]III_SAV-Details_NB'!AB42,'[2]III_SAV-Details_NB'!AC42))</f>
        <v>0</v>
      </c>
      <c r="J36" s="282"/>
      <c r="K36" s="282"/>
      <c r="L36" s="282"/>
      <c r="M36" s="282"/>
      <c r="N36" s="282"/>
      <c r="O36" s="282"/>
      <c r="P36" s="52">
        <f t="shared" si="26"/>
        <v>0</v>
      </c>
      <c r="Q36" s="60"/>
      <c r="R36" s="53">
        <f t="shared" ref="R36:R37" si="67">P36+Q36</f>
        <v>0</v>
      </c>
      <c r="S36" s="59"/>
      <c r="T36" s="61"/>
      <c r="U36" s="342" t="str">
        <f t="shared" ref="U36:U37" si="68">+W36</f>
        <v>k.A.</v>
      </c>
      <c r="V36" s="343" t="str">
        <f t="shared" ref="V36:V37" si="69">IFERROR(IF(OR($D36="",$E36=0,con_Ende=0,$U36=0),"k.A.",MAX($E36-con_EOGJahr+$U36,0)),"k.A.")</f>
        <v>k.A.</v>
      </c>
      <c r="W36" s="343" t="str">
        <f>IFERROR(IF(OR($D36="",$E36=0,con_Ende=0),"k.A.",IF(VLOOKUP($D36,rng_ND,5,0)="Nein",VLOOKUP($D36,rng_ND,2,FALSE),MIN(VLOOKUP($D36,rng_ND,2,FALSE),A_Stammdaten!$B$19-D_SAV!$E36+1))),"k.A.")</f>
        <v>k.A.</v>
      </c>
      <c r="X36" s="343" t="str">
        <f t="shared" ref="X36:X37" si="70">IFERROR(IF(OR($D36="",$E36=0,con_Ende=0),"k.A.",VLOOKUP($D36,rng_ND,3,FALSE)),"k.A.")</f>
        <v>k.A.</v>
      </c>
      <c r="Y36" s="62"/>
      <c r="Z36" s="48">
        <f t="shared" ref="Z36:Z37" si="71">IF(AND($E36&lt;2006,$E36&lt;&gt;0),IFERROR(VLOOKUP($E36,rng_Index,VLOOKUP($D36,rng_ND,4,FALSE)+1,FALSE),1),)</f>
        <v>0</v>
      </c>
      <c r="AA36" s="457"/>
      <c r="AB36" s="55">
        <f t="shared" si="16"/>
        <v>0</v>
      </c>
      <c r="AC36" s="55">
        <f>IF(A_Stammdaten!$B$25="ja",D_SAV!AA36,D_SAV!AB36)</f>
        <v>0</v>
      </c>
      <c r="AD36" s="478">
        <f>IF(AC36=0,0,IF(U36-(con_EOGJahr-D_SAV!E36)&lt;=0,AC36,AC36/V36))</f>
        <v>0</v>
      </c>
      <c r="AE36" s="478">
        <f>IFERROR(IF(AND(VLOOKUP(D36,rng_ND,5,FALSE)="Ja",D_SAV!T36="degressiv"),D_SAV!AC36*Y36/100,0),0)</f>
        <v>0</v>
      </c>
      <c r="AF36" s="55">
        <f>IFERROR(IF(VLOOKUP(D36,rng_ND,5,FALSE)="Ja",MAX(D_SAV!AD36:AE36),D_SAV!AD36),0)</f>
        <v>0</v>
      </c>
      <c r="AG36" s="55">
        <f t="shared" si="17"/>
        <v>0</v>
      </c>
      <c r="AH36" s="55">
        <f t="shared" si="18"/>
        <v>0</v>
      </c>
      <c r="AI36" s="55">
        <f t="shared" si="19"/>
        <v>0</v>
      </c>
      <c r="AJ36" s="55">
        <f t="shared" si="20"/>
        <v>0</v>
      </c>
      <c r="AK36" s="55">
        <f t="shared" si="11"/>
        <v>0</v>
      </c>
      <c r="AL36" s="55">
        <f t="shared" si="12"/>
        <v>0</v>
      </c>
      <c r="AM36" s="55">
        <f t="shared" si="13"/>
        <v>0</v>
      </c>
    </row>
    <row r="37" spans="1:39" x14ac:dyDescent="0.25">
      <c r="A37" s="47">
        <v>33</v>
      </c>
      <c r="B37" s="358" t="str">
        <f>IF(AND(E37&lt;&gt;0,D37&lt;&gt;0,F37&lt;&gt;0),IF(C37&lt;&gt;0,CONCATENATE(C37,"-AGr",VLOOKUP(D37,Listen!$A$2:$G$45,7,FALSE),"-",E37,"-",F37,),CONCATENATE("AGr",VLOOKUP(D37,Listen!$A$2:$G$45,7,FALSE),"-",E37,"-",F37)),"keine vollständige ID")</f>
        <v>keine vollständige ID</v>
      </c>
      <c r="C37" s="438">
        <f>'[2]III_SAV-Details_NB'!B43</f>
        <v>0</v>
      </c>
      <c r="D37" s="438">
        <f>'[2]III_SAV-Details_NB'!C43</f>
        <v>0</v>
      </c>
      <c r="E37" s="359">
        <f>'[2]III_SAV-Details_NB'!D43</f>
        <v>0</v>
      </c>
      <c r="F37" s="490"/>
      <c r="G37" s="281">
        <f>'[2]III_SAV-Details_NB'!X43</f>
        <v>0</v>
      </c>
      <c r="H37" s="281">
        <f t="shared" si="25"/>
        <v>0</v>
      </c>
      <c r="I37" s="281">
        <f>IF(con_EOGJahr=2025,'[2]III_SAV-Details_NB'!AA43,IF(con_EOGJahr=2026,'[2]III_SAV-Details_NB'!AB43,'[2]III_SAV-Details_NB'!AC43))</f>
        <v>0</v>
      </c>
      <c r="J37" s="282"/>
      <c r="K37" s="282"/>
      <c r="L37" s="282"/>
      <c r="M37" s="282"/>
      <c r="N37" s="282"/>
      <c r="O37" s="282"/>
      <c r="P37" s="52">
        <f t="shared" si="26"/>
        <v>0</v>
      </c>
      <c r="Q37" s="60"/>
      <c r="R37" s="53">
        <f t="shared" si="67"/>
        <v>0</v>
      </c>
      <c r="S37" s="59"/>
      <c r="T37" s="61"/>
      <c r="U37" s="342" t="str">
        <f t="shared" si="68"/>
        <v>k.A.</v>
      </c>
      <c r="V37" s="343" t="str">
        <f t="shared" si="69"/>
        <v>k.A.</v>
      </c>
      <c r="W37" s="343" t="str">
        <f>IFERROR(IF(OR($D37="",$E37=0,con_Ende=0),"k.A.",IF(VLOOKUP($D37,rng_ND,5,0)="Nein",VLOOKUP($D37,rng_ND,2,FALSE),MIN(VLOOKUP($D37,rng_ND,2,FALSE),A_Stammdaten!$B$19-D_SAV!$E37+1))),"k.A.")</f>
        <v>k.A.</v>
      </c>
      <c r="X37" s="343" t="str">
        <f t="shared" si="70"/>
        <v>k.A.</v>
      </c>
      <c r="Y37" s="62"/>
      <c r="Z37" s="48">
        <f t="shared" si="71"/>
        <v>0</v>
      </c>
      <c r="AA37" s="457"/>
      <c r="AB37" s="55">
        <f t="shared" si="16"/>
        <v>0</v>
      </c>
      <c r="AC37" s="55">
        <f>IF(A_Stammdaten!$B$25="ja",D_SAV!AA37,D_SAV!AB37)</f>
        <v>0</v>
      </c>
      <c r="AD37" s="478">
        <f>IF(AC37=0,0,IF(U37-(con_EOGJahr-D_SAV!E37)&lt;=0,AC37,AC37/V37))</f>
        <v>0</v>
      </c>
      <c r="AE37" s="478">
        <f>IFERROR(IF(AND(VLOOKUP(D37,rng_ND,5,FALSE)="Ja",D_SAV!T37="degressiv"),D_SAV!AC37*Y37/100,0),0)</f>
        <v>0</v>
      </c>
      <c r="AF37" s="55">
        <f>IFERROR(IF(VLOOKUP(D37,rng_ND,5,FALSE)="Ja",MAX(D_SAV!AD37:AE37),D_SAV!AD37),0)</f>
        <v>0</v>
      </c>
      <c r="AG37" s="55">
        <f t="shared" si="17"/>
        <v>0</v>
      </c>
      <c r="AH37" s="55">
        <f t="shared" si="18"/>
        <v>0</v>
      </c>
      <c r="AI37" s="55">
        <f t="shared" si="19"/>
        <v>0</v>
      </c>
      <c r="AJ37" s="55">
        <f t="shared" si="20"/>
        <v>0</v>
      </c>
      <c r="AK37" s="55">
        <f t="shared" si="11"/>
        <v>0</v>
      </c>
      <c r="AL37" s="55">
        <f t="shared" si="12"/>
        <v>0</v>
      </c>
      <c r="AM37" s="55">
        <f t="shared" si="13"/>
        <v>0</v>
      </c>
    </row>
    <row r="38" spans="1:39" x14ac:dyDescent="0.25">
      <c r="A38" s="47">
        <v>34</v>
      </c>
      <c r="B38" s="358" t="str">
        <f>IF(AND(E38&lt;&gt;0,D38&lt;&gt;0,F38&lt;&gt;0),IF(C38&lt;&gt;0,CONCATENATE(C38,"-AGr",VLOOKUP(D38,Listen!$A$2:$G$45,7,FALSE),"-",E38,"-",F38,),CONCATENATE("AGr",VLOOKUP(D38,Listen!$A$2:$G$45,7,FALSE),"-",E38,"-",F38)),"keine vollständige ID")</f>
        <v>keine vollständige ID</v>
      </c>
      <c r="C38" s="438">
        <f>'[2]III_SAV-Details_NB'!B44</f>
        <v>0</v>
      </c>
      <c r="D38" s="438">
        <f>'[2]III_SAV-Details_NB'!C44</f>
        <v>0</v>
      </c>
      <c r="E38" s="359">
        <f>'[2]III_SAV-Details_NB'!D44</f>
        <v>0</v>
      </c>
      <c r="F38" s="490"/>
      <c r="G38" s="281">
        <f>'[2]III_SAV-Details_NB'!X44</f>
        <v>0</v>
      </c>
      <c r="H38" s="281">
        <f t="shared" si="25"/>
        <v>0</v>
      </c>
      <c r="I38" s="281">
        <f>IF(con_EOGJahr=2025,'[2]III_SAV-Details_NB'!AA44,IF(con_EOGJahr=2026,'[2]III_SAV-Details_NB'!AB44,'[2]III_SAV-Details_NB'!AC44))</f>
        <v>0</v>
      </c>
      <c r="J38" s="282"/>
      <c r="K38" s="282"/>
      <c r="L38" s="282"/>
      <c r="M38" s="282"/>
      <c r="N38" s="282"/>
      <c r="O38" s="282"/>
      <c r="P38" s="52">
        <f t="shared" si="26"/>
        <v>0</v>
      </c>
      <c r="Q38" s="60"/>
      <c r="R38" s="53">
        <f t="shared" ref="R38" si="72">P38+Q38</f>
        <v>0</v>
      </c>
      <c r="S38" s="59"/>
      <c r="T38" s="61"/>
      <c r="U38" s="342" t="str">
        <f t="shared" ref="U38" si="73">+W38</f>
        <v>k.A.</v>
      </c>
      <c r="V38" s="343" t="str">
        <f t="shared" ref="V38" si="74">IFERROR(IF(OR($D38="",$E38=0,con_Ende=0,$U38=0),"k.A.",MAX($E38-con_EOGJahr+$U38,0)),"k.A.")</f>
        <v>k.A.</v>
      </c>
      <c r="W38" s="343" t="str">
        <f>IFERROR(IF(OR($D38="",$E38=0,con_Ende=0),"k.A.",IF(VLOOKUP($D38,rng_ND,5,0)="Nein",VLOOKUP($D38,rng_ND,2,FALSE),MIN(VLOOKUP($D38,rng_ND,2,FALSE),A_Stammdaten!$B$19-D_SAV!$E38+1))),"k.A.")</f>
        <v>k.A.</v>
      </c>
      <c r="X38" s="343" t="str">
        <f t="shared" ref="X38" si="75">IFERROR(IF(OR($D38="",$E38=0,con_Ende=0),"k.A.",VLOOKUP($D38,rng_ND,3,FALSE)),"k.A.")</f>
        <v>k.A.</v>
      </c>
      <c r="Y38" s="62"/>
      <c r="Z38" s="48">
        <f t="shared" ref="Z38" si="76">IF(AND($E38&lt;2006,$E38&lt;&gt;0),IFERROR(VLOOKUP($E38,rng_Index,VLOOKUP($D38,rng_ND,4,FALSE)+1,FALSE),1),)</f>
        <v>0</v>
      </c>
      <c r="AA38" s="457"/>
      <c r="AB38" s="55">
        <f t="shared" si="16"/>
        <v>0</v>
      </c>
      <c r="AC38" s="55">
        <f>IF(A_Stammdaten!$B$25="ja",D_SAV!AA38,D_SAV!AB38)</f>
        <v>0</v>
      </c>
      <c r="AD38" s="478">
        <f>IF(AC38=0,0,IF(U38-(con_EOGJahr-D_SAV!E38)&lt;=0,AC38,AC38/V38))</f>
        <v>0</v>
      </c>
      <c r="AE38" s="478">
        <f>IFERROR(IF(AND(VLOOKUP(D38,rng_ND,5,FALSE)="Ja",D_SAV!T38="degressiv"),D_SAV!AC38*Y38/100,0),0)</f>
        <v>0</v>
      </c>
      <c r="AF38" s="55">
        <f>IFERROR(IF(VLOOKUP(D38,rng_ND,5,FALSE)="Ja",MAX(D_SAV!AD38:AE38),D_SAV!AD38),0)</f>
        <v>0</v>
      </c>
      <c r="AG38" s="55">
        <f t="shared" si="17"/>
        <v>0</v>
      </c>
      <c r="AH38" s="55">
        <f t="shared" si="18"/>
        <v>0</v>
      </c>
      <c r="AI38" s="55">
        <f t="shared" si="19"/>
        <v>0</v>
      </c>
      <c r="AJ38" s="55">
        <f t="shared" si="20"/>
        <v>0</v>
      </c>
      <c r="AK38" s="55">
        <f t="shared" si="11"/>
        <v>0</v>
      </c>
      <c r="AL38" s="55">
        <f t="shared" si="12"/>
        <v>0</v>
      </c>
      <c r="AM38" s="55">
        <f t="shared" si="13"/>
        <v>0</v>
      </c>
    </row>
    <row r="39" spans="1:39" x14ac:dyDescent="0.25">
      <c r="A39" s="47">
        <v>35</v>
      </c>
      <c r="B39" s="358" t="str">
        <f>IF(AND(E39&lt;&gt;0,D39&lt;&gt;0,F39&lt;&gt;0),IF(C39&lt;&gt;0,CONCATENATE(C39,"-AGr",VLOOKUP(D39,Listen!$A$2:$G$45,7,FALSE),"-",E39,"-",F39,),CONCATENATE("AGr",VLOOKUP(D39,Listen!$A$2:$G$45,7,FALSE),"-",E39,"-",F39)),"keine vollständige ID")</f>
        <v>keine vollständige ID</v>
      </c>
      <c r="C39" s="438">
        <f>'[2]III_SAV-Details_NB'!B45</f>
        <v>0</v>
      </c>
      <c r="D39" s="438">
        <f>'[2]III_SAV-Details_NB'!C45</f>
        <v>0</v>
      </c>
      <c r="E39" s="359">
        <f>'[2]III_SAV-Details_NB'!D45</f>
        <v>0</v>
      </c>
      <c r="F39" s="490"/>
      <c r="G39" s="281">
        <f>'[2]III_SAV-Details_NB'!X45</f>
        <v>0</v>
      </c>
      <c r="H39" s="281">
        <f t="shared" si="25"/>
        <v>0</v>
      </c>
      <c r="I39" s="281">
        <f>IF(con_EOGJahr=2025,'[2]III_SAV-Details_NB'!AA45,IF(con_EOGJahr=2026,'[2]III_SAV-Details_NB'!AB45,'[2]III_SAV-Details_NB'!AC45))</f>
        <v>0</v>
      </c>
      <c r="J39" s="282"/>
      <c r="K39" s="282"/>
      <c r="L39" s="282"/>
      <c r="M39" s="282"/>
      <c r="N39" s="282"/>
      <c r="O39" s="282"/>
      <c r="P39" s="52">
        <f t="shared" si="26"/>
        <v>0</v>
      </c>
      <c r="Q39" s="60"/>
      <c r="R39" s="53">
        <f t="shared" ref="R39:R69" si="77">P39+Q39</f>
        <v>0</v>
      </c>
      <c r="S39" s="59"/>
      <c r="T39" s="61"/>
      <c r="U39" s="342" t="str">
        <f t="shared" ref="U39:U69" si="78">+W39</f>
        <v>k.A.</v>
      </c>
      <c r="V39" s="343" t="str">
        <f t="shared" ref="V39:V69" si="79">IFERROR(IF(OR($D39="",$E39=0,con_Ende=0,$U39=0),"k.A.",MAX($E39-con_EOGJahr+$U39,0)),"k.A.")</f>
        <v>k.A.</v>
      </c>
      <c r="W39" s="343" t="str">
        <f>IFERROR(IF(OR($D39="",$E39=0,con_Ende=0),"k.A.",IF(VLOOKUP($D39,rng_ND,5,0)="Nein",VLOOKUP($D39,rng_ND,2,FALSE),MIN(VLOOKUP($D39,rng_ND,2,FALSE),A_Stammdaten!$B$19-D_SAV!$E39+1))),"k.A.")</f>
        <v>k.A.</v>
      </c>
      <c r="X39" s="343" t="str">
        <f t="shared" ref="X39:X69" si="80">IFERROR(IF(OR($D39="",$E39=0,con_Ende=0),"k.A.",VLOOKUP($D39,rng_ND,3,FALSE)),"k.A.")</f>
        <v>k.A.</v>
      </c>
      <c r="Y39" s="62"/>
      <c r="Z39" s="48">
        <f t="shared" ref="Z39:Z69" si="81">IF(AND($E39&lt;2006,$E39&lt;&gt;0),IFERROR(VLOOKUP($E39,rng_Index,VLOOKUP($D39,rng_ND,4,FALSE)+1,FALSE),1),)</f>
        <v>0</v>
      </c>
      <c r="AA39" s="457"/>
      <c r="AB39" s="55">
        <f t="shared" si="16"/>
        <v>0</v>
      </c>
      <c r="AC39" s="55">
        <f>IF(A_Stammdaten!$B$25="ja",D_SAV!AA39,D_SAV!AB39)</f>
        <v>0</v>
      </c>
      <c r="AD39" s="478">
        <f>IF(AC39=0,0,IF(U39-(con_EOGJahr-D_SAV!E39)&lt;=0,AC39,AC39/V39))</f>
        <v>0</v>
      </c>
      <c r="AE39" s="478">
        <f>IFERROR(IF(AND(VLOOKUP(D39,rng_ND,5,FALSE)="Ja",D_SAV!T39="degressiv"),D_SAV!AC39*Y39/100,0),0)</f>
        <v>0</v>
      </c>
      <c r="AF39" s="55">
        <f>IFERROR(IF(VLOOKUP(D39,rng_ND,5,FALSE)="Ja",MAX(D_SAV!AD39:AE39),D_SAV!AD39),0)</f>
        <v>0</v>
      </c>
      <c r="AG39" s="55">
        <f t="shared" si="17"/>
        <v>0</v>
      </c>
      <c r="AH39" s="55">
        <f t="shared" si="18"/>
        <v>0</v>
      </c>
      <c r="AI39" s="55">
        <f t="shared" si="19"/>
        <v>0</v>
      </c>
      <c r="AJ39" s="55">
        <f t="shared" si="20"/>
        <v>0</v>
      </c>
      <c r="AK39" s="55">
        <f t="shared" si="11"/>
        <v>0</v>
      </c>
      <c r="AL39" s="55">
        <f t="shared" si="12"/>
        <v>0</v>
      </c>
      <c r="AM39" s="55">
        <f t="shared" si="13"/>
        <v>0</v>
      </c>
    </row>
    <row r="40" spans="1:39" x14ac:dyDescent="0.25">
      <c r="A40" s="47">
        <v>36</v>
      </c>
      <c r="B40" s="358" t="str">
        <f>IF(AND(E40&lt;&gt;0,D40&lt;&gt;0,F40&lt;&gt;0),IF(C40&lt;&gt;0,CONCATENATE(C40,"-AGr",VLOOKUP(D40,Listen!$A$2:$G$45,7,FALSE),"-",E40,"-",F40,),CONCATENATE("AGr",VLOOKUP(D40,Listen!$A$2:$G$45,7,FALSE),"-",E40,"-",F40)),"keine vollständige ID")</f>
        <v>keine vollständige ID</v>
      </c>
      <c r="C40" s="438">
        <f>'[2]III_SAV-Details_NB'!B46</f>
        <v>0</v>
      </c>
      <c r="D40" s="438">
        <f>'[2]III_SAV-Details_NB'!C46</f>
        <v>0</v>
      </c>
      <c r="E40" s="359">
        <f>'[2]III_SAV-Details_NB'!D46</f>
        <v>0</v>
      </c>
      <c r="F40" s="490"/>
      <c r="G40" s="281">
        <f>'[2]III_SAV-Details_NB'!X46</f>
        <v>0</v>
      </c>
      <c r="H40" s="281">
        <f t="shared" si="25"/>
        <v>0</v>
      </c>
      <c r="I40" s="281">
        <f>IF(con_EOGJahr=2025,'[2]III_SAV-Details_NB'!AA46,IF(con_EOGJahr=2026,'[2]III_SAV-Details_NB'!AB46,'[2]III_SAV-Details_NB'!AC46))</f>
        <v>0</v>
      </c>
      <c r="J40" s="282"/>
      <c r="K40" s="282"/>
      <c r="L40" s="282"/>
      <c r="M40" s="282"/>
      <c r="N40" s="282"/>
      <c r="O40" s="282"/>
      <c r="P40" s="52">
        <f t="shared" si="26"/>
        <v>0</v>
      </c>
      <c r="Q40" s="60"/>
      <c r="R40" s="53">
        <f t="shared" si="77"/>
        <v>0</v>
      </c>
      <c r="S40" s="59"/>
      <c r="T40" s="61"/>
      <c r="U40" s="342" t="str">
        <f t="shared" si="78"/>
        <v>k.A.</v>
      </c>
      <c r="V40" s="343" t="str">
        <f t="shared" si="79"/>
        <v>k.A.</v>
      </c>
      <c r="W40" s="343" t="str">
        <f>IFERROR(IF(OR($D40="",$E40=0,con_Ende=0),"k.A.",IF(VLOOKUP($D40,rng_ND,5,0)="Nein",VLOOKUP($D40,rng_ND,2,FALSE),MIN(VLOOKUP($D40,rng_ND,2,FALSE),A_Stammdaten!$B$19-D_SAV!$E40+1))),"k.A.")</f>
        <v>k.A.</v>
      </c>
      <c r="X40" s="343" t="str">
        <f t="shared" si="80"/>
        <v>k.A.</v>
      </c>
      <c r="Y40" s="62"/>
      <c r="Z40" s="48">
        <f t="shared" si="81"/>
        <v>0</v>
      </c>
      <c r="AA40" s="457"/>
      <c r="AB40" s="55">
        <f t="shared" si="16"/>
        <v>0</v>
      </c>
      <c r="AC40" s="55">
        <f>IF(A_Stammdaten!$B$25="ja",D_SAV!AA40,D_SAV!AB40)</f>
        <v>0</v>
      </c>
      <c r="AD40" s="478">
        <f>IF(AC40=0,0,IF(U40-(con_EOGJahr-D_SAV!E40)&lt;=0,AC40,AC40/V40))</f>
        <v>0</v>
      </c>
      <c r="AE40" s="478">
        <f>IFERROR(IF(AND(VLOOKUP(D40,rng_ND,5,FALSE)="Ja",D_SAV!T40="degressiv"),D_SAV!AC40*Y40/100,0),0)</f>
        <v>0</v>
      </c>
      <c r="AF40" s="55">
        <f>IFERROR(IF(VLOOKUP(D40,rng_ND,5,FALSE)="Ja",MAX(D_SAV!AD40:AE40),D_SAV!AD40),0)</f>
        <v>0</v>
      </c>
      <c r="AG40" s="55">
        <f t="shared" si="17"/>
        <v>0</v>
      </c>
      <c r="AH40" s="55">
        <f t="shared" si="18"/>
        <v>0</v>
      </c>
      <c r="AI40" s="55">
        <f t="shared" si="19"/>
        <v>0</v>
      </c>
      <c r="AJ40" s="55">
        <f t="shared" si="20"/>
        <v>0</v>
      </c>
      <c r="AK40" s="55">
        <f t="shared" si="11"/>
        <v>0</v>
      </c>
      <c r="AL40" s="55">
        <f t="shared" si="12"/>
        <v>0</v>
      </c>
      <c r="AM40" s="55">
        <f t="shared" si="13"/>
        <v>0</v>
      </c>
    </row>
    <row r="41" spans="1:39" x14ac:dyDescent="0.25">
      <c r="A41" s="47">
        <v>37</v>
      </c>
      <c r="B41" s="358" t="str">
        <f>IF(AND(E41&lt;&gt;0,D41&lt;&gt;0,F41&lt;&gt;0),IF(C41&lt;&gt;0,CONCATENATE(C41,"-AGr",VLOOKUP(D41,Listen!$A$2:$G$45,7,FALSE),"-",E41,"-",F41,),CONCATENATE("AGr",VLOOKUP(D41,Listen!$A$2:$G$45,7,FALSE),"-",E41,"-",F41)),"keine vollständige ID")</f>
        <v>keine vollständige ID</v>
      </c>
      <c r="C41" s="438">
        <f>'[2]III_SAV-Details_NB'!B47</f>
        <v>0</v>
      </c>
      <c r="D41" s="438">
        <f>'[2]III_SAV-Details_NB'!C47</f>
        <v>0</v>
      </c>
      <c r="E41" s="359">
        <f>'[2]III_SAV-Details_NB'!D47</f>
        <v>0</v>
      </c>
      <c r="F41" s="490"/>
      <c r="G41" s="281">
        <f>'[2]III_SAV-Details_NB'!X47</f>
        <v>0</v>
      </c>
      <c r="H41" s="281">
        <f t="shared" si="25"/>
        <v>0</v>
      </c>
      <c r="I41" s="281">
        <f>IF(con_EOGJahr=2025,'[2]III_SAV-Details_NB'!AA47,IF(con_EOGJahr=2026,'[2]III_SAV-Details_NB'!AB47,'[2]III_SAV-Details_NB'!AC47))</f>
        <v>0</v>
      </c>
      <c r="J41" s="282"/>
      <c r="K41" s="282"/>
      <c r="L41" s="282"/>
      <c r="M41" s="282"/>
      <c r="N41" s="282"/>
      <c r="O41" s="282"/>
      <c r="P41" s="52">
        <f t="shared" si="26"/>
        <v>0</v>
      </c>
      <c r="Q41" s="60"/>
      <c r="R41" s="53">
        <f t="shared" si="77"/>
        <v>0</v>
      </c>
      <c r="S41" s="59"/>
      <c r="T41" s="61"/>
      <c r="U41" s="342" t="str">
        <f t="shared" si="78"/>
        <v>k.A.</v>
      </c>
      <c r="V41" s="343" t="str">
        <f t="shared" si="79"/>
        <v>k.A.</v>
      </c>
      <c r="W41" s="343" t="str">
        <f>IFERROR(IF(OR($D41="",$E41=0,con_Ende=0),"k.A.",IF(VLOOKUP($D41,rng_ND,5,0)="Nein",VLOOKUP($D41,rng_ND,2,FALSE),MIN(VLOOKUP($D41,rng_ND,2,FALSE),A_Stammdaten!$B$19-D_SAV!$E41+1))),"k.A.")</f>
        <v>k.A.</v>
      </c>
      <c r="X41" s="343" t="str">
        <f t="shared" si="80"/>
        <v>k.A.</v>
      </c>
      <c r="Y41" s="62"/>
      <c r="Z41" s="48">
        <f t="shared" si="81"/>
        <v>0</v>
      </c>
      <c r="AA41" s="457"/>
      <c r="AB41" s="55">
        <f t="shared" si="16"/>
        <v>0</v>
      </c>
      <c r="AC41" s="55">
        <f>IF(A_Stammdaten!$B$25="ja",D_SAV!AA41,D_SAV!AB41)</f>
        <v>0</v>
      </c>
      <c r="AD41" s="478">
        <f>IF(AC41=0,0,IF(U41-(con_EOGJahr-D_SAV!E41)&lt;=0,AC41,AC41/V41))</f>
        <v>0</v>
      </c>
      <c r="AE41" s="478">
        <f>IFERROR(IF(AND(VLOOKUP(D41,rng_ND,5,FALSE)="Ja",D_SAV!T41="degressiv"),D_SAV!AC41*Y41/100,0),0)</f>
        <v>0</v>
      </c>
      <c r="AF41" s="55">
        <f>IFERROR(IF(VLOOKUP(D41,rng_ND,5,FALSE)="Ja",MAX(D_SAV!AD41:AE41),D_SAV!AD41),0)</f>
        <v>0</v>
      </c>
      <c r="AG41" s="55">
        <f t="shared" si="17"/>
        <v>0</v>
      </c>
      <c r="AH41" s="55">
        <f t="shared" si="18"/>
        <v>0</v>
      </c>
      <c r="AI41" s="55">
        <f t="shared" si="19"/>
        <v>0</v>
      </c>
      <c r="AJ41" s="55">
        <f t="shared" si="20"/>
        <v>0</v>
      </c>
      <c r="AK41" s="55">
        <f t="shared" si="11"/>
        <v>0</v>
      </c>
      <c r="AL41" s="55">
        <f t="shared" si="12"/>
        <v>0</v>
      </c>
      <c r="AM41" s="55">
        <f t="shared" si="13"/>
        <v>0</v>
      </c>
    </row>
    <row r="42" spans="1:39" x14ac:dyDescent="0.25">
      <c r="A42" s="47">
        <v>38</v>
      </c>
      <c r="B42" s="358" t="str">
        <f>IF(AND(E42&lt;&gt;0,D42&lt;&gt;0,F42&lt;&gt;0),IF(C42&lt;&gt;0,CONCATENATE(C42,"-AGr",VLOOKUP(D42,Listen!$A$2:$G$45,7,FALSE),"-",E42,"-",F42,),CONCATENATE("AGr",VLOOKUP(D42,Listen!$A$2:$G$45,7,FALSE),"-",E42,"-",F42)),"keine vollständige ID")</f>
        <v>keine vollständige ID</v>
      </c>
      <c r="C42" s="438">
        <f>'[2]III_SAV-Details_NB'!B48</f>
        <v>0</v>
      </c>
      <c r="D42" s="438">
        <f>'[2]III_SAV-Details_NB'!C48</f>
        <v>0</v>
      </c>
      <c r="E42" s="359">
        <f>'[2]III_SAV-Details_NB'!D48</f>
        <v>0</v>
      </c>
      <c r="F42" s="490"/>
      <c r="G42" s="281">
        <f>'[2]III_SAV-Details_NB'!X48</f>
        <v>0</v>
      </c>
      <c r="H42" s="281">
        <f t="shared" si="25"/>
        <v>0</v>
      </c>
      <c r="I42" s="281">
        <f>IF(con_EOGJahr=2025,'[2]III_SAV-Details_NB'!AA48,IF(con_EOGJahr=2026,'[2]III_SAV-Details_NB'!AB48,'[2]III_SAV-Details_NB'!AC48))</f>
        <v>0</v>
      </c>
      <c r="J42" s="282"/>
      <c r="K42" s="282"/>
      <c r="L42" s="282"/>
      <c r="M42" s="282"/>
      <c r="N42" s="282"/>
      <c r="O42" s="282"/>
      <c r="P42" s="52">
        <f t="shared" si="26"/>
        <v>0</v>
      </c>
      <c r="Q42" s="60"/>
      <c r="R42" s="53">
        <f t="shared" si="77"/>
        <v>0</v>
      </c>
      <c r="S42" s="59"/>
      <c r="T42" s="61"/>
      <c r="U42" s="342" t="str">
        <f t="shared" si="78"/>
        <v>k.A.</v>
      </c>
      <c r="V42" s="343" t="str">
        <f t="shared" si="79"/>
        <v>k.A.</v>
      </c>
      <c r="W42" s="343" t="str">
        <f>IFERROR(IF(OR($D42="",$E42=0,con_Ende=0),"k.A.",IF(VLOOKUP($D42,rng_ND,5,0)="Nein",VLOOKUP($D42,rng_ND,2,FALSE),MIN(VLOOKUP($D42,rng_ND,2,FALSE),A_Stammdaten!$B$19-D_SAV!$E42+1))),"k.A.")</f>
        <v>k.A.</v>
      </c>
      <c r="X42" s="343" t="str">
        <f t="shared" si="80"/>
        <v>k.A.</v>
      </c>
      <c r="Y42" s="62"/>
      <c r="Z42" s="48">
        <f t="shared" si="81"/>
        <v>0</v>
      </c>
      <c r="AA42" s="457"/>
      <c r="AB42" s="55">
        <f t="shared" si="16"/>
        <v>0</v>
      </c>
      <c r="AC42" s="55">
        <f>IF(A_Stammdaten!$B$25="ja",D_SAV!AA42,D_SAV!AB42)</f>
        <v>0</v>
      </c>
      <c r="AD42" s="478">
        <f>IF(AC42=0,0,IF(U42-(con_EOGJahr-D_SAV!E42)&lt;=0,AC42,AC42/V42))</f>
        <v>0</v>
      </c>
      <c r="AE42" s="478">
        <f>IFERROR(IF(AND(VLOOKUP(D42,rng_ND,5,FALSE)="Ja",D_SAV!T42="degressiv"),D_SAV!AC42*Y42/100,0),0)</f>
        <v>0</v>
      </c>
      <c r="AF42" s="55">
        <f>IFERROR(IF(VLOOKUP(D42,rng_ND,5,FALSE)="Ja",MAX(D_SAV!AD42:AE42),D_SAV!AD42),0)</f>
        <v>0</v>
      </c>
      <c r="AG42" s="55">
        <f t="shared" si="17"/>
        <v>0</v>
      </c>
      <c r="AH42" s="55">
        <f t="shared" si="18"/>
        <v>0</v>
      </c>
      <c r="AI42" s="55">
        <f t="shared" si="19"/>
        <v>0</v>
      </c>
      <c r="AJ42" s="55">
        <f t="shared" si="20"/>
        <v>0</v>
      </c>
      <c r="AK42" s="55">
        <f t="shared" si="11"/>
        <v>0</v>
      </c>
      <c r="AL42" s="55">
        <f t="shared" si="12"/>
        <v>0</v>
      </c>
      <c r="AM42" s="55">
        <f t="shared" si="13"/>
        <v>0</v>
      </c>
    </row>
    <row r="43" spans="1:39" x14ac:dyDescent="0.25">
      <c r="A43" s="47">
        <v>39</v>
      </c>
      <c r="B43" s="358" t="str">
        <f>IF(AND(E43&lt;&gt;0,D43&lt;&gt;0,F43&lt;&gt;0),IF(C43&lt;&gt;0,CONCATENATE(C43,"-AGr",VLOOKUP(D43,Listen!$A$2:$G$45,7,FALSE),"-",E43,"-",F43,),CONCATENATE("AGr",VLOOKUP(D43,Listen!$A$2:$G$45,7,FALSE),"-",E43,"-",F43)),"keine vollständige ID")</f>
        <v>keine vollständige ID</v>
      </c>
      <c r="C43" s="438">
        <f>'[2]III_SAV-Details_NB'!B49</f>
        <v>0</v>
      </c>
      <c r="D43" s="438">
        <f>'[2]III_SAV-Details_NB'!C49</f>
        <v>0</v>
      </c>
      <c r="E43" s="359">
        <f>'[2]III_SAV-Details_NB'!D49</f>
        <v>0</v>
      </c>
      <c r="F43" s="490"/>
      <c r="G43" s="281">
        <f>'[2]III_SAV-Details_NB'!X49</f>
        <v>0</v>
      </c>
      <c r="H43" s="281">
        <f t="shared" si="25"/>
        <v>0</v>
      </c>
      <c r="I43" s="281">
        <f>IF(con_EOGJahr=2025,'[2]III_SAV-Details_NB'!AA49,IF(con_EOGJahr=2026,'[2]III_SAV-Details_NB'!AB49,'[2]III_SAV-Details_NB'!AC49))</f>
        <v>0</v>
      </c>
      <c r="J43" s="282"/>
      <c r="K43" s="282"/>
      <c r="L43" s="282"/>
      <c r="M43" s="282"/>
      <c r="N43" s="282"/>
      <c r="O43" s="282"/>
      <c r="P43" s="52">
        <f t="shared" si="26"/>
        <v>0</v>
      </c>
      <c r="Q43" s="60"/>
      <c r="R43" s="53">
        <f t="shared" si="77"/>
        <v>0</v>
      </c>
      <c r="S43" s="59"/>
      <c r="T43" s="61"/>
      <c r="U43" s="342" t="str">
        <f t="shared" si="78"/>
        <v>k.A.</v>
      </c>
      <c r="V43" s="343" t="str">
        <f t="shared" si="79"/>
        <v>k.A.</v>
      </c>
      <c r="W43" s="343" t="str">
        <f>IFERROR(IF(OR($D43="",$E43=0,con_Ende=0),"k.A.",IF(VLOOKUP($D43,rng_ND,5,0)="Nein",VLOOKUP($D43,rng_ND,2,FALSE),MIN(VLOOKUP($D43,rng_ND,2,FALSE),A_Stammdaten!$B$19-D_SAV!$E43+1))),"k.A.")</f>
        <v>k.A.</v>
      </c>
      <c r="X43" s="343" t="str">
        <f t="shared" si="80"/>
        <v>k.A.</v>
      </c>
      <c r="Y43" s="62"/>
      <c r="Z43" s="48">
        <f t="shared" si="81"/>
        <v>0</v>
      </c>
      <c r="AA43" s="457"/>
      <c r="AB43" s="55">
        <f t="shared" si="16"/>
        <v>0</v>
      </c>
      <c r="AC43" s="55">
        <f>IF(A_Stammdaten!$B$25="ja",D_SAV!AA43,D_SAV!AB43)</f>
        <v>0</v>
      </c>
      <c r="AD43" s="478">
        <f>IF(AC43=0,0,IF(U43-(con_EOGJahr-D_SAV!E43)&lt;=0,AC43,AC43/V43))</f>
        <v>0</v>
      </c>
      <c r="AE43" s="478">
        <f>IFERROR(IF(AND(VLOOKUP(D43,rng_ND,5,FALSE)="Ja",D_SAV!T43="degressiv"),D_SAV!AC43*Y43/100,0),0)</f>
        <v>0</v>
      </c>
      <c r="AF43" s="55">
        <f>IFERROR(IF(VLOOKUP(D43,rng_ND,5,FALSE)="Ja",MAX(D_SAV!AD43:AE43),D_SAV!AD43),0)</f>
        <v>0</v>
      </c>
      <c r="AG43" s="55">
        <f t="shared" si="17"/>
        <v>0</v>
      </c>
      <c r="AH43" s="55">
        <f t="shared" si="18"/>
        <v>0</v>
      </c>
      <c r="AI43" s="55">
        <f t="shared" si="19"/>
        <v>0</v>
      </c>
      <c r="AJ43" s="55">
        <f t="shared" si="20"/>
        <v>0</v>
      </c>
      <c r="AK43" s="55">
        <f t="shared" si="11"/>
        <v>0</v>
      </c>
      <c r="AL43" s="55">
        <f t="shared" si="12"/>
        <v>0</v>
      </c>
      <c r="AM43" s="55">
        <f t="shared" si="13"/>
        <v>0</v>
      </c>
    </row>
    <row r="44" spans="1:39" x14ac:dyDescent="0.25">
      <c r="A44" s="47">
        <v>40</v>
      </c>
      <c r="B44" s="358" t="str">
        <f>IF(AND(E44&lt;&gt;0,D44&lt;&gt;0,F44&lt;&gt;0),IF(C44&lt;&gt;0,CONCATENATE(C44,"-AGr",VLOOKUP(D44,Listen!$A$2:$G$45,7,FALSE),"-",E44,"-",F44,),CONCATENATE("AGr",VLOOKUP(D44,Listen!$A$2:$G$45,7,FALSE),"-",E44,"-",F44)),"keine vollständige ID")</f>
        <v>keine vollständige ID</v>
      </c>
      <c r="C44" s="438">
        <f>'[2]III_SAV-Details_NB'!B50</f>
        <v>0</v>
      </c>
      <c r="D44" s="438">
        <f>'[2]III_SAV-Details_NB'!C50</f>
        <v>0</v>
      </c>
      <c r="E44" s="359">
        <f>'[2]III_SAV-Details_NB'!D50</f>
        <v>0</v>
      </c>
      <c r="F44" s="490"/>
      <c r="G44" s="281">
        <f>'[2]III_SAV-Details_NB'!X50</f>
        <v>0</v>
      </c>
      <c r="H44" s="281">
        <f t="shared" si="25"/>
        <v>0</v>
      </c>
      <c r="I44" s="281">
        <f>IF(con_EOGJahr=2025,'[2]III_SAV-Details_NB'!AA50,IF(con_EOGJahr=2026,'[2]III_SAV-Details_NB'!AB50,'[2]III_SAV-Details_NB'!AC50))</f>
        <v>0</v>
      </c>
      <c r="J44" s="282"/>
      <c r="K44" s="282"/>
      <c r="L44" s="282"/>
      <c r="M44" s="282"/>
      <c r="N44" s="282"/>
      <c r="O44" s="282"/>
      <c r="P44" s="52">
        <f t="shared" si="26"/>
        <v>0</v>
      </c>
      <c r="Q44" s="60"/>
      <c r="R44" s="53">
        <f t="shared" si="77"/>
        <v>0</v>
      </c>
      <c r="S44" s="59"/>
      <c r="T44" s="61"/>
      <c r="U44" s="342" t="str">
        <f t="shared" si="78"/>
        <v>k.A.</v>
      </c>
      <c r="V44" s="343" t="str">
        <f t="shared" si="79"/>
        <v>k.A.</v>
      </c>
      <c r="W44" s="343" t="str">
        <f>IFERROR(IF(OR($D44="",$E44=0,con_Ende=0),"k.A.",IF(VLOOKUP($D44,rng_ND,5,0)="Nein",VLOOKUP($D44,rng_ND,2,FALSE),MIN(VLOOKUP($D44,rng_ND,2,FALSE),A_Stammdaten!$B$19-D_SAV!$E44+1))),"k.A.")</f>
        <v>k.A.</v>
      </c>
      <c r="X44" s="343" t="str">
        <f t="shared" si="80"/>
        <v>k.A.</v>
      </c>
      <c r="Y44" s="62"/>
      <c r="Z44" s="48">
        <f t="shared" si="81"/>
        <v>0</v>
      </c>
      <c r="AA44" s="457"/>
      <c r="AB44" s="55">
        <f t="shared" si="16"/>
        <v>0</v>
      </c>
      <c r="AC44" s="55">
        <f>IF(A_Stammdaten!$B$25="ja",D_SAV!AA44,D_SAV!AB44)</f>
        <v>0</v>
      </c>
      <c r="AD44" s="478">
        <f>IF(AC44=0,0,IF(U44-(con_EOGJahr-D_SAV!E44)&lt;=0,AC44,AC44/V44))</f>
        <v>0</v>
      </c>
      <c r="AE44" s="478">
        <f>IFERROR(IF(AND(VLOOKUP(D44,rng_ND,5,FALSE)="Ja",D_SAV!T44="degressiv"),D_SAV!AC44*Y44/100,0),0)</f>
        <v>0</v>
      </c>
      <c r="AF44" s="55">
        <f>IFERROR(IF(VLOOKUP(D44,rng_ND,5,FALSE)="Ja",MAX(D_SAV!AD44:AE44),D_SAV!AD44),0)</f>
        <v>0</v>
      </c>
      <c r="AG44" s="55">
        <f t="shared" si="17"/>
        <v>0</v>
      </c>
      <c r="AH44" s="55">
        <f t="shared" si="18"/>
        <v>0</v>
      </c>
      <c r="AI44" s="55">
        <f t="shared" si="19"/>
        <v>0</v>
      </c>
      <c r="AJ44" s="55">
        <f t="shared" si="20"/>
        <v>0</v>
      </c>
      <c r="AK44" s="55">
        <f t="shared" si="11"/>
        <v>0</v>
      </c>
      <c r="AL44" s="55">
        <f t="shared" si="12"/>
        <v>0</v>
      </c>
      <c r="AM44" s="55">
        <f t="shared" si="13"/>
        <v>0</v>
      </c>
    </row>
    <row r="45" spans="1:39" x14ac:dyDescent="0.25">
      <c r="A45" s="47">
        <v>41</v>
      </c>
      <c r="B45" s="358" t="str">
        <f>IF(AND(E45&lt;&gt;0,D45&lt;&gt;0,F45&lt;&gt;0),IF(C45&lt;&gt;0,CONCATENATE(C45,"-AGr",VLOOKUP(D45,Listen!$A$2:$G$45,7,FALSE),"-",E45,"-",F45,),CONCATENATE("AGr",VLOOKUP(D45,Listen!$A$2:$G$45,7,FALSE),"-",E45,"-",F45)),"keine vollständige ID")</f>
        <v>keine vollständige ID</v>
      </c>
      <c r="C45" s="438">
        <f>'[2]III_SAV-Details_NB'!B51</f>
        <v>0</v>
      </c>
      <c r="D45" s="438">
        <f>'[2]III_SAV-Details_NB'!C51</f>
        <v>0</v>
      </c>
      <c r="E45" s="359">
        <f>'[2]III_SAV-Details_NB'!D51</f>
        <v>0</v>
      </c>
      <c r="F45" s="490"/>
      <c r="G45" s="281">
        <f>'[2]III_SAV-Details_NB'!X51</f>
        <v>0</v>
      </c>
      <c r="H45" s="281">
        <f t="shared" si="25"/>
        <v>0</v>
      </c>
      <c r="I45" s="281">
        <f>IF(con_EOGJahr=2025,'[2]III_SAV-Details_NB'!AA51,IF(con_EOGJahr=2026,'[2]III_SAV-Details_NB'!AB51,'[2]III_SAV-Details_NB'!AC51))</f>
        <v>0</v>
      </c>
      <c r="J45" s="282"/>
      <c r="K45" s="282"/>
      <c r="L45" s="282"/>
      <c r="M45" s="282"/>
      <c r="N45" s="282"/>
      <c r="O45" s="282"/>
      <c r="P45" s="52">
        <f t="shared" si="26"/>
        <v>0</v>
      </c>
      <c r="Q45" s="60"/>
      <c r="R45" s="53">
        <f t="shared" si="77"/>
        <v>0</v>
      </c>
      <c r="S45" s="59"/>
      <c r="T45" s="61"/>
      <c r="U45" s="342" t="str">
        <f t="shared" si="78"/>
        <v>k.A.</v>
      </c>
      <c r="V45" s="343" t="str">
        <f t="shared" si="79"/>
        <v>k.A.</v>
      </c>
      <c r="W45" s="343" t="str">
        <f>IFERROR(IF(OR($D45="",$E45=0,con_Ende=0),"k.A.",IF(VLOOKUP($D45,rng_ND,5,0)="Nein",VLOOKUP($D45,rng_ND,2,FALSE),MIN(VLOOKUP($D45,rng_ND,2,FALSE),A_Stammdaten!$B$19-D_SAV!$E45+1))),"k.A.")</f>
        <v>k.A.</v>
      </c>
      <c r="X45" s="343" t="str">
        <f t="shared" si="80"/>
        <v>k.A.</v>
      </c>
      <c r="Y45" s="62"/>
      <c r="Z45" s="48">
        <f t="shared" si="81"/>
        <v>0</v>
      </c>
      <c r="AA45" s="457"/>
      <c r="AB45" s="55">
        <f t="shared" si="16"/>
        <v>0</v>
      </c>
      <c r="AC45" s="55">
        <f>IF(A_Stammdaten!$B$25="ja",D_SAV!AA45,D_SAV!AB45)</f>
        <v>0</v>
      </c>
      <c r="AD45" s="478">
        <f>IF(AC45=0,0,IF(U45-(con_EOGJahr-D_SAV!E45)&lt;=0,AC45,AC45/V45))</f>
        <v>0</v>
      </c>
      <c r="AE45" s="478">
        <f>IFERROR(IF(AND(VLOOKUP(D45,rng_ND,5,FALSE)="Ja",D_SAV!T45="degressiv"),D_SAV!AC45*Y45/100,0),0)</f>
        <v>0</v>
      </c>
      <c r="AF45" s="55">
        <f>IFERROR(IF(VLOOKUP(D45,rng_ND,5,FALSE)="Ja",MAX(D_SAV!AD45:AE45),D_SAV!AD45),0)</f>
        <v>0</v>
      </c>
      <c r="AG45" s="55">
        <f t="shared" si="17"/>
        <v>0</v>
      </c>
      <c r="AH45" s="55">
        <f t="shared" si="18"/>
        <v>0</v>
      </c>
      <c r="AI45" s="55">
        <f t="shared" si="19"/>
        <v>0</v>
      </c>
      <c r="AJ45" s="55">
        <f t="shared" si="20"/>
        <v>0</v>
      </c>
      <c r="AK45" s="55">
        <f t="shared" si="11"/>
        <v>0</v>
      </c>
      <c r="AL45" s="55">
        <f t="shared" si="12"/>
        <v>0</v>
      </c>
      <c r="AM45" s="55">
        <f t="shared" si="13"/>
        <v>0</v>
      </c>
    </row>
    <row r="46" spans="1:39" x14ac:dyDescent="0.25">
      <c r="A46" s="47">
        <v>42</v>
      </c>
      <c r="B46" s="358" t="str">
        <f>IF(AND(E46&lt;&gt;0,D46&lt;&gt;0,F46&lt;&gt;0),IF(C46&lt;&gt;0,CONCATENATE(C46,"-AGr",VLOOKUP(D46,Listen!$A$2:$G$45,7,FALSE),"-",E46,"-",F46,),CONCATENATE("AGr",VLOOKUP(D46,Listen!$A$2:$G$45,7,FALSE),"-",E46,"-",F46)),"keine vollständige ID")</f>
        <v>keine vollständige ID</v>
      </c>
      <c r="C46" s="438">
        <f>'[2]III_SAV-Details_NB'!B52</f>
        <v>0</v>
      </c>
      <c r="D46" s="438">
        <f>'[2]III_SAV-Details_NB'!C52</f>
        <v>0</v>
      </c>
      <c r="E46" s="359">
        <f>'[2]III_SAV-Details_NB'!D52</f>
        <v>0</v>
      </c>
      <c r="F46" s="490"/>
      <c r="G46" s="281">
        <f>'[2]III_SAV-Details_NB'!X52</f>
        <v>0</v>
      </c>
      <c r="H46" s="281">
        <f t="shared" si="25"/>
        <v>0</v>
      </c>
      <c r="I46" s="281">
        <f>IF(con_EOGJahr=2025,'[2]III_SAV-Details_NB'!AA52,IF(con_EOGJahr=2026,'[2]III_SAV-Details_NB'!AB52,'[2]III_SAV-Details_NB'!AC52))</f>
        <v>0</v>
      </c>
      <c r="J46" s="282"/>
      <c r="K46" s="282"/>
      <c r="L46" s="282"/>
      <c r="M46" s="282"/>
      <c r="N46" s="282"/>
      <c r="O46" s="282"/>
      <c r="P46" s="52">
        <f t="shared" si="26"/>
        <v>0</v>
      </c>
      <c r="Q46" s="60"/>
      <c r="R46" s="53">
        <f t="shared" si="77"/>
        <v>0</v>
      </c>
      <c r="S46" s="59"/>
      <c r="T46" s="61"/>
      <c r="U46" s="342" t="str">
        <f t="shared" si="78"/>
        <v>k.A.</v>
      </c>
      <c r="V46" s="343" t="str">
        <f t="shared" si="79"/>
        <v>k.A.</v>
      </c>
      <c r="W46" s="343" t="str">
        <f>IFERROR(IF(OR($D46="",$E46=0,con_Ende=0),"k.A.",IF(VLOOKUP($D46,rng_ND,5,0)="Nein",VLOOKUP($D46,rng_ND,2,FALSE),MIN(VLOOKUP($D46,rng_ND,2,FALSE),A_Stammdaten!$B$19-D_SAV!$E46+1))),"k.A.")</f>
        <v>k.A.</v>
      </c>
      <c r="X46" s="343" t="str">
        <f t="shared" si="80"/>
        <v>k.A.</v>
      </c>
      <c r="Y46" s="62"/>
      <c r="Z46" s="48">
        <f t="shared" si="81"/>
        <v>0</v>
      </c>
      <c r="AA46" s="457"/>
      <c r="AB46" s="55">
        <f t="shared" si="16"/>
        <v>0</v>
      </c>
      <c r="AC46" s="55">
        <f>IF(A_Stammdaten!$B$25="ja",D_SAV!AA46,D_SAV!AB46)</f>
        <v>0</v>
      </c>
      <c r="AD46" s="478">
        <f>IF(AC46=0,0,IF(U46-(con_EOGJahr-D_SAV!E46)&lt;=0,AC46,AC46/V46))</f>
        <v>0</v>
      </c>
      <c r="AE46" s="478">
        <f>IFERROR(IF(AND(VLOOKUP(D46,rng_ND,5,FALSE)="Ja",D_SAV!T46="degressiv"),D_SAV!AC46*Y46/100,0),0)</f>
        <v>0</v>
      </c>
      <c r="AF46" s="55">
        <f>IFERROR(IF(VLOOKUP(D46,rng_ND,5,FALSE)="Ja",MAX(D_SAV!AD46:AE46),D_SAV!AD46),0)</f>
        <v>0</v>
      </c>
      <c r="AG46" s="55">
        <f t="shared" si="17"/>
        <v>0</v>
      </c>
      <c r="AH46" s="55">
        <f t="shared" si="18"/>
        <v>0</v>
      </c>
      <c r="AI46" s="55">
        <f t="shared" si="19"/>
        <v>0</v>
      </c>
      <c r="AJ46" s="55">
        <f t="shared" si="20"/>
        <v>0</v>
      </c>
      <c r="AK46" s="55">
        <f t="shared" si="11"/>
        <v>0</v>
      </c>
      <c r="AL46" s="55">
        <f t="shared" si="12"/>
        <v>0</v>
      </c>
      <c r="AM46" s="55">
        <f t="shared" si="13"/>
        <v>0</v>
      </c>
    </row>
    <row r="47" spans="1:39" x14ac:dyDescent="0.25">
      <c r="A47" s="47">
        <v>43</v>
      </c>
      <c r="B47" s="358" t="str">
        <f>IF(AND(E47&lt;&gt;0,D47&lt;&gt;0,F47&lt;&gt;0),IF(C47&lt;&gt;0,CONCATENATE(C47,"-AGr",VLOOKUP(D47,Listen!$A$2:$G$45,7,FALSE),"-",E47,"-",F47,),CONCATENATE("AGr",VLOOKUP(D47,Listen!$A$2:$G$45,7,FALSE),"-",E47,"-",F47)),"keine vollständige ID")</f>
        <v>keine vollständige ID</v>
      </c>
      <c r="C47" s="438">
        <f>'[2]III_SAV-Details_NB'!B53</f>
        <v>0</v>
      </c>
      <c r="D47" s="438">
        <f>'[2]III_SAV-Details_NB'!C53</f>
        <v>0</v>
      </c>
      <c r="E47" s="359">
        <f>'[2]III_SAV-Details_NB'!D53</f>
        <v>0</v>
      </c>
      <c r="F47" s="490"/>
      <c r="G47" s="281">
        <f>'[2]III_SAV-Details_NB'!X53</f>
        <v>0</v>
      </c>
      <c r="H47" s="281">
        <f t="shared" si="25"/>
        <v>0</v>
      </c>
      <c r="I47" s="281">
        <f>IF(con_EOGJahr=2025,'[2]III_SAV-Details_NB'!AA53,IF(con_EOGJahr=2026,'[2]III_SAV-Details_NB'!AB53,'[2]III_SAV-Details_NB'!AC53))</f>
        <v>0</v>
      </c>
      <c r="J47" s="282"/>
      <c r="K47" s="282"/>
      <c r="L47" s="282"/>
      <c r="M47" s="282"/>
      <c r="N47" s="282"/>
      <c r="O47" s="282"/>
      <c r="P47" s="52">
        <f t="shared" si="26"/>
        <v>0</v>
      </c>
      <c r="Q47" s="60"/>
      <c r="R47" s="53">
        <f t="shared" si="77"/>
        <v>0</v>
      </c>
      <c r="S47" s="59"/>
      <c r="T47" s="61"/>
      <c r="U47" s="342" t="str">
        <f t="shared" si="78"/>
        <v>k.A.</v>
      </c>
      <c r="V47" s="343" t="str">
        <f t="shared" si="79"/>
        <v>k.A.</v>
      </c>
      <c r="W47" s="343" t="str">
        <f>IFERROR(IF(OR($D47="",$E47=0,con_Ende=0),"k.A.",IF(VLOOKUP($D47,rng_ND,5,0)="Nein",VLOOKUP($D47,rng_ND,2,FALSE),MIN(VLOOKUP($D47,rng_ND,2,FALSE),A_Stammdaten!$B$19-D_SAV!$E47+1))),"k.A.")</f>
        <v>k.A.</v>
      </c>
      <c r="X47" s="343" t="str">
        <f t="shared" si="80"/>
        <v>k.A.</v>
      </c>
      <c r="Y47" s="62"/>
      <c r="Z47" s="48">
        <f t="shared" si="81"/>
        <v>0</v>
      </c>
      <c r="AA47" s="457"/>
      <c r="AB47" s="55">
        <f t="shared" si="16"/>
        <v>0</v>
      </c>
      <c r="AC47" s="55">
        <f>IF(A_Stammdaten!$B$25="ja",D_SAV!AA47,D_SAV!AB47)</f>
        <v>0</v>
      </c>
      <c r="AD47" s="478">
        <f>IF(AC47=0,0,IF(U47-(con_EOGJahr-D_SAV!E47)&lt;=0,AC47,AC47/V47))</f>
        <v>0</v>
      </c>
      <c r="AE47" s="478">
        <f>IFERROR(IF(AND(VLOOKUP(D47,rng_ND,5,FALSE)="Ja",D_SAV!T47="degressiv"),D_SAV!AC47*Y47/100,0),0)</f>
        <v>0</v>
      </c>
      <c r="AF47" s="55">
        <f>IFERROR(IF(VLOOKUP(D47,rng_ND,5,FALSE)="Ja",MAX(D_SAV!AD47:AE47),D_SAV!AD47),0)</f>
        <v>0</v>
      </c>
      <c r="AG47" s="55">
        <f t="shared" si="17"/>
        <v>0</v>
      </c>
      <c r="AH47" s="55">
        <f t="shared" si="18"/>
        <v>0</v>
      </c>
      <c r="AI47" s="55">
        <f t="shared" si="19"/>
        <v>0</v>
      </c>
      <c r="AJ47" s="55">
        <f t="shared" si="20"/>
        <v>0</v>
      </c>
      <c r="AK47" s="55">
        <f t="shared" si="11"/>
        <v>0</v>
      </c>
      <c r="AL47" s="55">
        <f t="shared" si="12"/>
        <v>0</v>
      </c>
      <c r="AM47" s="55">
        <f t="shared" si="13"/>
        <v>0</v>
      </c>
    </row>
    <row r="48" spans="1:39" x14ac:dyDescent="0.25">
      <c r="A48" s="47">
        <v>44</v>
      </c>
      <c r="B48" s="358" t="str">
        <f>IF(AND(E48&lt;&gt;0,D48&lt;&gt;0,F48&lt;&gt;0),IF(C48&lt;&gt;0,CONCATENATE(C48,"-AGr",VLOOKUP(D48,Listen!$A$2:$G$45,7,FALSE),"-",E48,"-",F48,),CONCATENATE("AGr",VLOOKUP(D48,Listen!$A$2:$G$45,7,FALSE),"-",E48,"-",F48)),"keine vollständige ID")</f>
        <v>keine vollständige ID</v>
      </c>
      <c r="C48" s="438">
        <f>'[2]III_SAV-Details_NB'!B54</f>
        <v>0</v>
      </c>
      <c r="D48" s="438">
        <f>'[2]III_SAV-Details_NB'!C54</f>
        <v>0</v>
      </c>
      <c r="E48" s="359">
        <f>'[2]III_SAV-Details_NB'!D54</f>
        <v>0</v>
      </c>
      <c r="F48" s="490"/>
      <c r="G48" s="281">
        <f>'[2]III_SAV-Details_NB'!X54</f>
        <v>0</v>
      </c>
      <c r="H48" s="281">
        <f t="shared" si="25"/>
        <v>0</v>
      </c>
      <c r="I48" s="281">
        <f>IF(con_EOGJahr=2025,'[2]III_SAV-Details_NB'!AA54,IF(con_EOGJahr=2026,'[2]III_SAV-Details_NB'!AB54,'[2]III_SAV-Details_NB'!AC54))</f>
        <v>0</v>
      </c>
      <c r="J48" s="282"/>
      <c r="K48" s="282"/>
      <c r="L48" s="282"/>
      <c r="M48" s="282"/>
      <c r="N48" s="282"/>
      <c r="O48" s="282"/>
      <c r="P48" s="52">
        <f t="shared" si="26"/>
        <v>0</v>
      </c>
      <c r="Q48" s="60"/>
      <c r="R48" s="53">
        <f t="shared" si="77"/>
        <v>0</v>
      </c>
      <c r="S48" s="59"/>
      <c r="T48" s="61"/>
      <c r="U48" s="342" t="str">
        <f t="shared" si="78"/>
        <v>k.A.</v>
      </c>
      <c r="V48" s="343" t="str">
        <f t="shared" si="79"/>
        <v>k.A.</v>
      </c>
      <c r="W48" s="343" t="str">
        <f>IFERROR(IF(OR($D48="",$E48=0,con_Ende=0),"k.A.",IF(VLOOKUP($D48,rng_ND,5,0)="Nein",VLOOKUP($D48,rng_ND,2,FALSE),MIN(VLOOKUP($D48,rng_ND,2,FALSE),A_Stammdaten!$B$19-D_SAV!$E48+1))),"k.A.")</f>
        <v>k.A.</v>
      </c>
      <c r="X48" s="343" t="str">
        <f t="shared" si="80"/>
        <v>k.A.</v>
      </c>
      <c r="Y48" s="62"/>
      <c r="Z48" s="48">
        <f t="shared" si="81"/>
        <v>0</v>
      </c>
      <c r="AA48" s="457"/>
      <c r="AB48" s="55">
        <f t="shared" si="16"/>
        <v>0</v>
      </c>
      <c r="AC48" s="55">
        <f>IF(A_Stammdaten!$B$25="ja",D_SAV!AA48,D_SAV!AB48)</f>
        <v>0</v>
      </c>
      <c r="AD48" s="478">
        <f>IF(AC48=0,0,IF(U48-(con_EOGJahr-D_SAV!E48)&lt;=0,AC48,AC48/V48))</f>
        <v>0</v>
      </c>
      <c r="AE48" s="478">
        <f>IFERROR(IF(AND(VLOOKUP(D48,rng_ND,5,FALSE)="Ja",D_SAV!T48="degressiv"),D_SAV!AC48*Y48/100,0),0)</f>
        <v>0</v>
      </c>
      <c r="AF48" s="55">
        <f>IFERROR(IF(VLOOKUP(D48,rng_ND,5,FALSE)="Ja",MAX(D_SAV!AD48:AE48),D_SAV!AD48),0)</f>
        <v>0</v>
      </c>
      <c r="AG48" s="55">
        <f t="shared" si="17"/>
        <v>0</v>
      </c>
      <c r="AH48" s="55">
        <f t="shared" si="18"/>
        <v>0</v>
      </c>
      <c r="AI48" s="55">
        <f t="shared" si="19"/>
        <v>0</v>
      </c>
      <c r="AJ48" s="55">
        <f t="shared" si="20"/>
        <v>0</v>
      </c>
      <c r="AK48" s="55">
        <f t="shared" si="11"/>
        <v>0</v>
      </c>
      <c r="AL48" s="55">
        <f t="shared" si="12"/>
        <v>0</v>
      </c>
      <c r="AM48" s="55">
        <f t="shared" si="13"/>
        <v>0</v>
      </c>
    </row>
    <row r="49" spans="1:39" x14ac:dyDescent="0.25">
      <c r="A49" s="47">
        <v>45</v>
      </c>
      <c r="B49" s="358" t="str">
        <f>IF(AND(E49&lt;&gt;0,D49&lt;&gt;0,F49&lt;&gt;0),IF(C49&lt;&gt;0,CONCATENATE(C49,"-AGr",VLOOKUP(D49,Listen!$A$2:$G$45,7,FALSE),"-",E49,"-",F49,),CONCATENATE("AGr",VLOOKUP(D49,Listen!$A$2:$G$45,7,FALSE),"-",E49,"-",F49)),"keine vollständige ID")</f>
        <v>keine vollständige ID</v>
      </c>
      <c r="C49" s="438">
        <f>'[2]III_SAV-Details_NB'!B55</f>
        <v>0</v>
      </c>
      <c r="D49" s="438">
        <f>'[2]III_SAV-Details_NB'!C55</f>
        <v>0</v>
      </c>
      <c r="E49" s="359">
        <f>'[2]III_SAV-Details_NB'!D55</f>
        <v>0</v>
      </c>
      <c r="F49" s="490"/>
      <c r="G49" s="281">
        <f>'[2]III_SAV-Details_NB'!X55</f>
        <v>0</v>
      </c>
      <c r="H49" s="281">
        <f t="shared" si="25"/>
        <v>0</v>
      </c>
      <c r="I49" s="281">
        <f>IF(con_EOGJahr=2025,'[2]III_SAV-Details_NB'!AA55,IF(con_EOGJahr=2026,'[2]III_SAV-Details_NB'!AB55,'[2]III_SAV-Details_NB'!AC55))</f>
        <v>0</v>
      </c>
      <c r="J49" s="282"/>
      <c r="K49" s="282"/>
      <c r="L49" s="282"/>
      <c r="M49" s="282"/>
      <c r="N49" s="282"/>
      <c r="O49" s="282"/>
      <c r="P49" s="52">
        <f t="shared" si="26"/>
        <v>0</v>
      </c>
      <c r="Q49" s="60"/>
      <c r="R49" s="53">
        <f t="shared" si="77"/>
        <v>0</v>
      </c>
      <c r="S49" s="59"/>
      <c r="T49" s="61"/>
      <c r="U49" s="342" t="str">
        <f t="shared" si="78"/>
        <v>k.A.</v>
      </c>
      <c r="V49" s="343" t="str">
        <f t="shared" si="79"/>
        <v>k.A.</v>
      </c>
      <c r="W49" s="343" t="str">
        <f>IFERROR(IF(OR($D49="",$E49=0,con_Ende=0),"k.A.",IF(VLOOKUP($D49,rng_ND,5,0)="Nein",VLOOKUP($D49,rng_ND,2,FALSE),MIN(VLOOKUP($D49,rng_ND,2,FALSE),A_Stammdaten!$B$19-D_SAV!$E49+1))),"k.A.")</f>
        <v>k.A.</v>
      </c>
      <c r="X49" s="343" t="str">
        <f t="shared" si="80"/>
        <v>k.A.</v>
      </c>
      <c r="Y49" s="62"/>
      <c r="Z49" s="48">
        <f t="shared" si="81"/>
        <v>0</v>
      </c>
      <c r="AA49" s="457"/>
      <c r="AB49" s="55">
        <f t="shared" si="16"/>
        <v>0</v>
      </c>
      <c r="AC49" s="55">
        <f>IF(A_Stammdaten!$B$25="ja",D_SAV!AA49,D_SAV!AB49)</f>
        <v>0</v>
      </c>
      <c r="AD49" s="478">
        <f>IF(AC49=0,0,IF(U49-(con_EOGJahr-D_SAV!E49)&lt;=0,AC49,AC49/V49))</f>
        <v>0</v>
      </c>
      <c r="AE49" s="478">
        <f>IFERROR(IF(AND(VLOOKUP(D49,rng_ND,5,FALSE)="Ja",D_SAV!T49="degressiv"),D_SAV!AC49*Y49/100,0),0)</f>
        <v>0</v>
      </c>
      <c r="AF49" s="55">
        <f>IFERROR(IF(VLOOKUP(D49,rng_ND,5,FALSE)="Ja",MAX(D_SAV!AD49:AE49),D_SAV!AD49),0)</f>
        <v>0</v>
      </c>
      <c r="AG49" s="55">
        <f t="shared" si="17"/>
        <v>0</v>
      </c>
      <c r="AH49" s="55">
        <f t="shared" si="18"/>
        <v>0</v>
      </c>
      <c r="AI49" s="55">
        <f t="shared" si="19"/>
        <v>0</v>
      </c>
      <c r="AJ49" s="55">
        <f t="shared" si="20"/>
        <v>0</v>
      </c>
      <c r="AK49" s="55">
        <f t="shared" si="11"/>
        <v>0</v>
      </c>
      <c r="AL49" s="55">
        <f t="shared" si="12"/>
        <v>0</v>
      </c>
      <c r="AM49" s="55">
        <f t="shared" si="13"/>
        <v>0</v>
      </c>
    </row>
    <row r="50" spans="1:39" x14ac:dyDescent="0.25">
      <c r="A50" s="47">
        <v>46</v>
      </c>
      <c r="B50" s="358" t="str">
        <f>IF(AND(E50&lt;&gt;0,D50&lt;&gt;0,F50&lt;&gt;0),IF(C50&lt;&gt;0,CONCATENATE(C50,"-AGr",VLOOKUP(D50,Listen!$A$2:$G$45,7,FALSE),"-",E50,"-",F50,),CONCATENATE("AGr",VLOOKUP(D50,Listen!$A$2:$G$45,7,FALSE),"-",E50,"-",F50)),"keine vollständige ID")</f>
        <v>keine vollständige ID</v>
      </c>
      <c r="C50" s="438">
        <f>'[2]III_SAV-Details_NB'!B56</f>
        <v>0</v>
      </c>
      <c r="D50" s="438">
        <f>'[2]III_SAV-Details_NB'!C56</f>
        <v>0</v>
      </c>
      <c r="E50" s="359">
        <f>'[2]III_SAV-Details_NB'!D56</f>
        <v>0</v>
      </c>
      <c r="F50" s="490"/>
      <c r="G50" s="281">
        <f>'[2]III_SAV-Details_NB'!X56</f>
        <v>0</v>
      </c>
      <c r="H50" s="281">
        <f t="shared" si="25"/>
        <v>0</v>
      </c>
      <c r="I50" s="281">
        <f>IF(con_EOGJahr=2025,'[2]III_SAV-Details_NB'!AA56,IF(con_EOGJahr=2026,'[2]III_SAV-Details_NB'!AB56,'[2]III_SAV-Details_NB'!AC56))</f>
        <v>0</v>
      </c>
      <c r="J50" s="282"/>
      <c r="K50" s="282"/>
      <c r="L50" s="282"/>
      <c r="M50" s="282"/>
      <c r="N50" s="282"/>
      <c r="O50" s="282"/>
      <c r="P50" s="52">
        <f t="shared" si="26"/>
        <v>0</v>
      </c>
      <c r="Q50" s="60"/>
      <c r="R50" s="53">
        <f t="shared" si="77"/>
        <v>0</v>
      </c>
      <c r="S50" s="59"/>
      <c r="T50" s="61"/>
      <c r="U50" s="342" t="str">
        <f t="shared" si="78"/>
        <v>k.A.</v>
      </c>
      <c r="V50" s="343" t="str">
        <f t="shared" si="79"/>
        <v>k.A.</v>
      </c>
      <c r="W50" s="343" t="str">
        <f>IFERROR(IF(OR($D50="",$E50=0,con_Ende=0),"k.A.",IF(VLOOKUP($D50,rng_ND,5,0)="Nein",VLOOKUP($D50,rng_ND,2,FALSE),MIN(VLOOKUP($D50,rng_ND,2,FALSE),A_Stammdaten!$B$19-D_SAV!$E50+1))),"k.A.")</f>
        <v>k.A.</v>
      </c>
      <c r="X50" s="343" t="str">
        <f t="shared" si="80"/>
        <v>k.A.</v>
      </c>
      <c r="Y50" s="62"/>
      <c r="Z50" s="48">
        <f t="shared" si="81"/>
        <v>0</v>
      </c>
      <c r="AA50" s="457"/>
      <c r="AB50" s="55">
        <f t="shared" si="16"/>
        <v>0</v>
      </c>
      <c r="AC50" s="55">
        <f>IF(A_Stammdaten!$B$25="ja",D_SAV!AA50,D_SAV!AB50)</f>
        <v>0</v>
      </c>
      <c r="AD50" s="478">
        <f>IF(AC50=0,0,IF(U50-(con_EOGJahr-D_SAV!E50)&lt;=0,AC50,AC50/V50))</f>
        <v>0</v>
      </c>
      <c r="AE50" s="478">
        <f>IFERROR(IF(AND(VLOOKUP(D50,rng_ND,5,FALSE)="Ja",D_SAV!T50="degressiv"),D_SAV!AC50*Y50/100,0),0)</f>
        <v>0</v>
      </c>
      <c r="AF50" s="55">
        <f>IFERROR(IF(VLOOKUP(D50,rng_ND,5,FALSE)="Ja",MAX(D_SAV!AD50:AE50),D_SAV!AD50),0)</f>
        <v>0</v>
      </c>
      <c r="AG50" s="55">
        <f t="shared" si="17"/>
        <v>0</v>
      </c>
      <c r="AH50" s="55">
        <f t="shared" si="18"/>
        <v>0</v>
      </c>
      <c r="AI50" s="55">
        <f t="shared" si="19"/>
        <v>0</v>
      </c>
      <c r="AJ50" s="55">
        <f t="shared" si="20"/>
        <v>0</v>
      </c>
      <c r="AK50" s="55">
        <f t="shared" si="11"/>
        <v>0</v>
      </c>
      <c r="AL50" s="55">
        <f t="shared" si="12"/>
        <v>0</v>
      </c>
      <c r="AM50" s="55">
        <f t="shared" si="13"/>
        <v>0</v>
      </c>
    </row>
    <row r="51" spans="1:39" x14ac:dyDescent="0.25">
      <c r="A51" s="47">
        <v>47</v>
      </c>
      <c r="B51" s="358" t="str">
        <f>IF(AND(E51&lt;&gt;0,D51&lt;&gt;0,F51&lt;&gt;0),IF(C51&lt;&gt;0,CONCATENATE(C51,"-AGr",VLOOKUP(D51,Listen!$A$2:$G$45,7,FALSE),"-",E51,"-",F51,),CONCATENATE("AGr",VLOOKUP(D51,Listen!$A$2:$G$45,7,FALSE),"-",E51,"-",F51)),"keine vollständige ID")</f>
        <v>keine vollständige ID</v>
      </c>
      <c r="C51" s="438">
        <f>'[2]III_SAV-Details_NB'!B57</f>
        <v>0</v>
      </c>
      <c r="D51" s="438">
        <f>'[2]III_SAV-Details_NB'!C57</f>
        <v>0</v>
      </c>
      <c r="E51" s="359">
        <f>'[2]III_SAV-Details_NB'!D57</f>
        <v>0</v>
      </c>
      <c r="F51" s="490"/>
      <c r="G51" s="281">
        <f>'[2]III_SAV-Details_NB'!X57</f>
        <v>0</v>
      </c>
      <c r="H51" s="281">
        <f t="shared" si="25"/>
        <v>0</v>
      </c>
      <c r="I51" s="281">
        <f>IF(con_EOGJahr=2025,'[2]III_SAV-Details_NB'!AA57,IF(con_EOGJahr=2026,'[2]III_SAV-Details_NB'!AB57,'[2]III_SAV-Details_NB'!AC57))</f>
        <v>0</v>
      </c>
      <c r="J51" s="282"/>
      <c r="K51" s="282"/>
      <c r="L51" s="282"/>
      <c r="M51" s="282"/>
      <c r="N51" s="282"/>
      <c r="O51" s="282"/>
      <c r="P51" s="52">
        <f t="shared" si="26"/>
        <v>0</v>
      </c>
      <c r="Q51" s="60"/>
      <c r="R51" s="53">
        <f t="shared" si="77"/>
        <v>0</v>
      </c>
      <c r="S51" s="59"/>
      <c r="T51" s="61"/>
      <c r="U51" s="342" t="str">
        <f t="shared" si="78"/>
        <v>k.A.</v>
      </c>
      <c r="V51" s="343" t="str">
        <f t="shared" si="79"/>
        <v>k.A.</v>
      </c>
      <c r="W51" s="343" t="str">
        <f>IFERROR(IF(OR($D51="",$E51=0,con_Ende=0),"k.A.",IF(VLOOKUP($D51,rng_ND,5,0)="Nein",VLOOKUP($D51,rng_ND,2,FALSE),MIN(VLOOKUP($D51,rng_ND,2,FALSE),A_Stammdaten!$B$19-D_SAV!$E51+1))),"k.A.")</f>
        <v>k.A.</v>
      </c>
      <c r="X51" s="343" t="str">
        <f t="shared" si="80"/>
        <v>k.A.</v>
      </c>
      <c r="Y51" s="62"/>
      <c r="Z51" s="48">
        <f t="shared" si="81"/>
        <v>0</v>
      </c>
      <c r="AA51" s="457"/>
      <c r="AB51" s="55">
        <f t="shared" si="16"/>
        <v>0</v>
      </c>
      <c r="AC51" s="55">
        <f>IF(A_Stammdaten!$B$25="ja",D_SAV!AA51,D_SAV!AB51)</f>
        <v>0</v>
      </c>
      <c r="AD51" s="478">
        <f>IF(AC51=0,0,IF(U51-(con_EOGJahr-D_SAV!E51)&lt;=0,AC51,AC51/V51))</f>
        <v>0</v>
      </c>
      <c r="AE51" s="478">
        <f>IFERROR(IF(AND(VLOOKUP(D51,rng_ND,5,FALSE)="Ja",D_SAV!T51="degressiv"),D_SAV!AC51*Y51/100,0),0)</f>
        <v>0</v>
      </c>
      <c r="AF51" s="55">
        <f>IFERROR(IF(VLOOKUP(D51,rng_ND,5,FALSE)="Ja",MAX(D_SAV!AD51:AE51),D_SAV!AD51),0)</f>
        <v>0</v>
      </c>
      <c r="AG51" s="55">
        <f t="shared" si="17"/>
        <v>0</v>
      </c>
      <c r="AH51" s="55">
        <f t="shared" si="18"/>
        <v>0</v>
      </c>
      <c r="AI51" s="55">
        <f t="shared" si="19"/>
        <v>0</v>
      </c>
      <c r="AJ51" s="55">
        <f t="shared" si="20"/>
        <v>0</v>
      </c>
      <c r="AK51" s="55">
        <f t="shared" si="11"/>
        <v>0</v>
      </c>
      <c r="AL51" s="55">
        <f t="shared" si="12"/>
        <v>0</v>
      </c>
      <c r="AM51" s="55">
        <f t="shared" si="13"/>
        <v>0</v>
      </c>
    </row>
    <row r="52" spans="1:39" x14ac:dyDescent="0.25">
      <c r="A52" s="47">
        <v>48</v>
      </c>
      <c r="B52" s="358" t="str">
        <f>IF(AND(E52&lt;&gt;0,D52&lt;&gt;0,F52&lt;&gt;0),IF(C52&lt;&gt;0,CONCATENATE(C52,"-AGr",VLOOKUP(D52,Listen!$A$2:$G$45,7,FALSE),"-",E52,"-",F52,),CONCATENATE("AGr",VLOOKUP(D52,Listen!$A$2:$G$45,7,FALSE),"-",E52,"-",F52)),"keine vollständige ID")</f>
        <v>keine vollständige ID</v>
      </c>
      <c r="C52" s="438">
        <f>'[2]III_SAV-Details_NB'!B58</f>
        <v>0</v>
      </c>
      <c r="D52" s="438">
        <f>'[2]III_SAV-Details_NB'!C58</f>
        <v>0</v>
      </c>
      <c r="E52" s="359">
        <f>'[2]III_SAV-Details_NB'!D58</f>
        <v>0</v>
      </c>
      <c r="F52" s="490"/>
      <c r="G52" s="281">
        <f>'[2]III_SAV-Details_NB'!X58</f>
        <v>0</v>
      </c>
      <c r="H52" s="281">
        <f t="shared" si="25"/>
        <v>0</v>
      </c>
      <c r="I52" s="281">
        <f>IF(con_EOGJahr=2025,'[2]III_SAV-Details_NB'!AA58,IF(con_EOGJahr=2026,'[2]III_SAV-Details_NB'!AB58,'[2]III_SAV-Details_NB'!AC58))</f>
        <v>0</v>
      </c>
      <c r="J52" s="282"/>
      <c r="K52" s="282"/>
      <c r="L52" s="282"/>
      <c r="M52" s="282"/>
      <c r="N52" s="282"/>
      <c r="O52" s="282"/>
      <c r="P52" s="52">
        <f t="shared" si="26"/>
        <v>0</v>
      </c>
      <c r="Q52" s="60"/>
      <c r="R52" s="53">
        <f t="shared" si="77"/>
        <v>0</v>
      </c>
      <c r="S52" s="59"/>
      <c r="T52" s="61"/>
      <c r="U52" s="342" t="str">
        <f t="shared" si="78"/>
        <v>k.A.</v>
      </c>
      <c r="V52" s="343" t="str">
        <f t="shared" si="79"/>
        <v>k.A.</v>
      </c>
      <c r="W52" s="343" t="str">
        <f>IFERROR(IF(OR($D52="",$E52=0,con_Ende=0),"k.A.",IF(VLOOKUP($D52,rng_ND,5,0)="Nein",VLOOKUP($D52,rng_ND,2,FALSE),MIN(VLOOKUP($D52,rng_ND,2,FALSE),A_Stammdaten!$B$19-D_SAV!$E52+1))),"k.A.")</f>
        <v>k.A.</v>
      </c>
      <c r="X52" s="343" t="str">
        <f t="shared" si="80"/>
        <v>k.A.</v>
      </c>
      <c r="Y52" s="62"/>
      <c r="Z52" s="48">
        <f t="shared" si="81"/>
        <v>0</v>
      </c>
      <c r="AA52" s="457"/>
      <c r="AB52" s="55">
        <f t="shared" si="16"/>
        <v>0</v>
      </c>
      <c r="AC52" s="55">
        <f>IF(A_Stammdaten!$B$25="ja",D_SAV!AA52,D_SAV!AB52)</f>
        <v>0</v>
      </c>
      <c r="AD52" s="478">
        <f>IF(AC52=0,0,IF(U52-(con_EOGJahr-D_SAV!E52)&lt;=0,AC52,AC52/V52))</f>
        <v>0</v>
      </c>
      <c r="AE52" s="478">
        <f>IFERROR(IF(AND(VLOOKUP(D52,rng_ND,5,FALSE)="Ja",D_SAV!T52="degressiv"),D_SAV!AC52*Y52/100,0),0)</f>
        <v>0</v>
      </c>
      <c r="AF52" s="55">
        <f>IFERROR(IF(VLOOKUP(D52,rng_ND,5,FALSE)="Ja",MAX(D_SAV!AD52:AE52),D_SAV!AD52),0)</f>
        <v>0</v>
      </c>
      <c r="AG52" s="55">
        <f t="shared" si="17"/>
        <v>0</v>
      </c>
      <c r="AH52" s="55">
        <f t="shared" si="18"/>
        <v>0</v>
      </c>
      <c r="AI52" s="55">
        <f t="shared" si="19"/>
        <v>0</v>
      </c>
      <c r="AJ52" s="55">
        <f t="shared" si="20"/>
        <v>0</v>
      </c>
      <c r="AK52" s="55">
        <f t="shared" si="11"/>
        <v>0</v>
      </c>
      <c r="AL52" s="55">
        <f t="shared" si="12"/>
        <v>0</v>
      </c>
      <c r="AM52" s="55">
        <f t="shared" si="13"/>
        <v>0</v>
      </c>
    </row>
    <row r="53" spans="1:39" x14ac:dyDescent="0.25">
      <c r="A53" s="47">
        <v>49</v>
      </c>
      <c r="B53" s="358" t="str">
        <f>IF(AND(E53&lt;&gt;0,D53&lt;&gt;0,F53&lt;&gt;0),IF(C53&lt;&gt;0,CONCATENATE(C53,"-AGr",VLOOKUP(D53,Listen!$A$2:$G$45,7,FALSE),"-",E53,"-",F53,),CONCATENATE("AGr",VLOOKUP(D53,Listen!$A$2:$G$45,7,FALSE),"-",E53,"-",F53)),"keine vollständige ID")</f>
        <v>keine vollständige ID</v>
      </c>
      <c r="C53" s="438">
        <f>'[2]III_SAV-Details_NB'!B59</f>
        <v>0</v>
      </c>
      <c r="D53" s="438">
        <f>'[2]III_SAV-Details_NB'!C59</f>
        <v>0</v>
      </c>
      <c r="E53" s="359">
        <f>'[2]III_SAV-Details_NB'!D59</f>
        <v>0</v>
      </c>
      <c r="F53" s="490"/>
      <c r="G53" s="281">
        <f>'[2]III_SAV-Details_NB'!X59</f>
        <v>0</v>
      </c>
      <c r="H53" s="281">
        <f t="shared" si="25"/>
        <v>0</v>
      </c>
      <c r="I53" s="281">
        <f>IF(con_EOGJahr=2025,'[2]III_SAV-Details_NB'!AA59,IF(con_EOGJahr=2026,'[2]III_SAV-Details_NB'!AB59,'[2]III_SAV-Details_NB'!AC59))</f>
        <v>0</v>
      </c>
      <c r="J53" s="282"/>
      <c r="K53" s="282"/>
      <c r="L53" s="282"/>
      <c r="M53" s="282"/>
      <c r="N53" s="282"/>
      <c r="O53" s="282"/>
      <c r="P53" s="52">
        <f t="shared" si="26"/>
        <v>0</v>
      </c>
      <c r="Q53" s="60"/>
      <c r="R53" s="53">
        <f t="shared" si="77"/>
        <v>0</v>
      </c>
      <c r="S53" s="59"/>
      <c r="T53" s="61"/>
      <c r="U53" s="342" t="str">
        <f t="shared" si="78"/>
        <v>k.A.</v>
      </c>
      <c r="V53" s="343" t="str">
        <f t="shared" si="79"/>
        <v>k.A.</v>
      </c>
      <c r="W53" s="343" t="str">
        <f>IFERROR(IF(OR($D53="",$E53=0,con_Ende=0),"k.A.",IF(VLOOKUP($D53,rng_ND,5,0)="Nein",VLOOKUP($D53,rng_ND,2,FALSE),MIN(VLOOKUP($D53,rng_ND,2,FALSE),A_Stammdaten!$B$19-D_SAV!$E53+1))),"k.A.")</f>
        <v>k.A.</v>
      </c>
      <c r="X53" s="343" t="str">
        <f t="shared" si="80"/>
        <v>k.A.</v>
      </c>
      <c r="Y53" s="62"/>
      <c r="Z53" s="48">
        <f t="shared" si="81"/>
        <v>0</v>
      </c>
      <c r="AA53" s="457"/>
      <c r="AB53" s="55">
        <f t="shared" si="16"/>
        <v>0</v>
      </c>
      <c r="AC53" s="55">
        <f>IF(A_Stammdaten!$B$25="ja",D_SAV!AA53,D_SAV!AB53)</f>
        <v>0</v>
      </c>
      <c r="AD53" s="478">
        <f>IF(AC53=0,0,IF(U53-(con_EOGJahr-D_SAV!E53)&lt;=0,AC53,AC53/V53))</f>
        <v>0</v>
      </c>
      <c r="AE53" s="478">
        <f>IFERROR(IF(AND(VLOOKUP(D53,rng_ND,5,FALSE)="Ja",D_SAV!T53="degressiv"),D_SAV!AC53*Y53/100,0),0)</f>
        <v>0</v>
      </c>
      <c r="AF53" s="55">
        <f>IFERROR(IF(VLOOKUP(D53,rng_ND,5,FALSE)="Ja",MAX(D_SAV!AD53:AE53),D_SAV!AD53),0)</f>
        <v>0</v>
      </c>
      <c r="AG53" s="55">
        <f t="shared" si="17"/>
        <v>0</v>
      </c>
      <c r="AH53" s="55">
        <f t="shared" si="18"/>
        <v>0</v>
      </c>
      <c r="AI53" s="55">
        <f t="shared" si="19"/>
        <v>0</v>
      </c>
      <c r="AJ53" s="55">
        <f t="shared" si="20"/>
        <v>0</v>
      </c>
      <c r="AK53" s="55">
        <f t="shared" si="11"/>
        <v>0</v>
      </c>
      <c r="AL53" s="55">
        <f t="shared" si="12"/>
        <v>0</v>
      </c>
      <c r="AM53" s="55">
        <f t="shared" si="13"/>
        <v>0</v>
      </c>
    </row>
    <row r="54" spans="1:39" x14ac:dyDescent="0.25">
      <c r="A54" s="47">
        <v>50</v>
      </c>
      <c r="B54" s="358" t="str">
        <f>IF(AND(E54&lt;&gt;0,D54&lt;&gt;0,F54&lt;&gt;0),IF(C54&lt;&gt;0,CONCATENATE(C54,"-AGr",VLOOKUP(D54,Listen!$A$2:$G$45,7,FALSE),"-",E54,"-",F54,),CONCATENATE("AGr",VLOOKUP(D54,Listen!$A$2:$G$45,7,FALSE),"-",E54,"-",F54)),"keine vollständige ID")</f>
        <v>keine vollständige ID</v>
      </c>
      <c r="C54" s="438">
        <f>'[2]III_SAV-Details_NB'!B60</f>
        <v>0</v>
      </c>
      <c r="D54" s="438">
        <f>'[2]III_SAV-Details_NB'!C60</f>
        <v>0</v>
      </c>
      <c r="E54" s="359">
        <f>'[2]III_SAV-Details_NB'!D60</f>
        <v>0</v>
      </c>
      <c r="F54" s="490"/>
      <c r="G54" s="281">
        <f>'[2]III_SAV-Details_NB'!X60</f>
        <v>0</v>
      </c>
      <c r="H54" s="281">
        <f t="shared" si="25"/>
        <v>0</v>
      </c>
      <c r="I54" s="281">
        <f>IF(con_EOGJahr=2025,'[2]III_SAV-Details_NB'!AA60,IF(con_EOGJahr=2026,'[2]III_SAV-Details_NB'!AB60,'[2]III_SAV-Details_NB'!AC60))</f>
        <v>0</v>
      </c>
      <c r="J54" s="282"/>
      <c r="K54" s="282"/>
      <c r="L54" s="282"/>
      <c r="M54" s="282"/>
      <c r="N54" s="282"/>
      <c r="O54" s="282"/>
      <c r="P54" s="52">
        <f t="shared" si="26"/>
        <v>0</v>
      </c>
      <c r="Q54" s="60"/>
      <c r="R54" s="53">
        <f t="shared" si="77"/>
        <v>0</v>
      </c>
      <c r="S54" s="59"/>
      <c r="T54" s="61"/>
      <c r="U54" s="342" t="str">
        <f t="shared" si="78"/>
        <v>k.A.</v>
      </c>
      <c r="V54" s="343" t="str">
        <f t="shared" si="79"/>
        <v>k.A.</v>
      </c>
      <c r="W54" s="343" t="str">
        <f>IFERROR(IF(OR($D54="",$E54=0,con_Ende=0),"k.A.",IF(VLOOKUP($D54,rng_ND,5,0)="Nein",VLOOKUP($D54,rng_ND,2,FALSE),MIN(VLOOKUP($D54,rng_ND,2,FALSE),A_Stammdaten!$B$19-D_SAV!$E54+1))),"k.A.")</f>
        <v>k.A.</v>
      </c>
      <c r="X54" s="343" t="str">
        <f t="shared" si="80"/>
        <v>k.A.</v>
      </c>
      <c r="Y54" s="62"/>
      <c r="Z54" s="48">
        <f t="shared" si="81"/>
        <v>0</v>
      </c>
      <c r="AA54" s="457"/>
      <c r="AB54" s="55">
        <f t="shared" si="16"/>
        <v>0</v>
      </c>
      <c r="AC54" s="55">
        <f>IF(A_Stammdaten!$B$25="ja",D_SAV!AA54,D_SAV!AB54)</f>
        <v>0</v>
      </c>
      <c r="AD54" s="478">
        <f>IF(AC54=0,0,IF(U54-(con_EOGJahr-D_SAV!E54)&lt;=0,AC54,AC54/V54))</f>
        <v>0</v>
      </c>
      <c r="AE54" s="478">
        <f>IFERROR(IF(AND(VLOOKUP(D54,rng_ND,5,FALSE)="Ja",D_SAV!T54="degressiv"),D_SAV!AC54*Y54/100,0),0)</f>
        <v>0</v>
      </c>
      <c r="AF54" s="55">
        <f>IFERROR(IF(VLOOKUP(D54,rng_ND,5,FALSE)="Ja",MAX(D_SAV!AD54:AE54),D_SAV!AD54),0)</f>
        <v>0</v>
      </c>
      <c r="AG54" s="55">
        <f t="shared" si="17"/>
        <v>0</v>
      </c>
      <c r="AH54" s="55">
        <f t="shared" si="18"/>
        <v>0</v>
      </c>
      <c r="AI54" s="55">
        <f t="shared" si="19"/>
        <v>0</v>
      </c>
      <c r="AJ54" s="55">
        <f t="shared" si="20"/>
        <v>0</v>
      </c>
      <c r="AK54" s="55">
        <f t="shared" si="11"/>
        <v>0</v>
      </c>
      <c r="AL54" s="55">
        <f t="shared" si="12"/>
        <v>0</v>
      </c>
      <c r="AM54" s="55">
        <f t="shared" si="13"/>
        <v>0</v>
      </c>
    </row>
    <row r="55" spans="1:39" x14ac:dyDescent="0.25">
      <c r="A55" s="47">
        <v>51</v>
      </c>
      <c r="B55" s="358" t="str">
        <f>IF(AND(E55&lt;&gt;0,D55&lt;&gt;0,F55&lt;&gt;0),IF(C55&lt;&gt;0,CONCATENATE(C55,"-AGr",VLOOKUP(D55,Listen!$A$2:$G$45,7,FALSE),"-",E55,"-",F55,),CONCATENATE("AGr",VLOOKUP(D55,Listen!$A$2:$G$45,7,FALSE),"-",E55,"-",F55)),"keine vollständige ID")</f>
        <v>keine vollständige ID</v>
      </c>
      <c r="C55" s="438">
        <f>'[2]III_SAV-Details_NB'!B61</f>
        <v>0</v>
      </c>
      <c r="D55" s="438">
        <f>'[2]III_SAV-Details_NB'!C61</f>
        <v>0</v>
      </c>
      <c r="E55" s="359">
        <f>'[2]III_SAV-Details_NB'!D61</f>
        <v>0</v>
      </c>
      <c r="F55" s="490"/>
      <c r="G55" s="281">
        <f>'[2]III_SAV-Details_NB'!X61</f>
        <v>0</v>
      </c>
      <c r="H55" s="281">
        <f t="shared" si="25"/>
        <v>0</v>
      </c>
      <c r="I55" s="281">
        <f>IF(con_EOGJahr=2025,'[2]III_SAV-Details_NB'!AA61,IF(con_EOGJahr=2026,'[2]III_SAV-Details_NB'!AB61,'[2]III_SAV-Details_NB'!AC61))</f>
        <v>0</v>
      </c>
      <c r="J55" s="282"/>
      <c r="K55" s="282"/>
      <c r="L55" s="282"/>
      <c r="M55" s="282"/>
      <c r="N55" s="282"/>
      <c r="O55" s="282"/>
      <c r="P55" s="52">
        <f t="shared" si="26"/>
        <v>0</v>
      </c>
      <c r="Q55" s="60"/>
      <c r="R55" s="53">
        <f t="shared" si="77"/>
        <v>0</v>
      </c>
      <c r="S55" s="59"/>
      <c r="T55" s="61"/>
      <c r="U55" s="342" t="str">
        <f t="shared" si="78"/>
        <v>k.A.</v>
      </c>
      <c r="V55" s="343" t="str">
        <f t="shared" si="79"/>
        <v>k.A.</v>
      </c>
      <c r="W55" s="343" t="str">
        <f>IFERROR(IF(OR($D55="",$E55=0,con_Ende=0),"k.A.",IF(VLOOKUP($D55,rng_ND,5,0)="Nein",VLOOKUP($D55,rng_ND,2,FALSE),MIN(VLOOKUP($D55,rng_ND,2,FALSE),A_Stammdaten!$B$19-D_SAV!$E55+1))),"k.A.")</f>
        <v>k.A.</v>
      </c>
      <c r="X55" s="343" t="str">
        <f t="shared" si="80"/>
        <v>k.A.</v>
      </c>
      <c r="Y55" s="62"/>
      <c r="Z55" s="48">
        <f t="shared" si="81"/>
        <v>0</v>
      </c>
      <c r="AA55" s="457"/>
      <c r="AB55" s="55">
        <f t="shared" si="16"/>
        <v>0</v>
      </c>
      <c r="AC55" s="55">
        <f>IF(A_Stammdaten!$B$25="ja",D_SAV!AA55,D_SAV!AB55)</f>
        <v>0</v>
      </c>
      <c r="AD55" s="478">
        <f>IF(AC55=0,0,IF(U55-(con_EOGJahr-D_SAV!E55)&lt;=0,AC55,AC55/V55))</f>
        <v>0</v>
      </c>
      <c r="AE55" s="478">
        <f>IFERROR(IF(AND(VLOOKUP(D55,rng_ND,5,FALSE)="Ja",D_SAV!T55="degressiv"),D_SAV!AC55*Y55/100,0),0)</f>
        <v>0</v>
      </c>
      <c r="AF55" s="55">
        <f>IFERROR(IF(VLOOKUP(D55,rng_ND,5,FALSE)="Ja",MAX(D_SAV!AD55:AE55),D_SAV!AD55),0)</f>
        <v>0</v>
      </c>
      <c r="AG55" s="55">
        <f t="shared" si="17"/>
        <v>0</v>
      </c>
      <c r="AH55" s="55">
        <f t="shared" si="18"/>
        <v>0</v>
      </c>
      <c r="AI55" s="55">
        <f t="shared" si="19"/>
        <v>0</v>
      </c>
      <c r="AJ55" s="55">
        <f t="shared" si="20"/>
        <v>0</v>
      </c>
      <c r="AK55" s="55">
        <f t="shared" si="11"/>
        <v>0</v>
      </c>
      <c r="AL55" s="55">
        <f t="shared" si="12"/>
        <v>0</v>
      </c>
      <c r="AM55" s="55">
        <f t="shared" si="13"/>
        <v>0</v>
      </c>
    </row>
    <row r="56" spans="1:39" x14ac:dyDescent="0.25">
      <c r="A56" s="47">
        <v>52</v>
      </c>
      <c r="B56" s="358" t="str">
        <f>IF(AND(E56&lt;&gt;0,D56&lt;&gt;0,F56&lt;&gt;0),IF(C56&lt;&gt;0,CONCATENATE(C56,"-AGr",VLOOKUP(D56,Listen!$A$2:$G$45,7,FALSE),"-",E56,"-",F56,),CONCATENATE("AGr",VLOOKUP(D56,Listen!$A$2:$G$45,7,FALSE),"-",E56,"-",F56)),"keine vollständige ID")</f>
        <v>keine vollständige ID</v>
      </c>
      <c r="C56" s="438">
        <f>'[2]III_SAV-Details_NB'!B62</f>
        <v>0</v>
      </c>
      <c r="D56" s="438">
        <f>'[2]III_SAV-Details_NB'!C62</f>
        <v>0</v>
      </c>
      <c r="E56" s="359">
        <f>'[2]III_SAV-Details_NB'!D62</f>
        <v>0</v>
      </c>
      <c r="F56" s="490"/>
      <c r="G56" s="281">
        <f>'[2]III_SAV-Details_NB'!X62</f>
        <v>0</v>
      </c>
      <c r="H56" s="281">
        <f t="shared" si="25"/>
        <v>0</v>
      </c>
      <c r="I56" s="281">
        <f>IF(con_EOGJahr=2025,'[2]III_SAV-Details_NB'!AA62,IF(con_EOGJahr=2026,'[2]III_SAV-Details_NB'!AB62,'[2]III_SAV-Details_NB'!AC62))</f>
        <v>0</v>
      </c>
      <c r="J56" s="282"/>
      <c r="K56" s="282"/>
      <c r="L56" s="282"/>
      <c r="M56" s="282"/>
      <c r="N56" s="282"/>
      <c r="O56" s="282"/>
      <c r="P56" s="52">
        <f t="shared" si="26"/>
        <v>0</v>
      </c>
      <c r="Q56" s="60"/>
      <c r="R56" s="53">
        <f t="shared" si="77"/>
        <v>0</v>
      </c>
      <c r="S56" s="59"/>
      <c r="T56" s="61"/>
      <c r="U56" s="342" t="str">
        <f t="shared" si="78"/>
        <v>k.A.</v>
      </c>
      <c r="V56" s="343" t="str">
        <f t="shared" si="79"/>
        <v>k.A.</v>
      </c>
      <c r="W56" s="343" t="str">
        <f>IFERROR(IF(OR($D56="",$E56=0,con_Ende=0),"k.A.",IF(VLOOKUP($D56,rng_ND,5,0)="Nein",VLOOKUP($D56,rng_ND,2,FALSE),MIN(VLOOKUP($D56,rng_ND,2,FALSE),A_Stammdaten!$B$19-D_SAV!$E56+1))),"k.A.")</f>
        <v>k.A.</v>
      </c>
      <c r="X56" s="343" t="str">
        <f t="shared" si="80"/>
        <v>k.A.</v>
      </c>
      <c r="Y56" s="62"/>
      <c r="Z56" s="48">
        <f t="shared" si="81"/>
        <v>0</v>
      </c>
      <c r="AA56" s="457"/>
      <c r="AB56" s="55">
        <f t="shared" si="16"/>
        <v>0</v>
      </c>
      <c r="AC56" s="55">
        <f>IF(A_Stammdaten!$B$25="ja",D_SAV!AA56,D_SAV!AB56)</f>
        <v>0</v>
      </c>
      <c r="AD56" s="478">
        <f>IF(AC56=0,0,IF(U56-(con_EOGJahr-D_SAV!E56)&lt;=0,AC56,AC56/V56))</f>
        <v>0</v>
      </c>
      <c r="AE56" s="478">
        <f>IFERROR(IF(AND(VLOOKUP(D56,rng_ND,5,FALSE)="Ja",D_SAV!T56="degressiv"),D_SAV!AC56*Y56/100,0),0)</f>
        <v>0</v>
      </c>
      <c r="AF56" s="55">
        <f>IFERROR(IF(VLOOKUP(D56,rng_ND,5,FALSE)="Ja",MAX(D_SAV!AD56:AE56),D_SAV!AD56),0)</f>
        <v>0</v>
      </c>
      <c r="AG56" s="55">
        <f t="shared" si="17"/>
        <v>0</v>
      </c>
      <c r="AH56" s="55">
        <f t="shared" si="18"/>
        <v>0</v>
      </c>
      <c r="AI56" s="55">
        <f t="shared" si="19"/>
        <v>0</v>
      </c>
      <c r="AJ56" s="55">
        <f t="shared" si="20"/>
        <v>0</v>
      </c>
      <c r="AK56" s="55">
        <f t="shared" si="11"/>
        <v>0</v>
      </c>
      <c r="AL56" s="55">
        <f t="shared" si="12"/>
        <v>0</v>
      </c>
      <c r="AM56" s="55">
        <f t="shared" si="13"/>
        <v>0</v>
      </c>
    </row>
    <row r="57" spans="1:39" x14ac:dyDescent="0.25">
      <c r="A57" s="47">
        <v>53</v>
      </c>
      <c r="B57" s="358" t="str">
        <f>IF(AND(E57&lt;&gt;0,D57&lt;&gt;0,F57&lt;&gt;0),IF(C57&lt;&gt;0,CONCATENATE(C57,"-AGr",VLOOKUP(D57,Listen!$A$2:$G$45,7,FALSE),"-",E57,"-",F57,),CONCATENATE("AGr",VLOOKUP(D57,Listen!$A$2:$G$45,7,FALSE),"-",E57,"-",F57)),"keine vollständige ID")</f>
        <v>keine vollständige ID</v>
      </c>
      <c r="C57" s="438">
        <f>'[2]III_SAV-Details_NB'!B63</f>
        <v>0</v>
      </c>
      <c r="D57" s="438">
        <f>'[2]III_SAV-Details_NB'!C63</f>
        <v>0</v>
      </c>
      <c r="E57" s="359">
        <f>'[2]III_SAV-Details_NB'!D63</f>
        <v>0</v>
      </c>
      <c r="F57" s="490"/>
      <c r="G57" s="281">
        <f>'[2]III_SAV-Details_NB'!X63</f>
        <v>0</v>
      </c>
      <c r="H57" s="281">
        <f t="shared" si="25"/>
        <v>0</v>
      </c>
      <c r="I57" s="281">
        <f>IF(con_EOGJahr=2025,'[2]III_SAV-Details_NB'!AA63,IF(con_EOGJahr=2026,'[2]III_SAV-Details_NB'!AB63,'[2]III_SAV-Details_NB'!AC63))</f>
        <v>0</v>
      </c>
      <c r="J57" s="282"/>
      <c r="K57" s="282"/>
      <c r="L57" s="282"/>
      <c r="M57" s="282"/>
      <c r="N57" s="282"/>
      <c r="O57" s="282"/>
      <c r="P57" s="52">
        <f t="shared" si="26"/>
        <v>0</v>
      </c>
      <c r="Q57" s="60"/>
      <c r="R57" s="53">
        <f t="shared" si="77"/>
        <v>0</v>
      </c>
      <c r="S57" s="59"/>
      <c r="T57" s="61"/>
      <c r="U57" s="342" t="str">
        <f t="shared" si="78"/>
        <v>k.A.</v>
      </c>
      <c r="V57" s="343" t="str">
        <f t="shared" si="79"/>
        <v>k.A.</v>
      </c>
      <c r="W57" s="343" t="str">
        <f>IFERROR(IF(OR($D57="",$E57=0,con_Ende=0),"k.A.",IF(VLOOKUP($D57,rng_ND,5,0)="Nein",VLOOKUP($D57,rng_ND,2,FALSE),MIN(VLOOKUP($D57,rng_ND,2,FALSE),A_Stammdaten!$B$19-D_SAV!$E57+1))),"k.A.")</f>
        <v>k.A.</v>
      </c>
      <c r="X57" s="343" t="str">
        <f t="shared" si="80"/>
        <v>k.A.</v>
      </c>
      <c r="Y57" s="62"/>
      <c r="Z57" s="48">
        <f t="shared" si="81"/>
        <v>0</v>
      </c>
      <c r="AA57" s="457"/>
      <c r="AB57" s="55">
        <f t="shared" si="16"/>
        <v>0</v>
      </c>
      <c r="AC57" s="55">
        <f>IF(A_Stammdaten!$B$25="ja",D_SAV!AA57,D_SAV!AB57)</f>
        <v>0</v>
      </c>
      <c r="AD57" s="478">
        <f>IF(AC57=0,0,IF(U57-(con_EOGJahr-D_SAV!E57)&lt;=0,AC57,AC57/V57))</f>
        <v>0</v>
      </c>
      <c r="AE57" s="478">
        <f>IFERROR(IF(AND(VLOOKUP(D57,rng_ND,5,FALSE)="Ja",D_SAV!T57="degressiv"),D_SAV!AC57*Y57/100,0),0)</f>
        <v>0</v>
      </c>
      <c r="AF57" s="55">
        <f>IFERROR(IF(VLOOKUP(D57,rng_ND,5,FALSE)="Ja",MAX(D_SAV!AD57:AE57),D_SAV!AD57),0)</f>
        <v>0</v>
      </c>
      <c r="AG57" s="55">
        <f t="shared" si="17"/>
        <v>0</v>
      </c>
      <c r="AH57" s="55">
        <f t="shared" si="18"/>
        <v>0</v>
      </c>
      <c r="AI57" s="55">
        <f t="shared" si="19"/>
        <v>0</v>
      </c>
      <c r="AJ57" s="55">
        <f t="shared" si="20"/>
        <v>0</v>
      </c>
      <c r="AK57" s="55">
        <f t="shared" si="11"/>
        <v>0</v>
      </c>
      <c r="AL57" s="55">
        <f t="shared" si="12"/>
        <v>0</v>
      </c>
      <c r="AM57" s="55">
        <f t="shared" si="13"/>
        <v>0</v>
      </c>
    </row>
    <row r="58" spans="1:39" x14ac:dyDescent="0.25">
      <c r="A58" s="47">
        <v>54</v>
      </c>
      <c r="B58" s="358" t="str">
        <f>IF(AND(E58&lt;&gt;0,D58&lt;&gt;0,F58&lt;&gt;0),IF(C58&lt;&gt;0,CONCATENATE(C58,"-AGr",VLOOKUP(D58,Listen!$A$2:$G$45,7,FALSE),"-",E58,"-",F58,),CONCATENATE("AGr",VLOOKUP(D58,Listen!$A$2:$G$45,7,FALSE),"-",E58,"-",F58)),"keine vollständige ID")</f>
        <v>keine vollständige ID</v>
      </c>
      <c r="C58" s="438">
        <f>'[2]III_SAV-Details_NB'!B64</f>
        <v>0</v>
      </c>
      <c r="D58" s="438">
        <f>'[2]III_SAV-Details_NB'!C64</f>
        <v>0</v>
      </c>
      <c r="E58" s="359">
        <f>'[2]III_SAV-Details_NB'!D64</f>
        <v>0</v>
      </c>
      <c r="F58" s="490"/>
      <c r="G58" s="281">
        <f>'[2]III_SAV-Details_NB'!X64</f>
        <v>0</v>
      </c>
      <c r="H58" s="281">
        <f t="shared" si="25"/>
        <v>0</v>
      </c>
      <c r="I58" s="281">
        <f>IF(con_EOGJahr=2025,'[2]III_SAV-Details_NB'!AA64,IF(con_EOGJahr=2026,'[2]III_SAV-Details_NB'!AB64,'[2]III_SAV-Details_NB'!AC64))</f>
        <v>0</v>
      </c>
      <c r="J58" s="282"/>
      <c r="K58" s="282"/>
      <c r="L58" s="282"/>
      <c r="M58" s="282"/>
      <c r="N58" s="282"/>
      <c r="O58" s="282"/>
      <c r="P58" s="52">
        <f t="shared" si="26"/>
        <v>0</v>
      </c>
      <c r="Q58" s="60"/>
      <c r="R58" s="53">
        <f t="shared" si="77"/>
        <v>0</v>
      </c>
      <c r="S58" s="59"/>
      <c r="T58" s="61"/>
      <c r="U58" s="342" t="str">
        <f t="shared" si="78"/>
        <v>k.A.</v>
      </c>
      <c r="V58" s="343" t="str">
        <f t="shared" si="79"/>
        <v>k.A.</v>
      </c>
      <c r="W58" s="343" t="str">
        <f>IFERROR(IF(OR($D58="",$E58=0,con_Ende=0),"k.A.",IF(VLOOKUP($D58,rng_ND,5,0)="Nein",VLOOKUP($D58,rng_ND,2,FALSE),MIN(VLOOKUP($D58,rng_ND,2,FALSE),A_Stammdaten!$B$19-D_SAV!$E58+1))),"k.A.")</f>
        <v>k.A.</v>
      </c>
      <c r="X58" s="343" t="str">
        <f t="shared" si="80"/>
        <v>k.A.</v>
      </c>
      <c r="Y58" s="62"/>
      <c r="Z58" s="48">
        <f t="shared" si="81"/>
        <v>0</v>
      </c>
      <c r="AA58" s="457"/>
      <c r="AB58" s="55">
        <f t="shared" si="16"/>
        <v>0</v>
      </c>
      <c r="AC58" s="55">
        <f>IF(A_Stammdaten!$B$25="ja",D_SAV!AA58,D_SAV!AB58)</f>
        <v>0</v>
      </c>
      <c r="AD58" s="478">
        <f>IF(AC58=0,0,IF(U58-(con_EOGJahr-D_SAV!E58)&lt;=0,AC58,AC58/V58))</f>
        <v>0</v>
      </c>
      <c r="AE58" s="478">
        <f>IFERROR(IF(AND(VLOOKUP(D58,rng_ND,5,FALSE)="Ja",D_SAV!T58="degressiv"),D_SAV!AC58*Y58/100,0),0)</f>
        <v>0</v>
      </c>
      <c r="AF58" s="55">
        <f>IFERROR(IF(VLOOKUP(D58,rng_ND,5,FALSE)="Ja",MAX(D_SAV!AD58:AE58),D_SAV!AD58),0)</f>
        <v>0</v>
      </c>
      <c r="AG58" s="55">
        <f t="shared" si="17"/>
        <v>0</v>
      </c>
      <c r="AH58" s="55">
        <f t="shared" si="18"/>
        <v>0</v>
      </c>
      <c r="AI58" s="55">
        <f t="shared" si="19"/>
        <v>0</v>
      </c>
      <c r="AJ58" s="55">
        <f t="shared" si="20"/>
        <v>0</v>
      </c>
      <c r="AK58" s="55">
        <f t="shared" si="11"/>
        <v>0</v>
      </c>
      <c r="AL58" s="55">
        <f t="shared" si="12"/>
        <v>0</v>
      </c>
      <c r="AM58" s="55">
        <f t="shared" si="13"/>
        <v>0</v>
      </c>
    </row>
    <row r="59" spans="1:39" x14ac:dyDescent="0.25">
      <c r="A59" s="47">
        <v>55</v>
      </c>
      <c r="B59" s="358" t="str">
        <f>IF(AND(E59&lt;&gt;0,D59&lt;&gt;0,F59&lt;&gt;0),IF(C59&lt;&gt;0,CONCATENATE(C59,"-AGr",VLOOKUP(D59,Listen!$A$2:$G$45,7,FALSE),"-",E59,"-",F59,),CONCATENATE("AGr",VLOOKUP(D59,Listen!$A$2:$G$45,7,FALSE),"-",E59,"-",F59)),"keine vollständige ID")</f>
        <v>keine vollständige ID</v>
      </c>
      <c r="C59" s="438">
        <f>'[2]III_SAV-Details_NB'!B65</f>
        <v>0</v>
      </c>
      <c r="D59" s="438">
        <f>'[2]III_SAV-Details_NB'!C65</f>
        <v>0</v>
      </c>
      <c r="E59" s="359">
        <f>'[2]III_SAV-Details_NB'!D65</f>
        <v>0</v>
      </c>
      <c r="F59" s="490"/>
      <c r="G59" s="281">
        <f>'[2]III_SAV-Details_NB'!X65</f>
        <v>0</v>
      </c>
      <c r="H59" s="281">
        <f t="shared" si="25"/>
        <v>0</v>
      </c>
      <c r="I59" s="281">
        <f>IF(con_EOGJahr=2025,'[2]III_SAV-Details_NB'!AA65,IF(con_EOGJahr=2026,'[2]III_SAV-Details_NB'!AB65,'[2]III_SAV-Details_NB'!AC65))</f>
        <v>0</v>
      </c>
      <c r="J59" s="282"/>
      <c r="K59" s="282"/>
      <c r="L59" s="282"/>
      <c r="M59" s="282"/>
      <c r="N59" s="282"/>
      <c r="O59" s="282"/>
      <c r="P59" s="52">
        <f t="shared" si="26"/>
        <v>0</v>
      </c>
      <c r="Q59" s="60"/>
      <c r="R59" s="53">
        <f t="shared" si="77"/>
        <v>0</v>
      </c>
      <c r="S59" s="59"/>
      <c r="T59" s="61"/>
      <c r="U59" s="342" t="str">
        <f t="shared" si="78"/>
        <v>k.A.</v>
      </c>
      <c r="V59" s="343" t="str">
        <f t="shared" si="79"/>
        <v>k.A.</v>
      </c>
      <c r="W59" s="343" t="str">
        <f>IFERROR(IF(OR($D59="",$E59=0,con_Ende=0),"k.A.",IF(VLOOKUP($D59,rng_ND,5,0)="Nein",VLOOKUP($D59,rng_ND,2,FALSE),MIN(VLOOKUP($D59,rng_ND,2,FALSE),A_Stammdaten!$B$19-D_SAV!$E59+1))),"k.A.")</f>
        <v>k.A.</v>
      </c>
      <c r="X59" s="343" t="str">
        <f t="shared" si="80"/>
        <v>k.A.</v>
      </c>
      <c r="Y59" s="62"/>
      <c r="Z59" s="48">
        <f t="shared" si="81"/>
        <v>0</v>
      </c>
      <c r="AA59" s="457"/>
      <c r="AB59" s="55">
        <f t="shared" si="16"/>
        <v>0</v>
      </c>
      <c r="AC59" s="55">
        <f>IF(A_Stammdaten!$B$25="ja",D_SAV!AA59,D_SAV!AB59)</f>
        <v>0</v>
      </c>
      <c r="AD59" s="478">
        <f>IF(AC59=0,0,IF(U59-(con_EOGJahr-D_SAV!E59)&lt;=0,AC59,AC59/V59))</f>
        <v>0</v>
      </c>
      <c r="AE59" s="478">
        <f>IFERROR(IF(AND(VLOOKUP(D59,rng_ND,5,FALSE)="Ja",D_SAV!T59="degressiv"),D_SAV!AC59*Y59/100,0),0)</f>
        <v>0</v>
      </c>
      <c r="AF59" s="55">
        <f>IFERROR(IF(VLOOKUP(D59,rng_ND,5,FALSE)="Ja",MAX(D_SAV!AD59:AE59),D_SAV!AD59),0)</f>
        <v>0</v>
      </c>
      <c r="AG59" s="55">
        <f t="shared" si="17"/>
        <v>0</v>
      </c>
      <c r="AH59" s="55">
        <f t="shared" si="18"/>
        <v>0</v>
      </c>
      <c r="AI59" s="55">
        <f t="shared" si="19"/>
        <v>0</v>
      </c>
      <c r="AJ59" s="55">
        <f t="shared" si="20"/>
        <v>0</v>
      </c>
      <c r="AK59" s="55">
        <f t="shared" si="11"/>
        <v>0</v>
      </c>
      <c r="AL59" s="55">
        <f t="shared" si="12"/>
        <v>0</v>
      </c>
      <c r="AM59" s="55">
        <f t="shared" si="13"/>
        <v>0</v>
      </c>
    </row>
    <row r="60" spans="1:39" x14ac:dyDescent="0.25">
      <c r="A60" s="47">
        <v>56</v>
      </c>
      <c r="B60" s="358" t="str">
        <f>IF(AND(E60&lt;&gt;0,D60&lt;&gt;0,F60&lt;&gt;0),IF(C60&lt;&gt;0,CONCATENATE(C60,"-AGr",VLOOKUP(D60,Listen!$A$2:$G$45,7,FALSE),"-",E60,"-",F60,),CONCATENATE("AGr",VLOOKUP(D60,Listen!$A$2:$G$45,7,FALSE),"-",E60,"-",F60)),"keine vollständige ID")</f>
        <v>keine vollständige ID</v>
      </c>
      <c r="C60" s="438">
        <f>'[2]III_SAV-Details_NB'!B66</f>
        <v>0</v>
      </c>
      <c r="D60" s="438">
        <f>'[2]III_SAV-Details_NB'!C66</f>
        <v>0</v>
      </c>
      <c r="E60" s="359">
        <f>'[2]III_SAV-Details_NB'!D66</f>
        <v>0</v>
      </c>
      <c r="F60" s="490"/>
      <c r="G60" s="281">
        <f>'[2]III_SAV-Details_NB'!X66</f>
        <v>0</v>
      </c>
      <c r="H60" s="281">
        <f t="shared" si="25"/>
        <v>0</v>
      </c>
      <c r="I60" s="281">
        <f>IF(con_EOGJahr=2025,'[2]III_SAV-Details_NB'!AA66,IF(con_EOGJahr=2026,'[2]III_SAV-Details_NB'!AB66,'[2]III_SAV-Details_NB'!AC66))</f>
        <v>0</v>
      </c>
      <c r="J60" s="282"/>
      <c r="K60" s="282"/>
      <c r="L60" s="282"/>
      <c r="M60" s="282"/>
      <c r="N60" s="282"/>
      <c r="O60" s="282"/>
      <c r="P60" s="52">
        <f t="shared" si="26"/>
        <v>0</v>
      </c>
      <c r="Q60" s="60"/>
      <c r="R60" s="53">
        <f t="shared" si="77"/>
        <v>0</v>
      </c>
      <c r="S60" s="59"/>
      <c r="T60" s="61"/>
      <c r="U60" s="342" t="str">
        <f t="shared" si="78"/>
        <v>k.A.</v>
      </c>
      <c r="V60" s="343" t="str">
        <f t="shared" si="79"/>
        <v>k.A.</v>
      </c>
      <c r="W60" s="343" t="str">
        <f>IFERROR(IF(OR($D60="",$E60=0,con_Ende=0),"k.A.",IF(VLOOKUP($D60,rng_ND,5,0)="Nein",VLOOKUP($D60,rng_ND,2,FALSE),MIN(VLOOKUP($D60,rng_ND,2,FALSE),A_Stammdaten!$B$19-D_SAV!$E60+1))),"k.A.")</f>
        <v>k.A.</v>
      </c>
      <c r="X60" s="343" t="str">
        <f t="shared" si="80"/>
        <v>k.A.</v>
      </c>
      <c r="Y60" s="62"/>
      <c r="Z60" s="48">
        <f t="shared" si="81"/>
        <v>0</v>
      </c>
      <c r="AA60" s="457"/>
      <c r="AB60" s="55">
        <f t="shared" si="16"/>
        <v>0</v>
      </c>
      <c r="AC60" s="55">
        <f>IF(A_Stammdaten!$B$25="ja",D_SAV!AA60,D_SAV!AB60)</f>
        <v>0</v>
      </c>
      <c r="AD60" s="478">
        <f>IF(AC60=0,0,IF(U60-(con_EOGJahr-D_SAV!E60)&lt;=0,AC60,AC60/V60))</f>
        <v>0</v>
      </c>
      <c r="AE60" s="478">
        <f>IFERROR(IF(AND(VLOOKUP(D60,rng_ND,5,FALSE)="Ja",D_SAV!T60="degressiv"),D_SAV!AC60*Y60/100,0),0)</f>
        <v>0</v>
      </c>
      <c r="AF60" s="55">
        <f>IFERROR(IF(VLOOKUP(D60,rng_ND,5,FALSE)="Ja",MAX(D_SAV!AD60:AE60),D_SAV!AD60),0)</f>
        <v>0</v>
      </c>
      <c r="AG60" s="55">
        <f t="shared" si="17"/>
        <v>0</v>
      </c>
      <c r="AH60" s="55">
        <f t="shared" si="18"/>
        <v>0</v>
      </c>
      <c r="AI60" s="55">
        <f t="shared" si="19"/>
        <v>0</v>
      </c>
      <c r="AJ60" s="55">
        <f t="shared" si="20"/>
        <v>0</v>
      </c>
      <c r="AK60" s="55">
        <f t="shared" si="11"/>
        <v>0</v>
      </c>
      <c r="AL60" s="55">
        <f t="shared" si="12"/>
        <v>0</v>
      </c>
      <c r="AM60" s="55">
        <f t="shared" si="13"/>
        <v>0</v>
      </c>
    </row>
    <row r="61" spans="1:39" x14ac:dyDescent="0.25">
      <c r="A61" s="47">
        <v>57</v>
      </c>
      <c r="B61" s="358" t="str">
        <f>IF(AND(E61&lt;&gt;0,D61&lt;&gt;0,F61&lt;&gt;0),IF(C61&lt;&gt;0,CONCATENATE(C61,"-AGr",VLOOKUP(D61,Listen!$A$2:$G$45,7,FALSE),"-",E61,"-",F61,),CONCATENATE("AGr",VLOOKUP(D61,Listen!$A$2:$G$45,7,FALSE),"-",E61,"-",F61)),"keine vollständige ID")</f>
        <v>keine vollständige ID</v>
      </c>
      <c r="C61" s="438">
        <f>'[2]III_SAV-Details_NB'!B67</f>
        <v>0</v>
      </c>
      <c r="D61" s="438">
        <f>'[2]III_SAV-Details_NB'!C67</f>
        <v>0</v>
      </c>
      <c r="E61" s="359">
        <f>'[2]III_SAV-Details_NB'!D67</f>
        <v>0</v>
      </c>
      <c r="F61" s="490"/>
      <c r="G61" s="281">
        <f>'[2]III_SAV-Details_NB'!X67</f>
        <v>0</v>
      </c>
      <c r="H61" s="281">
        <f t="shared" si="25"/>
        <v>0</v>
      </c>
      <c r="I61" s="281">
        <f>IF(con_EOGJahr=2025,'[2]III_SAV-Details_NB'!AA67,IF(con_EOGJahr=2026,'[2]III_SAV-Details_NB'!AB67,'[2]III_SAV-Details_NB'!AC67))</f>
        <v>0</v>
      </c>
      <c r="J61" s="282"/>
      <c r="K61" s="282"/>
      <c r="L61" s="282"/>
      <c r="M61" s="282"/>
      <c r="N61" s="282"/>
      <c r="O61" s="282"/>
      <c r="P61" s="52">
        <f t="shared" si="26"/>
        <v>0</v>
      </c>
      <c r="Q61" s="60"/>
      <c r="R61" s="53">
        <f t="shared" si="77"/>
        <v>0</v>
      </c>
      <c r="S61" s="59"/>
      <c r="T61" s="61"/>
      <c r="U61" s="342" t="str">
        <f t="shared" si="78"/>
        <v>k.A.</v>
      </c>
      <c r="V61" s="343" t="str">
        <f t="shared" si="79"/>
        <v>k.A.</v>
      </c>
      <c r="W61" s="343" t="str">
        <f>IFERROR(IF(OR($D61="",$E61=0,con_Ende=0),"k.A.",IF(VLOOKUP($D61,rng_ND,5,0)="Nein",VLOOKUP($D61,rng_ND,2,FALSE),MIN(VLOOKUP($D61,rng_ND,2,FALSE),A_Stammdaten!$B$19-D_SAV!$E61+1))),"k.A.")</f>
        <v>k.A.</v>
      </c>
      <c r="X61" s="343" t="str">
        <f t="shared" si="80"/>
        <v>k.A.</v>
      </c>
      <c r="Y61" s="62"/>
      <c r="Z61" s="48">
        <f t="shared" si="81"/>
        <v>0</v>
      </c>
      <c r="AA61" s="457"/>
      <c r="AB61" s="55">
        <f t="shared" si="16"/>
        <v>0</v>
      </c>
      <c r="AC61" s="55">
        <f>IF(A_Stammdaten!$B$25="ja",D_SAV!AA61,D_SAV!AB61)</f>
        <v>0</v>
      </c>
      <c r="AD61" s="478">
        <f>IF(AC61=0,0,IF(U61-(con_EOGJahr-D_SAV!E61)&lt;=0,AC61,AC61/V61))</f>
        <v>0</v>
      </c>
      <c r="AE61" s="478">
        <f>IFERROR(IF(AND(VLOOKUP(D61,rng_ND,5,FALSE)="Ja",D_SAV!T61="degressiv"),D_SAV!AC61*Y61/100,0),0)</f>
        <v>0</v>
      </c>
      <c r="AF61" s="55">
        <f>IFERROR(IF(VLOOKUP(D61,rng_ND,5,FALSE)="Ja",MAX(D_SAV!AD61:AE61),D_SAV!AD61),0)</f>
        <v>0</v>
      </c>
      <c r="AG61" s="55">
        <f t="shared" si="17"/>
        <v>0</v>
      </c>
      <c r="AH61" s="55">
        <f t="shared" si="18"/>
        <v>0</v>
      </c>
      <c r="AI61" s="55">
        <f t="shared" si="19"/>
        <v>0</v>
      </c>
      <c r="AJ61" s="55">
        <f t="shared" si="20"/>
        <v>0</v>
      </c>
      <c r="AK61" s="55">
        <f t="shared" si="11"/>
        <v>0</v>
      </c>
      <c r="AL61" s="55">
        <f t="shared" si="12"/>
        <v>0</v>
      </c>
      <c r="AM61" s="55">
        <f t="shared" si="13"/>
        <v>0</v>
      </c>
    </row>
    <row r="62" spans="1:39" x14ac:dyDescent="0.25">
      <c r="A62" s="47">
        <v>58</v>
      </c>
      <c r="B62" s="358" t="str">
        <f>IF(AND(E62&lt;&gt;0,D62&lt;&gt;0,F62&lt;&gt;0),IF(C62&lt;&gt;0,CONCATENATE(C62,"-AGr",VLOOKUP(D62,Listen!$A$2:$G$45,7,FALSE),"-",E62,"-",F62,),CONCATENATE("AGr",VLOOKUP(D62,Listen!$A$2:$G$45,7,FALSE),"-",E62,"-",F62)),"keine vollständige ID")</f>
        <v>keine vollständige ID</v>
      </c>
      <c r="C62" s="438">
        <f>'[2]III_SAV-Details_NB'!B68</f>
        <v>0</v>
      </c>
      <c r="D62" s="438">
        <f>'[2]III_SAV-Details_NB'!C68</f>
        <v>0</v>
      </c>
      <c r="E62" s="359">
        <f>'[2]III_SAV-Details_NB'!D68</f>
        <v>0</v>
      </c>
      <c r="F62" s="490"/>
      <c r="G62" s="281">
        <f>'[2]III_SAV-Details_NB'!X68</f>
        <v>0</v>
      </c>
      <c r="H62" s="281">
        <f t="shared" si="25"/>
        <v>0</v>
      </c>
      <c r="I62" s="281">
        <f>IF(con_EOGJahr=2025,'[2]III_SAV-Details_NB'!AA68,IF(con_EOGJahr=2026,'[2]III_SAV-Details_NB'!AB68,'[2]III_SAV-Details_NB'!AC68))</f>
        <v>0</v>
      </c>
      <c r="J62" s="282"/>
      <c r="K62" s="282"/>
      <c r="L62" s="282"/>
      <c r="M62" s="282"/>
      <c r="N62" s="282"/>
      <c r="O62" s="282"/>
      <c r="P62" s="52">
        <f t="shared" si="26"/>
        <v>0</v>
      </c>
      <c r="Q62" s="60"/>
      <c r="R62" s="53">
        <f t="shared" si="77"/>
        <v>0</v>
      </c>
      <c r="S62" s="59"/>
      <c r="T62" s="61"/>
      <c r="U62" s="342" t="str">
        <f t="shared" si="78"/>
        <v>k.A.</v>
      </c>
      <c r="V62" s="343" t="str">
        <f t="shared" si="79"/>
        <v>k.A.</v>
      </c>
      <c r="W62" s="343" t="str">
        <f>IFERROR(IF(OR($D62="",$E62=0,con_Ende=0),"k.A.",IF(VLOOKUP($D62,rng_ND,5,0)="Nein",VLOOKUP($D62,rng_ND,2,FALSE),MIN(VLOOKUP($D62,rng_ND,2,FALSE),A_Stammdaten!$B$19-D_SAV!$E62+1))),"k.A.")</f>
        <v>k.A.</v>
      </c>
      <c r="X62" s="343" t="str">
        <f t="shared" si="80"/>
        <v>k.A.</v>
      </c>
      <c r="Y62" s="62"/>
      <c r="Z62" s="48">
        <f t="shared" si="81"/>
        <v>0</v>
      </c>
      <c r="AA62" s="457"/>
      <c r="AB62" s="55">
        <f t="shared" si="16"/>
        <v>0</v>
      </c>
      <c r="AC62" s="55">
        <f>IF(A_Stammdaten!$B$25="ja",D_SAV!AA62,D_SAV!AB62)</f>
        <v>0</v>
      </c>
      <c r="AD62" s="478">
        <f>IF(AC62=0,0,IF(U62-(con_EOGJahr-D_SAV!E62)&lt;=0,AC62,AC62/V62))</f>
        <v>0</v>
      </c>
      <c r="AE62" s="478">
        <f>IFERROR(IF(AND(VLOOKUP(D62,rng_ND,5,FALSE)="Ja",D_SAV!T62="degressiv"),D_SAV!AC62*Y62/100,0),0)</f>
        <v>0</v>
      </c>
      <c r="AF62" s="55">
        <f>IFERROR(IF(VLOOKUP(D62,rng_ND,5,FALSE)="Ja",MAX(D_SAV!AD62:AE62),D_SAV!AD62),0)</f>
        <v>0</v>
      </c>
      <c r="AG62" s="55">
        <f t="shared" si="17"/>
        <v>0</v>
      </c>
      <c r="AH62" s="55">
        <f t="shared" si="18"/>
        <v>0</v>
      </c>
      <c r="AI62" s="55">
        <f t="shared" si="19"/>
        <v>0</v>
      </c>
      <c r="AJ62" s="55">
        <f t="shared" si="20"/>
        <v>0</v>
      </c>
      <c r="AK62" s="55">
        <f t="shared" si="11"/>
        <v>0</v>
      </c>
      <c r="AL62" s="55">
        <f t="shared" si="12"/>
        <v>0</v>
      </c>
      <c r="AM62" s="55">
        <f t="shared" si="13"/>
        <v>0</v>
      </c>
    </row>
    <row r="63" spans="1:39" x14ac:dyDescent="0.25">
      <c r="A63" s="47">
        <v>59</v>
      </c>
      <c r="B63" s="358" t="str">
        <f>IF(AND(E63&lt;&gt;0,D63&lt;&gt;0,F63&lt;&gt;0),IF(C63&lt;&gt;0,CONCATENATE(C63,"-AGr",VLOOKUP(D63,Listen!$A$2:$G$45,7,FALSE),"-",E63,"-",F63,),CONCATENATE("AGr",VLOOKUP(D63,Listen!$A$2:$G$45,7,FALSE),"-",E63,"-",F63)),"keine vollständige ID")</f>
        <v>keine vollständige ID</v>
      </c>
      <c r="C63" s="438">
        <f>'[2]III_SAV-Details_NB'!B69</f>
        <v>0</v>
      </c>
      <c r="D63" s="438">
        <f>'[2]III_SAV-Details_NB'!C69</f>
        <v>0</v>
      </c>
      <c r="E63" s="359">
        <f>'[2]III_SAV-Details_NB'!D69</f>
        <v>0</v>
      </c>
      <c r="F63" s="490"/>
      <c r="G63" s="281">
        <f>'[2]III_SAV-Details_NB'!X69</f>
        <v>0</v>
      </c>
      <c r="H63" s="281">
        <f t="shared" si="25"/>
        <v>0</v>
      </c>
      <c r="I63" s="281">
        <f>IF(con_EOGJahr=2025,'[2]III_SAV-Details_NB'!AA69,IF(con_EOGJahr=2026,'[2]III_SAV-Details_NB'!AB69,'[2]III_SAV-Details_NB'!AC69))</f>
        <v>0</v>
      </c>
      <c r="J63" s="282"/>
      <c r="K63" s="282"/>
      <c r="L63" s="282"/>
      <c r="M63" s="282"/>
      <c r="N63" s="282"/>
      <c r="O63" s="282"/>
      <c r="P63" s="52">
        <f t="shared" si="26"/>
        <v>0</v>
      </c>
      <c r="Q63" s="60"/>
      <c r="R63" s="53">
        <f t="shared" si="77"/>
        <v>0</v>
      </c>
      <c r="S63" s="59"/>
      <c r="T63" s="61"/>
      <c r="U63" s="342" t="str">
        <f t="shared" si="78"/>
        <v>k.A.</v>
      </c>
      <c r="V63" s="343" t="str">
        <f t="shared" si="79"/>
        <v>k.A.</v>
      </c>
      <c r="W63" s="343" t="str">
        <f>IFERROR(IF(OR($D63="",$E63=0,con_Ende=0),"k.A.",IF(VLOOKUP($D63,rng_ND,5,0)="Nein",VLOOKUP($D63,rng_ND,2,FALSE),MIN(VLOOKUP($D63,rng_ND,2,FALSE),A_Stammdaten!$B$19-D_SAV!$E63+1))),"k.A.")</f>
        <v>k.A.</v>
      </c>
      <c r="X63" s="343" t="str">
        <f t="shared" si="80"/>
        <v>k.A.</v>
      </c>
      <c r="Y63" s="62"/>
      <c r="Z63" s="48">
        <f t="shared" si="81"/>
        <v>0</v>
      </c>
      <c r="AA63" s="457"/>
      <c r="AB63" s="55">
        <f t="shared" si="16"/>
        <v>0</v>
      </c>
      <c r="AC63" s="55">
        <f>IF(A_Stammdaten!$B$25="ja",D_SAV!AA63,D_SAV!AB63)</f>
        <v>0</v>
      </c>
      <c r="AD63" s="478">
        <f>IF(AC63=0,0,IF(U63-(con_EOGJahr-D_SAV!E63)&lt;=0,AC63,AC63/V63))</f>
        <v>0</v>
      </c>
      <c r="AE63" s="478">
        <f>IFERROR(IF(AND(VLOOKUP(D63,rng_ND,5,FALSE)="Ja",D_SAV!T63="degressiv"),D_SAV!AC63*Y63/100,0),0)</f>
        <v>0</v>
      </c>
      <c r="AF63" s="55">
        <f>IFERROR(IF(VLOOKUP(D63,rng_ND,5,FALSE)="Ja",MAX(D_SAV!AD63:AE63),D_SAV!AD63),0)</f>
        <v>0</v>
      </c>
      <c r="AG63" s="55">
        <f t="shared" si="17"/>
        <v>0</v>
      </c>
      <c r="AH63" s="55">
        <f t="shared" si="18"/>
        <v>0</v>
      </c>
      <c r="AI63" s="55">
        <f t="shared" si="19"/>
        <v>0</v>
      </c>
      <c r="AJ63" s="55">
        <f t="shared" si="20"/>
        <v>0</v>
      </c>
      <c r="AK63" s="55">
        <f t="shared" si="11"/>
        <v>0</v>
      </c>
      <c r="AL63" s="55">
        <f t="shared" si="12"/>
        <v>0</v>
      </c>
      <c r="AM63" s="55">
        <f t="shared" si="13"/>
        <v>0</v>
      </c>
    </row>
    <row r="64" spans="1:39" x14ac:dyDescent="0.25">
      <c r="A64" s="47">
        <v>60</v>
      </c>
      <c r="B64" s="358" t="str">
        <f>IF(AND(E64&lt;&gt;0,D64&lt;&gt;0,F64&lt;&gt;0),IF(C64&lt;&gt;0,CONCATENATE(C64,"-AGr",VLOOKUP(D64,Listen!$A$2:$G$45,7,FALSE),"-",E64,"-",F64,),CONCATENATE("AGr",VLOOKUP(D64,Listen!$A$2:$G$45,7,FALSE),"-",E64,"-",F64)),"keine vollständige ID")</f>
        <v>keine vollständige ID</v>
      </c>
      <c r="C64" s="438">
        <f>'[2]III_SAV-Details_NB'!B70</f>
        <v>0</v>
      </c>
      <c r="D64" s="438">
        <f>'[2]III_SAV-Details_NB'!C70</f>
        <v>0</v>
      </c>
      <c r="E64" s="359">
        <f>'[2]III_SAV-Details_NB'!D70</f>
        <v>0</v>
      </c>
      <c r="F64" s="490"/>
      <c r="G64" s="281">
        <f>'[2]III_SAV-Details_NB'!X70</f>
        <v>0</v>
      </c>
      <c r="H64" s="281">
        <f t="shared" si="25"/>
        <v>0</v>
      </c>
      <c r="I64" s="281">
        <f>IF(con_EOGJahr=2025,'[2]III_SAV-Details_NB'!AA70,IF(con_EOGJahr=2026,'[2]III_SAV-Details_NB'!AB70,'[2]III_SAV-Details_NB'!AC70))</f>
        <v>0</v>
      </c>
      <c r="J64" s="282"/>
      <c r="K64" s="282"/>
      <c r="L64" s="282"/>
      <c r="M64" s="282"/>
      <c r="N64" s="282"/>
      <c r="O64" s="282"/>
      <c r="P64" s="52">
        <f t="shared" si="26"/>
        <v>0</v>
      </c>
      <c r="Q64" s="60"/>
      <c r="R64" s="53">
        <f t="shared" si="77"/>
        <v>0</v>
      </c>
      <c r="S64" s="59"/>
      <c r="T64" s="61"/>
      <c r="U64" s="342" t="str">
        <f t="shared" si="78"/>
        <v>k.A.</v>
      </c>
      <c r="V64" s="343" t="str">
        <f t="shared" si="79"/>
        <v>k.A.</v>
      </c>
      <c r="W64" s="343" t="str">
        <f>IFERROR(IF(OR($D64="",$E64=0,con_Ende=0),"k.A.",IF(VLOOKUP($D64,rng_ND,5,0)="Nein",VLOOKUP($D64,rng_ND,2,FALSE),MIN(VLOOKUP($D64,rng_ND,2,FALSE),A_Stammdaten!$B$19-D_SAV!$E64+1))),"k.A.")</f>
        <v>k.A.</v>
      </c>
      <c r="X64" s="343" t="str">
        <f t="shared" si="80"/>
        <v>k.A.</v>
      </c>
      <c r="Y64" s="62"/>
      <c r="Z64" s="48">
        <f t="shared" si="81"/>
        <v>0</v>
      </c>
      <c r="AA64" s="457"/>
      <c r="AB64" s="55">
        <f t="shared" si="16"/>
        <v>0</v>
      </c>
      <c r="AC64" s="55">
        <f>IF(A_Stammdaten!$B$25="ja",D_SAV!AA64,D_SAV!AB64)</f>
        <v>0</v>
      </c>
      <c r="AD64" s="478">
        <f>IF(AC64=0,0,IF(U64-(con_EOGJahr-D_SAV!E64)&lt;=0,AC64,AC64/V64))</f>
        <v>0</v>
      </c>
      <c r="AE64" s="478">
        <f>IFERROR(IF(AND(VLOOKUP(D64,rng_ND,5,FALSE)="Ja",D_SAV!T64="degressiv"),D_SAV!AC64*Y64/100,0),0)</f>
        <v>0</v>
      </c>
      <c r="AF64" s="55">
        <f>IFERROR(IF(VLOOKUP(D64,rng_ND,5,FALSE)="Ja",MAX(D_SAV!AD64:AE64),D_SAV!AD64),0)</f>
        <v>0</v>
      </c>
      <c r="AG64" s="55">
        <f t="shared" si="17"/>
        <v>0</v>
      </c>
      <c r="AH64" s="55">
        <f t="shared" si="18"/>
        <v>0</v>
      </c>
      <c r="AI64" s="55">
        <f t="shared" si="19"/>
        <v>0</v>
      </c>
      <c r="AJ64" s="55">
        <f t="shared" si="20"/>
        <v>0</v>
      </c>
      <c r="AK64" s="55">
        <f t="shared" si="11"/>
        <v>0</v>
      </c>
      <c r="AL64" s="55">
        <f t="shared" si="12"/>
        <v>0</v>
      </c>
      <c r="AM64" s="55">
        <f t="shared" si="13"/>
        <v>0</v>
      </c>
    </row>
    <row r="65" spans="1:39" x14ac:dyDescent="0.25">
      <c r="A65" s="47">
        <v>61</v>
      </c>
      <c r="B65" s="358" t="str">
        <f>IF(AND(E65&lt;&gt;0,D65&lt;&gt;0,F65&lt;&gt;0),IF(C65&lt;&gt;0,CONCATENATE(C65,"-AGr",VLOOKUP(D65,Listen!$A$2:$G$45,7,FALSE),"-",E65,"-",F65,),CONCATENATE("AGr",VLOOKUP(D65,Listen!$A$2:$G$45,7,FALSE),"-",E65,"-",F65)),"keine vollständige ID")</f>
        <v>keine vollständige ID</v>
      </c>
      <c r="C65" s="438">
        <f>'[2]III_SAV-Details_NB'!B71</f>
        <v>0</v>
      </c>
      <c r="D65" s="438">
        <f>'[2]III_SAV-Details_NB'!C71</f>
        <v>0</v>
      </c>
      <c r="E65" s="359">
        <f>'[2]III_SAV-Details_NB'!D71</f>
        <v>0</v>
      </c>
      <c r="F65" s="490"/>
      <c r="G65" s="281">
        <f>'[2]III_SAV-Details_NB'!X71</f>
        <v>0</v>
      </c>
      <c r="H65" s="281">
        <f t="shared" si="25"/>
        <v>0</v>
      </c>
      <c r="I65" s="281">
        <f>IF(con_EOGJahr=2025,'[2]III_SAV-Details_NB'!AA71,IF(con_EOGJahr=2026,'[2]III_SAV-Details_NB'!AB71,'[2]III_SAV-Details_NB'!AC71))</f>
        <v>0</v>
      </c>
      <c r="J65" s="282"/>
      <c r="K65" s="282"/>
      <c r="L65" s="282"/>
      <c r="M65" s="282"/>
      <c r="N65" s="282"/>
      <c r="O65" s="282"/>
      <c r="P65" s="52">
        <f t="shared" si="26"/>
        <v>0</v>
      </c>
      <c r="Q65" s="60"/>
      <c r="R65" s="53">
        <f t="shared" si="77"/>
        <v>0</v>
      </c>
      <c r="S65" s="59"/>
      <c r="T65" s="61"/>
      <c r="U65" s="342" t="str">
        <f t="shared" si="78"/>
        <v>k.A.</v>
      </c>
      <c r="V65" s="343" t="str">
        <f t="shared" si="79"/>
        <v>k.A.</v>
      </c>
      <c r="W65" s="343" t="str">
        <f>IFERROR(IF(OR($D65="",$E65=0,con_Ende=0),"k.A.",IF(VLOOKUP($D65,rng_ND,5,0)="Nein",VLOOKUP($D65,rng_ND,2,FALSE),MIN(VLOOKUP($D65,rng_ND,2,FALSE),A_Stammdaten!$B$19-D_SAV!$E65+1))),"k.A.")</f>
        <v>k.A.</v>
      </c>
      <c r="X65" s="343" t="str">
        <f t="shared" si="80"/>
        <v>k.A.</v>
      </c>
      <c r="Y65" s="62"/>
      <c r="Z65" s="48">
        <f t="shared" si="81"/>
        <v>0</v>
      </c>
      <c r="AA65" s="457"/>
      <c r="AB65" s="55">
        <f t="shared" si="16"/>
        <v>0</v>
      </c>
      <c r="AC65" s="55">
        <f>IF(A_Stammdaten!$B$25="ja",D_SAV!AA65,D_SAV!AB65)</f>
        <v>0</v>
      </c>
      <c r="AD65" s="478">
        <f>IF(AC65=0,0,IF(U65-(con_EOGJahr-D_SAV!E65)&lt;=0,AC65,AC65/V65))</f>
        <v>0</v>
      </c>
      <c r="AE65" s="478">
        <f>IFERROR(IF(AND(VLOOKUP(D65,rng_ND,5,FALSE)="Ja",D_SAV!T65="degressiv"),D_SAV!AC65*Y65/100,0),0)</f>
        <v>0</v>
      </c>
      <c r="AF65" s="55">
        <f>IFERROR(IF(VLOOKUP(D65,rng_ND,5,FALSE)="Ja",MAX(D_SAV!AD65:AE65),D_SAV!AD65),0)</f>
        <v>0</v>
      </c>
      <c r="AG65" s="55">
        <f t="shared" si="17"/>
        <v>0</v>
      </c>
      <c r="AH65" s="55">
        <f t="shared" si="18"/>
        <v>0</v>
      </c>
      <c r="AI65" s="55">
        <f t="shared" si="19"/>
        <v>0</v>
      </c>
      <c r="AJ65" s="55">
        <f t="shared" si="20"/>
        <v>0</v>
      </c>
      <c r="AK65" s="55">
        <f t="shared" si="11"/>
        <v>0</v>
      </c>
      <c r="AL65" s="55">
        <f t="shared" si="12"/>
        <v>0</v>
      </c>
      <c r="AM65" s="55">
        <f t="shared" si="13"/>
        <v>0</v>
      </c>
    </row>
    <row r="66" spans="1:39" x14ac:dyDescent="0.25">
      <c r="A66" s="47">
        <v>62</v>
      </c>
      <c r="B66" s="358" t="str">
        <f>IF(AND(E66&lt;&gt;0,D66&lt;&gt;0,F66&lt;&gt;0),IF(C66&lt;&gt;0,CONCATENATE(C66,"-AGr",VLOOKUP(D66,Listen!$A$2:$G$45,7,FALSE),"-",E66,"-",F66,),CONCATENATE("AGr",VLOOKUP(D66,Listen!$A$2:$G$45,7,FALSE),"-",E66,"-",F66)),"keine vollständige ID")</f>
        <v>keine vollständige ID</v>
      </c>
      <c r="C66" s="438">
        <f>'[2]III_SAV-Details_NB'!B72</f>
        <v>0</v>
      </c>
      <c r="D66" s="438">
        <f>'[2]III_SAV-Details_NB'!C72</f>
        <v>0</v>
      </c>
      <c r="E66" s="359">
        <f>'[2]III_SAV-Details_NB'!D72</f>
        <v>0</v>
      </c>
      <c r="F66" s="490"/>
      <c r="G66" s="281">
        <f>'[2]III_SAV-Details_NB'!X72</f>
        <v>0</v>
      </c>
      <c r="H66" s="281">
        <f t="shared" si="25"/>
        <v>0</v>
      </c>
      <c r="I66" s="281">
        <f>IF(con_EOGJahr=2025,'[2]III_SAV-Details_NB'!AA72,IF(con_EOGJahr=2026,'[2]III_SAV-Details_NB'!AB72,'[2]III_SAV-Details_NB'!AC72))</f>
        <v>0</v>
      </c>
      <c r="J66" s="282"/>
      <c r="K66" s="282"/>
      <c r="L66" s="282"/>
      <c r="M66" s="282"/>
      <c r="N66" s="282"/>
      <c r="O66" s="282"/>
      <c r="P66" s="52">
        <f t="shared" si="26"/>
        <v>0</v>
      </c>
      <c r="Q66" s="60"/>
      <c r="R66" s="53">
        <f t="shared" si="77"/>
        <v>0</v>
      </c>
      <c r="S66" s="59"/>
      <c r="T66" s="61"/>
      <c r="U66" s="342" t="str">
        <f t="shared" si="78"/>
        <v>k.A.</v>
      </c>
      <c r="V66" s="343" t="str">
        <f t="shared" si="79"/>
        <v>k.A.</v>
      </c>
      <c r="W66" s="343" t="str">
        <f>IFERROR(IF(OR($D66="",$E66=0,con_Ende=0),"k.A.",IF(VLOOKUP($D66,rng_ND,5,0)="Nein",VLOOKUP($D66,rng_ND,2,FALSE),MIN(VLOOKUP($D66,rng_ND,2,FALSE),A_Stammdaten!$B$19-D_SAV!$E66+1))),"k.A.")</f>
        <v>k.A.</v>
      </c>
      <c r="X66" s="343" t="str">
        <f t="shared" si="80"/>
        <v>k.A.</v>
      </c>
      <c r="Y66" s="62"/>
      <c r="Z66" s="48">
        <f t="shared" si="81"/>
        <v>0</v>
      </c>
      <c r="AA66" s="457"/>
      <c r="AB66" s="55">
        <f t="shared" si="16"/>
        <v>0</v>
      </c>
      <c r="AC66" s="55">
        <f>IF(A_Stammdaten!$B$25="ja",D_SAV!AA66,D_SAV!AB66)</f>
        <v>0</v>
      </c>
      <c r="AD66" s="478">
        <f>IF(AC66=0,0,IF(U66-(con_EOGJahr-D_SAV!E66)&lt;=0,AC66,AC66/V66))</f>
        <v>0</v>
      </c>
      <c r="AE66" s="478">
        <f>IFERROR(IF(AND(VLOOKUP(D66,rng_ND,5,FALSE)="Ja",D_SAV!T66="degressiv"),D_SAV!AC66*Y66/100,0),0)</f>
        <v>0</v>
      </c>
      <c r="AF66" s="55">
        <f>IFERROR(IF(VLOOKUP(D66,rng_ND,5,FALSE)="Ja",MAX(D_SAV!AD66:AE66),D_SAV!AD66),0)</f>
        <v>0</v>
      </c>
      <c r="AG66" s="55">
        <f t="shared" si="17"/>
        <v>0</v>
      </c>
      <c r="AH66" s="55">
        <f t="shared" si="18"/>
        <v>0</v>
      </c>
      <c r="AI66" s="55">
        <f t="shared" si="19"/>
        <v>0</v>
      </c>
      <c r="AJ66" s="55">
        <f t="shared" si="20"/>
        <v>0</v>
      </c>
      <c r="AK66" s="55">
        <f t="shared" si="11"/>
        <v>0</v>
      </c>
      <c r="AL66" s="55">
        <f t="shared" si="12"/>
        <v>0</v>
      </c>
      <c r="AM66" s="55">
        <f t="shared" si="13"/>
        <v>0</v>
      </c>
    </row>
    <row r="67" spans="1:39" x14ac:dyDescent="0.25">
      <c r="A67" s="47">
        <v>63</v>
      </c>
      <c r="B67" s="358" t="str">
        <f>IF(AND(E67&lt;&gt;0,D67&lt;&gt;0,F67&lt;&gt;0),IF(C67&lt;&gt;0,CONCATENATE(C67,"-AGr",VLOOKUP(D67,Listen!$A$2:$G$45,7,FALSE),"-",E67,"-",F67,),CONCATENATE("AGr",VLOOKUP(D67,Listen!$A$2:$G$45,7,FALSE),"-",E67,"-",F67)),"keine vollständige ID")</f>
        <v>keine vollständige ID</v>
      </c>
      <c r="C67" s="438">
        <f>'[2]III_SAV-Details_NB'!B73</f>
        <v>0</v>
      </c>
      <c r="D67" s="438">
        <f>'[2]III_SAV-Details_NB'!C73</f>
        <v>0</v>
      </c>
      <c r="E67" s="359">
        <f>'[2]III_SAV-Details_NB'!D73</f>
        <v>0</v>
      </c>
      <c r="F67" s="490"/>
      <c r="G67" s="281">
        <f>'[2]III_SAV-Details_NB'!X73</f>
        <v>0</v>
      </c>
      <c r="H67" s="281">
        <f t="shared" si="25"/>
        <v>0</v>
      </c>
      <c r="I67" s="281">
        <f>IF(con_EOGJahr=2025,'[2]III_SAV-Details_NB'!AA73,IF(con_EOGJahr=2026,'[2]III_SAV-Details_NB'!AB73,'[2]III_SAV-Details_NB'!AC73))</f>
        <v>0</v>
      </c>
      <c r="J67" s="282"/>
      <c r="K67" s="282"/>
      <c r="L67" s="282"/>
      <c r="M67" s="282"/>
      <c r="N67" s="282"/>
      <c r="O67" s="282"/>
      <c r="P67" s="52">
        <f t="shared" si="26"/>
        <v>0</v>
      </c>
      <c r="Q67" s="60"/>
      <c r="R67" s="53">
        <f t="shared" si="77"/>
        <v>0</v>
      </c>
      <c r="S67" s="59"/>
      <c r="T67" s="61"/>
      <c r="U67" s="342" t="str">
        <f t="shared" si="78"/>
        <v>k.A.</v>
      </c>
      <c r="V67" s="343" t="str">
        <f t="shared" si="79"/>
        <v>k.A.</v>
      </c>
      <c r="W67" s="343" t="str">
        <f>IFERROR(IF(OR($D67="",$E67=0,con_Ende=0),"k.A.",IF(VLOOKUP($D67,rng_ND,5,0)="Nein",VLOOKUP($D67,rng_ND,2,FALSE),MIN(VLOOKUP($D67,rng_ND,2,FALSE),A_Stammdaten!$B$19-D_SAV!$E67+1))),"k.A.")</f>
        <v>k.A.</v>
      </c>
      <c r="X67" s="343" t="str">
        <f t="shared" si="80"/>
        <v>k.A.</v>
      </c>
      <c r="Y67" s="62"/>
      <c r="Z67" s="48">
        <f t="shared" si="81"/>
        <v>0</v>
      </c>
      <c r="AA67" s="457"/>
      <c r="AB67" s="55">
        <f t="shared" si="16"/>
        <v>0</v>
      </c>
      <c r="AC67" s="55">
        <f>IF(A_Stammdaten!$B$25="ja",D_SAV!AA67,D_SAV!AB67)</f>
        <v>0</v>
      </c>
      <c r="AD67" s="478">
        <f>IF(AC67=0,0,IF(U67-(con_EOGJahr-D_SAV!E67)&lt;=0,AC67,AC67/V67))</f>
        <v>0</v>
      </c>
      <c r="AE67" s="478">
        <f>IFERROR(IF(AND(VLOOKUP(D67,rng_ND,5,FALSE)="Ja",D_SAV!T67="degressiv"),D_SAV!AC67*Y67/100,0),0)</f>
        <v>0</v>
      </c>
      <c r="AF67" s="55">
        <f>IFERROR(IF(VLOOKUP(D67,rng_ND,5,FALSE)="Ja",MAX(D_SAV!AD67:AE67),D_SAV!AD67),0)</f>
        <v>0</v>
      </c>
      <c r="AG67" s="55">
        <f t="shared" si="17"/>
        <v>0</v>
      </c>
      <c r="AH67" s="55">
        <f t="shared" si="18"/>
        <v>0</v>
      </c>
      <c r="AI67" s="55">
        <f t="shared" si="19"/>
        <v>0</v>
      </c>
      <c r="AJ67" s="55">
        <f t="shared" si="20"/>
        <v>0</v>
      </c>
      <c r="AK67" s="55">
        <f t="shared" si="11"/>
        <v>0</v>
      </c>
      <c r="AL67" s="55">
        <f t="shared" si="12"/>
        <v>0</v>
      </c>
      <c r="AM67" s="55">
        <f t="shared" si="13"/>
        <v>0</v>
      </c>
    </row>
    <row r="68" spans="1:39" x14ac:dyDescent="0.25">
      <c r="A68" s="47">
        <v>64</v>
      </c>
      <c r="B68" s="358" t="str">
        <f>IF(AND(E68&lt;&gt;0,D68&lt;&gt;0,F68&lt;&gt;0),IF(C68&lt;&gt;0,CONCATENATE(C68,"-AGr",VLOOKUP(D68,Listen!$A$2:$G$45,7,FALSE),"-",E68,"-",F68,),CONCATENATE("AGr",VLOOKUP(D68,Listen!$A$2:$G$45,7,FALSE),"-",E68,"-",F68)),"keine vollständige ID")</f>
        <v>keine vollständige ID</v>
      </c>
      <c r="C68" s="438">
        <f>'[2]III_SAV-Details_NB'!B74</f>
        <v>0</v>
      </c>
      <c r="D68" s="438">
        <f>'[2]III_SAV-Details_NB'!C74</f>
        <v>0</v>
      </c>
      <c r="E68" s="359">
        <f>'[2]III_SAV-Details_NB'!D74</f>
        <v>0</v>
      </c>
      <c r="F68" s="490"/>
      <c r="G68" s="281">
        <f>'[2]III_SAV-Details_NB'!X74</f>
        <v>0</v>
      </c>
      <c r="H68" s="281">
        <f t="shared" si="25"/>
        <v>0</v>
      </c>
      <c r="I68" s="281">
        <f>IF(con_EOGJahr=2025,'[2]III_SAV-Details_NB'!AA74,IF(con_EOGJahr=2026,'[2]III_SAV-Details_NB'!AB74,'[2]III_SAV-Details_NB'!AC74))</f>
        <v>0</v>
      </c>
      <c r="J68" s="282"/>
      <c r="K68" s="282"/>
      <c r="L68" s="282"/>
      <c r="M68" s="282"/>
      <c r="N68" s="282"/>
      <c r="O68" s="282"/>
      <c r="P68" s="52">
        <f t="shared" si="26"/>
        <v>0</v>
      </c>
      <c r="Q68" s="60"/>
      <c r="R68" s="53">
        <f t="shared" si="77"/>
        <v>0</v>
      </c>
      <c r="S68" s="59"/>
      <c r="T68" s="61"/>
      <c r="U68" s="342" t="str">
        <f t="shared" si="78"/>
        <v>k.A.</v>
      </c>
      <c r="V68" s="343" t="str">
        <f t="shared" si="79"/>
        <v>k.A.</v>
      </c>
      <c r="W68" s="343" t="str">
        <f>IFERROR(IF(OR($D68="",$E68=0,con_Ende=0),"k.A.",IF(VLOOKUP($D68,rng_ND,5,0)="Nein",VLOOKUP($D68,rng_ND,2,FALSE),MIN(VLOOKUP($D68,rng_ND,2,FALSE),A_Stammdaten!$B$19-D_SAV!$E68+1))),"k.A.")</f>
        <v>k.A.</v>
      </c>
      <c r="X68" s="343" t="str">
        <f t="shared" si="80"/>
        <v>k.A.</v>
      </c>
      <c r="Y68" s="62"/>
      <c r="Z68" s="48">
        <f t="shared" si="81"/>
        <v>0</v>
      </c>
      <c r="AA68" s="457"/>
      <c r="AB68" s="55">
        <f t="shared" si="16"/>
        <v>0</v>
      </c>
      <c r="AC68" s="55">
        <f>IF(A_Stammdaten!$B$25="ja",D_SAV!AA68,D_SAV!AB68)</f>
        <v>0</v>
      </c>
      <c r="AD68" s="478">
        <f>IF(AC68=0,0,IF(U68-(con_EOGJahr-D_SAV!E68)&lt;=0,AC68,AC68/V68))</f>
        <v>0</v>
      </c>
      <c r="AE68" s="478">
        <f>IFERROR(IF(AND(VLOOKUP(D68,rng_ND,5,FALSE)="Ja",D_SAV!T68="degressiv"),D_SAV!AC68*Y68/100,0),0)</f>
        <v>0</v>
      </c>
      <c r="AF68" s="55">
        <f>IFERROR(IF(VLOOKUP(D68,rng_ND,5,FALSE)="Ja",MAX(D_SAV!AD68:AE68),D_SAV!AD68),0)</f>
        <v>0</v>
      </c>
      <c r="AG68" s="55">
        <f t="shared" si="17"/>
        <v>0</v>
      </c>
      <c r="AH68" s="55">
        <f t="shared" si="18"/>
        <v>0</v>
      </c>
      <c r="AI68" s="55">
        <f t="shared" si="19"/>
        <v>0</v>
      </c>
      <c r="AJ68" s="55">
        <f t="shared" si="20"/>
        <v>0</v>
      </c>
      <c r="AK68" s="55">
        <f t="shared" si="11"/>
        <v>0</v>
      </c>
      <c r="AL68" s="55">
        <f t="shared" si="12"/>
        <v>0</v>
      </c>
      <c r="AM68" s="55">
        <f t="shared" si="13"/>
        <v>0</v>
      </c>
    </row>
    <row r="69" spans="1:39" x14ac:dyDescent="0.25">
      <c r="A69" s="47">
        <v>65</v>
      </c>
      <c r="B69" s="358" t="str">
        <f>IF(AND(E69&lt;&gt;0,D69&lt;&gt;0,F69&lt;&gt;0),IF(C69&lt;&gt;0,CONCATENATE(C69,"-AGr",VLOOKUP(D69,Listen!$A$2:$G$45,7,FALSE),"-",E69,"-",F69,),CONCATENATE("AGr",VLOOKUP(D69,Listen!$A$2:$G$45,7,FALSE),"-",E69,"-",F69)),"keine vollständige ID")</f>
        <v>keine vollständige ID</v>
      </c>
      <c r="C69" s="438">
        <f>'[2]III_SAV-Details_NB'!B75</f>
        <v>0</v>
      </c>
      <c r="D69" s="438">
        <f>'[2]III_SAV-Details_NB'!C75</f>
        <v>0</v>
      </c>
      <c r="E69" s="359">
        <f>'[2]III_SAV-Details_NB'!D75</f>
        <v>0</v>
      </c>
      <c r="F69" s="490"/>
      <c r="G69" s="281">
        <f>'[2]III_SAV-Details_NB'!X75</f>
        <v>0</v>
      </c>
      <c r="H69" s="281">
        <f t="shared" si="25"/>
        <v>0</v>
      </c>
      <c r="I69" s="281">
        <f>IF(con_EOGJahr=2025,'[2]III_SAV-Details_NB'!AA75,IF(con_EOGJahr=2026,'[2]III_SAV-Details_NB'!AB75,'[2]III_SAV-Details_NB'!AC75))</f>
        <v>0</v>
      </c>
      <c r="J69" s="282"/>
      <c r="K69" s="282"/>
      <c r="L69" s="282"/>
      <c r="M69" s="282"/>
      <c r="N69" s="282"/>
      <c r="O69" s="282"/>
      <c r="P69" s="52">
        <f t="shared" si="26"/>
        <v>0</v>
      </c>
      <c r="Q69" s="60"/>
      <c r="R69" s="53">
        <f t="shared" si="77"/>
        <v>0</v>
      </c>
      <c r="S69" s="59"/>
      <c r="T69" s="61"/>
      <c r="U69" s="342" t="str">
        <f t="shared" si="78"/>
        <v>k.A.</v>
      </c>
      <c r="V69" s="343" t="str">
        <f t="shared" si="79"/>
        <v>k.A.</v>
      </c>
      <c r="W69" s="343" t="str">
        <f>IFERROR(IF(OR($D69="",$E69=0,con_Ende=0),"k.A.",IF(VLOOKUP($D69,rng_ND,5,0)="Nein",VLOOKUP($D69,rng_ND,2,FALSE),MIN(VLOOKUP($D69,rng_ND,2,FALSE),A_Stammdaten!$B$19-D_SAV!$E69+1))),"k.A.")</f>
        <v>k.A.</v>
      </c>
      <c r="X69" s="343" t="str">
        <f t="shared" si="80"/>
        <v>k.A.</v>
      </c>
      <c r="Y69" s="62"/>
      <c r="Z69" s="48">
        <f t="shared" si="81"/>
        <v>0</v>
      </c>
      <c r="AA69" s="457"/>
      <c r="AB69" s="55">
        <f t="shared" si="16"/>
        <v>0</v>
      </c>
      <c r="AC69" s="55">
        <f>IF(A_Stammdaten!$B$25="ja",D_SAV!AA69,D_SAV!AB69)</f>
        <v>0</v>
      </c>
      <c r="AD69" s="478">
        <f>IF(AC69=0,0,IF(U69-(con_EOGJahr-D_SAV!E69)&lt;=0,AC69,AC69/V69))</f>
        <v>0</v>
      </c>
      <c r="AE69" s="478">
        <f>IFERROR(IF(AND(VLOOKUP(D69,rng_ND,5,FALSE)="Ja",D_SAV!T69="degressiv"),D_SAV!AC69*Y69/100,0),0)</f>
        <v>0</v>
      </c>
      <c r="AF69" s="55">
        <f>IFERROR(IF(VLOOKUP(D69,rng_ND,5,FALSE)="Ja",MAX(D_SAV!AD69:AE69),D_SAV!AD69),0)</f>
        <v>0</v>
      </c>
      <c r="AG69" s="55">
        <f t="shared" si="17"/>
        <v>0</v>
      </c>
      <c r="AH69" s="55">
        <f t="shared" si="18"/>
        <v>0</v>
      </c>
      <c r="AI69" s="55">
        <f t="shared" si="19"/>
        <v>0</v>
      </c>
      <c r="AJ69" s="55">
        <f t="shared" si="20"/>
        <v>0</v>
      </c>
      <c r="AK69" s="55">
        <f t="shared" ref="AK69:AK132" si="82">IF($E69&gt;=2006,AC69,con_EKQ*AH69+(1-con_EKQ)*AC69)</f>
        <v>0</v>
      </c>
      <c r="AL69" s="55">
        <f t="shared" ref="AL69:AL132" si="83">IF($E69&gt;=2006,AF69,con_EKQ*AI69+(1-con_EKQ)*AF69)</f>
        <v>0</v>
      </c>
      <c r="AM69" s="55">
        <f t="shared" ref="AM69:AM132" si="84">IF($E69&gt;=2006,AG69,con_EKQ*AJ69+(1-con_EKQ)*AG69)</f>
        <v>0</v>
      </c>
    </row>
    <row r="70" spans="1:39" x14ac:dyDescent="0.25">
      <c r="A70" s="47">
        <v>66</v>
      </c>
      <c r="B70" s="358" t="str">
        <f>IF(AND(E70&lt;&gt;0,D70&lt;&gt;0,F70&lt;&gt;0),IF(C70&lt;&gt;0,CONCATENATE(C70,"-AGr",VLOOKUP(D70,Listen!$A$2:$G$45,7,FALSE),"-",E70,"-",F70,),CONCATENATE("AGr",VLOOKUP(D70,Listen!$A$2:$G$45,7,FALSE),"-",E70,"-",F70)),"keine vollständige ID")</f>
        <v>keine vollständige ID</v>
      </c>
      <c r="C70" s="438">
        <f>'[2]III_SAV-Details_NB'!B76</f>
        <v>0</v>
      </c>
      <c r="D70" s="438">
        <f>'[2]III_SAV-Details_NB'!C76</f>
        <v>0</v>
      </c>
      <c r="E70" s="359">
        <f>'[2]III_SAV-Details_NB'!D76</f>
        <v>0</v>
      </c>
      <c r="F70" s="490"/>
      <c r="G70" s="281">
        <f>'[2]III_SAV-Details_NB'!X76</f>
        <v>0</v>
      </c>
      <c r="H70" s="281">
        <f t="shared" ref="H70:H133" si="85">+G70</f>
        <v>0</v>
      </c>
      <c r="I70" s="281">
        <f>IF(con_EOGJahr=2025,'[2]III_SAV-Details_NB'!AA76,IF(con_EOGJahr=2026,'[2]III_SAV-Details_NB'!AB76,'[2]III_SAV-Details_NB'!AC76))</f>
        <v>0</v>
      </c>
      <c r="J70" s="282"/>
      <c r="K70" s="282"/>
      <c r="L70" s="282"/>
      <c r="M70" s="282"/>
      <c r="N70" s="282"/>
      <c r="O70" s="282"/>
      <c r="P70" s="52">
        <f t="shared" ref="P70:P133" si="86">SUM(I70:O70)</f>
        <v>0</v>
      </c>
      <c r="Q70" s="60"/>
      <c r="R70" s="53">
        <f t="shared" ref="R70:R71" si="87">P70+Q70</f>
        <v>0</v>
      </c>
      <c r="S70" s="59"/>
      <c r="T70" s="61"/>
      <c r="U70" s="342" t="str">
        <f t="shared" ref="U70:U71" si="88">+W70</f>
        <v>k.A.</v>
      </c>
      <c r="V70" s="343" t="str">
        <f t="shared" ref="V70:V71" si="89">IFERROR(IF(OR($D70="",$E70=0,con_Ende=0,$U70=0),"k.A.",MAX($E70-con_EOGJahr+$U70,0)),"k.A.")</f>
        <v>k.A.</v>
      </c>
      <c r="W70" s="343" t="str">
        <f>IFERROR(IF(OR($D70="",$E70=0,con_Ende=0),"k.A.",IF(VLOOKUP($D70,rng_ND,5,0)="Nein",VLOOKUP($D70,rng_ND,2,FALSE),MIN(VLOOKUP($D70,rng_ND,2,FALSE),A_Stammdaten!$B$19-D_SAV!$E70+1))),"k.A.")</f>
        <v>k.A.</v>
      </c>
      <c r="X70" s="343" t="str">
        <f t="shared" ref="X70:X71" si="90">IFERROR(IF(OR($D70="",$E70=0,con_Ende=0),"k.A.",VLOOKUP($D70,rng_ND,3,FALSE)),"k.A.")</f>
        <v>k.A.</v>
      </c>
      <c r="Y70" s="62"/>
      <c r="Z70" s="48">
        <f t="shared" ref="Z70:Z71" si="91">IF(AND($E70&lt;2006,$E70&lt;&gt;0),IFERROR(VLOOKUP($E70,rng_Index,VLOOKUP($D70,rng_ND,4,FALSE)+1,FALSE),1),)</f>
        <v>0</v>
      </c>
      <c r="AA70" s="457"/>
      <c r="AB70" s="55">
        <f t="shared" ref="AB70:AB133" si="92">R70</f>
        <v>0</v>
      </c>
      <c r="AC70" s="55">
        <f>IF(A_Stammdaten!$B$25="ja",D_SAV!AA70,D_SAV!AB70)</f>
        <v>0</v>
      </c>
      <c r="AD70" s="478">
        <f>IF(AC70=0,0,IF(U70-(con_EOGJahr-D_SAV!E70)&lt;=0,AC70,AC70/V70))</f>
        <v>0</v>
      </c>
      <c r="AE70" s="478">
        <f>IFERROR(IF(AND(VLOOKUP(D70,rng_ND,5,FALSE)="Ja",D_SAV!T70="degressiv"),D_SAV!AC70*Y70/100,0),0)</f>
        <v>0</v>
      </c>
      <c r="AF70" s="55">
        <f>IFERROR(IF(VLOOKUP(D70,rng_ND,5,FALSE)="Ja",MAX(D_SAV!AD70:AE70),D_SAV!AD70),0)</f>
        <v>0</v>
      </c>
      <c r="AG70" s="55">
        <f t="shared" ref="AG70:AG133" si="93">AC70-AF70</f>
        <v>0</v>
      </c>
      <c r="AH70" s="55">
        <f t="shared" ref="AH70:AH133" si="94">IF($E70&gt;=2006,0,AC70*$Z70)</f>
        <v>0</v>
      </c>
      <c r="AI70" s="55">
        <f t="shared" ref="AI70:AI133" si="95">IF($E70&gt;=2006,0,AF70*$Z70)</f>
        <v>0</v>
      </c>
      <c r="AJ70" s="55">
        <f t="shared" ref="AJ70:AJ133" si="96">IF($E70&gt;=2006,0,AG70*$Z70)</f>
        <v>0</v>
      </c>
      <c r="AK70" s="55">
        <f t="shared" si="82"/>
        <v>0</v>
      </c>
      <c r="AL70" s="55">
        <f t="shared" si="83"/>
        <v>0</v>
      </c>
      <c r="AM70" s="55">
        <f t="shared" si="84"/>
        <v>0</v>
      </c>
    </row>
    <row r="71" spans="1:39" x14ac:dyDescent="0.25">
      <c r="A71" s="47">
        <v>67</v>
      </c>
      <c r="B71" s="358" t="str">
        <f>IF(AND(E71&lt;&gt;0,D71&lt;&gt;0,F71&lt;&gt;0),IF(C71&lt;&gt;0,CONCATENATE(C71,"-AGr",VLOOKUP(D71,Listen!$A$2:$G$45,7,FALSE),"-",E71,"-",F71,),CONCATENATE("AGr",VLOOKUP(D71,Listen!$A$2:$G$45,7,FALSE),"-",E71,"-",F71)),"keine vollständige ID")</f>
        <v>keine vollständige ID</v>
      </c>
      <c r="C71" s="438">
        <f>'[2]III_SAV-Details_NB'!B77</f>
        <v>0</v>
      </c>
      <c r="D71" s="438">
        <f>'[2]III_SAV-Details_NB'!C77</f>
        <v>0</v>
      </c>
      <c r="E71" s="359">
        <f>'[2]III_SAV-Details_NB'!D77</f>
        <v>0</v>
      </c>
      <c r="F71" s="490"/>
      <c r="G71" s="281">
        <f>'[2]III_SAV-Details_NB'!X77</f>
        <v>0</v>
      </c>
      <c r="H71" s="281">
        <f t="shared" si="85"/>
        <v>0</v>
      </c>
      <c r="I71" s="281">
        <f>IF(con_EOGJahr=2025,'[2]III_SAV-Details_NB'!AA77,IF(con_EOGJahr=2026,'[2]III_SAV-Details_NB'!AB77,'[2]III_SAV-Details_NB'!AC77))</f>
        <v>0</v>
      </c>
      <c r="J71" s="282"/>
      <c r="K71" s="282"/>
      <c r="L71" s="282"/>
      <c r="M71" s="282"/>
      <c r="N71" s="282"/>
      <c r="O71" s="282"/>
      <c r="P71" s="52">
        <f t="shared" si="86"/>
        <v>0</v>
      </c>
      <c r="Q71" s="60"/>
      <c r="R71" s="53">
        <f t="shared" si="87"/>
        <v>0</v>
      </c>
      <c r="S71" s="59"/>
      <c r="T71" s="61"/>
      <c r="U71" s="342" t="str">
        <f t="shared" si="88"/>
        <v>k.A.</v>
      </c>
      <c r="V71" s="343" t="str">
        <f t="shared" si="89"/>
        <v>k.A.</v>
      </c>
      <c r="W71" s="343" t="str">
        <f>IFERROR(IF(OR($D71="",$E71=0,con_Ende=0),"k.A.",IF(VLOOKUP($D71,rng_ND,5,0)="Nein",VLOOKUP($D71,rng_ND,2,FALSE),MIN(VLOOKUP($D71,rng_ND,2,FALSE),A_Stammdaten!$B$19-D_SAV!$E71+1))),"k.A.")</f>
        <v>k.A.</v>
      </c>
      <c r="X71" s="343" t="str">
        <f t="shared" si="90"/>
        <v>k.A.</v>
      </c>
      <c r="Y71" s="62"/>
      <c r="Z71" s="48">
        <f t="shared" si="91"/>
        <v>0</v>
      </c>
      <c r="AA71" s="457"/>
      <c r="AB71" s="55">
        <f t="shared" si="92"/>
        <v>0</v>
      </c>
      <c r="AC71" s="55">
        <f>IF(A_Stammdaten!$B$25="ja",D_SAV!AA71,D_SAV!AB71)</f>
        <v>0</v>
      </c>
      <c r="AD71" s="478">
        <f>IF(AC71=0,0,IF(U71-(con_EOGJahr-D_SAV!E71)&lt;=0,AC71,AC71/V71))</f>
        <v>0</v>
      </c>
      <c r="AE71" s="478">
        <f>IFERROR(IF(AND(VLOOKUP(D71,rng_ND,5,FALSE)="Ja",D_SAV!T71="degressiv"),D_SAV!AC71*Y71/100,0),0)</f>
        <v>0</v>
      </c>
      <c r="AF71" s="55">
        <f>IFERROR(IF(VLOOKUP(D71,rng_ND,5,FALSE)="Ja",MAX(D_SAV!AD71:AE71),D_SAV!AD71),0)</f>
        <v>0</v>
      </c>
      <c r="AG71" s="55">
        <f t="shared" si="93"/>
        <v>0</v>
      </c>
      <c r="AH71" s="55">
        <f t="shared" si="94"/>
        <v>0</v>
      </c>
      <c r="AI71" s="55">
        <f t="shared" si="95"/>
        <v>0</v>
      </c>
      <c r="AJ71" s="55">
        <f t="shared" si="96"/>
        <v>0</v>
      </c>
      <c r="AK71" s="55">
        <f t="shared" si="82"/>
        <v>0</v>
      </c>
      <c r="AL71" s="55">
        <f t="shared" si="83"/>
        <v>0</v>
      </c>
      <c r="AM71" s="55">
        <f t="shared" si="84"/>
        <v>0</v>
      </c>
    </row>
    <row r="72" spans="1:39" x14ac:dyDescent="0.25">
      <c r="A72" s="47">
        <v>68</v>
      </c>
      <c r="B72" s="358" t="str">
        <f>IF(AND(E72&lt;&gt;0,D72&lt;&gt;0,F72&lt;&gt;0),IF(C72&lt;&gt;0,CONCATENATE(C72,"-AGr",VLOOKUP(D72,Listen!$A$2:$G$45,7,FALSE),"-",E72,"-",F72,),CONCATENATE("AGr",VLOOKUP(D72,Listen!$A$2:$G$45,7,FALSE),"-",E72,"-",F72)),"keine vollständige ID")</f>
        <v>keine vollständige ID</v>
      </c>
      <c r="C72" s="438">
        <f>'[2]III_SAV-Details_NB'!B78</f>
        <v>0</v>
      </c>
      <c r="D72" s="438">
        <f>'[2]III_SAV-Details_NB'!C78</f>
        <v>0</v>
      </c>
      <c r="E72" s="359">
        <f>'[2]III_SAV-Details_NB'!D78</f>
        <v>0</v>
      </c>
      <c r="F72" s="490"/>
      <c r="G72" s="281">
        <f>'[2]III_SAV-Details_NB'!X78</f>
        <v>0</v>
      </c>
      <c r="H72" s="281">
        <f t="shared" si="85"/>
        <v>0</v>
      </c>
      <c r="I72" s="281">
        <f>IF(con_EOGJahr=2025,'[2]III_SAV-Details_NB'!AA78,IF(con_EOGJahr=2026,'[2]III_SAV-Details_NB'!AB78,'[2]III_SAV-Details_NB'!AC78))</f>
        <v>0</v>
      </c>
      <c r="J72" s="282"/>
      <c r="K72" s="282"/>
      <c r="L72" s="282"/>
      <c r="M72" s="282"/>
      <c r="N72" s="282"/>
      <c r="O72" s="282"/>
      <c r="P72" s="52">
        <f t="shared" si="86"/>
        <v>0</v>
      </c>
      <c r="Q72" s="60"/>
      <c r="R72" s="53">
        <f t="shared" ref="R72" si="97">P72+Q72</f>
        <v>0</v>
      </c>
      <c r="S72" s="59"/>
      <c r="T72" s="61"/>
      <c r="U72" s="342" t="str">
        <f t="shared" ref="U72" si="98">+W72</f>
        <v>k.A.</v>
      </c>
      <c r="V72" s="343" t="str">
        <f t="shared" ref="V72" si="99">IFERROR(IF(OR($D72="",$E72=0,con_Ende=0,$U72=0),"k.A.",MAX($E72-con_EOGJahr+$U72,0)),"k.A.")</f>
        <v>k.A.</v>
      </c>
      <c r="W72" s="343" t="str">
        <f>IFERROR(IF(OR($D72="",$E72=0,con_Ende=0),"k.A.",IF(VLOOKUP($D72,rng_ND,5,0)="Nein",VLOOKUP($D72,rng_ND,2,FALSE),MIN(VLOOKUP($D72,rng_ND,2,FALSE),A_Stammdaten!$B$19-D_SAV!$E72+1))),"k.A.")</f>
        <v>k.A.</v>
      </c>
      <c r="X72" s="343" t="str">
        <f t="shared" ref="X72" si="100">IFERROR(IF(OR($D72="",$E72=0,con_Ende=0),"k.A.",VLOOKUP($D72,rng_ND,3,FALSE)),"k.A.")</f>
        <v>k.A.</v>
      </c>
      <c r="Y72" s="62"/>
      <c r="Z72" s="48">
        <f t="shared" ref="Z72" si="101">IF(AND($E72&lt;2006,$E72&lt;&gt;0),IFERROR(VLOOKUP($E72,rng_Index,VLOOKUP($D72,rng_ND,4,FALSE)+1,FALSE),1),)</f>
        <v>0</v>
      </c>
      <c r="AA72" s="457"/>
      <c r="AB72" s="55">
        <f t="shared" si="92"/>
        <v>0</v>
      </c>
      <c r="AC72" s="55">
        <f>IF(A_Stammdaten!$B$25="ja",D_SAV!AA72,D_SAV!AB72)</f>
        <v>0</v>
      </c>
      <c r="AD72" s="478">
        <f>IF(AC72=0,0,IF(U72-(con_EOGJahr-D_SAV!E72)&lt;=0,AC72,AC72/V72))</f>
        <v>0</v>
      </c>
      <c r="AE72" s="478">
        <f>IFERROR(IF(AND(VLOOKUP(D72,rng_ND,5,FALSE)="Ja",D_SAV!T72="degressiv"),D_SAV!AC72*Y72/100,0),0)</f>
        <v>0</v>
      </c>
      <c r="AF72" s="55">
        <f>IFERROR(IF(VLOOKUP(D72,rng_ND,5,FALSE)="Ja",MAX(D_SAV!AD72:AE72),D_SAV!AD72),0)</f>
        <v>0</v>
      </c>
      <c r="AG72" s="55">
        <f t="shared" si="93"/>
        <v>0</v>
      </c>
      <c r="AH72" s="55">
        <f t="shared" si="94"/>
        <v>0</v>
      </c>
      <c r="AI72" s="55">
        <f t="shared" si="95"/>
        <v>0</v>
      </c>
      <c r="AJ72" s="55">
        <f t="shared" si="96"/>
        <v>0</v>
      </c>
      <c r="AK72" s="55">
        <f t="shared" si="82"/>
        <v>0</v>
      </c>
      <c r="AL72" s="55">
        <f t="shared" si="83"/>
        <v>0</v>
      </c>
      <c r="AM72" s="55">
        <f t="shared" si="84"/>
        <v>0</v>
      </c>
    </row>
    <row r="73" spans="1:39" x14ac:dyDescent="0.25">
      <c r="A73" s="47">
        <v>69</v>
      </c>
      <c r="B73" s="358" t="str">
        <f>IF(AND(E73&lt;&gt;0,D73&lt;&gt;0,F73&lt;&gt;0),IF(C73&lt;&gt;0,CONCATENATE(C73,"-AGr",VLOOKUP(D73,Listen!$A$2:$G$45,7,FALSE),"-",E73,"-",F73,),CONCATENATE("AGr",VLOOKUP(D73,Listen!$A$2:$G$45,7,FALSE),"-",E73,"-",F73)),"keine vollständige ID")</f>
        <v>keine vollständige ID</v>
      </c>
      <c r="C73" s="438">
        <f>'[2]III_SAV-Details_NB'!B79</f>
        <v>0</v>
      </c>
      <c r="D73" s="438">
        <f>'[2]III_SAV-Details_NB'!C79</f>
        <v>0</v>
      </c>
      <c r="E73" s="359">
        <f>'[2]III_SAV-Details_NB'!D79</f>
        <v>0</v>
      </c>
      <c r="F73" s="490"/>
      <c r="G73" s="281">
        <f>'[2]III_SAV-Details_NB'!X79</f>
        <v>0</v>
      </c>
      <c r="H73" s="281">
        <f t="shared" si="85"/>
        <v>0</v>
      </c>
      <c r="I73" s="281">
        <f>IF(con_EOGJahr=2025,'[2]III_SAV-Details_NB'!AA79,IF(con_EOGJahr=2026,'[2]III_SAV-Details_NB'!AB79,'[2]III_SAV-Details_NB'!AC79))</f>
        <v>0</v>
      </c>
      <c r="J73" s="282"/>
      <c r="K73" s="282"/>
      <c r="L73" s="282"/>
      <c r="M73" s="282"/>
      <c r="N73" s="282"/>
      <c r="O73" s="282"/>
      <c r="P73" s="52">
        <f t="shared" si="86"/>
        <v>0</v>
      </c>
      <c r="Q73" s="60"/>
      <c r="R73" s="53">
        <f t="shared" ref="R73:R81" si="102">P73+Q73</f>
        <v>0</v>
      </c>
      <c r="S73" s="59"/>
      <c r="T73" s="61"/>
      <c r="U73" s="342" t="str">
        <f t="shared" ref="U73:U81" si="103">+W73</f>
        <v>k.A.</v>
      </c>
      <c r="V73" s="343" t="str">
        <f t="shared" ref="V73:V81" si="104">IFERROR(IF(OR($D73="",$E73=0,con_Ende=0,$U73=0),"k.A.",MAX($E73-con_EOGJahr+$U73,0)),"k.A.")</f>
        <v>k.A.</v>
      </c>
      <c r="W73" s="343" t="str">
        <f>IFERROR(IF(OR($D73="",$E73=0,con_Ende=0),"k.A.",IF(VLOOKUP($D73,rng_ND,5,0)="Nein",VLOOKUP($D73,rng_ND,2,FALSE),MIN(VLOOKUP($D73,rng_ND,2,FALSE),A_Stammdaten!$B$19-D_SAV!$E73+1))),"k.A.")</f>
        <v>k.A.</v>
      </c>
      <c r="X73" s="343" t="str">
        <f t="shared" ref="X73:X81" si="105">IFERROR(IF(OR($D73="",$E73=0,con_Ende=0),"k.A.",VLOOKUP($D73,rng_ND,3,FALSE)),"k.A.")</f>
        <v>k.A.</v>
      </c>
      <c r="Y73" s="62"/>
      <c r="Z73" s="48">
        <f t="shared" ref="Z73:Z81" si="106">IF(AND($E73&lt;2006,$E73&lt;&gt;0),IFERROR(VLOOKUP($E73,rng_Index,VLOOKUP($D73,rng_ND,4,FALSE)+1,FALSE),1),)</f>
        <v>0</v>
      </c>
      <c r="AA73" s="457"/>
      <c r="AB73" s="55">
        <f t="shared" si="92"/>
        <v>0</v>
      </c>
      <c r="AC73" s="55">
        <f>IF(A_Stammdaten!$B$25="ja",D_SAV!AA73,D_SAV!AB73)</f>
        <v>0</v>
      </c>
      <c r="AD73" s="478">
        <f>IF(AC73=0,0,IF(U73-(con_EOGJahr-D_SAV!E73)&lt;=0,AC73,AC73/V73))</f>
        <v>0</v>
      </c>
      <c r="AE73" s="478">
        <f>IFERROR(IF(AND(VLOOKUP(D73,rng_ND,5,FALSE)="Ja",D_SAV!T73="degressiv"),D_SAV!AC73*Y73/100,0),0)</f>
        <v>0</v>
      </c>
      <c r="AF73" s="55">
        <f>IFERROR(IF(VLOOKUP(D73,rng_ND,5,FALSE)="Ja",MAX(D_SAV!AD73:AE73),D_SAV!AD73),0)</f>
        <v>0</v>
      </c>
      <c r="AG73" s="55">
        <f t="shared" si="93"/>
        <v>0</v>
      </c>
      <c r="AH73" s="55">
        <f t="shared" si="94"/>
        <v>0</v>
      </c>
      <c r="AI73" s="55">
        <f t="shared" si="95"/>
        <v>0</v>
      </c>
      <c r="AJ73" s="55">
        <f t="shared" si="96"/>
        <v>0</v>
      </c>
      <c r="AK73" s="55">
        <f t="shared" si="82"/>
        <v>0</v>
      </c>
      <c r="AL73" s="55">
        <f t="shared" si="83"/>
        <v>0</v>
      </c>
      <c r="AM73" s="55">
        <f t="shared" si="84"/>
        <v>0</v>
      </c>
    </row>
    <row r="74" spans="1:39" x14ac:dyDescent="0.25">
      <c r="A74" s="47">
        <v>70</v>
      </c>
      <c r="B74" s="358" t="str">
        <f>IF(AND(E74&lt;&gt;0,D74&lt;&gt;0,F74&lt;&gt;0),IF(C74&lt;&gt;0,CONCATENATE(C74,"-AGr",VLOOKUP(D74,Listen!$A$2:$G$45,7,FALSE),"-",E74,"-",F74,),CONCATENATE("AGr",VLOOKUP(D74,Listen!$A$2:$G$45,7,FALSE),"-",E74,"-",F74)),"keine vollständige ID")</f>
        <v>keine vollständige ID</v>
      </c>
      <c r="C74" s="438">
        <f>'[2]III_SAV-Details_NB'!B80</f>
        <v>0</v>
      </c>
      <c r="D74" s="438">
        <f>'[2]III_SAV-Details_NB'!C80</f>
        <v>0</v>
      </c>
      <c r="E74" s="359">
        <f>'[2]III_SAV-Details_NB'!D80</f>
        <v>0</v>
      </c>
      <c r="F74" s="490"/>
      <c r="G74" s="281">
        <f>'[2]III_SAV-Details_NB'!X80</f>
        <v>0</v>
      </c>
      <c r="H74" s="281">
        <f t="shared" si="85"/>
        <v>0</v>
      </c>
      <c r="I74" s="281">
        <f>IF(con_EOGJahr=2025,'[2]III_SAV-Details_NB'!AA80,IF(con_EOGJahr=2026,'[2]III_SAV-Details_NB'!AB80,'[2]III_SAV-Details_NB'!AC80))</f>
        <v>0</v>
      </c>
      <c r="J74" s="282"/>
      <c r="K74" s="282"/>
      <c r="L74" s="282"/>
      <c r="M74" s="282"/>
      <c r="N74" s="282"/>
      <c r="O74" s="282"/>
      <c r="P74" s="52">
        <f t="shared" si="86"/>
        <v>0</v>
      </c>
      <c r="Q74" s="60"/>
      <c r="R74" s="53">
        <f t="shared" si="102"/>
        <v>0</v>
      </c>
      <c r="S74" s="59"/>
      <c r="T74" s="61"/>
      <c r="U74" s="342" t="str">
        <f t="shared" si="103"/>
        <v>k.A.</v>
      </c>
      <c r="V74" s="343" t="str">
        <f t="shared" si="104"/>
        <v>k.A.</v>
      </c>
      <c r="W74" s="343" t="str">
        <f>IFERROR(IF(OR($D74="",$E74=0,con_Ende=0),"k.A.",IF(VLOOKUP($D74,rng_ND,5,0)="Nein",VLOOKUP($D74,rng_ND,2,FALSE),MIN(VLOOKUP($D74,rng_ND,2,FALSE),A_Stammdaten!$B$19-D_SAV!$E74+1))),"k.A.")</f>
        <v>k.A.</v>
      </c>
      <c r="X74" s="343" t="str">
        <f t="shared" si="105"/>
        <v>k.A.</v>
      </c>
      <c r="Y74" s="62"/>
      <c r="Z74" s="48">
        <f t="shared" si="106"/>
        <v>0</v>
      </c>
      <c r="AA74" s="457"/>
      <c r="AB74" s="55">
        <f t="shared" si="92"/>
        <v>0</v>
      </c>
      <c r="AC74" s="55">
        <f>IF(A_Stammdaten!$B$25="ja",D_SAV!AA74,D_SAV!AB74)</f>
        <v>0</v>
      </c>
      <c r="AD74" s="478">
        <f>IF(AC74=0,0,IF(U74-(con_EOGJahr-D_SAV!E74)&lt;=0,AC74,AC74/V74))</f>
        <v>0</v>
      </c>
      <c r="AE74" s="478">
        <f>IFERROR(IF(AND(VLOOKUP(D74,rng_ND,5,FALSE)="Ja",D_SAV!T74="degressiv"),D_SAV!AC74*Y74/100,0),0)</f>
        <v>0</v>
      </c>
      <c r="AF74" s="55">
        <f>IFERROR(IF(VLOOKUP(D74,rng_ND,5,FALSE)="Ja",MAX(D_SAV!AD74:AE74),D_SAV!AD74),0)</f>
        <v>0</v>
      </c>
      <c r="AG74" s="55">
        <f t="shared" si="93"/>
        <v>0</v>
      </c>
      <c r="AH74" s="55">
        <f t="shared" si="94"/>
        <v>0</v>
      </c>
      <c r="AI74" s="55">
        <f t="shared" si="95"/>
        <v>0</v>
      </c>
      <c r="AJ74" s="55">
        <f t="shared" si="96"/>
        <v>0</v>
      </c>
      <c r="AK74" s="55">
        <f t="shared" si="82"/>
        <v>0</v>
      </c>
      <c r="AL74" s="55">
        <f t="shared" si="83"/>
        <v>0</v>
      </c>
      <c r="AM74" s="55">
        <f t="shared" si="84"/>
        <v>0</v>
      </c>
    </row>
    <row r="75" spans="1:39" x14ac:dyDescent="0.25">
      <c r="A75" s="47">
        <v>71</v>
      </c>
      <c r="B75" s="358" t="str">
        <f>IF(AND(E75&lt;&gt;0,D75&lt;&gt;0,F75&lt;&gt;0),IF(C75&lt;&gt;0,CONCATENATE(C75,"-AGr",VLOOKUP(D75,Listen!$A$2:$G$45,7,FALSE),"-",E75,"-",F75,),CONCATENATE("AGr",VLOOKUP(D75,Listen!$A$2:$G$45,7,FALSE),"-",E75,"-",F75)),"keine vollständige ID")</f>
        <v>keine vollständige ID</v>
      </c>
      <c r="C75" s="438">
        <f>'[2]III_SAV-Details_NB'!B81</f>
        <v>0</v>
      </c>
      <c r="D75" s="438">
        <f>'[2]III_SAV-Details_NB'!C81</f>
        <v>0</v>
      </c>
      <c r="E75" s="359">
        <f>'[2]III_SAV-Details_NB'!D81</f>
        <v>0</v>
      </c>
      <c r="F75" s="490"/>
      <c r="G75" s="281">
        <f>'[2]III_SAV-Details_NB'!X81</f>
        <v>0</v>
      </c>
      <c r="H75" s="281">
        <f t="shared" si="85"/>
        <v>0</v>
      </c>
      <c r="I75" s="281">
        <f>IF(con_EOGJahr=2025,'[2]III_SAV-Details_NB'!AA81,IF(con_EOGJahr=2026,'[2]III_SAV-Details_NB'!AB81,'[2]III_SAV-Details_NB'!AC81))</f>
        <v>0</v>
      </c>
      <c r="J75" s="282"/>
      <c r="K75" s="282"/>
      <c r="L75" s="282"/>
      <c r="M75" s="282"/>
      <c r="N75" s="282"/>
      <c r="O75" s="282"/>
      <c r="P75" s="52">
        <f t="shared" si="86"/>
        <v>0</v>
      </c>
      <c r="Q75" s="60"/>
      <c r="R75" s="53">
        <f t="shared" si="102"/>
        <v>0</v>
      </c>
      <c r="S75" s="59"/>
      <c r="T75" s="61"/>
      <c r="U75" s="342" t="str">
        <f t="shared" si="103"/>
        <v>k.A.</v>
      </c>
      <c r="V75" s="343" t="str">
        <f t="shared" si="104"/>
        <v>k.A.</v>
      </c>
      <c r="W75" s="343" t="str">
        <f>IFERROR(IF(OR($D75="",$E75=0,con_Ende=0),"k.A.",IF(VLOOKUP($D75,rng_ND,5,0)="Nein",VLOOKUP($D75,rng_ND,2,FALSE),MIN(VLOOKUP($D75,rng_ND,2,FALSE),A_Stammdaten!$B$19-D_SAV!$E75+1))),"k.A.")</f>
        <v>k.A.</v>
      </c>
      <c r="X75" s="343" t="str">
        <f t="shared" si="105"/>
        <v>k.A.</v>
      </c>
      <c r="Y75" s="62"/>
      <c r="Z75" s="48">
        <f t="shared" si="106"/>
        <v>0</v>
      </c>
      <c r="AA75" s="457"/>
      <c r="AB75" s="55">
        <f t="shared" si="92"/>
        <v>0</v>
      </c>
      <c r="AC75" s="55">
        <f>IF(A_Stammdaten!$B$25="ja",D_SAV!AA75,D_SAV!AB75)</f>
        <v>0</v>
      </c>
      <c r="AD75" s="478">
        <f>IF(AC75=0,0,IF(U75-(con_EOGJahr-D_SAV!E75)&lt;=0,AC75,AC75/V75))</f>
        <v>0</v>
      </c>
      <c r="AE75" s="478">
        <f>IFERROR(IF(AND(VLOOKUP(D75,rng_ND,5,FALSE)="Ja",D_SAV!T75="degressiv"),D_SAV!AC75*Y75/100,0),0)</f>
        <v>0</v>
      </c>
      <c r="AF75" s="55">
        <f>IFERROR(IF(VLOOKUP(D75,rng_ND,5,FALSE)="Ja",MAX(D_SAV!AD75:AE75),D_SAV!AD75),0)</f>
        <v>0</v>
      </c>
      <c r="AG75" s="55">
        <f t="shared" si="93"/>
        <v>0</v>
      </c>
      <c r="AH75" s="55">
        <f t="shared" si="94"/>
        <v>0</v>
      </c>
      <c r="AI75" s="55">
        <f t="shared" si="95"/>
        <v>0</v>
      </c>
      <c r="AJ75" s="55">
        <f t="shared" si="96"/>
        <v>0</v>
      </c>
      <c r="AK75" s="55">
        <f t="shared" si="82"/>
        <v>0</v>
      </c>
      <c r="AL75" s="55">
        <f t="shared" si="83"/>
        <v>0</v>
      </c>
      <c r="AM75" s="55">
        <f t="shared" si="84"/>
        <v>0</v>
      </c>
    </row>
    <row r="76" spans="1:39" x14ac:dyDescent="0.25">
      <c r="A76" s="47">
        <v>72</v>
      </c>
      <c r="B76" s="358" t="str">
        <f>IF(AND(E76&lt;&gt;0,D76&lt;&gt;0,F76&lt;&gt;0),IF(C76&lt;&gt;0,CONCATENATE(C76,"-AGr",VLOOKUP(D76,Listen!$A$2:$G$45,7,FALSE),"-",E76,"-",F76,),CONCATENATE("AGr",VLOOKUP(D76,Listen!$A$2:$G$45,7,FALSE),"-",E76,"-",F76)),"keine vollständige ID")</f>
        <v>keine vollständige ID</v>
      </c>
      <c r="C76" s="438">
        <f>'[2]III_SAV-Details_NB'!B82</f>
        <v>0</v>
      </c>
      <c r="D76" s="438">
        <f>'[2]III_SAV-Details_NB'!C82</f>
        <v>0</v>
      </c>
      <c r="E76" s="359">
        <f>'[2]III_SAV-Details_NB'!D82</f>
        <v>0</v>
      </c>
      <c r="F76" s="490"/>
      <c r="G76" s="281">
        <f>'[2]III_SAV-Details_NB'!X82</f>
        <v>0</v>
      </c>
      <c r="H76" s="281">
        <f t="shared" si="85"/>
        <v>0</v>
      </c>
      <c r="I76" s="281">
        <f>IF(con_EOGJahr=2025,'[2]III_SAV-Details_NB'!AA82,IF(con_EOGJahr=2026,'[2]III_SAV-Details_NB'!AB82,'[2]III_SAV-Details_NB'!AC82))</f>
        <v>0</v>
      </c>
      <c r="J76" s="282"/>
      <c r="K76" s="282"/>
      <c r="L76" s="282"/>
      <c r="M76" s="282"/>
      <c r="N76" s="282"/>
      <c r="O76" s="282"/>
      <c r="P76" s="52">
        <f t="shared" si="86"/>
        <v>0</v>
      </c>
      <c r="Q76" s="60"/>
      <c r="R76" s="53">
        <f t="shared" si="102"/>
        <v>0</v>
      </c>
      <c r="S76" s="59"/>
      <c r="T76" s="61"/>
      <c r="U76" s="342" t="str">
        <f t="shared" si="103"/>
        <v>k.A.</v>
      </c>
      <c r="V76" s="343" t="str">
        <f t="shared" si="104"/>
        <v>k.A.</v>
      </c>
      <c r="W76" s="343" t="str">
        <f>IFERROR(IF(OR($D76="",$E76=0,con_Ende=0),"k.A.",IF(VLOOKUP($D76,rng_ND,5,0)="Nein",VLOOKUP($D76,rng_ND,2,FALSE),MIN(VLOOKUP($D76,rng_ND,2,FALSE),A_Stammdaten!$B$19-D_SAV!$E76+1))),"k.A.")</f>
        <v>k.A.</v>
      </c>
      <c r="X76" s="343" t="str">
        <f t="shared" si="105"/>
        <v>k.A.</v>
      </c>
      <c r="Y76" s="62"/>
      <c r="Z76" s="48">
        <f t="shared" si="106"/>
        <v>0</v>
      </c>
      <c r="AA76" s="457"/>
      <c r="AB76" s="55">
        <f t="shared" si="92"/>
        <v>0</v>
      </c>
      <c r="AC76" s="55">
        <f>IF(A_Stammdaten!$B$25="ja",D_SAV!AA76,D_SAV!AB76)</f>
        <v>0</v>
      </c>
      <c r="AD76" s="478">
        <f>IF(AC76=0,0,IF(U76-(con_EOGJahr-D_SAV!E76)&lt;=0,AC76,AC76/V76))</f>
        <v>0</v>
      </c>
      <c r="AE76" s="478">
        <f>IFERROR(IF(AND(VLOOKUP(D76,rng_ND,5,FALSE)="Ja",D_SAV!T76="degressiv"),D_SAV!AC76*Y76/100,0),0)</f>
        <v>0</v>
      </c>
      <c r="AF76" s="55">
        <f>IFERROR(IF(VLOOKUP(D76,rng_ND,5,FALSE)="Ja",MAX(D_SAV!AD76:AE76),D_SAV!AD76),0)</f>
        <v>0</v>
      </c>
      <c r="AG76" s="55">
        <f t="shared" si="93"/>
        <v>0</v>
      </c>
      <c r="AH76" s="55">
        <f t="shared" si="94"/>
        <v>0</v>
      </c>
      <c r="AI76" s="55">
        <f t="shared" si="95"/>
        <v>0</v>
      </c>
      <c r="AJ76" s="55">
        <f t="shared" si="96"/>
        <v>0</v>
      </c>
      <c r="AK76" s="55">
        <f t="shared" si="82"/>
        <v>0</v>
      </c>
      <c r="AL76" s="55">
        <f t="shared" si="83"/>
        <v>0</v>
      </c>
      <c r="AM76" s="55">
        <f t="shared" si="84"/>
        <v>0</v>
      </c>
    </row>
    <row r="77" spans="1:39" x14ac:dyDescent="0.25">
      <c r="A77" s="47">
        <v>73</v>
      </c>
      <c r="B77" s="358" t="str">
        <f>IF(AND(E77&lt;&gt;0,D77&lt;&gt;0,F77&lt;&gt;0),IF(C77&lt;&gt;0,CONCATENATE(C77,"-AGr",VLOOKUP(D77,Listen!$A$2:$G$45,7,FALSE),"-",E77,"-",F77,),CONCATENATE("AGr",VLOOKUP(D77,Listen!$A$2:$G$45,7,FALSE),"-",E77,"-",F77)),"keine vollständige ID")</f>
        <v>keine vollständige ID</v>
      </c>
      <c r="C77" s="438">
        <f>'[2]III_SAV-Details_NB'!B83</f>
        <v>0</v>
      </c>
      <c r="D77" s="438">
        <f>'[2]III_SAV-Details_NB'!C83</f>
        <v>0</v>
      </c>
      <c r="E77" s="359">
        <f>'[2]III_SAV-Details_NB'!D83</f>
        <v>0</v>
      </c>
      <c r="F77" s="490"/>
      <c r="G77" s="281">
        <f>'[2]III_SAV-Details_NB'!X83</f>
        <v>0</v>
      </c>
      <c r="H77" s="281">
        <f t="shared" si="85"/>
        <v>0</v>
      </c>
      <c r="I77" s="281">
        <f>IF(con_EOGJahr=2025,'[2]III_SAV-Details_NB'!AA83,IF(con_EOGJahr=2026,'[2]III_SAV-Details_NB'!AB83,'[2]III_SAV-Details_NB'!AC83))</f>
        <v>0</v>
      </c>
      <c r="J77" s="282"/>
      <c r="K77" s="282"/>
      <c r="L77" s="282"/>
      <c r="M77" s="282"/>
      <c r="N77" s="282"/>
      <c r="O77" s="282"/>
      <c r="P77" s="52">
        <f t="shared" si="86"/>
        <v>0</v>
      </c>
      <c r="Q77" s="60"/>
      <c r="R77" s="53">
        <f t="shared" si="102"/>
        <v>0</v>
      </c>
      <c r="S77" s="59"/>
      <c r="T77" s="61"/>
      <c r="U77" s="342" t="str">
        <f t="shared" si="103"/>
        <v>k.A.</v>
      </c>
      <c r="V77" s="343" t="str">
        <f t="shared" si="104"/>
        <v>k.A.</v>
      </c>
      <c r="W77" s="343" t="str">
        <f>IFERROR(IF(OR($D77="",$E77=0,con_Ende=0),"k.A.",IF(VLOOKUP($D77,rng_ND,5,0)="Nein",VLOOKUP($D77,rng_ND,2,FALSE),MIN(VLOOKUP($D77,rng_ND,2,FALSE),A_Stammdaten!$B$19-D_SAV!$E77+1))),"k.A.")</f>
        <v>k.A.</v>
      </c>
      <c r="X77" s="343" t="str">
        <f t="shared" si="105"/>
        <v>k.A.</v>
      </c>
      <c r="Y77" s="62"/>
      <c r="Z77" s="48">
        <f t="shared" si="106"/>
        <v>0</v>
      </c>
      <c r="AA77" s="457"/>
      <c r="AB77" s="55">
        <f t="shared" si="92"/>
        <v>0</v>
      </c>
      <c r="AC77" s="55">
        <f>IF(A_Stammdaten!$B$25="ja",D_SAV!AA77,D_SAV!AB77)</f>
        <v>0</v>
      </c>
      <c r="AD77" s="478">
        <f>IF(AC77=0,0,IF(U77-(con_EOGJahr-D_SAV!E77)&lt;=0,AC77,AC77/V77))</f>
        <v>0</v>
      </c>
      <c r="AE77" s="478">
        <f>IFERROR(IF(AND(VLOOKUP(D77,rng_ND,5,FALSE)="Ja",D_SAV!T77="degressiv"),D_SAV!AC77*Y77/100,0),0)</f>
        <v>0</v>
      </c>
      <c r="AF77" s="55">
        <f>IFERROR(IF(VLOOKUP(D77,rng_ND,5,FALSE)="Ja",MAX(D_SAV!AD77:AE77),D_SAV!AD77),0)</f>
        <v>0</v>
      </c>
      <c r="AG77" s="55">
        <f t="shared" si="93"/>
        <v>0</v>
      </c>
      <c r="AH77" s="55">
        <f t="shared" si="94"/>
        <v>0</v>
      </c>
      <c r="AI77" s="55">
        <f t="shared" si="95"/>
        <v>0</v>
      </c>
      <c r="AJ77" s="55">
        <f t="shared" si="96"/>
        <v>0</v>
      </c>
      <c r="AK77" s="55">
        <f t="shared" si="82"/>
        <v>0</v>
      </c>
      <c r="AL77" s="55">
        <f t="shared" si="83"/>
        <v>0</v>
      </c>
      <c r="AM77" s="55">
        <f t="shared" si="84"/>
        <v>0</v>
      </c>
    </row>
    <row r="78" spans="1:39" x14ac:dyDescent="0.25">
      <c r="A78" s="47">
        <v>74</v>
      </c>
      <c r="B78" s="358" t="str">
        <f>IF(AND(E78&lt;&gt;0,D78&lt;&gt;0,F78&lt;&gt;0),IF(C78&lt;&gt;0,CONCATENATE(C78,"-AGr",VLOOKUP(D78,Listen!$A$2:$G$45,7,FALSE),"-",E78,"-",F78,),CONCATENATE("AGr",VLOOKUP(D78,Listen!$A$2:$G$45,7,FALSE),"-",E78,"-",F78)),"keine vollständige ID")</f>
        <v>keine vollständige ID</v>
      </c>
      <c r="C78" s="438">
        <f>'[2]III_SAV-Details_NB'!B84</f>
        <v>0</v>
      </c>
      <c r="D78" s="438">
        <f>'[2]III_SAV-Details_NB'!C84</f>
        <v>0</v>
      </c>
      <c r="E78" s="359">
        <f>'[2]III_SAV-Details_NB'!D84</f>
        <v>0</v>
      </c>
      <c r="F78" s="490"/>
      <c r="G78" s="281">
        <f>'[2]III_SAV-Details_NB'!X84</f>
        <v>0</v>
      </c>
      <c r="H78" s="281">
        <f t="shared" si="85"/>
        <v>0</v>
      </c>
      <c r="I78" s="281">
        <f>IF(con_EOGJahr=2025,'[2]III_SAV-Details_NB'!AA84,IF(con_EOGJahr=2026,'[2]III_SAV-Details_NB'!AB84,'[2]III_SAV-Details_NB'!AC84))</f>
        <v>0</v>
      </c>
      <c r="J78" s="282"/>
      <c r="K78" s="282"/>
      <c r="L78" s="282"/>
      <c r="M78" s="282"/>
      <c r="N78" s="282"/>
      <c r="O78" s="282"/>
      <c r="P78" s="52">
        <f t="shared" si="86"/>
        <v>0</v>
      </c>
      <c r="Q78" s="60"/>
      <c r="R78" s="53">
        <f t="shared" si="102"/>
        <v>0</v>
      </c>
      <c r="S78" s="59"/>
      <c r="T78" s="61"/>
      <c r="U78" s="342" t="str">
        <f t="shared" si="103"/>
        <v>k.A.</v>
      </c>
      <c r="V78" s="343" t="str">
        <f t="shared" si="104"/>
        <v>k.A.</v>
      </c>
      <c r="W78" s="343" t="str">
        <f>IFERROR(IF(OR($D78="",$E78=0,con_Ende=0),"k.A.",IF(VLOOKUP($D78,rng_ND,5,0)="Nein",VLOOKUP($D78,rng_ND,2,FALSE),MIN(VLOOKUP($D78,rng_ND,2,FALSE),A_Stammdaten!$B$19-D_SAV!$E78+1))),"k.A.")</f>
        <v>k.A.</v>
      </c>
      <c r="X78" s="343" t="str">
        <f t="shared" si="105"/>
        <v>k.A.</v>
      </c>
      <c r="Y78" s="62"/>
      <c r="Z78" s="48">
        <f t="shared" si="106"/>
        <v>0</v>
      </c>
      <c r="AA78" s="457"/>
      <c r="AB78" s="55">
        <f t="shared" si="92"/>
        <v>0</v>
      </c>
      <c r="AC78" s="55">
        <f>IF(A_Stammdaten!$B$25="ja",D_SAV!AA78,D_SAV!AB78)</f>
        <v>0</v>
      </c>
      <c r="AD78" s="478">
        <f>IF(AC78=0,0,IF(U78-(con_EOGJahr-D_SAV!E78)&lt;=0,AC78,AC78/V78))</f>
        <v>0</v>
      </c>
      <c r="AE78" s="478">
        <f>IFERROR(IF(AND(VLOOKUP(D78,rng_ND,5,FALSE)="Ja",D_SAV!T78="degressiv"),D_SAV!AC78*Y78/100,0),0)</f>
        <v>0</v>
      </c>
      <c r="AF78" s="55">
        <f>IFERROR(IF(VLOOKUP(D78,rng_ND,5,FALSE)="Ja",MAX(D_SAV!AD78:AE78),D_SAV!AD78),0)</f>
        <v>0</v>
      </c>
      <c r="AG78" s="55">
        <f t="shared" si="93"/>
        <v>0</v>
      </c>
      <c r="AH78" s="55">
        <f t="shared" si="94"/>
        <v>0</v>
      </c>
      <c r="AI78" s="55">
        <f t="shared" si="95"/>
        <v>0</v>
      </c>
      <c r="AJ78" s="55">
        <f t="shared" si="96"/>
        <v>0</v>
      </c>
      <c r="AK78" s="55">
        <f t="shared" si="82"/>
        <v>0</v>
      </c>
      <c r="AL78" s="55">
        <f t="shared" si="83"/>
        <v>0</v>
      </c>
      <c r="AM78" s="55">
        <f t="shared" si="84"/>
        <v>0</v>
      </c>
    </row>
    <row r="79" spans="1:39" x14ac:dyDescent="0.25">
      <c r="A79" s="47">
        <v>75</v>
      </c>
      <c r="B79" s="358" t="str">
        <f>IF(AND(E79&lt;&gt;0,D79&lt;&gt;0,F79&lt;&gt;0),IF(C79&lt;&gt;0,CONCATENATE(C79,"-AGr",VLOOKUP(D79,Listen!$A$2:$G$45,7,FALSE),"-",E79,"-",F79,),CONCATENATE("AGr",VLOOKUP(D79,Listen!$A$2:$G$45,7,FALSE),"-",E79,"-",F79)),"keine vollständige ID")</f>
        <v>keine vollständige ID</v>
      </c>
      <c r="C79" s="438">
        <f>'[2]III_SAV-Details_NB'!B85</f>
        <v>0</v>
      </c>
      <c r="D79" s="438">
        <f>'[2]III_SAV-Details_NB'!C85</f>
        <v>0</v>
      </c>
      <c r="E79" s="359">
        <f>'[2]III_SAV-Details_NB'!D85</f>
        <v>0</v>
      </c>
      <c r="F79" s="490"/>
      <c r="G79" s="281">
        <f>'[2]III_SAV-Details_NB'!X85</f>
        <v>0</v>
      </c>
      <c r="H79" s="281">
        <f t="shared" si="85"/>
        <v>0</v>
      </c>
      <c r="I79" s="281">
        <f>IF(con_EOGJahr=2025,'[2]III_SAV-Details_NB'!AA85,IF(con_EOGJahr=2026,'[2]III_SAV-Details_NB'!AB85,'[2]III_SAV-Details_NB'!AC85))</f>
        <v>0</v>
      </c>
      <c r="J79" s="282"/>
      <c r="K79" s="282"/>
      <c r="L79" s="282"/>
      <c r="M79" s="282"/>
      <c r="N79" s="282"/>
      <c r="O79" s="282"/>
      <c r="P79" s="52">
        <f t="shared" si="86"/>
        <v>0</v>
      </c>
      <c r="Q79" s="60"/>
      <c r="R79" s="53">
        <f t="shared" si="102"/>
        <v>0</v>
      </c>
      <c r="S79" s="59"/>
      <c r="T79" s="61"/>
      <c r="U79" s="342" t="str">
        <f t="shared" si="103"/>
        <v>k.A.</v>
      </c>
      <c r="V79" s="343" t="str">
        <f t="shared" si="104"/>
        <v>k.A.</v>
      </c>
      <c r="W79" s="343" t="str">
        <f>IFERROR(IF(OR($D79="",$E79=0,con_Ende=0),"k.A.",IF(VLOOKUP($D79,rng_ND,5,0)="Nein",VLOOKUP($D79,rng_ND,2,FALSE),MIN(VLOOKUP($D79,rng_ND,2,FALSE),A_Stammdaten!$B$19-D_SAV!$E79+1))),"k.A.")</f>
        <v>k.A.</v>
      </c>
      <c r="X79" s="343" t="str">
        <f t="shared" si="105"/>
        <v>k.A.</v>
      </c>
      <c r="Y79" s="62"/>
      <c r="Z79" s="48">
        <f t="shared" si="106"/>
        <v>0</v>
      </c>
      <c r="AA79" s="457"/>
      <c r="AB79" s="55">
        <f t="shared" si="92"/>
        <v>0</v>
      </c>
      <c r="AC79" s="55">
        <f>IF(A_Stammdaten!$B$25="ja",D_SAV!AA79,D_SAV!AB79)</f>
        <v>0</v>
      </c>
      <c r="AD79" s="478">
        <f>IF(AC79=0,0,IF(U79-(con_EOGJahr-D_SAV!E79)&lt;=0,AC79,AC79/V79))</f>
        <v>0</v>
      </c>
      <c r="AE79" s="478">
        <f>IFERROR(IF(AND(VLOOKUP(D79,rng_ND,5,FALSE)="Ja",D_SAV!T79="degressiv"),D_SAV!AC79*Y79/100,0),0)</f>
        <v>0</v>
      </c>
      <c r="AF79" s="55">
        <f>IFERROR(IF(VLOOKUP(D79,rng_ND,5,FALSE)="Ja",MAX(D_SAV!AD79:AE79),D_SAV!AD79),0)</f>
        <v>0</v>
      </c>
      <c r="AG79" s="55">
        <f t="shared" si="93"/>
        <v>0</v>
      </c>
      <c r="AH79" s="55">
        <f t="shared" si="94"/>
        <v>0</v>
      </c>
      <c r="AI79" s="55">
        <f t="shared" si="95"/>
        <v>0</v>
      </c>
      <c r="AJ79" s="55">
        <f t="shared" si="96"/>
        <v>0</v>
      </c>
      <c r="AK79" s="55">
        <f t="shared" si="82"/>
        <v>0</v>
      </c>
      <c r="AL79" s="55">
        <f t="shared" si="83"/>
        <v>0</v>
      </c>
      <c r="AM79" s="55">
        <f t="shared" si="84"/>
        <v>0</v>
      </c>
    </row>
    <row r="80" spans="1:39" x14ac:dyDescent="0.25">
      <c r="A80" s="47">
        <v>76</v>
      </c>
      <c r="B80" s="358" t="str">
        <f>IF(AND(E80&lt;&gt;0,D80&lt;&gt;0,F80&lt;&gt;0),IF(C80&lt;&gt;0,CONCATENATE(C80,"-AGr",VLOOKUP(D80,Listen!$A$2:$G$45,7,FALSE),"-",E80,"-",F80,),CONCATENATE("AGr",VLOOKUP(D80,Listen!$A$2:$G$45,7,FALSE),"-",E80,"-",F80)),"keine vollständige ID")</f>
        <v>keine vollständige ID</v>
      </c>
      <c r="C80" s="438">
        <f>'[2]III_SAV-Details_NB'!B86</f>
        <v>0</v>
      </c>
      <c r="D80" s="438">
        <f>'[2]III_SAV-Details_NB'!C86</f>
        <v>0</v>
      </c>
      <c r="E80" s="359">
        <f>'[2]III_SAV-Details_NB'!D86</f>
        <v>0</v>
      </c>
      <c r="F80" s="490"/>
      <c r="G80" s="281">
        <f>'[2]III_SAV-Details_NB'!X86</f>
        <v>0</v>
      </c>
      <c r="H80" s="281">
        <f t="shared" si="85"/>
        <v>0</v>
      </c>
      <c r="I80" s="281">
        <f>IF(con_EOGJahr=2025,'[2]III_SAV-Details_NB'!AA86,IF(con_EOGJahr=2026,'[2]III_SAV-Details_NB'!AB86,'[2]III_SAV-Details_NB'!AC86))</f>
        <v>0</v>
      </c>
      <c r="J80" s="282"/>
      <c r="K80" s="282"/>
      <c r="L80" s="282"/>
      <c r="M80" s="282"/>
      <c r="N80" s="282"/>
      <c r="O80" s="282"/>
      <c r="P80" s="52">
        <f t="shared" si="86"/>
        <v>0</v>
      </c>
      <c r="Q80" s="60"/>
      <c r="R80" s="53">
        <f t="shared" si="102"/>
        <v>0</v>
      </c>
      <c r="S80" s="59"/>
      <c r="T80" s="61"/>
      <c r="U80" s="342" t="str">
        <f t="shared" si="103"/>
        <v>k.A.</v>
      </c>
      <c r="V80" s="343" t="str">
        <f t="shared" si="104"/>
        <v>k.A.</v>
      </c>
      <c r="W80" s="343" t="str">
        <f>IFERROR(IF(OR($D80="",$E80=0,con_Ende=0),"k.A.",IF(VLOOKUP($D80,rng_ND,5,0)="Nein",VLOOKUP($D80,rng_ND,2,FALSE),MIN(VLOOKUP($D80,rng_ND,2,FALSE),A_Stammdaten!$B$19-D_SAV!$E80+1))),"k.A.")</f>
        <v>k.A.</v>
      </c>
      <c r="X80" s="343" t="str">
        <f t="shared" si="105"/>
        <v>k.A.</v>
      </c>
      <c r="Y80" s="62"/>
      <c r="Z80" s="48">
        <f t="shared" si="106"/>
        <v>0</v>
      </c>
      <c r="AA80" s="457"/>
      <c r="AB80" s="55">
        <f t="shared" si="92"/>
        <v>0</v>
      </c>
      <c r="AC80" s="55">
        <f>IF(A_Stammdaten!$B$25="ja",D_SAV!AA80,D_SAV!AB80)</f>
        <v>0</v>
      </c>
      <c r="AD80" s="478">
        <f>IF(AC80=0,0,IF(U80-(con_EOGJahr-D_SAV!E80)&lt;=0,AC80,AC80/V80))</f>
        <v>0</v>
      </c>
      <c r="AE80" s="478">
        <f>IFERROR(IF(AND(VLOOKUP(D80,rng_ND,5,FALSE)="Ja",D_SAV!T80="degressiv"),D_SAV!AC80*Y80/100,0),0)</f>
        <v>0</v>
      </c>
      <c r="AF80" s="55">
        <f>IFERROR(IF(VLOOKUP(D80,rng_ND,5,FALSE)="Ja",MAX(D_SAV!AD80:AE80),D_SAV!AD80),0)</f>
        <v>0</v>
      </c>
      <c r="AG80" s="55">
        <f t="shared" si="93"/>
        <v>0</v>
      </c>
      <c r="AH80" s="55">
        <f t="shared" si="94"/>
        <v>0</v>
      </c>
      <c r="AI80" s="55">
        <f t="shared" si="95"/>
        <v>0</v>
      </c>
      <c r="AJ80" s="55">
        <f t="shared" si="96"/>
        <v>0</v>
      </c>
      <c r="AK80" s="55">
        <f t="shared" si="82"/>
        <v>0</v>
      </c>
      <c r="AL80" s="55">
        <f t="shared" si="83"/>
        <v>0</v>
      </c>
      <c r="AM80" s="55">
        <f t="shared" si="84"/>
        <v>0</v>
      </c>
    </row>
    <row r="81" spans="1:39" x14ac:dyDescent="0.25">
      <c r="A81" s="47">
        <v>77</v>
      </c>
      <c r="B81" s="358" t="str">
        <f>IF(AND(E81&lt;&gt;0,D81&lt;&gt;0,F81&lt;&gt;0),IF(C81&lt;&gt;0,CONCATENATE(C81,"-AGr",VLOOKUP(D81,Listen!$A$2:$G$45,7,FALSE),"-",E81,"-",F81,),CONCATENATE("AGr",VLOOKUP(D81,Listen!$A$2:$G$45,7,FALSE),"-",E81,"-",F81)),"keine vollständige ID")</f>
        <v>keine vollständige ID</v>
      </c>
      <c r="C81" s="438">
        <f>'[2]III_SAV-Details_NB'!B87</f>
        <v>0</v>
      </c>
      <c r="D81" s="438">
        <f>'[2]III_SAV-Details_NB'!C87</f>
        <v>0</v>
      </c>
      <c r="E81" s="359">
        <f>'[2]III_SAV-Details_NB'!D87</f>
        <v>0</v>
      </c>
      <c r="F81" s="490"/>
      <c r="G81" s="281">
        <f>'[2]III_SAV-Details_NB'!X87</f>
        <v>0</v>
      </c>
      <c r="H81" s="281">
        <f t="shared" si="85"/>
        <v>0</v>
      </c>
      <c r="I81" s="281">
        <f>IF(con_EOGJahr=2025,'[2]III_SAV-Details_NB'!AA87,IF(con_EOGJahr=2026,'[2]III_SAV-Details_NB'!AB87,'[2]III_SAV-Details_NB'!AC87))</f>
        <v>0</v>
      </c>
      <c r="J81" s="282"/>
      <c r="K81" s="282"/>
      <c r="L81" s="282"/>
      <c r="M81" s="282"/>
      <c r="N81" s="282"/>
      <c r="O81" s="282"/>
      <c r="P81" s="52">
        <f t="shared" si="86"/>
        <v>0</v>
      </c>
      <c r="Q81" s="60"/>
      <c r="R81" s="53">
        <f t="shared" si="102"/>
        <v>0</v>
      </c>
      <c r="S81" s="59"/>
      <c r="T81" s="61"/>
      <c r="U81" s="342" t="str">
        <f t="shared" si="103"/>
        <v>k.A.</v>
      </c>
      <c r="V81" s="343" t="str">
        <f t="shared" si="104"/>
        <v>k.A.</v>
      </c>
      <c r="W81" s="343" t="str">
        <f>IFERROR(IF(OR($D81="",$E81=0,con_Ende=0),"k.A.",IF(VLOOKUP($D81,rng_ND,5,0)="Nein",VLOOKUP($D81,rng_ND,2,FALSE),MIN(VLOOKUP($D81,rng_ND,2,FALSE),A_Stammdaten!$B$19-D_SAV!$E81+1))),"k.A.")</f>
        <v>k.A.</v>
      </c>
      <c r="X81" s="343" t="str">
        <f t="shared" si="105"/>
        <v>k.A.</v>
      </c>
      <c r="Y81" s="62"/>
      <c r="Z81" s="48">
        <f t="shared" si="106"/>
        <v>0</v>
      </c>
      <c r="AA81" s="457"/>
      <c r="AB81" s="55">
        <f t="shared" si="92"/>
        <v>0</v>
      </c>
      <c r="AC81" s="55">
        <f>IF(A_Stammdaten!$B$25="ja",D_SAV!AA81,D_SAV!AB81)</f>
        <v>0</v>
      </c>
      <c r="AD81" s="478">
        <f>IF(AC81=0,0,IF(U81-(con_EOGJahr-D_SAV!E81)&lt;=0,AC81,AC81/V81))</f>
        <v>0</v>
      </c>
      <c r="AE81" s="478">
        <f>IFERROR(IF(AND(VLOOKUP(D81,rng_ND,5,FALSE)="Ja",D_SAV!T81="degressiv"),D_SAV!AC81*Y81/100,0),0)</f>
        <v>0</v>
      </c>
      <c r="AF81" s="55">
        <f>IFERROR(IF(VLOOKUP(D81,rng_ND,5,FALSE)="Ja",MAX(D_SAV!AD81:AE81),D_SAV!AD81),0)</f>
        <v>0</v>
      </c>
      <c r="AG81" s="55">
        <f t="shared" si="93"/>
        <v>0</v>
      </c>
      <c r="AH81" s="55">
        <f t="shared" si="94"/>
        <v>0</v>
      </c>
      <c r="AI81" s="55">
        <f t="shared" si="95"/>
        <v>0</v>
      </c>
      <c r="AJ81" s="55">
        <f t="shared" si="96"/>
        <v>0</v>
      </c>
      <c r="AK81" s="55">
        <f t="shared" si="82"/>
        <v>0</v>
      </c>
      <c r="AL81" s="55">
        <f t="shared" si="83"/>
        <v>0</v>
      </c>
      <c r="AM81" s="55">
        <f t="shared" si="84"/>
        <v>0</v>
      </c>
    </row>
    <row r="82" spans="1:39" x14ac:dyDescent="0.25">
      <c r="A82" s="47">
        <v>78</v>
      </c>
      <c r="B82" s="358" t="str">
        <f>IF(AND(E82&lt;&gt;0,D82&lt;&gt;0,F82&lt;&gt;0),IF(C82&lt;&gt;0,CONCATENATE(C82,"-AGr",VLOOKUP(D82,Listen!$A$2:$G$45,7,FALSE),"-",E82,"-",F82,),CONCATENATE("AGr",VLOOKUP(D82,Listen!$A$2:$G$45,7,FALSE),"-",E82,"-",F82)),"keine vollständige ID")</f>
        <v>keine vollständige ID</v>
      </c>
      <c r="C82" s="438">
        <f>'[2]III_SAV-Details_NB'!B88</f>
        <v>0</v>
      </c>
      <c r="D82" s="438">
        <f>'[2]III_SAV-Details_NB'!C88</f>
        <v>0</v>
      </c>
      <c r="E82" s="359">
        <f>'[2]III_SAV-Details_NB'!D88</f>
        <v>0</v>
      </c>
      <c r="F82" s="490"/>
      <c r="G82" s="281">
        <f>'[2]III_SAV-Details_NB'!X88</f>
        <v>0</v>
      </c>
      <c r="H82" s="281">
        <f t="shared" si="85"/>
        <v>0</v>
      </c>
      <c r="I82" s="281">
        <f>IF(con_EOGJahr=2025,'[2]III_SAV-Details_NB'!AA88,IF(con_EOGJahr=2026,'[2]III_SAV-Details_NB'!AB88,'[2]III_SAV-Details_NB'!AC88))</f>
        <v>0</v>
      </c>
      <c r="J82" s="282"/>
      <c r="K82" s="282"/>
      <c r="L82" s="282"/>
      <c r="M82" s="282"/>
      <c r="N82" s="282"/>
      <c r="O82" s="282"/>
      <c r="P82" s="52">
        <f t="shared" si="86"/>
        <v>0</v>
      </c>
      <c r="Q82" s="60"/>
      <c r="R82" s="53">
        <f t="shared" ref="R82:R145" si="107">P82+Q82</f>
        <v>0</v>
      </c>
      <c r="S82" s="59"/>
      <c r="T82" s="61"/>
      <c r="U82" s="342" t="str">
        <f t="shared" ref="U82" si="108">+W82</f>
        <v>k.A.</v>
      </c>
      <c r="V82" s="343" t="str">
        <f t="shared" ref="V82:V145" si="109">IFERROR(IF(OR($D82="",$E82=0,con_Ende=0,$U82=0),"k.A.",MAX($E82-con_EOGJahr+$U82,0)),"k.A.")</f>
        <v>k.A.</v>
      </c>
      <c r="W82" s="343" t="str">
        <f>IFERROR(IF(OR($D82="",$E82=0,con_Ende=0),"k.A.",IF(VLOOKUP($D82,rng_ND,5,0)="Nein",VLOOKUP($D82,rng_ND,2,FALSE),MIN(VLOOKUP($D82,rng_ND,2,FALSE),A_Stammdaten!$B$19-D_SAV!$E82+1))),"k.A.")</f>
        <v>k.A.</v>
      </c>
      <c r="X82" s="343" t="str">
        <f t="shared" ref="X82:X145" si="110">IFERROR(IF(OR($D82="",$E82=0,con_Ende=0),"k.A.",VLOOKUP($D82,rng_ND,3,FALSE)),"k.A.")</f>
        <v>k.A.</v>
      </c>
      <c r="Y82" s="62"/>
      <c r="Z82" s="48">
        <f t="shared" ref="Z82:Z145" si="111">IF(AND($E82&lt;2006,$E82&lt;&gt;0),IFERROR(VLOOKUP($E82,rng_Index,VLOOKUP($D82,rng_ND,4,FALSE)+1,FALSE),1),)</f>
        <v>0</v>
      </c>
      <c r="AA82" s="457"/>
      <c r="AB82" s="55">
        <f t="shared" si="92"/>
        <v>0</v>
      </c>
      <c r="AC82" s="55">
        <f>IF(A_Stammdaten!$B$25="ja",D_SAV!AA82,D_SAV!AB82)</f>
        <v>0</v>
      </c>
      <c r="AD82" s="478">
        <f>IF(AC82=0,0,IF(U82-(con_EOGJahr-D_SAV!E82)&lt;=0,AC82,AC82/V82))</f>
        <v>0</v>
      </c>
      <c r="AE82" s="478">
        <f>IFERROR(IF(AND(VLOOKUP(D82,rng_ND,5,FALSE)="Ja",D_SAV!T82="degressiv"),D_SAV!AC82*Y82/100,0),0)</f>
        <v>0</v>
      </c>
      <c r="AF82" s="55">
        <f>IFERROR(IF(VLOOKUP(D82,rng_ND,5,FALSE)="Ja",MAX(D_SAV!AD82:AE82),D_SAV!AD82),0)</f>
        <v>0</v>
      </c>
      <c r="AG82" s="55">
        <f t="shared" si="93"/>
        <v>0</v>
      </c>
      <c r="AH82" s="55">
        <f t="shared" si="94"/>
        <v>0</v>
      </c>
      <c r="AI82" s="55">
        <f t="shared" si="95"/>
        <v>0</v>
      </c>
      <c r="AJ82" s="55">
        <f t="shared" si="96"/>
        <v>0</v>
      </c>
      <c r="AK82" s="55">
        <f t="shared" si="82"/>
        <v>0</v>
      </c>
      <c r="AL82" s="55">
        <f t="shared" si="83"/>
        <v>0</v>
      </c>
      <c r="AM82" s="55">
        <f t="shared" si="84"/>
        <v>0</v>
      </c>
    </row>
    <row r="83" spans="1:39" x14ac:dyDescent="0.25">
      <c r="A83" s="47">
        <v>79</v>
      </c>
      <c r="B83" s="358" t="str">
        <f>IF(AND(E83&lt;&gt;0,D83&lt;&gt;0,F83&lt;&gt;0),IF(C83&lt;&gt;0,CONCATENATE(C83,"-AGr",VLOOKUP(D83,Listen!$A$2:$G$45,7,FALSE),"-",E83,"-",F83,),CONCATENATE("AGr",VLOOKUP(D83,Listen!$A$2:$G$45,7,FALSE),"-",E83,"-",F83)),"keine vollständige ID")</f>
        <v>keine vollständige ID</v>
      </c>
      <c r="C83" s="438">
        <f>'[2]III_SAV-Details_NB'!B89</f>
        <v>0</v>
      </c>
      <c r="D83" s="438">
        <f>'[2]III_SAV-Details_NB'!C89</f>
        <v>0</v>
      </c>
      <c r="E83" s="359">
        <f>'[2]III_SAV-Details_NB'!D89</f>
        <v>0</v>
      </c>
      <c r="F83" s="490"/>
      <c r="G83" s="281">
        <f>'[2]III_SAV-Details_NB'!X89</f>
        <v>0</v>
      </c>
      <c r="H83" s="281">
        <f t="shared" si="85"/>
        <v>0</v>
      </c>
      <c r="I83" s="281">
        <f>IF(con_EOGJahr=2025,'[2]III_SAV-Details_NB'!AA89,IF(con_EOGJahr=2026,'[2]III_SAV-Details_NB'!AB89,'[2]III_SAV-Details_NB'!AC89))</f>
        <v>0</v>
      </c>
      <c r="J83" s="282"/>
      <c r="K83" s="282"/>
      <c r="L83" s="282"/>
      <c r="M83" s="282"/>
      <c r="N83" s="282"/>
      <c r="O83" s="282"/>
      <c r="P83" s="52">
        <f t="shared" si="86"/>
        <v>0</v>
      </c>
      <c r="Q83" s="60"/>
      <c r="R83" s="53">
        <f t="shared" si="107"/>
        <v>0</v>
      </c>
      <c r="S83" s="59"/>
      <c r="T83" s="61"/>
      <c r="U83" s="342" t="str">
        <f t="shared" ref="U83:U146" si="112">+W83</f>
        <v>k.A.</v>
      </c>
      <c r="V83" s="343" t="str">
        <f t="shared" si="109"/>
        <v>k.A.</v>
      </c>
      <c r="W83" s="343" t="str">
        <f>IFERROR(IF(OR($D83="",$E83=0,con_Ende=0),"k.A.",IF(VLOOKUP($D83,rng_ND,5,0)="Nein",VLOOKUP($D83,rng_ND,2,FALSE),MIN(VLOOKUP($D83,rng_ND,2,FALSE),A_Stammdaten!$B$19-D_SAV!$E83+1))),"k.A.")</f>
        <v>k.A.</v>
      </c>
      <c r="X83" s="343" t="str">
        <f t="shared" si="110"/>
        <v>k.A.</v>
      </c>
      <c r="Y83" s="62"/>
      <c r="Z83" s="48">
        <f t="shared" si="111"/>
        <v>0</v>
      </c>
      <c r="AA83" s="457"/>
      <c r="AB83" s="55">
        <f t="shared" si="92"/>
        <v>0</v>
      </c>
      <c r="AC83" s="55">
        <f>IF(A_Stammdaten!$B$25="ja",D_SAV!AA83,D_SAV!AB83)</f>
        <v>0</v>
      </c>
      <c r="AD83" s="478">
        <f>IF(AC83=0,0,IF(U83-(con_EOGJahr-D_SAV!E83)&lt;=0,AC83,AC83/V83))</f>
        <v>0</v>
      </c>
      <c r="AE83" s="478">
        <f>IFERROR(IF(AND(VLOOKUP(D83,rng_ND,5,FALSE)="Ja",D_SAV!T83="degressiv"),D_SAV!AC83*Y83/100,0),0)</f>
        <v>0</v>
      </c>
      <c r="AF83" s="55">
        <f>IFERROR(IF(VLOOKUP(D83,rng_ND,5,FALSE)="Ja",MAX(D_SAV!AD83:AE83),D_SAV!AD83),0)</f>
        <v>0</v>
      </c>
      <c r="AG83" s="55">
        <f t="shared" si="93"/>
        <v>0</v>
      </c>
      <c r="AH83" s="55">
        <f t="shared" si="94"/>
        <v>0</v>
      </c>
      <c r="AI83" s="55">
        <f t="shared" si="95"/>
        <v>0</v>
      </c>
      <c r="AJ83" s="55">
        <f t="shared" si="96"/>
        <v>0</v>
      </c>
      <c r="AK83" s="55">
        <f t="shared" si="82"/>
        <v>0</v>
      </c>
      <c r="AL83" s="55">
        <f t="shared" si="83"/>
        <v>0</v>
      </c>
      <c r="AM83" s="55">
        <f t="shared" si="84"/>
        <v>0</v>
      </c>
    </row>
    <row r="84" spans="1:39" x14ac:dyDescent="0.25">
      <c r="A84" s="47">
        <v>80</v>
      </c>
      <c r="B84" s="358" t="str">
        <f>IF(AND(E84&lt;&gt;0,D84&lt;&gt;0,F84&lt;&gt;0),IF(C84&lt;&gt;0,CONCATENATE(C84,"-AGr",VLOOKUP(D84,Listen!$A$2:$G$45,7,FALSE),"-",E84,"-",F84,),CONCATENATE("AGr",VLOOKUP(D84,Listen!$A$2:$G$45,7,FALSE),"-",E84,"-",F84)),"keine vollständige ID")</f>
        <v>keine vollständige ID</v>
      </c>
      <c r="C84" s="438">
        <f>'[2]III_SAV-Details_NB'!B90</f>
        <v>0</v>
      </c>
      <c r="D84" s="438">
        <f>'[2]III_SAV-Details_NB'!C90</f>
        <v>0</v>
      </c>
      <c r="E84" s="359">
        <f>'[2]III_SAV-Details_NB'!D90</f>
        <v>0</v>
      </c>
      <c r="F84" s="490"/>
      <c r="G84" s="281">
        <f>'[2]III_SAV-Details_NB'!X90</f>
        <v>0</v>
      </c>
      <c r="H84" s="281">
        <f t="shared" si="85"/>
        <v>0</v>
      </c>
      <c r="I84" s="281">
        <f>IF(con_EOGJahr=2025,'[2]III_SAV-Details_NB'!AA90,IF(con_EOGJahr=2026,'[2]III_SAV-Details_NB'!AB90,'[2]III_SAV-Details_NB'!AC90))</f>
        <v>0</v>
      </c>
      <c r="J84" s="282"/>
      <c r="K84" s="282"/>
      <c r="L84" s="282"/>
      <c r="M84" s="282"/>
      <c r="N84" s="282"/>
      <c r="O84" s="282"/>
      <c r="P84" s="52">
        <f t="shared" si="86"/>
        <v>0</v>
      </c>
      <c r="Q84" s="60"/>
      <c r="R84" s="53">
        <f t="shared" si="107"/>
        <v>0</v>
      </c>
      <c r="S84" s="59"/>
      <c r="T84" s="61"/>
      <c r="U84" s="342" t="str">
        <f t="shared" si="112"/>
        <v>k.A.</v>
      </c>
      <c r="V84" s="343" t="str">
        <f t="shared" si="109"/>
        <v>k.A.</v>
      </c>
      <c r="W84" s="343" t="str">
        <f>IFERROR(IF(OR($D84="",$E84=0,con_Ende=0),"k.A.",IF(VLOOKUP($D84,rng_ND,5,0)="Nein",VLOOKUP($D84,rng_ND,2,FALSE),MIN(VLOOKUP($D84,rng_ND,2,FALSE),A_Stammdaten!$B$19-D_SAV!$E84+1))),"k.A.")</f>
        <v>k.A.</v>
      </c>
      <c r="X84" s="343" t="str">
        <f t="shared" si="110"/>
        <v>k.A.</v>
      </c>
      <c r="Y84" s="62"/>
      <c r="Z84" s="48">
        <f t="shared" si="111"/>
        <v>0</v>
      </c>
      <c r="AA84" s="457"/>
      <c r="AB84" s="55">
        <f t="shared" si="92"/>
        <v>0</v>
      </c>
      <c r="AC84" s="55">
        <f>IF(A_Stammdaten!$B$25="ja",D_SAV!AA84,D_SAV!AB84)</f>
        <v>0</v>
      </c>
      <c r="AD84" s="478">
        <f>IF(AC84=0,0,IF(U84-(con_EOGJahr-D_SAV!E84)&lt;=0,AC84,AC84/V84))</f>
        <v>0</v>
      </c>
      <c r="AE84" s="478">
        <f>IFERROR(IF(AND(VLOOKUP(D84,rng_ND,5,FALSE)="Ja",D_SAV!T84="degressiv"),D_SAV!AC84*Y84/100,0),0)</f>
        <v>0</v>
      </c>
      <c r="AF84" s="55">
        <f>IFERROR(IF(VLOOKUP(D84,rng_ND,5,FALSE)="Ja",MAX(D_SAV!AD84:AE84),D_SAV!AD84),0)</f>
        <v>0</v>
      </c>
      <c r="AG84" s="55">
        <f t="shared" si="93"/>
        <v>0</v>
      </c>
      <c r="AH84" s="55">
        <f t="shared" si="94"/>
        <v>0</v>
      </c>
      <c r="AI84" s="55">
        <f t="shared" si="95"/>
        <v>0</v>
      </c>
      <c r="AJ84" s="55">
        <f t="shared" si="96"/>
        <v>0</v>
      </c>
      <c r="AK84" s="55">
        <f t="shared" si="82"/>
        <v>0</v>
      </c>
      <c r="AL84" s="55">
        <f t="shared" si="83"/>
        <v>0</v>
      </c>
      <c r="AM84" s="55">
        <f t="shared" si="84"/>
        <v>0</v>
      </c>
    </row>
    <row r="85" spans="1:39" x14ac:dyDescent="0.25">
      <c r="A85" s="47">
        <v>81</v>
      </c>
      <c r="B85" s="358" t="str">
        <f>IF(AND(E85&lt;&gt;0,D85&lt;&gt;0,F85&lt;&gt;0),IF(C85&lt;&gt;0,CONCATENATE(C85,"-AGr",VLOOKUP(D85,Listen!$A$2:$G$45,7,FALSE),"-",E85,"-",F85,),CONCATENATE("AGr",VLOOKUP(D85,Listen!$A$2:$G$45,7,FALSE),"-",E85,"-",F85)),"keine vollständige ID")</f>
        <v>keine vollständige ID</v>
      </c>
      <c r="C85" s="438">
        <f>'[2]III_SAV-Details_NB'!B91</f>
        <v>0</v>
      </c>
      <c r="D85" s="438">
        <f>'[2]III_SAV-Details_NB'!C91</f>
        <v>0</v>
      </c>
      <c r="E85" s="359">
        <f>'[2]III_SAV-Details_NB'!D91</f>
        <v>0</v>
      </c>
      <c r="F85" s="490"/>
      <c r="G85" s="281">
        <f>'[2]III_SAV-Details_NB'!X91</f>
        <v>0</v>
      </c>
      <c r="H85" s="281">
        <f t="shared" si="85"/>
        <v>0</v>
      </c>
      <c r="I85" s="281">
        <f>IF(con_EOGJahr=2025,'[2]III_SAV-Details_NB'!AA91,IF(con_EOGJahr=2026,'[2]III_SAV-Details_NB'!AB91,'[2]III_SAV-Details_NB'!AC91))</f>
        <v>0</v>
      </c>
      <c r="J85" s="282"/>
      <c r="K85" s="282"/>
      <c r="L85" s="282"/>
      <c r="M85" s="282"/>
      <c r="N85" s="282"/>
      <c r="O85" s="282"/>
      <c r="P85" s="52">
        <f t="shared" si="86"/>
        <v>0</v>
      </c>
      <c r="Q85" s="60"/>
      <c r="R85" s="53">
        <f t="shared" si="107"/>
        <v>0</v>
      </c>
      <c r="S85" s="59"/>
      <c r="T85" s="61"/>
      <c r="U85" s="342" t="str">
        <f t="shared" si="112"/>
        <v>k.A.</v>
      </c>
      <c r="V85" s="343" t="str">
        <f t="shared" si="109"/>
        <v>k.A.</v>
      </c>
      <c r="W85" s="343" t="str">
        <f>IFERROR(IF(OR($D85="",$E85=0,con_Ende=0),"k.A.",IF(VLOOKUP($D85,rng_ND,5,0)="Nein",VLOOKUP($D85,rng_ND,2,FALSE),MIN(VLOOKUP($D85,rng_ND,2,FALSE),A_Stammdaten!$B$19-D_SAV!$E85+1))),"k.A.")</f>
        <v>k.A.</v>
      </c>
      <c r="X85" s="343" t="str">
        <f t="shared" si="110"/>
        <v>k.A.</v>
      </c>
      <c r="Y85" s="62"/>
      <c r="Z85" s="48">
        <f t="shared" si="111"/>
        <v>0</v>
      </c>
      <c r="AA85" s="457"/>
      <c r="AB85" s="55">
        <f t="shared" si="92"/>
        <v>0</v>
      </c>
      <c r="AC85" s="55">
        <f>IF(A_Stammdaten!$B$25="ja",D_SAV!AA85,D_SAV!AB85)</f>
        <v>0</v>
      </c>
      <c r="AD85" s="478">
        <f>IF(AC85=0,0,IF(U85-(con_EOGJahr-D_SAV!E85)&lt;=0,AC85,AC85/V85))</f>
        <v>0</v>
      </c>
      <c r="AE85" s="478">
        <f>IFERROR(IF(AND(VLOOKUP(D85,rng_ND,5,FALSE)="Ja",D_SAV!T85="degressiv"),D_SAV!AC85*Y85/100,0),0)</f>
        <v>0</v>
      </c>
      <c r="AF85" s="55">
        <f>IFERROR(IF(VLOOKUP(D85,rng_ND,5,FALSE)="Ja",MAX(D_SAV!AD85:AE85),D_SAV!AD85),0)</f>
        <v>0</v>
      </c>
      <c r="AG85" s="55">
        <f t="shared" si="93"/>
        <v>0</v>
      </c>
      <c r="AH85" s="55">
        <f t="shared" si="94"/>
        <v>0</v>
      </c>
      <c r="AI85" s="55">
        <f t="shared" si="95"/>
        <v>0</v>
      </c>
      <c r="AJ85" s="55">
        <f t="shared" si="96"/>
        <v>0</v>
      </c>
      <c r="AK85" s="55">
        <f t="shared" si="82"/>
        <v>0</v>
      </c>
      <c r="AL85" s="55">
        <f t="shared" si="83"/>
        <v>0</v>
      </c>
      <c r="AM85" s="55">
        <f t="shared" si="84"/>
        <v>0</v>
      </c>
    </row>
    <row r="86" spans="1:39" x14ac:dyDescent="0.25">
      <c r="A86" s="47">
        <v>82</v>
      </c>
      <c r="B86" s="358" t="str">
        <f>IF(AND(E86&lt;&gt;0,D86&lt;&gt;0,F86&lt;&gt;0),IF(C86&lt;&gt;0,CONCATENATE(C86,"-AGr",VLOOKUP(D86,Listen!$A$2:$G$45,7,FALSE),"-",E86,"-",F86,),CONCATENATE("AGr",VLOOKUP(D86,Listen!$A$2:$G$45,7,FALSE),"-",E86,"-",F86)),"keine vollständige ID")</f>
        <v>keine vollständige ID</v>
      </c>
      <c r="C86" s="438">
        <f>'[2]III_SAV-Details_NB'!B92</f>
        <v>0</v>
      </c>
      <c r="D86" s="438">
        <f>'[2]III_SAV-Details_NB'!C92</f>
        <v>0</v>
      </c>
      <c r="E86" s="359">
        <f>'[2]III_SAV-Details_NB'!D92</f>
        <v>0</v>
      </c>
      <c r="F86" s="490"/>
      <c r="G86" s="281">
        <f>'[2]III_SAV-Details_NB'!X92</f>
        <v>0</v>
      </c>
      <c r="H86" s="281">
        <f t="shared" si="85"/>
        <v>0</v>
      </c>
      <c r="I86" s="281">
        <f>IF(con_EOGJahr=2025,'[2]III_SAV-Details_NB'!AA92,IF(con_EOGJahr=2026,'[2]III_SAV-Details_NB'!AB92,'[2]III_SAV-Details_NB'!AC92))</f>
        <v>0</v>
      </c>
      <c r="J86" s="282"/>
      <c r="K86" s="282"/>
      <c r="L86" s="282"/>
      <c r="M86" s="282"/>
      <c r="N86" s="282"/>
      <c r="O86" s="282"/>
      <c r="P86" s="52">
        <f t="shared" si="86"/>
        <v>0</v>
      </c>
      <c r="Q86" s="60"/>
      <c r="R86" s="53">
        <f t="shared" si="107"/>
        <v>0</v>
      </c>
      <c r="S86" s="59"/>
      <c r="T86" s="61"/>
      <c r="U86" s="342" t="str">
        <f t="shared" si="112"/>
        <v>k.A.</v>
      </c>
      <c r="V86" s="343" t="str">
        <f t="shared" si="109"/>
        <v>k.A.</v>
      </c>
      <c r="W86" s="343" t="str">
        <f>IFERROR(IF(OR($D86="",$E86=0,con_Ende=0),"k.A.",IF(VLOOKUP($D86,rng_ND,5,0)="Nein",VLOOKUP($D86,rng_ND,2,FALSE),MIN(VLOOKUP($D86,rng_ND,2,FALSE),A_Stammdaten!$B$19-D_SAV!$E86+1))),"k.A.")</f>
        <v>k.A.</v>
      </c>
      <c r="X86" s="343" t="str">
        <f t="shared" si="110"/>
        <v>k.A.</v>
      </c>
      <c r="Y86" s="62"/>
      <c r="Z86" s="48">
        <f t="shared" si="111"/>
        <v>0</v>
      </c>
      <c r="AA86" s="457"/>
      <c r="AB86" s="55">
        <f t="shared" si="92"/>
        <v>0</v>
      </c>
      <c r="AC86" s="55">
        <f>IF(A_Stammdaten!$B$25="ja",D_SAV!AA86,D_SAV!AB86)</f>
        <v>0</v>
      </c>
      <c r="AD86" s="478">
        <f>IF(AC86=0,0,IF(U86-(con_EOGJahr-D_SAV!E86)&lt;=0,AC86,AC86/V86))</f>
        <v>0</v>
      </c>
      <c r="AE86" s="478">
        <f>IFERROR(IF(AND(VLOOKUP(D86,rng_ND,5,FALSE)="Ja",D_SAV!T86="degressiv"),D_SAV!AC86*Y86/100,0),0)</f>
        <v>0</v>
      </c>
      <c r="AF86" s="55">
        <f>IFERROR(IF(VLOOKUP(D86,rng_ND,5,FALSE)="Ja",MAX(D_SAV!AD86:AE86),D_SAV!AD86),0)</f>
        <v>0</v>
      </c>
      <c r="AG86" s="55">
        <f t="shared" si="93"/>
        <v>0</v>
      </c>
      <c r="AH86" s="55">
        <f t="shared" si="94"/>
        <v>0</v>
      </c>
      <c r="AI86" s="55">
        <f t="shared" si="95"/>
        <v>0</v>
      </c>
      <c r="AJ86" s="55">
        <f t="shared" si="96"/>
        <v>0</v>
      </c>
      <c r="AK86" s="55">
        <f t="shared" si="82"/>
        <v>0</v>
      </c>
      <c r="AL86" s="55">
        <f t="shared" si="83"/>
        <v>0</v>
      </c>
      <c r="AM86" s="55">
        <f t="shared" si="84"/>
        <v>0</v>
      </c>
    </row>
    <row r="87" spans="1:39" x14ac:dyDescent="0.25">
      <c r="A87" s="47">
        <v>83</v>
      </c>
      <c r="B87" s="358" t="str">
        <f>IF(AND(E87&lt;&gt;0,D87&lt;&gt;0,F87&lt;&gt;0),IF(C87&lt;&gt;0,CONCATENATE(C87,"-AGr",VLOOKUP(D87,Listen!$A$2:$G$45,7,FALSE),"-",E87,"-",F87,),CONCATENATE("AGr",VLOOKUP(D87,Listen!$A$2:$G$45,7,FALSE),"-",E87,"-",F87)),"keine vollständige ID")</f>
        <v>keine vollständige ID</v>
      </c>
      <c r="C87" s="438">
        <f>'[2]III_SAV-Details_NB'!B93</f>
        <v>0</v>
      </c>
      <c r="D87" s="438">
        <f>'[2]III_SAV-Details_NB'!C93</f>
        <v>0</v>
      </c>
      <c r="E87" s="359">
        <f>'[2]III_SAV-Details_NB'!D93</f>
        <v>0</v>
      </c>
      <c r="F87" s="490"/>
      <c r="G87" s="281">
        <f>'[2]III_SAV-Details_NB'!X93</f>
        <v>0</v>
      </c>
      <c r="H87" s="281">
        <f t="shared" si="85"/>
        <v>0</v>
      </c>
      <c r="I87" s="281">
        <f>IF(con_EOGJahr=2025,'[2]III_SAV-Details_NB'!AA93,IF(con_EOGJahr=2026,'[2]III_SAV-Details_NB'!AB93,'[2]III_SAV-Details_NB'!AC93))</f>
        <v>0</v>
      </c>
      <c r="J87" s="282"/>
      <c r="K87" s="282"/>
      <c r="L87" s="282"/>
      <c r="M87" s="282"/>
      <c r="N87" s="282"/>
      <c r="O87" s="282"/>
      <c r="P87" s="52">
        <f t="shared" si="86"/>
        <v>0</v>
      </c>
      <c r="Q87" s="60"/>
      <c r="R87" s="53">
        <f t="shared" si="107"/>
        <v>0</v>
      </c>
      <c r="S87" s="59"/>
      <c r="T87" s="61"/>
      <c r="U87" s="342" t="str">
        <f t="shared" si="112"/>
        <v>k.A.</v>
      </c>
      <c r="V87" s="343" t="str">
        <f t="shared" si="109"/>
        <v>k.A.</v>
      </c>
      <c r="W87" s="343" t="str">
        <f>IFERROR(IF(OR($D87="",$E87=0,con_Ende=0),"k.A.",IF(VLOOKUP($D87,rng_ND,5,0)="Nein",VLOOKUP($D87,rng_ND,2,FALSE),MIN(VLOOKUP($D87,rng_ND,2,FALSE),A_Stammdaten!$B$19-D_SAV!$E87+1))),"k.A.")</f>
        <v>k.A.</v>
      </c>
      <c r="X87" s="343" t="str">
        <f t="shared" si="110"/>
        <v>k.A.</v>
      </c>
      <c r="Y87" s="62"/>
      <c r="Z87" s="48">
        <f t="shared" si="111"/>
        <v>0</v>
      </c>
      <c r="AA87" s="457"/>
      <c r="AB87" s="55">
        <f t="shared" si="92"/>
        <v>0</v>
      </c>
      <c r="AC87" s="55">
        <f>IF(A_Stammdaten!$B$25="ja",D_SAV!AA87,D_SAV!AB87)</f>
        <v>0</v>
      </c>
      <c r="AD87" s="478">
        <f>IF(AC87=0,0,IF(U87-(con_EOGJahr-D_SAV!E87)&lt;=0,AC87,AC87/V87))</f>
        <v>0</v>
      </c>
      <c r="AE87" s="478">
        <f>IFERROR(IF(AND(VLOOKUP(D87,rng_ND,5,FALSE)="Ja",D_SAV!T87="degressiv"),D_SAV!AC87*Y87/100,0),0)</f>
        <v>0</v>
      </c>
      <c r="AF87" s="55">
        <f>IFERROR(IF(VLOOKUP(D87,rng_ND,5,FALSE)="Ja",MAX(D_SAV!AD87:AE87),D_SAV!AD87),0)</f>
        <v>0</v>
      </c>
      <c r="AG87" s="55">
        <f t="shared" si="93"/>
        <v>0</v>
      </c>
      <c r="AH87" s="55">
        <f t="shared" si="94"/>
        <v>0</v>
      </c>
      <c r="AI87" s="55">
        <f t="shared" si="95"/>
        <v>0</v>
      </c>
      <c r="AJ87" s="55">
        <f t="shared" si="96"/>
        <v>0</v>
      </c>
      <c r="AK87" s="55">
        <f t="shared" si="82"/>
        <v>0</v>
      </c>
      <c r="AL87" s="55">
        <f t="shared" si="83"/>
        <v>0</v>
      </c>
      <c r="AM87" s="55">
        <f t="shared" si="84"/>
        <v>0</v>
      </c>
    </row>
    <row r="88" spans="1:39" x14ac:dyDescent="0.25">
      <c r="A88" s="47">
        <v>84</v>
      </c>
      <c r="B88" s="358" t="str">
        <f>IF(AND(E88&lt;&gt;0,D88&lt;&gt;0,F88&lt;&gt;0),IF(C88&lt;&gt;0,CONCATENATE(C88,"-AGr",VLOOKUP(D88,Listen!$A$2:$G$45,7,FALSE),"-",E88,"-",F88,),CONCATENATE("AGr",VLOOKUP(D88,Listen!$A$2:$G$45,7,FALSE),"-",E88,"-",F88)),"keine vollständige ID")</f>
        <v>keine vollständige ID</v>
      </c>
      <c r="C88" s="438">
        <f>'[2]III_SAV-Details_NB'!B94</f>
        <v>0</v>
      </c>
      <c r="D88" s="438">
        <f>'[2]III_SAV-Details_NB'!C94</f>
        <v>0</v>
      </c>
      <c r="E88" s="359">
        <f>'[2]III_SAV-Details_NB'!D94</f>
        <v>0</v>
      </c>
      <c r="F88" s="490"/>
      <c r="G88" s="281">
        <f>'[2]III_SAV-Details_NB'!X94</f>
        <v>0</v>
      </c>
      <c r="H88" s="281">
        <f t="shared" si="85"/>
        <v>0</v>
      </c>
      <c r="I88" s="281">
        <f>IF(con_EOGJahr=2025,'[2]III_SAV-Details_NB'!AA94,IF(con_EOGJahr=2026,'[2]III_SAV-Details_NB'!AB94,'[2]III_SAV-Details_NB'!AC94))</f>
        <v>0</v>
      </c>
      <c r="J88" s="282"/>
      <c r="K88" s="282"/>
      <c r="L88" s="282"/>
      <c r="M88" s="282"/>
      <c r="N88" s="282"/>
      <c r="O88" s="282"/>
      <c r="P88" s="52">
        <f t="shared" si="86"/>
        <v>0</v>
      </c>
      <c r="Q88" s="60"/>
      <c r="R88" s="53">
        <f t="shared" si="107"/>
        <v>0</v>
      </c>
      <c r="S88" s="59"/>
      <c r="T88" s="61"/>
      <c r="U88" s="342" t="str">
        <f t="shared" si="112"/>
        <v>k.A.</v>
      </c>
      <c r="V88" s="343" t="str">
        <f t="shared" si="109"/>
        <v>k.A.</v>
      </c>
      <c r="W88" s="343" t="str">
        <f>IFERROR(IF(OR($D88="",$E88=0,con_Ende=0),"k.A.",IF(VLOOKUP($D88,rng_ND,5,0)="Nein",VLOOKUP($D88,rng_ND,2,FALSE),MIN(VLOOKUP($D88,rng_ND,2,FALSE),A_Stammdaten!$B$19-D_SAV!$E88+1))),"k.A.")</f>
        <v>k.A.</v>
      </c>
      <c r="X88" s="343" t="str">
        <f t="shared" si="110"/>
        <v>k.A.</v>
      </c>
      <c r="Y88" s="62"/>
      <c r="Z88" s="48">
        <f t="shared" si="111"/>
        <v>0</v>
      </c>
      <c r="AA88" s="457"/>
      <c r="AB88" s="55">
        <f t="shared" si="92"/>
        <v>0</v>
      </c>
      <c r="AC88" s="55">
        <f>IF(A_Stammdaten!$B$25="ja",D_SAV!AA88,D_SAV!AB88)</f>
        <v>0</v>
      </c>
      <c r="AD88" s="478">
        <f>IF(AC88=0,0,IF(U88-(con_EOGJahr-D_SAV!E88)&lt;=0,AC88,AC88/V88))</f>
        <v>0</v>
      </c>
      <c r="AE88" s="478">
        <f>IFERROR(IF(AND(VLOOKUP(D88,rng_ND,5,FALSE)="Ja",D_SAV!T88="degressiv"),D_SAV!AC88*Y88/100,0),0)</f>
        <v>0</v>
      </c>
      <c r="AF88" s="55">
        <f>IFERROR(IF(VLOOKUP(D88,rng_ND,5,FALSE)="Ja",MAX(D_SAV!AD88:AE88),D_SAV!AD88),0)</f>
        <v>0</v>
      </c>
      <c r="AG88" s="55">
        <f t="shared" si="93"/>
        <v>0</v>
      </c>
      <c r="AH88" s="55">
        <f t="shared" si="94"/>
        <v>0</v>
      </c>
      <c r="AI88" s="55">
        <f t="shared" si="95"/>
        <v>0</v>
      </c>
      <c r="AJ88" s="55">
        <f t="shared" si="96"/>
        <v>0</v>
      </c>
      <c r="AK88" s="55">
        <f t="shared" si="82"/>
        <v>0</v>
      </c>
      <c r="AL88" s="55">
        <f t="shared" si="83"/>
        <v>0</v>
      </c>
      <c r="AM88" s="55">
        <f t="shared" si="84"/>
        <v>0</v>
      </c>
    </row>
    <row r="89" spans="1:39" x14ac:dyDescent="0.25">
      <c r="A89" s="47">
        <v>85</v>
      </c>
      <c r="B89" s="358" t="str">
        <f>IF(AND(E89&lt;&gt;0,D89&lt;&gt;0,F89&lt;&gt;0),IF(C89&lt;&gt;0,CONCATENATE(C89,"-AGr",VLOOKUP(D89,Listen!$A$2:$G$45,7,FALSE),"-",E89,"-",F89,),CONCATENATE("AGr",VLOOKUP(D89,Listen!$A$2:$G$45,7,FALSE),"-",E89,"-",F89)),"keine vollständige ID")</f>
        <v>keine vollständige ID</v>
      </c>
      <c r="C89" s="438">
        <f>'[2]III_SAV-Details_NB'!B95</f>
        <v>0</v>
      </c>
      <c r="D89" s="438">
        <f>'[2]III_SAV-Details_NB'!C95</f>
        <v>0</v>
      </c>
      <c r="E89" s="359">
        <f>'[2]III_SAV-Details_NB'!D95</f>
        <v>0</v>
      </c>
      <c r="F89" s="490"/>
      <c r="G89" s="281">
        <f>'[2]III_SAV-Details_NB'!X95</f>
        <v>0</v>
      </c>
      <c r="H89" s="281">
        <f t="shared" si="85"/>
        <v>0</v>
      </c>
      <c r="I89" s="281">
        <f>IF(con_EOGJahr=2025,'[2]III_SAV-Details_NB'!AA95,IF(con_EOGJahr=2026,'[2]III_SAV-Details_NB'!AB95,'[2]III_SAV-Details_NB'!AC95))</f>
        <v>0</v>
      </c>
      <c r="J89" s="282"/>
      <c r="K89" s="282"/>
      <c r="L89" s="282"/>
      <c r="M89" s="282"/>
      <c r="N89" s="282"/>
      <c r="O89" s="282"/>
      <c r="P89" s="52">
        <f t="shared" si="86"/>
        <v>0</v>
      </c>
      <c r="Q89" s="60"/>
      <c r="R89" s="53">
        <f t="shared" si="107"/>
        <v>0</v>
      </c>
      <c r="S89" s="59"/>
      <c r="T89" s="61"/>
      <c r="U89" s="342" t="str">
        <f t="shared" si="112"/>
        <v>k.A.</v>
      </c>
      <c r="V89" s="343" t="str">
        <f t="shared" si="109"/>
        <v>k.A.</v>
      </c>
      <c r="W89" s="343" t="str">
        <f>IFERROR(IF(OR($D89="",$E89=0,con_Ende=0),"k.A.",IF(VLOOKUP($D89,rng_ND,5,0)="Nein",VLOOKUP($D89,rng_ND,2,FALSE),MIN(VLOOKUP($D89,rng_ND,2,FALSE),A_Stammdaten!$B$19-D_SAV!$E89+1))),"k.A.")</f>
        <v>k.A.</v>
      </c>
      <c r="X89" s="343" t="str">
        <f t="shared" si="110"/>
        <v>k.A.</v>
      </c>
      <c r="Y89" s="62"/>
      <c r="Z89" s="48">
        <f t="shared" si="111"/>
        <v>0</v>
      </c>
      <c r="AA89" s="457"/>
      <c r="AB89" s="55">
        <f t="shared" si="92"/>
        <v>0</v>
      </c>
      <c r="AC89" s="55">
        <f>IF(A_Stammdaten!$B$25="ja",D_SAV!AA89,D_SAV!AB89)</f>
        <v>0</v>
      </c>
      <c r="AD89" s="478">
        <f>IF(AC89=0,0,IF(U89-(con_EOGJahr-D_SAV!E89)&lt;=0,AC89,AC89/V89))</f>
        <v>0</v>
      </c>
      <c r="AE89" s="478">
        <f>IFERROR(IF(AND(VLOOKUP(D89,rng_ND,5,FALSE)="Ja",D_SAV!T89="degressiv"),D_SAV!AC89*Y89/100,0),0)</f>
        <v>0</v>
      </c>
      <c r="AF89" s="55">
        <f>IFERROR(IF(VLOOKUP(D89,rng_ND,5,FALSE)="Ja",MAX(D_SAV!AD89:AE89),D_SAV!AD89),0)</f>
        <v>0</v>
      </c>
      <c r="AG89" s="55">
        <f t="shared" si="93"/>
        <v>0</v>
      </c>
      <c r="AH89" s="55">
        <f t="shared" si="94"/>
        <v>0</v>
      </c>
      <c r="AI89" s="55">
        <f t="shared" si="95"/>
        <v>0</v>
      </c>
      <c r="AJ89" s="55">
        <f t="shared" si="96"/>
        <v>0</v>
      </c>
      <c r="AK89" s="55">
        <f t="shared" si="82"/>
        <v>0</v>
      </c>
      <c r="AL89" s="55">
        <f t="shared" si="83"/>
        <v>0</v>
      </c>
      <c r="AM89" s="55">
        <f t="shared" si="84"/>
        <v>0</v>
      </c>
    </row>
    <row r="90" spans="1:39" x14ac:dyDescent="0.25">
      <c r="A90" s="47">
        <v>86</v>
      </c>
      <c r="B90" s="358" t="str">
        <f>IF(AND(E90&lt;&gt;0,D90&lt;&gt;0,F90&lt;&gt;0),IF(C90&lt;&gt;0,CONCATENATE(C90,"-AGr",VLOOKUP(D90,Listen!$A$2:$G$45,7,FALSE),"-",E90,"-",F90,),CONCATENATE("AGr",VLOOKUP(D90,Listen!$A$2:$G$45,7,FALSE),"-",E90,"-",F90)),"keine vollständige ID")</f>
        <v>keine vollständige ID</v>
      </c>
      <c r="C90" s="438">
        <f>'[2]III_SAV-Details_NB'!B96</f>
        <v>0</v>
      </c>
      <c r="D90" s="438">
        <f>'[2]III_SAV-Details_NB'!C96</f>
        <v>0</v>
      </c>
      <c r="E90" s="359">
        <f>'[2]III_SAV-Details_NB'!D96</f>
        <v>0</v>
      </c>
      <c r="F90" s="490"/>
      <c r="G90" s="281">
        <f>'[2]III_SAV-Details_NB'!X96</f>
        <v>0</v>
      </c>
      <c r="H90" s="281">
        <f t="shared" si="85"/>
        <v>0</v>
      </c>
      <c r="I90" s="281">
        <f>IF(con_EOGJahr=2025,'[2]III_SAV-Details_NB'!AA96,IF(con_EOGJahr=2026,'[2]III_SAV-Details_NB'!AB96,'[2]III_SAV-Details_NB'!AC96))</f>
        <v>0</v>
      </c>
      <c r="J90" s="282"/>
      <c r="K90" s="282"/>
      <c r="L90" s="282"/>
      <c r="M90" s="282"/>
      <c r="N90" s="282"/>
      <c r="O90" s="282"/>
      <c r="P90" s="52">
        <f t="shared" si="86"/>
        <v>0</v>
      </c>
      <c r="Q90" s="60"/>
      <c r="R90" s="53">
        <f t="shared" si="107"/>
        <v>0</v>
      </c>
      <c r="S90" s="59"/>
      <c r="T90" s="61"/>
      <c r="U90" s="342" t="str">
        <f t="shared" si="112"/>
        <v>k.A.</v>
      </c>
      <c r="V90" s="343" t="str">
        <f t="shared" si="109"/>
        <v>k.A.</v>
      </c>
      <c r="W90" s="343" t="str">
        <f>IFERROR(IF(OR($D90="",$E90=0,con_Ende=0),"k.A.",IF(VLOOKUP($D90,rng_ND,5,0)="Nein",VLOOKUP($D90,rng_ND,2,FALSE),MIN(VLOOKUP($D90,rng_ND,2,FALSE),A_Stammdaten!$B$19-D_SAV!$E90+1))),"k.A.")</f>
        <v>k.A.</v>
      </c>
      <c r="X90" s="343" t="str">
        <f t="shared" si="110"/>
        <v>k.A.</v>
      </c>
      <c r="Y90" s="62"/>
      <c r="Z90" s="48">
        <f t="shared" si="111"/>
        <v>0</v>
      </c>
      <c r="AA90" s="457"/>
      <c r="AB90" s="55">
        <f t="shared" si="92"/>
        <v>0</v>
      </c>
      <c r="AC90" s="55">
        <f>IF(A_Stammdaten!$B$25="ja",D_SAV!AA90,D_SAV!AB90)</f>
        <v>0</v>
      </c>
      <c r="AD90" s="478">
        <f>IF(AC90=0,0,IF(U90-(con_EOGJahr-D_SAV!E90)&lt;=0,AC90,AC90/V90))</f>
        <v>0</v>
      </c>
      <c r="AE90" s="478">
        <f>IFERROR(IF(AND(VLOOKUP(D90,rng_ND,5,FALSE)="Ja",D_SAV!T90="degressiv"),D_SAV!AC90*Y90/100,0),0)</f>
        <v>0</v>
      </c>
      <c r="AF90" s="55">
        <f>IFERROR(IF(VLOOKUP(D90,rng_ND,5,FALSE)="Ja",MAX(D_SAV!AD90:AE90),D_SAV!AD90),0)</f>
        <v>0</v>
      </c>
      <c r="AG90" s="55">
        <f t="shared" si="93"/>
        <v>0</v>
      </c>
      <c r="AH90" s="55">
        <f t="shared" si="94"/>
        <v>0</v>
      </c>
      <c r="AI90" s="55">
        <f t="shared" si="95"/>
        <v>0</v>
      </c>
      <c r="AJ90" s="55">
        <f t="shared" si="96"/>
        <v>0</v>
      </c>
      <c r="AK90" s="55">
        <f t="shared" si="82"/>
        <v>0</v>
      </c>
      <c r="AL90" s="55">
        <f t="shared" si="83"/>
        <v>0</v>
      </c>
      <c r="AM90" s="55">
        <f t="shared" si="84"/>
        <v>0</v>
      </c>
    </row>
    <row r="91" spans="1:39" x14ac:dyDescent="0.25">
      <c r="A91" s="47">
        <v>87</v>
      </c>
      <c r="B91" s="358" t="str">
        <f>IF(AND(E91&lt;&gt;0,D91&lt;&gt;0,F91&lt;&gt;0),IF(C91&lt;&gt;0,CONCATENATE(C91,"-AGr",VLOOKUP(D91,Listen!$A$2:$G$45,7,FALSE),"-",E91,"-",F91,),CONCATENATE("AGr",VLOOKUP(D91,Listen!$A$2:$G$45,7,FALSE),"-",E91,"-",F91)),"keine vollständige ID")</f>
        <v>keine vollständige ID</v>
      </c>
      <c r="C91" s="438">
        <f>'[2]III_SAV-Details_NB'!B97</f>
        <v>0</v>
      </c>
      <c r="D91" s="438">
        <f>'[2]III_SAV-Details_NB'!C97</f>
        <v>0</v>
      </c>
      <c r="E91" s="359">
        <f>'[2]III_SAV-Details_NB'!D97</f>
        <v>0</v>
      </c>
      <c r="F91" s="490"/>
      <c r="G91" s="281">
        <f>'[2]III_SAV-Details_NB'!X97</f>
        <v>0</v>
      </c>
      <c r="H91" s="281">
        <f t="shared" si="85"/>
        <v>0</v>
      </c>
      <c r="I91" s="281">
        <f>IF(con_EOGJahr=2025,'[2]III_SAV-Details_NB'!AA97,IF(con_EOGJahr=2026,'[2]III_SAV-Details_NB'!AB97,'[2]III_SAV-Details_NB'!AC97))</f>
        <v>0</v>
      </c>
      <c r="J91" s="282"/>
      <c r="K91" s="282"/>
      <c r="L91" s="282"/>
      <c r="M91" s="282"/>
      <c r="N91" s="282"/>
      <c r="O91" s="282"/>
      <c r="P91" s="52">
        <f t="shared" si="86"/>
        <v>0</v>
      </c>
      <c r="Q91" s="60"/>
      <c r="R91" s="53">
        <f t="shared" si="107"/>
        <v>0</v>
      </c>
      <c r="S91" s="59"/>
      <c r="T91" s="61"/>
      <c r="U91" s="342" t="str">
        <f t="shared" si="112"/>
        <v>k.A.</v>
      </c>
      <c r="V91" s="343" t="str">
        <f t="shared" si="109"/>
        <v>k.A.</v>
      </c>
      <c r="W91" s="343" t="str">
        <f>IFERROR(IF(OR($D91="",$E91=0,con_Ende=0),"k.A.",IF(VLOOKUP($D91,rng_ND,5,0)="Nein",VLOOKUP($D91,rng_ND,2,FALSE),MIN(VLOOKUP($D91,rng_ND,2,FALSE),A_Stammdaten!$B$19-D_SAV!$E91+1))),"k.A.")</f>
        <v>k.A.</v>
      </c>
      <c r="X91" s="343" t="str">
        <f t="shared" si="110"/>
        <v>k.A.</v>
      </c>
      <c r="Y91" s="62"/>
      <c r="Z91" s="48">
        <f t="shared" si="111"/>
        <v>0</v>
      </c>
      <c r="AA91" s="457"/>
      <c r="AB91" s="55">
        <f t="shared" si="92"/>
        <v>0</v>
      </c>
      <c r="AC91" s="55">
        <f>IF(A_Stammdaten!$B$25="ja",D_SAV!AA91,D_SAV!AB91)</f>
        <v>0</v>
      </c>
      <c r="AD91" s="478">
        <f>IF(AC91=0,0,IF(U91-(con_EOGJahr-D_SAV!E91)&lt;=0,AC91,AC91/V91))</f>
        <v>0</v>
      </c>
      <c r="AE91" s="478">
        <f>IFERROR(IF(AND(VLOOKUP(D91,rng_ND,5,FALSE)="Ja",D_SAV!T91="degressiv"),D_SAV!AC91*Y91/100,0),0)</f>
        <v>0</v>
      </c>
      <c r="AF91" s="55">
        <f>IFERROR(IF(VLOOKUP(D91,rng_ND,5,FALSE)="Ja",MAX(D_SAV!AD91:AE91),D_SAV!AD91),0)</f>
        <v>0</v>
      </c>
      <c r="AG91" s="55">
        <f t="shared" si="93"/>
        <v>0</v>
      </c>
      <c r="AH91" s="55">
        <f t="shared" si="94"/>
        <v>0</v>
      </c>
      <c r="AI91" s="55">
        <f t="shared" si="95"/>
        <v>0</v>
      </c>
      <c r="AJ91" s="55">
        <f t="shared" si="96"/>
        <v>0</v>
      </c>
      <c r="AK91" s="55">
        <f t="shared" si="82"/>
        <v>0</v>
      </c>
      <c r="AL91" s="55">
        <f t="shared" si="83"/>
        <v>0</v>
      </c>
      <c r="AM91" s="55">
        <f t="shared" si="84"/>
        <v>0</v>
      </c>
    </row>
    <row r="92" spans="1:39" x14ac:dyDescent="0.25">
      <c r="A92" s="47">
        <v>88</v>
      </c>
      <c r="B92" s="358" t="str">
        <f>IF(AND(E92&lt;&gt;0,D92&lt;&gt;0,F92&lt;&gt;0),IF(C92&lt;&gt;0,CONCATENATE(C92,"-AGr",VLOOKUP(D92,Listen!$A$2:$G$45,7,FALSE),"-",E92,"-",F92,),CONCATENATE("AGr",VLOOKUP(D92,Listen!$A$2:$G$45,7,FALSE),"-",E92,"-",F92)),"keine vollständige ID")</f>
        <v>keine vollständige ID</v>
      </c>
      <c r="C92" s="438">
        <f>'[2]III_SAV-Details_NB'!B98</f>
        <v>0</v>
      </c>
      <c r="D92" s="438">
        <f>'[2]III_SAV-Details_NB'!C98</f>
        <v>0</v>
      </c>
      <c r="E92" s="359">
        <f>'[2]III_SAV-Details_NB'!D98</f>
        <v>0</v>
      </c>
      <c r="F92" s="490"/>
      <c r="G92" s="281">
        <f>'[2]III_SAV-Details_NB'!X98</f>
        <v>0</v>
      </c>
      <c r="H92" s="281">
        <f t="shared" si="85"/>
        <v>0</v>
      </c>
      <c r="I92" s="281">
        <f>IF(con_EOGJahr=2025,'[2]III_SAV-Details_NB'!AA98,IF(con_EOGJahr=2026,'[2]III_SAV-Details_NB'!AB98,'[2]III_SAV-Details_NB'!AC98))</f>
        <v>0</v>
      </c>
      <c r="J92" s="282"/>
      <c r="K92" s="282"/>
      <c r="L92" s="282"/>
      <c r="M92" s="282"/>
      <c r="N92" s="282"/>
      <c r="O92" s="282"/>
      <c r="P92" s="52">
        <f t="shared" si="86"/>
        <v>0</v>
      </c>
      <c r="Q92" s="60"/>
      <c r="R92" s="53">
        <f t="shared" si="107"/>
        <v>0</v>
      </c>
      <c r="S92" s="59"/>
      <c r="T92" s="61"/>
      <c r="U92" s="342" t="str">
        <f t="shared" si="112"/>
        <v>k.A.</v>
      </c>
      <c r="V92" s="343" t="str">
        <f t="shared" si="109"/>
        <v>k.A.</v>
      </c>
      <c r="W92" s="343" t="str">
        <f>IFERROR(IF(OR($D92="",$E92=0,con_Ende=0),"k.A.",IF(VLOOKUP($D92,rng_ND,5,0)="Nein",VLOOKUP($D92,rng_ND,2,FALSE),MIN(VLOOKUP($D92,rng_ND,2,FALSE),A_Stammdaten!$B$19-D_SAV!$E92+1))),"k.A.")</f>
        <v>k.A.</v>
      </c>
      <c r="X92" s="343" t="str">
        <f t="shared" si="110"/>
        <v>k.A.</v>
      </c>
      <c r="Y92" s="62"/>
      <c r="Z92" s="48">
        <f t="shared" si="111"/>
        <v>0</v>
      </c>
      <c r="AA92" s="457"/>
      <c r="AB92" s="55">
        <f t="shared" si="92"/>
        <v>0</v>
      </c>
      <c r="AC92" s="55">
        <f>IF(A_Stammdaten!$B$25="ja",D_SAV!AA92,D_SAV!AB92)</f>
        <v>0</v>
      </c>
      <c r="AD92" s="478">
        <f>IF(AC92=0,0,IF(U92-(con_EOGJahr-D_SAV!E92)&lt;=0,AC92,AC92/V92))</f>
        <v>0</v>
      </c>
      <c r="AE92" s="478">
        <f>IFERROR(IF(AND(VLOOKUP(D92,rng_ND,5,FALSE)="Ja",D_SAV!T92="degressiv"),D_SAV!AC92*Y92/100,0),0)</f>
        <v>0</v>
      </c>
      <c r="AF92" s="55">
        <f>IFERROR(IF(VLOOKUP(D92,rng_ND,5,FALSE)="Ja",MAX(D_SAV!AD92:AE92),D_SAV!AD92),0)</f>
        <v>0</v>
      </c>
      <c r="AG92" s="55">
        <f t="shared" si="93"/>
        <v>0</v>
      </c>
      <c r="AH92" s="55">
        <f t="shared" si="94"/>
        <v>0</v>
      </c>
      <c r="AI92" s="55">
        <f t="shared" si="95"/>
        <v>0</v>
      </c>
      <c r="AJ92" s="55">
        <f t="shared" si="96"/>
        <v>0</v>
      </c>
      <c r="AK92" s="55">
        <f t="shared" si="82"/>
        <v>0</v>
      </c>
      <c r="AL92" s="55">
        <f t="shared" si="83"/>
        <v>0</v>
      </c>
      <c r="AM92" s="55">
        <f t="shared" si="84"/>
        <v>0</v>
      </c>
    </row>
    <row r="93" spans="1:39" x14ac:dyDescent="0.25">
      <c r="A93" s="47">
        <v>89</v>
      </c>
      <c r="B93" s="358" t="str">
        <f>IF(AND(E93&lt;&gt;0,D93&lt;&gt;0,F93&lt;&gt;0),IF(C93&lt;&gt;0,CONCATENATE(C93,"-AGr",VLOOKUP(D93,Listen!$A$2:$G$45,7,FALSE),"-",E93,"-",F93,),CONCATENATE("AGr",VLOOKUP(D93,Listen!$A$2:$G$45,7,FALSE),"-",E93,"-",F93)),"keine vollständige ID")</f>
        <v>keine vollständige ID</v>
      </c>
      <c r="C93" s="438">
        <f>'[2]III_SAV-Details_NB'!B99</f>
        <v>0</v>
      </c>
      <c r="D93" s="438">
        <f>'[2]III_SAV-Details_NB'!C99</f>
        <v>0</v>
      </c>
      <c r="E93" s="359">
        <f>'[2]III_SAV-Details_NB'!D99</f>
        <v>0</v>
      </c>
      <c r="F93" s="490"/>
      <c r="G93" s="281">
        <f>'[2]III_SAV-Details_NB'!X99</f>
        <v>0</v>
      </c>
      <c r="H93" s="281">
        <f t="shared" si="85"/>
        <v>0</v>
      </c>
      <c r="I93" s="281">
        <f>IF(con_EOGJahr=2025,'[2]III_SAV-Details_NB'!AA99,IF(con_EOGJahr=2026,'[2]III_SAV-Details_NB'!AB99,'[2]III_SAV-Details_NB'!AC99))</f>
        <v>0</v>
      </c>
      <c r="J93" s="282"/>
      <c r="K93" s="282"/>
      <c r="L93" s="282"/>
      <c r="M93" s="282"/>
      <c r="N93" s="282"/>
      <c r="O93" s="282"/>
      <c r="P93" s="52">
        <f t="shared" si="86"/>
        <v>0</v>
      </c>
      <c r="Q93" s="60"/>
      <c r="R93" s="53">
        <f t="shared" si="107"/>
        <v>0</v>
      </c>
      <c r="S93" s="59"/>
      <c r="T93" s="61"/>
      <c r="U93" s="342" t="str">
        <f t="shared" si="112"/>
        <v>k.A.</v>
      </c>
      <c r="V93" s="343" t="str">
        <f t="shared" si="109"/>
        <v>k.A.</v>
      </c>
      <c r="W93" s="343" t="str">
        <f>IFERROR(IF(OR($D93="",$E93=0,con_Ende=0),"k.A.",IF(VLOOKUP($D93,rng_ND,5,0)="Nein",VLOOKUP($D93,rng_ND,2,FALSE),MIN(VLOOKUP($D93,rng_ND,2,FALSE),A_Stammdaten!$B$19-D_SAV!$E93+1))),"k.A.")</f>
        <v>k.A.</v>
      </c>
      <c r="X93" s="343" t="str">
        <f t="shared" si="110"/>
        <v>k.A.</v>
      </c>
      <c r="Y93" s="62"/>
      <c r="Z93" s="48">
        <f t="shared" si="111"/>
        <v>0</v>
      </c>
      <c r="AA93" s="457"/>
      <c r="AB93" s="55">
        <f t="shared" si="92"/>
        <v>0</v>
      </c>
      <c r="AC93" s="55">
        <f>IF(A_Stammdaten!$B$25="ja",D_SAV!AA93,D_SAV!AB93)</f>
        <v>0</v>
      </c>
      <c r="AD93" s="478">
        <f>IF(AC93=0,0,IF(U93-(con_EOGJahr-D_SAV!E93)&lt;=0,AC93,AC93/V93))</f>
        <v>0</v>
      </c>
      <c r="AE93" s="478">
        <f>IFERROR(IF(AND(VLOOKUP(D93,rng_ND,5,FALSE)="Ja",D_SAV!T93="degressiv"),D_SAV!AC93*Y93/100,0),0)</f>
        <v>0</v>
      </c>
      <c r="AF93" s="55">
        <f>IFERROR(IF(VLOOKUP(D93,rng_ND,5,FALSE)="Ja",MAX(D_SAV!AD93:AE93),D_SAV!AD93),0)</f>
        <v>0</v>
      </c>
      <c r="AG93" s="55">
        <f t="shared" si="93"/>
        <v>0</v>
      </c>
      <c r="AH93" s="55">
        <f t="shared" si="94"/>
        <v>0</v>
      </c>
      <c r="AI93" s="55">
        <f t="shared" si="95"/>
        <v>0</v>
      </c>
      <c r="AJ93" s="55">
        <f t="shared" si="96"/>
        <v>0</v>
      </c>
      <c r="AK93" s="55">
        <f t="shared" si="82"/>
        <v>0</v>
      </c>
      <c r="AL93" s="55">
        <f t="shared" si="83"/>
        <v>0</v>
      </c>
      <c r="AM93" s="55">
        <f t="shared" si="84"/>
        <v>0</v>
      </c>
    </row>
    <row r="94" spans="1:39" x14ac:dyDescent="0.25">
      <c r="A94" s="47">
        <v>90</v>
      </c>
      <c r="B94" s="358" t="str">
        <f>IF(AND(E94&lt;&gt;0,D94&lt;&gt;0,F94&lt;&gt;0),IF(C94&lt;&gt;0,CONCATENATE(C94,"-AGr",VLOOKUP(D94,Listen!$A$2:$G$45,7,FALSE),"-",E94,"-",F94,),CONCATENATE("AGr",VLOOKUP(D94,Listen!$A$2:$G$45,7,FALSE),"-",E94,"-",F94)),"keine vollständige ID")</f>
        <v>keine vollständige ID</v>
      </c>
      <c r="C94" s="438">
        <f>'[2]III_SAV-Details_NB'!B100</f>
        <v>0</v>
      </c>
      <c r="D94" s="438">
        <f>'[2]III_SAV-Details_NB'!C100</f>
        <v>0</v>
      </c>
      <c r="E94" s="359">
        <f>'[2]III_SAV-Details_NB'!D100</f>
        <v>0</v>
      </c>
      <c r="F94" s="490"/>
      <c r="G94" s="281">
        <f>'[2]III_SAV-Details_NB'!X100</f>
        <v>0</v>
      </c>
      <c r="H94" s="281">
        <f t="shared" si="85"/>
        <v>0</v>
      </c>
      <c r="I94" s="281">
        <f>IF(con_EOGJahr=2025,'[2]III_SAV-Details_NB'!AA100,IF(con_EOGJahr=2026,'[2]III_SAV-Details_NB'!AB100,'[2]III_SAV-Details_NB'!AC100))</f>
        <v>0</v>
      </c>
      <c r="J94" s="282"/>
      <c r="K94" s="282"/>
      <c r="L94" s="282"/>
      <c r="M94" s="282"/>
      <c r="N94" s="282"/>
      <c r="O94" s="282"/>
      <c r="P94" s="52">
        <f t="shared" si="86"/>
        <v>0</v>
      </c>
      <c r="Q94" s="60"/>
      <c r="R94" s="53">
        <f t="shared" si="107"/>
        <v>0</v>
      </c>
      <c r="S94" s="59"/>
      <c r="T94" s="61"/>
      <c r="U94" s="342" t="str">
        <f t="shared" si="112"/>
        <v>k.A.</v>
      </c>
      <c r="V94" s="343" t="str">
        <f t="shared" si="109"/>
        <v>k.A.</v>
      </c>
      <c r="W94" s="343" t="str">
        <f>IFERROR(IF(OR($D94="",$E94=0,con_Ende=0),"k.A.",IF(VLOOKUP($D94,rng_ND,5,0)="Nein",VLOOKUP($D94,rng_ND,2,FALSE),MIN(VLOOKUP($D94,rng_ND,2,FALSE),A_Stammdaten!$B$19-D_SAV!$E94+1))),"k.A.")</f>
        <v>k.A.</v>
      </c>
      <c r="X94" s="343" t="str">
        <f t="shared" si="110"/>
        <v>k.A.</v>
      </c>
      <c r="Y94" s="62"/>
      <c r="Z94" s="48">
        <f t="shared" si="111"/>
        <v>0</v>
      </c>
      <c r="AA94" s="457"/>
      <c r="AB94" s="55">
        <f t="shared" si="92"/>
        <v>0</v>
      </c>
      <c r="AC94" s="55">
        <f>IF(A_Stammdaten!$B$25="ja",D_SAV!AA94,D_SAV!AB94)</f>
        <v>0</v>
      </c>
      <c r="AD94" s="478">
        <f>IF(AC94=0,0,IF(U94-(con_EOGJahr-D_SAV!E94)&lt;=0,AC94,AC94/V94))</f>
        <v>0</v>
      </c>
      <c r="AE94" s="478">
        <f>IFERROR(IF(AND(VLOOKUP(D94,rng_ND,5,FALSE)="Ja",D_SAV!T94="degressiv"),D_SAV!AC94*Y94/100,0),0)</f>
        <v>0</v>
      </c>
      <c r="AF94" s="55">
        <f>IFERROR(IF(VLOOKUP(D94,rng_ND,5,FALSE)="Ja",MAX(D_SAV!AD94:AE94),D_SAV!AD94),0)</f>
        <v>0</v>
      </c>
      <c r="AG94" s="55">
        <f t="shared" si="93"/>
        <v>0</v>
      </c>
      <c r="AH94" s="55">
        <f t="shared" si="94"/>
        <v>0</v>
      </c>
      <c r="AI94" s="55">
        <f t="shared" si="95"/>
        <v>0</v>
      </c>
      <c r="AJ94" s="55">
        <f t="shared" si="96"/>
        <v>0</v>
      </c>
      <c r="AK94" s="55">
        <f t="shared" si="82"/>
        <v>0</v>
      </c>
      <c r="AL94" s="55">
        <f t="shared" si="83"/>
        <v>0</v>
      </c>
      <c r="AM94" s="55">
        <f t="shared" si="84"/>
        <v>0</v>
      </c>
    </row>
    <row r="95" spans="1:39" x14ac:dyDescent="0.25">
      <c r="A95" s="47">
        <v>91</v>
      </c>
      <c r="B95" s="358" t="str">
        <f>IF(AND(E95&lt;&gt;0,D95&lt;&gt;0,F95&lt;&gt;0),IF(C95&lt;&gt;0,CONCATENATE(C95,"-AGr",VLOOKUP(D95,Listen!$A$2:$G$45,7,FALSE),"-",E95,"-",F95,),CONCATENATE("AGr",VLOOKUP(D95,Listen!$A$2:$G$45,7,FALSE),"-",E95,"-",F95)),"keine vollständige ID")</f>
        <v>keine vollständige ID</v>
      </c>
      <c r="C95" s="438">
        <f>'[2]III_SAV-Details_NB'!B101</f>
        <v>0</v>
      </c>
      <c r="D95" s="438">
        <f>'[2]III_SAV-Details_NB'!C101</f>
        <v>0</v>
      </c>
      <c r="E95" s="359">
        <f>'[2]III_SAV-Details_NB'!D101</f>
        <v>0</v>
      </c>
      <c r="F95" s="490"/>
      <c r="G95" s="281">
        <f>'[2]III_SAV-Details_NB'!X101</f>
        <v>0</v>
      </c>
      <c r="H95" s="281">
        <f t="shared" si="85"/>
        <v>0</v>
      </c>
      <c r="I95" s="281">
        <f>IF(con_EOGJahr=2025,'[2]III_SAV-Details_NB'!AA101,IF(con_EOGJahr=2026,'[2]III_SAV-Details_NB'!AB101,'[2]III_SAV-Details_NB'!AC101))</f>
        <v>0</v>
      </c>
      <c r="J95" s="282"/>
      <c r="K95" s="282"/>
      <c r="L95" s="282"/>
      <c r="M95" s="282"/>
      <c r="N95" s="282"/>
      <c r="O95" s="282"/>
      <c r="P95" s="52">
        <f t="shared" si="86"/>
        <v>0</v>
      </c>
      <c r="Q95" s="60"/>
      <c r="R95" s="53">
        <f t="shared" si="107"/>
        <v>0</v>
      </c>
      <c r="S95" s="59"/>
      <c r="T95" s="61"/>
      <c r="U95" s="342" t="str">
        <f t="shared" si="112"/>
        <v>k.A.</v>
      </c>
      <c r="V95" s="343" t="str">
        <f t="shared" si="109"/>
        <v>k.A.</v>
      </c>
      <c r="W95" s="343" t="str">
        <f>IFERROR(IF(OR($D95="",$E95=0,con_Ende=0),"k.A.",IF(VLOOKUP($D95,rng_ND,5,0)="Nein",VLOOKUP($D95,rng_ND,2,FALSE),MIN(VLOOKUP($D95,rng_ND,2,FALSE),A_Stammdaten!$B$19-D_SAV!$E95+1))),"k.A.")</f>
        <v>k.A.</v>
      </c>
      <c r="X95" s="343" t="str">
        <f t="shared" si="110"/>
        <v>k.A.</v>
      </c>
      <c r="Y95" s="62"/>
      <c r="Z95" s="48">
        <f t="shared" si="111"/>
        <v>0</v>
      </c>
      <c r="AA95" s="457"/>
      <c r="AB95" s="55">
        <f t="shared" si="92"/>
        <v>0</v>
      </c>
      <c r="AC95" s="55">
        <f>IF(A_Stammdaten!$B$25="ja",D_SAV!AA95,D_SAV!AB95)</f>
        <v>0</v>
      </c>
      <c r="AD95" s="478">
        <f>IF(AC95=0,0,IF(U95-(con_EOGJahr-D_SAV!E95)&lt;=0,AC95,AC95/V95))</f>
        <v>0</v>
      </c>
      <c r="AE95" s="478">
        <f>IFERROR(IF(AND(VLOOKUP(D95,rng_ND,5,FALSE)="Ja",D_SAV!T95="degressiv"),D_SAV!AC95*Y95/100,0),0)</f>
        <v>0</v>
      </c>
      <c r="AF95" s="55">
        <f>IFERROR(IF(VLOOKUP(D95,rng_ND,5,FALSE)="Ja",MAX(D_SAV!AD95:AE95),D_SAV!AD95),0)</f>
        <v>0</v>
      </c>
      <c r="AG95" s="55">
        <f t="shared" si="93"/>
        <v>0</v>
      </c>
      <c r="AH95" s="55">
        <f t="shared" si="94"/>
        <v>0</v>
      </c>
      <c r="AI95" s="55">
        <f t="shared" si="95"/>
        <v>0</v>
      </c>
      <c r="AJ95" s="55">
        <f t="shared" si="96"/>
        <v>0</v>
      </c>
      <c r="AK95" s="55">
        <f t="shared" si="82"/>
        <v>0</v>
      </c>
      <c r="AL95" s="55">
        <f t="shared" si="83"/>
        <v>0</v>
      </c>
      <c r="AM95" s="55">
        <f t="shared" si="84"/>
        <v>0</v>
      </c>
    </row>
    <row r="96" spans="1:39" x14ac:dyDescent="0.25">
      <c r="A96" s="47">
        <v>92</v>
      </c>
      <c r="B96" s="358" t="str">
        <f>IF(AND(E96&lt;&gt;0,D96&lt;&gt;0,F96&lt;&gt;0),IF(C96&lt;&gt;0,CONCATENATE(C96,"-AGr",VLOOKUP(D96,Listen!$A$2:$G$45,7,FALSE),"-",E96,"-",F96,),CONCATENATE("AGr",VLOOKUP(D96,Listen!$A$2:$G$45,7,FALSE),"-",E96,"-",F96)),"keine vollständige ID")</f>
        <v>keine vollständige ID</v>
      </c>
      <c r="C96" s="438">
        <f>'[2]III_SAV-Details_NB'!B102</f>
        <v>0</v>
      </c>
      <c r="D96" s="438">
        <f>'[2]III_SAV-Details_NB'!C102</f>
        <v>0</v>
      </c>
      <c r="E96" s="359">
        <f>'[2]III_SAV-Details_NB'!D102</f>
        <v>0</v>
      </c>
      <c r="F96" s="490"/>
      <c r="G96" s="281">
        <f>'[2]III_SAV-Details_NB'!X102</f>
        <v>0</v>
      </c>
      <c r="H96" s="281">
        <f t="shared" si="85"/>
        <v>0</v>
      </c>
      <c r="I96" s="281">
        <f>IF(con_EOGJahr=2025,'[2]III_SAV-Details_NB'!AA102,IF(con_EOGJahr=2026,'[2]III_SAV-Details_NB'!AB102,'[2]III_SAV-Details_NB'!AC102))</f>
        <v>0</v>
      </c>
      <c r="J96" s="282"/>
      <c r="K96" s="282"/>
      <c r="L96" s="282"/>
      <c r="M96" s="282"/>
      <c r="N96" s="282"/>
      <c r="O96" s="282"/>
      <c r="P96" s="52">
        <f t="shared" si="86"/>
        <v>0</v>
      </c>
      <c r="Q96" s="60"/>
      <c r="R96" s="53">
        <f t="shared" si="107"/>
        <v>0</v>
      </c>
      <c r="S96" s="59"/>
      <c r="T96" s="61"/>
      <c r="U96" s="342" t="str">
        <f t="shared" si="112"/>
        <v>k.A.</v>
      </c>
      <c r="V96" s="343" t="str">
        <f t="shared" si="109"/>
        <v>k.A.</v>
      </c>
      <c r="W96" s="343" t="str">
        <f>IFERROR(IF(OR($D96="",$E96=0,con_Ende=0),"k.A.",IF(VLOOKUP($D96,rng_ND,5,0)="Nein",VLOOKUP($D96,rng_ND,2,FALSE),MIN(VLOOKUP($D96,rng_ND,2,FALSE),A_Stammdaten!$B$19-D_SAV!$E96+1))),"k.A.")</f>
        <v>k.A.</v>
      </c>
      <c r="X96" s="343" t="str">
        <f t="shared" si="110"/>
        <v>k.A.</v>
      </c>
      <c r="Y96" s="62"/>
      <c r="Z96" s="48">
        <f t="shared" si="111"/>
        <v>0</v>
      </c>
      <c r="AA96" s="457"/>
      <c r="AB96" s="55">
        <f t="shared" si="92"/>
        <v>0</v>
      </c>
      <c r="AC96" s="55">
        <f>IF(A_Stammdaten!$B$25="ja",D_SAV!AA96,D_SAV!AB96)</f>
        <v>0</v>
      </c>
      <c r="AD96" s="478">
        <f>IF(AC96=0,0,IF(U96-(con_EOGJahr-D_SAV!E96)&lt;=0,AC96,AC96/V96))</f>
        <v>0</v>
      </c>
      <c r="AE96" s="478">
        <f>IFERROR(IF(AND(VLOOKUP(D96,rng_ND,5,FALSE)="Ja",D_SAV!T96="degressiv"),D_SAV!AC96*Y96/100,0),0)</f>
        <v>0</v>
      </c>
      <c r="AF96" s="55">
        <f>IFERROR(IF(VLOOKUP(D96,rng_ND,5,FALSE)="Ja",MAX(D_SAV!AD96:AE96),D_SAV!AD96),0)</f>
        <v>0</v>
      </c>
      <c r="AG96" s="55">
        <f t="shared" si="93"/>
        <v>0</v>
      </c>
      <c r="AH96" s="55">
        <f t="shared" si="94"/>
        <v>0</v>
      </c>
      <c r="AI96" s="55">
        <f t="shared" si="95"/>
        <v>0</v>
      </c>
      <c r="AJ96" s="55">
        <f t="shared" si="96"/>
        <v>0</v>
      </c>
      <c r="AK96" s="55">
        <f t="shared" si="82"/>
        <v>0</v>
      </c>
      <c r="AL96" s="55">
        <f t="shared" si="83"/>
        <v>0</v>
      </c>
      <c r="AM96" s="55">
        <f t="shared" si="84"/>
        <v>0</v>
      </c>
    </row>
    <row r="97" spans="1:39" x14ac:dyDescent="0.25">
      <c r="A97" s="47">
        <v>93</v>
      </c>
      <c r="B97" s="358" t="str">
        <f>IF(AND(E97&lt;&gt;0,D97&lt;&gt;0,F97&lt;&gt;0),IF(C97&lt;&gt;0,CONCATENATE(C97,"-AGr",VLOOKUP(D97,Listen!$A$2:$G$45,7,FALSE),"-",E97,"-",F97,),CONCATENATE("AGr",VLOOKUP(D97,Listen!$A$2:$G$45,7,FALSE),"-",E97,"-",F97)),"keine vollständige ID")</f>
        <v>keine vollständige ID</v>
      </c>
      <c r="C97" s="438">
        <f>'[2]III_SAV-Details_NB'!B103</f>
        <v>0</v>
      </c>
      <c r="D97" s="438">
        <f>'[2]III_SAV-Details_NB'!C103</f>
        <v>0</v>
      </c>
      <c r="E97" s="359">
        <f>'[2]III_SAV-Details_NB'!D103</f>
        <v>0</v>
      </c>
      <c r="F97" s="490"/>
      <c r="G97" s="281">
        <f>'[2]III_SAV-Details_NB'!X103</f>
        <v>0</v>
      </c>
      <c r="H97" s="281">
        <f t="shared" si="85"/>
        <v>0</v>
      </c>
      <c r="I97" s="281">
        <f>IF(con_EOGJahr=2025,'[2]III_SAV-Details_NB'!AA103,IF(con_EOGJahr=2026,'[2]III_SAV-Details_NB'!AB103,'[2]III_SAV-Details_NB'!AC103))</f>
        <v>0</v>
      </c>
      <c r="J97" s="282"/>
      <c r="K97" s="282"/>
      <c r="L97" s="282"/>
      <c r="M97" s="282"/>
      <c r="N97" s="282"/>
      <c r="O97" s="282"/>
      <c r="P97" s="52">
        <f t="shared" si="86"/>
        <v>0</v>
      </c>
      <c r="Q97" s="60"/>
      <c r="R97" s="53">
        <f t="shared" si="107"/>
        <v>0</v>
      </c>
      <c r="S97" s="59"/>
      <c r="T97" s="61"/>
      <c r="U97" s="342" t="str">
        <f t="shared" si="112"/>
        <v>k.A.</v>
      </c>
      <c r="V97" s="343" t="str">
        <f t="shared" si="109"/>
        <v>k.A.</v>
      </c>
      <c r="W97" s="343" t="str">
        <f>IFERROR(IF(OR($D97="",$E97=0,con_Ende=0),"k.A.",IF(VLOOKUP($D97,rng_ND,5,0)="Nein",VLOOKUP($D97,rng_ND,2,FALSE),MIN(VLOOKUP($D97,rng_ND,2,FALSE),A_Stammdaten!$B$19-D_SAV!$E97+1))),"k.A.")</f>
        <v>k.A.</v>
      </c>
      <c r="X97" s="343" t="str">
        <f t="shared" si="110"/>
        <v>k.A.</v>
      </c>
      <c r="Y97" s="62"/>
      <c r="Z97" s="48">
        <f t="shared" si="111"/>
        <v>0</v>
      </c>
      <c r="AA97" s="457"/>
      <c r="AB97" s="55">
        <f t="shared" si="92"/>
        <v>0</v>
      </c>
      <c r="AC97" s="55">
        <f>IF(A_Stammdaten!$B$25="ja",D_SAV!AA97,D_SAV!AB97)</f>
        <v>0</v>
      </c>
      <c r="AD97" s="478">
        <f>IF(AC97=0,0,IF(U97-(con_EOGJahr-D_SAV!E97)&lt;=0,AC97,AC97/V97))</f>
        <v>0</v>
      </c>
      <c r="AE97" s="478">
        <f>IFERROR(IF(AND(VLOOKUP(D97,rng_ND,5,FALSE)="Ja",D_SAV!T97="degressiv"),D_SAV!AC97*Y97/100,0),0)</f>
        <v>0</v>
      </c>
      <c r="AF97" s="55">
        <f>IFERROR(IF(VLOOKUP(D97,rng_ND,5,FALSE)="Ja",MAX(D_SAV!AD97:AE97),D_SAV!AD97),0)</f>
        <v>0</v>
      </c>
      <c r="AG97" s="55">
        <f t="shared" si="93"/>
        <v>0</v>
      </c>
      <c r="AH97" s="55">
        <f t="shared" si="94"/>
        <v>0</v>
      </c>
      <c r="AI97" s="55">
        <f t="shared" si="95"/>
        <v>0</v>
      </c>
      <c r="AJ97" s="55">
        <f t="shared" si="96"/>
        <v>0</v>
      </c>
      <c r="AK97" s="55">
        <f t="shared" si="82"/>
        <v>0</v>
      </c>
      <c r="AL97" s="55">
        <f t="shared" si="83"/>
        <v>0</v>
      </c>
      <c r="AM97" s="55">
        <f t="shared" si="84"/>
        <v>0</v>
      </c>
    </row>
    <row r="98" spans="1:39" x14ac:dyDescent="0.25">
      <c r="A98" s="47">
        <v>94</v>
      </c>
      <c r="B98" s="358" t="str">
        <f>IF(AND(E98&lt;&gt;0,D98&lt;&gt;0,F98&lt;&gt;0),IF(C98&lt;&gt;0,CONCATENATE(C98,"-AGr",VLOOKUP(D98,Listen!$A$2:$G$45,7,FALSE),"-",E98,"-",F98,),CONCATENATE("AGr",VLOOKUP(D98,Listen!$A$2:$G$45,7,FALSE),"-",E98,"-",F98)),"keine vollständige ID")</f>
        <v>keine vollständige ID</v>
      </c>
      <c r="C98" s="438">
        <f>'[2]III_SAV-Details_NB'!B104</f>
        <v>0</v>
      </c>
      <c r="D98" s="438">
        <f>'[2]III_SAV-Details_NB'!C104</f>
        <v>0</v>
      </c>
      <c r="E98" s="359">
        <f>'[2]III_SAV-Details_NB'!D104</f>
        <v>0</v>
      </c>
      <c r="F98" s="490"/>
      <c r="G98" s="281">
        <f>'[2]III_SAV-Details_NB'!X104</f>
        <v>0</v>
      </c>
      <c r="H98" s="281">
        <f t="shared" si="85"/>
        <v>0</v>
      </c>
      <c r="I98" s="281">
        <f>IF(con_EOGJahr=2025,'[2]III_SAV-Details_NB'!AA104,IF(con_EOGJahr=2026,'[2]III_SAV-Details_NB'!AB104,'[2]III_SAV-Details_NB'!AC104))</f>
        <v>0</v>
      </c>
      <c r="J98" s="282"/>
      <c r="K98" s="282"/>
      <c r="L98" s="282"/>
      <c r="M98" s="282"/>
      <c r="N98" s="282"/>
      <c r="O98" s="282"/>
      <c r="P98" s="52">
        <f t="shared" si="86"/>
        <v>0</v>
      </c>
      <c r="Q98" s="60"/>
      <c r="R98" s="53">
        <f t="shared" si="107"/>
        <v>0</v>
      </c>
      <c r="S98" s="59"/>
      <c r="T98" s="61"/>
      <c r="U98" s="342" t="str">
        <f t="shared" si="112"/>
        <v>k.A.</v>
      </c>
      <c r="V98" s="343" t="str">
        <f t="shared" si="109"/>
        <v>k.A.</v>
      </c>
      <c r="W98" s="343" t="str">
        <f>IFERROR(IF(OR($D98="",$E98=0,con_Ende=0),"k.A.",IF(VLOOKUP($D98,rng_ND,5,0)="Nein",VLOOKUP($D98,rng_ND,2,FALSE),MIN(VLOOKUP($D98,rng_ND,2,FALSE),A_Stammdaten!$B$19-D_SAV!$E98+1))),"k.A.")</f>
        <v>k.A.</v>
      </c>
      <c r="X98" s="343" t="str">
        <f t="shared" si="110"/>
        <v>k.A.</v>
      </c>
      <c r="Y98" s="62"/>
      <c r="Z98" s="48">
        <f t="shared" si="111"/>
        <v>0</v>
      </c>
      <c r="AA98" s="457"/>
      <c r="AB98" s="55">
        <f t="shared" si="92"/>
        <v>0</v>
      </c>
      <c r="AC98" s="55">
        <f>IF(A_Stammdaten!$B$25="ja",D_SAV!AA98,D_SAV!AB98)</f>
        <v>0</v>
      </c>
      <c r="AD98" s="478">
        <f>IF(AC98=0,0,IF(U98-(con_EOGJahr-D_SAV!E98)&lt;=0,AC98,AC98/V98))</f>
        <v>0</v>
      </c>
      <c r="AE98" s="478">
        <f>IFERROR(IF(AND(VLOOKUP(D98,rng_ND,5,FALSE)="Ja",D_SAV!T98="degressiv"),D_SAV!AC98*Y98/100,0),0)</f>
        <v>0</v>
      </c>
      <c r="AF98" s="55">
        <f>IFERROR(IF(VLOOKUP(D98,rng_ND,5,FALSE)="Ja",MAX(D_SAV!AD98:AE98),D_SAV!AD98),0)</f>
        <v>0</v>
      </c>
      <c r="AG98" s="55">
        <f t="shared" si="93"/>
        <v>0</v>
      </c>
      <c r="AH98" s="55">
        <f t="shared" si="94"/>
        <v>0</v>
      </c>
      <c r="AI98" s="55">
        <f t="shared" si="95"/>
        <v>0</v>
      </c>
      <c r="AJ98" s="55">
        <f t="shared" si="96"/>
        <v>0</v>
      </c>
      <c r="AK98" s="55">
        <f t="shared" si="82"/>
        <v>0</v>
      </c>
      <c r="AL98" s="55">
        <f t="shared" si="83"/>
        <v>0</v>
      </c>
      <c r="AM98" s="55">
        <f t="shared" si="84"/>
        <v>0</v>
      </c>
    </row>
    <row r="99" spans="1:39" x14ac:dyDescent="0.25">
      <c r="A99" s="47">
        <v>95</v>
      </c>
      <c r="B99" s="358" t="str">
        <f>IF(AND(E99&lt;&gt;0,D99&lt;&gt;0,F99&lt;&gt;0),IF(C99&lt;&gt;0,CONCATENATE(C99,"-AGr",VLOOKUP(D99,Listen!$A$2:$G$45,7,FALSE),"-",E99,"-",F99,),CONCATENATE("AGr",VLOOKUP(D99,Listen!$A$2:$G$45,7,FALSE),"-",E99,"-",F99)),"keine vollständige ID")</f>
        <v>keine vollständige ID</v>
      </c>
      <c r="C99" s="438">
        <f>'[2]III_SAV-Details_NB'!B105</f>
        <v>0</v>
      </c>
      <c r="D99" s="438">
        <f>'[2]III_SAV-Details_NB'!C105</f>
        <v>0</v>
      </c>
      <c r="E99" s="359">
        <f>'[2]III_SAV-Details_NB'!D105</f>
        <v>0</v>
      </c>
      <c r="F99" s="490"/>
      <c r="G99" s="281">
        <f>'[2]III_SAV-Details_NB'!X105</f>
        <v>0</v>
      </c>
      <c r="H99" s="281">
        <f t="shared" si="85"/>
        <v>0</v>
      </c>
      <c r="I99" s="281">
        <f>IF(con_EOGJahr=2025,'[2]III_SAV-Details_NB'!AA105,IF(con_EOGJahr=2026,'[2]III_SAV-Details_NB'!AB105,'[2]III_SAV-Details_NB'!AC105))</f>
        <v>0</v>
      </c>
      <c r="J99" s="282"/>
      <c r="K99" s="282"/>
      <c r="L99" s="282"/>
      <c r="M99" s="282"/>
      <c r="N99" s="282"/>
      <c r="O99" s="282"/>
      <c r="P99" s="52">
        <f t="shared" si="86"/>
        <v>0</v>
      </c>
      <c r="Q99" s="60"/>
      <c r="R99" s="53">
        <f t="shared" si="107"/>
        <v>0</v>
      </c>
      <c r="S99" s="59"/>
      <c r="T99" s="61"/>
      <c r="U99" s="342" t="str">
        <f t="shared" si="112"/>
        <v>k.A.</v>
      </c>
      <c r="V99" s="343" t="str">
        <f t="shared" si="109"/>
        <v>k.A.</v>
      </c>
      <c r="W99" s="343" t="str">
        <f>IFERROR(IF(OR($D99="",$E99=0,con_Ende=0),"k.A.",IF(VLOOKUP($D99,rng_ND,5,0)="Nein",VLOOKUP($D99,rng_ND,2,FALSE),MIN(VLOOKUP($D99,rng_ND,2,FALSE),A_Stammdaten!$B$19-D_SAV!$E99+1))),"k.A.")</f>
        <v>k.A.</v>
      </c>
      <c r="X99" s="343" t="str">
        <f t="shared" si="110"/>
        <v>k.A.</v>
      </c>
      <c r="Y99" s="62"/>
      <c r="Z99" s="48">
        <f t="shared" si="111"/>
        <v>0</v>
      </c>
      <c r="AA99" s="457"/>
      <c r="AB99" s="55">
        <f t="shared" si="92"/>
        <v>0</v>
      </c>
      <c r="AC99" s="55">
        <f>IF(A_Stammdaten!$B$25="ja",D_SAV!AA99,D_SAV!AB99)</f>
        <v>0</v>
      </c>
      <c r="AD99" s="478">
        <f>IF(AC99=0,0,IF(U99-(con_EOGJahr-D_SAV!E99)&lt;=0,AC99,AC99/V99))</f>
        <v>0</v>
      </c>
      <c r="AE99" s="478">
        <f>IFERROR(IF(AND(VLOOKUP(D99,rng_ND,5,FALSE)="Ja",D_SAV!T99="degressiv"),D_SAV!AC99*Y99/100,0),0)</f>
        <v>0</v>
      </c>
      <c r="AF99" s="55">
        <f>IFERROR(IF(VLOOKUP(D99,rng_ND,5,FALSE)="Ja",MAX(D_SAV!AD99:AE99),D_SAV!AD99),0)</f>
        <v>0</v>
      </c>
      <c r="AG99" s="55">
        <f t="shared" si="93"/>
        <v>0</v>
      </c>
      <c r="AH99" s="55">
        <f t="shared" si="94"/>
        <v>0</v>
      </c>
      <c r="AI99" s="55">
        <f t="shared" si="95"/>
        <v>0</v>
      </c>
      <c r="AJ99" s="55">
        <f t="shared" si="96"/>
        <v>0</v>
      </c>
      <c r="AK99" s="55">
        <f t="shared" si="82"/>
        <v>0</v>
      </c>
      <c r="AL99" s="55">
        <f t="shared" si="83"/>
        <v>0</v>
      </c>
      <c r="AM99" s="55">
        <f t="shared" si="84"/>
        <v>0</v>
      </c>
    </row>
    <row r="100" spans="1:39" x14ac:dyDescent="0.25">
      <c r="A100" s="47">
        <v>96</v>
      </c>
      <c r="B100" s="358" t="str">
        <f>IF(AND(E100&lt;&gt;0,D100&lt;&gt;0,F100&lt;&gt;0),IF(C100&lt;&gt;0,CONCATENATE(C100,"-AGr",VLOOKUP(D100,Listen!$A$2:$G$45,7,FALSE),"-",E100,"-",F100,),CONCATENATE("AGr",VLOOKUP(D100,Listen!$A$2:$G$45,7,FALSE),"-",E100,"-",F100)),"keine vollständige ID")</f>
        <v>keine vollständige ID</v>
      </c>
      <c r="C100" s="438">
        <f>'[2]III_SAV-Details_NB'!B106</f>
        <v>0</v>
      </c>
      <c r="D100" s="438">
        <f>'[2]III_SAV-Details_NB'!C106</f>
        <v>0</v>
      </c>
      <c r="E100" s="359">
        <f>'[2]III_SAV-Details_NB'!D106</f>
        <v>0</v>
      </c>
      <c r="F100" s="490"/>
      <c r="G100" s="281">
        <f>'[2]III_SAV-Details_NB'!X106</f>
        <v>0</v>
      </c>
      <c r="H100" s="281">
        <f t="shared" si="85"/>
        <v>0</v>
      </c>
      <c r="I100" s="281">
        <f>IF(con_EOGJahr=2025,'[2]III_SAV-Details_NB'!AA106,IF(con_EOGJahr=2026,'[2]III_SAV-Details_NB'!AB106,'[2]III_SAV-Details_NB'!AC106))</f>
        <v>0</v>
      </c>
      <c r="J100" s="282"/>
      <c r="K100" s="282"/>
      <c r="L100" s="282"/>
      <c r="M100" s="282"/>
      <c r="N100" s="282"/>
      <c r="O100" s="282"/>
      <c r="P100" s="52">
        <f t="shared" si="86"/>
        <v>0</v>
      </c>
      <c r="Q100" s="60"/>
      <c r="R100" s="53">
        <f t="shared" si="107"/>
        <v>0</v>
      </c>
      <c r="S100" s="59"/>
      <c r="T100" s="61"/>
      <c r="U100" s="342" t="str">
        <f t="shared" si="112"/>
        <v>k.A.</v>
      </c>
      <c r="V100" s="343" t="str">
        <f t="shared" si="109"/>
        <v>k.A.</v>
      </c>
      <c r="W100" s="343" t="str">
        <f>IFERROR(IF(OR($D100="",$E100=0,con_Ende=0),"k.A.",IF(VLOOKUP($D100,rng_ND,5,0)="Nein",VLOOKUP($D100,rng_ND,2,FALSE),MIN(VLOOKUP($D100,rng_ND,2,FALSE),A_Stammdaten!$B$19-D_SAV!$E100+1))),"k.A.")</f>
        <v>k.A.</v>
      </c>
      <c r="X100" s="343" t="str">
        <f t="shared" si="110"/>
        <v>k.A.</v>
      </c>
      <c r="Y100" s="62"/>
      <c r="Z100" s="48">
        <f t="shared" si="111"/>
        <v>0</v>
      </c>
      <c r="AA100" s="457"/>
      <c r="AB100" s="55">
        <f t="shared" si="92"/>
        <v>0</v>
      </c>
      <c r="AC100" s="55">
        <f>IF(A_Stammdaten!$B$25="ja",D_SAV!AA100,D_SAV!AB100)</f>
        <v>0</v>
      </c>
      <c r="AD100" s="478">
        <f>IF(AC100=0,0,IF(U100-(con_EOGJahr-D_SAV!E100)&lt;=0,AC100,AC100/V100))</f>
        <v>0</v>
      </c>
      <c r="AE100" s="478">
        <f>IFERROR(IF(AND(VLOOKUP(D100,rng_ND,5,FALSE)="Ja",D_SAV!T100="degressiv"),D_SAV!AC100*Y100/100,0),0)</f>
        <v>0</v>
      </c>
      <c r="AF100" s="55">
        <f>IFERROR(IF(VLOOKUP(D100,rng_ND,5,FALSE)="Ja",MAX(D_SAV!AD100:AE100),D_SAV!AD100),0)</f>
        <v>0</v>
      </c>
      <c r="AG100" s="55">
        <f t="shared" si="93"/>
        <v>0</v>
      </c>
      <c r="AH100" s="55">
        <f t="shared" si="94"/>
        <v>0</v>
      </c>
      <c r="AI100" s="55">
        <f t="shared" si="95"/>
        <v>0</v>
      </c>
      <c r="AJ100" s="55">
        <f t="shared" si="96"/>
        <v>0</v>
      </c>
      <c r="AK100" s="55">
        <f t="shared" si="82"/>
        <v>0</v>
      </c>
      <c r="AL100" s="55">
        <f t="shared" si="83"/>
        <v>0</v>
      </c>
      <c r="AM100" s="55">
        <f t="shared" si="84"/>
        <v>0</v>
      </c>
    </row>
    <row r="101" spans="1:39" x14ac:dyDescent="0.25">
      <c r="A101" s="47">
        <v>97</v>
      </c>
      <c r="B101" s="358" t="str">
        <f>IF(AND(E101&lt;&gt;0,D101&lt;&gt;0,F101&lt;&gt;0),IF(C101&lt;&gt;0,CONCATENATE(C101,"-AGr",VLOOKUP(D101,Listen!$A$2:$G$45,7,FALSE),"-",E101,"-",F101,),CONCATENATE("AGr",VLOOKUP(D101,Listen!$A$2:$G$45,7,FALSE),"-",E101,"-",F101)),"keine vollständige ID")</f>
        <v>keine vollständige ID</v>
      </c>
      <c r="C101" s="438">
        <f>'[2]III_SAV-Details_NB'!B107</f>
        <v>0</v>
      </c>
      <c r="D101" s="438">
        <f>'[2]III_SAV-Details_NB'!C107</f>
        <v>0</v>
      </c>
      <c r="E101" s="359">
        <f>'[2]III_SAV-Details_NB'!D107</f>
        <v>0</v>
      </c>
      <c r="F101" s="490"/>
      <c r="G101" s="281">
        <f>'[2]III_SAV-Details_NB'!X107</f>
        <v>0</v>
      </c>
      <c r="H101" s="281">
        <f t="shared" si="85"/>
        <v>0</v>
      </c>
      <c r="I101" s="281">
        <f>IF(con_EOGJahr=2025,'[2]III_SAV-Details_NB'!AA107,IF(con_EOGJahr=2026,'[2]III_SAV-Details_NB'!AB107,'[2]III_SAV-Details_NB'!AC107))</f>
        <v>0</v>
      </c>
      <c r="J101" s="282"/>
      <c r="K101" s="282"/>
      <c r="L101" s="282"/>
      <c r="M101" s="282"/>
      <c r="N101" s="282"/>
      <c r="O101" s="282"/>
      <c r="P101" s="52">
        <f t="shared" si="86"/>
        <v>0</v>
      </c>
      <c r="Q101" s="60"/>
      <c r="R101" s="53">
        <f t="shared" si="107"/>
        <v>0</v>
      </c>
      <c r="S101" s="59"/>
      <c r="T101" s="61"/>
      <c r="U101" s="342" t="str">
        <f t="shared" si="112"/>
        <v>k.A.</v>
      </c>
      <c r="V101" s="343" t="str">
        <f t="shared" si="109"/>
        <v>k.A.</v>
      </c>
      <c r="W101" s="343" t="str">
        <f>IFERROR(IF(OR($D101="",$E101=0,con_Ende=0),"k.A.",IF(VLOOKUP($D101,rng_ND,5,0)="Nein",VLOOKUP($D101,rng_ND,2,FALSE),MIN(VLOOKUP($D101,rng_ND,2,FALSE),A_Stammdaten!$B$19-D_SAV!$E101+1))),"k.A.")</f>
        <v>k.A.</v>
      </c>
      <c r="X101" s="343" t="str">
        <f t="shared" si="110"/>
        <v>k.A.</v>
      </c>
      <c r="Y101" s="62"/>
      <c r="Z101" s="48">
        <f t="shared" si="111"/>
        <v>0</v>
      </c>
      <c r="AA101" s="457"/>
      <c r="AB101" s="55">
        <f t="shared" si="92"/>
        <v>0</v>
      </c>
      <c r="AC101" s="55">
        <f>IF(A_Stammdaten!$B$25="ja",D_SAV!AA101,D_SAV!AB101)</f>
        <v>0</v>
      </c>
      <c r="AD101" s="478">
        <f>IF(AC101=0,0,IF(U101-(con_EOGJahr-D_SAV!E101)&lt;=0,AC101,AC101/V101))</f>
        <v>0</v>
      </c>
      <c r="AE101" s="478">
        <f>IFERROR(IF(AND(VLOOKUP(D101,rng_ND,5,FALSE)="Ja",D_SAV!T101="degressiv"),D_SAV!AC101*Y101/100,0),0)</f>
        <v>0</v>
      </c>
      <c r="AF101" s="55">
        <f>IFERROR(IF(VLOOKUP(D101,rng_ND,5,FALSE)="Ja",MAX(D_SAV!AD101:AE101),D_SAV!AD101),0)</f>
        <v>0</v>
      </c>
      <c r="AG101" s="55">
        <f t="shared" si="93"/>
        <v>0</v>
      </c>
      <c r="AH101" s="55">
        <f t="shared" si="94"/>
        <v>0</v>
      </c>
      <c r="AI101" s="55">
        <f t="shared" si="95"/>
        <v>0</v>
      </c>
      <c r="AJ101" s="55">
        <f t="shared" si="96"/>
        <v>0</v>
      </c>
      <c r="AK101" s="55">
        <f t="shared" si="82"/>
        <v>0</v>
      </c>
      <c r="AL101" s="55">
        <f t="shared" si="83"/>
        <v>0</v>
      </c>
      <c r="AM101" s="55">
        <f t="shared" si="84"/>
        <v>0</v>
      </c>
    </row>
    <row r="102" spans="1:39" x14ac:dyDescent="0.25">
      <c r="A102" s="47">
        <v>98</v>
      </c>
      <c r="B102" s="358" t="str">
        <f>IF(AND(E102&lt;&gt;0,D102&lt;&gt;0,F102&lt;&gt;0),IF(C102&lt;&gt;0,CONCATENATE(C102,"-AGr",VLOOKUP(D102,Listen!$A$2:$G$45,7,FALSE),"-",E102,"-",F102,),CONCATENATE("AGr",VLOOKUP(D102,Listen!$A$2:$G$45,7,FALSE),"-",E102,"-",F102)),"keine vollständige ID")</f>
        <v>keine vollständige ID</v>
      </c>
      <c r="C102" s="438">
        <f>'[2]III_SAV-Details_NB'!B108</f>
        <v>0</v>
      </c>
      <c r="D102" s="438">
        <f>'[2]III_SAV-Details_NB'!C108</f>
        <v>0</v>
      </c>
      <c r="E102" s="359">
        <f>'[2]III_SAV-Details_NB'!D108</f>
        <v>0</v>
      </c>
      <c r="F102" s="490"/>
      <c r="G102" s="281">
        <f>'[2]III_SAV-Details_NB'!X108</f>
        <v>0</v>
      </c>
      <c r="H102" s="281">
        <f t="shared" si="85"/>
        <v>0</v>
      </c>
      <c r="I102" s="281">
        <f>IF(con_EOGJahr=2025,'[2]III_SAV-Details_NB'!AA108,IF(con_EOGJahr=2026,'[2]III_SAV-Details_NB'!AB108,'[2]III_SAV-Details_NB'!AC108))</f>
        <v>0</v>
      </c>
      <c r="J102" s="282"/>
      <c r="K102" s="282"/>
      <c r="L102" s="282"/>
      <c r="M102" s="282"/>
      <c r="N102" s="282"/>
      <c r="O102" s="282"/>
      <c r="P102" s="52">
        <f t="shared" si="86"/>
        <v>0</v>
      </c>
      <c r="Q102" s="60"/>
      <c r="R102" s="53">
        <f t="shared" si="107"/>
        <v>0</v>
      </c>
      <c r="S102" s="59"/>
      <c r="T102" s="61"/>
      <c r="U102" s="342" t="str">
        <f t="shared" si="112"/>
        <v>k.A.</v>
      </c>
      <c r="V102" s="343" t="str">
        <f t="shared" si="109"/>
        <v>k.A.</v>
      </c>
      <c r="W102" s="343" t="str">
        <f>IFERROR(IF(OR($D102="",$E102=0,con_Ende=0),"k.A.",IF(VLOOKUP($D102,rng_ND,5,0)="Nein",VLOOKUP($D102,rng_ND,2,FALSE),MIN(VLOOKUP($D102,rng_ND,2,FALSE),A_Stammdaten!$B$19-D_SAV!$E102+1))),"k.A.")</f>
        <v>k.A.</v>
      </c>
      <c r="X102" s="343" t="str">
        <f t="shared" si="110"/>
        <v>k.A.</v>
      </c>
      <c r="Y102" s="62"/>
      <c r="Z102" s="48">
        <f t="shared" si="111"/>
        <v>0</v>
      </c>
      <c r="AA102" s="457"/>
      <c r="AB102" s="55">
        <f t="shared" si="92"/>
        <v>0</v>
      </c>
      <c r="AC102" s="55">
        <f>IF(A_Stammdaten!$B$25="ja",D_SAV!AA102,D_SAV!AB102)</f>
        <v>0</v>
      </c>
      <c r="AD102" s="478">
        <f>IF(AC102=0,0,IF(U102-(con_EOGJahr-D_SAV!E102)&lt;=0,AC102,AC102/V102))</f>
        <v>0</v>
      </c>
      <c r="AE102" s="478">
        <f>IFERROR(IF(AND(VLOOKUP(D102,rng_ND,5,FALSE)="Ja",D_SAV!T102="degressiv"),D_SAV!AC102*Y102/100,0),0)</f>
        <v>0</v>
      </c>
      <c r="AF102" s="55">
        <f>IFERROR(IF(VLOOKUP(D102,rng_ND,5,FALSE)="Ja",MAX(D_SAV!AD102:AE102),D_SAV!AD102),0)</f>
        <v>0</v>
      </c>
      <c r="AG102" s="55">
        <f t="shared" si="93"/>
        <v>0</v>
      </c>
      <c r="AH102" s="55">
        <f t="shared" si="94"/>
        <v>0</v>
      </c>
      <c r="AI102" s="55">
        <f t="shared" si="95"/>
        <v>0</v>
      </c>
      <c r="AJ102" s="55">
        <f t="shared" si="96"/>
        <v>0</v>
      </c>
      <c r="AK102" s="55">
        <f t="shared" si="82"/>
        <v>0</v>
      </c>
      <c r="AL102" s="55">
        <f t="shared" si="83"/>
        <v>0</v>
      </c>
      <c r="AM102" s="55">
        <f t="shared" si="84"/>
        <v>0</v>
      </c>
    </row>
    <row r="103" spans="1:39" x14ac:dyDescent="0.25">
      <c r="A103" s="47">
        <v>99</v>
      </c>
      <c r="B103" s="358" t="str">
        <f>IF(AND(E103&lt;&gt;0,D103&lt;&gt;0,F103&lt;&gt;0),IF(C103&lt;&gt;0,CONCATENATE(C103,"-AGr",VLOOKUP(D103,Listen!$A$2:$G$45,7,FALSE),"-",E103,"-",F103,),CONCATENATE("AGr",VLOOKUP(D103,Listen!$A$2:$G$45,7,FALSE),"-",E103,"-",F103)),"keine vollständige ID")</f>
        <v>keine vollständige ID</v>
      </c>
      <c r="C103" s="438">
        <f>'[2]III_SAV-Details_NB'!B109</f>
        <v>0</v>
      </c>
      <c r="D103" s="438">
        <f>'[2]III_SAV-Details_NB'!C109</f>
        <v>0</v>
      </c>
      <c r="E103" s="359">
        <f>'[2]III_SAV-Details_NB'!D109</f>
        <v>0</v>
      </c>
      <c r="F103" s="490"/>
      <c r="G103" s="281">
        <f>'[2]III_SAV-Details_NB'!X109</f>
        <v>0</v>
      </c>
      <c r="H103" s="281">
        <f t="shared" si="85"/>
        <v>0</v>
      </c>
      <c r="I103" s="281">
        <f>IF(con_EOGJahr=2025,'[2]III_SAV-Details_NB'!AA109,IF(con_EOGJahr=2026,'[2]III_SAV-Details_NB'!AB109,'[2]III_SAV-Details_NB'!AC109))</f>
        <v>0</v>
      </c>
      <c r="J103" s="282"/>
      <c r="K103" s="282"/>
      <c r="L103" s="282"/>
      <c r="M103" s="282"/>
      <c r="N103" s="282"/>
      <c r="O103" s="282"/>
      <c r="P103" s="52">
        <f t="shared" si="86"/>
        <v>0</v>
      </c>
      <c r="Q103" s="60"/>
      <c r="R103" s="53">
        <f t="shared" si="107"/>
        <v>0</v>
      </c>
      <c r="S103" s="59"/>
      <c r="T103" s="61"/>
      <c r="U103" s="342" t="str">
        <f t="shared" si="112"/>
        <v>k.A.</v>
      </c>
      <c r="V103" s="343" t="str">
        <f t="shared" si="109"/>
        <v>k.A.</v>
      </c>
      <c r="W103" s="343" t="str">
        <f>IFERROR(IF(OR($D103="",$E103=0,con_Ende=0),"k.A.",IF(VLOOKUP($D103,rng_ND,5,0)="Nein",VLOOKUP($D103,rng_ND,2,FALSE),MIN(VLOOKUP($D103,rng_ND,2,FALSE),A_Stammdaten!$B$19-D_SAV!$E103+1))),"k.A.")</f>
        <v>k.A.</v>
      </c>
      <c r="X103" s="343" t="str">
        <f t="shared" si="110"/>
        <v>k.A.</v>
      </c>
      <c r="Y103" s="62"/>
      <c r="Z103" s="48">
        <f t="shared" si="111"/>
        <v>0</v>
      </c>
      <c r="AA103" s="457"/>
      <c r="AB103" s="55">
        <f t="shared" si="92"/>
        <v>0</v>
      </c>
      <c r="AC103" s="55">
        <f>IF(A_Stammdaten!$B$25="ja",D_SAV!AA103,D_SAV!AB103)</f>
        <v>0</v>
      </c>
      <c r="AD103" s="478">
        <f>IF(AC103=0,0,IF(U103-(con_EOGJahr-D_SAV!E103)&lt;=0,AC103,AC103/V103))</f>
        <v>0</v>
      </c>
      <c r="AE103" s="478">
        <f>IFERROR(IF(AND(VLOOKUP(D103,rng_ND,5,FALSE)="Ja",D_SAV!T103="degressiv"),D_SAV!AC103*Y103/100,0),0)</f>
        <v>0</v>
      </c>
      <c r="AF103" s="55">
        <f>IFERROR(IF(VLOOKUP(D103,rng_ND,5,FALSE)="Ja",MAX(D_SAV!AD103:AE103),D_SAV!AD103),0)</f>
        <v>0</v>
      </c>
      <c r="AG103" s="55">
        <f t="shared" si="93"/>
        <v>0</v>
      </c>
      <c r="AH103" s="55">
        <f t="shared" si="94"/>
        <v>0</v>
      </c>
      <c r="AI103" s="55">
        <f t="shared" si="95"/>
        <v>0</v>
      </c>
      <c r="AJ103" s="55">
        <f t="shared" si="96"/>
        <v>0</v>
      </c>
      <c r="AK103" s="55">
        <f t="shared" si="82"/>
        <v>0</v>
      </c>
      <c r="AL103" s="55">
        <f t="shared" si="83"/>
        <v>0</v>
      </c>
      <c r="AM103" s="55">
        <f t="shared" si="84"/>
        <v>0</v>
      </c>
    </row>
    <row r="104" spans="1:39" x14ac:dyDescent="0.25">
      <c r="A104" s="47">
        <v>100</v>
      </c>
      <c r="B104" s="358" t="str">
        <f>IF(AND(E104&lt;&gt;0,D104&lt;&gt;0,F104&lt;&gt;0),IF(C104&lt;&gt;0,CONCATENATE(C104,"-AGr",VLOOKUP(D104,Listen!$A$2:$G$45,7,FALSE),"-",E104,"-",F104,),CONCATENATE("AGr",VLOOKUP(D104,Listen!$A$2:$G$45,7,FALSE),"-",E104,"-",F104)),"keine vollständige ID")</f>
        <v>keine vollständige ID</v>
      </c>
      <c r="C104" s="438">
        <f>'[2]III_SAV-Details_NB'!B110</f>
        <v>0</v>
      </c>
      <c r="D104" s="438">
        <f>'[2]III_SAV-Details_NB'!C110</f>
        <v>0</v>
      </c>
      <c r="E104" s="359">
        <f>'[2]III_SAV-Details_NB'!D110</f>
        <v>0</v>
      </c>
      <c r="F104" s="490"/>
      <c r="G104" s="281">
        <f>'[2]III_SAV-Details_NB'!X110</f>
        <v>0</v>
      </c>
      <c r="H104" s="281">
        <f t="shared" si="85"/>
        <v>0</v>
      </c>
      <c r="I104" s="281">
        <f>IF(con_EOGJahr=2025,'[2]III_SAV-Details_NB'!AA110,IF(con_EOGJahr=2026,'[2]III_SAV-Details_NB'!AB110,'[2]III_SAV-Details_NB'!AC110))</f>
        <v>0</v>
      </c>
      <c r="J104" s="282"/>
      <c r="K104" s="282"/>
      <c r="L104" s="282"/>
      <c r="M104" s="282"/>
      <c r="N104" s="282"/>
      <c r="O104" s="282"/>
      <c r="P104" s="52">
        <f t="shared" si="86"/>
        <v>0</v>
      </c>
      <c r="Q104" s="60"/>
      <c r="R104" s="53">
        <f t="shared" si="107"/>
        <v>0</v>
      </c>
      <c r="S104" s="59"/>
      <c r="T104" s="61"/>
      <c r="U104" s="342" t="str">
        <f t="shared" si="112"/>
        <v>k.A.</v>
      </c>
      <c r="V104" s="343" t="str">
        <f t="shared" si="109"/>
        <v>k.A.</v>
      </c>
      <c r="W104" s="343" t="str">
        <f>IFERROR(IF(OR($D104="",$E104=0,con_Ende=0),"k.A.",IF(VLOOKUP($D104,rng_ND,5,0)="Nein",VLOOKUP($D104,rng_ND,2,FALSE),MIN(VLOOKUP($D104,rng_ND,2,FALSE),A_Stammdaten!$B$19-D_SAV!$E104+1))),"k.A.")</f>
        <v>k.A.</v>
      </c>
      <c r="X104" s="343" t="str">
        <f t="shared" si="110"/>
        <v>k.A.</v>
      </c>
      <c r="Y104" s="62"/>
      <c r="Z104" s="48">
        <f t="shared" si="111"/>
        <v>0</v>
      </c>
      <c r="AA104" s="457"/>
      <c r="AB104" s="55">
        <f t="shared" si="92"/>
        <v>0</v>
      </c>
      <c r="AC104" s="55">
        <f>IF(A_Stammdaten!$B$25="ja",D_SAV!AA104,D_SAV!AB104)</f>
        <v>0</v>
      </c>
      <c r="AD104" s="478">
        <f>IF(AC104=0,0,IF(U104-(con_EOGJahr-D_SAV!E104)&lt;=0,AC104,AC104/V104))</f>
        <v>0</v>
      </c>
      <c r="AE104" s="478">
        <f>IFERROR(IF(AND(VLOOKUP(D104,rng_ND,5,FALSE)="Ja",D_SAV!T104="degressiv"),D_SAV!AC104*Y104/100,0),0)</f>
        <v>0</v>
      </c>
      <c r="AF104" s="55">
        <f>IFERROR(IF(VLOOKUP(D104,rng_ND,5,FALSE)="Ja",MAX(D_SAV!AD104:AE104),D_SAV!AD104),0)</f>
        <v>0</v>
      </c>
      <c r="AG104" s="55">
        <f t="shared" si="93"/>
        <v>0</v>
      </c>
      <c r="AH104" s="55">
        <f t="shared" si="94"/>
        <v>0</v>
      </c>
      <c r="AI104" s="55">
        <f t="shared" si="95"/>
        <v>0</v>
      </c>
      <c r="AJ104" s="55">
        <f t="shared" si="96"/>
        <v>0</v>
      </c>
      <c r="AK104" s="55">
        <f t="shared" si="82"/>
        <v>0</v>
      </c>
      <c r="AL104" s="55">
        <f t="shared" si="83"/>
        <v>0</v>
      </c>
      <c r="AM104" s="55">
        <f t="shared" si="84"/>
        <v>0</v>
      </c>
    </row>
    <row r="105" spans="1:39" x14ac:dyDescent="0.25">
      <c r="A105" s="47">
        <v>101</v>
      </c>
      <c r="B105" s="358" t="str">
        <f>IF(AND(E105&lt;&gt;0,D105&lt;&gt;0,F105&lt;&gt;0),IF(C105&lt;&gt;0,CONCATENATE(C105,"-AGr",VLOOKUP(D105,Listen!$A$2:$G$45,7,FALSE),"-",E105,"-",F105,),CONCATENATE("AGr",VLOOKUP(D105,Listen!$A$2:$G$45,7,FALSE),"-",E105,"-",F105)),"keine vollständige ID")</f>
        <v>keine vollständige ID</v>
      </c>
      <c r="C105" s="438">
        <f>'[2]III_SAV-Details_NB'!B111</f>
        <v>0</v>
      </c>
      <c r="D105" s="438">
        <f>'[2]III_SAV-Details_NB'!C111</f>
        <v>0</v>
      </c>
      <c r="E105" s="359">
        <f>'[2]III_SAV-Details_NB'!D111</f>
        <v>0</v>
      </c>
      <c r="F105" s="490"/>
      <c r="G105" s="281">
        <f>'[2]III_SAV-Details_NB'!X111</f>
        <v>0</v>
      </c>
      <c r="H105" s="281">
        <f t="shared" si="85"/>
        <v>0</v>
      </c>
      <c r="I105" s="281">
        <f>IF(con_EOGJahr=2025,'[2]III_SAV-Details_NB'!AA111,IF(con_EOGJahr=2026,'[2]III_SAV-Details_NB'!AB111,'[2]III_SAV-Details_NB'!AC111))</f>
        <v>0</v>
      </c>
      <c r="J105" s="282"/>
      <c r="K105" s="282"/>
      <c r="L105" s="282"/>
      <c r="M105" s="282"/>
      <c r="N105" s="282"/>
      <c r="O105" s="282"/>
      <c r="P105" s="52">
        <f t="shared" si="86"/>
        <v>0</v>
      </c>
      <c r="Q105" s="60"/>
      <c r="R105" s="53">
        <f t="shared" si="107"/>
        <v>0</v>
      </c>
      <c r="S105" s="59"/>
      <c r="T105" s="61"/>
      <c r="U105" s="342" t="str">
        <f t="shared" si="112"/>
        <v>k.A.</v>
      </c>
      <c r="V105" s="343" t="str">
        <f t="shared" si="109"/>
        <v>k.A.</v>
      </c>
      <c r="W105" s="343" t="str">
        <f>IFERROR(IF(OR($D105="",$E105=0,con_Ende=0),"k.A.",IF(VLOOKUP($D105,rng_ND,5,0)="Nein",VLOOKUP($D105,rng_ND,2,FALSE),MIN(VLOOKUP($D105,rng_ND,2,FALSE),A_Stammdaten!$B$19-D_SAV!$E105+1))),"k.A.")</f>
        <v>k.A.</v>
      </c>
      <c r="X105" s="343" t="str">
        <f t="shared" si="110"/>
        <v>k.A.</v>
      </c>
      <c r="Y105" s="62"/>
      <c r="Z105" s="48">
        <f t="shared" si="111"/>
        <v>0</v>
      </c>
      <c r="AA105" s="457"/>
      <c r="AB105" s="55">
        <f t="shared" si="92"/>
        <v>0</v>
      </c>
      <c r="AC105" s="55">
        <f>IF(A_Stammdaten!$B$25="ja",D_SAV!AA105,D_SAV!AB105)</f>
        <v>0</v>
      </c>
      <c r="AD105" s="478">
        <f>IF(AC105=0,0,IF(U105-(con_EOGJahr-D_SAV!E105)&lt;=0,AC105,AC105/V105))</f>
        <v>0</v>
      </c>
      <c r="AE105" s="478">
        <f>IFERROR(IF(AND(VLOOKUP(D105,rng_ND,5,FALSE)="Ja",D_SAV!T105="degressiv"),D_SAV!AC105*Y105/100,0),0)</f>
        <v>0</v>
      </c>
      <c r="AF105" s="55">
        <f>IFERROR(IF(VLOOKUP(D105,rng_ND,5,FALSE)="Ja",MAX(D_SAV!AD105:AE105),D_SAV!AD105),0)</f>
        <v>0</v>
      </c>
      <c r="AG105" s="55">
        <f t="shared" si="93"/>
        <v>0</v>
      </c>
      <c r="AH105" s="55">
        <f t="shared" si="94"/>
        <v>0</v>
      </c>
      <c r="AI105" s="55">
        <f t="shared" si="95"/>
        <v>0</v>
      </c>
      <c r="AJ105" s="55">
        <f t="shared" si="96"/>
        <v>0</v>
      </c>
      <c r="AK105" s="55">
        <f t="shared" si="82"/>
        <v>0</v>
      </c>
      <c r="AL105" s="55">
        <f t="shared" si="83"/>
        <v>0</v>
      </c>
      <c r="AM105" s="55">
        <f t="shared" si="84"/>
        <v>0</v>
      </c>
    </row>
    <row r="106" spans="1:39" x14ac:dyDescent="0.25">
      <c r="A106" s="47">
        <v>102</v>
      </c>
      <c r="B106" s="358" t="str">
        <f>IF(AND(E106&lt;&gt;0,D106&lt;&gt;0,F106&lt;&gt;0),IF(C106&lt;&gt;0,CONCATENATE(C106,"-AGr",VLOOKUP(D106,Listen!$A$2:$G$45,7,FALSE),"-",E106,"-",F106,),CONCATENATE("AGr",VLOOKUP(D106,Listen!$A$2:$G$45,7,FALSE),"-",E106,"-",F106)),"keine vollständige ID")</f>
        <v>keine vollständige ID</v>
      </c>
      <c r="C106" s="438">
        <f>'[2]III_SAV-Details_NB'!B112</f>
        <v>0</v>
      </c>
      <c r="D106" s="438">
        <f>'[2]III_SAV-Details_NB'!C112</f>
        <v>0</v>
      </c>
      <c r="E106" s="359">
        <f>'[2]III_SAV-Details_NB'!D112</f>
        <v>0</v>
      </c>
      <c r="F106" s="490"/>
      <c r="G106" s="281">
        <f>'[2]III_SAV-Details_NB'!X112</f>
        <v>0</v>
      </c>
      <c r="H106" s="281">
        <f t="shared" si="85"/>
        <v>0</v>
      </c>
      <c r="I106" s="281">
        <f>IF(con_EOGJahr=2025,'[2]III_SAV-Details_NB'!AA112,IF(con_EOGJahr=2026,'[2]III_SAV-Details_NB'!AB112,'[2]III_SAV-Details_NB'!AC112))</f>
        <v>0</v>
      </c>
      <c r="J106" s="282"/>
      <c r="K106" s="282"/>
      <c r="L106" s="282"/>
      <c r="M106" s="282"/>
      <c r="N106" s="282"/>
      <c r="O106" s="282"/>
      <c r="P106" s="52">
        <f t="shared" si="86"/>
        <v>0</v>
      </c>
      <c r="Q106" s="60"/>
      <c r="R106" s="53">
        <f t="shared" si="107"/>
        <v>0</v>
      </c>
      <c r="S106" s="59"/>
      <c r="T106" s="61"/>
      <c r="U106" s="342" t="str">
        <f t="shared" si="112"/>
        <v>k.A.</v>
      </c>
      <c r="V106" s="343" t="str">
        <f t="shared" si="109"/>
        <v>k.A.</v>
      </c>
      <c r="W106" s="343" t="str">
        <f>IFERROR(IF(OR($D106="",$E106=0,con_Ende=0),"k.A.",IF(VLOOKUP($D106,rng_ND,5,0)="Nein",VLOOKUP($D106,rng_ND,2,FALSE),MIN(VLOOKUP($D106,rng_ND,2,FALSE),A_Stammdaten!$B$19-D_SAV!$E106+1))),"k.A.")</f>
        <v>k.A.</v>
      </c>
      <c r="X106" s="343" t="str">
        <f t="shared" si="110"/>
        <v>k.A.</v>
      </c>
      <c r="Y106" s="62"/>
      <c r="Z106" s="48">
        <f t="shared" si="111"/>
        <v>0</v>
      </c>
      <c r="AA106" s="457"/>
      <c r="AB106" s="55">
        <f t="shared" si="92"/>
        <v>0</v>
      </c>
      <c r="AC106" s="55">
        <f>IF(A_Stammdaten!$B$25="ja",D_SAV!AA106,D_SAV!AB106)</f>
        <v>0</v>
      </c>
      <c r="AD106" s="478">
        <f>IF(AC106=0,0,IF(U106-(con_EOGJahr-D_SAV!E106)&lt;=0,AC106,AC106/V106))</f>
        <v>0</v>
      </c>
      <c r="AE106" s="478">
        <f>IFERROR(IF(AND(VLOOKUP(D106,rng_ND,5,FALSE)="Ja",D_SAV!T106="degressiv"),D_SAV!AC106*Y106/100,0),0)</f>
        <v>0</v>
      </c>
      <c r="AF106" s="55">
        <f>IFERROR(IF(VLOOKUP(D106,rng_ND,5,FALSE)="Ja",MAX(D_SAV!AD106:AE106),D_SAV!AD106),0)</f>
        <v>0</v>
      </c>
      <c r="AG106" s="55">
        <f t="shared" si="93"/>
        <v>0</v>
      </c>
      <c r="AH106" s="55">
        <f t="shared" si="94"/>
        <v>0</v>
      </c>
      <c r="AI106" s="55">
        <f t="shared" si="95"/>
        <v>0</v>
      </c>
      <c r="AJ106" s="55">
        <f t="shared" si="96"/>
        <v>0</v>
      </c>
      <c r="AK106" s="55">
        <f t="shared" si="82"/>
        <v>0</v>
      </c>
      <c r="AL106" s="55">
        <f t="shared" si="83"/>
        <v>0</v>
      </c>
      <c r="AM106" s="55">
        <f t="shared" si="84"/>
        <v>0</v>
      </c>
    </row>
    <row r="107" spans="1:39" x14ac:dyDescent="0.25">
      <c r="A107" s="47">
        <v>103</v>
      </c>
      <c r="B107" s="358" t="str">
        <f>IF(AND(E107&lt;&gt;0,D107&lt;&gt;0,F107&lt;&gt;0),IF(C107&lt;&gt;0,CONCATENATE(C107,"-AGr",VLOOKUP(D107,Listen!$A$2:$G$45,7,FALSE),"-",E107,"-",F107,),CONCATENATE("AGr",VLOOKUP(D107,Listen!$A$2:$G$45,7,FALSE),"-",E107,"-",F107)),"keine vollständige ID")</f>
        <v>keine vollständige ID</v>
      </c>
      <c r="C107" s="438">
        <f>'[2]III_SAV-Details_NB'!B113</f>
        <v>0</v>
      </c>
      <c r="D107" s="438">
        <f>'[2]III_SAV-Details_NB'!C113</f>
        <v>0</v>
      </c>
      <c r="E107" s="359">
        <f>'[2]III_SAV-Details_NB'!D113</f>
        <v>0</v>
      </c>
      <c r="F107" s="490"/>
      <c r="G107" s="281">
        <f>'[2]III_SAV-Details_NB'!X113</f>
        <v>0</v>
      </c>
      <c r="H107" s="281">
        <f t="shared" si="85"/>
        <v>0</v>
      </c>
      <c r="I107" s="281">
        <f>IF(con_EOGJahr=2025,'[2]III_SAV-Details_NB'!AA113,IF(con_EOGJahr=2026,'[2]III_SAV-Details_NB'!AB113,'[2]III_SAV-Details_NB'!AC113))</f>
        <v>0</v>
      </c>
      <c r="J107" s="282"/>
      <c r="K107" s="282"/>
      <c r="L107" s="282"/>
      <c r="M107" s="282"/>
      <c r="N107" s="282"/>
      <c r="O107" s="282"/>
      <c r="P107" s="52">
        <f t="shared" si="86"/>
        <v>0</v>
      </c>
      <c r="Q107" s="60"/>
      <c r="R107" s="53">
        <f t="shared" si="107"/>
        <v>0</v>
      </c>
      <c r="S107" s="59"/>
      <c r="T107" s="61"/>
      <c r="U107" s="342" t="str">
        <f t="shared" si="112"/>
        <v>k.A.</v>
      </c>
      <c r="V107" s="343" t="str">
        <f t="shared" si="109"/>
        <v>k.A.</v>
      </c>
      <c r="W107" s="343" t="str">
        <f>IFERROR(IF(OR($D107="",$E107=0,con_Ende=0),"k.A.",IF(VLOOKUP($D107,rng_ND,5,0)="Nein",VLOOKUP($D107,rng_ND,2,FALSE),MIN(VLOOKUP($D107,rng_ND,2,FALSE),A_Stammdaten!$B$19-D_SAV!$E107+1))),"k.A.")</f>
        <v>k.A.</v>
      </c>
      <c r="X107" s="343" t="str">
        <f t="shared" si="110"/>
        <v>k.A.</v>
      </c>
      <c r="Y107" s="62"/>
      <c r="Z107" s="48">
        <f t="shared" si="111"/>
        <v>0</v>
      </c>
      <c r="AA107" s="457"/>
      <c r="AB107" s="55">
        <f t="shared" si="92"/>
        <v>0</v>
      </c>
      <c r="AC107" s="55">
        <f>IF(A_Stammdaten!$B$25="ja",D_SAV!AA107,D_SAV!AB107)</f>
        <v>0</v>
      </c>
      <c r="AD107" s="478">
        <f>IF(AC107=0,0,IF(U107-(con_EOGJahr-D_SAV!E107)&lt;=0,AC107,AC107/V107))</f>
        <v>0</v>
      </c>
      <c r="AE107" s="478">
        <f>IFERROR(IF(AND(VLOOKUP(D107,rng_ND,5,FALSE)="Ja",D_SAV!T107="degressiv"),D_SAV!AC107*Y107/100,0),0)</f>
        <v>0</v>
      </c>
      <c r="AF107" s="55">
        <f>IFERROR(IF(VLOOKUP(D107,rng_ND,5,FALSE)="Ja",MAX(D_SAV!AD107:AE107),D_SAV!AD107),0)</f>
        <v>0</v>
      </c>
      <c r="AG107" s="55">
        <f t="shared" si="93"/>
        <v>0</v>
      </c>
      <c r="AH107" s="55">
        <f t="shared" si="94"/>
        <v>0</v>
      </c>
      <c r="AI107" s="55">
        <f t="shared" si="95"/>
        <v>0</v>
      </c>
      <c r="AJ107" s="55">
        <f t="shared" si="96"/>
        <v>0</v>
      </c>
      <c r="AK107" s="55">
        <f t="shared" si="82"/>
        <v>0</v>
      </c>
      <c r="AL107" s="55">
        <f t="shared" si="83"/>
        <v>0</v>
      </c>
      <c r="AM107" s="55">
        <f t="shared" si="84"/>
        <v>0</v>
      </c>
    </row>
    <row r="108" spans="1:39" x14ac:dyDescent="0.25">
      <c r="A108" s="47">
        <v>104</v>
      </c>
      <c r="B108" s="358" t="str">
        <f>IF(AND(E108&lt;&gt;0,D108&lt;&gt;0,F108&lt;&gt;0),IF(C108&lt;&gt;0,CONCATENATE(C108,"-AGr",VLOOKUP(D108,Listen!$A$2:$G$45,7,FALSE),"-",E108,"-",F108,),CONCATENATE("AGr",VLOOKUP(D108,Listen!$A$2:$G$45,7,FALSE),"-",E108,"-",F108)),"keine vollständige ID")</f>
        <v>keine vollständige ID</v>
      </c>
      <c r="C108" s="438">
        <f>'[2]III_SAV-Details_NB'!B114</f>
        <v>0</v>
      </c>
      <c r="D108" s="438">
        <f>'[2]III_SAV-Details_NB'!C114</f>
        <v>0</v>
      </c>
      <c r="E108" s="359">
        <f>'[2]III_SAV-Details_NB'!D114</f>
        <v>0</v>
      </c>
      <c r="F108" s="490"/>
      <c r="G108" s="281">
        <f>'[2]III_SAV-Details_NB'!X114</f>
        <v>0</v>
      </c>
      <c r="H108" s="281">
        <f t="shared" si="85"/>
        <v>0</v>
      </c>
      <c r="I108" s="281">
        <f>IF(con_EOGJahr=2025,'[2]III_SAV-Details_NB'!AA114,IF(con_EOGJahr=2026,'[2]III_SAV-Details_NB'!AB114,'[2]III_SAV-Details_NB'!AC114))</f>
        <v>0</v>
      </c>
      <c r="J108" s="282"/>
      <c r="K108" s="282"/>
      <c r="L108" s="282"/>
      <c r="M108" s="282"/>
      <c r="N108" s="282"/>
      <c r="O108" s="282"/>
      <c r="P108" s="52">
        <f t="shared" si="86"/>
        <v>0</v>
      </c>
      <c r="Q108" s="60"/>
      <c r="R108" s="53">
        <f t="shared" si="107"/>
        <v>0</v>
      </c>
      <c r="S108" s="59"/>
      <c r="T108" s="61"/>
      <c r="U108" s="342" t="str">
        <f t="shared" si="112"/>
        <v>k.A.</v>
      </c>
      <c r="V108" s="343" t="str">
        <f t="shared" si="109"/>
        <v>k.A.</v>
      </c>
      <c r="W108" s="343" t="str">
        <f>IFERROR(IF(OR($D108="",$E108=0,con_Ende=0),"k.A.",IF(VLOOKUP($D108,rng_ND,5,0)="Nein",VLOOKUP($D108,rng_ND,2,FALSE),MIN(VLOOKUP($D108,rng_ND,2,FALSE),A_Stammdaten!$B$19-D_SAV!$E108+1))),"k.A.")</f>
        <v>k.A.</v>
      </c>
      <c r="X108" s="343" t="str">
        <f t="shared" si="110"/>
        <v>k.A.</v>
      </c>
      <c r="Y108" s="62"/>
      <c r="Z108" s="48">
        <f t="shared" si="111"/>
        <v>0</v>
      </c>
      <c r="AA108" s="457"/>
      <c r="AB108" s="55">
        <f t="shared" si="92"/>
        <v>0</v>
      </c>
      <c r="AC108" s="55">
        <f>IF(A_Stammdaten!$B$25="ja",D_SAV!AA108,D_SAV!AB108)</f>
        <v>0</v>
      </c>
      <c r="AD108" s="478">
        <f>IF(AC108=0,0,IF(U108-(con_EOGJahr-D_SAV!E108)&lt;=0,AC108,AC108/V108))</f>
        <v>0</v>
      </c>
      <c r="AE108" s="478">
        <f>IFERROR(IF(AND(VLOOKUP(D108,rng_ND,5,FALSE)="Ja",D_SAV!T108="degressiv"),D_SAV!AC108*Y108/100,0),0)</f>
        <v>0</v>
      </c>
      <c r="AF108" s="55">
        <f>IFERROR(IF(VLOOKUP(D108,rng_ND,5,FALSE)="Ja",MAX(D_SAV!AD108:AE108),D_SAV!AD108),0)</f>
        <v>0</v>
      </c>
      <c r="AG108" s="55">
        <f t="shared" si="93"/>
        <v>0</v>
      </c>
      <c r="AH108" s="55">
        <f t="shared" si="94"/>
        <v>0</v>
      </c>
      <c r="AI108" s="55">
        <f t="shared" si="95"/>
        <v>0</v>
      </c>
      <c r="AJ108" s="55">
        <f t="shared" si="96"/>
        <v>0</v>
      </c>
      <c r="AK108" s="55">
        <f t="shared" si="82"/>
        <v>0</v>
      </c>
      <c r="AL108" s="55">
        <f t="shared" si="83"/>
        <v>0</v>
      </c>
      <c r="AM108" s="55">
        <f t="shared" si="84"/>
        <v>0</v>
      </c>
    </row>
    <row r="109" spans="1:39" x14ac:dyDescent="0.25">
      <c r="A109" s="47">
        <v>105</v>
      </c>
      <c r="B109" s="358" t="str">
        <f>IF(AND(E109&lt;&gt;0,D109&lt;&gt;0,F109&lt;&gt;0),IF(C109&lt;&gt;0,CONCATENATE(C109,"-AGr",VLOOKUP(D109,Listen!$A$2:$G$45,7,FALSE),"-",E109,"-",F109,),CONCATENATE("AGr",VLOOKUP(D109,Listen!$A$2:$G$45,7,FALSE),"-",E109,"-",F109)),"keine vollständige ID")</f>
        <v>keine vollständige ID</v>
      </c>
      <c r="C109" s="438">
        <f>'[2]III_SAV-Details_NB'!B115</f>
        <v>0</v>
      </c>
      <c r="D109" s="438">
        <f>'[2]III_SAV-Details_NB'!C115</f>
        <v>0</v>
      </c>
      <c r="E109" s="359">
        <f>'[2]III_SAV-Details_NB'!D115</f>
        <v>0</v>
      </c>
      <c r="F109" s="490"/>
      <c r="G109" s="281">
        <f>'[2]III_SAV-Details_NB'!X115</f>
        <v>0</v>
      </c>
      <c r="H109" s="281">
        <f t="shared" si="85"/>
        <v>0</v>
      </c>
      <c r="I109" s="281">
        <f>IF(con_EOGJahr=2025,'[2]III_SAV-Details_NB'!AA115,IF(con_EOGJahr=2026,'[2]III_SAV-Details_NB'!AB115,'[2]III_SAV-Details_NB'!AC115))</f>
        <v>0</v>
      </c>
      <c r="J109" s="282"/>
      <c r="K109" s="282"/>
      <c r="L109" s="282"/>
      <c r="M109" s="282"/>
      <c r="N109" s="282"/>
      <c r="O109" s="282"/>
      <c r="P109" s="52">
        <f t="shared" si="86"/>
        <v>0</v>
      </c>
      <c r="Q109" s="60"/>
      <c r="R109" s="53">
        <f t="shared" si="107"/>
        <v>0</v>
      </c>
      <c r="S109" s="59"/>
      <c r="T109" s="61"/>
      <c r="U109" s="342" t="str">
        <f t="shared" si="112"/>
        <v>k.A.</v>
      </c>
      <c r="V109" s="343" t="str">
        <f t="shared" si="109"/>
        <v>k.A.</v>
      </c>
      <c r="W109" s="343" t="str">
        <f>IFERROR(IF(OR($D109="",$E109=0,con_Ende=0),"k.A.",IF(VLOOKUP($D109,rng_ND,5,0)="Nein",VLOOKUP($D109,rng_ND,2,FALSE),MIN(VLOOKUP($D109,rng_ND,2,FALSE),A_Stammdaten!$B$19-D_SAV!$E109+1))),"k.A.")</f>
        <v>k.A.</v>
      </c>
      <c r="X109" s="343" t="str">
        <f t="shared" si="110"/>
        <v>k.A.</v>
      </c>
      <c r="Y109" s="62"/>
      <c r="Z109" s="48">
        <f t="shared" si="111"/>
        <v>0</v>
      </c>
      <c r="AA109" s="457"/>
      <c r="AB109" s="55">
        <f t="shared" si="92"/>
        <v>0</v>
      </c>
      <c r="AC109" s="55">
        <f>IF(A_Stammdaten!$B$25="ja",D_SAV!AA109,D_SAV!AB109)</f>
        <v>0</v>
      </c>
      <c r="AD109" s="478">
        <f>IF(AC109=0,0,IF(U109-(con_EOGJahr-D_SAV!E109)&lt;=0,AC109,AC109/V109))</f>
        <v>0</v>
      </c>
      <c r="AE109" s="478">
        <f>IFERROR(IF(AND(VLOOKUP(D109,rng_ND,5,FALSE)="Ja",D_SAV!T109="degressiv"),D_SAV!AC109*Y109/100,0),0)</f>
        <v>0</v>
      </c>
      <c r="AF109" s="55">
        <f>IFERROR(IF(VLOOKUP(D109,rng_ND,5,FALSE)="Ja",MAX(D_SAV!AD109:AE109),D_SAV!AD109),0)</f>
        <v>0</v>
      </c>
      <c r="AG109" s="55">
        <f t="shared" si="93"/>
        <v>0</v>
      </c>
      <c r="AH109" s="55">
        <f t="shared" si="94"/>
        <v>0</v>
      </c>
      <c r="AI109" s="55">
        <f t="shared" si="95"/>
        <v>0</v>
      </c>
      <c r="AJ109" s="55">
        <f t="shared" si="96"/>
        <v>0</v>
      </c>
      <c r="AK109" s="55">
        <f t="shared" si="82"/>
        <v>0</v>
      </c>
      <c r="AL109" s="55">
        <f t="shared" si="83"/>
        <v>0</v>
      </c>
      <c r="AM109" s="55">
        <f t="shared" si="84"/>
        <v>0</v>
      </c>
    </row>
    <row r="110" spans="1:39" x14ac:dyDescent="0.25">
      <c r="A110" s="47">
        <v>106</v>
      </c>
      <c r="B110" s="358" t="str">
        <f>IF(AND(E110&lt;&gt;0,D110&lt;&gt;0,F110&lt;&gt;0),IF(C110&lt;&gt;0,CONCATENATE(C110,"-AGr",VLOOKUP(D110,Listen!$A$2:$G$45,7,FALSE),"-",E110,"-",F110,),CONCATENATE("AGr",VLOOKUP(D110,Listen!$A$2:$G$45,7,FALSE),"-",E110,"-",F110)),"keine vollständige ID")</f>
        <v>keine vollständige ID</v>
      </c>
      <c r="C110" s="438">
        <f>'[2]III_SAV-Details_NB'!B116</f>
        <v>0</v>
      </c>
      <c r="D110" s="438">
        <f>'[2]III_SAV-Details_NB'!C116</f>
        <v>0</v>
      </c>
      <c r="E110" s="359">
        <f>'[2]III_SAV-Details_NB'!D116</f>
        <v>0</v>
      </c>
      <c r="F110" s="490"/>
      <c r="G110" s="281">
        <f>'[2]III_SAV-Details_NB'!X116</f>
        <v>0</v>
      </c>
      <c r="H110" s="281">
        <f t="shared" si="85"/>
        <v>0</v>
      </c>
      <c r="I110" s="281">
        <f>IF(con_EOGJahr=2025,'[2]III_SAV-Details_NB'!AA116,IF(con_EOGJahr=2026,'[2]III_SAV-Details_NB'!AB116,'[2]III_SAV-Details_NB'!AC116))</f>
        <v>0</v>
      </c>
      <c r="J110" s="282"/>
      <c r="K110" s="282"/>
      <c r="L110" s="282"/>
      <c r="M110" s="282"/>
      <c r="N110" s="282"/>
      <c r="O110" s="282"/>
      <c r="P110" s="52">
        <f t="shared" si="86"/>
        <v>0</v>
      </c>
      <c r="Q110" s="60"/>
      <c r="R110" s="53">
        <f t="shared" si="107"/>
        <v>0</v>
      </c>
      <c r="S110" s="59"/>
      <c r="T110" s="61"/>
      <c r="U110" s="342" t="str">
        <f t="shared" si="112"/>
        <v>k.A.</v>
      </c>
      <c r="V110" s="343" t="str">
        <f t="shared" si="109"/>
        <v>k.A.</v>
      </c>
      <c r="W110" s="343" t="str">
        <f>IFERROR(IF(OR($D110="",$E110=0,con_Ende=0),"k.A.",IF(VLOOKUP($D110,rng_ND,5,0)="Nein",VLOOKUP($D110,rng_ND,2,FALSE),MIN(VLOOKUP($D110,rng_ND,2,FALSE),A_Stammdaten!$B$19-D_SAV!$E110+1))),"k.A.")</f>
        <v>k.A.</v>
      </c>
      <c r="X110" s="343" t="str">
        <f t="shared" si="110"/>
        <v>k.A.</v>
      </c>
      <c r="Y110" s="62"/>
      <c r="Z110" s="48">
        <f t="shared" si="111"/>
        <v>0</v>
      </c>
      <c r="AA110" s="457"/>
      <c r="AB110" s="55">
        <f t="shared" si="92"/>
        <v>0</v>
      </c>
      <c r="AC110" s="55">
        <f>IF(A_Stammdaten!$B$25="ja",D_SAV!AA110,D_SAV!AB110)</f>
        <v>0</v>
      </c>
      <c r="AD110" s="478">
        <f>IF(AC110=0,0,IF(U110-(con_EOGJahr-D_SAV!E110)&lt;=0,AC110,AC110/V110))</f>
        <v>0</v>
      </c>
      <c r="AE110" s="478">
        <f>IFERROR(IF(AND(VLOOKUP(D110,rng_ND,5,FALSE)="Ja",D_SAV!T110="degressiv"),D_SAV!AC110*Y110/100,0),0)</f>
        <v>0</v>
      </c>
      <c r="AF110" s="55">
        <f>IFERROR(IF(VLOOKUP(D110,rng_ND,5,FALSE)="Ja",MAX(D_SAV!AD110:AE110),D_SAV!AD110),0)</f>
        <v>0</v>
      </c>
      <c r="AG110" s="55">
        <f t="shared" si="93"/>
        <v>0</v>
      </c>
      <c r="AH110" s="55">
        <f t="shared" si="94"/>
        <v>0</v>
      </c>
      <c r="AI110" s="55">
        <f t="shared" si="95"/>
        <v>0</v>
      </c>
      <c r="AJ110" s="55">
        <f t="shared" si="96"/>
        <v>0</v>
      </c>
      <c r="AK110" s="55">
        <f t="shared" si="82"/>
        <v>0</v>
      </c>
      <c r="AL110" s="55">
        <f t="shared" si="83"/>
        <v>0</v>
      </c>
      <c r="AM110" s="55">
        <f t="shared" si="84"/>
        <v>0</v>
      </c>
    </row>
    <row r="111" spans="1:39" x14ac:dyDescent="0.25">
      <c r="A111" s="47">
        <v>107</v>
      </c>
      <c r="B111" s="358" t="str">
        <f>IF(AND(E111&lt;&gt;0,D111&lt;&gt;0,F111&lt;&gt;0),IF(C111&lt;&gt;0,CONCATENATE(C111,"-AGr",VLOOKUP(D111,Listen!$A$2:$G$45,7,FALSE),"-",E111,"-",F111,),CONCATENATE("AGr",VLOOKUP(D111,Listen!$A$2:$G$45,7,FALSE),"-",E111,"-",F111)),"keine vollständige ID")</f>
        <v>keine vollständige ID</v>
      </c>
      <c r="C111" s="438">
        <f>'[2]III_SAV-Details_NB'!B117</f>
        <v>0</v>
      </c>
      <c r="D111" s="438">
        <f>'[2]III_SAV-Details_NB'!C117</f>
        <v>0</v>
      </c>
      <c r="E111" s="359">
        <f>'[2]III_SAV-Details_NB'!D117</f>
        <v>0</v>
      </c>
      <c r="F111" s="490"/>
      <c r="G111" s="281">
        <f>'[2]III_SAV-Details_NB'!X117</f>
        <v>0</v>
      </c>
      <c r="H111" s="281">
        <f t="shared" si="85"/>
        <v>0</v>
      </c>
      <c r="I111" s="281">
        <f>IF(con_EOGJahr=2025,'[2]III_SAV-Details_NB'!AA117,IF(con_EOGJahr=2026,'[2]III_SAV-Details_NB'!AB117,'[2]III_SAV-Details_NB'!AC117))</f>
        <v>0</v>
      </c>
      <c r="J111" s="282"/>
      <c r="K111" s="282"/>
      <c r="L111" s="282"/>
      <c r="M111" s="282"/>
      <c r="N111" s="282"/>
      <c r="O111" s="282"/>
      <c r="P111" s="52">
        <f t="shared" si="86"/>
        <v>0</v>
      </c>
      <c r="Q111" s="60"/>
      <c r="R111" s="53">
        <f t="shared" si="107"/>
        <v>0</v>
      </c>
      <c r="S111" s="59"/>
      <c r="T111" s="61"/>
      <c r="U111" s="342" t="str">
        <f t="shared" si="112"/>
        <v>k.A.</v>
      </c>
      <c r="V111" s="343" t="str">
        <f t="shared" si="109"/>
        <v>k.A.</v>
      </c>
      <c r="W111" s="343" t="str">
        <f>IFERROR(IF(OR($D111="",$E111=0,con_Ende=0),"k.A.",IF(VLOOKUP($D111,rng_ND,5,0)="Nein",VLOOKUP($D111,rng_ND,2,FALSE),MIN(VLOOKUP($D111,rng_ND,2,FALSE),A_Stammdaten!$B$19-D_SAV!$E111+1))),"k.A.")</f>
        <v>k.A.</v>
      </c>
      <c r="X111" s="343" t="str">
        <f t="shared" si="110"/>
        <v>k.A.</v>
      </c>
      <c r="Y111" s="62"/>
      <c r="Z111" s="48">
        <f t="shared" si="111"/>
        <v>0</v>
      </c>
      <c r="AA111" s="457"/>
      <c r="AB111" s="55">
        <f t="shared" si="92"/>
        <v>0</v>
      </c>
      <c r="AC111" s="55">
        <f>IF(A_Stammdaten!$B$25="ja",D_SAV!AA111,D_SAV!AB111)</f>
        <v>0</v>
      </c>
      <c r="AD111" s="478">
        <f>IF(AC111=0,0,IF(U111-(con_EOGJahr-D_SAV!E111)&lt;=0,AC111,AC111/V111))</f>
        <v>0</v>
      </c>
      <c r="AE111" s="478">
        <f>IFERROR(IF(AND(VLOOKUP(D111,rng_ND,5,FALSE)="Ja",D_SAV!T111="degressiv"),D_SAV!AC111*Y111/100,0),0)</f>
        <v>0</v>
      </c>
      <c r="AF111" s="55">
        <f>IFERROR(IF(VLOOKUP(D111,rng_ND,5,FALSE)="Ja",MAX(D_SAV!AD111:AE111),D_SAV!AD111),0)</f>
        <v>0</v>
      </c>
      <c r="AG111" s="55">
        <f t="shared" si="93"/>
        <v>0</v>
      </c>
      <c r="AH111" s="55">
        <f t="shared" si="94"/>
        <v>0</v>
      </c>
      <c r="AI111" s="55">
        <f t="shared" si="95"/>
        <v>0</v>
      </c>
      <c r="AJ111" s="55">
        <f t="shared" si="96"/>
        <v>0</v>
      </c>
      <c r="AK111" s="55">
        <f t="shared" si="82"/>
        <v>0</v>
      </c>
      <c r="AL111" s="55">
        <f t="shared" si="83"/>
        <v>0</v>
      </c>
      <c r="AM111" s="55">
        <f t="shared" si="84"/>
        <v>0</v>
      </c>
    </row>
    <row r="112" spans="1:39" x14ac:dyDescent="0.25">
      <c r="A112" s="47">
        <v>108</v>
      </c>
      <c r="B112" s="358" t="str">
        <f>IF(AND(E112&lt;&gt;0,D112&lt;&gt;0,F112&lt;&gt;0),IF(C112&lt;&gt;0,CONCATENATE(C112,"-AGr",VLOOKUP(D112,Listen!$A$2:$G$45,7,FALSE),"-",E112,"-",F112,),CONCATENATE("AGr",VLOOKUP(D112,Listen!$A$2:$G$45,7,FALSE),"-",E112,"-",F112)),"keine vollständige ID")</f>
        <v>keine vollständige ID</v>
      </c>
      <c r="C112" s="438">
        <f>'[2]III_SAV-Details_NB'!B118</f>
        <v>0</v>
      </c>
      <c r="D112" s="438">
        <f>'[2]III_SAV-Details_NB'!C118</f>
        <v>0</v>
      </c>
      <c r="E112" s="359">
        <f>'[2]III_SAV-Details_NB'!D118</f>
        <v>0</v>
      </c>
      <c r="F112" s="490"/>
      <c r="G112" s="281">
        <f>'[2]III_SAV-Details_NB'!X118</f>
        <v>0</v>
      </c>
      <c r="H112" s="281">
        <f t="shared" si="85"/>
        <v>0</v>
      </c>
      <c r="I112" s="281">
        <f>IF(con_EOGJahr=2025,'[2]III_SAV-Details_NB'!AA118,IF(con_EOGJahr=2026,'[2]III_SAV-Details_NB'!AB118,'[2]III_SAV-Details_NB'!AC118))</f>
        <v>0</v>
      </c>
      <c r="J112" s="282"/>
      <c r="K112" s="282"/>
      <c r="L112" s="282"/>
      <c r="M112" s="282"/>
      <c r="N112" s="282"/>
      <c r="O112" s="282"/>
      <c r="P112" s="52">
        <f t="shared" si="86"/>
        <v>0</v>
      </c>
      <c r="Q112" s="60"/>
      <c r="R112" s="53">
        <f t="shared" si="107"/>
        <v>0</v>
      </c>
      <c r="S112" s="59"/>
      <c r="T112" s="61"/>
      <c r="U112" s="342" t="str">
        <f t="shared" si="112"/>
        <v>k.A.</v>
      </c>
      <c r="V112" s="343" t="str">
        <f t="shared" si="109"/>
        <v>k.A.</v>
      </c>
      <c r="W112" s="343" t="str">
        <f>IFERROR(IF(OR($D112="",$E112=0,con_Ende=0),"k.A.",IF(VLOOKUP($D112,rng_ND,5,0)="Nein",VLOOKUP($D112,rng_ND,2,FALSE),MIN(VLOOKUP($D112,rng_ND,2,FALSE),A_Stammdaten!$B$19-D_SAV!$E112+1))),"k.A.")</f>
        <v>k.A.</v>
      </c>
      <c r="X112" s="343" t="str">
        <f t="shared" si="110"/>
        <v>k.A.</v>
      </c>
      <c r="Y112" s="62"/>
      <c r="Z112" s="48">
        <f t="shared" si="111"/>
        <v>0</v>
      </c>
      <c r="AA112" s="457"/>
      <c r="AB112" s="55">
        <f t="shared" si="92"/>
        <v>0</v>
      </c>
      <c r="AC112" s="55">
        <f>IF(A_Stammdaten!$B$25="ja",D_SAV!AA112,D_SAV!AB112)</f>
        <v>0</v>
      </c>
      <c r="AD112" s="478">
        <f>IF(AC112=0,0,IF(U112-(con_EOGJahr-D_SAV!E112)&lt;=0,AC112,AC112/V112))</f>
        <v>0</v>
      </c>
      <c r="AE112" s="478">
        <f>IFERROR(IF(AND(VLOOKUP(D112,rng_ND,5,FALSE)="Ja",D_SAV!T112="degressiv"),D_SAV!AC112*Y112/100,0),0)</f>
        <v>0</v>
      </c>
      <c r="AF112" s="55">
        <f>IFERROR(IF(VLOOKUP(D112,rng_ND,5,FALSE)="Ja",MAX(D_SAV!AD112:AE112),D_SAV!AD112),0)</f>
        <v>0</v>
      </c>
      <c r="AG112" s="55">
        <f t="shared" si="93"/>
        <v>0</v>
      </c>
      <c r="AH112" s="55">
        <f t="shared" si="94"/>
        <v>0</v>
      </c>
      <c r="AI112" s="55">
        <f t="shared" si="95"/>
        <v>0</v>
      </c>
      <c r="AJ112" s="55">
        <f t="shared" si="96"/>
        <v>0</v>
      </c>
      <c r="AK112" s="55">
        <f t="shared" si="82"/>
        <v>0</v>
      </c>
      <c r="AL112" s="55">
        <f t="shared" si="83"/>
        <v>0</v>
      </c>
      <c r="AM112" s="55">
        <f t="shared" si="84"/>
        <v>0</v>
      </c>
    </row>
    <row r="113" spans="1:39" x14ac:dyDescent="0.25">
      <c r="A113" s="47">
        <v>109</v>
      </c>
      <c r="B113" s="358" t="str">
        <f>IF(AND(E113&lt;&gt;0,D113&lt;&gt;0,F113&lt;&gt;0),IF(C113&lt;&gt;0,CONCATENATE(C113,"-AGr",VLOOKUP(D113,Listen!$A$2:$G$45,7,FALSE),"-",E113,"-",F113,),CONCATENATE("AGr",VLOOKUP(D113,Listen!$A$2:$G$45,7,FALSE),"-",E113,"-",F113)),"keine vollständige ID")</f>
        <v>keine vollständige ID</v>
      </c>
      <c r="C113" s="438">
        <f>'[2]III_SAV-Details_NB'!B119</f>
        <v>0</v>
      </c>
      <c r="D113" s="438">
        <f>'[2]III_SAV-Details_NB'!C119</f>
        <v>0</v>
      </c>
      <c r="E113" s="359">
        <f>'[2]III_SAV-Details_NB'!D119</f>
        <v>0</v>
      </c>
      <c r="F113" s="490"/>
      <c r="G113" s="281">
        <f>'[2]III_SAV-Details_NB'!X119</f>
        <v>0</v>
      </c>
      <c r="H113" s="281">
        <f t="shared" si="85"/>
        <v>0</v>
      </c>
      <c r="I113" s="281">
        <f>IF(con_EOGJahr=2025,'[2]III_SAV-Details_NB'!AA119,IF(con_EOGJahr=2026,'[2]III_SAV-Details_NB'!AB119,'[2]III_SAV-Details_NB'!AC119))</f>
        <v>0</v>
      </c>
      <c r="J113" s="282"/>
      <c r="K113" s="282"/>
      <c r="L113" s="282"/>
      <c r="M113" s="282"/>
      <c r="N113" s="282"/>
      <c r="O113" s="282"/>
      <c r="P113" s="52">
        <f t="shared" si="86"/>
        <v>0</v>
      </c>
      <c r="Q113" s="60"/>
      <c r="R113" s="53">
        <f t="shared" si="107"/>
        <v>0</v>
      </c>
      <c r="S113" s="59"/>
      <c r="T113" s="61"/>
      <c r="U113" s="342" t="str">
        <f t="shared" si="112"/>
        <v>k.A.</v>
      </c>
      <c r="V113" s="343" t="str">
        <f t="shared" si="109"/>
        <v>k.A.</v>
      </c>
      <c r="W113" s="343" t="str">
        <f>IFERROR(IF(OR($D113="",$E113=0,con_Ende=0),"k.A.",IF(VLOOKUP($D113,rng_ND,5,0)="Nein",VLOOKUP($D113,rng_ND,2,FALSE),MIN(VLOOKUP($D113,rng_ND,2,FALSE),A_Stammdaten!$B$19-D_SAV!$E113+1))),"k.A.")</f>
        <v>k.A.</v>
      </c>
      <c r="X113" s="343" t="str">
        <f t="shared" si="110"/>
        <v>k.A.</v>
      </c>
      <c r="Y113" s="62"/>
      <c r="Z113" s="48">
        <f t="shared" si="111"/>
        <v>0</v>
      </c>
      <c r="AA113" s="457"/>
      <c r="AB113" s="55">
        <f t="shared" si="92"/>
        <v>0</v>
      </c>
      <c r="AC113" s="55">
        <f>IF(A_Stammdaten!$B$25="ja",D_SAV!AA113,D_SAV!AB113)</f>
        <v>0</v>
      </c>
      <c r="AD113" s="478">
        <f>IF(AC113=0,0,IF(U113-(con_EOGJahr-D_SAV!E113)&lt;=0,AC113,AC113/V113))</f>
        <v>0</v>
      </c>
      <c r="AE113" s="478">
        <f>IFERROR(IF(AND(VLOOKUP(D113,rng_ND,5,FALSE)="Ja",D_SAV!T113="degressiv"),D_SAV!AC113*Y113/100,0),0)</f>
        <v>0</v>
      </c>
      <c r="AF113" s="55">
        <f>IFERROR(IF(VLOOKUP(D113,rng_ND,5,FALSE)="Ja",MAX(D_SAV!AD113:AE113),D_SAV!AD113),0)</f>
        <v>0</v>
      </c>
      <c r="AG113" s="55">
        <f t="shared" si="93"/>
        <v>0</v>
      </c>
      <c r="AH113" s="55">
        <f t="shared" si="94"/>
        <v>0</v>
      </c>
      <c r="AI113" s="55">
        <f t="shared" si="95"/>
        <v>0</v>
      </c>
      <c r="AJ113" s="55">
        <f t="shared" si="96"/>
        <v>0</v>
      </c>
      <c r="AK113" s="55">
        <f t="shared" si="82"/>
        <v>0</v>
      </c>
      <c r="AL113" s="55">
        <f t="shared" si="83"/>
        <v>0</v>
      </c>
      <c r="AM113" s="55">
        <f t="shared" si="84"/>
        <v>0</v>
      </c>
    </row>
    <row r="114" spans="1:39" x14ac:dyDescent="0.25">
      <c r="A114" s="47">
        <v>110</v>
      </c>
      <c r="B114" s="358" t="str">
        <f>IF(AND(E114&lt;&gt;0,D114&lt;&gt;0,F114&lt;&gt;0),IF(C114&lt;&gt;0,CONCATENATE(C114,"-AGr",VLOOKUP(D114,Listen!$A$2:$G$45,7,FALSE),"-",E114,"-",F114,),CONCATENATE("AGr",VLOOKUP(D114,Listen!$A$2:$G$45,7,FALSE),"-",E114,"-",F114)),"keine vollständige ID")</f>
        <v>keine vollständige ID</v>
      </c>
      <c r="C114" s="438">
        <f>'[2]III_SAV-Details_NB'!B120</f>
        <v>0</v>
      </c>
      <c r="D114" s="438">
        <f>'[2]III_SAV-Details_NB'!C120</f>
        <v>0</v>
      </c>
      <c r="E114" s="359">
        <f>'[2]III_SAV-Details_NB'!D120</f>
        <v>0</v>
      </c>
      <c r="F114" s="490"/>
      <c r="G114" s="281">
        <f>'[2]III_SAV-Details_NB'!X120</f>
        <v>0</v>
      </c>
      <c r="H114" s="281">
        <f t="shared" si="85"/>
        <v>0</v>
      </c>
      <c r="I114" s="281">
        <f>IF(con_EOGJahr=2025,'[2]III_SAV-Details_NB'!AA120,IF(con_EOGJahr=2026,'[2]III_SAV-Details_NB'!AB120,'[2]III_SAV-Details_NB'!AC120))</f>
        <v>0</v>
      </c>
      <c r="J114" s="282"/>
      <c r="K114" s="282"/>
      <c r="L114" s="282"/>
      <c r="M114" s="282"/>
      <c r="N114" s="282"/>
      <c r="O114" s="282"/>
      <c r="P114" s="52">
        <f t="shared" si="86"/>
        <v>0</v>
      </c>
      <c r="Q114" s="60"/>
      <c r="R114" s="53">
        <f t="shared" si="107"/>
        <v>0</v>
      </c>
      <c r="S114" s="59"/>
      <c r="T114" s="61"/>
      <c r="U114" s="342" t="str">
        <f t="shared" si="112"/>
        <v>k.A.</v>
      </c>
      <c r="V114" s="343" t="str">
        <f t="shared" si="109"/>
        <v>k.A.</v>
      </c>
      <c r="W114" s="343" t="str">
        <f>IFERROR(IF(OR($D114="",$E114=0,con_Ende=0),"k.A.",IF(VLOOKUP($D114,rng_ND,5,0)="Nein",VLOOKUP($D114,rng_ND,2,FALSE),MIN(VLOOKUP($D114,rng_ND,2,FALSE),A_Stammdaten!$B$19-D_SAV!$E114+1))),"k.A.")</f>
        <v>k.A.</v>
      </c>
      <c r="X114" s="343" t="str">
        <f t="shared" si="110"/>
        <v>k.A.</v>
      </c>
      <c r="Y114" s="62"/>
      <c r="Z114" s="48">
        <f t="shared" si="111"/>
        <v>0</v>
      </c>
      <c r="AA114" s="457"/>
      <c r="AB114" s="55">
        <f t="shared" si="92"/>
        <v>0</v>
      </c>
      <c r="AC114" s="55">
        <f>IF(A_Stammdaten!$B$25="ja",D_SAV!AA114,D_SAV!AB114)</f>
        <v>0</v>
      </c>
      <c r="AD114" s="478">
        <f>IF(AC114=0,0,IF(U114-(con_EOGJahr-D_SAV!E114)&lt;=0,AC114,AC114/V114))</f>
        <v>0</v>
      </c>
      <c r="AE114" s="478">
        <f>IFERROR(IF(AND(VLOOKUP(D114,rng_ND,5,FALSE)="Ja",D_SAV!T114="degressiv"),D_SAV!AC114*Y114/100,0),0)</f>
        <v>0</v>
      </c>
      <c r="AF114" s="55">
        <f>IFERROR(IF(VLOOKUP(D114,rng_ND,5,FALSE)="Ja",MAX(D_SAV!AD114:AE114),D_SAV!AD114),0)</f>
        <v>0</v>
      </c>
      <c r="AG114" s="55">
        <f t="shared" si="93"/>
        <v>0</v>
      </c>
      <c r="AH114" s="55">
        <f t="shared" si="94"/>
        <v>0</v>
      </c>
      <c r="AI114" s="55">
        <f t="shared" si="95"/>
        <v>0</v>
      </c>
      <c r="AJ114" s="55">
        <f t="shared" si="96"/>
        <v>0</v>
      </c>
      <c r="AK114" s="55">
        <f t="shared" si="82"/>
        <v>0</v>
      </c>
      <c r="AL114" s="55">
        <f t="shared" si="83"/>
        <v>0</v>
      </c>
      <c r="AM114" s="55">
        <f t="shared" si="84"/>
        <v>0</v>
      </c>
    </row>
    <row r="115" spans="1:39" x14ac:dyDescent="0.25">
      <c r="A115" s="47">
        <v>111</v>
      </c>
      <c r="B115" s="358" t="str">
        <f>IF(AND(E115&lt;&gt;0,D115&lt;&gt;0,F115&lt;&gt;0),IF(C115&lt;&gt;0,CONCATENATE(C115,"-AGr",VLOOKUP(D115,Listen!$A$2:$G$45,7,FALSE),"-",E115,"-",F115,),CONCATENATE("AGr",VLOOKUP(D115,Listen!$A$2:$G$45,7,FALSE),"-",E115,"-",F115)),"keine vollständige ID")</f>
        <v>keine vollständige ID</v>
      </c>
      <c r="C115" s="438">
        <f>'[2]III_SAV-Details_NB'!B121</f>
        <v>0</v>
      </c>
      <c r="D115" s="438">
        <f>'[2]III_SAV-Details_NB'!C121</f>
        <v>0</v>
      </c>
      <c r="E115" s="359">
        <f>'[2]III_SAV-Details_NB'!D121</f>
        <v>0</v>
      </c>
      <c r="F115" s="490"/>
      <c r="G115" s="281">
        <f>'[2]III_SAV-Details_NB'!X121</f>
        <v>0</v>
      </c>
      <c r="H115" s="281">
        <f t="shared" si="85"/>
        <v>0</v>
      </c>
      <c r="I115" s="281">
        <f>IF(con_EOGJahr=2025,'[2]III_SAV-Details_NB'!AA121,IF(con_EOGJahr=2026,'[2]III_SAV-Details_NB'!AB121,'[2]III_SAV-Details_NB'!AC121))</f>
        <v>0</v>
      </c>
      <c r="J115" s="282"/>
      <c r="K115" s="282"/>
      <c r="L115" s="282"/>
      <c r="M115" s="282"/>
      <c r="N115" s="282"/>
      <c r="O115" s="282"/>
      <c r="P115" s="52">
        <f t="shared" si="86"/>
        <v>0</v>
      </c>
      <c r="Q115" s="60"/>
      <c r="R115" s="53">
        <f t="shared" si="107"/>
        <v>0</v>
      </c>
      <c r="S115" s="59"/>
      <c r="T115" s="61"/>
      <c r="U115" s="342" t="str">
        <f t="shared" si="112"/>
        <v>k.A.</v>
      </c>
      <c r="V115" s="343" t="str">
        <f t="shared" si="109"/>
        <v>k.A.</v>
      </c>
      <c r="W115" s="343" t="str">
        <f>IFERROR(IF(OR($D115="",$E115=0,con_Ende=0),"k.A.",IF(VLOOKUP($D115,rng_ND,5,0)="Nein",VLOOKUP($D115,rng_ND,2,FALSE),MIN(VLOOKUP($D115,rng_ND,2,FALSE),A_Stammdaten!$B$19-D_SAV!$E115+1))),"k.A.")</f>
        <v>k.A.</v>
      </c>
      <c r="X115" s="343" t="str">
        <f t="shared" si="110"/>
        <v>k.A.</v>
      </c>
      <c r="Y115" s="62"/>
      <c r="Z115" s="48">
        <f t="shared" si="111"/>
        <v>0</v>
      </c>
      <c r="AA115" s="457"/>
      <c r="AB115" s="55">
        <f t="shared" si="92"/>
        <v>0</v>
      </c>
      <c r="AC115" s="55">
        <f>IF(A_Stammdaten!$B$25="ja",D_SAV!AA115,D_SAV!AB115)</f>
        <v>0</v>
      </c>
      <c r="AD115" s="478">
        <f>IF(AC115=0,0,IF(U115-(con_EOGJahr-D_SAV!E115)&lt;=0,AC115,AC115/V115))</f>
        <v>0</v>
      </c>
      <c r="AE115" s="478">
        <f>IFERROR(IF(AND(VLOOKUP(D115,rng_ND,5,FALSE)="Ja",D_SAV!T115="degressiv"),D_SAV!AC115*Y115/100,0),0)</f>
        <v>0</v>
      </c>
      <c r="AF115" s="55">
        <f>IFERROR(IF(VLOOKUP(D115,rng_ND,5,FALSE)="Ja",MAX(D_SAV!AD115:AE115),D_SAV!AD115),0)</f>
        <v>0</v>
      </c>
      <c r="AG115" s="55">
        <f t="shared" si="93"/>
        <v>0</v>
      </c>
      <c r="AH115" s="55">
        <f t="shared" si="94"/>
        <v>0</v>
      </c>
      <c r="AI115" s="55">
        <f t="shared" si="95"/>
        <v>0</v>
      </c>
      <c r="AJ115" s="55">
        <f t="shared" si="96"/>
        <v>0</v>
      </c>
      <c r="AK115" s="55">
        <f t="shared" si="82"/>
        <v>0</v>
      </c>
      <c r="AL115" s="55">
        <f t="shared" si="83"/>
        <v>0</v>
      </c>
      <c r="AM115" s="55">
        <f t="shared" si="84"/>
        <v>0</v>
      </c>
    </row>
    <row r="116" spans="1:39" x14ac:dyDescent="0.25">
      <c r="A116" s="47">
        <v>112</v>
      </c>
      <c r="B116" s="358" t="str">
        <f>IF(AND(E116&lt;&gt;0,D116&lt;&gt;0,F116&lt;&gt;0),IF(C116&lt;&gt;0,CONCATENATE(C116,"-AGr",VLOOKUP(D116,Listen!$A$2:$G$45,7,FALSE),"-",E116,"-",F116,),CONCATENATE("AGr",VLOOKUP(D116,Listen!$A$2:$G$45,7,FALSE),"-",E116,"-",F116)),"keine vollständige ID")</f>
        <v>keine vollständige ID</v>
      </c>
      <c r="C116" s="438">
        <f>'[2]III_SAV-Details_NB'!B122</f>
        <v>0</v>
      </c>
      <c r="D116" s="438">
        <f>'[2]III_SAV-Details_NB'!C122</f>
        <v>0</v>
      </c>
      <c r="E116" s="359">
        <f>'[2]III_SAV-Details_NB'!D122</f>
        <v>0</v>
      </c>
      <c r="F116" s="490"/>
      <c r="G116" s="281">
        <f>'[2]III_SAV-Details_NB'!X122</f>
        <v>0</v>
      </c>
      <c r="H116" s="281">
        <f t="shared" si="85"/>
        <v>0</v>
      </c>
      <c r="I116" s="281">
        <f>IF(con_EOGJahr=2025,'[2]III_SAV-Details_NB'!AA122,IF(con_EOGJahr=2026,'[2]III_SAV-Details_NB'!AB122,'[2]III_SAV-Details_NB'!AC122))</f>
        <v>0</v>
      </c>
      <c r="J116" s="282"/>
      <c r="K116" s="282"/>
      <c r="L116" s="282"/>
      <c r="M116" s="282"/>
      <c r="N116" s="282"/>
      <c r="O116" s="282"/>
      <c r="P116" s="52">
        <f t="shared" si="86"/>
        <v>0</v>
      </c>
      <c r="Q116" s="60"/>
      <c r="R116" s="53">
        <f t="shared" si="107"/>
        <v>0</v>
      </c>
      <c r="S116" s="59"/>
      <c r="T116" s="61"/>
      <c r="U116" s="342" t="str">
        <f t="shared" si="112"/>
        <v>k.A.</v>
      </c>
      <c r="V116" s="343" t="str">
        <f t="shared" si="109"/>
        <v>k.A.</v>
      </c>
      <c r="W116" s="343" t="str">
        <f>IFERROR(IF(OR($D116="",$E116=0,con_Ende=0),"k.A.",IF(VLOOKUP($D116,rng_ND,5,0)="Nein",VLOOKUP($D116,rng_ND,2,FALSE),MIN(VLOOKUP($D116,rng_ND,2,FALSE),A_Stammdaten!$B$19-D_SAV!$E116+1))),"k.A.")</f>
        <v>k.A.</v>
      </c>
      <c r="X116" s="343" t="str">
        <f t="shared" si="110"/>
        <v>k.A.</v>
      </c>
      <c r="Y116" s="62"/>
      <c r="Z116" s="48">
        <f t="shared" si="111"/>
        <v>0</v>
      </c>
      <c r="AA116" s="457"/>
      <c r="AB116" s="55">
        <f t="shared" si="92"/>
        <v>0</v>
      </c>
      <c r="AC116" s="55">
        <f>IF(A_Stammdaten!$B$25="ja",D_SAV!AA116,D_SAV!AB116)</f>
        <v>0</v>
      </c>
      <c r="AD116" s="478">
        <f>IF(AC116=0,0,IF(U116-(con_EOGJahr-D_SAV!E116)&lt;=0,AC116,AC116/V116))</f>
        <v>0</v>
      </c>
      <c r="AE116" s="478">
        <f>IFERROR(IF(AND(VLOOKUP(D116,rng_ND,5,FALSE)="Ja",D_SAV!T116="degressiv"),D_SAV!AC116*Y116/100,0),0)</f>
        <v>0</v>
      </c>
      <c r="AF116" s="55">
        <f>IFERROR(IF(VLOOKUP(D116,rng_ND,5,FALSE)="Ja",MAX(D_SAV!AD116:AE116),D_SAV!AD116),0)</f>
        <v>0</v>
      </c>
      <c r="AG116" s="55">
        <f t="shared" si="93"/>
        <v>0</v>
      </c>
      <c r="AH116" s="55">
        <f t="shared" si="94"/>
        <v>0</v>
      </c>
      <c r="AI116" s="55">
        <f t="shared" si="95"/>
        <v>0</v>
      </c>
      <c r="AJ116" s="55">
        <f t="shared" si="96"/>
        <v>0</v>
      </c>
      <c r="AK116" s="55">
        <f t="shared" si="82"/>
        <v>0</v>
      </c>
      <c r="AL116" s="55">
        <f t="shared" si="83"/>
        <v>0</v>
      </c>
      <c r="AM116" s="55">
        <f t="shared" si="84"/>
        <v>0</v>
      </c>
    </row>
    <row r="117" spans="1:39" x14ac:dyDescent="0.25">
      <c r="A117" s="47">
        <v>113</v>
      </c>
      <c r="B117" s="358" t="str">
        <f>IF(AND(E117&lt;&gt;0,D117&lt;&gt;0,F117&lt;&gt;0),IF(C117&lt;&gt;0,CONCATENATE(C117,"-AGr",VLOOKUP(D117,Listen!$A$2:$G$45,7,FALSE),"-",E117,"-",F117,),CONCATENATE("AGr",VLOOKUP(D117,Listen!$A$2:$G$45,7,FALSE),"-",E117,"-",F117)),"keine vollständige ID")</f>
        <v>keine vollständige ID</v>
      </c>
      <c r="C117" s="438">
        <f>'[2]III_SAV-Details_NB'!B123</f>
        <v>0</v>
      </c>
      <c r="D117" s="438">
        <f>'[2]III_SAV-Details_NB'!C123</f>
        <v>0</v>
      </c>
      <c r="E117" s="359">
        <f>'[2]III_SAV-Details_NB'!D123</f>
        <v>0</v>
      </c>
      <c r="F117" s="490"/>
      <c r="G117" s="281">
        <f>'[2]III_SAV-Details_NB'!X123</f>
        <v>0</v>
      </c>
      <c r="H117" s="281">
        <f t="shared" si="85"/>
        <v>0</v>
      </c>
      <c r="I117" s="281">
        <f>IF(con_EOGJahr=2025,'[2]III_SAV-Details_NB'!AA123,IF(con_EOGJahr=2026,'[2]III_SAV-Details_NB'!AB123,'[2]III_SAV-Details_NB'!AC123))</f>
        <v>0</v>
      </c>
      <c r="J117" s="282"/>
      <c r="K117" s="282"/>
      <c r="L117" s="282"/>
      <c r="M117" s="282"/>
      <c r="N117" s="282"/>
      <c r="O117" s="282"/>
      <c r="P117" s="52">
        <f t="shared" si="86"/>
        <v>0</v>
      </c>
      <c r="Q117" s="60"/>
      <c r="R117" s="53">
        <f t="shared" si="107"/>
        <v>0</v>
      </c>
      <c r="S117" s="59"/>
      <c r="T117" s="61"/>
      <c r="U117" s="342" t="str">
        <f t="shared" si="112"/>
        <v>k.A.</v>
      </c>
      <c r="V117" s="343" t="str">
        <f t="shared" si="109"/>
        <v>k.A.</v>
      </c>
      <c r="W117" s="343" t="str">
        <f>IFERROR(IF(OR($D117="",$E117=0,con_Ende=0),"k.A.",IF(VLOOKUP($D117,rng_ND,5,0)="Nein",VLOOKUP($D117,rng_ND,2,FALSE),MIN(VLOOKUP($D117,rng_ND,2,FALSE),A_Stammdaten!$B$19-D_SAV!$E117+1))),"k.A.")</f>
        <v>k.A.</v>
      </c>
      <c r="X117" s="343" t="str">
        <f t="shared" si="110"/>
        <v>k.A.</v>
      </c>
      <c r="Y117" s="62"/>
      <c r="Z117" s="48">
        <f t="shared" si="111"/>
        <v>0</v>
      </c>
      <c r="AA117" s="457"/>
      <c r="AB117" s="55">
        <f t="shared" si="92"/>
        <v>0</v>
      </c>
      <c r="AC117" s="55">
        <f>IF(A_Stammdaten!$B$25="ja",D_SAV!AA117,D_SAV!AB117)</f>
        <v>0</v>
      </c>
      <c r="AD117" s="478">
        <f>IF(AC117=0,0,IF(U117-(con_EOGJahr-D_SAV!E117)&lt;=0,AC117,AC117/V117))</f>
        <v>0</v>
      </c>
      <c r="AE117" s="478">
        <f>IFERROR(IF(AND(VLOOKUP(D117,rng_ND,5,FALSE)="Ja",D_SAV!T117="degressiv"),D_SAV!AC117*Y117/100,0),0)</f>
        <v>0</v>
      </c>
      <c r="AF117" s="55">
        <f>IFERROR(IF(VLOOKUP(D117,rng_ND,5,FALSE)="Ja",MAX(D_SAV!AD117:AE117),D_SAV!AD117),0)</f>
        <v>0</v>
      </c>
      <c r="AG117" s="55">
        <f t="shared" si="93"/>
        <v>0</v>
      </c>
      <c r="AH117" s="55">
        <f t="shared" si="94"/>
        <v>0</v>
      </c>
      <c r="AI117" s="55">
        <f t="shared" si="95"/>
        <v>0</v>
      </c>
      <c r="AJ117" s="55">
        <f t="shared" si="96"/>
        <v>0</v>
      </c>
      <c r="AK117" s="55">
        <f t="shared" si="82"/>
        <v>0</v>
      </c>
      <c r="AL117" s="55">
        <f t="shared" si="83"/>
        <v>0</v>
      </c>
      <c r="AM117" s="55">
        <f t="shared" si="84"/>
        <v>0</v>
      </c>
    </row>
    <row r="118" spans="1:39" x14ac:dyDescent="0.25">
      <c r="A118" s="47">
        <v>114</v>
      </c>
      <c r="B118" s="358" t="str">
        <f>IF(AND(E118&lt;&gt;0,D118&lt;&gt;0,F118&lt;&gt;0),IF(C118&lt;&gt;0,CONCATENATE(C118,"-AGr",VLOOKUP(D118,Listen!$A$2:$G$45,7,FALSE),"-",E118,"-",F118,),CONCATENATE("AGr",VLOOKUP(D118,Listen!$A$2:$G$45,7,FALSE),"-",E118,"-",F118)),"keine vollständige ID")</f>
        <v>keine vollständige ID</v>
      </c>
      <c r="C118" s="438">
        <f>'[2]III_SAV-Details_NB'!B124</f>
        <v>0</v>
      </c>
      <c r="D118" s="438">
        <f>'[2]III_SAV-Details_NB'!C124</f>
        <v>0</v>
      </c>
      <c r="E118" s="359">
        <f>'[2]III_SAV-Details_NB'!D124</f>
        <v>0</v>
      </c>
      <c r="F118" s="490"/>
      <c r="G118" s="281">
        <f>'[2]III_SAV-Details_NB'!X124</f>
        <v>0</v>
      </c>
      <c r="H118" s="281">
        <f t="shared" si="85"/>
        <v>0</v>
      </c>
      <c r="I118" s="281">
        <f>IF(con_EOGJahr=2025,'[2]III_SAV-Details_NB'!AA124,IF(con_EOGJahr=2026,'[2]III_SAV-Details_NB'!AB124,'[2]III_SAV-Details_NB'!AC124))</f>
        <v>0</v>
      </c>
      <c r="J118" s="282"/>
      <c r="K118" s="282"/>
      <c r="L118" s="282"/>
      <c r="M118" s="282"/>
      <c r="N118" s="282"/>
      <c r="O118" s="282"/>
      <c r="P118" s="52">
        <f t="shared" si="86"/>
        <v>0</v>
      </c>
      <c r="Q118" s="60"/>
      <c r="R118" s="53">
        <f t="shared" si="107"/>
        <v>0</v>
      </c>
      <c r="S118" s="59"/>
      <c r="T118" s="61"/>
      <c r="U118" s="342" t="str">
        <f t="shared" si="112"/>
        <v>k.A.</v>
      </c>
      <c r="V118" s="343" t="str">
        <f t="shared" si="109"/>
        <v>k.A.</v>
      </c>
      <c r="W118" s="343" t="str">
        <f>IFERROR(IF(OR($D118="",$E118=0,con_Ende=0),"k.A.",IF(VLOOKUP($D118,rng_ND,5,0)="Nein",VLOOKUP($D118,rng_ND,2,FALSE),MIN(VLOOKUP($D118,rng_ND,2,FALSE),A_Stammdaten!$B$19-D_SAV!$E118+1))),"k.A.")</f>
        <v>k.A.</v>
      </c>
      <c r="X118" s="343" t="str">
        <f t="shared" si="110"/>
        <v>k.A.</v>
      </c>
      <c r="Y118" s="62"/>
      <c r="Z118" s="48">
        <f t="shared" si="111"/>
        <v>0</v>
      </c>
      <c r="AA118" s="457"/>
      <c r="AB118" s="55">
        <f t="shared" si="92"/>
        <v>0</v>
      </c>
      <c r="AC118" s="55">
        <f>IF(A_Stammdaten!$B$25="ja",D_SAV!AA118,D_SAV!AB118)</f>
        <v>0</v>
      </c>
      <c r="AD118" s="478">
        <f>IF(AC118=0,0,IF(U118-(con_EOGJahr-D_SAV!E118)&lt;=0,AC118,AC118/V118))</f>
        <v>0</v>
      </c>
      <c r="AE118" s="478">
        <f>IFERROR(IF(AND(VLOOKUP(D118,rng_ND,5,FALSE)="Ja",D_SAV!T118="degressiv"),D_SAV!AC118*Y118/100,0),0)</f>
        <v>0</v>
      </c>
      <c r="AF118" s="55">
        <f>IFERROR(IF(VLOOKUP(D118,rng_ND,5,FALSE)="Ja",MAX(D_SAV!AD118:AE118),D_SAV!AD118),0)</f>
        <v>0</v>
      </c>
      <c r="AG118" s="55">
        <f t="shared" si="93"/>
        <v>0</v>
      </c>
      <c r="AH118" s="55">
        <f t="shared" si="94"/>
        <v>0</v>
      </c>
      <c r="AI118" s="55">
        <f t="shared" si="95"/>
        <v>0</v>
      </c>
      <c r="AJ118" s="55">
        <f t="shared" si="96"/>
        <v>0</v>
      </c>
      <c r="AK118" s="55">
        <f t="shared" si="82"/>
        <v>0</v>
      </c>
      <c r="AL118" s="55">
        <f t="shared" si="83"/>
        <v>0</v>
      </c>
      <c r="AM118" s="55">
        <f t="shared" si="84"/>
        <v>0</v>
      </c>
    </row>
    <row r="119" spans="1:39" x14ac:dyDescent="0.25">
      <c r="A119" s="47">
        <v>115</v>
      </c>
      <c r="B119" s="358" t="str">
        <f>IF(AND(E119&lt;&gt;0,D119&lt;&gt;0,F119&lt;&gt;0),IF(C119&lt;&gt;0,CONCATENATE(C119,"-AGr",VLOOKUP(D119,Listen!$A$2:$G$45,7,FALSE),"-",E119,"-",F119,),CONCATENATE("AGr",VLOOKUP(D119,Listen!$A$2:$G$45,7,FALSE),"-",E119,"-",F119)),"keine vollständige ID")</f>
        <v>keine vollständige ID</v>
      </c>
      <c r="C119" s="438">
        <f>'[2]III_SAV-Details_NB'!B125</f>
        <v>0</v>
      </c>
      <c r="D119" s="438">
        <f>'[2]III_SAV-Details_NB'!C125</f>
        <v>0</v>
      </c>
      <c r="E119" s="359">
        <f>'[2]III_SAV-Details_NB'!D125</f>
        <v>0</v>
      </c>
      <c r="F119" s="490"/>
      <c r="G119" s="281">
        <f>'[2]III_SAV-Details_NB'!X125</f>
        <v>0</v>
      </c>
      <c r="H119" s="281">
        <f t="shared" si="85"/>
        <v>0</v>
      </c>
      <c r="I119" s="281">
        <f>IF(con_EOGJahr=2025,'[2]III_SAV-Details_NB'!AA125,IF(con_EOGJahr=2026,'[2]III_SAV-Details_NB'!AB125,'[2]III_SAV-Details_NB'!AC125))</f>
        <v>0</v>
      </c>
      <c r="J119" s="282"/>
      <c r="K119" s="282"/>
      <c r="L119" s="282"/>
      <c r="M119" s="282"/>
      <c r="N119" s="282"/>
      <c r="O119" s="282"/>
      <c r="P119" s="52">
        <f t="shared" si="86"/>
        <v>0</v>
      </c>
      <c r="Q119" s="60"/>
      <c r="R119" s="53">
        <f t="shared" si="107"/>
        <v>0</v>
      </c>
      <c r="S119" s="59"/>
      <c r="T119" s="61"/>
      <c r="U119" s="342" t="str">
        <f t="shared" si="112"/>
        <v>k.A.</v>
      </c>
      <c r="V119" s="343" t="str">
        <f t="shared" si="109"/>
        <v>k.A.</v>
      </c>
      <c r="W119" s="343" t="str">
        <f>IFERROR(IF(OR($D119="",$E119=0,con_Ende=0),"k.A.",IF(VLOOKUP($D119,rng_ND,5,0)="Nein",VLOOKUP($D119,rng_ND,2,FALSE),MIN(VLOOKUP($D119,rng_ND,2,FALSE),A_Stammdaten!$B$19-D_SAV!$E119+1))),"k.A.")</f>
        <v>k.A.</v>
      </c>
      <c r="X119" s="343" t="str">
        <f t="shared" si="110"/>
        <v>k.A.</v>
      </c>
      <c r="Y119" s="62"/>
      <c r="Z119" s="48">
        <f t="shared" si="111"/>
        <v>0</v>
      </c>
      <c r="AA119" s="457"/>
      <c r="AB119" s="55">
        <f t="shared" si="92"/>
        <v>0</v>
      </c>
      <c r="AC119" s="55">
        <f>IF(A_Stammdaten!$B$25="ja",D_SAV!AA119,D_SAV!AB119)</f>
        <v>0</v>
      </c>
      <c r="AD119" s="478">
        <f>IF(AC119=0,0,IF(U119-(con_EOGJahr-D_SAV!E119)&lt;=0,AC119,AC119/V119))</f>
        <v>0</v>
      </c>
      <c r="AE119" s="478">
        <f>IFERROR(IF(AND(VLOOKUP(D119,rng_ND,5,FALSE)="Ja",D_SAV!T119="degressiv"),D_SAV!AC119*Y119/100,0),0)</f>
        <v>0</v>
      </c>
      <c r="AF119" s="55">
        <f>IFERROR(IF(VLOOKUP(D119,rng_ND,5,FALSE)="Ja",MAX(D_SAV!AD119:AE119),D_SAV!AD119),0)</f>
        <v>0</v>
      </c>
      <c r="AG119" s="55">
        <f t="shared" si="93"/>
        <v>0</v>
      </c>
      <c r="AH119" s="55">
        <f t="shared" si="94"/>
        <v>0</v>
      </c>
      <c r="AI119" s="55">
        <f t="shared" si="95"/>
        <v>0</v>
      </c>
      <c r="AJ119" s="55">
        <f t="shared" si="96"/>
        <v>0</v>
      </c>
      <c r="AK119" s="55">
        <f t="shared" si="82"/>
        <v>0</v>
      </c>
      <c r="AL119" s="55">
        <f t="shared" si="83"/>
        <v>0</v>
      </c>
      <c r="AM119" s="55">
        <f t="shared" si="84"/>
        <v>0</v>
      </c>
    </row>
    <row r="120" spans="1:39" x14ac:dyDescent="0.25">
      <c r="A120" s="47">
        <v>116</v>
      </c>
      <c r="B120" s="358" t="str">
        <f>IF(AND(E120&lt;&gt;0,D120&lt;&gt;0,F120&lt;&gt;0),IF(C120&lt;&gt;0,CONCATENATE(C120,"-AGr",VLOOKUP(D120,Listen!$A$2:$G$45,7,FALSE),"-",E120,"-",F120,),CONCATENATE("AGr",VLOOKUP(D120,Listen!$A$2:$G$45,7,FALSE),"-",E120,"-",F120)),"keine vollständige ID")</f>
        <v>keine vollständige ID</v>
      </c>
      <c r="C120" s="438">
        <f>'[2]III_SAV-Details_NB'!B126</f>
        <v>0</v>
      </c>
      <c r="D120" s="438">
        <f>'[2]III_SAV-Details_NB'!C126</f>
        <v>0</v>
      </c>
      <c r="E120" s="359">
        <f>'[2]III_SAV-Details_NB'!D126</f>
        <v>0</v>
      </c>
      <c r="F120" s="490"/>
      <c r="G120" s="281">
        <f>'[2]III_SAV-Details_NB'!X126</f>
        <v>0</v>
      </c>
      <c r="H120" s="281">
        <f t="shared" si="85"/>
        <v>0</v>
      </c>
      <c r="I120" s="281">
        <f>IF(con_EOGJahr=2025,'[2]III_SAV-Details_NB'!AA126,IF(con_EOGJahr=2026,'[2]III_SAV-Details_NB'!AB126,'[2]III_SAV-Details_NB'!AC126))</f>
        <v>0</v>
      </c>
      <c r="J120" s="282"/>
      <c r="K120" s="282"/>
      <c r="L120" s="282"/>
      <c r="M120" s="282"/>
      <c r="N120" s="282"/>
      <c r="O120" s="282"/>
      <c r="P120" s="52">
        <f t="shared" si="86"/>
        <v>0</v>
      </c>
      <c r="Q120" s="60"/>
      <c r="R120" s="53">
        <f t="shared" si="107"/>
        <v>0</v>
      </c>
      <c r="S120" s="59"/>
      <c r="T120" s="61"/>
      <c r="U120" s="342" t="str">
        <f t="shared" si="112"/>
        <v>k.A.</v>
      </c>
      <c r="V120" s="343" t="str">
        <f t="shared" si="109"/>
        <v>k.A.</v>
      </c>
      <c r="W120" s="343" t="str">
        <f>IFERROR(IF(OR($D120="",$E120=0,con_Ende=0),"k.A.",IF(VLOOKUP($D120,rng_ND,5,0)="Nein",VLOOKUP($D120,rng_ND,2,FALSE),MIN(VLOOKUP($D120,rng_ND,2,FALSE),A_Stammdaten!$B$19-D_SAV!$E120+1))),"k.A.")</f>
        <v>k.A.</v>
      </c>
      <c r="X120" s="343" t="str">
        <f t="shared" si="110"/>
        <v>k.A.</v>
      </c>
      <c r="Y120" s="62"/>
      <c r="Z120" s="48">
        <f t="shared" si="111"/>
        <v>0</v>
      </c>
      <c r="AA120" s="457"/>
      <c r="AB120" s="55">
        <f t="shared" si="92"/>
        <v>0</v>
      </c>
      <c r="AC120" s="55">
        <f>IF(A_Stammdaten!$B$25="ja",D_SAV!AA120,D_SAV!AB120)</f>
        <v>0</v>
      </c>
      <c r="AD120" s="478">
        <f>IF(AC120=0,0,IF(U120-(con_EOGJahr-D_SAV!E120)&lt;=0,AC120,AC120/V120))</f>
        <v>0</v>
      </c>
      <c r="AE120" s="478">
        <f>IFERROR(IF(AND(VLOOKUP(D120,rng_ND,5,FALSE)="Ja",D_SAV!T120="degressiv"),D_SAV!AC120*Y120/100,0),0)</f>
        <v>0</v>
      </c>
      <c r="AF120" s="55">
        <f>IFERROR(IF(VLOOKUP(D120,rng_ND,5,FALSE)="Ja",MAX(D_SAV!AD120:AE120),D_SAV!AD120),0)</f>
        <v>0</v>
      </c>
      <c r="AG120" s="55">
        <f t="shared" si="93"/>
        <v>0</v>
      </c>
      <c r="AH120" s="55">
        <f t="shared" si="94"/>
        <v>0</v>
      </c>
      <c r="AI120" s="55">
        <f t="shared" si="95"/>
        <v>0</v>
      </c>
      <c r="AJ120" s="55">
        <f t="shared" si="96"/>
        <v>0</v>
      </c>
      <c r="AK120" s="55">
        <f t="shared" si="82"/>
        <v>0</v>
      </c>
      <c r="AL120" s="55">
        <f t="shared" si="83"/>
        <v>0</v>
      </c>
      <c r="AM120" s="55">
        <f t="shared" si="84"/>
        <v>0</v>
      </c>
    </row>
    <row r="121" spans="1:39" x14ac:dyDescent="0.25">
      <c r="A121" s="47">
        <v>117</v>
      </c>
      <c r="B121" s="358" t="str">
        <f>IF(AND(E121&lt;&gt;0,D121&lt;&gt;0,F121&lt;&gt;0),IF(C121&lt;&gt;0,CONCATENATE(C121,"-AGr",VLOOKUP(D121,Listen!$A$2:$G$45,7,FALSE),"-",E121,"-",F121,),CONCATENATE("AGr",VLOOKUP(D121,Listen!$A$2:$G$45,7,FALSE),"-",E121,"-",F121)),"keine vollständige ID")</f>
        <v>keine vollständige ID</v>
      </c>
      <c r="C121" s="438">
        <f>'[2]III_SAV-Details_NB'!B127</f>
        <v>0</v>
      </c>
      <c r="D121" s="438">
        <f>'[2]III_SAV-Details_NB'!C127</f>
        <v>0</v>
      </c>
      <c r="E121" s="359">
        <f>'[2]III_SAV-Details_NB'!D127</f>
        <v>0</v>
      </c>
      <c r="F121" s="490"/>
      <c r="G121" s="281">
        <f>'[2]III_SAV-Details_NB'!X127</f>
        <v>0</v>
      </c>
      <c r="H121" s="281">
        <f t="shared" si="85"/>
        <v>0</v>
      </c>
      <c r="I121" s="281">
        <f>IF(con_EOGJahr=2025,'[2]III_SAV-Details_NB'!AA127,IF(con_EOGJahr=2026,'[2]III_SAV-Details_NB'!AB127,'[2]III_SAV-Details_NB'!AC127))</f>
        <v>0</v>
      </c>
      <c r="J121" s="282"/>
      <c r="K121" s="282"/>
      <c r="L121" s="282"/>
      <c r="M121" s="282"/>
      <c r="N121" s="282"/>
      <c r="O121" s="282"/>
      <c r="P121" s="52">
        <f t="shared" si="86"/>
        <v>0</v>
      </c>
      <c r="Q121" s="60"/>
      <c r="R121" s="53">
        <f t="shared" si="107"/>
        <v>0</v>
      </c>
      <c r="S121" s="59"/>
      <c r="T121" s="61"/>
      <c r="U121" s="342" t="str">
        <f t="shared" si="112"/>
        <v>k.A.</v>
      </c>
      <c r="V121" s="343" t="str">
        <f t="shared" si="109"/>
        <v>k.A.</v>
      </c>
      <c r="W121" s="343" t="str">
        <f>IFERROR(IF(OR($D121="",$E121=0,con_Ende=0),"k.A.",IF(VLOOKUP($D121,rng_ND,5,0)="Nein",VLOOKUP($D121,rng_ND,2,FALSE),MIN(VLOOKUP($D121,rng_ND,2,FALSE),A_Stammdaten!$B$19-D_SAV!$E121+1))),"k.A.")</f>
        <v>k.A.</v>
      </c>
      <c r="X121" s="343" t="str">
        <f t="shared" si="110"/>
        <v>k.A.</v>
      </c>
      <c r="Y121" s="62"/>
      <c r="Z121" s="48">
        <f t="shared" si="111"/>
        <v>0</v>
      </c>
      <c r="AA121" s="457"/>
      <c r="AB121" s="55">
        <f t="shared" si="92"/>
        <v>0</v>
      </c>
      <c r="AC121" s="55">
        <f>IF(A_Stammdaten!$B$25="ja",D_SAV!AA121,D_SAV!AB121)</f>
        <v>0</v>
      </c>
      <c r="AD121" s="478">
        <f>IF(AC121=0,0,IF(U121-(con_EOGJahr-D_SAV!E121)&lt;=0,AC121,AC121/V121))</f>
        <v>0</v>
      </c>
      <c r="AE121" s="478">
        <f>IFERROR(IF(AND(VLOOKUP(D121,rng_ND,5,FALSE)="Ja",D_SAV!T121="degressiv"),D_SAV!AC121*Y121/100,0),0)</f>
        <v>0</v>
      </c>
      <c r="AF121" s="55">
        <f>IFERROR(IF(VLOOKUP(D121,rng_ND,5,FALSE)="Ja",MAX(D_SAV!AD121:AE121),D_SAV!AD121),0)</f>
        <v>0</v>
      </c>
      <c r="AG121" s="55">
        <f t="shared" si="93"/>
        <v>0</v>
      </c>
      <c r="AH121" s="55">
        <f t="shared" si="94"/>
        <v>0</v>
      </c>
      <c r="AI121" s="55">
        <f t="shared" si="95"/>
        <v>0</v>
      </c>
      <c r="AJ121" s="55">
        <f t="shared" si="96"/>
        <v>0</v>
      </c>
      <c r="AK121" s="55">
        <f t="shared" si="82"/>
        <v>0</v>
      </c>
      <c r="AL121" s="55">
        <f t="shared" si="83"/>
        <v>0</v>
      </c>
      <c r="AM121" s="55">
        <f t="shared" si="84"/>
        <v>0</v>
      </c>
    </row>
    <row r="122" spans="1:39" x14ac:dyDescent="0.25">
      <c r="A122" s="47">
        <v>118</v>
      </c>
      <c r="B122" s="358" t="str">
        <f>IF(AND(E122&lt;&gt;0,D122&lt;&gt;0,F122&lt;&gt;0),IF(C122&lt;&gt;0,CONCATENATE(C122,"-AGr",VLOOKUP(D122,Listen!$A$2:$G$45,7,FALSE),"-",E122,"-",F122,),CONCATENATE("AGr",VLOOKUP(D122,Listen!$A$2:$G$45,7,FALSE),"-",E122,"-",F122)),"keine vollständige ID")</f>
        <v>keine vollständige ID</v>
      </c>
      <c r="C122" s="438">
        <f>'[2]III_SAV-Details_NB'!B128</f>
        <v>0</v>
      </c>
      <c r="D122" s="438">
        <f>'[2]III_SAV-Details_NB'!C128</f>
        <v>0</v>
      </c>
      <c r="E122" s="359">
        <f>'[2]III_SAV-Details_NB'!D128</f>
        <v>0</v>
      </c>
      <c r="F122" s="490"/>
      <c r="G122" s="281">
        <f>'[2]III_SAV-Details_NB'!X128</f>
        <v>0</v>
      </c>
      <c r="H122" s="281">
        <f t="shared" si="85"/>
        <v>0</v>
      </c>
      <c r="I122" s="281">
        <f>IF(con_EOGJahr=2025,'[2]III_SAV-Details_NB'!AA128,IF(con_EOGJahr=2026,'[2]III_SAV-Details_NB'!AB128,'[2]III_SAV-Details_NB'!AC128))</f>
        <v>0</v>
      </c>
      <c r="J122" s="282"/>
      <c r="K122" s="282"/>
      <c r="L122" s="282"/>
      <c r="M122" s="282"/>
      <c r="N122" s="282"/>
      <c r="O122" s="282"/>
      <c r="P122" s="52">
        <f t="shared" si="86"/>
        <v>0</v>
      </c>
      <c r="Q122" s="60"/>
      <c r="R122" s="53">
        <f t="shared" si="107"/>
        <v>0</v>
      </c>
      <c r="S122" s="59"/>
      <c r="T122" s="61"/>
      <c r="U122" s="342" t="str">
        <f t="shared" si="112"/>
        <v>k.A.</v>
      </c>
      <c r="V122" s="343" t="str">
        <f t="shared" si="109"/>
        <v>k.A.</v>
      </c>
      <c r="W122" s="343" t="str">
        <f>IFERROR(IF(OR($D122="",$E122=0,con_Ende=0),"k.A.",IF(VLOOKUP($D122,rng_ND,5,0)="Nein",VLOOKUP($D122,rng_ND,2,FALSE),MIN(VLOOKUP($D122,rng_ND,2,FALSE),A_Stammdaten!$B$19-D_SAV!$E122+1))),"k.A.")</f>
        <v>k.A.</v>
      </c>
      <c r="X122" s="343" t="str">
        <f t="shared" si="110"/>
        <v>k.A.</v>
      </c>
      <c r="Y122" s="62"/>
      <c r="Z122" s="48">
        <f t="shared" si="111"/>
        <v>0</v>
      </c>
      <c r="AA122" s="457"/>
      <c r="AB122" s="55">
        <f t="shared" si="92"/>
        <v>0</v>
      </c>
      <c r="AC122" s="55">
        <f>IF(A_Stammdaten!$B$25="ja",D_SAV!AA122,D_SAV!AB122)</f>
        <v>0</v>
      </c>
      <c r="AD122" s="478">
        <f>IF(AC122=0,0,IF(U122-(con_EOGJahr-D_SAV!E122)&lt;=0,AC122,AC122/V122))</f>
        <v>0</v>
      </c>
      <c r="AE122" s="478">
        <f>IFERROR(IF(AND(VLOOKUP(D122,rng_ND,5,FALSE)="Ja",D_SAV!T122="degressiv"),D_SAV!AC122*Y122/100,0),0)</f>
        <v>0</v>
      </c>
      <c r="AF122" s="55">
        <f>IFERROR(IF(VLOOKUP(D122,rng_ND,5,FALSE)="Ja",MAX(D_SAV!AD122:AE122),D_SAV!AD122),0)</f>
        <v>0</v>
      </c>
      <c r="AG122" s="55">
        <f t="shared" si="93"/>
        <v>0</v>
      </c>
      <c r="AH122" s="55">
        <f t="shared" si="94"/>
        <v>0</v>
      </c>
      <c r="AI122" s="55">
        <f t="shared" si="95"/>
        <v>0</v>
      </c>
      <c r="AJ122" s="55">
        <f t="shared" si="96"/>
        <v>0</v>
      </c>
      <c r="AK122" s="55">
        <f t="shared" si="82"/>
        <v>0</v>
      </c>
      <c r="AL122" s="55">
        <f t="shared" si="83"/>
        <v>0</v>
      </c>
      <c r="AM122" s="55">
        <f t="shared" si="84"/>
        <v>0</v>
      </c>
    </row>
    <row r="123" spans="1:39" x14ac:dyDescent="0.25">
      <c r="A123" s="47">
        <v>119</v>
      </c>
      <c r="B123" s="358" t="str">
        <f>IF(AND(E123&lt;&gt;0,D123&lt;&gt;0,F123&lt;&gt;0),IF(C123&lt;&gt;0,CONCATENATE(C123,"-AGr",VLOOKUP(D123,Listen!$A$2:$G$45,7,FALSE),"-",E123,"-",F123,),CONCATENATE("AGr",VLOOKUP(D123,Listen!$A$2:$G$45,7,FALSE),"-",E123,"-",F123)),"keine vollständige ID")</f>
        <v>keine vollständige ID</v>
      </c>
      <c r="C123" s="438">
        <f>'[2]III_SAV-Details_NB'!B129</f>
        <v>0</v>
      </c>
      <c r="D123" s="438">
        <f>'[2]III_SAV-Details_NB'!C129</f>
        <v>0</v>
      </c>
      <c r="E123" s="359">
        <f>'[2]III_SAV-Details_NB'!D129</f>
        <v>0</v>
      </c>
      <c r="F123" s="490"/>
      <c r="G123" s="281">
        <f>'[2]III_SAV-Details_NB'!X129</f>
        <v>0</v>
      </c>
      <c r="H123" s="281">
        <f t="shared" si="85"/>
        <v>0</v>
      </c>
      <c r="I123" s="281">
        <f>IF(con_EOGJahr=2025,'[2]III_SAV-Details_NB'!AA129,IF(con_EOGJahr=2026,'[2]III_SAV-Details_NB'!AB129,'[2]III_SAV-Details_NB'!AC129))</f>
        <v>0</v>
      </c>
      <c r="J123" s="282"/>
      <c r="K123" s="282"/>
      <c r="L123" s="282"/>
      <c r="M123" s="282"/>
      <c r="N123" s="282"/>
      <c r="O123" s="282"/>
      <c r="P123" s="52">
        <f t="shared" si="86"/>
        <v>0</v>
      </c>
      <c r="Q123" s="60"/>
      <c r="R123" s="53">
        <f t="shared" si="107"/>
        <v>0</v>
      </c>
      <c r="S123" s="59"/>
      <c r="T123" s="61"/>
      <c r="U123" s="342" t="str">
        <f t="shared" si="112"/>
        <v>k.A.</v>
      </c>
      <c r="V123" s="343" t="str">
        <f t="shared" si="109"/>
        <v>k.A.</v>
      </c>
      <c r="W123" s="343" t="str">
        <f>IFERROR(IF(OR($D123="",$E123=0,con_Ende=0),"k.A.",IF(VLOOKUP($D123,rng_ND,5,0)="Nein",VLOOKUP($D123,rng_ND,2,FALSE),MIN(VLOOKUP($D123,rng_ND,2,FALSE),A_Stammdaten!$B$19-D_SAV!$E123+1))),"k.A.")</f>
        <v>k.A.</v>
      </c>
      <c r="X123" s="343" t="str">
        <f t="shared" si="110"/>
        <v>k.A.</v>
      </c>
      <c r="Y123" s="62"/>
      <c r="Z123" s="48">
        <f t="shared" si="111"/>
        <v>0</v>
      </c>
      <c r="AA123" s="457"/>
      <c r="AB123" s="55">
        <f t="shared" si="92"/>
        <v>0</v>
      </c>
      <c r="AC123" s="55">
        <f>IF(A_Stammdaten!$B$25="ja",D_SAV!AA123,D_SAV!AB123)</f>
        <v>0</v>
      </c>
      <c r="AD123" s="478">
        <f>IF(AC123=0,0,IF(U123-(con_EOGJahr-D_SAV!E123)&lt;=0,AC123,AC123/V123))</f>
        <v>0</v>
      </c>
      <c r="AE123" s="478">
        <f>IFERROR(IF(AND(VLOOKUP(D123,rng_ND,5,FALSE)="Ja",D_SAV!T123="degressiv"),D_SAV!AC123*Y123/100,0),0)</f>
        <v>0</v>
      </c>
      <c r="AF123" s="55">
        <f>IFERROR(IF(VLOOKUP(D123,rng_ND,5,FALSE)="Ja",MAX(D_SAV!AD123:AE123),D_SAV!AD123),0)</f>
        <v>0</v>
      </c>
      <c r="AG123" s="55">
        <f t="shared" si="93"/>
        <v>0</v>
      </c>
      <c r="AH123" s="55">
        <f t="shared" si="94"/>
        <v>0</v>
      </c>
      <c r="AI123" s="55">
        <f t="shared" si="95"/>
        <v>0</v>
      </c>
      <c r="AJ123" s="55">
        <f t="shared" si="96"/>
        <v>0</v>
      </c>
      <c r="AK123" s="55">
        <f t="shared" si="82"/>
        <v>0</v>
      </c>
      <c r="AL123" s="55">
        <f t="shared" si="83"/>
        <v>0</v>
      </c>
      <c r="AM123" s="55">
        <f t="shared" si="84"/>
        <v>0</v>
      </c>
    </row>
    <row r="124" spans="1:39" x14ac:dyDescent="0.25">
      <c r="A124" s="47">
        <v>120</v>
      </c>
      <c r="B124" s="358" t="str">
        <f>IF(AND(E124&lt;&gt;0,D124&lt;&gt;0,F124&lt;&gt;0),IF(C124&lt;&gt;0,CONCATENATE(C124,"-AGr",VLOOKUP(D124,Listen!$A$2:$G$45,7,FALSE),"-",E124,"-",F124,),CONCATENATE("AGr",VLOOKUP(D124,Listen!$A$2:$G$45,7,FALSE),"-",E124,"-",F124)),"keine vollständige ID")</f>
        <v>keine vollständige ID</v>
      </c>
      <c r="C124" s="438">
        <f>'[2]III_SAV-Details_NB'!B130</f>
        <v>0</v>
      </c>
      <c r="D124" s="438">
        <f>'[2]III_SAV-Details_NB'!C130</f>
        <v>0</v>
      </c>
      <c r="E124" s="359">
        <f>'[2]III_SAV-Details_NB'!D130</f>
        <v>0</v>
      </c>
      <c r="F124" s="490"/>
      <c r="G124" s="281">
        <f>'[2]III_SAV-Details_NB'!X130</f>
        <v>0</v>
      </c>
      <c r="H124" s="281">
        <f t="shared" si="85"/>
        <v>0</v>
      </c>
      <c r="I124" s="281">
        <f>IF(con_EOGJahr=2025,'[2]III_SAV-Details_NB'!AA130,IF(con_EOGJahr=2026,'[2]III_SAV-Details_NB'!AB130,'[2]III_SAV-Details_NB'!AC130))</f>
        <v>0</v>
      </c>
      <c r="J124" s="282"/>
      <c r="K124" s="282"/>
      <c r="L124" s="282"/>
      <c r="M124" s="282"/>
      <c r="N124" s="282"/>
      <c r="O124" s="282"/>
      <c r="P124" s="52">
        <f t="shared" si="86"/>
        <v>0</v>
      </c>
      <c r="Q124" s="60"/>
      <c r="R124" s="53">
        <f t="shared" si="107"/>
        <v>0</v>
      </c>
      <c r="S124" s="59"/>
      <c r="T124" s="61"/>
      <c r="U124" s="342" t="str">
        <f t="shared" si="112"/>
        <v>k.A.</v>
      </c>
      <c r="V124" s="343" t="str">
        <f t="shared" si="109"/>
        <v>k.A.</v>
      </c>
      <c r="W124" s="343" t="str">
        <f>IFERROR(IF(OR($D124="",$E124=0,con_Ende=0),"k.A.",IF(VLOOKUP($D124,rng_ND,5,0)="Nein",VLOOKUP($D124,rng_ND,2,FALSE),MIN(VLOOKUP($D124,rng_ND,2,FALSE),A_Stammdaten!$B$19-D_SAV!$E124+1))),"k.A.")</f>
        <v>k.A.</v>
      </c>
      <c r="X124" s="343" t="str">
        <f t="shared" si="110"/>
        <v>k.A.</v>
      </c>
      <c r="Y124" s="62"/>
      <c r="Z124" s="48">
        <f t="shared" si="111"/>
        <v>0</v>
      </c>
      <c r="AA124" s="457"/>
      <c r="AB124" s="55">
        <f t="shared" si="92"/>
        <v>0</v>
      </c>
      <c r="AC124" s="55">
        <f>IF(A_Stammdaten!$B$25="ja",D_SAV!AA124,D_SAV!AB124)</f>
        <v>0</v>
      </c>
      <c r="AD124" s="478">
        <f>IF(AC124=0,0,IF(U124-(con_EOGJahr-D_SAV!E124)&lt;=0,AC124,AC124/V124))</f>
        <v>0</v>
      </c>
      <c r="AE124" s="478">
        <f>IFERROR(IF(AND(VLOOKUP(D124,rng_ND,5,FALSE)="Ja",D_SAV!T124="degressiv"),D_SAV!AC124*Y124/100,0),0)</f>
        <v>0</v>
      </c>
      <c r="AF124" s="55">
        <f>IFERROR(IF(VLOOKUP(D124,rng_ND,5,FALSE)="Ja",MAX(D_SAV!AD124:AE124),D_SAV!AD124),0)</f>
        <v>0</v>
      </c>
      <c r="AG124" s="55">
        <f t="shared" si="93"/>
        <v>0</v>
      </c>
      <c r="AH124" s="55">
        <f t="shared" si="94"/>
        <v>0</v>
      </c>
      <c r="AI124" s="55">
        <f t="shared" si="95"/>
        <v>0</v>
      </c>
      <c r="AJ124" s="55">
        <f t="shared" si="96"/>
        <v>0</v>
      </c>
      <c r="AK124" s="55">
        <f t="shared" si="82"/>
        <v>0</v>
      </c>
      <c r="AL124" s="55">
        <f t="shared" si="83"/>
        <v>0</v>
      </c>
      <c r="AM124" s="55">
        <f t="shared" si="84"/>
        <v>0</v>
      </c>
    </row>
    <row r="125" spans="1:39" x14ac:dyDescent="0.25">
      <c r="A125" s="47">
        <v>121</v>
      </c>
      <c r="B125" s="358" t="str">
        <f>IF(AND(E125&lt;&gt;0,D125&lt;&gt;0,F125&lt;&gt;0),IF(C125&lt;&gt;0,CONCATENATE(C125,"-AGr",VLOOKUP(D125,Listen!$A$2:$G$45,7,FALSE),"-",E125,"-",F125,),CONCATENATE("AGr",VLOOKUP(D125,Listen!$A$2:$G$45,7,FALSE),"-",E125,"-",F125)),"keine vollständige ID")</f>
        <v>keine vollständige ID</v>
      </c>
      <c r="C125" s="438">
        <f>'[2]III_SAV-Details_NB'!B131</f>
        <v>0</v>
      </c>
      <c r="D125" s="438">
        <f>'[2]III_SAV-Details_NB'!C131</f>
        <v>0</v>
      </c>
      <c r="E125" s="359">
        <f>'[2]III_SAV-Details_NB'!D131</f>
        <v>0</v>
      </c>
      <c r="F125" s="490"/>
      <c r="G125" s="281">
        <f>'[2]III_SAV-Details_NB'!X131</f>
        <v>0</v>
      </c>
      <c r="H125" s="281">
        <f t="shared" si="85"/>
        <v>0</v>
      </c>
      <c r="I125" s="281">
        <f>IF(con_EOGJahr=2025,'[2]III_SAV-Details_NB'!AA131,IF(con_EOGJahr=2026,'[2]III_SAV-Details_NB'!AB131,'[2]III_SAV-Details_NB'!AC131))</f>
        <v>0</v>
      </c>
      <c r="J125" s="282"/>
      <c r="K125" s="282"/>
      <c r="L125" s="282"/>
      <c r="M125" s="282"/>
      <c r="N125" s="282"/>
      <c r="O125" s="282"/>
      <c r="P125" s="52">
        <f t="shared" si="86"/>
        <v>0</v>
      </c>
      <c r="Q125" s="60"/>
      <c r="R125" s="53">
        <f t="shared" si="107"/>
        <v>0</v>
      </c>
      <c r="S125" s="59"/>
      <c r="T125" s="61"/>
      <c r="U125" s="342" t="str">
        <f t="shared" si="112"/>
        <v>k.A.</v>
      </c>
      <c r="V125" s="343" t="str">
        <f t="shared" si="109"/>
        <v>k.A.</v>
      </c>
      <c r="W125" s="343" t="str">
        <f>IFERROR(IF(OR($D125="",$E125=0,con_Ende=0),"k.A.",IF(VLOOKUP($D125,rng_ND,5,0)="Nein",VLOOKUP($D125,rng_ND,2,FALSE),MIN(VLOOKUP($D125,rng_ND,2,FALSE),A_Stammdaten!$B$19-D_SAV!$E125+1))),"k.A.")</f>
        <v>k.A.</v>
      </c>
      <c r="X125" s="343" t="str">
        <f t="shared" si="110"/>
        <v>k.A.</v>
      </c>
      <c r="Y125" s="62"/>
      <c r="Z125" s="48">
        <f t="shared" si="111"/>
        <v>0</v>
      </c>
      <c r="AA125" s="457"/>
      <c r="AB125" s="55">
        <f t="shared" si="92"/>
        <v>0</v>
      </c>
      <c r="AC125" s="55">
        <f>IF(A_Stammdaten!$B$25="ja",D_SAV!AA125,D_SAV!AB125)</f>
        <v>0</v>
      </c>
      <c r="AD125" s="478">
        <f>IF(AC125=0,0,IF(U125-(con_EOGJahr-D_SAV!E125)&lt;=0,AC125,AC125/V125))</f>
        <v>0</v>
      </c>
      <c r="AE125" s="478">
        <f>IFERROR(IF(AND(VLOOKUP(D125,rng_ND,5,FALSE)="Ja",D_SAV!T125="degressiv"),D_SAV!AC125*Y125/100,0),0)</f>
        <v>0</v>
      </c>
      <c r="AF125" s="55">
        <f>IFERROR(IF(VLOOKUP(D125,rng_ND,5,FALSE)="Ja",MAX(D_SAV!AD125:AE125),D_SAV!AD125),0)</f>
        <v>0</v>
      </c>
      <c r="AG125" s="55">
        <f t="shared" si="93"/>
        <v>0</v>
      </c>
      <c r="AH125" s="55">
        <f t="shared" si="94"/>
        <v>0</v>
      </c>
      <c r="AI125" s="55">
        <f t="shared" si="95"/>
        <v>0</v>
      </c>
      <c r="AJ125" s="55">
        <f t="shared" si="96"/>
        <v>0</v>
      </c>
      <c r="AK125" s="55">
        <f t="shared" si="82"/>
        <v>0</v>
      </c>
      <c r="AL125" s="55">
        <f t="shared" si="83"/>
        <v>0</v>
      </c>
      <c r="AM125" s="55">
        <f t="shared" si="84"/>
        <v>0</v>
      </c>
    </row>
    <row r="126" spans="1:39" x14ac:dyDescent="0.25">
      <c r="A126" s="47">
        <v>122</v>
      </c>
      <c r="B126" s="358" t="str">
        <f>IF(AND(E126&lt;&gt;0,D126&lt;&gt;0,F126&lt;&gt;0),IF(C126&lt;&gt;0,CONCATENATE(C126,"-AGr",VLOOKUP(D126,Listen!$A$2:$G$45,7,FALSE),"-",E126,"-",F126,),CONCATENATE("AGr",VLOOKUP(D126,Listen!$A$2:$G$45,7,FALSE),"-",E126,"-",F126)),"keine vollständige ID")</f>
        <v>keine vollständige ID</v>
      </c>
      <c r="C126" s="438">
        <f>'[2]III_SAV-Details_NB'!B132</f>
        <v>0</v>
      </c>
      <c r="D126" s="438">
        <f>'[2]III_SAV-Details_NB'!C132</f>
        <v>0</v>
      </c>
      <c r="E126" s="359">
        <f>'[2]III_SAV-Details_NB'!D132</f>
        <v>0</v>
      </c>
      <c r="F126" s="490"/>
      <c r="G126" s="281">
        <f>'[2]III_SAV-Details_NB'!X132</f>
        <v>0</v>
      </c>
      <c r="H126" s="281">
        <f t="shared" si="85"/>
        <v>0</v>
      </c>
      <c r="I126" s="281">
        <f>IF(con_EOGJahr=2025,'[2]III_SAV-Details_NB'!AA132,IF(con_EOGJahr=2026,'[2]III_SAV-Details_NB'!AB132,'[2]III_SAV-Details_NB'!AC132))</f>
        <v>0</v>
      </c>
      <c r="J126" s="282"/>
      <c r="K126" s="282"/>
      <c r="L126" s="282"/>
      <c r="M126" s="282"/>
      <c r="N126" s="282"/>
      <c r="O126" s="282"/>
      <c r="P126" s="52">
        <f t="shared" si="86"/>
        <v>0</v>
      </c>
      <c r="Q126" s="60"/>
      <c r="R126" s="53">
        <f t="shared" si="107"/>
        <v>0</v>
      </c>
      <c r="S126" s="59"/>
      <c r="T126" s="61"/>
      <c r="U126" s="342" t="str">
        <f t="shared" si="112"/>
        <v>k.A.</v>
      </c>
      <c r="V126" s="343" t="str">
        <f t="shared" si="109"/>
        <v>k.A.</v>
      </c>
      <c r="W126" s="343" t="str">
        <f>IFERROR(IF(OR($D126="",$E126=0,con_Ende=0),"k.A.",IF(VLOOKUP($D126,rng_ND,5,0)="Nein",VLOOKUP($D126,rng_ND,2,FALSE),MIN(VLOOKUP($D126,rng_ND,2,FALSE),A_Stammdaten!$B$19-D_SAV!$E126+1))),"k.A.")</f>
        <v>k.A.</v>
      </c>
      <c r="X126" s="343" t="str">
        <f t="shared" si="110"/>
        <v>k.A.</v>
      </c>
      <c r="Y126" s="62"/>
      <c r="Z126" s="48">
        <f t="shared" si="111"/>
        <v>0</v>
      </c>
      <c r="AA126" s="457"/>
      <c r="AB126" s="55">
        <f t="shared" si="92"/>
        <v>0</v>
      </c>
      <c r="AC126" s="55">
        <f>IF(A_Stammdaten!$B$25="ja",D_SAV!AA126,D_SAV!AB126)</f>
        <v>0</v>
      </c>
      <c r="AD126" s="478">
        <f>IF(AC126=0,0,IF(U126-(con_EOGJahr-D_SAV!E126)&lt;=0,AC126,AC126/V126))</f>
        <v>0</v>
      </c>
      <c r="AE126" s="478">
        <f>IFERROR(IF(AND(VLOOKUP(D126,rng_ND,5,FALSE)="Ja",D_SAV!T126="degressiv"),D_SAV!AC126*Y126/100,0),0)</f>
        <v>0</v>
      </c>
      <c r="AF126" s="55">
        <f>IFERROR(IF(VLOOKUP(D126,rng_ND,5,FALSE)="Ja",MAX(D_SAV!AD126:AE126),D_SAV!AD126),0)</f>
        <v>0</v>
      </c>
      <c r="AG126" s="55">
        <f t="shared" si="93"/>
        <v>0</v>
      </c>
      <c r="AH126" s="55">
        <f t="shared" si="94"/>
        <v>0</v>
      </c>
      <c r="AI126" s="55">
        <f t="shared" si="95"/>
        <v>0</v>
      </c>
      <c r="AJ126" s="55">
        <f t="shared" si="96"/>
        <v>0</v>
      </c>
      <c r="AK126" s="55">
        <f t="shared" si="82"/>
        <v>0</v>
      </c>
      <c r="AL126" s="55">
        <f t="shared" si="83"/>
        <v>0</v>
      </c>
      <c r="AM126" s="55">
        <f t="shared" si="84"/>
        <v>0</v>
      </c>
    </row>
    <row r="127" spans="1:39" x14ac:dyDescent="0.25">
      <c r="A127" s="47">
        <v>123</v>
      </c>
      <c r="B127" s="358" t="str">
        <f>IF(AND(E127&lt;&gt;0,D127&lt;&gt;0,F127&lt;&gt;0),IF(C127&lt;&gt;0,CONCATENATE(C127,"-AGr",VLOOKUP(D127,Listen!$A$2:$G$45,7,FALSE),"-",E127,"-",F127,),CONCATENATE("AGr",VLOOKUP(D127,Listen!$A$2:$G$45,7,FALSE),"-",E127,"-",F127)),"keine vollständige ID")</f>
        <v>keine vollständige ID</v>
      </c>
      <c r="C127" s="438">
        <f>'[2]III_SAV-Details_NB'!B133</f>
        <v>0</v>
      </c>
      <c r="D127" s="438">
        <f>'[2]III_SAV-Details_NB'!C133</f>
        <v>0</v>
      </c>
      <c r="E127" s="359">
        <f>'[2]III_SAV-Details_NB'!D133</f>
        <v>0</v>
      </c>
      <c r="F127" s="490"/>
      <c r="G127" s="281">
        <f>'[2]III_SAV-Details_NB'!X133</f>
        <v>0</v>
      </c>
      <c r="H127" s="281">
        <f t="shared" si="85"/>
        <v>0</v>
      </c>
      <c r="I127" s="281">
        <f>IF(con_EOGJahr=2025,'[2]III_SAV-Details_NB'!AA133,IF(con_EOGJahr=2026,'[2]III_SAV-Details_NB'!AB133,'[2]III_SAV-Details_NB'!AC133))</f>
        <v>0</v>
      </c>
      <c r="J127" s="282"/>
      <c r="K127" s="282"/>
      <c r="L127" s="282"/>
      <c r="M127" s="282"/>
      <c r="N127" s="282"/>
      <c r="O127" s="282"/>
      <c r="P127" s="52">
        <f t="shared" si="86"/>
        <v>0</v>
      </c>
      <c r="Q127" s="60"/>
      <c r="R127" s="53">
        <f t="shared" si="107"/>
        <v>0</v>
      </c>
      <c r="S127" s="59"/>
      <c r="T127" s="61"/>
      <c r="U127" s="342" t="str">
        <f t="shared" si="112"/>
        <v>k.A.</v>
      </c>
      <c r="V127" s="343" t="str">
        <f t="shared" si="109"/>
        <v>k.A.</v>
      </c>
      <c r="W127" s="343" t="str">
        <f>IFERROR(IF(OR($D127="",$E127=0,con_Ende=0),"k.A.",IF(VLOOKUP($D127,rng_ND,5,0)="Nein",VLOOKUP($D127,rng_ND,2,FALSE),MIN(VLOOKUP($D127,rng_ND,2,FALSE),A_Stammdaten!$B$19-D_SAV!$E127+1))),"k.A.")</f>
        <v>k.A.</v>
      </c>
      <c r="X127" s="343" t="str">
        <f t="shared" si="110"/>
        <v>k.A.</v>
      </c>
      <c r="Y127" s="62"/>
      <c r="Z127" s="48">
        <f t="shared" si="111"/>
        <v>0</v>
      </c>
      <c r="AA127" s="457"/>
      <c r="AB127" s="55">
        <f t="shared" si="92"/>
        <v>0</v>
      </c>
      <c r="AC127" s="55">
        <f>IF(A_Stammdaten!$B$25="ja",D_SAV!AA127,D_SAV!AB127)</f>
        <v>0</v>
      </c>
      <c r="AD127" s="478">
        <f>IF(AC127=0,0,IF(U127-(con_EOGJahr-D_SAV!E127)&lt;=0,AC127,AC127/V127))</f>
        <v>0</v>
      </c>
      <c r="AE127" s="478">
        <f>IFERROR(IF(AND(VLOOKUP(D127,rng_ND,5,FALSE)="Ja",D_SAV!T127="degressiv"),D_SAV!AC127*Y127/100,0),0)</f>
        <v>0</v>
      </c>
      <c r="AF127" s="55">
        <f>IFERROR(IF(VLOOKUP(D127,rng_ND,5,FALSE)="Ja",MAX(D_SAV!AD127:AE127),D_SAV!AD127),0)</f>
        <v>0</v>
      </c>
      <c r="AG127" s="55">
        <f t="shared" si="93"/>
        <v>0</v>
      </c>
      <c r="AH127" s="55">
        <f t="shared" si="94"/>
        <v>0</v>
      </c>
      <c r="AI127" s="55">
        <f t="shared" si="95"/>
        <v>0</v>
      </c>
      <c r="AJ127" s="55">
        <f t="shared" si="96"/>
        <v>0</v>
      </c>
      <c r="AK127" s="55">
        <f t="shared" si="82"/>
        <v>0</v>
      </c>
      <c r="AL127" s="55">
        <f t="shared" si="83"/>
        <v>0</v>
      </c>
      <c r="AM127" s="55">
        <f t="shared" si="84"/>
        <v>0</v>
      </c>
    </row>
    <row r="128" spans="1:39" x14ac:dyDescent="0.25">
      <c r="A128" s="47">
        <v>124</v>
      </c>
      <c r="B128" s="358" t="str">
        <f>IF(AND(E128&lt;&gt;0,D128&lt;&gt;0,F128&lt;&gt;0),IF(C128&lt;&gt;0,CONCATENATE(C128,"-AGr",VLOOKUP(D128,Listen!$A$2:$G$45,7,FALSE),"-",E128,"-",F128,),CONCATENATE("AGr",VLOOKUP(D128,Listen!$A$2:$G$45,7,FALSE),"-",E128,"-",F128)),"keine vollständige ID")</f>
        <v>keine vollständige ID</v>
      </c>
      <c r="C128" s="438">
        <f>'[2]III_SAV-Details_NB'!B134</f>
        <v>0</v>
      </c>
      <c r="D128" s="438">
        <f>'[2]III_SAV-Details_NB'!C134</f>
        <v>0</v>
      </c>
      <c r="E128" s="359">
        <f>'[2]III_SAV-Details_NB'!D134</f>
        <v>0</v>
      </c>
      <c r="F128" s="490"/>
      <c r="G128" s="281">
        <f>'[2]III_SAV-Details_NB'!X134</f>
        <v>0</v>
      </c>
      <c r="H128" s="281">
        <f t="shared" si="85"/>
        <v>0</v>
      </c>
      <c r="I128" s="281">
        <f>IF(con_EOGJahr=2025,'[2]III_SAV-Details_NB'!AA134,IF(con_EOGJahr=2026,'[2]III_SAV-Details_NB'!AB134,'[2]III_SAV-Details_NB'!AC134))</f>
        <v>0</v>
      </c>
      <c r="J128" s="282"/>
      <c r="K128" s="282"/>
      <c r="L128" s="282"/>
      <c r="M128" s="282"/>
      <c r="N128" s="282"/>
      <c r="O128" s="282"/>
      <c r="P128" s="52">
        <f t="shared" si="86"/>
        <v>0</v>
      </c>
      <c r="Q128" s="60"/>
      <c r="R128" s="53">
        <f t="shared" si="107"/>
        <v>0</v>
      </c>
      <c r="S128" s="59"/>
      <c r="T128" s="61"/>
      <c r="U128" s="342" t="str">
        <f t="shared" si="112"/>
        <v>k.A.</v>
      </c>
      <c r="V128" s="343" t="str">
        <f t="shared" si="109"/>
        <v>k.A.</v>
      </c>
      <c r="W128" s="343" t="str">
        <f>IFERROR(IF(OR($D128="",$E128=0,con_Ende=0),"k.A.",IF(VLOOKUP($D128,rng_ND,5,0)="Nein",VLOOKUP($D128,rng_ND,2,FALSE),MIN(VLOOKUP($D128,rng_ND,2,FALSE),A_Stammdaten!$B$19-D_SAV!$E128+1))),"k.A.")</f>
        <v>k.A.</v>
      </c>
      <c r="X128" s="343" t="str">
        <f t="shared" si="110"/>
        <v>k.A.</v>
      </c>
      <c r="Y128" s="62"/>
      <c r="Z128" s="48">
        <f t="shared" si="111"/>
        <v>0</v>
      </c>
      <c r="AA128" s="457"/>
      <c r="AB128" s="55">
        <f t="shared" si="92"/>
        <v>0</v>
      </c>
      <c r="AC128" s="55">
        <f>IF(A_Stammdaten!$B$25="ja",D_SAV!AA128,D_SAV!AB128)</f>
        <v>0</v>
      </c>
      <c r="AD128" s="478">
        <f>IF(AC128=0,0,IF(U128-(con_EOGJahr-D_SAV!E128)&lt;=0,AC128,AC128/V128))</f>
        <v>0</v>
      </c>
      <c r="AE128" s="478">
        <f>IFERROR(IF(AND(VLOOKUP(D128,rng_ND,5,FALSE)="Ja",D_SAV!T128="degressiv"),D_SAV!AC128*Y128/100,0),0)</f>
        <v>0</v>
      </c>
      <c r="AF128" s="55">
        <f>IFERROR(IF(VLOOKUP(D128,rng_ND,5,FALSE)="Ja",MAX(D_SAV!AD128:AE128),D_SAV!AD128),0)</f>
        <v>0</v>
      </c>
      <c r="AG128" s="55">
        <f t="shared" si="93"/>
        <v>0</v>
      </c>
      <c r="AH128" s="55">
        <f t="shared" si="94"/>
        <v>0</v>
      </c>
      <c r="AI128" s="55">
        <f t="shared" si="95"/>
        <v>0</v>
      </c>
      <c r="AJ128" s="55">
        <f t="shared" si="96"/>
        <v>0</v>
      </c>
      <c r="AK128" s="55">
        <f t="shared" si="82"/>
        <v>0</v>
      </c>
      <c r="AL128" s="55">
        <f t="shared" si="83"/>
        <v>0</v>
      </c>
      <c r="AM128" s="55">
        <f t="shared" si="84"/>
        <v>0</v>
      </c>
    </row>
    <row r="129" spans="1:39" x14ac:dyDescent="0.25">
      <c r="A129" s="47">
        <v>125</v>
      </c>
      <c r="B129" s="358" t="str">
        <f>IF(AND(E129&lt;&gt;0,D129&lt;&gt;0,F129&lt;&gt;0),IF(C129&lt;&gt;0,CONCATENATE(C129,"-AGr",VLOOKUP(D129,Listen!$A$2:$G$45,7,FALSE),"-",E129,"-",F129,),CONCATENATE("AGr",VLOOKUP(D129,Listen!$A$2:$G$45,7,FALSE),"-",E129,"-",F129)),"keine vollständige ID")</f>
        <v>keine vollständige ID</v>
      </c>
      <c r="C129" s="438">
        <f>'[2]III_SAV-Details_NB'!B135</f>
        <v>0</v>
      </c>
      <c r="D129" s="438">
        <f>'[2]III_SAV-Details_NB'!C135</f>
        <v>0</v>
      </c>
      <c r="E129" s="359">
        <f>'[2]III_SAV-Details_NB'!D135</f>
        <v>0</v>
      </c>
      <c r="F129" s="490"/>
      <c r="G129" s="281">
        <f>'[2]III_SAV-Details_NB'!X135</f>
        <v>0</v>
      </c>
      <c r="H129" s="281">
        <f t="shared" si="85"/>
        <v>0</v>
      </c>
      <c r="I129" s="281">
        <f>IF(con_EOGJahr=2025,'[2]III_SAV-Details_NB'!AA135,IF(con_EOGJahr=2026,'[2]III_SAV-Details_NB'!AB135,'[2]III_SAV-Details_NB'!AC135))</f>
        <v>0</v>
      </c>
      <c r="J129" s="282"/>
      <c r="K129" s="282"/>
      <c r="L129" s="282"/>
      <c r="M129" s="282"/>
      <c r="N129" s="282"/>
      <c r="O129" s="282"/>
      <c r="P129" s="52">
        <f t="shared" si="86"/>
        <v>0</v>
      </c>
      <c r="Q129" s="60"/>
      <c r="R129" s="53">
        <f t="shared" si="107"/>
        <v>0</v>
      </c>
      <c r="S129" s="59"/>
      <c r="T129" s="61"/>
      <c r="U129" s="342" t="str">
        <f t="shared" si="112"/>
        <v>k.A.</v>
      </c>
      <c r="V129" s="343" t="str">
        <f t="shared" si="109"/>
        <v>k.A.</v>
      </c>
      <c r="W129" s="343" t="str">
        <f>IFERROR(IF(OR($D129="",$E129=0,con_Ende=0),"k.A.",IF(VLOOKUP($D129,rng_ND,5,0)="Nein",VLOOKUP($D129,rng_ND,2,FALSE),MIN(VLOOKUP($D129,rng_ND,2,FALSE),A_Stammdaten!$B$19-D_SAV!$E129+1))),"k.A.")</f>
        <v>k.A.</v>
      </c>
      <c r="X129" s="343" t="str">
        <f t="shared" si="110"/>
        <v>k.A.</v>
      </c>
      <c r="Y129" s="62"/>
      <c r="Z129" s="48">
        <f t="shared" si="111"/>
        <v>0</v>
      </c>
      <c r="AA129" s="457"/>
      <c r="AB129" s="55">
        <f t="shared" si="92"/>
        <v>0</v>
      </c>
      <c r="AC129" s="55">
        <f>IF(A_Stammdaten!$B$25="ja",D_SAV!AA129,D_SAV!AB129)</f>
        <v>0</v>
      </c>
      <c r="AD129" s="478">
        <f>IF(AC129=0,0,IF(U129-(con_EOGJahr-D_SAV!E129)&lt;=0,AC129,AC129/V129))</f>
        <v>0</v>
      </c>
      <c r="AE129" s="478">
        <f>IFERROR(IF(AND(VLOOKUP(D129,rng_ND,5,FALSE)="Ja",D_SAV!T129="degressiv"),D_SAV!AC129*Y129/100,0),0)</f>
        <v>0</v>
      </c>
      <c r="AF129" s="55">
        <f>IFERROR(IF(VLOOKUP(D129,rng_ND,5,FALSE)="Ja",MAX(D_SAV!AD129:AE129),D_SAV!AD129),0)</f>
        <v>0</v>
      </c>
      <c r="AG129" s="55">
        <f t="shared" si="93"/>
        <v>0</v>
      </c>
      <c r="AH129" s="55">
        <f t="shared" si="94"/>
        <v>0</v>
      </c>
      <c r="AI129" s="55">
        <f t="shared" si="95"/>
        <v>0</v>
      </c>
      <c r="AJ129" s="55">
        <f t="shared" si="96"/>
        <v>0</v>
      </c>
      <c r="AK129" s="55">
        <f t="shared" si="82"/>
        <v>0</v>
      </c>
      <c r="AL129" s="55">
        <f t="shared" si="83"/>
        <v>0</v>
      </c>
      <c r="AM129" s="55">
        <f t="shared" si="84"/>
        <v>0</v>
      </c>
    </row>
    <row r="130" spans="1:39" x14ac:dyDescent="0.25">
      <c r="A130" s="47">
        <v>126</v>
      </c>
      <c r="B130" s="358" t="str">
        <f>IF(AND(E130&lt;&gt;0,D130&lt;&gt;0,F130&lt;&gt;0),IF(C130&lt;&gt;0,CONCATENATE(C130,"-AGr",VLOOKUP(D130,Listen!$A$2:$G$45,7,FALSE),"-",E130,"-",F130,),CONCATENATE("AGr",VLOOKUP(D130,Listen!$A$2:$G$45,7,FALSE),"-",E130,"-",F130)),"keine vollständige ID")</f>
        <v>keine vollständige ID</v>
      </c>
      <c r="C130" s="438">
        <f>'[2]III_SAV-Details_NB'!B136</f>
        <v>0</v>
      </c>
      <c r="D130" s="438">
        <f>'[2]III_SAV-Details_NB'!C136</f>
        <v>0</v>
      </c>
      <c r="E130" s="359">
        <f>'[2]III_SAV-Details_NB'!D136</f>
        <v>0</v>
      </c>
      <c r="F130" s="490"/>
      <c r="G130" s="281">
        <f>'[2]III_SAV-Details_NB'!X136</f>
        <v>0</v>
      </c>
      <c r="H130" s="281">
        <f t="shared" si="85"/>
        <v>0</v>
      </c>
      <c r="I130" s="281">
        <f>IF(con_EOGJahr=2025,'[2]III_SAV-Details_NB'!AA136,IF(con_EOGJahr=2026,'[2]III_SAV-Details_NB'!AB136,'[2]III_SAV-Details_NB'!AC136))</f>
        <v>0</v>
      </c>
      <c r="J130" s="282"/>
      <c r="K130" s="282"/>
      <c r="L130" s="282"/>
      <c r="M130" s="282"/>
      <c r="N130" s="282"/>
      <c r="O130" s="282"/>
      <c r="P130" s="52">
        <f t="shared" si="86"/>
        <v>0</v>
      </c>
      <c r="Q130" s="60"/>
      <c r="R130" s="53">
        <f t="shared" si="107"/>
        <v>0</v>
      </c>
      <c r="S130" s="59"/>
      <c r="T130" s="61"/>
      <c r="U130" s="342" t="str">
        <f t="shared" si="112"/>
        <v>k.A.</v>
      </c>
      <c r="V130" s="343" t="str">
        <f t="shared" si="109"/>
        <v>k.A.</v>
      </c>
      <c r="W130" s="343" t="str">
        <f>IFERROR(IF(OR($D130="",$E130=0,con_Ende=0),"k.A.",IF(VLOOKUP($D130,rng_ND,5,0)="Nein",VLOOKUP($D130,rng_ND,2,FALSE),MIN(VLOOKUP($D130,rng_ND,2,FALSE),A_Stammdaten!$B$19-D_SAV!$E130+1))),"k.A.")</f>
        <v>k.A.</v>
      </c>
      <c r="X130" s="343" t="str">
        <f t="shared" si="110"/>
        <v>k.A.</v>
      </c>
      <c r="Y130" s="62"/>
      <c r="Z130" s="48">
        <f t="shared" si="111"/>
        <v>0</v>
      </c>
      <c r="AA130" s="457"/>
      <c r="AB130" s="55">
        <f t="shared" si="92"/>
        <v>0</v>
      </c>
      <c r="AC130" s="55">
        <f>IF(A_Stammdaten!$B$25="ja",D_SAV!AA130,D_SAV!AB130)</f>
        <v>0</v>
      </c>
      <c r="AD130" s="478">
        <f>IF(AC130=0,0,IF(U130-(con_EOGJahr-D_SAV!E130)&lt;=0,AC130,AC130/V130))</f>
        <v>0</v>
      </c>
      <c r="AE130" s="478">
        <f>IFERROR(IF(AND(VLOOKUP(D130,rng_ND,5,FALSE)="Ja",D_SAV!T130="degressiv"),D_SAV!AC130*Y130/100,0),0)</f>
        <v>0</v>
      </c>
      <c r="AF130" s="55">
        <f>IFERROR(IF(VLOOKUP(D130,rng_ND,5,FALSE)="Ja",MAX(D_SAV!AD130:AE130),D_SAV!AD130),0)</f>
        <v>0</v>
      </c>
      <c r="AG130" s="55">
        <f t="shared" si="93"/>
        <v>0</v>
      </c>
      <c r="AH130" s="55">
        <f t="shared" si="94"/>
        <v>0</v>
      </c>
      <c r="AI130" s="55">
        <f t="shared" si="95"/>
        <v>0</v>
      </c>
      <c r="AJ130" s="55">
        <f t="shared" si="96"/>
        <v>0</v>
      </c>
      <c r="AK130" s="55">
        <f t="shared" si="82"/>
        <v>0</v>
      </c>
      <c r="AL130" s="55">
        <f t="shared" si="83"/>
        <v>0</v>
      </c>
      <c r="AM130" s="55">
        <f t="shared" si="84"/>
        <v>0</v>
      </c>
    </row>
    <row r="131" spans="1:39" x14ac:dyDescent="0.25">
      <c r="A131" s="47">
        <v>127</v>
      </c>
      <c r="B131" s="358" t="str">
        <f>IF(AND(E131&lt;&gt;0,D131&lt;&gt;0,F131&lt;&gt;0),IF(C131&lt;&gt;0,CONCATENATE(C131,"-AGr",VLOOKUP(D131,Listen!$A$2:$G$45,7,FALSE),"-",E131,"-",F131,),CONCATENATE("AGr",VLOOKUP(D131,Listen!$A$2:$G$45,7,FALSE),"-",E131,"-",F131)),"keine vollständige ID")</f>
        <v>keine vollständige ID</v>
      </c>
      <c r="C131" s="438">
        <f>'[2]III_SAV-Details_NB'!B137</f>
        <v>0</v>
      </c>
      <c r="D131" s="438">
        <f>'[2]III_SAV-Details_NB'!C137</f>
        <v>0</v>
      </c>
      <c r="E131" s="359">
        <f>'[2]III_SAV-Details_NB'!D137</f>
        <v>0</v>
      </c>
      <c r="F131" s="490"/>
      <c r="G131" s="281">
        <f>'[2]III_SAV-Details_NB'!X137</f>
        <v>0</v>
      </c>
      <c r="H131" s="281">
        <f t="shared" si="85"/>
        <v>0</v>
      </c>
      <c r="I131" s="281">
        <f>IF(con_EOGJahr=2025,'[2]III_SAV-Details_NB'!AA137,IF(con_EOGJahr=2026,'[2]III_SAV-Details_NB'!AB137,'[2]III_SAV-Details_NB'!AC137))</f>
        <v>0</v>
      </c>
      <c r="J131" s="282"/>
      <c r="K131" s="282"/>
      <c r="L131" s="282"/>
      <c r="M131" s="282"/>
      <c r="N131" s="282"/>
      <c r="O131" s="282"/>
      <c r="P131" s="52">
        <f t="shared" si="86"/>
        <v>0</v>
      </c>
      <c r="Q131" s="60"/>
      <c r="R131" s="53">
        <f t="shared" si="107"/>
        <v>0</v>
      </c>
      <c r="S131" s="59"/>
      <c r="T131" s="61"/>
      <c r="U131" s="342" t="str">
        <f t="shared" si="112"/>
        <v>k.A.</v>
      </c>
      <c r="V131" s="343" t="str">
        <f t="shared" si="109"/>
        <v>k.A.</v>
      </c>
      <c r="W131" s="343" t="str">
        <f>IFERROR(IF(OR($D131="",$E131=0,con_Ende=0),"k.A.",IF(VLOOKUP($D131,rng_ND,5,0)="Nein",VLOOKUP($D131,rng_ND,2,FALSE),MIN(VLOOKUP($D131,rng_ND,2,FALSE),A_Stammdaten!$B$19-D_SAV!$E131+1))),"k.A.")</f>
        <v>k.A.</v>
      </c>
      <c r="X131" s="343" t="str">
        <f t="shared" si="110"/>
        <v>k.A.</v>
      </c>
      <c r="Y131" s="62"/>
      <c r="Z131" s="48">
        <f t="shared" si="111"/>
        <v>0</v>
      </c>
      <c r="AA131" s="457"/>
      <c r="AB131" s="55">
        <f t="shared" si="92"/>
        <v>0</v>
      </c>
      <c r="AC131" s="55">
        <f>IF(A_Stammdaten!$B$25="ja",D_SAV!AA131,D_SAV!AB131)</f>
        <v>0</v>
      </c>
      <c r="AD131" s="478">
        <f>IF(AC131=0,0,IF(U131-(con_EOGJahr-D_SAV!E131)&lt;=0,AC131,AC131/V131))</f>
        <v>0</v>
      </c>
      <c r="AE131" s="478">
        <f>IFERROR(IF(AND(VLOOKUP(D131,rng_ND,5,FALSE)="Ja",D_SAV!T131="degressiv"),D_SAV!AC131*Y131/100,0),0)</f>
        <v>0</v>
      </c>
      <c r="AF131" s="55">
        <f>IFERROR(IF(VLOOKUP(D131,rng_ND,5,FALSE)="Ja",MAX(D_SAV!AD131:AE131),D_SAV!AD131),0)</f>
        <v>0</v>
      </c>
      <c r="AG131" s="55">
        <f t="shared" si="93"/>
        <v>0</v>
      </c>
      <c r="AH131" s="55">
        <f t="shared" si="94"/>
        <v>0</v>
      </c>
      <c r="AI131" s="55">
        <f t="shared" si="95"/>
        <v>0</v>
      </c>
      <c r="AJ131" s="55">
        <f t="shared" si="96"/>
        <v>0</v>
      </c>
      <c r="AK131" s="55">
        <f t="shared" si="82"/>
        <v>0</v>
      </c>
      <c r="AL131" s="55">
        <f t="shared" si="83"/>
        <v>0</v>
      </c>
      <c r="AM131" s="55">
        <f t="shared" si="84"/>
        <v>0</v>
      </c>
    </row>
    <row r="132" spans="1:39" x14ac:dyDescent="0.25">
      <c r="A132" s="47">
        <v>128</v>
      </c>
      <c r="B132" s="358" t="str">
        <f>IF(AND(E132&lt;&gt;0,D132&lt;&gt;0,F132&lt;&gt;0),IF(C132&lt;&gt;0,CONCATENATE(C132,"-AGr",VLOOKUP(D132,Listen!$A$2:$G$45,7,FALSE),"-",E132,"-",F132,),CONCATENATE("AGr",VLOOKUP(D132,Listen!$A$2:$G$45,7,FALSE),"-",E132,"-",F132)),"keine vollständige ID")</f>
        <v>keine vollständige ID</v>
      </c>
      <c r="C132" s="438">
        <f>'[2]III_SAV-Details_NB'!B138</f>
        <v>0</v>
      </c>
      <c r="D132" s="438">
        <f>'[2]III_SAV-Details_NB'!C138</f>
        <v>0</v>
      </c>
      <c r="E132" s="359">
        <f>'[2]III_SAV-Details_NB'!D138</f>
        <v>0</v>
      </c>
      <c r="F132" s="490"/>
      <c r="G132" s="281">
        <f>'[2]III_SAV-Details_NB'!X138</f>
        <v>0</v>
      </c>
      <c r="H132" s="281">
        <f t="shared" si="85"/>
        <v>0</v>
      </c>
      <c r="I132" s="281">
        <f>IF(con_EOGJahr=2025,'[2]III_SAV-Details_NB'!AA138,IF(con_EOGJahr=2026,'[2]III_SAV-Details_NB'!AB138,'[2]III_SAV-Details_NB'!AC138))</f>
        <v>0</v>
      </c>
      <c r="J132" s="282"/>
      <c r="K132" s="282"/>
      <c r="L132" s="282"/>
      <c r="M132" s="282"/>
      <c r="N132" s="282"/>
      <c r="O132" s="282"/>
      <c r="P132" s="52">
        <f t="shared" si="86"/>
        <v>0</v>
      </c>
      <c r="Q132" s="60"/>
      <c r="R132" s="53">
        <f t="shared" si="107"/>
        <v>0</v>
      </c>
      <c r="S132" s="59"/>
      <c r="T132" s="61"/>
      <c r="U132" s="342" t="str">
        <f t="shared" si="112"/>
        <v>k.A.</v>
      </c>
      <c r="V132" s="343" t="str">
        <f t="shared" si="109"/>
        <v>k.A.</v>
      </c>
      <c r="W132" s="343" t="str">
        <f>IFERROR(IF(OR($D132="",$E132=0,con_Ende=0),"k.A.",IF(VLOOKUP($D132,rng_ND,5,0)="Nein",VLOOKUP($D132,rng_ND,2,FALSE),MIN(VLOOKUP($D132,rng_ND,2,FALSE),A_Stammdaten!$B$19-D_SAV!$E132+1))),"k.A.")</f>
        <v>k.A.</v>
      </c>
      <c r="X132" s="343" t="str">
        <f t="shared" si="110"/>
        <v>k.A.</v>
      </c>
      <c r="Y132" s="62"/>
      <c r="Z132" s="48">
        <f t="shared" si="111"/>
        <v>0</v>
      </c>
      <c r="AA132" s="457"/>
      <c r="AB132" s="55">
        <f t="shared" si="92"/>
        <v>0</v>
      </c>
      <c r="AC132" s="55">
        <f>IF(A_Stammdaten!$B$25="ja",D_SAV!AA132,D_SAV!AB132)</f>
        <v>0</v>
      </c>
      <c r="AD132" s="478">
        <f>IF(AC132=0,0,IF(U132-(con_EOGJahr-D_SAV!E132)&lt;=0,AC132,AC132/V132))</f>
        <v>0</v>
      </c>
      <c r="AE132" s="478">
        <f>IFERROR(IF(AND(VLOOKUP(D132,rng_ND,5,FALSE)="Ja",D_SAV!T132="degressiv"),D_SAV!AC132*Y132/100,0),0)</f>
        <v>0</v>
      </c>
      <c r="AF132" s="55">
        <f>IFERROR(IF(VLOOKUP(D132,rng_ND,5,FALSE)="Ja",MAX(D_SAV!AD132:AE132),D_SAV!AD132),0)</f>
        <v>0</v>
      </c>
      <c r="AG132" s="55">
        <f t="shared" si="93"/>
        <v>0</v>
      </c>
      <c r="AH132" s="55">
        <f t="shared" si="94"/>
        <v>0</v>
      </c>
      <c r="AI132" s="55">
        <f t="shared" si="95"/>
        <v>0</v>
      </c>
      <c r="AJ132" s="55">
        <f t="shared" si="96"/>
        <v>0</v>
      </c>
      <c r="AK132" s="55">
        <f t="shared" si="82"/>
        <v>0</v>
      </c>
      <c r="AL132" s="55">
        <f t="shared" si="83"/>
        <v>0</v>
      </c>
      <c r="AM132" s="55">
        <f t="shared" si="84"/>
        <v>0</v>
      </c>
    </row>
    <row r="133" spans="1:39" x14ac:dyDescent="0.25">
      <c r="A133" s="47">
        <v>129</v>
      </c>
      <c r="B133" s="358" t="str">
        <f>IF(AND(E133&lt;&gt;0,D133&lt;&gt;0,F133&lt;&gt;0),IF(C133&lt;&gt;0,CONCATENATE(C133,"-AGr",VLOOKUP(D133,Listen!$A$2:$G$45,7,FALSE),"-",E133,"-",F133,),CONCATENATE("AGr",VLOOKUP(D133,Listen!$A$2:$G$45,7,FALSE),"-",E133,"-",F133)),"keine vollständige ID")</f>
        <v>keine vollständige ID</v>
      </c>
      <c r="C133" s="438">
        <f>'[2]III_SAV-Details_NB'!B139</f>
        <v>0</v>
      </c>
      <c r="D133" s="438">
        <f>'[2]III_SAV-Details_NB'!C139</f>
        <v>0</v>
      </c>
      <c r="E133" s="359">
        <f>'[2]III_SAV-Details_NB'!D139</f>
        <v>0</v>
      </c>
      <c r="F133" s="490"/>
      <c r="G133" s="281">
        <f>'[2]III_SAV-Details_NB'!X139</f>
        <v>0</v>
      </c>
      <c r="H133" s="281">
        <f t="shared" si="85"/>
        <v>0</v>
      </c>
      <c r="I133" s="281">
        <f>IF(con_EOGJahr=2025,'[2]III_SAV-Details_NB'!AA139,IF(con_EOGJahr=2026,'[2]III_SAV-Details_NB'!AB139,'[2]III_SAV-Details_NB'!AC139))</f>
        <v>0</v>
      </c>
      <c r="J133" s="282"/>
      <c r="K133" s="282"/>
      <c r="L133" s="282"/>
      <c r="M133" s="282"/>
      <c r="N133" s="282"/>
      <c r="O133" s="282"/>
      <c r="P133" s="52">
        <f t="shared" si="86"/>
        <v>0</v>
      </c>
      <c r="Q133" s="60"/>
      <c r="R133" s="53">
        <f t="shared" si="107"/>
        <v>0</v>
      </c>
      <c r="S133" s="59"/>
      <c r="T133" s="61"/>
      <c r="U133" s="342" t="str">
        <f t="shared" si="112"/>
        <v>k.A.</v>
      </c>
      <c r="V133" s="343" t="str">
        <f t="shared" si="109"/>
        <v>k.A.</v>
      </c>
      <c r="W133" s="343" t="str">
        <f>IFERROR(IF(OR($D133="",$E133=0,con_Ende=0),"k.A.",IF(VLOOKUP($D133,rng_ND,5,0)="Nein",VLOOKUP($D133,rng_ND,2,FALSE),MIN(VLOOKUP($D133,rng_ND,2,FALSE),A_Stammdaten!$B$19-D_SAV!$E133+1))),"k.A.")</f>
        <v>k.A.</v>
      </c>
      <c r="X133" s="343" t="str">
        <f t="shared" si="110"/>
        <v>k.A.</v>
      </c>
      <c r="Y133" s="62"/>
      <c r="Z133" s="48">
        <f t="shared" si="111"/>
        <v>0</v>
      </c>
      <c r="AA133" s="457"/>
      <c r="AB133" s="55">
        <f t="shared" si="92"/>
        <v>0</v>
      </c>
      <c r="AC133" s="55">
        <f>IF(A_Stammdaten!$B$25="ja",D_SAV!AA133,D_SAV!AB133)</f>
        <v>0</v>
      </c>
      <c r="AD133" s="478">
        <f>IF(AC133=0,0,IF(U133-(con_EOGJahr-D_SAV!E133)&lt;=0,AC133,AC133/V133))</f>
        <v>0</v>
      </c>
      <c r="AE133" s="478">
        <f>IFERROR(IF(AND(VLOOKUP(D133,rng_ND,5,FALSE)="Ja",D_SAV!T133="degressiv"),D_SAV!AC133*Y133/100,0),0)</f>
        <v>0</v>
      </c>
      <c r="AF133" s="55">
        <f>IFERROR(IF(VLOOKUP(D133,rng_ND,5,FALSE)="Ja",MAX(D_SAV!AD133:AE133),D_SAV!AD133),0)</f>
        <v>0</v>
      </c>
      <c r="AG133" s="55">
        <f t="shared" si="93"/>
        <v>0</v>
      </c>
      <c r="AH133" s="55">
        <f t="shared" si="94"/>
        <v>0</v>
      </c>
      <c r="AI133" s="55">
        <f t="shared" si="95"/>
        <v>0</v>
      </c>
      <c r="AJ133" s="55">
        <f t="shared" si="96"/>
        <v>0</v>
      </c>
      <c r="AK133" s="55">
        <f t="shared" ref="AK133:AK196" si="113">IF($E133&gt;=2006,AC133,con_EKQ*AH133+(1-con_EKQ)*AC133)</f>
        <v>0</v>
      </c>
      <c r="AL133" s="55">
        <f t="shared" ref="AL133:AL196" si="114">IF($E133&gt;=2006,AF133,con_EKQ*AI133+(1-con_EKQ)*AF133)</f>
        <v>0</v>
      </c>
      <c r="AM133" s="55">
        <f t="shared" ref="AM133:AM196" si="115">IF($E133&gt;=2006,AG133,con_EKQ*AJ133+(1-con_EKQ)*AG133)</f>
        <v>0</v>
      </c>
    </row>
    <row r="134" spans="1:39" x14ac:dyDescent="0.25">
      <c r="A134" s="47">
        <v>130</v>
      </c>
      <c r="B134" s="358" t="str">
        <f>IF(AND(E134&lt;&gt;0,D134&lt;&gt;0,F134&lt;&gt;0),IF(C134&lt;&gt;0,CONCATENATE(C134,"-AGr",VLOOKUP(D134,Listen!$A$2:$G$45,7,FALSE),"-",E134,"-",F134,),CONCATENATE("AGr",VLOOKUP(D134,Listen!$A$2:$G$45,7,FALSE),"-",E134,"-",F134)),"keine vollständige ID")</f>
        <v>keine vollständige ID</v>
      </c>
      <c r="C134" s="438">
        <f>'[2]III_SAV-Details_NB'!B140</f>
        <v>0</v>
      </c>
      <c r="D134" s="438">
        <f>'[2]III_SAV-Details_NB'!C140</f>
        <v>0</v>
      </c>
      <c r="E134" s="359">
        <f>'[2]III_SAV-Details_NB'!D140</f>
        <v>0</v>
      </c>
      <c r="F134" s="490"/>
      <c r="G134" s="281">
        <f>'[2]III_SAV-Details_NB'!X140</f>
        <v>0</v>
      </c>
      <c r="H134" s="281">
        <f t="shared" ref="H134:H197" si="116">+G134</f>
        <v>0</v>
      </c>
      <c r="I134" s="281">
        <f>IF(con_EOGJahr=2025,'[2]III_SAV-Details_NB'!AA140,IF(con_EOGJahr=2026,'[2]III_SAV-Details_NB'!AB140,'[2]III_SAV-Details_NB'!AC140))</f>
        <v>0</v>
      </c>
      <c r="J134" s="282"/>
      <c r="K134" s="282"/>
      <c r="L134" s="282"/>
      <c r="M134" s="282"/>
      <c r="N134" s="282"/>
      <c r="O134" s="282"/>
      <c r="P134" s="52">
        <f t="shared" ref="P134:P197" si="117">SUM(I134:O134)</f>
        <v>0</v>
      </c>
      <c r="Q134" s="60"/>
      <c r="R134" s="53">
        <f t="shared" si="107"/>
        <v>0</v>
      </c>
      <c r="S134" s="59"/>
      <c r="T134" s="61"/>
      <c r="U134" s="342" t="str">
        <f t="shared" si="112"/>
        <v>k.A.</v>
      </c>
      <c r="V134" s="343" t="str">
        <f t="shared" si="109"/>
        <v>k.A.</v>
      </c>
      <c r="W134" s="343" t="str">
        <f>IFERROR(IF(OR($D134="",$E134=0,con_Ende=0),"k.A.",IF(VLOOKUP($D134,rng_ND,5,0)="Nein",VLOOKUP($D134,rng_ND,2,FALSE),MIN(VLOOKUP($D134,rng_ND,2,FALSE),A_Stammdaten!$B$19-D_SAV!$E134+1))),"k.A.")</f>
        <v>k.A.</v>
      </c>
      <c r="X134" s="343" t="str">
        <f t="shared" si="110"/>
        <v>k.A.</v>
      </c>
      <c r="Y134" s="62"/>
      <c r="Z134" s="48">
        <f t="shared" si="111"/>
        <v>0</v>
      </c>
      <c r="AA134" s="457"/>
      <c r="AB134" s="55">
        <f t="shared" ref="AB134:AB197" si="118">R134</f>
        <v>0</v>
      </c>
      <c r="AC134" s="55">
        <f>IF(A_Stammdaten!$B$25="ja",D_SAV!AA134,D_SAV!AB134)</f>
        <v>0</v>
      </c>
      <c r="AD134" s="478">
        <f>IF(AC134=0,0,IF(U134-(con_EOGJahr-D_SAV!E134)&lt;=0,AC134,AC134/V134))</f>
        <v>0</v>
      </c>
      <c r="AE134" s="478">
        <f>IFERROR(IF(AND(VLOOKUP(D134,rng_ND,5,FALSE)="Ja",D_SAV!T134="degressiv"),D_SAV!AC134*Y134/100,0),0)</f>
        <v>0</v>
      </c>
      <c r="AF134" s="55">
        <f>IFERROR(IF(VLOOKUP(D134,rng_ND,5,FALSE)="Ja",MAX(D_SAV!AD134:AE134),D_SAV!AD134),0)</f>
        <v>0</v>
      </c>
      <c r="AG134" s="55">
        <f t="shared" ref="AG134:AG197" si="119">AC134-AF134</f>
        <v>0</v>
      </c>
      <c r="AH134" s="55">
        <f t="shared" ref="AH134:AH197" si="120">IF($E134&gt;=2006,0,AC134*$Z134)</f>
        <v>0</v>
      </c>
      <c r="AI134" s="55">
        <f t="shared" ref="AI134:AI197" si="121">IF($E134&gt;=2006,0,AF134*$Z134)</f>
        <v>0</v>
      </c>
      <c r="AJ134" s="55">
        <f t="shared" ref="AJ134:AJ197" si="122">IF($E134&gt;=2006,0,AG134*$Z134)</f>
        <v>0</v>
      </c>
      <c r="AK134" s="55">
        <f t="shared" si="113"/>
        <v>0</v>
      </c>
      <c r="AL134" s="55">
        <f t="shared" si="114"/>
        <v>0</v>
      </c>
      <c r="AM134" s="55">
        <f t="shared" si="115"/>
        <v>0</v>
      </c>
    </row>
    <row r="135" spans="1:39" x14ac:dyDescent="0.25">
      <c r="A135" s="47">
        <v>131</v>
      </c>
      <c r="B135" s="358" t="str">
        <f>IF(AND(E135&lt;&gt;0,D135&lt;&gt;0,F135&lt;&gt;0),IF(C135&lt;&gt;0,CONCATENATE(C135,"-AGr",VLOOKUP(D135,Listen!$A$2:$G$45,7,FALSE),"-",E135,"-",F135,),CONCATENATE("AGr",VLOOKUP(D135,Listen!$A$2:$G$45,7,FALSE),"-",E135,"-",F135)),"keine vollständige ID")</f>
        <v>keine vollständige ID</v>
      </c>
      <c r="C135" s="438">
        <f>'[2]III_SAV-Details_NB'!B141</f>
        <v>0</v>
      </c>
      <c r="D135" s="438">
        <f>'[2]III_SAV-Details_NB'!C141</f>
        <v>0</v>
      </c>
      <c r="E135" s="359">
        <f>'[2]III_SAV-Details_NB'!D141</f>
        <v>0</v>
      </c>
      <c r="F135" s="490"/>
      <c r="G135" s="281">
        <f>'[2]III_SAV-Details_NB'!X141</f>
        <v>0</v>
      </c>
      <c r="H135" s="281">
        <f t="shared" si="116"/>
        <v>0</v>
      </c>
      <c r="I135" s="281">
        <f>IF(con_EOGJahr=2025,'[2]III_SAV-Details_NB'!AA141,IF(con_EOGJahr=2026,'[2]III_SAV-Details_NB'!AB141,'[2]III_SAV-Details_NB'!AC141))</f>
        <v>0</v>
      </c>
      <c r="J135" s="282"/>
      <c r="K135" s="282"/>
      <c r="L135" s="282"/>
      <c r="M135" s="282"/>
      <c r="N135" s="282"/>
      <c r="O135" s="282"/>
      <c r="P135" s="52">
        <f t="shared" si="117"/>
        <v>0</v>
      </c>
      <c r="Q135" s="60"/>
      <c r="R135" s="53">
        <f t="shared" si="107"/>
        <v>0</v>
      </c>
      <c r="S135" s="59"/>
      <c r="T135" s="61"/>
      <c r="U135" s="342" t="str">
        <f t="shared" si="112"/>
        <v>k.A.</v>
      </c>
      <c r="V135" s="343" t="str">
        <f t="shared" si="109"/>
        <v>k.A.</v>
      </c>
      <c r="W135" s="343" t="str">
        <f>IFERROR(IF(OR($D135="",$E135=0,con_Ende=0),"k.A.",IF(VLOOKUP($D135,rng_ND,5,0)="Nein",VLOOKUP($D135,rng_ND,2,FALSE),MIN(VLOOKUP($D135,rng_ND,2,FALSE),A_Stammdaten!$B$19-D_SAV!$E135+1))),"k.A.")</f>
        <v>k.A.</v>
      </c>
      <c r="X135" s="343" t="str">
        <f t="shared" si="110"/>
        <v>k.A.</v>
      </c>
      <c r="Y135" s="62"/>
      <c r="Z135" s="48">
        <f t="shared" si="111"/>
        <v>0</v>
      </c>
      <c r="AA135" s="457"/>
      <c r="AB135" s="55">
        <f t="shared" si="118"/>
        <v>0</v>
      </c>
      <c r="AC135" s="55">
        <f>IF(A_Stammdaten!$B$25="ja",D_SAV!AA135,D_SAV!AB135)</f>
        <v>0</v>
      </c>
      <c r="AD135" s="478">
        <f>IF(AC135=0,0,IF(U135-(con_EOGJahr-D_SAV!E135)&lt;=0,AC135,AC135/V135))</f>
        <v>0</v>
      </c>
      <c r="AE135" s="478">
        <f>IFERROR(IF(AND(VLOOKUP(D135,rng_ND,5,FALSE)="Ja",D_SAV!T135="degressiv"),D_SAV!AC135*Y135/100,0),0)</f>
        <v>0</v>
      </c>
      <c r="AF135" s="55">
        <f>IFERROR(IF(VLOOKUP(D135,rng_ND,5,FALSE)="Ja",MAX(D_SAV!AD135:AE135),D_SAV!AD135),0)</f>
        <v>0</v>
      </c>
      <c r="AG135" s="55">
        <f t="shared" si="119"/>
        <v>0</v>
      </c>
      <c r="AH135" s="55">
        <f t="shared" si="120"/>
        <v>0</v>
      </c>
      <c r="AI135" s="55">
        <f t="shared" si="121"/>
        <v>0</v>
      </c>
      <c r="AJ135" s="55">
        <f t="shared" si="122"/>
        <v>0</v>
      </c>
      <c r="AK135" s="55">
        <f t="shared" si="113"/>
        <v>0</v>
      </c>
      <c r="AL135" s="55">
        <f t="shared" si="114"/>
        <v>0</v>
      </c>
      <c r="AM135" s="55">
        <f t="shared" si="115"/>
        <v>0</v>
      </c>
    </row>
    <row r="136" spans="1:39" x14ac:dyDescent="0.25">
      <c r="A136" s="47">
        <v>132</v>
      </c>
      <c r="B136" s="358" t="str">
        <f>IF(AND(E136&lt;&gt;0,D136&lt;&gt;0,F136&lt;&gt;0),IF(C136&lt;&gt;0,CONCATENATE(C136,"-AGr",VLOOKUP(D136,Listen!$A$2:$G$45,7,FALSE),"-",E136,"-",F136,),CONCATENATE("AGr",VLOOKUP(D136,Listen!$A$2:$G$45,7,FALSE),"-",E136,"-",F136)),"keine vollständige ID")</f>
        <v>keine vollständige ID</v>
      </c>
      <c r="C136" s="438">
        <f>'[2]III_SAV-Details_NB'!B142</f>
        <v>0</v>
      </c>
      <c r="D136" s="438">
        <f>'[2]III_SAV-Details_NB'!C142</f>
        <v>0</v>
      </c>
      <c r="E136" s="359">
        <f>'[2]III_SAV-Details_NB'!D142</f>
        <v>0</v>
      </c>
      <c r="F136" s="490"/>
      <c r="G136" s="281">
        <f>'[2]III_SAV-Details_NB'!X142</f>
        <v>0</v>
      </c>
      <c r="H136" s="281">
        <f t="shared" si="116"/>
        <v>0</v>
      </c>
      <c r="I136" s="281">
        <f>IF(con_EOGJahr=2025,'[2]III_SAV-Details_NB'!AA142,IF(con_EOGJahr=2026,'[2]III_SAV-Details_NB'!AB142,'[2]III_SAV-Details_NB'!AC142))</f>
        <v>0</v>
      </c>
      <c r="J136" s="282"/>
      <c r="K136" s="282"/>
      <c r="L136" s="282"/>
      <c r="M136" s="282"/>
      <c r="N136" s="282"/>
      <c r="O136" s="282"/>
      <c r="P136" s="52">
        <f t="shared" si="117"/>
        <v>0</v>
      </c>
      <c r="Q136" s="60"/>
      <c r="R136" s="53">
        <f t="shared" si="107"/>
        <v>0</v>
      </c>
      <c r="S136" s="59"/>
      <c r="T136" s="61"/>
      <c r="U136" s="342" t="str">
        <f t="shared" si="112"/>
        <v>k.A.</v>
      </c>
      <c r="V136" s="343" t="str">
        <f t="shared" si="109"/>
        <v>k.A.</v>
      </c>
      <c r="W136" s="343" t="str">
        <f>IFERROR(IF(OR($D136="",$E136=0,con_Ende=0),"k.A.",IF(VLOOKUP($D136,rng_ND,5,0)="Nein",VLOOKUP($D136,rng_ND,2,FALSE),MIN(VLOOKUP($D136,rng_ND,2,FALSE),A_Stammdaten!$B$19-D_SAV!$E136+1))),"k.A.")</f>
        <v>k.A.</v>
      </c>
      <c r="X136" s="343" t="str">
        <f t="shared" si="110"/>
        <v>k.A.</v>
      </c>
      <c r="Y136" s="62"/>
      <c r="Z136" s="48">
        <f t="shared" si="111"/>
        <v>0</v>
      </c>
      <c r="AA136" s="457"/>
      <c r="AB136" s="55">
        <f t="shared" si="118"/>
        <v>0</v>
      </c>
      <c r="AC136" s="55">
        <f>IF(A_Stammdaten!$B$25="ja",D_SAV!AA136,D_SAV!AB136)</f>
        <v>0</v>
      </c>
      <c r="AD136" s="478">
        <f>IF(AC136=0,0,IF(U136-(con_EOGJahr-D_SAV!E136)&lt;=0,AC136,AC136/V136))</f>
        <v>0</v>
      </c>
      <c r="AE136" s="478">
        <f>IFERROR(IF(AND(VLOOKUP(D136,rng_ND,5,FALSE)="Ja",D_SAV!T136="degressiv"),D_SAV!AC136*Y136/100,0),0)</f>
        <v>0</v>
      </c>
      <c r="AF136" s="55">
        <f>IFERROR(IF(VLOOKUP(D136,rng_ND,5,FALSE)="Ja",MAX(D_SAV!AD136:AE136),D_SAV!AD136),0)</f>
        <v>0</v>
      </c>
      <c r="AG136" s="55">
        <f t="shared" si="119"/>
        <v>0</v>
      </c>
      <c r="AH136" s="55">
        <f t="shared" si="120"/>
        <v>0</v>
      </c>
      <c r="AI136" s="55">
        <f t="shared" si="121"/>
        <v>0</v>
      </c>
      <c r="AJ136" s="55">
        <f t="shared" si="122"/>
        <v>0</v>
      </c>
      <c r="AK136" s="55">
        <f t="shared" si="113"/>
        <v>0</v>
      </c>
      <c r="AL136" s="55">
        <f t="shared" si="114"/>
        <v>0</v>
      </c>
      <c r="AM136" s="55">
        <f t="shared" si="115"/>
        <v>0</v>
      </c>
    </row>
    <row r="137" spans="1:39" x14ac:dyDescent="0.25">
      <c r="A137" s="47">
        <v>133</v>
      </c>
      <c r="B137" s="358" t="str">
        <f>IF(AND(E137&lt;&gt;0,D137&lt;&gt;0,F137&lt;&gt;0),IF(C137&lt;&gt;0,CONCATENATE(C137,"-AGr",VLOOKUP(D137,Listen!$A$2:$G$45,7,FALSE),"-",E137,"-",F137,),CONCATENATE("AGr",VLOOKUP(D137,Listen!$A$2:$G$45,7,FALSE),"-",E137,"-",F137)),"keine vollständige ID")</f>
        <v>keine vollständige ID</v>
      </c>
      <c r="C137" s="438">
        <f>'[2]III_SAV-Details_NB'!B143</f>
        <v>0</v>
      </c>
      <c r="D137" s="438">
        <f>'[2]III_SAV-Details_NB'!C143</f>
        <v>0</v>
      </c>
      <c r="E137" s="359">
        <f>'[2]III_SAV-Details_NB'!D143</f>
        <v>0</v>
      </c>
      <c r="F137" s="490"/>
      <c r="G137" s="281">
        <f>'[2]III_SAV-Details_NB'!X143</f>
        <v>0</v>
      </c>
      <c r="H137" s="281">
        <f t="shared" si="116"/>
        <v>0</v>
      </c>
      <c r="I137" s="281">
        <f>IF(con_EOGJahr=2025,'[2]III_SAV-Details_NB'!AA143,IF(con_EOGJahr=2026,'[2]III_SAV-Details_NB'!AB143,'[2]III_SAV-Details_NB'!AC143))</f>
        <v>0</v>
      </c>
      <c r="J137" s="282"/>
      <c r="K137" s="282"/>
      <c r="L137" s="282"/>
      <c r="M137" s="282"/>
      <c r="N137" s="282"/>
      <c r="O137" s="282"/>
      <c r="P137" s="52">
        <f t="shared" si="117"/>
        <v>0</v>
      </c>
      <c r="Q137" s="60"/>
      <c r="R137" s="53">
        <f t="shared" si="107"/>
        <v>0</v>
      </c>
      <c r="S137" s="59"/>
      <c r="T137" s="61"/>
      <c r="U137" s="342" t="str">
        <f t="shared" si="112"/>
        <v>k.A.</v>
      </c>
      <c r="V137" s="343" t="str">
        <f t="shared" si="109"/>
        <v>k.A.</v>
      </c>
      <c r="W137" s="343" t="str">
        <f>IFERROR(IF(OR($D137="",$E137=0,con_Ende=0),"k.A.",IF(VLOOKUP($D137,rng_ND,5,0)="Nein",VLOOKUP($D137,rng_ND,2,FALSE),MIN(VLOOKUP($D137,rng_ND,2,FALSE),A_Stammdaten!$B$19-D_SAV!$E137+1))),"k.A.")</f>
        <v>k.A.</v>
      </c>
      <c r="X137" s="343" t="str">
        <f t="shared" si="110"/>
        <v>k.A.</v>
      </c>
      <c r="Y137" s="62"/>
      <c r="Z137" s="48">
        <f t="shared" si="111"/>
        <v>0</v>
      </c>
      <c r="AA137" s="457"/>
      <c r="AB137" s="55">
        <f t="shared" si="118"/>
        <v>0</v>
      </c>
      <c r="AC137" s="55">
        <f>IF(A_Stammdaten!$B$25="ja",D_SAV!AA137,D_SAV!AB137)</f>
        <v>0</v>
      </c>
      <c r="AD137" s="478">
        <f>IF(AC137=0,0,IF(U137-(con_EOGJahr-D_SAV!E137)&lt;=0,AC137,AC137/V137))</f>
        <v>0</v>
      </c>
      <c r="AE137" s="478">
        <f>IFERROR(IF(AND(VLOOKUP(D137,rng_ND,5,FALSE)="Ja",D_SAV!T137="degressiv"),D_SAV!AC137*Y137/100,0),0)</f>
        <v>0</v>
      </c>
      <c r="AF137" s="55">
        <f>IFERROR(IF(VLOOKUP(D137,rng_ND,5,FALSE)="Ja",MAX(D_SAV!AD137:AE137),D_SAV!AD137),0)</f>
        <v>0</v>
      </c>
      <c r="AG137" s="55">
        <f t="shared" si="119"/>
        <v>0</v>
      </c>
      <c r="AH137" s="55">
        <f t="shared" si="120"/>
        <v>0</v>
      </c>
      <c r="AI137" s="55">
        <f t="shared" si="121"/>
        <v>0</v>
      </c>
      <c r="AJ137" s="55">
        <f t="shared" si="122"/>
        <v>0</v>
      </c>
      <c r="AK137" s="55">
        <f t="shared" si="113"/>
        <v>0</v>
      </c>
      <c r="AL137" s="55">
        <f t="shared" si="114"/>
        <v>0</v>
      </c>
      <c r="AM137" s="55">
        <f t="shared" si="115"/>
        <v>0</v>
      </c>
    </row>
    <row r="138" spans="1:39" x14ac:dyDescent="0.25">
      <c r="A138" s="47">
        <v>134</v>
      </c>
      <c r="B138" s="358" t="str">
        <f>IF(AND(E138&lt;&gt;0,D138&lt;&gt;0,F138&lt;&gt;0),IF(C138&lt;&gt;0,CONCATENATE(C138,"-AGr",VLOOKUP(D138,Listen!$A$2:$G$45,7,FALSE),"-",E138,"-",F138,),CONCATENATE("AGr",VLOOKUP(D138,Listen!$A$2:$G$45,7,FALSE),"-",E138,"-",F138)),"keine vollständige ID")</f>
        <v>keine vollständige ID</v>
      </c>
      <c r="C138" s="438">
        <f>'[2]III_SAV-Details_NB'!B144</f>
        <v>0</v>
      </c>
      <c r="D138" s="438">
        <f>'[2]III_SAV-Details_NB'!C144</f>
        <v>0</v>
      </c>
      <c r="E138" s="359">
        <f>'[2]III_SAV-Details_NB'!D144</f>
        <v>0</v>
      </c>
      <c r="F138" s="490"/>
      <c r="G138" s="281">
        <f>'[2]III_SAV-Details_NB'!X144</f>
        <v>0</v>
      </c>
      <c r="H138" s="281">
        <f t="shared" si="116"/>
        <v>0</v>
      </c>
      <c r="I138" s="281">
        <f>IF(con_EOGJahr=2025,'[2]III_SAV-Details_NB'!AA144,IF(con_EOGJahr=2026,'[2]III_SAV-Details_NB'!AB144,'[2]III_SAV-Details_NB'!AC144))</f>
        <v>0</v>
      </c>
      <c r="J138" s="282"/>
      <c r="K138" s="282"/>
      <c r="L138" s="282"/>
      <c r="M138" s="282"/>
      <c r="N138" s="282"/>
      <c r="O138" s="282"/>
      <c r="P138" s="52">
        <f t="shared" si="117"/>
        <v>0</v>
      </c>
      <c r="Q138" s="60"/>
      <c r="R138" s="53">
        <f t="shared" si="107"/>
        <v>0</v>
      </c>
      <c r="S138" s="59"/>
      <c r="T138" s="61"/>
      <c r="U138" s="342" t="str">
        <f t="shared" si="112"/>
        <v>k.A.</v>
      </c>
      <c r="V138" s="343" t="str">
        <f t="shared" si="109"/>
        <v>k.A.</v>
      </c>
      <c r="W138" s="343" t="str">
        <f>IFERROR(IF(OR($D138="",$E138=0,con_Ende=0),"k.A.",IF(VLOOKUP($D138,rng_ND,5,0)="Nein",VLOOKUP($D138,rng_ND,2,FALSE),MIN(VLOOKUP($D138,rng_ND,2,FALSE),A_Stammdaten!$B$19-D_SAV!$E138+1))),"k.A.")</f>
        <v>k.A.</v>
      </c>
      <c r="X138" s="343" t="str">
        <f t="shared" si="110"/>
        <v>k.A.</v>
      </c>
      <c r="Y138" s="62"/>
      <c r="Z138" s="48">
        <f t="shared" si="111"/>
        <v>0</v>
      </c>
      <c r="AA138" s="457"/>
      <c r="AB138" s="55">
        <f t="shared" si="118"/>
        <v>0</v>
      </c>
      <c r="AC138" s="55">
        <f>IF(A_Stammdaten!$B$25="ja",D_SAV!AA138,D_SAV!AB138)</f>
        <v>0</v>
      </c>
      <c r="AD138" s="478">
        <f>IF(AC138=0,0,IF(U138-(con_EOGJahr-D_SAV!E138)&lt;=0,AC138,AC138/V138))</f>
        <v>0</v>
      </c>
      <c r="AE138" s="478">
        <f>IFERROR(IF(AND(VLOOKUP(D138,rng_ND,5,FALSE)="Ja",D_SAV!T138="degressiv"),D_SAV!AC138*Y138/100,0),0)</f>
        <v>0</v>
      </c>
      <c r="AF138" s="55">
        <f>IFERROR(IF(VLOOKUP(D138,rng_ND,5,FALSE)="Ja",MAX(D_SAV!AD138:AE138),D_SAV!AD138),0)</f>
        <v>0</v>
      </c>
      <c r="AG138" s="55">
        <f t="shared" si="119"/>
        <v>0</v>
      </c>
      <c r="AH138" s="55">
        <f t="shared" si="120"/>
        <v>0</v>
      </c>
      <c r="AI138" s="55">
        <f t="shared" si="121"/>
        <v>0</v>
      </c>
      <c r="AJ138" s="55">
        <f t="shared" si="122"/>
        <v>0</v>
      </c>
      <c r="AK138" s="55">
        <f t="shared" si="113"/>
        <v>0</v>
      </c>
      <c r="AL138" s="55">
        <f t="shared" si="114"/>
        <v>0</v>
      </c>
      <c r="AM138" s="55">
        <f t="shared" si="115"/>
        <v>0</v>
      </c>
    </row>
    <row r="139" spans="1:39" x14ac:dyDescent="0.25">
      <c r="A139" s="47">
        <v>135</v>
      </c>
      <c r="B139" s="358" t="str">
        <f>IF(AND(E139&lt;&gt;0,D139&lt;&gt;0,F139&lt;&gt;0),IF(C139&lt;&gt;0,CONCATENATE(C139,"-AGr",VLOOKUP(D139,Listen!$A$2:$G$45,7,FALSE),"-",E139,"-",F139,),CONCATENATE("AGr",VLOOKUP(D139,Listen!$A$2:$G$45,7,FALSE),"-",E139,"-",F139)),"keine vollständige ID")</f>
        <v>keine vollständige ID</v>
      </c>
      <c r="C139" s="438">
        <f>'[2]III_SAV-Details_NB'!B145</f>
        <v>0</v>
      </c>
      <c r="D139" s="438">
        <f>'[2]III_SAV-Details_NB'!C145</f>
        <v>0</v>
      </c>
      <c r="E139" s="359">
        <f>'[2]III_SAV-Details_NB'!D145</f>
        <v>0</v>
      </c>
      <c r="F139" s="490"/>
      <c r="G139" s="281">
        <f>'[2]III_SAV-Details_NB'!X145</f>
        <v>0</v>
      </c>
      <c r="H139" s="281">
        <f t="shared" si="116"/>
        <v>0</v>
      </c>
      <c r="I139" s="281">
        <f>IF(con_EOGJahr=2025,'[2]III_SAV-Details_NB'!AA145,IF(con_EOGJahr=2026,'[2]III_SAV-Details_NB'!AB145,'[2]III_SAV-Details_NB'!AC145))</f>
        <v>0</v>
      </c>
      <c r="J139" s="282"/>
      <c r="K139" s="282"/>
      <c r="L139" s="282"/>
      <c r="M139" s="282"/>
      <c r="N139" s="282"/>
      <c r="O139" s="282"/>
      <c r="P139" s="52">
        <f t="shared" si="117"/>
        <v>0</v>
      </c>
      <c r="Q139" s="60"/>
      <c r="R139" s="53">
        <f t="shared" si="107"/>
        <v>0</v>
      </c>
      <c r="S139" s="59"/>
      <c r="T139" s="61"/>
      <c r="U139" s="342" t="str">
        <f t="shared" si="112"/>
        <v>k.A.</v>
      </c>
      <c r="V139" s="343" t="str">
        <f t="shared" si="109"/>
        <v>k.A.</v>
      </c>
      <c r="W139" s="343" t="str">
        <f>IFERROR(IF(OR($D139="",$E139=0,con_Ende=0),"k.A.",IF(VLOOKUP($D139,rng_ND,5,0)="Nein",VLOOKUP($D139,rng_ND,2,FALSE),MIN(VLOOKUP($D139,rng_ND,2,FALSE),A_Stammdaten!$B$19-D_SAV!$E139+1))),"k.A.")</f>
        <v>k.A.</v>
      </c>
      <c r="X139" s="343" t="str">
        <f t="shared" si="110"/>
        <v>k.A.</v>
      </c>
      <c r="Y139" s="62"/>
      <c r="Z139" s="48">
        <f t="shared" si="111"/>
        <v>0</v>
      </c>
      <c r="AA139" s="457"/>
      <c r="AB139" s="55">
        <f t="shared" si="118"/>
        <v>0</v>
      </c>
      <c r="AC139" s="55">
        <f>IF(A_Stammdaten!$B$25="ja",D_SAV!AA139,D_SAV!AB139)</f>
        <v>0</v>
      </c>
      <c r="AD139" s="478">
        <f>IF(AC139=0,0,IF(U139-(con_EOGJahr-D_SAV!E139)&lt;=0,AC139,AC139/V139))</f>
        <v>0</v>
      </c>
      <c r="AE139" s="478">
        <f>IFERROR(IF(AND(VLOOKUP(D139,rng_ND,5,FALSE)="Ja",D_SAV!T139="degressiv"),D_SAV!AC139*Y139/100,0),0)</f>
        <v>0</v>
      </c>
      <c r="AF139" s="55">
        <f>IFERROR(IF(VLOOKUP(D139,rng_ND,5,FALSE)="Ja",MAX(D_SAV!AD139:AE139),D_SAV!AD139),0)</f>
        <v>0</v>
      </c>
      <c r="AG139" s="55">
        <f t="shared" si="119"/>
        <v>0</v>
      </c>
      <c r="AH139" s="55">
        <f t="shared" si="120"/>
        <v>0</v>
      </c>
      <c r="AI139" s="55">
        <f t="shared" si="121"/>
        <v>0</v>
      </c>
      <c r="AJ139" s="55">
        <f t="shared" si="122"/>
        <v>0</v>
      </c>
      <c r="AK139" s="55">
        <f t="shared" si="113"/>
        <v>0</v>
      </c>
      <c r="AL139" s="55">
        <f t="shared" si="114"/>
        <v>0</v>
      </c>
      <c r="AM139" s="55">
        <f t="shared" si="115"/>
        <v>0</v>
      </c>
    </row>
    <row r="140" spans="1:39" x14ac:dyDescent="0.25">
      <c r="A140" s="47">
        <v>136</v>
      </c>
      <c r="B140" s="358" t="str">
        <f>IF(AND(E140&lt;&gt;0,D140&lt;&gt;0,F140&lt;&gt;0),IF(C140&lt;&gt;0,CONCATENATE(C140,"-AGr",VLOOKUP(D140,Listen!$A$2:$G$45,7,FALSE),"-",E140,"-",F140,),CONCATENATE("AGr",VLOOKUP(D140,Listen!$A$2:$G$45,7,FALSE),"-",E140,"-",F140)),"keine vollständige ID")</f>
        <v>keine vollständige ID</v>
      </c>
      <c r="C140" s="438">
        <f>'[2]III_SAV-Details_NB'!B146</f>
        <v>0</v>
      </c>
      <c r="D140" s="438">
        <f>'[2]III_SAV-Details_NB'!C146</f>
        <v>0</v>
      </c>
      <c r="E140" s="359">
        <f>'[2]III_SAV-Details_NB'!D146</f>
        <v>0</v>
      </c>
      <c r="F140" s="490"/>
      <c r="G140" s="281">
        <f>'[2]III_SAV-Details_NB'!X146</f>
        <v>0</v>
      </c>
      <c r="H140" s="281">
        <f t="shared" si="116"/>
        <v>0</v>
      </c>
      <c r="I140" s="281">
        <f>IF(con_EOGJahr=2025,'[2]III_SAV-Details_NB'!AA146,IF(con_EOGJahr=2026,'[2]III_SAV-Details_NB'!AB146,'[2]III_SAV-Details_NB'!AC146))</f>
        <v>0</v>
      </c>
      <c r="J140" s="282"/>
      <c r="K140" s="282"/>
      <c r="L140" s="282"/>
      <c r="M140" s="282"/>
      <c r="N140" s="282"/>
      <c r="O140" s="282"/>
      <c r="P140" s="52">
        <f t="shared" si="117"/>
        <v>0</v>
      </c>
      <c r="Q140" s="60"/>
      <c r="R140" s="53">
        <f t="shared" si="107"/>
        <v>0</v>
      </c>
      <c r="S140" s="59"/>
      <c r="T140" s="61"/>
      <c r="U140" s="342" t="str">
        <f t="shared" si="112"/>
        <v>k.A.</v>
      </c>
      <c r="V140" s="343" t="str">
        <f t="shared" si="109"/>
        <v>k.A.</v>
      </c>
      <c r="W140" s="343" t="str">
        <f>IFERROR(IF(OR($D140="",$E140=0,con_Ende=0),"k.A.",IF(VLOOKUP($D140,rng_ND,5,0)="Nein",VLOOKUP($D140,rng_ND,2,FALSE),MIN(VLOOKUP($D140,rng_ND,2,FALSE),A_Stammdaten!$B$19-D_SAV!$E140+1))),"k.A.")</f>
        <v>k.A.</v>
      </c>
      <c r="X140" s="343" t="str">
        <f t="shared" si="110"/>
        <v>k.A.</v>
      </c>
      <c r="Y140" s="62"/>
      <c r="Z140" s="48">
        <f t="shared" si="111"/>
        <v>0</v>
      </c>
      <c r="AA140" s="457"/>
      <c r="AB140" s="55">
        <f t="shared" si="118"/>
        <v>0</v>
      </c>
      <c r="AC140" s="55">
        <f>IF(A_Stammdaten!$B$25="ja",D_SAV!AA140,D_SAV!AB140)</f>
        <v>0</v>
      </c>
      <c r="AD140" s="478">
        <f>IF(AC140=0,0,IF(U140-(con_EOGJahr-D_SAV!E140)&lt;=0,AC140,AC140/V140))</f>
        <v>0</v>
      </c>
      <c r="AE140" s="478">
        <f>IFERROR(IF(AND(VLOOKUP(D140,rng_ND,5,FALSE)="Ja",D_SAV!T140="degressiv"),D_SAV!AC140*Y140/100,0),0)</f>
        <v>0</v>
      </c>
      <c r="AF140" s="55">
        <f>IFERROR(IF(VLOOKUP(D140,rng_ND,5,FALSE)="Ja",MAX(D_SAV!AD140:AE140),D_SAV!AD140),0)</f>
        <v>0</v>
      </c>
      <c r="AG140" s="55">
        <f t="shared" si="119"/>
        <v>0</v>
      </c>
      <c r="AH140" s="55">
        <f t="shared" si="120"/>
        <v>0</v>
      </c>
      <c r="AI140" s="55">
        <f t="shared" si="121"/>
        <v>0</v>
      </c>
      <c r="AJ140" s="55">
        <f t="shared" si="122"/>
        <v>0</v>
      </c>
      <c r="AK140" s="55">
        <f t="shared" si="113"/>
        <v>0</v>
      </c>
      <c r="AL140" s="55">
        <f t="shared" si="114"/>
        <v>0</v>
      </c>
      <c r="AM140" s="55">
        <f t="shared" si="115"/>
        <v>0</v>
      </c>
    </row>
    <row r="141" spans="1:39" x14ac:dyDescent="0.25">
      <c r="A141" s="47">
        <v>137</v>
      </c>
      <c r="B141" s="358" t="str">
        <f>IF(AND(E141&lt;&gt;0,D141&lt;&gt;0,F141&lt;&gt;0),IF(C141&lt;&gt;0,CONCATENATE(C141,"-AGr",VLOOKUP(D141,Listen!$A$2:$G$45,7,FALSE),"-",E141,"-",F141,),CONCATENATE("AGr",VLOOKUP(D141,Listen!$A$2:$G$45,7,FALSE),"-",E141,"-",F141)),"keine vollständige ID")</f>
        <v>keine vollständige ID</v>
      </c>
      <c r="C141" s="438">
        <f>'[2]III_SAV-Details_NB'!B147</f>
        <v>0</v>
      </c>
      <c r="D141" s="438">
        <f>'[2]III_SAV-Details_NB'!C147</f>
        <v>0</v>
      </c>
      <c r="E141" s="359">
        <f>'[2]III_SAV-Details_NB'!D147</f>
        <v>0</v>
      </c>
      <c r="F141" s="490"/>
      <c r="G141" s="281">
        <f>'[2]III_SAV-Details_NB'!X147</f>
        <v>0</v>
      </c>
      <c r="H141" s="281">
        <f t="shared" si="116"/>
        <v>0</v>
      </c>
      <c r="I141" s="281">
        <f>IF(con_EOGJahr=2025,'[2]III_SAV-Details_NB'!AA147,IF(con_EOGJahr=2026,'[2]III_SAV-Details_NB'!AB147,'[2]III_SAV-Details_NB'!AC147))</f>
        <v>0</v>
      </c>
      <c r="J141" s="282"/>
      <c r="K141" s="282"/>
      <c r="L141" s="282"/>
      <c r="M141" s="282"/>
      <c r="N141" s="282"/>
      <c r="O141" s="282"/>
      <c r="P141" s="52">
        <f t="shared" si="117"/>
        <v>0</v>
      </c>
      <c r="Q141" s="60"/>
      <c r="R141" s="53">
        <f t="shared" si="107"/>
        <v>0</v>
      </c>
      <c r="S141" s="59"/>
      <c r="T141" s="61"/>
      <c r="U141" s="342" t="str">
        <f t="shared" si="112"/>
        <v>k.A.</v>
      </c>
      <c r="V141" s="343" t="str">
        <f t="shared" si="109"/>
        <v>k.A.</v>
      </c>
      <c r="W141" s="343" t="str">
        <f>IFERROR(IF(OR($D141="",$E141=0,con_Ende=0),"k.A.",IF(VLOOKUP($D141,rng_ND,5,0)="Nein",VLOOKUP($D141,rng_ND,2,FALSE),MIN(VLOOKUP($D141,rng_ND,2,FALSE),A_Stammdaten!$B$19-D_SAV!$E141+1))),"k.A.")</f>
        <v>k.A.</v>
      </c>
      <c r="X141" s="343" t="str">
        <f t="shared" si="110"/>
        <v>k.A.</v>
      </c>
      <c r="Y141" s="62"/>
      <c r="Z141" s="48">
        <f t="shared" si="111"/>
        <v>0</v>
      </c>
      <c r="AA141" s="457"/>
      <c r="AB141" s="55">
        <f t="shared" si="118"/>
        <v>0</v>
      </c>
      <c r="AC141" s="55">
        <f>IF(A_Stammdaten!$B$25="ja",D_SAV!AA141,D_SAV!AB141)</f>
        <v>0</v>
      </c>
      <c r="AD141" s="478">
        <f>IF(AC141=0,0,IF(U141-(con_EOGJahr-D_SAV!E141)&lt;=0,AC141,AC141/V141))</f>
        <v>0</v>
      </c>
      <c r="AE141" s="478">
        <f>IFERROR(IF(AND(VLOOKUP(D141,rng_ND,5,FALSE)="Ja",D_SAV!T141="degressiv"),D_SAV!AC141*Y141/100,0),0)</f>
        <v>0</v>
      </c>
      <c r="AF141" s="55">
        <f>IFERROR(IF(VLOOKUP(D141,rng_ND,5,FALSE)="Ja",MAX(D_SAV!AD141:AE141),D_SAV!AD141),0)</f>
        <v>0</v>
      </c>
      <c r="AG141" s="55">
        <f t="shared" si="119"/>
        <v>0</v>
      </c>
      <c r="AH141" s="55">
        <f t="shared" si="120"/>
        <v>0</v>
      </c>
      <c r="AI141" s="55">
        <f t="shared" si="121"/>
        <v>0</v>
      </c>
      <c r="AJ141" s="55">
        <f t="shared" si="122"/>
        <v>0</v>
      </c>
      <c r="AK141" s="55">
        <f t="shared" si="113"/>
        <v>0</v>
      </c>
      <c r="AL141" s="55">
        <f t="shared" si="114"/>
        <v>0</v>
      </c>
      <c r="AM141" s="55">
        <f t="shared" si="115"/>
        <v>0</v>
      </c>
    </row>
    <row r="142" spans="1:39" x14ac:dyDescent="0.25">
      <c r="A142" s="47">
        <v>138</v>
      </c>
      <c r="B142" s="358" t="str">
        <f>IF(AND(E142&lt;&gt;0,D142&lt;&gt;0,F142&lt;&gt;0),IF(C142&lt;&gt;0,CONCATENATE(C142,"-AGr",VLOOKUP(D142,Listen!$A$2:$G$45,7,FALSE),"-",E142,"-",F142,),CONCATENATE("AGr",VLOOKUP(D142,Listen!$A$2:$G$45,7,FALSE),"-",E142,"-",F142)),"keine vollständige ID")</f>
        <v>keine vollständige ID</v>
      </c>
      <c r="C142" s="438">
        <f>'[2]III_SAV-Details_NB'!B148</f>
        <v>0</v>
      </c>
      <c r="D142" s="438">
        <f>'[2]III_SAV-Details_NB'!C148</f>
        <v>0</v>
      </c>
      <c r="E142" s="359">
        <f>'[2]III_SAV-Details_NB'!D148</f>
        <v>0</v>
      </c>
      <c r="F142" s="490"/>
      <c r="G142" s="281">
        <f>'[2]III_SAV-Details_NB'!X148</f>
        <v>0</v>
      </c>
      <c r="H142" s="281">
        <f t="shared" si="116"/>
        <v>0</v>
      </c>
      <c r="I142" s="281">
        <f>IF(con_EOGJahr=2025,'[2]III_SAV-Details_NB'!AA148,IF(con_EOGJahr=2026,'[2]III_SAV-Details_NB'!AB148,'[2]III_SAV-Details_NB'!AC148))</f>
        <v>0</v>
      </c>
      <c r="J142" s="282"/>
      <c r="K142" s="282"/>
      <c r="L142" s="282"/>
      <c r="M142" s="282"/>
      <c r="N142" s="282"/>
      <c r="O142" s="282"/>
      <c r="P142" s="52">
        <f t="shared" si="117"/>
        <v>0</v>
      </c>
      <c r="Q142" s="60"/>
      <c r="R142" s="53">
        <f t="shared" si="107"/>
        <v>0</v>
      </c>
      <c r="S142" s="59"/>
      <c r="T142" s="61"/>
      <c r="U142" s="342" t="str">
        <f t="shared" si="112"/>
        <v>k.A.</v>
      </c>
      <c r="V142" s="343" t="str">
        <f t="shared" si="109"/>
        <v>k.A.</v>
      </c>
      <c r="W142" s="343" t="str">
        <f>IFERROR(IF(OR($D142="",$E142=0,con_Ende=0),"k.A.",IF(VLOOKUP($D142,rng_ND,5,0)="Nein",VLOOKUP($D142,rng_ND,2,FALSE),MIN(VLOOKUP($D142,rng_ND,2,FALSE),A_Stammdaten!$B$19-D_SAV!$E142+1))),"k.A.")</f>
        <v>k.A.</v>
      </c>
      <c r="X142" s="343" t="str">
        <f t="shared" si="110"/>
        <v>k.A.</v>
      </c>
      <c r="Y142" s="62"/>
      <c r="Z142" s="48">
        <f t="shared" si="111"/>
        <v>0</v>
      </c>
      <c r="AA142" s="457"/>
      <c r="AB142" s="55">
        <f t="shared" si="118"/>
        <v>0</v>
      </c>
      <c r="AC142" s="55">
        <f>IF(A_Stammdaten!$B$25="ja",D_SAV!AA142,D_SAV!AB142)</f>
        <v>0</v>
      </c>
      <c r="AD142" s="478">
        <f>IF(AC142=0,0,IF(U142-(con_EOGJahr-D_SAV!E142)&lt;=0,AC142,AC142/V142))</f>
        <v>0</v>
      </c>
      <c r="AE142" s="478">
        <f>IFERROR(IF(AND(VLOOKUP(D142,rng_ND,5,FALSE)="Ja",D_SAV!T142="degressiv"),D_SAV!AC142*Y142/100,0),0)</f>
        <v>0</v>
      </c>
      <c r="AF142" s="55">
        <f>IFERROR(IF(VLOOKUP(D142,rng_ND,5,FALSE)="Ja",MAX(D_SAV!AD142:AE142),D_SAV!AD142),0)</f>
        <v>0</v>
      </c>
      <c r="AG142" s="55">
        <f t="shared" si="119"/>
        <v>0</v>
      </c>
      <c r="AH142" s="55">
        <f t="shared" si="120"/>
        <v>0</v>
      </c>
      <c r="AI142" s="55">
        <f t="shared" si="121"/>
        <v>0</v>
      </c>
      <c r="AJ142" s="55">
        <f t="shared" si="122"/>
        <v>0</v>
      </c>
      <c r="AK142" s="55">
        <f t="shared" si="113"/>
        <v>0</v>
      </c>
      <c r="AL142" s="55">
        <f t="shared" si="114"/>
        <v>0</v>
      </c>
      <c r="AM142" s="55">
        <f t="shared" si="115"/>
        <v>0</v>
      </c>
    </row>
    <row r="143" spans="1:39" x14ac:dyDescent="0.25">
      <c r="A143" s="47">
        <v>139</v>
      </c>
      <c r="B143" s="358" t="str">
        <f>IF(AND(E143&lt;&gt;0,D143&lt;&gt;0,F143&lt;&gt;0),IF(C143&lt;&gt;0,CONCATENATE(C143,"-AGr",VLOOKUP(D143,Listen!$A$2:$G$45,7,FALSE),"-",E143,"-",F143,),CONCATENATE("AGr",VLOOKUP(D143,Listen!$A$2:$G$45,7,FALSE),"-",E143,"-",F143)),"keine vollständige ID")</f>
        <v>keine vollständige ID</v>
      </c>
      <c r="C143" s="438">
        <f>'[2]III_SAV-Details_NB'!B149</f>
        <v>0</v>
      </c>
      <c r="D143" s="438">
        <f>'[2]III_SAV-Details_NB'!C149</f>
        <v>0</v>
      </c>
      <c r="E143" s="359">
        <f>'[2]III_SAV-Details_NB'!D149</f>
        <v>0</v>
      </c>
      <c r="F143" s="490"/>
      <c r="G143" s="281">
        <f>'[2]III_SAV-Details_NB'!X149</f>
        <v>0</v>
      </c>
      <c r="H143" s="281">
        <f t="shared" si="116"/>
        <v>0</v>
      </c>
      <c r="I143" s="281">
        <f>IF(con_EOGJahr=2025,'[2]III_SAV-Details_NB'!AA149,IF(con_EOGJahr=2026,'[2]III_SAV-Details_NB'!AB149,'[2]III_SAV-Details_NB'!AC149))</f>
        <v>0</v>
      </c>
      <c r="J143" s="282"/>
      <c r="K143" s="282"/>
      <c r="L143" s="282"/>
      <c r="M143" s="282"/>
      <c r="N143" s="282"/>
      <c r="O143" s="282"/>
      <c r="P143" s="52">
        <f t="shared" si="117"/>
        <v>0</v>
      </c>
      <c r="Q143" s="60"/>
      <c r="R143" s="53">
        <f t="shared" si="107"/>
        <v>0</v>
      </c>
      <c r="S143" s="59"/>
      <c r="T143" s="61"/>
      <c r="U143" s="342" t="str">
        <f t="shared" si="112"/>
        <v>k.A.</v>
      </c>
      <c r="V143" s="343" t="str">
        <f t="shared" si="109"/>
        <v>k.A.</v>
      </c>
      <c r="W143" s="343" t="str">
        <f>IFERROR(IF(OR($D143="",$E143=0,con_Ende=0),"k.A.",IF(VLOOKUP($D143,rng_ND,5,0)="Nein",VLOOKUP($D143,rng_ND,2,FALSE),MIN(VLOOKUP($D143,rng_ND,2,FALSE),A_Stammdaten!$B$19-D_SAV!$E143+1))),"k.A.")</f>
        <v>k.A.</v>
      </c>
      <c r="X143" s="343" t="str">
        <f t="shared" si="110"/>
        <v>k.A.</v>
      </c>
      <c r="Y143" s="62"/>
      <c r="Z143" s="48">
        <f t="shared" si="111"/>
        <v>0</v>
      </c>
      <c r="AA143" s="457"/>
      <c r="AB143" s="55">
        <f t="shared" si="118"/>
        <v>0</v>
      </c>
      <c r="AC143" s="55">
        <f>IF(A_Stammdaten!$B$25="ja",D_SAV!AA143,D_SAV!AB143)</f>
        <v>0</v>
      </c>
      <c r="AD143" s="478">
        <f>IF(AC143=0,0,IF(U143-(con_EOGJahr-D_SAV!E143)&lt;=0,AC143,AC143/V143))</f>
        <v>0</v>
      </c>
      <c r="AE143" s="478">
        <f>IFERROR(IF(AND(VLOOKUP(D143,rng_ND,5,FALSE)="Ja",D_SAV!T143="degressiv"),D_SAV!AC143*Y143/100,0),0)</f>
        <v>0</v>
      </c>
      <c r="AF143" s="55">
        <f>IFERROR(IF(VLOOKUP(D143,rng_ND,5,FALSE)="Ja",MAX(D_SAV!AD143:AE143),D_SAV!AD143),0)</f>
        <v>0</v>
      </c>
      <c r="AG143" s="55">
        <f t="shared" si="119"/>
        <v>0</v>
      </c>
      <c r="AH143" s="55">
        <f t="shared" si="120"/>
        <v>0</v>
      </c>
      <c r="AI143" s="55">
        <f t="shared" si="121"/>
        <v>0</v>
      </c>
      <c r="AJ143" s="55">
        <f t="shared" si="122"/>
        <v>0</v>
      </c>
      <c r="AK143" s="55">
        <f t="shared" si="113"/>
        <v>0</v>
      </c>
      <c r="AL143" s="55">
        <f t="shared" si="114"/>
        <v>0</v>
      </c>
      <c r="AM143" s="55">
        <f t="shared" si="115"/>
        <v>0</v>
      </c>
    </row>
    <row r="144" spans="1:39" x14ac:dyDescent="0.25">
      <c r="A144" s="47">
        <v>140</v>
      </c>
      <c r="B144" s="358" t="str">
        <f>IF(AND(E144&lt;&gt;0,D144&lt;&gt;0,F144&lt;&gt;0),IF(C144&lt;&gt;0,CONCATENATE(C144,"-AGr",VLOOKUP(D144,Listen!$A$2:$G$45,7,FALSE),"-",E144,"-",F144,),CONCATENATE("AGr",VLOOKUP(D144,Listen!$A$2:$G$45,7,FALSE),"-",E144,"-",F144)),"keine vollständige ID")</f>
        <v>keine vollständige ID</v>
      </c>
      <c r="C144" s="438">
        <f>'[2]III_SAV-Details_NB'!B150</f>
        <v>0</v>
      </c>
      <c r="D144" s="438">
        <f>'[2]III_SAV-Details_NB'!C150</f>
        <v>0</v>
      </c>
      <c r="E144" s="359">
        <f>'[2]III_SAV-Details_NB'!D150</f>
        <v>0</v>
      </c>
      <c r="F144" s="490"/>
      <c r="G144" s="281">
        <f>'[2]III_SAV-Details_NB'!X150</f>
        <v>0</v>
      </c>
      <c r="H144" s="281">
        <f t="shared" si="116"/>
        <v>0</v>
      </c>
      <c r="I144" s="281">
        <f>IF(con_EOGJahr=2025,'[2]III_SAV-Details_NB'!AA150,IF(con_EOGJahr=2026,'[2]III_SAV-Details_NB'!AB150,'[2]III_SAV-Details_NB'!AC150))</f>
        <v>0</v>
      </c>
      <c r="J144" s="282"/>
      <c r="K144" s="282"/>
      <c r="L144" s="282"/>
      <c r="M144" s="282"/>
      <c r="N144" s="282"/>
      <c r="O144" s="282"/>
      <c r="P144" s="52">
        <f t="shared" si="117"/>
        <v>0</v>
      </c>
      <c r="Q144" s="60"/>
      <c r="R144" s="53">
        <f t="shared" si="107"/>
        <v>0</v>
      </c>
      <c r="S144" s="59"/>
      <c r="T144" s="61"/>
      <c r="U144" s="342" t="str">
        <f t="shared" si="112"/>
        <v>k.A.</v>
      </c>
      <c r="V144" s="343" t="str">
        <f t="shared" si="109"/>
        <v>k.A.</v>
      </c>
      <c r="W144" s="343" t="str">
        <f>IFERROR(IF(OR($D144="",$E144=0,con_Ende=0),"k.A.",IF(VLOOKUP($D144,rng_ND,5,0)="Nein",VLOOKUP($D144,rng_ND,2,FALSE),MIN(VLOOKUP($D144,rng_ND,2,FALSE),A_Stammdaten!$B$19-D_SAV!$E144+1))),"k.A.")</f>
        <v>k.A.</v>
      </c>
      <c r="X144" s="343" t="str">
        <f t="shared" si="110"/>
        <v>k.A.</v>
      </c>
      <c r="Y144" s="62"/>
      <c r="Z144" s="48">
        <f t="shared" si="111"/>
        <v>0</v>
      </c>
      <c r="AA144" s="457"/>
      <c r="AB144" s="55">
        <f t="shared" si="118"/>
        <v>0</v>
      </c>
      <c r="AC144" s="55">
        <f>IF(A_Stammdaten!$B$25="ja",D_SAV!AA144,D_SAV!AB144)</f>
        <v>0</v>
      </c>
      <c r="AD144" s="478">
        <f>IF(AC144=0,0,IF(U144-(con_EOGJahr-D_SAV!E144)&lt;=0,AC144,AC144/V144))</f>
        <v>0</v>
      </c>
      <c r="AE144" s="478">
        <f>IFERROR(IF(AND(VLOOKUP(D144,rng_ND,5,FALSE)="Ja",D_SAV!T144="degressiv"),D_SAV!AC144*Y144/100,0),0)</f>
        <v>0</v>
      </c>
      <c r="AF144" s="55">
        <f>IFERROR(IF(VLOOKUP(D144,rng_ND,5,FALSE)="Ja",MAX(D_SAV!AD144:AE144),D_SAV!AD144),0)</f>
        <v>0</v>
      </c>
      <c r="AG144" s="55">
        <f t="shared" si="119"/>
        <v>0</v>
      </c>
      <c r="AH144" s="55">
        <f t="shared" si="120"/>
        <v>0</v>
      </c>
      <c r="AI144" s="55">
        <f t="shared" si="121"/>
        <v>0</v>
      </c>
      <c r="AJ144" s="55">
        <f t="shared" si="122"/>
        <v>0</v>
      </c>
      <c r="AK144" s="55">
        <f t="shared" si="113"/>
        <v>0</v>
      </c>
      <c r="AL144" s="55">
        <f t="shared" si="114"/>
        <v>0</v>
      </c>
      <c r="AM144" s="55">
        <f t="shared" si="115"/>
        <v>0</v>
      </c>
    </row>
    <row r="145" spans="1:39" x14ac:dyDescent="0.25">
      <c r="A145" s="47">
        <v>141</v>
      </c>
      <c r="B145" s="358" t="str">
        <f>IF(AND(E145&lt;&gt;0,D145&lt;&gt;0,F145&lt;&gt;0),IF(C145&lt;&gt;0,CONCATENATE(C145,"-AGr",VLOOKUP(D145,Listen!$A$2:$G$45,7,FALSE),"-",E145,"-",F145,),CONCATENATE("AGr",VLOOKUP(D145,Listen!$A$2:$G$45,7,FALSE),"-",E145,"-",F145)),"keine vollständige ID")</f>
        <v>keine vollständige ID</v>
      </c>
      <c r="C145" s="438">
        <f>'[2]III_SAV-Details_NB'!B151</f>
        <v>0</v>
      </c>
      <c r="D145" s="438">
        <f>'[2]III_SAV-Details_NB'!C151</f>
        <v>0</v>
      </c>
      <c r="E145" s="359">
        <f>'[2]III_SAV-Details_NB'!D151</f>
        <v>0</v>
      </c>
      <c r="F145" s="490"/>
      <c r="G145" s="281">
        <f>'[2]III_SAV-Details_NB'!X151</f>
        <v>0</v>
      </c>
      <c r="H145" s="281">
        <f t="shared" si="116"/>
        <v>0</v>
      </c>
      <c r="I145" s="281">
        <f>IF(con_EOGJahr=2025,'[2]III_SAV-Details_NB'!AA151,IF(con_EOGJahr=2026,'[2]III_SAV-Details_NB'!AB151,'[2]III_SAV-Details_NB'!AC151))</f>
        <v>0</v>
      </c>
      <c r="J145" s="282"/>
      <c r="K145" s="282"/>
      <c r="L145" s="282"/>
      <c r="M145" s="282"/>
      <c r="N145" s="282"/>
      <c r="O145" s="282"/>
      <c r="P145" s="52">
        <f t="shared" si="117"/>
        <v>0</v>
      </c>
      <c r="Q145" s="60"/>
      <c r="R145" s="53">
        <f t="shared" si="107"/>
        <v>0</v>
      </c>
      <c r="S145" s="59"/>
      <c r="T145" s="61"/>
      <c r="U145" s="342" t="str">
        <f t="shared" si="112"/>
        <v>k.A.</v>
      </c>
      <c r="V145" s="343" t="str">
        <f t="shared" si="109"/>
        <v>k.A.</v>
      </c>
      <c r="W145" s="343" t="str">
        <f>IFERROR(IF(OR($D145="",$E145=0,con_Ende=0),"k.A.",IF(VLOOKUP($D145,rng_ND,5,0)="Nein",VLOOKUP($D145,rng_ND,2,FALSE),MIN(VLOOKUP($D145,rng_ND,2,FALSE),A_Stammdaten!$B$19-D_SAV!$E145+1))),"k.A.")</f>
        <v>k.A.</v>
      </c>
      <c r="X145" s="343" t="str">
        <f t="shared" si="110"/>
        <v>k.A.</v>
      </c>
      <c r="Y145" s="62"/>
      <c r="Z145" s="48">
        <f t="shared" si="111"/>
        <v>0</v>
      </c>
      <c r="AA145" s="457"/>
      <c r="AB145" s="55">
        <f t="shared" si="118"/>
        <v>0</v>
      </c>
      <c r="AC145" s="55">
        <f>IF(A_Stammdaten!$B$25="ja",D_SAV!AA145,D_SAV!AB145)</f>
        <v>0</v>
      </c>
      <c r="AD145" s="478">
        <f>IF(AC145=0,0,IF(U145-(con_EOGJahr-D_SAV!E145)&lt;=0,AC145,AC145/V145))</f>
        <v>0</v>
      </c>
      <c r="AE145" s="478">
        <f>IFERROR(IF(AND(VLOOKUP(D145,rng_ND,5,FALSE)="Ja",D_SAV!T145="degressiv"),D_SAV!AC145*Y145/100,0),0)</f>
        <v>0</v>
      </c>
      <c r="AF145" s="55">
        <f>IFERROR(IF(VLOOKUP(D145,rng_ND,5,FALSE)="Ja",MAX(D_SAV!AD145:AE145),D_SAV!AD145),0)</f>
        <v>0</v>
      </c>
      <c r="AG145" s="55">
        <f t="shared" si="119"/>
        <v>0</v>
      </c>
      <c r="AH145" s="55">
        <f t="shared" si="120"/>
        <v>0</v>
      </c>
      <c r="AI145" s="55">
        <f t="shared" si="121"/>
        <v>0</v>
      </c>
      <c r="AJ145" s="55">
        <f t="shared" si="122"/>
        <v>0</v>
      </c>
      <c r="AK145" s="55">
        <f t="shared" si="113"/>
        <v>0</v>
      </c>
      <c r="AL145" s="55">
        <f t="shared" si="114"/>
        <v>0</v>
      </c>
      <c r="AM145" s="55">
        <f t="shared" si="115"/>
        <v>0</v>
      </c>
    </row>
    <row r="146" spans="1:39" x14ac:dyDescent="0.25">
      <c r="A146" s="47">
        <v>142</v>
      </c>
      <c r="B146" s="358" t="str">
        <f>IF(AND(E146&lt;&gt;0,D146&lt;&gt;0,F146&lt;&gt;0),IF(C146&lt;&gt;0,CONCATENATE(C146,"-AGr",VLOOKUP(D146,Listen!$A$2:$G$45,7,FALSE),"-",E146,"-",F146,),CONCATENATE("AGr",VLOOKUP(D146,Listen!$A$2:$G$45,7,FALSE),"-",E146,"-",F146)),"keine vollständige ID")</f>
        <v>keine vollständige ID</v>
      </c>
      <c r="C146" s="438">
        <f>'[2]III_SAV-Details_NB'!B152</f>
        <v>0</v>
      </c>
      <c r="D146" s="438">
        <f>'[2]III_SAV-Details_NB'!C152</f>
        <v>0</v>
      </c>
      <c r="E146" s="359">
        <f>'[2]III_SAV-Details_NB'!D152</f>
        <v>0</v>
      </c>
      <c r="F146" s="490"/>
      <c r="G146" s="281">
        <f>'[2]III_SAV-Details_NB'!X152</f>
        <v>0</v>
      </c>
      <c r="H146" s="281">
        <f t="shared" si="116"/>
        <v>0</v>
      </c>
      <c r="I146" s="281">
        <f>IF(con_EOGJahr=2025,'[2]III_SAV-Details_NB'!AA152,IF(con_EOGJahr=2026,'[2]III_SAV-Details_NB'!AB152,'[2]III_SAV-Details_NB'!AC152))</f>
        <v>0</v>
      </c>
      <c r="J146" s="282"/>
      <c r="K146" s="282"/>
      <c r="L146" s="282"/>
      <c r="M146" s="282"/>
      <c r="N146" s="282"/>
      <c r="O146" s="282"/>
      <c r="P146" s="52">
        <f t="shared" si="117"/>
        <v>0</v>
      </c>
      <c r="Q146" s="60"/>
      <c r="R146" s="53">
        <f t="shared" ref="R146:R209" si="123">P146+Q146</f>
        <v>0</v>
      </c>
      <c r="S146" s="59"/>
      <c r="T146" s="61"/>
      <c r="U146" s="342" t="str">
        <f t="shared" si="112"/>
        <v>k.A.</v>
      </c>
      <c r="V146" s="343" t="str">
        <f t="shared" ref="V146:V209" si="124">IFERROR(IF(OR($D146="",$E146=0,con_Ende=0,$U146=0),"k.A.",MAX($E146-con_EOGJahr+$U146,0)),"k.A.")</f>
        <v>k.A.</v>
      </c>
      <c r="W146" s="343" t="str">
        <f>IFERROR(IF(OR($D146="",$E146=0,con_Ende=0),"k.A.",IF(VLOOKUP($D146,rng_ND,5,0)="Nein",VLOOKUP($D146,rng_ND,2,FALSE),MIN(VLOOKUP($D146,rng_ND,2,FALSE),A_Stammdaten!$B$19-D_SAV!$E146+1))),"k.A.")</f>
        <v>k.A.</v>
      </c>
      <c r="X146" s="343" t="str">
        <f t="shared" ref="X146:X209" si="125">IFERROR(IF(OR($D146="",$E146=0,con_Ende=0),"k.A.",VLOOKUP($D146,rng_ND,3,FALSE)),"k.A.")</f>
        <v>k.A.</v>
      </c>
      <c r="Y146" s="62"/>
      <c r="Z146" s="48">
        <f t="shared" ref="Z146:Z209" si="126">IF(AND($E146&lt;2006,$E146&lt;&gt;0),IFERROR(VLOOKUP($E146,rng_Index,VLOOKUP($D146,rng_ND,4,FALSE)+1,FALSE),1),)</f>
        <v>0</v>
      </c>
      <c r="AA146" s="457"/>
      <c r="AB146" s="55">
        <f t="shared" si="118"/>
        <v>0</v>
      </c>
      <c r="AC146" s="55">
        <f>IF(A_Stammdaten!$B$25="ja",D_SAV!AA146,D_SAV!AB146)</f>
        <v>0</v>
      </c>
      <c r="AD146" s="478">
        <f>IF(AC146=0,0,IF(U146-(con_EOGJahr-D_SAV!E146)&lt;=0,AC146,AC146/V146))</f>
        <v>0</v>
      </c>
      <c r="AE146" s="478">
        <f>IFERROR(IF(AND(VLOOKUP(D146,rng_ND,5,FALSE)="Ja",D_SAV!T146="degressiv"),D_SAV!AC146*Y146/100,0),0)</f>
        <v>0</v>
      </c>
      <c r="AF146" s="55">
        <f>IFERROR(IF(VLOOKUP(D146,rng_ND,5,FALSE)="Ja",MAX(D_SAV!AD146:AE146),D_SAV!AD146),0)</f>
        <v>0</v>
      </c>
      <c r="AG146" s="55">
        <f t="shared" si="119"/>
        <v>0</v>
      </c>
      <c r="AH146" s="55">
        <f t="shared" si="120"/>
        <v>0</v>
      </c>
      <c r="AI146" s="55">
        <f t="shared" si="121"/>
        <v>0</v>
      </c>
      <c r="AJ146" s="55">
        <f t="shared" si="122"/>
        <v>0</v>
      </c>
      <c r="AK146" s="55">
        <f t="shared" si="113"/>
        <v>0</v>
      </c>
      <c r="AL146" s="55">
        <f t="shared" si="114"/>
        <v>0</v>
      </c>
      <c r="AM146" s="55">
        <f t="shared" si="115"/>
        <v>0</v>
      </c>
    </row>
    <row r="147" spans="1:39" x14ac:dyDescent="0.25">
      <c r="A147" s="47">
        <v>143</v>
      </c>
      <c r="B147" s="358" t="str">
        <f>IF(AND(E147&lt;&gt;0,D147&lt;&gt;0,F147&lt;&gt;0),IF(C147&lt;&gt;0,CONCATENATE(C147,"-AGr",VLOOKUP(D147,Listen!$A$2:$G$45,7,FALSE),"-",E147,"-",F147,),CONCATENATE("AGr",VLOOKUP(D147,Listen!$A$2:$G$45,7,FALSE),"-",E147,"-",F147)),"keine vollständige ID")</f>
        <v>keine vollständige ID</v>
      </c>
      <c r="C147" s="438">
        <f>'[2]III_SAV-Details_NB'!B153</f>
        <v>0</v>
      </c>
      <c r="D147" s="438">
        <f>'[2]III_SAV-Details_NB'!C153</f>
        <v>0</v>
      </c>
      <c r="E147" s="359">
        <f>'[2]III_SAV-Details_NB'!D153</f>
        <v>0</v>
      </c>
      <c r="F147" s="490"/>
      <c r="G147" s="281">
        <f>'[2]III_SAV-Details_NB'!X153</f>
        <v>0</v>
      </c>
      <c r="H147" s="281">
        <f t="shared" si="116"/>
        <v>0</v>
      </c>
      <c r="I147" s="281">
        <f>IF(con_EOGJahr=2025,'[2]III_SAV-Details_NB'!AA153,IF(con_EOGJahr=2026,'[2]III_SAV-Details_NB'!AB153,'[2]III_SAV-Details_NB'!AC153))</f>
        <v>0</v>
      </c>
      <c r="J147" s="282"/>
      <c r="K147" s="282"/>
      <c r="L147" s="282"/>
      <c r="M147" s="282"/>
      <c r="N147" s="282"/>
      <c r="O147" s="282"/>
      <c r="P147" s="52">
        <f t="shared" si="117"/>
        <v>0</v>
      </c>
      <c r="Q147" s="60"/>
      <c r="R147" s="53">
        <f t="shared" si="123"/>
        <v>0</v>
      </c>
      <c r="S147" s="59"/>
      <c r="T147" s="61"/>
      <c r="U147" s="342" t="str">
        <f t="shared" ref="U147:U210" si="127">+W147</f>
        <v>k.A.</v>
      </c>
      <c r="V147" s="343" t="str">
        <f t="shared" si="124"/>
        <v>k.A.</v>
      </c>
      <c r="W147" s="343" t="str">
        <f>IFERROR(IF(OR($D147="",$E147=0,con_Ende=0),"k.A.",IF(VLOOKUP($D147,rng_ND,5,0)="Nein",VLOOKUP($D147,rng_ND,2,FALSE),MIN(VLOOKUP($D147,rng_ND,2,FALSE),A_Stammdaten!$B$19-D_SAV!$E147+1))),"k.A.")</f>
        <v>k.A.</v>
      </c>
      <c r="X147" s="343" t="str">
        <f t="shared" si="125"/>
        <v>k.A.</v>
      </c>
      <c r="Y147" s="62"/>
      <c r="Z147" s="48">
        <f t="shared" si="126"/>
        <v>0</v>
      </c>
      <c r="AA147" s="457"/>
      <c r="AB147" s="55">
        <f t="shared" si="118"/>
        <v>0</v>
      </c>
      <c r="AC147" s="55">
        <f>IF(A_Stammdaten!$B$25="ja",D_SAV!AA147,D_SAV!AB147)</f>
        <v>0</v>
      </c>
      <c r="AD147" s="478">
        <f>IF(AC147=0,0,IF(U147-(con_EOGJahr-D_SAV!E147)&lt;=0,AC147,AC147/V147))</f>
        <v>0</v>
      </c>
      <c r="AE147" s="478">
        <f>IFERROR(IF(AND(VLOOKUP(D147,rng_ND,5,FALSE)="Ja",D_SAV!T147="degressiv"),D_SAV!AC147*Y147/100,0),0)</f>
        <v>0</v>
      </c>
      <c r="AF147" s="55">
        <f>IFERROR(IF(VLOOKUP(D147,rng_ND,5,FALSE)="Ja",MAX(D_SAV!AD147:AE147),D_SAV!AD147),0)</f>
        <v>0</v>
      </c>
      <c r="AG147" s="55">
        <f t="shared" si="119"/>
        <v>0</v>
      </c>
      <c r="AH147" s="55">
        <f t="shared" si="120"/>
        <v>0</v>
      </c>
      <c r="AI147" s="55">
        <f t="shared" si="121"/>
        <v>0</v>
      </c>
      <c r="AJ147" s="55">
        <f t="shared" si="122"/>
        <v>0</v>
      </c>
      <c r="AK147" s="55">
        <f t="shared" si="113"/>
        <v>0</v>
      </c>
      <c r="AL147" s="55">
        <f t="shared" si="114"/>
        <v>0</v>
      </c>
      <c r="AM147" s="55">
        <f t="shared" si="115"/>
        <v>0</v>
      </c>
    </row>
    <row r="148" spans="1:39" x14ac:dyDescent="0.25">
      <c r="A148" s="47">
        <v>144</v>
      </c>
      <c r="B148" s="358" t="str">
        <f>IF(AND(E148&lt;&gt;0,D148&lt;&gt;0,F148&lt;&gt;0),IF(C148&lt;&gt;0,CONCATENATE(C148,"-AGr",VLOOKUP(D148,Listen!$A$2:$G$45,7,FALSE),"-",E148,"-",F148,),CONCATENATE("AGr",VLOOKUP(D148,Listen!$A$2:$G$45,7,FALSE),"-",E148,"-",F148)),"keine vollständige ID")</f>
        <v>keine vollständige ID</v>
      </c>
      <c r="C148" s="438">
        <f>'[2]III_SAV-Details_NB'!B154</f>
        <v>0</v>
      </c>
      <c r="D148" s="438">
        <f>'[2]III_SAV-Details_NB'!C154</f>
        <v>0</v>
      </c>
      <c r="E148" s="359">
        <f>'[2]III_SAV-Details_NB'!D154</f>
        <v>0</v>
      </c>
      <c r="F148" s="490"/>
      <c r="G148" s="281">
        <f>'[2]III_SAV-Details_NB'!X154</f>
        <v>0</v>
      </c>
      <c r="H148" s="281">
        <f t="shared" si="116"/>
        <v>0</v>
      </c>
      <c r="I148" s="281">
        <f>IF(con_EOGJahr=2025,'[2]III_SAV-Details_NB'!AA154,IF(con_EOGJahr=2026,'[2]III_SAV-Details_NB'!AB154,'[2]III_SAV-Details_NB'!AC154))</f>
        <v>0</v>
      </c>
      <c r="J148" s="282"/>
      <c r="K148" s="282"/>
      <c r="L148" s="282"/>
      <c r="M148" s="282"/>
      <c r="N148" s="282"/>
      <c r="O148" s="282"/>
      <c r="P148" s="52">
        <f t="shared" si="117"/>
        <v>0</v>
      </c>
      <c r="Q148" s="60"/>
      <c r="R148" s="53">
        <f t="shared" si="123"/>
        <v>0</v>
      </c>
      <c r="S148" s="59"/>
      <c r="T148" s="61"/>
      <c r="U148" s="342" t="str">
        <f t="shared" si="127"/>
        <v>k.A.</v>
      </c>
      <c r="V148" s="343" t="str">
        <f t="shared" si="124"/>
        <v>k.A.</v>
      </c>
      <c r="W148" s="343" t="str">
        <f>IFERROR(IF(OR($D148="",$E148=0,con_Ende=0),"k.A.",IF(VLOOKUP($D148,rng_ND,5,0)="Nein",VLOOKUP($D148,rng_ND,2,FALSE),MIN(VLOOKUP($D148,rng_ND,2,FALSE),A_Stammdaten!$B$19-D_SAV!$E148+1))),"k.A.")</f>
        <v>k.A.</v>
      </c>
      <c r="X148" s="343" t="str">
        <f t="shared" si="125"/>
        <v>k.A.</v>
      </c>
      <c r="Y148" s="62"/>
      <c r="Z148" s="48">
        <f t="shared" si="126"/>
        <v>0</v>
      </c>
      <c r="AA148" s="457"/>
      <c r="AB148" s="55">
        <f t="shared" si="118"/>
        <v>0</v>
      </c>
      <c r="AC148" s="55">
        <f>IF(A_Stammdaten!$B$25="ja",D_SAV!AA148,D_SAV!AB148)</f>
        <v>0</v>
      </c>
      <c r="AD148" s="478">
        <f>IF(AC148=0,0,IF(U148-(con_EOGJahr-D_SAV!E148)&lt;=0,AC148,AC148/V148))</f>
        <v>0</v>
      </c>
      <c r="AE148" s="478">
        <f>IFERROR(IF(AND(VLOOKUP(D148,rng_ND,5,FALSE)="Ja",D_SAV!T148="degressiv"),D_SAV!AC148*Y148/100,0),0)</f>
        <v>0</v>
      </c>
      <c r="AF148" s="55">
        <f>IFERROR(IF(VLOOKUP(D148,rng_ND,5,FALSE)="Ja",MAX(D_SAV!AD148:AE148),D_SAV!AD148),0)</f>
        <v>0</v>
      </c>
      <c r="AG148" s="55">
        <f t="shared" si="119"/>
        <v>0</v>
      </c>
      <c r="AH148" s="55">
        <f t="shared" si="120"/>
        <v>0</v>
      </c>
      <c r="AI148" s="55">
        <f t="shared" si="121"/>
        <v>0</v>
      </c>
      <c r="AJ148" s="55">
        <f t="shared" si="122"/>
        <v>0</v>
      </c>
      <c r="AK148" s="55">
        <f t="shared" si="113"/>
        <v>0</v>
      </c>
      <c r="AL148" s="55">
        <f t="shared" si="114"/>
        <v>0</v>
      </c>
      <c r="AM148" s="55">
        <f t="shared" si="115"/>
        <v>0</v>
      </c>
    </row>
    <row r="149" spans="1:39" x14ac:dyDescent="0.25">
      <c r="A149" s="47">
        <v>145</v>
      </c>
      <c r="B149" s="358" t="str">
        <f>IF(AND(E149&lt;&gt;0,D149&lt;&gt;0,F149&lt;&gt;0),IF(C149&lt;&gt;0,CONCATENATE(C149,"-AGr",VLOOKUP(D149,Listen!$A$2:$G$45,7,FALSE),"-",E149,"-",F149,),CONCATENATE("AGr",VLOOKUP(D149,Listen!$A$2:$G$45,7,FALSE),"-",E149,"-",F149)),"keine vollständige ID")</f>
        <v>keine vollständige ID</v>
      </c>
      <c r="C149" s="438">
        <f>'[2]III_SAV-Details_NB'!B155</f>
        <v>0</v>
      </c>
      <c r="D149" s="438">
        <f>'[2]III_SAV-Details_NB'!C155</f>
        <v>0</v>
      </c>
      <c r="E149" s="359">
        <f>'[2]III_SAV-Details_NB'!D155</f>
        <v>0</v>
      </c>
      <c r="F149" s="490"/>
      <c r="G149" s="281">
        <f>'[2]III_SAV-Details_NB'!X155</f>
        <v>0</v>
      </c>
      <c r="H149" s="281">
        <f t="shared" si="116"/>
        <v>0</v>
      </c>
      <c r="I149" s="281">
        <f>IF(con_EOGJahr=2025,'[2]III_SAV-Details_NB'!AA155,IF(con_EOGJahr=2026,'[2]III_SAV-Details_NB'!AB155,'[2]III_SAV-Details_NB'!AC155))</f>
        <v>0</v>
      </c>
      <c r="J149" s="282"/>
      <c r="K149" s="282"/>
      <c r="L149" s="282"/>
      <c r="M149" s="282"/>
      <c r="N149" s="282"/>
      <c r="O149" s="282"/>
      <c r="P149" s="52">
        <f t="shared" si="117"/>
        <v>0</v>
      </c>
      <c r="Q149" s="60"/>
      <c r="R149" s="53">
        <f t="shared" si="123"/>
        <v>0</v>
      </c>
      <c r="S149" s="59"/>
      <c r="T149" s="61"/>
      <c r="U149" s="342" t="str">
        <f t="shared" si="127"/>
        <v>k.A.</v>
      </c>
      <c r="V149" s="343" t="str">
        <f t="shared" si="124"/>
        <v>k.A.</v>
      </c>
      <c r="W149" s="343" t="str">
        <f>IFERROR(IF(OR($D149="",$E149=0,con_Ende=0),"k.A.",IF(VLOOKUP($D149,rng_ND,5,0)="Nein",VLOOKUP($D149,rng_ND,2,FALSE),MIN(VLOOKUP($D149,rng_ND,2,FALSE),A_Stammdaten!$B$19-D_SAV!$E149+1))),"k.A.")</f>
        <v>k.A.</v>
      </c>
      <c r="X149" s="343" t="str">
        <f t="shared" si="125"/>
        <v>k.A.</v>
      </c>
      <c r="Y149" s="62"/>
      <c r="Z149" s="48">
        <f t="shared" si="126"/>
        <v>0</v>
      </c>
      <c r="AA149" s="457"/>
      <c r="AB149" s="55">
        <f t="shared" si="118"/>
        <v>0</v>
      </c>
      <c r="AC149" s="55">
        <f>IF(A_Stammdaten!$B$25="ja",D_SAV!AA149,D_SAV!AB149)</f>
        <v>0</v>
      </c>
      <c r="AD149" s="478">
        <f>IF(AC149=0,0,IF(U149-(con_EOGJahr-D_SAV!E149)&lt;=0,AC149,AC149/V149))</f>
        <v>0</v>
      </c>
      <c r="AE149" s="478">
        <f>IFERROR(IF(AND(VLOOKUP(D149,rng_ND,5,FALSE)="Ja",D_SAV!T149="degressiv"),D_SAV!AC149*Y149/100,0),0)</f>
        <v>0</v>
      </c>
      <c r="AF149" s="55">
        <f>IFERROR(IF(VLOOKUP(D149,rng_ND,5,FALSE)="Ja",MAX(D_SAV!AD149:AE149),D_SAV!AD149),0)</f>
        <v>0</v>
      </c>
      <c r="AG149" s="55">
        <f t="shared" si="119"/>
        <v>0</v>
      </c>
      <c r="AH149" s="55">
        <f t="shared" si="120"/>
        <v>0</v>
      </c>
      <c r="AI149" s="55">
        <f t="shared" si="121"/>
        <v>0</v>
      </c>
      <c r="AJ149" s="55">
        <f t="shared" si="122"/>
        <v>0</v>
      </c>
      <c r="AK149" s="55">
        <f t="shared" si="113"/>
        <v>0</v>
      </c>
      <c r="AL149" s="55">
        <f t="shared" si="114"/>
        <v>0</v>
      </c>
      <c r="AM149" s="55">
        <f t="shared" si="115"/>
        <v>0</v>
      </c>
    </row>
    <row r="150" spans="1:39" x14ac:dyDescent="0.25">
      <c r="A150" s="47">
        <v>146</v>
      </c>
      <c r="B150" s="358" t="str">
        <f>IF(AND(E150&lt;&gt;0,D150&lt;&gt;0,F150&lt;&gt;0),IF(C150&lt;&gt;0,CONCATENATE(C150,"-AGr",VLOOKUP(D150,Listen!$A$2:$G$45,7,FALSE),"-",E150,"-",F150,),CONCATENATE("AGr",VLOOKUP(D150,Listen!$A$2:$G$45,7,FALSE),"-",E150,"-",F150)),"keine vollständige ID")</f>
        <v>keine vollständige ID</v>
      </c>
      <c r="C150" s="438">
        <f>'[2]III_SAV-Details_NB'!B156</f>
        <v>0</v>
      </c>
      <c r="D150" s="438">
        <f>'[2]III_SAV-Details_NB'!C156</f>
        <v>0</v>
      </c>
      <c r="E150" s="359">
        <f>'[2]III_SAV-Details_NB'!D156</f>
        <v>0</v>
      </c>
      <c r="F150" s="490"/>
      <c r="G150" s="281">
        <f>'[2]III_SAV-Details_NB'!X156</f>
        <v>0</v>
      </c>
      <c r="H150" s="281">
        <f t="shared" si="116"/>
        <v>0</v>
      </c>
      <c r="I150" s="281">
        <f>IF(con_EOGJahr=2025,'[2]III_SAV-Details_NB'!AA156,IF(con_EOGJahr=2026,'[2]III_SAV-Details_NB'!AB156,'[2]III_SAV-Details_NB'!AC156))</f>
        <v>0</v>
      </c>
      <c r="J150" s="282"/>
      <c r="K150" s="282"/>
      <c r="L150" s="282"/>
      <c r="M150" s="282"/>
      <c r="N150" s="282"/>
      <c r="O150" s="282"/>
      <c r="P150" s="52">
        <f t="shared" si="117"/>
        <v>0</v>
      </c>
      <c r="Q150" s="60"/>
      <c r="R150" s="53">
        <f t="shared" si="123"/>
        <v>0</v>
      </c>
      <c r="S150" s="59"/>
      <c r="T150" s="61"/>
      <c r="U150" s="342" t="str">
        <f t="shared" si="127"/>
        <v>k.A.</v>
      </c>
      <c r="V150" s="343" t="str">
        <f t="shared" si="124"/>
        <v>k.A.</v>
      </c>
      <c r="W150" s="343" t="str">
        <f>IFERROR(IF(OR($D150="",$E150=0,con_Ende=0),"k.A.",IF(VLOOKUP($D150,rng_ND,5,0)="Nein",VLOOKUP($D150,rng_ND,2,FALSE),MIN(VLOOKUP($D150,rng_ND,2,FALSE),A_Stammdaten!$B$19-D_SAV!$E150+1))),"k.A.")</f>
        <v>k.A.</v>
      </c>
      <c r="X150" s="343" t="str">
        <f t="shared" si="125"/>
        <v>k.A.</v>
      </c>
      <c r="Y150" s="62"/>
      <c r="Z150" s="48">
        <f t="shared" si="126"/>
        <v>0</v>
      </c>
      <c r="AA150" s="457"/>
      <c r="AB150" s="55">
        <f t="shared" si="118"/>
        <v>0</v>
      </c>
      <c r="AC150" s="55">
        <f>IF(A_Stammdaten!$B$25="ja",D_SAV!AA150,D_SAV!AB150)</f>
        <v>0</v>
      </c>
      <c r="AD150" s="478">
        <f>IF(AC150=0,0,IF(U150-(con_EOGJahr-D_SAV!E150)&lt;=0,AC150,AC150/V150))</f>
        <v>0</v>
      </c>
      <c r="AE150" s="478">
        <f>IFERROR(IF(AND(VLOOKUP(D150,rng_ND,5,FALSE)="Ja",D_SAV!T150="degressiv"),D_SAV!AC150*Y150/100,0),0)</f>
        <v>0</v>
      </c>
      <c r="AF150" s="55">
        <f>IFERROR(IF(VLOOKUP(D150,rng_ND,5,FALSE)="Ja",MAX(D_SAV!AD150:AE150),D_SAV!AD150),0)</f>
        <v>0</v>
      </c>
      <c r="AG150" s="55">
        <f t="shared" si="119"/>
        <v>0</v>
      </c>
      <c r="AH150" s="55">
        <f t="shared" si="120"/>
        <v>0</v>
      </c>
      <c r="AI150" s="55">
        <f t="shared" si="121"/>
        <v>0</v>
      </c>
      <c r="AJ150" s="55">
        <f t="shared" si="122"/>
        <v>0</v>
      </c>
      <c r="AK150" s="55">
        <f t="shared" si="113"/>
        <v>0</v>
      </c>
      <c r="AL150" s="55">
        <f t="shared" si="114"/>
        <v>0</v>
      </c>
      <c r="AM150" s="55">
        <f t="shared" si="115"/>
        <v>0</v>
      </c>
    </row>
    <row r="151" spans="1:39" x14ac:dyDescent="0.25">
      <c r="A151" s="47">
        <v>147</v>
      </c>
      <c r="B151" s="358" t="str">
        <f>IF(AND(E151&lt;&gt;0,D151&lt;&gt;0,F151&lt;&gt;0),IF(C151&lt;&gt;0,CONCATENATE(C151,"-AGr",VLOOKUP(D151,Listen!$A$2:$G$45,7,FALSE),"-",E151,"-",F151,),CONCATENATE("AGr",VLOOKUP(D151,Listen!$A$2:$G$45,7,FALSE),"-",E151,"-",F151)),"keine vollständige ID")</f>
        <v>keine vollständige ID</v>
      </c>
      <c r="C151" s="438">
        <f>'[2]III_SAV-Details_NB'!B157</f>
        <v>0</v>
      </c>
      <c r="D151" s="438">
        <f>'[2]III_SAV-Details_NB'!C157</f>
        <v>0</v>
      </c>
      <c r="E151" s="359">
        <f>'[2]III_SAV-Details_NB'!D157</f>
        <v>0</v>
      </c>
      <c r="F151" s="490"/>
      <c r="G151" s="281">
        <f>'[2]III_SAV-Details_NB'!X157</f>
        <v>0</v>
      </c>
      <c r="H151" s="281">
        <f t="shared" si="116"/>
        <v>0</v>
      </c>
      <c r="I151" s="281">
        <f>IF(con_EOGJahr=2025,'[2]III_SAV-Details_NB'!AA157,IF(con_EOGJahr=2026,'[2]III_SAV-Details_NB'!AB157,'[2]III_SAV-Details_NB'!AC157))</f>
        <v>0</v>
      </c>
      <c r="J151" s="282"/>
      <c r="K151" s="282"/>
      <c r="L151" s="282"/>
      <c r="M151" s="282"/>
      <c r="N151" s="282"/>
      <c r="O151" s="282"/>
      <c r="P151" s="52">
        <f t="shared" si="117"/>
        <v>0</v>
      </c>
      <c r="Q151" s="60"/>
      <c r="R151" s="53">
        <f t="shared" si="123"/>
        <v>0</v>
      </c>
      <c r="S151" s="59"/>
      <c r="T151" s="61"/>
      <c r="U151" s="342" t="str">
        <f t="shared" si="127"/>
        <v>k.A.</v>
      </c>
      <c r="V151" s="343" t="str">
        <f t="shared" si="124"/>
        <v>k.A.</v>
      </c>
      <c r="W151" s="343" t="str">
        <f>IFERROR(IF(OR($D151="",$E151=0,con_Ende=0),"k.A.",IF(VLOOKUP($D151,rng_ND,5,0)="Nein",VLOOKUP($D151,rng_ND,2,FALSE),MIN(VLOOKUP($D151,rng_ND,2,FALSE),A_Stammdaten!$B$19-D_SAV!$E151+1))),"k.A.")</f>
        <v>k.A.</v>
      </c>
      <c r="X151" s="343" t="str">
        <f t="shared" si="125"/>
        <v>k.A.</v>
      </c>
      <c r="Y151" s="62"/>
      <c r="Z151" s="48">
        <f t="shared" si="126"/>
        <v>0</v>
      </c>
      <c r="AA151" s="457"/>
      <c r="AB151" s="55">
        <f t="shared" si="118"/>
        <v>0</v>
      </c>
      <c r="AC151" s="55">
        <f>IF(A_Stammdaten!$B$25="ja",D_SAV!AA151,D_SAV!AB151)</f>
        <v>0</v>
      </c>
      <c r="AD151" s="478">
        <f>IF(AC151=0,0,IF(U151-(con_EOGJahr-D_SAV!E151)&lt;=0,AC151,AC151/V151))</f>
        <v>0</v>
      </c>
      <c r="AE151" s="478">
        <f>IFERROR(IF(AND(VLOOKUP(D151,rng_ND,5,FALSE)="Ja",D_SAV!T151="degressiv"),D_SAV!AC151*Y151/100,0),0)</f>
        <v>0</v>
      </c>
      <c r="AF151" s="55">
        <f>IFERROR(IF(VLOOKUP(D151,rng_ND,5,FALSE)="Ja",MAX(D_SAV!AD151:AE151),D_SAV!AD151),0)</f>
        <v>0</v>
      </c>
      <c r="AG151" s="55">
        <f t="shared" si="119"/>
        <v>0</v>
      </c>
      <c r="AH151" s="55">
        <f t="shared" si="120"/>
        <v>0</v>
      </c>
      <c r="AI151" s="55">
        <f t="shared" si="121"/>
        <v>0</v>
      </c>
      <c r="AJ151" s="55">
        <f t="shared" si="122"/>
        <v>0</v>
      </c>
      <c r="AK151" s="55">
        <f t="shared" si="113"/>
        <v>0</v>
      </c>
      <c r="AL151" s="55">
        <f t="shared" si="114"/>
        <v>0</v>
      </c>
      <c r="AM151" s="55">
        <f t="shared" si="115"/>
        <v>0</v>
      </c>
    </row>
    <row r="152" spans="1:39" x14ac:dyDescent="0.25">
      <c r="A152" s="47">
        <v>148</v>
      </c>
      <c r="B152" s="358" t="str">
        <f>IF(AND(E152&lt;&gt;0,D152&lt;&gt;0,F152&lt;&gt;0),IF(C152&lt;&gt;0,CONCATENATE(C152,"-AGr",VLOOKUP(D152,Listen!$A$2:$G$45,7,FALSE),"-",E152,"-",F152,),CONCATENATE("AGr",VLOOKUP(D152,Listen!$A$2:$G$45,7,FALSE),"-",E152,"-",F152)),"keine vollständige ID")</f>
        <v>keine vollständige ID</v>
      </c>
      <c r="C152" s="438">
        <f>'[2]III_SAV-Details_NB'!B158</f>
        <v>0</v>
      </c>
      <c r="D152" s="438">
        <f>'[2]III_SAV-Details_NB'!C158</f>
        <v>0</v>
      </c>
      <c r="E152" s="359">
        <f>'[2]III_SAV-Details_NB'!D158</f>
        <v>0</v>
      </c>
      <c r="F152" s="490"/>
      <c r="G152" s="281">
        <f>'[2]III_SAV-Details_NB'!X158</f>
        <v>0</v>
      </c>
      <c r="H152" s="281">
        <f t="shared" si="116"/>
        <v>0</v>
      </c>
      <c r="I152" s="281">
        <f>IF(con_EOGJahr=2025,'[2]III_SAV-Details_NB'!AA158,IF(con_EOGJahr=2026,'[2]III_SAV-Details_NB'!AB158,'[2]III_SAV-Details_NB'!AC158))</f>
        <v>0</v>
      </c>
      <c r="J152" s="282"/>
      <c r="K152" s="282"/>
      <c r="L152" s="282"/>
      <c r="M152" s="282"/>
      <c r="N152" s="282"/>
      <c r="O152" s="282"/>
      <c r="P152" s="52">
        <f t="shared" si="117"/>
        <v>0</v>
      </c>
      <c r="Q152" s="60"/>
      <c r="R152" s="53">
        <f t="shared" si="123"/>
        <v>0</v>
      </c>
      <c r="S152" s="59"/>
      <c r="T152" s="61"/>
      <c r="U152" s="342" t="str">
        <f t="shared" si="127"/>
        <v>k.A.</v>
      </c>
      <c r="V152" s="343" t="str">
        <f t="shared" si="124"/>
        <v>k.A.</v>
      </c>
      <c r="W152" s="343" t="str">
        <f>IFERROR(IF(OR($D152="",$E152=0,con_Ende=0),"k.A.",IF(VLOOKUP($D152,rng_ND,5,0)="Nein",VLOOKUP($D152,rng_ND,2,FALSE),MIN(VLOOKUP($D152,rng_ND,2,FALSE),A_Stammdaten!$B$19-D_SAV!$E152+1))),"k.A.")</f>
        <v>k.A.</v>
      </c>
      <c r="X152" s="343" t="str">
        <f t="shared" si="125"/>
        <v>k.A.</v>
      </c>
      <c r="Y152" s="62"/>
      <c r="Z152" s="48">
        <f t="shared" si="126"/>
        <v>0</v>
      </c>
      <c r="AA152" s="457"/>
      <c r="AB152" s="55">
        <f t="shared" si="118"/>
        <v>0</v>
      </c>
      <c r="AC152" s="55">
        <f>IF(A_Stammdaten!$B$25="ja",D_SAV!AA152,D_SAV!AB152)</f>
        <v>0</v>
      </c>
      <c r="AD152" s="478">
        <f>IF(AC152=0,0,IF(U152-(con_EOGJahr-D_SAV!E152)&lt;=0,AC152,AC152/V152))</f>
        <v>0</v>
      </c>
      <c r="AE152" s="478">
        <f>IFERROR(IF(AND(VLOOKUP(D152,rng_ND,5,FALSE)="Ja",D_SAV!T152="degressiv"),D_SAV!AC152*Y152/100,0),0)</f>
        <v>0</v>
      </c>
      <c r="AF152" s="55">
        <f>IFERROR(IF(VLOOKUP(D152,rng_ND,5,FALSE)="Ja",MAX(D_SAV!AD152:AE152),D_SAV!AD152),0)</f>
        <v>0</v>
      </c>
      <c r="AG152" s="55">
        <f t="shared" si="119"/>
        <v>0</v>
      </c>
      <c r="AH152" s="55">
        <f t="shared" si="120"/>
        <v>0</v>
      </c>
      <c r="AI152" s="55">
        <f t="shared" si="121"/>
        <v>0</v>
      </c>
      <c r="AJ152" s="55">
        <f t="shared" si="122"/>
        <v>0</v>
      </c>
      <c r="AK152" s="55">
        <f t="shared" si="113"/>
        <v>0</v>
      </c>
      <c r="AL152" s="55">
        <f t="shared" si="114"/>
        <v>0</v>
      </c>
      <c r="AM152" s="55">
        <f t="shared" si="115"/>
        <v>0</v>
      </c>
    </row>
    <row r="153" spans="1:39" x14ac:dyDescent="0.25">
      <c r="A153" s="47">
        <v>149</v>
      </c>
      <c r="B153" s="358" t="str">
        <f>IF(AND(E153&lt;&gt;0,D153&lt;&gt;0,F153&lt;&gt;0),IF(C153&lt;&gt;0,CONCATENATE(C153,"-AGr",VLOOKUP(D153,Listen!$A$2:$G$45,7,FALSE),"-",E153,"-",F153,),CONCATENATE("AGr",VLOOKUP(D153,Listen!$A$2:$G$45,7,FALSE),"-",E153,"-",F153)),"keine vollständige ID")</f>
        <v>keine vollständige ID</v>
      </c>
      <c r="C153" s="438">
        <f>'[2]III_SAV-Details_NB'!B159</f>
        <v>0</v>
      </c>
      <c r="D153" s="438">
        <f>'[2]III_SAV-Details_NB'!C159</f>
        <v>0</v>
      </c>
      <c r="E153" s="359">
        <f>'[2]III_SAV-Details_NB'!D159</f>
        <v>0</v>
      </c>
      <c r="F153" s="490"/>
      <c r="G153" s="281">
        <f>'[2]III_SAV-Details_NB'!X159</f>
        <v>0</v>
      </c>
      <c r="H153" s="281">
        <f t="shared" si="116"/>
        <v>0</v>
      </c>
      <c r="I153" s="281">
        <f>IF(con_EOGJahr=2025,'[2]III_SAV-Details_NB'!AA159,IF(con_EOGJahr=2026,'[2]III_SAV-Details_NB'!AB159,'[2]III_SAV-Details_NB'!AC159))</f>
        <v>0</v>
      </c>
      <c r="J153" s="282"/>
      <c r="K153" s="282"/>
      <c r="L153" s="282"/>
      <c r="M153" s="282"/>
      <c r="N153" s="282"/>
      <c r="O153" s="282"/>
      <c r="P153" s="52">
        <f t="shared" si="117"/>
        <v>0</v>
      </c>
      <c r="Q153" s="60"/>
      <c r="R153" s="53">
        <f t="shared" si="123"/>
        <v>0</v>
      </c>
      <c r="S153" s="59"/>
      <c r="T153" s="61"/>
      <c r="U153" s="342" t="str">
        <f t="shared" si="127"/>
        <v>k.A.</v>
      </c>
      <c r="V153" s="343" t="str">
        <f t="shared" si="124"/>
        <v>k.A.</v>
      </c>
      <c r="W153" s="343" t="str">
        <f>IFERROR(IF(OR($D153="",$E153=0,con_Ende=0),"k.A.",IF(VLOOKUP($D153,rng_ND,5,0)="Nein",VLOOKUP($D153,rng_ND,2,FALSE),MIN(VLOOKUP($D153,rng_ND,2,FALSE),A_Stammdaten!$B$19-D_SAV!$E153+1))),"k.A.")</f>
        <v>k.A.</v>
      </c>
      <c r="X153" s="343" t="str">
        <f t="shared" si="125"/>
        <v>k.A.</v>
      </c>
      <c r="Y153" s="62"/>
      <c r="Z153" s="48">
        <f t="shared" si="126"/>
        <v>0</v>
      </c>
      <c r="AA153" s="457"/>
      <c r="AB153" s="55">
        <f t="shared" si="118"/>
        <v>0</v>
      </c>
      <c r="AC153" s="55">
        <f>IF(A_Stammdaten!$B$25="ja",D_SAV!AA153,D_SAV!AB153)</f>
        <v>0</v>
      </c>
      <c r="AD153" s="478">
        <f>IF(AC153=0,0,IF(U153-(con_EOGJahr-D_SAV!E153)&lt;=0,AC153,AC153/V153))</f>
        <v>0</v>
      </c>
      <c r="AE153" s="478">
        <f>IFERROR(IF(AND(VLOOKUP(D153,rng_ND,5,FALSE)="Ja",D_SAV!T153="degressiv"),D_SAV!AC153*Y153/100,0),0)</f>
        <v>0</v>
      </c>
      <c r="AF153" s="55">
        <f>IFERROR(IF(VLOOKUP(D153,rng_ND,5,FALSE)="Ja",MAX(D_SAV!AD153:AE153),D_SAV!AD153),0)</f>
        <v>0</v>
      </c>
      <c r="AG153" s="55">
        <f t="shared" si="119"/>
        <v>0</v>
      </c>
      <c r="AH153" s="55">
        <f t="shared" si="120"/>
        <v>0</v>
      </c>
      <c r="AI153" s="55">
        <f t="shared" si="121"/>
        <v>0</v>
      </c>
      <c r="AJ153" s="55">
        <f t="shared" si="122"/>
        <v>0</v>
      </c>
      <c r="AK153" s="55">
        <f t="shared" si="113"/>
        <v>0</v>
      </c>
      <c r="AL153" s="55">
        <f t="shared" si="114"/>
        <v>0</v>
      </c>
      <c r="AM153" s="55">
        <f t="shared" si="115"/>
        <v>0</v>
      </c>
    </row>
    <row r="154" spans="1:39" x14ac:dyDescent="0.25">
      <c r="A154" s="47">
        <v>150</v>
      </c>
      <c r="B154" s="358" t="str">
        <f>IF(AND(E154&lt;&gt;0,D154&lt;&gt;0,F154&lt;&gt;0),IF(C154&lt;&gt;0,CONCATENATE(C154,"-AGr",VLOOKUP(D154,Listen!$A$2:$G$45,7,FALSE),"-",E154,"-",F154,),CONCATENATE("AGr",VLOOKUP(D154,Listen!$A$2:$G$45,7,FALSE),"-",E154,"-",F154)),"keine vollständige ID")</f>
        <v>keine vollständige ID</v>
      </c>
      <c r="C154" s="438">
        <f>'[2]III_SAV-Details_NB'!B160</f>
        <v>0</v>
      </c>
      <c r="D154" s="438">
        <f>'[2]III_SAV-Details_NB'!C160</f>
        <v>0</v>
      </c>
      <c r="E154" s="359">
        <f>'[2]III_SAV-Details_NB'!D160</f>
        <v>0</v>
      </c>
      <c r="F154" s="490"/>
      <c r="G154" s="281">
        <f>'[2]III_SAV-Details_NB'!X160</f>
        <v>0</v>
      </c>
      <c r="H154" s="281">
        <f t="shared" si="116"/>
        <v>0</v>
      </c>
      <c r="I154" s="281">
        <f>IF(con_EOGJahr=2025,'[2]III_SAV-Details_NB'!AA160,IF(con_EOGJahr=2026,'[2]III_SAV-Details_NB'!AB160,'[2]III_SAV-Details_NB'!AC160))</f>
        <v>0</v>
      </c>
      <c r="J154" s="282"/>
      <c r="K154" s="282"/>
      <c r="L154" s="282"/>
      <c r="M154" s="282"/>
      <c r="N154" s="282"/>
      <c r="O154" s="282"/>
      <c r="P154" s="52">
        <f t="shared" si="117"/>
        <v>0</v>
      </c>
      <c r="Q154" s="60"/>
      <c r="R154" s="53">
        <f t="shared" si="123"/>
        <v>0</v>
      </c>
      <c r="S154" s="59"/>
      <c r="T154" s="61"/>
      <c r="U154" s="342" t="str">
        <f t="shared" si="127"/>
        <v>k.A.</v>
      </c>
      <c r="V154" s="343" t="str">
        <f t="shared" si="124"/>
        <v>k.A.</v>
      </c>
      <c r="W154" s="343" t="str">
        <f>IFERROR(IF(OR($D154="",$E154=0,con_Ende=0),"k.A.",IF(VLOOKUP($D154,rng_ND,5,0)="Nein",VLOOKUP($D154,rng_ND,2,FALSE),MIN(VLOOKUP($D154,rng_ND,2,FALSE),A_Stammdaten!$B$19-D_SAV!$E154+1))),"k.A.")</f>
        <v>k.A.</v>
      </c>
      <c r="X154" s="343" t="str">
        <f t="shared" si="125"/>
        <v>k.A.</v>
      </c>
      <c r="Y154" s="62"/>
      <c r="Z154" s="48">
        <f t="shared" si="126"/>
        <v>0</v>
      </c>
      <c r="AA154" s="457"/>
      <c r="AB154" s="55">
        <f t="shared" si="118"/>
        <v>0</v>
      </c>
      <c r="AC154" s="55">
        <f>IF(A_Stammdaten!$B$25="ja",D_SAV!AA154,D_SAV!AB154)</f>
        <v>0</v>
      </c>
      <c r="AD154" s="478">
        <f>IF(AC154=0,0,IF(U154-(con_EOGJahr-D_SAV!E154)&lt;=0,AC154,AC154/V154))</f>
        <v>0</v>
      </c>
      <c r="AE154" s="478">
        <f>IFERROR(IF(AND(VLOOKUP(D154,rng_ND,5,FALSE)="Ja",D_SAV!T154="degressiv"),D_SAV!AC154*Y154/100,0),0)</f>
        <v>0</v>
      </c>
      <c r="AF154" s="55">
        <f>IFERROR(IF(VLOOKUP(D154,rng_ND,5,FALSE)="Ja",MAX(D_SAV!AD154:AE154),D_SAV!AD154),0)</f>
        <v>0</v>
      </c>
      <c r="AG154" s="55">
        <f t="shared" si="119"/>
        <v>0</v>
      </c>
      <c r="AH154" s="55">
        <f t="shared" si="120"/>
        <v>0</v>
      </c>
      <c r="AI154" s="55">
        <f t="shared" si="121"/>
        <v>0</v>
      </c>
      <c r="AJ154" s="55">
        <f t="shared" si="122"/>
        <v>0</v>
      </c>
      <c r="AK154" s="55">
        <f t="shared" si="113"/>
        <v>0</v>
      </c>
      <c r="AL154" s="55">
        <f t="shared" si="114"/>
        <v>0</v>
      </c>
      <c r="AM154" s="55">
        <f t="shared" si="115"/>
        <v>0</v>
      </c>
    </row>
    <row r="155" spans="1:39" x14ac:dyDescent="0.25">
      <c r="A155" s="47">
        <v>151</v>
      </c>
      <c r="B155" s="358" t="str">
        <f>IF(AND(E155&lt;&gt;0,D155&lt;&gt;0,F155&lt;&gt;0),IF(C155&lt;&gt;0,CONCATENATE(C155,"-AGr",VLOOKUP(D155,Listen!$A$2:$G$45,7,FALSE),"-",E155,"-",F155,),CONCATENATE("AGr",VLOOKUP(D155,Listen!$A$2:$G$45,7,FALSE),"-",E155,"-",F155)),"keine vollständige ID")</f>
        <v>keine vollständige ID</v>
      </c>
      <c r="C155" s="438">
        <f>'[2]III_SAV-Details_NB'!B161</f>
        <v>0</v>
      </c>
      <c r="D155" s="438">
        <f>'[2]III_SAV-Details_NB'!C161</f>
        <v>0</v>
      </c>
      <c r="E155" s="359">
        <f>'[2]III_SAV-Details_NB'!D161</f>
        <v>0</v>
      </c>
      <c r="F155" s="490"/>
      <c r="G155" s="281">
        <f>'[2]III_SAV-Details_NB'!X161</f>
        <v>0</v>
      </c>
      <c r="H155" s="281">
        <f t="shared" si="116"/>
        <v>0</v>
      </c>
      <c r="I155" s="281">
        <f>IF(con_EOGJahr=2025,'[2]III_SAV-Details_NB'!AA161,IF(con_EOGJahr=2026,'[2]III_SAV-Details_NB'!AB161,'[2]III_SAV-Details_NB'!AC161))</f>
        <v>0</v>
      </c>
      <c r="J155" s="282"/>
      <c r="K155" s="282"/>
      <c r="L155" s="282"/>
      <c r="M155" s="282"/>
      <c r="N155" s="282"/>
      <c r="O155" s="282"/>
      <c r="P155" s="52">
        <f t="shared" si="117"/>
        <v>0</v>
      </c>
      <c r="Q155" s="60"/>
      <c r="R155" s="53">
        <f t="shared" si="123"/>
        <v>0</v>
      </c>
      <c r="S155" s="59"/>
      <c r="T155" s="61"/>
      <c r="U155" s="342" t="str">
        <f t="shared" si="127"/>
        <v>k.A.</v>
      </c>
      <c r="V155" s="343" t="str">
        <f t="shared" si="124"/>
        <v>k.A.</v>
      </c>
      <c r="W155" s="343" t="str">
        <f>IFERROR(IF(OR($D155="",$E155=0,con_Ende=0),"k.A.",IF(VLOOKUP($D155,rng_ND,5,0)="Nein",VLOOKUP($D155,rng_ND,2,FALSE),MIN(VLOOKUP($D155,rng_ND,2,FALSE),A_Stammdaten!$B$19-D_SAV!$E155+1))),"k.A.")</f>
        <v>k.A.</v>
      </c>
      <c r="X155" s="343" t="str">
        <f t="shared" si="125"/>
        <v>k.A.</v>
      </c>
      <c r="Y155" s="62"/>
      <c r="Z155" s="48">
        <f t="shared" si="126"/>
        <v>0</v>
      </c>
      <c r="AA155" s="457"/>
      <c r="AB155" s="55">
        <f t="shared" si="118"/>
        <v>0</v>
      </c>
      <c r="AC155" s="55">
        <f>IF(A_Stammdaten!$B$25="ja",D_SAV!AA155,D_SAV!AB155)</f>
        <v>0</v>
      </c>
      <c r="AD155" s="478">
        <f>IF(AC155=0,0,IF(U155-(con_EOGJahr-D_SAV!E155)&lt;=0,AC155,AC155/V155))</f>
        <v>0</v>
      </c>
      <c r="AE155" s="478">
        <f>IFERROR(IF(AND(VLOOKUP(D155,rng_ND,5,FALSE)="Ja",D_SAV!T155="degressiv"),D_SAV!AC155*Y155/100,0),0)</f>
        <v>0</v>
      </c>
      <c r="AF155" s="55">
        <f>IFERROR(IF(VLOOKUP(D155,rng_ND,5,FALSE)="Ja",MAX(D_SAV!AD155:AE155),D_SAV!AD155),0)</f>
        <v>0</v>
      </c>
      <c r="AG155" s="55">
        <f t="shared" si="119"/>
        <v>0</v>
      </c>
      <c r="AH155" s="55">
        <f t="shared" si="120"/>
        <v>0</v>
      </c>
      <c r="AI155" s="55">
        <f t="shared" si="121"/>
        <v>0</v>
      </c>
      <c r="AJ155" s="55">
        <f t="shared" si="122"/>
        <v>0</v>
      </c>
      <c r="AK155" s="55">
        <f t="shared" si="113"/>
        <v>0</v>
      </c>
      <c r="AL155" s="55">
        <f t="shared" si="114"/>
        <v>0</v>
      </c>
      <c r="AM155" s="55">
        <f t="shared" si="115"/>
        <v>0</v>
      </c>
    </row>
    <row r="156" spans="1:39" x14ac:dyDescent="0.25">
      <c r="A156" s="47">
        <v>152</v>
      </c>
      <c r="B156" s="358" t="str">
        <f>IF(AND(E156&lt;&gt;0,D156&lt;&gt;0,F156&lt;&gt;0),IF(C156&lt;&gt;0,CONCATENATE(C156,"-AGr",VLOOKUP(D156,Listen!$A$2:$G$45,7,FALSE),"-",E156,"-",F156,),CONCATENATE("AGr",VLOOKUP(D156,Listen!$A$2:$G$45,7,FALSE),"-",E156,"-",F156)),"keine vollständige ID")</f>
        <v>keine vollständige ID</v>
      </c>
      <c r="C156" s="438">
        <f>'[2]III_SAV-Details_NB'!B162</f>
        <v>0</v>
      </c>
      <c r="D156" s="438">
        <f>'[2]III_SAV-Details_NB'!C162</f>
        <v>0</v>
      </c>
      <c r="E156" s="359">
        <f>'[2]III_SAV-Details_NB'!D162</f>
        <v>0</v>
      </c>
      <c r="F156" s="490"/>
      <c r="G156" s="281">
        <f>'[2]III_SAV-Details_NB'!X162</f>
        <v>0</v>
      </c>
      <c r="H156" s="281">
        <f t="shared" si="116"/>
        <v>0</v>
      </c>
      <c r="I156" s="281">
        <f>IF(con_EOGJahr=2025,'[2]III_SAV-Details_NB'!AA162,IF(con_EOGJahr=2026,'[2]III_SAV-Details_NB'!AB162,'[2]III_SAV-Details_NB'!AC162))</f>
        <v>0</v>
      </c>
      <c r="J156" s="282"/>
      <c r="K156" s="282"/>
      <c r="L156" s="282"/>
      <c r="M156" s="282"/>
      <c r="N156" s="282"/>
      <c r="O156" s="282"/>
      <c r="P156" s="52">
        <f t="shared" si="117"/>
        <v>0</v>
      </c>
      <c r="Q156" s="60"/>
      <c r="R156" s="53">
        <f t="shared" si="123"/>
        <v>0</v>
      </c>
      <c r="S156" s="59"/>
      <c r="T156" s="61"/>
      <c r="U156" s="342" t="str">
        <f t="shared" si="127"/>
        <v>k.A.</v>
      </c>
      <c r="V156" s="343" t="str">
        <f t="shared" si="124"/>
        <v>k.A.</v>
      </c>
      <c r="W156" s="343" t="str">
        <f>IFERROR(IF(OR($D156="",$E156=0,con_Ende=0),"k.A.",IF(VLOOKUP($D156,rng_ND,5,0)="Nein",VLOOKUP($D156,rng_ND,2,FALSE),MIN(VLOOKUP($D156,rng_ND,2,FALSE),A_Stammdaten!$B$19-D_SAV!$E156+1))),"k.A.")</f>
        <v>k.A.</v>
      </c>
      <c r="X156" s="343" t="str">
        <f t="shared" si="125"/>
        <v>k.A.</v>
      </c>
      <c r="Y156" s="62"/>
      <c r="Z156" s="48">
        <f t="shared" si="126"/>
        <v>0</v>
      </c>
      <c r="AA156" s="457"/>
      <c r="AB156" s="55">
        <f t="shared" si="118"/>
        <v>0</v>
      </c>
      <c r="AC156" s="55">
        <f>IF(A_Stammdaten!$B$25="ja",D_SAV!AA156,D_SAV!AB156)</f>
        <v>0</v>
      </c>
      <c r="AD156" s="478">
        <f>IF(AC156=0,0,IF(U156-(con_EOGJahr-D_SAV!E156)&lt;=0,AC156,AC156/V156))</f>
        <v>0</v>
      </c>
      <c r="AE156" s="478">
        <f>IFERROR(IF(AND(VLOOKUP(D156,rng_ND,5,FALSE)="Ja",D_SAV!T156="degressiv"),D_SAV!AC156*Y156/100,0),0)</f>
        <v>0</v>
      </c>
      <c r="AF156" s="55">
        <f>IFERROR(IF(VLOOKUP(D156,rng_ND,5,FALSE)="Ja",MAX(D_SAV!AD156:AE156),D_SAV!AD156),0)</f>
        <v>0</v>
      </c>
      <c r="AG156" s="55">
        <f t="shared" si="119"/>
        <v>0</v>
      </c>
      <c r="AH156" s="55">
        <f t="shared" si="120"/>
        <v>0</v>
      </c>
      <c r="AI156" s="55">
        <f t="shared" si="121"/>
        <v>0</v>
      </c>
      <c r="AJ156" s="55">
        <f t="shared" si="122"/>
        <v>0</v>
      </c>
      <c r="AK156" s="55">
        <f t="shared" si="113"/>
        <v>0</v>
      </c>
      <c r="AL156" s="55">
        <f t="shared" si="114"/>
        <v>0</v>
      </c>
      <c r="AM156" s="55">
        <f t="shared" si="115"/>
        <v>0</v>
      </c>
    </row>
    <row r="157" spans="1:39" x14ac:dyDescent="0.25">
      <c r="A157" s="47">
        <v>153</v>
      </c>
      <c r="B157" s="358" t="str">
        <f>IF(AND(E157&lt;&gt;0,D157&lt;&gt;0,F157&lt;&gt;0),IF(C157&lt;&gt;0,CONCATENATE(C157,"-AGr",VLOOKUP(D157,Listen!$A$2:$G$45,7,FALSE),"-",E157,"-",F157,),CONCATENATE("AGr",VLOOKUP(D157,Listen!$A$2:$G$45,7,FALSE),"-",E157,"-",F157)),"keine vollständige ID")</f>
        <v>keine vollständige ID</v>
      </c>
      <c r="C157" s="438">
        <f>'[2]III_SAV-Details_NB'!B163</f>
        <v>0</v>
      </c>
      <c r="D157" s="438">
        <f>'[2]III_SAV-Details_NB'!C163</f>
        <v>0</v>
      </c>
      <c r="E157" s="359">
        <f>'[2]III_SAV-Details_NB'!D163</f>
        <v>0</v>
      </c>
      <c r="F157" s="490"/>
      <c r="G157" s="281">
        <f>'[2]III_SAV-Details_NB'!X163</f>
        <v>0</v>
      </c>
      <c r="H157" s="281">
        <f t="shared" si="116"/>
        <v>0</v>
      </c>
      <c r="I157" s="281">
        <f>IF(con_EOGJahr=2025,'[2]III_SAV-Details_NB'!AA163,IF(con_EOGJahr=2026,'[2]III_SAV-Details_NB'!AB163,'[2]III_SAV-Details_NB'!AC163))</f>
        <v>0</v>
      </c>
      <c r="J157" s="282"/>
      <c r="K157" s="282"/>
      <c r="L157" s="282"/>
      <c r="M157" s="282"/>
      <c r="N157" s="282"/>
      <c r="O157" s="282"/>
      <c r="P157" s="52">
        <f t="shared" si="117"/>
        <v>0</v>
      </c>
      <c r="Q157" s="60"/>
      <c r="R157" s="53">
        <f t="shared" si="123"/>
        <v>0</v>
      </c>
      <c r="S157" s="59"/>
      <c r="T157" s="61"/>
      <c r="U157" s="342" t="str">
        <f t="shared" si="127"/>
        <v>k.A.</v>
      </c>
      <c r="V157" s="343" t="str">
        <f t="shared" si="124"/>
        <v>k.A.</v>
      </c>
      <c r="W157" s="343" t="str">
        <f>IFERROR(IF(OR($D157="",$E157=0,con_Ende=0),"k.A.",IF(VLOOKUP($D157,rng_ND,5,0)="Nein",VLOOKUP($D157,rng_ND,2,FALSE),MIN(VLOOKUP($D157,rng_ND,2,FALSE),A_Stammdaten!$B$19-D_SAV!$E157+1))),"k.A.")</f>
        <v>k.A.</v>
      </c>
      <c r="X157" s="343" t="str">
        <f t="shared" si="125"/>
        <v>k.A.</v>
      </c>
      <c r="Y157" s="62"/>
      <c r="Z157" s="48">
        <f t="shared" si="126"/>
        <v>0</v>
      </c>
      <c r="AA157" s="457"/>
      <c r="AB157" s="55">
        <f t="shared" si="118"/>
        <v>0</v>
      </c>
      <c r="AC157" s="55">
        <f>IF(A_Stammdaten!$B$25="ja",D_SAV!AA157,D_SAV!AB157)</f>
        <v>0</v>
      </c>
      <c r="AD157" s="478">
        <f>IF(AC157=0,0,IF(U157-(con_EOGJahr-D_SAV!E157)&lt;=0,AC157,AC157/V157))</f>
        <v>0</v>
      </c>
      <c r="AE157" s="478">
        <f>IFERROR(IF(AND(VLOOKUP(D157,rng_ND,5,FALSE)="Ja",D_SAV!T157="degressiv"),D_SAV!AC157*Y157/100,0),0)</f>
        <v>0</v>
      </c>
      <c r="AF157" s="55">
        <f>IFERROR(IF(VLOOKUP(D157,rng_ND,5,FALSE)="Ja",MAX(D_SAV!AD157:AE157),D_SAV!AD157),0)</f>
        <v>0</v>
      </c>
      <c r="AG157" s="55">
        <f t="shared" si="119"/>
        <v>0</v>
      </c>
      <c r="AH157" s="55">
        <f t="shared" si="120"/>
        <v>0</v>
      </c>
      <c r="AI157" s="55">
        <f t="shared" si="121"/>
        <v>0</v>
      </c>
      <c r="AJ157" s="55">
        <f t="shared" si="122"/>
        <v>0</v>
      </c>
      <c r="AK157" s="55">
        <f t="shared" si="113"/>
        <v>0</v>
      </c>
      <c r="AL157" s="55">
        <f t="shared" si="114"/>
        <v>0</v>
      </c>
      <c r="AM157" s="55">
        <f t="shared" si="115"/>
        <v>0</v>
      </c>
    </row>
    <row r="158" spans="1:39" x14ac:dyDescent="0.25">
      <c r="A158" s="47">
        <v>154</v>
      </c>
      <c r="B158" s="358" t="str">
        <f>IF(AND(E158&lt;&gt;0,D158&lt;&gt;0,F158&lt;&gt;0),IF(C158&lt;&gt;0,CONCATENATE(C158,"-AGr",VLOOKUP(D158,Listen!$A$2:$G$45,7,FALSE),"-",E158,"-",F158,),CONCATENATE("AGr",VLOOKUP(D158,Listen!$A$2:$G$45,7,FALSE),"-",E158,"-",F158)),"keine vollständige ID")</f>
        <v>keine vollständige ID</v>
      </c>
      <c r="C158" s="438">
        <f>'[2]III_SAV-Details_NB'!B164</f>
        <v>0</v>
      </c>
      <c r="D158" s="438">
        <f>'[2]III_SAV-Details_NB'!C164</f>
        <v>0</v>
      </c>
      <c r="E158" s="359">
        <f>'[2]III_SAV-Details_NB'!D164</f>
        <v>0</v>
      </c>
      <c r="F158" s="490"/>
      <c r="G158" s="281">
        <f>'[2]III_SAV-Details_NB'!X164</f>
        <v>0</v>
      </c>
      <c r="H158" s="281">
        <f t="shared" si="116"/>
        <v>0</v>
      </c>
      <c r="I158" s="281">
        <f>IF(con_EOGJahr=2025,'[2]III_SAV-Details_NB'!AA164,IF(con_EOGJahr=2026,'[2]III_SAV-Details_NB'!AB164,'[2]III_SAV-Details_NB'!AC164))</f>
        <v>0</v>
      </c>
      <c r="J158" s="282"/>
      <c r="K158" s="282"/>
      <c r="L158" s="282"/>
      <c r="M158" s="282"/>
      <c r="N158" s="282"/>
      <c r="O158" s="282"/>
      <c r="P158" s="52">
        <f t="shared" si="117"/>
        <v>0</v>
      </c>
      <c r="Q158" s="60"/>
      <c r="R158" s="53">
        <f t="shared" si="123"/>
        <v>0</v>
      </c>
      <c r="S158" s="59"/>
      <c r="T158" s="61"/>
      <c r="U158" s="342" t="str">
        <f t="shared" si="127"/>
        <v>k.A.</v>
      </c>
      <c r="V158" s="343" t="str">
        <f t="shared" si="124"/>
        <v>k.A.</v>
      </c>
      <c r="W158" s="343" t="str">
        <f>IFERROR(IF(OR($D158="",$E158=0,con_Ende=0),"k.A.",IF(VLOOKUP($D158,rng_ND,5,0)="Nein",VLOOKUP($D158,rng_ND,2,FALSE),MIN(VLOOKUP($D158,rng_ND,2,FALSE),A_Stammdaten!$B$19-D_SAV!$E158+1))),"k.A.")</f>
        <v>k.A.</v>
      </c>
      <c r="X158" s="343" t="str">
        <f t="shared" si="125"/>
        <v>k.A.</v>
      </c>
      <c r="Y158" s="62"/>
      <c r="Z158" s="48">
        <f t="shared" si="126"/>
        <v>0</v>
      </c>
      <c r="AA158" s="457"/>
      <c r="AB158" s="55">
        <f t="shared" si="118"/>
        <v>0</v>
      </c>
      <c r="AC158" s="55">
        <f>IF(A_Stammdaten!$B$25="ja",D_SAV!AA158,D_SAV!AB158)</f>
        <v>0</v>
      </c>
      <c r="AD158" s="478">
        <f>IF(AC158=0,0,IF(U158-(con_EOGJahr-D_SAV!E158)&lt;=0,AC158,AC158/V158))</f>
        <v>0</v>
      </c>
      <c r="AE158" s="478">
        <f>IFERROR(IF(AND(VLOOKUP(D158,rng_ND,5,FALSE)="Ja",D_SAV!T158="degressiv"),D_SAV!AC158*Y158/100,0),0)</f>
        <v>0</v>
      </c>
      <c r="AF158" s="55">
        <f>IFERROR(IF(VLOOKUP(D158,rng_ND,5,FALSE)="Ja",MAX(D_SAV!AD158:AE158),D_SAV!AD158),0)</f>
        <v>0</v>
      </c>
      <c r="AG158" s="55">
        <f t="shared" si="119"/>
        <v>0</v>
      </c>
      <c r="AH158" s="55">
        <f t="shared" si="120"/>
        <v>0</v>
      </c>
      <c r="AI158" s="55">
        <f t="shared" si="121"/>
        <v>0</v>
      </c>
      <c r="AJ158" s="55">
        <f t="shared" si="122"/>
        <v>0</v>
      </c>
      <c r="AK158" s="55">
        <f t="shared" si="113"/>
        <v>0</v>
      </c>
      <c r="AL158" s="55">
        <f t="shared" si="114"/>
        <v>0</v>
      </c>
      <c r="AM158" s="55">
        <f t="shared" si="115"/>
        <v>0</v>
      </c>
    </row>
    <row r="159" spans="1:39" x14ac:dyDescent="0.25">
      <c r="A159" s="47">
        <v>155</v>
      </c>
      <c r="B159" s="358" t="str">
        <f>IF(AND(E159&lt;&gt;0,D159&lt;&gt;0,F159&lt;&gt;0),IF(C159&lt;&gt;0,CONCATENATE(C159,"-AGr",VLOOKUP(D159,Listen!$A$2:$G$45,7,FALSE),"-",E159,"-",F159,),CONCATENATE("AGr",VLOOKUP(D159,Listen!$A$2:$G$45,7,FALSE),"-",E159,"-",F159)),"keine vollständige ID")</f>
        <v>keine vollständige ID</v>
      </c>
      <c r="C159" s="438">
        <f>'[2]III_SAV-Details_NB'!B165</f>
        <v>0</v>
      </c>
      <c r="D159" s="438">
        <f>'[2]III_SAV-Details_NB'!C165</f>
        <v>0</v>
      </c>
      <c r="E159" s="359">
        <f>'[2]III_SAV-Details_NB'!D165</f>
        <v>0</v>
      </c>
      <c r="F159" s="490"/>
      <c r="G159" s="281">
        <f>'[2]III_SAV-Details_NB'!X165</f>
        <v>0</v>
      </c>
      <c r="H159" s="281">
        <f t="shared" si="116"/>
        <v>0</v>
      </c>
      <c r="I159" s="281">
        <f>IF(con_EOGJahr=2025,'[2]III_SAV-Details_NB'!AA165,IF(con_EOGJahr=2026,'[2]III_SAV-Details_NB'!AB165,'[2]III_SAV-Details_NB'!AC165))</f>
        <v>0</v>
      </c>
      <c r="J159" s="282"/>
      <c r="K159" s="282"/>
      <c r="L159" s="282"/>
      <c r="M159" s="282"/>
      <c r="N159" s="282"/>
      <c r="O159" s="282"/>
      <c r="P159" s="52">
        <f t="shared" si="117"/>
        <v>0</v>
      </c>
      <c r="Q159" s="60"/>
      <c r="R159" s="53">
        <f t="shared" si="123"/>
        <v>0</v>
      </c>
      <c r="S159" s="59"/>
      <c r="T159" s="61"/>
      <c r="U159" s="342" t="str">
        <f t="shared" si="127"/>
        <v>k.A.</v>
      </c>
      <c r="V159" s="343" t="str">
        <f t="shared" si="124"/>
        <v>k.A.</v>
      </c>
      <c r="W159" s="343" t="str">
        <f>IFERROR(IF(OR($D159="",$E159=0,con_Ende=0),"k.A.",IF(VLOOKUP($D159,rng_ND,5,0)="Nein",VLOOKUP($D159,rng_ND,2,FALSE),MIN(VLOOKUP($D159,rng_ND,2,FALSE),A_Stammdaten!$B$19-D_SAV!$E159+1))),"k.A.")</f>
        <v>k.A.</v>
      </c>
      <c r="X159" s="343" t="str">
        <f t="shared" si="125"/>
        <v>k.A.</v>
      </c>
      <c r="Y159" s="62"/>
      <c r="Z159" s="48">
        <f t="shared" si="126"/>
        <v>0</v>
      </c>
      <c r="AA159" s="457"/>
      <c r="AB159" s="55">
        <f t="shared" si="118"/>
        <v>0</v>
      </c>
      <c r="AC159" s="55">
        <f>IF(A_Stammdaten!$B$25="ja",D_SAV!AA159,D_SAV!AB159)</f>
        <v>0</v>
      </c>
      <c r="AD159" s="478">
        <f>IF(AC159=0,0,IF(U159-(con_EOGJahr-D_SAV!E159)&lt;=0,AC159,AC159/V159))</f>
        <v>0</v>
      </c>
      <c r="AE159" s="478">
        <f>IFERROR(IF(AND(VLOOKUP(D159,rng_ND,5,FALSE)="Ja",D_SAV!T159="degressiv"),D_SAV!AC159*Y159/100,0),0)</f>
        <v>0</v>
      </c>
      <c r="AF159" s="55">
        <f>IFERROR(IF(VLOOKUP(D159,rng_ND,5,FALSE)="Ja",MAX(D_SAV!AD159:AE159),D_SAV!AD159),0)</f>
        <v>0</v>
      </c>
      <c r="AG159" s="55">
        <f t="shared" si="119"/>
        <v>0</v>
      </c>
      <c r="AH159" s="55">
        <f t="shared" si="120"/>
        <v>0</v>
      </c>
      <c r="AI159" s="55">
        <f t="shared" si="121"/>
        <v>0</v>
      </c>
      <c r="AJ159" s="55">
        <f t="shared" si="122"/>
        <v>0</v>
      </c>
      <c r="AK159" s="55">
        <f t="shared" si="113"/>
        <v>0</v>
      </c>
      <c r="AL159" s="55">
        <f t="shared" si="114"/>
        <v>0</v>
      </c>
      <c r="AM159" s="55">
        <f t="shared" si="115"/>
        <v>0</v>
      </c>
    </row>
    <row r="160" spans="1:39" x14ac:dyDescent="0.25">
      <c r="A160" s="47">
        <v>156</v>
      </c>
      <c r="B160" s="358" t="str">
        <f>IF(AND(E160&lt;&gt;0,D160&lt;&gt;0,F160&lt;&gt;0),IF(C160&lt;&gt;0,CONCATENATE(C160,"-AGr",VLOOKUP(D160,Listen!$A$2:$G$45,7,FALSE),"-",E160,"-",F160,),CONCATENATE("AGr",VLOOKUP(D160,Listen!$A$2:$G$45,7,FALSE),"-",E160,"-",F160)),"keine vollständige ID")</f>
        <v>keine vollständige ID</v>
      </c>
      <c r="C160" s="438">
        <f>'[2]III_SAV-Details_NB'!B166</f>
        <v>0</v>
      </c>
      <c r="D160" s="438">
        <f>'[2]III_SAV-Details_NB'!C166</f>
        <v>0</v>
      </c>
      <c r="E160" s="359">
        <f>'[2]III_SAV-Details_NB'!D166</f>
        <v>0</v>
      </c>
      <c r="F160" s="490"/>
      <c r="G160" s="281">
        <f>'[2]III_SAV-Details_NB'!X166</f>
        <v>0</v>
      </c>
      <c r="H160" s="281">
        <f t="shared" si="116"/>
        <v>0</v>
      </c>
      <c r="I160" s="281">
        <f>IF(con_EOGJahr=2025,'[2]III_SAV-Details_NB'!AA166,IF(con_EOGJahr=2026,'[2]III_SAV-Details_NB'!AB166,'[2]III_SAV-Details_NB'!AC166))</f>
        <v>0</v>
      </c>
      <c r="J160" s="282"/>
      <c r="K160" s="282"/>
      <c r="L160" s="282"/>
      <c r="M160" s="282"/>
      <c r="N160" s="282"/>
      <c r="O160" s="282"/>
      <c r="P160" s="52">
        <f t="shared" si="117"/>
        <v>0</v>
      </c>
      <c r="Q160" s="60"/>
      <c r="R160" s="53">
        <f t="shared" si="123"/>
        <v>0</v>
      </c>
      <c r="S160" s="59"/>
      <c r="T160" s="61"/>
      <c r="U160" s="342" t="str">
        <f t="shared" si="127"/>
        <v>k.A.</v>
      </c>
      <c r="V160" s="343" t="str">
        <f t="shared" si="124"/>
        <v>k.A.</v>
      </c>
      <c r="W160" s="343" t="str">
        <f>IFERROR(IF(OR($D160="",$E160=0,con_Ende=0),"k.A.",IF(VLOOKUP($D160,rng_ND,5,0)="Nein",VLOOKUP($D160,rng_ND,2,FALSE),MIN(VLOOKUP($D160,rng_ND,2,FALSE),A_Stammdaten!$B$19-D_SAV!$E160+1))),"k.A.")</f>
        <v>k.A.</v>
      </c>
      <c r="X160" s="343" t="str">
        <f t="shared" si="125"/>
        <v>k.A.</v>
      </c>
      <c r="Y160" s="62"/>
      <c r="Z160" s="48">
        <f t="shared" si="126"/>
        <v>0</v>
      </c>
      <c r="AA160" s="457"/>
      <c r="AB160" s="55">
        <f t="shared" si="118"/>
        <v>0</v>
      </c>
      <c r="AC160" s="55">
        <f>IF(A_Stammdaten!$B$25="ja",D_SAV!AA160,D_SAV!AB160)</f>
        <v>0</v>
      </c>
      <c r="AD160" s="478">
        <f>IF(AC160=0,0,IF(U160-(con_EOGJahr-D_SAV!E160)&lt;=0,AC160,AC160/V160))</f>
        <v>0</v>
      </c>
      <c r="AE160" s="478">
        <f>IFERROR(IF(AND(VLOOKUP(D160,rng_ND,5,FALSE)="Ja",D_SAV!T160="degressiv"),D_SAV!AC160*Y160/100,0),0)</f>
        <v>0</v>
      </c>
      <c r="AF160" s="55">
        <f>IFERROR(IF(VLOOKUP(D160,rng_ND,5,FALSE)="Ja",MAX(D_SAV!AD160:AE160),D_SAV!AD160),0)</f>
        <v>0</v>
      </c>
      <c r="AG160" s="55">
        <f t="shared" si="119"/>
        <v>0</v>
      </c>
      <c r="AH160" s="55">
        <f t="shared" si="120"/>
        <v>0</v>
      </c>
      <c r="AI160" s="55">
        <f t="shared" si="121"/>
        <v>0</v>
      </c>
      <c r="AJ160" s="55">
        <f t="shared" si="122"/>
        <v>0</v>
      </c>
      <c r="AK160" s="55">
        <f t="shared" si="113"/>
        <v>0</v>
      </c>
      <c r="AL160" s="55">
        <f t="shared" si="114"/>
        <v>0</v>
      </c>
      <c r="AM160" s="55">
        <f t="shared" si="115"/>
        <v>0</v>
      </c>
    </row>
    <row r="161" spans="1:39" x14ac:dyDescent="0.25">
      <c r="A161" s="47">
        <v>157</v>
      </c>
      <c r="B161" s="358" t="str">
        <f>IF(AND(E161&lt;&gt;0,D161&lt;&gt;0,F161&lt;&gt;0),IF(C161&lt;&gt;0,CONCATENATE(C161,"-AGr",VLOOKUP(D161,Listen!$A$2:$G$45,7,FALSE),"-",E161,"-",F161,),CONCATENATE("AGr",VLOOKUP(D161,Listen!$A$2:$G$45,7,FALSE),"-",E161,"-",F161)),"keine vollständige ID")</f>
        <v>keine vollständige ID</v>
      </c>
      <c r="C161" s="438">
        <f>'[2]III_SAV-Details_NB'!B167</f>
        <v>0</v>
      </c>
      <c r="D161" s="438">
        <f>'[2]III_SAV-Details_NB'!C167</f>
        <v>0</v>
      </c>
      <c r="E161" s="359">
        <f>'[2]III_SAV-Details_NB'!D167</f>
        <v>0</v>
      </c>
      <c r="F161" s="490"/>
      <c r="G161" s="281">
        <f>'[2]III_SAV-Details_NB'!X167</f>
        <v>0</v>
      </c>
      <c r="H161" s="281">
        <f t="shared" si="116"/>
        <v>0</v>
      </c>
      <c r="I161" s="281">
        <f>IF(con_EOGJahr=2025,'[2]III_SAV-Details_NB'!AA167,IF(con_EOGJahr=2026,'[2]III_SAV-Details_NB'!AB167,'[2]III_SAV-Details_NB'!AC167))</f>
        <v>0</v>
      </c>
      <c r="J161" s="282"/>
      <c r="K161" s="282"/>
      <c r="L161" s="282"/>
      <c r="M161" s="282"/>
      <c r="N161" s="282"/>
      <c r="O161" s="282"/>
      <c r="P161" s="52">
        <f t="shared" si="117"/>
        <v>0</v>
      </c>
      <c r="Q161" s="60"/>
      <c r="R161" s="53">
        <f t="shared" si="123"/>
        <v>0</v>
      </c>
      <c r="S161" s="59"/>
      <c r="T161" s="61"/>
      <c r="U161" s="342" t="str">
        <f t="shared" si="127"/>
        <v>k.A.</v>
      </c>
      <c r="V161" s="343" t="str">
        <f t="shared" si="124"/>
        <v>k.A.</v>
      </c>
      <c r="W161" s="343" t="str">
        <f>IFERROR(IF(OR($D161="",$E161=0,con_Ende=0),"k.A.",IF(VLOOKUP($D161,rng_ND,5,0)="Nein",VLOOKUP($D161,rng_ND,2,FALSE),MIN(VLOOKUP($D161,rng_ND,2,FALSE),A_Stammdaten!$B$19-D_SAV!$E161+1))),"k.A.")</f>
        <v>k.A.</v>
      </c>
      <c r="X161" s="343" t="str">
        <f t="shared" si="125"/>
        <v>k.A.</v>
      </c>
      <c r="Y161" s="62"/>
      <c r="Z161" s="48">
        <f t="shared" si="126"/>
        <v>0</v>
      </c>
      <c r="AA161" s="457"/>
      <c r="AB161" s="55">
        <f t="shared" si="118"/>
        <v>0</v>
      </c>
      <c r="AC161" s="55">
        <f>IF(A_Stammdaten!$B$25="ja",D_SAV!AA161,D_SAV!AB161)</f>
        <v>0</v>
      </c>
      <c r="AD161" s="478">
        <f>IF(AC161=0,0,IF(U161-(con_EOGJahr-D_SAV!E161)&lt;=0,AC161,AC161/V161))</f>
        <v>0</v>
      </c>
      <c r="AE161" s="478">
        <f>IFERROR(IF(AND(VLOOKUP(D161,rng_ND,5,FALSE)="Ja",D_SAV!T161="degressiv"),D_SAV!AC161*Y161/100,0),0)</f>
        <v>0</v>
      </c>
      <c r="AF161" s="55">
        <f>IFERROR(IF(VLOOKUP(D161,rng_ND,5,FALSE)="Ja",MAX(D_SAV!AD161:AE161),D_SAV!AD161),0)</f>
        <v>0</v>
      </c>
      <c r="AG161" s="55">
        <f t="shared" si="119"/>
        <v>0</v>
      </c>
      <c r="AH161" s="55">
        <f t="shared" si="120"/>
        <v>0</v>
      </c>
      <c r="AI161" s="55">
        <f t="shared" si="121"/>
        <v>0</v>
      </c>
      <c r="AJ161" s="55">
        <f t="shared" si="122"/>
        <v>0</v>
      </c>
      <c r="AK161" s="55">
        <f t="shared" si="113"/>
        <v>0</v>
      </c>
      <c r="AL161" s="55">
        <f t="shared" si="114"/>
        <v>0</v>
      </c>
      <c r="AM161" s="55">
        <f t="shared" si="115"/>
        <v>0</v>
      </c>
    </row>
    <row r="162" spans="1:39" x14ac:dyDescent="0.25">
      <c r="A162" s="47">
        <v>158</v>
      </c>
      <c r="B162" s="358" t="str">
        <f>IF(AND(E162&lt;&gt;0,D162&lt;&gt;0,F162&lt;&gt;0),IF(C162&lt;&gt;0,CONCATENATE(C162,"-AGr",VLOOKUP(D162,Listen!$A$2:$G$45,7,FALSE),"-",E162,"-",F162,),CONCATENATE("AGr",VLOOKUP(D162,Listen!$A$2:$G$45,7,FALSE),"-",E162,"-",F162)),"keine vollständige ID")</f>
        <v>keine vollständige ID</v>
      </c>
      <c r="C162" s="438">
        <f>'[2]III_SAV-Details_NB'!B168</f>
        <v>0</v>
      </c>
      <c r="D162" s="438">
        <f>'[2]III_SAV-Details_NB'!C168</f>
        <v>0</v>
      </c>
      <c r="E162" s="359">
        <f>'[2]III_SAV-Details_NB'!D168</f>
        <v>0</v>
      </c>
      <c r="F162" s="490"/>
      <c r="G162" s="281">
        <f>'[2]III_SAV-Details_NB'!X168</f>
        <v>0</v>
      </c>
      <c r="H162" s="281">
        <f t="shared" si="116"/>
        <v>0</v>
      </c>
      <c r="I162" s="281">
        <f>IF(con_EOGJahr=2025,'[2]III_SAV-Details_NB'!AA168,IF(con_EOGJahr=2026,'[2]III_SAV-Details_NB'!AB168,'[2]III_SAV-Details_NB'!AC168))</f>
        <v>0</v>
      </c>
      <c r="J162" s="282"/>
      <c r="K162" s="282"/>
      <c r="L162" s="282"/>
      <c r="M162" s="282"/>
      <c r="N162" s="282"/>
      <c r="O162" s="282"/>
      <c r="P162" s="52">
        <f t="shared" si="117"/>
        <v>0</v>
      </c>
      <c r="Q162" s="60"/>
      <c r="R162" s="53">
        <f t="shared" si="123"/>
        <v>0</v>
      </c>
      <c r="S162" s="59"/>
      <c r="T162" s="61"/>
      <c r="U162" s="342" t="str">
        <f t="shared" si="127"/>
        <v>k.A.</v>
      </c>
      <c r="V162" s="343" t="str">
        <f t="shared" si="124"/>
        <v>k.A.</v>
      </c>
      <c r="W162" s="343" t="str">
        <f>IFERROR(IF(OR($D162="",$E162=0,con_Ende=0),"k.A.",IF(VLOOKUP($D162,rng_ND,5,0)="Nein",VLOOKUP($D162,rng_ND,2,FALSE),MIN(VLOOKUP($D162,rng_ND,2,FALSE),A_Stammdaten!$B$19-D_SAV!$E162+1))),"k.A.")</f>
        <v>k.A.</v>
      </c>
      <c r="X162" s="343" t="str">
        <f t="shared" si="125"/>
        <v>k.A.</v>
      </c>
      <c r="Y162" s="62"/>
      <c r="Z162" s="48">
        <f t="shared" si="126"/>
        <v>0</v>
      </c>
      <c r="AA162" s="457"/>
      <c r="AB162" s="55">
        <f t="shared" si="118"/>
        <v>0</v>
      </c>
      <c r="AC162" s="55">
        <f>IF(A_Stammdaten!$B$25="ja",D_SAV!AA162,D_SAV!AB162)</f>
        <v>0</v>
      </c>
      <c r="AD162" s="478">
        <f>IF(AC162=0,0,IF(U162-(con_EOGJahr-D_SAV!E162)&lt;=0,AC162,AC162/V162))</f>
        <v>0</v>
      </c>
      <c r="AE162" s="478">
        <f>IFERROR(IF(AND(VLOOKUP(D162,rng_ND,5,FALSE)="Ja",D_SAV!T162="degressiv"),D_SAV!AC162*Y162/100,0),0)</f>
        <v>0</v>
      </c>
      <c r="AF162" s="55">
        <f>IFERROR(IF(VLOOKUP(D162,rng_ND,5,FALSE)="Ja",MAX(D_SAV!AD162:AE162),D_SAV!AD162),0)</f>
        <v>0</v>
      </c>
      <c r="AG162" s="55">
        <f t="shared" si="119"/>
        <v>0</v>
      </c>
      <c r="AH162" s="55">
        <f t="shared" si="120"/>
        <v>0</v>
      </c>
      <c r="AI162" s="55">
        <f t="shared" si="121"/>
        <v>0</v>
      </c>
      <c r="AJ162" s="55">
        <f t="shared" si="122"/>
        <v>0</v>
      </c>
      <c r="AK162" s="55">
        <f t="shared" si="113"/>
        <v>0</v>
      </c>
      <c r="AL162" s="55">
        <f t="shared" si="114"/>
        <v>0</v>
      </c>
      <c r="AM162" s="55">
        <f t="shared" si="115"/>
        <v>0</v>
      </c>
    </row>
    <row r="163" spans="1:39" x14ac:dyDescent="0.25">
      <c r="A163" s="47">
        <v>159</v>
      </c>
      <c r="B163" s="358" t="str">
        <f>IF(AND(E163&lt;&gt;0,D163&lt;&gt;0,F163&lt;&gt;0),IF(C163&lt;&gt;0,CONCATENATE(C163,"-AGr",VLOOKUP(D163,Listen!$A$2:$G$45,7,FALSE),"-",E163,"-",F163,),CONCATENATE("AGr",VLOOKUP(D163,Listen!$A$2:$G$45,7,FALSE),"-",E163,"-",F163)),"keine vollständige ID")</f>
        <v>keine vollständige ID</v>
      </c>
      <c r="C163" s="438">
        <f>'[2]III_SAV-Details_NB'!B169</f>
        <v>0</v>
      </c>
      <c r="D163" s="438">
        <f>'[2]III_SAV-Details_NB'!C169</f>
        <v>0</v>
      </c>
      <c r="E163" s="359">
        <f>'[2]III_SAV-Details_NB'!D169</f>
        <v>0</v>
      </c>
      <c r="F163" s="490"/>
      <c r="G163" s="281">
        <f>'[2]III_SAV-Details_NB'!X169</f>
        <v>0</v>
      </c>
      <c r="H163" s="281">
        <f t="shared" si="116"/>
        <v>0</v>
      </c>
      <c r="I163" s="281">
        <f>IF(con_EOGJahr=2025,'[2]III_SAV-Details_NB'!AA169,IF(con_EOGJahr=2026,'[2]III_SAV-Details_NB'!AB169,'[2]III_SAV-Details_NB'!AC169))</f>
        <v>0</v>
      </c>
      <c r="J163" s="282"/>
      <c r="K163" s="282"/>
      <c r="L163" s="282"/>
      <c r="M163" s="282"/>
      <c r="N163" s="282"/>
      <c r="O163" s="282"/>
      <c r="P163" s="52">
        <f t="shared" si="117"/>
        <v>0</v>
      </c>
      <c r="Q163" s="60"/>
      <c r="R163" s="53">
        <f t="shared" si="123"/>
        <v>0</v>
      </c>
      <c r="S163" s="59"/>
      <c r="T163" s="61"/>
      <c r="U163" s="342" t="str">
        <f t="shared" si="127"/>
        <v>k.A.</v>
      </c>
      <c r="V163" s="343" t="str">
        <f t="shared" si="124"/>
        <v>k.A.</v>
      </c>
      <c r="W163" s="343" t="str">
        <f>IFERROR(IF(OR($D163="",$E163=0,con_Ende=0),"k.A.",IF(VLOOKUP($D163,rng_ND,5,0)="Nein",VLOOKUP($D163,rng_ND,2,FALSE),MIN(VLOOKUP($D163,rng_ND,2,FALSE),A_Stammdaten!$B$19-D_SAV!$E163+1))),"k.A.")</f>
        <v>k.A.</v>
      </c>
      <c r="X163" s="343" t="str">
        <f t="shared" si="125"/>
        <v>k.A.</v>
      </c>
      <c r="Y163" s="62"/>
      <c r="Z163" s="48">
        <f t="shared" si="126"/>
        <v>0</v>
      </c>
      <c r="AA163" s="457"/>
      <c r="AB163" s="55">
        <f t="shared" si="118"/>
        <v>0</v>
      </c>
      <c r="AC163" s="55">
        <f>IF(A_Stammdaten!$B$25="ja",D_SAV!AA163,D_SAV!AB163)</f>
        <v>0</v>
      </c>
      <c r="AD163" s="478">
        <f>IF(AC163=0,0,IF(U163-(con_EOGJahr-D_SAV!E163)&lt;=0,AC163,AC163/V163))</f>
        <v>0</v>
      </c>
      <c r="AE163" s="478">
        <f>IFERROR(IF(AND(VLOOKUP(D163,rng_ND,5,FALSE)="Ja",D_SAV!T163="degressiv"),D_SAV!AC163*Y163/100,0),0)</f>
        <v>0</v>
      </c>
      <c r="AF163" s="55">
        <f>IFERROR(IF(VLOOKUP(D163,rng_ND,5,FALSE)="Ja",MAX(D_SAV!AD163:AE163),D_SAV!AD163),0)</f>
        <v>0</v>
      </c>
      <c r="AG163" s="55">
        <f t="shared" si="119"/>
        <v>0</v>
      </c>
      <c r="AH163" s="55">
        <f t="shared" si="120"/>
        <v>0</v>
      </c>
      <c r="AI163" s="55">
        <f t="shared" si="121"/>
        <v>0</v>
      </c>
      <c r="AJ163" s="55">
        <f t="shared" si="122"/>
        <v>0</v>
      </c>
      <c r="AK163" s="55">
        <f t="shared" si="113"/>
        <v>0</v>
      </c>
      <c r="AL163" s="55">
        <f t="shared" si="114"/>
        <v>0</v>
      </c>
      <c r="AM163" s="55">
        <f t="shared" si="115"/>
        <v>0</v>
      </c>
    </row>
    <row r="164" spans="1:39" x14ac:dyDescent="0.25">
      <c r="A164" s="47">
        <v>160</v>
      </c>
      <c r="B164" s="358" t="str">
        <f>IF(AND(E164&lt;&gt;0,D164&lt;&gt;0,F164&lt;&gt;0),IF(C164&lt;&gt;0,CONCATENATE(C164,"-AGr",VLOOKUP(D164,Listen!$A$2:$G$45,7,FALSE),"-",E164,"-",F164,),CONCATENATE("AGr",VLOOKUP(D164,Listen!$A$2:$G$45,7,FALSE),"-",E164,"-",F164)),"keine vollständige ID")</f>
        <v>keine vollständige ID</v>
      </c>
      <c r="C164" s="438">
        <f>'[2]III_SAV-Details_NB'!B170</f>
        <v>0</v>
      </c>
      <c r="D164" s="438">
        <f>'[2]III_SAV-Details_NB'!C170</f>
        <v>0</v>
      </c>
      <c r="E164" s="359">
        <f>'[2]III_SAV-Details_NB'!D170</f>
        <v>0</v>
      </c>
      <c r="F164" s="490"/>
      <c r="G164" s="281">
        <f>'[2]III_SAV-Details_NB'!X170</f>
        <v>0</v>
      </c>
      <c r="H164" s="281">
        <f t="shared" si="116"/>
        <v>0</v>
      </c>
      <c r="I164" s="281">
        <f>IF(con_EOGJahr=2025,'[2]III_SAV-Details_NB'!AA170,IF(con_EOGJahr=2026,'[2]III_SAV-Details_NB'!AB170,'[2]III_SAV-Details_NB'!AC170))</f>
        <v>0</v>
      </c>
      <c r="J164" s="282"/>
      <c r="K164" s="282"/>
      <c r="L164" s="282"/>
      <c r="M164" s="282"/>
      <c r="N164" s="282"/>
      <c r="O164" s="282"/>
      <c r="P164" s="52">
        <f t="shared" si="117"/>
        <v>0</v>
      </c>
      <c r="Q164" s="60"/>
      <c r="R164" s="53">
        <f t="shared" si="123"/>
        <v>0</v>
      </c>
      <c r="S164" s="59"/>
      <c r="T164" s="61"/>
      <c r="U164" s="342" t="str">
        <f t="shared" si="127"/>
        <v>k.A.</v>
      </c>
      <c r="V164" s="343" t="str">
        <f t="shared" si="124"/>
        <v>k.A.</v>
      </c>
      <c r="W164" s="343" t="str">
        <f>IFERROR(IF(OR($D164="",$E164=0,con_Ende=0),"k.A.",IF(VLOOKUP($D164,rng_ND,5,0)="Nein",VLOOKUP($D164,rng_ND,2,FALSE),MIN(VLOOKUP($D164,rng_ND,2,FALSE),A_Stammdaten!$B$19-D_SAV!$E164+1))),"k.A.")</f>
        <v>k.A.</v>
      </c>
      <c r="X164" s="343" t="str">
        <f t="shared" si="125"/>
        <v>k.A.</v>
      </c>
      <c r="Y164" s="62"/>
      <c r="Z164" s="48">
        <f t="shared" si="126"/>
        <v>0</v>
      </c>
      <c r="AA164" s="457"/>
      <c r="AB164" s="55">
        <f t="shared" si="118"/>
        <v>0</v>
      </c>
      <c r="AC164" s="55">
        <f>IF(A_Stammdaten!$B$25="ja",D_SAV!AA164,D_SAV!AB164)</f>
        <v>0</v>
      </c>
      <c r="AD164" s="478">
        <f>IF(AC164=0,0,IF(U164-(con_EOGJahr-D_SAV!E164)&lt;=0,AC164,AC164/V164))</f>
        <v>0</v>
      </c>
      <c r="AE164" s="478">
        <f>IFERROR(IF(AND(VLOOKUP(D164,rng_ND,5,FALSE)="Ja",D_SAV!T164="degressiv"),D_SAV!AC164*Y164/100,0),0)</f>
        <v>0</v>
      </c>
      <c r="AF164" s="55">
        <f>IFERROR(IF(VLOOKUP(D164,rng_ND,5,FALSE)="Ja",MAX(D_SAV!AD164:AE164),D_SAV!AD164),0)</f>
        <v>0</v>
      </c>
      <c r="AG164" s="55">
        <f t="shared" si="119"/>
        <v>0</v>
      </c>
      <c r="AH164" s="55">
        <f t="shared" si="120"/>
        <v>0</v>
      </c>
      <c r="AI164" s="55">
        <f t="shared" si="121"/>
        <v>0</v>
      </c>
      <c r="AJ164" s="55">
        <f t="shared" si="122"/>
        <v>0</v>
      </c>
      <c r="AK164" s="55">
        <f t="shared" si="113"/>
        <v>0</v>
      </c>
      <c r="AL164" s="55">
        <f t="shared" si="114"/>
        <v>0</v>
      </c>
      <c r="AM164" s="55">
        <f t="shared" si="115"/>
        <v>0</v>
      </c>
    </row>
    <row r="165" spans="1:39" x14ac:dyDescent="0.25">
      <c r="A165" s="47">
        <v>161</v>
      </c>
      <c r="B165" s="358" t="str">
        <f>IF(AND(E165&lt;&gt;0,D165&lt;&gt;0,F165&lt;&gt;0),IF(C165&lt;&gt;0,CONCATENATE(C165,"-AGr",VLOOKUP(D165,Listen!$A$2:$G$45,7,FALSE),"-",E165,"-",F165,),CONCATENATE("AGr",VLOOKUP(D165,Listen!$A$2:$G$45,7,FALSE),"-",E165,"-",F165)),"keine vollständige ID")</f>
        <v>keine vollständige ID</v>
      </c>
      <c r="C165" s="438">
        <f>'[2]III_SAV-Details_NB'!B171</f>
        <v>0</v>
      </c>
      <c r="D165" s="438">
        <f>'[2]III_SAV-Details_NB'!C171</f>
        <v>0</v>
      </c>
      <c r="E165" s="359">
        <f>'[2]III_SAV-Details_NB'!D171</f>
        <v>0</v>
      </c>
      <c r="F165" s="490"/>
      <c r="G165" s="281">
        <f>'[2]III_SAV-Details_NB'!X171</f>
        <v>0</v>
      </c>
      <c r="H165" s="281">
        <f t="shared" si="116"/>
        <v>0</v>
      </c>
      <c r="I165" s="281">
        <f>IF(con_EOGJahr=2025,'[2]III_SAV-Details_NB'!AA171,IF(con_EOGJahr=2026,'[2]III_SAV-Details_NB'!AB171,'[2]III_SAV-Details_NB'!AC171))</f>
        <v>0</v>
      </c>
      <c r="J165" s="282"/>
      <c r="K165" s="282"/>
      <c r="L165" s="282"/>
      <c r="M165" s="282"/>
      <c r="N165" s="282"/>
      <c r="O165" s="282"/>
      <c r="P165" s="52">
        <f t="shared" si="117"/>
        <v>0</v>
      </c>
      <c r="Q165" s="60"/>
      <c r="R165" s="53">
        <f t="shared" si="123"/>
        <v>0</v>
      </c>
      <c r="S165" s="59"/>
      <c r="T165" s="61"/>
      <c r="U165" s="342" t="str">
        <f t="shared" si="127"/>
        <v>k.A.</v>
      </c>
      <c r="V165" s="343" t="str">
        <f t="shared" si="124"/>
        <v>k.A.</v>
      </c>
      <c r="W165" s="343" t="str">
        <f>IFERROR(IF(OR($D165="",$E165=0,con_Ende=0),"k.A.",IF(VLOOKUP($D165,rng_ND,5,0)="Nein",VLOOKUP($D165,rng_ND,2,FALSE),MIN(VLOOKUP($D165,rng_ND,2,FALSE),A_Stammdaten!$B$19-D_SAV!$E165+1))),"k.A.")</f>
        <v>k.A.</v>
      </c>
      <c r="X165" s="343" t="str">
        <f t="shared" si="125"/>
        <v>k.A.</v>
      </c>
      <c r="Y165" s="62"/>
      <c r="Z165" s="48">
        <f t="shared" si="126"/>
        <v>0</v>
      </c>
      <c r="AA165" s="457"/>
      <c r="AB165" s="55">
        <f t="shared" si="118"/>
        <v>0</v>
      </c>
      <c r="AC165" s="55">
        <f>IF(A_Stammdaten!$B$25="ja",D_SAV!AA165,D_SAV!AB165)</f>
        <v>0</v>
      </c>
      <c r="AD165" s="478">
        <f>IF(AC165=0,0,IF(U165-(con_EOGJahr-D_SAV!E165)&lt;=0,AC165,AC165/V165))</f>
        <v>0</v>
      </c>
      <c r="AE165" s="478">
        <f>IFERROR(IF(AND(VLOOKUP(D165,rng_ND,5,FALSE)="Ja",D_SAV!T165="degressiv"),D_SAV!AC165*Y165/100,0),0)</f>
        <v>0</v>
      </c>
      <c r="AF165" s="55">
        <f>IFERROR(IF(VLOOKUP(D165,rng_ND,5,FALSE)="Ja",MAX(D_SAV!AD165:AE165),D_SAV!AD165),0)</f>
        <v>0</v>
      </c>
      <c r="AG165" s="55">
        <f t="shared" si="119"/>
        <v>0</v>
      </c>
      <c r="AH165" s="55">
        <f t="shared" si="120"/>
        <v>0</v>
      </c>
      <c r="AI165" s="55">
        <f t="shared" si="121"/>
        <v>0</v>
      </c>
      <c r="AJ165" s="55">
        <f t="shared" si="122"/>
        <v>0</v>
      </c>
      <c r="AK165" s="55">
        <f t="shared" si="113"/>
        <v>0</v>
      </c>
      <c r="AL165" s="55">
        <f t="shared" si="114"/>
        <v>0</v>
      </c>
      <c r="AM165" s="55">
        <f t="shared" si="115"/>
        <v>0</v>
      </c>
    </row>
    <row r="166" spans="1:39" x14ac:dyDescent="0.25">
      <c r="A166" s="47">
        <v>162</v>
      </c>
      <c r="B166" s="358" t="str">
        <f>IF(AND(E166&lt;&gt;0,D166&lt;&gt;0,F166&lt;&gt;0),IF(C166&lt;&gt;0,CONCATENATE(C166,"-AGr",VLOOKUP(D166,Listen!$A$2:$G$45,7,FALSE),"-",E166,"-",F166,),CONCATENATE("AGr",VLOOKUP(D166,Listen!$A$2:$G$45,7,FALSE),"-",E166,"-",F166)),"keine vollständige ID")</f>
        <v>keine vollständige ID</v>
      </c>
      <c r="C166" s="438">
        <f>'[2]III_SAV-Details_NB'!B172</f>
        <v>0</v>
      </c>
      <c r="D166" s="438">
        <f>'[2]III_SAV-Details_NB'!C172</f>
        <v>0</v>
      </c>
      <c r="E166" s="359">
        <f>'[2]III_SAV-Details_NB'!D172</f>
        <v>0</v>
      </c>
      <c r="F166" s="490"/>
      <c r="G166" s="281">
        <f>'[2]III_SAV-Details_NB'!X172</f>
        <v>0</v>
      </c>
      <c r="H166" s="281">
        <f t="shared" si="116"/>
        <v>0</v>
      </c>
      <c r="I166" s="281">
        <f>IF(con_EOGJahr=2025,'[2]III_SAV-Details_NB'!AA172,IF(con_EOGJahr=2026,'[2]III_SAV-Details_NB'!AB172,'[2]III_SAV-Details_NB'!AC172))</f>
        <v>0</v>
      </c>
      <c r="J166" s="282"/>
      <c r="K166" s="282"/>
      <c r="L166" s="282"/>
      <c r="M166" s="282"/>
      <c r="N166" s="282"/>
      <c r="O166" s="282"/>
      <c r="P166" s="52">
        <f t="shared" si="117"/>
        <v>0</v>
      </c>
      <c r="Q166" s="60"/>
      <c r="R166" s="53">
        <f t="shared" si="123"/>
        <v>0</v>
      </c>
      <c r="S166" s="59"/>
      <c r="T166" s="61"/>
      <c r="U166" s="342" t="str">
        <f t="shared" si="127"/>
        <v>k.A.</v>
      </c>
      <c r="V166" s="343" t="str">
        <f t="shared" si="124"/>
        <v>k.A.</v>
      </c>
      <c r="W166" s="343" t="str">
        <f>IFERROR(IF(OR($D166="",$E166=0,con_Ende=0),"k.A.",IF(VLOOKUP($D166,rng_ND,5,0)="Nein",VLOOKUP($D166,rng_ND,2,FALSE),MIN(VLOOKUP($D166,rng_ND,2,FALSE),A_Stammdaten!$B$19-D_SAV!$E166+1))),"k.A.")</f>
        <v>k.A.</v>
      </c>
      <c r="X166" s="343" t="str">
        <f t="shared" si="125"/>
        <v>k.A.</v>
      </c>
      <c r="Y166" s="62"/>
      <c r="Z166" s="48">
        <f t="shared" si="126"/>
        <v>0</v>
      </c>
      <c r="AA166" s="457"/>
      <c r="AB166" s="55">
        <f t="shared" si="118"/>
        <v>0</v>
      </c>
      <c r="AC166" s="55">
        <f>IF(A_Stammdaten!$B$25="ja",D_SAV!AA166,D_SAV!AB166)</f>
        <v>0</v>
      </c>
      <c r="AD166" s="478">
        <f>IF(AC166=0,0,IF(U166-(con_EOGJahr-D_SAV!E166)&lt;=0,AC166,AC166/V166))</f>
        <v>0</v>
      </c>
      <c r="AE166" s="478">
        <f>IFERROR(IF(AND(VLOOKUP(D166,rng_ND,5,FALSE)="Ja",D_SAV!T166="degressiv"),D_SAV!AC166*Y166/100,0),0)</f>
        <v>0</v>
      </c>
      <c r="AF166" s="55">
        <f>IFERROR(IF(VLOOKUP(D166,rng_ND,5,FALSE)="Ja",MAX(D_SAV!AD166:AE166),D_SAV!AD166),0)</f>
        <v>0</v>
      </c>
      <c r="AG166" s="55">
        <f t="shared" si="119"/>
        <v>0</v>
      </c>
      <c r="AH166" s="55">
        <f t="shared" si="120"/>
        <v>0</v>
      </c>
      <c r="AI166" s="55">
        <f t="shared" si="121"/>
        <v>0</v>
      </c>
      <c r="AJ166" s="55">
        <f t="shared" si="122"/>
        <v>0</v>
      </c>
      <c r="AK166" s="55">
        <f t="shared" si="113"/>
        <v>0</v>
      </c>
      <c r="AL166" s="55">
        <f t="shared" si="114"/>
        <v>0</v>
      </c>
      <c r="AM166" s="55">
        <f t="shared" si="115"/>
        <v>0</v>
      </c>
    </row>
    <row r="167" spans="1:39" x14ac:dyDescent="0.25">
      <c r="A167" s="47">
        <v>163</v>
      </c>
      <c r="B167" s="358" t="str">
        <f>IF(AND(E167&lt;&gt;0,D167&lt;&gt;0,F167&lt;&gt;0),IF(C167&lt;&gt;0,CONCATENATE(C167,"-AGr",VLOOKUP(D167,Listen!$A$2:$G$45,7,FALSE),"-",E167,"-",F167,),CONCATENATE("AGr",VLOOKUP(D167,Listen!$A$2:$G$45,7,FALSE),"-",E167,"-",F167)),"keine vollständige ID")</f>
        <v>keine vollständige ID</v>
      </c>
      <c r="C167" s="438">
        <f>'[2]III_SAV-Details_NB'!B173</f>
        <v>0</v>
      </c>
      <c r="D167" s="438">
        <f>'[2]III_SAV-Details_NB'!C173</f>
        <v>0</v>
      </c>
      <c r="E167" s="359">
        <f>'[2]III_SAV-Details_NB'!D173</f>
        <v>0</v>
      </c>
      <c r="F167" s="490"/>
      <c r="G167" s="281">
        <f>'[2]III_SAV-Details_NB'!X173</f>
        <v>0</v>
      </c>
      <c r="H167" s="281">
        <f t="shared" si="116"/>
        <v>0</v>
      </c>
      <c r="I167" s="281">
        <f>IF(con_EOGJahr=2025,'[2]III_SAV-Details_NB'!AA173,IF(con_EOGJahr=2026,'[2]III_SAV-Details_NB'!AB173,'[2]III_SAV-Details_NB'!AC173))</f>
        <v>0</v>
      </c>
      <c r="J167" s="282"/>
      <c r="K167" s="282"/>
      <c r="L167" s="282"/>
      <c r="M167" s="282"/>
      <c r="N167" s="282"/>
      <c r="O167" s="282"/>
      <c r="P167" s="52">
        <f t="shared" si="117"/>
        <v>0</v>
      </c>
      <c r="Q167" s="60"/>
      <c r="R167" s="53">
        <f t="shared" si="123"/>
        <v>0</v>
      </c>
      <c r="S167" s="59"/>
      <c r="T167" s="61"/>
      <c r="U167" s="342" t="str">
        <f t="shared" si="127"/>
        <v>k.A.</v>
      </c>
      <c r="V167" s="343" t="str">
        <f t="shared" si="124"/>
        <v>k.A.</v>
      </c>
      <c r="W167" s="343" t="str">
        <f>IFERROR(IF(OR($D167="",$E167=0,con_Ende=0),"k.A.",IF(VLOOKUP($D167,rng_ND,5,0)="Nein",VLOOKUP($D167,rng_ND,2,FALSE),MIN(VLOOKUP($D167,rng_ND,2,FALSE),A_Stammdaten!$B$19-D_SAV!$E167+1))),"k.A.")</f>
        <v>k.A.</v>
      </c>
      <c r="X167" s="343" t="str">
        <f t="shared" si="125"/>
        <v>k.A.</v>
      </c>
      <c r="Y167" s="62"/>
      <c r="Z167" s="48">
        <f t="shared" si="126"/>
        <v>0</v>
      </c>
      <c r="AA167" s="457"/>
      <c r="AB167" s="55">
        <f t="shared" si="118"/>
        <v>0</v>
      </c>
      <c r="AC167" s="55">
        <f>IF(A_Stammdaten!$B$25="ja",D_SAV!AA167,D_SAV!AB167)</f>
        <v>0</v>
      </c>
      <c r="AD167" s="478">
        <f>IF(AC167=0,0,IF(U167-(con_EOGJahr-D_SAV!E167)&lt;=0,AC167,AC167/V167))</f>
        <v>0</v>
      </c>
      <c r="AE167" s="478">
        <f>IFERROR(IF(AND(VLOOKUP(D167,rng_ND,5,FALSE)="Ja",D_SAV!T167="degressiv"),D_SAV!AC167*Y167/100,0),0)</f>
        <v>0</v>
      </c>
      <c r="AF167" s="55">
        <f>IFERROR(IF(VLOOKUP(D167,rng_ND,5,FALSE)="Ja",MAX(D_SAV!AD167:AE167),D_SAV!AD167),0)</f>
        <v>0</v>
      </c>
      <c r="AG167" s="55">
        <f t="shared" si="119"/>
        <v>0</v>
      </c>
      <c r="AH167" s="55">
        <f t="shared" si="120"/>
        <v>0</v>
      </c>
      <c r="AI167" s="55">
        <f t="shared" si="121"/>
        <v>0</v>
      </c>
      <c r="AJ167" s="55">
        <f t="shared" si="122"/>
        <v>0</v>
      </c>
      <c r="AK167" s="55">
        <f t="shared" si="113"/>
        <v>0</v>
      </c>
      <c r="AL167" s="55">
        <f t="shared" si="114"/>
        <v>0</v>
      </c>
      <c r="AM167" s="55">
        <f t="shared" si="115"/>
        <v>0</v>
      </c>
    </row>
    <row r="168" spans="1:39" x14ac:dyDescent="0.25">
      <c r="A168" s="47">
        <v>164</v>
      </c>
      <c r="B168" s="358" t="str">
        <f>IF(AND(E168&lt;&gt;0,D168&lt;&gt;0,F168&lt;&gt;0),IF(C168&lt;&gt;0,CONCATENATE(C168,"-AGr",VLOOKUP(D168,Listen!$A$2:$G$45,7,FALSE),"-",E168,"-",F168,),CONCATENATE("AGr",VLOOKUP(D168,Listen!$A$2:$G$45,7,FALSE),"-",E168,"-",F168)),"keine vollständige ID")</f>
        <v>keine vollständige ID</v>
      </c>
      <c r="C168" s="438">
        <f>'[2]III_SAV-Details_NB'!B174</f>
        <v>0</v>
      </c>
      <c r="D168" s="438">
        <f>'[2]III_SAV-Details_NB'!C174</f>
        <v>0</v>
      </c>
      <c r="E168" s="359">
        <f>'[2]III_SAV-Details_NB'!D174</f>
        <v>0</v>
      </c>
      <c r="F168" s="490"/>
      <c r="G168" s="281">
        <f>'[2]III_SAV-Details_NB'!X174</f>
        <v>0</v>
      </c>
      <c r="H168" s="281">
        <f t="shared" si="116"/>
        <v>0</v>
      </c>
      <c r="I168" s="281">
        <f>IF(con_EOGJahr=2025,'[2]III_SAV-Details_NB'!AA174,IF(con_EOGJahr=2026,'[2]III_SAV-Details_NB'!AB174,'[2]III_SAV-Details_NB'!AC174))</f>
        <v>0</v>
      </c>
      <c r="J168" s="282"/>
      <c r="K168" s="282"/>
      <c r="L168" s="282"/>
      <c r="M168" s="282"/>
      <c r="N168" s="282"/>
      <c r="O168" s="282"/>
      <c r="P168" s="52">
        <f t="shared" si="117"/>
        <v>0</v>
      </c>
      <c r="Q168" s="60"/>
      <c r="R168" s="53">
        <f t="shared" si="123"/>
        <v>0</v>
      </c>
      <c r="S168" s="59"/>
      <c r="T168" s="61"/>
      <c r="U168" s="342" t="str">
        <f t="shared" si="127"/>
        <v>k.A.</v>
      </c>
      <c r="V168" s="343" t="str">
        <f t="shared" si="124"/>
        <v>k.A.</v>
      </c>
      <c r="W168" s="343" t="str">
        <f>IFERROR(IF(OR($D168="",$E168=0,con_Ende=0),"k.A.",IF(VLOOKUP($D168,rng_ND,5,0)="Nein",VLOOKUP($D168,rng_ND,2,FALSE),MIN(VLOOKUP($D168,rng_ND,2,FALSE),A_Stammdaten!$B$19-D_SAV!$E168+1))),"k.A.")</f>
        <v>k.A.</v>
      </c>
      <c r="X168" s="343" t="str">
        <f t="shared" si="125"/>
        <v>k.A.</v>
      </c>
      <c r="Y168" s="62"/>
      <c r="Z168" s="48">
        <f t="shared" si="126"/>
        <v>0</v>
      </c>
      <c r="AA168" s="457"/>
      <c r="AB168" s="55">
        <f t="shared" si="118"/>
        <v>0</v>
      </c>
      <c r="AC168" s="55">
        <f>IF(A_Stammdaten!$B$25="ja",D_SAV!AA168,D_SAV!AB168)</f>
        <v>0</v>
      </c>
      <c r="AD168" s="478">
        <f>IF(AC168=0,0,IF(U168-(con_EOGJahr-D_SAV!E168)&lt;=0,AC168,AC168/V168))</f>
        <v>0</v>
      </c>
      <c r="AE168" s="478">
        <f>IFERROR(IF(AND(VLOOKUP(D168,rng_ND,5,FALSE)="Ja",D_SAV!T168="degressiv"),D_SAV!AC168*Y168/100,0),0)</f>
        <v>0</v>
      </c>
      <c r="AF168" s="55">
        <f>IFERROR(IF(VLOOKUP(D168,rng_ND,5,FALSE)="Ja",MAX(D_SAV!AD168:AE168),D_SAV!AD168),0)</f>
        <v>0</v>
      </c>
      <c r="AG168" s="55">
        <f t="shared" si="119"/>
        <v>0</v>
      </c>
      <c r="AH168" s="55">
        <f t="shared" si="120"/>
        <v>0</v>
      </c>
      <c r="AI168" s="55">
        <f t="shared" si="121"/>
        <v>0</v>
      </c>
      <c r="AJ168" s="55">
        <f t="shared" si="122"/>
        <v>0</v>
      </c>
      <c r="AK168" s="55">
        <f t="shared" si="113"/>
        <v>0</v>
      </c>
      <c r="AL168" s="55">
        <f t="shared" si="114"/>
        <v>0</v>
      </c>
      <c r="AM168" s="55">
        <f t="shared" si="115"/>
        <v>0</v>
      </c>
    </row>
    <row r="169" spans="1:39" x14ac:dyDescent="0.25">
      <c r="A169" s="47">
        <v>165</v>
      </c>
      <c r="B169" s="358" t="str">
        <f>IF(AND(E169&lt;&gt;0,D169&lt;&gt;0,F169&lt;&gt;0),IF(C169&lt;&gt;0,CONCATENATE(C169,"-AGr",VLOOKUP(D169,Listen!$A$2:$G$45,7,FALSE),"-",E169,"-",F169,),CONCATENATE("AGr",VLOOKUP(D169,Listen!$A$2:$G$45,7,FALSE),"-",E169,"-",F169)),"keine vollständige ID")</f>
        <v>keine vollständige ID</v>
      </c>
      <c r="C169" s="438">
        <f>'[2]III_SAV-Details_NB'!B175</f>
        <v>0</v>
      </c>
      <c r="D169" s="438">
        <f>'[2]III_SAV-Details_NB'!C175</f>
        <v>0</v>
      </c>
      <c r="E169" s="359">
        <f>'[2]III_SAV-Details_NB'!D175</f>
        <v>0</v>
      </c>
      <c r="F169" s="490"/>
      <c r="G169" s="281">
        <f>'[2]III_SAV-Details_NB'!X175</f>
        <v>0</v>
      </c>
      <c r="H169" s="281">
        <f t="shared" si="116"/>
        <v>0</v>
      </c>
      <c r="I169" s="281">
        <f>IF(con_EOGJahr=2025,'[2]III_SAV-Details_NB'!AA175,IF(con_EOGJahr=2026,'[2]III_SAV-Details_NB'!AB175,'[2]III_SAV-Details_NB'!AC175))</f>
        <v>0</v>
      </c>
      <c r="J169" s="282"/>
      <c r="K169" s="282"/>
      <c r="L169" s="282"/>
      <c r="M169" s="282"/>
      <c r="N169" s="282"/>
      <c r="O169" s="282"/>
      <c r="P169" s="52">
        <f t="shared" si="117"/>
        <v>0</v>
      </c>
      <c r="Q169" s="60"/>
      <c r="R169" s="53">
        <f t="shared" si="123"/>
        <v>0</v>
      </c>
      <c r="S169" s="59"/>
      <c r="T169" s="61"/>
      <c r="U169" s="342" t="str">
        <f t="shared" si="127"/>
        <v>k.A.</v>
      </c>
      <c r="V169" s="343" t="str">
        <f t="shared" si="124"/>
        <v>k.A.</v>
      </c>
      <c r="W169" s="343" t="str">
        <f>IFERROR(IF(OR($D169="",$E169=0,con_Ende=0),"k.A.",IF(VLOOKUP($D169,rng_ND,5,0)="Nein",VLOOKUP($D169,rng_ND,2,FALSE),MIN(VLOOKUP($D169,rng_ND,2,FALSE),A_Stammdaten!$B$19-D_SAV!$E169+1))),"k.A.")</f>
        <v>k.A.</v>
      </c>
      <c r="X169" s="343" t="str">
        <f t="shared" si="125"/>
        <v>k.A.</v>
      </c>
      <c r="Y169" s="62"/>
      <c r="Z169" s="48">
        <f t="shared" si="126"/>
        <v>0</v>
      </c>
      <c r="AA169" s="457"/>
      <c r="AB169" s="55">
        <f t="shared" si="118"/>
        <v>0</v>
      </c>
      <c r="AC169" s="55">
        <f>IF(A_Stammdaten!$B$25="ja",D_SAV!AA169,D_SAV!AB169)</f>
        <v>0</v>
      </c>
      <c r="AD169" s="478">
        <f>IF(AC169=0,0,IF(U169-(con_EOGJahr-D_SAV!E169)&lt;=0,AC169,AC169/V169))</f>
        <v>0</v>
      </c>
      <c r="AE169" s="478">
        <f>IFERROR(IF(AND(VLOOKUP(D169,rng_ND,5,FALSE)="Ja",D_SAV!T169="degressiv"),D_SAV!AC169*Y169/100,0),0)</f>
        <v>0</v>
      </c>
      <c r="AF169" s="55">
        <f>IFERROR(IF(VLOOKUP(D169,rng_ND,5,FALSE)="Ja",MAX(D_SAV!AD169:AE169),D_SAV!AD169),0)</f>
        <v>0</v>
      </c>
      <c r="AG169" s="55">
        <f t="shared" si="119"/>
        <v>0</v>
      </c>
      <c r="AH169" s="55">
        <f t="shared" si="120"/>
        <v>0</v>
      </c>
      <c r="AI169" s="55">
        <f t="shared" si="121"/>
        <v>0</v>
      </c>
      <c r="AJ169" s="55">
        <f t="shared" si="122"/>
        <v>0</v>
      </c>
      <c r="AK169" s="55">
        <f t="shared" si="113"/>
        <v>0</v>
      </c>
      <c r="AL169" s="55">
        <f t="shared" si="114"/>
        <v>0</v>
      </c>
      <c r="AM169" s="55">
        <f t="shared" si="115"/>
        <v>0</v>
      </c>
    </row>
    <row r="170" spans="1:39" x14ac:dyDescent="0.25">
      <c r="A170" s="47">
        <v>166</v>
      </c>
      <c r="B170" s="358" t="str">
        <f>IF(AND(E170&lt;&gt;0,D170&lt;&gt;0,F170&lt;&gt;0),IF(C170&lt;&gt;0,CONCATENATE(C170,"-AGr",VLOOKUP(D170,Listen!$A$2:$G$45,7,FALSE),"-",E170,"-",F170,),CONCATENATE("AGr",VLOOKUP(D170,Listen!$A$2:$G$45,7,FALSE),"-",E170,"-",F170)),"keine vollständige ID")</f>
        <v>keine vollständige ID</v>
      </c>
      <c r="C170" s="438">
        <f>'[2]III_SAV-Details_NB'!B176</f>
        <v>0</v>
      </c>
      <c r="D170" s="438">
        <f>'[2]III_SAV-Details_NB'!C176</f>
        <v>0</v>
      </c>
      <c r="E170" s="359">
        <f>'[2]III_SAV-Details_NB'!D176</f>
        <v>0</v>
      </c>
      <c r="F170" s="490"/>
      <c r="G170" s="281">
        <f>'[2]III_SAV-Details_NB'!X176</f>
        <v>0</v>
      </c>
      <c r="H170" s="281">
        <f t="shared" si="116"/>
        <v>0</v>
      </c>
      <c r="I170" s="281">
        <f>IF(con_EOGJahr=2025,'[2]III_SAV-Details_NB'!AA176,IF(con_EOGJahr=2026,'[2]III_SAV-Details_NB'!AB176,'[2]III_SAV-Details_NB'!AC176))</f>
        <v>0</v>
      </c>
      <c r="J170" s="282"/>
      <c r="K170" s="282"/>
      <c r="L170" s="282"/>
      <c r="M170" s="282"/>
      <c r="N170" s="282"/>
      <c r="O170" s="282"/>
      <c r="P170" s="52">
        <f t="shared" si="117"/>
        <v>0</v>
      </c>
      <c r="Q170" s="60"/>
      <c r="R170" s="53">
        <f t="shared" si="123"/>
        <v>0</v>
      </c>
      <c r="S170" s="59"/>
      <c r="T170" s="61"/>
      <c r="U170" s="342" t="str">
        <f t="shared" si="127"/>
        <v>k.A.</v>
      </c>
      <c r="V170" s="343" t="str">
        <f t="shared" si="124"/>
        <v>k.A.</v>
      </c>
      <c r="W170" s="343" t="str">
        <f>IFERROR(IF(OR($D170="",$E170=0,con_Ende=0),"k.A.",IF(VLOOKUP($D170,rng_ND,5,0)="Nein",VLOOKUP($D170,rng_ND,2,FALSE),MIN(VLOOKUP($D170,rng_ND,2,FALSE),A_Stammdaten!$B$19-D_SAV!$E170+1))),"k.A.")</f>
        <v>k.A.</v>
      </c>
      <c r="X170" s="343" t="str">
        <f t="shared" si="125"/>
        <v>k.A.</v>
      </c>
      <c r="Y170" s="62"/>
      <c r="Z170" s="48">
        <f t="shared" si="126"/>
        <v>0</v>
      </c>
      <c r="AA170" s="457"/>
      <c r="AB170" s="55">
        <f t="shared" si="118"/>
        <v>0</v>
      </c>
      <c r="AC170" s="55">
        <f>IF(A_Stammdaten!$B$25="ja",D_SAV!AA170,D_SAV!AB170)</f>
        <v>0</v>
      </c>
      <c r="AD170" s="478">
        <f>IF(AC170=0,0,IF(U170-(con_EOGJahr-D_SAV!E170)&lt;=0,AC170,AC170/V170))</f>
        <v>0</v>
      </c>
      <c r="AE170" s="478">
        <f>IFERROR(IF(AND(VLOOKUP(D170,rng_ND,5,FALSE)="Ja",D_SAV!T170="degressiv"),D_SAV!AC170*Y170/100,0),0)</f>
        <v>0</v>
      </c>
      <c r="AF170" s="55">
        <f>IFERROR(IF(VLOOKUP(D170,rng_ND,5,FALSE)="Ja",MAX(D_SAV!AD170:AE170),D_SAV!AD170),0)</f>
        <v>0</v>
      </c>
      <c r="AG170" s="55">
        <f t="shared" si="119"/>
        <v>0</v>
      </c>
      <c r="AH170" s="55">
        <f t="shared" si="120"/>
        <v>0</v>
      </c>
      <c r="AI170" s="55">
        <f t="shared" si="121"/>
        <v>0</v>
      </c>
      <c r="AJ170" s="55">
        <f t="shared" si="122"/>
        <v>0</v>
      </c>
      <c r="AK170" s="55">
        <f t="shared" si="113"/>
        <v>0</v>
      </c>
      <c r="AL170" s="55">
        <f t="shared" si="114"/>
        <v>0</v>
      </c>
      <c r="AM170" s="55">
        <f t="shared" si="115"/>
        <v>0</v>
      </c>
    </row>
    <row r="171" spans="1:39" x14ac:dyDescent="0.25">
      <c r="A171" s="47">
        <v>167</v>
      </c>
      <c r="B171" s="358" t="str">
        <f>IF(AND(E171&lt;&gt;0,D171&lt;&gt;0,F171&lt;&gt;0),IF(C171&lt;&gt;0,CONCATENATE(C171,"-AGr",VLOOKUP(D171,Listen!$A$2:$G$45,7,FALSE),"-",E171,"-",F171,),CONCATENATE("AGr",VLOOKUP(D171,Listen!$A$2:$G$45,7,FALSE),"-",E171,"-",F171)),"keine vollständige ID")</f>
        <v>keine vollständige ID</v>
      </c>
      <c r="C171" s="438">
        <f>'[2]III_SAV-Details_NB'!B177</f>
        <v>0</v>
      </c>
      <c r="D171" s="438">
        <f>'[2]III_SAV-Details_NB'!C177</f>
        <v>0</v>
      </c>
      <c r="E171" s="359">
        <f>'[2]III_SAV-Details_NB'!D177</f>
        <v>0</v>
      </c>
      <c r="F171" s="490"/>
      <c r="G171" s="281">
        <f>'[2]III_SAV-Details_NB'!X177</f>
        <v>0</v>
      </c>
      <c r="H171" s="281">
        <f t="shared" si="116"/>
        <v>0</v>
      </c>
      <c r="I171" s="281">
        <f>IF(con_EOGJahr=2025,'[2]III_SAV-Details_NB'!AA177,IF(con_EOGJahr=2026,'[2]III_SAV-Details_NB'!AB177,'[2]III_SAV-Details_NB'!AC177))</f>
        <v>0</v>
      </c>
      <c r="J171" s="282"/>
      <c r="K171" s="282"/>
      <c r="L171" s="282"/>
      <c r="M171" s="282"/>
      <c r="N171" s="282"/>
      <c r="O171" s="282"/>
      <c r="P171" s="52">
        <f t="shared" si="117"/>
        <v>0</v>
      </c>
      <c r="Q171" s="60"/>
      <c r="R171" s="53">
        <f t="shared" si="123"/>
        <v>0</v>
      </c>
      <c r="S171" s="59"/>
      <c r="T171" s="61"/>
      <c r="U171" s="342" t="str">
        <f t="shared" si="127"/>
        <v>k.A.</v>
      </c>
      <c r="V171" s="343" t="str">
        <f t="shared" si="124"/>
        <v>k.A.</v>
      </c>
      <c r="W171" s="343" t="str">
        <f>IFERROR(IF(OR($D171="",$E171=0,con_Ende=0),"k.A.",IF(VLOOKUP($D171,rng_ND,5,0)="Nein",VLOOKUP($D171,rng_ND,2,FALSE),MIN(VLOOKUP($D171,rng_ND,2,FALSE),A_Stammdaten!$B$19-D_SAV!$E171+1))),"k.A.")</f>
        <v>k.A.</v>
      </c>
      <c r="X171" s="343" t="str">
        <f t="shared" si="125"/>
        <v>k.A.</v>
      </c>
      <c r="Y171" s="62"/>
      <c r="Z171" s="48">
        <f t="shared" si="126"/>
        <v>0</v>
      </c>
      <c r="AA171" s="457"/>
      <c r="AB171" s="55">
        <f t="shared" si="118"/>
        <v>0</v>
      </c>
      <c r="AC171" s="55">
        <f>IF(A_Stammdaten!$B$25="ja",D_SAV!AA171,D_SAV!AB171)</f>
        <v>0</v>
      </c>
      <c r="AD171" s="478">
        <f>IF(AC171=0,0,IF(U171-(con_EOGJahr-D_SAV!E171)&lt;=0,AC171,AC171/V171))</f>
        <v>0</v>
      </c>
      <c r="AE171" s="478">
        <f>IFERROR(IF(AND(VLOOKUP(D171,rng_ND,5,FALSE)="Ja",D_SAV!T171="degressiv"),D_SAV!AC171*Y171/100,0),0)</f>
        <v>0</v>
      </c>
      <c r="AF171" s="55">
        <f>IFERROR(IF(VLOOKUP(D171,rng_ND,5,FALSE)="Ja",MAX(D_SAV!AD171:AE171),D_SAV!AD171),0)</f>
        <v>0</v>
      </c>
      <c r="AG171" s="55">
        <f t="shared" si="119"/>
        <v>0</v>
      </c>
      <c r="AH171" s="55">
        <f t="shared" si="120"/>
        <v>0</v>
      </c>
      <c r="AI171" s="55">
        <f t="shared" si="121"/>
        <v>0</v>
      </c>
      <c r="AJ171" s="55">
        <f t="shared" si="122"/>
        <v>0</v>
      </c>
      <c r="AK171" s="55">
        <f t="shared" si="113"/>
        <v>0</v>
      </c>
      <c r="AL171" s="55">
        <f t="shared" si="114"/>
        <v>0</v>
      </c>
      <c r="AM171" s="55">
        <f t="shared" si="115"/>
        <v>0</v>
      </c>
    </row>
    <row r="172" spans="1:39" x14ac:dyDescent="0.25">
      <c r="A172" s="47">
        <v>168</v>
      </c>
      <c r="B172" s="358" t="str">
        <f>IF(AND(E172&lt;&gt;0,D172&lt;&gt;0,F172&lt;&gt;0),IF(C172&lt;&gt;0,CONCATENATE(C172,"-AGr",VLOOKUP(D172,Listen!$A$2:$G$45,7,FALSE),"-",E172,"-",F172,),CONCATENATE("AGr",VLOOKUP(D172,Listen!$A$2:$G$45,7,FALSE),"-",E172,"-",F172)),"keine vollständige ID")</f>
        <v>keine vollständige ID</v>
      </c>
      <c r="C172" s="438">
        <f>'[2]III_SAV-Details_NB'!B178</f>
        <v>0</v>
      </c>
      <c r="D172" s="438">
        <f>'[2]III_SAV-Details_NB'!C178</f>
        <v>0</v>
      </c>
      <c r="E172" s="359">
        <f>'[2]III_SAV-Details_NB'!D178</f>
        <v>0</v>
      </c>
      <c r="F172" s="490"/>
      <c r="G172" s="281">
        <f>'[2]III_SAV-Details_NB'!X178</f>
        <v>0</v>
      </c>
      <c r="H172" s="281">
        <f t="shared" si="116"/>
        <v>0</v>
      </c>
      <c r="I172" s="281">
        <f>IF(con_EOGJahr=2025,'[2]III_SAV-Details_NB'!AA178,IF(con_EOGJahr=2026,'[2]III_SAV-Details_NB'!AB178,'[2]III_SAV-Details_NB'!AC178))</f>
        <v>0</v>
      </c>
      <c r="J172" s="282"/>
      <c r="K172" s="282"/>
      <c r="L172" s="282"/>
      <c r="M172" s="282"/>
      <c r="N172" s="282"/>
      <c r="O172" s="282"/>
      <c r="P172" s="52">
        <f t="shared" si="117"/>
        <v>0</v>
      </c>
      <c r="Q172" s="60"/>
      <c r="R172" s="53">
        <f t="shared" si="123"/>
        <v>0</v>
      </c>
      <c r="S172" s="59"/>
      <c r="T172" s="61"/>
      <c r="U172" s="342" t="str">
        <f t="shared" si="127"/>
        <v>k.A.</v>
      </c>
      <c r="V172" s="343" t="str">
        <f t="shared" si="124"/>
        <v>k.A.</v>
      </c>
      <c r="W172" s="343" t="str">
        <f>IFERROR(IF(OR($D172="",$E172=0,con_Ende=0),"k.A.",IF(VLOOKUP($D172,rng_ND,5,0)="Nein",VLOOKUP($D172,rng_ND,2,FALSE),MIN(VLOOKUP($D172,rng_ND,2,FALSE),A_Stammdaten!$B$19-D_SAV!$E172+1))),"k.A.")</f>
        <v>k.A.</v>
      </c>
      <c r="X172" s="343" t="str">
        <f t="shared" si="125"/>
        <v>k.A.</v>
      </c>
      <c r="Y172" s="62"/>
      <c r="Z172" s="48">
        <f t="shared" si="126"/>
        <v>0</v>
      </c>
      <c r="AA172" s="457"/>
      <c r="AB172" s="55">
        <f t="shared" si="118"/>
        <v>0</v>
      </c>
      <c r="AC172" s="55">
        <f>IF(A_Stammdaten!$B$25="ja",D_SAV!AA172,D_SAV!AB172)</f>
        <v>0</v>
      </c>
      <c r="AD172" s="478">
        <f>IF(AC172=0,0,IF(U172-(con_EOGJahr-D_SAV!E172)&lt;=0,AC172,AC172/V172))</f>
        <v>0</v>
      </c>
      <c r="AE172" s="478">
        <f>IFERROR(IF(AND(VLOOKUP(D172,rng_ND,5,FALSE)="Ja",D_SAV!T172="degressiv"),D_SAV!AC172*Y172/100,0),0)</f>
        <v>0</v>
      </c>
      <c r="AF172" s="55">
        <f>IFERROR(IF(VLOOKUP(D172,rng_ND,5,FALSE)="Ja",MAX(D_SAV!AD172:AE172),D_SAV!AD172),0)</f>
        <v>0</v>
      </c>
      <c r="AG172" s="55">
        <f t="shared" si="119"/>
        <v>0</v>
      </c>
      <c r="AH172" s="55">
        <f t="shared" si="120"/>
        <v>0</v>
      </c>
      <c r="AI172" s="55">
        <f t="shared" si="121"/>
        <v>0</v>
      </c>
      <c r="AJ172" s="55">
        <f t="shared" si="122"/>
        <v>0</v>
      </c>
      <c r="AK172" s="55">
        <f t="shared" si="113"/>
        <v>0</v>
      </c>
      <c r="AL172" s="55">
        <f t="shared" si="114"/>
        <v>0</v>
      </c>
      <c r="AM172" s="55">
        <f t="shared" si="115"/>
        <v>0</v>
      </c>
    </row>
    <row r="173" spans="1:39" x14ac:dyDescent="0.25">
      <c r="A173" s="47">
        <v>169</v>
      </c>
      <c r="B173" s="358" t="str">
        <f>IF(AND(E173&lt;&gt;0,D173&lt;&gt;0,F173&lt;&gt;0),IF(C173&lt;&gt;0,CONCATENATE(C173,"-AGr",VLOOKUP(D173,Listen!$A$2:$G$45,7,FALSE),"-",E173,"-",F173,),CONCATENATE("AGr",VLOOKUP(D173,Listen!$A$2:$G$45,7,FALSE),"-",E173,"-",F173)),"keine vollständige ID")</f>
        <v>keine vollständige ID</v>
      </c>
      <c r="C173" s="438">
        <f>'[2]III_SAV-Details_NB'!B179</f>
        <v>0</v>
      </c>
      <c r="D173" s="438">
        <f>'[2]III_SAV-Details_NB'!C179</f>
        <v>0</v>
      </c>
      <c r="E173" s="359">
        <f>'[2]III_SAV-Details_NB'!D179</f>
        <v>0</v>
      </c>
      <c r="F173" s="490"/>
      <c r="G173" s="281">
        <f>'[2]III_SAV-Details_NB'!X179</f>
        <v>0</v>
      </c>
      <c r="H173" s="281">
        <f t="shared" si="116"/>
        <v>0</v>
      </c>
      <c r="I173" s="281">
        <f>IF(con_EOGJahr=2025,'[2]III_SAV-Details_NB'!AA179,IF(con_EOGJahr=2026,'[2]III_SAV-Details_NB'!AB179,'[2]III_SAV-Details_NB'!AC179))</f>
        <v>0</v>
      </c>
      <c r="J173" s="282"/>
      <c r="K173" s="282"/>
      <c r="L173" s="282"/>
      <c r="M173" s="282"/>
      <c r="N173" s="282"/>
      <c r="O173" s="282"/>
      <c r="P173" s="52">
        <f t="shared" si="117"/>
        <v>0</v>
      </c>
      <c r="Q173" s="60"/>
      <c r="R173" s="53">
        <f t="shared" si="123"/>
        <v>0</v>
      </c>
      <c r="S173" s="59"/>
      <c r="T173" s="61"/>
      <c r="U173" s="342" t="str">
        <f t="shared" si="127"/>
        <v>k.A.</v>
      </c>
      <c r="V173" s="343" t="str">
        <f t="shared" si="124"/>
        <v>k.A.</v>
      </c>
      <c r="W173" s="343" t="str">
        <f>IFERROR(IF(OR($D173="",$E173=0,con_Ende=0),"k.A.",IF(VLOOKUP($D173,rng_ND,5,0)="Nein",VLOOKUP($D173,rng_ND,2,FALSE),MIN(VLOOKUP($D173,rng_ND,2,FALSE),A_Stammdaten!$B$19-D_SAV!$E173+1))),"k.A.")</f>
        <v>k.A.</v>
      </c>
      <c r="X173" s="343" t="str">
        <f t="shared" si="125"/>
        <v>k.A.</v>
      </c>
      <c r="Y173" s="62"/>
      <c r="Z173" s="48">
        <f t="shared" si="126"/>
        <v>0</v>
      </c>
      <c r="AA173" s="457"/>
      <c r="AB173" s="55">
        <f t="shared" si="118"/>
        <v>0</v>
      </c>
      <c r="AC173" s="55">
        <f>IF(A_Stammdaten!$B$25="ja",D_SAV!AA173,D_SAV!AB173)</f>
        <v>0</v>
      </c>
      <c r="AD173" s="478">
        <f>IF(AC173=0,0,IF(U173-(con_EOGJahr-D_SAV!E173)&lt;=0,AC173,AC173/V173))</f>
        <v>0</v>
      </c>
      <c r="AE173" s="478">
        <f>IFERROR(IF(AND(VLOOKUP(D173,rng_ND,5,FALSE)="Ja",D_SAV!T173="degressiv"),D_SAV!AC173*Y173/100,0),0)</f>
        <v>0</v>
      </c>
      <c r="AF173" s="55">
        <f>IFERROR(IF(VLOOKUP(D173,rng_ND,5,FALSE)="Ja",MAX(D_SAV!AD173:AE173),D_SAV!AD173),0)</f>
        <v>0</v>
      </c>
      <c r="AG173" s="55">
        <f t="shared" si="119"/>
        <v>0</v>
      </c>
      <c r="AH173" s="55">
        <f t="shared" si="120"/>
        <v>0</v>
      </c>
      <c r="AI173" s="55">
        <f t="shared" si="121"/>
        <v>0</v>
      </c>
      <c r="AJ173" s="55">
        <f t="shared" si="122"/>
        <v>0</v>
      </c>
      <c r="AK173" s="55">
        <f t="shared" si="113"/>
        <v>0</v>
      </c>
      <c r="AL173" s="55">
        <f t="shared" si="114"/>
        <v>0</v>
      </c>
      <c r="AM173" s="55">
        <f t="shared" si="115"/>
        <v>0</v>
      </c>
    </row>
    <row r="174" spans="1:39" x14ac:dyDescent="0.25">
      <c r="A174" s="47">
        <v>170</v>
      </c>
      <c r="B174" s="358" t="str">
        <f>IF(AND(E174&lt;&gt;0,D174&lt;&gt;0,F174&lt;&gt;0),IF(C174&lt;&gt;0,CONCATENATE(C174,"-AGr",VLOOKUP(D174,Listen!$A$2:$G$45,7,FALSE),"-",E174,"-",F174,),CONCATENATE("AGr",VLOOKUP(D174,Listen!$A$2:$G$45,7,FALSE),"-",E174,"-",F174)),"keine vollständige ID")</f>
        <v>keine vollständige ID</v>
      </c>
      <c r="C174" s="438">
        <f>'[2]III_SAV-Details_NB'!B180</f>
        <v>0</v>
      </c>
      <c r="D174" s="438">
        <f>'[2]III_SAV-Details_NB'!C180</f>
        <v>0</v>
      </c>
      <c r="E174" s="359">
        <f>'[2]III_SAV-Details_NB'!D180</f>
        <v>0</v>
      </c>
      <c r="F174" s="490"/>
      <c r="G174" s="281">
        <f>'[2]III_SAV-Details_NB'!X180</f>
        <v>0</v>
      </c>
      <c r="H174" s="281">
        <f t="shared" si="116"/>
        <v>0</v>
      </c>
      <c r="I174" s="281">
        <f>IF(con_EOGJahr=2025,'[2]III_SAV-Details_NB'!AA180,IF(con_EOGJahr=2026,'[2]III_SAV-Details_NB'!AB180,'[2]III_SAV-Details_NB'!AC180))</f>
        <v>0</v>
      </c>
      <c r="J174" s="282"/>
      <c r="K174" s="282"/>
      <c r="L174" s="282"/>
      <c r="M174" s="282"/>
      <c r="N174" s="282"/>
      <c r="O174" s="282"/>
      <c r="P174" s="52">
        <f t="shared" si="117"/>
        <v>0</v>
      </c>
      <c r="Q174" s="60"/>
      <c r="R174" s="53">
        <f t="shared" si="123"/>
        <v>0</v>
      </c>
      <c r="S174" s="59"/>
      <c r="T174" s="61"/>
      <c r="U174" s="342" t="str">
        <f t="shared" si="127"/>
        <v>k.A.</v>
      </c>
      <c r="V174" s="343" t="str">
        <f t="shared" si="124"/>
        <v>k.A.</v>
      </c>
      <c r="W174" s="343" t="str">
        <f>IFERROR(IF(OR($D174="",$E174=0,con_Ende=0),"k.A.",IF(VLOOKUP($D174,rng_ND,5,0)="Nein",VLOOKUP($D174,rng_ND,2,FALSE),MIN(VLOOKUP($D174,rng_ND,2,FALSE),A_Stammdaten!$B$19-D_SAV!$E174+1))),"k.A.")</f>
        <v>k.A.</v>
      </c>
      <c r="X174" s="343" t="str">
        <f t="shared" si="125"/>
        <v>k.A.</v>
      </c>
      <c r="Y174" s="62"/>
      <c r="Z174" s="48">
        <f t="shared" si="126"/>
        <v>0</v>
      </c>
      <c r="AA174" s="457"/>
      <c r="AB174" s="55">
        <f t="shared" si="118"/>
        <v>0</v>
      </c>
      <c r="AC174" s="55">
        <f>IF(A_Stammdaten!$B$25="ja",D_SAV!AA174,D_SAV!AB174)</f>
        <v>0</v>
      </c>
      <c r="AD174" s="478">
        <f>IF(AC174=0,0,IF(U174-(con_EOGJahr-D_SAV!E174)&lt;=0,AC174,AC174/V174))</f>
        <v>0</v>
      </c>
      <c r="AE174" s="478">
        <f>IFERROR(IF(AND(VLOOKUP(D174,rng_ND,5,FALSE)="Ja",D_SAV!T174="degressiv"),D_SAV!AC174*Y174/100,0),0)</f>
        <v>0</v>
      </c>
      <c r="AF174" s="55">
        <f>IFERROR(IF(VLOOKUP(D174,rng_ND,5,FALSE)="Ja",MAX(D_SAV!AD174:AE174),D_SAV!AD174),0)</f>
        <v>0</v>
      </c>
      <c r="AG174" s="55">
        <f t="shared" si="119"/>
        <v>0</v>
      </c>
      <c r="AH174" s="55">
        <f t="shared" si="120"/>
        <v>0</v>
      </c>
      <c r="AI174" s="55">
        <f t="shared" si="121"/>
        <v>0</v>
      </c>
      <c r="AJ174" s="55">
        <f t="shared" si="122"/>
        <v>0</v>
      </c>
      <c r="AK174" s="55">
        <f t="shared" si="113"/>
        <v>0</v>
      </c>
      <c r="AL174" s="55">
        <f t="shared" si="114"/>
        <v>0</v>
      </c>
      <c r="AM174" s="55">
        <f t="shared" si="115"/>
        <v>0</v>
      </c>
    </row>
    <row r="175" spans="1:39" x14ac:dyDescent="0.25">
      <c r="A175" s="47">
        <v>171</v>
      </c>
      <c r="B175" s="358" t="str">
        <f>IF(AND(E175&lt;&gt;0,D175&lt;&gt;0,F175&lt;&gt;0),IF(C175&lt;&gt;0,CONCATENATE(C175,"-AGr",VLOOKUP(D175,Listen!$A$2:$G$45,7,FALSE),"-",E175,"-",F175,),CONCATENATE("AGr",VLOOKUP(D175,Listen!$A$2:$G$45,7,FALSE),"-",E175,"-",F175)),"keine vollständige ID")</f>
        <v>keine vollständige ID</v>
      </c>
      <c r="C175" s="438">
        <f>'[2]III_SAV-Details_NB'!B181</f>
        <v>0</v>
      </c>
      <c r="D175" s="438">
        <f>'[2]III_SAV-Details_NB'!C181</f>
        <v>0</v>
      </c>
      <c r="E175" s="359">
        <f>'[2]III_SAV-Details_NB'!D181</f>
        <v>0</v>
      </c>
      <c r="F175" s="490"/>
      <c r="G175" s="281">
        <f>'[2]III_SAV-Details_NB'!X181</f>
        <v>0</v>
      </c>
      <c r="H175" s="281">
        <f t="shared" si="116"/>
        <v>0</v>
      </c>
      <c r="I175" s="281">
        <f>IF(con_EOGJahr=2025,'[2]III_SAV-Details_NB'!AA181,IF(con_EOGJahr=2026,'[2]III_SAV-Details_NB'!AB181,'[2]III_SAV-Details_NB'!AC181))</f>
        <v>0</v>
      </c>
      <c r="J175" s="282"/>
      <c r="K175" s="282"/>
      <c r="L175" s="282"/>
      <c r="M175" s="282"/>
      <c r="N175" s="282"/>
      <c r="O175" s="282"/>
      <c r="P175" s="52">
        <f t="shared" si="117"/>
        <v>0</v>
      </c>
      <c r="Q175" s="60"/>
      <c r="R175" s="53">
        <f t="shared" si="123"/>
        <v>0</v>
      </c>
      <c r="S175" s="59"/>
      <c r="T175" s="61"/>
      <c r="U175" s="342" t="str">
        <f t="shared" si="127"/>
        <v>k.A.</v>
      </c>
      <c r="V175" s="343" t="str">
        <f t="shared" si="124"/>
        <v>k.A.</v>
      </c>
      <c r="W175" s="343" t="str">
        <f>IFERROR(IF(OR($D175="",$E175=0,con_Ende=0),"k.A.",IF(VLOOKUP($D175,rng_ND,5,0)="Nein",VLOOKUP($D175,rng_ND,2,FALSE),MIN(VLOOKUP($D175,rng_ND,2,FALSE),A_Stammdaten!$B$19-D_SAV!$E175+1))),"k.A.")</f>
        <v>k.A.</v>
      </c>
      <c r="X175" s="343" t="str">
        <f t="shared" si="125"/>
        <v>k.A.</v>
      </c>
      <c r="Y175" s="62"/>
      <c r="Z175" s="48">
        <f t="shared" si="126"/>
        <v>0</v>
      </c>
      <c r="AA175" s="457"/>
      <c r="AB175" s="55">
        <f t="shared" si="118"/>
        <v>0</v>
      </c>
      <c r="AC175" s="55">
        <f>IF(A_Stammdaten!$B$25="ja",D_SAV!AA175,D_SAV!AB175)</f>
        <v>0</v>
      </c>
      <c r="AD175" s="478">
        <f>IF(AC175=0,0,IF(U175-(con_EOGJahr-D_SAV!E175)&lt;=0,AC175,AC175/V175))</f>
        <v>0</v>
      </c>
      <c r="AE175" s="478">
        <f>IFERROR(IF(AND(VLOOKUP(D175,rng_ND,5,FALSE)="Ja",D_SAV!T175="degressiv"),D_SAV!AC175*Y175/100,0),0)</f>
        <v>0</v>
      </c>
      <c r="AF175" s="55">
        <f>IFERROR(IF(VLOOKUP(D175,rng_ND,5,FALSE)="Ja",MAX(D_SAV!AD175:AE175),D_SAV!AD175),0)</f>
        <v>0</v>
      </c>
      <c r="AG175" s="55">
        <f t="shared" si="119"/>
        <v>0</v>
      </c>
      <c r="AH175" s="55">
        <f t="shared" si="120"/>
        <v>0</v>
      </c>
      <c r="AI175" s="55">
        <f t="shared" si="121"/>
        <v>0</v>
      </c>
      <c r="AJ175" s="55">
        <f t="shared" si="122"/>
        <v>0</v>
      </c>
      <c r="AK175" s="55">
        <f t="shared" si="113"/>
        <v>0</v>
      </c>
      <c r="AL175" s="55">
        <f t="shared" si="114"/>
        <v>0</v>
      </c>
      <c r="AM175" s="55">
        <f t="shared" si="115"/>
        <v>0</v>
      </c>
    </row>
    <row r="176" spans="1:39" x14ac:dyDescent="0.25">
      <c r="A176" s="47">
        <v>172</v>
      </c>
      <c r="B176" s="358" t="str">
        <f>IF(AND(E176&lt;&gt;0,D176&lt;&gt;0,F176&lt;&gt;0),IF(C176&lt;&gt;0,CONCATENATE(C176,"-AGr",VLOOKUP(D176,Listen!$A$2:$G$45,7,FALSE),"-",E176,"-",F176,),CONCATENATE("AGr",VLOOKUP(D176,Listen!$A$2:$G$45,7,FALSE),"-",E176,"-",F176)),"keine vollständige ID")</f>
        <v>keine vollständige ID</v>
      </c>
      <c r="C176" s="438">
        <f>'[2]III_SAV-Details_NB'!B182</f>
        <v>0</v>
      </c>
      <c r="D176" s="438">
        <f>'[2]III_SAV-Details_NB'!C182</f>
        <v>0</v>
      </c>
      <c r="E176" s="359">
        <f>'[2]III_SAV-Details_NB'!D182</f>
        <v>0</v>
      </c>
      <c r="F176" s="490"/>
      <c r="G176" s="281">
        <f>'[2]III_SAV-Details_NB'!X182</f>
        <v>0</v>
      </c>
      <c r="H176" s="281">
        <f t="shared" si="116"/>
        <v>0</v>
      </c>
      <c r="I176" s="281">
        <f>IF(con_EOGJahr=2025,'[2]III_SAV-Details_NB'!AA182,IF(con_EOGJahr=2026,'[2]III_SAV-Details_NB'!AB182,'[2]III_SAV-Details_NB'!AC182))</f>
        <v>0</v>
      </c>
      <c r="J176" s="282"/>
      <c r="K176" s="282"/>
      <c r="L176" s="282"/>
      <c r="M176" s="282"/>
      <c r="N176" s="282"/>
      <c r="O176" s="282"/>
      <c r="P176" s="52">
        <f t="shared" si="117"/>
        <v>0</v>
      </c>
      <c r="Q176" s="60"/>
      <c r="R176" s="53">
        <f t="shared" si="123"/>
        <v>0</v>
      </c>
      <c r="S176" s="59"/>
      <c r="T176" s="61"/>
      <c r="U176" s="342" t="str">
        <f t="shared" si="127"/>
        <v>k.A.</v>
      </c>
      <c r="V176" s="343" t="str">
        <f t="shared" si="124"/>
        <v>k.A.</v>
      </c>
      <c r="W176" s="343" t="str">
        <f>IFERROR(IF(OR($D176="",$E176=0,con_Ende=0),"k.A.",IF(VLOOKUP($D176,rng_ND,5,0)="Nein",VLOOKUP($D176,rng_ND,2,FALSE),MIN(VLOOKUP($D176,rng_ND,2,FALSE),A_Stammdaten!$B$19-D_SAV!$E176+1))),"k.A.")</f>
        <v>k.A.</v>
      </c>
      <c r="X176" s="343" t="str">
        <f t="shared" si="125"/>
        <v>k.A.</v>
      </c>
      <c r="Y176" s="62"/>
      <c r="Z176" s="48">
        <f t="shared" si="126"/>
        <v>0</v>
      </c>
      <c r="AA176" s="457"/>
      <c r="AB176" s="55">
        <f t="shared" si="118"/>
        <v>0</v>
      </c>
      <c r="AC176" s="55">
        <f>IF(A_Stammdaten!$B$25="ja",D_SAV!AA176,D_SAV!AB176)</f>
        <v>0</v>
      </c>
      <c r="AD176" s="478">
        <f>IF(AC176=0,0,IF(U176-(con_EOGJahr-D_SAV!E176)&lt;=0,AC176,AC176/V176))</f>
        <v>0</v>
      </c>
      <c r="AE176" s="478">
        <f>IFERROR(IF(AND(VLOOKUP(D176,rng_ND,5,FALSE)="Ja",D_SAV!T176="degressiv"),D_SAV!AC176*Y176/100,0),0)</f>
        <v>0</v>
      </c>
      <c r="AF176" s="55">
        <f>IFERROR(IF(VLOOKUP(D176,rng_ND,5,FALSE)="Ja",MAX(D_SAV!AD176:AE176),D_SAV!AD176),0)</f>
        <v>0</v>
      </c>
      <c r="AG176" s="55">
        <f t="shared" si="119"/>
        <v>0</v>
      </c>
      <c r="AH176" s="55">
        <f t="shared" si="120"/>
        <v>0</v>
      </c>
      <c r="AI176" s="55">
        <f t="shared" si="121"/>
        <v>0</v>
      </c>
      <c r="AJ176" s="55">
        <f t="shared" si="122"/>
        <v>0</v>
      </c>
      <c r="AK176" s="55">
        <f t="shared" si="113"/>
        <v>0</v>
      </c>
      <c r="AL176" s="55">
        <f t="shared" si="114"/>
        <v>0</v>
      </c>
      <c r="AM176" s="55">
        <f t="shared" si="115"/>
        <v>0</v>
      </c>
    </row>
    <row r="177" spans="1:39" x14ac:dyDescent="0.25">
      <c r="A177" s="47">
        <v>173</v>
      </c>
      <c r="B177" s="358" t="str">
        <f>IF(AND(E177&lt;&gt;0,D177&lt;&gt;0,F177&lt;&gt;0),IF(C177&lt;&gt;0,CONCATENATE(C177,"-AGr",VLOOKUP(D177,Listen!$A$2:$G$45,7,FALSE),"-",E177,"-",F177,),CONCATENATE("AGr",VLOOKUP(D177,Listen!$A$2:$G$45,7,FALSE),"-",E177,"-",F177)),"keine vollständige ID")</f>
        <v>keine vollständige ID</v>
      </c>
      <c r="C177" s="438">
        <f>'[2]III_SAV-Details_NB'!B183</f>
        <v>0</v>
      </c>
      <c r="D177" s="438">
        <f>'[2]III_SAV-Details_NB'!C183</f>
        <v>0</v>
      </c>
      <c r="E177" s="359">
        <f>'[2]III_SAV-Details_NB'!D183</f>
        <v>0</v>
      </c>
      <c r="F177" s="490"/>
      <c r="G177" s="281">
        <f>'[2]III_SAV-Details_NB'!X183</f>
        <v>0</v>
      </c>
      <c r="H177" s="281">
        <f t="shared" si="116"/>
        <v>0</v>
      </c>
      <c r="I177" s="281">
        <f>IF(con_EOGJahr=2025,'[2]III_SAV-Details_NB'!AA183,IF(con_EOGJahr=2026,'[2]III_SAV-Details_NB'!AB183,'[2]III_SAV-Details_NB'!AC183))</f>
        <v>0</v>
      </c>
      <c r="J177" s="282"/>
      <c r="K177" s="282"/>
      <c r="L177" s="282"/>
      <c r="M177" s="282"/>
      <c r="N177" s="282"/>
      <c r="O177" s="282"/>
      <c r="P177" s="52">
        <f t="shared" si="117"/>
        <v>0</v>
      </c>
      <c r="Q177" s="60"/>
      <c r="R177" s="53">
        <f t="shared" si="123"/>
        <v>0</v>
      </c>
      <c r="S177" s="59"/>
      <c r="T177" s="61"/>
      <c r="U177" s="342" t="str">
        <f t="shared" si="127"/>
        <v>k.A.</v>
      </c>
      <c r="V177" s="343" t="str">
        <f t="shared" si="124"/>
        <v>k.A.</v>
      </c>
      <c r="W177" s="343" t="str">
        <f>IFERROR(IF(OR($D177="",$E177=0,con_Ende=0),"k.A.",IF(VLOOKUP($D177,rng_ND,5,0)="Nein",VLOOKUP($D177,rng_ND,2,FALSE),MIN(VLOOKUP($D177,rng_ND,2,FALSE),A_Stammdaten!$B$19-D_SAV!$E177+1))),"k.A.")</f>
        <v>k.A.</v>
      </c>
      <c r="X177" s="343" t="str">
        <f t="shared" si="125"/>
        <v>k.A.</v>
      </c>
      <c r="Y177" s="62"/>
      <c r="Z177" s="48">
        <f t="shared" si="126"/>
        <v>0</v>
      </c>
      <c r="AA177" s="457"/>
      <c r="AB177" s="55">
        <f t="shared" si="118"/>
        <v>0</v>
      </c>
      <c r="AC177" s="55">
        <f>IF(A_Stammdaten!$B$25="ja",D_SAV!AA177,D_SAV!AB177)</f>
        <v>0</v>
      </c>
      <c r="AD177" s="478">
        <f>IF(AC177=0,0,IF(U177-(con_EOGJahr-D_SAV!E177)&lt;=0,AC177,AC177/V177))</f>
        <v>0</v>
      </c>
      <c r="AE177" s="478">
        <f>IFERROR(IF(AND(VLOOKUP(D177,rng_ND,5,FALSE)="Ja",D_SAV!T177="degressiv"),D_SAV!AC177*Y177/100,0),0)</f>
        <v>0</v>
      </c>
      <c r="AF177" s="55">
        <f>IFERROR(IF(VLOOKUP(D177,rng_ND,5,FALSE)="Ja",MAX(D_SAV!AD177:AE177),D_SAV!AD177),0)</f>
        <v>0</v>
      </c>
      <c r="AG177" s="55">
        <f t="shared" si="119"/>
        <v>0</v>
      </c>
      <c r="AH177" s="55">
        <f t="shared" si="120"/>
        <v>0</v>
      </c>
      <c r="AI177" s="55">
        <f t="shared" si="121"/>
        <v>0</v>
      </c>
      <c r="AJ177" s="55">
        <f t="shared" si="122"/>
        <v>0</v>
      </c>
      <c r="AK177" s="55">
        <f t="shared" si="113"/>
        <v>0</v>
      </c>
      <c r="AL177" s="55">
        <f t="shared" si="114"/>
        <v>0</v>
      </c>
      <c r="AM177" s="55">
        <f t="shared" si="115"/>
        <v>0</v>
      </c>
    </row>
    <row r="178" spans="1:39" x14ac:dyDescent="0.25">
      <c r="A178" s="47">
        <v>174</v>
      </c>
      <c r="B178" s="358" t="str">
        <f>IF(AND(E178&lt;&gt;0,D178&lt;&gt;0,F178&lt;&gt;0),IF(C178&lt;&gt;0,CONCATENATE(C178,"-AGr",VLOOKUP(D178,Listen!$A$2:$G$45,7,FALSE),"-",E178,"-",F178,),CONCATENATE("AGr",VLOOKUP(D178,Listen!$A$2:$G$45,7,FALSE),"-",E178,"-",F178)),"keine vollständige ID")</f>
        <v>keine vollständige ID</v>
      </c>
      <c r="C178" s="438">
        <f>'[2]III_SAV-Details_NB'!B184</f>
        <v>0</v>
      </c>
      <c r="D178" s="438">
        <f>'[2]III_SAV-Details_NB'!C184</f>
        <v>0</v>
      </c>
      <c r="E178" s="359">
        <f>'[2]III_SAV-Details_NB'!D184</f>
        <v>0</v>
      </c>
      <c r="F178" s="490"/>
      <c r="G178" s="281">
        <f>'[2]III_SAV-Details_NB'!X184</f>
        <v>0</v>
      </c>
      <c r="H178" s="281">
        <f t="shared" si="116"/>
        <v>0</v>
      </c>
      <c r="I178" s="281">
        <f>IF(con_EOGJahr=2025,'[2]III_SAV-Details_NB'!AA184,IF(con_EOGJahr=2026,'[2]III_SAV-Details_NB'!AB184,'[2]III_SAV-Details_NB'!AC184))</f>
        <v>0</v>
      </c>
      <c r="J178" s="282"/>
      <c r="K178" s="282"/>
      <c r="L178" s="282"/>
      <c r="M178" s="282"/>
      <c r="N178" s="282"/>
      <c r="O178" s="282"/>
      <c r="P178" s="52">
        <f t="shared" si="117"/>
        <v>0</v>
      </c>
      <c r="Q178" s="60"/>
      <c r="R178" s="53">
        <f t="shared" si="123"/>
        <v>0</v>
      </c>
      <c r="S178" s="59"/>
      <c r="T178" s="61"/>
      <c r="U178" s="342" t="str">
        <f t="shared" si="127"/>
        <v>k.A.</v>
      </c>
      <c r="V178" s="343" t="str">
        <f t="shared" si="124"/>
        <v>k.A.</v>
      </c>
      <c r="W178" s="343" t="str">
        <f>IFERROR(IF(OR($D178="",$E178=0,con_Ende=0),"k.A.",IF(VLOOKUP($D178,rng_ND,5,0)="Nein",VLOOKUP($D178,rng_ND,2,FALSE),MIN(VLOOKUP($D178,rng_ND,2,FALSE),A_Stammdaten!$B$19-D_SAV!$E178+1))),"k.A.")</f>
        <v>k.A.</v>
      </c>
      <c r="X178" s="343" t="str">
        <f t="shared" si="125"/>
        <v>k.A.</v>
      </c>
      <c r="Y178" s="62"/>
      <c r="Z178" s="48">
        <f t="shared" si="126"/>
        <v>0</v>
      </c>
      <c r="AA178" s="457"/>
      <c r="AB178" s="55">
        <f t="shared" si="118"/>
        <v>0</v>
      </c>
      <c r="AC178" s="55">
        <f>IF(A_Stammdaten!$B$25="ja",D_SAV!AA178,D_SAV!AB178)</f>
        <v>0</v>
      </c>
      <c r="AD178" s="478">
        <f>IF(AC178=0,0,IF(U178-(con_EOGJahr-D_SAV!E178)&lt;=0,AC178,AC178/V178))</f>
        <v>0</v>
      </c>
      <c r="AE178" s="478">
        <f>IFERROR(IF(AND(VLOOKUP(D178,rng_ND,5,FALSE)="Ja",D_SAV!T178="degressiv"),D_SAV!AC178*Y178/100,0),0)</f>
        <v>0</v>
      </c>
      <c r="AF178" s="55">
        <f>IFERROR(IF(VLOOKUP(D178,rng_ND,5,FALSE)="Ja",MAX(D_SAV!AD178:AE178),D_SAV!AD178),0)</f>
        <v>0</v>
      </c>
      <c r="AG178" s="55">
        <f t="shared" si="119"/>
        <v>0</v>
      </c>
      <c r="AH178" s="55">
        <f t="shared" si="120"/>
        <v>0</v>
      </c>
      <c r="AI178" s="55">
        <f t="shared" si="121"/>
        <v>0</v>
      </c>
      <c r="AJ178" s="55">
        <f t="shared" si="122"/>
        <v>0</v>
      </c>
      <c r="AK178" s="55">
        <f t="shared" si="113"/>
        <v>0</v>
      </c>
      <c r="AL178" s="55">
        <f t="shared" si="114"/>
        <v>0</v>
      </c>
      <c r="AM178" s="55">
        <f t="shared" si="115"/>
        <v>0</v>
      </c>
    </row>
    <row r="179" spans="1:39" x14ac:dyDescent="0.25">
      <c r="A179" s="47">
        <v>175</v>
      </c>
      <c r="B179" s="358" t="str">
        <f>IF(AND(E179&lt;&gt;0,D179&lt;&gt;0,F179&lt;&gt;0),IF(C179&lt;&gt;0,CONCATENATE(C179,"-AGr",VLOOKUP(D179,Listen!$A$2:$G$45,7,FALSE),"-",E179,"-",F179,),CONCATENATE("AGr",VLOOKUP(D179,Listen!$A$2:$G$45,7,FALSE),"-",E179,"-",F179)),"keine vollständige ID")</f>
        <v>keine vollständige ID</v>
      </c>
      <c r="C179" s="438">
        <f>'[2]III_SAV-Details_NB'!B185</f>
        <v>0</v>
      </c>
      <c r="D179" s="438">
        <f>'[2]III_SAV-Details_NB'!C185</f>
        <v>0</v>
      </c>
      <c r="E179" s="359">
        <f>'[2]III_SAV-Details_NB'!D185</f>
        <v>0</v>
      </c>
      <c r="F179" s="490"/>
      <c r="G179" s="281">
        <f>'[2]III_SAV-Details_NB'!X185</f>
        <v>0</v>
      </c>
      <c r="H179" s="281">
        <f t="shared" si="116"/>
        <v>0</v>
      </c>
      <c r="I179" s="281">
        <f>IF(con_EOGJahr=2025,'[2]III_SAV-Details_NB'!AA185,IF(con_EOGJahr=2026,'[2]III_SAV-Details_NB'!AB185,'[2]III_SAV-Details_NB'!AC185))</f>
        <v>0</v>
      </c>
      <c r="J179" s="282"/>
      <c r="K179" s="282"/>
      <c r="L179" s="282"/>
      <c r="M179" s="282"/>
      <c r="N179" s="282"/>
      <c r="O179" s="282"/>
      <c r="P179" s="52">
        <f t="shared" si="117"/>
        <v>0</v>
      </c>
      <c r="Q179" s="60"/>
      <c r="R179" s="53">
        <f t="shared" si="123"/>
        <v>0</v>
      </c>
      <c r="S179" s="59"/>
      <c r="T179" s="61"/>
      <c r="U179" s="342" t="str">
        <f t="shared" si="127"/>
        <v>k.A.</v>
      </c>
      <c r="V179" s="343" t="str">
        <f t="shared" si="124"/>
        <v>k.A.</v>
      </c>
      <c r="W179" s="343" t="str">
        <f>IFERROR(IF(OR($D179="",$E179=0,con_Ende=0),"k.A.",IF(VLOOKUP($D179,rng_ND,5,0)="Nein",VLOOKUP($D179,rng_ND,2,FALSE),MIN(VLOOKUP($D179,rng_ND,2,FALSE),A_Stammdaten!$B$19-D_SAV!$E179+1))),"k.A.")</f>
        <v>k.A.</v>
      </c>
      <c r="X179" s="343" t="str">
        <f t="shared" si="125"/>
        <v>k.A.</v>
      </c>
      <c r="Y179" s="62"/>
      <c r="Z179" s="48">
        <f t="shared" si="126"/>
        <v>0</v>
      </c>
      <c r="AA179" s="457"/>
      <c r="AB179" s="55">
        <f t="shared" si="118"/>
        <v>0</v>
      </c>
      <c r="AC179" s="55">
        <f>IF(A_Stammdaten!$B$25="ja",D_SAV!AA179,D_SAV!AB179)</f>
        <v>0</v>
      </c>
      <c r="AD179" s="478">
        <f>IF(AC179=0,0,IF(U179-(con_EOGJahr-D_SAV!E179)&lt;=0,AC179,AC179/V179))</f>
        <v>0</v>
      </c>
      <c r="AE179" s="478">
        <f>IFERROR(IF(AND(VLOOKUP(D179,rng_ND,5,FALSE)="Ja",D_SAV!T179="degressiv"),D_SAV!AC179*Y179/100,0),0)</f>
        <v>0</v>
      </c>
      <c r="AF179" s="55">
        <f>IFERROR(IF(VLOOKUP(D179,rng_ND,5,FALSE)="Ja",MAX(D_SAV!AD179:AE179),D_SAV!AD179),0)</f>
        <v>0</v>
      </c>
      <c r="AG179" s="55">
        <f t="shared" si="119"/>
        <v>0</v>
      </c>
      <c r="AH179" s="55">
        <f t="shared" si="120"/>
        <v>0</v>
      </c>
      <c r="AI179" s="55">
        <f t="shared" si="121"/>
        <v>0</v>
      </c>
      <c r="AJ179" s="55">
        <f t="shared" si="122"/>
        <v>0</v>
      </c>
      <c r="AK179" s="55">
        <f t="shared" si="113"/>
        <v>0</v>
      </c>
      <c r="AL179" s="55">
        <f t="shared" si="114"/>
        <v>0</v>
      </c>
      <c r="AM179" s="55">
        <f t="shared" si="115"/>
        <v>0</v>
      </c>
    </row>
    <row r="180" spans="1:39" x14ac:dyDescent="0.25">
      <c r="A180" s="47">
        <v>176</v>
      </c>
      <c r="B180" s="358" t="str">
        <f>IF(AND(E180&lt;&gt;0,D180&lt;&gt;0,F180&lt;&gt;0),IF(C180&lt;&gt;0,CONCATENATE(C180,"-AGr",VLOOKUP(D180,Listen!$A$2:$G$45,7,FALSE),"-",E180,"-",F180,),CONCATENATE("AGr",VLOOKUP(D180,Listen!$A$2:$G$45,7,FALSE),"-",E180,"-",F180)),"keine vollständige ID")</f>
        <v>keine vollständige ID</v>
      </c>
      <c r="C180" s="438">
        <f>'[2]III_SAV-Details_NB'!B186</f>
        <v>0</v>
      </c>
      <c r="D180" s="438">
        <f>'[2]III_SAV-Details_NB'!C186</f>
        <v>0</v>
      </c>
      <c r="E180" s="359">
        <f>'[2]III_SAV-Details_NB'!D186</f>
        <v>0</v>
      </c>
      <c r="F180" s="490"/>
      <c r="G180" s="281">
        <f>'[2]III_SAV-Details_NB'!X186</f>
        <v>0</v>
      </c>
      <c r="H180" s="281">
        <f t="shared" si="116"/>
        <v>0</v>
      </c>
      <c r="I180" s="281">
        <f>IF(con_EOGJahr=2025,'[2]III_SAV-Details_NB'!AA186,IF(con_EOGJahr=2026,'[2]III_SAV-Details_NB'!AB186,'[2]III_SAV-Details_NB'!AC186))</f>
        <v>0</v>
      </c>
      <c r="J180" s="282"/>
      <c r="K180" s="282"/>
      <c r="L180" s="282"/>
      <c r="M180" s="282"/>
      <c r="N180" s="282"/>
      <c r="O180" s="282"/>
      <c r="P180" s="52">
        <f t="shared" si="117"/>
        <v>0</v>
      </c>
      <c r="Q180" s="60"/>
      <c r="R180" s="53">
        <f t="shared" si="123"/>
        <v>0</v>
      </c>
      <c r="S180" s="59"/>
      <c r="T180" s="61"/>
      <c r="U180" s="342" t="str">
        <f t="shared" si="127"/>
        <v>k.A.</v>
      </c>
      <c r="V180" s="343" t="str">
        <f t="shared" si="124"/>
        <v>k.A.</v>
      </c>
      <c r="W180" s="343" t="str">
        <f>IFERROR(IF(OR($D180="",$E180=0,con_Ende=0),"k.A.",IF(VLOOKUP($D180,rng_ND,5,0)="Nein",VLOOKUP($D180,rng_ND,2,FALSE),MIN(VLOOKUP($D180,rng_ND,2,FALSE),A_Stammdaten!$B$19-D_SAV!$E180+1))),"k.A.")</f>
        <v>k.A.</v>
      </c>
      <c r="X180" s="343" t="str">
        <f t="shared" si="125"/>
        <v>k.A.</v>
      </c>
      <c r="Y180" s="62"/>
      <c r="Z180" s="48">
        <f t="shared" si="126"/>
        <v>0</v>
      </c>
      <c r="AA180" s="457"/>
      <c r="AB180" s="55">
        <f t="shared" si="118"/>
        <v>0</v>
      </c>
      <c r="AC180" s="55">
        <f>IF(A_Stammdaten!$B$25="ja",D_SAV!AA180,D_SAV!AB180)</f>
        <v>0</v>
      </c>
      <c r="AD180" s="478">
        <f>IF(AC180=0,0,IF(U180-(con_EOGJahr-D_SAV!E180)&lt;=0,AC180,AC180/V180))</f>
        <v>0</v>
      </c>
      <c r="AE180" s="478">
        <f>IFERROR(IF(AND(VLOOKUP(D180,rng_ND,5,FALSE)="Ja",D_SAV!T180="degressiv"),D_SAV!AC180*Y180/100,0),0)</f>
        <v>0</v>
      </c>
      <c r="AF180" s="55">
        <f>IFERROR(IF(VLOOKUP(D180,rng_ND,5,FALSE)="Ja",MAX(D_SAV!AD180:AE180),D_SAV!AD180),0)</f>
        <v>0</v>
      </c>
      <c r="AG180" s="55">
        <f t="shared" si="119"/>
        <v>0</v>
      </c>
      <c r="AH180" s="55">
        <f t="shared" si="120"/>
        <v>0</v>
      </c>
      <c r="AI180" s="55">
        <f t="shared" si="121"/>
        <v>0</v>
      </c>
      <c r="AJ180" s="55">
        <f t="shared" si="122"/>
        <v>0</v>
      </c>
      <c r="AK180" s="55">
        <f t="shared" si="113"/>
        <v>0</v>
      </c>
      <c r="AL180" s="55">
        <f t="shared" si="114"/>
        <v>0</v>
      </c>
      <c r="AM180" s="55">
        <f t="shared" si="115"/>
        <v>0</v>
      </c>
    </row>
    <row r="181" spans="1:39" x14ac:dyDescent="0.25">
      <c r="A181" s="47">
        <v>177</v>
      </c>
      <c r="B181" s="358" t="str">
        <f>IF(AND(E181&lt;&gt;0,D181&lt;&gt;0,F181&lt;&gt;0),IF(C181&lt;&gt;0,CONCATENATE(C181,"-AGr",VLOOKUP(D181,Listen!$A$2:$G$45,7,FALSE),"-",E181,"-",F181,),CONCATENATE("AGr",VLOOKUP(D181,Listen!$A$2:$G$45,7,FALSE),"-",E181,"-",F181)),"keine vollständige ID")</f>
        <v>keine vollständige ID</v>
      </c>
      <c r="C181" s="438">
        <f>'[2]III_SAV-Details_NB'!B187</f>
        <v>0</v>
      </c>
      <c r="D181" s="438">
        <f>'[2]III_SAV-Details_NB'!C187</f>
        <v>0</v>
      </c>
      <c r="E181" s="359">
        <f>'[2]III_SAV-Details_NB'!D187</f>
        <v>0</v>
      </c>
      <c r="F181" s="490"/>
      <c r="G181" s="281">
        <f>'[2]III_SAV-Details_NB'!X187</f>
        <v>0</v>
      </c>
      <c r="H181" s="281">
        <f t="shared" si="116"/>
        <v>0</v>
      </c>
      <c r="I181" s="281">
        <f>IF(con_EOGJahr=2025,'[2]III_SAV-Details_NB'!AA187,IF(con_EOGJahr=2026,'[2]III_SAV-Details_NB'!AB187,'[2]III_SAV-Details_NB'!AC187))</f>
        <v>0</v>
      </c>
      <c r="J181" s="282"/>
      <c r="K181" s="282"/>
      <c r="L181" s="282"/>
      <c r="M181" s="282"/>
      <c r="N181" s="282"/>
      <c r="O181" s="282"/>
      <c r="P181" s="52">
        <f t="shared" si="117"/>
        <v>0</v>
      </c>
      <c r="Q181" s="60"/>
      <c r="R181" s="53">
        <f t="shared" si="123"/>
        <v>0</v>
      </c>
      <c r="S181" s="59"/>
      <c r="T181" s="61"/>
      <c r="U181" s="342" t="str">
        <f t="shared" si="127"/>
        <v>k.A.</v>
      </c>
      <c r="V181" s="343" t="str">
        <f t="shared" si="124"/>
        <v>k.A.</v>
      </c>
      <c r="W181" s="343" t="str">
        <f>IFERROR(IF(OR($D181="",$E181=0,con_Ende=0),"k.A.",IF(VLOOKUP($D181,rng_ND,5,0)="Nein",VLOOKUP($D181,rng_ND,2,FALSE),MIN(VLOOKUP($D181,rng_ND,2,FALSE),A_Stammdaten!$B$19-D_SAV!$E181+1))),"k.A.")</f>
        <v>k.A.</v>
      </c>
      <c r="X181" s="343" t="str">
        <f t="shared" si="125"/>
        <v>k.A.</v>
      </c>
      <c r="Y181" s="62"/>
      <c r="Z181" s="48">
        <f t="shared" si="126"/>
        <v>0</v>
      </c>
      <c r="AA181" s="457"/>
      <c r="AB181" s="55">
        <f t="shared" si="118"/>
        <v>0</v>
      </c>
      <c r="AC181" s="55">
        <f>IF(A_Stammdaten!$B$25="ja",D_SAV!AA181,D_SAV!AB181)</f>
        <v>0</v>
      </c>
      <c r="AD181" s="478">
        <f>IF(AC181=0,0,IF(U181-(con_EOGJahr-D_SAV!E181)&lt;=0,AC181,AC181/V181))</f>
        <v>0</v>
      </c>
      <c r="AE181" s="478">
        <f>IFERROR(IF(AND(VLOOKUP(D181,rng_ND,5,FALSE)="Ja",D_SAV!T181="degressiv"),D_SAV!AC181*Y181/100,0),0)</f>
        <v>0</v>
      </c>
      <c r="AF181" s="55">
        <f>IFERROR(IF(VLOOKUP(D181,rng_ND,5,FALSE)="Ja",MAX(D_SAV!AD181:AE181),D_SAV!AD181),0)</f>
        <v>0</v>
      </c>
      <c r="AG181" s="55">
        <f t="shared" si="119"/>
        <v>0</v>
      </c>
      <c r="AH181" s="55">
        <f t="shared" si="120"/>
        <v>0</v>
      </c>
      <c r="AI181" s="55">
        <f t="shared" si="121"/>
        <v>0</v>
      </c>
      <c r="AJ181" s="55">
        <f t="shared" si="122"/>
        <v>0</v>
      </c>
      <c r="AK181" s="55">
        <f t="shared" si="113"/>
        <v>0</v>
      </c>
      <c r="AL181" s="55">
        <f t="shared" si="114"/>
        <v>0</v>
      </c>
      <c r="AM181" s="55">
        <f t="shared" si="115"/>
        <v>0</v>
      </c>
    </row>
    <row r="182" spans="1:39" x14ac:dyDescent="0.25">
      <c r="A182" s="47">
        <v>178</v>
      </c>
      <c r="B182" s="358" t="str">
        <f>IF(AND(E182&lt;&gt;0,D182&lt;&gt;0,F182&lt;&gt;0),IF(C182&lt;&gt;0,CONCATENATE(C182,"-AGr",VLOOKUP(D182,Listen!$A$2:$G$45,7,FALSE),"-",E182,"-",F182,),CONCATENATE("AGr",VLOOKUP(D182,Listen!$A$2:$G$45,7,FALSE),"-",E182,"-",F182)),"keine vollständige ID")</f>
        <v>keine vollständige ID</v>
      </c>
      <c r="C182" s="438">
        <f>'[2]III_SAV-Details_NB'!B188</f>
        <v>0</v>
      </c>
      <c r="D182" s="438">
        <f>'[2]III_SAV-Details_NB'!C188</f>
        <v>0</v>
      </c>
      <c r="E182" s="359">
        <f>'[2]III_SAV-Details_NB'!D188</f>
        <v>0</v>
      </c>
      <c r="F182" s="490"/>
      <c r="G182" s="281">
        <f>'[2]III_SAV-Details_NB'!X188</f>
        <v>0</v>
      </c>
      <c r="H182" s="281">
        <f t="shared" si="116"/>
        <v>0</v>
      </c>
      <c r="I182" s="281">
        <f>IF(con_EOGJahr=2025,'[2]III_SAV-Details_NB'!AA188,IF(con_EOGJahr=2026,'[2]III_SAV-Details_NB'!AB188,'[2]III_SAV-Details_NB'!AC188))</f>
        <v>0</v>
      </c>
      <c r="J182" s="282"/>
      <c r="K182" s="282"/>
      <c r="L182" s="282"/>
      <c r="M182" s="282"/>
      <c r="N182" s="282"/>
      <c r="O182" s="282"/>
      <c r="P182" s="52">
        <f t="shared" si="117"/>
        <v>0</v>
      </c>
      <c r="Q182" s="60"/>
      <c r="R182" s="53">
        <f t="shared" si="123"/>
        <v>0</v>
      </c>
      <c r="S182" s="59"/>
      <c r="T182" s="61"/>
      <c r="U182" s="342" t="str">
        <f t="shared" si="127"/>
        <v>k.A.</v>
      </c>
      <c r="V182" s="343" t="str">
        <f t="shared" si="124"/>
        <v>k.A.</v>
      </c>
      <c r="W182" s="343" t="str">
        <f>IFERROR(IF(OR($D182="",$E182=0,con_Ende=0),"k.A.",IF(VLOOKUP($D182,rng_ND,5,0)="Nein",VLOOKUP($D182,rng_ND,2,FALSE),MIN(VLOOKUP($D182,rng_ND,2,FALSE),A_Stammdaten!$B$19-D_SAV!$E182+1))),"k.A.")</f>
        <v>k.A.</v>
      </c>
      <c r="X182" s="343" t="str">
        <f t="shared" si="125"/>
        <v>k.A.</v>
      </c>
      <c r="Y182" s="62"/>
      <c r="Z182" s="48">
        <f t="shared" si="126"/>
        <v>0</v>
      </c>
      <c r="AA182" s="457"/>
      <c r="AB182" s="55">
        <f t="shared" si="118"/>
        <v>0</v>
      </c>
      <c r="AC182" s="55">
        <f>IF(A_Stammdaten!$B$25="ja",D_SAV!AA182,D_SAV!AB182)</f>
        <v>0</v>
      </c>
      <c r="AD182" s="478">
        <f>IF(AC182=0,0,IF(U182-(con_EOGJahr-D_SAV!E182)&lt;=0,AC182,AC182/V182))</f>
        <v>0</v>
      </c>
      <c r="AE182" s="478">
        <f>IFERROR(IF(AND(VLOOKUP(D182,rng_ND,5,FALSE)="Ja",D_SAV!T182="degressiv"),D_SAV!AC182*Y182/100,0),0)</f>
        <v>0</v>
      </c>
      <c r="AF182" s="55">
        <f>IFERROR(IF(VLOOKUP(D182,rng_ND,5,FALSE)="Ja",MAX(D_SAV!AD182:AE182),D_SAV!AD182),0)</f>
        <v>0</v>
      </c>
      <c r="AG182" s="55">
        <f t="shared" si="119"/>
        <v>0</v>
      </c>
      <c r="AH182" s="55">
        <f t="shared" si="120"/>
        <v>0</v>
      </c>
      <c r="AI182" s="55">
        <f t="shared" si="121"/>
        <v>0</v>
      </c>
      <c r="AJ182" s="55">
        <f t="shared" si="122"/>
        <v>0</v>
      </c>
      <c r="AK182" s="55">
        <f t="shared" si="113"/>
        <v>0</v>
      </c>
      <c r="AL182" s="55">
        <f t="shared" si="114"/>
        <v>0</v>
      </c>
      <c r="AM182" s="55">
        <f t="shared" si="115"/>
        <v>0</v>
      </c>
    </row>
    <row r="183" spans="1:39" x14ac:dyDescent="0.25">
      <c r="A183" s="47">
        <v>179</v>
      </c>
      <c r="B183" s="358" t="str">
        <f>IF(AND(E183&lt;&gt;0,D183&lt;&gt;0,F183&lt;&gt;0),IF(C183&lt;&gt;0,CONCATENATE(C183,"-AGr",VLOOKUP(D183,Listen!$A$2:$G$45,7,FALSE),"-",E183,"-",F183,),CONCATENATE("AGr",VLOOKUP(D183,Listen!$A$2:$G$45,7,FALSE),"-",E183,"-",F183)),"keine vollständige ID")</f>
        <v>keine vollständige ID</v>
      </c>
      <c r="C183" s="438">
        <f>'[2]III_SAV-Details_NB'!B189</f>
        <v>0</v>
      </c>
      <c r="D183" s="438">
        <f>'[2]III_SAV-Details_NB'!C189</f>
        <v>0</v>
      </c>
      <c r="E183" s="359">
        <f>'[2]III_SAV-Details_NB'!D189</f>
        <v>0</v>
      </c>
      <c r="F183" s="490"/>
      <c r="G183" s="281">
        <f>'[2]III_SAV-Details_NB'!X189</f>
        <v>0</v>
      </c>
      <c r="H183" s="281">
        <f t="shared" si="116"/>
        <v>0</v>
      </c>
      <c r="I183" s="281">
        <f>IF(con_EOGJahr=2025,'[2]III_SAV-Details_NB'!AA189,IF(con_EOGJahr=2026,'[2]III_SAV-Details_NB'!AB189,'[2]III_SAV-Details_NB'!AC189))</f>
        <v>0</v>
      </c>
      <c r="J183" s="282"/>
      <c r="K183" s="282"/>
      <c r="L183" s="282"/>
      <c r="M183" s="282"/>
      <c r="N183" s="282"/>
      <c r="O183" s="282"/>
      <c r="P183" s="52">
        <f t="shared" si="117"/>
        <v>0</v>
      </c>
      <c r="Q183" s="60"/>
      <c r="R183" s="53">
        <f t="shared" si="123"/>
        <v>0</v>
      </c>
      <c r="S183" s="59"/>
      <c r="T183" s="61"/>
      <c r="U183" s="342" t="str">
        <f t="shared" si="127"/>
        <v>k.A.</v>
      </c>
      <c r="V183" s="343" t="str">
        <f t="shared" si="124"/>
        <v>k.A.</v>
      </c>
      <c r="W183" s="343" t="str">
        <f>IFERROR(IF(OR($D183="",$E183=0,con_Ende=0),"k.A.",IF(VLOOKUP($D183,rng_ND,5,0)="Nein",VLOOKUP($D183,rng_ND,2,FALSE),MIN(VLOOKUP($D183,rng_ND,2,FALSE),A_Stammdaten!$B$19-D_SAV!$E183+1))),"k.A.")</f>
        <v>k.A.</v>
      </c>
      <c r="X183" s="343" t="str">
        <f t="shared" si="125"/>
        <v>k.A.</v>
      </c>
      <c r="Y183" s="62"/>
      <c r="Z183" s="48">
        <f t="shared" si="126"/>
        <v>0</v>
      </c>
      <c r="AA183" s="457"/>
      <c r="AB183" s="55">
        <f t="shared" si="118"/>
        <v>0</v>
      </c>
      <c r="AC183" s="55">
        <f>IF(A_Stammdaten!$B$25="ja",D_SAV!AA183,D_SAV!AB183)</f>
        <v>0</v>
      </c>
      <c r="AD183" s="478">
        <f>IF(AC183=0,0,IF(U183-(con_EOGJahr-D_SAV!E183)&lt;=0,AC183,AC183/V183))</f>
        <v>0</v>
      </c>
      <c r="AE183" s="478">
        <f>IFERROR(IF(AND(VLOOKUP(D183,rng_ND,5,FALSE)="Ja",D_SAV!T183="degressiv"),D_SAV!AC183*Y183/100,0),0)</f>
        <v>0</v>
      </c>
      <c r="AF183" s="55">
        <f>IFERROR(IF(VLOOKUP(D183,rng_ND,5,FALSE)="Ja",MAX(D_SAV!AD183:AE183),D_SAV!AD183),0)</f>
        <v>0</v>
      </c>
      <c r="AG183" s="55">
        <f t="shared" si="119"/>
        <v>0</v>
      </c>
      <c r="AH183" s="55">
        <f t="shared" si="120"/>
        <v>0</v>
      </c>
      <c r="AI183" s="55">
        <f t="shared" si="121"/>
        <v>0</v>
      </c>
      <c r="AJ183" s="55">
        <f t="shared" si="122"/>
        <v>0</v>
      </c>
      <c r="AK183" s="55">
        <f t="shared" si="113"/>
        <v>0</v>
      </c>
      <c r="AL183" s="55">
        <f t="shared" si="114"/>
        <v>0</v>
      </c>
      <c r="AM183" s="55">
        <f t="shared" si="115"/>
        <v>0</v>
      </c>
    </row>
    <row r="184" spans="1:39" x14ac:dyDescent="0.25">
      <c r="A184" s="47">
        <v>180</v>
      </c>
      <c r="B184" s="358" t="str">
        <f>IF(AND(E184&lt;&gt;0,D184&lt;&gt;0,F184&lt;&gt;0),IF(C184&lt;&gt;0,CONCATENATE(C184,"-AGr",VLOOKUP(D184,Listen!$A$2:$G$45,7,FALSE),"-",E184,"-",F184,),CONCATENATE("AGr",VLOOKUP(D184,Listen!$A$2:$G$45,7,FALSE),"-",E184,"-",F184)),"keine vollständige ID")</f>
        <v>keine vollständige ID</v>
      </c>
      <c r="C184" s="438">
        <f>'[2]III_SAV-Details_NB'!B190</f>
        <v>0</v>
      </c>
      <c r="D184" s="438">
        <f>'[2]III_SAV-Details_NB'!C190</f>
        <v>0</v>
      </c>
      <c r="E184" s="359">
        <f>'[2]III_SAV-Details_NB'!D190</f>
        <v>0</v>
      </c>
      <c r="F184" s="490"/>
      <c r="G184" s="281">
        <f>'[2]III_SAV-Details_NB'!X190</f>
        <v>0</v>
      </c>
      <c r="H184" s="281">
        <f t="shared" si="116"/>
        <v>0</v>
      </c>
      <c r="I184" s="281">
        <f>IF(con_EOGJahr=2025,'[2]III_SAV-Details_NB'!AA190,IF(con_EOGJahr=2026,'[2]III_SAV-Details_NB'!AB190,'[2]III_SAV-Details_NB'!AC190))</f>
        <v>0</v>
      </c>
      <c r="J184" s="282"/>
      <c r="K184" s="282"/>
      <c r="L184" s="282"/>
      <c r="M184" s="282"/>
      <c r="N184" s="282"/>
      <c r="O184" s="282"/>
      <c r="P184" s="52">
        <f t="shared" si="117"/>
        <v>0</v>
      </c>
      <c r="Q184" s="60"/>
      <c r="R184" s="53">
        <f t="shared" si="123"/>
        <v>0</v>
      </c>
      <c r="S184" s="59"/>
      <c r="T184" s="61"/>
      <c r="U184" s="342" t="str">
        <f t="shared" si="127"/>
        <v>k.A.</v>
      </c>
      <c r="V184" s="343" t="str">
        <f t="shared" si="124"/>
        <v>k.A.</v>
      </c>
      <c r="W184" s="343" t="str">
        <f>IFERROR(IF(OR($D184="",$E184=0,con_Ende=0),"k.A.",IF(VLOOKUP($D184,rng_ND,5,0)="Nein",VLOOKUP($D184,rng_ND,2,FALSE),MIN(VLOOKUP($D184,rng_ND,2,FALSE),A_Stammdaten!$B$19-D_SAV!$E184+1))),"k.A.")</f>
        <v>k.A.</v>
      </c>
      <c r="X184" s="343" t="str">
        <f t="shared" si="125"/>
        <v>k.A.</v>
      </c>
      <c r="Y184" s="62"/>
      <c r="Z184" s="48">
        <f t="shared" si="126"/>
        <v>0</v>
      </c>
      <c r="AA184" s="457"/>
      <c r="AB184" s="55">
        <f t="shared" si="118"/>
        <v>0</v>
      </c>
      <c r="AC184" s="55">
        <f>IF(A_Stammdaten!$B$25="ja",D_SAV!AA184,D_SAV!AB184)</f>
        <v>0</v>
      </c>
      <c r="AD184" s="478">
        <f>IF(AC184=0,0,IF(U184-(con_EOGJahr-D_SAV!E184)&lt;=0,AC184,AC184/V184))</f>
        <v>0</v>
      </c>
      <c r="AE184" s="478">
        <f>IFERROR(IF(AND(VLOOKUP(D184,rng_ND,5,FALSE)="Ja",D_SAV!T184="degressiv"),D_SAV!AC184*Y184/100,0),0)</f>
        <v>0</v>
      </c>
      <c r="AF184" s="55">
        <f>IFERROR(IF(VLOOKUP(D184,rng_ND,5,FALSE)="Ja",MAX(D_SAV!AD184:AE184),D_SAV!AD184),0)</f>
        <v>0</v>
      </c>
      <c r="AG184" s="55">
        <f t="shared" si="119"/>
        <v>0</v>
      </c>
      <c r="AH184" s="55">
        <f t="shared" si="120"/>
        <v>0</v>
      </c>
      <c r="AI184" s="55">
        <f t="shared" si="121"/>
        <v>0</v>
      </c>
      <c r="AJ184" s="55">
        <f t="shared" si="122"/>
        <v>0</v>
      </c>
      <c r="AK184" s="55">
        <f t="shared" si="113"/>
        <v>0</v>
      </c>
      <c r="AL184" s="55">
        <f t="shared" si="114"/>
        <v>0</v>
      </c>
      <c r="AM184" s="55">
        <f t="shared" si="115"/>
        <v>0</v>
      </c>
    </row>
    <row r="185" spans="1:39" x14ac:dyDescent="0.25">
      <c r="A185" s="47">
        <v>181</v>
      </c>
      <c r="B185" s="358" t="str">
        <f>IF(AND(E185&lt;&gt;0,D185&lt;&gt;0,F185&lt;&gt;0),IF(C185&lt;&gt;0,CONCATENATE(C185,"-AGr",VLOOKUP(D185,Listen!$A$2:$G$45,7,FALSE),"-",E185,"-",F185,),CONCATENATE("AGr",VLOOKUP(D185,Listen!$A$2:$G$45,7,FALSE),"-",E185,"-",F185)),"keine vollständige ID")</f>
        <v>keine vollständige ID</v>
      </c>
      <c r="C185" s="438">
        <f>'[2]III_SAV-Details_NB'!B191</f>
        <v>0</v>
      </c>
      <c r="D185" s="438">
        <f>'[2]III_SAV-Details_NB'!C191</f>
        <v>0</v>
      </c>
      <c r="E185" s="359">
        <f>'[2]III_SAV-Details_NB'!D191</f>
        <v>0</v>
      </c>
      <c r="F185" s="490"/>
      <c r="G185" s="281">
        <f>'[2]III_SAV-Details_NB'!X191</f>
        <v>0</v>
      </c>
      <c r="H185" s="281">
        <f t="shared" si="116"/>
        <v>0</v>
      </c>
      <c r="I185" s="281">
        <f>IF(con_EOGJahr=2025,'[2]III_SAV-Details_NB'!AA191,IF(con_EOGJahr=2026,'[2]III_SAV-Details_NB'!AB191,'[2]III_SAV-Details_NB'!AC191))</f>
        <v>0</v>
      </c>
      <c r="J185" s="282"/>
      <c r="K185" s="282"/>
      <c r="L185" s="282"/>
      <c r="M185" s="282"/>
      <c r="N185" s="282"/>
      <c r="O185" s="282"/>
      <c r="P185" s="52">
        <f t="shared" si="117"/>
        <v>0</v>
      </c>
      <c r="Q185" s="60"/>
      <c r="R185" s="53">
        <f t="shared" si="123"/>
        <v>0</v>
      </c>
      <c r="S185" s="59"/>
      <c r="T185" s="61"/>
      <c r="U185" s="342" t="str">
        <f t="shared" si="127"/>
        <v>k.A.</v>
      </c>
      <c r="V185" s="343" t="str">
        <f t="shared" si="124"/>
        <v>k.A.</v>
      </c>
      <c r="W185" s="343" t="str">
        <f>IFERROR(IF(OR($D185="",$E185=0,con_Ende=0),"k.A.",IF(VLOOKUP($D185,rng_ND,5,0)="Nein",VLOOKUP($D185,rng_ND,2,FALSE),MIN(VLOOKUP($D185,rng_ND,2,FALSE),A_Stammdaten!$B$19-D_SAV!$E185+1))),"k.A.")</f>
        <v>k.A.</v>
      </c>
      <c r="X185" s="343" t="str">
        <f t="shared" si="125"/>
        <v>k.A.</v>
      </c>
      <c r="Y185" s="62"/>
      <c r="Z185" s="48">
        <f t="shared" si="126"/>
        <v>0</v>
      </c>
      <c r="AA185" s="457"/>
      <c r="AB185" s="55">
        <f t="shared" si="118"/>
        <v>0</v>
      </c>
      <c r="AC185" s="55">
        <f>IF(A_Stammdaten!$B$25="ja",D_SAV!AA185,D_SAV!AB185)</f>
        <v>0</v>
      </c>
      <c r="AD185" s="478">
        <f>IF(AC185=0,0,IF(U185-(con_EOGJahr-D_SAV!E185)&lt;=0,AC185,AC185/V185))</f>
        <v>0</v>
      </c>
      <c r="AE185" s="478">
        <f>IFERROR(IF(AND(VLOOKUP(D185,rng_ND,5,FALSE)="Ja",D_SAV!T185="degressiv"),D_SAV!AC185*Y185/100,0),0)</f>
        <v>0</v>
      </c>
      <c r="AF185" s="55">
        <f>IFERROR(IF(VLOOKUP(D185,rng_ND,5,FALSE)="Ja",MAX(D_SAV!AD185:AE185),D_SAV!AD185),0)</f>
        <v>0</v>
      </c>
      <c r="AG185" s="55">
        <f t="shared" si="119"/>
        <v>0</v>
      </c>
      <c r="AH185" s="55">
        <f t="shared" si="120"/>
        <v>0</v>
      </c>
      <c r="AI185" s="55">
        <f t="shared" si="121"/>
        <v>0</v>
      </c>
      <c r="AJ185" s="55">
        <f t="shared" si="122"/>
        <v>0</v>
      </c>
      <c r="AK185" s="55">
        <f t="shared" si="113"/>
        <v>0</v>
      </c>
      <c r="AL185" s="55">
        <f t="shared" si="114"/>
        <v>0</v>
      </c>
      <c r="AM185" s="55">
        <f t="shared" si="115"/>
        <v>0</v>
      </c>
    </row>
    <row r="186" spans="1:39" x14ac:dyDescent="0.25">
      <c r="A186" s="47">
        <v>182</v>
      </c>
      <c r="B186" s="358" t="str">
        <f>IF(AND(E186&lt;&gt;0,D186&lt;&gt;0,F186&lt;&gt;0),IF(C186&lt;&gt;0,CONCATENATE(C186,"-AGr",VLOOKUP(D186,Listen!$A$2:$G$45,7,FALSE),"-",E186,"-",F186,),CONCATENATE("AGr",VLOOKUP(D186,Listen!$A$2:$G$45,7,FALSE),"-",E186,"-",F186)),"keine vollständige ID")</f>
        <v>keine vollständige ID</v>
      </c>
      <c r="C186" s="438">
        <f>'[2]III_SAV-Details_NB'!B192</f>
        <v>0</v>
      </c>
      <c r="D186" s="438">
        <f>'[2]III_SAV-Details_NB'!C192</f>
        <v>0</v>
      </c>
      <c r="E186" s="359">
        <f>'[2]III_SAV-Details_NB'!D192</f>
        <v>0</v>
      </c>
      <c r="F186" s="490"/>
      <c r="G186" s="281">
        <f>'[2]III_SAV-Details_NB'!X192</f>
        <v>0</v>
      </c>
      <c r="H186" s="281">
        <f t="shared" si="116"/>
        <v>0</v>
      </c>
      <c r="I186" s="281">
        <f>IF(con_EOGJahr=2025,'[2]III_SAV-Details_NB'!AA192,IF(con_EOGJahr=2026,'[2]III_SAV-Details_NB'!AB192,'[2]III_SAV-Details_NB'!AC192))</f>
        <v>0</v>
      </c>
      <c r="J186" s="282"/>
      <c r="K186" s="282"/>
      <c r="L186" s="282"/>
      <c r="M186" s="282"/>
      <c r="N186" s="282"/>
      <c r="O186" s="282"/>
      <c r="P186" s="52">
        <f t="shared" si="117"/>
        <v>0</v>
      </c>
      <c r="Q186" s="60"/>
      <c r="R186" s="53">
        <f t="shared" si="123"/>
        <v>0</v>
      </c>
      <c r="S186" s="59"/>
      <c r="T186" s="61"/>
      <c r="U186" s="342" t="str">
        <f t="shared" si="127"/>
        <v>k.A.</v>
      </c>
      <c r="V186" s="343" t="str">
        <f t="shared" si="124"/>
        <v>k.A.</v>
      </c>
      <c r="W186" s="343" t="str">
        <f>IFERROR(IF(OR($D186="",$E186=0,con_Ende=0),"k.A.",IF(VLOOKUP($D186,rng_ND,5,0)="Nein",VLOOKUP($D186,rng_ND,2,FALSE),MIN(VLOOKUP($D186,rng_ND,2,FALSE),A_Stammdaten!$B$19-D_SAV!$E186+1))),"k.A.")</f>
        <v>k.A.</v>
      </c>
      <c r="X186" s="343" t="str">
        <f t="shared" si="125"/>
        <v>k.A.</v>
      </c>
      <c r="Y186" s="62"/>
      <c r="Z186" s="48">
        <f t="shared" si="126"/>
        <v>0</v>
      </c>
      <c r="AA186" s="457"/>
      <c r="AB186" s="55">
        <f t="shared" si="118"/>
        <v>0</v>
      </c>
      <c r="AC186" s="55">
        <f>IF(A_Stammdaten!$B$25="ja",D_SAV!AA186,D_SAV!AB186)</f>
        <v>0</v>
      </c>
      <c r="AD186" s="478">
        <f>IF(AC186=0,0,IF(U186-(con_EOGJahr-D_SAV!E186)&lt;=0,AC186,AC186/V186))</f>
        <v>0</v>
      </c>
      <c r="AE186" s="478">
        <f>IFERROR(IF(AND(VLOOKUP(D186,rng_ND,5,FALSE)="Ja",D_SAV!T186="degressiv"),D_SAV!AC186*Y186/100,0),0)</f>
        <v>0</v>
      </c>
      <c r="AF186" s="55">
        <f>IFERROR(IF(VLOOKUP(D186,rng_ND,5,FALSE)="Ja",MAX(D_SAV!AD186:AE186),D_SAV!AD186),0)</f>
        <v>0</v>
      </c>
      <c r="AG186" s="55">
        <f t="shared" si="119"/>
        <v>0</v>
      </c>
      <c r="AH186" s="55">
        <f t="shared" si="120"/>
        <v>0</v>
      </c>
      <c r="AI186" s="55">
        <f t="shared" si="121"/>
        <v>0</v>
      </c>
      <c r="AJ186" s="55">
        <f t="shared" si="122"/>
        <v>0</v>
      </c>
      <c r="AK186" s="55">
        <f t="shared" si="113"/>
        <v>0</v>
      </c>
      <c r="AL186" s="55">
        <f t="shared" si="114"/>
        <v>0</v>
      </c>
      <c r="AM186" s="55">
        <f t="shared" si="115"/>
        <v>0</v>
      </c>
    </row>
    <row r="187" spans="1:39" x14ac:dyDescent="0.25">
      <c r="A187" s="47">
        <v>183</v>
      </c>
      <c r="B187" s="358" t="str">
        <f>IF(AND(E187&lt;&gt;0,D187&lt;&gt;0,F187&lt;&gt;0),IF(C187&lt;&gt;0,CONCATENATE(C187,"-AGr",VLOOKUP(D187,Listen!$A$2:$G$45,7,FALSE),"-",E187,"-",F187,),CONCATENATE("AGr",VLOOKUP(D187,Listen!$A$2:$G$45,7,FALSE),"-",E187,"-",F187)),"keine vollständige ID")</f>
        <v>keine vollständige ID</v>
      </c>
      <c r="C187" s="438">
        <f>'[2]III_SAV-Details_NB'!B193</f>
        <v>0</v>
      </c>
      <c r="D187" s="438">
        <f>'[2]III_SAV-Details_NB'!C193</f>
        <v>0</v>
      </c>
      <c r="E187" s="359">
        <f>'[2]III_SAV-Details_NB'!D193</f>
        <v>0</v>
      </c>
      <c r="F187" s="490"/>
      <c r="G187" s="281">
        <f>'[2]III_SAV-Details_NB'!X193</f>
        <v>0</v>
      </c>
      <c r="H187" s="281">
        <f t="shared" si="116"/>
        <v>0</v>
      </c>
      <c r="I187" s="281">
        <f>IF(con_EOGJahr=2025,'[2]III_SAV-Details_NB'!AA193,IF(con_EOGJahr=2026,'[2]III_SAV-Details_NB'!AB193,'[2]III_SAV-Details_NB'!AC193))</f>
        <v>0</v>
      </c>
      <c r="J187" s="282"/>
      <c r="K187" s="282"/>
      <c r="L187" s="282"/>
      <c r="M187" s="282"/>
      <c r="N187" s="282"/>
      <c r="O187" s="282"/>
      <c r="P187" s="52">
        <f t="shared" si="117"/>
        <v>0</v>
      </c>
      <c r="Q187" s="60"/>
      <c r="R187" s="53">
        <f t="shared" si="123"/>
        <v>0</v>
      </c>
      <c r="S187" s="59"/>
      <c r="T187" s="61"/>
      <c r="U187" s="342" t="str">
        <f t="shared" si="127"/>
        <v>k.A.</v>
      </c>
      <c r="V187" s="343" t="str">
        <f t="shared" si="124"/>
        <v>k.A.</v>
      </c>
      <c r="W187" s="343" t="str">
        <f>IFERROR(IF(OR($D187="",$E187=0,con_Ende=0),"k.A.",IF(VLOOKUP($D187,rng_ND,5,0)="Nein",VLOOKUP($D187,rng_ND,2,FALSE),MIN(VLOOKUP($D187,rng_ND,2,FALSE),A_Stammdaten!$B$19-D_SAV!$E187+1))),"k.A.")</f>
        <v>k.A.</v>
      </c>
      <c r="X187" s="343" t="str">
        <f t="shared" si="125"/>
        <v>k.A.</v>
      </c>
      <c r="Y187" s="62"/>
      <c r="Z187" s="48">
        <f t="shared" si="126"/>
        <v>0</v>
      </c>
      <c r="AA187" s="457"/>
      <c r="AB187" s="55">
        <f t="shared" si="118"/>
        <v>0</v>
      </c>
      <c r="AC187" s="55">
        <f>IF(A_Stammdaten!$B$25="ja",D_SAV!AA187,D_SAV!AB187)</f>
        <v>0</v>
      </c>
      <c r="AD187" s="478">
        <f>IF(AC187=0,0,IF(U187-(con_EOGJahr-D_SAV!E187)&lt;=0,AC187,AC187/V187))</f>
        <v>0</v>
      </c>
      <c r="AE187" s="478">
        <f>IFERROR(IF(AND(VLOOKUP(D187,rng_ND,5,FALSE)="Ja",D_SAV!T187="degressiv"),D_SAV!AC187*Y187/100,0),0)</f>
        <v>0</v>
      </c>
      <c r="AF187" s="55">
        <f>IFERROR(IF(VLOOKUP(D187,rng_ND,5,FALSE)="Ja",MAX(D_SAV!AD187:AE187),D_SAV!AD187),0)</f>
        <v>0</v>
      </c>
      <c r="AG187" s="55">
        <f t="shared" si="119"/>
        <v>0</v>
      </c>
      <c r="AH187" s="55">
        <f t="shared" si="120"/>
        <v>0</v>
      </c>
      <c r="AI187" s="55">
        <f t="shared" si="121"/>
        <v>0</v>
      </c>
      <c r="AJ187" s="55">
        <f t="shared" si="122"/>
        <v>0</v>
      </c>
      <c r="AK187" s="55">
        <f t="shared" si="113"/>
        <v>0</v>
      </c>
      <c r="AL187" s="55">
        <f t="shared" si="114"/>
        <v>0</v>
      </c>
      <c r="AM187" s="55">
        <f t="shared" si="115"/>
        <v>0</v>
      </c>
    </row>
    <row r="188" spans="1:39" x14ac:dyDescent="0.25">
      <c r="A188" s="47">
        <v>184</v>
      </c>
      <c r="B188" s="358" t="str">
        <f>IF(AND(E188&lt;&gt;0,D188&lt;&gt;0,F188&lt;&gt;0),IF(C188&lt;&gt;0,CONCATENATE(C188,"-AGr",VLOOKUP(D188,Listen!$A$2:$G$45,7,FALSE),"-",E188,"-",F188,),CONCATENATE("AGr",VLOOKUP(D188,Listen!$A$2:$G$45,7,FALSE),"-",E188,"-",F188)),"keine vollständige ID")</f>
        <v>keine vollständige ID</v>
      </c>
      <c r="C188" s="438">
        <f>'[2]III_SAV-Details_NB'!B194</f>
        <v>0</v>
      </c>
      <c r="D188" s="438">
        <f>'[2]III_SAV-Details_NB'!C194</f>
        <v>0</v>
      </c>
      <c r="E188" s="359">
        <f>'[2]III_SAV-Details_NB'!D194</f>
        <v>0</v>
      </c>
      <c r="F188" s="490"/>
      <c r="G188" s="281">
        <f>'[2]III_SAV-Details_NB'!X194</f>
        <v>0</v>
      </c>
      <c r="H188" s="281">
        <f t="shared" si="116"/>
        <v>0</v>
      </c>
      <c r="I188" s="281">
        <f>IF(con_EOGJahr=2025,'[2]III_SAV-Details_NB'!AA194,IF(con_EOGJahr=2026,'[2]III_SAV-Details_NB'!AB194,'[2]III_SAV-Details_NB'!AC194))</f>
        <v>0</v>
      </c>
      <c r="J188" s="282"/>
      <c r="K188" s="282"/>
      <c r="L188" s="282"/>
      <c r="M188" s="282"/>
      <c r="N188" s="282"/>
      <c r="O188" s="282"/>
      <c r="P188" s="52">
        <f t="shared" si="117"/>
        <v>0</v>
      </c>
      <c r="Q188" s="60"/>
      <c r="R188" s="53">
        <f t="shared" si="123"/>
        <v>0</v>
      </c>
      <c r="S188" s="59"/>
      <c r="T188" s="61"/>
      <c r="U188" s="342" t="str">
        <f t="shared" si="127"/>
        <v>k.A.</v>
      </c>
      <c r="V188" s="343" t="str">
        <f t="shared" si="124"/>
        <v>k.A.</v>
      </c>
      <c r="W188" s="343" t="str">
        <f>IFERROR(IF(OR($D188="",$E188=0,con_Ende=0),"k.A.",IF(VLOOKUP($D188,rng_ND,5,0)="Nein",VLOOKUP($D188,rng_ND,2,FALSE),MIN(VLOOKUP($D188,rng_ND,2,FALSE),A_Stammdaten!$B$19-D_SAV!$E188+1))),"k.A.")</f>
        <v>k.A.</v>
      </c>
      <c r="X188" s="343" t="str">
        <f t="shared" si="125"/>
        <v>k.A.</v>
      </c>
      <c r="Y188" s="62"/>
      <c r="Z188" s="48">
        <f t="shared" si="126"/>
        <v>0</v>
      </c>
      <c r="AA188" s="457"/>
      <c r="AB188" s="55">
        <f t="shared" si="118"/>
        <v>0</v>
      </c>
      <c r="AC188" s="55">
        <f>IF(A_Stammdaten!$B$25="ja",D_SAV!AA188,D_SAV!AB188)</f>
        <v>0</v>
      </c>
      <c r="AD188" s="478">
        <f>IF(AC188=0,0,IF(U188-(con_EOGJahr-D_SAV!E188)&lt;=0,AC188,AC188/V188))</f>
        <v>0</v>
      </c>
      <c r="AE188" s="478">
        <f>IFERROR(IF(AND(VLOOKUP(D188,rng_ND,5,FALSE)="Ja",D_SAV!T188="degressiv"),D_SAV!AC188*Y188/100,0),0)</f>
        <v>0</v>
      </c>
      <c r="AF188" s="55">
        <f>IFERROR(IF(VLOOKUP(D188,rng_ND,5,FALSE)="Ja",MAX(D_SAV!AD188:AE188),D_SAV!AD188),0)</f>
        <v>0</v>
      </c>
      <c r="AG188" s="55">
        <f t="shared" si="119"/>
        <v>0</v>
      </c>
      <c r="AH188" s="55">
        <f t="shared" si="120"/>
        <v>0</v>
      </c>
      <c r="AI188" s="55">
        <f t="shared" si="121"/>
        <v>0</v>
      </c>
      <c r="AJ188" s="55">
        <f t="shared" si="122"/>
        <v>0</v>
      </c>
      <c r="AK188" s="55">
        <f t="shared" si="113"/>
        <v>0</v>
      </c>
      <c r="AL188" s="55">
        <f t="shared" si="114"/>
        <v>0</v>
      </c>
      <c r="AM188" s="55">
        <f t="shared" si="115"/>
        <v>0</v>
      </c>
    </row>
    <row r="189" spans="1:39" x14ac:dyDescent="0.25">
      <c r="A189" s="47">
        <v>185</v>
      </c>
      <c r="B189" s="358" t="str">
        <f>IF(AND(E189&lt;&gt;0,D189&lt;&gt;0,F189&lt;&gt;0),IF(C189&lt;&gt;0,CONCATENATE(C189,"-AGr",VLOOKUP(D189,Listen!$A$2:$G$45,7,FALSE),"-",E189,"-",F189,),CONCATENATE("AGr",VLOOKUP(D189,Listen!$A$2:$G$45,7,FALSE),"-",E189,"-",F189)),"keine vollständige ID")</f>
        <v>keine vollständige ID</v>
      </c>
      <c r="C189" s="438">
        <f>'[2]III_SAV-Details_NB'!B195</f>
        <v>0</v>
      </c>
      <c r="D189" s="438">
        <f>'[2]III_SAV-Details_NB'!C195</f>
        <v>0</v>
      </c>
      <c r="E189" s="359">
        <f>'[2]III_SAV-Details_NB'!D195</f>
        <v>0</v>
      </c>
      <c r="F189" s="490"/>
      <c r="G189" s="281">
        <f>'[2]III_SAV-Details_NB'!X195</f>
        <v>0</v>
      </c>
      <c r="H189" s="281">
        <f t="shared" si="116"/>
        <v>0</v>
      </c>
      <c r="I189" s="281">
        <f>IF(con_EOGJahr=2025,'[2]III_SAV-Details_NB'!AA195,IF(con_EOGJahr=2026,'[2]III_SAV-Details_NB'!AB195,'[2]III_SAV-Details_NB'!AC195))</f>
        <v>0</v>
      </c>
      <c r="J189" s="282"/>
      <c r="K189" s="282"/>
      <c r="L189" s="282"/>
      <c r="M189" s="282"/>
      <c r="N189" s="282"/>
      <c r="O189" s="282"/>
      <c r="P189" s="52">
        <f t="shared" si="117"/>
        <v>0</v>
      </c>
      <c r="Q189" s="60"/>
      <c r="R189" s="53">
        <f t="shared" si="123"/>
        <v>0</v>
      </c>
      <c r="S189" s="59"/>
      <c r="T189" s="61"/>
      <c r="U189" s="342" t="str">
        <f t="shared" si="127"/>
        <v>k.A.</v>
      </c>
      <c r="V189" s="343" t="str">
        <f t="shared" si="124"/>
        <v>k.A.</v>
      </c>
      <c r="W189" s="343" t="str">
        <f>IFERROR(IF(OR($D189="",$E189=0,con_Ende=0),"k.A.",IF(VLOOKUP($D189,rng_ND,5,0)="Nein",VLOOKUP($D189,rng_ND,2,FALSE),MIN(VLOOKUP($D189,rng_ND,2,FALSE),A_Stammdaten!$B$19-D_SAV!$E189+1))),"k.A.")</f>
        <v>k.A.</v>
      </c>
      <c r="X189" s="343" t="str">
        <f t="shared" si="125"/>
        <v>k.A.</v>
      </c>
      <c r="Y189" s="62"/>
      <c r="Z189" s="48">
        <f t="shared" si="126"/>
        <v>0</v>
      </c>
      <c r="AA189" s="457"/>
      <c r="AB189" s="55">
        <f t="shared" si="118"/>
        <v>0</v>
      </c>
      <c r="AC189" s="55">
        <f>IF(A_Stammdaten!$B$25="ja",D_SAV!AA189,D_SAV!AB189)</f>
        <v>0</v>
      </c>
      <c r="AD189" s="478">
        <f>IF(AC189=0,0,IF(U189-(con_EOGJahr-D_SAV!E189)&lt;=0,AC189,AC189/V189))</f>
        <v>0</v>
      </c>
      <c r="AE189" s="478">
        <f>IFERROR(IF(AND(VLOOKUP(D189,rng_ND,5,FALSE)="Ja",D_SAV!T189="degressiv"),D_SAV!AC189*Y189/100,0),0)</f>
        <v>0</v>
      </c>
      <c r="AF189" s="55">
        <f>IFERROR(IF(VLOOKUP(D189,rng_ND,5,FALSE)="Ja",MAX(D_SAV!AD189:AE189),D_SAV!AD189),0)</f>
        <v>0</v>
      </c>
      <c r="AG189" s="55">
        <f t="shared" si="119"/>
        <v>0</v>
      </c>
      <c r="AH189" s="55">
        <f t="shared" si="120"/>
        <v>0</v>
      </c>
      <c r="AI189" s="55">
        <f t="shared" si="121"/>
        <v>0</v>
      </c>
      <c r="AJ189" s="55">
        <f t="shared" si="122"/>
        <v>0</v>
      </c>
      <c r="AK189" s="55">
        <f t="shared" si="113"/>
        <v>0</v>
      </c>
      <c r="AL189" s="55">
        <f t="shared" si="114"/>
        <v>0</v>
      </c>
      <c r="AM189" s="55">
        <f t="shared" si="115"/>
        <v>0</v>
      </c>
    </row>
    <row r="190" spans="1:39" x14ac:dyDescent="0.25">
      <c r="A190" s="47">
        <v>186</v>
      </c>
      <c r="B190" s="358" t="str">
        <f>IF(AND(E190&lt;&gt;0,D190&lt;&gt;0,F190&lt;&gt;0),IF(C190&lt;&gt;0,CONCATENATE(C190,"-AGr",VLOOKUP(D190,Listen!$A$2:$G$45,7,FALSE),"-",E190,"-",F190,),CONCATENATE("AGr",VLOOKUP(D190,Listen!$A$2:$G$45,7,FALSE),"-",E190,"-",F190)),"keine vollständige ID")</f>
        <v>keine vollständige ID</v>
      </c>
      <c r="C190" s="438">
        <f>'[2]III_SAV-Details_NB'!B196</f>
        <v>0</v>
      </c>
      <c r="D190" s="438">
        <f>'[2]III_SAV-Details_NB'!C196</f>
        <v>0</v>
      </c>
      <c r="E190" s="359">
        <f>'[2]III_SAV-Details_NB'!D196</f>
        <v>0</v>
      </c>
      <c r="F190" s="490"/>
      <c r="G190" s="281">
        <f>'[2]III_SAV-Details_NB'!X196</f>
        <v>0</v>
      </c>
      <c r="H190" s="281">
        <f t="shared" si="116"/>
        <v>0</v>
      </c>
      <c r="I190" s="281">
        <f>IF(con_EOGJahr=2025,'[2]III_SAV-Details_NB'!AA196,IF(con_EOGJahr=2026,'[2]III_SAV-Details_NB'!AB196,'[2]III_SAV-Details_NB'!AC196))</f>
        <v>0</v>
      </c>
      <c r="J190" s="282"/>
      <c r="K190" s="282"/>
      <c r="L190" s="282"/>
      <c r="M190" s="282"/>
      <c r="N190" s="282"/>
      <c r="O190" s="282"/>
      <c r="P190" s="52">
        <f t="shared" si="117"/>
        <v>0</v>
      </c>
      <c r="Q190" s="60"/>
      <c r="R190" s="53">
        <f t="shared" si="123"/>
        <v>0</v>
      </c>
      <c r="S190" s="59"/>
      <c r="T190" s="61"/>
      <c r="U190" s="342" t="str">
        <f t="shared" si="127"/>
        <v>k.A.</v>
      </c>
      <c r="V190" s="343" t="str">
        <f t="shared" si="124"/>
        <v>k.A.</v>
      </c>
      <c r="W190" s="343" t="str">
        <f>IFERROR(IF(OR($D190="",$E190=0,con_Ende=0),"k.A.",IF(VLOOKUP($D190,rng_ND,5,0)="Nein",VLOOKUP($D190,rng_ND,2,FALSE),MIN(VLOOKUP($D190,rng_ND,2,FALSE),A_Stammdaten!$B$19-D_SAV!$E190+1))),"k.A.")</f>
        <v>k.A.</v>
      </c>
      <c r="X190" s="343" t="str">
        <f t="shared" si="125"/>
        <v>k.A.</v>
      </c>
      <c r="Y190" s="62"/>
      <c r="Z190" s="48">
        <f t="shared" si="126"/>
        <v>0</v>
      </c>
      <c r="AA190" s="457"/>
      <c r="AB190" s="55">
        <f t="shared" si="118"/>
        <v>0</v>
      </c>
      <c r="AC190" s="55">
        <f>IF(A_Stammdaten!$B$25="ja",D_SAV!AA190,D_SAV!AB190)</f>
        <v>0</v>
      </c>
      <c r="AD190" s="478">
        <f>IF(AC190=0,0,IF(U190-(con_EOGJahr-D_SAV!E190)&lt;=0,AC190,AC190/V190))</f>
        <v>0</v>
      </c>
      <c r="AE190" s="478">
        <f>IFERROR(IF(AND(VLOOKUP(D190,rng_ND,5,FALSE)="Ja",D_SAV!T190="degressiv"),D_SAV!AC190*Y190/100,0),0)</f>
        <v>0</v>
      </c>
      <c r="AF190" s="55">
        <f>IFERROR(IF(VLOOKUP(D190,rng_ND,5,FALSE)="Ja",MAX(D_SAV!AD190:AE190),D_SAV!AD190),0)</f>
        <v>0</v>
      </c>
      <c r="AG190" s="55">
        <f t="shared" si="119"/>
        <v>0</v>
      </c>
      <c r="AH190" s="55">
        <f t="shared" si="120"/>
        <v>0</v>
      </c>
      <c r="AI190" s="55">
        <f t="shared" si="121"/>
        <v>0</v>
      </c>
      <c r="AJ190" s="55">
        <f t="shared" si="122"/>
        <v>0</v>
      </c>
      <c r="AK190" s="55">
        <f t="shared" si="113"/>
        <v>0</v>
      </c>
      <c r="AL190" s="55">
        <f t="shared" si="114"/>
        <v>0</v>
      </c>
      <c r="AM190" s="55">
        <f t="shared" si="115"/>
        <v>0</v>
      </c>
    </row>
    <row r="191" spans="1:39" x14ac:dyDescent="0.25">
      <c r="A191" s="47">
        <v>187</v>
      </c>
      <c r="B191" s="358" t="str">
        <f>IF(AND(E191&lt;&gt;0,D191&lt;&gt;0,F191&lt;&gt;0),IF(C191&lt;&gt;0,CONCATENATE(C191,"-AGr",VLOOKUP(D191,Listen!$A$2:$G$45,7,FALSE),"-",E191,"-",F191,),CONCATENATE("AGr",VLOOKUP(D191,Listen!$A$2:$G$45,7,FALSE),"-",E191,"-",F191)),"keine vollständige ID")</f>
        <v>keine vollständige ID</v>
      </c>
      <c r="C191" s="438">
        <f>'[2]III_SAV-Details_NB'!B197</f>
        <v>0</v>
      </c>
      <c r="D191" s="438">
        <f>'[2]III_SAV-Details_NB'!C197</f>
        <v>0</v>
      </c>
      <c r="E191" s="359">
        <f>'[2]III_SAV-Details_NB'!D197</f>
        <v>0</v>
      </c>
      <c r="F191" s="490"/>
      <c r="G191" s="281">
        <f>'[2]III_SAV-Details_NB'!X197</f>
        <v>0</v>
      </c>
      <c r="H191" s="281">
        <f t="shared" si="116"/>
        <v>0</v>
      </c>
      <c r="I191" s="281">
        <f>IF(con_EOGJahr=2025,'[2]III_SAV-Details_NB'!AA197,IF(con_EOGJahr=2026,'[2]III_SAV-Details_NB'!AB197,'[2]III_SAV-Details_NB'!AC197))</f>
        <v>0</v>
      </c>
      <c r="J191" s="282"/>
      <c r="K191" s="282"/>
      <c r="L191" s="282"/>
      <c r="M191" s="282"/>
      <c r="N191" s="282"/>
      <c r="O191" s="282"/>
      <c r="P191" s="52">
        <f t="shared" si="117"/>
        <v>0</v>
      </c>
      <c r="Q191" s="60"/>
      <c r="R191" s="53">
        <f t="shared" si="123"/>
        <v>0</v>
      </c>
      <c r="S191" s="59"/>
      <c r="T191" s="61"/>
      <c r="U191" s="342" t="str">
        <f t="shared" si="127"/>
        <v>k.A.</v>
      </c>
      <c r="V191" s="343" t="str">
        <f t="shared" si="124"/>
        <v>k.A.</v>
      </c>
      <c r="W191" s="343" t="str">
        <f>IFERROR(IF(OR($D191="",$E191=0,con_Ende=0),"k.A.",IF(VLOOKUP($D191,rng_ND,5,0)="Nein",VLOOKUP($D191,rng_ND,2,FALSE),MIN(VLOOKUP($D191,rng_ND,2,FALSE),A_Stammdaten!$B$19-D_SAV!$E191+1))),"k.A.")</f>
        <v>k.A.</v>
      </c>
      <c r="X191" s="343" t="str">
        <f t="shared" si="125"/>
        <v>k.A.</v>
      </c>
      <c r="Y191" s="62"/>
      <c r="Z191" s="48">
        <f t="shared" si="126"/>
        <v>0</v>
      </c>
      <c r="AA191" s="457"/>
      <c r="AB191" s="55">
        <f t="shared" si="118"/>
        <v>0</v>
      </c>
      <c r="AC191" s="55">
        <f>IF(A_Stammdaten!$B$25="ja",D_SAV!AA191,D_SAV!AB191)</f>
        <v>0</v>
      </c>
      <c r="AD191" s="478">
        <f>IF(AC191=0,0,IF(U191-(con_EOGJahr-D_SAV!E191)&lt;=0,AC191,AC191/V191))</f>
        <v>0</v>
      </c>
      <c r="AE191" s="478">
        <f>IFERROR(IF(AND(VLOOKUP(D191,rng_ND,5,FALSE)="Ja",D_SAV!T191="degressiv"),D_SAV!AC191*Y191/100,0),0)</f>
        <v>0</v>
      </c>
      <c r="AF191" s="55">
        <f>IFERROR(IF(VLOOKUP(D191,rng_ND,5,FALSE)="Ja",MAX(D_SAV!AD191:AE191),D_SAV!AD191),0)</f>
        <v>0</v>
      </c>
      <c r="AG191" s="55">
        <f t="shared" si="119"/>
        <v>0</v>
      </c>
      <c r="AH191" s="55">
        <f t="shared" si="120"/>
        <v>0</v>
      </c>
      <c r="AI191" s="55">
        <f t="shared" si="121"/>
        <v>0</v>
      </c>
      <c r="AJ191" s="55">
        <f t="shared" si="122"/>
        <v>0</v>
      </c>
      <c r="AK191" s="55">
        <f t="shared" si="113"/>
        <v>0</v>
      </c>
      <c r="AL191" s="55">
        <f t="shared" si="114"/>
        <v>0</v>
      </c>
      <c r="AM191" s="55">
        <f t="shared" si="115"/>
        <v>0</v>
      </c>
    </row>
    <row r="192" spans="1:39" x14ac:dyDescent="0.25">
      <c r="A192" s="47">
        <v>188</v>
      </c>
      <c r="B192" s="358" t="str">
        <f>IF(AND(E192&lt;&gt;0,D192&lt;&gt;0,F192&lt;&gt;0),IF(C192&lt;&gt;0,CONCATENATE(C192,"-AGr",VLOOKUP(D192,Listen!$A$2:$G$45,7,FALSE),"-",E192,"-",F192,),CONCATENATE("AGr",VLOOKUP(D192,Listen!$A$2:$G$45,7,FALSE),"-",E192,"-",F192)),"keine vollständige ID")</f>
        <v>keine vollständige ID</v>
      </c>
      <c r="C192" s="438">
        <f>'[2]III_SAV-Details_NB'!B198</f>
        <v>0</v>
      </c>
      <c r="D192" s="438">
        <f>'[2]III_SAV-Details_NB'!C198</f>
        <v>0</v>
      </c>
      <c r="E192" s="359">
        <f>'[2]III_SAV-Details_NB'!D198</f>
        <v>0</v>
      </c>
      <c r="F192" s="490"/>
      <c r="G192" s="281">
        <f>'[2]III_SAV-Details_NB'!X198</f>
        <v>0</v>
      </c>
      <c r="H192" s="281">
        <f t="shared" si="116"/>
        <v>0</v>
      </c>
      <c r="I192" s="281">
        <f>IF(con_EOGJahr=2025,'[2]III_SAV-Details_NB'!AA198,IF(con_EOGJahr=2026,'[2]III_SAV-Details_NB'!AB198,'[2]III_SAV-Details_NB'!AC198))</f>
        <v>0</v>
      </c>
      <c r="J192" s="282"/>
      <c r="K192" s="282"/>
      <c r="L192" s="282"/>
      <c r="M192" s="282"/>
      <c r="N192" s="282"/>
      <c r="O192" s="282"/>
      <c r="P192" s="52">
        <f t="shared" si="117"/>
        <v>0</v>
      </c>
      <c r="Q192" s="60"/>
      <c r="R192" s="53">
        <f t="shared" si="123"/>
        <v>0</v>
      </c>
      <c r="S192" s="59"/>
      <c r="T192" s="61"/>
      <c r="U192" s="342" t="str">
        <f t="shared" si="127"/>
        <v>k.A.</v>
      </c>
      <c r="V192" s="343" t="str">
        <f t="shared" si="124"/>
        <v>k.A.</v>
      </c>
      <c r="W192" s="343" t="str">
        <f>IFERROR(IF(OR($D192="",$E192=0,con_Ende=0),"k.A.",IF(VLOOKUP($D192,rng_ND,5,0)="Nein",VLOOKUP($D192,rng_ND,2,FALSE),MIN(VLOOKUP($D192,rng_ND,2,FALSE),A_Stammdaten!$B$19-D_SAV!$E192+1))),"k.A.")</f>
        <v>k.A.</v>
      </c>
      <c r="X192" s="343" t="str">
        <f t="shared" si="125"/>
        <v>k.A.</v>
      </c>
      <c r="Y192" s="62"/>
      <c r="Z192" s="48">
        <f t="shared" si="126"/>
        <v>0</v>
      </c>
      <c r="AA192" s="457"/>
      <c r="AB192" s="55">
        <f t="shared" si="118"/>
        <v>0</v>
      </c>
      <c r="AC192" s="55">
        <f>IF(A_Stammdaten!$B$25="ja",D_SAV!AA192,D_SAV!AB192)</f>
        <v>0</v>
      </c>
      <c r="AD192" s="478">
        <f>IF(AC192=0,0,IF(U192-(con_EOGJahr-D_SAV!E192)&lt;=0,AC192,AC192/V192))</f>
        <v>0</v>
      </c>
      <c r="AE192" s="478">
        <f>IFERROR(IF(AND(VLOOKUP(D192,rng_ND,5,FALSE)="Ja",D_SAV!T192="degressiv"),D_SAV!AC192*Y192/100,0),0)</f>
        <v>0</v>
      </c>
      <c r="AF192" s="55">
        <f>IFERROR(IF(VLOOKUP(D192,rng_ND,5,FALSE)="Ja",MAX(D_SAV!AD192:AE192),D_SAV!AD192),0)</f>
        <v>0</v>
      </c>
      <c r="AG192" s="55">
        <f t="shared" si="119"/>
        <v>0</v>
      </c>
      <c r="AH192" s="55">
        <f t="shared" si="120"/>
        <v>0</v>
      </c>
      <c r="AI192" s="55">
        <f t="shared" si="121"/>
        <v>0</v>
      </c>
      <c r="AJ192" s="55">
        <f t="shared" si="122"/>
        <v>0</v>
      </c>
      <c r="AK192" s="55">
        <f t="shared" si="113"/>
        <v>0</v>
      </c>
      <c r="AL192" s="55">
        <f t="shared" si="114"/>
        <v>0</v>
      </c>
      <c r="AM192" s="55">
        <f t="shared" si="115"/>
        <v>0</v>
      </c>
    </row>
    <row r="193" spans="1:39" x14ac:dyDescent="0.25">
      <c r="A193" s="47">
        <v>189</v>
      </c>
      <c r="B193" s="358" t="str">
        <f>IF(AND(E193&lt;&gt;0,D193&lt;&gt;0,F193&lt;&gt;0),IF(C193&lt;&gt;0,CONCATENATE(C193,"-AGr",VLOOKUP(D193,Listen!$A$2:$G$45,7,FALSE),"-",E193,"-",F193,),CONCATENATE("AGr",VLOOKUP(D193,Listen!$A$2:$G$45,7,FALSE),"-",E193,"-",F193)),"keine vollständige ID")</f>
        <v>keine vollständige ID</v>
      </c>
      <c r="C193" s="438">
        <f>'[2]III_SAV-Details_NB'!B199</f>
        <v>0</v>
      </c>
      <c r="D193" s="438">
        <f>'[2]III_SAV-Details_NB'!C199</f>
        <v>0</v>
      </c>
      <c r="E193" s="359">
        <f>'[2]III_SAV-Details_NB'!D199</f>
        <v>0</v>
      </c>
      <c r="F193" s="490"/>
      <c r="G193" s="281">
        <f>'[2]III_SAV-Details_NB'!X199</f>
        <v>0</v>
      </c>
      <c r="H193" s="281">
        <f t="shared" si="116"/>
        <v>0</v>
      </c>
      <c r="I193" s="281">
        <f>IF(con_EOGJahr=2025,'[2]III_SAV-Details_NB'!AA199,IF(con_EOGJahr=2026,'[2]III_SAV-Details_NB'!AB199,'[2]III_SAV-Details_NB'!AC199))</f>
        <v>0</v>
      </c>
      <c r="J193" s="282"/>
      <c r="K193" s="282"/>
      <c r="L193" s="282"/>
      <c r="M193" s="282"/>
      <c r="N193" s="282"/>
      <c r="O193" s="282"/>
      <c r="P193" s="52">
        <f t="shared" si="117"/>
        <v>0</v>
      </c>
      <c r="Q193" s="60"/>
      <c r="R193" s="53">
        <f t="shared" si="123"/>
        <v>0</v>
      </c>
      <c r="S193" s="59"/>
      <c r="T193" s="61"/>
      <c r="U193" s="342" t="str">
        <f t="shared" si="127"/>
        <v>k.A.</v>
      </c>
      <c r="V193" s="343" t="str">
        <f t="shared" si="124"/>
        <v>k.A.</v>
      </c>
      <c r="W193" s="343" t="str">
        <f>IFERROR(IF(OR($D193="",$E193=0,con_Ende=0),"k.A.",IF(VLOOKUP($D193,rng_ND,5,0)="Nein",VLOOKUP($D193,rng_ND,2,FALSE),MIN(VLOOKUP($D193,rng_ND,2,FALSE),A_Stammdaten!$B$19-D_SAV!$E193+1))),"k.A.")</f>
        <v>k.A.</v>
      </c>
      <c r="X193" s="343" t="str">
        <f t="shared" si="125"/>
        <v>k.A.</v>
      </c>
      <c r="Y193" s="62"/>
      <c r="Z193" s="48">
        <f t="shared" si="126"/>
        <v>0</v>
      </c>
      <c r="AA193" s="457"/>
      <c r="AB193" s="55">
        <f t="shared" si="118"/>
        <v>0</v>
      </c>
      <c r="AC193" s="55">
        <f>IF(A_Stammdaten!$B$25="ja",D_SAV!AA193,D_SAV!AB193)</f>
        <v>0</v>
      </c>
      <c r="AD193" s="478">
        <f>IF(AC193=0,0,IF(U193-(con_EOGJahr-D_SAV!E193)&lt;=0,AC193,AC193/V193))</f>
        <v>0</v>
      </c>
      <c r="AE193" s="478">
        <f>IFERROR(IF(AND(VLOOKUP(D193,rng_ND,5,FALSE)="Ja",D_SAV!T193="degressiv"),D_SAV!AC193*Y193/100,0),0)</f>
        <v>0</v>
      </c>
      <c r="AF193" s="55">
        <f>IFERROR(IF(VLOOKUP(D193,rng_ND,5,FALSE)="Ja",MAX(D_SAV!AD193:AE193),D_SAV!AD193),0)</f>
        <v>0</v>
      </c>
      <c r="AG193" s="55">
        <f t="shared" si="119"/>
        <v>0</v>
      </c>
      <c r="AH193" s="55">
        <f t="shared" si="120"/>
        <v>0</v>
      </c>
      <c r="AI193" s="55">
        <f t="shared" si="121"/>
        <v>0</v>
      </c>
      <c r="AJ193" s="55">
        <f t="shared" si="122"/>
        <v>0</v>
      </c>
      <c r="AK193" s="55">
        <f t="shared" si="113"/>
        <v>0</v>
      </c>
      <c r="AL193" s="55">
        <f t="shared" si="114"/>
        <v>0</v>
      </c>
      <c r="AM193" s="55">
        <f t="shared" si="115"/>
        <v>0</v>
      </c>
    </row>
    <row r="194" spans="1:39" x14ac:dyDescent="0.25">
      <c r="A194" s="47">
        <v>190</v>
      </c>
      <c r="B194" s="358" t="str">
        <f>IF(AND(E194&lt;&gt;0,D194&lt;&gt;0,F194&lt;&gt;0),IF(C194&lt;&gt;0,CONCATENATE(C194,"-AGr",VLOOKUP(D194,Listen!$A$2:$G$45,7,FALSE),"-",E194,"-",F194,),CONCATENATE("AGr",VLOOKUP(D194,Listen!$A$2:$G$45,7,FALSE),"-",E194,"-",F194)),"keine vollständige ID")</f>
        <v>keine vollständige ID</v>
      </c>
      <c r="C194" s="438">
        <f>'[2]III_SAV-Details_NB'!B200</f>
        <v>0</v>
      </c>
      <c r="D194" s="438">
        <f>'[2]III_SAV-Details_NB'!C200</f>
        <v>0</v>
      </c>
      <c r="E194" s="359">
        <f>'[2]III_SAV-Details_NB'!D200</f>
        <v>0</v>
      </c>
      <c r="F194" s="490"/>
      <c r="G194" s="281">
        <f>'[2]III_SAV-Details_NB'!X200</f>
        <v>0</v>
      </c>
      <c r="H194" s="281">
        <f t="shared" si="116"/>
        <v>0</v>
      </c>
      <c r="I194" s="281">
        <f>IF(con_EOGJahr=2025,'[2]III_SAV-Details_NB'!AA200,IF(con_EOGJahr=2026,'[2]III_SAV-Details_NB'!AB200,'[2]III_SAV-Details_NB'!AC200))</f>
        <v>0</v>
      </c>
      <c r="J194" s="282"/>
      <c r="K194" s="282"/>
      <c r="L194" s="282"/>
      <c r="M194" s="282"/>
      <c r="N194" s="282"/>
      <c r="O194" s="282"/>
      <c r="P194" s="52">
        <f t="shared" si="117"/>
        <v>0</v>
      </c>
      <c r="Q194" s="60"/>
      <c r="R194" s="53">
        <f t="shared" si="123"/>
        <v>0</v>
      </c>
      <c r="S194" s="59"/>
      <c r="T194" s="61"/>
      <c r="U194" s="342" t="str">
        <f t="shared" si="127"/>
        <v>k.A.</v>
      </c>
      <c r="V194" s="343" t="str">
        <f t="shared" si="124"/>
        <v>k.A.</v>
      </c>
      <c r="W194" s="343" t="str">
        <f>IFERROR(IF(OR($D194="",$E194=0,con_Ende=0),"k.A.",IF(VLOOKUP($D194,rng_ND,5,0)="Nein",VLOOKUP($D194,rng_ND,2,FALSE),MIN(VLOOKUP($D194,rng_ND,2,FALSE),A_Stammdaten!$B$19-D_SAV!$E194+1))),"k.A.")</f>
        <v>k.A.</v>
      </c>
      <c r="X194" s="343" t="str">
        <f t="shared" si="125"/>
        <v>k.A.</v>
      </c>
      <c r="Y194" s="62"/>
      <c r="Z194" s="48">
        <f t="shared" si="126"/>
        <v>0</v>
      </c>
      <c r="AA194" s="457"/>
      <c r="AB194" s="55">
        <f t="shared" si="118"/>
        <v>0</v>
      </c>
      <c r="AC194" s="55">
        <f>IF(A_Stammdaten!$B$25="ja",D_SAV!AA194,D_SAV!AB194)</f>
        <v>0</v>
      </c>
      <c r="AD194" s="478">
        <f>IF(AC194=0,0,IF(U194-(con_EOGJahr-D_SAV!E194)&lt;=0,AC194,AC194/V194))</f>
        <v>0</v>
      </c>
      <c r="AE194" s="478">
        <f>IFERROR(IF(AND(VLOOKUP(D194,rng_ND,5,FALSE)="Ja",D_SAV!T194="degressiv"),D_SAV!AC194*Y194/100,0),0)</f>
        <v>0</v>
      </c>
      <c r="AF194" s="55">
        <f>IFERROR(IF(VLOOKUP(D194,rng_ND,5,FALSE)="Ja",MAX(D_SAV!AD194:AE194),D_SAV!AD194),0)</f>
        <v>0</v>
      </c>
      <c r="AG194" s="55">
        <f t="shared" si="119"/>
        <v>0</v>
      </c>
      <c r="AH194" s="55">
        <f t="shared" si="120"/>
        <v>0</v>
      </c>
      <c r="AI194" s="55">
        <f t="shared" si="121"/>
        <v>0</v>
      </c>
      <c r="AJ194" s="55">
        <f t="shared" si="122"/>
        <v>0</v>
      </c>
      <c r="AK194" s="55">
        <f t="shared" si="113"/>
        <v>0</v>
      </c>
      <c r="AL194" s="55">
        <f t="shared" si="114"/>
        <v>0</v>
      </c>
      <c r="AM194" s="55">
        <f t="shared" si="115"/>
        <v>0</v>
      </c>
    </row>
    <row r="195" spans="1:39" x14ac:dyDescent="0.25">
      <c r="A195" s="47">
        <v>191</v>
      </c>
      <c r="B195" s="358" t="str">
        <f>IF(AND(E195&lt;&gt;0,D195&lt;&gt;0,F195&lt;&gt;0),IF(C195&lt;&gt;0,CONCATENATE(C195,"-AGr",VLOOKUP(D195,Listen!$A$2:$G$45,7,FALSE),"-",E195,"-",F195,),CONCATENATE("AGr",VLOOKUP(D195,Listen!$A$2:$G$45,7,FALSE),"-",E195,"-",F195)),"keine vollständige ID")</f>
        <v>keine vollständige ID</v>
      </c>
      <c r="C195" s="438">
        <f>'[2]III_SAV-Details_NB'!B201</f>
        <v>0</v>
      </c>
      <c r="D195" s="438">
        <f>'[2]III_SAV-Details_NB'!C201</f>
        <v>0</v>
      </c>
      <c r="E195" s="359">
        <f>'[2]III_SAV-Details_NB'!D201</f>
        <v>0</v>
      </c>
      <c r="F195" s="490"/>
      <c r="G195" s="281">
        <f>'[2]III_SAV-Details_NB'!X201</f>
        <v>0</v>
      </c>
      <c r="H195" s="281">
        <f t="shared" si="116"/>
        <v>0</v>
      </c>
      <c r="I195" s="281">
        <f>IF(con_EOGJahr=2025,'[2]III_SAV-Details_NB'!AA201,IF(con_EOGJahr=2026,'[2]III_SAV-Details_NB'!AB201,'[2]III_SAV-Details_NB'!AC201))</f>
        <v>0</v>
      </c>
      <c r="J195" s="282"/>
      <c r="K195" s="282"/>
      <c r="L195" s="282"/>
      <c r="M195" s="282"/>
      <c r="N195" s="282"/>
      <c r="O195" s="282"/>
      <c r="P195" s="52">
        <f t="shared" si="117"/>
        <v>0</v>
      </c>
      <c r="Q195" s="60"/>
      <c r="R195" s="53">
        <f t="shared" si="123"/>
        <v>0</v>
      </c>
      <c r="S195" s="59"/>
      <c r="T195" s="61"/>
      <c r="U195" s="342" t="str">
        <f t="shared" si="127"/>
        <v>k.A.</v>
      </c>
      <c r="V195" s="343" t="str">
        <f t="shared" si="124"/>
        <v>k.A.</v>
      </c>
      <c r="W195" s="343" t="str">
        <f>IFERROR(IF(OR($D195="",$E195=0,con_Ende=0),"k.A.",IF(VLOOKUP($D195,rng_ND,5,0)="Nein",VLOOKUP($D195,rng_ND,2,FALSE),MIN(VLOOKUP($D195,rng_ND,2,FALSE),A_Stammdaten!$B$19-D_SAV!$E195+1))),"k.A.")</f>
        <v>k.A.</v>
      </c>
      <c r="X195" s="343" t="str">
        <f t="shared" si="125"/>
        <v>k.A.</v>
      </c>
      <c r="Y195" s="62"/>
      <c r="Z195" s="48">
        <f t="shared" si="126"/>
        <v>0</v>
      </c>
      <c r="AA195" s="457"/>
      <c r="AB195" s="55">
        <f t="shared" si="118"/>
        <v>0</v>
      </c>
      <c r="AC195" s="55">
        <f>IF(A_Stammdaten!$B$25="ja",D_SAV!AA195,D_SAV!AB195)</f>
        <v>0</v>
      </c>
      <c r="AD195" s="478">
        <f>IF(AC195=0,0,IF(U195-(con_EOGJahr-D_SAV!E195)&lt;=0,AC195,AC195/V195))</f>
        <v>0</v>
      </c>
      <c r="AE195" s="478">
        <f>IFERROR(IF(AND(VLOOKUP(D195,rng_ND,5,FALSE)="Ja",D_SAV!T195="degressiv"),D_SAV!AC195*Y195/100,0),0)</f>
        <v>0</v>
      </c>
      <c r="AF195" s="55">
        <f>IFERROR(IF(VLOOKUP(D195,rng_ND,5,FALSE)="Ja",MAX(D_SAV!AD195:AE195),D_SAV!AD195),0)</f>
        <v>0</v>
      </c>
      <c r="AG195" s="55">
        <f t="shared" si="119"/>
        <v>0</v>
      </c>
      <c r="AH195" s="55">
        <f t="shared" si="120"/>
        <v>0</v>
      </c>
      <c r="AI195" s="55">
        <f t="shared" si="121"/>
        <v>0</v>
      </c>
      <c r="AJ195" s="55">
        <f t="shared" si="122"/>
        <v>0</v>
      </c>
      <c r="AK195" s="55">
        <f t="shared" si="113"/>
        <v>0</v>
      </c>
      <c r="AL195" s="55">
        <f t="shared" si="114"/>
        <v>0</v>
      </c>
      <c r="AM195" s="55">
        <f t="shared" si="115"/>
        <v>0</v>
      </c>
    </row>
    <row r="196" spans="1:39" x14ac:dyDescent="0.25">
      <c r="A196" s="47">
        <v>192</v>
      </c>
      <c r="B196" s="358" t="str">
        <f>IF(AND(E196&lt;&gt;0,D196&lt;&gt;0,F196&lt;&gt;0),IF(C196&lt;&gt;0,CONCATENATE(C196,"-AGr",VLOOKUP(D196,Listen!$A$2:$G$45,7,FALSE),"-",E196,"-",F196,),CONCATENATE("AGr",VLOOKUP(D196,Listen!$A$2:$G$45,7,FALSE),"-",E196,"-",F196)),"keine vollständige ID")</f>
        <v>keine vollständige ID</v>
      </c>
      <c r="C196" s="438">
        <f>'[2]III_SAV-Details_NB'!B202</f>
        <v>0</v>
      </c>
      <c r="D196" s="438">
        <f>'[2]III_SAV-Details_NB'!C202</f>
        <v>0</v>
      </c>
      <c r="E196" s="359">
        <f>'[2]III_SAV-Details_NB'!D202</f>
        <v>0</v>
      </c>
      <c r="F196" s="490"/>
      <c r="G196" s="281">
        <f>'[2]III_SAV-Details_NB'!X202</f>
        <v>0</v>
      </c>
      <c r="H196" s="281">
        <f t="shared" si="116"/>
        <v>0</v>
      </c>
      <c r="I196" s="281">
        <f>IF(con_EOGJahr=2025,'[2]III_SAV-Details_NB'!AA202,IF(con_EOGJahr=2026,'[2]III_SAV-Details_NB'!AB202,'[2]III_SAV-Details_NB'!AC202))</f>
        <v>0</v>
      </c>
      <c r="J196" s="282"/>
      <c r="K196" s="282"/>
      <c r="L196" s="282"/>
      <c r="M196" s="282"/>
      <c r="N196" s="282"/>
      <c r="O196" s="282"/>
      <c r="P196" s="52">
        <f t="shared" si="117"/>
        <v>0</v>
      </c>
      <c r="Q196" s="60"/>
      <c r="R196" s="53">
        <f t="shared" si="123"/>
        <v>0</v>
      </c>
      <c r="S196" s="59"/>
      <c r="T196" s="61"/>
      <c r="U196" s="342" t="str">
        <f t="shared" si="127"/>
        <v>k.A.</v>
      </c>
      <c r="V196" s="343" t="str">
        <f t="shared" si="124"/>
        <v>k.A.</v>
      </c>
      <c r="W196" s="343" t="str">
        <f>IFERROR(IF(OR($D196="",$E196=0,con_Ende=0),"k.A.",IF(VLOOKUP($D196,rng_ND,5,0)="Nein",VLOOKUP($D196,rng_ND,2,FALSE),MIN(VLOOKUP($D196,rng_ND,2,FALSE),A_Stammdaten!$B$19-D_SAV!$E196+1))),"k.A.")</f>
        <v>k.A.</v>
      </c>
      <c r="X196" s="343" t="str">
        <f t="shared" si="125"/>
        <v>k.A.</v>
      </c>
      <c r="Y196" s="62"/>
      <c r="Z196" s="48">
        <f t="shared" si="126"/>
        <v>0</v>
      </c>
      <c r="AA196" s="457"/>
      <c r="AB196" s="55">
        <f t="shared" si="118"/>
        <v>0</v>
      </c>
      <c r="AC196" s="55">
        <f>IF(A_Stammdaten!$B$25="ja",D_SAV!AA196,D_SAV!AB196)</f>
        <v>0</v>
      </c>
      <c r="AD196" s="478">
        <f>IF(AC196=0,0,IF(U196-(con_EOGJahr-D_SAV!E196)&lt;=0,AC196,AC196/V196))</f>
        <v>0</v>
      </c>
      <c r="AE196" s="478">
        <f>IFERROR(IF(AND(VLOOKUP(D196,rng_ND,5,FALSE)="Ja",D_SAV!T196="degressiv"),D_SAV!AC196*Y196/100,0),0)</f>
        <v>0</v>
      </c>
      <c r="AF196" s="55">
        <f>IFERROR(IF(VLOOKUP(D196,rng_ND,5,FALSE)="Ja",MAX(D_SAV!AD196:AE196),D_SAV!AD196),0)</f>
        <v>0</v>
      </c>
      <c r="AG196" s="55">
        <f t="shared" si="119"/>
        <v>0</v>
      </c>
      <c r="AH196" s="55">
        <f t="shared" si="120"/>
        <v>0</v>
      </c>
      <c r="AI196" s="55">
        <f t="shared" si="121"/>
        <v>0</v>
      </c>
      <c r="AJ196" s="55">
        <f t="shared" si="122"/>
        <v>0</v>
      </c>
      <c r="AK196" s="55">
        <f t="shared" si="113"/>
        <v>0</v>
      </c>
      <c r="AL196" s="55">
        <f t="shared" si="114"/>
        <v>0</v>
      </c>
      <c r="AM196" s="55">
        <f t="shared" si="115"/>
        <v>0</v>
      </c>
    </row>
    <row r="197" spans="1:39" x14ac:dyDescent="0.25">
      <c r="A197" s="47">
        <v>193</v>
      </c>
      <c r="B197" s="358" t="str">
        <f>IF(AND(E197&lt;&gt;0,D197&lt;&gt;0,F197&lt;&gt;0),IF(C197&lt;&gt;0,CONCATENATE(C197,"-AGr",VLOOKUP(D197,Listen!$A$2:$G$45,7,FALSE),"-",E197,"-",F197,),CONCATENATE("AGr",VLOOKUP(D197,Listen!$A$2:$G$45,7,FALSE),"-",E197,"-",F197)),"keine vollständige ID")</f>
        <v>keine vollständige ID</v>
      </c>
      <c r="C197" s="438">
        <f>'[2]III_SAV-Details_NB'!B203</f>
        <v>0</v>
      </c>
      <c r="D197" s="438">
        <f>'[2]III_SAV-Details_NB'!C203</f>
        <v>0</v>
      </c>
      <c r="E197" s="359">
        <f>'[2]III_SAV-Details_NB'!D203</f>
        <v>0</v>
      </c>
      <c r="F197" s="490"/>
      <c r="G197" s="281">
        <f>'[2]III_SAV-Details_NB'!X203</f>
        <v>0</v>
      </c>
      <c r="H197" s="281">
        <f t="shared" si="116"/>
        <v>0</v>
      </c>
      <c r="I197" s="281">
        <f>IF(con_EOGJahr=2025,'[2]III_SAV-Details_NB'!AA203,IF(con_EOGJahr=2026,'[2]III_SAV-Details_NB'!AB203,'[2]III_SAV-Details_NB'!AC203))</f>
        <v>0</v>
      </c>
      <c r="J197" s="282"/>
      <c r="K197" s="282"/>
      <c r="L197" s="282"/>
      <c r="M197" s="282"/>
      <c r="N197" s="282"/>
      <c r="O197" s="282"/>
      <c r="P197" s="52">
        <f t="shared" si="117"/>
        <v>0</v>
      </c>
      <c r="Q197" s="60"/>
      <c r="R197" s="53">
        <f t="shared" si="123"/>
        <v>0</v>
      </c>
      <c r="S197" s="59"/>
      <c r="T197" s="61"/>
      <c r="U197" s="342" t="str">
        <f t="shared" si="127"/>
        <v>k.A.</v>
      </c>
      <c r="V197" s="343" t="str">
        <f t="shared" si="124"/>
        <v>k.A.</v>
      </c>
      <c r="W197" s="343" t="str">
        <f>IFERROR(IF(OR($D197="",$E197=0,con_Ende=0),"k.A.",IF(VLOOKUP($D197,rng_ND,5,0)="Nein",VLOOKUP($D197,rng_ND,2,FALSE),MIN(VLOOKUP($D197,rng_ND,2,FALSE),A_Stammdaten!$B$19-D_SAV!$E197+1))),"k.A.")</f>
        <v>k.A.</v>
      </c>
      <c r="X197" s="343" t="str">
        <f t="shared" si="125"/>
        <v>k.A.</v>
      </c>
      <c r="Y197" s="62"/>
      <c r="Z197" s="48">
        <f t="shared" si="126"/>
        <v>0</v>
      </c>
      <c r="AA197" s="457"/>
      <c r="AB197" s="55">
        <f t="shared" si="118"/>
        <v>0</v>
      </c>
      <c r="AC197" s="55">
        <f>IF(A_Stammdaten!$B$25="ja",D_SAV!AA197,D_SAV!AB197)</f>
        <v>0</v>
      </c>
      <c r="AD197" s="478">
        <f>IF(AC197=0,0,IF(U197-(con_EOGJahr-D_SAV!E197)&lt;=0,AC197,AC197/V197))</f>
        <v>0</v>
      </c>
      <c r="AE197" s="478">
        <f>IFERROR(IF(AND(VLOOKUP(D197,rng_ND,5,FALSE)="Ja",D_SAV!T197="degressiv"),D_SAV!AC197*Y197/100,0),0)</f>
        <v>0</v>
      </c>
      <c r="AF197" s="55">
        <f>IFERROR(IF(VLOOKUP(D197,rng_ND,5,FALSE)="Ja",MAX(D_SAV!AD197:AE197),D_SAV!AD197),0)</f>
        <v>0</v>
      </c>
      <c r="AG197" s="55">
        <f t="shared" si="119"/>
        <v>0</v>
      </c>
      <c r="AH197" s="55">
        <f t="shared" si="120"/>
        <v>0</v>
      </c>
      <c r="AI197" s="55">
        <f t="shared" si="121"/>
        <v>0</v>
      </c>
      <c r="AJ197" s="55">
        <f t="shared" si="122"/>
        <v>0</v>
      </c>
      <c r="AK197" s="55">
        <f t="shared" ref="AK197:AK260" si="128">IF($E197&gt;=2006,AC197,con_EKQ*AH197+(1-con_EKQ)*AC197)</f>
        <v>0</v>
      </c>
      <c r="AL197" s="55">
        <f t="shared" ref="AL197:AL260" si="129">IF($E197&gt;=2006,AF197,con_EKQ*AI197+(1-con_EKQ)*AF197)</f>
        <v>0</v>
      </c>
      <c r="AM197" s="55">
        <f t="shared" ref="AM197:AM260" si="130">IF($E197&gt;=2006,AG197,con_EKQ*AJ197+(1-con_EKQ)*AG197)</f>
        <v>0</v>
      </c>
    </row>
    <row r="198" spans="1:39" x14ac:dyDescent="0.25">
      <c r="A198" s="47">
        <v>194</v>
      </c>
      <c r="B198" s="358" t="str">
        <f>IF(AND(E198&lt;&gt;0,D198&lt;&gt;0,F198&lt;&gt;0),IF(C198&lt;&gt;0,CONCATENATE(C198,"-AGr",VLOOKUP(D198,Listen!$A$2:$G$45,7,FALSE),"-",E198,"-",F198,),CONCATENATE("AGr",VLOOKUP(D198,Listen!$A$2:$G$45,7,FALSE),"-",E198,"-",F198)),"keine vollständige ID")</f>
        <v>keine vollständige ID</v>
      </c>
      <c r="C198" s="438">
        <f>'[2]III_SAV-Details_NB'!B204</f>
        <v>0</v>
      </c>
      <c r="D198" s="438">
        <f>'[2]III_SAV-Details_NB'!C204</f>
        <v>0</v>
      </c>
      <c r="E198" s="359">
        <f>'[2]III_SAV-Details_NB'!D204</f>
        <v>0</v>
      </c>
      <c r="F198" s="490"/>
      <c r="G198" s="281">
        <f>'[2]III_SAV-Details_NB'!X204</f>
        <v>0</v>
      </c>
      <c r="H198" s="281">
        <f t="shared" ref="H198:H261" si="131">+G198</f>
        <v>0</v>
      </c>
      <c r="I198" s="281">
        <f>IF(con_EOGJahr=2025,'[2]III_SAV-Details_NB'!AA204,IF(con_EOGJahr=2026,'[2]III_SAV-Details_NB'!AB204,'[2]III_SAV-Details_NB'!AC204))</f>
        <v>0</v>
      </c>
      <c r="J198" s="282"/>
      <c r="K198" s="282"/>
      <c r="L198" s="282"/>
      <c r="M198" s="282"/>
      <c r="N198" s="282"/>
      <c r="O198" s="282"/>
      <c r="P198" s="52">
        <f t="shared" ref="P198:P261" si="132">SUM(I198:O198)</f>
        <v>0</v>
      </c>
      <c r="Q198" s="60"/>
      <c r="R198" s="53">
        <f t="shared" si="123"/>
        <v>0</v>
      </c>
      <c r="S198" s="59"/>
      <c r="T198" s="61"/>
      <c r="U198" s="342" t="str">
        <f t="shared" si="127"/>
        <v>k.A.</v>
      </c>
      <c r="V198" s="343" t="str">
        <f t="shared" si="124"/>
        <v>k.A.</v>
      </c>
      <c r="W198" s="343" t="str">
        <f>IFERROR(IF(OR($D198="",$E198=0,con_Ende=0),"k.A.",IF(VLOOKUP($D198,rng_ND,5,0)="Nein",VLOOKUP($D198,rng_ND,2,FALSE),MIN(VLOOKUP($D198,rng_ND,2,FALSE),A_Stammdaten!$B$19-D_SAV!$E198+1))),"k.A.")</f>
        <v>k.A.</v>
      </c>
      <c r="X198" s="343" t="str">
        <f t="shared" si="125"/>
        <v>k.A.</v>
      </c>
      <c r="Y198" s="62"/>
      <c r="Z198" s="48">
        <f t="shared" si="126"/>
        <v>0</v>
      </c>
      <c r="AA198" s="457"/>
      <c r="AB198" s="55">
        <f t="shared" ref="AB198:AB261" si="133">R198</f>
        <v>0</v>
      </c>
      <c r="AC198" s="55">
        <f>IF(A_Stammdaten!$B$25="ja",D_SAV!AA198,D_SAV!AB198)</f>
        <v>0</v>
      </c>
      <c r="AD198" s="478">
        <f>IF(AC198=0,0,IF(U198-(con_EOGJahr-D_SAV!E198)&lt;=0,AC198,AC198/V198))</f>
        <v>0</v>
      </c>
      <c r="AE198" s="478">
        <f>IFERROR(IF(AND(VLOOKUP(D198,rng_ND,5,FALSE)="Ja",D_SAV!T198="degressiv"),D_SAV!AC198*Y198/100,0),0)</f>
        <v>0</v>
      </c>
      <c r="AF198" s="55">
        <f>IFERROR(IF(VLOOKUP(D198,rng_ND,5,FALSE)="Ja",MAX(D_SAV!AD198:AE198),D_SAV!AD198),0)</f>
        <v>0</v>
      </c>
      <c r="AG198" s="55">
        <f t="shared" ref="AG198:AG261" si="134">AC198-AF198</f>
        <v>0</v>
      </c>
      <c r="AH198" s="55">
        <f t="shared" ref="AH198:AH261" si="135">IF($E198&gt;=2006,0,AC198*$Z198)</f>
        <v>0</v>
      </c>
      <c r="AI198" s="55">
        <f t="shared" ref="AI198:AI261" si="136">IF($E198&gt;=2006,0,AF198*$Z198)</f>
        <v>0</v>
      </c>
      <c r="AJ198" s="55">
        <f t="shared" ref="AJ198:AJ261" si="137">IF($E198&gt;=2006,0,AG198*$Z198)</f>
        <v>0</v>
      </c>
      <c r="AK198" s="55">
        <f t="shared" si="128"/>
        <v>0</v>
      </c>
      <c r="AL198" s="55">
        <f t="shared" si="129"/>
        <v>0</v>
      </c>
      <c r="AM198" s="55">
        <f t="shared" si="130"/>
        <v>0</v>
      </c>
    </row>
    <row r="199" spans="1:39" x14ac:dyDescent="0.25">
      <c r="A199" s="47">
        <v>195</v>
      </c>
      <c r="B199" s="358" t="str">
        <f>IF(AND(E199&lt;&gt;0,D199&lt;&gt;0,F199&lt;&gt;0),IF(C199&lt;&gt;0,CONCATENATE(C199,"-AGr",VLOOKUP(D199,Listen!$A$2:$G$45,7,FALSE),"-",E199,"-",F199,),CONCATENATE("AGr",VLOOKUP(D199,Listen!$A$2:$G$45,7,FALSE),"-",E199,"-",F199)),"keine vollständige ID")</f>
        <v>keine vollständige ID</v>
      </c>
      <c r="C199" s="438">
        <f>'[2]III_SAV-Details_NB'!B205</f>
        <v>0</v>
      </c>
      <c r="D199" s="438">
        <f>'[2]III_SAV-Details_NB'!C205</f>
        <v>0</v>
      </c>
      <c r="E199" s="359">
        <f>'[2]III_SAV-Details_NB'!D205</f>
        <v>0</v>
      </c>
      <c r="F199" s="490"/>
      <c r="G199" s="281">
        <f>'[2]III_SAV-Details_NB'!X205</f>
        <v>0</v>
      </c>
      <c r="H199" s="281">
        <f t="shared" si="131"/>
        <v>0</v>
      </c>
      <c r="I199" s="281">
        <f>IF(con_EOGJahr=2025,'[2]III_SAV-Details_NB'!AA205,IF(con_EOGJahr=2026,'[2]III_SAV-Details_NB'!AB205,'[2]III_SAV-Details_NB'!AC205))</f>
        <v>0</v>
      </c>
      <c r="J199" s="282"/>
      <c r="K199" s="282"/>
      <c r="L199" s="282"/>
      <c r="M199" s="282"/>
      <c r="N199" s="282"/>
      <c r="O199" s="282"/>
      <c r="P199" s="52">
        <f t="shared" si="132"/>
        <v>0</v>
      </c>
      <c r="Q199" s="60"/>
      <c r="R199" s="53">
        <f t="shared" si="123"/>
        <v>0</v>
      </c>
      <c r="S199" s="59"/>
      <c r="T199" s="61"/>
      <c r="U199" s="342" t="str">
        <f t="shared" si="127"/>
        <v>k.A.</v>
      </c>
      <c r="V199" s="343" t="str">
        <f t="shared" si="124"/>
        <v>k.A.</v>
      </c>
      <c r="W199" s="343" t="str">
        <f>IFERROR(IF(OR($D199="",$E199=0,con_Ende=0),"k.A.",IF(VLOOKUP($D199,rng_ND,5,0)="Nein",VLOOKUP($D199,rng_ND,2,FALSE),MIN(VLOOKUP($D199,rng_ND,2,FALSE),A_Stammdaten!$B$19-D_SAV!$E199+1))),"k.A.")</f>
        <v>k.A.</v>
      </c>
      <c r="X199" s="343" t="str">
        <f t="shared" si="125"/>
        <v>k.A.</v>
      </c>
      <c r="Y199" s="62"/>
      <c r="Z199" s="48">
        <f t="shared" si="126"/>
        <v>0</v>
      </c>
      <c r="AA199" s="457"/>
      <c r="AB199" s="55">
        <f t="shared" si="133"/>
        <v>0</v>
      </c>
      <c r="AC199" s="55">
        <f>IF(A_Stammdaten!$B$25="ja",D_SAV!AA199,D_SAV!AB199)</f>
        <v>0</v>
      </c>
      <c r="AD199" s="478">
        <f>IF(AC199=0,0,IF(U199-(con_EOGJahr-D_SAV!E199)&lt;=0,AC199,AC199/V199))</f>
        <v>0</v>
      </c>
      <c r="AE199" s="478">
        <f>IFERROR(IF(AND(VLOOKUP(D199,rng_ND,5,FALSE)="Ja",D_SAV!T199="degressiv"),D_SAV!AC199*Y199/100,0),0)</f>
        <v>0</v>
      </c>
      <c r="AF199" s="55">
        <f>IFERROR(IF(VLOOKUP(D199,rng_ND,5,FALSE)="Ja",MAX(D_SAV!AD199:AE199),D_SAV!AD199),0)</f>
        <v>0</v>
      </c>
      <c r="AG199" s="55">
        <f t="shared" si="134"/>
        <v>0</v>
      </c>
      <c r="AH199" s="55">
        <f t="shared" si="135"/>
        <v>0</v>
      </c>
      <c r="AI199" s="55">
        <f t="shared" si="136"/>
        <v>0</v>
      </c>
      <c r="AJ199" s="55">
        <f t="shared" si="137"/>
        <v>0</v>
      </c>
      <c r="AK199" s="55">
        <f t="shared" si="128"/>
        <v>0</v>
      </c>
      <c r="AL199" s="55">
        <f t="shared" si="129"/>
        <v>0</v>
      </c>
      <c r="AM199" s="55">
        <f t="shared" si="130"/>
        <v>0</v>
      </c>
    </row>
    <row r="200" spans="1:39" x14ac:dyDescent="0.25">
      <c r="A200" s="47">
        <v>196</v>
      </c>
      <c r="B200" s="358" t="str">
        <f>IF(AND(E200&lt;&gt;0,D200&lt;&gt;0,F200&lt;&gt;0),IF(C200&lt;&gt;0,CONCATENATE(C200,"-AGr",VLOOKUP(D200,Listen!$A$2:$G$45,7,FALSE),"-",E200,"-",F200,),CONCATENATE("AGr",VLOOKUP(D200,Listen!$A$2:$G$45,7,FALSE),"-",E200,"-",F200)),"keine vollständige ID")</f>
        <v>keine vollständige ID</v>
      </c>
      <c r="C200" s="438">
        <f>'[2]III_SAV-Details_NB'!B206</f>
        <v>0</v>
      </c>
      <c r="D200" s="438">
        <f>'[2]III_SAV-Details_NB'!C206</f>
        <v>0</v>
      </c>
      <c r="E200" s="359">
        <f>'[2]III_SAV-Details_NB'!D206</f>
        <v>0</v>
      </c>
      <c r="F200" s="490"/>
      <c r="G200" s="281">
        <f>'[2]III_SAV-Details_NB'!X206</f>
        <v>0</v>
      </c>
      <c r="H200" s="281">
        <f t="shared" si="131"/>
        <v>0</v>
      </c>
      <c r="I200" s="281">
        <f>IF(con_EOGJahr=2025,'[2]III_SAV-Details_NB'!AA206,IF(con_EOGJahr=2026,'[2]III_SAV-Details_NB'!AB206,'[2]III_SAV-Details_NB'!AC206))</f>
        <v>0</v>
      </c>
      <c r="J200" s="282"/>
      <c r="K200" s="282"/>
      <c r="L200" s="282"/>
      <c r="M200" s="282"/>
      <c r="N200" s="282"/>
      <c r="O200" s="282"/>
      <c r="P200" s="52">
        <f t="shared" si="132"/>
        <v>0</v>
      </c>
      <c r="Q200" s="60"/>
      <c r="R200" s="53">
        <f t="shared" si="123"/>
        <v>0</v>
      </c>
      <c r="S200" s="59"/>
      <c r="T200" s="61"/>
      <c r="U200" s="342" t="str">
        <f t="shared" si="127"/>
        <v>k.A.</v>
      </c>
      <c r="V200" s="343" t="str">
        <f t="shared" si="124"/>
        <v>k.A.</v>
      </c>
      <c r="W200" s="343" t="str">
        <f>IFERROR(IF(OR($D200="",$E200=0,con_Ende=0),"k.A.",IF(VLOOKUP($D200,rng_ND,5,0)="Nein",VLOOKUP($D200,rng_ND,2,FALSE),MIN(VLOOKUP($D200,rng_ND,2,FALSE),A_Stammdaten!$B$19-D_SAV!$E200+1))),"k.A.")</f>
        <v>k.A.</v>
      </c>
      <c r="X200" s="343" t="str">
        <f t="shared" si="125"/>
        <v>k.A.</v>
      </c>
      <c r="Y200" s="62"/>
      <c r="Z200" s="48">
        <f t="shared" si="126"/>
        <v>0</v>
      </c>
      <c r="AA200" s="457"/>
      <c r="AB200" s="55">
        <f t="shared" si="133"/>
        <v>0</v>
      </c>
      <c r="AC200" s="55">
        <f>IF(A_Stammdaten!$B$25="ja",D_SAV!AA200,D_SAV!AB200)</f>
        <v>0</v>
      </c>
      <c r="AD200" s="478">
        <f>IF(AC200=0,0,IF(U200-(con_EOGJahr-D_SAV!E200)&lt;=0,AC200,AC200/V200))</f>
        <v>0</v>
      </c>
      <c r="AE200" s="478">
        <f>IFERROR(IF(AND(VLOOKUP(D200,rng_ND,5,FALSE)="Ja",D_SAV!T200="degressiv"),D_SAV!AC200*Y200/100,0),0)</f>
        <v>0</v>
      </c>
      <c r="AF200" s="55">
        <f>IFERROR(IF(VLOOKUP(D200,rng_ND,5,FALSE)="Ja",MAX(D_SAV!AD200:AE200),D_SAV!AD200),0)</f>
        <v>0</v>
      </c>
      <c r="AG200" s="55">
        <f t="shared" si="134"/>
        <v>0</v>
      </c>
      <c r="AH200" s="55">
        <f t="shared" si="135"/>
        <v>0</v>
      </c>
      <c r="AI200" s="55">
        <f t="shared" si="136"/>
        <v>0</v>
      </c>
      <c r="AJ200" s="55">
        <f t="shared" si="137"/>
        <v>0</v>
      </c>
      <c r="AK200" s="55">
        <f t="shared" si="128"/>
        <v>0</v>
      </c>
      <c r="AL200" s="55">
        <f t="shared" si="129"/>
        <v>0</v>
      </c>
      <c r="AM200" s="55">
        <f t="shared" si="130"/>
        <v>0</v>
      </c>
    </row>
    <row r="201" spans="1:39" x14ac:dyDescent="0.25">
      <c r="A201" s="47">
        <v>197</v>
      </c>
      <c r="B201" s="358" t="str">
        <f>IF(AND(E201&lt;&gt;0,D201&lt;&gt;0,F201&lt;&gt;0),IF(C201&lt;&gt;0,CONCATENATE(C201,"-AGr",VLOOKUP(D201,Listen!$A$2:$G$45,7,FALSE),"-",E201,"-",F201,),CONCATENATE("AGr",VLOOKUP(D201,Listen!$A$2:$G$45,7,FALSE),"-",E201,"-",F201)),"keine vollständige ID")</f>
        <v>keine vollständige ID</v>
      </c>
      <c r="C201" s="438">
        <f>'[2]III_SAV-Details_NB'!B207</f>
        <v>0</v>
      </c>
      <c r="D201" s="438">
        <f>'[2]III_SAV-Details_NB'!C207</f>
        <v>0</v>
      </c>
      <c r="E201" s="359">
        <f>'[2]III_SAV-Details_NB'!D207</f>
        <v>0</v>
      </c>
      <c r="F201" s="490"/>
      <c r="G201" s="281">
        <f>'[2]III_SAV-Details_NB'!X207</f>
        <v>0</v>
      </c>
      <c r="H201" s="281">
        <f t="shared" si="131"/>
        <v>0</v>
      </c>
      <c r="I201" s="281">
        <f>IF(con_EOGJahr=2025,'[2]III_SAV-Details_NB'!AA207,IF(con_EOGJahr=2026,'[2]III_SAV-Details_NB'!AB207,'[2]III_SAV-Details_NB'!AC207))</f>
        <v>0</v>
      </c>
      <c r="J201" s="282"/>
      <c r="K201" s="282"/>
      <c r="L201" s="282"/>
      <c r="M201" s="282"/>
      <c r="N201" s="282"/>
      <c r="O201" s="282"/>
      <c r="P201" s="52">
        <f t="shared" si="132"/>
        <v>0</v>
      </c>
      <c r="Q201" s="60"/>
      <c r="R201" s="53">
        <f t="shared" si="123"/>
        <v>0</v>
      </c>
      <c r="S201" s="59"/>
      <c r="T201" s="61"/>
      <c r="U201" s="342" t="str">
        <f t="shared" si="127"/>
        <v>k.A.</v>
      </c>
      <c r="V201" s="343" t="str">
        <f t="shared" si="124"/>
        <v>k.A.</v>
      </c>
      <c r="W201" s="343" t="str">
        <f>IFERROR(IF(OR($D201="",$E201=0,con_Ende=0),"k.A.",IF(VLOOKUP($D201,rng_ND,5,0)="Nein",VLOOKUP($D201,rng_ND,2,FALSE),MIN(VLOOKUP($D201,rng_ND,2,FALSE),A_Stammdaten!$B$19-D_SAV!$E201+1))),"k.A.")</f>
        <v>k.A.</v>
      </c>
      <c r="X201" s="343" t="str">
        <f t="shared" si="125"/>
        <v>k.A.</v>
      </c>
      <c r="Y201" s="62"/>
      <c r="Z201" s="48">
        <f t="shared" si="126"/>
        <v>0</v>
      </c>
      <c r="AA201" s="457"/>
      <c r="AB201" s="55">
        <f t="shared" si="133"/>
        <v>0</v>
      </c>
      <c r="AC201" s="55">
        <f>IF(A_Stammdaten!$B$25="ja",D_SAV!AA201,D_SAV!AB201)</f>
        <v>0</v>
      </c>
      <c r="AD201" s="478">
        <f>IF(AC201=0,0,IF(U201-(con_EOGJahr-D_SAV!E201)&lt;=0,AC201,AC201/V201))</f>
        <v>0</v>
      </c>
      <c r="AE201" s="478">
        <f>IFERROR(IF(AND(VLOOKUP(D201,rng_ND,5,FALSE)="Ja",D_SAV!T201="degressiv"),D_SAV!AC201*Y201/100,0),0)</f>
        <v>0</v>
      </c>
      <c r="AF201" s="55">
        <f>IFERROR(IF(VLOOKUP(D201,rng_ND,5,FALSE)="Ja",MAX(D_SAV!AD201:AE201),D_SAV!AD201),0)</f>
        <v>0</v>
      </c>
      <c r="AG201" s="55">
        <f t="shared" si="134"/>
        <v>0</v>
      </c>
      <c r="AH201" s="55">
        <f t="shared" si="135"/>
        <v>0</v>
      </c>
      <c r="AI201" s="55">
        <f t="shared" si="136"/>
        <v>0</v>
      </c>
      <c r="AJ201" s="55">
        <f t="shared" si="137"/>
        <v>0</v>
      </c>
      <c r="AK201" s="55">
        <f t="shared" si="128"/>
        <v>0</v>
      </c>
      <c r="AL201" s="55">
        <f t="shared" si="129"/>
        <v>0</v>
      </c>
      <c r="AM201" s="55">
        <f t="shared" si="130"/>
        <v>0</v>
      </c>
    </row>
    <row r="202" spans="1:39" x14ac:dyDescent="0.25">
      <c r="A202" s="47">
        <v>198</v>
      </c>
      <c r="B202" s="358" t="str">
        <f>IF(AND(E202&lt;&gt;0,D202&lt;&gt;0,F202&lt;&gt;0),IF(C202&lt;&gt;0,CONCATENATE(C202,"-AGr",VLOOKUP(D202,Listen!$A$2:$G$45,7,FALSE),"-",E202,"-",F202,),CONCATENATE("AGr",VLOOKUP(D202,Listen!$A$2:$G$45,7,FALSE),"-",E202,"-",F202)),"keine vollständige ID")</f>
        <v>keine vollständige ID</v>
      </c>
      <c r="C202" s="438">
        <f>'[2]III_SAV-Details_NB'!B208</f>
        <v>0</v>
      </c>
      <c r="D202" s="438">
        <f>'[2]III_SAV-Details_NB'!C208</f>
        <v>0</v>
      </c>
      <c r="E202" s="359">
        <f>'[2]III_SAV-Details_NB'!D208</f>
        <v>0</v>
      </c>
      <c r="F202" s="490"/>
      <c r="G202" s="281">
        <f>'[2]III_SAV-Details_NB'!X208</f>
        <v>0</v>
      </c>
      <c r="H202" s="281">
        <f t="shared" si="131"/>
        <v>0</v>
      </c>
      <c r="I202" s="281">
        <f>IF(con_EOGJahr=2025,'[2]III_SAV-Details_NB'!AA208,IF(con_EOGJahr=2026,'[2]III_SAV-Details_NB'!AB208,'[2]III_SAV-Details_NB'!AC208))</f>
        <v>0</v>
      </c>
      <c r="J202" s="282"/>
      <c r="K202" s="282"/>
      <c r="L202" s="282"/>
      <c r="M202" s="282"/>
      <c r="N202" s="282"/>
      <c r="O202" s="282"/>
      <c r="P202" s="52">
        <f t="shared" si="132"/>
        <v>0</v>
      </c>
      <c r="Q202" s="60"/>
      <c r="R202" s="53">
        <f t="shared" si="123"/>
        <v>0</v>
      </c>
      <c r="S202" s="59"/>
      <c r="T202" s="61"/>
      <c r="U202" s="342" t="str">
        <f t="shared" si="127"/>
        <v>k.A.</v>
      </c>
      <c r="V202" s="343" t="str">
        <f t="shared" si="124"/>
        <v>k.A.</v>
      </c>
      <c r="W202" s="343" t="str">
        <f>IFERROR(IF(OR($D202="",$E202=0,con_Ende=0),"k.A.",IF(VLOOKUP($D202,rng_ND,5,0)="Nein",VLOOKUP($D202,rng_ND,2,FALSE),MIN(VLOOKUP($D202,rng_ND,2,FALSE),A_Stammdaten!$B$19-D_SAV!$E202+1))),"k.A.")</f>
        <v>k.A.</v>
      </c>
      <c r="X202" s="343" t="str">
        <f t="shared" si="125"/>
        <v>k.A.</v>
      </c>
      <c r="Y202" s="62"/>
      <c r="Z202" s="48">
        <f t="shared" si="126"/>
        <v>0</v>
      </c>
      <c r="AA202" s="457"/>
      <c r="AB202" s="55">
        <f t="shared" si="133"/>
        <v>0</v>
      </c>
      <c r="AC202" s="55">
        <f>IF(A_Stammdaten!$B$25="ja",D_SAV!AA202,D_SAV!AB202)</f>
        <v>0</v>
      </c>
      <c r="AD202" s="478">
        <f>IF(AC202=0,0,IF(U202-(con_EOGJahr-D_SAV!E202)&lt;=0,AC202,AC202/V202))</f>
        <v>0</v>
      </c>
      <c r="AE202" s="478">
        <f>IFERROR(IF(AND(VLOOKUP(D202,rng_ND,5,FALSE)="Ja",D_SAV!T202="degressiv"),D_SAV!AC202*Y202/100,0),0)</f>
        <v>0</v>
      </c>
      <c r="AF202" s="55">
        <f>IFERROR(IF(VLOOKUP(D202,rng_ND,5,FALSE)="Ja",MAX(D_SAV!AD202:AE202),D_SAV!AD202),0)</f>
        <v>0</v>
      </c>
      <c r="AG202" s="55">
        <f t="shared" si="134"/>
        <v>0</v>
      </c>
      <c r="AH202" s="55">
        <f t="shared" si="135"/>
        <v>0</v>
      </c>
      <c r="AI202" s="55">
        <f t="shared" si="136"/>
        <v>0</v>
      </c>
      <c r="AJ202" s="55">
        <f t="shared" si="137"/>
        <v>0</v>
      </c>
      <c r="AK202" s="55">
        <f t="shared" si="128"/>
        <v>0</v>
      </c>
      <c r="AL202" s="55">
        <f t="shared" si="129"/>
        <v>0</v>
      </c>
      <c r="AM202" s="55">
        <f t="shared" si="130"/>
        <v>0</v>
      </c>
    </row>
    <row r="203" spans="1:39" x14ac:dyDescent="0.25">
      <c r="A203" s="47">
        <v>199</v>
      </c>
      <c r="B203" s="358" t="str">
        <f>IF(AND(E203&lt;&gt;0,D203&lt;&gt;0,F203&lt;&gt;0),IF(C203&lt;&gt;0,CONCATENATE(C203,"-AGr",VLOOKUP(D203,Listen!$A$2:$G$45,7,FALSE),"-",E203,"-",F203,),CONCATENATE("AGr",VLOOKUP(D203,Listen!$A$2:$G$45,7,FALSE),"-",E203,"-",F203)),"keine vollständige ID")</f>
        <v>keine vollständige ID</v>
      </c>
      <c r="C203" s="438">
        <f>'[2]III_SAV-Details_NB'!B209</f>
        <v>0</v>
      </c>
      <c r="D203" s="438">
        <f>'[2]III_SAV-Details_NB'!C209</f>
        <v>0</v>
      </c>
      <c r="E203" s="359">
        <f>'[2]III_SAV-Details_NB'!D209</f>
        <v>0</v>
      </c>
      <c r="F203" s="490"/>
      <c r="G203" s="281">
        <f>'[2]III_SAV-Details_NB'!X209</f>
        <v>0</v>
      </c>
      <c r="H203" s="281">
        <f t="shared" si="131"/>
        <v>0</v>
      </c>
      <c r="I203" s="281">
        <f>IF(con_EOGJahr=2025,'[2]III_SAV-Details_NB'!AA209,IF(con_EOGJahr=2026,'[2]III_SAV-Details_NB'!AB209,'[2]III_SAV-Details_NB'!AC209))</f>
        <v>0</v>
      </c>
      <c r="J203" s="282"/>
      <c r="K203" s="282"/>
      <c r="L203" s="282"/>
      <c r="M203" s="282"/>
      <c r="N203" s="282"/>
      <c r="O203" s="282"/>
      <c r="P203" s="52">
        <f t="shared" si="132"/>
        <v>0</v>
      </c>
      <c r="Q203" s="60"/>
      <c r="R203" s="53">
        <f t="shared" si="123"/>
        <v>0</v>
      </c>
      <c r="S203" s="59"/>
      <c r="T203" s="61"/>
      <c r="U203" s="342" t="str">
        <f t="shared" si="127"/>
        <v>k.A.</v>
      </c>
      <c r="V203" s="343" t="str">
        <f t="shared" si="124"/>
        <v>k.A.</v>
      </c>
      <c r="W203" s="343" t="str">
        <f>IFERROR(IF(OR($D203="",$E203=0,con_Ende=0),"k.A.",IF(VLOOKUP($D203,rng_ND,5,0)="Nein",VLOOKUP($D203,rng_ND,2,FALSE),MIN(VLOOKUP($D203,rng_ND,2,FALSE),A_Stammdaten!$B$19-D_SAV!$E203+1))),"k.A.")</f>
        <v>k.A.</v>
      </c>
      <c r="X203" s="343" t="str">
        <f t="shared" si="125"/>
        <v>k.A.</v>
      </c>
      <c r="Y203" s="62"/>
      <c r="Z203" s="48">
        <f t="shared" si="126"/>
        <v>0</v>
      </c>
      <c r="AA203" s="457"/>
      <c r="AB203" s="55">
        <f t="shared" si="133"/>
        <v>0</v>
      </c>
      <c r="AC203" s="55">
        <f>IF(A_Stammdaten!$B$25="ja",D_SAV!AA203,D_SAV!AB203)</f>
        <v>0</v>
      </c>
      <c r="AD203" s="478">
        <f>IF(AC203=0,0,IF(U203-(con_EOGJahr-D_SAV!E203)&lt;=0,AC203,AC203/V203))</f>
        <v>0</v>
      </c>
      <c r="AE203" s="478">
        <f>IFERROR(IF(AND(VLOOKUP(D203,rng_ND,5,FALSE)="Ja",D_SAV!T203="degressiv"),D_SAV!AC203*Y203/100,0),0)</f>
        <v>0</v>
      </c>
      <c r="AF203" s="55">
        <f>IFERROR(IF(VLOOKUP(D203,rng_ND,5,FALSE)="Ja",MAX(D_SAV!AD203:AE203),D_SAV!AD203),0)</f>
        <v>0</v>
      </c>
      <c r="AG203" s="55">
        <f t="shared" si="134"/>
        <v>0</v>
      </c>
      <c r="AH203" s="55">
        <f t="shared" si="135"/>
        <v>0</v>
      </c>
      <c r="AI203" s="55">
        <f t="shared" si="136"/>
        <v>0</v>
      </c>
      <c r="AJ203" s="55">
        <f t="shared" si="137"/>
        <v>0</v>
      </c>
      <c r="AK203" s="55">
        <f t="shared" si="128"/>
        <v>0</v>
      </c>
      <c r="AL203" s="55">
        <f t="shared" si="129"/>
        <v>0</v>
      </c>
      <c r="AM203" s="55">
        <f t="shared" si="130"/>
        <v>0</v>
      </c>
    </row>
    <row r="204" spans="1:39" x14ac:dyDescent="0.25">
      <c r="A204" s="47">
        <v>200</v>
      </c>
      <c r="B204" s="358" t="str">
        <f>IF(AND(E204&lt;&gt;0,D204&lt;&gt;0,F204&lt;&gt;0),IF(C204&lt;&gt;0,CONCATENATE(C204,"-AGr",VLOOKUP(D204,Listen!$A$2:$G$45,7,FALSE),"-",E204,"-",F204,),CONCATENATE("AGr",VLOOKUP(D204,Listen!$A$2:$G$45,7,FALSE),"-",E204,"-",F204)),"keine vollständige ID")</f>
        <v>keine vollständige ID</v>
      </c>
      <c r="C204" s="438">
        <f>'[2]III_SAV-Details_NB'!B210</f>
        <v>0</v>
      </c>
      <c r="D204" s="438">
        <f>'[2]III_SAV-Details_NB'!C210</f>
        <v>0</v>
      </c>
      <c r="E204" s="359">
        <f>'[2]III_SAV-Details_NB'!D210</f>
        <v>0</v>
      </c>
      <c r="F204" s="490"/>
      <c r="G204" s="281">
        <f>'[2]III_SAV-Details_NB'!X210</f>
        <v>0</v>
      </c>
      <c r="H204" s="281">
        <f t="shared" si="131"/>
        <v>0</v>
      </c>
      <c r="I204" s="281">
        <f>IF(con_EOGJahr=2025,'[2]III_SAV-Details_NB'!AA210,IF(con_EOGJahr=2026,'[2]III_SAV-Details_NB'!AB210,'[2]III_SAV-Details_NB'!AC210))</f>
        <v>0</v>
      </c>
      <c r="J204" s="282"/>
      <c r="K204" s="282"/>
      <c r="L204" s="282"/>
      <c r="M204" s="282"/>
      <c r="N204" s="282"/>
      <c r="O204" s="282"/>
      <c r="P204" s="52">
        <f t="shared" si="132"/>
        <v>0</v>
      </c>
      <c r="Q204" s="60"/>
      <c r="R204" s="53">
        <f t="shared" si="123"/>
        <v>0</v>
      </c>
      <c r="S204" s="59"/>
      <c r="T204" s="61"/>
      <c r="U204" s="342" t="str">
        <f t="shared" si="127"/>
        <v>k.A.</v>
      </c>
      <c r="V204" s="343" t="str">
        <f t="shared" si="124"/>
        <v>k.A.</v>
      </c>
      <c r="W204" s="343" t="str">
        <f>IFERROR(IF(OR($D204="",$E204=0,con_Ende=0),"k.A.",IF(VLOOKUP($D204,rng_ND,5,0)="Nein",VLOOKUP($D204,rng_ND,2,FALSE),MIN(VLOOKUP($D204,rng_ND,2,FALSE),A_Stammdaten!$B$19-D_SAV!$E204+1))),"k.A.")</f>
        <v>k.A.</v>
      </c>
      <c r="X204" s="343" t="str">
        <f t="shared" si="125"/>
        <v>k.A.</v>
      </c>
      <c r="Y204" s="62"/>
      <c r="Z204" s="48">
        <f t="shared" si="126"/>
        <v>0</v>
      </c>
      <c r="AA204" s="457"/>
      <c r="AB204" s="55">
        <f t="shared" si="133"/>
        <v>0</v>
      </c>
      <c r="AC204" s="55">
        <f>IF(A_Stammdaten!$B$25="ja",D_SAV!AA204,D_SAV!AB204)</f>
        <v>0</v>
      </c>
      <c r="AD204" s="478">
        <f>IF(AC204=0,0,IF(U204-(con_EOGJahr-D_SAV!E204)&lt;=0,AC204,AC204/V204))</f>
        <v>0</v>
      </c>
      <c r="AE204" s="478">
        <f>IFERROR(IF(AND(VLOOKUP(D204,rng_ND,5,FALSE)="Ja",D_SAV!T204="degressiv"),D_SAV!AC204*Y204/100,0),0)</f>
        <v>0</v>
      </c>
      <c r="AF204" s="55">
        <f>IFERROR(IF(VLOOKUP(D204,rng_ND,5,FALSE)="Ja",MAX(D_SAV!AD204:AE204),D_SAV!AD204),0)</f>
        <v>0</v>
      </c>
      <c r="AG204" s="55">
        <f t="shared" si="134"/>
        <v>0</v>
      </c>
      <c r="AH204" s="55">
        <f t="shared" si="135"/>
        <v>0</v>
      </c>
      <c r="AI204" s="55">
        <f t="shared" si="136"/>
        <v>0</v>
      </c>
      <c r="AJ204" s="55">
        <f t="shared" si="137"/>
        <v>0</v>
      </c>
      <c r="AK204" s="55">
        <f t="shared" si="128"/>
        <v>0</v>
      </c>
      <c r="AL204" s="55">
        <f t="shared" si="129"/>
        <v>0</v>
      </c>
      <c r="AM204" s="55">
        <f t="shared" si="130"/>
        <v>0</v>
      </c>
    </row>
    <row r="205" spans="1:39" x14ac:dyDescent="0.25">
      <c r="A205" s="47">
        <v>201</v>
      </c>
      <c r="B205" s="358" t="str">
        <f>IF(AND(E205&lt;&gt;0,D205&lt;&gt;0,F205&lt;&gt;0),IF(C205&lt;&gt;0,CONCATENATE(C205,"-AGr",VLOOKUP(D205,Listen!$A$2:$G$45,7,FALSE),"-",E205,"-",F205,),CONCATENATE("AGr",VLOOKUP(D205,Listen!$A$2:$G$45,7,FALSE),"-",E205,"-",F205)),"keine vollständige ID")</f>
        <v>keine vollständige ID</v>
      </c>
      <c r="C205" s="438">
        <f>'[2]III_SAV-Details_NB'!B211</f>
        <v>0</v>
      </c>
      <c r="D205" s="438">
        <f>'[2]III_SAV-Details_NB'!C211</f>
        <v>0</v>
      </c>
      <c r="E205" s="359">
        <f>'[2]III_SAV-Details_NB'!D211</f>
        <v>0</v>
      </c>
      <c r="F205" s="490"/>
      <c r="G205" s="281">
        <f>'[2]III_SAV-Details_NB'!X211</f>
        <v>0</v>
      </c>
      <c r="H205" s="281">
        <f t="shared" si="131"/>
        <v>0</v>
      </c>
      <c r="I205" s="281">
        <f>IF(con_EOGJahr=2025,'[2]III_SAV-Details_NB'!AA211,IF(con_EOGJahr=2026,'[2]III_SAV-Details_NB'!AB211,'[2]III_SAV-Details_NB'!AC211))</f>
        <v>0</v>
      </c>
      <c r="J205" s="282"/>
      <c r="K205" s="282"/>
      <c r="L205" s="282"/>
      <c r="M205" s="282"/>
      <c r="N205" s="282"/>
      <c r="O205" s="282"/>
      <c r="P205" s="52">
        <f t="shared" si="132"/>
        <v>0</v>
      </c>
      <c r="Q205" s="60"/>
      <c r="R205" s="53">
        <f t="shared" si="123"/>
        <v>0</v>
      </c>
      <c r="S205" s="59"/>
      <c r="T205" s="61"/>
      <c r="U205" s="342" t="str">
        <f t="shared" si="127"/>
        <v>k.A.</v>
      </c>
      <c r="V205" s="343" t="str">
        <f t="shared" si="124"/>
        <v>k.A.</v>
      </c>
      <c r="W205" s="343" t="str">
        <f>IFERROR(IF(OR($D205="",$E205=0,con_Ende=0),"k.A.",IF(VLOOKUP($D205,rng_ND,5,0)="Nein",VLOOKUP($D205,rng_ND,2,FALSE),MIN(VLOOKUP($D205,rng_ND,2,FALSE),A_Stammdaten!$B$19-D_SAV!$E205+1))),"k.A.")</f>
        <v>k.A.</v>
      </c>
      <c r="X205" s="343" t="str">
        <f t="shared" si="125"/>
        <v>k.A.</v>
      </c>
      <c r="Y205" s="62"/>
      <c r="Z205" s="48">
        <f t="shared" si="126"/>
        <v>0</v>
      </c>
      <c r="AA205" s="457"/>
      <c r="AB205" s="55">
        <f t="shared" si="133"/>
        <v>0</v>
      </c>
      <c r="AC205" s="55">
        <f>IF(A_Stammdaten!$B$25="ja",D_SAV!AA205,D_SAV!AB205)</f>
        <v>0</v>
      </c>
      <c r="AD205" s="478">
        <f>IF(AC205=0,0,IF(U205-(con_EOGJahr-D_SAV!E205)&lt;=0,AC205,AC205/V205))</f>
        <v>0</v>
      </c>
      <c r="AE205" s="478">
        <f>IFERROR(IF(AND(VLOOKUP(D205,rng_ND,5,FALSE)="Ja",D_SAV!T205="degressiv"),D_SAV!AC205*Y205/100,0),0)</f>
        <v>0</v>
      </c>
      <c r="AF205" s="55">
        <f>IFERROR(IF(VLOOKUP(D205,rng_ND,5,FALSE)="Ja",MAX(D_SAV!AD205:AE205),D_SAV!AD205),0)</f>
        <v>0</v>
      </c>
      <c r="AG205" s="55">
        <f t="shared" si="134"/>
        <v>0</v>
      </c>
      <c r="AH205" s="55">
        <f t="shared" si="135"/>
        <v>0</v>
      </c>
      <c r="AI205" s="55">
        <f t="shared" si="136"/>
        <v>0</v>
      </c>
      <c r="AJ205" s="55">
        <f t="shared" si="137"/>
        <v>0</v>
      </c>
      <c r="AK205" s="55">
        <f t="shared" si="128"/>
        <v>0</v>
      </c>
      <c r="AL205" s="55">
        <f t="shared" si="129"/>
        <v>0</v>
      </c>
      <c r="AM205" s="55">
        <f t="shared" si="130"/>
        <v>0</v>
      </c>
    </row>
    <row r="206" spans="1:39" x14ac:dyDescent="0.25">
      <c r="A206" s="47">
        <v>202</v>
      </c>
      <c r="B206" s="358" t="str">
        <f>IF(AND(E206&lt;&gt;0,D206&lt;&gt;0,F206&lt;&gt;0),IF(C206&lt;&gt;0,CONCATENATE(C206,"-AGr",VLOOKUP(D206,Listen!$A$2:$G$45,7,FALSE),"-",E206,"-",F206,),CONCATENATE("AGr",VLOOKUP(D206,Listen!$A$2:$G$45,7,FALSE),"-",E206,"-",F206)),"keine vollständige ID")</f>
        <v>keine vollständige ID</v>
      </c>
      <c r="C206" s="438">
        <f>'[2]III_SAV-Details_NB'!B212</f>
        <v>0</v>
      </c>
      <c r="D206" s="438">
        <f>'[2]III_SAV-Details_NB'!C212</f>
        <v>0</v>
      </c>
      <c r="E206" s="359">
        <f>'[2]III_SAV-Details_NB'!D212</f>
        <v>0</v>
      </c>
      <c r="F206" s="490"/>
      <c r="G206" s="281">
        <f>'[2]III_SAV-Details_NB'!X212</f>
        <v>0</v>
      </c>
      <c r="H206" s="281">
        <f t="shared" si="131"/>
        <v>0</v>
      </c>
      <c r="I206" s="281">
        <f>IF(con_EOGJahr=2025,'[2]III_SAV-Details_NB'!AA212,IF(con_EOGJahr=2026,'[2]III_SAV-Details_NB'!AB212,'[2]III_SAV-Details_NB'!AC212))</f>
        <v>0</v>
      </c>
      <c r="J206" s="282"/>
      <c r="K206" s="282"/>
      <c r="L206" s="282"/>
      <c r="M206" s="282"/>
      <c r="N206" s="282"/>
      <c r="O206" s="282"/>
      <c r="P206" s="52">
        <f t="shared" si="132"/>
        <v>0</v>
      </c>
      <c r="Q206" s="60"/>
      <c r="R206" s="53">
        <f t="shared" si="123"/>
        <v>0</v>
      </c>
      <c r="S206" s="59"/>
      <c r="T206" s="61"/>
      <c r="U206" s="342" t="str">
        <f t="shared" si="127"/>
        <v>k.A.</v>
      </c>
      <c r="V206" s="343" t="str">
        <f t="shared" si="124"/>
        <v>k.A.</v>
      </c>
      <c r="W206" s="343" t="str">
        <f>IFERROR(IF(OR($D206="",$E206=0,con_Ende=0),"k.A.",IF(VLOOKUP($D206,rng_ND,5,0)="Nein",VLOOKUP($D206,rng_ND,2,FALSE),MIN(VLOOKUP($D206,rng_ND,2,FALSE),A_Stammdaten!$B$19-D_SAV!$E206+1))),"k.A.")</f>
        <v>k.A.</v>
      </c>
      <c r="X206" s="343" t="str">
        <f t="shared" si="125"/>
        <v>k.A.</v>
      </c>
      <c r="Y206" s="62"/>
      <c r="Z206" s="48">
        <f t="shared" si="126"/>
        <v>0</v>
      </c>
      <c r="AA206" s="457"/>
      <c r="AB206" s="55">
        <f t="shared" si="133"/>
        <v>0</v>
      </c>
      <c r="AC206" s="55">
        <f>IF(A_Stammdaten!$B$25="ja",D_SAV!AA206,D_SAV!AB206)</f>
        <v>0</v>
      </c>
      <c r="AD206" s="478">
        <f>IF(AC206=0,0,IF(U206-(con_EOGJahr-D_SAV!E206)&lt;=0,AC206,AC206/V206))</f>
        <v>0</v>
      </c>
      <c r="AE206" s="478">
        <f>IFERROR(IF(AND(VLOOKUP(D206,rng_ND,5,FALSE)="Ja",D_SAV!T206="degressiv"),D_SAV!AC206*Y206/100,0),0)</f>
        <v>0</v>
      </c>
      <c r="AF206" s="55">
        <f>IFERROR(IF(VLOOKUP(D206,rng_ND,5,FALSE)="Ja",MAX(D_SAV!AD206:AE206),D_SAV!AD206),0)</f>
        <v>0</v>
      </c>
      <c r="AG206" s="55">
        <f t="shared" si="134"/>
        <v>0</v>
      </c>
      <c r="AH206" s="55">
        <f t="shared" si="135"/>
        <v>0</v>
      </c>
      <c r="AI206" s="55">
        <f t="shared" si="136"/>
        <v>0</v>
      </c>
      <c r="AJ206" s="55">
        <f t="shared" si="137"/>
        <v>0</v>
      </c>
      <c r="AK206" s="55">
        <f t="shared" si="128"/>
        <v>0</v>
      </c>
      <c r="AL206" s="55">
        <f t="shared" si="129"/>
        <v>0</v>
      </c>
      <c r="AM206" s="55">
        <f t="shared" si="130"/>
        <v>0</v>
      </c>
    </row>
    <row r="207" spans="1:39" x14ac:dyDescent="0.25">
      <c r="A207" s="47">
        <v>203</v>
      </c>
      <c r="B207" s="358" t="str">
        <f>IF(AND(E207&lt;&gt;0,D207&lt;&gt;0,F207&lt;&gt;0),IF(C207&lt;&gt;0,CONCATENATE(C207,"-AGr",VLOOKUP(D207,Listen!$A$2:$G$45,7,FALSE),"-",E207,"-",F207,),CONCATENATE("AGr",VLOOKUP(D207,Listen!$A$2:$G$45,7,FALSE),"-",E207,"-",F207)),"keine vollständige ID")</f>
        <v>keine vollständige ID</v>
      </c>
      <c r="C207" s="438">
        <f>'[2]III_SAV-Details_NB'!B213</f>
        <v>0</v>
      </c>
      <c r="D207" s="438">
        <f>'[2]III_SAV-Details_NB'!C213</f>
        <v>0</v>
      </c>
      <c r="E207" s="359">
        <f>'[2]III_SAV-Details_NB'!D213</f>
        <v>0</v>
      </c>
      <c r="F207" s="490"/>
      <c r="G207" s="281">
        <f>'[2]III_SAV-Details_NB'!X213</f>
        <v>0</v>
      </c>
      <c r="H207" s="281">
        <f t="shared" si="131"/>
        <v>0</v>
      </c>
      <c r="I207" s="281">
        <f>IF(con_EOGJahr=2025,'[2]III_SAV-Details_NB'!AA213,IF(con_EOGJahr=2026,'[2]III_SAV-Details_NB'!AB213,'[2]III_SAV-Details_NB'!AC213))</f>
        <v>0</v>
      </c>
      <c r="J207" s="282"/>
      <c r="K207" s="282"/>
      <c r="L207" s="282"/>
      <c r="M207" s="282"/>
      <c r="N207" s="282"/>
      <c r="O207" s="282"/>
      <c r="P207" s="52">
        <f t="shared" si="132"/>
        <v>0</v>
      </c>
      <c r="Q207" s="60"/>
      <c r="R207" s="53">
        <f t="shared" si="123"/>
        <v>0</v>
      </c>
      <c r="S207" s="59"/>
      <c r="T207" s="61"/>
      <c r="U207" s="342" t="str">
        <f t="shared" si="127"/>
        <v>k.A.</v>
      </c>
      <c r="V207" s="343" t="str">
        <f t="shared" si="124"/>
        <v>k.A.</v>
      </c>
      <c r="W207" s="343" t="str">
        <f>IFERROR(IF(OR($D207="",$E207=0,con_Ende=0),"k.A.",IF(VLOOKUP($D207,rng_ND,5,0)="Nein",VLOOKUP($D207,rng_ND,2,FALSE),MIN(VLOOKUP($D207,rng_ND,2,FALSE),A_Stammdaten!$B$19-D_SAV!$E207+1))),"k.A.")</f>
        <v>k.A.</v>
      </c>
      <c r="X207" s="343" t="str">
        <f t="shared" si="125"/>
        <v>k.A.</v>
      </c>
      <c r="Y207" s="62"/>
      <c r="Z207" s="48">
        <f t="shared" si="126"/>
        <v>0</v>
      </c>
      <c r="AA207" s="457"/>
      <c r="AB207" s="55">
        <f t="shared" si="133"/>
        <v>0</v>
      </c>
      <c r="AC207" s="55">
        <f>IF(A_Stammdaten!$B$25="ja",D_SAV!AA207,D_SAV!AB207)</f>
        <v>0</v>
      </c>
      <c r="AD207" s="478">
        <f>IF(AC207=0,0,IF(U207-(con_EOGJahr-D_SAV!E207)&lt;=0,AC207,AC207/V207))</f>
        <v>0</v>
      </c>
      <c r="AE207" s="478">
        <f>IFERROR(IF(AND(VLOOKUP(D207,rng_ND,5,FALSE)="Ja",D_SAV!T207="degressiv"),D_SAV!AC207*Y207/100,0),0)</f>
        <v>0</v>
      </c>
      <c r="AF207" s="55">
        <f>IFERROR(IF(VLOOKUP(D207,rng_ND,5,FALSE)="Ja",MAX(D_SAV!AD207:AE207),D_SAV!AD207),0)</f>
        <v>0</v>
      </c>
      <c r="AG207" s="55">
        <f t="shared" si="134"/>
        <v>0</v>
      </c>
      <c r="AH207" s="55">
        <f t="shared" si="135"/>
        <v>0</v>
      </c>
      <c r="AI207" s="55">
        <f t="shared" si="136"/>
        <v>0</v>
      </c>
      <c r="AJ207" s="55">
        <f t="shared" si="137"/>
        <v>0</v>
      </c>
      <c r="AK207" s="55">
        <f t="shared" si="128"/>
        <v>0</v>
      </c>
      <c r="AL207" s="55">
        <f t="shared" si="129"/>
        <v>0</v>
      </c>
      <c r="AM207" s="55">
        <f t="shared" si="130"/>
        <v>0</v>
      </c>
    </row>
    <row r="208" spans="1:39" x14ac:dyDescent="0.25">
      <c r="A208" s="47">
        <v>204</v>
      </c>
      <c r="B208" s="358" t="str">
        <f>IF(AND(E208&lt;&gt;0,D208&lt;&gt;0,F208&lt;&gt;0),IF(C208&lt;&gt;0,CONCATENATE(C208,"-AGr",VLOOKUP(D208,Listen!$A$2:$G$45,7,FALSE),"-",E208,"-",F208,),CONCATENATE("AGr",VLOOKUP(D208,Listen!$A$2:$G$45,7,FALSE),"-",E208,"-",F208)),"keine vollständige ID")</f>
        <v>keine vollständige ID</v>
      </c>
      <c r="C208" s="438">
        <f>'[2]III_SAV-Details_NB'!B214</f>
        <v>0</v>
      </c>
      <c r="D208" s="438">
        <f>'[2]III_SAV-Details_NB'!C214</f>
        <v>0</v>
      </c>
      <c r="E208" s="359">
        <f>'[2]III_SAV-Details_NB'!D214</f>
        <v>0</v>
      </c>
      <c r="F208" s="490"/>
      <c r="G208" s="281">
        <f>'[2]III_SAV-Details_NB'!X214</f>
        <v>0</v>
      </c>
      <c r="H208" s="281">
        <f t="shared" si="131"/>
        <v>0</v>
      </c>
      <c r="I208" s="281">
        <f>IF(con_EOGJahr=2025,'[2]III_SAV-Details_NB'!AA214,IF(con_EOGJahr=2026,'[2]III_SAV-Details_NB'!AB214,'[2]III_SAV-Details_NB'!AC214))</f>
        <v>0</v>
      </c>
      <c r="J208" s="282"/>
      <c r="K208" s="282"/>
      <c r="L208" s="282"/>
      <c r="M208" s="282"/>
      <c r="N208" s="282"/>
      <c r="O208" s="282"/>
      <c r="P208" s="52">
        <f t="shared" si="132"/>
        <v>0</v>
      </c>
      <c r="Q208" s="60"/>
      <c r="R208" s="53">
        <f t="shared" si="123"/>
        <v>0</v>
      </c>
      <c r="S208" s="59"/>
      <c r="T208" s="61"/>
      <c r="U208" s="342" t="str">
        <f t="shared" si="127"/>
        <v>k.A.</v>
      </c>
      <c r="V208" s="343" t="str">
        <f t="shared" si="124"/>
        <v>k.A.</v>
      </c>
      <c r="W208" s="343" t="str">
        <f>IFERROR(IF(OR($D208="",$E208=0,con_Ende=0),"k.A.",IF(VLOOKUP($D208,rng_ND,5,0)="Nein",VLOOKUP($D208,rng_ND,2,FALSE),MIN(VLOOKUP($D208,rng_ND,2,FALSE),A_Stammdaten!$B$19-D_SAV!$E208+1))),"k.A.")</f>
        <v>k.A.</v>
      </c>
      <c r="X208" s="343" t="str">
        <f t="shared" si="125"/>
        <v>k.A.</v>
      </c>
      <c r="Y208" s="62"/>
      <c r="Z208" s="48">
        <f t="shared" si="126"/>
        <v>0</v>
      </c>
      <c r="AA208" s="457"/>
      <c r="AB208" s="55">
        <f t="shared" si="133"/>
        <v>0</v>
      </c>
      <c r="AC208" s="55">
        <f>IF(A_Stammdaten!$B$25="ja",D_SAV!AA208,D_SAV!AB208)</f>
        <v>0</v>
      </c>
      <c r="AD208" s="478">
        <f>IF(AC208=0,0,IF(U208-(con_EOGJahr-D_SAV!E208)&lt;=0,AC208,AC208/V208))</f>
        <v>0</v>
      </c>
      <c r="AE208" s="478">
        <f>IFERROR(IF(AND(VLOOKUP(D208,rng_ND,5,FALSE)="Ja",D_SAV!T208="degressiv"),D_SAV!AC208*Y208/100,0),0)</f>
        <v>0</v>
      </c>
      <c r="AF208" s="55">
        <f>IFERROR(IF(VLOOKUP(D208,rng_ND,5,FALSE)="Ja",MAX(D_SAV!AD208:AE208),D_SAV!AD208),0)</f>
        <v>0</v>
      </c>
      <c r="AG208" s="55">
        <f t="shared" si="134"/>
        <v>0</v>
      </c>
      <c r="AH208" s="55">
        <f t="shared" si="135"/>
        <v>0</v>
      </c>
      <c r="AI208" s="55">
        <f t="shared" si="136"/>
        <v>0</v>
      </c>
      <c r="AJ208" s="55">
        <f t="shared" si="137"/>
        <v>0</v>
      </c>
      <c r="AK208" s="55">
        <f t="shared" si="128"/>
        <v>0</v>
      </c>
      <c r="AL208" s="55">
        <f t="shared" si="129"/>
        <v>0</v>
      </c>
      <c r="AM208" s="55">
        <f t="shared" si="130"/>
        <v>0</v>
      </c>
    </row>
    <row r="209" spans="1:39" x14ac:dyDescent="0.25">
      <c r="A209" s="47">
        <v>205</v>
      </c>
      <c r="B209" s="358" t="str">
        <f>IF(AND(E209&lt;&gt;0,D209&lt;&gt;0,F209&lt;&gt;0),IF(C209&lt;&gt;0,CONCATENATE(C209,"-AGr",VLOOKUP(D209,Listen!$A$2:$G$45,7,FALSE),"-",E209,"-",F209,),CONCATENATE("AGr",VLOOKUP(D209,Listen!$A$2:$G$45,7,FALSE),"-",E209,"-",F209)),"keine vollständige ID")</f>
        <v>keine vollständige ID</v>
      </c>
      <c r="C209" s="438">
        <f>'[2]III_SAV-Details_NB'!B215</f>
        <v>0</v>
      </c>
      <c r="D209" s="438">
        <f>'[2]III_SAV-Details_NB'!C215</f>
        <v>0</v>
      </c>
      <c r="E209" s="359">
        <f>'[2]III_SAV-Details_NB'!D215</f>
        <v>0</v>
      </c>
      <c r="F209" s="490"/>
      <c r="G209" s="281">
        <f>'[2]III_SAV-Details_NB'!X215</f>
        <v>0</v>
      </c>
      <c r="H209" s="281">
        <f t="shared" si="131"/>
        <v>0</v>
      </c>
      <c r="I209" s="281">
        <f>IF(con_EOGJahr=2025,'[2]III_SAV-Details_NB'!AA215,IF(con_EOGJahr=2026,'[2]III_SAV-Details_NB'!AB215,'[2]III_SAV-Details_NB'!AC215))</f>
        <v>0</v>
      </c>
      <c r="J209" s="282"/>
      <c r="K209" s="282"/>
      <c r="L209" s="282"/>
      <c r="M209" s="282"/>
      <c r="N209" s="282"/>
      <c r="O209" s="282"/>
      <c r="P209" s="52">
        <f t="shared" si="132"/>
        <v>0</v>
      </c>
      <c r="Q209" s="60"/>
      <c r="R209" s="53">
        <f t="shared" si="123"/>
        <v>0</v>
      </c>
      <c r="S209" s="59"/>
      <c r="T209" s="61"/>
      <c r="U209" s="342" t="str">
        <f t="shared" si="127"/>
        <v>k.A.</v>
      </c>
      <c r="V209" s="343" t="str">
        <f t="shared" si="124"/>
        <v>k.A.</v>
      </c>
      <c r="W209" s="343" t="str">
        <f>IFERROR(IF(OR($D209="",$E209=0,con_Ende=0),"k.A.",IF(VLOOKUP($D209,rng_ND,5,0)="Nein",VLOOKUP($D209,rng_ND,2,FALSE),MIN(VLOOKUP($D209,rng_ND,2,FALSE),A_Stammdaten!$B$19-D_SAV!$E209+1))),"k.A.")</f>
        <v>k.A.</v>
      </c>
      <c r="X209" s="343" t="str">
        <f t="shared" si="125"/>
        <v>k.A.</v>
      </c>
      <c r="Y209" s="62"/>
      <c r="Z209" s="48">
        <f t="shared" si="126"/>
        <v>0</v>
      </c>
      <c r="AA209" s="457"/>
      <c r="AB209" s="55">
        <f t="shared" si="133"/>
        <v>0</v>
      </c>
      <c r="AC209" s="55">
        <f>IF(A_Stammdaten!$B$25="ja",D_SAV!AA209,D_SAV!AB209)</f>
        <v>0</v>
      </c>
      <c r="AD209" s="478">
        <f>IF(AC209=0,0,IF(U209-(con_EOGJahr-D_SAV!E209)&lt;=0,AC209,AC209/V209))</f>
        <v>0</v>
      </c>
      <c r="AE209" s="478">
        <f>IFERROR(IF(AND(VLOOKUP(D209,rng_ND,5,FALSE)="Ja",D_SAV!T209="degressiv"),D_SAV!AC209*Y209/100,0),0)</f>
        <v>0</v>
      </c>
      <c r="AF209" s="55">
        <f>IFERROR(IF(VLOOKUP(D209,rng_ND,5,FALSE)="Ja",MAX(D_SAV!AD209:AE209),D_SAV!AD209),0)</f>
        <v>0</v>
      </c>
      <c r="AG209" s="55">
        <f t="shared" si="134"/>
        <v>0</v>
      </c>
      <c r="AH209" s="55">
        <f t="shared" si="135"/>
        <v>0</v>
      </c>
      <c r="AI209" s="55">
        <f t="shared" si="136"/>
        <v>0</v>
      </c>
      <c r="AJ209" s="55">
        <f t="shared" si="137"/>
        <v>0</v>
      </c>
      <c r="AK209" s="55">
        <f t="shared" si="128"/>
        <v>0</v>
      </c>
      <c r="AL209" s="55">
        <f t="shared" si="129"/>
        <v>0</v>
      </c>
      <c r="AM209" s="55">
        <f t="shared" si="130"/>
        <v>0</v>
      </c>
    </row>
    <row r="210" spans="1:39" x14ac:dyDescent="0.25">
      <c r="A210" s="47">
        <v>206</v>
      </c>
      <c r="B210" s="358" t="str">
        <f>IF(AND(E210&lt;&gt;0,D210&lt;&gt;0,F210&lt;&gt;0),IF(C210&lt;&gt;0,CONCATENATE(C210,"-AGr",VLOOKUP(D210,Listen!$A$2:$G$45,7,FALSE),"-",E210,"-",F210,),CONCATENATE("AGr",VLOOKUP(D210,Listen!$A$2:$G$45,7,FALSE),"-",E210,"-",F210)),"keine vollständige ID")</f>
        <v>keine vollständige ID</v>
      </c>
      <c r="C210" s="438">
        <f>'[2]III_SAV-Details_NB'!B216</f>
        <v>0</v>
      </c>
      <c r="D210" s="438">
        <f>'[2]III_SAV-Details_NB'!C216</f>
        <v>0</v>
      </c>
      <c r="E210" s="359">
        <f>'[2]III_SAV-Details_NB'!D216</f>
        <v>0</v>
      </c>
      <c r="F210" s="490"/>
      <c r="G210" s="281">
        <f>'[2]III_SAV-Details_NB'!X216</f>
        <v>0</v>
      </c>
      <c r="H210" s="281">
        <f t="shared" si="131"/>
        <v>0</v>
      </c>
      <c r="I210" s="281">
        <f>IF(con_EOGJahr=2025,'[2]III_SAV-Details_NB'!AA216,IF(con_EOGJahr=2026,'[2]III_SAV-Details_NB'!AB216,'[2]III_SAV-Details_NB'!AC216))</f>
        <v>0</v>
      </c>
      <c r="J210" s="282"/>
      <c r="K210" s="282"/>
      <c r="L210" s="282"/>
      <c r="M210" s="282"/>
      <c r="N210" s="282"/>
      <c r="O210" s="282"/>
      <c r="P210" s="52">
        <f t="shared" si="132"/>
        <v>0</v>
      </c>
      <c r="Q210" s="60"/>
      <c r="R210" s="53">
        <f t="shared" ref="R210:R273" si="138">P210+Q210</f>
        <v>0</v>
      </c>
      <c r="S210" s="59"/>
      <c r="T210" s="61"/>
      <c r="U210" s="342" t="str">
        <f t="shared" si="127"/>
        <v>k.A.</v>
      </c>
      <c r="V210" s="343" t="str">
        <f t="shared" ref="V210:V273" si="139">IFERROR(IF(OR($D210="",$E210=0,con_Ende=0,$U210=0),"k.A.",MAX($E210-con_EOGJahr+$U210,0)),"k.A.")</f>
        <v>k.A.</v>
      </c>
      <c r="W210" s="343" t="str">
        <f>IFERROR(IF(OR($D210="",$E210=0,con_Ende=0),"k.A.",IF(VLOOKUP($D210,rng_ND,5,0)="Nein",VLOOKUP($D210,rng_ND,2,FALSE),MIN(VLOOKUP($D210,rng_ND,2,FALSE),A_Stammdaten!$B$19-D_SAV!$E210+1))),"k.A.")</f>
        <v>k.A.</v>
      </c>
      <c r="X210" s="343" t="str">
        <f t="shared" ref="X210:X273" si="140">IFERROR(IF(OR($D210="",$E210=0,con_Ende=0),"k.A.",VLOOKUP($D210,rng_ND,3,FALSE)),"k.A.")</f>
        <v>k.A.</v>
      </c>
      <c r="Y210" s="62"/>
      <c r="Z210" s="48">
        <f t="shared" ref="Z210:Z273" si="141">IF(AND($E210&lt;2006,$E210&lt;&gt;0),IFERROR(VLOOKUP($E210,rng_Index,VLOOKUP($D210,rng_ND,4,FALSE)+1,FALSE),1),)</f>
        <v>0</v>
      </c>
      <c r="AA210" s="457"/>
      <c r="AB210" s="55">
        <f t="shared" si="133"/>
        <v>0</v>
      </c>
      <c r="AC210" s="55">
        <f>IF(A_Stammdaten!$B$25="ja",D_SAV!AA210,D_SAV!AB210)</f>
        <v>0</v>
      </c>
      <c r="AD210" s="478">
        <f>IF(AC210=0,0,IF(U210-(con_EOGJahr-D_SAV!E210)&lt;=0,AC210,AC210/V210))</f>
        <v>0</v>
      </c>
      <c r="AE210" s="478">
        <f>IFERROR(IF(AND(VLOOKUP(D210,rng_ND,5,FALSE)="Ja",D_SAV!T210="degressiv"),D_SAV!AC210*Y210/100,0),0)</f>
        <v>0</v>
      </c>
      <c r="AF210" s="55">
        <f>IFERROR(IF(VLOOKUP(D210,rng_ND,5,FALSE)="Ja",MAX(D_SAV!AD210:AE210),D_SAV!AD210),0)</f>
        <v>0</v>
      </c>
      <c r="AG210" s="55">
        <f t="shared" si="134"/>
        <v>0</v>
      </c>
      <c r="AH210" s="55">
        <f t="shared" si="135"/>
        <v>0</v>
      </c>
      <c r="AI210" s="55">
        <f t="shared" si="136"/>
        <v>0</v>
      </c>
      <c r="AJ210" s="55">
        <f t="shared" si="137"/>
        <v>0</v>
      </c>
      <c r="AK210" s="55">
        <f t="shared" si="128"/>
        <v>0</v>
      </c>
      <c r="AL210" s="55">
        <f t="shared" si="129"/>
        <v>0</v>
      </c>
      <c r="AM210" s="55">
        <f t="shared" si="130"/>
        <v>0</v>
      </c>
    </row>
    <row r="211" spans="1:39" x14ac:dyDescent="0.25">
      <c r="A211" s="47">
        <v>207</v>
      </c>
      <c r="B211" s="358" t="str">
        <f>IF(AND(E211&lt;&gt;0,D211&lt;&gt;0,F211&lt;&gt;0),IF(C211&lt;&gt;0,CONCATENATE(C211,"-AGr",VLOOKUP(D211,Listen!$A$2:$G$45,7,FALSE),"-",E211,"-",F211,),CONCATENATE("AGr",VLOOKUP(D211,Listen!$A$2:$G$45,7,FALSE),"-",E211,"-",F211)),"keine vollständige ID")</f>
        <v>keine vollständige ID</v>
      </c>
      <c r="C211" s="438">
        <f>'[2]III_SAV-Details_NB'!B217</f>
        <v>0</v>
      </c>
      <c r="D211" s="438">
        <f>'[2]III_SAV-Details_NB'!C217</f>
        <v>0</v>
      </c>
      <c r="E211" s="359">
        <f>'[2]III_SAV-Details_NB'!D217</f>
        <v>0</v>
      </c>
      <c r="F211" s="490"/>
      <c r="G211" s="281">
        <f>'[2]III_SAV-Details_NB'!X217</f>
        <v>0</v>
      </c>
      <c r="H211" s="281">
        <f t="shared" si="131"/>
        <v>0</v>
      </c>
      <c r="I211" s="281">
        <f>IF(con_EOGJahr=2025,'[2]III_SAV-Details_NB'!AA217,IF(con_EOGJahr=2026,'[2]III_SAV-Details_NB'!AB217,'[2]III_SAV-Details_NB'!AC217))</f>
        <v>0</v>
      </c>
      <c r="J211" s="282"/>
      <c r="K211" s="282"/>
      <c r="L211" s="282"/>
      <c r="M211" s="282"/>
      <c r="N211" s="282"/>
      <c r="O211" s="282"/>
      <c r="P211" s="52">
        <f t="shared" si="132"/>
        <v>0</v>
      </c>
      <c r="Q211" s="60"/>
      <c r="R211" s="53">
        <f t="shared" si="138"/>
        <v>0</v>
      </c>
      <c r="S211" s="59"/>
      <c r="T211" s="61"/>
      <c r="U211" s="342" t="str">
        <f t="shared" ref="U211:U274" si="142">+W211</f>
        <v>k.A.</v>
      </c>
      <c r="V211" s="343" t="str">
        <f t="shared" si="139"/>
        <v>k.A.</v>
      </c>
      <c r="W211" s="343" t="str">
        <f>IFERROR(IF(OR($D211="",$E211=0,con_Ende=0),"k.A.",IF(VLOOKUP($D211,rng_ND,5,0)="Nein",VLOOKUP($D211,rng_ND,2,FALSE),MIN(VLOOKUP($D211,rng_ND,2,FALSE),A_Stammdaten!$B$19-D_SAV!$E211+1))),"k.A.")</f>
        <v>k.A.</v>
      </c>
      <c r="X211" s="343" t="str">
        <f t="shared" si="140"/>
        <v>k.A.</v>
      </c>
      <c r="Y211" s="62"/>
      <c r="Z211" s="48">
        <f t="shared" si="141"/>
        <v>0</v>
      </c>
      <c r="AA211" s="457"/>
      <c r="AB211" s="55">
        <f t="shared" si="133"/>
        <v>0</v>
      </c>
      <c r="AC211" s="55">
        <f>IF(A_Stammdaten!$B$25="ja",D_SAV!AA211,D_SAV!AB211)</f>
        <v>0</v>
      </c>
      <c r="AD211" s="478">
        <f>IF(AC211=0,0,IF(U211-(con_EOGJahr-D_SAV!E211)&lt;=0,AC211,AC211/V211))</f>
        <v>0</v>
      </c>
      <c r="AE211" s="478">
        <f>IFERROR(IF(AND(VLOOKUP(D211,rng_ND,5,FALSE)="Ja",D_SAV!T211="degressiv"),D_SAV!AC211*Y211/100,0),0)</f>
        <v>0</v>
      </c>
      <c r="AF211" s="55">
        <f>IFERROR(IF(VLOOKUP(D211,rng_ND,5,FALSE)="Ja",MAX(D_SAV!AD211:AE211),D_SAV!AD211),0)</f>
        <v>0</v>
      </c>
      <c r="AG211" s="55">
        <f t="shared" si="134"/>
        <v>0</v>
      </c>
      <c r="AH211" s="55">
        <f t="shared" si="135"/>
        <v>0</v>
      </c>
      <c r="AI211" s="55">
        <f t="shared" si="136"/>
        <v>0</v>
      </c>
      <c r="AJ211" s="55">
        <f t="shared" si="137"/>
        <v>0</v>
      </c>
      <c r="AK211" s="55">
        <f t="shared" si="128"/>
        <v>0</v>
      </c>
      <c r="AL211" s="55">
        <f t="shared" si="129"/>
        <v>0</v>
      </c>
      <c r="AM211" s="55">
        <f t="shared" si="130"/>
        <v>0</v>
      </c>
    </row>
    <row r="212" spans="1:39" x14ac:dyDescent="0.25">
      <c r="A212" s="47">
        <v>208</v>
      </c>
      <c r="B212" s="358" t="str">
        <f>IF(AND(E212&lt;&gt;0,D212&lt;&gt;0,F212&lt;&gt;0),IF(C212&lt;&gt;0,CONCATENATE(C212,"-AGr",VLOOKUP(D212,Listen!$A$2:$G$45,7,FALSE),"-",E212,"-",F212,),CONCATENATE("AGr",VLOOKUP(D212,Listen!$A$2:$G$45,7,FALSE),"-",E212,"-",F212)),"keine vollständige ID")</f>
        <v>keine vollständige ID</v>
      </c>
      <c r="C212" s="438">
        <f>'[2]III_SAV-Details_NB'!B218</f>
        <v>0</v>
      </c>
      <c r="D212" s="438">
        <f>'[2]III_SAV-Details_NB'!C218</f>
        <v>0</v>
      </c>
      <c r="E212" s="359">
        <f>'[2]III_SAV-Details_NB'!D218</f>
        <v>0</v>
      </c>
      <c r="F212" s="490"/>
      <c r="G212" s="281">
        <f>'[2]III_SAV-Details_NB'!X218</f>
        <v>0</v>
      </c>
      <c r="H212" s="281">
        <f t="shared" si="131"/>
        <v>0</v>
      </c>
      <c r="I212" s="281">
        <f>IF(con_EOGJahr=2025,'[2]III_SAV-Details_NB'!AA218,IF(con_EOGJahr=2026,'[2]III_SAV-Details_NB'!AB218,'[2]III_SAV-Details_NB'!AC218))</f>
        <v>0</v>
      </c>
      <c r="J212" s="282"/>
      <c r="K212" s="282"/>
      <c r="L212" s="282"/>
      <c r="M212" s="282"/>
      <c r="N212" s="282"/>
      <c r="O212" s="282"/>
      <c r="P212" s="52">
        <f t="shared" si="132"/>
        <v>0</v>
      </c>
      <c r="Q212" s="60"/>
      <c r="R212" s="53">
        <f t="shared" si="138"/>
        <v>0</v>
      </c>
      <c r="S212" s="59"/>
      <c r="T212" s="61"/>
      <c r="U212" s="342" t="str">
        <f t="shared" si="142"/>
        <v>k.A.</v>
      </c>
      <c r="V212" s="343" t="str">
        <f t="shared" si="139"/>
        <v>k.A.</v>
      </c>
      <c r="W212" s="343" t="str">
        <f>IFERROR(IF(OR($D212="",$E212=0,con_Ende=0),"k.A.",IF(VLOOKUP($D212,rng_ND,5,0)="Nein",VLOOKUP($D212,rng_ND,2,FALSE),MIN(VLOOKUP($D212,rng_ND,2,FALSE),A_Stammdaten!$B$19-D_SAV!$E212+1))),"k.A.")</f>
        <v>k.A.</v>
      </c>
      <c r="X212" s="343" t="str">
        <f t="shared" si="140"/>
        <v>k.A.</v>
      </c>
      <c r="Y212" s="62"/>
      <c r="Z212" s="48">
        <f t="shared" si="141"/>
        <v>0</v>
      </c>
      <c r="AA212" s="457"/>
      <c r="AB212" s="55">
        <f t="shared" si="133"/>
        <v>0</v>
      </c>
      <c r="AC212" s="55">
        <f>IF(A_Stammdaten!$B$25="ja",D_SAV!AA212,D_SAV!AB212)</f>
        <v>0</v>
      </c>
      <c r="AD212" s="478">
        <f>IF(AC212=0,0,IF(U212-(con_EOGJahr-D_SAV!E212)&lt;=0,AC212,AC212/V212))</f>
        <v>0</v>
      </c>
      <c r="AE212" s="478">
        <f>IFERROR(IF(AND(VLOOKUP(D212,rng_ND,5,FALSE)="Ja",D_SAV!T212="degressiv"),D_SAV!AC212*Y212/100,0),0)</f>
        <v>0</v>
      </c>
      <c r="AF212" s="55">
        <f>IFERROR(IF(VLOOKUP(D212,rng_ND,5,FALSE)="Ja",MAX(D_SAV!AD212:AE212),D_SAV!AD212),0)</f>
        <v>0</v>
      </c>
      <c r="AG212" s="55">
        <f t="shared" si="134"/>
        <v>0</v>
      </c>
      <c r="AH212" s="55">
        <f t="shared" si="135"/>
        <v>0</v>
      </c>
      <c r="AI212" s="55">
        <f t="shared" si="136"/>
        <v>0</v>
      </c>
      <c r="AJ212" s="55">
        <f t="shared" si="137"/>
        <v>0</v>
      </c>
      <c r="AK212" s="55">
        <f t="shared" si="128"/>
        <v>0</v>
      </c>
      <c r="AL212" s="55">
        <f t="shared" si="129"/>
        <v>0</v>
      </c>
      <c r="AM212" s="55">
        <f t="shared" si="130"/>
        <v>0</v>
      </c>
    </row>
    <row r="213" spans="1:39" x14ac:dyDescent="0.25">
      <c r="A213" s="47">
        <v>209</v>
      </c>
      <c r="B213" s="358" t="str">
        <f>IF(AND(E213&lt;&gt;0,D213&lt;&gt;0,F213&lt;&gt;0),IF(C213&lt;&gt;0,CONCATENATE(C213,"-AGr",VLOOKUP(D213,Listen!$A$2:$G$45,7,FALSE),"-",E213,"-",F213,),CONCATENATE("AGr",VLOOKUP(D213,Listen!$A$2:$G$45,7,FALSE),"-",E213,"-",F213)),"keine vollständige ID")</f>
        <v>keine vollständige ID</v>
      </c>
      <c r="C213" s="438">
        <f>'[2]III_SAV-Details_NB'!B219</f>
        <v>0</v>
      </c>
      <c r="D213" s="438">
        <f>'[2]III_SAV-Details_NB'!C219</f>
        <v>0</v>
      </c>
      <c r="E213" s="359">
        <f>'[2]III_SAV-Details_NB'!D219</f>
        <v>0</v>
      </c>
      <c r="F213" s="490"/>
      <c r="G213" s="281">
        <f>'[2]III_SAV-Details_NB'!X219</f>
        <v>0</v>
      </c>
      <c r="H213" s="281">
        <f t="shared" si="131"/>
        <v>0</v>
      </c>
      <c r="I213" s="281">
        <f>IF(con_EOGJahr=2025,'[2]III_SAV-Details_NB'!AA219,IF(con_EOGJahr=2026,'[2]III_SAV-Details_NB'!AB219,'[2]III_SAV-Details_NB'!AC219))</f>
        <v>0</v>
      </c>
      <c r="J213" s="282"/>
      <c r="K213" s="282"/>
      <c r="L213" s="282"/>
      <c r="M213" s="282"/>
      <c r="N213" s="282"/>
      <c r="O213" s="282"/>
      <c r="P213" s="52">
        <f t="shared" si="132"/>
        <v>0</v>
      </c>
      <c r="Q213" s="60"/>
      <c r="R213" s="53">
        <f t="shared" si="138"/>
        <v>0</v>
      </c>
      <c r="S213" s="59"/>
      <c r="T213" s="61"/>
      <c r="U213" s="342" t="str">
        <f t="shared" si="142"/>
        <v>k.A.</v>
      </c>
      <c r="V213" s="343" t="str">
        <f t="shared" si="139"/>
        <v>k.A.</v>
      </c>
      <c r="W213" s="343" t="str">
        <f>IFERROR(IF(OR($D213="",$E213=0,con_Ende=0),"k.A.",IF(VLOOKUP($D213,rng_ND,5,0)="Nein",VLOOKUP($D213,rng_ND,2,FALSE),MIN(VLOOKUP($D213,rng_ND,2,FALSE),A_Stammdaten!$B$19-D_SAV!$E213+1))),"k.A.")</f>
        <v>k.A.</v>
      </c>
      <c r="X213" s="343" t="str">
        <f t="shared" si="140"/>
        <v>k.A.</v>
      </c>
      <c r="Y213" s="62"/>
      <c r="Z213" s="48">
        <f t="shared" si="141"/>
        <v>0</v>
      </c>
      <c r="AA213" s="457"/>
      <c r="AB213" s="55">
        <f t="shared" si="133"/>
        <v>0</v>
      </c>
      <c r="AC213" s="55">
        <f>IF(A_Stammdaten!$B$25="ja",D_SAV!AA213,D_SAV!AB213)</f>
        <v>0</v>
      </c>
      <c r="AD213" s="478">
        <f>IF(AC213=0,0,IF(U213-(con_EOGJahr-D_SAV!E213)&lt;=0,AC213,AC213/V213))</f>
        <v>0</v>
      </c>
      <c r="AE213" s="478">
        <f>IFERROR(IF(AND(VLOOKUP(D213,rng_ND,5,FALSE)="Ja",D_SAV!T213="degressiv"),D_SAV!AC213*Y213/100,0),0)</f>
        <v>0</v>
      </c>
      <c r="AF213" s="55">
        <f>IFERROR(IF(VLOOKUP(D213,rng_ND,5,FALSE)="Ja",MAX(D_SAV!AD213:AE213),D_SAV!AD213),0)</f>
        <v>0</v>
      </c>
      <c r="AG213" s="55">
        <f t="shared" si="134"/>
        <v>0</v>
      </c>
      <c r="AH213" s="55">
        <f t="shared" si="135"/>
        <v>0</v>
      </c>
      <c r="AI213" s="55">
        <f t="shared" si="136"/>
        <v>0</v>
      </c>
      <c r="AJ213" s="55">
        <f t="shared" si="137"/>
        <v>0</v>
      </c>
      <c r="AK213" s="55">
        <f t="shared" si="128"/>
        <v>0</v>
      </c>
      <c r="AL213" s="55">
        <f t="shared" si="129"/>
        <v>0</v>
      </c>
      <c r="AM213" s="55">
        <f t="shared" si="130"/>
        <v>0</v>
      </c>
    </row>
    <row r="214" spans="1:39" x14ac:dyDescent="0.25">
      <c r="A214" s="47">
        <v>210</v>
      </c>
      <c r="B214" s="358" t="str">
        <f>IF(AND(E214&lt;&gt;0,D214&lt;&gt;0,F214&lt;&gt;0),IF(C214&lt;&gt;0,CONCATENATE(C214,"-AGr",VLOOKUP(D214,Listen!$A$2:$G$45,7,FALSE),"-",E214,"-",F214,),CONCATENATE("AGr",VLOOKUP(D214,Listen!$A$2:$G$45,7,FALSE),"-",E214,"-",F214)),"keine vollständige ID")</f>
        <v>keine vollständige ID</v>
      </c>
      <c r="C214" s="438">
        <f>'[2]III_SAV-Details_NB'!B220</f>
        <v>0</v>
      </c>
      <c r="D214" s="438">
        <f>'[2]III_SAV-Details_NB'!C220</f>
        <v>0</v>
      </c>
      <c r="E214" s="359">
        <f>'[2]III_SAV-Details_NB'!D220</f>
        <v>0</v>
      </c>
      <c r="F214" s="490"/>
      <c r="G214" s="281">
        <f>'[2]III_SAV-Details_NB'!X220</f>
        <v>0</v>
      </c>
      <c r="H214" s="281">
        <f t="shared" si="131"/>
        <v>0</v>
      </c>
      <c r="I214" s="281">
        <f>IF(con_EOGJahr=2025,'[2]III_SAV-Details_NB'!AA220,IF(con_EOGJahr=2026,'[2]III_SAV-Details_NB'!AB220,'[2]III_SAV-Details_NB'!AC220))</f>
        <v>0</v>
      </c>
      <c r="J214" s="282"/>
      <c r="K214" s="282"/>
      <c r="L214" s="282"/>
      <c r="M214" s="282"/>
      <c r="N214" s="282"/>
      <c r="O214" s="282"/>
      <c r="P214" s="52">
        <f t="shared" si="132"/>
        <v>0</v>
      </c>
      <c r="Q214" s="60"/>
      <c r="R214" s="53">
        <f t="shared" si="138"/>
        <v>0</v>
      </c>
      <c r="S214" s="59"/>
      <c r="T214" s="61"/>
      <c r="U214" s="342" t="str">
        <f t="shared" si="142"/>
        <v>k.A.</v>
      </c>
      <c r="V214" s="343" t="str">
        <f t="shared" si="139"/>
        <v>k.A.</v>
      </c>
      <c r="W214" s="343" t="str">
        <f>IFERROR(IF(OR($D214="",$E214=0,con_Ende=0),"k.A.",IF(VLOOKUP($D214,rng_ND,5,0)="Nein",VLOOKUP($D214,rng_ND,2,FALSE),MIN(VLOOKUP($D214,rng_ND,2,FALSE),A_Stammdaten!$B$19-D_SAV!$E214+1))),"k.A.")</f>
        <v>k.A.</v>
      </c>
      <c r="X214" s="343" t="str">
        <f t="shared" si="140"/>
        <v>k.A.</v>
      </c>
      <c r="Y214" s="62"/>
      <c r="Z214" s="48">
        <f t="shared" si="141"/>
        <v>0</v>
      </c>
      <c r="AA214" s="457"/>
      <c r="AB214" s="55">
        <f t="shared" si="133"/>
        <v>0</v>
      </c>
      <c r="AC214" s="55">
        <f>IF(A_Stammdaten!$B$25="ja",D_SAV!AA214,D_SAV!AB214)</f>
        <v>0</v>
      </c>
      <c r="AD214" s="478">
        <f>IF(AC214=0,0,IF(U214-(con_EOGJahr-D_SAV!E214)&lt;=0,AC214,AC214/V214))</f>
        <v>0</v>
      </c>
      <c r="AE214" s="478">
        <f>IFERROR(IF(AND(VLOOKUP(D214,rng_ND,5,FALSE)="Ja",D_SAV!T214="degressiv"),D_SAV!AC214*Y214/100,0),0)</f>
        <v>0</v>
      </c>
      <c r="AF214" s="55">
        <f>IFERROR(IF(VLOOKUP(D214,rng_ND,5,FALSE)="Ja",MAX(D_SAV!AD214:AE214),D_SAV!AD214),0)</f>
        <v>0</v>
      </c>
      <c r="AG214" s="55">
        <f t="shared" si="134"/>
        <v>0</v>
      </c>
      <c r="AH214" s="55">
        <f t="shared" si="135"/>
        <v>0</v>
      </c>
      <c r="AI214" s="55">
        <f t="shared" si="136"/>
        <v>0</v>
      </c>
      <c r="AJ214" s="55">
        <f t="shared" si="137"/>
        <v>0</v>
      </c>
      <c r="AK214" s="55">
        <f t="shared" si="128"/>
        <v>0</v>
      </c>
      <c r="AL214" s="55">
        <f t="shared" si="129"/>
        <v>0</v>
      </c>
      <c r="AM214" s="55">
        <f t="shared" si="130"/>
        <v>0</v>
      </c>
    </row>
    <row r="215" spans="1:39" x14ac:dyDescent="0.25">
      <c r="A215" s="47">
        <v>211</v>
      </c>
      <c r="B215" s="358" t="str">
        <f>IF(AND(E215&lt;&gt;0,D215&lt;&gt;0,F215&lt;&gt;0),IF(C215&lt;&gt;0,CONCATENATE(C215,"-AGr",VLOOKUP(D215,Listen!$A$2:$G$45,7,FALSE),"-",E215,"-",F215,),CONCATENATE("AGr",VLOOKUP(D215,Listen!$A$2:$G$45,7,FALSE),"-",E215,"-",F215)),"keine vollständige ID")</f>
        <v>keine vollständige ID</v>
      </c>
      <c r="C215" s="438">
        <f>'[2]III_SAV-Details_NB'!B221</f>
        <v>0</v>
      </c>
      <c r="D215" s="438">
        <f>'[2]III_SAV-Details_NB'!C221</f>
        <v>0</v>
      </c>
      <c r="E215" s="359">
        <f>'[2]III_SAV-Details_NB'!D221</f>
        <v>0</v>
      </c>
      <c r="F215" s="490"/>
      <c r="G215" s="281">
        <f>'[2]III_SAV-Details_NB'!X221</f>
        <v>0</v>
      </c>
      <c r="H215" s="281">
        <f t="shared" si="131"/>
        <v>0</v>
      </c>
      <c r="I215" s="281">
        <f>IF(con_EOGJahr=2025,'[2]III_SAV-Details_NB'!AA221,IF(con_EOGJahr=2026,'[2]III_SAV-Details_NB'!AB221,'[2]III_SAV-Details_NB'!AC221))</f>
        <v>0</v>
      </c>
      <c r="J215" s="282"/>
      <c r="K215" s="282"/>
      <c r="L215" s="282"/>
      <c r="M215" s="282"/>
      <c r="N215" s="282"/>
      <c r="O215" s="282"/>
      <c r="P215" s="52">
        <f t="shared" si="132"/>
        <v>0</v>
      </c>
      <c r="Q215" s="60"/>
      <c r="R215" s="53">
        <f t="shared" si="138"/>
        <v>0</v>
      </c>
      <c r="S215" s="59"/>
      <c r="T215" s="61"/>
      <c r="U215" s="342" t="str">
        <f t="shared" si="142"/>
        <v>k.A.</v>
      </c>
      <c r="V215" s="343" t="str">
        <f t="shared" si="139"/>
        <v>k.A.</v>
      </c>
      <c r="W215" s="343" t="str">
        <f>IFERROR(IF(OR($D215="",$E215=0,con_Ende=0),"k.A.",IF(VLOOKUP($D215,rng_ND,5,0)="Nein",VLOOKUP($D215,rng_ND,2,FALSE),MIN(VLOOKUP($D215,rng_ND,2,FALSE),A_Stammdaten!$B$19-D_SAV!$E215+1))),"k.A.")</f>
        <v>k.A.</v>
      </c>
      <c r="X215" s="343" t="str">
        <f t="shared" si="140"/>
        <v>k.A.</v>
      </c>
      <c r="Y215" s="62"/>
      <c r="Z215" s="48">
        <f t="shared" si="141"/>
        <v>0</v>
      </c>
      <c r="AA215" s="457"/>
      <c r="AB215" s="55">
        <f t="shared" si="133"/>
        <v>0</v>
      </c>
      <c r="AC215" s="55">
        <f>IF(A_Stammdaten!$B$25="ja",D_SAV!AA215,D_SAV!AB215)</f>
        <v>0</v>
      </c>
      <c r="AD215" s="478">
        <f>IF(AC215=0,0,IF(U215-(con_EOGJahr-D_SAV!E215)&lt;=0,AC215,AC215/V215))</f>
        <v>0</v>
      </c>
      <c r="AE215" s="478">
        <f>IFERROR(IF(AND(VLOOKUP(D215,rng_ND,5,FALSE)="Ja",D_SAV!T215="degressiv"),D_SAV!AC215*Y215/100,0),0)</f>
        <v>0</v>
      </c>
      <c r="AF215" s="55">
        <f>IFERROR(IF(VLOOKUP(D215,rng_ND,5,FALSE)="Ja",MAX(D_SAV!AD215:AE215),D_SAV!AD215),0)</f>
        <v>0</v>
      </c>
      <c r="AG215" s="55">
        <f t="shared" si="134"/>
        <v>0</v>
      </c>
      <c r="AH215" s="55">
        <f t="shared" si="135"/>
        <v>0</v>
      </c>
      <c r="AI215" s="55">
        <f t="shared" si="136"/>
        <v>0</v>
      </c>
      <c r="AJ215" s="55">
        <f t="shared" si="137"/>
        <v>0</v>
      </c>
      <c r="AK215" s="55">
        <f t="shared" si="128"/>
        <v>0</v>
      </c>
      <c r="AL215" s="55">
        <f t="shared" si="129"/>
        <v>0</v>
      </c>
      <c r="AM215" s="55">
        <f t="shared" si="130"/>
        <v>0</v>
      </c>
    </row>
    <row r="216" spans="1:39" x14ac:dyDescent="0.25">
      <c r="A216" s="47">
        <v>212</v>
      </c>
      <c r="B216" s="358" t="str">
        <f>IF(AND(E216&lt;&gt;0,D216&lt;&gt;0,F216&lt;&gt;0),IF(C216&lt;&gt;0,CONCATENATE(C216,"-AGr",VLOOKUP(D216,Listen!$A$2:$G$45,7,FALSE),"-",E216,"-",F216,),CONCATENATE("AGr",VLOOKUP(D216,Listen!$A$2:$G$45,7,FALSE),"-",E216,"-",F216)),"keine vollständige ID")</f>
        <v>keine vollständige ID</v>
      </c>
      <c r="C216" s="438">
        <f>'[2]III_SAV-Details_NB'!B222</f>
        <v>0</v>
      </c>
      <c r="D216" s="438">
        <f>'[2]III_SAV-Details_NB'!C222</f>
        <v>0</v>
      </c>
      <c r="E216" s="359">
        <f>'[2]III_SAV-Details_NB'!D222</f>
        <v>0</v>
      </c>
      <c r="F216" s="490"/>
      <c r="G216" s="281">
        <f>'[2]III_SAV-Details_NB'!X222</f>
        <v>0</v>
      </c>
      <c r="H216" s="281">
        <f t="shared" si="131"/>
        <v>0</v>
      </c>
      <c r="I216" s="281">
        <f>IF(con_EOGJahr=2025,'[2]III_SAV-Details_NB'!AA222,IF(con_EOGJahr=2026,'[2]III_SAV-Details_NB'!AB222,'[2]III_SAV-Details_NB'!AC222))</f>
        <v>0</v>
      </c>
      <c r="J216" s="282"/>
      <c r="K216" s="282"/>
      <c r="L216" s="282"/>
      <c r="M216" s="282"/>
      <c r="N216" s="282"/>
      <c r="O216" s="282"/>
      <c r="P216" s="52">
        <f t="shared" si="132"/>
        <v>0</v>
      </c>
      <c r="Q216" s="60"/>
      <c r="R216" s="53">
        <f t="shared" si="138"/>
        <v>0</v>
      </c>
      <c r="S216" s="59"/>
      <c r="T216" s="61"/>
      <c r="U216" s="342" t="str">
        <f t="shared" si="142"/>
        <v>k.A.</v>
      </c>
      <c r="V216" s="343" t="str">
        <f t="shared" si="139"/>
        <v>k.A.</v>
      </c>
      <c r="W216" s="343" t="str">
        <f>IFERROR(IF(OR($D216="",$E216=0,con_Ende=0),"k.A.",IF(VLOOKUP($D216,rng_ND,5,0)="Nein",VLOOKUP($D216,rng_ND,2,FALSE),MIN(VLOOKUP($D216,rng_ND,2,FALSE),A_Stammdaten!$B$19-D_SAV!$E216+1))),"k.A.")</f>
        <v>k.A.</v>
      </c>
      <c r="X216" s="343" t="str">
        <f t="shared" si="140"/>
        <v>k.A.</v>
      </c>
      <c r="Y216" s="62"/>
      <c r="Z216" s="48">
        <f t="shared" si="141"/>
        <v>0</v>
      </c>
      <c r="AA216" s="457"/>
      <c r="AB216" s="55">
        <f t="shared" si="133"/>
        <v>0</v>
      </c>
      <c r="AC216" s="55">
        <f>IF(A_Stammdaten!$B$25="ja",D_SAV!AA216,D_SAV!AB216)</f>
        <v>0</v>
      </c>
      <c r="AD216" s="478">
        <f>IF(AC216=0,0,IF(U216-(con_EOGJahr-D_SAV!E216)&lt;=0,AC216,AC216/V216))</f>
        <v>0</v>
      </c>
      <c r="AE216" s="478">
        <f>IFERROR(IF(AND(VLOOKUP(D216,rng_ND,5,FALSE)="Ja",D_SAV!T216="degressiv"),D_SAV!AC216*Y216/100,0),0)</f>
        <v>0</v>
      </c>
      <c r="AF216" s="55">
        <f>IFERROR(IF(VLOOKUP(D216,rng_ND,5,FALSE)="Ja",MAX(D_SAV!AD216:AE216),D_SAV!AD216),0)</f>
        <v>0</v>
      </c>
      <c r="AG216" s="55">
        <f t="shared" si="134"/>
        <v>0</v>
      </c>
      <c r="AH216" s="55">
        <f t="shared" si="135"/>
        <v>0</v>
      </c>
      <c r="AI216" s="55">
        <f t="shared" si="136"/>
        <v>0</v>
      </c>
      <c r="AJ216" s="55">
        <f t="shared" si="137"/>
        <v>0</v>
      </c>
      <c r="AK216" s="55">
        <f t="shared" si="128"/>
        <v>0</v>
      </c>
      <c r="AL216" s="55">
        <f t="shared" si="129"/>
        <v>0</v>
      </c>
      <c r="AM216" s="55">
        <f t="shared" si="130"/>
        <v>0</v>
      </c>
    </row>
    <row r="217" spans="1:39" x14ac:dyDescent="0.25">
      <c r="A217" s="47">
        <v>213</v>
      </c>
      <c r="B217" s="358" t="str">
        <f>IF(AND(E217&lt;&gt;0,D217&lt;&gt;0,F217&lt;&gt;0),IF(C217&lt;&gt;0,CONCATENATE(C217,"-AGr",VLOOKUP(D217,Listen!$A$2:$G$45,7,FALSE),"-",E217,"-",F217,),CONCATENATE("AGr",VLOOKUP(D217,Listen!$A$2:$G$45,7,FALSE),"-",E217,"-",F217)),"keine vollständige ID")</f>
        <v>keine vollständige ID</v>
      </c>
      <c r="C217" s="438">
        <f>'[2]III_SAV-Details_NB'!B223</f>
        <v>0</v>
      </c>
      <c r="D217" s="438">
        <f>'[2]III_SAV-Details_NB'!C223</f>
        <v>0</v>
      </c>
      <c r="E217" s="359">
        <f>'[2]III_SAV-Details_NB'!D223</f>
        <v>0</v>
      </c>
      <c r="F217" s="490"/>
      <c r="G217" s="281">
        <f>'[2]III_SAV-Details_NB'!X223</f>
        <v>0</v>
      </c>
      <c r="H217" s="281">
        <f t="shared" si="131"/>
        <v>0</v>
      </c>
      <c r="I217" s="281">
        <f>IF(con_EOGJahr=2025,'[2]III_SAV-Details_NB'!AA223,IF(con_EOGJahr=2026,'[2]III_SAV-Details_NB'!AB223,'[2]III_SAV-Details_NB'!AC223))</f>
        <v>0</v>
      </c>
      <c r="J217" s="282"/>
      <c r="K217" s="282"/>
      <c r="L217" s="282"/>
      <c r="M217" s="282"/>
      <c r="N217" s="282"/>
      <c r="O217" s="282"/>
      <c r="P217" s="52">
        <f t="shared" si="132"/>
        <v>0</v>
      </c>
      <c r="Q217" s="60"/>
      <c r="R217" s="53">
        <f t="shared" si="138"/>
        <v>0</v>
      </c>
      <c r="S217" s="59"/>
      <c r="T217" s="61"/>
      <c r="U217" s="342" t="str">
        <f t="shared" si="142"/>
        <v>k.A.</v>
      </c>
      <c r="V217" s="343" t="str">
        <f t="shared" si="139"/>
        <v>k.A.</v>
      </c>
      <c r="W217" s="343" t="str">
        <f>IFERROR(IF(OR($D217="",$E217=0,con_Ende=0),"k.A.",IF(VLOOKUP($D217,rng_ND,5,0)="Nein",VLOOKUP($D217,rng_ND,2,FALSE),MIN(VLOOKUP($D217,rng_ND,2,FALSE),A_Stammdaten!$B$19-D_SAV!$E217+1))),"k.A.")</f>
        <v>k.A.</v>
      </c>
      <c r="X217" s="343" t="str">
        <f t="shared" si="140"/>
        <v>k.A.</v>
      </c>
      <c r="Y217" s="62"/>
      <c r="Z217" s="48">
        <f t="shared" si="141"/>
        <v>0</v>
      </c>
      <c r="AA217" s="457"/>
      <c r="AB217" s="55">
        <f t="shared" si="133"/>
        <v>0</v>
      </c>
      <c r="AC217" s="55">
        <f>IF(A_Stammdaten!$B$25="ja",D_SAV!AA217,D_SAV!AB217)</f>
        <v>0</v>
      </c>
      <c r="AD217" s="478">
        <f>IF(AC217=0,0,IF(U217-(con_EOGJahr-D_SAV!E217)&lt;=0,AC217,AC217/V217))</f>
        <v>0</v>
      </c>
      <c r="AE217" s="478">
        <f>IFERROR(IF(AND(VLOOKUP(D217,rng_ND,5,FALSE)="Ja",D_SAV!T217="degressiv"),D_SAV!AC217*Y217/100,0),0)</f>
        <v>0</v>
      </c>
      <c r="AF217" s="55">
        <f>IFERROR(IF(VLOOKUP(D217,rng_ND,5,FALSE)="Ja",MAX(D_SAV!AD217:AE217),D_SAV!AD217),0)</f>
        <v>0</v>
      </c>
      <c r="AG217" s="55">
        <f t="shared" si="134"/>
        <v>0</v>
      </c>
      <c r="AH217" s="55">
        <f t="shared" si="135"/>
        <v>0</v>
      </c>
      <c r="AI217" s="55">
        <f t="shared" si="136"/>
        <v>0</v>
      </c>
      <c r="AJ217" s="55">
        <f t="shared" si="137"/>
        <v>0</v>
      </c>
      <c r="AK217" s="55">
        <f t="shared" si="128"/>
        <v>0</v>
      </c>
      <c r="AL217" s="55">
        <f t="shared" si="129"/>
        <v>0</v>
      </c>
      <c r="AM217" s="55">
        <f t="shared" si="130"/>
        <v>0</v>
      </c>
    </row>
    <row r="218" spans="1:39" x14ac:dyDescent="0.25">
      <c r="A218" s="47">
        <v>214</v>
      </c>
      <c r="B218" s="358" t="str">
        <f>IF(AND(E218&lt;&gt;0,D218&lt;&gt;0,F218&lt;&gt;0),IF(C218&lt;&gt;0,CONCATENATE(C218,"-AGr",VLOOKUP(D218,Listen!$A$2:$G$45,7,FALSE),"-",E218,"-",F218,),CONCATENATE("AGr",VLOOKUP(D218,Listen!$A$2:$G$45,7,FALSE),"-",E218,"-",F218)),"keine vollständige ID")</f>
        <v>keine vollständige ID</v>
      </c>
      <c r="C218" s="438">
        <f>'[2]III_SAV-Details_NB'!B224</f>
        <v>0</v>
      </c>
      <c r="D218" s="438">
        <f>'[2]III_SAV-Details_NB'!C224</f>
        <v>0</v>
      </c>
      <c r="E218" s="359">
        <f>'[2]III_SAV-Details_NB'!D224</f>
        <v>0</v>
      </c>
      <c r="F218" s="490"/>
      <c r="G218" s="281">
        <f>'[2]III_SAV-Details_NB'!X224</f>
        <v>0</v>
      </c>
      <c r="H218" s="281">
        <f t="shared" si="131"/>
        <v>0</v>
      </c>
      <c r="I218" s="281">
        <f>IF(con_EOGJahr=2025,'[2]III_SAV-Details_NB'!AA224,IF(con_EOGJahr=2026,'[2]III_SAV-Details_NB'!AB224,'[2]III_SAV-Details_NB'!AC224))</f>
        <v>0</v>
      </c>
      <c r="J218" s="282"/>
      <c r="K218" s="282"/>
      <c r="L218" s="282"/>
      <c r="M218" s="282"/>
      <c r="N218" s="282"/>
      <c r="O218" s="282"/>
      <c r="P218" s="52">
        <f t="shared" si="132"/>
        <v>0</v>
      </c>
      <c r="Q218" s="60"/>
      <c r="R218" s="53">
        <f t="shared" si="138"/>
        <v>0</v>
      </c>
      <c r="S218" s="59"/>
      <c r="T218" s="61"/>
      <c r="U218" s="342" t="str">
        <f t="shared" si="142"/>
        <v>k.A.</v>
      </c>
      <c r="V218" s="343" t="str">
        <f t="shared" si="139"/>
        <v>k.A.</v>
      </c>
      <c r="W218" s="343" t="str">
        <f>IFERROR(IF(OR($D218="",$E218=0,con_Ende=0),"k.A.",IF(VLOOKUP($D218,rng_ND,5,0)="Nein",VLOOKUP($D218,rng_ND,2,FALSE),MIN(VLOOKUP($D218,rng_ND,2,FALSE),A_Stammdaten!$B$19-D_SAV!$E218+1))),"k.A.")</f>
        <v>k.A.</v>
      </c>
      <c r="X218" s="343" t="str">
        <f t="shared" si="140"/>
        <v>k.A.</v>
      </c>
      <c r="Y218" s="62"/>
      <c r="Z218" s="48">
        <f t="shared" si="141"/>
        <v>0</v>
      </c>
      <c r="AA218" s="457"/>
      <c r="AB218" s="55">
        <f t="shared" si="133"/>
        <v>0</v>
      </c>
      <c r="AC218" s="55">
        <f>IF(A_Stammdaten!$B$25="ja",D_SAV!AA218,D_SAV!AB218)</f>
        <v>0</v>
      </c>
      <c r="AD218" s="478">
        <f>IF(AC218=0,0,IF(U218-(con_EOGJahr-D_SAV!E218)&lt;=0,AC218,AC218/V218))</f>
        <v>0</v>
      </c>
      <c r="AE218" s="478">
        <f>IFERROR(IF(AND(VLOOKUP(D218,rng_ND,5,FALSE)="Ja",D_SAV!T218="degressiv"),D_SAV!AC218*Y218/100,0),0)</f>
        <v>0</v>
      </c>
      <c r="AF218" s="55">
        <f>IFERROR(IF(VLOOKUP(D218,rng_ND,5,FALSE)="Ja",MAX(D_SAV!AD218:AE218),D_SAV!AD218),0)</f>
        <v>0</v>
      </c>
      <c r="AG218" s="55">
        <f t="shared" si="134"/>
        <v>0</v>
      </c>
      <c r="AH218" s="55">
        <f t="shared" si="135"/>
        <v>0</v>
      </c>
      <c r="AI218" s="55">
        <f t="shared" si="136"/>
        <v>0</v>
      </c>
      <c r="AJ218" s="55">
        <f t="shared" si="137"/>
        <v>0</v>
      </c>
      <c r="AK218" s="55">
        <f t="shared" si="128"/>
        <v>0</v>
      </c>
      <c r="AL218" s="55">
        <f t="shared" si="129"/>
        <v>0</v>
      </c>
      <c r="AM218" s="55">
        <f t="shared" si="130"/>
        <v>0</v>
      </c>
    </row>
    <row r="219" spans="1:39" x14ac:dyDescent="0.25">
      <c r="A219" s="47">
        <v>215</v>
      </c>
      <c r="B219" s="358" t="str">
        <f>IF(AND(E219&lt;&gt;0,D219&lt;&gt;0,F219&lt;&gt;0),IF(C219&lt;&gt;0,CONCATENATE(C219,"-AGr",VLOOKUP(D219,Listen!$A$2:$G$45,7,FALSE),"-",E219,"-",F219,),CONCATENATE("AGr",VLOOKUP(D219,Listen!$A$2:$G$45,7,FALSE),"-",E219,"-",F219)),"keine vollständige ID")</f>
        <v>keine vollständige ID</v>
      </c>
      <c r="C219" s="438">
        <f>'[2]III_SAV-Details_NB'!B225</f>
        <v>0</v>
      </c>
      <c r="D219" s="438">
        <f>'[2]III_SAV-Details_NB'!C225</f>
        <v>0</v>
      </c>
      <c r="E219" s="359">
        <f>'[2]III_SAV-Details_NB'!D225</f>
        <v>0</v>
      </c>
      <c r="F219" s="490"/>
      <c r="G219" s="281">
        <f>'[2]III_SAV-Details_NB'!X225</f>
        <v>0</v>
      </c>
      <c r="H219" s="281">
        <f t="shared" si="131"/>
        <v>0</v>
      </c>
      <c r="I219" s="281">
        <f>IF(con_EOGJahr=2025,'[2]III_SAV-Details_NB'!AA225,IF(con_EOGJahr=2026,'[2]III_SAV-Details_NB'!AB225,'[2]III_SAV-Details_NB'!AC225))</f>
        <v>0</v>
      </c>
      <c r="J219" s="282"/>
      <c r="K219" s="282"/>
      <c r="L219" s="282"/>
      <c r="M219" s="282"/>
      <c r="N219" s="282"/>
      <c r="O219" s="282"/>
      <c r="P219" s="52">
        <f t="shared" si="132"/>
        <v>0</v>
      </c>
      <c r="Q219" s="60"/>
      <c r="R219" s="53">
        <f t="shared" si="138"/>
        <v>0</v>
      </c>
      <c r="S219" s="59"/>
      <c r="T219" s="61"/>
      <c r="U219" s="342" t="str">
        <f t="shared" si="142"/>
        <v>k.A.</v>
      </c>
      <c r="V219" s="343" t="str">
        <f t="shared" si="139"/>
        <v>k.A.</v>
      </c>
      <c r="W219" s="343" t="str">
        <f>IFERROR(IF(OR($D219="",$E219=0,con_Ende=0),"k.A.",IF(VLOOKUP($D219,rng_ND,5,0)="Nein",VLOOKUP($D219,rng_ND,2,FALSE),MIN(VLOOKUP($D219,rng_ND,2,FALSE),A_Stammdaten!$B$19-D_SAV!$E219+1))),"k.A.")</f>
        <v>k.A.</v>
      </c>
      <c r="X219" s="343" t="str">
        <f t="shared" si="140"/>
        <v>k.A.</v>
      </c>
      <c r="Y219" s="62"/>
      <c r="Z219" s="48">
        <f t="shared" si="141"/>
        <v>0</v>
      </c>
      <c r="AA219" s="457"/>
      <c r="AB219" s="55">
        <f t="shared" si="133"/>
        <v>0</v>
      </c>
      <c r="AC219" s="55">
        <f>IF(A_Stammdaten!$B$25="ja",D_SAV!AA219,D_SAV!AB219)</f>
        <v>0</v>
      </c>
      <c r="AD219" s="478">
        <f>IF(AC219=0,0,IF(U219-(con_EOGJahr-D_SAV!E219)&lt;=0,AC219,AC219/V219))</f>
        <v>0</v>
      </c>
      <c r="AE219" s="478">
        <f>IFERROR(IF(AND(VLOOKUP(D219,rng_ND,5,FALSE)="Ja",D_SAV!T219="degressiv"),D_SAV!AC219*Y219/100,0),0)</f>
        <v>0</v>
      </c>
      <c r="AF219" s="55">
        <f>IFERROR(IF(VLOOKUP(D219,rng_ND,5,FALSE)="Ja",MAX(D_SAV!AD219:AE219),D_SAV!AD219),0)</f>
        <v>0</v>
      </c>
      <c r="AG219" s="55">
        <f t="shared" si="134"/>
        <v>0</v>
      </c>
      <c r="AH219" s="55">
        <f t="shared" si="135"/>
        <v>0</v>
      </c>
      <c r="AI219" s="55">
        <f t="shared" si="136"/>
        <v>0</v>
      </c>
      <c r="AJ219" s="55">
        <f t="shared" si="137"/>
        <v>0</v>
      </c>
      <c r="AK219" s="55">
        <f t="shared" si="128"/>
        <v>0</v>
      </c>
      <c r="AL219" s="55">
        <f t="shared" si="129"/>
        <v>0</v>
      </c>
      <c r="AM219" s="55">
        <f t="shared" si="130"/>
        <v>0</v>
      </c>
    </row>
    <row r="220" spans="1:39" x14ac:dyDescent="0.25">
      <c r="A220" s="47">
        <v>216</v>
      </c>
      <c r="B220" s="358" t="str">
        <f>IF(AND(E220&lt;&gt;0,D220&lt;&gt;0,F220&lt;&gt;0),IF(C220&lt;&gt;0,CONCATENATE(C220,"-AGr",VLOOKUP(D220,Listen!$A$2:$G$45,7,FALSE),"-",E220,"-",F220,),CONCATENATE("AGr",VLOOKUP(D220,Listen!$A$2:$G$45,7,FALSE),"-",E220,"-",F220)),"keine vollständige ID")</f>
        <v>keine vollständige ID</v>
      </c>
      <c r="C220" s="438">
        <f>'[2]III_SAV-Details_NB'!B226</f>
        <v>0</v>
      </c>
      <c r="D220" s="438">
        <f>'[2]III_SAV-Details_NB'!C226</f>
        <v>0</v>
      </c>
      <c r="E220" s="359">
        <f>'[2]III_SAV-Details_NB'!D226</f>
        <v>0</v>
      </c>
      <c r="F220" s="490"/>
      <c r="G220" s="281">
        <f>'[2]III_SAV-Details_NB'!X226</f>
        <v>0</v>
      </c>
      <c r="H220" s="281">
        <f t="shared" si="131"/>
        <v>0</v>
      </c>
      <c r="I220" s="281">
        <f>IF(con_EOGJahr=2025,'[2]III_SAV-Details_NB'!AA226,IF(con_EOGJahr=2026,'[2]III_SAV-Details_NB'!AB226,'[2]III_SAV-Details_NB'!AC226))</f>
        <v>0</v>
      </c>
      <c r="J220" s="282"/>
      <c r="K220" s="282"/>
      <c r="L220" s="282"/>
      <c r="M220" s="282"/>
      <c r="N220" s="282"/>
      <c r="O220" s="282"/>
      <c r="P220" s="52">
        <f t="shared" si="132"/>
        <v>0</v>
      </c>
      <c r="Q220" s="60"/>
      <c r="R220" s="53">
        <f t="shared" si="138"/>
        <v>0</v>
      </c>
      <c r="S220" s="59"/>
      <c r="T220" s="61"/>
      <c r="U220" s="342" t="str">
        <f t="shared" si="142"/>
        <v>k.A.</v>
      </c>
      <c r="V220" s="343" t="str">
        <f t="shared" si="139"/>
        <v>k.A.</v>
      </c>
      <c r="W220" s="343" t="str">
        <f>IFERROR(IF(OR($D220="",$E220=0,con_Ende=0),"k.A.",IF(VLOOKUP($D220,rng_ND,5,0)="Nein",VLOOKUP($D220,rng_ND,2,FALSE),MIN(VLOOKUP($D220,rng_ND,2,FALSE),A_Stammdaten!$B$19-D_SAV!$E220+1))),"k.A.")</f>
        <v>k.A.</v>
      </c>
      <c r="X220" s="343" t="str">
        <f t="shared" si="140"/>
        <v>k.A.</v>
      </c>
      <c r="Y220" s="62"/>
      <c r="Z220" s="48">
        <f t="shared" si="141"/>
        <v>0</v>
      </c>
      <c r="AA220" s="457"/>
      <c r="AB220" s="55">
        <f t="shared" si="133"/>
        <v>0</v>
      </c>
      <c r="AC220" s="55">
        <f>IF(A_Stammdaten!$B$25="ja",D_SAV!AA220,D_SAV!AB220)</f>
        <v>0</v>
      </c>
      <c r="AD220" s="478">
        <f>IF(AC220=0,0,IF(U220-(con_EOGJahr-D_SAV!E220)&lt;=0,AC220,AC220/V220))</f>
        <v>0</v>
      </c>
      <c r="AE220" s="478">
        <f>IFERROR(IF(AND(VLOOKUP(D220,rng_ND,5,FALSE)="Ja",D_SAV!T220="degressiv"),D_SAV!AC220*Y220/100,0),0)</f>
        <v>0</v>
      </c>
      <c r="AF220" s="55">
        <f>IFERROR(IF(VLOOKUP(D220,rng_ND,5,FALSE)="Ja",MAX(D_SAV!AD220:AE220),D_SAV!AD220),0)</f>
        <v>0</v>
      </c>
      <c r="AG220" s="55">
        <f t="shared" si="134"/>
        <v>0</v>
      </c>
      <c r="AH220" s="55">
        <f t="shared" si="135"/>
        <v>0</v>
      </c>
      <c r="AI220" s="55">
        <f t="shared" si="136"/>
        <v>0</v>
      </c>
      <c r="AJ220" s="55">
        <f t="shared" si="137"/>
        <v>0</v>
      </c>
      <c r="AK220" s="55">
        <f t="shared" si="128"/>
        <v>0</v>
      </c>
      <c r="AL220" s="55">
        <f t="shared" si="129"/>
        <v>0</v>
      </c>
      <c r="AM220" s="55">
        <f t="shared" si="130"/>
        <v>0</v>
      </c>
    </row>
    <row r="221" spans="1:39" x14ac:dyDescent="0.25">
      <c r="A221" s="47">
        <v>217</v>
      </c>
      <c r="B221" s="358" t="str">
        <f>IF(AND(E221&lt;&gt;0,D221&lt;&gt;0,F221&lt;&gt;0),IF(C221&lt;&gt;0,CONCATENATE(C221,"-AGr",VLOOKUP(D221,Listen!$A$2:$G$45,7,FALSE),"-",E221,"-",F221,),CONCATENATE("AGr",VLOOKUP(D221,Listen!$A$2:$G$45,7,FALSE),"-",E221,"-",F221)),"keine vollständige ID")</f>
        <v>keine vollständige ID</v>
      </c>
      <c r="C221" s="438">
        <f>'[2]III_SAV-Details_NB'!B227</f>
        <v>0</v>
      </c>
      <c r="D221" s="438">
        <f>'[2]III_SAV-Details_NB'!C227</f>
        <v>0</v>
      </c>
      <c r="E221" s="359">
        <f>'[2]III_SAV-Details_NB'!D227</f>
        <v>0</v>
      </c>
      <c r="F221" s="490"/>
      <c r="G221" s="281">
        <f>'[2]III_SAV-Details_NB'!X227</f>
        <v>0</v>
      </c>
      <c r="H221" s="281">
        <f t="shared" si="131"/>
        <v>0</v>
      </c>
      <c r="I221" s="281">
        <f>IF(con_EOGJahr=2025,'[2]III_SAV-Details_NB'!AA227,IF(con_EOGJahr=2026,'[2]III_SAV-Details_NB'!AB227,'[2]III_SAV-Details_NB'!AC227))</f>
        <v>0</v>
      </c>
      <c r="J221" s="282"/>
      <c r="K221" s="282"/>
      <c r="L221" s="282"/>
      <c r="M221" s="282"/>
      <c r="N221" s="282"/>
      <c r="O221" s="282"/>
      <c r="P221" s="52">
        <f t="shared" si="132"/>
        <v>0</v>
      </c>
      <c r="Q221" s="60"/>
      <c r="R221" s="53">
        <f t="shared" si="138"/>
        <v>0</v>
      </c>
      <c r="S221" s="59"/>
      <c r="T221" s="61"/>
      <c r="U221" s="342" t="str">
        <f t="shared" si="142"/>
        <v>k.A.</v>
      </c>
      <c r="V221" s="343" t="str">
        <f t="shared" si="139"/>
        <v>k.A.</v>
      </c>
      <c r="W221" s="343" t="str">
        <f>IFERROR(IF(OR($D221="",$E221=0,con_Ende=0),"k.A.",IF(VLOOKUP($D221,rng_ND,5,0)="Nein",VLOOKUP($D221,rng_ND,2,FALSE),MIN(VLOOKUP($D221,rng_ND,2,FALSE),A_Stammdaten!$B$19-D_SAV!$E221+1))),"k.A.")</f>
        <v>k.A.</v>
      </c>
      <c r="X221" s="343" t="str">
        <f t="shared" si="140"/>
        <v>k.A.</v>
      </c>
      <c r="Y221" s="62"/>
      <c r="Z221" s="48">
        <f t="shared" si="141"/>
        <v>0</v>
      </c>
      <c r="AA221" s="457"/>
      <c r="AB221" s="55">
        <f t="shared" si="133"/>
        <v>0</v>
      </c>
      <c r="AC221" s="55">
        <f>IF(A_Stammdaten!$B$25="ja",D_SAV!AA221,D_SAV!AB221)</f>
        <v>0</v>
      </c>
      <c r="AD221" s="478">
        <f>IF(AC221=0,0,IF(U221-(con_EOGJahr-D_SAV!E221)&lt;=0,AC221,AC221/V221))</f>
        <v>0</v>
      </c>
      <c r="AE221" s="478">
        <f>IFERROR(IF(AND(VLOOKUP(D221,rng_ND,5,FALSE)="Ja",D_SAV!T221="degressiv"),D_SAV!AC221*Y221/100,0),0)</f>
        <v>0</v>
      </c>
      <c r="AF221" s="55">
        <f>IFERROR(IF(VLOOKUP(D221,rng_ND,5,FALSE)="Ja",MAX(D_SAV!AD221:AE221),D_SAV!AD221),0)</f>
        <v>0</v>
      </c>
      <c r="AG221" s="55">
        <f t="shared" si="134"/>
        <v>0</v>
      </c>
      <c r="AH221" s="55">
        <f t="shared" si="135"/>
        <v>0</v>
      </c>
      <c r="AI221" s="55">
        <f t="shared" si="136"/>
        <v>0</v>
      </c>
      <c r="AJ221" s="55">
        <f t="shared" si="137"/>
        <v>0</v>
      </c>
      <c r="AK221" s="55">
        <f t="shared" si="128"/>
        <v>0</v>
      </c>
      <c r="AL221" s="55">
        <f t="shared" si="129"/>
        <v>0</v>
      </c>
      <c r="AM221" s="55">
        <f t="shared" si="130"/>
        <v>0</v>
      </c>
    </row>
    <row r="222" spans="1:39" x14ac:dyDescent="0.25">
      <c r="A222" s="47">
        <v>218</v>
      </c>
      <c r="B222" s="358" t="str">
        <f>IF(AND(E222&lt;&gt;0,D222&lt;&gt;0,F222&lt;&gt;0),IF(C222&lt;&gt;0,CONCATENATE(C222,"-AGr",VLOOKUP(D222,Listen!$A$2:$G$45,7,FALSE),"-",E222,"-",F222,),CONCATENATE("AGr",VLOOKUP(D222,Listen!$A$2:$G$45,7,FALSE),"-",E222,"-",F222)),"keine vollständige ID")</f>
        <v>keine vollständige ID</v>
      </c>
      <c r="C222" s="438">
        <f>'[2]III_SAV-Details_NB'!B228</f>
        <v>0</v>
      </c>
      <c r="D222" s="438">
        <f>'[2]III_SAV-Details_NB'!C228</f>
        <v>0</v>
      </c>
      <c r="E222" s="359">
        <f>'[2]III_SAV-Details_NB'!D228</f>
        <v>0</v>
      </c>
      <c r="F222" s="490"/>
      <c r="G222" s="281">
        <f>'[2]III_SAV-Details_NB'!X228</f>
        <v>0</v>
      </c>
      <c r="H222" s="281">
        <f t="shared" si="131"/>
        <v>0</v>
      </c>
      <c r="I222" s="281">
        <f>IF(con_EOGJahr=2025,'[2]III_SAV-Details_NB'!AA228,IF(con_EOGJahr=2026,'[2]III_SAV-Details_NB'!AB228,'[2]III_SAV-Details_NB'!AC228))</f>
        <v>0</v>
      </c>
      <c r="J222" s="282"/>
      <c r="K222" s="282"/>
      <c r="L222" s="282"/>
      <c r="M222" s="282"/>
      <c r="N222" s="282"/>
      <c r="O222" s="282"/>
      <c r="P222" s="52">
        <f t="shared" si="132"/>
        <v>0</v>
      </c>
      <c r="Q222" s="60"/>
      <c r="R222" s="53">
        <f t="shared" si="138"/>
        <v>0</v>
      </c>
      <c r="S222" s="59"/>
      <c r="T222" s="61"/>
      <c r="U222" s="342" t="str">
        <f t="shared" si="142"/>
        <v>k.A.</v>
      </c>
      <c r="V222" s="343" t="str">
        <f t="shared" si="139"/>
        <v>k.A.</v>
      </c>
      <c r="W222" s="343" t="str">
        <f>IFERROR(IF(OR($D222="",$E222=0,con_Ende=0),"k.A.",IF(VLOOKUP($D222,rng_ND,5,0)="Nein",VLOOKUP($D222,rng_ND,2,FALSE),MIN(VLOOKUP($D222,rng_ND,2,FALSE),A_Stammdaten!$B$19-D_SAV!$E222+1))),"k.A.")</f>
        <v>k.A.</v>
      </c>
      <c r="X222" s="343" t="str">
        <f t="shared" si="140"/>
        <v>k.A.</v>
      </c>
      <c r="Y222" s="62"/>
      <c r="Z222" s="48">
        <f t="shared" si="141"/>
        <v>0</v>
      </c>
      <c r="AA222" s="457"/>
      <c r="AB222" s="55">
        <f t="shared" si="133"/>
        <v>0</v>
      </c>
      <c r="AC222" s="55">
        <f>IF(A_Stammdaten!$B$25="ja",D_SAV!AA222,D_SAV!AB222)</f>
        <v>0</v>
      </c>
      <c r="AD222" s="478">
        <f>IF(AC222=0,0,IF(U222-(con_EOGJahr-D_SAV!E222)&lt;=0,AC222,AC222/V222))</f>
        <v>0</v>
      </c>
      <c r="AE222" s="478">
        <f>IFERROR(IF(AND(VLOOKUP(D222,rng_ND,5,FALSE)="Ja",D_SAV!T222="degressiv"),D_SAV!AC222*Y222/100,0),0)</f>
        <v>0</v>
      </c>
      <c r="AF222" s="55">
        <f>IFERROR(IF(VLOOKUP(D222,rng_ND,5,FALSE)="Ja",MAX(D_SAV!AD222:AE222),D_SAV!AD222),0)</f>
        <v>0</v>
      </c>
      <c r="AG222" s="55">
        <f t="shared" si="134"/>
        <v>0</v>
      </c>
      <c r="AH222" s="55">
        <f t="shared" si="135"/>
        <v>0</v>
      </c>
      <c r="AI222" s="55">
        <f t="shared" si="136"/>
        <v>0</v>
      </c>
      <c r="AJ222" s="55">
        <f t="shared" si="137"/>
        <v>0</v>
      </c>
      <c r="AK222" s="55">
        <f t="shared" si="128"/>
        <v>0</v>
      </c>
      <c r="AL222" s="55">
        <f t="shared" si="129"/>
        <v>0</v>
      </c>
      <c r="AM222" s="55">
        <f t="shared" si="130"/>
        <v>0</v>
      </c>
    </row>
    <row r="223" spans="1:39" x14ac:dyDescent="0.25">
      <c r="A223" s="47">
        <v>219</v>
      </c>
      <c r="B223" s="358" t="str">
        <f>IF(AND(E223&lt;&gt;0,D223&lt;&gt;0,F223&lt;&gt;0),IF(C223&lt;&gt;0,CONCATENATE(C223,"-AGr",VLOOKUP(D223,Listen!$A$2:$G$45,7,FALSE),"-",E223,"-",F223,),CONCATENATE("AGr",VLOOKUP(D223,Listen!$A$2:$G$45,7,FALSE),"-",E223,"-",F223)),"keine vollständige ID")</f>
        <v>keine vollständige ID</v>
      </c>
      <c r="C223" s="438">
        <f>'[2]III_SAV-Details_NB'!B229</f>
        <v>0</v>
      </c>
      <c r="D223" s="438">
        <f>'[2]III_SAV-Details_NB'!C229</f>
        <v>0</v>
      </c>
      <c r="E223" s="359">
        <f>'[2]III_SAV-Details_NB'!D229</f>
        <v>0</v>
      </c>
      <c r="F223" s="490"/>
      <c r="G223" s="281">
        <f>'[2]III_SAV-Details_NB'!X229</f>
        <v>0</v>
      </c>
      <c r="H223" s="281">
        <f t="shared" si="131"/>
        <v>0</v>
      </c>
      <c r="I223" s="281">
        <f>IF(con_EOGJahr=2025,'[2]III_SAV-Details_NB'!AA229,IF(con_EOGJahr=2026,'[2]III_SAV-Details_NB'!AB229,'[2]III_SAV-Details_NB'!AC229))</f>
        <v>0</v>
      </c>
      <c r="J223" s="282"/>
      <c r="K223" s="282"/>
      <c r="L223" s="282"/>
      <c r="M223" s="282"/>
      <c r="N223" s="282"/>
      <c r="O223" s="282"/>
      <c r="P223" s="52">
        <f t="shared" si="132"/>
        <v>0</v>
      </c>
      <c r="Q223" s="60"/>
      <c r="R223" s="53">
        <f t="shared" si="138"/>
        <v>0</v>
      </c>
      <c r="S223" s="59"/>
      <c r="T223" s="61"/>
      <c r="U223" s="342" t="str">
        <f t="shared" si="142"/>
        <v>k.A.</v>
      </c>
      <c r="V223" s="343" t="str">
        <f t="shared" si="139"/>
        <v>k.A.</v>
      </c>
      <c r="W223" s="343" t="str">
        <f>IFERROR(IF(OR($D223="",$E223=0,con_Ende=0),"k.A.",IF(VLOOKUP($D223,rng_ND,5,0)="Nein",VLOOKUP($D223,rng_ND,2,FALSE),MIN(VLOOKUP($D223,rng_ND,2,FALSE),A_Stammdaten!$B$19-D_SAV!$E223+1))),"k.A.")</f>
        <v>k.A.</v>
      </c>
      <c r="X223" s="343" t="str">
        <f t="shared" si="140"/>
        <v>k.A.</v>
      </c>
      <c r="Y223" s="62"/>
      <c r="Z223" s="48">
        <f t="shared" si="141"/>
        <v>0</v>
      </c>
      <c r="AA223" s="457"/>
      <c r="AB223" s="55">
        <f t="shared" si="133"/>
        <v>0</v>
      </c>
      <c r="AC223" s="55">
        <f>IF(A_Stammdaten!$B$25="ja",D_SAV!AA223,D_SAV!AB223)</f>
        <v>0</v>
      </c>
      <c r="AD223" s="478">
        <f>IF(AC223=0,0,IF(U223-(con_EOGJahr-D_SAV!E223)&lt;=0,AC223,AC223/V223))</f>
        <v>0</v>
      </c>
      <c r="AE223" s="478">
        <f>IFERROR(IF(AND(VLOOKUP(D223,rng_ND,5,FALSE)="Ja",D_SAV!T223="degressiv"),D_SAV!AC223*Y223/100,0),0)</f>
        <v>0</v>
      </c>
      <c r="AF223" s="55">
        <f>IFERROR(IF(VLOOKUP(D223,rng_ND,5,FALSE)="Ja",MAX(D_SAV!AD223:AE223),D_SAV!AD223),0)</f>
        <v>0</v>
      </c>
      <c r="AG223" s="55">
        <f t="shared" si="134"/>
        <v>0</v>
      </c>
      <c r="AH223" s="55">
        <f t="shared" si="135"/>
        <v>0</v>
      </c>
      <c r="AI223" s="55">
        <f t="shared" si="136"/>
        <v>0</v>
      </c>
      <c r="AJ223" s="55">
        <f t="shared" si="137"/>
        <v>0</v>
      </c>
      <c r="AK223" s="55">
        <f t="shared" si="128"/>
        <v>0</v>
      </c>
      <c r="AL223" s="55">
        <f t="shared" si="129"/>
        <v>0</v>
      </c>
      <c r="AM223" s="55">
        <f t="shared" si="130"/>
        <v>0</v>
      </c>
    </row>
    <row r="224" spans="1:39" x14ac:dyDescent="0.25">
      <c r="A224" s="47">
        <v>220</v>
      </c>
      <c r="B224" s="358" t="str">
        <f>IF(AND(E224&lt;&gt;0,D224&lt;&gt;0,F224&lt;&gt;0),IF(C224&lt;&gt;0,CONCATENATE(C224,"-AGr",VLOOKUP(D224,Listen!$A$2:$G$45,7,FALSE),"-",E224,"-",F224,),CONCATENATE("AGr",VLOOKUP(D224,Listen!$A$2:$G$45,7,FALSE),"-",E224,"-",F224)),"keine vollständige ID")</f>
        <v>keine vollständige ID</v>
      </c>
      <c r="C224" s="438">
        <f>'[2]III_SAV-Details_NB'!B230</f>
        <v>0</v>
      </c>
      <c r="D224" s="438">
        <f>'[2]III_SAV-Details_NB'!C230</f>
        <v>0</v>
      </c>
      <c r="E224" s="359">
        <f>'[2]III_SAV-Details_NB'!D230</f>
        <v>0</v>
      </c>
      <c r="F224" s="490"/>
      <c r="G224" s="281">
        <f>'[2]III_SAV-Details_NB'!X230</f>
        <v>0</v>
      </c>
      <c r="H224" s="281">
        <f t="shared" si="131"/>
        <v>0</v>
      </c>
      <c r="I224" s="281">
        <f>IF(con_EOGJahr=2025,'[2]III_SAV-Details_NB'!AA230,IF(con_EOGJahr=2026,'[2]III_SAV-Details_NB'!AB230,'[2]III_SAV-Details_NB'!AC230))</f>
        <v>0</v>
      </c>
      <c r="J224" s="282"/>
      <c r="K224" s="282"/>
      <c r="L224" s="282"/>
      <c r="M224" s="282"/>
      <c r="N224" s="282"/>
      <c r="O224" s="282"/>
      <c r="P224" s="52">
        <f t="shared" si="132"/>
        <v>0</v>
      </c>
      <c r="Q224" s="60"/>
      <c r="R224" s="53">
        <f t="shared" si="138"/>
        <v>0</v>
      </c>
      <c r="S224" s="59"/>
      <c r="T224" s="61"/>
      <c r="U224" s="342" t="str">
        <f t="shared" si="142"/>
        <v>k.A.</v>
      </c>
      <c r="V224" s="343" t="str">
        <f t="shared" si="139"/>
        <v>k.A.</v>
      </c>
      <c r="W224" s="343" t="str">
        <f>IFERROR(IF(OR($D224="",$E224=0,con_Ende=0),"k.A.",IF(VLOOKUP($D224,rng_ND,5,0)="Nein",VLOOKUP($D224,rng_ND,2,FALSE),MIN(VLOOKUP($D224,rng_ND,2,FALSE),A_Stammdaten!$B$19-D_SAV!$E224+1))),"k.A.")</f>
        <v>k.A.</v>
      </c>
      <c r="X224" s="343" t="str">
        <f t="shared" si="140"/>
        <v>k.A.</v>
      </c>
      <c r="Y224" s="62"/>
      <c r="Z224" s="48">
        <f t="shared" si="141"/>
        <v>0</v>
      </c>
      <c r="AA224" s="457"/>
      <c r="AB224" s="55">
        <f t="shared" si="133"/>
        <v>0</v>
      </c>
      <c r="AC224" s="55">
        <f>IF(A_Stammdaten!$B$25="ja",D_SAV!AA224,D_SAV!AB224)</f>
        <v>0</v>
      </c>
      <c r="AD224" s="478">
        <f>IF(AC224=0,0,IF(U224-(con_EOGJahr-D_SAV!E224)&lt;=0,AC224,AC224/V224))</f>
        <v>0</v>
      </c>
      <c r="AE224" s="478">
        <f>IFERROR(IF(AND(VLOOKUP(D224,rng_ND,5,FALSE)="Ja",D_SAV!T224="degressiv"),D_SAV!AC224*Y224/100,0),0)</f>
        <v>0</v>
      </c>
      <c r="AF224" s="55">
        <f>IFERROR(IF(VLOOKUP(D224,rng_ND,5,FALSE)="Ja",MAX(D_SAV!AD224:AE224),D_SAV!AD224),0)</f>
        <v>0</v>
      </c>
      <c r="AG224" s="55">
        <f t="shared" si="134"/>
        <v>0</v>
      </c>
      <c r="AH224" s="55">
        <f t="shared" si="135"/>
        <v>0</v>
      </c>
      <c r="AI224" s="55">
        <f t="shared" si="136"/>
        <v>0</v>
      </c>
      <c r="AJ224" s="55">
        <f t="shared" si="137"/>
        <v>0</v>
      </c>
      <c r="AK224" s="55">
        <f t="shared" si="128"/>
        <v>0</v>
      </c>
      <c r="AL224" s="55">
        <f t="shared" si="129"/>
        <v>0</v>
      </c>
      <c r="AM224" s="55">
        <f t="shared" si="130"/>
        <v>0</v>
      </c>
    </row>
    <row r="225" spans="1:39" x14ac:dyDescent="0.25">
      <c r="A225" s="47">
        <v>221</v>
      </c>
      <c r="B225" s="358" t="str">
        <f>IF(AND(E225&lt;&gt;0,D225&lt;&gt;0,F225&lt;&gt;0),IF(C225&lt;&gt;0,CONCATENATE(C225,"-AGr",VLOOKUP(D225,Listen!$A$2:$G$45,7,FALSE),"-",E225,"-",F225,),CONCATENATE("AGr",VLOOKUP(D225,Listen!$A$2:$G$45,7,FALSE),"-",E225,"-",F225)),"keine vollständige ID")</f>
        <v>keine vollständige ID</v>
      </c>
      <c r="C225" s="438">
        <f>'[2]III_SAV-Details_NB'!B231</f>
        <v>0</v>
      </c>
      <c r="D225" s="438">
        <f>'[2]III_SAV-Details_NB'!C231</f>
        <v>0</v>
      </c>
      <c r="E225" s="359">
        <f>'[2]III_SAV-Details_NB'!D231</f>
        <v>0</v>
      </c>
      <c r="F225" s="490"/>
      <c r="G225" s="281">
        <f>'[2]III_SAV-Details_NB'!X231</f>
        <v>0</v>
      </c>
      <c r="H225" s="281">
        <f t="shared" si="131"/>
        <v>0</v>
      </c>
      <c r="I225" s="281">
        <f>IF(con_EOGJahr=2025,'[2]III_SAV-Details_NB'!AA231,IF(con_EOGJahr=2026,'[2]III_SAV-Details_NB'!AB231,'[2]III_SAV-Details_NB'!AC231))</f>
        <v>0</v>
      </c>
      <c r="J225" s="282"/>
      <c r="K225" s="282"/>
      <c r="L225" s="282"/>
      <c r="M225" s="282"/>
      <c r="N225" s="282"/>
      <c r="O225" s="282"/>
      <c r="P225" s="52">
        <f t="shared" si="132"/>
        <v>0</v>
      </c>
      <c r="Q225" s="60"/>
      <c r="R225" s="53">
        <f t="shared" si="138"/>
        <v>0</v>
      </c>
      <c r="S225" s="59"/>
      <c r="T225" s="61"/>
      <c r="U225" s="342" t="str">
        <f t="shared" si="142"/>
        <v>k.A.</v>
      </c>
      <c r="V225" s="343" t="str">
        <f t="shared" si="139"/>
        <v>k.A.</v>
      </c>
      <c r="W225" s="343" t="str">
        <f>IFERROR(IF(OR($D225="",$E225=0,con_Ende=0),"k.A.",IF(VLOOKUP($D225,rng_ND,5,0)="Nein",VLOOKUP($D225,rng_ND,2,FALSE),MIN(VLOOKUP($D225,rng_ND,2,FALSE),A_Stammdaten!$B$19-D_SAV!$E225+1))),"k.A.")</f>
        <v>k.A.</v>
      </c>
      <c r="X225" s="343" t="str">
        <f t="shared" si="140"/>
        <v>k.A.</v>
      </c>
      <c r="Y225" s="62"/>
      <c r="Z225" s="48">
        <f t="shared" si="141"/>
        <v>0</v>
      </c>
      <c r="AA225" s="457"/>
      <c r="AB225" s="55">
        <f t="shared" si="133"/>
        <v>0</v>
      </c>
      <c r="AC225" s="55">
        <f>IF(A_Stammdaten!$B$25="ja",D_SAV!AA225,D_SAV!AB225)</f>
        <v>0</v>
      </c>
      <c r="AD225" s="478">
        <f>IF(AC225=0,0,IF(U225-(con_EOGJahr-D_SAV!E225)&lt;=0,AC225,AC225/V225))</f>
        <v>0</v>
      </c>
      <c r="AE225" s="478">
        <f>IFERROR(IF(AND(VLOOKUP(D225,rng_ND,5,FALSE)="Ja",D_SAV!T225="degressiv"),D_SAV!AC225*Y225/100,0),0)</f>
        <v>0</v>
      </c>
      <c r="AF225" s="55">
        <f>IFERROR(IF(VLOOKUP(D225,rng_ND,5,FALSE)="Ja",MAX(D_SAV!AD225:AE225),D_SAV!AD225),0)</f>
        <v>0</v>
      </c>
      <c r="AG225" s="55">
        <f t="shared" si="134"/>
        <v>0</v>
      </c>
      <c r="AH225" s="55">
        <f t="shared" si="135"/>
        <v>0</v>
      </c>
      <c r="AI225" s="55">
        <f t="shared" si="136"/>
        <v>0</v>
      </c>
      <c r="AJ225" s="55">
        <f t="shared" si="137"/>
        <v>0</v>
      </c>
      <c r="AK225" s="55">
        <f t="shared" si="128"/>
        <v>0</v>
      </c>
      <c r="AL225" s="55">
        <f t="shared" si="129"/>
        <v>0</v>
      </c>
      <c r="AM225" s="55">
        <f t="shared" si="130"/>
        <v>0</v>
      </c>
    </row>
    <row r="226" spans="1:39" x14ac:dyDescent="0.25">
      <c r="A226" s="47">
        <v>222</v>
      </c>
      <c r="B226" s="358" t="str">
        <f>IF(AND(E226&lt;&gt;0,D226&lt;&gt;0,F226&lt;&gt;0),IF(C226&lt;&gt;0,CONCATENATE(C226,"-AGr",VLOOKUP(D226,Listen!$A$2:$G$45,7,FALSE),"-",E226,"-",F226,),CONCATENATE("AGr",VLOOKUP(D226,Listen!$A$2:$G$45,7,FALSE),"-",E226,"-",F226)),"keine vollständige ID")</f>
        <v>keine vollständige ID</v>
      </c>
      <c r="C226" s="438">
        <f>'[2]III_SAV-Details_NB'!B232</f>
        <v>0</v>
      </c>
      <c r="D226" s="438">
        <f>'[2]III_SAV-Details_NB'!C232</f>
        <v>0</v>
      </c>
      <c r="E226" s="359">
        <f>'[2]III_SAV-Details_NB'!D232</f>
        <v>0</v>
      </c>
      <c r="F226" s="490"/>
      <c r="G226" s="281">
        <f>'[2]III_SAV-Details_NB'!X232</f>
        <v>0</v>
      </c>
      <c r="H226" s="281">
        <f t="shared" si="131"/>
        <v>0</v>
      </c>
      <c r="I226" s="281">
        <f>IF(con_EOGJahr=2025,'[2]III_SAV-Details_NB'!AA232,IF(con_EOGJahr=2026,'[2]III_SAV-Details_NB'!AB232,'[2]III_SAV-Details_NB'!AC232))</f>
        <v>0</v>
      </c>
      <c r="J226" s="282"/>
      <c r="K226" s="282"/>
      <c r="L226" s="282"/>
      <c r="M226" s="282"/>
      <c r="N226" s="282"/>
      <c r="O226" s="282"/>
      <c r="P226" s="52">
        <f t="shared" si="132"/>
        <v>0</v>
      </c>
      <c r="Q226" s="60"/>
      <c r="R226" s="53">
        <f t="shared" si="138"/>
        <v>0</v>
      </c>
      <c r="S226" s="59"/>
      <c r="T226" s="61"/>
      <c r="U226" s="342" t="str">
        <f t="shared" si="142"/>
        <v>k.A.</v>
      </c>
      <c r="V226" s="343" t="str">
        <f t="shared" si="139"/>
        <v>k.A.</v>
      </c>
      <c r="W226" s="343" t="str">
        <f>IFERROR(IF(OR($D226="",$E226=0,con_Ende=0),"k.A.",IF(VLOOKUP($D226,rng_ND,5,0)="Nein",VLOOKUP($D226,rng_ND,2,FALSE),MIN(VLOOKUP($D226,rng_ND,2,FALSE),A_Stammdaten!$B$19-D_SAV!$E226+1))),"k.A.")</f>
        <v>k.A.</v>
      </c>
      <c r="X226" s="343" t="str">
        <f t="shared" si="140"/>
        <v>k.A.</v>
      </c>
      <c r="Y226" s="62"/>
      <c r="Z226" s="48">
        <f t="shared" si="141"/>
        <v>0</v>
      </c>
      <c r="AA226" s="457"/>
      <c r="AB226" s="55">
        <f t="shared" si="133"/>
        <v>0</v>
      </c>
      <c r="AC226" s="55">
        <f>IF(A_Stammdaten!$B$25="ja",D_SAV!AA226,D_SAV!AB226)</f>
        <v>0</v>
      </c>
      <c r="AD226" s="478">
        <f>IF(AC226=0,0,IF(U226-(con_EOGJahr-D_SAV!E226)&lt;=0,AC226,AC226/V226))</f>
        <v>0</v>
      </c>
      <c r="AE226" s="478">
        <f>IFERROR(IF(AND(VLOOKUP(D226,rng_ND,5,FALSE)="Ja",D_SAV!T226="degressiv"),D_SAV!AC226*Y226/100,0),0)</f>
        <v>0</v>
      </c>
      <c r="AF226" s="55">
        <f>IFERROR(IF(VLOOKUP(D226,rng_ND,5,FALSE)="Ja",MAX(D_SAV!AD226:AE226),D_SAV!AD226),0)</f>
        <v>0</v>
      </c>
      <c r="AG226" s="55">
        <f t="shared" si="134"/>
        <v>0</v>
      </c>
      <c r="AH226" s="55">
        <f t="shared" si="135"/>
        <v>0</v>
      </c>
      <c r="AI226" s="55">
        <f t="shared" si="136"/>
        <v>0</v>
      </c>
      <c r="AJ226" s="55">
        <f t="shared" si="137"/>
        <v>0</v>
      </c>
      <c r="AK226" s="55">
        <f t="shared" si="128"/>
        <v>0</v>
      </c>
      <c r="AL226" s="55">
        <f t="shared" si="129"/>
        <v>0</v>
      </c>
      <c r="AM226" s="55">
        <f t="shared" si="130"/>
        <v>0</v>
      </c>
    </row>
    <row r="227" spans="1:39" x14ac:dyDescent="0.25">
      <c r="A227" s="47">
        <v>223</v>
      </c>
      <c r="B227" s="358" t="str">
        <f>IF(AND(E227&lt;&gt;0,D227&lt;&gt;0,F227&lt;&gt;0),IF(C227&lt;&gt;0,CONCATENATE(C227,"-AGr",VLOOKUP(D227,Listen!$A$2:$G$45,7,FALSE),"-",E227,"-",F227,),CONCATENATE("AGr",VLOOKUP(D227,Listen!$A$2:$G$45,7,FALSE),"-",E227,"-",F227)),"keine vollständige ID")</f>
        <v>keine vollständige ID</v>
      </c>
      <c r="C227" s="438">
        <f>'[2]III_SAV-Details_NB'!B233</f>
        <v>0</v>
      </c>
      <c r="D227" s="438">
        <f>'[2]III_SAV-Details_NB'!C233</f>
        <v>0</v>
      </c>
      <c r="E227" s="359">
        <f>'[2]III_SAV-Details_NB'!D233</f>
        <v>0</v>
      </c>
      <c r="F227" s="490"/>
      <c r="G227" s="281">
        <f>'[2]III_SAV-Details_NB'!X233</f>
        <v>0</v>
      </c>
      <c r="H227" s="281">
        <f t="shared" si="131"/>
        <v>0</v>
      </c>
      <c r="I227" s="281">
        <f>IF(con_EOGJahr=2025,'[2]III_SAV-Details_NB'!AA233,IF(con_EOGJahr=2026,'[2]III_SAV-Details_NB'!AB233,'[2]III_SAV-Details_NB'!AC233))</f>
        <v>0</v>
      </c>
      <c r="J227" s="282"/>
      <c r="K227" s="282"/>
      <c r="L227" s="282"/>
      <c r="M227" s="282"/>
      <c r="N227" s="282"/>
      <c r="O227" s="282"/>
      <c r="P227" s="52">
        <f t="shared" si="132"/>
        <v>0</v>
      </c>
      <c r="Q227" s="60"/>
      <c r="R227" s="53">
        <f t="shared" si="138"/>
        <v>0</v>
      </c>
      <c r="S227" s="59"/>
      <c r="T227" s="61"/>
      <c r="U227" s="342" t="str">
        <f t="shared" si="142"/>
        <v>k.A.</v>
      </c>
      <c r="V227" s="343" t="str">
        <f t="shared" si="139"/>
        <v>k.A.</v>
      </c>
      <c r="W227" s="343" t="str">
        <f>IFERROR(IF(OR($D227="",$E227=0,con_Ende=0),"k.A.",IF(VLOOKUP($D227,rng_ND,5,0)="Nein",VLOOKUP($D227,rng_ND,2,FALSE),MIN(VLOOKUP($D227,rng_ND,2,FALSE),A_Stammdaten!$B$19-D_SAV!$E227+1))),"k.A.")</f>
        <v>k.A.</v>
      </c>
      <c r="X227" s="343" t="str">
        <f t="shared" si="140"/>
        <v>k.A.</v>
      </c>
      <c r="Y227" s="62"/>
      <c r="Z227" s="48">
        <f t="shared" si="141"/>
        <v>0</v>
      </c>
      <c r="AA227" s="457"/>
      <c r="AB227" s="55">
        <f t="shared" si="133"/>
        <v>0</v>
      </c>
      <c r="AC227" s="55">
        <f>IF(A_Stammdaten!$B$25="ja",D_SAV!AA227,D_SAV!AB227)</f>
        <v>0</v>
      </c>
      <c r="AD227" s="478">
        <f>IF(AC227=0,0,IF(U227-(con_EOGJahr-D_SAV!E227)&lt;=0,AC227,AC227/V227))</f>
        <v>0</v>
      </c>
      <c r="AE227" s="478">
        <f>IFERROR(IF(AND(VLOOKUP(D227,rng_ND,5,FALSE)="Ja",D_SAV!T227="degressiv"),D_SAV!AC227*Y227/100,0),0)</f>
        <v>0</v>
      </c>
      <c r="AF227" s="55">
        <f>IFERROR(IF(VLOOKUP(D227,rng_ND,5,FALSE)="Ja",MAX(D_SAV!AD227:AE227),D_SAV!AD227),0)</f>
        <v>0</v>
      </c>
      <c r="AG227" s="55">
        <f t="shared" si="134"/>
        <v>0</v>
      </c>
      <c r="AH227" s="55">
        <f t="shared" si="135"/>
        <v>0</v>
      </c>
      <c r="AI227" s="55">
        <f t="shared" si="136"/>
        <v>0</v>
      </c>
      <c r="AJ227" s="55">
        <f t="shared" si="137"/>
        <v>0</v>
      </c>
      <c r="AK227" s="55">
        <f t="shared" si="128"/>
        <v>0</v>
      </c>
      <c r="AL227" s="55">
        <f t="shared" si="129"/>
        <v>0</v>
      </c>
      <c r="AM227" s="55">
        <f t="shared" si="130"/>
        <v>0</v>
      </c>
    </row>
    <row r="228" spans="1:39" x14ac:dyDescent="0.25">
      <c r="A228" s="47">
        <v>224</v>
      </c>
      <c r="B228" s="358" t="str">
        <f>IF(AND(E228&lt;&gt;0,D228&lt;&gt;0,F228&lt;&gt;0),IF(C228&lt;&gt;0,CONCATENATE(C228,"-AGr",VLOOKUP(D228,Listen!$A$2:$G$45,7,FALSE),"-",E228,"-",F228,),CONCATENATE("AGr",VLOOKUP(D228,Listen!$A$2:$G$45,7,FALSE),"-",E228,"-",F228)),"keine vollständige ID")</f>
        <v>keine vollständige ID</v>
      </c>
      <c r="C228" s="438">
        <f>'[2]III_SAV-Details_NB'!B234</f>
        <v>0</v>
      </c>
      <c r="D228" s="438">
        <f>'[2]III_SAV-Details_NB'!C234</f>
        <v>0</v>
      </c>
      <c r="E228" s="359">
        <f>'[2]III_SAV-Details_NB'!D234</f>
        <v>0</v>
      </c>
      <c r="F228" s="490"/>
      <c r="G228" s="281">
        <f>'[2]III_SAV-Details_NB'!X234</f>
        <v>0</v>
      </c>
      <c r="H228" s="281">
        <f t="shared" si="131"/>
        <v>0</v>
      </c>
      <c r="I228" s="281">
        <f>IF(con_EOGJahr=2025,'[2]III_SAV-Details_NB'!AA234,IF(con_EOGJahr=2026,'[2]III_SAV-Details_NB'!AB234,'[2]III_SAV-Details_NB'!AC234))</f>
        <v>0</v>
      </c>
      <c r="J228" s="282"/>
      <c r="K228" s="282"/>
      <c r="L228" s="282"/>
      <c r="M228" s="282"/>
      <c r="N228" s="282"/>
      <c r="O228" s="282"/>
      <c r="P228" s="52">
        <f t="shared" si="132"/>
        <v>0</v>
      </c>
      <c r="Q228" s="60"/>
      <c r="R228" s="53">
        <f t="shared" si="138"/>
        <v>0</v>
      </c>
      <c r="S228" s="59"/>
      <c r="T228" s="61"/>
      <c r="U228" s="342" t="str">
        <f t="shared" si="142"/>
        <v>k.A.</v>
      </c>
      <c r="V228" s="343" t="str">
        <f t="shared" si="139"/>
        <v>k.A.</v>
      </c>
      <c r="W228" s="343" t="str">
        <f>IFERROR(IF(OR($D228="",$E228=0,con_Ende=0),"k.A.",IF(VLOOKUP($D228,rng_ND,5,0)="Nein",VLOOKUP($D228,rng_ND,2,FALSE),MIN(VLOOKUP($D228,rng_ND,2,FALSE),A_Stammdaten!$B$19-D_SAV!$E228+1))),"k.A.")</f>
        <v>k.A.</v>
      </c>
      <c r="X228" s="343" t="str">
        <f t="shared" si="140"/>
        <v>k.A.</v>
      </c>
      <c r="Y228" s="62"/>
      <c r="Z228" s="48">
        <f t="shared" si="141"/>
        <v>0</v>
      </c>
      <c r="AA228" s="457"/>
      <c r="AB228" s="55">
        <f t="shared" si="133"/>
        <v>0</v>
      </c>
      <c r="AC228" s="55">
        <f>IF(A_Stammdaten!$B$25="ja",D_SAV!AA228,D_SAV!AB228)</f>
        <v>0</v>
      </c>
      <c r="AD228" s="478">
        <f>IF(AC228=0,0,IF(U228-(con_EOGJahr-D_SAV!E228)&lt;=0,AC228,AC228/V228))</f>
        <v>0</v>
      </c>
      <c r="AE228" s="478">
        <f>IFERROR(IF(AND(VLOOKUP(D228,rng_ND,5,FALSE)="Ja",D_SAV!T228="degressiv"),D_SAV!AC228*Y228/100,0),0)</f>
        <v>0</v>
      </c>
      <c r="AF228" s="55">
        <f>IFERROR(IF(VLOOKUP(D228,rng_ND,5,FALSE)="Ja",MAX(D_SAV!AD228:AE228),D_SAV!AD228),0)</f>
        <v>0</v>
      </c>
      <c r="AG228" s="55">
        <f t="shared" si="134"/>
        <v>0</v>
      </c>
      <c r="AH228" s="55">
        <f t="shared" si="135"/>
        <v>0</v>
      </c>
      <c r="AI228" s="55">
        <f t="shared" si="136"/>
        <v>0</v>
      </c>
      <c r="AJ228" s="55">
        <f t="shared" si="137"/>
        <v>0</v>
      </c>
      <c r="AK228" s="55">
        <f t="shared" si="128"/>
        <v>0</v>
      </c>
      <c r="AL228" s="55">
        <f t="shared" si="129"/>
        <v>0</v>
      </c>
      <c r="AM228" s="55">
        <f t="shared" si="130"/>
        <v>0</v>
      </c>
    </row>
    <row r="229" spans="1:39" x14ac:dyDescent="0.25">
      <c r="A229" s="47">
        <v>225</v>
      </c>
      <c r="B229" s="358" t="str">
        <f>IF(AND(E229&lt;&gt;0,D229&lt;&gt;0,F229&lt;&gt;0),IF(C229&lt;&gt;0,CONCATENATE(C229,"-AGr",VLOOKUP(D229,Listen!$A$2:$G$45,7,FALSE),"-",E229,"-",F229,),CONCATENATE("AGr",VLOOKUP(D229,Listen!$A$2:$G$45,7,FALSE),"-",E229,"-",F229)),"keine vollständige ID")</f>
        <v>keine vollständige ID</v>
      </c>
      <c r="C229" s="438">
        <f>'[2]III_SAV-Details_NB'!B235</f>
        <v>0</v>
      </c>
      <c r="D229" s="438">
        <f>'[2]III_SAV-Details_NB'!C235</f>
        <v>0</v>
      </c>
      <c r="E229" s="359">
        <f>'[2]III_SAV-Details_NB'!D235</f>
        <v>0</v>
      </c>
      <c r="F229" s="490"/>
      <c r="G229" s="281">
        <f>'[2]III_SAV-Details_NB'!X235</f>
        <v>0</v>
      </c>
      <c r="H229" s="281">
        <f t="shared" si="131"/>
        <v>0</v>
      </c>
      <c r="I229" s="281">
        <f>IF(con_EOGJahr=2025,'[2]III_SAV-Details_NB'!AA235,IF(con_EOGJahr=2026,'[2]III_SAV-Details_NB'!AB235,'[2]III_SAV-Details_NB'!AC235))</f>
        <v>0</v>
      </c>
      <c r="J229" s="282"/>
      <c r="K229" s="282"/>
      <c r="L229" s="282"/>
      <c r="M229" s="282"/>
      <c r="N229" s="282"/>
      <c r="O229" s="282"/>
      <c r="P229" s="52">
        <f t="shared" si="132"/>
        <v>0</v>
      </c>
      <c r="Q229" s="60"/>
      <c r="R229" s="53">
        <f t="shared" si="138"/>
        <v>0</v>
      </c>
      <c r="S229" s="59"/>
      <c r="T229" s="61"/>
      <c r="U229" s="342" t="str">
        <f t="shared" si="142"/>
        <v>k.A.</v>
      </c>
      <c r="V229" s="343" t="str">
        <f t="shared" si="139"/>
        <v>k.A.</v>
      </c>
      <c r="W229" s="343" t="str">
        <f>IFERROR(IF(OR($D229="",$E229=0,con_Ende=0),"k.A.",IF(VLOOKUP($D229,rng_ND,5,0)="Nein",VLOOKUP($D229,rng_ND,2,FALSE),MIN(VLOOKUP($D229,rng_ND,2,FALSE),A_Stammdaten!$B$19-D_SAV!$E229+1))),"k.A.")</f>
        <v>k.A.</v>
      </c>
      <c r="X229" s="343" t="str">
        <f t="shared" si="140"/>
        <v>k.A.</v>
      </c>
      <c r="Y229" s="62"/>
      <c r="Z229" s="48">
        <f t="shared" si="141"/>
        <v>0</v>
      </c>
      <c r="AA229" s="457"/>
      <c r="AB229" s="55">
        <f t="shared" si="133"/>
        <v>0</v>
      </c>
      <c r="AC229" s="55">
        <f>IF(A_Stammdaten!$B$25="ja",D_SAV!AA229,D_SAV!AB229)</f>
        <v>0</v>
      </c>
      <c r="AD229" s="478">
        <f>IF(AC229=0,0,IF(U229-(con_EOGJahr-D_SAV!E229)&lt;=0,AC229,AC229/V229))</f>
        <v>0</v>
      </c>
      <c r="AE229" s="478">
        <f>IFERROR(IF(AND(VLOOKUP(D229,rng_ND,5,FALSE)="Ja",D_SAV!T229="degressiv"),D_SAV!AC229*Y229/100,0),0)</f>
        <v>0</v>
      </c>
      <c r="AF229" s="55">
        <f>IFERROR(IF(VLOOKUP(D229,rng_ND,5,FALSE)="Ja",MAX(D_SAV!AD229:AE229),D_SAV!AD229),0)</f>
        <v>0</v>
      </c>
      <c r="AG229" s="55">
        <f t="shared" si="134"/>
        <v>0</v>
      </c>
      <c r="AH229" s="55">
        <f t="shared" si="135"/>
        <v>0</v>
      </c>
      <c r="AI229" s="55">
        <f t="shared" si="136"/>
        <v>0</v>
      </c>
      <c r="AJ229" s="55">
        <f t="shared" si="137"/>
        <v>0</v>
      </c>
      <c r="AK229" s="55">
        <f t="shared" si="128"/>
        <v>0</v>
      </c>
      <c r="AL229" s="55">
        <f t="shared" si="129"/>
        <v>0</v>
      </c>
      <c r="AM229" s="55">
        <f t="shared" si="130"/>
        <v>0</v>
      </c>
    </row>
    <row r="230" spans="1:39" x14ac:dyDescent="0.25">
      <c r="A230" s="47">
        <v>226</v>
      </c>
      <c r="B230" s="358" t="str">
        <f>IF(AND(E230&lt;&gt;0,D230&lt;&gt;0,F230&lt;&gt;0),IF(C230&lt;&gt;0,CONCATENATE(C230,"-AGr",VLOOKUP(D230,Listen!$A$2:$G$45,7,FALSE),"-",E230,"-",F230,),CONCATENATE("AGr",VLOOKUP(D230,Listen!$A$2:$G$45,7,FALSE),"-",E230,"-",F230)),"keine vollständige ID")</f>
        <v>keine vollständige ID</v>
      </c>
      <c r="C230" s="438">
        <f>'[2]III_SAV-Details_NB'!B236</f>
        <v>0</v>
      </c>
      <c r="D230" s="438">
        <f>'[2]III_SAV-Details_NB'!C236</f>
        <v>0</v>
      </c>
      <c r="E230" s="359">
        <f>'[2]III_SAV-Details_NB'!D236</f>
        <v>0</v>
      </c>
      <c r="F230" s="490"/>
      <c r="G230" s="281">
        <f>'[2]III_SAV-Details_NB'!X236</f>
        <v>0</v>
      </c>
      <c r="H230" s="281">
        <f t="shared" si="131"/>
        <v>0</v>
      </c>
      <c r="I230" s="281">
        <f>IF(con_EOGJahr=2025,'[2]III_SAV-Details_NB'!AA236,IF(con_EOGJahr=2026,'[2]III_SAV-Details_NB'!AB236,'[2]III_SAV-Details_NB'!AC236))</f>
        <v>0</v>
      </c>
      <c r="J230" s="282"/>
      <c r="K230" s="282"/>
      <c r="L230" s="282"/>
      <c r="M230" s="282"/>
      <c r="N230" s="282"/>
      <c r="O230" s="282"/>
      <c r="P230" s="52">
        <f t="shared" si="132"/>
        <v>0</v>
      </c>
      <c r="Q230" s="60"/>
      <c r="R230" s="53">
        <f t="shared" si="138"/>
        <v>0</v>
      </c>
      <c r="S230" s="59"/>
      <c r="T230" s="61"/>
      <c r="U230" s="342" t="str">
        <f t="shared" si="142"/>
        <v>k.A.</v>
      </c>
      <c r="V230" s="343" t="str">
        <f t="shared" si="139"/>
        <v>k.A.</v>
      </c>
      <c r="W230" s="343" t="str">
        <f>IFERROR(IF(OR($D230="",$E230=0,con_Ende=0),"k.A.",IF(VLOOKUP($D230,rng_ND,5,0)="Nein",VLOOKUP($D230,rng_ND,2,FALSE),MIN(VLOOKUP($D230,rng_ND,2,FALSE),A_Stammdaten!$B$19-D_SAV!$E230+1))),"k.A.")</f>
        <v>k.A.</v>
      </c>
      <c r="X230" s="343" t="str">
        <f t="shared" si="140"/>
        <v>k.A.</v>
      </c>
      <c r="Y230" s="62"/>
      <c r="Z230" s="48">
        <f t="shared" si="141"/>
        <v>0</v>
      </c>
      <c r="AA230" s="457"/>
      <c r="AB230" s="55">
        <f t="shared" si="133"/>
        <v>0</v>
      </c>
      <c r="AC230" s="55">
        <f>IF(A_Stammdaten!$B$25="ja",D_SAV!AA230,D_SAV!AB230)</f>
        <v>0</v>
      </c>
      <c r="AD230" s="478">
        <f>IF(AC230=0,0,IF(U230-(con_EOGJahr-D_SAV!E230)&lt;=0,AC230,AC230/V230))</f>
        <v>0</v>
      </c>
      <c r="AE230" s="478">
        <f>IFERROR(IF(AND(VLOOKUP(D230,rng_ND,5,FALSE)="Ja",D_SAV!T230="degressiv"),D_SAV!AC230*Y230/100,0),0)</f>
        <v>0</v>
      </c>
      <c r="AF230" s="55">
        <f>IFERROR(IF(VLOOKUP(D230,rng_ND,5,FALSE)="Ja",MAX(D_SAV!AD230:AE230),D_SAV!AD230),0)</f>
        <v>0</v>
      </c>
      <c r="AG230" s="55">
        <f t="shared" si="134"/>
        <v>0</v>
      </c>
      <c r="AH230" s="55">
        <f t="shared" si="135"/>
        <v>0</v>
      </c>
      <c r="AI230" s="55">
        <f t="shared" si="136"/>
        <v>0</v>
      </c>
      <c r="AJ230" s="55">
        <f t="shared" si="137"/>
        <v>0</v>
      </c>
      <c r="AK230" s="55">
        <f t="shared" si="128"/>
        <v>0</v>
      </c>
      <c r="AL230" s="55">
        <f t="shared" si="129"/>
        <v>0</v>
      </c>
      <c r="AM230" s="55">
        <f t="shared" si="130"/>
        <v>0</v>
      </c>
    </row>
    <row r="231" spans="1:39" x14ac:dyDescent="0.25">
      <c r="A231" s="47">
        <v>227</v>
      </c>
      <c r="B231" s="358" t="str">
        <f>IF(AND(E231&lt;&gt;0,D231&lt;&gt;0,F231&lt;&gt;0),IF(C231&lt;&gt;0,CONCATENATE(C231,"-AGr",VLOOKUP(D231,Listen!$A$2:$G$45,7,FALSE),"-",E231,"-",F231,),CONCATENATE("AGr",VLOOKUP(D231,Listen!$A$2:$G$45,7,FALSE),"-",E231,"-",F231)),"keine vollständige ID")</f>
        <v>keine vollständige ID</v>
      </c>
      <c r="C231" s="438">
        <f>'[2]III_SAV-Details_NB'!B237</f>
        <v>0</v>
      </c>
      <c r="D231" s="438">
        <f>'[2]III_SAV-Details_NB'!C237</f>
        <v>0</v>
      </c>
      <c r="E231" s="359">
        <f>'[2]III_SAV-Details_NB'!D237</f>
        <v>0</v>
      </c>
      <c r="F231" s="490"/>
      <c r="G231" s="281">
        <f>'[2]III_SAV-Details_NB'!X237</f>
        <v>0</v>
      </c>
      <c r="H231" s="281">
        <f t="shared" si="131"/>
        <v>0</v>
      </c>
      <c r="I231" s="281">
        <f>IF(con_EOGJahr=2025,'[2]III_SAV-Details_NB'!AA237,IF(con_EOGJahr=2026,'[2]III_SAV-Details_NB'!AB237,'[2]III_SAV-Details_NB'!AC237))</f>
        <v>0</v>
      </c>
      <c r="J231" s="282"/>
      <c r="K231" s="282"/>
      <c r="L231" s="282"/>
      <c r="M231" s="282"/>
      <c r="N231" s="282"/>
      <c r="O231" s="282"/>
      <c r="P231" s="52">
        <f t="shared" si="132"/>
        <v>0</v>
      </c>
      <c r="Q231" s="60"/>
      <c r="R231" s="53">
        <f t="shared" si="138"/>
        <v>0</v>
      </c>
      <c r="S231" s="59"/>
      <c r="T231" s="61"/>
      <c r="U231" s="342" t="str">
        <f t="shared" si="142"/>
        <v>k.A.</v>
      </c>
      <c r="V231" s="343" t="str">
        <f t="shared" si="139"/>
        <v>k.A.</v>
      </c>
      <c r="W231" s="343" t="str">
        <f>IFERROR(IF(OR($D231="",$E231=0,con_Ende=0),"k.A.",IF(VLOOKUP($D231,rng_ND,5,0)="Nein",VLOOKUP($D231,rng_ND,2,FALSE),MIN(VLOOKUP($D231,rng_ND,2,FALSE),A_Stammdaten!$B$19-D_SAV!$E231+1))),"k.A.")</f>
        <v>k.A.</v>
      </c>
      <c r="X231" s="343" t="str">
        <f t="shared" si="140"/>
        <v>k.A.</v>
      </c>
      <c r="Y231" s="62"/>
      <c r="Z231" s="48">
        <f t="shared" si="141"/>
        <v>0</v>
      </c>
      <c r="AA231" s="457"/>
      <c r="AB231" s="55">
        <f t="shared" si="133"/>
        <v>0</v>
      </c>
      <c r="AC231" s="55">
        <f>IF(A_Stammdaten!$B$25="ja",D_SAV!AA231,D_SAV!AB231)</f>
        <v>0</v>
      </c>
      <c r="AD231" s="478">
        <f>IF(AC231=0,0,IF(U231-(con_EOGJahr-D_SAV!E231)&lt;=0,AC231,AC231/V231))</f>
        <v>0</v>
      </c>
      <c r="AE231" s="478">
        <f>IFERROR(IF(AND(VLOOKUP(D231,rng_ND,5,FALSE)="Ja",D_SAV!T231="degressiv"),D_SAV!AC231*Y231/100,0),0)</f>
        <v>0</v>
      </c>
      <c r="AF231" s="55">
        <f>IFERROR(IF(VLOOKUP(D231,rng_ND,5,FALSE)="Ja",MAX(D_SAV!AD231:AE231),D_SAV!AD231),0)</f>
        <v>0</v>
      </c>
      <c r="AG231" s="55">
        <f t="shared" si="134"/>
        <v>0</v>
      </c>
      <c r="AH231" s="55">
        <f t="shared" si="135"/>
        <v>0</v>
      </c>
      <c r="AI231" s="55">
        <f t="shared" si="136"/>
        <v>0</v>
      </c>
      <c r="AJ231" s="55">
        <f t="shared" si="137"/>
        <v>0</v>
      </c>
      <c r="AK231" s="55">
        <f t="shared" si="128"/>
        <v>0</v>
      </c>
      <c r="AL231" s="55">
        <f t="shared" si="129"/>
        <v>0</v>
      </c>
      <c r="AM231" s="55">
        <f t="shared" si="130"/>
        <v>0</v>
      </c>
    </row>
    <row r="232" spans="1:39" x14ac:dyDescent="0.25">
      <c r="A232" s="47">
        <v>228</v>
      </c>
      <c r="B232" s="358" t="str">
        <f>IF(AND(E232&lt;&gt;0,D232&lt;&gt;0,F232&lt;&gt;0),IF(C232&lt;&gt;0,CONCATENATE(C232,"-AGr",VLOOKUP(D232,Listen!$A$2:$G$45,7,FALSE),"-",E232,"-",F232,),CONCATENATE("AGr",VLOOKUP(D232,Listen!$A$2:$G$45,7,FALSE),"-",E232,"-",F232)),"keine vollständige ID")</f>
        <v>keine vollständige ID</v>
      </c>
      <c r="C232" s="438">
        <f>'[2]III_SAV-Details_NB'!B238</f>
        <v>0</v>
      </c>
      <c r="D232" s="438">
        <f>'[2]III_SAV-Details_NB'!C238</f>
        <v>0</v>
      </c>
      <c r="E232" s="359">
        <f>'[2]III_SAV-Details_NB'!D238</f>
        <v>0</v>
      </c>
      <c r="F232" s="490"/>
      <c r="G232" s="281">
        <f>'[2]III_SAV-Details_NB'!X238</f>
        <v>0</v>
      </c>
      <c r="H232" s="281">
        <f t="shared" si="131"/>
        <v>0</v>
      </c>
      <c r="I232" s="281">
        <f>IF(con_EOGJahr=2025,'[2]III_SAV-Details_NB'!AA238,IF(con_EOGJahr=2026,'[2]III_SAV-Details_NB'!AB238,'[2]III_SAV-Details_NB'!AC238))</f>
        <v>0</v>
      </c>
      <c r="J232" s="282"/>
      <c r="K232" s="282"/>
      <c r="L232" s="282"/>
      <c r="M232" s="282"/>
      <c r="N232" s="282"/>
      <c r="O232" s="282"/>
      <c r="P232" s="52">
        <f t="shared" si="132"/>
        <v>0</v>
      </c>
      <c r="Q232" s="60"/>
      <c r="R232" s="53">
        <f t="shared" si="138"/>
        <v>0</v>
      </c>
      <c r="S232" s="59"/>
      <c r="T232" s="61"/>
      <c r="U232" s="342" t="str">
        <f t="shared" si="142"/>
        <v>k.A.</v>
      </c>
      <c r="V232" s="343" t="str">
        <f t="shared" si="139"/>
        <v>k.A.</v>
      </c>
      <c r="W232" s="343" t="str">
        <f>IFERROR(IF(OR($D232="",$E232=0,con_Ende=0),"k.A.",IF(VLOOKUP($D232,rng_ND,5,0)="Nein",VLOOKUP($D232,rng_ND,2,FALSE),MIN(VLOOKUP($D232,rng_ND,2,FALSE),A_Stammdaten!$B$19-D_SAV!$E232+1))),"k.A.")</f>
        <v>k.A.</v>
      </c>
      <c r="X232" s="343" t="str">
        <f t="shared" si="140"/>
        <v>k.A.</v>
      </c>
      <c r="Y232" s="62"/>
      <c r="Z232" s="48">
        <f t="shared" si="141"/>
        <v>0</v>
      </c>
      <c r="AA232" s="457"/>
      <c r="AB232" s="55">
        <f t="shared" si="133"/>
        <v>0</v>
      </c>
      <c r="AC232" s="55">
        <f>IF(A_Stammdaten!$B$25="ja",D_SAV!AA232,D_SAV!AB232)</f>
        <v>0</v>
      </c>
      <c r="AD232" s="478">
        <f>IF(AC232=0,0,IF(U232-(con_EOGJahr-D_SAV!E232)&lt;=0,AC232,AC232/V232))</f>
        <v>0</v>
      </c>
      <c r="AE232" s="478">
        <f>IFERROR(IF(AND(VLOOKUP(D232,rng_ND,5,FALSE)="Ja",D_SAV!T232="degressiv"),D_SAV!AC232*Y232/100,0),0)</f>
        <v>0</v>
      </c>
      <c r="AF232" s="55">
        <f>IFERROR(IF(VLOOKUP(D232,rng_ND,5,FALSE)="Ja",MAX(D_SAV!AD232:AE232),D_SAV!AD232),0)</f>
        <v>0</v>
      </c>
      <c r="AG232" s="55">
        <f t="shared" si="134"/>
        <v>0</v>
      </c>
      <c r="AH232" s="55">
        <f t="shared" si="135"/>
        <v>0</v>
      </c>
      <c r="AI232" s="55">
        <f t="shared" si="136"/>
        <v>0</v>
      </c>
      <c r="AJ232" s="55">
        <f t="shared" si="137"/>
        <v>0</v>
      </c>
      <c r="AK232" s="55">
        <f t="shared" si="128"/>
        <v>0</v>
      </c>
      <c r="AL232" s="55">
        <f t="shared" si="129"/>
        <v>0</v>
      </c>
      <c r="AM232" s="55">
        <f t="shared" si="130"/>
        <v>0</v>
      </c>
    </row>
    <row r="233" spans="1:39" x14ac:dyDescent="0.25">
      <c r="A233" s="47">
        <v>229</v>
      </c>
      <c r="B233" s="358" t="str">
        <f>IF(AND(E233&lt;&gt;0,D233&lt;&gt;0,F233&lt;&gt;0),IF(C233&lt;&gt;0,CONCATENATE(C233,"-AGr",VLOOKUP(D233,Listen!$A$2:$G$45,7,FALSE),"-",E233,"-",F233,),CONCATENATE("AGr",VLOOKUP(D233,Listen!$A$2:$G$45,7,FALSE),"-",E233,"-",F233)),"keine vollständige ID")</f>
        <v>keine vollständige ID</v>
      </c>
      <c r="C233" s="438">
        <f>'[2]III_SAV-Details_NB'!B239</f>
        <v>0</v>
      </c>
      <c r="D233" s="438">
        <f>'[2]III_SAV-Details_NB'!C239</f>
        <v>0</v>
      </c>
      <c r="E233" s="359">
        <f>'[2]III_SAV-Details_NB'!D239</f>
        <v>0</v>
      </c>
      <c r="F233" s="490"/>
      <c r="G233" s="281">
        <f>'[2]III_SAV-Details_NB'!X239</f>
        <v>0</v>
      </c>
      <c r="H233" s="281">
        <f t="shared" si="131"/>
        <v>0</v>
      </c>
      <c r="I233" s="281">
        <f>IF(con_EOGJahr=2025,'[2]III_SAV-Details_NB'!AA239,IF(con_EOGJahr=2026,'[2]III_SAV-Details_NB'!AB239,'[2]III_SAV-Details_NB'!AC239))</f>
        <v>0</v>
      </c>
      <c r="J233" s="282"/>
      <c r="K233" s="282"/>
      <c r="L233" s="282"/>
      <c r="M233" s="282"/>
      <c r="N233" s="282"/>
      <c r="O233" s="282"/>
      <c r="P233" s="52">
        <f t="shared" si="132"/>
        <v>0</v>
      </c>
      <c r="Q233" s="60"/>
      <c r="R233" s="53">
        <f t="shared" si="138"/>
        <v>0</v>
      </c>
      <c r="S233" s="59"/>
      <c r="T233" s="61"/>
      <c r="U233" s="342" t="str">
        <f t="shared" si="142"/>
        <v>k.A.</v>
      </c>
      <c r="V233" s="343" t="str">
        <f t="shared" si="139"/>
        <v>k.A.</v>
      </c>
      <c r="W233" s="343" t="str">
        <f>IFERROR(IF(OR($D233="",$E233=0,con_Ende=0),"k.A.",IF(VLOOKUP($D233,rng_ND,5,0)="Nein",VLOOKUP($D233,rng_ND,2,FALSE),MIN(VLOOKUP($D233,rng_ND,2,FALSE),A_Stammdaten!$B$19-D_SAV!$E233+1))),"k.A.")</f>
        <v>k.A.</v>
      </c>
      <c r="X233" s="343" t="str">
        <f t="shared" si="140"/>
        <v>k.A.</v>
      </c>
      <c r="Y233" s="62"/>
      <c r="Z233" s="48">
        <f t="shared" si="141"/>
        <v>0</v>
      </c>
      <c r="AA233" s="457"/>
      <c r="AB233" s="55">
        <f t="shared" si="133"/>
        <v>0</v>
      </c>
      <c r="AC233" s="55">
        <f>IF(A_Stammdaten!$B$25="ja",D_SAV!AA233,D_SAV!AB233)</f>
        <v>0</v>
      </c>
      <c r="AD233" s="478">
        <f>IF(AC233=0,0,IF(U233-(con_EOGJahr-D_SAV!E233)&lt;=0,AC233,AC233/V233))</f>
        <v>0</v>
      </c>
      <c r="AE233" s="478">
        <f>IFERROR(IF(AND(VLOOKUP(D233,rng_ND,5,FALSE)="Ja",D_SAV!T233="degressiv"),D_SAV!AC233*Y233/100,0),0)</f>
        <v>0</v>
      </c>
      <c r="AF233" s="55">
        <f>IFERROR(IF(VLOOKUP(D233,rng_ND,5,FALSE)="Ja",MAX(D_SAV!AD233:AE233),D_SAV!AD233),0)</f>
        <v>0</v>
      </c>
      <c r="AG233" s="55">
        <f t="shared" si="134"/>
        <v>0</v>
      </c>
      <c r="AH233" s="55">
        <f t="shared" si="135"/>
        <v>0</v>
      </c>
      <c r="AI233" s="55">
        <f t="shared" si="136"/>
        <v>0</v>
      </c>
      <c r="AJ233" s="55">
        <f t="shared" si="137"/>
        <v>0</v>
      </c>
      <c r="AK233" s="55">
        <f t="shared" si="128"/>
        <v>0</v>
      </c>
      <c r="AL233" s="55">
        <f t="shared" si="129"/>
        <v>0</v>
      </c>
      <c r="AM233" s="55">
        <f t="shared" si="130"/>
        <v>0</v>
      </c>
    </row>
    <row r="234" spans="1:39" x14ac:dyDescent="0.25">
      <c r="A234" s="47">
        <v>230</v>
      </c>
      <c r="B234" s="358" t="str">
        <f>IF(AND(E234&lt;&gt;0,D234&lt;&gt;0,F234&lt;&gt;0),IF(C234&lt;&gt;0,CONCATENATE(C234,"-AGr",VLOOKUP(D234,Listen!$A$2:$G$45,7,FALSE),"-",E234,"-",F234,),CONCATENATE("AGr",VLOOKUP(D234,Listen!$A$2:$G$45,7,FALSE),"-",E234,"-",F234)),"keine vollständige ID")</f>
        <v>keine vollständige ID</v>
      </c>
      <c r="C234" s="438">
        <f>'[2]III_SAV-Details_NB'!B240</f>
        <v>0</v>
      </c>
      <c r="D234" s="438">
        <f>'[2]III_SAV-Details_NB'!C240</f>
        <v>0</v>
      </c>
      <c r="E234" s="359">
        <f>'[2]III_SAV-Details_NB'!D240</f>
        <v>0</v>
      </c>
      <c r="F234" s="490"/>
      <c r="G234" s="281">
        <f>'[2]III_SAV-Details_NB'!X240</f>
        <v>0</v>
      </c>
      <c r="H234" s="281">
        <f t="shared" si="131"/>
        <v>0</v>
      </c>
      <c r="I234" s="281">
        <f>IF(con_EOGJahr=2025,'[2]III_SAV-Details_NB'!AA240,IF(con_EOGJahr=2026,'[2]III_SAV-Details_NB'!AB240,'[2]III_SAV-Details_NB'!AC240))</f>
        <v>0</v>
      </c>
      <c r="J234" s="282"/>
      <c r="K234" s="282"/>
      <c r="L234" s="282"/>
      <c r="M234" s="282"/>
      <c r="N234" s="282"/>
      <c r="O234" s="282"/>
      <c r="P234" s="52">
        <f t="shared" si="132"/>
        <v>0</v>
      </c>
      <c r="Q234" s="60"/>
      <c r="R234" s="53">
        <f t="shared" si="138"/>
        <v>0</v>
      </c>
      <c r="S234" s="59"/>
      <c r="T234" s="61"/>
      <c r="U234" s="342" t="str">
        <f t="shared" si="142"/>
        <v>k.A.</v>
      </c>
      <c r="V234" s="343" t="str">
        <f t="shared" si="139"/>
        <v>k.A.</v>
      </c>
      <c r="W234" s="343" t="str">
        <f>IFERROR(IF(OR($D234="",$E234=0,con_Ende=0),"k.A.",IF(VLOOKUP($D234,rng_ND,5,0)="Nein",VLOOKUP($D234,rng_ND,2,FALSE),MIN(VLOOKUP($D234,rng_ND,2,FALSE),A_Stammdaten!$B$19-D_SAV!$E234+1))),"k.A.")</f>
        <v>k.A.</v>
      </c>
      <c r="X234" s="343" t="str">
        <f t="shared" si="140"/>
        <v>k.A.</v>
      </c>
      <c r="Y234" s="62"/>
      <c r="Z234" s="48">
        <f t="shared" si="141"/>
        <v>0</v>
      </c>
      <c r="AA234" s="457"/>
      <c r="AB234" s="55">
        <f t="shared" si="133"/>
        <v>0</v>
      </c>
      <c r="AC234" s="55">
        <f>IF(A_Stammdaten!$B$25="ja",D_SAV!AA234,D_SAV!AB234)</f>
        <v>0</v>
      </c>
      <c r="AD234" s="478">
        <f>IF(AC234=0,0,IF(U234-(con_EOGJahr-D_SAV!E234)&lt;=0,AC234,AC234/V234))</f>
        <v>0</v>
      </c>
      <c r="AE234" s="478">
        <f>IFERROR(IF(AND(VLOOKUP(D234,rng_ND,5,FALSE)="Ja",D_SAV!T234="degressiv"),D_SAV!AC234*Y234/100,0),0)</f>
        <v>0</v>
      </c>
      <c r="AF234" s="55">
        <f>IFERROR(IF(VLOOKUP(D234,rng_ND,5,FALSE)="Ja",MAX(D_SAV!AD234:AE234),D_SAV!AD234),0)</f>
        <v>0</v>
      </c>
      <c r="AG234" s="55">
        <f t="shared" si="134"/>
        <v>0</v>
      </c>
      <c r="AH234" s="55">
        <f t="shared" si="135"/>
        <v>0</v>
      </c>
      <c r="AI234" s="55">
        <f t="shared" si="136"/>
        <v>0</v>
      </c>
      <c r="AJ234" s="55">
        <f t="shared" si="137"/>
        <v>0</v>
      </c>
      <c r="AK234" s="55">
        <f t="shared" si="128"/>
        <v>0</v>
      </c>
      <c r="AL234" s="55">
        <f t="shared" si="129"/>
        <v>0</v>
      </c>
      <c r="AM234" s="55">
        <f t="shared" si="130"/>
        <v>0</v>
      </c>
    </row>
    <row r="235" spans="1:39" x14ac:dyDescent="0.25">
      <c r="A235" s="47">
        <v>231</v>
      </c>
      <c r="B235" s="358" t="str">
        <f>IF(AND(E235&lt;&gt;0,D235&lt;&gt;0,F235&lt;&gt;0),IF(C235&lt;&gt;0,CONCATENATE(C235,"-AGr",VLOOKUP(D235,Listen!$A$2:$G$45,7,FALSE),"-",E235,"-",F235,),CONCATENATE("AGr",VLOOKUP(D235,Listen!$A$2:$G$45,7,FALSE),"-",E235,"-",F235)),"keine vollständige ID")</f>
        <v>keine vollständige ID</v>
      </c>
      <c r="C235" s="438">
        <f>'[2]III_SAV-Details_NB'!B241</f>
        <v>0</v>
      </c>
      <c r="D235" s="438">
        <f>'[2]III_SAV-Details_NB'!C241</f>
        <v>0</v>
      </c>
      <c r="E235" s="359">
        <f>'[2]III_SAV-Details_NB'!D241</f>
        <v>0</v>
      </c>
      <c r="F235" s="490"/>
      <c r="G235" s="281">
        <f>'[2]III_SAV-Details_NB'!X241</f>
        <v>0</v>
      </c>
      <c r="H235" s="281">
        <f t="shared" si="131"/>
        <v>0</v>
      </c>
      <c r="I235" s="281">
        <f>IF(con_EOGJahr=2025,'[2]III_SAV-Details_NB'!AA241,IF(con_EOGJahr=2026,'[2]III_SAV-Details_NB'!AB241,'[2]III_SAV-Details_NB'!AC241))</f>
        <v>0</v>
      </c>
      <c r="J235" s="282"/>
      <c r="K235" s="282"/>
      <c r="L235" s="282"/>
      <c r="M235" s="282"/>
      <c r="N235" s="282"/>
      <c r="O235" s="282"/>
      <c r="P235" s="52">
        <f t="shared" si="132"/>
        <v>0</v>
      </c>
      <c r="Q235" s="60"/>
      <c r="R235" s="53">
        <f t="shared" si="138"/>
        <v>0</v>
      </c>
      <c r="S235" s="59"/>
      <c r="T235" s="61"/>
      <c r="U235" s="342" t="str">
        <f t="shared" si="142"/>
        <v>k.A.</v>
      </c>
      <c r="V235" s="343" t="str">
        <f t="shared" si="139"/>
        <v>k.A.</v>
      </c>
      <c r="W235" s="343" t="str">
        <f>IFERROR(IF(OR($D235="",$E235=0,con_Ende=0),"k.A.",IF(VLOOKUP($D235,rng_ND,5,0)="Nein",VLOOKUP($D235,rng_ND,2,FALSE),MIN(VLOOKUP($D235,rng_ND,2,FALSE),A_Stammdaten!$B$19-D_SAV!$E235+1))),"k.A.")</f>
        <v>k.A.</v>
      </c>
      <c r="X235" s="343" t="str">
        <f t="shared" si="140"/>
        <v>k.A.</v>
      </c>
      <c r="Y235" s="62"/>
      <c r="Z235" s="48">
        <f t="shared" si="141"/>
        <v>0</v>
      </c>
      <c r="AA235" s="457"/>
      <c r="AB235" s="55">
        <f t="shared" si="133"/>
        <v>0</v>
      </c>
      <c r="AC235" s="55">
        <f>IF(A_Stammdaten!$B$25="ja",D_SAV!AA235,D_SAV!AB235)</f>
        <v>0</v>
      </c>
      <c r="AD235" s="478">
        <f>IF(AC235=0,0,IF(U235-(con_EOGJahr-D_SAV!E235)&lt;=0,AC235,AC235/V235))</f>
        <v>0</v>
      </c>
      <c r="AE235" s="478">
        <f>IFERROR(IF(AND(VLOOKUP(D235,rng_ND,5,FALSE)="Ja",D_SAV!T235="degressiv"),D_SAV!AC235*Y235/100,0),0)</f>
        <v>0</v>
      </c>
      <c r="AF235" s="55">
        <f>IFERROR(IF(VLOOKUP(D235,rng_ND,5,FALSE)="Ja",MAX(D_SAV!AD235:AE235),D_SAV!AD235),0)</f>
        <v>0</v>
      </c>
      <c r="AG235" s="55">
        <f t="shared" si="134"/>
        <v>0</v>
      </c>
      <c r="AH235" s="55">
        <f t="shared" si="135"/>
        <v>0</v>
      </c>
      <c r="AI235" s="55">
        <f t="shared" si="136"/>
        <v>0</v>
      </c>
      <c r="AJ235" s="55">
        <f t="shared" si="137"/>
        <v>0</v>
      </c>
      <c r="AK235" s="55">
        <f t="shared" si="128"/>
        <v>0</v>
      </c>
      <c r="AL235" s="55">
        <f t="shared" si="129"/>
        <v>0</v>
      </c>
      <c r="AM235" s="55">
        <f t="shared" si="130"/>
        <v>0</v>
      </c>
    </row>
    <row r="236" spans="1:39" x14ac:dyDescent="0.25">
      <c r="A236" s="47">
        <v>232</v>
      </c>
      <c r="B236" s="358" t="str">
        <f>IF(AND(E236&lt;&gt;0,D236&lt;&gt;0,F236&lt;&gt;0),IF(C236&lt;&gt;0,CONCATENATE(C236,"-AGr",VLOOKUP(D236,Listen!$A$2:$G$45,7,FALSE),"-",E236,"-",F236,),CONCATENATE("AGr",VLOOKUP(D236,Listen!$A$2:$G$45,7,FALSE),"-",E236,"-",F236)),"keine vollständige ID")</f>
        <v>keine vollständige ID</v>
      </c>
      <c r="C236" s="438">
        <f>'[2]III_SAV-Details_NB'!B242</f>
        <v>0</v>
      </c>
      <c r="D236" s="438">
        <f>'[2]III_SAV-Details_NB'!C242</f>
        <v>0</v>
      </c>
      <c r="E236" s="359">
        <f>'[2]III_SAV-Details_NB'!D242</f>
        <v>0</v>
      </c>
      <c r="F236" s="490"/>
      <c r="G236" s="281">
        <f>'[2]III_SAV-Details_NB'!X242</f>
        <v>0</v>
      </c>
      <c r="H236" s="281">
        <f t="shared" si="131"/>
        <v>0</v>
      </c>
      <c r="I236" s="281">
        <f>IF(con_EOGJahr=2025,'[2]III_SAV-Details_NB'!AA242,IF(con_EOGJahr=2026,'[2]III_SAV-Details_NB'!AB242,'[2]III_SAV-Details_NB'!AC242))</f>
        <v>0</v>
      </c>
      <c r="J236" s="282"/>
      <c r="K236" s="282"/>
      <c r="L236" s="282"/>
      <c r="M236" s="282"/>
      <c r="N236" s="282"/>
      <c r="O236" s="282"/>
      <c r="P236" s="52">
        <f t="shared" si="132"/>
        <v>0</v>
      </c>
      <c r="Q236" s="60"/>
      <c r="R236" s="53">
        <f t="shared" si="138"/>
        <v>0</v>
      </c>
      <c r="S236" s="59"/>
      <c r="T236" s="61"/>
      <c r="U236" s="342" t="str">
        <f t="shared" si="142"/>
        <v>k.A.</v>
      </c>
      <c r="V236" s="343" t="str">
        <f t="shared" si="139"/>
        <v>k.A.</v>
      </c>
      <c r="W236" s="343" t="str">
        <f>IFERROR(IF(OR($D236="",$E236=0,con_Ende=0),"k.A.",IF(VLOOKUP($D236,rng_ND,5,0)="Nein",VLOOKUP($D236,rng_ND,2,FALSE),MIN(VLOOKUP($D236,rng_ND,2,FALSE),A_Stammdaten!$B$19-D_SAV!$E236+1))),"k.A.")</f>
        <v>k.A.</v>
      </c>
      <c r="X236" s="343" t="str">
        <f t="shared" si="140"/>
        <v>k.A.</v>
      </c>
      <c r="Y236" s="62"/>
      <c r="Z236" s="48">
        <f t="shared" si="141"/>
        <v>0</v>
      </c>
      <c r="AA236" s="457"/>
      <c r="AB236" s="55">
        <f t="shared" si="133"/>
        <v>0</v>
      </c>
      <c r="AC236" s="55">
        <f>IF(A_Stammdaten!$B$25="ja",D_SAV!AA236,D_SAV!AB236)</f>
        <v>0</v>
      </c>
      <c r="AD236" s="478">
        <f>IF(AC236=0,0,IF(U236-(con_EOGJahr-D_SAV!E236)&lt;=0,AC236,AC236/V236))</f>
        <v>0</v>
      </c>
      <c r="AE236" s="478">
        <f>IFERROR(IF(AND(VLOOKUP(D236,rng_ND,5,FALSE)="Ja",D_SAV!T236="degressiv"),D_SAV!AC236*Y236/100,0),0)</f>
        <v>0</v>
      </c>
      <c r="AF236" s="55">
        <f>IFERROR(IF(VLOOKUP(D236,rng_ND,5,FALSE)="Ja",MAX(D_SAV!AD236:AE236),D_SAV!AD236),0)</f>
        <v>0</v>
      </c>
      <c r="AG236" s="55">
        <f t="shared" si="134"/>
        <v>0</v>
      </c>
      <c r="AH236" s="55">
        <f t="shared" si="135"/>
        <v>0</v>
      </c>
      <c r="AI236" s="55">
        <f t="shared" si="136"/>
        <v>0</v>
      </c>
      <c r="AJ236" s="55">
        <f t="shared" si="137"/>
        <v>0</v>
      </c>
      <c r="AK236" s="55">
        <f t="shared" si="128"/>
        <v>0</v>
      </c>
      <c r="AL236" s="55">
        <f t="shared" si="129"/>
        <v>0</v>
      </c>
      <c r="AM236" s="55">
        <f t="shared" si="130"/>
        <v>0</v>
      </c>
    </row>
    <row r="237" spans="1:39" x14ac:dyDescent="0.25">
      <c r="A237" s="47">
        <v>233</v>
      </c>
      <c r="B237" s="358" t="str">
        <f>IF(AND(E237&lt;&gt;0,D237&lt;&gt;0,F237&lt;&gt;0),IF(C237&lt;&gt;0,CONCATENATE(C237,"-AGr",VLOOKUP(D237,Listen!$A$2:$G$45,7,FALSE),"-",E237,"-",F237,),CONCATENATE("AGr",VLOOKUP(D237,Listen!$A$2:$G$45,7,FALSE),"-",E237,"-",F237)),"keine vollständige ID")</f>
        <v>keine vollständige ID</v>
      </c>
      <c r="C237" s="438">
        <f>'[2]III_SAV-Details_NB'!B243</f>
        <v>0</v>
      </c>
      <c r="D237" s="438">
        <f>'[2]III_SAV-Details_NB'!C243</f>
        <v>0</v>
      </c>
      <c r="E237" s="359">
        <f>'[2]III_SAV-Details_NB'!D243</f>
        <v>0</v>
      </c>
      <c r="F237" s="490"/>
      <c r="G237" s="281">
        <f>'[2]III_SAV-Details_NB'!X243</f>
        <v>0</v>
      </c>
      <c r="H237" s="281">
        <f t="shared" si="131"/>
        <v>0</v>
      </c>
      <c r="I237" s="281">
        <f>IF(con_EOGJahr=2025,'[2]III_SAV-Details_NB'!AA243,IF(con_EOGJahr=2026,'[2]III_SAV-Details_NB'!AB243,'[2]III_SAV-Details_NB'!AC243))</f>
        <v>0</v>
      </c>
      <c r="J237" s="282"/>
      <c r="K237" s="282"/>
      <c r="L237" s="282"/>
      <c r="M237" s="282"/>
      <c r="N237" s="282"/>
      <c r="O237" s="282"/>
      <c r="P237" s="52">
        <f t="shared" si="132"/>
        <v>0</v>
      </c>
      <c r="Q237" s="60"/>
      <c r="R237" s="53">
        <f t="shared" si="138"/>
        <v>0</v>
      </c>
      <c r="S237" s="59"/>
      <c r="T237" s="61"/>
      <c r="U237" s="342" t="str">
        <f t="shared" si="142"/>
        <v>k.A.</v>
      </c>
      <c r="V237" s="343" t="str">
        <f t="shared" si="139"/>
        <v>k.A.</v>
      </c>
      <c r="W237" s="343" t="str">
        <f>IFERROR(IF(OR($D237="",$E237=0,con_Ende=0),"k.A.",IF(VLOOKUP($D237,rng_ND,5,0)="Nein",VLOOKUP($D237,rng_ND,2,FALSE),MIN(VLOOKUP($D237,rng_ND,2,FALSE),A_Stammdaten!$B$19-D_SAV!$E237+1))),"k.A.")</f>
        <v>k.A.</v>
      </c>
      <c r="X237" s="343" t="str">
        <f t="shared" si="140"/>
        <v>k.A.</v>
      </c>
      <c r="Y237" s="62"/>
      <c r="Z237" s="48">
        <f t="shared" si="141"/>
        <v>0</v>
      </c>
      <c r="AA237" s="457"/>
      <c r="AB237" s="55">
        <f t="shared" si="133"/>
        <v>0</v>
      </c>
      <c r="AC237" s="55">
        <f>IF(A_Stammdaten!$B$25="ja",D_SAV!AA237,D_SAV!AB237)</f>
        <v>0</v>
      </c>
      <c r="AD237" s="478">
        <f>IF(AC237=0,0,IF(U237-(con_EOGJahr-D_SAV!E237)&lt;=0,AC237,AC237/V237))</f>
        <v>0</v>
      </c>
      <c r="AE237" s="478">
        <f>IFERROR(IF(AND(VLOOKUP(D237,rng_ND,5,FALSE)="Ja",D_SAV!T237="degressiv"),D_SAV!AC237*Y237/100,0),0)</f>
        <v>0</v>
      </c>
      <c r="AF237" s="55">
        <f>IFERROR(IF(VLOOKUP(D237,rng_ND,5,FALSE)="Ja",MAX(D_SAV!AD237:AE237),D_SAV!AD237),0)</f>
        <v>0</v>
      </c>
      <c r="AG237" s="55">
        <f t="shared" si="134"/>
        <v>0</v>
      </c>
      <c r="AH237" s="55">
        <f t="shared" si="135"/>
        <v>0</v>
      </c>
      <c r="AI237" s="55">
        <f t="shared" si="136"/>
        <v>0</v>
      </c>
      <c r="AJ237" s="55">
        <f t="shared" si="137"/>
        <v>0</v>
      </c>
      <c r="AK237" s="55">
        <f t="shared" si="128"/>
        <v>0</v>
      </c>
      <c r="AL237" s="55">
        <f t="shared" si="129"/>
        <v>0</v>
      </c>
      <c r="AM237" s="55">
        <f t="shared" si="130"/>
        <v>0</v>
      </c>
    </row>
    <row r="238" spans="1:39" x14ac:dyDescent="0.25">
      <c r="A238" s="47">
        <v>234</v>
      </c>
      <c r="B238" s="358" t="str">
        <f>IF(AND(E238&lt;&gt;0,D238&lt;&gt;0,F238&lt;&gt;0),IF(C238&lt;&gt;0,CONCATENATE(C238,"-AGr",VLOOKUP(D238,Listen!$A$2:$G$45,7,FALSE),"-",E238,"-",F238,),CONCATENATE("AGr",VLOOKUP(D238,Listen!$A$2:$G$45,7,FALSE),"-",E238,"-",F238)),"keine vollständige ID")</f>
        <v>keine vollständige ID</v>
      </c>
      <c r="C238" s="438">
        <f>'[2]III_SAV-Details_NB'!B244</f>
        <v>0</v>
      </c>
      <c r="D238" s="438">
        <f>'[2]III_SAV-Details_NB'!C244</f>
        <v>0</v>
      </c>
      <c r="E238" s="359">
        <f>'[2]III_SAV-Details_NB'!D244</f>
        <v>0</v>
      </c>
      <c r="F238" s="490"/>
      <c r="G238" s="281">
        <f>'[2]III_SAV-Details_NB'!X244</f>
        <v>0</v>
      </c>
      <c r="H238" s="281">
        <f t="shared" si="131"/>
        <v>0</v>
      </c>
      <c r="I238" s="281">
        <f>IF(con_EOGJahr=2025,'[2]III_SAV-Details_NB'!AA244,IF(con_EOGJahr=2026,'[2]III_SAV-Details_NB'!AB244,'[2]III_SAV-Details_NB'!AC244))</f>
        <v>0</v>
      </c>
      <c r="J238" s="282"/>
      <c r="K238" s="282"/>
      <c r="L238" s="282"/>
      <c r="M238" s="282"/>
      <c r="N238" s="282"/>
      <c r="O238" s="282"/>
      <c r="P238" s="52">
        <f t="shared" si="132"/>
        <v>0</v>
      </c>
      <c r="Q238" s="60"/>
      <c r="R238" s="53">
        <f t="shared" si="138"/>
        <v>0</v>
      </c>
      <c r="S238" s="59"/>
      <c r="T238" s="61"/>
      <c r="U238" s="342" t="str">
        <f t="shared" si="142"/>
        <v>k.A.</v>
      </c>
      <c r="V238" s="343" t="str">
        <f t="shared" si="139"/>
        <v>k.A.</v>
      </c>
      <c r="W238" s="343" t="str">
        <f>IFERROR(IF(OR($D238="",$E238=0,con_Ende=0),"k.A.",IF(VLOOKUP($D238,rng_ND,5,0)="Nein",VLOOKUP($D238,rng_ND,2,FALSE),MIN(VLOOKUP($D238,rng_ND,2,FALSE),A_Stammdaten!$B$19-D_SAV!$E238+1))),"k.A.")</f>
        <v>k.A.</v>
      </c>
      <c r="X238" s="343" t="str">
        <f t="shared" si="140"/>
        <v>k.A.</v>
      </c>
      <c r="Y238" s="62"/>
      <c r="Z238" s="48">
        <f t="shared" si="141"/>
        <v>0</v>
      </c>
      <c r="AA238" s="457"/>
      <c r="AB238" s="55">
        <f t="shared" si="133"/>
        <v>0</v>
      </c>
      <c r="AC238" s="55">
        <f>IF(A_Stammdaten!$B$25="ja",D_SAV!AA238,D_SAV!AB238)</f>
        <v>0</v>
      </c>
      <c r="AD238" s="478">
        <f>IF(AC238=0,0,IF(U238-(con_EOGJahr-D_SAV!E238)&lt;=0,AC238,AC238/V238))</f>
        <v>0</v>
      </c>
      <c r="AE238" s="478">
        <f>IFERROR(IF(AND(VLOOKUP(D238,rng_ND,5,FALSE)="Ja",D_SAV!T238="degressiv"),D_SAV!AC238*Y238/100,0),0)</f>
        <v>0</v>
      </c>
      <c r="AF238" s="55">
        <f>IFERROR(IF(VLOOKUP(D238,rng_ND,5,FALSE)="Ja",MAX(D_SAV!AD238:AE238),D_SAV!AD238),0)</f>
        <v>0</v>
      </c>
      <c r="AG238" s="55">
        <f t="shared" si="134"/>
        <v>0</v>
      </c>
      <c r="AH238" s="55">
        <f t="shared" si="135"/>
        <v>0</v>
      </c>
      <c r="AI238" s="55">
        <f t="shared" si="136"/>
        <v>0</v>
      </c>
      <c r="AJ238" s="55">
        <f t="shared" si="137"/>
        <v>0</v>
      </c>
      <c r="AK238" s="55">
        <f t="shared" si="128"/>
        <v>0</v>
      </c>
      <c r="AL238" s="55">
        <f t="shared" si="129"/>
        <v>0</v>
      </c>
      <c r="AM238" s="55">
        <f t="shared" si="130"/>
        <v>0</v>
      </c>
    </row>
    <row r="239" spans="1:39" x14ac:dyDescent="0.25">
      <c r="A239" s="47">
        <v>235</v>
      </c>
      <c r="B239" s="358" t="str">
        <f>IF(AND(E239&lt;&gt;0,D239&lt;&gt;0,F239&lt;&gt;0),IF(C239&lt;&gt;0,CONCATENATE(C239,"-AGr",VLOOKUP(D239,Listen!$A$2:$G$45,7,FALSE),"-",E239,"-",F239,),CONCATENATE("AGr",VLOOKUP(D239,Listen!$A$2:$G$45,7,FALSE),"-",E239,"-",F239)),"keine vollständige ID")</f>
        <v>keine vollständige ID</v>
      </c>
      <c r="C239" s="438">
        <f>'[2]III_SAV-Details_NB'!B245</f>
        <v>0</v>
      </c>
      <c r="D239" s="438">
        <f>'[2]III_SAV-Details_NB'!C245</f>
        <v>0</v>
      </c>
      <c r="E239" s="359">
        <f>'[2]III_SAV-Details_NB'!D245</f>
        <v>0</v>
      </c>
      <c r="F239" s="490"/>
      <c r="G239" s="281">
        <f>'[2]III_SAV-Details_NB'!X245</f>
        <v>0</v>
      </c>
      <c r="H239" s="281">
        <f t="shared" si="131"/>
        <v>0</v>
      </c>
      <c r="I239" s="281">
        <f>IF(con_EOGJahr=2025,'[2]III_SAV-Details_NB'!AA245,IF(con_EOGJahr=2026,'[2]III_SAV-Details_NB'!AB245,'[2]III_SAV-Details_NB'!AC245))</f>
        <v>0</v>
      </c>
      <c r="J239" s="282"/>
      <c r="K239" s="282"/>
      <c r="L239" s="282"/>
      <c r="M239" s="282"/>
      <c r="N239" s="282"/>
      <c r="O239" s="282"/>
      <c r="P239" s="52">
        <f t="shared" si="132"/>
        <v>0</v>
      </c>
      <c r="Q239" s="60"/>
      <c r="R239" s="53">
        <f t="shared" si="138"/>
        <v>0</v>
      </c>
      <c r="S239" s="59"/>
      <c r="T239" s="61"/>
      <c r="U239" s="342" t="str">
        <f t="shared" si="142"/>
        <v>k.A.</v>
      </c>
      <c r="V239" s="343" t="str">
        <f t="shared" si="139"/>
        <v>k.A.</v>
      </c>
      <c r="W239" s="343" t="str">
        <f>IFERROR(IF(OR($D239="",$E239=0,con_Ende=0),"k.A.",IF(VLOOKUP($D239,rng_ND,5,0)="Nein",VLOOKUP($D239,rng_ND,2,FALSE),MIN(VLOOKUP($D239,rng_ND,2,FALSE),A_Stammdaten!$B$19-D_SAV!$E239+1))),"k.A.")</f>
        <v>k.A.</v>
      </c>
      <c r="X239" s="343" t="str">
        <f t="shared" si="140"/>
        <v>k.A.</v>
      </c>
      <c r="Y239" s="62"/>
      <c r="Z239" s="48">
        <f t="shared" si="141"/>
        <v>0</v>
      </c>
      <c r="AA239" s="457"/>
      <c r="AB239" s="55">
        <f t="shared" si="133"/>
        <v>0</v>
      </c>
      <c r="AC239" s="55">
        <f>IF(A_Stammdaten!$B$25="ja",D_SAV!AA239,D_SAV!AB239)</f>
        <v>0</v>
      </c>
      <c r="AD239" s="478">
        <f>IF(AC239=0,0,IF(U239-(con_EOGJahr-D_SAV!E239)&lt;=0,AC239,AC239/V239))</f>
        <v>0</v>
      </c>
      <c r="AE239" s="478">
        <f>IFERROR(IF(AND(VLOOKUP(D239,rng_ND,5,FALSE)="Ja",D_SAV!T239="degressiv"),D_SAV!AC239*Y239/100,0),0)</f>
        <v>0</v>
      </c>
      <c r="AF239" s="55">
        <f>IFERROR(IF(VLOOKUP(D239,rng_ND,5,FALSE)="Ja",MAX(D_SAV!AD239:AE239),D_SAV!AD239),0)</f>
        <v>0</v>
      </c>
      <c r="AG239" s="55">
        <f t="shared" si="134"/>
        <v>0</v>
      </c>
      <c r="AH239" s="55">
        <f t="shared" si="135"/>
        <v>0</v>
      </c>
      <c r="AI239" s="55">
        <f t="shared" si="136"/>
        <v>0</v>
      </c>
      <c r="AJ239" s="55">
        <f t="shared" si="137"/>
        <v>0</v>
      </c>
      <c r="AK239" s="55">
        <f t="shared" si="128"/>
        <v>0</v>
      </c>
      <c r="AL239" s="55">
        <f t="shared" si="129"/>
        <v>0</v>
      </c>
      <c r="AM239" s="55">
        <f t="shared" si="130"/>
        <v>0</v>
      </c>
    </row>
    <row r="240" spans="1:39" x14ac:dyDescent="0.25">
      <c r="A240" s="47">
        <v>236</v>
      </c>
      <c r="B240" s="358" t="str">
        <f>IF(AND(E240&lt;&gt;0,D240&lt;&gt;0,F240&lt;&gt;0),IF(C240&lt;&gt;0,CONCATENATE(C240,"-AGr",VLOOKUP(D240,Listen!$A$2:$G$45,7,FALSE),"-",E240,"-",F240,),CONCATENATE("AGr",VLOOKUP(D240,Listen!$A$2:$G$45,7,FALSE),"-",E240,"-",F240)),"keine vollständige ID")</f>
        <v>keine vollständige ID</v>
      </c>
      <c r="C240" s="438">
        <f>'[2]III_SAV-Details_NB'!B246</f>
        <v>0</v>
      </c>
      <c r="D240" s="438">
        <f>'[2]III_SAV-Details_NB'!C246</f>
        <v>0</v>
      </c>
      <c r="E240" s="359">
        <f>'[2]III_SAV-Details_NB'!D246</f>
        <v>0</v>
      </c>
      <c r="F240" s="490"/>
      <c r="G240" s="281">
        <f>'[2]III_SAV-Details_NB'!X246</f>
        <v>0</v>
      </c>
      <c r="H240" s="281">
        <f t="shared" si="131"/>
        <v>0</v>
      </c>
      <c r="I240" s="281">
        <f>IF(con_EOGJahr=2025,'[2]III_SAV-Details_NB'!AA246,IF(con_EOGJahr=2026,'[2]III_SAV-Details_NB'!AB246,'[2]III_SAV-Details_NB'!AC246))</f>
        <v>0</v>
      </c>
      <c r="J240" s="282"/>
      <c r="K240" s="282"/>
      <c r="L240" s="282"/>
      <c r="M240" s="282"/>
      <c r="N240" s="282"/>
      <c r="O240" s="282"/>
      <c r="P240" s="52">
        <f t="shared" si="132"/>
        <v>0</v>
      </c>
      <c r="Q240" s="60"/>
      <c r="R240" s="53">
        <f t="shared" si="138"/>
        <v>0</v>
      </c>
      <c r="S240" s="59"/>
      <c r="T240" s="61"/>
      <c r="U240" s="342" t="str">
        <f t="shared" si="142"/>
        <v>k.A.</v>
      </c>
      <c r="V240" s="343" t="str">
        <f t="shared" si="139"/>
        <v>k.A.</v>
      </c>
      <c r="W240" s="343" t="str">
        <f>IFERROR(IF(OR($D240="",$E240=0,con_Ende=0),"k.A.",IF(VLOOKUP($D240,rng_ND,5,0)="Nein",VLOOKUP($D240,rng_ND,2,FALSE),MIN(VLOOKUP($D240,rng_ND,2,FALSE),A_Stammdaten!$B$19-D_SAV!$E240+1))),"k.A.")</f>
        <v>k.A.</v>
      </c>
      <c r="X240" s="343" t="str">
        <f t="shared" si="140"/>
        <v>k.A.</v>
      </c>
      <c r="Y240" s="62"/>
      <c r="Z240" s="48">
        <f t="shared" si="141"/>
        <v>0</v>
      </c>
      <c r="AA240" s="457"/>
      <c r="AB240" s="55">
        <f t="shared" si="133"/>
        <v>0</v>
      </c>
      <c r="AC240" s="55">
        <f>IF(A_Stammdaten!$B$25="ja",D_SAV!AA240,D_SAV!AB240)</f>
        <v>0</v>
      </c>
      <c r="AD240" s="478">
        <f>IF(AC240=0,0,IF(U240-(con_EOGJahr-D_SAV!E240)&lt;=0,AC240,AC240/V240))</f>
        <v>0</v>
      </c>
      <c r="AE240" s="478">
        <f>IFERROR(IF(AND(VLOOKUP(D240,rng_ND,5,FALSE)="Ja",D_SAV!T240="degressiv"),D_SAV!AC240*Y240/100,0),0)</f>
        <v>0</v>
      </c>
      <c r="AF240" s="55">
        <f>IFERROR(IF(VLOOKUP(D240,rng_ND,5,FALSE)="Ja",MAX(D_SAV!AD240:AE240),D_SAV!AD240),0)</f>
        <v>0</v>
      </c>
      <c r="AG240" s="55">
        <f t="shared" si="134"/>
        <v>0</v>
      </c>
      <c r="AH240" s="55">
        <f t="shared" si="135"/>
        <v>0</v>
      </c>
      <c r="AI240" s="55">
        <f t="shared" si="136"/>
        <v>0</v>
      </c>
      <c r="AJ240" s="55">
        <f t="shared" si="137"/>
        <v>0</v>
      </c>
      <c r="AK240" s="55">
        <f t="shared" si="128"/>
        <v>0</v>
      </c>
      <c r="AL240" s="55">
        <f t="shared" si="129"/>
        <v>0</v>
      </c>
      <c r="AM240" s="55">
        <f t="shared" si="130"/>
        <v>0</v>
      </c>
    </row>
    <row r="241" spans="1:39" x14ac:dyDescent="0.25">
      <c r="A241" s="47">
        <v>237</v>
      </c>
      <c r="B241" s="358" t="str">
        <f>IF(AND(E241&lt;&gt;0,D241&lt;&gt;0,F241&lt;&gt;0),IF(C241&lt;&gt;0,CONCATENATE(C241,"-AGr",VLOOKUP(D241,Listen!$A$2:$G$45,7,FALSE),"-",E241,"-",F241,),CONCATENATE("AGr",VLOOKUP(D241,Listen!$A$2:$G$45,7,FALSE),"-",E241,"-",F241)),"keine vollständige ID")</f>
        <v>keine vollständige ID</v>
      </c>
      <c r="C241" s="438">
        <f>'[2]III_SAV-Details_NB'!B247</f>
        <v>0</v>
      </c>
      <c r="D241" s="438">
        <f>'[2]III_SAV-Details_NB'!C247</f>
        <v>0</v>
      </c>
      <c r="E241" s="359">
        <f>'[2]III_SAV-Details_NB'!D247</f>
        <v>0</v>
      </c>
      <c r="F241" s="490"/>
      <c r="G241" s="281">
        <f>'[2]III_SAV-Details_NB'!X247</f>
        <v>0</v>
      </c>
      <c r="H241" s="281">
        <f t="shared" si="131"/>
        <v>0</v>
      </c>
      <c r="I241" s="281">
        <f>IF(con_EOGJahr=2025,'[2]III_SAV-Details_NB'!AA247,IF(con_EOGJahr=2026,'[2]III_SAV-Details_NB'!AB247,'[2]III_SAV-Details_NB'!AC247))</f>
        <v>0</v>
      </c>
      <c r="J241" s="282"/>
      <c r="K241" s="282"/>
      <c r="L241" s="282"/>
      <c r="M241" s="282"/>
      <c r="N241" s="282"/>
      <c r="O241" s="282"/>
      <c r="P241" s="52">
        <f t="shared" si="132"/>
        <v>0</v>
      </c>
      <c r="Q241" s="60"/>
      <c r="R241" s="53">
        <f t="shared" si="138"/>
        <v>0</v>
      </c>
      <c r="S241" s="59"/>
      <c r="T241" s="61"/>
      <c r="U241" s="342" t="str">
        <f t="shared" si="142"/>
        <v>k.A.</v>
      </c>
      <c r="V241" s="343" t="str">
        <f t="shared" si="139"/>
        <v>k.A.</v>
      </c>
      <c r="W241" s="343" t="str">
        <f>IFERROR(IF(OR($D241="",$E241=0,con_Ende=0),"k.A.",IF(VLOOKUP($D241,rng_ND,5,0)="Nein",VLOOKUP($D241,rng_ND,2,FALSE),MIN(VLOOKUP($D241,rng_ND,2,FALSE),A_Stammdaten!$B$19-D_SAV!$E241+1))),"k.A.")</f>
        <v>k.A.</v>
      </c>
      <c r="X241" s="343" t="str">
        <f t="shared" si="140"/>
        <v>k.A.</v>
      </c>
      <c r="Y241" s="62"/>
      <c r="Z241" s="48">
        <f t="shared" si="141"/>
        <v>0</v>
      </c>
      <c r="AA241" s="457"/>
      <c r="AB241" s="55">
        <f t="shared" si="133"/>
        <v>0</v>
      </c>
      <c r="AC241" s="55">
        <f>IF(A_Stammdaten!$B$25="ja",D_SAV!AA241,D_SAV!AB241)</f>
        <v>0</v>
      </c>
      <c r="AD241" s="478">
        <f>IF(AC241=0,0,IF(U241-(con_EOGJahr-D_SAV!E241)&lt;=0,AC241,AC241/V241))</f>
        <v>0</v>
      </c>
      <c r="AE241" s="478">
        <f>IFERROR(IF(AND(VLOOKUP(D241,rng_ND,5,FALSE)="Ja",D_SAV!T241="degressiv"),D_SAV!AC241*Y241/100,0),0)</f>
        <v>0</v>
      </c>
      <c r="AF241" s="55">
        <f>IFERROR(IF(VLOOKUP(D241,rng_ND,5,FALSE)="Ja",MAX(D_SAV!AD241:AE241),D_SAV!AD241),0)</f>
        <v>0</v>
      </c>
      <c r="AG241" s="55">
        <f t="shared" si="134"/>
        <v>0</v>
      </c>
      <c r="AH241" s="55">
        <f t="shared" si="135"/>
        <v>0</v>
      </c>
      <c r="AI241" s="55">
        <f t="shared" si="136"/>
        <v>0</v>
      </c>
      <c r="AJ241" s="55">
        <f t="shared" si="137"/>
        <v>0</v>
      </c>
      <c r="AK241" s="55">
        <f t="shared" si="128"/>
        <v>0</v>
      </c>
      <c r="AL241" s="55">
        <f t="shared" si="129"/>
        <v>0</v>
      </c>
      <c r="AM241" s="55">
        <f t="shared" si="130"/>
        <v>0</v>
      </c>
    </row>
    <row r="242" spans="1:39" x14ac:dyDescent="0.25">
      <c r="A242" s="47">
        <v>238</v>
      </c>
      <c r="B242" s="358" t="str">
        <f>IF(AND(E242&lt;&gt;0,D242&lt;&gt;0,F242&lt;&gt;0),IF(C242&lt;&gt;0,CONCATENATE(C242,"-AGr",VLOOKUP(D242,Listen!$A$2:$G$45,7,FALSE),"-",E242,"-",F242,),CONCATENATE("AGr",VLOOKUP(D242,Listen!$A$2:$G$45,7,FALSE),"-",E242,"-",F242)),"keine vollständige ID")</f>
        <v>keine vollständige ID</v>
      </c>
      <c r="C242" s="438">
        <f>'[2]III_SAV-Details_NB'!B248</f>
        <v>0</v>
      </c>
      <c r="D242" s="438">
        <f>'[2]III_SAV-Details_NB'!C248</f>
        <v>0</v>
      </c>
      <c r="E242" s="359">
        <f>'[2]III_SAV-Details_NB'!D248</f>
        <v>0</v>
      </c>
      <c r="F242" s="490"/>
      <c r="G242" s="281">
        <f>'[2]III_SAV-Details_NB'!X248</f>
        <v>0</v>
      </c>
      <c r="H242" s="281">
        <f t="shared" si="131"/>
        <v>0</v>
      </c>
      <c r="I242" s="281">
        <f>IF(con_EOGJahr=2025,'[2]III_SAV-Details_NB'!AA248,IF(con_EOGJahr=2026,'[2]III_SAV-Details_NB'!AB248,'[2]III_SAV-Details_NB'!AC248))</f>
        <v>0</v>
      </c>
      <c r="J242" s="282"/>
      <c r="K242" s="282"/>
      <c r="L242" s="282"/>
      <c r="M242" s="282"/>
      <c r="N242" s="282"/>
      <c r="O242" s="282"/>
      <c r="P242" s="52">
        <f t="shared" si="132"/>
        <v>0</v>
      </c>
      <c r="Q242" s="60"/>
      <c r="R242" s="53">
        <f t="shared" si="138"/>
        <v>0</v>
      </c>
      <c r="S242" s="59"/>
      <c r="T242" s="61"/>
      <c r="U242" s="342" t="str">
        <f t="shared" si="142"/>
        <v>k.A.</v>
      </c>
      <c r="V242" s="343" t="str">
        <f t="shared" si="139"/>
        <v>k.A.</v>
      </c>
      <c r="W242" s="343" t="str">
        <f>IFERROR(IF(OR($D242="",$E242=0,con_Ende=0),"k.A.",IF(VLOOKUP($D242,rng_ND,5,0)="Nein",VLOOKUP($D242,rng_ND,2,FALSE),MIN(VLOOKUP($D242,rng_ND,2,FALSE),A_Stammdaten!$B$19-D_SAV!$E242+1))),"k.A.")</f>
        <v>k.A.</v>
      </c>
      <c r="X242" s="343" t="str">
        <f t="shared" si="140"/>
        <v>k.A.</v>
      </c>
      <c r="Y242" s="62"/>
      <c r="Z242" s="48">
        <f t="shared" si="141"/>
        <v>0</v>
      </c>
      <c r="AA242" s="457"/>
      <c r="AB242" s="55">
        <f t="shared" si="133"/>
        <v>0</v>
      </c>
      <c r="AC242" s="55">
        <f>IF(A_Stammdaten!$B$25="ja",D_SAV!AA242,D_SAV!AB242)</f>
        <v>0</v>
      </c>
      <c r="AD242" s="478">
        <f>IF(AC242=0,0,IF(U242-(con_EOGJahr-D_SAV!E242)&lt;=0,AC242,AC242/V242))</f>
        <v>0</v>
      </c>
      <c r="AE242" s="478">
        <f>IFERROR(IF(AND(VLOOKUP(D242,rng_ND,5,FALSE)="Ja",D_SAV!T242="degressiv"),D_SAV!AC242*Y242/100,0),0)</f>
        <v>0</v>
      </c>
      <c r="AF242" s="55">
        <f>IFERROR(IF(VLOOKUP(D242,rng_ND,5,FALSE)="Ja",MAX(D_SAV!AD242:AE242),D_SAV!AD242),0)</f>
        <v>0</v>
      </c>
      <c r="AG242" s="55">
        <f t="shared" si="134"/>
        <v>0</v>
      </c>
      <c r="AH242" s="55">
        <f t="shared" si="135"/>
        <v>0</v>
      </c>
      <c r="AI242" s="55">
        <f t="shared" si="136"/>
        <v>0</v>
      </c>
      <c r="AJ242" s="55">
        <f t="shared" si="137"/>
        <v>0</v>
      </c>
      <c r="AK242" s="55">
        <f t="shared" si="128"/>
        <v>0</v>
      </c>
      <c r="AL242" s="55">
        <f t="shared" si="129"/>
        <v>0</v>
      </c>
      <c r="AM242" s="55">
        <f t="shared" si="130"/>
        <v>0</v>
      </c>
    </row>
    <row r="243" spans="1:39" x14ac:dyDescent="0.25">
      <c r="A243" s="47">
        <v>239</v>
      </c>
      <c r="B243" s="358" t="str">
        <f>IF(AND(E243&lt;&gt;0,D243&lt;&gt;0,F243&lt;&gt;0),IF(C243&lt;&gt;0,CONCATENATE(C243,"-AGr",VLOOKUP(D243,Listen!$A$2:$G$45,7,FALSE),"-",E243,"-",F243,),CONCATENATE("AGr",VLOOKUP(D243,Listen!$A$2:$G$45,7,FALSE),"-",E243,"-",F243)),"keine vollständige ID")</f>
        <v>keine vollständige ID</v>
      </c>
      <c r="C243" s="438">
        <f>'[2]III_SAV-Details_NB'!B249</f>
        <v>0</v>
      </c>
      <c r="D243" s="438">
        <f>'[2]III_SAV-Details_NB'!C249</f>
        <v>0</v>
      </c>
      <c r="E243" s="359">
        <f>'[2]III_SAV-Details_NB'!D249</f>
        <v>0</v>
      </c>
      <c r="F243" s="490"/>
      <c r="G243" s="281">
        <f>'[2]III_SAV-Details_NB'!X249</f>
        <v>0</v>
      </c>
      <c r="H243" s="281">
        <f t="shared" si="131"/>
        <v>0</v>
      </c>
      <c r="I243" s="281">
        <f>IF(con_EOGJahr=2025,'[2]III_SAV-Details_NB'!AA249,IF(con_EOGJahr=2026,'[2]III_SAV-Details_NB'!AB249,'[2]III_SAV-Details_NB'!AC249))</f>
        <v>0</v>
      </c>
      <c r="J243" s="282"/>
      <c r="K243" s="282"/>
      <c r="L243" s="282"/>
      <c r="M243" s="282"/>
      <c r="N243" s="282"/>
      <c r="O243" s="282"/>
      <c r="P243" s="52">
        <f t="shared" si="132"/>
        <v>0</v>
      </c>
      <c r="Q243" s="60"/>
      <c r="R243" s="53">
        <f t="shared" si="138"/>
        <v>0</v>
      </c>
      <c r="S243" s="59"/>
      <c r="T243" s="61"/>
      <c r="U243" s="342" t="str">
        <f t="shared" si="142"/>
        <v>k.A.</v>
      </c>
      <c r="V243" s="343" t="str">
        <f t="shared" si="139"/>
        <v>k.A.</v>
      </c>
      <c r="W243" s="343" t="str">
        <f>IFERROR(IF(OR($D243="",$E243=0,con_Ende=0),"k.A.",IF(VLOOKUP($D243,rng_ND,5,0)="Nein",VLOOKUP($D243,rng_ND,2,FALSE),MIN(VLOOKUP($D243,rng_ND,2,FALSE),A_Stammdaten!$B$19-D_SAV!$E243+1))),"k.A.")</f>
        <v>k.A.</v>
      </c>
      <c r="X243" s="343" t="str">
        <f t="shared" si="140"/>
        <v>k.A.</v>
      </c>
      <c r="Y243" s="62"/>
      <c r="Z243" s="48">
        <f t="shared" si="141"/>
        <v>0</v>
      </c>
      <c r="AA243" s="457"/>
      <c r="AB243" s="55">
        <f t="shared" si="133"/>
        <v>0</v>
      </c>
      <c r="AC243" s="55">
        <f>IF(A_Stammdaten!$B$25="ja",D_SAV!AA243,D_SAV!AB243)</f>
        <v>0</v>
      </c>
      <c r="AD243" s="478">
        <f>IF(AC243=0,0,IF(U243-(con_EOGJahr-D_SAV!E243)&lt;=0,AC243,AC243/V243))</f>
        <v>0</v>
      </c>
      <c r="AE243" s="478">
        <f>IFERROR(IF(AND(VLOOKUP(D243,rng_ND,5,FALSE)="Ja",D_SAV!T243="degressiv"),D_SAV!AC243*Y243/100,0),0)</f>
        <v>0</v>
      </c>
      <c r="AF243" s="55">
        <f>IFERROR(IF(VLOOKUP(D243,rng_ND,5,FALSE)="Ja",MAX(D_SAV!AD243:AE243),D_SAV!AD243),0)</f>
        <v>0</v>
      </c>
      <c r="AG243" s="55">
        <f t="shared" si="134"/>
        <v>0</v>
      </c>
      <c r="AH243" s="55">
        <f t="shared" si="135"/>
        <v>0</v>
      </c>
      <c r="AI243" s="55">
        <f t="shared" si="136"/>
        <v>0</v>
      </c>
      <c r="AJ243" s="55">
        <f t="shared" si="137"/>
        <v>0</v>
      </c>
      <c r="AK243" s="55">
        <f t="shared" si="128"/>
        <v>0</v>
      </c>
      <c r="AL243" s="55">
        <f t="shared" si="129"/>
        <v>0</v>
      </c>
      <c r="AM243" s="55">
        <f t="shared" si="130"/>
        <v>0</v>
      </c>
    </row>
    <row r="244" spans="1:39" x14ac:dyDescent="0.25">
      <c r="A244" s="47">
        <v>240</v>
      </c>
      <c r="B244" s="358" t="str">
        <f>IF(AND(E244&lt;&gt;0,D244&lt;&gt;0,F244&lt;&gt;0),IF(C244&lt;&gt;0,CONCATENATE(C244,"-AGr",VLOOKUP(D244,Listen!$A$2:$G$45,7,FALSE),"-",E244,"-",F244,),CONCATENATE("AGr",VLOOKUP(D244,Listen!$A$2:$G$45,7,FALSE),"-",E244,"-",F244)),"keine vollständige ID")</f>
        <v>keine vollständige ID</v>
      </c>
      <c r="C244" s="438">
        <f>'[2]III_SAV-Details_NB'!B250</f>
        <v>0</v>
      </c>
      <c r="D244" s="438">
        <f>'[2]III_SAV-Details_NB'!C250</f>
        <v>0</v>
      </c>
      <c r="E244" s="359">
        <f>'[2]III_SAV-Details_NB'!D250</f>
        <v>0</v>
      </c>
      <c r="F244" s="490"/>
      <c r="G244" s="281">
        <f>'[2]III_SAV-Details_NB'!X250</f>
        <v>0</v>
      </c>
      <c r="H244" s="281">
        <f t="shared" si="131"/>
        <v>0</v>
      </c>
      <c r="I244" s="281">
        <f>IF(con_EOGJahr=2025,'[2]III_SAV-Details_NB'!AA250,IF(con_EOGJahr=2026,'[2]III_SAV-Details_NB'!AB250,'[2]III_SAV-Details_NB'!AC250))</f>
        <v>0</v>
      </c>
      <c r="J244" s="282"/>
      <c r="K244" s="282"/>
      <c r="L244" s="282"/>
      <c r="M244" s="282"/>
      <c r="N244" s="282"/>
      <c r="O244" s="282"/>
      <c r="P244" s="52">
        <f t="shared" si="132"/>
        <v>0</v>
      </c>
      <c r="Q244" s="60"/>
      <c r="R244" s="53">
        <f t="shared" si="138"/>
        <v>0</v>
      </c>
      <c r="S244" s="59"/>
      <c r="T244" s="61"/>
      <c r="U244" s="342" t="str">
        <f t="shared" si="142"/>
        <v>k.A.</v>
      </c>
      <c r="V244" s="343" t="str">
        <f t="shared" si="139"/>
        <v>k.A.</v>
      </c>
      <c r="W244" s="343" t="str">
        <f>IFERROR(IF(OR($D244="",$E244=0,con_Ende=0),"k.A.",IF(VLOOKUP($D244,rng_ND,5,0)="Nein",VLOOKUP($D244,rng_ND,2,FALSE),MIN(VLOOKUP($D244,rng_ND,2,FALSE),A_Stammdaten!$B$19-D_SAV!$E244+1))),"k.A.")</f>
        <v>k.A.</v>
      </c>
      <c r="X244" s="343" t="str">
        <f t="shared" si="140"/>
        <v>k.A.</v>
      </c>
      <c r="Y244" s="62"/>
      <c r="Z244" s="48">
        <f t="shared" si="141"/>
        <v>0</v>
      </c>
      <c r="AA244" s="457"/>
      <c r="AB244" s="55">
        <f t="shared" si="133"/>
        <v>0</v>
      </c>
      <c r="AC244" s="55">
        <f>IF(A_Stammdaten!$B$25="ja",D_SAV!AA244,D_SAV!AB244)</f>
        <v>0</v>
      </c>
      <c r="AD244" s="478">
        <f>IF(AC244=0,0,IF(U244-(con_EOGJahr-D_SAV!E244)&lt;=0,AC244,AC244/V244))</f>
        <v>0</v>
      </c>
      <c r="AE244" s="478">
        <f>IFERROR(IF(AND(VLOOKUP(D244,rng_ND,5,FALSE)="Ja",D_SAV!T244="degressiv"),D_SAV!AC244*Y244/100,0),0)</f>
        <v>0</v>
      </c>
      <c r="AF244" s="55">
        <f>IFERROR(IF(VLOOKUP(D244,rng_ND,5,FALSE)="Ja",MAX(D_SAV!AD244:AE244),D_SAV!AD244),0)</f>
        <v>0</v>
      </c>
      <c r="AG244" s="55">
        <f t="shared" si="134"/>
        <v>0</v>
      </c>
      <c r="AH244" s="55">
        <f t="shared" si="135"/>
        <v>0</v>
      </c>
      <c r="AI244" s="55">
        <f t="shared" si="136"/>
        <v>0</v>
      </c>
      <c r="AJ244" s="55">
        <f t="shared" si="137"/>
        <v>0</v>
      </c>
      <c r="AK244" s="55">
        <f t="shared" si="128"/>
        <v>0</v>
      </c>
      <c r="AL244" s="55">
        <f t="shared" si="129"/>
        <v>0</v>
      </c>
      <c r="AM244" s="55">
        <f t="shared" si="130"/>
        <v>0</v>
      </c>
    </row>
    <row r="245" spans="1:39" x14ac:dyDescent="0.25">
      <c r="A245" s="47">
        <v>241</v>
      </c>
      <c r="B245" s="358" t="str">
        <f>IF(AND(E245&lt;&gt;0,D245&lt;&gt;0,F245&lt;&gt;0),IF(C245&lt;&gt;0,CONCATENATE(C245,"-AGr",VLOOKUP(D245,Listen!$A$2:$G$45,7,FALSE),"-",E245,"-",F245,),CONCATENATE("AGr",VLOOKUP(D245,Listen!$A$2:$G$45,7,FALSE),"-",E245,"-",F245)),"keine vollständige ID")</f>
        <v>keine vollständige ID</v>
      </c>
      <c r="C245" s="438">
        <f>'[2]III_SAV-Details_NB'!B251</f>
        <v>0</v>
      </c>
      <c r="D245" s="438">
        <f>'[2]III_SAV-Details_NB'!C251</f>
        <v>0</v>
      </c>
      <c r="E245" s="359">
        <f>'[2]III_SAV-Details_NB'!D251</f>
        <v>0</v>
      </c>
      <c r="F245" s="490"/>
      <c r="G245" s="281">
        <f>'[2]III_SAV-Details_NB'!X251</f>
        <v>0</v>
      </c>
      <c r="H245" s="281">
        <f t="shared" si="131"/>
        <v>0</v>
      </c>
      <c r="I245" s="281">
        <f>IF(con_EOGJahr=2025,'[2]III_SAV-Details_NB'!AA251,IF(con_EOGJahr=2026,'[2]III_SAV-Details_NB'!AB251,'[2]III_SAV-Details_NB'!AC251))</f>
        <v>0</v>
      </c>
      <c r="J245" s="282"/>
      <c r="K245" s="282"/>
      <c r="L245" s="282"/>
      <c r="M245" s="282"/>
      <c r="N245" s="282"/>
      <c r="O245" s="282"/>
      <c r="P245" s="52">
        <f t="shared" si="132"/>
        <v>0</v>
      </c>
      <c r="Q245" s="60"/>
      <c r="R245" s="53">
        <f t="shared" si="138"/>
        <v>0</v>
      </c>
      <c r="S245" s="59"/>
      <c r="T245" s="61"/>
      <c r="U245" s="342" t="str">
        <f t="shared" si="142"/>
        <v>k.A.</v>
      </c>
      <c r="V245" s="343" t="str">
        <f t="shared" si="139"/>
        <v>k.A.</v>
      </c>
      <c r="W245" s="343" t="str">
        <f>IFERROR(IF(OR($D245="",$E245=0,con_Ende=0),"k.A.",IF(VLOOKUP($D245,rng_ND,5,0)="Nein",VLOOKUP($D245,rng_ND,2,FALSE),MIN(VLOOKUP($D245,rng_ND,2,FALSE),A_Stammdaten!$B$19-D_SAV!$E245+1))),"k.A.")</f>
        <v>k.A.</v>
      </c>
      <c r="X245" s="343" t="str">
        <f t="shared" si="140"/>
        <v>k.A.</v>
      </c>
      <c r="Y245" s="62"/>
      <c r="Z245" s="48">
        <f t="shared" si="141"/>
        <v>0</v>
      </c>
      <c r="AA245" s="457"/>
      <c r="AB245" s="55">
        <f t="shared" si="133"/>
        <v>0</v>
      </c>
      <c r="AC245" s="55">
        <f>IF(A_Stammdaten!$B$25="ja",D_SAV!AA245,D_SAV!AB245)</f>
        <v>0</v>
      </c>
      <c r="AD245" s="478">
        <f>IF(AC245=0,0,IF(U245-(con_EOGJahr-D_SAV!E245)&lt;=0,AC245,AC245/V245))</f>
        <v>0</v>
      </c>
      <c r="AE245" s="478">
        <f>IFERROR(IF(AND(VLOOKUP(D245,rng_ND,5,FALSE)="Ja",D_SAV!T245="degressiv"),D_SAV!AC245*Y245/100,0),0)</f>
        <v>0</v>
      </c>
      <c r="AF245" s="55">
        <f>IFERROR(IF(VLOOKUP(D245,rng_ND,5,FALSE)="Ja",MAX(D_SAV!AD245:AE245),D_SAV!AD245),0)</f>
        <v>0</v>
      </c>
      <c r="AG245" s="55">
        <f t="shared" si="134"/>
        <v>0</v>
      </c>
      <c r="AH245" s="55">
        <f t="shared" si="135"/>
        <v>0</v>
      </c>
      <c r="AI245" s="55">
        <f t="shared" si="136"/>
        <v>0</v>
      </c>
      <c r="AJ245" s="55">
        <f t="shared" si="137"/>
        <v>0</v>
      </c>
      <c r="AK245" s="55">
        <f t="shared" si="128"/>
        <v>0</v>
      </c>
      <c r="AL245" s="55">
        <f t="shared" si="129"/>
        <v>0</v>
      </c>
      <c r="AM245" s="55">
        <f t="shared" si="130"/>
        <v>0</v>
      </c>
    </row>
    <row r="246" spans="1:39" x14ac:dyDescent="0.25">
      <c r="A246" s="47">
        <v>242</v>
      </c>
      <c r="B246" s="358" t="str">
        <f>IF(AND(E246&lt;&gt;0,D246&lt;&gt;0,F246&lt;&gt;0),IF(C246&lt;&gt;0,CONCATENATE(C246,"-AGr",VLOOKUP(D246,Listen!$A$2:$G$45,7,FALSE),"-",E246,"-",F246,),CONCATENATE("AGr",VLOOKUP(D246,Listen!$A$2:$G$45,7,FALSE),"-",E246,"-",F246)),"keine vollständige ID")</f>
        <v>keine vollständige ID</v>
      </c>
      <c r="C246" s="438">
        <f>'[2]III_SAV-Details_NB'!B252</f>
        <v>0</v>
      </c>
      <c r="D246" s="438">
        <f>'[2]III_SAV-Details_NB'!C252</f>
        <v>0</v>
      </c>
      <c r="E246" s="359">
        <f>'[2]III_SAV-Details_NB'!D252</f>
        <v>0</v>
      </c>
      <c r="F246" s="490"/>
      <c r="G246" s="281">
        <f>'[2]III_SAV-Details_NB'!X252</f>
        <v>0</v>
      </c>
      <c r="H246" s="281">
        <f t="shared" si="131"/>
        <v>0</v>
      </c>
      <c r="I246" s="281">
        <f>IF(con_EOGJahr=2025,'[2]III_SAV-Details_NB'!AA252,IF(con_EOGJahr=2026,'[2]III_SAV-Details_NB'!AB252,'[2]III_SAV-Details_NB'!AC252))</f>
        <v>0</v>
      </c>
      <c r="J246" s="282"/>
      <c r="K246" s="282"/>
      <c r="L246" s="282"/>
      <c r="M246" s="282"/>
      <c r="N246" s="282"/>
      <c r="O246" s="282"/>
      <c r="P246" s="52">
        <f t="shared" si="132"/>
        <v>0</v>
      </c>
      <c r="Q246" s="60"/>
      <c r="R246" s="53">
        <f t="shared" si="138"/>
        <v>0</v>
      </c>
      <c r="S246" s="59"/>
      <c r="T246" s="61"/>
      <c r="U246" s="342" t="str">
        <f t="shared" si="142"/>
        <v>k.A.</v>
      </c>
      <c r="V246" s="343" t="str">
        <f t="shared" si="139"/>
        <v>k.A.</v>
      </c>
      <c r="W246" s="343" t="str">
        <f>IFERROR(IF(OR($D246="",$E246=0,con_Ende=0),"k.A.",IF(VLOOKUP($D246,rng_ND,5,0)="Nein",VLOOKUP($D246,rng_ND,2,FALSE),MIN(VLOOKUP($D246,rng_ND,2,FALSE),A_Stammdaten!$B$19-D_SAV!$E246+1))),"k.A.")</f>
        <v>k.A.</v>
      </c>
      <c r="X246" s="343" t="str">
        <f t="shared" si="140"/>
        <v>k.A.</v>
      </c>
      <c r="Y246" s="62"/>
      <c r="Z246" s="48">
        <f t="shared" si="141"/>
        <v>0</v>
      </c>
      <c r="AA246" s="457"/>
      <c r="AB246" s="55">
        <f t="shared" si="133"/>
        <v>0</v>
      </c>
      <c r="AC246" s="55">
        <f>IF(A_Stammdaten!$B$25="ja",D_SAV!AA246,D_SAV!AB246)</f>
        <v>0</v>
      </c>
      <c r="AD246" s="478">
        <f>IF(AC246=0,0,IF(U246-(con_EOGJahr-D_SAV!E246)&lt;=0,AC246,AC246/V246))</f>
        <v>0</v>
      </c>
      <c r="AE246" s="478">
        <f>IFERROR(IF(AND(VLOOKUP(D246,rng_ND,5,FALSE)="Ja",D_SAV!T246="degressiv"),D_SAV!AC246*Y246/100,0),0)</f>
        <v>0</v>
      </c>
      <c r="AF246" s="55">
        <f>IFERROR(IF(VLOOKUP(D246,rng_ND,5,FALSE)="Ja",MAX(D_SAV!AD246:AE246),D_SAV!AD246),0)</f>
        <v>0</v>
      </c>
      <c r="AG246" s="55">
        <f t="shared" si="134"/>
        <v>0</v>
      </c>
      <c r="AH246" s="55">
        <f t="shared" si="135"/>
        <v>0</v>
      </c>
      <c r="AI246" s="55">
        <f t="shared" si="136"/>
        <v>0</v>
      </c>
      <c r="AJ246" s="55">
        <f t="shared" si="137"/>
        <v>0</v>
      </c>
      <c r="AK246" s="55">
        <f t="shared" si="128"/>
        <v>0</v>
      </c>
      <c r="AL246" s="55">
        <f t="shared" si="129"/>
        <v>0</v>
      </c>
      <c r="AM246" s="55">
        <f t="shared" si="130"/>
        <v>0</v>
      </c>
    </row>
    <row r="247" spans="1:39" x14ac:dyDescent="0.25">
      <c r="A247" s="47">
        <v>243</v>
      </c>
      <c r="B247" s="358" t="str">
        <f>IF(AND(E247&lt;&gt;0,D247&lt;&gt;0,F247&lt;&gt;0),IF(C247&lt;&gt;0,CONCATENATE(C247,"-AGr",VLOOKUP(D247,Listen!$A$2:$G$45,7,FALSE),"-",E247,"-",F247,),CONCATENATE("AGr",VLOOKUP(D247,Listen!$A$2:$G$45,7,FALSE),"-",E247,"-",F247)),"keine vollständige ID")</f>
        <v>keine vollständige ID</v>
      </c>
      <c r="C247" s="438">
        <f>'[2]III_SAV-Details_NB'!B253</f>
        <v>0</v>
      </c>
      <c r="D247" s="438">
        <f>'[2]III_SAV-Details_NB'!C253</f>
        <v>0</v>
      </c>
      <c r="E247" s="359">
        <f>'[2]III_SAV-Details_NB'!D253</f>
        <v>0</v>
      </c>
      <c r="F247" s="490"/>
      <c r="G247" s="281">
        <f>'[2]III_SAV-Details_NB'!X253</f>
        <v>0</v>
      </c>
      <c r="H247" s="281">
        <f t="shared" si="131"/>
        <v>0</v>
      </c>
      <c r="I247" s="281">
        <f>IF(con_EOGJahr=2025,'[2]III_SAV-Details_NB'!AA253,IF(con_EOGJahr=2026,'[2]III_SAV-Details_NB'!AB253,'[2]III_SAV-Details_NB'!AC253))</f>
        <v>0</v>
      </c>
      <c r="J247" s="282"/>
      <c r="K247" s="282"/>
      <c r="L247" s="282"/>
      <c r="M247" s="282"/>
      <c r="N247" s="282"/>
      <c r="O247" s="282"/>
      <c r="P247" s="52">
        <f t="shared" si="132"/>
        <v>0</v>
      </c>
      <c r="Q247" s="60"/>
      <c r="R247" s="53">
        <f t="shared" si="138"/>
        <v>0</v>
      </c>
      <c r="S247" s="59"/>
      <c r="T247" s="61"/>
      <c r="U247" s="342" t="str">
        <f t="shared" si="142"/>
        <v>k.A.</v>
      </c>
      <c r="V247" s="343" t="str">
        <f t="shared" si="139"/>
        <v>k.A.</v>
      </c>
      <c r="W247" s="343" t="str">
        <f>IFERROR(IF(OR($D247="",$E247=0,con_Ende=0),"k.A.",IF(VLOOKUP($D247,rng_ND,5,0)="Nein",VLOOKUP($D247,rng_ND,2,FALSE),MIN(VLOOKUP($D247,rng_ND,2,FALSE),A_Stammdaten!$B$19-D_SAV!$E247+1))),"k.A.")</f>
        <v>k.A.</v>
      </c>
      <c r="X247" s="343" t="str">
        <f t="shared" si="140"/>
        <v>k.A.</v>
      </c>
      <c r="Y247" s="62"/>
      <c r="Z247" s="48">
        <f t="shared" si="141"/>
        <v>0</v>
      </c>
      <c r="AA247" s="457"/>
      <c r="AB247" s="55">
        <f t="shared" si="133"/>
        <v>0</v>
      </c>
      <c r="AC247" s="55">
        <f>IF(A_Stammdaten!$B$25="ja",D_SAV!AA247,D_SAV!AB247)</f>
        <v>0</v>
      </c>
      <c r="AD247" s="478">
        <f>IF(AC247=0,0,IF(U247-(con_EOGJahr-D_SAV!E247)&lt;=0,AC247,AC247/V247))</f>
        <v>0</v>
      </c>
      <c r="AE247" s="478">
        <f>IFERROR(IF(AND(VLOOKUP(D247,rng_ND,5,FALSE)="Ja",D_SAV!T247="degressiv"),D_SAV!AC247*Y247/100,0),0)</f>
        <v>0</v>
      </c>
      <c r="AF247" s="55">
        <f>IFERROR(IF(VLOOKUP(D247,rng_ND,5,FALSE)="Ja",MAX(D_SAV!AD247:AE247),D_SAV!AD247),0)</f>
        <v>0</v>
      </c>
      <c r="AG247" s="55">
        <f t="shared" si="134"/>
        <v>0</v>
      </c>
      <c r="AH247" s="55">
        <f t="shared" si="135"/>
        <v>0</v>
      </c>
      <c r="AI247" s="55">
        <f t="shared" si="136"/>
        <v>0</v>
      </c>
      <c r="AJ247" s="55">
        <f t="shared" si="137"/>
        <v>0</v>
      </c>
      <c r="AK247" s="55">
        <f t="shared" si="128"/>
        <v>0</v>
      </c>
      <c r="AL247" s="55">
        <f t="shared" si="129"/>
        <v>0</v>
      </c>
      <c r="AM247" s="55">
        <f t="shared" si="130"/>
        <v>0</v>
      </c>
    </row>
    <row r="248" spans="1:39" x14ac:dyDescent="0.25">
      <c r="A248" s="47">
        <v>244</v>
      </c>
      <c r="B248" s="358" t="str">
        <f>IF(AND(E248&lt;&gt;0,D248&lt;&gt;0,F248&lt;&gt;0),IF(C248&lt;&gt;0,CONCATENATE(C248,"-AGr",VLOOKUP(D248,Listen!$A$2:$G$45,7,FALSE),"-",E248,"-",F248,),CONCATENATE("AGr",VLOOKUP(D248,Listen!$A$2:$G$45,7,FALSE),"-",E248,"-",F248)),"keine vollständige ID")</f>
        <v>keine vollständige ID</v>
      </c>
      <c r="C248" s="438">
        <f>'[2]III_SAV-Details_NB'!B254</f>
        <v>0</v>
      </c>
      <c r="D248" s="438">
        <f>'[2]III_SAV-Details_NB'!C254</f>
        <v>0</v>
      </c>
      <c r="E248" s="359">
        <f>'[2]III_SAV-Details_NB'!D254</f>
        <v>0</v>
      </c>
      <c r="F248" s="490"/>
      <c r="G248" s="281">
        <f>'[2]III_SAV-Details_NB'!X254</f>
        <v>0</v>
      </c>
      <c r="H248" s="281">
        <f t="shared" si="131"/>
        <v>0</v>
      </c>
      <c r="I248" s="281">
        <f>IF(con_EOGJahr=2025,'[2]III_SAV-Details_NB'!AA254,IF(con_EOGJahr=2026,'[2]III_SAV-Details_NB'!AB254,'[2]III_SAV-Details_NB'!AC254))</f>
        <v>0</v>
      </c>
      <c r="J248" s="282"/>
      <c r="K248" s="282"/>
      <c r="L248" s="282"/>
      <c r="M248" s="282"/>
      <c r="N248" s="282"/>
      <c r="O248" s="282"/>
      <c r="P248" s="52">
        <f t="shared" si="132"/>
        <v>0</v>
      </c>
      <c r="Q248" s="60"/>
      <c r="R248" s="53">
        <f t="shared" si="138"/>
        <v>0</v>
      </c>
      <c r="S248" s="59"/>
      <c r="T248" s="61"/>
      <c r="U248" s="342" t="str">
        <f t="shared" si="142"/>
        <v>k.A.</v>
      </c>
      <c r="V248" s="343" t="str">
        <f t="shared" si="139"/>
        <v>k.A.</v>
      </c>
      <c r="W248" s="343" t="str">
        <f>IFERROR(IF(OR($D248="",$E248=0,con_Ende=0),"k.A.",IF(VLOOKUP($D248,rng_ND,5,0)="Nein",VLOOKUP($D248,rng_ND,2,FALSE),MIN(VLOOKUP($D248,rng_ND,2,FALSE),A_Stammdaten!$B$19-D_SAV!$E248+1))),"k.A.")</f>
        <v>k.A.</v>
      </c>
      <c r="X248" s="343" t="str">
        <f t="shared" si="140"/>
        <v>k.A.</v>
      </c>
      <c r="Y248" s="62"/>
      <c r="Z248" s="48">
        <f t="shared" si="141"/>
        <v>0</v>
      </c>
      <c r="AA248" s="457"/>
      <c r="AB248" s="55">
        <f t="shared" si="133"/>
        <v>0</v>
      </c>
      <c r="AC248" s="55">
        <f>IF(A_Stammdaten!$B$25="ja",D_SAV!AA248,D_SAV!AB248)</f>
        <v>0</v>
      </c>
      <c r="AD248" s="478">
        <f>IF(AC248=0,0,IF(U248-(con_EOGJahr-D_SAV!E248)&lt;=0,AC248,AC248/V248))</f>
        <v>0</v>
      </c>
      <c r="AE248" s="478">
        <f>IFERROR(IF(AND(VLOOKUP(D248,rng_ND,5,FALSE)="Ja",D_SAV!T248="degressiv"),D_SAV!AC248*Y248/100,0),0)</f>
        <v>0</v>
      </c>
      <c r="AF248" s="55">
        <f>IFERROR(IF(VLOOKUP(D248,rng_ND,5,FALSE)="Ja",MAX(D_SAV!AD248:AE248),D_SAV!AD248),0)</f>
        <v>0</v>
      </c>
      <c r="AG248" s="55">
        <f t="shared" si="134"/>
        <v>0</v>
      </c>
      <c r="AH248" s="55">
        <f t="shared" si="135"/>
        <v>0</v>
      </c>
      <c r="AI248" s="55">
        <f t="shared" si="136"/>
        <v>0</v>
      </c>
      <c r="AJ248" s="55">
        <f t="shared" si="137"/>
        <v>0</v>
      </c>
      <c r="AK248" s="55">
        <f t="shared" si="128"/>
        <v>0</v>
      </c>
      <c r="AL248" s="55">
        <f t="shared" si="129"/>
        <v>0</v>
      </c>
      <c r="AM248" s="55">
        <f t="shared" si="130"/>
        <v>0</v>
      </c>
    </row>
    <row r="249" spans="1:39" x14ac:dyDescent="0.25">
      <c r="A249" s="47">
        <v>245</v>
      </c>
      <c r="B249" s="358" t="str">
        <f>IF(AND(E249&lt;&gt;0,D249&lt;&gt;0,F249&lt;&gt;0),IF(C249&lt;&gt;0,CONCATENATE(C249,"-AGr",VLOOKUP(D249,Listen!$A$2:$G$45,7,FALSE),"-",E249,"-",F249,),CONCATENATE("AGr",VLOOKUP(D249,Listen!$A$2:$G$45,7,FALSE),"-",E249,"-",F249)),"keine vollständige ID")</f>
        <v>keine vollständige ID</v>
      </c>
      <c r="C249" s="438">
        <f>'[2]III_SAV-Details_NB'!B255</f>
        <v>0</v>
      </c>
      <c r="D249" s="438">
        <f>'[2]III_SAV-Details_NB'!C255</f>
        <v>0</v>
      </c>
      <c r="E249" s="359">
        <f>'[2]III_SAV-Details_NB'!D255</f>
        <v>0</v>
      </c>
      <c r="F249" s="490"/>
      <c r="G249" s="281">
        <f>'[2]III_SAV-Details_NB'!X255</f>
        <v>0</v>
      </c>
      <c r="H249" s="281">
        <f t="shared" si="131"/>
        <v>0</v>
      </c>
      <c r="I249" s="281">
        <f>IF(con_EOGJahr=2025,'[2]III_SAV-Details_NB'!AA255,IF(con_EOGJahr=2026,'[2]III_SAV-Details_NB'!AB255,'[2]III_SAV-Details_NB'!AC255))</f>
        <v>0</v>
      </c>
      <c r="J249" s="282"/>
      <c r="K249" s="282"/>
      <c r="L249" s="282"/>
      <c r="M249" s="282"/>
      <c r="N249" s="282"/>
      <c r="O249" s="282"/>
      <c r="P249" s="52">
        <f t="shared" si="132"/>
        <v>0</v>
      </c>
      <c r="Q249" s="60"/>
      <c r="R249" s="53">
        <f t="shared" si="138"/>
        <v>0</v>
      </c>
      <c r="S249" s="59"/>
      <c r="T249" s="61"/>
      <c r="U249" s="342" t="str">
        <f t="shared" si="142"/>
        <v>k.A.</v>
      </c>
      <c r="V249" s="343" t="str">
        <f t="shared" si="139"/>
        <v>k.A.</v>
      </c>
      <c r="W249" s="343" t="str">
        <f>IFERROR(IF(OR($D249="",$E249=0,con_Ende=0),"k.A.",IF(VLOOKUP($D249,rng_ND,5,0)="Nein",VLOOKUP($D249,rng_ND,2,FALSE),MIN(VLOOKUP($D249,rng_ND,2,FALSE),A_Stammdaten!$B$19-D_SAV!$E249+1))),"k.A.")</f>
        <v>k.A.</v>
      </c>
      <c r="X249" s="343" t="str">
        <f t="shared" si="140"/>
        <v>k.A.</v>
      </c>
      <c r="Y249" s="62"/>
      <c r="Z249" s="48">
        <f t="shared" si="141"/>
        <v>0</v>
      </c>
      <c r="AA249" s="457"/>
      <c r="AB249" s="55">
        <f t="shared" si="133"/>
        <v>0</v>
      </c>
      <c r="AC249" s="55">
        <f>IF(A_Stammdaten!$B$25="ja",D_SAV!AA249,D_SAV!AB249)</f>
        <v>0</v>
      </c>
      <c r="AD249" s="478">
        <f>IF(AC249=0,0,IF(U249-(con_EOGJahr-D_SAV!E249)&lt;=0,AC249,AC249/V249))</f>
        <v>0</v>
      </c>
      <c r="AE249" s="478">
        <f>IFERROR(IF(AND(VLOOKUP(D249,rng_ND,5,FALSE)="Ja",D_SAV!T249="degressiv"),D_SAV!AC249*Y249/100,0),0)</f>
        <v>0</v>
      </c>
      <c r="AF249" s="55">
        <f>IFERROR(IF(VLOOKUP(D249,rng_ND,5,FALSE)="Ja",MAX(D_SAV!AD249:AE249),D_SAV!AD249),0)</f>
        <v>0</v>
      </c>
      <c r="AG249" s="55">
        <f t="shared" si="134"/>
        <v>0</v>
      </c>
      <c r="AH249" s="55">
        <f t="shared" si="135"/>
        <v>0</v>
      </c>
      <c r="AI249" s="55">
        <f t="shared" si="136"/>
        <v>0</v>
      </c>
      <c r="AJ249" s="55">
        <f t="shared" si="137"/>
        <v>0</v>
      </c>
      <c r="AK249" s="55">
        <f t="shared" si="128"/>
        <v>0</v>
      </c>
      <c r="AL249" s="55">
        <f t="shared" si="129"/>
        <v>0</v>
      </c>
      <c r="AM249" s="55">
        <f t="shared" si="130"/>
        <v>0</v>
      </c>
    </row>
    <row r="250" spans="1:39" x14ac:dyDescent="0.25">
      <c r="A250" s="47">
        <v>246</v>
      </c>
      <c r="B250" s="358" t="str">
        <f>IF(AND(E250&lt;&gt;0,D250&lt;&gt;0,F250&lt;&gt;0),IF(C250&lt;&gt;0,CONCATENATE(C250,"-AGr",VLOOKUP(D250,Listen!$A$2:$G$45,7,FALSE),"-",E250,"-",F250,),CONCATENATE("AGr",VLOOKUP(D250,Listen!$A$2:$G$45,7,FALSE),"-",E250,"-",F250)),"keine vollständige ID")</f>
        <v>keine vollständige ID</v>
      </c>
      <c r="C250" s="438">
        <f>'[2]III_SAV-Details_NB'!B256</f>
        <v>0</v>
      </c>
      <c r="D250" s="438">
        <f>'[2]III_SAV-Details_NB'!C256</f>
        <v>0</v>
      </c>
      <c r="E250" s="359">
        <f>'[2]III_SAV-Details_NB'!D256</f>
        <v>0</v>
      </c>
      <c r="F250" s="490"/>
      <c r="G250" s="281">
        <f>'[2]III_SAV-Details_NB'!X256</f>
        <v>0</v>
      </c>
      <c r="H250" s="281">
        <f t="shared" si="131"/>
        <v>0</v>
      </c>
      <c r="I250" s="281">
        <f>IF(con_EOGJahr=2025,'[2]III_SAV-Details_NB'!AA256,IF(con_EOGJahr=2026,'[2]III_SAV-Details_NB'!AB256,'[2]III_SAV-Details_NB'!AC256))</f>
        <v>0</v>
      </c>
      <c r="J250" s="282"/>
      <c r="K250" s="282"/>
      <c r="L250" s="282"/>
      <c r="M250" s="282"/>
      <c r="N250" s="282"/>
      <c r="O250" s="282"/>
      <c r="P250" s="52">
        <f t="shared" si="132"/>
        <v>0</v>
      </c>
      <c r="Q250" s="60"/>
      <c r="R250" s="53">
        <f t="shared" si="138"/>
        <v>0</v>
      </c>
      <c r="S250" s="59"/>
      <c r="T250" s="61"/>
      <c r="U250" s="342" t="str">
        <f t="shared" si="142"/>
        <v>k.A.</v>
      </c>
      <c r="V250" s="343" t="str">
        <f t="shared" si="139"/>
        <v>k.A.</v>
      </c>
      <c r="W250" s="343" t="str">
        <f>IFERROR(IF(OR($D250="",$E250=0,con_Ende=0),"k.A.",IF(VLOOKUP($D250,rng_ND,5,0)="Nein",VLOOKUP($D250,rng_ND,2,FALSE),MIN(VLOOKUP($D250,rng_ND,2,FALSE),A_Stammdaten!$B$19-D_SAV!$E250+1))),"k.A.")</f>
        <v>k.A.</v>
      </c>
      <c r="X250" s="343" t="str">
        <f t="shared" si="140"/>
        <v>k.A.</v>
      </c>
      <c r="Y250" s="62"/>
      <c r="Z250" s="48">
        <f t="shared" si="141"/>
        <v>0</v>
      </c>
      <c r="AA250" s="457"/>
      <c r="AB250" s="55">
        <f t="shared" si="133"/>
        <v>0</v>
      </c>
      <c r="AC250" s="55">
        <f>IF(A_Stammdaten!$B$25="ja",D_SAV!AA250,D_SAV!AB250)</f>
        <v>0</v>
      </c>
      <c r="AD250" s="478">
        <f>IF(AC250=0,0,IF(U250-(con_EOGJahr-D_SAV!E250)&lt;=0,AC250,AC250/V250))</f>
        <v>0</v>
      </c>
      <c r="AE250" s="478">
        <f>IFERROR(IF(AND(VLOOKUP(D250,rng_ND,5,FALSE)="Ja",D_SAV!T250="degressiv"),D_SAV!AC250*Y250/100,0),0)</f>
        <v>0</v>
      </c>
      <c r="AF250" s="55">
        <f>IFERROR(IF(VLOOKUP(D250,rng_ND,5,FALSE)="Ja",MAX(D_SAV!AD250:AE250),D_SAV!AD250),0)</f>
        <v>0</v>
      </c>
      <c r="AG250" s="55">
        <f t="shared" si="134"/>
        <v>0</v>
      </c>
      <c r="AH250" s="55">
        <f t="shared" si="135"/>
        <v>0</v>
      </c>
      <c r="AI250" s="55">
        <f t="shared" si="136"/>
        <v>0</v>
      </c>
      <c r="AJ250" s="55">
        <f t="shared" si="137"/>
        <v>0</v>
      </c>
      <c r="AK250" s="55">
        <f t="shared" si="128"/>
        <v>0</v>
      </c>
      <c r="AL250" s="55">
        <f t="shared" si="129"/>
        <v>0</v>
      </c>
      <c r="AM250" s="55">
        <f t="shared" si="130"/>
        <v>0</v>
      </c>
    </row>
    <row r="251" spans="1:39" x14ac:dyDescent="0.25">
      <c r="A251" s="47">
        <v>247</v>
      </c>
      <c r="B251" s="358" t="str">
        <f>IF(AND(E251&lt;&gt;0,D251&lt;&gt;0,F251&lt;&gt;0),IF(C251&lt;&gt;0,CONCATENATE(C251,"-AGr",VLOOKUP(D251,Listen!$A$2:$G$45,7,FALSE),"-",E251,"-",F251,),CONCATENATE("AGr",VLOOKUP(D251,Listen!$A$2:$G$45,7,FALSE),"-",E251,"-",F251)),"keine vollständige ID")</f>
        <v>keine vollständige ID</v>
      </c>
      <c r="C251" s="438">
        <f>'[2]III_SAV-Details_NB'!B257</f>
        <v>0</v>
      </c>
      <c r="D251" s="438">
        <f>'[2]III_SAV-Details_NB'!C257</f>
        <v>0</v>
      </c>
      <c r="E251" s="359">
        <f>'[2]III_SAV-Details_NB'!D257</f>
        <v>0</v>
      </c>
      <c r="F251" s="490"/>
      <c r="G251" s="281">
        <f>'[2]III_SAV-Details_NB'!X257</f>
        <v>0</v>
      </c>
      <c r="H251" s="281">
        <f t="shared" si="131"/>
        <v>0</v>
      </c>
      <c r="I251" s="281">
        <f>IF(con_EOGJahr=2025,'[2]III_SAV-Details_NB'!AA257,IF(con_EOGJahr=2026,'[2]III_SAV-Details_NB'!AB257,'[2]III_SAV-Details_NB'!AC257))</f>
        <v>0</v>
      </c>
      <c r="J251" s="282"/>
      <c r="K251" s="282"/>
      <c r="L251" s="282"/>
      <c r="M251" s="282"/>
      <c r="N251" s="282"/>
      <c r="O251" s="282"/>
      <c r="P251" s="52">
        <f t="shared" si="132"/>
        <v>0</v>
      </c>
      <c r="Q251" s="60"/>
      <c r="R251" s="53">
        <f t="shared" si="138"/>
        <v>0</v>
      </c>
      <c r="S251" s="59"/>
      <c r="T251" s="61"/>
      <c r="U251" s="342" t="str">
        <f t="shared" si="142"/>
        <v>k.A.</v>
      </c>
      <c r="V251" s="343" t="str">
        <f t="shared" si="139"/>
        <v>k.A.</v>
      </c>
      <c r="W251" s="343" t="str">
        <f>IFERROR(IF(OR($D251="",$E251=0,con_Ende=0),"k.A.",IF(VLOOKUP($D251,rng_ND,5,0)="Nein",VLOOKUP($D251,rng_ND,2,FALSE),MIN(VLOOKUP($D251,rng_ND,2,FALSE),A_Stammdaten!$B$19-D_SAV!$E251+1))),"k.A.")</f>
        <v>k.A.</v>
      </c>
      <c r="X251" s="343" t="str">
        <f t="shared" si="140"/>
        <v>k.A.</v>
      </c>
      <c r="Y251" s="62"/>
      <c r="Z251" s="48">
        <f t="shared" si="141"/>
        <v>0</v>
      </c>
      <c r="AA251" s="457"/>
      <c r="AB251" s="55">
        <f t="shared" si="133"/>
        <v>0</v>
      </c>
      <c r="AC251" s="55">
        <f>IF(A_Stammdaten!$B$25="ja",D_SAV!AA251,D_SAV!AB251)</f>
        <v>0</v>
      </c>
      <c r="AD251" s="478">
        <f>IF(AC251=0,0,IF(U251-(con_EOGJahr-D_SAV!E251)&lt;=0,AC251,AC251/V251))</f>
        <v>0</v>
      </c>
      <c r="AE251" s="478">
        <f>IFERROR(IF(AND(VLOOKUP(D251,rng_ND,5,FALSE)="Ja",D_SAV!T251="degressiv"),D_SAV!AC251*Y251/100,0),0)</f>
        <v>0</v>
      </c>
      <c r="AF251" s="55">
        <f>IFERROR(IF(VLOOKUP(D251,rng_ND,5,FALSE)="Ja",MAX(D_SAV!AD251:AE251),D_SAV!AD251),0)</f>
        <v>0</v>
      </c>
      <c r="AG251" s="55">
        <f t="shared" si="134"/>
        <v>0</v>
      </c>
      <c r="AH251" s="55">
        <f t="shared" si="135"/>
        <v>0</v>
      </c>
      <c r="AI251" s="55">
        <f t="shared" si="136"/>
        <v>0</v>
      </c>
      <c r="AJ251" s="55">
        <f t="shared" si="137"/>
        <v>0</v>
      </c>
      <c r="AK251" s="55">
        <f t="shared" si="128"/>
        <v>0</v>
      </c>
      <c r="AL251" s="55">
        <f t="shared" si="129"/>
        <v>0</v>
      </c>
      <c r="AM251" s="55">
        <f t="shared" si="130"/>
        <v>0</v>
      </c>
    </row>
    <row r="252" spans="1:39" x14ac:dyDescent="0.25">
      <c r="A252" s="47">
        <v>248</v>
      </c>
      <c r="B252" s="358" t="str">
        <f>IF(AND(E252&lt;&gt;0,D252&lt;&gt;0,F252&lt;&gt;0),IF(C252&lt;&gt;0,CONCATENATE(C252,"-AGr",VLOOKUP(D252,Listen!$A$2:$G$45,7,FALSE),"-",E252,"-",F252,),CONCATENATE("AGr",VLOOKUP(D252,Listen!$A$2:$G$45,7,FALSE),"-",E252,"-",F252)),"keine vollständige ID")</f>
        <v>keine vollständige ID</v>
      </c>
      <c r="C252" s="438">
        <f>'[2]III_SAV-Details_NB'!B258</f>
        <v>0</v>
      </c>
      <c r="D252" s="438">
        <f>'[2]III_SAV-Details_NB'!C258</f>
        <v>0</v>
      </c>
      <c r="E252" s="359">
        <f>'[2]III_SAV-Details_NB'!D258</f>
        <v>0</v>
      </c>
      <c r="F252" s="490"/>
      <c r="G252" s="281">
        <f>'[2]III_SAV-Details_NB'!X258</f>
        <v>0</v>
      </c>
      <c r="H252" s="281">
        <f t="shared" si="131"/>
        <v>0</v>
      </c>
      <c r="I252" s="281">
        <f>IF(con_EOGJahr=2025,'[2]III_SAV-Details_NB'!AA258,IF(con_EOGJahr=2026,'[2]III_SAV-Details_NB'!AB258,'[2]III_SAV-Details_NB'!AC258))</f>
        <v>0</v>
      </c>
      <c r="J252" s="282"/>
      <c r="K252" s="282"/>
      <c r="L252" s="282"/>
      <c r="M252" s="282"/>
      <c r="N252" s="282"/>
      <c r="O252" s="282"/>
      <c r="P252" s="52">
        <f t="shared" si="132"/>
        <v>0</v>
      </c>
      <c r="Q252" s="60"/>
      <c r="R252" s="53">
        <f t="shared" si="138"/>
        <v>0</v>
      </c>
      <c r="S252" s="59"/>
      <c r="T252" s="61"/>
      <c r="U252" s="342" t="str">
        <f t="shared" si="142"/>
        <v>k.A.</v>
      </c>
      <c r="V252" s="343" t="str">
        <f t="shared" si="139"/>
        <v>k.A.</v>
      </c>
      <c r="W252" s="343" t="str">
        <f>IFERROR(IF(OR($D252="",$E252=0,con_Ende=0),"k.A.",IF(VLOOKUP($D252,rng_ND,5,0)="Nein",VLOOKUP($D252,rng_ND,2,FALSE),MIN(VLOOKUP($D252,rng_ND,2,FALSE),A_Stammdaten!$B$19-D_SAV!$E252+1))),"k.A.")</f>
        <v>k.A.</v>
      </c>
      <c r="X252" s="343" t="str">
        <f t="shared" si="140"/>
        <v>k.A.</v>
      </c>
      <c r="Y252" s="62"/>
      <c r="Z252" s="48">
        <f t="shared" si="141"/>
        <v>0</v>
      </c>
      <c r="AA252" s="457"/>
      <c r="AB252" s="55">
        <f t="shared" si="133"/>
        <v>0</v>
      </c>
      <c r="AC252" s="55">
        <f>IF(A_Stammdaten!$B$25="ja",D_SAV!AA252,D_SAV!AB252)</f>
        <v>0</v>
      </c>
      <c r="AD252" s="478">
        <f>IF(AC252=0,0,IF(U252-(con_EOGJahr-D_SAV!E252)&lt;=0,AC252,AC252/V252))</f>
        <v>0</v>
      </c>
      <c r="AE252" s="478">
        <f>IFERROR(IF(AND(VLOOKUP(D252,rng_ND,5,FALSE)="Ja",D_SAV!T252="degressiv"),D_SAV!AC252*Y252/100,0),0)</f>
        <v>0</v>
      </c>
      <c r="AF252" s="55">
        <f>IFERROR(IF(VLOOKUP(D252,rng_ND,5,FALSE)="Ja",MAX(D_SAV!AD252:AE252),D_SAV!AD252),0)</f>
        <v>0</v>
      </c>
      <c r="AG252" s="55">
        <f t="shared" si="134"/>
        <v>0</v>
      </c>
      <c r="AH252" s="55">
        <f t="shared" si="135"/>
        <v>0</v>
      </c>
      <c r="AI252" s="55">
        <f t="shared" si="136"/>
        <v>0</v>
      </c>
      <c r="AJ252" s="55">
        <f t="shared" si="137"/>
        <v>0</v>
      </c>
      <c r="AK252" s="55">
        <f t="shared" si="128"/>
        <v>0</v>
      </c>
      <c r="AL252" s="55">
        <f t="shared" si="129"/>
        <v>0</v>
      </c>
      <c r="AM252" s="55">
        <f t="shared" si="130"/>
        <v>0</v>
      </c>
    </row>
    <row r="253" spans="1:39" x14ac:dyDescent="0.25">
      <c r="A253" s="47">
        <v>249</v>
      </c>
      <c r="B253" s="358" t="str">
        <f>IF(AND(E253&lt;&gt;0,D253&lt;&gt;0,F253&lt;&gt;0),IF(C253&lt;&gt;0,CONCATENATE(C253,"-AGr",VLOOKUP(D253,Listen!$A$2:$G$45,7,FALSE),"-",E253,"-",F253,),CONCATENATE("AGr",VLOOKUP(D253,Listen!$A$2:$G$45,7,FALSE),"-",E253,"-",F253)),"keine vollständige ID")</f>
        <v>keine vollständige ID</v>
      </c>
      <c r="C253" s="438">
        <f>'[2]III_SAV-Details_NB'!B259</f>
        <v>0</v>
      </c>
      <c r="D253" s="438">
        <f>'[2]III_SAV-Details_NB'!C259</f>
        <v>0</v>
      </c>
      <c r="E253" s="359">
        <f>'[2]III_SAV-Details_NB'!D259</f>
        <v>0</v>
      </c>
      <c r="F253" s="490"/>
      <c r="G253" s="281">
        <f>'[2]III_SAV-Details_NB'!X259</f>
        <v>0</v>
      </c>
      <c r="H253" s="281">
        <f t="shared" si="131"/>
        <v>0</v>
      </c>
      <c r="I253" s="281">
        <f>IF(con_EOGJahr=2025,'[2]III_SAV-Details_NB'!AA259,IF(con_EOGJahr=2026,'[2]III_SAV-Details_NB'!AB259,'[2]III_SAV-Details_NB'!AC259))</f>
        <v>0</v>
      </c>
      <c r="J253" s="282"/>
      <c r="K253" s="282"/>
      <c r="L253" s="282"/>
      <c r="M253" s="282"/>
      <c r="N253" s="282"/>
      <c r="O253" s="282"/>
      <c r="P253" s="52">
        <f t="shared" si="132"/>
        <v>0</v>
      </c>
      <c r="Q253" s="60"/>
      <c r="R253" s="53">
        <f t="shared" si="138"/>
        <v>0</v>
      </c>
      <c r="S253" s="59"/>
      <c r="T253" s="61"/>
      <c r="U253" s="342" t="str">
        <f t="shared" si="142"/>
        <v>k.A.</v>
      </c>
      <c r="V253" s="343" t="str">
        <f t="shared" si="139"/>
        <v>k.A.</v>
      </c>
      <c r="W253" s="343" t="str">
        <f>IFERROR(IF(OR($D253="",$E253=0,con_Ende=0),"k.A.",IF(VLOOKUP($D253,rng_ND,5,0)="Nein",VLOOKUP($D253,rng_ND,2,FALSE),MIN(VLOOKUP($D253,rng_ND,2,FALSE),A_Stammdaten!$B$19-D_SAV!$E253+1))),"k.A.")</f>
        <v>k.A.</v>
      </c>
      <c r="X253" s="343" t="str">
        <f t="shared" si="140"/>
        <v>k.A.</v>
      </c>
      <c r="Y253" s="62"/>
      <c r="Z253" s="48">
        <f t="shared" si="141"/>
        <v>0</v>
      </c>
      <c r="AA253" s="457"/>
      <c r="AB253" s="55">
        <f t="shared" si="133"/>
        <v>0</v>
      </c>
      <c r="AC253" s="55">
        <f>IF(A_Stammdaten!$B$25="ja",D_SAV!AA253,D_SAV!AB253)</f>
        <v>0</v>
      </c>
      <c r="AD253" s="478">
        <f>IF(AC253=0,0,IF(U253-(con_EOGJahr-D_SAV!E253)&lt;=0,AC253,AC253/V253))</f>
        <v>0</v>
      </c>
      <c r="AE253" s="478">
        <f>IFERROR(IF(AND(VLOOKUP(D253,rng_ND,5,FALSE)="Ja",D_SAV!T253="degressiv"),D_SAV!AC253*Y253/100,0),0)</f>
        <v>0</v>
      </c>
      <c r="AF253" s="55">
        <f>IFERROR(IF(VLOOKUP(D253,rng_ND,5,FALSE)="Ja",MAX(D_SAV!AD253:AE253),D_SAV!AD253),0)</f>
        <v>0</v>
      </c>
      <c r="AG253" s="55">
        <f t="shared" si="134"/>
        <v>0</v>
      </c>
      <c r="AH253" s="55">
        <f t="shared" si="135"/>
        <v>0</v>
      </c>
      <c r="AI253" s="55">
        <f t="shared" si="136"/>
        <v>0</v>
      </c>
      <c r="AJ253" s="55">
        <f t="shared" si="137"/>
        <v>0</v>
      </c>
      <c r="AK253" s="55">
        <f t="shared" si="128"/>
        <v>0</v>
      </c>
      <c r="AL253" s="55">
        <f t="shared" si="129"/>
        <v>0</v>
      </c>
      <c r="AM253" s="55">
        <f t="shared" si="130"/>
        <v>0</v>
      </c>
    </row>
    <row r="254" spans="1:39" x14ac:dyDescent="0.25">
      <c r="A254" s="47">
        <v>250</v>
      </c>
      <c r="B254" s="358" t="str">
        <f>IF(AND(E254&lt;&gt;0,D254&lt;&gt;0,F254&lt;&gt;0),IF(C254&lt;&gt;0,CONCATENATE(C254,"-AGr",VLOOKUP(D254,Listen!$A$2:$G$45,7,FALSE),"-",E254,"-",F254,),CONCATENATE("AGr",VLOOKUP(D254,Listen!$A$2:$G$45,7,FALSE),"-",E254,"-",F254)),"keine vollständige ID")</f>
        <v>keine vollständige ID</v>
      </c>
      <c r="C254" s="438">
        <f>'[2]III_SAV-Details_NB'!B260</f>
        <v>0</v>
      </c>
      <c r="D254" s="438">
        <f>'[2]III_SAV-Details_NB'!C260</f>
        <v>0</v>
      </c>
      <c r="E254" s="359">
        <f>'[2]III_SAV-Details_NB'!D260</f>
        <v>0</v>
      </c>
      <c r="F254" s="490"/>
      <c r="G254" s="281">
        <f>'[2]III_SAV-Details_NB'!X260</f>
        <v>0</v>
      </c>
      <c r="H254" s="281">
        <f t="shared" si="131"/>
        <v>0</v>
      </c>
      <c r="I254" s="281">
        <f>IF(con_EOGJahr=2025,'[2]III_SAV-Details_NB'!AA260,IF(con_EOGJahr=2026,'[2]III_SAV-Details_NB'!AB260,'[2]III_SAV-Details_NB'!AC260))</f>
        <v>0</v>
      </c>
      <c r="J254" s="282"/>
      <c r="K254" s="282"/>
      <c r="L254" s="282"/>
      <c r="M254" s="282"/>
      <c r="N254" s="282"/>
      <c r="O254" s="282"/>
      <c r="P254" s="52">
        <f t="shared" si="132"/>
        <v>0</v>
      </c>
      <c r="Q254" s="60"/>
      <c r="R254" s="53">
        <f t="shared" si="138"/>
        <v>0</v>
      </c>
      <c r="S254" s="59"/>
      <c r="T254" s="61"/>
      <c r="U254" s="342" t="str">
        <f t="shared" si="142"/>
        <v>k.A.</v>
      </c>
      <c r="V254" s="343" t="str">
        <f t="shared" si="139"/>
        <v>k.A.</v>
      </c>
      <c r="W254" s="343" t="str">
        <f>IFERROR(IF(OR($D254="",$E254=0,con_Ende=0),"k.A.",IF(VLOOKUP($D254,rng_ND,5,0)="Nein",VLOOKUP($D254,rng_ND,2,FALSE),MIN(VLOOKUP($D254,rng_ND,2,FALSE),A_Stammdaten!$B$19-D_SAV!$E254+1))),"k.A.")</f>
        <v>k.A.</v>
      </c>
      <c r="X254" s="343" t="str">
        <f t="shared" si="140"/>
        <v>k.A.</v>
      </c>
      <c r="Y254" s="62"/>
      <c r="Z254" s="48">
        <f t="shared" si="141"/>
        <v>0</v>
      </c>
      <c r="AA254" s="457"/>
      <c r="AB254" s="55">
        <f t="shared" si="133"/>
        <v>0</v>
      </c>
      <c r="AC254" s="55">
        <f>IF(A_Stammdaten!$B$25="ja",D_SAV!AA254,D_SAV!AB254)</f>
        <v>0</v>
      </c>
      <c r="AD254" s="478">
        <f>IF(AC254=0,0,IF(U254-(con_EOGJahr-D_SAV!E254)&lt;=0,AC254,AC254/V254))</f>
        <v>0</v>
      </c>
      <c r="AE254" s="478">
        <f>IFERROR(IF(AND(VLOOKUP(D254,rng_ND,5,FALSE)="Ja",D_SAV!T254="degressiv"),D_SAV!AC254*Y254/100,0),0)</f>
        <v>0</v>
      </c>
      <c r="AF254" s="55">
        <f>IFERROR(IF(VLOOKUP(D254,rng_ND,5,FALSE)="Ja",MAX(D_SAV!AD254:AE254),D_SAV!AD254),0)</f>
        <v>0</v>
      </c>
      <c r="AG254" s="55">
        <f t="shared" si="134"/>
        <v>0</v>
      </c>
      <c r="AH254" s="55">
        <f t="shared" si="135"/>
        <v>0</v>
      </c>
      <c r="AI254" s="55">
        <f t="shared" si="136"/>
        <v>0</v>
      </c>
      <c r="AJ254" s="55">
        <f t="shared" si="137"/>
        <v>0</v>
      </c>
      <c r="AK254" s="55">
        <f t="shared" si="128"/>
        <v>0</v>
      </c>
      <c r="AL254" s="55">
        <f t="shared" si="129"/>
        <v>0</v>
      </c>
      <c r="AM254" s="55">
        <f t="shared" si="130"/>
        <v>0</v>
      </c>
    </row>
    <row r="255" spans="1:39" x14ac:dyDescent="0.25">
      <c r="A255" s="47">
        <v>251</v>
      </c>
      <c r="B255" s="358" t="str">
        <f>IF(AND(E255&lt;&gt;0,D255&lt;&gt;0,F255&lt;&gt;0),IF(C255&lt;&gt;0,CONCATENATE(C255,"-AGr",VLOOKUP(D255,Listen!$A$2:$G$45,7,FALSE),"-",E255,"-",F255,),CONCATENATE("AGr",VLOOKUP(D255,Listen!$A$2:$G$45,7,FALSE),"-",E255,"-",F255)),"keine vollständige ID")</f>
        <v>keine vollständige ID</v>
      </c>
      <c r="C255" s="438">
        <f>'[2]III_SAV-Details_NB'!B261</f>
        <v>0</v>
      </c>
      <c r="D255" s="438">
        <f>'[2]III_SAV-Details_NB'!C261</f>
        <v>0</v>
      </c>
      <c r="E255" s="359">
        <f>'[2]III_SAV-Details_NB'!D261</f>
        <v>0</v>
      </c>
      <c r="F255" s="490"/>
      <c r="G255" s="281">
        <f>'[2]III_SAV-Details_NB'!X261</f>
        <v>0</v>
      </c>
      <c r="H255" s="281">
        <f t="shared" si="131"/>
        <v>0</v>
      </c>
      <c r="I255" s="281">
        <f>IF(con_EOGJahr=2025,'[2]III_SAV-Details_NB'!AA261,IF(con_EOGJahr=2026,'[2]III_SAV-Details_NB'!AB261,'[2]III_SAV-Details_NB'!AC261))</f>
        <v>0</v>
      </c>
      <c r="J255" s="282"/>
      <c r="K255" s="282"/>
      <c r="L255" s="282"/>
      <c r="M255" s="282"/>
      <c r="N255" s="282"/>
      <c r="O255" s="282"/>
      <c r="P255" s="52">
        <f t="shared" si="132"/>
        <v>0</v>
      </c>
      <c r="Q255" s="60"/>
      <c r="R255" s="53">
        <f t="shared" si="138"/>
        <v>0</v>
      </c>
      <c r="S255" s="59"/>
      <c r="T255" s="61"/>
      <c r="U255" s="342" t="str">
        <f t="shared" si="142"/>
        <v>k.A.</v>
      </c>
      <c r="V255" s="343" t="str">
        <f t="shared" si="139"/>
        <v>k.A.</v>
      </c>
      <c r="W255" s="343" t="str">
        <f>IFERROR(IF(OR($D255="",$E255=0,con_Ende=0),"k.A.",IF(VLOOKUP($D255,rng_ND,5,0)="Nein",VLOOKUP($D255,rng_ND,2,FALSE),MIN(VLOOKUP($D255,rng_ND,2,FALSE),A_Stammdaten!$B$19-D_SAV!$E255+1))),"k.A.")</f>
        <v>k.A.</v>
      </c>
      <c r="X255" s="343" t="str">
        <f t="shared" si="140"/>
        <v>k.A.</v>
      </c>
      <c r="Y255" s="62"/>
      <c r="Z255" s="48">
        <f t="shared" si="141"/>
        <v>0</v>
      </c>
      <c r="AA255" s="457"/>
      <c r="AB255" s="55">
        <f t="shared" si="133"/>
        <v>0</v>
      </c>
      <c r="AC255" s="55">
        <f>IF(A_Stammdaten!$B$25="ja",D_SAV!AA255,D_SAV!AB255)</f>
        <v>0</v>
      </c>
      <c r="AD255" s="478">
        <f>IF(AC255=0,0,IF(U255-(con_EOGJahr-D_SAV!E255)&lt;=0,AC255,AC255/V255))</f>
        <v>0</v>
      </c>
      <c r="AE255" s="478">
        <f>IFERROR(IF(AND(VLOOKUP(D255,rng_ND,5,FALSE)="Ja",D_SAV!T255="degressiv"),D_SAV!AC255*Y255/100,0),0)</f>
        <v>0</v>
      </c>
      <c r="AF255" s="55">
        <f>IFERROR(IF(VLOOKUP(D255,rng_ND,5,FALSE)="Ja",MAX(D_SAV!AD255:AE255),D_SAV!AD255),0)</f>
        <v>0</v>
      </c>
      <c r="AG255" s="55">
        <f t="shared" si="134"/>
        <v>0</v>
      </c>
      <c r="AH255" s="55">
        <f t="shared" si="135"/>
        <v>0</v>
      </c>
      <c r="AI255" s="55">
        <f t="shared" si="136"/>
        <v>0</v>
      </c>
      <c r="AJ255" s="55">
        <f t="shared" si="137"/>
        <v>0</v>
      </c>
      <c r="AK255" s="55">
        <f t="shared" si="128"/>
        <v>0</v>
      </c>
      <c r="AL255" s="55">
        <f t="shared" si="129"/>
        <v>0</v>
      </c>
      <c r="AM255" s="55">
        <f t="shared" si="130"/>
        <v>0</v>
      </c>
    </row>
    <row r="256" spans="1:39" x14ac:dyDescent="0.25">
      <c r="A256" s="47">
        <v>252</v>
      </c>
      <c r="B256" s="358" t="str">
        <f>IF(AND(E256&lt;&gt;0,D256&lt;&gt;0,F256&lt;&gt;0),IF(C256&lt;&gt;0,CONCATENATE(C256,"-AGr",VLOOKUP(D256,Listen!$A$2:$G$45,7,FALSE),"-",E256,"-",F256,),CONCATENATE("AGr",VLOOKUP(D256,Listen!$A$2:$G$45,7,FALSE),"-",E256,"-",F256)),"keine vollständige ID")</f>
        <v>keine vollständige ID</v>
      </c>
      <c r="C256" s="438">
        <f>'[2]III_SAV-Details_NB'!B262</f>
        <v>0</v>
      </c>
      <c r="D256" s="438">
        <f>'[2]III_SAV-Details_NB'!C262</f>
        <v>0</v>
      </c>
      <c r="E256" s="359">
        <f>'[2]III_SAV-Details_NB'!D262</f>
        <v>0</v>
      </c>
      <c r="F256" s="490"/>
      <c r="G256" s="281">
        <f>'[2]III_SAV-Details_NB'!X262</f>
        <v>0</v>
      </c>
      <c r="H256" s="281">
        <f t="shared" si="131"/>
        <v>0</v>
      </c>
      <c r="I256" s="281">
        <f>IF(con_EOGJahr=2025,'[2]III_SAV-Details_NB'!AA262,IF(con_EOGJahr=2026,'[2]III_SAV-Details_NB'!AB262,'[2]III_SAV-Details_NB'!AC262))</f>
        <v>0</v>
      </c>
      <c r="J256" s="282"/>
      <c r="K256" s="282"/>
      <c r="L256" s="282"/>
      <c r="M256" s="282"/>
      <c r="N256" s="282"/>
      <c r="O256" s="282"/>
      <c r="P256" s="52">
        <f t="shared" si="132"/>
        <v>0</v>
      </c>
      <c r="Q256" s="60"/>
      <c r="R256" s="53">
        <f t="shared" si="138"/>
        <v>0</v>
      </c>
      <c r="S256" s="59"/>
      <c r="T256" s="61"/>
      <c r="U256" s="342" t="str">
        <f t="shared" si="142"/>
        <v>k.A.</v>
      </c>
      <c r="V256" s="343" t="str">
        <f t="shared" si="139"/>
        <v>k.A.</v>
      </c>
      <c r="W256" s="343" t="str">
        <f>IFERROR(IF(OR($D256="",$E256=0,con_Ende=0),"k.A.",IF(VLOOKUP($D256,rng_ND,5,0)="Nein",VLOOKUP($D256,rng_ND,2,FALSE),MIN(VLOOKUP($D256,rng_ND,2,FALSE),A_Stammdaten!$B$19-D_SAV!$E256+1))),"k.A.")</f>
        <v>k.A.</v>
      </c>
      <c r="X256" s="343" t="str">
        <f t="shared" si="140"/>
        <v>k.A.</v>
      </c>
      <c r="Y256" s="62"/>
      <c r="Z256" s="48">
        <f t="shared" si="141"/>
        <v>0</v>
      </c>
      <c r="AA256" s="457"/>
      <c r="AB256" s="55">
        <f t="shared" si="133"/>
        <v>0</v>
      </c>
      <c r="AC256" s="55">
        <f>IF(A_Stammdaten!$B$25="ja",D_SAV!AA256,D_SAV!AB256)</f>
        <v>0</v>
      </c>
      <c r="AD256" s="478">
        <f>IF(AC256=0,0,IF(U256-(con_EOGJahr-D_SAV!E256)&lt;=0,AC256,AC256/V256))</f>
        <v>0</v>
      </c>
      <c r="AE256" s="478">
        <f>IFERROR(IF(AND(VLOOKUP(D256,rng_ND,5,FALSE)="Ja",D_SAV!T256="degressiv"),D_SAV!AC256*Y256/100,0),0)</f>
        <v>0</v>
      </c>
      <c r="AF256" s="55">
        <f>IFERROR(IF(VLOOKUP(D256,rng_ND,5,FALSE)="Ja",MAX(D_SAV!AD256:AE256),D_SAV!AD256),0)</f>
        <v>0</v>
      </c>
      <c r="AG256" s="55">
        <f t="shared" si="134"/>
        <v>0</v>
      </c>
      <c r="AH256" s="55">
        <f t="shared" si="135"/>
        <v>0</v>
      </c>
      <c r="AI256" s="55">
        <f t="shared" si="136"/>
        <v>0</v>
      </c>
      <c r="AJ256" s="55">
        <f t="shared" si="137"/>
        <v>0</v>
      </c>
      <c r="AK256" s="55">
        <f t="shared" si="128"/>
        <v>0</v>
      </c>
      <c r="AL256" s="55">
        <f t="shared" si="129"/>
        <v>0</v>
      </c>
      <c r="AM256" s="55">
        <f t="shared" si="130"/>
        <v>0</v>
      </c>
    </row>
    <row r="257" spans="1:39" x14ac:dyDescent="0.25">
      <c r="A257" s="47">
        <v>253</v>
      </c>
      <c r="B257" s="358" t="str">
        <f>IF(AND(E257&lt;&gt;0,D257&lt;&gt;0,F257&lt;&gt;0),IF(C257&lt;&gt;0,CONCATENATE(C257,"-AGr",VLOOKUP(D257,Listen!$A$2:$G$45,7,FALSE),"-",E257,"-",F257,),CONCATENATE("AGr",VLOOKUP(D257,Listen!$A$2:$G$45,7,FALSE),"-",E257,"-",F257)),"keine vollständige ID")</f>
        <v>keine vollständige ID</v>
      </c>
      <c r="C257" s="438">
        <f>'[2]III_SAV-Details_NB'!B263</f>
        <v>0</v>
      </c>
      <c r="D257" s="438">
        <f>'[2]III_SAV-Details_NB'!C263</f>
        <v>0</v>
      </c>
      <c r="E257" s="359">
        <f>'[2]III_SAV-Details_NB'!D263</f>
        <v>0</v>
      </c>
      <c r="F257" s="490"/>
      <c r="G257" s="281">
        <f>'[2]III_SAV-Details_NB'!X263</f>
        <v>0</v>
      </c>
      <c r="H257" s="281">
        <f t="shared" si="131"/>
        <v>0</v>
      </c>
      <c r="I257" s="281">
        <f>IF(con_EOGJahr=2025,'[2]III_SAV-Details_NB'!AA263,IF(con_EOGJahr=2026,'[2]III_SAV-Details_NB'!AB263,'[2]III_SAV-Details_NB'!AC263))</f>
        <v>0</v>
      </c>
      <c r="J257" s="282"/>
      <c r="K257" s="282"/>
      <c r="L257" s="282"/>
      <c r="M257" s="282"/>
      <c r="N257" s="282"/>
      <c r="O257" s="282"/>
      <c r="P257" s="52">
        <f t="shared" si="132"/>
        <v>0</v>
      </c>
      <c r="Q257" s="60"/>
      <c r="R257" s="53">
        <f t="shared" si="138"/>
        <v>0</v>
      </c>
      <c r="S257" s="59"/>
      <c r="T257" s="61"/>
      <c r="U257" s="342" t="str">
        <f t="shared" si="142"/>
        <v>k.A.</v>
      </c>
      <c r="V257" s="343" t="str">
        <f t="shared" si="139"/>
        <v>k.A.</v>
      </c>
      <c r="W257" s="343" t="str">
        <f>IFERROR(IF(OR($D257="",$E257=0,con_Ende=0),"k.A.",IF(VLOOKUP($D257,rng_ND,5,0)="Nein",VLOOKUP($D257,rng_ND,2,FALSE),MIN(VLOOKUP($D257,rng_ND,2,FALSE),A_Stammdaten!$B$19-D_SAV!$E257+1))),"k.A.")</f>
        <v>k.A.</v>
      </c>
      <c r="X257" s="343" t="str">
        <f t="shared" si="140"/>
        <v>k.A.</v>
      </c>
      <c r="Y257" s="62"/>
      <c r="Z257" s="48">
        <f t="shared" si="141"/>
        <v>0</v>
      </c>
      <c r="AA257" s="457"/>
      <c r="AB257" s="55">
        <f t="shared" si="133"/>
        <v>0</v>
      </c>
      <c r="AC257" s="55">
        <f>IF(A_Stammdaten!$B$25="ja",D_SAV!AA257,D_SAV!AB257)</f>
        <v>0</v>
      </c>
      <c r="AD257" s="478">
        <f>IF(AC257=0,0,IF(U257-(con_EOGJahr-D_SAV!E257)&lt;=0,AC257,AC257/V257))</f>
        <v>0</v>
      </c>
      <c r="AE257" s="478">
        <f>IFERROR(IF(AND(VLOOKUP(D257,rng_ND,5,FALSE)="Ja",D_SAV!T257="degressiv"),D_SAV!AC257*Y257/100,0),0)</f>
        <v>0</v>
      </c>
      <c r="AF257" s="55">
        <f>IFERROR(IF(VLOOKUP(D257,rng_ND,5,FALSE)="Ja",MAX(D_SAV!AD257:AE257),D_SAV!AD257),0)</f>
        <v>0</v>
      </c>
      <c r="AG257" s="55">
        <f t="shared" si="134"/>
        <v>0</v>
      </c>
      <c r="AH257" s="55">
        <f t="shared" si="135"/>
        <v>0</v>
      </c>
      <c r="AI257" s="55">
        <f t="shared" si="136"/>
        <v>0</v>
      </c>
      <c r="AJ257" s="55">
        <f t="shared" si="137"/>
        <v>0</v>
      </c>
      <c r="AK257" s="55">
        <f t="shared" si="128"/>
        <v>0</v>
      </c>
      <c r="AL257" s="55">
        <f t="shared" si="129"/>
        <v>0</v>
      </c>
      <c r="AM257" s="55">
        <f t="shared" si="130"/>
        <v>0</v>
      </c>
    </row>
    <row r="258" spans="1:39" x14ac:dyDescent="0.25">
      <c r="A258" s="47">
        <v>254</v>
      </c>
      <c r="B258" s="358" t="str">
        <f>IF(AND(E258&lt;&gt;0,D258&lt;&gt;0,F258&lt;&gt;0),IF(C258&lt;&gt;0,CONCATENATE(C258,"-AGr",VLOOKUP(D258,Listen!$A$2:$G$45,7,FALSE),"-",E258,"-",F258,),CONCATENATE("AGr",VLOOKUP(D258,Listen!$A$2:$G$45,7,FALSE),"-",E258,"-",F258)),"keine vollständige ID")</f>
        <v>keine vollständige ID</v>
      </c>
      <c r="C258" s="438">
        <f>'[2]III_SAV-Details_NB'!B264</f>
        <v>0</v>
      </c>
      <c r="D258" s="438">
        <f>'[2]III_SAV-Details_NB'!C264</f>
        <v>0</v>
      </c>
      <c r="E258" s="359">
        <f>'[2]III_SAV-Details_NB'!D264</f>
        <v>0</v>
      </c>
      <c r="F258" s="490"/>
      <c r="G258" s="281">
        <f>'[2]III_SAV-Details_NB'!X264</f>
        <v>0</v>
      </c>
      <c r="H258" s="281">
        <f t="shared" si="131"/>
        <v>0</v>
      </c>
      <c r="I258" s="281">
        <f>IF(con_EOGJahr=2025,'[2]III_SAV-Details_NB'!AA264,IF(con_EOGJahr=2026,'[2]III_SAV-Details_NB'!AB264,'[2]III_SAV-Details_NB'!AC264))</f>
        <v>0</v>
      </c>
      <c r="J258" s="282"/>
      <c r="K258" s="282"/>
      <c r="L258" s="282"/>
      <c r="M258" s="282"/>
      <c r="N258" s="282"/>
      <c r="O258" s="282"/>
      <c r="P258" s="52">
        <f t="shared" si="132"/>
        <v>0</v>
      </c>
      <c r="Q258" s="60"/>
      <c r="R258" s="53">
        <f t="shared" si="138"/>
        <v>0</v>
      </c>
      <c r="S258" s="59"/>
      <c r="T258" s="61"/>
      <c r="U258" s="342" t="str">
        <f t="shared" si="142"/>
        <v>k.A.</v>
      </c>
      <c r="V258" s="343" t="str">
        <f t="shared" si="139"/>
        <v>k.A.</v>
      </c>
      <c r="W258" s="343" t="str">
        <f>IFERROR(IF(OR($D258="",$E258=0,con_Ende=0),"k.A.",IF(VLOOKUP($D258,rng_ND,5,0)="Nein",VLOOKUP($D258,rng_ND,2,FALSE),MIN(VLOOKUP($D258,rng_ND,2,FALSE),A_Stammdaten!$B$19-D_SAV!$E258+1))),"k.A.")</f>
        <v>k.A.</v>
      </c>
      <c r="X258" s="343" t="str">
        <f t="shared" si="140"/>
        <v>k.A.</v>
      </c>
      <c r="Y258" s="62"/>
      <c r="Z258" s="48">
        <f t="shared" si="141"/>
        <v>0</v>
      </c>
      <c r="AA258" s="457"/>
      <c r="AB258" s="55">
        <f t="shared" si="133"/>
        <v>0</v>
      </c>
      <c r="AC258" s="55">
        <f>IF(A_Stammdaten!$B$25="ja",D_SAV!AA258,D_SAV!AB258)</f>
        <v>0</v>
      </c>
      <c r="AD258" s="478">
        <f>IF(AC258=0,0,IF(U258-(con_EOGJahr-D_SAV!E258)&lt;=0,AC258,AC258/V258))</f>
        <v>0</v>
      </c>
      <c r="AE258" s="478">
        <f>IFERROR(IF(AND(VLOOKUP(D258,rng_ND,5,FALSE)="Ja",D_SAV!T258="degressiv"),D_SAV!AC258*Y258/100,0),0)</f>
        <v>0</v>
      </c>
      <c r="AF258" s="55">
        <f>IFERROR(IF(VLOOKUP(D258,rng_ND,5,FALSE)="Ja",MAX(D_SAV!AD258:AE258),D_SAV!AD258),0)</f>
        <v>0</v>
      </c>
      <c r="AG258" s="55">
        <f t="shared" si="134"/>
        <v>0</v>
      </c>
      <c r="AH258" s="55">
        <f t="shared" si="135"/>
        <v>0</v>
      </c>
      <c r="AI258" s="55">
        <f t="shared" si="136"/>
        <v>0</v>
      </c>
      <c r="AJ258" s="55">
        <f t="shared" si="137"/>
        <v>0</v>
      </c>
      <c r="AK258" s="55">
        <f t="shared" si="128"/>
        <v>0</v>
      </c>
      <c r="AL258" s="55">
        <f t="shared" si="129"/>
        <v>0</v>
      </c>
      <c r="AM258" s="55">
        <f t="shared" si="130"/>
        <v>0</v>
      </c>
    </row>
    <row r="259" spans="1:39" x14ac:dyDescent="0.25">
      <c r="A259" s="47">
        <v>255</v>
      </c>
      <c r="B259" s="358" t="str">
        <f>IF(AND(E259&lt;&gt;0,D259&lt;&gt;0,F259&lt;&gt;0),IF(C259&lt;&gt;0,CONCATENATE(C259,"-AGr",VLOOKUP(D259,Listen!$A$2:$G$45,7,FALSE),"-",E259,"-",F259,),CONCATENATE("AGr",VLOOKUP(D259,Listen!$A$2:$G$45,7,FALSE),"-",E259,"-",F259)),"keine vollständige ID")</f>
        <v>keine vollständige ID</v>
      </c>
      <c r="C259" s="438">
        <f>'[2]III_SAV-Details_NB'!B265</f>
        <v>0</v>
      </c>
      <c r="D259" s="438">
        <f>'[2]III_SAV-Details_NB'!C265</f>
        <v>0</v>
      </c>
      <c r="E259" s="359">
        <f>'[2]III_SAV-Details_NB'!D265</f>
        <v>0</v>
      </c>
      <c r="F259" s="490"/>
      <c r="G259" s="281">
        <f>'[2]III_SAV-Details_NB'!X265</f>
        <v>0</v>
      </c>
      <c r="H259" s="281">
        <f t="shared" si="131"/>
        <v>0</v>
      </c>
      <c r="I259" s="281">
        <f>IF(con_EOGJahr=2025,'[2]III_SAV-Details_NB'!AA265,IF(con_EOGJahr=2026,'[2]III_SAV-Details_NB'!AB265,'[2]III_SAV-Details_NB'!AC265))</f>
        <v>0</v>
      </c>
      <c r="J259" s="282"/>
      <c r="K259" s="282"/>
      <c r="L259" s="282"/>
      <c r="M259" s="282"/>
      <c r="N259" s="282"/>
      <c r="O259" s="282"/>
      <c r="P259" s="52">
        <f t="shared" si="132"/>
        <v>0</v>
      </c>
      <c r="Q259" s="60"/>
      <c r="R259" s="53">
        <f t="shared" si="138"/>
        <v>0</v>
      </c>
      <c r="S259" s="59"/>
      <c r="T259" s="61"/>
      <c r="U259" s="342" t="str">
        <f t="shared" si="142"/>
        <v>k.A.</v>
      </c>
      <c r="V259" s="343" t="str">
        <f t="shared" si="139"/>
        <v>k.A.</v>
      </c>
      <c r="W259" s="343" t="str">
        <f>IFERROR(IF(OR($D259="",$E259=0,con_Ende=0),"k.A.",IF(VLOOKUP($D259,rng_ND,5,0)="Nein",VLOOKUP($D259,rng_ND,2,FALSE),MIN(VLOOKUP($D259,rng_ND,2,FALSE),A_Stammdaten!$B$19-D_SAV!$E259+1))),"k.A.")</f>
        <v>k.A.</v>
      </c>
      <c r="X259" s="343" t="str">
        <f t="shared" si="140"/>
        <v>k.A.</v>
      </c>
      <c r="Y259" s="62"/>
      <c r="Z259" s="48">
        <f t="shared" si="141"/>
        <v>0</v>
      </c>
      <c r="AA259" s="457"/>
      <c r="AB259" s="55">
        <f t="shared" si="133"/>
        <v>0</v>
      </c>
      <c r="AC259" s="55">
        <f>IF(A_Stammdaten!$B$25="ja",D_SAV!AA259,D_SAV!AB259)</f>
        <v>0</v>
      </c>
      <c r="AD259" s="478">
        <f>IF(AC259=0,0,IF(U259-(con_EOGJahr-D_SAV!E259)&lt;=0,AC259,AC259/V259))</f>
        <v>0</v>
      </c>
      <c r="AE259" s="478">
        <f>IFERROR(IF(AND(VLOOKUP(D259,rng_ND,5,FALSE)="Ja",D_SAV!T259="degressiv"),D_SAV!AC259*Y259/100,0),0)</f>
        <v>0</v>
      </c>
      <c r="AF259" s="55">
        <f>IFERROR(IF(VLOOKUP(D259,rng_ND,5,FALSE)="Ja",MAX(D_SAV!AD259:AE259),D_SAV!AD259),0)</f>
        <v>0</v>
      </c>
      <c r="AG259" s="55">
        <f t="shared" si="134"/>
        <v>0</v>
      </c>
      <c r="AH259" s="55">
        <f t="shared" si="135"/>
        <v>0</v>
      </c>
      <c r="AI259" s="55">
        <f t="shared" si="136"/>
        <v>0</v>
      </c>
      <c r="AJ259" s="55">
        <f t="shared" si="137"/>
        <v>0</v>
      </c>
      <c r="AK259" s="55">
        <f t="shared" si="128"/>
        <v>0</v>
      </c>
      <c r="AL259" s="55">
        <f t="shared" si="129"/>
        <v>0</v>
      </c>
      <c r="AM259" s="55">
        <f t="shared" si="130"/>
        <v>0</v>
      </c>
    </row>
    <row r="260" spans="1:39" x14ac:dyDescent="0.25">
      <c r="A260" s="47">
        <v>256</v>
      </c>
      <c r="B260" s="358" t="str">
        <f>IF(AND(E260&lt;&gt;0,D260&lt;&gt;0,F260&lt;&gt;0),IF(C260&lt;&gt;0,CONCATENATE(C260,"-AGr",VLOOKUP(D260,Listen!$A$2:$G$45,7,FALSE),"-",E260,"-",F260,),CONCATENATE("AGr",VLOOKUP(D260,Listen!$A$2:$G$45,7,FALSE),"-",E260,"-",F260)),"keine vollständige ID")</f>
        <v>keine vollständige ID</v>
      </c>
      <c r="C260" s="438">
        <f>'[2]III_SAV-Details_NB'!B266</f>
        <v>0</v>
      </c>
      <c r="D260" s="438">
        <f>'[2]III_SAV-Details_NB'!C266</f>
        <v>0</v>
      </c>
      <c r="E260" s="359">
        <f>'[2]III_SAV-Details_NB'!D266</f>
        <v>0</v>
      </c>
      <c r="F260" s="490"/>
      <c r="G260" s="281">
        <f>'[2]III_SAV-Details_NB'!X266</f>
        <v>0</v>
      </c>
      <c r="H260" s="281">
        <f t="shared" si="131"/>
        <v>0</v>
      </c>
      <c r="I260" s="281">
        <f>IF(con_EOGJahr=2025,'[2]III_SAV-Details_NB'!AA266,IF(con_EOGJahr=2026,'[2]III_SAV-Details_NB'!AB266,'[2]III_SAV-Details_NB'!AC266))</f>
        <v>0</v>
      </c>
      <c r="J260" s="282"/>
      <c r="K260" s="282"/>
      <c r="L260" s="282"/>
      <c r="M260" s="282"/>
      <c r="N260" s="282"/>
      <c r="O260" s="282"/>
      <c r="P260" s="52">
        <f t="shared" si="132"/>
        <v>0</v>
      </c>
      <c r="Q260" s="60"/>
      <c r="R260" s="53">
        <f t="shared" si="138"/>
        <v>0</v>
      </c>
      <c r="S260" s="59"/>
      <c r="T260" s="61"/>
      <c r="U260" s="342" t="str">
        <f t="shared" si="142"/>
        <v>k.A.</v>
      </c>
      <c r="V260" s="343" t="str">
        <f t="shared" si="139"/>
        <v>k.A.</v>
      </c>
      <c r="W260" s="343" t="str">
        <f>IFERROR(IF(OR($D260="",$E260=0,con_Ende=0),"k.A.",IF(VLOOKUP($D260,rng_ND,5,0)="Nein",VLOOKUP($D260,rng_ND,2,FALSE),MIN(VLOOKUP($D260,rng_ND,2,FALSE),A_Stammdaten!$B$19-D_SAV!$E260+1))),"k.A.")</f>
        <v>k.A.</v>
      </c>
      <c r="X260" s="343" t="str">
        <f t="shared" si="140"/>
        <v>k.A.</v>
      </c>
      <c r="Y260" s="62"/>
      <c r="Z260" s="48">
        <f t="shared" si="141"/>
        <v>0</v>
      </c>
      <c r="AA260" s="457"/>
      <c r="AB260" s="55">
        <f t="shared" si="133"/>
        <v>0</v>
      </c>
      <c r="AC260" s="55">
        <f>IF(A_Stammdaten!$B$25="ja",D_SAV!AA260,D_SAV!AB260)</f>
        <v>0</v>
      </c>
      <c r="AD260" s="478">
        <f>IF(AC260=0,0,IF(U260-(con_EOGJahr-D_SAV!E260)&lt;=0,AC260,AC260/V260))</f>
        <v>0</v>
      </c>
      <c r="AE260" s="478">
        <f>IFERROR(IF(AND(VLOOKUP(D260,rng_ND,5,FALSE)="Ja",D_SAV!T260="degressiv"),D_SAV!AC260*Y260/100,0),0)</f>
        <v>0</v>
      </c>
      <c r="AF260" s="55">
        <f>IFERROR(IF(VLOOKUP(D260,rng_ND,5,FALSE)="Ja",MAX(D_SAV!AD260:AE260),D_SAV!AD260),0)</f>
        <v>0</v>
      </c>
      <c r="AG260" s="55">
        <f t="shared" si="134"/>
        <v>0</v>
      </c>
      <c r="AH260" s="55">
        <f t="shared" si="135"/>
        <v>0</v>
      </c>
      <c r="AI260" s="55">
        <f t="shared" si="136"/>
        <v>0</v>
      </c>
      <c r="AJ260" s="55">
        <f t="shared" si="137"/>
        <v>0</v>
      </c>
      <c r="AK260" s="55">
        <f t="shared" si="128"/>
        <v>0</v>
      </c>
      <c r="AL260" s="55">
        <f t="shared" si="129"/>
        <v>0</v>
      </c>
      <c r="AM260" s="55">
        <f t="shared" si="130"/>
        <v>0</v>
      </c>
    </row>
    <row r="261" spans="1:39" x14ac:dyDescent="0.25">
      <c r="A261" s="47">
        <v>257</v>
      </c>
      <c r="B261" s="358" t="str">
        <f>IF(AND(E261&lt;&gt;0,D261&lt;&gt;0,F261&lt;&gt;0),IF(C261&lt;&gt;0,CONCATENATE(C261,"-AGr",VLOOKUP(D261,Listen!$A$2:$G$45,7,FALSE),"-",E261,"-",F261,),CONCATENATE("AGr",VLOOKUP(D261,Listen!$A$2:$G$45,7,FALSE),"-",E261,"-",F261)),"keine vollständige ID")</f>
        <v>keine vollständige ID</v>
      </c>
      <c r="C261" s="438">
        <f>'[2]III_SAV-Details_NB'!B267</f>
        <v>0</v>
      </c>
      <c r="D261" s="438">
        <f>'[2]III_SAV-Details_NB'!C267</f>
        <v>0</v>
      </c>
      <c r="E261" s="359">
        <f>'[2]III_SAV-Details_NB'!D267</f>
        <v>0</v>
      </c>
      <c r="F261" s="490"/>
      <c r="G261" s="281">
        <f>'[2]III_SAV-Details_NB'!X267</f>
        <v>0</v>
      </c>
      <c r="H261" s="281">
        <f t="shared" si="131"/>
        <v>0</v>
      </c>
      <c r="I261" s="281">
        <f>IF(con_EOGJahr=2025,'[2]III_SAV-Details_NB'!AA267,IF(con_EOGJahr=2026,'[2]III_SAV-Details_NB'!AB267,'[2]III_SAV-Details_NB'!AC267))</f>
        <v>0</v>
      </c>
      <c r="J261" s="282"/>
      <c r="K261" s="282"/>
      <c r="L261" s="282"/>
      <c r="M261" s="282"/>
      <c r="N261" s="282"/>
      <c r="O261" s="282"/>
      <c r="P261" s="52">
        <f t="shared" si="132"/>
        <v>0</v>
      </c>
      <c r="Q261" s="60"/>
      <c r="R261" s="53">
        <f t="shared" si="138"/>
        <v>0</v>
      </c>
      <c r="S261" s="59"/>
      <c r="T261" s="61"/>
      <c r="U261" s="342" t="str">
        <f t="shared" si="142"/>
        <v>k.A.</v>
      </c>
      <c r="V261" s="343" t="str">
        <f t="shared" si="139"/>
        <v>k.A.</v>
      </c>
      <c r="W261" s="343" t="str">
        <f>IFERROR(IF(OR($D261="",$E261=0,con_Ende=0),"k.A.",IF(VLOOKUP($D261,rng_ND,5,0)="Nein",VLOOKUP($D261,rng_ND,2,FALSE),MIN(VLOOKUP($D261,rng_ND,2,FALSE),A_Stammdaten!$B$19-D_SAV!$E261+1))),"k.A.")</f>
        <v>k.A.</v>
      </c>
      <c r="X261" s="343" t="str">
        <f t="shared" si="140"/>
        <v>k.A.</v>
      </c>
      <c r="Y261" s="62"/>
      <c r="Z261" s="48">
        <f t="shared" si="141"/>
        <v>0</v>
      </c>
      <c r="AA261" s="457"/>
      <c r="AB261" s="55">
        <f t="shared" si="133"/>
        <v>0</v>
      </c>
      <c r="AC261" s="55">
        <f>IF(A_Stammdaten!$B$25="ja",D_SAV!AA261,D_SAV!AB261)</f>
        <v>0</v>
      </c>
      <c r="AD261" s="478">
        <f>IF(AC261=0,0,IF(U261-(con_EOGJahr-D_SAV!E261)&lt;=0,AC261,AC261/V261))</f>
        <v>0</v>
      </c>
      <c r="AE261" s="478">
        <f>IFERROR(IF(AND(VLOOKUP(D261,rng_ND,5,FALSE)="Ja",D_SAV!T261="degressiv"),D_SAV!AC261*Y261/100,0),0)</f>
        <v>0</v>
      </c>
      <c r="AF261" s="55">
        <f>IFERROR(IF(VLOOKUP(D261,rng_ND,5,FALSE)="Ja",MAX(D_SAV!AD261:AE261),D_SAV!AD261),0)</f>
        <v>0</v>
      </c>
      <c r="AG261" s="55">
        <f t="shared" si="134"/>
        <v>0</v>
      </c>
      <c r="AH261" s="55">
        <f t="shared" si="135"/>
        <v>0</v>
      </c>
      <c r="AI261" s="55">
        <f t="shared" si="136"/>
        <v>0</v>
      </c>
      <c r="AJ261" s="55">
        <f t="shared" si="137"/>
        <v>0</v>
      </c>
      <c r="AK261" s="55">
        <f t="shared" ref="AK261:AK324" si="143">IF($E261&gt;=2006,AC261,con_EKQ*AH261+(1-con_EKQ)*AC261)</f>
        <v>0</v>
      </c>
      <c r="AL261" s="55">
        <f t="shared" ref="AL261:AL324" si="144">IF($E261&gt;=2006,AF261,con_EKQ*AI261+(1-con_EKQ)*AF261)</f>
        <v>0</v>
      </c>
      <c r="AM261" s="55">
        <f t="shared" ref="AM261:AM324" si="145">IF($E261&gt;=2006,AG261,con_EKQ*AJ261+(1-con_EKQ)*AG261)</f>
        <v>0</v>
      </c>
    </row>
    <row r="262" spans="1:39" x14ac:dyDescent="0.25">
      <c r="A262" s="47">
        <v>258</v>
      </c>
      <c r="B262" s="358" t="str">
        <f>IF(AND(E262&lt;&gt;0,D262&lt;&gt;0,F262&lt;&gt;0),IF(C262&lt;&gt;0,CONCATENATE(C262,"-AGr",VLOOKUP(D262,Listen!$A$2:$G$45,7,FALSE),"-",E262,"-",F262,),CONCATENATE("AGr",VLOOKUP(D262,Listen!$A$2:$G$45,7,FALSE),"-",E262,"-",F262)),"keine vollständige ID")</f>
        <v>keine vollständige ID</v>
      </c>
      <c r="C262" s="438">
        <f>'[2]III_SAV-Details_NB'!B268</f>
        <v>0</v>
      </c>
      <c r="D262" s="438">
        <f>'[2]III_SAV-Details_NB'!C268</f>
        <v>0</v>
      </c>
      <c r="E262" s="359">
        <f>'[2]III_SAV-Details_NB'!D268</f>
        <v>0</v>
      </c>
      <c r="F262" s="490"/>
      <c r="G262" s="281">
        <f>'[2]III_SAV-Details_NB'!X268</f>
        <v>0</v>
      </c>
      <c r="H262" s="281">
        <f t="shared" ref="H262:H325" si="146">+G262</f>
        <v>0</v>
      </c>
      <c r="I262" s="281">
        <f>IF(con_EOGJahr=2025,'[2]III_SAV-Details_NB'!AA268,IF(con_EOGJahr=2026,'[2]III_SAV-Details_NB'!AB268,'[2]III_SAV-Details_NB'!AC268))</f>
        <v>0</v>
      </c>
      <c r="J262" s="282"/>
      <c r="K262" s="282"/>
      <c r="L262" s="282"/>
      <c r="M262" s="282"/>
      <c r="N262" s="282"/>
      <c r="O262" s="282"/>
      <c r="P262" s="52">
        <f t="shared" ref="P262:P325" si="147">SUM(I262:O262)</f>
        <v>0</v>
      </c>
      <c r="Q262" s="60"/>
      <c r="R262" s="53">
        <f t="shared" si="138"/>
        <v>0</v>
      </c>
      <c r="S262" s="59"/>
      <c r="T262" s="61"/>
      <c r="U262" s="342" t="str">
        <f t="shared" si="142"/>
        <v>k.A.</v>
      </c>
      <c r="V262" s="343" t="str">
        <f t="shared" si="139"/>
        <v>k.A.</v>
      </c>
      <c r="W262" s="343" t="str">
        <f>IFERROR(IF(OR($D262="",$E262=0,con_Ende=0),"k.A.",IF(VLOOKUP($D262,rng_ND,5,0)="Nein",VLOOKUP($D262,rng_ND,2,FALSE),MIN(VLOOKUP($D262,rng_ND,2,FALSE),A_Stammdaten!$B$19-D_SAV!$E262+1))),"k.A.")</f>
        <v>k.A.</v>
      </c>
      <c r="X262" s="343" t="str">
        <f t="shared" si="140"/>
        <v>k.A.</v>
      </c>
      <c r="Y262" s="62"/>
      <c r="Z262" s="48">
        <f t="shared" si="141"/>
        <v>0</v>
      </c>
      <c r="AA262" s="457"/>
      <c r="AB262" s="55">
        <f t="shared" ref="AB262:AB325" si="148">R262</f>
        <v>0</v>
      </c>
      <c r="AC262" s="55">
        <f>IF(A_Stammdaten!$B$25="ja",D_SAV!AA262,D_SAV!AB262)</f>
        <v>0</v>
      </c>
      <c r="AD262" s="478">
        <f>IF(AC262=0,0,IF(U262-(con_EOGJahr-D_SAV!E262)&lt;=0,AC262,AC262/V262))</f>
        <v>0</v>
      </c>
      <c r="AE262" s="478">
        <f>IFERROR(IF(AND(VLOOKUP(D262,rng_ND,5,FALSE)="Ja",D_SAV!T262="degressiv"),D_SAV!AC262*Y262/100,0),0)</f>
        <v>0</v>
      </c>
      <c r="AF262" s="55">
        <f>IFERROR(IF(VLOOKUP(D262,rng_ND,5,FALSE)="Ja",MAX(D_SAV!AD262:AE262),D_SAV!AD262),0)</f>
        <v>0</v>
      </c>
      <c r="AG262" s="55">
        <f t="shared" ref="AG262:AG325" si="149">AC262-AF262</f>
        <v>0</v>
      </c>
      <c r="AH262" s="55">
        <f t="shared" ref="AH262:AH325" si="150">IF($E262&gt;=2006,0,AC262*$Z262)</f>
        <v>0</v>
      </c>
      <c r="AI262" s="55">
        <f t="shared" ref="AI262:AI325" si="151">IF($E262&gt;=2006,0,AF262*$Z262)</f>
        <v>0</v>
      </c>
      <c r="AJ262" s="55">
        <f t="shared" ref="AJ262:AJ325" si="152">IF($E262&gt;=2006,0,AG262*$Z262)</f>
        <v>0</v>
      </c>
      <c r="AK262" s="55">
        <f t="shared" si="143"/>
        <v>0</v>
      </c>
      <c r="AL262" s="55">
        <f t="shared" si="144"/>
        <v>0</v>
      </c>
      <c r="AM262" s="55">
        <f t="shared" si="145"/>
        <v>0</v>
      </c>
    </row>
    <row r="263" spans="1:39" x14ac:dyDescent="0.25">
      <c r="A263" s="47">
        <v>259</v>
      </c>
      <c r="B263" s="358" t="str">
        <f>IF(AND(E263&lt;&gt;0,D263&lt;&gt;0,F263&lt;&gt;0),IF(C263&lt;&gt;0,CONCATENATE(C263,"-AGr",VLOOKUP(D263,Listen!$A$2:$G$45,7,FALSE),"-",E263,"-",F263,),CONCATENATE("AGr",VLOOKUP(D263,Listen!$A$2:$G$45,7,FALSE),"-",E263,"-",F263)),"keine vollständige ID")</f>
        <v>keine vollständige ID</v>
      </c>
      <c r="C263" s="438">
        <f>'[2]III_SAV-Details_NB'!B269</f>
        <v>0</v>
      </c>
      <c r="D263" s="438">
        <f>'[2]III_SAV-Details_NB'!C269</f>
        <v>0</v>
      </c>
      <c r="E263" s="359">
        <f>'[2]III_SAV-Details_NB'!D269</f>
        <v>0</v>
      </c>
      <c r="F263" s="490"/>
      <c r="G263" s="281">
        <f>'[2]III_SAV-Details_NB'!X269</f>
        <v>0</v>
      </c>
      <c r="H263" s="281">
        <f t="shared" si="146"/>
        <v>0</v>
      </c>
      <c r="I263" s="281">
        <f>IF(con_EOGJahr=2025,'[2]III_SAV-Details_NB'!AA269,IF(con_EOGJahr=2026,'[2]III_SAV-Details_NB'!AB269,'[2]III_SAV-Details_NB'!AC269))</f>
        <v>0</v>
      </c>
      <c r="J263" s="282"/>
      <c r="K263" s="282"/>
      <c r="L263" s="282"/>
      <c r="M263" s="282"/>
      <c r="N263" s="282"/>
      <c r="O263" s="282"/>
      <c r="P263" s="52">
        <f t="shared" si="147"/>
        <v>0</v>
      </c>
      <c r="Q263" s="60"/>
      <c r="R263" s="53">
        <f t="shared" si="138"/>
        <v>0</v>
      </c>
      <c r="S263" s="59"/>
      <c r="T263" s="61"/>
      <c r="U263" s="342" t="str">
        <f t="shared" si="142"/>
        <v>k.A.</v>
      </c>
      <c r="V263" s="343" t="str">
        <f t="shared" si="139"/>
        <v>k.A.</v>
      </c>
      <c r="W263" s="343" t="str">
        <f>IFERROR(IF(OR($D263="",$E263=0,con_Ende=0),"k.A.",IF(VLOOKUP($D263,rng_ND,5,0)="Nein",VLOOKUP($D263,rng_ND,2,FALSE),MIN(VLOOKUP($D263,rng_ND,2,FALSE),A_Stammdaten!$B$19-D_SAV!$E263+1))),"k.A.")</f>
        <v>k.A.</v>
      </c>
      <c r="X263" s="343" t="str">
        <f t="shared" si="140"/>
        <v>k.A.</v>
      </c>
      <c r="Y263" s="62"/>
      <c r="Z263" s="48">
        <f t="shared" si="141"/>
        <v>0</v>
      </c>
      <c r="AA263" s="457"/>
      <c r="AB263" s="55">
        <f t="shared" si="148"/>
        <v>0</v>
      </c>
      <c r="AC263" s="55">
        <f>IF(A_Stammdaten!$B$25="ja",D_SAV!AA263,D_SAV!AB263)</f>
        <v>0</v>
      </c>
      <c r="AD263" s="478">
        <f>IF(AC263=0,0,IF(U263-(con_EOGJahr-D_SAV!E263)&lt;=0,AC263,AC263/V263))</f>
        <v>0</v>
      </c>
      <c r="AE263" s="478">
        <f>IFERROR(IF(AND(VLOOKUP(D263,rng_ND,5,FALSE)="Ja",D_SAV!T263="degressiv"),D_SAV!AC263*Y263/100,0),0)</f>
        <v>0</v>
      </c>
      <c r="AF263" s="55">
        <f>IFERROR(IF(VLOOKUP(D263,rng_ND,5,FALSE)="Ja",MAX(D_SAV!AD263:AE263),D_SAV!AD263),0)</f>
        <v>0</v>
      </c>
      <c r="AG263" s="55">
        <f t="shared" si="149"/>
        <v>0</v>
      </c>
      <c r="AH263" s="55">
        <f t="shared" si="150"/>
        <v>0</v>
      </c>
      <c r="AI263" s="55">
        <f t="shared" si="151"/>
        <v>0</v>
      </c>
      <c r="AJ263" s="55">
        <f t="shared" si="152"/>
        <v>0</v>
      </c>
      <c r="AK263" s="55">
        <f t="shared" si="143"/>
        <v>0</v>
      </c>
      <c r="AL263" s="55">
        <f t="shared" si="144"/>
        <v>0</v>
      </c>
      <c r="AM263" s="55">
        <f t="shared" si="145"/>
        <v>0</v>
      </c>
    </row>
    <row r="264" spans="1:39" x14ac:dyDescent="0.25">
      <c r="A264" s="47">
        <v>260</v>
      </c>
      <c r="B264" s="358" t="str">
        <f>IF(AND(E264&lt;&gt;0,D264&lt;&gt;0,F264&lt;&gt;0),IF(C264&lt;&gt;0,CONCATENATE(C264,"-AGr",VLOOKUP(D264,Listen!$A$2:$G$45,7,FALSE),"-",E264,"-",F264,),CONCATENATE("AGr",VLOOKUP(D264,Listen!$A$2:$G$45,7,FALSE),"-",E264,"-",F264)),"keine vollständige ID")</f>
        <v>keine vollständige ID</v>
      </c>
      <c r="C264" s="438">
        <f>'[2]III_SAV-Details_NB'!B270</f>
        <v>0</v>
      </c>
      <c r="D264" s="438">
        <f>'[2]III_SAV-Details_NB'!C270</f>
        <v>0</v>
      </c>
      <c r="E264" s="359">
        <f>'[2]III_SAV-Details_NB'!D270</f>
        <v>0</v>
      </c>
      <c r="F264" s="490"/>
      <c r="G264" s="281">
        <f>'[2]III_SAV-Details_NB'!X270</f>
        <v>0</v>
      </c>
      <c r="H264" s="281">
        <f t="shared" si="146"/>
        <v>0</v>
      </c>
      <c r="I264" s="281">
        <f>IF(con_EOGJahr=2025,'[2]III_SAV-Details_NB'!AA270,IF(con_EOGJahr=2026,'[2]III_SAV-Details_NB'!AB270,'[2]III_SAV-Details_NB'!AC270))</f>
        <v>0</v>
      </c>
      <c r="J264" s="282"/>
      <c r="K264" s="282"/>
      <c r="L264" s="282"/>
      <c r="M264" s="282"/>
      <c r="N264" s="282"/>
      <c r="O264" s="282"/>
      <c r="P264" s="52">
        <f t="shared" si="147"/>
        <v>0</v>
      </c>
      <c r="Q264" s="60"/>
      <c r="R264" s="53">
        <f t="shared" si="138"/>
        <v>0</v>
      </c>
      <c r="S264" s="59"/>
      <c r="T264" s="61"/>
      <c r="U264" s="342" t="str">
        <f t="shared" si="142"/>
        <v>k.A.</v>
      </c>
      <c r="V264" s="343" t="str">
        <f t="shared" si="139"/>
        <v>k.A.</v>
      </c>
      <c r="W264" s="343" t="str">
        <f>IFERROR(IF(OR($D264="",$E264=0,con_Ende=0),"k.A.",IF(VLOOKUP($D264,rng_ND,5,0)="Nein",VLOOKUP($D264,rng_ND,2,FALSE),MIN(VLOOKUP($D264,rng_ND,2,FALSE),A_Stammdaten!$B$19-D_SAV!$E264+1))),"k.A.")</f>
        <v>k.A.</v>
      </c>
      <c r="X264" s="343" t="str">
        <f t="shared" si="140"/>
        <v>k.A.</v>
      </c>
      <c r="Y264" s="62"/>
      <c r="Z264" s="48">
        <f t="shared" si="141"/>
        <v>0</v>
      </c>
      <c r="AA264" s="457"/>
      <c r="AB264" s="55">
        <f t="shared" si="148"/>
        <v>0</v>
      </c>
      <c r="AC264" s="55">
        <f>IF(A_Stammdaten!$B$25="ja",D_SAV!AA264,D_SAV!AB264)</f>
        <v>0</v>
      </c>
      <c r="AD264" s="478">
        <f>IF(AC264=0,0,IF(U264-(con_EOGJahr-D_SAV!E264)&lt;=0,AC264,AC264/V264))</f>
        <v>0</v>
      </c>
      <c r="AE264" s="478">
        <f>IFERROR(IF(AND(VLOOKUP(D264,rng_ND,5,FALSE)="Ja",D_SAV!T264="degressiv"),D_SAV!AC264*Y264/100,0),0)</f>
        <v>0</v>
      </c>
      <c r="AF264" s="55">
        <f>IFERROR(IF(VLOOKUP(D264,rng_ND,5,FALSE)="Ja",MAX(D_SAV!AD264:AE264),D_SAV!AD264),0)</f>
        <v>0</v>
      </c>
      <c r="AG264" s="55">
        <f t="shared" si="149"/>
        <v>0</v>
      </c>
      <c r="AH264" s="55">
        <f t="shared" si="150"/>
        <v>0</v>
      </c>
      <c r="AI264" s="55">
        <f t="shared" si="151"/>
        <v>0</v>
      </c>
      <c r="AJ264" s="55">
        <f t="shared" si="152"/>
        <v>0</v>
      </c>
      <c r="AK264" s="55">
        <f t="shared" si="143"/>
        <v>0</v>
      </c>
      <c r="AL264" s="55">
        <f t="shared" si="144"/>
        <v>0</v>
      </c>
      <c r="AM264" s="55">
        <f t="shared" si="145"/>
        <v>0</v>
      </c>
    </row>
    <row r="265" spans="1:39" x14ac:dyDescent="0.25">
      <c r="A265" s="47">
        <v>261</v>
      </c>
      <c r="B265" s="358" t="str">
        <f>IF(AND(E265&lt;&gt;0,D265&lt;&gt;0,F265&lt;&gt;0),IF(C265&lt;&gt;0,CONCATENATE(C265,"-AGr",VLOOKUP(D265,Listen!$A$2:$G$45,7,FALSE),"-",E265,"-",F265,),CONCATENATE("AGr",VLOOKUP(D265,Listen!$A$2:$G$45,7,FALSE),"-",E265,"-",F265)),"keine vollständige ID")</f>
        <v>keine vollständige ID</v>
      </c>
      <c r="C265" s="438">
        <f>'[2]III_SAV-Details_NB'!B271</f>
        <v>0</v>
      </c>
      <c r="D265" s="438">
        <f>'[2]III_SAV-Details_NB'!C271</f>
        <v>0</v>
      </c>
      <c r="E265" s="359">
        <f>'[2]III_SAV-Details_NB'!D271</f>
        <v>0</v>
      </c>
      <c r="F265" s="490"/>
      <c r="G265" s="281">
        <f>'[2]III_SAV-Details_NB'!X271</f>
        <v>0</v>
      </c>
      <c r="H265" s="281">
        <f t="shared" si="146"/>
        <v>0</v>
      </c>
      <c r="I265" s="281">
        <f>IF(con_EOGJahr=2025,'[2]III_SAV-Details_NB'!AA271,IF(con_EOGJahr=2026,'[2]III_SAV-Details_NB'!AB271,'[2]III_SAV-Details_NB'!AC271))</f>
        <v>0</v>
      </c>
      <c r="J265" s="282"/>
      <c r="K265" s="282"/>
      <c r="L265" s="282"/>
      <c r="M265" s="282"/>
      <c r="N265" s="282"/>
      <c r="O265" s="282"/>
      <c r="P265" s="52">
        <f t="shared" si="147"/>
        <v>0</v>
      </c>
      <c r="Q265" s="60"/>
      <c r="R265" s="53">
        <f t="shared" si="138"/>
        <v>0</v>
      </c>
      <c r="S265" s="59"/>
      <c r="T265" s="61"/>
      <c r="U265" s="342" t="str">
        <f t="shared" si="142"/>
        <v>k.A.</v>
      </c>
      <c r="V265" s="343" t="str">
        <f t="shared" si="139"/>
        <v>k.A.</v>
      </c>
      <c r="W265" s="343" t="str">
        <f>IFERROR(IF(OR($D265="",$E265=0,con_Ende=0),"k.A.",IF(VLOOKUP($D265,rng_ND,5,0)="Nein",VLOOKUP($D265,rng_ND,2,FALSE),MIN(VLOOKUP($D265,rng_ND,2,FALSE),A_Stammdaten!$B$19-D_SAV!$E265+1))),"k.A.")</f>
        <v>k.A.</v>
      </c>
      <c r="X265" s="343" t="str">
        <f t="shared" si="140"/>
        <v>k.A.</v>
      </c>
      <c r="Y265" s="62"/>
      <c r="Z265" s="48">
        <f t="shared" si="141"/>
        <v>0</v>
      </c>
      <c r="AA265" s="457"/>
      <c r="AB265" s="55">
        <f t="shared" si="148"/>
        <v>0</v>
      </c>
      <c r="AC265" s="55">
        <f>IF(A_Stammdaten!$B$25="ja",D_SAV!AA265,D_SAV!AB265)</f>
        <v>0</v>
      </c>
      <c r="AD265" s="478">
        <f>IF(AC265=0,0,IF(U265-(con_EOGJahr-D_SAV!E265)&lt;=0,AC265,AC265/V265))</f>
        <v>0</v>
      </c>
      <c r="AE265" s="478">
        <f>IFERROR(IF(AND(VLOOKUP(D265,rng_ND,5,FALSE)="Ja",D_SAV!T265="degressiv"),D_SAV!AC265*Y265/100,0),0)</f>
        <v>0</v>
      </c>
      <c r="AF265" s="55">
        <f>IFERROR(IF(VLOOKUP(D265,rng_ND,5,FALSE)="Ja",MAX(D_SAV!AD265:AE265),D_SAV!AD265),0)</f>
        <v>0</v>
      </c>
      <c r="AG265" s="55">
        <f t="shared" si="149"/>
        <v>0</v>
      </c>
      <c r="AH265" s="55">
        <f t="shared" si="150"/>
        <v>0</v>
      </c>
      <c r="AI265" s="55">
        <f t="shared" si="151"/>
        <v>0</v>
      </c>
      <c r="AJ265" s="55">
        <f t="shared" si="152"/>
        <v>0</v>
      </c>
      <c r="AK265" s="55">
        <f t="shared" si="143"/>
        <v>0</v>
      </c>
      <c r="AL265" s="55">
        <f t="shared" si="144"/>
        <v>0</v>
      </c>
      <c r="AM265" s="55">
        <f t="shared" si="145"/>
        <v>0</v>
      </c>
    </row>
    <row r="266" spans="1:39" x14ac:dyDescent="0.25">
      <c r="A266" s="47">
        <v>262</v>
      </c>
      <c r="B266" s="358" t="str">
        <f>IF(AND(E266&lt;&gt;0,D266&lt;&gt;0,F266&lt;&gt;0),IF(C266&lt;&gt;0,CONCATENATE(C266,"-AGr",VLOOKUP(D266,Listen!$A$2:$G$45,7,FALSE),"-",E266,"-",F266,),CONCATENATE("AGr",VLOOKUP(D266,Listen!$A$2:$G$45,7,FALSE),"-",E266,"-",F266)),"keine vollständige ID")</f>
        <v>keine vollständige ID</v>
      </c>
      <c r="C266" s="438">
        <f>'[2]III_SAV-Details_NB'!B272</f>
        <v>0</v>
      </c>
      <c r="D266" s="438">
        <f>'[2]III_SAV-Details_NB'!C272</f>
        <v>0</v>
      </c>
      <c r="E266" s="359">
        <f>'[2]III_SAV-Details_NB'!D272</f>
        <v>0</v>
      </c>
      <c r="F266" s="490"/>
      <c r="G266" s="281">
        <f>'[2]III_SAV-Details_NB'!X272</f>
        <v>0</v>
      </c>
      <c r="H266" s="281">
        <f t="shared" si="146"/>
        <v>0</v>
      </c>
      <c r="I266" s="281">
        <f>IF(con_EOGJahr=2025,'[2]III_SAV-Details_NB'!AA272,IF(con_EOGJahr=2026,'[2]III_SAV-Details_NB'!AB272,'[2]III_SAV-Details_NB'!AC272))</f>
        <v>0</v>
      </c>
      <c r="J266" s="282"/>
      <c r="K266" s="282"/>
      <c r="L266" s="282"/>
      <c r="M266" s="282"/>
      <c r="N266" s="282"/>
      <c r="O266" s="282"/>
      <c r="P266" s="52">
        <f t="shared" si="147"/>
        <v>0</v>
      </c>
      <c r="Q266" s="60"/>
      <c r="R266" s="53">
        <f t="shared" si="138"/>
        <v>0</v>
      </c>
      <c r="S266" s="59"/>
      <c r="T266" s="61"/>
      <c r="U266" s="342" t="str">
        <f t="shared" si="142"/>
        <v>k.A.</v>
      </c>
      <c r="V266" s="343" t="str">
        <f t="shared" si="139"/>
        <v>k.A.</v>
      </c>
      <c r="W266" s="343" t="str">
        <f>IFERROR(IF(OR($D266="",$E266=0,con_Ende=0),"k.A.",IF(VLOOKUP($D266,rng_ND,5,0)="Nein",VLOOKUP($D266,rng_ND,2,FALSE),MIN(VLOOKUP($D266,rng_ND,2,FALSE),A_Stammdaten!$B$19-D_SAV!$E266+1))),"k.A.")</f>
        <v>k.A.</v>
      </c>
      <c r="X266" s="343" t="str">
        <f t="shared" si="140"/>
        <v>k.A.</v>
      </c>
      <c r="Y266" s="62"/>
      <c r="Z266" s="48">
        <f t="shared" si="141"/>
        <v>0</v>
      </c>
      <c r="AA266" s="457"/>
      <c r="AB266" s="55">
        <f t="shared" si="148"/>
        <v>0</v>
      </c>
      <c r="AC266" s="55">
        <f>IF(A_Stammdaten!$B$25="ja",D_SAV!AA266,D_SAV!AB266)</f>
        <v>0</v>
      </c>
      <c r="AD266" s="478">
        <f>IF(AC266=0,0,IF(U266-(con_EOGJahr-D_SAV!E266)&lt;=0,AC266,AC266/V266))</f>
        <v>0</v>
      </c>
      <c r="AE266" s="478">
        <f>IFERROR(IF(AND(VLOOKUP(D266,rng_ND,5,FALSE)="Ja",D_SAV!T266="degressiv"),D_SAV!AC266*Y266/100,0),0)</f>
        <v>0</v>
      </c>
      <c r="AF266" s="55">
        <f>IFERROR(IF(VLOOKUP(D266,rng_ND,5,FALSE)="Ja",MAX(D_SAV!AD266:AE266),D_SAV!AD266),0)</f>
        <v>0</v>
      </c>
      <c r="AG266" s="55">
        <f t="shared" si="149"/>
        <v>0</v>
      </c>
      <c r="AH266" s="55">
        <f t="shared" si="150"/>
        <v>0</v>
      </c>
      <c r="AI266" s="55">
        <f t="shared" si="151"/>
        <v>0</v>
      </c>
      <c r="AJ266" s="55">
        <f t="shared" si="152"/>
        <v>0</v>
      </c>
      <c r="AK266" s="55">
        <f t="shared" si="143"/>
        <v>0</v>
      </c>
      <c r="AL266" s="55">
        <f t="shared" si="144"/>
        <v>0</v>
      </c>
      <c r="AM266" s="55">
        <f t="shared" si="145"/>
        <v>0</v>
      </c>
    </row>
    <row r="267" spans="1:39" x14ac:dyDescent="0.25">
      <c r="A267" s="47">
        <v>263</v>
      </c>
      <c r="B267" s="358" t="str">
        <f>IF(AND(E267&lt;&gt;0,D267&lt;&gt;0,F267&lt;&gt;0),IF(C267&lt;&gt;0,CONCATENATE(C267,"-AGr",VLOOKUP(D267,Listen!$A$2:$G$45,7,FALSE),"-",E267,"-",F267,),CONCATENATE("AGr",VLOOKUP(D267,Listen!$A$2:$G$45,7,FALSE),"-",E267,"-",F267)),"keine vollständige ID")</f>
        <v>keine vollständige ID</v>
      </c>
      <c r="C267" s="438">
        <f>'[2]III_SAV-Details_NB'!B273</f>
        <v>0</v>
      </c>
      <c r="D267" s="438">
        <f>'[2]III_SAV-Details_NB'!C273</f>
        <v>0</v>
      </c>
      <c r="E267" s="359">
        <f>'[2]III_SAV-Details_NB'!D273</f>
        <v>0</v>
      </c>
      <c r="F267" s="490"/>
      <c r="G267" s="281">
        <f>'[2]III_SAV-Details_NB'!X273</f>
        <v>0</v>
      </c>
      <c r="H267" s="281">
        <f t="shared" si="146"/>
        <v>0</v>
      </c>
      <c r="I267" s="281">
        <f>IF(con_EOGJahr=2025,'[2]III_SAV-Details_NB'!AA273,IF(con_EOGJahr=2026,'[2]III_SAV-Details_NB'!AB273,'[2]III_SAV-Details_NB'!AC273))</f>
        <v>0</v>
      </c>
      <c r="J267" s="282"/>
      <c r="K267" s="282"/>
      <c r="L267" s="282"/>
      <c r="M267" s="282"/>
      <c r="N267" s="282"/>
      <c r="O267" s="282"/>
      <c r="P267" s="52">
        <f t="shared" si="147"/>
        <v>0</v>
      </c>
      <c r="Q267" s="60"/>
      <c r="R267" s="53">
        <f t="shared" si="138"/>
        <v>0</v>
      </c>
      <c r="S267" s="59"/>
      <c r="T267" s="61"/>
      <c r="U267" s="342" t="str">
        <f t="shared" si="142"/>
        <v>k.A.</v>
      </c>
      <c r="V267" s="343" t="str">
        <f t="shared" si="139"/>
        <v>k.A.</v>
      </c>
      <c r="W267" s="343" t="str">
        <f>IFERROR(IF(OR($D267="",$E267=0,con_Ende=0),"k.A.",IF(VLOOKUP($D267,rng_ND,5,0)="Nein",VLOOKUP($D267,rng_ND,2,FALSE),MIN(VLOOKUP($D267,rng_ND,2,FALSE),A_Stammdaten!$B$19-D_SAV!$E267+1))),"k.A.")</f>
        <v>k.A.</v>
      </c>
      <c r="X267" s="343" t="str">
        <f t="shared" si="140"/>
        <v>k.A.</v>
      </c>
      <c r="Y267" s="62"/>
      <c r="Z267" s="48">
        <f t="shared" si="141"/>
        <v>0</v>
      </c>
      <c r="AA267" s="457"/>
      <c r="AB267" s="55">
        <f t="shared" si="148"/>
        <v>0</v>
      </c>
      <c r="AC267" s="55">
        <f>IF(A_Stammdaten!$B$25="ja",D_SAV!AA267,D_SAV!AB267)</f>
        <v>0</v>
      </c>
      <c r="AD267" s="478">
        <f>IF(AC267=0,0,IF(U267-(con_EOGJahr-D_SAV!E267)&lt;=0,AC267,AC267/V267))</f>
        <v>0</v>
      </c>
      <c r="AE267" s="478">
        <f>IFERROR(IF(AND(VLOOKUP(D267,rng_ND,5,FALSE)="Ja",D_SAV!T267="degressiv"),D_SAV!AC267*Y267/100,0),0)</f>
        <v>0</v>
      </c>
      <c r="AF267" s="55">
        <f>IFERROR(IF(VLOOKUP(D267,rng_ND,5,FALSE)="Ja",MAX(D_SAV!AD267:AE267),D_SAV!AD267),0)</f>
        <v>0</v>
      </c>
      <c r="AG267" s="55">
        <f t="shared" si="149"/>
        <v>0</v>
      </c>
      <c r="AH267" s="55">
        <f t="shared" si="150"/>
        <v>0</v>
      </c>
      <c r="AI267" s="55">
        <f t="shared" si="151"/>
        <v>0</v>
      </c>
      <c r="AJ267" s="55">
        <f t="shared" si="152"/>
        <v>0</v>
      </c>
      <c r="AK267" s="55">
        <f t="shared" si="143"/>
        <v>0</v>
      </c>
      <c r="AL267" s="55">
        <f t="shared" si="144"/>
        <v>0</v>
      </c>
      <c r="AM267" s="55">
        <f t="shared" si="145"/>
        <v>0</v>
      </c>
    </row>
    <row r="268" spans="1:39" x14ac:dyDescent="0.25">
      <c r="A268" s="47">
        <v>264</v>
      </c>
      <c r="B268" s="358" t="str">
        <f>IF(AND(E268&lt;&gt;0,D268&lt;&gt;0,F268&lt;&gt;0),IF(C268&lt;&gt;0,CONCATENATE(C268,"-AGr",VLOOKUP(D268,Listen!$A$2:$G$45,7,FALSE),"-",E268,"-",F268,),CONCATENATE("AGr",VLOOKUP(D268,Listen!$A$2:$G$45,7,FALSE),"-",E268,"-",F268)),"keine vollständige ID")</f>
        <v>keine vollständige ID</v>
      </c>
      <c r="C268" s="438">
        <f>'[2]III_SAV-Details_NB'!B274</f>
        <v>0</v>
      </c>
      <c r="D268" s="438">
        <f>'[2]III_SAV-Details_NB'!C274</f>
        <v>0</v>
      </c>
      <c r="E268" s="359">
        <f>'[2]III_SAV-Details_NB'!D274</f>
        <v>0</v>
      </c>
      <c r="F268" s="490"/>
      <c r="G268" s="281">
        <f>'[2]III_SAV-Details_NB'!X274</f>
        <v>0</v>
      </c>
      <c r="H268" s="281">
        <f t="shared" si="146"/>
        <v>0</v>
      </c>
      <c r="I268" s="281">
        <f>IF(con_EOGJahr=2025,'[2]III_SAV-Details_NB'!AA274,IF(con_EOGJahr=2026,'[2]III_SAV-Details_NB'!AB274,'[2]III_SAV-Details_NB'!AC274))</f>
        <v>0</v>
      </c>
      <c r="J268" s="282"/>
      <c r="K268" s="282"/>
      <c r="L268" s="282"/>
      <c r="M268" s="282"/>
      <c r="N268" s="282"/>
      <c r="O268" s="282"/>
      <c r="P268" s="52">
        <f t="shared" si="147"/>
        <v>0</v>
      </c>
      <c r="Q268" s="60"/>
      <c r="R268" s="53">
        <f t="shared" si="138"/>
        <v>0</v>
      </c>
      <c r="S268" s="59"/>
      <c r="T268" s="61"/>
      <c r="U268" s="342" t="str">
        <f t="shared" si="142"/>
        <v>k.A.</v>
      </c>
      <c r="V268" s="343" t="str">
        <f t="shared" si="139"/>
        <v>k.A.</v>
      </c>
      <c r="W268" s="343" t="str">
        <f>IFERROR(IF(OR($D268="",$E268=0,con_Ende=0),"k.A.",IF(VLOOKUP($D268,rng_ND,5,0)="Nein",VLOOKUP($D268,rng_ND,2,FALSE),MIN(VLOOKUP($D268,rng_ND,2,FALSE),A_Stammdaten!$B$19-D_SAV!$E268+1))),"k.A.")</f>
        <v>k.A.</v>
      </c>
      <c r="X268" s="343" t="str">
        <f t="shared" si="140"/>
        <v>k.A.</v>
      </c>
      <c r="Y268" s="62"/>
      <c r="Z268" s="48">
        <f t="shared" si="141"/>
        <v>0</v>
      </c>
      <c r="AA268" s="457"/>
      <c r="AB268" s="55">
        <f t="shared" si="148"/>
        <v>0</v>
      </c>
      <c r="AC268" s="55">
        <f>IF(A_Stammdaten!$B$25="ja",D_SAV!AA268,D_SAV!AB268)</f>
        <v>0</v>
      </c>
      <c r="AD268" s="478">
        <f>IF(AC268=0,0,IF(U268-(con_EOGJahr-D_SAV!E268)&lt;=0,AC268,AC268/V268))</f>
        <v>0</v>
      </c>
      <c r="AE268" s="478">
        <f>IFERROR(IF(AND(VLOOKUP(D268,rng_ND,5,FALSE)="Ja",D_SAV!T268="degressiv"),D_SAV!AC268*Y268/100,0),0)</f>
        <v>0</v>
      </c>
      <c r="AF268" s="55">
        <f>IFERROR(IF(VLOOKUP(D268,rng_ND,5,FALSE)="Ja",MAX(D_SAV!AD268:AE268),D_SAV!AD268),0)</f>
        <v>0</v>
      </c>
      <c r="AG268" s="55">
        <f t="shared" si="149"/>
        <v>0</v>
      </c>
      <c r="AH268" s="55">
        <f t="shared" si="150"/>
        <v>0</v>
      </c>
      <c r="AI268" s="55">
        <f t="shared" si="151"/>
        <v>0</v>
      </c>
      <c r="AJ268" s="55">
        <f t="shared" si="152"/>
        <v>0</v>
      </c>
      <c r="AK268" s="55">
        <f t="shared" si="143"/>
        <v>0</v>
      </c>
      <c r="AL268" s="55">
        <f t="shared" si="144"/>
        <v>0</v>
      </c>
      <c r="AM268" s="55">
        <f t="shared" si="145"/>
        <v>0</v>
      </c>
    </row>
    <row r="269" spans="1:39" x14ac:dyDescent="0.25">
      <c r="A269" s="47">
        <v>265</v>
      </c>
      <c r="B269" s="358" t="str">
        <f>IF(AND(E269&lt;&gt;0,D269&lt;&gt;0,F269&lt;&gt;0),IF(C269&lt;&gt;0,CONCATENATE(C269,"-AGr",VLOOKUP(D269,Listen!$A$2:$G$45,7,FALSE),"-",E269,"-",F269,),CONCATENATE("AGr",VLOOKUP(D269,Listen!$A$2:$G$45,7,FALSE),"-",E269,"-",F269)),"keine vollständige ID")</f>
        <v>keine vollständige ID</v>
      </c>
      <c r="C269" s="438">
        <f>'[2]III_SAV-Details_NB'!B275</f>
        <v>0</v>
      </c>
      <c r="D269" s="438">
        <f>'[2]III_SAV-Details_NB'!C275</f>
        <v>0</v>
      </c>
      <c r="E269" s="359">
        <f>'[2]III_SAV-Details_NB'!D275</f>
        <v>0</v>
      </c>
      <c r="F269" s="490"/>
      <c r="G269" s="281">
        <f>'[2]III_SAV-Details_NB'!X275</f>
        <v>0</v>
      </c>
      <c r="H269" s="281">
        <f t="shared" si="146"/>
        <v>0</v>
      </c>
      <c r="I269" s="281">
        <f>IF(con_EOGJahr=2025,'[2]III_SAV-Details_NB'!AA275,IF(con_EOGJahr=2026,'[2]III_SAV-Details_NB'!AB275,'[2]III_SAV-Details_NB'!AC275))</f>
        <v>0</v>
      </c>
      <c r="J269" s="282"/>
      <c r="K269" s="282"/>
      <c r="L269" s="282"/>
      <c r="M269" s="282"/>
      <c r="N269" s="282"/>
      <c r="O269" s="282"/>
      <c r="P269" s="52">
        <f t="shared" si="147"/>
        <v>0</v>
      </c>
      <c r="Q269" s="60"/>
      <c r="R269" s="53">
        <f t="shared" si="138"/>
        <v>0</v>
      </c>
      <c r="S269" s="59"/>
      <c r="T269" s="61"/>
      <c r="U269" s="342" t="str">
        <f t="shared" si="142"/>
        <v>k.A.</v>
      </c>
      <c r="V269" s="343" t="str">
        <f t="shared" si="139"/>
        <v>k.A.</v>
      </c>
      <c r="W269" s="343" t="str">
        <f>IFERROR(IF(OR($D269="",$E269=0,con_Ende=0),"k.A.",IF(VLOOKUP($D269,rng_ND,5,0)="Nein",VLOOKUP($D269,rng_ND,2,FALSE),MIN(VLOOKUP($D269,rng_ND,2,FALSE),A_Stammdaten!$B$19-D_SAV!$E269+1))),"k.A.")</f>
        <v>k.A.</v>
      </c>
      <c r="X269" s="343" t="str">
        <f t="shared" si="140"/>
        <v>k.A.</v>
      </c>
      <c r="Y269" s="62"/>
      <c r="Z269" s="48">
        <f t="shared" si="141"/>
        <v>0</v>
      </c>
      <c r="AA269" s="457"/>
      <c r="AB269" s="55">
        <f t="shared" si="148"/>
        <v>0</v>
      </c>
      <c r="AC269" s="55">
        <f>IF(A_Stammdaten!$B$25="ja",D_SAV!AA269,D_SAV!AB269)</f>
        <v>0</v>
      </c>
      <c r="AD269" s="478">
        <f>IF(AC269=0,0,IF(U269-(con_EOGJahr-D_SAV!E269)&lt;=0,AC269,AC269/V269))</f>
        <v>0</v>
      </c>
      <c r="AE269" s="478">
        <f>IFERROR(IF(AND(VLOOKUP(D269,rng_ND,5,FALSE)="Ja",D_SAV!T269="degressiv"),D_SAV!AC269*Y269/100,0),0)</f>
        <v>0</v>
      </c>
      <c r="AF269" s="55">
        <f>IFERROR(IF(VLOOKUP(D269,rng_ND,5,FALSE)="Ja",MAX(D_SAV!AD269:AE269),D_SAV!AD269),0)</f>
        <v>0</v>
      </c>
      <c r="AG269" s="55">
        <f t="shared" si="149"/>
        <v>0</v>
      </c>
      <c r="AH269" s="55">
        <f t="shared" si="150"/>
        <v>0</v>
      </c>
      <c r="AI269" s="55">
        <f t="shared" si="151"/>
        <v>0</v>
      </c>
      <c r="AJ269" s="55">
        <f t="shared" si="152"/>
        <v>0</v>
      </c>
      <c r="AK269" s="55">
        <f t="shared" si="143"/>
        <v>0</v>
      </c>
      <c r="AL269" s="55">
        <f t="shared" si="144"/>
        <v>0</v>
      </c>
      <c r="AM269" s="55">
        <f t="shared" si="145"/>
        <v>0</v>
      </c>
    </row>
    <row r="270" spans="1:39" x14ac:dyDescent="0.25">
      <c r="A270" s="47">
        <v>266</v>
      </c>
      <c r="B270" s="358" t="str">
        <f>IF(AND(E270&lt;&gt;0,D270&lt;&gt;0,F270&lt;&gt;0),IF(C270&lt;&gt;0,CONCATENATE(C270,"-AGr",VLOOKUP(D270,Listen!$A$2:$G$45,7,FALSE),"-",E270,"-",F270,),CONCATENATE("AGr",VLOOKUP(D270,Listen!$A$2:$G$45,7,FALSE),"-",E270,"-",F270)),"keine vollständige ID")</f>
        <v>keine vollständige ID</v>
      </c>
      <c r="C270" s="438">
        <f>'[2]III_SAV-Details_NB'!B276</f>
        <v>0</v>
      </c>
      <c r="D270" s="438">
        <f>'[2]III_SAV-Details_NB'!C276</f>
        <v>0</v>
      </c>
      <c r="E270" s="359">
        <f>'[2]III_SAV-Details_NB'!D276</f>
        <v>0</v>
      </c>
      <c r="F270" s="490"/>
      <c r="G270" s="281">
        <f>'[2]III_SAV-Details_NB'!X276</f>
        <v>0</v>
      </c>
      <c r="H270" s="281">
        <f t="shared" si="146"/>
        <v>0</v>
      </c>
      <c r="I270" s="281">
        <f>IF(con_EOGJahr=2025,'[2]III_SAV-Details_NB'!AA276,IF(con_EOGJahr=2026,'[2]III_SAV-Details_NB'!AB276,'[2]III_SAV-Details_NB'!AC276))</f>
        <v>0</v>
      </c>
      <c r="J270" s="282"/>
      <c r="K270" s="282"/>
      <c r="L270" s="282"/>
      <c r="M270" s="282"/>
      <c r="N270" s="282"/>
      <c r="O270" s="282"/>
      <c r="P270" s="52">
        <f t="shared" si="147"/>
        <v>0</v>
      </c>
      <c r="Q270" s="60"/>
      <c r="R270" s="53">
        <f t="shared" si="138"/>
        <v>0</v>
      </c>
      <c r="S270" s="59"/>
      <c r="T270" s="61"/>
      <c r="U270" s="342" t="str">
        <f t="shared" si="142"/>
        <v>k.A.</v>
      </c>
      <c r="V270" s="343" t="str">
        <f t="shared" si="139"/>
        <v>k.A.</v>
      </c>
      <c r="W270" s="343" t="str">
        <f>IFERROR(IF(OR($D270="",$E270=0,con_Ende=0),"k.A.",IF(VLOOKUP($D270,rng_ND,5,0)="Nein",VLOOKUP($D270,rng_ND,2,FALSE),MIN(VLOOKUP($D270,rng_ND,2,FALSE),A_Stammdaten!$B$19-D_SAV!$E270+1))),"k.A.")</f>
        <v>k.A.</v>
      </c>
      <c r="X270" s="343" t="str">
        <f t="shared" si="140"/>
        <v>k.A.</v>
      </c>
      <c r="Y270" s="62"/>
      <c r="Z270" s="48">
        <f t="shared" si="141"/>
        <v>0</v>
      </c>
      <c r="AA270" s="457"/>
      <c r="AB270" s="55">
        <f t="shared" si="148"/>
        <v>0</v>
      </c>
      <c r="AC270" s="55">
        <f>IF(A_Stammdaten!$B$25="ja",D_SAV!AA270,D_SAV!AB270)</f>
        <v>0</v>
      </c>
      <c r="AD270" s="478">
        <f>IF(AC270=0,0,IF(U270-(con_EOGJahr-D_SAV!E270)&lt;=0,AC270,AC270/V270))</f>
        <v>0</v>
      </c>
      <c r="AE270" s="478">
        <f>IFERROR(IF(AND(VLOOKUP(D270,rng_ND,5,FALSE)="Ja",D_SAV!T270="degressiv"),D_SAV!AC270*Y270/100,0),0)</f>
        <v>0</v>
      </c>
      <c r="AF270" s="55">
        <f>IFERROR(IF(VLOOKUP(D270,rng_ND,5,FALSE)="Ja",MAX(D_SAV!AD270:AE270),D_SAV!AD270),0)</f>
        <v>0</v>
      </c>
      <c r="AG270" s="55">
        <f t="shared" si="149"/>
        <v>0</v>
      </c>
      <c r="AH270" s="55">
        <f t="shared" si="150"/>
        <v>0</v>
      </c>
      <c r="AI270" s="55">
        <f t="shared" si="151"/>
        <v>0</v>
      </c>
      <c r="AJ270" s="55">
        <f t="shared" si="152"/>
        <v>0</v>
      </c>
      <c r="AK270" s="55">
        <f t="shared" si="143"/>
        <v>0</v>
      </c>
      <c r="AL270" s="55">
        <f t="shared" si="144"/>
        <v>0</v>
      </c>
      <c r="AM270" s="55">
        <f t="shared" si="145"/>
        <v>0</v>
      </c>
    </row>
    <row r="271" spans="1:39" x14ac:dyDescent="0.25">
      <c r="A271" s="47">
        <v>267</v>
      </c>
      <c r="B271" s="358" t="str">
        <f>IF(AND(E271&lt;&gt;0,D271&lt;&gt;0,F271&lt;&gt;0),IF(C271&lt;&gt;0,CONCATENATE(C271,"-AGr",VLOOKUP(D271,Listen!$A$2:$G$45,7,FALSE),"-",E271,"-",F271,),CONCATENATE("AGr",VLOOKUP(D271,Listen!$A$2:$G$45,7,FALSE),"-",E271,"-",F271)),"keine vollständige ID")</f>
        <v>keine vollständige ID</v>
      </c>
      <c r="C271" s="438">
        <f>'[2]III_SAV-Details_NB'!B277</f>
        <v>0</v>
      </c>
      <c r="D271" s="438">
        <f>'[2]III_SAV-Details_NB'!C277</f>
        <v>0</v>
      </c>
      <c r="E271" s="359">
        <f>'[2]III_SAV-Details_NB'!D277</f>
        <v>0</v>
      </c>
      <c r="F271" s="490"/>
      <c r="G271" s="281">
        <f>'[2]III_SAV-Details_NB'!X277</f>
        <v>0</v>
      </c>
      <c r="H271" s="281">
        <f t="shared" si="146"/>
        <v>0</v>
      </c>
      <c r="I271" s="281">
        <f>IF(con_EOGJahr=2025,'[2]III_SAV-Details_NB'!AA277,IF(con_EOGJahr=2026,'[2]III_SAV-Details_NB'!AB277,'[2]III_SAV-Details_NB'!AC277))</f>
        <v>0</v>
      </c>
      <c r="J271" s="282"/>
      <c r="K271" s="282"/>
      <c r="L271" s="282"/>
      <c r="M271" s="282"/>
      <c r="N271" s="282"/>
      <c r="O271" s="282"/>
      <c r="P271" s="52">
        <f t="shared" si="147"/>
        <v>0</v>
      </c>
      <c r="Q271" s="60"/>
      <c r="R271" s="53">
        <f t="shared" si="138"/>
        <v>0</v>
      </c>
      <c r="S271" s="59"/>
      <c r="T271" s="61"/>
      <c r="U271" s="342" t="str">
        <f t="shared" si="142"/>
        <v>k.A.</v>
      </c>
      <c r="V271" s="343" t="str">
        <f t="shared" si="139"/>
        <v>k.A.</v>
      </c>
      <c r="W271" s="343" t="str">
        <f>IFERROR(IF(OR($D271="",$E271=0,con_Ende=0),"k.A.",IF(VLOOKUP($D271,rng_ND,5,0)="Nein",VLOOKUP($D271,rng_ND,2,FALSE),MIN(VLOOKUP($D271,rng_ND,2,FALSE),A_Stammdaten!$B$19-D_SAV!$E271+1))),"k.A.")</f>
        <v>k.A.</v>
      </c>
      <c r="X271" s="343" t="str">
        <f t="shared" si="140"/>
        <v>k.A.</v>
      </c>
      <c r="Y271" s="62"/>
      <c r="Z271" s="48">
        <f t="shared" si="141"/>
        <v>0</v>
      </c>
      <c r="AA271" s="457"/>
      <c r="AB271" s="55">
        <f t="shared" si="148"/>
        <v>0</v>
      </c>
      <c r="AC271" s="55">
        <f>IF(A_Stammdaten!$B$25="ja",D_SAV!AA271,D_SAV!AB271)</f>
        <v>0</v>
      </c>
      <c r="AD271" s="478">
        <f>IF(AC271=0,0,IF(U271-(con_EOGJahr-D_SAV!E271)&lt;=0,AC271,AC271/V271))</f>
        <v>0</v>
      </c>
      <c r="AE271" s="478">
        <f>IFERROR(IF(AND(VLOOKUP(D271,rng_ND,5,FALSE)="Ja",D_SAV!T271="degressiv"),D_SAV!AC271*Y271/100,0),0)</f>
        <v>0</v>
      </c>
      <c r="AF271" s="55">
        <f>IFERROR(IF(VLOOKUP(D271,rng_ND,5,FALSE)="Ja",MAX(D_SAV!AD271:AE271),D_SAV!AD271),0)</f>
        <v>0</v>
      </c>
      <c r="AG271" s="55">
        <f t="shared" si="149"/>
        <v>0</v>
      </c>
      <c r="AH271" s="55">
        <f t="shared" si="150"/>
        <v>0</v>
      </c>
      <c r="AI271" s="55">
        <f t="shared" si="151"/>
        <v>0</v>
      </c>
      <c r="AJ271" s="55">
        <f t="shared" si="152"/>
        <v>0</v>
      </c>
      <c r="AK271" s="55">
        <f t="shared" si="143"/>
        <v>0</v>
      </c>
      <c r="AL271" s="55">
        <f t="shared" si="144"/>
        <v>0</v>
      </c>
      <c r="AM271" s="55">
        <f t="shared" si="145"/>
        <v>0</v>
      </c>
    </row>
    <row r="272" spans="1:39" x14ac:dyDescent="0.25">
      <c r="A272" s="47">
        <v>268</v>
      </c>
      <c r="B272" s="358" t="str">
        <f>IF(AND(E272&lt;&gt;0,D272&lt;&gt;0,F272&lt;&gt;0),IF(C272&lt;&gt;0,CONCATENATE(C272,"-AGr",VLOOKUP(D272,Listen!$A$2:$G$45,7,FALSE),"-",E272,"-",F272,),CONCATENATE("AGr",VLOOKUP(D272,Listen!$A$2:$G$45,7,FALSE),"-",E272,"-",F272)),"keine vollständige ID")</f>
        <v>keine vollständige ID</v>
      </c>
      <c r="C272" s="438">
        <f>'[2]III_SAV-Details_NB'!B278</f>
        <v>0</v>
      </c>
      <c r="D272" s="438">
        <f>'[2]III_SAV-Details_NB'!C278</f>
        <v>0</v>
      </c>
      <c r="E272" s="359">
        <f>'[2]III_SAV-Details_NB'!D278</f>
        <v>0</v>
      </c>
      <c r="F272" s="490"/>
      <c r="G272" s="281">
        <f>'[2]III_SAV-Details_NB'!X278</f>
        <v>0</v>
      </c>
      <c r="H272" s="281">
        <f t="shared" si="146"/>
        <v>0</v>
      </c>
      <c r="I272" s="281">
        <f>IF(con_EOGJahr=2025,'[2]III_SAV-Details_NB'!AA278,IF(con_EOGJahr=2026,'[2]III_SAV-Details_NB'!AB278,'[2]III_SAV-Details_NB'!AC278))</f>
        <v>0</v>
      </c>
      <c r="J272" s="282"/>
      <c r="K272" s="282"/>
      <c r="L272" s="282"/>
      <c r="M272" s="282"/>
      <c r="N272" s="282"/>
      <c r="O272" s="282"/>
      <c r="P272" s="52">
        <f t="shared" si="147"/>
        <v>0</v>
      </c>
      <c r="Q272" s="60"/>
      <c r="R272" s="53">
        <f t="shared" si="138"/>
        <v>0</v>
      </c>
      <c r="S272" s="59"/>
      <c r="T272" s="61"/>
      <c r="U272" s="342" t="str">
        <f t="shared" si="142"/>
        <v>k.A.</v>
      </c>
      <c r="V272" s="343" t="str">
        <f t="shared" si="139"/>
        <v>k.A.</v>
      </c>
      <c r="W272" s="343" t="str">
        <f>IFERROR(IF(OR($D272="",$E272=0,con_Ende=0),"k.A.",IF(VLOOKUP($D272,rng_ND,5,0)="Nein",VLOOKUP($D272,rng_ND,2,FALSE),MIN(VLOOKUP($D272,rng_ND,2,FALSE),A_Stammdaten!$B$19-D_SAV!$E272+1))),"k.A.")</f>
        <v>k.A.</v>
      </c>
      <c r="X272" s="343" t="str">
        <f t="shared" si="140"/>
        <v>k.A.</v>
      </c>
      <c r="Y272" s="62"/>
      <c r="Z272" s="48">
        <f t="shared" si="141"/>
        <v>0</v>
      </c>
      <c r="AA272" s="457"/>
      <c r="AB272" s="55">
        <f t="shared" si="148"/>
        <v>0</v>
      </c>
      <c r="AC272" s="55">
        <f>IF(A_Stammdaten!$B$25="ja",D_SAV!AA272,D_SAV!AB272)</f>
        <v>0</v>
      </c>
      <c r="AD272" s="478">
        <f>IF(AC272=0,0,IF(U272-(con_EOGJahr-D_SAV!E272)&lt;=0,AC272,AC272/V272))</f>
        <v>0</v>
      </c>
      <c r="AE272" s="478">
        <f>IFERROR(IF(AND(VLOOKUP(D272,rng_ND,5,FALSE)="Ja",D_SAV!T272="degressiv"),D_SAV!AC272*Y272/100,0),0)</f>
        <v>0</v>
      </c>
      <c r="AF272" s="55">
        <f>IFERROR(IF(VLOOKUP(D272,rng_ND,5,FALSE)="Ja",MAX(D_SAV!AD272:AE272),D_SAV!AD272),0)</f>
        <v>0</v>
      </c>
      <c r="AG272" s="55">
        <f t="shared" si="149"/>
        <v>0</v>
      </c>
      <c r="AH272" s="55">
        <f t="shared" si="150"/>
        <v>0</v>
      </c>
      <c r="AI272" s="55">
        <f t="shared" si="151"/>
        <v>0</v>
      </c>
      <c r="AJ272" s="55">
        <f t="shared" si="152"/>
        <v>0</v>
      </c>
      <c r="AK272" s="55">
        <f t="shared" si="143"/>
        <v>0</v>
      </c>
      <c r="AL272" s="55">
        <f t="shared" si="144"/>
        <v>0</v>
      </c>
      <c r="AM272" s="55">
        <f t="shared" si="145"/>
        <v>0</v>
      </c>
    </row>
    <row r="273" spans="1:39" x14ac:dyDescent="0.25">
      <c r="A273" s="47">
        <v>269</v>
      </c>
      <c r="B273" s="358" t="str">
        <f>IF(AND(E273&lt;&gt;0,D273&lt;&gt;0,F273&lt;&gt;0),IF(C273&lt;&gt;0,CONCATENATE(C273,"-AGr",VLOOKUP(D273,Listen!$A$2:$G$45,7,FALSE),"-",E273,"-",F273,),CONCATENATE("AGr",VLOOKUP(D273,Listen!$A$2:$G$45,7,FALSE),"-",E273,"-",F273)),"keine vollständige ID")</f>
        <v>keine vollständige ID</v>
      </c>
      <c r="C273" s="438">
        <f>'[2]III_SAV-Details_NB'!B279</f>
        <v>0</v>
      </c>
      <c r="D273" s="438">
        <f>'[2]III_SAV-Details_NB'!C279</f>
        <v>0</v>
      </c>
      <c r="E273" s="359">
        <f>'[2]III_SAV-Details_NB'!D279</f>
        <v>0</v>
      </c>
      <c r="F273" s="490"/>
      <c r="G273" s="281">
        <f>'[2]III_SAV-Details_NB'!X279</f>
        <v>0</v>
      </c>
      <c r="H273" s="281">
        <f t="shared" si="146"/>
        <v>0</v>
      </c>
      <c r="I273" s="281">
        <f>IF(con_EOGJahr=2025,'[2]III_SAV-Details_NB'!AA279,IF(con_EOGJahr=2026,'[2]III_SAV-Details_NB'!AB279,'[2]III_SAV-Details_NB'!AC279))</f>
        <v>0</v>
      </c>
      <c r="J273" s="282"/>
      <c r="K273" s="282"/>
      <c r="L273" s="282"/>
      <c r="M273" s="282"/>
      <c r="N273" s="282"/>
      <c r="O273" s="282"/>
      <c r="P273" s="52">
        <f t="shared" si="147"/>
        <v>0</v>
      </c>
      <c r="Q273" s="60"/>
      <c r="R273" s="53">
        <f t="shared" si="138"/>
        <v>0</v>
      </c>
      <c r="S273" s="59"/>
      <c r="T273" s="61"/>
      <c r="U273" s="342" t="str">
        <f t="shared" si="142"/>
        <v>k.A.</v>
      </c>
      <c r="V273" s="343" t="str">
        <f t="shared" si="139"/>
        <v>k.A.</v>
      </c>
      <c r="W273" s="343" t="str">
        <f>IFERROR(IF(OR($D273="",$E273=0,con_Ende=0),"k.A.",IF(VLOOKUP($D273,rng_ND,5,0)="Nein",VLOOKUP($D273,rng_ND,2,FALSE),MIN(VLOOKUP($D273,rng_ND,2,FALSE),A_Stammdaten!$B$19-D_SAV!$E273+1))),"k.A.")</f>
        <v>k.A.</v>
      </c>
      <c r="X273" s="343" t="str">
        <f t="shared" si="140"/>
        <v>k.A.</v>
      </c>
      <c r="Y273" s="62"/>
      <c r="Z273" s="48">
        <f t="shared" si="141"/>
        <v>0</v>
      </c>
      <c r="AA273" s="457"/>
      <c r="AB273" s="55">
        <f t="shared" si="148"/>
        <v>0</v>
      </c>
      <c r="AC273" s="55">
        <f>IF(A_Stammdaten!$B$25="ja",D_SAV!AA273,D_SAV!AB273)</f>
        <v>0</v>
      </c>
      <c r="AD273" s="478">
        <f>IF(AC273=0,0,IF(U273-(con_EOGJahr-D_SAV!E273)&lt;=0,AC273,AC273/V273))</f>
        <v>0</v>
      </c>
      <c r="AE273" s="478">
        <f>IFERROR(IF(AND(VLOOKUP(D273,rng_ND,5,FALSE)="Ja",D_SAV!T273="degressiv"),D_SAV!AC273*Y273/100,0),0)</f>
        <v>0</v>
      </c>
      <c r="AF273" s="55">
        <f>IFERROR(IF(VLOOKUP(D273,rng_ND,5,FALSE)="Ja",MAX(D_SAV!AD273:AE273),D_SAV!AD273),0)</f>
        <v>0</v>
      </c>
      <c r="AG273" s="55">
        <f t="shared" si="149"/>
        <v>0</v>
      </c>
      <c r="AH273" s="55">
        <f t="shared" si="150"/>
        <v>0</v>
      </c>
      <c r="AI273" s="55">
        <f t="shared" si="151"/>
        <v>0</v>
      </c>
      <c r="AJ273" s="55">
        <f t="shared" si="152"/>
        <v>0</v>
      </c>
      <c r="AK273" s="55">
        <f t="shared" si="143"/>
        <v>0</v>
      </c>
      <c r="AL273" s="55">
        <f t="shared" si="144"/>
        <v>0</v>
      </c>
      <c r="AM273" s="55">
        <f t="shared" si="145"/>
        <v>0</v>
      </c>
    </row>
    <row r="274" spans="1:39" x14ac:dyDescent="0.25">
      <c r="A274" s="47">
        <v>270</v>
      </c>
      <c r="B274" s="358" t="str">
        <f>IF(AND(E274&lt;&gt;0,D274&lt;&gt;0,F274&lt;&gt;0),IF(C274&lt;&gt;0,CONCATENATE(C274,"-AGr",VLOOKUP(D274,Listen!$A$2:$G$45,7,FALSE),"-",E274,"-",F274,),CONCATENATE("AGr",VLOOKUP(D274,Listen!$A$2:$G$45,7,FALSE),"-",E274,"-",F274)),"keine vollständige ID")</f>
        <v>keine vollständige ID</v>
      </c>
      <c r="C274" s="438">
        <f>'[2]III_SAV-Details_NB'!B280</f>
        <v>0</v>
      </c>
      <c r="D274" s="438">
        <f>'[2]III_SAV-Details_NB'!C280</f>
        <v>0</v>
      </c>
      <c r="E274" s="359">
        <f>'[2]III_SAV-Details_NB'!D280</f>
        <v>0</v>
      </c>
      <c r="F274" s="490"/>
      <c r="G274" s="281">
        <f>'[2]III_SAV-Details_NB'!X280</f>
        <v>0</v>
      </c>
      <c r="H274" s="281">
        <f t="shared" si="146"/>
        <v>0</v>
      </c>
      <c r="I274" s="281">
        <f>IF(con_EOGJahr=2025,'[2]III_SAV-Details_NB'!AA280,IF(con_EOGJahr=2026,'[2]III_SAV-Details_NB'!AB280,'[2]III_SAV-Details_NB'!AC280))</f>
        <v>0</v>
      </c>
      <c r="J274" s="282"/>
      <c r="K274" s="282"/>
      <c r="L274" s="282"/>
      <c r="M274" s="282"/>
      <c r="N274" s="282"/>
      <c r="O274" s="282"/>
      <c r="P274" s="52">
        <f t="shared" si="147"/>
        <v>0</v>
      </c>
      <c r="Q274" s="60"/>
      <c r="R274" s="53">
        <f t="shared" ref="R274:R337" si="153">P274+Q274</f>
        <v>0</v>
      </c>
      <c r="S274" s="59"/>
      <c r="T274" s="61"/>
      <c r="U274" s="342" t="str">
        <f t="shared" si="142"/>
        <v>k.A.</v>
      </c>
      <c r="V274" s="343" t="str">
        <f t="shared" ref="V274:V337" si="154">IFERROR(IF(OR($D274="",$E274=0,con_Ende=0,$U274=0),"k.A.",MAX($E274-con_EOGJahr+$U274,0)),"k.A.")</f>
        <v>k.A.</v>
      </c>
      <c r="W274" s="343" t="str">
        <f>IFERROR(IF(OR($D274="",$E274=0,con_Ende=0),"k.A.",IF(VLOOKUP($D274,rng_ND,5,0)="Nein",VLOOKUP($D274,rng_ND,2,FALSE),MIN(VLOOKUP($D274,rng_ND,2,FALSE),A_Stammdaten!$B$19-D_SAV!$E274+1))),"k.A.")</f>
        <v>k.A.</v>
      </c>
      <c r="X274" s="343" t="str">
        <f t="shared" ref="X274:X337" si="155">IFERROR(IF(OR($D274="",$E274=0,con_Ende=0),"k.A.",VLOOKUP($D274,rng_ND,3,FALSE)),"k.A.")</f>
        <v>k.A.</v>
      </c>
      <c r="Y274" s="62"/>
      <c r="Z274" s="48">
        <f t="shared" ref="Z274:Z337" si="156">IF(AND($E274&lt;2006,$E274&lt;&gt;0),IFERROR(VLOOKUP($E274,rng_Index,VLOOKUP($D274,rng_ND,4,FALSE)+1,FALSE),1),)</f>
        <v>0</v>
      </c>
      <c r="AA274" s="457"/>
      <c r="AB274" s="55">
        <f t="shared" si="148"/>
        <v>0</v>
      </c>
      <c r="AC274" s="55">
        <f>IF(A_Stammdaten!$B$25="ja",D_SAV!AA274,D_SAV!AB274)</f>
        <v>0</v>
      </c>
      <c r="AD274" s="478">
        <f>IF(AC274=0,0,IF(U274-(con_EOGJahr-D_SAV!E274)&lt;=0,AC274,AC274/V274))</f>
        <v>0</v>
      </c>
      <c r="AE274" s="478">
        <f>IFERROR(IF(AND(VLOOKUP(D274,rng_ND,5,FALSE)="Ja",D_SAV!T274="degressiv"),D_SAV!AC274*Y274/100,0),0)</f>
        <v>0</v>
      </c>
      <c r="AF274" s="55">
        <f>IFERROR(IF(VLOOKUP(D274,rng_ND,5,FALSE)="Ja",MAX(D_SAV!AD274:AE274),D_SAV!AD274),0)</f>
        <v>0</v>
      </c>
      <c r="AG274" s="55">
        <f t="shared" si="149"/>
        <v>0</v>
      </c>
      <c r="AH274" s="55">
        <f t="shared" si="150"/>
        <v>0</v>
      </c>
      <c r="AI274" s="55">
        <f t="shared" si="151"/>
        <v>0</v>
      </c>
      <c r="AJ274" s="55">
        <f t="shared" si="152"/>
        <v>0</v>
      </c>
      <c r="AK274" s="55">
        <f t="shared" si="143"/>
        <v>0</v>
      </c>
      <c r="AL274" s="55">
        <f t="shared" si="144"/>
        <v>0</v>
      </c>
      <c r="AM274" s="55">
        <f t="shared" si="145"/>
        <v>0</v>
      </c>
    </row>
    <row r="275" spans="1:39" x14ac:dyDescent="0.25">
      <c r="A275" s="47">
        <v>271</v>
      </c>
      <c r="B275" s="358" t="str">
        <f>IF(AND(E275&lt;&gt;0,D275&lt;&gt;0,F275&lt;&gt;0),IF(C275&lt;&gt;0,CONCATENATE(C275,"-AGr",VLOOKUP(D275,Listen!$A$2:$G$45,7,FALSE),"-",E275,"-",F275,),CONCATENATE("AGr",VLOOKUP(D275,Listen!$A$2:$G$45,7,FALSE),"-",E275,"-",F275)),"keine vollständige ID")</f>
        <v>keine vollständige ID</v>
      </c>
      <c r="C275" s="438">
        <f>'[2]III_SAV-Details_NB'!B281</f>
        <v>0</v>
      </c>
      <c r="D275" s="438">
        <f>'[2]III_SAV-Details_NB'!C281</f>
        <v>0</v>
      </c>
      <c r="E275" s="359">
        <f>'[2]III_SAV-Details_NB'!D281</f>
        <v>0</v>
      </c>
      <c r="F275" s="490"/>
      <c r="G275" s="281">
        <f>'[2]III_SAV-Details_NB'!X281</f>
        <v>0</v>
      </c>
      <c r="H275" s="281">
        <f t="shared" si="146"/>
        <v>0</v>
      </c>
      <c r="I275" s="281">
        <f>IF(con_EOGJahr=2025,'[2]III_SAV-Details_NB'!AA281,IF(con_EOGJahr=2026,'[2]III_SAV-Details_NB'!AB281,'[2]III_SAV-Details_NB'!AC281))</f>
        <v>0</v>
      </c>
      <c r="J275" s="282"/>
      <c r="K275" s="282"/>
      <c r="L275" s="282"/>
      <c r="M275" s="282"/>
      <c r="N275" s="282"/>
      <c r="O275" s="282"/>
      <c r="P275" s="52">
        <f t="shared" si="147"/>
        <v>0</v>
      </c>
      <c r="Q275" s="60"/>
      <c r="R275" s="53">
        <f t="shared" si="153"/>
        <v>0</v>
      </c>
      <c r="S275" s="59"/>
      <c r="T275" s="61"/>
      <c r="U275" s="342" t="str">
        <f t="shared" ref="U275:U338" si="157">+W275</f>
        <v>k.A.</v>
      </c>
      <c r="V275" s="343" t="str">
        <f t="shared" si="154"/>
        <v>k.A.</v>
      </c>
      <c r="W275" s="343" t="str">
        <f>IFERROR(IF(OR($D275="",$E275=0,con_Ende=0),"k.A.",IF(VLOOKUP($D275,rng_ND,5,0)="Nein",VLOOKUP($D275,rng_ND,2,FALSE),MIN(VLOOKUP($D275,rng_ND,2,FALSE),A_Stammdaten!$B$19-D_SAV!$E275+1))),"k.A.")</f>
        <v>k.A.</v>
      </c>
      <c r="X275" s="343" t="str">
        <f t="shared" si="155"/>
        <v>k.A.</v>
      </c>
      <c r="Y275" s="62"/>
      <c r="Z275" s="48">
        <f t="shared" si="156"/>
        <v>0</v>
      </c>
      <c r="AA275" s="457"/>
      <c r="AB275" s="55">
        <f t="shared" si="148"/>
        <v>0</v>
      </c>
      <c r="AC275" s="55">
        <f>IF(A_Stammdaten!$B$25="ja",D_SAV!AA275,D_SAV!AB275)</f>
        <v>0</v>
      </c>
      <c r="AD275" s="478">
        <f>IF(AC275=0,0,IF(U275-(con_EOGJahr-D_SAV!E275)&lt;=0,AC275,AC275/V275))</f>
        <v>0</v>
      </c>
      <c r="AE275" s="478">
        <f>IFERROR(IF(AND(VLOOKUP(D275,rng_ND,5,FALSE)="Ja",D_SAV!T275="degressiv"),D_SAV!AC275*Y275/100,0),0)</f>
        <v>0</v>
      </c>
      <c r="AF275" s="55">
        <f>IFERROR(IF(VLOOKUP(D275,rng_ND,5,FALSE)="Ja",MAX(D_SAV!AD275:AE275),D_SAV!AD275),0)</f>
        <v>0</v>
      </c>
      <c r="AG275" s="55">
        <f t="shared" si="149"/>
        <v>0</v>
      </c>
      <c r="AH275" s="55">
        <f t="shared" si="150"/>
        <v>0</v>
      </c>
      <c r="AI275" s="55">
        <f t="shared" si="151"/>
        <v>0</v>
      </c>
      <c r="AJ275" s="55">
        <f t="shared" si="152"/>
        <v>0</v>
      </c>
      <c r="AK275" s="55">
        <f t="shared" si="143"/>
        <v>0</v>
      </c>
      <c r="AL275" s="55">
        <f t="shared" si="144"/>
        <v>0</v>
      </c>
      <c r="AM275" s="55">
        <f t="shared" si="145"/>
        <v>0</v>
      </c>
    </row>
    <row r="276" spans="1:39" x14ac:dyDescent="0.25">
      <c r="A276" s="47">
        <v>272</v>
      </c>
      <c r="B276" s="358" t="str">
        <f>IF(AND(E276&lt;&gt;0,D276&lt;&gt;0,F276&lt;&gt;0),IF(C276&lt;&gt;0,CONCATENATE(C276,"-AGr",VLOOKUP(D276,Listen!$A$2:$G$45,7,FALSE),"-",E276,"-",F276,),CONCATENATE("AGr",VLOOKUP(D276,Listen!$A$2:$G$45,7,FALSE),"-",E276,"-",F276)),"keine vollständige ID")</f>
        <v>keine vollständige ID</v>
      </c>
      <c r="C276" s="438">
        <f>'[2]III_SAV-Details_NB'!B282</f>
        <v>0</v>
      </c>
      <c r="D276" s="438">
        <f>'[2]III_SAV-Details_NB'!C282</f>
        <v>0</v>
      </c>
      <c r="E276" s="359">
        <f>'[2]III_SAV-Details_NB'!D282</f>
        <v>0</v>
      </c>
      <c r="F276" s="490"/>
      <c r="G276" s="281">
        <f>'[2]III_SAV-Details_NB'!X282</f>
        <v>0</v>
      </c>
      <c r="H276" s="281">
        <f t="shared" si="146"/>
        <v>0</v>
      </c>
      <c r="I276" s="281">
        <f>IF(con_EOGJahr=2025,'[2]III_SAV-Details_NB'!AA282,IF(con_EOGJahr=2026,'[2]III_SAV-Details_NB'!AB282,'[2]III_SAV-Details_NB'!AC282))</f>
        <v>0</v>
      </c>
      <c r="J276" s="282"/>
      <c r="K276" s="282"/>
      <c r="L276" s="282"/>
      <c r="M276" s="282"/>
      <c r="N276" s="282"/>
      <c r="O276" s="282"/>
      <c r="P276" s="52">
        <f t="shared" si="147"/>
        <v>0</v>
      </c>
      <c r="Q276" s="60"/>
      <c r="R276" s="53">
        <f t="shared" si="153"/>
        <v>0</v>
      </c>
      <c r="S276" s="59"/>
      <c r="T276" s="61"/>
      <c r="U276" s="342" t="str">
        <f t="shared" si="157"/>
        <v>k.A.</v>
      </c>
      <c r="V276" s="343" t="str">
        <f t="shared" si="154"/>
        <v>k.A.</v>
      </c>
      <c r="W276" s="343" t="str">
        <f>IFERROR(IF(OR($D276="",$E276=0,con_Ende=0),"k.A.",IF(VLOOKUP($D276,rng_ND,5,0)="Nein",VLOOKUP($D276,rng_ND,2,FALSE),MIN(VLOOKUP($D276,rng_ND,2,FALSE),A_Stammdaten!$B$19-D_SAV!$E276+1))),"k.A.")</f>
        <v>k.A.</v>
      </c>
      <c r="X276" s="343" t="str">
        <f t="shared" si="155"/>
        <v>k.A.</v>
      </c>
      <c r="Y276" s="62"/>
      <c r="Z276" s="48">
        <f t="shared" si="156"/>
        <v>0</v>
      </c>
      <c r="AA276" s="457"/>
      <c r="AB276" s="55">
        <f t="shared" si="148"/>
        <v>0</v>
      </c>
      <c r="AC276" s="55">
        <f>IF(A_Stammdaten!$B$25="ja",D_SAV!AA276,D_SAV!AB276)</f>
        <v>0</v>
      </c>
      <c r="AD276" s="478">
        <f>IF(AC276=0,0,IF(U276-(con_EOGJahr-D_SAV!E276)&lt;=0,AC276,AC276/V276))</f>
        <v>0</v>
      </c>
      <c r="AE276" s="478">
        <f>IFERROR(IF(AND(VLOOKUP(D276,rng_ND,5,FALSE)="Ja",D_SAV!T276="degressiv"),D_SAV!AC276*Y276/100,0),0)</f>
        <v>0</v>
      </c>
      <c r="AF276" s="55">
        <f>IFERROR(IF(VLOOKUP(D276,rng_ND,5,FALSE)="Ja",MAX(D_SAV!AD276:AE276),D_SAV!AD276),0)</f>
        <v>0</v>
      </c>
      <c r="AG276" s="55">
        <f t="shared" si="149"/>
        <v>0</v>
      </c>
      <c r="AH276" s="55">
        <f t="shared" si="150"/>
        <v>0</v>
      </c>
      <c r="AI276" s="55">
        <f t="shared" si="151"/>
        <v>0</v>
      </c>
      <c r="AJ276" s="55">
        <f t="shared" si="152"/>
        <v>0</v>
      </c>
      <c r="AK276" s="55">
        <f t="shared" si="143"/>
        <v>0</v>
      </c>
      <c r="AL276" s="55">
        <f t="shared" si="144"/>
        <v>0</v>
      </c>
      <c r="AM276" s="55">
        <f t="shared" si="145"/>
        <v>0</v>
      </c>
    </row>
    <row r="277" spans="1:39" x14ac:dyDescent="0.25">
      <c r="A277" s="47">
        <v>273</v>
      </c>
      <c r="B277" s="358" t="str">
        <f>IF(AND(E277&lt;&gt;0,D277&lt;&gt;0,F277&lt;&gt;0),IF(C277&lt;&gt;0,CONCATENATE(C277,"-AGr",VLOOKUP(D277,Listen!$A$2:$G$45,7,FALSE),"-",E277,"-",F277,),CONCATENATE("AGr",VLOOKUP(D277,Listen!$A$2:$G$45,7,FALSE),"-",E277,"-",F277)),"keine vollständige ID")</f>
        <v>keine vollständige ID</v>
      </c>
      <c r="C277" s="438">
        <f>'[2]III_SAV-Details_NB'!B283</f>
        <v>0</v>
      </c>
      <c r="D277" s="438">
        <f>'[2]III_SAV-Details_NB'!C283</f>
        <v>0</v>
      </c>
      <c r="E277" s="359">
        <f>'[2]III_SAV-Details_NB'!D283</f>
        <v>0</v>
      </c>
      <c r="F277" s="490"/>
      <c r="G277" s="281">
        <f>'[2]III_SAV-Details_NB'!X283</f>
        <v>0</v>
      </c>
      <c r="H277" s="281">
        <f t="shared" si="146"/>
        <v>0</v>
      </c>
      <c r="I277" s="281">
        <f>IF(con_EOGJahr=2025,'[2]III_SAV-Details_NB'!AA283,IF(con_EOGJahr=2026,'[2]III_SAV-Details_NB'!AB283,'[2]III_SAV-Details_NB'!AC283))</f>
        <v>0</v>
      </c>
      <c r="J277" s="282"/>
      <c r="K277" s="282"/>
      <c r="L277" s="282"/>
      <c r="M277" s="282"/>
      <c r="N277" s="282"/>
      <c r="O277" s="282"/>
      <c r="P277" s="52">
        <f t="shared" si="147"/>
        <v>0</v>
      </c>
      <c r="Q277" s="60"/>
      <c r="R277" s="53">
        <f t="shared" si="153"/>
        <v>0</v>
      </c>
      <c r="S277" s="59"/>
      <c r="T277" s="61"/>
      <c r="U277" s="342" t="str">
        <f t="shared" si="157"/>
        <v>k.A.</v>
      </c>
      <c r="V277" s="343" t="str">
        <f t="shared" si="154"/>
        <v>k.A.</v>
      </c>
      <c r="W277" s="343" t="str">
        <f>IFERROR(IF(OR($D277="",$E277=0,con_Ende=0),"k.A.",IF(VLOOKUP($D277,rng_ND,5,0)="Nein",VLOOKUP($D277,rng_ND,2,FALSE),MIN(VLOOKUP($D277,rng_ND,2,FALSE),A_Stammdaten!$B$19-D_SAV!$E277+1))),"k.A.")</f>
        <v>k.A.</v>
      </c>
      <c r="X277" s="343" t="str">
        <f t="shared" si="155"/>
        <v>k.A.</v>
      </c>
      <c r="Y277" s="62"/>
      <c r="Z277" s="48">
        <f t="shared" si="156"/>
        <v>0</v>
      </c>
      <c r="AA277" s="457"/>
      <c r="AB277" s="55">
        <f t="shared" si="148"/>
        <v>0</v>
      </c>
      <c r="AC277" s="55">
        <f>IF(A_Stammdaten!$B$25="ja",D_SAV!AA277,D_SAV!AB277)</f>
        <v>0</v>
      </c>
      <c r="AD277" s="478">
        <f>IF(AC277=0,0,IF(U277-(con_EOGJahr-D_SAV!E277)&lt;=0,AC277,AC277/V277))</f>
        <v>0</v>
      </c>
      <c r="AE277" s="478">
        <f>IFERROR(IF(AND(VLOOKUP(D277,rng_ND,5,FALSE)="Ja",D_SAV!T277="degressiv"),D_SAV!AC277*Y277/100,0),0)</f>
        <v>0</v>
      </c>
      <c r="AF277" s="55">
        <f>IFERROR(IF(VLOOKUP(D277,rng_ND,5,FALSE)="Ja",MAX(D_SAV!AD277:AE277),D_SAV!AD277),0)</f>
        <v>0</v>
      </c>
      <c r="AG277" s="55">
        <f t="shared" si="149"/>
        <v>0</v>
      </c>
      <c r="AH277" s="55">
        <f t="shared" si="150"/>
        <v>0</v>
      </c>
      <c r="AI277" s="55">
        <f t="shared" si="151"/>
        <v>0</v>
      </c>
      <c r="AJ277" s="55">
        <f t="shared" si="152"/>
        <v>0</v>
      </c>
      <c r="AK277" s="55">
        <f t="shared" si="143"/>
        <v>0</v>
      </c>
      <c r="AL277" s="55">
        <f t="shared" si="144"/>
        <v>0</v>
      </c>
      <c r="AM277" s="55">
        <f t="shared" si="145"/>
        <v>0</v>
      </c>
    </row>
    <row r="278" spans="1:39" x14ac:dyDescent="0.25">
      <c r="A278" s="47">
        <v>274</v>
      </c>
      <c r="B278" s="358" t="str">
        <f>IF(AND(E278&lt;&gt;0,D278&lt;&gt;0,F278&lt;&gt;0),IF(C278&lt;&gt;0,CONCATENATE(C278,"-AGr",VLOOKUP(D278,Listen!$A$2:$G$45,7,FALSE),"-",E278,"-",F278,),CONCATENATE("AGr",VLOOKUP(D278,Listen!$A$2:$G$45,7,FALSE),"-",E278,"-",F278)),"keine vollständige ID")</f>
        <v>keine vollständige ID</v>
      </c>
      <c r="C278" s="438">
        <f>'[2]III_SAV-Details_NB'!B284</f>
        <v>0</v>
      </c>
      <c r="D278" s="438">
        <f>'[2]III_SAV-Details_NB'!C284</f>
        <v>0</v>
      </c>
      <c r="E278" s="359">
        <f>'[2]III_SAV-Details_NB'!D284</f>
        <v>0</v>
      </c>
      <c r="F278" s="490"/>
      <c r="G278" s="281">
        <f>'[2]III_SAV-Details_NB'!X284</f>
        <v>0</v>
      </c>
      <c r="H278" s="281">
        <f t="shared" si="146"/>
        <v>0</v>
      </c>
      <c r="I278" s="281">
        <f>IF(con_EOGJahr=2025,'[2]III_SAV-Details_NB'!AA284,IF(con_EOGJahr=2026,'[2]III_SAV-Details_NB'!AB284,'[2]III_SAV-Details_NB'!AC284))</f>
        <v>0</v>
      </c>
      <c r="J278" s="282"/>
      <c r="K278" s="282"/>
      <c r="L278" s="282"/>
      <c r="M278" s="282"/>
      <c r="N278" s="282"/>
      <c r="O278" s="282"/>
      <c r="P278" s="52">
        <f t="shared" si="147"/>
        <v>0</v>
      </c>
      <c r="Q278" s="60"/>
      <c r="R278" s="53">
        <f t="shared" si="153"/>
        <v>0</v>
      </c>
      <c r="S278" s="59"/>
      <c r="T278" s="61"/>
      <c r="U278" s="342" t="str">
        <f t="shared" si="157"/>
        <v>k.A.</v>
      </c>
      <c r="V278" s="343" t="str">
        <f t="shared" si="154"/>
        <v>k.A.</v>
      </c>
      <c r="W278" s="343" t="str">
        <f>IFERROR(IF(OR($D278="",$E278=0,con_Ende=0),"k.A.",IF(VLOOKUP($D278,rng_ND,5,0)="Nein",VLOOKUP($D278,rng_ND,2,FALSE),MIN(VLOOKUP($D278,rng_ND,2,FALSE),A_Stammdaten!$B$19-D_SAV!$E278+1))),"k.A.")</f>
        <v>k.A.</v>
      </c>
      <c r="X278" s="343" t="str">
        <f t="shared" si="155"/>
        <v>k.A.</v>
      </c>
      <c r="Y278" s="62"/>
      <c r="Z278" s="48">
        <f t="shared" si="156"/>
        <v>0</v>
      </c>
      <c r="AA278" s="457"/>
      <c r="AB278" s="55">
        <f t="shared" si="148"/>
        <v>0</v>
      </c>
      <c r="AC278" s="55">
        <f>IF(A_Stammdaten!$B$25="ja",D_SAV!AA278,D_SAV!AB278)</f>
        <v>0</v>
      </c>
      <c r="AD278" s="478">
        <f>IF(AC278=0,0,IF(U278-(con_EOGJahr-D_SAV!E278)&lt;=0,AC278,AC278/V278))</f>
        <v>0</v>
      </c>
      <c r="AE278" s="478">
        <f>IFERROR(IF(AND(VLOOKUP(D278,rng_ND,5,FALSE)="Ja",D_SAV!T278="degressiv"),D_SAV!AC278*Y278/100,0),0)</f>
        <v>0</v>
      </c>
      <c r="AF278" s="55">
        <f>IFERROR(IF(VLOOKUP(D278,rng_ND,5,FALSE)="Ja",MAX(D_SAV!AD278:AE278),D_SAV!AD278),0)</f>
        <v>0</v>
      </c>
      <c r="AG278" s="55">
        <f t="shared" si="149"/>
        <v>0</v>
      </c>
      <c r="AH278" s="55">
        <f t="shared" si="150"/>
        <v>0</v>
      </c>
      <c r="AI278" s="55">
        <f t="shared" si="151"/>
        <v>0</v>
      </c>
      <c r="AJ278" s="55">
        <f t="shared" si="152"/>
        <v>0</v>
      </c>
      <c r="AK278" s="55">
        <f t="shared" si="143"/>
        <v>0</v>
      </c>
      <c r="AL278" s="55">
        <f t="shared" si="144"/>
        <v>0</v>
      </c>
      <c r="AM278" s="55">
        <f t="shared" si="145"/>
        <v>0</v>
      </c>
    </row>
    <row r="279" spans="1:39" x14ac:dyDescent="0.25">
      <c r="A279" s="47">
        <v>275</v>
      </c>
      <c r="B279" s="358" t="str">
        <f>IF(AND(E279&lt;&gt;0,D279&lt;&gt;0,F279&lt;&gt;0),IF(C279&lt;&gt;0,CONCATENATE(C279,"-AGr",VLOOKUP(D279,Listen!$A$2:$G$45,7,FALSE),"-",E279,"-",F279,),CONCATENATE("AGr",VLOOKUP(D279,Listen!$A$2:$G$45,7,FALSE),"-",E279,"-",F279)),"keine vollständige ID")</f>
        <v>keine vollständige ID</v>
      </c>
      <c r="C279" s="438">
        <f>'[2]III_SAV-Details_NB'!B285</f>
        <v>0</v>
      </c>
      <c r="D279" s="438">
        <f>'[2]III_SAV-Details_NB'!C285</f>
        <v>0</v>
      </c>
      <c r="E279" s="359">
        <f>'[2]III_SAV-Details_NB'!D285</f>
        <v>0</v>
      </c>
      <c r="F279" s="490"/>
      <c r="G279" s="281">
        <f>'[2]III_SAV-Details_NB'!X285</f>
        <v>0</v>
      </c>
      <c r="H279" s="281">
        <f t="shared" si="146"/>
        <v>0</v>
      </c>
      <c r="I279" s="281">
        <f>IF(con_EOGJahr=2025,'[2]III_SAV-Details_NB'!AA285,IF(con_EOGJahr=2026,'[2]III_SAV-Details_NB'!AB285,'[2]III_SAV-Details_NB'!AC285))</f>
        <v>0</v>
      </c>
      <c r="J279" s="282"/>
      <c r="K279" s="282"/>
      <c r="L279" s="282"/>
      <c r="M279" s="282"/>
      <c r="N279" s="282"/>
      <c r="O279" s="282"/>
      <c r="P279" s="52">
        <f t="shared" si="147"/>
        <v>0</v>
      </c>
      <c r="Q279" s="60"/>
      <c r="R279" s="53">
        <f t="shared" si="153"/>
        <v>0</v>
      </c>
      <c r="S279" s="59"/>
      <c r="T279" s="61"/>
      <c r="U279" s="342" t="str">
        <f t="shared" si="157"/>
        <v>k.A.</v>
      </c>
      <c r="V279" s="343" t="str">
        <f t="shared" si="154"/>
        <v>k.A.</v>
      </c>
      <c r="W279" s="343" t="str">
        <f>IFERROR(IF(OR($D279="",$E279=0,con_Ende=0),"k.A.",IF(VLOOKUP($D279,rng_ND,5,0)="Nein",VLOOKUP($D279,rng_ND,2,FALSE),MIN(VLOOKUP($D279,rng_ND,2,FALSE),A_Stammdaten!$B$19-D_SAV!$E279+1))),"k.A.")</f>
        <v>k.A.</v>
      </c>
      <c r="X279" s="343" t="str">
        <f t="shared" si="155"/>
        <v>k.A.</v>
      </c>
      <c r="Y279" s="62"/>
      <c r="Z279" s="48">
        <f t="shared" si="156"/>
        <v>0</v>
      </c>
      <c r="AA279" s="457"/>
      <c r="AB279" s="55">
        <f t="shared" si="148"/>
        <v>0</v>
      </c>
      <c r="AC279" s="55">
        <f>IF(A_Stammdaten!$B$25="ja",D_SAV!AA279,D_SAV!AB279)</f>
        <v>0</v>
      </c>
      <c r="AD279" s="478">
        <f>IF(AC279=0,0,IF(U279-(con_EOGJahr-D_SAV!E279)&lt;=0,AC279,AC279/V279))</f>
        <v>0</v>
      </c>
      <c r="AE279" s="478">
        <f>IFERROR(IF(AND(VLOOKUP(D279,rng_ND,5,FALSE)="Ja",D_SAV!T279="degressiv"),D_SAV!AC279*Y279/100,0),0)</f>
        <v>0</v>
      </c>
      <c r="AF279" s="55">
        <f>IFERROR(IF(VLOOKUP(D279,rng_ND,5,FALSE)="Ja",MAX(D_SAV!AD279:AE279),D_SAV!AD279),0)</f>
        <v>0</v>
      </c>
      <c r="AG279" s="55">
        <f t="shared" si="149"/>
        <v>0</v>
      </c>
      <c r="AH279" s="55">
        <f t="shared" si="150"/>
        <v>0</v>
      </c>
      <c r="AI279" s="55">
        <f t="shared" si="151"/>
        <v>0</v>
      </c>
      <c r="AJ279" s="55">
        <f t="shared" si="152"/>
        <v>0</v>
      </c>
      <c r="AK279" s="55">
        <f t="shared" si="143"/>
        <v>0</v>
      </c>
      <c r="AL279" s="55">
        <f t="shared" si="144"/>
        <v>0</v>
      </c>
      <c r="AM279" s="55">
        <f t="shared" si="145"/>
        <v>0</v>
      </c>
    </row>
    <row r="280" spans="1:39" x14ac:dyDescent="0.25">
      <c r="A280" s="47">
        <v>276</v>
      </c>
      <c r="B280" s="358" t="str">
        <f>IF(AND(E280&lt;&gt;0,D280&lt;&gt;0,F280&lt;&gt;0),IF(C280&lt;&gt;0,CONCATENATE(C280,"-AGr",VLOOKUP(D280,Listen!$A$2:$G$45,7,FALSE),"-",E280,"-",F280,),CONCATENATE("AGr",VLOOKUP(D280,Listen!$A$2:$G$45,7,FALSE),"-",E280,"-",F280)),"keine vollständige ID")</f>
        <v>keine vollständige ID</v>
      </c>
      <c r="C280" s="438">
        <f>'[2]III_SAV-Details_NB'!B286</f>
        <v>0</v>
      </c>
      <c r="D280" s="438">
        <f>'[2]III_SAV-Details_NB'!C286</f>
        <v>0</v>
      </c>
      <c r="E280" s="359">
        <f>'[2]III_SAV-Details_NB'!D286</f>
        <v>0</v>
      </c>
      <c r="F280" s="490"/>
      <c r="G280" s="281">
        <f>'[2]III_SAV-Details_NB'!X286</f>
        <v>0</v>
      </c>
      <c r="H280" s="281">
        <f t="shared" si="146"/>
        <v>0</v>
      </c>
      <c r="I280" s="281">
        <f>IF(con_EOGJahr=2025,'[2]III_SAV-Details_NB'!AA286,IF(con_EOGJahr=2026,'[2]III_SAV-Details_NB'!AB286,'[2]III_SAV-Details_NB'!AC286))</f>
        <v>0</v>
      </c>
      <c r="J280" s="282"/>
      <c r="K280" s="282"/>
      <c r="L280" s="282"/>
      <c r="M280" s="282"/>
      <c r="N280" s="282"/>
      <c r="O280" s="282"/>
      <c r="P280" s="52">
        <f t="shared" si="147"/>
        <v>0</v>
      </c>
      <c r="Q280" s="60"/>
      <c r="R280" s="53">
        <f t="shared" si="153"/>
        <v>0</v>
      </c>
      <c r="S280" s="59"/>
      <c r="T280" s="61"/>
      <c r="U280" s="342" t="str">
        <f t="shared" si="157"/>
        <v>k.A.</v>
      </c>
      <c r="V280" s="343" t="str">
        <f t="shared" si="154"/>
        <v>k.A.</v>
      </c>
      <c r="W280" s="343" t="str">
        <f>IFERROR(IF(OR($D280="",$E280=0,con_Ende=0),"k.A.",IF(VLOOKUP($D280,rng_ND,5,0)="Nein",VLOOKUP($D280,rng_ND,2,FALSE),MIN(VLOOKUP($D280,rng_ND,2,FALSE),A_Stammdaten!$B$19-D_SAV!$E280+1))),"k.A.")</f>
        <v>k.A.</v>
      </c>
      <c r="X280" s="343" t="str">
        <f t="shared" si="155"/>
        <v>k.A.</v>
      </c>
      <c r="Y280" s="62"/>
      <c r="Z280" s="48">
        <f t="shared" si="156"/>
        <v>0</v>
      </c>
      <c r="AA280" s="457"/>
      <c r="AB280" s="55">
        <f t="shared" si="148"/>
        <v>0</v>
      </c>
      <c r="AC280" s="55">
        <f>IF(A_Stammdaten!$B$25="ja",D_SAV!AA280,D_SAV!AB280)</f>
        <v>0</v>
      </c>
      <c r="AD280" s="478">
        <f>IF(AC280=0,0,IF(U280-(con_EOGJahr-D_SAV!E280)&lt;=0,AC280,AC280/V280))</f>
        <v>0</v>
      </c>
      <c r="AE280" s="478">
        <f>IFERROR(IF(AND(VLOOKUP(D280,rng_ND,5,FALSE)="Ja",D_SAV!T280="degressiv"),D_SAV!AC280*Y280/100,0),0)</f>
        <v>0</v>
      </c>
      <c r="AF280" s="55">
        <f>IFERROR(IF(VLOOKUP(D280,rng_ND,5,FALSE)="Ja",MAX(D_SAV!AD280:AE280),D_SAV!AD280),0)</f>
        <v>0</v>
      </c>
      <c r="AG280" s="55">
        <f t="shared" si="149"/>
        <v>0</v>
      </c>
      <c r="AH280" s="55">
        <f t="shared" si="150"/>
        <v>0</v>
      </c>
      <c r="AI280" s="55">
        <f t="shared" si="151"/>
        <v>0</v>
      </c>
      <c r="AJ280" s="55">
        <f t="shared" si="152"/>
        <v>0</v>
      </c>
      <c r="AK280" s="55">
        <f t="shared" si="143"/>
        <v>0</v>
      </c>
      <c r="AL280" s="55">
        <f t="shared" si="144"/>
        <v>0</v>
      </c>
      <c r="AM280" s="55">
        <f t="shared" si="145"/>
        <v>0</v>
      </c>
    </row>
    <row r="281" spans="1:39" x14ac:dyDescent="0.25">
      <c r="A281" s="47">
        <v>277</v>
      </c>
      <c r="B281" s="358" t="str">
        <f>IF(AND(E281&lt;&gt;0,D281&lt;&gt;0,F281&lt;&gt;0),IF(C281&lt;&gt;0,CONCATENATE(C281,"-AGr",VLOOKUP(D281,Listen!$A$2:$G$45,7,FALSE),"-",E281,"-",F281,),CONCATENATE("AGr",VLOOKUP(D281,Listen!$A$2:$G$45,7,FALSE),"-",E281,"-",F281)),"keine vollständige ID")</f>
        <v>keine vollständige ID</v>
      </c>
      <c r="C281" s="438">
        <f>'[2]III_SAV-Details_NB'!B287</f>
        <v>0</v>
      </c>
      <c r="D281" s="438">
        <f>'[2]III_SAV-Details_NB'!C287</f>
        <v>0</v>
      </c>
      <c r="E281" s="359">
        <f>'[2]III_SAV-Details_NB'!D287</f>
        <v>0</v>
      </c>
      <c r="F281" s="490"/>
      <c r="G281" s="281">
        <f>'[2]III_SAV-Details_NB'!X287</f>
        <v>0</v>
      </c>
      <c r="H281" s="281">
        <f t="shared" si="146"/>
        <v>0</v>
      </c>
      <c r="I281" s="281">
        <f>IF(con_EOGJahr=2025,'[2]III_SAV-Details_NB'!AA287,IF(con_EOGJahr=2026,'[2]III_SAV-Details_NB'!AB287,'[2]III_SAV-Details_NB'!AC287))</f>
        <v>0</v>
      </c>
      <c r="J281" s="282"/>
      <c r="K281" s="282"/>
      <c r="L281" s="282"/>
      <c r="M281" s="282"/>
      <c r="N281" s="282"/>
      <c r="O281" s="282"/>
      <c r="P281" s="52">
        <f t="shared" si="147"/>
        <v>0</v>
      </c>
      <c r="Q281" s="60"/>
      <c r="R281" s="53">
        <f t="shared" si="153"/>
        <v>0</v>
      </c>
      <c r="S281" s="59"/>
      <c r="T281" s="61"/>
      <c r="U281" s="342" t="str">
        <f t="shared" si="157"/>
        <v>k.A.</v>
      </c>
      <c r="V281" s="343" t="str">
        <f t="shared" si="154"/>
        <v>k.A.</v>
      </c>
      <c r="W281" s="343" t="str">
        <f>IFERROR(IF(OR($D281="",$E281=0,con_Ende=0),"k.A.",IF(VLOOKUP($D281,rng_ND,5,0)="Nein",VLOOKUP($D281,rng_ND,2,FALSE),MIN(VLOOKUP($D281,rng_ND,2,FALSE),A_Stammdaten!$B$19-D_SAV!$E281+1))),"k.A.")</f>
        <v>k.A.</v>
      </c>
      <c r="X281" s="343" t="str">
        <f t="shared" si="155"/>
        <v>k.A.</v>
      </c>
      <c r="Y281" s="62"/>
      <c r="Z281" s="48">
        <f t="shared" si="156"/>
        <v>0</v>
      </c>
      <c r="AA281" s="457"/>
      <c r="AB281" s="55">
        <f t="shared" si="148"/>
        <v>0</v>
      </c>
      <c r="AC281" s="55">
        <f>IF(A_Stammdaten!$B$25="ja",D_SAV!AA281,D_SAV!AB281)</f>
        <v>0</v>
      </c>
      <c r="AD281" s="478">
        <f>IF(AC281=0,0,IF(U281-(con_EOGJahr-D_SAV!E281)&lt;=0,AC281,AC281/V281))</f>
        <v>0</v>
      </c>
      <c r="AE281" s="478">
        <f>IFERROR(IF(AND(VLOOKUP(D281,rng_ND,5,FALSE)="Ja",D_SAV!T281="degressiv"),D_SAV!AC281*Y281/100,0),0)</f>
        <v>0</v>
      </c>
      <c r="AF281" s="55">
        <f>IFERROR(IF(VLOOKUP(D281,rng_ND,5,FALSE)="Ja",MAX(D_SAV!AD281:AE281),D_SAV!AD281),0)</f>
        <v>0</v>
      </c>
      <c r="AG281" s="55">
        <f t="shared" si="149"/>
        <v>0</v>
      </c>
      <c r="AH281" s="55">
        <f t="shared" si="150"/>
        <v>0</v>
      </c>
      <c r="AI281" s="55">
        <f t="shared" si="151"/>
        <v>0</v>
      </c>
      <c r="AJ281" s="55">
        <f t="shared" si="152"/>
        <v>0</v>
      </c>
      <c r="AK281" s="55">
        <f t="shared" si="143"/>
        <v>0</v>
      </c>
      <c r="AL281" s="55">
        <f t="shared" si="144"/>
        <v>0</v>
      </c>
      <c r="AM281" s="55">
        <f t="shared" si="145"/>
        <v>0</v>
      </c>
    </row>
    <row r="282" spans="1:39" x14ac:dyDescent="0.25">
      <c r="A282" s="47">
        <v>278</v>
      </c>
      <c r="B282" s="358" t="str">
        <f>IF(AND(E282&lt;&gt;0,D282&lt;&gt;0,F282&lt;&gt;0),IF(C282&lt;&gt;0,CONCATENATE(C282,"-AGr",VLOOKUP(D282,Listen!$A$2:$G$45,7,FALSE),"-",E282,"-",F282,),CONCATENATE("AGr",VLOOKUP(D282,Listen!$A$2:$G$45,7,FALSE),"-",E282,"-",F282)),"keine vollständige ID")</f>
        <v>keine vollständige ID</v>
      </c>
      <c r="C282" s="438">
        <f>'[2]III_SAV-Details_NB'!B288</f>
        <v>0</v>
      </c>
      <c r="D282" s="438">
        <f>'[2]III_SAV-Details_NB'!C288</f>
        <v>0</v>
      </c>
      <c r="E282" s="359">
        <f>'[2]III_SAV-Details_NB'!D288</f>
        <v>0</v>
      </c>
      <c r="F282" s="490"/>
      <c r="G282" s="281">
        <f>'[2]III_SAV-Details_NB'!X288</f>
        <v>0</v>
      </c>
      <c r="H282" s="281">
        <f t="shared" si="146"/>
        <v>0</v>
      </c>
      <c r="I282" s="281">
        <f>IF(con_EOGJahr=2025,'[2]III_SAV-Details_NB'!AA288,IF(con_EOGJahr=2026,'[2]III_SAV-Details_NB'!AB288,'[2]III_SAV-Details_NB'!AC288))</f>
        <v>0</v>
      </c>
      <c r="J282" s="282"/>
      <c r="K282" s="282"/>
      <c r="L282" s="282"/>
      <c r="M282" s="282"/>
      <c r="N282" s="282"/>
      <c r="O282" s="282"/>
      <c r="P282" s="52">
        <f t="shared" si="147"/>
        <v>0</v>
      </c>
      <c r="Q282" s="60"/>
      <c r="R282" s="53">
        <f t="shared" si="153"/>
        <v>0</v>
      </c>
      <c r="S282" s="59"/>
      <c r="T282" s="61"/>
      <c r="U282" s="342" t="str">
        <f t="shared" si="157"/>
        <v>k.A.</v>
      </c>
      <c r="V282" s="343" t="str">
        <f t="shared" si="154"/>
        <v>k.A.</v>
      </c>
      <c r="W282" s="343" t="str">
        <f>IFERROR(IF(OR($D282="",$E282=0,con_Ende=0),"k.A.",IF(VLOOKUP($D282,rng_ND,5,0)="Nein",VLOOKUP($D282,rng_ND,2,FALSE),MIN(VLOOKUP($D282,rng_ND,2,FALSE),A_Stammdaten!$B$19-D_SAV!$E282+1))),"k.A.")</f>
        <v>k.A.</v>
      </c>
      <c r="X282" s="343" t="str">
        <f t="shared" si="155"/>
        <v>k.A.</v>
      </c>
      <c r="Y282" s="62"/>
      <c r="Z282" s="48">
        <f t="shared" si="156"/>
        <v>0</v>
      </c>
      <c r="AA282" s="457"/>
      <c r="AB282" s="55">
        <f t="shared" si="148"/>
        <v>0</v>
      </c>
      <c r="AC282" s="55">
        <f>IF(A_Stammdaten!$B$25="ja",D_SAV!AA282,D_SAV!AB282)</f>
        <v>0</v>
      </c>
      <c r="AD282" s="478">
        <f>IF(AC282=0,0,IF(U282-(con_EOGJahr-D_SAV!E282)&lt;=0,AC282,AC282/V282))</f>
        <v>0</v>
      </c>
      <c r="AE282" s="478">
        <f>IFERROR(IF(AND(VLOOKUP(D282,rng_ND,5,FALSE)="Ja",D_SAV!T282="degressiv"),D_SAV!AC282*Y282/100,0),0)</f>
        <v>0</v>
      </c>
      <c r="AF282" s="55">
        <f>IFERROR(IF(VLOOKUP(D282,rng_ND,5,FALSE)="Ja",MAX(D_SAV!AD282:AE282),D_SAV!AD282),0)</f>
        <v>0</v>
      </c>
      <c r="AG282" s="55">
        <f t="shared" si="149"/>
        <v>0</v>
      </c>
      <c r="AH282" s="55">
        <f t="shared" si="150"/>
        <v>0</v>
      </c>
      <c r="AI282" s="55">
        <f t="shared" si="151"/>
        <v>0</v>
      </c>
      <c r="AJ282" s="55">
        <f t="shared" si="152"/>
        <v>0</v>
      </c>
      <c r="AK282" s="55">
        <f t="shared" si="143"/>
        <v>0</v>
      </c>
      <c r="AL282" s="55">
        <f t="shared" si="144"/>
        <v>0</v>
      </c>
      <c r="AM282" s="55">
        <f t="shared" si="145"/>
        <v>0</v>
      </c>
    </row>
    <row r="283" spans="1:39" x14ac:dyDescent="0.25">
      <c r="A283" s="47">
        <v>279</v>
      </c>
      <c r="B283" s="358" t="str">
        <f>IF(AND(E283&lt;&gt;0,D283&lt;&gt;0,F283&lt;&gt;0),IF(C283&lt;&gt;0,CONCATENATE(C283,"-AGr",VLOOKUP(D283,Listen!$A$2:$G$45,7,FALSE),"-",E283,"-",F283,),CONCATENATE("AGr",VLOOKUP(D283,Listen!$A$2:$G$45,7,FALSE),"-",E283,"-",F283)),"keine vollständige ID")</f>
        <v>keine vollständige ID</v>
      </c>
      <c r="C283" s="438">
        <f>'[2]III_SAV-Details_NB'!B289</f>
        <v>0</v>
      </c>
      <c r="D283" s="438">
        <f>'[2]III_SAV-Details_NB'!C289</f>
        <v>0</v>
      </c>
      <c r="E283" s="359">
        <f>'[2]III_SAV-Details_NB'!D289</f>
        <v>0</v>
      </c>
      <c r="F283" s="490"/>
      <c r="G283" s="281">
        <f>'[2]III_SAV-Details_NB'!X289</f>
        <v>0</v>
      </c>
      <c r="H283" s="281">
        <f t="shared" si="146"/>
        <v>0</v>
      </c>
      <c r="I283" s="281">
        <f>IF(con_EOGJahr=2025,'[2]III_SAV-Details_NB'!AA289,IF(con_EOGJahr=2026,'[2]III_SAV-Details_NB'!AB289,'[2]III_SAV-Details_NB'!AC289))</f>
        <v>0</v>
      </c>
      <c r="J283" s="282"/>
      <c r="K283" s="282"/>
      <c r="L283" s="282"/>
      <c r="M283" s="282"/>
      <c r="N283" s="282"/>
      <c r="O283" s="282"/>
      <c r="P283" s="52">
        <f t="shared" si="147"/>
        <v>0</v>
      </c>
      <c r="Q283" s="60"/>
      <c r="R283" s="53">
        <f t="shared" si="153"/>
        <v>0</v>
      </c>
      <c r="S283" s="59"/>
      <c r="T283" s="61"/>
      <c r="U283" s="342" t="str">
        <f t="shared" si="157"/>
        <v>k.A.</v>
      </c>
      <c r="V283" s="343" t="str">
        <f t="shared" si="154"/>
        <v>k.A.</v>
      </c>
      <c r="W283" s="343" t="str">
        <f>IFERROR(IF(OR($D283="",$E283=0,con_Ende=0),"k.A.",IF(VLOOKUP($D283,rng_ND,5,0)="Nein",VLOOKUP($D283,rng_ND,2,FALSE),MIN(VLOOKUP($D283,rng_ND,2,FALSE),A_Stammdaten!$B$19-D_SAV!$E283+1))),"k.A.")</f>
        <v>k.A.</v>
      </c>
      <c r="X283" s="343" t="str">
        <f t="shared" si="155"/>
        <v>k.A.</v>
      </c>
      <c r="Y283" s="62"/>
      <c r="Z283" s="48">
        <f t="shared" si="156"/>
        <v>0</v>
      </c>
      <c r="AA283" s="457"/>
      <c r="AB283" s="55">
        <f t="shared" si="148"/>
        <v>0</v>
      </c>
      <c r="AC283" s="55">
        <f>IF(A_Stammdaten!$B$25="ja",D_SAV!AA283,D_SAV!AB283)</f>
        <v>0</v>
      </c>
      <c r="AD283" s="478">
        <f>IF(AC283=0,0,IF(U283-(con_EOGJahr-D_SAV!E283)&lt;=0,AC283,AC283/V283))</f>
        <v>0</v>
      </c>
      <c r="AE283" s="478">
        <f>IFERROR(IF(AND(VLOOKUP(D283,rng_ND,5,FALSE)="Ja",D_SAV!T283="degressiv"),D_SAV!AC283*Y283/100,0),0)</f>
        <v>0</v>
      </c>
      <c r="AF283" s="55">
        <f>IFERROR(IF(VLOOKUP(D283,rng_ND,5,FALSE)="Ja",MAX(D_SAV!AD283:AE283),D_SAV!AD283),0)</f>
        <v>0</v>
      </c>
      <c r="AG283" s="55">
        <f t="shared" si="149"/>
        <v>0</v>
      </c>
      <c r="AH283" s="55">
        <f t="shared" si="150"/>
        <v>0</v>
      </c>
      <c r="AI283" s="55">
        <f t="shared" si="151"/>
        <v>0</v>
      </c>
      <c r="AJ283" s="55">
        <f t="shared" si="152"/>
        <v>0</v>
      </c>
      <c r="AK283" s="55">
        <f t="shared" si="143"/>
        <v>0</v>
      </c>
      <c r="AL283" s="55">
        <f t="shared" si="144"/>
        <v>0</v>
      </c>
      <c r="AM283" s="55">
        <f t="shared" si="145"/>
        <v>0</v>
      </c>
    </row>
    <row r="284" spans="1:39" x14ac:dyDescent="0.25">
      <c r="A284" s="47">
        <v>280</v>
      </c>
      <c r="B284" s="358" t="str">
        <f>IF(AND(E284&lt;&gt;0,D284&lt;&gt;0,F284&lt;&gt;0),IF(C284&lt;&gt;0,CONCATENATE(C284,"-AGr",VLOOKUP(D284,Listen!$A$2:$G$45,7,FALSE),"-",E284,"-",F284,),CONCATENATE("AGr",VLOOKUP(D284,Listen!$A$2:$G$45,7,FALSE),"-",E284,"-",F284)),"keine vollständige ID")</f>
        <v>keine vollständige ID</v>
      </c>
      <c r="C284" s="438">
        <f>'[2]III_SAV-Details_NB'!B290</f>
        <v>0</v>
      </c>
      <c r="D284" s="438">
        <f>'[2]III_SAV-Details_NB'!C290</f>
        <v>0</v>
      </c>
      <c r="E284" s="359">
        <f>'[2]III_SAV-Details_NB'!D290</f>
        <v>0</v>
      </c>
      <c r="F284" s="490"/>
      <c r="G284" s="281">
        <f>'[2]III_SAV-Details_NB'!X290</f>
        <v>0</v>
      </c>
      <c r="H284" s="281">
        <f t="shared" si="146"/>
        <v>0</v>
      </c>
      <c r="I284" s="281">
        <f>IF(con_EOGJahr=2025,'[2]III_SAV-Details_NB'!AA290,IF(con_EOGJahr=2026,'[2]III_SAV-Details_NB'!AB290,'[2]III_SAV-Details_NB'!AC290))</f>
        <v>0</v>
      </c>
      <c r="J284" s="282"/>
      <c r="K284" s="282"/>
      <c r="L284" s="282"/>
      <c r="M284" s="282"/>
      <c r="N284" s="282"/>
      <c r="O284" s="282"/>
      <c r="P284" s="52">
        <f t="shared" si="147"/>
        <v>0</v>
      </c>
      <c r="Q284" s="60"/>
      <c r="R284" s="53">
        <f t="shared" si="153"/>
        <v>0</v>
      </c>
      <c r="S284" s="59"/>
      <c r="T284" s="61"/>
      <c r="U284" s="342" t="str">
        <f t="shared" si="157"/>
        <v>k.A.</v>
      </c>
      <c r="V284" s="343" t="str">
        <f t="shared" si="154"/>
        <v>k.A.</v>
      </c>
      <c r="W284" s="343" t="str">
        <f>IFERROR(IF(OR($D284="",$E284=0,con_Ende=0),"k.A.",IF(VLOOKUP($D284,rng_ND,5,0)="Nein",VLOOKUP($D284,rng_ND,2,FALSE),MIN(VLOOKUP($D284,rng_ND,2,FALSE),A_Stammdaten!$B$19-D_SAV!$E284+1))),"k.A.")</f>
        <v>k.A.</v>
      </c>
      <c r="X284" s="343" t="str">
        <f t="shared" si="155"/>
        <v>k.A.</v>
      </c>
      <c r="Y284" s="62"/>
      <c r="Z284" s="48">
        <f t="shared" si="156"/>
        <v>0</v>
      </c>
      <c r="AA284" s="457"/>
      <c r="AB284" s="55">
        <f t="shared" si="148"/>
        <v>0</v>
      </c>
      <c r="AC284" s="55">
        <f>IF(A_Stammdaten!$B$25="ja",D_SAV!AA284,D_SAV!AB284)</f>
        <v>0</v>
      </c>
      <c r="AD284" s="478">
        <f>IF(AC284=0,0,IF(U284-(con_EOGJahr-D_SAV!E284)&lt;=0,AC284,AC284/V284))</f>
        <v>0</v>
      </c>
      <c r="AE284" s="478">
        <f>IFERROR(IF(AND(VLOOKUP(D284,rng_ND,5,FALSE)="Ja",D_SAV!T284="degressiv"),D_SAV!AC284*Y284/100,0),0)</f>
        <v>0</v>
      </c>
      <c r="AF284" s="55">
        <f>IFERROR(IF(VLOOKUP(D284,rng_ND,5,FALSE)="Ja",MAX(D_SAV!AD284:AE284),D_SAV!AD284),0)</f>
        <v>0</v>
      </c>
      <c r="AG284" s="55">
        <f t="shared" si="149"/>
        <v>0</v>
      </c>
      <c r="AH284" s="55">
        <f t="shared" si="150"/>
        <v>0</v>
      </c>
      <c r="AI284" s="55">
        <f t="shared" si="151"/>
        <v>0</v>
      </c>
      <c r="AJ284" s="55">
        <f t="shared" si="152"/>
        <v>0</v>
      </c>
      <c r="AK284" s="55">
        <f t="shared" si="143"/>
        <v>0</v>
      </c>
      <c r="AL284" s="55">
        <f t="shared" si="144"/>
        <v>0</v>
      </c>
      <c r="AM284" s="55">
        <f t="shared" si="145"/>
        <v>0</v>
      </c>
    </row>
    <row r="285" spans="1:39" x14ac:dyDescent="0.25">
      <c r="A285" s="47">
        <v>281</v>
      </c>
      <c r="B285" s="358" t="str">
        <f>IF(AND(E285&lt;&gt;0,D285&lt;&gt;0,F285&lt;&gt;0),IF(C285&lt;&gt;0,CONCATENATE(C285,"-AGr",VLOOKUP(D285,Listen!$A$2:$G$45,7,FALSE),"-",E285,"-",F285,),CONCATENATE("AGr",VLOOKUP(D285,Listen!$A$2:$G$45,7,FALSE),"-",E285,"-",F285)),"keine vollständige ID")</f>
        <v>keine vollständige ID</v>
      </c>
      <c r="C285" s="438">
        <f>'[2]III_SAV-Details_NB'!B291</f>
        <v>0</v>
      </c>
      <c r="D285" s="438">
        <f>'[2]III_SAV-Details_NB'!C291</f>
        <v>0</v>
      </c>
      <c r="E285" s="359">
        <f>'[2]III_SAV-Details_NB'!D291</f>
        <v>0</v>
      </c>
      <c r="F285" s="490"/>
      <c r="G285" s="281">
        <f>'[2]III_SAV-Details_NB'!X291</f>
        <v>0</v>
      </c>
      <c r="H285" s="281">
        <f t="shared" si="146"/>
        <v>0</v>
      </c>
      <c r="I285" s="281">
        <f>IF(con_EOGJahr=2025,'[2]III_SAV-Details_NB'!AA291,IF(con_EOGJahr=2026,'[2]III_SAV-Details_NB'!AB291,'[2]III_SAV-Details_NB'!AC291))</f>
        <v>0</v>
      </c>
      <c r="J285" s="282"/>
      <c r="K285" s="282"/>
      <c r="L285" s="282"/>
      <c r="M285" s="282"/>
      <c r="N285" s="282"/>
      <c r="O285" s="282"/>
      <c r="P285" s="52">
        <f t="shared" si="147"/>
        <v>0</v>
      </c>
      <c r="Q285" s="60"/>
      <c r="R285" s="53">
        <f t="shared" si="153"/>
        <v>0</v>
      </c>
      <c r="S285" s="59"/>
      <c r="T285" s="61"/>
      <c r="U285" s="342" t="str">
        <f t="shared" si="157"/>
        <v>k.A.</v>
      </c>
      <c r="V285" s="343" t="str">
        <f t="shared" si="154"/>
        <v>k.A.</v>
      </c>
      <c r="W285" s="343" t="str">
        <f>IFERROR(IF(OR($D285="",$E285=0,con_Ende=0),"k.A.",IF(VLOOKUP($D285,rng_ND,5,0)="Nein",VLOOKUP($D285,rng_ND,2,FALSE),MIN(VLOOKUP($D285,rng_ND,2,FALSE),A_Stammdaten!$B$19-D_SAV!$E285+1))),"k.A.")</f>
        <v>k.A.</v>
      </c>
      <c r="X285" s="343" t="str">
        <f t="shared" si="155"/>
        <v>k.A.</v>
      </c>
      <c r="Y285" s="62"/>
      <c r="Z285" s="48">
        <f t="shared" si="156"/>
        <v>0</v>
      </c>
      <c r="AA285" s="457"/>
      <c r="AB285" s="55">
        <f t="shared" si="148"/>
        <v>0</v>
      </c>
      <c r="AC285" s="55">
        <f>IF(A_Stammdaten!$B$25="ja",D_SAV!AA285,D_SAV!AB285)</f>
        <v>0</v>
      </c>
      <c r="AD285" s="478">
        <f>IF(AC285=0,0,IF(U285-(con_EOGJahr-D_SAV!E285)&lt;=0,AC285,AC285/V285))</f>
        <v>0</v>
      </c>
      <c r="AE285" s="478">
        <f>IFERROR(IF(AND(VLOOKUP(D285,rng_ND,5,FALSE)="Ja",D_SAV!T285="degressiv"),D_SAV!AC285*Y285/100,0),0)</f>
        <v>0</v>
      </c>
      <c r="AF285" s="55">
        <f>IFERROR(IF(VLOOKUP(D285,rng_ND,5,FALSE)="Ja",MAX(D_SAV!AD285:AE285),D_SAV!AD285),0)</f>
        <v>0</v>
      </c>
      <c r="AG285" s="55">
        <f t="shared" si="149"/>
        <v>0</v>
      </c>
      <c r="AH285" s="55">
        <f t="shared" si="150"/>
        <v>0</v>
      </c>
      <c r="AI285" s="55">
        <f t="shared" si="151"/>
        <v>0</v>
      </c>
      <c r="AJ285" s="55">
        <f t="shared" si="152"/>
        <v>0</v>
      </c>
      <c r="AK285" s="55">
        <f t="shared" si="143"/>
        <v>0</v>
      </c>
      <c r="AL285" s="55">
        <f t="shared" si="144"/>
        <v>0</v>
      </c>
      <c r="AM285" s="55">
        <f t="shared" si="145"/>
        <v>0</v>
      </c>
    </row>
    <row r="286" spans="1:39" x14ac:dyDescent="0.25">
      <c r="A286" s="47">
        <v>282</v>
      </c>
      <c r="B286" s="358" t="str">
        <f>IF(AND(E286&lt;&gt;0,D286&lt;&gt;0,F286&lt;&gt;0),IF(C286&lt;&gt;0,CONCATENATE(C286,"-AGr",VLOOKUP(D286,Listen!$A$2:$G$45,7,FALSE),"-",E286,"-",F286,),CONCATENATE("AGr",VLOOKUP(D286,Listen!$A$2:$G$45,7,FALSE),"-",E286,"-",F286)),"keine vollständige ID")</f>
        <v>keine vollständige ID</v>
      </c>
      <c r="C286" s="438">
        <f>'[2]III_SAV-Details_NB'!B292</f>
        <v>0</v>
      </c>
      <c r="D286" s="438">
        <f>'[2]III_SAV-Details_NB'!C292</f>
        <v>0</v>
      </c>
      <c r="E286" s="359">
        <f>'[2]III_SAV-Details_NB'!D292</f>
        <v>0</v>
      </c>
      <c r="F286" s="490"/>
      <c r="G286" s="281">
        <f>'[2]III_SAV-Details_NB'!X292</f>
        <v>0</v>
      </c>
      <c r="H286" s="281">
        <f t="shared" si="146"/>
        <v>0</v>
      </c>
      <c r="I286" s="281">
        <f>IF(con_EOGJahr=2025,'[2]III_SAV-Details_NB'!AA292,IF(con_EOGJahr=2026,'[2]III_SAV-Details_NB'!AB292,'[2]III_SAV-Details_NB'!AC292))</f>
        <v>0</v>
      </c>
      <c r="J286" s="282"/>
      <c r="K286" s="282"/>
      <c r="L286" s="282"/>
      <c r="M286" s="282"/>
      <c r="N286" s="282"/>
      <c r="O286" s="282"/>
      <c r="P286" s="52">
        <f t="shared" si="147"/>
        <v>0</v>
      </c>
      <c r="Q286" s="60"/>
      <c r="R286" s="53">
        <f t="shared" si="153"/>
        <v>0</v>
      </c>
      <c r="S286" s="59"/>
      <c r="T286" s="61"/>
      <c r="U286" s="342" t="str">
        <f t="shared" si="157"/>
        <v>k.A.</v>
      </c>
      <c r="V286" s="343" t="str">
        <f t="shared" si="154"/>
        <v>k.A.</v>
      </c>
      <c r="W286" s="343" t="str">
        <f>IFERROR(IF(OR($D286="",$E286=0,con_Ende=0),"k.A.",IF(VLOOKUP($D286,rng_ND,5,0)="Nein",VLOOKUP($D286,rng_ND,2,FALSE),MIN(VLOOKUP($D286,rng_ND,2,FALSE),A_Stammdaten!$B$19-D_SAV!$E286+1))),"k.A.")</f>
        <v>k.A.</v>
      </c>
      <c r="X286" s="343" t="str">
        <f t="shared" si="155"/>
        <v>k.A.</v>
      </c>
      <c r="Y286" s="62"/>
      <c r="Z286" s="48">
        <f t="shared" si="156"/>
        <v>0</v>
      </c>
      <c r="AA286" s="457"/>
      <c r="AB286" s="55">
        <f t="shared" si="148"/>
        <v>0</v>
      </c>
      <c r="AC286" s="55">
        <f>IF(A_Stammdaten!$B$25="ja",D_SAV!AA286,D_SAV!AB286)</f>
        <v>0</v>
      </c>
      <c r="AD286" s="478">
        <f>IF(AC286=0,0,IF(U286-(con_EOGJahr-D_SAV!E286)&lt;=0,AC286,AC286/V286))</f>
        <v>0</v>
      </c>
      <c r="AE286" s="478">
        <f>IFERROR(IF(AND(VLOOKUP(D286,rng_ND,5,FALSE)="Ja",D_SAV!T286="degressiv"),D_SAV!AC286*Y286/100,0),0)</f>
        <v>0</v>
      </c>
      <c r="AF286" s="55">
        <f>IFERROR(IF(VLOOKUP(D286,rng_ND,5,FALSE)="Ja",MAX(D_SAV!AD286:AE286),D_SAV!AD286),0)</f>
        <v>0</v>
      </c>
      <c r="AG286" s="55">
        <f t="shared" si="149"/>
        <v>0</v>
      </c>
      <c r="AH286" s="55">
        <f t="shared" si="150"/>
        <v>0</v>
      </c>
      <c r="AI286" s="55">
        <f t="shared" si="151"/>
        <v>0</v>
      </c>
      <c r="AJ286" s="55">
        <f t="shared" si="152"/>
        <v>0</v>
      </c>
      <c r="AK286" s="55">
        <f t="shared" si="143"/>
        <v>0</v>
      </c>
      <c r="AL286" s="55">
        <f t="shared" si="144"/>
        <v>0</v>
      </c>
      <c r="AM286" s="55">
        <f t="shared" si="145"/>
        <v>0</v>
      </c>
    </row>
    <row r="287" spans="1:39" x14ac:dyDescent="0.25">
      <c r="A287" s="47">
        <v>283</v>
      </c>
      <c r="B287" s="358" t="str">
        <f>IF(AND(E287&lt;&gt;0,D287&lt;&gt;0,F287&lt;&gt;0),IF(C287&lt;&gt;0,CONCATENATE(C287,"-AGr",VLOOKUP(D287,Listen!$A$2:$G$45,7,FALSE),"-",E287,"-",F287,),CONCATENATE("AGr",VLOOKUP(D287,Listen!$A$2:$G$45,7,FALSE),"-",E287,"-",F287)),"keine vollständige ID")</f>
        <v>keine vollständige ID</v>
      </c>
      <c r="C287" s="438">
        <f>'[2]III_SAV-Details_NB'!B293</f>
        <v>0</v>
      </c>
      <c r="D287" s="438">
        <f>'[2]III_SAV-Details_NB'!C293</f>
        <v>0</v>
      </c>
      <c r="E287" s="359">
        <f>'[2]III_SAV-Details_NB'!D293</f>
        <v>0</v>
      </c>
      <c r="F287" s="490"/>
      <c r="G287" s="281">
        <f>'[2]III_SAV-Details_NB'!X293</f>
        <v>0</v>
      </c>
      <c r="H287" s="281">
        <f t="shared" si="146"/>
        <v>0</v>
      </c>
      <c r="I287" s="281">
        <f>IF(con_EOGJahr=2025,'[2]III_SAV-Details_NB'!AA293,IF(con_EOGJahr=2026,'[2]III_SAV-Details_NB'!AB293,'[2]III_SAV-Details_NB'!AC293))</f>
        <v>0</v>
      </c>
      <c r="J287" s="282"/>
      <c r="K287" s="282"/>
      <c r="L287" s="282"/>
      <c r="M287" s="282"/>
      <c r="N287" s="282"/>
      <c r="O287" s="282"/>
      <c r="P287" s="52">
        <f t="shared" si="147"/>
        <v>0</v>
      </c>
      <c r="Q287" s="60"/>
      <c r="R287" s="53">
        <f t="shared" si="153"/>
        <v>0</v>
      </c>
      <c r="S287" s="59"/>
      <c r="T287" s="61"/>
      <c r="U287" s="342" t="str">
        <f t="shared" si="157"/>
        <v>k.A.</v>
      </c>
      <c r="V287" s="343" t="str">
        <f t="shared" si="154"/>
        <v>k.A.</v>
      </c>
      <c r="W287" s="343" t="str">
        <f>IFERROR(IF(OR($D287="",$E287=0,con_Ende=0),"k.A.",IF(VLOOKUP($D287,rng_ND,5,0)="Nein",VLOOKUP($D287,rng_ND,2,FALSE),MIN(VLOOKUP($D287,rng_ND,2,FALSE),A_Stammdaten!$B$19-D_SAV!$E287+1))),"k.A.")</f>
        <v>k.A.</v>
      </c>
      <c r="X287" s="343" t="str">
        <f t="shared" si="155"/>
        <v>k.A.</v>
      </c>
      <c r="Y287" s="62"/>
      <c r="Z287" s="48">
        <f t="shared" si="156"/>
        <v>0</v>
      </c>
      <c r="AA287" s="457"/>
      <c r="AB287" s="55">
        <f t="shared" si="148"/>
        <v>0</v>
      </c>
      <c r="AC287" s="55">
        <f>IF(A_Stammdaten!$B$25="ja",D_SAV!AA287,D_SAV!AB287)</f>
        <v>0</v>
      </c>
      <c r="AD287" s="478">
        <f>IF(AC287=0,0,IF(U287-(con_EOGJahr-D_SAV!E287)&lt;=0,AC287,AC287/V287))</f>
        <v>0</v>
      </c>
      <c r="AE287" s="478">
        <f>IFERROR(IF(AND(VLOOKUP(D287,rng_ND,5,FALSE)="Ja",D_SAV!T287="degressiv"),D_SAV!AC287*Y287/100,0),0)</f>
        <v>0</v>
      </c>
      <c r="AF287" s="55">
        <f>IFERROR(IF(VLOOKUP(D287,rng_ND,5,FALSE)="Ja",MAX(D_SAV!AD287:AE287),D_SAV!AD287),0)</f>
        <v>0</v>
      </c>
      <c r="AG287" s="55">
        <f t="shared" si="149"/>
        <v>0</v>
      </c>
      <c r="AH287" s="55">
        <f t="shared" si="150"/>
        <v>0</v>
      </c>
      <c r="AI287" s="55">
        <f t="shared" si="151"/>
        <v>0</v>
      </c>
      <c r="AJ287" s="55">
        <f t="shared" si="152"/>
        <v>0</v>
      </c>
      <c r="AK287" s="55">
        <f t="shared" si="143"/>
        <v>0</v>
      </c>
      <c r="AL287" s="55">
        <f t="shared" si="144"/>
        <v>0</v>
      </c>
      <c r="AM287" s="55">
        <f t="shared" si="145"/>
        <v>0</v>
      </c>
    </row>
    <row r="288" spans="1:39" x14ac:dyDescent="0.25">
      <c r="A288" s="47">
        <v>284</v>
      </c>
      <c r="B288" s="358" t="str">
        <f>IF(AND(E288&lt;&gt;0,D288&lt;&gt;0,F288&lt;&gt;0),IF(C288&lt;&gt;0,CONCATENATE(C288,"-AGr",VLOOKUP(D288,Listen!$A$2:$G$45,7,FALSE),"-",E288,"-",F288,),CONCATENATE("AGr",VLOOKUP(D288,Listen!$A$2:$G$45,7,FALSE),"-",E288,"-",F288)),"keine vollständige ID")</f>
        <v>keine vollständige ID</v>
      </c>
      <c r="C288" s="438">
        <f>'[2]III_SAV-Details_NB'!B294</f>
        <v>0</v>
      </c>
      <c r="D288" s="438">
        <f>'[2]III_SAV-Details_NB'!C294</f>
        <v>0</v>
      </c>
      <c r="E288" s="359">
        <f>'[2]III_SAV-Details_NB'!D294</f>
        <v>0</v>
      </c>
      <c r="F288" s="490"/>
      <c r="G288" s="281">
        <f>'[2]III_SAV-Details_NB'!X294</f>
        <v>0</v>
      </c>
      <c r="H288" s="281">
        <f t="shared" si="146"/>
        <v>0</v>
      </c>
      <c r="I288" s="281">
        <f>IF(con_EOGJahr=2025,'[2]III_SAV-Details_NB'!AA294,IF(con_EOGJahr=2026,'[2]III_SAV-Details_NB'!AB294,'[2]III_SAV-Details_NB'!AC294))</f>
        <v>0</v>
      </c>
      <c r="J288" s="282"/>
      <c r="K288" s="282"/>
      <c r="L288" s="282"/>
      <c r="M288" s="282"/>
      <c r="N288" s="282"/>
      <c r="O288" s="282"/>
      <c r="P288" s="52">
        <f t="shared" si="147"/>
        <v>0</v>
      </c>
      <c r="Q288" s="60"/>
      <c r="R288" s="53">
        <f t="shared" si="153"/>
        <v>0</v>
      </c>
      <c r="S288" s="59"/>
      <c r="T288" s="61"/>
      <c r="U288" s="342" t="str">
        <f t="shared" si="157"/>
        <v>k.A.</v>
      </c>
      <c r="V288" s="343" t="str">
        <f t="shared" si="154"/>
        <v>k.A.</v>
      </c>
      <c r="W288" s="343" t="str">
        <f>IFERROR(IF(OR($D288="",$E288=0,con_Ende=0),"k.A.",IF(VLOOKUP($D288,rng_ND,5,0)="Nein",VLOOKUP($D288,rng_ND,2,FALSE),MIN(VLOOKUP($D288,rng_ND,2,FALSE),A_Stammdaten!$B$19-D_SAV!$E288+1))),"k.A.")</f>
        <v>k.A.</v>
      </c>
      <c r="X288" s="343" t="str">
        <f t="shared" si="155"/>
        <v>k.A.</v>
      </c>
      <c r="Y288" s="62"/>
      <c r="Z288" s="48">
        <f t="shared" si="156"/>
        <v>0</v>
      </c>
      <c r="AA288" s="457"/>
      <c r="AB288" s="55">
        <f t="shared" si="148"/>
        <v>0</v>
      </c>
      <c r="AC288" s="55">
        <f>IF(A_Stammdaten!$B$25="ja",D_SAV!AA288,D_SAV!AB288)</f>
        <v>0</v>
      </c>
      <c r="AD288" s="478">
        <f>IF(AC288=0,0,IF(U288-(con_EOGJahr-D_SAV!E288)&lt;=0,AC288,AC288/V288))</f>
        <v>0</v>
      </c>
      <c r="AE288" s="478">
        <f>IFERROR(IF(AND(VLOOKUP(D288,rng_ND,5,FALSE)="Ja",D_SAV!T288="degressiv"),D_SAV!AC288*Y288/100,0),0)</f>
        <v>0</v>
      </c>
      <c r="AF288" s="55">
        <f>IFERROR(IF(VLOOKUP(D288,rng_ND,5,FALSE)="Ja",MAX(D_SAV!AD288:AE288),D_SAV!AD288),0)</f>
        <v>0</v>
      </c>
      <c r="AG288" s="55">
        <f t="shared" si="149"/>
        <v>0</v>
      </c>
      <c r="AH288" s="55">
        <f t="shared" si="150"/>
        <v>0</v>
      </c>
      <c r="AI288" s="55">
        <f t="shared" si="151"/>
        <v>0</v>
      </c>
      <c r="AJ288" s="55">
        <f t="shared" si="152"/>
        <v>0</v>
      </c>
      <c r="AK288" s="55">
        <f t="shared" si="143"/>
        <v>0</v>
      </c>
      <c r="AL288" s="55">
        <f t="shared" si="144"/>
        <v>0</v>
      </c>
      <c r="AM288" s="55">
        <f t="shared" si="145"/>
        <v>0</v>
      </c>
    </row>
    <row r="289" spans="1:39" x14ac:dyDescent="0.25">
      <c r="A289" s="47">
        <v>285</v>
      </c>
      <c r="B289" s="358" t="str">
        <f>IF(AND(E289&lt;&gt;0,D289&lt;&gt;0,F289&lt;&gt;0),IF(C289&lt;&gt;0,CONCATENATE(C289,"-AGr",VLOOKUP(D289,Listen!$A$2:$G$45,7,FALSE),"-",E289,"-",F289,),CONCATENATE("AGr",VLOOKUP(D289,Listen!$A$2:$G$45,7,FALSE),"-",E289,"-",F289)),"keine vollständige ID")</f>
        <v>keine vollständige ID</v>
      </c>
      <c r="C289" s="438">
        <f>'[2]III_SAV-Details_NB'!B295</f>
        <v>0</v>
      </c>
      <c r="D289" s="438">
        <f>'[2]III_SAV-Details_NB'!C295</f>
        <v>0</v>
      </c>
      <c r="E289" s="359">
        <f>'[2]III_SAV-Details_NB'!D295</f>
        <v>0</v>
      </c>
      <c r="F289" s="490"/>
      <c r="G289" s="281">
        <f>'[2]III_SAV-Details_NB'!X295</f>
        <v>0</v>
      </c>
      <c r="H289" s="281">
        <f t="shared" si="146"/>
        <v>0</v>
      </c>
      <c r="I289" s="281">
        <f>IF(con_EOGJahr=2025,'[2]III_SAV-Details_NB'!AA295,IF(con_EOGJahr=2026,'[2]III_SAV-Details_NB'!AB295,'[2]III_SAV-Details_NB'!AC295))</f>
        <v>0</v>
      </c>
      <c r="J289" s="282"/>
      <c r="K289" s="282"/>
      <c r="L289" s="282"/>
      <c r="M289" s="282"/>
      <c r="N289" s="282"/>
      <c r="O289" s="282"/>
      <c r="P289" s="52">
        <f t="shared" si="147"/>
        <v>0</v>
      </c>
      <c r="Q289" s="60"/>
      <c r="R289" s="53">
        <f t="shared" si="153"/>
        <v>0</v>
      </c>
      <c r="S289" s="59"/>
      <c r="T289" s="61"/>
      <c r="U289" s="342" t="str">
        <f t="shared" si="157"/>
        <v>k.A.</v>
      </c>
      <c r="V289" s="343" t="str">
        <f t="shared" si="154"/>
        <v>k.A.</v>
      </c>
      <c r="W289" s="343" t="str">
        <f>IFERROR(IF(OR($D289="",$E289=0,con_Ende=0),"k.A.",IF(VLOOKUP($D289,rng_ND,5,0)="Nein",VLOOKUP($D289,rng_ND,2,FALSE),MIN(VLOOKUP($D289,rng_ND,2,FALSE),A_Stammdaten!$B$19-D_SAV!$E289+1))),"k.A.")</f>
        <v>k.A.</v>
      </c>
      <c r="X289" s="343" t="str">
        <f t="shared" si="155"/>
        <v>k.A.</v>
      </c>
      <c r="Y289" s="62"/>
      <c r="Z289" s="48">
        <f t="shared" si="156"/>
        <v>0</v>
      </c>
      <c r="AA289" s="457"/>
      <c r="AB289" s="55">
        <f t="shared" si="148"/>
        <v>0</v>
      </c>
      <c r="AC289" s="55">
        <f>IF(A_Stammdaten!$B$25="ja",D_SAV!AA289,D_SAV!AB289)</f>
        <v>0</v>
      </c>
      <c r="AD289" s="478">
        <f>IF(AC289=0,0,IF(U289-(con_EOGJahr-D_SAV!E289)&lt;=0,AC289,AC289/V289))</f>
        <v>0</v>
      </c>
      <c r="AE289" s="478">
        <f>IFERROR(IF(AND(VLOOKUP(D289,rng_ND,5,FALSE)="Ja",D_SAV!T289="degressiv"),D_SAV!AC289*Y289/100,0),0)</f>
        <v>0</v>
      </c>
      <c r="AF289" s="55">
        <f>IFERROR(IF(VLOOKUP(D289,rng_ND,5,FALSE)="Ja",MAX(D_SAV!AD289:AE289),D_SAV!AD289),0)</f>
        <v>0</v>
      </c>
      <c r="AG289" s="55">
        <f t="shared" si="149"/>
        <v>0</v>
      </c>
      <c r="AH289" s="55">
        <f t="shared" si="150"/>
        <v>0</v>
      </c>
      <c r="AI289" s="55">
        <f t="shared" si="151"/>
        <v>0</v>
      </c>
      <c r="AJ289" s="55">
        <f t="shared" si="152"/>
        <v>0</v>
      </c>
      <c r="AK289" s="55">
        <f t="shared" si="143"/>
        <v>0</v>
      </c>
      <c r="AL289" s="55">
        <f t="shared" si="144"/>
        <v>0</v>
      </c>
      <c r="AM289" s="55">
        <f t="shared" si="145"/>
        <v>0</v>
      </c>
    </row>
    <row r="290" spans="1:39" x14ac:dyDescent="0.25">
      <c r="A290" s="47">
        <v>286</v>
      </c>
      <c r="B290" s="358" t="str">
        <f>IF(AND(E290&lt;&gt;0,D290&lt;&gt;0,F290&lt;&gt;0),IF(C290&lt;&gt;0,CONCATENATE(C290,"-AGr",VLOOKUP(D290,Listen!$A$2:$G$45,7,FALSE),"-",E290,"-",F290,),CONCATENATE("AGr",VLOOKUP(D290,Listen!$A$2:$G$45,7,FALSE),"-",E290,"-",F290)),"keine vollständige ID")</f>
        <v>keine vollständige ID</v>
      </c>
      <c r="C290" s="438">
        <f>'[2]III_SAV-Details_NB'!B296</f>
        <v>0</v>
      </c>
      <c r="D290" s="438">
        <f>'[2]III_SAV-Details_NB'!C296</f>
        <v>0</v>
      </c>
      <c r="E290" s="359">
        <f>'[2]III_SAV-Details_NB'!D296</f>
        <v>0</v>
      </c>
      <c r="F290" s="490"/>
      <c r="G290" s="281">
        <f>'[2]III_SAV-Details_NB'!X296</f>
        <v>0</v>
      </c>
      <c r="H290" s="281">
        <f t="shared" si="146"/>
        <v>0</v>
      </c>
      <c r="I290" s="281">
        <f>IF(con_EOGJahr=2025,'[2]III_SAV-Details_NB'!AA296,IF(con_EOGJahr=2026,'[2]III_SAV-Details_NB'!AB296,'[2]III_SAV-Details_NB'!AC296))</f>
        <v>0</v>
      </c>
      <c r="J290" s="282"/>
      <c r="K290" s="282"/>
      <c r="L290" s="282"/>
      <c r="M290" s="282"/>
      <c r="N290" s="282"/>
      <c r="O290" s="282"/>
      <c r="P290" s="52">
        <f t="shared" si="147"/>
        <v>0</v>
      </c>
      <c r="Q290" s="60"/>
      <c r="R290" s="53">
        <f t="shared" si="153"/>
        <v>0</v>
      </c>
      <c r="S290" s="59"/>
      <c r="T290" s="61"/>
      <c r="U290" s="342" t="str">
        <f t="shared" si="157"/>
        <v>k.A.</v>
      </c>
      <c r="V290" s="343" t="str">
        <f t="shared" si="154"/>
        <v>k.A.</v>
      </c>
      <c r="W290" s="343" t="str">
        <f>IFERROR(IF(OR($D290="",$E290=0,con_Ende=0),"k.A.",IF(VLOOKUP($D290,rng_ND,5,0)="Nein",VLOOKUP($D290,rng_ND,2,FALSE),MIN(VLOOKUP($D290,rng_ND,2,FALSE),A_Stammdaten!$B$19-D_SAV!$E290+1))),"k.A.")</f>
        <v>k.A.</v>
      </c>
      <c r="X290" s="343" t="str">
        <f t="shared" si="155"/>
        <v>k.A.</v>
      </c>
      <c r="Y290" s="62"/>
      <c r="Z290" s="48">
        <f t="shared" si="156"/>
        <v>0</v>
      </c>
      <c r="AA290" s="457"/>
      <c r="AB290" s="55">
        <f t="shared" si="148"/>
        <v>0</v>
      </c>
      <c r="AC290" s="55">
        <f>IF(A_Stammdaten!$B$25="ja",D_SAV!AA290,D_SAV!AB290)</f>
        <v>0</v>
      </c>
      <c r="AD290" s="478">
        <f>IF(AC290=0,0,IF(U290-(con_EOGJahr-D_SAV!E290)&lt;=0,AC290,AC290/V290))</f>
        <v>0</v>
      </c>
      <c r="AE290" s="478">
        <f>IFERROR(IF(AND(VLOOKUP(D290,rng_ND,5,FALSE)="Ja",D_SAV!T290="degressiv"),D_SAV!AC290*Y290/100,0),0)</f>
        <v>0</v>
      </c>
      <c r="AF290" s="55">
        <f>IFERROR(IF(VLOOKUP(D290,rng_ND,5,FALSE)="Ja",MAX(D_SAV!AD290:AE290),D_SAV!AD290),0)</f>
        <v>0</v>
      </c>
      <c r="AG290" s="55">
        <f t="shared" si="149"/>
        <v>0</v>
      </c>
      <c r="AH290" s="55">
        <f t="shared" si="150"/>
        <v>0</v>
      </c>
      <c r="AI290" s="55">
        <f t="shared" si="151"/>
        <v>0</v>
      </c>
      <c r="AJ290" s="55">
        <f t="shared" si="152"/>
        <v>0</v>
      </c>
      <c r="AK290" s="55">
        <f t="shared" si="143"/>
        <v>0</v>
      </c>
      <c r="AL290" s="55">
        <f t="shared" si="144"/>
        <v>0</v>
      </c>
      <c r="AM290" s="55">
        <f t="shared" si="145"/>
        <v>0</v>
      </c>
    </row>
    <row r="291" spans="1:39" x14ac:dyDescent="0.25">
      <c r="A291" s="47">
        <v>287</v>
      </c>
      <c r="B291" s="358" t="str">
        <f>IF(AND(E291&lt;&gt;0,D291&lt;&gt;0,F291&lt;&gt;0),IF(C291&lt;&gt;0,CONCATENATE(C291,"-AGr",VLOOKUP(D291,Listen!$A$2:$G$45,7,FALSE),"-",E291,"-",F291,),CONCATENATE("AGr",VLOOKUP(D291,Listen!$A$2:$G$45,7,FALSE),"-",E291,"-",F291)),"keine vollständige ID")</f>
        <v>keine vollständige ID</v>
      </c>
      <c r="C291" s="438">
        <f>'[2]III_SAV-Details_NB'!B297</f>
        <v>0</v>
      </c>
      <c r="D291" s="438">
        <f>'[2]III_SAV-Details_NB'!C297</f>
        <v>0</v>
      </c>
      <c r="E291" s="359">
        <f>'[2]III_SAV-Details_NB'!D297</f>
        <v>0</v>
      </c>
      <c r="F291" s="490"/>
      <c r="G291" s="281">
        <f>'[2]III_SAV-Details_NB'!X297</f>
        <v>0</v>
      </c>
      <c r="H291" s="281">
        <f t="shared" si="146"/>
        <v>0</v>
      </c>
      <c r="I291" s="281">
        <f>IF(con_EOGJahr=2025,'[2]III_SAV-Details_NB'!AA297,IF(con_EOGJahr=2026,'[2]III_SAV-Details_NB'!AB297,'[2]III_SAV-Details_NB'!AC297))</f>
        <v>0</v>
      </c>
      <c r="J291" s="282"/>
      <c r="K291" s="282"/>
      <c r="L291" s="282"/>
      <c r="M291" s="282"/>
      <c r="N291" s="282"/>
      <c r="O291" s="282"/>
      <c r="P291" s="52">
        <f t="shared" si="147"/>
        <v>0</v>
      </c>
      <c r="Q291" s="60"/>
      <c r="R291" s="53">
        <f t="shared" si="153"/>
        <v>0</v>
      </c>
      <c r="S291" s="59"/>
      <c r="T291" s="61"/>
      <c r="U291" s="342" t="str">
        <f t="shared" si="157"/>
        <v>k.A.</v>
      </c>
      <c r="V291" s="343" t="str">
        <f t="shared" si="154"/>
        <v>k.A.</v>
      </c>
      <c r="W291" s="343" t="str">
        <f>IFERROR(IF(OR($D291="",$E291=0,con_Ende=0),"k.A.",IF(VLOOKUP($D291,rng_ND,5,0)="Nein",VLOOKUP($D291,rng_ND,2,FALSE),MIN(VLOOKUP($D291,rng_ND,2,FALSE),A_Stammdaten!$B$19-D_SAV!$E291+1))),"k.A.")</f>
        <v>k.A.</v>
      </c>
      <c r="X291" s="343" t="str">
        <f t="shared" si="155"/>
        <v>k.A.</v>
      </c>
      <c r="Y291" s="62"/>
      <c r="Z291" s="48">
        <f t="shared" si="156"/>
        <v>0</v>
      </c>
      <c r="AA291" s="457"/>
      <c r="AB291" s="55">
        <f t="shared" si="148"/>
        <v>0</v>
      </c>
      <c r="AC291" s="55">
        <f>IF(A_Stammdaten!$B$25="ja",D_SAV!AA291,D_SAV!AB291)</f>
        <v>0</v>
      </c>
      <c r="AD291" s="478">
        <f>IF(AC291=0,0,IF(U291-(con_EOGJahr-D_SAV!E291)&lt;=0,AC291,AC291/V291))</f>
        <v>0</v>
      </c>
      <c r="AE291" s="478">
        <f>IFERROR(IF(AND(VLOOKUP(D291,rng_ND,5,FALSE)="Ja",D_SAV!T291="degressiv"),D_SAV!AC291*Y291/100,0),0)</f>
        <v>0</v>
      </c>
      <c r="AF291" s="55">
        <f>IFERROR(IF(VLOOKUP(D291,rng_ND,5,FALSE)="Ja",MAX(D_SAV!AD291:AE291),D_SAV!AD291),0)</f>
        <v>0</v>
      </c>
      <c r="AG291" s="55">
        <f t="shared" si="149"/>
        <v>0</v>
      </c>
      <c r="AH291" s="55">
        <f t="shared" si="150"/>
        <v>0</v>
      </c>
      <c r="AI291" s="55">
        <f t="shared" si="151"/>
        <v>0</v>
      </c>
      <c r="AJ291" s="55">
        <f t="shared" si="152"/>
        <v>0</v>
      </c>
      <c r="AK291" s="55">
        <f t="shared" si="143"/>
        <v>0</v>
      </c>
      <c r="AL291" s="55">
        <f t="shared" si="144"/>
        <v>0</v>
      </c>
      <c r="AM291" s="55">
        <f t="shared" si="145"/>
        <v>0</v>
      </c>
    </row>
    <row r="292" spans="1:39" x14ac:dyDescent="0.25">
      <c r="A292" s="47">
        <v>288</v>
      </c>
      <c r="B292" s="358" t="str">
        <f>IF(AND(E292&lt;&gt;0,D292&lt;&gt;0,F292&lt;&gt;0),IF(C292&lt;&gt;0,CONCATENATE(C292,"-AGr",VLOOKUP(D292,Listen!$A$2:$G$45,7,FALSE),"-",E292,"-",F292,),CONCATENATE("AGr",VLOOKUP(D292,Listen!$A$2:$G$45,7,FALSE),"-",E292,"-",F292)),"keine vollständige ID")</f>
        <v>keine vollständige ID</v>
      </c>
      <c r="C292" s="438">
        <f>'[2]III_SAV-Details_NB'!B298</f>
        <v>0</v>
      </c>
      <c r="D292" s="438">
        <f>'[2]III_SAV-Details_NB'!C298</f>
        <v>0</v>
      </c>
      <c r="E292" s="359">
        <f>'[2]III_SAV-Details_NB'!D298</f>
        <v>0</v>
      </c>
      <c r="F292" s="490"/>
      <c r="G292" s="281">
        <f>'[2]III_SAV-Details_NB'!X298</f>
        <v>0</v>
      </c>
      <c r="H292" s="281">
        <f t="shared" si="146"/>
        <v>0</v>
      </c>
      <c r="I292" s="281">
        <f>IF(con_EOGJahr=2025,'[2]III_SAV-Details_NB'!AA298,IF(con_EOGJahr=2026,'[2]III_SAV-Details_NB'!AB298,'[2]III_SAV-Details_NB'!AC298))</f>
        <v>0</v>
      </c>
      <c r="J292" s="282"/>
      <c r="K292" s="282"/>
      <c r="L292" s="282"/>
      <c r="M292" s="282"/>
      <c r="N292" s="282"/>
      <c r="O292" s="282"/>
      <c r="P292" s="52">
        <f t="shared" si="147"/>
        <v>0</v>
      </c>
      <c r="Q292" s="60"/>
      <c r="R292" s="53">
        <f t="shared" si="153"/>
        <v>0</v>
      </c>
      <c r="S292" s="59"/>
      <c r="T292" s="61"/>
      <c r="U292" s="342" t="str">
        <f t="shared" si="157"/>
        <v>k.A.</v>
      </c>
      <c r="V292" s="343" t="str">
        <f t="shared" si="154"/>
        <v>k.A.</v>
      </c>
      <c r="W292" s="343" t="str">
        <f>IFERROR(IF(OR($D292="",$E292=0,con_Ende=0),"k.A.",IF(VLOOKUP($D292,rng_ND,5,0)="Nein",VLOOKUP($D292,rng_ND,2,FALSE),MIN(VLOOKUP($D292,rng_ND,2,FALSE),A_Stammdaten!$B$19-D_SAV!$E292+1))),"k.A.")</f>
        <v>k.A.</v>
      </c>
      <c r="X292" s="343" t="str">
        <f t="shared" si="155"/>
        <v>k.A.</v>
      </c>
      <c r="Y292" s="62"/>
      <c r="Z292" s="48">
        <f t="shared" si="156"/>
        <v>0</v>
      </c>
      <c r="AA292" s="457"/>
      <c r="AB292" s="55">
        <f t="shared" si="148"/>
        <v>0</v>
      </c>
      <c r="AC292" s="55">
        <f>IF(A_Stammdaten!$B$25="ja",D_SAV!AA292,D_SAV!AB292)</f>
        <v>0</v>
      </c>
      <c r="AD292" s="478">
        <f>IF(AC292=0,0,IF(U292-(con_EOGJahr-D_SAV!E292)&lt;=0,AC292,AC292/V292))</f>
        <v>0</v>
      </c>
      <c r="AE292" s="478">
        <f>IFERROR(IF(AND(VLOOKUP(D292,rng_ND,5,FALSE)="Ja",D_SAV!T292="degressiv"),D_SAV!AC292*Y292/100,0),0)</f>
        <v>0</v>
      </c>
      <c r="AF292" s="55">
        <f>IFERROR(IF(VLOOKUP(D292,rng_ND,5,FALSE)="Ja",MAX(D_SAV!AD292:AE292),D_SAV!AD292),0)</f>
        <v>0</v>
      </c>
      <c r="AG292" s="55">
        <f t="shared" si="149"/>
        <v>0</v>
      </c>
      <c r="AH292" s="55">
        <f t="shared" si="150"/>
        <v>0</v>
      </c>
      <c r="AI292" s="55">
        <f t="shared" si="151"/>
        <v>0</v>
      </c>
      <c r="AJ292" s="55">
        <f t="shared" si="152"/>
        <v>0</v>
      </c>
      <c r="AK292" s="55">
        <f t="shared" si="143"/>
        <v>0</v>
      </c>
      <c r="AL292" s="55">
        <f t="shared" si="144"/>
        <v>0</v>
      </c>
      <c r="AM292" s="55">
        <f t="shared" si="145"/>
        <v>0</v>
      </c>
    </row>
    <row r="293" spans="1:39" x14ac:dyDescent="0.25">
      <c r="A293" s="47">
        <v>289</v>
      </c>
      <c r="B293" s="358" t="str">
        <f>IF(AND(E293&lt;&gt;0,D293&lt;&gt;0,F293&lt;&gt;0),IF(C293&lt;&gt;0,CONCATENATE(C293,"-AGr",VLOOKUP(D293,Listen!$A$2:$G$45,7,FALSE),"-",E293,"-",F293,),CONCATENATE("AGr",VLOOKUP(D293,Listen!$A$2:$G$45,7,FALSE),"-",E293,"-",F293)),"keine vollständige ID")</f>
        <v>keine vollständige ID</v>
      </c>
      <c r="C293" s="438">
        <f>'[2]III_SAV-Details_NB'!B299</f>
        <v>0</v>
      </c>
      <c r="D293" s="438">
        <f>'[2]III_SAV-Details_NB'!C299</f>
        <v>0</v>
      </c>
      <c r="E293" s="359">
        <f>'[2]III_SAV-Details_NB'!D299</f>
        <v>0</v>
      </c>
      <c r="F293" s="490"/>
      <c r="G293" s="281">
        <f>'[2]III_SAV-Details_NB'!X299</f>
        <v>0</v>
      </c>
      <c r="H293" s="281">
        <f t="shared" si="146"/>
        <v>0</v>
      </c>
      <c r="I293" s="281">
        <f>IF(con_EOGJahr=2025,'[2]III_SAV-Details_NB'!AA299,IF(con_EOGJahr=2026,'[2]III_SAV-Details_NB'!AB299,'[2]III_SAV-Details_NB'!AC299))</f>
        <v>0</v>
      </c>
      <c r="J293" s="282"/>
      <c r="K293" s="282"/>
      <c r="L293" s="282"/>
      <c r="M293" s="282"/>
      <c r="N293" s="282"/>
      <c r="O293" s="282"/>
      <c r="P293" s="52">
        <f t="shared" si="147"/>
        <v>0</v>
      </c>
      <c r="Q293" s="60"/>
      <c r="R293" s="53">
        <f t="shared" si="153"/>
        <v>0</v>
      </c>
      <c r="S293" s="59"/>
      <c r="T293" s="61"/>
      <c r="U293" s="342" t="str">
        <f t="shared" si="157"/>
        <v>k.A.</v>
      </c>
      <c r="V293" s="343" t="str">
        <f t="shared" si="154"/>
        <v>k.A.</v>
      </c>
      <c r="W293" s="343" t="str">
        <f>IFERROR(IF(OR($D293="",$E293=0,con_Ende=0),"k.A.",IF(VLOOKUP($D293,rng_ND,5,0)="Nein",VLOOKUP($D293,rng_ND,2,FALSE),MIN(VLOOKUP($D293,rng_ND,2,FALSE),A_Stammdaten!$B$19-D_SAV!$E293+1))),"k.A.")</f>
        <v>k.A.</v>
      </c>
      <c r="X293" s="343" t="str">
        <f t="shared" si="155"/>
        <v>k.A.</v>
      </c>
      <c r="Y293" s="62"/>
      <c r="Z293" s="48">
        <f t="shared" si="156"/>
        <v>0</v>
      </c>
      <c r="AA293" s="457"/>
      <c r="AB293" s="55">
        <f t="shared" si="148"/>
        <v>0</v>
      </c>
      <c r="AC293" s="55">
        <f>IF(A_Stammdaten!$B$25="ja",D_SAV!AA293,D_SAV!AB293)</f>
        <v>0</v>
      </c>
      <c r="AD293" s="478">
        <f>IF(AC293=0,0,IF(U293-(con_EOGJahr-D_SAV!E293)&lt;=0,AC293,AC293/V293))</f>
        <v>0</v>
      </c>
      <c r="AE293" s="478">
        <f>IFERROR(IF(AND(VLOOKUP(D293,rng_ND,5,FALSE)="Ja",D_SAV!T293="degressiv"),D_SAV!AC293*Y293/100,0),0)</f>
        <v>0</v>
      </c>
      <c r="AF293" s="55">
        <f>IFERROR(IF(VLOOKUP(D293,rng_ND,5,FALSE)="Ja",MAX(D_SAV!AD293:AE293),D_SAV!AD293),0)</f>
        <v>0</v>
      </c>
      <c r="AG293" s="55">
        <f t="shared" si="149"/>
        <v>0</v>
      </c>
      <c r="AH293" s="55">
        <f t="shared" si="150"/>
        <v>0</v>
      </c>
      <c r="AI293" s="55">
        <f t="shared" si="151"/>
        <v>0</v>
      </c>
      <c r="AJ293" s="55">
        <f t="shared" si="152"/>
        <v>0</v>
      </c>
      <c r="AK293" s="55">
        <f t="shared" si="143"/>
        <v>0</v>
      </c>
      <c r="AL293" s="55">
        <f t="shared" si="144"/>
        <v>0</v>
      </c>
      <c r="AM293" s="55">
        <f t="shared" si="145"/>
        <v>0</v>
      </c>
    </row>
    <row r="294" spans="1:39" x14ac:dyDescent="0.25">
      <c r="A294" s="47">
        <v>290</v>
      </c>
      <c r="B294" s="358" t="str">
        <f>IF(AND(E294&lt;&gt;0,D294&lt;&gt;0,F294&lt;&gt;0),IF(C294&lt;&gt;0,CONCATENATE(C294,"-AGr",VLOOKUP(D294,Listen!$A$2:$G$45,7,FALSE),"-",E294,"-",F294,),CONCATENATE("AGr",VLOOKUP(D294,Listen!$A$2:$G$45,7,FALSE),"-",E294,"-",F294)),"keine vollständige ID")</f>
        <v>keine vollständige ID</v>
      </c>
      <c r="C294" s="438">
        <f>'[2]III_SAV-Details_NB'!B300</f>
        <v>0</v>
      </c>
      <c r="D294" s="438">
        <f>'[2]III_SAV-Details_NB'!C300</f>
        <v>0</v>
      </c>
      <c r="E294" s="359">
        <f>'[2]III_SAV-Details_NB'!D300</f>
        <v>0</v>
      </c>
      <c r="F294" s="490"/>
      <c r="G294" s="281">
        <f>'[2]III_SAV-Details_NB'!X300</f>
        <v>0</v>
      </c>
      <c r="H294" s="281">
        <f t="shared" si="146"/>
        <v>0</v>
      </c>
      <c r="I294" s="281">
        <f>IF(con_EOGJahr=2025,'[2]III_SAV-Details_NB'!AA300,IF(con_EOGJahr=2026,'[2]III_SAV-Details_NB'!AB300,'[2]III_SAV-Details_NB'!AC300))</f>
        <v>0</v>
      </c>
      <c r="J294" s="282"/>
      <c r="K294" s="282"/>
      <c r="L294" s="282"/>
      <c r="M294" s="282"/>
      <c r="N294" s="282"/>
      <c r="O294" s="282"/>
      <c r="P294" s="52">
        <f t="shared" si="147"/>
        <v>0</v>
      </c>
      <c r="Q294" s="60"/>
      <c r="R294" s="53">
        <f t="shared" si="153"/>
        <v>0</v>
      </c>
      <c r="S294" s="59"/>
      <c r="T294" s="61"/>
      <c r="U294" s="342" t="str">
        <f t="shared" si="157"/>
        <v>k.A.</v>
      </c>
      <c r="V294" s="343" t="str">
        <f t="shared" si="154"/>
        <v>k.A.</v>
      </c>
      <c r="W294" s="343" t="str">
        <f>IFERROR(IF(OR($D294="",$E294=0,con_Ende=0),"k.A.",IF(VLOOKUP($D294,rng_ND,5,0)="Nein",VLOOKUP($D294,rng_ND,2,FALSE),MIN(VLOOKUP($D294,rng_ND,2,FALSE),A_Stammdaten!$B$19-D_SAV!$E294+1))),"k.A.")</f>
        <v>k.A.</v>
      </c>
      <c r="X294" s="343" t="str">
        <f t="shared" si="155"/>
        <v>k.A.</v>
      </c>
      <c r="Y294" s="62"/>
      <c r="Z294" s="48">
        <f t="shared" si="156"/>
        <v>0</v>
      </c>
      <c r="AA294" s="457"/>
      <c r="AB294" s="55">
        <f t="shared" si="148"/>
        <v>0</v>
      </c>
      <c r="AC294" s="55">
        <f>IF(A_Stammdaten!$B$25="ja",D_SAV!AA294,D_SAV!AB294)</f>
        <v>0</v>
      </c>
      <c r="AD294" s="478">
        <f>IF(AC294=0,0,IF(U294-(con_EOGJahr-D_SAV!E294)&lt;=0,AC294,AC294/V294))</f>
        <v>0</v>
      </c>
      <c r="AE294" s="478">
        <f>IFERROR(IF(AND(VLOOKUP(D294,rng_ND,5,FALSE)="Ja",D_SAV!T294="degressiv"),D_SAV!AC294*Y294/100,0),0)</f>
        <v>0</v>
      </c>
      <c r="AF294" s="55">
        <f>IFERROR(IF(VLOOKUP(D294,rng_ND,5,FALSE)="Ja",MAX(D_SAV!AD294:AE294),D_SAV!AD294),0)</f>
        <v>0</v>
      </c>
      <c r="AG294" s="55">
        <f t="shared" si="149"/>
        <v>0</v>
      </c>
      <c r="AH294" s="55">
        <f t="shared" si="150"/>
        <v>0</v>
      </c>
      <c r="AI294" s="55">
        <f t="shared" si="151"/>
        <v>0</v>
      </c>
      <c r="AJ294" s="55">
        <f t="shared" si="152"/>
        <v>0</v>
      </c>
      <c r="AK294" s="55">
        <f t="shared" si="143"/>
        <v>0</v>
      </c>
      <c r="AL294" s="55">
        <f t="shared" si="144"/>
        <v>0</v>
      </c>
      <c r="AM294" s="55">
        <f t="shared" si="145"/>
        <v>0</v>
      </c>
    </row>
    <row r="295" spans="1:39" x14ac:dyDescent="0.25">
      <c r="A295" s="47">
        <v>291</v>
      </c>
      <c r="B295" s="358" t="str">
        <f>IF(AND(E295&lt;&gt;0,D295&lt;&gt;0,F295&lt;&gt;0),IF(C295&lt;&gt;0,CONCATENATE(C295,"-AGr",VLOOKUP(D295,Listen!$A$2:$G$45,7,FALSE),"-",E295,"-",F295,),CONCATENATE("AGr",VLOOKUP(D295,Listen!$A$2:$G$45,7,FALSE),"-",E295,"-",F295)),"keine vollständige ID")</f>
        <v>keine vollständige ID</v>
      </c>
      <c r="C295" s="438">
        <f>'[2]III_SAV-Details_NB'!B301</f>
        <v>0</v>
      </c>
      <c r="D295" s="438">
        <f>'[2]III_SAV-Details_NB'!C301</f>
        <v>0</v>
      </c>
      <c r="E295" s="359">
        <f>'[2]III_SAV-Details_NB'!D301</f>
        <v>0</v>
      </c>
      <c r="F295" s="490"/>
      <c r="G295" s="281">
        <f>'[2]III_SAV-Details_NB'!X301</f>
        <v>0</v>
      </c>
      <c r="H295" s="281">
        <f t="shared" si="146"/>
        <v>0</v>
      </c>
      <c r="I295" s="281">
        <f>IF(con_EOGJahr=2025,'[2]III_SAV-Details_NB'!AA301,IF(con_EOGJahr=2026,'[2]III_SAV-Details_NB'!AB301,'[2]III_SAV-Details_NB'!AC301))</f>
        <v>0</v>
      </c>
      <c r="J295" s="282"/>
      <c r="K295" s="282"/>
      <c r="L295" s="282"/>
      <c r="M295" s="282"/>
      <c r="N295" s="282"/>
      <c r="O295" s="282"/>
      <c r="P295" s="52">
        <f t="shared" si="147"/>
        <v>0</v>
      </c>
      <c r="Q295" s="60"/>
      <c r="R295" s="53">
        <f t="shared" si="153"/>
        <v>0</v>
      </c>
      <c r="S295" s="59"/>
      <c r="T295" s="61"/>
      <c r="U295" s="342" t="str">
        <f t="shared" si="157"/>
        <v>k.A.</v>
      </c>
      <c r="V295" s="343" t="str">
        <f t="shared" si="154"/>
        <v>k.A.</v>
      </c>
      <c r="W295" s="343" t="str">
        <f>IFERROR(IF(OR($D295="",$E295=0,con_Ende=0),"k.A.",IF(VLOOKUP($D295,rng_ND,5,0)="Nein",VLOOKUP($D295,rng_ND,2,FALSE),MIN(VLOOKUP($D295,rng_ND,2,FALSE),A_Stammdaten!$B$19-D_SAV!$E295+1))),"k.A.")</f>
        <v>k.A.</v>
      </c>
      <c r="X295" s="343" t="str">
        <f t="shared" si="155"/>
        <v>k.A.</v>
      </c>
      <c r="Y295" s="62"/>
      <c r="Z295" s="48">
        <f t="shared" si="156"/>
        <v>0</v>
      </c>
      <c r="AA295" s="457"/>
      <c r="AB295" s="55">
        <f t="shared" si="148"/>
        <v>0</v>
      </c>
      <c r="AC295" s="55">
        <f>IF(A_Stammdaten!$B$25="ja",D_SAV!AA295,D_SAV!AB295)</f>
        <v>0</v>
      </c>
      <c r="AD295" s="478">
        <f>IF(AC295=0,0,IF(U295-(con_EOGJahr-D_SAV!E295)&lt;=0,AC295,AC295/V295))</f>
        <v>0</v>
      </c>
      <c r="AE295" s="478">
        <f>IFERROR(IF(AND(VLOOKUP(D295,rng_ND,5,FALSE)="Ja",D_SAV!T295="degressiv"),D_SAV!AC295*Y295/100,0),0)</f>
        <v>0</v>
      </c>
      <c r="AF295" s="55">
        <f>IFERROR(IF(VLOOKUP(D295,rng_ND,5,FALSE)="Ja",MAX(D_SAV!AD295:AE295),D_SAV!AD295),0)</f>
        <v>0</v>
      </c>
      <c r="AG295" s="55">
        <f t="shared" si="149"/>
        <v>0</v>
      </c>
      <c r="AH295" s="55">
        <f t="shared" si="150"/>
        <v>0</v>
      </c>
      <c r="AI295" s="55">
        <f t="shared" si="151"/>
        <v>0</v>
      </c>
      <c r="AJ295" s="55">
        <f t="shared" si="152"/>
        <v>0</v>
      </c>
      <c r="AK295" s="55">
        <f t="shared" si="143"/>
        <v>0</v>
      </c>
      <c r="AL295" s="55">
        <f t="shared" si="144"/>
        <v>0</v>
      </c>
      <c r="AM295" s="55">
        <f t="shared" si="145"/>
        <v>0</v>
      </c>
    </row>
    <row r="296" spans="1:39" x14ac:dyDescent="0.25">
      <c r="A296" s="47">
        <v>292</v>
      </c>
      <c r="B296" s="358" t="str">
        <f>IF(AND(E296&lt;&gt;0,D296&lt;&gt;0,F296&lt;&gt;0),IF(C296&lt;&gt;0,CONCATENATE(C296,"-AGr",VLOOKUP(D296,Listen!$A$2:$G$45,7,FALSE),"-",E296,"-",F296,),CONCATENATE("AGr",VLOOKUP(D296,Listen!$A$2:$G$45,7,FALSE),"-",E296,"-",F296)),"keine vollständige ID")</f>
        <v>keine vollständige ID</v>
      </c>
      <c r="C296" s="438">
        <f>'[2]III_SAV-Details_NB'!B302</f>
        <v>0</v>
      </c>
      <c r="D296" s="438">
        <f>'[2]III_SAV-Details_NB'!C302</f>
        <v>0</v>
      </c>
      <c r="E296" s="359">
        <f>'[2]III_SAV-Details_NB'!D302</f>
        <v>0</v>
      </c>
      <c r="F296" s="490"/>
      <c r="G296" s="281">
        <f>'[2]III_SAV-Details_NB'!X302</f>
        <v>0</v>
      </c>
      <c r="H296" s="281">
        <f t="shared" si="146"/>
        <v>0</v>
      </c>
      <c r="I296" s="281">
        <f>IF(con_EOGJahr=2025,'[2]III_SAV-Details_NB'!AA302,IF(con_EOGJahr=2026,'[2]III_SAV-Details_NB'!AB302,'[2]III_SAV-Details_NB'!AC302))</f>
        <v>0</v>
      </c>
      <c r="J296" s="282"/>
      <c r="K296" s="282"/>
      <c r="L296" s="282"/>
      <c r="M296" s="282"/>
      <c r="N296" s="282"/>
      <c r="O296" s="282"/>
      <c r="P296" s="52">
        <f t="shared" si="147"/>
        <v>0</v>
      </c>
      <c r="Q296" s="60"/>
      <c r="R296" s="53">
        <f t="shared" si="153"/>
        <v>0</v>
      </c>
      <c r="S296" s="59"/>
      <c r="T296" s="61"/>
      <c r="U296" s="342" t="str">
        <f t="shared" si="157"/>
        <v>k.A.</v>
      </c>
      <c r="V296" s="343" t="str">
        <f t="shared" si="154"/>
        <v>k.A.</v>
      </c>
      <c r="W296" s="343" t="str">
        <f>IFERROR(IF(OR($D296="",$E296=0,con_Ende=0),"k.A.",IF(VLOOKUP($D296,rng_ND,5,0)="Nein",VLOOKUP($D296,rng_ND,2,FALSE),MIN(VLOOKUP($D296,rng_ND,2,FALSE),A_Stammdaten!$B$19-D_SAV!$E296+1))),"k.A.")</f>
        <v>k.A.</v>
      </c>
      <c r="X296" s="343" t="str">
        <f t="shared" si="155"/>
        <v>k.A.</v>
      </c>
      <c r="Y296" s="62"/>
      <c r="Z296" s="48">
        <f t="shared" si="156"/>
        <v>0</v>
      </c>
      <c r="AA296" s="457"/>
      <c r="AB296" s="55">
        <f t="shared" si="148"/>
        <v>0</v>
      </c>
      <c r="AC296" s="55">
        <f>IF(A_Stammdaten!$B$25="ja",D_SAV!AA296,D_SAV!AB296)</f>
        <v>0</v>
      </c>
      <c r="AD296" s="478">
        <f>IF(AC296=0,0,IF(U296-(con_EOGJahr-D_SAV!E296)&lt;=0,AC296,AC296/V296))</f>
        <v>0</v>
      </c>
      <c r="AE296" s="478">
        <f>IFERROR(IF(AND(VLOOKUP(D296,rng_ND,5,FALSE)="Ja",D_SAV!T296="degressiv"),D_SAV!AC296*Y296/100,0),0)</f>
        <v>0</v>
      </c>
      <c r="AF296" s="55">
        <f>IFERROR(IF(VLOOKUP(D296,rng_ND,5,FALSE)="Ja",MAX(D_SAV!AD296:AE296),D_SAV!AD296),0)</f>
        <v>0</v>
      </c>
      <c r="AG296" s="55">
        <f t="shared" si="149"/>
        <v>0</v>
      </c>
      <c r="AH296" s="55">
        <f t="shared" si="150"/>
        <v>0</v>
      </c>
      <c r="AI296" s="55">
        <f t="shared" si="151"/>
        <v>0</v>
      </c>
      <c r="AJ296" s="55">
        <f t="shared" si="152"/>
        <v>0</v>
      </c>
      <c r="AK296" s="55">
        <f t="shared" si="143"/>
        <v>0</v>
      </c>
      <c r="AL296" s="55">
        <f t="shared" si="144"/>
        <v>0</v>
      </c>
      <c r="AM296" s="55">
        <f t="shared" si="145"/>
        <v>0</v>
      </c>
    </row>
    <row r="297" spans="1:39" x14ac:dyDescent="0.25">
      <c r="A297" s="47">
        <v>293</v>
      </c>
      <c r="B297" s="358" t="str">
        <f>IF(AND(E297&lt;&gt;0,D297&lt;&gt;0,F297&lt;&gt;0),IF(C297&lt;&gt;0,CONCATENATE(C297,"-AGr",VLOOKUP(D297,Listen!$A$2:$G$45,7,FALSE),"-",E297,"-",F297,),CONCATENATE("AGr",VLOOKUP(D297,Listen!$A$2:$G$45,7,FALSE),"-",E297,"-",F297)),"keine vollständige ID")</f>
        <v>keine vollständige ID</v>
      </c>
      <c r="C297" s="438">
        <f>'[2]III_SAV-Details_NB'!B303</f>
        <v>0</v>
      </c>
      <c r="D297" s="438">
        <f>'[2]III_SAV-Details_NB'!C303</f>
        <v>0</v>
      </c>
      <c r="E297" s="359">
        <f>'[2]III_SAV-Details_NB'!D303</f>
        <v>0</v>
      </c>
      <c r="F297" s="490"/>
      <c r="G297" s="281">
        <f>'[2]III_SAV-Details_NB'!X303</f>
        <v>0</v>
      </c>
      <c r="H297" s="281">
        <f t="shared" si="146"/>
        <v>0</v>
      </c>
      <c r="I297" s="281">
        <f>IF(con_EOGJahr=2025,'[2]III_SAV-Details_NB'!AA303,IF(con_EOGJahr=2026,'[2]III_SAV-Details_NB'!AB303,'[2]III_SAV-Details_NB'!AC303))</f>
        <v>0</v>
      </c>
      <c r="J297" s="282"/>
      <c r="K297" s="282"/>
      <c r="L297" s="282"/>
      <c r="M297" s="282"/>
      <c r="N297" s="282"/>
      <c r="O297" s="282"/>
      <c r="P297" s="52">
        <f t="shared" si="147"/>
        <v>0</v>
      </c>
      <c r="Q297" s="60"/>
      <c r="R297" s="53">
        <f t="shared" si="153"/>
        <v>0</v>
      </c>
      <c r="S297" s="59"/>
      <c r="T297" s="61"/>
      <c r="U297" s="342" t="str">
        <f t="shared" si="157"/>
        <v>k.A.</v>
      </c>
      <c r="V297" s="343" t="str">
        <f t="shared" si="154"/>
        <v>k.A.</v>
      </c>
      <c r="W297" s="343" t="str">
        <f>IFERROR(IF(OR($D297="",$E297=0,con_Ende=0),"k.A.",IF(VLOOKUP($D297,rng_ND,5,0)="Nein",VLOOKUP($D297,rng_ND,2,FALSE),MIN(VLOOKUP($D297,rng_ND,2,FALSE),A_Stammdaten!$B$19-D_SAV!$E297+1))),"k.A.")</f>
        <v>k.A.</v>
      </c>
      <c r="X297" s="343" t="str">
        <f t="shared" si="155"/>
        <v>k.A.</v>
      </c>
      <c r="Y297" s="62"/>
      <c r="Z297" s="48">
        <f t="shared" si="156"/>
        <v>0</v>
      </c>
      <c r="AA297" s="457"/>
      <c r="AB297" s="55">
        <f t="shared" si="148"/>
        <v>0</v>
      </c>
      <c r="AC297" s="55">
        <f>IF(A_Stammdaten!$B$25="ja",D_SAV!AA297,D_SAV!AB297)</f>
        <v>0</v>
      </c>
      <c r="AD297" s="478">
        <f>IF(AC297=0,0,IF(U297-(con_EOGJahr-D_SAV!E297)&lt;=0,AC297,AC297/V297))</f>
        <v>0</v>
      </c>
      <c r="AE297" s="478">
        <f>IFERROR(IF(AND(VLOOKUP(D297,rng_ND,5,FALSE)="Ja",D_SAV!T297="degressiv"),D_SAV!AC297*Y297/100,0),0)</f>
        <v>0</v>
      </c>
      <c r="AF297" s="55">
        <f>IFERROR(IF(VLOOKUP(D297,rng_ND,5,FALSE)="Ja",MAX(D_SAV!AD297:AE297),D_SAV!AD297),0)</f>
        <v>0</v>
      </c>
      <c r="AG297" s="55">
        <f t="shared" si="149"/>
        <v>0</v>
      </c>
      <c r="AH297" s="55">
        <f t="shared" si="150"/>
        <v>0</v>
      </c>
      <c r="AI297" s="55">
        <f t="shared" si="151"/>
        <v>0</v>
      </c>
      <c r="AJ297" s="55">
        <f t="shared" si="152"/>
        <v>0</v>
      </c>
      <c r="AK297" s="55">
        <f t="shared" si="143"/>
        <v>0</v>
      </c>
      <c r="AL297" s="55">
        <f t="shared" si="144"/>
        <v>0</v>
      </c>
      <c r="AM297" s="55">
        <f t="shared" si="145"/>
        <v>0</v>
      </c>
    </row>
    <row r="298" spans="1:39" x14ac:dyDescent="0.25">
      <c r="A298" s="47">
        <v>294</v>
      </c>
      <c r="B298" s="358" t="str">
        <f>IF(AND(E298&lt;&gt;0,D298&lt;&gt;0,F298&lt;&gt;0),IF(C298&lt;&gt;0,CONCATENATE(C298,"-AGr",VLOOKUP(D298,Listen!$A$2:$G$45,7,FALSE),"-",E298,"-",F298,),CONCATENATE("AGr",VLOOKUP(D298,Listen!$A$2:$G$45,7,FALSE),"-",E298,"-",F298)),"keine vollständige ID")</f>
        <v>keine vollständige ID</v>
      </c>
      <c r="C298" s="438">
        <f>'[2]III_SAV-Details_NB'!B304</f>
        <v>0</v>
      </c>
      <c r="D298" s="438">
        <f>'[2]III_SAV-Details_NB'!C304</f>
        <v>0</v>
      </c>
      <c r="E298" s="359">
        <f>'[2]III_SAV-Details_NB'!D304</f>
        <v>0</v>
      </c>
      <c r="F298" s="490"/>
      <c r="G298" s="281">
        <f>'[2]III_SAV-Details_NB'!X304</f>
        <v>0</v>
      </c>
      <c r="H298" s="281">
        <f t="shared" si="146"/>
        <v>0</v>
      </c>
      <c r="I298" s="281">
        <f>IF(con_EOGJahr=2025,'[2]III_SAV-Details_NB'!AA304,IF(con_EOGJahr=2026,'[2]III_SAV-Details_NB'!AB304,'[2]III_SAV-Details_NB'!AC304))</f>
        <v>0</v>
      </c>
      <c r="J298" s="282"/>
      <c r="K298" s="282"/>
      <c r="L298" s="282"/>
      <c r="M298" s="282"/>
      <c r="N298" s="282"/>
      <c r="O298" s="282"/>
      <c r="P298" s="52">
        <f t="shared" si="147"/>
        <v>0</v>
      </c>
      <c r="Q298" s="60"/>
      <c r="R298" s="53">
        <f t="shared" si="153"/>
        <v>0</v>
      </c>
      <c r="S298" s="59"/>
      <c r="T298" s="61"/>
      <c r="U298" s="342" t="str">
        <f t="shared" si="157"/>
        <v>k.A.</v>
      </c>
      <c r="V298" s="343" t="str">
        <f t="shared" si="154"/>
        <v>k.A.</v>
      </c>
      <c r="W298" s="343" t="str">
        <f>IFERROR(IF(OR($D298="",$E298=0,con_Ende=0),"k.A.",IF(VLOOKUP($D298,rng_ND,5,0)="Nein",VLOOKUP($D298,rng_ND,2,FALSE),MIN(VLOOKUP($D298,rng_ND,2,FALSE),A_Stammdaten!$B$19-D_SAV!$E298+1))),"k.A.")</f>
        <v>k.A.</v>
      </c>
      <c r="X298" s="343" t="str">
        <f t="shared" si="155"/>
        <v>k.A.</v>
      </c>
      <c r="Y298" s="62"/>
      <c r="Z298" s="48">
        <f t="shared" si="156"/>
        <v>0</v>
      </c>
      <c r="AA298" s="457"/>
      <c r="AB298" s="55">
        <f t="shared" si="148"/>
        <v>0</v>
      </c>
      <c r="AC298" s="55">
        <f>IF(A_Stammdaten!$B$25="ja",D_SAV!AA298,D_SAV!AB298)</f>
        <v>0</v>
      </c>
      <c r="AD298" s="478">
        <f>IF(AC298=0,0,IF(U298-(con_EOGJahr-D_SAV!E298)&lt;=0,AC298,AC298/V298))</f>
        <v>0</v>
      </c>
      <c r="AE298" s="478">
        <f>IFERROR(IF(AND(VLOOKUP(D298,rng_ND,5,FALSE)="Ja",D_SAV!T298="degressiv"),D_SAV!AC298*Y298/100,0),0)</f>
        <v>0</v>
      </c>
      <c r="AF298" s="55">
        <f>IFERROR(IF(VLOOKUP(D298,rng_ND,5,FALSE)="Ja",MAX(D_SAV!AD298:AE298),D_SAV!AD298),0)</f>
        <v>0</v>
      </c>
      <c r="AG298" s="55">
        <f t="shared" si="149"/>
        <v>0</v>
      </c>
      <c r="AH298" s="55">
        <f t="shared" si="150"/>
        <v>0</v>
      </c>
      <c r="AI298" s="55">
        <f t="shared" si="151"/>
        <v>0</v>
      </c>
      <c r="AJ298" s="55">
        <f t="shared" si="152"/>
        <v>0</v>
      </c>
      <c r="AK298" s="55">
        <f t="shared" si="143"/>
        <v>0</v>
      </c>
      <c r="AL298" s="55">
        <f t="shared" si="144"/>
        <v>0</v>
      </c>
      <c r="AM298" s="55">
        <f t="shared" si="145"/>
        <v>0</v>
      </c>
    </row>
    <row r="299" spans="1:39" x14ac:dyDescent="0.25">
      <c r="A299" s="47">
        <v>295</v>
      </c>
      <c r="B299" s="358" t="str">
        <f>IF(AND(E299&lt;&gt;0,D299&lt;&gt;0,F299&lt;&gt;0),IF(C299&lt;&gt;0,CONCATENATE(C299,"-AGr",VLOOKUP(D299,Listen!$A$2:$G$45,7,FALSE),"-",E299,"-",F299,),CONCATENATE("AGr",VLOOKUP(D299,Listen!$A$2:$G$45,7,FALSE),"-",E299,"-",F299)),"keine vollständige ID")</f>
        <v>keine vollständige ID</v>
      </c>
      <c r="C299" s="438">
        <f>'[2]III_SAV-Details_NB'!B305</f>
        <v>0</v>
      </c>
      <c r="D299" s="438">
        <f>'[2]III_SAV-Details_NB'!C305</f>
        <v>0</v>
      </c>
      <c r="E299" s="359">
        <f>'[2]III_SAV-Details_NB'!D305</f>
        <v>0</v>
      </c>
      <c r="F299" s="490"/>
      <c r="G299" s="281">
        <f>'[2]III_SAV-Details_NB'!X305</f>
        <v>0</v>
      </c>
      <c r="H299" s="281">
        <f t="shared" si="146"/>
        <v>0</v>
      </c>
      <c r="I299" s="281">
        <f>IF(con_EOGJahr=2025,'[2]III_SAV-Details_NB'!AA305,IF(con_EOGJahr=2026,'[2]III_SAV-Details_NB'!AB305,'[2]III_SAV-Details_NB'!AC305))</f>
        <v>0</v>
      </c>
      <c r="J299" s="282"/>
      <c r="K299" s="282"/>
      <c r="L299" s="282"/>
      <c r="M299" s="282"/>
      <c r="N299" s="282"/>
      <c r="O299" s="282"/>
      <c r="P299" s="52">
        <f t="shared" si="147"/>
        <v>0</v>
      </c>
      <c r="Q299" s="60"/>
      <c r="R299" s="53">
        <f t="shared" si="153"/>
        <v>0</v>
      </c>
      <c r="S299" s="59"/>
      <c r="T299" s="61"/>
      <c r="U299" s="342" t="str">
        <f t="shared" si="157"/>
        <v>k.A.</v>
      </c>
      <c r="V299" s="343" t="str">
        <f t="shared" si="154"/>
        <v>k.A.</v>
      </c>
      <c r="W299" s="343" t="str">
        <f>IFERROR(IF(OR($D299="",$E299=0,con_Ende=0),"k.A.",IF(VLOOKUP($D299,rng_ND,5,0)="Nein",VLOOKUP($D299,rng_ND,2,FALSE),MIN(VLOOKUP($D299,rng_ND,2,FALSE),A_Stammdaten!$B$19-D_SAV!$E299+1))),"k.A.")</f>
        <v>k.A.</v>
      </c>
      <c r="X299" s="343" t="str">
        <f t="shared" si="155"/>
        <v>k.A.</v>
      </c>
      <c r="Y299" s="62"/>
      <c r="Z299" s="48">
        <f t="shared" si="156"/>
        <v>0</v>
      </c>
      <c r="AA299" s="457"/>
      <c r="AB299" s="55">
        <f t="shared" si="148"/>
        <v>0</v>
      </c>
      <c r="AC299" s="55">
        <f>IF(A_Stammdaten!$B$25="ja",D_SAV!AA299,D_SAV!AB299)</f>
        <v>0</v>
      </c>
      <c r="AD299" s="478">
        <f>IF(AC299=0,0,IF(U299-(con_EOGJahr-D_SAV!E299)&lt;=0,AC299,AC299/V299))</f>
        <v>0</v>
      </c>
      <c r="AE299" s="478">
        <f>IFERROR(IF(AND(VLOOKUP(D299,rng_ND,5,FALSE)="Ja",D_SAV!T299="degressiv"),D_SAV!AC299*Y299/100,0),0)</f>
        <v>0</v>
      </c>
      <c r="AF299" s="55">
        <f>IFERROR(IF(VLOOKUP(D299,rng_ND,5,FALSE)="Ja",MAX(D_SAV!AD299:AE299),D_SAV!AD299),0)</f>
        <v>0</v>
      </c>
      <c r="AG299" s="55">
        <f t="shared" si="149"/>
        <v>0</v>
      </c>
      <c r="AH299" s="55">
        <f t="shared" si="150"/>
        <v>0</v>
      </c>
      <c r="AI299" s="55">
        <f t="shared" si="151"/>
        <v>0</v>
      </c>
      <c r="AJ299" s="55">
        <f t="shared" si="152"/>
        <v>0</v>
      </c>
      <c r="AK299" s="55">
        <f t="shared" si="143"/>
        <v>0</v>
      </c>
      <c r="AL299" s="55">
        <f t="shared" si="144"/>
        <v>0</v>
      </c>
      <c r="AM299" s="55">
        <f t="shared" si="145"/>
        <v>0</v>
      </c>
    </row>
    <row r="300" spans="1:39" x14ac:dyDescent="0.25">
      <c r="A300" s="47">
        <v>296</v>
      </c>
      <c r="B300" s="358" t="str">
        <f>IF(AND(E300&lt;&gt;0,D300&lt;&gt;0,F300&lt;&gt;0),IF(C300&lt;&gt;0,CONCATENATE(C300,"-AGr",VLOOKUP(D300,Listen!$A$2:$G$45,7,FALSE),"-",E300,"-",F300,),CONCATENATE("AGr",VLOOKUP(D300,Listen!$A$2:$G$45,7,FALSE),"-",E300,"-",F300)),"keine vollständige ID")</f>
        <v>keine vollständige ID</v>
      </c>
      <c r="C300" s="438">
        <f>'[2]III_SAV-Details_NB'!B306</f>
        <v>0</v>
      </c>
      <c r="D300" s="438">
        <f>'[2]III_SAV-Details_NB'!C306</f>
        <v>0</v>
      </c>
      <c r="E300" s="359">
        <f>'[2]III_SAV-Details_NB'!D306</f>
        <v>0</v>
      </c>
      <c r="F300" s="490"/>
      <c r="G300" s="281">
        <f>'[2]III_SAV-Details_NB'!X306</f>
        <v>0</v>
      </c>
      <c r="H300" s="281">
        <f t="shared" si="146"/>
        <v>0</v>
      </c>
      <c r="I300" s="281">
        <f>IF(con_EOGJahr=2025,'[2]III_SAV-Details_NB'!AA306,IF(con_EOGJahr=2026,'[2]III_SAV-Details_NB'!AB306,'[2]III_SAV-Details_NB'!AC306))</f>
        <v>0</v>
      </c>
      <c r="J300" s="282"/>
      <c r="K300" s="282"/>
      <c r="L300" s="282"/>
      <c r="M300" s="282"/>
      <c r="N300" s="282"/>
      <c r="O300" s="282"/>
      <c r="P300" s="52">
        <f t="shared" si="147"/>
        <v>0</v>
      </c>
      <c r="Q300" s="60"/>
      <c r="R300" s="53">
        <f t="shared" si="153"/>
        <v>0</v>
      </c>
      <c r="S300" s="59"/>
      <c r="T300" s="61"/>
      <c r="U300" s="342" t="str">
        <f t="shared" si="157"/>
        <v>k.A.</v>
      </c>
      <c r="V300" s="343" t="str">
        <f t="shared" si="154"/>
        <v>k.A.</v>
      </c>
      <c r="W300" s="343" t="str">
        <f>IFERROR(IF(OR($D300="",$E300=0,con_Ende=0),"k.A.",IF(VLOOKUP($D300,rng_ND,5,0)="Nein",VLOOKUP($D300,rng_ND,2,FALSE),MIN(VLOOKUP($D300,rng_ND,2,FALSE),A_Stammdaten!$B$19-D_SAV!$E300+1))),"k.A.")</f>
        <v>k.A.</v>
      </c>
      <c r="X300" s="343" t="str">
        <f t="shared" si="155"/>
        <v>k.A.</v>
      </c>
      <c r="Y300" s="62"/>
      <c r="Z300" s="48">
        <f t="shared" si="156"/>
        <v>0</v>
      </c>
      <c r="AA300" s="457"/>
      <c r="AB300" s="55">
        <f t="shared" si="148"/>
        <v>0</v>
      </c>
      <c r="AC300" s="55">
        <f>IF(A_Stammdaten!$B$25="ja",D_SAV!AA300,D_SAV!AB300)</f>
        <v>0</v>
      </c>
      <c r="AD300" s="478">
        <f>IF(AC300=0,0,IF(U300-(con_EOGJahr-D_SAV!E300)&lt;=0,AC300,AC300/V300))</f>
        <v>0</v>
      </c>
      <c r="AE300" s="478">
        <f>IFERROR(IF(AND(VLOOKUP(D300,rng_ND,5,FALSE)="Ja",D_SAV!T300="degressiv"),D_SAV!AC300*Y300/100,0),0)</f>
        <v>0</v>
      </c>
      <c r="AF300" s="55">
        <f>IFERROR(IF(VLOOKUP(D300,rng_ND,5,FALSE)="Ja",MAX(D_SAV!AD300:AE300),D_SAV!AD300),0)</f>
        <v>0</v>
      </c>
      <c r="AG300" s="55">
        <f t="shared" si="149"/>
        <v>0</v>
      </c>
      <c r="AH300" s="55">
        <f t="shared" si="150"/>
        <v>0</v>
      </c>
      <c r="AI300" s="55">
        <f t="shared" si="151"/>
        <v>0</v>
      </c>
      <c r="AJ300" s="55">
        <f t="shared" si="152"/>
        <v>0</v>
      </c>
      <c r="AK300" s="55">
        <f t="shared" si="143"/>
        <v>0</v>
      </c>
      <c r="AL300" s="55">
        <f t="shared" si="144"/>
        <v>0</v>
      </c>
      <c r="AM300" s="55">
        <f t="shared" si="145"/>
        <v>0</v>
      </c>
    </row>
    <row r="301" spans="1:39" x14ac:dyDescent="0.25">
      <c r="A301" s="47">
        <v>297</v>
      </c>
      <c r="B301" s="358" t="str">
        <f>IF(AND(E301&lt;&gt;0,D301&lt;&gt;0,F301&lt;&gt;0),IF(C301&lt;&gt;0,CONCATENATE(C301,"-AGr",VLOOKUP(D301,Listen!$A$2:$G$45,7,FALSE),"-",E301,"-",F301,),CONCATENATE("AGr",VLOOKUP(D301,Listen!$A$2:$G$45,7,FALSE),"-",E301,"-",F301)),"keine vollständige ID")</f>
        <v>keine vollständige ID</v>
      </c>
      <c r="C301" s="438">
        <f>'[2]III_SAV-Details_NB'!B307</f>
        <v>0</v>
      </c>
      <c r="D301" s="438">
        <f>'[2]III_SAV-Details_NB'!C307</f>
        <v>0</v>
      </c>
      <c r="E301" s="359">
        <f>'[2]III_SAV-Details_NB'!D307</f>
        <v>0</v>
      </c>
      <c r="F301" s="490"/>
      <c r="G301" s="281">
        <f>'[2]III_SAV-Details_NB'!X307</f>
        <v>0</v>
      </c>
      <c r="H301" s="281">
        <f t="shared" si="146"/>
        <v>0</v>
      </c>
      <c r="I301" s="281">
        <f>IF(con_EOGJahr=2025,'[2]III_SAV-Details_NB'!AA307,IF(con_EOGJahr=2026,'[2]III_SAV-Details_NB'!AB307,'[2]III_SAV-Details_NB'!AC307))</f>
        <v>0</v>
      </c>
      <c r="J301" s="282"/>
      <c r="K301" s="282"/>
      <c r="L301" s="282"/>
      <c r="M301" s="282"/>
      <c r="N301" s="282"/>
      <c r="O301" s="282"/>
      <c r="P301" s="52">
        <f t="shared" si="147"/>
        <v>0</v>
      </c>
      <c r="Q301" s="60"/>
      <c r="R301" s="53">
        <f t="shared" si="153"/>
        <v>0</v>
      </c>
      <c r="S301" s="59"/>
      <c r="T301" s="61"/>
      <c r="U301" s="342" t="str">
        <f t="shared" si="157"/>
        <v>k.A.</v>
      </c>
      <c r="V301" s="343" t="str">
        <f t="shared" si="154"/>
        <v>k.A.</v>
      </c>
      <c r="W301" s="343" t="str">
        <f>IFERROR(IF(OR($D301="",$E301=0,con_Ende=0),"k.A.",IF(VLOOKUP($D301,rng_ND,5,0)="Nein",VLOOKUP($D301,rng_ND,2,FALSE),MIN(VLOOKUP($D301,rng_ND,2,FALSE),A_Stammdaten!$B$19-D_SAV!$E301+1))),"k.A.")</f>
        <v>k.A.</v>
      </c>
      <c r="X301" s="343" t="str">
        <f t="shared" si="155"/>
        <v>k.A.</v>
      </c>
      <c r="Y301" s="62"/>
      <c r="Z301" s="48">
        <f t="shared" si="156"/>
        <v>0</v>
      </c>
      <c r="AA301" s="457"/>
      <c r="AB301" s="55">
        <f t="shared" si="148"/>
        <v>0</v>
      </c>
      <c r="AC301" s="55">
        <f>IF(A_Stammdaten!$B$25="ja",D_SAV!AA301,D_SAV!AB301)</f>
        <v>0</v>
      </c>
      <c r="AD301" s="478">
        <f>IF(AC301=0,0,IF(U301-(con_EOGJahr-D_SAV!E301)&lt;=0,AC301,AC301/V301))</f>
        <v>0</v>
      </c>
      <c r="AE301" s="478">
        <f>IFERROR(IF(AND(VLOOKUP(D301,rng_ND,5,FALSE)="Ja",D_SAV!T301="degressiv"),D_SAV!AC301*Y301/100,0),0)</f>
        <v>0</v>
      </c>
      <c r="AF301" s="55">
        <f>IFERROR(IF(VLOOKUP(D301,rng_ND,5,FALSE)="Ja",MAX(D_SAV!AD301:AE301),D_SAV!AD301),0)</f>
        <v>0</v>
      </c>
      <c r="AG301" s="55">
        <f t="shared" si="149"/>
        <v>0</v>
      </c>
      <c r="AH301" s="55">
        <f t="shared" si="150"/>
        <v>0</v>
      </c>
      <c r="AI301" s="55">
        <f t="shared" si="151"/>
        <v>0</v>
      </c>
      <c r="AJ301" s="55">
        <f t="shared" si="152"/>
        <v>0</v>
      </c>
      <c r="AK301" s="55">
        <f t="shared" si="143"/>
        <v>0</v>
      </c>
      <c r="AL301" s="55">
        <f t="shared" si="144"/>
        <v>0</v>
      </c>
      <c r="AM301" s="55">
        <f t="shared" si="145"/>
        <v>0</v>
      </c>
    </row>
    <row r="302" spans="1:39" x14ac:dyDescent="0.25">
      <c r="A302" s="47">
        <v>298</v>
      </c>
      <c r="B302" s="358" t="str">
        <f>IF(AND(E302&lt;&gt;0,D302&lt;&gt;0,F302&lt;&gt;0),IF(C302&lt;&gt;0,CONCATENATE(C302,"-AGr",VLOOKUP(D302,Listen!$A$2:$G$45,7,FALSE),"-",E302,"-",F302,),CONCATENATE("AGr",VLOOKUP(D302,Listen!$A$2:$G$45,7,FALSE),"-",E302,"-",F302)),"keine vollständige ID")</f>
        <v>keine vollständige ID</v>
      </c>
      <c r="C302" s="438">
        <f>'[2]III_SAV-Details_NB'!B308</f>
        <v>0</v>
      </c>
      <c r="D302" s="438">
        <f>'[2]III_SAV-Details_NB'!C308</f>
        <v>0</v>
      </c>
      <c r="E302" s="359">
        <f>'[2]III_SAV-Details_NB'!D308</f>
        <v>0</v>
      </c>
      <c r="F302" s="490"/>
      <c r="G302" s="281">
        <f>'[2]III_SAV-Details_NB'!X308</f>
        <v>0</v>
      </c>
      <c r="H302" s="281">
        <f t="shared" si="146"/>
        <v>0</v>
      </c>
      <c r="I302" s="281">
        <f>IF(con_EOGJahr=2025,'[2]III_SAV-Details_NB'!AA308,IF(con_EOGJahr=2026,'[2]III_SAV-Details_NB'!AB308,'[2]III_SAV-Details_NB'!AC308))</f>
        <v>0</v>
      </c>
      <c r="J302" s="282"/>
      <c r="K302" s="282"/>
      <c r="L302" s="282"/>
      <c r="M302" s="282"/>
      <c r="N302" s="282"/>
      <c r="O302" s="282"/>
      <c r="P302" s="52">
        <f t="shared" si="147"/>
        <v>0</v>
      </c>
      <c r="Q302" s="60"/>
      <c r="R302" s="53">
        <f t="shared" si="153"/>
        <v>0</v>
      </c>
      <c r="S302" s="59"/>
      <c r="T302" s="61"/>
      <c r="U302" s="342" t="str">
        <f t="shared" si="157"/>
        <v>k.A.</v>
      </c>
      <c r="V302" s="343" t="str">
        <f t="shared" si="154"/>
        <v>k.A.</v>
      </c>
      <c r="W302" s="343" t="str">
        <f>IFERROR(IF(OR($D302="",$E302=0,con_Ende=0),"k.A.",IF(VLOOKUP($D302,rng_ND,5,0)="Nein",VLOOKUP($D302,rng_ND,2,FALSE),MIN(VLOOKUP($D302,rng_ND,2,FALSE),A_Stammdaten!$B$19-D_SAV!$E302+1))),"k.A.")</f>
        <v>k.A.</v>
      </c>
      <c r="X302" s="343" t="str">
        <f t="shared" si="155"/>
        <v>k.A.</v>
      </c>
      <c r="Y302" s="62"/>
      <c r="Z302" s="48">
        <f t="shared" si="156"/>
        <v>0</v>
      </c>
      <c r="AA302" s="457"/>
      <c r="AB302" s="55">
        <f t="shared" si="148"/>
        <v>0</v>
      </c>
      <c r="AC302" s="55">
        <f>IF(A_Stammdaten!$B$25="ja",D_SAV!AA302,D_SAV!AB302)</f>
        <v>0</v>
      </c>
      <c r="AD302" s="478">
        <f>IF(AC302=0,0,IF(U302-(con_EOGJahr-D_SAV!E302)&lt;=0,AC302,AC302/V302))</f>
        <v>0</v>
      </c>
      <c r="AE302" s="478">
        <f>IFERROR(IF(AND(VLOOKUP(D302,rng_ND,5,FALSE)="Ja",D_SAV!T302="degressiv"),D_SAV!AC302*Y302/100,0),0)</f>
        <v>0</v>
      </c>
      <c r="AF302" s="55">
        <f>IFERROR(IF(VLOOKUP(D302,rng_ND,5,FALSE)="Ja",MAX(D_SAV!AD302:AE302),D_SAV!AD302),0)</f>
        <v>0</v>
      </c>
      <c r="AG302" s="55">
        <f t="shared" si="149"/>
        <v>0</v>
      </c>
      <c r="AH302" s="55">
        <f t="shared" si="150"/>
        <v>0</v>
      </c>
      <c r="AI302" s="55">
        <f t="shared" si="151"/>
        <v>0</v>
      </c>
      <c r="AJ302" s="55">
        <f t="shared" si="152"/>
        <v>0</v>
      </c>
      <c r="AK302" s="55">
        <f t="shared" si="143"/>
        <v>0</v>
      </c>
      <c r="AL302" s="55">
        <f t="shared" si="144"/>
        <v>0</v>
      </c>
      <c r="AM302" s="55">
        <f t="shared" si="145"/>
        <v>0</v>
      </c>
    </row>
    <row r="303" spans="1:39" x14ac:dyDescent="0.25">
      <c r="A303" s="47">
        <v>299</v>
      </c>
      <c r="B303" s="358" t="str">
        <f>IF(AND(E303&lt;&gt;0,D303&lt;&gt;0,F303&lt;&gt;0),IF(C303&lt;&gt;0,CONCATENATE(C303,"-AGr",VLOOKUP(D303,Listen!$A$2:$G$45,7,FALSE),"-",E303,"-",F303,),CONCATENATE("AGr",VLOOKUP(D303,Listen!$A$2:$G$45,7,FALSE),"-",E303,"-",F303)),"keine vollständige ID")</f>
        <v>keine vollständige ID</v>
      </c>
      <c r="C303" s="438">
        <f>'[2]III_SAV-Details_NB'!B309</f>
        <v>0</v>
      </c>
      <c r="D303" s="438">
        <f>'[2]III_SAV-Details_NB'!C309</f>
        <v>0</v>
      </c>
      <c r="E303" s="359">
        <f>'[2]III_SAV-Details_NB'!D309</f>
        <v>0</v>
      </c>
      <c r="F303" s="490"/>
      <c r="G303" s="281">
        <f>'[2]III_SAV-Details_NB'!X309</f>
        <v>0</v>
      </c>
      <c r="H303" s="281">
        <f t="shared" si="146"/>
        <v>0</v>
      </c>
      <c r="I303" s="281">
        <f>IF(con_EOGJahr=2025,'[2]III_SAV-Details_NB'!AA309,IF(con_EOGJahr=2026,'[2]III_SAV-Details_NB'!AB309,'[2]III_SAV-Details_NB'!AC309))</f>
        <v>0</v>
      </c>
      <c r="J303" s="282"/>
      <c r="K303" s="282"/>
      <c r="L303" s="282"/>
      <c r="M303" s="282"/>
      <c r="N303" s="282"/>
      <c r="O303" s="282"/>
      <c r="P303" s="52">
        <f t="shared" si="147"/>
        <v>0</v>
      </c>
      <c r="Q303" s="60"/>
      <c r="R303" s="53">
        <f t="shared" si="153"/>
        <v>0</v>
      </c>
      <c r="S303" s="59"/>
      <c r="T303" s="61"/>
      <c r="U303" s="342" t="str">
        <f t="shared" si="157"/>
        <v>k.A.</v>
      </c>
      <c r="V303" s="343" t="str">
        <f t="shared" si="154"/>
        <v>k.A.</v>
      </c>
      <c r="W303" s="343" t="str">
        <f>IFERROR(IF(OR($D303="",$E303=0,con_Ende=0),"k.A.",IF(VLOOKUP($D303,rng_ND,5,0)="Nein",VLOOKUP($D303,rng_ND,2,FALSE),MIN(VLOOKUP($D303,rng_ND,2,FALSE),A_Stammdaten!$B$19-D_SAV!$E303+1))),"k.A.")</f>
        <v>k.A.</v>
      </c>
      <c r="X303" s="343" t="str">
        <f t="shared" si="155"/>
        <v>k.A.</v>
      </c>
      <c r="Y303" s="62"/>
      <c r="Z303" s="48">
        <f t="shared" si="156"/>
        <v>0</v>
      </c>
      <c r="AA303" s="457"/>
      <c r="AB303" s="55">
        <f t="shared" si="148"/>
        <v>0</v>
      </c>
      <c r="AC303" s="55">
        <f>IF(A_Stammdaten!$B$25="ja",D_SAV!AA303,D_SAV!AB303)</f>
        <v>0</v>
      </c>
      <c r="AD303" s="478">
        <f>IF(AC303=0,0,IF(U303-(con_EOGJahr-D_SAV!E303)&lt;=0,AC303,AC303/V303))</f>
        <v>0</v>
      </c>
      <c r="AE303" s="478">
        <f>IFERROR(IF(AND(VLOOKUP(D303,rng_ND,5,FALSE)="Ja",D_SAV!T303="degressiv"),D_SAV!AC303*Y303/100,0),0)</f>
        <v>0</v>
      </c>
      <c r="AF303" s="55">
        <f>IFERROR(IF(VLOOKUP(D303,rng_ND,5,FALSE)="Ja",MAX(D_SAV!AD303:AE303),D_SAV!AD303),0)</f>
        <v>0</v>
      </c>
      <c r="AG303" s="55">
        <f t="shared" si="149"/>
        <v>0</v>
      </c>
      <c r="AH303" s="55">
        <f t="shared" si="150"/>
        <v>0</v>
      </c>
      <c r="AI303" s="55">
        <f t="shared" si="151"/>
        <v>0</v>
      </c>
      <c r="AJ303" s="55">
        <f t="shared" si="152"/>
        <v>0</v>
      </c>
      <c r="AK303" s="55">
        <f t="shared" si="143"/>
        <v>0</v>
      </c>
      <c r="AL303" s="55">
        <f t="shared" si="144"/>
        <v>0</v>
      </c>
      <c r="AM303" s="55">
        <f t="shared" si="145"/>
        <v>0</v>
      </c>
    </row>
    <row r="304" spans="1:39" x14ac:dyDescent="0.25">
      <c r="A304" s="47">
        <v>300</v>
      </c>
      <c r="B304" s="358" t="str">
        <f>IF(AND(E304&lt;&gt;0,D304&lt;&gt;0,F304&lt;&gt;0),IF(C304&lt;&gt;0,CONCATENATE(C304,"-AGr",VLOOKUP(D304,Listen!$A$2:$G$45,7,FALSE),"-",E304,"-",F304,),CONCATENATE("AGr",VLOOKUP(D304,Listen!$A$2:$G$45,7,FALSE),"-",E304,"-",F304)),"keine vollständige ID")</f>
        <v>keine vollständige ID</v>
      </c>
      <c r="C304" s="438">
        <f>'[2]III_SAV-Details_NB'!B310</f>
        <v>0</v>
      </c>
      <c r="D304" s="438">
        <f>'[2]III_SAV-Details_NB'!C310</f>
        <v>0</v>
      </c>
      <c r="E304" s="359">
        <f>'[2]III_SAV-Details_NB'!D310</f>
        <v>0</v>
      </c>
      <c r="F304" s="490"/>
      <c r="G304" s="281">
        <f>'[2]III_SAV-Details_NB'!X310</f>
        <v>0</v>
      </c>
      <c r="H304" s="281">
        <f t="shared" si="146"/>
        <v>0</v>
      </c>
      <c r="I304" s="281">
        <f>IF(con_EOGJahr=2025,'[2]III_SAV-Details_NB'!AA310,IF(con_EOGJahr=2026,'[2]III_SAV-Details_NB'!AB310,'[2]III_SAV-Details_NB'!AC310))</f>
        <v>0</v>
      </c>
      <c r="J304" s="282"/>
      <c r="K304" s="282"/>
      <c r="L304" s="282"/>
      <c r="M304" s="282"/>
      <c r="N304" s="282"/>
      <c r="O304" s="282"/>
      <c r="P304" s="52">
        <f t="shared" si="147"/>
        <v>0</v>
      </c>
      <c r="Q304" s="60"/>
      <c r="R304" s="53">
        <f t="shared" si="153"/>
        <v>0</v>
      </c>
      <c r="S304" s="59"/>
      <c r="T304" s="61"/>
      <c r="U304" s="342" t="str">
        <f t="shared" si="157"/>
        <v>k.A.</v>
      </c>
      <c r="V304" s="343" t="str">
        <f t="shared" si="154"/>
        <v>k.A.</v>
      </c>
      <c r="W304" s="343" t="str">
        <f>IFERROR(IF(OR($D304="",$E304=0,con_Ende=0),"k.A.",IF(VLOOKUP($D304,rng_ND,5,0)="Nein",VLOOKUP($D304,rng_ND,2,FALSE),MIN(VLOOKUP($D304,rng_ND,2,FALSE),A_Stammdaten!$B$19-D_SAV!$E304+1))),"k.A.")</f>
        <v>k.A.</v>
      </c>
      <c r="X304" s="343" t="str">
        <f t="shared" si="155"/>
        <v>k.A.</v>
      </c>
      <c r="Y304" s="62"/>
      <c r="Z304" s="48">
        <f t="shared" si="156"/>
        <v>0</v>
      </c>
      <c r="AA304" s="457"/>
      <c r="AB304" s="55">
        <f t="shared" si="148"/>
        <v>0</v>
      </c>
      <c r="AC304" s="55">
        <f>IF(A_Stammdaten!$B$25="ja",D_SAV!AA304,D_SAV!AB304)</f>
        <v>0</v>
      </c>
      <c r="AD304" s="478">
        <f>IF(AC304=0,0,IF(U304-(con_EOGJahr-D_SAV!E304)&lt;=0,AC304,AC304/V304))</f>
        <v>0</v>
      </c>
      <c r="AE304" s="478">
        <f>IFERROR(IF(AND(VLOOKUP(D304,rng_ND,5,FALSE)="Ja",D_SAV!T304="degressiv"),D_SAV!AC304*Y304/100,0),0)</f>
        <v>0</v>
      </c>
      <c r="AF304" s="55">
        <f>IFERROR(IF(VLOOKUP(D304,rng_ND,5,FALSE)="Ja",MAX(D_SAV!AD304:AE304),D_SAV!AD304),0)</f>
        <v>0</v>
      </c>
      <c r="AG304" s="55">
        <f t="shared" si="149"/>
        <v>0</v>
      </c>
      <c r="AH304" s="55">
        <f t="shared" si="150"/>
        <v>0</v>
      </c>
      <c r="AI304" s="55">
        <f t="shared" si="151"/>
        <v>0</v>
      </c>
      <c r="AJ304" s="55">
        <f t="shared" si="152"/>
        <v>0</v>
      </c>
      <c r="AK304" s="55">
        <f t="shared" si="143"/>
        <v>0</v>
      </c>
      <c r="AL304" s="55">
        <f t="shared" si="144"/>
        <v>0</v>
      </c>
      <c r="AM304" s="55">
        <f t="shared" si="145"/>
        <v>0</v>
      </c>
    </row>
    <row r="305" spans="1:39" x14ac:dyDescent="0.25">
      <c r="A305" s="47">
        <v>301</v>
      </c>
      <c r="B305" s="358" t="str">
        <f>IF(AND(E305&lt;&gt;0,D305&lt;&gt;0,F305&lt;&gt;0),IF(C305&lt;&gt;0,CONCATENATE(C305,"-AGr",VLOOKUP(D305,Listen!$A$2:$G$45,7,FALSE),"-",E305,"-",F305,),CONCATENATE("AGr",VLOOKUP(D305,Listen!$A$2:$G$45,7,FALSE),"-",E305,"-",F305)),"keine vollständige ID")</f>
        <v>keine vollständige ID</v>
      </c>
      <c r="C305" s="438">
        <f>'[2]III_SAV-Details_NB'!B311</f>
        <v>0</v>
      </c>
      <c r="D305" s="438">
        <f>'[2]III_SAV-Details_NB'!C311</f>
        <v>0</v>
      </c>
      <c r="E305" s="359">
        <f>'[2]III_SAV-Details_NB'!D311</f>
        <v>0</v>
      </c>
      <c r="F305" s="490"/>
      <c r="G305" s="281">
        <f>'[2]III_SAV-Details_NB'!X311</f>
        <v>0</v>
      </c>
      <c r="H305" s="281">
        <f t="shared" si="146"/>
        <v>0</v>
      </c>
      <c r="I305" s="281">
        <f>IF(con_EOGJahr=2025,'[2]III_SAV-Details_NB'!AA311,IF(con_EOGJahr=2026,'[2]III_SAV-Details_NB'!AB311,'[2]III_SAV-Details_NB'!AC311))</f>
        <v>0</v>
      </c>
      <c r="J305" s="282"/>
      <c r="K305" s="282"/>
      <c r="L305" s="282"/>
      <c r="M305" s="282"/>
      <c r="N305" s="282"/>
      <c r="O305" s="282"/>
      <c r="P305" s="52">
        <f t="shared" si="147"/>
        <v>0</v>
      </c>
      <c r="Q305" s="60"/>
      <c r="R305" s="53">
        <f t="shared" si="153"/>
        <v>0</v>
      </c>
      <c r="S305" s="59"/>
      <c r="T305" s="61"/>
      <c r="U305" s="342" t="str">
        <f t="shared" si="157"/>
        <v>k.A.</v>
      </c>
      <c r="V305" s="343" t="str">
        <f t="shared" si="154"/>
        <v>k.A.</v>
      </c>
      <c r="W305" s="343" t="str">
        <f>IFERROR(IF(OR($D305="",$E305=0,con_Ende=0),"k.A.",IF(VLOOKUP($D305,rng_ND,5,0)="Nein",VLOOKUP($D305,rng_ND,2,FALSE),MIN(VLOOKUP($D305,rng_ND,2,FALSE),A_Stammdaten!$B$19-D_SAV!$E305+1))),"k.A.")</f>
        <v>k.A.</v>
      </c>
      <c r="X305" s="343" t="str">
        <f t="shared" si="155"/>
        <v>k.A.</v>
      </c>
      <c r="Y305" s="62"/>
      <c r="Z305" s="48">
        <f t="shared" si="156"/>
        <v>0</v>
      </c>
      <c r="AA305" s="457"/>
      <c r="AB305" s="55">
        <f t="shared" si="148"/>
        <v>0</v>
      </c>
      <c r="AC305" s="55">
        <f>IF(A_Stammdaten!$B$25="ja",D_SAV!AA305,D_SAV!AB305)</f>
        <v>0</v>
      </c>
      <c r="AD305" s="478">
        <f>IF(AC305=0,0,IF(U305-(con_EOGJahr-D_SAV!E305)&lt;=0,AC305,AC305/V305))</f>
        <v>0</v>
      </c>
      <c r="AE305" s="478">
        <f>IFERROR(IF(AND(VLOOKUP(D305,rng_ND,5,FALSE)="Ja",D_SAV!T305="degressiv"),D_SAV!AC305*Y305/100,0),0)</f>
        <v>0</v>
      </c>
      <c r="AF305" s="55">
        <f>IFERROR(IF(VLOOKUP(D305,rng_ND,5,FALSE)="Ja",MAX(D_SAV!AD305:AE305),D_SAV!AD305),0)</f>
        <v>0</v>
      </c>
      <c r="AG305" s="55">
        <f t="shared" si="149"/>
        <v>0</v>
      </c>
      <c r="AH305" s="55">
        <f t="shared" si="150"/>
        <v>0</v>
      </c>
      <c r="AI305" s="55">
        <f t="shared" si="151"/>
        <v>0</v>
      </c>
      <c r="AJ305" s="55">
        <f t="shared" si="152"/>
        <v>0</v>
      </c>
      <c r="AK305" s="55">
        <f t="shared" si="143"/>
        <v>0</v>
      </c>
      <c r="AL305" s="55">
        <f t="shared" si="144"/>
        <v>0</v>
      </c>
      <c r="AM305" s="55">
        <f t="shared" si="145"/>
        <v>0</v>
      </c>
    </row>
    <row r="306" spans="1:39" x14ac:dyDescent="0.25">
      <c r="A306" s="47">
        <v>302</v>
      </c>
      <c r="B306" s="358" t="str">
        <f>IF(AND(E306&lt;&gt;0,D306&lt;&gt;0,F306&lt;&gt;0),IF(C306&lt;&gt;0,CONCATENATE(C306,"-AGr",VLOOKUP(D306,Listen!$A$2:$G$45,7,FALSE),"-",E306,"-",F306,),CONCATENATE("AGr",VLOOKUP(D306,Listen!$A$2:$G$45,7,FALSE),"-",E306,"-",F306)),"keine vollständige ID")</f>
        <v>keine vollständige ID</v>
      </c>
      <c r="C306" s="438">
        <f>'[2]III_SAV-Details_NB'!B312</f>
        <v>0</v>
      </c>
      <c r="D306" s="438">
        <f>'[2]III_SAV-Details_NB'!C312</f>
        <v>0</v>
      </c>
      <c r="E306" s="359">
        <f>'[2]III_SAV-Details_NB'!D312</f>
        <v>0</v>
      </c>
      <c r="F306" s="490"/>
      <c r="G306" s="281">
        <f>'[2]III_SAV-Details_NB'!X312</f>
        <v>0</v>
      </c>
      <c r="H306" s="281">
        <f t="shared" si="146"/>
        <v>0</v>
      </c>
      <c r="I306" s="281">
        <f>IF(con_EOGJahr=2025,'[2]III_SAV-Details_NB'!AA312,IF(con_EOGJahr=2026,'[2]III_SAV-Details_NB'!AB312,'[2]III_SAV-Details_NB'!AC312))</f>
        <v>0</v>
      </c>
      <c r="J306" s="282"/>
      <c r="K306" s="282"/>
      <c r="L306" s="282"/>
      <c r="M306" s="282"/>
      <c r="N306" s="282"/>
      <c r="O306" s="282"/>
      <c r="P306" s="52">
        <f t="shared" si="147"/>
        <v>0</v>
      </c>
      <c r="Q306" s="60"/>
      <c r="R306" s="53">
        <f t="shared" si="153"/>
        <v>0</v>
      </c>
      <c r="S306" s="59"/>
      <c r="T306" s="61"/>
      <c r="U306" s="342" t="str">
        <f t="shared" si="157"/>
        <v>k.A.</v>
      </c>
      <c r="V306" s="343" t="str">
        <f t="shared" si="154"/>
        <v>k.A.</v>
      </c>
      <c r="W306" s="343" t="str">
        <f>IFERROR(IF(OR($D306="",$E306=0,con_Ende=0),"k.A.",IF(VLOOKUP($D306,rng_ND,5,0)="Nein",VLOOKUP($D306,rng_ND,2,FALSE),MIN(VLOOKUP($D306,rng_ND,2,FALSE),A_Stammdaten!$B$19-D_SAV!$E306+1))),"k.A.")</f>
        <v>k.A.</v>
      </c>
      <c r="X306" s="343" t="str">
        <f t="shared" si="155"/>
        <v>k.A.</v>
      </c>
      <c r="Y306" s="62"/>
      <c r="Z306" s="48">
        <f t="shared" si="156"/>
        <v>0</v>
      </c>
      <c r="AA306" s="457"/>
      <c r="AB306" s="55">
        <f t="shared" si="148"/>
        <v>0</v>
      </c>
      <c r="AC306" s="55">
        <f>IF(A_Stammdaten!$B$25="ja",D_SAV!AA306,D_SAV!AB306)</f>
        <v>0</v>
      </c>
      <c r="AD306" s="478">
        <f>IF(AC306=0,0,IF(U306-(con_EOGJahr-D_SAV!E306)&lt;=0,AC306,AC306/V306))</f>
        <v>0</v>
      </c>
      <c r="AE306" s="478">
        <f>IFERROR(IF(AND(VLOOKUP(D306,rng_ND,5,FALSE)="Ja",D_SAV!T306="degressiv"),D_SAV!AC306*Y306/100,0),0)</f>
        <v>0</v>
      </c>
      <c r="AF306" s="55">
        <f>IFERROR(IF(VLOOKUP(D306,rng_ND,5,FALSE)="Ja",MAX(D_SAV!AD306:AE306),D_SAV!AD306),0)</f>
        <v>0</v>
      </c>
      <c r="AG306" s="55">
        <f t="shared" si="149"/>
        <v>0</v>
      </c>
      <c r="AH306" s="55">
        <f t="shared" si="150"/>
        <v>0</v>
      </c>
      <c r="AI306" s="55">
        <f t="shared" si="151"/>
        <v>0</v>
      </c>
      <c r="AJ306" s="55">
        <f t="shared" si="152"/>
        <v>0</v>
      </c>
      <c r="AK306" s="55">
        <f t="shared" si="143"/>
        <v>0</v>
      </c>
      <c r="AL306" s="55">
        <f t="shared" si="144"/>
        <v>0</v>
      </c>
      <c r="AM306" s="55">
        <f t="shared" si="145"/>
        <v>0</v>
      </c>
    </row>
    <row r="307" spans="1:39" x14ac:dyDescent="0.25">
      <c r="A307" s="47">
        <v>303</v>
      </c>
      <c r="B307" s="358" t="str">
        <f>IF(AND(E307&lt;&gt;0,D307&lt;&gt;0,F307&lt;&gt;0),IF(C307&lt;&gt;0,CONCATENATE(C307,"-AGr",VLOOKUP(D307,Listen!$A$2:$G$45,7,FALSE),"-",E307,"-",F307,),CONCATENATE("AGr",VLOOKUP(D307,Listen!$A$2:$G$45,7,FALSE),"-",E307,"-",F307)),"keine vollständige ID")</f>
        <v>keine vollständige ID</v>
      </c>
      <c r="C307" s="438">
        <f>'[2]III_SAV-Details_NB'!B313</f>
        <v>0</v>
      </c>
      <c r="D307" s="438">
        <f>'[2]III_SAV-Details_NB'!C313</f>
        <v>0</v>
      </c>
      <c r="E307" s="359">
        <f>'[2]III_SAV-Details_NB'!D313</f>
        <v>0</v>
      </c>
      <c r="F307" s="490"/>
      <c r="G307" s="281">
        <f>'[2]III_SAV-Details_NB'!X313</f>
        <v>0</v>
      </c>
      <c r="H307" s="281">
        <f t="shared" si="146"/>
        <v>0</v>
      </c>
      <c r="I307" s="281">
        <f>IF(con_EOGJahr=2025,'[2]III_SAV-Details_NB'!AA313,IF(con_EOGJahr=2026,'[2]III_SAV-Details_NB'!AB313,'[2]III_SAV-Details_NB'!AC313))</f>
        <v>0</v>
      </c>
      <c r="J307" s="282"/>
      <c r="K307" s="282"/>
      <c r="L307" s="282"/>
      <c r="M307" s="282"/>
      <c r="N307" s="282"/>
      <c r="O307" s="282"/>
      <c r="P307" s="52">
        <f t="shared" si="147"/>
        <v>0</v>
      </c>
      <c r="Q307" s="60"/>
      <c r="R307" s="53">
        <f t="shared" si="153"/>
        <v>0</v>
      </c>
      <c r="S307" s="59"/>
      <c r="T307" s="61"/>
      <c r="U307" s="342" t="str">
        <f t="shared" si="157"/>
        <v>k.A.</v>
      </c>
      <c r="V307" s="343" t="str">
        <f t="shared" si="154"/>
        <v>k.A.</v>
      </c>
      <c r="W307" s="343" t="str">
        <f>IFERROR(IF(OR($D307="",$E307=0,con_Ende=0),"k.A.",IF(VLOOKUP($D307,rng_ND,5,0)="Nein",VLOOKUP($D307,rng_ND,2,FALSE),MIN(VLOOKUP($D307,rng_ND,2,FALSE),A_Stammdaten!$B$19-D_SAV!$E307+1))),"k.A.")</f>
        <v>k.A.</v>
      </c>
      <c r="X307" s="343" t="str">
        <f t="shared" si="155"/>
        <v>k.A.</v>
      </c>
      <c r="Y307" s="62"/>
      <c r="Z307" s="48">
        <f t="shared" si="156"/>
        <v>0</v>
      </c>
      <c r="AA307" s="457"/>
      <c r="AB307" s="55">
        <f t="shared" si="148"/>
        <v>0</v>
      </c>
      <c r="AC307" s="55">
        <f>IF(A_Stammdaten!$B$25="ja",D_SAV!AA307,D_SAV!AB307)</f>
        <v>0</v>
      </c>
      <c r="AD307" s="478">
        <f>IF(AC307=0,0,IF(U307-(con_EOGJahr-D_SAV!E307)&lt;=0,AC307,AC307/V307))</f>
        <v>0</v>
      </c>
      <c r="AE307" s="478">
        <f>IFERROR(IF(AND(VLOOKUP(D307,rng_ND,5,FALSE)="Ja",D_SAV!T307="degressiv"),D_SAV!AC307*Y307/100,0),0)</f>
        <v>0</v>
      </c>
      <c r="AF307" s="55">
        <f>IFERROR(IF(VLOOKUP(D307,rng_ND,5,FALSE)="Ja",MAX(D_SAV!AD307:AE307),D_SAV!AD307),0)</f>
        <v>0</v>
      </c>
      <c r="AG307" s="55">
        <f t="shared" si="149"/>
        <v>0</v>
      </c>
      <c r="AH307" s="55">
        <f t="shared" si="150"/>
        <v>0</v>
      </c>
      <c r="AI307" s="55">
        <f t="shared" si="151"/>
        <v>0</v>
      </c>
      <c r="AJ307" s="55">
        <f t="shared" si="152"/>
        <v>0</v>
      </c>
      <c r="AK307" s="55">
        <f t="shared" si="143"/>
        <v>0</v>
      </c>
      <c r="AL307" s="55">
        <f t="shared" si="144"/>
        <v>0</v>
      </c>
      <c r="AM307" s="55">
        <f t="shared" si="145"/>
        <v>0</v>
      </c>
    </row>
    <row r="308" spans="1:39" x14ac:dyDescent="0.25">
      <c r="A308" s="47">
        <v>304</v>
      </c>
      <c r="B308" s="358" t="str">
        <f>IF(AND(E308&lt;&gt;0,D308&lt;&gt;0,F308&lt;&gt;0),IF(C308&lt;&gt;0,CONCATENATE(C308,"-AGr",VLOOKUP(D308,Listen!$A$2:$G$45,7,FALSE),"-",E308,"-",F308,),CONCATENATE("AGr",VLOOKUP(D308,Listen!$A$2:$G$45,7,FALSE),"-",E308,"-",F308)),"keine vollständige ID")</f>
        <v>keine vollständige ID</v>
      </c>
      <c r="C308" s="438">
        <f>'[2]III_SAV-Details_NB'!B314</f>
        <v>0</v>
      </c>
      <c r="D308" s="438">
        <f>'[2]III_SAV-Details_NB'!C314</f>
        <v>0</v>
      </c>
      <c r="E308" s="359">
        <f>'[2]III_SAV-Details_NB'!D314</f>
        <v>0</v>
      </c>
      <c r="F308" s="490"/>
      <c r="G308" s="281">
        <f>'[2]III_SAV-Details_NB'!X314</f>
        <v>0</v>
      </c>
      <c r="H308" s="281">
        <f t="shared" si="146"/>
        <v>0</v>
      </c>
      <c r="I308" s="281">
        <f>IF(con_EOGJahr=2025,'[2]III_SAV-Details_NB'!AA314,IF(con_EOGJahr=2026,'[2]III_SAV-Details_NB'!AB314,'[2]III_SAV-Details_NB'!AC314))</f>
        <v>0</v>
      </c>
      <c r="J308" s="282"/>
      <c r="K308" s="282"/>
      <c r="L308" s="282"/>
      <c r="M308" s="282"/>
      <c r="N308" s="282"/>
      <c r="O308" s="282"/>
      <c r="P308" s="52">
        <f t="shared" si="147"/>
        <v>0</v>
      </c>
      <c r="Q308" s="60"/>
      <c r="R308" s="53">
        <f t="shared" si="153"/>
        <v>0</v>
      </c>
      <c r="S308" s="59"/>
      <c r="T308" s="61"/>
      <c r="U308" s="342" t="str">
        <f t="shared" si="157"/>
        <v>k.A.</v>
      </c>
      <c r="V308" s="343" t="str">
        <f t="shared" si="154"/>
        <v>k.A.</v>
      </c>
      <c r="W308" s="343" t="str">
        <f>IFERROR(IF(OR($D308="",$E308=0,con_Ende=0),"k.A.",IF(VLOOKUP($D308,rng_ND,5,0)="Nein",VLOOKUP($D308,rng_ND,2,FALSE),MIN(VLOOKUP($D308,rng_ND,2,FALSE),A_Stammdaten!$B$19-D_SAV!$E308+1))),"k.A.")</f>
        <v>k.A.</v>
      </c>
      <c r="X308" s="343" t="str">
        <f t="shared" si="155"/>
        <v>k.A.</v>
      </c>
      <c r="Y308" s="62"/>
      <c r="Z308" s="48">
        <f t="shared" si="156"/>
        <v>0</v>
      </c>
      <c r="AA308" s="457"/>
      <c r="AB308" s="55">
        <f t="shared" si="148"/>
        <v>0</v>
      </c>
      <c r="AC308" s="55">
        <f>IF(A_Stammdaten!$B$25="ja",D_SAV!AA308,D_SAV!AB308)</f>
        <v>0</v>
      </c>
      <c r="AD308" s="478">
        <f>IF(AC308=0,0,IF(U308-(con_EOGJahr-D_SAV!E308)&lt;=0,AC308,AC308/V308))</f>
        <v>0</v>
      </c>
      <c r="AE308" s="478">
        <f>IFERROR(IF(AND(VLOOKUP(D308,rng_ND,5,FALSE)="Ja",D_SAV!T308="degressiv"),D_SAV!AC308*Y308/100,0),0)</f>
        <v>0</v>
      </c>
      <c r="AF308" s="55">
        <f>IFERROR(IF(VLOOKUP(D308,rng_ND,5,FALSE)="Ja",MAX(D_SAV!AD308:AE308),D_SAV!AD308),0)</f>
        <v>0</v>
      </c>
      <c r="AG308" s="55">
        <f t="shared" si="149"/>
        <v>0</v>
      </c>
      <c r="AH308" s="55">
        <f t="shared" si="150"/>
        <v>0</v>
      </c>
      <c r="AI308" s="55">
        <f t="shared" si="151"/>
        <v>0</v>
      </c>
      <c r="AJ308" s="55">
        <f t="shared" si="152"/>
        <v>0</v>
      </c>
      <c r="AK308" s="55">
        <f t="shared" si="143"/>
        <v>0</v>
      </c>
      <c r="AL308" s="55">
        <f t="shared" si="144"/>
        <v>0</v>
      </c>
      <c r="AM308" s="55">
        <f t="shared" si="145"/>
        <v>0</v>
      </c>
    </row>
    <row r="309" spans="1:39" x14ac:dyDescent="0.25">
      <c r="A309" s="47">
        <v>305</v>
      </c>
      <c r="B309" s="358" t="str">
        <f>IF(AND(E309&lt;&gt;0,D309&lt;&gt;0,F309&lt;&gt;0),IF(C309&lt;&gt;0,CONCATENATE(C309,"-AGr",VLOOKUP(D309,Listen!$A$2:$G$45,7,FALSE),"-",E309,"-",F309,),CONCATENATE("AGr",VLOOKUP(D309,Listen!$A$2:$G$45,7,FALSE),"-",E309,"-",F309)),"keine vollständige ID")</f>
        <v>keine vollständige ID</v>
      </c>
      <c r="C309" s="438">
        <f>'[2]III_SAV-Details_NB'!B315</f>
        <v>0</v>
      </c>
      <c r="D309" s="438">
        <f>'[2]III_SAV-Details_NB'!C315</f>
        <v>0</v>
      </c>
      <c r="E309" s="359">
        <f>'[2]III_SAV-Details_NB'!D315</f>
        <v>0</v>
      </c>
      <c r="F309" s="490"/>
      <c r="G309" s="281">
        <f>'[2]III_SAV-Details_NB'!X315</f>
        <v>0</v>
      </c>
      <c r="H309" s="281">
        <f t="shared" si="146"/>
        <v>0</v>
      </c>
      <c r="I309" s="281">
        <f>IF(con_EOGJahr=2025,'[2]III_SAV-Details_NB'!AA315,IF(con_EOGJahr=2026,'[2]III_SAV-Details_NB'!AB315,'[2]III_SAV-Details_NB'!AC315))</f>
        <v>0</v>
      </c>
      <c r="J309" s="282"/>
      <c r="K309" s="282"/>
      <c r="L309" s="282"/>
      <c r="M309" s="282"/>
      <c r="N309" s="282"/>
      <c r="O309" s="282"/>
      <c r="P309" s="52">
        <f t="shared" si="147"/>
        <v>0</v>
      </c>
      <c r="Q309" s="60"/>
      <c r="R309" s="53">
        <f t="shared" si="153"/>
        <v>0</v>
      </c>
      <c r="S309" s="59"/>
      <c r="T309" s="61"/>
      <c r="U309" s="342" t="str">
        <f t="shared" si="157"/>
        <v>k.A.</v>
      </c>
      <c r="V309" s="343" t="str">
        <f t="shared" si="154"/>
        <v>k.A.</v>
      </c>
      <c r="W309" s="343" t="str">
        <f>IFERROR(IF(OR($D309="",$E309=0,con_Ende=0),"k.A.",IF(VLOOKUP($D309,rng_ND,5,0)="Nein",VLOOKUP($D309,rng_ND,2,FALSE),MIN(VLOOKUP($D309,rng_ND,2,FALSE),A_Stammdaten!$B$19-D_SAV!$E309+1))),"k.A.")</f>
        <v>k.A.</v>
      </c>
      <c r="X309" s="343" t="str">
        <f t="shared" si="155"/>
        <v>k.A.</v>
      </c>
      <c r="Y309" s="62"/>
      <c r="Z309" s="48">
        <f t="shared" si="156"/>
        <v>0</v>
      </c>
      <c r="AA309" s="457"/>
      <c r="AB309" s="55">
        <f t="shared" si="148"/>
        <v>0</v>
      </c>
      <c r="AC309" s="55">
        <f>IF(A_Stammdaten!$B$25="ja",D_SAV!AA309,D_SAV!AB309)</f>
        <v>0</v>
      </c>
      <c r="AD309" s="478">
        <f>IF(AC309=0,0,IF(U309-(con_EOGJahr-D_SAV!E309)&lt;=0,AC309,AC309/V309))</f>
        <v>0</v>
      </c>
      <c r="AE309" s="478">
        <f>IFERROR(IF(AND(VLOOKUP(D309,rng_ND,5,FALSE)="Ja",D_SAV!T309="degressiv"),D_SAV!AC309*Y309/100,0),0)</f>
        <v>0</v>
      </c>
      <c r="AF309" s="55">
        <f>IFERROR(IF(VLOOKUP(D309,rng_ND,5,FALSE)="Ja",MAX(D_SAV!AD309:AE309),D_SAV!AD309),0)</f>
        <v>0</v>
      </c>
      <c r="AG309" s="55">
        <f t="shared" si="149"/>
        <v>0</v>
      </c>
      <c r="AH309" s="55">
        <f t="shared" si="150"/>
        <v>0</v>
      </c>
      <c r="AI309" s="55">
        <f t="shared" si="151"/>
        <v>0</v>
      </c>
      <c r="AJ309" s="55">
        <f t="shared" si="152"/>
        <v>0</v>
      </c>
      <c r="AK309" s="55">
        <f t="shared" si="143"/>
        <v>0</v>
      </c>
      <c r="AL309" s="55">
        <f t="shared" si="144"/>
        <v>0</v>
      </c>
      <c r="AM309" s="55">
        <f t="shared" si="145"/>
        <v>0</v>
      </c>
    </row>
    <row r="310" spans="1:39" x14ac:dyDescent="0.25">
      <c r="A310" s="47">
        <v>306</v>
      </c>
      <c r="B310" s="358" t="str">
        <f>IF(AND(E310&lt;&gt;0,D310&lt;&gt;0,F310&lt;&gt;0),IF(C310&lt;&gt;0,CONCATENATE(C310,"-AGr",VLOOKUP(D310,Listen!$A$2:$G$45,7,FALSE),"-",E310,"-",F310,),CONCATENATE("AGr",VLOOKUP(D310,Listen!$A$2:$G$45,7,FALSE),"-",E310,"-",F310)),"keine vollständige ID")</f>
        <v>keine vollständige ID</v>
      </c>
      <c r="C310" s="438">
        <f>'[2]III_SAV-Details_NB'!B316</f>
        <v>0</v>
      </c>
      <c r="D310" s="438">
        <f>'[2]III_SAV-Details_NB'!C316</f>
        <v>0</v>
      </c>
      <c r="E310" s="359">
        <f>'[2]III_SAV-Details_NB'!D316</f>
        <v>0</v>
      </c>
      <c r="F310" s="490"/>
      <c r="G310" s="281">
        <f>'[2]III_SAV-Details_NB'!X316</f>
        <v>0</v>
      </c>
      <c r="H310" s="281">
        <f t="shared" si="146"/>
        <v>0</v>
      </c>
      <c r="I310" s="281">
        <f>IF(con_EOGJahr=2025,'[2]III_SAV-Details_NB'!AA316,IF(con_EOGJahr=2026,'[2]III_SAV-Details_NB'!AB316,'[2]III_SAV-Details_NB'!AC316))</f>
        <v>0</v>
      </c>
      <c r="J310" s="282"/>
      <c r="K310" s="282"/>
      <c r="L310" s="282"/>
      <c r="M310" s="282"/>
      <c r="N310" s="282"/>
      <c r="O310" s="282"/>
      <c r="P310" s="52">
        <f t="shared" si="147"/>
        <v>0</v>
      </c>
      <c r="Q310" s="60"/>
      <c r="R310" s="53">
        <f t="shared" si="153"/>
        <v>0</v>
      </c>
      <c r="S310" s="59"/>
      <c r="T310" s="61"/>
      <c r="U310" s="342" t="str">
        <f t="shared" si="157"/>
        <v>k.A.</v>
      </c>
      <c r="V310" s="343" t="str">
        <f t="shared" si="154"/>
        <v>k.A.</v>
      </c>
      <c r="W310" s="343" t="str">
        <f>IFERROR(IF(OR($D310="",$E310=0,con_Ende=0),"k.A.",IF(VLOOKUP($D310,rng_ND,5,0)="Nein",VLOOKUP($D310,rng_ND,2,FALSE),MIN(VLOOKUP($D310,rng_ND,2,FALSE),A_Stammdaten!$B$19-D_SAV!$E310+1))),"k.A.")</f>
        <v>k.A.</v>
      </c>
      <c r="X310" s="343" t="str">
        <f t="shared" si="155"/>
        <v>k.A.</v>
      </c>
      <c r="Y310" s="62"/>
      <c r="Z310" s="48">
        <f t="shared" si="156"/>
        <v>0</v>
      </c>
      <c r="AA310" s="457"/>
      <c r="AB310" s="55">
        <f t="shared" si="148"/>
        <v>0</v>
      </c>
      <c r="AC310" s="55">
        <f>IF(A_Stammdaten!$B$25="ja",D_SAV!AA310,D_SAV!AB310)</f>
        <v>0</v>
      </c>
      <c r="AD310" s="478">
        <f>IF(AC310=0,0,IF(U310-(con_EOGJahr-D_SAV!E310)&lt;=0,AC310,AC310/V310))</f>
        <v>0</v>
      </c>
      <c r="AE310" s="478">
        <f>IFERROR(IF(AND(VLOOKUP(D310,rng_ND,5,FALSE)="Ja",D_SAV!T310="degressiv"),D_SAV!AC310*Y310/100,0),0)</f>
        <v>0</v>
      </c>
      <c r="AF310" s="55">
        <f>IFERROR(IF(VLOOKUP(D310,rng_ND,5,FALSE)="Ja",MAX(D_SAV!AD310:AE310),D_SAV!AD310),0)</f>
        <v>0</v>
      </c>
      <c r="AG310" s="55">
        <f t="shared" si="149"/>
        <v>0</v>
      </c>
      <c r="AH310" s="55">
        <f t="shared" si="150"/>
        <v>0</v>
      </c>
      <c r="AI310" s="55">
        <f t="shared" si="151"/>
        <v>0</v>
      </c>
      <c r="AJ310" s="55">
        <f t="shared" si="152"/>
        <v>0</v>
      </c>
      <c r="AK310" s="55">
        <f t="shared" si="143"/>
        <v>0</v>
      </c>
      <c r="AL310" s="55">
        <f t="shared" si="144"/>
        <v>0</v>
      </c>
      <c r="AM310" s="55">
        <f t="shared" si="145"/>
        <v>0</v>
      </c>
    </row>
    <row r="311" spans="1:39" x14ac:dyDescent="0.25">
      <c r="A311" s="47">
        <v>307</v>
      </c>
      <c r="B311" s="358" t="str">
        <f>IF(AND(E311&lt;&gt;0,D311&lt;&gt;0,F311&lt;&gt;0),IF(C311&lt;&gt;0,CONCATENATE(C311,"-AGr",VLOOKUP(D311,Listen!$A$2:$G$45,7,FALSE),"-",E311,"-",F311,),CONCATENATE("AGr",VLOOKUP(D311,Listen!$A$2:$G$45,7,FALSE),"-",E311,"-",F311)),"keine vollständige ID")</f>
        <v>keine vollständige ID</v>
      </c>
      <c r="C311" s="438">
        <f>'[2]III_SAV-Details_NB'!B317</f>
        <v>0</v>
      </c>
      <c r="D311" s="438">
        <f>'[2]III_SAV-Details_NB'!C317</f>
        <v>0</v>
      </c>
      <c r="E311" s="359">
        <f>'[2]III_SAV-Details_NB'!D317</f>
        <v>0</v>
      </c>
      <c r="F311" s="490"/>
      <c r="G311" s="281">
        <f>'[2]III_SAV-Details_NB'!X317</f>
        <v>0</v>
      </c>
      <c r="H311" s="281">
        <f t="shared" si="146"/>
        <v>0</v>
      </c>
      <c r="I311" s="281">
        <f>IF(con_EOGJahr=2025,'[2]III_SAV-Details_NB'!AA317,IF(con_EOGJahr=2026,'[2]III_SAV-Details_NB'!AB317,'[2]III_SAV-Details_NB'!AC317))</f>
        <v>0</v>
      </c>
      <c r="J311" s="282"/>
      <c r="K311" s="282"/>
      <c r="L311" s="282"/>
      <c r="M311" s="282"/>
      <c r="N311" s="282"/>
      <c r="O311" s="282"/>
      <c r="P311" s="52">
        <f t="shared" si="147"/>
        <v>0</v>
      </c>
      <c r="Q311" s="60"/>
      <c r="R311" s="53">
        <f t="shared" si="153"/>
        <v>0</v>
      </c>
      <c r="S311" s="59"/>
      <c r="T311" s="61"/>
      <c r="U311" s="342" t="str">
        <f t="shared" si="157"/>
        <v>k.A.</v>
      </c>
      <c r="V311" s="343" t="str">
        <f t="shared" si="154"/>
        <v>k.A.</v>
      </c>
      <c r="W311" s="343" t="str">
        <f>IFERROR(IF(OR($D311="",$E311=0,con_Ende=0),"k.A.",IF(VLOOKUP($D311,rng_ND,5,0)="Nein",VLOOKUP($D311,rng_ND,2,FALSE),MIN(VLOOKUP($D311,rng_ND,2,FALSE),A_Stammdaten!$B$19-D_SAV!$E311+1))),"k.A.")</f>
        <v>k.A.</v>
      </c>
      <c r="X311" s="343" t="str">
        <f t="shared" si="155"/>
        <v>k.A.</v>
      </c>
      <c r="Y311" s="62"/>
      <c r="Z311" s="48">
        <f t="shared" si="156"/>
        <v>0</v>
      </c>
      <c r="AA311" s="457"/>
      <c r="AB311" s="55">
        <f t="shared" si="148"/>
        <v>0</v>
      </c>
      <c r="AC311" s="55">
        <f>IF(A_Stammdaten!$B$25="ja",D_SAV!AA311,D_SAV!AB311)</f>
        <v>0</v>
      </c>
      <c r="AD311" s="478">
        <f>IF(AC311=0,0,IF(U311-(con_EOGJahr-D_SAV!E311)&lt;=0,AC311,AC311/V311))</f>
        <v>0</v>
      </c>
      <c r="AE311" s="478">
        <f>IFERROR(IF(AND(VLOOKUP(D311,rng_ND,5,FALSE)="Ja",D_SAV!T311="degressiv"),D_SAV!AC311*Y311/100,0),0)</f>
        <v>0</v>
      </c>
      <c r="AF311" s="55">
        <f>IFERROR(IF(VLOOKUP(D311,rng_ND,5,FALSE)="Ja",MAX(D_SAV!AD311:AE311),D_SAV!AD311),0)</f>
        <v>0</v>
      </c>
      <c r="AG311" s="55">
        <f t="shared" si="149"/>
        <v>0</v>
      </c>
      <c r="AH311" s="55">
        <f t="shared" si="150"/>
        <v>0</v>
      </c>
      <c r="AI311" s="55">
        <f t="shared" si="151"/>
        <v>0</v>
      </c>
      <c r="AJ311" s="55">
        <f t="shared" si="152"/>
        <v>0</v>
      </c>
      <c r="AK311" s="55">
        <f t="shared" si="143"/>
        <v>0</v>
      </c>
      <c r="AL311" s="55">
        <f t="shared" si="144"/>
        <v>0</v>
      </c>
      <c r="AM311" s="55">
        <f t="shared" si="145"/>
        <v>0</v>
      </c>
    </row>
    <row r="312" spans="1:39" x14ac:dyDescent="0.25">
      <c r="A312" s="47">
        <v>308</v>
      </c>
      <c r="B312" s="358" t="str">
        <f>IF(AND(E312&lt;&gt;0,D312&lt;&gt;0,F312&lt;&gt;0),IF(C312&lt;&gt;0,CONCATENATE(C312,"-AGr",VLOOKUP(D312,Listen!$A$2:$G$45,7,FALSE),"-",E312,"-",F312,),CONCATENATE("AGr",VLOOKUP(D312,Listen!$A$2:$G$45,7,FALSE),"-",E312,"-",F312)),"keine vollständige ID")</f>
        <v>keine vollständige ID</v>
      </c>
      <c r="C312" s="438">
        <f>'[2]III_SAV-Details_NB'!B318</f>
        <v>0</v>
      </c>
      <c r="D312" s="438">
        <f>'[2]III_SAV-Details_NB'!C318</f>
        <v>0</v>
      </c>
      <c r="E312" s="359">
        <f>'[2]III_SAV-Details_NB'!D318</f>
        <v>0</v>
      </c>
      <c r="F312" s="490"/>
      <c r="G312" s="281">
        <f>'[2]III_SAV-Details_NB'!X318</f>
        <v>0</v>
      </c>
      <c r="H312" s="281">
        <f t="shared" si="146"/>
        <v>0</v>
      </c>
      <c r="I312" s="281">
        <f>IF(con_EOGJahr=2025,'[2]III_SAV-Details_NB'!AA318,IF(con_EOGJahr=2026,'[2]III_SAV-Details_NB'!AB318,'[2]III_SAV-Details_NB'!AC318))</f>
        <v>0</v>
      </c>
      <c r="J312" s="282"/>
      <c r="K312" s="282"/>
      <c r="L312" s="282"/>
      <c r="M312" s="282"/>
      <c r="N312" s="282"/>
      <c r="O312" s="282"/>
      <c r="P312" s="52">
        <f t="shared" si="147"/>
        <v>0</v>
      </c>
      <c r="Q312" s="60"/>
      <c r="R312" s="53">
        <f t="shared" si="153"/>
        <v>0</v>
      </c>
      <c r="S312" s="59"/>
      <c r="T312" s="61"/>
      <c r="U312" s="342" t="str">
        <f t="shared" si="157"/>
        <v>k.A.</v>
      </c>
      <c r="V312" s="343" t="str">
        <f t="shared" si="154"/>
        <v>k.A.</v>
      </c>
      <c r="W312" s="343" t="str">
        <f>IFERROR(IF(OR($D312="",$E312=0,con_Ende=0),"k.A.",IF(VLOOKUP($D312,rng_ND,5,0)="Nein",VLOOKUP($D312,rng_ND,2,FALSE),MIN(VLOOKUP($D312,rng_ND,2,FALSE),A_Stammdaten!$B$19-D_SAV!$E312+1))),"k.A.")</f>
        <v>k.A.</v>
      </c>
      <c r="X312" s="343" t="str">
        <f t="shared" si="155"/>
        <v>k.A.</v>
      </c>
      <c r="Y312" s="62"/>
      <c r="Z312" s="48">
        <f t="shared" si="156"/>
        <v>0</v>
      </c>
      <c r="AA312" s="457"/>
      <c r="AB312" s="55">
        <f t="shared" si="148"/>
        <v>0</v>
      </c>
      <c r="AC312" s="55">
        <f>IF(A_Stammdaten!$B$25="ja",D_SAV!AA312,D_SAV!AB312)</f>
        <v>0</v>
      </c>
      <c r="AD312" s="478">
        <f>IF(AC312=0,0,IF(U312-(con_EOGJahr-D_SAV!E312)&lt;=0,AC312,AC312/V312))</f>
        <v>0</v>
      </c>
      <c r="AE312" s="478">
        <f>IFERROR(IF(AND(VLOOKUP(D312,rng_ND,5,FALSE)="Ja",D_SAV!T312="degressiv"),D_SAV!AC312*Y312/100,0),0)</f>
        <v>0</v>
      </c>
      <c r="AF312" s="55">
        <f>IFERROR(IF(VLOOKUP(D312,rng_ND,5,FALSE)="Ja",MAX(D_SAV!AD312:AE312),D_SAV!AD312),0)</f>
        <v>0</v>
      </c>
      <c r="AG312" s="55">
        <f t="shared" si="149"/>
        <v>0</v>
      </c>
      <c r="AH312" s="55">
        <f t="shared" si="150"/>
        <v>0</v>
      </c>
      <c r="AI312" s="55">
        <f t="shared" si="151"/>
        <v>0</v>
      </c>
      <c r="AJ312" s="55">
        <f t="shared" si="152"/>
        <v>0</v>
      </c>
      <c r="AK312" s="55">
        <f t="shared" si="143"/>
        <v>0</v>
      </c>
      <c r="AL312" s="55">
        <f t="shared" si="144"/>
        <v>0</v>
      </c>
      <c r="AM312" s="55">
        <f t="shared" si="145"/>
        <v>0</v>
      </c>
    </row>
    <row r="313" spans="1:39" x14ac:dyDescent="0.25">
      <c r="A313" s="47">
        <v>309</v>
      </c>
      <c r="B313" s="358" t="str">
        <f>IF(AND(E313&lt;&gt;0,D313&lt;&gt;0,F313&lt;&gt;0),IF(C313&lt;&gt;0,CONCATENATE(C313,"-AGr",VLOOKUP(D313,Listen!$A$2:$G$45,7,FALSE),"-",E313,"-",F313,),CONCATENATE("AGr",VLOOKUP(D313,Listen!$A$2:$G$45,7,FALSE),"-",E313,"-",F313)),"keine vollständige ID")</f>
        <v>keine vollständige ID</v>
      </c>
      <c r="C313" s="438">
        <f>'[2]III_SAV-Details_NB'!B319</f>
        <v>0</v>
      </c>
      <c r="D313" s="438">
        <f>'[2]III_SAV-Details_NB'!C319</f>
        <v>0</v>
      </c>
      <c r="E313" s="359">
        <f>'[2]III_SAV-Details_NB'!D319</f>
        <v>0</v>
      </c>
      <c r="F313" s="490"/>
      <c r="G313" s="281">
        <f>'[2]III_SAV-Details_NB'!X319</f>
        <v>0</v>
      </c>
      <c r="H313" s="281">
        <f t="shared" si="146"/>
        <v>0</v>
      </c>
      <c r="I313" s="281">
        <f>IF(con_EOGJahr=2025,'[2]III_SAV-Details_NB'!AA319,IF(con_EOGJahr=2026,'[2]III_SAV-Details_NB'!AB319,'[2]III_SAV-Details_NB'!AC319))</f>
        <v>0</v>
      </c>
      <c r="J313" s="282"/>
      <c r="K313" s="282"/>
      <c r="L313" s="282"/>
      <c r="M313" s="282"/>
      <c r="N313" s="282"/>
      <c r="O313" s="282"/>
      <c r="P313" s="52">
        <f t="shared" si="147"/>
        <v>0</v>
      </c>
      <c r="Q313" s="60"/>
      <c r="R313" s="53">
        <f t="shared" si="153"/>
        <v>0</v>
      </c>
      <c r="S313" s="59"/>
      <c r="T313" s="61"/>
      <c r="U313" s="342" t="str">
        <f t="shared" si="157"/>
        <v>k.A.</v>
      </c>
      <c r="V313" s="343" t="str">
        <f t="shared" si="154"/>
        <v>k.A.</v>
      </c>
      <c r="W313" s="343" t="str">
        <f>IFERROR(IF(OR($D313="",$E313=0,con_Ende=0),"k.A.",IF(VLOOKUP($D313,rng_ND,5,0)="Nein",VLOOKUP($D313,rng_ND,2,FALSE),MIN(VLOOKUP($D313,rng_ND,2,FALSE),A_Stammdaten!$B$19-D_SAV!$E313+1))),"k.A.")</f>
        <v>k.A.</v>
      </c>
      <c r="X313" s="343" t="str">
        <f t="shared" si="155"/>
        <v>k.A.</v>
      </c>
      <c r="Y313" s="62"/>
      <c r="Z313" s="48">
        <f t="shared" si="156"/>
        <v>0</v>
      </c>
      <c r="AA313" s="457"/>
      <c r="AB313" s="55">
        <f t="shared" si="148"/>
        <v>0</v>
      </c>
      <c r="AC313" s="55">
        <f>IF(A_Stammdaten!$B$25="ja",D_SAV!AA313,D_SAV!AB313)</f>
        <v>0</v>
      </c>
      <c r="AD313" s="478">
        <f>IF(AC313=0,0,IF(U313-(con_EOGJahr-D_SAV!E313)&lt;=0,AC313,AC313/V313))</f>
        <v>0</v>
      </c>
      <c r="AE313" s="478">
        <f>IFERROR(IF(AND(VLOOKUP(D313,rng_ND,5,FALSE)="Ja",D_SAV!T313="degressiv"),D_SAV!AC313*Y313/100,0),0)</f>
        <v>0</v>
      </c>
      <c r="AF313" s="55">
        <f>IFERROR(IF(VLOOKUP(D313,rng_ND,5,FALSE)="Ja",MAX(D_SAV!AD313:AE313),D_SAV!AD313),0)</f>
        <v>0</v>
      </c>
      <c r="AG313" s="55">
        <f t="shared" si="149"/>
        <v>0</v>
      </c>
      <c r="AH313" s="55">
        <f t="shared" si="150"/>
        <v>0</v>
      </c>
      <c r="AI313" s="55">
        <f t="shared" si="151"/>
        <v>0</v>
      </c>
      <c r="AJ313" s="55">
        <f t="shared" si="152"/>
        <v>0</v>
      </c>
      <c r="AK313" s="55">
        <f t="shared" si="143"/>
        <v>0</v>
      </c>
      <c r="AL313" s="55">
        <f t="shared" si="144"/>
        <v>0</v>
      </c>
      <c r="AM313" s="55">
        <f t="shared" si="145"/>
        <v>0</v>
      </c>
    </row>
    <row r="314" spans="1:39" x14ac:dyDescent="0.25">
      <c r="A314" s="47">
        <v>310</v>
      </c>
      <c r="B314" s="358" t="str">
        <f>IF(AND(E314&lt;&gt;0,D314&lt;&gt;0,F314&lt;&gt;0),IF(C314&lt;&gt;0,CONCATENATE(C314,"-AGr",VLOOKUP(D314,Listen!$A$2:$G$45,7,FALSE),"-",E314,"-",F314,),CONCATENATE("AGr",VLOOKUP(D314,Listen!$A$2:$G$45,7,FALSE),"-",E314,"-",F314)),"keine vollständige ID")</f>
        <v>keine vollständige ID</v>
      </c>
      <c r="C314" s="438">
        <f>'[2]III_SAV-Details_NB'!B320</f>
        <v>0</v>
      </c>
      <c r="D314" s="438">
        <f>'[2]III_SAV-Details_NB'!C320</f>
        <v>0</v>
      </c>
      <c r="E314" s="359">
        <f>'[2]III_SAV-Details_NB'!D320</f>
        <v>0</v>
      </c>
      <c r="F314" s="490"/>
      <c r="G314" s="281">
        <f>'[2]III_SAV-Details_NB'!X320</f>
        <v>0</v>
      </c>
      <c r="H314" s="281">
        <f t="shared" si="146"/>
        <v>0</v>
      </c>
      <c r="I314" s="281">
        <f>IF(con_EOGJahr=2025,'[2]III_SAV-Details_NB'!AA320,IF(con_EOGJahr=2026,'[2]III_SAV-Details_NB'!AB320,'[2]III_SAV-Details_NB'!AC320))</f>
        <v>0</v>
      </c>
      <c r="J314" s="282"/>
      <c r="K314" s="282"/>
      <c r="L314" s="282"/>
      <c r="M314" s="282"/>
      <c r="N314" s="282"/>
      <c r="O314" s="282"/>
      <c r="P314" s="52">
        <f t="shared" si="147"/>
        <v>0</v>
      </c>
      <c r="Q314" s="60"/>
      <c r="R314" s="53">
        <f t="shared" si="153"/>
        <v>0</v>
      </c>
      <c r="S314" s="59"/>
      <c r="T314" s="61"/>
      <c r="U314" s="342" t="str">
        <f t="shared" si="157"/>
        <v>k.A.</v>
      </c>
      <c r="V314" s="343" t="str">
        <f t="shared" si="154"/>
        <v>k.A.</v>
      </c>
      <c r="W314" s="343" t="str">
        <f>IFERROR(IF(OR($D314="",$E314=0,con_Ende=0),"k.A.",IF(VLOOKUP($D314,rng_ND,5,0)="Nein",VLOOKUP($D314,rng_ND,2,FALSE),MIN(VLOOKUP($D314,rng_ND,2,FALSE),A_Stammdaten!$B$19-D_SAV!$E314+1))),"k.A.")</f>
        <v>k.A.</v>
      </c>
      <c r="X314" s="343" t="str">
        <f t="shared" si="155"/>
        <v>k.A.</v>
      </c>
      <c r="Y314" s="62"/>
      <c r="Z314" s="48">
        <f t="shared" si="156"/>
        <v>0</v>
      </c>
      <c r="AA314" s="457"/>
      <c r="AB314" s="55">
        <f t="shared" si="148"/>
        <v>0</v>
      </c>
      <c r="AC314" s="55">
        <f>IF(A_Stammdaten!$B$25="ja",D_SAV!AA314,D_SAV!AB314)</f>
        <v>0</v>
      </c>
      <c r="AD314" s="478">
        <f>IF(AC314=0,0,IF(U314-(con_EOGJahr-D_SAV!E314)&lt;=0,AC314,AC314/V314))</f>
        <v>0</v>
      </c>
      <c r="AE314" s="478">
        <f>IFERROR(IF(AND(VLOOKUP(D314,rng_ND,5,FALSE)="Ja",D_SAV!T314="degressiv"),D_SAV!AC314*Y314/100,0),0)</f>
        <v>0</v>
      </c>
      <c r="AF314" s="55">
        <f>IFERROR(IF(VLOOKUP(D314,rng_ND,5,FALSE)="Ja",MAX(D_SAV!AD314:AE314),D_SAV!AD314),0)</f>
        <v>0</v>
      </c>
      <c r="AG314" s="55">
        <f t="shared" si="149"/>
        <v>0</v>
      </c>
      <c r="AH314" s="55">
        <f t="shared" si="150"/>
        <v>0</v>
      </c>
      <c r="AI314" s="55">
        <f t="shared" si="151"/>
        <v>0</v>
      </c>
      <c r="AJ314" s="55">
        <f t="shared" si="152"/>
        <v>0</v>
      </c>
      <c r="AK314" s="55">
        <f t="shared" si="143"/>
        <v>0</v>
      </c>
      <c r="AL314" s="55">
        <f t="shared" si="144"/>
        <v>0</v>
      </c>
      <c r="AM314" s="55">
        <f t="shared" si="145"/>
        <v>0</v>
      </c>
    </row>
    <row r="315" spans="1:39" x14ac:dyDescent="0.25">
      <c r="A315" s="47">
        <v>311</v>
      </c>
      <c r="B315" s="358" t="str">
        <f>IF(AND(E315&lt;&gt;0,D315&lt;&gt;0,F315&lt;&gt;0),IF(C315&lt;&gt;0,CONCATENATE(C315,"-AGr",VLOOKUP(D315,Listen!$A$2:$G$45,7,FALSE),"-",E315,"-",F315,),CONCATENATE("AGr",VLOOKUP(D315,Listen!$A$2:$G$45,7,FALSE),"-",E315,"-",F315)),"keine vollständige ID")</f>
        <v>keine vollständige ID</v>
      </c>
      <c r="C315" s="438">
        <f>'[2]III_SAV-Details_NB'!B321</f>
        <v>0</v>
      </c>
      <c r="D315" s="438">
        <f>'[2]III_SAV-Details_NB'!C321</f>
        <v>0</v>
      </c>
      <c r="E315" s="359">
        <f>'[2]III_SAV-Details_NB'!D321</f>
        <v>0</v>
      </c>
      <c r="F315" s="490"/>
      <c r="G315" s="281">
        <f>'[2]III_SAV-Details_NB'!X321</f>
        <v>0</v>
      </c>
      <c r="H315" s="281">
        <f t="shared" si="146"/>
        <v>0</v>
      </c>
      <c r="I315" s="281">
        <f>IF(con_EOGJahr=2025,'[2]III_SAV-Details_NB'!AA321,IF(con_EOGJahr=2026,'[2]III_SAV-Details_NB'!AB321,'[2]III_SAV-Details_NB'!AC321))</f>
        <v>0</v>
      </c>
      <c r="J315" s="282"/>
      <c r="K315" s="282"/>
      <c r="L315" s="282"/>
      <c r="M315" s="282"/>
      <c r="N315" s="282"/>
      <c r="O315" s="282"/>
      <c r="P315" s="52">
        <f t="shared" si="147"/>
        <v>0</v>
      </c>
      <c r="Q315" s="60"/>
      <c r="R315" s="53">
        <f t="shared" si="153"/>
        <v>0</v>
      </c>
      <c r="S315" s="59"/>
      <c r="T315" s="61"/>
      <c r="U315" s="342" t="str">
        <f t="shared" si="157"/>
        <v>k.A.</v>
      </c>
      <c r="V315" s="343" t="str">
        <f t="shared" si="154"/>
        <v>k.A.</v>
      </c>
      <c r="W315" s="343" t="str">
        <f>IFERROR(IF(OR($D315="",$E315=0,con_Ende=0),"k.A.",IF(VLOOKUP($D315,rng_ND,5,0)="Nein",VLOOKUP($D315,rng_ND,2,FALSE),MIN(VLOOKUP($D315,rng_ND,2,FALSE),A_Stammdaten!$B$19-D_SAV!$E315+1))),"k.A.")</f>
        <v>k.A.</v>
      </c>
      <c r="X315" s="343" t="str">
        <f t="shared" si="155"/>
        <v>k.A.</v>
      </c>
      <c r="Y315" s="62"/>
      <c r="Z315" s="48">
        <f t="shared" si="156"/>
        <v>0</v>
      </c>
      <c r="AA315" s="457"/>
      <c r="AB315" s="55">
        <f t="shared" si="148"/>
        <v>0</v>
      </c>
      <c r="AC315" s="55">
        <f>IF(A_Stammdaten!$B$25="ja",D_SAV!AA315,D_SAV!AB315)</f>
        <v>0</v>
      </c>
      <c r="AD315" s="478">
        <f>IF(AC315=0,0,IF(U315-(con_EOGJahr-D_SAV!E315)&lt;=0,AC315,AC315/V315))</f>
        <v>0</v>
      </c>
      <c r="AE315" s="478">
        <f>IFERROR(IF(AND(VLOOKUP(D315,rng_ND,5,FALSE)="Ja",D_SAV!T315="degressiv"),D_SAV!AC315*Y315/100,0),0)</f>
        <v>0</v>
      </c>
      <c r="AF315" s="55">
        <f>IFERROR(IF(VLOOKUP(D315,rng_ND,5,FALSE)="Ja",MAX(D_SAV!AD315:AE315),D_SAV!AD315),0)</f>
        <v>0</v>
      </c>
      <c r="AG315" s="55">
        <f t="shared" si="149"/>
        <v>0</v>
      </c>
      <c r="AH315" s="55">
        <f t="shared" si="150"/>
        <v>0</v>
      </c>
      <c r="AI315" s="55">
        <f t="shared" si="151"/>
        <v>0</v>
      </c>
      <c r="AJ315" s="55">
        <f t="shared" si="152"/>
        <v>0</v>
      </c>
      <c r="AK315" s="55">
        <f t="shared" si="143"/>
        <v>0</v>
      </c>
      <c r="AL315" s="55">
        <f t="shared" si="144"/>
        <v>0</v>
      </c>
      <c r="AM315" s="55">
        <f t="shared" si="145"/>
        <v>0</v>
      </c>
    </row>
    <row r="316" spans="1:39" x14ac:dyDescent="0.25">
      <c r="A316" s="47">
        <v>312</v>
      </c>
      <c r="B316" s="358" t="str">
        <f>IF(AND(E316&lt;&gt;0,D316&lt;&gt;0,F316&lt;&gt;0),IF(C316&lt;&gt;0,CONCATENATE(C316,"-AGr",VLOOKUP(D316,Listen!$A$2:$G$45,7,FALSE),"-",E316,"-",F316,),CONCATENATE("AGr",VLOOKUP(D316,Listen!$A$2:$G$45,7,FALSE),"-",E316,"-",F316)),"keine vollständige ID")</f>
        <v>keine vollständige ID</v>
      </c>
      <c r="C316" s="438">
        <f>'[2]III_SAV-Details_NB'!B322</f>
        <v>0</v>
      </c>
      <c r="D316" s="438">
        <f>'[2]III_SAV-Details_NB'!C322</f>
        <v>0</v>
      </c>
      <c r="E316" s="359">
        <f>'[2]III_SAV-Details_NB'!D322</f>
        <v>0</v>
      </c>
      <c r="F316" s="490"/>
      <c r="G316" s="281">
        <f>'[2]III_SAV-Details_NB'!X322</f>
        <v>0</v>
      </c>
      <c r="H316" s="281">
        <f t="shared" si="146"/>
        <v>0</v>
      </c>
      <c r="I316" s="281">
        <f>IF(con_EOGJahr=2025,'[2]III_SAV-Details_NB'!AA322,IF(con_EOGJahr=2026,'[2]III_SAV-Details_NB'!AB322,'[2]III_SAV-Details_NB'!AC322))</f>
        <v>0</v>
      </c>
      <c r="J316" s="282"/>
      <c r="K316" s="282"/>
      <c r="L316" s="282"/>
      <c r="M316" s="282"/>
      <c r="N316" s="282"/>
      <c r="O316" s="282"/>
      <c r="P316" s="52">
        <f t="shared" si="147"/>
        <v>0</v>
      </c>
      <c r="Q316" s="60"/>
      <c r="R316" s="53">
        <f t="shared" si="153"/>
        <v>0</v>
      </c>
      <c r="S316" s="59"/>
      <c r="T316" s="61"/>
      <c r="U316" s="342" t="str">
        <f t="shared" si="157"/>
        <v>k.A.</v>
      </c>
      <c r="V316" s="343" t="str">
        <f t="shared" si="154"/>
        <v>k.A.</v>
      </c>
      <c r="W316" s="343" t="str">
        <f>IFERROR(IF(OR($D316="",$E316=0,con_Ende=0),"k.A.",IF(VLOOKUP($D316,rng_ND,5,0)="Nein",VLOOKUP($D316,rng_ND,2,FALSE),MIN(VLOOKUP($D316,rng_ND,2,FALSE),A_Stammdaten!$B$19-D_SAV!$E316+1))),"k.A.")</f>
        <v>k.A.</v>
      </c>
      <c r="X316" s="343" t="str">
        <f t="shared" si="155"/>
        <v>k.A.</v>
      </c>
      <c r="Y316" s="62"/>
      <c r="Z316" s="48">
        <f t="shared" si="156"/>
        <v>0</v>
      </c>
      <c r="AA316" s="457"/>
      <c r="AB316" s="55">
        <f t="shared" si="148"/>
        <v>0</v>
      </c>
      <c r="AC316" s="55">
        <f>IF(A_Stammdaten!$B$25="ja",D_SAV!AA316,D_SAV!AB316)</f>
        <v>0</v>
      </c>
      <c r="AD316" s="478">
        <f>IF(AC316=0,0,IF(U316-(con_EOGJahr-D_SAV!E316)&lt;=0,AC316,AC316/V316))</f>
        <v>0</v>
      </c>
      <c r="AE316" s="478">
        <f>IFERROR(IF(AND(VLOOKUP(D316,rng_ND,5,FALSE)="Ja",D_SAV!T316="degressiv"),D_SAV!AC316*Y316/100,0),0)</f>
        <v>0</v>
      </c>
      <c r="AF316" s="55">
        <f>IFERROR(IF(VLOOKUP(D316,rng_ND,5,FALSE)="Ja",MAX(D_SAV!AD316:AE316),D_SAV!AD316),0)</f>
        <v>0</v>
      </c>
      <c r="AG316" s="55">
        <f t="shared" si="149"/>
        <v>0</v>
      </c>
      <c r="AH316" s="55">
        <f t="shared" si="150"/>
        <v>0</v>
      </c>
      <c r="AI316" s="55">
        <f t="shared" si="151"/>
        <v>0</v>
      </c>
      <c r="AJ316" s="55">
        <f t="shared" si="152"/>
        <v>0</v>
      </c>
      <c r="AK316" s="55">
        <f t="shared" si="143"/>
        <v>0</v>
      </c>
      <c r="AL316" s="55">
        <f t="shared" si="144"/>
        <v>0</v>
      </c>
      <c r="AM316" s="55">
        <f t="shared" si="145"/>
        <v>0</v>
      </c>
    </row>
    <row r="317" spans="1:39" x14ac:dyDescent="0.25">
      <c r="A317" s="47">
        <v>313</v>
      </c>
      <c r="B317" s="358" t="str">
        <f>IF(AND(E317&lt;&gt;0,D317&lt;&gt;0,F317&lt;&gt;0),IF(C317&lt;&gt;0,CONCATENATE(C317,"-AGr",VLOOKUP(D317,Listen!$A$2:$G$45,7,FALSE),"-",E317,"-",F317,),CONCATENATE("AGr",VLOOKUP(D317,Listen!$A$2:$G$45,7,FALSE),"-",E317,"-",F317)),"keine vollständige ID")</f>
        <v>keine vollständige ID</v>
      </c>
      <c r="C317" s="438">
        <f>'[2]III_SAV-Details_NB'!B323</f>
        <v>0</v>
      </c>
      <c r="D317" s="438">
        <f>'[2]III_SAV-Details_NB'!C323</f>
        <v>0</v>
      </c>
      <c r="E317" s="359">
        <f>'[2]III_SAV-Details_NB'!D323</f>
        <v>0</v>
      </c>
      <c r="F317" s="490"/>
      <c r="G317" s="281">
        <f>'[2]III_SAV-Details_NB'!X323</f>
        <v>0</v>
      </c>
      <c r="H317" s="281">
        <f t="shared" si="146"/>
        <v>0</v>
      </c>
      <c r="I317" s="281">
        <f>IF(con_EOGJahr=2025,'[2]III_SAV-Details_NB'!AA323,IF(con_EOGJahr=2026,'[2]III_SAV-Details_NB'!AB323,'[2]III_SAV-Details_NB'!AC323))</f>
        <v>0</v>
      </c>
      <c r="J317" s="282"/>
      <c r="K317" s="282"/>
      <c r="L317" s="282"/>
      <c r="M317" s="282"/>
      <c r="N317" s="282"/>
      <c r="O317" s="282"/>
      <c r="P317" s="52">
        <f t="shared" si="147"/>
        <v>0</v>
      </c>
      <c r="Q317" s="60"/>
      <c r="R317" s="53">
        <f t="shared" si="153"/>
        <v>0</v>
      </c>
      <c r="S317" s="59"/>
      <c r="T317" s="61"/>
      <c r="U317" s="342" t="str">
        <f t="shared" si="157"/>
        <v>k.A.</v>
      </c>
      <c r="V317" s="343" t="str">
        <f t="shared" si="154"/>
        <v>k.A.</v>
      </c>
      <c r="W317" s="343" t="str">
        <f>IFERROR(IF(OR($D317="",$E317=0,con_Ende=0),"k.A.",IF(VLOOKUP($D317,rng_ND,5,0)="Nein",VLOOKUP($D317,rng_ND,2,FALSE),MIN(VLOOKUP($D317,rng_ND,2,FALSE),A_Stammdaten!$B$19-D_SAV!$E317+1))),"k.A.")</f>
        <v>k.A.</v>
      </c>
      <c r="X317" s="343" t="str">
        <f t="shared" si="155"/>
        <v>k.A.</v>
      </c>
      <c r="Y317" s="62"/>
      <c r="Z317" s="48">
        <f t="shared" si="156"/>
        <v>0</v>
      </c>
      <c r="AA317" s="457"/>
      <c r="AB317" s="55">
        <f t="shared" si="148"/>
        <v>0</v>
      </c>
      <c r="AC317" s="55">
        <f>IF(A_Stammdaten!$B$25="ja",D_SAV!AA317,D_SAV!AB317)</f>
        <v>0</v>
      </c>
      <c r="AD317" s="478">
        <f>IF(AC317=0,0,IF(U317-(con_EOGJahr-D_SAV!E317)&lt;=0,AC317,AC317/V317))</f>
        <v>0</v>
      </c>
      <c r="AE317" s="478">
        <f>IFERROR(IF(AND(VLOOKUP(D317,rng_ND,5,FALSE)="Ja",D_SAV!T317="degressiv"),D_SAV!AC317*Y317/100,0),0)</f>
        <v>0</v>
      </c>
      <c r="AF317" s="55">
        <f>IFERROR(IF(VLOOKUP(D317,rng_ND,5,FALSE)="Ja",MAX(D_SAV!AD317:AE317),D_SAV!AD317),0)</f>
        <v>0</v>
      </c>
      <c r="AG317" s="55">
        <f t="shared" si="149"/>
        <v>0</v>
      </c>
      <c r="AH317" s="55">
        <f t="shared" si="150"/>
        <v>0</v>
      </c>
      <c r="AI317" s="55">
        <f t="shared" si="151"/>
        <v>0</v>
      </c>
      <c r="AJ317" s="55">
        <f t="shared" si="152"/>
        <v>0</v>
      </c>
      <c r="AK317" s="55">
        <f t="shared" si="143"/>
        <v>0</v>
      </c>
      <c r="AL317" s="55">
        <f t="shared" si="144"/>
        <v>0</v>
      </c>
      <c r="AM317" s="55">
        <f t="shared" si="145"/>
        <v>0</v>
      </c>
    </row>
    <row r="318" spans="1:39" x14ac:dyDescent="0.25">
      <c r="A318" s="47">
        <v>314</v>
      </c>
      <c r="B318" s="358" t="str">
        <f>IF(AND(E318&lt;&gt;0,D318&lt;&gt;0,F318&lt;&gt;0),IF(C318&lt;&gt;0,CONCATENATE(C318,"-AGr",VLOOKUP(D318,Listen!$A$2:$G$45,7,FALSE),"-",E318,"-",F318,),CONCATENATE("AGr",VLOOKUP(D318,Listen!$A$2:$G$45,7,FALSE),"-",E318,"-",F318)),"keine vollständige ID")</f>
        <v>keine vollständige ID</v>
      </c>
      <c r="C318" s="438">
        <f>'[2]III_SAV-Details_NB'!B324</f>
        <v>0</v>
      </c>
      <c r="D318" s="438">
        <f>'[2]III_SAV-Details_NB'!C324</f>
        <v>0</v>
      </c>
      <c r="E318" s="359">
        <f>'[2]III_SAV-Details_NB'!D324</f>
        <v>0</v>
      </c>
      <c r="F318" s="490"/>
      <c r="G318" s="281">
        <f>'[2]III_SAV-Details_NB'!X324</f>
        <v>0</v>
      </c>
      <c r="H318" s="281">
        <f t="shared" si="146"/>
        <v>0</v>
      </c>
      <c r="I318" s="281">
        <f>IF(con_EOGJahr=2025,'[2]III_SAV-Details_NB'!AA324,IF(con_EOGJahr=2026,'[2]III_SAV-Details_NB'!AB324,'[2]III_SAV-Details_NB'!AC324))</f>
        <v>0</v>
      </c>
      <c r="J318" s="282"/>
      <c r="K318" s="282"/>
      <c r="L318" s="282"/>
      <c r="M318" s="282"/>
      <c r="N318" s="282"/>
      <c r="O318" s="282"/>
      <c r="P318" s="52">
        <f t="shared" si="147"/>
        <v>0</v>
      </c>
      <c r="Q318" s="60"/>
      <c r="R318" s="53">
        <f t="shared" si="153"/>
        <v>0</v>
      </c>
      <c r="S318" s="59"/>
      <c r="T318" s="61"/>
      <c r="U318" s="342" t="str">
        <f t="shared" si="157"/>
        <v>k.A.</v>
      </c>
      <c r="V318" s="343" t="str">
        <f t="shared" si="154"/>
        <v>k.A.</v>
      </c>
      <c r="W318" s="343" t="str">
        <f>IFERROR(IF(OR($D318="",$E318=0,con_Ende=0),"k.A.",IF(VLOOKUP($D318,rng_ND,5,0)="Nein",VLOOKUP($D318,rng_ND,2,FALSE),MIN(VLOOKUP($D318,rng_ND,2,FALSE),A_Stammdaten!$B$19-D_SAV!$E318+1))),"k.A.")</f>
        <v>k.A.</v>
      </c>
      <c r="X318" s="343" t="str">
        <f t="shared" si="155"/>
        <v>k.A.</v>
      </c>
      <c r="Y318" s="62"/>
      <c r="Z318" s="48">
        <f t="shared" si="156"/>
        <v>0</v>
      </c>
      <c r="AA318" s="457"/>
      <c r="AB318" s="55">
        <f t="shared" si="148"/>
        <v>0</v>
      </c>
      <c r="AC318" s="55">
        <f>IF(A_Stammdaten!$B$25="ja",D_SAV!AA318,D_SAV!AB318)</f>
        <v>0</v>
      </c>
      <c r="AD318" s="478">
        <f>IF(AC318=0,0,IF(U318-(con_EOGJahr-D_SAV!E318)&lt;=0,AC318,AC318/V318))</f>
        <v>0</v>
      </c>
      <c r="AE318" s="478">
        <f>IFERROR(IF(AND(VLOOKUP(D318,rng_ND,5,FALSE)="Ja",D_SAV!T318="degressiv"),D_SAV!AC318*Y318/100,0),0)</f>
        <v>0</v>
      </c>
      <c r="AF318" s="55">
        <f>IFERROR(IF(VLOOKUP(D318,rng_ND,5,FALSE)="Ja",MAX(D_SAV!AD318:AE318),D_SAV!AD318),0)</f>
        <v>0</v>
      </c>
      <c r="AG318" s="55">
        <f t="shared" si="149"/>
        <v>0</v>
      </c>
      <c r="AH318" s="55">
        <f t="shared" si="150"/>
        <v>0</v>
      </c>
      <c r="AI318" s="55">
        <f t="shared" si="151"/>
        <v>0</v>
      </c>
      <c r="AJ318" s="55">
        <f t="shared" si="152"/>
        <v>0</v>
      </c>
      <c r="AK318" s="55">
        <f t="shared" si="143"/>
        <v>0</v>
      </c>
      <c r="AL318" s="55">
        <f t="shared" si="144"/>
        <v>0</v>
      </c>
      <c r="AM318" s="55">
        <f t="shared" si="145"/>
        <v>0</v>
      </c>
    </row>
    <row r="319" spans="1:39" x14ac:dyDescent="0.25">
      <c r="A319" s="47">
        <v>315</v>
      </c>
      <c r="B319" s="358" t="str">
        <f>IF(AND(E319&lt;&gt;0,D319&lt;&gt;0,F319&lt;&gt;0),IF(C319&lt;&gt;0,CONCATENATE(C319,"-AGr",VLOOKUP(D319,Listen!$A$2:$G$45,7,FALSE),"-",E319,"-",F319,),CONCATENATE("AGr",VLOOKUP(D319,Listen!$A$2:$G$45,7,FALSE),"-",E319,"-",F319)),"keine vollständige ID")</f>
        <v>keine vollständige ID</v>
      </c>
      <c r="C319" s="438">
        <f>'[2]III_SAV-Details_NB'!B325</f>
        <v>0</v>
      </c>
      <c r="D319" s="438">
        <f>'[2]III_SAV-Details_NB'!C325</f>
        <v>0</v>
      </c>
      <c r="E319" s="359">
        <f>'[2]III_SAV-Details_NB'!D325</f>
        <v>0</v>
      </c>
      <c r="F319" s="490"/>
      <c r="G319" s="281">
        <f>'[2]III_SAV-Details_NB'!X325</f>
        <v>0</v>
      </c>
      <c r="H319" s="281">
        <f t="shared" si="146"/>
        <v>0</v>
      </c>
      <c r="I319" s="281">
        <f>IF(con_EOGJahr=2025,'[2]III_SAV-Details_NB'!AA325,IF(con_EOGJahr=2026,'[2]III_SAV-Details_NB'!AB325,'[2]III_SAV-Details_NB'!AC325))</f>
        <v>0</v>
      </c>
      <c r="J319" s="282"/>
      <c r="K319" s="282"/>
      <c r="L319" s="282"/>
      <c r="M319" s="282"/>
      <c r="N319" s="282"/>
      <c r="O319" s="282"/>
      <c r="P319" s="52">
        <f t="shared" si="147"/>
        <v>0</v>
      </c>
      <c r="Q319" s="60"/>
      <c r="R319" s="53">
        <f t="shared" si="153"/>
        <v>0</v>
      </c>
      <c r="S319" s="59"/>
      <c r="T319" s="61"/>
      <c r="U319" s="342" t="str">
        <f t="shared" si="157"/>
        <v>k.A.</v>
      </c>
      <c r="V319" s="343" t="str">
        <f t="shared" si="154"/>
        <v>k.A.</v>
      </c>
      <c r="W319" s="343" t="str">
        <f>IFERROR(IF(OR($D319="",$E319=0,con_Ende=0),"k.A.",IF(VLOOKUP($D319,rng_ND,5,0)="Nein",VLOOKUP($D319,rng_ND,2,FALSE),MIN(VLOOKUP($D319,rng_ND,2,FALSE),A_Stammdaten!$B$19-D_SAV!$E319+1))),"k.A.")</f>
        <v>k.A.</v>
      </c>
      <c r="X319" s="343" t="str">
        <f t="shared" si="155"/>
        <v>k.A.</v>
      </c>
      <c r="Y319" s="62"/>
      <c r="Z319" s="48">
        <f t="shared" si="156"/>
        <v>0</v>
      </c>
      <c r="AA319" s="457"/>
      <c r="AB319" s="55">
        <f t="shared" si="148"/>
        <v>0</v>
      </c>
      <c r="AC319" s="55">
        <f>IF(A_Stammdaten!$B$25="ja",D_SAV!AA319,D_SAV!AB319)</f>
        <v>0</v>
      </c>
      <c r="AD319" s="478">
        <f>IF(AC319=0,0,IF(U319-(con_EOGJahr-D_SAV!E319)&lt;=0,AC319,AC319/V319))</f>
        <v>0</v>
      </c>
      <c r="AE319" s="478">
        <f>IFERROR(IF(AND(VLOOKUP(D319,rng_ND,5,FALSE)="Ja",D_SAV!T319="degressiv"),D_SAV!AC319*Y319/100,0),0)</f>
        <v>0</v>
      </c>
      <c r="AF319" s="55">
        <f>IFERROR(IF(VLOOKUP(D319,rng_ND,5,FALSE)="Ja",MAX(D_SAV!AD319:AE319),D_SAV!AD319),0)</f>
        <v>0</v>
      </c>
      <c r="AG319" s="55">
        <f t="shared" si="149"/>
        <v>0</v>
      </c>
      <c r="AH319" s="55">
        <f t="shared" si="150"/>
        <v>0</v>
      </c>
      <c r="AI319" s="55">
        <f t="shared" si="151"/>
        <v>0</v>
      </c>
      <c r="AJ319" s="55">
        <f t="shared" si="152"/>
        <v>0</v>
      </c>
      <c r="AK319" s="55">
        <f t="shared" si="143"/>
        <v>0</v>
      </c>
      <c r="AL319" s="55">
        <f t="shared" si="144"/>
        <v>0</v>
      </c>
      <c r="AM319" s="55">
        <f t="shared" si="145"/>
        <v>0</v>
      </c>
    </row>
    <row r="320" spans="1:39" x14ac:dyDescent="0.25">
      <c r="A320" s="47">
        <v>316</v>
      </c>
      <c r="B320" s="358" t="str">
        <f>IF(AND(E320&lt;&gt;0,D320&lt;&gt;0,F320&lt;&gt;0),IF(C320&lt;&gt;0,CONCATENATE(C320,"-AGr",VLOOKUP(D320,Listen!$A$2:$G$45,7,FALSE),"-",E320,"-",F320,),CONCATENATE("AGr",VLOOKUP(D320,Listen!$A$2:$G$45,7,FALSE),"-",E320,"-",F320)),"keine vollständige ID")</f>
        <v>keine vollständige ID</v>
      </c>
      <c r="C320" s="438">
        <f>'[2]III_SAV-Details_NB'!B326</f>
        <v>0</v>
      </c>
      <c r="D320" s="438">
        <f>'[2]III_SAV-Details_NB'!C326</f>
        <v>0</v>
      </c>
      <c r="E320" s="359">
        <f>'[2]III_SAV-Details_NB'!D326</f>
        <v>0</v>
      </c>
      <c r="F320" s="490"/>
      <c r="G320" s="281">
        <f>'[2]III_SAV-Details_NB'!X326</f>
        <v>0</v>
      </c>
      <c r="H320" s="281">
        <f t="shared" si="146"/>
        <v>0</v>
      </c>
      <c r="I320" s="281">
        <f>IF(con_EOGJahr=2025,'[2]III_SAV-Details_NB'!AA326,IF(con_EOGJahr=2026,'[2]III_SAV-Details_NB'!AB326,'[2]III_SAV-Details_NB'!AC326))</f>
        <v>0</v>
      </c>
      <c r="J320" s="282"/>
      <c r="K320" s="282"/>
      <c r="L320" s="282"/>
      <c r="M320" s="282"/>
      <c r="N320" s="282"/>
      <c r="O320" s="282"/>
      <c r="P320" s="52">
        <f t="shared" si="147"/>
        <v>0</v>
      </c>
      <c r="Q320" s="60"/>
      <c r="R320" s="53">
        <f t="shared" si="153"/>
        <v>0</v>
      </c>
      <c r="S320" s="59"/>
      <c r="T320" s="61"/>
      <c r="U320" s="342" t="str">
        <f t="shared" si="157"/>
        <v>k.A.</v>
      </c>
      <c r="V320" s="343" t="str">
        <f t="shared" si="154"/>
        <v>k.A.</v>
      </c>
      <c r="W320" s="343" t="str">
        <f>IFERROR(IF(OR($D320="",$E320=0,con_Ende=0),"k.A.",IF(VLOOKUP($D320,rng_ND,5,0)="Nein",VLOOKUP($D320,rng_ND,2,FALSE),MIN(VLOOKUP($D320,rng_ND,2,FALSE),A_Stammdaten!$B$19-D_SAV!$E320+1))),"k.A.")</f>
        <v>k.A.</v>
      </c>
      <c r="X320" s="343" t="str">
        <f t="shared" si="155"/>
        <v>k.A.</v>
      </c>
      <c r="Y320" s="62"/>
      <c r="Z320" s="48">
        <f t="shared" si="156"/>
        <v>0</v>
      </c>
      <c r="AA320" s="457"/>
      <c r="AB320" s="55">
        <f t="shared" si="148"/>
        <v>0</v>
      </c>
      <c r="AC320" s="55">
        <f>IF(A_Stammdaten!$B$25="ja",D_SAV!AA320,D_SAV!AB320)</f>
        <v>0</v>
      </c>
      <c r="AD320" s="478">
        <f>IF(AC320=0,0,IF(U320-(con_EOGJahr-D_SAV!E320)&lt;=0,AC320,AC320/V320))</f>
        <v>0</v>
      </c>
      <c r="AE320" s="478">
        <f>IFERROR(IF(AND(VLOOKUP(D320,rng_ND,5,FALSE)="Ja",D_SAV!T320="degressiv"),D_SAV!AC320*Y320/100,0),0)</f>
        <v>0</v>
      </c>
      <c r="AF320" s="55">
        <f>IFERROR(IF(VLOOKUP(D320,rng_ND,5,FALSE)="Ja",MAX(D_SAV!AD320:AE320),D_SAV!AD320),0)</f>
        <v>0</v>
      </c>
      <c r="AG320" s="55">
        <f t="shared" si="149"/>
        <v>0</v>
      </c>
      <c r="AH320" s="55">
        <f t="shared" si="150"/>
        <v>0</v>
      </c>
      <c r="AI320" s="55">
        <f t="shared" si="151"/>
        <v>0</v>
      </c>
      <c r="AJ320" s="55">
        <f t="shared" si="152"/>
        <v>0</v>
      </c>
      <c r="AK320" s="55">
        <f t="shared" si="143"/>
        <v>0</v>
      </c>
      <c r="AL320" s="55">
        <f t="shared" si="144"/>
        <v>0</v>
      </c>
      <c r="AM320" s="55">
        <f t="shared" si="145"/>
        <v>0</v>
      </c>
    </row>
    <row r="321" spans="1:39" x14ac:dyDescent="0.25">
      <c r="A321" s="47">
        <v>317</v>
      </c>
      <c r="B321" s="358" t="str">
        <f>IF(AND(E321&lt;&gt;0,D321&lt;&gt;0,F321&lt;&gt;0),IF(C321&lt;&gt;0,CONCATENATE(C321,"-AGr",VLOOKUP(D321,Listen!$A$2:$G$45,7,FALSE),"-",E321,"-",F321,),CONCATENATE("AGr",VLOOKUP(D321,Listen!$A$2:$G$45,7,FALSE),"-",E321,"-",F321)),"keine vollständige ID")</f>
        <v>keine vollständige ID</v>
      </c>
      <c r="C321" s="438">
        <f>'[2]III_SAV-Details_NB'!B327</f>
        <v>0</v>
      </c>
      <c r="D321" s="438">
        <f>'[2]III_SAV-Details_NB'!C327</f>
        <v>0</v>
      </c>
      <c r="E321" s="359">
        <f>'[2]III_SAV-Details_NB'!D327</f>
        <v>0</v>
      </c>
      <c r="F321" s="490"/>
      <c r="G321" s="281">
        <f>'[2]III_SAV-Details_NB'!X327</f>
        <v>0</v>
      </c>
      <c r="H321" s="281">
        <f t="shared" si="146"/>
        <v>0</v>
      </c>
      <c r="I321" s="281">
        <f>IF(con_EOGJahr=2025,'[2]III_SAV-Details_NB'!AA327,IF(con_EOGJahr=2026,'[2]III_SAV-Details_NB'!AB327,'[2]III_SAV-Details_NB'!AC327))</f>
        <v>0</v>
      </c>
      <c r="J321" s="282"/>
      <c r="K321" s="282"/>
      <c r="L321" s="282"/>
      <c r="M321" s="282"/>
      <c r="N321" s="282"/>
      <c r="O321" s="282"/>
      <c r="P321" s="52">
        <f t="shared" si="147"/>
        <v>0</v>
      </c>
      <c r="Q321" s="60"/>
      <c r="R321" s="53">
        <f t="shared" si="153"/>
        <v>0</v>
      </c>
      <c r="S321" s="59"/>
      <c r="T321" s="61"/>
      <c r="U321" s="342" t="str">
        <f t="shared" si="157"/>
        <v>k.A.</v>
      </c>
      <c r="V321" s="343" t="str">
        <f t="shared" si="154"/>
        <v>k.A.</v>
      </c>
      <c r="W321" s="343" t="str">
        <f>IFERROR(IF(OR($D321="",$E321=0,con_Ende=0),"k.A.",IF(VLOOKUP($D321,rng_ND,5,0)="Nein",VLOOKUP($D321,rng_ND,2,FALSE),MIN(VLOOKUP($D321,rng_ND,2,FALSE),A_Stammdaten!$B$19-D_SAV!$E321+1))),"k.A.")</f>
        <v>k.A.</v>
      </c>
      <c r="X321" s="343" t="str">
        <f t="shared" si="155"/>
        <v>k.A.</v>
      </c>
      <c r="Y321" s="62"/>
      <c r="Z321" s="48">
        <f t="shared" si="156"/>
        <v>0</v>
      </c>
      <c r="AA321" s="457"/>
      <c r="AB321" s="55">
        <f t="shared" si="148"/>
        <v>0</v>
      </c>
      <c r="AC321" s="55">
        <f>IF(A_Stammdaten!$B$25="ja",D_SAV!AA321,D_SAV!AB321)</f>
        <v>0</v>
      </c>
      <c r="AD321" s="478">
        <f>IF(AC321=0,0,IF(U321-(con_EOGJahr-D_SAV!E321)&lt;=0,AC321,AC321/V321))</f>
        <v>0</v>
      </c>
      <c r="AE321" s="478">
        <f>IFERROR(IF(AND(VLOOKUP(D321,rng_ND,5,FALSE)="Ja",D_SAV!T321="degressiv"),D_SAV!AC321*Y321/100,0),0)</f>
        <v>0</v>
      </c>
      <c r="AF321" s="55">
        <f>IFERROR(IF(VLOOKUP(D321,rng_ND,5,FALSE)="Ja",MAX(D_SAV!AD321:AE321),D_SAV!AD321),0)</f>
        <v>0</v>
      </c>
      <c r="AG321" s="55">
        <f t="shared" si="149"/>
        <v>0</v>
      </c>
      <c r="AH321" s="55">
        <f t="shared" si="150"/>
        <v>0</v>
      </c>
      <c r="AI321" s="55">
        <f t="shared" si="151"/>
        <v>0</v>
      </c>
      <c r="AJ321" s="55">
        <f t="shared" si="152"/>
        <v>0</v>
      </c>
      <c r="AK321" s="55">
        <f t="shared" si="143"/>
        <v>0</v>
      </c>
      <c r="AL321" s="55">
        <f t="shared" si="144"/>
        <v>0</v>
      </c>
      <c r="AM321" s="55">
        <f t="shared" si="145"/>
        <v>0</v>
      </c>
    </row>
    <row r="322" spans="1:39" x14ac:dyDescent="0.25">
      <c r="A322" s="47">
        <v>318</v>
      </c>
      <c r="B322" s="358" t="str">
        <f>IF(AND(E322&lt;&gt;0,D322&lt;&gt;0,F322&lt;&gt;0),IF(C322&lt;&gt;0,CONCATENATE(C322,"-AGr",VLOOKUP(D322,Listen!$A$2:$G$45,7,FALSE),"-",E322,"-",F322,),CONCATENATE("AGr",VLOOKUP(D322,Listen!$A$2:$G$45,7,FALSE),"-",E322,"-",F322)),"keine vollständige ID")</f>
        <v>keine vollständige ID</v>
      </c>
      <c r="C322" s="438">
        <f>'[2]III_SAV-Details_NB'!B328</f>
        <v>0</v>
      </c>
      <c r="D322" s="438">
        <f>'[2]III_SAV-Details_NB'!C328</f>
        <v>0</v>
      </c>
      <c r="E322" s="359">
        <f>'[2]III_SAV-Details_NB'!D328</f>
        <v>0</v>
      </c>
      <c r="F322" s="490"/>
      <c r="G322" s="281">
        <f>'[2]III_SAV-Details_NB'!X328</f>
        <v>0</v>
      </c>
      <c r="H322" s="281">
        <f t="shared" si="146"/>
        <v>0</v>
      </c>
      <c r="I322" s="281">
        <f>IF(con_EOGJahr=2025,'[2]III_SAV-Details_NB'!AA328,IF(con_EOGJahr=2026,'[2]III_SAV-Details_NB'!AB328,'[2]III_SAV-Details_NB'!AC328))</f>
        <v>0</v>
      </c>
      <c r="J322" s="282"/>
      <c r="K322" s="282"/>
      <c r="L322" s="282"/>
      <c r="M322" s="282"/>
      <c r="N322" s="282"/>
      <c r="O322" s="282"/>
      <c r="P322" s="52">
        <f t="shared" si="147"/>
        <v>0</v>
      </c>
      <c r="Q322" s="60"/>
      <c r="R322" s="53">
        <f t="shared" si="153"/>
        <v>0</v>
      </c>
      <c r="S322" s="59"/>
      <c r="T322" s="61"/>
      <c r="U322" s="342" t="str">
        <f t="shared" si="157"/>
        <v>k.A.</v>
      </c>
      <c r="V322" s="343" t="str">
        <f t="shared" si="154"/>
        <v>k.A.</v>
      </c>
      <c r="W322" s="343" t="str">
        <f>IFERROR(IF(OR($D322="",$E322=0,con_Ende=0),"k.A.",IF(VLOOKUP($D322,rng_ND,5,0)="Nein",VLOOKUP($D322,rng_ND,2,FALSE),MIN(VLOOKUP($D322,rng_ND,2,FALSE),A_Stammdaten!$B$19-D_SAV!$E322+1))),"k.A.")</f>
        <v>k.A.</v>
      </c>
      <c r="X322" s="343" t="str">
        <f t="shared" si="155"/>
        <v>k.A.</v>
      </c>
      <c r="Y322" s="62"/>
      <c r="Z322" s="48">
        <f t="shared" si="156"/>
        <v>0</v>
      </c>
      <c r="AA322" s="457"/>
      <c r="AB322" s="55">
        <f t="shared" si="148"/>
        <v>0</v>
      </c>
      <c r="AC322" s="55">
        <f>IF(A_Stammdaten!$B$25="ja",D_SAV!AA322,D_SAV!AB322)</f>
        <v>0</v>
      </c>
      <c r="AD322" s="478">
        <f>IF(AC322=0,0,IF(U322-(con_EOGJahr-D_SAV!E322)&lt;=0,AC322,AC322/V322))</f>
        <v>0</v>
      </c>
      <c r="AE322" s="478">
        <f>IFERROR(IF(AND(VLOOKUP(D322,rng_ND,5,FALSE)="Ja",D_SAV!T322="degressiv"),D_SAV!AC322*Y322/100,0),0)</f>
        <v>0</v>
      </c>
      <c r="AF322" s="55">
        <f>IFERROR(IF(VLOOKUP(D322,rng_ND,5,FALSE)="Ja",MAX(D_SAV!AD322:AE322),D_SAV!AD322),0)</f>
        <v>0</v>
      </c>
      <c r="AG322" s="55">
        <f t="shared" si="149"/>
        <v>0</v>
      </c>
      <c r="AH322" s="55">
        <f t="shared" si="150"/>
        <v>0</v>
      </c>
      <c r="AI322" s="55">
        <f t="shared" si="151"/>
        <v>0</v>
      </c>
      <c r="AJ322" s="55">
        <f t="shared" si="152"/>
        <v>0</v>
      </c>
      <c r="AK322" s="55">
        <f t="shared" si="143"/>
        <v>0</v>
      </c>
      <c r="AL322" s="55">
        <f t="shared" si="144"/>
        <v>0</v>
      </c>
      <c r="AM322" s="55">
        <f t="shared" si="145"/>
        <v>0</v>
      </c>
    </row>
    <row r="323" spans="1:39" x14ac:dyDescent="0.25">
      <c r="A323" s="47">
        <v>319</v>
      </c>
      <c r="B323" s="358" t="str">
        <f>IF(AND(E323&lt;&gt;0,D323&lt;&gt;0,F323&lt;&gt;0),IF(C323&lt;&gt;0,CONCATENATE(C323,"-AGr",VLOOKUP(D323,Listen!$A$2:$G$45,7,FALSE),"-",E323,"-",F323,),CONCATENATE("AGr",VLOOKUP(D323,Listen!$A$2:$G$45,7,FALSE),"-",E323,"-",F323)),"keine vollständige ID")</f>
        <v>keine vollständige ID</v>
      </c>
      <c r="C323" s="438">
        <f>'[2]III_SAV-Details_NB'!B329</f>
        <v>0</v>
      </c>
      <c r="D323" s="438">
        <f>'[2]III_SAV-Details_NB'!C329</f>
        <v>0</v>
      </c>
      <c r="E323" s="359">
        <f>'[2]III_SAV-Details_NB'!D329</f>
        <v>0</v>
      </c>
      <c r="F323" s="490"/>
      <c r="G323" s="281">
        <f>'[2]III_SAV-Details_NB'!X329</f>
        <v>0</v>
      </c>
      <c r="H323" s="281">
        <f t="shared" si="146"/>
        <v>0</v>
      </c>
      <c r="I323" s="281">
        <f>IF(con_EOGJahr=2025,'[2]III_SAV-Details_NB'!AA329,IF(con_EOGJahr=2026,'[2]III_SAV-Details_NB'!AB329,'[2]III_SAV-Details_NB'!AC329))</f>
        <v>0</v>
      </c>
      <c r="J323" s="282"/>
      <c r="K323" s="282"/>
      <c r="L323" s="282"/>
      <c r="M323" s="282"/>
      <c r="N323" s="282"/>
      <c r="O323" s="282"/>
      <c r="P323" s="52">
        <f t="shared" si="147"/>
        <v>0</v>
      </c>
      <c r="Q323" s="60"/>
      <c r="R323" s="53">
        <f t="shared" si="153"/>
        <v>0</v>
      </c>
      <c r="S323" s="59"/>
      <c r="T323" s="61"/>
      <c r="U323" s="342" t="str">
        <f t="shared" si="157"/>
        <v>k.A.</v>
      </c>
      <c r="V323" s="343" t="str">
        <f t="shared" si="154"/>
        <v>k.A.</v>
      </c>
      <c r="W323" s="343" t="str">
        <f>IFERROR(IF(OR($D323="",$E323=0,con_Ende=0),"k.A.",IF(VLOOKUP($D323,rng_ND,5,0)="Nein",VLOOKUP($D323,rng_ND,2,FALSE),MIN(VLOOKUP($D323,rng_ND,2,FALSE),A_Stammdaten!$B$19-D_SAV!$E323+1))),"k.A.")</f>
        <v>k.A.</v>
      </c>
      <c r="X323" s="343" t="str">
        <f t="shared" si="155"/>
        <v>k.A.</v>
      </c>
      <c r="Y323" s="62"/>
      <c r="Z323" s="48">
        <f t="shared" si="156"/>
        <v>0</v>
      </c>
      <c r="AA323" s="457"/>
      <c r="AB323" s="55">
        <f t="shared" si="148"/>
        <v>0</v>
      </c>
      <c r="AC323" s="55">
        <f>IF(A_Stammdaten!$B$25="ja",D_SAV!AA323,D_SAV!AB323)</f>
        <v>0</v>
      </c>
      <c r="AD323" s="478">
        <f>IF(AC323=0,0,IF(U323-(con_EOGJahr-D_SAV!E323)&lt;=0,AC323,AC323/V323))</f>
        <v>0</v>
      </c>
      <c r="AE323" s="478">
        <f>IFERROR(IF(AND(VLOOKUP(D323,rng_ND,5,FALSE)="Ja",D_SAV!T323="degressiv"),D_SAV!AC323*Y323/100,0),0)</f>
        <v>0</v>
      </c>
      <c r="AF323" s="55">
        <f>IFERROR(IF(VLOOKUP(D323,rng_ND,5,FALSE)="Ja",MAX(D_SAV!AD323:AE323),D_SAV!AD323),0)</f>
        <v>0</v>
      </c>
      <c r="AG323" s="55">
        <f t="shared" si="149"/>
        <v>0</v>
      </c>
      <c r="AH323" s="55">
        <f t="shared" si="150"/>
        <v>0</v>
      </c>
      <c r="AI323" s="55">
        <f t="shared" si="151"/>
        <v>0</v>
      </c>
      <c r="AJ323" s="55">
        <f t="shared" si="152"/>
        <v>0</v>
      </c>
      <c r="AK323" s="55">
        <f t="shared" si="143"/>
        <v>0</v>
      </c>
      <c r="AL323" s="55">
        <f t="shared" si="144"/>
        <v>0</v>
      </c>
      <c r="AM323" s="55">
        <f t="shared" si="145"/>
        <v>0</v>
      </c>
    </row>
    <row r="324" spans="1:39" x14ac:dyDescent="0.25">
      <c r="A324" s="47">
        <v>320</v>
      </c>
      <c r="B324" s="358" t="str">
        <f>IF(AND(E324&lt;&gt;0,D324&lt;&gt;0,F324&lt;&gt;0),IF(C324&lt;&gt;0,CONCATENATE(C324,"-AGr",VLOOKUP(D324,Listen!$A$2:$G$45,7,FALSE),"-",E324,"-",F324,),CONCATENATE("AGr",VLOOKUP(D324,Listen!$A$2:$G$45,7,FALSE),"-",E324,"-",F324)),"keine vollständige ID")</f>
        <v>keine vollständige ID</v>
      </c>
      <c r="C324" s="438">
        <f>'[2]III_SAV-Details_NB'!B330</f>
        <v>0</v>
      </c>
      <c r="D324" s="438">
        <f>'[2]III_SAV-Details_NB'!C330</f>
        <v>0</v>
      </c>
      <c r="E324" s="359">
        <f>'[2]III_SAV-Details_NB'!D330</f>
        <v>0</v>
      </c>
      <c r="F324" s="490"/>
      <c r="G324" s="281">
        <f>'[2]III_SAV-Details_NB'!X330</f>
        <v>0</v>
      </c>
      <c r="H324" s="281">
        <f t="shared" si="146"/>
        <v>0</v>
      </c>
      <c r="I324" s="281">
        <f>IF(con_EOGJahr=2025,'[2]III_SAV-Details_NB'!AA330,IF(con_EOGJahr=2026,'[2]III_SAV-Details_NB'!AB330,'[2]III_SAV-Details_NB'!AC330))</f>
        <v>0</v>
      </c>
      <c r="J324" s="282"/>
      <c r="K324" s="282"/>
      <c r="L324" s="282"/>
      <c r="M324" s="282"/>
      <c r="N324" s="282"/>
      <c r="O324" s="282"/>
      <c r="P324" s="52">
        <f t="shared" si="147"/>
        <v>0</v>
      </c>
      <c r="Q324" s="60"/>
      <c r="R324" s="53">
        <f t="shared" si="153"/>
        <v>0</v>
      </c>
      <c r="S324" s="59"/>
      <c r="T324" s="61"/>
      <c r="U324" s="342" t="str">
        <f t="shared" si="157"/>
        <v>k.A.</v>
      </c>
      <c r="V324" s="343" t="str">
        <f t="shared" si="154"/>
        <v>k.A.</v>
      </c>
      <c r="W324" s="343" t="str">
        <f>IFERROR(IF(OR($D324="",$E324=0,con_Ende=0),"k.A.",IF(VLOOKUP($D324,rng_ND,5,0)="Nein",VLOOKUP($D324,rng_ND,2,FALSE),MIN(VLOOKUP($D324,rng_ND,2,FALSE),A_Stammdaten!$B$19-D_SAV!$E324+1))),"k.A.")</f>
        <v>k.A.</v>
      </c>
      <c r="X324" s="343" t="str">
        <f t="shared" si="155"/>
        <v>k.A.</v>
      </c>
      <c r="Y324" s="62"/>
      <c r="Z324" s="48">
        <f t="shared" si="156"/>
        <v>0</v>
      </c>
      <c r="AA324" s="457"/>
      <c r="AB324" s="55">
        <f t="shared" si="148"/>
        <v>0</v>
      </c>
      <c r="AC324" s="55">
        <f>IF(A_Stammdaten!$B$25="ja",D_SAV!AA324,D_SAV!AB324)</f>
        <v>0</v>
      </c>
      <c r="AD324" s="478">
        <f>IF(AC324=0,0,IF(U324-(con_EOGJahr-D_SAV!E324)&lt;=0,AC324,AC324/V324))</f>
        <v>0</v>
      </c>
      <c r="AE324" s="478">
        <f>IFERROR(IF(AND(VLOOKUP(D324,rng_ND,5,FALSE)="Ja",D_SAV!T324="degressiv"),D_SAV!AC324*Y324/100,0),0)</f>
        <v>0</v>
      </c>
      <c r="AF324" s="55">
        <f>IFERROR(IF(VLOOKUP(D324,rng_ND,5,FALSE)="Ja",MAX(D_SAV!AD324:AE324),D_SAV!AD324),0)</f>
        <v>0</v>
      </c>
      <c r="AG324" s="55">
        <f t="shared" si="149"/>
        <v>0</v>
      </c>
      <c r="AH324" s="55">
        <f t="shared" si="150"/>
        <v>0</v>
      </c>
      <c r="AI324" s="55">
        <f t="shared" si="151"/>
        <v>0</v>
      </c>
      <c r="AJ324" s="55">
        <f t="shared" si="152"/>
        <v>0</v>
      </c>
      <c r="AK324" s="55">
        <f t="shared" si="143"/>
        <v>0</v>
      </c>
      <c r="AL324" s="55">
        <f t="shared" si="144"/>
        <v>0</v>
      </c>
      <c r="AM324" s="55">
        <f t="shared" si="145"/>
        <v>0</v>
      </c>
    </row>
    <row r="325" spans="1:39" x14ac:dyDescent="0.25">
      <c r="A325" s="47">
        <v>321</v>
      </c>
      <c r="B325" s="358" t="str">
        <f>IF(AND(E325&lt;&gt;0,D325&lt;&gt;0,F325&lt;&gt;0),IF(C325&lt;&gt;0,CONCATENATE(C325,"-AGr",VLOOKUP(D325,Listen!$A$2:$G$45,7,FALSE),"-",E325,"-",F325,),CONCATENATE("AGr",VLOOKUP(D325,Listen!$A$2:$G$45,7,FALSE),"-",E325,"-",F325)),"keine vollständige ID")</f>
        <v>keine vollständige ID</v>
      </c>
      <c r="C325" s="438">
        <f>'[2]III_SAV-Details_NB'!B331</f>
        <v>0</v>
      </c>
      <c r="D325" s="438">
        <f>'[2]III_SAV-Details_NB'!C331</f>
        <v>0</v>
      </c>
      <c r="E325" s="359">
        <f>'[2]III_SAV-Details_NB'!D331</f>
        <v>0</v>
      </c>
      <c r="F325" s="490"/>
      <c r="G325" s="281">
        <f>'[2]III_SAV-Details_NB'!X331</f>
        <v>0</v>
      </c>
      <c r="H325" s="281">
        <f t="shared" si="146"/>
        <v>0</v>
      </c>
      <c r="I325" s="281">
        <f>IF(con_EOGJahr=2025,'[2]III_SAV-Details_NB'!AA331,IF(con_EOGJahr=2026,'[2]III_SAV-Details_NB'!AB331,'[2]III_SAV-Details_NB'!AC331))</f>
        <v>0</v>
      </c>
      <c r="J325" s="282"/>
      <c r="K325" s="282"/>
      <c r="L325" s="282"/>
      <c r="M325" s="282"/>
      <c r="N325" s="282"/>
      <c r="O325" s="282"/>
      <c r="P325" s="52">
        <f t="shared" si="147"/>
        <v>0</v>
      </c>
      <c r="Q325" s="60"/>
      <c r="R325" s="53">
        <f t="shared" si="153"/>
        <v>0</v>
      </c>
      <c r="S325" s="59"/>
      <c r="T325" s="61"/>
      <c r="U325" s="342" t="str">
        <f t="shared" si="157"/>
        <v>k.A.</v>
      </c>
      <c r="V325" s="343" t="str">
        <f t="shared" si="154"/>
        <v>k.A.</v>
      </c>
      <c r="W325" s="343" t="str">
        <f>IFERROR(IF(OR($D325="",$E325=0,con_Ende=0),"k.A.",IF(VLOOKUP($D325,rng_ND,5,0)="Nein",VLOOKUP($D325,rng_ND,2,FALSE),MIN(VLOOKUP($D325,rng_ND,2,FALSE),A_Stammdaten!$B$19-D_SAV!$E325+1))),"k.A.")</f>
        <v>k.A.</v>
      </c>
      <c r="X325" s="343" t="str">
        <f t="shared" si="155"/>
        <v>k.A.</v>
      </c>
      <c r="Y325" s="62"/>
      <c r="Z325" s="48">
        <f t="shared" si="156"/>
        <v>0</v>
      </c>
      <c r="AA325" s="457"/>
      <c r="AB325" s="55">
        <f t="shared" si="148"/>
        <v>0</v>
      </c>
      <c r="AC325" s="55">
        <f>IF(A_Stammdaten!$B$25="ja",D_SAV!AA325,D_SAV!AB325)</f>
        <v>0</v>
      </c>
      <c r="AD325" s="478">
        <f>IF(AC325=0,0,IF(U325-(con_EOGJahr-D_SAV!E325)&lt;=0,AC325,AC325/V325))</f>
        <v>0</v>
      </c>
      <c r="AE325" s="478">
        <f>IFERROR(IF(AND(VLOOKUP(D325,rng_ND,5,FALSE)="Ja",D_SAV!T325="degressiv"),D_SAV!AC325*Y325/100,0),0)</f>
        <v>0</v>
      </c>
      <c r="AF325" s="55">
        <f>IFERROR(IF(VLOOKUP(D325,rng_ND,5,FALSE)="Ja",MAX(D_SAV!AD325:AE325),D_SAV!AD325),0)</f>
        <v>0</v>
      </c>
      <c r="AG325" s="55">
        <f t="shared" si="149"/>
        <v>0</v>
      </c>
      <c r="AH325" s="55">
        <f t="shared" si="150"/>
        <v>0</v>
      </c>
      <c r="AI325" s="55">
        <f t="shared" si="151"/>
        <v>0</v>
      </c>
      <c r="AJ325" s="55">
        <f t="shared" si="152"/>
        <v>0</v>
      </c>
      <c r="AK325" s="55">
        <f t="shared" ref="AK325:AK388" si="158">IF($E325&gt;=2006,AC325,con_EKQ*AH325+(1-con_EKQ)*AC325)</f>
        <v>0</v>
      </c>
      <c r="AL325" s="55">
        <f t="shared" ref="AL325:AL388" si="159">IF($E325&gt;=2006,AF325,con_EKQ*AI325+(1-con_EKQ)*AF325)</f>
        <v>0</v>
      </c>
      <c r="AM325" s="55">
        <f t="shared" ref="AM325:AM388" si="160">IF($E325&gt;=2006,AG325,con_EKQ*AJ325+(1-con_EKQ)*AG325)</f>
        <v>0</v>
      </c>
    </row>
    <row r="326" spans="1:39" x14ac:dyDescent="0.25">
      <c r="A326" s="47">
        <v>322</v>
      </c>
      <c r="B326" s="358" t="str">
        <f>IF(AND(E326&lt;&gt;0,D326&lt;&gt;0,F326&lt;&gt;0),IF(C326&lt;&gt;0,CONCATENATE(C326,"-AGr",VLOOKUP(D326,Listen!$A$2:$G$45,7,FALSE),"-",E326,"-",F326,),CONCATENATE("AGr",VLOOKUP(D326,Listen!$A$2:$G$45,7,FALSE),"-",E326,"-",F326)),"keine vollständige ID")</f>
        <v>keine vollständige ID</v>
      </c>
      <c r="C326" s="438">
        <f>'[2]III_SAV-Details_NB'!B332</f>
        <v>0</v>
      </c>
      <c r="D326" s="438">
        <f>'[2]III_SAV-Details_NB'!C332</f>
        <v>0</v>
      </c>
      <c r="E326" s="359">
        <f>'[2]III_SAV-Details_NB'!D332</f>
        <v>0</v>
      </c>
      <c r="F326" s="490"/>
      <c r="G326" s="281">
        <f>'[2]III_SAV-Details_NB'!X332</f>
        <v>0</v>
      </c>
      <c r="H326" s="281">
        <f t="shared" ref="H326:H389" si="161">+G326</f>
        <v>0</v>
      </c>
      <c r="I326" s="281">
        <f>IF(con_EOGJahr=2025,'[2]III_SAV-Details_NB'!AA332,IF(con_EOGJahr=2026,'[2]III_SAV-Details_NB'!AB332,'[2]III_SAV-Details_NB'!AC332))</f>
        <v>0</v>
      </c>
      <c r="J326" s="282"/>
      <c r="K326" s="282"/>
      <c r="L326" s="282"/>
      <c r="M326" s="282"/>
      <c r="N326" s="282"/>
      <c r="O326" s="282"/>
      <c r="P326" s="52">
        <f t="shared" ref="P326:P389" si="162">SUM(I326:O326)</f>
        <v>0</v>
      </c>
      <c r="Q326" s="60"/>
      <c r="R326" s="53">
        <f t="shared" si="153"/>
        <v>0</v>
      </c>
      <c r="S326" s="59"/>
      <c r="T326" s="61"/>
      <c r="U326" s="342" t="str">
        <f t="shared" si="157"/>
        <v>k.A.</v>
      </c>
      <c r="V326" s="343" t="str">
        <f t="shared" si="154"/>
        <v>k.A.</v>
      </c>
      <c r="W326" s="343" t="str">
        <f>IFERROR(IF(OR($D326="",$E326=0,con_Ende=0),"k.A.",IF(VLOOKUP($D326,rng_ND,5,0)="Nein",VLOOKUP($D326,rng_ND,2,FALSE),MIN(VLOOKUP($D326,rng_ND,2,FALSE),A_Stammdaten!$B$19-D_SAV!$E326+1))),"k.A.")</f>
        <v>k.A.</v>
      </c>
      <c r="X326" s="343" t="str">
        <f t="shared" si="155"/>
        <v>k.A.</v>
      </c>
      <c r="Y326" s="62"/>
      <c r="Z326" s="48">
        <f t="shared" si="156"/>
        <v>0</v>
      </c>
      <c r="AA326" s="457"/>
      <c r="AB326" s="55">
        <f t="shared" ref="AB326:AB389" si="163">R326</f>
        <v>0</v>
      </c>
      <c r="AC326" s="55">
        <f>IF(A_Stammdaten!$B$25="ja",D_SAV!AA326,D_SAV!AB326)</f>
        <v>0</v>
      </c>
      <c r="AD326" s="478">
        <f>IF(AC326=0,0,IF(U326-(con_EOGJahr-D_SAV!E326)&lt;=0,AC326,AC326/V326))</f>
        <v>0</v>
      </c>
      <c r="AE326" s="478">
        <f>IFERROR(IF(AND(VLOOKUP(D326,rng_ND,5,FALSE)="Ja",D_SAV!T326="degressiv"),D_SAV!AC326*Y326/100,0),0)</f>
        <v>0</v>
      </c>
      <c r="AF326" s="55">
        <f>IFERROR(IF(VLOOKUP(D326,rng_ND,5,FALSE)="Ja",MAX(D_SAV!AD326:AE326),D_SAV!AD326),0)</f>
        <v>0</v>
      </c>
      <c r="AG326" s="55">
        <f t="shared" ref="AG326:AG389" si="164">AC326-AF326</f>
        <v>0</v>
      </c>
      <c r="AH326" s="55">
        <f t="shared" ref="AH326:AH389" si="165">IF($E326&gt;=2006,0,AC326*$Z326)</f>
        <v>0</v>
      </c>
      <c r="AI326" s="55">
        <f t="shared" ref="AI326:AI389" si="166">IF($E326&gt;=2006,0,AF326*$Z326)</f>
        <v>0</v>
      </c>
      <c r="AJ326" s="55">
        <f t="shared" ref="AJ326:AJ389" si="167">IF($E326&gt;=2006,0,AG326*$Z326)</f>
        <v>0</v>
      </c>
      <c r="AK326" s="55">
        <f t="shared" si="158"/>
        <v>0</v>
      </c>
      <c r="AL326" s="55">
        <f t="shared" si="159"/>
        <v>0</v>
      </c>
      <c r="AM326" s="55">
        <f t="shared" si="160"/>
        <v>0</v>
      </c>
    </row>
    <row r="327" spans="1:39" x14ac:dyDescent="0.25">
      <c r="A327" s="47">
        <v>323</v>
      </c>
      <c r="B327" s="358" t="str">
        <f>IF(AND(E327&lt;&gt;0,D327&lt;&gt;0,F327&lt;&gt;0),IF(C327&lt;&gt;0,CONCATENATE(C327,"-AGr",VLOOKUP(D327,Listen!$A$2:$G$45,7,FALSE),"-",E327,"-",F327,),CONCATENATE("AGr",VLOOKUP(D327,Listen!$A$2:$G$45,7,FALSE),"-",E327,"-",F327)),"keine vollständige ID")</f>
        <v>keine vollständige ID</v>
      </c>
      <c r="C327" s="438">
        <f>'[2]III_SAV-Details_NB'!B333</f>
        <v>0</v>
      </c>
      <c r="D327" s="438">
        <f>'[2]III_SAV-Details_NB'!C333</f>
        <v>0</v>
      </c>
      <c r="E327" s="359">
        <f>'[2]III_SAV-Details_NB'!D333</f>
        <v>0</v>
      </c>
      <c r="F327" s="490"/>
      <c r="G327" s="281">
        <f>'[2]III_SAV-Details_NB'!X333</f>
        <v>0</v>
      </c>
      <c r="H327" s="281">
        <f t="shared" si="161"/>
        <v>0</v>
      </c>
      <c r="I327" s="281">
        <f>IF(con_EOGJahr=2025,'[2]III_SAV-Details_NB'!AA333,IF(con_EOGJahr=2026,'[2]III_SAV-Details_NB'!AB333,'[2]III_SAV-Details_NB'!AC333))</f>
        <v>0</v>
      </c>
      <c r="J327" s="282"/>
      <c r="K327" s="282"/>
      <c r="L327" s="282"/>
      <c r="M327" s="282"/>
      <c r="N327" s="282"/>
      <c r="O327" s="282"/>
      <c r="P327" s="52">
        <f t="shared" si="162"/>
        <v>0</v>
      </c>
      <c r="Q327" s="60"/>
      <c r="R327" s="53">
        <f t="shared" si="153"/>
        <v>0</v>
      </c>
      <c r="S327" s="59"/>
      <c r="T327" s="61"/>
      <c r="U327" s="342" t="str">
        <f t="shared" si="157"/>
        <v>k.A.</v>
      </c>
      <c r="V327" s="343" t="str">
        <f t="shared" si="154"/>
        <v>k.A.</v>
      </c>
      <c r="W327" s="343" t="str">
        <f>IFERROR(IF(OR($D327="",$E327=0,con_Ende=0),"k.A.",IF(VLOOKUP($D327,rng_ND,5,0)="Nein",VLOOKUP($D327,rng_ND,2,FALSE),MIN(VLOOKUP($D327,rng_ND,2,FALSE),A_Stammdaten!$B$19-D_SAV!$E327+1))),"k.A.")</f>
        <v>k.A.</v>
      </c>
      <c r="X327" s="343" t="str">
        <f t="shared" si="155"/>
        <v>k.A.</v>
      </c>
      <c r="Y327" s="62"/>
      <c r="Z327" s="48">
        <f t="shared" si="156"/>
        <v>0</v>
      </c>
      <c r="AA327" s="457"/>
      <c r="AB327" s="55">
        <f t="shared" si="163"/>
        <v>0</v>
      </c>
      <c r="AC327" s="55">
        <f>IF(A_Stammdaten!$B$25="ja",D_SAV!AA327,D_SAV!AB327)</f>
        <v>0</v>
      </c>
      <c r="AD327" s="478">
        <f>IF(AC327=0,0,IF(U327-(con_EOGJahr-D_SAV!E327)&lt;=0,AC327,AC327/V327))</f>
        <v>0</v>
      </c>
      <c r="AE327" s="478">
        <f>IFERROR(IF(AND(VLOOKUP(D327,rng_ND,5,FALSE)="Ja",D_SAV!T327="degressiv"),D_SAV!AC327*Y327/100,0),0)</f>
        <v>0</v>
      </c>
      <c r="AF327" s="55">
        <f>IFERROR(IF(VLOOKUP(D327,rng_ND,5,FALSE)="Ja",MAX(D_SAV!AD327:AE327),D_SAV!AD327),0)</f>
        <v>0</v>
      </c>
      <c r="AG327" s="55">
        <f t="shared" si="164"/>
        <v>0</v>
      </c>
      <c r="AH327" s="55">
        <f t="shared" si="165"/>
        <v>0</v>
      </c>
      <c r="AI327" s="55">
        <f t="shared" si="166"/>
        <v>0</v>
      </c>
      <c r="AJ327" s="55">
        <f t="shared" si="167"/>
        <v>0</v>
      </c>
      <c r="AK327" s="55">
        <f t="shared" si="158"/>
        <v>0</v>
      </c>
      <c r="AL327" s="55">
        <f t="shared" si="159"/>
        <v>0</v>
      </c>
      <c r="AM327" s="55">
        <f t="shared" si="160"/>
        <v>0</v>
      </c>
    </row>
    <row r="328" spans="1:39" x14ac:dyDescent="0.25">
      <c r="A328" s="47">
        <v>324</v>
      </c>
      <c r="B328" s="358" t="str">
        <f>IF(AND(E328&lt;&gt;0,D328&lt;&gt;0,F328&lt;&gt;0),IF(C328&lt;&gt;0,CONCATENATE(C328,"-AGr",VLOOKUP(D328,Listen!$A$2:$G$45,7,FALSE),"-",E328,"-",F328,),CONCATENATE("AGr",VLOOKUP(D328,Listen!$A$2:$G$45,7,FALSE),"-",E328,"-",F328)),"keine vollständige ID")</f>
        <v>keine vollständige ID</v>
      </c>
      <c r="C328" s="438">
        <f>'[2]III_SAV-Details_NB'!B334</f>
        <v>0</v>
      </c>
      <c r="D328" s="438">
        <f>'[2]III_SAV-Details_NB'!C334</f>
        <v>0</v>
      </c>
      <c r="E328" s="359">
        <f>'[2]III_SAV-Details_NB'!D334</f>
        <v>0</v>
      </c>
      <c r="F328" s="490"/>
      <c r="G328" s="281">
        <f>'[2]III_SAV-Details_NB'!X334</f>
        <v>0</v>
      </c>
      <c r="H328" s="281">
        <f t="shared" si="161"/>
        <v>0</v>
      </c>
      <c r="I328" s="281">
        <f>IF(con_EOGJahr=2025,'[2]III_SAV-Details_NB'!AA334,IF(con_EOGJahr=2026,'[2]III_SAV-Details_NB'!AB334,'[2]III_SAV-Details_NB'!AC334))</f>
        <v>0</v>
      </c>
      <c r="J328" s="282"/>
      <c r="K328" s="282"/>
      <c r="L328" s="282"/>
      <c r="M328" s="282"/>
      <c r="N328" s="282"/>
      <c r="O328" s="282"/>
      <c r="P328" s="52">
        <f t="shared" si="162"/>
        <v>0</v>
      </c>
      <c r="Q328" s="60"/>
      <c r="R328" s="53">
        <f t="shared" si="153"/>
        <v>0</v>
      </c>
      <c r="S328" s="59"/>
      <c r="T328" s="61"/>
      <c r="U328" s="342" t="str">
        <f t="shared" si="157"/>
        <v>k.A.</v>
      </c>
      <c r="V328" s="343" t="str">
        <f t="shared" si="154"/>
        <v>k.A.</v>
      </c>
      <c r="W328" s="343" t="str">
        <f>IFERROR(IF(OR($D328="",$E328=0,con_Ende=0),"k.A.",IF(VLOOKUP($D328,rng_ND,5,0)="Nein",VLOOKUP($D328,rng_ND,2,FALSE),MIN(VLOOKUP($D328,rng_ND,2,FALSE),A_Stammdaten!$B$19-D_SAV!$E328+1))),"k.A.")</f>
        <v>k.A.</v>
      </c>
      <c r="X328" s="343" t="str">
        <f t="shared" si="155"/>
        <v>k.A.</v>
      </c>
      <c r="Y328" s="62"/>
      <c r="Z328" s="48">
        <f t="shared" si="156"/>
        <v>0</v>
      </c>
      <c r="AA328" s="457"/>
      <c r="AB328" s="55">
        <f t="shared" si="163"/>
        <v>0</v>
      </c>
      <c r="AC328" s="55">
        <f>IF(A_Stammdaten!$B$25="ja",D_SAV!AA328,D_SAV!AB328)</f>
        <v>0</v>
      </c>
      <c r="AD328" s="478">
        <f>IF(AC328=0,0,IF(U328-(con_EOGJahr-D_SAV!E328)&lt;=0,AC328,AC328/V328))</f>
        <v>0</v>
      </c>
      <c r="AE328" s="478">
        <f>IFERROR(IF(AND(VLOOKUP(D328,rng_ND,5,FALSE)="Ja",D_SAV!T328="degressiv"),D_SAV!AC328*Y328/100,0),0)</f>
        <v>0</v>
      </c>
      <c r="AF328" s="55">
        <f>IFERROR(IF(VLOOKUP(D328,rng_ND,5,FALSE)="Ja",MAX(D_SAV!AD328:AE328),D_SAV!AD328),0)</f>
        <v>0</v>
      </c>
      <c r="AG328" s="55">
        <f t="shared" si="164"/>
        <v>0</v>
      </c>
      <c r="AH328" s="55">
        <f t="shared" si="165"/>
        <v>0</v>
      </c>
      <c r="AI328" s="55">
        <f t="shared" si="166"/>
        <v>0</v>
      </c>
      <c r="AJ328" s="55">
        <f t="shared" si="167"/>
        <v>0</v>
      </c>
      <c r="AK328" s="55">
        <f t="shared" si="158"/>
        <v>0</v>
      </c>
      <c r="AL328" s="55">
        <f t="shared" si="159"/>
        <v>0</v>
      </c>
      <c r="AM328" s="55">
        <f t="shared" si="160"/>
        <v>0</v>
      </c>
    </row>
    <row r="329" spans="1:39" x14ac:dyDescent="0.25">
      <c r="A329" s="47">
        <v>325</v>
      </c>
      <c r="B329" s="358" t="str">
        <f>IF(AND(E329&lt;&gt;0,D329&lt;&gt;0,F329&lt;&gt;0),IF(C329&lt;&gt;0,CONCATENATE(C329,"-AGr",VLOOKUP(D329,Listen!$A$2:$G$45,7,FALSE),"-",E329,"-",F329,),CONCATENATE("AGr",VLOOKUP(D329,Listen!$A$2:$G$45,7,FALSE),"-",E329,"-",F329)),"keine vollständige ID")</f>
        <v>keine vollständige ID</v>
      </c>
      <c r="C329" s="438">
        <f>'[2]III_SAV-Details_NB'!B335</f>
        <v>0</v>
      </c>
      <c r="D329" s="438">
        <f>'[2]III_SAV-Details_NB'!C335</f>
        <v>0</v>
      </c>
      <c r="E329" s="359">
        <f>'[2]III_SAV-Details_NB'!D335</f>
        <v>0</v>
      </c>
      <c r="F329" s="490"/>
      <c r="G329" s="281">
        <f>'[2]III_SAV-Details_NB'!X335</f>
        <v>0</v>
      </c>
      <c r="H329" s="281">
        <f t="shared" si="161"/>
        <v>0</v>
      </c>
      <c r="I329" s="281">
        <f>IF(con_EOGJahr=2025,'[2]III_SAV-Details_NB'!AA335,IF(con_EOGJahr=2026,'[2]III_SAV-Details_NB'!AB335,'[2]III_SAV-Details_NB'!AC335))</f>
        <v>0</v>
      </c>
      <c r="J329" s="282"/>
      <c r="K329" s="282"/>
      <c r="L329" s="282"/>
      <c r="M329" s="282"/>
      <c r="N329" s="282"/>
      <c r="O329" s="282"/>
      <c r="P329" s="52">
        <f t="shared" si="162"/>
        <v>0</v>
      </c>
      <c r="Q329" s="60"/>
      <c r="R329" s="53">
        <f t="shared" si="153"/>
        <v>0</v>
      </c>
      <c r="S329" s="59"/>
      <c r="T329" s="61"/>
      <c r="U329" s="342" t="str">
        <f t="shared" si="157"/>
        <v>k.A.</v>
      </c>
      <c r="V329" s="343" t="str">
        <f t="shared" si="154"/>
        <v>k.A.</v>
      </c>
      <c r="W329" s="343" t="str">
        <f>IFERROR(IF(OR($D329="",$E329=0,con_Ende=0),"k.A.",IF(VLOOKUP($D329,rng_ND,5,0)="Nein",VLOOKUP($D329,rng_ND,2,FALSE),MIN(VLOOKUP($D329,rng_ND,2,FALSE),A_Stammdaten!$B$19-D_SAV!$E329+1))),"k.A.")</f>
        <v>k.A.</v>
      </c>
      <c r="X329" s="343" t="str">
        <f t="shared" si="155"/>
        <v>k.A.</v>
      </c>
      <c r="Y329" s="62"/>
      <c r="Z329" s="48">
        <f t="shared" si="156"/>
        <v>0</v>
      </c>
      <c r="AA329" s="457"/>
      <c r="AB329" s="55">
        <f t="shared" si="163"/>
        <v>0</v>
      </c>
      <c r="AC329" s="55">
        <f>IF(A_Stammdaten!$B$25="ja",D_SAV!AA329,D_SAV!AB329)</f>
        <v>0</v>
      </c>
      <c r="AD329" s="478">
        <f>IF(AC329=0,0,IF(U329-(con_EOGJahr-D_SAV!E329)&lt;=0,AC329,AC329/V329))</f>
        <v>0</v>
      </c>
      <c r="AE329" s="478">
        <f>IFERROR(IF(AND(VLOOKUP(D329,rng_ND,5,FALSE)="Ja",D_SAV!T329="degressiv"),D_SAV!AC329*Y329/100,0),0)</f>
        <v>0</v>
      </c>
      <c r="AF329" s="55">
        <f>IFERROR(IF(VLOOKUP(D329,rng_ND,5,FALSE)="Ja",MAX(D_SAV!AD329:AE329),D_SAV!AD329),0)</f>
        <v>0</v>
      </c>
      <c r="AG329" s="55">
        <f t="shared" si="164"/>
        <v>0</v>
      </c>
      <c r="AH329" s="55">
        <f t="shared" si="165"/>
        <v>0</v>
      </c>
      <c r="AI329" s="55">
        <f t="shared" si="166"/>
        <v>0</v>
      </c>
      <c r="AJ329" s="55">
        <f t="shared" si="167"/>
        <v>0</v>
      </c>
      <c r="AK329" s="55">
        <f t="shared" si="158"/>
        <v>0</v>
      </c>
      <c r="AL329" s="55">
        <f t="shared" si="159"/>
        <v>0</v>
      </c>
      <c r="AM329" s="55">
        <f t="shared" si="160"/>
        <v>0</v>
      </c>
    </row>
    <row r="330" spans="1:39" x14ac:dyDescent="0.25">
      <c r="A330" s="47">
        <v>326</v>
      </c>
      <c r="B330" s="358" t="str">
        <f>IF(AND(E330&lt;&gt;0,D330&lt;&gt;0,F330&lt;&gt;0),IF(C330&lt;&gt;0,CONCATENATE(C330,"-AGr",VLOOKUP(D330,Listen!$A$2:$G$45,7,FALSE),"-",E330,"-",F330,),CONCATENATE("AGr",VLOOKUP(D330,Listen!$A$2:$G$45,7,FALSE),"-",E330,"-",F330)),"keine vollständige ID")</f>
        <v>keine vollständige ID</v>
      </c>
      <c r="C330" s="438">
        <f>'[2]III_SAV-Details_NB'!B336</f>
        <v>0</v>
      </c>
      <c r="D330" s="438">
        <f>'[2]III_SAV-Details_NB'!C336</f>
        <v>0</v>
      </c>
      <c r="E330" s="359">
        <f>'[2]III_SAV-Details_NB'!D336</f>
        <v>0</v>
      </c>
      <c r="F330" s="490"/>
      <c r="G330" s="281">
        <f>'[2]III_SAV-Details_NB'!X336</f>
        <v>0</v>
      </c>
      <c r="H330" s="281">
        <f t="shared" si="161"/>
        <v>0</v>
      </c>
      <c r="I330" s="281">
        <f>IF(con_EOGJahr=2025,'[2]III_SAV-Details_NB'!AA336,IF(con_EOGJahr=2026,'[2]III_SAV-Details_NB'!AB336,'[2]III_SAV-Details_NB'!AC336))</f>
        <v>0</v>
      </c>
      <c r="J330" s="282"/>
      <c r="K330" s="282"/>
      <c r="L330" s="282"/>
      <c r="M330" s="282"/>
      <c r="N330" s="282"/>
      <c r="O330" s="282"/>
      <c r="P330" s="52">
        <f t="shared" si="162"/>
        <v>0</v>
      </c>
      <c r="Q330" s="60"/>
      <c r="R330" s="53">
        <f t="shared" si="153"/>
        <v>0</v>
      </c>
      <c r="S330" s="59"/>
      <c r="T330" s="61"/>
      <c r="U330" s="342" t="str">
        <f t="shared" si="157"/>
        <v>k.A.</v>
      </c>
      <c r="V330" s="343" t="str">
        <f t="shared" si="154"/>
        <v>k.A.</v>
      </c>
      <c r="W330" s="343" t="str">
        <f>IFERROR(IF(OR($D330="",$E330=0,con_Ende=0),"k.A.",IF(VLOOKUP($D330,rng_ND,5,0)="Nein",VLOOKUP($D330,rng_ND,2,FALSE),MIN(VLOOKUP($D330,rng_ND,2,FALSE),A_Stammdaten!$B$19-D_SAV!$E330+1))),"k.A.")</f>
        <v>k.A.</v>
      </c>
      <c r="X330" s="343" t="str">
        <f t="shared" si="155"/>
        <v>k.A.</v>
      </c>
      <c r="Y330" s="62"/>
      <c r="Z330" s="48">
        <f t="shared" si="156"/>
        <v>0</v>
      </c>
      <c r="AA330" s="457"/>
      <c r="AB330" s="55">
        <f t="shared" si="163"/>
        <v>0</v>
      </c>
      <c r="AC330" s="55">
        <f>IF(A_Stammdaten!$B$25="ja",D_SAV!AA330,D_SAV!AB330)</f>
        <v>0</v>
      </c>
      <c r="AD330" s="478">
        <f>IF(AC330=0,0,IF(U330-(con_EOGJahr-D_SAV!E330)&lt;=0,AC330,AC330/V330))</f>
        <v>0</v>
      </c>
      <c r="AE330" s="478">
        <f>IFERROR(IF(AND(VLOOKUP(D330,rng_ND,5,FALSE)="Ja",D_SAV!T330="degressiv"),D_SAV!AC330*Y330/100,0),0)</f>
        <v>0</v>
      </c>
      <c r="AF330" s="55">
        <f>IFERROR(IF(VLOOKUP(D330,rng_ND,5,FALSE)="Ja",MAX(D_SAV!AD330:AE330),D_SAV!AD330),0)</f>
        <v>0</v>
      </c>
      <c r="AG330" s="55">
        <f t="shared" si="164"/>
        <v>0</v>
      </c>
      <c r="AH330" s="55">
        <f t="shared" si="165"/>
        <v>0</v>
      </c>
      <c r="AI330" s="55">
        <f t="shared" si="166"/>
        <v>0</v>
      </c>
      <c r="AJ330" s="55">
        <f t="shared" si="167"/>
        <v>0</v>
      </c>
      <c r="AK330" s="55">
        <f t="shared" si="158"/>
        <v>0</v>
      </c>
      <c r="AL330" s="55">
        <f t="shared" si="159"/>
        <v>0</v>
      </c>
      <c r="AM330" s="55">
        <f t="shared" si="160"/>
        <v>0</v>
      </c>
    </row>
    <row r="331" spans="1:39" x14ac:dyDescent="0.25">
      <c r="A331" s="47">
        <v>327</v>
      </c>
      <c r="B331" s="358" t="str">
        <f>IF(AND(E331&lt;&gt;0,D331&lt;&gt;0,F331&lt;&gt;0),IF(C331&lt;&gt;0,CONCATENATE(C331,"-AGr",VLOOKUP(D331,Listen!$A$2:$G$45,7,FALSE),"-",E331,"-",F331,),CONCATENATE("AGr",VLOOKUP(D331,Listen!$A$2:$G$45,7,FALSE),"-",E331,"-",F331)),"keine vollständige ID")</f>
        <v>keine vollständige ID</v>
      </c>
      <c r="C331" s="438">
        <f>'[2]III_SAV-Details_NB'!B337</f>
        <v>0</v>
      </c>
      <c r="D331" s="438">
        <f>'[2]III_SAV-Details_NB'!C337</f>
        <v>0</v>
      </c>
      <c r="E331" s="359">
        <f>'[2]III_SAV-Details_NB'!D337</f>
        <v>0</v>
      </c>
      <c r="F331" s="490"/>
      <c r="G331" s="281">
        <f>'[2]III_SAV-Details_NB'!X337</f>
        <v>0</v>
      </c>
      <c r="H331" s="281">
        <f t="shared" si="161"/>
        <v>0</v>
      </c>
      <c r="I331" s="281">
        <f>IF(con_EOGJahr=2025,'[2]III_SAV-Details_NB'!AA337,IF(con_EOGJahr=2026,'[2]III_SAV-Details_NB'!AB337,'[2]III_SAV-Details_NB'!AC337))</f>
        <v>0</v>
      </c>
      <c r="J331" s="282"/>
      <c r="K331" s="282"/>
      <c r="L331" s="282"/>
      <c r="M331" s="282"/>
      <c r="N331" s="282"/>
      <c r="O331" s="282"/>
      <c r="P331" s="52">
        <f t="shared" si="162"/>
        <v>0</v>
      </c>
      <c r="Q331" s="60"/>
      <c r="R331" s="53">
        <f t="shared" si="153"/>
        <v>0</v>
      </c>
      <c r="S331" s="59"/>
      <c r="T331" s="61"/>
      <c r="U331" s="342" t="str">
        <f t="shared" si="157"/>
        <v>k.A.</v>
      </c>
      <c r="V331" s="343" t="str">
        <f t="shared" si="154"/>
        <v>k.A.</v>
      </c>
      <c r="W331" s="343" t="str">
        <f>IFERROR(IF(OR($D331="",$E331=0,con_Ende=0),"k.A.",IF(VLOOKUP($D331,rng_ND,5,0)="Nein",VLOOKUP($D331,rng_ND,2,FALSE),MIN(VLOOKUP($D331,rng_ND,2,FALSE),A_Stammdaten!$B$19-D_SAV!$E331+1))),"k.A.")</f>
        <v>k.A.</v>
      </c>
      <c r="X331" s="343" t="str">
        <f t="shared" si="155"/>
        <v>k.A.</v>
      </c>
      <c r="Y331" s="62"/>
      <c r="Z331" s="48">
        <f t="shared" si="156"/>
        <v>0</v>
      </c>
      <c r="AA331" s="457"/>
      <c r="AB331" s="55">
        <f t="shared" si="163"/>
        <v>0</v>
      </c>
      <c r="AC331" s="55">
        <f>IF(A_Stammdaten!$B$25="ja",D_SAV!AA331,D_SAV!AB331)</f>
        <v>0</v>
      </c>
      <c r="AD331" s="478">
        <f>IF(AC331=0,0,IF(U331-(con_EOGJahr-D_SAV!E331)&lt;=0,AC331,AC331/V331))</f>
        <v>0</v>
      </c>
      <c r="AE331" s="478">
        <f>IFERROR(IF(AND(VLOOKUP(D331,rng_ND,5,FALSE)="Ja",D_SAV!T331="degressiv"),D_SAV!AC331*Y331/100,0),0)</f>
        <v>0</v>
      </c>
      <c r="AF331" s="55">
        <f>IFERROR(IF(VLOOKUP(D331,rng_ND,5,FALSE)="Ja",MAX(D_SAV!AD331:AE331),D_SAV!AD331),0)</f>
        <v>0</v>
      </c>
      <c r="AG331" s="55">
        <f t="shared" si="164"/>
        <v>0</v>
      </c>
      <c r="AH331" s="55">
        <f t="shared" si="165"/>
        <v>0</v>
      </c>
      <c r="AI331" s="55">
        <f t="shared" si="166"/>
        <v>0</v>
      </c>
      <c r="AJ331" s="55">
        <f t="shared" si="167"/>
        <v>0</v>
      </c>
      <c r="AK331" s="55">
        <f t="shared" si="158"/>
        <v>0</v>
      </c>
      <c r="AL331" s="55">
        <f t="shared" si="159"/>
        <v>0</v>
      </c>
      <c r="AM331" s="55">
        <f t="shared" si="160"/>
        <v>0</v>
      </c>
    </row>
    <row r="332" spans="1:39" x14ac:dyDescent="0.25">
      <c r="A332" s="47">
        <v>328</v>
      </c>
      <c r="B332" s="358" t="str">
        <f>IF(AND(E332&lt;&gt;0,D332&lt;&gt;0,F332&lt;&gt;0),IF(C332&lt;&gt;0,CONCATENATE(C332,"-AGr",VLOOKUP(D332,Listen!$A$2:$G$45,7,FALSE),"-",E332,"-",F332,),CONCATENATE("AGr",VLOOKUP(D332,Listen!$A$2:$G$45,7,FALSE),"-",E332,"-",F332)),"keine vollständige ID")</f>
        <v>keine vollständige ID</v>
      </c>
      <c r="C332" s="438">
        <f>'[2]III_SAV-Details_NB'!B338</f>
        <v>0</v>
      </c>
      <c r="D332" s="438">
        <f>'[2]III_SAV-Details_NB'!C338</f>
        <v>0</v>
      </c>
      <c r="E332" s="359">
        <f>'[2]III_SAV-Details_NB'!D338</f>
        <v>0</v>
      </c>
      <c r="F332" s="490"/>
      <c r="G332" s="281">
        <f>'[2]III_SAV-Details_NB'!X338</f>
        <v>0</v>
      </c>
      <c r="H332" s="281">
        <f t="shared" si="161"/>
        <v>0</v>
      </c>
      <c r="I332" s="281">
        <f>IF(con_EOGJahr=2025,'[2]III_SAV-Details_NB'!AA338,IF(con_EOGJahr=2026,'[2]III_SAV-Details_NB'!AB338,'[2]III_SAV-Details_NB'!AC338))</f>
        <v>0</v>
      </c>
      <c r="J332" s="282"/>
      <c r="K332" s="282"/>
      <c r="L332" s="282"/>
      <c r="M332" s="282"/>
      <c r="N332" s="282"/>
      <c r="O332" s="282"/>
      <c r="P332" s="52">
        <f t="shared" si="162"/>
        <v>0</v>
      </c>
      <c r="Q332" s="60"/>
      <c r="R332" s="53">
        <f t="shared" si="153"/>
        <v>0</v>
      </c>
      <c r="S332" s="59"/>
      <c r="T332" s="61"/>
      <c r="U332" s="342" t="str">
        <f t="shared" si="157"/>
        <v>k.A.</v>
      </c>
      <c r="V332" s="343" t="str">
        <f t="shared" si="154"/>
        <v>k.A.</v>
      </c>
      <c r="W332" s="343" t="str">
        <f>IFERROR(IF(OR($D332="",$E332=0,con_Ende=0),"k.A.",IF(VLOOKUP($D332,rng_ND,5,0)="Nein",VLOOKUP($D332,rng_ND,2,FALSE),MIN(VLOOKUP($D332,rng_ND,2,FALSE),A_Stammdaten!$B$19-D_SAV!$E332+1))),"k.A.")</f>
        <v>k.A.</v>
      </c>
      <c r="X332" s="343" t="str">
        <f t="shared" si="155"/>
        <v>k.A.</v>
      </c>
      <c r="Y332" s="62"/>
      <c r="Z332" s="48">
        <f t="shared" si="156"/>
        <v>0</v>
      </c>
      <c r="AA332" s="457"/>
      <c r="AB332" s="55">
        <f t="shared" si="163"/>
        <v>0</v>
      </c>
      <c r="AC332" s="55">
        <f>IF(A_Stammdaten!$B$25="ja",D_SAV!AA332,D_SAV!AB332)</f>
        <v>0</v>
      </c>
      <c r="AD332" s="478">
        <f>IF(AC332=0,0,IF(U332-(con_EOGJahr-D_SAV!E332)&lt;=0,AC332,AC332/V332))</f>
        <v>0</v>
      </c>
      <c r="AE332" s="478">
        <f>IFERROR(IF(AND(VLOOKUP(D332,rng_ND,5,FALSE)="Ja",D_SAV!T332="degressiv"),D_SAV!AC332*Y332/100,0),0)</f>
        <v>0</v>
      </c>
      <c r="AF332" s="55">
        <f>IFERROR(IF(VLOOKUP(D332,rng_ND,5,FALSE)="Ja",MAX(D_SAV!AD332:AE332),D_SAV!AD332),0)</f>
        <v>0</v>
      </c>
      <c r="AG332" s="55">
        <f t="shared" si="164"/>
        <v>0</v>
      </c>
      <c r="AH332" s="55">
        <f t="shared" si="165"/>
        <v>0</v>
      </c>
      <c r="AI332" s="55">
        <f t="shared" si="166"/>
        <v>0</v>
      </c>
      <c r="AJ332" s="55">
        <f t="shared" si="167"/>
        <v>0</v>
      </c>
      <c r="AK332" s="55">
        <f t="shared" si="158"/>
        <v>0</v>
      </c>
      <c r="AL332" s="55">
        <f t="shared" si="159"/>
        <v>0</v>
      </c>
      <c r="AM332" s="55">
        <f t="shared" si="160"/>
        <v>0</v>
      </c>
    </row>
    <row r="333" spans="1:39" x14ac:dyDescent="0.25">
      <c r="A333" s="47">
        <v>329</v>
      </c>
      <c r="B333" s="358" t="str">
        <f>IF(AND(E333&lt;&gt;0,D333&lt;&gt;0,F333&lt;&gt;0),IF(C333&lt;&gt;0,CONCATENATE(C333,"-AGr",VLOOKUP(D333,Listen!$A$2:$G$45,7,FALSE),"-",E333,"-",F333,),CONCATENATE("AGr",VLOOKUP(D333,Listen!$A$2:$G$45,7,FALSE),"-",E333,"-",F333)),"keine vollständige ID")</f>
        <v>keine vollständige ID</v>
      </c>
      <c r="C333" s="438">
        <f>'[2]III_SAV-Details_NB'!B339</f>
        <v>0</v>
      </c>
      <c r="D333" s="438">
        <f>'[2]III_SAV-Details_NB'!C339</f>
        <v>0</v>
      </c>
      <c r="E333" s="359">
        <f>'[2]III_SAV-Details_NB'!D339</f>
        <v>0</v>
      </c>
      <c r="F333" s="490"/>
      <c r="G333" s="281">
        <f>'[2]III_SAV-Details_NB'!X339</f>
        <v>0</v>
      </c>
      <c r="H333" s="281">
        <f t="shared" si="161"/>
        <v>0</v>
      </c>
      <c r="I333" s="281">
        <f>IF(con_EOGJahr=2025,'[2]III_SAV-Details_NB'!AA339,IF(con_EOGJahr=2026,'[2]III_SAV-Details_NB'!AB339,'[2]III_SAV-Details_NB'!AC339))</f>
        <v>0</v>
      </c>
      <c r="J333" s="282"/>
      <c r="K333" s="282"/>
      <c r="L333" s="282"/>
      <c r="M333" s="282"/>
      <c r="N333" s="282"/>
      <c r="O333" s="282"/>
      <c r="P333" s="52">
        <f t="shared" si="162"/>
        <v>0</v>
      </c>
      <c r="Q333" s="60"/>
      <c r="R333" s="53">
        <f t="shared" si="153"/>
        <v>0</v>
      </c>
      <c r="S333" s="59"/>
      <c r="T333" s="61"/>
      <c r="U333" s="342" t="str">
        <f t="shared" si="157"/>
        <v>k.A.</v>
      </c>
      <c r="V333" s="343" t="str">
        <f t="shared" si="154"/>
        <v>k.A.</v>
      </c>
      <c r="W333" s="343" t="str">
        <f>IFERROR(IF(OR($D333="",$E333=0,con_Ende=0),"k.A.",IF(VLOOKUP($D333,rng_ND,5,0)="Nein",VLOOKUP($D333,rng_ND,2,FALSE),MIN(VLOOKUP($D333,rng_ND,2,FALSE),A_Stammdaten!$B$19-D_SAV!$E333+1))),"k.A.")</f>
        <v>k.A.</v>
      </c>
      <c r="X333" s="343" t="str">
        <f t="shared" si="155"/>
        <v>k.A.</v>
      </c>
      <c r="Y333" s="62"/>
      <c r="Z333" s="48">
        <f t="shared" si="156"/>
        <v>0</v>
      </c>
      <c r="AA333" s="457"/>
      <c r="AB333" s="55">
        <f t="shared" si="163"/>
        <v>0</v>
      </c>
      <c r="AC333" s="55">
        <f>IF(A_Stammdaten!$B$25="ja",D_SAV!AA333,D_SAV!AB333)</f>
        <v>0</v>
      </c>
      <c r="AD333" s="478">
        <f>IF(AC333=0,0,IF(U333-(con_EOGJahr-D_SAV!E333)&lt;=0,AC333,AC333/V333))</f>
        <v>0</v>
      </c>
      <c r="AE333" s="478">
        <f>IFERROR(IF(AND(VLOOKUP(D333,rng_ND,5,FALSE)="Ja",D_SAV!T333="degressiv"),D_SAV!AC333*Y333/100,0),0)</f>
        <v>0</v>
      </c>
      <c r="AF333" s="55">
        <f>IFERROR(IF(VLOOKUP(D333,rng_ND,5,FALSE)="Ja",MAX(D_SAV!AD333:AE333),D_SAV!AD333),0)</f>
        <v>0</v>
      </c>
      <c r="AG333" s="55">
        <f t="shared" si="164"/>
        <v>0</v>
      </c>
      <c r="AH333" s="55">
        <f t="shared" si="165"/>
        <v>0</v>
      </c>
      <c r="AI333" s="55">
        <f t="shared" si="166"/>
        <v>0</v>
      </c>
      <c r="AJ333" s="55">
        <f t="shared" si="167"/>
        <v>0</v>
      </c>
      <c r="AK333" s="55">
        <f t="shared" si="158"/>
        <v>0</v>
      </c>
      <c r="AL333" s="55">
        <f t="shared" si="159"/>
        <v>0</v>
      </c>
      <c r="AM333" s="55">
        <f t="shared" si="160"/>
        <v>0</v>
      </c>
    </row>
    <row r="334" spans="1:39" x14ac:dyDescent="0.25">
      <c r="A334" s="47">
        <v>330</v>
      </c>
      <c r="B334" s="358" t="str">
        <f>IF(AND(E334&lt;&gt;0,D334&lt;&gt;0,F334&lt;&gt;0),IF(C334&lt;&gt;0,CONCATENATE(C334,"-AGr",VLOOKUP(D334,Listen!$A$2:$G$45,7,FALSE),"-",E334,"-",F334,),CONCATENATE("AGr",VLOOKUP(D334,Listen!$A$2:$G$45,7,FALSE),"-",E334,"-",F334)),"keine vollständige ID")</f>
        <v>keine vollständige ID</v>
      </c>
      <c r="C334" s="438">
        <f>'[2]III_SAV-Details_NB'!B340</f>
        <v>0</v>
      </c>
      <c r="D334" s="438">
        <f>'[2]III_SAV-Details_NB'!C340</f>
        <v>0</v>
      </c>
      <c r="E334" s="359">
        <f>'[2]III_SAV-Details_NB'!D340</f>
        <v>0</v>
      </c>
      <c r="F334" s="490"/>
      <c r="G334" s="281">
        <f>'[2]III_SAV-Details_NB'!X340</f>
        <v>0</v>
      </c>
      <c r="H334" s="281">
        <f t="shared" si="161"/>
        <v>0</v>
      </c>
      <c r="I334" s="281">
        <f>IF(con_EOGJahr=2025,'[2]III_SAV-Details_NB'!AA340,IF(con_EOGJahr=2026,'[2]III_SAV-Details_NB'!AB340,'[2]III_SAV-Details_NB'!AC340))</f>
        <v>0</v>
      </c>
      <c r="J334" s="282"/>
      <c r="K334" s="282"/>
      <c r="L334" s="282"/>
      <c r="M334" s="282"/>
      <c r="N334" s="282"/>
      <c r="O334" s="282"/>
      <c r="P334" s="52">
        <f t="shared" si="162"/>
        <v>0</v>
      </c>
      <c r="Q334" s="60"/>
      <c r="R334" s="53">
        <f t="shared" si="153"/>
        <v>0</v>
      </c>
      <c r="S334" s="59"/>
      <c r="T334" s="61"/>
      <c r="U334" s="342" t="str">
        <f t="shared" si="157"/>
        <v>k.A.</v>
      </c>
      <c r="V334" s="343" t="str">
        <f t="shared" si="154"/>
        <v>k.A.</v>
      </c>
      <c r="W334" s="343" t="str">
        <f>IFERROR(IF(OR($D334="",$E334=0,con_Ende=0),"k.A.",IF(VLOOKUP($D334,rng_ND,5,0)="Nein",VLOOKUP($D334,rng_ND,2,FALSE),MIN(VLOOKUP($D334,rng_ND,2,FALSE),A_Stammdaten!$B$19-D_SAV!$E334+1))),"k.A.")</f>
        <v>k.A.</v>
      </c>
      <c r="X334" s="343" t="str">
        <f t="shared" si="155"/>
        <v>k.A.</v>
      </c>
      <c r="Y334" s="62"/>
      <c r="Z334" s="48">
        <f t="shared" si="156"/>
        <v>0</v>
      </c>
      <c r="AA334" s="457"/>
      <c r="AB334" s="55">
        <f t="shared" si="163"/>
        <v>0</v>
      </c>
      <c r="AC334" s="55">
        <f>IF(A_Stammdaten!$B$25="ja",D_SAV!AA334,D_SAV!AB334)</f>
        <v>0</v>
      </c>
      <c r="AD334" s="478">
        <f>IF(AC334=0,0,IF(U334-(con_EOGJahr-D_SAV!E334)&lt;=0,AC334,AC334/V334))</f>
        <v>0</v>
      </c>
      <c r="AE334" s="478">
        <f>IFERROR(IF(AND(VLOOKUP(D334,rng_ND,5,FALSE)="Ja",D_SAV!T334="degressiv"),D_SAV!AC334*Y334/100,0),0)</f>
        <v>0</v>
      </c>
      <c r="AF334" s="55">
        <f>IFERROR(IF(VLOOKUP(D334,rng_ND,5,FALSE)="Ja",MAX(D_SAV!AD334:AE334),D_SAV!AD334),0)</f>
        <v>0</v>
      </c>
      <c r="AG334" s="55">
        <f t="shared" si="164"/>
        <v>0</v>
      </c>
      <c r="AH334" s="55">
        <f t="shared" si="165"/>
        <v>0</v>
      </c>
      <c r="AI334" s="55">
        <f t="shared" si="166"/>
        <v>0</v>
      </c>
      <c r="AJ334" s="55">
        <f t="shared" si="167"/>
        <v>0</v>
      </c>
      <c r="AK334" s="55">
        <f t="shared" si="158"/>
        <v>0</v>
      </c>
      <c r="AL334" s="55">
        <f t="shared" si="159"/>
        <v>0</v>
      </c>
      <c r="AM334" s="55">
        <f t="shared" si="160"/>
        <v>0</v>
      </c>
    </row>
    <row r="335" spans="1:39" x14ac:dyDescent="0.25">
      <c r="A335" s="47">
        <v>331</v>
      </c>
      <c r="B335" s="358" t="str">
        <f>IF(AND(E335&lt;&gt;0,D335&lt;&gt;0,F335&lt;&gt;0),IF(C335&lt;&gt;0,CONCATENATE(C335,"-AGr",VLOOKUP(D335,Listen!$A$2:$G$45,7,FALSE),"-",E335,"-",F335,),CONCATENATE("AGr",VLOOKUP(D335,Listen!$A$2:$G$45,7,FALSE),"-",E335,"-",F335)),"keine vollständige ID")</f>
        <v>keine vollständige ID</v>
      </c>
      <c r="C335" s="438">
        <f>'[2]III_SAV-Details_NB'!B341</f>
        <v>0</v>
      </c>
      <c r="D335" s="438">
        <f>'[2]III_SAV-Details_NB'!C341</f>
        <v>0</v>
      </c>
      <c r="E335" s="359">
        <f>'[2]III_SAV-Details_NB'!D341</f>
        <v>0</v>
      </c>
      <c r="F335" s="490"/>
      <c r="G335" s="281">
        <f>'[2]III_SAV-Details_NB'!X341</f>
        <v>0</v>
      </c>
      <c r="H335" s="281">
        <f t="shared" si="161"/>
        <v>0</v>
      </c>
      <c r="I335" s="281">
        <f>IF(con_EOGJahr=2025,'[2]III_SAV-Details_NB'!AA341,IF(con_EOGJahr=2026,'[2]III_SAV-Details_NB'!AB341,'[2]III_SAV-Details_NB'!AC341))</f>
        <v>0</v>
      </c>
      <c r="J335" s="282"/>
      <c r="K335" s="282"/>
      <c r="L335" s="282"/>
      <c r="M335" s="282"/>
      <c r="N335" s="282"/>
      <c r="O335" s="282"/>
      <c r="P335" s="52">
        <f t="shared" si="162"/>
        <v>0</v>
      </c>
      <c r="Q335" s="60"/>
      <c r="R335" s="53">
        <f t="shared" si="153"/>
        <v>0</v>
      </c>
      <c r="S335" s="59"/>
      <c r="T335" s="61"/>
      <c r="U335" s="342" t="str">
        <f t="shared" si="157"/>
        <v>k.A.</v>
      </c>
      <c r="V335" s="343" t="str">
        <f t="shared" si="154"/>
        <v>k.A.</v>
      </c>
      <c r="W335" s="343" t="str">
        <f>IFERROR(IF(OR($D335="",$E335=0,con_Ende=0),"k.A.",IF(VLOOKUP($D335,rng_ND,5,0)="Nein",VLOOKUP($D335,rng_ND,2,FALSE),MIN(VLOOKUP($D335,rng_ND,2,FALSE),A_Stammdaten!$B$19-D_SAV!$E335+1))),"k.A.")</f>
        <v>k.A.</v>
      </c>
      <c r="X335" s="343" t="str">
        <f t="shared" si="155"/>
        <v>k.A.</v>
      </c>
      <c r="Y335" s="62"/>
      <c r="Z335" s="48">
        <f t="shared" si="156"/>
        <v>0</v>
      </c>
      <c r="AA335" s="457"/>
      <c r="AB335" s="55">
        <f t="shared" si="163"/>
        <v>0</v>
      </c>
      <c r="AC335" s="55">
        <f>IF(A_Stammdaten!$B$25="ja",D_SAV!AA335,D_SAV!AB335)</f>
        <v>0</v>
      </c>
      <c r="AD335" s="478">
        <f>IF(AC335=0,0,IF(U335-(con_EOGJahr-D_SAV!E335)&lt;=0,AC335,AC335/V335))</f>
        <v>0</v>
      </c>
      <c r="AE335" s="478">
        <f>IFERROR(IF(AND(VLOOKUP(D335,rng_ND,5,FALSE)="Ja",D_SAV!T335="degressiv"),D_SAV!AC335*Y335/100,0),0)</f>
        <v>0</v>
      </c>
      <c r="AF335" s="55">
        <f>IFERROR(IF(VLOOKUP(D335,rng_ND,5,FALSE)="Ja",MAX(D_SAV!AD335:AE335),D_SAV!AD335),0)</f>
        <v>0</v>
      </c>
      <c r="AG335" s="55">
        <f t="shared" si="164"/>
        <v>0</v>
      </c>
      <c r="AH335" s="55">
        <f t="shared" si="165"/>
        <v>0</v>
      </c>
      <c r="AI335" s="55">
        <f t="shared" si="166"/>
        <v>0</v>
      </c>
      <c r="AJ335" s="55">
        <f t="shared" si="167"/>
        <v>0</v>
      </c>
      <c r="AK335" s="55">
        <f t="shared" si="158"/>
        <v>0</v>
      </c>
      <c r="AL335" s="55">
        <f t="shared" si="159"/>
        <v>0</v>
      </c>
      <c r="AM335" s="55">
        <f t="shared" si="160"/>
        <v>0</v>
      </c>
    </row>
    <row r="336" spans="1:39" x14ac:dyDescent="0.25">
      <c r="A336" s="47">
        <v>332</v>
      </c>
      <c r="B336" s="358" t="str">
        <f>IF(AND(E336&lt;&gt;0,D336&lt;&gt;0,F336&lt;&gt;0),IF(C336&lt;&gt;0,CONCATENATE(C336,"-AGr",VLOOKUP(D336,Listen!$A$2:$G$45,7,FALSE),"-",E336,"-",F336,),CONCATENATE("AGr",VLOOKUP(D336,Listen!$A$2:$G$45,7,FALSE),"-",E336,"-",F336)),"keine vollständige ID")</f>
        <v>keine vollständige ID</v>
      </c>
      <c r="C336" s="438">
        <f>'[2]III_SAV-Details_NB'!B342</f>
        <v>0</v>
      </c>
      <c r="D336" s="438">
        <f>'[2]III_SAV-Details_NB'!C342</f>
        <v>0</v>
      </c>
      <c r="E336" s="359">
        <f>'[2]III_SAV-Details_NB'!D342</f>
        <v>0</v>
      </c>
      <c r="F336" s="490"/>
      <c r="G336" s="281">
        <f>'[2]III_SAV-Details_NB'!X342</f>
        <v>0</v>
      </c>
      <c r="H336" s="281">
        <f t="shared" si="161"/>
        <v>0</v>
      </c>
      <c r="I336" s="281">
        <f>IF(con_EOGJahr=2025,'[2]III_SAV-Details_NB'!AA342,IF(con_EOGJahr=2026,'[2]III_SAV-Details_NB'!AB342,'[2]III_SAV-Details_NB'!AC342))</f>
        <v>0</v>
      </c>
      <c r="J336" s="282"/>
      <c r="K336" s="282"/>
      <c r="L336" s="282"/>
      <c r="M336" s="282"/>
      <c r="N336" s="282"/>
      <c r="O336" s="282"/>
      <c r="P336" s="52">
        <f t="shared" si="162"/>
        <v>0</v>
      </c>
      <c r="Q336" s="60"/>
      <c r="R336" s="53">
        <f t="shared" si="153"/>
        <v>0</v>
      </c>
      <c r="S336" s="59"/>
      <c r="T336" s="61"/>
      <c r="U336" s="342" t="str">
        <f t="shared" si="157"/>
        <v>k.A.</v>
      </c>
      <c r="V336" s="343" t="str">
        <f t="shared" si="154"/>
        <v>k.A.</v>
      </c>
      <c r="W336" s="343" t="str">
        <f>IFERROR(IF(OR($D336="",$E336=0,con_Ende=0),"k.A.",IF(VLOOKUP($D336,rng_ND,5,0)="Nein",VLOOKUP($D336,rng_ND,2,FALSE),MIN(VLOOKUP($D336,rng_ND,2,FALSE),A_Stammdaten!$B$19-D_SAV!$E336+1))),"k.A.")</f>
        <v>k.A.</v>
      </c>
      <c r="X336" s="343" t="str">
        <f t="shared" si="155"/>
        <v>k.A.</v>
      </c>
      <c r="Y336" s="62"/>
      <c r="Z336" s="48">
        <f t="shared" si="156"/>
        <v>0</v>
      </c>
      <c r="AA336" s="457"/>
      <c r="AB336" s="55">
        <f t="shared" si="163"/>
        <v>0</v>
      </c>
      <c r="AC336" s="55">
        <f>IF(A_Stammdaten!$B$25="ja",D_SAV!AA336,D_SAV!AB336)</f>
        <v>0</v>
      </c>
      <c r="AD336" s="478">
        <f>IF(AC336=0,0,IF(U336-(con_EOGJahr-D_SAV!E336)&lt;=0,AC336,AC336/V336))</f>
        <v>0</v>
      </c>
      <c r="AE336" s="478">
        <f>IFERROR(IF(AND(VLOOKUP(D336,rng_ND,5,FALSE)="Ja",D_SAV!T336="degressiv"),D_SAV!AC336*Y336/100,0),0)</f>
        <v>0</v>
      </c>
      <c r="AF336" s="55">
        <f>IFERROR(IF(VLOOKUP(D336,rng_ND,5,FALSE)="Ja",MAX(D_SAV!AD336:AE336),D_SAV!AD336),0)</f>
        <v>0</v>
      </c>
      <c r="AG336" s="55">
        <f t="shared" si="164"/>
        <v>0</v>
      </c>
      <c r="AH336" s="55">
        <f t="shared" si="165"/>
        <v>0</v>
      </c>
      <c r="AI336" s="55">
        <f t="shared" si="166"/>
        <v>0</v>
      </c>
      <c r="AJ336" s="55">
        <f t="shared" si="167"/>
        <v>0</v>
      </c>
      <c r="AK336" s="55">
        <f t="shared" si="158"/>
        <v>0</v>
      </c>
      <c r="AL336" s="55">
        <f t="shared" si="159"/>
        <v>0</v>
      </c>
      <c r="AM336" s="55">
        <f t="shared" si="160"/>
        <v>0</v>
      </c>
    </row>
    <row r="337" spans="1:39" x14ac:dyDescent="0.25">
      <c r="A337" s="47">
        <v>333</v>
      </c>
      <c r="B337" s="358" t="str">
        <f>IF(AND(E337&lt;&gt;0,D337&lt;&gt;0,F337&lt;&gt;0),IF(C337&lt;&gt;0,CONCATENATE(C337,"-AGr",VLOOKUP(D337,Listen!$A$2:$G$45,7,FALSE),"-",E337,"-",F337,),CONCATENATE("AGr",VLOOKUP(D337,Listen!$A$2:$G$45,7,FALSE),"-",E337,"-",F337)),"keine vollständige ID")</f>
        <v>keine vollständige ID</v>
      </c>
      <c r="C337" s="438">
        <f>'[2]III_SAV-Details_NB'!B343</f>
        <v>0</v>
      </c>
      <c r="D337" s="438">
        <f>'[2]III_SAV-Details_NB'!C343</f>
        <v>0</v>
      </c>
      <c r="E337" s="359">
        <f>'[2]III_SAV-Details_NB'!D343</f>
        <v>0</v>
      </c>
      <c r="F337" s="490"/>
      <c r="G337" s="281">
        <f>'[2]III_SAV-Details_NB'!X343</f>
        <v>0</v>
      </c>
      <c r="H337" s="281">
        <f t="shared" si="161"/>
        <v>0</v>
      </c>
      <c r="I337" s="281">
        <f>IF(con_EOGJahr=2025,'[2]III_SAV-Details_NB'!AA343,IF(con_EOGJahr=2026,'[2]III_SAV-Details_NB'!AB343,'[2]III_SAV-Details_NB'!AC343))</f>
        <v>0</v>
      </c>
      <c r="J337" s="282"/>
      <c r="K337" s="282"/>
      <c r="L337" s="282"/>
      <c r="M337" s="282"/>
      <c r="N337" s="282"/>
      <c r="O337" s="282"/>
      <c r="P337" s="52">
        <f t="shared" si="162"/>
        <v>0</v>
      </c>
      <c r="Q337" s="60"/>
      <c r="R337" s="53">
        <f t="shared" si="153"/>
        <v>0</v>
      </c>
      <c r="S337" s="59"/>
      <c r="T337" s="61"/>
      <c r="U337" s="342" t="str">
        <f t="shared" si="157"/>
        <v>k.A.</v>
      </c>
      <c r="V337" s="343" t="str">
        <f t="shared" si="154"/>
        <v>k.A.</v>
      </c>
      <c r="W337" s="343" t="str">
        <f>IFERROR(IF(OR($D337="",$E337=0,con_Ende=0),"k.A.",IF(VLOOKUP($D337,rng_ND,5,0)="Nein",VLOOKUP($D337,rng_ND,2,FALSE),MIN(VLOOKUP($D337,rng_ND,2,FALSE),A_Stammdaten!$B$19-D_SAV!$E337+1))),"k.A.")</f>
        <v>k.A.</v>
      </c>
      <c r="X337" s="343" t="str">
        <f t="shared" si="155"/>
        <v>k.A.</v>
      </c>
      <c r="Y337" s="62"/>
      <c r="Z337" s="48">
        <f t="shared" si="156"/>
        <v>0</v>
      </c>
      <c r="AA337" s="457"/>
      <c r="AB337" s="55">
        <f t="shared" si="163"/>
        <v>0</v>
      </c>
      <c r="AC337" s="55">
        <f>IF(A_Stammdaten!$B$25="ja",D_SAV!AA337,D_SAV!AB337)</f>
        <v>0</v>
      </c>
      <c r="AD337" s="478">
        <f>IF(AC337=0,0,IF(U337-(con_EOGJahr-D_SAV!E337)&lt;=0,AC337,AC337/V337))</f>
        <v>0</v>
      </c>
      <c r="AE337" s="478">
        <f>IFERROR(IF(AND(VLOOKUP(D337,rng_ND,5,FALSE)="Ja",D_SAV!T337="degressiv"),D_SAV!AC337*Y337/100,0),0)</f>
        <v>0</v>
      </c>
      <c r="AF337" s="55">
        <f>IFERROR(IF(VLOOKUP(D337,rng_ND,5,FALSE)="Ja",MAX(D_SAV!AD337:AE337),D_SAV!AD337),0)</f>
        <v>0</v>
      </c>
      <c r="AG337" s="55">
        <f t="shared" si="164"/>
        <v>0</v>
      </c>
      <c r="AH337" s="55">
        <f t="shared" si="165"/>
        <v>0</v>
      </c>
      <c r="AI337" s="55">
        <f t="shared" si="166"/>
        <v>0</v>
      </c>
      <c r="AJ337" s="55">
        <f t="shared" si="167"/>
        <v>0</v>
      </c>
      <c r="AK337" s="55">
        <f t="shared" si="158"/>
        <v>0</v>
      </c>
      <c r="AL337" s="55">
        <f t="shared" si="159"/>
        <v>0</v>
      </c>
      <c r="AM337" s="55">
        <f t="shared" si="160"/>
        <v>0</v>
      </c>
    </row>
    <row r="338" spans="1:39" x14ac:dyDescent="0.25">
      <c r="A338" s="47">
        <v>334</v>
      </c>
      <c r="B338" s="358" t="str">
        <f>IF(AND(E338&lt;&gt;0,D338&lt;&gt;0,F338&lt;&gt;0),IF(C338&lt;&gt;0,CONCATENATE(C338,"-AGr",VLOOKUP(D338,Listen!$A$2:$G$45,7,FALSE),"-",E338,"-",F338,),CONCATENATE("AGr",VLOOKUP(D338,Listen!$A$2:$G$45,7,FALSE),"-",E338,"-",F338)),"keine vollständige ID")</f>
        <v>keine vollständige ID</v>
      </c>
      <c r="C338" s="438">
        <f>'[2]III_SAV-Details_NB'!B344</f>
        <v>0</v>
      </c>
      <c r="D338" s="438">
        <f>'[2]III_SAV-Details_NB'!C344</f>
        <v>0</v>
      </c>
      <c r="E338" s="359">
        <f>'[2]III_SAV-Details_NB'!D344</f>
        <v>0</v>
      </c>
      <c r="F338" s="490"/>
      <c r="G338" s="281">
        <f>'[2]III_SAV-Details_NB'!X344</f>
        <v>0</v>
      </c>
      <c r="H338" s="281">
        <f t="shared" si="161"/>
        <v>0</v>
      </c>
      <c r="I338" s="281">
        <f>IF(con_EOGJahr=2025,'[2]III_SAV-Details_NB'!AA344,IF(con_EOGJahr=2026,'[2]III_SAV-Details_NB'!AB344,'[2]III_SAV-Details_NB'!AC344))</f>
        <v>0</v>
      </c>
      <c r="J338" s="282"/>
      <c r="K338" s="282"/>
      <c r="L338" s="282"/>
      <c r="M338" s="282"/>
      <c r="N338" s="282"/>
      <c r="O338" s="282"/>
      <c r="P338" s="52">
        <f t="shared" si="162"/>
        <v>0</v>
      </c>
      <c r="Q338" s="60"/>
      <c r="R338" s="53">
        <f t="shared" ref="R338:R401" si="168">P338+Q338</f>
        <v>0</v>
      </c>
      <c r="S338" s="59"/>
      <c r="T338" s="61"/>
      <c r="U338" s="342" t="str">
        <f t="shared" si="157"/>
        <v>k.A.</v>
      </c>
      <c r="V338" s="343" t="str">
        <f t="shared" ref="V338:V401" si="169">IFERROR(IF(OR($D338="",$E338=0,con_Ende=0,$U338=0),"k.A.",MAX($E338-con_EOGJahr+$U338,0)),"k.A.")</f>
        <v>k.A.</v>
      </c>
      <c r="W338" s="343" t="str">
        <f>IFERROR(IF(OR($D338="",$E338=0,con_Ende=0),"k.A.",IF(VLOOKUP($D338,rng_ND,5,0)="Nein",VLOOKUP($D338,rng_ND,2,FALSE),MIN(VLOOKUP($D338,rng_ND,2,FALSE),A_Stammdaten!$B$19-D_SAV!$E338+1))),"k.A.")</f>
        <v>k.A.</v>
      </c>
      <c r="X338" s="343" t="str">
        <f t="shared" ref="X338:X401" si="170">IFERROR(IF(OR($D338="",$E338=0,con_Ende=0),"k.A.",VLOOKUP($D338,rng_ND,3,FALSE)),"k.A.")</f>
        <v>k.A.</v>
      </c>
      <c r="Y338" s="62"/>
      <c r="Z338" s="48">
        <f t="shared" ref="Z338:Z401" si="171">IF(AND($E338&lt;2006,$E338&lt;&gt;0),IFERROR(VLOOKUP($E338,rng_Index,VLOOKUP($D338,rng_ND,4,FALSE)+1,FALSE),1),)</f>
        <v>0</v>
      </c>
      <c r="AA338" s="457"/>
      <c r="AB338" s="55">
        <f t="shared" si="163"/>
        <v>0</v>
      </c>
      <c r="AC338" s="55">
        <f>IF(A_Stammdaten!$B$25="ja",D_SAV!AA338,D_SAV!AB338)</f>
        <v>0</v>
      </c>
      <c r="AD338" s="478">
        <f>IF(AC338=0,0,IF(U338-(con_EOGJahr-D_SAV!E338)&lt;=0,AC338,AC338/V338))</f>
        <v>0</v>
      </c>
      <c r="AE338" s="478">
        <f>IFERROR(IF(AND(VLOOKUP(D338,rng_ND,5,FALSE)="Ja",D_SAV!T338="degressiv"),D_SAV!AC338*Y338/100,0),0)</f>
        <v>0</v>
      </c>
      <c r="AF338" s="55">
        <f>IFERROR(IF(VLOOKUP(D338,rng_ND,5,FALSE)="Ja",MAX(D_SAV!AD338:AE338),D_SAV!AD338),0)</f>
        <v>0</v>
      </c>
      <c r="AG338" s="55">
        <f t="shared" si="164"/>
        <v>0</v>
      </c>
      <c r="AH338" s="55">
        <f t="shared" si="165"/>
        <v>0</v>
      </c>
      <c r="AI338" s="55">
        <f t="shared" si="166"/>
        <v>0</v>
      </c>
      <c r="AJ338" s="55">
        <f t="shared" si="167"/>
        <v>0</v>
      </c>
      <c r="AK338" s="55">
        <f t="shared" si="158"/>
        <v>0</v>
      </c>
      <c r="AL338" s="55">
        <f t="shared" si="159"/>
        <v>0</v>
      </c>
      <c r="AM338" s="55">
        <f t="shared" si="160"/>
        <v>0</v>
      </c>
    </row>
    <row r="339" spans="1:39" x14ac:dyDescent="0.25">
      <c r="A339" s="47">
        <v>335</v>
      </c>
      <c r="B339" s="358" t="str">
        <f>IF(AND(E339&lt;&gt;0,D339&lt;&gt;0,F339&lt;&gt;0),IF(C339&lt;&gt;0,CONCATENATE(C339,"-AGr",VLOOKUP(D339,Listen!$A$2:$G$45,7,FALSE),"-",E339,"-",F339,),CONCATENATE("AGr",VLOOKUP(D339,Listen!$A$2:$G$45,7,FALSE),"-",E339,"-",F339)),"keine vollständige ID")</f>
        <v>keine vollständige ID</v>
      </c>
      <c r="C339" s="438">
        <f>'[2]III_SAV-Details_NB'!B345</f>
        <v>0</v>
      </c>
      <c r="D339" s="438">
        <f>'[2]III_SAV-Details_NB'!C345</f>
        <v>0</v>
      </c>
      <c r="E339" s="359">
        <f>'[2]III_SAV-Details_NB'!D345</f>
        <v>0</v>
      </c>
      <c r="F339" s="490"/>
      <c r="G339" s="281">
        <f>'[2]III_SAV-Details_NB'!X345</f>
        <v>0</v>
      </c>
      <c r="H339" s="281">
        <f t="shared" si="161"/>
        <v>0</v>
      </c>
      <c r="I339" s="281">
        <f>IF(con_EOGJahr=2025,'[2]III_SAV-Details_NB'!AA345,IF(con_EOGJahr=2026,'[2]III_SAV-Details_NB'!AB345,'[2]III_SAV-Details_NB'!AC345))</f>
        <v>0</v>
      </c>
      <c r="J339" s="282"/>
      <c r="K339" s="282"/>
      <c r="L339" s="282"/>
      <c r="M339" s="282"/>
      <c r="N339" s="282"/>
      <c r="O339" s="282"/>
      <c r="P339" s="52">
        <f t="shared" si="162"/>
        <v>0</v>
      </c>
      <c r="Q339" s="60"/>
      <c r="R339" s="53">
        <f t="shared" si="168"/>
        <v>0</v>
      </c>
      <c r="S339" s="59"/>
      <c r="T339" s="61"/>
      <c r="U339" s="342" t="str">
        <f t="shared" ref="U339:U402" si="172">+W339</f>
        <v>k.A.</v>
      </c>
      <c r="V339" s="343" t="str">
        <f t="shared" si="169"/>
        <v>k.A.</v>
      </c>
      <c r="W339" s="343" t="str">
        <f>IFERROR(IF(OR($D339="",$E339=0,con_Ende=0),"k.A.",IF(VLOOKUP($D339,rng_ND,5,0)="Nein",VLOOKUP($D339,rng_ND,2,FALSE),MIN(VLOOKUP($D339,rng_ND,2,FALSE),A_Stammdaten!$B$19-D_SAV!$E339+1))),"k.A.")</f>
        <v>k.A.</v>
      </c>
      <c r="X339" s="343" t="str">
        <f t="shared" si="170"/>
        <v>k.A.</v>
      </c>
      <c r="Y339" s="62"/>
      <c r="Z339" s="48">
        <f t="shared" si="171"/>
        <v>0</v>
      </c>
      <c r="AA339" s="457"/>
      <c r="AB339" s="55">
        <f t="shared" si="163"/>
        <v>0</v>
      </c>
      <c r="AC339" s="55">
        <f>IF(A_Stammdaten!$B$25="ja",D_SAV!AA339,D_SAV!AB339)</f>
        <v>0</v>
      </c>
      <c r="AD339" s="478">
        <f>IF(AC339=0,0,IF(U339-(con_EOGJahr-D_SAV!E339)&lt;=0,AC339,AC339/V339))</f>
        <v>0</v>
      </c>
      <c r="AE339" s="478">
        <f>IFERROR(IF(AND(VLOOKUP(D339,rng_ND,5,FALSE)="Ja",D_SAV!T339="degressiv"),D_SAV!AC339*Y339/100,0),0)</f>
        <v>0</v>
      </c>
      <c r="AF339" s="55">
        <f>IFERROR(IF(VLOOKUP(D339,rng_ND,5,FALSE)="Ja",MAX(D_SAV!AD339:AE339),D_SAV!AD339),0)</f>
        <v>0</v>
      </c>
      <c r="AG339" s="55">
        <f t="shared" si="164"/>
        <v>0</v>
      </c>
      <c r="AH339" s="55">
        <f t="shared" si="165"/>
        <v>0</v>
      </c>
      <c r="AI339" s="55">
        <f t="shared" si="166"/>
        <v>0</v>
      </c>
      <c r="AJ339" s="55">
        <f t="shared" si="167"/>
        <v>0</v>
      </c>
      <c r="AK339" s="55">
        <f t="shared" si="158"/>
        <v>0</v>
      </c>
      <c r="AL339" s="55">
        <f t="shared" si="159"/>
        <v>0</v>
      </c>
      <c r="AM339" s="55">
        <f t="shared" si="160"/>
        <v>0</v>
      </c>
    </row>
    <row r="340" spans="1:39" x14ac:dyDescent="0.25">
      <c r="A340" s="47">
        <v>336</v>
      </c>
      <c r="B340" s="358" t="str">
        <f>IF(AND(E340&lt;&gt;0,D340&lt;&gt;0,F340&lt;&gt;0),IF(C340&lt;&gt;0,CONCATENATE(C340,"-AGr",VLOOKUP(D340,Listen!$A$2:$G$45,7,FALSE),"-",E340,"-",F340,),CONCATENATE("AGr",VLOOKUP(D340,Listen!$A$2:$G$45,7,FALSE),"-",E340,"-",F340)),"keine vollständige ID")</f>
        <v>keine vollständige ID</v>
      </c>
      <c r="C340" s="438">
        <f>'[2]III_SAV-Details_NB'!B346</f>
        <v>0</v>
      </c>
      <c r="D340" s="438">
        <f>'[2]III_SAV-Details_NB'!C346</f>
        <v>0</v>
      </c>
      <c r="E340" s="359">
        <f>'[2]III_SAV-Details_NB'!D346</f>
        <v>0</v>
      </c>
      <c r="F340" s="490"/>
      <c r="G340" s="281">
        <f>'[2]III_SAV-Details_NB'!X346</f>
        <v>0</v>
      </c>
      <c r="H340" s="281">
        <f t="shared" si="161"/>
        <v>0</v>
      </c>
      <c r="I340" s="281">
        <f>IF(con_EOGJahr=2025,'[2]III_SAV-Details_NB'!AA346,IF(con_EOGJahr=2026,'[2]III_SAV-Details_NB'!AB346,'[2]III_SAV-Details_NB'!AC346))</f>
        <v>0</v>
      </c>
      <c r="J340" s="282"/>
      <c r="K340" s="282"/>
      <c r="L340" s="282"/>
      <c r="M340" s="282"/>
      <c r="N340" s="282"/>
      <c r="O340" s="282"/>
      <c r="P340" s="52">
        <f t="shared" si="162"/>
        <v>0</v>
      </c>
      <c r="Q340" s="60"/>
      <c r="R340" s="53">
        <f t="shared" si="168"/>
        <v>0</v>
      </c>
      <c r="S340" s="59"/>
      <c r="T340" s="61"/>
      <c r="U340" s="342" t="str">
        <f t="shared" si="172"/>
        <v>k.A.</v>
      </c>
      <c r="V340" s="343" t="str">
        <f t="shared" si="169"/>
        <v>k.A.</v>
      </c>
      <c r="W340" s="343" t="str">
        <f>IFERROR(IF(OR($D340="",$E340=0,con_Ende=0),"k.A.",IF(VLOOKUP($D340,rng_ND,5,0)="Nein",VLOOKUP($D340,rng_ND,2,FALSE),MIN(VLOOKUP($D340,rng_ND,2,FALSE),A_Stammdaten!$B$19-D_SAV!$E340+1))),"k.A.")</f>
        <v>k.A.</v>
      </c>
      <c r="X340" s="343" t="str">
        <f t="shared" si="170"/>
        <v>k.A.</v>
      </c>
      <c r="Y340" s="62"/>
      <c r="Z340" s="48">
        <f t="shared" si="171"/>
        <v>0</v>
      </c>
      <c r="AA340" s="457"/>
      <c r="AB340" s="55">
        <f t="shared" si="163"/>
        <v>0</v>
      </c>
      <c r="AC340" s="55">
        <f>IF(A_Stammdaten!$B$25="ja",D_SAV!AA340,D_SAV!AB340)</f>
        <v>0</v>
      </c>
      <c r="AD340" s="478">
        <f>IF(AC340=0,0,IF(U340-(con_EOGJahr-D_SAV!E340)&lt;=0,AC340,AC340/V340))</f>
        <v>0</v>
      </c>
      <c r="AE340" s="478">
        <f>IFERROR(IF(AND(VLOOKUP(D340,rng_ND,5,FALSE)="Ja",D_SAV!T340="degressiv"),D_SAV!AC340*Y340/100,0),0)</f>
        <v>0</v>
      </c>
      <c r="AF340" s="55">
        <f>IFERROR(IF(VLOOKUP(D340,rng_ND,5,FALSE)="Ja",MAX(D_SAV!AD340:AE340),D_SAV!AD340),0)</f>
        <v>0</v>
      </c>
      <c r="AG340" s="55">
        <f t="shared" si="164"/>
        <v>0</v>
      </c>
      <c r="AH340" s="55">
        <f t="shared" si="165"/>
        <v>0</v>
      </c>
      <c r="AI340" s="55">
        <f t="shared" si="166"/>
        <v>0</v>
      </c>
      <c r="AJ340" s="55">
        <f t="shared" si="167"/>
        <v>0</v>
      </c>
      <c r="AK340" s="55">
        <f t="shared" si="158"/>
        <v>0</v>
      </c>
      <c r="AL340" s="55">
        <f t="shared" si="159"/>
        <v>0</v>
      </c>
      <c r="AM340" s="55">
        <f t="shared" si="160"/>
        <v>0</v>
      </c>
    </row>
    <row r="341" spans="1:39" x14ac:dyDescent="0.25">
      <c r="A341" s="47">
        <v>337</v>
      </c>
      <c r="B341" s="358" t="str">
        <f>IF(AND(E341&lt;&gt;0,D341&lt;&gt;0,F341&lt;&gt;0),IF(C341&lt;&gt;0,CONCATENATE(C341,"-AGr",VLOOKUP(D341,Listen!$A$2:$G$45,7,FALSE),"-",E341,"-",F341,),CONCATENATE("AGr",VLOOKUP(D341,Listen!$A$2:$G$45,7,FALSE),"-",E341,"-",F341)),"keine vollständige ID")</f>
        <v>keine vollständige ID</v>
      </c>
      <c r="C341" s="438">
        <f>'[2]III_SAV-Details_NB'!B347</f>
        <v>0</v>
      </c>
      <c r="D341" s="438">
        <f>'[2]III_SAV-Details_NB'!C347</f>
        <v>0</v>
      </c>
      <c r="E341" s="359">
        <f>'[2]III_SAV-Details_NB'!D347</f>
        <v>0</v>
      </c>
      <c r="F341" s="490"/>
      <c r="G341" s="281">
        <f>'[2]III_SAV-Details_NB'!X347</f>
        <v>0</v>
      </c>
      <c r="H341" s="281">
        <f t="shared" si="161"/>
        <v>0</v>
      </c>
      <c r="I341" s="281">
        <f>IF(con_EOGJahr=2025,'[2]III_SAV-Details_NB'!AA347,IF(con_EOGJahr=2026,'[2]III_SAV-Details_NB'!AB347,'[2]III_SAV-Details_NB'!AC347))</f>
        <v>0</v>
      </c>
      <c r="J341" s="282"/>
      <c r="K341" s="282"/>
      <c r="L341" s="282"/>
      <c r="M341" s="282"/>
      <c r="N341" s="282"/>
      <c r="O341" s="282"/>
      <c r="P341" s="52">
        <f t="shared" si="162"/>
        <v>0</v>
      </c>
      <c r="Q341" s="60"/>
      <c r="R341" s="53">
        <f t="shared" si="168"/>
        <v>0</v>
      </c>
      <c r="S341" s="59"/>
      <c r="T341" s="61"/>
      <c r="U341" s="342" t="str">
        <f t="shared" si="172"/>
        <v>k.A.</v>
      </c>
      <c r="V341" s="343" t="str">
        <f t="shared" si="169"/>
        <v>k.A.</v>
      </c>
      <c r="W341" s="343" t="str">
        <f>IFERROR(IF(OR($D341="",$E341=0,con_Ende=0),"k.A.",IF(VLOOKUP($D341,rng_ND,5,0)="Nein",VLOOKUP($D341,rng_ND,2,FALSE),MIN(VLOOKUP($D341,rng_ND,2,FALSE),A_Stammdaten!$B$19-D_SAV!$E341+1))),"k.A.")</f>
        <v>k.A.</v>
      </c>
      <c r="X341" s="343" t="str">
        <f t="shared" si="170"/>
        <v>k.A.</v>
      </c>
      <c r="Y341" s="62"/>
      <c r="Z341" s="48">
        <f t="shared" si="171"/>
        <v>0</v>
      </c>
      <c r="AA341" s="457"/>
      <c r="AB341" s="55">
        <f t="shared" si="163"/>
        <v>0</v>
      </c>
      <c r="AC341" s="55">
        <f>IF(A_Stammdaten!$B$25="ja",D_SAV!AA341,D_SAV!AB341)</f>
        <v>0</v>
      </c>
      <c r="AD341" s="478">
        <f>IF(AC341=0,0,IF(U341-(con_EOGJahr-D_SAV!E341)&lt;=0,AC341,AC341/V341))</f>
        <v>0</v>
      </c>
      <c r="AE341" s="478">
        <f>IFERROR(IF(AND(VLOOKUP(D341,rng_ND,5,FALSE)="Ja",D_SAV!T341="degressiv"),D_SAV!AC341*Y341/100,0),0)</f>
        <v>0</v>
      </c>
      <c r="AF341" s="55">
        <f>IFERROR(IF(VLOOKUP(D341,rng_ND,5,FALSE)="Ja",MAX(D_SAV!AD341:AE341),D_SAV!AD341),0)</f>
        <v>0</v>
      </c>
      <c r="AG341" s="55">
        <f t="shared" si="164"/>
        <v>0</v>
      </c>
      <c r="AH341" s="55">
        <f t="shared" si="165"/>
        <v>0</v>
      </c>
      <c r="AI341" s="55">
        <f t="shared" si="166"/>
        <v>0</v>
      </c>
      <c r="AJ341" s="55">
        <f t="shared" si="167"/>
        <v>0</v>
      </c>
      <c r="AK341" s="55">
        <f t="shared" si="158"/>
        <v>0</v>
      </c>
      <c r="AL341" s="55">
        <f t="shared" si="159"/>
        <v>0</v>
      </c>
      <c r="AM341" s="55">
        <f t="shared" si="160"/>
        <v>0</v>
      </c>
    </row>
    <row r="342" spans="1:39" x14ac:dyDescent="0.25">
      <c r="A342" s="47">
        <v>338</v>
      </c>
      <c r="B342" s="358" t="str">
        <f>IF(AND(E342&lt;&gt;0,D342&lt;&gt;0,F342&lt;&gt;0),IF(C342&lt;&gt;0,CONCATENATE(C342,"-AGr",VLOOKUP(D342,Listen!$A$2:$G$45,7,FALSE),"-",E342,"-",F342,),CONCATENATE("AGr",VLOOKUP(D342,Listen!$A$2:$G$45,7,FALSE),"-",E342,"-",F342)),"keine vollständige ID")</f>
        <v>keine vollständige ID</v>
      </c>
      <c r="C342" s="438">
        <f>'[2]III_SAV-Details_NB'!B348</f>
        <v>0</v>
      </c>
      <c r="D342" s="438">
        <f>'[2]III_SAV-Details_NB'!C348</f>
        <v>0</v>
      </c>
      <c r="E342" s="359">
        <f>'[2]III_SAV-Details_NB'!D348</f>
        <v>0</v>
      </c>
      <c r="F342" s="490"/>
      <c r="G342" s="281">
        <f>'[2]III_SAV-Details_NB'!X348</f>
        <v>0</v>
      </c>
      <c r="H342" s="281">
        <f t="shared" si="161"/>
        <v>0</v>
      </c>
      <c r="I342" s="281">
        <f>IF(con_EOGJahr=2025,'[2]III_SAV-Details_NB'!AA348,IF(con_EOGJahr=2026,'[2]III_SAV-Details_NB'!AB348,'[2]III_SAV-Details_NB'!AC348))</f>
        <v>0</v>
      </c>
      <c r="J342" s="282"/>
      <c r="K342" s="282"/>
      <c r="L342" s="282"/>
      <c r="M342" s="282"/>
      <c r="N342" s="282"/>
      <c r="O342" s="282"/>
      <c r="P342" s="52">
        <f t="shared" si="162"/>
        <v>0</v>
      </c>
      <c r="Q342" s="60"/>
      <c r="R342" s="53">
        <f t="shared" si="168"/>
        <v>0</v>
      </c>
      <c r="S342" s="59"/>
      <c r="T342" s="61"/>
      <c r="U342" s="342" t="str">
        <f t="shared" si="172"/>
        <v>k.A.</v>
      </c>
      <c r="V342" s="343" t="str">
        <f t="shared" si="169"/>
        <v>k.A.</v>
      </c>
      <c r="W342" s="343" t="str">
        <f>IFERROR(IF(OR($D342="",$E342=0,con_Ende=0),"k.A.",IF(VLOOKUP($D342,rng_ND,5,0)="Nein",VLOOKUP($D342,rng_ND,2,FALSE),MIN(VLOOKUP($D342,rng_ND,2,FALSE),A_Stammdaten!$B$19-D_SAV!$E342+1))),"k.A.")</f>
        <v>k.A.</v>
      </c>
      <c r="X342" s="343" t="str">
        <f t="shared" si="170"/>
        <v>k.A.</v>
      </c>
      <c r="Y342" s="62"/>
      <c r="Z342" s="48">
        <f t="shared" si="171"/>
        <v>0</v>
      </c>
      <c r="AA342" s="457"/>
      <c r="AB342" s="55">
        <f t="shared" si="163"/>
        <v>0</v>
      </c>
      <c r="AC342" s="55">
        <f>IF(A_Stammdaten!$B$25="ja",D_SAV!AA342,D_SAV!AB342)</f>
        <v>0</v>
      </c>
      <c r="AD342" s="478">
        <f>IF(AC342=0,0,IF(U342-(con_EOGJahr-D_SAV!E342)&lt;=0,AC342,AC342/V342))</f>
        <v>0</v>
      </c>
      <c r="AE342" s="478">
        <f>IFERROR(IF(AND(VLOOKUP(D342,rng_ND,5,FALSE)="Ja",D_SAV!T342="degressiv"),D_SAV!AC342*Y342/100,0),0)</f>
        <v>0</v>
      </c>
      <c r="AF342" s="55">
        <f>IFERROR(IF(VLOOKUP(D342,rng_ND,5,FALSE)="Ja",MAX(D_SAV!AD342:AE342),D_SAV!AD342),0)</f>
        <v>0</v>
      </c>
      <c r="AG342" s="55">
        <f t="shared" si="164"/>
        <v>0</v>
      </c>
      <c r="AH342" s="55">
        <f t="shared" si="165"/>
        <v>0</v>
      </c>
      <c r="AI342" s="55">
        <f t="shared" si="166"/>
        <v>0</v>
      </c>
      <c r="AJ342" s="55">
        <f t="shared" si="167"/>
        <v>0</v>
      </c>
      <c r="AK342" s="55">
        <f t="shared" si="158"/>
        <v>0</v>
      </c>
      <c r="AL342" s="55">
        <f t="shared" si="159"/>
        <v>0</v>
      </c>
      <c r="AM342" s="55">
        <f t="shared" si="160"/>
        <v>0</v>
      </c>
    </row>
    <row r="343" spans="1:39" x14ac:dyDescent="0.25">
      <c r="A343" s="47">
        <v>339</v>
      </c>
      <c r="B343" s="358" t="str">
        <f>IF(AND(E343&lt;&gt;0,D343&lt;&gt;0,F343&lt;&gt;0),IF(C343&lt;&gt;0,CONCATENATE(C343,"-AGr",VLOOKUP(D343,Listen!$A$2:$G$45,7,FALSE),"-",E343,"-",F343,),CONCATENATE("AGr",VLOOKUP(D343,Listen!$A$2:$G$45,7,FALSE),"-",E343,"-",F343)),"keine vollständige ID")</f>
        <v>keine vollständige ID</v>
      </c>
      <c r="C343" s="438">
        <f>'[2]III_SAV-Details_NB'!B349</f>
        <v>0</v>
      </c>
      <c r="D343" s="438">
        <f>'[2]III_SAV-Details_NB'!C349</f>
        <v>0</v>
      </c>
      <c r="E343" s="359">
        <f>'[2]III_SAV-Details_NB'!D349</f>
        <v>0</v>
      </c>
      <c r="F343" s="490"/>
      <c r="G343" s="281">
        <f>'[2]III_SAV-Details_NB'!X349</f>
        <v>0</v>
      </c>
      <c r="H343" s="281">
        <f t="shared" si="161"/>
        <v>0</v>
      </c>
      <c r="I343" s="281">
        <f>IF(con_EOGJahr=2025,'[2]III_SAV-Details_NB'!AA349,IF(con_EOGJahr=2026,'[2]III_SAV-Details_NB'!AB349,'[2]III_SAV-Details_NB'!AC349))</f>
        <v>0</v>
      </c>
      <c r="J343" s="282"/>
      <c r="K343" s="282"/>
      <c r="L343" s="282"/>
      <c r="M343" s="282"/>
      <c r="N343" s="282"/>
      <c r="O343" s="282"/>
      <c r="P343" s="52">
        <f t="shared" si="162"/>
        <v>0</v>
      </c>
      <c r="Q343" s="60"/>
      <c r="R343" s="53">
        <f t="shared" si="168"/>
        <v>0</v>
      </c>
      <c r="S343" s="59"/>
      <c r="T343" s="61"/>
      <c r="U343" s="342" t="str">
        <f t="shared" si="172"/>
        <v>k.A.</v>
      </c>
      <c r="V343" s="343" t="str">
        <f t="shared" si="169"/>
        <v>k.A.</v>
      </c>
      <c r="W343" s="343" t="str">
        <f>IFERROR(IF(OR($D343="",$E343=0,con_Ende=0),"k.A.",IF(VLOOKUP($D343,rng_ND,5,0)="Nein",VLOOKUP($D343,rng_ND,2,FALSE),MIN(VLOOKUP($D343,rng_ND,2,FALSE),A_Stammdaten!$B$19-D_SAV!$E343+1))),"k.A.")</f>
        <v>k.A.</v>
      </c>
      <c r="X343" s="343" t="str">
        <f t="shared" si="170"/>
        <v>k.A.</v>
      </c>
      <c r="Y343" s="62"/>
      <c r="Z343" s="48">
        <f t="shared" si="171"/>
        <v>0</v>
      </c>
      <c r="AA343" s="457"/>
      <c r="AB343" s="55">
        <f t="shared" si="163"/>
        <v>0</v>
      </c>
      <c r="AC343" s="55">
        <f>IF(A_Stammdaten!$B$25="ja",D_SAV!AA343,D_SAV!AB343)</f>
        <v>0</v>
      </c>
      <c r="AD343" s="478">
        <f>IF(AC343=0,0,IF(U343-(con_EOGJahr-D_SAV!E343)&lt;=0,AC343,AC343/V343))</f>
        <v>0</v>
      </c>
      <c r="AE343" s="478">
        <f>IFERROR(IF(AND(VLOOKUP(D343,rng_ND,5,FALSE)="Ja",D_SAV!T343="degressiv"),D_SAV!AC343*Y343/100,0),0)</f>
        <v>0</v>
      </c>
      <c r="AF343" s="55">
        <f>IFERROR(IF(VLOOKUP(D343,rng_ND,5,FALSE)="Ja",MAX(D_SAV!AD343:AE343),D_SAV!AD343),0)</f>
        <v>0</v>
      </c>
      <c r="AG343" s="55">
        <f t="shared" si="164"/>
        <v>0</v>
      </c>
      <c r="AH343" s="55">
        <f t="shared" si="165"/>
        <v>0</v>
      </c>
      <c r="AI343" s="55">
        <f t="shared" si="166"/>
        <v>0</v>
      </c>
      <c r="AJ343" s="55">
        <f t="shared" si="167"/>
        <v>0</v>
      </c>
      <c r="AK343" s="55">
        <f t="shared" si="158"/>
        <v>0</v>
      </c>
      <c r="AL343" s="55">
        <f t="shared" si="159"/>
        <v>0</v>
      </c>
      <c r="AM343" s="55">
        <f t="shared" si="160"/>
        <v>0</v>
      </c>
    </row>
    <row r="344" spans="1:39" x14ac:dyDescent="0.25">
      <c r="A344" s="47">
        <v>340</v>
      </c>
      <c r="B344" s="358" t="str">
        <f>IF(AND(E344&lt;&gt;0,D344&lt;&gt;0,F344&lt;&gt;0),IF(C344&lt;&gt;0,CONCATENATE(C344,"-AGr",VLOOKUP(D344,Listen!$A$2:$G$45,7,FALSE),"-",E344,"-",F344,),CONCATENATE("AGr",VLOOKUP(D344,Listen!$A$2:$G$45,7,FALSE),"-",E344,"-",F344)),"keine vollständige ID")</f>
        <v>keine vollständige ID</v>
      </c>
      <c r="C344" s="438">
        <f>'[2]III_SAV-Details_NB'!B350</f>
        <v>0</v>
      </c>
      <c r="D344" s="438">
        <f>'[2]III_SAV-Details_NB'!C350</f>
        <v>0</v>
      </c>
      <c r="E344" s="359">
        <f>'[2]III_SAV-Details_NB'!D350</f>
        <v>0</v>
      </c>
      <c r="F344" s="490"/>
      <c r="G344" s="281">
        <f>'[2]III_SAV-Details_NB'!X350</f>
        <v>0</v>
      </c>
      <c r="H344" s="281">
        <f t="shared" si="161"/>
        <v>0</v>
      </c>
      <c r="I344" s="281">
        <f>IF(con_EOGJahr=2025,'[2]III_SAV-Details_NB'!AA350,IF(con_EOGJahr=2026,'[2]III_SAV-Details_NB'!AB350,'[2]III_SAV-Details_NB'!AC350))</f>
        <v>0</v>
      </c>
      <c r="J344" s="282"/>
      <c r="K344" s="282"/>
      <c r="L344" s="282"/>
      <c r="M344" s="282"/>
      <c r="N344" s="282"/>
      <c r="O344" s="282"/>
      <c r="P344" s="52">
        <f t="shared" si="162"/>
        <v>0</v>
      </c>
      <c r="Q344" s="60"/>
      <c r="R344" s="53">
        <f t="shared" si="168"/>
        <v>0</v>
      </c>
      <c r="S344" s="59"/>
      <c r="T344" s="61"/>
      <c r="U344" s="342" t="str">
        <f t="shared" si="172"/>
        <v>k.A.</v>
      </c>
      <c r="V344" s="343" t="str">
        <f t="shared" si="169"/>
        <v>k.A.</v>
      </c>
      <c r="W344" s="343" t="str">
        <f>IFERROR(IF(OR($D344="",$E344=0,con_Ende=0),"k.A.",IF(VLOOKUP($D344,rng_ND,5,0)="Nein",VLOOKUP($D344,rng_ND,2,FALSE),MIN(VLOOKUP($D344,rng_ND,2,FALSE),A_Stammdaten!$B$19-D_SAV!$E344+1))),"k.A.")</f>
        <v>k.A.</v>
      </c>
      <c r="X344" s="343" t="str">
        <f t="shared" si="170"/>
        <v>k.A.</v>
      </c>
      <c r="Y344" s="62"/>
      <c r="Z344" s="48">
        <f t="shared" si="171"/>
        <v>0</v>
      </c>
      <c r="AA344" s="457"/>
      <c r="AB344" s="55">
        <f t="shared" si="163"/>
        <v>0</v>
      </c>
      <c r="AC344" s="55">
        <f>IF(A_Stammdaten!$B$25="ja",D_SAV!AA344,D_SAV!AB344)</f>
        <v>0</v>
      </c>
      <c r="AD344" s="478">
        <f>IF(AC344=0,0,IF(U344-(con_EOGJahr-D_SAV!E344)&lt;=0,AC344,AC344/V344))</f>
        <v>0</v>
      </c>
      <c r="AE344" s="478">
        <f>IFERROR(IF(AND(VLOOKUP(D344,rng_ND,5,FALSE)="Ja",D_SAV!T344="degressiv"),D_SAV!AC344*Y344/100,0),0)</f>
        <v>0</v>
      </c>
      <c r="AF344" s="55">
        <f>IFERROR(IF(VLOOKUP(D344,rng_ND,5,FALSE)="Ja",MAX(D_SAV!AD344:AE344),D_SAV!AD344),0)</f>
        <v>0</v>
      </c>
      <c r="AG344" s="55">
        <f t="shared" si="164"/>
        <v>0</v>
      </c>
      <c r="AH344" s="55">
        <f t="shared" si="165"/>
        <v>0</v>
      </c>
      <c r="AI344" s="55">
        <f t="shared" si="166"/>
        <v>0</v>
      </c>
      <c r="AJ344" s="55">
        <f t="shared" si="167"/>
        <v>0</v>
      </c>
      <c r="AK344" s="55">
        <f t="shared" si="158"/>
        <v>0</v>
      </c>
      <c r="AL344" s="55">
        <f t="shared" si="159"/>
        <v>0</v>
      </c>
      <c r="AM344" s="55">
        <f t="shared" si="160"/>
        <v>0</v>
      </c>
    </row>
    <row r="345" spans="1:39" x14ac:dyDescent="0.25">
      <c r="A345" s="47">
        <v>341</v>
      </c>
      <c r="B345" s="358" t="str">
        <f>IF(AND(E345&lt;&gt;0,D345&lt;&gt;0,F345&lt;&gt;0),IF(C345&lt;&gt;0,CONCATENATE(C345,"-AGr",VLOOKUP(D345,Listen!$A$2:$G$45,7,FALSE),"-",E345,"-",F345,),CONCATENATE("AGr",VLOOKUP(D345,Listen!$A$2:$G$45,7,FALSE),"-",E345,"-",F345)),"keine vollständige ID")</f>
        <v>keine vollständige ID</v>
      </c>
      <c r="C345" s="438">
        <f>'[2]III_SAV-Details_NB'!B351</f>
        <v>0</v>
      </c>
      <c r="D345" s="438">
        <f>'[2]III_SAV-Details_NB'!C351</f>
        <v>0</v>
      </c>
      <c r="E345" s="359">
        <f>'[2]III_SAV-Details_NB'!D351</f>
        <v>0</v>
      </c>
      <c r="F345" s="490"/>
      <c r="G345" s="281">
        <f>'[2]III_SAV-Details_NB'!X351</f>
        <v>0</v>
      </c>
      <c r="H345" s="281">
        <f t="shared" si="161"/>
        <v>0</v>
      </c>
      <c r="I345" s="281">
        <f>IF(con_EOGJahr=2025,'[2]III_SAV-Details_NB'!AA351,IF(con_EOGJahr=2026,'[2]III_SAV-Details_NB'!AB351,'[2]III_SAV-Details_NB'!AC351))</f>
        <v>0</v>
      </c>
      <c r="J345" s="282"/>
      <c r="K345" s="282"/>
      <c r="L345" s="282"/>
      <c r="M345" s="282"/>
      <c r="N345" s="282"/>
      <c r="O345" s="282"/>
      <c r="P345" s="52">
        <f t="shared" si="162"/>
        <v>0</v>
      </c>
      <c r="Q345" s="60"/>
      <c r="R345" s="53">
        <f t="shared" si="168"/>
        <v>0</v>
      </c>
      <c r="S345" s="59"/>
      <c r="T345" s="61"/>
      <c r="U345" s="342" t="str">
        <f t="shared" si="172"/>
        <v>k.A.</v>
      </c>
      <c r="V345" s="343" t="str">
        <f t="shared" si="169"/>
        <v>k.A.</v>
      </c>
      <c r="W345" s="343" t="str">
        <f>IFERROR(IF(OR($D345="",$E345=0,con_Ende=0),"k.A.",IF(VLOOKUP($D345,rng_ND,5,0)="Nein",VLOOKUP($D345,rng_ND,2,FALSE),MIN(VLOOKUP($D345,rng_ND,2,FALSE),A_Stammdaten!$B$19-D_SAV!$E345+1))),"k.A.")</f>
        <v>k.A.</v>
      </c>
      <c r="X345" s="343" t="str">
        <f t="shared" si="170"/>
        <v>k.A.</v>
      </c>
      <c r="Y345" s="62"/>
      <c r="Z345" s="48">
        <f t="shared" si="171"/>
        <v>0</v>
      </c>
      <c r="AA345" s="457"/>
      <c r="AB345" s="55">
        <f t="shared" si="163"/>
        <v>0</v>
      </c>
      <c r="AC345" s="55">
        <f>IF(A_Stammdaten!$B$25="ja",D_SAV!AA345,D_SAV!AB345)</f>
        <v>0</v>
      </c>
      <c r="AD345" s="478">
        <f>IF(AC345=0,0,IF(U345-(con_EOGJahr-D_SAV!E345)&lt;=0,AC345,AC345/V345))</f>
        <v>0</v>
      </c>
      <c r="AE345" s="478">
        <f>IFERROR(IF(AND(VLOOKUP(D345,rng_ND,5,FALSE)="Ja",D_SAV!T345="degressiv"),D_SAV!AC345*Y345/100,0),0)</f>
        <v>0</v>
      </c>
      <c r="AF345" s="55">
        <f>IFERROR(IF(VLOOKUP(D345,rng_ND,5,FALSE)="Ja",MAX(D_SAV!AD345:AE345),D_SAV!AD345),0)</f>
        <v>0</v>
      </c>
      <c r="AG345" s="55">
        <f t="shared" si="164"/>
        <v>0</v>
      </c>
      <c r="AH345" s="55">
        <f t="shared" si="165"/>
        <v>0</v>
      </c>
      <c r="AI345" s="55">
        <f t="shared" si="166"/>
        <v>0</v>
      </c>
      <c r="AJ345" s="55">
        <f t="shared" si="167"/>
        <v>0</v>
      </c>
      <c r="AK345" s="55">
        <f t="shared" si="158"/>
        <v>0</v>
      </c>
      <c r="AL345" s="55">
        <f t="shared" si="159"/>
        <v>0</v>
      </c>
      <c r="AM345" s="55">
        <f t="shared" si="160"/>
        <v>0</v>
      </c>
    </row>
    <row r="346" spans="1:39" x14ac:dyDescent="0.25">
      <c r="A346" s="47">
        <v>342</v>
      </c>
      <c r="B346" s="358" t="str">
        <f>IF(AND(E346&lt;&gt;0,D346&lt;&gt;0,F346&lt;&gt;0),IF(C346&lt;&gt;0,CONCATENATE(C346,"-AGr",VLOOKUP(D346,Listen!$A$2:$G$45,7,FALSE),"-",E346,"-",F346,),CONCATENATE("AGr",VLOOKUP(D346,Listen!$A$2:$G$45,7,FALSE),"-",E346,"-",F346)),"keine vollständige ID")</f>
        <v>keine vollständige ID</v>
      </c>
      <c r="C346" s="438">
        <f>'[2]III_SAV-Details_NB'!B352</f>
        <v>0</v>
      </c>
      <c r="D346" s="438">
        <f>'[2]III_SAV-Details_NB'!C352</f>
        <v>0</v>
      </c>
      <c r="E346" s="359">
        <f>'[2]III_SAV-Details_NB'!D352</f>
        <v>0</v>
      </c>
      <c r="F346" s="490"/>
      <c r="G346" s="281">
        <f>'[2]III_SAV-Details_NB'!X352</f>
        <v>0</v>
      </c>
      <c r="H346" s="281">
        <f t="shared" si="161"/>
        <v>0</v>
      </c>
      <c r="I346" s="281">
        <f>IF(con_EOGJahr=2025,'[2]III_SAV-Details_NB'!AA352,IF(con_EOGJahr=2026,'[2]III_SAV-Details_NB'!AB352,'[2]III_SAV-Details_NB'!AC352))</f>
        <v>0</v>
      </c>
      <c r="J346" s="282"/>
      <c r="K346" s="282"/>
      <c r="L346" s="282"/>
      <c r="M346" s="282"/>
      <c r="N346" s="282"/>
      <c r="O346" s="282"/>
      <c r="P346" s="52">
        <f t="shared" si="162"/>
        <v>0</v>
      </c>
      <c r="Q346" s="60"/>
      <c r="R346" s="53">
        <f t="shared" si="168"/>
        <v>0</v>
      </c>
      <c r="S346" s="59"/>
      <c r="T346" s="61"/>
      <c r="U346" s="342" t="str">
        <f t="shared" si="172"/>
        <v>k.A.</v>
      </c>
      <c r="V346" s="343" t="str">
        <f t="shared" si="169"/>
        <v>k.A.</v>
      </c>
      <c r="W346" s="343" t="str">
        <f>IFERROR(IF(OR($D346="",$E346=0,con_Ende=0),"k.A.",IF(VLOOKUP($D346,rng_ND,5,0)="Nein",VLOOKUP($D346,rng_ND,2,FALSE),MIN(VLOOKUP($D346,rng_ND,2,FALSE),A_Stammdaten!$B$19-D_SAV!$E346+1))),"k.A.")</f>
        <v>k.A.</v>
      </c>
      <c r="X346" s="343" t="str">
        <f t="shared" si="170"/>
        <v>k.A.</v>
      </c>
      <c r="Y346" s="62"/>
      <c r="Z346" s="48">
        <f t="shared" si="171"/>
        <v>0</v>
      </c>
      <c r="AA346" s="457"/>
      <c r="AB346" s="55">
        <f t="shared" si="163"/>
        <v>0</v>
      </c>
      <c r="AC346" s="55">
        <f>IF(A_Stammdaten!$B$25="ja",D_SAV!AA346,D_SAV!AB346)</f>
        <v>0</v>
      </c>
      <c r="AD346" s="478">
        <f>IF(AC346=0,0,IF(U346-(con_EOGJahr-D_SAV!E346)&lt;=0,AC346,AC346/V346))</f>
        <v>0</v>
      </c>
      <c r="AE346" s="478">
        <f>IFERROR(IF(AND(VLOOKUP(D346,rng_ND,5,FALSE)="Ja",D_SAV!T346="degressiv"),D_SAV!AC346*Y346/100,0),0)</f>
        <v>0</v>
      </c>
      <c r="AF346" s="55">
        <f>IFERROR(IF(VLOOKUP(D346,rng_ND,5,FALSE)="Ja",MAX(D_SAV!AD346:AE346),D_SAV!AD346),0)</f>
        <v>0</v>
      </c>
      <c r="AG346" s="55">
        <f t="shared" si="164"/>
        <v>0</v>
      </c>
      <c r="AH346" s="55">
        <f t="shared" si="165"/>
        <v>0</v>
      </c>
      <c r="AI346" s="55">
        <f t="shared" si="166"/>
        <v>0</v>
      </c>
      <c r="AJ346" s="55">
        <f t="shared" si="167"/>
        <v>0</v>
      </c>
      <c r="AK346" s="55">
        <f t="shared" si="158"/>
        <v>0</v>
      </c>
      <c r="AL346" s="55">
        <f t="shared" si="159"/>
        <v>0</v>
      </c>
      <c r="AM346" s="55">
        <f t="shared" si="160"/>
        <v>0</v>
      </c>
    </row>
    <row r="347" spans="1:39" x14ac:dyDescent="0.25">
      <c r="A347" s="47">
        <v>343</v>
      </c>
      <c r="B347" s="358" t="str">
        <f>IF(AND(E347&lt;&gt;0,D347&lt;&gt;0,F347&lt;&gt;0),IF(C347&lt;&gt;0,CONCATENATE(C347,"-AGr",VLOOKUP(D347,Listen!$A$2:$G$45,7,FALSE),"-",E347,"-",F347,),CONCATENATE("AGr",VLOOKUP(D347,Listen!$A$2:$G$45,7,FALSE),"-",E347,"-",F347)),"keine vollständige ID")</f>
        <v>keine vollständige ID</v>
      </c>
      <c r="C347" s="438">
        <f>'[2]III_SAV-Details_NB'!B353</f>
        <v>0</v>
      </c>
      <c r="D347" s="438">
        <f>'[2]III_SAV-Details_NB'!C353</f>
        <v>0</v>
      </c>
      <c r="E347" s="359">
        <f>'[2]III_SAV-Details_NB'!D353</f>
        <v>0</v>
      </c>
      <c r="F347" s="490"/>
      <c r="G347" s="281">
        <f>'[2]III_SAV-Details_NB'!X353</f>
        <v>0</v>
      </c>
      <c r="H347" s="281">
        <f t="shared" si="161"/>
        <v>0</v>
      </c>
      <c r="I347" s="281">
        <f>IF(con_EOGJahr=2025,'[2]III_SAV-Details_NB'!AA353,IF(con_EOGJahr=2026,'[2]III_SAV-Details_NB'!AB353,'[2]III_SAV-Details_NB'!AC353))</f>
        <v>0</v>
      </c>
      <c r="J347" s="282"/>
      <c r="K347" s="282"/>
      <c r="L347" s="282"/>
      <c r="M347" s="282"/>
      <c r="N347" s="282"/>
      <c r="O347" s="282"/>
      <c r="P347" s="52">
        <f t="shared" si="162"/>
        <v>0</v>
      </c>
      <c r="Q347" s="60"/>
      <c r="R347" s="53">
        <f t="shared" si="168"/>
        <v>0</v>
      </c>
      <c r="S347" s="59"/>
      <c r="T347" s="61"/>
      <c r="U347" s="342" t="str">
        <f t="shared" si="172"/>
        <v>k.A.</v>
      </c>
      <c r="V347" s="343" t="str">
        <f t="shared" si="169"/>
        <v>k.A.</v>
      </c>
      <c r="W347" s="343" t="str">
        <f>IFERROR(IF(OR($D347="",$E347=0,con_Ende=0),"k.A.",IF(VLOOKUP($D347,rng_ND,5,0)="Nein",VLOOKUP($D347,rng_ND,2,FALSE),MIN(VLOOKUP($D347,rng_ND,2,FALSE),A_Stammdaten!$B$19-D_SAV!$E347+1))),"k.A.")</f>
        <v>k.A.</v>
      </c>
      <c r="X347" s="343" t="str">
        <f t="shared" si="170"/>
        <v>k.A.</v>
      </c>
      <c r="Y347" s="62"/>
      <c r="Z347" s="48">
        <f t="shared" si="171"/>
        <v>0</v>
      </c>
      <c r="AA347" s="457"/>
      <c r="AB347" s="55">
        <f t="shared" si="163"/>
        <v>0</v>
      </c>
      <c r="AC347" s="55">
        <f>IF(A_Stammdaten!$B$25="ja",D_SAV!AA347,D_SAV!AB347)</f>
        <v>0</v>
      </c>
      <c r="AD347" s="478">
        <f>IF(AC347=0,0,IF(U347-(con_EOGJahr-D_SAV!E347)&lt;=0,AC347,AC347/V347))</f>
        <v>0</v>
      </c>
      <c r="AE347" s="478">
        <f>IFERROR(IF(AND(VLOOKUP(D347,rng_ND,5,FALSE)="Ja",D_SAV!T347="degressiv"),D_SAV!AC347*Y347/100,0),0)</f>
        <v>0</v>
      </c>
      <c r="AF347" s="55">
        <f>IFERROR(IF(VLOOKUP(D347,rng_ND,5,FALSE)="Ja",MAX(D_SAV!AD347:AE347),D_SAV!AD347),0)</f>
        <v>0</v>
      </c>
      <c r="AG347" s="55">
        <f t="shared" si="164"/>
        <v>0</v>
      </c>
      <c r="AH347" s="55">
        <f t="shared" si="165"/>
        <v>0</v>
      </c>
      <c r="AI347" s="55">
        <f t="shared" si="166"/>
        <v>0</v>
      </c>
      <c r="AJ347" s="55">
        <f t="shared" si="167"/>
        <v>0</v>
      </c>
      <c r="AK347" s="55">
        <f t="shared" si="158"/>
        <v>0</v>
      </c>
      <c r="AL347" s="55">
        <f t="shared" si="159"/>
        <v>0</v>
      </c>
      <c r="AM347" s="55">
        <f t="shared" si="160"/>
        <v>0</v>
      </c>
    </row>
    <row r="348" spans="1:39" x14ac:dyDescent="0.25">
      <c r="A348" s="47">
        <v>344</v>
      </c>
      <c r="B348" s="358" t="str">
        <f>IF(AND(E348&lt;&gt;0,D348&lt;&gt;0,F348&lt;&gt;0),IF(C348&lt;&gt;0,CONCATENATE(C348,"-AGr",VLOOKUP(D348,Listen!$A$2:$G$45,7,FALSE),"-",E348,"-",F348,),CONCATENATE("AGr",VLOOKUP(D348,Listen!$A$2:$G$45,7,FALSE),"-",E348,"-",F348)),"keine vollständige ID")</f>
        <v>keine vollständige ID</v>
      </c>
      <c r="C348" s="438">
        <f>'[2]III_SAV-Details_NB'!B354</f>
        <v>0</v>
      </c>
      <c r="D348" s="438">
        <f>'[2]III_SAV-Details_NB'!C354</f>
        <v>0</v>
      </c>
      <c r="E348" s="359">
        <f>'[2]III_SAV-Details_NB'!D354</f>
        <v>0</v>
      </c>
      <c r="F348" s="490"/>
      <c r="G348" s="281">
        <f>'[2]III_SAV-Details_NB'!X354</f>
        <v>0</v>
      </c>
      <c r="H348" s="281">
        <f t="shared" si="161"/>
        <v>0</v>
      </c>
      <c r="I348" s="281">
        <f>IF(con_EOGJahr=2025,'[2]III_SAV-Details_NB'!AA354,IF(con_EOGJahr=2026,'[2]III_SAV-Details_NB'!AB354,'[2]III_SAV-Details_NB'!AC354))</f>
        <v>0</v>
      </c>
      <c r="J348" s="282"/>
      <c r="K348" s="282"/>
      <c r="L348" s="282"/>
      <c r="M348" s="282"/>
      <c r="N348" s="282"/>
      <c r="O348" s="282"/>
      <c r="P348" s="52">
        <f t="shared" si="162"/>
        <v>0</v>
      </c>
      <c r="Q348" s="60"/>
      <c r="R348" s="53">
        <f t="shared" si="168"/>
        <v>0</v>
      </c>
      <c r="S348" s="59"/>
      <c r="T348" s="61"/>
      <c r="U348" s="342" t="str">
        <f t="shared" si="172"/>
        <v>k.A.</v>
      </c>
      <c r="V348" s="343" t="str">
        <f t="shared" si="169"/>
        <v>k.A.</v>
      </c>
      <c r="W348" s="343" t="str">
        <f>IFERROR(IF(OR($D348="",$E348=0,con_Ende=0),"k.A.",IF(VLOOKUP($D348,rng_ND,5,0)="Nein",VLOOKUP($D348,rng_ND,2,FALSE),MIN(VLOOKUP($D348,rng_ND,2,FALSE),A_Stammdaten!$B$19-D_SAV!$E348+1))),"k.A.")</f>
        <v>k.A.</v>
      </c>
      <c r="X348" s="343" t="str">
        <f t="shared" si="170"/>
        <v>k.A.</v>
      </c>
      <c r="Y348" s="62"/>
      <c r="Z348" s="48">
        <f t="shared" si="171"/>
        <v>0</v>
      </c>
      <c r="AA348" s="457"/>
      <c r="AB348" s="55">
        <f t="shared" si="163"/>
        <v>0</v>
      </c>
      <c r="AC348" s="55">
        <f>IF(A_Stammdaten!$B$25="ja",D_SAV!AA348,D_SAV!AB348)</f>
        <v>0</v>
      </c>
      <c r="AD348" s="478">
        <f>IF(AC348=0,0,IF(U348-(con_EOGJahr-D_SAV!E348)&lt;=0,AC348,AC348/V348))</f>
        <v>0</v>
      </c>
      <c r="AE348" s="478">
        <f>IFERROR(IF(AND(VLOOKUP(D348,rng_ND,5,FALSE)="Ja",D_SAV!T348="degressiv"),D_SAV!AC348*Y348/100,0),0)</f>
        <v>0</v>
      </c>
      <c r="AF348" s="55">
        <f>IFERROR(IF(VLOOKUP(D348,rng_ND,5,FALSE)="Ja",MAX(D_SAV!AD348:AE348),D_SAV!AD348),0)</f>
        <v>0</v>
      </c>
      <c r="AG348" s="55">
        <f t="shared" si="164"/>
        <v>0</v>
      </c>
      <c r="AH348" s="55">
        <f t="shared" si="165"/>
        <v>0</v>
      </c>
      <c r="AI348" s="55">
        <f t="shared" si="166"/>
        <v>0</v>
      </c>
      <c r="AJ348" s="55">
        <f t="shared" si="167"/>
        <v>0</v>
      </c>
      <c r="AK348" s="55">
        <f t="shared" si="158"/>
        <v>0</v>
      </c>
      <c r="AL348" s="55">
        <f t="shared" si="159"/>
        <v>0</v>
      </c>
      <c r="AM348" s="55">
        <f t="shared" si="160"/>
        <v>0</v>
      </c>
    </row>
    <row r="349" spans="1:39" x14ac:dyDescent="0.25">
      <c r="A349" s="47">
        <v>345</v>
      </c>
      <c r="B349" s="358" t="str">
        <f>IF(AND(E349&lt;&gt;0,D349&lt;&gt;0,F349&lt;&gt;0),IF(C349&lt;&gt;0,CONCATENATE(C349,"-AGr",VLOOKUP(D349,Listen!$A$2:$G$45,7,FALSE),"-",E349,"-",F349,),CONCATENATE("AGr",VLOOKUP(D349,Listen!$A$2:$G$45,7,FALSE),"-",E349,"-",F349)),"keine vollständige ID")</f>
        <v>keine vollständige ID</v>
      </c>
      <c r="C349" s="438">
        <f>'[2]III_SAV-Details_NB'!B355</f>
        <v>0</v>
      </c>
      <c r="D349" s="438">
        <f>'[2]III_SAV-Details_NB'!C355</f>
        <v>0</v>
      </c>
      <c r="E349" s="359">
        <f>'[2]III_SAV-Details_NB'!D355</f>
        <v>0</v>
      </c>
      <c r="F349" s="490"/>
      <c r="G349" s="281">
        <f>'[2]III_SAV-Details_NB'!X355</f>
        <v>0</v>
      </c>
      <c r="H349" s="281">
        <f t="shared" si="161"/>
        <v>0</v>
      </c>
      <c r="I349" s="281">
        <f>IF(con_EOGJahr=2025,'[2]III_SAV-Details_NB'!AA355,IF(con_EOGJahr=2026,'[2]III_SAV-Details_NB'!AB355,'[2]III_SAV-Details_NB'!AC355))</f>
        <v>0</v>
      </c>
      <c r="J349" s="282"/>
      <c r="K349" s="282"/>
      <c r="L349" s="282"/>
      <c r="M349" s="282"/>
      <c r="N349" s="282"/>
      <c r="O349" s="282"/>
      <c r="P349" s="52">
        <f t="shared" si="162"/>
        <v>0</v>
      </c>
      <c r="Q349" s="60"/>
      <c r="R349" s="53">
        <f t="shared" si="168"/>
        <v>0</v>
      </c>
      <c r="S349" s="59"/>
      <c r="T349" s="61"/>
      <c r="U349" s="342" t="str">
        <f t="shared" si="172"/>
        <v>k.A.</v>
      </c>
      <c r="V349" s="343" t="str">
        <f t="shared" si="169"/>
        <v>k.A.</v>
      </c>
      <c r="W349" s="343" t="str">
        <f>IFERROR(IF(OR($D349="",$E349=0,con_Ende=0),"k.A.",IF(VLOOKUP($D349,rng_ND,5,0)="Nein",VLOOKUP($D349,rng_ND,2,FALSE),MIN(VLOOKUP($D349,rng_ND,2,FALSE),A_Stammdaten!$B$19-D_SAV!$E349+1))),"k.A.")</f>
        <v>k.A.</v>
      </c>
      <c r="X349" s="343" t="str">
        <f t="shared" si="170"/>
        <v>k.A.</v>
      </c>
      <c r="Y349" s="62"/>
      <c r="Z349" s="48">
        <f t="shared" si="171"/>
        <v>0</v>
      </c>
      <c r="AA349" s="457"/>
      <c r="AB349" s="55">
        <f t="shared" si="163"/>
        <v>0</v>
      </c>
      <c r="AC349" s="55">
        <f>IF(A_Stammdaten!$B$25="ja",D_SAV!AA349,D_SAV!AB349)</f>
        <v>0</v>
      </c>
      <c r="AD349" s="478">
        <f>IF(AC349=0,0,IF(U349-(con_EOGJahr-D_SAV!E349)&lt;=0,AC349,AC349/V349))</f>
        <v>0</v>
      </c>
      <c r="AE349" s="478">
        <f>IFERROR(IF(AND(VLOOKUP(D349,rng_ND,5,FALSE)="Ja",D_SAV!T349="degressiv"),D_SAV!AC349*Y349/100,0),0)</f>
        <v>0</v>
      </c>
      <c r="AF349" s="55">
        <f>IFERROR(IF(VLOOKUP(D349,rng_ND,5,FALSE)="Ja",MAX(D_SAV!AD349:AE349),D_SAV!AD349),0)</f>
        <v>0</v>
      </c>
      <c r="AG349" s="55">
        <f t="shared" si="164"/>
        <v>0</v>
      </c>
      <c r="AH349" s="55">
        <f t="shared" si="165"/>
        <v>0</v>
      </c>
      <c r="AI349" s="55">
        <f t="shared" si="166"/>
        <v>0</v>
      </c>
      <c r="AJ349" s="55">
        <f t="shared" si="167"/>
        <v>0</v>
      </c>
      <c r="AK349" s="55">
        <f t="shared" si="158"/>
        <v>0</v>
      </c>
      <c r="AL349" s="55">
        <f t="shared" si="159"/>
        <v>0</v>
      </c>
      <c r="AM349" s="55">
        <f t="shared" si="160"/>
        <v>0</v>
      </c>
    </row>
    <row r="350" spans="1:39" x14ac:dyDescent="0.25">
      <c r="A350" s="47">
        <v>346</v>
      </c>
      <c r="B350" s="358" t="str">
        <f>IF(AND(E350&lt;&gt;0,D350&lt;&gt;0,F350&lt;&gt;0),IF(C350&lt;&gt;0,CONCATENATE(C350,"-AGr",VLOOKUP(D350,Listen!$A$2:$G$45,7,FALSE),"-",E350,"-",F350,),CONCATENATE("AGr",VLOOKUP(D350,Listen!$A$2:$G$45,7,FALSE),"-",E350,"-",F350)),"keine vollständige ID")</f>
        <v>keine vollständige ID</v>
      </c>
      <c r="C350" s="438">
        <f>'[2]III_SAV-Details_NB'!B356</f>
        <v>0</v>
      </c>
      <c r="D350" s="438">
        <f>'[2]III_SAV-Details_NB'!C356</f>
        <v>0</v>
      </c>
      <c r="E350" s="359">
        <f>'[2]III_SAV-Details_NB'!D356</f>
        <v>0</v>
      </c>
      <c r="F350" s="490"/>
      <c r="G350" s="281">
        <f>'[2]III_SAV-Details_NB'!X356</f>
        <v>0</v>
      </c>
      <c r="H350" s="281">
        <f t="shared" si="161"/>
        <v>0</v>
      </c>
      <c r="I350" s="281">
        <f>IF(con_EOGJahr=2025,'[2]III_SAV-Details_NB'!AA356,IF(con_EOGJahr=2026,'[2]III_SAV-Details_NB'!AB356,'[2]III_SAV-Details_NB'!AC356))</f>
        <v>0</v>
      </c>
      <c r="J350" s="282"/>
      <c r="K350" s="282"/>
      <c r="L350" s="282"/>
      <c r="M350" s="282"/>
      <c r="N350" s="282"/>
      <c r="O350" s="282"/>
      <c r="P350" s="52">
        <f t="shared" si="162"/>
        <v>0</v>
      </c>
      <c r="Q350" s="60"/>
      <c r="R350" s="53">
        <f t="shared" si="168"/>
        <v>0</v>
      </c>
      <c r="S350" s="59"/>
      <c r="T350" s="61"/>
      <c r="U350" s="342" t="str">
        <f t="shared" si="172"/>
        <v>k.A.</v>
      </c>
      <c r="V350" s="343" t="str">
        <f t="shared" si="169"/>
        <v>k.A.</v>
      </c>
      <c r="W350" s="343" t="str">
        <f>IFERROR(IF(OR($D350="",$E350=0,con_Ende=0),"k.A.",IF(VLOOKUP($D350,rng_ND,5,0)="Nein",VLOOKUP($D350,rng_ND,2,FALSE),MIN(VLOOKUP($D350,rng_ND,2,FALSE),A_Stammdaten!$B$19-D_SAV!$E350+1))),"k.A.")</f>
        <v>k.A.</v>
      </c>
      <c r="X350" s="343" t="str">
        <f t="shared" si="170"/>
        <v>k.A.</v>
      </c>
      <c r="Y350" s="62"/>
      <c r="Z350" s="48">
        <f t="shared" si="171"/>
        <v>0</v>
      </c>
      <c r="AA350" s="457"/>
      <c r="AB350" s="55">
        <f t="shared" si="163"/>
        <v>0</v>
      </c>
      <c r="AC350" s="55">
        <f>IF(A_Stammdaten!$B$25="ja",D_SAV!AA350,D_SAV!AB350)</f>
        <v>0</v>
      </c>
      <c r="AD350" s="478">
        <f>IF(AC350=0,0,IF(U350-(con_EOGJahr-D_SAV!E350)&lt;=0,AC350,AC350/V350))</f>
        <v>0</v>
      </c>
      <c r="AE350" s="478">
        <f>IFERROR(IF(AND(VLOOKUP(D350,rng_ND,5,FALSE)="Ja",D_SAV!T350="degressiv"),D_SAV!AC350*Y350/100,0),0)</f>
        <v>0</v>
      </c>
      <c r="AF350" s="55">
        <f>IFERROR(IF(VLOOKUP(D350,rng_ND,5,FALSE)="Ja",MAX(D_SAV!AD350:AE350),D_SAV!AD350),0)</f>
        <v>0</v>
      </c>
      <c r="AG350" s="55">
        <f t="shared" si="164"/>
        <v>0</v>
      </c>
      <c r="AH350" s="55">
        <f t="shared" si="165"/>
        <v>0</v>
      </c>
      <c r="AI350" s="55">
        <f t="shared" si="166"/>
        <v>0</v>
      </c>
      <c r="AJ350" s="55">
        <f t="shared" si="167"/>
        <v>0</v>
      </c>
      <c r="AK350" s="55">
        <f t="shared" si="158"/>
        <v>0</v>
      </c>
      <c r="AL350" s="55">
        <f t="shared" si="159"/>
        <v>0</v>
      </c>
      <c r="AM350" s="55">
        <f t="shared" si="160"/>
        <v>0</v>
      </c>
    </row>
    <row r="351" spans="1:39" x14ac:dyDescent="0.25">
      <c r="A351" s="47">
        <v>347</v>
      </c>
      <c r="B351" s="358" t="str">
        <f>IF(AND(E351&lt;&gt;0,D351&lt;&gt;0,F351&lt;&gt;0),IF(C351&lt;&gt;0,CONCATENATE(C351,"-AGr",VLOOKUP(D351,Listen!$A$2:$G$45,7,FALSE),"-",E351,"-",F351,),CONCATENATE("AGr",VLOOKUP(D351,Listen!$A$2:$G$45,7,FALSE),"-",E351,"-",F351)),"keine vollständige ID")</f>
        <v>keine vollständige ID</v>
      </c>
      <c r="C351" s="438">
        <f>'[2]III_SAV-Details_NB'!B357</f>
        <v>0</v>
      </c>
      <c r="D351" s="438">
        <f>'[2]III_SAV-Details_NB'!C357</f>
        <v>0</v>
      </c>
      <c r="E351" s="359">
        <f>'[2]III_SAV-Details_NB'!D357</f>
        <v>0</v>
      </c>
      <c r="F351" s="490"/>
      <c r="G351" s="281">
        <f>'[2]III_SAV-Details_NB'!X357</f>
        <v>0</v>
      </c>
      <c r="H351" s="281">
        <f t="shared" si="161"/>
        <v>0</v>
      </c>
      <c r="I351" s="281">
        <f>IF(con_EOGJahr=2025,'[2]III_SAV-Details_NB'!AA357,IF(con_EOGJahr=2026,'[2]III_SAV-Details_NB'!AB357,'[2]III_SAV-Details_NB'!AC357))</f>
        <v>0</v>
      </c>
      <c r="J351" s="282"/>
      <c r="K351" s="282"/>
      <c r="L351" s="282"/>
      <c r="M351" s="282"/>
      <c r="N351" s="282"/>
      <c r="O351" s="282"/>
      <c r="P351" s="52">
        <f t="shared" si="162"/>
        <v>0</v>
      </c>
      <c r="Q351" s="60"/>
      <c r="R351" s="53">
        <f t="shared" si="168"/>
        <v>0</v>
      </c>
      <c r="S351" s="59"/>
      <c r="T351" s="61"/>
      <c r="U351" s="342" t="str">
        <f t="shared" si="172"/>
        <v>k.A.</v>
      </c>
      <c r="V351" s="343" t="str">
        <f t="shared" si="169"/>
        <v>k.A.</v>
      </c>
      <c r="W351" s="343" t="str">
        <f>IFERROR(IF(OR($D351="",$E351=0,con_Ende=0),"k.A.",IF(VLOOKUP($D351,rng_ND,5,0)="Nein",VLOOKUP($D351,rng_ND,2,FALSE),MIN(VLOOKUP($D351,rng_ND,2,FALSE),A_Stammdaten!$B$19-D_SAV!$E351+1))),"k.A.")</f>
        <v>k.A.</v>
      </c>
      <c r="X351" s="343" t="str">
        <f t="shared" si="170"/>
        <v>k.A.</v>
      </c>
      <c r="Y351" s="62"/>
      <c r="Z351" s="48">
        <f t="shared" si="171"/>
        <v>0</v>
      </c>
      <c r="AA351" s="457"/>
      <c r="AB351" s="55">
        <f t="shared" si="163"/>
        <v>0</v>
      </c>
      <c r="AC351" s="55">
        <f>IF(A_Stammdaten!$B$25="ja",D_SAV!AA351,D_SAV!AB351)</f>
        <v>0</v>
      </c>
      <c r="AD351" s="478">
        <f>IF(AC351=0,0,IF(U351-(con_EOGJahr-D_SAV!E351)&lt;=0,AC351,AC351/V351))</f>
        <v>0</v>
      </c>
      <c r="AE351" s="478">
        <f>IFERROR(IF(AND(VLOOKUP(D351,rng_ND,5,FALSE)="Ja",D_SAV!T351="degressiv"),D_SAV!AC351*Y351/100,0),0)</f>
        <v>0</v>
      </c>
      <c r="AF351" s="55">
        <f>IFERROR(IF(VLOOKUP(D351,rng_ND,5,FALSE)="Ja",MAX(D_SAV!AD351:AE351),D_SAV!AD351),0)</f>
        <v>0</v>
      </c>
      <c r="AG351" s="55">
        <f t="shared" si="164"/>
        <v>0</v>
      </c>
      <c r="AH351" s="55">
        <f t="shared" si="165"/>
        <v>0</v>
      </c>
      <c r="AI351" s="55">
        <f t="shared" si="166"/>
        <v>0</v>
      </c>
      <c r="AJ351" s="55">
        <f t="shared" si="167"/>
        <v>0</v>
      </c>
      <c r="AK351" s="55">
        <f t="shared" si="158"/>
        <v>0</v>
      </c>
      <c r="AL351" s="55">
        <f t="shared" si="159"/>
        <v>0</v>
      </c>
      <c r="AM351" s="55">
        <f t="shared" si="160"/>
        <v>0</v>
      </c>
    </row>
    <row r="352" spans="1:39" x14ac:dyDescent="0.25">
      <c r="A352" s="47">
        <v>348</v>
      </c>
      <c r="B352" s="358" t="str">
        <f>IF(AND(E352&lt;&gt;0,D352&lt;&gt;0,F352&lt;&gt;0),IF(C352&lt;&gt;0,CONCATENATE(C352,"-AGr",VLOOKUP(D352,Listen!$A$2:$G$45,7,FALSE),"-",E352,"-",F352,),CONCATENATE("AGr",VLOOKUP(D352,Listen!$A$2:$G$45,7,FALSE),"-",E352,"-",F352)),"keine vollständige ID")</f>
        <v>keine vollständige ID</v>
      </c>
      <c r="C352" s="438">
        <f>'[2]III_SAV-Details_NB'!B358</f>
        <v>0</v>
      </c>
      <c r="D352" s="438">
        <f>'[2]III_SAV-Details_NB'!C358</f>
        <v>0</v>
      </c>
      <c r="E352" s="359">
        <f>'[2]III_SAV-Details_NB'!D358</f>
        <v>0</v>
      </c>
      <c r="F352" s="490"/>
      <c r="G352" s="281">
        <f>'[2]III_SAV-Details_NB'!X358</f>
        <v>0</v>
      </c>
      <c r="H352" s="281">
        <f t="shared" si="161"/>
        <v>0</v>
      </c>
      <c r="I352" s="281">
        <f>IF(con_EOGJahr=2025,'[2]III_SAV-Details_NB'!AA358,IF(con_EOGJahr=2026,'[2]III_SAV-Details_NB'!AB358,'[2]III_SAV-Details_NB'!AC358))</f>
        <v>0</v>
      </c>
      <c r="J352" s="282"/>
      <c r="K352" s="282"/>
      <c r="L352" s="282"/>
      <c r="M352" s="282"/>
      <c r="N352" s="282"/>
      <c r="O352" s="282"/>
      <c r="P352" s="52">
        <f t="shared" si="162"/>
        <v>0</v>
      </c>
      <c r="Q352" s="60"/>
      <c r="R352" s="53">
        <f t="shared" si="168"/>
        <v>0</v>
      </c>
      <c r="S352" s="59"/>
      <c r="T352" s="61"/>
      <c r="U352" s="342" t="str">
        <f t="shared" si="172"/>
        <v>k.A.</v>
      </c>
      <c r="V352" s="343" t="str">
        <f t="shared" si="169"/>
        <v>k.A.</v>
      </c>
      <c r="W352" s="343" t="str">
        <f>IFERROR(IF(OR($D352="",$E352=0,con_Ende=0),"k.A.",IF(VLOOKUP($D352,rng_ND,5,0)="Nein",VLOOKUP($D352,rng_ND,2,FALSE),MIN(VLOOKUP($D352,rng_ND,2,FALSE),A_Stammdaten!$B$19-D_SAV!$E352+1))),"k.A.")</f>
        <v>k.A.</v>
      </c>
      <c r="X352" s="343" t="str">
        <f t="shared" si="170"/>
        <v>k.A.</v>
      </c>
      <c r="Y352" s="62"/>
      <c r="Z352" s="48">
        <f t="shared" si="171"/>
        <v>0</v>
      </c>
      <c r="AA352" s="457"/>
      <c r="AB352" s="55">
        <f t="shared" si="163"/>
        <v>0</v>
      </c>
      <c r="AC352" s="55">
        <f>IF(A_Stammdaten!$B$25="ja",D_SAV!AA352,D_SAV!AB352)</f>
        <v>0</v>
      </c>
      <c r="AD352" s="478">
        <f>IF(AC352=0,0,IF(U352-(con_EOGJahr-D_SAV!E352)&lt;=0,AC352,AC352/V352))</f>
        <v>0</v>
      </c>
      <c r="AE352" s="478">
        <f>IFERROR(IF(AND(VLOOKUP(D352,rng_ND,5,FALSE)="Ja",D_SAV!T352="degressiv"),D_SAV!AC352*Y352/100,0),0)</f>
        <v>0</v>
      </c>
      <c r="AF352" s="55">
        <f>IFERROR(IF(VLOOKUP(D352,rng_ND,5,FALSE)="Ja",MAX(D_SAV!AD352:AE352),D_SAV!AD352),0)</f>
        <v>0</v>
      </c>
      <c r="AG352" s="55">
        <f t="shared" si="164"/>
        <v>0</v>
      </c>
      <c r="AH352" s="55">
        <f t="shared" si="165"/>
        <v>0</v>
      </c>
      <c r="AI352" s="55">
        <f t="shared" si="166"/>
        <v>0</v>
      </c>
      <c r="AJ352" s="55">
        <f t="shared" si="167"/>
        <v>0</v>
      </c>
      <c r="AK352" s="55">
        <f t="shared" si="158"/>
        <v>0</v>
      </c>
      <c r="AL352" s="55">
        <f t="shared" si="159"/>
        <v>0</v>
      </c>
      <c r="AM352" s="55">
        <f t="shared" si="160"/>
        <v>0</v>
      </c>
    </row>
    <row r="353" spans="1:39" x14ac:dyDescent="0.25">
      <c r="A353" s="47">
        <v>349</v>
      </c>
      <c r="B353" s="358" t="str">
        <f>IF(AND(E353&lt;&gt;0,D353&lt;&gt;0,F353&lt;&gt;0),IF(C353&lt;&gt;0,CONCATENATE(C353,"-AGr",VLOOKUP(D353,Listen!$A$2:$G$45,7,FALSE),"-",E353,"-",F353,),CONCATENATE("AGr",VLOOKUP(D353,Listen!$A$2:$G$45,7,FALSE),"-",E353,"-",F353)),"keine vollständige ID")</f>
        <v>keine vollständige ID</v>
      </c>
      <c r="C353" s="438">
        <f>'[2]III_SAV-Details_NB'!B359</f>
        <v>0</v>
      </c>
      <c r="D353" s="438">
        <f>'[2]III_SAV-Details_NB'!C359</f>
        <v>0</v>
      </c>
      <c r="E353" s="359">
        <f>'[2]III_SAV-Details_NB'!D359</f>
        <v>0</v>
      </c>
      <c r="F353" s="490"/>
      <c r="G353" s="281">
        <f>'[2]III_SAV-Details_NB'!X359</f>
        <v>0</v>
      </c>
      <c r="H353" s="281">
        <f t="shared" si="161"/>
        <v>0</v>
      </c>
      <c r="I353" s="281">
        <f>IF(con_EOGJahr=2025,'[2]III_SAV-Details_NB'!AA359,IF(con_EOGJahr=2026,'[2]III_SAV-Details_NB'!AB359,'[2]III_SAV-Details_NB'!AC359))</f>
        <v>0</v>
      </c>
      <c r="J353" s="282"/>
      <c r="K353" s="282"/>
      <c r="L353" s="282"/>
      <c r="M353" s="282"/>
      <c r="N353" s="282"/>
      <c r="O353" s="282"/>
      <c r="P353" s="52">
        <f t="shared" si="162"/>
        <v>0</v>
      </c>
      <c r="Q353" s="60"/>
      <c r="R353" s="53">
        <f t="shared" si="168"/>
        <v>0</v>
      </c>
      <c r="S353" s="59"/>
      <c r="T353" s="61"/>
      <c r="U353" s="342" t="str">
        <f t="shared" si="172"/>
        <v>k.A.</v>
      </c>
      <c r="V353" s="343" t="str">
        <f t="shared" si="169"/>
        <v>k.A.</v>
      </c>
      <c r="W353" s="343" t="str">
        <f>IFERROR(IF(OR($D353="",$E353=0,con_Ende=0),"k.A.",IF(VLOOKUP($D353,rng_ND,5,0)="Nein",VLOOKUP($D353,rng_ND,2,FALSE),MIN(VLOOKUP($D353,rng_ND,2,FALSE),A_Stammdaten!$B$19-D_SAV!$E353+1))),"k.A.")</f>
        <v>k.A.</v>
      </c>
      <c r="X353" s="343" t="str">
        <f t="shared" si="170"/>
        <v>k.A.</v>
      </c>
      <c r="Y353" s="62"/>
      <c r="Z353" s="48">
        <f t="shared" si="171"/>
        <v>0</v>
      </c>
      <c r="AA353" s="457"/>
      <c r="AB353" s="55">
        <f t="shared" si="163"/>
        <v>0</v>
      </c>
      <c r="AC353" s="55">
        <f>IF(A_Stammdaten!$B$25="ja",D_SAV!AA353,D_SAV!AB353)</f>
        <v>0</v>
      </c>
      <c r="AD353" s="478">
        <f>IF(AC353=0,0,IF(U353-(con_EOGJahr-D_SAV!E353)&lt;=0,AC353,AC353/V353))</f>
        <v>0</v>
      </c>
      <c r="AE353" s="478">
        <f>IFERROR(IF(AND(VLOOKUP(D353,rng_ND,5,FALSE)="Ja",D_SAV!T353="degressiv"),D_SAV!AC353*Y353/100,0),0)</f>
        <v>0</v>
      </c>
      <c r="AF353" s="55">
        <f>IFERROR(IF(VLOOKUP(D353,rng_ND,5,FALSE)="Ja",MAX(D_SAV!AD353:AE353),D_SAV!AD353),0)</f>
        <v>0</v>
      </c>
      <c r="AG353" s="55">
        <f t="shared" si="164"/>
        <v>0</v>
      </c>
      <c r="AH353" s="55">
        <f t="shared" si="165"/>
        <v>0</v>
      </c>
      <c r="AI353" s="55">
        <f t="shared" si="166"/>
        <v>0</v>
      </c>
      <c r="AJ353" s="55">
        <f t="shared" si="167"/>
        <v>0</v>
      </c>
      <c r="AK353" s="55">
        <f t="shared" si="158"/>
        <v>0</v>
      </c>
      <c r="AL353" s="55">
        <f t="shared" si="159"/>
        <v>0</v>
      </c>
      <c r="AM353" s="55">
        <f t="shared" si="160"/>
        <v>0</v>
      </c>
    </row>
    <row r="354" spans="1:39" x14ac:dyDescent="0.25">
      <c r="A354" s="47">
        <v>350</v>
      </c>
      <c r="B354" s="358" t="str">
        <f>IF(AND(E354&lt;&gt;0,D354&lt;&gt;0,F354&lt;&gt;0),IF(C354&lt;&gt;0,CONCATENATE(C354,"-AGr",VLOOKUP(D354,Listen!$A$2:$G$45,7,FALSE),"-",E354,"-",F354,),CONCATENATE("AGr",VLOOKUP(D354,Listen!$A$2:$G$45,7,FALSE),"-",E354,"-",F354)),"keine vollständige ID")</f>
        <v>keine vollständige ID</v>
      </c>
      <c r="C354" s="438">
        <f>'[2]III_SAV-Details_NB'!B360</f>
        <v>0</v>
      </c>
      <c r="D354" s="438">
        <f>'[2]III_SAV-Details_NB'!C360</f>
        <v>0</v>
      </c>
      <c r="E354" s="359">
        <f>'[2]III_SAV-Details_NB'!D360</f>
        <v>0</v>
      </c>
      <c r="F354" s="490"/>
      <c r="G354" s="281">
        <f>'[2]III_SAV-Details_NB'!X360</f>
        <v>0</v>
      </c>
      <c r="H354" s="281">
        <f t="shared" si="161"/>
        <v>0</v>
      </c>
      <c r="I354" s="281">
        <f>IF(con_EOGJahr=2025,'[2]III_SAV-Details_NB'!AA360,IF(con_EOGJahr=2026,'[2]III_SAV-Details_NB'!AB360,'[2]III_SAV-Details_NB'!AC360))</f>
        <v>0</v>
      </c>
      <c r="J354" s="282"/>
      <c r="K354" s="282"/>
      <c r="L354" s="282"/>
      <c r="M354" s="282"/>
      <c r="N354" s="282"/>
      <c r="O354" s="282"/>
      <c r="P354" s="52">
        <f t="shared" si="162"/>
        <v>0</v>
      </c>
      <c r="Q354" s="60"/>
      <c r="R354" s="53">
        <f t="shared" si="168"/>
        <v>0</v>
      </c>
      <c r="S354" s="59"/>
      <c r="T354" s="61"/>
      <c r="U354" s="342" t="str">
        <f t="shared" si="172"/>
        <v>k.A.</v>
      </c>
      <c r="V354" s="343" t="str">
        <f t="shared" si="169"/>
        <v>k.A.</v>
      </c>
      <c r="W354" s="343" t="str">
        <f>IFERROR(IF(OR($D354="",$E354=0,con_Ende=0),"k.A.",IF(VLOOKUP($D354,rng_ND,5,0)="Nein",VLOOKUP($D354,rng_ND,2,FALSE),MIN(VLOOKUP($D354,rng_ND,2,FALSE),A_Stammdaten!$B$19-D_SAV!$E354+1))),"k.A.")</f>
        <v>k.A.</v>
      </c>
      <c r="X354" s="343" t="str">
        <f t="shared" si="170"/>
        <v>k.A.</v>
      </c>
      <c r="Y354" s="62"/>
      <c r="Z354" s="48">
        <f t="shared" si="171"/>
        <v>0</v>
      </c>
      <c r="AA354" s="457"/>
      <c r="AB354" s="55">
        <f t="shared" si="163"/>
        <v>0</v>
      </c>
      <c r="AC354" s="55">
        <f>IF(A_Stammdaten!$B$25="ja",D_SAV!AA354,D_SAV!AB354)</f>
        <v>0</v>
      </c>
      <c r="AD354" s="478">
        <f>IF(AC354=0,0,IF(U354-(con_EOGJahr-D_SAV!E354)&lt;=0,AC354,AC354/V354))</f>
        <v>0</v>
      </c>
      <c r="AE354" s="478">
        <f>IFERROR(IF(AND(VLOOKUP(D354,rng_ND,5,FALSE)="Ja",D_SAV!T354="degressiv"),D_SAV!AC354*Y354/100,0),0)</f>
        <v>0</v>
      </c>
      <c r="AF354" s="55">
        <f>IFERROR(IF(VLOOKUP(D354,rng_ND,5,FALSE)="Ja",MAX(D_SAV!AD354:AE354),D_SAV!AD354),0)</f>
        <v>0</v>
      </c>
      <c r="AG354" s="55">
        <f t="shared" si="164"/>
        <v>0</v>
      </c>
      <c r="AH354" s="55">
        <f t="shared" si="165"/>
        <v>0</v>
      </c>
      <c r="AI354" s="55">
        <f t="shared" si="166"/>
        <v>0</v>
      </c>
      <c r="AJ354" s="55">
        <f t="shared" si="167"/>
        <v>0</v>
      </c>
      <c r="AK354" s="55">
        <f t="shared" si="158"/>
        <v>0</v>
      </c>
      <c r="AL354" s="55">
        <f t="shared" si="159"/>
        <v>0</v>
      </c>
      <c r="AM354" s="55">
        <f t="shared" si="160"/>
        <v>0</v>
      </c>
    </row>
    <row r="355" spans="1:39" x14ac:dyDescent="0.25">
      <c r="A355" s="47">
        <v>351</v>
      </c>
      <c r="B355" s="358" t="str">
        <f>IF(AND(E355&lt;&gt;0,D355&lt;&gt;0,F355&lt;&gt;0),IF(C355&lt;&gt;0,CONCATENATE(C355,"-AGr",VLOOKUP(D355,Listen!$A$2:$G$45,7,FALSE),"-",E355,"-",F355,),CONCATENATE("AGr",VLOOKUP(D355,Listen!$A$2:$G$45,7,FALSE),"-",E355,"-",F355)),"keine vollständige ID")</f>
        <v>keine vollständige ID</v>
      </c>
      <c r="C355" s="438">
        <f>'[2]III_SAV-Details_NB'!B361</f>
        <v>0</v>
      </c>
      <c r="D355" s="438">
        <f>'[2]III_SAV-Details_NB'!C361</f>
        <v>0</v>
      </c>
      <c r="E355" s="359">
        <f>'[2]III_SAV-Details_NB'!D361</f>
        <v>0</v>
      </c>
      <c r="F355" s="490"/>
      <c r="G355" s="281">
        <f>'[2]III_SAV-Details_NB'!X361</f>
        <v>0</v>
      </c>
      <c r="H355" s="281">
        <f t="shared" si="161"/>
        <v>0</v>
      </c>
      <c r="I355" s="281">
        <f>IF(con_EOGJahr=2025,'[2]III_SAV-Details_NB'!AA361,IF(con_EOGJahr=2026,'[2]III_SAV-Details_NB'!AB361,'[2]III_SAV-Details_NB'!AC361))</f>
        <v>0</v>
      </c>
      <c r="J355" s="282"/>
      <c r="K355" s="282"/>
      <c r="L355" s="282"/>
      <c r="M355" s="282"/>
      <c r="N355" s="282"/>
      <c r="O355" s="282"/>
      <c r="P355" s="52">
        <f t="shared" si="162"/>
        <v>0</v>
      </c>
      <c r="Q355" s="60"/>
      <c r="R355" s="53">
        <f t="shared" si="168"/>
        <v>0</v>
      </c>
      <c r="S355" s="59"/>
      <c r="T355" s="61"/>
      <c r="U355" s="342" t="str">
        <f t="shared" si="172"/>
        <v>k.A.</v>
      </c>
      <c r="V355" s="343" t="str">
        <f t="shared" si="169"/>
        <v>k.A.</v>
      </c>
      <c r="W355" s="343" t="str">
        <f>IFERROR(IF(OR($D355="",$E355=0,con_Ende=0),"k.A.",IF(VLOOKUP($D355,rng_ND,5,0)="Nein",VLOOKUP($D355,rng_ND,2,FALSE),MIN(VLOOKUP($D355,rng_ND,2,FALSE),A_Stammdaten!$B$19-D_SAV!$E355+1))),"k.A.")</f>
        <v>k.A.</v>
      </c>
      <c r="X355" s="343" t="str">
        <f t="shared" si="170"/>
        <v>k.A.</v>
      </c>
      <c r="Y355" s="62"/>
      <c r="Z355" s="48">
        <f t="shared" si="171"/>
        <v>0</v>
      </c>
      <c r="AA355" s="457"/>
      <c r="AB355" s="55">
        <f t="shared" si="163"/>
        <v>0</v>
      </c>
      <c r="AC355" s="55">
        <f>IF(A_Stammdaten!$B$25="ja",D_SAV!AA355,D_SAV!AB355)</f>
        <v>0</v>
      </c>
      <c r="AD355" s="478">
        <f>IF(AC355=0,0,IF(U355-(con_EOGJahr-D_SAV!E355)&lt;=0,AC355,AC355/V355))</f>
        <v>0</v>
      </c>
      <c r="AE355" s="478">
        <f>IFERROR(IF(AND(VLOOKUP(D355,rng_ND,5,FALSE)="Ja",D_SAV!T355="degressiv"),D_SAV!AC355*Y355/100,0),0)</f>
        <v>0</v>
      </c>
      <c r="AF355" s="55">
        <f>IFERROR(IF(VLOOKUP(D355,rng_ND,5,FALSE)="Ja",MAX(D_SAV!AD355:AE355),D_SAV!AD355),0)</f>
        <v>0</v>
      </c>
      <c r="AG355" s="55">
        <f t="shared" si="164"/>
        <v>0</v>
      </c>
      <c r="AH355" s="55">
        <f t="shared" si="165"/>
        <v>0</v>
      </c>
      <c r="AI355" s="55">
        <f t="shared" si="166"/>
        <v>0</v>
      </c>
      <c r="AJ355" s="55">
        <f t="shared" si="167"/>
        <v>0</v>
      </c>
      <c r="AK355" s="55">
        <f t="shared" si="158"/>
        <v>0</v>
      </c>
      <c r="AL355" s="55">
        <f t="shared" si="159"/>
        <v>0</v>
      </c>
      <c r="AM355" s="55">
        <f t="shared" si="160"/>
        <v>0</v>
      </c>
    </row>
    <row r="356" spans="1:39" x14ac:dyDescent="0.25">
      <c r="A356" s="47">
        <v>352</v>
      </c>
      <c r="B356" s="358" t="str">
        <f>IF(AND(E356&lt;&gt;0,D356&lt;&gt;0,F356&lt;&gt;0),IF(C356&lt;&gt;0,CONCATENATE(C356,"-AGr",VLOOKUP(D356,Listen!$A$2:$G$45,7,FALSE),"-",E356,"-",F356,),CONCATENATE("AGr",VLOOKUP(D356,Listen!$A$2:$G$45,7,FALSE),"-",E356,"-",F356)),"keine vollständige ID")</f>
        <v>keine vollständige ID</v>
      </c>
      <c r="C356" s="438">
        <f>'[2]III_SAV-Details_NB'!B362</f>
        <v>0</v>
      </c>
      <c r="D356" s="438">
        <f>'[2]III_SAV-Details_NB'!C362</f>
        <v>0</v>
      </c>
      <c r="E356" s="359">
        <f>'[2]III_SAV-Details_NB'!D362</f>
        <v>0</v>
      </c>
      <c r="F356" s="490"/>
      <c r="G356" s="281">
        <f>'[2]III_SAV-Details_NB'!X362</f>
        <v>0</v>
      </c>
      <c r="H356" s="281">
        <f t="shared" si="161"/>
        <v>0</v>
      </c>
      <c r="I356" s="281">
        <f>IF(con_EOGJahr=2025,'[2]III_SAV-Details_NB'!AA362,IF(con_EOGJahr=2026,'[2]III_SAV-Details_NB'!AB362,'[2]III_SAV-Details_NB'!AC362))</f>
        <v>0</v>
      </c>
      <c r="J356" s="282"/>
      <c r="K356" s="282"/>
      <c r="L356" s="282"/>
      <c r="M356" s="282"/>
      <c r="N356" s="282"/>
      <c r="O356" s="282"/>
      <c r="P356" s="52">
        <f t="shared" si="162"/>
        <v>0</v>
      </c>
      <c r="Q356" s="60"/>
      <c r="R356" s="53">
        <f t="shared" si="168"/>
        <v>0</v>
      </c>
      <c r="S356" s="59"/>
      <c r="T356" s="61"/>
      <c r="U356" s="342" t="str">
        <f t="shared" si="172"/>
        <v>k.A.</v>
      </c>
      <c r="V356" s="343" t="str">
        <f t="shared" si="169"/>
        <v>k.A.</v>
      </c>
      <c r="W356" s="343" t="str">
        <f>IFERROR(IF(OR($D356="",$E356=0,con_Ende=0),"k.A.",IF(VLOOKUP($D356,rng_ND,5,0)="Nein",VLOOKUP($D356,rng_ND,2,FALSE),MIN(VLOOKUP($D356,rng_ND,2,FALSE),A_Stammdaten!$B$19-D_SAV!$E356+1))),"k.A.")</f>
        <v>k.A.</v>
      </c>
      <c r="X356" s="343" t="str">
        <f t="shared" si="170"/>
        <v>k.A.</v>
      </c>
      <c r="Y356" s="62"/>
      <c r="Z356" s="48">
        <f t="shared" si="171"/>
        <v>0</v>
      </c>
      <c r="AA356" s="457"/>
      <c r="AB356" s="55">
        <f t="shared" si="163"/>
        <v>0</v>
      </c>
      <c r="AC356" s="55">
        <f>IF(A_Stammdaten!$B$25="ja",D_SAV!AA356,D_SAV!AB356)</f>
        <v>0</v>
      </c>
      <c r="AD356" s="478">
        <f>IF(AC356=0,0,IF(U356-(con_EOGJahr-D_SAV!E356)&lt;=0,AC356,AC356/V356))</f>
        <v>0</v>
      </c>
      <c r="AE356" s="478">
        <f>IFERROR(IF(AND(VLOOKUP(D356,rng_ND,5,FALSE)="Ja",D_SAV!T356="degressiv"),D_SAV!AC356*Y356/100,0),0)</f>
        <v>0</v>
      </c>
      <c r="AF356" s="55">
        <f>IFERROR(IF(VLOOKUP(D356,rng_ND,5,FALSE)="Ja",MAX(D_SAV!AD356:AE356),D_SAV!AD356),0)</f>
        <v>0</v>
      </c>
      <c r="AG356" s="55">
        <f t="shared" si="164"/>
        <v>0</v>
      </c>
      <c r="AH356" s="55">
        <f t="shared" si="165"/>
        <v>0</v>
      </c>
      <c r="AI356" s="55">
        <f t="shared" si="166"/>
        <v>0</v>
      </c>
      <c r="AJ356" s="55">
        <f t="shared" si="167"/>
        <v>0</v>
      </c>
      <c r="AK356" s="55">
        <f t="shared" si="158"/>
        <v>0</v>
      </c>
      <c r="AL356" s="55">
        <f t="shared" si="159"/>
        <v>0</v>
      </c>
      <c r="AM356" s="55">
        <f t="shared" si="160"/>
        <v>0</v>
      </c>
    </row>
    <row r="357" spans="1:39" x14ac:dyDescent="0.25">
      <c r="A357" s="47">
        <v>353</v>
      </c>
      <c r="B357" s="358" t="str">
        <f>IF(AND(E357&lt;&gt;0,D357&lt;&gt;0,F357&lt;&gt;0),IF(C357&lt;&gt;0,CONCATENATE(C357,"-AGr",VLOOKUP(D357,Listen!$A$2:$G$45,7,FALSE),"-",E357,"-",F357,),CONCATENATE("AGr",VLOOKUP(D357,Listen!$A$2:$G$45,7,FALSE),"-",E357,"-",F357)),"keine vollständige ID")</f>
        <v>keine vollständige ID</v>
      </c>
      <c r="C357" s="438">
        <f>'[2]III_SAV-Details_NB'!B363</f>
        <v>0</v>
      </c>
      <c r="D357" s="438">
        <f>'[2]III_SAV-Details_NB'!C363</f>
        <v>0</v>
      </c>
      <c r="E357" s="359">
        <f>'[2]III_SAV-Details_NB'!D363</f>
        <v>0</v>
      </c>
      <c r="F357" s="490"/>
      <c r="G357" s="281">
        <f>'[2]III_SAV-Details_NB'!X363</f>
        <v>0</v>
      </c>
      <c r="H357" s="281">
        <f t="shared" si="161"/>
        <v>0</v>
      </c>
      <c r="I357" s="281">
        <f>IF(con_EOGJahr=2025,'[2]III_SAV-Details_NB'!AA363,IF(con_EOGJahr=2026,'[2]III_SAV-Details_NB'!AB363,'[2]III_SAV-Details_NB'!AC363))</f>
        <v>0</v>
      </c>
      <c r="J357" s="282"/>
      <c r="K357" s="282"/>
      <c r="L357" s="282"/>
      <c r="M357" s="282"/>
      <c r="N357" s="282"/>
      <c r="O357" s="282"/>
      <c r="P357" s="52">
        <f t="shared" si="162"/>
        <v>0</v>
      </c>
      <c r="Q357" s="60"/>
      <c r="R357" s="53">
        <f t="shared" si="168"/>
        <v>0</v>
      </c>
      <c r="S357" s="59"/>
      <c r="T357" s="61"/>
      <c r="U357" s="342" t="str">
        <f t="shared" si="172"/>
        <v>k.A.</v>
      </c>
      <c r="V357" s="343" t="str">
        <f t="shared" si="169"/>
        <v>k.A.</v>
      </c>
      <c r="W357" s="343" t="str">
        <f>IFERROR(IF(OR($D357="",$E357=0,con_Ende=0),"k.A.",IF(VLOOKUP($D357,rng_ND,5,0)="Nein",VLOOKUP($D357,rng_ND,2,FALSE),MIN(VLOOKUP($D357,rng_ND,2,FALSE),A_Stammdaten!$B$19-D_SAV!$E357+1))),"k.A.")</f>
        <v>k.A.</v>
      </c>
      <c r="X357" s="343" t="str">
        <f t="shared" si="170"/>
        <v>k.A.</v>
      </c>
      <c r="Y357" s="62"/>
      <c r="Z357" s="48">
        <f t="shared" si="171"/>
        <v>0</v>
      </c>
      <c r="AA357" s="457"/>
      <c r="AB357" s="55">
        <f t="shared" si="163"/>
        <v>0</v>
      </c>
      <c r="AC357" s="55">
        <f>IF(A_Stammdaten!$B$25="ja",D_SAV!AA357,D_SAV!AB357)</f>
        <v>0</v>
      </c>
      <c r="AD357" s="478">
        <f>IF(AC357=0,0,IF(U357-(con_EOGJahr-D_SAV!E357)&lt;=0,AC357,AC357/V357))</f>
        <v>0</v>
      </c>
      <c r="AE357" s="478">
        <f>IFERROR(IF(AND(VLOOKUP(D357,rng_ND,5,FALSE)="Ja",D_SAV!T357="degressiv"),D_SAV!AC357*Y357/100,0),0)</f>
        <v>0</v>
      </c>
      <c r="AF357" s="55">
        <f>IFERROR(IF(VLOOKUP(D357,rng_ND,5,FALSE)="Ja",MAX(D_SAV!AD357:AE357),D_SAV!AD357),0)</f>
        <v>0</v>
      </c>
      <c r="AG357" s="55">
        <f t="shared" si="164"/>
        <v>0</v>
      </c>
      <c r="AH357" s="55">
        <f t="shared" si="165"/>
        <v>0</v>
      </c>
      <c r="AI357" s="55">
        <f t="shared" si="166"/>
        <v>0</v>
      </c>
      <c r="AJ357" s="55">
        <f t="shared" si="167"/>
        <v>0</v>
      </c>
      <c r="AK357" s="55">
        <f t="shared" si="158"/>
        <v>0</v>
      </c>
      <c r="AL357" s="55">
        <f t="shared" si="159"/>
        <v>0</v>
      </c>
      <c r="AM357" s="55">
        <f t="shared" si="160"/>
        <v>0</v>
      </c>
    </row>
    <row r="358" spans="1:39" x14ac:dyDescent="0.25">
      <c r="A358" s="47">
        <v>354</v>
      </c>
      <c r="B358" s="358" t="str">
        <f>IF(AND(E358&lt;&gt;0,D358&lt;&gt;0,F358&lt;&gt;0),IF(C358&lt;&gt;0,CONCATENATE(C358,"-AGr",VLOOKUP(D358,Listen!$A$2:$G$45,7,FALSE),"-",E358,"-",F358,),CONCATENATE("AGr",VLOOKUP(D358,Listen!$A$2:$G$45,7,FALSE),"-",E358,"-",F358)),"keine vollständige ID")</f>
        <v>keine vollständige ID</v>
      </c>
      <c r="C358" s="438">
        <f>'[2]III_SAV-Details_NB'!B364</f>
        <v>0</v>
      </c>
      <c r="D358" s="438">
        <f>'[2]III_SAV-Details_NB'!C364</f>
        <v>0</v>
      </c>
      <c r="E358" s="359">
        <f>'[2]III_SAV-Details_NB'!D364</f>
        <v>0</v>
      </c>
      <c r="F358" s="490"/>
      <c r="G358" s="281">
        <f>'[2]III_SAV-Details_NB'!X364</f>
        <v>0</v>
      </c>
      <c r="H358" s="281">
        <f t="shared" si="161"/>
        <v>0</v>
      </c>
      <c r="I358" s="281">
        <f>IF(con_EOGJahr=2025,'[2]III_SAV-Details_NB'!AA364,IF(con_EOGJahr=2026,'[2]III_SAV-Details_NB'!AB364,'[2]III_SAV-Details_NB'!AC364))</f>
        <v>0</v>
      </c>
      <c r="J358" s="282"/>
      <c r="K358" s="282"/>
      <c r="L358" s="282"/>
      <c r="M358" s="282"/>
      <c r="N358" s="282"/>
      <c r="O358" s="282"/>
      <c r="P358" s="52">
        <f t="shared" si="162"/>
        <v>0</v>
      </c>
      <c r="Q358" s="60"/>
      <c r="R358" s="53">
        <f t="shared" si="168"/>
        <v>0</v>
      </c>
      <c r="S358" s="59"/>
      <c r="T358" s="61"/>
      <c r="U358" s="342" t="str">
        <f t="shared" si="172"/>
        <v>k.A.</v>
      </c>
      <c r="V358" s="343" t="str">
        <f t="shared" si="169"/>
        <v>k.A.</v>
      </c>
      <c r="W358" s="343" t="str">
        <f>IFERROR(IF(OR($D358="",$E358=0,con_Ende=0),"k.A.",IF(VLOOKUP($D358,rng_ND,5,0)="Nein",VLOOKUP($D358,rng_ND,2,FALSE),MIN(VLOOKUP($D358,rng_ND,2,FALSE),A_Stammdaten!$B$19-D_SAV!$E358+1))),"k.A.")</f>
        <v>k.A.</v>
      </c>
      <c r="X358" s="343" t="str">
        <f t="shared" si="170"/>
        <v>k.A.</v>
      </c>
      <c r="Y358" s="62"/>
      <c r="Z358" s="48">
        <f t="shared" si="171"/>
        <v>0</v>
      </c>
      <c r="AA358" s="457"/>
      <c r="AB358" s="55">
        <f t="shared" si="163"/>
        <v>0</v>
      </c>
      <c r="AC358" s="55">
        <f>IF(A_Stammdaten!$B$25="ja",D_SAV!AA358,D_SAV!AB358)</f>
        <v>0</v>
      </c>
      <c r="AD358" s="478">
        <f>IF(AC358=0,0,IF(U358-(con_EOGJahr-D_SAV!E358)&lt;=0,AC358,AC358/V358))</f>
        <v>0</v>
      </c>
      <c r="AE358" s="478">
        <f>IFERROR(IF(AND(VLOOKUP(D358,rng_ND,5,FALSE)="Ja",D_SAV!T358="degressiv"),D_SAV!AC358*Y358/100,0),0)</f>
        <v>0</v>
      </c>
      <c r="AF358" s="55">
        <f>IFERROR(IF(VLOOKUP(D358,rng_ND,5,FALSE)="Ja",MAX(D_SAV!AD358:AE358),D_SAV!AD358),0)</f>
        <v>0</v>
      </c>
      <c r="AG358" s="55">
        <f t="shared" si="164"/>
        <v>0</v>
      </c>
      <c r="AH358" s="55">
        <f t="shared" si="165"/>
        <v>0</v>
      </c>
      <c r="AI358" s="55">
        <f t="shared" si="166"/>
        <v>0</v>
      </c>
      <c r="AJ358" s="55">
        <f t="shared" si="167"/>
        <v>0</v>
      </c>
      <c r="AK358" s="55">
        <f t="shared" si="158"/>
        <v>0</v>
      </c>
      <c r="AL358" s="55">
        <f t="shared" si="159"/>
        <v>0</v>
      </c>
      <c r="AM358" s="55">
        <f t="shared" si="160"/>
        <v>0</v>
      </c>
    </row>
    <row r="359" spans="1:39" x14ac:dyDescent="0.25">
      <c r="A359" s="47">
        <v>355</v>
      </c>
      <c r="B359" s="358" t="str">
        <f>IF(AND(E359&lt;&gt;0,D359&lt;&gt;0,F359&lt;&gt;0),IF(C359&lt;&gt;0,CONCATENATE(C359,"-AGr",VLOOKUP(D359,Listen!$A$2:$G$45,7,FALSE),"-",E359,"-",F359,),CONCATENATE("AGr",VLOOKUP(D359,Listen!$A$2:$G$45,7,FALSE),"-",E359,"-",F359)),"keine vollständige ID")</f>
        <v>keine vollständige ID</v>
      </c>
      <c r="C359" s="438">
        <f>'[2]III_SAV-Details_NB'!B365</f>
        <v>0</v>
      </c>
      <c r="D359" s="438">
        <f>'[2]III_SAV-Details_NB'!C365</f>
        <v>0</v>
      </c>
      <c r="E359" s="359">
        <f>'[2]III_SAV-Details_NB'!D365</f>
        <v>0</v>
      </c>
      <c r="F359" s="490"/>
      <c r="G359" s="281">
        <f>'[2]III_SAV-Details_NB'!X365</f>
        <v>0</v>
      </c>
      <c r="H359" s="281">
        <f t="shared" si="161"/>
        <v>0</v>
      </c>
      <c r="I359" s="281">
        <f>IF(con_EOGJahr=2025,'[2]III_SAV-Details_NB'!AA365,IF(con_EOGJahr=2026,'[2]III_SAV-Details_NB'!AB365,'[2]III_SAV-Details_NB'!AC365))</f>
        <v>0</v>
      </c>
      <c r="J359" s="282"/>
      <c r="K359" s="282"/>
      <c r="L359" s="282"/>
      <c r="M359" s="282"/>
      <c r="N359" s="282"/>
      <c r="O359" s="282"/>
      <c r="P359" s="52">
        <f t="shared" si="162"/>
        <v>0</v>
      </c>
      <c r="Q359" s="60"/>
      <c r="R359" s="53">
        <f t="shared" si="168"/>
        <v>0</v>
      </c>
      <c r="S359" s="59"/>
      <c r="T359" s="61"/>
      <c r="U359" s="342" t="str">
        <f t="shared" si="172"/>
        <v>k.A.</v>
      </c>
      <c r="V359" s="343" t="str">
        <f t="shared" si="169"/>
        <v>k.A.</v>
      </c>
      <c r="W359" s="343" t="str">
        <f>IFERROR(IF(OR($D359="",$E359=0,con_Ende=0),"k.A.",IF(VLOOKUP($D359,rng_ND,5,0)="Nein",VLOOKUP($D359,rng_ND,2,FALSE),MIN(VLOOKUP($D359,rng_ND,2,FALSE),A_Stammdaten!$B$19-D_SAV!$E359+1))),"k.A.")</f>
        <v>k.A.</v>
      </c>
      <c r="X359" s="343" t="str">
        <f t="shared" si="170"/>
        <v>k.A.</v>
      </c>
      <c r="Y359" s="62"/>
      <c r="Z359" s="48">
        <f t="shared" si="171"/>
        <v>0</v>
      </c>
      <c r="AA359" s="457"/>
      <c r="AB359" s="55">
        <f t="shared" si="163"/>
        <v>0</v>
      </c>
      <c r="AC359" s="55">
        <f>IF(A_Stammdaten!$B$25="ja",D_SAV!AA359,D_SAV!AB359)</f>
        <v>0</v>
      </c>
      <c r="AD359" s="478">
        <f>IF(AC359=0,0,IF(U359-(con_EOGJahr-D_SAV!E359)&lt;=0,AC359,AC359/V359))</f>
        <v>0</v>
      </c>
      <c r="AE359" s="478">
        <f>IFERROR(IF(AND(VLOOKUP(D359,rng_ND,5,FALSE)="Ja",D_SAV!T359="degressiv"),D_SAV!AC359*Y359/100,0),0)</f>
        <v>0</v>
      </c>
      <c r="AF359" s="55">
        <f>IFERROR(IF(VLOOKUP(D359,rng_ND,5,FALSE)="Ja",MAX(D_SAV!AD359:AE359),D_SAV!AD359),0)</f>
        <v>0</v>
      </c>
      <c r="AG359" s="55">
        <f t="shared" si="164"/>
        <v>0</v>
      </c>
      <c r="AH359" s="55">
        <f t="shared" si="165"/>
        <v>0</v>
      </c>
      <c r="AI359" s="55">
        <f t="shared" si="166"/>
        <v>0</v>
      </c>
      <c r="AJ359" s="55">
        <f t="shared" si="167"/>
        <v>0</v>
      </c>
      <c r="AK359" s="55">
        <f t="shared" si="158"/>
        <v>0</v>
      </c>
      <c r="AL359" s="55">
        <f t="shared" si="159"/>
        <v>0</v>
      </c>
      <c r="AM359" s="55">
        <f t="shared" si="160"/>
        <v>0</v>
      </c>
    </row>
    <row r="360" spans="1:39" x14ac:dyDescent="0.25">
      <c r="A360" s="47">
        <v>356</v>
      </c>
      <c r="B360" s="358" t="str">
        <f>IF(AND(E360&lt;&gt;0,D360&lt;&gt;0,F360&lt;&gt;0),IF(C360&lt;&gt;0,CONCATENATE(C360,"-AGr",VLOOKUP(D360,Listen!$A$2:$G$45,7,FALSE),"-",E360,"-",F360,),CONCATENATE("AGr",VLOOKUP(D360,Listen!$A$2:$G$45,7,FALSE),"-",E360,"-",F360)),"keine vollständige ID")</f>
        <v>keine vollständige ID</v>
      </c>
      <c r="C360" s="438">
        <f>'[2]III_SAV-Details_NB'!B366</f>
        <v>0</v>
      </c>
      <c r="D360" s="438">
        <f>'[2]III_SAV-Details_NB'!C366</f>
        <v>0</v>
      </c>
      <c r="E360" s="359">
        <f>'[2]III_SAV-Details_NB'!D366</f>
        <v>0</v>
      </c>
      <c r="F360" s="490"/>
      <c r="G360" s="281">
        <f>'[2]III_SAV-Details_NB'!X366</f>
        <v>0</v>
      </c>
      <c r="H360" s="281">
        <f t="shared" si="161"/>
        <v>0</v>
      </c>
      <c r="I360" s="281">
        <f>IF(con_EOGJahr=2025,'[2]III_SAV-Details_NB'!AA366,IF(con_EOGJahr=2026,'[2]III_SAV-Details_NB'!AB366,'[2]III_SAV-Details_NB'!AC366))</f>
        <v>0</v>
      </c>
      <c r="J360" s="282"/>
      <c r="K360" s="282"/>
      <c r="L360" s="282"/>
      <c r="M360" s="282"/>
      <c r="N360" s="282"/>
      <c r="O360" s="282"/>
      <c r="P360" s="52">
        <f t="shared" si="162"/>
        <v>0</v>
      </c>
      <c r="Q360" s="60"/>
      <c r="R360" s="53">
        <f t="shared" si="168"/>
        <v>0</v>
      </c>
      <c r="S360" s="59"/>
      <c r="T360" s="61"/>
      <c r="U360" s="342" t="str">
        <f t="shared" si="172"/>
        <v>k.A.</v>
      </c>
      <c r="V360" s="343" t="str">
        <f t="shared" si="169"/>
        <v>k.A.</v>
      </c>
      <c r="W360" s="343" t="str">
        <f>IFERROR(IF(OR($D360="",$E360=0,con_Ende=0),"k.A.",IF(VLOOKUP($D360,rng_ND,5,0)="Nein",VLOOKUP($D360,rng_ND,2,FALSE),MIN(VLOOKUP($D360,rng_ND,2,FALSE),A_Stammdaten!$B$19-D_SAV!$E360+1))),"k.A.")</f>
        <v>k.A.</v>
      </c>
      <c r="X360" s="343" t="str">
        <f t="shared" si="170"/>
        <v>k.A.</v>
      </c>
      <c r="Y360" s="62"/>
      <c r="Z360" s="48">
        <f t="shared" si="171"/>
        <v>0</v>
      </c>
      <c r="AA360" s="457"/>
      <c r="AB360" s="55">
        <f t="shared" si="163"/>
        <v>0</v>
      </c>
      <c r="AC360" s="55">
        <f>IF(A_Stammdaten!$B$25="ja",D_SAV!AA360,D_SAV!AB360)</f>
        <v>0</v>
      </c>
      <c r="AD360" s="478">
        <f>IF(AC360=0,0,IF(U360-(con_EOGJahr-D_SAV!E360)&lt;=0,AC360,AC360/V360))</f>
        <v>0</v>
      </c>
      <c r="AE360" s="478">
        <f>IFERROR(IF(AND(VLOOKUP(D360,rng_ND,5,FALSE)="Ja",D_SAV!T360="degressiv"),D_SAV!AC360*Y360/100,0),0)</f>
        <v>0</v>
      </c>
      <c r="AF360" s="55">
        <f>IFERROR(IF(VLOOKUP(D360,rng_ND,5,FALSE)="Ja",MAX(D_SAV!AD360:AE360),D_SAV!AD360),0)</f>
        <v>0</v>
      </c>
      <c r="AG360" s="55">
        <f t="shared" si="164"/>
        <v>0</v>
      </c>
      <c r="AH360" s="55">
        <f t="shared" si="165"/>
        <v>0</v>
      </c>
      <c r="AI360" s="55">
        <f t="shared" si="166"/>
        <v>0</v>
      </c>
      <c r="AJ360" s="55">
        <f t="shared" si="167"/>
        <v>0</v>
      </c>
      <c r="AK360" s="55">
        <f t="shared" si="158"/>
        <v>0</v>
      </c>
      <c r="AL360" s="55">
        <f t="shared" si="159"/>
        <v>0</v>
      </c>
      <c r="AM360" s="55">
        <f t="shared" si="160"/>
        <v>0</v>
      </c>
    </row>
    <row r="361" spans="1:39" x14ac:dyDescent="0.25">
      <c r="A361" s="47">
        <v>357</v>
      </c>
      <c r="B361" s="358" t="str">
        <f>IF(AND(E361&lt;&gt;0,D361&lt;&gt;0,F361&lt;&gt;0),IF(C361&lt;&gt;0,CONCATENATE(C361,"-AGr",VLOOKUP(D361,Listen!$A$2:$G$45,7,FALSE),"-",E361,"-",F361,),CONCATENATE("AGr",VLOOKUP(D361,Listen!$A$2:$G$45,7,FALSE),"-",E361,"-",F361)),"keine vollständige ID")</f>
        <v>keine vollständige ID</v>
      </c>
      <c r="C361" s="438">
        <f>'[2]III_SAV-Details_NB'!B367</f>
        <v>0</v>
      </c>
      <c r="D361" s="438">
        <f>'[2]III_SAV-Details_NB'!C367</f>
        <v>0</v>
      </c>
      <c r="E361" s="359">
        <f>'[2]III_SAV-Details_NB'!D367</f>
        <v>0</v>
      </c>
      <c r="F361" s="490"/>
      <c r="G361" s="281">
        <f>'[2]III_SAV-Details_NB'!X367</f>
        <v>0</v>
      </c>
      <c r="H361" s="281">
        <f t="shared" si="161"/>
        <v>0</v>
      </c>
      <c r="I361" s="281">
        <f>IF(con_EOGJahr=2025,'[2]III_SAV-Details_NB'!AA367,IF(con_EOGJahr=2026,'[2]III_SAV-Details_NB'!AB367,'[2]III_SAV-Details_NB'!AC367))</f>
        <v>0</v>
      </c>
      <c r="J361" s="282"/>
      <c r="K361" s="282"/>
      <c r="L361" s="282"/>
      <c r="M361" s="282"/>
      <c r="N361" s="282"/>
      <c r="O361" s="282"/>
      <c r="P361" s="52">
        <f t="shared" si="162"/>
        <v>0</v>
      </c>
      <c r="Q361" s="60"/>
      <c r="R361" s="53">
        <f t="shared" si="168"/>
        <v>0</v>
      </c>
      <c r="S361" s="59"/>
      <c r="T361" s="61"/>
      <c r="U361" s="342" t="str">
        <f t="shared" si="172"/>
        <v>k.A.</v>
      </c>
      <c r="V361" s="343" t="str">
        <f t="shared" si="169"/>
        <v>k.A.</v>
      </c>
      <c r="W361" s="343" t="str">
        <f>IFERROR(IF(OR($D361="",$E361=0,con_Ende=0),"k.A.",IF(VLOOKUP($D361,rng_ND,5,0)="Nein",VLOOKUP($D361,rng_ND,2,FALSE),MIN(VLOOKUP($D361,rng_ND,2,FALSE),A_Stammdaten!$B$19-D_SAV!$E361+1))),"k.A.")</f>
        <v>k.A.</v>
      </c>
      <c r="X361" s="343" t="str">
        <f t="shared" si="170"/>
        <v>k.A.</v>
      </c>
      <c r="Y361" s="62"/>
      <c r="Z361" s="48">
        <f t="shared" si="171"/>
        <v>0</v>
      </c>
      <c r="AA361" s="457"/>
      <c r="AB361" s="55">
        <f t="shared" si="163"/>
        <v>0</v>
      </c>
      <c r="AC361" s="55">
        <f>IF(A_Stammdaten!$B$25="ja",D_SAV!AA361,D_SAV!AB361)</f>
        <v>0</v>
      </c>
      <c r="AD361" s="478">
        <f>IF(AC361=0,0,IF(U361-(con_EOGJahr-D_SAV!E361)&lt;=0,AC361,AC361/V361))</f>
        <v>0</v>
      </c>
      <c r="AE361" s="478">
        <f>IFERROR(IF(AND(VLOOKUP(D361,rng_ND,5,FALSE)="Ja",D_SAV!T361="degressiv"),D_SAV!AC361*Y361/100,0),0)</f>
        <v>0</v>
      </c>
      <c r="AF361" s="55">
        <f>IFERROR(IF(VLOOKUP(D361,rng_ND,5,FALSE)="Ja",MAX(D_SAV!AD361:AE361),D_SAV!AD361),0)</f>
        <v>0</v>
      </c>
      <c r="AG361" s="55">
        <f t="shared" si="164"/>
        <v>0</v>
      </c>
      <c r="AH361" s="55">
        <f t="shared" si="165"/>
        <v>0</v>
      </c>
      <c r="AI361" s="55">
        <f t="shared" si="166"/>
        <v>0</v>
      </c>
      <c r="AJ361" s="55">
        <f t="shared" si="167"/>
        <v>0</v>
      </c>
      <c r="AK361" s="55">
        <f t="shared" si="158"/>
        <v>0</v>
      </c>
      <c r="AL361" s="55">
        <f t="shared" si="159"/>
        <v>0</v>
      </c>
      <c r="AM361" s="55">
        <f t="shared" si="160"/>
        <v>0</v>
      </c>
    </row>
    <row r="362" spans="1:39" x14ac:dyDescent="0.25">
      <c r="A362" s="47">
        <v>358</v>
      </c>
      <c r="B362" s="358" t="str">
        <f>IF(AND(E362&lt;&gt;0,D362&lt;&gt;0,F362&lt;&gt;0),IF(C362&lt;&gt;0,CONCATENATE(C362,"-AGr",VLOOKUP(D362,Listen!$A$2:$G$45,7,FALSE),"-",E362,"-",F362,),CONCATENATE("AGr",VLOOKUP(D362,Listen!$A$2:$G$45,7,FALSE),"-",E362,"-",F362)),"keine vollständige ID")</f>
        <v>keine vollständige ID</v>
      </c>
      <c r="C362" s="438">
        <f>'[2]III_SAV-Details_NB'!B368</f>
        <v>0</v>
      </c>
      <c r="D362" s="438">
        <f>'[2]III_SAV-Details_NB'!C368</f>
        <v>0</v>
      </c>
      <c r="E362" s="359">
        <f>'[2]III_SAV-Details_NB'!D368</f>
        <v>0</v>
      </c>
      <c r="F362" s="490"/>
      <c r="G362" s="281">
        <f>'[2]III_SAV-Details_NB'!X368</f>
        <v>0</v>
      </c>
      <c r="H362" s="281">
        <f t="shared" si="161"/>
        <v>0</v>
      </c>
      <c r="I362" s="281">
        <f>IF(con_EOGJahr=2025,'[2]III_SAV-Details_NB'!AA368,IF(con_EOGJahr=2026,'[2]III_SAV-Details_NB'!AB368,'[2]III_SAV-Details_NB'!AC368))</f>
        <v>0</v>
      </c>
      <c r="J362" s="282"/>
      <c r="K362" s="282"/>
      <c r="L362" s="282"/>
      <c r="M362" s="282"/>
      <c r="N362" s="282"/>
      <c r="O362" s="282"/>
      <c r="P362" s="52">
        <f t="shared" si="162"/>
        <v>0</v>
      </c>
      <c r="Q362" s="60"/>
      <c r="R362" s="53">
        <f t="shared" si="168"/>
        <v>0</v>
      </c>
      <c r="S362" s="59"/>
      <c r="T362" s="61"/>
      <c r="U362" s="342" t="str">
        <f t="shared" si="172"/>
        <v>k.A.</v>
      </c>
      <c r="V362" s="343" t="str">
        <f t="shared" si="169"/>
        <v>k.A.</v>
      </c>
      <c r="W362" s="343" t="str">
        <f>IFERROR(IF(OR($D362="",$E362=0,con_Ende=0),"k.A.",IF(VLOOKUP($D362,rng_ND,5,0)="Nein",VLOOKUP($D362,rng_ND,2,FALSE),MIN(VLOOKUP($D362,rng_ND,2,FALSE),A_Stammdaten!$B$19-D_SAV!$E362+1))),"k.A.")</f>
        <v>k.A.</v>
      </c>
      <c r="X362" s="343" t="str">
        <f t="shared" si="170"/>
        <v>k.A.</v>
      </c>
      <c r="Y362" s="62"/>
      <c r="Z362" s="48">
        <f t="shared" si="171"/>
        <v>0</v>
      </c>
      <c r="AA362" s="457"/>
      <c r="AB362" s="55">
        <f t="shared" si="163"/>
        <v>0</v>
      </c>
      <c r="AC362" s="55">
        <f>IF(A_Stammdaten!$B$25="ja",D_SAV!AA362,D_SAV!AB362)</f>
        <v>0</v>
      </c>
      <c r="AD362" s="478">
        <f>IF(AC362=0,0,IF(U362-(con_EOGJahr-D_SAV!E362)&lt;=0,AC362,AC362/V362))</f>
        <v>0</v>
      </c>
      <c r="AE362" s="478">
        <f>IFERROR(IF(AND(VLOOKUP(D362,rng_ND,5,FALSE)="Ja",D_SAV!T362="degressiv"),D_SAV!AC362*Y362/100,0),0)</f>
        <v>0</v>
      </c>
      <c r="AF362" s="55">
        <f>IFERROR(IF(VLOOKUP(D362,rng_ND,5,FALSE)="Ja",MAX(D_SAV!AD362:AE362),D_SAV!AD362),0)</f>
        <v>0</v>
      </c>
      <c r="AG362" s="55">
        <f t="shared" si="164"/>
        <v>0</v>
      </c>
      <c r="AH362" s="55">
        <f t="shared" si="165"/>
        <v>0</v>
      </c>
      <c r="AI362" s="55">
        <f t="shared" si="166"/>
        <v>0</v>
      </c>
      <c r="AJ362" s="55">
        <f t="shared" si="167"/>
        <v>0</v>
      </c>
      <c r="AK362" s="55">
        <f t="shared" si="158"/>
        <v>0</v>
      </c>
      <c r="AL362" s="55">
        <f t="shared" si="159"/>
        <v>0</v>
      </c>
      <c r="AM362" s="55">
        <f t="shared" si="160"/>
        <v>0</v>
      </c>
    </row>
    <row r="363" spans="1:39" x14ac:dyDescent="0.25">
      <c r="A363" s="47">
        <v>359</v>
      </c>
      <c r="B363" s="358" t="str">
        <f>IF(AND(E363&lt;&gt;0,D363&lt;&gt;0,F363&lt;&gt;0),IF(C363&lt;&gt;0,CONCATENATE(C363,"-AGr",VLOOKUP(D363,Listen!$A$2:$G$45,7,FALSE),"-",E363,"-",F363,),CONCATENATE("AGr",VLOOKUP(D363,Listen!$A$2:$G$45,7,FALSE),"-",E363,"-",F363)),"keine vollständige ID")</f>
        <v>keine vollständige ID</v>
      </c>
      <c r="C363" s="438">
        <f>'[2]III_SAV-Details_NB'!B369</f>
        <v>0</v>
      </c>
      <c r="D363" s="438">
        <f>'[2]III_SAV-Details_NB'!C369</f>
        <v>0</v>
      </c>
      <c r="E363" s="359">
        <f>'[2]III_SAV-Details_NB'!D369</f>
        <v>0</v>
      </c>
      <c r="F363" s="490"/>
      <c r="G363" s="281">
        <f>'[2]III_SAV-Details_NB'!X369</f>
        <v>0</v>
      </c>
      <c r="H363" s="281">
        <f t="shared" si="161"/>
        <v>0</v>
      </c>
      <c r="I363" s="281">
        <f>IF(con_EOGJahr=2025,'[2]III_SAV-Details_NB'!AA369,IF(con_EOGJahr=2026,'[2]III_SAV-Details_NB'!AB369,'[2]III_SAV-Details_NB'!AC369))</f>
        <v>0</v>
      </c>
      <c r="J363" s="282"/>
      <c r="K363" s="282"/>
      <c r="L363" s="282"/>
      <c r="M363" s="282"/>
      <c r="N363" s="282"/>
      <c r="O363" s="282"/>
      <c r="P363" s="52">
        <f t="shared" si="162"/>
        <v>0</v>
      </c>
      <c r="Q363" s="60"/>
      <c r="R363" s="53">
        <f t="shared" si="168"/>
        <v>0</v>
      </c>
      <c r="S363" s="59"/>
      <c r="T363" s="61"/>
      <c r="U363" s="342" t="str">
        <f t="shared" si="172"/>
        <v>k.A.</v>
      </c>
      <c r="V363" s="343" t="str">
        <f t="shared" si="169"/>
        <v>k.A.</v>
      </c>
      <c r="W363" s="343" t="str">
        <f>IFERROR(IF(OR($D363="",$E363=0,con_Ende=0),"k.A.",IF(VLOOKUP($D363,rng_ND,5,0)="Nein",VLOOKUP($D363,rng_ND,2,FALSE),MIN(VLOOKUP($D363,rng_ND,2,FALSE),A_Stammdaten!$B$19-D_SAV!$E363+1))),"k.A.")</f>
        <v>k.A.</v>
      </c>
      <c r="X363" s="343" t="str">
        <f t="shared" si="170"/>
        <v>k.A.</v>
      </c>
      <c r="Y363" s="62"/>
      <c r="Z363" s="48">
        <f t="shared" si="171"/>
        <v>0</v>
      </c>
      <c r="AA363" s="457"/>
      <c r="AB363" s="55">
        <f t="shared" si="163"/>
        <v>0</v>
      </c>
      <c r="AC363" s="55">
        <f>IF(A_Stammdaten!$B$25="ja",D_SAV!AA363,D_SAV!AB363)</f>
        <v>0</v>
      </c>
      <c r="AD363" s="478">
        <f>IF(AC363=0,0,IF(U363-(con_EOGJahr-D_SAV!E363)&lt;=0,AC363,AC363/V363))</f>
        <v>0</v>
      </c>
      <c r="AE363" s="478">
        <f>IFERROR(IF(AND(VLOOKUP(D363,rng_ND,5,FALSE)="Ja",D_SAV!T363="degressiv"),D_SAV!AC363*Y363/100,0),0)</f>
        <v>0</v>
      </c>
      <c r="AF363" s="55">
        <f>IFERROR(IF(VLOOKUP(D363,rng_ND,5,FALSE)="Ja",MAX(D_SAV!AD363:AE363),D_SAV!AD363),0)</f>
        <v>0</v>
      </c>
      <c r="AG363" s="55">
        <f t="shared" si="164"/>
        <v>0</v>
      </c>
      <c r="AH363" s="55">
        <f t="shared" si="165"/>
        <v>0</v>
      </c>
      <c r="AI363" s="55">
        <f t="shared" si="166"/>
        <v>0</v>
      </c>
      <c r="AJ363" s="55">
        <f t="shared" si="167"/>
        <v>0</v>
      </c>
      <c r="AK363" s="55">
        <f t="shared" si="158"/>
        <v>0</v>
      </c>
      <c r="AL363" s="55">
        <f t="shared" si="159"/>
        <v>0</v>
      </c>
      <c r="AM363" s="55">
        <f t="shared" si="160"/>
        <v>0</v>
      </c>
    </row>
    <row r="364" spans="1:39" x14ac:dyDescent="0.25">
      <c r="A364" s="47">
        <v>360</v>
      </c>
      <c r="B364" s="358" t="str">
        <f>IF(AND(E364&lt;&gt;0,D364&lt;&gt;0,F364&lt;&gt;0),IF(C364&lt;&gt;0,CONCATENATE(C364,"-AGr",VLOOKUP(D364,Listen!$A$2:$G$45,7,FALSE),"-",E364,"-",F364,),CONCATENATE("AGr",VLOOKUP(D364,Listen!$A$2:$G$45,7,FALSE),"-",E364,"-",F364)),"keine vollständige ID")</f>
        <v>keine vollständige ID</v>
      </c>
      <c r="C364" s="438">
        <f>'[2]III_SAV-Details_NB'!B370</f>
        <v>0</v>
      </c>
      <c r="D364" s="438">
        <f>'[2]III_SAV-Details_NB'!C370</f>
        <v>0</v>
      </c>
      <c r="E364" s="359">
        <f>'[2]III_SAV-Details_NB'!D370</f>
        <v>0</v>
      </c>
      <c r="F364" s="490"/>
      <c r="G364" s="281">
        <f>'[2]III_SAV-Details_NB'!X370</f>
        <v>0</v>
      </c>
      <c r="H364" s="281">
        <f t="shared" si="161"/>
        <v>0</v>
      </c>
      <c r="I364" s="281">
        <f>IF(con_EOGJahr=2025,'[2]III_SAV-Details_NB'!AA370,IF(con_EOGJahr=2026,'[2]III_SAV-Details_NB'!AB370,'[2]III_SAV-Details_NB'!AC370))</f>
        <v>0</v>
      </c>
      <c r="J364" s="282"/>
      <c r="K364" s="282"/>
      <c r="L364" s="282"/>
      <c r="M364" s="282"/>
      <c r="N364" s="282"/>
      <c r="O364" s="282"/>
      <c r="P364" s="52">
        <f t="shared" si="162"/>
        <v>0</v>
      </c>
      <c r="Q364" s="60"/>
      <c r="R364" s="53">
        <f t="shared" si="168"/>
        <v>0</v>
      </c>
      <c r="S364" s="59"/>
      <c r="T364" s="61"/>
      <c r="U364" s="342" t="str">
        <f t="shared" si="172"/>
        <v>k.A.</v>
      </c>
      <c r="V364" s="343" t="str">
        <f t="shared" si="169"/>
        <v>k.A.</v>
      </c>
      <c r="W364" s="343" t="str">
        <f>IFERROR(IF(OR($D364="",$E364=0,con_Ende=0),"k.A.",IF(VLOOKUP($D364,rng_ND,5,0)="Nein",VLOOKUP($D364,rng_ND,2,FALSE),MIN(VLOOKUP($D364,rng_ND,2,FALSE),A_Stammdaten!$B$19-D_SAV!$E364+1))),"k.A.")</f>
        <v>k.A.</v>
      </c>
      <c r="X364" s="343" t="str">
        <f t="shared" si="170"/>
        <v>k.A.</v>
      </c>
      <c r="Y364" s="62"/>
      <c r="Z364" s="48">
        <f t="shared" si="171"/>
        <v>0</v>
      </c>
      <c r="AA364" s="457"/>
      <c r="AB364" s="55">
        <f t="shared" si="163"/>
        <v>0</v>
      </c>
      <c r="AC364" s="55">
        <f>IF(A_Stammdaten!$B$25="ja",D_SAV!AA364,D_SAV!AB364)</f>
        <v>0</v>
      </c>
      <c r="AD364" s="478">
        <f>IF(AC364=0,0,IF(U364-(con_EOGJahr-D_SAV!E364)&lt;=0,AC364,AC364/V364))</f>
        <v>0</v>
      </c>
      <c r="AE364" s="478">
        <f>IFERROR(IF(AND(VLOOKUP(D364,rng_ND,5,FALSE)="Ja",D_SAV!T364="degressiv"),D_SAV!AC364*Y364/100,0),0)</f>
        <v>0</v>
      </c>
      <c r="AF364" s="55">
        <f>IFERROR(IF(VLOOKUP(D364,rng_ND,5,FALSE)="Ja",MAX(D_SAV!AD364:AE364),D_SAV!AD364),0)</f>
        <v>0</v>
      </c>
      <c r="AG364" s="55">
        <f t="shared" si="164"/>
        <v>0</v>
      </c>
      <c r="AH364" s="55">
        <f t="shared" si="165"/>
        <v>0</v>
      </c>
      <c r="AI364" s="55">
        <f t="shared" si="166"/>
        <v>0</v>
      </c>
      <c r="AJ364" s="55">
        <f t="shared" si="167"/>
        <v>0</v>
      </c>
      <c r="AK364" s="55">
        <f t="shared" si="158"/>
        <v>0</v>
      </c>
      <c r="AL364" s="55">
        <f t="shared" si="159"/>
        <v>0</v>
      </c>
      <c r="AM364" s="55">
        <f t="shared" si="160"/>
        <v>0</v>
      </c>
    </row>
    <row r="365" spans="1:39" x14ac:dyDescent="0.25">
      <c r="A365" s="47">
        <v>361</v>
      </c>
      <c r="B365" s="358" t="str">
        <f>IF(AND(E365&lt;&gt;0,D365&lt;&gt;0,F365&lt;&gt;0),IF(C365&lt;&gt;0,CONCATENATE(C365,"-AGr",VLOOKUP(D365,Listen!$A$2:$G$45,7,FALSE),"-",E365,"-",F365,),CONCATENATE("AGr",VLOOKUP(D365,Listen!$A$2:$G$45,7,FALSE),"-",E365,"-",F365)),"keine vollständige ID")</f>
        <v>keine vollständige ID</v>
      </c>
      <c r="C365" s="438">
        <f>'[2]III_SAV-Details_NB'!B371</f>
        <v>0</v>
      </c>
      <c r="D365" s="438">
        <f>'[2]III_SAV-Details_NB'!C371</f>
        <v>0</v>
      </c>
      <c r="E365" s="359">
        <f>'[2]III_SAV-Details_NB'!D371</f>
        <v>0</v>
      </c>
      <c r="F365" s="490"/>
      <c r="G365" s="281">
        <f>'[2]III_SAV-Details_NB'!X371</f>
        <v>0</v>
      </c>
      <c r="H365" s="281">
        <f t="shared" si="161"/>
        <v>0</v>
      </c>
      <c r="I365" s="281">
        <f>IF(con_EOGJahr=2025,'[2]III_SAV-Details_NB'!AA371,IF(con_EOGJahr=2026,'[2]III_SAV-Details_NB'!AB371,'[2]III_SAV-Details_NB'!AC371))</f>
        <v>0</v>
      </c>
      <c r="J365" s="282"/>
      <c r="K365" s="282"/>
      <c r="L365" s="282"/>
      <c r="M365" s="282"/>
      <c r="N365" s="282"/>
      <c r="O365" s="282"/>
      <c r="P365" s="52">
        <f t="shared" si="162"/>
        <v>0</v>
      </c>
      <c r="Q365" s="60"/>
      <c r="R365" s="53">
        <f t="shared" si="168"/>
        <v>0</v>
      </c>
      <c r="S365" s="59"/>
      <c r="T365" s="61"/>
      <c r="U365" s="342" t="str">
        <f t="shared" si="172"/>
        <v>k.A.</v>
      </c>
      <c r="V365" s="343" t="str">
        <f t="shared" si="169"/>
        <v>k.A.</v>
      </c>
      <c r="W365" s="343" t="str">
        <f>IFERROR(IF(OR($D365="",$E365=0,con_Ende=0),"k.A.",IF(VLOOKUP($D365,rng_ND,5,0)="Nein",VLOOKUP($D365,rng_ND,2,FALSE),MIN(VLOOKUP($D365,rng_ND,2,FALSE),A_Stammdaten!$B$19-D_SAV!$E365+1))),"k.A.")</f>
        <v>k.A.</v>
      </c>
      <c r="X365" s="343" t="str">
        <f t="shared" si="170"/>
        <v>k.A.</v>
      </c>
      <c r="Y365" s="62"/>
      <c r="Z365" s="48">
        <f t="shared" si="171"/>
        <v>0</v>
      </c>
      <c r="AA365" s="457"/>
      <c r="AB365" s="55">
        <f t="shared" si="163"/>
        <v>0</v>
      </c>
      <c r="AC365" s="55">
        <f>IF(A_Stammdaten!$B$25="ja",D_SAV!AA365,D_SAV!AB365)</f>
        <v>0</v>
      </c>
      <c r="AD365" s="478">
        <f>IF(AC365=0,0,IF(U365-(con_EOGJahr-D_SAV!E365)&lt;=0,AC365,AC365/V365))</f>
        <v>0</v>
      </c>
      <c r="AE365" s="478">
        <f>IFERROR(IF(AND(VLOOKUP(D365,rng_ND,5,FALSE)="Ja",D_SAV!T365="degressiv"),D_SAV!AC365*Y365/100,0),0)</f>
        <v>0</v>
      </c>
      <c r="AF365" s="55">
        <f>IFERROR(IF(VLOOKUP(D365,rng_ND,5,FALSE)="Ja",MAX(D_SAV!AD365:AE365),D_SAV!AD365),0)</f>
        <v>0</v>
      </c>
      <c r="AG365" s="55">
        <f t="shared" si="164"/>
        <v>0</v>
      </c>
      <c r="AH365" s="55">
        <f t="shared" si="165"/>
        <v>0</v>
      </c>
      <c r="AI365" s="55">
        <f t="shared" si="166"/>
        <v>0</v>
      </c>
      <c r="AJ365" s="55">
        <f t="shared" si="167"/>
        <v>0</v>
      </c>
      <c r="AK365" s="55">
        <f t="shared" si="158"/>
        <v>0</v>
      </c>
      <c r="AL365" s="55">
        <f t="shared" si="159"/>
        <v>0</v>
      </c>
      <c r="AM365" s="55">
        <f t="shared" si="160"/>
        <v>0</v>
      </c>
    </row>
    <row r="366" spans="1:39" x14ac:dyDescent="0.25">
      <c r="A366" s="47">
        <v>362</v>
      </c>
      <c r="B366" s="358" t="str">
        <f>IF(AND(E366&lt;&gt;0,D366&lt;&gt;0,F366&lt;&gt;0),IF(C366&lt;&gt;0,CONCATENATE(C366,"-AGr",VLOOKUP(D366,Listen!$A$2:$G$45,7,FALSE),"-",E366,"-",F366,),CONCATENATE("AGr",VLOOKUP(D366,Listen!$A$2:$G$45,7,FALSE),"-",E366,"-",F366)),"keine vollständige ID")</f>
        <v>keine vollständige ID</v>
      </c>
      <c r="C366" s="438">
        <f>'[2]III_SAV-Details_NB'!B372</f>
        <v>0</v>
      </c>
      <c r="D366" s="438">
        <f>'[2]III_SAV-Details_NB'!C372</f>
        <v>0</v>
      </c>
      <c r="E366" s="359">
        <f>'[2]III_SAV-Details_NB'!D372</f>
        <v>0</v>
      </c>
      <c r="F366" s="490"/>
      <c r="G366" s="281">
        <f>'[2]III_SAV-Details_NB'!X372</f>
        <v>0</v>
      </c>
      <c r="H366" s="281">
        <f t="shared" si="161"/>
        <v>0</v>
      </c>
      <c r="I366" s="281">
        <f>IF(con_EOGJahr=2025,'[2]III_SAV-Details_NB'!AA372,IF(con_EOGJahr=2026,'[2]III_SAV-Details_NB'!AB372,'[2]III_SAV-Details_NB'!AC372))</f>
        <v>0</v>
      </c>
      <c r="J366" s="282"/>
      <c r="K366" s="282"/>
      <c r="L366" s="282"/>
      <c r="M366" s="282"/>
      <c r="N366" s="282"/>
      <c r="O366" s="282"/>
      <c r="P366" s="52">
        <f t="shared" si="162"/>
        <v>0</v>
      </c>
      <c r="Q366" s="60"/>
      <c r="R366" s="53">
        <f t="shared" si="168"/>
        <v>0</v>
      </c>
      <c r="S366" s="59"/>
      <c r="T366" s="61"/>
      <c r="U366" s="342" t="str">
        <f t="shared" si="172"/>
        <v>k.A.</v>
      </c>
      <c r="V366" s="343" t="str">
        <f t="shared" si="169"/>
        <v>k.A.</v>
      </c>
      <c r="W366" s="343" t="str">
        <f>IFERROR(IF(OR($D366="",$E366=0,con_Ende=0),"k.A.",IF(VLOOKUP($D366,rng_ND,5,0)="Nein",VLOOKUP($D366,rng_ND,2,FALSE),MIN(VLOOKUP($D366,rng_ND,2,FALSE),A_Stammdaten!$B$19-D_SAV!$E366+1))),"k.A.")</f>
        <v>k.A.</v>
      </c>
      <c r="X366" s="343" t="str">
        <f t="shared" si="170"/>
        <v>k.A.</v>
      </c>
      <c r="Y366" s="62"/>
      <c r="Z366" s="48">
        <f t="shared" si="171"/>
        <v>0</v>
      </c>
      <c r="AA366" s="457"/>
      <c r="AB366" s="55">
        <f t="shared" si="163"/>
        <v>0</v>
      </c>
      <c r="AC366" s="55">
        <f>IF(A_Stammdaten!$B$25="ja",D_SAV!AA366,D_SAV!AB366)</f>
        <v>0</v>
      </c>
      <c r="AD366" s="478">
        <f>IF(AC366=0,0,IF(U366-(con_EOGJahr-D_SAV!E366)&lt;=0,AC366,AC366/V366))</f>
        <v>0</v>
      </c>
      <c r="AE366" s="478">
        <f>IFERROR(IF(AND(VLOOKUP(D366,rng_ND,5,FALSE)="Ja",D_SAV!T366="degressiv"),D_SAV!AC366*Y366/100,0),0)</f>
        <v>0</v>
      </c>
      <c r="AF366" s="55">
        <f>IFERROR(IF(VLOOKUP(D366,rng_ND,5,FALSE)="Ja",MAX(D_SAV!AD366:AE366),D_SAV!AD366),0)</f>
        <v>0</v>
      </c>
      <c r="AG366" s="55">
        <f t="shared" si="164"/>
        <v>0</v>
      </c>
      <c r="AH366" s="55">
        <f t="shared" si="165"/>
        <v>0</v>
      </c>
      <c r="AI366" s="55">
        <f t="shared" si="166"/>
        <v>0</v>
      </c>
      <c r="AJ366" s="55">
        <f t="shared" si="167"/>
        <v>0</v>
      </c>
      <c r="AK366" s="55">
        <f t="shared" si="158"/>
        <v>0</v>
      </c>
      <c r="AL366" s="55">
        <f t="shared" si="159"/>
        <v>0</v>
      </c>
      <c r="AM366" s="55">
        <f t="shared" si="160"/>
        <v>0</v>
      </c>
    </row>
    <row r="367" spans="1:39" x14ac:dyDescent="0.25">
      <c r="A367" s="47">
        <v>363</v>
      </c>
      <c r="B367" s="358" t="str">
        <f>IF(AND(E367&lt;&gt;0,D367&lt;&gt;0,F367&lt;&gt;0),IF(C367&lt;&gt;0,CONCATENATE(C367,"-AGr",VLOOKUP(D367,Listen!$A$2:$G$45,7,FALSE),"-",E367,"-",F367,),CONCATENATE("AGr",VLOOKUP(D367,Listen!$A$2:$G$45,7,FALSE),"-",E367,"-",F367)),"keine vollständige ID")</f>
        <v>keine vollständige ID</v>
      </c>
      <c r="C367" s="438">
        <f>'[2]III_SAV-Details_NB'!B373</f>
        <v>0</v>
      </c>
      <c r="D367" s="438">
        <f>'[2]III_SAV-Details_NB'!C373</f>
        <v>0</v>
      </c>
      <c r="E367" s="359">
        <f>'[2]III_SAV-Details_NB'!D373</f>
        <v>0</v>
      </c>
      <c r="F367" s="490"/>
      <c r="G367" s="281">
        <f>'[2]III_SAV-Details_NB'!X373</f>
        <v>0</v>
      </c>
      <c r="H367" s="281">
        <f t="shared" si="161"/>
        <v>0</v>
      </c>
      <c r="I367" s="281">
        <f>IF(con_EOGJahr=2025,'[2]III_SAV-Details_NB'!AA373,IF(con_EOGJahr=2026,'[2]III_SAV-Details_NB'!AB373,'[2]III_SAV-Details_NB'!AC373))</f>
        <v>0</v>
      </c>
      <c r="J367" s="282"/>
      <c r="K367" s="282"/>
      <c r="L367" s="282"/>
      <c r="M367" s="282"/>
      <c r="N367" s="282"/>
      <c r="O367" s="282"/>
      <c r="P367" s="52">
        <f t="shared" si="162"/>
        <v>0</v>
      </c>
      <c r="Q367" s="60"/>
      <c r="R367" s="53">
        <f t="shared" si="168"/>
        <v>0</v>
      </c>
      <c r="S367" s="59"/>
      <c r="T367" s="61"/>
      <c r="U367" s="342" t="str">
        <f t="shared" si="172"/>
        <v>k.A.</v>
      </c>
      <c r="V367" s="343" t="str">
        <f t="shared" si="169"/>
        <v>k.A.</v>
      </c>
      <c r="W367" s="343" t="str">
        <f>IFERROR(IF(OR($D367="",$E367=0,con_Ende=0),"k.A.",IF(VLOOKUP($D367,rng_ND,5,0)="Nein",VLOOKUP($D367,rng_ND,2,FALSE),MIN(VLOOKUP($D367,rng_ND,2,FALSE),A_Stammdaten!$B$19-D_SAV!$E367+1))),"k.A.")</f>
        <v>k.A.</v>
      </c>
      <c r="X367" s="343" t="str">
        <f t="shared" si="170"/>
        <v>k.A.</v>
      </c>
      <c r="Y367" s="62"/>
      <c r="Z367" s="48">
        <f t="shared" si="171"/>
        <v>0</v>
      </c>
      <c r="AA367" s="457"/>
      <c r="AB367" s="55">
        <f t="shared" si="163"/>
        <v>0</v>
      </c>
      <c r="AC367" s="55">
        <f>IF(A_Stammdaten!$B$25="ja",D_SAV!AA367,D_SAV!AB367)</f>
        <v>0</v>
      </c>
      <c r="AD367" s="478">
        <f>IF(AC367=0,0,IF(U367-(con_EOGJahr-D_SAV!E367)&lt;=0,AC367,AC367/V367))</f>
        <v>0</v>
      </c>
      <c r="AE367" s="478">
        <f>IFERROR(IF(AND(VLOOKUP(D367,rng_ND,5,FALSE)="Ja",D_SAV!T367="degressiv"),D_SAV!AC367*Y367/100,0),0)</f>
        <v>0</v>
      </c>
      <c r="AF367" s="55">
        <f>IFERROR(IF(VLOOKUP(D367,rng_ND,5,FALSE)="Ja",MAX(D_SAV!AD367:AE367),D_SAV!AD367),0)</f>
        <v>0</v>
      </c>
      <c r="AG367" s="55">
        <f t="shared" si="164"/>
        <v>0</v>
      </c>
      <c r="AH367" s="55">
        <f t="shared" si="165"/>
        <v>0</v>
      </c>
      <c r="AI367" s="55">
        <f t="shared" si="166"/>
        <v>0</v>
      </c>
      <c r="AJ367" s="55">
        <f t="shared" si="167"/>
        <v>0</v>
      </c>
      <c r="AK367" s="55">
        <f t="shared" si="158"/>
        <v>0</v>
      </c>
      <c r="AL367" s="55">
        <f t="shared" si="159"/>
        <v>0</v>
      </c>
      <c r="AM367" s="55">
        <f t="shared" si="160"/>
        <v>0</v>
      </c>
    </row>
    <row r="368" spans="1:39" x14ac:dyDescent="0.25">
      <c r="A368" s="47">
        <v>364</v>
      </c>
      <c r="B368" s="358" t="str">
        <f>IF(AND(E368&lt;&gt;0,D368&lt;&gt;0,F368&lt;&gt;0),IF(C368&lt;&gt;0,CONCATENATE(C368,"-AGr",VLOOKUP(D368,Listen!$A$2:$G$45,7,FALSE),"-",E368,"-",F368,),CONCATENATE("AGr",VLOOKUP(D368,Listen!$A$2:$G$45,7,FALSE),"-",E368,"-",F368)),"keine vollständige ID")</f>
        <v>keine vollständige ID</v>
      </c>
      <c r="C368" s="438">
        <f>'[2]III_SAV-Details_NB'!B374</f>
        <v>0</v>
      </c>
      <c r="D368" s="438">
        <f>'[2]III_SAV-Details_NB'!C374</f>
        <v>0</v>
      </c>
      <c r="E368" s="359">
        <f>'[2]III_SAV-Details_NB'!D374</f>
        <v>0</v>
      </c>
      <c r="F368" s="490"/>
      <c r="G368" s="281">
        <f>'[2]III_SAV-Details_NB'!X374</f>
        <v>0</v>
      </c>
      <c r="H368" s="281">
        <f t="shared" si="161"/>
        <v>0</v>
      </c>
      <c r="I368" s="281">
        <f>IF(con_EOGJahr=2025,'[2]III_SAV-Details_NB'!AA374,IF(con_EOGJahr=2026,'[2]III_SAV-Details_NB'!AB374,'[2]III_SAV-Details_NB'!AC374))</f>
        <v>0</v>
      </c>
      <c r="J368" s="282"/>
      <c r="K368" s="282"/>
      <c r="L368" s="282"/>
      <c r="M368" s="282"/>
      <c r="N368" s="282"/>
      <c r="O368" s="282"/>
      <c r="P368" s="52">
        <f t="shared" si="162"/>
        <v>0</v>
      </c>
      <c r="Q368" s="60"/>
      <c r="R368" s="53">
        <f t="shared" si="168"/>
        <v>0</v>
      </c>
      <c r="S368" s="59"/>
      <c r="T368" s="61"/>
      <c r="U368" s="342" t="str">
        <f t="shared" si="172"/>
        <v>k.A.</v>
      </c>
      <c r="V368" s="343" t="str">
        <f t="shared" si="169"/>
        <v>k.A.</v>
      </c>
      <c r="W368" s="343" t="str">
        <f>IFERROR(IF(OR($D368="",$E368=0,con_Ende=0),"k.A.",IF(VLOOKUP($D368,rng_ND,5,0)="Nein",VLOOKUP($D368,rng_ND,2,FALSE),MIN(VLOOKUP($D368,rng_ND,2,FALSE),A_Stammdaten!$B$19-D_SAV!$E368+1))),"k.A.")</f>
        <v>k.A.</v>
      </c>
      <c r="X368" s="343" t="str">
        <f t="shared" si="170"/>
        <v>k.A.</v>
      </c>
      <c r="Y368" s="62"/>
      <c r="Z368" s="48">
        <f t="shared" si="171"/>
        <v>0</v>
      </c>
      <c r="AA368" s="457"/>
      <c r="AB368" s="55">
        <f t="shared" si="163"/>
        <v>0</v>
      </c>
      <c r="AC368" s="55">
        <f>IF(A_Stammdaten!$B$25="ja",D_SAV!AA368,D_SAV!AB368)</f>
        <v>0</v>
      </c>
      <c r="AD368" s="478">
        <f>IF(AC368=0,0,IF(U368-(con_EOGJahr-D_SAV!E368)&lt;=0,AC368,AC368/V368))</f>
        <v>0</v>
      </c>
      <c r="AE368" s="478">
        <f>IFERROR(IF(AND(VLOOKUP(D368,rng_ND,5,FALSE)="Ja",D_SAV!T368="degressiv"),D_SAV!AC368*Y368/100,0),0)</f>
        <v>0</v>
      </c>
      <c r="AF368" s="55">
        <f>IFERROR(IF(VLOOKUP(D368,rng_ND,5,FALSE)="Ja",MAX(D_SAV!AD368:AE368),D_SAV!AD368),0)</f>
        <v>0</v>
      </c>
      <c r="AG368" s="55">
        <f t="shared" si="164"/>
        <v>0</v>
      </c>
      <c r="AH368" s="55">
        <f t="shared" si="165"/>
        <v>0</v>
      </c>
      <c r="AI368" s="55">
        <f t="shared" si="166"/>
        <v>0</v>
      </c>
      <c r="AJ368" s="55">
        <f t="shared" si="167"/>
        <v>0</v>
      </c>
      <c r="AK368" s="55">
        <f t="shared" si="158"/>
        <v>0</v>
      </c>
      <c r="AL368" s="55">
        <f t="shared" si="159"/>
        <v>0</v>
      </c>
      <c r="AM368" s="55">
        <f t="shared" si="160"/>
        <v>0</v>
      </c>
    </row>
    <row r="369" spans="1:39" x14ac:dyDescent="0.25">
      <c r="A369" s="47">
        <v>365</v>
      </c>
      <c r="B369" s="358" t="str">
        <f>IF(AND(E369&lt;&gt;0,D369&lt;&gt;0,F369&lt;&gt;0),IF(C369&lt;&gt;0,CONCATENATE(C369,"-AGr",VLOOKUP(D369,Listen!$A$2:$G$45,7,FALSE),"-",E369,"-",F369,),CONCATENATE("AGr",VLOOKUP(D369,Listen!$A$2:$G$45,7,FALSE),"-",E369,"-",F369)),"keine vollständige ID")</f>
        <v>keine vollständige ID</v>
      </c>
      <c r="C369" s="438">
        <f>'[2]III_SAV-Details_NB'!B375</f>
        <v>0</v>
      </c>
      <c r="D369" s="438">
        <f>'[2]III_SAV-Details_NB'!C375</f>
        <v>0</v>
      </c>
      <c r="E369" s="359">
        <f>'[2]III_SAV-Details_NB'!D375</f>
        <v>0</v>
      </c>
      <c r="F369" s="490"/>
      <c r="G369" s="281">
        <f>'[2]III_SAV-Details_NB'!X375</f>
        <v>0</v>
      </c>
      <c r="H369" s="281">
        <f t="shared" si="161"/>
        <v>0</v>
      </c>
      <c r="I369" s="281">
        <f>IF(con_EOGJahr=2025,'[2]III_SAV-Details_NB'!AA375,IF(con_EOGJahr=2026,'[2]III_SAV-Details_NB'!AB375,'[2]III_SAV-Details_NB'!AC375))</f>
        <v>0</v>
      </c>
      <c r="J369" s="282"/>
      <c r="K369" s="282"/>
      <c r="L369" s="282"/>
      <c r="M369" s="282"/>
      <c r="N369" s="282"/>
      <c r="O369" s="282"/>
      <c r="P369" s="52">
        <f t="shared" si="162"/>
        <v>0</v>
      </c>
      <c r="Q369" s="60"/>
      <c r="R369" s="53">
        <f t="shared" si="168"/>
        <v>0</v>
      </c>
      <c r="S369" s="59"/>
      <c r="T369" s="61"/>
      <c r="U369" s="342" t="str">
        <f t="shared" si="172"/>
        <v>k.A.</v>
      </c>
      <c r="V369" s="343" t="str">
        <f t="shared" si="169"/>
        <v>k.A.</v>
      </c>
      <c r="W369" s="343" t="str">
        <f>IFERROR(IF(OR($D369="",$E369=0,con_Ende=0),"k.A.",IF(VLOOKUP($D369,rng_ND,5,0)="Nein",VLOOKUP($D369,rng_ND,2,FALSE),MIN(VLOOKUP($D369,rng_ND,2,FALSE),A_Stammdaten!$B$19-D_SAV!$E369+1))),"k.A.")</f>
        <v>k.A.</v>
      </c>
      <c r="X369" s="343" t="str">
        <f t="shared" si="170"/>
        <v>k.A.</v>
      </c>
      <c r="Y369" s="62"/>
      <c r="Z369" s="48">
        <f t="shared" si="171"/>
        <v>0</v>
      </c>
      <c r="AA369" s="457"/>
      <c r="AB369" s="55">
        <f t="shared" si="163"/>
        <v>0</v>
      </c>
      <c r="AC369" s="55">
        <f>IF(A_Stammdaten!$B$25="ja",D_SAV!AA369,D_SAV!AB369)</f>
        <v>0</v>
      </c>
      <c r="AD369" s="478">
        <f>IF(AC369=0,0,IF(U369-(con_EOGJahr-D_SAV!E369)&lt;=0,AC369,AC369/V369))</f>
        <v>0</v>
      </c>
      <c r="AE369" s="478">
        <f>IFERROR(IF(AND(VLOOKUP(D369,rng_ND,5,FALSE)="Ja",D_SAV!T369="degressiv"),D_SAV!AC369*Y369/100,0),0)</f>
        <v>0</v>
      </c>
      <c r="AF369" s="55">
        <f>IFERROR(IF(VLOOKUP(D369,rng_ND,5,FALSE)="Ja",MAX(D_SAV!AD369:AE369),D_SAV!AD369),0)</f>
        <v>0</v>
      </c>
      <c r="AG369" s="55">
        <f t="shared" si="164"/>
        <v>0</v>
      </c>
      <c r="AH369" s="55">
        <f t="shared" si="165"/>
        <v>0</v>
      </c>
      <c r="AI369" s="55">
        <f t="shared" si="166"/>
        <v>0</v>
      </c>
      <c r="AJ369" s="55">
        <f t="shared" si="167"/>
        <v>0</v>
      </c>
      <c r="AK369" s="55">
        <f t="shared" si="158"/>
        <v>0</v>
      </c>
      <c r="AL369" s="55">
        <f t="shared" si="159"/>
        <v>0</v>
      </c>
      <c r="AM369" s="55">
        <f t="shared" si="160"/>
        <v>0</v>
      </c>
    </row>
    <row r="370" spans="1:39" x14ac:dyDescent="0.25">
      <c r="A370" s="47">
        <v>366</v>
      </c>
      <c r="B370" s="358" t="str">
        <f>IF(AND(E370&lt;&gt;0,D370&lt;&gt;0,F370&lt;&gt;0),IF(C370&lt;&gt;0,CONCATENATE(C370,"-AGr",VLOOKUP(D370,Listen!$A$2:$G$45,7,FALSE),"-",E370,"-",F370,),CONCATENATE("AGr",VLOOKUP(D370,Listen!$A$2:$G$45,7,FALSE),"-",E370,"-",F370)),"keine vollständige ID")</f>
        <v>keine vollständige ID</v>
      </c>
      <c r="C370" s="438">
        <f>'[2]III_SAV-Details_NB'!B376</f>
        <v>0</v>
      </c>
      <c r="D370" s="438">
        <f>'[2]III_SAV-Details_NB'!C376</f>
        <v>0</v>
      </c>
      <c r="E370" s="359">
        <f>'[2]III_SAV-Details_NB'!D376</f>
        <v>0</v>
      </c>
      <c r="F370" s="490"/>
      <c r="G370" s="281">
        <f>'[2]III_SAV-Details_NB'!X376</f>
        <v>0</v>
      </c>
      <c r="H370" s="281">
        <f t="shared" si="161"/>
        <v>0</v>
      </c>
      <c r="I370" s="281">
        <f>IF(con_EOGJahr=2025,'[2]III_SAV-Details_NB'!AA376,IF(con_EOGJahr=2026,'[2]III_SAV-Details_NB'!AB376,'[2]III_SAV-Details_NB'!AC376))</f>
        <v>0</v>
      </c>
      <c r="J370" s="282"/>
      <c r="K370" s="282"/>
      <c r="L370" s="282"/>
      <c r="M370" s="282"/>
      <c r="N370" s="282"/>
      <c r="O370" s="282"/>
      <c r="P370" s="52">
        <f t="shared" si="162"/>
        <v>0</v>
      </c>
      <c r="Q370" s="60"/>
      <c r="R370" s="53">
        <f t="shared" si="168"/>
        <v>0</v>
      </c>
      <c r="S370" s="59"/>
      <c r="T370" s="61"/>
      <c r="U370" s="342" t="str">
        <f t="shared" si="172"/>
        <v>k.A.</v>
      </c>
      <c r="V370" s="343" t="str">
        <f t="shared" si="169"/>
        <v>k.A.</v>
      </c>
      <c r="W370" s="343" t="str">
        <f>IFERROR(IF(OR($D370="",$E370=0,con_Ende=0),"k.A.",IF(VLOOKUP($D370,rng_ND,5,0)="Nein",VLOOKUP($D370,rng_ND,2,FALSE),MIN(VLOOKUP($D370,rng_ND,2,FALSE),A_Stammdaten!$B$19-D_SAV!$E370+1))),"k.A.")</f>
        <v>k.A.</v>
      </c>
      <c r="X370" s="343" t="str">
        <f t="shared" si="170"/>
        <v>k.A.</v>
      </c>
      <c r="Y370" s="62"/>
      <c r="Z370" s="48">
        <f t="shared" si="171"/>
        <v>0</v>
      </c>
      <c r="AA370" s="457"/>
      <c r="AB370" s="55">
        <f t="shared" si="163"/>
        <v>0</v>
      </c>
      <c r="AC370" s="55">
        <f>IF(A_Stammdaten!$B$25="ja",D_SAV!AA370,D_SAV!AB370)</f>
        <v>0</v>
      </c>
      <c r="AD370" s="478">
        <f>IF(AC370=0,0,IF(U370-(con_EOGJahr-D_SAV!E370)&lt;=0,AC370,AC370/V370))</f>
        <v>0</v>
      </c>
      <c r="AE370" s="478">
        <f>IFERROR(IF(AND(VLOOKUP(D370,rng_ND,5,FALSE)="Ja",D_SAV!T370="degressiv"),D_SAV!AC370*Y370/100,0),0)</f>
        <v>0</v>
      </c>
      <c r="AF370" s="55">
        <f>IFERROR(IF(VLOOKUP(D370,rng_ND,5,FALSE)="Ja",MAX(D_SAV!AD370:AE370),D_SAV!AD370),0)</f>
        <v>0</v>
      </c>
      <c r="AG370" s="55">
        <f t="shared" si="164"/>
        <v>0</v>
      </c>
      <c r="AH370" s="55">
        <f t="shared" si="165"/>
        <v>0</v>
      </c>
      <c r="AI370" s="55">
        <f t="shared" si="166"/>
        <v>0</v>
      </c>
      <c r="AJ370" s="55">
        <f t="shared" si="167"/>
        <v>0</v>
      </c>
      <c r="AK370" s="55">
        <f t="shared" si="158"/>
        <v>0</v>
      </c>
      <c r="AL370" s="55">
        <f t="shared" si="159"/>
        <v>0</v>
      </c>
      <c r="AM370" s="55">
        <f t="shared" si="160"/>
        <v>0</v>
      </c>
    </row>
    <row r="371" spans="1:39" x14ac:dyDescent="0.25">
      <c r="A371" s="47">
        <v>367</v>
      </c>
      <c r="B371" s="358" t="str">
        <f>IF(AND(E371&lt;&gt;0,D371&lt;&gt;0,F371&lt;&gt;0),IF(C371&lt;&gt;0,CONCATENATE(C371,"-AGr",VLOOKUP(D371,Listen!$A$2:$G$45,7,FALSE),"-",E371,"-",F371,),CONCATENATE("AGr",VLOOKUP(D371,Listen!$A$2:$G$45,7,FALSE),"-",E371,"-",F371)),"keine vollständige ID")</f>
        <v>keine vollständige ID</v>
      </c>
      <c r="C371" s="438">
        <f>'[2]III_SAV-Details_NB'!B377</f>
        <v>0</v>
      </c>
      <c r="D371" s="438">
        <f>'[2]III_SAV-Details_NB'!C377</f>
        <v>0</v>
      </c>
      <c r="E371" s="359">
        <f>'[2]III_SAV-Details_NB'!D377</f>
        <v>0</v>
      </c>
      <c r="F371" s="490"/>
      <c r="G371" s="281">
        <f>'[2]III_SAV-Details_NB'!X377</f>
        <v>0</v>
      </c>
      <c r="H371" s="281">
        <f t="shared" si="161"/>
        <v>0</v>
      </c>
      <c r="I371" s="281">
        <f>IF(con_EOGJahr=2025,'[2]III_SAV-Details_NB'!AA377,IF(con_EOGJahr=2026,'[2]III_SAV-Details_NB'!AB377,'[2]III_SAV-Details_NB'!AC377))</f>
        <v>0</v>
      </c>
      <c r="J371" s="282"/>
      <c r="K371" s="282"/>
      <c r="L371" s="282"/>
      <c r="M371" s="282"/>
      <c r="N371" s="282"/>
      <c r="O371" s="282"/>
      <c r="P371" s="52">
        <f t="shared" si="162"/>
        <v>0</v>
      </c>
      <c r="Q371" s="60"/>
      <c r="R371" s="53">
        <f t="shared" si="168"/>
        <v>0</v>
      </c>
      <c r="S371" s="59"/>
      <c r="T371" s="61"/>
      <c r="U371" s="342" t="str">
        <f t="shared" si="172"/>
        <v>k.A.</v>
      </c>
      <c r="V371" s="343" t="str">
        <f t="shared" si="169"/>
        <v>k.A.</v>
      </c>
      <c r="W371" s="343" t="str">
        <f>IFERROR(IF(OR($D371="",$E371=0,con_Ende=0),"k.A.",IF(VLOOKUP($D371,rng_ND,5,0)="Nein",VLOOKUP($D371,rng_ND,2,FALSE),MIN(VLOOKUP($D371,rng_ND,2,FALSE),A_Stammdaten!$B$19-D_SAV!$E371+1))),"k.A.")</f>
        <v>k.A.</v>
      </c>
      <c r="X371" s="343" t="str">
        <f t="shared" si="170"/>
        <v>k.A.</v>
      </c>
      <c r="Y371" s="62"/>
      <c r="Z371" s="48">
        <f t="shared" si="171"/>
        <v>0</v>
      </c>
      <c r="AA371" s="457"/>
      <c r="AB371" s="55">
        <f t="shared" si="163"/>
        <v>0</v>
      </c>
      <c r="AC371" s="55">
        <f>IF(A_Stammdaten!$B$25="ja",D_SAV!AA371,D_SAV!AB371)</f>
        <v>0</v>
      </c>
      <c r="AD371" s="478">
        <f>IF(AC371=0,0,IF(U371-(con_EOGJahr-D_SAV!E371)&lt;=0,AC371,AC371/V371))</f>
        <v>0</v>
      </c>
      <c r="AE371" s="478">
        <f>IFERROR(IF(AND(VLOOKUP(D371,rng_ND,5,FALSE)="Ja",D_SAV!T371="degressiv"),D_SAV!AC371*Y371/100,0),0)</f>
        <v>0</v>
      </c>
      <c r="AF371" s="55">
        <f>IFERROR(IF(VLOOKUP(D371,rng_ND,5,FALSE)="Ja",MAX(D_SAV!AD371:AE371),D_SAV!AD371),0)</f>
        <v>0</v>
      </c>
      <c r="AG371" s="55">
        <f t="shared" si="164"/>
        <v>0</v>
      </c>
      <c r="AH371" s="55">
        <f t="shared" si="165"/>
        <v>0</v>
      </c>
      <c r="AI371" s="55">
        <f t="shared" si="166"/>
        <v>0</v>
      </c>
      <c r="AJ371" s="55">
        <f t="shared" si="167"/>
        <v>0</v>
      </c>
      <c r="AK371" s="55">
        <f t="shared" si="158"/>
        <v>0</v>
      </c>
      <c r="AL371" s="55">
        <f t="shared" si="159"/>
        <v>0</v>
      </c>
      <c r="AM371" s="55">
        <f t="shared" si="160"/>
        <v>0</v>
      </c>
    </row>
    <row r="372" spans="1:39" x14ac:dyDescent="0.25">
      <c r="A372" s="47">
        <v>368</v>
      </c>
      <c r="B372" s="358" t="str">
        <f>IF(AND(E372&lt;&gt;0,D372&lt;&gt;0,F372&lt;&gt;0),IF(C372&lt;&gt;0,CONCATENATE(C372,"-AGr",VLOOKUP(D372,Listen!$A$2:$G$45,7,FALSE),"-",E372,"-",F372,),CONCATENATE("AGr",VLOOKUP(D372,Listen!$A$2:$G$45,7,FALSE),"-",E372,"-",F372)),"keine vollständige ID")</f>
        <v>keine vollständige ID</v>
      </c>
      <c r="C372" s="438">
        <f>'[2]III_SAV-Details_NB'!B378</f>
        <v>0</v>
      </c>
      <c r="D372" s="438">
        <f>'[2]III_SAV-Details_NB'!C378</f>
        <v>0</v>
      </c>
      <c r="E372" s="359">
        <f>'[2]III_SAV-Details_NB'!D378</f>
        <v>0</v>
      </c>
      <c r="F372" s="490"/>
      <c r="G372" s="281">
        <f>'[2]III_SAV-Details_NB'!X378</f>
        <v>0</v>
      </c>
      <c r="H372" s="281">
        <f t="shared" si="161"/>
        <v>0</v>
      </c>
      <c r="I372" s="281">
        <f>IF(con_EOGJahr=2025,'[2]III_SAV-Details_NB'!AA378,IF(con_EOGJahr=2026,'[2]III_SAV-Details_NB'!AB378,'[2]III_SAV-Details_NB'!AC378))</f>
        <v>0</v>
      </c>
      <c r="J372" s="282"/>
      <c r="K372" s="282"/>
      <c r="L372" s="282"/>
      <c r="M372" s="282"/>
      <c r="N372" s="282"/>
      <c r="O372" s="282"/>
      <c r="P372" s="52">
        <f t="shared" si="162"/>
        <v>0</v>
      </c>
      <c r="Q372" s="60"/>
      <c r="R372" s="53">
        <f t="shared" si="168"/>
        <v>0</v>
      </c>
      <c r="S372" s="59"/>
      <c r="T372" s="61"/>
      <c r="U372" s="342" t="str">
        <f t="shared" si="172"/>
        <v>k.A.</v>
      </c>
      <c r="V372" s="343" t="str">
        <f t="shared" si="169"/>
        <v>k.A.</v>
      </c>
      <c r="W372" s="343" t="str">
        <f>IFERROR(IF(OR($D372="",$E372=0,con_Ende=0),"k.A.",IF(VLOOKUP($D372,rng_ND,5,0)="Nein",VLOOKUP($D372,rng_ND,2,FALSE),MIN(VLOOKUP($D372,rng_ND,2,FALSE),A_Stammdaten!$B$19-D_SAV!$E372+1))),"k.A.")</f>
        <v>k.A.</v>
      </c>
      <c r="X372" s="343" t="str">
        <f t="shared" si="170"/>
        <v>k.A.</v>
      </c>
      <c r="Y372" s="62"/>
      <c r="Z372" s="48">
        <f t="shared" si="171"/>
        <v>0</v>
      </c>
      <c r="AA372" s="457"/>
      <c r="AB372" s="55">
        <f t="shared" si="163"/>
        <v>0</v>
      </c>
      <c r="AC372" s="55">
        <f>IF(A_Stammdaten!$B$25="ja",D_SAV!AA372,D_SAV!AB372)</f>
        <v>0</v>
      </c>
      <c r="AD372" s="478">
        <f>IF(AC372=0,0,IF(U372-(con_EOGJahr-D_SAV!E372)&lt;=0,AC372,AC372/V372))</f>
        <v>0</v>
      </c>
      <c r="AE372" s="478">
        <f>IFERROR(IF(AND(VLOOKUP(D372,rng_ND,5,FALSE)="Ja",D_SAV!T372="degressiv"),D_SAV!AC372*Y372/100,0),0)</f>
        <v>0</v>
      </c>
      <c r="AF372" s="55">
        <f>IFERROR(IF(VLOOKUP(D372,rng_ND,5,FALSE)="Ja",MAX(D_SAV!AD372:AE372),D_SAV!AD372),0)</f>
        <v>0</v>
      </c>
      <c r="AG372" s="55">
        <f t="shared" si="164"/>
        <v>0</v>
      </c>
      <c r="AH372" s="55">
        <f t="shared" si="165"/>
        <v>0</v>
      </c>
      <c r="AI372" s="55">
        <f t="shared" si="166"/>
        <v>0</v>
      </c>
      <c r="AJ372" s="55">
        <f t="shared" si="167"/>
        <v>0</v>
      </c>
      <c r="AK372" s="55">
        <f t="shared" si="158"/>
        <v>0</v>
      </c>
      <c r="AL372" s="55">
        <f t="shared" si="159"/>
        <v>0</v>
      </c>
      <c r="AM372" s="55">
        <f t="shared" si="160"/>
        <v>0</v>
      </c>
    </row>
    <row r="373" spans="1:39" x14ac:dyDescent="0.25">
      <c r="A373" s="47">
        <v>369</v>
      </c>
      <c r="B373" s="358" t="str">
        <f>IF(AND(E373&lt;&gt;0,D373&lt;&gt;0,F373&lt;&gt;0),IF(C373&lt;&gt;0,CONCATENATE(C373,"-AGr",VLOOKUP(D373,Listen!$A$2:$G$45,7,FALSE),"-",E373,"-",F373,),CONCATENATE("AGr",VLOOKUP(D373,Listen!$A$2:$G$45,7,FALSE),"-",E373,"-",F373)),"keine vollständige ID")</f>
        <v>keine vollständige ID</v>
      </c>
      <c r="C373" s="438">
        <f>'[2]III_SAV-Details_NB'!B379</f>
        <v>0</v>
      </c>
      <c r="D373" s="438">
        <f>'[2]III_SAV-Details_NB'!C379</f>
        <v>0</v>
      </c>
      <c r="E373" s="359">
        <f>'[2]III_SAV-Details_NB'!D379</f>
        <v>0</v>
      </c>
      <c r="F373" s="490"/>
      <c r="G373" s="281">
        <f>'[2]III_SAV-Details_NB'!X379</f>
        <v>0</v>
      </c>
      <c r="H373" s="281">
        <f t="shared" si="161"/>
        <v>0</v>
      </c>
      <c r="I373" s="281">
        <f>IF(con_EOGJahr=2025,'[2]III_SAV-Details_NB'!AA379,IF(con_EOGJahr=2026,'[2]III_SAV-Details_NB'!AB379,'[2]III_SAV-Details_NB'!AC379))</f>
        <v>0</v>
      </c>
      <c r="J373" s="282"/>
      <c r="K373" s="282"/>
      <c r="L373" s="282"/>
      <c r="M373" s="282"/>
      <c r="N373" s="282"/>
      <c r="O373" s="282"/>
      <c r="P373" s="52">
        <f t="shared" si="162"/>
        <v>0</v>
      </c>
      <c r="Q373" s="60"/>
      <c r="R373" s="53">
        <f t="shared" si="168"/>
        <v>0</v>
      </c>
      <c r="S373" s="59"/>
      <c r="T373" s="61"/>
      <c r="U373" s="342" t="str">
        <f t="shared" si="172"/>
        <v>k.A.</v>
      </c>
      <c r="V373" s="343" t="str">
        <f t="shared" si="169"/>
        <v>k.A.</v>
      </c>
      <c r="W373" s="343" t="str">
        <f>IFERROR(IF(OR($D373="",$E373=0,con_Ende=0),"k.A.",IF(VLOOKUP($D373,rng_ND,5,0)="Nein",VLOOKUP($D373,rng_ND,2,FALSE),MIN(VLOOKUP($D373,rng_ND,2,FALSE),A_Stammdaten!$B$19-D_SAV!$E373+1))),"k.A.")</f>
        <v>k.A.</v>
      </c>
      <c r="X373" s="343" t="str">
        <f t="shared" si="170"/>
        <v>k.A.</v>
      </c>
      <c r="Y373" s="62"/>
      <c r="Z373" s="48">
        <f t="shared" si="171"/>
        <v>0</v>
      </c>
      <c r="AA373" s="457"/>
      <c r="AB373" s="55">
        <f t="shared" si="163"/>
        <v>0</v>
      </c>
      <c r="AC373" s="55">
        <f>IF(A_Stammdaten!$B$25="ja",D_SAV!AA373,D_SAV!AB373)</f>
        <v>0</v>
      </c>
      <c r="AD373" s="478">
        <f>IF(AC373=0,0,IF(U373-(con_EOGJahr-D_SAV!E373)&lt;=0,AC373,AC373/V373))</f>
        <v>0</v>
      </c>
      <c r="AE373" s="478">
        <f>IFERROR(IF(AND(VLOOKUP(D373,rng_ND,5,FALSE)="Ja",D_SAV!T373="degressiv"),D_SAV!AC373*Y373/100,0),0)</f>
        <v>0</v>
      </c>
      <c r="AF373" s="55">
        <f>IFERROR(IF(VLOOKUP(D373,rng_ND,5,FALSE)="Ja",MAX(D_SAV!AD373:AE373),D_SAV!AD373),0)</f>
        <v>0</v>
      </c>
      <c r="AG373" s="55">
        <f t="shared" si="164"/>
        <v>0</v>
      </c>
      <c r="AH373" s="55">
        <f t="shared" si="165"/>
        <v>0</v>
      </c>
      <c r="AI373" s="55">
        <f t="shared" si="166"/>
        <v>0</v>
      </c>
      <c r="AJ373" s="55">
        <f t="shared" si="167"/>
        <v>0</v>
      </c>
      <c r="AK373" s="55">
        <f t="shared" si="158"/>
        <v>0</v>
      </c>
      <c r="AL373" s="55">
        <f t="shared" si="159"/>
        <v>0</v>
      </c>
      <c r="AM373" s="55">
        <f t="shared" si="160"/>
        <v>0</v>
      </c>
    </row>
    <row r="374" spans="1:39" x14ac:dyDescent="0.25">
      <c r="A374" s="47">
        <v>370</v>
      </c>
      <c r="B374" s="358" t="str">
        <f>IF(AND(E374&lt;&gt;0,D374&lt;&gt;0,F374&lt;&gt;0),IF(C374&lt;&gt;0,CONCATENATE(C374,"-AGr",VLOOKUP(D374,Listen!$A$2:$G$45,7,FALSE),"-",E374,"-",F374,),CONCATENATE("AGr",VLOOKUP(D374,Listen!$A$2:$G$45,7,FALSE),"-",E374,"-",F374)),"keine vollständige ID")</f>
        <v>keine vollständige ID</v>
      </c>
      <c r="C374" s="438">
        <f>'[2]III_SAV-Details_NB'!B380</f>
        <v>0</v>
      </c>
      <c r="D374" s="438">
        <f>'[2]III_SAV-Details_NB'!C380</f>
        <v>0</v>
      </c>
      <c r="E374" s="359">
        <f>'[2]III_SAV-Details_NB'!D380</f>
        <v>0</v>
      </c>
      <c r="F374" s="490"/>
      <c r="G374" s="281">
        <f>'[2]III_SAV-Details_NB'!X380</f>
        <v>0</v>
      </c>
      <c r="H374" s="281">
        <f t="shared" si="161"/>
        <v>0</v>
      </c>
      <c r="I374" s="281">
        <f>IF(con_EOGJahr=2025,'[2]III_SAV-Details_NB'!AA380,IF(con_EOGJahr=2026,'[2]III_SAV-Details_NB'!AB380,'[2]III_SAV-Details_NB'!AC380))</f>
        <v>0</v>
      </c>
      <c r="J374" s="282"/>
      <c r="K374" s="282"/>
      <c r="L374" s="282"/>
      <c r="M374" s="282"/>
      <c r="N374" s="282"/>
      <c r="O374" s="282"/>
      <c r="P374" s="52">
        <f t="shared" si="162"/>
        <v>0</v>
      </c>
      <c r="Q374" s="60"/>
      <c r="R374" s="53">
        <f t="shared" si="168"/>
        <v>0</v>
      </c>
      <c r="S374" s="59"/>
      <c r="T374" s="61"/>
      <c r="U374" s="342" t="str">
        <f t="shared" si="172"/>
        <v>k.A.</v>
      </c>
      <c r="V374" s="343" t="str">
        <f t="shared" si="169"/>
        <v>k.A.</v>
      </c>
      <c r="W374" s="343" t="str">
        <f>IFERROR(IF(OR($D374="",$E374=0,con_Ende=0),"k.A.",IF(VLOOKUP($D374,rng_ND,5,0)="Nein",VLOOKUP($D374,rng_ND,2,FALSE),MIN(VLOOKUP($D374,rng_ND,2,FALSE),A_Stammdaten!$B$19-D_SAV!$E374+1))),"k.A.")</f>
        <v>k.A.</v>
      </c>
      <c r="X374" s="343" t="str">
        <f t="shared" si="170"/>
        <v>k.A.</v>
      </c>
      <c r="Y374" s="62"/>
      <c r="Z374" s="48">
        <f t="shared" si="171"/>
        <v>0</v>
      </c>
      <c r="AA374" s="457"/>
      <c r="AB374" s="55">
        <f t="shared" si="163"/>
        <v>0</v>
      </c>
      <c r="AC374" s="55">
        <f>IF(A_Stammdaten!$B$25="ja",D_SAV!AA374,D_SAV!AB374)</f>
        <v>0</v>
      </c>
      <c r="AD374" s="478">
        <f>IF(AC374=0,0,IF(U374-(con_EOGJahr-D_SAV!E374)&lt;=0,AC374,AC374/V374))</f>
        <v>0</v>
      </c>
      <c r="AE374" s="478">
        <f>IFERROR(IF(AND(VLOOKUP(D374,rng_ND,5,FALSE)="Ja",D_SAV!T374="degressiv"),D_SAV!AC374*Y374/100,0),0)</f>
        <v>0</v>
      </c>
      <c r="AF374" s="55">
        <f>IFERROR(IF(VLOOKUP(D374,rng_ND,5,FALSE)="Ja",MAX(D_SAV!AD374:AE374),D_SAV!AD374),0)</f>
        <v>0</v>
      </c>
      <c r="AG374" s="55">
        <f t="shared" si="164"/>
        <v>0</v>
      </c>
      <c r="AH374" s="55">
        <f t="shared" si="165"/>
        <v>0</v>
      </c>
      <c r="AI374" s="55">
        <f t="shared" si="166"/>
        <v>0</v>
      </c>
      <c r="AJ374" s="55">
        <f t="shared" si="167"/>
        <v>0</v>
      </c>
      <c r="AK374" s="55">
        <f t="shared" si="158"/>
        <v>0</v>
      </c>
      <c r="AL374" s="55">
        <f t="shared" si="159"/>
        <v>0</v>
      </c>
      <c r="AM374" s="55">
        <f t="shared" si="160"/>
        <v>0</v>
      </c>
    </row>
    <row r="375" spans="1:39" x14ac:dyDescent="0.25">
      <c r="A375" s="47">
        <v>371</v>
      </c>
      <c r="B375" s="358" t="str">
        <f>IF(AND(E375&lt;&gt;0,D375&lt;&gt;0,F375&lt;&gt;0),IF(C375&lt;&gt;0,CONCATENATE(C375,"-AGr",VLOOKUP(D375,Listen!$A$2:$G$45,7,FALSE),"-",E375,"-",F375,),CONCATENATE("AGr",VLOOKUP(D375,Listen!$A$2:$G$45,7,FALSE),"-",E375,"-",F375)),"keine vollständige ID")</f>
        <v>keine vollständige ID</v>
      </c>
      <c r="C375" s="438">
        <f>'[2]III_SAV-Details_NB'!B381</f>
        <v>0</v>
      </c>
      <c r="D375" s="438">
        <f>'[2]III_SAV-Details_NB'!C381</f>
        <v>0</v>
      </c>
      <c r="E375" s="359">
        <f>'[2]III_SAV-Details_NB'!D381</f>
        <v>0</v>
      </c>
      <c r="F375" s="490"/>
      <c r="G375" s="281">
        <f>'[2]III_SAV-Details_NB'!X381</f>
        <v>0</v>
      </c>
      <c r="H375" s="281">
        <f t="shared" si="161"/>
        <v>0</v>
      </c>
      <c r="I375" s="281">
        <f>IF(con_EOGJahr=2025,'[2]III_SAV-Details_NB'!AA381,IF(con_EOGJahr=2026,'[2]III_SAV-Details_NB'!AB381,'[2]III_SAV-Details_NB'!AC381))</f>
        <v>0</v>
      </c>
      <c r="J375" s="282"/>
      <c r="K375" s="282"/>
      <c r="L375" s="282"/>
      <c r="M375" s="282"/>
      <c r="N375" s="282"/>
      <c r="O375" s="282"/>
      <c r="P375" s="52">
        <f t="shared" si="162"/>
        <v>0</v>
      </c>
      <c r="Q375" s="60"/>
      <c r="R375" s="53">
        <f t="shared" si="168"/>
        <v>0</v>
      </c>
      <c r="S375" s="59"/>
      <c r="T375" s="61"/>
      <c r="U375" s="342" t="str">
        <f t="shared" si="172"/>
        <v>k.A.</v>
      </c>
      <c r="V375" s="343" t="str">
        <f t="shared" si="169"/>
        <v>k.A.</v>
      </c>
      <c r="W375" s="343" t="str">
        <f>IFERROR(IF(OR($D375="",$E375=0,con_Ende=0),"k.A.",IF(VLOOKUP($D375,rng_ND,5,0)="Nein",VLOOKUP($D375,rng_ND,2,FALSE),MIN(VLOOKUP($D375,rng_ND,2,FALSE),A_Stammdaten!$B$19-D_SAV!$E375+1))),"k.A.")</f>
        <v>k.A.</v>
      </c>
      <c r="X375" s="343" t="str">
        <f t="shared" si="170"/>
        <v>k.A.</v>
      </c>
      <c r="Y375" s="62"/>
      <c r="Z375" s="48">
        <f t="shared" si="171"/>
        <v>0</v>
      </c>
      <c r="AA375" s="457"/>
      <c r="AB375" s="55">
        <f t="shared" si="163"/>
        <v>0</v>
      </c>
      <c r="AC375" s="55">
        <f>IF(A_Stammdaten!$B$25="ja",D_SAV!AA375,D_SAV!AB375)</f>
        <v>0</v>
      </c>
      <c r="AD375" s="478">
        <f>IF(AC375=0,0,IF(U375-(con_EOGJahr-D_SAV!E375)&lt;=0,AC375,AC375/V375))</f>
        <v>0</v>
      </c>
      <c r="AE375" s="478">
        <f>IFERROR(IF(AND(VLOOKUP(D375,rng_ND,5,FALSE)="Ja",D_SAV!T375="degressiv"),D_SAV!AC375*Y375/100,0),0)</f>
        <v>0</v>
      </c>
      <c r="AF375" s="55">
        <f>IFERROR(IF(VLOOKUP(D375,rng_ND,5,FALSE)="Ja",MAX(D_SAV!AD375:AE375),D_SAV!AD375),0)</f>
        <v>0</v>
      </c>
      <c r="AG375" s="55">
        <f t="shared" si="164"/>
        <v>0</v>
      </c>
      <c r="AH375" s="55">
        <f t="shared" si="165"/>
        <v>0</v>
      </c>
      <c r="AI375" s="55">
        <f t="shared" si="166"/>
        <v>0</v>
      </c>
      <c r="AJ375" s="55">
        <f t="shared" si="167"/>
        <v>0</v>
      </c>
      <c r="AK375" s="55">
        <f t="shared" si="158"/>
        <v>0</v>
      </c>
      <c r="AL375" s="55">
        <f t="shared" si="159"/>
        <v>0</v>
      </c>
      <c r="AM375" s="55">
        <f t="shared" si="160"/>
        <v>0</v>
      </c>
    </row>
    <row r="376" spans="1:39" x14ac:dyDescent="0.25">
      <c r="A376" s="47">
        <v>372</v>
      </c>
      <c r="B376" s="358" t="str">
        <f>IF(AND(E376&lt;&gt;0,D376&lt;&gt;0,F376&lt;&gt;0),IF(C376&lt;&gt;0,CONCATENATE(C376,"-AGr",VLOOKUP(D376,Listen!$A$2:$G$45,7,FALSE),"-",E376,"-",F376,),CONCATENATE("AGr",VLOOKUP(D376,Listen!$A$2:$G$45,7,FALSE),"-",E376,"-",F376)),"keine vollständige ID")</f>
        <v>keine vollständige ID</v>
      </c>
      <c r="C376" s="438">
        <f>'[2]III_SAV-Details_NB'!B382</f>
        <v>0</v>
      </c>
      <c r="D376" s="438">
        <f>'[2]III_SAV-Details_NB'!C382</f>
        <v>0</v>
      </c>
      <c r="E376" s="359">
        <f>'[2]III_SAV-Details_NB'!D382</f>
        <v>0</v>
      </c>
      <c r="F376" s="490"/>
      <c r="G376" s="281">
        <f>'[2]III_SAV-Details_NB'!X382</f>
        <v>0</v>
      </c>
      <c r="H376" s="281">
        <f t="shared" si="161"/>
        <v>0</v>
      </c>
      <c r="I376" s="281">
        <f>IF(con_EOGJahr=2025,'[2]III_SAV-Details_NB'!AA382,IF(con_EOGJahr=2026,'[2]III_SAV-Details_NB'!AB382,'[2]III_SAV-Details_NB'!AC382))</f>
        <v>0</v>
      </c>
      <c r="J376" s="282"/>
      <c r="K376" s="282"/>
      <c r="L376" s="282"/>
      <c r="M376" s="282"/>
      <c r="N376" s="282"/>
      <c r="O376" s="282"/>
      <c r="P376" s="52">
        <f t="shared" si="162"/>
        <v>0</v>
      </c>
      <c r="Q376" s="60"/>
      <c r="R376" s="53">
        <f t="shared" si="168"/>
        <v>0</v>
      </c>
      <c r="S376" s="59"/>
      <c r="T376" s="61"/>
      <c r="U376" s="342" t="str">
        <f t="shared" si="172"/>
        <v>k.A.</v>
      </c>
      <c r="V376" s="343" t="str">
        <f t="shared" si="169"/>
        <v>k.A.</v>
      </c>
      <c r="W376" s="343" t="str">
        <f>IFERROR(IF(OR($D376="",$E376=0,con_Ende=0),"k.A.",IF(VLOOKUP($D376,rng_ND,5,0)="Nein",VLOOKUP($D376,rng_ND,2,FALSE),MIN(VLOOKUP($D376,rng_ND,2,FALSE),A_Stammdaten!$B$19-D_SAV!$E376+1))),"k.A.")</f>
        <v>k.A.</v>
      </c>
      <c r="X376" s="343" t="str">
        <f t="shared" si="170"/>
        <v>k.A.</v>
      </c>
      <c r="Y376" s="62"/>
      <c r="Z376" s="48">
        <f t="shared" si="171"/>
        <v>0</v>
      </c>
      <c r="AA376" s="457"/>
      <c r="AB376" s="55">
        <f t="shared" si="163"/>
        <v>0</v>
      </c>
      <c r="AC376" s="55">
        <f>IF(A_Stammdaten!$B$25="ja",D_SAV!AA376,D_SAV!AB376)</f>
        <v>0</v>
      </c>
      <c r="AD376" s="478">
        <f>IF(AC376=0,0,IF(U376-(con_EOGJahr-D_SAV!E376)&lt;=0,AC376,AC376/V376))</f>
        <v>0</v>
      </c>
      <c r="AE376" s="478">
        <f>IFERROR(IF(AND(VLOOKUP(D376,rng_ND,5,FALSE)="Ja",D_SAV!T376="degressiv"),D_SAV!AC376*Y376/100,0),0)</f>
        <v>0</v>
      </c>
      <c r="AF376" s="55">
        <f>IFERROR(IF(VLOOKUP(D376,rng_ND,5,FALSE)="Ja",MAX(D_SAV!AD376:AE376),D_SAV!AD376),0)</f>
        <v>0</v>
      </c>
      <c r="AG376" s="55">
        <f t="shared" si="164"/>
        <v>0</v>
      </c>
      <c r="AH376" s="55">
        <f t="shared" si="165"/>
        <v>0</v>
      </c>
      <c r="AI376" s="55">
        <f t="shared" si="166"/>
        <v>0</v>
      </c>
      <c r="AJ376" s="55">
        <f t="shared" si="167"/>
        <v>0</v>
      </c>
      <c r="AK376" s="55">
        <f t="shared" si="158"/>
        <v>0</v>
      </c>
      <c r="AL376" s="55">
        <f t="shared" si="159"/>
        <v>0</v>
      </c>
      <c r="AM376" s="55">
        <f t="shared" si="160"/>
        <v>0</v>
      </c>
    </row>
    <row r="377" spans="1:39" x14ac:dyDescent="0.25">
      <c r="A377" s="47">
        <v>373</v>
      </c>
      <c r="B377" s="358" t="str">
        <f>IF(AND(E377&lt;&gt;0,D377&lt;&gt;0,F377&lt;&gt;0),IF(C377&lt;&gt;0,CONCATENATE(C377,"-AGr",VLOOKUP(D377,Listen!$A$2:$G$45,7,FALSE),"-",E377,"-",F377,),CONCATENATE("AGr",VLOOKUP(D377,Listen!$A$2:$G$45,7,FALSE),"-",E377,"-",F377)),"keine vollständige ID")</f>
        <v>keine vollständige ID</v>
      </c>
      <c r="C377" s="438">
        <f>'[2]III_SAV-Details_NB'!B383</f>
        <v>0</v>
      </c>
      <c r="D377" s="438">
        <f>'[2]III_SAV-Details_NB'!C383</f>
        <v>0</v>
      </c>
      <c r="E377" s="359">
        <f>'[2]III_SAV-Details_NB'!D383</f>
        <v>0</v>
      </c>
      <c r="F377" s="490"/>
      <c r="G377" s="281">
        <f>'[2]III_SAV-Details_NB'!X383</f>
        <v>0</v>
      </c>
      <c r="H377" s="281">
        <f t="shared" si="161"/>
        <v>0</v>
      </c>
      <c r="I377" s="281">
        <f>IF(con_EOGJahr=2025,'[2]III_SAV-Details_NB'!AA383,IF(con_EOGJahr=2026,'[2]III_SAV-Details_NB'!AB383,'[2]III_SAV-Details_NB'!AC383))</f>
        <v>0</v>
      </c>
      <c r="J377" s="282"/>
      <c r="K377" s="282"/>
      <c r="L377" s="282"/>
      <c r="M377" s="282"/>
      <c r="N377" s="282"/>
      <c r="O377" s="282"/>
      <c r="P377" s="52">
        <f t="shared" si="162"/>
        <v>0</v>
      </c>
      <c r="Q377" s="60"/>
      <c r="R377" s="53">
        <f t="shared" si="168"/>
        <v>0</v>
      </c>
      <c r="S377" s="59"/>
      <c r="T377" s="61"/>
      <c r="U377" s="342" t="str">
        <f t="shared" si="172"/>
        <v>k.A.</v>
      </c>
      <c r="V377" s="343" t="str">
        <f t="shared" si="169"/>
        <v>k.A.</v>
      </c>
      <c r="W377" s="343" t="str">
        <f>IFERROR(IF(OR($D377="",$E377=0,con_Ende=0),"k.A.",IF(VLOOKUP($D377,rng_ND,5,0)="Nein",VLOOKUP($D377,rng_ND,2,FALSE),MIN(VLOOKUP($D377,rng_ND,2,FALSE),A_Stammdaten!$B$19-D_SAV!$E377+1))),"k.A.")</f>
        <v>k.A.</v>
      </c>
      <c r="X377" s="343" t="str">
        <f t="shared" si="170"/>
        <v>k.A.</v>
      </c>
      <c r="Y377" s="62"/>
      <c r="Z377" s="48">
        <f t="shared" si="171"/>
        <v>0</v>
      </c>
      <c r="AA377" s="457"/>
      <c r="AB377" s="55">
        <f t="shared" si="163"/>
        <v>0</v>
      </c>
      <c r="AC377" s="55">
        <f>IF(A_Stammdaten!$B$25="ja",D_SAV!AA377,D_SAV!AB377)</f>
        <v>0</v>
      </c>
      <c r="AD377" s="478">
        <f>IF(AC377=0,0,IF(U377-(con_EOGJahr-D_SAV!E377)&lt;=0,AC377,AC377/V377))</f>
        <v>0</v>
      </c>
      <c r="AE377" s="478">
        <f>IFERROR(IF(AND(VLOOKUP(D377,rng_ND,5,FALSE)="Ja",D_SAV!T377="degressiv"),D_SAV!AC377*Y377/100,0),0)</f>
        <v>0</v>
      </c>
      <c r="AF377" s="55">
        <f>IFERROR(IF(VLOOKUP(D377,rng_ND,5,FALSE)="Ja",MAX(D_SAV!AD377:AE377),D_SAV!AD377),0)</f>
        <v>0</v>
      </c>
      <c r="AG377" s="55">
        <f t="shared" si="164"/>
        <v>0</v>
      </c>
      <c r="AH377" s="55">
        <f t="shared" si="165"/>
        <v>0</v>
      </c>
      <c r="AI377" s="55">
        <f t="shared" si="166"/>
        <v>0</v>
      </c>
      <c r="AJ377" s="55">
        <f t="shared" si="167"/>
        <v>0</v>
      </c>
      <c r="AK377" s="55">
        <f t="shared" si="158"/>
        <v>0</v>
      </c>
      <c r="AL377" s="55">
        <f t="shared" si="159"/>
        <v>0</v>
      </c>
      <c r="AM377" s="55">
        <f t="shared" si="160"/>
        <v>0</v>
      </c>
    </row>
    <row r="378" spans="1:39" x14ac:dyDescent="0.25">
      <c r="A378" s="47">
        <v>374</v>
      </c>
      <c r="B378" s="358" t="str">
        <f>IF(AND(E378&lt;&gt;0,D378&lt;&gt;0,F378&lt;&gt;0),IF(C378&lt;&gt;0,CONCATENATE(C378,"-AGr",VLOOKUP(D378,Listen!$A$2:$G$45,7,FALSE),"-",E378,"-",F378,),CONCATENATE("AGr",VLOOKUP(D378,Listen!$A$2:$G$45,7,FALSE),"-",E378,"-",F378)),"keine vollständige ID")</f>
        <v>keine vollständige ID</v>
      </c>
      <c r="C378" s="438">
        <f>'[2]III_SAV-Details_NB'!B384</f>
        <v>0</v>
      </c>
      <c r="D378" s="438">
        <f>'[2]III_SAV-Details_NB'!C384</f>
        <v>0</v>
      </c>
      <c r="E378" s="359">
        <f>'[2]III_SAV-Details_NB'!D384</f>
        <v>0</v>
      </c>
      <c r="F378" s="490"/>
      <c r="G378" s="281">
        <f>'[2]III_SAV-Details_NB'!X384</f>
        <v>0</v>
      </c>
      <c r="H378" s="281">
        <f t="shared" si="161"/>
        <v>0</v>
      </c>
      <c r="I378" s="281">
        <f>IF(con_EOGJahr=2025,'[2]III_SAV-Details_NB'!AA384,IF(con_EOGJahr=2026,'[2]III_SAV-Details_NB'!AB384,'[2]III_SAV-Details_NB'!AC384))</f>
        <v>0</v>
      </c>
      <c r="J378" s="282"/>
      <c r="K378" s="282"/>
      <c r="L378" s="282"/>
      <c r="M378" s="282"/>
      <c r="N378" s="282"/>
      <c r="O378" s="282"/>
      <c r="P378" s="52">
        <f t="shared" si="162"/>
        <v>0</v>
      </c>
      <c r="Q378" s="60"/>
      <c r="R378" s="53">
        <f t="shared" si="168"/>
        <v>0</v>
      </c>
      <c r="S378" s="59"/>
      <c r="T378" s="61"/>
      <c r="U378" s="342" t="str">
        <f t="shared" si="172"/>
        <v>k.A.</v>
      </c>
      <c r="V378" s="343" t="str">
        <f t="shared" si="169"/>
        <v>k.A.</v>
      </c>
      <c r="W378" s="343" t="str">
        <f>IFERROR(IF(OR($D378="",$E378=0,con_Ende=0),"k.A.",IF(VLOOKUP($D378,rng_ND,5,0)="Nein",VLOOKUP($D378,rng_ND,2,FALSE),MIN(VLOOKUP($D378,rng_ND,2,FALSE),A_Stammdaten!$B$19-D_SAV!$E378+1))),"k.A.")</f>
        <v>k.A.</v>
      </c>
      <c r="X378" s="343" t="str">
        <f t="shared" si="170"/>
        <v>k.A.</v>
      </c>
      <c r="Y378" s="62"/>
      <c r="Z378" s="48">
        <f t="shared" si="171"/>
        <v>0</v>
      </c>
      <c r="AA378" s="457"/>
      <c r="AB378" s="55">
        <f t="shared" si="163"/>
        <v>0</v>
      </c>
      <c r="AC378" s="55">
        <f>IF(A_Stammdaten!$B$25="ja",D_SAV!AA378,D_SAV!AB378)</f>
        <v>0</v>
      </c>
      <c r="AD378" s="478">
        <f>IF(AC378=0,0,IF(U378-(con_EOGJahr-D_SAV!E378)&lt;=0,AC378,AC378/V378))</f>
        <v>0</v>
      </c>
      <c r="AE378" s="478">
        <f>IFERROR(IF(AND(VLOOKUP(D378,rng_ND,5,FALSE)="Ja",D_SAV!T378="degressiv"),D_SAV!AC378*Y378/100,0),0)</f>
        <v>0</v>
      </c>
      <c r="AF378" s="55">
        <f>IFERROR(IF(VLOOKUP(D378,rng_ND,5,FALSE)="Ja",MAX(D_SAV!AD378:AE378),D_SAV!AD378),0)</f>
        <v>0</v>
      </c>
      <c r="AG378" s="55">
        <f t="shared" si="164"/>
        <v>0</v>
      </c>
      <c r="AH378" s="55">
        <f t="shared" si="165"/>
        <v>0</v>
      </c>
      <c r="AI378" s="55">
        <f t="shared" si="166"/>
        <v>0</v>
      </c>
      <c r="AJ378" s="55">
        <f t="shared" si="167"/>
        <v>0</v>
      </c>
      <c r="AK378" s="55">
        <f t="shared" si="158"/>
        <v>0</v>
      </c>
      <c r="AL378" s="55">
        <f t="shared" si="159"/>
        <v>0</v>
      </c>
      <c r="AM378" s="55">
        <f t="shared" si="160"/>
        <v>0</v>
      </c>
    </row>
    <row r="379" spans="1:39" x14ac:dyDescent="0.25">
      <c r="A379" s="47">
        <v>375</v>
      </c>
      <c r="B379" s="358" t="str">
        <f>IF(AND(E379&lt;&gt;0,D379&lt;&gt;0,F379&lt;&gt;0),IF(C379&lt;&gt;0,CONCATENATE(C379,"-AGr",VLOOKUP(D379,Listen!$A$2:$G$45,7,FALSE),"-",E379,"-",F379,),CONCATENATE("AGr",VLOOKUP(D379,Listen!$A$2:$G$45,7,FALSE),"-",E379,"-",F379)),"keine vollständige ID")</f>
        <v>keine vollständige ID</v>
      </c>
      <c r="C379" s="438">
        <f>'[2]III_SAV-Details_NB'!B385</f>
        <v>0</v>
      </c>
      <c r="D379" s="438">
        <f>'[2]III_SAV-Details_NB'!C385</f>
        <v>0</v>
      </c>
      <c r="E379" s="359">
        <f>'[2]III_SAV-Details_NB'!D385</f>
        <v>0</v>
      </c>
      <c r="F379" s="490"/>
      <c r="G379" s="281">
        <f>'[2]III_SAV-Details_NB'!X385</f>
        <v>0</v>
      </c>
      <c r="H379" s="281">
        <f t="shared" si="161"/>
        <v>0</v>
      </c>
      <c r="I379" s="281">
        <f>IF(con_EOGJahr=2025,'[2]III_SAV-Details_NB'!AA385,IF(con_EOGJahr=2026,'[2]III_SAV-Details_NB'!AB385,'[2]III_SAV-Details_NB'!AC385))</f>
        <v>0</v>
      </c>
      <c r="J379" s="282"/>
      <c r="K379" s="282"/>
      <c r="L379" s="282"/>
      <c r="M379" s="282"/>
      <c r="N379" s="282"/>
      <c r="O379" s="282"/>
      <c r="P379" s="52">
        <f t="shared" si="162"/>
        <v>0</v>
      </c>
      <c r="Q379" s="60"/>
      <c r="R379" s="53">
        <f t="shared" si="168"/>
        <v>0</v>
      </c>
      <c r="S379" s="59"/>
      <c r="T379" s="61"/>
      <c r="U379" s="342" t="str">
        <f t="shared" si="172"/>
        <v>k.A.</v>
      </c>
      <c r="V379" s="343" t="str">
        <f t="shared" si="169"/>
        <v>k.A.</v>
      </c>
      <c r="W379" s="343" t="str">
        <f>IFERROR(IF(OR($D379="",$E379=0,con_Ende=0),"k.A.",IF(VLOOKUP($D379,rng_ND,5,0)="Nein",VLOOKUP($D379,rng_ND,2,FALSE),MIN(VLOOKUP($D379,rng_ND,2,FALSE),A_Stammdaten!$B$19-D_SAV!$E379+1))),"k.A.")</f>
        <v>k.A.</v>
      </c>
      <c r="X379" s="343" t="str">
        <f t="shared" si="170"/>
        <v>k.A.</v>
      </c>
      <c r="Y379" s="62"/>
      <c r="Z379" s="48">
        <f t="shared" si="171"/>
        <v>0</v>
      </c>
      <c r="AA379" s="457"/>
      <c r="AB379" s="55">
        <f t="shared" si="163"/>
        <v>0</v>
      </c>
      <c r="AC379" s="55">
        <f>IF(A_Stammdaten!$B$25="ja",D_SAV!AA379,D_SAV!AB379)</f>
        <v>0</v>
      </c>
      <c r="AD379" s="478">
        <f>IF(AC379=0,0,IF(U379-(con_EOGJahr-D_SAV!E379)&lt;=0,AC379,AC379/V379))</f>
        <v>0</v>
      </c>
      <c r="AE379" s="478">
        <f>IFERROR(IF(AND(VLOOKUP(D379,rng_ND,5,FALSE)="Ja",D_SAV!T379="degressiv"),D_SAV!AC379*Y379/100,0),0)</f>
        <v>0</v>
      </c>
      <c r="AF379" s="55">
        <f>IFERROR(IF(VLOOKUP(D379,rng_ND,5,FALSE)="Ja",MAX(D_SAV!AD379:AE379),D_SAV!AD379),0)</f>
        <v>0</v>
      </c>
      <c r="AG379" s="55">
        <f t="shared" si="164"/>
        <v>0</v>
      </c>
      <c r="AH379" s="55">
        <f t="shared" si="165"/>
        <v>0</v>
      </c>
      <c r="AI379" s="55">
        <f t="shared" si="166"/>
        <v>0</v>
      </c>
      <c r="AJ379" s="55">
        <f t="shared" si="167"/>
        <v>0</v>
      </c>
      <c r="AK379" s="55">
        <f t="shared" si="158"/>
        <v>0</v>
      </c>
      <c r="AL379" s="55">
        <f t="shared" si="159"/>
        <v>0</v>
      </c>
      <c r="AM379" s="55">
        <f t="shared" si="160"/>
        <v>0</v>
      </c>
    </row>
    <row r="380" spans="1:39" x14ac:dyDescent="0.25">
      <c r="A380" s="47">
        <v>376</v>
      </c>
      <c r="B380" s="358" t="str">
        <f>IF(AND(E380&lt;&gt;0,D380&lt;&gt;0,F380&lt;&gt;0),IF(C380&lt;&gt;0,CONCATENATE(C380,"-AGr",VLOOKUP(D380,Listen!$A$2:$G$45,7,FALSE),"-",E380,"-",F380,),CONCATENATE("AGr",VLOOKUP(D380,Listen!$A$2:$G$45,7,FALSE),"-",E380,"-",F380)),"keine vollständige ID")</f>
        <v>keine vollständige ID</v>
      </c>
      <c r="C380" s="438">
        <f>'[2]III_SAV-Details_NB'!B386</f>
        <v>0</v>
      </c>
      <c r="D380" s="438">
        <f>'[2]III_SAV-Details_NB'!C386</f>
        <v>0</v>
      </c>
      <c r="E380" s="359">
        <f>'[2]III_SAV-Details_NB'!D386</f>
        <v>0</v>
      </c>
      <c r="F380" s="490"/>
      <c r="G380" s="281">
        <f>'[2]III_SAV-Details_NB'!X386</f>
        <v>0</v>
      </c>
      <c r="H380" s="281">
        <f t="shared" si="161"/>
        <v>0</v>
      </c>
      <c r="I380" s="281">
        <f>IF(con_EOGJahr=2025,'[2]III_SAV-Details_NB'!AA386,IF(con_EOGJahr=2026,'[2]III_SAV-Details_NB'!AB386,'[2]III_SAV-Details_NB'!AC386))</f>
        <v>0</v>
      </c>
      <c r="J380" s="282"/>
      <c r="K380" s="282"/>
      <c r="L380" s="282"/>
      <c r="M380" s="282"/>
      <c r="N380" s="282"/>
      <c r="O380" s="282"/>
      <c r="P380" s="52">
        <f t="shared" si="162"/>
        <v>0</v>
      </c>
      <c r="Q380" s="60"/>
      <c r="R380" s="53">
        <f t="shared" si="168"/>
        <v>0</v>
      </c>
      <c r="S380" s="59"/>
      <c r="T380" s="61"/>
      <c r="U380" s="342" t="str">
        <f t="shared" si="172"/>
        <v>k.A.</v>
      </c>
      <c r="V380" s="343" t="str">
        <f t="shared" si="169"/>
        <v>k.A.</v>
      </c>
      <c r="W380" s="343" t="str">
        <f>IFERROR(IF(OR($D380="",$E380=0,con_Ende=0),"k.A.",IF(VLOOKUP($D380,rng_ND,5,0)="Nein",VLOOKUP($D380,rng_ND,2,FALSE),MIN(VLOOKUP($D380,rng_ND,2,FALSE),A_Stammdaten!$B$19-D_SAV!$E380+1))),"k.A.")</f>
        <v>k.A.</v>
      </c>
      <c r="X380" s="343" t="str">
        <f t="shared" si="170"/>
        <v>k.A.</v>
      </c>
      <c r="Y380" s="62"/>
      <c r="Z380" s="48">
        <f t="shared" si="171"/>
        <v>0</v>
      </c>
      <c r="AA380" s="457"/>
      <c r="AB380" s="55">
        <f t="shared" si="163"/>
        <v>0</v>
      </c>
      <c r="AC380" s="55">
        <f>IF(A_Stammdaten!$B$25="ja",D_SAV!AA380,D_SAV!AB380)</f>
        <v>0</v>
      </c>
      <c r="AD380" s="478">
        <f>IF(AC380=0,0,IF(U380-(con_EOGJahr-D_SAV!E380)&lt;=0,AC380,AC380/V380))</f>
        <v>0</v>
      </c>
      <c r="AE380" s="478">
        <f>IFERROR(IF(AND(VLOOKUP(D380,rng_ND,5,FALSE)="Ja",D_SAV!T380="degressiv"),D_SAV!AC380*Y380/100,0),0)</f>
        <v>0</v>
      </c>
      <c r="AF380" s="55">
        <f>IFERROR(IF(VLOOKUP(D380,rng_ND,5,FALSE)="Ja",MAX(D_SAV!AD380:AE380),D_SAV!AD380),0)</f>
        <v>0</v>
      </c>
      <c r="AG380" s="55">
        <f t="shared" si="164"/>
        <v>0</v>
      </c>
      <c r="AH380" s="55">
        <f t="shared" si="165"/>
        <v>0</v>
      </c>
      <c r="AI380" s="55">
        <f t="shared" si="166"/>
        <v>0</v>
      </c>
      <c r="AJ380" s="55">
        <f t="shared" si="167"/>
        <v>0</v>
      </c>
      <c r="AK380" s="55">
        <f t="shared" si="158"/>
        <v>0</v>
      </c>
      <c r="AL380" s="55">
        <f t="shared" si="159"/>
        <v>0</v>
      </c>
      <c r="AM380" s="55">
        <f t="shared" si="160"/>
        <v>0</v>
      </c>
    </row>
    <row r="381" spans="1:39" x14ac:dyDescent="0.25">
      <c r="A381" s="47">
        <v>377</v>
      </c>
      <c r="B381" s="358" t="str">
        <f>IF(AND(E381&lt;&gt;0,D381&lt;&gt;0,F381&lt;&gt;0),IF(C381&lt;&gt;0,CONCATENATE(C381,"-AGr",VLOOKUP(D381,Listen!$A$2:$G$45,7,FALSE),"-",E381,"-",F381,),CONCATENATE("AGr",VLOOKUP(D381,Listen!$A$2:$G$45,7,FALSE),"-",E381,"-",F381)),"keine vollständige ID")</f>
        <v>keine vollständige ID</v>
      </c>
      <c r="C381" s="438">
        <f>'[2]III_SAV-Details_NB'!B387</f>
        <v>0</v>
      </c>
      <c r="D381" s="438">
        <f>'[2]III_SAV-Details_NB'!C387</f>
        <v>0</v>
      </c>
      <c r="E381" s="359">
        <f>'[2]III_SAV-Details_NB'!D387</f>
        <v>0</v>
      </c>
      <c r="F381" s="490"/>
      <c r="G381" s="281">
        <f>'[2]III_SAV-Details_NB'!X387</f>
        <v>0</v>
      </c>
      <c r="H381" s="281">
        <f t="shared" si="161"/>
        <v>0</v>
      </c>
      <c r="I381" s="281">
        <f>IF(con_EOGJahr=2025,'[2]III_SAV-Details_NB'!AA387,IF(con_EOGJahr=2026,'[2]III_SAV-Details_NB'!AB387,'[2]III_SAV-Details_NB'!AC387))</f>
        <v>0</v>
      </c>
      <c r="J381" s="282"/>
      <c r="K381" s="282"/>
      <c r="L381" s="282"/>
      <c r="M381" s="282"/>
      <c r="N381" s="282"/>
      <c r="O381" s="282"/>
      <c r="P381" s="52">
        <f t="shared" si="162"/>
        <v>0</v>
      </c>
      <c r="Q381" s="60"/>
      <c r="R381" s="53">
        <f t="shared" si="168"/>
        <v>0</v>
      </c>
      <c r="S381" s="59"/>
      <c r="T381" s="61"/>
      <c r="U381" s="342" t="str">
        <f t="shared" si="172"/>
        <v>k.A.</v>
      </c>
      <c r="V381" s="343" t="str">
        <f t="shared" si="169"/>
        <v>k.A.</v>
      </c>
      <c r="W381" s="343" t="str">
        <f>IFERROR(IF(OR($D381="",$E381=0,con_Ende=0),"k.A.",IF(VLOOKUP($D381,rng_ND,5,0)="Nein",VLOOKUP($D381,rng_ND,2,FALSE),MIN(VLOOKUP($D381,rng_ND,2,FALSE),A_Stammdaten!$B$19-D_SAV!$E381+1))),"k.A.")</f>
        <v>k.A.</v>
      </c>
      <c r="X381" s="343" t="str">
        <f t="shared" si="170"/>
        <v>k.A.</v>
      </c>
      <c r="Y381" s="62"/>
      <c r="Z381" s="48">
        <f t="shared" si="171"/>
        <v>0</v>
      </c>
      <c r="AA381" s="457"/>
      <c r="AB381" s="55">
        <f t="shared" si="163"/>
        <v>0</v>
      </c>
      <c r="AC381" s="55">
        <f>IF(A_Stammdaten!$B$25="ja",D_SAV!AA381,D_SAV!AB381)</f>
        <v>0</v>
      </c>
      <c r="AD381" s="478">
        <f>IF(AC381=0,0,IF(U381-(con_EOGJahr-D_SAV!E381)&lt;=0,AC381,AC381/V381))</f>
        <v>0</v>
      </c>
      <c r="AE381" s="478">
        <f>IFERROR(IF(AND(VLOOKUP(D381,rng_ND,5,FALSE)="Ja",D_SAV!T381="degressiv"),D_SAV!AC381*Y381/100,0),0)</f>
        <v>0</v>
      </c>
      <c r="AF381" s="55">
        <f>IFERROR(IF(VLOOKUP(D381,rng_ND,5,FALSE)="Ja",MAX(D_SAV!AD381:AE381),D_SAV!AD381),0)</f>
        <v>0</v>
      </c>
      <c r="AG381" s="55">
        <f t="shared" si="164"/>
        <v>0</v>
      </c>
      <c r="AH381" s="55">
        <f t="shared" si="165"/>
        <v>0</v>
      </c>
      <c r="AI381" s="55">
        <f t="shared" si="166"/>
        <v>0</v>
      </c>
      <c r="AJ381" s="55">
        <f t="shared" si="167"/>
        <v>0</v>
      </c>
      <c r="AK381" s="55">
        <f t="shared" si="158"/>
        <v>0</v>
      </c>
      <c r="AL381" s="55">
        <f t="shared" si="159"/>
        <v>0</v>
      </c>
      <c r="AM381" s="55">
        <f t="shared" si="160"/>
        <v>0</v>
      </c>
    </row>
    <row r="382" spans="1:39" x14ac:dyDescent="0.25">
      <c r="A382" s="47">
        <v>378</v>
      </c>
      <c r="B382" s="358" t="str">
        <f>IF(AND(E382&lt;&gt;0,D382&lt;&gt;0,F382&lt;&gt;0),IF(C382&lt;&gt;0,CONCATENATE(C382,"-AGr",VLOOKUP(D382,Listen!$A$2:$G$45,7,FALSE),"-",E382,"-",F382,),CONCATENATE("AGr",VLOOKUP(D382,Listen!$A$2:$G$45,7,FALSE),"-",E382,"-",F382)),"keine vollständige ID")</f>
        <v>keine vollständige ID</v>
      </c>
      <c r="C382" s="438">
        <f>'[2]III_SAV-Details_NB'!B388</f>
        <v>0</v>
      </c>
      <c r="D382" s="438">
        <f>'[2]III_SAV-Details_NB'!C388</f>
        <v>0</v>
      </c>
      <c r="E382" s="359">
        <f>'[2]III_SAV-Details_NB'!D388</f>
        <v>0</v>
      </c>
      <c r="F382" s="490"/>
      <c r="G382" s="281">
        <f>'[2]III_SAV-Details_NB'!X388</f>
        <v>0</v>
      </c>
      <c r="H382" s="281">
        <f t="shared" si="161"/>
        <v>0</v>
      </c>
      <c r="I382" s="281">
        <f>IF(con_EOGJahr=2025,'[2]III_SAV-Details_NB'!AA388,IF(con_EOGJahr=2026,'[2]III_SAV-Details_NB'!AB388,'[2]III_SAV-Details_NB'!AC388))</f>
        <v>0</v>
      </c>
      <c r="J382" s="282"/>
      <c r="K382" s="282"/>
      <c r="L382" s="282"/>
      <c r="M382" s="282"/>
      <c r="N382" s="282"/>
      <c r="O382" s="282"/>
      <c r="P382" s="52">
        <f t="shared" si="162"/>
        <v>0</v>
      </c>
      <c r="Q382" s="60"/>
      <c r="R382" s="53">
        <f t="shared" si="168"/>
        <v>0</v>
      </c>
      <c r="S382" s="59"/>
      <c r="T382" s="61"/>
      <c r="U382" s="342" t="str">
        <f t="shared" si="172"/>
        <v>k.A.</v>
      </c>
      <c r="V382" s="343" t="str">
        <f t="shared" si="169"/>
        <v>k.A.</v>
      </c>
      <c r="W382" s="343" t="str">
        <f>IFERROR(IF(OR($D382="",$E382=0,con_Ende=0),"k.A.",IF(VLOOKUP($D382,rng_ND,5,0)="Nein",VLOOKUP($D382,rng_ND,2,FALSE),MIN(VLOOKUP($D382,rng_ND,2,FALSE),A_Stammdaten!$B$19-D_SAV!$E382+1))),"k.A.")</f>
        <v>k.A.</v>
      </c>
      <c r="X382" s="343" t="str">
        <f t="shared" si="170"/>
        <v>k.A.</v>
      </c>
      <c r="Y382" s="62"/>
      <c r="Z382" s="48">
        <f t="shared" si="171"/>
        <v>0</v>
      </c>
      <c r="AA382" s="457"/>
      <c r="AB382" s="55">
        <f t="shared" si="163"/>
        <v>0</v>
      </c>
      <c r="AC382" s="55">
        <f>IF(A_Stammdaten!$B$25="ja",D_SAV!AA382,D_SAV!AB382)</f>
        <v>0</v>
      </c>
      <c r="AD382" s="478">
        <f>IF(AC382=0,0,IF(U382-(con_EOGJahr-D_SAV!E382)&lt;=0,AC382,AC382/V382))</f>
        <v>0</v>
      </c>
      <c r="AE382" s="478">
        <f>IFERROR(IF(AND(VLOOKUP(D382,rng_ND,5,FALSE)="Ja",D_SAV!T382="degressiv"),D_SAV!AC382*Y382/100,0),0)</f>
        <v>0</v>
      </c>
      <c r="AF382" s="55">
        <f>IFERROR(IF(VLOOKUP(D382,rng_ND,5,FALSE)="Ja",MAX(D_SAV!AD382:AE382),D_SAV!AD382),0)</f>
        <v>0</v>
      </c>
      <c r="AG382" s="55">
        <f t="shared" si="164"/>
        <v>0</v>
      </c>
      <c r="AH382" s="55">
        <f t="shared" si="165"/>
        <v>0</v>
      </c>
      <c r="AI382" s="55">
        <f t="shared" si="166"/>
        <v>0</v>
      </c>
      <c r="AJ382" s="55">
        <f t="shared" si="167"/>
        <v>0</v>
      </c>
      <c r="AK382" s="55">
        <f t="shared" si="158"/>
        <v>0</v>
      </c>
      <c r="AL382" s="55">
        <f t="shared" si="159"/>
        <v>0</v>
      </c>
      <c r="AM382" s="55">
        <f t="shared" si="160"/>
        <v>0</v>
      </c>
    </row>
    <row r="383" spans="1:39" x14ac:dyDescent="0.25">
      <c r="A383" s="47">
        <v>379</v>
      </c>
      <c r="B383" s="358" t="str">
        <f>IF(AND(E383&lt;&gt;0,D383&lt;&gt;0,F383&lt;&gt;0),IF(C383&lt;&gt;0,CONCATENATE(C383,"-AGr",VLOOKUP(D383,Listen!$A$2:$G$45,7,FALSE),"-",E383,"-",F383,),CONCATENATE("AGr",VLOOKUP(D383,Listen!$A$2:$G$45,7,FALSE),"-",E383,"-",F383)),"keine vollständige ID")</f>
        <v>keine vollständige ID</v>
      </c>
      <c r="C383" s="438">
        <f>'[2]III_SAV-Details_NB'!B389</f>
        <v>0</v>
      </c>
      <c r="D383" s="438">
        <f>'[2]III_SAV-Details_NB'!C389</f>
        <v>0</v>
      </c>
      <c r="E383" s="359">
        <f>'[2]III_SAV-Details_NB'!D389</f>
        <v>0</v>
      </c>
      <c r="F383" s="490"/>
      <c r="G383" s="281">
        <f>'[2]III_SAV-Details_NB'!X389</f>
        <v>0</v>
      </c>
      <c r="H383" s="281">
        <f t="shared" si="161"/>
        <v>0</v>
      </c>
      <c r="I383" s="281">
        <f>IF(con_EOGJahr=2025,'[2]III_SAV-Details_NB'!AA389,IF(con_EOGJahr=2026,'[2]III_SAV-Details_NB'!AB389,'[2]III_SAV-Details_NB'!AC389))</f>
        <v>0</v>
      </c>
      <c r="J383" s="282"/>
      <c r="K383" s="282"/>
      <c r="L383" s="282"/>
      <c r="M383" s="282"/>
      <c r="N383" s="282"/>
      <c r="O383" s="282"/>
      <c r="P383" s="52">
        <f t="shared" si="162"/>
        <v>0</v>
      </c>
      <c r="Q383" s="60"/>
      <c r="R383" s="53">
        <f t="shared" si="168"/>
        <v>0</v>
      </c>
      <c r="S383" s="59"/>
      <c r="T383" s="61"/>
      <c r="U383" s="342" t="str">
        <f t="shared" si="172"/>
        <v>k.A.</v>
      </c>
      <c r="V383" s="343" t="str">
        <f t="shared" si="169"/>
        <v>k.A.</v>
      </c>
      <c r="W383" s="343" t="str">
        <f>IFERROR(IF(OR($D383="",$E383=0,con_Ende=0),"k.A.",IF(VLOOKUP($D383,rng_ND,5,0)="Nein",VLOOKUP($D383,rng_ND,2,FALSE),MIN(VLOOKUP($D383,rng_ND,2,FALSE),A_Stammdaten!$B$19-D_SAV!$E383+1))),"k.A.")</f>
        <v>k.A.</v>
      </c>
      <c r="X383" s="343" t="str">
        <f t="shared" si="170"/>
        <v>k.A.</v>
      </c>
      <c r="Y383" s="62"/>
      <c r="Z383" s="48">
        <f t="shared" si="171"/>
        <v>0</v>
      </c>
      <c r="AA383" s="457"/>
      <c r="AB383" s="55">
        <f t="shared" si="163"/>
        <v>0</v>
      </c>
      <c r="AC383" s="55">
        <f>IF(A_Stammdaten!$B$25="ja",D_SAV!AA383,D_SAV!AB383)</f>
        <v>0</v>
      </c>
      <c r="AD383" s="478">
        <f>IF(AC383=0,0,IF(U383-(con_EOGJahr-D_SAV!E383)&lt;=0,AC383,AC383/V383))</f>
        <v>0</v>
      </c>
      <c r="AE383" s="478">
        <f>IFERROR(IF(AND(VLOOKUP(D383,rng_ND,5,FALSE)="Ja",D_SAV!T383="degressiv"),D_SAV!AC383*Y383/100,0),0)</f>
        <v>0</v>
      </c>
      <c r="AF383" s="55">
        <f>IFERROR(IF(VLOOKUP(D383,rng_ND,5,FALSE)="Ja",MAX(D_SAV!AD383:AE383),D_SAV!AD383),0)</f>
        <v>0</v>
      </c>
      <c r="AG383" s="55">
        <f t="shared" si="164"/>
        <v>0</v>
      </c>
      <c r="AH383" s="55">
        <f t="shared" si="165"/>
        <v>0</v>
      </c>
      <c r="AI383" s="55">
        <f t="shared" si="166"/>
        <v>0</v>
      </c>
      <c r="AJ383" s="55">
        <f t="shared" si="167"/>
        <v>0</v>
      </c>
      <c r="AK383" s="55">
        <f t="shared" si="158"/>
        <v>0</v>
      </c>
      <c r="AL383" s="55">
        <f t="shared" si="159"/>
        <v>0</v>
      </c>
      <c r="AM383" s="55">
        <f t="shared" si="160"/>
        <v>0</v>
      </c>
    </row>
    <row r="384" spans="1:39" x14ac:dyDescent="0.25">
      <c r="A384" s="47">
        <v>380</v>
      </c>
      <c r="B384" s="358" t="str">
        <f>IF(AND(E384&lt;&gt;0,D384&lt;&gt;0,F384&lt;&gt;0),IF(C384&lt;&gt;0,CONCATENATE(C384,"-AGr",VLOOKUP(D384,Listen!$A$2:$G$45,7,FALSE),"-",E384,"-",F384,),CONCATENATE("AGr",VLOOKUP(D384,Listen!$A$2:$G$45,7,FALSE),"-",E384,"-",F384)),"keine vollständige ID")</f>
        <v>keine vollständige ID</v>
      </c>
      <c r="C384" s="438">
        <f>'[2]III_SAV-Details_NB'!B390</f>
        <v>0</v>
      </c>
      <c r="D384" s="438">
        <f>'[2]III_SAV-Details_NB'!C390</f>
        <v>0</v>
      </c>
      <c r="E384" s="359">
        <f>'[2]III_SAV-Details_NB'!D390</f>
        <v>0</v>
      </c>
      <c r="F384" s="490"/>
      <c r="G384" s="281">
        <f>'[2]III_SAV-Details_NB'!X390</f>
        <v>0</v>
      </c>
      <c r="H384" s="281">
        <f t="shared" si="161"/>
        <v>0</v>
      </c>
      <c r="I384" s="281">
        <f>IF(con_EOGJahr=2025,'[2]III_SAV-Details_NB'!AA390,IF(con_EOGJahr=2026,'[2]III_SAV-Details_NB'!AB390,'[2]III_SAV-Details_NB'!AC390))</f>
        <v>0</v>
      </c>
      <c r="J384" s="282"/>
      <c r="K384" s="282"/>
      <c r="L384" s="282"/>
      <c r="M384" s="282"/>
      <c r="N384" s="282"/>
      <c r="O384" s="282"/>
      <c r="P384" s="52">
        <f t="shared" si="162"/>
        <v>0</v>
      </c>
      <c r="Q384" s="60"/>
      <c r="R384" s="53">
        <f t="shared" si="168"/>
        <v>0</v>
      </c>
      <c r="S384" s="59"/>
      <c r="T384" s="61"/>
      <c r="U384" s="342" t="str">
        <f t="shared" si="172"/>
        <v>k.A.</v>
      </c>
      <c r="V384" s="343" t="str">
        <f t="shared" si="169"/>
        <v>k.A.</v>
      </c>
      <c r="W384" s="343" t="str">
        <f>IFERROR(IF(OR($D384="",$E384=0,con_Ende=0),"k.A.",IF(VLOOKUP($D384,rng_ND,5,0)="Nein",VLOOKUP($D384,rng_ND,2,FALSE),MIN(VLOOKUP($D384,rng_ND,2,FALSE),A_Stammdaten!$B$19-D_SAV!$E384+1))),"k.A.")</f>
        <v>k.A.</v>
      </c>
      <c r="X384" s="343" t="str">
        <f t="shared" si="170"/>
        <v>k.A.</v>
      </c>
      <c r="Y384" s="62"/>
      <c r="Z384" s="48">
        <f t="shared" si="171"/>
        <v>0</v>
      </c>
      <c r="AA384" s="457"/>
      <c r="AB384" s="55">
        <f t="shared" si="163"/>
        <v>0</v>
      </c>
      <c r="AC384" s="55">
        <f>IF(A_Stammdaten!$B$25="ja",D_SAV!AA384,D_SAV!AB384)</f>
        <v>0</v>
      </c>
      <c r="AD384" s="478">
        <f>IF(AC384=0,0,IF(U384-(con_EOGJahr-D_SAV!E384)&lt;=0,AC384,AC384/V384))</f>
        <v>0</v>
      </c>
      <c r="AE384" s="478">
        <f>IFERROR(IF(AND(VLOOKUP(D384,rng_ND,5,FALSE)="Ja",D_SAV!T384="degressiv"),D_SAV!AC384*Y384/100,0),0)</f>
        <v>0</v>
      </c>
      <c r="AF384" s="55">
        <f>IFERROR(IF(VLOOKUP(D384,rng_ND,5,FALSE)="Ja",MAX(D_SAV!AD384:AE384),D_SAV!AD384),0)</f>
        <v>0</v>
      </c>
      <c r="AG384" s="55">
        <f t="shared" si="164"/>
        <v>0</v>
      </c>
      <c r="AH384" s="55">
        <f t="shared" si="165"/>
        <v>0</v>
      </c>
      <c r="AI384" s="55">
        <f t="shared" si="166"/>
        <v>0</v>
      </c>
      <c r="AJ384" s="55">
        <f t="shared" si="167"/>
        <v>0</v>
      </c>
      <c r="AK384" s="55">
        <f t="shared" si="158"/>
        <v>0</v>
      </c>
      <c r="AL384" s="55">
        <f t="shared" si="159"/>
        <v>0</v>
      </c>
      <c r="AM384" s="55">
        <f t="shared" si="160"/>
        <v>0</v>
      </c>
    </row>
    <row r="385" spans="1:39" x14ac:dyDescent="0.25">
      <c r="A385" s="47">
        <v>381</v>
      </c>
      <c r="B385" s="358" t="str">
        <f>IF(AND(E385&lt;&gt;0,D385&lt;&gt;0,F385&lt;&gt;0),IF(C385&lt;&gt;0,CONCATENATE(C385,"-AGr",VLOOKUP(D385,Listen!$A$2:$G$45,7,FALSE),"-",E385,"-",F385,),CONCATENATE("AGr",VLOOKUP(D385,Listen!$A$2:$G$45,7,FALSE),"-",E385,"-",F385)),"keine vollständige ID")</f>
        <v>keine vollständige ID</v>
      </c>
      <c r="C385" s="438">
        <f>'[2]III_SAV-Details_NB'!B391</f>
        <v>0</v>
      </c>
      <c r="D385" s="438">
        <f>'[2]III_SAV-Details_NB'!C391</f>
        <v>0</v>
      </c>
      <c r="E385" s="359">
        <f>'[2]III_SAV-Details_NB'!D391</f>
        <v>0</v>
      </c>
      <c r="F385" s="490"/>
      <c r="G385" s="281">
        <f>'[2]III_SAV-Details_NB'!X391</f>
        <v>0</v>
      </c>
      <c r="H385" s="281">
        <f t="shared" si="161"/>
        <v>0</v>
      </c>
      <c r="I385" s="281">
        <f>IF(con_EOGJahr=2025,'[2]III_SAV-Details_NB'!AA391,IF(con_EOGJahr=2026,'[2]III_SAV-Details_NB'!AB391,'[2]III_SAV-Details_NB'!AC391))</f>
        <v>0</v>
      </c>
      <c r="J385" s="282"/>
      <c r="K385" s="282"/>
      <c r="L385" s="282"/>
      <c r="M385" s="282"/>
      <c r="N385" s="282"/>
      <c r="O385" s="282"/>
      <c r="P385" s="52">
        <f t="shared" si="162"/>
        <v>0</v>
      </c>
      <c r="Q385" s="60"/>
      <c r="R385" s="53">
        <f t="shared" si="168"/>
        <v>0</v>
      </c>
      <c r="S385" s="59"/>
      <c r="T385" s="61"/>
      <c r="U385" s="342" t="str">
        <f t="shared" si="172"/>
        <v>k.A.</v>
      </c>
      <c r="V385" s="343" t="str">
        <f t="shared" si="169"/>
        <v>k.A.</v>
      </c>
      <c r="W385" s="343" t="str">
        <f>IFERROR(IF(OR($D385="",$E385=0,con_Ende=0),"k.A.",IF(VLOOKUP($D385,rng_ND,5,0)="Nein",VLOOKUP($D385,rng_ND,2,FALSE),MIN(VLOOKUP($D385,rng_ND,2,FALSE),A_Stammdaten!$B$19-D_SAV!$E385+1))),"k.A.")</f>
        <v>k.A.</v>
      </c>
      <c r="X385" s="343" t="str">
        <f t="shared" si="170"/>
        <v>k.A.</v>
      </c>
      <c r="Y385" s="62"/>
      <c r="Z385" s="48">
        <f t="shared" si="171"/>
        <v>0</v>
      </c>
      <c r="AA385" s="457"/>
      <c r="AB385" s="55">
        <f t="shared" si="163"/>
        <v>0</v>
      </c>
      <c r="AC385" s="55">
        <f>IF(A_Stammdaten!$B$25="ja",D_SAV!AA385,D_SAV!AB385)</f>
        <v>0</v>
      </c>
      <c r="AD385" s="478">
        <f>IF(AC385=0,0,IF(U385-(con_EOGJahr-D_SAV!E385)&lt;=0,AC385,AC385/V385))</f>
        <v>0</v>
      </c>
      <c r="AE385" s="478">
        <f>IFERROR(IF(AND(VLOOKUP(D385,rng_ND,5,FALSE)="Ja",D_SAV!T385="degressiv"),D_SAV!AC385*Y385/100,0),0)</f>
        <v>0</v>
      </c>
      <c r="AF385" s="55">
        <f>IFERROR(IF(VLOOKUP(D385,rng_ND,5,FALSE)="Ja",MAX(D_SAV!AD385:AE385),D_SAV!AD385),0)</f>
        <v>0</v>
      </c>
      <c r="AG385" s="55">
        <f t="shared" si="164"/>
        <v>0</v>
      </c>
      <c r="AH385" s="55">
        <f t="shared" si="165"/>
        <v>0</v>
      </c>
      <c r="AI385" s="55">
        <f t="shared" si="166"/>
        <v>0</v>
      </c>
      <c r="AJ385" s="55">
        <f t="shared" si="167"/>
        <v>0</v>
      </c>
      <c r="AK385" s="55">
        <f t="shared" si="158"/>
        <v>0</v>
      </c>
      <c r="AL385" s="55">
        <f t="shared" si="159"/>
        <v>0</v>
      </c>
      <c r="AM385" s="55">
        <f t="shared" si="160"/>
        <v>0</v>
      </c>
    </row>
    <row r="386" spans="1:39" x14ac:dyDescent="0.25">
      <c r="A386" s="47">
        <v>382</v>
      </c>
      <c r="B386" s="358" t="str">
        <f>IF(AND(E386&lt;&gt;0,D386&lt;&gt;0,F386&lt;&gt;0),IF(C386&lt;&gt;0,CONCATENATE(C386,"-AGr",VLOOKUP(D386,Listen!$A$2:$G$45,7,FALSE),"-",E386,"-",F386,),CONCATENATE("AGr",VLOOKUP(D386,Listen!$A$2:$G$45,7,FALSE),"-",E386,"-",F386)),"keine vollständige ID")</f>
        <v>keine vollständige ID</v>
      </c>
      <c r="C386" s="438">
        <f>'[2]III_SAV-Details_NB'!B392</f>
        <v>0</v>
      </c>
      <c r="D386" s="438">
        <f>'[2]III_SAV-Details_NB'!C392</f>
        <v>0</v>
      </c>
      <c r="E386" s="359">
        <f>'[2]III_SAV-Details_NB'!D392</f>
        <v>0</v>
      </c>
      <c r="F386" s="490"/>
      <c r="G386" s="281">
        <f>'[2]III_SAV-Details_NB'!X392</f>
        <v>0</v>
      </c>
      <c r="H386" s="281">
        <f t="shared" si="161"/>
        <v>0</v>
      </c>
      <c r="I386" s="281">
        <f>IF(con_EOGJahr=2025,'[2]III_SAV-Details_NB'!AA392,IF(con_EOGJahr=2026,'[2]III_SAV-Details_NB'!AB392,'[2]III_SAV-Details_NB'!AC392))</f>
        <v>0</v>
      </c>
      <c r="J386" s="282"/>
      <c r="K386" s="282"/>
      <c r="L386" s="282"/>
      <c r="M386" s="282"/>
      <c r="N386" s="282"/>
      <c r="O386" s="282"/>
      <c r="P386" s="52">
        <f t="shared" si="162"/>
        <v>0</v>
      </c>
      <c r="Q386" s="60"/>
      <c r="R386" s="53">
        <f t="shared" si="168"/>
        <v>0</v>
      </c>
      <c r="S386" s="59"/>
      <c r="T386" s="61"/>
      <c r="U386" s="342" t="str">
        <f t="shared" si="172"/>
        <v>k.A.</v>
      </c>
      <c r="V386" s="343" t="str">
        <f t="shared" si="169"/>
        <v>k.A.</v>
      </c>
      <c r="W386" s="343" t="str">
        <f>IFERROR(IF(OR($D386="",$E386=0,con_Ende=0),"k.A.",IF(VLOOKUP($D386,rng_ND,5,0)="Nein",VLOOKUP($D386,rng_ND,2,FALSE),MIN(VLOOKUP($D386,rng_ND,2,FALSE),A_Stammdaten!$B$19-D_SAV!$E386+1))),"k.A.")</f>
        <v>k.A.</v>
      </c>
      <c r="X386" s="343" t="str">
        <f t="shared" si="170"/>
        <v>k.A.</v>
      </c>
      <c r="Y386" s="62"/>
      <c r="Z386" s="48">
        <f t="shared" si="171"/>
        <v>0</v>
      </c>
      <c r="AA386" s="457"/>
      <c r="AB386" s="55">
        <f t="shared" si="163"/>
        <v>0</v>
      </c>
      <c r="AC386" s="55">
        <f>IF(A_Stammdaten!$B$25="ja",D_SAV!AA386,D_SAV!AB386)</f>
        <v>0</v>
      </c>
      <c r="AD386" s="478">
        <f>IF(AC386=0,0,IF(U386-(con_EOGJahr-D_SAV!E386)&lt;=0,AC386,AC386/V386))</f>
        <v>0</v>
      </c>
      <c r="AE386" s="478">
        <f>IFERROR(IF(AND(VLOOKUP(D386,rng_ND,5,FALSE)="Ja",D_SAV!T386="degressiv"),D_SAV!AC386*Y386/100,0),0)</f>
        <v>0</v>
      </c>
      <c r="AF386" s="55">
        <f>IFERROR(IF(VLOOKUP(D386,rng_ND,5,FALSE)="Ja",MAX(D_SAV!AD386:AE386),D_SAV!AD386),0)</f>
        <v>0</v>
      </c>
      <c r="AG386" s="55">
        <f t="shared" si="164"/>
        <v>0</v>
      </c>
      <c r="AH386" s="55">
        <f t="shared" si="165"/>
        <v>0</v>
      </c>
      <c r="AI386" s="55">
        <f t="shared" si="166"/>
        <v>0</v>
      </c>
      <c r="AJ386" s="55">
        <f t="shared" si="167"/>
        <v>0</v>
      </c>
      <c r="AK386" s="55">
        <f t="shared" si="158"/>
        <v>0</v>
      </c>
      <c r="AL386" s="55">
        <f t="shared" si="159"/>
        <v>0</v>
      </c>
      <c r="AM386" s="55">
        <f t="shared" si="160"/>
        <v>0</v>
      </c>
    </row>
    <row r="387" spans="1:39" x14ac:dyDescent="0.25">
      <c r="A387" s="47">
        <v>383</v>
      </c>
      <c r="B387" s="358" t="str">
        <f>IF(AND(E387&lt;&gt;0,D387&lt;&gt;0,F387&lt;&gt;0),IF(C387&lt;&gt;0,CONCATENATE(C387,"-AGr",VLOOKUP(D387,Listen!$A$2:$G$45,7,FALSE),"-",E387,"-",F387,),CONCATENATE("AGr",VLOOKUP(D387,Listen!$A$2:$G$45,7,FALSE),"-",E387,"-",F387)),"keine vollständige ID")</f>
        <v>keine vollständige ID</v>
      </c>
      <c r="C387" s="438">
        <f>'[2]III_SAV-Details_NB'!B393</f>
        <v>0</v>
      </c>
      <c r="D387" s="438">
        <f>'[2]III_SAV-Details_NB'!C393</f>
        <v>0</v>
      </c>
      <c r="E387" s="359">
        <f>'[2]III_SAV-Details_NB'!D393</f>
        <v>0</v>
      </c>
      <c r="F387" s="490"/>
      <c r="G387" s="281">
        <f>'[2]III_SAV-Details_NB'!X393</f>
        <v>0</v>
      </c>
      <c r="H387" s="281">
        <f t="shared" si="161"/>
        <v>0</v>
      </c>
      <c r="I387" s="281">
        <f>IF(con_EOGJahr=2025,'[2]III_SAV-Details_NB'!AA393,IF(con_EOGJahr=2026,'[2]III_SAV-Details_NB'!AB393,'[2]III_SAV-Details_NB'!AC393))</f>
        <v>0</v>
      </c>
      <c r="J387" s="282"/>
      <c r="K387" s="282"/>
      <c r="L387" s="282"/>
      <c r="M387" s="282"/>
      <c r="N387" s="282"/>
      <c r="O387" s="282"/>
      <c r="P387" s="52">
        <f t="shared" si="162"/>
        <v>0</v>
      </c>
      <c r="Q387" s="60"/>
      <c r="R387" s="53">
        <f t="shared" si="168"/>
        <v>0</v>
      </c>
      <c r="S387" s="59"/>
      <c r="T387" s="61"/>
      <c r="U387" s="342" t="str">
        <f t="shared" si="172"/>
        <v>k.A.</v>
      </c>
      <c r="V387" s="343" t="str">
        <f t="shared" si="169"/>
        <v>k.A.</v>
      </c>
      <c r="W387" s="343" t="str">
        <f>IFERROR(IF(OR($D387="",$E387=0,con_Ende=0),"k.A.",IF(VLOOKUP($D387,rng_ND,5,0)="Nein",VLOOKUP($D387,rng_ND,2,FALSE),MIN(VLOOKUP($D387,rng_ND,2,FALSE),A_Stammdaten!$B$19-D_SAV!$E387+1))),"k.A.")</f>
        <v>k.A.</v>
      </c>
      <c r="X387" s="343" t="str">
        <f t="shared" si="170"/>
        <v>k.A.</v>
      </c>
      <c r="Y387" s="62"/>
      <c r="Z387" s="48">
        <f t="shared" si="171"/>
        <v>0</v>
      </c>
      <c r="AA387" s="457"/>
      <c r="AB387" s="55">
        <f t="shared" si="163"/>
        <v>0</v>
      </c>
      <c r="AC387" s="55">
        <f>IF(A_Stammdaten!$B$25="ja",D_SAV!AA387,D_SAV!AB387)</f>
        <v>0</v>
      </c>
      <c r="AD387" s="478">
        <f>IF(AC387=0,0,IF(U387-(con_EOGJahr-D_SAV!E387)&lt;=0,AC387,AC387/V387))</f>
        <v>0</v>
      </c>
      <c r="AE387" s="478">
        <f>IFERROR(IF(AND(VLOOKUP(D387,rng_ND,5,FALSE)="Ja",D_SAV!T387="degressiv"),D_SAV!AC387*Y387/100,0),0)</f>
        <v>0</v>
      </c>
      <c r="AF387" s="55">
        <f>IFERROR(IF(VLOOKUP(D387,rng_ND,5,FALSE)="Ja",MAX(D_SAV!AD387:AE387),D_SAV!AD387),0)</f>
        <v>0</v>
      </c>
      <c r="AG387" s="55">
        <f t="shared" si="164"/>
        <v>0</v>
      </c>
      <c r="AH387" s="55">
        <f t="shared" si="165"/>
        <v>0</v>
      </c>
      <c r="AI387" s="55">
        <f t="shared" si="166"/>
        <v>0</v>
      </c>
      <c r="AJ387" s="55">
        <f t="shared" si="167"/>
        <v>0</v>
      </c>
      <c r="AK387" s="55">
        <f t="shared" si="158"/>
        <v>0</v>
      </c>
      <c r="AL387" s="55">
        <f t="shared" si="159"/>
        <v>0</v>
      </c>
      <c r="AM387" s="55">
        <f t="shared" si="160"/>
        <v>0</v>
      </c>
    </row>
    <row r="388" spans="1:39" x14ac:dyDescent="0.25">
      <c r="A388" s="47">
        <v>384</v>
      </c>
      <c r="B388" s="358" t="str">
        <f>IF(AND(E388&lt;&gt;0,D388&lt;&gt;0,F388&lt;&gt;0),IF(C388&lt;&gt;0,CONCATENATE(C388,"-AGr",VLOOKUP(D388,Listen!$A$2:$G$45,7,FALSE),"-",E388,"-",F388,),CONCATENATE("AGr",VLOOKUP(D388,Listen!$A$2:$G$45,7,FALSE),"-",E388,"-",F388)),"keine vollständige ID")</f>
        <v>keine vollständige ID</v>
      </c>
      <c r="C388" s="438">
        <f>'[2]III_SAV-Details_NB'!B394</f>
        <v>0</v>
      </c>
      <c r="D388" s="438">
        <f>'[2]III_SAV-Details_NB'!C394</f>
        <v>0</v>
      </c>
      <c r="E388" s="359">
        <f>'[2]III_SAV-Details_NB'!D394</f>
        <v>0</v>
      </c>
      <c r="F388" s="490"/>
      <c r="G388" s="281">
        <f>'[2]III_SAV-Details_NB'!X394</f>
        <v>0</v>
      </c>
      <c r="H388" s="281">
        <f t="shared" si="161"/>
        <v>0</v>
      </c>
      <c r="I388" s="281">
        <f>IF(con_EOGJahr=2025,'[2]III_SAV-Details_NB'!AA394,IF(con_EOGJahr=2026,'[2]III_SAV-Details_NB'!AB394,'[2]III_SAV-Details_NB'!AC394))</f>
        <v>0</v>
      </c>
      <c r="J388" s="282"/>
      <c r="K388" s="282"/>
      <c r="L388" s="282"/>
      <c r="M388" s="282"/>
      <c r="N388" s="282"/>
      <c r="O388" s="282"/>
      <c r="P388" s="52">
        <f t="shared" si="162"/>
        <v>0</v>
      </c>
      <c r="Q388" s="60"/>
      <c r="R388" s="53">
        <f t="shared" si="168"/>
        <v>0</v>
      </c>
      <c r="S388" s="59"/>
      <c r="T388" s="61"/>
      <c r="U388" s="342" t="str">
        <f t="shared" si="172"/>
        <v>k.A.</v>
      </c>
      <c r="V388" s="343" t="str">
        <f t="shared" si="169"/>
        <v>k.A.</v>
      </c>
      <c r="W388" s="343" t="str">
        <f>IFERROR(IF(OR($D388="",$E388=0,con_Ende=0),"k.A.",IF(VLOOKUP($D388,rng_ND,5,0)="Nein",VLOOKUP($D388,rng_ND,2,FALSE),MIN(VLOOKUP($D388,rng_ND,2,FALSE),A_Stammdaten!$B$19-D_SAV!$E388+1))),"k.A.")</f>
        <v>k.A.</v>
      </c>
      <c r="X388" s="343" t="str">
        <f t="shared" si="170"/>
        <v>k.A.</v>
      </c>
      <c r="Y388" s="62"/>
      <c r="Z388" s="48">
        <f t="shared" si="171"/>
        <v>0</v>
      </c>
      <c r="AA388" s="457"/>
      <c r="AB388" s="55">
        <f t="shared" si="163"/>
        <v>0</v>
      </c>
      <c r="AC388" s="55">
        <f>IF(A_Stammdaten!$B$25="ja",D_SAV!AA388,D_SAV!AB388)</f>
        <v>0</v>
      </c>
      <c r="AD388" s="478">
        <f>IF(AC388=0,0,IF(U388-(con_EOGJahr-D_SAV!E388)&lt;=0,AC388,AC388/V388))</f>
        <v>0</v>
      </c>
      <c r="AE388" s="478">
        <f>IFERROR(IF(AND(VLOOKUP(D388,rng_ND,5,FALSE)="Ja",D_SAV!T388="degressiv"),D_SAV!AC388*Y388/100,0),0)</f>
        <v>0</v>
      </c>
      <c r="AF388" s="55">
        <f>IFERROR(IF(VLOOKUP(D388,rng_ND,5,FALSE)="Ja",MAX(D_SAV!AD388:AE388),D_SAV!AD388),0)</f>
        <v>0</v>
      </c>
      <c r="AG388" s="55">
        <f t="shared" si="164"/>
        <v>0</v>
      </c>
      <c r="AH388" s="55">
        <f t="shared" si="165"/>
        <v>0</v>
      </c>
      <c r="AI388" s="55">
        <f t="shared" si="166"/>
        <v>0</v>
      </c>
      <c r="AJ388" s="55">
        <f t="shared" si="167"/>
        <v>0</v>
      </c>
      <c r="AK388" s="55">
        <f t="shared" si="158"/>
        <v>0</v>
      </c>
      <c r="AL388" s="55">
        <f t="shared" si="159"/>
        <v>0</v>
      </c>
      <c r="AM388" s="55">
        <f t="shared" si="160"/>
        <v>0</v>
      </c>
    </row>
    <row r="389" spans="1:39" x14ac:dyDescent="0.25">
      <c r="A389" s="47">
        <v>385</v>
      </c>
      <c r="B389" s="358" t="str">
        <f>IF(AND(E389&lt;&gt;0,D389&lt;&gt;0,F389&lt;&gt;0),IF(C389&lt;&gt;0,CONCATENATE(C389,"-AGr",VLOOKUP(D389,Listen!$A$2:$G$45,7,FALSE),"-",E389,"-",F389,),CONCATENATE("AGr",VLOOKUP(D389,Listen!$A$2:$G$45,7,FALSE),"-",E389,"-",F389)),"keine vollständige ID")</f>
        <v>keine vollständige ID</v>
      </c>
      <c r="C389" s="438">
        <f>'[2]III_SAV-Details_NB'!B395</f>
        <v>0</v>
      </c>
      <c r="D389" s="438">
        <f>'[2]III_SAV-Details_NB'!C395</f>
        <v>0</v>
      </c>
      <c r="E389" s="359">
        <f>'[2]III_SAV-Details_NB'!D395</f>
        <v>0</v>
      </c>
      <c r="F389" s="490"/>
      <c r="G389" s="281">
        <f>'[2]III_SAV-Details_NB'!X395</f>
        <v>0</v>
      </c>
      <c r="H389" s="281">
        <f t="shared" si="161"/>
        <v>0</v>
      </c>
      <c r="I389" s="281">
        <f>IF(con_EOGJahr=2025,'[2]III_SAV-Details_NB'!AA395,IF(con_EOGJahr=2026,'[2]III_SAV-Details_NB'!AB395,'[2]III_SAV-Details_NB'!AC395))</f>
        <v>0</v>
      </c>
      <c r="J389" s="282"/>
      <c r="K389" s="282"/>
      <c r="L389" s="282"/>
      <c r="M389" s="282"/>
      <c r="N389" s="282"/>
      <c r="O389" s="282"/>
      <c r="P389" s="52">
        <f t="shared" si="162"/>
        <v>0</v>
      </c>
      <c r="Q389" s="60"/>
      <c r="R389" s="53">
        <f t="shared" si="168"/>
        <v>0</v>
      </c>
      <c r="S389" s="59"/>
      <c r="T389" s="61"/>
      <c r="U389" s="342" t="str">
        <f t="shared" si="172"/>
        <v>k.A.</v>
      </c>
      <c r="V389" s="343" t="str">
        <f t="shared" si="169"/>
        <v>k.A.</v>
      </c>
      <c r="W389" s="343" t="str">
        <f>IFERROR(IF(OR($D389="",$E389=0,con_Ende=0),"k.A.",IF(VLOOKUP($D389,rng_ND,5,0)="Nein",VLOOKUP($D389,rng_ND,2,FALSE),MIN(VLOOKUP($D389,rng_ND,2,FALSE),A_Stammdaten!$B$19-D_SAV!$E389+1))),"k.A.")</f>
        <v>k.A.</v>
      </c>
      <c r="X389" s="343" t="str">
        <f t="shared" si="170"/>
        <v>k.A.</v>
      </c>
      <c r="Y389" s="62"/>
      <c r="Z389" s="48">
        <f t="shared" si="171"/>
        <v>0</v>
      </c>
      <c r="AA389" s="457"/>
      <c r="AB389" s="55">
        <f t="shared" si="163"/>
        <v>0</v>
      </c>
      <c r="AC389" s="55">
        <f>IF(A_Stammdaten!$B$25="ja",D_SAV!AA389,D_SAV!AB389)</f>
        <v>0</v>
      </c>
      <c r="AD389" s="478">
        <f>IF(AC389=0,0,IF(U389-(con_EOGJahr-D_SAV!E389)&lt;=0,AC389,AC389/V389))</f>
        <v>0</v>
      </c>
      <c r="AE389" s="478">
        <f>IFERROR(IF(AND(VLOOKUP(D389,rng_ND,5,FALSE)="Ja",D_SAV!T389="degressiv"),D_SAV!AC389*Y389/100,0),0)</f>
        <v>0</v>
      </c>
      <c r="AF389" s="55">
        <f>IFERROR(IF(VLOOKUP(D389,rng_ND,5,FALSE)="Ja",MAX(D_SAV!AD389:AE389),D_SAV!AD389),0)</f>
        <v>0</v>
      </c>
      <c r="AG389" s="55">
        <f t="shared" si="164"/>
        <v>0</v>
      </c>
      <c r="AH389" s="55">
        <f t="shared" si="165"/>
        <v>0</v>
      </c>
      <c r="AI389" s="55">
        <f t="shared" si="166"/>
        <v>0</v>
      </c>
      <c r="AJ389" s="55">
        <f t="shared" si="167"/>
        <v>0</v>
      </c>
      <c r="AK389" s="55">
        <f t="shared" ref="AK389:AK452" si="173">IF($E389&gt;=2006,AC389,con_EKQ*AH389+(1-con_EKQ)*AC389)</f>
        <v>0</v>
      </c>
      <c r="AL389" s="55">
        <f t="shared" ref="AL389:AL452" si="174">IF($E389&gt;=2006,AF389,con_EKQ*AI389+(1-con_EKQ)*AF389)</f>
        <v>0</v>
      </c>
      <c r="AM389" s="55">
        <f t="shared" ref="AM389:AM452" si="175">IF($E389&gt;=2006,AG389,con_EKQ*AJ389+(1-con_EKQ)*AG389)</f>
        <v>0</v>
      </c>
    </row>
    <row r="390" spans="1:39" x14ac:dyDescent="0.25">
      <c r="A390" s="47">
        <v>386</v>
      </c>
      <c r="B390" s="358" t="str">
        <f>IF(AND(E390&lt;&gt;0,D390&lt;&gt;0,F390&lt;&gt;0),IF(C390&lt;&gt;0,CONCATENATE(C390,"-AGr",VLOOKUP(D390,Listen!$A$2:$G$45,7,FALSE),"-",E390,"-",F390,),CONCATENATE("AGr",VLOOKUP(D390,Listen!$A$2:$G$45,7,FALSE),"-",E390,"-",F390)),"keine vollständige ID")</f>
        <v>keine vollständige ID</v>
      </c>
      <c r="C390" s="438">
        <f>'[2]III_SAV-Details_NB'!B396</f>
        <v>0</v>
      </c>
      <c r="D390" s="438">
        <f>'[2]III_SAV-Details_NB'!C396</f>
        <v>0</v>
      </c>
      <c r="E390" s="359">
        <f>'[2]III_SAV-Details_NB'!D396</f>
        <v>0</v>
      </c>
      <c r="F390" s="490"/>
      <c r="G390" s="281">
        <f>'[2]III_SAV-Details_NB'!X396</f>
        <v>0</v>
      </c>
      <c r="H390" s="281">
        <f t="shared" ref="H390:H453" si="176">+G390</f>
        <v>0</v>
      </c>
      <c r="I390" s="281">
        <f>IF(con_EOGJahr=2025,'[2]III_SAV-Details_NB'!AA396,IF(con_EOGJahr=2026,'[2]III_SAV-Details_NB'!AB396,'[2]III_SAV-Details_NB'!AC396))</f>
        <v>0</v>
      </c>
      <c r="J390" s="282"/>
      <c r="K390" s="282"/>
      <c r="L390" s="282"/>
      <c r="M390" s="282"/>
      <c r="N390" s="282"/>
      <c r="O390" s="282"/>
      <c r="P390" s="52">
        <f t="shared" ref="P390:P453" si="177">SUM(I390:O390)</f>
        <v>0</v>
      </c>
      <c r="Q390" s="60"/>
      <c r="R390" s="53">
        <f t="shared" si="168"/>
        <v>0</v>
      </c>
      <c r="S390" s="59"/>
      <c r="T390" s="61"/>
      <c r="U390" s="342" t="str">
        <f t="shared" si="172"/>
        <v>k.A.</v>
      </c>
      <c r="V390" s="343" t="str">
        <f t="shared" si="169"/>
        <v>k.A.</v>
      </c>
      <c r="W390" s="343" t="str">
        <f>IFERROR(IF(OR($D390="",$E390=0,con_Ende=0),"k.A.",IF(VLOOKUP($D390,rng_ND,5,0)="Nein",VLOOKUP($D390,rng_ND,2,FALSE),MIN(VLOOKUP($D390,rng_ND,2,FALSE),A_Stammdaten!$B$19-D_SAV!$E390+1))),"k.A.")</f>
        <v>k.A.</v>
      </c>
      <c r="X390" s="343" t="str">
        <f t="shared" si="170"/>
        <v>k.A.</v>
      </c>
      <c r="Y390" s="62"/>
      <c r="Z390" s="48">
        <f t="shared" si="171"/>
        <v>0</v>
      </c>
      <c r="AA390" s="457"/>
      <c r="AB390" s="55">
        <f t="shared" ref="AB390:AB453" si="178">R390</f>
        <v>0</v>
      </c>
      <c r="AC390" s="55">
        <f>IF(A_Stammdaten!$B$25="ja",D_SAV!AA390,D_SAV!AB390)</f>
        <v>0</v>
      </c>
      <c r="AD390" s="478">
        <f>IF(AC390=0,0,IF(U390-(con_EOGJahr-D_SAV!E390)&lt;=0,AC390,AC390/V390))</f>
        <v>0</v>
      </c>
      <c r="AE390" s="478">
        <f>IFERROR(IF(AND(VLOOKUP(D390,rng_ND,5,FALSE)="Ja",D_SAV!T390="degressiv"),D_SAV!AC390*Y390/100,0),0)</f>
        <v>0</v>
      </c>
      <c r="AF390" s="55">
        <f>IFERROR(IF(VLOOKUP(D390,rng_ND,5,FALSE)="Ja",MAX(D_SAV!AD390:AE390),D_SAV!AD390),0)</f>
        <v>0</v>
      </c>
      <c r="AG390" s="55">
        <f t="shared" ref="AG390:AG453" si="179">AC390-AF390</f>
        <v>0</v>
      </c>
      <c r="AH390" s="55">
        <f t="shared" ref="AH390:AH453" si="180">IF($E390&gt;=2006,0,AC390*$Z390)</f>
        <v>0</v>
      </c>
      <c r="AI390" s="55">
        <f t="shared" ref="AI390:AI453" si="181">IF($E390&gt;=2006,0,AF390*$Z390)</f>
        <v>0</v>
      </c>
      <c r="AJ390" s="55">
        <f t="shared" ref="AJ390:AJ453" si="182">IF($E390&gt;=2006,0,AG390*$Z390)</f>
        <v>0</v>
      </c>
      <c r="AK390" s="55">
        <f t="shared" si="173"/>
        <v>0</v>
      </c>
      <c r="AL390" s="55">
        <f t="shared" si="174"/>
        <v>0</v>
      </c>
      <c r="AM390" s="55">
        <f t="shared" si="175"/>
        <v>0</v>
      </c>
    </row>
    <row r="391" spans="1:39" x14ac:dyDescent="0.25">
      <c r="A391" s="47">
        <v>387</v>
      </c>
      <c r="B391" s="358" t="str">
        <f>IF(AND(E391&lt;&gt;0,D391&lt;&gt;0,F391&lt;&gt;0),IF(C391&lt;&gt;0,CONCATENATE(C391,"-AGr",VLOOKUP(D391,Listen!$A$2:$G$45,7,FALSE),"-",E391,"-",F391,),CONCATENATE("AGr",VLOOKUP(D391,Listen!$A$2:$G$45,7,FALSE),"-",E391,"-",F391)),"keine vollständige ID")</f>
        <v>keine vollständige ID</v>
      </c>
      <c r="C391" s="438">
        <f>'[2]III_SAV-Details_NB'!B397</f>
        <v>0</v>
      </c>
      <c r="D391" s="438">
        <f>'[2]III_SAV-Details_NB'!C397</f>
        <v>0</v>
      </c>
      <c r="E391" s="359">
        <f>'[2]III_SAV-Details_NB'!D397</f>
        <v>0</v>
      </c>
      <c r="F391" s="490"/>
      <c r="G391" s="281">
        <f>'[2]III_SAV-Details_NB'!X397</f>
        <v>0</v>
      </c>
      <c r="H391" s="281">
        <f t="shared" si="176"/>
        <v>0</v>
      </c>
      <c r="I391" s="281">
        <f>IF(con_EOGJahr=2025,'[2]III_SAV-Details_NB'!AA397,IF(con_EOGJahr=2026,'[2]III_SAV-Details_NB'!AB397,'[2]III_SAV-Details_NB'!AC397))</f>
        <v>0</v>
      </c>
      <c r="J391" s="282"/>
      <c r="K391" s="282"/>
      <c r="L391" s="282"/>
      <c r="M391" s="282"/>
      <c r="N391" s="282"/>
      <c r="O391" s="282"/>
      <c r="P391" s="52">
        <f t="shared" si="177"/>
        <v>0</v>
      </c>
      <c r="Q391" s="60"/>
      <c r="R391" s="53">
        <f t="shared" si="168"/>
        <v>0</v>
      </c>
      <c r="S391" s="59"/>
      <c r="T391" s="61"/>
      <c r="U391" s="342" t="str">
        <f t="shared" si="172"/>
        <v>k.A.</v>
      </c>
      <c r="V391" s="343" t="str">
        <f t="shared" si="169"/>
        <v>k.A.</v>
      </c>
      <c r="W391" s="343" t="str">
        <f>IFERROR(IF(OR($D391="",$E391=0,con_Ende=0),"k.A.",IF(VLOOKUP($D391,rng_ND,5,0)="Nein",VLOOKUP($D391,rng_ND,2,FALSE),MIN(VLOOKUP($D391,rng_ND,2,FALSE),A_Stammdaten!$B$19-D_SAV!$E391+1))),"k.A.")</f>
        <v>k.A.</v>
      </c>
      <c r="X391" s="343" t="str">
        <f t="shared" si="170"/>
        <v>k.A.</v>
      </c>
      <c r="Y391" s="62"/>
      <c r="Z391" s="48">
        <f t="shared" si="171"/>
        <v>0</v>
      </c>
      <c r="AA391" s="457"/>
      <c r="AB391" s="55">
        <f t="shared" si="178"/>
        <v>0</v>
      </c>
      <c r="AC391" s="55">
        <f>IF(A_Stammdaten!$B$25="ja",D_SAV!AA391,D_SAV!AB391)</f>
        <v>0</v>
      </c>
      <c r="AD391" s="478">
        <f>IF(AC391=0,0,IF(U391-(con_EOGJahr-D_SAV!E391)&lt;=0,AC391,AC391/V391))</f>
        <v>0</v>
      </c>
      <c r="AE391" s="478">
        <f>IFERROR(IF(AND(VLOOKUP(D391,rng_ND,5,FALSE)="Ja",D_SAV!T391="degressiv"),D_SAV!AC391*Y391/100,0),0)</f>
        <v>0</v>
      </c>
      <c r="AF391" s="55">
        <f>IFERROR(IF(VLOOKUP(D391,rng_ND,5,FALSE)="Ja",MAX(D_SAV!AD391:AE391),D_SAV!AD391),0)</f>
        <v>0</v>
      </c>
      <c r="AG391" s="55">
        <f t="shared" si="179"/>
        <v>0</v>
      </c>
      <c r="AH391" s="55">
        <f t="shared" si="180"/>
        <v>0</v>
      </c>
      <c r="AI391" s="55">
        <f t="shared" si="181"/>
        <v>0</v>
      </c>
      <c r="AJ391" s="55">
        <f t="shared" si="182"/>
        <v>0</v>
      </c>
      <c r="AK391" s="55">
        <f t="shared" si="173"/>
        <v>0</v>
      </c>
      <c r="AL391" s="55">
        <f t="shared" si="174"/>
        <v>0</v>
      </c>
      <c r="AM391" s="55">
        <f t="shared" si="175"/>
        <v>0</v>
      </c>
    </row>
    <row r="392" spans="1:39" x14ac:dyDescent="0.25">
      <c r="A392" s="47">
        <v>388</v>
      </c>
      <c r="B392" s="358" t="str">
        <f>IF(AND(E392&lt;&gt;0,D392&lt;&gt;0,F392&lt;&gt;0),IF(C392&lt;&gt;0,CONCATENATE(C392,"-AGr",VLOOKUP(D392,Listen!$A$2:$G$45,7,FALSE),"-",E392,"-",F392,),CONCATENATE("AGr",VLOOKUP(D392,Listen!$A$2:$G$45,7,FALSE),"-",E392,"-",F392)),"keine vollständige ID")</f>
        <v>keine vollständige ID</v>
      </c>
      <c r="C392" s="438">
        <f>'[2]III_SAV-Details_NB'!B398</f>
        <v>0</v>
      </c>
      <c r="D392" s="438">
        <f>'[2]III_SAV-Details_NB'!C398</f>
        <v>0</v>
      </c>
      <c r="E392" s="359">
        <f>'[2]III_SAV-Details_NB'!D398</f>
        <v>0</v>
      </c>
      <c r="F392" s="490"/>
      <c r="G392" s="281">
        <f>'[2]III_SAV-Details_NB'!X398</f>
        <v>0</v>
      </c>
      <c r="H392" s="281">
        <f t="shared" si="176"/>
        <v>0</v>
      </c>
      <c r="I392" s="281">
        <f>IF(con_EOGJahr=2025,'[2]III_SAV-Details_NB'!AA398,IF(con_EOGJahr=2026,'[2]III_SAV-Details_NB'!AB398,'[2]III_SAV-Details_NB'!AC398))</f>
        <v>0</v>
      </c>
      <c r="J392" s="282"/>
      <c r="K392" s="282"/>
      <c r="L392" s="282"/>
      <c r="M392" s="282"/>
      <c r="N392" s="282"/>
      <c r="O392" s="282"/>
      <c r="P392" s="52">
        <f t="shared" si="177"/>
        <v>0</v>
      </c>
      <c r="Q392" s="60"/>
      <c r="R392" s="53">
        <f t="shared" si="168"/>
        <v>0</v>
      </c>
      <c r="S392" s="59"/>
      <c r="T392" s="61"/>
      <c r="U392" s="342" t="str">
        <f t="shared" si="172"/>
        <v>k.A.</v>
      </c>
      <c r="V392" s="343" t="str">
        <f t="shared" si="169"/>
        <v>k.A.</v>
      </c>
      <c r="W392" s="343" t="str">
        <f>IFERROR(IF(OR($D392="",$E392=0,con_Ende=0),"k.A.",IF(VLOOKUP($D392,rng_ND,5,0)="Nein",VLOOKUP($D392,rng_ND,2,FALSE),MIN(VLOOKUP($D392,rng_ND,2,FALSE),A_Stammdaten!$B$19-D_SAV!$E392+1))),"k.A.")</f>
        <v>k.A.</v>
      </c>
      <c r="X392" s="343" t="str">
        <f t="shared" si="170"/>
        <v>k.A.</v>
      </c>
      <c r="Y392" s="62"/>
      <c r="Z392" s="48">
        <f t="shared" si="171"/>
        <v>0</v>
      </c>
      <c r="AA392" s="457"/>
      <c r="AB392" s="55">
        <f t="shared" si="178"/>
        <v>0</v>
      </c>
      <c r="AC392" s="55">
        <f>IF(A_Stammdaten!$B$25="ja",D_SAV!AA392,D_SAV!AB392)</f>
        <v>0</v>
      </c>
      <c r="AD392" s="478">
        <f>IF(AC392=0,0,IF(U392-(con_EOGJahr-D_SAV!E392)&lt;=0,AC392,AC392/V392))</f>
        <v>0</v>
      </c>
      <c r="AE392" s="478">
        <f>IFERROR(IF(AND(VLOOKUP(D392,rng_ND,5,FALSE)="Ja",D_SAV!T392="degressiv"),D_SAV!AC392*Y392/100,0),0)</f>
        <v>0</v>
      </c>
      <c r="AF392" s="55">
        <f>IFERROR(IF(VLOOKUP(D392,rng_ND,5,FALSE)="Ja",MAX(D_SAV!AD392:AE392),D_SAV!AD392),0)</f>
        <v>0</v>
      </c>
      <c r="AG392" s="55">
        <f t="shared" si="179"/>
        <v>0</v>
      </c>
      <c r="AH392" s="55">
        <f t="shared" si="180"/>
        <v>0</v>
      </c>
      <c r="AI392" s="55">
        <f t="shared" si="181"/>
        <v>0</v>
      </c>
      <c r="AJ392" s="55">
        <f t="shared" si="182"/>
        <v>0</v>
      </c>
      <c r="AK392" s="55">
        <f t="shared" si="173"/>
        <v>0</v>
      </c>
      <c r="AL392" s="55">
        <f t="shared" si="174"/>
        <v>0</v>
      </c>
      <c r="AM392" s="55">
        <f t="shared" si="175"/>
        <v>0</v>
      </c>
    </row>
    <row r="393" spans="1:39" x14ac:dyDescent="0.25">
      <c r="A393" s="47">
        <v>389</v>
      </c>
      <c r="B393" s="358" t="str">
        <f>IF(AND(E393&lt;&gt;0,D393&lt;&gt;0,F393&lt;&gt;0),IF(C393&lt;&gt;0,CONCATENATE(C393,"-AGr",VLOOKUP(D393,Listen!$A$2:$G$45,7,FALSE),"-",E393,"-",F393,),CONCATENATE("AGr",VLOOKUP(D393,Listen!$A$2:$G$45,7,FALSE),"-",E393,"-",F393)),"keine vollständige ID")</f>
        <v>keine vollständige ID</v>
      </c>
      <c r="C393" s="438">
        <f>'[2]III_SAV-Details_NB'!B399</f>
        <v>0</v>
      </c>
      <c r="D393" s="438">
        <f>'[2]III_SAV-Details_NB'!C399</f>
        <v>0</v>
      </c>
      <c r="E393" s="359">
        <f>'[2]III_SAV-Details_NB'!D399</f>
        <v>0</v>
      </c>
      <c r="F393" s="490"/>
      <c r="G393" s="281">
        <f>'[2]III_SAV-Details_NB'!X399</f>
        <v>0</v>
      </c>
      <c r="H393" s="281">
        <f t="shared" si="176"/>
        <v>0</v>
      </c>
      <c r="I393" s="281">
        <f>IF(con_EOGJahr=2025,'[2]III_SAV-Details_NB'!AA399,IF(con_EOGJahr=2026,'[2]III_SAV-Details_NB'!AB399,'[2]III_SAV-Details_NB'!AC399))</f>
        <v>0</v>
      </c>
      <c r="J393" s="282"/>
      <c r="K393" s="282"/>
      <c r="L393" s="282"/>
      <c r="M393" s="282"/>
      <c r="N393" s="282"/>
      <c r="O393" s="282"/>
      <c r="P393" s="52">
        <f t="shared" si="177"/>
        <v>0</v>
      </c>
      <c r="Q393" s="60"/>
      <c r="R393" s="53">
        <f t="shared" si="168"/>
        <v>0</v>
      </c>
      <c r="S393" s="59"/>
      <c r="T393" s="61"/>
      <c r="U393" s="342" t="str">
        <f t="shared" si="172"/>
        <v>k.A.</v>
      </c>
      <c r="V393" s="343" t="str">
        <f t="shared" si="169"/>
        <v>k.A.</v>
      </c>
      <c r="W393" s="343" t="str">
        <f>IFERROR(IF(OR($D393="",$E393=0,con_Ende=0),"k.A.",IF(VLOOKUP($D393,rng_ND,5,0)="Nein",VLOOKUP($D393,rng_ND,2,FALSE),MIN(VLOOKUP($D393,rng_ND,2,FALSE),A_Stammdaten!$B$19-D_SAV!$E393+1))),"k.A.")</f>
        <v>k.A.</v>
      </c>
      <c r="X393" s="343" t="str">
        <f t="shared" si="170"/>
        <v>k.A.</v>
      </c>
      <c r="Y393" s="62"/>
      <c r="Z393" s="48">
        <f t="shared" si="171"/>
        <v>0</v>
      </c>
      <c r="AA393" s="457"/>
      <c r="AB393" s="55">
        <f t="shared" si="178"/>
        <v>0</v>
      </c>
      <c r="AC393" s="55">
        <f>IF(A_Stammdaten!$B$25="ja",D_SAV!AA393,D_SAV!AB393)</f>
        <v>0</v>
      </c>
      <c r="AD393" s="478">
        <f>IF(AC393=0,0,IF(U393-(con_EOGJahr-D_SAV!E393)&lt;=0,AC393,AC393/V393))</f>
        <v>0</v>
      </c>
      <c r="AE393" s="478">
        <f>IFERROR(IF(AND(VLOOKUP(D393,rng_ND,5,FALSE)="Ja",D_SAV!T393="degressiv"),D_SAV!AC393*Y393/100,0),0)</f>
        <v>0</v>
      </c>
      <c r="AF393" s="55">
        <f>IFERROR(IF(VLOOKUP(D393,rng_ND,5,FALSE)="Ja",MAX(D_SAV!AD393:AE393),D_SAV!AD393),0)</f>
        <v>0</v>
      </c>
      <c r="AG393" s="55">
        <f t="shared" si="179"/>
        <v>0</v>
      </c>
      <c r="AH393" s="55">
        <f t="shared" si="180"/>
        <v>0</v>
      </c>
      <c r="AI393" s="55">
        <f t="shared" si="181"/>
        <v>0</v>
      </c>
      <c r="AJ393" s="55">
        <f t="shared" si="182"/>
        <v>0</v>
      </c>
      <c r="AK393" s="55">
        <f t="shared" si="173"/>
        <v>0</v>
      </c>
      <c r="AL393" s="55">
        <f t="shared" si="174"/>
        <v>0</v>
      </c>
      <c r="AM393" s="55">
        <f t="shared" si="175"/>
        <v>0</v>
      </c>
    </row>
    <row r="394" spans="1:39" x14ac:dyDescent="0.25">
      <c r="A394" s="47">
        <v>390</v>
      </c>
      <c r="B394" s="358" t="str">
        <f>IF(AND(E394&lt;&gt;0,D394&lt;&gt;0,F394&lt;&gt;0),IF(C394&lt;&gt;0,CONCATENATE(C394,"-AGr",VLOOKUP(D394,Listen!$A$2:$G$45,7,FALSE),"-",E394,"-",F394,),CONCATENATE("AGr",VLOOKUP(D394,Listen!$A$2:$G$45,7,FALSE),"-",E394,"-",F394)),"keine vollständige ID")</f>
        <v>keine vollständige ID</v>
      </c>
      <c r="C394" s="438">
        <f>'[2]III_SAV-Details_NB'!B400</f>
        <v>0</v>
      </c>
      <c r="D394" s="438">
        <f>'[2]III_SAV-Details_NB'!C400</f>
        <v>0</v>
      </c>
      <c r="E394" s="359">
        <f>'[2]III_SAV-Details_NB'!D400</f>
        <v>0</v>
      </c>
      <c r="F394" s="490"/>
      <c r="G394" s="281">
        <f>'[2]III_SAV-Details_NB'!X400</f>
        <v>0</v>
      </c>
      <c r="H394" s="281">
        <f t="shared" si="176"/>
        <v>0</v>
      </c>
      <c r="I394" s="281">
        <f>IF(con_EOGJahr=2025,'[2]III_SAV-Details_NB'!AA400,IF(con_EOGJahr=2026,'[2]III_SAV-Details_NB'!AB400,'[2]III_SAV-Details_NB'!AC400))</f>
        <v>0</v>
      </c>
      <c r="J394" s="282"/>
      <c r="K394" s="282"/>
      <c r="L394" s="282"/>
      <c r="M394" s="282"/>
      <c r="N394" s="282"/>
      <c r="O394" s="282"/>
      <c r="P394" s="52">
        <f t="shared" si="177"/>
        <v>0</v>
      </c>
      <c r="Q394" s="60"/>
      <c r="R394" s="53">
        <f t="shared" si="168"/>
        <v>0</v>
      </c>
      <c r="S394" s="59"/>
      <c r="T394" s="61"/>
      <c r="U394" s="342" t="str">
        <f t="shared" si="172"/>
        <v>k.A.</v>
      </c>
      <c r="V394" s="343" t="str">
        <f t="shared" si="169"/>
        <v>k.A.</v>
      </c>
      <c r="W394" s="343" t="str">
        <f>IFERROR(IF(OR($D394="",$E394=0,con_Ende=0),"k.A.",IF(VLOOKUP($D394,rng_ND,5,0)="Nein",VLOOKUP($D394,rng_ND,2,FALSE),MIN(VLOOKUP($D394,rng_ND,2,FALSE),A_Stammdaten!$B$19-D_SAV!$E394+1))),"k.A.")</f>
        <v>k.A.</v>
      </c>
      <c r="X394" s="343" t="str">
        <f t="shared" si="170"/>
        <v>k.A.</v>
      </c>
      <c r="Y394" s="62"/>
      <c r="Z394" s="48">
        <f t="shared" si="171"/>
        <v>0</v>
      </c>
      <c r="AA394" s="457"/>
      <c r="AB394" s="55">
        <f t="shared" si="178"/>
        <v>0</v>
      </c>
      <c r="AC394" s="55">
        <f>IF(A_Stammdaten!$B$25="ja",D_SAV!AA394,D_SAV!AB394)</f>
        <v>0</v>
      </c>
      <c r="AD394" s="478">
        <f>IF(AC394=0,0,IF(U394-(con_EOGJahr-D_SAV!E394)&lt;=0,AC394,AC394/V394))</f>
        <v>0</v>
      </c>
      <c r="AE394" s="478">
        <f>IFERROR(IF(AND(VLOOKUP(D394,rng_ND,5,FALSE)="Ja",D_SAV!T394="degressiv"),D_SAV!AC394*Y394/100,0),0)</f>
        <v>0</v>
      </c>
      <c r="AF394" s="55">
        <f>IFERROR(IF(VLOOKUP(D394,rng_ND,5,FALSE)="Ja",MAX(D_SAV!AD394:AE394),D_SAV!AD394),0)</f>
        <v>0</v>
      </c>
      <c r="AG394" s="55">
        <f t="shared" si="179"/>
        <v>0</v>
      </c>
      <c r="AH394" s="55">
        <f t="shared" si="180"/>
        <v>0</v>
      </c>
      <c r="AI394" s="55">
        <f t="shared" si="181"/>
        <v>0</v>
      </c>
      <c r="AJ394" s="55">
        <f t="shared" si="182"/>
        <v>0</v>
      </c>
      <c r="AK394" s="55">
        <f t="shared" si="173"/>
        <v>0</v>
      </c>
      <c r="AL394" s="55">
        <f t="shared" si="174"/>
        <v>0</v>
      </c>
      <c r="AM394" s="55">
        <f t="shared" si="175"/>
        <v>0</v>
      </c>
    </row>
    <row r="395" spans="1:39" x14ac:dyDescent="0.25">
      <c r="A395" s="47">
        <v>391</v>
      </c>
      <c r="B395" s="358" t="str">
        <f>IF(AND(E395&lt;&gt;0,D395&lt;&gt;0,F395&lt;&gt;0),IF(C395&lt;&gt;0,CONCATENATE(C395,"-AGr",VLOOKUP(D395,Listen!$A$2:$G$45,7,FALSE),"-",E395,"-",F395,),CONCATENATE("AGr",VLOOKUP(D395,Listen!$A$2:$G$45,7,FALSE),"-",E395,"-",F395)),"keine vollständige ID")</f>
        <v>keine vollständige ID</v>
      </c>
      <c r="C395" s="438">
        <f>'[2]III_SAV-Details_NB'!B401</f>
        <v>0</v>
      </c>
      <c r="D395" s="438">
        <f>'[2]III_SAV-Details_NB'!C401</f>
        <v>0</v>
      </c>
      <c r="E395" s="359">
        <f>'[2]III_SAV-Details_NB'!D401</f>
        <v>0</v>
      </c>
      <c r="F395" s="490"/>
      <c r="G395" s="281">
        <f>'[2]III_SAV-Details_NB'!X401</f>
        <v>0</v>
      </c>
      <c r="H395" s="281">
        <f t="shared" si="176"/>
        <v>0</v>
      </c>
      <c r="I395" s="281">
        <f>IF(con_EOGJahr=2025,'[2]III_SAV-Details_NB'!AA401,IF(con_EOGJahr=2026,'[2]III_SAV-Details_NB'!AB401,'[2]III_SAV-Details_NB'!AC401))</f>
        <v>0</v>
      </c>
      <c r="J395" s="282"/>
      <c r="K395" s="282"/>
      <c r="L395" s="282"/>
      <c r="M395" s="282"/>
      <c r="N395" s="282"/>
      <c r="O395" s="282"/>
      <c r="P395" s="52">
        <f t="shared" si="177"/>
        <v>0</v>
      </c>
      <c r="Q395" s="60"/>
      <c r="R395" s="53">
        <f t="shared" si="168"/>
        <v>0</v>
      </c>
      <c r="S395" s="59"/>
      <c r="T395" s="61"/>
      <c r="U395" s="342" t="str">
        <f t="shared" si="172"/>
        <v>k.A.</v>
      </c>
      <c r="V395" s="343" t="str">
        <f t="shared" si="169"/>
        <v>k.A.</v>
      </c>
      <c r="W395" s="343" t="str">
        <f>IFERROR(IF(OR($D395="",$E395=0,con_Ende=0),"k.A.",IF(VLOOKUP($D395,rng_ND,5,0)="Nein",VLOOKUP($D395,rng_ND,2,FALSE),MIN(VLOOKUP($D395,rng_ND,2,FALSE),A_Stammdaten!$B$19-D_SAV!$E395+1))),"k.A.")</f>
        <v>k.A.</v>
      </c>
      <c r="X395" s="343" t="str">
        <f t="shared" si="170"/>
        <v>k.A.</v>
      </c>
      <c r="Y395" s="62"/>
      <c r="Z395" s="48">
        <f t="shared" si="171"/>
        <v>0</v>
      </c>
      <c r="AA395" s="457"/>
      <c r="AB395" s="55">
        <f t="shared" si="178"/>
        <v>0</v>
      </c>
      <c r="AC395" s="55">
        <f>IF(A_Stammdaten!$B$25="ja",D_SAV!AA395,D_SAV!AB395)</f>
        <v>0</v>
      </c>
      <c r="AD395" s="478">
        <f>IF(AC395=0,0,IF(U395-(con_EOGJahr-D_SAV!E395)&lt;=0,AC395,AC395/V395))</f>
        <v>0</v>
      </c>
      <c r="AE395" s="478">
        <f>IFERROR(IF(AND(VLOOKUP(D395,rng_ND,5,FALSE)="Ja",D_SAV!T395="degressiv"),D_SAV!AC395*Y395/100,0),0)</f>
        <v>0</v>
      </c>
      <c r="AF395" s="55">
        <f>IFERROR(IF(VLOOKUP(D395,rng_ND,5,FALSE)="Ja",MAX(D_SAV!AD395:AE395),D_SAV!AD395),0)</f>
        <v>0</v>
      </c>
      <c r="AG395" s="55">
        <f t="shared" si="179"/>
        <v>0</v>
      </c>
      <c r="AH395" s="55">
        <f t="shared" si="180"/>
        <v>0</v>
      </c>
      <c r="AI395" s="55">
        <f t="shared" si="181"/>
        <v>0</v>
      </c>
      <c r="AJ395" s="55">
        <f t="shared" si="182"/>
        <v>0</v>
      </c>
      <c r="AK395" s="55">
        <f t="shared" si="173"/>
        <v>0</v>
      </c>
      <c r="AL395" s="55">
        <f t="shared" si="174"/>
        <v>0</v>
      </c>
      <c r="AM395" s="55">
        <f t="shared" si="175"/>
        <v>0</v>
      </c>
    </row>
    <row r="396" spans="1:39" x14ac:dyDescent="0.25">
      <c r="A396" s="47">
        <v>392</v>
      </c>
      <c r="B396" s="358" t="str">
        <f>IF(AND(E396&lt;&gt;0,D396&lt;&gt;0,F396&lt;&gt;0),IF(C396&lt;&gt;0,CONCATENATE(C396,"-AGr",VLOOKUP(D396,Listen!$A$2:$G$45,7,FALSE),"-",E396,"-",F396,),CONCATENATE("AGr",VLOOKUP(D396,Listen!$A$2:$G$45,7,FALSE),"-",E396,"-",F396)),"keine vollständige ID")</f>
        <v>keine vollständige ID</v>
      </c>
      <c r="C396" s="438">
        <f>'[2]III_SAV-Details_NB'!B402</f>
        <v>0</v>
      </c>
      <c r="D396" s="438">
        <f>'[2]III_SAV-Details_NB'!C402</f>
        <v>0</v>
      </c>
      <c r="E396" s="359">
        <f>'[2]III_SAV-Details_NB'!D402</f>
        <v>0</v>
      </c>
      <c r="F396" s="490"/>
      <c r="G396" s="281">
        <f>'[2]III_SAV-Details_NB'!X402</f>
        <v>0</v>
      </c>
      <c r="H396" s="281">
        <f t="shared" si="176"/>
        <v>0</v>
      </c>
      <c r="I396" s="281">
        <f>IF(con_EOGJahr=2025,'[2]III_SAV-Details_NB'!AA402,IF(con_EOGJahr=2026,'[2]III_SAV-Details_NB'!AB402,'[2]III_SAV-Details_NB'!AC402))</f>
        <v>0</v>
      </c>
      <c r="J396" s="282"/>
      <c r="K396" s="282"/>
      <c r="L396" s="282"/>
      <c r="M396" s="282"/>
      <c r="N396" s="282"/>
      <c r="O396" s="282"/>
      <c r="P396" s="52">
        <f t="shared" si="177"/>
        <v>0</v>
      </c>
      <c r="Q396" s="60"/>
      <c r="R396" s="53">
        <f t="shared" si="168"/>
        <v>0</v>
      </c>
      <c r="S396" s="59"/>
      <c r="T396" s="61"/>
      <c r="U396" s="342" t="str">
        <f t="shared" si="172"/>
        <v>k.A.</v>
      </c>
      <c r="V396" s="343" t="str">
        <f t="shared" si="169"/>
        <v>k.A.</v>
      </c>
      <c r="W396" s="343" t="str">
        <f>IFERROR(IF(OR($D396="",$E396=0,con_Ende=0),"k.A.",IF(VLOOKUP($D396,rng_ND,5,0)="Nein",VLOOKUP($D396,rng_ND,2,FALSE),MIN(VLOOKUP($D396,rng_ND,2,FALSE),A_Stammdaten!$B$19-D_SAV!$E396+1))),"k.A.")</f>
        <v>k.A.</v>
      </c>
      <c r="X396" s="343" t="str">
        <f t="shared" si="170"/>
        <v>k.A.</v>
      </c>
      <c r="Y396" s="62"/>
      <c r="Z396" s="48">
        <f t="shared" si="171"/>
        <v>0</v>
      </c>
      <c r="AA396" s="457"/>
      <c r="AB396" s="55">
        <f t="shared" si="178"/>
        <v>0</v>
      </c>
      <c r="AC396" s="55">
        <f>IF(A_Stammdaten!$B$25="ja",D_SAV!AA396,D_SAV!AB396)</f>
        <v>0</v>
      </c>
      <c r="AD396" s="478">
        <f>IF(AC396=0,0,IF(U396-(con_EOGJahr-D_SAV!E396)&lt;=0,AC396,AC396/V396))</f>
        <v>0</v>
      </c>
      <c r="AE396" s="478">
        <f>IFERROR(IF(AND(VLOOKUP(D396,rng_ND,5,FALSE)="Ja",D_SAV!T396="degressiv"),D_SAV!AC396*Y396/100,0),0)</f>
        <v>0</v>
      </c>
      <c r="AF396" s="55">
        <f>IFERROR(IF(VLOOKUP(D396,rng_ND,5,FALSE)="Ja",MAX(D_SAV!AD396:AE396),D_SAV!AD396),0)</f>
        <v>0</v>
      </c>
      <c r="AG396" s="55">
        <f t="shared" si="179"/>
        <v>0</v>
      </c>
      <c r="AH396" s="55">
        <f t="shared" si="180"/>
        <v>0</v>
      </c>
      <c r="AI396" s="55">
        <f t="shared" si="181"/>
        <v>0</v>
      </c>
      <c r="AJ396" s="55">
        <f t="shared" si="182"/>
        <v>0</v>
      </c>
      <c r="AK396" s="55">
        <f t="shared" si="173"/>
        <v>0</v>
      </c>
      <c r="AL396" s="55">
        <f t="shared" si="174"/>
        <v>0</v>
      </c>
      <c r="AM396" s="55">
        <f t="shared" si="175"/>
        <v>0</v>
      </c>
    </row>
    <row r="397" spans="1:39" x14ac:dyDescent="0.25">
      <c r="A397" s="47">
        <v>393</v>
      </c>
      <c r="B397" s="358" t="str">
        <f>IF(AND(E397&lt;&gt;0,D397&lt;&gt;0,F397&lt;&gt;0),IF(C397&lt;&gt;0,CONCATENATE(C397,"-AGr",VLOOKUP(D397,Listen!$A$2:$G$45,7,FALSE),"-",E397,"-",F397,),CONCATENATE("AGr",VLOOKUP(D397,Listen!$A$2:$G$45,7,FALSE),"-",E397,"-",F397)),"keine vollständige ID")</f>
        <v>keine vollständige ID</v>
      </c>
      <c r="C397" s="438">
        <f>'[2]III_SAV-Details_NB'!B403</f>
        <v>0</v>
      </c>
      <c r="D397" s="438">
        <f>'[2]III_SAV-Details_NB'!C403</f>
        <v>0</v>
      </c>
      <c r="E397" s="359">
        <f>'[2]III_SAV-Details_NB'!D403</f>
        <v>0</v>
      </c>
      <c r="F397" s="490"/>
      <c r="G397" s="281">
        <f>'[2]III_SAV-Details_NB'!X403</f>
        <v>0</v>
      </c>
      <c r="H397" s="281">
        <f t="shared" si="176"/>
        <v>0</v>
      </c>
      <c r="I397" s="281">
        <f>IF(con_EOGJahr=2025,'[2]III_SAV-Details_NB'!AA403,IF(con_EOGJahr=2026,'[2]III_SAV-Details_NB'!AB403,'[2]III_SAV-Details_NB'!AC403))</f>
        <v>0</v>
      </c>
      <c r="J397" s="282"/>
      <c r="K397" s="282"/>
      <c r="L397" s="282"/>
      <c r="M397" s="282"/>
      <c r="N397" s="282"/>
      <c r="O397" s="282"/>
      <c r="P397" s="52">
        <f t="shared" si="177"/>
        <v>0</v>
      </c>
      <c r="Q397" s="60"/>
      <c r="R397" s="53">
        <f t="shared" si="168"/>
        <v>0</v>
      </c>
      <c r="S397" s="59"/>
      <c r="T397" s="61"/>
      <c r="U397" s="342" t="str">
        <f t="shared" si="172"/>
        <v>k.A.</v>
      </c>
      <c r="V397" s="343" t="str">
        <f t="shared" si="169"/>
        <v>k.A.</v>
      </c>
      <c r="W397" s="343" t="str">
        <f>IFERROR(IF(OR($D397="",$E397=0,con_Ende=0),"k.A.",IF(VLOOKUP($D397,rng_ND,5,0)="Nein",VLOOKUP($D397,rng_ND,2,FALSE),MIN(VLOOKUP($D397,rng_ND,2,FALSE),A_Stammdaten!$B$19-D_SAV!$E397+1))),"k.A.")</f>
        <v>k.A.</v>
      </c>
      <c r="X397" s="343" t="str">
        <f t="shared" si="170"/>
        <v>k.A.</v>
      </c>
      <c r="Y397" s="62"/>
      <c r="Z397" s="48">
        <f t="shared" si="171"/>
        <v>0</v>
      </c>
      <c r="AA397" s="457"/>
      <c r="AB397" s="55">
        <f t="shared" si="178"/>
        <v>0</v>
      </c>
      <c r="AC397" s="55">
        <f>IF(A_Stammdaten!$B$25="ja",D_SAV!AA397,D_SAV!AB397)</f>
        <v>0</v>
      </c>
      <c r="AD397" s="478">
        <f>IF(AC397=0,0,IF(U397-(con_EOGJahr-D_SAV!E397)&lt;=0,AC397,AC397/V397))</f>
        <v>0</v>
      </c>
      <c r="AE397" s="478">
        <f>IFERROR(IF(AND(VLOOKUP(D397,rng_ND,5,FALSE)="Ja",D_SAV!T397="degressiv"),D_SAV!AC397*Y397/100,0),0)</f>
        <v>0</v>
      </c>
      <c r="AF397" s="55">
        <f>IFERROR(IF(VLOOKUP(D397,rng_ND,5,FALSE)="Ja",MAX(D_SAV!AD397:AE397),D_SAV!AD397),0)</f>
        <v>0</v>
      </c>
      <c r="AG397" s="55">
        <f t="shared" si="179"/>
        <v>0</v>
      </c>
      <c r="AH397" s="55">
        <f t="shared" si="180"/>
        <v>0</v>
      </c>
      <c r="AI397" s="55">
        <f t="shared" si="181"/>
        <v>0</v>
      </c>
      <c r="AJ397" s="55">
        <f t="shared" si="182"/>
        <v>0</v>
      </c>
      <c r="AK397" s="55">
        <f t="shared" si="173"/>
        <v>0</v>
      </c>
      <c r="AL397" s="55">
        <f t="shared" si="174"/>
        <v>0</v>
      </c>
      <c r="AM397" s="55">
        <f t="shared" si="175"/>
        <v>0</v>
      </c>
    </row>
    <row r="398" spans="1:39" x14ac:dyDescent="0.25">
      <c r="A398" s="47">
        <v>394</v>
      </c>
      <c r="B398" s="358" t="str">
        <f>IF(AND(E398&lt;&gt;0,D398&lt;&gt;0,F398&lt;&gt;0),IF(C398&lt;&gt;0,CONCATENATE(C398,"-AGr",VLOOKUP(D398,Listen!$A$2:$G$45,7,FALSE),"-",E398,"-",F398,),CONCATENATE("AGr",VLOOKUP(D398,Listen!$A$2:$G$45,7,FALSE),"-",E398,"-",F398)),"keine vollständige ID")</f>
        <v>keine vollständige ID</v>
      </c>
      <c r="C398" s="438">
        <f>'[2]III_SAV-Details_NB'!B404</f>
        <v>0</v>
      </c>
      <c r="D398" s="438">
        <f>'[2]III_SAV-Details_NB'!C404</f>
        <v>0</v>
      </c>
      <c r="E398" s="359">
        <f>'[2]III_SAV-Details_NB'!D404</f>
        <v>0</v>
      </c>
      <c r="F398" s="490"/>
      <c r="G398" s="281">
        <f>'[2]III_SAV-Details_NB'!X404</f>
        <v>0</v>
      </c>
      <c r="H398" s="281">
        <f t="shared" si="176"/>
        <v>0</v>
      </c>
      <c r="I398" s="281">
        <f>IF(con_EOGJahr=2025,'[2]III_SAV-Details_NB'!AA404,IF(con_EOGJahr=2026,'[2]III_SAV-Details_NB'!AB404,'[2]III_SAV-Details_NB'!AC404))</f>
        <v>0</v>
      </c>
      <c r="J398" s="282"/>
      <c r="K398" s="282"/>
      <c r="L398" s="282"/>
      <c r="M398" s="282"/>
      <c r="N398" s="282"/>
      <c r="O398" s="282"/>
      <c r="P398" s="52">
        <f t="shared" si="177"/>
        <v>0</v>
      </c>
      <c r="Q398" s="60"/>
      <c r="R398" s="53">
        <f t="shared" si="168"/>
        <v>0</v>
      </c>
      <c r="S398" s="59"/>
      <c r="T398" s="61"/>
      <c r="U398" s="342" t="str">
        <f t="shared" si="172"/>
        <v>k.A.</v>
      </c>
      <c r="V398" s="343" t="str">
        <f t="shared" si="169"/>
        <v>k.A.</v>
      </c>
      <c r="W398" s="343" t="str">
        <f>IFERROR(IF(OR($D398="",$E398=0,con_Ende=0),"k.A.",IF(VLOOKUP($D398,rng_ND,5,0)="Nein",VLOOKUP($D398,rng_ND,2,FALSE),MIN(VLOOKUP($D398,rng_ND,2,FALSE),A_Stammdaten!$B$19-D_SAV!$E398+1))),"k.A.")</f>
        <v>k.A.</v>
      </c>
      <c r="X398" s="343" t="str">
        <f t="shared" si="170"/>
        <v>k.A.</v>
      </c>
      <c r="Y398" s="62"/>
      <c r="Z398" s="48">
        <f t="shared" si="171"/>
        <v>0</v>
      </c>
      <c r="AA398" s="457"/>
      <c r="AB398" s="55">
        <f t="shared" si="178"/>
        <v>0</v>
      </c>
      <c r="AC398" s="55">
        <f>IF(A_Stammdaten!$B$25="ja",D_SAV!AA398,D_SAV!AB398)</f>
        <v>0</v>
      </c>
      <c r="AD398" s="478">
        <f>IF(AC398=0,0,IF(U398-(con_EOGJahr-D_SAV!E398)&lt;=0,AC398,AC398/V398))</f>
        <v>0</v>
      </c>
      <c r="AE398" s="478">
        <f>IFERROR(IF(AND(VLOOKUP(D398,rng_ND,5,FALSE)="Ja",D_SAV!T398="degressiv"),D_SAV!AC398*Y398/100,0),0)</f>
        <v>0</v>
      </c>
      <c r="AF398" s="55">
        <f>IFERROR(IF(VLOOKUP(D398,rng_ND,5,FALSE)="Ja",MAX(D_SAV!AD398:AE398),D_SAV!AD398),0)</f>
        <v>0</v>
      </c>
      <c r="AG398" s="55">
        <f t="shared" si="179"/>
        <v>0</v>
      </c>
      <c r="AH398" s="55">
        <f t="shared" si="180"/>
        <v>0</v>
      </c>
      <c r="AI398" s="55">
        <f t="shared" si="181"/>
        <v>0</v>
      </c>
      <c r="AJ398" s="55">
        <f t="shared" si="182"/>
        <v>0</v>
      </c>
      <c r="AK398" s="55">
        <f t="shared" si="173"/>
        <v>0</v>
      </c>
      <c r="AL398" s="55">
        <f t="shared" si="174"/>
        <v>0</v>
      </c>
      <c r="AM398" s="55">
        <f t="shared" si="175"/>
        <v>0</v>
      </c>
    </row>
    <row r="399" spans="1:39" x14ac:dyDescent="0.25">
      <c r="A399" s="47">
        <v>395</v>
      </c>
      <c r="B399" s="358" t="str">
        <f>IF(AND(E399&lt;&gt;0,D399&lt;&gt;0,F399&lt;&gt;0),IF(C399&lt;&gt;0,CONCATENATE(C399,"-AGr",VLOOKUP(D399,Listen!$A$2:$G$45,7,FALSE),"-",E399,"-",F399,),CONCATENATE("AGr",VLOOKUP(D399,Listen!$A$2:$G$45,7,FALSE),"-",E399,"-",F399)),"keine vollständige ID")</f>
        <v>keine vollständige ID</v>
      </c>
      <c r="C399" s="438">
        <f>'[2]III_SAV-Details_NB'!B405</f>
        <v>0</v>
      </c>
      <c r="D399" s="438">
        <f>'[2]III_SAV-Details_NB'!C405</f>
        <v>0</v>
      </c>
      <c r="E399" s="359">
        <f>'[2]III_SAV-Details_NB'!D405</f>
        <v>0</v>
      </c>
      <c r="F399" s="490"/>
      <c r="G399" s="281">
        <f>'[2]III_SAV-Details_NB'!X405</f>
        <v>0</v>
      </c>
      <c r="H399" s="281">
        <f t="shared" si="176"/>
        <v>0</v>
      </c>
      <c r="I399" s="281">
        <f>IF(con_EOGJahr=2025,'[2]III_SAV-Details_NB'!AA405,IF(con_EOGJahr=2026,'[2]III_SAV-Details_NB'!AB405,'[2]III_SAV-Details_NB'!AC405))</f>
        <v>0</v>
      </c>
      <c r="J399" s="282"/>
      <c r="K399" s="282"/>
      <c r="L399" s="282"/>
      <c r="M399" s="282"/>
      <c r="N399" s="282"/>
      <c r="O399" s="282"/>
      <c r="P399" s="52">
        <f t="shared" si="177"/>
        <v>0</v>
      </c>
      <c r="Q399" s="60"/>
      <c r="R399" s="53">
        <f t="shared" si="168"/>
        <v>0</v>
      </c>
      <c r="S399" s="59"/>
      <c r="T399" s="61"/>
      <c r="U399" s="342" t="str">
        <f t="shared" si="172"/>
        <v>k.A.</v>
      </c>
      <c r="V399" s="343" t="str">
        <f t="shared" si="169"/>
        <v>k.A.</v>
      </c>
      <c r="W399" s="343" t="str">
        <f>IFERROR(IF(OR($D399="",$E399=0,con_Ende=0),"k.A.",IF(VLOOKUP($D399,rng_ND,5,0)="Nein",VLOOKUP($D399,rng_ND,2,FALSE),MIN(VLOOKUP($D399,rng_ND,2,FALSE),A_Stammdaten!$B$19-D_SAV!$E399+1))),"k.A.")</f>
        <v>k.A.</v>
      </c>
      <c r="X399" s="343" t="str">
        <f t="shared" si="170"/>
        <v>k.A.</v>
      </c>
      <c r="Y399" s="62"/>
      <c r="Z399" s="48">
        <f t="shared" si="171"/>
        <v>0</v>
      </c>
      <c r="AA399" s="457"/>
      <c r="AB399" s="55">
        <f t="shared" si="178"/>
        <v>0</v>
      </c>
      <c r="AC399" s="55">
        <f>IF(A_Stammdaten!$B$25="ja",D_SAV!AA399,D_SAV!AB399)</f>
        <v>0</v>
      </c>
      <c r="AD399" s="478">
        <f>IF(AC399=0,0,IF(U399-(con_EOGJahr-D_SAV!E399)&lt;=0,AC399,AC399/V399))</f>
        <v>0</v>
      </c>
      <c r="AE399" s="478">
        <f>IFERROR(IF(AND(VLOOKUP(D399,rng_ND,5,FALSE)="Ja",D_SAV!T399="degressiv"),D_SAV!AC399*Y399/100,0),0)</f>
        <v>0</v>
      </c>
      <c r="AF399" s="55">
        <f>IFERROR(IF(VLOOKUP(D399,rng_ND,5,FALSE)="Ja",MAX(D_SAV!AD399:AE399),D_SAV!AD399),0)</f>
        <v>0</v>
      </c>
      <c r="AG399" s="55">
        <f t="shared" si="179"/>
        <v>0</v>
      </c>
      <c r="AH399" s="55">
        <f t="shared" si="180"/>
        <v>0</v>
      </c>
      <c r="AI399" s="55">
        <f t="shared" si="181"/>
        <v>0</v>
      </c>
      <c r="AJ399" s="55">
        <f t="shared" si="182"/>
        <v>0</v>
      </c>
      <c r="AK399" s="55">
        <f t="shared" si="173"/>
        <v>0</v>
      </c>
      <c r="AL399" s="55">
        <f t="shared" si="174"/>
        <v>0</v>
      </c>
      <c r="AM399" s="55">
        <f t="shared" si="175"/>
        <v>0</v>
      </c>
    </row>
    <row r="400" spans="1:39" x14ac:dyDescent="0.25">
      <c r="A400" s="47">
        <v>396</v>
      </c>
      <c r="B400" s="358" t="str">
        <f>IF(AND(E400&lt;&gt;0,D400&lt;&gt;0,F400&lt;&gt;0),IF(C400&lt;&gt;0,CONCATENATE(C400,"-AGr",VLOOKUP(D400,Listen!$A$2:$G$45,7,FALSE),"-",E400,"-",F400,),CONCATENATE("AGr",VLOOKUP(D400,Listen!$A$2:$G$45,7,FALSE),"-",E400,"-",F400)),"keine vollständige ID")</f>
        <v>keine vollständige ID</v>
      </c>
      <c r="C400" s="438">
        <f>'[2]III_SAV-Details_NB'!B406</f>
        <v>0</v>
      </c>
      <c r="D400" s="438">
        <f>'[2]III_SAV-Details_NB'!C406</f>
        <v>0</v>
      </c>
      <c r="E400" s="359">
        <f>'[2]III_SAV-Details_NB'!D406</f>
        <v>0</v>
      </c>
      <c r="F400" s="490"/>
      <c r="G400" s="281">
        <f>'[2]III_SAV-Details_NB'!X406</f>
        <v>0</v>
      </c>
      <c r="H400" s="281">
        <f t="shared" si="176"/>
        <v>0</v>
      </c>
      <c r="I400" s="281">
        <f>IF(con_EOGJahr=2025,'[2]III_SAV-Details_NB'!AA406,IF(con_EOGJahr=2026,'[2]III_SAV-Details_NB'!AB406,'[2]III_SAV-Details_NB'!AC406))</f>
        <v>0</v>
      </c>
      <c r="J400" s="282"/>
      <c r="K400" s="282"/>
      <c r="L400" s="282"/>
      <c r="M400" s="282"/>
      <c r="N400" s="282"/>
      <c r="O400" s="282"/>
      <c r="P400" s="52">
        <f t="shared" si="177"/>
        <v>0</v>
      </c>
      <c r="Q400" s="60"/>
      <c r="R400" s="53">
        <f t="shared" si="168"/>
        <v>0</v>
      </c>
      <c r="S400" s="59"/>
      <c r="T400" s="61"/>
      <c r="U400" s="342" t="str">
        <f t="shared" si="172"/>
        <v>k.A.</v>
      </c>
      <c r="V400" s="343" t="str">
        <f t="shared" si="169"/>
        <v>k.A.</v>
      </c>
      <c r="W400" s="343" t="str">
        <f>IFERROR(IF(OR($D400="",$E400=0,con_Ende=0),"k.A.",IF(VLOOKUP($D400,rng_ND,5,0)="Nein",VLOOKUP($D400,rng_ND,2,FALSE),MIN(VLOOKUP($D400,rng_ND,2,FALSE),A_Stammdaten!$B$19-D_SAV!$E400+1))),"k.A.")</f>
        <v>k.A.</v>
      </c>
      <c r="X400" s="343" t="str">
        <f t="shared" si="170"/>
        <v>k.A.</v>
      </c>
      <c r="Y400" s="62"/>
      <c r="Z400" s="48">
        <f t="shared" si="171"/>
        <v>0</v>
      </c>
      <c r="AA400" s="457"/>
      <c r="AB400" s="55">
        <f t="shared" si="178"/>
        <v>0</v>
      </c>
      <c r="AC400" s="55">
        <f>IF(A_Stammdaten!$B$25="ja",D_SAV!AA400,D_SAV!AB400)</f>
        <v>0</v>
      </c>
      <c r="AD400" s="478">
        <f>IF(AC400=0,0,IF(U400-(con_EOGJahr-D_SAV!E400)&lt;=0,AC400,AC400/V400))</f>
        <v>0</v>
      </c>
      <c r="AE400" s="478">
        <f>IFERROR(IF(AND(VLOOKUP(D400,rng_ND,5,FALSE)="Ja",D_SAV!T400="degressiv"),D_SAV!AC400*Y400/100,0),0)</f>
        <v>0</v>
      </c>
      <c r="AF400" s="55">
        <f>IFERROR(IF(VLOOKUP(D400,rng_ND,5,FALSE)="Ja",MAX(D_SAV!AD400:AE400),D_SAV!AD400),0)</f>
        <v>0</v>
      </c>
      <c r="AG400" s="55">
        <f t="shared" si="179"/>
        <v>0</v>
      </c>
      <c r="AH400" s="55">
        <f t="shared" si="180"/>
        <v>0</v>
      </c>
      <c r="AI400" s="55">
        <f t="shared" si="181"/>
        <v>0</v>
      </c>
      <c r="AJ400" s="55">
        <f t="shared" si="182"/>
        <v>0</v>
      </c>
      <c r="AK400" s="55">
        <f t="shared" si="173"/>
        <v>0</v>
      </c>
      <c r="AL400" s="55">
        <f t="shared" si="174"/>
        <v>0</v>
      </c>
      <c r="AM400" s="55">
        <f t="shared" si="175"/>
        <v>0</v>
      </c>
    </row>
    <row r="401" spans="1:39" x14ac:dyDescent="0.25">
      <c r="A401" s="47">
        <v>397</v>
      </c>
      <c r="B401" s="358" t="str">
        <f>IF(AND(E401&lt;&gt;0,D401&lt;&gt;0,F401&lt;&gt;0),IF(C401&lt;&gt;0,CONCATENATE(C401,"-AGr",VLOOKUP(D401,Listen!$A$2:$G$45,7,FALSE),"-",E401,"-",F401,),CONCATENATE("AGr",VLOOKUP(D401,Listen!$A$2:$G$45,7,FALSE),"-",E401,"-",F401)),"keine vollständige ID")</f>
        <v>keine vollständige ID</v>
      </c>
      <c r="C401" s="438">
        <f>'[2]III_SAV-Details_NB'!B407</f>
        <v>0</v>
      </c>
      <c r="D401" s="438">
        <f>'[2]III_SAV-Details_NB'!C407</f>
        <v>0</v>
      </c>
      <c r="E401" s="359">
        <f>'[2]III_SAV-Details_NB'!D407</f>
        <v>0</v>
      </c>
      <c r="F401" s="490"/>
      <c r="G401" s="281">
        <f>'[2]III_SAV-Details_NB'!X407</f>
        <v>0</v>
      </c>
      <c r="H401" s="281">
        <f t="shared" si="176"/>
        <v>0</v>
      </c>
      <c r="I401" s="281">
        <f>IF(con_EOGJahr=2025,'[2]III_SAV-Details_NB'!AA407,IF(con_EOGJahr=2026,'[2]III_SAV-Details_NB'!AB407,'[2]III_SAV-Details_NB'!AC407))</f>
        <v>0</v>
      </c>
      <c r="J401" s="282"/>
      <c r="K401" s="282"/>
      <c r="L401" s="282"/>
      <c r="M401" s="282"/>
      <c r="N401" s="282"/>
      <c r="O401" s="282"/>
      <c r="P401" s="52">
        <f t="shared" si="177"/>
        <v>0</v>
      </c>
      <c r="Q401" s="60"/>
      <c r="R401" s="53">
        <f t="shared" si="168"/>
        <v>0</v>
      </c>
      <c r="S401" s="59"/>
      <c r="T401" s="61"/>
      <c r="U401" s="342" t="str">
        <f t="shared" si="172"/>
        <v>k.A.</v>
      </c>
      <c r="V401" s="343" t="str">
        <f t="shared" si="169"/>
        <v>k.A.</v>
      </c>
      <c r="W401" s="343" t="str">
        <f>IFERROR(IF(OR($D401="",$E401=0,con_Ende=0),"k.A.",IF(VLOOKUP($D401,rng_ND,5,0)="Nein",VLOOKUP($D401,rng_ND,2,FALSE),MIN(VLOOKUP($D401,rng_ND,2,FALSE),A_Stammdaten!$B$19-D_SAV!$E401+1))),"k.A.")</f>
        <v>k.A.</v>
      </c>
      <c r="X401" s="343" t="str">
        <f t="shared" si="170"/>
        <v>k.A.</v>
      </c>
      <c r="Y401" s="62"/>
      <c r="Z401" s="48">
        <f t="shared" si="171"/>
        <v>0</v>
      </c>
      <c r="AA401" s="457"/>
      <c r="AB401" s="55">
        <f t="shared" si="178"/>
        <v>0</v>
      </c>
      <c r="AC401" s="55">
        <f>IF(A_Stammdaten!$B$25="ja",D_SAV!AA401,D_SAV!AB401)</f>
        <v>0</v>
      </c>
      <c r="AD401" s="478">
        <f>IF(AC401=0,0,IF(U401-(con_EOGJahr-D_SAV!E401)&lt;=0,AC401,AC401/V401))</f>
        <v>0</v>
      </c>
      <c r="AE401" s="478">
        <f>IFERROR(IF(AND(VLOOKUP(D401,rng_ND,5,FALSE)="Ja",D_SAV!T401="degressiv"),D_SAV!AC401*Y401/100,0),0)</f>
        <v>0</v>
      </c>
      <c r="AF401" s="55">
        <f>IFERROR(IF(VLOOKUP(D401,rng_ND,5,FALSE)="Ja",MAX(D_SAV!AD401:AE401),D_SAV!AD401),0)</f>
        <v>0</v>
      </c>
      <c r="AG401" s="55">
        <f t="shared" si="179"/>
        <v>0</v>
      </c>
      <c r="AH401" s="55">
        <f t="shared" si="180"/>
        <v>0</v>
      </c>
      <c r="AI401" s="55">
        <f t="shared" si="181"/>
        <v>0</v>
      </c>
      <c r="AJ401" s="55">
        <f t="shared" si="182"/>
        <v>0</v>
      </c>
      <c r="AK401" s="55">
        <f t="shared" si="173"/>
        <v>0</v>
      </c>
      <c r="AL401" s="55">
        <f t="shared" si="174"/>
        <v>0</v>
      </c>
      <c r="AM401" s="55">
        <f t="shared" si="175"/>
        <v>0</v>
      </c>
    </row>
    <row r="402" spans="1:39" x14ac:dyDescent="0.25">
      <c r="A402" s="47">
        <v>398</v>
      </c>
      <c r="B402" s="358" t="str">
        <f>IF(AND(E402&lt;&gt;0,D402&lt;&gt;0,F402&lt;&gt;0),IF(C402&lt;&gt;0,CONCATENATE(C402,"-AGr",VLOOKUP(D402,Listen!$A$2:$G$45,7,FALSE),"-",E402,"-",F402,),CONCATENATE("AGr",VLOOKUP(D402,Listen!$A$2:$G$45,7,FALSE),"-",E402,"-",F402)),"keine vollständige ID")</f>
        <v>keine vollständige ID</v>
      </c>
      <c r="C402" s="438">
        <f>'[2]III_SAV-Details_NB'!B408</f>
        <v>0</v>
      </c>
      <c r="D402" s="438">
        <f>'[2]III_SAV-Details_NB'!C408</f>
        <v>0</v>
      </c>
      <c r="E402" s="359">
        <f>'[2]III_SAV-Details_NB'!D408</f>
        <v>0</v>
      </c>
      <c r="F402" s="490"/>
      <c r="G402" s="281">
        <f>'[2]III_SAV-Details_NB'!X408</f>
        <v>0</v>
      </c>
      <c r="H402" s="281">
        <f t="shared" si="176"/>
        <v>0</v>
      </c>
      <c r="I402" s="281">
        <f>IF(con_EOGJahr=2025,'[2]III_SAV-Details_NB'!AA408,IF(con_EOGJahr=2026,'[2]III_SAV-Details_NB'!AB408,'[2]III_SAV-Details_NB'!AC408))</f>
        <v>0</v>
      </c>
      <c r="J402" s="282"/>
      <c r="K402" s="282"/>
      <c r="L402" s="282"/>
      <c r="M402" s="282"/>
      <c r="N402" s="282"/>
      <c r="O402" s="282"/>
      <c r="P402" s="52">
        <f t="shared" si="177"/>
        <v>0</v>
      </c>
      <c r="Q402" s="60"/>
      <c r="R402" s="53">
        <f t="shared" ref="R402:R465" si="183">P402+Q402</f>
        <v>0</v>
      </c>
      <c r="S402" s="59"/>
      <c r="T402" s="61"/>
      <c r="U402" s="342" t="str">
        <f t="shared" si="172"/>
        <v>k.A.</v>
      </c>
      <c r="V402" s="343" t="str">
        <f t="shared" ref="V402:V465" si="184">IFERROR(IF(OR($D402="",$E402=0,con_Ende=0,$U402=0),"k.A.",MAX($E402-con_EOGJahr+$U402,0)),"k.A.")</f>
        <v>k.A.</v>
      </c>
      <c r="W402" s="343" t="str">
        <f>IFERROR(IF(OR($D402="",$E402=0,con_Ende=0),"k.A.",IF(VLOOKUP($D402,rng_ND,5,0)="Nein",VLOOKUP($D402,rng_ND,2,FALSE),MIN(VLOOKUP($D402,rng_ND,2,FALSE),A_Stammdaten!$B$19-D_SAV!$E402+1))),"k.A.")</f>
        <v>k.A.</v>
      </c>
      <c r="X402" s="343" t="str">
        <f t="shared" ref="X402:X465" si="185">IFERROR(IF(OR($D402="",$E402=0,con_Ende=0),"k.A.",VLOOKUP($D402,rng_ND,3,FALSE)),"k.A.")</f>
        <v>k.A.</v>
      </c>
      <c r="Y402" s="62"/>
      <c r="Z402" s="48">
        <f t="shared" ref="Z402:Z465" si="186">IF(AND($E402&lt;2006,$E402&lt;&gt;0),IFERROR(VLOOKUP($E402,rng_Index,VLOOKUP($D402,rng_ND,4,FALSE)+1,FALSE),1),)</f>
        <v>0</v>
      </c>
      <c r="AA402" s="457"/>
      <c r="AB402" s="55">
        <f t="shared" si="178"/>
        <v>0</v>
      </c>
      <c r="AC402" s="55">
        <f>IF(A_Stammdaten!$B$25="ja",D_SAV!AA402,D_SAV!AB402)</f>
        <v>0</v>
      </c>
      <c r="AD402" s="478">
        <f>IF(AC402=0,0,IF(U402-(con_EOGJahr-D_SAV!E402)&lt;=0,AC402,AC402/V402))</f>
        <v>0</v>
      </c>
      <c r="AE402" s="478">
        <f>IFERROR(IF(AND(VLOOKUP(D402,rng_ND,5,FALSE)="Ja",D_SAV!T402="degressiv"),D_SAV!AC402*Y402/100,0),0)</f>
        <v>0</v>
      </c>
      <c r="AF402" s="55">
        <f>IFERROR(IF(VLOOKUP(D402,rng_ND,5,FALSE)="Ja",MAX(D_SAV!AD402:AE402),D_SAV!AD402),0)</f>
        <v>0</v>
      </c>
      <c r="AG402" s="55">
        <f t="shared" si="179"/>
        <v>0</v>
      </c>
      <c r="AH402" s="55">
        <f t="shared" si="180"/>
        <v>0</v>
      </c>
      <c r="AI402" s="55">
        <f t="shared" si="181"/>
        <v>0</v>
      </c>
      <c r="AJ402" s="55">
        <f t="shared" si="182"/>
        <v>0</v>
      </c>
      <c r="AK402" s="55">
        <f t="shared" si="173"/>
        <v>0</v>
      </c>
      <c r="AL402" s="55">
        <f t="shared" si="174"/>
        <v>0</v>
      </c>
      <c r="AM402" s="55">
        <f t="shared" si="175"/>
        <v>0</v>
      </c>
    </row>
    <row r="403" spans="1:39" x14ac:dyDescent="0.25">
      <c r="A403" s="47">
        <v>399</v>
      </c>
      <c r="B403" s="358" t="str">
        <f>IF(AND(E403&lt;&gt;0,D403&lt;&gt;0,F403&lt;&gt;0),IF(C403&lt;&gt;0,CONCATENATE(C403,"-AGr",VLOOKUP(D403,Listen!$A$2:$G$45,7,FALSE),"-",E403,"-",F403,),CONCATENATE("AGr",VLOOKUP(D403,Listen!$A$2:$G$45,7,FALSE),"-",E403,"-",F403)),"keine vollständige ID")</f>
        <v>keine vollständige ID</v>
      </c>
      <c r="C403" s="438">
        <f>'[2]III_SAV-Details_NB'!B409</f>
        <v>0</v>
      </c>
      <c r="D403" s="438">
        <f>'[2]III_SAV-Details_NB'!C409</f>
        <v>0</v>
      </c>
      <c r="E403" s="359">
        <f>'[2]III_SAV-Details_NB'!D409</f>
        <v>0</v>
      </c>
      <c r="F403" s="490"/>
      <c r="G403" s="281">
        <f>'[2]III_SAV-Details_NB'!X409</f>
        <v>0</v>
      </c>
      <c r="H403" s="281">
        <f t="shared" si="176"/>
        <v>0</v>
      </c>
      <c r="I403" s="281">
        <f>IF(con_EOGJahr=2025,'[2]III_SAV-Details_NB'!AA409,IF(con_EOGJahr=2026,'[2]III_SAV-Details_NB'!AB409,'[2]III_SAV-Details_NB'!AC409))</f>
        <v>0</v>
      </c>
      <c r="J403" s="282"/>
      <c r="K403" s="282"/>
      <c r="L403" s="282"/>
      <c r="M403" s="282"/>
      <c r="N403" s="282"/>
      <c r="O403" s="282"/>
      <c r="P403" s="52">
        <f t="shared" si="177"/>
        <v>0</v>
      </c>
      <c r="Q403" s="60"/>
      <c r="R403" s="53">
        <f t="shared" si="183"/>
        <v>0</v>
      </c>
      <c r="S403" s="59"/>
      <c r="T403" s="61"/>
      <c r="U403" s="342" t="str">
        <f t="shared" ref="U403:U466" si="187">+W403</f>
        <v>k.A.</v>
      </c>
      <c r="V403" s="343" t="str">
        <f t="shared" si="184"/>
        <v>k.A.</v>
      </c>
      <c r="W403" s="343" t="str">
        <f>IFERROR(IF(OR($D403="",$E403=0,con_Ende=0),"k.A.",IF(VLOOKUP($D403,rng_ND,5,0)="Nein",VLOOKUP($D403,rng_ND,2,FALSE),MIN(VLOOKUP($D403,rng_ND,2,FALSE),A_Stammdaten!$B$19-D_SAV!$E403+1))),"k.A.")</f>
        <v>k.A.</v>
      </c>
      <c r="X403" s="343" t="str">
        <f t="shared" si="185"/>
        <v>k.A.</v>
      </c>
      <c r="Y403" s="62"/>
      <c r="Z403" s="48">
        <f t="shared" si="186"/>
        <v>0</v>
      </c>
      <c r="AA403" s="457"/>
      <c r="AB403" s="55">
        <f t="shared" si="178"/>
        <v>0</v>
      </c>
      <c r="AC403" s="55">
        <f>IF(A_Stammdaten!$B$25="ja",D_SAV!AA403,D_SAV!AB403)</f>
        <v>0</v>
      </c>
      <c r="AD403" s="478">
        <f>IF(AC403=0,0,IF(U403-(con_EOGJahr-D_SAV!E403)&lt;=0,AC403,AC403/V403))</f>
        <v>0</v>
      </c>
      <c r="AE403" s="478">
        <f>IFERROR(IF(AND(VLOOKUP(D403,rng_ND,5,FALSE)="Ja",D_SAV!T403="degressiv"),D_SAV!AC403*Y403/100,0),0)</f>
        <v>0</v>
      </c>
      <c r="AF403" s="55">
        <f>IFERROR(IF(VLOOKUP(D403,rng_ND,5,FALSE)="Ja",MAX(D_SAV!AD403:AE403),D_SAV!AD403),0)</f>
        <v>0</v>
      </c>
      <c r="AG403" s="55">
        <f t="shared" si="179"/>
        <v>0</v>
      </c>
      <c r="AH403" s="55">
        <f t="shared" si="180"/>
        <v>0</v>
      </c>
      <c r="AI403" s="55">
        <f t="shared" si="181"/>
        <v>0</v>
      </c>
      <c r="AJ403" s="55">
        <f t="shared" si="182"/>
        <v>0</v>
      </c>
      <c r="AK403" s="55">
        <f t="shared" si="173"/>
        <v>0</v>
      </c>
      <c r="AL403" s="55">
        <f t="shared" si="174"/>
        <v>0</v>
      </c>
      <c r="AM403" s="55">
        <f t="shared" si="175"/>
        <v>0</v>
      </c>
    </row>
    <row r="404" spans="1:39" x14ac:dyDescent="0.25">
      <c r="A404" s="47">
        <v>400</v>
      </c>
      <c r="B404" s="358" t="str">
        <f>IF(AND(E404&lt;&gt;0,D404&lt;&gt;0,F404&lt;&gt;0),IF(C404&lt;&gt;0,CONCATENATE(C404,"-AGr",VLOOKUP(D404,Listen!$A$2:$G$45,7,FALSE),"-",E404,"-",F404,),CONCATENATE("AGr",VLOOKUP(D404,Listen!$A$2:$G$45,7,FALSE),"-",E404,"-",F404)),"keine vollständige ID")</f>
        <v>keine vollständige ID</v>
      </c>
      <c r="C404" s="438">
        <f>'[2]III_SAV-Details_NB'!B410</f>
        <v>0</v>
      </c>
      <c r="D404" s="438">
        <f>'[2]III_SAV-Details_NB'!C410</f>
        <v>0</v>
      </c>
      <c r="E404" s="359">
        <f>'[2]III_SAV-Details_NB'!D410</f>
        <v>0</v>
      </c>
      <c r="F404" s="490"/>
      <c r="G404" s="281">
        <f>'[2]III_SAV-Details_NB'!X410</f>
        <v>0</v>
      </c>
      <c r="H404" s="281">
        <f t="shared" si="176"/>
        <v>0</v>
      </c>
      <c r="I404" s="281">
        <f>IF(con_EOGJahr=2025,'[2]III_SAV-Details_NB'!AA410,IF(con_EOGJahr=2026,'[2]III_SAV-Details_NB'!AB410,'[2]III_SAV-Details_NB'!AC410))</f>
        <v>0</v>
      </c>
      <c r="J404" s="282"/>
      <c r="K404" s="282"/>
      <c r="L404" s="282"/>
      <c r="M404" s="282"/>
      <c r="N404" s="282"/>
      <c r="O404" s="282"/>
      <c r="P404" s="52">
        <f t="shared" si="177"/>
        <v>0</v>
      </c>
      <c r="Q404" s="60"/>
      <c r="R404" s="53">
        <f t="shared" si="183"/>
        <v>0</v>
      </c>
      <c r="S404" s="59"/>
      <c r="T404" s="61"/>
      <c r="U404" s="342" t="str">
        <f t="shared" si="187"/>
        <v>k.A.</v>
      </c>
      <c r="V404" s="343" t="str">
        <f t="shared" si="184"/>
        <v>k.A.</v>
      </c>
      <c r="W404" s="343" t="str">
        <f>IFERROR(IF(OR($D404="",$E404=0,con_Ende=0),"k.A.",IF(VLOOKUP($D404,rng_ND,5,0)="Nein",VLOOKUP($D404,rng_ND,2,FALSE),MIN(VLOOKUP($D404,rng_ND,2,FALSE),A_Stammdaten!$B$19-D_SAV!$E404+1))),"k.A.")</f>
        <v>k.A.</v>
      </c>
      <c r="X404" s="343" t="str">
        <f t="shared" si="185"/>
        <v>k.A.</v>
      </c>
      <c r="Y404" s="62"/>
      <c r="Z404" s="48">
        <f t="shared" si="186"/>
        <v>0</v>
      </c>
      <c r="AA404" s="457"/>
      <c r="AB404" s="55">
        <f t="shared" si="178"/>
        <v>0</v>
      </c>
      <c r="AC404" s="55">
        <f>IF(A_Stammdaten!$B$25="ja",D_SAV!AA404,D_SAV!AB404)</f>
        <v>0</v>
      </c>
      <c r="AD404" s="478">
        <f>IF(AC404=0,0,IF(U404-(con_EOGJahr-D_SAV!E404)&lt;=0,AC404,AC404/V404))</f>
        <v>0</v>
      </c>
      <c r="AE404" s="478">
        <f>IFERROR(IF(AND(VLOOKUP(D404,rng_ND,5,FALSE)="Ja",D_SAV!T404="degressiv"),D_SAV!AC404*Y404/100,0),0)</f>
        <v>0</v>
      </c>
      <c r="AF404" s="55">
        <f>IFERROR(IF(VLOOKUP(D404,rng_ND,5,FALSE)="Ja",MAX(D_SAV!AD404:AE404),D_SAV!AD404),0)</f>
        <v>0</v>
      </c>
      <c r="AG404" s="55">
        <f t="shared" si="179"/>
        <v>0</v>
      </c>
      <c r="AH404" s="55">
        <f t="shared" si="180"/>
        <v>0</v>
      </c>
      <c r="AI404" s="55">
        <f t="shared" si="181"/>
        <v>0</v>
      </c>
      <c r="AJ404" s="55">
        <f t="shared" si="182"/>
        <v>0</v>
      </c>
      <c r="AK404" s="55">
        <f t="shared" si="173"/>
        <v>0</v>
      </c>
      <c r="AL404" s="55">
        <f t="shared" si="174"/>
        <v>0</v>
      </c>
      <c r="AM404" s="55">
        <f t="shared" si="175"/>
        <v>0</v>
      </c>
    </row>
    <row r="405" spans="1:39" x14ac:dyDescent="0.25">
      <c r="A405" s="47">
        <v>401</v>
      </c>
      <c r="B405" s="358" t="str">
        <f>IF(AND(E405&lt;&gt;0,D405&lt;&gt;0,F405&lt;&gt;0),IF(C405&lt;&gt;0,CONCATENATE(C405,"-AGr",VLOOKUP(D405,Listen!$A$2:$G$45,7,FALSE),"-",E405,"-",F405,),CONCATENATE("AGr",VLOOKUP(D405,Listen!$A$2:$G$45,7,FALSE),"-",E405,"-",F405)),"keine vollständige ID")</f>
        <v>keine vollständige ID</v>
      </c>
      <c r="C405" s="438">
        <f>'[2]III_SAV-Details_NB'!B411</f>
        <v>0</v>
      </c>
      <c r="D405" s="438">
        <f>'[2]III_SAV-Details_NB'!C411</f>
        <v>0</v>
      </c>
      <c r="E405" s="359">
        <f>'[2]III_SAV-Details_NB'!D411</f>
        <v>0</v>
      </c>
      <c r="F405" s="490"/>
      <c r="G405" s="281">
        <f>'[2]III_SAV-Details_NB'!X411</f>
        <v>0</v>
      </c>
      <c r="H405" s="281">
        <f t="shared" si="176"/>
        <v>0</v>
      </c>
      <c r="I405" s="281">
        <f>IF(con_EOGJahr=2025,'[2]III_SAV-Details_NB'!AA411,IF(con_EOGJahr=2026,'[2]III_SAV-Details_NB'!AB411,'[2]III_SAV-Details_NB'!AC411))</f>
        <v>0</v>
      </c>
      <c r="J405" s="282"/>
      <c r="K405" s="282"/>
      <c r="L405" s="282"/>
      <c r="M405" s="282"/>
      <c r="N405" s="282"/>
      <c r="O405" s="282"/>
      <c r="P405" s="52">
        <f t="shared" si="177"/>
        <v>0</v>
      </c>
      <c r="Q405" s="60"/>
      <c r="R405" s="53">
        <f t="shared" si="183"/>
        <v>0</v>
      </c>
      <c r="S405" s="59"/>
      <c r="T405" s="61"/>
      <c r="U405" s="342" t="str">
        <f t="shared" si="187"/>
        <v>k.A.</v>
      </c>
      <c r="V405" s="343" t="str">
        <f t="shared" si="184"/>
        <v>k.A.</v>
      </c>
      <c r="W405" s="343" t="str">
        <f>IFERROR(IF(OR($D405="",$E405=0,con_Ende=0),"k.A.",IF(VLOOKUP($D405,rng_ND,5,0)="Nein",VLOOKUP($D405,rng_ND,2,FALSE),MIN(VLOOKUP($D405,rng_ND,2,FALSE),A_Stammdaten!$B$19-D_SAV!$E405+1))),"k.A.")</f>
        <v>k.A.</v>
      </c>
      <c r="X405" s="343" t="str">
        <f t="shared" si="185"/>
        <v>k.A.</v>
      </c>
      <c r="Y405" s="62"/>
      <c r="Z405" s="48">
        <f t="shared" si="186"/>
        <v>0</v>
      </c>
      <c r="AA405" s="457"/>
      <c r="AB405" s="55">
        <f t="shared" si="178"/>
        <v>0</v>
      </c>
      <c r="AC405" s="55">
        <f>IF(A_Stammdaten!$B$25="ja",D_SAV!AA405,D_SAV!AB405)</f>
        <v>0</v>
      </c>
      <c r="AD405" s="478">
        <f>IF(AC405=0,0,IF(U405-(con_EOGJahr-D_SAV!E405)&lt;=0,AC405,AC405/V405))</f>
        <v>0</v>
      </c>
      <c r="AE405" s="478">
        <f>IFERROR(IF(AND(VLOOKUP(D405,rng_ND,5,FALSE)="Ja",D_SAV!T405="degressiv"),D_SAV!AC405*Y405/100,0),0)</f>
        <v>0</v>
      </c>
      <c r="AF405" s="55">
        <f>IFERROR(IF(VLOOKUP(D405,rng_ND,5,FALSE)="Ja",MAX(D_SAV!AD405:AE405),D_SAV!AD405),0)</f>
        <v>0</v>
      </c>
      <c r="AG405" s="55">
        <f t="shared" si="179"/>
        <v>0</v>
      </c>
      <c r="AH405" s="55">
        <f t="shared" si="180"/>
        <v>0</v>
      </c>
      <c r="AI405" s="55">
        <f t="shared" si="181"/>
        <v>0</v>
      </c>
      <c r="AJ405" s="55">
        <f t="shared" si="182"/>
        <v>0</v>
      </c>
      <c r="AK405" s="55">
        <f t="shared" si="173"/>
        <v>0</v>
      </c>
      <c r="AL405" s="55">
        <f t="shared" si="174"/>
        <v>0</v>
      </c>
      <c r="AM405" s="55">
        <f t="shared" si="175"/>
        <v>0</v>
      </c>
    </row>
    <row r="406" spans="1:39" x14ac:dyDescent="0.25">
      <c r="A406" s="47">
        <v>402</v>
      </c>
      <c r="B406" s="358" t="str">
        <f>IF(AND(E406&lt;&gt;0,D406&lt;&gt;0,F406&lt;&gt;0),IF(C406&lt;&gt;0,CONCATENATE(C406,"-AGr",VLOOKUP(D406,Listen!$A$2:$G$45,7,FALSE),"-",E406,"-",F406,),CONCATENATE("AGr",VLOOKUP(D406,Listen!$A$2:$G$45,7,FALSE),"-",E406,"-",F406)),"keine vollständige ID")</f>
        <v>keine vollständige ID</v>
      </c>
      <c r="C406" s="438">
        <f>'[2]III_SAV-Details_NB'!B412</f>
        <v>0</v>
      </c>
      <c r="D406" s="438">
        <f>'[2]III_SAV-Details_NB'!C412</f>
        <v>0</v>
      </c>
      <c r="E406" s="359">
        <f>'[2]III_SAV-Details_NB'!D412</f>
        <v>0</v>
      </c>
      <c r="F406" s="490"/>
      <c r="G406" s="281">
        <f>'[2]III_SAV-Details_NB'!X412</f>
        <v>0</v>
      </c>
      <c r="H406" s="281">
        <f t="shared" si="176"/>
        <v>0</v>
      </c>
      <c r="I406" s="281">
        <f>IF(con_EOGJahr=2025,'[2]III_SAV-Details_NB'!AA412,IF(con_EOGJahr=2026,'[2]III_SAV-Details_NB'!AB412,'[2]III_SAV-Details_NB'!AC412))</f>
        <v>0</v>
      </c>
      <c r="J406" s="282"/>
      <c r="K406" s="282"/>
      <c r="L406" s="282"/>
      <c r="M406" s="282"/>
      <c r="N406" s="282"/>
      <c r="O406" s="282"/>
      <c r="P406" s="52">
        <f t="shared" si="177"/>
        <v>0</v>
      </c>
      <c r="Q406" s="60"/>
      <c r="R406" s="53">
        <f t="shared" si="183"/>
        <v>0</v>
      </c>
      <c r="S406" s="59"/>
      <c r="T406" s="61"/>
      <c r="U406" s="342" t="str">
        <f t="shared" si="187"/>
        <v>k.A.</v>
      </c>
      <c r="V406" s="343" t="str">
        <f t="shared" si="184"/>
        <v>k.A.</v>
      </c>
      <c r="W406" s="343" t="str">
        <f>IFERROR(IF(OR($D406="",$E406=0,con_Ende=0),"k.A.",IF(VLOOKUP($D406,rng_ND,5,0)="Nein",VLOOKUP($D406,rng_ND,2,FALSE),MIN(VLOOKUP($D406,rng_ND,2,FALSE),A_Stammdaten!$B$19-D_SAV!$E406+1))),"k.A.")</f>
        <v>k.A.</v>
      </c>
      <c r="X406" s="343" t="str">
        <f t="shared" si="185"/>
        <v>k.A.</v>
      </c>
      <c r="Y406" s="62"/>
      <c r="Z406" s="48">
        <f t="shared" si="186"/>
        <v>0</v>
      </c>
      <c r="AA406" s="457"/>
      <c r="AB406" s="55">
        <f t="shared" si="178"/>
        <v>0</v>
      </c>
      <c r="AC406" s="55">
        <f>IF(A_Stammdaten!$B$25="ja",D_SAV!AA406,D_SAV!AB406)</f>
        <v>0</v>
      </c>
      <c r="AD406" s="478">
        <f>IF(AC406=0,0,IF(U406-(con_EOGJahr-D_SAV!E406)&lt;=0,AC406,AC406/V406))</f>
        <v>0</v>
      </c>
      <c r="AE406" s="478">
        <f>IFERROR(IF(AND(VLOOKUP(D406,rng_ND,5,FALSE)="Ja",D_SAV!T406="degressiv"),D_SAV!AC406*Y406/100,0),0)</f>
        <v>0</v>
      </c>
      <c r="AF406" s="55">
        <f>IFERROR(IF(VLOOKUP(D406,rng_ND,5,FALSE)="Ja",MAX(D_SAV!AD406:AE406),D_SAV!AD406),0)</f>
        <v>0</v>
      </c>
      <c r="AG406" s="55">
        <f t="shared" si="179"/>
        <v>0</v>
      </c>
      <c r="AH406" s="55">
        <f t="shared" si="180"/>
        <v>0</v>
      </c>
      <c r="AI406" s="55">
        <f t="shared" si="181"/>
        <v>0</v>
      </c>
      <c r="AJ406" s="55">
        <f t="shared" si="182"/>
        <v>0</v>
      </c>
      <c r="AK406" s="55">
        <f t="shared" si="173"/>
        <v>0</v>
      </c>
      <c r="AL406" s="55">
        <f t="shared" si="174"/>
        <v>0</v>
      </c>
      <c r="AM406" s="55">
        <f t="shared" si="175"/>
        <v>0</v>
      </c>
    </row>
    <row r="407" spans="1:39" x14ac:dyDescent="0.25">
      <c r="A407" s="47">
        <v>403</v>
      </c>
      <c r="B407" s="358" t="str">
        <f>IF(AND(E407&lt;&gt;0,D407&lt;&gt;0,F407&lt;&gt;0),IF(C407&lt;&gt;0,CONCATENATE(C407,"-AGr",VLOOKUP(D407,Listen!$A$2:$G$45,7,FALSE),"-",E407,"-",F407,),CONCATENATE("AGr",VLOOKUP(D407,Listen!$A$2:$G$45,7,FALSE),"-",E407,"-",F407)),"keine vollständige ID")</f>
        <v>keine vollständige ID</v>
      </c>
      <c r="C407" s="438">
        <f>'[2]III_SAV-Details_NB'!B413</f>
        <v>0</v>
      </c>
      <c r="D407" s="438">
        <f>'[2]III_SAV-Details_NB'!C413</f>
        <v>0</v>
      </c>
      <c r="E407" s="359">
        <f>'[2]III_SAV-Details_NB'!D413</f>
        <v>0</v>
      </c>
      <c r="F407" s="490"/>
      <c r="G407" s="281">
        <f>'[2]III_SAV-Details_NB'!X413</f>
        <v>0</v>
      </c>
      <c r="H407" s="281">
        <f t="shared" si="176"/>
        <v>0</v>
      </c>
      <c r="I407" s="281">
        <f>IF(con_EOGJahr=2025,'[2]III_SAV-Details_NB'!AA413,IF(con_EOGJahr=2026,'[2]III_SAV-Details_NB'!AB413,'[2]III_SAV-Details_NB'!AC413))</f>
        <v>0</v>
      </c>
      <c r="J407" s="282"/>
      <c r="K407" s="282"/>
      <c r="L407" s="282"/>
      <c r="M407" s="282"/>
      <c r="N407" s="282"/>
      <c r="O407" s="282"/>
      <c r="P407" s="52">
        <f t="shared" si="177"/>
        <v>0</v>
      </c>
      <c r="Q407" s="60"/>
      <c r="R407" s="53">
        <f t="shared" si="183"/>
        <v>0</v>
      </c>
      <c r="S407" s="59"/>
      <c r="T407" s="61"/>
      <c r="U407" s="342" t="str">
        <f t="shared" si="187"/>
        <v>k.A.</v>
      </c>
      <c r="V407" s="343" t="str">
        <f t="shared" si="184"/>
        <v>k.A.</v>
      </c>
      <c r="W407" s="343" t="str">
        <f>IFERROR(IF(OR($D407="",$E407=0,con_Ende=0),"k.A.",IF(VLOOKUP($D407,rng_ND,5,0)="Nein",VLOOKUP($D407,rng_ND,2,FALSE),MIN(VLOOKUP($D407,rng_ND,2,FALSE),A_Stammdaten!$B$19-D_SAV!$E407+1))),"k.A.")</f>
        <v>k.A.</v>
      </c>
      <c r="X407" s="343" t="str">
        <f t="shared" si="185"/>
        <v>k.A.</v>
      </c>
      <c r="Y407" s="62"/>
      <c r="Z407" s="48">
        <f t="shared" si="186"/>
        <v>0</v>
      </c>
      <c r="AA407" s="457"/>
      <c r="AB407" s="55">
        <f t="shared" si="178"/>
        <v>0</v>
      </c>
      <c r="AC407" s="55">
        <f>IF(A_Stammdaten!$B$25="ja",D_SAV!AA407,D_SAV!AB407)</f>
        <v>0</v>
      </c>
      <c r="AD407" s="478">
        <f>IF(AC407=0,0,IF(U407-(con_EOGJahr-D_SAV!E407)&lt;=0,AC407,AC407/V407))</f>
        <v>0</v>
      </c>
      <c r="AE407" s="478">
        <f>IFERROR(IF(AND(VLOOKUP(D407,rng_ND,5,FALSE)="Ja",D_SAV!T407="degressiv"),D_SAV!AC407*Y407/100,0),0)</f>
        <v>0</v>
      </c>
      <c r="AF407" s="55">
        <f>IFERROR(IF(VLOOKUP(D407,rng_ND,5,FALSE)="Ja",MAX(D_SAV!AD407:AE407),D_SAV!AD407),0)</f>
        <v>0</v>
      </c>
      <c r="AG407" s="55">
        <f t="shared" si="179"/>
        <v>0</v>
      </c>
      <c r="AH407" s="55">
        <f t="shared" si="180"/>
        <v>0</v>
      </c>
      <c r="AI407" s="55">
        <f t="shared" si="181"/>
        <v>0</v>
      </c>
      <c r="AJ407" s="55">
        <f t="shared" si="182"/>
        <v>0</v>
      </c>
      <c r="AK407" s="55">
        <f t="shared" si="173"/>
        <v>0</v>
      </c>
      <c r="AL407" s="55">
        <f t="shared" si="174"/>
        <v>0</v>
      </c>
      <c r="AM407" s="55">
        <f t="shared" si="175"/>
        <v>0</v>
      </c>
    </row>
    <row r="408" spans="1:39" x14ac:dyDescent="0.25">
      <c r="A408" s="47">
        <v>404</v>
      </c>
      <c r="B408" s="358" t="str">
        <f>IF(AND(E408&lt;&gt;0,D408&lt;&gt;0,F408&lt;&gt;0),IF(C408&lt;&gt;0,CONCATENATE(C408,"-AGr",VLOOKUP(D408,Listen!$A$2:$G$45,7,FALSE),"-",E408,"-",F408,),CONCATENATE("AGr",VLOOKUP(D408,Listen!$A$2:$G$45,7,FALSE),"-",E408,"-",F408)),"keine vollständige ID")</f>
        <v>keine vollständige ID</v>
      </c>
      <c r="C408" s="438">
        <f>'[2]III_SAV-Details_NB'!B414</f>
        <v>0</v>
      </c>
      <c r="D408" s="438">
        <f>'[2]III_SAV-Details_NB'!C414</f>
        <v>0</v>
      </c>
      <c r="E408" s="359">
        <f>'[2]III_SAV-Details_NB'!D414</f>
        <v>0</v>
      </c>
      <c r="F408" s="490"/>
      <c r="G408" s="281">
        <f>'[2]III_SAV-Details_NB'!X414</f>
        <v>0</v>
      </c>
      <c r="H408" s="281">
        <f t="shared" si="176"/>
        <v>0</v>
      </c>
      <c r="I408" s="281">
        <f>IF(con_EOGJahr=2025,'[2]III_SAV-Details_NB'!AA414,IF(con_EOGJahr=2026,'[2]III_SAV-Details_NB'!AB414,'[2]III_SAV-Details_NB'!AC414))</f>
        <v>0</v>
      </c>
      <c r="J408" s="282"/>
      <c r="K408" s="282"/>
      <c r="L408" s="282"/>
      <c r="M408" s="282"/>
      <c r="N408" s="282"/>
      <c r="O408" s="282"/>
      <c r="P408" s="52">
        <f t="shared" si="177"/>
        <v>0</v>
      </c>
      <c r="Q408" s="60"/>
      <c r="R408" s="53">
        <f t="shared" si="183"/>
        <v>0</v>
      </c>
      <c r="S408" s="59"/>
      <c r="T408" s="61"/>
      <c r="U408" s="342" t="str">
        <f t="shared" si="187"/>
        <v>k.A.</v>
      </c>
      <c r="V408" s="343" t="str">
        <f t="shared" si="184"/>
        <v>k.A.</v>
      </c>
      <c r="W408" s="343" t="str">
        <f>IFERROR(IF(OR($D408="",$E408=0,con_Ende=0),"k.A.",IF(VLOOKUP($D408,rng_ND,5,0)="Nein",VLOOKUP($D408,rng_ND,2,FALSE),MIN(VLOOKUP($D408,rng_ND,2,FALSE),A_Stammdaten!$B$19-D_SAV!$E408+1))),"k.A.")</f>
        <v>k.A.</v>
      </c>
      <c r="X408" s="343" t="str">
        <f t="shared" si="185"/>
        <v>k.A.</v>
      </c>
      <c r="Y408" s="62"/>
      <c r="Z408" s="48">
        <f t="shared" si="186"/>
        <v>0</v>
      </c>
      <c r="AA408" s="457"/>
      <c r="AB408" s="55">
        <f t="shared" si="178"/>
        <v>0</v>
      </c>
      <c r="AC408" s="55">
        <f>IF(A_Stammdaten!$B$25="ja",D_SAV!AA408,D_SAV!AB408)</f>
        <v>0</v>
      </c>
      <c r="AD408" s="478">
        <f>IF(AC408=0,0,IF(U408-(con_EOGJahr-D_SAV!E408)&lt;=0,AC408,AC408/V408))</f>
        <v>0</v>
      </c>
      <c r="AE408" s="478">
        <f>IFERROR(IF(AND(VLOOKUP(D408,rng_ND,5,FALSE)="Ja",D_SAV!T408="degressiv"),D_SAV!AC408*Y408/100,0),0)</f>
        <v>0</v>
      </c>
      <c r="AF408" s="55">
        <f>IFERROR(IF(VLOOKUP(D408,rng_ND,5,FALSE)="Ja",MAX(D_SAV!AD408:AE408),D_SAV!AD408),0)</f>
        <v>0</v>
      </c>
      <c r="AG408" s="55">
        <f t="shared" si="179"/>
        <v>0</v>
      </c>
      <c r="AH408" s="55">
        <f t="shared" si="180"/>
        <v>0</v>
      </c>
      <c r="AI408" s="55">
        <f t="shared" si="181"/>
        <v>0</v>
      </c>
      <c r="AJ408" s="55">
        <f t="shared" si="182"/>
        <v>0</v>
      </c>
      <c r="AK408" s="55">
        <f t="shared" si="173"/>
        <v>0</v>
      </c>
      <c r="AL408" s="55">
        <f t="shared" si="174"/>
        <v>0</v>
      </c>
      <c r="AM408" s="55">
        <f t="shared" si="175"/>
        <v>0</v>
      </c>
    </row>
    <row r="409" spans="1:39" x14ac:dyDescent="0.25">
      <c r="A409" s="47">
        <v>405</v>
      </c>
      <c r="B409" s="358" t="str">
        <f>IF(AND(E409&lt;&gt;0,D409&lt;&gt;0,F409&lt;&gt;0),IF(C409&lt;&gt;0,CONCATENATE(C409,"-AGr",VLOOKUP(D409,Listen!$A$2:$G$45,7,FALSE),"-",E409,"-",F409,),CONCATENATE("AGr",VLOOKUP(D409,Listen!$A$2:$G$45,7,FALSE),"-",E409,"-",F409)),"keine vollständige ID")</f>
        <v>keine vollständige ID</v>
      </c>
      <c r="C409" s="438">
        <f>'[2]III_SAV-Details_NB'!B415</f>
        <v>0</v>
      </c>
      <c r="D409" s="438">
        <f>'[2]III_SAV-Details_NB'!C415</f>
        <v>0</v>
      </c>
      <c r="E409" s="359">
        <f>'[2]III_SAV-Details_NB'!D415</f>
        <v>0</v>
      </c>
      <c r="F409" s="490"/>
      <c r="G409" s="281">
        <f>'[2]III_SAV-Details_NB'!X415</f>
        <v>0</v>
      </c>
      <c r="H409" s="281">
        <f t="shared" si="176"/>
        <v>0</v>
      </c>
      <c r="I409" s="281">
        <f>IF(con_EOGJahr=2025,'[2]III_SAV-Details_NB'!AA415,IF(con_EOGJahr=2026,'[2]III_SAV-Details_NB'!AB415,'[2]III_SAV-Details_NB'!AC415))</f>
        <v>0</v>
      </c>
      <c r="J409" s="282"/>
      <c r="K409" s="282"/>
      <c r="L409" s="282"/>
      <c r="M409" s="282"/>
      <c r="N409" s="282"/>
      <c r="O409" s="282"/>
      <c r="P409" s="52">
        <f t="shared" si="177"/>
        <v>0</v>
      </c>
      <c r="Q409" s="60"/>
      <c r="R409" s="53">
        <f t="shared" si="183"/>
        <v>0</v>
      </c>
      <c r="S409" s="59"/>
      <c r="T409" s="61"/>
      <c r="U409" s="342" t="str">
        <f t="shared" si="187"/>
        <v>k.A.</v>
      </c>
      <c r="V409" s="343" t="str">
        <f t="shared" si="184"/>
        <v>k.A.</v>
      </c>
      <c r="W409" s="343" t="str">
        <f>IFERROR(IF(OR($D409="",$E409=0,con_Ende=0),"k.A.",IF(VLOOKUP($D409,rng_ND,5,0)="Nein",VLOOKUP($D409,rng_ND,2,FALSE),MIN(VLOOKUP($D409,rng_ND,2,FALSE),A_Stammdaten!$B$19-D_SAV!$E409+1))),"k.A.")</f>
        <v>k.A.</v>
      </c>
      <c r="X409" s="343" t="str">
        <f t="shared" si="185"/>
        <v>k.A.</v>
      </c>
      <c r="Y409" s="62"/>
      <c r="Z409" s="48">
        <f t="shared" si="186"/>
        <v>0</v>
      </c>
      <c r="AA409" s="457"/>
      <c r="AB409" s="55">
        <f t="shared" si="178"/>
        <v>0</v>
      </c>
      <c r="AC409" s="55">
        <f>IF(A_Stammdaten!$B$25="ja",D_SAV!AA409,D_SAV!AB409)</f>
        <v>0</v>
      </c>
      <c r="AD409" s="478">
        <f>IF(AC409=0,0,IF(U409-(con_EOGJahr-D_SAV!E409)&lt;=0,AC409,AC409/V409))</f>
        <v>0</v>
      </c>
      <c r="AE409" s="478">
        <f>IFERROR(IF(AND(VLOOKUP(D409,rng_ND,5,FALSE)="Ja",D_SAV!T409="degressiv"),D_SAV!AC409*Y409/100,0),0)</f>
        <v>0</v>
      </c>
      <c r="AF409" s="55">
        <f>IFERROR(IF(VLOOKUP(D409,rng_ND,5,FALSE)="Ja",MAX(D_SAV!AD409:AE409),D_SAV!AD409),0)</f>
        <v>0</v>
      </c>
      <c r="AG409" s="55">
        <f t="shared" si="179"/>
        <v>0</v>
      </c>
      <c r="AH409" s="55">
        <f t="shared" si="180"/>
        <v>0</v>
      </c>
      <c r="AI409" s="55">
        <f t="shared" si="181"/>
        <v>0</v>
      </c>
      <c r="AJ409" s="55">
        <f t="shared" si="182"/>
        <v>0</v>
      </c>
      <c r="AK409" s="55">
        <f t="shared" si="173"/>
        <v>0</v>
      </c>
      <c r="AL409" s="55">
        <f t="shared" si="174"/>
        <v>0</v>
      </c>
      <c r="AM409" s="55">
        <f t="shared" si="175"/>
        <v>0</v>
      </c>
    </row>
    <row r="410" spans="1:39" x14ac:dyDescent="0.25">
      <c r="A410" s="47">
        <v>406</v>
      </c>
      <c r="B410" s="358" t="str">
        <f>IF(AND(E410&lt;&gt;0,D410&lt;&gt;0,F410&lt;&gt;0),IF(C410&lt;&gt;0,CONCATENATE(C410,"-AGr",VLOOKUP(D410,Listen!$A$2:$G$45,7,FALSE),"-",E410,"-",F410,),CONCATENATE("AGr",VLOOKUP(D410,Listen!$A$2:$G$45,7,FALSE),"-",E410,"-",F410)),"keine vollständige ID")</f>
        <v>keine vollständige ID</v>
      </c>
      <c r="C410" s="438">
        <f>'[2]III_SAV-Details_NB'!B416</f>
        <v>0</v>
      </c>
      <c r="D410" s="438">
        <f>'[2]III_SAV-Details_NB'!C416</f>
        <v>0</v>
      </c>
      <c r="E410" s="359">
        <f>'[2]III_SAV-Details_NB'!D416</f>
        <v>0</v>
      </c>
      <c r="F410" s="490"/>
      <c r="G410" s="281">
        <f>'[2]III_SAV-Details_NB'!X416</f>
        <v>0</v>
      </c>
      <c r="H410" s="281">
        <f t="shared" si="176"/>
        <v>0</v>
      </c>
      <c r="I410" s="281">
        <f>IF(con_EOGJahr=2025,'[2]III_SAV-Details_NB'!AA416,IF(con_EOGJahr=2026,'[2]III_SAV-Details_NB'!AB416,'[2]III_SAV-Details_NB'!AC416))</f>
        <v>0</v>
      </c>
      <c r="J410" s="282"/>
      <c r="K410" s="282"/>
      <c r="L410" s="282"/>
      <c r="M410" s="282"/>
      <c r="N410" s="282"/>
      <c r="O410" s="282"/>
      <c r="P410" s="52">
        <f t="shared" si="177"/>
        <v>0</v>
      </c>
      <c r="Q410" s="60"/>
      <c r="R410" s="53">
        <f t="shared" si="183"/>
        <v>0</v>
      </c>
      <c r="S410" s="59"/>
      <c r="T410" s="61"/>
      <c r="U410" s="342" t="str">
        <f t="shared" si="187"/>
        <v>k.A.</v>
      </c>
      <c r="V410" s="343" t="str">
        <f t="shared" si="184"/>
        <v>k.A.</v>
      </c>
      <c r="W410" s="343" t="str">
        <f>IFERROR(IF(OR($D410="",$E410=0,con_Ende=0),"k.A.",IF(VLOOKUP($D410,rng_ND,5,0)="Nein",VLOOKUP($D410,rng_ND,2,FALSE),MIN(VLOOKUP($D410,rng_ND,2,FALSE),A_Stammdaten!$B$19-D_SAV!$E410+1))),"k.A.")</f>
        <v>k.A.</v>
      </c>
      <c r="X410" s="343" t="str">
        <f t="shared" si="185"/>
        <v>k.A.</v>
      </c>
      <c r="Y410" s="62"/>
      <c r="Z410" s="48">
        <f t="shared" si="186"/>
        <v>0</v>
      </c>
      <c r="AA410" s="457"/>
      <c r="AB410" s="55">
        <f t="shared" si="178"/>
        <v>0</v>
      </c>
      <c r="AC410" s="55">
        <f>IF(A_Stammdaten!$B$25="ja",D_SAV!AA410,D_SAV!AB410)</f>
        <v>0</v>
      </c>
      <c r="AD410" s="478">
        <f>IF(AC410=0,0,IF(U410-(con_EOGJahr-D_SAV!E410)&lt;=0,AC410,AC410/V410))</f>
        <v>0</v>
      </c>
      <c r="AE410" s="478">
        <f>IFERROR(IF(AND(VLOOKUP(D410,rng_ND,5,FALSE)="Ja",D_SAV!T410="degressiv"),D_SAV!AC410*Y410/100,0),0)</f>
        <v>0</v>
      </c>
      <c r="AF410" s="55">
        <f>IFERROR(IF(VLOOKUP(D410,rng_ND,5,FALSE)="Ja",MAX(D_SAV!AD410:AE410),D_SAV!AD410),0)</f>
        <v>0</v>
      </c>
      <c r="AG410" s="55">
        <f t="shared" si="179"/>
        <v>0</v>
      </c>
      <c r="AH410" s="55">
        <f t="shared" si="180"/>
        <v>0</v>
      </c>
      <c r="AI410" s="55">
        <f t="shared" si="181"/>
        <v>0</v>
      </c>
      <c r="AJ410" s="55">
        <f t="shared" si="182"/>
        <v>0</v>
      </c>
      <c r="AK410" s="55">
        <f t="shared" si="173"/>
        <v>0</v>
      </c>
      <c r="AL410" s="55">
        <f t="shared" si="174"/>
        <v>0</v>
      </c>
      <c r="AM410" s="55">
        <f t="shared" si="175"/>
        <v>0</v>
      </c>
    </row>
    <row r="411" spans="1:39" x14ac:dyDescent="0.25">
      <c r="A411" s="47">
        <v>407</v>
      </c>
      <c r="B411" s="358" t="str">
        <f>IF(AND(E411&lt;&gt;0,D411&lt;&gt;0,F411&lt;&gt;0),IF(C411&lt;&gt;0,CONCATENATE(C411,"-AGr",VLOOKUP(D411,Listen!$A$2:$G$45,7,FALSE),"-",E411,"-",F411,),CONCATENATE("AGr",VLOOKUP(D411,Listen!$A$2:$G$45,7,FALSE),"-",E411,"-",F411)),"keine vollständige ID")</f>
        <v>keine vollständige ID</v>
      </c>
      <c r="C411" s="438">
        <f>'[2]III_SAV-Details_NB'!B417</f>
        <v>0</v>
      </c>
      <c r="D411" s="438">
        <f>'[2]III_SAV-Details_NB'!C417</f>
        <v>0</v>
      </c>
      <c r="E411" s="359">
        <f>'[2]III_SAV-Details_NB'!D417</f>
        <v>0</v>
      </c>
      <c r="F411" s="490"/>
      <c r="G411" s="281">
        <f>'[2]III_SAV-Details_NB'!X417</f>
        <v>0</v>
      </c>
      <c r="H411" s="281">
        <f t="shared" si="176"/>
        <v>0</v>
      </c>
      <c r="I411" s="281">
        <f>IF(con_EOGJahr=2025,'[2]III_SAV-Details_NB'!AA417,IF(con_EOGJahr=2026,'[2]III_SAV-Details_NB'!AB417,'[2]III_SAV-Details_NB'!AC417))</f>
        <v>0</v>
      </c>
      <c r="J411" s="282"/>
      <c r="K411" s="282"/>
      <c r="L411" s="282"/>
      <c r="M411" s="282"/>
      <c r="N411" s="282"/>
      <c r="O411" s="282"/>
      <c r="P411" s="52">
        <f t="shared" si="177"/>
        <v>0</v>
      </c>
      <c r="Q411" s="60"/>
      <c r="R411" s="53">
        <f t="shared" si="183"/>
        <v>0</v>
      </c>
      <c r="S411" s="59"/>
      <c r="T411" s="61"/>
      <c r="U411" s="342" t="str">
        <f t="shared" si="187"/>
        <v>k.A.</v>
      </c>
      <c r="V411" s="343" t="str">
        <f t="shared" si="184"/>
        <v>k.A.</v>
      </c>
      <c r="W411" s="343" t="str">
        <f>IFERROR(IF(OR($D411="",$E411=0,con_Ende=0),"k.A.",IF(VLOOKUP($D411,rng_ND,5,0)="Nein",VLOOKUP($D411,rng_ND,2,FALSE),MIN(VLOOKUP($D411,rng_ND,2,FALSE),A_Stammdaten!$B$19-D_SAV!$E411+1))),"k.A.")</f>
        <v>k.A.</v>
      </c>
      <c r="X411" s="343" t="str">
        <f t="shared" si="185"/>
        <v>k.A.</v>
      </c>
      <c r="Y411" s="62"/>
      <c r="Z411" s="48">
        <f t="shared" si="186"/>
        <v>0</v>
      </c>
      <c r="AA411" s="457"/>
      <c r="AB411" s="55">
        <f t="shared" si="178"/>
        <v>0</v>
      </c>
      <c r="AC411" s="55">
        <f>IF(A_Stammdaten!$B$25="ja",D_SAV!AA411,D_SAV!AB411)</f>
        <v>0</v>
      </c>
      <c r="AD411" s="478">
        <f>IF(AC411=0,0,IF(U411-(con_EOGJahr-D_SAV!E411)&lt;=0,AC411,AC411/V411))</f>
        <v>0</v>
      </c>
      <c r="AE411" s="478">
        <f>IFERROR(IF(AND(VLOOKUP(D411,rng_ND,5,FALSE)="Ja",D_SAV!T411="degressiv"),D_SAV!AC411*Y411/100,0),0)</f>
        <v>0</v>
      </c>
      <c r="AF411" s="55">
        <f>IFERROR(IF(VLOOKUP(D411,rng_ND,5,FALSE)="Ja",MAX(D_SAV!AD411:AE411),D_SAV!AD411),0)</f>
        <v>0</v>
      </c>
      <c r="AG411" s="55">
        <f t="shared" si="179"/>
        <v>0</v>
      </c>
      <c r="AH411" s="55">
        <f t="shared" si="180"/>
        <v>0</v>
      </c>
      <c r="AI411" s="55">
        <f t="shared" si="181"/>
        <v>0</v>
      </c>
      <c r="AJ411" s="55">
        <f t="shared" si="182"/>
        <v>0</v>
      </c>
      <c r="AK411" s="55">
        <f t="shared" si="173"/>
        <v>0</v>
      </c>
      <c r="AL411" s="55">
        <f t="shared" si="174"/>
        <v>0</v>
      </c>
      <c r="AM411" s="55">
        <f t="shared" si="175"/>
        <v>0</v>
      </c>
    </row>
    <row r="412" spans="1:39" x14ac:dyDescent="0.25">
      <c r="A412" s="47">
        <v>408</v>
      </c>
      <c r="B412" s="358" t="str">
        <f>IF(AND(E412&lt;&gt;0,D412&lt;&gt;0,F412&lt;&gt;0),IF(C412&lt;&gt;0,CONCATENATE(C412,"-AGr",VLOOKUP(D412,Listen!$A$2:$G$45,7,FALSE),"-",E412,"-",F412,),CONCATENATE("AGr",VLOOKUP(D412,Listen!$A$2:$G$45,7,FALSE),"-",E412,"-",F412)),"keine vollständige ID")</f>
        <v>keine vollständige ID</v>
      </c>
      <c r="C412" s="438">
        <f>'[2]III_SAV-Details_NB'!B418</f>
        <v>0</v>
      </c>
      <c r="D412" s="438">
        <f>'[2]III_SAV-Details_NB'!C418</f>
        <v>0</v>
      </c>
      <c r="E412" s="359">
        <f>'[2]III_SAV-Details_NB'!D418</f>
        <v>0</v>
      </c>
      <c r="F412" s="490"/>
      <c r="G412" s="281">
        <f>'[2]III_SAV-Details_NB'!X418</f>
        <v>0</v>
      </c>
      <c r="H412" s="281">
        <f t="shared" si="176"/>
        <v>0</v>
      </c>
      <c r="I412" s="281">
        <f>IF(con_EOGJahr=2025,'[2]III_SAV-Details_NB'!AA418,IF(con_EOGJahr=2026,'[2]III_SAV-Details_NB'!AB418,'[2]III_SAV-Details_NB'!AC418))</f>
        <v>0</v>
      </c>
      <c r="J412" s="282"/>
      <c r="K412" s="282"/>
      <c r="L412" s="282"/>
      <c r="M412" s="282"/>
      <c r="N412" s="282"/>
      <c r="O412" s="282"/>
      <c r="P412" s="52">
        <f t="shared" si="177"/>
        <v>0</v>
      </c>
      <c r="Q412" s="60"/>
      <c r="R412" s="53">
        <f t="shared" si="183"/>
        <v>0</v>
      </c>
      <c r="S412" s="59"/>
      <c r="T412" s="61"/>
      <c r="U412" s="342" t="str">
        <f t="shared" si="187"/>
        <v>k.A.</v>
      </c>
      <c r="V412" s="343" t="str">
        <f t="shared" si="184"/>
        <v>k.A.</v>
      </c>
      <c r="W412" s="343" t="str">
        <f>IFERROR(IF(OR($D412="",$E412=0,con_Ende=0),"k.A.",IF(VLOOKUP($D412,rng_ND,5,0)="Nein",VLOOKUP($D412,rng_ND,2,FALSE),MIN(VLOOKUP($D412,rng_ND,2,FALSE),A_Stammdaten!$B$19-D_SAV!$E412+1))),"k.A.")</f>
        <v>k.A.</v>
      </c>
      <c r="X412" s="343" t="str">
        <f t="shared" si="185"/>
        <v>k.A.</v>
      </c>
      <c r="Y412" s="62"/>
      <c r="Z412" s="48">
        <f t="shared" si="186"/>
        <v>0</v>
      </c>
      <c r="AA412" s="457"/>
      <c r="AB412" s="55">
        <f t="shared" si="178"/>
        <v>0</v>
      </c>
      <c r="AC412" s="55">
        <f>IF(A_Stammdaten!$B$25="ja",D_SAV!AA412,D_SAV!AB412)</f>
        <v>0</v>
      </c>
      <c r="AD412" s="478">
        <f>IF(AC412=0,0,IF(U412-(con_EOGJahr-D_SAV!E412)&lt;=0,AC412,AC412/V412))</f>
        <v>0</v>
      </c>
      <c r="AE412" s="478">
        <f>IFERROR(IF(AND(VLOOKUP(D412,rng_ND,5,FALSE)="Ja",D_SAV!T412="degressiv"),D_SAV!AC412*Y412/100,0),0)</f>
        <v>0</v>
      </c>
      <c r="AF412" s="55">
        <f>IFERROR(IF(VLOOKUP(D412,rng_ND,5,FALSE)="Ja",MAX(D_SAV!AD412:AE412),D_SAV!AD412),0)</f>
        <v>0</v>
      </c>
      <c r="AG412" s="55">
        <f t="shared" si="179"/>
        <v>0</v>
      </c>
      <c r="AH412" s="55">
        <f t="shared" si="180"/>
        <v>0</v>
      </c>
      <c r="AI412" s="55">
        <f t="shared" si="181"/>
        <v>0</v>
      </c>
      <c r="AJ412" s="55">
        <f t="shared" si="182"/>
        <v>0</v>
      </c>
      <c r="AK412" s="55">
        <f t="shared" si="173"/>
        <v>0</v>
      </c>
      <c r="AL412" s="55">
        <f t="shared" si="174"/>
        <v>0</v>
      </c>
      <c r="AM412" s="55">
        <f t="shared" si="175"/>
        <v>0</v>
      </c>
    </row>
    <row r="413" spans="1:39" x14ac:dyDescent="0.25">
      <c r="A413" s="47">
        <v>409</v>
      </c>
      <c r="B413" s="358" t="str">
        <f>IF(AND(E413&lt;&gt;0,D413&lt;&gt;0,F413&lt;&gt;0),IF(C413&lt;&gt;0,CONCATENATE(C413,"-AGr",VLOOKUP(D413,Listen!$A$2:$G$45,7,FALSE),"-",E413,"-",F413,),CONCATENATE("AGr",VLOOKUP(D413,Listen!$A$2:$G$45,7,FALSE),"-",E413,"-",F413)),"keine vollständige ID")</f>
        <v>keine vollständige ID</v>
      </c>
      <c r="C413" s="438">
        <f>'[2]III_SAV-Details_NB'!B419</f>
        <v>0</v>
      </c>
      <c r="D413" s="438">
        <f>'[2]III_SAV-Details_NB'!C419</f>
        <v>0</v>
      </c>
      <c r="E413" s="359">
        <f>'[2]III_SAV-Details_NB'!D419</f>
        <v>0</v>
      </c>
      <c r="F413" s="490"/>
      <c r="G413" s="281">
        <f>'[2]III_SAV-Details_NB'!X419</f>
        <v>0</v>
      </c>
      <c r="H413" s="281">
        <f t="shared" si="176"/>
        <v>0</v>
      </c>
      <c r="I413" s="281">
        <f>IF(con_EOGJahr=2025,'[2]III_SAV-Details_NB'!AA419,IF(con_EOGJahr=2026,'[2]III_SAV-Details_NB'!AB419,'[2]III_SAV-Details_NB'!AC419))</f>
        <v>0</v>
      </c>
      <c r="J413" s="282"/>
      <c r="K413" s="282"/>
      <c r="L413" s="282"/>
      <c r="M413" s="282"/>
      <c r="N413" s="282"/>
      <c r="O413" s="282"/>
      <c r="P413" s="52">
        <f t="shared" si="177"/>
        <v>0</v>
      </c>
      <c r="Q413" s="60"/>
      <c r="R413" s="53">
        <f t="shared" si="183"/>
        <v>0</v>
      </c>
      <c r="S413" s="59"/>
      <c r="T413" s="61"/>
      <c r="U413" s="342" t="str">
        <f t="shared" si="187"/>
        <v>k.A.</v>
      </c>
      <c r="V413" s="343" t="str">
        <f t="shared" si="184"/>
        <v>k.A.</v>
      </c>
      <c r="W413" s="343" t="str">
        <f>IFERROR(IF(OR($D413="",$E413=0,con_Ende=0),"k.A.",IF(VLOOKUP($D413,rng_ND,5,0)="Nein",VLOOKUP($D413,rng_ND,2,FALSE),MIN(VLOOKUP($D413,rng_ND,2,FALSE),A_Stammdaten!$B$19-D_SAV!$E413+1))),"k.A.")</f>
        <v>k.A.</v>
      </c>
      <c r="X413" s="343" t="str">
        <f t="shared" si="185"/>
        <v>k.A.</v>
      </c>
      <c r="Y413" s="62"/>
      <c r="Z413" s="48">
        <f t="shared" si="186"/>
        <v>0</v>
      </c>
      <c r="AA413" s="457"/>
      <c r="AB413" s="55">
        <f t="shared" si="178"/>
        <v>0</v>
      </c>
      <c r="AC413" s="55">
        <f>IF(A_Stammdaten!$B$25="ja",D_SAV!AA413,D_SAV!AB413)</f>
        <v>0</v>
      </c>
      <c r="AD413" s="478">
        <f>IF(AC413=0,0,IF(U413-(con_EOGJahr-D_SAV!E413)&lt;=0,AC413,AC413/V413))</f>
        <v>0</v>
      </c>
      <c r="AE413" s="478">
        <f>IFERROR(IF(AND(VLOOKUP(D413,rng_ND,5,FALSE)="Ja",D_SAV!T413="degressiv"),D_SAV!AC413*Y413/100,0),0)</f>
        <v>0</v>
      </c>
      <c r="AF413" s="55">
        <f>IFERROR(IF(VLOOKUP(D413,rng_ND,5,FALSE)="Ja",MAX(D_SAV!AD413:AE413),D_SAV!AD413),0)</f>
        <v>0</v>
      </c>
      <c r="AG413" s="55">
        <f t="shared" si="179"/>
        <v>0</v>
      </c>
      <c r="AH413" s="55">
        <f t="shared" si="180"/>
        <v>0</v>
      </c>
      <c r="AI413" s="55">
        <f t="shared" si="181"/>
        <v>0</v>
      </c>
      <c r="AJ413" s="55">
        <f t="shared" si="182"/>
        <v>0</v>
      </c>
      <c r="AK413" s="55">
        <f t="shared" si="173"/>
        <v>0</v>
      </c>
      <c r="AL413" s="55">
        <f t="shared" si="174"/>
        <v>0</v>
      </c>
      <c r="AM413" s="55">
        <f t="shared" si="175"/>
        <v>0</v>
      </c>
    </row>
    <row r="414" spans="1:39" x14ac:dyDescent="0.25">
      <c r="A414" s="47">
        <v>410</v>
      </c>
      <c r="B414" s="358" t="str">
        <f>IF(AND(E414&lt;&gt;0,D414&lt;&gt;0,F414&lt;&gt;0),IF(C414&lt;&gt;0,CONCATENATE(C414,"-AGr",VLOOKUP(D414,Listen!$A$2:$G$45,7,FALSE),"-",E414,"-",F414,),CONCATENATE("AGr",VLOOKUP(D414,Listen!$A$2:$G$45,7,FALSE),"-",E414,"-",F414)),"keine vollständige ID")</f>
        <v>keine vollständige ID</v>
      </c>
      <c r="C414" s="438">
        <f>'[2]III_SAV-Details_NB'!B420</f>
        <v>0</v>
      </c>
      <c r="D414" s="438">
        <f>'[2]III_SAV-Details_NB'!C420</f>
        <v>0</v>
      </c>
      <c r="E414" s="359">
        <f>'[2]III_SAV-Details_NB'!D420</f>
        <v>0</v>
      </c>
      <c r="F414" s="490"/>
      <c r="G414" s="281">
        <f>'[2]III_SAV-Details_NB'!X420</f>
        <v>0</v>
      </c>
      <c r="H414" s="281">
        <f t="shared" si="176"/>
        <v>0</v>
      </c>
      <c r="I414" s="281">
        <f>IF(con_EOGJahr=2025,'[2]III_SAV-Details_NB'!AA420,IF(con_EOGJahr=2026,'[2]III_SAV-Details_NB'!AB420,'[2]III_SAV-Details_NB'!AC420))</f>
        <v>0</v>
      </c>
      <c r="J414" s="282"/>
      <c r="K414" s="282"/>
      <c r="L414" s="282"/>
      <c r="M414" s="282"/>
      <c r="N414" s="282"/>
      <c r="O414" s="282"/>
      <c r="P414" s="52">
        <f t="shared" si="177"/>
        <v>0</v>
      </c>
      <c r="Q414" s="60"/>
      <c r="R414" s="53">
        <f t="shared" si="183"/>
        <v>0</v>
      </c>
      <c r="S414" s="59"/>
      <c r="T414" s="61"/>
      <c r="U414" s="342" t="str">
        <f t="shared" si="187"/>
        <v>k.A.</v>
      </c>
      <c r="V414" s="343" t="str">
        <f t="shared" si="184"/>
        <v>k.A.</v>
      </c>
      <c r="W414" s="343" t="str">
        <f>IFERROR(IF(OR($D414="",$E414=0,con_Ende=0),"k.A.",IF(VLOOKUP($D414,rng_ND,5,0)="Nein",VLOOKUP($D414,rng_ND,2,FALSE),MIN(VLOOKUP($D414,rng_ND,2,FALSE),A_Stammdaten!$B$19-D_SAV!$E414+1))),"k.A.")</f>
        <v>k.A.</v>
      </c>
      <c r="X414" s="343" t="str">
        <f t="shared" si="185"/>
        <v>k.A.</v>
      </c>
      <c r="Y414" s="62"/>
      <c r="Z414" s="48">
        <f t="shared" si="186"/>
        <v>0</v>
      </c>
      <c r="AA414" s="457"/>
      <c r="AB414" s="55">
        <f t="shared" si="178"/>
        <v>0</v>
      </c>
      <c r="AC414" s="55">
        <f>IF(A_Stammdaten!$B$25="ja",D_SAV!AA414,D_SAV!AB414)</f>
        <v>0</v>
      </c>
      <c r="AD414" s="478">
        <f>IF(AC414=0,0,IF(U414-(con_EOGJahr-D_SAV!E414)&lt;=0,AC414,AC414/V414))</f>
        <v>0</v>
      </c>
      <c r="AE414" s="478">
        <f>IFERROR(IF(AND(VLOOKUP(D414,rng_ND,5,FALSE)="Ja",D_SAV!T414="degressiv"),D_SAV!AC414*Y414/100,0),0)</f>
        <v>0</v>
      </c>
      <c r="AF414" s="55">
        <f>IFERROR(IF(VLOOKUP(D414,rng_ND,5,FALSE)="Ja",MAX(D_SAV!AD414:AE414),D_SAV!AD414),0)</f>
        <v>0</v>
      </c>
      <c r="AG414" s="55">
        <f t="shared" si="179"/>
        <v>0</v>
      </c>
      <c r="AH414" s="55">
        <f t="shared" si="180"/>
        <v>0</v>
      </c>
      <c r="AI414" s="55">
        <f t="shared" si="181"/>
        <v>0</v>
      </c>
      <c r="AJ414" s="55">
        <f t="shared" si="182"/>
        <v>0</v>
      </c>
      <c r="AK414" s="55">
        <f t="shared" si="173"/>
        <v>0</v>
      </c>
      <c r="AL414" s="55">
        <f t="shared" si="174"/>
        <v>0</v>
      </c>
      <c r="AM414" s="55">
        <f t="shared" si="175"/>
        <v>0</v>
      </c>
    </row>
    <row r="415" spans="1:39" x14ac:dyDescent="0.25">
      <c r="A415" s="47">
        <v>411</v>
      </c>
      <c r="B415" s="358" t="str">
        <f>IF(AND(E415&lt;&gt;0,D415&lt;&gt;0,F415&lt;&gt;0),IF(C415&lt;&gt;0,CONCATENATE(C415,"-AGr",VLOOKUP(D415,Listen!$A$2:$G$45,7,FALSE),"-",E415,"-",F415,),CONCATENATE("AGr",VLOOKUP(D415,Listen!$A$2:$G$45,7,FALSE),"-",E415,"-",F415)),"keine vollständige ID")</f>
        <v>keine vollständige ID</v>
      </c>
      <c r="C415" s="438">
        <f>'[2]III_SAV-Details_NB'!B421</f>
        <v>0</v>
      </c>
      <c r="D415" s="438">
        <f>'[2]III_SAV-Details_NB'!C421</f>
        <v>0</v>
      </c>
      <c r="E415" s="359">
        <f>'[2]III_SAV-Details_NB'!D421</f>
        <v>0</v>
      </c>
      <c r="F415" s="490"/>
      <c r="G415" s="281">
        <f>'[2]III_SAV-Details_NB'!X421</f>
        <v>0</v>
      </c>
      <c r="H415" s="281">
        <f t="shared" si="176"/>
        <v>0</v>
      </c>
      <c r="I415" s="281">
        <f>IF(con_EOGJahr=2025,'[2]III_SAV-Details_NB'!AA421,IF(con_EOGJahr=2026,'[2]III_SAV-Details_NB'!AB421,'[2]III_SAV-Details_NB'!AC421))</f>
        <v>0</v>
      </c>
      <c r="J415" s="282"/>
      <c r="K415" s="282"/>
      <c r="L415" s="282"/>
      <c r="M415" s="282"/>
      <c r="N415" s="282"/>
      <c r="O415" s="282"/>
      <c r="P415" s="52">
        <f t="shared" si="177"/>
        <v>0</v>
      </c>
      <c r="Q415" s="60"/>
      <c r="R415" s="53">
        <f t="shared" si="183"/>
        <v>0</v>
      </c>
      <c r="S415" s="59"/>
      <c r="T415" s="61"/>
      <c r="U415" s="342" t="str">
        <f t="shared" si="187"/>
        <v>k.A.</v>
      </c>
      <c r="V415" s="343" t="str">
        <f t="shared" si="184"/>
        <v>k.A.</v>
      </c>
      <c r="W415" s="343" t="str">
        <f>IFERROR(IF(OR($D415="",$E415=0,con_Ende=0),"k.A.",IF(VLOOKUP($D415,rng_ND,5,0)="Nein",VLOOKUP($D415,rng_ND,2,FALSE),MIN(VLOOKUP($D415,rng_ND,2,FALSE),A_Stammdaten!$B$19-D_SAV!$E415+1))),"k.A.")</f>
        <v>k.A.</v>
      </c>
      <c r="X415" s="343" t="str">
        <f t="shared" si="185"/>
        <v>k.A.</v>
      </c>
      <c r="Y415" s="62"/>
      <c r="Z415" s="48">
        <f t="shared" si="186"/>
        <v>0</v>
      </c>
      <c r="AA415" s="457"/>
      <c r="AB415" s="55">
        <f t="shared" si="178"/>
        <v>0</v>
      </c>
      <c r="AC415" s="55">
        <f>IF(A_Stammdaten!$B$25="ja",D_SAV!AA415,D_SAV!AB415)</f>
        <v>0</v>
      </c>
      <c r="AD415" s="478">
        <f>IF(AC415=0,0,IF(U415-(con_EOGJahr-D_SAV!E415)&lt;=0,AC415,AC415/V415))</f>
        <v>0</v>
      </c>
      <c r="AE415" s="478">
        <f>IFERROR(IF(AND(VLOOKUP(D415,rng_ND,5,FALSE)="Ja",D_SAV!T415="degressiv"),D_SAV!AC415*Y415/100,0),0)</f>
        <v>0</v>
      </c>
      <c r="AF415" s="55">
        <f>IFERROR(IF(VLOOKUP(D415,rng_ND,5,FALSE)="Ja",MAX(D_SAV!AD415:AE415),D_SAV!AD415),0)</f>
        <v>0</v>
      </c>
      <c r="AG415" s="55">
        <f t="shared" si="179"/>
        <v>0</v>
      </c>
      <c r="AH415" s="55">
        <f t="shared" si="180"/>
        <v>0</v>
      </c>
      <c r="AI415" s="55">
        <f t="shared" si="181"/>
        <v>0</v>
      </c>
      <c r="AJ415" s="55">
        <f t="shared" si="182"/>
        <v>0</v>
      </c>
      <c r="AK415" s="55">
        <f t="shared" si="173"/>
        <v>0</v>
      </c>
      <c r="AL415" s="55">
        <f t="shared" si="174"/>
        <v>0</v>
      </c>
      <c r="AM415" s="55">
        <f t="shared" si="175"/>
        <v>0</v>
      </c>
    </row>
    <row r="416" spans="1:39" x14ac:dyDescent="0.25">
      <c r="A416" s="47">
        <v>412</v>
      </c>
      <c r="B416" s="358" t="str">
        <f>IF(AND(E416&lt;&gt;0,D416&lt;&gt;0,F416&lt;&gt;0),IF(C416&lt;&gt;0,CONCATENATE(C416,"-AGr",VLOOKUP(D416,Listen!$A$2:$G$45,7,FALSE),"-",E416,"-",F416,),CONCATENATE("AGr",VLOOKUP(D416,Listen!$A$2:$G$45,7,FALSE),"-",E416,"-",F416)),"keine vollständige ID")</f>
        <v>keine vollständige ID</v>
      </c>
      <c r="C416" s="438">
        <f>'[2]III_SAV-Details_NB'!B422</f>
        <v>0</v>
      </c>
      <c r="D416" s="438">
        <f>'[2]III_SAV-Details_NB'!C422</f>
        <v>0</v>
      </c>
      <c r="E416" s="359">
        <f>'[2]III_SAV-Details_NB'!D422</f>
        <v>0</v>
      </c>
      <c r="F416" s="490"/>
      <c r="G416" s="281">
        <f>'[2]III_SAV-Details_NB'!X422</f>
        <v>0</v>
      </c>
      <c r="H416" s="281">
        <f t="shared" si="176"/>
        <v>0</v>
      </c>
      <c r="I416" s="281">
        <f>IF(con_EOGJahr=2025,'[2]III_SAV-Details_NB'!AA422,IF(con_EOGJahr=2026,'[2]III_SAV-Details_NB'!AB422,'[2]III_SAV-Details_NB'!AC422))</f>
        <v>0</v>
      </c>
      <c r="J416" s="282"/>
      <c r="K416" s="282"/>
      <c r="L416" s="282"/>
      <c r="M416" s="282"/>
      <c r="N416" s="282"/>
      <c r="O416" s="282"/>
      <c r="P416" s="52">
        <f t="shared" si="177"/>
        <v>0</v>
      </c>
      <c r="Q416" s="60"/>
      <c r="R416" s="53">
        <f t="shared" si="183"/>
        <v>0</v>
      </c>
      <c r="S416" s="59"/>
      <c r="T416" s="61"/>
      <c r="U416" s="342" t="str">
        <f t="shared" si="187"/>
        <v>k.A.</v>
      </c>
      <c r="V416" s="343" t="str">
        <f t="shared" si="184"/>
        <v>k.A.</v>
      </c>
      <c r="W416" s="343" t="str">
        <f>IFERROR(IF(OR($D416="",$E416=0,con_Ende=0),"k.A.",IF(VLOOKUP($D416,rng_ND,5,0)="Nein",VLOOKUP($D416,rng_ND,2,FALSE),MIN(VLOOKUP($D416,rng_ND,2,FALSE),A_Stammdaten!$B$19-D_SAV!$E416+1))),"k.A.")</f>
        <v>k.A.</v>
      </c>
      <c r="X416" s="343" t="str">
        <f t="shared" si="185"/>
        <v>k.A.</v>
      </c>
      <c r="Y416" s="62"/>
      <c r="Z416" s="48">
        <f t="shared" si="186"/>
        <v>0</v>
      </c>
      <c r="AA416" s="457"/>
      <c r="AB416" s="55">
        <f t="shared" si="178"/>
        <v>0</v>
      </c>
      <c r="AC416" s="55">
        <f>IF(A_Stammdaten!$B$25="ja",D_SAV!AA416,D_SAV!AB416)</f>
        <v>0</v>
      </c>
      <c r="AD416" s="478">
        <f>IF(AC416=0,0,IF(U416-(con_EOGJahr-D_SAV!E416)&lt;=0,AC416,AC416/V416))</f>
        <v>0</v>
      </c>
      <c r="AE416" s="478">
        <f>IFERROR(IF(AND(VLOOKUP(D416,rng_ND,5,FALSE)="Ja",D_SAV!T416="degressiv"),D_SAV!AC416*Y416/100,0),0)</f>
        <v>0</v>
      </c>
      <c r="AF416" s="55">
        <f>IFERROR(IF(VLOOKUP(D416,rng_ND,5,FALSE)="Ja",MAX(D_SAV!AD416:AE416),D_SAV!AD416),0)</f>
        <v>0</v>
      </c>
      <c r="AG416" s="55">
        <f t="shared" si="179"/>
        <v>0</v>
      </c>
      <c r="AH416" s="55">
        <f t="shared" si="180"/>
        <v>0</v>
      </c>
      <c r="AI416" s="55">
        <f t="shared" si="181"/>
        <v>0</v>
      </c>
      <c r="AJ416" s="55">
        <f t="shared" si="182"/>
        <v>0</v>
      </c>
      <c r="AK416" s="55">
        <f t="shared" si="173"/>
        <v>0</v>
      </c>
      <c r="AL416" s="55">
        <f t="shared" si="174"/>
        <v>0</v>
      </c>
      <c r="AM416" s="55">
        <f t="shared" si="175"/>
        <v>0</v>
      </c>
    </row>
    <row r="417" spans="1:39" x14ac:dyDescent="0.25">
      <c r="A417" s="47">
        <v>413</v>
      </c>
      <c r="B417" s="358" t="str">
        <f>IF(AND(E417&lt;&gt;0,D417&lt;&gt;0,F417&lt;&gt;0),IF(C417&lt;&gt;0,CONCATENATE(C417,"-AGr",VLOOKUP(D417,Listen!$A$2:$G$45,7,FALSE),"-",E417,"-",F417,),CONCATENATE("AGr",VLOOKUP(D417,Listen!$A$2:$G$45,7,FALSE),"-",E417,"-",F417)),"keine vollständige ID")</f>
        <v>keine vollständige ID</v>
      </c>
      <c r="C417" s="438">
        <f>'[2]III_SAV-Details_NB'!B423</f>
        <v>0</v>
      </c>
      <c r="D417" s="438">
        <f>'[2]III_SAV-Details_NB'!C423</f>
        <v>0</v>
      </c>
      <c r="E417" s="359">
        <f>'[2]III_SAV-Details_NB'!D423</f>
        <v>0</v>
      </c>
      <c r="F417" s="490"/>
      <c r="G417" s="281">
        <f>'[2]III_SAV-Details_NB'!X423</f>
        <v>0</v>
      </c>
      <c r="H417" s="281">
        <f t="shared" si="176"/>
        <v>0</v>
      </c>
      <c r="I417" s="281">
        <f>IF(con_EOGJahr=2025,'[2]III_SAV-Details_NB'!AA423,IF(con_EOGJahr=2026,'[2]III_SAV-Details_NB'!AB423,'[2]III_SAV-Details_NB'!AC423))</f>
        <v>0</v>
      </c>
      <c r="J417" s="282"/>
      <c r="K417" s="282"/>
      <c r="L417" s="282"/>
      <c r="M417" s="282"/>
      <c r="N417" s="282"/>
      <c r="O417" s="282"/>
      <c r="P417" s="52">
        <f t="shared" si="177"/>
        <v>0</v>
      </c>
      <c r="Q417" s="60"/>
      <c r="R417" s="53">
        <f t="shared" si="183"/>
        <v>0</v>
      </c>
      <c r="S417" s="59"/>
      <c r="T417" s="61"/>
      <c r="U417" s="342" t="str">
        <f t="shared" si="187"/>
        <v>k.A.</v>
      </c>
      <c r="V417" s="343" t="str">
        <f t="shared" si="184"/>
        <v>k.A.</v>
      </c>
      <c r="W417" s="343" t="str">
        <f>IFERROR(IF(OR($D417="",$E417=0,con_Ende=0),"k.A.",IF(VLOOKUP($D417,rng_ND,5,0)="Nein",VLOOKUP($D417,rng_ND,2,FALSE),MIN(VLOOKUP($D417,rng_ND,2,FALSE),A_Stammdaten!$B$19-D_SAV!$E417+1))),"k.A.")</f>
        <v>k.A.</v>
      </c>
      <c r="X417" s="343" t="str">
        <f t="shared" si="185"/>
        <v>k.A.</v>
      </c>
      <c r="Y417" s="62"/>
      <c r="Z417" s="48">
        <f t="shared" si="186"/>
        <v>0</v>
      </c>
      <c r="AA417" s="457"/>
      <c r="AB417" s="55">
        <f t="shared" si="178"/>
        <v>0</v>
      </c>
      <c r="AC417" s="55">
        <f>IF(A_Stammdaten!$B$25="ja",D_SAV!AA417,D_SAV!AB417)</f>
        <v>0</v>
      </c>
      <c r="AD417" s="478">
        <f>IF(AC417=0,0,IF(U417-(con_EOGJahr-D_SAV!E417)&lt;=0,AC417,AC417/V417))</f>
        <v>0</v>
      </c>
      <c r="AE417" s="478">
        <f>IFERROR(IF(AND(VLOOKUP(D417,rng_ND,5,FALSE)="Ja",D_SAV!T417="degressiv"),D_SAV!AC417*Y417/100,0),0)</f>
        <v>0</v>
      </c>
      <c r="AF417" s="55">
        <f>IFERROR(IF(VLOOKUP(D417,rng_ND,5,FALSE)="Ja",MAX(D_SAV!AD417:AE417),D_SAV!AD417),0)</f>
        <v>0</v>
      </c>
      <c r="AG417" s="55">
        <f t="shared" si="179"/>
        <v>0</v>
      </c>
      <c r="AH417" s="55">
        <f t="shared" si="180"/>
        <v>0</v>
      </c>
      <c r="AI417" s="55">
        <f t="shared" si="181"/>
        <v>0</v>
      </c>
      <c r="AJ417" s="55">
        <f t="shared" si="182"/>
        <v>0</v>
      </c>
      <c r="AK417" s="55">
        <f t="shared" si="173"/>
        <v>0</v>
      </c>
      <c r="AL417" s="55">
        <f t="shared" si="174"/>
        <v>0</v>
      </c>
      <c r="AM417" s="55">
        <f t="shared" si="175"/>
        <v>0</v>
      </c>
    </row>
    <row r="418" spans="1:39" x14ac:dyDescent="0.25">
      <c r="A418" s="47">
        <v>414</v>
      </c>
      <c r="B418" s="358" t="str">
        <f>IF(AND(E418&lt;&gt;0,D418&lt;&gt;0,F418&lt;&gt;0),IF(C418&lt;&gt;0,CONCATENATE(C418,"-AGr",VLOOKUP(D418,Listen!$A$2:$G$45,7,FALSE),"-",E418,"-",F418,),CONCATENATE("AGr",VLOOKUP(D418,Listen!$A$2:$G$45,7,FALSE),"-",E418,"-",F418)),"keine vollständige ID")</f>
        <v>keine vollständige ID</v>
      </c>
      <c r="C418" s="438">
        <f>'[2]III_SAV-Details_NB'!B424</f>
        <v>0</v>
      </c>
      <c r="D418" s="438">
        <f>'[2]III_SAV-Details_NB'!C424</f>
        <v>0</v>
      </c>
      <c r="E418" s="359">
        <f>'[2]III_SAV-Details_NB'!D424</f>
        <v>0</v>
      </c>
      <c r="F418" s="490"/>
      <c r="G418" s="281">
        <f>'[2]III_SAV-Details_NB'!X424</f>
        <v>0</v>
      </c>
      <c r="H418" s="281">
        <f t="shared" si="176"/>
        <v>0</v>
      </c>
      <c r="I418" s="281">
        <f>IF(con_EOGJahr=2025,'[2]III_SAV-Details_NB'!AA424,IF(con_EOGJahr=2026,'[2]III_SAV-Details_NB'!AB424,'[2]III_SAV-Details_NB'!AC424))</f>
        <v>0</v>
      </c>
      <c r="J418" s="282"/>
      <c r="K418" s="282"/>
      <c r="L418" s="282"/>
      <c r="M418" s="282"/>
      <c r="N418" s="282"/>
      <c r="O418" s="282"/>
      <c r="P418" s="52">
        <f t="shared" si="177"/>
        <v>0</v>
      </c>
      <c r="Q418" s="60"/>
      <c r="R418" s="53">
        <f t="shared" si="183"/>
        <v>0</v>
      </c>
      <c r="S418" s="59"/>
      <c r="T418" s="61"/>
      <c r="U418" s="342" t="str">
        <f t="shared" si="187"/>
        <v>k.A.</v>
      </c>
      <c r="V418" s="343" t="str">
        <f t="shared" si="184"/>
        <v>k.A.</v>
      </c>
      <c r="W418" s="343" t="str">
        <f>IFERROR(IF(OR($D418="",$E418=0,con_Ende=0),"k.A.",IF(VLOOKUP($D418,rng_ND,5,0)="Nein",VLOOKUP($D418,rng_ND,2,FALSE),MIN(VLOOKUP($D418,rng_ND,2,FALSE),A_Stammdaten!$B$19-D_SAV!$E418+1))),"k.A.")</f>
        <v>k.A.</v>
      </c>
      <c r="X418" s="343" t="str">
        <f t="shared" si="185"/>
        <v>k.A.</v>
      </c>
      <c r="Y418" s="62"/>
      <c r="Z418" s="48">
        <f t="shared" si="186"/>
        <v>0</v>
      </c>
      <c r="AA418" s="457"/>
      <c r="AB418" s="55">
        <f t="shared" si="178"/>
        <v>0</v>
      </c>
      <c r="AC418" s="55">
        <f>IF(A_Stammdaten!$B$25="ja",D_SAV!AA418,D_SAV!AB418)</f>
        <v>0</v>
      </c>
      <c r="AD418" s="478">
        <f>IF(AC418=0,0,IF(U418-(con_EOGJahr-D_SAV!E418)&lt;=0,AC418,AC418/V418))</f>
        <v>0</v>
      </c>
      <c r="AE418" s="478">
        <f>IFERROR(IF(AND(VLOOKUP(D418,rng_ND,5,FALSE)="Ja",D_SAV!T418="degressiv"),D_SAV!AC418*Y418/100,0),0)</f>
        <v>0</v>
      </c>
      <c r="AF418" s="55">
        <f>IFERROR(IF(VLOOKUP(D418,rng_ND,5,FALSE)="Ja",MAX(D_SAV!AD418:AE418),D_SAV!AD418),0)</f>
        <v>0</v>
      </c>
      <c r="AG418" s="55">
        <f t="shared" si="179"/>
        <v>0</v>
      </c>
      <c r="AH418" s="55">
        <f t="shared" si="180"/>
        <v>0</v>
      </c>
      <c r="AI418" s="55">
        <f t="shared" si="181"/>
        <v>0</v>
      </c>
      <c r="AJ418" s="55">
        <f t="shared" si="182"/>
        <v>0</v>
      </c>
      <c r="AK418" s="55">
        <f t="shared" si="173"/>
        <v>0</v>
      </c>
      <c r="AL418" s="55">
        <f t="shared" si="174"/>
        <v>0</v>
      </c>
      <c r="AM418" s="55">
        <f t="shared" si="175"/>
        <v>0</v>
      </c>
    </row>
    <row r="419" spans="1:39" x14ac:dyDescent="0.25">
      <c r="A419" s="47">
        <v>415</v>
      </c>
      <c r="B419" s="358" t="str">
        <f>IF(AND(E419&lt;&gt;0,D419&lt;&gt;0,F419&lt;&gt;0),IF(C419&lt;&gt;0,CONCATENATE(C419,"-AGr",VLOOKUP(D419,Listen!$A$2:$G$45,7,FALSE),"-",E419,"-",F419,),CONCATENATE("AGr",VLOOKUP(D419,Listen!$A$2:$G$45,7,FALSE),"-",E419,"-",F419)),"keine vollständige ID")</f>
        <v>keine vollständige ID</v>
      </c>
      <c r="C419" s="438">
        <f>'[2]III_SAV-Details_NB'!B425</f>
        <v>0</v>
      </c>
      <c r="D419" s="438">
        <f>'[2]III_SAV-Details_NB'!C425</f>
        <v>0</v>
      </c>
      <c r="E419" s="359">
        <f>'[2]III_SAV-Details_NB'!D425</f>
        <v>0</v>
      </c>
      <c r="F419" s="490"/>
      <c r="G419" s="281">
        <f>'[2]III_SAV-Details_NB'!X425</f>
        <v>0</v>
      </c>
      <c r="H419" s="281">
        <f t="shared" si="176"/>
        <v>0</v>
      </c>
      <c r="I419" s="281">
        <f>IF(con_EOGJahr=2025,'[2]III_SAV-Details_NB'!AA425,IF(con_EOGJahr=2026,'[2]III_SAV-Details_NB'!AB425,'[2]III_SAV-Details_NB'!AC425))</f>
        <v>0</v>
      </c>
      <c r="J419" s="282"/>
      <c r="K419" s="282"/>
      <c r="L419" s="282"/>
      <c r="M419" s="282"/>
      <c r="N419" s="282"/>
      <c r="O419" s="282"/>
      <c r="P419" s="52">
        <f t="shared" si="177"/>
        <v>0</v>
      </c>
      <c r="Q419" s="60"/>
      <c r="R419" s="53">
        <f t="shared" si="183"/>
        <v>0</v>
      </c>
      <c r="S419" s="59"/>
      <c r="T419" s="61"/>
      <c r="U419" s="342" t="str">
        <f t="shared" si="187"/>
        <v>k.A.</v>
      </c>
      <c r="V419" s="343" t="str">
        <f t="shared" si="184"/>
        <v>k.A.</v>
      </c>
      <c r="W419" s="343" t="str">
        <f>IFERROR(IF(OR($D419="",$E419=0,con_Ende=0),"k.A.",IF(VLOOKUP($D419,rng_ND,5,0)="Nein",VLOOKUP($D419,rng_ND,2,FALSE),MIN(VLOOKUP($D419,rng_ND,2,FALSE),A_Stammdaten!$B$19-D_SAV!$E419+1))),"k.A.")</f>
        <v>k.A.</v>
      </c>
      <c r="X419" s="343" t="str">
        <f t="shared" si="185"/>
        <v>k.A.</v>
      </c>
      <c r="Y419" s="62"/>
      <c r="Z419" s="48">
        <f t="shared" si="186"/>
        <v>0</v>
      </c>
      <c r="AA419" s="457"/>
      <c r="AB419" s="55">
        <f t="shared" si="178"/>
        <v>0</v>
      </c>
      <c r="AC419" s="55">
        <f>IF(A_Stammdaten!$B$25="ja",D_SAV!AA419,D_SAV!AB419)</f>
        <v>0</v>
      </c>
      <c r="AD419" s="478">
        <f>IF(AC419=0,0,IF(U419-(con_EOGJahr-D_SAV!E419)&lt;=0,AC419,AC419/V419))</f>
        <v>0</v>
      </c>
      <c r="AE419" s="478">
        <f>IFERROR(IF(AND(VLOOKUP(D419,rng_ND,5,FALSE)="Ja",D_SAV!T419="degressiv"),D_SAV!AC419*Y419/100,0),0)</f>
        <v>0</v>
      </c>
      <c r="AF419" s="55">
        <f>IFERROR(IF(VLOOKUP(D419,rng_ND,5,FALSE)="Ja",MAX(D_SAV!AD419:AE419),D_SAV!AD419),0)</f>
        <v>0</v>
      </c>
      <c r="AG419" s="55">
        <f t="shared" si="179"/>
        <v>0</v>
      </c>
      <c r="AH419" s="55">
        <f t="shared" si="180"/>
        <v>0</v>
      </c>
      <c r="AI419" s="55">
        <f t="shared" si="181"/>
        <v>0</v>
      </c>
      <c r="AJ419" s="55">
        <f t="shared" si="182"/>
        <v>0</v>
      </c>
      <c r="AK419" s="55">
        <f t="shared" si="173"/>
        <v>0</v>
      </c>
      <c r="AL419" s="55">
        <f t="shared" si="174"/>
        <v>0</v>
      </c>
      <c r="AM419" s="55">
        <f t="shared" si="175"/>
        <v>0</v>
      </c>
    </row>
    <row r="420" spans="1:39" x14ac:dyDescent="0.25">
      <c r="A420" s="47">
        <v>416</v>
      </c>
      <c r="B420" s="358" t="str">
        <f>IF(AND(E420&lt;&gt;0,D420&lt;&gt;0,F420&lt;&gt;0),IF(C420&lt;&gt;0,CONCATENATE(C420,"-AGr",VLOOKUP(D420,Listen!$A$2:$G$45,7,FALSE),"-",E420,"-",F420,),CONCATENATE("AGr",VLOOKUP(D420,Listen!$A$2:$G$45,7,FALSE),"-",E420,"-",F420)),"keine vollständige ID")</f>
        <v>keine vollständige ID</v>
      </c>
      <c r="C420" s="438">
        <f>'[2]III_SAV-Details_NB'!B426</f>
        <v>0</v>
      </c>
      <c r="D420" s="438">
        <f>'[2]III_SAV-Details_NB'!C426</f>
        <v>0</v>
      </c>
      <c r="E420" s="359">
        <f>'[2]III_SAV-Details_NB'!D426</f>
        <v>0</v>
      </c>
      <c r="F420" s="490"/>
      <c r="G420" s="281">
        <f>'[2]III_SAV-Details_NB'!X426</f>
        <v>0</v>
      </c>
      <c r="H420" s="281">
        <f t="shared" si="176"/>
        <v>0</v>
      </c>
      <c r="I420" s="281">
        <f>IF(con_EOGJahr=2025,'[2]III_SAV-Details_NB'!AA426,IF(con_EOGJahr=2026,'[2]III_SAV-Details_NB'!AB426,'[2]III_SAV-Details_NB'!AC426))</f>
        <v>0</v>
      </c>
      <c r="J420" s="282"/>
      <c r="K420" s="282"/>
      <c r="L420" s="282"/>
      <c r="M420" s="282"/>
      <c r="N420" s="282"/>
      <c r="O420" s="282"/>
      <c r="P420" s="52">
        <f t="shared" si="177"/>
        <v>0</v>
      </c>
      <c r="Q420" s="60"/>
      <c r="R420" s="53">
        <f t="shared" si="183"/>
        <v>0</v>
      </c>
      <c r="S420" s="59"/>
      <c r="T420" s="61"/>
      <c r="U420" s="342" t="str">
        <f t="shared" si="187"/>
        <v>k.A.</v>
      </c>
      <c r="V420" s="343" t="str">
        <f t="shared" si="184"/>
        <v>k.A.</v>
      </c>
      <c r="W420" s="343" t="str">
        <f>IFERROR(IF(OR($D420="",$E420=0,con_Ende=0),"k.A.",IF(VLOOKUP($D420,rng_ND,5,0)="Nein",VLOOKUP($D420,rng_ND,2,FALSE),MIN(VLOOKUP($D420,rng_ND,2,FALSE),A_Stammdaten!$B$19-D_SAV!$E420+1))),"k.A.")</f>
        <v>k.A.</v>
      </c>
      <c r="X420" s="343" t="str">
        <f t="shared" si="185"/>
        <v>k.A.</v>
      </c>
      <c r="Y420" s="62"/>
      <c r="Z420" s="48">
        <f t="shared" si="186"/>
        <v>0</v>
      </c>
      <c r="AA420" s="457"/>
      <c r="AB420" s="55">
        <f t="shared" si="178"/>
        <v>0</v>
      </c>
      <c r="AC420" s="55">
        <f>IF(A_Stammdaten!$B$25="ja",D_SAV!AA420,D_SAV!AB420)</f>
        <v>0</v>
      </c>
      <c r="AD420" s="478">
        <f>IF(AC420=0,0,IF(U420-(con_EOGJahr-D_SAV!E420)&lt;=0,AC420,AC420/V420))</f>
        <v>0</v>
      </c>
      <c r="AE420" s="478">
        <f>IFERROR(IF(AND(VLOOKUP(D420,rng_ND,5,FALSE)="Ja",D_SAV!T420="degressiv"),D_SAV!AC420*Y420/100,0),0)</f>
        <v>0</v>
      </c>
      <c r="AF420" s="55">
        <f>IFERROR(IF(VLOOKUP(D420,rng_ND,5,FALSE)="Ja",MAX(D_SAV!AD420:AE420),D_SAV!AD420),0)</f>
        <v>0</v>
      </c>
      <c r="AG420" s="55">
        <f t="shared" si="179"/>
        <v>0</v>
      </c>
      <c r="AH420" s="55">
        <f t="shared" si="180"/>
        <v>0</v>
      </c>
      <c r="AI420" s="55">
        <f t="shared" si="181"/>
        <v>0</v>
      </c>
      <c r="AJ420" s="55">
        <f t="shared" si="182"/>
        <v>0</v>
      </c>
      <c r="AK420" s="55">
        <f t="shared" si="173"/>
        <v>0</v>
      </c>
      <c r="AL420" s="55">
        <f t="shared" si="174"/>
        <v>0</v>
      </c>
      <c r="AM420" s="55">
        <f t="shared" si="175"/>
        <v>0</v>
      </c>
    </row>
    <row r="421" spans="1:39" x14ac:dyDescent="0.25">
      <c r="A421" s="47">
        <v>417</v>
      </c>
      <c r="B421" s="358" t="str">
        <f>IF(AND(E421&lt;&gt;0,D421&lt;&gt;0,F421&lt;&gt;0),IF(C421&lt;&gt;0,CONCATENATE(C421,"-AGr",VLOOKUP(D421,Listen!$A$2:$G$45,7,FALSE),"-",E421,"-",F421,),CONCATENATE("AGr",VLOOKUP(D421,Listen!$A$2:$G$45,7,FALSE),"-",E421,"-",F421)),"keine vollständige ID")</f>
        <v>keine vollständige ID</v>
      </c>
      <c r="C421" s="438">
        <f>'[2]III_SAV-Details_NB'!B427</f>
        <v>0</v>
      </c>
      <c r="D421" s="438">
        <f>'[2]III_SAV-Details_NB'!C427</f>
        <v>0</v>
      </c>
      <c r="E421" s="359">
        <f>'[2]III_SAV-Details_NB'!D427</f>
        <v>0</v>
      </c>
      <c r="F421" s="490"/>
      <c r="G421" s="281">
        <f>'[2]III_SAV-Details_NB'!X427</f>
        <v>0</v>
      </c>
      <c r="H421" s="281">
        <f t="shared" si="176"/>
        <v>0</v>
      </c>
      <c r="I421" s="281">
        <f>IF(con_EOGJahr=2025,'[2]III_SAV-Details_NB'!AA427,IF(con_EOGJahr=2026,'[2]III_SAV-Details_NB'!AB427,'[2]III_SAV-Details_NB'!AC427))</f>
        <v>0</v>
      </c>
      <c r="J421" s="282"/>
      <c r="K421" s="282"/>
      <c r="L421" s="282"/>
      <c r="M421" s="282"/>
      <c r="N421" s="282"/>
      <c r="O421" s="282"/>
      <c r="P421" s="52">
        <f t="shared" si="177"/>
        <v>0</v>
      </c>
      <c r="Q421" s="60"/>
      <c r="R421" s="53">
        <f t="shared" si="183"/>
        <v>0</v>
      </c>
      <c r="S421" s="59"/>
      <c r="T421" s="61"/>
      <c r="U421" s="342" t="str">
        <f t="shared" si="187"/>
        <v>k.A.</v>
      </c>
      <c r="V421" s="343" t="str">
        <f t="shared" si="184"/>
        <v>k.A.</v>
      </c>
      <c r="W421" s="343" t="str">
        <f>IFERROR(IF(OR($D421="",$E421=0,con_Ende=0),"k.A.",IF(VLOOKUP($D421,rng_ND,5,0)="Nein",VLOOKUP($D421,rng_ND,2,FALSE),MIN(VLOOKUP($D421,rng_ND,2,FALSE),A_Stammdaten!$B$19-D_SAV!$E421+1))),"k.A.")</f>
        <v>k.A.</v>
      </c>
      <c r="X421" s="343" t="str">
        <f t="shared" si="185"/>
        <v>k.A.</v>
      </c>
      <c r="Y421" s="62"/>
      <c r="Z421" s="48">
        <f t="shared" si="186"/>
        <v>0</v>
      </c>
      <c r="AA421" s="457"/>
      <c r="AB421" s="55">
        <f t="shared" si="178"/>
        <v>0</v>
      </c>
      <c r="AC421" s="55">
        <f>IF(A_Stammdaten!$B$25="ja",D_SAV!AA421,D_SAV!AB421)</f>
        <v>0</v>
      </c>
      <c r="AD421" s="478">
        <f>IF(AC421=0,0,IF(U421-(con_EOGJahr-D_SAV!E421)&lt;=0,AC421,AC421/V421))</f>
        <v>0</v>
      </c>
      <c r="AE421" s="478">
        <f>IFERROR(IF(AND(VLOOKUP(D421,rng_ND,5,FALSE)="Ja",D_SAV!T421="degressiv"),D_SAV!AC421*Y421/100,0),0)</f>
        <v>0</v>
      </c>
      <c r="AF421" s="55">
        <f>IFERROR(IF(VLOOKUP(D421,rng_ND,5,FALSE)="Ja",MAX(D_SAV!AD421:AE421),D_SAV!AD421),0)</f>
        <v>0</v>
      </c>
      <c r="AG421" s="55">
        <f t="shared" si="179"/>
        <v>0</v>
      </c>
      <c r="AH421" s="55">
        <f t="shared" si="180"/>
        <v>0</v>
      </c>
      <c r="AI421" s="55">
        <f t="shared" si="181"/>
        <v>0</v>
      </c>
      <c r="AJ421" s="55">
        <f t="shared" si="182"/>
        <v>0</v>
      </c>
      <c r="AK421" s="55">
        <f t="shared" si="173"/>
        <v>0</v>
      </c>
      <c r="AL421" s="55">
        <f t="shared" si="174"/>
        <v>0</v>
      </c>
      <c r="AM421" s="55">
        <f t="shared" si="175"/>
        <v>0</v>
      </c>
    </row>
    <row r="422" spans="1:39" x14ac:dyDescent="0.25">
      <c r="A422" s="47">
        <v>418</v>
      </c>
      <c r="B422" s="358" t="str">
        <f>IF(AND(E422&lt;&gt;0,D422&lt;&gt;0,F422&lt;&gt;0),IF(C422&lt;&gt;0,CONCATENATE(C422,"-AGr",VLOOKUP(D422,Listen!$A$2:$G$45,7,FALSE),"-",E422,"-",F422,),CONCATENATE("AGr",VLOOKUP(D422,Listen!$A$2:$G$45,7,FALSE),"-",E422,"-",F422)),"keine vollständige ID")</f>
        <v>keine vollständige ID</v>
      </c>
      <c r="C422" s="438">
        <f>'[2]III_SAV-Details_NB'!B428</f>
        <v>0</v>
      </c>
      <c r="D422" s="438">
        <f>'[2]III_SAV-Details_NB'!C428</f>
        <v>0</v>
      </c>
      <c r="E422" s="359">
        <f>'[2]III_SAV-Details_NB'!D428</f>
        <v>0</v>
      </c>
      <c r="F422" s="490"/>
      <c r="G422" s="281">
        <f>'[2]III_SAV-Details_NB'!X428</f>
        <v>0</v>
      </c>
      <c r="H422" s="281">
        <f t="shared" si="176"/>
        <v>0</v>
      </c>
      <c r="I422" s="281">
        <f>IF(con_EOGJahr=2025,'[2]III_SAV-Details_NB'!AA428,IF(con_EOGJahr=2026,'[2]III_SAV-Details_NB'!AB428,'[2]III_SAV-Details_NB'!AC428))</f>
        <v>0</v>
      </c>
      <c r="J422" s="282"/>
      <c r="K422" s="282"/>
      <c r="L422" s="282"/>
      <c r="M422" s="282"/>
      <c r="N422" s="282"/>
      <c r="O422" s="282"/>
      <c r="P422" s="52">
        <f t="shared" si="177"/>
        <v>0</v>
      </c>
      <c r="Q422" s="60"/>
      <c r="R422" s="53">
        <f t="shared" si="183"/>
        <v>0</v>
      </c>
      <c r="S422" s="59"/>
      <c r="T422" s="61"/>
      <c r="U422" s="342" t="str">
        <f t="shared" si="187"/>
        <v>k.A.</v>
      </c>
      <c r="V422" s="343" t="str">
        <f t="shared" si="184"/>
        <v>k.A.</v>
      </c>
      <c r="W422" s="343" t="str">
        <f>IFERROR(IF(OR($D422="",$E422=0,con_Ende=0),"k.A.",IF(VLOOKUP($D422,rng_ND,5,0)="Nein",VLOOKUP($D422,rng_ND,2,FALSE),MIN(VLOOKUP($D422,rng_ND,2,FALSE),A_Stammdaten!$B$19-D_SAV!$E422+1))),"k.A.")</f>
        <v>k.A.</v>
      </c>
      <c r="X422" s="343" t="str">
        <f t="shared" si="185"/>
        <v>k.A.</v>
      </c>
      <c r="Y422" s="62"/>
      <c r="Z422" s="48">
        <f t="shared" si="186"/>
        <v>0</v>
      </c>
      <c r="AA422" s="457"/>
      <c r="AB422" s="55">
        <f t="shared" si="178"/>
        <v>0</v>
      </c>
      <c r="AC422" s="55">
        <f>IF(A_Stammdaten!$B$25="ja",D_SAV!AA422,D_SAV!AB422)</f>
        <v>0</v>
      </c>
      <c r="AD422" s="478">
        <f>IF(AC422=0,0,IF(U422-(con_EOGJahr-D_SAV!E422)&lt;=0,AC422,AC422/V422))</f>
        <v>0</v>
      </c>
      <c r="AE422" s="478">
        <f>IFERROR(IF(AND(VLOOKUP(D422,rng_ND,5,FALSE)="Ja",D_SAV!T422="degressiv"),D_SAV!AC422*Y422/100,0),0)</f>
        <v>0</v>
      </c>
      <c r="AF422" s="55">
        <f>IFERROR(IF(VLOOKUP(D422,rng_ND,5,FALSE)="Ja",MAX(D_SAV!AD422:AE422),D_SAV!AD422),0)</f>
        <v>0</v>
      </c>
      <c r="AG422" s="55">
        <f t="shared" si="179"/>
        <v>0</v>
      </c>
      <c r="AH422" s="55">
        <f t="shared" si="180"/>
        <v>0</v>
      </c>
      <c r="AI422" s="55">
        <f t="shared" si="181"/>
        <v>0</v>
      </c>
      <c r="AJ422" s="55">
        <f t="shared" si="182"/>
        <v>0</v>
      </c>
      <c r="AK422" s="55">
        <f t="shared" si="173"/>
        <v>0</v>
      </c>
      <c r="AL422" s="55">
        <f t="shared" si="174"/>
        <v>0</v>
      </c>
      <c r="AM422" s="55">
        <f t="shared" si="175"/>
        <v>0</v>
      </c>
    </row>
    <row r="423" spans="1:39" x14ac:dyDescent="0.25">
      <c r="A423" s="47">
        <v>419</v>
      </c>
      <c r="B423" s="358" t="str">
        <f>IF(AND(E423&lt;&gt;0,D423&lt;&gt;0,F423&lt;&gt;0),IF(C423&lt;&gt;0,CONCATENATE(C423,"-AGr",VLOOKUP(D423,Listen!$A$2:$G$45,7,FALSE),"-",E423,"-",F423,),CONCATENATE("AGr",VLOOKUP(D423,Listen!$A$2:$G$45,7,FALSE),"-",E423,"-",F423)),"keine vollständige ID")</f>
        <v>keine vollständige ID</v>
      </c>
      <c r="C423" s="438">
        <f>'[2]III_SAV-Details_NB'!B429</f>
        <v>0</v>
      </c>
      <c r="D423" s="438">
        <f>'[2]III_SAV-Details_NB'!C429</f>
        <v>0</v>
      </c>
      <c r="E423" s="359">
        <f>'[2]III_SAV-Details_NB'!D429</f>
        <v>0</v>
      </c>
      <c r="F423" s="490"/>
      <c r="G423" s="281">
        <f>'[2]III_SAV-Details_NB'!X429</f>
        <v>0</v>
      </c>
      <c r="H423" s="281">
        <f t="shared" si="176"/>
        <v>0</v>
      </c>
      <c r="I423" s="281">
        <f>IF(con_EOGJahr=2025,'[2]III_SAV-Details_NB'!AA429,IF(con_EOGJahr=2026,'[2]III_SAV-Details_NB'!AB429,'[2]III_SAV-Details_NB'!AC429))</f>
        <v>0</v>
      </c>
      <c r="J423" s="282"/>
      <c r="K423" s="282"/>
      <c r="L423" s="282"/>
      <c r="M423" s="282"/>
      <c r="N423" s="282"/>
      <c r="O423" s="282"/>
      <c r="P423" s="52">
        <f t="shared" si="177"/>
        <v>0</v>
      </c>
      <c r="Q423" s="60"/>
      <c r="R423" s="53">
        <f t="shared" si="183"/>
        <v>0</v>
      </c>
      <c r="S423" s="59"/>
      <c r="T423" s="61"/>
      <c r="U423" s="342" t="str">
        <f t="shared" si="187"/>
        <v>k.A.</v>
      </c>
      <c r="V423" s="343" t="str">
        <f t="shared" si="184"/>
        <v>k.A.</v>
      </c>
      <c r="W423" s="343" t="str">
        <f>IFERROR(IF(OR($D423="",$E423=0,con_Ende=0),"k.A.",IF(VLOOKUP($D423,rng_ND,5,0)="Nein",VLOOKUP($D423,rng_ND,2,FALSE),MIN(VLOOKUP($D423,rng_ND,2,FALSE),A_Stammdaten!$B$19-D_SAV!$E423+1))),"k.A.")</f>
        <v>k.A.</v>
      </c>
      <c r="X423" s="343" t="str">
        <f t="shared" si="185"/>
        <v>k.A.</v>
      </c>
      <c r="Y423" s="62"/>
      <c r="Z423" s="48">
        <f t="shared" si="186"/>
        <v>0</v>
      </c>
      <c r="AA423" s="457"/>
      <c r="AB423" s="55">
        <f t="shared" si="178"/>
        <v>0</v>
      </c>
      <c r="AC423" s="55">
        <f>IF(A_Stammdaten!$B$25="ja",D_SAV!AA423,D_SAV!AB423)</f>
        <v>0</v>
      </c>
      <c r="AD423" s="478">
        <f>IF(AC423=0,0,IF(U423-(con_EOGJahr-D_SAV!E423)&lt;=0,AC423,AC423/V423))</f>
        <v>0</v>
      </c>
      <c r="AE423" s="478">
        <f>IFERROR(IF(AND(VLOOKUP(D423,rng_ND,5,FALSE)="Ja",D_SAV!T423="degressiv"),D_SAV!AC423*Y423/100,0),0)</f>
        <v>0</v>
      </c>
      <c r="AF423" s="55">
        <f>IFERROR(IF(VLOOKUP(D423,rng_ND,5,FALSE)="Ja",MAX(D_SAV!AD423:AE423),D_SAV!AD423),0)</f>
        <v>0</v>
      </c>
      <c r="AG423" s="55">
        <f t="shared" si="179"/>
        <v>0</v>
      </c>
      <c r="AH423" s="55">
        <f t="shared" si="180"/>
        <v>0</v>
      </c>
      <c r="AI423" s="55">
        <f t="shared" si="181"/>
        <v>0</v>
      </c>
      <c r="AJ423" s="55">
        <f t="shared" si="182"/>
        <v>0</v>
      </c>
      <c r="AK423" s="55">
        <f t="shared" si="173"/>
        <v>0</v>
      </c>
      <c r="AL423" s="55">
        <f t="shared" si="174"/>
        <v>0</v>
      </c>
      <c r="AM423" s="55">
        <f t="shared" si="175"/>
        <v>0</v>
      </c>
    </row>
    <row r="424" spans="1:39" x14ac:dyDescent="0.25">
      <c r="A424" s="47">
        <v>420</v>
      </c>
      <c r="B424" s="358" t="str">
        <f>IF(AND(E424&lt;&gt;0,D424&lt;&gt;0,F424&lt;&gt;0),IF(C424&lt;&gt;0,CONCATENATE(C424,"-AGr",VLOOKUP(D424,Listen!$A$2:$G$45,7,FALSE),"-",E424,"-",F424,),CONCATENATE("AGr",VLOOKUP(D424,Listen!$A$2:$G$45,7,FALSE),"-",E424,"-",F424)),"keine vollständige ID")</f>
        <v>keine vollständige ID</v>
      </c>
      <c r="C424" s="438">
        <f>'[2]III_SAV-Details_NB'!B430</f>
        <v>0</v>
      </c>
      <c r="D424" s="438">
        <f>'[2]III_SAV-Details_NB'!C430</f>
        <v>0</v>
      </c>
      <c r="E424" s="359">
        <f>'[2]III_SAV-Details_NB'!D430</f>
        <v>0</v>
      </c>
      <c r="F424" s="490"/>
      <c r="G424" s="281">
        <f>'[2]III_SAV-Details_NB'!X430</f>
        <v>0</v>
      </c>
      <c r="H424" s="281">
        <f t="shared" si="176"/>
        <v>0</v>
      </c>
      <c r="I424" s="281">
        <f>IF(con_EOGJahr=2025,'[2]III_SAV-Details_NB'!AA430,IF(con_EOGJahr=2026,'[2]III_SAV-Details_NB'!AB430,'[2]III_SAV-Details_NB'!AC430))</f>
        <v>0</v>
      </c>
      <c r="J424" s="282"/>
      <c r="K424" s="282"/>
      <c r="L424" s="282"/>
      <c r="M424" s="282"/>
      <c r="N424" s="282"/>
      <c r="O424" s="282"/>
      <c r="P424" s="52">
        <f t="shared" si="177"/>
        <v>0</v>
      </c>
      <c r="Q424" s="60"/>
      <c r="R424" s="53">
        <f t="shared" si="183"/>
        <v>0</v>
      </c>
      <c r="S424" s="59"/>
      <c r="T424" s="61"/>
      <c r="U424" s="342" t="str">
        <f t="shared" si="187"/>
        <v>k.A.</v>
      </c>
      <c r="V424" s="343" t="str">
        <f t="shared" si="184"/>
        <v>k.A.</v>
      </c>
      <c r="W424" s="343" t="str">
        <f>IFERROR(IF(OR($D424="",$E424=0,con_Ende=0),"k.A.",IF(VLOOKUP($D424,rng_ND,5,0)="Nein",VLOOKUP($D424,rng_ND,2,FALSE),MIN(VLOOKUP($D424,rng_ND,2,FALSE),A_Stammdaten!$B$19-D_SAV!$E424+1))),"k.A.")</f>
        <v>k.A.</v>
      </c>
      <c r="X424" s="343" t="str">
        <f t="shared" si="185"/>
        <v>k.A.</v>
      </c>
      <c r="Y424" s="62"/>
      <c r="Z424" s="48">
        <f t="shared" si="186"/>
        <v>0</v>
      </c>
      <c r="AA424" s="457"/>
      <c r="AB424" s="55">
        <f t="shared" si="178"/>
        <v>0</v>
      </c>
      <c r="AC424" s="55">
        <f>IF(A_Stammdaten!$B$25="ja",D_SAV!AA424,D_SAV!AB424)</f>
        <v>0</v>
      </c>
      <c r="AD424" s="478">
        <f>IF(AC424=0,0,IF(U424-(con_EOGJahr-D_SAV!E424)&lt;=0,AC424,AC424/V424))</f>
        <v>0</v>
      </c>
      <c r="AE424" s="478">
        <f>IFERROR(IF(AND(VLOOKUP(D424,rng_ND,5,FALSE)="Ja",D_SAV!T424="degressiv"),D_SAV!AC424*Y424/100,0),0)</f>
        <v>0</v>
      </c>
      <c r="AF424" s="55">
        <f>IFERROR(IF(VLOOKUP(D424,rng_ND,5,FALSE)="Ja",MAX(D_SAV!AD424:AE424),D_SAV!AD424),0)</f>
        <v>0</v>
      </c>
      <c r="AG424" s="55">
        <f t="shared" si="179"/>
        <v>0</v>
      </c>
      <c r="AH424" s="55">
        <f t="shared" si="180"/>
        <v>0</v>
      </c>
      <c r="AI424" s="55">
        <f t="shared" si="181"/>
        <v>0</v>
      </c>
      <c r="AJ424" s="55">
        <f t="shared" si="182"/>
        <v>0</v>
      </c>
      <c r="AK424" s="55">
        <f t="shared" si="173"/>
        <v>0</v>
      </c>
      <c r="AL424" s="55">
        <f t="shared" si="174"/>
        <v>0</v>
      </c>
      <c r="AM424" s="55">
        <f t="shared" si="175"/>
        <v>0</v>
      </c>
    </row>
    <row r="425" spans="1:39" x14ac:dyDescent="0.25">
      <c r="A425" s="47">
        <v>421</v>
      </c>
      <c r="B425" s="358" t="str">
        <f>IF(AND(E425&lt;&gt;0,D425&lt;&gt;0,F425&lt;&gt;0),IF(C425&lt;&gt;0,CONCATENATE(C425,"-AGr",VLOOKUP(D425,Listen!$A$2:$G$45,7,FALSE),"-",E425,"-",F425,),CONCATENATE("AGr",VLOOKUP(D425,Listen!$A$2:$G$45,7,FALSE),"-",E425,"-",F425)),"keine vollständige ID")</f>
        <v>keine vollständige ID</v>
      </c>
      <c r="C425" s="438">
        <f>'[2]III_SAV-Details_NB'!B431</f>
        <v>0</v>
      </c>
      <c r="D425" s="438">
        <f>'[2]III_SAV-Details_NB'!C431</f>
        <v>0</v>
      </c>
      <c r="E425" s="359">
        <f>'[2]III_SAV-Details_NB'!D431</f>
        <v>0</v>
      </c>
      <c r="F425" s="490"/>
      <c r="G425" s="281">
        <f>'[2]III_SAV-Details_NB'!X431</f>
        <v>0</v>
      </c>
      <c r="H425" s="281">
        <f t="shared" si="176"/>
        <v>0</v>
      </c>
      <c r="I425" s="281">
        <f>IF(con_EOGJahr=2025,'[2]III_SAV-Details_NB'!AA431,IF(con_EOGJahr=2026,'[2]III_SAV-Details_NB'!AB431,'[2]III_SAV-Details_NB'!AC431))</f>
        <v>0</v>
      </c>
      <c r="J425" s="282"/>
      <c r="K425" s="282"/>
      <c r="L425" s="282"/>
      <c r="M425" s="282"/>
      <c r="N425" s="282"/>
      <c r="O425" s="282"/>
      <c r="P425" s="52">
        <f t="shared" si="177"/>
        <v>0</v>
      </c>
      <c r="Q425" s="60"/>
      <c r="R425" s="53">
        <f t="shared" si="183"/>
        <v>0</v>
      </c>
      <c r="S425" s="59"/>
      <c r="T425" s="61"/>
      <c r="U425" s="342" t="str">
        <f t="shared" si="187"/>
        <v>k.A.</v>
      </c>
      <c r="V425" s="343" t="str">
        <f t="shared" si="184"/>
        <v>k.A.</v>
      </c>
      <c r="W425" s="343" t="str">
        <f>IFERROR(IF(OR($D425="",$E425=0,con_Ende=0),"k.A.",IF(VLOOKUP($D425,rng_ND,5,0)="Nein",VLOOKUP($D425,rng_ND,2,FALSE),MIN(VLOOKUP($D425,rng_ND,2,FALSE),A_Stammdaten!$B$19-D_SAV!$E425+1))),"k.A.")</f>
        <v>k.A.</v>
      </c>
      <c r="X425" s="343" t="str">
        <f t="shared" si="185"/>
        <v>k.A.</v>
      </c>
      <c r="Y425" s="62"/>
      <c r="Z425" s="48">
        <f t="shared" si="186"/>
        <v>0</v>
      </c>
      <c r="AA425" s="457"/>
      <c r="AB425" s="55">
        <f t="shared" si="178"/>
        <v>0</v>
      </c>
      <c r="AC425" s="55">
        <f>IF(A_Stammdaten!$B$25="ja",D_SAV!AA425,D_SAV!AB425)</f>
        <v>0</v>
      </c>
      <c r="AD425" s="478">
        <f>IF(AC425=0,0,IF(U425-(con_EOGJahr-D_SAV!E425)&lt;=0,AC425,AC425/V425))</f>
        <v>0</v>
      </c>
      <c r="AE425" s="478">
        <f>IFERROR(IF(AND(VLOOKUP(D425,rng_ND,5,FALSE)="Ja",D_SAV!T425="degressiv"),D_SAV!AC425*Y425/100,0),0)</f>
        <v>0</v>
      </c>
      <c r="AF425" s="55">
        <f>IFERROR(IF(VLOOKUP(D425,rng_ND,5,FALSE)="Ja",MAX(D_SAV!AD425:AE425),D_SAV!AD425),0)</f>
        <v>0</v>
      </c>
      <c r="AG425" s="55">
        <f t="shared" si="179"/>
        <v>0</v>
      </c>
      <c r="AH425" s="55">
        <f t="shared" si="180"/>
        <v>0</v>
      </c>
      <c r="AI425" s="55">
        <f t="shared" si="181"/>
        <v>0</v>
      </c>
      <c r="AJ425" s="55">
        <f t="shared" si="182"/>
        <v>0</v>
      </c>
      <c r="AK425" s="55">
        <f t="shared" si="173"/>
        <v>0</v>
      </c>
      <c r="AL425" s="55">
        <f t="shared" si="174"/>
        <v>0</v>
      </c>
      <c r="AM425" s="55">
        <f t="shared" si="175"/>
        <v>0</v>
      </c>
    </row>
    <row r="426" spans="1:39" x14ac:dyDescent="0.25">
      <c r="A426" s="47">
        <v>422</v>
      </c>
      <c r="B426" s="358" t="str">
        <f>IF(AND(E426&lt;&gt;0,D426&lt;&gt;0,F426&lt;&gt;0),IF(C426&lt;&gt;0,CONCATENATE(C426,"-AGr",VLOOKUP(D426,Listen!$A$2:$G$45,7,FALSE),"-",E426,"-",F426,),CONCATENATE("AGr",VLOOKUP(D426,Listen!$A$2:$G$45,7,FALSE),"-",E426,"-",F426)),"keine vollständige ID")</f>
        <v>keine vollständige ID</v>
      </c>
      <c r="C426" s="438">
        <f>'[2]III_SAV-Details_NB'!B432</f>
        <v>0</v>
      </c>
      <c r="D426" s="438">
        <f>'[2]III_SAV-Details_NB'!C432</f>
        <v>0</v>
      </c>
      <c r="E426" s="359">
        <f>'[2]III_SAV-Details_NB'!D432</f>
        <v>0</v>
      </c>
      <c r="F426" s="490"/>
      <c r="G426" s="281">
        <f>'[2]III_SAV-Details_NB'!X432</f>
        <v>0</v>
      </c>
      <c r="H426" s="281">
        <f t="shared" si="176"/>
        <v>0</v>
      </c>
      <c r="I426" s="281">
        <f>IF(con_EOGJahr=2025,'[2]III_SAV-Details_NB'!AA432,IF(con_EOGJahr=2026,'[2]III_SAV-Details_NB'!AB432,'[2]III_SAV-Details_NB'!AC432))</f>
        <v>0</v>
      </c>
      <c r="J426" s="282"/>
      <c r="K426" s="282"/>
      <c r="L426" s="282"/>
      <c r="M426" s="282"/>
      <c r="N426" s="282"/>
      <c r="O426" s="282"/>
      <c r="P426" s="52">
        <f t="shared" si="177"/>
        <v>0</v>
      </c>
      <c r="Q426" s="60"/>
      <c r="R426" s="53">
        <f t="shared" si="183"/>
        <v>0</v>
      </c>
      <c r="S426" s="59"/>
      <c r="T426" s="61"/>
      <c r="U426" s="342" t="str">
        <f t="shared" si="187"/>
        <v>k.A.</v>
      </c>
      <c r="V426" s="343" t="str">
        <f t="shared" si="184"/>
        <v>k.A.</v>
      </c>
      <c r="W426" s="343" t="str">
        <f>IFERROR(IF(OR($D426="",$E426=0,con_Ende=0),"k.A.",IF(VLOOKUP($D426,rng_ND,5,0)="Nein",VLOOKUP($D426,rng_ND,2,FALSE),MIN(VLOOKUP($D426,rng_ND,2,FALSE),A_Stammdaten!$B$19-D_SAV!$E426+1))),"k.A.")</f>
        <v>k.A.</v>
      </c>
      <c r="X426" s="343" t="str">
        <f t="shared" si="185"/>
        <v>k.A.</v>
      </c>
      <c r="Y426" s="62"/>
      <c r="Z426" s="48">
        <f t="shared" si="186"/>
        <v>0</v>
      </c>
      <c r="AA426" s="457"/>
      <c r="AB426" s="55">
        <f t="shared" si="178"/>
        <v>0</v>
      </c>
      <c r="AC426" s="55">
        <f>IF(A_Stammdaten!$B$25="ja",D_SAV!AA426,D_SAV!AB426)</f>
        <v>0</v>
      </c>
      <c r="AD426" s="478">
        <f>IF(AC426=0,0,IF(U426-(con_EOGJahr-D_SAV!E426)&lt;=0,AC426,AC426/V426))</f>
        <v>0</v>
      </c>
      <c r="AE426" s="478">
        <f>IFERROR(IF(AND(VLOOKUP(D426,rng_ND,5,FALSE)="Ja",D_SAV!T426="degressiv"),D_SAV!AC426*Y426/100,0),0)</f>
        <v>0</v>
      </c>
      <c r="AF426" s="55">
        <f>IFERROR(IF(VLOOKUP(D426,rng_ND,5,FALSE)="Ja",MAX(D_SAV!AD426:AE426),D_SAV!AD426),0)</f>
        <v>0</v>
      </c>
      <c r="AG426" s="55">
        <f t="shared" si="179"/>
        <v>0</v>
      </c>
      <c r="AH426" s="55">
        <f t="shared" si="180"/>
        <v>0</v>
      </c>
      <c r="AI426" s="55">
        <f t="shared" si="181"/>
        <v>0</v>
      </c>
      <c r="AJ426" s="55">
        <f t="shared" si="182"/>
        <v>0</v>
      </c>
      <c r="AK426" s="55">
        <f t="shared" si="173"/>
        <v>0</v>
      </c>
      <c r="AL426" s="55">
        <f t="shared" si="174"/>
        <v>0</v>
      </c>
      <c r="AM426" s="55">
        <f t="shared" si="175"/>
        <v>0</v>
      </c>
    </row>
    <row r="427" spans="1:39" x14ac:dyDescent="0.25">
      <c r="A427" s="47">
        <v>423</v>
      </c>
      <c r="B427" s="358" t="str">
        <f>IF(AND(E427&lt;&gt;0,D427&lt;&gt;0,F427&lt;&gt;0),IF(C427&lt;&gt;0,CONCATENATE(C427,"-AGr",VLOOKUP(D427,Listen!$A$2:$G$45,7,FALSE),"-",E427,"-",F427,),CONCATENATE("AGr",VLOOKUP(D427,Listen!$A$2:$G$45,7,FALSE),"-",E427,"-",F427)),"keine vollständige ID")</f>
        <v>keine vollständige ID</v>
      </c>
      <c r="C427" s="438">
        <f>'[2]III_SAV-Details_NB'!B433</f>
        <v>0</v>
      </c>
      <c r="D427" s="438">
        <f>'[2]III_SAV-Details_NB'!C433</f>
        <v>0</v>
      </c>
      <c r="E427" s="359">
        <f>'[2]III_SAV-Details_NB'!D433</f>
        <v>0</v>
      </c>
      <c r="F427" s="490"/>
      <c r="G427" s="281">
        <f>'[2]III_SAV-Details_NB'!X433</f>
        <v>0</v>
      </c>
      <c r="H427" s="281">
        <f t="shared" si="176"/>
        <v>0</v>
      </c>
      <c r="I427" s="281">
        <f>IF(con_EOGJahr=2025,'[2]III_SAV-Details_NB'!AA433,IF(con_EOGJahr=2026,'[2]III_SAV-Details_NB'!AB433,'[2]III_SAV-Details_NB'!AC433))</f>
        <v>0</v>
      </c>
      <c r="J427" s="282"/>
      <c r="K427" s="282"/>
      <c r="L427" s="282"/>
      <c r="M427" s="282"/>
      <c r="N427" s="282"/>
      <c r="O427" s="282"/>
      <c r="P427" s="52">
        <f t="shared" si="177"/>
        <v>0</v>
      </c>
      <c r="Q427" s="60"/>
      <c r="R427" s="53">
        <f t="shared" si="183"/>
        <v>0</v>
      </c>
      <c r="S427" s="59"/>
      <c r="T427" s="61"/>
      <c r="U427" s="342" t="str">
        <f t="shared" si="187"/>
        <v>k.A.</v>
      </c>
      <c r="V427" s="343" t="str">
        <f t="shared" si="184"/>
        <v>k.A.</v>
      </c>
      <c r="W427" s="343" t="str">
        <f>IFERROR(IF(OR($D427="",$E427=0,con_Ende=0),"k.A.",IF(VLOOKUP($D427,rng_ND,5,0)="Nein",VLOOKUP($D427,rng_ND,2,FALSE),MIN(VLOOKUP($D427,rng_ND,2,FALSE),A_Stammdaten!$B$19-D_SAV!$E427+1))),"k.A.")</f>
        <v>k.A.</v>
      </c>
      <c r="X427" s="343" t="str">
        <f t="shared" si="185"/>
        <v>k.A.</v>
      </c>
      <c r="Y427" s="62"/>
      <c r="Z427" s="48">
        <f t="shared" si="186"/>
        <v>0</v>
      </c>
      <c r="AA427" s="457"/>
      <c r="AB427" s="55">
        <f t="shared" si="178"/>
        <v>0</v>
      </c>
      <c r="AC427" s="55">
        <f>IF(A_Stammdaten!$B$25="ja",D_SAV!AA427,D_SAV!AB427)</f>
        <v>0</v>
      </c>
      <c r="AD427" s="478">
        <f>IF(AC427=0,0,IF(U427-(con_EOGJahr-D_SAV!E427)&lt;=0,AC427,AC427/V427))</f>
        <v>0</v>
      </c>
      <c r="AE427" s="478">
        <f>IFERROR(IF(AND(VLOOKUP(D427,rng_ND,5,FALSE)="Ja",D_SAV!T427="degressiv"),D_SAV!AC427*Y427/100,0),0)</f>
        <v>0</v>
      </c>
      <c r="AF427" s="55">
        <f>IFERROR(IF(VLOOKUP(D427,rng_ND,5,FALSE)="Ja",MAX(D_SAV!AD427:AE427),D_SAV!AD427),0)</f>
        <v>0</v>
      </c>
      <c r="AG427" s="55">
        <f t="shared" si="179"/>
        <v>0</v>
      </c>
      <c r="AH427" s="55">
        <f t="shared" si="180"/>
        <v>0</v>
      </c>
      <c r="AI427" s="55">
        <f t="shared" si="181"/>
        <v>0</v>
      </c>
      <c r="AJ427" s="55">
        <f t="shared" si="182"/>
        <v>0</v>
      </c>
      <c r="AK427" s="55">
        <f t="shared" si="173"/>
        <v>0</v>
      </c>
      <c r="AL427" s="55">
        <f t="shared" si="174"/>
        <v>0</v>
      </c>
      <c r="AM427" s="55">
        <f t="shared" si="175"/>
        <v>0</v>
      </c>
    </row>
    <row r="428" spans="1:39" x14ac:dyDescent="0.25">
      <c r="A428" s="47">
        <v>424</v>
      </c>
      <c r="B428" s="358" t="str">
        <f>IF(AND(E428&lt;&gt;0,D428&lt;&gt;0,F428&lt;&gt;0),IF(C428&lt;&gt;0,CONCATENATE(C428,"-AGr",VLOOKUP(D428,Listen!$A$2:$G$45,7,FALSE),"-",E428,"-",F428,),CONCATENATE("AGr",VLOOKUP(D428,Listen!$A$2:$G$45,7,FALSE),"-",E428,"-",F428)),"keine vollständige ID")</f>
        <v>keine vollständige ID</v>
      </c>
      <c r="C428" s="438">
        <f>'[2]III_SAV-Details_NB'!B434</f>
        <v>0</v>
      </c>
      <c r="D428" s="438">
        <f>'[2]III_SAV-Details_NB'!C434</f>
        <v>0</v>
      </c>
      <c r="E428" s="359">
        <f>'[2]III_SAV-Details_NB'!D434</f>
        <v>0</v>
      </c>
      <c r="F428" s="490"/>
      <c r="G428" s="281">
        <f>'[2]III_SAV-Details_NB'!X434</f>
        <v>0</v>
      </c>
      <c r="H428" s="281">
        <f t="shared" si="176"/>
        <v>0</v>
      </c>
      <c r="I428" s="281">
        <f>IF(con_EOGJahr=2025,'[2]III_SAV-Details_NB'!AA434,IF(con_EOGJahr=2026,'[2]III_SAV-Details_NB'!AB434,'[2]III_SAV-Details_NB'!AC434))</f>
        <v>0</v>
      </c>
      <c r="J428" s="282"/>
      <c r="K428" s="282"/>
      <c r="L428" s="282"/>
      <c r="M428" s="282"/>
      <c r="N428" s="282"/>
      <c r="O428" s="282"/>
      <c r="P428" s="52">
        <f t="shared" si="177"/>
        <v>0</v>
      </c>
      <c r="Q428" s="60"/>
      <c r="R428" s="53">
        <f t="shared" si="183"/>
        <v>0</v>
      </c>
      <c r="S428" s="59"/>
      <c r="T428" s="61"/>
      <c r="U428" s="342" t="str">
        <f t="shared" si="187"/>
        <v>k.A.</v>
      </c>
      <c r="V428" s="343" t="str">
        <f t="shared" si="184"/>
        <v>k.A.</v>
      </c>
      <c r="W428" s="343" t="str">
        <f>IFERROR(IF(OR($D428="",$E428=0,con_Ende=0),"k.A.",IF(VLOOKUP($D428,rng_ND,5,0)="Nein",VLOOKUP($D428,rng_ND,2,FALSE),MIN(VLOOKUP($D428,rng_ND,2,FALSE),A_Stammdaten!$B$19-D_SAV!$E428+1))),"k.A.")</f>
        <v>k.A.</v>
      </c>
      <c r="X428" s="343" t="str">
        <f t="shared" si="185"/>
        <v>k.A.</v>
      </c>
      <c r="Y428" s="62"/>
      <c r="Z428" s="48">
        <f t="shared" si="186"/>
        <v>0</v>
      </c>
      <c r="AA428" s="457"/>
      <c r="AB428" s="55">
        <f t="shared" si="178"/>
        <v>0</v>
      </c>
      <c r="AC428" s="55">
        <f>IF(A_Stammdaten!$B$25="ja",D_SAV!AA428,D_SAV!AB428)</f>
        <v>0</v>
      </c>
      <c r="AD428" s="478">
        <f>IF(AC428=0,0,IF(U428-(con_EOGJahr-D_SAV!E428)&lt;=0,AC428,AC428/V428))</f>
        <v>0</v>
      </c>
      <c r="AE428" s="478">
        <f>IFERROR(IF(AND(VLOOKUP(D428,rng_ND,5,FALSE)="Ja",D_SAV!T428="degressiv"),D_SAV!AC428*Y428/100,0),0)</f>
        <v>0</v>
      </c>
      <c r="AF428" s="55">
        <f>IFERROR(IF(VLOOKUP(D428,rng_ND,5,FALSE)="Ja",MAX(D_SAV!AD428:AE428),D_SAV!AD428),0)</f>
        <v>0</v>
      </c>
      <c r="AG428" s="55">
        <f t="shared" si="179"/>
        <v>0</v>
      </c>
      <c r="AH428" s="55">
        <f t="shared" si="180"/>
        <v>0</v>
      </c>
      <c r="AI428" s="55">
        <f t="shared" si="181"/>
        <v>0</v>
      </c>
      <c r="AJ428" s="55">
        <f t="shared" si="182"/>
        <v>0</v>
      </c>
      <c r="AK428" s="55">
        <f t="shared" si="173"/>
        <v>0</v>
      </c>
      <c r="AL428" s="55">
        <f t="shared" si="174"/>
        <v>0</v>
      </c>
      <c r="AM428" s="55">
        <f t="shared" si="175"/>
        <v>0</v>
      </c>
    </row>
    <row r="429" spans="1:39" x14ac:dyDescent="0.25">
      <c r="A429" s="47">
        <v>425</v>
      </c>
      <c r="B429" s="358" t="str">
        <f>IF(AND(E429&lt;&gt;0,D429&lt;&gt;0,F429&lt;&gt;0),IF(C429&lt;&gt;0,CONCATENATE(C429,"-AGr",VLOOKUP(D429,Listen!$A$2:$G$45,7,FALSE),"-",E429,"-",F429,),CONCATENATE("AGr",VLOOKUP(D429,Listen!$A$2:$G$45,7,FALSE),"-",E429,"-",F429)),"keine vollständige ID")</f>
        <v>keine vollständige ID</v>
      </c>
      <c r="C429" s="438">
        <f>'[2]III_SAV-Details_NB'!B435</f>
        <v>0</v>
      </c>
      <c r="D429" s="438">
        <f>'[2]III_SAV-Details_NB'!C435</f>
        <v>0</v>
      </c>
      <c r="E429" s="359">
        <f>'[2]III_SAV-Details_NB'!D435</f>
        <v>0</v>
      </c>
      <c r="F429" s="490"/>
      <c r="G429" s="281">
        <f>'[2]III_SAV-Details_NB'!X435</f>
        <v>0</v>
      </c>
      <c r="H429" s="281">
        <f t="shared" si="176"/>
        <v>0</v>
      </c>
      <c r="I429" s="281">
        <f>IF(con_EOGJahr=2025,'[2]III_SAV-Details_NB'!AA435,IF(con_EOGJahr=2026,'[2]III_SAV-Details_NB'!AB435,'[2]III_SAV-Details_NB'!AC435))</f>
        <v>0</v>
      </c>
      <c r="J429" s="282"/>
      <c r="K429" s="282"/>
      <c r="L429" s="282"/>
      <c r="M429" s="282"/>
      <c r="N429" s="282"/>
      <c r="O429" s="282"/>
      <c r="P429" s="52">
        <f t="shared" si="177"/>
        <v>0</v>
      </c>
      <c r="Q429" s="60"/>
      <c r="R429" s="53">
        <f t="shared" si="183"/>
        <v>0</v>
      </c>
      <c r="S429" s="59"/>
      <c r="T429" s="61"/>
      <c r="U429" s="342" t="str">
        <f t="shared" si="187"/>
        <v>k.A.</v>
      </c>
      <c r="V429" s="343" t="str">
        <f t="shared" si="184"/>
        <v>k.A.</v>
      </c>
      <c r="W429" s="343" t="str">
        <f>IFERROR(IF(OR($D429="",$E429=0,con_Ende=0),"k.A.",IF(VLOOKUP($D429,rng_ND,5,0)="Nein",VLOOKUP($D429,rng_ND,2,FALSE),MIN(VLOOKUP($D429,rng_ND,2,FALSE),A_Stammdaten!$B$19-D_SAV!$E429+1))),"k.A.")</f>
        <v>k.A.</v>
      </c>
      <c r="X429" s="343" t="str">
        <f t="shared" si="185"/>
        <v>k.A.</v>
      </c>
      <c r="Y429" s="62"/>
      <c r="Z429" s="48">
        <f t="shared" si="186"/>
        <v>0</v>
      </c>
      <c r="AA429" s="457"/>
      <c r="AB429" s="55">
        <f t="shared" si="178"/>
        <v>0</v>
      </c>
      <c r="AC429" s="55">
        <f>IF(A_Stammdaten!$B$25="ja",D_SAV!AA429,D_SAV!AB429)</f>
        <v>0</v>
      </c>
      <c r="AD429" s="478">
        <f>IF(AC429=0,0,IF(U429-(con_EOGJahr-D_SAV!E429)&lt;=0,AC429,AC429/V429))</f>
        <v>0</v>
      </c>
      <c r="AE429" s="478">
        <f>IFERROR(IF(AND(VLOOKUP(D429,rng_ND,5,FALSE)="Ja",D_SAV!T429="degressiv"),D_SAV!AC429*Y429/100,0),0)</f>
        <v>0</v>
      </c>
      <c r="AF429" s="55">
        <f>IFERROR(IF(VLOOKUP(D429,rng_ND,5,FALSE)="Ja",MAX(D_SAV!AD429:AE429),D_SAV!AD429),0)</f>
        <v>0</v>
      </c>
      <c r="AG429" s="55">
        <f t="shared" si="179"/>
        <v>0</v>
      </c>
      <c r="AH429" s="55">
        <f t="shared" si="180"/>
        <v>0</v>
      </c>
      <c r="AI429" s="55">
        <f t="shared" si="181"/>
        <v>0</v>
      </c>
      <c r="AJ429" s="55">
        <f t="shared" si="182"/>
        <v>0</v>
      </c>
      <c r="AK429" s="55">
        <f t="shared" si="173"/>
        <v>0</v>
      </c>
      <c r="AL429" s="55">
        <f t="shared" si="174"/>
        <v>0</v>
      </c>
      <c r="AM429" s="55">
        <f t="shared" si="175"/>
        <v>0</v>
      </c>
    </row>
    <row r="430" spans="1:39" x14ac:dyDescent="0.25">
      <c r="A430" s="47">
        <v>426</v>
      </c>
      <c r="B430" s="358" t="str">
        <f>IF(AND(E430&lt;&gt;0,D430&lt;&gt;0,F430&lt;&gt;0),IF(C430&lt;&gt;0,CONCATENATE(C430,"-AGr",VLOOKUP(D430,Listen!$A$2:$G$45,7,FALSE),"-",E430,"-",F430,),CONCATENATE("AGr",VLOOKUP(D430,Listen!$A$2:$G$45,7,FALSE),"-",E430,"-",F430)),"keine vollständige ID")</f>
        <v>keine vollständige ID</v>
      </c>
      <c r="C430" s="438">
        <f>'[2]III_SAV-Details_NB'!B436</f>
        <v>0</v>
      </c>
      <c r="D430" s="438">
        <f>'[2]III_SAV-Details_NB'!C436</f>
        <v>0</v>
      </c>
      <c r="E430" s="359">
        <f>'[2]III_SAV-Details_NB'!D436</f>
        <v>0</v>
      </c>
      <c r="F430" s="490"/>
      <c r="G430" s="281">
        <f>'[2]III_SAV-Details_NB'!X436</f>
        <v>0</v>
      </c>
      <c r="H430" s="281">
        <f t="shared" si="176"/>
        <v>0</v>
      </c>
      <c r="I430" s="281">
        <f>IF(con_EOGJahr=2025,'[2]III_SAV-Details_NB'!AA436,IF(con_EOGJahr=2026,'[2]III_SAV-Details_NB'!AB436,'[2]III_SAV-Details_NB'!AC436))</f>
        <v>0</v>
      </c>
      <c r="J430" s="282"/>
      <c r="K430" s="282"/>
      <c r="L430" s="282"/>
      <c r="M430" s="282"/>
      <c r="N430" s="282"/>
      <c r="O430" s="282"/>
      <c r="P430" s="52">
        <f t="shared" si="177"/>
        <v>0</v>
      </c>
      <c r="Q430" s="60"/>
      <c r="R430" s="53">
        <f t="shared" si="183"/>
        <v>0</v>
      </c>
      <c r="S430" s="59"/>
      <c r="T430" s="61"/>
      <c r="U430" s="342" t="str">
        <f t="shared" si="187"/>
        <v>k.A.</v>
      </c>
      <c r="V430" s="343" t="str">
        <f t="shared" si="184"/>
        <v>k.A.</v>
      </c>
      <c r="W430" s="343" t="str">
        <f>IFERROR(IF(OR($D430="",$E430=0,con_Ende=0),"k.A.",IF(VLOOKUP($D430,rng_ND,5,0)="Nein",VLOOKUP($D430,rng_ND,2,FALSE),MIN(VLOOKUP($D430,rng_ND,2,FALSE),A_Stammdaten!$B$19-D_SAV!$E430+1))),"k.A.")</f>
        <v>k.A.</v>
      </c>
      <c r="X430" s="343" t="str">
        <f t="shared" si="185"/>
        <v>k.A.</v>
      </c>
      <c r="Y430" s="62"/>
      <c r="Z430" s="48">
        <f t="shared" si="186"/>
        <v>0</v>
      </c>
      <c r="AA430" s="457"/>
      <c r="AB430" s="55">
        <f t="shared" si="178"/>
        <v>0</v>
      </c>
      <c r="AC430" s="55">
        <f>IF(A_Stammdaten!$B$25="ja",D_SAV!AA430,D_SAV!AB430)</f>
        <v>0</v>
      </c>
      <c r="AD430" s="478">
        <f>IF(AC430=0,0,IF(U430-(con_EOGJahr-D_SAV!E430)&lt;=0,AC430,AC430/V430))</f>
        <v>0</v>
      </c>
      <c r="AE430" s="478">
        <f>IFERROR(IF(AND(VLOOKUP(D430,rng_ND,5,FALSE)="Ja",D_SAV!T430="degressiv"),D_SAV!AC430*Y430/100,0),0)</f>
        <v>0</v>
      </c>
      <c r="AF430" s="55">
        <f>IFERROR(IF(VLOOKUP(D430,rng_ND,5,FALSE)="Ja",MAX(D_SAV!AD430:AE430),D_SAV!AD430),0)</f>
        <v>0</v>
      </c>
      <c r="AG430" s="55">
        <f t="shared" si="179"/>
        <v>0</v>
      </c>
      <c r="AH430" s="55">
        <f t="shared" si="180"/>
        <v>0</v>
      </c>
      <c r="AI430" s="55">
        <f t="shared" si="181"/>
        <v>0</v>
      </c>
      <c r="AJ430" s="55">
        <f t="shared" si="182"/>
        <v>0</v>
      </c>
      <c r="AK430" s="55">
        <f t="shared" si="173"/>
        <v>0</v>
      </c>
      <c r="AL430" s="55">
        <f t="shared" si="174"/>
        <v>0</v>
      </c>
      <c r="AM430" s="55">
        <f t="shared" si="175"/>
        <v>0</v>
      </c>
    </row>
    <row r="431" spans="1:39" x14ac:dyDescent="0.25">
      <c r="A431" s="47">
        <v>427</v>
      </c>
      <c r="B431" s="358" t="str">
        <f>IF(AND(E431&lt;&gt;0,D431&lt;&gt;0,F431&lt;&gt;0),IF(C431&lt;&gt;0,CONCATENATE(C431,"-AGr",VLOOKUP(D431,Listen!$A$2:$G$45,7,FALSE),"-",E431,"-",F431,),CONCATENATE("AGr",VLOOKUP(D431,Listen!$A$2:$G$45,7,FALSE),"-",E431,"-",F431)),"keine vollständige ID")</f>
        <v>keine vollständige ID</v>
      </c>
      <c r="C431" s="438">
        <f>'[2]III_SAV-Details_NB'!B437</f>
        <v>0</v>
      </c>
      <c r="D431" s="438">
        <f>'[2]III_SAV-Details_NB'!C437</f>
        <v>0</v>
      </c>
      <c r="E431" s="359">
        <f>'[2]III_SAV-Details_NB'!D437</f>
        <v>0</v>
      </c>
      <c r="F431" s="490"/>
      <c r="G431" s="281">
        <f>'[2]III_SAV-Details_NB'!X437</f>
        <v>0</v>
      </c>
      <c r="H431" s="281">
        <f t="shared" si="176"/>
        <v>0</v>
      </c>
      <c r="I431" s="281">
        <f>IF(con_EOGJahr=2025,'[2]III_SAV-Details_NB'!AA437,IF(con_EOGJahr=2026,'[2]III_SAV-Details_NB'!AB437,'[2]III_SAV-Details_NB'!AC437))</f>
        <v>0</v>
      </c>
      <c r="J431" s="282"/>
      <c r="K431" s="282"/>
      <c r="L431" s="282"/>
      <c r="M431" s="282"/>
      <c r="N431" s="282"/>
      <c r="O431" s="282"/>
      <c r="P431" s="52">
        <f t="shared" si="177"/>
        <v>0</v>
      </c>
      <c r="Q431" s="60"/>
      <c r="R431" s="53">
        <f t="shared" si="183"/>
        <v>0</v>
      </c>
      <c r="S431" s="59"/>
      <c r="T431" s="61"/>
      <c r="U431" s="342" t="str">
        <f t="shared" si="187"/>
        <v>k.A.</v>
      </c>
      <c r="V431" s="343" t="str">
        <f t="shared" si="184"/>
        <v>k.A.</v>
      </c>
      <c r="W431" s="343" t="str">
        <f>IFERROR(IF(OR($D431="",$E431=0,con_Ende=0),"k.A.",IF(VLOOKUP($D431,rng_ND,5,0)="Nein",VLOOKUP($D431,rng_ND,2,FALSE),MIN(VLOOKUP($D431,rng_ND,2,FALSE),A_Stammdaten!$B$19-D_SAV!$E431+1))),"k.A.")</f>
        <v>k.A.</v>
      </c>
      <c r="X431" s="343" t="str">
        <f t="shared" si="185"/>
        <v>k.A.</v>
      </c>
      <c r="Y431" s="62"/>
      <c r="Z431" s="48">
        <f t="shared" si="186"/>
        <v>0</v>
      </c>
      <c r="AA431" s="457"/>
      <c r="AB431" s="55">
        <f t="shared" si="178"/>
        <v>0</v>
      </c>
      <c r="AC431" s="55">
        <f>IF(A_Stammdaten!$B$25="ja",D_SAV!AA431,D_SAV!AB431)</f>
        <v>0</v>
      </c>
      <c r="AD431" s="478">
        <f>IF(AC431=0,0,IF(U431-(con_EOGJahr-D_SAV!E431)&lt;=0,AC431,AC431/V431))</f>
        <v>0</v>
      </c>
      <c r="AE431" s="478">
        <f>IFERROR(IF(AND(VLOOKUP(D431,rng_ND,5,FALSE)="Ja",D_SAV!T431="degressiv"),D_SAV!AC431*Y431/100,0),0)</f>
        <v>0</v>
      </c>
      <c r="AF431" s="55">
        <f>IFERROR(IF(VLOOKUP(D431,rng_ND,5,FALSE)="Ja",MAX(D_SAV!AD431:AE431),D_SAV!AD431),0)</f>
        <v>0</v>
      </c>
      <c r="AG431" s="55">
        <f t="shared" si="179"/>
        <v>0</v>
      </c>
      <c r="AH431" s="55">
        <f t="shared" si="180"/>
        <v>0</v>
      </c>
      <c r="AI431" s="55">
        <f t="shared" si="181"/>
        <v>0</v>
      </c>
      <c r="AJ431" s="55">
        <f t="shared" si="182"/>
        <v>0</v>
      </c>
      <c r="AK431" s="55">
        <f t="shared" si="173"/>
        <v>0</v>
      </c>
      <c r="AL431" s="55">
        <f t="shared" si="174"/>
        <v>0</v>
      </c>
      <c r="AM431" s="55">
        <f t="shared" si="175"/>
        <v>0</v>
      </c>
    </row>
    <row r="432" spans="1:39" x14ac:dyDescent="0.25">
      <c r="A432" s="47">
        <v>428</v>
      </c>
      <c r="B432" s="358" t="str">
        <f>IF(AND(E432&lt;&gt;0,D432&lt;&gt;0,F432&lt;&gt;0),IF(C432&lt;&gt;0,CONCATENATE(C432,"-AGr",VLOOKUP(D432,Listen!$A$2:$G$45,7,FALSE),"-",E432,"-",F432,),CONCATENATE("AGr",VLOOKUP(D432,Listen!$A$2:$G$45,7,FALSE),"-",E432,"-",F432)),"keine vollständige ID")</f>
        <v>keine vollständige ID</v>
      </c>
      <c r="C432" s="438">
        <f>'[2]III_SAV-Details_NB'!B438</f>
        <v>0</v>
      </c>
      <c r="D432" s="438">
        <f>'[2]III_SAV-Details_NB'!C438</f>
        <v>0</v>
      </c>
      <c r="E432" s="359">
        <f>'[2]III_SAV-Details_NB'!D438</f>
        <v>0</v>
      </c>
      <c r="F432" s="490"/>
      <c r="G432" s="281">
        <f>'[2]III_SAV-Details_NB'!X438</f>
        <v>0</v>
      </c>
      <c r="H432" s="281">
        <f t="shared" si="176"/>
        <v>0</v>
      </c>
      <c r="I432" s="281">
        <f>IF(con_EOGJahr=2025,'[2]III_SAV-Details_NB'!AA438,IF(con_EOGJahr=2026,'[2]III_SAV-Details_NB'!AB438,'[2]III_SAV-Details_NB'!AC438))</f>
        <v>0</v>
      </c>
      <c r="J432" s="282"/>
      <c r="K432" s="282"/>
      <c r="L432" s="282"/>
      <c r="M432" s="282"/>
      <c r="N432" s="282"/>
      <c r="O432" s="282"/>
      <c r="P432" s="52">
        <f t="shared" si="177"/>
        <v>0</v>
      </c>
      <c r="Q432" s="60"/>
      <c r="R432" s="53">
        <f t="shared" si="183"/>
        <v>0</v>
      </c>
      <c r="S432" s="59"/>
      <c r="T432" s="61"/>
      <c r="U432" s="342" t="str">
        <f t="shared" si="187"/>
        <v>k.A.</v>
      </c>
      <c r="V432" s="343" t="str">
        <f t="shared" si="184"/>
        <v>k.A.</v>
      </c>
      <c r="W432" s="343" t="str">
        <f>IFERROR(IF(OR($D432="",$E432=0,con_Ende=0),"k.A.",IF(VLOOKUP($D432,rng_ND,5,0)="Nein",VLOOKUP($D432,rng_ND,2,FALSE),MIN(VLOOKUP($D432,rng_ND,2,FALSE),A_Stammdaten!$B$19-D_SAV!$E432+1))),"k.A.")</f>
        <v>k.A.</v>
      </c>
      <c r="X432" s="343" t="str">
        <f t="shared" si="185"/>
        <v>k.A.</v>
      </c>
      <c r="Y432" s="62"/>
      <c r="Z432" s="48">
        <f t="shared" si="186"/>
        <v>0</v>
      </c>
      <c r="AA432" s="457"/>
      <c r="AB432" s="55">
        <f t="shared" si="178"/>
        <v>0</v>
      </c>
      <c r="AC432" s="55">
        <f>IF(A_Stammdaten!$B$25="ja",D_SAV!AA432,D_SAV!AB432)</f>
        <v>0</v>
      </c>
      <c r="AD432" s="478">
        <f>IF(AC432=0,0,IF(U432-(con_EOGJahr-D_SAV!E432)&lt;=0,AC432,AC432/V432))</f>
        <v>0</v>
      </c>
      <c r="AE432" s="478">
        <f>IFERROR(IF(AND(VLOOKUP(D432,rng_ND,5,FALSE)="Ja",D_SAV!T432="degressiv"),D_SAV!AC432*Y432/100,0),0)</f>
        <v>0</v>
      </c>
      <c r="AF432" s="55">
        <f>IFERROR(IF(VLOOKUP(D432,rng_ND,5,FALSE)="Ja",MAX(D_SAV!AD432:AE432),D_SAV!AD432),0)</f>
        <v>0</v>
      </c>
      <c r="AG432" s="55">
        <f t="shared" si="179"/>
        <v>0</v>
      </c>
      <c r="AH432" s="55">
        <f t="shared" si="180"/>
        <v>0</v>
      </c>
      <c r="AI432" s="55">
        <f t="shared" si="181"/>
        <v>0</v>
      </c>
      <c r="AJ432" s="55">
        <f t="shared" si="182"/>
        <v>0</v>
      </c>
      <c r="AK432" s="55">
        <f t="shared" si="173"/>
        <v>0</v>
      </c>
      <c r="AL432" s="55">
        <f t="shared" si="174"/>
        <v>0</v>
      </c>
      <c r="AM432" s="55">
        <f t="shared" si="175"/>
        <v>0</v>
      </c>
    </row>
    <row r="433" spans="1:39" x14ac:dyDescent="0.25">
      <c r="A433" s="47">
        <v>429</v>
      </c>
      <c r="B433" s="358" t="str">
        <f>IF(AND(E433&lt;&gt;0,D433&lt;&gt;0,F433&lt;&gt;0),IF(C433&lt;&gt;0,CONCATENATE(C433,"-AGr",VLOOKUP(D433,Listen!$A$2:$G$45,7,FALSE),"-",E433,"-",F433,),CONCATENATE("AGr",VLOOKUP(D433,Listen!$A$2:$G$45,7,FALSE),"-",E433,"-",F433)),"keine vollständige ID")</f>
        <v>keine vollständige ID</v>
      </c>
      <c r="C433" s="438">
        <f>'[2]III_SAV-Details_NB'!B439</f>
        <v>0</v>
      </c>
      <c r="D433" s="438">
        <f>'[2]III_SAV-Details_NB'!C439</f>
        <v>0</v>
      </c>
      <c r="E433" s="359">
        <f>'[2]III_SAV-Details_NB'!D439</f>
        <v>0</v>
      </c>
      <c r="F433" s="490"/>
      <c r="G433" s="281">
        <f>'[2]III_SAV-Details_NB'!X439</f>
        <v>0</v>
      </c>
      <c r="H433" s="281">
        <f t="shared" si="176"/>
        <v>0</v>
      </c>
      <c r="I433" s="281">
        <f>IF(con_EOGJahr=2025,'[2]III_SAV-Details_NB'!AA439,IF(con_EOGJahr=2026,'[2]III_SAV-Details_NB'!AB439,'[2]III_SAV-Details_NB'!AC439))</f>
        <v>0</v>
      </c>
      <c r="J433" s="282"/>
      <c r="K433" s="282"/>
      <c r="L433" s="282"/>
      <c r="M433" s="282"/>
      <c r="N433" s="282"/>
      <c r="O433" s="282"/>
      <c r="P433" s="52">
        <f t="shared" si="177"/>
        <v>0</v>
      </c>
      <c r="Q433" s="60"/>
      <c r="R433" s="53">
        <f t="shared" si="183"/>
        <v>0</v>
      </c>
      <c r="S433" s="59"/>
      <c r="T433" s="61"/>
      <c r="U433" s="342" t="str">
        <f t="shared" si="187"/>
        <v>k.A.</v>
      </c>
      <c r="V433" s="343" t="str">
        <f t="shared" si="184"/>
        <v>k.A.</v>
      </c>
      <c r="W433" s="343" t="str">
        <f>IFERROR(IF(OR($D433="",$E433=0,con_Ende=0),"k.A.",IF(VLOOKUP($D433,rng_ND,5,0)="Nein",VLOOKUP($D433,rng_ND,2,FALSE),MIN(VLOOKUP($D433,rng_ND,2,FALSE),A_Stammdaten!$B$19-D_SAV!$E433+1))),"k.A.")</f>
        <v>k.A.</v>
      </c>
      <c r="X433" s="343" t="str">
        <f t="shared" si="185"/>
        <v>k.A.</v>
      </c>
      <c r="Y433" s="62"/>
      <c r="Z433" s="48">
        <f t="shared" si="186"/>
        <v>0</v>
      </c>
      <c r="AA433" s="457"/>
      <c r="AB433" s="55">
        <f t="shared" si="178"/>
        <v>0</v>
      </c>
      <c r="AC433" s="55">
        <f>IF(A_Stammdaten!$B$25="ja",D_SAV!AA433,D_SAV!AB433)</f>
        <v>0</v>
      </c>
      <c r="AD433" s="478">
        <f>IF(AC433=0,0,IF(U433-(con_EOGJahr-D_SAV!E433)&lt;=0,AC433,AC433/V433))</f>
        <v>0</v>
      </c>
      <c r="AE433" s="478">
        <f>IFERROR(IF(AND(VLOOKUP(D433,rng_ND,5,FALSE)="Ja",D_SAV!T433="degressiv"),D_SAV!AC433*Y433/100,0),0)</f>
        <v>0</v>
      </c>
      <c r="AF433" s="55">
        <f>IFERROR(IF(VLOOKUP(D433,rng_ND,5,FALSE)="Ja",MAX(D_SAV!AD433:AE433),D_SAV!AD433),0)</f>
        <v>0</v>
      </c>
      <c r="AG433" s="55">
        <f t="shared" si="179"/>
        <v>0</v>
      </c>
      <c r="AH433" s="55">
        <f t="shared" si="180"/>
        <v>0</v>
      </c>
      <c r="AI433" s="55">
        <f t="shared" si="181"/>
        <v>0</v>
      </c>
      <c r="AJ433" s="55">
        <f t="shared" si="182"/>
        <v>0</v>
      </c>
      <c r="AK433" s="55">
        <f t="shared" si="173"/>
        <v>0</v>
      </c>
      <c r="AL433" s="55">
        <f t="shared" si="174"/>
        <v>0</v>
      </c>
      <c r="AM433" s="55">
        <f t="shared" si="175"/>
        <v>0</v>
      </c>
    </row>
    <row r="434" spans="1:39" x14ac:dyDescent="0.25">
      <c r="A434" s="47">
        <v>430</v>
      </c>
      <c r="B434" s="358" t="str">
        <f>IF(AND(E434&lt;&gt;0,D434&lt;&gt;0,F434&lt;&gt;0),IF(C434&lt;&gt;0,CONCATENATE(C434,"-AGr",VLOOKUP(D434,Listen!$A$2:$G$45,7,FALSE),"-",E434,"-",F434,),CONCATENATE("AGr",VLOOKUP(D434,Listen!$A$2:$G$45,7,FALSE),"-",E434,"-",F434)),"keine vollständige ID")</f>
        <v>keine vollständige ID</v>
      </c>
      <c r="C434" s="438">
        <f>'[2]III_SAV-Details_NB'!B440</f>
        <v>0</v>
      </c>
      <c r="D434" s="438">
        <f>'[2]III_SAV-Details_NB'!C440</f>
        <v>0</v>
      </c>
      <c r="E434" s="359">
        <f>'[2]III_SAV-Details_NB'!D440</f>
        <v>0</v>
      </c>
      <c r="F434" s="490"/>
      <c r="G434" s="281">
        <f>'[2]III_SAV-Details_NB'!X440</f>
        <v>0</v>
      </c>
      <c r="H434" s="281">
        <f t="shared" si="176"/>
        <v>0</v>
      </c>
      <c r="I434" s="281">
        <f>IF(con_EOGJahr=2025,'[2]III_SAV-Details_NB'!AA440,IF(con_EOGJahr=2026,'[2]III_SAV-Details_NB'!AB440,'[2]III_SAV-Details_NB'!AC440))</f>
        <v>0</v>
      </c>
      <c r="J434" s="282"/>
      <c r="K434" s="282"/>
      <c r="L434" s="282"/>
      <c r="M434" s="282"/>
      <c r="N434" s="282"/>
      <c r="O434" s="282"/>
      <c r="P434" s="52">
        <f t="shared" si="177"/>
        <v>0</v>
      </c>
      <c r="Q434" s="60"/>
      <c r="R434" s="53">
        <f t="shared" si="183"/>
        <v>0</v>
      </c>
      <c r="S434" s="59"/>
      <c r="T434" s="61"/>
      <c r="U434" s="342" t="str">
        <f t="shared" si="187"/>
        <v>k.A.</v>
      </c>
      <c r="V434" s="343" t="str">
        <f t="shared" si="184"/>
        <v>k.A.</v>
      </c>
      <c r="W434" s="343" t="str">
        <f>IFERROR(IF(OR($D434="",$E434=0,con_Ende=0),"k.A.",IF(VLOOKUP($D434,rng_ND,5,0)="Nein",VLOOKUP($D434,rng_ND,2,FALSE),MIN(VLOOKUP($D434,rng_ND,2,FALSE),A_Stammdaten!$B$19-D_SAV!$E434+1))),"k.A.")</f>
        <v>k.A.</v>
      </c>
      <c r="X434" s="343" t="str">
        <f t="shared" si="185"/>
        <v>k.A.</v>
      </c>
      <c r="Y434" s="62"/>
      <c r="Z434" s="48">
        <f t="shared" si="186"/>
        <v>0</v>
      </c>
      <c r="AA434" s="457"/>
      <c r="AB434" s="55">
        <f t="shared" si="178"/>
        <v>0</v>
      </c>
      <c r="AC434" s="55">
        <f>IF(A_Stammdaten!$B$25="ja",D_SAV!AA434,D_SAV!AB434)</f>
        <v>0</v>
      </c>
      <c r="AD434" s="478">
        <f>IF(AC434=0,0,IF(U434-(con_EOGJahr-D_SAV!E434)&lt;=0,AC434,AC434/V434))</f>
        <v>0</v>
      </c>
      <c r="AE434" s="478">
        <f>IFERROR(IF(AND(VLOOKUP(D434,rng_ND,5,FALSE)="Ja",D_SAV!T434="degressiv"),D_SAV!AC434*Y434/100,0),0)</f>
        <v>0</v>
      </c>
      <c r="AF434" s="55">
        <f>IFERROR(IF(VLOOKUP(D434,rng_ND,5,FALSE)="Ja",MAX(D_SAV!AD434:AE434),D_SAV!AD434),0)</f>
        <v>0</v>
      </c>
      <c r="AG434" s="55">
        <f t="shared" si="179"/>
        <v>0</v>
      </c>
      <c r="AH434" s="55">
        <f t="shared" si="180"/>
        <v>0</v>
      </c>
      <c r="AI434" s="55">
        <f t="shared" si="181"/>
        <v>0</v>
      </c>
      <c r="AJ434" s="55">
        <f t="shared" si="182"/>
        <v>0</v>
      </c>
      <c r="AK434" s="55">
        <f t="shared" si="173"/>
        <v>0</v>
      </c>
      <c r="AL434" s="55">
        <f t="shared" si="174"/>
        <v>0</v>
      </c>
      <c r="AM434" s="55">
        <f t="shared" si="175"/>
        <v>0</v>
      </c>
    </row>
    <row r="435" spans="1:39" x14ac:dyDescent="0.25">
      <c r="A435" s="47">
        <v>431</v>
      </c>
      <c r="B435" s="358" t="str">
        <f>IF(AND(E435&lt;&gt;0,D435&lt;&gt;0,F435&lt;&gt;0),IF(C435&lt;&gt;0,CONCATENATE(C435,"-AGr",VLOOKUP(D435,Listen!$A$2:$G$45,7,FALSE),"-",E435,"-",F435,),CONCATENATE("AGr",VLOOKUP(D435,Listen!$A$2:$G$45,7,FALSE),"-",E435,"-",F435)),"keine vollständige ID")</f>
        <v>keine vollständige ID</v>
      </c>
      <c r="C435" s="438">
        <f>'[2]III_SAV-Details_NB'!B441</f>
        <v>0</v>
      </c>
      <c r="D435" s="438">
        <f>'[2]III_SAV-Details_NB'!C441</f>
        <v>0</v>
      </c>
      <c r="E435" s="359">
        <f>'[2]III_SAV-Details_NB'!D441</f>
        <v>0</v>
      </c>
      <c r="F435" s="490"/>
      <c r="G435" s="281">
        <f>'[2]III_SAV-Details_NB'!X441</f>
        <v>0</v>
      </c>
      <c r="H435" s="281">
        <f t="shared" si="176"/>
        <v>0</v>
      </c>
      <c r="I435" s="281">
        <f>IF(con_EOGJahr=2025,'[2]III_SAV-Details_NB'!AA441,IF(con_EOGJahr=2026,'[2]III_SAV-Details_NB'!AB441,'[2]III_SAV-Details_NB'!AC441))</f>
        <v>0</v>
      </c>
      <c r="J435" s="282"/>
      <c r="K435" s="282"/>
      <c r="L435" s="282"/>
      <c r="M435" s="282"/>
      <c r="N435" s="282"/>
      <c r="O435" s="282"/>
      <c r="P435" s="52">
        <f t="shared" si="177"/>
        <v>0</v>
      </c>
      <c r="Q435" s="60"/>
      <c r="R435" s="53">
        <f t="shared" si="183"/>
        <v>0</v>
      </c>
      <c r="S435" s="59"/>
      <c r="T435" s="61"/>
      <c r="U435" s="342" t="str">
        <f t="shared" si="187"/>
        <v>k.A.</v>
      </c>
      <c r="V435" s="343" t="str">
        <f t="shared" si="184"/>
        <v>k.A.</v>
      </c>
      <c r="W435" s="343" t="str">
        <f>IFERROR(IF(OR($D435="",$E435=0,con_Ende=0),"k.A.",IF(VLOOKUP($D435,rng_ND,5,0)="Nein",VLOOKUP($D435,rng_ND,2,FALSE),MIN(VLOOKUP($D435,rng_ND,2,FALSE),A_Stammdaten!$B$19-D_SAV!$E435+1))),"k.A.")</f>
        <v>k.A.</v>
      </c>
      <c r="X435" s="343" t="str">
        <f t="shared" si="185"/>
        <v>k.A.</v>
      </c>
      <c r="Y435" s="62"/>
      <c r="Z435" s="48">
        <f t="shared" si="186"/>
        <v>0</v>
      </c>
      <c r="AA435" s="457"/>
      <c r="AB435" s="55">
        <f t="shared" si="178"/>
        <v>0</v>
      </c>
      <c r="AC435" s="55">
        <f>IF(A_Stammdaten!$B$25="ja",D_SAV!AA435,D_SAV!AB435)</f>
        <v>0</v>
      </c>
      <c r="AD435" s="478">
        <f>IF(AC435=0,0,IF(U435-(con_EOGJahr-D_SAV!E435)&lt;=0,AC435,AC435/V435))</f>
        <v>0</v>
      </c>
      <c r="AE435" s="478">
        <f>IFERROR(IF(AND(VLOOKUP(D435,rng_ND,5,FALSE)="Ja",D_SAV!T435="degressiv"),D_SAV!AC435*Y435/100,0),0)</f>
        <v>0</v>
      </c>
      <c r="AF435" s="55">
        <f>IFERROR(IF(VLOOKUP(D435,rng_ND,5,FALSE)="Ja",MAX(D_SAV!AD435:AE435),D_SAV!AD435),0)</f>
        <v>0</v>
      </c>
      <c r="AG435" s="55">
        <f t="shared" si="179"/>
        <v>0</v>
      </c>
      <c r="AH435" s="55">
        <f t="shared" si="180"/>
        <v>0</v>
      </c>
      <c r="AI435" s="55">
        <f t="shared" si="181"/>
        <v>0</v>
      </c>
      <c r="AJ435" s="55">
        <f t="shared" si="182"/>
        <v>0</v>
      </c>
      <c r="AK435" s="55">
        <f t="shared" si="173"/>
        <v>0</v>
      </c>
      <c r="AL435" s="55">
        <f t="shared" si="174"/>
        <v>0</v>
      </c>
      <c r="AM435" s="55">
        <f t="shared" si="175"/>
        <v>0</v>
      </c>
    </row>
    <row r="436" spans="1:39" x14ac:dyDescent="0.25">
      <c r="A436" s="47">
        <v>432</v>
      </c>
      <c r="B436" s="358" t="str">
        <f>IF(AND(E436&lt;&gt;0,D436&lt;&gt;0,F436&lt;&gt;0),IF(C436&lt;&gt;0,CONCATENATE(C436,"-AGr",VLOOKUP(D436,Listen!$A$2:$G$45,7,FALSE),"-",E436,"-",F436,),CONCATENATE("AGr",VLOOKUP(D436,Listen!$A$2:$G$45,7,FALSE),"-",E436,"-",F436)),"keine vollständige ID")</f>
        <v>keine vollständige ID</v>
      </c>
      <c r="C436" s="438">
        <f>'[2]III_SAV-Details_NB'!B442</f>
        <v>0</v>
      </c>
      <c r="D436" s="438">
        <f>'[2]III_SAV-Details_NB'!C442</f>
        <v>0</v>
      </c>
      <c r="E436" s="359">
        <f>'[2]III_SAV-Details_NB'!D442</f>
        <v>0</v>
      </c>
      <c r="F436" s="490"/>
      <c r="G436" s="281">
        <f>'[2]III_SAV-Details_NB'!X442</f>
        <v>0</v>
      </c>
      <c r="H436" s="281">
        <f t="shared" si="176"/>
        <v>0</v>
      </c>
      <c r="I436" s="281">
        <f>IF(con_EOGJahr=2025,'[2]III_SAV-Details_NB'!AA442,IF(con_EOGJahr=2026,'[2]III_SAV-Details_NB'!AB442,'[2]III_SAV-Details_NB'!AC442))</f>
        <v>0</v>
      </c>
      <c r="J436" s="282"/>
      <c r="K436" s="282"/>
      <c r="L436" s="282"/>
      <c r="M436" s="282"/>
      <c r="N436" s="282"/>
      <c r="O436" s="282"/>
      <c r="P436" s="52">
        <f t="shared" si="177"/>
        <v>0</v>
      </c>
      <c r="Q436" s="60"/>
      <c r="R436" s="53">
        <f t="shared" si="183"/>
        <v>0</v>
      </c>
      <c r="S436" s="59"/>
      <c r="T436" s="61"/>
      <c r="U436" s="342" t="str">
        <f t="shared" si="187"/>
        <v>k.A.</v>
      </c>
      <c r="V436" s="343" t="str">
        <f t="shared" si="184"/>
        <v>k.A.</v>
      </c>
      <c r="W436" s="343" t="str">
        <f>IFERROR(IF(OR($D436="",$E436=0,con_Ende=0),"k.A.",IF(VLOOKUP($D436,rng_ND,5,0)="Nein",VLOOKUP($D436,rng_ND,2,FALSE),MIN(VLOOKUP($D436,rng_ND,2,FALSE),A_Stammdaten!$B$19-D_SAV!$E436+1))),"k.A.")</f>
        <v>k.A.</v>
      </c>
      <c r="X436" s="343" t="str">
        <f t="shared" si="185"/>
        <v>k.A.</v>
      </c>
      <c r="Y436" s="62"/>
      <c r="Z436" s="48">
        <f t="shared" si="186"/>
        <v>0</v>
      </c>
      <c r="AA436" s="457"/>
      <c r="AB436" s="55">
        <f t="shared" si="178"/>
        <v>0</v>
      </c>
      <c r="AC436" s="55">
        <f>IF(A_Stammdaten!$B$25="ja",D_SAV!AA436,D_SAV!AB436)</f>
        <v>0</v>
      </c>
      <c r="AD436" s="478">
        <f>IF(AC436=0,0,IF(U436-(con_EOGJahr-D_SAV!E436)&lt;=0,AC436,AC436/V436))</f>
        <v>0</v>
      </c>
      <c r="AE436" s="478">
        <f>IFERROR(IF(AND(VLOOKUP(D436,rng_ND,5,FALSE)="Ja",D_SAV!T436="degressiv"),D_SAV!AC436*Y436/100,0),0)</f>
        <v>0</v>
      </c>
      <c r="AF436" s="55">
        <f>IFERROR(IF(VLOOKUP(D436,rng_ND,5,FALSE)="Ja",MAX(D_SAV!AD436:AE436),D_SAV!AD436),0)</f>
        <v>0</v>
      </c>
      <c r="AG436" s="55">
        <f t="shared" si="179"/>
        <v>0</v>
      </c>
      <c r="AH436" s="55">
        <f t="shared" si="180"/>
        <v>0</v>
      </c>
      <c r="AI436" s="55">
        <f t="shared" si="181"/>
        <v>0</v>
      </c>
      <c r="AJ436" s="55">
        <f t="shared" si="182"/>
        <v>0</v>
      </c>
      <c r="AK436" s="55">
        <f t="shared" si="173"/>
        <v>0</v>
      </c>
      <c r="AL436" s="55">
        <f t="shared" si="174"/>
        <v>0</v>
      </c>
      <c r="AM436" s="55">
        <f t="shared" si="175"/>
        <v>0</v>
      </c>
    </row>
    <row r="437" spans="1:39" x14ac:dyDescent="0.25">
      <c r="A437" s="47">
        <v>433</v>
      </c>
      <c r="B437" s="358" t="str">
        <f>IF(AND(E437&lt;&gt;0,D437&lt;&gt;0,F437&lt;&gt;0),IF(C437&lt;&gt;0,CONCATENATE(C437,"-AGr",VLOOKUP(D437,Listen!$A$2:$G$45,7,FALSE),"-",E437,"-",F437,),CONCATENATE("AGr",VLOOKUP(D437,Listen!$A$2:$G$45,7,FALSE),"-",E437,"-",F437)),"keine vollständige ID")</f>
        <v>keine vollständige ID</v>
      </c>
      <c r="C437" s="438">
        <f>'[2]III_SAV-Details_NB'!B443</f>
        <v>0</v>
      </c>
      <c r="D437" s="438">
        <f>'[2]III_SAV-Details_NB'!C443</f>
        <v>0</v>
      </c>
      <c r="E437" s="359">
        <f>'[2]III_SAV-Details_NB'!D443</f>
        <v>0</v>
      </c>
      <c r="F437" s="490"/>
      <c r="G437" s="281">
        <f>'[2]III_SAV-Details_NB'!X443</f>
        <v>0</v>
      </c>
      <c r="H437" s="281">
        <f t="shared" si="176"/>
        <v>0</v>
      </c>
      <c r="I437" s="281">
        <f>IF(con_EOGJahr=2025,'[2]III_SAV-Details_NB'!AA443,IF(con_EOGJahr=2026,'[2]III_SAV-Details_NB'!AB443,'[2]III_SAV-Details_NB'!AC443))</f>
        <v>0</v>
      </c>
      <c r="J437" s="282"/>
      <c r="K437" s="282"/>
      <c r="L437" s="282"/>
      <c r="M437" s="282"/>
      <c r="N437" s="282"/>
      <c r="O437" s="282"/>
      <c r="P437" s="52">
        <f t="shared" si="177"/>
        <v>0</v>
      </c>
      <c r="Q437" s="60"/>
      <c r="R437" s="53">
        <f t="shared" si="183"/>
        <v>0</v>
      </c>
      <c r="S437" s="59"/>
      <c r="T437" s="61"/>
      <c r="U437" s="342" t="str">
        <f t="shared" si="187"/>
        <v>k.A.</v>
      </c>
      <c r="V437" s="343" t="str">
        <f t="shared" si="184"/>
        <v>k.A.</v>
      </c>
      <c r="W437" s="343" t="str">
        <f>IFERROR(IF(OR($D437="",$E437=0,con_Ende=0),"k.A.",IF(VLOOKUP($D437,rng_ND,5,0)="Nein",VLOOKUP($D437,rng_ND,2,FALSE),MIN(VLOOKUP($D437,rng_ND,2,FALSE),A_Stammdaten!$B$19-D_SAV!$E437+1))),"k.A.")</f>
        <v>k.A.</v>
      </c>
      <c r="X437" s="343" t="str">
        <f t="shared" si="185"/>
        <v>k.A.</v>
      </c>
      <c r="Y437" s="62"/>
      <c r="Z437" s="48">
        <f t="shared" si="186"/>
        <v>0</v>
      </c>
      <c r="AA437" s="457"/>
      <c r="AB437" s="55">
        <f t="shared" si="178"/>
        <v>0</v>
      </c>
      <c r="AC437" s="55">
        <f>IF(A_Stammdaten!$B$25="ja",D_SAV!AA437,D_SAV!AB437)</f>
        <v>0</v>
      </c>
      <c r="AD437" s="478">
        <f>IF(AC437=0,0,IF(U437-(con_EOGJahr-D_SAV!E437)&lt;=0,AC437,AC437/V437))</f>
        <v>0</v>
      </c>
      <c r="AE437" s="478">
        <f>IFERROR(IF(AND(VLOOKUP(D437,rng_ND,5,FALSE)="Ja",D_SAV!T437="degressiv"),D_SAV!AC437*Y437/100,0),0)</f>
        <v>0</v>
      </c>
      <c r="AF437" s="55">
        <f>IFERROR(IF(VLOOKUP(D437,rng_ND,5,FALSE)="Ja",MAX(D_SAV!AD437:AE437),D_SAV!AD437),0)</f>
        <v>0</v>
      </c>
      <c r="AG437" s="55">
        <f t="shared" si="179"/>
        <v>0</v>
      </c>
      <c r="AH437" s="55">
        <f t="shared" si="180"/>
        <v>0</v>
      </c>
      <c r="AI437" s="55">
        <f t="shared" si="181"/>
        <v>0</v>
      </c>
      <c r="AJ437" s="55">
        <f t="shared" si="182"/>
        <v>0</v>
      </c>
      <c r="AK437" s="55">
        <f t="shared" si="173"/>
        <v>0</v>
      </c>
      <c r="AL437" s="55">
        <f t="shared" si="174"/>
        <v>0</v>
      </c>
      <c r="AM437" s="55">
        <f t="shared" si="175"/>
        <v>0</v>
      </c>
    </row>
    <row r="438" spans="1:39" x14ac:dyDescent="0.25">
      <c r="A438" s="47">
        <v>434</v>
      </c>
      <c r="B438" s="358" t="str">
        <f>IF(AND(E438&lt;&gt;0,D438&lt;&gt;0,F438&lt;&gt;0),IF(C438&lt;&gt;0,CONCATENATE(C438,"-AGr",VLOOKUP(D438,Listen!$A$2:$G$45,7,FALSE),"-",E438,"-",F438,),CONCATENATE("AGr",VLOOKUP(D438,Listen!$A$2:$G$45,7,FALSE),"-",E438,"-",F438)),"keine vollständige ID")</f>
        <v>keine vollständige ID</v>
      </c>
      <c r="C438" s="438">
        <f>'[2]III_SAV-Details_NB'!B444</f>
        <v>0</v>
      </c>
      <c r="D438" s="438">
        <f>'[2]III_SAV-Details_NB'!C444</f>
        <v>0</v>
      </c>
      <c r="E438" s="359">
        <f>'[2]III_SAV-Details_NB'!D444</f>
        <v>0</v>
      </c>
      <c r="F438" s="490"/>
      <c r="G438" s="281">
        <f>'[2]III_SAV-Details_NB'!X444</f>
        <v>0</v>
      </c>
      <c r="H438" s="281">
        <f t="shared" si="176"/>
        <v>0</v>
      </c>
      <c r="I438" s="281">
        <f>IF(con_EOGJahr=2025,'[2]III_SAV-Details_NB'!AA444,IF(con_EOGJahr=2026,'[2]III_SAV-Details_NB'!AB444,'[2]III_SAV-Details_NB'!AC444))</f>
        <v>0</v>
      </c>
      <c r="J438" s="282"/>
      <c r="K438" s="282"/>
      <c r="L438" s="282"/>
      <c r="M438" s="282"/>
      <c r="N438" s="282"/>
      <c r="O438" s="282"/>
      <c r="P438" s="52">
        <f t="shared" si="177"/>
        <v>0</v>
      </c>
      <c r="Q438" s="60"/>
      <c r="R438" s="53">
        <f t="shared" si="183"/>
        <v>0</v>
      </c>
      <c r="S438" s="59"/>
      <c r="T438" s="61"/>
      <c r="U438" s="342" t="str">
        <f t="shared" si="187"/>
        <v>k.A.</v>
      </c>
      <c r="V438" s="343" t="str">
        <f t="shared" si="184"/>
        <v>k.A.</v>
      </c>
      <c r="W438" s="343" t="str">
        <f>IFERROR(IF(OR($D438="",$E438=0,con_Ende=0),"k.A.",IF(VLOOKUP($D438,rng_ND,5,0)="Nein",VLOOKUP($D438,rng_ND,2,FALSE),MIN(VLOOKUP($D438,rng_ND,2,FALSE),A_Stammdaten!$B$19-D_SAV!$E438+1))),"k.A.")</f>
        <v>k.A.</v>
      </c>
      <c r="X438" s="343" t="str">
        <f t="shared" si="185"/>
        <v>k.A.</v>
      </c>
      <c r="Y438" s="62"/>
      <c r="Z438" s="48">
        <f t="shared" si="186"/>
        <v>0</v>
      </c>
      <c r="AA438" s="457"/>
      <c r="AB438" s="55">
        <f t="shared" si="178"/>
        <v>0</v>
      </c>
      <c r="AC438" s="55">
        <f>IF(A_Stammdaten!$B$25="ja",D_SAV!AA438,D_SAV!AB438)</f>
        <v>0</v>
      </c>
      <c r="AD438" s="478">
        <f>IF(AC438=0,0,IF(U438-(con_EOGJahr-D_SAV!E438)&lt;=0,AC438,AC438/V438))</f>
        <v>0</v>
      </c>
      <c r="AE438" s="478">
        <f>IFERROR(IF(AND(VLOOKUP(D438,rng_ND,5,FALSE)="Ja",D_SAV!T438="degressiv"),D_SAV!AC438*Y438/100,0),0)</f>
        <v>0</v>
      </c>
      <c r="AF438" s="55">
        <f>IFERROR(IF(VLOOKUP(D438,rng_ND,5,FALSE)="Ja",MAX(D_SAV!AD438:AE438),D_SAV!AD438),0)</f>
        <v>0</v>
      </c>
      <c r="AG438" s="55">
        <f t="shared" si="179"/>
        <v>0</v>
      </c>
      <c r="AH438" s="55">
        <f t="shared" si="180"/>
        <v>0</v>
      </c>
      <c r="AI438" s="55">
        <f t="shared" si="181"/>
        <v>0</v>
      </c>
      <c r="AJ438" s="55">
        <f t="shared" si="182"/>
        <v>0</v>
      </c>
      <c r="AK438" s="55">
        <f t="shared" si="173"/>
        <v>0</v>
      </c>
      <c r="AL438" s="55">
        <f t="shared" si="174"/>
        <v>0</v>
      </c>
      <c r="AM438" s="55">
        <f t="shared" si="175"/>
        <v>0</v>
      </c>
    </row>
    <row r="439" spans="1:39" x14ac:dyDescent="0.25">
      <c r="A439" s="47">
        <v>435</v>
      </c>
      <c r="B439" s="358" t="str">
        <f>IF(AND(E439&lt;&gt;0,D439&lt;&gt;0,F439&lt;&gt;0),IF(C439&lt;&gt;0,CONCATENATE(C439,"-AGr",VLOOKUP(D439,Listen!$A$2:$G$45,7,FALSE),"-",E439,"-",F439,),CONCATENATE("AGr",VLOOKUP(D439,Listen!$A$2:$G$45,7,FALSE),"-",E439,"-",F439)),"keine vollständige ID")</f>
        <v>keine vollständige ID</v>
      </c>
      <c r="C439" s="438">
        <f>'[2]III_SAV-Details_NB'!B445</f>
        <v>0</v>
      </c>
      <c r="D439" s="438">
        <f>'[2]III_SAV-Details_NB'!C445</f>
        <v>0</v>
      </c>
      <c r="E439" s="359">
        <f>'[2]III_SAV-Details_NB'!D445</f>
        <v>0</v>
      </c>
      <c r="F439" s="490"/>
      <c r="G439" s="281">
        <f>'[2]III_SAV-Details_NB'!X445</f>
        <v>0</v>
      </c>
      <c r="H439" s="281">
        <f t="shared" si="176"/>
        <v>0</v>
      </c>
      <c r="I439" s="281">
        <f>IF(con_EOGJahr=2025,'[2]III_SAV-Details_NB'!AA445,IF(con_EOGJahr=2026,'[2]III_SAV-Details_NB'!AB445,'[2]III_SAV-Details_NB'!AC445))</f>
        <v>0</v>
      </c>
      <c r="J439" s="282"/>
      <c r="K439" s="282"/>
      <c r="L439" s="282"/>
      <c r="M439" s="282"/>
      <c r="N439" s="282"/>
      <c r="O439" s="282"/>
      <c r="P439" s="52">
        <f t="shared" si="177"/>
        <v>0</v>
      </c>
      <c r="Q439" s="60"/>
      <c r="R439" s="53">
        <f t="shared" si="183"/>
        <v>0</v>
      </c>
      <c r="S439" s="59"/>
      <c r="T439" s="61"/>
      <c r="U439" s="342" t="str">
        <f t="shared" si="187"/>
        <v>k.A.</v>
      </c>
      <c r="V439" s="343" t="str">
        <f t="shared" si="184"/>
        <v>k.A.</v>
      </c>
      <c r="W439" s="343" t="str">
        <f>IFERROR(IF(OR($D439="",$E439=0,con_Ende=0),"k.A.",IF(VLOOKUP($D439,rng_ND,5,0)="Nein",VLOOKUP($D439,rng_ND,2,FALSE),MIN(VLOOKUP($D439,rng_ND,2,FALSE),A_Stammdaten!$B$19-D_SAV!$E439+1))),"k.A.")</f>
        <v>k.A.</v>
      </c>
      <c r="X439" s="343" t="str">
        <f t="shared" si="185"/>
        <v>k.A.</v>
      </c>
      <c r="Y439" s="62"/>
      <c r="Z439" s="48">
        <f t="shared" si="186"/>
        <v>0</v>
      </c>
      <c r="AA439" s="457"/>
      <c r="AB439" s="55">
        <f t="shared" si="178"/>
        <v>0</v>
      </c>
      <c r="AC439" s="55">
        <f>IF(A_Stammdaten!$B$25="ja",D_SAV!AA439,D_SAV!AB439)</f>
        <v>0</v>
      </c>
      <c r="AD439" s="478">
        <f>IF(AC439=0,0,IF(U439-(con_EOGJahr-D_SAV!E439)&lt;=0,AC439,AC439/V439))</f>
        <v>0</v>
      </c>
      <c r="AE439" s="478">
        <f>IFERROR(IF(AND(VLOOKUP(D439,rng_ND,5,FALSE)="Ja",D_SAV!T439="degressiv"),D_SAV!AC439*Y439/100,0),0)</f>
        <v>0</v>
      </c>
      <c r="AF439" s="55">
        <f>IFERROR(IF(VLOOKUP(D439,rng_ND,5,FALSE)="Ja",MAX(D_SAV!AD439:AE439),D_SAV!AD439),0)</f>
        <v>0</v>
      </c>
      <c r="AG439" s="55">
        <f t="shared" si="179"/>
        <v>0</v>
      </c>
      <c r="AH439" s="55">
        <f t="shared" si="180"/>
        <v>0</v>
      </c>
      <c r="AI439" s="55">
        <f t="shared" si="181"/>
        <v>0</v>
      </c>
      <c r="AJ439" s="55">
        <f t="shared" si="182"/>
        <v>0</v>
      </c>
      <c r="AK439" s="55">
        <f t="shared" si="173"/>
        <v>0</v>
      </c>
      <c r="AL439" s="55">
        <f t="shared" si="174"/>
        <v>0</v>
      </c>
      <c r="AM439" s="55">
        <f t="shared" si="175"/>
        <v>0</v>
      </c>
    </row>
    <row r="440" spans="1:39" x14ac:dyDescent="0.25">
      <c r="A440" s="47">
        <v>436</v>
      </c>
      <c r="B440" s="358" t="str">
        <f>IF(AND(E440&lt;&gt;0,D440&lt;&gt;0,F440&lt;&gt;0),IF(C440&lt;&gt;0,CONCATENATE(C440,"-AGr",VLOOKUP(D440,Listen!$A$2:$G$45,7,FALSE),"-",E440,"-",F440,),CONCATENATE("AGr",VLOOKUP(D440,Listen!$A$2:$G$45,7,FALSE),"-",E440,"-",F440)),"keine vollständige ID")</f>
        <v>keine vollständige ID</v>
      </c>
      <c r="C440" s="438">
        <f>'[2]III_SAV-Details_NB'!B446</f>
        <v>0</v>
      </c>
      <c r="D440" s="438">
        <f>'[2]III_SAV-Details_NB'!C446</f>
        <v>0</v>
      </c>
      <c r="E440" s="359">
        <f>'[2]III_SAV-Details_NB'!D446</f>
        <v>0</v>
      </c>
      <c r="F440" s="490"/>
      <c r="G440" s="281">
        <f>'[2]III_SAV-Details_NB'!X446</f>
        <v>0</v>
      </c>
      <c r="H440" s="281">
        <f t="shared" si="176"/>
        <v>0</v>
      </c>
      <c r="I440" s="281">
        <f>IF(con_EOGJahr=2025,'[2]III_SAV-Details_NB'!AA446,IF(con_EOGJahr=2026,'[2]III_SAV-Details_NB'!AB446,'[2]III_SAV-Details_NB'!AC446))</f>
        <v>0</v>
      </c>
      <c r="J440" s="282"/>
      <c r="K440" s="282"/>
      <c r="L440" s="282"/>
      <c r="M440" s="282"/>
      <c r="N440" s="282"/>
      <c r="O440" s="282"/>
      <c r="P440" s="52">
        <f t="shared" si="177"/>
        <v>0</v>
      </c>
      <c r="Q440" s="60"/>
      <c r="R440" s="53">
        <f t="shared" si="183"/>
        <v>0</v>
      </c>
      <c r="S440" s="59"/>
      <c r="T440" s="61"/>
      <c r="U440" s="342" t="str">
        <f t="shared" si="187"/>
        <v>k.A.</v>
      </c>
      <c r="V440" s="343" t="str">
        <f t="shared" si="184"/>
        <v>k.A.</v>
      </c>
      <c r="W440" s="343" t="str">
        <f>IFERROR(IF(OR($D440="",$E440=0,con_Ende=0),"k.A.",IF(VLOOKUP($D440,rng_ND,5,0)="Nein",VLOOKUP($D440,rng_ND,2,FALSE),MIN(VLOOKUP($D440,rng_ND,2,FALSE),A_Stammdaten!$B$19-D_SAV!$E440+1))),"k.A.")</f>
        <v>k.A.</v>
      </c>
      <c r="X440" s="343" t="str">
        <f t="shared" si="185"/>
        <v>k.A.</v>
      </c>
      <c r="Y440" s="62"/>
      <c r="Z440" s="48">
        <f t="shared" si="186"/>
        <v>0</v>
      </c>
      <c r="AA440" s="457"/>
      <c r="AB440" s="55">
        <f t="shared" si="178"/>
        <v>0</v>
      </c>
      <c r="AC440" s="55">
        <f>IF(A_Stammdaten!$B$25="ja",D_SAV!AA440,D_SAV!AB440)</f>
        <v>0</v>
      </c>
      <c r="AD440" s="478">
        <f>IF(AC440=0,0,IF(U440-(con_EOGJahr-D_SAV!E440)&lt;=0,AC440,AC440/V440))</f>
        <v>0</v>
      </c>
      <c r="AE440" s="478">
        <f>IFERROR(IF(AND(VLOOKUP(D440,rng_ND,5,FALSE)="Ja",D_SAV!T440="degressiv"),D_SAV!AC440*Y440/100,0),0)</f>
        <v>0</v>
      </c>
      <c r="AF440" s="55">
        <f>IFERROR(IF(VLOOKUP(D440,rng_ND,5,FALSE)="Ja",MAX(D_SAV!AD440:AE440),D_SAV!AD440),0)</f>
        <v>0</v>
      </c>
      <c r="AG440" s="55">
        <f t="shared" si="179"/>
        <v>0</v>
      </c>
      <c r="AH440" s="55">
        <f t="shared" si="180"/>
        <v>0</v>
      </c>
      <c r="AI440" s="55">
        <f t="shared" si="181"/>
        <v>0</v>
      </c>
      <c r="AJ440" s="55">
        <f t="shared" si="182"/>
        <v>0</v>
      </c>
      <c r="AK440" s="55">
        <f t="shared" si="173"/>
        <v>0</v>
      </c>
      <c r="AL440" s="55">
        <f t="shared" si="174"/>
        <v>0</v>
      </c>
      <c r="AM440" s="55">
        <f t="shared" si="175"/>
        <v>0</v>
      </c>
    </row>
    <row r="441" spans="1:39" x14ac:dyDescent="0.25">
      <c r="A441" s="47">
        <v>437</v>
      </c>
      <c r="B441" s="358" t="str">
        <f>IF(AND(E441&lt;&gt;0,D441&lt;&gt;0,F441&lt;&gt;0),IF(C441&lt;&gt;0,CONCATENATE(C441,"-AGr",VLOOKUP(D441,Listen!$A$2:$G$45,7,FALSE),"-",E441,"-",F441,),CONCATENATE("AGr",VLOOKUP(D441,Listen!$A$2:$G$45,7,FALSE),"-",E441,"-",F441)),"keine vollständige ID")</f>
        <v>keine vollständige ID</v>
      </c>
      <c r="C441" s="438">
        <f>'[2]III_SAV-Details_NB'!B447</f>
        <v>0</v>
      </c>
      <c r="D441" s="438">
        <f>'[2]III_SAV-Details_NB'!C447</f>
        <v>0</v>
      </c>
      <c r="E441" s="359">
        <f>'[2]III_SAV-Details_NB'!D447</f>
        <v>0</v>
      </c>
      <c r="F441" s="490"/>
      <c r="G441" s="281">
        <f>'[2]III_SAV-Details_NB'!X447</f>
        <v>0</v>
      </c>
      <c r="H441" s="281">
        <f t="shared" si="176"/>
        <v>0</v>
      </c>
      <c r="I441" s="281">
        <f>IF(con_EOGJahr=2025,'[2]III_SAV-Details_NB'!AA447,IF(con_EOGJahr=2026,'[2]III_SAV-Details_NB'!AB447,'[2]III_SAV-Details_NB'!AC447))</f>
        <v>0</v>
      </c>
      <c r="J441" s="282"/>
      <c r="K441" s="282"/>
      <c r="L441" s="282"/>
      <c r="M441" s="282"/>
      <c r="N441" s="282"/>
      <c r="O441" s="282"/>
      <c r="P441" s="52">
        <f t="shared" si="177"/>
        <v>0</v>
      </c>
      <c r="Q441" s="60"/>
      <c r="R441" s="53">
        <f t="shared" si="183"/>
        <v>0</v>
      </c>
      <c r="S441" s="59"/>
      <c r="T441" s="61"/>
      <c r="U441" s="342" t="str">
        <f t="shared" si="187"/>
        <v>k.A.</v>
      </c>
      <c r="V441" s="343" t="str">
        <f t="shared" si="184"/>
        <v>k.A.</v>
      </c>
      <c r="W441" s="343" t="str">
        <f>IFERROR(IF(OR($D441="",$E441=0,con_Ende=0),"k.A.",IF(VLOOKUP($D441,rng_ND,5,0)="Nein",VLOOKUP($D441,rng_ND,2,FALSE),MIN(VLOOKUP($D441,rng_ND,2,FALSE),A_Stammdaten!$B$19-D_SAV!$E441+1))),"k.A.")</f>
        <v>k.A.</v>
      </c>
      <c r="X441" s="343" t="str">
        <f t="shared" si="185"/>
        <v>k.A.</v>
      </c>
      <c r="Y441" s="62"/>
      <c r="Z441" s="48">
        <f t="shared" si="186"/>
        <v>0</v>
      </c>
      <c r="AA441" s="457"/>
      <c r="AB441" s="55">
        <f t="shared" si="178"/>
        <v>0</v>
      </c>
      <c r="AC441" s="55">
        <f>IF(A_Stammdaten!$B$25="ja",D_SAV!AA441,D_SAV!AB441)</f>
        <v>0</v>
      </c>
      <c r="AD441" s="478">
        <f>IF(AC441=0,0,IF(U441-(con_EOGJahr-D_SAV!E441)&lt;=0,AC441,AC441/V441))</f>
        <v>0</v>
      </c>
      <c r="AE441" s="478">
        <f>IFERROR(IF(AND(VLOOKUP(D441,rng_ND,5,FALSE)="Ja",D_SAV!T441="degressiv"),D_SAV!AC441*Y441/100,0),0)</f>
        <v>0</v>
      </c>
      <c r="AF441" s="55">
        <f>IFERROR(IF(VLOOKUP(D441,rng_ND,5,FALSE)="Ja",MAX(D_SAV!AD441:AE441),D_SAV!AD441),0)</f>
        <v>0</v>
      </c>
      <c r="AG441" s="55">
        <f t="shared" si="179"/>
        <v>0</v>
      </c>
      <c r="AH441" s="55">
        <f t="shared" si="180"/>
        <v>0</v>
      </c>
      <c r="AI441" s="55">
        <f t="shared" si="181"/>
        <v>0</v>
      </c>
      <c r="AJ441" s="55">
        <f t="shared" si="182"/>
        <v>0</v>
      </c>
      <c r="AK441" s="55">
        <f t="shared" si="173"/>
        <v>0</v>
      </c>
      <c r="AL441" s="55">
        <f t="shared" si="174"/>
        <v>0</v>
      </c>
      <c r="AM441" s="55">
        <f t="shared" si="175"/>
        <v>0</v>
      </c>
    </row>
    <row r="442" spans="1:39" x14ac:dyDescent="0.25">
      <c r="A442" s="47">
        <v>438</v>
      </c>
      <c r="B442" s="358" t="str">
        <f>IF(AND(E442&lt;&gt;0,D442&lt;&gt;0,F442&lt;&gt;0),IF(C442&lt;&gt;0,CONCATENATE(C442,"-AGr",VLOOKUP(D442,Listen!$A$2:$G$45,7,FALSE),"-",E442,"-",F442,),CONCATENATE("AGr",VLOOKUP(D442,Listen!$A$2:$G$45,7,FALSE),"-",E442,"-",F442)),"keine vollständige ID")</f>
        <v>keine vollständige ID</v>
      </c>
      <c r="C442" s="438">
        <f>'[2]III_SAV-Details_NB'!B448</f>
        <v>0</v>
      </c>
      <c r="D442" s="438">
        <f>'[2]III_SAV-Details_NB'!C448</f>
        <v>0</v>
      </c>
      <c r="E442" s="359">
        <f>'[2]III_SAV-Details_NB'!D448</f>
        <v>0</v>
      </c>
      <c r="F442" s="490"/>
      <c r="G442" s="281">
        <f>'[2]III_SAV-Details_NB'!X448</f>
        <v>0</v>
      </c>
      <c r="H442" s="281">
        <f t="shared" si="176"/>
        <v>0</v>
      </c>
      <c r="I442" s="281">
        <f>IF(con_EOGJahr=2025,'[2]III_SAV-Details_NB'!AA448,IF(con_EOGJahr=2026,'[2]III_SAV-Details_NB'!AB448,'[2]III_SAV-Details_NB'!AC448))</f>
        <v>0</v>
      </c>
      <c r="J442" s="282"/>
      <c r="K442" s="282"/>
      <c r="L442" s="282"/>
      <c r="M442" s="282"/>
      <c r="N442" s="282"/>
      <c r="O442" s="282"/>
      <c r="P442" s="52">
        <f t="shared" si="177"/>
        <v>0</v>
      </c>
      <c r="Q442" s="60"/>
      <c r="R442" s="53">
        <f t="shared" si="183"/>
        <v>0</v>
      </c>
      <c r="S442" s="59"/>
      <c r="T442" s="61"/>
      <c r="U442" s="342" t="str">
        <f t="shared" si="187"/>
        <v>k.A.</v>
      </c>
      <c r="V442" s="343" t="str">
        <f t="shared" si="184"/>
        <v>k.A.</v>
      </c>
      <c r="W442" s="343" t="str">
        <f>IFERROR(IF(OR($D442="",$E442=0,con_Ende=0),"k.A.",IF(VLOOKUP($D442,rng_ND,5,0)="Nein",VLOOKUP($D442,rng_ND,2,FALSE),MIN(VLOOKUP($D442,rng_ND,2,FALSE),A_Stammdaten!$B$19-D_SAV!$E442+1))),"k.A.")</f>
        <v>k.A.</v>
      </c>
      <c r="X442" s="343" t="str">
        <f t="shared" si="185"/>
        <v>k.A.</v>
      </c>
      <c r="Y442" s="62"/>
      <c r="Z442" s="48">
        <f t="shared" si="186"/>
        <v>0</v>
      </c>
      <c r="AA442" s="457"/>
      <c r="AB442" s="55">
        <f t="shared" si="178"/>
        <v>0</v>
      </c>
      <c r="AC442" s="55">
        <f>IF(A_Stammdaten!$B$25="ja",D_SAV!AA442,D_SAV!AB442)</f>
        <v>0</v>
      </c>
      <c r="AD442" s="478">
        <f>IF(AC442=0,0,IF(U442-(con_EOGJahr-D_SAV!E442)&lt;=0,AC442,AC442/V442))</f>
        <v>0</v>
      </c>
      <c r="AE442" s="478">
        <f>IFERROR(IF(AND(VLOOKUP(D442,rng_ND,5,FALSE)="Ja",D_SAV!T442="degressiv"),D_SAV!AC442*Y442/100,0),0)</f>
        <v>0</v>
      </c>
      <c r="AF442" s="55">
        <f>IFERROR(IF(VLOOKUP(D442,rng_ND,5,FALSE)="Ja",MAX(D_SAV!AD442:AE442),D_SAV!AD442),0)</f>
        <v>0</v>
      </c>
      <c r="AG442" s="55">
        <f t="shared" si="179"/>
        <v>0</v>
      </c>
      <c r="AH442" s="55">
        <f t="shared" si="180"/>
        <v>0</v>
      </c>
      <c r="AI442" s="55">
        <f t="shared" si="181"/>
        <v>0</v>
      </c>
      <c r="AJ442" s="55">
        <f t="shared" si="182"/>
        <v>0</v>
      </c>
      <c r="AK442" s="55">
        <f t="shared" si="173"/>
        <v>0</v>
      </c>
      <c r="AL442" s="55">
        <f t="shared" si="174"/>
        <v>0</v>
      </c>
      <c r="AM442" s="55">
        <f t="shared" si="175"/>
        <v>0</v>
      </c>
    </row>
    <row r="443" spans="1:39" x14ac:dyDescent="0.25">
      <c r="A443" s="47">
        <v>439</v>
      </c>
      <c r="B443" s="358" t="str">
        <f>IF(AND(E443&lt;&gt;0,D443&lt;&gt;0,F443&lt;&gt;0),IF(C443&lt;&gt;0,CONCATENATE(C443,"-AGr",VLOOKUP(D443,Listen!$A$2:$G$45,7,FALSE),"-",E443,"-",F443,),CONCATENATE("AGr",VLOOKUP(D443,Listen!$A$2:$G$45,7,FALSE),"-",E443,"-",F443)),"keine vollständige ID")</f>
        <v>keine vollständige ID</v>
      </c>
      <c r="C443" s="438">
        <f>'[2]III_SAV-Details_NB'!B449</f>
        <v>0</v>
      </c>
      <c r="D443" s="438">
        <f>'[2]III_SAV-Details_NB'!C449</f>
        <v>0</v>
      </c>
      <c r="E443" s="359">
        <f>'[2]III_SAV-Details_NB'!D449</f>
        <v>0</v>
      </c>
      <c r="F443" s="490"/>
      <c r="G443" s="281">
        <f>'[2]III_SAV-Details_NB'!X449</f>
        <v>0</v>
      </c>
      <c r="H443" s="281">
        <f t="shared" si="176"/>
        <v>0</v>
      </c>
      <c r="I443" s="281">
        <f>IF(con_EOGJahr=2025,'[2]III_SAV-Details_NB'!AA449,IF(con_EOGJahr=2026,'[2]III_SAV-Details_NB'!AB449,'[2]III_SAV-Details_NB'!AC449))</f>
        <v>0</v>
      </c>
      <c r="J443" s="282"/>
      <c r="K443" s="282"/>
      <c r="L443" s="282"/>
      <c r="M443" s="282"/>
      <c r="N443" s="282"/>
      <c r="O443" s="282"/>
      <c r="P443" s="52">
        <f t="shared" si="177"/>
        <v>0</v>
      </c>
      <c r="Q443" s="60"/>
      <c r="R443" s="53">
        <f t="shared" si="183"/>
        <v>0</v>
      </c>
      <c r="S443" s="59"/>
      <c r="T443" s="61"/>
      <c r="U443" s="342" t="str">
        <f t="shared" si="187"/>
        <v>k.A.</v>
      </c>
      <c r="V443" s="343" t="str">
        <f t="shared" si="184"/>
        <v>k.A.</v>
      </c>
      <c r="W443" s="343" t="str">
        <f>IFERROR(IF(OR($D443="",$E443=0,con_Ende=0),"k.A.",IF(VLOOKUP($D443,rng_ND,5,0)="Nein",VLOOKUP($D443,rng_ND,2,FALSE),MIN(VLOOKUP($D443,rng_ND,2,FALSE),A_Stammdaten!$B$19-D_SAV!$E443+1))),"k.A.")</f>
        <v>k.A.</v>
      </c>
      <c r="X443" s="343" t="str">
        <f t="shared" si="185"/>
        <v>k.A.</v>
      </c>
      <c r="Y443" s="62"/>
      <c r="Z443" s="48">
        <f t="shared" si="186"/>
        <v>0</v>
      </c>
      <c r="AA443" s="457"/>
      <c r="AB443" s="55">
        <f t="shared" si="178"/>
        <v>0</v>
      </c>
      <c r="AC443" s="55">
        <f>IF(A_Stammdaten!$B$25="ja",D_SAV!AA443,D_SAV!AB443)</f>
        <v>0</v>
      </c>
      <c r="AD443" s="478">
        <f>IF(AC443=0,0,IF(U443-(con_EOGJahr-D_SAV!E443)&lt;=0,AC443,AC443/V443))</f>
        <v>0</v>
      </c>
      <c r="AE443" s="478">
        <f>IFERROR(IF(AND(VLOOKUP(D443,rng_ND,5,FALSE)="Ja",D_SAV!T443="degressiv"),D_SAV!AC443*Y443/100,0),0)</f>
        <v>0</v>
      </c>
      <c r="AF443" s="55">
        <f>IFERROR(IF(VLOOKUP(D443,rng_ND,5,FALSE)="Ja",MAX(D_SAV!AD443:AE443),D_SAV!AD443),0)</f>
        <v>0</v>
      </c>
      <c r="AG443" s="55">
        <f t="shared" si="179"/>
        <v>0</v>
      </c>
      <c r="AH443" s="55">
        <f t="shared" si="180"/>
        <v>0</v>
      </c>
      <c r="AI443" s="55">
        <f t="shared" si="181"/>
        <v>0</v>
      </c>
      <c r="AJ443" s="55">
        <f t="shared" si="182"/>
        <v>0</v>
      </c>
      <c r="AK443" s="55">
        <f t="shared" si="173"/>
        <v>0</v>
      </c>
      <c r="AL443" s="55">
        <f t="shared" si="174"/>
        <v>0</v>
      </c>
      <c r="AM443" s="55">
        <f t="shared" si="175"/>
        <v>0</v>
      </c>
    </row>
    <row r="444" spans="1:39" x14ac:dyDescent="0.25">
      <c r="A444" s="47">
        <v>440</v>
      </c>
      <c r="B444" s="358" t="str">
        <f>IF(AND(E444&lt;&gt;0,D444&lt;&gt;0,F444&lt;&gt;0),IF(C444&lt;&gt;0,CONCATENATE(C444,"-AGr",VLOOKUP(D444,Listen!$A$2:$G$45,7,FALSE),"-",E444,"-",F444,),CONCATENATE("AGr",VLOOKUP(D444,Listen!$A$2:$G$45,7,FALSE),"-",E444,"-",F444)),"keine vollständige ID")</f>
        <v>keine vollständige ID</v>
      </c>
      <c r="C444" s="438">
        <f>'[2]III_SAV-Details_NB'!B450</f>
        <v>0</v>
      </c>
      <c r="D444" s="438">
        <f>'[2]III_SAV-Details_NB'!C450</f>
        <v>0</v>
      </c>
      <c r="E444" s="359">
        <f>'[2]III_SAV-Details_NB'!D450</f>
        <v>0</v>
      </c>
      <c r="F444" s="490"/>
      <c r="G444" s="281">
        <f>'[2]III_SAV-Details_NB'!X450</f>
        <v>0</v>
      </c>
      <c r="H444" s="281">
        <f t="shared" si="176"/>
        <v>0</v>
      </c>
      <c r="I444" s="281">
        <f>IF(con_EOGJahr=2025,'[2]III_SAV-Details_NB'!AA450,IF(con_EOGJahr=2026,'[2]III_SAV-Details_NB'!AB450,'[2]III_SAV-Details_NB'!AC450))</f>
        <v>0</v>
      </c>
      <c r="J444" s="282"/>
      <c r="K444" s="282"/>
      <c r="L444" s="282"/>
      <c r="M444" s="282"/>
      <c r="N444" s="282"/>
      <c r="O444" s="282"/>
      <c r="P444" s="52">
        <f t="shared" si="177"/>
        <v>0</v>
      </c>
      <c r="Q444" s="60"/>
      <c r="R444" s="53">
        <f t="shared" si="183"/>
        <v>0</v>
      </c>
      <c r="S444" s="59"/>
      <c r="T444" s="61"/>
      <c r="U444" s="342" t="str">
        <f t="shared" si="187"/>
        <v>k.A.</v>
      </c>
      <c r="V444" s="343" t="str">
        <f t="shared" si="184"/>
        <v>k.A.</v>
      </c>
      <c r="W444" s="343" t="str">
        <f>IFERROR(IF(OR($D444="",$E444=0,con_Ende=0),"k.A.",IF(VLOOKUP($D444,rng_ND,5,0)="Nein",VLOOKUP($D444,rng_ND,2,FALSE),MIN(VLOOKUP($D444,rng_ND,2,FALSE),A_Stammdaten!$B$19-D_SAV!$E444+1))),"k.A.")</f>
        <v>k.A.</v>
      </c>
      <c r="X444" s="343" t="str">
        <f t="shared" si="185"/>
        <v>k.A.</v>
      </c>
      <c r="Y444" s="62"/>
      <c r="Z444" s="48">
        <f t="shared" si="186"/>
        <v>0</v>
      </c>
      <c r="AA444" s="457"/>
      <c r="AB444" s="55">
        <f t="shared" si="178"/>
        <v>0</v>
      </c>
      <c r="AC444" s="55">
        <f>IF(A_Stammdaten!$B$25="ja",D_SAV!AA444,D_SAV!AB444)</f>
        <v>0</v>
      </c>
      <c r="AD444" s="478">
        <f>IF(AC444=0,0,IF(U444-(con_EOGJahr-D_SAV!E444)&lt;=0,AC444,AC444/V444))</f>
        <v>0</v>
      </c>
      <c r="AE444" s="478">
        <f>IFERROR(IF(AND(VLOOKUP(D444,rng_ND,5,FALSE)="Ja",D_SAV!T444="degressiv"),D_SAV!AC444*Y444/100,0),0)</f>
        <v>0</v>
      </c>
      <c r="AF444" s="55">
        <f>IFERROR(IF(VLOOKUP(D444,rng_ND,5,FALSE)="Ja",MAX(D_SAV!AD444:AE444),D_SAV!AD444),0)</f>
        <v>0</v>
      </c>
      <c r="AG444" s="55">
        <f t="shared" si="179"/>
        <v>0</v>
      </c>
      <c r="AH444" s="55">
        <f t="shared" si="180"/>
        <v>0</v>
      </c>
      <c r="AI444" s="55">
        <f t="shared" si="181"/>
        <v>0</v>
      </c>
      <c r="AJ444" s="55">
        <f t="shared" si="182"/>
        <v>0</v>
      </c>
      <c r="AK444" s="55">
        <f t="shared" si="173"/>
        <v>0</v>
      </c>
      <c r="AL444" s="55">
        <f t="shared" si="174"/>
        <v>0</v>
      </c>
      <c r="AM444" s="55">
        <f t="shared" si="175"/>
        <v>0</v>
      </c>
    </row>
    <row r="445" spans="1:39" x14ac:dyDescent="0.25">
      <c r="A445" s="47">
        <v>441</v>
      </c>
      <c r="B445" s="358" t="str">
        <f>IF(AND(E445&lt;&gt;0,D445&lt;&gt;0,F445&lt;&gt;0),IF(C445&lt;&gt;0,CONCATENATE(C445,"-AGr",VLOOKUP(D445,Listen!$A$2:$G$45,7,FALSE),"-",E445,"-",F445,),CONCATENATE("AGr",VLOOKUP(D445,Listen!$A$2:$G$45,7,FALSE),"-",E445,"-",F445)),"keine vollständige ID")</f>
        <v>keine vollständige ID</v>
      </c>
      <c r="C445" s="438">
        <f>'[2]III_SAV-Details_NB'!B451</f>
        <v>0</v>
      </c>
      <c r="D445" s="438">
        <f>'[2]III_SAV-Details_NB'!C451</f>
        <v>0</v>
      </c>
      <c r="E445" s="359">
        <f>'[2]III_SAV-Details_NB'!D451</f>
        <v>0</v>
      </c>
      <c r="F445" s="490"/>
      <c r="G445" s="281">
        <f>'[2]III_SAV-Details_NB'!X451</f>
        <v>0</v>
      </c>
      <c r="H445" s="281">
        <f t="shared" si="176"/>
        <v>0</v>
      </c>
      <c r="I445" s="281">
        <f>IF(con_EOGJahr=2025,'[2]III_SAV-Details_NB'!AA451,IF(con_EOGJahr=2026,'[2]III_SAV-Details_NB'!AB451,'[2]III_SAV-Details_NB'!AC451))</f>
        <v>0</v>
      </c>
      <c r="J445" s="282"/>
      <c r="K445" s="282"/>
      <c r="L445" s="282"/>
      <c r="M445" s="282"/>
      <c r="N445" s="282"/>
      <c r="O445" s="282"/>
      <c r="P445" s="52">
        <f t="shared" si="177"/>
        <v>0</v>
      </c>
      <c r="Q445" s="60"/>
      <c r="R445" s="53">
        <f t="shared" si="183"/>
        <v>0</v>
      </c>
      <c r="S445" s="59"/>
      <c r="T445" s="61"/>
      <c r="U445" s="342" t="str">
        <f t="shared" si="187"/>
        <v>k.A.</v>
      </c>
      <c r="V445" s="343" t="str">
        <f t="shared" si="184"/>
        <v>k.A.</v>
      </c>
      <c r="W445" s="343" t="str">
        <f>IFERROR(IF(OR($D445="",$E445=0,con_Ende=0),"k.A.",IF(VLOOKUP($D445,rng_ND,5,0)="Nein",VLOOKUP($D445,rng_ND,2,FALSE),MIN(VLOOKUP($D445,rng_ND,2,FALSE),A_Stammdaten!$B$19-D_SAV!$E445+1))),"k.A.")</f>
        <v>k.A.</v>
      </c>
      <c r="X445" s="343" t="str">
        <f t="shared" si="185"/>
        <v>k.A.</v>
      </c>
      <c r="Y445" s="62"/>
      <c r="Z445" s="48">
        <f t="shared" si="186"/>
        <v>0</v>
      </c>
      <c r="AA445" s="457"/>
      <c r="AB445" s="55">
        <f t="shared" si="178"/>
        <v>0</v>
      </c>
      <c r="AC445" s="55">
        <f>IF(A_Stammdaten!$B$25="ja",D_SAV!AA445,D_SAV!AB445)</f>
        <v>0</v>
      </c>
      <c r="AD445" s="478">
        <f>IF(AC445=0,0,IF(U445-(con_EOGJahr-D_SAV!E445)&lt;=0,AC445,AC445/V445))</f>
        <v>0</v>
      </c>
      <c r="AE445" s="478">
        <f>IFERROR(IF(AND(VLOOKUP(D445,rng_ND,5,FALSE)="Ja",D_SAV!T445="degressiv"),D_SAV!AC445*Y445/100,0),0)</f>
        <v>0</v>
      </c>
      <c r="AF445" s="55">
        <f>IFERROR(IF(VLOOKUP(D445,rng_ND,5,FALSE)="Ja",MAX(D_SAV!AD445:AE445),D_SAV!AD445),0)</f>
        <v>0</v>
      </c>
      <c r="AG445" s="55">
        <f t="shared" si="179"/>
        <v>0</v>
      </c>
      <c r="AH445" s="55">
        <f t="shared" si="180"/>
        <v>0</v>
      </c>
      <c r="AI445" s="55">
        <f t="shared" si="181"/>
        <v>0</v>
      </c>
      <c r="AJ445" s="55">
        <f t="shared" si="182"/>
        <v>0</v>
      </c>
      <c r="AK445" s="55">
        <f t="shared" si="173"/>
        <v>0</v>
      </c>
      <c r="AL445" s="55">
        <f t="shared" si="174"/>
        <v>0</v>
      </c>
      <c r="AM445" s="55">
        <f t="shared" si="175"/>
        <v>0</v>
      </c>
    </row>
    <row r="446" spans="1:39" x14ac:dyDescent="0.25">
      <c r="A446" s="47">
        <v>442</v>
      </c>
      <c r="B446" s="358" t="str">
        <f>IF(AND(E446&lt;&gt;0,D446&lt;&gt;0,F446&lt;&gt;0),IF(C446&lt;&gt;0,CONCATENATE(C446,"-AGr",VLOOKUP(D446,Listen!$A$2:$G$45,7,FALSE),"-",E446,"-",F446,),CONCATENATE("AGr",VLOOKUP(D446,Listen!$A$2:$G$45,7,FALSE),"-",E446,"-",F446)),"keine vollständige ID")</f>
        <v>keine vollständige ID</v>
      </c>
      <c r="C446" s="438">
        <f>'[2]III_SAV-Details_NB'!B452</f>
        <v>0</v>
      </c>
      <c r="D446" s="438">
        <f>'[2]III_SAV-Details_NB'!C452</f>
        <v>0</v>
      </c>
      <c r="E446" s="359">
        <f>'[2]III_SAV-Details_NB'!D452</f>
        <v>0</v>
      </c>
      <c r="F446" s="490"/>
      <c r="G446" s="281">
        <f>'[2]III_SAV-Details_NB'!X452</f>
        <v>0</v>
      </c>
      <c r="H446" s="281">
        <f t="shared" si="176"/>
        <v>0</v>
      </c>
      <c r="I446" s="281">
        <f>IF(con_EOGJahr=2025,'[2]III_SAV-Details_NB'!AA452,IF(con_EOGJahr=2026,'[2]III_SAV-Details_NB'!AB452,'[2]III_SAV-Details_NB'!AC452))</f>
        <v>0</v>
      </c>
      <c r="J446" s="282"/>
      <c r="K446" s="282"/>
      <c r="L446" s="282"/>
      <c r="M446" s="282"/>
      <c r="N446" s="282"/>
      <c r="O446" s="282"/>
      <c r="P446" s="52">
        <f t="shared" si="177"/>
        <v>0</v>
      </c>
      <c r="Q446" s="60"/>
      <c r="R446" s="53">
        <f t="shared" si="183"/>
        <v>0</v>
      </c>
      <c r="S446" s="59"/>
      <c r="T446" s="61"/>
      <c r="U446" s="342" t="str">
        <f t="shared" si="187"/>
        <v>k.A.</v>
      </c>
      <c r="V446" s="343" t="str">
        <f t="shared" si="184"/>
        <v>k.A.</v>
      </c>
      <c r="W446" s="343" t="str">
        <f>IFERROR(IF(OR($D446="",$E446=0,con_Ende=0),"k.A.",IF(VLOOKUP($D446,rng_ND,5,0)="Nein",VLOOKUP($D446,rng_ND,2,FALSE),MIN(VLOOKUP($D446,rng_ND,2,FALSE),A_Stammdaten!$B$19-D_SAV!$E446+1))),"k.A.")</f>
        <v>k.A.</v>
      </c>
      <c r="X446" s="343" t="str">
        <f t="shared" si="185"/>
        <v>k.A.</v>
      </c>
      <c r="Y446" s="62"/>
      <c r="Z446" s="48">
        <f t="shared" si="186"/>
        <v>0</v>
      </c>
      <c r="AA446" s="457"/>
      <c r="AB446" s="55">
        <f t="shared" si="178"/>
        <v>0</v>
      </c>
      <c r="AC446" s="55">
        <f>IF(A_Stammdaten!$B$25="ja",D_SAV!AA446,D_SAV!AB446)</f>
        <v>0</v>
      </c>
      <c r="AD446" s="478">
        <f>IF(AC446=0,0,IF(U446-(con_EOGJahr-D_SAV!E446)&lt;=0,AC446,AC446/V446))</f>
        <v>0</v>
      </c>
      <c r="AE446" s="478">
        <f>IFERROR(IF(AND(VLOOKUP(D446,rng_ND,5,FALSE)="Ja",D_SAV!T446="degressiv"),D_SAV!AC446*Y446/100,0),0)</f>
        <v>0</v>
      </c>
      <c r="AF446" s="55">
        <f>IFERROR(IF(VLOOKUP(D446,rng_ND,5,FALSE)="Ja",MAX(D_SAV!AD446:AE446),D_SAV!AD446),0)</f>
        <v>0</v>
      </c>
      <c r="AG446" s="55">
        <f t="shared" si="179"/>
        <v>0</v>
      </c>
      <c r="AH446" s="55">
        <f t="shared" si="180"/>
        <v>0</v>
      </c>
      <c r="AI446" s="55">
        <f t="shared" si="181"/>
        <v>0</v>
      </c>
      <c r="AJ446" s="55">
        <f t="shared" si="182"/>
        <v>0</v>
      </c>
      <c r="AK446" s="55">
        <f t="shared" si="173"/>
        <v>0</v>
      </c>
      <c r="AL446" s="55">
        <f t="shared" si="174"/>
        <v>0</v>
      </c>
      <c r="AM446" s="55">
        <f t="shared" si="175"/>
        <v>0</v>
      </c>
    </row>
    <row r="447" spans="1:39" x14ac:dyDescent="0.25">
      <c r="A447" s="47">
        <v>443</v>
      </c>
      <c r="B447" s="358" t="str">
        <f>IF(AND(E447&lt;&gt;0,D447&lt;&gt;0,F447&lt;&gt;0),IF(C447&lt;&gt;0,CONCATENATE(C447,"-AGr",VLOOKUP(D447,Listen!$A$2:$G$45,7,FALSE),"-",E447,"-",F447,),CONCATENATE("AGr",VLOOKUP(D447,Listen!$A$2:$G$45,7,FALSE),"-",E447,"-",F447)),"keine vollständige ID")</f>
        <v>keine vollständige ID</v>
      </c>
      <c r="C447" s="438">
        <f>'[2]III_SAV-Details_NB'!B453</f>
        <v>0</v>
      </c>
      <c r="D447" s="438">
        <f>'[2]III_SAV-Details_NB'!C453</f>
        <v>0</v>
      </c>
      <c r="E447" s="359">
        <f>'[2]III_SAV-Details_NB'!D453</f>
        <v>0</v>
      </c>
      <c r="F447" s="490"/>
      <c r="G447" s="281">
        <f>'[2]III_SAV-Details_NB'!X453</f>
        <v>0</v>
      </c>
      <c r="H447" s="281">
        <f t="shared" si="176"/>
        <v>0</v>
      </c>
      <c r="I447" s="281">
        <f>IF(con_EOGJahr=2025,'[2]III_SAV-Details_NB'!AA453,IF(con_EOGJahr=2026,'[2]III_SAV-Details_NB'!AB453,'[2]III_SAV-Details_NB'!AC453))</f>
        <v>0</v>
      </c>
      <c r="J447" s="282"/>
      <c r="K447" s="282"/>
      <c r="L447" s="282"/>
      <c r="M447" s="282"/>
      <c r="N447" s="282"/>
      <c r="O447" s="282"/>
      <c r="P447" s="52">
        <f t="shared" si="177"/>
        <v>0</v>
      </c>
      <c r="Q447" s="60"/>
      <c r="R447" s="53">
        <f t="shared" si="183"/>
        <v>0</v>
      </c>
      <c r="S447" s="59"/>
      <c r="T447" s="61"/>
      <c r="U447" s="342" t="str">
        <f t="shared" si="187"/>
        <v>k.A.</v>
      </c>
      <c r="V447" s="343" t="str">
        <f t="shared" si="184"/>
        <v>k.A.</v>
      </c>
      <c r="W447" s="343" t="str">
        <f>IFERROR(IF(OR($D447="",$E447=0,con_Ende=0),"k.A.",IF(VLOOKUP($D447,rng_ND,5,0)="Nein",VLOOKUP($D447,rng_ND,2,FALSE),MIN(VLOOKUP($D447,rng_ND,2,FALSE),A_Stammdaten!$B$19-D_SAV!$E447+1))),"k.A.")</f>
        <v>k.A.</v>
      </c>
      <c r="X447" s="343" t="str">
        <f t="shared" si="185"/>
        <v>k.A.</v>
      </c>
      <c r="Y447" s="62"/>
      <c r="Z447" s="48">
        <f t="shared" si="186"/>
        <v>0</v>
      </c>
      <c r="AA447" s="457"/>
      <c r="AB447" s="55">
        <f t="shared" si="178"/>
        <v>0</v>
      </c>
      <c r="AC447" s="55">
        <f>IF(A_Stammdaten!$B$25="ja",D_SAV!AA447,D_SAV!AB447)</f>
        <v>0</v>
      </c>
      <c r="AD447" s="478">
        <f>IF(AC447=0,0,IF(U447-(con_EOGJahr-D_SAV!E447)&lt;=0,AC447,AC447/V447))</f>
        <v>0</v>
      </c>
      <c r="AE447" s="478">
        <f>IFERROR(IF(AND(VLOOKUP(D447,rng_ND,5,FALSE)="Ja",D_SAV!T447="degressiv"),D_SAV!AC447*Y447/100,0),0)</f>
        <v>0</v>
      </c>
      <c r="AF447" s="55">
        <f>IFERROR(IF(VLOOKUP(D447,rng_ND,5,FALSE)="Ja",MAX(D_SAV!AD447:AE447),D_SAV!AD447),0)</f>
        <v>0</v>
      </c>
      <c r="AG447" s="55">
        <f t="shared" si="179"/>
        <v>0</v>
      </c>
      <c r="AH447" s="55">
        <f t="shared" si="180"/>
        <v>0</v>
      </c>
      <c r="AI447" s="55">
        <f t="shared" si="181"/>
        <v>0</v>
      </c>
      <c r="AJ447" s="55">
        <f t="shared" si="182"/>
        <v>0</v>
      </c>
      <c r="AK447" s="55">
        <f t="shared" si="173"/>
        <v>0</v>
      </c>
      <c r="AL447" s="55">
        <f t="shared" si="174"/>
        <v>0</v>
      </c>
      <c r="AM447" s="55">
        <f t="shared" si="175"/>
        <v>0</v>
      </c>
    </row>
    <row r="448" spans="1:39" x14ac:dyDescent="0.25">
      <c r="A448" s="47">
        <v>444</v>
      </c>
      <c r="B448" s="358" t="str">
        <f>IF(AND(E448&lt;&gt;0,D448&lt;&gt;0,F448&lt;&gt;0),IF(C448&lt;&gt;0,CONCATENATE(C448,"-AGr",VLOOKUP(D448,Listen!$A$2:$G$45,7,FALSE),"-",E448,"-",F448,),CONCATENATE("AGr",VLOOKUP(D448,Listen!$A$2:$G$45,7,FALSE),"-",E448,"-",F448)),"keine vollständige ID")</f>
        <v>keine vollständige ID</v>
      </c>
      <c r="C448" s="438">
        <f>'[2]III_SAV-Details_NB'!B454</f>
        <v>0</v>
      </c>
      <c r="D448" s="438">
        <f>'[2]III_SAV-Details_NB'!C454</f>
        <v>0</v>
      </c>
      <c r="E448" s="359">
        <f>'[2]III_SAV-Details_NB'!D454</f>
        <v>0</v>
      </c>
      <c r="F448" s="490"/>
      <c r="G448" s="281">
        <f>'[2]III_SAV-Details_NB'!X454</f>
        <v>0</v>
      </c>
      <c r="H448" s="281">
        <f t="shared" si="176"/>
        <v>0</v>
      </c>
      <c r="I448" s="281">
        <f>IF(con_EOGJahr=2025,'[2]III_SAV-Details_NB'!AA454,IF(con_EOGJahr=2026,'[2]III_SAV-Details_NB'!AB454,'[2]III_SAV-Details_NB'!AC454))</f>
        <v>0</v>
      </c>
      <c r="J448" s="282"/>
      <c r="K448" s="282"/>
      <c r="L448" s="282"/>
      <c r="M448" s="282"/>
      <c r="N448" s="282"/>
      <c r="O448" s="282"/>
      <c r="P448" s="52">
        <f t="shared" si="177"/>
        <v>0</v>
      </c>
      <c r="Q448" s="60"/>
      <c r="R448" s="53">
        <f t="shared" si="183"/>
        <v>0</v>
      </c>
      <c r="S448" s="59"/>
      <c r="T448" s="61"/>
      <c r="U448" s="342" t="str">
        <f t="shared" si="187"/>
        <v>k.A.</v>
      </c>
      <c r="V448" s="343" t="str">
        <f t="shared" si="184"/>
        <v>k.A.</v>
      </c>
      <c r="W448" s="343" t="str">
        <f>IFERROR(IF(OR($D448="",$E448=0,con_Ende=0),"k.A.",IF(VLOOKUP($D448,rng_ND,5,0)="Nein",VLOOKUP($D448,rng_ND,2,FALSE),MIN(VLOOKUP($D448,rng_ND,2,FALSE),A_Stammdaten!$B$19-D_SAV!$E448+1))),"k.A.")</f>
        <v>k.A.</v>
      </c>
      <c r="X448" s="343" t="str">
        <f t="shared" si="185"/>
        <v>k.A.</v>
      </c>
      <c r="Y448" s="62"/>
      <c r="Z448" s="48">
        <f t="shared" si="186"/>
        <v>0</v>
      </c>
      <c r="AA448" s="457"/>
      <c r="AB448" s="55">
        <f t="shared" si="178"/>
        <v>0</v>
      </c>
      <c r="AC448" s="55">
        <f>IF(A_Stammdaten!$B$25="ja",D_SAV!AA448,D_SAV!AB448)</f>
        <v>0</v>
      </c>
      <c r="AD448" s="478">
        <f>IF(AC448=0,0,IF(U448-(con_EOGJahr-D_SAV!E448)&lt;=0,AC448,AC448/V448))</f>
        <v>0</v>
      </c>
      <c r="AE448" s="478">
        <f>IFERROR(IF(AND(VLOOKUP(D448,rng_ND,5,FALSE)="Ja",D_SAV!T448="degressiv"),D_SAV!AC448*Y448/100,0),0)</f>
        <v>0</v>
      </c>
      <c r="AF448" s="55">
        <f>IFERROR(IF(VLOOKUP(D448,rng_ND,5,FALSE)="Ja",MAX(D_SAV!AD448:AE448),D_SAV!AD448),0)</f>
        <v>0</v>
      </c>
      <c r="AG448" s="55">
        <f t="shared" si="179"/>
        <v>0</v>
      </c>
      <c r="AH448" s="55">
        <f t="shared" si="180"/>
        <v>0</v>
      </c>
      <c r="AI448" s="55">
        <f t="shared" si="181"/>
        <v>0</v>
      </c>
      <c r="AJ448" s="55">
        <f t="shared" si="182"/>
        <v>0</v>
      </c>
      <c r="AK448" s="55">
        <f t="shared" si="173"/>
        <v>0</v>
      </c>
      <c r="AL448" s="55">
        <f t="shared" si="174"/>
        <v>0</v>
      </c>
      <c r="AM448" s="55">
        <f t="shared" si="175"/>
        <v>0</v>
      </c>
    </row>
    <row r="449" spans="1:39" x14ac:dyDescent="0.25">
      <c r="A449" s="47">
        <v>445</v>
      </c>
      <c r="B449" s="358" t="str">
        <f>IF(AND(E449&lt;&gt;0,D449&lt;&gt;0,F449&lt;&gt;0),IF(C449&lt;&gt;0,CONCATENATE(C449,"-AGr",VLOOKUP(D449,Listen!$A$2:$G$45,7,FALSE),"-",E449,"-",F449,),CONCATENATE("AGr",VLOOKUP(D449,Listen!$A$2:$G$45,7,FALSE),"-",E449,"-",F449)),"keine vollständige ID")</f>
        <v>keine vollständige ID</v>
      </c>
      <c r="C449" s="438">
        <f>'[2]III_SAV-Details_NB'!B455</f>
        <v>0</v>
      </c>
      <c r="D449" s="438">
        <f>'[2]III_SAV-Details_NB'!C455</f>
        <v>0</v>
      </c>
      <c r="E449" s="359">
        <f>'[2]III_SAV-Details_NB'!D455</f>
        <v>0</v>
      </c>
      <c r="F449" s="490"/>
      <c r="G449" s="281">
        <f>'[2]III_SAV-Details_NB'!X455</f>
        <v>0</v>
      </c>
      <c r="H449" s="281">
        <f t="shared" si="176"/>
        <v>0</v>
      </c>
      <c r="I449" s="281">
        <f>IF(con_EOGJahr=2025,'[2]III_SAV-Details_NB'!AA455,IF(con_EOGJahr=2026,'[2]III_SAV-Details_NB'!AB455,'[2]III_SAV-Details_NB'!AC455))</f>
        <v>0</v>
      </c>
      <c r="J449" s="282"/>
      <c r="K449" s="282"/>
      <c r="L449" s="282"/>
      <c r="M449" s="282"/>
      <c r="N449" s="282"/>
      <c r="O449" s="282"/>
      <c r="P449" s="52">
        <f t="shared" si="177"/>
        <v>0</v>
      </c>
      <c r="Q449" s="60"/>
      <c r="R449" s="53">
        <f t="shared" si="183"/>
        <v>0</v>
      </c>
      <c r="S449" s="59"/>
      <c r="T449" s="61"/>
      <c r="U449" s="342" t="str">
        <f t="shared" si="187"/>
        <v>k.A.</v>
      </c>
      <c r="V449" s="343" t="str">
        <f t="shared" si="184"/>
        <v>k.A.</v>
      </c>
      <c r="W449" s="343" t="str">
        <f>IFERROR(IF(OR($D449="",$E449=0,con_Ende=0),"k.A.",IF(VLOOKUP($D449,rng_ND,5,0)="Nein",VLOOKUP($D449,rng_ND,2,FALSE),MIN(VLOOKUP($D449,rng_ND,2,FALSE),A_Stammdaten!$B$19-D_SAV!$E449+1))),"k.A.")</f>
        <v>k.A.</v>
      </c>
      <c r="X449" s="343" t="str">
        <f t="shared" si="185"/>
        <v>k.A.</v>
      </c>
      <c r="Y449" s="62"/>
      <c r="Z449" s="48">
        <f t="shared" si="186"/>
        <v>0</v>
      </c>
      <c r="AA449" s="457"/>
      <c r="AB449" s="55">
        <f t="shared" si="178"/>
        <v>0</v>
      </c>
      <c r="AC449" s="55">
        <f>IF(A_Stammdaten!$B$25="ja",D_SAV!AA449,D_SAV!AB449)</f>
        <v>0</v>
      </c>
      <c r="AD449" s="478">
        <f>IF(AC449=0,0,IF(U449-(con_EOGJahr-D_SAV!E449)&lt;=0,AC449,AC449/V449))</f>
        <v>0</v>
      </c>
      <c r="AE449" s="478">
        <f>IFERROR(IF(AND(VLOOKUP(D449,rng_ND,5,FALSE)="Ja",D_SAV!T449="degressiv"),D_SAV!AC449*Y449/100,0),0)</f>
        <v>0</v>
      </c>
      <c r="AF449" s="55">
        <f>IFERROR(IF(VLOOKUP(D449,rng_ND,5,FALSE)="Ja",MAX(D_SAV!AD449:AE449),D_SAV!AD449),0)</f>
        <v>0</v>
      </c>
      <c r="AG449" s="55">
        <f t="shared" si="179"/>
        <v>0</v>
      </c>
      <c r="AH449" s="55">
        <f t="shared" si="180"/>
        <v>0</v>
      </c>
      <c r="AI449" s="55">
        <f t="shared" si="181"/>
        <v>0</v>
      </c>
      <c r="AJ449" s="55">
        <f t="shared" si="182"/>
        <v>0</v>
      </c>
      <c r="AK449" s="55">
        <f t="shared" si="173"/>
        <v>0</v>
      </c>
      <c r="AL449" s="55">
        <f t="shared" si="174"/>
        <v>0</v>
      </c>
      <c r="AM449" s="55">
        <f t="shared" si="175"/>
        <v>0</v>
      </c>
    </row>
    <row r="450" spans="1:39" x14ac:dyDescent="0.25">
      <c r="A450" s="47">
        <v>446</v>
      </c>
      <c r="B450" s="358" t="str">
        <f>IF(AND(E450&lt;&gt;0,D450&lt;&gt;0,F450&lt;&gt;0),IF(C450&lt;&gt;0,CONCATENATE(C450,"-AGr",VLOOKUP(D450,Listen!$A$2:$G$45,7,FALSE),"-",E450,"-",F450,),CONCATENATE("AGr",VLOOKUP(D450,Listen!$A$2:$G$45,7,FALSE),"-",E450,"-",F450)),"keine vollständige ID")</f>
        <v>keine vollständige ID</v>
      </c>
      <c r="C450" s="438">
        <f>'[2]III_SAV-Details_NB'!B456</f>
        <v>0</v>
      </c>
      <c r="D450" s="438">
        <f>'[2]III_SAV-Details_NB'!C456</f>
        <v>0</v>
      </c>
      <c r="E450" s="359">
        <f>'[2]III_SAV-Details_NB'!D456</f>
        <v>0</v>
      </c>
      <c r="F450" s="490"/>
      <c r="G450" s="281">
        <f>'[2]III_SAV-Details_NB'!X456</f>
        <v>0</v>
      </c>
      <c r="H450" s="281">
        <f t="shared" si="176"/>
        <v>0</v>
      </c>
      <c r="I450" s="281">
        <f>IF(con_EOGJahr=2025,'[2]III_SAV-Details_NB'!AA456,IF(con_EOGJahr=2026,'[2]III_SAV-Details_NB'!AB456,'[2]III_SAV-Details_NB'!AC456))</f>
        <v>0</v>
      </c>
      <c r="J450" s="282"/>
      <c r="K450" s="282"/>
      <c r="L450" s="282"/>
      <c r="M450" s="282"/>
      <c r="N450" s="282"/>
      <c r="O450" s="282"/>
      <c r="P450" s="52">
        <f t="shared" si="177"/>
        <v>0</v>
      </c>
      <c r="Q450" s="60"/>
      <c r="R450" s="53">
        <f t="shared" si="183"/>
        <v>0</v>
      </c>
      <c r="S450" s="59"/>
      <c r="T450" s="61"/>
      <c r="U450" s="342" t="str">
        <f t="shared" si="187"/>
        <v>k.A.</v>
      </c>
      <c r="V450" s="343" t="str">
        <f t="shared" si="184"/>
        <v>k.A.</v>
      </c>
      <c r="W450" s="343" t="str">
        <f>IFERROR(IF(OR($D450="",$E450=0,con_Ende=0),"k.A.",IF(VLOOKUP($D450,rng_ND,5,0)="Nein",VLOOKUP($D450,rng_ND,2,FALSE),MIN(VLOOKUP($D450,rng_ND,2,FALSE),A_Stammdaten!$B$19-D_SAV!$E450+1))),"k.A.")</f>
        <v>k.A.</v>
      </c>
      <c r="X450" s="343" t="str">
        <f t="shared" si="185"/>
        <v>k.A.</v>
      </c>
      <c r="Y450" s="62"/>
      <c r="Z450" s="48">
        <f t="shared" si="186"/>
        <v>0</v>
      </c>
      <c r="AA450" s="457"/>
      <c r="AB450" s="55">
        <f t="shared" si="178"/>
        <v>0</v>
      </c>
      <c r="AC450" s="55">
        <f>IF(A_Stammdaten!$B$25="ja",D_SAV!AA450,D_SAV!AB450)</f>
        <v>0</v>
      </c>
      <c r="AD450" s="478">
        <f>IF(AC450=0,0,IF(U450-(con_EOGJahr-D_SAV!E450)&lt;=0,AC450,AC450/V450))</f>
        <v>0</v>
      </c>
      <c r="AE450" s="478">
        <f>IFERROR(IF(AND(VLOOKUP(D450,rng_ND,5,FALSE)="Ja",D_SAV!T450="degressiv"),D_SAV!AC450*Y450/100,0),0)</f>
        <v>0</v>
      </c>
      <c r="AF450" s="55">
        <f>IFERROR(IF(VLOOKUP(D450,rng_ND,5,FALSE)="Ja",MAX(D_SAV!AD450:AE450),D_SAV!AD450),0)</f>
        <v>0</v>
      </c>
      <c r="AG450" s="55">
        <f t="shared" si="179"/>
        <v>0</v>
      </c>
      <c r="AH450" s="55">
        <f t="shared" si="180"/>
        <v>0</v>
      </c>
      <c r="AI450" s="55">
        <f t="shared" si="181"/>
        <v>0</v>
      </c>
      <c r="AJ450" s="55">
        <f t="shared" si="182"/>
        <v>0</v>
      </c>
      <c r="AK450" s="55">
        <f t="shared" si="173"/>
        <v>0</v>
      </c>
      <c r="AL450" s="55">
        <f t="shared" si="174"/>
        <v>0</v>
      </c>
      <c r="AM450" s="55">
        <f t="shared" si="175"/>
        <v>0</v>
      </c>
    </row>
    <row r="451" spans="1:39" x14ac:dyDescent="0.25">
      <c r="A451" s="47">
        <v>447</v>
      </c>
      <c r="B451" s="358" t="str">
        <f>IF(AND(E451&lt;&gt;0,D451&lt;&gt;0,F451&lt;&gt;0),IF(C451&lt;&gt;0,CONCATENATE(C451,"-AGr",VLOOKUP(D451,Listen!$A$2:$G$45,7,FALSE),"-",E451,"-",F451,),CONCATENATE("AGr",VLOOKUP(D451,Listen!$A$2:$G$45,7,FALSE),"-",E451,"-",F451)),"keine vollständige ID")</f>
        <v>keine vollständige ID</v>
      </c>
      <c r="C451" s="438">
        <f>'[2]III_SAV-Details_NB'!B457</f>
        <v>0</v>
      </c>
      <c r="D451" s="438">
        <f>'[2]III_SAV-Details_NB'!C457</f>
        <v>0</v>
      </c>
      <c r="E451" s="359">
        <f>'[2]III_SAV-Details_NB'!D457</f>
        <v>0</v>
      </c>
      <c r="F451" s="490"/>
      <c r="G451" s="281">
        <f>'[2]III_SAV-Details_NB'!X457</f>
        <v>0</v>
      </c>
      <c r="H451" s="281">
        <f t="shared" si="176"/>
        <v>0</v>
      </c>
      <c r="I451" s="281">
        <f>IF(con_EOGJahr=2025,'[2]III_SAV-Details_NB'!AA457,IF(con_EOGJahr=2026,'[2]III_SAV-Details_NB'!AB457,'[2]III_SAV-Details_NB'!AC457))</f>
        <v>0</v>
      </c>
      <c r="J451" s="282"/>
      <c r="K451" s="282"/>
      <c r="L451" s="282"/>
      <c r="M451" s="282"/>
      <c r="N451" s="282"/>
      <c r="O451" s="282"/>
      <c r="P451" s="52">
        <f t="shared" si="177"/>
        <v>0</v>
      </c>
      <c r="Q451" s="60"/>
      <c r="R451" s="53">
        <f t="shared" si="183"/>
        <v>0</v>
      </c>
      <c r="S451" s="59"/>
      <c r="T451" s="61"/>
      <c r="U451" s="342" t="str">
        <f t="shared" si="187"/>
        <v>k.A.</v>
      </c>
      <c r="V451" s="343" t="str">
        <f t="shared" si="184"/>
        <v>k.A.</v>
      </c>
      <c r="W451" s="343" t="str">
        <f>IFERROR(IF(OR($D451="",$E451=0,con_Ende=0),"k.A.",IF(VLOOKUP($D451,rng_ND,5,0)="Nein",VLOOKUP($D451,rng_ND,2,FALSE),MIN(VLOOKUP($D451,rng_ND,2,FALSE),A_Stammdaten!$B$19-D_SAV!$E451+1))),"k.A.")</f>
        <v>k.A.</v>
      </c>
      <c r="X451" s="343" t="str">
        <f t="shared" si="185"/>
        <v>k.A.</v>
      </c>
      <c r="Y451" s="62"/>
      <c r="Z451" s="48">
        <f t="shared" si="186"/>
        <v>0</v>
      </c>
      <c r="AA451" s="457"/>
      <c r="AB451" s="55">
        <f t="shared" si="178"/>
        <v>0</v>
      </c>
      <c r="AC451" s="55">
        <f>IF(A_Stammdaten!$B$25="ja",D_SAV!AA451,D_SAV!AB451)</f>
        <v>0</v>
      </c>
      <c r="AD451" s="478">
        <f>IF(AC451=0,0,IF(U451-(con_EOGJahr-D_SAV!E451)&lt;=0,AC451,AC451/V451))</f>
        <v>0</v>
      </c>
      <c r="AE451" s="478">
        <f>IFERROR(IF(AND(VLOOKUP(D451,rng_ND,5,FALSE)="Ja",D_SAV!T451="degressiv"),D_SAV!AC451*Y451/100,0),0)</f>
        <v>0</v>
      </c>
      <c r="AF451" s="55">
        <f>IFERROR(IF(VLOOKUP(D451,rng_ND,5,FALSE)="Ja",MAX(D_SAV!AD451:AE451),D_SAV!AD451),0)</f>
        <v>0</v>
      </c>
      <c r="AG451" s="55">
        <f t="shared" si="179"/>
        <v>0</v>
      </c>
      <c r="AH451" s="55">
        <f t="shared" si="180"/>
        <v>0</v>
      </c>
      <c r="AI451" s="55">
        <f t="shared" si="181"/>
        <v>0</v>
      </c>
      <c r="AJ451" s="55">
        <f t="shared" si="182"/>
        <v>0</v>
      </c>
      <c r="AK451" s="55">
        <f t="shared" si="173"/>
        <v>0</v>
      </c>
      <c r="AL451" s="55">
        <f t="shared" si="174"/>
        <v>0</v>
      </c>
      <c r="AM451" s="55">
        <f t="shared" si="175"/>
        <v>0</v>
      </c>
    </row>
    <row r="452" spans="1:39" x14ac:dyDescent="0.25">
      <c r="A452" s="47">
        <v>448</v>
      </c>
      <c r="B452" s="358" t="str">
        <f>IF(AND(E452&lt;&gt;0,D452&lt;&gt;0,F452&lt;&gt;0),IF(C452&lt;&gt;0,CONCATENATE(C452,"-AGr",VLOOKUP(D452,Listen!$A$2:$G$45,7,FALSE),"-",E452,"-",F452,),CONCATENATE("AGr",VLOOKUP(D452,Listen!$A$2:$G$45,7,FALSE),"-",E452,"-",F452)),"keine vollständige ID")</f>
        <v>keine vollständige ID</v>
      </c>
      <c r="C452" s="438">
        <f>'[2]III_SAV-Details_NB'!B458</f>
        <v>0</v>
      </c>
      <c r="D452" s="438">
        <f>'[2]III_SAV-Details_NB'!C458</f>
        <v>0</v>
      </c>
      <c r="E452" s="359">
        <f>'[2]III_SAV-Details_NB'!D458</f>
        <v>0</v>
      </c>
      <c r="F452" s="490"/>
      <c r="G452" s="281">
        <f>'[2]III_SAV-Details_NB'!X458</f>
        <v>0</v>
      </c>
      <c r="H452" s="281">
        <f t="shared" si="176"/>
        <v>0</v>
      </c>
      <c r="I452" s="281">
        <f>IF(con_EOGJahr=2025,'[2]III_SAV-Details_NB'!AA458,IF(con_EOGJahr=2026,'[2]III_SAV-Details_NB'!AB458,'[2]III_SAV-Details_NB'!AC458))</f>
        <v>0</v>
      </c>
      <c r="J452" s="282"/>
      <c r="K452" s="282"/>
      <c r="L452" s="282"/>
      <c r="M452" s="282"/>
      <c r="N452" s="282"/>
      <c r="O452" s="282"/>
      <c r="P452" s="52">
        <f t="shared" si="177"/>
        <v>0</v>
      </c>
      <c r="Q452" s="60"/>
      <c r="R452" s="53">
        <f t="shared" si="183"/>
        <v>0</v>
      </c>
      <c r="S452" s="59"/>
      <c r="T452" s="61"/>
      <c r="U452" s="342" t="str">
        <f t="shared" si="187"/>
        <v>k.A.</v>
      </c>
      <c r="V452" s="343" t="str">
        <f t="shared" si="184"/>
        <v>k.A.</v>
      </c>
      <c r="W452" s="343" t="str">
        <f>IFERROR(IF(OR($D452="",$E452=0,con_Ende=0),"k.A.",IF(VLOOKUP($D452,rng_ND,5,0)="Nein",VLOOKUP($D452,rng_ND,2,FALSE),MIN(VLOOKUP($D452,rng_ND,2,FALSE),A_Stammdaten!$B$19-D_SAV!$E452+1))),"k.A.")</f>
        <v>k.A.</v>
      </c>
      <c r="X452" s="343" t="str">
        <f t="shared" si="185"/>
        <v>k.A.</v>
      </c>
      <c r="Y452" s="62"/>
      <c r="Z452" s="48">
        <f t="shared" si="186"/>
        <v>0</v>
      </c>
      <c r="AA452" s="457"/>
      <c r="AB452" s="55">
        <f t="shared" si="178"/>
        <v>0</v>
      </c>
      <c r="AC452" s="55">
        <f>IF(A_Stammdaten!$B$25="ja",D_SAV!AA452,D_SAV!AB452)</f>
        <v>0</v>
      </c>
      <c r="AD452" s="478">
        <f>IF(AC452=0,0,IF(U452-(con_EOGJahr-D_SAV!E452)&lt;=0,AC452,AC452/V452))</f>
        <v>0</v>
      </c>
      <c r="AE452" s="478">
        <f>IFERROR(IF(AND(VLOOKUP(D452,rng_ND,5,FALSE)="Ja",D_SAV!T452="degressiv"),D_SAV!AC452*Y452/100,0),0)</f>
        <v>0</v>
      </c>
      <c r="AF452" s="55">
        <f>IFERROR(IF(VLOOKUP(D452,rng_ND,5,FALSE)="Ja",MAX(D_SAV!AD452:AE452),D_SAV!AD452),0)</f>
        <v>0</v>
      </c>
      <c r="AG452" s="55">
        <f t="shared" si="179"/>
        <v>0</v>
      </c>
      <c r="AH452" s="55">
        <f t="shared" si="180"/>
        <v>0</v>
      </c>
      <c r="AI452" s="55">
        <f t="shared" si="181"/>
        <v>0</v>
      </c>
      <c r="AJ452" s="55">
        <f t="shared" si="182"/>
        <v>0</v>
      </c>
      <c r="AK452" s="55">
        <f t="shared" si="173"/>
        <v>0</v>
      </c>
      <c r="AL452" s="55">
        <f t="shared" si="174"/>
        <v>0</v>
      </c>
      <c r="AM452" s="55">
        <f t="shared" si="175"/>
        <v>0</v>
      </c>
    </row>
    <row r="453" spans="1:39" x14ac:dyDescent="0.25">
      <c r="A453" s="47">
        <v>449</v>
      </c>
      <c r="B453" s="358" t="str">
        <f>IF(AND(E453&lt;&gt;0,D453&lt;&gt;0,F453&lt;&gt;0),IF(C453&lt;&gt;0,CONCATENATE(C453,"-AGr",VLOOKUP(D453,Listen!$A$2:$G$45,7,FALSE),"-",E453,"-",F453,),CONCATENATE("AGr",VLOOKUP(D453,Listen!$A$2:$G$45,7,FALSE),"-",E453,"-",F453)),"keine vollständige ID")</f>
        <v>keine vollständige ID</v>
      </c>
      <c r="C453" s="438">
        <f>'[2]III_SAV-Details_NB'!B459</f>
        <v>0</v>
      </c>
      <c r="D453" s="438">
        <f>'[2]III_SAV-Details_NB'!C459</f>
        <v>0</v>
      </c>
      <c r="E453" s="359">
        <f>'[2]III_SAV-Details_NB'!D459</f>
        <v>0</v>
      </c>
      <c r="F453" s="490"/>
      <c r="G453" s="281">
        <f>'[2]III_SAV-Details_NB'!X459</f>
        <v>0</v>
      </c>
      <c r="H453" s="281">
        <f t="shared" si="176"/>
        <v>0</v>
      </c>
      <c r="I453" s="281">
        <f>IF(con_EOGJahr=2025,'[2]III_SAV-Details_NB'!AA459,IF(con_EOGJahr=2026,'[2]III_SAV-Details_NB'!AB459,'[2]III_SAV-Details_NB'!AC459))</f>
        <v>0</v>
      </c>
      <c r="J453" s="282"/>
      <c r="K453" s="282"/>
      <c r="L453" s="282"/>
      <c r="M453" s="282"/>
      <c r="N453" s="282"/>
      <c r="O453" s="282"/>
      <c r="P453" s="52">
        <f t="shared" si="177"/>
        <v>0</v>
      </c>
      <c r="Q453" s="60"/>
      <c r="R453" s="53">
        <f t="shared" si="183"/>
        <v>0</v>
      </c>
      <c r="S453" s="59"/>
      <c r="T453" s="61"/>
      <c r="U453" s="342" t="str">
        <f t="shared" si="187"/>
        <v>k.A.</v>
      </c>
      <c r="V453" s="343" t="str">
        <f t="shared" si="184"/>
        <v>k.A.</v>
      </c>
      <c r="W453" s="343" t="str">
        <f>IFERROR(IF(OR($D453="",$E453=0,con_Ende=0),"k.A.",IF(VLOOKUP($D453,rng_ND,5,0)="Nein",VLOOKUP($D453,rng_ND,2,FALSE),MIN(VLOOKUP($D453,rng_ND,2,FALSE),A_Stammdaten!$B$19-D_SAV!$E453+1))),"k.A.")</f>
        <v>k.A.</v>
      </c>
      <c r="X453" s="343" t="str">
        <f t="shared" si="185"/>
        <v>k.A.</v>
      </c>
      <c r="Y453" s="62"/>
      <c r="Z453" s="48">
        <f t="shared" si="186"/>
        <v>0</v>
      </c>
      <c r="AA453" s="457"/>
      <c r="AB453" s="55">
        <f t="shared" si="178"/>
        <v>0</v>
      </c>
      <c r="AC453" s="55">
        <f>IF(A_Stammdaten!$B$25="ja",D_SAV!AA453,D_SAV!AB453)</f>
        <v>0</v>
      </c>
      <c r="AD453" s="478">
        <f>IF(AC453=0,0,IF(U453-(con_EOGJahr-D_SAV!E453)&lt;=0,AC453,AC453/V453))</f>
        <v>0</v>
      </c>
      <c r="AE453" s="478">
        <f>IFERROR(IF(AND(VLOOKUP(D453,rng_ND,5,FALSE)="Ja",D_SAV!T453="degressiv"),D_SAV!AC453*Y453/100,0),0)</f>
        <v>0</v>
      </c>
      <c r="AF453" s="55">
        <f>IFERROR(IF(VLOOKUP(D453,rng_ND,5,FALSE)="Ja",MAX(D_SAV!AD453:AE453),D_SAV!AD453),0)</f>
        <v>0</v>
      </c>
      <c r="AG453" s="55">
        <f t="shared" si="179"/>
        <v>0</v>
      </c>
      <c r="AH453" s="55">
        <f t="shared" si="180"/>
        <v>0</v>
      </c>
      <c r="AI453" s="55">
        <f t="shared" si="181"/>
        <v>0</v>
      </c>
      <c r="AJ453" s="55">
        <f t="shared" si="182"/>
        <v>0</v>
      </c>
      <c r="AK453" s="55">
        <f t="shared" ref="AK453:AK516" si="188">IF($E453&gt;=2006,AC453,con_EKQ*AH453+(1-con_EKQ)*AC453)</f>
        <v>0</v>
      </c>
      <c r="AL453" s="55">
        <f t="shared" ref="AL453:AL516" si="189">IF($E453&gt;=2006,AF453,con_EKQ*AI453+(1-con_EKQ)*AF453)</f>
        <v>0</v>
      </c>
      <c r="AM453" s="55">
        <f t="shared" ref="AM453:AM516" si="190">IF($E453&gt;=2006,AG453,con_EKQ*AJ453+(1-con_EKQ)*AG453)</f>
        <v>0</v>
      </c>
    </row>
    <row r="454" spans="1:39" x14ac:dyDescent="0.25">
      <c r="A454" s="47">
        <v>450</v>
      </c>
      <c r="B454" s="358" t="str">
        <f>IF(AND(E454&lt;&gt;0,D454&lt;&gt;0,F454&lt;&gt;0),IF(C454&lt;&gt;0,CONCATENATE(C454,"-AGr",VLOOKUP(D454,Listen!$A$2:$G$45,7,FALSE),"-",E454,"-",F454,),CONCATENATE("AGr",VLOOKUP(D454,Listen!$A$2:$G$45,7,FALSE),"-",E454,"-",F454)),"keine vollständige ID")</f>
        <v>keine vollständige ID</v>
      </c>
      <c r="C454" s="438">
        <f>'[2]III_SAV-Details_NB'!B460</f>
        <v>0</v>
      </c>
      <c r="D454" s="438">
        <f>'[2]III_SAV-Details_NB'!C460</f>
        <v>0</v>
      </c>
      <c r="E454" s="359">
        <f>'[2]III_SAV-Details_NB'!D460</f>
        <v>0</v>
      </c>
      <c r="F454" s="490"/>
      <c r="G454" s="281">
        <f>'[2]III_SAV-Details_NB'!X460</f>
        <v>0</v>
      </c>
      <c r="H454" s="281">
        <f t="shared" ref="H454:H517" si="191">+G454</f>
        <v>0</v>
      </c>
      <c r="I454" s="281">
        <f>IF(con_EOGJahr=2025,'[2]III_SAV-Details_NB'!AA460,IF(con_EOGJahr=2026,'[2]III_SAV-Details_NB'!AB460,'[2]III_SAV-Details_NB'!AC460))</f>
        <v>0</v>
      </c>
      <c r="J454" s="282"/>
      <c r="K454" s="282"/>
      <c r="L454" s="282"/>
      <c r="M454" s="282"/>
      <c r="N454" s="282"/>
      <c r="O454" s="282"/>
      <c r="P454" s="52">
        <f t="shared" ref="P454:P517" si="192">SUM(I454:O454)</f>
        <v>0</v>
      </c>
      <c r="Q454" s="60"/>
      <c r="R454" s="53">
        <f t="shared" si="183"/>
        <v>0</v>
      </c>
      <c r="S454" s="59"/>
      <c r="T454" s="61"/>
      <c r="U454" s="342" t="str">
        <f t="shared" si="187"/>
        <v>k.A.</v>
      </c>
      <c r="V454" s="343" t="str">
        <f t="shared" si="184"/>
        <v>k.A.</v>
      </c>
      <c r="W454" s="343" t="str">
        <f>IFERROR(IF(OR($D454="",$E454=0,con_Ende=0),"k.A.",IF(VLOOKUP($D454,rng_ND,5,0)="Nein",VLOOKUP($D454,rng_ND,2,FALSE),MIN(VLOOKUP($D454,rng_ND,2,FALSE),A_Stammdaten!$B$19-D_SAV!$E454+1))),"k.A.")</f>
        <v>k.A.</v>
      </c>
      <c r="X454" s="343" t="str">
        <f t="shared" si="185"/>
        <v>k.A.</v>
      </c>
      <c r="Y454" s="62"/>
      <c r="Z454" s="48">
        <f t="shared" si="186"/>
        <v>0</v>
      </c>
      <c r="AA454" s="457"/>
      <c r="AB454" s="55">
        <f t="shared" ref="AB454:AB517" si="193">R454</f>
        <v>0</v>
      </c>
      <c r="AC454" s="55">
        <f>IF(A_Stammdaten!$B$25="ja",D_SAV!AA454,D_SAV!AB454)</f>
        <v>0</v>
      </c>
      <c r="AD454" s="478">
        <f>IF(AC454=0,0,IF(U454-(con_EOGJahr-D_SAV!E454)&lt;=0,AC454,AC454/V454))</f>
        <v>0</v>
      </c>
      <c r="AE454" s="478">
        <f>IFERROR(IF(AND(VLOOKUP(D454,rng_ND,5,FALSE)="Ja",D_SAV!T454="degressiv"),D_SAV!AC454*Y454/100,0),0)</f>
        <v>0</v>
      </c>
      <c r="AF454" s="55">
        <f>IFERROR(IF(VLOOKUP(D454,rng_ND,5,FALSE)="Ja",MAX(D_SAV!AD454:AE454),D_SAV!AD454),0)</f>
        <v>0</v>
      </c>
      <c r="AG454" s="55">
        <f t="shared" ref="AG454:AG517" si="194">AC454-AF454</f>
        <v>0</v>
      </c>
      <c r="AH454" s="55">
        <f t="shared" ref="AH454:AH517" si="195">IF($E454&gt;=2006,0,AC454*$Z454)</f>
        <v>0</v>
      </c>
      <c r="AI454" s="55">
        <f t="shared" ref="AI454:AI517" si="196">IF($E454&gt;=2006,0,AF454*$Z454)</f>
        <v>0</v>
      </c>
      <c r="AJ454" s="55">
        <f t="shared" ref="AJ454:AJ517" si="197">IF($E454&gt;=2006,0,AG454*$Z454)</f>
        <v>0</v>
      </c>
      <c r="AK454" s="55">
        <f t="shared" si="188"/>
        <v>0</v>
      </c>
      <c r="AL454" s="55">
        <f t="shared" si="189"/>
        <v>0</v>
      </c>
      <c r="AM454" s="55">
        <f t="shared" si="190"/>
        <v>0</v>
      </c>
    </row>
    <row r="455" spans="1:39" x14ac:dyDescent="0.25">
      <c r="A455" s="47">
        <v>451</v>
      </c>
      <c r="B455" s="358" t="str">
        <f>IF(AND(E455&lt;&gt;0,D455&lt;&gt;0,F455&lt;&gt;0),IF(C455&lt;&gt;0,CONCATENATE(C455,"-AGr",VLOOKUP(D455,Listen!$A$2:$G$45,7,FALSE),"-",E455,"-",F455,),CONCATENATE("AGr",VLOOKUP(D455,Listen!$A$2:$G$45,7,FALSE),"-",E455,"-",F455)),"keine vollständige ID")</f>
        <v>keine vollständige ID</v>
      </c>
      <c r="C455" s="438">
        <f>'[2]III_SAV-Details_NB'!B461</f>
        <v>0</v>
      </c>
      <c r="D455" s="438">
        <f>'[2]III_SAV-Details_NB'!C461</f>
        <v>0</v>
      </c>
      <c r="E455" s="359">
        <f>'[2]III_SAV-Details_NB'!D461</f>
        <v>0</v>
      </c>
      <c r="F455" s="490"/>
      <c r="G455" s="281">
        <f>'[2]III_SAV-Details_NB'!X461</f>
        <v>0</v>
      </c>
      <c r="H455" s="281">
        <f t="shared" si="191"/>
        <v>0</v>
      </c>
      <c r="I455" s="281">
        <f>IF(con_EOGJahr=2025,'[2]III_SAV-Details_NB'!AA461,IF(con_EOGJahr=2026,'[2]III_SAV-Details_NB'!AB461,'[2]III_SAV-Details_NB'!AC461))</f>
        <v>0</v>
      </c>
      <c r="J455" s="282"/>
      <c r="K455" s="282"/>
      <c r="L455" s="282"/>
      <c r="M455" s="282"/>
      <c r="N455" s="282"/>
      <c r="O455" s="282"/>
      <c r="P455" s="52">
        <f t="shared" si="192"/>
        <v>0</v>
      </c>
      <c r="Q455" s="60"/>
      <c r="R455" s="53">
        <f t="shared" si="183"/>
        <v>0</v>
      </c>
      <c r="S455" s="59"/>
      <c r="T455" s="61"/>
      <c r="U455" s="342" t="str">
        <f t="shared" si="187"/>
        <v>k.A.</v>
      </c>
      <c r="V455" s="343" t="str">
        <f t="shared" si="184"/>
        <v>k.A.</v>
      </c>
      <c r="W455" s="343" t="str">
        <f>IFERROR(IF(OR($D455="",$E455=0,con_Ende=0),"k.A.",IF(VLOOKUP($D455,rng_ND,5,0)="Nein",VLOOKUP($D455,rng_ND,2,FALSE),MIN(VLOOKUP($D455,rng_ND,2,FALSE),A_Stammdaten!$B$19-D_SAV!$E455+1))),"k.A.")</f>
        <v>k.A.</v>
      </c>
      <c r="X455" s="343" t="str">
        <f t="shared" si="185"/>
        <v>k.A.</v>
      </c>
      <c r="Y455" s="62"/>
      <c r="Z455" s="48">
        <f t="shared" si="186"/>
        <v>0</v>
      </c>
      <c r="AA455" s="457"/>
      <c r="AB455" s="55">
        <f t="shared" si="193"/>
        <v>0</v>
      </c>
      <c r="AC455" s="55">
        <f>IF(A_Stammdaten!$B$25="ja",D_SAV!AA455,D_SAV!AB455)</f>
        <v>0</v>
      </c>
      <c r="AD455" s="478">
        <f>IF(AC455=0,0,IF(U455-(con_EOGJahr-D_SAV!E455)&lt;=0,AC455,AC455/V455))</f>
        <v>0</v>
      </c>
      <c r="AE455" s="478">
        <f>IFERROR(IF(AND(VLOOKUP(D455,rng_ND,5,FALSE)="Ja",D_SAV!T455="degressiv"),D_SAV!AC455*Y455/100,0),0)</f>
        <v>0</v>
      </c>
      <c r="AF455" s="55">
        <f>IFERROR(IF(VLOOKUP(D455,rng_ND,5,FALSE)="Ja",MAX(D_SAV!AD455:AE455),D_SAV!AD455),0)</f>
        <v>0</v>
      </c>
      <c r="AG455" s="55">
        <f t="shared" si="194"/>
        <v>0</v>
      </c>
      <c r="AH455" s="55">
        <f t="shared" si="195"/>
        <v>0</v>
      </c>
      <c r="AI455" s="55">
        <f t="shared" si="196"/>
        <v>0</v>
      </c>
      <c r="AJ455" s="55">
        <f t="shared" si="197"/>
        <v>0</v>
      </c>
      <c r="AK455" s="55">
        <f t="shared" si="188"/>
        <v>0</v>
      </c>
      <c r="AL455" s="55">
        <f t="shared" si="189"/>
        <v>0</v>
      </c>
      <c r="AM455" s="55">
        <f t="shared" si="190"/>
        <v>0</v>
      </c>
    </row>
    <row r="456" spans="1:39" x14ac:dyDescent="0.25">
      <c r="A456" s="47">
        <v>452</v>
      </c>
      <c r="B456" s="358" t="str">
        <f>IF(AND(E456&lt;&gt;0,D456&lt;&gt;0,F456&lt;&gt;0),IF(C456&lt;&gt;0,CONCATENATE(C456,"-AGr",VLOOKUP(D456,Listen!$A$2:$G$45,7,FALSE),"-",E456,"-",F456,),CONCATENATE("AGr",VLOOKUP(D456,Listen!$A$2:$G$45,7,FALSE),"-",E456,"-",F456)),"keine vollständige ID")</f>
        <v>keine vollständige ID</v>
      </c>
      <c r="C456" s="438">
        <f>'[2]III_SAV-Details_NB'!B462</f>
        <v>0</v>
      </c>
      <c r="D456" s="438">
        <f>'[2]III_SAV-Details_NB'!C462</f>
        <v>0</v>
      </c>
      <c r="E456" s="359">
        <f>'[2]III_SAV-Details_NB'!D462</f>
        <v>0</v>
      </c>
      <c r="F456" s="490"/>
      <c r="G456" s="281">
        <f>'[2]III_SAV-Details_NB'!X462</f>
        <v>0</v>
      </c>
      <c r="H456" s="281">
        <f t="shared" si="191"/>
        <v>0</v>
      </c>
      <c r="I456" s="281">
        <f>IF(con_EOGJahr=2025,'[2]III_SAV-Details_NB'!AA462,IF(con_EOGJahr=2026,'[2]III_SAV-Details_NB'!AB462,'[2]III_SAV-Details_NB'!AC462))</f>
        <v>0</v>
      </c>
      <c r="J456" s="282"/>
      <c r="K456" s="282"/>
      <c r="L456" s="282"/>
      <c r="M456" s="282"/>
      <c r="N456" s="282"/>
      <c r="O456" s="282"/>
      <c r="P456" s="52">
        <f t="shared" si="192"/>
        <v>0</v>
      </c>
      <c r="Q456" s="60"/>
      <c r="R456" s="53">
        <f t="shared" si="183"/>
        <v>0</v>
      </c>
      <c r="S456" s="59"/>
      <c r="T456" s="61"/>
      <c r="U456" s="342" t="str">
        <f t="shared" si="187"/>
        <v>k.A.</v>
      </c>
      <c r="V456" s="343" t="str">
        <f t="shared" si="184"/>
        <v>k.A.</v>
      </c>
      <c r="W456" s="343" t="str">
        <f>IFERROR(IF(OR($D456="",$E456=0,con_Ende=0),"k.A.",IF(VLOOKUP($D456,rng_ND,5,0)="Nein",VLOOKUP($D456,rng_ND,2,FALSE),MIN(VLOOKUP($D456,rng_ND,2,FALSE),A_Stammdaten!$B$19-D_SAV!$E456+1))),"k.A.")</f>
        <v>k.A.</v>
      </c>
      <c r="X456" s="343" t="str">
        <f t="shared" si="185"/>
        <v>k.A.</v>
      </c>
      <c r="Y456" s="62"/>
      <c r="Z456" s="48">
        <f t="shared" si="186"/>
        <v>0</v>
      </c>
      <c r="AA456" s="457"/>
      <c r="AB456" s="55">
        <f t="shared" si="193"/>
        <v>0</v>
      </c>
      <c r="AC456" s="55">
        <f>IF(A_Stammdaten!$B$25="ja",D_SAV!AA456,D_SAV!AB456)</f>
        <v>0</v>
      </c>
      <c r="AD456" s="478">
        <f>IF(AC456=0,0,IF(U456-(con_EOGJahr-D_SAV!E456)&lt;=0,AC456,AC456/V456))</f>
        <v>0</v>
      </c>
      <c r="AE456" s="478">
        <f>IFERROR(IF(AND(VLOOKUP(D456,rng_ND,5,FALSE)="Ja",D_SAV!T456="degressiv"),D_SAV!AC456*Y456/100,0),0)</f>
        <v>0</v>
      </c>
      <c r="AF456" s="55">
        <f>IFERROR(IF(VLOOKUP(D456,rng_ND,5,FALSE)="Ja",MAX(D_SAV!AD456:AE456),D_SAV!AD456),0)</f>
        <v>0</v>
      </c>
      <c r="AG456" s="55">
        <f t="shared" si="194"/>
        <v>0</v>
      </c>
      <c r="AH456" s="55">
        <f t="shared" si="195"/>
        <v>0</v>
      </c>
      <c r="AI456" s="55">
        <f t="shared" si="196"/>
        <v>0</v>
      </c>
      <c r="AJ456" s="55">
        <f t="shared" si="197"/>
        <v>0</v>
      </c>
      <c r="AK456" s="55">
        <f t="shared" si="188"/>
        <v>0</v>
      </c>
      <c r="AL456" s="55">
        <f t="shared" si="189"/>
        <v>0</v>
      </c>
      <c r="AM456" s="55">
        <f t="shared" si="190"/>
        <v>0</v>
      </c>
    </row>
    <row r="457" spans="1:39" x14ac:dyDescent="0.25">
      <c r="A457" s="47">
        <v>453</v>
      </c>
      <c r="B457" s="358" t="str">
        <f>IF(AND(E457&lt;&gt;0,D457&lt;&gt;0,F457&lt;&gt;0),IF(C457&lt;&gt;0,CONCATENATE(C457,"-AGr",VLOOKUP(D457,Listen!$A$2:$G$45,7,FALSE),"-",E457,"-",F457,),CONCATENATE("AGr",VLOOKUP(D457,Listen!$A$2:$G$45,7,FALSE),"-",E457,"-",F457)),"keine vollständige ID")</f>
        <v>keine vollständige ID</v>
      </c>
      <c r="C457" s="438">
        <f>'[2]III_SAV-Details_NB'!B463</f>
        <v>0</v>
      </c>
      <c r="D457" s="438">
        <f>'[2]III_SAV-Details_NB'!C463</f>
        <v>0</v>
      </c>
      <c r="E457" s="359">
        <f>'[2]III_SAV-Details_NB'!D463</f>
        <v>0</v>
      </c>
      <c r="F457" s="490"/>
      <c r="G457" s="281">
        <f>'[2]III_SAV-Details_NB'!X463</f>
        <v>0</v>
      </c>
      <c r="H457" s="281">
        <f t="shared" si="191"/>
        <v>0</v>
      </c>
      <c r="I457" s="281">
        <f>IF(con_EOGJahr=2025,'[2]III_SAV-Details_NB'!AA463,IF(con_EOGJahr=2026,'[2]III_SAV-Details_NB'!AB463,'[2]III_SAV-Details_NB'!AC463))</f>
        <v>0</v>
      </c>
      <c r="J457" s="282"/>
      <c r="K457" s="282"/>
      <c r="L457" s="282"/>
      <c r="M457" s="282"/>
      <c r="N457" s="282"/>
      <c r="O457" s="282"/>
      <c r="P457" s="52">
        <f t="shared" si="192"/>
        <v>0</v>
      </c>
      <c r="Q457" s="60"/>
      <c r="R457" s="53">
        <f t="shared" si="183"/>
        <v>0</v>
      </c>
      <c r="S457" s="59"/>
      <c r="T457" s="61"/>
      <c r="U457" s="342" t="str">
        <f t="shared" si="187"/>
        <v>k.A.</v>
      </c>
      <c r="V457" s="343" t="str">
        <f t="shared" si="184"/>
        <v>k.A.</v>
      </c>
      <c r="W457" s="343" t="str">
        <f>IFERROR(IF(OR($D457="",$E457=0,con_Ende=0),"k.A.",IF(VLOOKUP($D457,rng_ND,5,0)="Nein",VLOOKUP($D457,rng_ND,2,FALSE),MIN(VLOOKUP($D457,rng_ND,2,FALSE),A_Stammdaten!$B$19-D_SAV!$E457+1))),"k.A.")</f>
        <v>k.A.</v>
      </c>
      <c r="X457" s="343" t="str">
        <f t="shared" si="185"/>
        <v>k.A.</v>
      </c>
      <c r="Y457" s="62"/>
      <c r="Z457" s="48">
        <f t="shared" si="186"/>
        <v>0</v>
      </c>
      <c r="AA457" s="457"/>
      <c r="AB457" s="55">
        <f t="shared" si="193"/>
        <v>0</v>
      </c>
      <c r="AC457" s="55">
        <f>IF(A_Stammdaten!$B$25="ja",D_SAV!AA457,D_SAV!AB457)</f>
        <v>0</v>
      </c>
      <c r="AD457" s="478">
        <f>IF(AC457=0,0,IF(U457-(con_EOGJahr-D_SAV!E457)&lt;=0,AC457,AC457/V457))</f>
        <v>0</v>
      </c>
      <c r="AE457" s="478">
        <f>IFERROR(IF(AND(VLOOKUP(D457,rng_ND,5,FALSE)="Ja",D_SAV!T457="degressiv"),D_SAV!AC457*Y457/100,0),0)</f>
        <v>0</v>
      </c>
      <c r="AF457" s="55">
        <f>IFERROR(IF(VLOOKUP(D457,rng_ND,5,FALSE)="Ja",MAX(D_SAV!AD457:AE457),D_SAV!AD457),0)</f>
        <v>0</v>
      </c>
      <c r="AG457" s="55">
        <f t="shared" si="194"/>
        <v>0</v>
      </c>
      <c r="AH457" s="55">
        <f t="shared" si="195"/>
        <v>0</v>
      </c>
      <c r="AI457" s="55">
        <f t="shared" si="196"/>
        <v>0</v>
      </c>
      <c r="AJ457" s="55">
        <f t="shared" si="197"/>
        <v>0</v>
      </c>
      <c r="AK457" s="55">
        <f t="shared" si="188"/>
        <v>0</v>
      </c>
      <c r="AL457" s="55">
        <f t="shared" si="189"/>
        <v>0</v>
      </c>
      <c r="AM457" s="55">
        <f t="shared" si="190"/>
        <v>0</v>
      </c>
    </row>
    <row r="458" spans="1:39" x14ac:dyDescent="0.25">
      <c r="A458" s="47">
        <v>454</v>
      </c>
      <c r="B458" s="358" t="str">
        <f>IF(AND(E458&lt;&gt;0,D458&lt;&gt;0,F458&lt;&gt;0),IF(C458&lt;&gt;0,CONCATENATE(C458,"-AGr",VLOOKUP(D458,Listen!$A$2:$G$45,7,FALSE),"-",E458,"-",F458,),CONCATENATE("AGr",VLOOKUP(D458,Listen!$A$2:$G$45,7,FALSE),"-",E458,"-",F458)),"keine vollständige ID")</f>
        <v>keine vollständige ID</v>
      </c>
      <c r="C458" s="438">
        <f>'[2]III_SAV-Details_NB'!B464</f>
        <v>0</v>
      </c>
      <c r="D458" s="438">
        <f>'[2]III_SAV-Details_NB'!C464</f>
        <v>0</v>
      </c>
      <c r="E458" s="359">
        <f>'[2]III_SAV-Details_NB'!D464</f>
        <v>0</v>
      </c>
      <c r="F458" s="490"/>
      <c r="G458" s="281">
        <f>'[2]III_SAV-Details_NB'!X464</f>
        <v>0</v>
      </c>
      <c r="H458" s="281">
        <f t="shared" si="191"/>
        <v>0</v>
      </c>
      <c r="I458" s="281">
        <f>IF(con_EOGJahr=2025,'[2]III_SAV-Details_NB'!AA464,IF(con_EOGJahr=2026,'[2]III_SAV-Details_NB'!AB464,'[2]III_SAV-Details_NB'!AC464))</f>
        <v>0</v>
      </c>
      <c r="J458" s="282"/>
      <c r="K458" s="282"/>
      <c r="L458" s="282"/>
      <c r="M458" s="282"/>
      <c r="N458" s="282"/>
      <c r="O458" s="282"/>
      <c r="P458" s="52">
        <f t="shared" si="192"/>
        <v>0</v>
      </c>
      <c r="Q458" s="60"/>
      <c r="R458" s="53">
        <f t="shared" si="183"/>
        <v>0</v>
      </c>
      <c r="S458" s="59"/>
      <c r="T458" s="61"/>
      <c r="U458" s="342" t="str">
        <f t="shared" si="187"/>
        <v>k.A.</v>
      </c>
      <c r="V458" s="343" t="str">
        <f t="shared" si="184"/>
        <v>k.A.</v>
      </c>
      <c r="W458" s="343" t="str">
        <f>IFERROR(IF(OR($D458="",$E458=0,con_Ende=0),"k.A.",IF(VLOOKUP($D458,rng_ND,5,0)="Nein",VLOOKUP($D458,rng_ND,2,FALSE),MIN(VLOOKUP($D458,rng_ND,2,FALSE),A_Stammdaten!$B$19-D_SAV!$E458+1))),"k.A.")</f>
        <v>k.A.</v>
      </c>
      <c r="X458" s="343" t="str">
        <f t="shared" si="185"/>
        <v>k.A.</v>
      </c>
      <c r="Y458" s="62"/>
      <c r="Z458" s="48">
        <f t="shared" si="186"/>
        <v>0</v>
      </c>
      <c r="AA458" s="457"/>
      <c r="AB458" s="55">
        <f t="shared" si="193"/>
        <v>0</v>
      </c>
      <c r="AC458" s="55">
        <f>IF(A_Stammdaten!$B$25="ja",D_SAV!AA458,D_SAV!AB458)</f>
        <v>0</v>
      </c>
      <c r="AD458" s="478">
        <f>IF(AC458=0,0,IF(U458-(con_EOGJahr-D_SAV!E458)&lt;=0,AC458,AC458/V458))</f>
        <v>0</v>
      </c>
      <c r="AE458" s="478">
        <f>IFERROR(IF(AND(VLOOKUP(D458,rng_ND,5,FALSE)="Ja",D_SAV!T458="degressiv"),D_SAV!AC458*Y458/100,0),0)</f>
        <v>0</v>
      </c>
      <c r="AF458" s="55">
        <f>IFERROR(IF(VLOOKUP(D458,rng_ND,5,FALSE)="Ja",MAX(D_SAV!AD458:AE458),D_SAV!AD458),0)</f>
        <v>0</v>
      </c>
      <c r="AG458" s="55">
        <f t="shared" si="194"/>
        <v>0</v>
      </c>
      <c r="AH458" s="55">
        <f t="shared" si="195"/>
        <v>0</v>
      </c>
      <c r="AI458" s="55">
        <f t="shared" si="196"/>
        <v>0</v>
      </c>
      <c r="AJ458" s="55">
        <f t="shared" si="197"/>
        <v>0</v>
      </c>
      <c r="AK458" s="55">
        <f t="shared" si="188"/>
        <v>0</v>
      </c>
      <c r="AL458" s="55">
        <f t="shared" si="189"/>
        <v>0</v>
      </c>
      <c r="AM458" s="55">
        <f t="shared" si="190"/>
        <v>0</v>
      </c>
    </row>
    <row r="459" spans="1:39" x14ac:dyDescent="0.25">
      <c r="A459" s="47">
        <v>455</v>
      </c>
      <c r="B459" s="358" t="str">
        <f>IF(AND(E459&lt;&gt;0,D459&lt;&gt;0,F459&lt;&gt;0),IF(C459&lt;&gt;0,CONCATENATE(C459,"-AGr",VLOOKUP(D459,Listen!$A$2:$G$45,7,FALSE),"-",E459,"-",F459,),CONCATENATE("AGr",VLOOKUP(D459,Listen!$A$2:$G$45,7,FALSE),"-",E459,"-",F459)),"keine vollständige ID")</f>
        <v>keine vollständige ID</v>
      </c>
      <c r="C459" s="438">
        <f>'[2]III_SAV-Details_NB'!B465</f>
        <v>0</v>
      </c>
      <c r="D459" s="438">
        <f>'[2]III_SAV-Details_NB'!C465</f>
        <v>0</v>
      </c>
      <c r="E459" s="359">
        <f>'[2]III_SAV-Details_NB'!D465</f>
        <v>0</v>
      </c>
      <c r="F459" s="490"/>
      <c r="G459" s="281">
        <f>'[2]III_SAV-Details_NB'!X465</f>
        <v>0</v>
      </c>
      <c r="H459" s="281">
        <f t="shared" si="191"/>
        <v>0</v>
      </c>
      <c r="I459" s="281">
        <f>IF(con_EOGJahr=2025,'[2]III_SAV-Details_NB'!AA465,IF(con_EOGJahr=2026,'[2]III_SAV-Details_NB'!AB465,'[2]III_SAV-Details_NB'!AC465))</f>
        <v>0</v>
      </c>
      <c r="J459" s="282"/>
      <c r="K459" s="282"/>
      <c r="L459" s="282"/>
      <c r="M459" s="282"/>
      <c r="N459" s="282"/>
      <c r="O459" s="282"/>
      <c r="P459" s="52">
        <f t="shared" si="192"/>
        <v>0</v>
      </c>
      <c r="Q459" s="60"/>
      <c r="R459" s="53">
        <f t="shared" si="183"/>
        <v>0</v>
      </c>
      <c r="S459" s="59"/>
      <c r="T459" s="61"/>
      <c r="U459" s="342" t="str">
        <f t="shared" si="187"/>
        <v>k.A.</v>
      </c>
      <c r="V459" s="343" t="str">
        <f t="shared" si="184"/>
        <v>k.A.</v>
      </c>
      <c r="W459" s="343" t="str">
        <f>IFERROR(IF(OR($D459="",$E459=0,con_Ende=0),"k.A.",IF(VLOOKUP($D459,rng_ND,5,0)="Nein",VLOOKUP($D459,rng_ND,2,FALSE),MIN(VLOOKUP($D459,rng_ND,2,FALSE),A_Stammdaten!$B$19-D_SAV!$E459+1))),"k.A.")</f>
        <v>k.A.</v>
      </c>
      <c r="X459" s="343" t="str">
        <f t="shared" si="185"/>
        <v>k.A.</v>
      </c>
      <c r="Y459" s="62"/>
      <c r="Z459" s="48">
        <f t="shared" si="186"/>
        <v>0</v>
      </c>
      <c r="AA459" s="457"/>
      <c r="AB459" s="55">
        <f t="shared" si="193"/>
        <v>0</v>
      </c>
      <c r="AC459" s="55">
        <f>IF(A_Stammdaten!$B$25="ja",D_SAV!AA459,D_SAV!AB459)</f>
        <v>0</v>
      </c>
      <c r="AD459" s="478">
        <f>IF(AC459=0,0,IF(U459-(con_EOGJahr-D_SAV!E459)&lt;=0,AC459,AC459/V459))</f>
        <v>0</v>
      </c>
      <c r="AE459" s="478">
        <f>IFERROR(IF(AND(VLOOKUP(D459,rng_ND,5,FALSE)="Ja",D_SAV!T459="degressiv"),D_SAV!AC459*Y459/100,0),0)</f>
        <v>0</v>
      </c>
      <c r="AF459" s="55">
        <f>IFERROR(IF(VLOOKUP(D459,rng_ND,5,FALSE)="Ja",MAX(D_SAV!AD459:AE459),D_SAV!AD459),0)</f>
        <v>0</v>
      </c>
      <c r="AG459" s="55">
        <f t="shared" si="194"/>
        <v>0</v>
      </c>
      <c r="AH459" s="55">
        <f t="shared" si="195"/>
        <v>0</v>
      </c>
      <c r="AI459" s="55">
        <f t="shared" si="196"/>
        <v>0</v>
      </c>
      <c r="AJ459" s="55">
        <f t="shared" si="197"/>
        <v>0</v>
      </c>
      <c r="AK459" s="55">
        <f t="shared" si="188"/>
        <v>0</v>
      </c>
      <c r="AL459" s="55">
        <f t="shared" si="189"/>
        <v>0</v>
      </c>
      <c r="AM459" s="55">
        <f t="shared" si="190"/>
        <v>0</v>
      </c>
    </row>
    <row r="460" spans="1:39" x14ac:dyDescent="0.25">
      <c r="A460" s="47">
        <v>456</v>
      </c>
      <c r="B460" s="358" t="str">
        <f>IF(AND(E460&lt;&gt;0,D460&lt;&gt;0,F460&lt;&gt;0),IF(C460&lt;&gt;0,CONCATENATE(C460,"-AGr",VLOOKUP(D460,Listen!$A$2:$G$45,7,FALSE),"-",E460,"-",F460,),CONCATENATE("AGr",VLOOKUP(D460,Listen!$A$2:$G$45,7,FALSE),"-",E460,"-",F460)),"keine vollständige ID")</f>
        <v>keine vollständige ID</v>
      </c>
      <c r="C460" s="438">
        <f>'[2]III_SAV-Details_NB'!B466</f>
        <v>0</v>
      </c>
      <c r="D460" s="438">
        <f>'[2]III_SAV-Details_NB'!C466</f>
        <v>0</v>
      </c>
      <c r="E460" s="359">
        <f>'[2]III_SAV-Details_NB'!D466</f>
        <v>0</v>
      </c>
      <c r="F460" s="490"/>
      <c r="G460" s="281">
        <f>'[2]III_SAV-Details_NB'!X466</f>
        <v>0</v>
      </c>
      <c r="H460" s="281">
        <f t="shared" si="191"/>
        <v>0</v>
      </c>
      <c r="I460" s="281">
        <f>IF(con_EOGJahr=2025,'[2]III_SAV-Details_NB'!AA466,IF(con_EOGJahr=2026,'[2]III_SAV-Details_NB'!AB466,'[2]III_SAV-Details_NB'!AC466))</f>
        <v>0</v>
      </c>
      <c r="J460" s="282"/>
      <c r="K460" s="282"/>
      <c r="L460" s="282"/>
      <c r="M460" s="282"/>
      <c r="N460" s="282"/>
      <c r="O460" s="282"/>
      <c r="P460" s="52">
        <f t="shared" si="192"/>
        <v>0</v>
      </c>
      <c r="Q460" s="60"/>
      <c r="R460" s="53">
        <f t="shared" si="183"/>
        <v>0</v>
      </c>
      <c r="S460" s="59"/>
      <c r="T460" s="61"/>
      <c r="U460" s="342" t="str">
        <f t="shared" si="187"/>
        <v>k.A.</v>
      </c>
      <c r="V460" s="343" t="str">
        <f t="shared" si="184"/>
        <v>k.A.</v>
      </c>
      <c r="W460" s="343" t="str">
        <f>IFERROR(IF(OR($D460="",$E460=0,con_Ende=0),"k.A.",IF(VLOOKUP($D460,rng_ND,5,0)="Nein",VLOOKUP($D460,rng_ND,2,FALSE),MIN(VLOOKUP($D460,rng_ND,2,FALSE),A_Stammdaten!$B$19-D_SAV!$E460+1))),"k.A.")</f>
        <v>k.A.</v>
      </c>
      <c r="X460" s="343" t="str">
        <f t="shared" si="185"/>
        <v>k.A.</v>
      </c>
      <c r="Y460" s="62"/>
      <c r="Z460" s="48">
        <f t="shared" si="186"/>
        <v>0</v>
      </c>
      <c r="AA460" s="457"/>
      <c r="AB460" s="55">
        <f t="shared" si="193"/>
        <v>0</v>
      </c>
      <c r="AC460" s="55">
        <f>IF(A_Stammdaten!$B$25="ja",D_SAV!AA460,D_SAV!AB460)</f>
        <v>0</v>
      </c>
      <c r="AD460" s="478">
        <f>IF(AC460=0,0,IF(U460-(con_EOGJahr-D_SAV!E460)&lt;=0,AC460,AC460/V460))</f>
        <v>0</v>
      </c>
      <c r="AE460" s="478">
        <f>IFERROR(IF(AND(VLOOKUP(D460,rng_ND,5,FALSE)="Ja",D_SAV!T460="degressiv"),D_SAV!AC460*Y460/100,0),0)</f>
        <v>0</v>
      </c>
      <c r="AF460" s="55">
        <f>IFERROR(IF(VLOOKUP(D460,rng_ND,5,FALSE)="Ja",MAX(D_SAV!AD460:AE460),D_SAV!AD460),0)</f>
        <v>0</v>
      </c>
      <c r="AG460" s="55">
        <f t="shared" si="194"/>
        <v>0</v>
      </c>
      <c r="AH460" s="55">
        <f t="shared" si="195"/>
        <v>0</v>
      </c>
      <c r="AI460" s="55">
        <f t="shared" si="196"/>
        <v>0</v>
      </c>
      <c r="AJ460" s="55">
        <f t="shared" si="197"/>
        <v>0</v>
      </c>
      <c r="AK460" s="55">
        <f t="shared" si="188"/>
        <v>0</v>
      </c>
      <c r="AL460" s="55">
        <f t="shared" si="189"/>
        <v>0</v>
      </c>
      <c r="AM460" s="55">
        <f t="shared" si="190"/>
        <v>0</v>
      </c>
    </row>
    <row r="461" spans="1:39" x14ac:dyDescent="0.25">
      <c r="A461" s="47">
        <v>457</v>
      </c>
      <c r="B461" s="358" t="str">
        <f>IF(AND(E461&lt;&gt;0,D461&lt;&gt;0,F461&lt;&gt;0),IF(C461&lt;&gt;0,CONCATENATE(C461,"-AGr",VLOOKUP(D461,Listen!$A$2:$G$45,7,FALSE),"-",E461,"-",F461,),CONCATENATE("AGr",VLOOKUP(D461,Listen!$A$2:$G$45,7,FALSE),"-",E461,"-",F461)),"keine vollständige ID")</f>
        <v>keine vollständige ID</v>
      </c>
      <c r="C461" s="438">
        <f>'[2]III_SAV-Details_NB'!B467</f>
        <v>0</v>
      </c>
      <c r="D461" s="438">
        <f>'[2]III_SAV-Details_NB'!C467</f>
        <v>0</v>
      </c>
      <c r="E461" s="359">
        <f>'[2]III_SAV-Details_NB'!D467</f>
        <v>0</v>
      </c>
      <c r="F461" s="490"/>
      <c r="G461" s="281">
        <f>'[2]III_SAV-Details_NB'!X467</f>
        <v>0</v>
      </c>
      <c r="H461" s="281">
        <f t="shared" si="191"/>
        <v>0</v>
      </c>
      <c r="I461" s="281">
        <f>IF(con_EOGJahr=2025,'[2]III_SAV-Details_NB'!AA467,IF(con_EOGJahr=2026,'[2]III_SAV-Details_NB'!AB467,'[2]III_SAV-Details_NB'!AC467))</f>
        <v>0</v>
      </c>
      <c r="J461" s="282"/>
      <c r="K461" s="282"/>
      <c r="L461" s="282"/>
      <c r="M461" s="282"/>
      <c r="N461" s="282"/>
      <c r="O461" s="282"/>
      <c r="P461" s="52">
        <f t="shared" si="192"/>
        <v>0</v>
      </c>
      <c r="Q461" s="60"/>
      <c r="R461" s="53">
        <f t="shared" si="183"/>
        <v>0</v>
      </c>
      <c r="S461" s="59"/>
      <c r="T461" s="61"/>
      <c r="U461" s="342" t="str">
        <f t="shared" si="187"/>
        <v>k.A.</v>
      </c>
      <c r="V461" s="343" t="str">
        <f t="shared" si="184"/>
        <v>k.A.</v>
      </c>
      <c r="W461" s="343" t="str">
        <f>IFERROR(IF(OR($D461="",$E461=0,con_Ende=0),"k.A.",IF(VLOOKUP($D461,rng_ND,5,0)="Nein",VLOOKUP($D461,rng_ND,2,FALSE),MIN(VLOOKUP($D461,rng_ND,2,FALSE),A_Stammdaten!$B$19-D_SAV!$E461+1))),"k.A.")</f>
        <v>k.A.</v>
      </c>
      <c r="X461" s="343" t="str">
        <f t="shared" si="185"/>
        <v>k.A.</v>
      </c>
      <c r="Y461" s="62"/>
      <c r="Z461" s="48">
        <f t="shared" si="186"/>
        <v>0</v>
      </c>
      <c r="AA461" s="457"/>
      <c r="AB461" s="55">
        <f t="shared" si="193"/>
        <v>0</v>
      </c>
      <c r="AC461" s="55">
        <f>IF(A_Stammdaten!$B$25="ja",D_SAV!AA461,D_SAV!AB461)</f>
        <v>0</v>
      </c>
      <c r="AD461" s="478">
        <f>IF(AC461=0,0,IF(U461-(con_EOGJahr-D_SAV!E461)&lt;=0,AC461,AC461/V461))</f>
        <v>0</v>
      </c>
      <c r="AE461" s="478">
        <f>IFERROR(IF(AND(VLOOKUP(D461,rng_ND,5,FALSE)="Ja",D_SAV!T461="degressiv"),D_SAV!AC461*Y461/100,0),0)</f>
        <v>0</v>
      </c>
      <c r="AF461" s="55">
        <f>IFERROR(IF(VLOOKUP(D461,rng_ND,5,FALSE)="Ja",MAX(D_SAV!AD461:AE461),D_SAV!AD461),0)</f>
        <v>0</v>
      </c>
      <c r="AG461" s="55">
        <f t="shared" si="194"/>
        <v>0</v>
      </c>
      <c r="AH461" s="55">
        <f t="shared" si="195"/>
        <v>0</v>
      </c>
      <c r="AI461" s="55">
        <f t="shared" si="196"/>
        <v>0</v>
      </c>
      <c r="AJ461" s="55">
        <f t="shared" si="197"/>
        <v>0</v>
      </c>
      <c r="AK461" s="55">
        <f t="shared" si="188"/>
        <v>0</v>
      </c>
      <c r="AL461" s="55">
        <f t="shared" si="189"/>
        <v>0</v>
      </c>
      <c r="AM461" s="55">
        <f t="shared" si="190"/>
        <v>0</v>
      </c>
    </row>
    <row r="462" spans="1:39" x14ac:dyDescent="0.25">
      <c r="A462" s="47">
        <v>458</v>
      </c>
      <c r="B462" s="358" t="str">
        <f>IF(AND(E462&lt;&gt;0,D462&lt;&gt;0,F462&lt;&gt;0),IF(C462&lt;&gt;0,CONCATENATE(C462,"-AGr",VLOOKUP(D462,Listen!$A$2:$G$45,7,FALSE),"-",E462,"-",F462,),CONCATENATE("AGr",VLOOKUP(D462,Listen!$A$2:$G$45,7,FALSE),"-",E462,"-",F462)),"keine vollständige ID")</f>
        <v>keine vollständige ID</v>
      </c>
      <c r="C462" s="438">
        <f>'[2]III_SAV-Details_NB'!B468</f>
        <v>0</v>
      </c>
      <c r="D462" s="438">
        <f>'[2]III_SAV-Details_NB'!C468</f>
        <v>0</v>
      </c>
      <c r="E462" s="359">
        <f>'[2]III_SAV-Details_NB'!D468</f>
        <v>0</v>
      </c>
      <c r="F462" s="490"/>
      <c r="G462" s="281">
        <f>'[2]III_SAV-Details_NB'!X468</f>
        <v>0</v>
      </c>
      <c r="H462" s="281">
        <f t="shared" si="191"/>
        <v>0</v>
      </c>
      <c r="I462" s="281">
        <f>IF(con_EOGJahr=2025,'[2]III_SAV-Details_NB'!AA468,IF(con_EOGJahr=2026,'[2]III_SAV-Details_NB'!AB468,'[2]III_SAV-Details_NB'!AC468))</f>
        <v>0</v>
      </c>
      <c r="J462" s="282"/>
      <c r="K462" s="282"/>
      <c r="L462" s="282"/>
      <c r="M462" s="282"/>
      <c r="N462" s="282"/>
      <c r="O462" s="282"/>
      <c r="P462" s="52">
        <f t="shared" si="192"/>
        <v>0</v>
      </c>
      <c r="Q462" s="60"/>
      <c r="R462" s="53">
        <f t="shared" si="183"/>
        <v>0</v>
      </c>
      <c r="S462" s="59"/>
      <c r="T462" s="61"/>
      <c r="U462" s="342" t="str">
        <f t="shared" si="187"/>
        <v>k.A.</v>
      </c>
      <c r="V462" s="343" t="str">
        <f t="shared" si="184"/>
        <v>k.A.</v>
      </c>
      <c r="W462" s="343" t="str">
        <f>IFERROR(IF(OR($D462="",$E462=0,con_Ende=0),"k.A.",IF(VLOOKUP($D462,rng_ND,5,0)="Nein",VLOOKUP($D462,rng_ND,2,FALSE),MIN(VLOOKUP($D462,rng_ND,2,FALSE),A_Stammdaten!$B$19-D_SAV!$E462+1))),"k.A.")</f>
        <v>k.A.</v>
      </c>
      <c r="X462" s="343" t="str">
        <f t="shared" si="185"/>
        <v>k.A.</v>
      </c>
      <c r="Y462" s="62"/>
      <c r="Z462" s="48">
        <f t="shared" si="186"/>
        <v>0</v>
      </c>
      <c r="AA462" s="457"/>
      <c r="AB462" s="55">
        <f t="shared" si="193"/>
        <v>0</v>
      </c>
      <c r="AC462" s="55">
        <f>IF(A_Stammdaten!$B$25="ja",D_SAV!AA462,D_SAV!AB462)</f>
        <v>0</v>
      </c>
      <c r="AD462" s="478">
        <f>IF(AC462=0,0,IF(U462-(con_EOGJahr-D_SAV!E462)&lt;=0,AC462,AC462/V462))</f>
        <v>0</v>
      </c>
      <c r="AE462" s="478">
        <f>IFERROR(IF(AND(VLOOKUP(D462,rng_ND,5,FALSE)="Ja",D_SAV!T462="degressiv"),D_SAV!AC462*Y462/100,0),0)</f>
        <v>0</v>
      </c>
      <c r="AF462" s="55">
        <f>IFERROR(IF(VLOOKUP(D462,rng_ND,5,FALSE)="Ja",MAX(D_SAV!AD462:AE462),D_SAV!AD462),0)</f>
        <v>0</v>
      </c>
      <c r="AG462" s="55">
        <f t="shared" si="194"/>
        <v>0</v>
      </c>
      <c r="AH462" s="55">
        <f t="shared" si="195"/>
        <v>0</v>
      </c>
      <c r="AI462" s="55">
        <f t="shared" si="196"/>
        <v>0</v>
      </c>
      <c r="AJ462" s="55">
        <f t="shared" si="197"/>
        <v>0</v>
      </c>
      <c r="AK462" s="55">
        <f t="shared" si="188"/>
        <v>0</v>
      </c>
      <c r="AL462" s="55">
        <f t="shared" si="189"/>
        <v>0</v>
      </c>
      <c r="AM462" s="55">
        <f t="shared" si="190"/>
        <v>0</v>
      </c>
    </row>
    <row r="463" spans="1:39" x14ac:dyDescent="0.25">
      <c r="A463" s="47">
        <v>459</v>
      </c>
      <c r="B463" s="358" t="str">
        <f>IF(AND(E463&lt;&gt;0,D463&lt;&gt;0,F463&lt;&gt;0),IF(C463&lt;&gt;0,CONCATENATE(C463,"-AGr",VLOOKUP(D463,Listen!$A$2:$G$45,7,FALSE),"-",E463,"-",F463,),CONCATENATE("AGr",VLOOKUP(D463,Listen!$A$2:$G$45,7,FALSE),"-",E463,"-",F463)),"keine vollständige ID")</f>
        <v>keine vollständige ID</v>
      </c>
      <c r="C463" s="438">
        <f>'[2]III_SAV-Details_NB'!B469</f>
        <v>0</v>
      </c>
      <c r="D463" s="438">
        <f>'[2]III_SAV-Details_NB'!C469</f>
        <v>0</v>
      </c>
      <c r="E463" s="359">
        <f>'[2]III_SAV-Details_NB'!D469</f>
        <v>0</v>
      </c>
      <c r="F463" s="490"/>
      <c r="G463" s="281">
        <f>'[2]III_SAV-Details_NB'!X469</f>
        <v>0</v>
      </c>
      <c r="H463" s="281">
        <f t="shared" si="191"/>
        <v>0</v>
      </c>
      <c r="I463" s="281">
        <f>IF(con_EOGJahr=2025,'[2]III_SAV-Details_NB'!AA469,IF(con_EOGJahr=2026,'[2]III_SAV-Details_NB'!AB469,'[2]III_SAV-Details_NB'!AC469))</f>
        <v>0</v>
      </c>
      <c r="J463" s="282"/>
      <c r="K463" s="282"/>
      <c r="L463" s="282"/>
      <c r="M463" s="282"/>
      <c r="N463" s="282"/>
      <c r="O463" s="282"/>
      <c r="P463" s="52">
        <f t="shared" si="192"/>
        <v>0</v>
      </c>
      <c r="Q463" s="60"/>
      <c r="R463" s="53">
        <f t="shared" si="183"/>
        <v>0</v>
      </c>
      <c r="S463" s="59"/>
      <c r="T463" s="61"/>
      <c r="U463" s="342" t="str">
        <f t="shared" si="187"/>
        <v>k.A.</v>
      </c>
      <c r="V463" s="343" t="str">
        <f t="shared" si="184"/>
        <v>k.A.</v>
      </c>
      <c r="W463" s="343" t="str">
        <f>IFERROR(IF(OR($D463="",$E463=0,con_Ende=0),"k.A.",IF(VLOOKUP($D463,rng_ND,5,0)="Nein",VLOOKUP($D463,rng_ND,2,FALSE),MIN(VLOOKUP($D463,rng_ND,2,FALSE),A_Stammdaten!$B$19-D_SAV!$E463+1))),"k.A.")</f>
        <v>k.A.</v>
      </c>
      <c r="X463" s="343" t="str">
        <f t="shared" si="185"/>
        <v>k.A.</v>
      </c>
      <c r="Y463" s="62"/>
      <c r="Z463" s="48">
        <f t="shared" si="186"/>
        <v>0</v>
      </c>
      <c r="AA463" s="457"/>
      <c r="AB463" s="55">
        <f t="shared" si="193"/>
        <v>0</v>
      </c>
      <c r="AC463" s="55">
        <f>IF(A_Stammdaten!$B$25="ja",D_SAV!AA463,D_SAV!AB463)</f>
        <v>0</v>
      </c>
      <c r="AD463" s="478">
        <f>IF(AC463=0,0,IF(U463-(con_EOGJahr-D_SAV!E463)&lt;=0,AC463,AC463/V463))</f>
        <v>0</v>
      </c>
      <c r="AE463" s="478">
        <f>IFERROR(IF(AND(VLOOKUP(D463,rng_ND,5,FALSE)="Ja",D_SAV!T463="degressiv"),D_SAV!AC463*Y463/100,0),0)</f>
        <v>0</v>
      </c>
      <c r="AF463" s="55">
        <f>IFERROR(IF(VLOOKUP(D463,rng_ND,5,FALSE)="Ja",MAX(D_SAV!AD463:AE463),D_SAV!AD463),0)</f>
        <v>0</v>
      </c>
      <c r="AG463" s="55">
        <f t="shared" si="194"/>
        <v>0</v>
      </c>
      <c r="AH463" s="55">
        <f t="shared" si="195"/>
        <v>0</v>
      </c>
      <c r="AI463" s="55">
        <f t="shared" si="196"/>
        <v>0</v>
      </c>
      <c r="AJ463" s="55">
        <f t="shared" si="197"/>
        <v>0</v>
      </c>
      <c r="AK463" s="55">
        <f t="shared" si="188"/>
        <v>0</v>
      </c>
      <c r="AL463" s="55">
        <f t="shared" si="189"/>
        <v>0</v>
      </c>
      <c r="AM463" s="55">
        <f t="shared" si="190"/>
        <v>0</v>
      </c>
    </row>
    <row r="464" spans="1:39" x14ac:dyDescent="0.25">
      <c r="A464" s="47">
        <v>460</v>
      </c>
      <c r="B464" s="358" t="str">
        <f>IF(AND(E464&lt;&gt;0,D464&lt;&gt;0,F464&lt;&gt;0),IF(C464&lt;&gt;0,CONCATENATE(C464,"-AGr",VLOOKUP(D464,Listen!$A$2:$G$45,7,FALSE),"-",E464,"-",F464,),CONCATENATE("AGr",VLOOKUP(D464,Listen!$A$2:$G$45,7,FALSE),"-",E464,"-",F464)),"keine vollständige ID")</f>
        <v>keine vollständige ID</v>
      </c>
      <c r="C464" s="438">
        <f>'[2]III_SAV-Details_NB'!B470</f>
        <v>0</v>
      </c>
      <c r="D464" s="438">
        <f>'[2]III_SAV-Details_NB'!C470</f>
        <v>0</v>
      </c>
      <c r="E464" s="359">
        <f>'[2]III_SAV-Details_NB'!D470</f>
        <v>0</v>
      </c>
      <c r="F464" s="490"/>
      <c r="G464" s="281">
        <f>'[2]III_SAV-Details_NB'!X470</f>
        <v>0</v>
      </c>
      <c r="H464" s="281">
        <f t="shared" si="191"/>
        <v>0</v>
      </c>
      <c r="I464" s="281">
        <f>IF(con_EOGJahr=2025,'[2]III_SAV-Details_NB'!AA470,IF(con_EOGJahr=2026,'[2]III_SAV-Details_NB'!AB470,'[2]III_SAV-Details_NB'!AC470))</f>
        <v>0</v>
      </c>
      <c r="J464" s="282"/>
      <c r="K464" s="282"/>
      <c r="L464" s="282"/>
      <c r="M464" s="282"/>
      <c r="N464" s="282"/>
      <c r="O464" s="282"/>
      <c r="P464" s="52">
        <f t="shared" si="192"/>
        <v>0</v>
      </c>
      <c r="Q464" s="60"/>
      <c r="R464" s="53">
        <f t="shared" si="183"/>
        <v>0</v>
      </c>
      <c r="S464" s="59"/>
      <c r="T464" s="61"/>
      <c r="U464" s="342" t="str">
        <f t="shared" si="187"/>
        <v>k.A.</v>
      </c>
      <c r="V464" s="343" t="str">
        <f t="shared" si="184"/>
        <v>k.A.</v>
      </c>
      <c r="W464" s="343" t="str">
        <f>IFERROR(IF(OR($D464="",$E464=0,con_Ende=0),"k.A.",IF(VLOOKUP($D464,rng_ND,5,0)="Nein",VLOOKUP($D464,rng_ND,2,FALSE),MIN(VLOOKUP($D464,rng_ND,2,FALSE),A_Stammdaten!$B$19-D_SAV!$E464+1))),"k.A.")</f>
        <v>k.A.</v>
      </c>
      <c r="X464" s="343" t="str">
        <f t="shared" si="185"/>
        <v>k.A.</v>
      </c>
      <c r="Y464" s="62"/>
      <c r="Z464" s="48">
        <f t="shared" si="186"/>
        <v>0</v>
      </c>
      <c r="AA464" s="457"/>
      <c r="AB464" s="55">
        <f t="shared" si="193"/>
        <v>0</v>
      </c>
      <c r="AC464" s="55">
        <f>IF(A_Stammdaten!$B$25="ja",D_SAV!AA464,D_SAV!AB464)</f>
        <v>0</v>
      </c>
      <c r="AD464" s="478">
        <f>IF(AC464=0,0,IF(U464-(con_EOGJahr-D_SAV!E464)&lt;=0,AC464,AC464/V464))</f>
        <v>0</v>
      </c>
      <c r="AE464" s="478">
        <f>IFERROR(IF(AND(VLOOKUP(D464,rng_ND,5,FALSE)="Ja",D_SAV!T464="degressiv"),D_SAV!AC464*Y464/100,0),0)</f>
        <v>0</v>
      </c>
      <c r="AF464" s="55">
        <f>IFERROR(IF(VLOOKUP(D464,rng_ND,5,FALSE)="Ja",MAX(D_SAV!AD464:AE464),D_SAV!AD464),0)</f>
        <v>0</v>
      </c>
      <c r="AG464" s="55">
        <f t="shared" si="194"/>
        <v>0</v>
      </c>
      <c r="AH464" s="55">
        <f t="shared" si="195"/>
        <v>0</v>
      </c>
      <c r="AI464" s="55">
        <f t="shared" si="196"/>
        <v>0</v>
      </c>
      <c r="AJ464" s="55">
        <f t="shared" si="197"/>
        <v>0</v>
      </c>
      <c r="AK464" s="55">
        <f t="shared" si="188"/>
        <v>0</v>
      </c>
      <c r="AL464" s="55">
        <f t="shared" si="189"/>
        <v>0</v>
      </c>
      <c r="AM464" s="55">
        <f t="shared" si="190"/>
        <v>0</v>
      </c>
    </row>
    <row r="465" spans="1:39" x14ac:dyDescent="0.25">
      <c r="A465" s="47">
        <v>461</v>
      </c>
      <c r="B465" s="358" t="str">
        <f>IF(AND(E465&lt;&gt;0,D465&lt;&gt;0,F465&lt;&gt;0),IF(C465&lt;&gt;0,CONCATENATE(C465,"-AGr",VLOOKUP(D465,Listen!$A$2:$G$45,7,FALSE),"-",E465,"-",F465,),CONCATENATE("AGr",VLOOKUP(D465,Listen!$A$2:$G$45,7,FALSE),"-",E465,"-",F465)),"keine vollständige ID")</f>
        <v>keine vollständige ID</v>
      </c>
      <c r="C465" s="438">
        <f>'[2]III_SAV-Details_NB'!B471</f>
        <v>0</v>
      </c>
      <c r="D465" s="438">
        <f>'[2]III_SAV-Details_NB'!C471</f>
        <v>0</v>
      </c>
      <c r="E465" s="359">
        <f>'[2]III_SAV-Details_NB'!D471</f>
        <v>0</v>
      </c>
      <c r="F465" s="490"/>
      <c r="G465" s="281">
        <f>'[2]III_SAV-Details_NB'!X471</f>
        <v>0</v>
      </c>
      <c r="H465" s="281">
        <f t="shared" si="191"/>
        <v>0</v>
      </c>
      <c r="I465" s="281">
        <f>IF(con_EOGJahr=2025,'[2]III_SAV-Details_NB'!AA471,IF(con_EOGJahr=2026,'[2]III_SAV-Details_NB'!AB471,'[2]III_SAV-Details_NB'!AC471))</f>
        <v>0</v>
      </c>
      <c r="J465" s="282"/>
      <c r="K465" s="282"/>
      <c r="L465" s="282"/>
      <c r="M465" s="282"/>
      <c r="N465" s="282"/>
      <c r="O465" s="282"/>
      <c r="P465" s="52">
        <f t="shared" si="192"/>
        <v>0</v>
      </c>
      <c r="Q465" s="60"/>
      <c r="R465" s="53">
        <f t="shared" si="183"/>
        <v>0</v>
      </c>
      <c r="S465" s="59"/>
      <c r="T465" s="61"/>
      <c r="U465" s="342" t="str">
        <f t="shared" si="187"/>
        <v>k.A.</v>
      </c>
      <c r="V465" s="343" t="str">
        <f t="shared" si="184"/>
        <v>k.A.</v>
      </c>
      <c r="W465" s="343" t="str">
        <f>IFERROR(IF(OR($D465="",$E465=0,con_Ende=0),"k.A.",IF(VLOOKUP($D465,rng_ND,5,0)="Nein",VLOOKUP($D465,rng_ND,2,FALSE),MIN(VLOOKUP($D465,rng_ND,2,FALSE),A_Stammdaten!$B$19-D_SAV!$E465+1))),"k.A.")</f>
        <v>k.A.</v>
      </c>
      <c r="X465" s="343" t="str">
        <f t="shared" si="185"/>
        <v>k.A.</v>
      </c>
      <c r="Y465" s="62"/>
      <c r="Z465" s="48">
        <f t="shared" si="186"/>
        <v>0</v>
      </c>
      <c r="AA465" s="457"/>
      <c r="AB465" s="55">
        <f t="shared" si="193"/>
        <v>0</v>
      </c>
      <c r="AC465" s="55">
        <f>IF(A_Stammdaten!$B$25="ja",D_SAV!AA465,D_SAV!AB465)</f>
        <v>0</v>
      </c>
      <c r="AD465" s="478">
        <f>IF(AC465=0,0,IF(U465-(con_EOGJahr-D_SAV!E465)&lt;=0,AC465,AC465/V465))</f>
        <v>0</v>
      </c>
      <c r="AE465" s="478">
        <f>IFERROR(IF(AND(VLOOKUP(D465,rng_ND,5,FALSE)="Ja",D_SAV!T465="degressiv"),D_SAV!AC465*Y465/100,0),0)</f>
        <v>0</v>
      </c>
      <c r="AF465" s="55">
        <f>IFERROR(IF(VLOOKUP(D465,rng_ND,5,FALSE)="Ja",MAX(D_SAV!AD465:AE465),D_SAV!AD465),0)</f>
        <v>0</v>
      </c>
      <c r="AG465" s="55">
        <f t="shared" si="194"/>
        <v>0</v>
      </c>
      <c r="AH465" s="55">
        <f t="shared" si="195"/>
        <v>0</v>
      </c>
      <c r="AI465" s="55">
        <f t="shared" si="196"/>
        <v>0</v>
      </c>
      <c r="AJ465" s="55">
        <f t="shared" si="197"/>
        <v>0</v>
      </c>
      <c r="AK465" s="55">
        <f t="shared" si="188"/>
        <v>0</v>
      </c>
      <c r="AL465" s="55">
        <f t="shared" si="189"/>
        <v>0</v>
      </c>
      <c r="AM465" s="55">
        <f t="shared" si="190"/>
        <v>0</v>
      </c>
    </row>
    <row r="466" spans="1:39" x14ac:dyDescent="0.25">
      <c r="A466" s="47">
        <v>462</v>
      </c>
      <c r="B466" s="358" t="str">
        <f>IF(AND(E466&lt;&gt;0,D466&lt;&gt;0,F466&lt;&gt;0),IF(C466&lt;&gt;0,CONCATENATE(C466,"-AGr",VLOOKUP(D466,Listen!$A$2:$G$45,7,FALSE),"-",E466,"-",F466,),CONCATENATE("AGr",VLOOKUP(D466,Listen!$A$2:$G$45,7,FALSE),"-",E466,"-",F466)),"keine vollständige ID")</f>
        <v>keine vollständige ID</v>
      </c>
      <c r="C466" s="438">
        <f>'[2]III_SAV-Details_NB'!B472</f>
        <v>0</v>
      </c>
      <c r="D466" s="438">
        <f>'[2]III_SAV-Details_NB'!C472</f>
        <v>0</v>
      </c>
      <c r="E466" s="359">
        <f>'[2]III_SAV-Details_NB'!D472</f>
        <v>0</v>
      </c>
      <c r="F466" s="490"/>
      <c r="G466" s="281">
        <f>'[2]III_SAV-Details_NB'!X472</f>
        <v>0</v>
      </c>
      <c r="H466" s="281">
        <f t="shared" si="191"/>
        <v>0</v>
      </c>
      <c r="I466" s="281">
        <f>IF(con_EOGJahr=2025,'[2]III_SAV-Details_NB'!AA472,IF(con_EOGJahr=2026,'[2]III_SAV-Details_NB'!AB472,'[2]III_SAV-Details_NB'!AC472))</f>
        <v>0</v>
      </c>
      <c r="J466" s="282"/>
      <c r="K466" s="282"/>
      <c r="L466" s="282"/>
      <c r="M466" s="282"/>
      <c r="N466" s="282"/>
      <c r="O466" s="282"/>
      <c r="P466" s="52">
        <f t="shared" si="192"/>
        <v>0</v>
      </c>
      <c r="Q466" s="60"/>
      <c r="R466" s="53">
        <f t="shared" ref="R466:R529" si="198">P466+Q466</f>
        <v>0</v>
      </c>
      <c r="S466" s="59"/>
      <c r="T466" s="61"/>
      <c r="U466" s="342" t="str">
        <f t="shared" si="187"/>
        <v>k.A.</v>
      </c>
      <c r="V466" s="343" t="str">
        <f t="shared" ref="V466:V529" si="199">IFERROR(IF(OR($D466="",$E466=0,con_Ende=0,$U466=0),"k.A.",MAX($E466-con_EOGJahr+$U466,0)),"k.A.")</f>
        <v>k.A.</v>
      </c>
      <c r="W466" s="343" t="str">
        <f>IFERROR(IF(OR($D466="",$E466=0,con_Ende=0),"k.A.",IF(VLOOKUP($D466,rng_ND,5,0)="Nein",VLOOKUP($D466,rng_ND,2,FALSE),MIN(VLOOKUP($D466,rng_ND,2,FALSE),A_Stammdaten!$B$19-D_SAV!$E466+1))),"k.A.")</f>
        <v>k.A.</v>
      </c>
      <c r="X466" s="343" t="str">
        <f t="shared" ref="X466:X529" si="200">IFERROR(IF(OR($D466="",$E466=0,con_Ende=0),"k.A.",VLOOKUP($D466,rng_ND,3,FALSE)),"k.A.")</f>
        <v>k.A.</v>
      </c>
      <c r="Y466" s="62"/>
      <c r="Z466" s="48">
        <f t="shared" ref="Z466:Z529" si="201">IF(AND($E466&lt;2006,$E466&lt;&gt;0),IFERROR(VLOOKUP($E466,rng_Index,VLOOKUP($D466,rng_ND,4,FALSE)+1,FALSE),1),)</f>
        <v>0</v>
      </c>
      <c r="AA466" s="457"/>
      <c r="AB466" s="55">
        <f t="shared" si="193"/>
        <v>0</v>
      </c>
      <c r="AC466" s="55">
        <f>IF(A_Stammdaten!$B$25="ja",D_SAV!AA466,D_SAV!AB466)</f>
        <v>0</v>
      </c>
      <c r="AD466" s="478">
        <f>IF(AC466=0,0,IF(U466-(con_EOGJahr-D_SAV!E466)&lt;=0,AC466,AC466/V466))</f>
        <v>0</v>
      </c>
      <c r="AE466" s="478">
        <f>IFERROR(IF(AND(VLOOKUP(D466,rng_ND,5,FALSE)="Ja",D_SAV!T466="degressiv"),D_SAV!AC466*Y466/100,0),0)</f>
        <v>0</v>
      </c>
      <c r="AF466" s="55">
        <f>IFERROR(IF(VLOOKUP(D466,rng_ND,5,FALSE)="Ja",MAX(D_SAV!AD466:AE466),D_SAV!AD466),0)</f>
        <v>0</v>
      </c>
      <c r="AG466" s="55">
        <f t="shared" si="194"/>
        <v>0</v>
      </c>
      <c r="AH466" s="55">
        <f t="shared" si="195"/>
        <v>0</v>
      </c>
      <c r="AI466" s="55">
        <f t="shared" si="196"/>
        <v>0</v>
      </c>
      <c r="AJ466" s="55">
        <f t="shared" si="197"/>
        <v>0</v>
      </c>
      <c r="AK466" s="55">
        <f t="shared" si="188"/>
        <v>0</v>
      </c>
      <c r="AL466" s="55">
        <f t="shared" si="189"/>
        <v>0</v>
      </c>
      <c r="AM466" s="55">
        <f t="shared" si="190"/>
        <v>0</v>
      </c>
    </row>
    <row r="467" spans="1:39" x14ac:dyDescent="0.25">
      <c r="A467" s="47">
        <v>463</v>
      </c>
      <c r="B467" s="358" t="str">
        <f>IF(AND(E467&lt;&gt;0,D467&lt;&gt;0,F467&lt;&gt;0),IF(C467&lt;&gt;0,CONCATENATE(C467,"-AGr",VLOOKUP(D467,Listen!$A$2:$G$45,7,FALSE),"-",E467,"-",F467,),CONCATENATE("AGr",VLOOKUP(D467,Listen!$A$2:$G$45,7,FALSE),"-",E467,"-",F467)),"keine vollständige ID")</f>
        <v>keine vollständige ID</v>
      </c>
      <c r="C467" s="438">
        <f>'[2]III_SAV-Details_NB'!B473</f>
        <v>0</v>
      </c>
      <c r="D467" s="438">
        <f>'[2]III_SAV-Details_NB'!C473</f>
        <v>0</v>
      </c>
      <c r="E467" s="359">
        <f>'[2]III_SAV-Details_NB'!D473</f>
        <v>0</v>
      </c>
      <c r="F467" s="490"/>
      <c r="G467" s="281">
        <f>'[2]III_SAV-Details_NB'!X473</f>
        <v>0</v>
      </c>
      <c r="H467" s="281">
        <f t="shared" si="191"/>
        <v>0</v>
      </c>
      <c r="I467" s="281">
        <f>IF(con_EOGJahr=2025,'[2]III_SAV-Details_NB'!AA473,IF(con_EOGJahr=2026,'[2]III_SAV-Details_NB'!AB473,'[2]III_SAV-Details_NB'!AC473))</f>
        <v>0</v>
      </c>
      <c r="J467" s="282"/>
      <c r="K467" s="282"/>
      <c r="L467" s="282"/>
      <c r="M467" s="282"/>
      <c r="N467" s="282"/>
      <c r="O467" s="282"/>
      <c r="P467" s="52">
        <f t="shared" si="192"/>
        <v>0</v>
      </c>
      <c r="Q467" s="60"/>
      <c r="R467" s="53">
        <f t="shared" si="198"/>
        <v>0</v>
      </c>
      <c r="S467" s="59"/>
      <c r="T467" s="61"/>
      <c r="U467" s="342" t="str">
        <f t="shared" ref="U467:U530" si="202">+W467</f>
        <v>k.A.</v>
      </c>
      <c r="V467" s="343" t="str">
        <f t="shared" si="199"/>
        <v>k.A.</v>
      </c>
      <c r="W467" s="343" t="str">
        <f>IFERROR(IF(OR($D467="",$E467=0,con_Ende=0),"k.A.",IF(VLOOKUP($D467,rng_ND,5,0)="Nein",VLOOKUP($D467,rng_ND,2,FALSE),MIN(VLOOKUP($D467,rng_ND,2,FALSE),A_Stammdaten!$B$19-D_SAV!$E467+1))),"k.A.")</f>
        <v>k.A.</v>
      </c>
      <c r="X467" s="343" t="str">
        <f t="shared" si="200"/>
        <v>k.A.</v>
      </c>
      <c r="Y467" s="62"/>
      <c r="Z467" s="48">
        <f t="shared" si="201"/>
        <v>0</v>
      </c>
      <c r="AA467" s="457"/>
      <c r="AB467" s="55">
        <f t="shared" si="193"/>
        <v>0</v>
      </c>
      <c r="AC467" s="55">
        <f>IF(A_Stammdaten!$B$25="ja",D_SAV!AA467,D_SAV!AB467)</f>
        <v>0</v>
      </c>
      <c r="AD467" s="478">
        <f>IF(AC467=0,0,IF(U467-(con_EOGJahr-D_SAV!E467)&lt;=0,AC467,AC467/V467))</f>
        <v>0</v>
      </c>
      <c r="AE467" s="478">
        <f>IFERROR(IF(AND(VLOOKUP(D467,rng_ND,5,FALSE)="Ja",D_SAV!T467="degressiv"),D_SAV!AC467*Y467/100,0),0)</f>
        <v>0</v>
      </c>
      <c r="AF467" s="55">
        <f>IFERROR(IF(VLOOKUP(D467,rng_ND,5,FALSE)="Ja",MAX(D_SAV!AD467:AE467),D_SAV!AD467),0)</f>
        <v>0</v>
      </c>
      <c r="AG467" s="55">
        <f t="shared" si="194"/>
        <v>0</v>
      </c>
      <c r="AH467" s="55">
        <f t="shared" si="195"/>
        <v>0</v>
      </c>
      <c r="AI467" s="55">
        <f t="shared" si="196"/>
        <v>0</v>
      </c>
      <c r="AJ467" s="55">
        <f t="shared" si="197"/>
        <v>0</v>
      </c>
      <c r="AK467" s="55">
        <f t="shared" si="188"/>
        <v>0</v>
      </c>
      <c r="AL467" s="55">
        <f t="shared" si="189"/>
        <v>0</v>
      </c>
      <c r="AM467" s="55">
        <f t="shared" si="190"/>
        <v>0</v>
      </c>
    </row>
    <row r="468" spans="1:39" x14ac:dyDescent="0.25">
      <c r="A468" s="47">
        <v>464</v>
      </c>
      <c r="B468" s="358" t="str">
        <f>IF(AND(E468&lt;&gt;0,D468&lt;&gt;0,F468&lt;&gt;0),IF(C468&lt;&gt;0,CONCATENATE(C468,"-AGr",VLOOKUP(D468,Listen!$A$2:$G$45,7,FALSE),"-",E468,"-",F468,),CONCATENATE("AGr",VLOOKUP(D468,Listen!$A$2:$G$45,7,FALSE),"-",E468,"-",F468)),"keine vollständige ID")</f>
        <v>keine vollständige ID</v>
      </c>
      <c r="C468" s="438">
        <f>'[2]III_SAV-Details_NB'!B474</f>
        <v>0</v>
      </c>
      <c r="D468" s="438">
        <f>'[2]III_SAV-Details_NB'!C474</f>
        <v>0</v>
      </c>
      <c r="E468" s="359">
        <f>'[2]III_SAV-Details_NB'!D474</f>
        <v>0</v>
      </c>
      <c r="F468" s="490"/>
      <c r="G468" s="281">
        <f>'[2]III_SAV-Details_NB'!X474</f>
        <v>0</v>
      </c>
      <c r="H468" s="281">
        <f t="shared" si="191"/>
        <v>0</v>
      </c>
      <c r="I468" s="281">
        <f>IF(con_EOGJahr=2025,'[2]III_SAV-Details_NB'!AA474,IF(con_EOGJahr=2026,'[2]III_SAV-Details_NB'!AB474,'[2]III_SAV-Details_NB'!AC474))</f>
        <v>0</v>
      </c>
      <c r="J468" s="282"/>
      <c r="K468" s="282"/>
      <c r="L468" s="282"/>
      <c r="M468" s="282"/>
      <c r="N468" s="282"/>
      <c r="O468" s="282"/>
      <c r="P468" s="52">
        <f t="shared" si="192"/>
        <v>0</v>
      </c>
      <c r="Q468" s="60"/>
      <c r="R468" s="53">
        <f t="shared" si="198"/>
        <v>0</v>
      </c>
      <c r="S468" s="59"/>
      <c r="T468" s="61"/>
      <c r="U468" s="342" t="str">
        <f t="shared" si="202"/>
        <v>k.A.</v>
      </c>
      <c r="V468" s="343" t="str">
        <f t="shared" si="199"/>
        <v>k.A.</v>
      </c>
      <c r="W468" s="343" t="str">
        <f>IFERROR(IF(OR($D468="",$E468=0,con_Ende=0),"k.A.",IF(VLOOKUP($D468,rng_ND,5,0)="Nein",VLOOKUP($D468,rng_ND,2,FALSE),MIN(VLOOKUP($D468,rng_ND,2,FALSE),A_Stammdaten!$B$19-D_SAV!$E468+1))),"k.A.")</f>
        <v>k.A.</v>
      </c>
      <c r="X468" s="343" t="str">
        <f t="shared" si="200"/>
        <v>k.A.</v>
      </c>
      <c r="Y468" s="62"/>
      <c r="Z468" s="48">
        <f t="shared" si="201"/>
        <v>0</v>
      </c>
      <c r="AA468" s="457"/>
      <c r="AB468" s="55">
        <f t="shared" si="193"/>
        <v>0</v>
      </c>
      <c r="AC468" s="55">
        <f>IF(A_Stammdaten!$B$25="ja",D_SAV!AA468,D_SAV!AB468)</f>
        <v>0</v>
      </c>
      <c r="AD468" s="478">
        <f>IF(AC468=0,0,IF(U468-(con_EOGJahr-D_SAV!E468)&lt;=0,AC468,AC468/V468))</f>
        <v>0</v>
      </c>
      <c r="AE468" s="478">
        <f>IFERROR(IF(AND(VLOOKUP(D468,rng_ND,5,FALSE)="Ja",D_SAV!T468="degressiv"),D_SAV!AC468*Y468/100,0),0)</f>
        <v>0</v>
      </c>
      <c r="AF468" s="55">
        <f>IFERROR(IF(VLOOKUP(D468,rng_ND,5,FALSE)="Ja",MAX(D_SAV!AD468:AE468),D_SAV!AD468),0)</f>
        <v>0</v>
      </c>
      <c r="AG468" s="55">
        <f t="shared" si="194"/>
        <v>0</v>
      </c>
      <c r="AH468" s="55">
        <f t="shared" si="195"/>
        <v>0</v>
      </c>
      <c r="AI468" s="55">
        <f t="shared" si="196"/>
        <v>0</v>
      </c>
      <c r="AJ468" s="55">
        <f t="shared" si="197"/>
        <v>0</v>
      </c>
      <c r="AK468" s="55">
        <f t="shared" si="188"/>
        <v>0</v>
      </c>
      <c r="AL468" s="55">
        <f t="shared" si="189"/>
        <v>0</v>
      </c>
      <c r="AM468" s="55">
        <f t="shared" si="190"/>
        <v>0</v>
      </c>
    </row>
    <row r="469" spans="1:39" x14ac:dyDescent="0.25">
      <c r="A469" s="47">
        <v>465</v>
      </c>
      <c r="B469" s="358" t="str">
        <f>IF(AND(E469&lt;&gt;0,D469&lt;&gt;0,F469&lt;&gt;0),IF(C469&lt;&gt;0,CONCATENATE(C469,"-AGr",VLOOKUP(D469,Listen!$A$2:$G$45,7,FALSE),"-",E469,"-",F469,),CONCATENATE("AGr",VLOOKUP(D469,Listen!$A$2:$G$45,7,FALSE),"-",E469,"-",F469)),"keine vollständige ID")</f>
        <v>keine vollständige ID</v>
      </c>
      <c r="C469" s="438">
        <f>'[2]III_SAV-Details_NB'!B475</f>
        <v>0</v>
      </c>
      <c r="D469" s="438">
        <f>'[2]III_SAV-Details_NB'!C475</f>
        <v>0</v>
      </c>
      <c r="E469" s="359">
        <f>'[2]III_SAV-Details_NB'!D475</f>
        <v>0</v>
      </c>
      <c r="F469" s="490"/>
      <c r="G469" s="281">
        <f>'[2]III_SAV-Details_NB'!X475</f>
        <v>0</v>
      </c>
      <c r="H469" s="281">
        <f t="shared" si="191"/>
        <v>0</v>
      </c>
      <c r="I469" s="281">
        <f>IF(con_EOGJahr=2025,'[2]III_SAV-Details_NB'!AA475,IF(con_EOGJahr=2026,'[2]III_SAV-Details_NB'!AB475,'[2]III_SAV-Details_NB'!AC475))</f>
        <v>0</v>
      </c>
      <c r="J469" s="282"/>
      <c r="K469" s="282"/>
      <c r="L469" s="282"/>
      <c r="M469" s="282"/>
      <c r="N469" s="282"/>
      <c r="O469" s="282"/>
      <c r="P469" s="52">
        <f t="shared" si="192"/>
        <v>0</v>
      </c>
      <c r="Q469" s="60"/>
      <c r="R469" s="53">
        <f t="shared" si="198"/>
        <v>0</v>
      </c>
      <c r="S469" s="59"/>
      <c r="T469" s="61"/>
      <c r="U469" s="342" t="str">
        <f t="shared" si="202"/>
        <v>k.A.</v>
      </c>
      <c r="V469" s="343" t="str">
        <f t="shared" si="199"/>
        <v>k.A.</v>
      </c>
      <c r="W469" s="343" t="str">
        <f>IFERROR(IF(OR($D469="",$E469=0,con_Ende=0),"k.A.",IF(VLOOKUP($D469,rng_ND,5,0)="Nein",VLOOKUP($D469,rng_ND,2,FALSE),MIN(VLOOKUP($D469,rng_ND,2,FALSE),A_Stammdaten!$B$19-D_SAV!$E469+1))),"k.A.")</f>
        <v>k.A.</v>
      </c>
      <c r="X469" s="343" t="str">
        <f t="shared" si="200"/>
        <v>k.A.</v>
      </c>
      <c r="Y469" s="62"/>
      <c r="Z469" s="48">
        <f t="shared" si="201"/>
        <v>0</v>
      </c>
      <c r="AA469" s="457"/>
      <c r="AB469" s="55">
        <f t="shared" si="193"/>
        <v>0</v>
      </c>
      <c r="AC469" s="55">
        <f>IF(A_Stammdaten!$B$25="ja",D_SAV!AA469,D_SAV!AB469)</f>
        <v>0</v>
      </c>
      <c r="AD469" s="478">
        <f>IF(AC469=0,0,IF(U469-(con_EOGJahr-D_SAV!E469)&lt;=0,AC469,AC469/V469))</f>
        <v>0</v>
      </c>
      <c r="AE469" s="478">
        <f>IFERROR(IF(AND(VLOOKUP(D469,rng_ND,5,FALSE)="Ja",D_SAV!T469="degressiv"),D_SAV!AC469*Y469/100,0),0)</f>
        <v>0</v>
      </c>
      <c r="AF469" s="55">
        <f>IFERROR(IF(VLOOKUP(D469,rng_ND,5,FALSE)="Ja",MAX(D_SAV!AD469:AE469),D_SAV!AD469),0)</f>
        <v>0</v>
      </c>
      <c r="AG469" s="55">
        <f t="shared" si="194"/>
        <v>0</v>
      </c>
      <c r="AH469" s="55">
        <f t="shared" si="195"/>
        <v>0</v>
      </c>
      <c r="AI469" s="55">
        <f t="shared" si="196"/>
        <v>0</v>
      </c>
      <c r="AJ469" s="55">
        <f t="shared" si="197"/>
        <v>0</v>
      </c>
      <c r="AK469" s="55">
        <f t="shared" si="188"/>
        <v>0</v>
      </c>
      <c r="AL469" s="55">
        <f t="shared" si="189"/>
        <v>0</v>
      </c>
      <c r="AM469" s="55">
        <f t="shared" si="190"/>
        <v>0</v>
      </c>
    </row>
    <row r="470" spans="1:39" x14ac:dyDescent="0.25">
      <c r="A470" s="47">
        <v>466</v>
      </c>
      <c r="B470" s="358" t="str">
        <f>IF(AND(E470&lt;&gt;0,D470&lt;&gt;0,F470&lt;&gt;0),IF(C470&lt;&gt;0,CONCATENATE(C470,"-AGr",VLOOKUP(D470,Listen!$A$2:$G$45,7,FALSE),"-",E470,"-",F470,),CONCATENATE("AGr",VLOOKUP(D470,Listen!$A$2:$G$45,7,FALSE),"-",E470,"-",F470)),"keine vollständige ID")</f>
        <v>keine vollständige ID</v>
      </c>
      <c r="C470" s="438">
        <f>'[2]III_SAV-Details_NB'!B476</f>
        <v>0</v>
      </c>
      <c r="D470" s="438">
        <f>'[2]III_SAV-Details_NB'!C476</f>
        <v>0</v>
      </c>
      <c r="E470" s="359">
        <f>'[2]III_SAV-Details_NB'!D476</f>
        <v>0</v>
      </c>
      <c r="F470" s="490"/>
      <c r="G470" s="281">
        <f>'[2]III_SAV-Details_NB'!X476</f>
        <v>0</v>
      </c>
      <c r="H470" s="281">
        <f t="shared" si="191"/>
        <v>0</v>
      </c>
      <c r="I470" s="281">
        <f>IF(con_EOGJahr=2025,'[2]III_SAV-Details_NB'!AA476,IF(con_EOGJahr=2026,'[2]III_SAV-Details_NB'!AB476,'[2]III_SAV-Details_NB'!AC476))</f>
        <v>0</v>
      </c>
      <c r="J470" s="282"/>
      <c r="K470" s="282"/>
      <c r="L470" s="282"/>
      <c r="M470" s="282"/>
      <c r="N470" s="282"/>
      <c r="O470" s="282"/>
      <c r="P470" s="52">
        <f t="shared" si="192"/>
        <v>0</v>
      </c>
      <c r="Q470" s="60"/>
      <c r="R470" s="53">
        <f t="shared" si="198"/>
        <v>0</v>
      </c>
      <c r="S470" s="59"/>
      <c r="T470" s="61"/>
      <c r="U470" s="342" t="str">
        <f t="shared" si="202"/>
        <v>k.A.</v>
      </c>
      <c r="V470" s="343" t="str">
        <f t="shared" si="199"/>
        <v>k.A.</v>
      </c>
      <c r="W470" s="343" t="str">
        <f>IFERROR(IF(OR($D470="",$E470=0,con_Ende=0),"k.A.",IF(VLOOKUP($D470,rng_ND,5,0)="Nein",VLOOKUP($D470,rng_ND,2,FALSE),MIN(VLOOKUP($D470,rng_ND,2,FALSE),A_Stammdaten!$B$19-D_SAV!$E470+1))),"k.A.")</f>
        <v>k.A.</v>
      </c>
      <c r="X470" s="343" t="str">
        <f t="shared" si="200"/>
        <v>k.A.</v>
      </c>
      <c r="Y470" s="62"/>
      <c r="Z470" s="48">
        <f t="shared" si="201"/>
        <v>0</v>
      </c>
      <c r="AA470" s="457"/>
      <c r="AB470" s="55">
        <f t="shared" si="193"/>
        <v>0</v>
      </c>
      <c r="AC470" s="55">
        <f>IF(A_Stammdaten!$B$25="ja",D_SAV!AA470,D_SAV!AB470)</f>
        <v>0</v>
      </c>
      <c r="AD470" s="478">
        <f>IF(AC470=0,0,IF(U470-(con_EOGJahr-D_SAV!E470)&lt;=0,AC470,AC470/V470))</f>
        <v>0</v>
      </c>
      <c r="AE470" s="478">
        <f>IFERROR(IF(AND(VLOOKUP(D470,rng_ND,5,FALSE)="Ja",D_SAV!T470="degressiv"),D_SAV!AC470*Y470/100,0),0)</f>
        <v>0</v>
      </c>
      <c r="AF470" s="55">
        <f>IFERROR(IF(VLOOKUP(D470,rng_ND,5,FALSE)="Ja",MAX(D_SAV!AD470:AE470),D_SAV!AD470),0)</f>
        <v>0</v>
      </c>
      <c r="AG470" s="55">
        <f t="shared" si="194"/>
        <v>0</v>
      </c>
      <c r="AH470" s="55">
        <f t="shared" si="195"/>
        <v>0</v>
      </c>
      <c r="AI470" s="55">
        <f t="shared" si="196"/>
        <v>0</v>
      </c>
      <c r="AJ470" s="55">
        <f t="shared" si="197"/>
        <v>0</v>
      </c>
      <c r="AK470" s="55">
        <f t="shared" si="188"/>
        <v>0</v>
      </c>
      <c r="AL470" s="55">
        <f t="shared" si="189"/>
        <v>0</v>
      </c>
      <c r="AM470" s="55">
        <f t="shared" si="190"/>
        <v>0</v>
      </c>
    </row>
    <row r="471" spans="1:39" x14ac:dyDescent="0.25">
      <c r="A471" s="47">
        <v>467</v>
      </c>
      <c r="B471" s="358" t="str">
        <f>IF(AND(E471&lt;&gt;0,D471&lt;&gt;0,F471&lt;&gt;0),IF(C471&lt;&gt;0,CONCATENATE(C471,"-AGr",VLOOKUP(D471,Listen!$A$2:$G$45,7,FALSE),"-",E471,"-",F471,),CONCATENATE("AGr",VLOOKUP(D471,Listen!$A$2:$G$45,7,FALSE),"-",E471,"-",F471)),"keine vollständige ID")</f>
        <v>keine vollständige ID</v>
      </c>
      <c r="C471" s="438">
        <f>'[2]III_SAV-Details_NB'!B477</f>
        <v>0</v>
      </c>
      <c r="D471" s="438">
        <f>'[2]III_SAV-Details_NB'!C477</f>
        <v>0</v>
      </c>
      <c r="E471" s="359">
        <f>'[2]III_SAV-Details_NB'!D477</f>
        <v>0</v>
      </c>
      <c r="F471" s="490"/>
      <c r="G471" s="281">
        <f>'[2]III_SAV-Details_NB'!X477</f>
        <v>0</v>
      </c>
      <c r="H471" s="281">
        <f t="shared" si="191"/>
        <v>0</v>
      </c>
      <c r="I471" s="281">
        <f>IF(con_EOGJahr=2025,'[2]III_SAV-Details_NB'!AA477,IF(con_EOGJahr=2026,'[2]III_SAV-Details_NB'!AB477,'[2]III_SAV-Details_NB'!AC477))</f>
        <v>0</v>
      </c>
      <c r="J471" s="282"/>
      <c r="K471" s="282"/>
      <c r="L471" s="282"/>
      <c r="M471" s="282"/>
      <c r="N471" s="282"/>
      <c r="O471" s="282"/>
      <c r="P471" s="52">
        <f t="shared" si="192"/>
        <v>0</v>
      </c>
      <c r="Q471" s="60"/>
      <c r="R471" s="53">
        <f t="shared" si="198"/>
        <v>0</v>
      </c>
      <c r="S471" s="59"/>
      <c r="T471" s="61"/>
      <c r="U471" s="342" t="str">
        <f t="shared" si="202"/>
        <v>k.A.</v>
      </c>
      <c r="V471" s="343" t="str">
        <f t="shared" si="199"/>
        <v>k.A.</v>
      </c>
      <c r="W471" s="343" t="str">
        <f>IFERROR(IF(OR($D471="",$E471=0,con_Ende=0),"k.A.",IF(VLOOKUP($D471,rng_ND,5,0)="Nein",VLOOKUP($D471,rng_ND,2,FALSE),MIN(VLOOKUP($D471,rng_ND,2,FALSE),A_Stammdaten!$B$19-D_SAV!$E471+1))),"k.A.")</f>
        <v>k.A.</v>
      </c>
      <c r="X471" s="343" t="str">
        <f t="shared" si="200"/>
        <v>k.A.</v>
      </c>
      <c r="Y471" s="62"/>
      <c r="Z471" s="48">
        <f t="shared" si="201"/>
        <v>0</v>
      </c>
      <c r="AA471" s="457"/>
      <c r="AB471" s="55">
        <f t="shared" si="193"/>
        <v>0</v>
      </c>
      <c r="AC471" s="55">
        <f>IF(A_Stammdaten!$B$25="ja",D_SAV!AA471,D_SAV!AB471)</f>
        <v>0</v>
      </c>
      <c r="AD471" s="478">
        <f>IF(AC471=0,0,IF(U471-(con_EOGJahr-D_SAV!E471)&lt;=0,AC471,AC471/V471))</f>
        <v>0</v>
      </c>
      <c r="AE471" s="478">
        <f>IFERROR(IF(AND(VLOOKUP(D471,rng_ND,5,FALSE)="Ja",D_SAV!T471="degressiv"),D_SAV!AC471*Y471/100,0),0)</f>
        <v>0</v>
      </c>
      <c r="AF471" s="55">
        <f>IFERROR(IF(VLOOKUP(D471,rng_ND,5,FALSE)="Ja",MAX(D_SAV!AD471:AE471),D_SAV!AD471),0)</f>
        <v>0</v>
      </c>
      <c r="AG471" s="55">
        <f t="shared" si="194"/>
        <v>0</v>
      </c>
      <c r="AH471" s="55">
        <f t="shared" si="195"/>
        <v>0</v>
      </c>
      <c r="AI471" s="55">
        <f t="shared" si="196"/>
        <v>0</v>
      </c>
      <c r="AJ471" s="55">
        <f t="shared" si="197"/>
        <v>0</v>
      </c>
      <c r="AK471" s="55">
        <f t="shared" si="188"/>
        <v>0</v>
      </c>
      <c r="AL471" s="55">
        <f t="shared" si="189"/>
        <v>0</v>
      </c>
      <c r="AM471" s="55">
        <f t="shared" si="190"/>
        <v>0</v>
      </c>
    </row>
    <row r="472" spans="1:39" x14ac:dyDescent="0.25">
      <c r="A472" s="47">
        <v>468</v>
      </c>
      <c r="B472" s="358" t="str">
        <f>IF(AND(E472&lt;&gt;0,D472&lt;&gt;0,F472&lt;&gt;0),IF(C472&lt;&gt;0,CONCATENATE(C472,"-AGr",VLOOKUP(D472,Listen!$A$2:$G$45,7,FALSE),"-",E472,"-",F472,),CONCATENATE("AGr",VLOOKUP(D472,Listen!$A$2:$G$45,7,FALSE),"-",E472,"-",F472)),"keine vollständige ID")</f>
        <v>keine vollständige ID</v>
      </c>
      <c r="C472" s="438">
        <f>'[2]III_SAV-Details_NB'!B478</f>
        <v>0</v>
      </c>
      <c r="D472" s="438">
        <f>'[2]III_SAV-Details_NB'!C478</f>
        <v>0</v>
      </c>
      <c r="E472" s="359">
        <f>'[2]III_SAV-Details_NB'!D478</f>
        <v>0</v>
      </c>
      <c r="F472" s="490"/>
      <c r="G472" s="281">
        <f>'[2]III_SAV-Details_NB'!X478</f>
        <v>0</v>
      </c>
      <c r="H472" s="281">
        <f t="shared" si="191"/>
        <v>0</v>
      </c>
      <c r="I472" s="281">
        <f>IF(con_EOGJahr=2025,'[2]III_SAV-Details_NB'!AA478,IF(con_EOGJahr=2026,'[2]III_SAV-Details_NB'!AB478,'[2]III_SAV-Details_NB'!AC478))</f>
        <v>0</v>
      </c>
      <c r="J472" s="282"/>
      <c r="K472" s="282"/>
      <c r="L472" s="282"/>
      <c r="M472" s="282"/>
      <c r="N472" s="282"/>
      <c r="O472" s="282"/>
      <c r="P472" s="52">
        <f t="shared" si="192"/>
        <v>0</v>
      </c>
      <c r="Q472" s="60"/>
      <c r="R472" s="53">
        <f t="shared" si="198"/>
        <v>0</v>
      </c>
      <c r="S472" s="59"/>
      <c r="T472" s="61"/>
      <c r="U472" s="342" t="str">
        <f t="shared" si="202"/>
        <v>k.A.</v>
      </c>
      <c r="V472" s="343" t="str">
        <f t="shared" si="199"/>
        <v>k.A.</v>
      </c>
      <c r="W472" s="343" t="str">
        <f>IFERROR(IF(OR($D472="",$E472=0,con_Ende=0),"k.A.",IF(VLOOKUP($D472,rng_ND,5,0)="Nein",VLOOKUP($D472,rng_ND,2,FALSE),MIN(VLOOKUP($D472,rng_ND,2,FALSE),A_Stammdaten!$B$19-D_SAV!$E472+1))),"k.A.")</f>
        <v>k.A.</v>
      </c>
      <c r="X472" s="343" t="str">
        <f t="shared" si="200"/>
        <v>k.A.</v>
      </c>
      <c r="Y472" s="62"/>
      <c r="Z472" s="48">
        <f t="shared" si="201"/>
        <v>0</v>
      </c>
      <c r="AA472" s="457"/>
      <c r="AB472" s="55">
        <f t="shared" si="193"/>
        <v>0</v>
      </c>
      <c r="AC472" s="55">
        <f>IF(A_Stammdaten!$B$25="ja",D_SAV!AA472,D_SAV!AB472)</f>
        <v>0</v>
      </c>
      <c r="AD472" s="478">
        <f>IF(AC472=0,0,IF(U472-(con_EOGJahr-D_SAV!E472)&lt;=0,AC472,AC472/V472))</f>
        <v>0</v>
      </c>
      <c r="AE472" s="478">
        <f>IFERROR(IF(AND(VLOOKUP(D472,rng_ND,5,FALSE)="Ja",D_SAV!T472="degressiv"),D_SAV!AC472*Y472/100,0),0)</f>
        <v>0</v>
      </c>
      <c r="AF472" s="55">
        <f>IFERROR(IF(VLOOKUP(D472,rng_ND,5,FALSE)="Ja",MAX(D_SAV!AD472:AE472),D_SAV!AD472),0)</f>
        <v>0</v>
      </c>
      <c r="AG472" s="55">
        <f t="shared" si="194"/>
        <v>0</v>
      </c>
      <c r="AH472" s="55">
        <f t="shared" si="195"/>
        <v>0</v>
      </c>
      <c r="AI472" s="55">
        <f t="shared" si="196"/>
        <v>0</v>
      </c>
      <c r="AJ472" s="55">
        <f t="shared" si="197"/>
        <v>0</v>
      </c>
      <c r="AK472" s="55">
        <f t="shared" si="188"/>
        <v>0</v>
      </c>
      <c r="AL472" s="55">
        <f t="shared" si="189"/>
        <v>0</v>
      </c>
      <c r="AM472" s="55">
        <f t="shared" si="190"/>
        <v>0</v>
      </c>
    </row>
    <row r="473" spans="1:39" x14ac:dyDescent="0.25">
      <c r="A473" s="47">
        <v>469</v>
      </c>
      <c r="B473" s="358" t="str">
        <f>IF(AND(E473&lt;&gt;0,D473&lt;&gt;0,F473&lt;&gt;0),IF(C473&lt;&gt;0,CONCATENATE(C473,"-AGr",VLOOKUP(D473,Listen!$A$2:$G$45,7,FALSE),"-",E473,"-",F473,),CONCATENATE("AGr",VLOOKUP(D473,Listen!$A$2:$G$45,7,FALSE),"-",E473,"-",F473)),"keine vollständige ID")</f>
        <v>keine vollständige ID</v>
      </c>
      <c r="C473" s="438">
        <f>'[2]III_SAV-Details_NB'!B479</f>
        <v>0</v>
      </c>
      <c r="D473" s="438">
        <f>'[2]III_SAV-Details_NB'!C479</f>
        <v>0</v>
      </c>
      <c r="E473" s="359">
        <f>'[2]III_SAV-Details_NB'!D479</f>
        <v>0</v>
      </c>
      <c r="F473" s="490"/>
      <c r="G473" s="281">
        <f>'[2]III_SAV-Details_NB'!X479</f>
        <v>0</v>
      </c>
      <c r="H473" s="281">
        <f t="shared" si="191"/>
        <v>0</v>
      </c>
      <c r="I473" s="281">
        <f>IF(con_EOGJahr=2025,'[2]III_SAV-Details_NB'!AA479,IF(con_EOGJahr=2026,'[2]III_SAV-Details_NB'!AB479,'[2]III_SAV-Details_NB'!AC479))</f>
        <v>0</v>
      </c>
      <c r="J473" s="282"/>
      <c r="K473" s="282"/>
      <c r="L473" s="282"/>
      <c r="M473" s="282"/>
      <c r="N473" s="282"/>
      <c r="O473" s="282"/>
      <c r="P473" s="52">
        <f t="shared" si="192"/>
        <v>0</v>
      </c>
      <c r="Q473" s="60"/>
      <c r="R473" s="53">
        <f t="shared" si="198"/>
        <v>0</v>
      </c>
      <c r="S473" s="59"/>
      <c r="T473" s="61"/>
      <c r="U473" s="342" t="str">
        <f t="shared" si="202"/>
        <v>k.A.</v>
      </c>
      <c r="V473" s="343" t="str">
        <f t="shared" si="199"/>
        <v>k.A.</v>
      </c>
      <c r="W473" s="343" t="str">
        <f>IFERROR(IF(OR($D473="",$E473=0,con_Ende=0),"k.A.",IF(VLOOKUP($D473,rng_ND,5,0)="Nein",VLOOKUP($D473,rng_ND,2,FALSE),MIN(VLOOKUP($D473,rng_ND,2,FALSE),A_Stammdaten!$B$19-D_SAV!$E473+1))),"k.A.")</f>
        <v>k.A.</v>
      </c>
      <c r="X473" s="343" t="str">
        <f t="shared" si="200"/>
        <v>k.A.</v>
      </c>
      <c r="Y473" s="62"/>
      <c r="Z473" s="48">
        <f t="shared" si="201"/>
        <v>0</v>
      </c>
      <c r="AA473" s="457"/>
      <c r="AB473" s="55">
        <f t="shared" si="193"/>
        <v>0</v>
      </c>
      <c r="AC473" s="55">
        <f>IF(A_Stammdaten!$B$25="ja",D_SAV!AA473,D_SAV!AB473)</f>
        <v>0</v>
      </c>
      <c r="AD473" s="478">
        <f>IF(AC473=0,0,IF(U473-(con_EOGJahr-D_SAV!E473)&lt;=0,AC473,AC473/V473))</f>
        <v>0</v>
      </c>
      <c r="AE473" s="478">
        <f>IFERROR(IF(AND(VLOOKUP(D473,rng_ND,5,FALSE)="Ja",D_SAV!T473="degressiv"),D_SAV!AC473*Y473/100,0),0)</f>
        <v>0</v>
      </c>
      <c r="AF473" s="55">
        <f>IFERROR(IF(VLOOKUP(D473,rng_ND,5,FALSE)="Ja",MAX(D_SAV!AD473:AE473),D_SAV!AD473),0)</f>
        <v>0</v>
      </c>
      <c r="AG473" s="55">
        <f t="shared" si="194"/>
        <v>0</v>
      </c>
      <c r="AH473" s="55">
        <f t="shared" si="195"/>
        <v>0</v>
      </c>
      <c r="AI473" s="55">
        <f t="shared" si="196"/>
        <v>0</v>
      </c>
      <c r="AJ473" s="55">
        <f t="shared" si="197"/>
        <v>0</v>
      </c>
      <c r="AK473" s="55">
        <f t="shared" si="188"/>
        <v>0</v>
      </c>
      <c r="AL473" s="55">
        <f t="shared" si="189"/>
        <v>0</v>
      </c>
      <c r="AM473" s="55">
        <f t="shared" si="190"/>
        <v>0</v>
      </c>
    </row>
    <row r="474" spans="1:39" x14ac:dyDescent="0.25">
      <c r="A474" s="47">
        <v>470</v>
      </c>
      <c r="B474" s="358" t="str">
        <f>IF(AND(E474&lt;&gt;0,D474&lt;&gt;0,F474&lt;&gt;0),IF(C474&lt;&gt;0,CONCATENATE(C474,"-AGr",VLOOKUP(D474,Listen!$A$2:$G$45,7,FALSE),"-",E474,"-",F474,),CONCATENATE("AGr",VLOOKUP(D474,Listen!$A$2:$G$45,7,FALSE),"-",E474,"-",F474)),"keine vollständige ID")</f>
        <v>keine vollständige ID</v>
      </c>
      <c r="C474" s="438">
        <f>'[2]III_SAV-Details_NB'!B480</f>
        <v>0</v>
      </c>
      <c r="D474" s="438">
        <f>'[2]III_SAV-Details_NB'!C480</f>
        <v>0</v>
      </c>
      <c r="E474" s="359">
        <f>'[2]III_SAV-Details_NB'!D480</f>
        <v>0</v>
      </c>
      <c r="F474" s="490"/>
      <c r="G474" s="281">
        <f>'[2]III_SAV-Details_NB'!X480</f>
        <v>0</v>
      </c>
      <c r="H474" s="281">
        <f t="shared" si="191"/>
        <v>0</v>
      </c>
      <c r="I474" s="281">
        <f>IF(con_EOGJahr=2025,'[2]III_SAV-Details_NB'!AA480,IF(con_EOGJahr=2026,'[2]III_SAV-Details_NB'!AB480,'[2]III_SAV-Details_NB'!AC480))</f>
        <v>0</v>
      </c>
      <c r="J474" s="282"/>
      <c r="K474" s="282"/>
      <c r="L474" s="282"/>
      <c r="M474" s="282"/>
      <c r="N474" s="282"/>
      <c r="O474" s="282"/>
      <c r="P474" s="52">
        <f t="shared" si="192"/>
        <v>0</v>
      </c>
      <c r="Q474" s="60"/>
      <c r="R474" s="53">
        <f t="shared" si="198"/>
        <v>0</v>
      </c>
      <c r="S474" s="59"/>
      <c r="T474" s="61"/>
      <c r="U474" s="342" t="str">
        <f t="shared" si="202"/>
        <v>k.A.</v>
      </c>
      <c r="V474" s="343" t="str">
        <f t="shared" si="199"/>
        <v>k.A.</v>
      </c>
      <c r="W474" s="343" t="str">
        <f>IFERROR(IF(OR($D474="",$E474=0,con_Ende=0),"k.A.",IF(VLOOKUP($D474,rng_ND,5,0)="Nein",VLOOKUP($D474,rng_ND,2,FALSE),MIN(VLOOKUP($D474,rng_ND,2,FALSE),A_Stammdaten!$B$19-D_SAV!$E474+1))),"k.A.")</f>
        <v>k.A.</v>
      </c>
      <c r="X474" s="343" t="str">
        <f t="shared" si="200"/>
        <v>k.A.</v>
      </c>
      <c r="Y474" s="62"/>
      <c r="Z474" s="48">
        <f t="shared" si="201"/>
        <v>0</v>
      </c>
      <c r="AA474" s="457"/>
      <c r="AB474" s="55">
        <f t="shared" si="193"/>
        <v>0</v>
      </c>
      <c r="AC474" s="55">
        <f>IF(A_Stammdaten!$B$25="ja",D_SAV!AA474,D_SAV!AB474)</f>
        <v>0</v>
      </c>
      <c r="AD474" s="478">
        <f>IF(AC474=0,0,IF(U474-(con_EOGJahr-D_SAV!E474)&lt;=0,AC474,AC474/V474))</f>
        <v>0</v>
      </c>
      <c r="AE474" s="478">
        <f>IFERROR(IF(AND(VLOOKUP(D474,rng_ND,5,FALSE)="Ja",D_SAV!T474="degressiv"),D_SAV!AC474*Y474/100,0),0)</f>
        <v>0</v>
      </c>
      <c r="AF474" s="55">
        <f>IFERROR(IF(VLOOKUP(D474,rng_ND,5,FALSE)="Ja",MAX(D_SAV!AD474:AE474),D_SAV!AD474),0)</f>
        <v>0</v>
      </c>
      <c r="AG474" s="55">
        <f t="shared" si="194"/>
        <v>0</v>
      </c>
      <c r="AH474" s="55">
        <f t="shared" si="195"/>
        <v>0</v>
      </c>
      <c r="AI474" s="55">
        <f t="shared" si="196"/>
        <v>0</v>
      </c>
      <c r="AJ474" s="55">
        <f t="shared" si="197"/>
        <v>0</v>
      </c>
      <c r="AK474" s="55">
        <f t="shared" si="188"/>
        <v>0</v>
      </c>
      <c r="AL474" s="55">
        <f t="shared" si="189"/>
        <v>0</v>
      </c>
      <c r="AM474" s="55">
        <f t="shared" si="190"/>
        <v>0</v>
      </c>
    </row>
    <row r="475" spans="1:39" x14ac:dyDescent="0.25">
      <c r="A475" s="47">
        <v>471</v>
      </c>
      <c r="B475" s="358" t="str">
        <f>IF(AND(E475&lt;&gt;0,D475&lt;&gt;0,F475&lt;&gt;0),IF(C475&lt;&gt;0,CONCATENATE(C475,"-AGr",VLOOKUP(D475,Listen!$A$2:$G$45,7,FALSE),"-",E475,"-",F475,),CONCATENATE("AGr",VLOOKUP(D475,Listen!$A$2:$G$45,7,FALSE),"-",E475,"-",F475)),"keine vollständige ID")</f>
        <v>keine vollständige ID</v>
      </c>
      <c r="C475" s="438">
        <f>'[2]III_SAV-Details_NB'!B481</f>
        <v>0</v>
      </c>
      <c r="D475" s="438">
        <f>'[2]III_SAV-Details_NB'!C481</f>
        <v>0</v>
      </c>
      <c r="E475" s="359">
        <f>'[2]III_SAV-Details_NB'!D481</f>
        <v>0</v>
      </c>
      <c r="F475" s="490"/>
      <c r="G475" s="281">
        <f>'[2]III_SAV-Details_NB'!X481</f>
        <v>0</v>
      </c>
      <c r="H475" s="281">
        <f t="shared" si="191"/>
        <v>0</v>
      </c>
      <c r="I475" s="281">
        <f>IF(con_EOGJahr=2025,'[2]III_SAV-Details_NB'!AA481,IF(con_EOGJahr=2026,'[2]III_SAV-Details_NB'!AB481,'[2]III_SAV-Details_NB'!AC481))</f>
        <v>0</v>
      </c>
      <c r="J475" s="282"/>
      <c r="K475" s="282"/>
      <c r="L475" s="282"/>
      <c r="M475" s="282"/>
      <c r="N475" s="282"/>
      <c r="O475" s="282"/>
      <c r="P475" s="52">
        <f t="shared" si="192"/>
        <v>0</v>
      </c>
      <c r="Q475" s="60"/>
      <c r="R475" s="53">
        <f t="shared" si="198"/>
        <v>0</v>
      </c>
      <c r="S475" s="59"/>
      <c r="T475" s="61"/>
      <c r="U475" s="342" t="str">
        <f t="shared" si="202"/>
        <v>k.A.</v>
      </c>
      <c r="V475" s="343" t="str">
        <f t="shared" si="199"/>
        <v>k.A.</v>
      </c>
      <c r="W475" s="343" t="str">
        <f>IFERROR(IF(OR($D475="",$E475=0,con_Ende=0),"k.A.",IF(VLOOKUP($D475,rng_ND,5,0)="Nein",VLOOKUP($D475,rng_ND,2,FALSE),MIN(VLOOKUP($D475,rng_ND,2,FALSE),A_Stammdaten!$B$19-D_SAV!$E475+1))),"k.A.")</f>
        <v>k.A.</v>
      </c>
      <c r="X475" s="343" t="str">
        <f t="shared" si="200"/>
        <v>k.A.</v>
      </c>
      <c r="Y475" s="62"/>
      <c r="Z475" s="48">
        <f t="shared" si="201"/>
        <v>0</v>
      </c>
      <c r="AA475" s="457"/>
      <c r="AB475" s="55">
        <f t="shared" si="193"/>
        <v>0</v>
      </c>
      <c r="AC475" s="55">
        <f>IF(A_Stammdaten!$B$25="ja",D_SAV!AA475,D_SAV!AB475)</f>
        <v>0</v>
      </c>
      <c r="AD475" s="478">
        <f>IF(AC475=0,0,IF(U475-(con_EOGJahr-D_SAV!E475)&lt;=0,AC475,AC475/V475))</f>
        <v>0</v>
      </c>
      <c r="AE475" s="478">
        <f>IFERROR(IF(AND(VLOOKUP(D475,rng_ND,5,FALSE)="Ja",D_SAV!T475="degressiv"),D_SAV!AC475*Y475/100,0),0)</f>
        <v>0</v>
      </c>
      <c r="AF475" s="55">
        <f>IFERROR(IF(VLOOKUP(D475,rng_ND,5,FALSE)="Ja",MAX(D_SAV!AD475:AE475),D_SAV!AD475),0)</f>
        <v>0</v>
      </c>
      <c r="AG475" s="55">
        <f t="shared" si="194"/>
        <v>0</v>
      </c>
      <c r="AH475" s="55">
        <f t="shared" si="195"/>
        <v>0</v>
      </c>
      <c r="AI475" s="55">
        <f t="shared" si="196"/>
        <v>0</v>
      </c>
      <c r="AJ475" s="55">
        <f t="shared" si="197"/>
        <v>0</v>
      </c>
      <c r="AK475" s="55">
        <f t="shared" si="188"/>
        <v>0</v>
      </c>
      <c r="AL475" s="55">
        <f t="shared" si="189"/>
        <v>0</v>
      </c>
      <c r="AM475" s="55">
        <f t="shared" si="190"/>
        <v>0</v>
      </c>
    </row>
    <row r="476" spans="1:39" x14ac:dyDescent="0.25">
      <c r="A476" s="47">
        <v>472</v>
      </c>
      <c r="B476" s="358" t="str">
        <f>IF(AND(E476&lt;&gt;0,D476&lt;&gt;0,F476&lt;&gt;0),IF(C476&lt;&gt;0,CONCATENATE(C476,"-AGr",VLOOKUP(D476,Listen!$A$2:$G$45,7,FALSE),"-",E476,"-",F476,),CONCATENATE("AGr",VLOOKUP(D476,Listen!$A$2:$G$45,7,FALSE),"-",E476,"-",F476)),"keine vollständige ID")</f>
        <v>keine vollständige ID</v>
      </c>
      <c r="C476" s="438">
        <f>'[2]III_SAV-Details_NB'!B482</f>
        <v>0</v>
      </c>
      <c r="D476" s="438">
        <f>'[2]III_SAV-Details_NB'!C482</f>
        <v>0</v>
      </c>
      <c r="E476" s="359">
        <f>'[2]III_SAV-Details_NB'!D482</f>
        <v>0</v>
      </c>
      <c r="F476" s="490"/>
      <c r="G476" s="281">
        <f>'[2]III_SAV-Details_NB'!X482</f>
        <v>0</v>
      </c>
      <c r="H476" s="281">
        <f t="shared" si="191"/>
        <v>0</v>
      </c>
      <c r="I476" s="281">
        <f>IF(con_EOGJahr=2025,'[2]III_SAV-Details_NB'!AA482,IF(con_EOGJahr=2026,'[2]III_SAV-Details_NB'!AB482,'[2]III_SAV-Details_NB'!AC482))</f>
        <v>0</v>
      </c>
      <c r="J476" s="282"/>
      <c r="K476" s="282"/>
      <c r="L476" s="282"/>
      <c r="M476" s="282"/>
      <c r="N476" s="282"/>
      <c r="O476" s="282"/>
      <c r="P476" s="52">
        <f t="shared" si="192"/>
        <v>0</v>
      </c>
      <c r="Q476" s="60"/>
      <c r="R476" s="53">
        <f t="shared" si="198"/>
        <v>0</v>
      </c>
      <c r="S476" s="59"/>
      <c r="T476" s="61"/>
      <c r="U476" s="342" t="str">
        <f t="shared" si="202"/>
        <v>k.A.</v>
      </c>
      <c r="V476" s="343" t="str">
        <f t="shared" si="199"/>
        <v>k.A.</v>
      </c>
      <c r="W476" s="343" t="str">
        <f>IFERROR(IF(OR($D476="",$E476=0,con_Ende=0),"k.A.",IF(VLOOKUP($D476,rng_ND,5,0)="Nein",VLOOKUP($D476,rng_ND,2,FALSE),MIN(VLOOKUP($D476,rng_ND,2,FALSE),A_Stammdaten!$B$19-D_SAV!$E476+1))),"k.A.")</f>
        <v>k.A.</v>
      </c>
      <c r="X476" s="343" t="str">
        <f t="shared" si="200"/>
        <v>k.A.</v>
      </c>
      <c r="Y476" s="62"/>
      <c r="Z476" s="48">
        <f t="shared" si="201"/>
        <v>0</v>
      </c>
      <c r="AA476" s="457"/>
      <c r="AB476" s="55">
        <f t="shared" si="193"/>
        <v>0</v>
      </c>
      <c r="AC476" s="55">
        <f>IF(A_Stammdaten!$B$25="ja",D_SAV!AA476,D_SAV!AB476)</f>
        <v>0</v>
      </c>
      <c r="AD476" s="478">
        <f>IF(AC476=0,0,IF(U476-(con_EOGJahr-D_SAV!E476)&lt;=0,AC476,AC476/V476))</f>
        <v>0</v>
      </c>
      <c r="AE476" s="478">
        <f>IFERROR(IF(AND(VLOOKUP(D476,rng_ND,5,FALSE)="Ja",D_SAV!T476="degressiv"),D_SAV!AC476*Y476/100,0),0)</f>
        <v>0</v>
      </c>
      <c r="AF476" s="55">
        <f>IFERROR(IF(VLOOKUP(D476,rng_ND,5,FALSE)="Ja",MAX(D_SAV!AD476:AE476),D_SAV!AD476),0)</f>
        <v>0</v>
      </c>
      <c r="AG476" s="55">
        <f t="shared" si="194"/>
        <v>0</v>
      </c>
      <c r="AH476" s="55">
        <f t="shared" si="195"/>
        <v>0</v>
      </c>
      <c r="AI476" s="55">
        <f t="shared" si="196"/>
        <v>0</v>
      </c>
      <c r="AJ476" s="55">
        <f t="shared" si="197"/>
        <v>0</v>
      </c>
      <c r="AK476" s="55">
        <f t="shared" si="188"/>
        <v>0</v>
      </c>
      <c r="AL476" s="55">
        <f t="shared" si="189"/>
        <v>0</v>
      </c>
      <c r="AM476" s="55">
        <f t="shared" si="190"/>
        <v>0</v>
      </c>
    </row>
    <row r="477" spans="1:39" x14ac:dyDescent="0.25">
      <c r="A477" s="47">
        <v>473</v>
      </c>
      <c r="B477" s="358" t="str">
        <f>IF(AND(E477&lt;&gt;0,D477&lt;&gt;0,F477&lt;&gt;0),IF(C477&lt;&gt;0,CONCATENATE(C477,"-AGr",VLOOKUP(D477,Listen!$A$2:$G$45,7,FALSE),"-",E477,"-",F477,),CONCATENATE("AGr",VLOOKUP(D477,Listen!$A$2:$G$45,7,FALSE),"-",E477,"-",F477)),"keine vollständige ID")</f>
        <v>keine vollständige ID</v>
      </c>
      <c r="C477" s="438">
        <f>'[2]III_SAV-Details_NB'!B483</f>
        <v>0</v>
      </c>
      <c r="D477" s="438">
        <f>'[2]III_SAV-Details_NB'!C483</f>
        <v>0</v>
      </c>
      <c r="E477" s="359">
        <f>'[2]III_SAV-Details_NB'!D483</f>
        <v>0</v>
      </c>
      <c r="F477" s="490"/>
      <c r="G477" s="281">
        <f>'[2]III_SAV-Details_NB'!X483</f>
        <v>0</v>
      </c>
      <c r="H477" s="281">
        <f t="shared" si="191"/>
        <v>0</v>
      </c>
      <c r="I477" s="281">
        <f>IF(con_EOGJahr=2025,'[2]III_SAV-Details_NB'!AA483,IF(con_EOGJahr=2026,'[2]III_SAV-Details_NB'!AB483,'[2]III_SAV-Details_NB'!AC483))</f>
        <v>0</v>
      </c>
      <c r="J477" s="282"/>
      <c r="K477" s="282"/>
      <c r="L477" s="282"/>
      <c r="M477" s="282"/>
      <c r="N477" s="282"/>
      <c r="O477" s="282"/>
      <c r="P477" s="52">
        <f t="shared" si="192"/>
        <v>0</v>
      </c>
      <c r="Q477" s="60"/>
      <c r="R477" s="53">
        <f t="shared" si="198"/>
        <v>0</v>
      </c>
      <c r="S477" s="59"/>
      <c r="T477" s="61"/>
      <c r="U477" s="342" t="str">
        <f t="shared" si="202"/>
        <v>k.A.</v>
      </c>
      <c r="V477" s="343" t="str">
        <f t="shared" si="199"/>
        <v>k.A.</v>
      </c>
      <c r="W477" s="343" t="str">
        <f>IFERROR(IF(OR($D477="",$E477=0,con_Ende=0),"k.A.",IF(VLOOKUP($D477,rng_ND,5,0)="Nein",VLOOKUP($D477,rng_ND,2,FALSE),MIN(VLOOKUP($D477,rng_ND,2,FALSE),A_Stammdaten!$B$19-D_SAV!$E477+1))),"k.A.")</f>
        <v>k.A.</v>
      </c>
      <c r="X477" s="343" t="str">
        <f t="shared" si="200"/>
        <v>k.A.</v>
      </c>
      <c r="Y477" s="62"/>
      <c r="Z477" s="48">
        <f t="shared" si="201"/>
        <v>0</v>
      </c>
      <c r="AA477" s="457"/>
      <c r="AB477" s="55">
        <f t="shared" si="193"/>
        <v>0</v>
      </c>
      <c r="AC477" s="55">
        <f>IF(A_Stammdaten!$B$25="ja",D_SAV!AA477,D_SAV!AB477)</f>
        <v>0</v>
      </c>
      <c r="AD477" s="478">
        <f>IF(AC477=0,0,IF(U477-(con_EOGJahr-D_SAV!E477)&lt;=0,AC477,AC477/V477))</f>
        <v>0</v>
      </c>
      <c r="AE477" s="478">
        <f>IFERROR(IF(AND(VLOOKUP(D477,rng_ND,5,FALSE)="Ja",D_SAV!T477="degressiv"),D_SAV!AC477*Y477/100,0),0)</f>
        <v>0</v>
      </c>
      <c r="AF477" s="55">
        <f>IFERROR(IF(VLOOKUP(D477,rng_ND,5,FALSE)="Ja",MAX(D_SAV!AD477:AE477),D_SAV!AD477),0)</f>
        <v>0</v>
      </c>
      <c r="AG477" s="55">
        <f t="shared" si="194"/>
        <v>0</v>
      </c>
      <c r="AH477" s="55">
        <f t="shared" si="195"/>
        <v>0</v>
      </c>
      <c r="AI477" s="55">
        <f t="shared" si="196"/>
        <v>0</v>
      </c>
      <c r="AJ477" s="55">
        <f t="shared" si="197"/>
        <v>0</v>
      </c>
      <c r="AK477" s="55">
        <f t="shared" si="188"/>
        <v>0</v>
      </c>
      <c r="AL477" s="55">
        <f t="shared" si="189"/>
        <v>0</v>
      </c>
      <c r="AM477" s="55">
        <f t="shared" si="190"/>
        <v>0</v>
      </c>
    </row>
    <row r="478" spans="1:39" x14ac:dyDescent="0.25">
      <c r="A478" s="47">
        <v>474</v>
      </c>
      <c r="B478" s="358" t="str">
        <f>IF(AND(E478&lt;&gt;0,D478&lt;&gt;0,F478&lt;&gt;0),IF(C478&lt;&gt;0,CONCATENATE(C478,"-AGr",VLOOKUP(D478,Listen!$A$2:$G$45,7,FALSE),"-",E478,"-",F478,),CONCATENATE("AGr",VLOOKUP(D478,Listen!$A$2:$G$45,7,FALSE),"-",E478,"-",F478)),"keine vollständige ID")</f>
        <v>keine vollständige ID</v>
      </c>
      <c r="C478" s="438">
        <f>'[2]III_SAV-Details_NB'!B484</f>
        <v>0</v>
      </c>
      <c r="D478" s="438">
        <f>'[2]III_SAV-Details_NB'!C484</f>
        <v>0</v>
      </c>
      <c r="E478" s="359">
        <f>'[2]III_SAV-Details_NB'!D484</f>
        <v>0</v>
      </c>
      <c r="F478" s="490"/>
      <c r="G478" s="281">
        <f>'[2]III_SAV-Details_NB'!X484</f>
        <v>0</v>
      </c>
      <c r="H478" s="281">
        <f t="shared" si="191"/>
        <v>0</v>
      </c>
      <c r="I478" s="281">
        <f>IF(con_EOGJahr=2025,'[2]III_SAV-Details_NB'!AA484,IF(con_EOGJahr=2026,'[2]III_SAV-Details_NB'!AB484,'[2]III_SAV-Details_NB'!AC484))</f>
        <v>0</v>
      </c>
      <c r="J478" s="282"/>
      <c r="K478" s="282"/>
      <c r="L478" s="282"/>
      <c r="M478" s="282"/>
      <c r="N478" s="282"/>
      <c r="O478" s="282"/>
      <c r="P478" s="52">
        <f t="shared" si="192"/>
        <v>0</v>
      </c>
      <c r="Q478" s="60"/>
      <c r="R478" s="53">
        <f t="shared" si="198"/>
        <v>0</v>
      </c>
      <c r="S478" s="59"/>
      <c r="T478" s="61"/>
      <c r="U478" s="342" t="str">
        <f t="shared" si="202"/>
        <v>k.A.</v>
      </c>
      <c r="V478" s="343" t="str">
        <f t="shared" si="199"/>
        <v>k.A.</v>
      </c>
      <c r="W478" s="343" t="str">
        <f>IFERROR(IF(OR($D478="",$E478=0,con_Ende=0),"k.A.",IF(VLOOKUP($D478,rng_ND,5,0)="Nein",VLOOKUP($D478,rng_ND,2,FALSE),MIN(VLOOKUP($D478,rng_ND,2,FALSE),A_Stammdaten!$B$19-D_SAV!$E478+1))),"k.A.")</f>
        <v>k.A.</v>
      </c>
      <c r="X478" s="343" t="str">
        <f t="shared" si="200"/>
        <v>k.A.</v>
      </c>
      <c r="Y478" s="62"/>
      <c r="Z478" s="48">
        <f t="shared" si="201"/>
        <v>0</v>
      </c>
      <c r="AA478" s="457"/>
      <c r="AB478" s="55">
        <f t="shared" si="193"/>
        <v>0</v>
      </c>
      <c r="AC478" s="55">
        <f>IF(A_Stammdaten!$B$25="ja",D_SAV!AA478,D_SAV!AB478)</f>
        <v>0</v>
      </c>
      <c r="AD478" s="478">
        <f>IF(AC478=0,0,IF(U478-(con_EOGJahr-D_SAV!E478)&lt;=0,AC478,AC478/V478))</f>
        <v>0</v>
      </c>
      <c r="AE478" s="478">
        <f>IFERROR(IF(AND(VLOOKUP(D478,rng_ND,5,FALSE)="Ja",D_SAV!T478="degressiv"),D_SAV!AC478*Y478/100,0),0)</f>
        <v>0</v>
      </c>
      <c r="AF478" s="55">
        <f>IFERROR(IF(VLOOKUP(D478,rng_ND,5,FALSE)="Ja",MAX(D_SAV!AD478:AE478),D_SAV!AD478),0)</f>
        <v>0</v>
      </c>
      <c r="AG478" s="55">
        <f t="shared" si="194"/>
        <v>0</v>
      </c>
      <c r="AH478" s="55">
        <f t="shared" si="195"/>
        <v>0</v>
      </c>
      <c r="AI478" s="55">
        <f t="shared" si="196"/>
        <v>0</v>
      </c>
      <c r="AJ478" s="55">
        <f t="shared" si="197"/>
        <v>0</v>
      </c>
      <c r="AK478" s="55">
        <f t="shared" si="188"/>
        <v>0</v>
      </c>
      <c r="AL478" s="55">
        <f t="shared" si="189"/>
        <v>0</v>
      </c>
      <c r="AM478" s="55">
        <f t="shared" si="190"/>
        <v>0</v>
      </c>
    </row>
    <row r="479" spans="1:39" x14ac:dyDescent="0.25">
      <c r="A479" s="47">
        <v>475</v>
      </c>
      <c r="B479" s="358" t="str">
        <f>IF(AND(E479&lt;&gt;0,D479&lt;&gt;0,F479&lt;&gt;0),IF(C479&lt;&gt;0,CONCATENATE(C479,"-AGr",VLOOKUP(D479,Listen!$A$2:$G$45,7,FALSE),"-",E479,"-",F479,),CONCATENATE("AGr",VLOOKUP(D479,Listen!$A$2:$G$45,7,FALSE),"-",E479,"-",F479)),"keine vollständige ID")</f>
        <v>keine vollständige ID</v>
      </c>
      <c r="C479" s="438">
        <f>'[2]III_SAV-Details_NB'!B485</f>
        <v>0</v>
      </c>
      <c r="D479" s="438">
        <f>'[2]III_SAV-Details_NB'!C485</f>
        <v>0</v>
      </c>
      <c r="E479" s="359">
        <f>'[2]III_SAV-Details_NB'!D485</f>
        <v>0</v>
      </c>
      <c r="F479" s="490"/>
      <c r="G479" s="281">
        <f>'[2]III_SAV-Details_NB'!X485</f>
        <v>0</v>
      </c>
      <c r="H479" s="281">
        <f t="shared" si="191"/>
        <v>0</v>
      </c>
      <c r="I479" s="281">
        <f>IF(con_EOGJahr=2025,'[2]III_SAV-Details_NB'!AA485,IF(con_EOGJahr=2026,'[2]III_SAV-Details_NB'!AB485,'[2]III_SAV-Details_NB'!AC485))</f>
        <v>0</v>
      </c>
      <c r="J479" s="282"/>
      <c r="K479" s="282"/>
      <c r="L479" s="282"/>
      <c r="M479" s="282"/>
      <c r="N479" s="282"/>
      <c r="O479" s="282"/>
      <c r="P479" s="52">
        <f t="shared" si="192"/>
        <v>0</v>
      </c>
      <c r="Q479" s="60"/>
      <c r="R479" s="53">
        <f t="shared" si="198"/>
        <v>0</v>
      </c>
      <c r="S479" s="59"/>
      <c r="T479" s="61"/>
      <c r="U479" s="342" t="str">
        <f t="shared" si="202"/>
        <v>k.A.</v>
      </c>
      <c r="V479" s="343" t="str">
        <f t="shared" si="199"/>
        <v>k.A.</v>
      </c>
      <c r="W479" s="343" t="str">
        <f>IFERROR(IF(OR($D479="",$E479=0,con_Ende=0),"k.A.",IF(VLOOKUP($D479,rng_ND,5,0)="Nein",VLOOKUP($D479,rng_ND,2,FALSE),MIN(VLOOKUP($D479,rng_ND,2,FALSE),A_Stammdaten!$B$19-D_SAV!$E479+1))),"k.A.")</f>
        <v>k.A.</v>
      </c>
      <c r="X479" s="343" t="str">
        <f t="shared" si="200"/>
        <v>k.A.</v>
      </c>
      <c r="Y479" s="62"/>
      <c r="Z479" s="48">
        <f t="shared" si="201"/>
        <v>0</v>
      </c>
      <c r="AA479" s="457"/>
      <c r="AB479" s="55">
        <f t="shared" si="193"/>
        <v>0</v>
      </c>
      <c r="AC479" s="55">
        <f>IF(A_Stammdaten!$B$25="ja",D_SAV!AA479,D_SAV!AB479)</f>
        <v>0</v>
      </c>
      <c r="AD479" s="478">
        <f>IF(AC479=0,0,IF(U479-(con_EOGJahr-D_SAV!E479)&lt;=0,AC479,AC479/V479))</f>
        <v>0</v>
      </c>
      <c r="AE479" s="478">
        <f>IFERROR(IF(AND(VLOOKUP(D479,rng_ND,5,FALSE)="Ja",D_SAV!T479="degressiv"),D_SAV!AC479*Y479/100,0),0)</f>
        <v>0</v>
      </c>
      <c r="AF479" s="55">
        <f>IFERROR(IF(VLOOKUP(D479,rng_ND,5,FALSE)="Ja",MAX(D_SAV!AD479:AE479),D_SAV!AD479),0)</f>
        <v>0</v>
      </c>
      <c r="AG479" s="55">
        <f t="shared" si="194"/>
        <v>0</v>
      </c>
      <c r="AH479" s="55">
        <f t="shared" si="195"/>
        <v>0</v>
      </c>
      <c r="AI479" s="55">
        <f t="shared" si="196"/>
        <v>0</v>
      </c>
      <c r="AJ479" s="55">
        <f t="shared" si="197"/>
        <v>0</v>
      </c>
      <c r="AK479" s="55">
        <f t="shared" si="188"/>
        <v>0</v>
      </c>
      <c r="AL479" s="55">
        <f t="shared" si="189"/>
        <v>0</v>
      </c>
      <c r="AM479" s="55">
        <f t="shared" si="190"/>
        <v>0</v>
      </c>
    </row>
    <row r="480" spans="1:39" x14ac:dyDescent="0.25">
      <c r="A480" s="47">
        <v>476</v>
      </c>
      <c r="B480" s="358" t="str">
        <f>IF(AND(E480&lt;&gt;0,D480&lt;&gt;0,F480&lt;&gt;0),IF(C480&lt;&gt;0,CONCATENATE(C480,"-AGr",VLOOKUP(D480,Listen!$A$2:$G$45,7,FALSE),"-",E480,"-",F480,),CONCATENATE("AGr",VLOOKUP(D480,Listen!$A$2:$G$45,7,FALSE),"-",E480,"-",F480)),"keine vollständige ID")</f>
        <v>keine vollständige ID</v>
      </c>
      <c r="C480" s="438">
        <f>'[2]III_SAV-Details_NB'!B486</f>
        <v>0</v>
      </c>
      <c r="D480" s="438">
        <f>'[2]III_SAV-Details_NB'!C486</f>
        <v>0</v>
      </c>
      <c r="E480" s="359">
        <f>'[2]III_SAV-Details_NB'!D486</f>
        <v>0</v>
      </c>
      <c r="F480" s="490"/>
      <c r="G480" s="281">
        <f>'[2]III_SAV-Details_NB'!X486</f>
        <v>0</v>
      </c>
      <c r="H480" s="281">
        <f t="shared" si="191"/>
        <v>0</v>
      </c>
      <c r="I480" s="281">
        <f>IF(con_EOGJahr=2025,'[2]III_SAV-Details_NB'!AA486,IF(con_EOGJahr=2026,'[2]III_SAV-Details_NB'!AB486,'[2]III_SAV-Details_NB'!AC486))</f>
        <v>0</v>
      </c>
      <c r="J480" s="282"/>
      <c r="K480" s="282"/>
      <c r="L480" s="282"/>
      <c r="M480" s="282"/>
      <c r="N480" s="282"/>
      <c r="O480" s="282"/>
      <c r="P480" s="52">
        <f t="shared" si="192"/>
        <v>0</v>
      </c>
      <c r="Q480" s="60"/>
      <c r="R480" s="53">
        <f t="shared" si="198"/>
        <v>0</v>
      </c>
      <c r="S480" s="59"/>
      <c r="T480" s="61"/>
      <c r="U480" s="342" t="str">
        <f t="shared" si="202"/>
        <v>k.A.</v>
      </c>
      <c r="V480" s="343" t="str">
        <f t="shared" si="199"/>
        <v>k.A.</v>
      </c>
      <c r="W480" s="343" t="str">
        <f>IFERROR(IF(OR($D480="",$E480=0,con_Ende=0),"k.A.",IF(VLOOKUP($D480,rng_ND,5,0)="Nein",VLOOKUP($D480,rng_ND,2,FALSE),MIN(VLOOKUP($D480,rng_ND,2,FALSE),A_Stammdaten!$B$19-D_SAV!$E480+1))),"k.A.")</f>
        <v>k.A.</v>
      </c>
      <c r="X480" s="343" t="str">
        <f t="shared" si="200"/>
        <v>k.A.</v>
      </c>
      <c r="Y480" s="62"/>
      <c r="Z480" s="48">
        <f t="shared" si="201"/>
        <v>0</v>
      </c>
      <c r="AA480" s="457"/>
      <c r="AB480" s="55">
        <f t="shared" si="193"/>
        <v>0</v>
      </c>
      <c r="AC480" s="55">
        <f>IF(A_Stammdaten!$B$25="ja",D_SAV!AA480,D_SAV!AB480)</f>
        <v>0</v>
      </c>
      <c r="AD480" s="478">
        <f>IF(AC480=0,0,IF(U480-(con_EOGJahr-D_SAV!E480)&lt;=0,AC480,AC480/V480))</f>
        <v>0</v>
      </c>
      <c r="AE480" s="478">
        <f>IFERROR(IF(AND(VLOOKUP(D480,rng_ND,5,FALSE)="Ja",D_SAV!T480="degressiv"),D_SAV!AC480*Y480/100,0),0)</f>
        <v>0</v>
      </c>
      <c r="AF480" s="55">
        <f>IFERROR(IF(VLOOKUP(D480,rng_ND,5,FALSE)="Ja",MAX(D_SAV!AD480:AE480),D_SAV!AD480),0)</f>
        <v>0</v>
      </c>
      <c r="AG480" s="55">
        <f t="shared" si="194"/>
        <v>0</v>
      </c>
      <c r="AH480" s="55">
        <f t="shared" si="195"/>
        <v>0</v>
      </c>
      <c r="AI480" s="55">
        <f t="shared" si="196"/>
        <v>0</v>
      </c>
      <c r="AJ480" s="55">
        <f t="shared" si="197"/>
        <v>0</v>
      </c>
      <c r="AK480" s="55">
        <f t="shared" si="188"/>
        <v>0</v>
      </c>
      <c r="AL480" s="55">
        <f t="shared" si="189"/>
        <v>0</v>
      </c>
      <c r="AM480" s="55">
        <f t="shared" si="190"/>
        <v>0</v>
      </c>
    </row>
    <row r="481" spans="1:39" x14ac:dyDescent="0.25">
      <c r="A481" s="47">
        <v>477</v>
      </c>
      <c r="B481" s="358" t="str">
        <f>IF(AND(E481&lt;&gt;0,D481&lt;&gt;0,F481&lt;&gt;0),IF(C481&lt;&gt;0,CONCATENATE(C481,"-AGr",VLOOKUP(D481,Listen!$A$2:$G$45,7,FALSE),"-",E481,"-",F481,),CONCATENATE("AGr",VLOOKUP(D481,Listen!$A$2:$G$45,7,FALSE),"-",E481,"-",F481)),"keine vollständige ID")</f>
        <v>keine vollständige ID</v>
      </c>
      <c r="C481" s="438">
        <f>'[2]III_SAV-Details_NB'!B487</f>
        <v>0</v>
      </c>
      <c r="D481" s="438">
        <f>'[2]III_SAV-Details_NB'!C487</f>
        <v>0</v>
      </c>
      <c r="E481" s="359">
        <f>'[2]III_SAV-Details_NB'!D487</f>
        <v>0</v>
      </c>
      <c r="F481" s="490"/>
      <c r="G481" s="281">
        <f>'[2]III_SAV-Details_NB'!X487</f>
        <v>0</v>
      </c>
      <c r="H481" s="281">
        <f t="shared" si="191"/>
        <v>0</v>
      </c>
      <c r="I481" s="281">
        <f>IF(con_EOGJahr=2025,'[2]III_SAV-Details_NB'!AA487,IF(con_EOGJahr=2026,'[2]III_SAV-Details_NB'!AB487,'[2]III_SAV-Details_NB'!AC487))</f>
        <v>0</v>
      </c>
      <c r="J481" s="282"/>
      <c r="K481" s="282"/>
      <c r="L481" s="282"/>
      <c r="M481" s="282"/>
      <c r="N481" s="282"/>
      <c r="O481" s="282"/>
      <c r="P481" s="52">
        <f t="shared" si="192"/>
        <v>0</v>
      </c>
      <c r="Q481" s="60"/>
      <c r="R481" s="53">
        <f t="shared" si="198"/>
        <v>0</v>
      </c>
      <c r="S481" s="59"/>
      <c r="T481" s="61"/>
      <c r="U481" s="342" t="str">
        <f t="shared" si="202"/>
        <v>k.A.</v>
      </c>
      <c r="V481" s="343" t="str">
        <f t="shared" si="199"/>
        <v>k.A.</v>
      </c>
      <c r="W481" s="343" t="str">
        <f>IFERROR(IF(OR($D481="",$E481=0,con_Ende=0),"k.A.",IF(VLOOKUP($D481,rng_ND,5,0)="Nein",VLOOKUP($D481,rng_ND,2,FALSE),MIN(VLOOKUP($D481,rng_ND,2,FALSE),A_Stammdaten!$B$19-D_SAV!$E481+1))),"k.A.")</f>
        <v>k.A.</v>
      </c>
      <c r="X481" s="343" t="str">
        <f t="shared" si="200"/>
        <v>k.A.</v>
      </c>
      <c r="Y481" s="62"/>
      <c r="Z481" s="48">
        <f t="shared" si="201"/>
        <v>0</v>
      </c>
      <c r="AA481" s="457"/>
      <c r="AB481" s="55">
        <f t="shared" si="193"/>
        <v>0</v>
      </c>
      <c r="AC481" s="55">
        <f>IF(A_Stammdaten!$B$25="ja",D_SAV!AA481,D_SAV!AB481)</f>
        <v>0</v>
      </c>
      <c r="AD481" s="478">
        <f>IF(AC481=0,0,IF(U481-(con_EOGJahr-D_SAV!E481)&lt;=0,AC481,AC481/V481))</f>
        <v>0</v>
      </c>
      <c r="AE481" s="478">
        <f>IFERROR(IF(AND(VLOOKUP(D481,rng_ND,5,FALSE)="Ja",D_SAV!T481="degressiv"),D_SAV!AC481*Y481/100,0),0)</f>
        <v>0</v>
      </c>
      <c r="AF481" s="55">
        <f>IFERROR(IF(VLOOKUP(D481,rng_ND,5,FALSE)="Ja",MAX(D_SAV!AD481:AE481),D_SAV!AD481),0)</f>
        <v>0</v>
      </c>
      <c r="AG481" s="55">
        <f t="shared" si="194"/>
        <v>0</v>
      </c>
      <c r="AH481" s="55">
        <f t="shared" si="195"/>
        <v>0</v>
      </c>
      <c r="AI481" s="55">
        <f t="shared" si="196"/>
        <v>0</v>
      </c>
      <c r="AJ481" s="55">
        <f t="shared" si="197"/>
        <v>0</v>
      </c>
      <c r="AK481" s="55">
        <f t="shared" si="188"/>
        <v>0</v>
      </c>
      <c r="AL481" s="55">
        <f t="shared" si="189"/>
        <v>0</v>
      </c>
      <c r="AM481" s="55">
        <f t="shared" si="190"/>
        <v>0</v>
      </c>
    </row>
    <row r="482" spans="1:39" x14ac:dyDescent="0.25">
      <c r="A482" s="47">
        <v>478</v>
      </c>
      <c r="B482" s="358" t="str">
        <f>IF(AND(E482&lt;&gt;0,D482&lt;&gt;0,F482&lt;&gt;0),IF(C482&lt;&gt;0,CONCATENATE(C482,"-AGr",VLOOKUP(D482,Listen!$A$2:$G$45,7,FALSE),"-",E482,"-",F482,),CONCATENATE("AGr",VLOOKUP(D482,Listen!$A$2:$G$45,7,FALSE),"-",E482,"-",F482)),"keine vollständige ID")</f>
        <v>keine vollständige ID</v>
      </c>
      <c r="C482" s="438">
        <f>'[2]III_SAV-Details_NB'!B488</f>
        <v>0</v>
      </c>
      <c r="D482" s="438">
        <f>'[2]III_SAV-Details_NB'!C488</f>
        <v>0</v>
      </c>
      <c r="E482" s="359">
        <f>'[2]III_SAV-Details_NB'!D488</f>
        <v>0</v>
      </c>
      <c r="F482" s="490"/>
      <c r="G482" s="281">
        <f>'[2]III_SAV-Details_NB'!X488</f>
        <v>0</v>
      </c>
      <c r="H482" s="281">
        <f t="shared" si="191"/>
        <v>0</v>
      </c>
      <c r="I482" s="281">
        <f>IF(con_EOGJahr=2025,'[2]III_SAV-Details_NB'!AA488,IF(con_EOGJahr=2026,'[2]III_SAV-Details_NB'!AB488,'[2]III_SAV-Details_NB'!AC488))</f>
        <v>0</v>
      </c>
      <c r="J482" s="282"/>
      <c r="K482" s="282"/>
      <c r="L482" s="282"/>
      <c r="M482" s="282"/>
      <c r="N482" s="282"/>
      <c r="O482" s="282"/>
      <c r="P482" s="52">
        <f t="shared" si="192"/>
        <v>0</v>
      </c>
      <c r="Q482" s="60"/>
      <c r="R482" s="53">
        <f t="shared" si="198"/>
        <v>0</v>
      </c>
      <c r="S482" s="59"/>
      <c r="T482" s="61"/>
      <c r="U482" s="342" t="str">
        <f t="shared" si="202"/>
        <v>k.A.</v>
      </c>
      <c r="V482" s="343" t="str">
        <f t="shared" si="199"/>
        <v>k.A.</v>
      </c>
      <c r="W482" s="343" t="str">
        <f>IFERROR(IF(OR($D482="",$E482=0,con_Ende=0),"k.A.",IF(VLOOKUP($D482,rng_ND,5,0)="Nein",VLOOKUP($D482,rng_ND,2,FALSE),MIN(VLOOKUP($D482,rng_ND,2,FALSE),A_Stammdaten!$B$19-D_SAV!$E482+1))),"k.A.")</f>
        <v>k.A.</v>
      </c>
      <c r="X482" s="343" t="str">
        <f t="shared" si="200"/>
        <v>k.A.</v>
      </c>
      <c r="Y482" s="62"/>
      <c r="Z482" s="48">
        <f t="shared" si="201"/>
        <v>0</v>
      </c>
      <c r="AA482" s="457"/>
      <c r="AB482" s="55">
        <f t="shared" si="193"/>
        <v>0</v>
      </c>
      <c r="AC482" s="55">
        <f>IF(A_Stammdaten!$B$25="ja",D_SAV!AA482,D_SAV!AB482)</f>
        <v>0</v>
      </c>
      <c r="AD482" s="478">
        <f>IF(AC482=0,0,IF(U482-(con_EOGJahr-D_SAV!E482)&lt;=0,AC482,AC482/V482))</f>
        <v>0</v>
      </c>
      <c r="AE482" s="478">
        <f>IFERROR(IF(AND(VLOOKUP(D482,rng_ND,5,FALSE)="Ja",D_SAV!T482="degressiv"),D_SAV!AC482*Y482/100,0),0)</f>
        <v>0</v>
      </c>
      <c r="AF482" s="55">
        <f>IFERROR(IF(VLOOKUP(D482,rng_ND,5,FALSE)="Ja",MAX(D_SAV!AD482:AE482),D_SAV!AD482),0)</f>
        <v>0</v>
      </c>
      <c r="AG482" s="55">
        <f t="shared" si="194"/>
        <v>0</v>
      </c>
      <c r="AH482" s="55">
        <f t="shared" si="195"/>
        <v>0</v>
      </c>
      <c r="AI482" s="55">
        <f t="shared" si="196"/>
        <v>0</v>
      </c>
      <c r="AJ482" s="55">
        <f t="shared" si="197"/>
        <v>0</v>
      </c>
      <c r="AK482" s="55">
        <f t="shared" si="188"/>
        <v>0</v>
      </c>
      <c r="AL482" s="55">
        <f t="shared" si="189"/>
        <v>0</v>
      </c>
      <c r="AM482" s="55">
        <f t="shared" si="190"/>
        <v>0</v>
      </c>
    </row>
    <row r="483" spans="1:39" x14ac:dyDescent="0.25">
      <c r="A483" s="47">
        <v>479</v>
      </c>
      <c r="B483" s="358" t="str">
        <f>IF(AND(E483&lt;&gt;0,D483&lt;&gt;0,F483&lt;&gt;0),IF(C483&lt;&gt;0,CONCATENATE(C483,"-AGr",VLOOKUP(D483,Listen!$A$2:$G$45,7,FALSE),"-",E483,"-",F483,),CONCATENATE("AGr",VLOOKUP(D483,Listen!$A$2:$G$45,7,FALSE),"-",E483,"-",F483)),"keine vollständige ID")</f>
        <v>keine vollständige ID</v>
      </c>
      <c r="C483" s="438">
        <f>'[2]III_SAV-Details_NB'!B489</f>
        <v>0</v>
      </c>
      <c r="D483" s="438">
        <f>'[2]III_SAV-Details_NB'!C489</f>
        <v>0</v>
      </c>
      <c r="E483" s="359">
        <f>'[2]III_SAV-Details_NB'!D489</f>
        <v>0</v>
      </c>
      <c r="F483" s="490"/>
      <c r="G483" s="281">
        <f>'[2]III_SAV-Details_NB'!X489</f>
        <v>0</v>
      </c>
      <c r="H483" s="281">
        <f t="shared" si="191"/>
        <v>0</v>
      </c>
      <c r="I483" s="281">
        <f>IF(con_EOGJahr=2025,'[2]III_SAV-Details_NB'!AA489,IF(con_EOGJahr=2026,'[2]III_SAV-Details_NB'!AB489,'[2]III_SAV-Details_NB'!AC489))</f>
        <v>0</v>
      </c>
      <c r="J483" s="282"/>
      <c r="K483" s="282"/>
      <c r="L483" s="282"/>
      <c r="M483" s="282"/>
      <c r="N483" s="282"/>
      <c r="O483" s="282"/>
      <c r="P483" s="52">
        <f t="shared" si="192"/>
        <v>0</v>
      </c>
      <c r="Q483" s="60"/>
      <c r="R483" s="53">
        <f t="shared" si="198"/>
        <v>0</v>
      </c>
      <c r="S483" s="59"/>
      <c r="T483" s="61"/>
      <c r="U483" s="342" t="str">
        <f t="shared" si="202"/>
        <v>k.A.</v>
      </c>
      <c r="V483" s="343" t="str">
        <f t="shared" si="199"/>
        <v>k.A.</v>
      </c>
      <c r="W483" s="343" t="str">
        <f>IFERROR(IF(OR($D483="",$E483=0,con_Ende=0),"k.A.",IF(VLOOKUP($D483,rng_ND,5,0)="Nein",VLOOKUP($D483,rng_ND,2,FALSE),MIN(VLOOKUP($D483,rng_ND,2,FALSE),A_Stammdaten!$B$19-D_SAV!$E483+1))),"k.A.")</f>
        <v>k.A.</v>
      </c>
      <c r="X483" s="343" t="str">
        <f t="shared" si="200"/>
        <v>k.A.</v>
      </c>
      <c r="Y483" s="62"/>
      <c r="Z483" s="48">
        <f t="shared" si="201"/>
        <v>0</v>
      </c>
      <c r="AA483" s="457"/>
      <c r="AB483" s="55">
        <f t="shared" si="193"/>
        <v>0</v>
      </c>
      <c r="AC483" s="55">
        <f>IF(A_Stammdaten!$B$25="ja",D_SAV!AA483,D_SAV!AB483)</f>
        <v>0</v>
      </c>
      <c r="AD483" s="478">
        <f>IF(AC483=0,0,IF(U483-(con_EOGJahr-D_SAV!E483)&lt;=0,AC483,AC483/V483))</f>
        <v>0</v>
      </c>
      <c r="AE483" s="478">
        <f>IFERROR(IF(AND(VLOOKUP(D483,rng_ND,5,FALSE)="Ja",D_SAV!T483="degressiv"),D_SAV!AC483*Y483/100,0),0)</f>
        <v>0</v>
      </c>
      <c r="AF483" s="55">
        <f>IFERROR(IF(VLOOKUP(D483,rng_ND,5,FALSE)="Ja",MAX(D_SAV!AD483:AE483),D_SAV!AD483),0)</f>
        <v>0</v>
      </c>
      <c r="AG483" s="55">
        <f t="shared" si="194"/>
        <v>0</v>
      </c>
      <c r="AH483" s="55">
        <f t="shared" si="195"/>
        <v>0</v>
      </c>
      <c r="AI483" s="55">
        <f t="shared" si="196"/>
        <v>0</v>
      </c>
      <c r="AJ483" s="55">
        <f t="shared" si="197"/>
        <v>0</v>
      </c>
      <c r="AK483" s="55">
        <f t="shared" si="188"/>
        <v>0</v>
      </c>
      <c r="AL483" s="55">
        <f t="shared" si="189"/>
        <v>0</v>
      </c>
      <c r="AM483" s="55">
        <f t="shared" si="190"/>
        <v>0</v>
      </c>
    </row>
    <row r="484" spans="1:39" x14ac:dyDescent="0.25">
      <c r="A484" s="47">
        <v>480</v>
      </c>
      <c r="B484" s="358" t="str">
        <f>IF(AND(E484&lt;&gt;0,D484&lt;&gt;0,F484&lt;&gt;0),IF(C484&lt;&gt;0,CONCATENATE(C484,"-AGr",VLOOKUP(D484,Listen!$A$2:$G$45,7,FALSE),"-",E484,"-",F484,),CONCATENATE("AGr",VLOOKUP(D484,Listen!$A$2:$G$45,7,FALSE),"-",E484,"-",F484)),"keine vollständige ID")</f>
        <v>keine vollständige ID</v>
      </c>
      <c r="C484" s="438">
        <f>'[2]III_SAV-Details_NB'!B490</f>
        <v>0</v>
      </c>
      <c r="D484" s="438">
        <f>'[2]III_SAV-Details_NB'!C490</f>
        <v>0</v>
      </c>
      <c r="E484" s="359">
        <f>'[2]III_SAV-Details_NB'!D490</f>
        <v>0</v>
      </c>
      <c r="F484" s="490"/>
      <c r="G484" s="281">
        <f>'[2]III_SAV-Details_NB'!X490</f>
        <v>0</v>
      </c>
      <c r="H484" s="281">
        <f t="shared" si="191"/>
        <v>0</v>
      </c>
      <c r="I484" s="281">
        <f>IF(con_EOGJahr=2025,'[2]III_SAV-Details_NB'!AA490,IF(con_EOGJahr=2026,'[2]III_SAV-Details_NB'!AB490,'[2]III_SAV-Details_NB'!AC490))</f>
        <v>0</v>
      </c>
      <c r="J484" s="282"/>
      <c r="K484" s="282"/>
      <c r="L484" s="282"/>
      <c r="M484" s="282"/>
      <c r="N484" s="282"/>
      <c r="O484" s="282"/>
      <c r="P484" s="52">
        <f t="shared" si="192"/>
        <v>0</v>
      </c>
      <c r="Q484" s="60"/>
      <c r="R484" s="53">
        <f t="shared" si="198"/>
        <v>0</v>
      </c>
      <c r="S484" s="59"/>
      <c r="T484" s="61"/>
      <c r="U484" s="342" t="str">
        <f t="shared" si="202"/>
        <v>k.A.</v>
      </c>
      <c r="V484" s="343" t="str">
        <f t="shared" si="199"/>
        <v>k.A.</v>
      </c>
      <c r="W484" s="343" t="str">
        <f>IFERROR(IF(OR($D484="",$E484=0,con_Ende=0),"k.A.",IF(VLOOKUP($D484,rng_ND,5,0)="Nein",VLOOKUP($D484,rng_ND,2,FALSE),MIN(VLOOKUP($D484,rng_ND,2,FALSE),A_Stammdaten!$B$19-D_SAV!$E484+1))),"k.A.")</f>
        <v>k.A.</v>
      </c>
      <c r="X484" s="343" t="str">
        <f t="shared" si="200"/>
        <v>k.A.</v>
      </c>
      <c r="Y484" s="62"/>
      <c r="Z484" s="48">
        <f t="shared" si="201"/>
        <v>0</v>
      </c>
      <c r="AA484" s="457"/>
      <c r="AB484" s="55">
        <f t="shared" si="193"/>
        <v>0</v>
      </c>
      <c r="AC484" s="55">
        <f>IF(A_Stammdaten!$B$25="ja",D_SAV!AA484,D_SAV!AB484)</f>
        <v>0</v>
      </c>
      <c r="AD484" s="478">
        <f>IF(AC484=0,0,IF(U484-(con_EOGJahr-D_SAV!E484)&lt;=0,AC484,AC484/V484))</f>
        <v>0</v>
      </c>
      <c r="AE484" s="478">
        <f>IFERROR(IF(AND(VLOOKUP(D484,rng_ND,5,FALSE)="Ja",D_SAV!T484="degressiv"),D_SAV!AC484*Y484/100,0),0)</f>
        <v>0</v>
      </c>
      <c r="AF484" s="55">
        <f>IFERROR(IF(VLOOKUP(D484,rng_ND,5,FALSE)="Ja",MAX(D_SAV!AD484:AE484),D_SAV!AD484),0)</f>
        <v>0</v>
      </c>
      <c r="AG484" s="55">
        <f t="shared" si="194"/>
        <v>0</v>
      </c>
      <c r="AH484" s="55">
        <f t="shared" si="195"/>
        <v>0</v>
      </c>
      <c r="AI484" s="55">
        <f t="shared" si="196"/>
        <v>0</v>
      </c>
      <c r="AJ484" s="55">
        <f t="shared" si="197"/>
        <v>0</v>
      </c>
      <c r="AK484" s="55">
        <f t="shared" si="188"/>
        <v>0</v>
      </c>
      <c r="AL484" s="55">
        <f t="shared" si="189"/>
        <v>0</v>
      </c>
      <c r="AM484" s="55">
        <f t="shared" si="190"/>
        <v>0</v>
      </c>
    </row>
    <row r="485" spans="1:39" x14ac:dyDescent="0.25">
      <c r="A485" s="47">
        <v>481</v>
      </c>
      <c r="B485" s="358" t="str">
        <f>IF(AND(E485&lt;&gt;0,D485&lt;&gt;0,F485&lt;&gt;0),IF(C485&lt;&gt;0,CONCATENATE(C485,"-AGr",VLOOKUP(D485,Listen!$A$2:$G$45,7,FALSE),"-",E485,"-",F485,),CONCATENATE("AGr",VLOOKUP(D485,Listen!$A$2:$G$45,7,FALSE),"-",E485,"-",F485)),"keine vollständige ID")</f>
        <v>keine vollständige ID</v>
      </c>
      <c r="C485" s="438">
        <f>'[2]III_SAV-Details_NB'!B491</f>
        <v>0</v>
      </c>
      <c r="D485" s="438">
        <f>'[2]III_SAV-Details_NB'!C491</f>
        <v>0</v>
      </c>
      <c r="E485" s="359">
        <f>'[2]III_SAV-Details_NB'!D491</f>
        <v>0</v>
      </c>
      <c r="F485" s="490"/>
      <c r="G485" s="281">
        <f>'[2]III_SAV-Details_NB'!X491</f>
        <v>0</v>
      </c>
      <c r="H485" s="281">
        <f t="shared" si="191"/>
        <v>0</v>
      </c>
      <c r="I485" s="281">
        <f>IF(con_EOGJahr=2025,'[2]III_SAV-Details_NB'!AA491,IF(con_EOGJahr=2026,'[2]III_SAV-Details_NB'!AB491,'[2]III_SAV-Details_NB'!AC491))</f>
        <v>0</v>
      </c>
      <c r="J485" s="282"/>
      <c r="K485" s="282"/>
      <c r="L485" s="282"/>
      <c r="M485" s="282"/>
      <c r="N485" s="282"/>
      <c r="O485" s="282"/>
      <c r="P485" s="52">
        <f t="shared" si="192"/>
        <v>0</v>
      </c>
      <c r="Q485" s="60"/>
      <c r="R485" s="53">
        <f t="shared" si="198"/>
        <v>0</v>
      </c>
      <c r="S485" s="59"/>
      <c r="T485" s="61"/>
      <c r="U485" s="342" t="str">
        <f t="shared" si="202"/>
        <v>k.A.</v>
      </c>
      <c r="V485" s="343" t="str">
        <f t="shared" si="199"/>
        <v>k.A.</v>
      </c>
      <c r="W485" s="343" t="str">
        <f>IFERROR(IF(OR($D485="",$E485=0,con_Ende=0),"k.A.",IF(VLOOKUP($D485,rng_ND,5,0)="Nein",VLOOKUP($D485,rng_ND,2,FALSE),MIN(VLOOKUP($D485,rng_ND,2,FALSE),A_Stammdaten!$B$19-D_SAV!$E485+1))),"k.A.")</f>
        <v>k.A.</v>
      </c>
      <c r="X485" s="343" t="str">
        <f t="shared" si="200"/>
        <v>k.A.</v>
      </c>
      <c r="Y485" s="62"/>
      <c r="Z485" s="48">
        <f t="shared" si="201"/>
        <v>0</v>
      </c>
      <c r="AA485" s="457"/>
      <c r="AB485" s="55">
        <f t="shared" si="193"/>
        <v>0</v>
      </c>
      <c r="AC485" s="55">
        <f>IF(A_Stammdaten!$B$25="ja",D_SAV!AA485,D_SAV!AB485)</f>
        <v>0</v>
      </c>
      <c r="AD485" s="478">
        <f>IF(AC485=0,0,IF(U485-(con_EOGJahr-D_SAV!E485)&lt;=0,AC485,AC485/V485))</f>
        <v>0</v>
      </c>
      <c r="AE485" s="478">
        <f>IFERROR(IF(AND(VLOOKUP(D485,rng_ND,5,FALSE)="Ja",D_SAV!T485="degressiv"),D_SAV!AC485*Y485/100,0),0)</f>
        <v>0</v>
      </c>
      <c r="AF485" s="55">
        <f>IFERROR(IF(VLOOKUP(D485,rng_ND,5,FALSE)="Ja",MAX(D_SAV!AD485:AE485),D_SAV!AD485),0)</f>
        <v>0</v>
      </c>
      <c r="AG485" s="55">
        <f t="shared" si="194"/>
        <v>0</v>
      </c>
      <c r="AH485" s="55">
        <f t="shared" si="195"/>
        <v>0</v>
      </c>
      <c r="AI485" s="55">
        <f t="shared" si="196"/>
        <v>0</v>
      </c>
      <c r="AJ485" s="55">
        <f t="shared" si="197"/>
        <v>0</v>
      </c>
      <c r="AK485" s="55">
        <f t="shared" si="188"/>
        <v>0</v>
      </c>
      <c r="AL485" s="55">
        <f t="shared" si="189"/>
        <v>0</v>
      </c>
      <c r="AM485" s="55">
        <f t="shared" si="190"/>
        <v>0</v>
      </c>
    </row>
    <row r="486" spans="1:39" x14ac:dyDescent="0.25">
      <c r="A486" s="47">
        <v>482</v>
      </c>
      <c r="B486" s="358" t="str">
        <f>IF(AND(E486&lt;&gt;0,D486&lt;&gt;0,F486&lt;&gt;0),IF(C486&lt;&gt;0,CONCATENATE(C486,"-AGr",VLOOKUP(D486,Listen!$A$2:$G$45,7,FALSE),"-",E486,"-",F486,),CONCATENATE("AGr",VLOOKUP(D486,Listen!$A$2:$G$45,7,FALSE),"-",E486,"-",F486)),"keine vollständige ID")</f>
        <v>keine vollständige ID</v>
      </c>
      <c r="C486" s="438">
        <f>'[2]III_SAV-Details_NB'!B492</f>
        <v>0</v>
      </c>
      <c r="D486" s="438">
        <f>'[2]III_SAV-Details_NB'!C492</f>
        <v>0</v>
      </c>
      <c r="E486" s="359">
        <f>'[2]III_SAV-Details_NB'!D492</f>
        <v>0</v>
      </c>
      <c r="F486" s="490"/>
      <c r="G486" s="281">
        <f>'[2]III_SAV-Details_NB'!X492</f>
        <v>0</v>
      </c>
      <c r="H486" s="281">
        <f t="shared" si="191"/>
        <v>0</v>
      </c>
      <c r="I486" s="281">
        <f>IF(con_EOGJahr=2025,'[2]III_SAV-Details_NB'!AA492,IF(con_EOGJahr=2026,'[2]III_SAV-Details_NB'!AB492,'[2]III_SAV-Details_NB'!AC492))</f>
        <v>0</v>
      </c>
      <c r="J486" s="282"/>
      <c r="K486" s="282"/>
      <c r="L486" s="282"/>
      <c r="M486" s="282"/>
      <c r="N486" s="282"/>
      <c r="O486" s="282"/>
      <c r="P486" s="52">
        <f t="shared" si="192"/>
        <v>0</v>
      </c>
      <c r="Q486" s="60"/>
      <c r="R486" s="53">
        <f t="shared" si="198"/>
        <v>0</v>
      </c>
      <c r="S486" s="59"/>
      <c r="T486" s="61"/>
      <c r="U486" s="342" t="str">
        <f t="shared" si="202"/>
        <v>k.A.</v>
      </c>
      <c r="V486" s="343" t="str">
        <f t="shared" si="199"/>
        <v>k.A.</v>
      </c>
      <c r="W486" s="343" t="str">
        <f>IFERROR(IF(OR($D486="",$E486=0,con_Ende=0),"k.A.",IF(VLOOKUP($D486,rng_ND,5,0)="Nein",VLOOKUP($D486,rng_ND,2,FALSE),MIN(VLOOKUP($D486,rng_ND,2,FALSE),A_Stammdaten!$B$19-D_SAV!$E486+1))),"k.A.")</f>
        <v>k.A.</v>
      </c>
      <c r="X486" s="343" t="str">
        <f t="shared" si="200"/>
        <v>k.A.</v>
      </c>
      <c r="Y486" s="62"/>
      <c r="Z486" s="48">
        <f t="shared" si="201"/>
        <v>0</v>
      </c>
      <c r="AA486" s="457"/>
      <c r="AB486" s="55">
        <f t="shared" si="193"/>
        <v>0</v>
      </c>
      <c r="AC486" s="55">
        <f>IF(A_Stammdaten!$B$25="ja",D_SAV!AA486,D_SAV!AB486)</f>
        <v>0</v>
      </c>
      <c r="AD486" s="478">
        <f>IF(AC486=0,0,IF(U486-(con_EOGJahr-D_SAV!E486)&lt;=0,AC486,AC486/V486))</f>
        <v>0</v>
      </c>
      <c r="AE486" s="478">
        <f>IFERROR(IF(AND(VLOOKUP(D486,rng_ND,5,FALSE)="Ja",D_SAV!T486="degressiv"),D_SAV!AC486*Y486/100,0),0)</f>
        <v>0</v>
      </c>
      <c r="AF486" s="55">
        <f>IFERROR(IF(VLOOKUP(D486,rng_ND,5,FALSE)="Ja",MAX(D_SAV!AD486:AE486),D_SAV!AD486),0)</f>
        <v>0</v>
      </c>
      <c r="AG486" s="55">
        <f t="shared" si="194"/>
        <v>0</v>
      </c>
      <c r="AH486" s="55">
        <f t="shared" si="195"/>
        <v>0</v>
      </c>
      <c r="AI486" s="55">
        <f t="shared" si="196"/>
        <v>0</v>
      </c>
      <c r="AJ486" s="55">
        <f t="shared" si="197"/>
        <v>0</v>
      </c>
      <c r="AK486" s="55">
        <f t="shared" si="188"/>
        <v>0</v>
      </c>
      <c r="AL486" s="55">
        <f t="shared" si="189"/>
        <v>0</v>
      </c>
      <c r="AM486" s="55">
        <f t="shared" si="190"/>
        <v>0</v>
      </c>
    </row>
    <row r="487" spans="1:39" x14ac:dyDescent="0.25">
      <c r="A487" s="47">
        <v>483</v>
      </c>
      <c r="B487" s="358" t="str">
        <f>IF(AND(E487&lt;&gt;0,D487&lt;&gt;0,F487&lt;&gt;0),IF(C487&lt;&gt;0,CONCATENATE(C487,"-AGr",VLOOKUP(D487,Listen!$A$2:$G$45,7,FALSE),"-",E487,"-",F487,),CONCATENATE("AGr",VLOOKUP(D487,Listen!$A$2:$G$45,7,FALSE),"-",E487,"-",F487)),"keine vollständige ID")</f>
        <v>keine vollständige ID</v>
      </c>
      <c r="C487" s="438">
        <f>'[2]III_SAV-Details_NB'!B493</f>
        <v>0</v>
      </c>
      <c r="D487" s="438">
        <f>'[2]III_SAV-Details_NB'!C493</f>
        <v>0</v>
      </c>
      <c r="E487" s="359">
        <f>'[2]III_SAV-Details_NB'!D493</f>
        <v>0</v>
      </c>
      <c r="F487" s="490"/>
      <c r="G487" s="281">
        <f>'[2]III_SAV-Details_NB'!X493</f>
        <v>0</v>
      </c>
      <c r="H487" s="281">
        <f t="shared" si="191"/>
        <v>0</v>
      </c>
      <c r="I487" s="281">
        <f>IF(con_EOGJahr=2025,'[2]III_SAV-Details_NB'!AA493,IF(con_EOGJahr=2026,'[2]III_SAV-Details_NB'!AB493,'[2]III_SAV-Details_NB'!AC493))</f>
        <v>0</v>
      </c>
      <c r="J487" s="282"/>
      <c r="K487" s="282"/>
      <c r="L487" s="282"/>
      <c r="M487" s="282"/>
      <c r="N487" s="282"/>
      <c r="O487" s="282"/>
      <c r="P487" s="52">
        <f t="shared" si="192"/>
        <v>0</v>
      </c>
      <c r="Q487" s="60"/>
      <c r="R487" s="53">
        <f t="shared" si="198"/>
        <v>0</v>
      </c>
      <c r="S487" s="59"/>
      <c r="T487" s="61"/>
      <c r="U487" s="342" t="str">
        <f t="shared" si="202"/>
        <v>k.A.</v>
      </c>
      <c r="V487" s="343" t="str">
        <f t="shared" si="199"/>
        <v>k.A.</v>
      </c>
      <c r="W487" s="343" t="str">
        <f>IFERROR(IF(OR($D487="",$E487=0,con_Ende=0),"k.A.",IF(VLOOKUP($D487,rng_ND,5,0)="Nein",VLOOKUP($D487,rng_ND,2,FALSE),MIN(VLOOKUP($D487,rng_ND,2,FALSE),A_Stammdaten!$B$19-D_SAV!$E487+1))),"k.A.")</f>
        <v>k.A.</v>
      </c>
      <c r="X487" s="343" t="str">
        <f t="shared" si="200"/>
        <v>k.A.</v>
      </c>
      <c r="Y487" s="62"/>
      <c r="Z487" s="48">
        <f t="shared" si="201"/>
        <v>0</v>
      </c>
      <c r="AA487" s="457"/>
      <c r="AB487" s="55">
        <f t="shared" si="193"/>
        <v>0</v>
      </c>
      <c r="AC487" s="55">
        <f>IF(A_Stammdaten!$B$25="ja",D_SAV!AA487,D_SAV!AB487)</f>
        <v>0</v>
      </c>
      <c r="AD487" s="478">
        <f>IF(AC487=0,0,IF(U487-(con_EOGJahr-D_SAV!E487)&lt;=0,AC487,AC487/V487))</f>
        <v>0</v>
      </c>
      <c r="AE487" s="478">
        <f>IFERROR(IF(AND(VLOOKUP(D487,rng_ND,5,FALSE)="Ja",D_SAV!T487="degressiv"),D_SAV!AC487*Y487/100,0),0)</f>
        <v>0</v>
      </c>
      <c r="AF487" s="55">
        <f>IFERROR(IF(VLOOKUP(D487,rng_ND,5,FALSE)="Ja",MAX(D_SAV!AD487:AE487),D_SAV!AD487),0)</f>
        <v>0</v>
      </c>
      <c r="AG487" s="55">
        <f t="shared" si="194"/>
        <v>0</v>
      </c>
      <c r="AH487" s="55">
        <f t="shared" si="195"/>
        <v>0</v>
      </c>
      <c r="AI487" s="55">
        <f t="shared" si="196"/>
        <v>0</v>
      </c>
      <c r="AJ487" s="55">
        <f t="shared" si="197"/>
        <v>0</v>
      </c>
      <c r="AK487" s="55">
        <f t="shared" si="188"/>
        <v>0</v>
      </c>
      <c r="AL487" s="55">
        <f t="shared" si="189"/>
        <v>0</v>
      </c>
      <c r="AM487" s="55">
        <f t="shared" si="190"/>
        <v>0</v>
      </c>
    </row>
    <row r="488" spans="1:39" x14ac:dyDescent="0.25">
      <c r="A488" s="47">
        <v>484</v>
      </c>
      <c r="B488" s="358" t="str">
        <f>IF(AND(E488&lt;&gt;0,D488&lt;&gt;0,F488&lt;&gt;0),IF(C488&lt;&gt;0,CONCATENATE(C488,"-AGr",VLOOKUP(D488,Listen!$A$2:$G$45,7,FALSE),"-",E488,"-",F488,),CONCATENATE("AGr",VLOOKUP(D488,Listen!$A$2:$G$45,7,FALSE),"-",E488,"-",F488)),"keine vollständige ID")</f>
        <v>keine vollständige ID</v>
      </c>
      <c r="C488" s="438">
        <f>'[2]III_SAV-Details_NB'!B494</f>
        <v>0</v>
      </c>
      <c r="D488" s="438">
        <f>'[2]III_SAV-Details_NB'!C494</f>
        <v>0</v>
      </c>
      <c r="E488" s="359">
        <f>'[2]III_SAV-Details_NB'!D494</f>
        <v>0</v>
      </c>
      <c r="F488" s="490"/>
      <c r="G488" s="281">
        <f>'[2]III_SAV-Details_NB'!X494</f>
        <v>0</v>
      </c>
      <c r="H488" s="281">
        <f t="shared" si="191"/>
        <v>0</v>
      </c>
      <c r="I488" s="281">
        <f>IF(con_EOGJahr=2025,'[2]III_SAV-Details_NB'!AA494,IF(con_EOGJahr=2026,'[2]III_SAV-Details_NB'!AB494,'[2]III_SAV-Details_NB'!AC494))</f>
        <v>0</v>
      </c>
      <c r="J488" s="282"/>
      <c r="K488" s="282"/>
      <c r="L488" s="282"/>
      <c r="M488" s="282"/>
      <c r="N488" s="282"/>
      <c r="O488" s="282"/>
      <c r="P488" s="52">
        <f t="shared" si="192"/>
        <v>0</v>
      </c>
      <c r="Q488" s="60"/>
      <c r="R488" s="53">
        <f t="shared" si="198"/>
        <v>0</v>
      </c>
      <c r="S488" s="59"/>
      <c r="T488" s="61"/>
      <c r="U488" s="342" t="str">
        <f t="shared" si="202"/>
        <v>k.A.</v>
      </c>
      <c r="V488" s="343" t="str">
        <f t="shared" si="199"/>
        <v>k.A.</v>
      </c>
      <c r="W488" s="343" t="str">
        <f>IFERROR(IF(OR($D488="",$E488=0,con_Ende=0),"k.A.",IF(VLOOKUP($D488,rng_ND,5,0)="Nein",VLOOKUP($D488,rng_ND,2,FALSE),MIN(VLOOKUP($D488,rng_ND,2,FALSE),A_Stammdaten!$B$19-D_SAV!$E488+1))),"k.A.")</f>
        <v>k.A.</v>
      </c>
      <c r="X488" s="343" t="str">
        <f t="shared" si="200"/>
        <v>k.A.</v>
      </c>
      <c r="Y488" s="62"/>
      <c r="Z488" s="48">
        <f t="shared" si="201"/>
        <v>0</v>
      </c>
      <c r="AA488" s="457"/>
      <c r="AB488" s="55">
        <f t="shared" si="193"/>
        <v>0</v>
      </c>
      <c r="AC488" s="55">
        <f>IF(A_Stammdaten!$B$25="ja",D_SAV!AA488,D_SAV!AB488)</f>
        <v>0</v>
      </c>
      <c r="AD488" s="478">
        <f>IF(AC488=0,0,IF(U488-(con_EOGJahr-D_SAV!E488)&lt;=0,AC488,AC488/V488))</f>
        <v>0</v>
      </c>
      <c r="AE488" s="478">
        <f>IFERROR(IF(AND(VLOOKUP(D488,rng_ND,5,FALSE)="Ja",D_SAV!T488="degressiv"),D_SAV!AC488*Y488/100,0),0)</f>
        <v>0</v>
      </c>
      <c r="AF488" s="55">
        <f>IFERROR(IF(VLOOKUP(D488,rng_ND,5,FALSE)="Ja",MAX(D_SAV!AD488:AE488),D_SAV!AD488),0)</f>
        <v>0</v>
      </c>
      <c r="AG488" s="55">
        <f t="shared" si="194"/>
        <v>0</v>
      </c>
      <c r="AH488" s="55">
        <f t="shared" si="195"/>
        <v>0</v>
      </c>
      <c r="AI488" s="55">
        <f t="shared" si="196"/>
        <v>0</v>
      </c>
      <c r="AJ488" s="55">
        <f t="shared" si="197"/>
        <v>0</v>
      </c>
      <c r="AK488" s="55">
        <f t="shared" si="188"/>
        <v>0</v>
      </c>
      <c r="AL488" s="55">
        <f t="shared" si="189"/>
        <v>0</v>
      </c>
      <c r="AM488" s="55">
        <f t="shared" si="190"/>
        <v>0</v>
      </c>
    </row>
    <row r="489" spans="1:39" x14ac:dyDescent="0.25">
      <c r="A489" s="47">
        <v>485</v>
      </c>
      <c r="B489" s="358" t="str">
        <f>IF(AND(E489&lt;&gt;0,D489&lt;&gt;0,F489&lt;&gt;0),IF(C489&lt;&gt;0,CONCATENATE(C489,"-AGr",VLOOKUP(D489,Listen!$A$2:$G$45,7,FALSE),"-",E489,"-",F489,),CONCATENATE("AGr",VLOOKUP(D489,Listen!$A$2:$G$45,7,FALSE),"-",E489,"-",F489)),"keine vollständige ID")</f>
        <v>keine vollständige ID</v>
      </c>
      <c r="C489" s="438">
        <f>'[2]III_SAV-Details_NB'!B495</f>
        <v>0</v>
      </c>
      <c r="D489" s="438">
        <f>'[2]III_SAV-Details_NB'!C495</f>
        <v>0</v>
      </c>
      <c r="E489" s="359">
        <f>'[2]III_SAV-Details_NB'!D495</f>
        <v>0</v>
      </c>
      <c r="F489" s="490"/>
      <c r="G489" s="281">
        <f>'[2]III_SAV-Details_NB'!X495</f>
        <v>0</v>
      </c>
      <c r="H489" s="281">
        <f t="shared" si="191"/>
        <v>0</v>
      </c>
      <c r="I489" s="281">
        <f>IF(con_EOGJahr=2025,'[2]III_SAV-Details_NB'!AA495,IF(con_EOGJahr=2026,'[2]III_SAV-Details_NB'!AB495,'[2]III_SAV-Details_NB'!AC495))</f>
        <v>0</v>
      </c>
      <c r="J489" s="282"/>
      <c r="K489" s="282"/>
      <c r="L489" s="282"/>
      <c r="M489" s="282"/>
      <c r="N489" s="282"/>
      <c r="O489" s="282"/>
      <c r="P489" s="52">
        <f t="shared" si="192"/>
        <v>0</v>
      </c>
      <c r="Q489" s="60"/>
      <c r="R489" s="53">
        <f t="shared" si="198"/>
        <v>0</v>
      </c>
      <c r="S489" s="59"/>
      <c r="T489" s="61"/>
      <c r="U489" s="342" t="str">
        <f t="shared" si="202"/>
        <v>k.A.</v>
      </c>
      <c r="V489" s="343" t="str">
        <f t="shared" si="199"/>
        <v>k.A.</v>
      </c>
      <c r="W489" s="343" t="str">
        <f>IFERROR(IF(OR($D489="",$E489=0,con_Ende=0),"k.A.",IF(VLOOKUP($D489,rng_ND,5,0)="Nein",VLOOKUP($D489,rng_ND,2,FALSE),MIN(VLOOKUP($D489,rng_ND,2,FALSE),A_Stammdaten!$B$19-D_SAV!$E489+1))),"k.A.")</f>
        <v>k.A.</v>
      </c>
      <c r="X489" s="343" t="str">
        <f t="shared" si="200"/>
        <v>k.A.</v>
      </c>
      <c r="Y489" s="62"/>
      <c r="Z489" s="48">
        <f t="shared" si="201"/>
        <v>0</v>
      </c>
      <c r="AA489" s="457"/>
      <c r="AB489" s="55">
        <f t="shared" si="193"/>
        <v>0</v>
      </c>
      <c r="AC489" s="55">
        <f>IF(A_Stammdaten!$B$25="ja",D_SAV!AA489,D_SAV!AB489)</f>
        <v>0</v>
      </c>
      <c r="AD489" s="478">
        <f>IF(AC489=0,0,IF(U489-(con_EOGJahr-D_SAV!E489)&lt;=0,AC489,AC489/V489))</f>
        <v>0</v>
      </c>
      <c r="AE489" s="478">
        <f>IFERROR(IF(AND(VLOOKUP(D489,rng_ND,5,FALSE)="Ja",D_SAV!T489="degressiv"),D_SAV!AC489*Y489/100,0),0)</f>
        <v>0</v>
      </c>
      <c r="AF489" s="55">
        <f>IFERROR(IF(VLOOKUP(D489,rng_ND,5,FALSE)="Ja",MAX(D_SAV!AD489:AE489),D_SAV!AD489),0)</f>
        <v>0</v>
      </c>
      <c r="AG489" s="55">
        <f t="shared" si="194"/>
        <v>0</v>
      </c>
      <c r="AH489" s="55">
        <f t="shared" si="195"/>
        <v>0</v>
      </c>
      <c r="AI489" s="55">
        <f t="shared" si="196"/>
        <v>0</v>
      </c>
      <c r="AJ489" s="55">
        <f t="shared" si="197"/>
        <v>0</v>
      </c>
      <c r="AK489" s="55">
        <f t="shared" si="188"/>
        <v>0</v>
      </c>
      <c r="AL489" s="55">
        <f t="shared" si="189"/>
        <v>0</v>
      </c>
      <c r="AM489" s="55">
        <f t="shared" si="190"/>
        <v>0</v>
      </c>
    </row>
    <row r="490" spans="1:39" x14ac:dyDescent="0.25">
      <c r="A490" s="47">
        <v>486</v>
      </c>
      <c r="B490" s="358" t="str">
        <f>IF(AND(E490&lt;&gt;0,D490&lt;&gt;0,F490&lt;&gt;0),IF(C490&lt;&gt;0,CONCATENATE(C490,"-AGr",VLOOKUP(D490,Listen!$A$2:$G$45,7,FALSE),"-",E490,"-",F490,),CONCATENATE("AGr",VLOOKUP(D490,Listen!$A$2:$G$45,7,FALSE),"-",E490,"-",F490)),"keine vollständige ID")</f>
        <v>keine vollständige ID</v>
      </c>
      <c r="C490" s="438">
        <f>'[2]III_SAV-Details_NB'!B496</f>
        <v>0</v>
      </c>
      <c r="D490" s="438">
        <f>'[2]III_SAV-Details_NB'!C496</f>
        <v>0</v>
      </c>
      <c r="E490" s="359">
        <f>'[2]III_SAV-Details_NB'!D496</f>
        <v>0</v>
      </c>
      <c r="F490" s="490"/>
      <c r="G490" s="281">
        <f>'[2]III_SAV-Details_NB'!X496</f>
        <v>0</v>
      </c>
      <c r="H490" s="281">
        <f t="shared" si="191"/>
        <v>0</v>
      </c>
      <c r="I490" s="281">
        <f>IF(con_EOGJahr=2025,'[2]III_SAV-Details_NB'!AA496,IF(con_EOGJahr=2026,'[2]III_SAV-Details_NB'!AB496,'[2]III_SAV-Details_NB'!AC496))</f>
        <v>0</v>
      </c>
      <c r="J490" s="282"/>
      <c r="K490" s="282"/>
      <c r="L490" s="282"/>
      <c r="M490" s="282"/>
      <c r="N490" s="282"/>
      <c r="O490" s="282"/>
      <c r="P490" s="52">
        <f t="shared" si="192"/>
        <v>0</v>
      </c>
      <c r="Q490" s="60"/>
      <c r="R490" s="53">
        <f t="shared" si="198"/>
        <v>0</v>
      </c>
      <c r="S490" s="59"/>
      <c r="T490" s="61"/>
      <c r="U490" s="342" t="str">
        <f t="shared" si="202"/>
        <v>k.A.</v>
      </c>
      <c r="V490" s="343" t="str">
        <f t="shared" si="199"/>
        <v>k.A.</v>
      </c>
      <c r="W490" s="343" t="str">
        <f>IFERROR(IF(OR($D490="",$E490=0,con_Ende=0),"k.A.",IF(VLOOKUP($D490,rng_ND,5,0)="Nein",VLOOKUP($D490,rng_ND,2,FALSE),MIN(VLOOKUP($D490,rng_ND,2,FALSE),A_Stammdaten!$B$19-D_SAV!$E490+1))),"k.A.")</f>
        <v>k.A.</v>
      </c>
      <c r="X490" s="343" t="str">
        <f t="shared" si="200"/>
        <v>k.A.</v>
      </c>
      <c r="Y490" s="62"/>
      <c r="Z490" s="48">
        <f t="shared" si="201"/>
        <v>0</v>
      </c>
      <c r="AA490" s="457"/>
      <c r="AB490" s="55">
        <f t="shared" si="193"/>
        <v>0</v>
      </c>
      <c r="AC490" s="55">
        <f>IF(A_Stammdaten!$B$25="ja",D_SAV!AA490,D_SAV!AB490)</f>
        <v>0</v>
      </c>
      <c r="AD490" s="478">
        <f>IF(AC490=0,0,IF(U490-(con_EOGJahr-D_SAV!E490)&lt;=0,AC490,AC490/V490))</f>
        <v>0</v>
      </c>
      <c r="AE490" s="478">
        <f>IFERROR(IF(AND(VLOOKUP(D490,rng_ND,5,FALSE)="Ja",D_SAV!T490="degressiv"),D_SAV!AC490*Y490/100,0),0)</f>
        <v>0</v>
      </c>
      <c r="AF490" s="55">
        <f>IFERROR(IF(VLOOKUP(D490,rng_ND,5,FALSE)="Ja",MAX(D_SAV!AD490:AE490),D_SAV!AD490),0)</f>
        <v>0</v>
      </c>
      <c r="AG490" s="55">
        <f t="shared" si="194"/>
        <v>0</v>
      </c>
      <c r="AH490" s="55">
        <f t="shared" si="195"/>
        <v>0</v>
      </c>
      <c r="AI490" s="55">
        <f t="shared" si="196"/>
        <v>0</v>
      </c>
      <c r="AJ490" s="55">
        <f t="shared" si="197"/>
        <v>0</v>
      </c>
      <c r="AK490" s="55">
        <f t="shared" si="188"/>
        <v>0</v>
      </c>
      <c r="AL490" s="55">
        <f t="shared" si="189"/>
        <v>0</v>
      </c>
      <c r="AM490" s="55">
        <f t="shared" si="190"/>
        <v>0</v>
      </c>
    </row>
    <row r="491" spans="1:39" x14ac:dyDescent="0.25">
      <c r="A491" s="47">
        <v>487</v>
      </c>
      <c r="B491" s="358" t="str">
        <f>IF(AND(E491&lt;&gt;0,D491&lt;&gt;0,F491&lt;&gt;0),IF(C491&lt;&gt;0,CONCATENATE(C491,"-AGr",VLOOKUP(D491,Listen!$A$2:$G$45,7,FALSE),"-",E491,"-",F491,),CONCATENATE("AGr",VLOOKUP(D491,Listen!$A$2:$G$45,7,FALSE),"-",E491,"-",F491)),"keine vollständige ID")</f>
        <v>keine vollständige ID</v>
      </c>
      <c r="C491" s="438">
        <f>'[2]III_SAV-Details_NB'!B497</f>
        <v>0</v>
      </c>
      <c r="D491" s="438">
        <f>'[2]III_SAV-Details_NB'!C497</f>
        <v>0</v>
      </c>
      <c r="E491" s="359">
        <f>'[2]III_SAV-Details_NB'!D497</f>
        <v>0</v>
      </c>
      <c r="F491" s="490"/>
      <c r="G491" s="281">
        <f>'[2]III_SAV-Details_NB'!X497</f>
        <v>0</v>
      </c>
      <c r="H491" s="281">
        <f t="shared" si="191"/>
        <v>0</v>
      </c>
      <c r="I491" s="281">
        <f>IF(con_EOGJahr=2025,'[2]III_SAV-Details_NB'!AA497,IF(con_EOGJahr=2026,'[2]III_SAV-Details_NB'!AB497,'[2]III_SAV-Details_NB'!AC497))</f>
        <v>0</v>
      </c>
      <c r="J491" s="282"/>
      <c r="K491" s="282"/>
      <c r="L491" s="282"/>
      <c r="M491" s="282"/>
      <c r="N491" s="282"/>
      <c r="O491" s="282"/>
      <c r="P491" s="52">
        <f t="shared" si="192"/>
        <v>0</v>
      </c>
      <c r="Q491" s="60"/>
      <c r="R491" s="53">
        <f t="shared" si="198"/>
        <v>0</v>
      </c>
      <c r="S491" s="59"/>
      <c r="T491" s="61"/>
      <c r="U491" s="342" t="str">
        <f t="shared" si="202"/>
        <v>k.A.</v>
      </c>
      <c r="V491" s="343" t="str">
        <f t="shared" si="199"/>
        <v>k.A.</v>
      </c>
      <c r="W491" s="343" t="str">
        <f>IFERROR(IF(OR($D491="",$E491=0,con_Ende=0),"k.A.",IF(VLOOKUP($D491,rng_ND,5,0)="Nein",VLOOKUP($D491,rng_ND,2,FALSE),MIN(VLOOKUP($D491,rng_ND,2,FALSE),A_Stammdaten!$B$19-D_SAV!$E491+1))),"k.A.")</f>
        <v>k.A.</v>
      </c>
      <c r="X491" s="343" t="str">
        <f t="shared" si="200"/>
        <v>k.A.</v>
      </c>
      <c r="Y491" s="62"/>
      <c r="Z491" s="48">
        <f t="shared" si="201"/>
        <v>0</v>
      </c>
      <c r="AA491" s="457"/>
      <c r="AB491" s="55">
        <f t="shared" si="193"/>
        <v>0</v>
      </c>
      <c r="AC491" s="55">
        <f>IF(A_Stammdaten!$B$25="ja",D_SAV!AA491,D_SAV!AB491)</f>
        <v>0</v>
      </c>
      <c r="AD491" s="478">
        <f>IF(AC491=0,0,IF(U491-(con_EOGJahr-D_SAV!E491)&lt;=0,AC491,AC491/V491))</f>
        <v>0</v>
      </c>
      <c r="AE491" s="478">
        <f>IFERROR(IF(AND(VLOOKUP(D491,rng_ND,5,FALSE)="Ja",D_SAV!T491="degressiv"),D_SAV!AC491*Y491/100,0),0)</f>
        <v>0</v>
      </c>
      <c r="AF491" s="55">
        <f>IFERROR(IF(VLOOKUP(D491,rng_ND,5,FALSE)="Ja",MAX(D_SAV!AD491:AE491),D_SAV!AD491),0)</f>
        <v>0</v>
      </c>
      <c r="AG491" s="55">
        <f t="shared" si="194"/>
        <v>0</v>
      </c>
      <c r="AH491" s="55">
        <f t="shared" si="195"/>
        <v>0</v>
      </c>
      <c r="AI491" s="55">
        <f t="shared" si="196"/>
        <v>0</v>
      </c>
      <c r="AJ491" s="55">
        <f t="shared" si="197"/>
        <v>0</v>
      </c>
      <c r="AK491" s="55">
        <f t="shared" si="188"/>
        <v>0</v>
      </c>
      <c r="AL491" s="55">
        <f t="shared" si="189"/>
        <v>0</v>
      </c>
      <c r="AM491" s="55">
        <f t="shared" si="190"/>
        <v>0</v>
      </c>
    </row>
    <row r="492" spans="1:39" x14ac:dyDescent="0.25">
      <c r="A492" s="47">
        <v>488</v>
      </c>
      <c r="B492" s="358" t="str">
        <f>IF(AND(E492&lt;&gt;0,D492&lt;&gt;0,F492&lt;&gt;0),IF(C492&lt;&gt;0,CONCATENATE(C492,"-AGr",VLOOKUP(D492,Listen!$A$2:$G$45,7,FALSE),"-",E492,"-",F492,),CONCATENATE("AGr",VLOOKUP(D492,Listen!$A$2:$G$45,7,FALSE),"-",E492,"-",F492)),"keine vollständige ID")</f>
        <v>keine vollständige ID</v>
      </c>
      <c r="C492" s="438">
        <f>'[2]III_SAV-Details_NB'!B498</f>
        <v>0</v>
      </c>
      <c r="D492" s="438">
        <f>'[2]III_SAV-Details_NB'!C498</f>
        <v>0</v>
      </c>
      <c r="E492" s="359">
        <f>'[2]III_SAV-Details_NB'!D498</f>
        <v>0</v>
      </c>
      <c r="F492" s="490"/>
      <c r="G492" s="281">
        <f>'[2]III_SAV-Details_NB'!X498</f>
        <v>0</v>
      </c>
      <c r="H492" s="281">
        <f t="shared" si="191"/>
        <v>0</v>
      </c>
      <c r="I492" s="281">
        <f>IF(con_EOGJahr=2025,'[2]III_SAV-Details_NB'!AA498,IF(con_EOGJahr=2026,'[2]III_SAV-Details_NB'!AB498,'[2]III_SAV-Details_NB'!AC498))</f>
        <v>0</v>
      </c>
      <c r="J492" s="282"/>
      <c r="K492" s="282"/>
      <c r="L492" s="282"/>
      <c r="M492" s="282"/>
      <c r="N492" s="282"/>
      <c r="O492" s="282"/>
      <c r="P492" s="52">
        <f t="shared" si="192"/>
        <v>0</v>
      </c>
      <c r="Q492" s="60"/>
      <c r="R492" s="53">
        <f t="shared" si="198"/>
        <v>0</v>
      </c>
      <c r="S492" s="59"/>
      <c r="T492" s="61"/>
      <c r="U492" s="342" t="str">
        <f t="shared" si="202"/>
        <v>k.A.</v>
      </c>
      <c r="V492" s="343" t="str">
        <f t="shared" si="199"/>
        <v>k.A.</v>
      </c>
      <c r="W492" s="343" t="str">
        <f>IFERROR(IF(OR($D492="",$E492=0,con_Ende=0),"k.A.",IF(VLOOKUP($D492,rng_ND,5,0)="Nein",VLOOKUP($D492,rng_ND,2,FALSE),MIN(VLOOKUP($D492,rng_ND,2,FALSE),A_Stammdaten!$B$19-D_SAV!$E492+1))),"k.A.")</f>
        <v>k.A.</v>
      </c>
      <c r="X492" s="343" t="str">
        <f t="shared" si="200"/>
        <v>k.A.</v>
      </c>
      <c r="Y492" s="62"/>
      <c r="Z492" s="48">
        <f t="shared" si="201"/>
        <v>0</v>
      </c>
      <c r="AA492" s="457"/>
      <c r="AB492" s="55">
        <f t="shared" si="193"/>
        <v>0</v>
      </c>
      <c r="AC492" s="55">
        <f>IF(A_Stammdaten!$B$25="ja",D_SAV!AA492,D_SAV!AB492)</f>
        <v>0</v>
      </c>
      <c r="AD492" s="478">
        <f>IF(AC492=0,0,IF(U492-(con_EOGJahr-D_SAV!E492)&lt;=0,AC492,AC492/V492))</f>
        <v>0</v>
      </c>
      <c r="AE492" s="478">
        <f>IFERROR(IF(AND(VLOOKUP(D492,rng_ND,5,FALSE)="Ja",D_SAV!T492="degressiv"),D_SAV!AC492*Y492/100,0),0)</f>
        <v>0</v>
      </c>
      <c r="AF492" s="55">
        <f>IFERROR(IF(VLOOKUP(D492,rng_ND,5,FALSE)="Ja",MAX(D_SAV!AD492:AE492),D_SAV!AD492),0)</f>
        <v>0</v>
      </c>
      <c r="AG492" s="55">
        <f t="shared" si="194"/>
        <v>0</v>
      </c>
      <c r="AH492" s="55">
        <f t="shared" si="195"/>
        <v>0</v>
      </c>
      <c r="AI492" s="55">
        <f t="shared" si="196"/>
        <v>0</v>
      </c>
      <c r="AJ492" s="55">
        <f t="shared" si="197"/>
        <v>0</v>
      </c>
      <c r="AK492" s="55">
        <f t="shared" si="188"/>
        <v>0</v>
      </c>
      <c r="AL492" s="55">
        <f t="shared" si="189"/>
        <v>0</v>
      </c>
      <c r="AM492" s="55">
        <f t="shared" si="190"/>
        <v>0</v>
      </c>
    </row>
    <row r="493" spans="1:39" x14ac:dyDescent="0.25">
      <c r="A493" s="47">
        <v>489</v>
      </c>
      <c r="B493" s="358" t="str">
        <f>IF(AND(E493&lt;&gt;0,D493&lt;&gt;0,F493&lt;&gt;0),IF(C493&lt;&gt;0,CONCATENATE(C493,"-AGr",VLOOKUP(D493,Listen!$A$2:$G$45,7,FALSE),"-",E493,"-",F493,),CONCATENATE("AGr",VLOOKUP(D493,Listen!$A$2:$G$45,7,FALSE),"-",E493,"-",F493)),"keine vollständige ID")</f>
        <v>keine vollständige ID</v>
      </c>
      <c r="C493" s="438">
        <f>'[2]III_SAV-Details_NB'!B499</f>
        <v>0</v>
      </c>
      <c r="D493" s="438">
        <f>'[2]III_SAV-Details_NB'!C499</f>
        <v>0</v>
      </c>
      <c r="E493" s="359">
        <f>'[2]III_SAV-Details_NB'!D499</f>
        <v>0</v>
      </c>
      <c r="F493" s="490"/>
      <c r="G493" s="281">
        <f>'[2]III_SAV-Details_NB'!X499</f>
        <v>0</v>
      </c>
      <c r="H493" s="281">
        <f t="shared" si="191"/>
        <v>0</v>
      </c>
      <c r="I493" s="281">
        <f>IF(con_EOGJahr=2025,'[2]III_SAV-Details_NB'!AA499,IF(con_EOGJahr=2026,'[2]III_SAV-Details_NB'!AB499,'[2]III_SAV-Details_NB'!AC499))</f>
        <v>0</v>
      </c>
      <c r="J493" s="282"/>
      <c r="K493" s="282"/>
      <c r="L493" s="282"/>
      <c r="M493" s="282"/>
      <c r="N493" s="282"/>
      <c r="O493" s="282"/>
      <c r="P493" s="52">
        <f t="shared" si="192"/>
        <v>0</v>
      </c>
      <c r="Q493" s="60"/>
      <c r="R493" s="53">
        <f t="shared" si="198"/>
        <v>0</v>
      </c>
      <c r="S493" s="59"/>
      <c r="T493" s="61"/>
      <c r="U493" s="342" t="str">
        <f t="shared" si="202"/>
        <v>k.A.</v>
      </c>
      <c r="V493" s="343" t="str">
        <f t="shared" si="199"/>
        <v>k.A.</v>
      </c>
      <c r="W493" s="343" t="str">
        <f>IFERROR(IF(OR($D493="",$E493=0,con_Ende=0),"k.A.",IF(VLOOKUP($D493,rng_ND,5,0)="Nein",VLOOKUP($D493,rng_ND,2,FALSE),MIN(VLOOKUP($D493,rng_ND,2,FALSE),A_Stammdaten!$B$19-D_SAV!$E493+1))),"k.A.")</f>
        <v>k.A.</v>
      </c>
      <c r="X493" s="343" t="str">
        <f t="shared" si="200"/>
        <v>k.A.</v>
      </c>
      <c r="Y493" s="62"/>
      <c r="Z493" s="48">
        <f t="shared" si="201"/>
        <v>0</v>
      </c>
      <c r="AA493" s="457"/>
      <c r="AB493" s="55">
        <f t="shared" si="193"/>
        <v>0</v>
      </c>
      <c r="AC493" s="55">
        <f>IF(A_Stammdaten!$B$25="ja",D_SAV!AA493,D_SAV!AB493)</f>
        <v>0</v>
      </c>
      <c r="AD493" s="478">
        <f>IF(AC493=0,0,IF(U493-(con_EOGJahr-D_SAV!E493)&lt;=0,AC493,AC493/V493))</f>
        <v>0</v>
      </c>
      <c r="AE493" s="478">
        <f>IFERROR(IF(AND(VLOOKUP(D493,rng_ND,5,FALSE)="Ja",D_SAV!T493="degressiv"),D_SAV!AC493*Y493/100,0),0)</f>
        <v>0</v>
      </c>
      <c r="AF493" s="55">
        <f>IFERROR(IF(VLOOKUP(D493,rng_ND,5,FALSE)="Ja",MAX(D_SAV!AD493:AE493),D_SAV!AD493),0)</f>
        <v>0</v>
      </c>
      <c r="AG493" s="55">
        <f t="shared" si="194"/>
        <v>0</v>
      </c>
      <c r="AH493" s="55">
        <f t="shared" si="195"/>
        <v>0</v>
      </c>
      <c r="AI493" s="55">
        <f t="shared" si="196"/>
        <v>0</v>
      </c>
      <c r="AJ493" s="55">
        <f t="shared" si="197"/>
        <v>0</v>
      </c>
      <c r="AK493" s="55">
        <f t="shared" si="188"/>
        <v>0</v>
      </c>
      <c r="AL493" s="55">
        <f t="shared" si="189"/>
        <v>0</v>
      </c>
      <c r="AM493" s="55">
        <f t="shared" si="190"/>
        <v>0</v>
      </c>
    </row>
    <row r="494" spans="1:39" x14ac:dyDescent="0.25">
      <c r="A494" s="47">
        <v>490</v>
      </c>
      <c r="B494" s="358" t="str">
        <f>IF(AND(E494&lt;&gt;0,D494&lt;&gt;0,F494&lt;&gt;0),IF(C494&lt;&gt;0,CONCATENATE(C494,"-AGr",VLOOKUP(D494,Listen!$A$2:$G$45,7,FALSE),"-",E494,"-",F494,),CONCATENATE("AGr",VLOOKUP(D494,Listen!$A$2:$G$45,7,FALSE),"-",E494,"-",F494)),"keine vollständige ID")</f>
        <v>keine vollständige ID</v>
      </c>
      <c r="C494" s="438">
        <f>'[2]III_SAV-Details_NB'!B500</f>
        <v>0</v>
      </c>
      <c r="D494" s="438">
        <f>'[2]III_SAV-Details_NB'!C500</f>
        <v>0</v>
      </c>
      <c r="E494" s="359">
        <f>'[2]III_SAV-Details_NB'!D500</f>
        <v>0</v>
      </c>
      <c r="F494" s="490"/>
      <c r="G494" s="281">
        <f>'[2]III_SAV-Details_NB'!X500</f>
        <v>0</v>
      </c>
      <c r="H494" s="281">
        <f t="shared" si="191"/>
        <v>0</v>
      </c>
      <c r="I494" s="281">
        <f>IF(con_EOGJahr=2025,'[2]III_SAV-Details_NB'!AA500,IF(con_EOGJahr=2026,'[2]III_SAV-Details_NB'!AB500,'[2]III_SAV-Details_NB'!AC500))</f>
        <v>0</v>
      </c>
      <c r="J494" s="282"/>
      <c r="K494" s="282"/>
      <c r="L494" s="282"/>
      <c r="M494" s="282"/>
      <c r="N494" s="282"/>
      <c r="O494" s="282"/>
      <c r="P494" s="52">
        <f t="shared" si="192"/>
        <v>0</v>
      </c>
      <c r="Q494" s="60"/>
      <c r="R494" s="53">
        <f t="shared" si="198"/>
        <v>0</v>
      </c>
      <c r="S494" s="59"/>
      <c r="T494" s="61"/>
      <c r="U494" s="342" t="str">
        <f t="shared" si="202"/>
        <v>k.A.</v>
      </c>
      <c r="V494" s="343" t="str">
        <f t="shared" si="199"/>
        <v>k.A.</v>
      </c>
      <c r="W494" s="343" t="str">
        <f>IFERROR(IF(OR($D494="",$E494=0,con_Ende=0),"k.A.",IF(VLOOKUP($D494,rng_ND,5,0)="Nein",VLOOKUP($D494,rng_ND,2,FALSE),MIN(VLOOKUP($D494,rng_ND,2,FALSE),A_Stammdaten!$B$19-D_SAV!$E494+1))),"k.A.")</f>
        <v>k.A.</v>
      </c>
      <c r="X494" s="343" t="str">
        <f t="shared" si="200"/>
        <v>k.A.</v>
      </c>
      <c r="Y494" s="62"/>
      <c r="Z494" s="48">
        <f t="shared" si="201"/>
        <v>0</v>
      </c>
      <c r="AA494" s="457"/>
      <c r="AB494" s="55">
        <f t="shared" si="193"/>
        <v>0</v>
      </c>
      <c r="AC494" s="55">
        <f>IF(A_Stammdaten!$B$25="ja",D_SAV!AA494,D_SAV!AB494)</f>
        <v>0</v>
      </c>
      <c r="AD494" s="478">
        <f>IF(AC494=0,0,IF(U494-(con_EOGJahr-D_SAV!E494)&lt;=0,AC494,AC494/V494))</f>
        <v>0</v>
      </c>
      <c r="AE494" s="478">
        <f>IFERROR(IF(AND(VLOOKUP(D494,rng_ND,5,FALSE)="Ja",D_SAV!T494="degressiv"),D_SAV!AC494*Y494/100,0),0)</f>
        <v>0</v>
      </c>
      <c r="AF494" s="55">
        <f>IFERROR(IF(VLOOKUP(D494,rng_ND,5,FALSE)="Ja",MAX(D_SAV!AD494:AE494),D_SAV!AD494),0)</f>
        <v>0</v>
      </c>
      <c r="AG494" s="55">
        <f t="shared" si="194"/>
        <v>0</v>
      </c>
      <c r="AH494" s="55">
        <f t="shared" si="195"/>
        <v>0</v>
      </c>
      <c r="AI494" s="55">
        <f t="shared" si="196"/>
        <v>0</v>
      </c>
      <c r="AJ494" s="55">
        <f t="shared" si="197"/>
        <v>0</v>
      </c>
      <c r="AK494" s="55">
        <f t="shared" si="188"/>
        <v>0</v>
      </c>
      <c r="AL494" s="55">
        <f t="shared" si="189"/>
        <v>0</v>
      </c>
      <c r="AM494" s="55">
        <f t="shared" si="190"/>
        <v>0</v>
      </c>
    </row>
    <row r="495" spans="1:39" x14ac:dyDescent="0.25">
      <c r="A495" s="47">
        <v>491</v>
      </c>
      <c r="B495" s="358" t="str">
        <f>IF(AND(E495&lt;&gt;0,D495&lt;&gt;0,F495&lt;&gt;0),IF(C495&lt;&gt;0,CONCATENATE(C495,"-AGr",VLOOKUP(D495,Listen!$A$2:$G$45,7,FALSE),"-",E495,"-",F495,),CONCATENATE("AGr",VLOOKUP(D495,Listen!$A$2:$G$45,7,FALSE),"-",E495,"-",F495)),"keine vollständige ID")</f>
        <v>keine vollständige ID</v>
      </c>
      <c r="C495" s="438">
        <f>'[2]III_SAV-Details_NB'!B501</f>
        <v>0</v>
      </c>
      <c r="D495" s="438">
        <f>'[2]III_SAV-Details_NB'!C501</f>
        <v>0</v>
      </c>
      <c r="E495" s="359">
        <f>'[2]III_SAV-Details_NB'!D501</f>
        <v>0</v>
      </c>
      <c r="F495" s="490"/>
      <c r="G495" s="281">
        <f>'[2]III_SAV-Details_NB'!X501</f>
        <v>0</v>
      </c>
      <c r="H495" s="281">
        <f t="shared" si="191"/>
        <v>0</v>
      </c>
      <c r="I495" s="281">
        <f>IF(con_EOGJahr=2025,'[2]III_SAV-Details_NB'!AA501,IF(con_EOGJahr=2026,'[2]III_SAV-Details_NB'!AB501,'[2]III_SAV-Details_NB'!AC501))</f>
        <v>0</v>
      </c>
      <c r="J495" s="282"/>
      <c r="K495" s="282"/>
      <c r="L495" s="282"/>
      <c r="M495" s="282"/>
      <c r="N495" s="282"/>
      <c r="O495" s="282"/>
      <c r="P495" s="52">
        <f t="shared" si="192"/>
        <v>0</v>
      </c>
      <c r="Q495" s="60"/>
      <c r="R495" s="53">
        <f t="shared" si="198"/>
        <v>0</v>
      </c>
      <c r="S495" s="59"/>
      <c r="T495" s="61"/>
      <c r="U495" s="342" t="str">
        <f t="shared" si="202"/>
        <v>k.A.</v>
      </c>
      <c r="V495" s="343" t="str">
        <f t="shared" si="199"/>
        <v>k.A.</v>
      </c>
      <c r="W495" s="343" t="str">
        <f>IFERROR(IF(OR($D495="",$E495=0,con_Ende=0),"k.A.",IF(VLOOKUP($D495,rng_ND,5,0)="Nein",VLOOKUP($D495,rng_ND,2,FALSE),MIN(VLOOKUP($D495,rng_ND,2,FALSE),A_Stammdaten!$B$19-D_SAV!$E495+1))),"k.A.")</f>
        <v>k.A.</v>
      </c>
      <c r="X495" s="343" t="str">
        <f t="shared" si="200"/>
        <v>k.A.</v>
      </c>
      <c r="Y495" s="62"/>
      <c r="Z495" s="48">
        <f t="shared" si="201"/>
        <v>0</v>
      </c>
      <c r="AA495" s="457"/>
      <c r="AB495" s="55">
        <f t="shared" si="193"/>
        <v>0</v>
      </c>
      <c r="AC495" s="55">
        <f>IF(A_Stammdaten!$B$25="ja",D_SAV!AA495,D_SAV!AB495)</f>
        <v>0</v>
      </c>
      <c r="AD495" s="478">
        <f>IF(AC495=0,0,IF(U495-(con_EOGJahr-D_SAV!E495)&lt;=0,AC495,AC495/V495))</f>
        <v>0</v>
      </c>
      <c r="AE495" s="478">
        <f>IFERROR(IF(AND(VLOOKUP(D495,rng_ND,5,FALSE)="Ja",D_SAV!T495="degressiv"),D_SAV!AC495*Y495/100,0),0)</f>
        <v>0</v>
      </c>
      <c r="AF495" s="55">
        <f>IFERROR(IF(VLOOKUP(D495,rng_ND,5,FALSE)="Ja",MAX(D_SAV!AD495:AE495),D_SAV!AD495),0)</f>
        <v>0</v>
      </c>
      <c r="AG495" s="55">
        <f t="shared" si="194"/>
        <v>0</v>
      </c>
      <c r="AH495" s="55">
        <f t="shared" si="195"/>
        <v>0</v>
      </c>
      <c r="AI495" s="55">
        <f t="shared" si="196"/>
        <v>0</v>
      </c>
      <c r="AJ495" s="55">
        <f t="shared" si="197"/>
        <v>0</v>
      </c>
      <c r="AK495" s="55">
        <f t="shared" si="188"/>
        <v>0</v>
      </c>
      <c r="AL495" s="55">
        <f t="shared" si="189"/>
        <v>0</v>
      </c>
      <c r="AM495" s="55">
        <f t="shared" si="190"/>
        <v>0</v>
      </c>
    </row>
    <row r="496" spans="1:39" x14ac:dyDescent="0.25">
      <c r="A496" s="47">
        <v>492</v>
      </c>
      <c r="B496" s="358" t="str">
        <f>IF(AND(E496&lt;&gt;0,D496&lt;&gt;0,F496&lt;&gt;0),IF(C496&lt;&gt;0,CONCATENATE(C496,"-AGr",VLOOKUP(D496,Listen!$A$2:$G$45,7,FALSE),"-",E496,"-",F496,),CONCATENATE("AGr",VLOOKUP(D496,Listen!$A$2:$G$45,7,FALSE),"-",E496,"-",F496)),"keine vollständige ID")</f>
        <v>keine vollständige ID</v>
      </c>
      <c r="C496" s="438">
        <f>'[2]III_SAV-Details_NB'!B502</f>
        <v>0</v>
      </c>
      <c r="D496" s="438">
        <f>'[2]III_SAV-Details_NB'!C502</f>
        <v>0</v>
      </c>
      <c r="E496" s="359">
        <f>'[2]III_SAV-Details_NB'!D502</f>
        <v>0</v>
      </c>
      <c r="F496" s="490"/>
      <c r="G496" s="281">
        <f>'[2]III_SAV-Details_NB'!X502</f>
        <v>0</v>
      </c>
      <c r="H496" s="281">
        <f t="shared" si="191"/>
        <v>0</v>
      </c>
      <c r="I496" s="281">
        <f>IF(con_EOGJahr=2025,'[2]III_SAV-Details_NB'!AA502,IF(con_EOGJahr=2026,'[2]III_SAV-Details_NB'!AB502,'[2]III_SAV-Details_NB'!AC502))</f>
        <v>0</v>
      </c>
      <c r="J496" s="282"/>
      <c r="K496" s="282"/>
      <c r="L496" s="282"/>
      <c r="M496" s="282"/>
      <c r="N496" s="282"/>
      <c r="O496" s="282"/>
      <c r="P496" s="52">
        <f t="shared" si="192"/>
        <v>0</v>
      </c>
      <c r="Q496" s="60"/>
      <c r="R496" s="53">
        <f t="shared" si="198"/>
        <v>0</v>
      </c>
      <c r="S496" s="59"/>
      <c r="T496" s="61"/>
      <c r="U496" s="342" t="str">
        <f t="shared" si="202"/>
        <v>k.A.</v>
      </c>
      <c r="V496" s="343" t="str">
        <f t="shared" si="199"/>
        <v>k.A.</v>
      </c>
      <c r="W496" s="343" t="str">
        <f>IFERROR(IF(OR($D496="",$E496=0,con_Ende=0),"k.A.",IF(VLOOKUP($D496,rng_ND,5,0)="Nein",VLOOKUP($D496,rng_ND,2,FALSE),MIN(VLOOKUP($D496,rng_ND,2,FALSE),A_Stammdaten!$B$19-D_SAV!$E496+1))),"k.A.")</f>
        <v>k.A.</v>
      </c>
      <c r="X496" s="343" t="str">
        <f t="shared" si="200"/>
        <v>k.A.</v>
      </c>
      <c r="Y496" s="62"/>
      <c r="Z496" s="48">
        <f t="shared" si="201"/>
        <v>0</v>
      </c>
      <c r="AA496" s="457"/>
      <c r="AB496" s="55">
        <f t="shared" si="193"/>
        <v>0</v>
      </c>
      <c r="AC496" s="55">
        <f>IF(A_Stammdaten!$B$25="ja",D_SAV!AA496,D_SAV!AB496)</f>
        <v>0</v>
      </c>
      <c r="AD496" s="478">
        <f>IF(AC496=0,0,IF(U496-(con_EOGJahr-D_SAV!E496)&lt;=0,AC496,AC496/V496))</f>
        <v>0</v>
      </c>
      <c r="AE496" s="478">
        <f>IFERROR(IF(AND(VLOOKUP(D496,rng_ND,5,FALSE)="Ja",D_SAV!T496="degressiv"),D_SAV!AC496*Y496/100,0),0)</f>
        <v>0</v>
      </c>
      <c r="AF496" s="55">
        <f>IFERROR(IF(VLOOKUP(D496,rng_ND,5,FALSE)="Ja",MAX(D_SAV!AD496:AE496),D_SAV!AD496),0)</f>
        <v>0</v>
      </c>
      <c r="AG496" s="55">
        <f t="shared" si="194"/>
        <v>0</v>
      </c>
      <c r="AH496" s="55">
        <f t="shared" si="195"/>
        <v>0</v>
      </c>
      <c r="AI496" s="55">
        <f t="shared" si="196"/>
        <v>0</v>
      </c>
      <c r="AJ496" s="55">
        <f t="shared" si="197"/>
        <v>0</v>
      </c>
      <c r="AK496" s="55">
        <f t="shared" si="188"/>
        <v>0</v>
      </c>
      <c r="AL496" s="55">
        <f t="shared" si="189"/>
        <v>0</v>
      </c>
      <c r="AM496" s="55">
        <f t="shared" si="190"/>
        <v>0</v>
      </c>
    </row>
    <row r="497" spans="1:39" x14ac:dyDescent="0.25">
      <c r="A497" s="47">
        <v>493</v>
      </c>
      <c r="B497" s="358" t="str">
        <f>IF(AND(E497&lt;&gt;0,D497&lt;&gt;0,F497&lt;&gt;0),IF(C497&lt;&gt;0,CONCATENATE(C497,"-AGr",VLOOKUP(D497,Listen!$A$2:$G$45,7,FALSE),"-",E497,"-",F497,),CONCATENATE("AGr",VLOOKUP(D497,Listen!$A$2:$G$45,7,FALSE),"-",E497,"-",F497)),"keine vollständige ID")</f>
        <v>keine vollständige ID</v>
      </c>
      <c r="C497" s="438">
        <f>'[2]III_SAV-Details_NB'!B503</f>
        <v>0</v>
      </c>
      <c r="D497" s="438">
        <f>'[2]III_SAV-Details_NB'!C503</f>
        <v>0</v>
      </c>
      <c r="E497" s="359">
        <f>'[2]III_SAV-Details_NB'!D503</f>
        <v>0</v>
      </c>
      <c r="F497" s="490"/>
      <c r="G497" s="281">
        <f>'[2]III_SAV-Details_NB'!X503</f>
        <v>0</v>
      </c>
      <c r="H497" s="281">
        <f t="shared" si="191"/>
        <v>0</v>
      </c>
      <c r="I497" s="281">
        <f>IF(con_EOGJahr=2025,'[2]III_SAV-Details_NB'!AA503,IF(con_EOGJahr=2026,'[2]III_SAV-Details_NB'!AB503,'[2]III_SAV-Details_NB'!AC503))</f>
        <v>0</v>
      </c>
      <c r="J497" s="282"/>
      <c r="K497" s="282"/>
      <c r="L497" s="282"/>
      <c r="M497" s="282"/>
      <c r="N497" s="282"/>
      <c r="O497" s="282"/>
      <c r="P497" s="52">
        <f t="shared" si="192"/>
        <v>0</v>
      </c>
      <c r="Q497" s="60"/>
      <c r="R497" s="53">
        <f t="shared" si="198"/>
        <v>0</v>
      </c>
      <c r="S497" s="59"/>
      <c r="T497" s="61"/>
      <c r="U497" s="342" t="str">
        <f t="shared" si="202"/>
        <v>k.A.</v>
      </c>
      <c r="V497" s="343" t="str">
        <f t="shared" si="199"/>
        <v>k.A.</v>
      </c>
      <c r="W497" s="343" t="str">
        <f>IFERROR(IF(OR($D497="",$E497=0,con_Ende=0),"k.A.",IF(VLOOKUP($D497,rng_ND,5,0)="Nein",VLOOKUP($D497,rng_ND,2,FALSE),MIN(VLOOKUP($D497,rng_ND,2,FALSE),A_Stammdaten!$B$19-D_SAV!$E497+1))),"k.A.")</f>
        <v>k.A.</v>
      </c>
      <c r="X497" s="343" t="str">
        <f t="shared" si="200"/>
        <v>k.A.</v>
      </c>
      <c r="Y497" s="62"/>
      <c r="Z497" s="48">
        <f t="shared" si="201"/>
        <v>0</v>
      </c>
      <c r="AA497" s="457"/>
      <c r="AB497" s="55">
        <f t="shared" si="193"/>
        <v>0</v>
      </c>
      <c r="AC497" s="55">
        <f>IF(A_Stammdaten!$B$25="ja",D_SAV!AA497,D_SAV!AB497)</f>
        <v>0</v>
      </c>
      <c r="AD497" s="478">
        <f>IF(AC497=0,0,IF(U497-(con_EOGJahr-D_SAV!E497)&lt;=0,AC497,AC497/V497))</f>
        <v>0</v>
      </c>
      <c r="AE497" s="478">
        <f>IFERROR(IF(AND(VLOOKUP(D497,rng_ND,5,FALSE)="Ja",D_SAV!T497="degressiv"),D_SAV!AC497*Y497/100,0),0)</f>
        <v>0</v>
      </c>
      <c r="AF497" s="55">
        <f>IFERROR(IF(VLOOKUP(D497,rng_ND,5,FALSE)="Ja",MAX(D_SAV!AD497:AE497),D_SAV!AD497),0)</f>
        <v>0</v>
      </c>
      <c r="AG497" s="55">
        <f t="shared" si="194"/>
        <v>0</v>
      </c>
      <c r="AH497" s="55">
        <f t="shared" si="195"/>
        <v>0</v>
      </c>
      <c r="AI497" s="55">
        <f t="shared" si="196"/>
        <v>0</v>
      </c>
      <c r="AJ497" s="55">
        <f t="shared" si="197"/>
        <v>0</v>
      </c>
      <c r="AK497" s="55">
        <f t="shared" si="188"/>
        <v>0</v>
      </c>
      <c r="AL497" s="55">
        <f t="shared" si="189"/>
        <v>0</v>
      </c>
      <c r="AM497" s="55">
        <f t="shared" si="190"/>
        <v>0</v>
      </c>
    </row>
    <row r="498" spans="1:39" x14ac:dyDescent="0.25">
      <c r="A498" s="47">
        <v>494</v>
      </c>
      <c r="B498" s="358" t="str">
        <f>IF(AND(E498&lt;&gt;0,D498&lt;&gt;0,F498&lt;&gt;0),IF(C498&lt;&gt;0,CONCATENATE(C498,"-AGr",VLOOKUP(D498,Listen!$A$2:$G$45,7,FALSE),"-",E498,"-",F498,),CONCATENATE("AGr",VLOOKUP(D498,Listen!$A$2:$G$45,7,FALSE),"-",E498,"-",F498)),"keine vollständige ID")</f>
        <v>keine vollständige ID</v>
      </c>
      <c r="C498" s="438">
        <f>'[2]III_SAV-Details_NB'!B504</f>
        <v>0</v>
      </c>
      <c r="D498" s="438">
        <f>'[2]III_SAV-Details_NB'!C504</f>
        <v>0</v>
      </c>
      <c r="E498" s="359">
        <f>'[2]III_SAV-Details_NB'!D504</f>
        <v>0</v>
      </c>
      <c r="F498" s="490"/>
      <c r="G498" s="281">
        <f>'[2]III_SAV-Details_NB'!X504</f>
        <v>0</v>
      </c>
      <c r="H498" s="281">
        <f t="shared" si="191"/>
        <v>0</v>
      </c>
      <c r="I498" s="281">
        <f>IF(con_EOGJahr=2025,'[2]III_SAV-Details_NB'!AA504,IF(con_EOGJahr=2026,'[2]III_SAV-Details_NB'!AB504,'[2]III_SAV-Details_NB'!AC504))</f>
        <v>0</v>
      </c>
      <c r="J498" s="282"/>
      <c r="K498" s="282"/>
      <c r="L498" s="282"/>
      <c r="M498" s="282"/>
      <c r="N498" s="282"/>
      <c r="O498" s="282"/>
      <c r="P498" s="52">
        <f t="shared" si="192"/>
        <v>0</v>
      </c>
      <c r="Q498" s="60"/>
      <c r="R498" s="53">
        <f t="shared" si="198"/>
        <v>0</v>
      </c>
      <c r="S498" s="59"/>
      <c r="T498" s="61"/>
      <c r="U498" s="342" t="str">
        <f t="shared" si="202"/>
        <v>k.A.</v>
      </c>
      <c r="V498" s="343" t="str">
        <f t="shared" si="199"/>
        <v>k.A.</v>
      </c>
      <c r="W498" s="343" t="str">
        <f>IFERROR(IF(OR($D498="",$E498=0,con_Ende=0),"k.A.",IF(VLOOKUP($D498,rng_ND,5,0)="Nein",VLOOKUP($D498,rng_ND,2,FALSE),MIN(VLOOKUP($D498,rng_ND,2,FALSE),A_Stammdaten!$B$19-D_SAV!$E498+1))),"k.A.")</f>
        <v>k.A.</v>
      </c>
      <c r="X498" s="343" t="str">
        <f t="shared" si="200"/>
        <v>k.A.</v>
      </c>
      <c r="Y498" s="62"/>
      <c r="Z498" s="48">
        <f t="shared" si="201"/>
        <v>0</v>
      </c>
      <c r="AA498" s="457"/>
      <c r="AB498" s="55">
        <f t="shared" si="193"/>
        <v>0</v>
      </c>
      <c r="AC498" s="55">
        <f>IF(A_Stammdaten!$B$25="ja",D_SAV!AA498,D_SAV!AB498)</f>
        <v>0</v>
      </c>
      <c r="AD498" s="478">
        <f>IF(AC498=0,0,IF(U498-(con_EOGJahr-D_SAV!E498)&lt;=0,AC498,AC498/V498))</f>
        <v>0</v>
      </c>
      <c r="AE498" s="478">
        <f>IFERROR(IF(AND(VLOOKUP(D498,rng_ND,5,FALSE)="Ja",D_SAV!T498="degressiv"),D_SAV!AC498*Y498/100,0),0)</f>
        <v>0</v>
      </c>
      <c r="AF498" s="55">
        <f>IFERROR(IF(VLOOKUP(D498,rng_ND,5,FALSE)="Ja",MAX(D_SAV!AD498:AE498),D_SAV!AD498),0)</f>
        <v>0</v>
      </c>
      <c r="AG498" s="55">
        <f t="shared" si="194"/>
        <v>0</v>
      </c>
      <c r="AH498" s="55">
        <f t="shared" si="195"/>
        <v>0</v>
      </c>
      <c r="AI498" s="55">
        <f t="shared" si="196"/>
        <v>0</v>
      </c>
      <c r="AJ498" s="55">
        <f t="shared" si="197"/>
        <v>0</v>
      </c>
      <c r="AK498" s="55">
        <f t="shared" si="188"/>
        <v>0</v>
      </c>
      <c r="AL498" s="55">
        <f t="shared" si="189"/>
        <v>0</v>
      </c>
      <c r="AM498" s="55">
        <f t="shared" si="190"/>
        <v>0</v>
      </c>
    </row>
    <row r="499" spans="1:39" x14ac:dyDescent="0.25">
      <c r="A499" s="47">
        <v>495</v>
      </c>
      <c r="B499" s="358" t="str">
        <f>IF(AND(E499&lt;&gt;0,D499&lt;&gt;0,F499&lt;&gt;0),IF(C499&lt;&gt;0,CONCATENATE(C499,"-AGr",VLOOKUP(D499,Listen!$A$2:$G$45,7,FALSE),"-",E499,"-",F499,),CONCATENATE("AGr",VLOOKUP(D499,Listen!$A$2:$G$45,7,FALSE),"-",E499,"-",F499)),"keine vollständige ID")</f>
        <v>keine vollständige ID</v>
      </c>
      <c r="C499" s="438">
        <f>'[2]III_SAV-Details_NB'!B505</f>
        <v>0</v>
      </c>
      <c r="D499" s="438">
        <f>'[2]III_SAV-Details_NB'!C505</f>
        <v>0</v>
      </c>
      <c r="E499" s="359">
        <f>'[2]III_SAV-Details_NB'!D505</f>
        <v>0</v>
      </c>
      <c r="F499" s="490"/>
      <c r="G499" s="281">
        <f>'[2]III_SAV-Details_NB'!X505</f>
        <v>0</v>
      </c>
      <c r="H499" s="281">
        <f t="shared" si="191"/>
        <v>0</v>
      </c>
      <c r="I499" s="281">
        <f>IF(con_EOGJahr=2025,'[2]III_SAV-Details_NB'!AA505,IF(con_EOGJahr=2026,'[2]III_SAV-Details_NB'!AB505,'[2]III_SAV-Details_NB'!AC505))</f>
        <v>0</v>
      </c>
      <c r="J499" s="282"/>
      <c r="K499" s="282"/>
      <c r="L499" s="282"/>
      <c r="M499" s="282"/>
      <c r="N499" s="282"/>
      <c r="O499" s="282"/>
      <c r="P499" s="52">
        <f t="shared" si="192"/>
        <v>0</v>
      </c>
      <c r="Q499" s="60"/>
      <c r="R499" s="53">
        <f t="shared" si="198"/>
        <v>0</v>
      </c>
      <c r="S499" s="59"/>
      <c r="T499" s="61"/>
      <c r="U499" s="342" t="str">
        <f t="shared" si="202"/>
        <v>k.A.</v>
      </c>
      <c r="V499" s="343" t="str">
        <f t="shared" si="199"/>
        <v>k.A.</v>
      </c>
      <c r="W499" s="343" t="str">
        <f>IFERROR(IF(OR($D499="",$E499=0,con_Ende=0),"k.A.",IF(VLOOKUP($D499,rng_ND,5,0)="Nein",VLOOKUP($D499,rng_ND,2,FALSE),MIN(VLOOKUP($D499,rng_ND,2,FALSE),A_Stammdaten!$B$19-D_SAV!$E499+1))),"k.A.")</f>
        <v>k.A.</v>
      </c>
      <c r="X499" s="343" t="str">
        <f t="shared" si="200"/>
        <v>k.A.</v>
      </c>
      <c r="Y499" s="62"/>
      <c r="Z499" s="48">
        <f t="shared" si="201"/>
        <v>0</v>
      </c>
      <c r="AA499" s="457"/>
      <c r="AB499" s="55">
        <f t="shared" si="193"/>
        <v>0</v>
      </c>
      <c r="AC499" s="55">
        <f>IF(A_Stammdaten!$B$25="ja",D_SAV!AA499,D_SAV!AB499)</f>
        <v>0</v>
      </c>
      <c r="AD499" s="478">
        <f>IF(AC499=0,0,IF(U499-(con_EOGJahr-D_SAV!E499)&lt;=0,AC499,AC499/V499))</f>
        <v>0</v>
      </c>
      <c r="AE499" s="478">
        <f>IFERROR(IF(AND(VLOOKUP(D499,rng_ND,5,FALSE)="Ja",D_SAV!T499="degressiv"),D_SAV!AC499*Y499/100,0),0)</f>
        <v>0</v>
      </c>
      <c r="AF499" s="55">
        <f>IFERROR(IF(VLOOKUP(D499,rng_ND,5,FALSE)="Ja",MAX(D_SAV!AD499:AE499),D_SAV!AD499),0)</f>
        <v>0</v>
      </c>
      <c r="AG499" s="55">
        <f t="shared" si="194"/>
        <v>0</v>
      </c>
      <c r="AH499" s="55">
        <f t="shared" si="195"/>
        <v>0</v>
      </c>
      <c r="AI499" s="55">
        <f t="shared" si="196"/>
        <v>0</v>
      </c>
      <c r="AJ499" s="55">
        <f t="shared" si="197"/>
        <v>0</v>
      </c>
      <c r="AK499" s="55">
        <f t="shared" si="188"/>
        <v>0</v>
      </c>
      <c r="AL499" s="55">
        <f t="shared" si="189"/>
        <v>0</v>
      </c>
      <c r="AM499" s="55">
        <f t="shared" si="190"/>
        <v>0</v>
      </c>
    </row>
    <row r="500" spans="1:39" x14ac:dyDescent="0.25">
      <c r="A500" s="47">
        <v>496</v>
      </c>
      <c r="B500" s="358" t="str">
        <f>IF(AND(E500&lt;&gt;0,D500&lt;&gt;0,F500&lt;&gt;0),IF(C500&lt;&gt;0,CONCATENATE(C500,"-AGr",VLOOKUP(D500,Listen!$A$2:$G$45,7,FALSE),"-",E500,"-",F500,),CONCATENATE("AGr",VLOOKUP(D500,Listen!$A$2:$G$45,7,FALSE),"-",E500,"-",F500)),"keine vollständige ID")</f>
        <v>keine vollständige ID</v>
      </c>
      <c r="C500" s="438">
        <f>'[2]III_SAV-Details_NB'!B506</f>
        <v>0</v>
      </c>
      <c r="D500" s="438">
        <f>'[2]III_SAV-Details_NB'!C506</f>
        <v>0</v>
      </c>
      <c r="E500" s="359">
        <f>'[2]III_SAV-Details_NB'!D506</f>
        <v>0</v>
      </c>
      <c r="F500" s="490"/>
      <c r="G500" s="281">
        <f>'[2]III_SAV-Details_NB'!X506</f>
        <v>0</v>
      </c>
      <c r="H500" s="281">
        <f t="shared" si="191"/>
        <v>0</v>
      </c>
      <c r="I500" s="281">
        <f>IF(con_EOGJahr=2025,'[2]III_SAV-Details_NB'!AA506,IF(con_EOGJahr=2026,'[2]III_SAV-Details_NB'!AB506,'[2]III_SAV-Details_NB'!AC506))</f>
        <v>0</v>
      </c>
      <c r="J500" s="282"/>
      <c r="K500" s="282"/>
      <c r="L500" s="282"/>
      <c r="M500" s="282"/>
      <c r="N500" s="282"/>
      <c r="O500" s="282"/>
      <c r="P500" s="52">
        <f t="shared" si="192"/>
        <v>0</v>
      </c>
      <c r="Q500" s="60"/>
      <c r="R500" s="53">
        <f t="shared" si="198"/>
        <v>0</v>
      </c>
      <c r="S500" s="59"/>
      <c r="T500" s="61"/>
      <c r="U500" s="342" t="str">
        <f t="shared" si="202"/>
        <v>k.A.</v>
      </c>
      <c r="V500" s="343" t="str">
        <f t="shared" si="199"/>
        <v>k.A.</v>
      </c>
      <c r="W500" s="343" t="str">
        <f>IFERROR(IF(OR($D500="",$E500=0,con_Ende=0),"k.A.",IF(VLOOKUP($D500,rng_ND,5,0)="Nein",VLOOKUP($D500,rng_ND,2,FALSE),MIN(VLOOKUP($D500,rng_ND,2,FALSE),A_Stammdaten!$B$19-D_SAV!$E500+1))),"k.A.")</f>
        <v>k.A.</v>
      </c>
      <c r="X500" s="343" t="str">
        <f t="shared" si="200"/>
        <v>k.A.</v>
      </c>
      <c r="Y500" s="62"/>
      <c r="Z500" s="48">
        <f t="shared" si="201"/>
        <v>0</v>
      </c>
      <c r="AA500" s="457"/>
      <c r="AB500" s="55">
        <f t="shared" si="193"/>
        <v>0</v>
      </c>
      <c r="AC500" s="55">
        <f>IF(A_Stammdaten!$B$25="ja",D_SAV!AA500,D_SAV!AB500)</f>
        <v>0</v>
      </c>
      <c r="AD500" s="478">
        <f>IF(AC500=0,0,IF(U500-(con_EOGJahr-D_SAV!E500)&lt;=0,AC500,AC500/V500))</f>
        <v>0</v>
      </c>
      <c r="AE500" s="478">
        <f>IFERROR(IF(AND(VLOOKUP(D500,rng_ND,5,FALSE)="Ja",D_SAV!T500="degressiv"),D_SAV!AC500*Y500/100,0),0)</f>
        <v>0</v>
      </c>
      <c r="AF500" s="55">
        <f>IFERROR(IF(VLOOKUP(D500,rng_ND,5,FALSE)="Ja",MAX(D_SAV!AD500:AE500),D_SAV!AD500),0)</f>
        <v>0</v>
      </c>
      <c r="AG500" s="55">
        <f t="shared" si="194"/>
        <v>0</v>
      </c>
      <c r="AH500" s="55">
        <f t="shared" si="195"/>
        <v>0</v>
      </c>
      <c r="AI500" s="55">
        <f t="shared" si="196"/>
        <v>0</v>
      </c>
      <c r="AJ500" s="55">
        <f t="shared" si="197"/>
        <v>0</v>
      </c>
      <c r="AK500" s="55">
        <f t="shared" si="188"/>
        <v>0</v>
      </c>
      <c r="AL500" s="55">
        <f t="shared" si="189"/>
        <v>0</v>
      </c>
      <c r="AM500" s="55">
        <f t="shared" si="190"/>
        <v>0</v>
      </c>
    </row>
    <row r="501" spans="1:39" x14ac:dyDescent="0.25">
      <c r="A501" s="47">
        <v>497</v>
      </c>
      <c r="B501" s="358" t="str">
        <f>IF(AND(E501&lt;&gt;0,D501&lt;&gt;0,F501&lt;&gt;0),IF(C501&lt;&gt;0,CONCATENATE(C501,"-AGr",VLOOKUP(D501,Listen!$A$2:$G$45,7,FALSE),"-",E501,"-",F501,),CONCATENATE("AGr",VLOOKUP(D501,Listen!$A$2:$G$45,7,FALSE),"-",E501,"-",F501)),"keine vollständige ID")</f>
        <v>keine vollständige ID</v>
      </c>
      <c r="C501" s="438">
        <f>'[2]III_SAV-Details_NB'!B507</f>
        <v>0</v>
      </c>
      <c r="D501" s="438">
        <f>'[2]III_SAV-Details_NB'!C507</f>
        <v>0</v>
      </c>
      <c r="E501" s="359">
        <f>'[2]III_SAV-Details_NB'!D507</f>
        <v>0</v>
      </c>
      <c r="F501" s="490"/>
      <c r="G501" s="281">
        <f>'[2]III_SAV-Details_NB'!X507</f>
        <v>0</v>
      </c>
      <c r="H501" s="281">
        <f t="shared" si="191"/>
        <v>0</v>
      </c>
      <c r="I501" s="281">
        <f>IF(con_EOGJahr=2025,'[2]III_SAV-Details_NB'!AA507,IF(con_EOGJahr=2026,'[2]III_SAV-Details_NB'!AB507,'[2]III_SAV-Details_NB'!AC507))</f>
        <v>0</v>
      </c>
      <c r="J501" s="282"/>
      <c r="K501" s="282"/>
      <c r="L501" s="282"/>
      <c r="M501" s="282"/>
      <c r="N501" s="282"/>
      <c r="O501" s="282"/>
      <c r="P501" s="52">
        <f t="shared" si="192"/>
        <v>0</v>
      </c>
      <c r="Q501" s="60"/>
      <c r="R501" s="53">
        <f t="shared" si="198"/>
        <v>0</v>
      </c>
      <c r="S501" s="59"/>
      <c r="T501" s="61"/>
      <c r="U501" s="342" t="str">
        <f t="shared" si="202"/>
        <v>k.A.</v>
      </c>
      <c r="V501" s="343" t="str">
        <f t="shared" si="199"/>
        <v>k.A.</v>
      </c>
      <c r="W501" s="343" t="str">
        <f>IFERROR(IF(OR($D501="",$E501=0,con_Ende=0),"k.A.",IF(VLOOKUP($D501,rng_ND,5,0)="Nein",VLOOKUP($D501,rng_ND,2,FALSE),MIN(VLOOKUP($D501,rng_ND,2,FALSE),A_Stammdaten!$B$19-D_SAV!$E501+1))),"k.A.")</f>
        <v>k.A.</v>
      </c>
      <c r="X501" s="343" t="str">
        <f t="shared" si="200"/>
        <v>k.A.</v>
      </c>
      <c r="Y501" s="62"/>
      <c r="Z501" s="48">
        <f t="shared" si="201"/>
        <v>0</v>
      </c>
      <c r="AA501" s="457"/>
      <c r="AB501" s="55">
        <f t="shared" si="193"/>
        <v>0</v>
      </c>
      <c r="AC501" s="55">
        <f>IF(A_Stammdaten!$B$25="ja",D_SAV!AA501,D_SAV!AB501)</f>
        <v>0</v>
      </c>
      <c r="AD501" s="478">
        <f>IF(AC501=0,0,IF(U501-(con_EOGJahr-D_SAV!E501)&lt;=0,AC501,AC501/V501))</f>
        <v>0</v>
      </c>
      <c r="AE501" s="478">
        <f>IFERROR(IF(AND(VLOOKUP(D501,rng_ND,5,FALSE)="Ja",D_SAV!T501="degressiv"),D_SAV!AC501*Y501/100,0),0)</f>
        <v>0</v>
      </c>
      <c r="AF501" s="55">
        <f>IFERROR(IF(VLOOKUP(D501,rng_ND,5,FALSE)="Ja",MAX(D_SAV!AD501:AE501),D_SAV!AD501),0)</f>
        <v>0</v>
      </c>
      <c r="AG501" s="55">
        <f t="shared" si="194"/>
        <v>0</v>
      </c>
      <c r="AH501" s="55">
        <f t="shared" si="195"/>
        <v>0</v>
      </c>
      <c r="AI501" s="55">
        <f t="shared" si="196"/>
        <v>0</v>
      </c>
      <c r="AJ501" s="55">
        <f t="shared" si="197"/>
        <v>0</v>
      </c>
      <c r="AK501" s="55">
        <f t="shared" si="188"/>
        <v>0</v>
      </c>
      <c r="AL501" s="55">
        <f t="shared" si="189"/>
        <v>0</v>
      </c>
      <c r="AM501" s="55">
        <f t="shared" si="190"/>
        <v>0</v>
      </c>
    </row>
    <row r="502" spans="1:39" x14ac:dyDescent="0.25">
      <c r="A502" s="47">
        <v>498</v>
      </c>
      <c r="B502" s="358" t="str">
        <f>IF(AND(E502&lt;&gt;0,D502&lt;&gt;0,F502&lt;&gt;0),IF(C502&lt;&gt;0,CONCATENATE(C502,"-AGr",VLOOKUP(D502,Listen!$A$2:$G$45,7,FALSE),"-",E502,"-",F502,),CONCATENATE("AGr",VLOOKUP(D502,Listen!$A$2:$G$45,7,FALSE),"-",E502,"-",F502)),"keine vollständige ID")</f>
        <v>keine vollständige ID</v>
      </c>
      <c r="C502" s="438">
        <f>'[2]III_SAV-Details_NB'!B508</f>
        <v>0</v>
      </c>
      <c r="D502" s="438">
        <f>'[2]III_SAV-Details_NB'!C508</f>
        <v>0</v>
      </c>
      <c r="E502" s="359">
        <f>'[2]III_SAV-Details_NB'!D508</f>
        <v>0</v>
      </c>
      <c r="F502" s="490"/>
      <c r="G502" s="281">
        <f>'[2]III_SAV-Details_NB'!X508</f>
        <v>0</v>
      </c>
      <c r="H502" s="281">
        <f t="shared" si="191"/>
        <v>0</v>
      </c>
      <c r="I502" s="281">
        <f>IF(con_EOGJahr=2025,'[2]III_SAV-Details_NB'!AA508,IF(con_EOGJahr=2026,'[2]III_SAV-Details_NB'!AB508,'[2]III_SAV-Details_NB'!AC508))</f>
        <v>0</v>
      </c>
      <c r="J502" s="282"/>
      <c r="K502" s="282"/>
      <c r="L502" s="282"/>
      <c r="M502" s="282"/>
      <c r="N502" s="282"/>
      <c r="O502" s="282"/>
      <c r="P502" s="52">
        <f t="shared" si="192"/>
        <v>0</v>
      </c>
      <c r="Q502" s="60"/>
      <c r="R502" s="53">
        <f t="shared" si="198"/>
        <v>0</v>
      </c>
      <c r="S502" s="59"/>
      <c r="T502" s="61"/>
      <c r="U502" s="342" t="str">
        <f t="shared" si="202"/>
        <v>k.A.</v>
      </c>
      <c r="V502" s="343" t="str">
        <f t="shared" si="199"/>
        <v>k.A.</v>
      </c>
      <c r="W502" s="343" t="str">
        <f>IFERROR(IF(OR($D502="",$E502=0,con_Ende=0),"k.A.",IF(VLOOKUP($D502,rng_ND,5,0)="Nein",VLOOKUP($D502,rng_ND,2,FALSE),MIN(VLOOKUP($D502,rng_ND,2,FALSE),A_Stammdaten!$B$19-D_SAV!$E502+1))),"k.A.")</f>
        <v>k.A.</v>
      </c>
      <c r="X502" s="343" t="str">
        <f t="shared" si="200"/>
        <v>k.A.</v>
      </c>
      <c r="Y502" s="62"/>
      <c r="Z502" s="48">
        <f t="shared" si="201"/>
        <v>0</v>
      </c>
      <c r="AA502" s="457"/>
      <c r="AB502" s="55">
        <f t="shared" si="193"/>
        <v>0</v>
      </c>
      <c r="AC502" s="55">
        <f>IF(A_Stammdaten!$B$25="ja",D_SAV!AA502,D_SAV!AB502)</f>
        <v>0</v>
      </c>
      <c r="AD502" s="478">
        <f>IF(AC502=0,0,IF(U502-(con_EOGJahr-D_SAV!E502)&lt;=0,AC502,AC502/V502))</f>
        <v>0</v>
      </c>
      <c r="AE502" s="478">
        <f>IFERROR(IF(AND(VLOOKUP(D502,rng_ND,5,FALSE)="Ja",D_SAV!T502="degressiv"),D_SAV!AC502*Y502/100,0),0)</f>
        <v>0</v>
      </c>
      <c r="AF502" s="55">
        <f>IFERROR(IF(VLOOKUP(D502,rng_ND,5,FALSE)="Ja",MAX(D_SAV!AD502:AE502),D_SAV!AD502),0)</f>
        <v>0</v>
      </c>
      <c r="AG502" s="55">
        <f t="shared" si="194"/>
        <v>0</v>
      </c>
      <c r="AH502" s="55">
        <f t="shared" si="195"/>
        <v>0</v>
      </c>
      <c r="AI502" s="55">
        <f t="shared" si="196"/>
        <v>0</v>
      </c>
      <c r="AJ502" s="55">
        <f t="shared" si="197"/>
        <v>0</v>
      </c>
      <c r="AK502" s="55">
        <f t="shared" si="188"/>
        <v>0</v>
      </c>
      <c r="AL502" s="55">
        <f t="shared" si="189"/>
        <v>0</v>
      </c>
      <c r="AM502" s="55">
        <f t="shared" si="190"/>
        <v>0</v>
      </c>
    </row>
    <row r="503" spans="1:39" x14ac:dyDescent="0.25">
      <c r="A503" s="47">
        <v>499</v>
      </c>
      <c r="B503" s="358" t="str">
        <f>IF(AND(E503&lt;&gt;0,D503&lt;&gt;0,F503&lt;&gt;0),IF(C503&lt;&gt;0,CONCATENATE(C503,"-AGr",VLOOKUP(D503,Listen!$A$2:$G$45,7,FALSE),"-",E503,"-",F503,),CONCATENATE("AGr",VLOOKUP(D503,Listen!$A$2:$G$45,7,FALSE),"-",E503,"-",F503)),"keine vollständige ID")</f>
        <v>keine vollständige ID</v>
      </c>
      <c r="C503" s="438">
        <f>'[2]III_SAV-Details_NB'!B509</f>
        <v>0</v>
      </c>
      <c r="D503" s="438">
        <f>'[2]III_SAV-Details_NB'!C509</f>
        <v>0</v>
      </c>
      <c r="E503" s="359">
        <f>'[2]III_SAV-Details_NB'!D509</f>
        <v>0</v>
      </c>
      <c r="F503" s="490"/>
      <c r="G503" s="281">
        <f>'[2]III_SAV-Details_NB'!X509</f>
        <v>0</v>
      </c>
      <c r="H503" s="281">
        <f t="shared" si="191"/>
        <v>0</v>
      </c>
      <c r="I503" s="281">
        <f>IF(con_EOGJahr=2025,'[2]III_SAV-Details_NB'!AA509,IF(con_EOGJahr=2026,'[2]III_SAV-Details_NB'!AB509,'[2]III_SAV-Details_NB'!AC509))</f>
        <v>0</v>
      </c>
      <c r="J503" s="282"/>
      <c r="K503" s="282"/>
      <c r="L503" s="282"/>
      <c r="M503" s="282"/>
      <c r="N503" s="282"/>
      <c r="O503" s="282"/>
      <c r="P503" s="52">
        <f t="shared" si="192"/>
        <v>0</v>
      </c>
      <c r="Q503" s="60"/>
      <c r="R503" s="53">
        <f t="shared" si="198"/>
        <v>0</v>
      </c>
      <c r="S503" s="59"/>
      <c r="T503" s="61"/>
      <c r="U503" s="342" t="str">
        <f t="shared" si="202"/>
        <v>k.A.</v>
      </c>
      <c r="V503" s="343" t="str">
        <f t="shared" si="199"/>
        <v>k.A.</v>
      </c>
      <c r="W503" s="343" t="str">
        <f>IFERROR(IF(OR($D503="",$E503=0,con_Ende=0),"k.A.",IF(VLOOKUP($D503,rng_ND,5,0)="Nein",VLOOKUP($D503,rng_ND,2,FALSE),MIN(VLOOKUP($D503,rng_ND,2,FALSE),A_Stammdaten!$B$19-D_SAV!$E503+1))),"k.A.")</f>
        <v>k.A.</v>
      </c>
      <c r="X503" s="343" t="str">
        <f t="shared" si="200"/>
        <v>k.A.</v>
      </c>
      <c r="Y503" s="62"/>
      <c r="Z503" s="48">
        <f t="shared" si="201"/>
        <v>0</v>
      </c>
      <c r="AA503" s="457"/>
      <c r="AB503" s="55">
        <f t="shared" si="193"/>
        <v>0</v>
      </c>
      <c r="AC503" s="55">
        <f>IF(A_Stammdaten!$B$25="ja",D_SAV!AA503,D_SAV!AB503)</f>
        <v>0</v>
      </c>
      <c r="AD503" s="478">
        <f>IF(AC503=0,0,IF(U503-(con_EOGJahr-D_SAV!E503)&lt;=0,AC503,AC503/V503))</f>
        <v>0</v>
      </c>
      <c r="AE503" s="478">
        <f>IFERROR(IF(AND(VLOOKUP(D503,rng_ND,5,FALSE)="Ja",D_SAV!T503="degressiv"),D_SAV!AC503*Y503/100,0),0)</f>
        <v>0</v>
      </c>
      <c r="AF503" s="55">
        <f>IFERROR(IF(VLOOKUP(D503,rng_ND,5,FALSE)="Ja",MAX(D_SAV!AD503:AE503),D_SAV!AD503),0)</f>
        <v>0</v>
      </c>
      <c r="AG503" s="55">
        <f t="shared" si="194"/>
        <v>0</v>
      </c>
      <c r="AH503" s="55">
        <f t="shared" si="195"/>
        <v>0</v>
      </c>
      <c r="AI503" s="55">
        <f t="shared" si="196"/>
        <v>0</v>
      </c>
      <c r="AJ503" s="55">
        <f t="shared" si="197"/>
        <v>0</v>
      </c>
      <c r="AK503" s="55">
        <f t="shared" si="188"/>
        <v>0</v>
      </c>
      <c r="AL503" s="55">
        <f t="shared" si="189"/>
        <v>0</v>
      </c>
      <c r="AM503" s="55">
        <f t="shared" si="190"/>
        <v>0</v>
      </c>
    </row>
    <row r="504" spans="1:39" x14ac:dyDescent="0.25">
      <c r="A504" s="47">
        <v>500</v>
      </c>
      <c r="B504" s="358" t="str">
        <f>IF(AND(E504&lt;&gt;0,D504&lt;&gt;0,F504&lt;&gt;0),IF(C504&lt;&gt;0,CONCATENATE(C504,"-AGr",VLOOKUP(D504,Listen!$A$2:$G$45,7,FALSE),"-",E504,"-",F504,),CONCATENATE("AGr",VLOOKUP(D504,Listen!$A$2:$G$45,7,FALSE),"-",E504,"-",F504)),"keine vollständige ID")</f>
        <v>keine vollständige ID</v>
      </c>
      <c r="C504" s="438">
        <f>'[2]III_SAV-Details_NB'!B510</f>
        <v>0</v>
      </c>
      <c r="D504" s="438">
        <f>'[2]III_SAV-Details_NB'!C510</f>
        <v>0</v>
      </c>
      <c r="E504" s="359">
        <f>'[2]III_SAV-Details_NB'!D510</f>
        <v>0</v>
      </c>
      <c r="F504" s="490"/>
      <c r="G504" s="281">
        <f>'[2]III_SAV-Details_NB'!X510</f>
        <v>0</v>
      </c>
      <c r="H504" s="281">
        <f t="shared" si="191"/>
        <v>0</v>
      </c>
      <c r="I504" s="281">
        <f>IF(con_EOGJahr=2025,'[2]III_SAV-Details_NB'!AA510,IF(con_EOGJahr=2026,'[2]III_SAV-Details_NB'!AB510,'[2]III_SAV-Details_NB'!AC510))</f>
        <v>0</v>
      </c>
      <c r="J504" s="282"/>
      <c r="K504" s="282"/>
      <c r="L504" s="282"/>
      <c r="M504" s="282"/>
      <c r="N504" s="282"/>
      <c r="O504" s="282"/>
      <c r="P504" s="52">
        <f t="shared" si="192"/>
        <v>0</v>
      </c>
      <c r="Q504" s="60"/>
      <c r="R504" s="53">
        <f t="shared" si="198"/>
        <v>0</v>
      </c>
      <c r="S504" s="59"/>
      <c r="T504" s="61"/>
      <c r="U504" s="342" t="str">
        <f t="shared" si="202"/>
        <v>k.A.</v>
      </c>
      <c r="V504" s="343" t="str">
        <f t="shared" si="199"/>
        <v>k.A.</v>
      </c>
      <c r="W504" s="343" t="str">
        <f>IFERROR(IF(OR($D504="",$E504=0,con_Ende=0),"k.A.",IF(VLOOKUP($D504,rng_ND,5,0)="Nein",VLOOKUP($D504,rng_ND,2,FALSE),MIN(VLOOKUP($D504,rng_ND,2,FALSE),A_Stammdaten!$B$19-D_SAV!$E504+1))),"k.A.")</f>
        <v>k.A.</v>
      </c>
      <c r="X504" s="343" t="str">
        <f t="shared" si="200"/>
        <v>k.A.</v>
      </c>
      <c r="Y504" s="62"/>
      <c r="Z504" s="48">
        <f t="shared" si="201"/>
        <v>0</v>
      </c>
      <c r="AA504" s="457"/>
      <c r="AB504" s="55">
        <f t="shared" si="193"/>
        <v>0</v>
      </c>
      <c r="AC504" s="55">
        <f>IF(A_Stammdaten!$B$25="ja",D_SAV!AA504,D_SAV!AB504)</f>
        <v>0</v>
      </c>
      <c r="AD504" s="478">
        <f>IF(AC504=0,0,IF(U504-(con_EOGJahr-D_SAV!E504)&lt;=0,AC504,AC504/V504))</f>
        <v>0</v>
      </c>
      <c r="AE504" s="478">
        <f>IFERROR(IF(AND(VLOOKUP(D504,rng_ND,5,FALSE)="Ja",D_SAV!T504="degressiv"),D_SAV!AC504*Y504/100,0),0)</f>
        <v>0</v>
      </c>
      <c r="AF504" s="55">
        <f>IFERROR(IF(VLOOKUP(D504,rng_ND,5,FALSE)="Ja",MAX(D_SAV!AD504:AE504),D_SAV!AD504),0)</f>
        <v>0</v>
      </c>
      <c r="AG504" s="55">
        <f t="shared" si="194"/>
        <v>0</v>
      </c>
      <c r="AH504" s="55">
        <f t="shared" si="195"/>
        <v>0</v>
      </c>
      <c r="AI504" s="55">
        <f t="shared" si="196"/>
        <v>0</v>
      </c>
      <c r="AJ504" s="55">
        <f t="shared" si="197"/>
        <v>0</v>
      </c>
      <c r="AK504" s="55">
        <f t="shared" si="188"/>
        <v>0</v>
      </c>
      <c r="AL504" s="55">
        <f t="shared" si="189"/>
        <v>0</v>
      </c>
      <c r="AM504" s="55">
        <f t="shared" si="190"/>
        <v>0</v>
      </c>
    </row>
    <row r="505" spans="1:39" x14ac:dyDescent="0.25">
      <c r="A505" s="47">
        <v>501</v>
      </c>
      <c r="B505" s="358" t="str">
        <f>IF(AND(E505&lt;&gt;0,D505&lt;&gt;0,F505&lt;&gt;0),IF(C505&lt;&gt;0,CONCATENATE(C505,"-AGr",VLOOKUP(D505,Listen!$A$2:$G$45,7,FALSE),"-",E505,"-",F505,),CONCATENATE("AGr",VLOOKUP(D505,Listen!$A$2:$G$45,7,FALSE),"-",E505,"-",F505)),"keine vollständige ID")</f>
        <v>keine vollständige ID</v>
      </c>
      <c r="C505" s="438">
        <f>'[2]III_SAV-Details_NB'!B511</f>
        <v>0</v>
      </c>
      <c r="D505" s="438">
        <f>'[2]III_SAV-Details_NB'!C511</f>
        <v>0</v>
      </c>
      <c r="E505" s="359">
        <f>'[2]III_SAV-Details_NB'!D511</f>
        <v>0</v>
      </c>
      <c r="F505" s="490"/>
      <c r="G505" s="281">
        <f>'[2]III_SAV-Details_NB'!X511</f>
        <v>0</v>
      </c>
      <c r="H505" s="281">
        <f t="shared" si="191"/>
        <v>0</v>
      </c>
      <c r="I505" s="281">
        <f>IF(con_EOGJahr=2025,'[2]III_SAV-Details_NB'!AA511,IF(con_EOGJahr=2026,'[2]III_SAV-Details_NB'!AB511,'[2]III_SAV-Details_NB'!AC511))</f>
        <v>0</v>
      </c>
      <c r="J505" s="282"/>
      <c r="K505" s="282"/>
      <c r="L505" s="282"/>
      <c r="M505" s="282"/>
      <c r="N505" s="282"/>
      <c r="O505" s="282"/>
      <c r="P505" s="52">
        <f t="shared" si="192"/>
        <v>0</v>
      </c>
      <c r="Q505" s="60"/>
      <c r="R505" s="53">
        <f t="shared" si="198"/>
        <v>0</v>
      </c>
      <c r="S505" s="59"/>
      <c r="T505" s="61"/>
      <c r="U505" s="342" t="str">
        <f t="shared" si="202"/>
        <v>k.A.</v>
      </c>
      <c r="V505" s="343" t="str">
        <f t="shared" si="199"/>
        <v>k.A.</v>
      </c>
      <c r="W505" s="343" t="str">
        <f>IFERROR(IF(OR($D505="",$E505=0,con_Ende=0),"k.A.",IF(VLOOKUP($D505,rng_ND,5,0)="Nein",VLOOKUP($D505,rng_ND,2,FALSE),MIN(VLOOKUP($D505,rng_ND,2,FALSE),A_Stammdaten!$B$19-D_SAV!$E505+1))),"k.A.")</f>
        <v>k.A.</v>
      </c>
      <c r="X505" s="343" t="str">
        <f t="shared" si="200"/>
        <v>k.A.</v>
      </c>
      <c r="Y505" s="62"/>
      <c r="Z505" s="48">
        <f t="shared" si="201"/>
        <v>0</v>
      </c>
      <c r="AA505" s="457"/>
      <c r="AB505" s="55">
        <f t="shared" si="193"/>
        <v>0</v>
      </c>
      <c r="AC505" s="55">
        <f>IF(A_Stammdaten!$B$25="ja",D_SAV!AA505,D_SAV!AB505)</f>
        <v>0</v>
      </c>
      <c r="AD505" s="478">
        <f>IF(AC505=0,0,IF(U505-(con_EOGJahr-D_SAV!E505)&lt;=0,AC505,AC505/V505))</f>
        <v>0</v>
      </c>
      <c r="AE505" s="478">
        <f>IFERROR(IF(AND(VLOOKUP(D505,rng_ND,5,FALSE)="Ja",D_SAV!T505="degressiv"),D_SAV!AC505*Y505/100,0),0)</f>
        <v>0</v>
      </c>
      <c r="AF505" s="55">
        <f>IFERROR(IF(VLOOKUP(D505,rng_ND,5,FALSE)="Ja",MAX(D_SAV!AD505:AE505),D_SAV!AD505),0)</f>
        <v>0</v>
      </c>
      <c r="AG505" s="55">
        <f t="shared" si="194"/>
        <v>0</v>
      </c>
      <c r="AH505" s="55">
        <f t="shared" si="195"/>
        <v>0</v>
      </c>
      <c r="AI505" s="55">
        <f t="shared" si="196"/>
        <v>0</v>
      </c>
      <c r="AJ505" s="55">
        <f t="shared" si="197"/>
        <v>0</v>
      </c>
      <c r="AK505" s="55">
        <f t="shared" si="188"/>
        <v>0</v>
      </c>
      <c r="AL505" s="55">
        <f t="shared" si="189"/>
        <v>0</v>
      </c>
      <c r="AM505" s="55">
        <f t="shared" si="190"/>
        <v>0</v>
      </c>
    </row>
    <row r="506" spans="1:39" x14ac:dyDescent="0.25">
      <c r="A506" s="47">
        <v>502</v>
      </c>
      <c r="B506" s="358" t="str">
        <f>IF(AND(E506&lt;&gt;0,D506&lt;&gt;0,F506&lt;&gt;0),IF(C506&lt;&gt;0,CONCATENATE(C506,"-AGr",VLOOKUP(D506,Listen!$A$2:$G$45,7,FALSE),"-",E506,"-",F506,),CONCATENATE("AGr",VLOOKUP(D506,Listen!$A$2:$G$45,7,FALSE),"-",E506,"-",F506)),"keine vollständige ID")</f>
        <v>keine vollständige ID</v>
      </c>
      <c r="C506" s="438">
        <f>'[2]III_SAV-Details_NB'!B512</f>
        <v>0</v>
      </c>
      <c r="D506" s="438">
        <f>'[2]III_SAV-Details_NB'!C512</f>
        <v>0</v>
      </c>
      <c r="E506" s="359">
        <f>'[2]III_SAV-Details_NB'!D512</f>
        <v>0</v>
      </c>
      <c r="F506" s="490"/>
      <c r="G506" s="281">
        <f>'[2]III_SAV-Details_NB'!X512</f>
        <v>0</v>
      </c>
      <c r="H506" s="281">
        <f t="shared" si="191"/>
        <v>0</v>
      </c>
      <c r="I506" s="281">
        <f>IF(con_EOGJahr=2025,'[2]III_SAV-Details_NB'!AA512,IF(con_EOGJahr=2026,'[2]III_SAV-Details_NB'!AB512,'[2]III_SAV-Details_NB'!AC512))</f>
        <v>0</v>
      </c>
      <c r="J506" s="282"/>
      <c r="K506" s="282"/>
      <c r="L506" s="282"/>
      <c r="M506" s="282"/>
      <c r="N506" s="282"/>
      <c r="O506" s="282"/>
      <c r="P506" s="52">
        <f t="shared" si="192"/>
        <v>0</v>
      </c>
      <c r="Q506" s="60"/>
      <c r="R506" s="53">
        <f t="shared" si="198"/>
        <v>0</v>
      </c>
      <c r="S506" s="59"/>
      <c r="T506" s="61"/>
      <c r="U506" s="342" t="str">
        <f t="shared" si="202"/>
        <v>k.A.</v>
      </c>
      <c r="V506" s="343" t="str">
        <f t="shared" si="199"/>
        <v>k.A.</v>
      </c>
      <c r="W506" s="343" t="str">
        <f>IFERROR(IF(OR($D506="",$E506=0,con_Ende=0),"k.A.",IF(VLOOKUP($D506,rng_ND,5,0)="Nein",VLOOKUP($D506,rng_ND,2,FALSE),MIN(VLOOKUP($D506,rng_ND,2,FALSE),A_Stammdaten!$B$19-D_SAV!$E506+1))),"k.A.")</f>
        <v>k.A.</v>
      </c>
      <c r="X506" s="343" t="str">
        <f t="shared" si="200"/>
        <v>k.A.</v>
      </c>
      <c r="Y506" s="62"/>
      <c r="Z506" s="48">
        <f t="shared" si="201"/>
        <v>0</v>
      </c>
      <c r="AA506" s="457"/>
      <c r="AB506" s="55">
        <f t="shared" si="193"/>
        <v>0</v>
      </c>
      <c r="AC506" s="55">
        <f>IF(A_Stammdaten!$B$25="ja",D_SAV!AA506,D_SAV!AB506)</f>
        <v>0</v>
      </c>
      <c r="AD506" s="478">
        <f>IF(AC506=0,0,IF(U506-(con_EOGJahr-D_SAV!E506)&lt;=0,AC506,AC506/V506))</f>
        <v>0</v>
      </c>
      <c r="AE506" s="478">
        <f>IFERROR(IF(AND(VLOOKUP(D506,rng_ND,5,FALSE)="Ja",D_SAV!T506="degressiv"),D_SAV!AC506*Y506/100,0),0)</f>
        <v>0</v>
      </c>
      <c r="AF506" s="55">
        <f>IFERROR(IF(VLOOKUP(D506,rng_ND,5,FALSE)="Ja",MAX(D_SAV!AD506:AE506),D_SAV!AD506),0)</f>
        <v>0</v>
      </c>
      <c r="AG506" s="55">
        <f t="shared" si="194"/>
        <v>0</v>
      </c>
      <c r="AH506" s="55">
        <f t="shared" si="195"/>
        <v>0</v>
      </c>
      <c r="AI506" s="55">
        <f t="shared" si="196"/>
        <v>0</v>
      </c>
      <c r="AJ506" s="55">
        <f t="shared" si="197"/>
        <v>0</v>
      </c>
      <c r="AK506" s="55">
        <f t="shared" si="188"/>
        <v>0</v>
      </c>
      <c r="AL506" s="55">
        <f t="shared" si="189"/>
        <v>0</v>
      </c>
      <c r="AM506" s="55">
        <f t="shared" si="190"/>
        <v>0</v>
      </c>
    </row>
    <row r="507" spans="1:39" x14ac:dyDescent="0.25">
      <c r="A507" s="47">
        <v>503</v>
      </c>
      <c r="B507" s="358" t="str">
        <f>IF(AND(E507&lt;&gt;0,D507&lt;&gt;0,F507&lt;&gt;0),IF(C507&lt;&gt;0,CONCATENATE(C507,"-AGr",VLOOKUP(D507,Listen!$A$2:$G$45,7,FALSE),"-",E507,"-",F507,),CONCATENATE("AGr",VLOOKUP(D507,Listen!$A$2:$G$45,7,FALSE),"-",E507,"-",F507)),"keine vollständige ID")</f>
        <v>keine vollständige ID</v>
      </c>
      <c r="C507" s="438">
        <f>'[2]III_SAV-Details_NB'!B513</f>
        <v>0</v>
      </c>
      <c r="D507" s="438">
        <f>'[2]III_SAV-Details_NB'!C513</f>
        <v>0</v>
      </c>
      <c r="E507" s="359">
        <f>'[2]III_SAV-Details_NB'!D513</f>
        <v>0</v>
      </c>
      <c r="F507" s="490"/>
      <c r="G507" s="281">
        <f>'[2]III_SAV-Details_NB'!X513</f>
        <v>0</v>
      </c>
      <c r="H507" s="281">
        <f t="shared" si="191"/>
        <v>0</v>
      </c>
      <c r="I507" s="281">
        <f>IF(con_EOGJahr=2025,'[2]III_SAV-Details_NB'!AA513,IF(con_EOGJahr=2026,'[2]III_SAV-Details_NB'!AB513,'[2]III_SAV-Details_NB'!AC513))</f>
        <v>0</v>
      </c>
      <c r="J507" s="282"/>
      <c r="K507" s="282"/>
      <c r="L507" s="282"/>
      <c r="M507" s="282"/>
      <c r="N507" s="282"/>
      <c r="O507" s="282"/>
      <c r="P507" s="52">
        <f t="shared" si="192"/>
        <v>0</v>
      </c>
      <c r="Q507" s="60"/>
      <c r="R507" s="53">
        <f t="shared" si="198"/>
        <v>0</v>
      </c>
      <c r="S507" s="59"/>
      <c r="T507" s="61"/>
      <c r="U507" s="342" t="str">
        <f t="shared" si="202"/>
        <v>k.A.</v>
      </c>
      <c r="V507" s="343" t="str">
        <f t="shared" si="199"/>
        <v>k.A.</v>
      </c>
      <c r="W507" s="343" t="str">
        <f>IFERROR(IF(OR($D507="",$E507=0,con_Ende=0),"k.A.",IF(VLOOKUP($D507,rng_ND,5,0)="Nein",VLOOKUP($D507,rng_ND,2,FALSE),MIN(VLOOKUP($D507,rng_ND,2,FALSE),A_Stammdaten!$B$19-D_SAV!$E507+1))),"k.A.")</f>
        <v>k.A.</v>
      </c>
      <c r="X507" s="343" t="str">
        <f t="shared" si="200"/>
        <v>k.A.</v>
      </c>
      <c r="Y507" s="62"/>
      <c r="Z507" s="48">
        <f t="shared" si="201"/>
        <v>0</v>
      </c>
      <c r="AA507" s="457"/>
      <c r="AB507" s="55">
        <f t="shared" si="193"/>
        <v>0</v>
      </c>
      <c r="AC507" s="55">
        <f>IF(A_Stammdaten!$B$25="ja",D_SAV!AA507,D_SAV!AB507)</f>
        <v>0</v>
      </c>
      <c r="AD507" s="478">
        <f>IF(AC507=0,0,IF(U507-(con_EOGJahr-D_SAV!E507)&lt;=0,AC507,AC507/V507))</f>
        <v>0</v>
      </c>
      <c r="AE507" s="478">
        <f>IFERROR(IF(AND(VLOOKUP(D507,rng_ND,5,FALSE)="Ja",D_SAV!T507="degressiv"),D_SAV!AC507*Y507/100,0),0)</f>
        <v>0</v>
      </c>
      <c r="AF507" s="55">
        <f>IFERROR(IF(VLOOKUP(D507,rng_ND,5,FALSE)="Ja",MAX(D_SAV!AD507:AE507),D_SAV!AD507),0)</f>
        <v>0</v>
      </c>
      <c r="AG507" s="55">
        <f t="shared" si="194"/>
        <v>0</v>
      </c>
      <c r="AH507" s="55">
        <f t="shared" si="195"/>
        <v>0</v>
      </c>
      <c r="AI507" s="55">
        <f t="shared" si="196"/>
        <v>0</v>
      </c>
      <c r="AJ507" s="55">
        <f t="shared" si="197"/>
        <v>0</v>
      </c>
      <c r="AK507" s="55">
        <f t="shared" si="188"/>
        <v>0</v>
      </c>
      <c r="AL507" s="55">
        <f t="shared" si="189"/>
        <v>0</v>
      </c>
      <c r="AM507" s="55">
        <f t="shared" si="190"/>
        <v>0</v>
      </c>
    </row>
    <row r="508" spans="1:39" x14ac:dyDescent="0.25">
      <c r="A508" s="47">
        <v>504</v>
      </c>
      <c r="B508" s="358" t="str">
        <f>IF(AND(E508&lt;&gt;0,D508&lt;&gt;0,F508&lt;&gt;0),IF(C508&lt;&gt;0,CONCATENATE(C508,"-AGr",VLOOKUP(D508,Listen!$A$2:$G$45,7,FALSE),"-",E508,"-",F508,),CONCATENATE("AGr",VLOOKUP(D508,Listen!$A$2:$G$45,7,FALSE),"-",E508,"-",F508)),"keine vollständige ID")</f>
        <v>keine vollständige ID</v>
      </c>
      <c r="C508" s="438">
        <f>'[2]III_SAV-Details_NB'!B514</f>
        <v>0</v>
      </c>
      <c r="D508" s="438">
        <f>'[2]III_SAV-Details_NB'!C514</f>
        <v>0</v>
      </c>
      <c r="E508" s="359">
        <f>'[2]III_SAV-Details_NB'!D514</f>
        <v>0</v>
      </c>
      <c r="F508" s="490"/>
      <c r="G508" s="281">
        <f>'[2]III_SAV-Details_NB'!X514</f>
        <v>0</v>
      </c>
      <c r="H508" s="281">
        <f t="shared" si="191"/>
        <v>0</v>
      </c>
      <c r="I508" s="281">
        <f>IF(con_EOGJahr=2025,'[2]III_SAV-Details_NB'!AA514,IF(con_EOGJahr=2026,'[2]III_SAV-Details_NB'!AB514,'[2]III_SAV-Details_NB'!AC514))</f>
        <v>0</v>
      </c>
      <c r="J508" s="282"/>
      <c r="K508" s="282"/>
      <c r="L508" s="282"/>
      <c r="M508" s="282"/>
      <c r="N508" s="282"/>
      <c r="O508" s="282"/>
      <c r="P508" s="52">
        <f t="shared" si="192"/>
        <v>0</v>
      </c>
      <c r="Q508" s="60"/>
      <c r="R508" s="53">
        <f t="shared" si="198"/>
        <v>0</v>
      </c>
      <c r="S508" s="59"/>
      <c r="T508" s="61"/>
      <c r="U508" s="342" t="str">
        <f t="shared" si="202"/>
        <v>k.A.</v>
      </c>
      <c r="V508" s="343" t="str">
        <f t="shared" si="199"/>
        <v>k.A.</v>
      </c>
      <c r="W508" s="343" t="str">
        <f>IFERROR(IF(OR($D508="",$E508=0,con_Ende=0),"k.A.",IF(VLOOKUP($D508,rng_ND,5,0)="Nein",VLOOKUP($D508,rng_ND,2,FALSE),MIN(VLOOKUP($D508,rng_ND,2,FALSE),A_Stammdaten!$B$19-D_SAV!$E508+1))),"k.A.")</f>
        <v>k.A.</v>
      </c>
      <c r="X508" s="343" t="str">
        <f t="shared" si="200"/>
        <v>k.A.</v>
      </c>
      <c r="Y508" s="62"/>
      <c r="Z508" s="48">
        <f t="shared" si="201"/>
        <v>0</v>
      </c>
      <c r="AA508" s="457"/>
      <c r="AB508" s="55">
        <f t="shared" si="193"/>
        <v>0</v>
      </c>
      <c r="AC508" s="55">
        <f>IF(A_Stammdaten!$B$25="ja",D_SAV!AA508,D_SAV!AB508)</f>
        <v>0</v>
      </c>
      <c r="AD508" s="478">
        <f>IF(AC508=0,0,IF(U508-(con_EOGJahr-D_SAV!E508)&lt;=0,AC508,AC508/V508))</f>
        <v>0</v>
      </c>
      <c r="AE508" s="478">
        <f>IFERROR(IF(AND(VLOOKUP(D508,rng_ND,5,FALSE)="Ja",D_SAV!T508="degressiv"),D_SAV!AC508*Y508/100,0),0)</f>
        <v>0</v>
      </c>
      <c r="AF508" s="55">
        <f>IFERROR(IF(VLOOKUP(D508,rng_ND,5,FALSE)="Ja",MAX(D_SAV!AD508:AE508),D_SAV!AD508),0)</f>
        <v>0</v>
      </c>
      <c r="AG508" s="55">
        <f t="shared" si="194"/>
        <v>0</v>
      </c>
      <c r="AH508" s="55">
        <f t="shared" si="195"/>
        <v>0</v>
      </c>
      <c r="AI508" s="55">
        <f t="shared" si="196"/>
        <v>0</v>
      </c>
      <c r="AJ508" s="55">
        <f t="shared" si="197"/>
        <v>0</v>
      </c>
      <c r="AK508" s="55">
        <f t="shared" si="188"/>
        <v>0</v>
      </c>
      <c r="AL508" s="55">
        <f t="shared" si="189"/>
        <v>0</v>
      </c>
      <c r="AM508" s="55">
        <f t="shared" si="190"/>
        <v>0</v>
      </c>
    </row>
    <row r="509" spans="1:39" x14ac:dyDescent="0.25">
      <c r="A509" s="47">
        <v>505</v>
      </c>
      <c r="B509" s="358" t="str">
        <f>IF(AND(E509&lt;&gt;0,D509&lt;&gt;0,F509&lt;&gt;0),IF(C509&lt;&gt;0,CONCATENATE(C509,"-AGr",VLOOKUP(D509,Listen!$A$2:$G$45,7,FALSE),"-",E509,"-",F509,),CONCATENATE("AGr",VLOOKUP(D509,Listen!$A$2:$G$45,7,FALSE),"-",E509,"-",F509)),"keine vollständige ID")</f>
        <v>keine vollständige ID</v>
      </c>
      <c r="C509" s="438">
        <f>'[2]III_SAV-Details_NB'!B515</f>
        <v>0</v>
      </c>
      <c r="D509" s="438">
        <f>'[2]III_SAV-Details_NB'!C515</f>
        <v>0</v>
      </c>
      <c r="E509" s="359">
        <f>'[2]III_SAV-Details_NB'!D515</f>
        <v>0</v>
      </c>
      <c r="F509" s="490"/>
      <c r="G509" s="281">
        <f>'[2]III_SAV-Details_NB'!X515</f>
        <v>0</v>
      </c>
      <c r="H509" s="281">
        <f t="shared" si="191"/>
        <v>0</v>
      </c>
      <c r="I509" s="281">
        <f>IF(con_EOGJahr=2025,'[2]III_SAV-Details_NB'!AA515,IF(con_EOGJahr=2026,'[2]III_SAV-Details_NB'!AB515,'[2]III_SAV-Details_NB'!AC515))</f>
        <v>0</v>
      </c>
      <c r="J509" s="282"/>
      <c r="K509" s="282"/>
      <c r="L509" s="282"/>
      <c r="M509" s="282"/>
      <c r="N509" s="282"/>
      <c r="O509" s="282"/>
      <c r="P509" s="52">
        <f t="shared" si="192"/>
        <v>0</v>
      </c>
      <c r="Q509" s="60"/>
      <c r="R509" s="53">
        <f t="shared" si="198"/>
        <v>0</v>
      </c>
      <c r="S509" s="59"/>
      <c r="T509" s="61"/>
      <c r="U509" s="342" t="str">
        <f t="shared" si="202"/>
        <v>k.A.</v>
      </c>
      <c r="V509" s="343" t="str">
        <f t="shared" si="199"/>
        <v>k.A.</v>
      </c>
      <c r="W509" s="343" t="str">
        <f>IFERROR(IF(OR($D509="",$E509=0,con_Ende=0),"k.A.",IF(VLOOKUP($D509,rng_ND,5,0)="Nein",VLOOKUP($D509,rng_ND,2,FALSE),MIN(VLOOKUP($D509,rng_ND,2,FALSE),A_Stammdaten!$B$19-D_SAV!$E509+1))),"k.A.")</f>
        <v>k.A.</v>
      </c>
      <c r="X509" s="343" t="str">
        <f t="shared" si="200"/>
        <v>k.A.</v>
      </c>
      <c r="Y509" s="62"/>
      <c r="Z509" s="48">
        <f t="shared" si="201"/>
        <v>0</v>
      </c>
      <c r="AA509" s="457"/>
      <c r="AB509" s="55">
        <f t="shared" si="193"/>
        <v>0</v>
      </c>
      <c r="AC509" s="55">
        <f>IF(A_Stammdaten!$B$25="ja",D_SAV!AA509,D_SAV!AB509)</f>
        <v>0</v>
      </c>
      <c r="AD509" s="478">
        <f>IF(AC509=0,0,IF(U509-(con_EOGJahr-D_SAV!E509)&lt;=0,AC509,AC509/V509))</f>
        <v>0</v>
      </c>
      <c r="AE509" s="478">
        <f>IFERROR(IF(AND(VLOOKUP(D509,rng_ND,5,FALSE)="Ja",D_SAV!T509="degressiv"),D_SAV!AC509*Y509/100,0),0)</f>
        <v>0</v>
      </c>
      <c r="AF509" s="55">
        <f>IFERROR(IF(VLOOKUP(D509,rng_ND,5,FALSE)="Ja",MAX(D_SAV!AD509:AE509),D_SAV!AD509),0)</f>
        <v>0</v>
      </c>
      <c r="AG509" s="55">
        <f t="shared" si="194"/>
        <v>0</v>
      </c>
      <c r="AH509" s="55">
        <f t="shared" si="195"/>
        <v>0</v>
      </c>
      <c r="AI509" s="55">
        <f t="shared" si="196"/>
        <v>0</v>
      </c>
      <c r="AJ509" s="55">
        <f t="shared" si="197"/>
        <v>0</v>
      </c>
      <c r="AK509" s="55">
        <f t="shared" si="188"/>
        <v>0</v>
      </c>
      <c r="AL509" s="55">
        <f t="shared" si="189"/>
        <v>0</v>
      </c>
      <c r="AM509" s="55">
        <f t="shared" si="190"/>
        <v>0</v>
      </c>
    </row>
    <row r="510" spans="1:39" x14ac:dyDescent="0.25">
      <c r="A510" s="47">
        <v>506</v>
      </c>
      <c r="B510" s="358" t="str">
        <f>IF(AND(E510&lt;&gt;0,D510&lt;&gt;0,F510&lt;&gt;0),IF(C510&lt;&gt;0,CONCATENATE(C510,"-AGr",VLOOKUP(D510,Listen!$A$2:$G$45,7,FALSE),"-",E510,"-",F510,),CONCATENATE("AGr",VLOOKUP(D510,Listen!$A$2:$G$45,7,FALSE),"-",E510,"-",F510)),"keine vollständige ID")</f>
        <v>keine vollständige ID</v>
      </c>
      <c r="C510" s="438">
        <f>'[2]III_SAV-Details_NB'!B516</f>
        <v>0</v>
      </c>
      <c r="D510" s="438">
        <f>'[2]III_SAV-Details_NB'!C516</f>
        <v>0</v>
      </c>
      <c r="E510" s="359">
        <f>'[2]III_SAV-Details_NB'!D516</f>
        <v>0</v>
      </c>
      <c r="F510" s="490"/>
      <c r="G510" s="281">
        <f>'[2]III_SAV-Details_NB'!X516</f>
        <v>0</v>
      </c>
      <c r="H510" s="281">
        <f t="shared" si="191"/>
        <v>0</v>
      </c>
      <c r="I510" s="281">
        <f>IF(con_EOGJahr=2025,'[2]III_SAV-Details_NB'!AA516,IF(con_EOGJahr=2026,'[2]III_SAV-Details_NB'!AB516,'[2]III_SAV-Details_NB'!AC516))</f>
        <v>0</v>
      </c>
      <c r="J510" s="282"/>
      <c r="K510" s="282"/>
      <c r="L510" s="282"/>
      <c r="M510" s="282"/>
      <c r="N510" s="282"/>
      <c r="O510" s="282"/>
      <c r="P510" s="52">
        <f t="shared" si="192"/>
        <v>0</v>
      </c>
      <c r="Q510" s="60"/>
      <c r="R510" s="53">
        <f t="shared" si="198"/>
        <v>0</v>
      </c>
      <c r="S510" s="59"/>
      <c r="T510" s="61"/>
      <c r="U510" s="342" t="str">
        <f t="shared" si="202"/>
        <v>k.A.</v>
      </c>
      <c r="V510" s="343" t="str">
        <f t="shared" si="199"/>
        <v>k.A.</v>
      </c>
      <c r="W510" s="343" t="str">
        <f>IFERROR(IF(OR($D510="",$E510=0,con_Ende=0),"k.A.",IF(VLOOKUP($D510,rng_ND,5,0)="Nein",VLOOKUP($D510,rng_ND,2,FALSE),MIN(VLOOKUP($D510,rng_ND,2,FALSE),A_Stammdaten!$B$19-D_SAV!$E510+1))),"k.A.")</f>
        <v>k.A.</v>
      </c>
      <c r="X510" s="343" t="str">
        <f t="shared" si="200"/>
        <v>k.A.</v>
      </c>
      <c r="Y510" s="62"/>
      <c r="Z510" s="48">
        <f t="shared" si="201"/>
        <v>0</v>
      </c>
      <c r="AA510" s="457"/>
      <c r="AB510" s="55">
        <f t="shared" si="193"/>
        <v>0</v>
      </c>
      <c r="AC510" s="55">
        <f>IF(A_Stammdaten!$B$25="ja",D_SAV!AA510,D_SAV!AB510)</f>
        <v>0</v>
      </c>
      <c r="AD510" s="478">
        <f>IF(AC510=0,0,IF(U510-(con_EOGJahr-D_SAV!E510)&lt;=0,AC510,AC510/V510))</f>
        <v>0</v>
      </c>
      <c r="AE510" s="478">
        <f>IFERROR(IF(AND(VLOOKUP(D510,rng_ND,5,FALSE)="Ja",D_SAV!T510="degressiv"),D_SAV!AC510*Y510/100,0),0)</f>
        <v>0</v>
      </c>
      <c r="AF510" s="55">
        <f>IFERROR(IF(VLOOKUP(D510,rng_ND,5,FALSE)="Ja",MAX(D_SAV!AD510:AE510),D_SAV!AD510),0)</f>
        <v>0</v>
      </c>
      <c r="AG510" s="55">
        <f t="shared" si="194"/>
        <v>0</v>
      </c>
      <c r="AH510" s="55">
        <f t="shared" si="195"/>
        <v>0</v>
      </c>
      <c r="AI510" s="55">
        <f t="shared" si="196"/>
        <v>0</v>
      </c>
      <c r="AJ510" s="55">
        <f t="shared" si="197"/>
        <v>0</v>
      </c>
      <c r="AK510" s="55">
        <f t="shared" si="188"/>
        <v>0</v>
      </c>
      <c r="AL510" s="55">
        <f t="shared" si="189"/>
        <v>0</v>
      </c>
      <c r="AM510" s="55">
        <f t="shared" si="190"/>
        <v>0</v>
      </c>
    </row>
    <row r="511" spans="1:39" x14ac:dyDescent="0.25">
      <c r="A511" s="47">
        <v>507</v>
      </c>
      <c r="B511" s="358" t="str">
        <f>IF(AND(E511&lt;&gt;0,D511&lt;&gt;0,F511&lt;&gt;0),IF(C511&lt;&gt;0,CONCATENATE(C511,"-AGr",VLOOKUP(D511,Listen!$A$2:$G$45,7,FALSE),"-",E511,"-",F511,),CONCATENATE("AGr",VLOOKUP(D511,Listen!$A$2:$G$45,7,FALSE),"-",E511,"-",F511)),"keine vollständige ID")</f>
        <v>keine vollständige ID</v>
      </c>
      <c r="C511" s="438">
        <f>'[2]III_SAV-Details_NB'!B517</f>
        <v>0</v>
      </c>
      <c r="D511" s="438">
        <f>'[2]III_SAV-Details_NB'!C517</f>
        <v>0</v>
      </c>
      <c r="E511" s="359">
        <f>'[2]III_SAV-Details_NB'!D517</f>
        <v>0</v>
      </c>
      <c r="F511" s="490"/>
      <c r="G511" s="281">
        <f>'[2]III_SAV-Details_NB'!X517</f>
        <v>0</v>
      </c>
      <c r="H511" s="281">
        <f t="shared" si="191"/>
        <v>0</v>
      </c>
      <c r="I511" s="281">
        <f>IF(con_EOGJahr=2025,'[2]III_SAV-Details_NB'!AA517,IF(con_EOGJahr=2026,'[2]III_SAV-Details_NB'!AB517,'[2]III_SAV-Details_NB'!AC517))</f>
        <v>0</v>
      </c>
      <c r="J511" s="282"/>
      <c r="K511" s="282"/>
      <c r="L511" s="282"/>
      <c r="M511" s="282"/>
      <c r="N511" s="282"/>
      <c r="O511" s="282"/>
      <c r="P511" s="52">
        <f t="shared" si="192"/>
        <v>0</v>
      </c>
      <c r="Q511" s="60"/>
      <c r="R511" s="53">
        <f t="shared" si="198"/>
        <v>0</v>
      </c>
      <c r="S511" s="59"/>
      <c r="T511" s="61"/>
      <c r="U511" s="342" t="str">
        <f t="shared" si="202"/>
        <v>k.A.</v>
      </c>
      <c r="V511" s="343" t="str">
        <f t="shared" si="199"/>
        <v>k.A.</v>
      </c>
      <c r="W511" s="343" t="str">
        <f>IFERROR(IF(OR($D511="",$E511=0,con_Ende=0),"k.A.",IF(VLOOKUP($D511,rng_ND,5,0)="Nein",VLOOKUP($D511,rng_ND,2,FALSE),MIN(VLOOKUP($D511,rng_ND,2,FALSE),A_Stammdaten!$B$19-D_SAV!$E511+1))),"k.A.")</f>
        <v>k.A.</v>
      </c>
      <c r="X511" s="343" t="str">
        <f t="shared" si="200"/>
        <v>k.A.</v>
      </c>
      <c r="Y511" s="62"/>
      <c r="Z511" s="48">
        <f t="shared" si="201"/>
        <v>0</v>
      </c>
      <c r="AA511" s="457"/>
      <c r="AB511" s="55">
        <f t="shared" si="193"/>
        <v>0</v>
      </c>
      <c r="AC511" s="55">
        <f>IF(A_Stammdaten!$B$25="ja",D_SAV!AA511,D_SAV!AB511)</f>
        <v>0</v>
      </c>
      <c r="AD511" s="478">
        <f>IF(AC511=0,0,IF(U511-(con_EOGJahr-D_SAV!E511)&lt;=0,AC511,AC511/V511))</f>
        <v>0</v>
      </c>
      <c r="AE511" s="478">
        <f>IFERROR(IF(AND(VLOOKUP(D511,rng_ND,5,FALSE)="Ja",D_SAV!T511="degressiv"),D_SAV!AC511*Y511/100,0),0)</f>
        <v>0</v>
      </c>
      <c r="AF511" s="55">
        <f>IFERROR(IF(VLOOKUP(D511,rng_ND,5,FALSE)="Ja",MAX(D_SAV!AD511:AE511),D_SAV!AD511),0)</f>
        <v>0</v>
      </c>
      <c r="AG511" s="55">
        <f t="shared" si="194"/>
        <v>0</v>
      </c>
      <c r="AH511" s="55">
        <f t="shared" si="195"/>
        <v>0</v>
      </c>
      <c r="AI511" s="55">
        <f t="shared" si="196"/>
        <v>0</v>
      </c>
      <c r="AJ511" s="55">
        <f t="shared" si="197"/>
        <v>0</v>
      </c>
      <c r="AK511" s="55">
        <f t="shared" si="188"/>
        <v>0</v>
      </c>
      <c r="AL511" s="55">
        <f t="shared" si="189"/>
        <v>0</v>
      </c>
      <c r="AM511" s="55">
        <f t="shared" si="190"/>
        <v>0</v>
      </c>
    </row>
    <row r="512" spans="1:39" x14ac:dyDescent="0.25">
      <c r="A512" s="47">
        <v>508</v>
      </c>
      <c r="B512" s="358" t="str">
        <f>IF(AND(E512&lt;&gt;0,D512&lt;&gt;0,F512&lt;&gt;0),IF(C512&lt;&gt;0,CONCATENATE(C512,"-AGr",VLOOKUP(D512,Listen!$A$2:$G$45,7,FALSE),"-",E512,"-",F512,),CONCATENATE("AGr",VLOOKUP(D512,Listen!$A$2:$G$45,7,FALSE),"-",E512,"-",F512)),"keine vollständige ID")</f>
        <v>keine vollständige ID</v>
      </c>
      <c r="C512" s="438">
        <f>'[2]III_SAV-Details_NB'!B518</f>
        <v>0</v>
      </c>
      <c r="D512" s="438">
        <f>'[2]III_SAV-Details_NB'!C518</f>
        <v>0</v>
      </c>
      <c r="E512" s="359">
        <f>'[2]III_SAV-Details_NB'!D518</f>
        <v>0</v>
      </c>
      <c r="F512" s="490"/>
      <c r="G512" s="281">
        <f>'[2]III_SAV-Details_NB'!X518</f>
        <v>0</v>
      </c>
      <c r="H512" s="281">
        <f t="shared" si="191"/>
        <v>0</v>
      </c>
      <c r="I512" s="281">
        <f>IF(con_EOGJahr=2025,'[2]III_SAV-Details_NB'!AA518,IF(con_EOGJahr=2026,'[2]III_SAV-Details_NB'!AB518,'[2]III_SAV-Details_NB'!AC518))</f>
        <v>0</v>
      </c>
      <c r="J512" s="282"/>
      <c r="K512" s="282"/>
      <c r="L512" s="282"/>
      <c r="M512" s="282"/>
      <c r="N512" s="282"/>
      <c r="O512" s="282"/>
      <c r="P512" s="52">
        <f t="shared" si="192"/>
        <v>0</v>
      </c>
      <c r="Q512" s="60"/>
      <c r="R512" s="53">
        <f t="shared" si="198"/>
        <v>0</v>
      </c>
      <c r="S512" s="59"/>
      <c r="T512" s="61"/>
      <c r="U512" s="342" t="str">
        <f t="shared" si="202"/>
        <v>k.A.</v>
      </c>
      <c r="V512" s="343" t="str">
        <f t="shared" si="199"/>
        <v>k.A.</v>
      </c>
      <c r="W512" s="343" t="str">
        <f>IFERROR(IF(OR($D512="",$E512=0,con_Ende=0),"k.A.",IF(VLOOKUP($D512,rng_ND,5,0)="Nein",VLOOKUP($D512,rng_ND,2,FALSE),MIN(VLOOKUP($D512,rng_ND,2,FALSE),A_Stammdaten!$B$19-D_SAV!$E512+1))),"k.A.")</f>
        <v>k.A.</v>
      </c>
      <c r="X512" s="343" t="str">
        <f t="shared" si="200"/>
        <v>k.A.</v>
      </c>
      <c r="Y512" s="62"/>
      <c r="Z512" s="48">
        <f t="shared" si="201"/>
        <v>0</v>
      </c>
      <c r="AA512" s="457"/>
      <c r="AB512" s="55">
        <f t="shared" si="193"/>
        <v>0</v>
      </c>
      <c r="AC512" s="55">
        <f>IF(A_Stammdaten!$B$25="ja",D_SAV!AA512,D_SAV!AB512)</f>
        <v>0</v>
      </c>
      <c r="AD512" s="478">
        <f>IF(AC512=0,0,IF(U512-(con_EOGJahr-D_SAV!E512)&lt;=0,AC512,AC512/V512))</f>
        <v>0</v>
      </c>
      <c r="AE512" s="478">
        <f>IFERROR(IF(AND(VLOOKUP(D512,rng_ND,5,FALSE)="Ja",D_SAV!T512="degressiv"),D_SAV!AC512*Y512/100,0),0)</f>
        <v>0</v>
      </c>
      <c r="AF512" s="55">
        <f>IFERROR(IF(VLOOKUP(D512,rng_ND,5,FALSE)="Ja",MAX(D_SAV!AD512:AE512),D_SAV!AD512),0)</f>
        <v>0</v>
      </c>
      <c r="AG512" s="55">
        <f t="shared" si="194"/>
        <v>0</v>
      </c>
      <c r="AH512" s="55">
        <f t="shared" si="195"/>
        <v>0</v>
      </c>
      <c r="AI512" s="55">
        <f t="shared" si="196"/>
        <v>0</v>
      </c>
      <c r="AJ512" s="55">
        <f t="shared" si="197"/>
        <v>0</v>
      </c>
      <c r="AK512" s="55">
        <f t="shared" si="188"/>
        <v>0</v>
      </c>
      <c r="AL512" s="55">
        <f t="shared" si="189"/>
        <v>0</v>
      </c>
      <c r="AM512" s="55">
        <f t="shared" si="190"/>
        <v>0</v>
      </c>
    </row>
    <row r="513" spans="1:39" x14ac:dyDescent="0.25">
      <c r="A513" s="47">
        <v>509</v>
      </c>
      <c r="B513" s="358" t="str">
        <f>IF(AND(E513&lt;&gt;0,D513&lt;&gt;0,F513&lt;&gt;0),IF(C513&lt;&gt;0,CONCATENATE(C513,"-AGr",VLOOKUP(D513,Listen!$A$2:$G$45,7,FALSE),"-",E513,"-",F513,),CONCATENATE("AGr",VLOOKUP(D513,Listen!$A$2:$G$45,7,FALSE),"-",E513,"-",F513)),"keine vollständige ID")</f>
        <v>keine vollständige ID</v>
      </c>
      <c r="C513" s="438">
        <f>'[2]III_SAV-Details_NB'!B519</f>
        <v>0</v>
      </c>
      <c r="D513" s="438">
        <f>'[2]III_SAV-Details_NB'!C519</f>
        <v>0</v>
      </c>
      <c r="E513" s="359">
        <f>'[2]III_SAV-Details_NB'!D519</f>
        <v>0</v>
      </c>
      <c r="F513" s="490"/>
      <c r="G513" s="281">
        <f>'[2]III_SAV-Details_NB'!X519</f>
        <v>0</v>
      </c>
      <c r="H513" s="281">
        <f t="shared" si="191"/>
        <v>0</v>
      </c>
      <c r="I513" s="281">
        <f>IF(con_EOGJahr=2025,'[2]III_SAV-Details_NB'!AA519,IF(con_EOGJahr=2026,'[2]III_SAV-Details_NB'!AB519,'[2]III_SAV-Details_NB'!AC519))</f>
        <v>0</v>
      </c>
      <c r="J513" s="282"/>
      <c r="K513" s="282"/>
      <c r="L513" s="282"/>
      <c r="M513" s="282"/>
      <c r="N513" s="282"/>
      <c r="O513" s="282"/>
      <c r="P513" s="52">
        <f t="shared" si="192"/>
        <v>0</v>
      </c>
      <c r="Q513" s="60"/>
      <c r="R513" s="53">
        <f t="shared" si="198"/>
        <v>0</v>
      </c>
      <c r="S513" s="59"/>
      <c r="T513" s="61"/>
      <c r="U513" s="342" t="str">
        <f t="shared" si="202"/>
        <v>k.A.</v>
      </c>
      <c r="V513" s="343" t="str">
        <f t="shared" si="199"/>
        <v>k.A.</v>
      </c>
      <c r="W513" s="343" t="str">
        <f>IFERROR(IF(OR($D513="",$E513=0,con_Ende=0),"k.A.",IF(VLOOKUP($D513,rng_ND,5,0)="Nein",VLOOKUP($D513,rng_ND,2,FALSE),MIN(VLOOKUP($D513,rng_ND,2,FALSE),A_Stammdaten!$B$19-D_SAV!$E513+1))),"k.A.")</f>
        <v>k.A.</v>
      </c>
      <c r="X513" s="343" t="str">
        <f t="shared" si="200"/>
        <v>k.A.</v>
      </c>
      <c r="Y513" s="62"/>
      <c r="Z513" s="48">
        <f t="shared" si="201"/>
        <v>0</v>
      </c>
      <c r="AA513" s="457"/>
      <c r="AB513" s="55">
        <f t="shared" si="193"/>
        <v>0</v>
      </c>
      <c r="AC513" s="55">
        <f>IF(A_Stammdaten!$B$25="ja",D_SAV!AA513,D_SAV!AB513)</f>
        <v>0</v>
      </c>
      <c r="AD513" s="478">
        <f>IF(AC513=0,0,IF(U513-(con_EOGJahr-D_SAV!E513)&lt;=0,AC513,AC513/V513))</f>
        <v>0</v>
      </c>
      <c r="AE513" s="478">
        <f>IFERROR(IF(AND(VLOOKUP(D513,rng_ND,5,FALSE)="Ja",D_SAV!T513="degressiv"),D_SAV!AC513*Y513/100,0),0)</f>
        <v>0</v>
      </c>
      <c r="AF513" s="55">
        <f>IFERROR(IF(VLOOKUP(D513,rng_ND,5,FALSE)="Ja",MAX(D_SAV!AD513:AE513),D_SAV!AD513),0)</f>
        <v>0</v>
      </c>
      <c r="AG513" s="55">
        <f t="shared" si="194"/>
        <v>0</v>
      </c>
      <c r="AH513" s="55">
        <f t="shared" si="195"/>
        <v>0</v>
      </c>
      <c r="AI513" s="55">
        <f t="shared" si="196"/>
        <v>0</v>
      </c>
      <c r="AJ513" s="55">
        <f t="shared" si="197"/>
        <v>0</v>
      </c>
      <c r="AK513" s="55">
        <f t="shared" si="188"/>
        <v>0</v>
      </c>
      <c r="AL513" s="55">
        <f t="shared" si="189"/>
        <v>0</v>
      </c>
      <c r="AM513" s="55">
        <f t="shared" si="190"/>
        <v>0</v>
      </c>
    </row>
    <row r="514" spans="1:39" x14ac:dyDescent="0.25">
      <c r="A514" s="47">
        <v>510</v>
      </c>
      <c r="B514" s="358" t="str">
        <f>IF(AND(E514&lt;&gt;0,D514&lt;&gt;0,F514&lt;&gt;0),IF(C514&lt;&gt;0,CONCATENATE(C514,"-AGr",VLOOKUP(D514,Listen!$A$2:$G$45,7,FALSE),"-",E514,"-",F514,),CONCATENATE("AGr",VLOOKUP(D514,Listen!$A$2:$G$45,7,FALSE),"-",E514,"-",F514)),"keine vollständige ID")</f>
        <v>keine vollständige ID</v>
      </c>
      <c r="C514" s="438">
        <f>'[2]III_SAV-Details_NB'!B520</f>
        <v>0</v>
      </c>
      <c r="D514" s="438">
        <f>'[2]III_SAV-Details_NB'!C520</f>
        <v>0</v>
      </c>
      <c r="E514" s="359">
        <f>'[2]III_SAV-Details_NB'!D520</f>
        <v>0</v>
      </c>
      <c r="F514" s="490"/>
      <c r="G514" s="281">
        <f>'[2]III_SAV-Details_NB'!X520</f>
        <v>0</v>
      </c>
      <c r="H514" s="281">
        <f t="shared" si="191"/>
        <v>0</v>
      </c>
      <c r="I514" s="281">
        <f>IF(con_EOGJahr=2025,'[2]III_SAV-Details_NB'!AA520,IF(con_EOGJahr=2026,'[2]III_SAV-Details_NB'!AB520,'[2]III_SAV-Details_NB'!AC520))</f>
        <v>0</v>
      </c>
      <c r="J514" s="282"/>
      <c r="K514" s="282"/>
      <c r="L514" s="282"/>
      <c r="M514" s="282"/>
      <c r="N514" s="282"/>
      <c r="O514" s="282"/>
      <c r="P514" s="52">
        <f t="shared" si="192"/>
        <v>0</v>
      </c>
      <c r="Q514" s="60"/>
      <c r="R514" s="53">
        <f t="shared" si="198"/>
        <v>0</v>
      </c>
      <c r="S514" s="59"/>
      <c r="T514" s="61"/>
      <c r="U514" s="342" t="str">
        <f t="shared" si="202"/>
        <v>k.A.</v>
      </c>
      <c r="V514" s="343" t="str">
        <f t="shared" si="199"/>
        <v>k.A.</v>
      </c>
      <c r="W514" s="343" t="str">
        <f>IFERROR(IF(OR($D514="",$E514=0,con_Ende=0),"k.A.",IF(VLOOKUP($D514,rng_ND,5,0)="Nein",VLOOKUP($D514,rng_ND,2,FALSE),MIN(VLOOKUP($D514,rng_ND,2,FALSE),A_Stammdaten!$B$19-D_SAV!$E514+1))),"k.A.")</f>
        <v>k.A.</v>
      </c>
      <c r="X514" s="343" t="str">
        <f t="shared" si="200"/>
        <v>k.A.</v>
      </c>
      <c r="Y514" s="62"/>
      <c r="Z514" s="48">
        <f t="shared" si="201"/>
        <v>0</v>
      </c>
      <c r="AA514" s="457"/>
      <c r="AB514" s="55">
        <f t="shared" si="193"/>
        <v>0</v>
      </c>
      <c r="AC514" s="55">
        <f>IF(A_Stammdaten!$B$25="ja",D_SAV!AA514,D_SAV!AB514)</f>
        <v>0</v>
      </c>
      <c r="AD514" s="478">
        <f>IF(AC514=0,0,IF(U514-(con_EOGJahr-D_SAV!E514)&lt;=0,AC514,AC514/V514))</f>
        <v>0</v>
      </c>
      <c r="AE514" s="478">
        <f>IFERROR(IF(AND(VLOOKUP(D514,rng_ND,5,FALSE)="Ja",D_SAV!T514="degressiv"),D_SAV!AC514*Y514/100,0),0)</f>
        <v>0</v>
      </c>
      <c r="AF514" s="55">
        <f>IFERROR(IF(VLOOKUP(D514,rng_ND,5,FALSE)="Ja",MAX(D_SAV!AD514:AE514),D_SAV!AD514),0)</f>
        <v>0</v>
      </c>
      <c r="AG514" s="55">
        <f t="shared" si="194"/>
        <v>0</v>
      </c>
      <c r="AH514" s="55">
        <f t="shared" si="195"/>
        <v>0</v>
      </c>
      <c r="AI514" s="55">
        <f t="shared" si="196"/>
        <v>0</v>
      </c>
      <c r="AJ514" s="55">
        <f t="shared" si="197"/>
        <v>0</v>
      </c>
      <c r="AK514" s="55">
        <f t="shared" si="188"/>
        <v>0</v>
      </c>
      <c r="AL514" s="55">
        <f t="shared" si="189"/>
        <v>0</v>
      </c>
      <c r="AM514" s="55">
        <f t="shared" si="190"/>
        <v>0</v>
      </c>
    </row>
    <row r="515" spans="1:39" x14ac:dyDescent="0.25">
      <c r="A515" s="47">
        <v>511</v>
      </c>
      <c r="B515" s="358" t="str">
        <f>IF(AND(E515&lt;&gt;0,D515&lt;&gt;0,F515&lt;&gt;0),IF(C515&lt;&gt;0,CONCATENATE(C515,"-AGr",VLOOKUP(D515,Listen!$A$2:$G$45,7,FALSE),"-",E515,"-",F515,),CONCATENATE("AGr",VLOOKUP(D515,Listen!$A$2:$G$45,7,FALSE),"-",E515,"-",F515)),"keine vollständige ID")</f>
        <v>keine vollständige ID</v>
      </c>
      <c r="C515" s="438">
        <f>'[2]III_SAV-Details_NB'!B521</f>
        <v>0</v>
      </c>
      <c r="D515" s="438">
        <f>'[2]III_SAV-Details_NB'!C521</f>
        <v>0</v>
      </c>
      <c r="E515" s="359">
        <f>'[2]III_SAV-Details_NB'!D521</f>
        <v>0</v>
      </c>
      <c r="F515" s="490"/>
      <c r="G515" s="281">
        <f>'[2]III_SAV-Details_NB'!X521</f>
        <v>0</v>
      </c>
      <c r="H515" s="281">
        <f t="shared" si="191"/>
        <v>0</v>
      </c>
      <c r="I515" s="281">
        <f>IF(con_EOGJahr=2025,'[2]III_SAV-Details_NB'!AA521,IF(con_EOGJahr=2026,'[2]III_SAV-Details_NB'!AB521,'[2]III_SAV-Details_NB'!AC521))</f>
        <v>0</v>
      </c>
      <c r="J515" s="282"/>
      <c r="K515" s="282"/>
      <c r="L515" s="282"/>
      <c r="M515" s="282"/>
      <c r="N515" s="282"/>
      <c r="O515" s="282"/>
      <c r="P515" s="52">
        <f t="shared" si="192"/>
        <v>0</v>
      </c>
      <c r="Q515" s="60"/>
      <c r="R515" s="53">
        <f t="shared" si="198"/>
        <v>0</v>
      </c>
      <c r="S515" s="59"/>
      <c r="T515" s="61"/>
      <c r="U515" s="342" t="str">
        <f t="shared" si="202"/>
        <v>k.A.</v>
      </c>
      <c r="V515" s="343" t="str">
        <f t="shared" si="199"/>
        <v>k.A.</v>
      </c>
      <c r="W515" s="343" t="str">
        <f>IFERROR(IF(OR($D515="",$E515=0,con_Ende=0),"k.A.",IF(VLOOKUP($D515,rng_ND,5,0)="Nein",VLOOKUP($D515,rng_ND,2,FALSE),MIN(VLOOKUP($D515,rng_ND,2,FALSE),A_Stammdaten!$B$19-D_SAV!$E515+1))),"k.A.")</f>
        <v>k.A.</v>
      </c>
      <c r="X515" s="343" t="str">
        <f t="shared" si="200"/>
        <v>k.A.</v>
      </c>
      <c r="Y515" s="62"/>
      <c r="Z515" s="48">
        <f t="shared" si="201"/>
        <v>0</v>
      </c>
      <c r="AA515" s="457"/>
      <c r="AB515" s="55">
        <f t="shared" si="193"/>
        <v>0</v>
      </c>
      <c r="AC515" s="55">
        <f>IF(A_Stammdaten!$B$25="ja",D_SAV!AA515,D_SAV!AB515)</f>
        <v>0</v>
      </c>
      <c r="AD515" s="478">
        <f>IF(AC515=0,0,IF(U515-(con_EOGJahr-D_SAV!E515)&lt;=0,AC515,AC515/V515))</f>
        <v>0</v>
      </c>
      <c r="AE515" s="478">
        <f>IFERROR(IF(AND(VLOOKUP(D515,rng_ND,5,FALSE)="Ja",D_SAV!T515="degressiv"),D_SAV!AC515*Y515/100,0),0)</f>
        <v>0</v>
      </c>
      <c r="AF515" s="55">
        <f>IFERROR(IF(VLOOKUP(D515,rng_ND,5,FALSE)="Ja",MAX(D_SAV!AD515:AE515),D_SAV!AD515),0)</f>
        <v>0</v>
      </c>
      <c r="AG515" s="55">
        <f t="shared" si="194"/>
        <v>0</v>
      </c>
      <c r="AH515" s="55">
        <f t="shared" si="195"/>
        <v>0</v>
      </c>
      <c r="AI515" s="55">
        <f t="shared" si="196"/>
        <v>0</v>
      </c>
      <c r="AJ515" s="55">
        <f t="shared" si="197"/>
        <v>0</v>
      </c>
      <c r="AK515" s="55">
        <f t="shared" si="188"/>
        <v>0</v>
      </c>
      <c r="AL515" s="55">
        <f t="shared" si="189"/>
        <v>0</v>
      </c>
      <c r="AM515" s="55">
        <f t="shared" si="190"/>
        <v>0</v>
      </c>
    </row>
    <row r="516" spans="1:39" x14ac:dyDescent="0.25">
      <c r="A516" s="47">
        <v>512</v>
      </c>
      <c r="B516" s="358" t="str">
        <f>IF(AND(E516&lt;&gt;0,D516&lt;&gt;0,F516&lt;&gt;0),IF(C516&lt;&gt;0,CONCATENATE(C516,"-AGr",VLOOKUP(D516,Listen!$A$2:$G$45,7,FALSE),"-",E516,"-",F516,),CONCATENATE("AGr",VLOOKUP(D516,Listen!$A$2:$G$45,7,FALSE),"-",E516,"-",F516)),"keine vollständige ID")</f>
        <v>keine vollständige ID</v>
      </c>
      <c r="C516" s="438">
        <f>'[2]III_SAV-Details_NB'!B522</f>
        <v>0</v>
      </c>
      <c r="D516" s="438">
        <f>'[2]III_SAV-Details_NB'!C522</f>
        <v>0</v>
      </c>
      <c r="E516" s="359">
        <f>'[2]III_SAV-Details_NB'!D522</f>
        <v>0</v>
      </c>
      <c r="F516" s="490"/>
      <c r="G516" s="281">
        <f>'[2]III_SAV-Details_NB'!X522</f>
        <v>0</v>
      </c>
      <c r="H516" s="281">
        <f t="shared" si="191"/>
        <v>0</v>
      </c>
      <c r="I516" s="281">
        <f>IF(con_EOGJahr=2025,'[2]III_SAV-Details_NB'!AA522,IF(con_EOGJahr=2026,'[2]III_SAV-Details_NB'!AB522,'[2]III_SAV-Details_NB'!AC522))</f>
        <v>0</v>
      </c>
      <c r="J516" s="282"/>
      <c r="K516" s="282"/>
      <c r="L516" s="282"/>
      <c r="M516" s="282"/>
      <c r="N516" s="282"/>
      <c r="O516" s="282"/>
      <c r="P516" s="52">
        <f t="shared" si="192"/>
        <v>0</v>
      </c>
      <c r="Q516" s="60"/>
      <c r="R516" s="53">
        <f t="shared" si="198"/>
        <v>0</v>
      </c>
      <c r="S516" s="59"/>
      <c r="T516" s="61"/>
      <c r="U516" s="342" t="str">
        <f t="shared" si="202"/>
        <v>k.A.</v>
      </c>
      <c r="V516" s="343" t="str">
        <f t="shared" si="199"/>
        <v>k.A.</v>
      </c>
      <c r="W516" s="343" t="str">
        <f>IFERROR(IF(OR($D516="",$E516=0,con_Ende=0),"k.A.",IF(VLOOKUP($D516,rng_ND,5,0)="Nein",VLOOKUP($D516,rng_ND,2,FALSE),MIN(VLOOKUP($D516,rng_ND,2,FALSE),A_Stammdaten!$B$19-D_SAV!$E516+1))),"k.A.")</f>
        <v>k.A.</v>
      </c>
      <c r="X516" s="343" t="str">
        <f t="shared" si="200"/>
        <v>k.A.</v>
      </c>
      <c r="Y516" s="62"/>
      <c r="Z516" s="48">
        <f t="shared" si="201"/>
        <v>0</v>
      </c>
      <c r="AA516" s="457"/>
      <c r="AB516" s="55">
        <f t="shared" si="193"/>
        <v>0</v>
      </c>
      <c r="AC516" s="55">
        <f>IF(A_Stammdaten!$B$25="ja",D_SAV!AA516,D_SAV!AB516)</f>
        <v>0</v>
      </c>
      <c r="AD516" s="478">
        <f>IF(AC516=0,0,IF(U516-(con_EOGJahr-D_SAV!E516)&lt;=0,AC516,AC516/V516))</f>
        <v>0</v>
      </c>
      <c r="AE516" s="478">
        <f>IFERROR(IF(AND(VLOOKUP(D516,rng_ND,5,FALSE)="Ja",D_SAV!T516="degressiv"),D_SAV!AC516*Y516/100,0),0)</f>
        <v>0</v>
      </c>
      <c r="AF516" s="55">
        <f>IFERROR(IF(VLOOKUP(D516,rng_ND,5,FALSE)="Ja",MAX(D_SAV!AD516:AE516),D_SAV!AD516),0)</f>
        <v>0</v>
      </c>
      <c r="AG516" s="55">
        <f t="shared" si="194"/>
        <v>0</v>
      </c>
      <c r="AH516" s="55">
        <f t="shared" si="195"/>
        <v>0</v>
      </c>
      <c r="AI516" s="55">
        <f t="shared" si="196"/>
        <v>0</v>
      </c>
      <c r="AJ516" s="55">
        <f t="shared" si="197"/>
        <v>0</v>
      </c>
      <c r="AK516" s="55">
        <f t="shared" si="188"/>
        <v>0</v>
      </c>
      <c r="AL516" s="55">
        <f t="shared" si="189"/>
        <v>0</v>
      </c>
      <c r="AM516" s="55">
        <f t="shared" si="190"/>
        <v>0</v>
      </c>
    </row>
    <row r="517" spans="1:39" x14ac:dyDescent="0.25">
      <c r="A517" s="47">
        <v>513</v>
      </c>
      <c r="B517" s="358" t="str">
        <f>IF(AND(E517&lt;&gt;0,D517&lt;&gt;0,F517&lt;&gt;0),IF(C517&lt;&gt;0,CONCATENATE(C517,"-AGr",VLOOKUP(D517,Listen!$A$2:$G$45,7,FALSE),"-",E517,"-",F517,),CONCATENATE("AGr",VLOOKUP(D517,Listen!$A$2:$G$45,7,FALSE),"-",E517,"-",F517)),"keine vollständige ID")</f>
        <v>keine vollständige ID</v>
      </c>
      <c r="C517" s="438">
        <f>'[2]III_SAV-Details_NB'!B523</f>
        <v>0</v>
      </c>
      <c r="D517" s="438">
        <f>'[2]III_SAV-Details_NB'!C523</f>
        <v>0</v>
      </c>
      <c r="E517" s="359">
        <f>'[2]III_SAV-Details_NB'!D523</f>
        <v>0</v>
      </c>
      <c r="F517" s="490"/>
      <c r="G517" s="281">
        <f>'[2]III_SAV-Details_NB'!X523</f>
        <v>0</v>
      </c>
      <c r="H517" s="281">
        <f t="shared" si="191"/>
        <v>0</v>
      </c>
      <c r="I517" s="281">
        <f>IF(con_EOGJahr=2025,'[2]III_SAV-Details_NB'!AA523,IF(con_EOGJahr=2026,'[2]III_SAV-Details_NB'!AB523,'[2]III_SAV-Details_NB'!AC523))</f>
        <v>0</v>
      </c>
      <c r="J517" s="282"/>
      <c r="K517" s="282"/>
      <c r="L517" s="282"/>
      <c r="M517" s="282"/>
      <c r="N517" s="282"/>
      <c r="O517" s="282"/>
      <c r="P517" s="52">
        <f t="shared" si="192"/>
        <v>0</v>
      </c>
      <c r="Q517" s="60"/>
      <c r="R517" s="53">
        <f t="shared" si="198"/>
        <v>0</v>
      </c>
      <c r="S517" s="59"/>
      <c r="T517" s="61"/>
      <c r="U517" s="342" t="str">
        <f t="shared" si="202"/>
        <v>k.A.</v>
      </c>
      <c r="V517" s="343" t="str">
        <f t="shared" si="199"/>
        <v>k.A.</v>
      </c>
      <c r="W517" s="343" t="str">
        <f>IFERROR(IF(OR($D517="",$E517=0,con_Ende=0),"k.A.",IF(VLOOKUP($D517,rng_ND,5,0)="Nein",VLOOKUP($D517,rng_ND,2,FALSE),MIN(VLOOKUP($D517,rng_ND,2,FALSE),A_Stammdaten!$B$19-D_SAV!$E517+1))),"k.A.")</f>
        <v>k.A.</v>
      </c>
      <c r="X517" s="343" t="str">
        <f t="shared" si="200"/>
        <v>k.A.</v>
      </c>
      <c r="Y517" s="62"/>
      <c r="Z517" s="48">
        <f t="shared" si="201"/>
        <v>0</v>
      </c>
      <c r="AA517" s="457"/>
      <c r="AB517" s="55">
        <f t="shared" si="193"/>
        <v>0</v>
      </c>
      <c r="AC517" s="55">
        <f>IF(A_Stammdaten!$B$25="ja",D_SAV!AA517,D_SAV!AB517)</f>
        <v>0</v>
      </c>
      <c r="AD517" s="478">
        <f>IF(AC517=0,0,IF(U517-(con_EOGJahr-D_SAV!E517)&lt;=0,AC517,AC517/V517))</f>
        <v>0</v>
      </c>
      <c r="AE517" s="478">
        <f>IFERROR(IF(AND(VLOOKUP(D517,rng_ND,5,FALSE)="Ja",D_SAV!T517="degressiv"),D_SAV!AC517*Y517/100,0),0)</f>
        <v>0</v>
      </c>
      <c r="AF517" s="55">
        <f>IFERROR(IF(VLOOKUP(D517,rng_ND,5,FALSE)="Ja",MAX(D_SAV!AD517:AE517),D_SAV!AD517),0)</f>
        <v>0</v>
      </c>
      <c r="AG517" s="55">
        <f t="shared" si="194"/>
        <v>0</v>
      </c>
      <c r="AH517" s="55">
        <f t="shared" si="195"/>
        <v>0</v>
      </c>
      <c r="AI517" s="55">
        <f t="shared" si="196"/>
        <v>0</v>
      </c>
      <c r="AJ517" s="55">
        <f t="shared" si="197"/>
        <v>0</v>
      </c>
      <c r="AK517" s="55">
        <f t="shared" ref="AK517:AK580" si="203">IF($E517&gt;=2006,AC517,con_EKQ*AH517+(1-con_EKQ)*AC517)</f>
        <v>0</v>
      </c>
      <c r="AL517" s="55">
        <f t="shared" ref="AL517:AL580" si="204">IF($E517&gt;=2006,AF517,con_EKQ*AI517+(1-con_EKQ)*AF517)</f>
        <v>0</v>
      </c>
      <c r="AM517" s="55">
        <f t="shared" ref="AM517:AM580" si="205">IF($E517&gt;=2006,AG517,con_EKQ*AJ517+(1-con_EKQ)*AG517)</f>
        <v>0</v>
      </c>
    </row>
    <row r="518" spans="1:39" x14ac:dyDescent="0.25">
      <c r="A518" s="47">
        <v>514</v>
      </c>
      <c r="B518" s="358" t="str">
        <f>IF(AND(E518&lt;&gt;0,D518&lt;&gt;0,F518&lt;&gt;0),IF(C518&lt;&gt;0,CONCATENATE(C518,"-AGr",VLOOKUP(D518,Listen!$A$2:$G$45,7,FALSE),"-",E518,"-",F518,),CONCATENATE("AGr",VLOOKUP(D518,Listen!$A$2:$G$45,7,FALSE),"-",E518,"-",F518)),"keine vollständige ID")</f>
        <v>keine vollständige ID</v>
      </c>
      <c r="C518" s="438">
        <f>'[2]III_SAV-Details_NB'!B524</f>
        <v>0</v>
      </c>
      <c r="D518" s="438">
        <f>'[2]III_SAV-Details_NB'!C524</f>
        <v>0</v>
      </c>
      <c r="E518" s="359">
        <f>'[2]III_SAV-Details_NB'!D524</f>
        <v>0</v>
      </c>
      <c r="F518" s="490"/>
      <c r="G518" s="281">
        <f>'[2]III_SAV-Details_NB'!X524</f>
        <v>0</v>
      </c>
      <c r="H518" s="281">
        <f t="shared" ref="H518:H581" si="206">+G518</f>
        <v>0</v>
      </c>
      <c r="I518" s="281">
        <f>IF(con_EOGJahr=2025,'[2]III_SAV-Details_NB'!AA524,IF(con_EOGJahr=2026,'[2]III_SAV-Details_NB'!AB524,'[2]III_SAV-Details_NB'!AC524))</f>
        <v>0</v>
      </c>
      <c r="J518" s="282"/>
      <c r="K518" s="282"/>
      <c r="L518" s="282"/>
      <c r="M518" s="282"/>
      <c r="N518" s="282"/>
      <c r="O518" s="282"/>
      <c r="P518" s="52">
        <f t="shared" ref="P518:P581" si="207">SUM(I518:O518)</f>
        <v>0</v>
      </c>
      <c r="Q518" s="60"/>
      <c r="R518" s="53">
        <f t="shared" si="198"/>
        <v>0</v>
      </c>
      <c r="S518" s="59"/>
      <c r="T518" s="61"/>
      <c r="U518" s="342" t="str">
        <f t="shared" si="202"/>
        <v>k.A.</v>
      </c>
      <c r="V518" s="343" t="str">
        <f t="shared" si="199"/>
        <v>k.A.</v>
      </c>
      <c r="W518" s="343" t="str">
        <f>IFERROR(IF(OR($D518="",$E518=0,con_Ende=0),"k.A.",IF(VLOOKUP($D518,rng_ND,5,0)="Nein",VLOOKUP($D518,rng_ND,2,FALSE),MIN(VLOOKUP($D518,rng_ND,2,FALSE),A_Stammdaten!$B$19-D_SAV!$E518+1))),"k.A.")</f>
        <v>k.A.</v>
      </c>
      <c r="X518" s="343" t="str">
        <f t="shared" si="200"/>
        <v>k.A.</v>
      </c>
      <c r="Y518" s="62"/>
      <c r="Z518" s="48">
        <f t="shared" si="201"/>
        <v>0</v>
      </c>
      <c r="AA518" s="457"/>
      <c r="AB518" s="55">
        <f t="shared" ref="AB518:AB581" si="208">R518</f>
        <v>0</v>
      </c>
      <c r="AC518" s="55">
        <f>IF(A_Stammdaten!$B$25="ja",D_SAV!AA518,D_SAV!AB518)</f>
        <v>0</v>
      </c>
      <c r="AD518" s="478">
        <f>IF(AC518=0,0,IF(U518-(con_EOGJahr-D_SAV!E518)&lt;=0,AC518,AC518/V518))</f>
        <v>0</v>
      </c>
      <c r="AE518" s="478">
        <f>IFERROR(IF(AND(VLOOKUP(D518,rng_ND,5,FALSE)="Ja",D_SAV!T518="degressiv"),D_SAV!AC518*Y518/100,0),0)</f>
        <v>0</v>
      </c>
      <c r="AF518" s="55">
        <f>IFERROR(IF(VLOOKUP(D518,rng_ND,5,FALSE)="Ja",MAX(D_SAV!AD518:AE518),D_SAV!AD518),0)</f>
        <v>0</v>
      </c>
      <c r="AG518" s="55">
        <f t="shared" ref="AG518:AG581" si="209">AC518-AF518</f>
        <v>0</v>
      </c>
      <c r="AH518" s="55">
        <f t="shared" ref="AH518:AH581" si="210">IF($E518&gt;=2006,0,AC518*$Z518)</f>
        <v>0</v>
      </c>
      <c r="AI518" s="55">
        <f t="shared" ref="AI518:AI581" si="211">IF($E518&gt;=2006,0,AF518*$Z518)</f>
        <v>0</v>
      </c>
      <c r="AJ518" s="55">
        <f t="shared" ref="AJ518:AJ581" si="212">IF($E518&gt;=2006,0,AG518*$Z518)</f>
        <v>0</v>
      </c>
      <c r="AK518" s="55">
        <f t="shared" si="203"/>
        <v>0</v>
      </c>
      <c r="AL518" s="55">
        <f t="shared" si="204"/>
        <v>0</v>
      </c>
      <c r="AM518" s="55">
        <f t="shared" si="205"/>
        <v>0</v>
      </c>
    </row>
    <row r="519" spans="1:39" x14ac:dyDescent="0.25">
      <c r="A519" s="47">
        <v>515</v>
      </c>
      <c r="B519" s="358" t="str">
        <f>IF(AND(E519&lt;&gt;0,D519&lt;&gt;0,F519&lt;&gt;0),IF(C519&lt;&gt;0,CONCATENATE(C519,"-AGr",VLOOKUP(D519,Listen!$A$2:$G$45,7,FALSE),"-",E519,"-",F519,),CONCATENATE("AGr",VLOOKUP(D519,Listen!$A$2:$G$45,7,FALSE),"-",E519,"-",F519)),"keine vollständige ID")</f>
        <v>keine vollständige ID</v>
      </c>
      <c r="C519" s="438">
        <f>'[2]III_SAV-Details_NB'!B525</f>
        <v>0</v>
      </c>
      <c r="D519" s="438">
        <f>'[2]III_SAV-Details_NB'!C525</f>
        <v>0</v>
      </c>
      <c r="E519" s="359">
        <f>'[2]III_SAV-Details_NB'!D525</f>
        <v>0</v>
      </c>
      <c r="F519" s="490"/>
      <c r="G519" s="281">
        <f>'[2]III_SAV-Details_NB'!X525</f>
        <v>0</v>
      </c>
      <c r="H519" s="281">
        <f t="shared" si="206"/>
        <v>0</v>
      </c>
      <c r="I519" s="281">
        <f>IF(con_EOGJahr=2025,'[2]III_SAV-Details_NB'!AA525,IF(con_EOGJahr=2026,'[2]III_SAV-Details_NB'!AB525,'[2]III_SAV-Details_NB'!AC525))</f>
        <v>0</v>
      </c>
      <c r="J519" s="282"/>
      <c r="K519" s="282"/>
      <c r="L519" s="282"/>
      <c r="M519" s="282"/>
      <c r="N519" s="282"/>
      <c r="O519" s="282"/>
      <c r="P519" s="52">
        <f t="shared" si="207"/>
        <v>0</v>
      </c>
      <c r="Q519" s="60"/>
      <c r="R519" s="53">
        <f t="shared" si="198"/>
        <v>0</v>
      </c>
      <c r="S519" s="59"/>
      <c r="T519" s="61"/>
      <c r="U519" s="342" t="str">
        <f t="shared" si="202"/>
        <v>k.A.</v>
      </c>
      <c r="V519" s="343" t="str">
        <f t="shared" si="199"/>
        <v>k.A.</v>
      </c>
      <c r="W519" s="343" t="str">
        <f>IFERROR(IF(OR($D519="",$E519=0,con_Ende=0),"k.A.",IF(VLOOKUP($D519,rng_ND,5,0)="Nein",VLOOKUP($D519,rng_ND,2,FALSE),MIN(VLOOKUP($D519,rng_ND,2,FALSE),A_Stammdaten!$B$19-D_SAV!$E519+1))),"k.A.")</f>
        <v>k.A.</v>
      </c>
      <c r="X519" s="343" t="str">
        <f t="shared" si="200"/>
        <v>k.A.</v>
      </c>
      <c r="Y519" s="62"/>
      <c r="Z519" s="48">
        <f t="shared" si="201"/>
        <v>0</v>
      </c>
      <c r="AA519" s="457"/>
      <c r="AB519" s="55">
        <f t="shared" si="208"/>
        <v>0</v>
      </c>
      <c r="AC519" s="55">
        <f>IF(A_Stammdaten!$B$25="ja",D_SAV!AA519,D_SAV!AB519)</f>
        <v>0</v>
      </c>
      <c r="AD519" s="478">
        <f>IF(AC519=0,0,IF(U519-(con_EOGJahr-D_SAV!E519)&lt;=0,AC519,AC519/V519))</f>
        <v>0</v>
      </c>
      <c r="AE519" s="478">
        <f>IFERROR(IF(AND(VLOOKUP(D519,rng_ND,5,FALSE)="Ja",D_SAV!T519="degressiv"),D_SAV!AC519*Y519/100,0),0)</f>
        <v>0</v>
      </c>
      <c r="AF519" s="55">
        <f>IFERROR(IF(VLOOKUP(D519,rng_ND,5,FALSE)="Ja",MAX(D_SAV!AD519:AE519),D_SAV!AD519),0)</f>
        <v>0</v>
      </c>
      <c r="AG519" s="55">
        <f t="shared" si="209"/>
        <v>0</v>
      </c>
      <c r="AH519" s="55">
        <f t="shared" si="210"/>
        <v>0</v>
      </c>
      <c r="AI519" s="55">
        <f t="shared" si="211"/>
        <v>0</v>
      </c>
      <c r="AJ519" s="55">
        <f t="shared" si="212"/>
        <v>0</v>
      </c>
      <c r="AK519" s="55">
        <f t="shared" si="203"/>
        <v>0</v>
      </c>
      <c r="AL519" s="55">
        <f t="shared" si="204"/>
        <v>0</v>
      </c>
      <c r="AM519" s="55">
        <f t="shared" si="205"/>
        <v>0</v>
      </c>
    </row>
    <row r="520" spans="1:39" x14ac:dyDescent="0.25">
      <c r="A520" s="47">
        <v>516</v>
      </c>
      <c r="B520" s="358" t="str">
        <f>IF(AND(E520&lt;&gt;0,D520&lt;&gt;0,F520&lt;&gt;0),IF(C520&lt;&gt;0,CONCATENATE(C520,"-AGr",VLOOKUP(D520,Listen!$A$2:$G$45,7,FALSE),"-",E520,"-",F520,),CONCATENATE("AGr",VLOOKUP(D520,Listen!$A$2:$G$45,7,FALSE),"-",E520,"-",F520)),"keine vollständige ID")</f>
        <v>keine vollständige ID</v>
      </c>
      <c r="C520" s="438">
        <f>'[2]III_SAV-Details_NB'!B526</f>
        <v>0</v>
      </c>
      <c r="D520" s="438">
        <f>'[2]III_SAV-Details_NB'!C526</f>
        <v>0</v>
      </c>
      <c r="E520" s="359">
        <f>'[2]III_SAV-Details_NB'!D526</f>
        <v>0</v>
      </c>
      <c r="F520" s="490"/>
      <c r="G520" s="281">
        <f>'[2]III_SAV-Details_NB'!X526</f>
        <v>0</v>
      </c>
      <c r="H520" s="281">
        <f t="shared" si="206"/>
        <v>0</v>
      </c>
      <c r="I520" s="281">
        <f>IF(con_EOGJahr=2025,'[2]III_SAV-Details_NB'!AA526,IF(con_EOGJahr=2026,'[2]III_SAV-Details_NB'!AB526,'[2]III_SAV-Details_NB'!AC526))</f>
        <v>0</v>
      </c>
      <c r="J520" s="282"/>
      <c r="K520" s="282"/>
      <c r="L520" s="282"/>
      <c r="M520" s="282"/>
      <c r="N520" s="282"/>
      <c r="O520" s="282"/>
      <c r="P520" s="52">
        <f t="shared" si="207"/>
        <v>0</v>
      </c>
      <c r="Q520" s="60"/>
      <c r="R520" s="53">
        <f t="shared" si="198"/>
        <v>0</v>
      </c>
      <c r="S520" s="59"/>
      <c r="T520" s="61"/>
      <c r="U520" s="342" t="str">
        <f t="shared" si="202"/>
        <v>k.A.</v>
      </c>
      <c r="V520" s="343" t="str">
        <f t="shared" si="199"/>
        <v>k.A.</v>
      </c>
      <c r="W520" s="343" t="str">
        <f>IFERROR(IF(OR($D520="",$E520=0,con_Ende=0),"k.A.",IF(VLOOKUP($D520,rng_ND,5,0)="Nein",VLOOKUP($D520,rng_ND,2,FALSE),MIN(VLOOKUP($D520,rng_ND,2,FALSE),A_Stammdaten!$B$19-D_SAV!$E520+1))),"k.A.")</f>
        <v>k.A.</v>
      </c>
      <c r="X520" s="343" t="str">
        <f t="shared" si="200"/>
        <v>k.A.</v>
      </c>
      <c r="Y520" s="62"/>
      <c r="Z520" s="48">
        <f t="shared" si="201"/>
        <v>0</v>
      </c>
      <c r="AA520" s="457"/>
      <c r="AB520" s="55">
        <f t="shared" si="208"/>
        <v>0</v>
      </c>
      <c r="AC520" s="55">
        <f>IF(A_Stammdaten!$B$25="ja",D_SAV!AA520,D_SAV!AB520)</f>
        <v>0</v>
      </c>
      <c r="AD520" s="478">
        <f>IF(AC520=0,0,IF(U520-(con_EOGJahr-D_SAV!E520)&lt;=0,AC520,AC520/V520))</f>
        <v>0</v>
      </c>
      <c r="AE520" s="478">
        <f>IFERROR(IF(AND(VLOOKUP(D520,rng_ND,5,FALSE)="Ja",D_SAV!T520="degressiv"),D_SAV!AC520*Y520/100,0),0)</f>
        <v>0</v>
      </c>
      <c r="AF520" s="55">
        <f>IFERROR(IF(VLOOKUP(D520,rng_ND,5,FALSE)="Ja",MAX(D_SAV!AD520:AE520),D_SAV!AD520),0)</f>
        <v>0</v>
      </c>
      <c r="AG520" s="55">
        <f t="shared" si="209"/>
        <v>0</v>
      </c>
      <c r="AH520" s="55">
        <f t="shared" si="210"/>
        <v>0</v>
      </c>
      <c r="AI520" s="55">
        <f t="shared" si="211"/>
        <v>0</v>
      </c>
      <c r="AJ520" s="55">
        <f t="shared" si="212"/>
        <v>0</v>
      </c>
      <c r="AK520" s="55">
        <f t="shared" si="203"/>
        <v>0</v>
      </c>
      <c r="AL520" s="55">
        <f t="shared" si="204"/>
        <v>0</v>
      </c>
      <c r="AM520" s="55">
        <f t="shared" si="205"/>
        <v>0</v>
      </c>
    </row>
    <row r="521" spans="1:39" x14ac:dyDescent="0.25">
      <c r="A521" s="47">
        <v>517</v>
      </c>
      <c r="B521" s="358" t="str">
        <f>IF(AND(E521&lt;&gt;0,D521&lt;&gt;0,F521&lt;&gt;0),IF(C521&lt;&gt;0,CONCATENATE(C521,"-AGr",VLOOKUP(D521,Listen!$A$2:$G$45,7,FALSE),"-",E521,"-",F521,),CONCATENATE("AGr",VLOOKUP(D521,Listen!$A$2:$G$45,7,FALSE),"-",E521,"-",F521)),"keine vollständige ID")</f>
        <v>keine vollständige ID</v>
      </c>
      <c r="C521" s="438">
        <f>'[2]III_SAV-Details_NB'!B527</f>
        <v>0</v>
      </c>
      <c r="D521" s="438">
        <f>'[2]III_SAV-Details_NB'!C527</f>
        <v>0</v>
      </c>
      <c r="E521" s="359">
        <f>'[2]III_SAV-Details_NB'!D527</f>
        <v>0</v>
      </c>
      <c r="F521" s="490"/>
      <c r="G521" s="281">
        <f>'[2]III_SAV-Details_NB'!X527</f>
        <v>0</v>
      </c>
      <c r="H521" s="281">
        <f t="shared" si="206"/>
        <v>0</v>
      </c>
      <c r="I521" s="281">
        <f>IF(con_EOGJahr=2025,'[2]III_SAV-Details_NB'!AA527,IF(con_EOGJahr=2026,'[2]III_SAV-Details_NB'!AB527,'[2]III_SAV-Details_NB'!AC527))</f>
        <v>0</v>
      </c>
      <c r="J521" s="282"/>
      <c r="K521" s="282"/>
      <c r="L521" s="282"/>
      <c r="M521" s="282"/>
      <c r="N521" s="282"/>
      <c r="O521" s="282"/>
      <c r="P521" s="52">
        <f t="shared" si="207"/>
        <v>0</v>
      </c>
      <c r="Q521" s="60"/>
      <c r="R521" s="53">
        <f t="shared" si="198"/>
        <v>0</v>
      </c>
      <c r="S521" s="59"/>
      <c r="T521" s="61"/>
      <c r="U521" s="342" t="str">
        <f t="shared" si="202"/>
        <v>k.A.</v>
      </c>
      <c r="V521" s="343" t="str">
        <f t="shared" si="199"/>
        <v>k.A.</v>
      </c>
      <c r="W521" s="343" t="str">
        <f>IFERROR(IF(OR($D521="",$E521=0,con_Ende=0),"k.A.",IF(VLOOKUP($D521,rng_ND,5,0)="Nein",VLOOKUP($D521,rng_ND,2,FALSE),MIN(VLOOKUP($D521,rng_ND,2,FALSE),A_Stammdaten!$B$19-D_SAV!$E521+1))),"k.A.")</f>
        <v>k.A.</v>
      </c>
      <c r="X521" s="343" t="str">
        <f t="shared" si="200"/>
        <v>k.A.</v>
      </c>
      <c r="Y521" s="62"/>
      <c r="Z521" s="48">
        <f t="shared" si="201"/>
        <v>0</v>
      </c>
      <c r="AA521" s="457"/>
      <c r="AB521" s="55">
        <f t="shared" si="208"/>
        <v>0</v>
      </c>
      <c r="AC521" s="55">
        <f>IF(A_Stammdaten!$B$25="ja",D_SAV!AA521,D_SAV!AB521)</f>
        <v>0</v>
      </c>
      <c r="AD521" s="478">
        <f>IF(AC521=0,0,IF(U521-(con_EOGJahr-D_SAV!E521)&lt;=0,AC521,AC521/V521))</f>
        <v>0</v>
      </c>
      <c r="AE521" s="478">
        <f>IFERROR(IF(AND(VLOOKUP(D521,rng_ND,5,FALSE)="Ja",D_SAV!T521="degressiv"),D_SAV!AC521*Y521/100,0),0)</f>
        <v>0</v>
      </c>
      <c r="AF521" s="55">
        <f>IFERROR(IF(VLOOKUP(D521,rng_ND,5,FALSE)="Ja",MAX(D_SAV!AD521:AE521),D_SAV!AD521),0)</f>
        <v>0</v>
      </c>
      <c r="AG521" s="55">
        <f t="shared" si="209"/>
        <v>0</v>
      </c>
      <c r="AH521" s="55">
        <f t="shared" si="210"/>
        <v>0</v>
      </c>
      <c r="AI521" s="55">
        <f t="shared" si="211"/>
        <v>0</v>
      </c>
      <c r="AJ521" s="55">
        <f t="shared" si="212"/>
        <v>0</v>
      </c>
      <c r="AK521" s="55">
        <f t="shared" si="203"/>
        <v>0</v>
      </c>
      <c r="AL521" s="55">
        <f t="shared" si="204"/>
        <v>0</v>
      </c>
      <c r="AM521" s="55">
        <f t="shared" si="205"/>
        <v>0</v>
      </c>
    </row>
    <row r="522" spans="1:39" x14ac:dyDescent="0.25">
      <c r="A522" s="47">
        <v>518</v>
      </c>
      <c r="B522" s="358" t="str">
        <f>IF(AND(E522&lt;&gt;0,D522&lt;&gt;0,F522&lt;&gt;0),IF(C522&lt;&gt;0,CONCATENATE(C522,"-AGr",VLOOKUP(D522,Listen!$A$2:$G$45,7,FALSE),"-",E522,"-",F522,),CONCATENATE("AGr",VLOOKUP(D522,Listen!$A$2:$G$45,7,FALSE),"-",E522,"-",F522)),"keine vollständige ID")</f>
        <v>keine vollständige ID</v>
      </c>
      <c r="C522" s="438">
        <f>'[2]III_SAV-Details_NB'!B528</f>
        <v>0</v>
      </c>
      <c r="D522" s="438">
        <f>'[2]III_SAV-Details_NB'!C528</f>
        <v>0</v>
      </c>
      <c r="E522" s="359">
        <f>'[2]III_SAV-Details_NB'!D528</f>
        <v>0</v>
      </c>
      <c r="F522" s="490"/>
      <c r="G522" s="281">
        <f>'[2]III_SAV-Details_NB'!X528</f>
        <v>0</v>
      </c>
      <c r="H522" s="281">
        <f t="shared" si="206"/>
        <v>0</v>
      </c>
      <c r="I522" s="281">
        <f>IF(con_EOGJahr=2025,'[2]III_SAV-Details_NB'!AA528,IF(con_EOGJahr=2026,'[2]III_SAV-Details_NB'!AB528,'[2]III_SAV-Details_NB'!AC528))</f>
        <v>0</v>
      </c>
      <c r="J522" s="282"/>
      <c r="K522" s="282"/>
      <c r="L522" s="282"/>
      <c r="M522" s="282"/>
      <c r="N522" s="282"/>
      <c r="O522" s="282"/>
      <c r="P522" s="52">
        <f t="shared" si="207"/>
        <v>0</v>
      </c>
      <c r="Q522" s="60"/>
      <c r="R522" s="53">
        <f t="shared" si="198"/>
        <v>0</v>
      </c>
      <c r="S522" s="59"/>
      <c r="T522" s="61"/>
      <c r="U522" s="342" t="str">
        <f t="shared" si="202"/>
        <v>k.A.</v>
      </c>
      <c r="V522" s="343" t="str">
        <f t="shared" si="199"/>
        <v>k.A.</v>
      </c>
      <c r="W522" s="343" t="str">
        <f>IFERROR(IF(OR($D522="",$E522=0,con_Ende=0),"k.A.",IF(VLOOKUP($D522,rng_ND,5,0)="Nein",VLOOKUP($D522,rng_ND,2,FALSE),MIN(VLOOKUP($D522,rng_ND,2,FALSE),A_Stammdaten!$B$19-D_SAV!$E522+1))),"k.A.")</f>
        <v>k.A.</v>
      </c>
      <c r="X522" s="343" t="str">
        <f t="shared" si="200"/>
        <v>k.A.</v>
      </c>
      <c r="Y522" s="62"/>
      <c r="Z522" s="48">
        <f t="shared" si="201"/>
        <v>0</v>
      </c>
      <c r="AA522" s="457"/>
      <c r="AB522" s="55">
        <f t="shared" si="208"/>
        <v>0</v>
      </c>
      <c r="AC522" s="55">
        <f>IF(A_Stammdaten!$B$25="ja",D_SAV!AA522,D_SAV!AB522)</f>
        <v>0</v>
      </c>
      <c r="AD522" s="478">
        <f>IF(AC522=0,0,IF(U522-(con_EOGJahr-D_SAV!E522)&lt;=0,AC522,AC522/V522))</f>
        <v>0</v>
      </c>
      <c r="AE522" s="478">
        <f>IFERROR(IF(AND(VLOOKUP(D522,rng_ND,5,FALSE)="Ja",D_SAV!T522="degressiv"),D_SAV!AC522*Y522/100,0),0)</f>
        <v>0</v>
      </c>
      <c r="AF522" s="55">
        <f>IFERROR(IF(VLOOKUP(D522,rng_ND,5,FALSE)="Ja",MAX(D_SAV!AD522:AE522),D_SAV!AD522),0)</f>
        <v>0</v>
      </c>
      <c r="AG522" s="55">
        <f t="shared" si="209"/>
        <v>0</v>
      </c>
      <c r="AH522" s="55">
        <f t="shared" si="210"/>
        <v>0</v>
      </c>
      <c r="AI522" s="55">
        <f t="shared" si="211"/>
        <v>0</v>
      </c>
      <c r="AJ522" s="55">
        <f t="shared" si="212"/>
        <v>0</v>
      </c>
      <c r="AK522" s="55">
        <f t="shared" si="203"/>
        <v>0</v>
      </c>
      <c r="AL522" s="55">
        <f t="shared" si="204"/>
        <v>0</v>
      </c>
      <c r="AM522" s="55">
        <f t="shared" si="205"/>
        <v>0</v>
      </c>
    </row>
    <row r="523" spans="1:39" x14ac:dyDescent="0.25">
      <c r="A523" s="47">
        <v>519</v>
      </c>
      <c r="B523" s="358" t="str">
        <f>IF(AND(E523&lt;&gt;0,D523&lt;&gt;0,F523&lt;&gt;0),IF(C523&lt;&gt;0,CONCATENATE(C523,"-AGr",VLOOKUP(D523,Listen!$A$2:$G$45,7,FALSE),"-",E523,"-",F523,),CONCATENATE("AGr",VLOOKUP(D523,Listen!$A$2:$G$45,7,FALSE),"-",E523,"-",F523)),"keine vollständige ID")</f>
        <v>keine vollständige ID</v>
      </c>
      <c r="C523" s="438">
        <f>'[2]III_SAV-Details_NB'!B529</f>
        <v>0</v>
      </c>
      <c r="D523" s="438">
        <f>'[2]III_SAV-Details_NB'!C529</f>
        <v>0</v>
      </c>
      <c r="E523" s="359">
        <f>'[2]III_SAV-Details_NB'!D529</f>
        <v>0</v>
      </c>
      <c r="F523" s="490"/>
      <c r="G523" s="281">
        <f>'[2]III_SAV-Details_NB'!X529</f>
        <v>0</v>
      </c>
      <c r="H523" s="281">
        <f t="shared" si="206"/>
        <v>0</v>
      </c>
      <c r="I523" s="281">
        <f>IF(con_EOGJahr=2025,'[2]III_SAV-Details_NB'!AA529,IF(con_EOGJahr=2026,'[2]III_SAV-Details_NB'!AB529,'[2]III_SAV-Details_NB'!AC529))</f>
        <v>0</v>
      </c>
      <c r="J523" s="282"/>
      <c r="K523" s="282"/>
      <c r="L523" s="282"/>
      <c r="M523" s="282"/>
      <c r="N523" s="282"/>
      <c r="O523" s="282"/>
      <c r="P523" s="52">
        <f t="shared" si="207"/>
        <v>0</v>
      </c>
      <c r="Q523" s="60"/>
      <c r="R523" s="53">
        <f t="shared" si="198"/>
        <v>0</v>
      </c>
      <c r="S523" s="59"/>
      <c r="T523" s="61"/>
      <c r="U523" s="342" t="str">
        <f t="shared" si="202"/>
        <v>k.A.</v>
      </c>
      <c r="V523" s="343" t="str">
        <f t="shared" si="199"/>
        <v>k.A.</v>
      </c>
      <c r="W523" s="343" t="str">
        <f>IFERROR(IF(OR($D523="",$E523=0,con_Ende=0),"k.A.",IF(VLOOKUP($D523,rng_ND,5,0)="Nein",VLOOKUP($D523,rng_ND,2,FALSE),MIN(VLOOKUP($D523,rng_ND,2,FALSE),A_Stammdaten!$B$19-D_SAV!$E523+1))),"k.A.")</f>
        <v>k.A.</v>
      </c>
      <c r="X523" s="343" t="str">
        <f t="shared" si="200"/>
        <v>k.A.</v>
      </c>
      <c r="Y523" s="62"/>
      <c r="Z523" s="48">
        <f t="shared" si="201"/>
        <v>0</v>
      </c>
      <c r="AA523" s="457"/>
      <c r="AB523" s="55">
        <f t="shared" si="208"/>
        <v>0</v>
      </c>
      <c r="AC523" s="55">
        <f>IF(A_Stammdaten!$B$25="ja",D_SAV!AA523,D_SAV!AB523)</f>
        <v>0</v>
      </c>
      <c r="AD523" s="478">
        <f>IF(AC523=0,0,IF(U523-(con_EOGJahr-D_SAV!E523)&lt;=0,AC523,AC523/V523))</f>
        <v>0</v>
      </c>
      <c r="AE523" s="478">
        <f>IFERROR(IF(AND(VLOOKUP(D523,rng_ND,5,FALSE)="Ja",D_SAV!T523="degressiv"),D_SAV!AC523*Y523/100,0),0)</f>
        <v>0</v>
      </c>
      <c r="AF523" s="55">
        <f>IFERROR(IF(VLOOKUP(D523,rng_ND,5,FALSE)="Ja",MAX(D_SAV!AD523:AE523),D_SAV!AD523),0)</f>
        <v>0</v>
      </c>
      <c r="AG523" s="55">
        <f t="shared" si="209"/>
        <v>0</v>
      </c>
      <c r="AH523" s="55">
        <f t="shared" si="210"/>
        <v>0</v>
      </c>
      <c r="AI523" s="55">
        <f t="shared" si="211"/>
        <v>0</v>
      </c>
      <c r="AJ523" s="55">
        <f t="shared" si="212"/>
        <v>0</v>
      </c>
      <c r="AK523" s="55">
        <f t="shared" si="203"/>
        <v>0</v>
      </c>
      <c r="AL523" s="55">
        <f t="shared" si="204"/>
        <v>0</v>
      </c>
      <c r="AM523" s="55">
        <f t="shared" si="205"/>
        <v>0</v>
      </c>
    </row>
    <row r="524" spans="1:39" x14ac:dyDescent="0.25">
      <c r="A524" s="47">
        <v>520</v>
      </c>
      <c r="B524" s="358" t="str">
        <f>IF(AND(E524&lt;&gt;0,D524&lt;&gt;0,F524&lt;&gt;0),IF(C524&lt;&gt;0,CONCATENATE(C524,"-AGr",VLOOKUP(D524,Listen!$A$2:$G$45,7,FALSE),"-",E524,"-",F524,),CONCATENATE("AGr",VLOOKUP(D524,Listen!$A$2:$G$45,7,FALSE),"-",E524,"-",F524)),"keine vollständige ID")</f>
        <v>keine vollständige ID</v>
      </c>
      <c r="C524" s="438">
        <f>'[2]III_SAV-Details_NB'!B530</f>
        <v>0</v>
      </c>
      <c r="D524" s="438">
        <f>'[2]III_SAV-Details_NB'!C530</f>
        <v>0</v>
      </c>
      <c r="E524" s="359">
        <f>'[2]III_SAV-Details_NB'!D530</f>
        <v>0</v>
      </c>
      <c r="F524" s="490"/>
      <c r="G524" s="281">
        <f>'[2]III_SAV-Details_NB'!X530</f>
        <v>0</v>
      </c>
      <c r="H524" s="281">
        <f t="shared" si="206"/>
        <v>0</v>
      </c>
      <c r="I524" s="281">
        <f>IF(con_EOGJahr=2025,'[2]III_SAV-Details_NB'!AA530,IF(con_EOGJahr=2026,'[2]III_SAV-Details_NB'!AB530,'[2]III_SAV-Details_NB'!AC530))</f>
        <v>0</v>
      </c>
      <c r="J524" s="282"/>
      <c r="K524" s="282"/>
      <c r="L524" s="282"/>
      <c r="M524" s="282"/>
      <c r="N524" s="282"/>
      <c r="O524" s="282"/>
      <c r="P524" s="52">
        <f t="shared" si="207"/>
        <v>0</v>
      </c>
      <c r="Q524" s="60"/>
      <c r="R524" s="53">
        <f t="shared" si="198"/>
        <v>0</v>
      </c>
      <c r="S524" s="59"/>
      <c r="T524" s="61"/>
      <c r="U524" s="342" t="str">
        <f t="shared" si="202"/>
        <v>k.A.</v>
      </c>
      <c r="V524" s="343" t="str">
        <f t="shared" si="199"/>
        <v>k.A.</v>
      </c>
      <c r="W524" s="343" t="str">
        <f>IFERROR(IF(OR($D524="",$E524=0,con_Ende=0),"k.A.",IF(VLOOKUP($D524,rng_ND,5,0)="Nein",VLOOKUP($D524,rng_ND,2,FALSE),MIN(VLOOKUP($D524,rng_ND,2,FALSE),A_Stammdaten!$B$19-D_SAV!$E524+1))),"k.A.")</f>
        <v>k.A.</v>
      </c>
      <c r="X524" s="343" t="str">
        <f t="shared" si="200"/>
        <v>k.A.</v>
      </c>
      <c r="Y524" s="62"/>
      <c r="Z524" s="48">
        <f t="shared" si="201"/>
        <v>0</v>
      </c>
      <c r="AA524" s="457"/>
      <c r="AB524" s="55">
        <f t="shared" si="208"/>
        <v>0</v>
      </c>
      <c r="AC524" s="55">
        <f>IF(A_Stammdaten!$B$25="ja",D_SAV!AA524,D_SAV!AB524)</f>
        <v>0</v>
      </c>
      <c r="AD524" s="478">
        <f>IF(AC524=0,0,IF(U524-(con_EOGJahr-D_SAV!E524)&lt;=0,AC524,AC524/V524))</f>
        <v>0</v>
      </c>
      <c r="AE524" s="478">
        <f>IFERROR(IF(AND(VLOOKUP(D524,rng_ND,5,FALSE)="Ja",D_SAV!T524="degressiv"),D_SAV!AC524*Y524/100,0),0)</f>
        <v>0</v>
      </c>
      <c r="AF524" s="55">
        <f>IFERROR(IF(VLOOKUP(D524,rng_ND,5,FALSE)="Ja",MAX(D_SAV!AD524:AE524),D_SAV!AD524),0)</f>
        <v>0</v>
      </c>
      <c r="AG524" s="55">
        <f t="shared" si="209"/>
        <v>0</v>
      </c>
      <c r="AH524" s="55">
        <f t="shared" si="210"/>
        <v>0</v>
      </c>
      <c r="AI524" s="55">
        <f t="shared" si="211"/>
        <v>0</v>
      </c>
      <c r="AJ524" s="55">
        <f t="shared" si="212"/>
        <v>0</v>
      </c>
      <c r="AK524" s="55">
        <f t="shared" si="203"/>
        <v>0</v>
      </c>
      <c r="AL524" s="55">
        <f t="shared" si="204"/>
        <v>0</v>
      </c>
      <c r="AM524" s="55">
        <f t="shared" si="205"/>
        <v>0</v>
      </c>
    </row>
    <row r="525" spans="1:39" x14ac:dyDescent="0.25">
      <c r="A525" s="47">
        <v>521</v>
      </c>
      <c r="B525" s="358" t="str">
        <f>IF(AND(E525&lt;&gt;0,D525&lt;&gt;0,F525&lt;&gt;0),IF(C525&lt;&gt;0,CONCATENATE(C525,"-AGr",VLOOKUP(D525,Listen!$A$2:$G$45,7,FALSE),"-",E525,"-",F525,),CONCATENATE("AGr",VLOOKUP(D525,Listen!$A$2:$G$45,7,FALSE),"-",E525,"-",F525)),"keine vollständige ID")</f>
        <v>keine vollständige ID</v>
      </c>
      <c r="C525" s="438">
        <f>'[2]III_SAV-Details_NB'!B531</f>
        <v>0</v>
      </c>
      <c r="D525" s="438">
        <f>'[2]III_SAV-Details_NB'!C531</f>
        <v>0</v>
      </c>
      <c r="E525" s="359">
        <f>'[2]III_SAV-Details_NB'!D531</f>
        <v>0</v>
      </c>
      <c r="F525" s="490"/>
      <c r="G525" s="281">
        <f>'[2]III_SAV-Details_NB'!X531</f>
        <v>0</v>
      </c>
      <c r="H525" s="281">
        <f t="shared" si="206"/>
        <v>0</v>
      </c>
      <c r="I525" s="281">
        <f>IF(con_EOGJahr=2025,'[2]III_SAV-Details_NB'!AA531,IF(con_EOGJahr=2026,'[2]III_SAV-Details_NB'!AB531,'[2]III_SAV-Details_NB'!AC531))</f>
        <v>0</v>
      </c>
      <c r="J525" s="282"/>
      <c r="K525" s="282"/>
      <c r="L525" s="282"/>
      <c r="M525" s="282"/>
      <c r="N525" s="282"/>
      <c r="O525" s="282"/>
      <c r="P525" s="52">
        <f t="shared" si="207"/>
        <v>0</v>
      </c>
      <c r="Q525" s="60"/>
      <c r="R525" s="53">
        <f t="shared" si="198"/>
        <v>0</v>
      </c>
      <c r="S525" s="59"/>
      <c r="T525" s="61"/>
      <c r="U525" s="342" t="str">
        <f t="shared" si="202"/>
        <v>k.A.</v>
      </c>
      <c r="V525" s="343" t="str">
        <f t="shared" si="199"/>
        <v>k.A.</v>
      </c>
      <c r="W525" s="343" t="str">
        <f>IFERROR(IF(OR($D525="",$E525=0,con_Ende=0),"k.A.",IF(VLOOKUP($D525,rng_ND,5,0)="Nein",VLOOKUP($D525,rng_ND,2,FALSE),MIN(VLOOKUP($D525,rng_ND,2,FALSE),A_Stammdaten!$B$19-D_SAV!$E525+1))),"k.A.")</f>
        <v>k.A.</v>
      </c>
      <c r="X525" s="343" t="str">
        <f t="shared" si="200"/>
        <v>k.A.</v>
      </c>
      <c r="Y525" s="62"/>
      <c r="Z525" s="48">
        <f t="shared" si="201"/>
        <v>0</v>
      </c>
      <c r="AA525" s="457"/>
      <c r="AB525" s="55">
        <f t="shared" si="208"/>
        <v>0</v>
      </c>
      <c r="AC525" s="55">
        <f>IF(A_Stammdaten!$B$25="ja",D_SAV!AA525,D_SAV!AB525)</f>
        <v>0</v>
      </c>
      <c r="AD525" s="478">
        <f>IF(AC525=0,0,IF(U525-(con_EOGJahr-D_SAV!E525)&lt;=0,AC525,AC525/V525))</f>
        <v>0</v>
      </c>
      <c r="AE525" s="478">
        <f>IFERROR(IF(AND(VLOOKUP(D525,rng_ND,5,FALSE)="Ja",D_SAV!T525="degressiv"),D_SAV!AC525*Y525/100,0),0)</f>
        <v>0</v>
      </c>
      <c r="AF525" s="55">
        <f>IFERROR(IF(VLOOKUP(D525,rng_ND,5,FALSE)="Ja",MAX(D_SAV!AD525:AE525),D_SAV!AD525),0)</f>
        <v>0</v>
      </c>
      <c r="AG525" s="55">
        <f t="shared" si="209"/>
        <v>0</v>
      </c>
      <c r="AH525" s="55">
        <f t="shared" si="210"/>
        <v>0</v>
      </c>
      <c r="AI525" s="55">
        <f t="shared" si="211"/>
        <v>0</v>
      </c>
      <c r="AJ525" s="55">
        <f t="shared" si="212"/>
        <v>0</v>
      </c>
      <c r="AK525" s="55">
        <f t="shared" si="203"/>
        <v>0</v>
      </c>
      <c r="AL525" s="55">
        <f t="shared" si="204"/>
        <v>0</v>
      </c>
      <c r="AM525" s="55">
        <f t="shared" si="205"/>
        <v>0</v>
      </c>
    </row>
    <row r="526" spans="1:39" x14ac:dyDescent="0.25">
      <c r="A526" s="47">
        <v>522</v>
      </c>
      <c r="B526" s="358" t="str">
        <f>IF(AND(E526&lt;&gt;0,D526&lt;&gt;0,F526&lt;&gt;0),IF(C526&lt;&gt;0,CONCATENATE(C526,"-AGr",VLOOKUP(D526,Listen!$A$2:$G$45,7,FALSE),"-",E526,"-",F526,),CONCATENATE("AGr",VLOOKUP(D526,Listen!$A$2:$G$45,7,FALSE),"-",E526,"-",F526)),"keine vollständige ID")</f>
        <v>keine vollständige ID</v>
      </c>
      <c r="C526" s="438">
        <f>'[2]III_SAV-Details_NB'!B532</f>
        <v>0</v>
      </c>
      <c r="D526" s="438">
        <f>'[2]III_SAV-Details_NB'!C532</f>
        <v>0</v>
      </c>
      <c r="E526" s="359">
        <f>'[2]III_SAV-Details_NB'!D532</f>
        <v>0</v>
      </c>
      <c r="F526" s="490"/>
      <c r="G526" s="281">
        <f>'[2]III_SAV-Details_NB'!X532</f>
        <v>0</v>
      </c>
      <c r="H526" s="281">
        <f t="shared" si="206"/>
        <v>0</v>
      </c>
      <c r="I526" s="281">
        <f>IF(con_EOGJahr=2025,'[2]III_SAV-Details_NB'!AA532,IF(con_EOGJahr=2026,'[2]III_SAV-Details_NB'!AB532,'[2]III_SAV-Details_NB'!AC532))</f>
        <v>0</v>
      </c>
      <c r="J526" s="282"/>
      <c r="K526" s="282"/>
      <c r="L526" s="282"/>
      <c r="M526" s="282"/>
      <c r="N526" s="282"/>
      <c r="O526" s="282"/>
      <c r="P526" s="52">
        <f t="shared" si="207"/>
        <v>0</v>
      </c>
      <c r="Q526" s="60"/>
      <c r="R526" s="53">
        <f t="shared" si="198"/>
        <v>0</v>
      </c>
      <c r="S526" s="59"/>
      <c r="T526" s="61"/>
      <c r="U526" s="342" t="str">
        <f t="shared" si="202"/>
        <v>k.A.</v>
      </c>
      <c r="V526" s="343" t="str">
        <f t="shared" si="199"/>
        <v>k.A.</v>
      </c>
      <c r="W526" s="343" t="str">
        <f>IFERROR(IF(OR($D526="",$E526=0,con_Ende=0),"k.A.",IF(VLOOKUP($D526,rng_ND,5,0)="Nein",VLOOKUP($D526,rng_ND,2,FALSE),MIN(VLOOKUP($D526,rng_ND,2,FALSE),A_Stammdaten!$B$19-D_SAV!$E526+1))),"k.A.")</f>
        <v>k.A.</v>
      </c>
      <c r="X526" s="343" t="str">
        <f t="shared" si="200"/>
        <v>k.A.</v>
      </c>
      <c r="Y526" s="62"/>
      <c r="Z526" s="48">
        <f t="shared" si="201"/>
        <v>0</v>
      </c>
      <c r="AA526" s="457"/>
      <c r="AB526" s="55">
        <f t="shared" si="208"/>
        <v>0</v>
      </c>
      <c r="AC526" s="55">
        <f>IF(A_Stammdaten!$B$25="ja",D_SAV!AA526,D_SAV!AB526)</f>
        <v>0</v>
      </c>
      <c r="AD526" s="478">
        <f>IF(AC526=0,0,IF(U526-(con_EOGJahr-D_SAV!E526)&lt;=0,AC526,AC526/V526))</f>
        <v>0</v>
      </c>
      <c r="AE526" s="478">
        <f>IFERROR(IF(AND(VLOOKUP(D526,rng_ND,5,FALSE)="Ja",D_SAV!T526="degressiv"),D_SAV!AC526*Y526/100,0),0)</f>
        <v>0</v>
      </c>
      <c r="AF526" s="55">
        <f>IFERROR(IF(VLOOKUP(D526,rng_ND,5,FALSE)="Ja",MAX(D_SAV!AD526:AE526),D_SAV!AD526),0)</f>
        <v>0</v>
      </c>
      <c r="AG526" s="55">
        <f t="shared" si="209"/>
        <v>0</v>
      </c>
      <c r="AH526" s="55">
        <f t="shared" si="210"/>
        <v>0</v>
      </c>
      <c r="AI526" s="55">
        <f t="shared" si="211"/>
        <v>0</v>
      </c>
      <c r="AJ526" s="55">
        <f t="shared" si="212"/>
        <v>0</v>
      </c>
      <c r="AK526" s="55">
        <f t="shared" si="203"/>
        <v>0</v>
      </c>
      <c r="AL526" s="55">
        <f t="shared" si="204"/>
        <v>0</v>
      </c>
      <c r="AM526" s="55">
        <f t="shared" si="205"/>
        <v>0</v>
      </c>
    </row>
    <row r="527" spans="1:39" x14ac:dyDescent="0.25">
      <c r="A527" s="47">
        <v>523</v>
      </c>
      <c r="B527" s="358" t="str">
        <f>IF(AND(E527&lt;&gt;0,D527&lt;&gt;0,F527&lt;&gt;0),IF(C527&lt;&gt;0,CONCATENATE(C527,"-AGr",VLOOKUP(D527,Listen!$A$2:$G$45,7,FALSE),"-",E527,"-",F527,),CONCATENATE("AGr",VLOOKUP(D527,Listen!$A$2:$G$45,7,FALSE),"-",E527,"-",F527)),"keine vollständige ID")</f>
        <v>keine vollständige ID</v>
      </c>
      <c r="C527" s="438">
        <f>'[2]III_SAV-Details_NB'!B533</f>
        <v>0</v>
      </c>
      <c r="D527" s="438">
        <f>'[2]III_SAV-Details_NB'!C533</f>
        <v>0</v>
      </c>
      <c r="E527" s="359">
        <f>'[2]III_SAV-Details_NB'!D533</f>
        <v>0</v>
      </c>
      <c r="F527" s="490"/>
      <c r="G527" s="281">
        <f>'[2]III_SAV-Details_NB'!X533</f>
        <v>0</v>
      </c>
      <c r="H527" s="281">
        <f t="shared" si="206"/>
        <v>0</v>
      </c>
      <c r="I527" s="281">
        <f>IF(con_EOGJahr=2025,'[2]III_SAV-Details_NB'!AA533,IF(con_EOGJahr=2026,'[2]III_SAV-Details_NB'!AB533,'[2]III_SAV-Details_NB'!AC533))</f>
        <v>0</v>
      </c>
      <c r="J527" s="282"/>
      <c r="K527" s="282"/>
      <c r="L527" s="282"/>
      <c r="M527" s="282"/>
      <c r="N527" s="282"/>
      <c r="O527" s="282"/>
      <c r="P527" s="52">
        <f t="shared" si="207"/>
        <v>0</v>
      </c>
      <c r="Q527" s="60"/>
      <c r="R527" s="53">
        <f t="shared" si="198"/>
        <v>0</v>
      </c>
      <c r="S527" s="59"/>
      <c r="T527" s="61"/>
      <c r="U527" s="342" t="str">
        <f t="shared" si="202"/>
        <v>k.A.</v>
      </c>
      <c r="V527" s="343" t="str">
        <f t="shared" si="199"/>
        <v>k.A.</v>
      </c>
      <c r="W527" s="343" t="str">
        <f>IFERROR(IF(OR($D527="",$E527=0,con_Ende=0),"k.A.",IF(VLOOKUP($D527,rng_ND,5,0)="Nein",VLOOKUP($D527,rng_ND,2,FALSE),MIN(VLOOKUP($D527,rng_ND,2,FALSE),A_Stammdaten!$B$19-D_SAV!$E527+1))),"k.A.")</f>
        <v>k.A.</v>
      </c>
      <c r="X527" s="343" t="str">
        <f t="shared" si="200"/>
        <v>k.A.</v>
      </c>
      <c r="Y527" s="62"/>
      <c r="Z527" s="48">
        <f t="shared" si="201"/>
        <v>0</v>
      </c>
      <c r="AA527" s="457"/>
      <c r="AB527" s="55">
        <f t="shared" si="208"/>
        <v>0</v>
      </c>
      <c r="AC527" s="55">
        <f>IF(A_Stammdaten!$B$25="ja",D_SAV!AA527,D_SAV!AB527)</f>
        <v>0</v>
      </c>
      <c r="AD527" s="478">
        <f>IF(AC527=0,0,IF(U527-(con_EOGJahr-D_SAV!E527)&lt;=0,AC527,AC527/V527))</f>
        <v>0</v>
      </c>
      <c r="AE527" s="478">
        <f>IFERROR(IF(AND(VLOOKUP(D527,rng_ND,5,FALSE)="Ja",D_SAV!T527="degressiv"),D_SAV!AC527*Y527/100,0),0)</f>
        <v>0</v>
      </c>
      <c r="AF527" s="55">
        <f>IFERROR(IF(VLOOKUP(D527,rng_ND,5,FALSE)="Ja",MAX(D_SAV!AD527:AE527),D_SAV!AD527),0)</f>
        <v>0</v>
      </c>
      <c r="AG527" s="55">
        <f t="shared" si="209"/>
        <v>0</v>
      </c>
      <c r="AH527" s="55">
        <f t="shared" si="210"/>
        <v>0</v>
      </c>
      <c r="AI527" s="55">
        <f t="shared" si="211"/>
        <v>0</v>
      </c>
      <c r="AJ527" s="55">
        <f t="shared" si="212"/>
        <v>0</v>
      </c>
      <c r="AK527" s="55">
        <f t="shared" si="203"/>
        <v>0</v>
      </c>
      <c r="AL527" s="55">
        <f t="shared" si="204"/>
        <v>0</v>
      </c>
      <c r="AM527" s="55">
        <f t="shared" si="205"/>
        <v>0</v>
      </c>
    </row>
    <row r="528" spans="1:39" x14ac:dyDescent="0.25">
      <c r="A528" s="47">
        <v>524</v>
      </c>
      <c r="B528" s="358" t="str">
        <f>IF(AND(E528&lt;&gt;0,D528&lt;&gt;0,F528&lt;&gt;0),IF(C528&lt;&gt;0,CONCATENATE(C528,"-AGr",VLOOKUP(D528,Listen!$A$2:$G$45,7,FALSE),"-",E528,"-",F528,),CONCATENATE("AGr",VLOOKUP(D528,Listen!$A$2:$G$45,7,FALSE),"-",E528,"-",F528)),"keine vollständige ID")</f>
        <v>keine vollständige ID</v>
      </c>
      <c r="C528" s="438">
        <f>'[2]III_SAV-Details_NB'!B534</f>
        <v>0</v>
      </c>
      <c r="D528" s="438">
        <f>'[2]III_SAV-Details_NB'!C534</f>
        <v>0</v>
      </c>
      <c r="E528" s="359">
        <f>'[2]III_SAV-Details_NB'!D534</f>
        <v>0</v>
      </c>
      <c r="F528" s="490"/>
      <c r="G528" s="281">
        <f>'[2]III_SAV-Details_NB'!X534</f>
        <v>0</v>
      </c>
      <c r="H528" s="281">
        <f t="shared" si="206"/>
        <v>0</v>
      </c>
      <c r="I528" s="281">
        <f>IF(con_EOGJahr=2025,'[2]III_SAV-Details_NB'!AA534,IF(con_EOGJahr=2026,'[2]III_SAV-Details_NB'!AB534,'[2]III_SAV-Details_NB'!AC534))</f>
        <v>0</v>
      </c>
      <c r="J528" s="282"/>
      <c r="K528" s="282"/>
      <c r="L528" s="282"/>
      <c r="M528" s="282"/>
      <c r="N528" s="282"/>
      <c r="O528" s="282"/>
      <c r="P528" s="52">
        <f t="shared" si="207"/>
        <v>0</v>
      </c>
      <c r="Q528" s="60"/>
      <c r="R528" s="53">
        <f t="shared" si="198"/>
        <v>0</v>
      </c>
      <c r="S528" s="59"/>
      <c r="T528" s="61"/>
      <c r="U528" s="342" t="str">
        <f t="shared" si="202"/>
        <v>k.A.</v>
      </c>
      <c r="V528" s="343" t="str">
        <f t="shared" si="199"/>
        <v>k.A.</v>
      </c>
      <c r="W528" s="343" t="str">
        <f>IFERROR(IF(OR($D528="",$E528=0,con_Ende=0),"k.A.",IF(VLOOKUP($D528,rng_ND,5,0)="Nein",VLOOKUP($D528,rng_ND,2,FALSE),MIN(VLOOKUP($D528,rng_ND,2,FALSE),A_Stammdaten!$B$19-D_SAV!$E528+1))),"k.A.")</f>
        <v>k.A.</v>
      </c>
      <c r="X528" s="343" t="str">
        <f t="shared" si="200"/>
        <v>k.A.</v>
      </c>
      <c r="Y528" s="62"/>
      <c r="Z528" s="48">
        <f t="shared" si="201"/>
        <v>0</v>
      </c>
      <c r="AA528" s="457"/>
      <c r="AB528" s="55">
        <f t="shared" si="208"/>
        <v>0</v>
      </c>
      <c r="AC528" s="55">
        <f>IF(A_Stammdaten!$B$25="ja",D_SAV!AA528,D_SAV!AB528)</f>
        <v>0</v>
      </c>
      <c r="AD528" s="478">
        <f>IF(AC528=0,0,IF(U528-(con_EOGJahr-D_SAV!E528)&lt;=0,AC528,AC528/V528))</f>
        <v>0</v>
      </c>
      <c r="AE528" s="478">
        <f>IFERROR(IF(AND(VLOOKUP(D528,rng_ND,5,FALSE)="Ja",D_SAV!T528="degressiv"),D_SAV!AC528*Y528/100,0),0)</f>
        <v>0</v>
      </c>
      <c r="AF528" s="55">
        <f>IFERROR(IF(VLOOKUP(D528,rng_ND,5,FALSE)="Ja",MAX(D_SAV!AD528:AE528),D_SAV!AD528),0)</f>
        <v>0</v>
      </c>
      <c r="AG528" s="55">
        <f t="shared" si="209"/>
        <v>0</v>
      </c>
      <c r="AH528" s="55">
        <f t="shared" si="210"/>
        <v>0</v>
      </c>
      <c r="AI528" s="55">
        <f t="shared" si="211"/>
        <v>0</v>
      </c>
      <c r="AJ528" s="55">
        <f t="shared" si="212"/>
        <v>0</v>
      </c>
      <c r="AK528" s="55">
        <f t="shared" si="203"/>
        <v>0</v>
      </c>
      <c r="AL528" s="55">
        <f t="shared" si="204"/>
        <v>0</v>
      </c>
      <c r="AM528" s="55">
        <f t="shared" si="205"/>
        <v>0</v>
      </c>
    </row>
    <row r="529" spans="1:39" x14ac:dyDescent="0.25">
      <c r="A529" s="47">
        <v>525</v>
      </c>
      <c r="B529" s="358" t="str">
        <f>IF(AND(E529&lt;&gt;0,D529&lt;&gt;0,F529&lt;&gt;0),IF(C529&lt;&gt;0,CONCATENATE(C529,"-AGr",VLOOKUP(D529,Listen!$A$2:$G$45,7,FALSE),"-",E529,"-",F529,),CONCATENATE("AGr",VLOOKUP(D529,Listen!$A$2:$G$45,7,FALSE),"-",E529,"-",F529)),"keine vollständige ID")</f>
        <v>keine vollständige ID</v>
      </c>
      <c r="C529" s="438">
        <f>'[2]III_SAV-Details_NB'!B535</f>
        <v>0</v>
      </c>
      <c r="D529" s="438">
        <f>'[2]III_SAV-Details_NB'!C535</f>
        <v>0</v>
      </c>
      <c r="E529" s="359">
        <f>'[2]III_SAV-Details_NB'!D535</f>
        <v>0</v>
      </c>
      <c r="F529" s="490"/>
      <c r="G529" s="281">
        <f>'[2]III_SAV-Details_NB'!X535</f>
        <v>0</v>
      </c>
      <c r="H529" s="281">
        <f t="shared" si="206"/>
        <v>0</v>
      </c>
      <c r="I529" s="281">
        <f>IF(con_EOGJahr=2025,'[2]III_SAV-Details_NB'!AA535,IF(con_EOGJahr=2026,'[2]III_SAV-Details_NB'!AB535,'[2]III_SAV-Details_NB'!AC535))</f>
        <v>0</v>
      </c>
      <c r="J529" s="282"/>
      <c r="K529" s="282"/>
      <c r="L529" s="282"/>
      <c r="M529" s="282"/>
      <c r="N529" s="282"/>
      <c r="O529" s="282"/>
      <c r="P529" s="52">
        <f t="shared" si="207"/>
        <v>0</v>
      </c>
      <c r="Q529" s="60"/>
      <c r="R529" s="53">
        <f t="shared" si="198"/>
        <v>0</v>
      </c>
      <c r="S529" s="59"/>
      <c r="T529" s="61"/>
      <c r="U529" s="342" t="str">
        <f t="shared" si="202"/>
        <v>k.A.</v>
      </c>
      <c r="V529" s="343" t="str">
        <f t="shared" si="199"/>
        <v>k.A.</v>
      </c>
      <c r="W529" s="343" t="str">
        <f>IFERROR(IF(OR($D529="",$E529=0,con_Ende=0),"k.A.",IF(VLOOKUP($D529,rng_ND,5,0)="Nein",VLOOKUP($D529,rng_ND,2,FALSE),MIN(VLOOKUP($D529,rng_ND,2,FALSE),A_Stammdaten!$B$19-D_SAV!$E529+1))),"k.A.")</f>
        <v>k.A.</v>
      </c>
      <c r="X529" s="343" t="str">
        <f t="shared" si="200"/>
        <v>k.A.</v>
      </c>
      <c r="Y529" s="62"/>
      <c r="Z529" s="48">
        <f t="shared" si="201"/>
        <v>0</v>
      </c>
      <c r="AA529" s="457"/>
      <c r="AB529" s="55">
        <f t="shared" si="208"/>
        <v>0</v>
      </c>
      <c r="AC529" s="55">
        <f>IF(A_Stammdaten!$B$25="ja",D_SAV!AA529,D_SAV!AB529)</f>
        <v>0</v>
      </c>
      <c r="AD529" s="478">
        <f>IF(AC529=0,0,IF(U529-(con_EOGJahr-D_SAV!E529)&lt;=0,AC529,AC529/V529))</f>
        <v>0</v>
      </c>
      <c r="AE529" s="478">
        <f>IFERROR(IF(AND(VLOOKUP(D529,rng_ND,5,FALSE)="Ja",D_SAV!T529="degressiv"),D_SAV!AC529*Y529/100,0),0)</f>
        <v>0</v>
      </c>
      <c r="AF529" s="55">
        <f>IFERROR(IF(VLOOKUP(D529,rng_ND,5,FALSE)="Ja",MAX(D_SAV!AD529:AE529),D_SAV!AD529),0)</f>
        <v>0</v>
      </c>
      <c r="AG529" s="55">
        <f t="shared" si="209"/>
        <v>0</v>
      </c>
      <c r="AH529" s="55">
        <f t="shared" si="210"/>
        <v>0</v>
      </c>
      <c r="AI529" s="55">
        <f t="shared" si="211"/>
        <v>0</v>
      </c>
      <c r="AJ529" s="55">
        <f t="shared" si="212"/>
        <v>0</v>
      </c>
      <c r="AK529" s="55">
        <f t="shared" si="203"/>
        <v>0</v>
      </c>
      <c r="AL529" s="55">
        <f t="shared" si="204"/>
        <v>0</v>
      </c>
      <c r="AM529" s="55">
        <f t="shared" si="205"/>
        <v>0</v>
      </c>
    </row>
    <row r="530" spans="1:39" x14ac:dyDescent="0.25">
      <c r="A530" s="47">
        <v>526</v>
      </c>
      <c r="B530" s="358" t="str">
        <f>IF(AND(E530&lt;&gt;0,D530&lt;&gt;0,F530&lt;&gt;0),IF(C530&lt;&gt;0,CONCATENATE(C530,"-AGr",VLOOKUP(D530,Listen!$A$2:$G$45,7,FALSE),"-",E530,"-",F530,),CONCATENATE("AGr",VLOOKUP(D530,Listen!$A$2:$G$45,7,FALSE),"-",E530,"-",F530)),"keine vollständige ID")</f>
        <v>keine vollständige ID</v>
      </c>
      <c r="C530" s="438">
        <f>'[2]III_SAV-Details_NB'!B536</f>
        <v>0</v>
      </c>
      <c r="D530" s="438">
        <f>'[2]III_SAV-Details_NB'!C536</f>
        <v>0</v>
      </c>
      <c r="E530" s="359">
        <f>'[2]III_SAV-Details_NB'!D536</f>
        <v>0</v>
      </c>
      <c r="F530" s="490"/>
      <c r="G530" s="281">
        <f>'[2]III_SAV-Details_NB'!X536</f>
        <v>0</v>
      </c>
      <c r="H530" s="281">
        <f t="shared" si="206"/>
        <v>0</v>
      </c>
      <c r="I530" s="281">
        <f>IF(con_EOGJahr=2025,'[2]III_SAV-Details_NB'!AA536,IF(con_EOGJahr=2026,'[2]III_SAV-Details_NB'!AB536,'[2]III_SAV-Details_NB'!AC536))</f>
        <v>0</v>
      </c>
      <c r="J530" s="282"/>
      <c r="K530" s="282"/>
      <c r="L530" s="282"/>
      <c r="M530" s="282"/>
      <c r="N530" s="282"/>
      <c r="O530" s="282"/>
      <c r="P530" s="52">
        <f t="shared" si="207"/>
        <v>0</v>
      </c>
      <c r="Q530" s="60"/>
      <c r="R530" s="53">
        <f t="shared" ref="R530:R593" si="213">P530+Q530</f>
        <v>0</v>
      </c>
      <c r="S530" s="59"/>
      <c r="T530" s="61"/>
      <c r="U530" s="342" t="str">
        <f t="shared" si="202"/>
        <v>k.A.</v>
      </c>
      <c r="V530" s="343" t="str">
        <f t="shared" ref="V530:V593" si="214">IFERROR(IF(OR($D530="",$E530=0,con_Ende=0,$U530=0),"k.A.",MAX($E530-con_EOGJahr+$U530,0)),"k.A.")</f>
        <v>k.A.</v>
      </c>
      <c r="W530" s="343" t="str">
        <f>IFERROR(IF(OR($D530="",$E530=0,con_Ende=0),"k.A.",IF(VLOOKUP($D530,rng_ND,5,0)="Nein",VLOOKUP($D530,rng_ND,2,FALSE),MIN(VLOOKUP($D530,rng_ND,2,FALSE),A_Stammdaten!$B$19-D_SAV!$E530+1))),"k.A.")</f>
        <v>k.A.</v>
      </c>
      <c r="X530" s="343" t="str">
        <f t="shared" ref="X530:X593" si="215">IFERROR(IF(OR($D530="",$E530=0,con_Ende=0),"k.A.",VLOOKUP($D530,rng_ND,3,FALSE)),"k.A.")</f>
        <v>k.A.</v>
      </c>
      <c r="Y530" s="62"/>
      <c r="Z530" s="48">
        <f t="shared" ref="Z530:Z593" si="216">IF(AND($E530&lt;2006,$E530&lt;&gt;0),IFERROR(VLOOKUP($E530,rng_Index,VLOOKUP($D530,rng_ND,4,FALSE)+1,FALSE),1),)</f>
        <v>0</v>
      </c>
      <c r="AA530" s="457"/>
      <c r="AB530" s="55">
        <f t="shared" si="208"/>
        <v>0</v>
      </c>
      <c r="AC530" s="55">
        <f>IF(A_Stammdaten!$B$25="ja",D_SAV!AA530,D_SAV!AB530)</f>
        <v>0</v>
      </c>
      <c r="AD530" s="478">
        <f>IF(AC530=0,0,IF(U530-(con_EOGJahr-D_SAV!E530)&lt;=0,AC530,AC530/V530))</f>
        <v>0</v>
      </c>
      <c r="AE530" s="478">
        <f>IFERROR(IF(AND(VLOOKUP(D530,rng_ND,5,FALSE)="Ja",D_SAV!T530="degressiv"),D_SAV!AC530*Y530/100,0),0)</f>
        <v>0</v>
      </c>
      <c r="AF530" s="55">
        <f>IFERROR(IF(VLOOKUP(D530,rng_ND,5,FALSE)="Ja",MAX(D_SAV!AD530:AE530),D_SAV!AD530),0)</f>
        <v>0</v>
      </c>
      <c r="AG530" s="55">
        <f t="shared" si="209"/>
        <v>0</v>
      </c>
      <c r="AH530" s="55">
        <f t="shared" si="210"/>
        <v>0</v>
      </c>
      <c r="AI530" s="55">
        <f t="shared" si="211"/>
        <v>0</v>
      </c>
      <c r="AJ530" s="55">
        <f t="shared" si="212"/>
        <v>0</v>
      </c>
      <c r="AK530" s="55">
        <f t="shared" si="203"/>
        <v>0</v>
      </c>
      <c r="AL530" s="55">
        <f t="shared" si="204"/>
        <v>0</v>
      </c>
      <c r="AM530" s="55">
        <f t="shared" si="205"/>
        <v>0</v>
      </c>
    </row>
    <row r="531" spans="1:39" x14ac:dyDescent="0.25">
      <c r="A531" s="47">
        <v>527</v>
      </c>
      <c r="B531" s="358" t="str">
        <f>IF(AND(E531&lt;&gt;0,D531&lt;&gt;0,F531&lt;&gt;0),IF(C531&lt;&gt;0,CONCATENATE(C531,"-AGr",VLOOKUP(D531,Listen!$A$2:$G$45,7,FALSE),"-",E531,"-",F531,),CONCATENATE("AGr",VLOOKUP(D531,Listen!$A$2:$G$45,7,FALSE),"-",E531,"-",F531)),"keine vollständige ID")</f>
        <v>keine vollständige ID</v>
      </c>
      <c r="C531" s="438">
        <f>'[2]III_SAV-Details_NB'!B537</f>
        <v>0</v>
      </c>
      <c r="D531" s="438">
        <f>'[2]III_SAV-Details_NB'!C537</f>
        <v>0</v>
      </c>
      <c r="E531" s="359">
        <f>'[2]III_SAV-Details_NB'!D537</f>
        <v>0</v>
      </c>
      <c r="F531" s="490"/>
      <c r="G531" s="281">
        <f>'[2]III_SAV-Details_NB'!X537</f>
        <v>0</v>
      </c>
      <c r="H531" s="281">
        <f t="shared" si="206"/>
        <v>0</v>
      </c>
      <c r="I531" s="281">
        <f>IF(con_EOGJahr=2025,'[2]III_SAV-Details_NB'!AA537,IF(con_EOGJahr=2026,'[2]III_SAV-Details_NB'!AB537,'[2]III_SAV-Details_NB'!AC537))</f>
        <v>0</v>
      </c>
      <c r="J531" s="282"/>
      <c r="K531" s="282"/>
      <c r="L531" s="282"/>
      <c r="M531" s="282"/>
      <c r="N531" s="282"/>
      <c r="O531" s="282"/>
      <c r="P531" s="52">
        <f t="shared" si="207"/>
        <v>0</v>
      </c>
      <c r="Q531" s="60"/>
      <c r="R531" s="53">
        <f t="shared" si="213"/>
        <v>0</v>
      </c>
      <c r="S531" s="59"/>
      <c r="T531" s="61"/>
      <c r="U531" s="342" t="str">
        <f t="shared" ref="U531:U594" si="217">+W531</f>
        <v>k.A.</v>
      </c>
      <c r="V531" s="343" t="str">
        <f t="shared" si="214"/>
        <v>k.A.</v>
      </c>
      <c r="W531" s="343" t="str">
        <f>IFERROR(IF(OR($D531="",$E531=0,con_Ende=0),"k.A.",IF(VLOOKUP($D531,rng_ND,5,0)="Nein",VLOOKUP($D531,rng_ND,2,FALSE),MIN(VLOOKUP($D531,rng_ND,2,FALSE),A_Stammdaten!$B$19-D_SAV!$E531+1))),"k.A.")</f>
        <v>k.A.</v>
      </c>
      <c r="X531" s="343" t="str">
        <f t="shared" si="215"/>
        <v>k.A.</v>
      </c>
      <c r="Y531" s="62"/>
      <c r="Z531" s="48">
        <f t="shared" si="216"/>
        <v>0</v>
      </c>
      <c r="AA531" s="457"/>
      <c r="AB531" s="55">
        <f t="shared" si="208"/>
        <v>0</v>
      </c>
      <c r="AC531" s="55">
        <f>IF(A_Stammdaten!$B$25="ja",D_SAV!AA531,D_SAV!AB531)</f>
        <v>0</v>
      </c>
      <c r="AD531" s="478">
        <f>IF(AC531=0,0,IF(U531-(con_EOGJahr-D_SAV!E531)&lt;=0,AC531,AC531/V531))</f>
        <v>0</v>
      </c>
      <c r="AE531" s="478">
        <f>IFERROR(IF(AND(VLOOKUP(D531,rng_ND,5,FALSE)="Ja",D_SAV!T531="degressiv"),D_SAV!AC531*Y531/100,0),0)</f>
        <v>0</v>
      </c>
      <c r="AF531" s="55">
        <f>IFERROR(IF(VLOOKUP(D531,rng_ND,5,FALSE)="Ja",MAX(D_SAV!AD531:AE531),D_SAV!AD531),0)</f>
        <v>0</v>
      </c>
      <c r="AG531" s="55">
        <f t="shared" si="209"/>
        <v>0</v>
      </c>
      <c r="AH531" s="55">
        <f t="shared" si="210"/>
        <v>0</v>
      </c>
      <c r="AI531" s="55">
        <f t="shared" si="211"/>
        <v>0</v>
      </c>
      <c r="AJ531" s="55">
        <f t="shared" si="212"/>
        <v>0</v>
      </c>
      <c r="AK531" s="55">
        <f t="shared" si="203"/>
        <v>0</v>
      </c>
      <c r="AL531" s="55">
        <f t="shared" si="204"/>
        <v>0</v>
      </c>
      <c r="AM531" s="55">
        <f t="shared" si="205"/>
        <v>0</v>
      </c>
    </row>
    <row r="532" spans="1:39" x14ac:dyDescent="0.25">
      <c r="A532" s="47">
        <v>528</v>
      </c>
      <c r="B532" s="358" t="str">
        <f>IF(AND(E532&lt;&gt;0,D532&lt;&gt;0,F532&lt;&gt;0),IF(C532&lt;&gt;0,CONCATENATE(C532,"-AGr",VLOOKUP(D532,Listen!$A$2:$G$45,7,FALSE),"-",E532,"-",F532,),CONCATENATE("AGr",VLOOKUP(D532,Listen!$A$2:$G$45,7,FALSE),"-",E532,"-",F532)),"keine vollständige ID")</f>
        <v>keine vollständige ID</v>
      </c>
      <c r="C532" s="438">
        <f>'[2]III_SAV-Details_NB'!B538</f>
        <v>0</v>
      </c>
      <c r="D532" s="438">
        <f>'[2]III_SAV-Details_NB'!C538</f>
        <v>0</v>
      </c>
      <c r="E532" s="359">
        <f>'[2]III_SAV-Details_NB'!D538</f>
        <v>0</v>
      </c>
      <c r="F532" s="490"/>
      <c r="G532" s="281">
        <f>'[2]III_SAV-Details_NB'!X538</f>
        <v>0</v>
      </c>
      <c r="H532" s="281">
        <f t="shared" si="206"/>
        <v>0</v>
      </c>
      <c r="I532" s="281">
        <f>IF(con_EOGJahr=2025,'[2]III_SAV-Details_NB'!AA538,IF(con_EOGJahr=2026,'[2]III_SAV-Details_NB'!AB538,'[2]III_SAV-Details_NB'!AC538))</f>
        <v>0</v>
      </c>
      <c r="J532" s="282"/>
      <c r="K532" s="282"/>
      <c r="L532" s="282"/>
      <c r="M532" s="282"/>
      <c r="N532" s="282"/>
      <c r="O532" s="282"/>
      <c r="P532" s="52">
        <f t="shared" si="207"/>
        <v>0</v>
      </c>
      <c r="Q532" s="60"/>
      <c r="R532" s="53">
        <f t="shared" si="213"/>
        <v>0</v>
      </c>
      <c r="S532" s="59"/>
      <c r="T532" s="61"/>
      <c r="U532" s="342" t="str">
        <f t="shared" si="217"/>
        <v>k.A.</v>
      </c>
      <c r="V532" s="343" t="str">
        <f t="shared" si="214"/>
        <v>k.A.</v>
      </c>
      <c r="W532" s="343" t="str">
        <f>IFERROR(IF(OR($D532="",$E532=0,con_Ende=0),"k.A.",IF(VLOOKUP($D532,rng_ND,5,0)="Nein",VLOOKUP($D532,rng_ND,2,FALSE),MIN(VLOOKUP($D532,rng_ND,2,FALSE),A_Stammdaten!$B$19-D_SAV!$E532+1))),"k.A.")</f>
        <v>k.A.</v>
      </c>
      <c r="X532" s="343" t="str">
        <f t="shared" si="215"/>
        <v>k.A.</v>
      </c>
      <c r="Y532" s="62"/>
      <c r="Z532" s="48">
        <f t="shared" si="216"/>
        <v>0</v>
      </c>
      <c r="AA532" s="457"/>
      <c r="AB532" s="55">
        <f t="shared" si="208"/>
        <v>0</v>
      </c>
      <c r="AC532" s="55">
        <f>IF(A_Stammdaten!$B$25="ja",D_SAV!AA532,D_SAV!AB532)</f>
        <v>0</v>
      </c>
      <c r="AD532" s="478">
        <f>IF(AC532=0,0,IF(U532-(con_EOGJahr-D_SAV!E532)&lt;=0,AC532,AC532/V532))</f>
        <v>0</v>
      </c>
      <c r="AE532" s="478">
        <f>IFERROR(IF(AND(VLOOKUP(D532,rng_ND,5,FALSE)="Ja",D_SAV!T532="degressiv"),D_SAV!AC532*Y532/100,0),0)</f>
        <v>0</v>
      </c>
      <c r="AF532" s="55">
        <f>IFERROR(IF(VLOOKUP(D532,rng_ND,5,FALSE)="Ja",MAX(D_SAV!AD532:AE532),D_SAV!AD532),0)</f>
        <v>0</v>
      </c>
      <c r="AG532" s="55">
        <f t="shared" si="209"/>
        <v>0</v>
      </c>
      <c r="AH532" s="55">
        <f t="shared" si="210"/>
        <v>0</v>
      </c>
      <c r="AI532" s="55">
        <f t="shared" si="211"/>
        <v>0</v>
      </c>
      <c r="AJ532" s="55">
        <f t="shared" si="212"/>
        <v>0</v>
      </c>
      <c r="AK532" s="55">
        <f t="shared" si="203"/>
        <v>0</v>
      </c>
      <c r="AL532" s="55">
        <f t="shared" si="204"/>
        <v>0</v>
      </c>
      <c r="AM532" s="55">
        <f t="shared" si="205"/>
        <v>0</v>
      </c>
    </row>
    <row r="533" spans="1:39" x14ac:dyDescent="0.25">
      <c r="A533" s="47">
        <v>529</v>
      </c>
      <c r="B533" s="358" t="str">
        <f>IF(AND(E533&lt;&gt;0,D533&lt;&gt;0,F533&lt;&gt;0),IF(C533&lt;&gt;0,CONCATENATE(C533,"-AGr",VLOOKUP(D533,Listen!$A$2:$G$45,7,FALSE),"-",E533,"-",F533,),CONCATENATE("AGr",VLOOKUP(D533,Listen!$A$2:$G$45,7,FALSE),"-",E533,"-",F533)),"keine vollständige ID")</f>
        <v>keine vollständige ID</v>
      </c>
      <c r="C533" s="438">
        <f>'[2]III_SAV-Details_NB'!B539</f>
        <v>0</v>
      </c>
      <c r="D533" s="438">
        <f>'[2]III_SAV-Details_NB'!C539</f>
        <v>0</v>
      </c>
      <c r="E533" s="359">
        <f>'[2]III_SAV-Details_NB'!D539</f>
        <v>0</v>
      </c>
      <c r="F533" s="490"/>
      <c r="G533" s="281">
        <f>'[2]III_SAV-Details_NB'!X539</f>
        <v>0</v>
      </c>
      <c r="H533" s="281">
        <f t="shared" si="206"/>
        <v>0</v>
      </c>
      <c r="I533" s="281">
        <f>IF(con_EOGJahr=2025,'[2]III_SAV-Details_NB'!AA539,IF(con_EOGJahr=2026,'[2]III_SAV-Details_NB'!AB539,'[2]III_SAV-Details_NB'!AC539))</f>
        <v>0</v>
      </c>
      <c r="J533" s="282"/>
      <c r="K533" s="282"/>
      <c r="L533" s="282"/>
      <c r="M533" s="282"/>
      <c r="N533" s="282"/>
      <c r="O533" s="282"/>
      <c r="P533" s="52">
        <f t="shared" si="207"/>
        <v>0</v>
      </c>
      <c r="Q533" s="60"/>
      <c r="R533" s="53">
        <f t="shared" si="213"/>
        <v>0</v>
      </c>
      <c r="S533" s="59"/>
      <c r="T533" s="61"/>
      <c r="U533" s="342" t="str">
        <f t="shared" si="217"/>
        <v>k.A.</v>
      </c>
      <c r="V533" s="343" t="str">
        <f t="shared" si="214"/>
        <v>k.A.</v>
      </c>
      <c r="W533" s="343" t="str">
        <f>IFERROR(IF(OR($D533="",$E533=0,con_Ende=0),"k.A.",IF(VLOOKUP($D533,rng_ND,5,0)="Nein",VLOOKUP($D533,rng_ND,2,FALSE),MIN(VLOOKUP($D533,rng_ND,2,FALSE),A_Stammdaten!$B$19-D_SAV!$E533+1))),"k.A.")</f>
        <v>k.A.</v>
      </c>
      <c r="X533" s="343" t="str">
        <f t="shared" si="215"/>
        <v>k.A.</v>
      </c>
      <c r="Y533" s="62"/>
      <c r="Z533" s="48">
        <f t="shared" si="216"/>
        <v>0</v>
      </c>
      <c r="AA533" s="457"/>
      <c r="AB533" s="55">
        <f t="shared" si="208"/>
        <v>0</v>
      </c>
      <c r="AC533" s="55">
        <f>IF(A_Stammdaten!$B$25="ja",D_SAV!AA533,D_SAV!AB533)</f>
        <v>0</v>
      </c>
      <c r="AD533" s="478">
        <f>IF(AC533=0,0,IF(U533-(con_EOGJahr-D_SAV!E533)&lt;=0,AC533,AC533/V533))</f>
        <v>0</v>
      </c>
      <c r="AE533" s="478">
        <f>IFERROR(IF(AND(VLOOKUP(D533,rng_ND,5,FALSE)="Ja",D_SAV!T533="degressiv"),D_SAV!AC533*Y533/100,0),0)</f>
        <v>0</v>
      </c>
      <c r="AF533" s="55">
        <f>IFERROR(IF(VLOOKUP(D533,rng_ND,5,FALSE)="Ja",MAX(D_SAV!AD533:AE533),D_SAV!AD533),0)</f>
        <v>0</v>
      </c>
      <c r="AG533" s="55">
        <f t="shared" si="209"/>
        <v>0</v>
      </c>
      <c r="AH533" s="55">
        <f t="shared" si="210"/>
        <v>0</v>
      </c>
      <c r="AI533" s="55">
        <f t="shared" si="211"/>
        <v>0</v>
      </c>
      <c r="AJ533" s="55">
        <f t="shared" si="212"/>
        <v>0</v>
      </c>
      <c r="AK533" s="55">
        <f t="shared" si="203"/>
        <v>0</v>
      </c>
      <c r="AL533" s="55">
        <f t="shared" si="204"/>
        <v>0</v>
      </c>
      <c r="AM533" s="55">
        <f t="shared" si="205"/>
        <v>0</v>
      </c>
    </row>
    <row r="534" spans="1:39" x14ac:dyDescent="0.25">
      <c r="A534" s="47">
        <v>530</v>
      </c>
      <c r="B534" s="358" t="str">
        <f>IF(AND(E534&lt;&gt;0,D534&lt;&gt;0,F534&lt;&gt;0),IF(C534&lt;&gt;0,CONCATENATE(C534,"-AGr",VLOOKUP(D534,Listen!$A$2:$G$45,7,FALSE),"-",E534,"-",F534,),CONCATENATE("AGr",VLOOKUP(D534,Listen!$A$2:$G$45,7,FALSE),"-",E534,"-",F534)),"keine vollständige ID")</f>
        <v>keine vollständige ID</v>
      </c>
      <c r="C534" s="438">
        <f>'[2]III_SAV-Details_NB'!B540</f>
        <v>0</v>
      </c>
      <c r="D534" s="438">
        <f>'[2]III_SAV-Details_NB'!C540</f>
        <v>0</v>
      </c>
      <c r="E534" s="359">
        <f>'[2]III_SAV-Details_NB'!D540</f>
        <v>0</v>
      </c>
      <c r="F534" s="490"/>
      <c r="G534" s="281">
        <f>'[2]III_SAV-Details_NB'!X540</f>
        <v>0</v>
      </c>
      <c r="H534" s="281">
        <f t="shared" si="206"/>
        <v>0</v>
      </c>
      <c r="I534" s="281">
        <f>IF(con_EOGJahr=2025,'[2]III_SAV-Details_NB'!AA540,IF(con_EOGJahr=2026,'[2]III_SAV-Details_NB'!AB540,'[2]III_SAV-Details_NB'!AC540))</f>
        <v>0</v>
      </c>
      <c r="J534" s="282"/>
      <c r="K534" s="282"/>
      <c r="L534" s="282"/>
      <c r="M534" s="282"/>
      <c r="N534" s="282"/>
      <c r="O534" s="282"/>
      <c r="P534" s="52">
        <f t="shared" si="207"/>
        <v>0</v>
      </c>
      <c r="Q534" s="60"/>
      <c r="R534" s="53">
        <f t="shared" si="213"/>
        <v>0</v>
      </c>
      <c r="S534" s="59"/>
      <c r="T534" s="61"/>
      <c r="U534" s="342" t="str">
        <f t="shared" si="217"/>
        <v>k.A.</v>
      </c>
      <c r="V534" s="343" t="str">
        <f t="shared" si="214"/>
        <v>k.A.</v>
      </c>
      <c r="W534" s="343" t="str">
        <f>IFERROR(IF(OR($D534="",$E534=0,con_Ende=0),"k.A.",IF(VLOOKUP($D534,rng_ND,5,0)="Nein",VLOOKUP($D534,rng_ND,2,FALSE),MIN(VLOOKUP($D534,rng_ND,2,FALSE),A_Stammdaten!$B$19-D_SAV!$E534+1))),"k.A.")</f>
        <v>k.A.</v>
      </c>
      <c r="X534" s="343" t="str">
        <f t="shared" si="215"/>
        <v>k.A.</v>
      </c>
      <c r="Y534" s="62"/>
      <c r="Z534" s="48">
        <f t="shared" si="216"/>
        <v>0</v>
      </c>
      <c r="AA534" s="457"/>
      <c r="AB534" s="55">
        <f t="shared" si="208"/>
        <v>0</v>
      </c>
      <c r="AC534" s="55">
        <f>IF(A_Stammdaten!$B$25="ja",D_SAV!AA534,D_SAV!AB534)</f>
        <v>0</v>
      </c>
      <c r="AD534" s="478">
        <f>IF(AC534=0,0,IF(U534-(con_EOGJahr-D_SAV!E534)&lt;=0,AC534,AC534/V534))</f>
        <v>0</v>
      </c>
      <c r="AE534" s="478">
        <f>IFERROR(IF(AND(VLOOKUP(D534,rng_ND,5,FALSE)="Ja",D_SAV!T534="degressiv"),D_SAV!AC534*Y534/100,0),0)</f>
        <v>0</v>
      </c>
      <c r="AF534" s="55">
        <f>IFERROR(IF(VLOOKUP(D534,rng_ND,5,FALSE)="Ja",MAX(D_SAV!AD534:AE534),D_SAV!AD534),0)</f>
        <v>0</v>
      </c>
      <c r="AG534" s="55">
        <f t="shared" si="209"/>
        <v>0</v>
      </c>
      <c r="AH534" s="55">
        <f t="shared" si="210"/>
        <v>0</v>
      </c>
      <c r="AI534" s="55">
        <f t="shared" si="211"/>
        <v>0</v>
      </c>
      <c r="AJ534" s="55">
        <f t="shared" si="212"/>
        <v>0</v>
      </c>
      <c r="AK534" s="55">
        <f t="shared" si="203"/>
        <v>0</v>
      </c>
      <c r="AL534" s="55">
        <f t="shared" si="204"/>
        <v>0</v>
      </c>
      <c r="AM534" s="55">
        <f t="shared" si="205"/>
        <v>0</v>
      </c>
    </row>
    <row r="535" spans="1:39" x14ac:dyDescent="0.25">
      <c r="A535" s="47">
        <v>531</v>
      </c>
      <c r="B535" s="358" t="str">
        <f>IF(AND(E535&lt;&gt;0,D535&lt;&gt;0,F535&lt;&gt;0),IF(C535&lt;&gt;0,CONCATENATE(C535,"-AGr",VLOOKUP(D535,Listen!$A$2:$G$45,7,FALSE),"-",E535,"-",F535,),CONCATENATE("AGr",VLOOKUP(D535,Listen!$A$2:$G$45,7,FALSE),"-",E535,"-",F535)),"keine vollständige ID")</f>
        <v>keine vollständige ID</v>
      </c>
      <c r="C535" s="438">
        <f>'[2]III_SAV-Details_NB'!B541</f>
        <v>0</v>
      </c>
      <c r="D535" s="438">
        <f>'[2]III_SAV-Details_NB'!C541</f>
        <v>0</v>
      </c>
      <c r="E535" s="359">
        <f>'[2]III_SAV-Details_NB'!D541</f>
        <v>0</v>
      </c>
      <c r="F535" s="490"/>
      <c r="G535" s="281">
        <f>'[2]III_SAV-Details_NB'!X541</f>
        <v>0</v>
      </c>
      <c r="H535" s="281">
        <f t="shared" si="206"/>
        <v>0</v>
      </c>
      <c r="I535" s="281">
        <f>IF(con_EOGJahr=2025,'[2]III_SAV-Details_NB'!AA541,IF(con_EOGJahr=2026,'[2]III_SAV-Details_NB'!AB541,'[2]III_SAV-Details_NB'!AC541))</f>
        <v>0</v>
      </c>
      <c r="J535" s="282"/>
      <c r="K535" s="282"/>
      <c r="L535" s="282"/>
      <c r="M535" s="282"/>
      <c r="N535" s="282"/>
      <c r="O535" s="282"/>
      <c r="P535" s="52">
        <f t="shared" si="207"/>
        <v>0</v>
      </c>
      <c r="Q535" s="60"/>
      <c r="R535" s="53">
        <f t="shared" si="213"/>
        <v>0</v>
      </c>
      <c r="S535" s="59"/>
      <c r="T535" s="61"/>
      <c r="U535" s="342" t="str">
        <f t="shared" si="217"/>
        <v>k.A.</v>
      </c>
      <c r="V535" s="343" t="str">
        <f t="shared" si="214"/>
        <v>k.A.</v>
      </c>
      <c r="W535" s="343" t="str">
        <f>IFERROR(IF(OR($D535="",$E535=0,con_Ende=0),"k.A.",IF(VLOOKUP($D535,rng_ND,5,0)="Nein",VLOOKUP($D535,rng_ND,2,FALSE),MIN(VLOOKUP($D535,rng_ND,2,FALSE),A_Stammdaten!$B$19-D_SAV!$E535+1))),"k.A.")</f>
        <v>k.A.</v>
      </c>
      <c r="X535" s="343" t="str">
        <f t="shared" si="215"/>
        <v>k.A.</v>
      </c>
      <c r="Y535" s="62"/>
      <c r="Z535" s="48">
        <f t="shared" si="216"/>
        <v>0</v>
      </c>
      <c r="AA535" s="457"/>
      <c r="AB535" s="55">
        <f t="shared" si="208"/>
        <v>0</v>
      </c>
      <c r="AC535" s="55">
        <f>IF(A_Stammdaten!$B$25="ja",D_SAV!AA535,D_SAV!AB535)</f>
        <v>0</v>
      </c>
      <c r="AD535" s="478">
        <f>IF(AC535=0,0,IF(U535-(con_EOGJahr-D_SAV!E535)&lt;=0,AC535,AC535/V535))</f>
        <v>0</v>
      </c>
      <c r="AE535" s="478">
        <f>IFERROR(IF(AND(VLOOKUP(D535,rng_ND,5,FALSE)="Ja",D_SAV!T535="degressiv"),D_SAV!AC535*Y535/100,0),0)</f>
        <v>0</v>
      </c>
      <c r="AF535" s="55">
        <f>IFERROR(IF(VLOOKUP(D535,rng_ND,5,FALSE)="Ja",MAX(D_SAV!AD535:AE535),D_SAV!AD535),0)</f>
        <v>0</v>
      </c>
      <c r="AG535" s="55">
        <f t="shared" si="209"/>
        <v>0</v>
      </c>
      <c r="AH535" s="55">
        <f t="shared" si="210"/>
        <v>0</v>
      </c>
      <c r="AI535" s="55">
        <f t="shared" si="211"/>
        <v>0</v>
      </c>
      <c r="AJ535" s="55">
        <f t="shared" si="212"/>
        <v>0</v>
      </c>
      <c r="AK535" s="55">
        <f t="shared" si="203"/>
        <v>0</v>
      </c>
      <c r="AL535" s="55">
        <f t="shared" si="204"/>
        <v>0</v>
      </c>
      <c r="AM535" s="55">
        <f t="shared" si="205"/>
        <v>0</v>
      </c>
    </row>
    <row r="536" spans="1:39" x14ac:dyDescent="0.25">
      <c r="A536" s="47">
        <v>532</v>
      </c>
      <c r="B536" s="358" t="str">
        <f>IF(AND(E536&lt;&gt;0,D536&lt;&gt;0,F536&lt;&gt;0),IF(C536&lt;&gt;0,CONCATENATE(C536,"-AGr",VLOOKUP(D536,Listen!$A$2:$G$45,7,FALSE),"-",E536,"-",F536,),CONCATENATE("AGr",VLOOKUP(D536,Listen!$A$2:$G$45,7,FALSE),"-",E536,"-",F536)),"keine vollständige ID")</f>
        <v>keine vollständige ID</v>
      </c>
      <c r="C536" s="438">
        <f>'[2]III_SAV-Details_NB'!B542</f>
        <v>0</v>
      </c>
      <c r="D536" s="438">
        <f>'[2]III_SAV-Details_NB'!C542</f>
        <v>0</v>
      </c>
      <c r="E536" s="359">
        <f>'[2]III_SAV-Details_NB'!D542</f>
        <v>0</v>
      </c>
      <c r="F536" s="490"/>
      <c r="G536" s="281">
        <f>'[2]III_SAV-Details_NB'!X542</f>
        <v>0</v>
      </c>
      <c r="H536" s="281">
        <f t="shared" si="206"/>
        <v>0</v>
      </c>
      <c r="I536" s="281">
        <f>IF(con_EOGJahr=2025,'[2]III_SAV-Details_NB'!AA542,IF(con_EOGJahr=2026,'[2]III_SAV-Details_NB'!AB542,'[2]III_SAV-Details_NB'!AC542))</f>
        <v>0</v>
      </c>
      <c r="J536" s="282"/>
      <c r="K536" s="282"/>
      <c r="L536" s="282"/>
      <c r="M536" s="282"/>
      <c r="N536" s="282"/>
      <c r="O536" s="282"/>
      <c r="P536" s="52">
        <f t="shared" si="207"/>
        <v>0</v>
      </c>
      <c r="Q536" s="60"/>
      <c r="R536" s="53">
        <f t="shared" si="213"/>
        <v>0</v>
      </c>
      <c r="S536" s="59"/>
      <c r="T536" s="61"/>
      <c r="U536" s="342" t="str">
        <f t="shared" si="217"/>
        <v>k.A.</v>
      </c>
      <c r="V536" s="343" t="str">
        <f t="shared" si="214"/>
        <v>k.A.</v>
      </c>
      <c r="W536" s="343" t="str">
        <f>IFERROR(IF(OR($D536="",$E536=0,con_Ende=0),"k.A.",IF(VLOOKUP($D536,rng_ND,5,0)="Nein",VLOOKUP($D536,rng_ND,2,FALSE),MIN(VLOOKUP($D536,rng_ND,2,FALSE),A_Stammdaten!$B$19-D_SAV!$E536+1))),"k.A.")</f>
        <v>k.A.</v>
      </c>
      <c r="X536" s="343" t="str">
        <f t="shared" si="215"/>
        <v>k.A.</v>
      </c>
      <c r="Y536" s="62"/>
      <c r="Z536" s="48">
        <f t="shared" si="216"/>
        <v>0</v>
      </c>
      <c r="AA536" s="457"/>
      <c r="AB536" s="55">
        <f t="shared" si="208"/>
        <v>0</v>
      </c>
      <c r="AC536" s="55">
        <f>IF(A_Stammdaten!$B$25="ja",D_SAV!AA536,D_SAV!AB536)</f>
        <v>0</v>
      </c>
      <c r="AD536" s="478">
        <f>IF(AC536=0,0,IF(U536-(con_EOGJahr-D_SAV!E536)&lt;=0,AC536,AC536/V536))</f>
        <v>0</v>
      </c>
      <c r="AE536" s="478">
        <f>IFERROR(IF(AND(VLOOKUP(D536,rng_ND,5,FALSE)="Ja",D_SAV!T536="degressiv"),D_SAV!AC536*Y536/100,0),0)</f>
        <v>0</v>
      </c>
      <c r="AF536" s="55">
        <f>IFERROR(IF(VLOOKUP(D536,rng_ND,5,FALSE)="Ja",MAX(D_SAV!AD536:AE536),D_SAV!AD536),0)</f>
        <v>0</v>
      </c>
      <c r="AG536" s="55">
        <f t="shared" si="209"/>
        <v>0</v>
      </c>
      <c r="AH536" s="55">
        <f t="shared" si="210"/>
        <v>0</v>
      </c>
      <c r="AI536" s="55">
        <f t="shared" si="211"/>
        <v>0</v>
      </c>
      <c r="AJ536" s="55">
        <f t="shared" si="212"/>
        <v>0</v>
      </c>
      <c r="AK536" s="55">
        <f t="shared" si="203"/>
        <v>0</v>
      </c>
      <c r="AL536" s="55">
        <f t="shared" si="204"/>
        <v>0</v>
      </c>
      <c r="AM536" s="55">
        <f t="shared" si="205"/>
        <v>0</v>
      </c>
    </row>
    <row r="537" spans="1:39" x14ac:dyDescent="0.25">
      <c r="A537" s="47">
        <v>533</v>
      </c>
      <c r="B537" s="358" t="str">
        <f>IF(AND(E537&lt;&gt;0,D537&lt;&gt;0,F537&lt;&gt;0),IF(C537&lt;&gt;0,CONCATENATE(C537,"-AGr",VLOOKUP(D537,Listen!$A$2:$G$45,7,FALSE),"-",E537,"-",F537,),CONCATENATE("AGr",VLOOKUP(D537,Listen!$A$2:$G$45,7,FALSE),"-",E537,"-",F537)),"keine vollständige ID")</f>
        <v>keine vollständige ID</v>
      </c>
      <c r="C537" s="438">
        <f>'[2]III_SAV-Details_NB'!B543</f>
        <v>0</v>
      </c>
      <c r="D537" s="438">
        <f>'[2]III_SAV-Details_NB'!C543</f>
        <v>0</v>
      </c>
      <c r="E537" s="359">
        <f>'[2]III_SAV-Details_NB'!D543</f>
        <v>0</v>
      </c>
      <c r="F537" s="490"/>
      <c r="G537" s="281">
        <f>'[2]III_SAV-Details_NB'!X543</f>
        <v>0</v>
      </c>
      <c r="H537" s="281">
        <f t="shared" si="206"/>
        <v>0</v>
      </c>
      <c r="I537" s="281">
        <f>IF(con_EOGJahr=2025,'[2]III_SAV-Details_NB'!AA543,IF(con_EOGJahr=2026,'[2]III_SAV-Details_NB'!AB543,'[2]III_SAV-Details_NB'!AC543))</f>
        <v>0</v>
      </c>
      <c r="J537" s="282"/>
      <c r="K537" s="282"/>
      <c r="L537" s="282"/>
      <c r="M537" s="282"/>
      <c r="N537" s="282"/>
      <c r="O537" s="282"/>
      <c r="P537" s="52">
        <f t="shared" si="207"/>
        <v>0</v>
      </c>
      <c r="Q537" s="60"/>
      <c r="R537" s="53">
        <f t="shared" si="213"/>
        <v>0</v>
      </c>
      <c r="S537" s="59"/>
      <c r="T537" s="61"/>
      <c r="U537" s="342" t="str">
        <f t="shared" si="217"/>
        <v>k.A.</v>
      </c>
      <c r="V537" s="343" t="str">
        <f t="shared" si="214"/>
        <v>k.A.</v>
      </c>
      <c r="W537" s="343" t="str">
        <f>IFERROR(IF(OR($D537="",$E537=0,con_Ende=0),"k.A.",IF(VLOOKUP($D537,rng_ND,5,0)="Nein",VLOOKUP($D537,rng_ND,2,FALSE),MIN(VLOOKUP($D537,rng_ND,2,FALSE),A_Stammdaten!$B$19-D_SAV!$E537+1))),"k.A.")</f>
        <v>k.A.</v>
      </c>
      <c r="X537" s="343" t="str">
        <f t="shared" si="215"/>
        <v>k.A.</v>
      </c>
      <c r="Y537" s="62"/>
      <c r="Z537" s="48">
        <f t="shared" si="216"/>
        <v>0</v>
      </c>
      <c r="AA537" s="457"/>
      <c r="AB537" s="55">
        <f t="shared" si="208"/>
        <v>0</v>
      </c>
      <c r="AC537" s="55">
        <f>IF(A_Stammdaten!$B$25="ja",D_SAV!AA537,D_SAV!AB537)</f>
        <v>0</v>
      </c>
      <c r="AD537" s="478">
        <f>IF(AC537=0,0,IF(U537-(con_EOGJahr-D_SAV!E537)&lt;=0,AC537,AC537/V537))</f>
        <v>0</v>
      </c>
      <c r="AE537" s="478">
        <f>IFERROR(IF(AND(VLOOKUP(D537,rng_ND,5,FALSE)="Ja",D_SAV!T537="degressiv"),D_SAV!AC537*Y537/100,0),0)</f>
        <v>0</v>
      </c>
      <c r="AF537" s="55">
        <f>IFERROR(IF(VLOOKUP(D537,rng_ND,5,FALSE)="Ja",MAX(D_SAV!AD537:AE537),D_SAV!AD537),0)</f>
        <v>0</v>
      </c>
      <c r="AG537" s="55">
        <f t="shared" si="209"/>
        <v>0</v>
      </c>
      <c r="AH537" s="55">
        <f t="shared" si="210"/>
        <v>0</v>
      </c>
      <c r="AI537" s="55">
        <f t="shared" si="211"/>
        <v>0</v>
      </c>
      <c r="AJ537" s="55">
        <f t="shared" si="212"/>
        <v>0</v>
      </c>
      <c r="AK537" s="55">
        <f t="shared" si="203"/>
        <v>0</v>
      </c>
      <c r="AL537" s="55">
        <f t="shared" si="204"/>
        <v>0</v>
      </c>
      <c r="AM537" s="55">
        <f t="shared" si="205"/>
        <v>0</v>
      </c>
    </row>
    <row r="538" spans="1:39" x14ac:dyDescent="0.25">
      <c r="A538" s="47">
        <v>534</v>
      </c>
      <c r="B538" s="358" t="str">
        <f>IF(AND(E538&lt;&gt;0,D538&lt;&gt;0,F538&lt;&gt;0),IF(C538&lt;&gt;0,CONCATENATE(C538,"-AGr",VLOOKUP(D538,Listen!$A$2:$G$45,7,FALSE),"-",E538,"-",F538,),CONCATENATE("AGr",VLOOKUP(D538,Listen!$A$2:$G$45,7,FALSE),"-",E538,"-",F538)),"keine vollständige ID")</f>
        <v>keine vollständige ID</v>
      </c>
      <c r="C538" s="438">
        <f>'[2]III_SAV-Details_NB'!B544</f>
        <v>0</v>
      </c>
      <c r="D538" s="438">
        <f>'[2]III_SAV-Details_NB'!C544</f>
        <v>0</v>
      </c>
      <c r="E538" s="359">
        <f>'[2]III_SAV-Details_NB'!D544</f>
        <v>0</v>
      </c>
      <c r="F538" s="490"/>
      <c r="G538" s="281">
        <f>'[2]III_SAV-Details_NB'!X544</f>
        <v>0</v>
      </c>
      <c r="H538" s="281">
        <f t="shared" si="206"/>
        <v>0</v>
      </c>
      <c r="I538" s="281">
        <f>IF(con_EOGJahr=2025,'[2]III_SAV-Details_NB'!AA544,IF(con_EOGJahr=2026,'[2]III_SAV-Details_NB'!AB544,'[2]III_SAV-Details_NB'!AC544))</f>
        <v>0</v>
      </c>
      <c r="J538" s="282"/>
      <c r="K538" s="282"/>
      <c r="L538" s="282"/>
      <c r="M538" s="282"/>
      <c r="N538" s="282"/>
      <c r="O538" s="282"/>
      <c r="P538" s="52">
        <f t="shared" si="207"/>
        <v>0</v>
      </c>
      <c r="Q538" s="60"/>
      <c r="R538" s="53">
        <f t="shared" si="213"/>
        <v>0</v>
      </c>
      <c r="S538" s="59"/>
      <c r="T538" s="61"/>
      <c r="U538" s="342" t="str">
        <f t="shared" si="217"/>
        <v>k.A.</v>
      </c>
      <c r="V538" s="343" t="str">
        <f t="shared" si="214"/>
        <v>k.A.</v>
      </c>
      <c r="W538" s="343" t="str">
        <f>IFERROR(IF(OR($D538="",$E538=0,con_Ende=0),"k.A.",IF(VLOOKUP($D538,rng_ND,5,0)="Nein",VLOOKUP($D538,rng_ND,2,FALSE),MIN(VLOOKUP($D538,rng_ND,2,FALSE),A_Stammdaten!$B$19-D_SAV!$E538+1))),"k.A.")</f>
        <v>k.A.</v>
      </c>
      <c r="X538" s="343" t="str">
        <f t="shared" si="215"/>
        <v>k.A.</v>
      </c>
      <c r="Y538" s="62"/>
      <c r="Z538" s="48">
        <f t="shared" si="216"/>
        <v>0</v>
      </c>
      <c r="AA538" s="457"/>
      <c r="AB538" s="55">
        <f t="shared" si="208"/>
        <v>0</v>
      </c>
      <c r="AC538" s="55">
        <f>IF(A_Stammdaten!$B$25="ja",D_SAV!AA538,D_SAV!AB538)</f>
        <v>0</v>
      </c>
      <c r="AD538" s="478">
        <f>IF(AC538=0,0,IF(U538-(con_EOGJahr-D_SAV!E538)&lt;=0,AC538,AC538/V538))</f>
        <v>0</v>
      </c>
      <c r="AE538" s="478">
        <f>IFERROR(IF(AND(VLOOKUP(D538,rng_ND,5,FALSE)="Ja",D_SAV!T538="degressiv"),D_SAV!AC538*Y538/100,0),0)</f>
        <v>0</v>
      </c>
      <c r="AF538" s="55">
        <f>IFERROR(IF(VLOOKUP(D538,rng_ND,5,FALSE)="Ja",MAX(D_SAV!AD538:AE538),D_SAV!AD538),0)</f>
        <v>0</v>
      </c>
      <c r="AG538" s="55">
        <f t="shared" si="209"/>
        <v>0</v>
      </c>
      <c r="AH538" s="55">
        <f t="shared" si="210"/>
        <v>0</v>
      </c>
      <c r="AI538" s="55">
        <f t="shared" si="211"/>
        <v>0</v>
      </c>
      <c r="AJ538" s="55">
        <f t="shared" si="212"/>
        <v>0</v>
      </c>
      <c r="AK538" s="55">
        <f t="shared" si="203"/>
        <v>0</v>
      </c>
      <c r="AL538" s="55">
        <f t="shared" si="204"/>
        <v>0</v>
      </c>
      <c r="AM538" s="55">
        <f t="shared" si="205"/>
        <v>0</v>
      </c>
    </row>
    <row r="539" spans="1:39" x14ac:dyDescent="0.25">
      <c r="A539" s="47">
        <v>535</v>
      </c>
      <c r="B539" s="358" t="str">
        <f>IF(AND(E539&lt;&gt;0,D539&lt;&gt;0,F539&lt;&gt;0),IF(C539&lt;&gt;0,CONCATENATE(C539,"-AGr",VLOOKUP(D539,Listen!$A$2:$G$45,7,FALSE),"-",E539,"-",F539,),CONCATENATE("AGr",VLOOKUP(D539,Listen!$A$2:$G$45,7,FALSE),"-",E539,"-",F539)),"keine vollständige ID")</f>
        <v>keine vollständige ID</v>
      </c>
      <c r="C539" s="438">
        <f>'[2]III_SAV-Details_NB'!B545</f>
        <v>0</v>
      </c>
      <c r="D539" s="438">
        <f>'[2]III_SAV-Details_NB'!C545</f>
        <v>0</v>
      </c>
      <c r="E539" s="359">
        <f>'[2]III_SAV-Details_NB'!D545</f>
        <v>0</v>
      </c>
      <c r="F539" s="490"/>
      <c r="G539" s="281">
        <f>'[2]III_SAV-Details_NB'!X545</f>
        <v>0</v>
      </c>
      <c r="H539" s="281">
        <f t="shared" si="206"/>
        <v>0</v>
      </c>
      <c r="I539" s="281">
        <f>IF(con_EOGJahr=2025,'[2]III_SAV-Details_NB'!AA545,IF(con_EOGJahr=2026,'[2]III_SAV-Details_NB'!AB545,'[2]III_SAV-Details_NB'!AC545))</f>
        <v>0</v>
      </c>
      <c r="J539" s="282"/>
      <c r="K539" s="282"/>
      <c r="L539" s="282"/>
      <c r="M539" s="282"/>
      <c r="N539" s="282"/>
      <c r="O539" s="282"/>
      <c r="P539" s="52">
        <f t="shared" si="207"/>
        <v>0</v>
      </c>
      <c r="Q539" s="60"/>
      <c r="R539" s="53">
        <f t="shared" si="213"/>
        <v>0</v>
      </c>
      <c r="S539" s="59"/>
      <c r="T539" s="61"/>
      <c r="U539" s="342" t="str">
        <f t="shared" si="217"/>
        <v>k.A.</v>
      </c>
      <c r="V539" s="343" t="str">
        <f t="shared" si="214"/>
        <v>k.A.</v>
      </c>
      <c r="W539" s="343" t="str">
        <f>IFERROR(IF(OR($D539="",$E539=0,con_Ende=0),"k.A.",IF(VLOOKUP($D539,rng_ND,5,0)="Nein",VLOOKUP($D539,rng_ND,2,FALSE),MIN(VLOOKUP($D539,rng_ND,2,FALSE),A_Stammdaten!$B$19-D_SAV!$E539+1))),"k.A.")</f>
        <v>k.A.</v>
      </c>
      <c r="X539" s="343" t="str">
        <f t="shared" si="215"/>
        <v>k.A.</v>
      </c>
      <c r="Y539" s="62"/>
      <c r="Z539" s="48">
        <f t="shared" si="216"/>
        <v>0</v>
      </c>
      <c r="AA539" s="457"/>
      <c r="AB539" s="55">
        <f t="shared" si="208"/>
        <v>0</v>
      </c>
      <c r="AC539" s="55">
        <f>IF(A_Stammdaten!$B$25="ja",D_SAV!AA539,D_SAV!AB539)</f>
        <v>0</v>
      </c>
      <c r="AD539" s="478">
        <f>IF(AC539=0,0,IF(U539-(con_EOGJahr-D_SAV!E539)&lt;=0,AC539,AC539/V539))</f>
        <v>0</v>
      </c>
      <c r="AE539" s="478">
        <f>IFERROR(IF(AND(VLOOKUP(D539,rng_ND,5,FALSE)="Ja",D_SAV!T539="degressiv"),D_SAV!AC539*Y539/100,0),0)</f>
        <v>0</v>
      </c>
      <c r="AF539" s="55">
        <f>IFERROR(IF(VLOOKUP(D539,rng_ND,5,FALSE)="Ja",MAX(D_SAV!AD539:AE539),D_SAV!AD539),0)</f>
        <v>0</v>
      </c>
      <c r="AG539" s="55">
        <f t="shared" si="209"/>
        <v>0</v>
      </c>
      <c r="AH539" s="55">
        <f t="shared" si="210"/>
        <v>0</v>
      </c>
      <c r="AI539" s="55">
        <f t="shared" si="211"/>
        <v>0</v>
      </c>
      <c r="AJ539" s="55">
        <f t="shared" si="212"/>
        <v>0</v>
      </c>
      <c r="AK539" s="55">
        <f t="shared" si="203"/>
        <v>0</v>
      </c>
      <c r="AL539" s="55">
        <f t="shared" si="204"/>
        <v>0</v>
      </c>
      <c r="AM539" s="55">
        <f t="shared" si="205"/>
        <v>0</v>
      </c>
    </row>
    <row r="540" spans="1:39" x14ac:dyDescent="0.25">
      <c r="A540" s="47">
        <v>536</v>
      </c>
      <c r="B540" s="358" t="str">
        <f>IF(AND(E540&lt;&gt;0,D540&lt;&gt;0,F540&lt;&gt;0),IF(C540&lt;&gt;0,CONCATENATE(C540,"-AGr",VLOOKUP(D540,Listen!$A$2:$G$45,7,FALSE),"-",E540,"-",F540,),CONCATENATE("AGr",VLOOKUP(D540,Listen!$A$2:$G$45,7,FALSE),"-",E540,"-",F540)),"keine vollständige ID")</f>
        <v>keine vollständige ID</v>
      </c>
      <c r="C540" s="438">
        <f>'[2]III_SAV-Details_NB'!B546</f>
        <v>0</v>
      </c>
      <c r="D540" s="438">
        <f>'[2]III_SAV-Details_NB'!C546</f>
        <v>0</v>
      </c>
      <c r="E540" s="359">
        <f>'[2]III_SAV-Details_NB'!D546</f>
        <v>0</v>
      </c>
      <c r="F540" s="490"/>
      <c r="G540" s="281">
        <f>'[2]III_SAV-Details_NB'!X546</f>
        <v>0</v>
      </c>
      <c r="H540" s="281">
        <f t="shared" si="206"/>
        <v>0</v>
      </c>
      <c r="I540" s="281">
        <f>IF(con_EOGJahr=2025,'[2]III_SAV-Details_NB'!AA546,IF(con_EOGJahr=2026,'[2]III_SAV-Details_NB'!AB546,'[2]III_SAV-Details_NB'!AC546))</f>
        <v>0</v>
      </c>
      <c r="J540" s="282"/>
      <c r="K540" s="282"/>
      <c r="L540" s="282"/>
      <c r="M540" s="282"/>
      <c r="N540" s="282"/>
      <c r="O540" s="282"/>
      <c r="P540" s="52">
        <f t="shared" si="207"/>
        <v>0</v>
      </c>
      <c r="Q540" s="60"/>
      <c r="R540" s="53">
        <f t="shared" si="213"/>
        <v>0</v>
      </c>
      <c r="S540" s="59"/>
      <c r="T540" s="61"/>
      <c r="U540" s="342" t="str">
        <f t="shared" si="217"/>
        <v>k.A.</v>
      </c>
      <c r="V540" s="343" t="str">
        <f t="shared" si="214"/>
        <v>k.A.</v>
      </c>
      <c r="W540" s="343" t="str">
        <f>IFERROR(IF(OR($D540="",$E540=0,con_Ende=0),"k.A.",IF(VLOOKUP($D540,rng_ND,5,0)="Nein",VLOOKUP($D540,rng_ND,2,FALSE),MIN(VLOOKUP($D540,rng_ND,2,FALSE),A_Stammdaten!$B$19-D_SAV!$E540+1))),"k.A.")</f>
        <v>k.A.</v>
      </c>
      <c r="X540" s="343" t="str">
        <f t="shared" si="215"/>
        <v>k.A.</v>
      </c>
      <c r="Y540" s="62"/>
      <c r="Z540" s="48">
        <f t="shared" si="216"/>
        <v>0</v>
      </c>
      <c r="AA540" s="457"/>
      <c r="AB540" s="55">
        <f t="shared" si="208"/>
        <v>0</v>
      </c>
      <c r="AC540" s="55">
        <f>IF(A_Stammdaten!$B$25="ja",D_SAV!AA540,D_SAV!AB540)</f>
        <v>0</v>
      </c>
      <c r="AD540" s="478">
        <f>IF(AC540=0,0,IF(U540-(con_EOGJahr-D_SAV!E540)&lt;=0,AC540,AC540/V540))</f>
        <v>0</v>
      </c>
      <c r="AE540" s="478">
        <f>IFERROR(IF(AND(VLOOKUP(D540,rng_ND,5,FALSE)="Ja",D_SAV!T540="degressiv"),D_SAV!AC540*Y540/100,0),0)</f>
        <v>0</v>
      </c>
      <c r="AF540" s="55">
        <f>IFERROR(IF(VLOOKUP(D540,rng_ND,5,FALSE)="Ja",MAX(D_SAV!AD540:AE540),D_SAV!AD540),0)</f>
        <v>0</v>
      </c>
      <c r="AG540" s="55">
        <f t="shared" si="209"/>
        <v>0</v>
      </c>
      <c r="AH540" s="55">
        <f t="shared" si="210"/>
        <v>0</v>
      </c>
      <c r="AI540" s="55">
        <f t="shared" si="211"/>
        <v>0</v>
      </c>
      <c r="AJ540" s="55">
        <f t="shared" si="212"/>
        <v>0</v>
      </c>
      <c r="AK540" s="55">
        <f t="shared" si="203"/>
        <v>0</v>
      </c>
      <c r="AL540" s="55">
        <f t="shared" si="204"/>
        <v>0</v>
      </c>
      <c r="AM540" s="55">
        <f t="shared" si="205"/>
        <v>0</v>
      </c>
    </row>
    <row r="541" spans="1:39" x14ac:dyDescent="0.25">
      <c r="A541" s="47">
        <v>537</v>
      </c>
      <c r="B541" s="358" t="str">
        <f>IF(AND(E541&lt;&gt;0,D541&lt;&gt;0,F541&lt;&gt;0),IF(C541&lt;&gt;0,CONCATENATE(C541,"-AGr",VLOOKUP(D541,Listen!$A$2:$G$45,7,FALSE),"-",E541,"-",F541,),CONCATENATE("AGr",VLOOKUP(D541,Listen!$A$2:$G$45,7,FALSE),"-",E541,"-",F541)),"keine vollständige ID")</f>
        <v>keine vollständige ID</v>
      </c>
      <c r="C541" s="438">
        <f>'[2]III_SAV-Details_NB'!B547</f>
        <v>0</v>
      </c>
      <c r="D541" s="438">
        <f>'[2]III_SAV-Details_NB'!C547</f>
        <v>0</v>
      </c>
      <c r="E541" s="359">
        <f>'[2]III_SAV-Details_NB'!D547</f>
        <v>0</v>
      </c>
      <c r="F541" s="490"/>
      <c r="G541" s="281">
        <f>'[2]III_SAV-Details_NB'!X547</f>
        <v>0</v>
      </c>
      <c r="H541" s="281">
        <f t="shared" si="206"/>
        <v>0</v>
      </c>
      <c r="I541" s="281">
        <f>IF(con_EOGJahr=2025,'[2]III_SAV-Details_NB'!AA547,IF(con_EOGJahr=2026,'[2]III_SAV-Details_NB'!AB547,'[2]III_SAV-Details_NB'!AC547))</f>
        <v>0</v>
      </c>
      <c r="J541" s="282"/>
      <c r="K541" s="282"/>
      <c r="L541" s="282"/>
      <c r="M541" s="282"/>
      <c r="N541" s="282"/>
      <c r="O541" s="282"/>
      <c r="P541" s="52">
        <f t="shared" si="207"/>
        <v>0</v>
      </c>
      <c r="Q541" s="60"/>
      <c r="R541" s="53">
        <f t="shared" si="213"/>
        <v>0</v>
      </c>
      <c r="S541" s="59"/>
      <c r="T541" s="61"/>
      <c r="U541" s="342" t="str">
        <f t="shared" si="217"/>
        <v>k.A.</v>
      </c>
      <c r="V541" s="343" t="str">
        <f t="shared" si="214"/>
        <v>k.A.</v>
      </c>
      <c r="W541" s="343" t="str">
        <f>IFERROR(IF(OR($D541="",$E541=0,con_Ende=0),"k.A.",IF(VLOOKUP($D541,rng_ND,5,0)="Nein",VLOOKUP($D541,rng_ND,2,FALSE),MIN(VLOOKUP($D541,rng_ND,2,FALSE),A_Stammdaten!$B$19-D_SAV!$E541+1))),"k.A.")</f>
        <v>k.A.</v>
      </c>
      <c r="X541" s="343" t="str">
        <f t="shared" si="215"/>
        <v>k.A.</v>
      </c>
      <c r="Y541" s="62"/>
      <c r="Z541" s="48">
        <f t="shared" si="216"/>
        <v>0</v>
      </c>
      <c r="AA541" s="457"/>
      <c r="AB541" s="55">
        <f t="shared" si="208"/>
        <v>0</v>
      </c>
      <c r="AC541" s="55">
        <f>IF(A_Stammdaten!$B$25="ja",D_SAV!AA541,D_SAV!AB541)</f>
        <v>0</v>
      </c>
      <c r="AD541" s="478">
        <f>IF(AC541=0,0,IF(U541-(con_EOGJahr-D_SAV!E541)&lt;=0,AC541,AC541/V541))</f>
        <v>0</v>
      </c>
      <c r="AE541" s="478">
        <f>IFERROR(IF(AND(VLOOKUP(D541,rng_ND,5,FALSE)="Ja",D_SAV!T541="degressiv"),D_SAV!AC541*Y541/100,0),0)</f>
        <v>0</v>
      </c>
      <c r="AF541" s="55">
        <f>IFERROR(IF(VLOOKUP(D541,rng_ND,5,FALSE)="Ja",MAX(D_SAV!AD541:AE541),D_SAV!AD541),0)</f>
        <v>0</v>
      </c>
      <c r="AG541" s="55">
        <f t="shared" si="209"/>
        <v>0</v>
      </c>
      <c r="AH541" s="55">
        <f t="shared" si="210"/>
        <v>0</v>
      </c>
      <c r="AI541" s="55">
        <f t="shared" si="211"/>
        <v>0</v>
      </c>
      <c r="AJ541" s="55">
        <f t="shared" si="212"/>
        <v>0</v>
      </c>
      <c r="AK541" s="55">
        <f t="shared" si="203"/>
        <v>0</v>
      </c>
      <c r="AL541" s="55">
        <f t="shared" si="204"/>
        <v>0</v>
      </c>
      <c r="AM541" s="55">
        <f t="shared" si="205"/>
        <v>0</v>
      </c>
    </row>
    <row r="542" spans="1:39" x14ac:dyDescent="0.25">
      <c r="A542" s="47">
        <v>538</v>
      </c>
      <c r="B542" s="358" t="str">
        <f>IF(AND(E542&lt;&gt;0,D542&lt;&gt;0,F542&lt;&gt;0),IF(C542&lt;&gt;0,CONCATENATE(C542,"-AGr",VLOOKUP(D542,Listen!$A$2:$G$45,7,FALSE),"-",E542,"-",F542,),CONCATENATE("AGr",VLOOKUP(D542,Listen!$A$2:$G$45,7,FALSE),"-",E542,"-",F542)),"keine vollständige ID")</f>
        <v>keine vollständige ID</v>
      </c>
      <c r="C542" s="438">
        <f>'[2]III_SAV-Details_NB'!B548</f>
        <v>0</v>
      </c>
      <c r="D542" s="438">
        <f>'[2]III_SAV-Details_NB'!C548</f>
        <v>0</v>
      </c>
      <c r="E542" s="359">
        <f>'[2]III_SAV-Details_NB'!D548</f>
        <v>0</v>
      </c>
      <c r="F542" s="490"/>
      <c r="G542" s="281">
        <f>'[2]III_SAV-Details_NB'!X548</f>
        <v>0</v>
      </c>
      <c r="H542" s="281">
        <f t="shared" si="206"/>
        <v>0</v>
      </c>
      <c r="I542" s="281">
        <f>IF(con_EOGJahr=2025,'[2]III_SAV-Details_NB'!AA548,IF(con_EOGJahr=2026,'[2]III_SAV-Details_NB'!AB548,'[2]III_SAV-Details_NB'!AC548))</f>
        <v>0</v>
      </c>
      <c r="J542" s="282"/>
      <c r="K542" s="282"/>
      <c r="L542" s="282"/>
      <c r="M542" s="282"/>
      <c r="N542" s="282"/>
      <c r="O542" s="282"/>
      <c r="P542" s="52">
        <f t="shared" si="207"/>
        <v>0</v>
      </c>
      <c r="Q542" s="60"/>
      <c r="R542" s="53">
        <f t="shared" si="213"/>
        <v>0</v>
      </c>
      <c r="S542" s="59"/>
      <c r="T542" s="61"/>
      <c r="U542" s="342" t="str">
        <f t="shared" si="217"/>
        <v>k.A.</v>
      </c>
      <c r="V542" s="343" t="str">
        <f t="shared" si="214"/>
        <v>k.A.</v>
      </c>
      <c r="W542" s="343" t="str">
        <f>IFERROR(IF(OR($D542="",$E542=0,con_Ende=0),"k.A.",IF(VLOOKUP($D542,rng_ND,5,0)="Nein",VLOOKUP($D542,rng_ND,2,FALSE),MIN(VLOOKUP($D542,rng_ND,2,FALSE),A_Stammdaten!$B$19-D_SAV!$E542+1))),"k.A.")</f>
        <v>k.A.</v>
      </c>
      <c r="X542" s="343" t="str">
        <f t="shared" si="215"/>
        <v>k.A.</v>
      </c>
      <c r="Y542" s="62"/>
      <c r="Z542" s="48">
        <f t="shared" si="216"/>
        <v>0</v>
      </c>
      <c r="AA542" s="457"/>
      <c r="AB542" s="55">
        <f t="shared" si="208"/>
        <v>0</v>
      </c>
      <c r="AC542" s="55">
        <f>IF(A_Stammdaten!$B$25="ja",D_SAV!AA542,D_SAV!AB542)</f>
        <v>0</v>
      </c>
      <c r="AD542" s="478">
        <f>IF(AC542=0,0,IF(U542-(con_EOGJahr-D_SAV!E542)&lt;=0,AC542,AC542/V542))</f>
        <v>0</v>
      </c>
      <c r="AE542" s="478">
        <f>IFERROR(IF(AND(VLOOKUP(D542,rng_ND,5,FALSE)="Ja",D_SAV!T542="degressiv"),D_SAV!AC542*Y542/100,0),0)</f>
        <v>0</v>
      </c>
      <c r="AF542" s="55">
        <f>IFERROR(IF(VLOOKUP(D542,rng_ND,5,FALSE)="Ja",MAX(D_SAV!AD542:AE542),D_SAV!AD542),0)</f>
        <v>0</v>
      </c>
      <c r="AG542" s="55">
        <f t="shared" si="209"/>
        <v>0</v>
      </c>
      <c r="AH542" s="55">
        <f t="shared" si="210"/>
        <v>0</v>
      </c>
      <c r="AI542" s="55">
        <f t="shared" si="211"/>
        <v>0</v>
      </c>
      <c r="AJ542" s="55">
        <f t="shared" si="212"/>
        <v>0</v>
      </c>
      <c r="AK542" s="55">
        <f t="shared" si="203"/>
        <v>0</v>
      </c>
      <c r="AL542" s="55">
        <f t="shared" si="204"/>
        <v>0</v>
      </c>
      <c r="AM542" s="55">
        <f t="shared" si="205"/>
        <v>0</v>
      </c>
    </row>
    <row r="543" spans="1:39" x14ac:dyDescent="0.25">
      <c r="A543" s="47">
        <v>539</v>
      </c>
      <c r="B543" s="358" t="str">
        <f>IF(AND(E543&lt;&gt;0,D543&lt;&gt;0,F543&lt;&gt;0),IF(C543&lt;&gt;0,CONCATENATE(C543,"-AGr",VLOOKUP(D543,Listen!$A$2:$G$45,7,FALSE),"-",E543,"-",F543,),CONCATENATE("AGr",VLOOKUP(D543,Listen!$A$2:$G$45,7,FALSE),"-",E543,"-",F543)),"keine vollständige ID")</f>
        <v>keine vollständige ID</v>
      </c>
      <c r="C543" s="438">
        <f>'[2]III_SAV-Details_NB'!B549</f>
        <v>0</v>
      </c>
      <c r="D543" s="438">
        <f>'[2]III_SAV-Details_NB'!C549</f>
        <v>0</v>
      </c>
      <c r="E543" s="359">
        <f>'[2]III_SAV-Details_NB'!D549</f>
        <v>0</v>
      </c>
      <c r="F543" s="490"/>
      <c r="G543" s="281">
        <f>'[2]III_SAV-Details_NB'!X549</f>
        <v>0</v>
      </c>
      <c r="H543" s="281">
        <f t="shared" si="206"/>
        <v>0</v>
      </c>
      <c r="I543" s="281">
        <f>IF(con_EOGJahr=2025,'[2]III_SAV-Details_NB'!AA549,IF(con_EOGJahr=2026,'[2]III_SAV-Details_NB'!AB549,'[2]III_SAV-Details_NB'!AC549))</f>
        <v>0</v>
      </c>
      <c r="J543" s="282"/>
      <c r="K543" s="282"/>
      <c r="L543" s="282"/>
      <c r="M543" s="282"/>
      <c r="N543" s="282"/>
      <c r="O543" s="282"/>
      <c r="P543" s="52">
        <f t="shared" si="207"/>
        <v>0</v>
      </c>
      <c r="Q543" s="60"/>
      <c r="R543" s="53">
        <f t="shared" si="213"/>
        <v>0</v>
      </c>
      <c r="S543" s="59"/>
      <c r="T543" s="61"/>
      <c r="U543" s="342" t="str">
        <f t="shared" si="217"/>
        <v>k.A.</v>
      </c>
      <c r="V543" s="343" t="str">
        <f t="shared" si="214"/>
        <v>k.A.</v>
      </c>
      <c r="W543" s="343" t="str">
        <f>IFERROR(IF(OR($D543="",$E543=0,con_Ende=0),"k.A.",IF(VLOOKUP($D543,rng_ND,5,0)="Nein",VLOOKUP($D543,rng_ND,2,FALSE),MIN(VLOOKUP($D543,rng_ND,2,FALSE),A_Stammdaten!$B$19-D_SAV!$E543+1))),"k.A.")</f>
        <v>k.A.</v>
      </c>
      <c r="X543" s="343" t="str">
        <f t="shared" si="215"/>
        <v>k.A.</v>
      </c>
      <c r="Y543" s="62"/>
      <c r="Z543" s="48">
        <f t="shared" si="216"/>
        <v>0</v>
      </c>
      <c r="AA543" s="457"/>
      <c r="AB543" s="55">
        <f t="shared" si="208"/>
        <v>0</v>
      </c>
      <c r="AC543" s="55">
        <f>IF(A_Stammdaten!$B$25="ja",D_SAV!AA543,D_SAV!AB543)</f>
        <v>0</v>
      </c>
      <c r="AD543" s="478">
        <f>IF(AC543=0,0,IF(U543-(con_EOGJahr-D_SAV!E543)&lt;=0,AC543,AC543/V543))</f>
        <v>0</v>
      </c>
      <c r="AE543" s="478">
        <f>IFERROR(IF(AND(VLOOKUP(D543,rng_ND,5,FALSE)="Ja",D_SAV!T543="degressiv"),D_SAV!AC543*Y543/100,0),0)</f>
        <v>0</v>
      </c>
      <c r="AF543" s="55">
        <f>IFERROR(IF(VLOOKUP(D543,rng_ND,5,FALSE)="Ja",MAX(D_SAV!AD543:AE543),D_SAV!AD543),0)</f>
        <v>0</v>
      </c>
      <c r="AG543" s="55">
        <f t="shared" si="209"/>
        <v>0</v>
      </c>
      <c r="AH543" s="55">
        <f t="shared" si="210"/>
        <v>0</v>
      </c>
      <c r="AI543" s="55">
        <f t="shared" si="211"/>
        <v>0</v>
      </c>
      <c r="AJ543" s="55">
        <f t="shared" si="212"/>
        <v>0</v>
      </c>
      <c r="AK543" s="55">
        <f t="shared" si="203"/>
        <v>0</v>
      </c>
      <c r="AL543" s="55">
        <f t="shared" si="204"/>
        <v>0</v>
      </c>
      <c r="AM543" s="55">
        <f t="shared" si="205"/>
        <v>0</v>
      </c>
    </row>
    <row r="544" spans="1:39" x14ac:dyDescent="0.25">
      <c r="A544" s="47">
        <v>540</v>
      </c>
      <c r="B544" s="358" t="str">
        <f>IF(AND(E544&lt;&gt;0,D544&lt;&gt;0,F544&lt;&gt;0),IF(C544&lt;&gt;0,CONCATENATE(C544,"-AGr",VLOOKUP(D544,Listen!$A$2:$G$45,7,FALSE),"-",E544,"-",F544,),CONCATENATE("AGr",VLOOKUP(D544,Listen!$A$2:$G$45,7,FALSE),"-",E544,"-",F544)),"keine vollständige ID")</f>
        <v>keine vollständige ID</v>
      </c>
      <c r="C544" s="438">
        <f>'[2]III_SAV-Details_NB'!B550</f>
        <v>0</v>
      </c>
      <c r="D544" s="438">
        <f>'[2]III_SAV-Details_NB'!C550</f>
        <v>0</v>
      </c>
      <c r="E544" s="359">
        <f>'[2]III_SAV-Details_NB'!D550</f>
        <v>0</v>
      </c>
      <c r="F544" s="490"/>
      <c r="G544" s="281">
        <f>'[2]III_SAV-Details_NB'!X550</f>
        <v>0</v>
      </c>
      <c r="H544" s="281">
        <f t="shared" si="206"/>
        <v>0</v>
      </c>
      <c r="I544" s="281">
        <f>IF(con_EOGJahr=2025,'[2]III_SAV-Details_NB'!AA550,IF(con_EOGJahr=2026,'[2]III_SAV-Details_NB'!AB550,'[2]III_SAV-Details_NB'!AC550))</f>
        <v>0</v>
      </c>
      <c r="J544" s="282"/>
      <c r="K544" s="282"/>
      <c r="L544" s="282"/>
      <c r="M544" s="282"/>
      <c r="N544" s="282"/>
      <c r="O544" s="282"/>
      <c r="P544" s="52">
        <f t="shared" si="207"/>
        <v>0</v>
      </c>
      <c r="Q544" s="60"/>
      <c r="R544" s="53">
        <f t="shared" si="213"/>
        <v>0</v>
      </c>
      <c r="S544" s="59"/>
      <c r="T544" s="61"/>
      <c r="U544" s="342" t="str">
        <f t="shared" si="217"/>
        <v>k.A.</v>
      </c>
      <c r="V544" s="343" t="str">
        <f t="shared" si="214"/>
        <v>k.A.</v>
      </c>
      <c r="W544" s="343" t="str">
        <f>IFERROR(IF(OR($D544="",$E544=0,con_Ende=0),"k.A.",IF(VLOOKUP($D544,rng_ND,5,0)="Nein",VLOOKUP($D544,rng_ND,2,FALSE),MIN(VLOOKUP($D544,rng_ND,2,FALSE),A_Stammdaten!$B$19-D_SAV!$E544+1))),"k.A.")</f>
        <v>k.A.</v>
      </c>
      <c r="X544" s="343" t="str">
        <f t="shared" si="215"/>
        <v>k.A.</v>
      </c>
      <c r="Y544" s="62"/>
      <c r="Z544" s="48">
        <f t="shared" si="216"/>
        <v>0</v>
      </c>
      <c r="AA544" s="457"/>
      <c r="AB544" s="55">
        <f t="shared" si="208"/>
        <v>0</v>
      </c>
      <c r="AC544" s="55">
        <f>IF(A_Stammdaten!$B$25="ja",D_SAV!AA544,D_SAV!AB544)</f>
        <v>0</v>
      </c>
      <c r="AD544" s="478">
        <f>IF(AC544=0,0,IF(U544-(con_EOGJahr-D_SAV!E544)&lt;=0,AC544,AC544/V544))</f>
        <v>0</v>
      </c>
      <c r="AE544" s="478">
        <f>IFERROR(IF(AND(VLOOKUP(D544,rng_ND,5,FALSE)="Ja",D_SAV!T544="degressiv"),D_SAV!AC544*Y544/100,0),0)</f>
        <v>0</v>
      </c>
      <c r="AF544" s="55">
        <f>IFERROR(IF(VLOOKUP(D544,rng_ND,5,FALSE)="Ja",MAX(D_SAV!AD544:AE544),D_SAV!AD544),0)</f>
        <v>0</v>
      </c>
      <c r="AG544" s="55">
        <f t="shared" si="209"/>
        <v>0</v>
      </c>
      <c r="AH544" s="55">
        <f t="shared" si="210"/>
        <v>0</v>
      </c>
      <c r="AI544" s="55">
        <f t="shared" si="211"/>
        <v>0</v>
      </c>
      <c r="AJ544" s="55">
        <f t="shared" si="212"/>
        <v>0</v>
      </c>
      <c r="AK544" s="55">
        <f t="shared" si="203"/>
        <v>0</v>
      </c>
      <c r="AL544" s="55">
        <f t="shared" si="204"/>
        <v>0</v>
      </c>
      <c r="AM544" s="55">
        <f t="shared" si="205"/>
        <v>0</v>
      </c>
    </row>
    <row r="545" spans="1:39" x14ac:dyDescent="0.25">
      <c r="A545" s="47">
        <v>541</v>
      </c>
      <c r="B545" s="358" t="str">
        <f>IF(AND(E545&lt;&gt;0,D545&lt;&gt;0,F545&lt;&gt;0),IF(C545&lt;&gt;0,CONCATENATE(C545,"-AGr",VLOOKUP(D545,Listen!$A$2:$G$45,7,FALSE),"-",E545,"-",F545,),CONCATENATE("AGr",VLOOKUP(D545,Listen!$A$2:$G$45,7,FALSE),"-",E545,"-",F545)),"keine vollständige ID")</f>
        <v>keine vollständige ID</v>
      </c>
      <c r="C545" s="438">
        <f>'[2]III_SAV-Details_NB'!B551</f>
        <v>0</v>
      </c>
      <c r="D545" s="438">
        <f>'[2]III_SAV-Details_NB'!C551</f>
        <v>0</v>
      </c>
      <c r="E545" s="359">
        <f>'[2]III_SAV-Details_NB'!D551</f>
        <v>0</v>
      </c>
      <c r="F545" s="490"/>
      <c r="G545" s="281">
        <f>'[2]III_SAV-Details_NB'!X551</f>
        <v>0</v>
      </c>
      <c r="H545" s="281">
        <f t="shared" si="206"/>
        <v>0</v>
      </c>
      <c r="I545" s="281">
        <f>IF(con_EOGJahr=2025,'[2]III_SAV-Details_NB'!AA551,IF(con_EOGJahr=2026,'[2]III_SAV-Details_NB'!AB551,'[2]III_SAV-Details_NB'!AC551))</f>
        <v>0</v>
      </c>
      <c r="J545" s="282"/>
      <c r="K545" s="282"/>
      <c r="L545" s="282"/>
      <c r="M545" s="282"/>
      <c r="N545" s="282"/>
      <c r="O545" s="282"/>
      <c r="P545" s="52">
        <f t="shared" si="207"/>
        <v>0</v>
      </c>
      <c r="Q545" s="60"/>
      <c r="R545" s="53">
        <f t="shared" si="213"/>
        <v>0</v>
      </c>
      <c r="S545" s="59"/>
      <c r="T545" s="61"/>
      <c r="U545" s="342" t="str">
        <f t="shared" si="217"/>
        <v>k.A.</v>
      </c>
      <c r="V545" s="343" t="str">
        <f t="shared" si="214"/>
        <v>k.A.</v>
      </c>
      <c r="W545" s="343" t="str">
        <f>IFERROR(IF(OR($D545="",$E545=0,con_Ende=0),"k.A.",IF(VLOOKUP($D545,rng_ND,5,0)="Nein",VLOOKUP($D545,rng_ND,2,FALSE),MIN(VLOOKUP($D545,rng_ND,2,FALSE),A_Stammdaten!$B$19-D_SAV!$E545+1))),"k.A.")</f>
        <v>k.A.</v>
      </c>
      <c r="X545" s="343" t="str">
        <f t="shared" si="215"/>
        <v>k.A.</v>
      </c>
      <c r="Y545" s="62"/>
      <c r="Z545" s="48">
        <f t="shared" si="216"/>
        <v>0</v>
      </c>
      <c r="AA545" s="457"/>
      <c r="AB545" s="55">
        <f t="shared" si="208"/>
        <v>0</v>
      </c>
      <c r="AC545" s="55">
        <f>IF(A_Stammdaten!$B$25="ja",D_SAV!AA545,D_SAV!AB545)</f>
        <v>0</v>
      </c>
      <c r="AD545" s="478">
        <f>IF(AC545=0,0,IF(U545-(con_EOGJahr-D_SAV!E545)&lt;=0,AC545,AC545/V545))</f>
        <v>0</v>
      </c>
      <c r="AE545" s="478">
        <f>IFERROR(IF(AND(VLOOKUP(D545,rng_ND,5,FALSE)="Ja",D_SAV!T545="degressiv"),D_SAV!AC545*Y545/100,0),0)</f>
        <v>0</v>
      </c>
      <c r="AF545" s="55">
        <f>IFERROR(IF(VLOOKUP(D545,rng_ND,5,FALSE)="Ja",MAX(D_SAV!AD545:AE545),D_SAV!AD545),0)</f>
        <v>0</v>
      </c>
      <c r="AG545" s="55">
        <f t="shared" si="209"/>
        <v>0</v>
      </c>
      <c r="AH545" s="55">
        <f t="shared" si="210"/>
        <v>0</v>
      </c>
      <c r="AI545" s="55">
        <f t="shared" si="211"/>
        <v>0</v>
      </c>
      <c r="AJ545" s="55">
        <f t="shared" si="212"/>
        <v>0</v>
      </c>
      <c r="AK545" s="55">
        <f t="shared" si="203"/>
        <v>0</v>
      </c>
      <c r="AL545" s="55">
        <f t="shared" si="204"/>
        <v>0</v>
      </c>
      <c r="AM545" s="55">
        <f t="shared" si="205"/>
        <v>0</v>
      </c>
    </row>
    <row r="546" spans="1:39" x14ac:dyDescent="0.25">
      <c r="A546" s="47">
        <v>542</v>
      </c>
      <c r="B546" s="358" t="str">
        <f>IF(AND(E546&lt;&gt;0,D546&lt;&gt;0,F546&lt;&gt;0),IF(C546&lt;&gt;0,CONCATENATE(C546,"-AGr",VLOOKUP(D546,Listen!$A$2:$G$45,7,FALSE),"-",E546,"-",F546,),CONCATENATE("AGr",VLOOKUP(D546,Listen!$A$2:$G$45,7,FALSE),"-",E546,"-",F546)),"keine vollständige ID")</f>
        <v>keine vollständige ID</v>
      </c>
      <c r="C546" s="438">
        <f>'[2]III_SAV-Details_NB'!B552</f>
        <v>0</v>
      </c>
      <c r="D546" s="438">
        <f>'[2]III_SAV-Details_NB'!C552</f>
        <v>0</v>
      </c>
      <c r="E546" s="359">
        <f>'[2]III_SAV-Details_NB'!D552</f>
        <v>0</v>
      </c>
      <c r="F546" s="490"/>
      <c r="G546" s="281">
        <f>'[2]III_SAV-Details_NB'!X552</f>
        <v>0</v>
      </c>
      <c r="H546" s="281">
        <f t="shared" si="206"/>
        <v>0</v>
      </c>
      <c r="I546" s="281">
        <f>IF(con_EOGJahr=2025,'[2]III_SAV-Details_NB'!AA552,IF(con_EOGJahr=2026,'[2]III_SAV-Details_NB'!AB552,'[2]III_SAV-Details_NB'!AC552))</f>
        <v>0</v>
      </c>
      <c r="J546" s="282"/>
      <c r="K546" s="282"/>
      <c r="L546" s="282"/>
      <c r="M546" s="282"/>
      <c r="N546" s="282"/>
      <c r="O546" s="282"/>
      <c r="P546" s="52">
        <f t="shared" si="207"/>
        <v>0</v>
      </c>
      <c r="Q546" s="60"/>
      <c r="R546" s="53">
        <f t="shared" si="213"/>
        <v>0</v>
      </c>
      <c r="S546" s="59"/>
      <c r="T546" s="61"/>
      <c r="U546" s="342" t="str">
        <f t="shared" si="217"/>
        <v>k.A.</v>
      </c>
      <c r="V546" s="343" t="str">
        <f t="shared" si="214"/>
        <v>k.A.</v>
      </c>
      <c r="W546" s="343" t="str">
        <f>IFERROR(IF(OR($D546="",$E546=0,con_Ende=0),"k.A.",IF(VLOOKUP($D546,rng_ND,5,0)="Nein",VLOOKUP($D546,rng_ND,2,FALSE),MIN(VLOOKUP($D546,rng_ND,2,FALSE),A_Stammdaten!$B$19-D_SAV!$E546+1))),"k.A.")</f>
        <v>k.A.</v>
      </c>
      <c r="X546" s="343" t="str">
        <f t="shared" si="215"/>
        <v>k.A.</v>
      </c>
      <c r="Y546" s="62"/>
      <c r="Z546" s="48">
        <f t="shared" si="216"/>
        <v>0</v>
      </c>
      <c r="AA546" s="457"/>
      <c r="AB546" s="55">
        <f t="shared" si="208"/>
        <v>0</v>
      </c>
      <c r="AC546" s="55">
        <f>IF(A_Stammdaten!$B$25="ja",D_SAV!AA546,D_SAV!AB546)</f>
        <v>0</v>
      </c>
      <c r="AD546" s="478">
        <f>IF(AC546=0,0,IF(U546-(con_EOGJahr-D_SAV!E546)&lt;=0,AC546,AC546/V546))</f>
        <v>0</v>
      </c>
      <c r="AE546" s="478">
        <f>IFERROR(IF(AND(VLOOKUP(D546,rng_ND,5,FALSE)="Ja",D_SAV!T546="degressiv"),D_SAV!AC546*Y546/100,0),0)</f>
        <v>0</v>
      </c>
      <c r="AF546" s="55">
        <f>IFERROR(IF(VLOOKUP(D546,rng_ND,5,FALSE)="Ja",MAX(D_SAV!AD546:AE546),D_SAV!AD546),0)</f>
        <v>0</v>
      </c>
      <c r="AG546" s="55">
        <f t="shared" si="209"/>
        <v>0</v>
      </c>
      <c r="AH546" s="55">
        <f t="shared" si="210"/>
        <v>0</v>
      </c>
      <c r="AI546" s="55">
        <f t="shared" si="211"/>
        <v>0</v>
      </c>
      <c r="AJ546" s="55">
        <f t="shared" si="212"/>
        <v>0</v>
      </c>
      <c r="AK546" s="55">
        <f t="shared" si="203"/>
        <v>0</v>
      </c>
      <c r="AL546" s="55">
        <f t="shared" si="204"/>
        <v>0</v>
      </c>
      <c r="AM546" s="55">
        <f t="shared" si="205"/>
        <v>0</v>
      </c>
    </row>
    <row r="547" spans="1:39" x14ac:dyDescent="0.25">
      <c r="A547" s="47">
        <v>543</v>
      </c>
      <c r="B547" s="358" t="str">
        <f>IF(AND(E547&lt;&gt;0,D547&lt;&gt;0,F547&lt;&gt;0),IF(C547&lt;&gt;0,CONCATENATE(C547,"-AGr",VLOOKUP(D547,Listen!$A$2:$G$45,7,FALSE),"-",E547,"-",F547,),CONCATENATE("AGr",VLOOKUP(D547,Listen!$A$2:$G$45,7,FALSE),"-",E547,"-",F547)),"keine vollständige ID")</f>
        <v>keine vollständige ID</v>
      </c>
      <c r="C547" s="438">
        <f>'[2]III_SAV-Details_NB'!B553</f>
        <v>0</v>
      </c>
      <c r="D547" s="438">
        <f>'[2]III_SAV-Details_NB'!C553</f>
        <v>0</v>
      </c>
      <c r="E547" s="359">
        <f>'[2]III_SAV-Details_NB'!D553</f>
        <v>0</v>
      </c>
      <c r="F547" s="490"/>
      <c r="G547" s="281">
        <f>'[2]III_SAV-Details_NB'!X553</f>
        <v>0</v>
      </c>
      <c r="H547" s="281">
        <f t="shared" si="206"/>
        <v>0</v>
      </c>
      <c r="I547" s="281">
        <f>IF(con_EOGJahr=2025,'[2]III_SAV-Details_NB'!AA553,IF(con_EOGJahr=2026,'[2]III_SAV-Details_NB'!AB553,'[2]III_SAV-Details_NB'!AC553))</f>
        <v>0</v>
      </c>
      <c r="J547" s="282"/>
      <c r="K547" s="282"/>
      <c r="L547" s="282"/>
      <c r="M547" s="282"/>
      <c r="N547" s="282"/>
      <c r="O547" s="282"/>
      <c r="P547" s="52">
        <f t="shared" si="207"/>
        <v>0</v>
      </c>
      <c r="Q547" s="60"/>
      <c r="R547" s="53">
        <f t="shared" si="213"/>
        <v>0</v>
      </c>
      <c r="S547" s="59"/>
      <c r="T547" s="61"/>
      <c r="U547" s="342" t="str">
        <f t="shared" si="217"/>
        <v>k.A.</v>
      </c>
      <c r="V547" s="343" t="str">
        <f t="shared" si="214"/>
        <v>k.A.</v>
      </c>
      <c r="W547" s="343" t="str">
        <f>IFERROR(IF(OR($D547="",$E547=0,con_Ende=0),"k.A.",IF(VLOOKUP($D547,rng_ND,5,0)="Nein",VLOOKUP($D547,rng_ND,2,FALSE),MIN(VLOOKUP($D547,rng_ND,2,FALSE),A_Stammdaten!$B$19-D_SAV!$E547+1))),"k.A.")</f>
        <v>k.A.</v>
      </c>
      <c r="X547" s="343" t="str">
        <f t="shared" si="215"/>
        <v>k.A.</v>
      </c>
      <c r="Y547" s="62"/>
      <c r="Z547" s="48">
        <f t="shared" si="216"/>
        <v>0</v>
      </c>
      <c r="AA547" s="457"/>
      <c r="AB547" s="55">
        <f t="shared" si="208"/>
        <v>0</v>
      </c>
      <c r="AC547" s="55">
        <f>IF(A_Stammdaten!$B$25="ja",D_SAV!AA547,D_SAV!AB547)</f>
        <v>0</v>
      </c>
      <c r="AD547" s="478">
        <f>IF(AC547=0,0,IF(U547-(con_EOGJahr-D_SAV!E547)&lt;=0,AC547,AC547/V547))</f>
        <v>0</v>
      </c>
      <c r="AE547" s="478">
        <f>IFERROR(IF(AND(VLOOKUP(D547,rng_ND,5,FALSE)="Ja",D_SAV!T547="degressiv"),D_SAV!AC547*Y547/100,0),0)</f>
        <v>0</v>
      </c>
      <c r="AF547" s="55">
        <f>IFERROR(IF(VLOOKUP(D547,rng_ND,5,FALSE)="Ja",MAX(D_SAV!AD547:AE547),D_SAV!AD547),0)</f>
        <v>0</v>
      </c>
      <c r="AG547" s="55">
        <f t="shared" si="209"/>
        <v>0</v>
      </c>
      <c r="AH547" s="55">
        <f t="shared" si="210"/>
        <v>0</v>
      </c>
      <c r="AI547" s="55">
        <f t="shared" si="211"/>
        <v>0</v>
      </c>
      <c r="AJ547" s="55">
        <f t="shared" si="212"/>
        <v>0</v>
      </c>
      <c r="AK547" s="55">
        <f t="shared" si="203"/>
        <v>0</v>
      </c>
      <c r="AL547" s="55">
        <f t="shared" si="204"/>
        <v>0</v>
      </c>
      <c r="AM547" s="55">
        <f t="shared" si="205"/>
        <v>0</v>
      </c>
    </row>
    <row r="548" spans="1:39" x14ac:dyDescent="0.25">
      <c r="A548" s="47">
        <v>544</v>
      </c>
      <c r="B548" s="358" t="str">
        <f>IF(AND(E548&lt;&gt;0,D548&lt;&gt;0,F548&lt;&gt;0),IF(C548&lt;&gt;0,CONCATENATE(C548,"-AGr",VLOOKUP(D548,Listen!$A$2:$G$45,7,FALSE),"-",E548,"-",F548,),CONCATENATE("AGr",VLOOKUP(D548,Listen!$A$2:$G$45,7,FALSE),"-",E548,"-",F548)),"keine vollständige ID")</f>
        <v>keine vollständige ID</v>
      </c>
      <c r="C548" s="438">
        <f>'[2]III_SAV-Details_NB'!B554</f>
        <v>0</v>
      </c>
      <c r="D548" s="438">
        <f>'[2]III_SAV-Details_NB'!C554</f>
        <v>0</v>
      </c>
      <c r="E548" s="359">
        <f>'[2]III_SAV-Details_NB'!D554</f>
        <v>0</v>
      </c>
      <c r="F548" s="490"/>
      <c r="G548" s="281">
        <f>'[2]III_SAV-Details_NB'!X554</f>
        <v>0</v>
      </c>
      <c r="H548" s="281">
        <f t="shared" si="206"/>
        <v>0</v>
      </c>
      <c r="I548" s="281">
        <f>IF(con_EOGJahr=2025,'[2]III_SAV-Details_NB'!AA554,IF(con_EOGJahr=2026,'[2]III_SAV-Details_NB'!AB554,'[2]III_SAV-Details_NB'!AC554))</f>
        <v>0</v>
      </c>
      <c r="J548" s="282"/>
      <c r="K548" s="282"/>
      <c r="L548" s="282"/>
      <c r="M548" s="282"/>
      <c r="N548" s="282"/>
      <c r="O548" s="282"/>
      <c r="P548" s="52">
        <f t="shared" si="207"/>
        <v>0</v>
      </c>
      <c r="Q548" s="60"/>
      <c r="R548" s="53">
        <f t="shared" si="213"/>
        <v>0</v>
      </c>
      <c r="S548" s="59"/>
      <c r="T548" s="61"/>
      <c r="U548" s="342" t="str">
        <f t="shared" si="217"/>
        <v>k.A.</v>
      </c>
      <c r="V548" s="343" t="str">
        <f t="shared" si="214"/>
        <v>k.A.</v>
      </c>
      <c r="W548" s="343" t="str">
        <f>IFERROR(IF(OR($D548="",$E548=0,con_Ende=0),"k.A.",IF(VLOOKUP($D548,rng_ND,5,0)="Nein",VLOOKUP($D548,rng_ND,2,FALSE),MIN(VLOOKUP($D548,rng_ND,2,FALSE),A_Stammdaten!$B$19-D_SAV!$E548+1))),"k.A.")</f>
        <v>k.A.</v>
      </c>
      <c r="X548" s="343" t="str">
        <f t="shared" si="215"/>
        <v>k.A.</v>
      </c>
      <c r="Y548" s="62"/>
      <c r="Z548" s="48">
        <f t="shared" si="216"/>
        <v>0</v>
      </c>
      <c r="AA548" s="457"/>
      <c r="AB548" s="55">
        <f t="shared" si="208"/>
        <v>0</v>
      </c>
      <c r="AC548" s="55">
        <f>IF(A_Stammdaten!$B$25="ja",D_SAV!AA548,D_SAV!AB548)</f>
        <v>0</v>
      </c>
      <c r="AD548" s="478">
        <f>IF(AC548=0,0,IF(U548-(con_EOGJahr-D_SAV!E548)&lt;=0,AC548,AC548/V548))</f>
        <v>0</v>
      </c>
      <c r="AE548" s="478">
        <f>IFERROR(IF(AND(VLOOKUP(D548,rng_ND,5,FALSE)="Ja",D_SAV!T548="degressiv"),D_SAV!AC548*Y548/100,0),0)</f>
        <v>0</v>
      </c>
      <c r="AF548" s="55">
        <f>IFERROR(IF(VLOOKUP(D548,rng_ND,5,FALSE)="Ja",MAX(D_SAV!AD548:AE548),D_SAV!AD548),0)</f>
        <v>0</v>
      </c>
      <c r="AG548" s="55">
        <f t="shared" si="209"/>
        <v>0</v>
      </c>
      <c r="AH548" s="55">
        <f t="shared" si="210"/>
        <v>0</v>
      </c>
      <c r="AI548" s="55">
        <f t="shared" si="211"/>
        <v>0</v>
      </c>
      <c r="AJ548" s="55">
        <f t="shared" si="212"/>
        <v>0</v>
      </c>
      <c r="AK548" s="55">
        <f t="shared" si="203"/>
        <v>0</v>
      </c>
      <c r="AL548" s="55">
        <f t="shared" si="204"/>
        <v>0</v>
      </c>
      <c r="AM548" s="55">
        <f t="shared" si="205"/>
        <v>0</v>
      </c>
    </row>
    <row r="549" spans="1:39" x14ac:dyDescent="0.25">
      <c r="A549" s="47">
        <v>545</v>
      </c>
      <c r="B549" s="358" t="str">
        <f>IF(AND(E549&lt;&gt;0,D549&lt;&gt;0,F549&lt;&gt;0),IF(C549&lt;&gt;0,CONCATENATE(C549,"-AGr",VLOOKUP(D549,Listen!$A$2:$G$45,7,FALSE),"-",E549,"-",F549,),CONCATENATE("AGr",VLOOKUP(D549,Listen!$A$2:$G$45,7,FALSE),"-",E549,"-",F549)),"keine vollständige ID")</f>
        <v>keine vollständige ID</v>
      </c>
      <c r="C549" s="438">
        <f>'[2]III_SAV-Details_NB'!B555</f>
        <v>0</v>
      </c>
      <c r="D549" s="438">
        <f>'[2]III_SAV-Details_NB'!C555</f>
        <v>0</v>
      </c>
      <c r="E549" s="359">
        <f>'[2]III_SAV-Details_NB'!D555</f>
        <v>0</v>
      </c>
      <c r="F549" s="490"/>
      <c r="G549" s="281">
        <f>'[2]III_SAV-Details_NB'!X555</f>
        <v>0</v>
      </c>
      <c r="H549" s="281">
        <f t="shared" si="206"/>
        <v>0</v>
      </c>
      <c r="I549" s="281">
        <f>IF(con_EOGJahr=2025,'[2]III_SAV-Details_NB'!AA555,IF(con_EOGJahr=2026,'[2]III_SAV-Details_NB'!AB555,'[2]III_SAV-Details_NB'!AC555))</f>
        <v>0</v>
      </c>
      <c r="J549" s="282"/>
      <c r="K549" s="282"/>
      <c r="L549" s="282"/>
      <c r="M549" s="282"/>
      <c r="N549" s="282"/>
      <c r="O549" s="282"/>
      <c r="P549" s="52">
        <f t="shared" si="207"/>
        <v>0</v>
      </c>
      <c r="Q549" s="60"/>
      <c r="R549" s="53">
        <f t="shared" si="213"/>
        <v>0</v>
      </c>
      <c r="S549" s="59"/>
      <c r="T549" s="61"/>
      <c r="U549" s="342" t="str">
        <f t="shared" si="217"/>
        <v>k.A.</v>
      </c>
      <c r="V549" s="343" t="str">
        <f t="shared" si="214"/>
        <v>k.A.</v>
      </c>
      <c r="W549" s="343" t="str">
        <f>IFERROR(IF(OR($D549="",$E549=0,con_Ende=0),"k.A.",IF(VLOOKUP($D549,rng_ND,5,0)="Nein",VLOOKUP($D549,rng_ND,2,FALSE),MIN(VLOOKUP($D549,rng_ND,2,FALSE),A_Stammdaten!$B$19-D_SAV!$E549+1))),"k.A.")</f>
        <v>k.A.</v>
      </c>
      <c r="X549" s="343" t="str">
        <f t="shared" si="215"/>
        <v>k.A.</v>
      </c>
      <c r="Y549" s="62"/>
      <c r="Z549" s="48">
        <f t="shared" si="216"/>
        <v>0</v>
      </c>
      <c r="AA549" s="457"/>
      <c r="AB549" s="55">
        <f t="shared" si="208"/>
        <v>0</v>
      </c>
      <c r="AC549" s="55">
        <f>IF(A_Stammdaten!$B$25="ja",D_SAV!AA549,D_SAV!AB549)</f>
        <v>0</v>
      </c>
      <c r="AD549" s="478">
        <f>IF(AC549=0,0,IF(U549-(con_EOGJahr-D_SAV!E549)&lt;=0,AC549,AC549/V549))</f>
        <v>0</v>
      </c>
      <c r="AE549" s="478">
        <f>IFERROR(IF(AND(VLOOKUP(D549,rng_ND,5,FALSE)="Ja",D_SAV!T549="degressiv"),D_SAV!AC549*Y549/100,0),0)</f>
        <v>0</v>
      </c>
      <c r="AF549" s="55">
        <f>IFERROR(IF(VLOOKUP(D549,rng_ND,5,FALSE)="Ja",MAX(D_SAV!AD549:AE549),D_SAV!AD549),0)</f>
        <v>0</v>
      </c>
      <c r="AG549" s="55">
        <f t="shared" si="209"/>
        <v>0</v>
      </c>
      <c r="AH549" s="55">
        <f t="shared" si="210"/>
        <v>0</v>
      </c>
      <c r="AI549" s="55">
        <f t="shared" si="211"/>
        <v>0</v>
      </c>
      <c r="AJ549" s="55">
        <f t="shared" si="212"/>
        <v>0</v>
      </c>
      <c r="AK549" s="55">
        <f t="shared" si="203"/>
        <v>0</v>
      </c>
      <c r="AL549" s="55">
        <f t="shared" si="204"/>
        <v>0</v>
      </c>
      <c r="AM549" s="55">
        <f t="shared" si="205"/>
        <v>0</v>
      </c>
    </row>
    <row r="550" spans="1:39" x14ac:dyDescent="0.25">
      <c r="A550" s="47">
        <v>546</v>
      </c>
      <c r="B550" s="358" t="str">
        <f>IF(AND(E550&lt;&gt;0,D550&lt;&gt;0,F550&lt;&gt;0),IF(C550&lt;&gt;0,CONCATENATE(C550,"-AGr",VLOOKUP(D550,Listen!$A$2:$G$45,7,FALSE),"-",E550,"-",F550,),CONCATENATE("AGr",VLOOKUP(D550,Listen!$A$2:$G$45,7,FALSE),"-",E550,"-",F550)),"keine vollständige ID")</f>
        <v>keine vollständige ID</v>
      </c>
      <c r="C550" s="438">
        <f>'[2]III_SAV-Details_NB'!B556</f>
        <v>0</v>
      </c>
      <c r="D550" s="438">
        <f>'[2]III_SAV-Details_NB'!C556</f>
        <v>0</v>
      </c>
      <c r="E550" s="359">
        <f>'[2]III_SAV-Details_NB'!D556</f>
        <v>0</v>
      </c>
      <c r="F550" s="490"/>
      <c r="G550" s="281">
        <f>'[2]III_SAV-Details_NB'!X556</f>
        <v>0</v>
      </c>
      <c r="H550" s="281">
        <f t="shared" si="206"/>
        <v>0</v>
      </c>
      <c r="I550" s="281">
        <f>IF(con_EOGJahr=2025,'[2]III_SAV-Details_NB'!AA556,IF(con_EOGJahr=2026,'[2]III_SAV-Details_NB'!AB556,'[2]III_SAV-Details_NB'!AC556))</f>
        <v>0</v>
      </c>
      <c r="J550" s="282"/>
      <c r="K550" s="282"/>
      <c r="L550" s="282"/>
      <c r="M550" s="282"/>
      <c r="N550" s="282"/>
      <c r="O550" s="282"/>
      <c r="P550" s="52">
        <f t="shared" si="207"/>
        <v>0</v>
      </c>
      <c r="Q550" s="60"/>
      <c r="R550" s="53">
        <f t="shared" si="213"/>
        <v>0</v>
      </c>
      <c r="S550" s="59"/>
      <c r="T550" s="61"/>
      <c r="U550" s="342" t="str">
        <f t="shared" si="217"/>
        <v>k.A.</v>
      </c>
      <c r="V550" s="343" t="str">
        <f t="shared" si="214"/>
        <v>k.A.</v>
      </c>
      <c r="W550" s="343" t="str">
        <f>IFERROR(IF(OR($D550="",$E550=0,con_Ende=0),"k.A.",IF(VLOOKUP($D550,rng_ND,5,0)="Nein",VLOOKUP($D550,rng_ND,2,FALSE),MIN(VLOOKUP($D550,rng_ND,2,FALSE),A_Stammdaten!$B$19-D_SAV!$E550+1))),"k.A.")</f>
        <v>k.A.</v>
      </c>
      <c r="X550" s="343" t="str">
        <f t="shared" si="215"/>
        <v>k.A.</v>
      </c>
      <c r="Y550" s="62"/>
      <c r="Z550" s="48">
        <f t="shared" si="216"/>
        <v>0</v>
      </c>
      <c r="AA550" s="457"/>
      <c r="AB550" s="55">
        <f t="shared" si="208"/>
        <v>0</v>
      </c>
      <c r="AC550" s="55">
        <f>IF(A_Stammdaten!$B$25="ja",D_SAV!AA550,D_SAV!AB550)</f>
        <v>0</v>
      </c>
      <c r="AD550" s="478">
        <f>IF(AC550=0,0,IF(U550-(con_EOGJahr-D_SAV!E550)&lt;=0,AC550,AC550/V550))</f>
        <v>0</v>
      </c>
      <c r="AE550" s="478">
        <f>IFERROR(IF(AND(VLOOKUP(D550,rng_ND,5,FALSE)="Ja",D_SAV!T550="degressiv"),D_SAV!AC550*Y550/100,0),0)</f>
        <v>0</v>
      </c>
      <c r="AF550" s="55">
        <f>IFERROR(IF(VLOOKUP(D550,rng_ND,5,FALSE)="Ja",MAX(D_SAV!AD550:AE550),D_SAV!AD550),0)</f>
        <v>0</v>
      </c>
      <c r="AG550" s="55">
        <f t="shared" si="209"/>
        <v>0</v>
      </c>
      <c r="AH550" s="55">
        <f t="shared" si="210"/>
        <v>0</v>
      </c>
      <c r="AI550" s="55">
        <f t="shared" si="211"/>
        <v>0</v>
      </c>
      <c r="AJ550" s="55">
        <f t="shared" si="212"/>
        <v>0</v>
      </c>
      <c r="AK550" s="55">
        <f t="shared" si="203"/>
        <v>0</v>
      </c>
      <c r="AL550" s="55">
        <f t="shared" si="204"/>
        <v>0</v>
      </c>
      <c r="AM550" s="55">
        <f t="shared" si="205"/>
        <v>0</v>
      </c>
    </row>
    <row r="551" spans="1:39" x14ac:dyDescent="0.25">
      <c r="A551" s="47">
        <v>547</v>
      </c>
      <c r="B551" s="358" t="str">
        <f>IF(AND(E551&lt;&gt;0,D551&lt;&gt;0,F551&lt;&gt;0),IF(C551&lt;&gt;0,CONCATENATE(C551,"-AGr",VLOOKUP(D551,Listen!$A$2:$G$45,7,FALSE),"-",E551,"-",F551,),CONCATENATE("AGr",VLOOKUP(D551,Listen!$A$2:$G$45,7,FALSE),"-",E551,"-",F551)),"keine vollständige ID")</f>
        <v>keine vollständige ID</v>
      </c>
      <c r="C551" s="438">
        <f>'[2]III_SAV-Details_NB'!B557</f>
        <v>0</v>
      </c>
      <c r="D551" s="438">
        <f>'[2]III_SAV-Details_NB'!C557</f>
        <v>0</v>
      </c>
      <c r="E551" s="359">
        <f>'[2]III_SAV-Details_NB'!D557</f>
        <v>0</v>
      </c>
      <c r="F551" s="490"/>
      <c r="G551" s="281">
        <f>'[2]III_SAV-Details_NB'!X557</f>
        <v>0</v>
      </c>
      <c r="H551" s="281">
        <f t="shared" si="206"/>
        <v>0</v>
      </c>
      <c r="I551" s="281">
        <f>IF(con_EOGJahr=2025,'[2]III_SAV-Details_NB'!AA557,IF(con_EOGJahr=2026,'[2]III_SAV-Details_NB'!AB557,'[2]III_SAV-Details_NB'!AC557))</f>
        <v>0</v>
      </c>
      <c r="J551" s="282"/>
      <c r="K551" s="282"/>
      <c r="L551" s="282"/>
      <c r="M551" s="282"/>
      <c r="N551" s="282"/>
      <c r="O551" s="282"/>
      <c r="P551" s="52">
        <f t="shared" si="207"/>
        <v>0</v>
      </c>
      <c r="Q551" s="60"/>
      <c r="R551" s="53">
        <f t="shared" si="213"/>
        <v>0</v>
      </c>
      <c r="S551" s="59"/>
      <c r="T551" s="61"/>
      <c r="U551" s="342" t="str">
        <f t="shared" si="217"/>
        <v>k.A.</v>
      </c>
      <c r="V551" s="343" t="str">
        <f t="shared" si="214"/>
        <v>k.A.</v>
      </c>
      <c r="W551" s="343" t="str">
        <f>IFERROR(IF(OR($D551="",$E551=0,con_Ende=0),"k.A.",IF(VLOOKUP($D551,rng_ND,5,0)="Nein",VLOOKUP($D551,rng_ND,2,FALSE),MIN(VLOOKUP($D551,rng_ND,2,FALSE),A_Stammdaten!$B$19-D_SAV!$E551+1))),"k.A.")</f>
        <v>k.A.</v>
      </c>
      <c r="X551" s="343" t="str">
        <f t="shared" si="215"/>
        <v>k.A.</v>
      </c>
      <c r="Y551" s="62"/>
      <c r="Z551" s="48">
        <f t="shared" si="216"/>
        <v>0</v>
      </c>
      <c r="AA551" s="457"/>
      <c r="AB551" s="55">
        <f t="shared" si="208"/>
        <v>0</v>
      </c>
      <c r="AC551" s="55">
        <f>IF(A_Stammdaten!$B$25="ja",D_SAV!AA551,D_SAV!AB551)</f>
        <v>0</v>
      </c>
      <c r="AD551" s="478">
        <f>IF(AC551=0,0,IF(U551-(con_EOGJahr-D_SAV!E551)&lt;=0,AC551,AC551/V551))</f>
        <v>0</v>
      </c>
      <c r="AE551" s="478">
        <f>IFERROR(IF(AND(VLOOKUP(D551,rng_ND,5,FALSE)="Ja",D_SAV!T551="degressiv"),D_SAV!AC551*Y551/100,0),0)</f>
        <v>0</v>
      </c>
      <c r="AF551" s="55">
        <f>IFERROR(IF(VLOOKUP(D551,rng_ND,5,FALSE)="Ja",MAX(D_SAV!AD551:AE551),D_SAV!AD551),0)</f>
        <v>0</v>
      </c>
      <c r="AG551" s="55">
        <f t="shared" si="209"/>
        <v>0</v>
      </c>
      <c r="AH551" s="55">
        <f t="shared" si="210"/>
        <v>0</v>
      </c>
      <c r="AI551" s="55">
        <f t="shared" si="211"/>
        <v>0</v>
      </c>
      <c r="AJ551" s="55">
        <f t="shared" si="212"/>
        <v>0</v>
      </c>
      <c r="AK551" s="55">
        <f t="shared" si="203"/>
        <v>0</v>
      </c>
      <c r="AL551" s="55">
        <f t="shared" si="204"/>
        <v>0</v>
      </c>
      <c r="AM551" s="55">
        <f t="shared" si="205"/>
        <v>0</v>
      </c>
    </row>
    <row r="552" spans="1:39" x14ac:dyDescent="0.25">
      <c r="A552" s="47">
        <v>548</v>
      </c>
      <c r="B552" s="358" t="str">
        <f>IF(AND(E552&lt;&gt;0,D552&lt;&gt;0,F552&lt;&gt;0),IF(C552&lt;&gt;0,CONCATENATE(C552,"-AGr",VLOOKUP(D552,Listen!$A$2:$G$45,7,FALSE),"-",E552,"-",F552,),CONCATENATE("AGr",VLOOKUP(D552,Listen!$A$2:$G$45,7,FALSE),"-",E552,"-",F552)),"keine vollständige ID")</f>
        <v>keine vollständige ID</v>
      </c>
      <c r="C552" s="438">
        <f>'[2]III_SAV-Details_NB'!B558</f>
        <v>0</v>
      </c>
      <c r="D552" s="438">
        <f>'[2]III_SAV-Details_NB'!C558</f>
        <v>0</v>
      </c>
      <c r="E552" s="359">
        <f>'[2]III_SAV-Details_NB'!D558</f>
        <v>0</v>
      </c>
      <c r="F552" s="490"/>
      <c r="G552" s="281">
        <f>'[2]III_SAV-Details_NB'!X558</f>
        <v>0</v>
      </c>
      <c r="H552" s="281">
        <f t="shared" si="206"/>
        <v>0</v>
      </c>
      <c r="I552" s="281">
        <f>IF(con_EOGJahr=2025,'[2]III_SAV-Details_NB'!AA558,IF(con_EOGJahr=2026,'[2]III_SAV-Details_NB'!AB558,'[2]III_SAV-Details_NB'!AC558))</f>
        <v>0</v>
      </c>
      <c r="J552" s="282"/>
      <c r="K552" s="282"/>
      <c r="L552" s="282"/>
      <c r="M552" s="282"/>
      <c r="N552" s="282"/>
      <c r="O552" s="282"/>
      <c r="P552" s="52">
        <f t="shared" si="207"/>
        <v>0</v>
      </c>
      <c r="Q552" s="60"/>
      <c r="R552" s="53">
        <f t="shared" si="213"/>
        <v>0</v>
      </c>
      <c r="S552" s="59"/>
      <c r="T552" s="61"/>
      <c r="U552" s="342" t="str">
        <f t="shared" si="217"/>
        <v>k.A.</v>
      </c>
      <c r="V552" s="343" t="str">
        <f t="shared" si="214"/>
        <v>k.A.</v>
      </c>
      <c r="W552" s="343" t="str">
        <f>IFERROR(IF(OR($D552="",$E552=0,con_Ende=0),"k.A.",IF(VLOOKUP($D552,rng_ND,5,0)="Nein",VLOOKUP($D552,rng_ND,2,FALSE),MIN(VLOOKUP($D552,rng_ND,2,FALSE),A_Stammdaten!$B$19-D_SAV!$E552+1))),"k.A.")</f>
        <v>k.A.</v>
      </c>
      <c r="X552" s="343" t="str">
        <f t="shared" si="215"/>
        <v>k.A.</v>
      </c>
      <c r="Y552" s="62"/>
      <c r="Z552" s="48">
        <f t="shared" si="216"/>
        <v>0</v>
      </c>
      <c r="AA552" s="457"/>
      <c r="AB552" s="55">
        <f t="shared" si="208"/>
        <v>0</v>
      </c>
      <c r="AC552" s="55">
        <f>IF(A_Stammdaten!$B$25="ja",D_SAV!AA552,D_SAV!AB552)</f>
        <v>0</v>
      </c>
      <c r="AD552" s="478">
        <f>IF(AC552=0,0,IF(U552-(con_EOGJahr-D_SAV!E552)&lt;=0,AC552,AC552/V552))</f>
        <v>0</v>
      </c>
      <c r="AE552" s="478">
        <f>IFERROR(IF(AND(VLOOKUP(D552,rng_ND,5,FALSE)="Ja",D_SAV!T552="degressiv"),D_SAV!AC552*Y552/100,0),0)</f>
        <v>0</v>
      </c>
      <c r="AF552" s="55">
        <f>IFERROR(IF(VLOOKUP(D552,rng_ND,5,FALSE)="Ja",MAX(D_SAV!AD552:AE552),D_SAV!AD552),0)</f>
        <v>0</v>
      </c>
      <c r="AG552" s="55">
        <f t="shared" si="209"/>
        <v>0</v>
      </c>
      <c r="AH552" s="55">
        <f t="shared" si="210"/>
        <v>0</v>
      </c>
      <c r="AI552" s="55">
        <f t="shared" si="211"/>
        <v>0</v>
      </c>
      <c r="AJ552" s="55">
        <f t="shared" si="212"/>
        <v>0</v>
      </c>
      <c r="AK552" s="55">
        <f t="shared" si="203"/>
        <v>0</v>
      </c>
      <c r="AL552" s="55">
        <f t="shared" si="204"/>
        <v>0</v>
      </c>
      <c r="AM552" s="55">
        <f t="shared" si="205"/>
        <v>0</v>
      </c>
    </row>
    <row r="553" spans="1:39" x14ac:dyDescent="0.25">
      <c r="A553" s="47">
        <v>549</v>
      </c>
      <c r="B553" s="358" t="str">
        <f>IF(AND(E553&lt;&gt;0,D553&lt;&gt;0,F553&lt;&gt;0),IF(C553&lt;&gt;0,CONCATENATE(C553,"-AGr",VLOOKUP(D553,Listen!$A$2:$G$45,7,FALSE),"-",E553,"-",F553,),CONCATENATE("AGr",VLOOKUP(D553,Listen!$A$2:$G$45,7,FALSE),"-",E553,"-",F553)),"keine vollständige ID")</f>
        <v>keine vollständige ID</v>
      </c>
      <c r="C553" s="438">
        <f>'[2]III_SAV-Details_NB'!B559</f>
        <v>0</v>
      </c>
      <c r="D553" s="438">
        <f>'[2]III_SAV-Details_NB'!C559</f>
        <v>0</v>
      </c>
      <c r="E553" s="359">
        <f>'[2]III_SAV-Details_NB'!D559</f>
        <v>0</v>
      </c>
      <c r="F553" s="490"/>
      <c r="G553" s="281">
        <f>'[2]III_SAV-Details_NB'!X559</f>
        <v>0</v>
      </c>
      <c r="H553" s="281">
        <f t="shared" si="206"/>
        <v>0</v>
      </c>
      <c r="I553" s="281">
        <f>IF(con_EOGJahr=2025,'[2]III_SAV-Details_NB'!AA559,IF(con_EOGJahr=2026,'[2]III_SAV-Details_NB'!AB559,'[2]III_SAV-Details_NB'!AC559))</f>
        <v>0</v>
      </c>
      <c r="J553" s="282"/>
      <c r="K553" s="282"/>
      <c r="L553" s="282"/>
      <c r="M553" s="282"/>
      <c r="N553" s="282"/>
      <c r="O553" s="282"/>
      <c r="P553" s="52">
        <f t="shared" si="207"/>
        <v>0</v>
      </c>
      <c r="Q553" s="60"/>
      <c r="R553" s="53">
        <f t="shared" si="213"/>
        <v>0</v>
      </c>
      <c r="S553" s="59"/>
      <c r="T553" s="61"/>
      <c r="U553" s="342" t="str">
        <f t="shared" si="217"/>
        <v>k.A.</v>
      </c>
      <c r="V553" s="343" t="str">
        <f t="shared" si="214"/>
        <v>k.A.</v>
      </c>
      <c r="W553" s="343" t="str">
        <f>IFERROR(IF(OR($D553="",$E553=0,con_Ende=0),"k.A.",IF(VLOOKUP($D553,rng_ND,5,0)="Nein",VLOOKUP($D553,rng_ND,2,FALSE),MIN(VLOOKUP($D553,rng_ND,2,FALSE),A_Stammdaten!$B$19-D_SAV!$E553+1))),"k.A.")</f>
        <v>k.A.</v>
      </c>
      <c r="X553" s="343" t="str">
        <f t="shared" si="215"/>
        <v>k.A.</v>
      </c>
      <c r="Y553" s="62"/>
      <c r="Z553" s="48">
        <f t="shared" si="216"/>
        <v>0</v>
      </c>
      <c r="AA553" s="457"/>
      <c r="AB553" s="55">
        <f t="shared" si="208"/>
        <v>0</v>
      </c>
      <c r="AC553" s="55">
        <f>IF(A_Stammdaten!$B$25="ja",D_SAV!AA553,D_SAV!AB553)</f>
        <v>0</v>
      </c>
      <c r="AD553" s="478">
        <f>IF(AC553=0,0,IF(U553-(con_EOGJahr-D_SAV!E553)&lt;=0,AC553,AC553/V553))</f>
        <v>0</v>
      </c>
      <c r="AE553" s="478">
        <f>IFERROR(IF(AND(VLOOKUP(D553,rng_ND,5,FALSE)="Ja",D_SAV!T553="degressiv"),D_SAV!AC553*Y553/100,0),0)</f>
        <v>0</v>
      </c>
      <c r="AF553" s="55">
        <f>IFERROR(IF(VLOOKUP(D553,rng_ND,5,FALSE)="Ja",MAX(D_SAV!AD553:AE553),D_SAV!AD553),0)</f>
        <v>0</v>
      </c>
      <c r="AG553" s="55">
        <f t="shared" si="209"/>
        <v>0</v>
      </c>
      <c r="AH553" s="55">
        <f t="shared" si="210"/>
        <v>0</v>
      </c>
      <c r="AI553" s="55">
        <f t="shared" si="211"/>
        <v>0</v>
      </c>
      <c r="AJ553" s="55">
        <f t="shared" si="212"/>
        <v>0</v>
      </c>
      <c r="AK553" s="55">
        <f t="shared" si="203"/>
        <v>0</v>
      </c>
      <c r="AL553" s="55">
        <f t="shared" si="204"/>
        <v>0</v>
      </c>
      <c r="AM553" s="55">
        <f t="shared" si="205"/>
        <v>0</v>
      </c>
    </row>
    <row r="554" spans="1:39" x14ac:dyDescent="0.25">
      <c r="A554" s="47">
        <v>550</v>
      </c>
      <c r="B554" s="358" t="str">
        <f>IF(AND(E554&lt;&gt;0,D554&lt;&gt;0,F554&lt;&gt;0),IF(C554&lt;&gt;0,CONCATENATE(C554,"-AGr",VLOOKUP(D554,Listen!$A$2:$G$45,7,FALSE),"-",E554,"-",F554,),CONCATENATE("AGr",VLOOKUP(D554,Listen!$A$2:$G$45,7,FALSE),"-",E554,"-",F554)),"keine vollständige ID")</f>
        <v>keine vollständige ID</v>
      </c>
      <c r="C554" s="438">
        <f>'[2]III_SAV-Details_NB'!B560</f>
        <v>0</v>
      </c>
      <c r="D554" s="438">
        <f>'[2]III_SAV-Details_NB'!C560</f>
        <v>0</v>
      </c>
      <c r="E554" s="359">
        <f>'[2]III_SAV-Details_NB'!D560</f>
        <v>0</v>
      </c>
      <c r="F554" s="490"/>
      <c r="G554" s="281">
        <f>'[2]III_SAV-Details_NB'!X560</f>
        <v>0</v>
      </c>
      <c r="H554" s="281">
        <f t="shared" si="206"/>
        <v>0</v>
      </c>
      <c r="I554" s="281">
        <f>IF(con_EOGJahr=2025,'[2]III_SAV-Details_NB'!AA560,IF(con_EOGJahr=2026,'[2]III_SAV-Details_NB'!AB560,'[2]III_SAV-Details_NB'!AC560))</f>
        <v>0</v>
      </c>
      <c r="J554" s="282"/>
      <c r="K554" s="282"/>
      <c r="L554" s="282"/>
      <c r="M554" s="282"/>
      <c r="N554" s="282"/>
      <c r="O554" s="282"/>
      <c r="P554" s="52">
        <f t="shared" si="207"/>
        <v>0</v>
      </c>
      <c r="Q554" s="60"/>
      <c r="R554" s="53">
        <f t="shared" si="213"/>
        <v>0</v>
      </c>
      <c r="S554" s="59"/>
      <c r="T554" s="61"/>
      <c r="U554" s="342" t="str">
        <f t="shared" si="217"/>
        <v>k.A.</v>
      </c>
      <c r="V554" s="343" t="str">
        <f t="shared" si="214"/>
        <v>k.A.</v>
      </c>
      <c r="W554" s="343" t="str">
        <f>IFERROR(IF(OR($D554="",$E554=0,con_Ende=0),"k.A.",IF(VLOOKUP($D554,rng_ND,5,0)="Nein",VLOOKUP($D554,rng_ND,2,FALSE),MIN(VLOOKUP($D554,rng_ND,2,FALSE),A_Stammdaten!$B$19-D_SAV!$E554+1))),"k.A.")</f>
        <v>k.A.</v>
      </c>
      <c r="X554" s="343" t="str">
        <f t="shared" si="215"/>
        <v>k.A.</v>
      </c>
      <c r="Y554" s="62"/>
      <c r="Z554" s="48">
        <f t="shared" si="216"/>
        <v>0</v>
      </c>
      <c r="AA554" s="457"/>
      <c r="AB554" s="55">
        <f t="shared" si="208"/>
        <v>0</v>
      </c>
      <c r="AC554" s="55">
        <f>IF(A_Stammdaten!$B$25="ja",D_SAV!AA554,D_SAV!AB554)</f>
        <v>0</v>
      </c>
      <c r="AD554" s="478">
        <f>IF(AC554=0,0,IF(U554-(con_EOGJahr-D_SAV!E554)&lt;=0,AC554,AC554/V554))</f>
        <v>0</v>
      </c>
      <c r="AE554" s="478">
        <f>IFERROR(IF(AND(VLOOKUP(D554,rng_ND,5,FALSE)="Ja",D_SAV!T554="degressiv"),D_SAV!AC554*Y554/100,0),0)</f>
        <v>0</v>
      </c>
      <c r="AF554" s="55">
        <f>IFERROR(IF(VLOOKUP(D554,rng_ND,5,FALSE)="Ja",MAX(D_SAV!AD554:AE554),D_SAV!AD554),0)</f>
        <v>0</v>
      </c>
      <c r="AG554" s="55">
        <f t="shared" si="209"/>
        <v>0</v>
      </c>
      <c r="AH554" s="55">
        <f t="shared" si="210"/>
        <v>0</v>
      </c>
      <c r="AI554" s="55">
        <f t="shared" si="211"/>
        <v>0</v>
      </c>
      <c r="AJ554" s="55">
        <f t="shared" si="212"/>
        <v>0</v>
      </c>
      <c r="AK554" s="55">
        <f t="shared" si="203"/>
        <v>0</v>
      </c>
      <c r="AL554" s="55">
        <f t="shared" si="204"/>
        <v>0</v>
      </c>
      <c r="AM554" s="55">
        <f t="shared" si="205"/>
        <v>0</v>
      </c>
    </row>
    <row r="555" spans="1:39" x14ac:dyDescent="0.25">
      <c r="A555" s="47">
        <v>551</v>
      </c>
      <c r="B555" s="358" t="str">
        <f>IF(AND(E555&lt;&gt;0,D555&lt;&gt;0,F555&lt;&gt;0),IF(C555&lt;&gt;0,CONCATENATE(C555,"-AGr",VLOOKUP(D555,Listen!$A$2:$G$45,7,FALSE),"-",E555,"-",F555,),CONCATENATE("AGr",VLOOKUP(D555,Listen!$A$2:$G$45,7,FALSE),"-",E555,"-",F555)),"keine vollständige ID")</f>
        <v>keine vollständige ID</v>
      </c>
      <c r="C555" s="438">
        <f>'[2]III_SAV-Details_NB'!B561</f>
        <v>0</v>
      </c>
      <c r="D555" s="438">
        <f>'[2]III_SAV-Details_NB'!C561</f>
        <v>0</v>
      </c>
      <c r="E555" s="359">
        <f>'[2]III_SAV-Details_NB'!D561</f>
        <v>0</v>
      </c>
      <c r="F555" s="490"/>
      <c r="G555" s="281">
        <f>'[2]III_SAV-Details_NB'!X561</f>
        <v>0</v>
      </c>
      <c r="H555" s="281">
        <f t="shared" si="206"/>
        <v>0</v>
      </c>
      <c r="I555" s="281">
        <f>IF(con_EOGJahr=2025,'[2]III_SAV-Details_NB'!AA561,IF(con_EOGJahr=2026,'[2]III_SAV-Details_NB'!AB561,'[2]III_SAV-Details_NB'!AC561))</f>
        <v>0</v>
      </c>
      <c r="J555" s="282"/>
      <c r="K555" s="282"/>
      <c r="L555" s="282"/>
      <c r="M555" s="282"/>
      <c r="N555" s="282"/>
      <c r="O555" s="282"/>
      <c r="P555" s="52">
        <f t="shared" si="207"/>
        <v>0</v>
      </c>
      <c r="Q555" s="60"/>
      <c r="R555" s="53">
        <f t="shared" si="213"/>
        <v>0</v>
      </c>
      <c r="S555" s="59"/>
      <c r="T555" s="61"/>
      <c r="U555" s="342" t="str">
        <f t="shared" si="217"/>
        <v>k.A.</v>
      </c>
      <c r="V555" s="343" t="str">
        <f t="shared" si="214"/>
        <v>k.A.</v>
      </c>
      <c r="W555" s="343" t="str">
        <f>IFERROR(IF(OR($D555="",$E555=0,con_Ende=0),"k.A.",IF(VLOOKUP($D555,rng_ND,5,0)="Nein",VLOOKUP($D555,rng_ND,2,FALSE),MIN(VLOOKUP($D555,rng_ND,2,FALSE),A_Stammdaten!$B$19-D_SAV!$E555+1))),"k.A.")</f>
        <v>k.A.</v>
      </c>
      <c r="X555" s="343" t="str">
        <f t="shared" si="215"/>
        <v>k.A.</v>
      </c>
      <c r="Y555" s="62"/>
      <c r="Z555" s="48">
        <f t="shared" si="216"/>
        <v>0</v>
      </c>
      <c r="AA555" s="457"/>
      <c r="AB555" s="55">
        <f t="shared" si="208"/>
        <v>0</v>
      </c>
      <c r="AC555" s="55">
        <f>IF(A_Stammdaten!$B$25="ja",D_SAV!AA555,D_SAV!AB555)</f>
        <v>0</v>
      </c>
      <c r="AD555" s="478">
        <f>IF(AC555=0,0,IF(U555-(con_EOGJahr-D_SAV!E555)&lt;=0,AC555,AC555/V555))</f>
        <v>0</v>
      </c>
      <c r="AE555" s="478">
        <f>IFERROR(IF(AND(VLOOKUP(D555,rng_ND,5,FALSE)="Ja",D_SAV!T555="degressiv"),D_SAV!AC555*Y555/100,0),0)</f>
        <v>0</v>
      </c>
      <c r="AF555" s="55">
        <f>IFERROR(IF(VLOOKUP(D555,rng_ND,5,FALSE)="Ja",MAX(D_SAV!AD555:AE555),D_SAV!AD555),0)</f>
        <v>0</v>
      </c>
      <c r="AG555" s="55">
        <f t="shared" si="209"/>
        <v>0</v>
      </c>
      <c r="AH555" s="55">
        <f t="shared" si="210"/>
        <v>0</v>
      </c>
      <c r="AI555" s="55">
        <f t="shared" si="211"/>
        <v>0</v>
      </c>
      <c r="AJ555" s="55">
        <f t="shared" si="212"/>
        <v>0</v>
      </c>
      <c r="AK555" s="55">
        <f t="shared" si="203"/>
        <v>0</v>
      </c>
      <c r="AL555" s="55">
        <f t="shared" si="204"/>
        <v>0</v>
      </c>
      <c r="AM555" s="55">
        <f t="shared" si="205"/>
        <v>0</v>
      </c>
    </row>
    <row r="556" spans="1:39" x14ac:dyDescent="0.25">
      <c r="A556" s="47">
        <v>552</v>
      </c>
      <c r="B556" s="358" t="str">
        <f>IF(AND(E556&lt;&gt;0,D556&lt;&gt;0,F556&lt;&gt;0),IF(C556&lt;&gt;0,CONCATENATE(C556,"-AGr",VLOOKUP(D556,Listen!$A$2:$G$45,7,FALSE),"-",E556,"-",F556,),CONCATENATE("AGr",VLOOKUP(D556,Listen!$A$2:$G$45,7,FALSE),"-",E556,"-",F556)),"keine vollständige ID")</f>
        <v>keine vollständige ID</v>
      </c>
      <c r="C556" s="438">
        <f>'[2]III_SAV-Details_NB'!B562</f>
        <v>0</v>
      </c>
      <c r="D556" s="438">
        <f>'[2]III_SAV-Details_NB'!C562</f>
        <v>0</v>
      </c>
      <c r="E556" s="359">
        <f>'[2]III_SAV-Details_NB'!D562</f>
        <v>0</v>
      </c>
      <c r="F556" s="490"/>
      <c r="G556" s="281">
        <f>'[2]III_SAV-Details_NB'!X562</f>
        <v>0</v>
      </c>
      <c r="H556" s="281">
        <f t="shared" si="206"/>
        <v>0</v>
      </c>
      <c r="I556" s="281">
        <f>IF(con_EOGJahr=2025,'[2]III_SAV-Details_NB'!AA562,IF(con_EOGJahr=2026,'[2]III_SAV-Details_NB'!AB562,'[2]III_SAV-Details_NB'!AC562))</f>
        <v>0</v>
      </c>
      <c r="J556" s="282"/>
      <c r="K556" s="282"/>
      <c r="L556" s="282"/>
      <c r="M556" s="282"/>
      <c r="N556" s="282"/>
      <c r="O556" s="282"/>
      <c r="P556" s="52">
        <f t="shared" si="207"/>
        <v>0</v>
      </c>
      <c r="Q556" s="60"/>
      <c r="R556" s="53">
        <f t="shared" si="213"/>
        <v>0</v>
      </c>
      <c r="S556" s="59"/>
      <c r="T556" s="61"/>
      <c r="U556" s="342" t="str">
        <f t="shared" si="217"/>
        <v>k.A.</v>
      </c>
      <c r="V556" s="343" t="str">
        <f t="shared" si="214"/>
        <v>k.A.</v>
      </c>
      <c r="W556" s="343" t="str">
        <f>IFERROR(IF(OR($D556="",$E556=0,con_Ende=0),"k.A.",IF(VLOOKUP($D556,rng_ND,5,0)="Nein",VLOOKUP($D556,rng_ND,2,FALSE),MIN(VLOOKUP($D556,rng_ND,2,FALSE),A_Stammdaten!$B$19-D_SAV!$E556+1))),"k.A.")</f>
        <v>k.A.</v>
      </c>
      <c r="X556" s="343" t="str">
        <f t="shared" si="215"/>
        <v>k.A.</v>
      </c>
      <c r="Y556" s="62"/>
      <c r="Z556" s="48">
        <f t="shared" si="216"/>
        <v>0</v>
      </c>
      <c r="AA556" s="457"/>
      <c r="AB556" s="55">
        <f t="shared" si="208"/>
        <v>0</v>
      </c>
      <c r="AC556" s="55">
        <f>IF(A_Stammdaten!$B$25="ja",D_SAV!AA556,D_SAV!AB556)</f>
        <v>0</v>
      </c>
      <c r="AD556" s="478">
        <f>IF(AC556=0,0,IF(U556-(con_EOGJahr-D_SAV!E556)&lt;=0,AC556,AC556/V556))</f>
        <v>0</v>
      </c>
      <c r="AE556" s="478">
        <f>IFERROR(IF(AND(VLOOKUP(D556,rng_ND,5,FALSE)="Ja",D_SAV!T556="degressiv"),D_SAV!AC556*Y556/100,0),0)</f>
        <v>0</v>
      </c>
      <c r="AF556" s="55">
        <f>IFERROR(IF(VLOOKUP(D556,rng_ND,5,FALSE)="Ja",MAX(D_SAV!AD556:AE556),D_SAV!AD556),0)</f>
        <v>0</v>
      </c>
      <c r="AG556" s="55">
        <f t="shared" si="209"/>
        <v>0</v>
      </c>
      <c r="AH556" s="55">
        <f t="shared" si="210"/>
        <v>0</v>
      </c>
      <c r="AI556" s="55">
        <f t="shared" si="211"/>
        <v>0</v>
      </c>
      <c r="AJ556" s="55">
        <f t="shared" si="212"/>
        <v>0</v>
      </c>
      <c r="AK556" s="55">
        <f t="shared" si="203"/>
        <v>0</v>
      </c>
      <c r="AL556" s="55">
        <f t="shared" si="204"/>
        <v>0</v>
      </c>
      <c r="AM556" s="55">
        <f t="shared" si="205"/>
        <v>0</v>
      </c>
    </row>
    <row r="557" spans="1:39" x14ac:dyDescent="0.25">
      <c r="A557" s="47">
        <v>553</v>
      </c>
      <c r="B557" s="358" t="str">
        <f>IF(AND(E557&lt;&gt;0,D557&lt;&gt;0,F557&lt;&gt;0),IF(C557&lt;&gt;0,CONCATENATE(C557,"-AGr",VLOOKUP(D557,Listen!$A$2:$G$45,7,FALSE),"-",E557,"-",F557,),CONCATENATE("AGr",VLOOKUP(D557,Listen!$A$2:$G$45,7,FALSE),"-",E557,"-",F557)),"keine vollständige ID")</f>
        <v>keine vollständige ID</v>
      </c>
      <c r="C557" s="438">
        <f>'[2]III_SAV-Details_NB'!B563</f>
        <v>0</v>
      </c>
      <c r="D557" s="438">
        <f>'[2]III_SAV-Details_NB'!C563</f>
        <v>0</v>
      </c>
      <c r="E557" s="359">
        <f>'[2]III_SAV-Details_NB'!D563</f>
        <v>0</v>
      </c>
      <c r="F557" s="490"/>
      <c r="G557" s="281">
        <f>'[2]III_SAV-Details_NB'!X563</f>
        <v>0</v>
      </c>
      <c r="H557" s="281">
        <f t="shared" si="206"/>
        <v>0</v>
      </c>
      <c r="I557" s="281">
        <f>IF(con_EOGJahr=2025,'[2]III_SAV-Details_NB'!AA563,IF(con_EOGJahr=2026,'[2]III_SAV-Details_NB'!AB563,'[2]III_SAV-Details_NB'!AC563))</f>
        <v>0</v>
      </c>
      <c r="J557" s="282"/>
      <c r="K557" s="282"/>
      <c r="L557" s="282"/>
      <c r="M557" s="282"/>
      <c r="N557" s="282"/>
      <c r="O557" s="282"/>
      <c r="P557" s="52">
        <f t="shared" si="207"/>
        <v>0</v>
      </c>
      <c r="Q557" s="60"/>
      <c r="R557" s="53">
        <f t="shared" si="213"/>
        <v>0</v>
      </c>
      <c r="S557" s="59"/>
      <c r="T557" s="61"/>
      <c r="U557" s="342" t="str">
        <f t="shared" si="217"/>
        <v>k.A.</v>
      </c>
      <c r="V557" s="343" t="str">
        <f t="shared" si="214"/>
        <v>k.A.</v>
      </c>
      <c r="W557" s="343" t="str">
        <f>IFERROR(IF(OR($D557="",$E557=0,con_Ende=0),"k.A.",IF(VLOOKUP($D557,rng_ND,5,0)="Nein",VLOOKUP($D557,rng_ND,2,FALSE),MIN(VLOOKUP($D557,rng_ND,2,FALSE),A_Stammdaten!$B$19-D_SAV!$E557+1))),"k.A.")</f>
        <v>k.A.</v>
      </c>
      <c r="X557" s="343" t="str">
        <f t="shared" si="215"/>
        <v>k.A.</v>
      </c>
      <c r="Y557" s="62"/>
      <c r="Z557" s="48">
        <f t="shared" si="216"/>
        <v>0</v>
      </c>
      <c r="AA557" s="457"/>
      <c r="AB557" s="55">
        <f t="shared" si="208"/>
        <v>0</v>
      </c>
      <c r="AC557" s="55">
        <f>IF(A_Stammdaten!$B$25="ja",D_SAV!AA557,D_SAV!AB557)</f>
        <v>0</v>
      </c>
      <c r="AD557" s="478">
        <f>IF(AC557=0,0,IF(U557-(con_EOGJahr-D_SAV!E557)&lt;=0,AC557,AC557/V557))</f>
        <v>0</v>
      </c>
      <c r="AE557" s="478">
        <f>IFERROR(IF(AND(VLOOKUP(D557,rng_ND,5,FALSE)="Ja",D_SAV!T557="degressiv"),D_SAV!AC557*Y557/100,0),0)</f>
        <v>0</v>
      </c>
      <c r="AF557" s="55">
        <f>IFERROR(IF(VLOOKUP(D557,rng_ND,5,FALSE)="Ja",MAX(D_SAV!AD557:AE557),D_SAV!AD557),0)</f>
        <v>0</v>
      </c>
      <c r="AG557" s="55">
        <f t="shared" si="209"/>
        <v>0</v>
      </c>
      <c r="AH557" s="55">
        <f t="shared" si="210"/>
        <v>0</v>
      </c>
      <c r="AI557" s="55">
        <f t="shared" si="211"/>
        <v>0</v>
      </c>
      <c r="AJ557" s="55">
        <f t="shared" si="212"/>
        <v>0</v>
      </c>
      <c r="AK557" s="55">
        <f t="shared" si="203"/>
        <v>0</v>
      </c>
      <c r="AL557" s="55">
        <f t="shared" si="204"/>
        <v>0</v>
      </c>
      <c r="AM557" s="55">
        <f t="shared" si="205"/>
        <v>0</v>
      </c>
    </row>
    <row r="558" spans="1:39" x14ac:dyDescent="0.25">
      <c r="A558" s="47">
        <v>554</v>
      </c>
      <c r="B558" s="358" t="str">
        <f>IF(AND(E558&lt;&gt;0,D558&lt;&gt;0,F558&lt;&gt;0),IF(C558&lt;&gt;0,CONCATENATE(C558,"-AGr",VLOOKUP(D558,Listen!$A$2:$G$45,7,FALSE),"-",E558,"-",F558,),CONCATENATE("AGr",VLOOKUP(D558,Listen!$A$2:$G$45,7,FALSE),"-",E558,"-",F558)),"keine vollständige ID")</f>
        <v>keine vollständige ID</v>
      </c>
      <c r="C558" s="438">
        <f>'[2]III_SAV-Details_NB'!B564</f>
        <v>0</v>
      </c>
      <c r="D558" s="438">
        <f>'[2]III_SAV-Details_NB'!C564</f>
        <v>0</v>
      </c>
      <c r="E558" s="359">
        <f>'[2]III_SAV-Details_NB'!D564</f>
        <v>0</v>
      </c>
      <c r="F558" s="490"/>
      <c r="G558" s="281">
        <f>'[2]III_SAV-Details_NB'!X564</f>
        <v>0</v>
      </c>
      <c r="H558" s="281">
        <f t="shared" si="206"/>
        <v>0</v>
      </c>
      <c r="I558" s="281">
        <f>IF(con_EOGJahr=2025,'[2]III_SAV-Details_NB'!AA564,IF(con_EOGJahr=2026,'[2]III_SAV-Details_NB'!AB564,'[2]III_SAV-Details_NB'!AC564))</f>
        <v>0</v>
      </c>
      <c r="J558" s="282"/>
      <c r="K558" s="282"/>
      <c r="L558" s="282"/>
      <c r="M558" s="282"/>
      <c r="N558" s="282"/>
      <c r="O558" s="282"/>
      <c r="P558" s="52">
        <f t="shared" si="207"/>
        <v>0</v>
      </c>
      <c r="Q558" s="60"/>
      <c r="R558" s="53">
        <f t="shared" si="213"/>
        <v>0</v>
      </c>
      <c r="S558" s="59"/>
      <c r="T558" s="61"/>
      <c r="U558" s="342" t="str">
        <f t="shared" si="217"/>
        <v>k.A.</v>
      </c>
      <c r="V558" s="343" t="str">
        <f t="shared" si="214"/>
        <v>k.A.</v>
      </c>
      <c r="W558" s="343" t="str">
        <f>IFERROR(IF(OR($D558="",$E558=0,con_Ende=0),"k.A.",IF(VLOOKUP($D558,rng_ND,5,0)="Nein",VLOOKUP($D558,rng_ND,2,FALSE),MIN(VLOOKUP($D558,rng_ND,2,FALSE),A_Stammdaten!$B$19-D_SAV!$E558+1))),"k.A.")</f>
        <v>k.A.</v>
      </c>
      <c r="X558" s="343" t="str">
        <f t="shared" si="215"/>
        <v>k.A.</v>
      </c>
      <c r="Y558" s="62"/>
      <c r="Z558" s="48">
        <f t="shared" si="216"/>
        <v>0</v>
      </c>
      <c r="AA558" s="457"/>
      <c r="AB558" s="55">
        <f t="shared" si="208"/>
        <v>0</v>
      </c>
      <c r="AC558" s="55">
        <f>IF(A_Stammdaten!$B$25="ja",D_SAV!AA558,D_SAV!AB558)</f>
        <v>0</v>
      </c>
      <c r="AD558" s="478">
        <f>IF(AC558=0,0,IF(U558-(con_EOGJahr-D_SAV!E558)&lt;=0,AC558,AC558/V558))</f>
        <v>0</v>
      </c>
      <c r="AE558" s="478">
        <f>IFERROR(IF(AND(VLOOKUP(D558,rng_ND,5,FALSE)="Ja",D_SAV!T558="degressiv"),D_SAV!AC558*Y558/100,0),0)</f>
        <v>0</v>
      </c>
      <c r="AF558" s="55">
        <f>IFERROR(IF(VLOOKUP(D558,rng_ND,5,FALSE)="Ja",MAX(D_SAV!AD558:AE558),D_SAV!AD558),0)</f>
        <v>0</v>
      </c>
      <c r="AG558" s="55">
        <f t="shared" si="209"/>
        <v>0</v>
      </c>
      <c r="AH558" s="55">
        <f t="shared" si="210"/>
        <v>0</v>
      </c>
      <c r="AI558" s="55">
        <f t="shared" si="211"/>
        <v>0</v>
      </c>
      <c r="AJ558" s="55">
        <f t="shared" si="212"/>
        <v>0</v>
      </c>
      <c r="AK558" s="55">
        <f t="shared" si="203"/>
        <v>0</v>
      </c>
      <c r="AL558" s="55">
        <f t="shared" si="204"/>
        <v>0</v>
      </c>
      <c r="AM558" s="55">
        <f t="shared" si="205"/>
        <v>0</v>
      </c>
    </row>
    <row r="559" spans="1:39" x14ac:dyDescent="0.25">
      <c r="A559" s="47">
        <v>555</v>
      </c>
      <c r="B559" s="358" t="str">
        <f>IF(AND(E559&lt;&gt;0,D559&lt;&gt;0,F559&lt;&gt;0),IF(C559&lt;&gt;0,CONCATENATE(C559,"-AGr",VLOOKUP(D559,Listen!$A$2:$G$45,7,FALSE),"-",E559,"-",F559,),CONCATENATE("AGr",VLOOKUP(D559,Listen!$A$2:$G$45,7,FALSE),"-",E559,"-",F559)),"keine vollständige ID")</f>
        <v>keine vollständige ID</v>
      </c>
      <c r="C559" s="438">
        <f>'[2]III_SAV-Details_NB'!B565</f>
        <v>0</v>
      </c>
      <c r="D559" s="438">
        <f>'[2]III_SAV-Details_NB'!C565</f>
        <v>0</v>
      </c>
      <c r="E559" s="359">
        <f>'[2]III_SAV-Details_NB'!D565</f>
        <v>0</v>
      </c>
      <c r="F559" s="490"/>
      <c r="G559" s="281">
        <f>'[2]III_SAV-Details_NB'!X565</f>
        <v>0</v>
      </c>
      <c r="H559" s="281">
        <f t="shared" si="206"/>
        <v>0</v>
      </c>
      <c r="I559" s="281">
        <f>IF(con_EOGJahr=2025,'[2]III_SAV-Details_NB'!AA565,IF(con_EOGJahr=2026,'[2]III_SAV-Details_NB'!AB565,'[2]III_SAV-Details_NB'!AC565))</f>
        <v>0</v>
      </c>
      <c r="J559" s="282"/>
      <c r="K559" s="282"/>
      <c r="L559" s="282"/>
      <c r="M559" s="282"/>
      <c r="N559" s="282"/>
      <c r="O559" s="282"/>
      <c r="P559" s="52">
        <f t="shared" si="207"/>
        <v>0</v>
      </c>
      <c r="Q559" s="60"/>
      <c r="R559" s="53">
        <f t="shared" si="213"/>
        <v>0</v>
      </c>
      <c r="S559" s="59"/>
      <c r="T559" s="61"/>
      <c r="U559" s="342" t="str">
        <f t="shared" si="217"/>
        <v>k.A.</v>
      </c>
      <c r="V559" s="343" t="str">
        <f t="shared" si="214"/>
        <v>k.A.</v>
      </c>
      <c r="W559" s="343" t="str">
        <f>IFERROR(IF(OR($D559="",$E559=0,con_Ende=0),"k.A.",IF(VLOOKUP($D559,rng_ND,5,0)="Nein",VLOOKUP($D559,rng_ND,2,FALSE),MIN(VLOOKUP($D559,rng_ND,2,FALSE),A_Stammdaten!$B$19-D_SAV!$E559+1))),"k.A.")</f>
        <v>k.A.</v>
      </c>
      <c r="X559" s="343" t="str">
        <f t="shared" si="215"/>
        <v>k.A.</v>
      </c>
      <c r="Y559" s="62"/>
      <c r="Z559" s="48">
        <f t="shared" si="216"/>
        <v>0</v>
      </c>
      <c r="AA559" s="457"/>
      <c r="AB559" s="55">
        <f t="shared" si="208"/>
        <v>0</v>
      </c>
      <c r="AC559" s="55">
        <f>IF(A_Stammdaten!$B$25="ja",D_SAV!AA559,D_SAV!AB559)</f>
        <v>0</v>
      </c>
      <c r="AD559" s="478">
        <f>IF(AC559=0,0,IF(U559-(con_EOGJahr-D_SAV!E559)&lt;=0,AC559,AC559/V559))</f>
        <v>0</v>
      </c>
      <c r="AE559" s="478">
        <f>IFERROR(IF(AND(VLOOKUP(D559,rng_ND,5,FALSE)="Ja",D_SAV!T559="degressiv"),D_SAV!AC559*Y559/100,0),0)</f>
        <v>0</v>
      </c>
      <c r="AF559" s="55">
        <f>IFERROR(IF(VLOOKUP(D559,rng_ND,5,FALSE)="Ja",MAX(D_SAV!AD559:AE559),D_SAV!AD559),0)</f>
        <v>0</v>
      </c>
      <c r="AG559" s="55">
        <f t="shared" si="209"/>
        <v>0</v>
      </c>
      <c r="AH559" s="55">
        <f t="shared" si="210"/>
        <v>0</v>
      </c>
      <c r="AI559" s="55">
        <f t="shared" si="211"/>
        <v>0</v>
      </c>
      <c r="AJ559" s="55">
        <f t="shared" si="212"/>
        <v>0</v>
      </c>
      <c r="AK559" s="55">
        <f t="shared" si="203"/>
        <v>0</v>
      </c>
      <c r="AL559" s="55">
        <f t="shared" si="204"/>
        <v>0</v>
      </c>
      <c r="AM559" s="55">
        <f t="shared" si="205"/>
        <v>0</v>
      </c>
    </row>
    <row r="560" spans="1:39" x14ac:dyDescent="0.25">
      <c r="A560" s="47">
        <v>556</v>
      </c>
      <c r="B560" s="358" t="str">
        <f>IF(AND(E560&lt;&gt;0,D560&lt;&gt;0,F560&lt;&gt;0),IF(C560&lt;&gt;0,CONCATENATE(C560,"-AGr",VLOOKUP(D560,Listen!$A$2:$G$45,7,FALSE),"-",E560,"-",F560,),CONCATENATE("AGr",VLOOKUP(D560,Listen!$A$2:$G$45,7,FALSE),"-",E560,"-",F560)),"keine vollständige ID")</f>
        <v>keine vollständige ID</v>
      </c>
      <c r="C560" s="438">
        <f>'[2]III_SAV-Details_NB'!B566</f>
        <v>0</v>
      </c>
      <c r="D560" s="438">
        <f>'[2]III_SAV-Details_NB'!C566</f>
        <v>0</v>
      </c>
      <c r="E560" s="359">
        <f>'[2]III_SAV-Details_NB'!D566</f>
        <v>0</v>
      </c>
      <c r="F560" s="490"/>
      <c r="G560" s="281">
        <f>'[2]III_SAV-Details_NB'!X566</f>
        <v>0</v>
      </c>
      <c r="H560" s="281">
        <f t="shared" si="206"/>
        <v>0</v>
      </c>
      <c r="I560" s="281">
        <f>IF(con_EOGJahr=2025,'[2]III_SAV-Details_NB'!AA566,IF(con_EOGJahr=2026,'[2]III_SAV-Details_NB'!AB566,'[2]III_SAV-Details_NB'!AC566))</f>
        <v>0</v>
      </c>
      <c r="J560" s="282"/>
      <c r="K560" s="282"/>
      <c r="L560" s="282"/>
      <c r="M560" s="282"/>
      <c r="N560" s="282"/>
      <c r="O560" s="282"/>
      <c r="P560" s="52">
        <f t="shared" si="207"/>
        <v>0</v>
      </c>
      <c r="Q560" s="60"/>
      <c r="R560" s="53">
        <f t="shared" si="213"/>
        <v>0</v>
      </c>
      <c r="S560" s="59"/>
      <c r="T560" s="61"/>
      <c r="U560" s="342" t="str">
        <f t="shared" si="217"/>
        <v>k.A.</v>
      </c>
      <c r="V560" s="343" t="str">
        <f t="shared" si="214"/>
        <v>k.A.</v>
      </c>
      <c r="W560" s="343" t="str">
        <f>IFERROR(IF(OR($D560="",$E560=0,con_Ende=0),"k.A.",IF(VLOOKUP($D560,rng_ND,5,0)="Nein",VLOOKUP($D560,rng_ND,2,FALSE),MIN(VLOOKUP($D560,rng_ND,2,FALSE),A_Stammdaten!$B$19-D_SAV!$E560+1))),"k.A.")</f>
        <v>k.A.</v>
      </c>
      <c r="X560" s="343" t="str">
        <f t="shared" si="215"/>
        <v>k.A.</v>
      </c>
      <c r="Y560" s="62"/>
      <c r="Z560" s="48">
        <f t="shared" si="216"/>
        <v>0</v>
      </c>
      <c r="AA560" s="457"/>
      <c r="AB560" s="55">
        <f t="shared" si="208"/>
        <v>0</v>
      </c>
      <c r="AC560" s="55">
        <f>IF(A_Stammdaten!$B$25="ja",D_SAV!AA560,D_SAV!AB560)</f>
        <v>0</v>
      </c>
      <c r="AD560" s="478">
        <f>IF(AC560=0,0,IF(U560-(con_EOGJahr-D_SAV!E560)&lt;=0,AC560,AC560/V560))</f>
        <v>0</v>
      </c>
      <c r="AE560" s="478">
        <f>IFERROR(IF(AND(VLOOKUP(D560,rng_ND,5,FALSE)="Ja",D_SAV!T560="degressiv"),D_SAV!AC560*Y560/100,0),0)</f>
        <v>0</v>
      </c>
      <c r="AF560" s="55">
        <f>IFERROR(IF(VLOOKUP(D560,rng_ND,5,FALSE)="Ja",MAX(D_SAV!AD560:AE560),D_SAV!AD560),0)</f>
        <v>0</v>
      </c>
      <c r="AG560" s="55">
        <f t="shared" si="209"/>
        <v>0</v>
      </c>
      <c r="AH560" s="55">
        <f t="shared" si="210"/>
        <v>0</v>
      </c>
      <c r="AI560" s="55">
        <f t="shared" si="211"/>
        <v>0</v>
      </c>
      <c r="AJ560" s="55">
        <f t="shared" si="212"/>
        <v>0</v>
      </c>
      <c r="AK560" s="55">
        <f t="shared" si="203"/>
        <v>0</v>
      </c>
      <c r="AL560" s="55">
        <f t="shared" si="204"/>
        <v>0</v>
      </c>
      <c r="AM560" s="55">
        <f t="shared" si="205"/>
        <v>0</v>
      </c>
    </row>
    <row r="561" spans="1:39" x14ac:dyDescent="0.25">
      <c r="A561" s="47">
        <v>557</v>
      </c>
      <c r="B561" s="358" t="str">
        <f>IF(AND(E561&lt;&gt;0,D561&lt;&gt;0,F561&lt;&gt;0),IF(C561&lt;&gt;0,CONCATENATE(C561,"-AGr",VLOOKUP(D561,Listen!$A$2:$G$45,7,FALSE),"-",E561,"-",F561,),CONCATENATE("AGr",VLOOKUP(D561,Listen!$A$2:$G$45,7,FALSE),"-",E561,"-",F561)),"keine vollständige ID")</f>
        <v>keine vollständige ID</v>
      </c>
      <c r="C561" s="438">
        <f>'[2]III_SAV-Details_NB'!B567</f>
        <v>0</v>
      </c>
      <c r="D561" s="438">
        <f>'[2]III_SAV-Details_NB'!C567</f>
        <v>0</v>
      </c>
      <c r="E561" s="359">
        <f>'[2]III_SAV-Details_NB'!D567</f>
        <v>0</v>
      </c>
      <c r="F561" s="490"/>
      <c r="G561" s="281">
        <f>'[2]III_SAV-Details_NB'!X567</f>
        <v>0</v>
      </c>
      <c r="H561" s="281">
        <f t="shared" si="206"/>
        <v>0</v>
      </c>
      <c r="I561" s="281">
        <f>IF(con_EOGJahr=2025,'[2]III_SAV-Details_NB'!AA567,IF(con_EOGJahr=2026,'[2]III_SAV-Details_NB'!AB567,'[2]III_SAV-Details_NB'!AC567))</f>
        <v>0</v>
      </c>
      <c r="J561" s="282"/>
      <c r="K561" s="282"/>
      <c r="L561" s="282"/>
      <c r="M561" s="282"/>
      <c r="N561" s="282"/>
      <c r="O561" s="282"/>
      <c r="P561" s="52">
        <f t="shared" si="207"/>
        <v>0</v>
      </c>
      <c r="Q561" s="60"/>
      <c r="R561" s="53">
        <f t="shared" si="213"/>
        <v>0</v>
      </c>
      <c r="S561" s="59"/>
      <c r="T561" s="61"/>
      <c r="U561" s="342" t="str">
        <f t="shared" si="217"/>
        <v>k.A.</v>
      </c>
      <c r="V561" s="343" t="str">
        <f t="shared" si="214"/>
        <v>k.A.</v>
      </c>
      <c r="W561" s="343" t="str">
        <f>IFERROR(IF(OR($D561="",$E561=0,con_Ende=0),"k.A.",IF(VLOOKUP($D561,rng_ND,5,0)="Nein",VLOOKUP($D561,rng_ND,2,FALSE),MIN(VLOOKUP($D561,rng_ND,2,FALSE),A_Stammdaten!$B$19-D_SAV!$E561+1))),"k.A.")</f>
        <v>k.A.</v>
      </c>
      <c r="X561" s="343" t="str">
        <f t="shared" si="215"/>
        <v>k.A.</v>
      </c>
      <c r="Y561" s="62"/>
      <c r="Z561" s="48">
        <f t="shared" si="216"/>
        <v>0</v>
      </c>
      <c r="AA561" s="457"/>
      <c r="AB561" s="55">
        <f t="shared" si="208"/>
        <v>0</v>
      </c>
      <c r="AC561" s="55">
        <f>IF(A_Stammdaten!$B$25="ja",D_SAV!AA561,D_SAV!AB561)</f>
        <v>0</v>
      </c>
      <c r="AD561" s="478">
        <f>IF(AC561=0,0,IF(U561-(con_EOGJahr-D_SAV!E561)&lt;=0,AC561,AC561/V561))</f>
        <v>0</v>
      </c>
      <c r="AE561" s="478">
        <f>IFERROR(IF(AND(VLOOKUP(D561,rng_ND,5,FALSE)="Ja",D_SAV!T561="degressiv"),D_SAV!AC561*Y561/100,0),0)</f>
        <v>0</v>
      </c>
      <c r="AF561" s="55">
        <f>IFERROR(IF(VLOOKUP(D561,rng_ND,5,FALSE)="Ja",MAX(D_SAV!AD561:AE561),D_SAV!AD561),0)</f>
        <v>0</v>
      </c>
      <c r="AG561" s="55">
        <f t="shared" si="209"/>
        <v>0</v>
      </c>
      <c r="AH561" s="55">
        <f t="shared" si="210"/>
        <v>0</v>
      </c>
      <c r="AI561" s="55">
        <f t="shared" si="211"/>
        <v>0</v>
      </c>
      <c r="AJ561" s="55">
        <f t="shared" si="212"/>
        <v>0</v>
      </c>
      <c r="AK561" s="55">
        <f t="shared" si="203"/>
        <v>0</v>
      </c>
      <c r="AL561" s="55">
        <f t="shared" si="204"/>
        <v>0</v>
      </c>
      <c r="AM561" s="55">
        <f t="shared" si="205"/>
        <v>0</v>
      </c>
    </row>
    <row r="562" spans="1:39" x14ac:dyDescent="0.25">
      <c r="A562" s="47">
        <v>558</v>
      </c>
      <c r="B562" s="358" t="str">
        <f>IF(AND(E562&lt;&gt;0,D562&lt;&gt;0,F562&lt;&gt;0),IF(C562&lt;&gt;0,CONCATENATE(C562,"-AGr",VLOOKUP(D562,Listen!$A$2:$G$45,7,FALSE),"-",E562,"-",F562,),CONCATENATE("AGr",VLOOKUP(D562,Listen!$A$2:$G$45,7,FALSE),"-",E562,"-",F562)),"keine vollständige ID")</f>
        <v>keine vollständige ID</v>
      </c>
      <c r="C562" s="438">
        <f>'[2]III_SAV-Details_NB'!B568</f>
        <v>0</v>
      </c>
      <c r="D562" s="438">
        <f>'[2]III_SAV-Details_NB'!C568</f>
        <v>0</v>
      </c>
      <c r="E562" s="359">
        <f>'[2]III_SAV-Details_NB'!D568</f>
        <v>0</v>
      </c>
      <c r="F562" s="490"/>
      <c r="G562" s="281">
        <f>'[2]III_SAV-Details_NB'!X568</f>
        <v>0</v>
      </c>
      <c r="H562" s="281">
        <f t="shared" si="206"/>
        <v>0</v>
      </c>
      <c r="I562" s="281">
        <f>IF(con_EOGJahr=2025,'[2]III_SAV-Details_NB'!AA568,IF(con_EOGJahr=2026,'[2]III_SAV-Details_NB'!AB568,'[2]III_SAV-Details_NB'!AC568))</f>
        <v>0</v>
      </c>
      <c r="J562" s="282"/>
      <c r="K562" s="282"/>
      <c r="L562" s="282"/>
      <c r="M562" s="282"/>
      <c r="N562" s="282"/>
      <c r="O562" s="282"/>
      <c r="P562" s="52">
        <f t="shared" si="207"/>
        <v>0</v>
      </c>
      <c r="Q562" s="60"/>
      <c r="R562" s="53">
        <f t="shared" si="213"/>
        <v>0</v>
      </c>
      <c r="S562" s="59"/>
      <c r="T562" s="61"/>
      <c r="U562" s="342" t="str">
        <f t="shared" si="217"/>
        <v>k.A.</v>
      </c>
      <c r="V562" s="343" t="str">
        <f t="shared" si="214"/>
        <v>k.A.</v>
      </c>
      <c r="W562" s="343" t="str">
        <f>IFERROR(IF(OR($D562="",$E562=0,con_Ende=0),"k.A.",IF(VLOOKUP($D562,rng_ND,5,0)="Nein",VLOOKUP($D562,rng_ND,2,FALSE),MIN(VLOOKUP($D562,rng_ND,2,FALSE),A_Stammdaten!$B$19-D_SAV!$E562+1))),"k.A.")</f>
        <v>k.A.</v>
      </c>
      <c r="X562" s="343" t="str">
        <f t="shared" si="215"/>
        <v>k.A.</v>
      </c>
      <c r="Y562" s="62"/>
      <c r="Z562" s="48">
        <f t="shared" si="216"/>
        <v>0</v>
      </c>
      <c r="AA562" s="457"/>
      <c r="AB562" s="55">
        <f t="shared" si="208"/>
        <v>0</v>
      </c>
      <c r="AC562" s="55">
        <f>IF(A_Stammdaten!$B$25="ja",D_SAV!AA562,D_SAV!AB562)</f>
        <v>0</v>
      </c>
      <c r="AD562" s="478">
        <f>IF(AC562=0,0,IF(U562-(con_EOGJahr-D_SAV!E562)&lt;=0,AC562,AC562/V562))</f>
        <v>0</v>
      </c>
      <c r="AE562" s="478">
        <f>IFERROR(IF(AND(VLOOKUP(D562,rng_ND,5,FALSE)="Ja",D_SAV!T562="degressiv"),D_SAV!AC562*Y562/100,0),0)</f>
        <v>0</v>
      </c>
      <c r="AF562" s="55">
        <f>IFERROR(IF(VLOOKUP(D562,rng_ND,5,FALSE)="Ja",MAX(D_SAV!AD562:AE562),D_SAV!AD562),0)</f>
        <v>0</v>
      </c>
      <c r="AG562" s="55">
        <f t="shared" si="209"/>
        <v>0</v>
      </c>
      <c r="AH562" s="55">
        <f t="shared" si="210"/>
        <v>0</v>
      </c>
      <c r="AI562" s="55">
        <f t="shared" si="211"/>
        <v>0</v>
      </c>
      <c r="AJ562" s="55">
        <f t="shared" si="212"/>
        <v>0</v>
      </c>
      <c r="AK562" s="55">
        <f t="shared" si="203"/>
        <v>0</v>
      </c>
      <c r="AL562" s="55">
        <f t="shared" si="204"/>
        <v>0</v>
      </c>
      <c r="AM562" s="55">
        <f t="shared" si="205"/>
        <v>0</v>
      </c>
    </row>
    <row r="563" spans="1:39" x14ac:dyDescent="0.25">
      <c r="A563" s="47">
        <v>559</v>
      </c>
      <c r="B563" s="358" t="str">
        <f>IF(AND(E563&lt;&gt;0,D563&lt;&gt;0,F563&lt;&gt;0),IF(C563&lt;&gt;0,CONCATENATE(C563,"-AGr",VLOOKUP(D563,Listen!$A$2:$G$45,7,FALSE),"-",E563,"-",F563,),CONCATENATE("AGr",VLOOKUP(D563,Listen!$A$2:$G$45,7,FALSE),"-",E563,"-",F563)),"keine vollständige ID")</f>
        <v>keine vollständige ID</v>
      </c>
      <c r="C563" s="438">
        <f>'[2]III_SAV-Details_NB'!B569</f>
        <v>0</v>
      </c>
      <c r="D563" s="438">
        <f>'[2]III_SAV-Details_NB'!C569</f>
        <v>0</v>
      </c>
      <c r="E563" s="359">
        <f>'[2]III_SAV-Details_NB'!D569</f>
        <v>0</v>
      </c>
      <c r="F563" s="490"/>
      <c r="G563" s="281">
        <f>'[2]III_SAV-Details_NB'!X569</f>
        <v>0</v>
      </c>
      <c r="H563" s="281">
        <f t="shared" si="206"/>
        <v>0</v>
      </c>
      <c r="I563" s="281">
        <f>IF(con_EOGJahr=2025,'[2]III_SAV-Details_NB'!AA569,IF(con_EOGJahr=2026,'[2]III_SAV-Details_NB'!AB569,'[2]III_SAV-Details_NB'!AC569))</f>
        <v>0</v>
      </c>
      <c r="J563" s="282"/>
      <c r="K563" s="282"/>
      <c r="L563" s="282"/>
      <c r="M563" s="282"/>
      <c r="N563" s="282"/>
      <c r="O563" s="282"/>
      <c r="P563" s="52">
        <f t="shared" si="207"/>
        <v>0</v>
      </c>
      <c r="Q563" s="60"/>
      <c r="R563" s="53">
        <f t="shared" si="213"/>
        <v>0</v>
      </c>
      <c r="S563" s="59"/>
      <c r="T563" s="61"/>
      <c r="U563" s="342" t="str">
        <f t="shared" si="217"/>
        <v>k.A.</v>
      </c>
      <c r="V563" s="343" t="str">
        <f t="shared" si="214"/>
        <v>k.A.</v>
      </c>
      <c r="W563" s="343" t="str">
        <f>IFERROR(IF(OR($D563="",$E563=0,con_Ende=0),"k.A.",IF(VLOOKUP($D563,rng_ND,5,0)="Nein",VLOOKUP($D563,rng_ND,2,FALSE),MIN(VLOOKUP($D563,rng_ND,2,FALSE),A_Stammdaten!$B$19-D_SAV!$E563+1))),"k.A.")</f>
        <v>k.A.</v>
      </c>
      <c r="X563" s="343" t="str">
        <f t="shared" si="215"/>
        <v>k.A.</v>
      </c>
      <c r="Y563" s="62"/>
      <c r="Z563" s="48">
        <f t="shared" si="216"/>
        <v>0</v>
      </c>
      <c r="AA563" s="457"/>
      <c r="AB563" s="55">
        <f t="shared" si="208"/>
        <v>0</v>
      </c>
      <c r="AC563" s="55">
        <f>IF(A_Stammdaten!$B$25="ja",D_SAV!AA563,D_SAV!AB563)</f>
        <v>0</v>
      </c>
      <c r="AD563" s="478">
        <f>IF(AC563=0,0,IF(U563-(con_EOGJahr-D_SAV!E563)&lt;=0,AC563,AC563/V563))</f>
        <v>0</v>
      </c>
      <c r="AE563" s="478">
        <f>IFERROR(IF(AND(VLOOKUP(D563,rng_ND,5,FALSE)="Ja",D_SAV!T563="degressiv"),D_SAV!AC563*Y563/100,0),0)</f>
        <v>0</v>
      </c>
      <c r="AF563" s="55">
        <f>IFERROR(IF(VLOOKUP(D563,rng_ND,5,FALSE)="Ja",MAX(D_SAV!AD563:AE563),D_SAV!AD563),0)</f>
        <v>0</v>
      </c>
      <c r="AG563" s="55">
        <f t="shared" si="209"/>
        <v>0</v>
      </c>
      <c r="AH563" s="55">
        <f t="shared" si="210"/>
        <v>0</v>
      </c>
      <c r="AI563" s="55">
        <f t="shared" si="211"/>
        <v>0</v>
      </c>
      <c r="AJ563" s="55">
        <f t="shared" si="212"/>
        <v>0</v>
      </c>
      <c r="AK563" s="55">
        <f t="shared" si="203"/>
        <v>0</v>
      </c>
      <c r="AL563" s="55">
        <f t="shared" si="204"/>
        <v>0</v>
      </c>
      <c r="AM563" s="55">
        <f t="shared" si="205"/>
        <v>0</v>
      </c>
    </row>
    <row r="564" spans="1:39" x14ac:dyDescent="0.25">
      <c r="A564" s="47">
        <v>560</v>
      </c>
      <c r="B564" s="358" t="str">
        <f>IF(AND(E564&lt;&gt;0,D564&lt;&gt;0,F564&lt;&gt;0),IF(C564&lt;&gt;0,CONCATENATE(C564,"-AGr",VLOOKUP(D564,Listen!$A$2:$G$45,7,FALSE),"-",E564,"-",F564,),CONCATENATE("AGr",VLOOKUP(D564,Listen!$A$2:$G$45,7,FALSE),"-",E564,"-",F564)),"keine vollständige ID")</f>
        <v>keine vollständige ID</v>
      </c>
      <c r="C564" s="438">
        <f>'[2]III_SAV-Details_NB'!B570</f>
        <v>0</v>
      </c>
      <c r="D564" s="438">
        <f>'[2]III_SAV-Details_NB'!C570</f>
        <v>0</v>
      </c>
      <c r="E564" s="359">
        <f>'[2]III_SAV-Details_NB'!D570</f>
        <v>0</v>
      </c>
      <c r="F564" s="490"/>
      <c r="G564" s="281">
        <f>'[2]III_SAV-Details_NB'!X570</f>
        <v>0</v>
      </c>
      <c r="H564" s="281">
        <f t="shared" si="206"/>
        <v>0</v>
      </c>
      <c r="I564" s="281">
        <f>IF(con_EOGJahr=2025,'[2]III_SAV-Details_NB'!AA570,IF(con_EOGJahr=2026,'[2]III_SAV-Details_NB'!AB570,'[2]III_SAV-Details_NB'!AC570))</f>
        <v>0</v>
      </c>
      <c r="J564" s="282"/>
      <c r="K564" s="282"/>
      <c r="L564" s="282"/>
      <c r="M564" s="282"/>
      <c r="N564" s="282"/>
      <c r="O564" s="282"/>
      <c r="P564" s="52">
        <f t="shared" si="207"/>
        <v>0</v>
      </c>
      <c r="Q564" s="60"/>
      <c r="R564" s="53">
        <f t="shared" si="213"/>
        <v>0</v>
      </c>
      <c r="S564" s="59"/>
      <c r="T564" s="61"/>
      <c r="U564" s="342" t="str">
        <f t="shared" si="217"/>
        <v>k.A.</v>
      </c>
      <c r="V564" s="343" t="str">
        <f t="shared" si="214"/>
        <v>k.A.</v>
      </c>
      <c r="W564" s="343" t="str">
        <f>IFERROR(IF(OR($D564="",$E564=0,con_Ende=0),"k.A.",IF(VLOOKUP($D564,rng_ND,5,0)="Nein",VLOOKUP($D564,rng_ND,2,FALSE),MIN(VLOOKUP($D564,rng_ND,2,FALSE),A_Stammdaten!$B$19-D_SAV!$E564+1))),"k.A.")</f>
        <v>k.A.</v>
      </c>
      <c r="X564" s="343" t="str">
        <f t="shared" si="215"/>
        <v>k.A.</v>
      </c>
      <c r="Y564" s="62"/>
      <c r="Z564" s="48">
        <f t="shared" si="216"/>
        <v>0</v>
      </c>
      <c r="AA564" s="457"/>
      <c r="AB564" s="55">
        <f t="shared" si="208"/>
        <v>0</v>
      </c>
      <c r="AC564" s="55">
        <f>IF(A_Stammdaten!$B$25="ja",D_SAV!AA564,D_SAV!AB564)</f>
        <v>0</v>
      </c>
      <c r="AD564" s="478">
        <f>IF(AC564=0,0,IF(U564-(con_EOGJahr-D_SAV!E564)&lt;=0,AC564,AC564/V564))</f>
        <v>0</v>
      </c>
      <c r="AE564" s="478">
        <f>IFERROR(IF(AND(VLOOKUP(D564,rng_ND,5,FALSE)="Ja",D_SAV!T564="degressiv"),D_SAV!AC564*Y564/100,0),0)</f>
        <v>0</v>
      </c>
      <c r="AF564" s="55">
        <f>IFERROR(IF(VLOOKUP(D564,rng_ND,5,FALSE)="Ja",MAX(D_SAV!AD564:AE564),D_SAV!AD564),0)</f>
        <v>0</v>
      </c>
      <c r="AG564" s="55">
        <f t="shared" si="209"/>
        <v>0</v>
      </c>
      <c r="AH564" s="55">
        <f t="shared" si="210"/>
        <v>0</v>
      </c>
      <c r="AI564" s="55">
        <f t="shared" si="211"/>
        <v>0</v>
      </c>
      <c r="AJ564" s="55">
        <f t="shared" si="212"/>
        <v>0</v>
      </c>
      <c r="AK564" s="55">
        <f t="shared" si="203"/>
        <v>0</v>
      </c>
      <c r="AL564" s="55">
        <f t="shared" si="204"/>
        <v>0</v>
      </c>
      <c r="AM564" s="55">
        <f t="shared" si="205"/>
        <v>0</v>
      </c>
    </row>
    <row r="565" spans="1:39" x14ac:dyDescent="0.25">
      <c r="A565" s="47">
        <v>561</v>
      </c>
      <c r="B565" s="358" t="str">
        <f>IF(AND(E565&lt;&gt;0,D565&lt;&gt;0,F565&lt;&gt;0),IF(C565&lt;&gt;0,CONCATENATE(C565,"-AGr",VLOOKUP(D565,Listen!$A$2:$G$45,7,FALSE),"-",E565,"-",F565,),CONCATENATE("AGr",VLOOKUP(D565,Listen!$A$2:$G$45,7,FALSE),"-",E565,"-",F565)),"keine vollständige ID")</f>
        <v>keine vollständige ID</v>
      </c>
      <c r="C565" s="438">
        <f>'[2]III_SAV-Details_NB'!B571</f>
        <v>0</v>
      </c>
      <c r="D565" s="438">
        <f>'[2]III_SAV-Details_NB'!C571</f>
        <v>0</v>
      </c>
      <c r="E565" s="359">
        <f>'[2]III_SAV-Details_NB'!D571</f>
        <v>0</v>
      </c>
      <c r="F565" s="490"/>
      <c r="G565" s="281">
        <f>'[2]III_SAV-Details_NB'!X571</f>
        <v>0</v>
      </c>
      <c r="H565" s="281">
        <f t="shared" si="206"/>
        <v>0</v>
      </c>
      <c r="I565" s="281">
        <f>IF(con_EOGJahr=2025,'[2]III_SAV-Details_NB'!AA571,IF(con_EOGJahr=2026,'[2]III_SAV-Details_NB'!AB571,'[2]III_SAV-Details_NB'!AC571))</f>
        <v>0</v>
      </c>
      <c r="J565" s="282"/>
      <c r="K565" s="282"/>
      <c r="L565" s="282"/>
      <c r="M565" s="282"/>
      <c r="N565" s="282"/>
      <c r="O565" s="282"/>
      <c r="P565" s="52">
        <f t="shared" si="207"/>
        <v>0</v>
      </c>
      <c r="Q565" s="60"/>
      <c r="R565" s="53">
        <f t="shared" si="213"/>
        <v>0</v>
      </c>
      <c r="S565" s="59"/>
      <c r="T565" s="61"/>
      <c r="U565" s="342" t="str">
        <f t="shared" si="217"/>
        <v>k.A.</v>
      </c>
      <c r="V565" s="343" t="str">
        <f t="shared" si="214"/>
        <v>k.A.</v>
      </c>
      <c r="W565" s="343" t="str">
        <f>IFERROR(IF(OR($D565="",$E565=0,con_Ende=0),"k.A.",IF(VLOOKUP($D565,rng_ND,5,0)="Nein",VLOOKUP($D565,rng_ND,2,FALSE),MIN(VLOOKUP($D565,rng_ND,2,FALSE),A_Stammdaten!$B$19-D_SAV!$E565+1))),"k.A.")</f>
        <v>k.A.</v>
      </c>
      <c r="X565" s="343" t="str">
        <f t="shared" si="215"/>
        <v>k.A.</v>
      </c>
      <c r="Y565" s="62"/>
      <c r="Z565" s="48">
        <f t="shared" si="216"/>
        <v>0</v>
      </c>
      <c r="AA565" s="457"/>
      <c r="AB565" s="55">
        <f t="shared" si="208"/>
        <v>0</v>
      </c>
      <c r="AC565" s="55">
        <f>IF(A_Stammdaten!$B$25="ja",D_SAV!AA565,D_SAV!AB565)</f>
        <v>0</v>
      </c>
      <c r="AD565" s="478">
        <f>IF(AC565=0,0,IF(U565-(con_EOGJahr-D_SAV!E565)&lt;=0,AC565,AC565/V565))</f>
        <v>0</v>
      </c>
      <c r="AE565" s="478">
        <f>IFERROR(IF(AND(VLOOKUP(D565,rng_ND,5,FALSE)="Ja",D_SAV!T565="degressiv"),D_SAV!AC565*Y565/100,0),0)</f>
        <v>0</v>
      </c>
      <c r="AF565" s="55">
        <f>IFERROR(IF(VLOOKUP(D565,rng_ND,5,FALSE)="Ja",MAX(D_SAV!AD565:AE565),D_SAV!AD565),0)</f>
        <v>0</v>
      </c>
      <c r="AG565" s="55">
        <f t="shared" si="209"/>
        <v>0</v>
      </c>
      <c r="AH565" s="55">
        <f t="shared" si="210"/>
        <v>0</v>
      </c>
      <c r="AI565" s="55">
        <f t="shared" si="211"/>
        <v>0</v>
      </c>
      <c r="AJ565" s="55">
        <f t="shared" si="212"/>
        <v>0</v>
      </c>
      <c r="AK565" s="55">
        <f t="shared" si="203"/>
        <v>0</v>
      </c>
      <c r="AL565" s="55">
        <f t="shared" si="204"/>
        <v>0</v>
      </c>
      <c r="AM565" s="55">
        <f t="shared" si="205"/>
        <v>0</v>
      </c>
    </row>
    <row r="566" spans="1:39" x14ac:dyDescent="0.25">
      <c r="A566" s="47">
        <v>562</v>
      </c>
      <c r="B566" s="358" t="str">
        <f>IF(AND(E566&lt;&gt;0,D566&lt;&gt;0,F566&lt;&gt;0),IF(C566&lt;&gt;0,CONCATENATE(C566,"-AGr",VLOOKUP(D566,Listen!$A$2:$G$45,7,FALSE),"-",E566,"-",F566,),CONCATENATE("AGr",VLOOKUP(D566,Listen!$A$2:$G$45,7,FALSE),"-",E566,"-",F566)),"keine vollständige ID")</f>
        <v>keine vollständige ID</v>
      </c>
      <c r="C566" s="438">
        <f>'[2]III_SAV-Details_NB'!B572</f>
        <v>0</v>
      </c>
      <c r="D566" s="438">
        <f>'[2]III_SAV-Details_NB'!C572</f>
        <v>0</v>
      </c>
      <c r="E566" s="359">
        <f>'[2]III_SAV-Details_NB'!D572</f>
        <v>0</v>
      </c>
      <c r="F566" s="490"/>
      <c r="G566" s="281">
        <f>'[2]III_SAV-Details_NB'!X572</f>
        <v>0</v>
      </c>
      <c r="H566" s="281">
        <f t="shared" si="206"/>
        <v>0</v>
      </c>
      <c r="I566" s="281">
        <f>IF(con_EOGJahr=2025,'[2]III_SAV-Details_NB'!AA572,IF(con_EOGJahr=2026,'[2]III_SAV-Details_NB'!AB572,'[2]III_SAV-Details_NB'!AC572))</f>
        <v>0</v>
      </c>
      <c r="J566" s="282"/>
      <c r="K566" s="282"/>
      <c r="L566" s="282"/>
      <c r="M566" s="282"/>
      <c r="N566" s="282"/>
      <c r="O566" s="282"/>
      <c r="P566" s="52">
        <f t="shared" si="207"/>
        <v>0</v>
      </c>
      <c r="Q566" s="60"/>
      <c r="R566" s="53">
        <f t="shared" si="213"/>
        <v>0</v>
      </c>
      <c r="S566" s="59"/>
      <c r="T566" s="61"/>
      <c r="U566" s="342" t="str">
        <f t="shared" si="217"/>
        <v>k.A.</v>
      </c>
      <c r="V566" s="343" t="str">
        <f t="shared" si="214"/>
        <v>k.A.</v>
      </c>
      <c r="W566" s="343" t="str">
        <f>IFERROR(IF(OR($D566="",$E566=0,con_Ende=0),"k.A.",IF(VLOOKUP($D566,rng_ND,5,0)="Nein",VLOOKUP($D566,rng_ND,2,FALSE),MIN(VLOOKUP($D566,rng_ND,2,FALSE),A_Stammdaten!$B$19-D_SAV!$E566+1))),"k.A.")</f>
        <v>k.A.</v>
      </c>
      <c r="X566" s="343" t="str">
        <f t="shared" si="215"/>
        <v>k.A.</v>
      </c>
      <c r="Y566" s="62"/>
      <c r="Z566" s="48">
        <f t="shared" si="216"/>
        <v>0</v>
      </c>
      <c r="AA566" s="457"/>
      <c r="AB566" s="55">
        <f t="shared" si="208"/>
        <v>0</v>
      </c>
      <c r="AC566" s="55">
        <f>IF(A_Stammdaten!$B$25="ja",D_SAV!AA566,D_SAV!AB566)</f>
        <v>0</v>
      </c>
      <c r="AD566" s="478">
        <f>IF(AC566=0,0,IF(U566-(con_EOGJahr-D_SAV!E566)&lt;=0,AC566,AC566/V566))</f>
        <v>0</v>
      </c>
      <c r="AE566" s="478">
        <f>IFERROR(IF(AND(VLOOKUP(D566,rng_ND,5,FALSE)="Ja",D_SAV!T566="degressiv"),D_SAV!AC566*Y566/100,0),0)</f>
        <v>0</v>
      </c>
      <c r="AF566" s="55">
        <f>IFERROR(IF(VLOOKUP(D566,rng_ND,5,FALSE)="Ja",MAX(D_SAV!AD566:AE566),D_SAV!AD566),0)</f>
        <v>0</v>
      </c>
      <c r="AG566" s="55">
        <f t="shared" si="209"/>
        <v>0</v>
      </c>
      <c r="AH566" s="55">
        <f t="shared" si="210"/>
        <v>0</v>
      </c>
      <c r="AI566" s="55">
        <f t="shared" si="211"/>
        <v>0</v>
      </c>
      <c r="AJ566" s="55">
        <f t="shared" si="212"/>
        <v>0</v>
      </c>
      <c r="AK566" s="55">
        <f t="shared" si="203"/>
        <v>0</v>
      </c>
      <c r="AL566" s="55">
        <f t="shared" si="204"/>
        <v>0</v>
      </c>
      <c r="AM566" s="55">
        <f t="shared" si="205"/>
        <v>0</v>
      </c>
    </row>
    <row r="567" spans="1:39" x14ac:dyDescent="0.25">
      <c r="A567" s="47">
        <v>563</v>
      </c>
      <c r="B567" s="358" t="str">
        <f>IF(AND(E567&lt;&gt;0,D567&lt;&gt;0,F567&lt;&gt;0),IF(C567&lt;&gt;0,CONCATENATE(C567,"-AGr",VLOOKUP(D567,Listen!$A$2:$G$45,7,FALSE),"-",E567,"-",F567,),CONCATENATE("AGr",VLOOKUP(D567,Listen!$A$2:$G$45,7,FALSE),"-",E567,"-",F567)),"keine vollständige ID")</f>
        <v>keine vollständige ID</v>
      </c>
      <c r="C567" s="438">
        <f>'[2]III_SAV-Details_NB'!B573</f>
        <v>0</v>
      </c>
      <c r="D567" s="438">
        <f>'[2]III_SAV-Details_NB'!C573</f>
        <v>0</v>
      </c>
      <c r="E567" s="359">
        <f>'[2]III_SAV-Details_NB'!D573</f>
        <v>0</v>
      </c>
      <c r="F567" s="490"/>
      <c r="G567" s="281">
        <f>'[2]III_SAV-Details_NB'!X573</f>
        <v>0</v>
      </c>
      <c r="H567" s="281">
        <f t="shared" si="206"/>
        <v>0</v>
      </c>
      <c r="I567" s="281">
        <f>IF(con_EOGJahr=2025,'[2]III_SAV-Details_NB'!AA573,IF(con_EOGJahr=2026,'[2]III_SAV-Details_NB'!AB573,'[2]III_SAV-Details_NB'!AC573))</f>
        <v>0</v>
      </c>
      <c r="J567" s="282"/>
      <c r="K567" s="282"/>
      <c r="L567" s="282"/>
      <c r="M567" s="282"/>
      <c r="N567" s="282"/>
      <c r="O567" s="282"/>
      <c r="P567" s="52">
        <f t="shared" si="207"/>
        <v>0</v>
      </c>
      <c r="Q567" s="60"/>
      <c r="R567" s="53">
        <f t="shared" si="213"/>
        <v>0</v>
      </c>
      <c r="S567" s="59"/>
      <c r="T567" s="61"/>
      <c r="U567" s="342" t="str">
        <f t="shared" si="217"/>
        <v>k.A.</v>
      </c>
      <c r="V567" s="343" t="str">
        <f t="shared" si="214"/>
        <v>k.A.</v>
      </c>
      <c r="W567" s="343" t="str">
        <f>IFERROR(IF(OR($D567="",$E567=0,con_Ende=0),"k.A.",IF(VLOOKUP($D567,rng_ND,5,0)="Nein",VLOOKUP($D567,rng_ND,2,FALSE),MIN(VLOOKUP($D567,rng_ND,2,FALSE),A_Stammdaten!$B$19-D_SAV!$E567+1))),"k.A.")</f>
        <v>k.A.</v>
      </c>
      <c r="X567" s="343" t="str">
        <f t="shared" si="215"/>
        <v>k.A.</v>
      </c>
      <c r="Y567" s="62"/>
      <c r="Z567" s="48">
        <f t="shared" si="216"/>
        <v>0</v>
      </c>
      <c r="AA567" s="457"/>
      <c r="AB567" s="55">
        <f t="shared" si="208"/>
        <v>0</v>
      </c>
      <c r="AC567" s="55">
        <f>IF(A_Stammdaten!$B$25="ja",D_SAV!AA567,D_SAV!AB567)</f>
        <v>0</v>
      </c>
      <c r="AD567" s="478">
        <f>IF(AC567=0,0,IF(U567-(con_EOGJahr-D_SAV!E567)&lt;=0,AC567,AC567/V567))</f>
        <v>0</v>
      </c>
      <c r="AE567" s="478">
        <f>IFERROR(IF(AND(VLOOKUP(D567,rng_ND,5,FALSE)="Ja",D_SAV!T567="degressiv"),D_SAV!AC567*Y567/100,0),0)</f>
        <v>0</v>
      </c>
      <c r="AF567" s="55">
        <f>IFERROR(IF(VLOOKUP(D567,rng_ND,5,FALSE)="Ja",MAX(D_SAV!AD567:AE567),D_SAV!AD567),0)</f>
        <v>0</v>
      </c>
      <c r="AG567" s="55">
        <f t="shared" si="209"/>
        <v>0</v>
      </c>
      <c r="AH567" s="55">
        <f t="shared" si="210"/>
        <v>0</v>
      </c>
      <c r="AI567" s="55">
        <f t="shared" si="211"/>
        <v>0</v>
      </c>
      <c r="AJ567" s="55">
        <f t="shared" si="212"/>
        <v>0</v>
      </c>
      <c r="AK567" s="55">
        <f t="shared" si="203"/>
        <v>0</v>
      </c>
      <c r="AL567" s="55">
        <f t="shared" si="204"/>
        <v>0</v>
      </c>
      <c r="AM567" s="55">
        <f t="shared" si="205"/>
        <v>0</v>
      </c>
    </row>
    <row r="568" spans="1:39" x14ac:dyDescent="0.25">
      <c r="A568" s="47">
        <v>564</v>
      </c>
      <c r="B568" s="358" t="str">
        <f>IF(AND(E568&lt;&gt;0,D568&lt;&gt;0,F568&lt;&gt;0),IF(C568&lt;&gt;0,CONCATENATE(C568,"-AGr",VLOOKUP(D568,Listen!$A$2:$G$45,7,FALSE),"-",E568,"-",F568,),CONCATENATE("AGr",VLOOKUP(D568,Listen!$A$2:$G$45,7,FALSE),"-",E568,"-",F568)),"keine vollständige ID")</f>
        <v>keine vollständige ID</v>
      </c>
      <c r="C568" s="438">
        <f>'[2]III_SAV-Details_NB'!B574</f>
        <v>0</v>
      </c>
      <c r="D568" s="438">
        <f>'[2]III_SAV-Details_NB'!C574</f>
        <v>0</v>
      </c>
      <c r="E568" s="359">
        <f>'[2]III_SAV-Details_NB'!D574</f>
        <v>0</v>
      </c>
      <c r="F568" s="490"/>
      <c r="G568" s="281">
        <f>'[2]III_SAV-Details_NB'!X574</f>
        <v>0</v>
      </c>
      <c r="H568" s="281">
        <f t="shared" si="206"/>
        <v>0</v>
      </c>
      <c r="I568" s="281">
        <f>IF(con_EOGJahr=2025,'[2]III_SAV-Details_NB'!AA574,IF(con_EOGJahr=2026,'[2]III_SAV-Details_NB'!AB574,'[2]III_SAV-Details_NB'!AC574))</f>
        <v>0</v>
      </c>
      <c r="J568" s="282"/>
      <c r="K568" s="282"/>
      <c r="L568" s="282"/>
      <c r="M568" s="282"/>
      <c r="N568" s="282"/>
      <c r="O568" s="282"/>
      <c r="P568" s="52">
        <f t="shared" si="207"/>
        <v>0</v>
      </c>
      <c r="Q568" s="60"/>
      <c r="R568" s="53">
        <f t="shared" si="213"/>
        <v>0</v>
      </c>
      <c r="S568" s="59"/>
      <c r="T568" s="61"/>
      <c r="U568" s="342" t="str">
        <f t="shared" si="217"/>
        <v>k.A.</v>
      </c>
      <c r="V568" s="343" t="str">
        <f t="shared" si="214"/>
        <v>k.A.</v>
      </c>
      <c r="W568" s="343" t="str">
        <f>IFERROR(IF(OR($D568="",$E568=0,con_Ende=0),"k.A.",IF(VLOOKUP($D568,rng_ND,5,0)="Nein",VLOOKUP($D568,rng_ND,2,FALSE),MIN(VLOOKUP($D568,rng_ND,2,FALSE),A_Stammdaten!$B$19-D_SAV!$E568+1))),"k.A.")</f>
        <v>k.A.</v>
      </c>
      <c r="X568" s="343" t="str">
        <f t="shared" si="215"/>
        <v>k.A.</v>
      </c>
      <c r="Y568" s="62"/>
      <c r="Z568" s="48">
        <f t="shared" si="216"/>
        <v>0</v>
      </c>
      <c r="AA568" s="457"/>
      <c r="AB568" s="55">
        <f t="shared" si="208"/>
        <v>0</v>
      </c>
      <c r="AC568" s="55">
        <f>IF(A_Stammdaten!$B$25="ja",D_SAV!AA568,D_SAV!AB568)</f>
        <v>0</v>
      </c>
      <c r="AD568" s="478">
        <f>IF(AC568=0,0,IF(U568-(con_EOGJahr-D_SAV!E568)&lt;=0,AC568,AC568/V568))</f>
        <v>0</v>
      </c>
      <c r="AE568" s="478">
        <f>IFERROR(IF(AND(VLOOKUP(D568,rng_ND,5,FALSE)="Ja",D_SAV!T568="degressiv"),D_SAV!AC568*Y568/100,0),0)</f>
        <v>0</v>
      </c>
      <c r="AF568" s="55">
        <f>IFERROR(IF(VLOOKUP(D568,rng_ND,5,FALSE)="Ja",MAX(D_SAV!AD568:AE568),D_SAV!AD568),0)</f>
        <v>0</v>
      </c>
      <c r="AG568" s="55">
        <f t="shared" si="209"/>
        <v>0</v>
      </c>
      <c r="AH568" s="55">
        <f t="shared" si="210"/>
        <v>0</v>
      </c>
      <c r="AI568" s="55">
        <f t="shared" si="211"/>
        <v>0</v>
      </c>
      <c r="AJ568" s="55">
        <f t="shared" si="212"/>
        <v>0</v>
      </c>
      <c r="AK568" s="55">
        <f t="shared" si="203"/>
        <v>0</v>
      </c>
      <c r="AL568" s="55">
        <f t="shared" si="204"/>
        <v>0</v>
      </c>
      <c r="AM568" s="55">
        <f t="shared" si="205"/>
        <v>0</v>
      </c>
    </row>
    <row r="569" spans="1:39" x14ac:dyDescent="0.25">
      <c r="A569" s="47">
        <v>565</v>
      </c>
      <c r="B569" s="358" t="str">
        <f>IF(AND(E569&lt;&gt;0,D569&lt;&gt;0,F569&lt;&gt;0),IF(C569&lt;&gt;0,CONCATENATE(C569,"-AGr",VLOOKUP(D569,Listen!$A$2:$G$45,7,FALSE),"-",E569,"-",F569,),CONCATENATE("AGr",VLOOKUP(D569,Listen!$A$2:$G$45,7,FALSE),"-",E569,"-",F569)),"keine vollständige ID")</f>
        <v>keine vollständige ID</v>
      </c>
      <c r="C569" s="438">
        <f>'[2]III_SAV-Details_NB'!B575</f>
        <v>0</v>
      </c>
      <c r="D569" s="438">
        <f>'[2]III_SAV-Details_NB'!C575</f>
        <v>0</v>
      </c>
      <c r="E569" s="359">
        <f>'[2]III_SAV-Details_NB'!D575</f>
        <v>0</v>
      </c>
      <c r="F569" s="490"/>
      <c r="G569" s="281">
        <f>'[2]III_SAV-Details_NB'!X575</f>
        <v>0</v>
      </c>
      <c r="H569" s="281">
        <f t="shared" si="206"/>
        <v>0</v>
      </c>
      <c r="I569" s="281">
        <f>IF(con_EOGJahr=2025,'[2]III_SAV-Details_NB'!AA575,IF(con_EOGJahr=2026,'[2]III_SAV-Details_NB'!AB575,'[2]III_SAV-Details_NB'!AC575))</f>
        <v>0</v>
      </c>
      <c r="J569" s="282"/>
      <c r="K569" s="282"/>
      <c r="L569" s="282"/>
      <c r="M569" s="282"/>
      <c r="N569" s="282"/>
      <c r="O569" s="282"/>
      <c r="P569" s="52">
        <f t="shared" si="207"/>
        <v>0</v>
      </c>
      <c r="Q569" s="60"/>
      <c r="R569" s="53">
        <f t="shared" si="213"/>
        <v>0</v>
      </c>
      <c r="S569" s="59"/>
      <c r="T569" s="61"/>
      <c r="U569" s="342" t="str">
        <f t="shared" si="217"/>
        <v>k.A.</v>
      </c>
      <c r="V569" s="343" t="str">
        <f t="shared" si="214"/>
        <v>k.A.</v>
      </c>
      <c r="W569" s="343" t="str">
        <f>IFERROR(IF(OR($D569="",$E569=0,con_Ende=0),"k.A.",IF(VLOOKUP($D569,rng_ND,5,0)="Nein",VLOOKUP($D569,rng_ND,2,FALSE),MIN(VLOOKUP($D569,rng_ND,2,FALSE),A_Stammdaten!$B$19-D_SAV!$E569+1))),"k.A.")</f>
        <v>k.A.</v>
      </c>
      <c r="X569" s="343" t="str">
        <f t="shared" si="215"/>
        <v>k.A.</v>
      </c>
      <c r="Y569" s="62"/>
      <c r="Z569" s="48">
        <f t="shared" si="216"/>
        <v>0</v>
      </c>
      <c r="AA569" s="457"/>
      <c r="AB569" s="55">
        <f t="shared" si="208"/>
        <v>0</v>
      </c>
      <c r="AC569" s="55">
        <f>IF(A_Stammdaten!$B$25="ja",D_SAV!AA569,D_SAV!AB569)</f>
        <v>0</v>
      </c>
      <c r="AD569" s="478">
        <f>IF(AC569=0,0,IF(U569-(con_EOGJahr-D_SAV!E569)&lt;=0,AC569,AC569/V569))</f>
        <v>0</v>
      </c>
      <c r="AE569" s="478">
        <f>IFERROR(IF(AND(VLOOKUP(D569,rng_ND,5,FALSE)="Ja",D_SAV!T569="degressiv"),D_SAV!AC569*Y569/100,0),0)</f>
        <v>0</v>
      </c>
      <c r="AF569" s="55">
        <f>IFERROR(IF(VLOOKUP(D569,rng_ND,5,FALSE)="Ja",MAX(D_SAV!AD569:AE569),D_SAV!AD569),0)</f>
        <v>0</v>
      </c>
      <c r="AG569" s="55">
        <f t="shared" si="209"/>
        <v>0</v>
      </c>
      <c r="AH569" s="55">
        <f t="shared" si="210"/>
        <v>0</v>
      </c>
      <c r="AI569" s="55">
        <f t="shared" si="211"/>
        <v>0</v>
      </c>
      <c r="AJ569" s="55">
        <f t="shared" si="212"/>
        <v>0</v>
      </c>
      <c r="AK569" s="55">
        <f t="shared" si="203"/>
        <v>0</v>
      </c>
      <c r="AL569" s="55">
        <f t="shared" si="204"/>
        <v>0</v>
      </c>
      <c r="AM569" s="55">
        <f t="shared" si="205"/>
        <v>0</v>
      </c>
    </row>
    <row r="570" spans="1:39" x14ac:dyDescent="0.25">
      <c r="A570" s="47">
        <v>566</v>
      </c>
      <c r="B570" s="358" t="str">
        <f>IF(AND(E570&lt;&gt;0,D570&lt;&gt;0,F570&lt;&gt;0),IF(C570&lt;&gt;0,CONCATENATE(C570,"-AGr",VLOOKUP(D570,Listen!$A$2:$G$45,7,FALSE),"-",E570,"-",F570,),CONCATENATE("AGr",VLOOKUP(D570,Listen!$A$2:$G$45,7,FALSE),"-",E570,"-",F570)),"keine vollständige ID")</f>
        <v>keine vollständige ID</v>
      </c>
      <c r="C570" s="438">
        <f>'[2]III_SAV-Details_NB'!B576</f>
        <v>0</v>
      </c>
      <c r="D570" s="438">
        <f>'[2]III_SAV-Details_NB'!C576</f>
        <v>0</v>
      </c>
      <c r="E570" s="359">
        <f>'[2]III_SAV-Details_NB'!D576</f>
        <v>0</v>
      </c>
      <c r="F570" s="490"/>
      <c r="G570" s="281">
        <f>'[2]III_SAV-Details_NB'!X576</f>
        <v>0</v>
      </c>
      <c r="H570" s="281">
        <f t="shared" si="206"/>
        <v>0</v>
      </c>
      <c r="I570" s="281">
        <f>IF(con_EOGJahr=2025,'[2]III_SAV-Details_NB'!AA576,IF(con_EOGJahr=2026,'[2]III_SAV-Details_NB'!AB576,'[2]III_SAV-Details_NB'!AC576))</f>
        <v>0</v>
      </c>
      <c r="J570" s="282"/>
      <c r="K570" s="282"/>
      <c r="L570" s="282"/>
      <c r="M570" s="282"/>
      <c r="N570" s="282"/>
      <c r="O570" s="282"/>
      <c r="P570" s="52">
        <f t="shared" si="207"/>
        <v>0</v>
      </c>
      <c r="Q570" s="60"/>
      <c r="R570" s="53">
        <f t="shared" si="213"/>
        <v>0</v>
      </c>
      <c r="S570" s="59"/>
      <c r="T570" s="61"/>
      <c r="U570" s="342" t="str">
        <f t="shared" si="217"/>
        <v>k.A.</v>
      </c>
      <c r="V570" s="343" t="str">
        <f t="shared" si="214"/>
        <v>k.A.</v>
      </c>
      <c r="W570" s="343" t="str">
        <f>IFERROR(IF(OR($D570="",$E570=0,con_Ende=0),"k.A.",IF(VLOOKUP($D570,rng_ND,5,0)="Nein",VLOOKUP($D570,rng_ND,2,FALSE),MIN(VLOOKUP($D570,rng_ND,2,FALSE),A_Stammdaten!$B$19-D_SAV!$E570+1))),"k.A.")</f>
        <v>k.A.</v>
      </c>
      <c r="X570" s="343" t="str">
        <f t="shared" si="215"/>
        <v>k.A.</v>
      </c>
      <c r="Y570" s="62"/>
      <c r="Z570" s="48">
        <f t="shared" si="216"/>
        <v>0</v>
      </c>
      <c r="AA570" s="457"/>
      <c r="AB570" s="55">
        <f t="shared" si="208"/>
        <v>0</v>
      </c>
      <c r="AC570" s="55">
        <f>IF(A_Stammdaten!$B$25="ja",D_SAV!AA570,D_SAV!AB570)</f>
        <v>0</v>
      </c>
      <c r="AD570" s="478">
        <f>IF(AC570=0,0,IF(U570-(con_EOGJahr-D_SAV!E570)&lt;=0,AC570,AC570/V570))</f>
        <v>0</v>
      </c>
      <c r="AE570" s="478">
        <f>IFERROR(IF(AND(VLOOKUP(D570,rng_ND,5,FALSE)="Ja",D_SAV!T570="degressiv"),D_SAV!AC570*Y570/100,0),0)</f>
        <v>0</v>
      </c>
      <c r="AF570" s="55">
        <f>IFERROR(IF(VLOOKUP(D570,rng_ND,5,FALSE)="Ja",MAX(D_SAV!AD570:AE570),D_SAV!AD570),0)</f>
        <v>0</v>
      </c>
      <c r="AG570" s="55">
        <f t="shared" si="209"/>
        <v>0</v>
      </c>
      <c r="AH570" s="55">
        <f t="shared" si="210"/>
        <v>0</v>
      </c>
      <c r="AI570" s="55">
        <f t="shared" si="211"/>
        <v>0</v>
      </c>
      <c r="AJ570" s="55">
        <f t="shared" si="212"/>
        <v>0</v>
      </c>
      <c r="AK570" s="55">
        <f t="shared" si="203"/>
        <v>0</v>
      </c>
      <c r="AL570" s="55">
        <f t="shared" si="204"/>
        <v>0</v>
      </c>
      <c r="AM570" s="55">
        <f t="shared" si="205"/>
        <v>0</v>
      </c>
    </row>
    <row r="571" spans="1:39" x14ac:dyDescent="0.25">
      <c r="A571" s="47">
        <v>567</v>
      </c>
      <c r="B571" s="358" t="str">
        <f>IF(AND(E571&lt;&gt;0,D571&lt;&gt;0,F571&lt;&gt;0),IF(C571&lt;&gt;0,CONCATENATE(C571,"-AGr",VLOOKUP(D571,Listen!$A$2:$G$45,7,FALSE),"-",E571,"-",F571,),CONCATENATE("AGr",VLOOKUP(D571,Listen!$A$2:$G$45,7,FALSE),"-",E571,"-",F571)),"keine vollständige ID")</f>
        <v>keine vollständige ID</v>
      </c>
      <c r="C571" s="438">
        <f>'[2]III_SAV-Details_NB'!B577</f>
        <v>0</v>
      </c>
      <c r="D571" s="438">
        <f>'[2]III_SAV-Details_NB'!C577</f>
        <v>0</v>
      </c>
      <c r="E571" s="359">
        <f>'[2]III_SAV-Details_NB'!D577</f>
        <v>0</v>
      </c>
      <c r="F571" s="490"/>
      <c r="G571" s="281">
        <f>'[2]III_SAV-Details_NB'!X577</f>
        <v>0</v>
      </c>
      <c r="H571" s="281">
        <f t="shared" si="206"/>
        <v>0</v>
      </c>
      <c r="I571" s="281">
        <f>IF(con_EOGJahr=2025,'[2]III_SAV-Details_NB'!AA577,IF(con_EOGJahr=2026,'[2]III_SAV-Details_NB'!AB577,'[2]III_SAV-Details_NB'!AC577))</f>
        <v>0</v>
      </c>
      <c r="J571" s="282"/>
      <c r="K571" s="282"/>
      <c r="L571" s="282"/>
      <c r="M571" s="282"/>
      <c r="N571" s="282"/>
      <c r="O571" s="282"/>
      <c r="P571" s="52">
        <f t="shared" si="207"/>
        <v>0</v>
      </c>
      <c r="Q571" s="60"/>
      <c r="R571" s="53">
        <f t="shared" si="213"/>
        <v>0</v>
      </c>
      <c r="S571" s="59"/>
      <c r="T571" s="61"/>
      <c r="U571" s="342" t="str">
        <f t="shared" si="217"/>
        <v>k.A.</v>
      </c>
      <c r="V571" s="343" t="str">
        <f t="shared" si="214"/>
        <v>k.A.</v>
      </c>
      <c r="W571" s="343" t="str">
        <f>IFERROR(IF(OR($D571="",$E571=0,con_Ende=0),"k.A.",IF(VLOOKUP($D571,rng_ND,5,0)="Nein",VLOOKUP($D571,rng_ND,2,FALSE),MIN(VLOOKUP($D571,rng_ND,2,FALSE),A_Stammdaten!$B$19-D_SAV!$E571+1))),"k.A.")</f>
        <v>k.A.</v>
      </c>
      <c r="X571" s="343" t="str">
        <f t="shared" si="215"/>
        <v>k.A.</v>
      </c>
      <c r="Y571" s="62"/>
      <c r="Z571" s="48">
        <f t="shared" si="216"/>
        <v>0</v>
      </c>
      <c r="AA571" s="457"/>
      <c r="AB571" s="55">
        <f t="shared" si="208"/>
        <v>0</v>
      </c>
      <c r="AC571" s="55">
        <f>IF(A_Stammdaten!$B$25="ja",D_SAV!AA571,D_SAV!AB571)</f>
        <v>0</v>
      </c>
      <c r="AD571" s="478">
        <f>IF(AC571=0,0,IF(U571-(con_EOGJahr-D_SAV!E571)&lt;=0,AC571,AC571/V571))</f>
        <v>0</v>
      </c>
      <c r="AE571" s="478">
        <f>IFERROR(IF(AND(VLOOKUP(D571,rng_ND,5,FALSE)="Ja",D_SAV!T571="degressiv"),D_SAV!AC571*Y571/100,0),0)</f>
        <v>0</v>
      </c>
      <c r="AF571" s="55">
        <f>IFERROR(IF(VLOOKUP(D571,rng_ND,5,FALSE)="Ja",MAX(D_SAV!AD571:AE571),D_SAV!AD571),0)</f>
        <v>0</v>
      </c>
      <c r="AG571" s="55">
        <f t="shared" si="209"/>
        <v>0</v>
      </c>
      <c r="AH571" s="55">
        <f t="shared" si="210"/>
        <v>0</v>
      </c>
      <c r="AI571" s="55">
        <f t="shared" si="211"/>
        <v>0</v>
      </c>
      <c r="AJ571" s="55">
        <f t="shared" si="212"/>
        <v>0</v>
      </c>
      <c r="AK571" s="55">
        <f t="shared" si="203"/>
        <v>0</v>
      </c>
      <c r="AL571" s="55">
        <f t="shared" si="204"/>
        <v>0</v>
      </c>
      <c r="AM571" s="55">
        <f t="shared" si="205"/>
        <v>0</v>
      </c>
    </row>
    <row r="572" spans="1:39" x14ac:dyDescent="0.25">
      <c r="A572" s="47">
        <v>568</v>
      </c>
      <c r="B572" s="358" t="str">
        <f>IF(AND(E572&lt;&gt;0,D572&lt;&gt;0,F572&lt;&gt;0),IF(C572&lt;&gt;0,CONCATENATE(C572,"-AGr",VLOOKUP(D572,Listen!$A$2:$G$45,7,FALSE),"-",E572,"-",F572,),CONCATENATE("AGr",VLOOKUP(D572,Listen!$A$2:$G$45,7,FALSE),"-",E572,"-",F572)),"keine vollständige ID")</f>
        <v>keine vollständige ID</v>
      </c>
      <c r="C572" s="438">
        <f>'[2]III_SAV-Details_NB'!B578</f>
        <v>0</v>
      </c>
      <c r="D572" s="438">
        <f>'[2]III_SAV-Details_NB'!C578</f>
        <v>0</v>
      </c>
      <c r="E572" s="359">
        <f>'[2]III_SAV-Details_NB'!D578</f>
        <v>0</v>
      </c>
      <c r="F572" s="490"/>
      <c r="G572" s="281">
        <f>'[2]III_SAV-Details_NB'!X578</f>
        <v>0</v>
      </c>
      <c r="H572" s="281">
        <f t="shared" si="206"/>
        <v>0</v>
      </c>
      <c r="I572" s="281">
        <f>IF(con_EOGJahr=2025,'[2]III_SAV-Details_NB'!AA578,IF(con_EOGJahr=2026,'[2]III_SAV-Details_NB'!AB578,'[2]III_SAV-Details_NB'!AC578))</f>
        <v>0</v>
      </c>
      <c r="J572" s="282"/>
      <c r="K572" s="282"/>
      <c r="L572" s="282"/>
      <c r="M572" s="282"/>
      <c r="N572" s="282"/>
      <c r="O572" s="282"/>
      <c r="P572" s="52">
        <f t="shared" si="207"/>
        <v>0</v>
      </c>
      <c r="Q572" s="60"/>
      <c r="R572" s="53">
        <f t="shared" si="213"/>
        <v>0</v>
      </c>
      <c r="S572" s="59"/>
      <c r="T572" s="61"/>
      <c r="U572" s="342" t="str">
        <f t="shared" si="217"/>
        <v>k.A.</v>
      </c>
      <c r="V572" s="343" t="str">
        <f t="shared" si="214"/>
        <v>k.A.</v>
      </c>
      <c r="W572" s="343" t="str">
        <f>IFERROR(IF(OR($D572="",$E572=0,con_Ende=0),"k.A.",IF(VLOOKUP($D572,rng_ND,5,0)="Nein",VLOOKUP($D572,rng_ND,2,FALSE),MIN(VLOOKUP($D572,rng_ND,2,FALSE),A_Stammdaten!$B$19-D_SAV!$E572+1))),"k.A.")</f>
        <v>k.A.</v>
      </c>
      <c r="X572" s="343" t="str">
        <f t="shared" si="215"/>
        <v>k.A.</v>
      </c>
      <c r="Y572" s="62"/>
      <c r="Z572" s="48">
        <f t="shared" si="216"/>
        <v>0</v>
      </c>
      <c r="AA572" s="457"/>
      <c r="AB572" s="55">
        <f t="shared" si="208"/>
        <v>0</v>
      </c>
      <c r="AC572" s="55">
        <f>IF(A_Stammdaten!$B$25="ja",D_SAV!AA572,D_SAV!AB572)</f>
        <v>0</v>
      </c>
      <c r="AD572" s="478">
        <f>IF(AC572=0,0,IF(U572-(con_EOGJahr-D_SAV!E572)&lt;=0,AC572,AC572/V572))</f>
        <v>0</v>
      </c>
      <c r="AE572" s="478">
        <f>IFERROR(IF(AND(VLOOKUP(D572,rng_ND,5,FALSE)="Ja",D_SAV!T572="degressiv"),D_SAV!AC572*Y572/100,0),0)</f>
        <v>0</v>
      </c>
      <c r="AF572" s="55">
        <f>IFERROR(IF(VLOOKUP(D572,rng_ND,5,FALSE)="Ja",MAX(D_SAV!AD572:AE572),D_SAV!AD572),0)</f>
        <v>0</v>
      </c>
      <c r="AG572" s="55">
        <f t="shared" si="209"/>
        <v>0</v>
      </c>
      <c r="AH572" s="55">
        <f t="shared" si="210"/>
        <v>0</v>
      </c>
      <c r="AI572" s="55">
        <f t="shared" si="211"/>
        <v>0</v>
      </c>
      <c r="AJ572" s="55">
        <f t="shared" si="212"/>
        <v>0</v>
      </c>
      <c r="AK572" s="55">
        <f t="shared" si="203"/>
        <v>0</v>
      </c>
      <c r="AL572" s="55">
        <f t="shared" si="204"/>
        <v>0</v>
      </c>
      <c r="AM572" s="55">
        <f t="shared" si="205"/>
        <v>0</v>
      </c>
    </row>
    <row r="573" spans="1:39" x14ac:dyDescent="0.25">
      <c r="A573" s="47">
        <v>569</v>
      </c>
      <c r="B573" s="358" t="str">
        <f>IF(AND(E573&lt;&gt;0,D573&lt;&gt;0,F573&lt;&gt;0),IF(C573&lt;&gt;0,CONCATENATE(C573,"-AGr",VLOOKUP(D573,Listen!$A$2:$G$45,7,FALSE),"-",E573,"-",F573,),CONCATENATE("AGr",VLOOKUP(D573,Listen!$A$2:$G$45,7,FALSE),"-",E573,"-",F573)),"keine vollständige ID")</f>
        <v>keine vollständige ID</v>
      </c>
      <c r="C573" s="438">
        <f>'[2]III_SAV-Details_NB'!B579</f>
        <v>0</v>
      </c>
      <c r="D573" s="438">
        <f>'[2]III_SAV-Details_NB'!C579</f>
        <v>0</v>
      </c>
      <c r="E573" s="359">
        <f>'[2]III_SAV-Details_NB'!D579</f>
        <v>0</v>
      </c>
      <c r="F573" s="490"/>
      <c r="G573" s="281">
        <f>'[2]III_SAV-Details_NB'!X579</f>
        <v>0</v>
      </c>
      <c r="H573" s="281">
        <f t="shared" si="206"/>
        <v>0</v>
      </c>
      <c r="I573" s="281">
        <f>IF(con_EOGJahr=2025,'[2]III_SAV-Details_NB'!AA579,IF(con_EOGJahr=2026,'[2]III_SAV-Details_NB'!AB579,'[2]III_SAV-Details_NB'!AC579))</f>
        <v>0</v>
      </c>
      <c r="J573" s="282"/>
      <c r="K573" s="282"/>
      <c r="L573" s="282"/>
      <c r="M573" s="282"/>
      <c r="N573" s="282"/>
      <c r="O573" s="282"/>
      <c r="P573" s="52">
        <f t="shared" si="207"/>
        <v>0</v>
      </c>
      <c r="Q573" s="60"/>
      <c r="R573" s="53">
        <f t="shared" si="213"/>
        <v>0</v>
      </c>
      <c r="S573" s="59"/>
      <c r="T573" s="61"/>
      <c r="U573" s="342" t="str">
        <f t="shared" si="217"/>
        <v>k.A.</v>
      </c>
      <c r="V573" s="343" t="str">
        <f t="shared" si="214"/>
        <v>k.A.</v>
      </c>
      <c r="W573" s="343" t="str">
        <f>IFERROR(IF(OR($D573="",$E573=0,con_Ende=0),"k.A.",IF(VLOOKUP($D573,rng_ND,5,0)="Nein",VLOOKUP($D573,rng_ND,2,FALSE),MIN(VLOOKUP($D573,rng_ND,2,FALSE),A_Stammdaten!$B$19-D_SAV!$E573+1))),"k.A.")</f>
        <v>k.A.</v>
      </c>
      <c r="X573" s="343" t="str">
        <f t="shared" si="215"/>
        <v>k.A.</v>
      </c>
      <c r="Y573" s="62"/>
      <c r="Z573" s="48">
        <f t="shared" si="216"/>
        <v>0</v>
      </c>
      <c r="AA573" s="457"/>
      <c r="AB573" s="55">
        <f t="shared" si="208"/>
        <v>0</v>
      </c>
      <c r="AC573" s="55">
        <f>IF(A_Stammdaten!$B$25="ja",D_SAV!AA573,D_SAV!AB573)</f>
        <v>0</v>
      </c>
      <c r="AD573" s="478">
        <f>IF(AC573=0,0,IF(U573-(con_EOGJahr-D_SAV!E573)&lt;=0,AC573,AC573/V573))</f>
        <v>0</v>
      </c>
      <c r="AE573" s="478">
        <f>IFERROR(IF(AND(VLOOKUP(D573,rng_ND,5,FALSE)="Ja",D_SAV!T573="degressiv"),D_SAV!AC573*Y573/100,0),0)</f>
        <v>0</v>
      </c>
      <c r="AF573" s="55">
        <f>IFERROR(IF(VLOOKUP(D573,rng_ND,5,FALSE)="Ja",MAX(D_SAV!AD573:AE573),D_SAV!AD573),0)</f>
        <v>0</v>
      </c>
      <c r="AG573" s="55">
        <f t="shared" si="209"/>
        <v>0</v>
      </c>
      <c r="AH573" s="55">
        <f t="shared" si="210"/>
        <v>0</v>
      </c>
      <c r="AI573" s="55">
        <f t="shared" si="211"/>
        <v>0</v>
      </c>
      <c r="AJ573" s="55">
        <f t="shared" si="212"/>
        <v>0</v>
      </c>
      <c r="AK573" s="55">
        <f t="shared" si="203"/>
        <v>0</v>
      </c>
      <c r="AL573" s="55">
        <f t="shared" si="204"/>
        <v>0</v>
      </c>
      <c r="AM573" s="55">
        <f t="shared" si="205"/>
        <v>0</v>
      </c>
    </row>
    <row r="574" spans="1:39" x14ac:dyDescent="0.25">
      <c r="A574" s="47">
        <v>570</v>
      </c>
      <c r="B574" s="358" t="str">
        <f>IF(AND(E574&lt;&gt;0,D574&lt;&gt;0,F574&lt;&gt;0),IF(C574&lt;&gt;0,CONCATENATE(C574,"-AGr",VLOOKUP(D574,Listen!$A$2:$G$45,7,FALSE),"-",E574,"-",F574,),CONCATENATE("AGr",VLOOKUP(D574,Listen!$A$2:$G$45,7,FALSE),"-",E574,"-",F574)),"keine vollständige ID")</f>
        <v>keine vollständige ID</v>
      </c>
      <c r="C574" s="438">
        <f>'[2]III_SAV-Details_NB'!B580</f>
        <v>0</v>
      </c>
      <c r="D574" s="438">
        <f>'[2]III_SAV-Details_NB'!C580</f>
        <v>0</v>
      </c>
      <c r="E574" s="359">
        <f>'[2]III_SAV-Details_NB'!D580</f>
        <v>0</v>
      </c>
      <c r="F574" s="490"/>
      <c r="G574" s="281">
        <f>'[2]III_SAV-Details_NB'!X580</f>
        <v>0</v>
      </c>
      <c r="H574" s="281">
        <f t="shared" si="206"/>
        <v>0</v>
      </c>
      <c r="I574" s="281">
        <f>IF(con_EOGJahr=2025,'[2]III_SAV-Details_NB'!AA580,IF(con_EOGJahr=2026,'[2]III_SAV-Details_NB'!AB580,'[2]III_SAV-Details_NB'!AC580))</f>
        <v>0</v>
      </c>
      <c r="J574" s="282"/>
      <c r="K574" s="282"/>
      <c r="L574" s="282"/>
      <c r="M574" s="282"/>
      <c r="N574" s="282"/>
      <c r="O574" s="282"/>
      <c r="P574" s="52">
        <f t="shared" si="207"/>
        <v>0</v>
      </c>
      <c r="Q574" s="60"/>
      <c r="R574" s="53">
        <f t="shared" si="213"/>
        <v>0</v>
      </c>
      <c r="S574" s="59"/>
      <c r="T574" s="61"/>
      <c r="U574" s="342" t="str">
        <f t="shared" si="217"/>
        <v>k.A.</v>
      </c>
      <c r="V574" s="343" t="str">
        <f t="shared" si="214"/>
        <v>k.A.</v>
      </c>
      <c r="W574" s="343" t="str">
        <f>IFERROR(IF(OR($D574="",$E574=0,con_Ende=0),"k.A.",IF(VLOOKUP($D574,rng_ND,5,0)="Nein",VLOOKUP($D574,rng_ND,2,FALSE),MIN(VLOOKUP($D574,rng_ND,2,FALSE),A_Stammdaten!$B$19-D_SAV!$E574+1))),"k.A.")</f>
        <v>k.A.</v>
      </c>
      <c r="X574" s="343" t="str">
        <f t="shared" si="215"/>
        <v>k.A.</v>
      </c>
      <c r="Y574" s="62"/>
      <c r="Z574" s="48">
        <f t="shared" si="216"/>
        <v>0</v>
      </c>
      <c r="AA574" s="457"/>
      <c r="AB574" s="55">
        <f t="shared" si="208"/>
        <v>0</v>
      </c>
      <c r="AC574" s="55">
        <f>IF(A_Stammdaten!$B$25="ja",D_SAV!AA574,D_SAV!AB574)</f>
        <v>0</v>
      </c>
      <c r="AD574" s="478">
        <f>IF(AC574=0,0,IF(U574-(con_EOGJahr-D_SAV!E574)&lt;=0,AC574,AC574/V574))</f>
        <v>0</v>
      </c>
      <c r="AE574" s="478">
        <f>IFERROR(IF(AND(VLOOKUP(D574,rng_ND,5,FALSE)="Ja",D_SAV!T574="degressiv"),D_SAV!AC574*Y574/100,0),0)</f>
        <v>0</v>
      </c>
      <c r="AF574" s="55">
        <f>IFERROR(IF(VLOOKUP(D574,rng_ND,5,FALSE)="Ja",MAX(D_SAV!AD574:AE574),D_SAV!AD574),0)</f>
        <v>0</v>
      </c>
      <c r="AG574" s="55">
        <f t="shared" si="209"/>
        <v>0</v>
      </c>
      <c r="AH574" s="55">
        <f t="shared" si="210"/>
        <v>0</v>
      </c>
      <c r="AI574" s="55">
        <f t="shared" si="211"/>
        <v>0</v>
      </c>
      <c r="AJ574" s="55">
        <f t="shared" si="212"/>
        <v>0</v>
      </c>
      <c r="AK574" s="55">
        <f t="shared" si="203"/>
        <v>0</v>
      </c>
      <c r="AL574" s="55">
        <f t="shared" si="204"/>
        <v>0</v>
      </c>
      <c r="AM574" s="55">
        <f t="shared" si="205"/>
        <v>0</v>
      </c>
    </row>
    <row r="575" spans="1:39" x14ac:dyDescent="0.25">
      <c r="A575" s="47">
        <v>571</v>
      </c>
      <c r="B575" s="358" t="str">
        <f>IF(AND(E575&lt;&gt;0,D575&lt;&gt;0,F575&lt;&gt;0),IF(C575&lt;&gt;0,CONCATENATE(C575,"-AGr",VLOOKUP(D575,Listen!$A$2:$G$45,7,FALSE),"-",E575,"-",F575,),CONCATENATE("AGr",VLOOKUP(D575,Listen!$A$2:$G$45,7,FALSE),"-",E575,"-",F575)),"keine vollständige ID")</f>
        <v>keine vollständige ID</v>
      </c>
      <c r="C575" s="438">
        <f>'[2]III_SAV-Details_NB'!B581</f>
        <v>0</v>
      </c>
      <c r="D575" s="438">
        <f>'[2]III_SAV-Details_NB'!C581</f>
        <v>0</v>
      </c>
      <c r="E575" s="359">
        <f>'[2]III_SAV-Details_NB'!D581</f>
        <v>0</v>
      </c>
      <c r="F575" s="490"/>
      <c r="G575" s="281">
        <f>'[2]III_SAV-Details_NB'!X581</f>
        <v>0</v>
      </c>
      <c r="H575" s="281">
        <f t="shared" si="206"/>
        <v>0</v>
      </c>
      <c r="I575" s="281">
        <f>IF(con_EOGJahr=2025,'[2]III_SAV-Details_NB'!AA581,IF(con_EOGJahr=2026,'[2]III_SAV-Details_NB'!AB581,'[2]III_SAV-Details_NB'!AC581))</f>
        <v>0</v>
      </c>
      <c r="J575" s="282"/>
      <c r="K575" s="282"/>
      <c r="L575" s="282"/>
      <c r="M575" s="282"/>
      <c r="N575" s="282"/>
      <c r="O575" s="282"/>
      <c r="P575" s="52">
        <f t="shared" si="207"/>
        <v>0</v>
      </c>
      <c r="Q575" s="60"/>
      <c r="R575" s="53">
        <f t="shared" si="213"/>
        <v>0</v>
      </c>
      <c r="S575" s="59"/>
      <c r="T575" s="61"/>
      <c r="U575" s="342" t="str">
        <f t="shared" si="217"/>
        <v>k.A.</v>
      </c>
      <c r="V575" s="343" t="str">
        <f t="shared" si="214"/>
        <v>k.A.</v>
      </c>
      <c r="W575" s="343" t="str">
        <f>IFERROR(IF(OR($D575="",$E575=0,con_Ende=0),"k.A.",IF(VLOOKUP($D575,rng_ND,5,0)="Nein",VLOOKUP($D575,rng_ND,2,FALSE),MIN(VLOOKUP($D575,rng_ND,2,FALSE),A_Stammdaten!$B$19-D_SAV!$E575+1))),"k.A.")</f>
        <v>k.A.</v>
      </c>
      <c r="X575" s="343" t="str">
        <f t="shared" si="215"/>
        <v>k.A.</v>
      </c>
      <c r="Y575" s="62"/>
      <c r="Z575" s="48">
        <f t="shared" si="216"/>
        <v>0</v>
      </c>
      <c r="AA575" s="457"/>
      <c r="AB575" s="55">
        <f t="shared" si="208"/>
        <v>0</v>
      </c>
      <c r="AC575" s="55">
        <f>IF(A_Stammdaten!$B$25="ja",D_SAV!AA575,D_SAV!AB575)</f>
        <v>0</v>
      </c>
      <c r="AD575" s="478">
        <f>IF(AC575=0,0,IF(U575-(con_EOGJahr-D_SAV!E575)&lt;=0,AC575,AC575/V575))</f>
        <v>0</v>
      </c>
      <c r="AE575" s="478">
        <f>IFERROR(IF(AND(VLOOKUP(D575,rng_ND,5,FALSE)="Ja",D_SAV!T575="degressiv"),D_SAV!AC575*Y575/100,0),0)</f>
        <v>0</v>
      </c>
      <c r="AF575" s="55">
        <f>IFERROR(IF(VLOOKUP(D575,rng_ND,5,FALSE)="Ja",MAX(D_SAV!AD575:AE575),D_SAV!AD575),0)</f>
        <v>0</v>
      </c>
      <c r="AG575" s="55">
        <f t="shared" si="209"/>
        <v>0</v>
      </c>
      <c r="AH575" s="55">
        <f t="shared" si="210"/>
        <v>0</v>
      </c>
      <c r="AI575" s="55">
        <f t="shared" si="211"/>
        <v>0</v>
      </c>
      <c r="AJ575" s="55">
        <f t="shared" si="212"/>
        <v>0</v>
      </c>
      <c r="AK575" s="55">
        <f t="shared" si="203"/>
        <v>0</v>
      </c>
      <c r="AL575" s="55">
        <f t="shared" si="204"/>
        <v>0</v>
      </c>
      <c r="AM575" s="55">
        <f t="shared" si="205"/>
        <v>0</v>
      </c>
    </row>
    <row r="576" spans="1:39" x14ac:dyDescent="0.25">
      <c r="A576" s="47">
        <v>572</v>
      </c>
      <c r="B576" s="358" t="str">
        <f>IF(AND(E576&lt;&gt;0,D576&lt;&gt;0,F576&lt;&gt;0),IF(C576&lt;&gt;0,CONCATENATE(C576,"-AGr",VLOOKUP(D576,Listen!$A$2:$G$45,7,FALSE),"-",E576,"-",F576,),CONCATENATE("AGr",VLOOKUP(D576,Listen!$A$2:$G$45,7,FALSE),"-",E576,"-",F576)),"keine vollständige ID")</f>
        <v>keine vollständige ID</v>
      </c>
      <c r="C576" s="438">
        <f>'[2]III_SAV-Details_NB'!B582</f>
        <v>0</v>
      </c>
      <c r="D576" s="438">
        <f>'[2]III_SAV-Details_NB'!C582</f>
        <v>0</v>
      </c>
      <c r="E576" s="359">
        <f>'[2]III_SAV-Details_NB'!D582</f>
        <v>0</v>
      </c>
      <c r="F576" s="490"/>
      <c r="G576" s="281">
        <f>'[2]III_SAV-Details_NB'!X582</f>
        <v>0</v>
      </c>
      <c r="H576" s="281">
        <f t="shared" si="206"/>
        <v>0</v>
      </c>
      <c r="I576" s="281">
        <f>IF(con_EOGJahr=2025,'[2]III_SAV-Details_NB'!AA582,IF(con_EOGJahr=2026,'[2]III_SAV-Details_NB'!AB582,'[2]III_SAV-Details_NB'!AC582))</f>
        <v>0</v>
      </c>
      <c r="J576" s="282"/>
      <c r="K576" s="282"/>
      <c r="L576" s="282"/>
      <c r="M576" s="282"/>
      <c r="N576" s="282"/>
      <c r="O576" s="282"/>
      <c r="P576" s="52">
        <f t="shared" si="207"/>
        <v>0</v>
      </c>
      <c r="Q576" s="60"/>
      <c r="R576" s="53">
        <f t="shared" si="213"/>
        <v>0</v>
      </c>
      <c r="S576" s="59"/>
      <c r="T576" s="61"/>
      <c r="U576" s="342" t="str">
        <f t="shared" si="217"/>
        <v>k.A.</v>
      </c>
      <c r="V576" s="343" t="str">
        <f t="shared" si="214"/>
        <v>k.A.</v>
      </c>
      <c r="W576" s="343" t="str">
        <f>IFERROR(IF(OR($D576="",$E576=0,con_Ende=0),"k.A.",IF(VLOOKUP($D576,rng_ND,5,0)="Nein",VLOOKUP($D576,rng_ND,2,FALSE),MIN(VLOOKUP($D576,rng_ND,2,FALSE),A_Stammdaten!$B$19-D_SAV!$E576+1))),"k.A.")</f>
        <v>k.A.</v>
      </c>
      <c r="X576" s="343" t="str">
        <f t="shared" si="215"/>
        <v>k.A.</v>
      </c>
      <c r="Y576" s="62"/>
      <c r="Z576" s="48">
        <f t="shared" si="216"/>
        <v>0</v>
      </c>
      <c r="AA576" s="457"/>
      <c r="AB576" s="55">
        <f t="shared" si="208"/>
        <v>0</v>
      </c>
      <c r="AC576" s="55">
        <f>IF(A_Stammdaten!$B$25="ja",D_SAV!AA576,D_SAV!AB576)</f>
        <v>0</v>
      </c>
      <c r="AD576" s="478">
        <f>IF(AC576=0,0,IF(U576-(con_EOGJahr-D_SAV!E576)&lt;=0,AC576,AC576/V576))</f>
        <v>0</v>
      </c>
      <c r="AE576" s="478">
        <f>IFERROR(IF(AND(VLOOKUP(D576,rng_ND,5,FALSE)="Ja",D_SAV!T576="degressiv"),D_SAV!AC576*Y576/100,0),0)</f>
        <v>0</v>
      </c>
      <c r="AF576" s="55">
        <f>IFERROR(IF(VLOOKUP(D576,rng_ND,5,FALSE)="Ja",MAX(D_SAV!AD576:AE576),D_SAV!AD576),0)</f>
        <v>0</v>
      </c>
      <c r="AG576" s="55">
        <f t="shared" si="209"/>
        <v>0</v>
      </c>
      <c r="AH576" s="55">
        <f t="shared" si="210"/>
        <v>0</v>
      </c>
      <c r="AI576" s="55">
        <f t="shared" si="211"/>
        <v>0</v>
      </c>
      <c r="AJ576" s="55">
        <f t="shared" si="212"/>
        <v>0</v>
      </c>
      <c r="AK576" s="55">
        <f t="shared" si="203"/>
        <v>0</v>
      </c>
      <c r="AL576" s="55">
        <f t="shared" si="204"/>
        <v>0</v>
      </c>
      <c r="AM576" s="55">
        <f t="shared" si="205"/>
        <v>0</v>
      </c>
    </row>
    <row r="577" spans="1:39" x14ac:dyDescent="0.25">
      <c r="A577" s="47">
        <v>573</v>
      </c>
      <c r="B577" s="358" t="str">
        <f>IF(AND(E577&lt;&gt;0,D577&lt;&gt;0,F577&lt;&gt;0),IF(C577&lt;&gt;0,CONCATENATE(C577,"-AGr",VLOOKUP(D577,Listen!$A$2:$G$45,7,FALSE),"-",E577,"-",F577,),CONCATENATE("AGr",VLOOKUP(D577,Listen!$A$2:$G$45,7,FALSE),"-",E577,"-",F577)),"keine vollständige ID")</f>
        <v>keine vollständige ID</v>
      </c>
      <c r="C577" s="438">
        <f>'[2]III_SAV-Details_NB'!B583</f>
        <v>0</v>
      </c>
      <c r="D577" s="438">
        <f>'[2]III_SAV-Details_NB'!C583</f>
        <v>0</v>
      </c>
      <c r="E577" s="359">
        <f>'[2]III_SAV-Details_NB'!D583</f>
        <v>0</v>
      </c>
      <c r="F577" s="490"/>
      <c r="G577" s="281">
        <f>'[2]III_SAV-Details_NB'!X583</f>
        <v>0</v>
      </c>
      <c r="H577" s="281">
        <f t="shared" si="206"/>
        <v>0</v>
      </c>
      <c r="I577" s="281">
        <f>IF(con_EOGJahr=2025,'[2]III_SAV-Details_NB'!AA583,IF(con_EOGJahr=2026,'[2]III_SAV-Details_NB'!AB583,'[2]III_SAV-Details_NB'!AC583))</f>
        <v>0</v>
      </c>
      <c r="J577" s="282"/>
      <c r="K577" s="282"/>
      <c r="L577" s="282"/>
      <c r="M577" s="282"/>
      <c r="N577" s="282"/>
      <c r="O577" s="282"/>
      <c r="P577" s="52">
        <f t="shared" si="207"/>
        <v>0</v>
      </c>
      <c r="Q577" s="60"/>
      <c r="R577" s="53">
        <f t="shared" si="213"/>
        <v>0</v>
      </c>
      <c r="S577" s="59"/>
      <c r="T577" s="61"/>
      <c r="U577" s="342" t="str">
        <f t="shared" si="217"/>
        <v>k.A.</v>
      </c>
      <c r="V577" s="343" t="str">
        <f t="shared" si="214"/>
        <v>k.A.</v>
      </c>
      <c r="W577" s="343" t="str">
        <f>IFERROR(IF(OR($D577="",$E577=0,con_Ende=0),"k.A.",IF(VLOOKUP($D577,rng_ND,5,0)="Nein",VLOOKUP($D577,rng_ND,2,FALSE),MIN(VLOOKUP($D577,rng_ND,2,FALSE),A_Stammdaten!$B$19-D_SAV!$E577+1))),"k.A.")</f>
        <v>k.A.</v>
      </c>
      <c r="X577" s="343" t="str">
        <f t="shared" si="215"/>
        <v>k.A.</v>
      </c>
      <c r="Y577" s="62"/>
      <c r="Z577" s="48">
        <f t="shared" si="216"/>
        <v>0</v>
      </c>
      <c r="AA577" s="457"/>
      <c r="AB577" s="55">
        <f t="shared" si="208"/>
        <v>0</v>
      </c>
      <c r="AC577" s="55">
        <f>IF(A_Stammdaten!$B$25="ja",D_SAV!AA577,D_SAV!AB577)</f>
        <v>0</v>
      </c>
      <c r="AD577" s="478">
        <f>IF(AC577=0,0,IF(U577-(con_EOGJahr-D_SAV!E577)&lt;=0,AC577,AC577/V577))</f>
        <v>0</v>
      </c>
      <c r="AE577" s="478">
        <f>IFERROR(IF(AND(VLOOKUP(D577,rng_ND,5,FALSE)="Ja",D_SAV!T577="degressiv"),D_SAV!AC577*Y577/100,0),0)</f>
        <v>0</v>
      </c>
      <c r="AF577" s="55">
        <f>IFERROR(IF(VLOOKUP(D577,rng_ND,5,FALSE)="Ja",MAX(D_SAV!AD577:AE577),D_SAV!AD577),0)</f>
        <v>0</v>
      </c>
      <c r="AG577" s="55">
        <f t="shared" si="209"/>
        <v>0</v>
      </c>
      <c r="AH577" s="55">
        <f t="shared" si="210"/>
        <v>0</v>
      </c>
      <c r="AI577" s="55">
        <f t="shared" si="211"/>
        <v>0</v>
      </c>
      <c r="AJ577" s="55">
        <f t="shared" si="212"/>
        <v>0</v>
      </c>
      <c r="AK577" s="55">
        <f t="shared" si="203"/>
        <v>0</v>
      </c>
      <c r="AL577" s="55">
        <f t="shared" si="204"/>
        <v>0</v>
      </c>
      <c r="AM577" s="55">
        <f t="shared" si="205"/>
        <v>0</v>
      </c>
    </row>
    <row r="578" spans="1:39" x14ac:dyDescent="0.25">
      <c r="A578" s="47">
        <v>574</v>
      </c>
      <c r="B578" s="358" t="str">
        <f>IF(AND(E578&lt;&gt;0,D578&lt;&gt;0,F578&lt;&gt;0),IF(C578&lt;&gt;0,CONCATENATE(C578,"-AGr",VLOOKUP(D578,Listen!$A$2:$G$45,7,FALSE),"-",E578,"-",F578,),CONCATENATE("AGr",VLOOKUP(D578,Listen!$A$2:$G$45,7,FALSE),"-",E578,"-",F578)),"keine vollständige ID")</f>
        <v>keine vollständige ID</v>
      </c>
      <c r="C578" s="438">
        <f>'[2]III_SAV-Details_NB'!B584</f>
        <v>0</v>
      </c>
      <c r="D578" s="438">
        <f>'[2]III_SAV-Details_NB'!C584</f>
        <v>0</v>
      </c>
      <c r="E578" s="359">
        <f>'[2]III_SAV-Details_NB'!D584</f>
        <v>0</v>
      </c>
      <c r="F578" s="490"/>
      <c r="G578" s="281">
        <f>'[2]III_SAV-Details_NB'!X584</f>
        <v>0</v>
      </c>
      <c r="H578" s="281">
        <f t="shared" si="206"/>
        <v>0</v>
      </c>
      <c r="I578" s="281">
        <f>IF(con_EOGJahr=2025,'[2]III_SAV-Details_NB'!AA584,IF(con_EOGJahr=2026,'[2]III_SAV-Details_NB'!AB584,'[2]III_SAV-Details_NB'!AC584))</f>
        <v>0</v>
      </c>
      <c r="J578" s="282"/>
      <c r="K578" s="282"/>
      <c r="L578" s="282"/>
      <c r="M578" s="282"/>
      <c r="N578" s="282"/>
      <c r="O578" s="282"/>
      <c r="P578" s="52">
        <f t="shared" si="207"/>
        <v>0</v>
      </c>
      <c r="Q578" s="60"/>
      <c r="R578" s="53">
        <f t="shared" si="213"/>
        <v>0</v>
      </c>
      <c r="S578" s="59"/>
      <c r="T578" s="61"/>
      <c r="U578" s="342" t="str">
        <f t="shared" si="217"/>
        <v>k.A.</v>
      </c>
      <c r="V578" s="343" t="str">
        <f t="shared" si="214"/>
        <v>k.A.</v>
      </c>
      <c r="W578" s="343" t="str">
        <f>IFERROR(IF(OR($D578="",$E578=0,con_Ende=0),"k.A.",IF(VLOOKUP($D578,rng_ND,5,0)="Nein",VLOOKUP($D578,rng_ND,2,FALSE),MIN(VLOOKUP($D578,rng_ND,2,FALSE),A_Stammdaten!$B$19-D_SAV!$E578+1))),"k.A.")</f>
        <v>k.A.</v>
      </c>
      <c r="X578" s="343" t="str">
        <f t="shared" si="215"/>
        <v>k.A.</v>
      </c>
      <c r="Y578" s="62"/>
      <c r="Z578" s="48">
        <f t="shared" si="216"/>
        <v>0</v>
      </c>
      <c r="AA578" s="457"/>
      <c r="AB578" s="55">
        <f t="shared" si="208"/>
        <v>0</v>
      </c>
      <c r="AC578" s="55">
        <f>IF(A_Stammdaten!$B$25="ja",D_SAV!AA578,D_SAV!AB578)</f>
        <v>0</v>
      </c>
      <c r="AD578" s="478">
        <f>IF(AC578=0,0,IF(U578-(con_EOGJahr-D_SAV!E578)&lt;=0,AC578,AC578/V578))</f>
        <v>0</v>
      </c>
      <c r="AE578" s="478">
        <f>IFERROR(IF(AND(VLOOKUP(D578,rng_ND,5,FALSE)="Ja",D_SAV!T578="degressiv"),D_SAV!AC578*Y578/100,0),0)</f>
        <v>0</v>
      </c>
      <c r="AF578" s="55">
        <f>IFERROR(IF(VLOOKUP(D578,rng_ND,5,FALSE)="Ja",MAX(D_SAV!AD578:AE578),D_SAV!AD578),0)</f>
        <v>0</v>
      </c>
      <c r="AG578" s="55">
        <f t="shared" si="209"/>
        <v>0</v>
      </c>
      <c r="AH578" s="55">
        <f t="shared" si="210"/>
        <v>0</v>
      </c>
      <c r="AI578" s="55">
        <f t="shared" si="211"/>
        <v>0</v>
      </c>
      <c r="AJ578" s="55">
        <f t="shared" si="212"/>
        <v>0</v>
      </c>
      <c r="AK578" s="55">
        <f t="shared" si="203"/>
        <v>0</v>
      </c>
      <c r="AL578" s="55">
        <f t="shared" si="204"/>
        <v>0</v>
      </c>
      <c r="AM578" s="55">
        <f t="shared" si="205"/>
        <v>0</v>
      </c>
    </row>
    <row r="579" spans="1:39" x14ac:dyDescent="0.25">
      <c r="A579" s="47">
        <v>575</v>
      </c>
      <c r="B579" s="358" t="str">
        <f>IF(AND(E579&lt;&gt;0,D579&lt;&gt;0,F579&lt;&gt;0),IF(C579&lt;&gt;0,CONCATENATE(C579,"-AGr",VLOOKUP(D579,Listen!$A$2:$G$45,7,FALSE),"-",E579,"-",F579,),CONCATENATE("AGr",VLOOKUP(D579,Listen!$A$2:$G$45,7,FALSE),"-",E579,"-",F579)),"keine vollständige ID")</f>
        <v>keine vollständige ID</v>
      </c>
      <c r="C579" s="438">
        <f>'[2]III_SAV-Details_NB'!B585</f>
        <v>0</v>
      </c>
      <c r="D579" s="438">
        <f>'[2]III_SAV-Details_NB'!C585</f>
        <v>0</v>
      </c>
      <c r="E579" s="359">
        <f>'[2]III_SAV-Details_NB'!D585</f>
        <v>0</v>
      </c>
      <c r="F579" s="490"/>
      <c r="G579" s="281">
        <f>'[2]III_SAV-Details_NB'!X585</f>
        <v>0</v>
      </c>
      <c r="H579" s="281">
        <f t="shared" si="206"/>
        <v>0</v>
      </c>
      <c r="I579" s="281">
        <f>IF(con_EOGJahr=2025,'[2]III_SAV-Details_NB'!AA585,IF(con_EOGJahr=2026,'[2]III_SAV-Details_NB'!AB585,'[2]III_SAV-Details_NB'!AC585))</f>
        <v>0</v>
      </c>
      <c r="J579" s="282"/>
      <c r="K579" s="282"/>
      <c r="L579" s="282"/>
      <c r="M579" s="282"/>
      <c r="N579" s="282"/>
      <c r="O579" s="282"/>
      <c r="P579" s="52">
        <f t="shared" si="207"/>
        <v>0</v>
      </c>
      <c r="Q579" s="60"/>
      <c r="R579" s="53">
        <f t="shared" si="213"/>
        <v>0</v>
      </c>
      <c r="S579" s="59"/>
      <c r="T579" s="61"/>
      <c r="U579" s="342" t="str">
        <f t="shared" si="217"/>
        <v>k.A.</v>
      </c>
      <c r="V579" s="343" t="str">
        <f t="shared" si="214"/>
        <v>k.A.</v>
      </c>
      <c r="W579" s="343" t="str">
        <f>IFERROR(IF(OR($D579="",$E579=0,con_Ende=0),"k.A.",IF(VLOOKUP($D579,rng_ND,5,0)="Nein",VLOOKUP($D579,rng_ND,2,FALSE),MIN(VLOOKUP($D579,rng_ND,2,FALSE),A_Stammdaten!$B$19-D_SAV!$E579+1))),"k.A.")</f>
        <v>k.A.</v>
      </c>
      <c r="X579" s="343" t="str">
        <f t="shared" si="215"/>
        <v>k.A.</v>
      </c>
      <c r="Y579" s="62"/>
      <c r="Z579" s="48">
        <f t="shared" si="216"/>
        <v>0</v>
      </c>
      <c r="AA579" s="457"/>
      <c r="AB579" s="55">
        <f t="shared" si="208"/>
        <v>0</v>
      </c>
      <c r="AC579" s="55">
        <f>IF(A_Stammdaten!$B$25="ja",D_SAV!AA579,D_SAV!AB579)</f>
        <v>0</v>
      </c>
      <c r="AD579" s="478">
        <f>IF(AC579=0,0,IF(U579-(con_EOGJahr-D_SAV!E579)&lt;=0,AC579,AC579/V579))</f>
        <v>0</v>
      </c>
      <c r="AE579" s="478">
        <f>IFERROR(IF(AND(VLOOKUP(D579,rng_ND,5,FALSE)="Ja",D_SAV!T579="degressiv"),D_SAV!AC579*Y579/100,0),0)</f>
        <v>0</v>
      </c>
      <c r="AF579" s="55">
        <f>IFERROR(IF(VLOOKUP(D579,rng_ND,5,FALSE)="Ja",MAX(D_SAV!AD579:AE579),D_SAV!AD579),0)</f>
        <v>0</v>
      </c>
      <c r="AG579" s="55">
        <f t="shared" si="209"/>
        <v>0</v>
      </c>
      <c r="AH579" s="55">
        <f t="shared" si="210"/>
        <v>0</v>
      </c>
      <c r="AI579" s="55">
        <f t="shared" si="211"/>
        <v>0</v>
      </c>
      <c r="AJ579" s="55">
        <f t="shared" si="212"/>
        <v>0</v>
      </c>
      <c r="AK579" s="55">
        <f t="shared" si="203"/>
        <v>0</v>
      </c>
      <c r="AL579" s="55">
        <f t="shared" si="204"/>
        <v>0</v>
      </c>
      <c r="AM579" s="55">
        <f t="shared" si="205"/>
        <v>0</v>
      </c>
    </row>
    <row r="580" spans="1:39" x14ac:dyDescent="0.25">
      <c r="A580" s="47">
        <v>576</v>
      </c>
      <c r="B580" s="358" t="str">
        <f>IF(AND(E580&lt;&gt;0,D580&lt;&gt;0,F580&lt;&gt;0),IF(C580&lt;&gt;0,CONCATENATE(C580,"-AGr",VLOOKUP(D580,Listen!$A$2:$G$45,7,FALSE),"-",E580,"-",F580,),CONCATENATE("AGr",VLOOKUP(D580,Listen!$A$2:$G$45,7,FALSE),"-",E580,"-",F580)),"keine vollständige ID")</f>
        <v>keine vollständige ID</v>
      </c>
      <c r="C580" s="438">
        <f>'[2]III_SAV-Details_NB'!B586</f>
        <v>0</v>
      </c>
      <c r="D580" s="438">
        <f>'[2]III_SAV-Details_NB'!C586</f>
        <v>0</v>
      </c>
      <c r="E580" s="359">
        <f>'[2]III_SAV-Details_NB'!D586</f>
        <v>0</v>
      </c>
      <c r="F580" s="490"/>
      <c r="G580" s="281">
        <f>'[2]III_SAV-Details_NB'!X586</f>
        <v>0</v>
      </c>
      <c r="H580" s="281">
        <f t="shared" si="206"/>
        <v>0</v>
      </c>
      <c r="I580" s="281">
        <f>IF(con_EOGJahr=2025,'[2]III_SAV-Details_NB'!AA586,IF(con_EOGJahr=2026,'[2]III_SAV-Details_NB'!AB586,'[2]III_SAV-Details_NB'!AC586))</f>
        <v>0</v>
      </c>
      <c r="J580" s="282"/>
      <c r="K580" s="282"/>
      <c r="L580" s="282"/>
      <c r="M580" s="282"/>
      <c r="N580" s="282"/>
      <c r="O580" s="282"/>
      <c r="P580" s="52">
        <f t="shared" si="207"/>
        <v>0</v>
      </c>
      <c r="Q580" s="60"/>
      <c r="R580" s="53">
        <f t="shared" si="213"/>
        <v>0</v>
      </c>
      <c r="S580" s="59"/>
      <c r="T580" s="61"/>
      <c r="U580" s="342" t="str">
        <f t="shared" si="217"/>
        <v>k.A.</v>
      </c>
      <c r="V580" s="343" t="str">
        <f t="shared" si="214"/>
        <v>k.A.</v>
      </c>
      <c r="W580" s="343" t="str">
        <f>IFERROR(IF(OR($D580="",$E580=0,con_Ende=0),"k.A.",IF(VLOOKUP($D580,rng_ND,5,0)="Nein",VLOOKUP($D580,rng_ND,2,FALSE),MIN(VLOOKUP($D580,rng_ND,2,FALSE),A_Stammdaten!$B$19-D_SAV!$E580+1))),"k.A.")</f>
        <v>k.A.</v>
      </c>
      <c r="X580" s="343" t="str">
        <f t="shared" si="215"/>
        <v>k.A.</v>
      </c>
      <c r="Y580" s="62"/>
      <c r="Z580" s="48">
        <f t="shared" si="216"/>
        <v>0</v>
      </c>
      <c r="AA580" s="457"/>
      <c r="AB580" s="55">
        <f t="shared" si="208"/>
        <v>0</v>
      </c>
      <c r="AC580" s="55">
        <f>IF(A_Stammdaten!$B$25="ja",D_SAV!AA580,D_SAV!AB580)</f>
        <v>0</v>
      </c>
      <c r="AD580" s="478">
        <f>IF(AC580=0,0,IF(U580-(con_EOGJahr-D_SAV!E580)&lt;=0,AC580,AC580/V580))</f>
        <v>0</v>
      </c>
      <c r="AE580" s="478">
        <f>IFERROR(IF(AND(VLOOKUP(D580,rng_ND,5,FALSE)="Ja",D_SAV!T580="degressiv"),D_SAV!AC580*Y580/100,0),0)</f>
        <v>0</v>
      </c>
      <c r="AF580" s="55">
        <f>IFERROR(IF(VLOOKUP(D580,rng_ND,5,FALSE)="Ja",MAX(D_SAV!AD580:AE580),D_SAV!AD580),0)</f>
        <v>0</v>
      </c>
      <c r="AG580" s="55">
        <f t="shared" si="209"/>
        <v>0</v>
      </c>
      <c r="AH580" s="55">
        <f t="shared" si="210"/>
        <v>0</v>
      </c>
      <c r="AI580" s="55">
        <f t="shared" si="211"/>
        <v>0</v>
      </c>
      <c r="AJ580" s="55">
        <f t="shared" si="212"/>
        <v>0</v>
      </c>
      <c r="AK580" s="55">
        <f t="shared" si="203"/>
        <v>0</v>
      </c>
      <c r="AL580" s="55">
        <f t="shared" si="204"/>
        <v>0</v>
      </c>
      <c r="AM580" s="55">
        <f t="shared" si="205"/>
        <v>0</v>
      </c>
    </row>
    <row r="581" spans="1:39" x14ac:dyDescent="0.25">
      <c r="A581" s="47">
        <v>577</v>
      </c>
      <c r="B581" s="358" t="str">
        <f>IF(AND(E581&lt;&gt;0,D581&lt;&gt;0,F581&lt;&gt;0),IF(C581&lt;&gt;0,CONCATENATE(C581,"-AGr",VLOOKUP(D581,Listen!$A$2:$G$45,7,FALSE),"-",E581,"-",F581,),CONCATENATE("AGr",VLOOKUP(D581,Listen!$A$2:$G$45,7,FALSE),"-",E581,"-",F581)),"keine vollständige ID")</f>
        <v>keine vollständige ID</v>
      </c>
      <c r="C581" s="438">
        <f>'[2]III_SAV-Details_NB'!B587</f>
        <v>0</v>
      </c>
      <c r="D581" s="438">
        <f>'[2]III_SAV-Details_NB'!C587</f>
        <v>0</v>
      </c>
      <c r="E581" s="359">
        <f>'[2]III_SAV-Details_NB'!D587</f>
        <v>0</v>
      </c>
      <c r="F581" s="490"/>
      <c r="G581" s="281">
        <f>'[2]III_SAV-Details_NB'!X587</f>
        <v>0</v>
      </c>
      <c r="H581" s="281">
        <f t="shared" si="206"/>
        <v>0</v>
      </c>
      <c r="I581" s="281">
        <f>IF(con_EOGJahr=2025,'[2]III_SAV-Details_NB'!AA587,IF(con_EOGJahr=2026,'[2]III_SAV-Details_NB'!AB587,'[2]III_SAV-Details_NB'!AC587))</f>
        <v>0</v>
      </c>
      <c r="J581" s="282"/>
      <c r="K581" s="282"/>
      <c r="L581" s="282"/>
      <c r="M581" s="282"/>
      <c r="N581" s="282"/>
      <c r="O581" s="282"/>
      <c r="P581" s="52">
        <f t="shared" si="207"/>
        <v>0</v>
      </c>
      <c r="Q581" s="60"/>
      <c r="R581" s="53">
        <f t="shared" si="213"/>
        <v>0</v>
      </c>
      <c r="S581" s="59"/>
      <c r="T581" s="61"/>
      <c r="U581" s="342" t="str">
        <f t="shared" si="217"/>
        <v>k.A.</v>
      </c>
      <c r="V581" s="343" t="str">
        <f t="shared" si="214"/>
        <v>k.A.</v>
      </c>
      <c r="W581" s="343" t="str">
        <f>IFERROR(IF(OR($D581="",$E581=0,con_Ende=0),"k.A.",IF(VLOOKUP($D581,rng_ND,5,0)="Nein",VLOOKUP($D581,rng_ND,2,FALSE),MIN(VLOOKUP($D581,rng_ND,2,FALSE),A_Stammdaten!$B$19-D_SAV!$E581+1))),"k.A.")</f>
        <v>k.A.</v>
      </c>
      <c r="X581" s="343" t="str">
        <f t="shared" si="215"/>
        <v>k.A.</v>
      </c>
      <c r="Y581" s="62"/>
      <c r="Z581" s="48">
        <f t="shared" si="216"/>
        <v>0</v>
      </c>
      <c r="AA581" s="457"/>
      <c r="AB581" s="55">
        <f t="shared" si="208"/>
        <v>0</v>
      </c>
      <c r="AC581" s="55">
        <f>IF(A_Stammdaten!$B$25="ja",D_SAV!AA581,D_SAV!AB581)</f>
        <v>0</v>
      </c>
      <c r="AD581" s="478">
        <f>IF(AC581=0,0,IF(U581-(con_EOGJahr-D_SAV!E581)&lt;=0,AC581,AC581/V581))</f>
        <v>0</v>
      </c>
      <c r="AE581" s="478">
        <f>IFERROR(IF(AND(VLOOKUP(D581,rng_ND,5,FALSE)="Ja",D_SAV!T581="degressiv"),D_SAV!AC581*Y581/100,0),0)</f>
        <v>0</v>
      </c>
      <c r="AF581" s="55">
        <f>IFERROR(IF(VLOOKUP(D581,rng_ND,5,FALSE)="Ja",MAX(D_SAV!AD581:AE581),D_SAV!AD581),0)</f>
        <v>0</v>
      </c>
      <c r="AG581" s="55">
        <f t="shared" si="209"/>
        <v>0</v>
      </c>
      <c r="AH581" s="55">
        <f t="shared" si="210"/>
        <v>0</v>
      </c>
      <c r="AI581" s="55">
        <f t="shared" si="211"/>
        <v>0</v>
      </c>
      <c r="AJ581" s="55">
        <f t="shared" si="212"/>
        <v>0</v>
      </c>
      <c r="AK581" s="55">
        <f t="shared" ref="AK581:AK644" si="218">IF($E581&gt;=2006,AC581,con_EKQ*AH581+(1-con_EKQ)*AC581)</f>
        <v>0</v>
      </c>
      <c r="AL581" s="55">
        <f t="shared" ref="AL581:AL644" si="219">IF($E581&gt;=2006,AF581,con_EKQ*AI581+(1-con_EKQ)*AF581)</f>
        <v>0</v>
      </c>
      <c r="AM581" s="55">
        <f t="shared" ref="AM581:AM644" si="220">IF($E581&gt;=2006,AG581,con_EKQ*AJ581+(1-con_EKQ)*AG581)</f>
        <v>0</v>
      </c>
    </row>
    <row r="582" spans="1:39" x14ac:dyDescent="0.25">
      <c r="A582" s="47">
        <v>578</v>
      </c>
      <c r="B582" s="358" t="str">
        <f>IF(AND(E582&lt;&gt;0,D582&lt;&gt;0,F582&lt;&gt;0),IF(C582&lt;&gt;0,CONCATENATE(C582,"-AGr",VLOOKUP(D582,Listen!$A$2:$G$45,7,FALSE),"-",E582,"-",F582,),CONCATENATE("AGr",VLOOKUP(D582,Listen!$A$2:$G$45,7,FALSE),"-",E582,"-",F582)),"keine vollständige ID")</f>
        <v>keine vollständige ID</v>
      </c>
      <c r="C582" s="438">
        <f>'[2]III_SAV-Details_NB'!B588</f>
        <v>0</v>
      </c>
      <c r="D582" s="438">
        <f>'[2]III_SAV-Details_NB'!C588</f>
        <v>0</v>
      </c>
      <c r="E582" s="359">
        <f>'[2]III_SAV-Details_NB'!D588</f>
        <v>0</v>
      </c>
      <c r="F582" s="490"/>
      <c r="G582" s="281">
        <f>'[2]III_SAV-Details_NB'!X588</f>
        <v>0</v>
      </c>
      <c r="H582" s="281">
        <f t="shared" ref="H582:H645" si="221">+G582</f>
        <v>0</v>
      </c>
      <c r="I582" s="281">
        <f>IF(con_EOGJahr=2025,'[2]III_SAV-Details_NB'!AA588,IF(con_EOGJahr=2026,'[2]III_SAV-Details_NB'!AB588,'[2]III_SAV-Details_NB'!AC588))</f>
        <v>0</v>
      </c>
      <c r="J582" s="282"/>
      <c r="K582" s="282"/>
      <c r="L582" s="282"/>
      <c r="M582" s="282"/>
      <c r="N582" s="282"/>
      <c r="O582" s="282"/>
      <c r="P582" s="52">
        <f t="shared" ref="P582:P645" si="222">SUM(I582:O582)</f>
        <v>0</v>
      </c>
      <c r="Q582" s="60"/>
      <c r="R582" s="53">
        <f t="shared" si="213"/>
        <v>0</v>
      </c>
      <c r="S582" s="59"/>
      <c r="T582" s="61"/>
      <c r="U582" s="342" t="str">
        <f t="shared" si="217"/>
        <v>k.A.</v>
      </c>
      <c r="V582" s="343" t="str">
        <f t="shared" si="214"/>
        <v>k.A.</v>
      </c>
      <c r="W582" s="343" t="str">
        <f>IFERROR(IF(OR($D582="",$E582=0,con_Ende=0),"k.A.",IF(VLOOKUP($D582,rng_ND,5,0)="Nein",VLOOKUP($D582,rng_ND,2,FALSE),MIN(VLOOKUP($D582,rng_ND,2,FALSE),A_Stammdaten!$B$19-D_SAV!$E582+1))),"k.A.")</f>
        <v>k.A.</v>
      </c>
      <c r="X582" s="343" t="str">
        <f t="shared" si="215"/>
        <v>k.A.</v>
      </c>
      <c r="Y582" s="62"/>
      <c r="Z582" s="48">
        <f t="shared" si="216"/>
        <v>0</v>
      </c>
      <c r="AA582" s="457"/>
      <c r="AB582" s="55">
        <f t="shared" ref="AB582:AB645" si="223">R582</f>
        <v>0</v>
      </c>
      <c r="AC582" s="55">
        <f>IF(A_Stammdaten!$B$25="ja",D_SAV!AA582,D_SAV!AB582)</f>
        <v>0</v>
      </c>
      <c r="AD582" s="478">
        <f>IF(AC582=0,0,IF(U582-(con_EOGJahr-D_SAV!E582)&lt;=0,AC582,AC582/V582))</f>
        <v>0</v>
      </c>
      <c r="AE582" s="478">
        <f>IFERROR(IF(AND(VLOOKUP(D582,rng_ND,5,FALSE)="Ja",D_SAV!T582="degressiv"),D_SAV!AC582*Y582/100,0),0)</f>
        <v>0</v>
      </c>
      <c r="AF582" s="55">
        <f>IFERROR(IF(VLOOKUP(D582,rng_ND,5,FALSE)="Ja",MAX(D_SAV!AD582:AE582),D_SAV!AD582),0)</f>
        <v>0</v>
      </c>
      <c r="AG582" s="55">
        <f t="shared" ref="AG582:AG645" si="224">AC582-AF582</f>
        <v>0</v>
      </c>
      <c r="AH582" s="55">
        <f t="shared" ref="AH582:AH645" si="225">IF($E582&gt;=2006,0,AC582*$Z582)</f>
        <v>0</v>
      </c>
      <c r="AI582" s="55">
        <f t="shared" ref="AI582:AI645" si="226">IF($E582&gt;=2006,0,AF582*$Z582)</f>
        <v>0</v>
      </c>
      <c r="AJ582" s="55">
        <f t="shared" ref="AJ582:AJ645" si="227">IF($E582&gt;=2006,0,AG582*$Z582)</f>
        <v>0</v>
      </c>
      <c r="AK582" s="55">
        <f t="shared" si="218"/>
        <v>0</v>
      </c>
      <c r="AL582" s="55">
        <f t="shared" si="219"/>
        <v>0</v>
      </c>
      <c r="AM582" s="55">
        <f t="shared" si="220"/>
        <v>0</v>
      </c>
    </row>
    <row r="583" spans="1:39" x14ac:dyDescent="0.25">
      <c r="A583" s="47">
        <v>579</v>
      </c>
      <c r="B583" s="358" t="str">
        <f>IF(AND(E583&lt;&gt;0,D583&lt;&gt;0,F583&lt;&gt;0),IF(C583&lt;&gt;0,CONCATENATE(C583,"-AGr",VLOOKUP(D583,Listen!$A$2:$G$45,7,FALSE),"-",E583,"-",F583,),CONCATENATE("AGr",VLOOKUP(D583,Listen!$A$2:$G$45,7,FALSE),"-",E583,"-",F583)),"keine vollständige ID")</f>
        <v>keine vollständige ID</v>
      </c>
      <c r="C583" s="438">
        <f>'[2]III_SAV-Details_NB'!B589</f>
        <v>0</v>
      </c>
      <c r="D583" s="438">
        <f>'[2]III_SAV-Details_NB'!C589</f>
        <v>0</v>
      </c>
      <c r="E583" s="359">
        <f>'[2]III_SAV-Details_NB'!D589</f>
        <v>0</v>
      </c>
      <c r="F583" s="490"/>
      <c r="G583" s="281">
        <f>'[2]III_SAV-Details_NB'!X589</f>
        <v>0</v>
      </c>
      <c r="H583" s="281">
        <f t="shared" si="221"/>
        <v>0</v>
      </c>
      <c r="I583" s="281">
        <f>IF(con_EOGJahr=2025,'[2]III_SAV-Details_NB'!AA589,IF(con_EOGJahr=2026,'[2]III_SAV-Details_NB'!AB589,'[2]III_SAV-Details_NB'!AC589))</f>
        <v>0</v>
      </c>
      <c r="J583" s="282"/>
      <c r="K583" s="282"/>
      <c r="L583" s="282"/>
      <c r="M583" s="282"/>
      <c r="N583" s="282"/>
      <c r="O583" s="282"/>
      <c r="P583" s="52">
        <f t="shared" si="222"/>
        <v>0</v>
      </c>
      <c r="Q583" s="60"/>
      <c r="R583" s="53">
        <f t="shared" si="213"/>
        <v>0</v>
      </c>
      <c r="S583" s="59"/>
      <c r="T583" s="61"/>
      <c r="U583" s="342" t="str">
        <f t="shared" si="217"/>
        <v>k.A.</v>
      </c>
      <c r="V583" s="343" t="str">
        <f t="shared" si="214"/>
        <v>k.A.</v>
      </c>
      <c r="W583" s="343" t="str">
        <f>IFERROR(IF(OR($D583="",$E583=0,con_Ende=0),"k.A.",IF(VLOOKUP($D583,rng_ND,5,0)="Nein",VLOOKUP($D583,rng_ND,2,FALSE),MIN(VLOOKUP($D583,rng_ND,2,FALSE),A_Stammdaten!$B$19-D_SAV!$E583+1))),"k.A.")</f>
        <v>k.A.</v>
      </c>
      <c r="X583" s="343" t="str">
        <f t="shared" si="215"/>
        <v>k.A.</v>
      </c>
      <c r="Y583" s="62"/>
      <c r="Z583" s="48">
        <f t="shared" si="216"/>
        <v>0</v>
      </c>
      <c r="AA583" s="457"/>
      <c r="AB583" s="55">
        <f t="shared" si="223"/>
        <v>0</v>
      </c>
      <c r="AC583" s="55">
        <f>IF(A_Stammdaten!$B$25="ja",D_SAV!AA583,D_SAV!AB583)</f>
        <v>0</v>
      </c>
      <c r="AD583" s="478">
        <f>IF(AC583=0,0,IF(U583-(con_EOGJahr-D_SAV!E583)&lt;=0,AC583,AC583/V583))</f>
        <v>0</v>
      </c>
      <c r="AE583" s="478">
        <f>IFERROR(IF(AND(VLOOKUP(D583,rng_ND,5,FALSE)="Ja",D_SAV!T583="degressiv"),D_SAV!AC583*Y583/100,0),0)</f>
        <v>0</v>
      </c>
      <c r="AF583" s="55">
        <f>IFERROR(IF(VLOOKUP(D583,rng_ND,5,FALSE)="Ja",MAX(D_SAV!AD583:AE583),D_SAV!AD583),0)</f>
        <v>0</v>
      </c>
      <c r="AG583" s="55">
        <f t="shared" si="224"/>
        <v>0</v>
      </c>
      <c r="AH583" s="55">
        <f t="shared" si="225"/>
        <v>0</v>
      </c>
      <c r="AI583" s="55">
        <f t="shared" si="226"/>
        <v>0</v>
      </c>
      <c r="AJ583" s="55">
        <f t="shared" si="227"/>
        <v>0</v>
      </c>
      <c r="AK583" s="55">
        <f t="shared" si="218"/>
        <v>0</v>
      </c>
      <c r="AL583" s="55">
        <f t="shared" si="219"/>
        <v>0</v>
      </c>
      <c r="AM583" s="55">
        <f t="shared" si="220"/>
        <v>0</v>
      </c>
    </row>
    <row r="584" spans="1:39" x14ac:dyDescent="0.25">
      <c r="A584" s="47">
        <v>580</v>
      </c>
      <c r="B584" s="358" t="str">
        <f>IF(AND(E584&lt;&gt;0,D584&lt;&gt;0,F584&lt;&gt;0),IF(C584&lt;&gt;0,CONCATENATE(C584,"-AGr",VLOOKUP(D584,Listen!$A$2:$G$45,7,FALSE),"-",E584,"-",F584,),CONCATENATE("AGr",VLOOKUP(D584,Listen!$A$2:$G$45,7,FALSE),"-",E584,"-",F584)),"keine vollständige ID")</f>
        <v>keine vollständige ID</v>
      </c>
      <c r="C584" s="438">
        <f>'[2]III_SAV-Details_NB'!B590</f>
        <v>0</v>
      </c>
      <c r="D584" s="438">
        <f>'[2]III_SAV-Details_NB'!C590</f>
        <v>0</v>
      </c>
      <c r="E584" s="359">
        <f>'[2]III_SAV-Details_NB'!D590</f>
        <v>0</v>
      </c>
      <c r="F584" s="490"/>
      <c r="G584" s="281">
        <f>'[2]III_SAV-Details_NB'!X590</f>
        <v>0</v>
      </c>
      <c r="H584" s="281">
        <f t="shared" si="221"/>
        <v>0</v>
      </c>
      <c r="I584" s="281">
        <f>IF(con_EOGJahr=2025,'[2]III_SAV-Details_NB'!AA590,IF(con_EOGJahr=2026,'[2]III_SAV-Details_NB'!AB590,'[2]III_SAV-Details_NB'!AC590))</f>
        <v>0</v>
      </c>
      <c r="J584" s="282"/>
      <c r="K584" s="282"/>
      <c r="L584" s="282"/>
      <c r="M584" s="282"/>
      <c r="N584" s="282"/>
      <c r="O584" s="282"/>
      <c r="P584" s="52">
        <f t="shared" si="222"/>
        <v>0</v>
      </c>
      <c r="Q584" s="60"/>
      <c r="R584" s="53">
        <f t="shared" si="213"/>
        <v>0</v>
      </c>
      <c r="S584" s="59"/>
      <c r="T584" s="61"/>
      <c r="U584" s="342" t="str">
        <f t="shared" si="217"/>
        <v>k.A.</v>
      </c>
      <c r="V584" s="343" t="str">
        <f t="shared" si="214"/>
        <v>k.A.</v>
      </c>
      <c r="W584" s="343" t="str">
        <f>IFERROR(IF(OR($D584="",$E584=0,con_Ende=0),"k.A.",IF(VLOOKUP($D584,rng_ND,5,0)="Nein",VLOOKUP($D584,rng_ND,2,FALSE),MIN(VLOOKUP($D584,rng_ND,2,FALSE),A_Stammdaten!$B$19-D_SAV!$E584+1))),"k.A.")</f>
        <v>k.A.</v>
      </c>
      <c r="X584" s="343" t="str">
        <f t="shared" si="215"/>
        <v>k.A.</v>
      </c>
      <c r="Y584" s="62"/>
      <c r="Z584" s="48">
        <f t="shared" si="216"/>
        <v>0</v>
      </c>
      <c r="AA584" s="457"/>
      <c r="AB584" s="55">
        <f t="shared" si="223"/>
        <v>0</v>
      </c>
      <c r="AC584" s="55">
        <f>IF(A_Stammdaten!$B$25="ja",D_SAV!AA584,D_SAV!AB584)</f>
        <v>0</v>
      </c>
      <c r="AD584" s="478">
        <f>IF(AC584=0,0,IF(U584-(con_EOGJahr-D_SAV!E584)&lt;=0,AC584,AC584/V584))</f>
        <v>0</v>
      </c>
      <c r="AE584" s="478">
        <f>IFERROR(IF(AND(VLOOKUP(D584,rng_ND,5,FALSE)="Ja",D_SAV!T584="degressiv"),D_SAV!AC584*Y584/100,0),0)</f>
        <v>0</v>
      </c>
      <c r="AF584" s="55">
        <f>IFERROR(IF(VLOOKUP(D584,rng_ND,5,FALSE)="Ja",MAX(D_SAV!AD584:AE584),D_SAV!AD584),0)</f>
        <v>0</v>
      </c>
      <c r="AG584" s="55">
        <f t="shared" si="224"/>
        <v>0</v>
      </c>
      <c r="AH584" s="55">
        <f t="shared" si="225"/>
        <v>0</v>
      </c>
      <c r="AI584" s="55">
        <f t="shared" si="226"/>
        <v>0</v>
      </c>
      <c r="AJ584" s="55">
        <f t="shared" si="227"/>
        <v>0</v>
      </c>
      <c r="AK584" s="55">
        <f t="shared" si="218"/>
        <v>0</v>
      </c>
      <c r="AL584" s="55">
        <f t="shared" si="219"/>
        <v>0</v>
      </c>
      <c r="AM584" s="55">
        <f t="shared" si="220"/>
        <v>0</v>
      </c>
    </row>
    <row r="585" spans="1:39" x14ac:dyDescent="0.25">
      <c r="A585" s="47">
        <v>581</v>
      </c>
      <c r="B585" s="358" t="str">
        <f>IF(AND(E585&lt;&gt;0,D585&lt;&gt;0,F585&lt;&gt;0),IF(C585&lt;&gt;0,CONCATENATE(C585,"-AGr",VLOOKUP(D585,Listen!$A$2:$G$45,7,FALSE),"-",E585,"-",F585,),CONCATENATE("AGr",VLOOKUP(D585,Listen!$A$2:$G$45,7,FALSE),"-",E585,"-",F585)),"keine vollständige ID")</f>
        <v>keine vollständige ID</v>
      </c>
      <c r="C585" s="438">
        <f>'[2]III_SAV-Details_NB'!B591</f>
        <v>0</v>
      </c>
      <c r="D585" s="438">
        <f>'[2]III_SAV-Details_NB'!C591</f>
        <v>0</v>
      </c>
      <c r="E585" s="359">
        <f>'[2]III_SAV-Details_NB'!D591</f>
        <v>0</v>
      </c>
      <c r="F585" s="490"/>
      <c r="G585" s="281">
        <f>'[2]III_SAV-Details_NB'!X591</f>
        <v>0</v>
      </c>
      <c r="H585" s="281">
        <f t="shared" si="221"/>
        <v>0</v>
      </c>
      <c r="I585" s="281">
        <f>IF(con_EOGJahr=2025,'[2]III_SAV-Details_NB'!AA591,IF(con_EOGJahr=2026,'[2]III_SAV-Details_NB'!AB591,'[2]III_SAV-Details_NB'!AC591))</f>
        <v>0</v>
      </c>
      <c r="J585" s="282"/>
      <c r="K585" s="282"/>
      <c r="L585" s="282"/>
      <c r="M585" s="282"/>
      <c r="N585" s="282"/>
      <c r="O585" s="282"/>
      <c r="P585" s="52">
        <f t="shared" si="222"/>
        <v>0</v>
      </c>
      <c r="Q585" s="60"/>
      <c r="R585" s="53">
        <f t="shared" si="213"/>
        <v>0</v>
      </c>
      <c r="S585" s="59"/>
      <c r="T585" s="61"/>
      <c r="U585" s="342" t="str">
        <f t="shared" si="217"/>
        <v>k.A.</v>
      </c>
      <c r="V585" s="343" t="str">
        <f t="shared" si="214"/>
        <v>k.A.</v>
      </c>
      <c r="W585" s="343" t="str">
        <f>IFERROR(IF(OR($D585="",$E585=0,con_Ende=0),"k.A.",IF(VLOOKUP($D585,rng_ND,5,0)="Nein",VLOOKUP($D585,rng_ND,2,FALSE),MIN(VLOOKUP($D585,rng_ND,2,FALSE),A_Stammdaten!$B$19-D_SAV!$E585+1))),"k.A.")</f>
        <v>k.A.</v>
      </c>
      <c r="X585" s="343" t="str">
        <f t="shared" si="215"/>
        <v>k.A.</v>
      </c>
      <c r="Y585" s="62"/>
      <c r="Z585" s="48">
        <f t="shared" si="216"/>
        <v>0</v>
      </c>
      <c r="AA585" s="457"/>
      <c r="AB585" s="55">
        <f t="shared" si="223"/>
        <v>0</v>
      </c>
      <c r="AC585" s="55">
        <f>IF(A_Stammdaten!$B$25="ja",D_SAV!AA585,D_SAV!AB585)</f>
        <v>0</v>
      </c>
      <c r="AD585" s="478">
        <f>IF(AC585=0,0,IF(U585-(con_EOGJahr-D_SAV!E585)&lt;=0,AC585,AC585/V585))</f>
        <v>0</v>
      </c>
      <c r="AE585" s="478">
        <f>IFERROR(IF(AND(VLOOKUP(D585,rng_ND,5,FALSE)="Ja",D_SAV!T585="degressiv"),D_SAV!AC585*Y585/100,0),0)</f>
        <v>0</v>
      </c>
      <c r="AF585" s="55">
        <f>IFERROR(IF(VLOOKUP(D585,rng_ND,5,FALSE)="Ja",MAX(D_SAV!AD585:AE585),D_SAV!AD585),0)</f>
        <v>0</v>
      </c>
      <c r="AG585" s="55">
        <f t="shared" si="224"/>
        <v>0</v>
      </c>
      <c r="AH585" s="55">
        <f t="shared" si="225"/>
        <v>0</v>
      </c>
      <c r="AI585" s="55">
        <f t="shared" si="226"/>
        <v>0</v>
      </c>
      <c r="AJ585" s="55">
        <f t="shared" si="227"/>
        <v>0</v>
      </c>
      <c r="AK585" s="55">
        <f t="shared" si="218"/>
        <v>0</v>
      </c>
      <c r="AL585" s="55">
        <f t="shared" si="219"/>
        <v>0</v>
      </c>
      <c r="AM585" s="55">
        <f t="shared" si="220"/>
        <v>0</v>
      </c>
    </row>
    <row r="586" spans="1:39" x14ac:dyDescent="0.25">
      <c r="A586" s="47">
        <v>582</v>
      </c>
      <c r="B586" s="358" t="str">
        <f>IF(AND(E586&lt;&gt;0,D586&lt;&gt;0,F586&lt;&gt;0),IF(C586&lt;&gt;0,CONCATENATE(C586,"-AGr",VLOOKUP(D586,Listen!$A$2:$G$45,7,FALSE),"-",E586,"-",F586,),CONCATENATE("AGr",VLOOKUP(D586,Listen!$A$2:$G$45,7,FALSE),"-",E586,"-",F586)),"keine vollständige ID")</f>
        <v>keine vollständige ID</v>
      </c>
      <c r="C586" s="438">
        <f>'[2]III_SAV-Details_NB'!B592</f>
        <v>0</v>
      </c>
      <c r="D586" s="438">
        <f>'[2]III_SAV-Details_NB'!C592</f>
        <v>0</v>
      </c>
      <c r="E586" s="359">
        <f>'[2]III_SAV-Details_NB'!D592</f>
        <v>0</v>
      </c>
      <c r="F586" s="490"/>
      <c r="G586" s="281">
        <f>'[2]III_SAV-Details_NB'!X592</f>
        <v>0</v>
      </c>
      <c r="H586" s="281">
        <f t="shared" si="221"/>
        <v>0</v>
      </c>
      <c r="I586" s="281">
        <f>IF(con_EOGJahr=2025,'[2]III_SAV-Details_NB'!AA592,IF(con_EOGJahr=2026,'[2]III_SAV-Details_NB'!AB592,'[2]III_SAV-Details_NB'!AC592))</f>
        <v>0</v>
      </c>
      <c r="J586" s="282"/>
      <c r="K586" s="282"/>
      <c r="L586" s="282"/>
      <c r="M586" s="282"/>
      <c r="N586" s="282"/>
      <c r="O586" s="282"/>
      <c r="P586" s="52">
        <f t="shared" si="222"/>
        <v>0</v>
      </c>
      <c r="Q586" s="60"/>
      <c r="R586" s="53">
        <f t="shared" si="213"/>
        <v>0</v>
      </c>
      <c r="S586" s="59"/>
      <c r="T586" s="61"/>
      <c r="U586" s="342" t="str">
        <f t="shared" si="217"/>
        <v>k.A.</v>
      </c>
      <c r="V586" s="343" t="str">
        <f t="shared" si="214"/>
        <v>k.A.</v>
      </c>
      <c r="W586" s="343" t="str">
        <f>IFERROR(IF(OR($D586="",$E586=0,con_Ende=0),"k.A.",IF(VLOOKUP($D586,rng_ND,5,0)="Nein",VLOOKUP($D586,rng_ND,2,FALSE),MIN(VLOOKUP($D586,rng_ND,2,FALSE),A_Stammdaten!$B$19-D_SAV!$E586+1))),"k.A.")</f>
        <v>k.A.</v>
      </c>
      <c r="X586" s="343" t="str">
        <f t="shared" si="215"/>
        <v>k.A.</v>
      </c>
      <c r="Y586" s="62"/>
      <c r="Z586" s="48">
        <f t="shared" si="216"/>
        <v>0</v>
      </c>
      <c r="AA586" s="457"/>
      <c r="AB586" s="55">
        <f t="shared" si="223"/>
        <v>0</v>
      </c>
      <c r="AC586" s="55">
        <f>IF(A_Stammdaten!$B$25="ja",D_SAV!AA586,D_SAV!AB586)</f>
        <v>0</v>
      </c>
      <c r="AD586" s="478">
        <f>IF(AC586=0,0,IF(U586-(con_EOGJahr-D_SAV!E586)&lt;=0,AC586,AC586/V586))</f>
        <v>0</v>
      </c>
      <c r="AE586" s="478">
        <f>IFERROR(IF(AND(VLOOKUP(D586,rng_ND,5,FALSE)="Ja",D_SAV!T586="degressiv"),D_SAV!AC586*Y586/100,0),0)</f>
        <v>0</v>
      </c>
      <c r="AF586" s="55">
        <f>IFERROR(IF(VLOOKUP(D586,rng_ND,5,FALSE)="Ja",MAX(D_SAV!AD586:AE586),D_SAV!AD586),0)</f>
        <v>0</v>
      </c>
      <c r="AG586" s="55">
        <f t="shared" si="224"/>
        <v>0</v>
      </c>
      <c r="AH586" s="55">
        <f t="shared" si="225"/>
        <v>0</v>
      </c>
      <c r="AI586" s="55">
        <f t="shared" si="226"/>
        <v>0</v>
      </c>
      <c r="AJ586" s="55">
        <f t="shared" si="227"/>
        <v>0</v>
      </c>
      <c r="AK586" s="55">
        <f t="shared" si="218"/>
        <v>0</v>
      </c>
      <c r="AL586" s="55">
        <f t="shared" si="219"/>
        <v>0</v>
      </c>
      <c r="AM586" s="55">
        <f t="shared" si="220"/>
        <v>0</v>
      </c>
    </row>
    <row r="587" spans="1:39" x14ac:dyDescent="0.25">
      <c r="A587" s="47">
        <v>583</v>
      </c>
      <c r="B587" s="358" t="str">
        <f>IF(AND(E587&lt;&gt;0,D587&lt;&gt;0,F587&lt;&gt;0),IF(C587&lt;&gt;0,CONCATENATE(C587,"-AGr",VLOOKUP(D587,Listen!$A$2:$G$45,7,FALSE),"-",E587,"-",F587,),CONCATENATE("AGr",VLOOKUP(D587,Listen!$A$2:$G$45,7,FALSE),"-",E587,"-",F587)),"keine vollständige ID")</f>
        <v>keine vollständige ID</v>
      </c>
      <c r="C587" s="438">
        <f>'[2]III_SAV-Details_NB'!B593</f>
        <v>0</v>
      </c>
      <c r="D587" s="438">
        <f>'[2]III_SAV-Details_NB'!C593</f>
        <v>0</v>
      </c>
      <c r="E587" s="359">
        <f>'[2]III_SAV-Details_NB'!D593</f>
        <v>0</v>
      </c>
      <c r="F587" s="490"/>
      <c r="G587" s="281">
        <f>'[2]III_SAV-Details_NB'!X593</f>
        <v>0</v>
      </c>
      <c r="H587" s="281">
        <f t="shared" si="221"/>
        <v>0</v>
      </c>
      <c r="I587" s="281">
        <f>IF(con_EOGJahr=2025,'[2]III_SAV-Details_NB'!AA593,IF(con_EOGJahr=2026,'[2]III_SAV-Details_NB'!AB593,'[2]III_SAV-Details_NB'!AC593))</f>
        <v>0</v>
      </c>
      <c r="J587" s="282"/>
      <c r="K587" s="282"/>
      <c r="L587" s="282"/>
      <c r="M587" s="282"/>
      <c r="N587" s="282"/>
      <c r="O587" s="282"/>
      <c r="P587" s="52">
        <f t="shared" si="222"/>
        <v>0</v>
      </c>
      <c r="Q587" s="60"/>
      <c r="R587" s="53">
        <f t="shared" si="213"/>
        <v>0</v>
      </c>
      <c r="S587" s="59"/>
      <c r="T587" s="61"/>
      <c r="U587" s="342" t="str">
        <f t="shared" si="217"/>
        <v>k.A.</v>
      </c>
      <c r="V587" s="343" t="str">
        <f t="shared" si="214"/>
        <v>k.A.</v>
      </c>
      <c r="W587" s="343" t="str">
        <f>IFERROR(IF(OR($D587="",$E587=0,con_Ende=0),"k.A.",IF(VLOOKUP($D587,rng_ND,5,0)="Nein",VLOOKUP($D587,rng_ND,2,FALSE),MIN(VLOOKUP($D587,rng_ND,2,FALSE),A_Stammdaten!$B$19-D_SAV!$E587+1))),"k.A.")</f>
        <v>k.A.</v>
      </c>
      <c r="X587" s="343" t="str">
        <f t="shared" si="215"/>
        <v>k.A.</v>
      </c>
      <c r="Y587" s="62"/>
      <c r="Z587" s="48">
        <f t="shared" si="216"/>
        <v>0</v>
      </c>
      <c r="AA587" s="457"/>
      <c r="AB587" s="55">
        <f t="shared" si="223"/>
        <v>0</v>
      </c>
      <c r="AC587" s="55">
        <f>IF(A_Stammdaten!$B$25="ja",D_SAV!AA587,D_SAV!AB587)</f>
        <v>0</v>
      </c>
      <c r="AD587" s="478">
        <f>IF(AC587=0,0,IF(U587-(con_EOGJahr-D_SAV!E587)&lt;=0,AC587,AC587/V587))</f>
        <v>0</v>
      </c>
      <c r="AE587" s="478">
        <f>IFERROR(IF(AND(VLOOKUP(D587,rng_ND,5,FALSE)="Ja",D_SAV!T587="degressiv"),D_SAV!AC587*Y587/100,0),0)</f>
        <v>0</v>
      </c>
      <c r="AF587" s="55">
        <f>IFERROR(IF(VLOOKUP(D587,rng_ND,5,FALSE)="Ja",MAX(D_SAV!AD587:AE587),D_SAV!AD587),0)</f>
        <v>0</v>
      </c>
      <c r="AG587" s="55">
        <f t="shared" si="224"/>
        <v>0</v>
      </c>
      <c r="AH587" s="55">
        <f t="shared" si="225"/>
        <v>0</v>
      </c>
      <c r="AI587" s="55">
        <f t="shared" si="226"/>
        <v>0</v>
      </c>
      <c r="AJ587" s="55">
        <f t="shared" si="227"/>
        <v>0</v>
      </c>
      <c r="AK587" s="55">
        <f t="shared" si="218"/>
        <v>0</v>
      </c>
      <c r="AL587" s="55">
        <f t="shared" si="219"/>
        <v>0</v>
      </c>
      <c r="AM587" s="55">
        <f t="shared" si="220"/>
        <v>0</v>
      </c>
    </row>
    <row r="588" spans="1:39" x14ac:dyDescent="0.25">
      <c r="A588" s="47">
        <v>584</v>
      </c>
      <c r="B588" s="358" t="str">
        <f>IF(AND(E588&lt;&gt;0,D588&lt;&gt;0,F588&lt;&gt;0),IF(C588&lt;&gt;0,CONCATENATE(C588,"-AGr",VLOOKUP(D588,Listen!$A$2:$G$45,7,FALSE),"-",E588,"-",F588,),CONCATENATE("AGr",VLOOKUP(D588,Listen!$A$2:$G$45,7,FALSE),"-",E588,"-",F588)),"keine vollständige ID")</f>
        <v>keine vollständige ID</v>
      </c>
      <c r="C588" s="438">
        <f>'[2]III_SAV-Details_NB'!B594</f>
        <v>0</v>
      </c>
      <c r="D588" s="438">
        <f>'[2]III_SAV-Details_NB'!C594</f>
        <v>0</v>
      </c>
      <c r="E588" s="359">
        <f>'[2]III_SAV-Details_NB'!D594</f>
        <v>0</v>
      </c>
      <c r="F588" s="490"/>
      <c r="G588" s="281">
        <f>'[2]III_SAV-Details_NB'!X594</f>
        <v>0</v>
      </c>
      <c r="H588" s="281">
        <f t="shared" si="221"/>
        <v>0</v>
      </c>
      <c r="I588" s="281">
        <f>IF(con_EOGJahr=2025,'[2]III_SAV-Details_NB'!AA594,IF(con_EOGJahr=2026,'[2]III_SAV-Details_NB'!AB594,'[2]III_SAV-Details_NB'!AC594))</f>
        <v>0</v>
      </c>
      <c r="J588" s="282"/>
      <c r="K588" s="282"/>
      <c r="L588" s="282"/>
      <c r="M588" s="282"/>
      <c r="N588" s="282"/>
      <c r="O588" s="282"/>
      <c r="P588" s="52">
        <f t="shared" si="222"/>
        <v>0</v>
      </c>
      <c r="Q588" s="60"/>
      <c r="R588" s="53">
        <f t="shared" si="213"/>
        <v>0</v>
      </c>
      <c r="S588" s="59"/>
      <c r="T588" s="61"/>
      <c r="U588" s="342" t="str">
        <f t="shared" si="217"/>
        <v>k.A.</v>
      </c>
      <c r="V588" s="343" t="str">
        <f t="shared" si="214"/>
        <v>k.A.</v>
      </c>
      <c r="W588" s="343" t="str">
        <f>IFERROR(IF(OR($D588="",$E588=0,con_Ende=0),"k.A.",IF(VLOOKUP($D588,rng_ND,5,0)="Nein",VLOOKUP($D588,rng_ND,2,FALSE),MIN(VLOOKUP($D588,rng_ND,2,FALSE),A_Stammdaten!$B$19-D_SAV!$E588+1))),"k.A.")</f>
        <v>k.A.</v>
      </c>
      <c r="X588" s="343" t="str">
        <f t="shared" si="215"/>
        <v>k.A.</v>
      </c>
      <c r="Y588" s="62"/>
      <c r="Z588" s="48">
        <f t="shared" si="216"/>
        <v>0</v>
      </c>
      <c r="AA588" s="457"/>
      <c r="AB588" s="55">
        <f t="shared" si="223"/>
        <v>0</v>
      </c>
      <c r="AC588" s="55">
        <f>IF(A_Stammdaten!$B$25="ja",D_SAV!AA588,D_SAV!AB588)</f>
        <v>0</v>
      </c>
      <c r="AD588" s="478">
        <f>IF(AC588=0,0,IF(U588-(con_EOGJahr-D_SAV!E588)&lt;=0,AC588,AC588/V588))</f>
        <v>0</v>
      </c>
      <c r="AE588" s="478">
        <f>IFERROR(IF(AND(VLOOKUP(D588,rng_ND,5,FALSE)="Ja",D_SAV!T588="degressiv"),D_SAV!AC588*Y588/100,0),0)</f>
        <v>0</v>
      </c>
      <c r="AF588" s="55">
        <f>IFERROR(IF(VLOOKUP(D588,rng_ND,5,FALSE)="Ja",MAX(D_SAV!AD588:AE588),D_SAV!AD588),0)</f>
        <v>0</v>
      </c>
      <c r="AG588" s="55">
        <f t="shared" si="224"/>
        <v>0</v>
      </c>
      <c r="AH588" s="55">
        <f t="shared" si="225"/>
        <v>0</v>
      </c>
      <c r="AI588" s="55">
        <f t="shared" si="226"/>
        <v>0</v>
      </c>
      <c r="AJ588" s="55">
        <f t="shared" si="227"/>
        <v>0</v>
      </c>
      <c r="AK588" s="55">
        <f t="shared" si="218"/>
        <v>0</v>
      </c>
      <c r="AL588" s="55">
        <f t="shared" si="219"/>
        <v>0</v>
      </c>
      <c r="AM588" s="55">
        <f t="shared" si="220"/>
        <v>0</v>
      </c>
    </row>
    <row r="589" spans="1:39" x14ac:dyDescent="0.25">
      <c r="A589" s="47">
        <v>585</v>
      </c>
      <c r="B589" s="358" t="str">
        <f>IF(AND(E589&lt;&gt;0,D589&lt;&gt;0,F589&lt;&gt;0),IF(C589&lt;&gt;0,CONCATENATE(C589,"-AGr",VLOOKUP(D589,Listen!$A$2:$G$45,7,FALSE),"-",E589,"-",F589,),CONCATENATE("AGr",VLOOKUP(D589,Listen!$A$2:$G$45,7,FALSE),"-",E589,"-",F589)),"keine vollständige ID")</f>
        <v>keine vollständige ID</v>
      </c>
      <c r="C589" s="438">
        <f>'[2]III_SAV-Details_NB'!B595</f>
        <v>0</v>
      </c>
      <c r="D589" s="438">
        <f>'[2]III_SAV-Details_NB'!C595</f>
        <v>0</v>
      </c>
      <c r="E589" s="359">
        <f>'[2]III_SAV-Details_NB'!D595</f>
        <v>0</v>
      </c>
      <c r="F589" s="490"/>
      <c r="G589" s="281">
        <f>'[2]III_SAV-Details_NB'!X595</f>
        <v>0</v>
      </c>
      <c r="H589" s="281">
        <f t="shared" si="221"/>
        <v>0</v>
      </c>
      <c r="I589" s="281">
        <f>IF(con_EOGJahr=2025,'[2]III_SAV-Details_NB'!AA595,IF(con_EOGJahr=2026,'[2]III_SAV-Details_NB'!AB595,'[2]III_SAV-Details_NB'!AC595))</f>
        <v>0</v>
      </c>
      <c r="J589" s="282"/>
      <c r="K589" s="282"/>
      <c r="L589" s="282"/>
      <c r="M589" s="282"/>
      <c r="N589" s="282"/>
      <c r="O589" s="282"/>
      <c r="P589" s="52">
        <f t="shared" si="222"/>
        <v>0</v>
      </c>
      <c r="Q589" s="60"/>
      <c r="R589" s="53">
        <f t="shared" si="213"/>
        <v>0</v>
      </c>
      <c r="S589" s="59"/>
      <c r="T589" s="61"/>
      <c r="U589" s="342" t="str">
        <f t="shared" si="217"/>
        <v>k.A.</v>
      </c>
      <c r="V589" s="343" t="str">
        <f t="shared" si="214"/>
        <v>k.A.</v>
      </c>
      <c r="W589" s="343" t="str">
        <f>IFERROR(IF(OR($D589="",$E589=0,con_Ende=0),"k.A.",IF(VLOOKUP($D589,rng_ND,5,0)="Nein",VLOOKUP($D589,rng_ND,2,FALSE),MIN(VLOOKUP($D589,rng_ND,2,FALSE),A_Stammdaten!$B$19-D_SAV!$E589+1))),"k.A.")</f>
        <v>k.A.</v>
      </c>
      <c r="X589" s="343" t="str">
        <f t="shared" si="215"/>
        <v>k.A.</v>
      </c>
      <c r="Y589" s="62"/>
      <c r="Z589" s="48">
        <f t="shared" si="216"/>
        <v>0</v>
      </c>
      <c r="AA589" s="457"/>
      <c r="AB589" s="55">
        <f t="shared" si="223"/>
        <v>0</v>
      </c>
      <c r="AC589" s="55">
        <f>IF(A_Stammdaten!$B$25="ja",D_SAV!AA589,D_SAV!AB589)</f>
        <v>0</v>
      </c>
      <c r="AD589" s="478">
        <f>IF(AC589=0,0,IF(U589-(con_EOGJahr-D_SAV!E589)&lt;=0,AC589,AC589/V589))</f>
        <v>0</v>
      </c>
      <c r="AE589" s="478">
        <f>IFERROR(IF(AND(VLOOKUP(D589,rng_ND,5,FALSE)="Ja",D_SAV!T589="degressiv"),D_SAV!AC589*Y589/100,0),0)</f>
        <v>0</v>
      </c>
      <c r="AF589" s="55">
        <f>IFERROR(IF(VLOOKUP(D589,rng_ND,5,FALSE)="Ja",MAX(D_SAV!AD589:AE589),D_SAV!AD589),0)</f>
        <v>0</v>
      </c>
      <c r="AG589" s="55">
        <f t="shared" si="224"/>
        <v>0</v>
      </c>
      <c r="AH589" s="55">
        <f t="shared" si="225"/>
        <v>0</v>
      </c>
      <c r="AI589" s="55">
        <f t="shared" si="226"/>
        <v>0</v>
      </c>
      <c r="AJ589" s="55">
        <f t="shared" si="227"/>
        <v>0</v>
      </c>
      <c r="AK589" s="55">
        <f t="shared" si="218"/>
        <v>0</v>
      </c>
      <c r="AL589" s="55">
        <f t="shared" si="219"/>
        <v>0</v>
      </c>
      <c r="AM589" s="55">
        <f t="shared" si="220"/>
        <v>0</v>
      </c>
    </row>
    <row r="590" spans="1:39" x14ac:dyDescent="0.25">
      <c r="A590" s="47">
        <v>586</v>
      </c>
      <c r="B590" s="358" t="str">
        <f>IF(AND(E590&lt;&gt;0,D590&lt;&gt;0,F590&lt;&gt;0),IF(C590&lt;&gt;0,CONCATENATE(C590,"-AGr",VLOOKUP(D590,Listen!$A$2:$G$45,7,FALSE),"-",E590,"-",F590,),CONCATENATE("AGr",VLOOKUP(D590,Listen!$A$2:$G$45,7,FALSE),"-",E590,"-",F590)),"keine vollständige ID")</f>
        <v>keine vollständige ID</v>
      </c>
      <c r="C590" s="438">
        <f>'[2]III_SAV-Details_NB'!B596</f>
        <v>0</v>
      </c>
      <c r="D590" s="438">
        <f>'[2]III_SAV-Details_NB'!C596</f>
        <v>0</v>
      </c>
      <c r="E590" s="359">
        <f>'[2]III_SAV-Details_NB'!D596</f>
        <v>0</v>
      </c>
      <c r="F590" s="490"/>
      <c r="G590" s="281">
        <f>'[2]III_SAV-Details_NB'!X596</f>
        <v>0</v>
      </c>
      <c r="H590" s="281">
        <f t="shared" si="221"/>
        <v>0</v>
      </c>
      <c r="I590" s="281">
        <f>IF(con_EOGJahr=2025,'[2]III_SAV-Details_NB'!AA596,IF(con_EOGJahr=2026,'[2]III_SAV-Details_NB'!AB596,'[2]III_SAV-Details_NB'!AC596))</f>
        <v>0</v>
      </c>
      <c r="J590" s="282"/>
      <c r="K590" s="282"/>
      <c r="L590" s="282"/>
      <c r="M590" s="282"/>
      <c r="N590" s="282"/>
      <c r="O590" s="282"/>
      <c r="P590" s="52">
        <f t="shared" si="222"/>
        <v>0</v>
      </c>
      <c r="Q590" s="60"/>
      <c r="R590" s="53">
        <f t="shared" si="213"/>
        <v>0</v>
      </c>
      <c r="S590" s="59"/>
      <c r="T590" s="61"/>
      <c r="U590" s="342" t="str">
        <f t="shared" si="217"/>
        <v>k.A.</v>
      </c>
      <c r="V590" s="343" t="str">
        <f t="shared" si="214"/>
        <v>k.A.</v>
      </c>
      <c r="W590" s="343" t="str">
        <f>IFERROR(IF(OR($D590="",$E590=0,con_Ende=0),"k.A.",IF(VLOOKUP($D590,rng_ND,5,0)="Nein",VLOOKUP($D590,rng_ND,2,FALSE),MIN(VLOOKUP($D590,rng_ND,2,FALSE),A_Stammdaten!$B$19-D_SAV!$E590+1))),"k.A.")</f>
        <v>k.A.</v>
      </c>
      <c r="X590" s="343" t="str">
        <f t="shared" si="215"/>
        <v>k.A.</v>
      </c>
      <c r="Y590" s="62"/>
      <c r="Z590" s="48">
        <f t="shared" si="216"/>
        <v>0</v>
      </c>
      <c r="AA590" s="457"/>
      <c r="AB590" s="55">
        <f t="shared" si="223"/>
        <v>0</v>
      </c>
      <c r="AC590" s="55">
        <f>IF(A_Stammdaten!$B$25="ja",D_SAV!AA590,D_SAV!AB590)</f>
        <v>0</v>
      </c>
      <c r="AD590" s="478">
        <f>IF(AC590=0,0,IF(U590-(con_EOGJahr-D_SAV!E590)&lt;=0,AC590,AC590/V590))</f>
        <v>0</v>
      </c>
      <c r="AE590" s="478">
        <f>IFERROR(IF(AND(VLOOKUP(D590,rng_ND,5,FALSE)="Ja",D_SAV!T590="degressiv"),D_SAV!AC590*Y590/100,0),0)</f>
        <v>0</v>
      </c>
      <c r="AF590" s="55">
        <f>IFERROR(IF(VLOOKUP(D590,rng_ND,5,FALSE)="Ja",MAX(D_SAV!AD590:AE590),D_SAV!AD590),0)</f>
        <v>0</v>
      </c>
      <c r="AG590" s="55">
        <f t="shared" si="224"/>
        <v>0</v>
      </c>
      <c r="AH590" s="55">
        <f t="shared" si="225"/>
        <v>0</v>
      </c>
      <c r="AI590" s="55">
        <f t="shared" si="226"/>
        <v>0</v>
      </c>
      <c r="AJ590" s="55">
        <f t="shared" si="227"/>
        <v>0</v>
      </c>
      <c r="AK590" s="55">
        <f t="shared" si="218"/>
        <v>0</v>
      </c>
      <c r="AL590" s="55">
        <f t="shared" si="219"/>
        <v>0</v>
      </c>
      <c r="AM590" s="55">
        <f t="shared" si="220"/>
        <v>0</v>
      </c>
    </row>
    <row r="591" spans="1:39" x14ac:dyDescent="0.25">
      <c r="A591" s="47">
        <v>587</v>
      </c>
      <c r="B591" s="358" t="str">
        <f>IF(AND(E591&lt;&gt;0,D591&lt;&gt;0,F591&lt;&gt;0),IF(C591&lt;&gt;0,CONCATENATE(C591,"-AGr",VLOOKUP(D591,Listen!$A$2:$G$45,7,FALSE),"-",E591,"-",F591,),CONCATENATE("AGr",VLOOKUP(D591,Listen!$A$2:$G$45,7,FALSE),"-",E591,"-",F591)),"keine vollständige ID")</f>
        <v>keine vollständige ID</v>
      </c>
      <c r="C591" s="438">
        <f>'[2]III_SAV-Details_NB'!B597</f>
        <v>0</v>
      </c>
      <c r="D591" s="438">
        <f>'[2]III_SAV-Details_NB'!C597</f>
        <v>0</v>
      </c>
      <c r="E591" s="359">
        <f>'[2]III_SAV-Details_NB'!D597</f>
        <v>0</v>
      </c>
      <c r="F591" s="490"/>
      <c r="G591" s="281">
        <f>'[2]III_SAV-Details_NB'!X597</f>
        <v>0</v>
      </c>
      <c r="H591" s="281">
        <f t="shared" si="221"/>
        <v>0</v>
      </c>
      <c r="I591" s="281">
        <f>IF(con_EOGJahr=2025,'[2]III_SAV-Details_NB'!AA597,IF(con_EOGJahr=2026,'[2]III_SAV-Details_NB'!AB597,'[2]III_SAV-Details_NB'!AC597))</f>
        <v>0</v>
      </c>
      <c r="J591" s="282"/>
      <c r="K591" s="282"/>
      <c r="L591" s="282"/>
      <c r="M591" s="282"/>
      <c r="N591" s="282"/>
      <c r="O591" s="282"/>
      <c r="P591" s="52">
        <f t="shared" si="222"/>
        <v>0</v>
      </c>
      <c r="Q591" s="60"/>
      <c r="R591" s="53">
        <f t="shared" si="213"/>
        <v>0</v>
      </c>
      <c r="S591" s="59"/>
      <c r="T591" s="61"/>
      <c r="U591" s="342" t="str">
        <f t="shared" si="217"/>
        <v>k.A.</v>
      </c>
      <c r="V591" s="343" t="str">
        <f t="shared" si="214"/>
        <v>k.A.</v>
      </c>
      <c r="W591" s="343" t="str">
        <f>IFERROR(IF(OR($D591="",$E591=0,con_Ende=0),"k.A.",IF(VLOOKUP($D591,rng_ND,5,0)="Nein",VLOOKUP($D591,rng_ND,2,FALSE),MIN(VLOOKUP($D591,rng_ND,2,FALSE),A_Stammdaten!$B$19-D_SAV!$E591+1))),"k.A.")</f>
        <v>k.A.</v>
      </c>
      <c r="X591" s="343" t="str">
        <f t="shared" si="215"/>
        <v>k.A.</v>
      </c>
      <c r="Y591" s="62"/>
      <c r="Z591" s="48">
        <f t="shared" si="216"/>
        <v>0</v>
      </c>
      <c r="AA591" s="457"/>
      <c r="AB591" s="55">
        <f t="shared" si="223"/>
        <v>0</v>
      </c>
      <c r="AC591" s="55">
        <f>IF(A_Stammdaten!$B$25="ja",D_SAV!AA591,D_SAV!AB591)</f>
        <v>0</v>
      </c>
      <c r="AD591" s="478">
        <f>IF(AC591=0,0,IF(U591-(con_EOGJahr-D_SAV!E591)&lt;=0,AC591,AC591/V591))</f>
        <v>0</v>
      </c>
      <c r="AE591" s="478">
        <f>IFERROR(IF(AND(VLOOKUP(D591,rng_ND,5,FALSE)="Ja",D_SAV!T591="degressiv"),D_SAV!AC591*Y591/100,0),0)</f>
        <v>0</v>
      </c>
      <c r="AF591" s="55">
        <f>IFERROR(IF(VLOOKUP(D591,rng_ND,5,FALSE)="Ja",MAX(D_SAV!AD591:AE591),D_SAV!AD591),0)</f>
        <v>0</v>
      </c>
      <c r="AG591" s="55">
        <f t="shared" si="224"/>
        <v>0</v>
      </c>
      <c r="AH591" s="55">
        <f t="shared" si="225"/>
        <v>0</v>
      </c>
      <c r="AI591" s="55">
        <f t="shared" si="226"/>
        <v>0</v>
      </c>
      <c r="AJ591" s="55">
        <f t="shared" si="227"/>
        <v>0</v>
      </c>
      <c r="AK591" s="55">
        <f t="shared" si="218"/>
        <v>0</v>
      </c>
      <c r="AL591" s="55">
        <f t="shared" si="219"/>
        <v>0</v>
      </c>
      <c r="AM591" s="55">
        <f t="shared" si="220"/>
        <v>0</v>
      </c>
    </row>
    <row r="592" spans="1:39" x14ac:dyDescent="0.25">
      <c r="A592" s="47">
        <v>588</v>
      </c>
      <c r="B592" s="358" t="str">
        <f>IF(AND(E592&lt;&gt;0,D592&lt;&gt;0,F592&lt;&gt;0),IF(C592&lt;&gt;0,CONCATENATE(C592,"-AGr",VLOOKUP(D592,Listen!$A$2:$G$45,7,FALSE),"-",E592,"-",F592,),CONCATENATE("AGr",VLOOKUP(D592,Listen!$A$2:$G$45,7,FALSE),"-",E592,"-",F592)),"keine vollständige ID")</f>
        <v>keine vollständige ID</v>
      </c>
      <c r="C592" s="438">
        <f>'[2]III_SAV-Details_NB'!B598</f>
        <v>0</v>
      </c>
      <c r="D592" s="438">
        <f>'[2]III_SAV-Details_NB'!C598</f>
        <v>0</v>
      </c>
      <c r="E592" s="359">
        <f>'[2]III_SAV-Details_NB'!D598</f>
        <v>0</v>
      </c>
      <c r="F592" s="490"/>
      <c r="G592" s="281">
        <f>'[2]III_SAV-Details_NB'!X598</f>
        <v>0</v>
      </c>
      <c r="H592" s="281">
        <f t="shared" si="221"/>
        <v>0</v>
      </c>
      <c r="I592" s="281">
        <f>IF(con_EOGJahr=2025,'[2]III_SAV-Details_NB'!AA598,IF(con_EOGJahr=2026,'[2]III_SAV-Details_NB'!AB598,'[2]III_SAV-Details_NB'!AC598))</f>
        <v>0</v>
      </c>
      <c r="J592" s="282"/>
      <c r="K592" s="282"/>
      <c r="L592" s="282"/>
      <c r="M592" s="282"/>
      <c r="N592" s="282"/>
      <c r="O592" s="282"/>
      <c r="P592" s="52">
        <f t="shared" si="222"/>
        <v>0</v>
      </c>
      <c r="Q592" s="60"/>
      <c r="R592" s="53">
        <f t="shared" si="213"/>
        <v>0</v>
      </c>
      <c r="S592" s="59"/>
      <c r="T592" s="61"/>
      <c r="U592" s="342" t="str">
        <f t="shared" si="217"/>
        <v>k.A.</v>
      </c>
      <c r="V592" s="343" t="str">
        <f t="shared" si="214"/>
        <v>k.A.</v>
      </c>
      <c r="W592" s="343" t="str">
        <f>IFERROR(IF(OR($D592="",$E592=0,con_Ende=0),"k.A.",IF(VLOOKUP($D592,rng_ND,5,0)="Nein",VLOOKUP($D592,rng_ND,2,FALSE),MIN(VLOOKUP($D592,rng_ND,2,FALSE),A_Stammdaten!$B$19-D_SAV!$E592+1))),"k.A.")</f>
        <v>k.A.</v>
      </c>
      <c r="X592" s="343" t="str">
        <f t="shared" si="215"/>
        <v>k.A.</v>
      </c>
      <c r="Y592" s="62"/>
      <c r="Z592" s="48">
        <f t="shared" si="216"/>
        <v>0</v>
      </c>
      <c r="AA592" s="457"/>
      <c r="AB592" s="55">
        <f t="shared" si="223"/>
        <v>0</v>
      </c>
      <c r="AC592" s="55">
        <f>IF(A_Stammdaten!$B$25="ja",D_SAV!AA592,D_SAV!AB592)</f>
        <v>0</v>
      </c>
      <c r="AD592" s="478">
        <f>IF(AC592=0,0,IF(U592-(con_EOGJahr-D_SAV!E592)&lt;=0,AC592,AC592/V592))</f>
        <v>0</v>
      </c>
      <c r="AE592" s="478">
        <f>IFERROR(IF(AND(VLOOKUP(D592,rng_ND,5,FALSE)="Ja",D_SAV!T592="degressiv"),D_SAV!AC592*Y592/100,0),0)</f>
        <v>0</v>
      </c>
      <c r="AF592" s="55">
        <f>IFERROR(IF(VLOOKUP(D592,rng_ND,5,FALSE)="Ja",MAX(D_SAV!AD592:AE592),D_SAV!AD592),0)</f>
        <v>0</v>
      </c>
      <c r="AG592" s="55">
        <f t="shared" si="224"/>
        <v>0</v>
      </c>
      <c r="AH592" s="55">
        <f t="shared" si="225"/>
        <v>0</v>
      </c>
      <c r="AI592" s="55">
        <f t="shared" si="226"/>
        <v>0</v>
      </c>
      <c r="AJ592" s="55">
        <f t="shared" si="227"/>
        <v>0</v>
      </c>
      <c r="AK592" s="55">
        <f t="shared" si="218"/>
        <v>0</v>
      </c>
      <c r="AL592" s="55">
        <f t="shared" si="219"/>
        <v>0</v>
      </c>
      <c r="AM592" s="55">
        <f t="shared" si="220"/>
        <v>0</v>
      </c>
    </row>
    <row r="593" spans="1:39" x14ac:dyDescent="0.25">
      <c r="A593" s="47">
        <v>589</v>
      </c>
      <c r="B593" s="358" t="str">
        <f>IF(AND(E593&lt;&gt;0,D593&lt;&gt;0,F593&lt;&gt;0),IF(C593&lt;&gt;0,CONCATENATE(C593,"-AGr",VLOOKUP(D593,Listen!$A$2:$G$45,7,FALSE),"-",E593,"-",F593,),CONCATENATE("AGr",VLOOKUP(D593,Listen!$A$2:$G$45,7,FALSE),"-",E593,"-",F593)),"keine vollständige ID")</f>
        <v>keine vollständige ID</v>
      </c>
      <c r="C593" s="438">
        <f>'[2]III_SAV-Details_NB'!B599</f>
        <v>0</v>
      </c>
      <c r="D593" s="438">
        <f>'[2]III_SAV-Details_NB'!C599</f>
        <v>0</v>
      </c>
      <c r="E593" s="359">
        <f>'[2]III_SAV-Details_NB'!D599</f>
        <v>0</v>
      </c>
      <c r="F593" s="490"/>
      <c r="G593" s="281">
        <f>'[2]III_SAV-Details_NB'!X599</f>
        <v>0</v>
      </c>
      <c r="H593" s="281">
        <f t="shared" si="221"/>
        <v>0</v>
      </c>
      <c r="I593" s="281">
        <f>IF(con_EOGJahr=2025,'[2]III_SAV-Details_NB'!AA599,IF(con_EOGJahr=2026,'[2]III_SAV-Details_NB'!AB599,'[2]III_SAV-Details_NB'!AC599))</f>
        <v>0</v>
      </c>
      <c r="J593" s="282"/>
      <c r="K593" s="282"/>
      <c r="L593" s="282"/>
      <c r="M593" s="282"/>
      <c r="N593" s="282"/>
      <c r="O593" s="282"/>
      <c r="P593" s="52">
        <f t="shared" si="222"/>
        <v>0</v>
      </c>
      <c r="Q593" s="60"/>
      <c r="R593" s="53">
        <f t="shared" si="213"/>
        <v>0</v>
      </c>
      <c r="S593" s="59"/>
      <c r="T593" s="61"/>
      <c r="U593" s="342" t="str">
        <f t="shared" si="217"/>
        <v>k.A.</v>
      </c>
      <c r="V593" s="343" t="str">
        <f t="shared" si="214"/>
        <v>k.A.</v>
      </c>
      <c r="W593" s="343" t="str">
        <f>IFERROR(IF(OR($D593="",$E593=0,con_Ende=0),"k.A.",IF(VLOOKUP($D593,rng_ND,5,0)="Nein",VLOOKUP($D593,rng_ND,2,FALSE),MIN(VLOOKUP($D593,rng_ND,2,FALSE),A_Stammdaten!$B$19-D_SAV!$E593+1))),"k.A.")</f>
        <v>k.A.</v>
      </c>
      <c r="X593" s="343" t="str">
        <f t="shared" si="215"/>
        <v>k.A.</v>
      </c>
      <c r="Y593" s="62"/>
      <c r="Z593" s="48">
        <f t="shared" si="216"/>
        <v>0</v>
      </c>
      <c r="AA593" s="457"/>
      <c r="AB593" s="55">
        <f t="shared" si="223"/>
        <v>0</v>
      </c>
      <c r="AC593" s="55">
        <f>IF(A_Stammdaten!$B$25="ja",D_SAV!AA593,D_SAV!AB593)</f>
        <v>0</v>
      </c>
      <c r="AD593" s="478">
        <f>IF(AC593=0,0,IF(U593-(con_EOGJahr-D_SAV!E593)&lt;=0,AC593,AC593/V593))</f>
        <v>0</v>
      </c>
      <c r="AE593" s="478">
        <f>IFERROR(IF(AND(VLOOKUP(D593,rng_ND,5,FALSE)="Ja",D_SAV!T593="degressiv"),D_SAV!AC593*Y593/100,0),0)</f>
        <v>0</v>
      </c>
      <c r="AF593" s="55">
        <f>IFERROR(IF(VLOOKUP(D593,rng_ND,5,FALSE)="Ja",MAX(D_SAV!AD593:AE593),D_SAV!AD593),0)</f>
        <v>0</v>
      </c>
      <c r="AG593" s="55">
        <f t="shared" si="224"/>
        <v>0</v>
      </c>
      <c r="AH593" s="55">
        <f t="shared" si="225"/>
        <v>0</v>
      </c>
      <c r="AI593" s="55">
        <f t="shared" si="226"/>
        <v>0</v>
      </c>
      <c r="AJ593" s="55">
        <f t="shared" si="227"/>
        <v>0</v>
      </c>
      <c r="AK593" s="55">
        <f t="shared" si="218"/>
        <v>0</v>
      </c>
      <c r="AL593" s="55">
        <f t="shared" si="219"/>
        <v>0</v>
      </c>
      <c r="AM593" s="55">
        <f t="shared" si="220"/>
        <v>0</v>
      </c>
    </row>
    <row r="594" spans="1:39" x14ac:dyDescent="0.25">
      <c r="A594" s="47">
        <v>590</v>
      </c>
      <c r="B594" s="358" t="str">
        <f>IF(AND(E594&lt;&gt;0,D594&lt;&gt;0,F594&lt;&gt;0),IF(C594&lt;&gt;0,CONCATENATE(C594,"-AGr",VLOOKUP(D594,Listen!$A$2:$G$45,7,FALSE),"-",E594,"-",F594,),CONCATENATE("AGr",VLOOKUP(D594,Listen!$A$2:$G$45,7,FALSE),"-",E594,"-",F594)),"keine vollständige ID")</f>
        <v>keine vollständige ID</v>
      </c>
      <c r="C594" s="438">
        <f>'[2]III_SAV-Details_NB'!B600</f>
        <v>0</v>
      </c>
      <c r="D594" s="438">
        <f>'[2]III_SAV-Details_NB'!C600</f>
        <v>0</v>
      </c>
      <c r="E594" s="359">
        <f>'[2]III_SAV-Details_NB'!D600</f>
        <v>0</v>
      </c>
      <c r="F594" s="490"/>
      <c r="G594" s="281">
        <f>'[2]III_SAV-Details_NB'!X600</f>
        <v>0</v>
      </c>
      <c r="H594" s="281">
        <f t="shared" si="221"/>
        <v>0</v>
      </c>
      <c r="I594" s="281">
        <f>IF(con_EOGJahr=2025,'[2]III_SAV-Details_NB'!AA600,IF(con_EOGJahr=2026,'[2]III_SAV-Details_NB'!AB600,'[2]III_SAV-Details_NB'!AC600))</f>
        <v>0</v>
      </c>
      <c r="J594" s="282"/>
      <c r="K594" s="282"/>
      <c r="L594" s="282"/>
      <c r="M594" s="282"/>
      <c r="N594" s="282"/>
      <c r="O594" s="282"/>
      <c r="P594" s="52">
        <f t="shared" si="222"/>
        <v>0</v>
      </c>
      <c r="Q594" s="60"/>
      <c r="R594" s="53">
        <f t="shared" ref="R594:R657" si="228">P594+Q594</f>
        <v>0</v>
      </c>
      <c r="S594" s="59"/>
      <c r="T594" s="61"/>
      <c r="U594" s="342" t="str">
        <f t="shared" si="217"/>
        <v>k.A.</v>
      </c>
      <c r="V594" s="343" t="str">
        <f t="shared" ref="V594:V657" si="229">IFERROR(IF(OR($D594="",$E594=0,con_Ende=0,$U594=0),"k.A.",MAX($E594-con_EOGJahr+$U594,0)),"k.A.")</f>
        <v>k.A.</v>
      </c>
      <c r="W594" s="343" t="str">
        <f>IFERROR(IF(OR($D594="",$E594=0,con_Ende=0),"k.A.",IF(VLOOKUP($D594,rng_ND,5,0)="Nein",VLOOKUP($D594,rng_ND,2,FALSE),MIN(VLOOKUP($D594,rng_ND,2,FALSE),A_Stammdaten!$B$19-D_SAV!$E594+1))),"k.A.")</f>
        <v>k.A.</v>
      </c>
      <c r="X594" s="343" t="str">
        <f t="shared" ref="X594:X657" si="230">IFERROR(IF(OR($D594="",$E594=0,con_Ende=0),"k.A.",VLOOKUP($D594,rng_ND,3,FALSE)),"k.A.")</f>
        <v>k.A.</v>
      </c>
      <c r="Y594" s="62"/>
      <c r="Z594" s="48">
        <f t="shared" ref="Z594:Z657" si="231">IF(AND($E594&lt;2006,$E594&lt;&gt;0),IFERROR(VLOOKUP($E594,rng_Index,VLOOKUP($D594,rng_ND,4,FALSE)+1,FALSE),1),)</f>
        <v>0</v>
      </c>
      <c r="AA594" s="457"/>
      <c r="AB594" s="55">
        <f t="shared" si="223"/>
        <v>0</v>
      </c>
      <c r="AC594" s="55">
        <f>IF(A_Stammdaten!$B$25="ja",D_SAV!AA594,D_SAV!AB594)</f>
        <v>0</v>
      </c>
      <c r="AD594" s="478">
        <f>IF(AC594=0,0,IF(U594-(con_EOGJahr-D_SAV!E594)&lt;=0,AC594,AC594/V594))</f>
        <v>0</v>
      </c>
      <c r="AE594" s="478">
        <f>IFERROR(IF(AND(VLOOKUP(D594,rng_ND,5,FALSE)="Ja",D_SAV!T594="degressiv"),D_SAV!AC594*Y594/100,0),0)</f>
        <v>0</v>
      </c>
      <c r="AF594" s="55">
        <f>IFERROR(IF(VLOOKUP(D594,rng_ND,5,FALSE)="Ja",MAX(D_SAV!AD594:AE594),D_SAV!AD594),0)</f>
        <v>0</v>
      </c>
      <c r="AG594" s="55">
        <f t="shared" si="224"/>
        <v>0</v>
      </c>
      <c r="AH594" s="55">
        <f t="shared" si="225"/>
        <v>0</v>
      </c>
      <c r="AI594" s="55">
        <f t="shared" si="226"/>
        <v>0</v>
      </c>
      <c r="AJ594" s="55">
        <f t="shared" si="227"/>
        <v>0</v>
      </c>
      <c r="AK594" s="55">
        <f t="shared" si="218"/>
        <v>0</v>
      </c>
      <c r="AL594" s="55">
        <f t="shared" si="219"/>
        <v>0</v>
      </c>
      <c r="AM594" s="55">
        <f t="shared" si="220"/>
        <v>0</v>
      </c>
    </row>
    <row r="595" spans="1:39" x14ac:dyDescent="0.25">
      <c r="A595" s="47">
        <v>591</v>
      </c>
      <c r="B595" s="358" t="str">
        <f>IF(AND(E595&lt;&gt;0,D595&lt;&gt;0,F595&lt;&gt;0),IF(C595&lt;&gt;0,CONCATENATE(C595,"-AGr",VLOOKUP(D595,Listen!$A$2:$G$45,7,FALSE),"-",E595,"-",F595,),CONCATENATE("AGr",VLOOKUP(D595,Listen!$A$2:$G$45,7,FALSE),"-",E595,"-",F595)),"keine vollständige ID")</f>
        <v>keine vollständige ID</v>
      </c>
      <c r="C595" s="438">
        <f>'[2]III_SAV-Details_NB'!B601</f>
        <v>0</v>
      </c>
      <c r="D595" s="438">
        <f>'[2]III_SAV-Details_NB'!C601</f>
        <v>0</v>
      </c>
      <c r="E595" s="359">
        <f>'[2]III_SAV-Details_NB'!D601</f>
        <v>0</v>
      </c>
      <c r="F595" s="490"/>
      <c r="G595" s="281">
        <f>'[2]III_SAV-Details_NB'!X601</f>
        <v>0</v>
      </c>
      <c r="H595" s="281">
        <f t="shared" si="221"/>
        <v>0</v>
      </c>
      <c r="I595" s="281">
        <f>IF(con_EOGJahr=2025,'[2]III_SAV-Details_NB'!AA601,IF(con_EOGJahr=2026,'[2]III_SAV-Details_NB'!AB601,'[2]III_SAV-Details_NB'!AC601))</f>
        <v>0</v>
      </c>
      <c r="J595" s="282"/>
      <c r="K595" s="282"/>
      <c r="L595" s="282"/>
      <c r="M595" s="282"/>
      <c r="N595" s="282"/>
      <c r="O595" s="282"/>
      <c r="P595" s="52">
        <f t="shared" si="222"/>
        <v>0</v>
      </c>
      <c r="Q595" s="60"/>
      <c r="R595" s="53">
        <f t="shared" si="228"/>
        <v>0</v>
      </c>
      <c r="S595" s="59"/>
      <c r="T595" s="61"/>
      <c r="U595" s="342" t="str">
        <f t="shared" ref="U595:U658" si="232">+W595</f>
        <v>k.A.</v>
      </c>
      <c r="V595" s="343" t="str">
        <f t="shared" si="229"/>
        <v>k.A.</v>
      </c>
      <c r="W595" s="343" t="str">
        <f>IFERROR(IF(OR($D595="",$E595=0,con_Ende=0),"k.A.",IF(VLOOKUP($D595,rng_ND,5,0)="Nein",VLOOKUP($D595,rng_ND,2,FALSE),MIN(VLOOKUP($D595,rng_ND,2,FALSE),A_Stammdaten!$B$19-D_SAV!$E595+1))),"k.A.")</f>
        <v>k.A.</v>
      </c>
      <c r="X595" s="343" t="str">
        <f t="shared" si="230"/>
        <v>k.A.</v>
      </c>
      <c r="Y595" s="62"/>
      <c r="Z595" s="48">
        <f t="shared" si="231"/>
        <v>0</v>
      </c>
      <c r="AA595" s="457"/>
      <c r="AB595" s="55">
        <f t="shared" si="223"/>
        <v>0</v>
      </c>
      <c r="AC595" s="55">
        <f>IF(A_Stammdaten!$B$25="ja",D_SAV!AA595,D_SAV!AB595)</f>
        <v>0</v>
      </c>
      <c r="AD595" s="478">
        <f>IF(AC595=0,0,IF(U595-(con_EOGJahr-D_SAV!E595)&lt;=0,AC595,AC595/V595))</f>
        <v>0</v>
      </c>
      <c r="AE595" s="478">
        <f>IFERROR(IF(AND(VLOOKUP(D595,rng_ND,5,FALSE)="Ja",D_SAV!T595="degressiv"),D_SAV!AC595*Y595/100,0),0)</f>
        <v>0</v>
      </c>
      <c r="AF595" s="55">
        <f>IFERROR(IF(VLOOKUP(D595,rng_ND,5,FALSE)="Ja",MAX(D_SAV!AD595:AE595),D_SAV!AD595),0)</f>
        <v>0</v>
      </c>
      <c r="AG595" s="55">
        <f t="shared" si="224"/>
        <v>0</v>
      </c>
      <c r="AH595" s="55">
        <f t="shared" si="225"/>
        <v>0</v>
      </c>
      <c r="AI595" s="55">
        <f t="shared" si="226"/>
        <v>0</v>
      </c>
      <c r="AJ595" s="55">
        <f t="shared" si="227"/>
        <v>0</v>
      </c>
      <c r="AK595" s="55">
        <f t="shared" si="218"/>
        <v>0</v>
      </c>
      <c r="AL595" s="55">
        <f t="shared" si="219"/>
        <v>0</v>
      </c>
      <c r="AM595" s="55">
        <f t="shared" si="220"/>
        <v>0</v>
      </c>
    </row>
    <row r="596" spans="1:39" x14ac:dyDescent="0.25">
      <c r="A596" s="47">
        <v>592</v>
      </c>
      <c r="B596" s="358" t="str">
        <f>IF(AND(E596&lt;&gt;0,D596&lt;&gt;0,F596&lt;&gt;0),IF(C596&lt;&gt;0,CONCATENATE(C596,"-AGr",VLOOKUP(D596,Listen!$A$2:$G$45,7,FALSE),"-",E596,"-",F596,),CONCATENATE("AGr",VLOOKUP(D596,Listen!$A$2:$G$45,7,FALSE),"-",E596,"-",F596)),"keine vollständige ID")</f>
        <v>keine vollständige ID</v>
      </c>
      <c r="C596" s="438">
        <f>'[2]III_SAV-Details_NB'!B602</f>
        <v>0</v>
      </c>
      <c r="D596" s="438">
        <f>'[2]III_SAV-Details_NB'!C602</f>
        <v>0</v>
      </c>
      <c r="E596" s="359">
        <f>'[2]III_SAV-Details_NB'!D602</f>
        <v>0</v>
      </c>
      <c r="F596" s="490"/>
      <c r="G596" s="281">
        <f>'[2]III_SAV-Details_NB'!X602</f>
        <v>0</v>
      </c>
      <c r="H596" s="281">
        <f t="shared" si="221"/>
        <v>0</v>
      </c>
      <c r="I596" s="281">
        <f>IF(con_EOGJahr=2025,'[2]III_SAV-Details_NB'!AA602,IF(con_EOGJahr=2026,'[2]III_SAV-Details_NB'!AB602,'[2]III_SAV-Details_NB'!AC602))</f>
        <v>0</v>
      </c>
      <c r="J596" s="282"/>
      <c r="K596" s="282"/>
      <c r="L596" s="282"/>
      <c r="M596" s="282"/>
      <c r="N596" s="282"/>
      <c r="O596" s="282"/>
      <c r="P596" s="52">
        <f t="shared" si="222"/>
        <v>0</v>
      </c>
      <c r="Q596" s="60"/>
      <c r="R596" s="53">
        <f t="shared" si="228"/>
        <v>0</v>
      </c>
      <c r="S596" s="59"/>
      <c r="T596" s="61"/>
      <c r="U596" s="342" t="str">
        <f t="shared" si="232"/>
        <v>k.A.</v>
      </c>
      <c r="V596" s="343" t="str">
        <f t="shared" si="229"/>
        <v>k.A.</v>
      </c>
      <c r="W596" s="343" t="str">
        <f>IFERROR(IF(OR($D596="",$E596=0,con_Ende=0),"k.A.",IF(VLOOKUP($D596,rng_ND,5,0)="Nein",VLOOKUP($D596,rng_ND,2,FALSE),MIN(VLOOKUP($D596,rng_ND,2,FALSE),A_Stammdaten!$B$19-D_SAV!$E596+1))),"k.A.")</f>
        <v>k.A.</v>
      </c>
      <c r="X596" s="343" t="str">
        <f t="shared" si="230"/>
        <v>k.A.</v>
      </c>
      <c r="Y596" s="62"/>
      <c r="Z596" s="48">
        <f t="shared" si="231"/>
        <v>0</v>
      </c>
      <c r="AA596" s="457"/>
      <c r="AB596" s="55">
        <f t="shared" si="223"/>
        <v>0</v>
      </c>
      <c r="AC596" s="55">
        <f>IF(A_Stammdaten!$B$25="ja",D_SAV!AA596,D_SAV!AB596)</f>
        <v>0</v>
      </c>
      <c r="AD596" s="478">
        <f>IF(AC596=0,0,IF(U596-(con_EOGJahr-D_SAV!E596)&lt;=0,AC596,AC596/V596))</f>
        <v>0</v>
      </c>
      <c r="AE596" s="478">
        <f>IFERROR(IF(AND(VLOOKUP(D596,rng_ND,5,FALSE)="Ja",D_SAV!T596="degressiv"),D_SAV!AC596*Y596/100,0),0)</f>
        <v>0</v>
      </c>
      <c r="AF596" s="55">
        <f>IFERROR(IF(VLOOKUP(D596,rng_ND,5,FALSE)="Ja",MAX(D_SAV!AD596:AE596),D_SAV!AD596),0)</f>
        <v>0</v>
      </c>
      <c r="AG596" s="55">
        <f t="shared" si="224"/>
        <v>0</v>
      </c>
      <c r="AH596" s="55">
        <f t="shared" si="225"/>
        <v>0</v>
      </c>
      <c r="AI596" s="55">
        <f t="shared" si="226"/>
        <v>0</v>
      </c>
      <c r="AJ596" s="55">
        <f t="shared" si="227"/>
        <v>0</v>
      </c>
      <c r="AK596" s="55">
        <f t="shared" si="218"/>
        <v>0</v>
      </c>
      <c r="AL596" s="55">
        <f t="shared" si="219"/>
        <v>0</v>
      </c>
      <c r="AM596" s="55">
        <f t="shared" si="220"/>
        <v>0</v>
      </c>
    </row>
    <row r="597" spans="1:39" x14ac:dyDescent="0.25">
      <c r="A597" s="47">
        <v>593</v>
      </c>
      <c r="B597" s="358" t="str">
        <f>IF(AND(E597&lt;&gt;0,D597&lt;&gt;0,F597&lt;&gt;0),IF(C597&lt;&gt;0,CONCATENATE(C597,"-AGr",VLOOKUP(D597,Listen!$A$2:$G$45,7,FALSE),"-",E597,"-",F597,),CONCATENATE("AGr",VLOOKUP(D597,Listen!$A$2:$G$45,7,FALSE),"-",E597,"-",F597)),"keine vollständige ID")</f>
        <v>keine vollständige ID</v>
      </c>
      <c r="C597" s="438">
        <f>'[2]III_SAV-Details_NB'!B603</f>
        <v>0</v>
      </c>
      <c r="D597" s="438">
        <f>'[2]III_SAV-Details_NB'!C603</f>
        <v>0</v>
      </c>
      <c r="E597" s="359">
        <f>'[2]III_SAV-Details_NB'!D603</f>
        <v>0</v>
      </c>
      <c r="F597" s="490"/>
      <c r="G597" s="281">
        <f>'[2]III_SAV-Details_NB'!X603</f>
        <v>0</v>
      </c>
      <c r="H597" s="281">
        <f t="shared" si="221"/>
        <v>0</v>
      </c>
      <c r="I597" s="281">
        <f>IF(con_EOGJahr=2025,'[2]III_SAV-Details_NB'!AA603,IF(con_EOGJahr=2026,'[2]III_SAV-Details_NB'!AB603,'[2]III_SAV-Details_NB'!AC603))</f>
        <v>0</v>
      </c>
      <c r="J597" s="282"/>
      <c r="K597" s="282"/>
      <c r="L597" s="282"/>
      <c r="M597" s="282"/>
      <c r="N597" s="282"/>
      <c r="O597" s="282"/>
      <c r="P597" s="52">
        <f t="shared" si="222"/>
        <v>0</v>
      </c>
      <c r="Q597" s="60"/>
      <c r="R597" s="53">
        <f t="shared" si="228"/>
        <v>0</v>
      </c>
      <c r="S597" s="59"/>
      <c r="T597" s="61"/>
      <c r="U597" s="342" t="str">
        <f t="shared" si="232"/>
        <v>k.A.</v>
      </c>
      <c r="V597" s="343" t="str">
        <f t="shared" si="229"/>
        <v>k.A.</v>
      </c>
      <c r="W597" s="343" t="str">
        <f>IFERROR(IF(OR($D597="",$E597=0,con_Ende=0),"k.A.",IF(VLOOKUP($D597,rng_ND,5,0)="Nein",VLOOKUP($D597,rng_ND,2,FALSE),MIN(VLOOKUP($D597,rng_ND,2,FALSE),A_Stammdaten!$B$19-D_SAV!$E597+1))),"k.A.")</f>
        <v>k.A.</v>
      </c>
      <c r="X597" s="343" t="str">
        <f t="shared" si="230"/>
        <v>k.A.</v>
      </c>
      <c r="Y597" s="62"/>
      <c r="Z597" s="48">
        <f t="shared" si="231"/>
        <v>0</v>
      </c>
      <c r="AA597" s="457"/>
      <c r="AB597" s="55">
        <f t="shared" si="223"/>
        <v>0</v>
      </c>
      <c r="AC597" s="55">
        <f>IF(A_Stammdaten!$B$25="ja",D_SAV!AA597,D_SAV!AB597)</f>
        <v>0</v>
      </c>
      <c r="AD597" s="478">
        <f>IF(AC597=0,0,IF(U597-(con_EOGJahr-D_SAV!E597)&lt;=0,AC597,AC597/V597))</f>
        <v>0</v>
      </c>
      <c r="AE597" s="478">
        <f>IFERROR(IF(AND(VLOOKUP(D597,rng_ND,5,FALSE)="Ja",D_SAV!T597="degressiv"),D_SAV!AC597*Y597/100,0),0)</f>
        <v>0</v>
      </c>
      <c r="AF597" s="55">
        <f>IFERROR(IF(VLOOKUP(D597,rng_ND,5,FALSE)="Ja",MAX(D_SAV!AD597:AE597),D_SAV!AD597),0)</f>
        <v>0</v>
      </c>
      <c r="AG597" s="55">
        <f t="shared" si="224"/>
        <v>0</v>
      </c>
      <c r="AH597" s="55">
        <f t="shared" si="225"/>
        <v>0</v>
      </c>
      <c r="AI597" s="55">
        <f t="shared" si="226"/>
        <v>0</v>
      </c>
      <c r="AJ597" s="55">
        <f t="shared" si="227"/>
        <v>0</v>
      </c>
      <c r="AK597" s="55">
        <f t="shared" si="218"/>
        <v>0</v>
      </c>
      <c r="AL597" s="55">
        <f t="shared" si="219"/>
        <v>0</v>
      </c>
      <c r="AM597" s="55">
        <f t="shared" si="220"/>
        <v>0</v>
      </c>
    </row>
    <row r="598" spans="1:39" x14ac:dyDescent="0.25">
      <c r="A598" s="47">
        <v>594</v>
      </c>
      <c r="B598" s="358" t="str">
        <f>IF(AND(E598&lt;&gt;0,D598&lt;&gt;0,F598&lt;&gt;0),IF(C598&lt;&gt;0,CONCATENATE(C598,"-AGr",VLOOKUP(D598,Listen!$A$2:$G$45,7,FALSE),"-",E598,"-",F598,),CONCATENATE("AGr",VLOOKUP(D598,Listen!$A$2:$G$45,7,FALSE),"-",E598,"-",F598)),"keine vollständige ID")</f>
        <v>keine vollständige ID</v>
      </c>
      <c r="C598" s="438">
        <f>'[2]III_SAV-Details_NB'!B604</f>
        <v>0</v>
      </c>
      <c r="D598" s="438">
        <f>'[2]III_SAV-Details_NB'!C604</f>
        <v>0</v>
      </c>
      <c r="E598" s="359">
        <f>'[2]III_SAV-Details_NB'!D604</f>
        <v>0</v>
      </c>
      <c r="F598" s="490"/>
      <c r="G598" s="281">
        <f>'[2]III_SAV-Details_NB'!X604</f>
        <v>0</v>
      </c>
      <c r="H598" s="281">
        <f t="shared" si="221"/>
        <v>0</v>
      </c>
      <c r="I598" s="281">
        <f>IF(con_EOGJahr=2025,'[2]III_SAV-Details_NB'!AA604,IF(con_EOGJahr=2026,'[2]III_SAV-Details_NB'!AB604,'[2]III_SAV-Details_NB'!AC604))</f>
        <v>0</v>
      </c>
      <c r="J598" s="282"/>
      <c r="K598" s="282"/>
      <c r="L598" s="282"/>
      <c r="M598" s="282"/>
      <c r="N598" s="282"/>
      <c r="O598" s="282"/>
      <c r="P598" s="52">
        <f t="shared" si="222"/>
        <v>0</v>
      </c>
      <c r="Q598" s="60"/>
      <c r="R598" s="53">
        <f t="shared" si="228"/>
        <v>0</v>
      </c>
      <c r="S598" s="59"/>
      <c r="T598" s="61"/>
      <c r="U598" s="342" t="str">
        <f t="shared" si="232"/>
        <v>k.A.</v>
      </c>
      <c r="V598" s="343" t="str">
        <f t="shared" si="229"/>
        <v>k.A.</v>
      </c>
      <c r="W598" s="343" t="str">
        <f>IFERROR(IF(OR($D598="",$E598=0,con_Ende=0),"k.A.",IF(VLOOKUP($D598,rng_ND,5,0)="Nein",VLOOKUP($D598,rng_ND,2,FALSE),MIN(VLOOKUP($D598,rng_ND,2,FALSE),A_Stammdaten!$B$19-D_SAV!$E598+1))),"k.A.")</f>
        <v>k.A.</v>
      </c>
      <c r="X598" s="343" t="str">
        <f t="shared" si="230"/>
        <v>k.A.</v>
      </c>
      <c r="Y598" s="62"/>
      <c r="Z598" s="48">
        <f t="shared" si="231"/>
        <v>0</v>
      </c>
      <c r="AA598" s="457"/>
      <c r="AB598" s="55">
        <f t="shared" si="223"/>
        <v>0</v>
      </c>
      <c r="AC598" s="55">
        <f>IF(A_Stammdaten!$B$25="ja",D_SAV!AA598,D_SAV!AB598)</f>
        <v>0</v>
      </c>
      <c r="AD598" s="478">
        <f>IF(AC598=0,0,IF(U598-(con_EOGJahr-D_SAV!E598)&lt;=0,AC598,AC598/V598))</f>
        <v>0</v>
      </c>
      <c r="AE598" s="478">
        <f>IFERROR(IF(AND(VLOOKUP(D598,rng_ND,5,FALSE)="Ja",D_SAV!T598="degressiv"),D_SAV!AC598*Y598/100,0),0)</f>
        <v>0</v>
      </c>
      <c r="AF598" s="55">
        <f>IFERROR(IF(VLOOKUP(D598,rng_ND,5,FALSE)="Ja",MAX(D_SAV!AD598:AE598),D_SAV!AD598),0)</f>
        <v>0</v>
      </c>
      <c r="AG598" s="55">
        <f t="shared" si="224"/>
        <v>0</v>
      </c>
      <c r="AH598" s="55">
        <f t="shared" si="225"/>
        <v>0</v>
      </c>
      <c r="AI598" s="55">
        <f t="shared" si="226"/>
        <v>0</v>
      </c>
      <c r="AJ598" s="55">
        <f t="shared" si="227"/>
        <v>0</v>
      </c>
      <c r="AK598" s="55">
        <f t="shared" si="218"/>
        <v>0</v>
      </c>
      <c r="AL598" s="55">
        <f t="shared" si="219"/>
        <v>0</v>
      </c>
      <c r="AM598" s="55">
        <f t="shared" si="220"/>
        <v>0</v>
      </c>
    </row>
    <row r="599" spans="1:39" x14ac:dyDescent="0.25">
      <c r="A599" s="47">
        <v>595</v>
      </c>
      <c r="B599" s="358" t="str">
        <f>IF(AND(E599&lt;&gt;0,D599&lt;&gt;0,F599&lt;&gt;0),IF(C599&lt;&gt;0,CONCATENATE(C599,"-AGr",VLOOKUP(D599,Listen!$A$2:$G$45,7,FALSE),"-",E599,"-",F599,),CONCATENATE("AGr",VLOOKUP(D599,Listen!$A$2:$G$45,7,FALSE),"-",E599,"-",F599)),"keine vollständige ID")</f>
        <v>keine vollständige ID</v>
      </c>
      <c r="C599" s="438">
        <f>'[2]III_SAV-Details_NB'!B605</f>
        <v>0</v>
      </c>
      <c r="D599" s="438">
        <f>'[2]III_SAV-Details_NB'!C605</f>
        <v>0</v>
      </c>
      <c r="E599" s="359">
        <f>'[2]III_SAV-Details_NB'!D605</f>
        <v>0</v>
      </c>
      <c r="F599" s="490"/>
      <c r="G599" s="281">
        <f>'[2]III_SAV-Details_NB'!X605</f>
        <v>0</v>
      </c>
      <c r="H599" s="281">
        <f t="shared" si="221"/>
        <v>0</v>
      </c>
      <c r="I599" s="281">
        <f>IF(con_EOGJahr=2025,'[2]III_SAV-Details_NB'!AA605,IF(con_EOGJahr=2026,'[2]III_SAV-Details_NB'!AB605,'[2]III_SAV-Details_NB'!AC605))</f>
        <v>0</v>
      </c>
      <c r="J599" s="282"/>
      <c r="K599" s="282"/>
      <c r="L599" s="282"/>
      <c r="M599" s="282"/>
      <c r="N599" s="282"/>
      <c r="O599" s="282"/>
      <c r="P599" s="52">
        <f t="shared" si="222"/>
        <v>0</v>
      </c>
      <c r="Q599" s="60"/>
      <c r="R599" s="53">
        <f t="shared" si="228"/>
        <v>0</v>
      </c>
      <c r="S599" s="59"/>
      <c r="T599" s="61"/>
      <c r="U599" s="342" t="str">
        <f t="shared" si="232"/>
        <v>k.A.</v>
      </c>
      <c r="V599" s="343" t="str">
        <f t="shared" si="229"/>
        <v>k.A.</v>
      </c>
      <c r="W599" s="343" t="str">
        <f>IFERROR(IF(OR($D599="",$E599=0,con_Ende=0),"k.A.",IF(VLOOKUP($D599,rng_ND,5,0)="Nein",VLOOKUP($D599,rng_ND,2,FALSE),MIN(VLOOKUP($D599,rng_ND,2,FALSE),A_Stammdaten!$B$19-D_SAV!$E599+1))),"k.A.")</f>
        <v>k.A.</v>
      </c>
      <c r="X599" s="343" t="str">
        <f t="shared" si="230"/>
        <v>k.A.</v>
      </c>
      <c r="Y599" s="62"/>
      <c r="Z599" s="48">
        <f t="shared" si="231"/>
        <v>0</v>
      </c>
      <c r="AA599" s="457"/>
      <c r="AB599" s="55">
        <f t="shared" si="223"/>
        <v>0</v>
      </c>
      <c r="AC599" s="55">
        <f>IF(A_Stammdaten!$B$25="ja",D_SAV!AA599,D_SAV!AB599)</f>
        <v>0</v>
      </c>
      <c r="AD599" s="478">
        <f>IF(AC599=0,0,IF(U599-(con_EOGJahr-D_SAV!E599)&lt;=0,AC599,AC599/V599))</f>
        <v>0</v>
      </c>
      <c r="AE599" s="478">
        <f>IFERROR(IF(AND(VLOOKUP(D599,rng_ND,5,FALSE)="Ja",D_SAV!T599="degressiv"),D_SAV!AC599*Y599/100,0),0)</f>
        <v>0</v>
      </c>
      <c r="AF599" s="55">
        <f>IFERROR(IF(VLOOKUP(D599,rng_ND,5,FALSE)="Ja",MAX(D_SAV!AD599:AE599),D_SAV!AD599),0)</f>
        <v>0</v>
      </c>
      <c r="AG599" s="55">
        <f t="shared" si="224"/>
        <v>0</v>
      </c>
      <c r="AH599" s="55">
        <f t="shared" si="225"/>
        <v>0</v>
      </c>
      <c r="AI599" s="55">
        <f t="shared" si="226"/>
        <v>0</v>
      </c>
      <c r="AJ599" s="55">
        <f t="shared" si="227"/>
        <v>0</v>
      </c>
      <c r="AK599" s="55">
        <f t="shared" si="218"/>
        <v>0</v>
      </c>
      <c r="AL599" s="55">
        <f t="shared" si="219"/>
        <v>0</v>
      </c>
      <c r="AM599" s="55">
        <f t="shared" si="220"/>
        <v>0</v>
      </c>
    </row>
    <row r="600" spans="1:39" x14ac:dyDescent="0.25">
      <c r="A600" s="47">
        <v>596</v>
      </c>
      <c r="B600" s="358" t="str">
        <f>IF(AND(E600&lt;&gt;0,D600&lt;&gt;0,F600&lt;&gt;0),IF(C600&lt;&gt;0,CONCATENATE(C600,"-AGr",VLOOKUP(D600,Listen!$A$2:$G$45,7,FALSE),"-",E600,"-",F600,),CONCATENATE("AGr",VLOOKUP(D600,Listen!$A$2:$G$45,7,FALSE),"-",E600,"-",F600)),"keine vollständige ID")</f>
        <v>keine vollständige ID</v>
      </c>
      <c r="C600" s="438">
        <f>'[2]III_SAV-Details_NB'!B606</f>
        <v>0</v>
      </c>
      <c r="D600" s="438">
        <f>'[2]III_SAV-Details_NB'!C606</f>
        <v>0</v>
      </c>
      <c r="E600" s="359">
        <f>'[2]III_SAV-Details_NB'!D606</f>
        <v>0</v>
      </c>
      <c r="F600" s="490"/>
      <c r="G600" s="281">
        <f>'[2]III_SAV-Details_NB'!X606</f>
        <v>0</v>
      </c>
      <c r="H600" s="281">
        <f t="shared" si="221"/>
        <v>0</v>
      </c>
      <c r="I600" s="281">
        <f>IF(con_EOGJahr=2025,'[2]III_SAV-Details_NB'!AA606,IF(con_EOGJahr=2026,'[2]III_SAV-Details_NB'!AB606,'[2]III_SAV-Details_NB'!AC606))</f>
        <v>0</v>
      </c>
      <c r="J600" s="282"/>
      <c r="K600" s="282"/>
      <c r="L600" s="282"/>
      <c r="M600" s="282"/>
      <c r="N600" s="282"/>
      <c r="O600" s="282"/>
      <c r="P600" s="52">
        <f t="shared" si="222"/>
        <v>0</v>
      </c>
      <c r="Q600" s="60"/>
      <c r="R600" s="53">
        <f t="shared" si="228"/>
        <v>0</v>
      </c>
      <c r="S600" s="59"/>
      <c r="T600" s="61"/>
      <c r="U600" s="342" t="str">
        <f t="shared" si="232"/>
        <v>k.A.</v>
      </c>
      <c r="V600" s="343" t="str">
        <f t="shared" si="229"/>
        <v>k.A.</v>
      </c>
      <c r="W600" s="343" t="str">
        <f>IFERROR(IF(OR($D600="",$E600=0,con_Ende=0),"k.A.",IF(VLOOKUP($D600,rng_ND,5,0)="Nein",VLOOKUP($D600,rng_ND,2,FALSE),MIN(VLOOKUP($D600,rng_ND,2,FALSE),A_Stammdaten!$B$19-D_SAV!$E600+1))),"k.A.")</f>
        <v>k.A.</v>
      </c>
      <c r="X600" s="343" t="str">
        <f t="shared" si="230"/>
        <v>k.A.</v>
      </c>
      <c r="Y600" s="62"/>
      <c r="Z600" s="48">
        <f t="shared" si="231"/>
        <v>0</v>
      </c>
      <c r="AA600" s="457"/>
      <c r="AB600" s="55">
        <f t="shared" si="223"/>
        <v>0</v>
      </c>
      <c r="AC600" s="55">
        <f>IF(A_Stammdaten!$B$25="ja",D_SAV!AA600,D_SAV!AB600)</f>
        <v>0</v>
      </c>
      <c r="AD600" s="478">
        <f>IF(AC600=0,0,IF(U600-(con_EOGJahr-D_SAV!E600)&lt;=0,AC600,AC600/V600))</f>
        <v>0</v>
      </c>
      <c r="AE600" s="478">
        <f>IFERROR(IF(AND(VLOOKUP(D600,rng_ND,5,FALSE)="Ja",D_SAV!T600="degressiv"),D_SAV!AC600*Y600/100,0),0)</f>
        <v>0</v>
      </c>
      <c r="AF600" s="55">
        <f>IFERROR(IF(VLOOKUP(D600,rng_ND,5,FALSE)="Ja",MAX(D_SAV!AD600:AE600),D_SAV!AD600),0)</f>
        <v>0</v>
      </c>
      <c r="AG600" s="55">
        <f t="shared" si="224"/>
        <v>0</v>
      </c>
      <c r="AH600" s="55">
        <f t="shared" si="225"/>
        <v>0</v>
      </c>
      <c r="AI600" s="55">
        <f t="shared" si="226"/>
        <v>0</v>
      </c>
      <c r="AJ600" s="55">
        <f t="shared" si="227"/>
        <v>0</v>
      </c>
      <c r="AK600" s="55">
        <f t="shared" si="218"/>
        <v>0</v>
      </c>
      <c r="AL600" s="55">
        <f t="shared" si="219"/>
        <v>0</v>
      </c>
      <c r="AM600" s="55">
        <f t="shared" si="220"/>
        <v>0</v>
      </c>
    </row>
    <row r="601" spans="1:39" x14ac:dyDescent="0.25">
      <c r="A601" s="47">
        <v>597</v>
      </c>
      <c r="B601" s="358" t="str">
        <f>IF(AND(E601&lt;&gt;0,D601&lt;&gt;0,F601&lt;&gt;0),IF(C601&lt;&gt;0,CONCATENATE(C601,"-AGr",VLOOKUP(D601,Listen!$A$2:$G$45,7,FALSE),"-",E601,"-",F601,),CONCATENATE("AGr",VLOOKUP(D601,Listen!$A$2:$G$45,7,FALSE),"-",E601,"-",F601)),"keine vollständige ID")</f>
        <v>keine vollständige ID</v>
      </c>
      <c r="C601" s="438">
        <f>'[2]III_SAV-Details_NB'!B607</f>
        <v>0</v>
      </c>
      <c r="D601" s="438">
        <f>'[2]III_SAV-Details_NB'!C607</f>
        <v>0</v>
      </c>
      <c r="E601" s="359">
        <f>'[2]III_SAV-Details_NB'!D607</f>
        <v>0</v>
      </c>
      <c r="F601" s="490"/>
      <c r="G601" s="281">
        <f>'[2]III_SAV-Details_NB'!X607</f>
        <v>0</v>
      </c>
      <c r="H601" s="281">
        <f t="shared" si="221"/>
        <v>0</v>
      </c>
      <c r="I601" s="281">
        <f>IF(con_EOGJahr=2025,'[2]III_SAV-Details_NB'!AA607,IF(con_EOGJahr=2026,'[2]III_SAV-Details_NB'!AB607,'[2]III_SAV-Details_NB'!AC607))</f>
        <v>0</v>
      </c>
      <c r="J601" s="282"/>
      <c r="K601" s="282"/>
      <c r="L601" s="282"/>
      <c r="M601" s="282"/>
      <c r="N601" s="282"/>
      <c r="O601" s="282"/>
      <c r="P601" s="52">
        <f t="shared" si="222"/>
        <v>0</v>
      </c>
      <c r="Q601" s="60"/>
      <c r="R601" s="53">
        <f t="shared" si="228"/>
        <v>0</v>
      </c>
      <c r="S601" s="59"/>
      <c r="T601" s="61"/>
      <c r="U601" s="342" t="str">
        <f t="shared" si="232"/>
        <v>k.A.</v>
      </c>
      <c r="V601" s="343" t="str">
        <f t="shared" si="229"/>
        <v>k.A.</v>
      </c>
      <c r="W601" s="343" t="str">
        <f>IFERROR(IF(OR($D601="",$E601=0,con_Ende=0),"k.A.",IF(VLOOKUP($D601,rng_ND,5,0)="Nein",VLOOKUP($D601,rng_ND,2,FALSE),MIN(VLOOKUP($D601,rng_ND,2,FALSE),A_Stammdaten!$B$19-D_SAV!$E601+1))),"k.A.")</f>
        <v>k.A.</v>
      </c>
      <c r="X601" s="343" t="str">
        <f t="shared" si="230"/>
        <v>k.A.</v>
      </c>
      <c r="Y601" s="62"/>
      <c r="Z601" s="48">
        <f t="shared" si="231"/>
        <v>0</v>
      </c>
      <c r="AA601" s="457"/>
      <c r="AB601" s="55">
        <f t="shared" si="223"/>
        <v>0</v>
      </c>
      <c r="AC601" s="55">
        <f>IF(A_Stammdaten!$B$25="ja",D_SAV!AA601,D_SAV!AB601)</f>
        <v>0</v>
      </c>
      <c r="AD601" s="478">
        <f>IF(AC601=0,0,IF(U601-(con_EOGJahr-D_SAV!E601)&lt;=0,AC601,AC601/V601))</f>
        <v>0</v>
      </c>
      <c r="AE601" s="478">
        <f>IFERROR(IF(AND(VLOOKUP(D601,rng_ND,5,FALSE)="Ja",D_SAV!T601="degressiv"),D_SAV!AC601*Y601/100,0),0)</f>
        <v>0</v>
      </c>
      <c r="AF601" s="55">
        <f>IFERROR(IF(VLOOKUP(D601,rng_ND,5,FALSE)="Ja",MAX(D_SAV!AD601:AE601),D_SAV!AD601),0)</f>
        <v>0</v>
      </c>
      <c r="AG601" s="55">
        <f t="shared" si="224"/>
        <v>0</v>
      </c>
      <c r="AH601" s="55">
        <f t="shared" si="225"/>
        <v>0</v>
      </c>
      <c r="AI601" s="55">
        <f t="shared" si="226"/>
        <v>0</v>
      </c>
      <c r="AJ601" s="55">
        <f t="shared" si="227"/>
        <v>0</v>
      </c>
      <c r="AK601" s="55">
        <f t="shared" si="218"/>
        <v>0</v>
      </c>
      <c r="AL601" s="55">
        <f t="shared" si="219"/>
        <v>0</v>
      </c>
      <c r="AM601" s="55">
        <f t="shared" si="220"/>
        <v>0</v>
      </c>
    </row>
    <row r="602" spans="1:39" x14ac:dyDescent="0.25">
      <c r="A602" s="47">
        <v>598</v>
      </c>
      <c r="B602" s="358" t="str">
        <f>IF(AND(E602&lt;&gt;0,D602&lt;&gt;0,F602&lt;&gt;0),IF(C602&lt;&gt;0,CONCATENATE(C602,"-AGr",VLOOKUP(D602,Listen!$A$2:$G$45,7,FALSE),"-",E602,"-",F602,),CONCATENATE("AGr",VLOOKUP(D602,Listen!$A$2:$G$45,7,FALSE),"-",E602,"-",F602)),"keine vollständige ID")</f>
        <v>keine vollständige ID</v>
      </c>
      <c r="C602" s="438">
        <f>'[2]III_SAV-Details_NB'!B608</f>
        <v>0</v>
      </c>
      <c r="D602" s="438">
        <f>'[2]III_SAV-Details_NB'!C608</f>
        <v>0</v>
      </c>
      <c r="E602" s="359">
        <f>'[2]III_SAV-Details_NB'!D608</f>
        <v>0</v>
      </c>
      <c r="F602" s="490"/>
      <c r="G602" s="281">
        <f>'[2]III_SAV-Details_NB'!X608</f>
        <v>0</v>
      </c>
      <c r="H602" s="281">
        <f t="shared" si="221"/>
        <v>0</v>
      </c>
      <c r="I602" s="281">
        <f>IF(con_EOGJahr=2025,'[2]III_SAV-Details_NB'!AA608,IF(con_EOGJahr=2026,'[2]III_SAV-Details_NB'!AB608,'[2]III_SAV-Details_NB'!AC608))</f>
        <v>0</v>
      </c>
      <c r="J602" s="282"/>
      <c r="K602" s="282"/>
      <c r="L602" s="282"/>
      <c r="M602" s="282"/>
      <c r="N602" s="282"/>
      <c r="O602" s="282"/>
      <c r="P602" s="52">
        <f t="shared" si="222"/>
        <v>0</v>
      </c>
      <c r="Q602" s="60"/>
      <c r="R602" s="53">
        <f t="shared" si="228"/>
        <v>0</v>
      </c>
      <c r="S602" s="59"/>
      <c r="T602" s="61"/>
      <c r="U602" s="342" t="str">
        <f t="shared" si="232"/>
        <v>k.A.</v>
      </c>
      <c r="V602" s="343" t="str">
        <f t="shared" si="229"/>
        <v>k.A.</v>
      </c>
      <c r="W602" s="343" t="str">
        <f>IFERROR(IF(OR($D602="",$E602=0,con_Ende=0),"k.A.",IF(VLOOKUP($D602,rng_ND,5,0)="Nein",VLOOKUP($D602,rng_ND,2,FALSE),MIN(VLOOKUP($D602,rng_ND,2,FALSE),A_Stammdaten!$B$19-D_SAV!$E602+1))),"k.A.")</f>
        <v>k.A.</v>
      </c>
      <c r="X602" s="343" t="str">
        <f t="shared" si="230"/>
        <v>k.A.</v>
      </c>
      <c r="Y602" s="62"/>
      <c r="Z602" s="48">
        <f t="shared" si="231"/>
        <v>0</v>
      </c>
      <c r="AA602" s="457"/>
      <c r="AB602" s="55">
        <f t="shared" si="223"/>
        <v>0</v>
      </c>
      <c r="AC602" s="55">
        <f>IF(A_Stammdaten!$B$25="ja",D_SAV!AA602,D_SAV!AB602)</f>
        <v>0</v>
      </c>
      <c r="AD602" s="478">
        <f>IF(AC602=0,0,IF(U602-(con_EOGJahr-D_SAV!E602)&lt;=0,AC602,AC602/V602))</f>
        <v>0</v>
      </c>
      <c r="AE602" s="478">
        <f>IFERROR(IF(AND(VLOOKUP(D602,rng_ND,5,FALSE)="Ja",D_SAV!T602="degressiv"),D_SAV!AC602*Y602/100,0),0)</f>
        <v>0</v>
      </c>
      <c r="AF602" s="55">
        <f>IFERROR(IF(VLOOKUP(D602,rng_ND,5,FALSE)="Ja",MAX(D_SAV!AD602:AE602),D_SAV!AD602),0)</f>
        <v>0</v>
      </c>
      <c r="AG602" s="55">
        <f t="shared" si="224"/>
        <v>0</v>
      </c>
      <c r="AH602" s="55">
        <f t="shared" si="225"/>
        <v>0</v>
      </c>
      <c r="AI602" s="55">
        <f t="shared" si="226"/>
        <v>0</v>
      </c>
      <c r="AJ602" s="55">
        <f t="shared" si="227"/>
        <v>0</v>
      </c>
      <c r="AK602" s="55">
        <f t="shared" si="218"/>
        <v>0</v>
      </c>
      <c r="AL602" s="55">
        <f t="shared" si="219"/>
        <v>0</v>
      </c>
      <c r="AM602" s="55">
        <f t="shared" si="220"/>
        <v>0</v>
      </c>
    </row>
    <row r="603" spans="1:39" x14ac:dyDescent="0.25">
      <c r="A603" s="47">
        <v>599</v>
      </c>
      <c r="B603" s="358" t="str">
        <f>IF(AND(E603&lt;&gt;0,D603&lt;&gt;0,F603&lt;&gt;0),IF(C603&lt;&gt;0,CONCATENATE(C603,"-AGr",VLOOKUP(D603,Listen!$A$2:$G$45,7,FALSE),"-",E603,"-",F603,),CONCATENATE("AGr",VLOOKUP(D603,Listen!$A$2:$G$45,7,FALSE),"-",E603,"-",F603)),"keine vollständige ID")</f>
        <v>keine vollständige ID</v>
      </c>
      <c r="C603" s="438">
        <f>'[2]III_SAV-Details_NB'!B609</f>
        <v>0</v>
      </c>
      <c r="D603" s="438">
        <f>'[2]III_SAV-Details_NB'!C609</f>
        <v>0</v>
      </c>
      <c r="E603" s="359">
        <f>'[2]III_SAV-Details_NB'!D609</f>
        <v>0</v>
      </c>
      <c r="F603" s="490"/>
      <c r="G603" s="281">
        <f>'[2]III_SAV-Details_NB'!X609</f>
        <v>0</v>
      </c>
      <c r="H603" s="281">
        <f t="shared" si="221"/>
        <v>0</v>
      </c>
      <c r="I603" s="281">
        <f>IF(con_EOGJahr=2025,'[2]III_SAV-Details_NB'!AA609,IF(con_EOGJahr=2026,'[2]III_SAV-Details_NB'!AB609,'[2]III_SAV-Details_NB'!AC609))</f>
        <v>0</v>
      </c>
      <c r="J603" s="282"/>
      <c r="K603" s="282"/>
      <c r="L603" s="282"/>
      <c r="M603" s="282"/>
      <c r="N603" s="282"/>
      <c r="O603" s="282"/>
      <c r="P603" s="52">
        <f t="shared" si="222"/>
        <v>0</v>
      </c>
      <c r="Q603" s="60"/>
      <c r="R603" s="53">
        <f t="shared" si="228"/>
        <v>0</v>
      </c>
      <c r="S603" s="59"/>
      <c r="T603" s="61"/>
      <c r="U603" s="342" t="str">
        <f t="shared" si="232"/>
        <v>k.A.</v>
      </c>
      <c r="V603" s="343" t="str">
        <f t="shared" si="229"/>
        <v>k.A.</v>
      </c>
      <c r="W603" s="343" t="str">
        <f>IFERROR(IF(OR($D603="",$E603=0,con_Ende=0),"k.A.",IF(VLOOKUP($D603,rng_ND,5,0)="Nein",VLOOKUP($D603,rng_ND,2,FALSE),MIN(VLOOKUP($D603,rng_ND,2,FALSE),A_Stammdaten!$B$19-D_SAV!$E603+1))),"k.A.")</f>
        <v>k.A.</v>
      </c>
      <c r="X603" s="343" t="str">
        <f t="shared" si="230"/>
        <v>k.A.</v>
      </c>
      <c r="Y603" s="62"/>
      <c r="Z603" s="48">
        <f t="shared" si="231"/>
        <v>0</v>
      </c>
      <c r="AA603" s="457"/>
      <c r="AB603" s="55">
        <f t="shared" si="223"/>
        <v>0</v>
      </c>
      <c r="AC603" s="55">
        <f>IF(A_Stammdaten!$B$25="ja",D_SAV!AA603,D_SAV!AB603)</f>
        <v>0</v>
      </c>
      <c r="AD603" s="478">
        <f>IF(AC603=0,0,IF(U603-(con_EOGJahr-D_SAV!E603)&lt;=0,AC603,AC603/V603))</f>
        <v>0</v>
      </c>
      <c r="AE603" s="478">
        <f>IFERROR(IF(AND(VLOOKUP(D603,rng_ND,5,FALSE)="Ja",D_SAV!T603="degressiv"),D_SAV!AC603*Y603/100,0),0)</f>
        <v>0</v>
      </c>
      <c r="AF603" s="55">
        <f>IFERROR(IF(VLOOKUP(D603,rng_ND,5,FALSE)="Ja",MAX(D_SAV!AD603:AE603),D_SAV!AD603),0)</f>
        <v>0</v>
      </c>
      <c r="AG603" s="55">
        <f t="shared" si="224"/>
        <v>0</v>
      </c>
      <c r="AH603" s="55">
        <f t="shared" si="225"/>
        <v>0</v>
      </c>
      <c r="AI603" s="55">
        <f t="shared" si="226"/>
        <v>0</v>
      </c>
      <c r="AJ603" s="55">
        <f t="shared" si="227"/>
        <v>0</v>
      </c>
      <c r="AK603" s="55">
        <f t="shared" si="218"/>
        <v>0</v>
      </c>
      <c r="AL603" s="55">
        <f t="shared" si="219"/>
        <v>0</v>
      </c>
      <c r="AM603" s="55">
        <f t="shared" si="220"/>
        <v>0</v>
      </c>
    </row>
    <row r="604" spans="1:39" x14ac:dyDescent="0.25">
      <c r="A604" s="47">
        <v>600</v>
      </c>
      <c r="B604" s="358" t="str">
        <f>IF(AND(E604&lt;&gt;0,D604&lt;&gt;0,F604&lt;&gt;0),IF(C604&lt;&gt;0,CONCATENATE(C604,"-AGr",VLOOKUP(D604,Listen!$A$2:$G$45,7,FALSE),"-",E604,"-",F604,),CONCATENATE("AGr",VLOOKUP(D604,Listen!$A$2:$G$45,7,FALSE),"-",E604,"-",F604)),"keine vollständige ID")</f>
        <v>keine vollständige ID</v>
      </c>
      <c r="C604" s="438">
        <f>'[2]III_SAV-Details_NB'!B610</f>
        <v>0</v>
      </c>
      <c r="D604" s="438">
        <f>'[2]III_SAV-Details_NB'!C610</f>
        <v>0</v>
      </c>
      <c r="E604" s="359">
        <f>'[2]III_SAV-Details_NB'!D610</f>
        <v>0</v>
      </c>
      <c r="F604" s="490"/>
      <c r="G604" s="281">
        <f>'[2]III_SAV-Details_NB'!X610</f>
        <v>0</v>
      </c>
      <c r="H604" s="281">
        <f t="shared" si="221"/>
        <v>0</v>
      </c>
      <c r="I604" s="281">
        <f>IF(con_EOGJahr=2025,'[2]III_SAV-Details_NB'!AA610,IF(con_EOGJahr=2026,'[2]III_SAV-Details_NB'!AB610,'[2]III_SAV-Details_NB'!AC610))</f>
        <v>0</v>
      </c>
      <c r="J604" s="282"/>
      <c r="K604" s="282"/>
      <c r="L604" s="282"/>
      <c r="M604" s="282"/>
      <c r="N604" s="282"/>
      <c r="O604" s="282"/>
      <c r="P604" s="52">
        <f t="shared" si="222"/>
        <v>0</v>
      </c>
      <c r="Q604" s="60"/>
      <c r="R604" s="53">
        <f t="shared" si="228"/>
        <v>0</v>
      </c>
      <c r="S604" s="59"/>
      <c r="T604" s="61"/>
      <c r="U604" s="342" t="str">
        <f t="shared" si="232"/>
        <v>k.A.</v>
      </c>
      <c r="V604" s="343" t="str">
        <f t="shared" si="229"/>
        <v>k.A.</v>
      </c>
      <c r="W604" s="343" t="str">
        <f>IFERROR(IF(OR($D604="",$E604=0,con_Ende=0),"k.A.",IF(VLOOKUP($D604,rng_ND,5,0)="Nein",VLOOKUP($D604,rng_ND,2,FALSE),MIN(VLOOKUP($D604,rng_ND,2,FALSE),A_Stammdaten!$B$19-D_SAV!$E604+1))),"k.A.")</f>
        <v>k.A.</v>
      </c>
      <c r="X604" s="343" t="str">
        <f t="shared" si="230"/>
        <v>k.A.</v>
      </c>
      <c r="Y604" s="62"/>
      <c r="Z604" s="48">
        <f t="shared" si="231"/>
        <v>0</v>
      </c>
      <c r="AA604" s="457"/>
      <c r="AB604" s="55">
        <f t="shared" si="223"/>
        <v>0</v>
      </c>
      <c r="AC604" s="55">
        <f>IF(A_Stammdaten!$B$25="ja",D_SAV!AA604,D_SAV!AB604)</f>
        <v>0</v>
      </c>
      <c r="AD604" s="478">
        <f>IF(AC604=0,0,IF(U604-(con_EOGJahr-D_SAV!E604)&lt;=0,AC604,AC604/V604))</f>
        <v>0</v>
      </c>
      <c r="AE604" s="478">
        <f>IFERROR(IF(AND(VLOOKUP(D604,rng_ND,5,FALSE)="Ja",D_SAV!T604="degressiv"),D_SAV!AC604*Y604/100,0),0)</f>
        <v>0</v>
      </c>
      <c r="AF604" s="55">
        <f>IFERROR(IF(VLOOKUP(D604,rng_ND,5,FALSE)="Ja",MAX(D_SAV!AD604:AE604),D_SAV!AD604),0)</f>
        <v>0</v>
      </c>
      <c r="AG604" s="55">
        <f t="shared" si="224"/>
        <v>0</v>
      </c>
      <c r="AH604" s="55">
        <f t="shared" si="225"/>
        <v>0</v>
      </c>
      <c r="AI604" s="55">
        <f t="shared" si="226"/>
        <v>0</v>
      </c>
      <c r="AJ604" s="55">
        <f t="shared" si="227"/>
        <v>0</v>
      </c>
      <c r="AK604" s="55">
        <f t="shared" si="218"/>
        <v>0</v>
      </c>
      <c r="AL604" s="55">
        <f t="shared" si="219"/>
        <v>0</v>
      </c>
      <c r="AM604" s="55">
        <f t="shared" si="220"/>
        <v>0</v>
      </c>
    </row>
    <row r="605" spans="1:39" x14ac:dyDescent="0.25">
      <c r="A605" s="47">
        <v>601</v>
      </c>
      <c r="B605" s="358" t="str">
        <f>IF(AND(E605&lt;&gt;0,D605&lt;&gt;0,F605&lt;&gt;0),IF(C605&lt;&gt;0,CONCATENATE(C605,"-AGr",VLOOKUP(D605,Listen!$A$2:$G$45,7,FALSE),"-",E605,"-",F605,),CONCATENATE("AGr",VLOOKUP(D605,Listen!$A$2:$G$45,7,FALSE),"-",E605,"-",F605)),"keine vollständige ID")</f>
        <v>keine vollständige ID</v>
      </c>
      <c r="C605" s="438">
        <f>'[2]III_SAV-Details_NB'!B611</f>
        <v>0</v>
      </c>
      <c r="D605" s="438">
        <f>'[2]III_SAV-Details_NB'!C611</f>
        <v>0</v>
      </c>
      <c r="E605" s="359">
        <f>'[2]III_SAV-Details_NB'!D611</f>
        <v>0</v>
      </c>
      <c r="F605" s="490"/>
      <c r="G605" s="281">
        <f>'[2]III_SAV-Details_NB'!X611</f>
        <v>0</v>
      </c>
      <c r="H605" s="281">
        <f t="shared" si="221"/>
        <v>0</v>
      </c>
      <c r="I605" s="281">
        <f>IF(con_EOGJahr=2025,'[2]III_SAV-Details_NB'!AA611,IF(con_EOGJahr=2026,'[2]III_SAV-Details_NB'!AB611,'[2]III_SAV-Details_NB'!AC611))</f>
        <v>0</v>
      </c>
      <c r="J605" s="282"/>
      <c r="K605" s="282"/>
      <c r="L605" s="282"/>
      <c r="M605" s="282"/>
      <c r="N605" s="282"/>
      <c r="O605" s="282"/>
      <c r="P605" s="52">
        <f t="shared" si="222"/>
        <v>0</v>
      </c>
      <c r="Q605" s="60"/>
      <c r="R605" s="53">
        <f t="shared" si="228"/>
        <v>0</v>
      </c>
      <c r="S605" s="59"/>
      <c r="T605" s="61"/>
      <c r="U605" s="342" t="str">
        <f t="shared" si="232"/>
        <v>k.A.</v>
      </c>
      <c r="V605" s="343" t="str">
        <f t="shared" si="229"/>
        <v>k.A.</v>
      </c>
      <c r="W605" s="343" t="str">
        <f>IFERROR(IF(OR($D605="",$E605=0,con_Ende=0),"k.A.",IF(VLOOKUP($D605,rng_ND,5,0)="Nein",VLOOKUP($D605,rng_ND,2,FALSE),MIN(VLOOKUP($D605,rng_ND,2,FALSE),A_Stammdaten!$B$19-D_SAV!$E605+1))),"k.A.")</f>
        <v>k.A.</v>
      </c>
      <c r="X605" s="343" t="str">
        <f t="shared" si="230"/>
        <v>k.A.</v>
      </c>
      <c r="Y605" s="62"/>
      <c r="Z605" s="48">
        <f t="shared" si="231"/>
        <v>0</v>
      </c>
      <c r="AA605" s="457"/>
      <c r="AB605" s="55">
        <f t="shared" si="223"/>
        <v>0</v>
      </c>
      <c r="AC605" s="55">
        <f>IF(A_Stammdaten!$B$25="ja",D_SAV!AA605,D_SAV!AB605)</f>
        <v>0</v>
      </c>
      <c r="AD605" s="478">
        <f>IF(AC605=0,0,IF(U605-(con_EOGJahr-D_SAV!E605)&lt;=0,AC605,AC605/V605))</f>
        <v>0</v>
      </c>
      <c r="AE605" s="478">
        <f>IFERROR(IF(AND(VLOOKUP(D605,rng_ND,5,FALSE)="Ja",D_SAV!T605="degressiv"),D_SAV!AC605*Y605/100,0),0)</f>
        <v>0</v>
      </c>
      <c r="AF605" s="55">
        <f>IFERROR(IF(VLOOKUP(D605,rng_ND,5,FALSE)="Ja",MAX(D_SAV!AD605:AE605),D_SAV!AD605),0)</f>
        <v>0</v>
      </c>
      <c r="AG605" s="55">
        <f t="shared" si="224"/>
        <v>0</v>
      </c>
      <c r="AH605" s="55">
        <f t="shared" si="225"/>
        <v>0</v>
      </c>
      <c r="AI605" s="55">
        <f t="shared" si="226"/>
        <v>0</v>
      </c>
      <c r="AJ605" s="55">
        <f t="shared" si="227"/>
        <v>0</v>
      </c>
      <c r="AK605" s="55">
        <f t="shared" si="218"/>
        <v>0</v>
      </c>
      <c r="AL605" s="55">
        <f t="shared" si="219"/>
        <v>0</v>
      </c>
      <c r="AM605" s="55">
        <f t="shared" si="220"/>
        <v>0</v>
      </c>
    </row>
    <row r="606" spans="1:39" x14ac:dyDescent="0.25">
      <c r="A606" s="47">
        <v>602</v>
      </c>
      <c r="B606" s="358" t="str">
        <f>IF(AND(E606&lt;&gt;0,D606&lt;&gt;0,F606&lt;&gt;0),IF(C606&lt;&gt;0,CONCATENATE(C606,"-AGr",VLOOKUP(D606,Listen!$A$2:$G$45,7,FALSE),"-",E606,"-",F606,),CONCATENATE("AGr",VLOOKUP(D606,Listen!$A$2:$G$45,7,FALSE),"-",E606,"-",F606)),"keine vollständige ID")</f>
        <v>keine vollständige ID</v>
      </c>
      <c r="C606" s="438">
        <f>'[2]III_SAV-Details_NB'!B612</f>
        <v>0</v>
      </c>
      <c r="D606" s="438">
        <f>'[2]III_SAV-Details_NB'!C612</f>
        <v>0</v>
      </c>
      <c r="E606" s="359">
        <f>'[2]III_SAV-Details_NB'!D612</f>
        <v>0</v>
      </c>
      <c r="F606" s="490"/>
      <c r="G606" s="281">
        <f>'[2]III_SAV-Details_NB'!X612</f>
        <v>0</v>
      </c>
      <c r="H606" s="281">
        <f t="shared" si="221"/>
        <v>0</v>
      </c>
      <c r="I606" s="281">
        <f>IF(con_EOGJahr=2025,'[2]III_SAV-Details_NB'!AA612,IF(con_EOGJahr=2026,'[2]III_SAV-Details_NB'!AB612,'[2]III_SAV-Details_NB'!AC612))</f>
        <v>0</v>
      </c>
      <c r="J606" s="282"/>
      <c r="K606" s="282"/>
      <c r="L606" s="282"/>
      <c r="M606" s="282"/>
      <c r="N606" s="282"/>
      <c r="O606" s="282"/>
      <c r="P606" s="52">
        <f t="shared" si="222"/>
        <v>0</v>
      </c>
      <c r="Q606" s="60"/>
      <c r="R606" s="53">
        <f t="shared" si="228"/>
        <v>0</v>
      </c>
      <c r="S606" s="59"/>
      <c r="T606" s="61"/>
      <c r="U606" s="342" t="str">
        <f t="shared" si="232"/>
        <v>k.A.</v>
      </c>
      <c r="V606" s="343" t="str">
        <f t="shared" si="229"/>
        <v>k.A.</v>
      </c>
      <c r="W606" s="343" t="str">
        <f>IFERROR(IF(OR($D606="",$E606=0,con_Ende=0),"k.A.",IF(VLOOKUP($D606,rng_ND,5,0)="Nein",VLOOKUP($D606,rng_ND,2,FALSE),MIN(VLOOKUP($D606,rng_ND,2,FALSE),A_Stammdaten!$B$19-D_SAV!$E606+1))),"k.A.")</f>
        <v>k.A.</v>
      </c>
      <c r="X606" s="343" t="str">
        <f t="shared" si="230"/>
        <v>k.A.</v>
      </c>
      <c r="Y606" s="62"/>
      <c r="Z606" s="48">
        <f t="shared" si="231"/>
        <v>0</v>
      </c>
      <c r="AA606" s="457"/>
      <c r="AB606" s="55">
        <f t="shared" si="223"/>
        <v>0</v>
      </c>
      <c r="AC606" s="55">
        <f>IF(A_Stammdaten!$B$25="ja",D_SAV!AA606,D_SAV!AB606)</f>
        <v>0</v>
      </c>
      <c r="AD606" s="478">
        <f>IF(AC606=0,0,IF(U606-(con_EOGJahr-D_SAV!E606)&lt;=0,AC606,AC606/V606))</f>
        <v>0</v>
      </c>
      <c r="AE606" s="478">
        <f>IFERROR(IF(AND(VLOOKUP(D606,rng_ND,5,FALSE)="Ja",D_SAV!T606="degressiv"),D_SAV!AC606*Y606/100,0),0)</f>
        <v>0</v>
      </c>
      <c r="AF606" s="55">
        <f>IFERROR(IF(VLOOKUP(D606,rng_ND,5,FALSE)="Ja",MAX(D_SAV!AD606:AE606),D_SAV!AD606),0)</f>
        <v>0</v>
      </c>
      <c r="AG606" s="55">
        <f t="shared" si="224"/>
        <v>0</v>
      </c>
      <c r="AH606" s="55">
        <f t="shared" si="225"/>
        <v>0</v>
      </c>
      <c r="AI606" s="55">
        <f t="shared" si="226"/>
        <v>0</v>
      </c>
      <c r="AJ606" s="55">
        <f t="shared" si="227"/>
        <v>0</v>
      </c>
      <c r="AK606" s="55">
        <f t="shared" si="218"/>
        <v>0</v>
      </c>
      <c r="AL606" s="55">
        <f t="shared" si="219"/>
        <v>0</v>
      </c>
      <c r="AM606" s="55">
        <f t="shared" si="220"/>
        <v>0</v>
      </c>
    </row>
    <row r="607" spans="1:39" x14ac:dyDescent="0.25">
      <c r="A607" s="47">
        <v>603</v>
      </c>
      <c r="B607" s="358" t="str">
        <f>IF(AND(E607&lt;&gt;0,D607&lt;&gt;0,F607&lt;&gt;0),IF(C607&lt;&gt;0,CONCATENATE(C607,"-AGr",VLOOKUP(D607,Listen!$A$2:$G$45,7,FALSE),"-",E607,"-",F607,),CONCATENATE("AGr",VLOOKUP(D607,Listen!$A$2:$G$45,7,FALSE),"-",E607,"-",F607)),"keine vollständige ID")</f>
        <v>keine vollständige ID</v>
      </c>
      <c r="C607" s="438">
        <f>'[2]III_SAV-Details_NB'!B613</f>
        <v>0</v>
      </c>
      <c r="D607" s="438">
        <f>'[2]III_SAV-Details_NB'!C613</f>
        <v>0</v>
      </c>
      <c r="E607" s="359">
        <f>'[2]III_SAV-Details_NB'!D613</f>
        <v>0</v>
      </c>
      <c r="F607" s="490"/>
      <c r="G607" s="281">
        <f>'[2]III_SAV-Details_NB'!X613</f>
        <v>0</v>
      </c>
      <c r="H607" s="281">
        <f t="shared" si="221"/>
        <v>0</v>
      </c>
      <c r="I607" s="281">
        <f>IF(con_EOGJahr=2025,'[2]III_SAV-Details_NB'!AA613,IF(con_EOGJahr=2026,'[2]III_SAV-Details_NB'!AB613,'[2]III_SAV-Details_NB'!AC613))</f>
        <v>0</v>
      </c>
      <c r="J607" s="282"/>
      <c r="K607" s="282"/>
      <c r="L607" s="282"/>
      <c r="M607" s="282"/>
      <c r="N607" s="282"/>
      <c r="O607" s="282"/>
      <c r="P607" s="52">
        <f t="shared" si="222"/>
        <v>0</v>
      </c>
      <c r="Q607" s="60"/>
      <c r="R607" s="53">
        <f t="shared" si="228"/>
        <v>0</v>
      </c>
      <c r="S607" s="59"/>
      <c r="T607" s="61"/>
      <c r="U607" s="342" t="str">
        <f t="shared" si="232"/>
        <v>k.A.</v>
      </c>
      <c r="V607" s="343" t="str">
        <f t="shared" si="229"/>
        <v>k.A.</v>
      </c>
      <c r="W607" s="343" t="str">
        <f>IFERROR(IF(OR($D607="",$E607=0,con_Ende=0),"k.A.",IF(VLOOKUP($D607,rng_ND,5,0)="Nein",VLOOKUP($D607,rng_ND,2,FALSE),MIN(VLOOKUP($D607,rng_ND,2,FALSE),A_Stammdaten!$B$19-D_SAV!$E607+1))),"k.A.")</f>
        <v>k.A.</v>
      </c>
      <c r="X607" s="343" t="str">
        <f t="shared" si="230"/>
        <v>k.A.</v>
      </c>
      <c r="Y607" s="62"/>
      <c r="Z607" s="48">
        <f t="shared" si="231"/>
        <v>0</v>
      </c>
      <c r="AA607" s="457"/>
      <c r="AB607" s="55">
        <f t="shared" si="223"/>
        <v>0</v>
      </c>
      <c r="AC607" s="55">
        <f>IF(A_Stammdaten!$B$25="ja",D_SAV!AA607,D_SAV!AB607)</f>
        <v>0</v>
      </c>
      <c r="AD607" s="478">
        <f>IF(AC607=0,0,IF(U607-(con_EOGJahr-D_SAV!E607)&lt;=0,AC607,AC607/V607))</f>
        <v>0</v>
      </c>
      <c r="AE607" s="478">
        <f>IFERROR(IF(AND(VLOOKUP(D607,rng_ND,5,FALSE)="Ja",D_SAV!T607="degressiv"),D_SAV!AC607*Y607/100,0),0)</f>
        <v>0</v>
      </c>
      <c r="AF607" s="55">
        <f>IFERROR(IF(VLOOKUP(D607,rng_ND,5,FALSE)="Ja",MAX(D_SAV!AD607:AE607),D_SAV!AD607),0)</f>
        <v>0</v>
      </c>
      <c r="AG607" s="55">
        <f t="shared" si="224"/>
        <v>0</v>
      </c>
      <c r="AH607" s="55">
        <f t="shared" si="225"/>
        <v>0</v>
      </c>
      <c r="AI607" s="55">
        <f t="shared" si="226"/>
        <v>0</v>
      </c>
      <c r="AJ607" s="55">
        <f t="shared" si="227"/>
        <v>0</v>
      </c>
      <c r="AK607" s="55">
        <f t="shared" si="218"/>
        <v>0</v>
      </c>
      <c r="AL607" s="55">
        <f t="shared" si="219"/>
        <v>0</v>
      </c>
      <c r="AM607" s="55">
        <f t="shared" si="220"/>
        <v>0</v>
      </c>
    </row>
    <row r="608" spans="1:39" x14ac:dyDescent="0.25">
      <c r="A608" s="47">
        <v>604</v>
      </c>
      <c r="B608" s="358" t="str">
        <f>IF(AND(E608&lt;&gt;0,D608&lt;&gt;0,F608&lt;&gt;0),IF(C608&lt;&gt;0,CONCATENATE(C608,"-AGr",VLOOKUP(D608,Listen!$A$2:$G$45,7,FALSE),"-",E608,"-",F608,),CONCATENATE("AGr",VLOOKUP(D608,Listen!$A$2:$G$45,7,FALSE),"-",E608,"-",F608)),"keine vollständige ID")</f>
        <v>keine vollständige ID</v>
      </c>
      <c r="C608" s="438">
        <f>'[2]III_SAV-Details_NB'!B614</f>
        <v>0</v>
      </c>
      <c r="D608" s="438">
        <f>'[2]III_SAV-Details_NB'!C614</f>
        <v>0</v>
      </c>
      <c r="E608" s="359">
        <f>'[2]III_SAV-Details_NB'!D614</f>
        <v>0</v>
      </c>
      <c r="F608" s="490"/>
      <c r="G608" s="281">
        <f>'[2]III_SAV-Details_NB'!X614</f>
        <v>0</v>
      </c>
      <c r="H608" s="281">
        <f t="shared" si="221"/>
        <v>0</v>
      </c>
      <c r="I608" s="281">
        <f>IF(con_EOGJahr=2025,'[2]III_SAV-Details_NB'!AA614,IF(con_EOGJahr=2026,'[2]III_SAV-Details_NB'!AB614,'[2]III_SAV-Details_NB'!AC614))</f>
        <v>0</v>
      </c>
      <c r="J608" s="282"/>
      <c r="K608" s="282"/>
      <c r="L608" s="282"/>
      <c r="M608" s="282"/>
      <c r="N608" s="282"/>
      <c r="O608" s="282"/>
      <c r="P608" s="52">
        <f t="shared" si="222"/>
        <v>0</v>
      </c>
      <c r="Q608" s="60"/>
      <c r="R608" s="53">
        <f t="shared" si="228"/>
        <v>0</v>
      </c>
      <c r="S608" s="59"/>
      <c r="T608" s="61"/>
      <c r="U608" s="342" t="str">
        <f t="shared" si="232"/>
        <v>k.A.</v>
      </c>
      <c r="V608" s="343" t="str">
        <f t="shared" si="229"/>
        <v>k.A.</v>
      </c>
      <c r="W608" s="343" t="str">
        <f>IFERROR(IF(OR($D608="",$E608=0,con_Ende=0),"k.A.",IF(VLOOKUP($D608,rng_ND,5,0)="Nein",VLOOKUP($D608,rng_ND,2,FALSE),MIN(VLOOKUP($D608,rng_ND,2,FALSE),A_Stammdaten!$B$19-D_SAV!$E608+1))),"k.A.")</f>
        <v>k.A.</v>
      </c>
      <c r="X608" s="343" t="str">
        <f t="shared" si="230"/>
        <v>k.A.</v>
      </c>
      <c r="Y608" s="62"/>
      <c r="Z608" s="48">
        <f t="shared" si="231"/>
        <v>0</v>
      </c>
      <c r="AA608" s="457"/>
      <c r="AB608" s="55">
        <f t="shared" si="223"/>
        <v>0</v>
      </c>
      <c r="AC608" s="55">
        <f>IF(A_Stammdaten!$B$25="ja",D_SAV!AA608,D_SAV!AB608)</f>
        <v>0</v>
      </c>
      <c r="AD608" s="478">
        <f>IF(AC608=0,0,IF(U608-(con_EOGJahr-D_SAV!E608)&lt;=0,AC608,AC608/V608))</f>
        <v>0</v>
      </c>
      <c r="AE608" s="478">
        <f>IFERROR(IF(AND(VLOOKUP(D608,rng_ND,5,FALSE)="Ja",D_SAV!T608="degressiv"),D_SAV!AC608*Y608/100,0),0)</f>
        <v>0</v>
      </c>
      <c r="AF608" s="55">
        <f>IFERROR(IF(VLOOKUP(D608,rng_ND,5,FALSE)="Ja",MAX(D_SAV!AD608:AE608),D_SAV!AD608),0)</f>
        <v>0</v>
      </c>
      <c r="AG608" s="55">
        <f t="shared" si="224"/>
        <v>0</v>
      </c>
      <c r="AH608" s="55">
        <f t="shared" si="225"/>
        <v>0</v>
      </c>
      <c r="AI608" s="55">
        <f t="shared" si="226"/>
        <v>0</v>
      </c>
      <c r="AJ608" s="55">
        <f t="shared" si="227"/>
        <v>0</v>
      </c>
      <c r="AK608" s="55">
        <f t="shared" si="218"/>
        <v>0</v>
      </c>
      <c r="AL608" s="55">
        <f t="shared" si="219"/>
        <v>0</v>
      </c>
      <c r="AM608" s="55">
        <f t="shared" si="220"/>
        <v>0</v>
      </c>
    </row>
    <row r="609" spans="1:39" x14ac:dyDescent="0.25">
      <c r="A609" s="47">
        <v>605</v>
      </c>
      <c r="B609" s="358" t="str">
        <f>IF(AND(E609&lt;&gt;0,D609&lt;&gt;0,F609&lt;&gt;0),IF(C609&lt;&gt;0,CONCATENATE(C609,"-AGr",VLOOKUP(D609,Listen!$A$2:$G$45,7,FALSE),"-",E609,"-",F609,),CONCATENATE("AGr",VLOOKUP(D609,Listen!$A$2:$G$45,7,FALSE),"-",E609,"-",F609)),"keine vollständige ID")</f>
        <v>keine vollständige ID</v>
      </c>
      <c r="C609" s="438">
        <f>'[2]III_SAV-Details_NB'!B615</f>
        <v>0</v>
      </c>
      <c r="D609" s="438">
        <f>'[2]III_SAV-Details_NB'!C615</f>
        <v>0</v>
      </c>
      <c r="E609" s="359">
        <f>'[2]III_SAV-Details_NB'!D615</f>
        <v>0</v>
      </c>
      <c r="F609" s="490"/>
      <c r="G609" s="281">
        <f>'[2]III_SAV-Details_NB'!X615</f>
        <v>0</v>
      </c>
      <c r="H609" s="281">
        <f t="shared" si="221"/>
        <v>0</v>
      </c>
      <c r="I609" s="281">
        <f>IF(con_EOGJahr=2025,'[2]III_SAV-Details_NB'!AA615,IF(con_EOGJahr=2026,'[2]III_SAV-Details_NB'!AB615,'[2]III_SAV-Details_NB'!AC615))</f>
        <v>0</v>
      </c>
      <c r="J609" s="282"/>
      <c r="K609" s="282"/>
      <c r="L609" s="282"/>
      <c r="M609" s="282"/>
      <c r="N609" s="282"/>
      <c r="O609" s="282"/>
      <c r="P609" s="52">
        <f t="shared" si="222"/>
        <v>0</v>
      </c>
      <c r="Q609" s="60"/>
      <c r="R609" s="53">
        <f t="shared" si="228"/>
        <v>0</v>
      </c>
      <c r="S609" s="59"/>
      <c r="T609" s="61"/>
      <c r="U609" s="342" t="str">
        <f t="shared" si="232"/>
        <v>k.A.</v>
      </c>
      <c r="V609" s="343" t="str">
        <f t="shared" si="229"/>
        <v>k.A.</v>
      </c>
      <c r="W609" s="343" t="str">
        <f>IFERROR(IF(OR($D609="",$E609=0,con_Ende=0),"k.A.",IF(VLOOKUP($D609,rng_ND,5,0)="Nein",VLOOKUP($D609,rng_ND,2,FALSE),MIN(VLOOKUP($D609,rng_ND,2,FALSE),A_Stammdaten!$B$19-D_SAV!$E609+1))),"k.A.")</f>
        <v>k.A.</v>
      </c>
      <c r="X609" s="343" t="str">
        <f t="shared" si="230"/>
        <v>k.A.</v>
      </c>
      <c r="Y609" s="62"/>
      <c r="Z609" s="48">
        <f t="shared" si="231"/>
        <v>0</v>
      </c>
      <c r="AA609" s="457"/>
      <c r="AB609" s="55">
        <f t="shared" si="223"/>
        <v>0</v>
      </c>
      <c r="AC609" s="55">
        <f>IF(A_Stammdaten!$B$25="ja",D_SAV!AA609,D_SAV!AB609)</f>
        <v>0</v>
      </c>
      <c r="AD609" s="478">
        <f>IF(AC609=0,0,IF(U609-(con_EOGJahr-D_SAV!E609)&lt;=0,AC609,AC609/V609))</f>
        <v>0</v>
      </c>
      <c r="AE609" s="478">
        <f>IFERROR(IF(AND(VLOOKUP(D609,rng_ND,5,FALSE)="Ja",D_SAV!T609="degressiv"),D_SAV!AC609*Y609/100,0),0)</f>
        <v>0</v>
      </c>
      <c r="AF609" s="55">
        <f>IFERROR(IF(VLOOKUP(D609,rng_ND,5,FALSE)="Ja",MAX(D_SAV!AD609:AE609),D_SAV!AD609),0)</f>
        <v>0</v>
      </c>
      <c r="AG609" s="55">
        <f t="shared" si="224"/>
        <v>0</v>
      </c>
      <c r="AH609" s="55">
        <f t="shared" si="225"/>
        <v>0</v>
      </c>
      <c r="AI609" s="55">
        <f t="shared" si="226"/>
        <v>0</v>
      </c>
      <c r="AJ609" s="55">
        <f t="shared" si="227"/>
        <v>0</v>
      </c>
      <c r="AK609" s="55">
        <f t="shared" si="218"/>
        <v>0</v>
      </c>
      <c r="AL609" s="55">
        <f t="shared" si="219"/>
        <v>0</v>
      </c>
      <c r="AM609" s="55">
        <f t="shared" si="220"/>
        <v>0</v>
      </c>
    </row>
    <row r="610" spans="1:39" x14ac:dyDescent="0.25">
      <c r="A610" s="47">
        <v>606</v>
      </c>
      <c r="B610" s="358" t="str">
        <f>IF(AND(E610&lt;&gt;0,D610&lt;&gt;0,F610&lt;&gt;0),IF(C610&lt;&gt;0,CONCATENATE(C610,"-AGr",VLOOKUP(D610,Listen!$A$2:$G$45,7,FALSE),"-",E610,"-",F610,),CONCATENATE("AGr",VLOOKUP(D610,Listen!$A$2:$G$45,7,FALSE),"-",E610,"-",F610)),"keine vollständige ID")</f>
        <v>keine vollständige ID</v>
      </c>
      <c r="C610" s="438">
        <f>'[2]III_SAV-Details_NB'!B616</f>
        <v>0</v>
      </c>
      <c r="D610" s="438">
        <f>'[2]III_SAV-Details_NB'!C616</f>
        <v>0</v>
      </c>
      <c r="E610" s="359">
        <f>'[2]III_SAV-Details_NB'!D616</f>
        <v>0</v>
      </c>
      <c r="F610" s="490"/>
      <c r="G610" s="281">
        <f>'[2]III_SAV-Details_NB'!X616</f>
        <v>0</v>
      </c>
      <c r="H610" s="281">
        <f t="shared" si="221"/>
        <v>0</v>
      </c>
      <c r="I610" s="281">
        <f>IF(con_EOGJahr=2025,'[2]III_SAV-Details_NB'!AA616,IF(con_EOGJahr=2026,'[2]III_SAV-Details_NB'!AB616,'[2]III_SAV-Details_NB'!AC616))</f>
        <v>0</v>
      </c>
      <c r="J610" s="282"/>
      <c r="K610" s="282"/>
      <c r="L610" s="282"/>
      <c r="M610" s="282"/>
      <c r="N610" s="282"/>
      <c r="O610" s="282"/>
      <c r="P610" s="52">
        <f t="shared" si="222"/>
        <v>0</v>
      </c>
      <c r="Q610" s="60"/>
      <c r="R610" s="53">
        <f t="shared" si="228"/>
        <v>0</v>
      </c>
      <c r="S610" s="59"/>
      <c r="T610" s="61"/>
      <c r="U610" s="342" t="str">
        <f t="shared" si="232"/>
        <v>k.A.</v>
      </c>
      <c r="V610" s="343" t="str">
        <f t="shared" si="229"/>
        <v>k.A.</v>
      </c>
      <c r="W610" s="343" t="str">
        <f>IFERROR(IF(OR($D610="",$E610=0,con_Ende=0),"k.A.",IF(VLOOKUP($D610,rng_ND,5,0)="Nein",VLOOKUP($D610,rng_ND,2,FALSE),MIN(VLOOKUP($D610,rng_ND,2,FALSE),A_Stammdaten!$B$19-D_SAV!$E610+1))),"k.A.")</f>
        <v>k.A.</v>
      </c>
      <c r="X610" s="343" t="str">
        <f t="shared" si="230"/>
        <v>k.A.</v>
      </c>
      <c r="Y610" s="62"/>
      <c r="Z610" s="48">
        <f t="shared" si="231"/>
        <v>0</v>
      </c>
      <c r="AA610" s="457"/>
      <c r="AB610" s="55">
        <f t="shared" si="223"/>
        <v>0</v>
      </c>
      <c r="AC610" s="55">
        <f>IF(A_Stammdaten!$B$25="ja",D_SAV!AA610,D_SAV!AB610)</f>
        <v>0</v>
      </c>
      <c r="AD610" s="478">
        <f>IF(AC610=0,0,IF(U610-(con_EOGJahr-D_SAV!E610)&lt;=0,AC610,AC610/V610))</f>
        <v>0</v>
      </c>
      <c r="AE610" s="478">
        <f>IFERROR(IF(AND(VLOOKUP(D610,rng_ND,5,FALSE)="Ja",D_SAV!T610="degressiv"),D_SAV!AC610*Y610/100,0),0)</f>
        <v>0</v>
      </c>
      <c r="AF610" s="55">
        <f>IFERROR(IF(VLOOKUP(D610,rng_ND,5,FALSE)="Ja",MAX(D_SAV!AD610:AE610),D_SAV!AD610),0)</f>
        <v>0</v>
      </c>
      <c r="AG610" s="55">
        <f t="shared" si="224"/>
        <v>0</v>
      </c>
      <c r="AH610" s="55">
        <f t="shared" si="225"/>
        <v>0</v>
      </c>
      <c r="AI610" s="55">
        <f t="shared" si="226"/>
        <v>0</v>
      </c>
      <c r="AJ610" s="55">
        <f t="shared" si="227"/>
        <v>0</v>
      </c>
      <c r="AK610" s="55">
        <f t="shared" si="218"/>
        <v>0</v>
      </c>
      <c r="AL610" s="55">
        <f t="shared" si="219"/>
        <v>0</v>
      </c>
      <c r="AM610" s="55">
        <f t="shared" si="220"/>
        <v>0</v>
      </c>
    </row>
    <row r="611" spans="1:39" x14ac:dyDescent="0.25">
      <c r="A611" s="47">
        <v>607</v>
      </c>
      <c r="B611" s="358" t="str">
        <f>IF(AND(E611&lt;&gt;0,D611&lt;&gt;0,F611&lt;&gt;0),IF(C611&lt;&gt;0,CONCATENATE(C611,"-AGr",VLOOKUP(D611,Listen!$A$2:$G$45,7,FALSE),"-",E611,"-",F611,),CONCATENATE("AGr",VLOOKUP(D611,Listen!$A$2:$G$45,7,FALSE),"-",E611,"-",F611)),"keine vollständige ID")</f>
        <v>keine vollständige ID</v>
      </c>
      <c r="C611" s="438">
        <f>'[2]III_SAV-Details_NB'!B617</f>
        <v>0</v>
      </c>
      <c r="D611" s="438">
        <f>'[2]III_SAV-Details_NB'!C617</f>
        <v>0</v>
      </c>
      <c r="E611" s="359">
        <f>'[2]III_SAV-Details_NB'!D617</f>
        <v>0</v>
      </c>
      <c r="F611" s="490"/>
      <c r="G611" s="281">
        <f>'[2]III_SAV-Details_NB'!X617</f>
        <v>0</v>
      </c>
      <c r="H611" s="281">
        <f t="shared" si="221"/>
        <v>0</v>
      </c>
      <c r="I611" s="281">
        <f>IF(con_EOGJahr=2025,'[2]III_SAV-Details_NB'!AA617,IF(con_EOGJahr=2026,'[2]III_SAV-Details_NB'!AB617,'[2]III_SAV-Details_NB'!AC617))</f>
        <v>0</v>
      </c>
      <c r="J611" s="282"/>
      <c r="K611" s="282"/>
      <c r="L611" s="282"/>
      <c r="M611" s="282"/>
      <c r="N611" s="282"/>
      <c r="O611" s="282"/>
      <c r="P611" s="52">
        <f t="shared" si="222"/>
        <v>0</v>
      </c>
      <c r="Q611" s="60"/>
      <c r="R611" s="53">
        <f t="shared" si="228"/>
        <v>0</v>
      </c>
      <c r="S611" s="59"/>
      <c r="T611" s="61"/>
      <c r="U611" s="342" t="str">
        <f t="shared" si="232"/>
        <v>k.A.</v>
      </c>
      <c r="V611" s="343" t="str">
        <f t="shared" si="229"/>
        <v>k.A.</v>
      </c>
      <c r="W611" s="343" t="str">
        <f>IFERROR(IF(OR($D611="",$E611=0,con_Ende=0),"k.A.",IF(VLOOKUP($D611,rng_ND,5,0)="Nein",VLOOKUP($D611,rng_ND,2,FALSE),MIN(VLOOKUP($D611,rng_ND,2,FALSE),A_Stammdaten!$B$19-D_SAV!$E611+1))),"k.A.")</f>
        <v>k.A.</v>
      </c>
      <c r="X611" s="343" t="str">
        <f t="shared" si="230"/>
        <v>k.A.</v>
      </c>
      <c r="Y611" s="62"/>
      <c r="Z611" s="48">
        <f t="shared" si="231"/>
        <v>0</v>
      </c>
      <c r="AA611" s="457"/>
      <c r="AB611" s="55">
        <f t="shared" si="223"/>
        <v>0</v>
      </c>
      <c r="AC611" s="55">
        <f>IF(A_Stammdaten!$B$25="ja",D_SAV!AA611,D_SAV!AB611)</f>
        <v>0</v>
      </c>
      <c r="AD611" s="478">
        <f>IF(AC611=0,0,IF(U611-(con_EOGJahr-D_SAV!E611)&lt;=0,AC611,AC611/V611))</f>
        <v>0</v>
      </c>
      <c r="AE611" s="478">
        <f>IFERROR(IF(AND(VLOOKUP(D611,rng_ND,5,FALSE)="Ja",D_SAV!T611="degressiv"),D_SAV!AC611*Y611/100,0),0)</f>
        <v>0</v>
      </c>
      <c r="AF611" s="55">
        <f>IFERROR(IF(VLOOKUP(D611,rng_ND,5,FALSE)="Ja",MAX(D_SAV!AD611:AE611),D_SAV!AD611),0)</f>
        <v>0</v>
      </c>
      <c r="AG611" s="55">
        <f t="shared" si="224"/>
        <v>0</v>
      </c>
      <c r="AH611" s="55">
        <f t="shared" si="225"/>
        <v>0</v>
      </c>
      <c r="AI611" s="55">
        <f t="shared" si="226"/>
        <v>0</v>
      </c>
      <c r="AJ611" s="55">
        <f t="shared" si="227"/>
        <v>0</v>
      </c>
      <c r="AK611" s="55">
        <f t="shared" si="218"/>
        <v>0</v>
      </c>
      <c r="AL611" s="55">
        <f t="shared" si="219"/>
        <v>0</v>
      </c>
      <c r="AM611" s="55">
        <f t="shared" si="220"/>
        <v>0</v>
      </c>
    </row>
    <row r="612" spans="1:39" x14ac:dyDescent="0.25">
      <c r="A612" s="47">
        <v>608</v>
      </c>
      <c r="B612" s="358" t="str">
        <f>IF(AND(E612&lt;&gt;0,D612&lt;&gt;0,F612&lt;&gt;0),IF(C612&lt;&gt;0,CONCATENATE(C612,"-AGr",VLOOKUP(D612,Listen!$A$2:$G$45,7,FALSE),"-",E612,"-",F612,),CONCATENATE("AGr",VLOOKUP(D612,Listen!$A$2:$G$45,7,FALSE),"-",E612,"-",F612)),"keine vollständige ID")</f>
        <v>keine vollständige ID</v>
      </c>
      <c r="C612" s="438">
        <f>'[2]III_SAV-Details_NB'!B618</f>
        <v>0</v>
      </c>
      <c r="D612" s="438">
        <f>'[2]III_SAV-Details_NB'!C618</f>
        <v>0</v>
      </c>
      <c r="E612" s="359">
        <f>'[2]III_SAV-Details_NB'!D618</f>
        <v>0</v>
      </c>
      <c r="F612" s="490"/>
      <c r="G612" s="281">
        <f>'[2]III_SAV-Details_NB'!X618</f>
        <v>0</v>
      </c>
      <c r="H612" s="281">
        <f t="shared" si="221"/>
        <v>0</v>
      </c>
      <c r="I612" s="281">
        <f>IF(con_EOGJahr=2025,'[2]III_SAV-Details_NB'!AA618,IF(con_EOGJahr=2026,'[2]III_SAV-Details_NB'!AB618,'[2]III_SAV-Details_NB'!AC618))</f>
        <v>0</v>
      </c>
      <c r="J612" s="282"/>
      <c r="K612" s="282"/>
      <c r="L612" s="282"/>
      <c r="M612" s="282"/>
      <c r="N612" s="282"/>
      <c r="O612" s="282"/>
      <c r="P612" s="52">
        <f t="shared" si="222"/>
        <v>0</v>
      </c>
      <c r="Q612" s="60"/>
      <c r="R612" s="53">
        <f t="shared" si="228"/>
        <v>0</v>
      </c>
      <c r="S612" s="59"/>
      <c r="T612" s="61"/>
      <c r="U612" s="342" t="str">
        <f t="shared" si="232"/>
        <v>k.A.</v>
      </c>
      <c r="V612" s="343" t="str">
        <f t="shared" si="229"/>
        <v>k.A.</v>
      </c>
      <c r="W612" s="343" t="str">
        <f>IFERROR(IF(OR($D612="",$E612=0,con_Ende=0),"k.A.",IF(VLOOKUP($D612,rng_ND,5,0)="Nein",VLOOKUP($D612,rng_ND,2,FALSE),MIN(VLOOKUP($D612,rng_ND,2,FALSE),A_Stammdaten!$B$19-D_SAV!$E612+1))),"k.A.")</f>
        <v>k.A.</v>
      </c>
      <c r="X612" s="343" t="str">
        <f t="shared" si="230"/>
        <v>k.A.</v>
      </c>
      <c r="Y612" s="62"/>
      <c r="Z612" s="48">
        <f t="shared" si="231"/>
        <v>0</v>
      </c>
      <c r="AA612" s="457"/>
      <c r="AB612" s="55">
        <f t="shared" si="223"/>
        <v>0</v>
      </c>
      <c r="AC612" s="55">
        <f>IF(A_Stammdaten!$B$25="ja",D_SAV!AA612,D_SAV!AB612)</f>
        <v>0</v>
      </c>
      <c r="AD612" s="478">
        <f>IF(AC612=0,0,IF(U612-(con_EOGJahr-D_SAV!E612)&lt;=0,AC612,AC612/V612))</f>
        <v>0</v>
      </c>
      <c r="AE612" s="478">
        <f>IFERROR(IF(AND(VLOOKUP(D612,rng_ND,5,FALSE)="Ja",D_SAV!T612="degressiv"),D_SAV!AC612*Y612/100,0),0)</f>
        <v>0</v>
      </c>
      <c r="AF612" s="55">
        <f>IFERROR(IF(VLOOKUP(D612,rng_ND,5,FALSE)="Ja",MAX(D_SAV!AD612:AE612),D_SAV!AD612),0)</f>
        <v>0</v>
      </c>
      <c r="AG612" s="55">
        <f t="shared" si="224"/>
        <v>0</v>
      </c>
      <c r="AH612" s="55">
        <f t="shared" si="225"/>
        <v>0</v>
      </c>
      <c r="AI612" s="55">
        <f t="shared" si="226"/>
        <v>0</v>
      </c>
      <c r="AJ612" s="55">
        <f t="shared" si="227"/>
        <v>0</v>
      </c>
      <c r="AK612" s="55">
        <f t="shared" si="218"/>
        <v>0</v>
      </c>
      <c r="AL612" s="55">
        <f t="shared" si="219"/>
        <v>0</v>
      </c>
      <c r="AM612" s="55">
        <f t="shared" si="220"/>
        <v>0</v>
      </c>
    </row>
    <row r="613" spans="1:39" x14ac:dyDescent="0.25">
      <c r="A613" s="47">
        <v>609</v>
      </c>
      <c r="B613" s="358" t="str">
        <f>IF(AND(E613&lt;&gt;0,D613&lt;&gt;0,F613&lt;&gt;0),IF(C613&lt;&gt;0,CONCATENATE(C613,"-AGr",VLOOKUP(D613,Listen!$A$2:$G$45,7,FALSE),"-",E613,"-",F613,),CONCATENATE("AGr",VLOOKUP(D613,Listen!$A$2:$G$45,7,FALSE),"-",E613,"-",F613)),"keine vollständige ID")</f>
        <v>keine vollständige ID</v>
      </c>
      <c r="C613" s="438">
        <f>'[2]III_SAV-Details_NB'!B619</f>
        <v>0</v>
      </c>
      <c r="D613" s="438">
        <f>'[2]III_SAV-Details_NB'!C619</f>
        <v>0</v>
      </c>
      <c r="E613" s="359">
        <f>'[2]III_SAV-Details_NB'!D619</f>
        <v>0</v>
      </c>
      <c r="F613" s="490"/>
      <c r="G613" s="281">
        <f>'[2]III_SAV-Details_NB'!X619</f>
        <v>0</v>
      </c>
      <c r="H613" s="281">
        <f t="shared" si="221"/>
        <v>0</v>
      </c>
      <c r="I613" s="281">
        <f>IF(con_EOGJahr=2025,'[2]III_SAV-Details_NB'!AA619,IF(con_EOGJahr=2026,'[2]III_SAV-Details_NB'!AB619,'[2]III_SAV-Details_NB'!AC619))</f>
        <v>0</v>
      </c>
      <c r="J613" s="282"/>
      <c r="K613" s="282"/>
      <c r="L613" s="282"/>
      <c r="M613" s="282"/>
      <c r="N613" s="282"/>
      <c r="O613" s="282"/>
      <c r="P613" s="52">
        <f t="shared" si="222"/>
        <v>0</v>
      </c>
      <c r="Q613" s="60"/>
      <c r="R613" s="53">
        <f t="shared" si="228"/>
        <v>0</v>
      </c>
      <c r="S613" s="59"/>
      <c r="T613" s="61"/>
      <c r="U613" s="342" t="str">
        <f t="shared" si="232"/>
        <v>k.A.</v>
      </c>
      <c r="V613" s="343" t="str">
        <f t="shared" si="229"/>
        <v>k.A.</v>
      </c>
      <c r="W613" s="343" t="str">
        <f>IFERROR(IF(OR($D613="",$E613=0,con_Ende=0),"k.A.",IF(VLOOKUP($D613,rng_ND,5,0)="Nein",VLOOKUP($D613,rng_ND,2,FALSE),MIN(VLOOKUP($D613,rng_ND,2,FALSE),A_Stammdaten!$B$19-D_SAV!$E613+1))),"k.A.")</f>
        <v>k.A.</v>
      </c>
      <c r="X613" s="343" t="str">
        <f t="shared" si="230"/>
        <v>k.A.</v>
      </c>
      <c r="Y613" s="62"/>
      <c r="Z613" s="48">
        <f t="shared" si="231"/>
        <v>0</v>
      </c>
      <c r="AA613" s="457"/>
      <c r="AB613" s="55">
        <f t="shared" si="223"/>
        <v>0</v>
      </c>
      <c r="AC613" s="55">
        <f>IF(A_Stammdaten!$B$25="ja",D_SAV!AA613,D_SAV!AB613)</f>
        <v>0</v>
      </c>
      <c r="AD613" s="478">
        <f>IF(AC613=0,0,IF(U613-(con_EOGJahr-D_SAV!E613)&lt;=0,AC613,AC613/V613))</f>
        <v>0</v>
      </c>
      <c r="AE613" s="478">
        <f>IFERROR(IF(AND(VLOOKUP(D613,rng_ND,5,FALSE)="Ja",D_SAV!T613="degressiv"),D_SAV!AC613*Y613/100,0),0)</f>
        <v>0</v>
      </c>
      <c r="AF613" s="55">
        <f>IFERROR(IF(VLOOKUP(D613,rng_ND,5,FALSE)="Ja",MAX(D_SAV!AD613:AE613),D_SAV!AD613),0)</f>
        <v>0</v>
      </c>
      <c r="AG613" s="55">
        <f t="shared" si="224"/>
        <v>0</v>
      </c>
      <c r="AH613" s="55">
        <f t="shared" si="225"/>
        <v>0</v>
      </c>
      <c r="AI613" s="55">
        <f t="shared" si="226"/>
        <v>0</v>
      </c>
      <c r="AJ613" s="55">
        <f t="shared" si="227"/>
        <v>0</v>
      </c>
      <c r="AK613" s="55">
        <f t="shared" si="218"/>
        <v>0</v>
      </c>
      <c r="AL613" s="55">
        <f t="shared" si="219"/>
        <v>0</v>
      </c>
      <c r="AM613" s="55">
        <f t="shared" si="220"/>
        <v>0</v>
      </c>
    </row>
    <row r="614" spans="1:39" x14ac:dyDescent="0.25">
      <c r="A614" s="47">
        <v>610</v>
      </c>
      <c r="B614" s="358" t="str">
        <f>IF(AND(E614&lt;&gt;0,D614&lt;&gt;0,F614&lt;&gt;0),IF(C614&lt;&gt;0,CONCATENATE(C614,"-AGr",VLOOKUP(D614,Listen!$A$2:$G$45,7,FALSE),"-",E614,"-",F614,),CONCATENATE("AGr",VLOOKUP(D614,Listen!$A$2:$G$45,7,FALSE),"-",E614,"-",F614)),"keine vollständige ID")</f>
        <v>keine vollständige ID</v>
      </c>
      <c r="C614" s="438">
        <f>'[2]III_SAV-Details_NB'!B620</f>
        <v>0</v>
      </c>
      <c r="D614" s="438">
        <f>'[2]III_SAV-Details_NB'!C620</f>
        <v>0</v>
      </c>
      <c r="E614" s="359">
        <f>'[2]III_SAV-Details_NB'!D620</f>
        <v>0</v>
      </c>
      <c r="F614" s="490"/>
      <c r="G614" s="281">
        <f>'[2]III_SAV-Details_NB'!X620</f>
        <v>0</v>
      </c>
      <c r="H614" s="281">
        <f t="shared" si="221"/>
        <v>0</v>
      </c>
      <c r="I614" s="281">
        <f>IF(con_EOGJahr=2025,'[2]III_SAV-Details_NB'!AA620,IF(con_EOGJahr=2026,'[2]III_SAV-Details_NB'!AB620,'[2]III_SAV-Details_NB'!AC620))</f>
        <v>0</v>
      </c>
      <c r="J614" s="282"/>
      <c r="K614" s="282"/>
      <c r="L614" s="282"/>
      <c r="M614" s="282"/>
      <c r="N614" s="282"/>
      <c r="O614" s="282"/>
      <c r="P614" s="52">
        <f t="shared" si="222"/>
        <v>0</v>
      </c>
      <c r="Q614" s="60"/>
      <c r="R614" s="53">
        <f t="shared" si="228"/>
        <v>0</v>
      </c>
      <c r="S614" s="59"/>
      <c r="T614" s="61"/>
      <c r="U614" s="342" t="str">
        <f t="shared" si="232"/>
        <v>k.A.</v>
      </c>
      <c r="V614" s="343" t="str">
        <f t="shared" si="229"/>
        <v>k.A.</v>
      </c>
      <c r="W614" s="343" t="str">
        <f>IFERROR(IF(OR($D614="",$E614=0,con_Ende=0),"k.A.",IF(VLOOKUP($D614,rng_ND,5,0)="Nein",VLOOKUP($D614,rng_ND,2,FALSE),MIN(VLOOKUP($D614,rng_ND,2,FALSE),A_Stammdaten!$B$19-D_SAV!$E614+1))),"k.A.")</f>
        <v>k.A.</v>
      </c>
      <c r="X614" s="343" t="str">
        <f t="shared" si="230"/>
        <v>k.A.</v>
      </c>
      <c r="Y614" s="62"/>
      <c r="Z614" s="48">
        <f t="shared" si="231"/>
        <v>0</v>
      </c>
      <c r="AA614" s="457"/>
      <c r="AB614" s="55">
        <f t="shared" si="223"/>
        <v>0</v>
      </c>
      <c r="AC614" s="55">
        <f>IF(A_Stammdaten!$B$25="ja",D_SAV!AA614,D_SAV!AB614)</f>
        <v>0</v>
      </c>
      <c r="AD614" s="478">
        <f>IF(AC614=0,0,IF(U614-(con_EOGJahr-D_SAV!E614)&lt;=0,AC614,AC614/V614))</f>
        <v>0</v>
      </c>
      <c r="AE614" s="478">
        <f>IFERROR(IF(AND(VLOOKUP(D614,rng_ND,5,FALSE)="Ja",D_SAV!T614="degressiv"),D_SAV!AC614*Y614/100,0),0)</f>
        <v>0</v>
      </c>
      <c r="AF614" s="55">
        <f>IFERROR(IF(VLOOKUP(D614,rng_ND,5,FALSE)="Ja",MAX(D_SAV!AD614:AE614),D_SAV!AD614),0)</f>
        <v>0</v>
      </c>
      <c r="AG614" s="55">
        <f t="shared" si="224"/>
        <v>0</v>
      </c>
      <c r="AH614" s="55">
        <f t="shared" si="225"/>
        <v>0</v>
      </c>
      <c r="AI614" s="55">
        <f t="shared" si="226"/>
        <v>0</v>
      </c>
      <c r="AJ614" s="55">
        <f t="shared" si="227"/>
        <v>0</v>
      </c>
      <c r="AK614" s="55">
        <f t="shared" si="218"/>
        <v>0</v>
      </c>
      <c r="AL614" s="55">
        <f t="shared" si="219"/>
        <v>0</v>
      </c>
      <c r="AM614" s="55">
        <f t="shared" si="220"/>
        <v>0</v>
      </c>
    </row>
    <row r="615" spans="1:39" x14ac:dyDescent="0.25">
      <c r="A615" s="47">
        <v>611</v>
      </c>
      <c r="B615" s="358" t="str">
        <f>IF(AND(E615&lt;&gt;0,D615&lt;&gt;0,F615&lt;&gt;0),IF(C615&lt;&gt;0,CONCATENATE(C615,"-AGr",VLOOKUP(D615,Listen!$A$2:$G$45,7,FALSE),"-",E615,"-",F615,),CONCATENATE("AGr",VLOOKUP(D615,Listen!$A$2:$G$45,7,FALSE),"-",E615,"-",F615)),"keine vollständige ID")</f>
        <v>keine vollständige ID</v>
      </c>
      <c r="C615" s="438">
        <f>'[2]III_SAV-Details_NB'!B621</f>
        <v>0</v>
      </c>
      <c r="D615" s="438">
        <f>'[2]III_SAV-Details_NB'!C621</f>
        <v>0</v>
      </c>
      <c r="E615" s="359">
        <f>'[2]III_SAV-Details_NB'!D621</f>
        <v>0</v>
      </c>
      <c r="F615" s="490"/>
      <c r="G615" s="281">
        <f>'[2]III_SAV-Details_NB'!X621</f>
        <v>0</v>
      </c>
      <c r="H615" s="281">
        <f t="shared" si="221"/>
        <v>0</v>
      </c>
      <c r="I615" s="281">
        <f>IF(con_EOGJahr=2025,'[2]III_SAV-Details_NB'!AA621,IF(con_EOGJahr=2026,'[2]III_SAV-Details_NB'!AB621,'[2]III_SAV-Details_NB'!AC621))</f>
        <v>0</v>
      </c>
      <c r="J615" s="282"/>
      <c r="K615" s="282"/>
      <c r="L615" s="282"/>
      <c r="M615" s="282"/>
      <c r="N615" s="282"/>
      <c r="O615" s="282"/>
      <c r="P615" s="52">
        <f t="shared" si="222"/>
        <v>0</v>
      </c>
      <c r="Q615" s="60"/>
      <c r="R615" s="53">
        <f t="shared" si="228"/>
        <v>0</v>
      </c>
      <c r="S615" s="59"/>
      <c r="T615" s="61"/>
      <c r="U615" s="342" t="str">
        <f t="shared" si="232"/>
        <v>k.A.</v>
      </c>
      <c r="V615" s="343" t="str">
        <f t="shared" si="229"/>
        <v>k.A.</v>
      </c>
      <c r="W615" s="343" t="str">
        <f>IFERROR(IF(OR($D615="",$E615=0,con_Ende=0),"k.A.",IF(VLOOKUP($D615,rng_ND,5,0)="Nein",VLOOKUP($D615,rng_ND,2,FALSE),MIN(VLOOKUP($D615,rng_ND,2,FALSE),A_Stammdaten!$B$19-D_SAV!$E615+1))),"k.A.")</f>
        <v>k.A.</v>
      </c>
      <c r="X615" s="343" t="str">
        <f t="shared" si="230"/>
        <v>k.A.</v>
      </c>
      <c r="Y615" s="62"/>
      <c r="Z615" s="48">
        <f t="shared" si="231"/>
        <v>0</v>
      </c>
      <c r="AA615" s="457"/>
      <c r="AB615" s="55">
        <f t="shared" si="223"/>
        <v>0</v>
      </c>
      <c r="AC615" s="55">
        <f>IF(A_Stammdaten!$B$25="ja",D_SAV!AA615,D_SAV!AB615)</f>
        <v>0</v>
      </c>
      <c r="AD615" s="478">
        <f>IF(AC615=0,0,IF(U615-(con_EOGJahr-D_SAV!E615)&lt;=0,AC615,AC615/V615))</f>
        <v>0</v>
      </c>
      <c r="AE615" s="478">
        <f>IFERROR(IF(AND(VLOOKUP(D615,rng_ND,5,FALSE)="Ja",D_SAV!T615="degressiv"),D_SAV!AC615*Y615/100,0),0)</f>
        <v>0</v>
      </c>
      <c r="AF615" s="55">
        <f>IFERROR(IF(VLOOKUP(D615,rng_ND,5,FALSE)="Ja",MAX(D_SAV!AD615:AE615),D_SAV!AD615),0)</f>
        <v>0</v>
      </c>
      <c r="AG615" s="55">
        <f t="shared" si="224"/>
        <v>0</v>
      </c>
      <c r="AH615" s="55">
        <f t="shared" si="225"/>
        <v>0</v>
      </c>
      <c r="AI615" s="55">
        <f t="shared" si="226"/>
        <v>0</v>
      </c>
      <c r="AJ615" s="55">
        <f t="shared" si="227"/>
        <v>0</v>
      </c>
      <c r="AK615" s="55">
        <f t="shared" si="218"/>
        <v>0</v>
      </c>
      <c r="AL615" s="55">
        <f t="shared" si="219"/>
        <v>0</v>
      </c>
      <c r="AM615" s="55">
        <f t="shared" si="220"/>
        <v>0</v>
      </c>
    </row>
    <row r="616" spans="1:39" x14ac:dyDescent="0.25">
      <c r="A616" s="47">
        <v>612</v>
      </c>
      <c r="B616" s="358" t="str">
        <f>IF(AND(E616&lt;&gt;0,D616&lt;&gt;0,F616&lt;&gt;0),IF(C616&lt;&gt;0,CONCATENATE(C616,"-AGr",VLOOKUP(D616,Listen!$A$2:$G$45,7,FALSE),"-",E616,"-",F616,),CONCATENATE("AGr",VLOOKUP(D616,Listen!$A$2:$G$45,7,FALSE),"-",E616,"-",F616)),"keine vollständige ID")</f>
        <v>keine vollständige ID</v>
      </c>
      <c r="C616" s="438">
        <f>'[2]III_SAV-Details_NB'!B622</f>
        <v>0</v>
      </c>
      <c r="D616" s="438">
        <f>'[2]III_SAV-Details_NB'!C622</f>
        <v>0</v>
      </c>
      <c r="E616" s="359">
        <f>'[2]III_SAV-Details_NB'!D622</f>
        <v>0</v>
      </c>
      <c r="F616" s="490"/>
      <c r="G616" s="281">
        <f>'[2]III_SAV-Details_NB'!X622</f>
        <v>0</v>
      </c>
      <c r="H616" s="281">
        <f t="shared" si="221"/>
        <v>0</v>
      </c>
      <c r="I616" s="281">
        <f>IF(con_EOGJahr=2025,'[2]III_SAV-Details_NB'!AA622,IF(con_EOGJahr=2026,'[2]III_SAV-Details_NB'!AB622,'[2]III_SAV-Details_NB'!AC622))</f>
        <v>0</v>
      </c>
      <c r="J616" s="282"/>
      <c r="K616" s="282"/>
      <c r="L616" s="282"/>
      <c r="M616" s="282"/>
      <c r="N616" s="282"/>
      <c r="O616" s="282"/>
      <c r="P616" s="52">
        <f t="shared" si="222"/>
        <v>0</v>
      </c>
      <c r="Q616" s="60"/>
      <c r="R616" s="53">
        <f t="shared" si="228"/>
        <v>0</v>
      </c>
      <c r="S616" s="59"/>
      <c r="T616" s="61"/>
      <c r="U616" s="342" t="str">
        <f t="shared" si="232"/>
        <v>k.A.</v>
      </c>
      <c r="V616" s="343" t="str">
        <f t="shared" si="229"/>
        <v>k.A.</v>
      </c>
      <c r="W616" s="343" t="str">
        <f>IFERROR(IF(OR($D616="",$E616=0,con_Ende=0),"k.A.",IF(VLOOKUP($D616,rng_ND,5,0)="Nein",VLOOKUP($D616,rng_ND,2,FALSE),MIN(VLOOKUP($D616,rng_ND,2,FALSE),A_Stammdaten!$B$19-D_SAV!$E616+1))),"k.A.")</f>
        <v>k.A.</v>
      </c>
      <c r="X616" s="343" t="str">
        <f t="shared" si="230"/>
        <v>k.A.</v>
      </c>
      <c r="Y616" s="62"/>
      <c r="Z616" s="48">
        <f t="shared" si="231"/>
        <v>0</v>
      </c>
      <c r="AA616" s="457"/>
      <c r="AB616" s="55">
        <f t="shared" si="223"/>
        <v>0</v>
      </c>
      <c r="AC616" s="55">
        <f>IF(A_Stammdaten!$B$25="ja",D_SAV!AA616,D_SAV!AB616)</f>
        <v>0</v>
      </c>
      <c r="AD616" s="478">
        <f>IF(AC616=0,0,IF(U616-(con_EOGJahr-D_SAV!E616)&lt;=0,AC616,AC616/V616))</f>
        <v>0</v>
      </c>
      <c r="AE616" s="478">
        <f>IFERROR(IF(AND(VLOOKUP(D616,rng_ND,5,FALSE)="Ja",D_SAV!T616="degressiv"),D_SAV!AC616*Y616/100,0),0)</f>
        <v>0</v>
      </c>
      <c r="AF616" s="55">
        <f>IFERROR(IF(VLOOKUP(D616,rng_ND,5,FALSE)="Ja",MAX(D_SAV!AD616:AE616),D_SAV!AD616),0)</f>
        <v>0</v>
      </c>
      <c r="AG616" s="55">
        <f t="shared" si="224"/>
        <v>0</v>
      </c>
      <c r="AH616" s="55">
        <f t="shared" si="225"/>
        <v>0</v>
      </c>
      <c r="AI616" s="55">
        <f t="shared" si="226"/>
        <v>0</v>
      </c>
      <c r="AJ616" s="55">
        <f t="shared" si="227"/>
        <v>0</v>
      </c>
      <c r="AK616" s="55">
        <f t="shared" si="218"/>
        <v>0</v>
      </c>
      <c r="AL616" s="55">
        <f t="shared" si="219"/>
        <v>0</v>
      </c>
      <c r="AM616" s="55">
        <f t="shared" si="220"/>
        <v>0</v>
      </c>
    </row>
    <row r="617" spans="1:39" x14ac:dyDescent="0.25">
      <c r="A617" s="47">
        <v>613</v>
      </c>
      <c r="B617" s="358" t="str">
        <f>IF(AND(E617&lt;&gt;0,D617&lt;&gt;0,F617&lt;&gt;0),IF(C617&lt;&gt;0,CONCATENATE(C617,"-AGr",VLOOKUP(D617,Listen!$A$2:$G$45,7,FALSE),"-",E617,"-",F617,),CONCATENATE("AGr",VLOOKUP(D617,Listen!$A$2:$G$45,7,FALSE),"-",E617,"-",F617)),"keine vollständige ID")</f>
        <v>keine vollständige ID</v>
      </c>
      <c r="C617" s="438">
        <f>'[2]III_SAV-Details_NB'!B623</f>
        <v>0</v>
      </c>
      <c r="D617" s="438">
        <f>'[2]III_SAV-Details_NB'!C623</f>
        <v>0</v>
      </c>
      <c r="E617" s="359">
        <f>'[2]III_SAV-Details_NB'!D623</f>
        <v>0</v>
      </c>
      <c r="F617" s="490"/>
      <c r="G617" s="281">
        <f>'[2]III_SAV-Details_NB'!X623</f>
        <v>0</v>
      </c>
      <c r="H617" s="281">
        <f t="shared" si="221"/>
        <v>0</v>
      </c>
      <c r="I617" s="281">
        <f>IF(con_EOGJahr=2025,'[2]III_SAV-Details_NB'!AA623,IF(con_EOGJahr=2026,'[2]III_SAV-Details_NB'!AB623,'[2]III_SAV-Details_NB'!AC623))</f>
        <v>0</v>
      </c>
      <c r="J617" s="282"/>
      <c r="K617" s="282"/>
      <c r="L617" s="282"/>
      <c r="M617" s="282"/>
      <c r="N617" s="282"/>
      <c r="O617" s="282"/>
      <c r="P617" s="52">
        <f t="shared" si="222"/>
        <v>0</v>
      </c>
      <c r="Q617" s="60"/>
      <c r="R617" s="53">
        <f t="shared" si="228"/>
        <v>0</v>
      </c>
      <c r="S617" s="59"/>
      <c r="T617" s="61"/>
      <c r="U617" s="342" t="str">
        <f t="shared" si="232"/>
        <v>k.A.</v>
      </c>
      <c r="V617" s="343" t="str">
        <f t="shared" si="229"/>
        <v>k.A.</v>
      </c>
      <c r="W617" s="343" t="str">
        <f>IFERROR(IF(OR($D617="",$E617=0,con_Ende=0),"k.A.",IF(VLOOKUP($D617,rng_ND,5,0)="Nein",VLOOKUP($D617,rng_ND,2,FALSE),MIN(VLOOKUP($D617,rng_ND,2,FALSE),A_Stammdaten!$B$19-D_SAV!$E617+1))),"k.A.")</f>
        <v>k.A.</v>
      </c>
      <c r="X617" s="343" t="str">
        <f t="shared" si="230"/>
        <v>k.A.</v>
      </c>
      <c r="Y617" s="62"/>
      <c r="Z617" s="48">
        <f t="shared" si="231"/>
        <v>0</v>
      </c>
      <c r="AA617" s="457"/>
      <c r="AB617" s="55">
        <f t="shared" si="223"/>
        <v>0</v>
      </c>
      <c r="AC617" s="55">
        <f>IF(A_Stammdaten!$B$25="ja",D_SAV!AA617,D_SAV!AB617)</f>
        <v>0</v>
      </c>
      <c r="AD617" s="478">
        <f>IF(AC617=0,0,IF(U617-(con_EOGJahr-D_SAV!E617)&lt;=0,AC617,AC617/V617))</f>
        <v>0</v>
      </c>
      <c r="AE617" s="478">
        <f>IFERROR(IF(AND(VLOOKUP(D617,rng_ND,5,FALSE)="Ja",D_SAV!T617="degressiv"),D_SAV!AC617*Y617/100,0),0)</f>
        <v>0</v>
      </c>
      <c r="AF617" s="55">
        <f>IFERROR(IF(VLOOKUP(D617,rng_ND,5,FALSE)="Ja",MAX(D_SAV!AD617:AE617),D_SAV!AD617),0)</f>
        <v>0</v>
      </c>
      <c r="AG617" s="55">
        <f t="shared" si="224"/>
        <v>0</v>
      </c>
      <c r="AH617" s="55">
        <f t="shared" si="225"/>
        <v>0</v>
      </c>
      <c r="AI617" s="55">
        <f t="shared" si="226"/>
        <v>0</v>
      </c>
      <c r="AJ617" s="55">
        <f t="shared" si="227"/>
        <v>0</v>
      </c>
      <c r="AK617" s="55">
        <f t="shared" si="218"/>
        <v>0</v>
      </c>
      <c r="AL617" s="55">
        <f t="shared" si="219"/>
        <v>0</v>
      </c>
      <c r="AM617" s="55">
        <f t="shared" si="220"/>
        <v>0</v>
      </c>
    </row>
    <row r="618" spans="1:39" x14ac:dyDescent="0.25">
      <c r="A618" s="47">
        <v>614</v>
      </c>
      <c r="B618" s="358" t="str">
        <f>IF(AND(E618&lt;&gt;0,D618&lt;&gt;0,F618&lt;&gt;0),IF(C618&lt;&gt;0,CONCATENATE(C618,"-AGr",VLOOKUP(D618,Listen!$A$2:$G$45,7,FALSE),"-",E618,"-",F618,),CONCATENATE("AGr",VLOOKUP(D618,Listen!$A$2:$G$45,7,FALSE),"-",E618,"-",F618)),"keine vollständige ID")</f>
        <v>keine vollständige ID</v>
      </c>
      <c r="C618" s="438">
        <f>'[2]III_SAV-Details_NB'!B624</f>
        <v>0</v>
      </c>
      <c r="D618" s="438">
        <f>'[2]III_SAV-Details_NB'!C624</f>
        <v>0</v>
      </c>
      <c r="E618" s="359">
        <f>'[2]III_SAV-Details_NB'!D624</f>
        <v>0</v>
      </c>
      <c r="F618" s="490"/>
      <c r="G618" s="281">
        <f>'[2]III_SAV-Details_NB'!X624</f>
        <v>0</v>
      </c>
      <c r="H618" s="281">
        <f t="shared" si="221"/>
        <v>0</v>
      </c>
      <c r="I618" s="281">
        <f>IF(con_EOGJahr=2025,'[2]III_SAV-Details_NB'!AA624,IF(con_EOGJahr=2026,'[2]III_SAV-Details_NB'!AB624,'[2]III_SAV-Details_NB'!AC624))</f>
        <v>0</v>
      </c>
      <c r="J618" s="282"/>
      <c r="K618" s="282"/>
      <c r="L618" s="282"/>
      <c r="M618" s="282"/>
      <c r="N618" s="282"/>
      <c r="O618" s="282"/>
      <c r="P618" s="52">
        <f t="shared" si="222"/>
        <v>0</v>
      </c>
      <c r="Q618" s="60"/>
      <c r="R618" s="53">
        <f t="shared" si="228"/>
        <v>0</v>
      </c>
      <c r="S618" s="59"/>
      <c r="T618" s="61"/>
      <c r="U618" s="342" t="str">
        <f t="shared" si="232"/>
        <v>k.A.</v>
      </c>
      <c r="V618" s="343" t="str">
        <f t="shared" si="229"/>
        <v>k.A.</v>
      </c>
      <c r="W618" s="343" t="str">
        <f>IFERROR(IF(OR($D618="",$E618=0,con_Ende=0),"k.A.",IF(VLOOKUP($D618,rng_ND,5,0)="Nein",VLOOKUP($D618,rng_ND,2,FALSE),MIN(VLOOKUP($D618,rng_ND,2,FALSE),A_Stammdaten!$B$19-D_SAV!$E618+1))),"k.A.")</f>
        <v>k.A.</v>
      </c>
      <c r="X618" s="343" t="str">
        <f t="shared" si="230"/>
        <v>k.A.</v>
      </c>
      <c r="Y618" s="62"/>
      <c r="Z618" s="48">
        <f t="shared" si="231"/>
        <v>0</v>
      </c>
      <c r="AA618" s="457"/>
      <c r="AB618" s="55">
        <f t="shared" si="223"/>
        <v>0</v>
      </c>
      <c r="AC618" s="55">
        <f>IF(A_Stammdaten!$B$25="ja",D_SAV!AA618,D_SAV!AB618)</f>
        <v>0</v>
      </c>
      <c r="AD618" s="478">
        <f>IF(AC618=0,0,IF(U618-(con_EOGJahr-D_SAV!E618)&lt;=0,AC618,AC618/V618))</f>
        <v>0</v>
      </c>
      <c r="AE618" s="478">
        <f>IFERROR(IF(AND(VLOOKUP(D618,rng_ND,5,FALSE)="Ja",D_SAV!T618="degressiv"),D_SAV!AC618*Y618/100,0),0)</f>
        <v>0</v>
      </c>
      <c r="AF618" s="55">
        <f>IFERROR(IF(VLOOKUP(D618,rng_ND,5,FALSE)="Ja",MAX(D_SAV!AD618:AE618),D_SAV!AD618),0)</f>
        <v>0</v>
      </c>
      <c r="AG618" s="55">
        <f t="shared" si="224"/>
        <v>0</v>
      </c>
      <c r="AH618" s="55">
        <f t="shared" si="225"/>
        <v>0</v>
      </c>
      <c r="AI618" s="55">
        <f t="shared" si="226"/>
        <v>0</v>
      </c>
      <c r="AJ618" s="55">
        <f t="shared" si="227"/>
        <v>0</v>
      </c>
      <c r="AK618" s="55">
        <f t="shared" si="218"/>
        <v>0</v>
      </c>
      <c r="AL618" s="55">
        <f t="shared" si="219"/>
        <v>0</v>
      </c>
      <c r="AM618" s="55">
        <f t="shared" si="220"/>
        <v>0</v>
      </c>
    </row>
    <row r="619" spans="1:39" x14ac:dyDescent="0.25">
      <c r="A619" s="47">
        <v>615</v>
      </c>
      <c r="B619" s="358" t="str">
        <f>IF(AND(E619&lt;&gt;0,D619&lt;&gt;0,F619&lt;&gt;0),IF(C619&lt;&gt;0,CONCATENATE(C619,"-AGr",VLOOKUP(D619,Listen!$A$2:$G$45,7,FALSE),"-",E619,"-",F619,),CONCATENATE("AGr",VLOOKUP(D619,Listen!$A$2:$G$45,7,FALSE),"-",E619,"-",F619)),"keine vollständige ID")</f>
        <v>keine vollständige ID</v>
      </c>
      <c r="C619" s="438">
        <f>'[2]III_SAV-Details_NB'!B625</f>
        <v>0</v>
      </c>
      <c r="D619" s="438">
        <f>'[2]III_SAV-Details_NB'!C625</f>
        <v>0</v>
      </c>
      <c r="E619" s="359">
        <f>'[2]III_SAV-Details_NB'!D625</f>
        <v>0</v>
      </c>
      <c r="F619" s="490"/>
      <c r="G619" s="281">
        <f>'[2]III_SAV-Details_NB'!X625</f>
        <v>0</v>
      </c>
      <c r="H619" s="281">
        <f t="shared" si="221"/>
        <v>0</v>
      </c>
      <c r="I619" s="281">
        <f>IF(con_EOGJahr=2025,'[2]III_SAV-Details_NB'!AA625,IF(con_EOGJahr=2026,'[2]III_SAV-Details_NB'!AB625,'[2]III_SAV-Details_NB'!AC625))</f>
        <v>0</v>
      </c>
      <c r="J619" s="282"/>
      <c r="K619" s="282"/>
      <c r="L619" s="282"/>
      <c r="M619" s="282"/>
      <c r="N619" s="282"/>
      <c r="O619" s="282"/>
      <c r="P619" s="52">
        <f t="shared" si="222"/>
        <v>0</v>
      </c>
      <c r="Q619" s="60"/>
      <c r="R619" s="53">
        <f t="shared" si="228"/>
        <v>0</v>
      </c>
      <c r="S619" s="59"/>
      <c r="T619" s="61"/>
      <c r="U619" s="342" t="str">
        <f t="shared" si="232"/>
        <v>k.A.</v>
      </c>
      <c r="V619" s="343" t="str">
        <f t="shared" si="229"/>
        <v>k.A.</v>
      </c>
      <c r="W619" s="343" t="str">
        <f>IFERROR(IF(OR($D619="",$E619=0,con_Ende=0),"k.A.",IF(VLOOKUP($D619,rng_ND,5,0)="Nein",VLOOKUP($D619,rng_ND,2,FALSE),MIN(VLOOKUP($D619,rng_ND,2,FALSE),A_Stammdaten!$B$19-D_SAV!$E619+1))),"k.A.")</f>
        <v>k.A.</v>
      </c>
      <c r="X619" s="343" t="str">
        <f t="shared" si="230"/>
        <v>k.A.</v>
      </c>
      <c r="Y619" s="62"/>
      <c r="Z619" s="48">
        <f t="shared" si="231"/>
        <v>0</v>
      </c>
      <c r="AA619" s="457"/>
      <c r="AB619" s="55">
        <f t="shared" si="223"/>
        <v>0</v>
      </c>
      <c r="AC619" s="55">
        <f>IF(A_Stammdaten!$B$25="ja",D_SAV!AA619,D_SAV!AB619)</f>
        <v>0</v>
      </c>
      <c r="AD619" s="478">
        <f>IF(AC619=0,0,IF(U619-(con_EOGJahr-D_SAV!E619)&lt;=0,AC619,AC619/V619))</f>
        <v>0</v>
      </c>
      <c r="AE619" s="478">
        <f>IFERROR(IF(AND(VLOOKUP(D619,rng_ND,5,FALSE)="Ja",D_SAV!T619="degressiv"),D_SAV!AC619*Y619/100,0),0)</f>
        <v>0</v>
      </c>
      <c r="AF619" s="55">
        <f>IFERROR(IF(VLOOKUP(D619,rng_ND,5,FALSE)="Ja",MAX(D_SAV!AD619:AE619),D_SAV!AD619),0)</f>
        <v>0</v>
      </c>
      <c r="AG619" s="55">
        <f t="shared" si="224"/>
        <v>0</v>
      </c>
      <c r="AH619" s="55">
        <f t="shared" si="225"/>
        <v>0</v>
      </c>
      <c r="AI619" s="55">
        <f t="shared" si="226"/>
        <v>0</v>
      </c>
      <c r="AJ619" s="55">
        <f t="shared" si="227"/>
        <v>0</v>
      </c>
      <c r="AK619" s="55">
        <f t="shared" si="218"/>
        <v>0</v>
      </c>
      <c r="AL619" s="55">
        <f t="shared" si="219"/>
        <v>0</v>
      </c>
      <c r="AM619" s="55">
        <f t="shared" si="220"/>
        <v>0</v>
      </c>
    </row>
    <row r="620" spans="1:39" x14ac:dyDescent="0.25">
      <c r="A620" s="47">
        <v>616</v>
      </c>
      <c r="B620" s="358" t="str">
        <f>IF(AND(E620&lt;&gt;0,D620&lt;&gt;0,F620&lt;&gt;0),IF(C620&lt;&gt;0,CONCATENATE(C620,"-AGr",VLOOKUP(D620,Listen!$A$2:$G$45,7,FALSE),"-",E620,"-",F620,),CONCATENATE("AGr",VLOOKUP(D620,Listen!$A$2:$G$45,7,FALSE),"-",E620,"-",F620)),"keine vollständige ID")</f>
        <v>keine vollständige ID</v>
      </c>
      <c r="C620" s="438">
        <f>'[2]III_SAV-Details_NB'!B626</f>
        <v>0</v>
      </c>
      <c r="D620" s="438">
        <f>'[2]III_SAV-Details_NB'!C626</f>
        <v>0</v>
      </c>
      <c r="E620" s="359">
        <f>'[2]III_SAV-Details_NB'!D626</f>
        <v>0</v>
      </c>
      <c r="F620" s="490"/>
      <c r="G620" s="281">
        <f>'[2]III_SAV-Details_NB'!X626</f>
        <v>0</v>
      </c>
      <c r="H620" s="281">
        <f t="shared" si="221"/>
        <v>0</v>
      </c>
      <c r="I620" s="281">
        <f>IF(con_EOGJahr=2025,'[2]III_SAV-Details_NB'!AA626,IF(con_EOGJahr=2026,'[2]III_SAV-Details_NB'!AB626,'[2]III_SAV-Details_NB'!AC626))</f>
        <v>0</v>
      </c>
      <c r="J620" s="282"/>
      <c r="K620" s="282"/>
      <c r="L620" s="282"/>
      <c r="M620" s="282"/>
      <c r="N620" s="282"/>
      <c r="O620" s="282"/>
      <c r="P620" s="52">
        <f t="shared" si="222"/>
        <v>0</v>
      </c>
      <c r="Q620" s="60"/>
      <c r="R620" s="53">
        <f t="shared" si="228"/>
        <v>0</v>
      </c>
      <c r="S620" s="59"/>
      <c r="T620" s="61"/>
      <c r="U620" s="342" t="str">
        <f t="shared" si="232"/>
        <v>k.A.</v>
      </c>
      <c r="V620" s="343" t="str">
        <f t="shared" si="229"/>
        <v>k.A.</v>
      </c>
      <c r="W620" s="343" t="str">
        <f>IFERROR(IF(OR($D620="",$E620=0,con_Ende=0),"k.A.",IF(VLOOKUP($D620,rng_ND,5,0)="Nein",VLOOKUP($D620,rng_ND,2,FALSE),MIN(VLOOKUP($D620,rng_ND,2,FALSE),A_Stammdaten!$B$19-D_SAV!$E620+1))),"k.A.")</f>
        <v>k.A.</v>
      </c>
      <c r="X620" s="343" t="str">
        <f t="shared" si="230"/>
        <v>k.A.</v>
      </c>
      <c r="Y620" s="62"/>
      <c r="Z620" s="48">
        <f t="shared" si="231"/>
        <v>0</v>
      </c>
      <c r="AA620" s="457"/>
      <c r="AB620" s="55">
        <f t="shared" si="223"/>
        <v>0</v>
      </c>
      <c r="AC620" s="55">
        <f>IF(A_Stammdaten!$B$25="ja",D_SAV!AA620,D_SAV!AB620)</f>
        <v>0</v>
      </c>
      <c r="AD620" s="478">
        <f>IF(AC620=0,0,IF(U620-(con_EOGJahr-D_SAV!E620)&lt;=0,AC620,AC620/V620))</f>
        <v>0</v>
      </c>
      <c r="AE620" s="478">
        <f>IFERROR(IF(AND(VLOOKUP(D620,rng_ND,5,FALSE)="Ja",D_SAV!T620="degressiv"),D_SAV!AC620*Y620/100,0),0)</f>
        <v>0</v>
      </c>
      <c r="AF620" s="55">
        <f>IFERROR(IF(VLOOKUP(D620,rng_ND,5,FALSE)="Ja",MAX(D_SAV!AD620:AE620),D_SAV!AD620),0)</f>
        <v>0</v>
      </c>
      <c r="AG620" s="55">
        <f t="shared" si="224"/>
        <v>0</v>
      </c>
      <c r="AH620" s="55">
        <f t="shared" si="225"/>
        <v>0</v>
      </c>
      <c r="AI620" s="55">
        <f t="shared" si="226"/>
        <v>0</v>
      </c>
      <c r="AJ620" s="55">
        <f t="shared" si="227"/>
        <v>0</v>
      </c>
      <c r="AK620" s="55">
        <f t="shared" si="218"/>
        <v>0</v>
      </c>
      <c r="AL620" s="55">
        <f t="shared" si="219"/>
        <v>0</v>
      </c>
      <c r="AM620" s="55">
        <f t="shared" si="220"/>
        <v>0</v>
      </c>
    </row>
    <row r="621" spans="1:39" x14ac:dyDescent="0.25">
      <c r="A621" s="47">
        <v>617</v>
      </c>
      <c r="B621" s="358" t="str">
        <f>IF(AND(E621&lt;&gt;0,D621&lt;&gt;0,F621&lt;&gt;0),IF(C621&lt;&gt;0,CONCATENATE(C621,"-AGr",VLOOKUP(D621,Listen!$A$2:$G$45,7,FALSE),"-",E621,"-",F621,),CONCATENATE("AGr",VLOOKUP(D621,Listen!$A$2:$G$45,7,FALSE),"-",E621,"-",F621)),"keine vollständige ID")</f>
        <v>keine vollständige ID</v>
      </c>
      <c r="C621" s="438">
        <f>'[2]III_SAV-Details_NB'!B627</f>
        <v>0</v>
      </c>
      <c r="D621" s="438">
        <f>'[2]III_SAV-Details_NB'!C627</f>
        <v>0</v>
      </c>
      <c r="E621" s="359">
        <f>'[2]III_SAV-Details_NB'!D627</f>
        <v>0</v>
      </c>
      <c r="F621" s="490"/>
      <c r="G621" s="281">
        <f>'[2]III_SAV-Details_NB'!X627</f>
        <v>0</v>
      </c>
      <c r="H621" s="281">
        <f t="shared" si="221"/>
        <v>0</v>
      </c>
      <c r="I621" s="281">
        <f>IF(con_EOGJahr=2025,'[2]III_SAV-Details_NB'!AA627,IF(con_EOGJahr=2026,'[2]III_SAV-Details_NB'!AB627,'[2]III_SAV-Details_NB'!AC627))</f>
        <v>0</v>
      </c>
      <c r="J621" s="282"/>
      <c r="K621" s="282"/>
      <c r="L621" s="282"/>
      <c r="M621" s="282"/>
      <c r="N621" s="282"/>
      <c r="O621" s="282"/>
      <c r="P621" s="52">
        <f t="shared" si="222"/>
        <v>0</v>
      </c>
      <c r="Q621" s="60"/>
      <c r="R621" s="53">
        <f t="shared" si="228"/>
        <v>0</v>
      </c>
      <c r="S621" s="59"/>
      <c r="T621" s="61"/>
      <c r="U621" s="342" t="str">
        <f t="shared" si="232"/>
        <v>k.A.</v>
      </c>
      <c r="V621" s="343" t="str">
        <f t="shared" si="229"/>
        <v>k.A.</v>
      </c>
      <c r="W621" s="343" t="str">
        <f>IFERROR(IF(OR($D621="",$E621=0,con_Ende=0),"k.A.",IF(VLOOKUP($D621,rng_ND,5,0)="Nein",VLOOKUP($D621,rng_ND,2,FALSE),MIN(VLOOKUP($D621,rng_ND,2,FALSE),A_Stammdaten!$B$19-D_SAV!$E621+1))),"k.A.")</f>
        <v>k.A.</v>
      </c>
      <c r="X621" s="343" t="str">
        <f t="shared" si="230"/>
        <v>k.A.</v>
      </c>
      <c r="Y621" s="62"/>
      <c r="Z621" s="48">
        <f t="shared" si="231"/>
        <v>0</v>
      </c>
      <c r="AA621" s="457"/>
      <c r="AB621" s="55">
        <f t="shared" si="223"/>
        <v>0</v>
      </c>
      <c r="AC621" s="55">
        <f>IF(A_Stammdaten!$B$25="ja",D_SAV!AA621,D_SAV!AB621)</f>
        <v>0</v>
      </c>
      <c r="AD621" s="478">
        <f>IF(AC621=0,0,IF(U621-(con_EOGJahr-D_SAV!E621)&lt;=0,AC621,AC621/V621))</f>
        <v>0</v>
      </c>
      <c r="AE621" s="478">
        <f>IFERROR(IF(AND(VLOOKUP(D621,rng_ND,5,FALSE)="Ja",D_SAV!T621="degressiv"),D_SAV!AC621*Y621/100,0),0)</f>
        <v>0</v>
      </c>
      <c r="AF621" s="55">
        <f>IFERROR(IF(VLOOKUP(D621,rng_ND,5,FALSE)="Ja",MAX(D_SAV!AD621:AE621),D_SAV!AD621),0)</f>
        <v>0</v>
      </c>
      <c r="AG621" s="55">
        <f t="shared" si="224"/>
        <v>0</v>
      </c>
      <c r="AH621" s="55">
        <f t="shared" si="225"/>
        <v>0</v>
      </c>
      <c r="AI621" s="55">
        <f t="shared" si="226"/>
        <v>0</v>
      </c>
      <c r="AJ621" s="55">
        <f t="shared" si="227"/>
        <v>0</v>
      </c>
      <c r="AK621" s="55">
        <f t="shared" si="218"/>
        <v>0</v>
      </c>
      <c r="AL621" s="55">
        <f t="shared" si="219"/>
        <v>0</v>
      </c>
      <c r="AM621" s="55">
        <f t="shared" si="220"/>
        <v>0</v>
      </c>
    </row>
    <row r="622" spans="1:39" x14ac:dyDescent="0.25">
      <c r="A622" s="47">
        <v>618</v>
      </c>
      <c r="B622" s="358" t="str">
        <f>IF(AND(E622&lt;&gt;0,D622&lt;&gt;0,F622&lt;&gt;0),IF(C622&lt;&gt;0,CONCATENATE(C622,"-AGr",VLOOKUP(D622,Listen!$A$2:$G$45,7,FALSE),"-",E622,"-",F622,),CONCATENATE("AGr",VLOOKUP(D622,Listen!$A$2:$G$45,7,FALSE),"-",E622,"-",F622)),"keine vollständige ID")</f>
        <v>keine vollständige ID</v>
      </c>
      <c r="C622" s="438">
        <f>'[2]III_SAV-Details_NB'!B628</f>
        <v>0</v>
      </c>
      <c r="D622" s="438">
        <f>'[2]III_SAV-Details_NB'!C628</f>
        <v>0</v>
      </c>
      <c r="E622" s="359">
        <f>'[2]III_SAV-Details_NB'!D628</f>
        <v>0</v>
      </c>
      <c r="F622" s="490"/>
      <c r="G622" s="281">
        <f>'[2]III_SAV-Details_NB'!X628</f>
        <v>0</v>
      </c>
      <c r="H622" s="281">
        <f t="shared" si="221"/>
        <v>0</v>
      </c>
      <c r="I622" s="281">
        <f>IF(con_EOGJahr=2025,'[2]III_SAV-Details_NB'!AA628,IF(con_EOGJahr=2026,'[2]III_SAV-Details_NB'!AB628,'[2]III_SAV-Details_NB'!AC628))</f>
        <v>0</v>
      </c>
      <c r="J622" s="282"/>
      <c r="K622" s="282"/>
      <c r="L622" s="282"/>
      <c r="M622" s="282"/>
      <c r="N622" s="282"/>
      <c r="O622" s="282"/>
      <c r="P622" s="52">
        <f t="shared" si="222"/>
        <v>0</v>
      </c>
      <c r="Q622" s="60"/>
      <c r="R622" s="53">
        <f t="shared" si="228"/>
        <v>0</v>
      </c>
      <c r="S622" s="59"/>
      <c r="T622" s="61"/>
      <c r="U622" s="342" t="str">
        <f t="shared" si="232"/>
        <v>k.A.</v>
      </c>
      <c r="V622" s="343" t="str">
        <f t="shared" si="229"/>
        <v>k.A.</v>
      </c>
      <c r="W622" s="343" t="str">
        <f>IFERROR(IF(OR($D622="",$E622=0,con_Ende=0),"k.A.",IF(VLOOKUP($D622,rng_ND,5,0)="Nein",VLOOKUP($D622,rng_ND,2,FALSE),MIN(VLOOKUP($D622,rng_ND,2,FALSE),A_Stammdaten!$B$19-D_SAV!$E622+1))),"k.A.")</f>
        <v>k.A.</v>
      </c>
      <c r="X622" s="343" t="str">
        <f t="shared" si="230"/>
        <v>k.A.</v>
      </c>
      <c r="Y622" s="62"/>
      <c r="Z622" s="48">
        <f t="shared" si="231"/>
        <v>0</v>
      </c>
      <c r="AA622" s="457"/>
      <c r="AB622" s="55">
        <f t="shared" si="223"/>
        <v>0</v>
      </c>
      <c r="AC622" s="55">
        <f>IF(A_Stammdaten!$B$25="ja",D_SAV!AA622,D_SAV!AB622)</f>
        <v>0</v>
      </c>
      <c r="AD622" s="478">
        <f>IF(AC622=0,0,IF(U622-(con_EOGJahr-D_SAV!E622)&lt;=0,AC622,AC622/V622))</f>
        <v>0</v>
      </c>
      <c r="AE622" s="478">
        <f>IFERROR(IF(AND(VLOOKUP(D622,rng_ND,5,FALSE)="Ja",D_SAV!T622="degressiv"),D_SAV!AC622*Y622/100,0),0)</f>
        <v>0</v>
      </c>
      <c r="AF622" s="55">
        <f>IFERROR(IF(VLOOKUP(D622,rng_ND,5,FALSE)="Ja",MAX(D_SAV!AD622:AE622),D_SAV!AD622),0)</f>
        <v>0</v>
      </c>
      <c r="AG622" s="55">
        <f t="shared" si="224"/>
        <v>0</v>
      </c>
      <c r="AH622" s="55">
        <f t="shared" si="225"/>
        <v>0</v>
      </c>
      <c r="AI622" s="55">
        <f t="shared" si="226"/>
        <v>0</v>
      </c>
      <c r="AJ622" s="55">
        <f t="shared" si="227"/>
        <v>0</v>
      </c>
      <c r="AK622" s="55">
        <f t="shared" si="218"/>
        <v>0</v>
      </c>
      <c r="AL622" s="55">
        <f t="shared" si="219"/>
        <v>0</v>
      </c>
      <c r="AM622" s="55">
        <f t="shared" si="220"/>
        <v>0</v>
      </c>
    </row>
    <row r="623" spans="1:39" x14ac:dyDescent="0.25">
      <c r="A623" s="47">
        <v>619</v>
      </c>
      <c r="B623" s="358" t="str">
        <f>IF(AND(E623&lt;&gt;0,D623&lt;&gt;0,F623&lt;&gt;0),IF(C623&lt;&gt;0,CONCATENATE(C623,"-AGr",VLOOKUP(D623,Listen!$A$2:$G$45,7,FALSE),"-",E623,"-",F623,),CONCATENATE("AGr",VLOOKUP(D623,Listen!$A$2:$G$45,7,FALSE),"-",E623,"-",F623)),"keine vollständige ID")</f>
        <v>keine vollständige ID</v>
      </c>
      <c r="C623" s="438">
        <f>'[2]III_SAV-Details_NB'!B629</f>
        <v>0</v>
      </c>
      <c r="D623" s="438">
        <f>'[2]III_SAV-Details_NB'!C629</f>
        <v>0</v>
      </c>
      <c r="E623" s="359">
        <f>'[2]III_SAV-Details_NB'!D629</f>
        <v>0</v>
      </c>
      <c r="F623" s="490"/>
      <c r="G623" s="281">
        <f>'[2]III_SAV-Details_NB'!X629</f>
        <v>0</v>
      </c>
      <c r="H623" s="281">
        <f t="shared" si="221"/>
        <v>0</v>
      </c>
      <c r="I623" s="281">
        <f>IF(con_EOGJahr=2025,'[2]III_SAV-Details_NB'!AA629,IF(con_EOGJahr=2026,'[2]III_SAV-Details_NB'!AB629,'[2]III_SAV-Details_NB'!AC629))</f>
        <v>0</v>
      </c>
      <c r="J623" s="282"/>
      <c r="K623" s="282"/>
      <c r="L623" s="282"/>
      <c r="M623" s="282"/>
      <c r="N623" s="282"/>
      <c r="O623" s="282"/>
      <c r="P623" s="52">
        <f t="shared" si="222"/>
        <v>0</v>
      </c>
      <c r="Q623" s="60"/>
      <c r="R623" s="53">
        <f t="shared" si="228"/>
        <v>0</v>
      </c>
      <c r="S623" s="59"/>
      <c r="T623" s="61"/>
      <c r="U623" s="342" t="str">
        <f t="shared" si="232"/>
        <v>k.A.</v>
      </c>
      <c r="V623" s="343" t="str">
        <f t="shared" si="229"/>
        <v>k.A.</v>
      </c>
      <c r="W623" s="343" t="str">
        <f>IFERROR(IF(OR($D623="",$E623=0,con_Ende=0),"k.A.",IF(VLOOKUP($D623,rng_ND,5,0)="Nein",VLOOKUP($D623,rng_ND,2,FALSE),MIN(VLOOKUP($D623,rng_ND,2,FALSE),A_Stammdaten!$B$19-D_SAV!$E623+1))),"k.A.")</f>
        <v>k.A.</v>
      </c>
      <c r="X623" s="343" t="str">
        <f t="shared" si="230"/>
        <v>k.A.</v>
      </c>
      <c r="Y623" s="62"/>
      <c r="Z623" s="48">
        <f t="shared" si="231"/>
        <v>0</v>
      </c>
      <c r="AA623" s="457"/>
      <c r="AB623" s="55">
        <f t="shared" si="223"/>
        <v>0</v>
      </c>
      <c r="AC623" s="55">
        <f>IF(A_Stammdaten!$B$25="ja",D_SAV!AA623,D_SAV!AB623)</f>
        <v>0</v>
      </c>
      <c r="AD623" s="478">
        <f>IF(AC623=0,0,IF(U623-(con_EOGJahr-D_SAV!E623)&lt;=0,AC623,AC623/V623))</f>
        <v>0</v>
      </c>
      <c r="AE623" s="478">
        <f>IFERROR(IF(AND(VLOOKUP(D623,rng_ND,5,FALSE)="Ja",D_SAV!T623="degressiv"),D_SAV!AC623*Y623/100,0),0)</f>
        <v>0</v>
      </c>
      <c r="AF623" s="55">
        <f>IFERROR(IF(VLOOKUP(D623,rng_ND,5,FALSE)="Ja",MAX(D_SAV!AD623:AE623),D_SAV!AD623),0)</f>
        <v>0</v>
      </c>
      <c r="AG623" s="55">
        <f t="shared" si="224"/>
        <v>0</v>
      </c>
      <c r="AH623" s="55">
        <f t="shared" si="225"/>
        <v>0</v>
      </c>
      <c r="AI623" s="55">
        <f t="shared" si="226"/>
        <v>0</v>
      </c>
      <c r="AJ623" s="55">
        <f t="shared" si="227"/>
        <v>0</v>
      </c>
      <c r="AK623" s="55">
        <f t="shared" si="218"/>
        <v>0</v>
      </c>
      <c r="AL623" s="55">
        <f t="shared" si="219"/>
        <v>0</v>
      </c>
      <c r="AM623" s="55">
        <f t="shared" si="220"/>
        <v>0</v>
      </c>
    </row>
    <row r="624" spans="1:39" x14ac:dyDescent="0.25">
      <c r="A624" s="47">
        <v>620</v>
      </c>
      <c r="B624" s="358" t="str">
        <f>IF(AND(E624&lt;&gt;0,D624&lt;&gt;0,F624&lt;&gt;0),IF(C624&lt;&gt;0,CONCATENATE(C624,"-AGr",VLOOKUP(D624,Listen!$A$2:$G$45,7,FALSE),"-",E624,"-",F624,),CONCATENATE("AGr",VLOOKUP(D624,Listen!$A$2:$G$45,7,FALSE),"-",E624,"-",F624)),"keine vollständige ID")</f>
        <v>keine vollständige ID</v>
      </c>
      <c r="C624" s="438">
        <f>'[2]III_SAV-Details_NB'!B630</f>
        <v>0</v>
      </c>
      <c r="D624" s="438">
        <f>'[2]III_SAV-Details_NB'!C630</f>
        <v>0</v>
      </c>
      <c r="E624" s="359">
        <f>'[2]III_SAV-Details_NB'!D630</f>
        <v>0</v>
      </c>
      <c r="F624" s="490"/>
      <c r="G624" s="281">
        <f>'[2]III_SAV-Details_NB'!X630</f>
        <v>0</v>
      </c>
      <c r="H624" s="281">
        <f t="shared" si="221"/>
        <v>0</v>
      </c>
      <c r="I624" s="281">
        <f>IF(con_EOGJahr=2025,'[2]III_SAV-Details_NB'!AA630,IF(con_EOGJahr=2026,'[2]III_SAV-Details_NB'!AB630,'[2]III_SAV-Details_NB'!AC630))</f>
        <v>0</v>
      </c>
      <c r="J624" s="282"/>
      <c r="K624" s="282"/>
      <c r="L624" s="282"/>
      <c r="M624" s="282"/>
      <c r="N624" s="282"/>
      <c r="O624" s="282"/>
      <c r="P624" s="52">
        <f t="shared" si="222"/>
        <v>0</v>
      </c>
      <c r="Q624" s="60"/>
      <c r="R624" s="53">
        <f t="shared" si="228"/>
        <v>0</v>
      </c>
      <c r="S624" s="59"/>
      <c r="T624" s="61"/>
      <c r="U624" s="342" t="str">
        <f t="shared" si="232"/>
        <v>k.A.</v>
      </c>
      <c r="V624" s="343" t="str">
        <f t="shared" si="229"/>
        <v>k.A.</v>
      </c>
      <c r="W624" s="343" t="str">
        <f>IFERROR(IF(OR($D624="",$E624=0,con_Ende=0),"k.A.",IF(VLOOKUP($D624,rng_ND,5,0)="Nein",VLOOKUP($D624,rng_ND,2,FALSE),MIN(VLOOKUP($D624,rng_ND,2,FALSE),A_Stammdaten!$B$19-D_SAV!$E624+1))),"k.A.")</f>
        <v>k.A.</v>
      </c>
      <c r="X624" s="343" t="str">
        <f t="shared" si="230"/>
        <v>k.A.</v>
      </c>
      <c r="Y624" s="62"/>
      <c r="Z624" s="48">
        <f t="shared" si="231"/>
        <v>0</v>
      </c>
      <c r="AA624" s="457"/>
      <c r="AB624" s="55">
        <f t="shared" si="223"/>
        <v>0</v>
      </c>
      <c r="AC624" s="55">
        <f>IF(A_Stammdaten!$B$25="ja",D_SAV!AA624,D_SAV!AB624)</f>
        <v>0</v>
      </c>
      <c r="AD624" s="478">
        <f>IF(AC624=0,0,IF(U624-(con_EOGJahr-D_SAV!E624)&lt;=0,AC624,AC624/V624))</f>
        <v>0</v>
      </c>
      <c r="AE624" s="478">
        <f>IFERROR(IF(AND(VLOOKUP(D624,rng_ND,5,FALSE)="Ja",D_SAV!T624="degressiv"),D_SAV!AC624*Y624/100,0),0)</f>
        <v>0</v>
      </c>
      <c r="AF624" s="55">
        <f>IFERROR(IF(VLOOKUP(D624,rng_ND,5,FALSE)="Ja",MAX(D_SAV!AD624:AE624),D_SAV!AD624),0)</f>
        <v>0</v>
      </c>
      <c r="AG624" s="55">
        <f t="shared" si="224"/>
        <v>0</v>
      </c>
      <c r="AH624" s="55">
        <f t="shared" si="225"/>
        <v>0</v>
      </c>
      <c r="AI624" s="55">
        <f t="shared" si="226"/>
        <v>0</v>
      </c>
      <c r="AJ624" s="55">
        <f t="shared" si="227"/>
        <v>0</v>
      </c>
      <c r="AK624" s="55">
        <f t="shared" si="218"/>
        <v>0</v>
      </c>
      <c r="AL624" s="55">
        <f t="shared" si="219"/>
        <v>0</v>
      </c>
      <c r="AM624" s="55">
        <f t="shared" si="220"/>
        <v>0</v>
      </c>
    </row>
    <row r="625" spans="1:39" x14ac:dyDescent="0.25">
      <c r="A625" s="47">
        <v>621</v>
      </c>
      <c r="B625" s="358" t="str">
        <f>IF(AND(E625&lt;&gt;0,D625&lt;&gt;0,F625&lt;&gt;0),IF(C625&lt;&gt;0,CONCATENATE(C625,"-AGr",VLOOKUP(D625,Listen!$A$2:$G$45,7,FALSE),"-",E625,"-",F625,),CONCATENATE("AGr",VLOOKUP(D625,Listen!$A$2:$G$45,7,FALSE),"-",E625,"-",F625)),"keine vollständige ID")</f>
        <v>keine vollständige ID</v>
      </c>
      <c r="C625" s="438">
        <f>'[2]III_SAV-Details_NB'!B631</f>
        <v>0</v>
      </c>
      <c r="D625" s="438">
        <f>'[2]III_SAV-Details_NB'!C631</f>
        <v>0</v>
      </c>
      <c r="E625" s="359">
        <f>'[2]III_SAV-Details_NB'!D631</f>
        <v>0</v>
      </c>
      <c r="F625" s="490"/>
      <c r="G625" s="281">
        <f>'[2]III_SAV-Details_NB'!X631</f>
        <v>0</v>
      </c>
      <c r="H625" s="281">
        <f t="shared" si="221"/>
        <v>0</v>
      </c>
      <c r="I625" s="281">
        <f>IF(con_EOGJahr=2025,'[2]III_SAV-Details_NB'!AA631,IF(con_EOGJahr=2026,'[2]III_SAV-Details_NB'!AB631,'[2]III_SAV-Details_NB'!AC631))</f>
        <v>0</v>
      </c>
      <c r="J625" s="282"/>
      <c r="K625" s="282"/>
      <c r="L625" s="282"/>
      <c r="M625" s="282"/>
      <c r="N625" s="282"/>
      <c r="O625" s="282"/>
      <c r="P625" s="52">
        <f t="shared" si="222"/>
        <v>0</v>
      </c>
      <c r="Q625" s="60"/>
      <c r="R625" s="53">
        <f t="shared" si="228"/>
        <v>0</v>
      </c>
      <c r="S625" s="59"/>
      <c r="T625" s="61"/>
      <c r="U625" s="342" t="str">
        <f t="shared" si="232"/>
        <v>k.A.</v>
      </c>
      <c r="V625" s="343" t="str">
        <f t="shared" si="229"/>
        <v>k.A.</v>
      </c>
      <c r="W625" s="343" t="str">
        <f>IFERROR(IF(OR($D625="",$E625=0,con_Ende=0),"k.A.",IF(VLOOKUP($D625,rng_ND,5,0)="Nein",VLOOKUP($D625,rng_ND,2,FALSE),MIN(VLOOKUP($D625,rng_ND,2,FALSE),A_Stammdaten!$B$19-D_SAV!$E625+1))),"k.A.")</f>
        <v>k.A.</v>
      </c>
      <c r="X625" s="343" t="str">
        <f t="shared" si="230"/>
        <v>k.A.</v>
      </c>
      <c r="Y625" s="62"/>
      <c r="Z625" s="48">
        <f t="shared" si="231"/>
        <v>0</v>
      </c>
      <c r="AA625" s="457"/>
      <c r="AB625" s="55">
        <f t="shared" si="223"/>
        <v>0</v>
      </c>
      <c r="AC625" s="55">
        <f>IF(A_Stammdaten!$B$25="ja",D_SAV!AA625,D_SAV!AB625)</f>
        <v>0</v>
      </c>
      <c r="AD625" s="478">
        <f>IF(AC625=0,0,IF(U625-(con_EOGJahr-D_SAV!E625)&lt;=0,AC625,AC625/V625))</f>
        <v>0</v>
      </c>
      <c r="AE625" s="478">
        <f>IFERROR(IF(AND(VLOOKUP(D625,rng_ND,5,FALSE)="Ja",D_SAV!T625="degressiv"),D_SAV!AC625*Y625/100,0),0)</f>
        <v>0</v>
      </c>
      <c r="AF625" s="55">
        <f>IFERROR(IF(VLOOKUP(D625,rng_ND,5,FALSE)="Ja",MAX(D_SAV!AD625:AE625),D_SAV!AD625),0)</f>
        <v>0</v>
      </c>
      <c r="AG625" s="55">
        <f t="shared" si="224"/>
        <v>0</v>
      </c>
      <c r="AH625" s="55">
        <f t="shared" si="225"/>
        <v>0</v>
      </c>
      <c r="AI625" s="55">
        <f t="shared" si="226"/>
        <v>0</v>
      </c>
      <c r="AJ625" s="55">
        <f t="shared" si="227"/>
        <v>0</v>
      </c>
      <c r="AK625" s="55">
        <f t="shared" si="218"/>
        <v>0</v>
      </c>
      <c r="AL625" s="55">
        <f t="shared" si="219"/>
        <v>0</v>
      </c>
      <c r="AM625" s="55">
        <f t="shared" si="220"/>
        <v>0</v>
      </c>
    </row>
    <row r="626" spans="1:39" x14ac:dyDescent="0.25">
      <c r="A626" s="47">
        <v>622</v>
      </c>
      <c r="B626" s="358" t="str">
        <f>IF(AND(E626&lt;&gt;0,D626&lt;&gt;0,F626&lt;&gt;0),IF(C626&lt;&gt;0,CONCATENATE(C626,"-AGr",VLOOKUP(D626,Listen!$A$2:$G$45,7,FALSE),"-",E626,"-",F626,),CONCATENATE("AGr",VLOOKUP(D626,Listen!$A$2:$G$45,7,FALSE),"-",E626,"-",F626)),"keine vollständige ID")</f>
        <v>keine vollständige ID</v>
      </c>
      <c r="C626" s="438">
        <f>'[2]III_SAV-Details_NB'!B632</f>
        <v>0</v>
      </c>
      <c r="D626" s="438">
        <f>'[2]III_SAV-Details_NB'!C632</f>
        <v>0</v>
      </c>
      <c r="E626" s="359">
        <f>'[2]III_SAV-Details_NB'!D632</f>
        <v>0</v>
      </c>
      <c r="F626" s="490"/>
      <c r="G626" s="281">
        <f>'[2]III_SAV-Details_NB'!X632</f>
        <v>0</v>
      </c>
      <c r="H626" s="281">
        <f t="shared" si="221"/>
        <v>0</v>
      </c>
      <c r="I626" s="281">
        <f>IF(con_EOGJahr=2025,'[2]III_SAV-Details_NB'!AA632,IF(con_EOGJahr=2026,'[2]III_SAV-Details_NB'!AB632,'[2]III_SAV-Details_NB'!AC632))</f>
        <v>0</v>
      </c>
      <c r="J626" s="282"/>
      <c r="K626" s="282"/>
      <c r="L626" s="282"/>
      <c r="M626" s="282"/>
      <c r="N626" s="282"/>
      <c r="O626" s="282"/>
      <c r="P626" s="52">
        <f t="shared" si="222"/>
        <v>0</v>
      </c>
      <c r="Q626" s="60"/>
      <c r="R626" s="53">
        <f t="shared" si="228"/>
        <v>0</v>
      </c>
      <c r="S626" s="59"/>
      <c r="T626" s="61"/>
      <c r="U626" s="342" t="str">
        <f t="shared" si="232"/>
        <v>k.A.</v>
      </c>
      <c r="V626" s="343" t="str">
        <f t="shared" si="229"/>
        <v>k.A.</v>
      </c>
      <c r="W626" s="343" t="str">
        <f>IFERROR(IF(OR($D626="",$E626=0,con_Ende=0),"k.A.",IF(VLOOKUP($D626,rng_ND,5,0)="Nein",VLOOKUP($D626,rng_ND,2,FALSE),MIN(VLOOKUP($D626,rng_ND,2,FALSE),A_Stammdaten!$B$19-D_SAV!$E626+1))),"k.A.")</f>
        <v>k.A.</v>
      </c>
      <c r="X626" s="343" t="str">
        <f t="shared" si="230"/>
        <v>k.A.</v>
      </c>
      <c r="Y626" s="62"/>
      <c r="Z626" s="48">
        <f t="shared" si="231"/>
        <v>0</v>
      </c>
      <c r="AA626" s="457"/>
      <c r="AB626" s="55">
        <f t="shared" si="223"/>
        <v>0</v>
      </c>
      <c r="AC626" s="55">
        <f>IF(A_Stammdaten!$B$25="ja",D_SAV!AA626,D_SAV!AB626)</f>
        <v>0</v>
      </c>
      <c r="AD626" s="478">
        <f>IF(AC626=0,0,IF(U626-(con_EOGJahr-D_SAV!E626)&lt;=0,AC626,AC626/V626))</f>
        <v>0</v>
      </c>
      <c r="AE626" s="478">
        <f>IFERROR(IF(AND(VLOOKUP(D626,rng_ND,5,FALSE)="Ja",D_SAV!T626="degressiv"),D_SAV!AC626*Y626/100,0),0)</f>
        <v>0</v>
      </c>
      <c r="AF626" s="55">
        <f>IFERROR(IF(VLOOKUP(D626,rng_ND,5,FALSE)="Ja",MAX(D_SAV!AD626:AE626),D_SAV!AD626),0)</f>
        <v>0</v>
      </c>
      <c r="AG626" s="55">
        <f t="shared" si="224"/>
        <v>0</v>
      </c>
      <c r="AH626" s="55">
        <f t="shared" si="225"/>
        <v>0</v>
      </c>
      <c r="AI626" s="55">
        <f t="shared" si="226"/>
        <v>0</v>
      </c>
      <c r="AJ626" s="55">
        <f t="shared" si="227"/>
        <v>0</v>
      </c>
      <c r="AK626" s="55">
        <f t="shared" si="218"/>
        <v>0</v>
      </c>
      <c r="AL626" s="55">
        <f t="shared" si="219"/>
        <v>0</v>
      </c>
      <c r="AM626" s="55">
        <f t="shared" si="220"/>
        <v>0</v>
      </c>
    </row>
    <row r="627" spans="1:39" x14ac:dyDescent="0.25">
      <c r="A627" s="47">
        <v>623</v>
      </c>
      <c r="B627" s="358" t="str">
        <f>IF(AND(E627&lt;&gt;0,D627&lt;&gt;0,F627&lt;&gt;0),IF(C627&lt;&gt;0,CONCATENATE(C627,"-AGr",VLOOKUP(D627,Listen!$A$2:$G$45,7,FALSE),"-",E627,"-",F627,),CONCATENATE("AGr",VLOOKUP(D627,Listen!$A$2:$G$45,7,FALSE),"-",E627,"-",F627)),"keine vollständige ID")</f>
        <v>keine vollständige ID</v>
      </c>
      <c r="C627" s="438">
        <f>'[2]III_SAV-Details_NB'!B633</f>
        <v>0</v>
      </c>
      <c r="D627" s="438">
        <f>'[2]III_SAV-Details_NB'!C633</f>
        <v>0</v>
      </c>
      <c r="E627" s="359">
        <f>'[2]III_SAV-Details_NB'!D633</f>
        <v>0</v>
      </c>
      <c r="F627" s="490"/>
      <c r="G627" s="281">
        <f>'[2]III_SAV-Details_NB'!X633</f>
        <v>0</v>
      </c>
      <c r="H627" s="281">
        <f t="shared" si="221"/>
        <v>0</v>
      </c>
      <c r="I627" s="281">
        <f>IF(con_EOGJahr=2025,'[2]III_SAV-Details_NB'!AA633,IF(con_EOGJahr=2026,'[2]III_SAV-Details_NB'!AB633,'[2]III_SAV-Details_NB'!AC633))</f>
        <v>0</v>
      </c>
      <c r="J627" s="282"/>
      <c r="K627" s="282"/>
      <c r="L627" s="282"/>
      <c r="M627" s="282"/>
      <c r="N627" s="282"/>
      <c r="O627" s="282"/>
      <c r="P627" s="52">
        <f t="shared" si="222"/>
        <v>0</v>
      </c>
      <c r="Q627" s="60"/>
      <c r="R627" s="53">
        <f t="shared" si="228"/>
        <v>0</v>
      </c>
      <c r="S627" s="59"/>
      <c r="T627" s="61"/>
      <c r="U627" s="342" t="str">
        <f t="shared" si="232"/>
        <v>k.A.</v>
      </c>
      <c r="V627" s="343" t="str">
        <f t="shared" si="229"/>
        <v>k.A.</v>
      </c>
      <c r="W627" s="343" t="str">
        <f>IFERROR(IF(OR($D627="",$E627=0,con_Ende=0),"k.A.",IF(VLOOKUP($D627,rng_ND,5,0)="Nein",VLOOKUP($D627,rng_ND,2,FALSE),MIN(VLOOKUP($D627,rng_ND,2,FALSE),A_Stammdaten!$B$19-D_SAV!$E627+1))),"k.A.")</f>
        <v>k.A.</v>
      </c>
      <c r="X627" s="343" t="str">
        <f t="shared" si="230"/>
        <v>k.A.</v>
      </c>
      <c r="Y627" s="62"/>
      <c r="Z627" s="48">
        <f t="shared" si="231"/>
        <v>0</v>
      </c>
      <c r="AA627" s="457"/>
      <c r="AB627" s="55">
        <f t="shared" si="223"/>
        <v>0</v>
      </c>
      <c r="AC627" s="55">
        <f>IF(A_Stammdaten!$B$25="ja",D_SAV!AA627,D_SAV!AB627)</f>
        <v>0</v>
      </c>
      <c r="AD627" s="478">
        <f>IF(AC627=0,0,IF(U627-(con_EOGJahr-D_SAV!E627)&lt;=0,AC627,AC627/V627))</f>
        <v>0</v>
      </c>
      <c r="AE627" s="478">
        <f>IFERROR(IF(AND(VLOOKUP(D627,rng_ND,5,FALSE)="Ja",D_SAV!T627="degressiv"),D_SAV!AC627*Y627/100,0),0)</f>
        <v>0</v>
      </c>
      <c r="AF627" s="55">
        <f>IFERROR(IF(VLOOKUP(D627,rng_ND,5,FALSE)="Ja",MAX(D_SAV!AD627:AE627),D_SAV!AD627),0)</f>
        <v>0</v>
      </c>
      <c r="AG627" s="55">
        <f t="shared" si="224"/>
        <v>0</v>
      </c>
      <c r="AH627" s="55">
        <f t="shared" si="225"/>
        <v>0</v>
      </c>
      <c r="AI627" s="55">
        <f t="shared" si="226"/>
        <v>0</v>
      </c>
      <c r="AJ627" s="55">
        <f t="shared" si="227"/>
        <v>0</v>
      </c>
      <c r="AK627" s="55">
        <f t="shared" si="218"/>
        <v>0</v>
      </c>
      <c r="AL627" s="55">
        <f t="shared" si="219"/>
        <v>0</v>
      </c>
      <c r="AM627" s="55">
        <f t="shared" si="220"/>
        <v>0</v>
      </c>
    </row>
    <row r="628" spans="1:39" x14ac:dyDescent="0.25">
      <c r="A628" s="47">
        <v>624</v>
      </c>
      <c r="B628" s="358" t="str">
        <f>IF(AND(E628&lt;&gt;0,D628&lt;&gt;0,F628&lt;&gt;0),IF(C628&lt;&gt;0,CONCATENATE(C628,"-AGr",VLOOKUP(D628,Listen!$A$2:$G$45,7,FALSE),"-",E628,"-",F628,),CONCATENATE("AGr",VLOOKUP(D628,Listen!$A$2:$G$45,7,FALSE),"-",E628,"-",F628)),"keine vollständige ID")</f>
        <v>keine vollständige ID</v>
      </c>
      <c r="C628" s="438">
        <f>'[2]III_SAV-Details_NB'!B634</f>
        <v>0</v>
      </c>
      <c r="D628" s="438">
        <f>'[2]III_SAV-Details_NB'!C634</f>
        <v>0</v>
      </c>
      <c r="E628" s="359">
        <f>'[2]III_SAV-Details_NB'!D634</f>
        <v>0</v>
      </c>
      <c r="F628" s="490"/>
      <c r="G628" s="281">
        <f>'[2]III_SAV-Details_NB'!X634</f>
        <v>0</v>
      </c>
      <c r="H628" s="281">
        <f t="shared" si="221"/>
        <v>0</v>
      </c>
      <c r="I628" s="281">
        <f>IF(con_EOGJahr=2025,'[2]III_SAV-Details_NB'!AA634,IF(con_EOGJahr=2026,'[2]III_SAV-Details_NB'!AB634,'[2]III_SAV-Details_NB'!AC634))</f>
        <v>0</v>
      </c>
      <c r="J628" s="282"/>
      <c r="K628" s="282"/>
      <c r="L628" s="282"/>
      <c r="M628" s="282"/>
      <c r="N628" s="282"/>
      <c r="O628" s="282"/>
      <c r="P628" s="52">
        <f t="shared" si="222"/>
        <v>0</v>
      </c>
      <c r="Q628" s="60"/>
      <c r="R628" s="53">
        <f t="shared" si="228"/>
        <v>0</v>
      </c>
      <c r="S628" s="59"/>
      <c r="T628" s="61"/>
      <c r="U628" s="342" t="str">
        <f t="shared" si="232"/>
        <v>k.A.</v>
      </c>
      <c r="V628" s="343" t="str">
        <f t="shared" si="229"/>
        <v>k.A.</v>
      </c>
      <c r="W628" s="343" t="str">
        <f>IFERROR(IF(OR($D628="",$E628=0,con_Ende=0),"k.A.",IF(VLOOKUP($D628,rng_ND,5,0)="Nein",VLOOKUP($D628,rng_ND,2,FALSE),MIN(VLOOKUP($D628,rng_ND,2,FALSE),A_Stammdaten!$B$19-D_SAV!$E628+1))),"k.A.")</f>
        <v>k.A.</v>
      </c>
      <c r="X628" s="343" t="str">
        <f t="shared" si="230"/>
        <v>k.A.</v>
      </c>
      <c r="Y628" s="62"/>
      <c r="Z628" s="48">
        <f t="shared" si="231"/>
        <v>0</v>
      </c>
      <c r="AA628" s="457"/>
      <c r="AB628" s="55">
        <f t="shared" si="223"/>
        <v>0</v>
      </c>
      <c r="AC628" s="55">
        <f>IF(A_Stammdaten!$B$25="ja",D_SAV!AA628,D_SAV!AB628)</f>
        <v>0</v>
      </c>
      <c r="AD628" s="478">
        <f>IF(AC628=0,0,IF(U628-(con_EOGJahr-D_SAV!E628)&lt;=0,AC628,AC628/V628))</f>
        <v>0</v>
      </c>
      <c r="AE628" s="478">
        <f>IFERROR(IF(AND(VLOOKUP(D628,rng_ND,5,FALSE)="Ja",D_SAV!T628="degressiv"),D_SAV!AC628*Y628/100,0),0)</f>
        <v>0</v>
      </c>
      <c r="AF628" s="55">
        <f>IFERROR(IF(VLOOKUP(D628,rng_ND,5,FALSE)="Ja",MAX(D_SAV!AD628:AE628),D_SAV!AD628),0)</f>
        <v>0</v>
      </c>
      <c r="AG628" s="55">
        <f t="shared" si="224"/>
        <v>0</v>
      </c>
      <c r="AH628" s="55">
        <f t="shared" si="225"/>
        <v>0</v>
      </c>
      <c r="AI628" s="55">
        <f t="shared" si="226"/>
        <v>0</v>
      </c>
      <c r="AJ628" s="55">
        <f t="shared" si="227"/>
        <v>0</v>
      </c>
      <c r="AK628" s="55">
        <f t="shared" si="218"/>
        <v>0</v>
      </c>
      <c r="AL628" s="55">
        <f t="shared" si="219"/>
        <v>0</v>
      </c>
      <c r="AM628" s="55">
        <f t="shared" si="220"/>
        <v>0</v>
      </c>
    </row>
    <row r="629" spans="1:39" x14ac:dyDescent="0.25">
      <c r="A629" s="47">
        <v>625</v>
      </c>
      <c r="B629" s="358" t="str">
        <f>IF(AND(E629&lt;&gt;0,D629&lt;&gt;0,F629&lt;&gt;0),IF(C629&lt;&gt;0,CONCATENATE(C629,"-AGr",VLOOKUP(D629,Listen!$A$2:$G$45,7,FALSE),"-",E629,"-",F629,),CONCATENATE("AGr",VLOOKUP(D629,Listen!$A$2:$G$45,7,FALSE),"-",E629,"-",F629)),"keine vollständige ID")</f>
        <v>keine vollständige ID</v>
      </c>
      <c r="C629" s="438">
        <f>'[2]III_SAV-Details_NB'!B635</f>
        <v>0</v>
      </c>
      <c r="D629" s="438">
        <f>'[2]III_SAV-Details_NB'!C635</f>
        <v>0</v>
      </c>
      <c r="E629" s="359">
        <f>'[2]III_SAV-Details_NB'!D635</f>
        <v>0</v>
      </c>
      <c r="F629" s="490"/>
      <c r="G629" s="281">
        <f>'[2]III_SAV-Details_NB'!X635</f>
        <v>0</v>
      </c>
      <c r="H629" s="281">
        <f t="shared" si="221"/>
        <v>0</v>
      </c>
      <c r="I629" s="281">
        <f>IF(con_EOGJahr=2025,'[2]III_SAV-Details_NB'!AA635,IF(con_EOGJahr=2026,'[2]III_SAV-Details_NB'!AB635,'[2]III_SAV-Details_NB'!AC635))</f>
        <v>0</v>
      </c>
      <c r="J629" s="282"/>
      <c r="K629" s="282"/>
      <c r="L629" s="282"/>
      <c r="M629" s="282"/>
      <c r="N629" s="282"/>
      <c r="O629" s="282"/>
      <c r="P629" s="52">
        <f t="shared" si="222"/>
        <v>0</v>
      </c>
      <c r="Q629" s="60"/>
      <c r="R629" s="53">
        <f t="shared" si="228"/>
        <v>0</v>
      </c>
      <c r="S629" s="59"/>
      <c r="T629" s="61"/>
      <c r="U629" s="342" t="str">
        <f t="shared" si="232"/>
        <v>k.A.</v>
      </c>
      <c r="V629" s="343" t="str">
        <f t="shared" si="229"/>
        <v>k.A.</v>
      </c>
      <c r="W629" s="343" t="str">
        <f>IFERROR(IF(OR($D629="",$E629=0,con_Ende=0),"k.A.",IF(VLOOKUP($D629,rng_ND,5,0)="Nein",VLOOKUP($D629,rng_ND,2,FALSE),MIN(VLOOKUP($D629,rng_ND,2,FALSE),A_Stammdaten!$B$19-D_SAV!$E629+1))),"k.A.")</f>
        <v>k.A.</v>
      </c>
      <c r="X629" s="343" t="str">
        <f t="shared" si="230"/>
        <v>k.A.</v>
      </c>
      <c r="Y629" s="62"/>
      <c r="Z629" s="48">
        <f t="shared" si="231"/>
        <v>0</v>
      </c>
      <c r="AA629" s="457"/>
      <c r="AB629" s="55">
        <f t="shared" si="223"/>
        <v>0</v>
      </c>
      <c r="AC629" s="55">
        <f>IF(A_Stammdaten!$B$25="ja",D_SAV!AA629,D_SAV!AB629)</f>
        <v>0</v>
      </c>
      <c r="AD629" s="478">
        <f>IF(AC629=0,0,IF(U629-(con_EOGJahr-D_SAV!E629)&lt;=0,AC629,AC629/V629))</f>
        <v>0</v>
      </c>
      <c r="AE629" s="478">
        <f>IFERROR(IF(AND(VLOOKUP(D629,rng_ND,5,FALSE)="Ja",D_SAV!T629="degressiv"),D_SAV!AC629*Y629/100,0),0)</f>
        <v>0</v>
      </c>
      <c r="AF629" s="55">
        <f>IFERROR(IF(VLOOKUP(D629,rng_ND,5,FALSE)="Ja",MAX(D_SAV!AD629:AE629),D_SAV!AD629),0)</f>
        <v>0</v>
      </c>
      <c r="AG629" s="55">
        <f t="shared" si="224"/>
        <v>0</v>
      </c>
      <c r="AH629" s="55">
        <f t="shared" si="225"/>
        <v>0</v>
      </c>
      <c r="AI629" s="55">
        <f t="shared" si="226"/>
        <v>0</v>
      </c>
      <c r="AJ629" s="55">
        <f t="shared" si="227"/>
        <v>0</v>
      </c>
      <c r="AK629" s="55">
        <f t="shared" si="218"/>
        <v>0</v>
      </c>
      <c r="AL629" s="55">
        <f t="shared" si="219"/>
        <v>0</v>
      </c>
      <c r="AM629" s="55">
        <f t="shared" si="220"/>
        <v>0</v>
      </c>
    </row>
    <row r="630" spans="1:39" x14ac:dyDescent="0.25">
      <c r="A630" s="47">
        <v>626</v>
      </c>
      <c r="B630" s="358" t="str">
        <f>IF(AND(E630&lt;&gt;0,D630&lt;&gt;0,F630&lt;&gt;0),IF(C630&lt;&gt;0,CONCATENATE(C630,"-AGr",VLOOKUP(D630,Listen!$A$2:$G$45,7,FALSE),"-",E630,"-",F630,),CONCATENATE("AGr",VLOOKUP(D630,Listen!$A$2:$G$45,7,FALSE),"-",E630,"-",F630)),"keine vollständige ID")</f>
        <v>keine vollständige ID</v>
      </c>
      <c r="C630" s="438">
        <f>'[2]III_SAV-Details_NB'!B636</f>
        <v>0</v>
      </c>
      <c r="D630" s="438">
        <f>'[2]III_SAV-Details_NB'!C636</f>
        <v>0</v>
      </c>
      <c r="E630" s="359">
        <f>'[2]III_SAV-Details_NB'!D636</f>
        <v>0</v>
      </c>
      <c r="F630" s="490"/>
      <c r="G630" s="281">
        <f>'[2]III_SAV-Details_NB'!X636</f>
        <v>0</v>
      </c>
      <c r="H630" s="281">
        <f t="shared" si="221"/>
        <v>0</v>
      </c>
      <c r="I630" s="281">
        <f>IF(con_EOGJahr=2025,'[2]III_SAV-Details_NB'!AA636,IF(con_EOGJahr=2026,'[2]III_SAV-Details_NB'!AB636,'[2]III_SAV-Details_NB'!AC636))</f>
        <v>0</v>
      </c>
      <c r="J630" s="282"/>
      <c r="K630" s="282"/>
      <c r="L630" s="282"/>
      <c r="M630" s="282"/>
      <c r="N630" s="282"/>
      <c r="O630" s="282"/>
      <c r="P630" s="52">
        <f t="shared" si="222"/>
        <v>0</v>
      </c>
      <c r="Q630" s="60"/>
      <c r="R630" s="53">
        <f t="shared" si="228"/>
        <v>0</v>
      </c>
      <c r="S630" s="59"/>
      <c r="T630" s="61"/>
      <c r="U630" s="342" t="str">
        <f t="shared" si="232"/>
        <v>k.A.</v>
      </c>
      <c r="V630" s="343" t="str">
        <f t="shared" si="229"/>
        <v>k.A.</v>
      </c>
      <c r="W630" s="343" t="str">
        <f>IFERROR(IF(OR($D630="",$E630=0,con_Ende=0),"k.A.",IF(VLOOKUP($D630,rng_ND,5,0)="Nein",VLOOKUP($D630,rng_ND,2,FALSE),MIN(VLOOKUP($D630,rng_ND,2,FALSE),A_Stammdaten!$B$19-D_SAV!$E630+1))),"k.A.")</f>
        <v>k.A.</v>
      </c>
      <c r="X630" s="343" t="str">
        <f t="shared" si="230"/>
        <v>k.A.</v>
      </c>
      <c r="Y630" s="62"/>
      <c r="Z630" s="48">
        <f t="shared" si="231"/>
        <v>0</v>
      </c>
      <c r="AA630" s="457"/>
      <c r="AB630" s="55">
        <f t="shared" si="223"/>
        <v>0</v>
      </c>
      <c r="AC630" s="55">
        <f>IF(A_Stammdaten!$B$25="ja",D_SAV!AA630,D_SAV!AB630)</f>
        <v>0</v>
      </c>
      <c r="AD630" s="478">
        <f>IF(AC630=0,0,IF(U630-(con_EOGJahr-D_SAV!E630)&lt;=0,AC630,AC630/V630))</f>
        <v>0</v>
      </c>
      <c r="AE630" s="478">
        <f>IFERROR(IF(AND(VLOOKUP(D630,rng_ND,5,FALSE)="Ja",D_SAV!T630="degressiv"),D_SAV!AC630*Y630/100,0),0)</f>
        <v>0</v>
      </c>
      <c r="AF630" s="55">
        <f>IFERROR(IF(VLOOKUP(D630,rng_ND,5,FALSE)="Ja",MAX(D_SAV!AD630:AE630),D_SAV!AD630),0)</f>
        <v>0</v>
      </c>
      <c r="AG630" s="55">
        <f t="shared" si="224"/>
        <v>0</v>
      </c>
      <c r="AH630" s="55">
        <f t="shared" si="225"/>
        <v>0</v>
      </c>
      <c r="AI630" s="55">
        <f t="shared" si="226"/>
        <v>0</v>
      </c>
      <c r="AJ630" s="55">
        <f t="shared" si="227"/>
        <v>0</v>
      </c>
      <c r="AK630" s="55">
        <f t="shared" si="218"/>
        <v>0</v>
      </c>
      <c r="AL630" s="55">
        <f t="shared" si="219"/>
        <v>0</v>
      </c>
      <c r="AM630" s="55">
        <f t="shared" si="220"/>
        <v>0</v>
      </c>
    </row>
    <row r="631" spans="1:39" x14ac:dyDescent="0.25">
      <c r="A631" s="47">
        <v>627</v>
      </c>
      <c r="B631" s="358" t="str">
        <f>IF(AND(E631&lt;&gt;0,D631&lt;&gt;0,F631&lt;&gt;0),IF(C631&lt;&gt;0,CONCATENATE(C631,"-AGr",VLOOKUP(D631,Listen!$A$2:$G$45,7,FALSE),"-",E631,"-",F631,),CONCATENATE("AGr",VLOOKUP(D631,Listen!$A$2:$G$45,7,FALSE),"-",E631,"-",F631)),"keine vollständige ID")</f>
        <v>keine vollständige ID</v>
      </c>
      <c r="C631" s="438">
        <f>'[2]III_SAV-Details_NB'!B637</f>
        <v>0</v>
      </c>
      <c r="D631" s="438">
        <f>'[2]III_SAV-Details_NB'!C637</f>
        <v>0</v>
      </c>
      <c r="E631" s="359">
        <f>'[2]III_SAV-Details_NB'!D637</f>
        <v>0</v>
      </c>
      <c r="F631" s="490"/>
      <c r="G631" s="281">
        <f>'[2]III_SAV-Details_NB'!X637</f>
        <v>0</v>
      </c>
      <c r="H631" s="281">
        <f t="shared" si="221"/>
        <v>0</v>
      </c>
      <c r="I631" s="281">
        <f>IF(con_EOGJahr=2025,'[2]III_SAV-Details_NB'!AA637,IF(con_EOGJahr=2026,'[2]III_SAV-Details_NB'!AB637,'[2]III_SAV-Details_NB'!AC637))</f>
        <v>0</v>
      </c>
      <c r="J631" s="282"/>
      <c r="K631" s="282"/>
      <c r="L631" s="282"/>
      <c r="M631" s="282"/>
      <c r="N631" s="282"/>
      <c r="O631" s="282"/>
      <c r="P631" s="52">
        <f t="shared" si="222"/>
        <v>0</v>
      </c>
      <c r="Q631" s="60"/>
      <c r="R631" s="53">
        <f t="shared" si="228"/>
        <v>0</v>
      </c>
      <c r="S631" s="59"/>
      <c r="T631" s="61"/>
      <c r="U631" s="342" t="str">
        <f t="shared" si="232"/>
        <v>k.A.</v>
      </c>
      <c r="V631" s="343" t="str">
        <f t="shared" si="229"/>
        <v>k.A.</v>
      </c>
      <c r="W631" s="343" t="str">
        <f>IFERROR(IF(OR($D631="",$E631=0,con_Ende=0),"k.A.",IF(VLOOKUP($D631,rng_ND,5,0)="Nein",VLOOKUP($D631,rng_ND,2,FALSE),MIN(VLOOKUP($D631,rng_ND,2,FALSE),A_Stammdaten!$B$19-D_SAV!$E631+1))),"k.A.")</f>
        <v>k.A.</v>
      </c>
      <c r="X631" s="343" t="str">
        <f t="shared" si="230"/>
        <v>k.A.</v>
      </c>
      <c r="Y631" s="62"/>
      <c r="Z631" s="48">
        <f t="shared" si="231"/>
        <v>0</v>
      </c>
      <c r="AA631" s="457"/>
      <c r="AB631" s="55">
        <f t="shared" si="223"/>
        <v>0</v>
      </c>
      <c r="AC631" s="55">
        <f>IF(A_Stammdaten!$B$25="ja",D_SAV!AA631,D_SAV!AB631)</f>
        <v>0</v>
      </c>
      <c r="AD631" s="478">
        <f>IF(AC631=0,0,IF(U631-(con_EOGJahr-D_SAV!E631)&lt;=0,AC631,AC631/V631))</f>
        <v>0</v>
      </c>
      <c r="AE631" s="478">
        <f>IFERROR(IF(AND(VLOOKUP(D631,rng_ND,5,FALSE)="Ja",D_SAV!T631="degressiv"),D_SAV!AC631*Y631/100,0),0)</f>
        <v>0</v>
      </c>
      <c r="AF631" s="55">
        <f>IFERROR(IF(VLOOKUP(D631,rng_ND,5,FALSE)="Ja",MAX(D_SAV!AD631:AE631),D_SAV!AD631),0)</f>
        <v>0</v>
      </c>
      <c r="AG631" s="55">
        <f t="shared" si="224"/>
        <v>0</v>
      </c>
      <c r="AH631" s="55">
        <f t="shared" si="225"/>
        <v>0</v>
      </c>
      <c r="AI631" s="55">
        <f t="shared" si="226"/>
        <v>0</v>
      </c>
      <c r="AJ631" s="55">
        <f t="shared" si="227"/>
        <v>0</v>
      </c>
      <c r="AK631" s="55">
        <f t="shared" si="218"/>
        <v>0</v>
      </c>
      <c r="AL631" s="55">
        <f t="shared" si="219"/>
        <v>0</v>
      </c>
      <c r="AM631" s="55">
        <f t="shared" si="220"/>
        <v>0</v>
      </c>
    </row>
    <row r="632" spans="1:39" x14ac:dyDescent="0.25">
      <c r="A632" s="47">
        <v>628</v>
      </c>
      <c r="B632" s="358" t="str">
        <f>IF(AND(E632&lt;&gt;0,D632&lt;&gt;0,F632&lt;&gt;0),IF(C632&lt;&gt;0,CONCATENATE(C632,"-AGr",VLOOKUP(D632,Listen!$A$2:$G$45,7,FALSE),"-",E632,"-",F632,),CONCATENATE("AGr",VLOOKUP(D632,Listen!$A$2:$G$45,7,FALSE),"-",E632,"-",F632)),"keine vollständige ID")</f>
        <v>keine vollständige ID</v>
      </c>
      <c r="C632" s="438">
        <f>'[2]III_SAV-Details_NB'!B638</f>
        <v>0</v>
      </c>
      <c r="D632" s="438">
        <f>'[2]III_SAV-Details_NB'!C638</f>
        <v>0</v>
      </c>
      <c r="E632" s="359">
        <f>'[2]III_SAV-Details_NB'!D638</f>
        <v>0</v>
      </c>
      <c r="F632" s="490"/>
      <c r="G632" s="281">
        <f>'[2]III_SAV-Details_NB'!X638</f>
        <v>0</v>
      </c>
      <c r="H632" s="281">
        <f t="shared" si="221"/>
        <v>0</v>
      </c>
      <c r="I632" s="281">
        <f>IF(con_EOGJahr=2025,'[2]III_SAV-Details_NB'!AA638,IF(con_EOGJahr=2026,'[2]III_SAV-Details_NB'!AB638,'[2]III_SAV-Details_NB'!AC638))</f>
        <v>0</v>
      </c>
      <c r="J632" s="282"/>
      <c r="K632" s="282"/>
      <c r="L632" s="282"/>
      <c r="M632" s="282"/>
      <c r="N632" s="282"/>
      <c r="O632" s="282"/>
      <c r="P632" s="52">
        <f t="shared" si="222"/>
        <v>0</v>
      </c>
      <c r="Q632" s="60"/>
      <c r="R632" s="53">
        <f t="shared" si="228"/>
        <v>0</v>
      </c>
      <c r="S632" s="59"/>
      <c r="T632" s="61"/>
      <c r="U632" s="342" t="str">
        <f t="shared" si="232"/>
        <v>k.A.</v>
      </c>
      <c r="V632" s="343" t="str">
        <f t="shared" si="229"/>
        <v>k.A.</v>
      </c>
      <c r="W632" s="343" t="str">
        <f>IFERROR(IF(OR($D632="",$E632=0,con_Ende=0),"k.A.",IF(VLOOKUP($D632,rng_ND,5,0)="Nein",VLOOKUP($D632,rng_ND,2,FALSE),MIN(VLOOKUP($D632,rng_ND,2,FALSE),A_Stammdaten!$B$19-D_SAV!$E632+1))),"k.A.")</f>
        <v>k.A.</v>
      </c>
      <c r="X632" s="343" t="str">
        <f t="shared" si="230"/>
        <v>k.A.</v>
      </c>
      <c r="Y632" s="62"/>
      <c r="Z632" s="48">
        <f t="shared" si="231"/>
        <v>0</v>
      </c>
      <c r="AA632" s="457"/>
      <c r="AB632" s="55">
        <f t="shared" si="223"/>
        <v>0</v>
      </c>
      <c r="AC632" s="55">
        <f>IF(A_Stammdaten!$B$25="ja",D_SAV!AA632,D_SAV!AB632)</f>
        <v>0</v>
      </c>
      <c r="AD632" s="478">
        <f>IF(AC632=0,0,IF(U632-(con_EOGJahr-D_SAV!E632)&lt;=0,AC632,AC632/V632))</f>
        <v>0</v>
      </c>
      <c r="AE632" s="478">
        <f>IFERROR(IF(AND(VLOOKUP(D632,rng_ND,5,FALSE)="Ja",D_SAV!T632="degressiv"),D_SAV!AC632*Y632/100,0),0)</f>
        <v>0</v>
      </c>
      <c r="AF632" s="55">
        <f>IFERROR(IF(VLOOKUP(D632,rng_ND,5,FALSE)="Ja",MAX(D_SAV!AD632:AE632),D_SAV!AD632),0)</f>
        <v>0</v>
      </c>
      <c r="AG632" s="55">
        <f t="shared" si="224"/>
        <v>0</v>
      </c>
      <c r="AH632" s="55">
        <f t="shared" si="225"/>
        <v>0</v>
      </c>
      <c r="AI632" s="55">
        <f t="shared" si="226"/>
        <v>0</v>
      </c>
      <c r="AJ632" s="55">
        <f t="shared" si="227"/>
        <v>0</v>
      </c>
      <c r="AK632" s="55">
        <f t="shared" si="218"/>
        <v>0</v>
      </c>
      <c r="AL632" s="55">
        <f t="shared" si="219"/>
        <v>0</v>
      </c>
      <c r="AM632" s="55">
        <f t="shared" si="220"/>
        <v>0</v>
      </c>
    </row>
    <row r="633" spans="1:39" x14ac:dyDescent="0.25">
      <c r="A633" s="47">
        <v>629</v>
      </c>
      <c r="B633" s="358" t="str">
        <f>IF(AND(E633&lt;&gt;0,D633&lt;&gt;0,F633&lt;&gt;0),IF(C633&lt;&gt;0,CONCATENATE(C633,"-AGr",VLOOKUP(D633,Listen!$A$2:$G$45,7,FALSE),"-",E633,"-",F633,),CONCATENATE("AGr",VLOOKUP(D633,Listen!$A$2:$G$45,7,FALSE),"-",E633,"-",F633)),"keine vollständige ID")</f>
        <v>keine vollständige ID</v>
      </c>
      <c r="C633" s="438">
        <f>'[2]III_SAV-Details_NB'!B639</f>
        <v>0</v>
      </c>
      <c r="D633" s="438">
        <f>'[2]III_SAV-Details_NB'!C639</f>
        <v>0</v>
      </c>
      <c r="E633" s="359">
        <f>'[2]III_SAV-Details_NB'!D639</f>
        <v>0</v>
      </c>
      <c r="F633" s="490"/>
      <c r="G633" s="281">
        <f>'[2]III_SAV-Details_NB'!X639</f>
        <v>0</v>
      </c>
      <c r="H633" s="281">
        <f t="shared" si="221"/>
        <v>0</v>
      </c>
      <c r="I633" s="281">
        <f>IF(con_EOGJahr=2025,'[2]III_SAV-Details_NB'!AA639,IF(con_EOGJahr=2026,'[2]III_SAV-Details_NB'!AB639,'[2]III_SAV-Details_NB'!AC639))</f>
        <v>0</v>
      </c>
      <c r="J633" s="282"/>
      <c r="K633" s="282"/>
      <c r="L633" s="282"/>
      <c r="M633" s="282"/>
      <c r="N633" s="282"/>
      <c r="O633" s="282"/>
      <c r="P633" s="52">
        <f t="shared" si="222"/>
        <v>0</v>
      </c>
      <c r="Q633" s="60"/>
      <c r="R633" s="53">
        <f t="shared" si="228"/>
        <v>0</v>
      </c>
      <c r="S633" s="59"/>
      <c r="T633" s="61"/>
      <c r="U633" s="342" t="str">
        <f t="shared" si="232"/>
        <v>k.A.</v>
      </c>
      <c r="V633" s="343" t="str">
        <f t="shared" si="229"/>
        <v>k.A.</v>
      </c>
      <c r="W633" s="343" t="str">
        <f>IFERROR(IF(OR($D633="",$E633=0,con_Ende=0),"k.A.",IF(VLOOKUP($D633,rng_ND,5,0)="Nein",VLOOKUP($D633,rng_ND,2,FALSE),MIN(VLOOKUP($D633,rng_ND,2,FALSE),A_Stammdaten!$B$19-D_SAV!$E633+1))),"k.A.")</f>
        <v>k.A.</v>
      </c>
      <c r="X633" s="343" t="str">
        <f t="shared" si="230"/>
        <v>k.A.</v>
      </c>
      <c r="Y633" s="62"/>
      <c r="Z633" s="48">
        <f t="shared" si="231"/>
        <v>0</v>
      </c>
      <c r="AA633" s="457"/>
      <c r="AB633" s="55">
        <f t="shared" si="223"/>
        <v>0</v>
      </c>
      <c r="AC633" s="55">
        <f>IF(A_Stammdaten!$B$25="ja",D_SAV!AA633,D_SAV!AB633)</f>
        <v>0</v>
      </c>
      <c r="AD633" s="478">
        <f>IF(AC633=0,0,IF(U633-(con_EOGJahr-D_SAV!E633)&lt;=0,AC633,AC633/V633))</f>
        <v>0</v>
      </c>
      <c r="AE633" s="478">
        <f>IFERROR(IF(AND(VLOOKUP(D633,rng_ND,5,FALSE)="Ja",D_SAV!T633="degressiv"),D_SAV!AC633*Y633/100,0),0)</f>
        <v>0</v>
      </c>
      <c r="AF633" s="55">
        <f>IFERROR(IF(VLOOKUP(D633,rng_ND,5,FALSE)="Ja",MAX(D_SAV!AD633:AE633),D_SAV!AD633),0)</f>
        <v>0</v>
      </c>
      <c r="AG633" s="55">
        <f t="shared" si="224"/>
        <v>0</v>
      </c>
      <c r="AH633" s="55">
        <f t="shared" si="225"/>
        <v>0</v>
      </c>
      <c r="AI633" s="55">
        <f t="shared" si="226"/>
        <v>0</v>
      </c>
      <c r="AJ633" s="55">
        <f t="shared" si="227"/>
        <v>0</v>
      </c>
      <c r="AK633" s="55">
        <f t="shared" si="218"/>
        <v>0</v>
      </c>
      <c r="AL633" s="55">
        <f t="shared" si="219"/>
        <v>0</v>
      </c>
      <c r="AM633" s="55">
        <f t="shared" si="220"/>
        <v>0</v>
      </c>
    </row>
    <row r="634" spans="1:39" x14ac:dyDescent="0.25">
      <c r="A634" s="47">
        <v>630</v>
      </c>
      <c r="B634" s="358" t="str">
        <f>IF(AND(E634&lt;&gt;0,D634&lt;&gt;0,F634&lt;&gt;0),IF(C634&lt;&gt;0,CONCATENATE(C634,"-AGr",VLOOKUP(D634,Listen!$A$2:$G$45,7,FALSE),"-",E634,"-",F634,),CONCATENATE("AGr",VLOOKUP(D634,Listen!$A$2:$G$45,7,FALSE),"-",E634,"-",F634)),"keine vollständige ID")</f>
        <v>keine vollständige ID</v>
      </c>
      <c r="C634" s="438">
        <f>'[2]III_SAV-Details_NB'!B640</f>
        <v>0</v>
      </c>
      <c r="D634" s="438">
        <f>'[2]III_SAV-Details_NB'!C640</f>
        <v>0</v>
      </c>
      <c r="E634" s="359">
        <f>'[2]III_SAV-Details_NB'!D640</f>
        <v>0</v>
      </c>
      <c r="F634" s="490"/>
      <c r="G634" s="281">
        <f>'[2]III_SAV-Details_NB'!X640</f>
        <v>0</v>
      </c>
      <c r="H634" s="281">
        <f t="shared" si="221"/>
        <v>0</v>
      </c>
      <c r="I634" s="281">
        <f>IF(con_EOGJahr=2025,'[2]III_SAV-Details_NB'!AA640,IF(con_EOGJahr=2026,'[2]III_SAV-Details_NB'!AB640,'[2]III_SAV-Details_NB'!AC640))</f>
        <v>0</v>
      </c>
      <c r="J634" s="282"/>
      <c r="K634" s="282"/>
      <c r="L634" s="282"/>
      <c r="M634" s="282"/>
      <c r="N634" s="282"/>
      <c r="O634" s="282"/>
      <c r="P634" s="52">
        <f t="shared" si="222"/>
        <v>0</v>
      </c>
      <c r="Q634" s="60"/>
      <c r="R634" s="53">
        <f t="shared" si="228"/>
        <v>0</v>
      </c>
      <c r="S634" s="59"/>
      <c r="T634" s="61"/>
      <c r="U634" s="342" t="str">
        <f t="shared" si="232"/>
        <v>k.A.</v>
      </c>
      <c r="V634" s="343" t="str">
        <f t="shared" si="229"/>
        <v>k.A.</v>
      </c>
      <c r="W634" s="343" t="str">
        <f>IFERROR(IF(OR($D634="",$E634=0,con_Ende=0),"k.A.",IF(VLOOKUP($D634,rng_ND,5,0)="Nein",VLOOKUP($D634,rng_ND,2,FALSE),MIN(VLOOKUP($D634,rng_ND,2,FALSE),A_Stammdaten!$B$19-D_SAV!$E634+1))),"k.A.")</f>
        <v>k.A.</v>
      </c>
      <c r="X634" s="343" t="str">
        <f t="shared" si="230"/>
        <v>k.A.</v>
      </c>
      <c r="Y634" s="62"/>
      <c r="Z634" s="48">
        <f t="shared" si="231"/>
        <v>0</v>
      </c>
      <c r="AA634" s="457"/>
      <c r="AB634" s="55">
        <f t="shared" si="223"/>
        <v>0</v>
      </c>
      <c r="AC634" s="55">
        <f>IF(A_Stammdaten!$B$25="ja",D_SAV!AA634,D_SAV!AB634)</f>
        <v>0</v>
      </c>
      <c r="AD634" s="478">
        <f>IF(AC634=0,0,IF(U634-(con_EOGJahr-D_SAV!E634)&lt;=0,AC634,AC634/V634))</f>
        <v>0</v>
      </c>
      <c r="AE634" s="478">
        <f>IFERROR(IF(AND(VLOOKUP(D634,rng_ND,5,FALSE)="Ja",D_SAV!T634="degressiv"),D_SAV!AC634*Y634/100,0),0)</f>
        <v>0</v>
      </c>
      <c r="AF634" s="55">
        <f>IFERROR(IF(VLOOKUP(D634,rng_ND,5,FALSE)="Ja",MAX(D_SAV!AD634:AE634),D_SAV!AD634),0)</f>
        <v>0</v>
      </c>
      <c r="AG634" s="55">
        <f t="shared" si="224"/>
        <v>0</v>
      </c>
      <c r="AH634" s="55">
        <f t="shared" si="225"/>
        <v>0</v>
      </c>
      <c r="AI634" s="55">
        <f t="shared" si="226"/>
        <v>0</v>
      </c>
      <c r="AJ634" s="55">
        <f t="shared" si="227"/>
        <v>0</v>
      </c>
      <c r="AK634" s="55">
        <f t="shared" si="218"/>
        <v>0</v>
      </c>
      <c r="AL634" s="55">
        <f t="shared" si="219"/>
        <v>0</v>
      </c>
      <c r="AM634" s="55">
        <f t="shared" si="220"/>
        <v>0</v>
      </c>
    </row>
    <row r="635" spans="1:39" x14ac:dyDescent="0.25">
      <c r="A635" s="47">
        <v>631</v>
      </c>
      <c r="B635" s="358" t="str">
        <f>IF(AND(E635&lt;&gt;0,D635&lt;&gt;0,F635&lt;&gt;0),IF(C635&lt;&gt;0,CONCATENATE(C635,"-AGr",VLOOKUP(D635,Listen!$A$2:$G$45,7,FALSE),"-",E635,"-",F635,),CONCATENATE("AGr",VLOOKUP(D635,Listen!$A$2:$G$45,7,FALSE),"-",E635,"-",F635)),"keine vollständige ID")</f>
        <v>keine vollständige ID</v>
      </c>
      <c r="C635" s="438">
        <f>'[2]III_SAV-Details_NB'!B641</f>
        <v>0</v>
      </c>
      <c r="D635" s="438">
        <f>'[2]III_SAV-Details_NB'!C641</f>
        <v>0</v>
      </c>
      <c r="E635" s="359">
        <f>'[2]III_SAV-Details_NB'!D641</f>
        <v>0</v>
      </c>
      <c r="F635" s="490"/>
      <c r="G635" s="281">
        <f>'[2]III_SAV-Details_NB'!X641</f>
        <v>0</v>
      </c>
      <c r="H635" s="281">
        <f t="shared" si="221"/>
        <v>0</v>
      </c>
      <c r="I635" s="281">
        <f>IF(con_EOGJahr=2025,'[2]III_SAV-Details_NB'!AA641,IF(con_EOGJahr=2026,'[2]III_SAV-Details_NB'!AB641,'[2]III_SAV-Details_NB'!AC641))</f>
        <v>0</v>
      </c>
      <c r="J635" s="282"/>
      <c r="K635" s="282"/>
      <c r="L635" s="282"/>
      <c r="M635" s="282"/>
      <c r="N635" s="282"/>
      <c r="O635" s="282"/>
      <c r="P635" s="52">
        <f t="shared" si="222"/>
        <v>0</v>
      </c>
      <c r="Q635" s="60"/>
      <c r="R635" s="53">
        <f t="shared" si="228"/>
        <v>0</v>
      </c>
      <c r="S635" s="59"/>
      <c r="T635" s="61"/>
      <c r="U635" s="342" t="str">
        <f t="shared" si="232"/>
        <v>k.A.</v>
      </c>
      <c r="V635" s="343" t="str">
        <f t="shared" si="229"/>
        <v>k.A.</v>
      </c>
      <c r="W635" s="343" t="str">
        <f>IFERROR(IF(OR($D635="",$E635=0,con_Ende=0),"k.A.",IF(VLOOKUP($D635,rng_ND,5,0)="Nein",VLOOKUP($D635,rng_ND,2,FALSE),MIN(VLOOKUP($D635,rng_ND,2,FALSE),A_Stammdaten!$B$19-D_SAV!$E635+1))),"k.A.")</f>
        <v>k.A.</v>
      </c>
      <c r="X635" s="343" t="str">
        <f t="shared" si="230"/>
        <v>k.A.</v>
      </c>
      <c r="Y635" s="62"/>
      <c r="Z635" s="48">
        <f t="shared" si="231"/>
        <v>0</v>
      </c>
      <c r="AA635" s="457"/>
      <c r="AB635" s="55">
        <f t="shared" si="223"/>
        <v>0</v>
      </c>
      <c r="AC635" s="55">
        <f>IF(A_Stammdaten!$B$25="ja",D_SAV!AA635,D_SAV!AB635)</f>
        <v>0</v>
      </c>
      <c r="AD635" s="478">
        <f>IF(AC635=0,0,IF(U635-(con_EOGJahr-D_SAV!E635)&lt;=0,AC635,AC635/V635))</f>
        <v>0</v>
      </c>
      <c r="AE635" s="478">
        <f>IFERROR(IF(AND(VLOOKUP(D635,rng_ND,5,FALSE)="Ja",D_SAV!T635="degressiv"),D_SAV!AC635*Y635/100,0),0)</f>
        <v>0</v>
      </c>
      <c r="AF635" s="55">
        <f>IFERROR(IF(VLOOKUP(D635,rng_ND,5,FALSE)="Ja",MAX(D_SAV!AD635:AE635),D_SAV!AD635),0)</f>
        <v>0</v>
      </c>
      <c r="AG635" s="55">
        <f t="shared" si="224"/>
        <v>0</v>
      </c>
      <c r="AH635" s="55">
        <f t="shared" si="225"/>
        <v>0</v>
      </c>
      <c r="AI635" s="55">
        <f t="shared" si="226"/>
        <v>0</v>
      </c>
      <c r="AJ635" s="55">
        <f t="shared" si="227"/>
        <v>0</v>
      </c>
      <c r="AK635" s="55">
        <f t="shared" si="218"/>
        <v>0</v>
      </c>
      <c r="AL635" s="55">
        <f t="shared" si="219"/>
        <v>0</v>
      </c>
      <c r="AM635" s="55">
        <f t="shared" si="220"/>
        <v>0</v>
      </c>
    </row>
    <row r="636" spans="1:39" x14ac:dyDescent="0.25">
      <c r="A636" s="47">
        <v>632</v>
      </c>
      <c r="B636" s="358" t="str">
        <f>IF(AND(E636&lt;&gt;0,D636&lt;&gt;0,F636&lt;&gt;0),IF(C636&lt;&gt;0,CONCATENATE(C636,"-AGr",VLOOKUP(D636,Listen!$A$2:$G$45,7,FALSE),"-",E636,"-",F636,),CONCATENATE("AGr",VLOOKUP(D636,Listen!$A$2:$G$45,7,FALSE),"-",E636,"-",F636)),"keine vollständige ID")</f>
        <v>keine vollständige ID</v>
      </c>
      <c r="C636" s="438">
        <f>'[2]III_SAV-Details_NB'!B642</f>
        <v>0</v>
      </c>
      <c r="D636" s="438">
        <f>'[2]III_SAV-Details_NB'!C642</f>
        <v>0</v>
      </c>
      <c r="E636" s="359">
        <f>'[2]III_SAV-Details_NB'!D642</f>
        <v>0</v>
      </c>
      <c r="F636" s="490"/>
      <c r="G636" s="281">
        <f>'[2]III_SAV-Details_NB'!X642</f>
        <v>0</v>
      </c>
      <c r="H636" s="281">
        <f t="shared" si="221"/>
        <v>0</v>
      </c>
      <c r="I636" s="281">
        <f>IF(con_EOGJahr=2025,'[2]III_SAV-Details_NB'!AA642,IF(con_EOGJahr=2026,'[2]III_SAV-Details_NB'!AB642,'[2]III_SAV-Details_NB'!AC642))</f>
        <v>0</v>
      </c>
      <c r="J636" s="282"/>
      <c r="K636" s="282"/>
      <c r="L636" s="282"/>
      <c r="M636" s="282"/>
      <c r="N636" s="282"/>
      <c r="O636" s="282"/>
      <c r="P636" s="52">
        <f t="shared" si="222"/>
        <v>0</v>
      </c>
      <c r="Q636" s="60"/>
      <c r="R636" s="53">
        <f t="shared" si="228"/>
        <v>0</v>
      </c>
      <c r="S636" s="59"/>
      <c r="T636" s="61"/>
      <c r="U636" s="342" t="str">
        <f t="shared" si="232"/>
        <v>k.A.</v>
      </c>
      <c r="V636" s="343" t="str">
        <f t="shared" si="229"/>
        <v>k.A.</v>
      </c>
      <c r="W636" s="343" t="str">
        <f>IFERROR(IF(OR($D636="",$E636=0,con_Ende=0),"k.A.",IF(VLOOKUP($D636,rng_ND,5,0)="Nein",VLOOKUP($D636,rng_ND,2,FALSE),MIN(VLOOKUP($D636,rng_ND,2,FALSE),A_Stammdaten!$B$19-D_SAV!$E636+1))),"k.A.")</f>
        <v>k.A.</v>
      </c>
      <c r="X636" s="343" t="str">
        <f t="shared" si="230"/>
        <v>k.A.</v>
      </c>
      <c r="Y636" s="62"/>
      <c r="Z636" s="48">
        <f t="shared" si="231"/>
        <v>0</v>
      </c>
      <c r="AA636" s="457"/>
      <c r="AB636" s="55">
        <f t="shared" si="223"/>
        <v>0</v>
      </c>
      <c r="AC636" s="55">
        <f>IF(A_Stammdaten!$B$25="ja",D_SAV!AA636,D_SAV!AB636)</f>
        <v>0</v>
      </c>
      <c r="AD636" s="478">
        <f>IF(AC636=0,0,IF(U636-(con_EOGJahr-D_SAV!E636)&lt;=0,AC636,AC636/V636))</f>
        <v>0</v>
      </c>
      <c r="AE636" s="478">
        <f>IFERROR(IF(AND(VLOOKUP(D636,rng_ND,5,FALSE)="Ja",D_SAV!T636="degressiv"),D_SAV!AC636*Y636/100,0),0)</f>
        <v>0</v>
      </c>
      <c r="AF636" s="55">
        <f>IFERROR(IF(VLOOKUP(D636,rng_ND,5,FALSE)="Ja",MAX(D_SAV!AD636:AE636),D_SAV!AD636),0)</f>
        <v>0</v>
      </c>
      <c r="AG636" s="55">
        <f t="shared" si="224"/>
        <v>0</v>
      </c>
      <c r="AH636" s="55">
        <f t="shared" si="225"/>
        <v>0</v>
      </c>
      <c r="AI636" s="55">
        <f t="shared" si="226"/>
        <v>0</v>
      </c>
      <c r="AJ636" s="55">
        <f t="shared" si="227"/>
        <v>0</v>
      </c>
      <c r="AK636" s="55">
        <f t="shared" si="218"/>
        <v>0</v>
      </c>
      <c r="AL636" s="55">
        <f t="shared" si="219"/>
        <v>0</v>
      </c>
      <c r="AM636" s="55">
        <f t="shared" si="220"/>
        <v>0</v>
      </c>
    </row>
    <row r="637" spans="1:39" x14ac:dyDescent="0.25">
      <c r="A637" s="47">
        <v>633</v>
      </c>
      <c r="B637" s="358" t="str">
        <f>IF(AND(E637&lt;&gt;0,D637&lt;&gt;0,F637&lt;&gt;0),IF(C637&lt;&gt;0,CONCATENATE(C637,"-AGr",VLOOKUP(D637,Listen!$A$2:$G$45,7,FALSE),"-",E637,"-",F637,),CONCATENATE("AGr",VLOOKUP(D637,Listen!$A$2:$G$45,7,FALSE),"-",E637,"-",F637)),"keine vollständige ID")</f>
        <v>keine vollständige ID</v>
      </c>
      <c r="C637" s="438">
        <f>'[2]III_SAV-Details_NB'!B643</f>
        <v>0</v>
      </c>
      <c r="D637" s="438">
        <f>'[2]III_SAV-Details_NB'!C643</f>
        <v>0</v>
      </c>
      <c r="E637" s="359">
        <f>'[2]III_SAV-Details_NB'!D643</f>
        <v>0</v>
      </c>
      <c r="F637" s="490"/>
      <c r="G637" s="281">
        <f>'[2]III_SAV-Details_NB'!X643</f>
        <v>0</v>
      </c>
      <c r="H637" s="281">
        <f t="shared" si="221"/>
        <v>0</v>
      </c>
      <c r="I637" s="281">
        <f>IF(con_EOGJahr=2025,'[2]III_SAV-Details_NB'!AA643,IF(con_EOGJahr=2026,'[2]III_SAV-Details_NB'!AB643,'[2]III_SAV-Details_NB'!AC643))</f>
        <v>0</v>
      </c>
      <c r="J637" s="282"/>
      <c r="K637" s="282"/>
      <c r="L637" s="282"/>
      <c r="M637" s="282"/>
      <c r="N637" s="282"/>
      <c r="O637" s="282"/>
      <c r="P637" s="52">
        <f t="shared" si="222"/>
        <v>0</v>
      </c>
      <c r="Q637" s="60"/>
      <c r="R637" s="53">
        <f t="shared" si="228"/>
        <v>0</v>
      </c>
      <c r="S637" s="59"/>
      <c r="T637" s="61"/>
      <c r="U637" s="342" t="str">
        <f t="shared" si="232"/>
        <v>k.A.</v>
      </c>
      <c r="V637" s="343" t="str">
        <f t="shared" si="229"/>
        <v>k.A.</v>
      </c>
      <c r="W637" s="343" t="str">
        <f>IFERROR(IF(OR($D637="",$E637=0,con_Ende=0),"k.A.",IF(VLOOKUP($D637,rng_ND,5,0)="Nein",VLOOKUP($D637,rng_ND,2,FALSE),MIN(VLOOKUP($D637,rng_ND,2,FALSE),A_Stammdaten!$B$19-D_SAV!$E637+1))),"k.A.")</f>
        <v>k.A.</v>
      </c>
      <c r="X637" s="343" t="str">
        <f t="shared" si="230"/>
        <v>k.A.</v>
      </c>
      <c r="Y637" s="62"/>
      <c r="Z637" s="48">
        <f t="shared" si="231"/>
        <v>0</v>
      </c>
      <c r="AA637" s="457"/>
      <c r="AB637" s="55">
        <f t="shared" si="223"/>
        <v>0</v>
      </c>
      <c r="AC637" s="55">
        <f>IF(A_Stammdaten!$B$25="ja",D_SAV!AA637,D_SAV!AB637)</f>
        <v>0</v>
      </c>
      <c r="AD637" s="478">
        <f>IF(AC637=0,0,IF(U637-(con_EOGJahr-D_SAV!E637)&lt;=0,AC637,AC637/V637))</f>
        <v>0</v>
      </c>
      <c r="AE637" s="478">
        <f>IFERROR(IF(AND(VLOOKUP(D637,rng_ND,5,FALSE)="Ja",D_SAV!T637="degressiv"),D_SAV!AC637*Y637/100,0),0)</f>
        <v>0</v>
      </c>
      <c r="AF637" s="55">
        <f>IFERROR(IF(VLOOKUP(D637,rng_ND,5,FALSE)="Ja",MAX(D_SAV!AD637:AE637),D_SAV!AD637),0)</f>
        <v>0</v>
      </c>
      <c r="AG637" s="55">
        <f t="shared" si="224"/>
        <v>0</v>
      </c>
      <c r="AH637" s="55">
        <f t="shared" si="225"/>
        <v>0</v>
      </c>
      <c r="AI637" s="55">
        <f t="shared" si="226"/>
        <v>0</v>
      </c>
      <c r="AJ637" s="55">
        <f t="shared" si="227"/>
        <v>0</v>
      </c>
      <c r="AK637" s="55">
        <f t="shared" si="218"/>
        <v>0</v>
      </c>
      <c r="AL637" s="55">
        <f t="shared" si="219"/>
        <v>0</v>
      </c>
      <c r="AM637" s="55">
        <f t="shared" si="220"/>
        <v>0</v>
      </c>
    </row>
    <row r="638" spans="1:39" x14ac:dyDescent="0.25">
      <c r="A638" s="47">
        <v>634</v>
      </c>
      <c r="B638" s="358" t="str">
        <f>IF(AND(E638&lt;&gt;0,D638&lt;&gt;0,F638&lt;&gt;0),IF(C638&lt;&gt;0,CONCATENATE(C638,"-AGr",VLOOKUP(D638,Listen!$A$2:$G$45,7,FALSE),"-",E638,"-",F638,),CONCATENATE("AGr",VLOOKUP(D638,Listen!$A$2:$G$45,7,FALSE),"-",E638,"-",F638)),"keine vollständige ID")</f>
        <v>keine vollständige ID</v>
      </c>
      <c r="C638" s="438">
        <f>'[2]III_SAV-Details_NB'!B644</f>
        <v>0</v>
      </c>
      <c r="D638" s="438">
        <f>'[2]III_SAV-Details_NB'!C644</f>
        <v>0</v>
      </c>
      <c r="E638" s="359">
        <f>'[2]III_SAV-Details_NB'!D644</f>
        <v>0</v>
      </c>
      <c r="F638" s="490"/>
      <c r="G638" s="281">
        <f>'[2]III_SAV-Details_NB'!X644</f>
        <v>0</v>
      </c>
      <c r="H638" s="281">
        <f t="shared" si="221"/>
        <v>0</v>
      </c>
      <c r="I638" s="281">
        <f>IF(con_EOGJahr=2025,'[2]III_SAV-Details_NB'!AA644,IF(con_EOGJahr=2026,'[2]III_SAV-Details_NB'!AB644,'[2]III_SAV-Details_NB'!AC644))</f>
        <v>0</v>
      </c>
      <c r="J638" s="282"/>
      <c r="K638" s="282"/>
      <c r="L638" s="282"/>
      <c r="M638" s="282"/>
      <c r="N638" s="282"/>
      <c r="O638" s="282"/>
      <c r="P638" s="52">
        <f t="shared" si="222"/>
        <v>0</v>
      </c>
      <c r="Q638" s="60"/>
      <c r="R638" s="53">
        <f t="shared" si="228"/>
        <v>0</v>
      </c>
      <c r="S638" s="59"/>
      <c r="T638" s="61"/>
      <c r="U638" s="342" t="str">
        <f t="shared" si="232"/>
        <v>k.A.</v>
      </c>
      <c r="V638" s="343" t="str">
        <f t="shared" si="229"/>
        <v>k.A.</v>
      </c>
      <c r="W638" s="343" t="str">
        <f>IFERROR(IF(OR($D638="",$E638=0,con_Ende=0),"k.A.",IF(VLOOKUP($D638,rng_ND,5,0)="Nein",VLOOKUP($D638,rng_ND,2,FALSE),MIN(VLOOKUP($D638,rng_ND,2,FALSE),A_Stammdaten!$B$19-D_SAV!$E638+1))),"k.A.")</f>
        <v>k.A.</v>
      </c>
      <c r="X638" s="343" t="str">
        <f t="shared" si="230"/>
        <v>k.A.</v>
      </c>
      <c r="Y638" s="62"/>
      <c r="Z638" s="48">
        <f t="shared" si="231"/>
        <v>0</v>
      </c>
      <c r="AA638" s="457"/>
      <c r="AB638" s="55">
        <f t="shared" si="223"/>
        <v>0</v>
      </c>
      <c r="AC638" s="55">
        <f>IF(A_Stammdaten!$B$25="ja",D_SAV!AA638,D_SAV!AB638)</f>
        <v>0</v>
      </c>
      <c r="AD638" s="478">
        <f>IF(AC638=0,0,IF(U638-(con_EOGJahr-D_SAV!E638)&lt;=0,AC638,AC638/V638))</f>
        <v>0</v>
      </c>
      <c r="AE638" s="478">
        <f>IFERROR(IF(AND(VLOOKUP(D638,rng_ND,5,FALSE)="Ja",D_SAV!T638="degressiv"),D_SAV!AC638*Y638/100,0),0)</f>
        <v>0</v>
      </c>
      <c r="AF638" s="55">
        <f>IFERROR(IF(VLOOKUP(D638,rng_ND,5,FALSE)="Ja",MAX(D_SAV!AD638:AE638),D_SAV!AD638),0)</f>
        <v>0</v>
      </c>
      <c r="AG638" s="55">
        <f t="shared" si="224"/>
        <v>0</v>
      </c>
      <c r="AH638" s="55">
        <f t="shared" si="225"/>
        <v>0</v>
      </c>
      <c r="AI638" s="55">
        <f t="shared" si="226"/>
        <v>0</v>
      </c>
      <c r="AJ638" s="55">
        <f t="shared" si="227"/>
        <v>0</v>
      </c>
      <c r="AK638" s="55">
        <f t="shared" si="218"/>
        <v>0</v>
      </c>
      <c r="AL638" s="55">
        <f t="shared" si="219"/>
        <v>0</v>
      </c>
      <c r="AM638" s="55">
        <f t="shared" si="220"/>
        <v>0</v>
      </c>
    </row>
    <row r="639" spans="1:39" x14ac:dyDescent="0.25">
      <c r="A639" s="47">
        <v>635</v>
      </c>
      <c r="B639" s="358" t="str">
        <f>IF(AND(E639&lt;&gt;0,D639&lt;&gt;0,F639&lt;&gt;0),IF(C639&lt;&gt;0,CONCATENATE(C639,"-AGr",VLOOKUP(D639,Listen!$A$2:$G$45,7,FALSE),"-",E639,"-",F639,),CONCATENATE("AGr",VLOOKUP(D639,Listen!$A$2:$G$45,7,FALSE),"-",E639,"-",F639)),"keine vollständige ID")</f>
        <v>keine vollständige ID</v>
      </c>
      <c r="C639" s="438">
        <f>'[2]III_SAV-Details_NB'!B645</f>
        <v>0</v>
      </c>
      <c r="D639" s="438">
        <f>'[2]III_SAV-Details_NB'!C645</f>
        <v>0</v>
      </c>
      <c r="E639" s="359">
        <f>'[2]III_SAV-Details_NB'!D645</f>
        <v>0</v>
      </c>
      <c r="F639" s="490"/>
      <c r="G639" s="281">
        <f>'[2]III_SAV-Details_NB'!X645</f>
        <v>0</v>
      </c>
      <c r="H639" s="281">
        <f t="shared" si="221"/>
        <v>0</v>
      </c>
      <c r="I639" s="281">
        <f>IF(con_EOGJahr=2025,'[2]III_SAV-Details_NB'!AA645,IF(con_EOGJahr=2026,'[2]III_SAV-Details_NB'!AB645,'[2]III_SAV-Details_NB'!AC645))</f>
        <v>0</v>
      </c>
      <c r="J639" s="282"/>
      <c r="K639" s="282"/>
      <c r="L639" s="282"/>
      <c r="M639" s="282"/>
      <c r="N639" s="282"/>
      <c r="O639" s="282"/>
      <c r="P639" s="52">
        <f t="shared" si="222"/>
        <v>0</v>
      </c>
      <c r="Q639" s="60"/>
      <c r="R639" s="53">
        <f t="shared" si="228"/>
        <v>0</v>
      </c>
      <c r="S639" s="59"/>
      <c r="T639" s="61"/>
      <c r="U639" s="342" t="str">
        <f t="shared" si="232"/>
        <v>k.A.</v>
      </c>
      <c r="V639" s="343" t="str">
        <f t="shared" si="229"/>
        <v>k.A.</v>
      </c>
      <c r="W639" s="343" t="str">
        <f>IFERROR(IF(OR($D639="",$E639=0,con_Ende=0),"k.A.",IF(VLOOKUP($D639,rng_ND,5,0)="Nein",VLOOKUP($D639,rng_ND,2,FALSE),MIN(VLOOKUP($D639,rng_ND,2,FALSE),A_Stammdaten!$B$19-D_SAV!$E639+1))),"k.A.")</f>
        <v>k.A.</v>
      </c>
      <c r="X639" s="343" t="str">
        <f t="shared" si="230"/>
        <v>k.A.</v>
      </c>
      <c r="Y639" s="62"/>
      <c r="Z639" s="48">
        <f t="shared" si="231"/>
        <v>0</v>
      </c>
      <c r="AA639" s="457"/>
      <c r="AB639" s="55">
        <f t="shared" si="223"/>
        <v>0</v>
      </c>
      <c r="AC639" s="55">
        <f>IF(A_Stammdaten!$B$25="ja",D_SAV!AA639,D_SAV!AB639)</f>
        <v>0</v>
      </c>
      <c r="AD639" s="478">
        <f>IF(AC639=0,0,IF(U639-(con_EOGJahr-D_SAV!E639)&lt;=0,AC639,AC639/V639))</f>
        <v>0</v>
      </c>
      <c r="AE639" s="478">
        <f>IFERROR(IF(AND(VLOOKUP(D639,rng_ND,5,FALSE)="Ja",D_SAV!T639="degressiv"),D_SAV!AC639*Y639/100,0),0)</f>
        <v>0</v>
      </c>
      <c r="AF639" s="55">
        <f>IFERROR(IF(VLOOKUP(D639,rng_ND,5,FALSE)="Ja",MAX(D_SAV!AD639:AE639),D_SAV!AD639),0)</f>
        <v>0</v>
      </c>
      <c r="AG639" s="55">
        <f t="shared" si="224"/>
        <v>0</v>
      </c>
      <c r="AH639" s="55">
        <f t="shared" si="225"/>
        <v>0</v>
      </c>
      <c r="AI639" s="55">
        <f t="shared" si="226"/>
        <v>0</v>
      </c>
      <c r="AJ639" s="55">
        <f t="shared" si="227"/>
        <v>0</v>
      </c>
      <c r="AK639" s="55">
        <f t="shared" si="218"/>
        <v>0</v>
      </c>
      <c r="AL639" s="55">
        <f t="shared" si="219"/>
        <v>0</v>
      </c>
      <c r="AM639" s="55">
        <f t="shared" si="220"/>
        <v>0</v>
      </c>
    </row>
    <row r="640" spans="1:39" x14ac:dyDescent="0.25">
      <c r="A640" s="47">
        <v>636</v>
      </c>
      <c r="B640" s="358" t="str">
        <f>IF(AND(E640&lt;&gt;0,D640&lt;&gt;0,F640&lt;&gt;0),IF(C640&lt;&gt;0,CONCATENATE(C640,"-AGr",VLOOKUP(D640,Listen!$A$2:$G$45,7,FALSE),"-",E640,"-",F640,),CONCATENATE("AGr",VLOOKUP(D640,Listen!$A$2:$G$45,7,FALSE),"-",E640,"-",F640)),"keine vollständige ID")</f>
        <v>keine vollständige ID</v>
      </c>
      <c r="C640" s="438">
        <f>'[2]III_SAV-Details_NB'!B646</f>
        <v>0</v>
      </c>
      <c r="D640" s="438">
        <f>'[2]III_SAV-Details_NB'!C646</f>
        <v>0</v>
      </c>
      <c r="E640" s="359">
        <f>'[2]III_SAV-Details_NB'!D646</f>
        <v>0</v>
      </c>
      <c r="F640" s="490"/>
      <c r="G640" s="281">
        <f>'[2]III_SAV-Details_NB'!X646</f>
        <v>0</v>
      </c>
      <c r="H640" s="281">
        <f t="shared" si="221"/>
        <v>0</v>
      </c>
      <c r="I640" s="281">
        <f>IF(con_EOGJahr=2025,'[2]III_SAV-Details_NB'!AA646,IF(con_EOGJahr=2026,'[2]III_SAV-Details_NB'!AB646,'[2]III_SAV-Details_NB'!AC646))</f>
        <v>0</v>
      </c>
      <c r="J640" s="282"/>
      <c r="K640" s="282"/>
      <c r="L640" s="282"/>
      <c r="M640" s="282"/>
      <c r="N640" s="282"/>
      <c r="O640" s="282"/>
      <c r="P640" s="52">
        <f t="shared" si="222"/>
        <v>0</v>
      </c>
      <c r="Q640" s="60"/>
      <c r="R640" s="53">
        <f t="shared" si="228"/>
        <v>0</v>
      </c>
      <c r="S640" s="59"/>
      <c r="T640" s="61"/>
      <c r="U640" s="342" t="str">
        <f t="shared" si="232"/>
        <v>k.A.</v>
      </c>
      <c r="V640" s="343" t="str">
        <f t="shared" si="229"/>
        <v>k.A.</v>
      </c>
      <c r="W640" s="343" t="str">
        <f>IFERROR(IF(OR($D640="",$E640=0,con_Ende=0),"k.A.",IF(VLOOKUP($D640,rng_ND,5,0)="Nein",VLOOKUP($D640,rng_ND,2,FALSE),MIN(VLOOKUP($D640,rng_ND,2,FALSE),A_Stammdaten!$B$19-D_SAV!$E640+1))),"k.A.")</f>
        <v>k.A.</v>
      </c>
      <c r="X640" s="343" t="str">
        <f t="shared" si="230"/>
        <v>k.A.</v>
      </c>
      <c r="Y640" s="62"/>
      <c r="Z640" s="48">
        <f t="shared" si="231"/>
        <v>0</v>
      </c>
      <c r="AA640" s="457"/>
      <c r="AB640" s="55">
        <f t="shared" si="223"/>
        <v>0</v>
      </c>
      <c r="AC640" s="55">
        <f>IF(A_Stammdaten!$B$25="ja",D_SAV!AA640,D_SAV!AB640)</f>
        <v>0</v>
      </c>
      <c r="AD640" s="478">
        <f>IF(AC640=0,0,IF(U640-(con_EOGJahr-D_SAV!E640)&lt;=0,AC640,AC640/V640))</f>
        <v>0</v>
      </c>
      <c r="AE640" s="478">
        <f>IFERROR(IF(AND(VLOOKUP(D640,rng_ND,5,FALSE)="Ja",D_SAV!T640="degressiv"),D_SAV!AC640*Y640/100,0),0)</f>
        <v>0</v>
      </c>
      <c r="AF640" s="55">
        <f>IFERROR(IF(VLOOKUP(D640,rng_ND,5,FALSE)="Ja",MAX(D_SAV!AD640:AE640),D_SAV!AD640),0)</f>
        <v>0</v>
      </c>
      <c r="AG640" s="55">
        <f t="shared" si="224"/>
        <v>0</v>
      </c>
      <c r="AH640" s="55">
        <f t="shared" si="225"/>
        <v>0</v>
      </c>
      <c r="AI640" s="55">
        <f t="shared" si="226"/>
        <v>0</v>
      </c>
      <c r="AJ640" s="55">
        <f t="shared" si="227"/>
        <v>0</v>
      </c>
      <c r="AK640" s="55">
        <f t="shared" si="218"/>
        <v>0</v>
      </c>
      <c r="AL640" s="55">
        <f t="shared" si="219"/>
        <v>0</v>
      </c>
      <c r="AM640" s="55">
        <f t="shared" si="220"/>
        <v>0</v>
      </c>
    </row>
    <row r="641" spans="1:39" x14ac:dyDescent="0.25">
      <c r="A641" s="47">
        <v>637</v>
      </c>
      <c r="B641" s="358" t="str">
        <f>IF(AND(E641&lt;&gt;0,D641&lt;&gt;0,F641&lt;&gt;0),IF(C641&lt;&gt;0,CONCATENATE(C641,"-AGr",VLOOKUP(D641,Listen!$A$2:$G$45,7,FALSE),"-",E641,"-",F641,),CONCATENATE("AGr",VLOOKUP(D641,Listen!$A$2:$G$45,7,FALSE),"-",E641,"-",F641)),"keine vollständige ID")</f>
        <v>keine vollständige ID</v>
      </c>
      <c r="C641" s="438">
        <f>'[2]III_SAV-Details_NB'!B647</f>
        <v>0</v>
      </c>
      <c r="D641" s="438">
        <f>'[2]III_SAV-Details_NB'!C647</f>
        <v>0</v>
      </c>
      <c r="E641" s="359">
        <f>'[2]III_SAV-Details_NB'!D647</f>
        <v>0</v>
      </c>
      <c r="F641" s="490"/>
      <c r="G641" s="281">
        <f>'[2]III_SAV-Details_NB'!X647</f>
        <v>0</v>
      </c>
      <c r="H641" s="281">
        <f t="shared" si="221"/>
        <v>0</v>
      </c>
      <c r="I641" s="281">
        <f>IF(con_EOGJahr=2025,'[2]III_SAV-Details_NB'!AA647,IF(con_EOGJahr=2026,'[2]III_SAV-Details_NB'!AB647,'[2]III_SAV-Details_NB'!AC647))</f>
        <v>0</v>
      </c>
      <c r="J641" s="282"/>
      <c r="K641" s="282"/>
      <c r="L641" s="282"/>
      <c r="M641" s="282"/>
      <c r="N641" s="282"/>
      <c r="O641" s="282"/>
      <c r="P641" s="52">
        <f t="shared" si="222"/>
        <v>0</v>
      </c>
      <c r="Q641" s="60"/>
      <c r="R641" s="53">
        <f t="shared" si="228"/>
        <v>0</v>
      </c>
      <c r="S641" s="59"/>
      <c r="T641" s="61"/>
      <c r="U641" s="342" t="str">
        <f t="shared" si="232"/>
        <v>k.A.</v>
      </c>
      <c r="V641" s="343" t="str">
        <f t="shared" si="229"/>
        <v>k.A.</v>
      </c>
      <c r="W641" s="343" t="str">
        <f>IFERROR(IF(OR($D641="",$E641=0,con_Ende=0),"k.A.",IF(VLOOKUP($D641,rng_ND,5,0)="Nein",VLOOKUP($D641,rng_ND,2,FALSE),MIN(VLOOKUP($D641,rng_ND,2,FALSE),A_Stammdaten!$B$19-D_SAV!$E641+1))),"k.A.")</f>
        <v>k.A.</v>
      </c>
      <c r="X641" s="343" t="str">
        <f t="shared" si="230"/>
        <v>k.A.</v>
      </c>
      <c r="Y641" s="62"/>
      <c r="Z641" s="48">
        <f t="shared" si="231"/>
        <v>0</v>
      </c>
      <c r="AA641" s="457"/>
      <c r="AB641" s="55">
        <f t="shared" si="223"/>
        <v>0</v>
      </c>
      <c r="AC641" s="55">
        <f>IF(A_Stammdaten!$B$25="ja",D_SAV!AA641,D_SAV!AB641)</f>
        <v>0</v>
      </c>
      <c r="AD641" s="478">
        <f>IF(AC641=0,0,IF(U641-(con_EOGJahr-D_SAV!E641)&lt;=0,AC641,AC641/V641))</f>
        <v>0</v>
      </c>
      <c r="AE641" s="478">
        <f>IFERROR(IF(AND(VLOOKUP(D641,rng_ND,5,FALSE)="Ja",D_SAV!T641="degressiv"),D_SAV!AC641*Y641/100,0),0)</f>
        <v>0</v>
      </c>
      <c r="AF641" s="55">
        <f>IFERROR(IF(VLOOKUP(D641,rng_ND,5,FALSE)="Ja",MAX(D_SAV!AD641:AE641),D_SAV!AD641),0)</f>
        <v>0</v>
      </c>
      <c r="AG641" s="55">
        <f t="shared" si="224"/>
        <v>0</v>
      </c>
      <c r="AH641" s="55">
        <f t="shared" si="225"/>
        <v>0</v>
      </c>
      <c r="AI641" s="55">
        <f t="shared" si="226"/>
        <v>0</v>
      </c>
      <c r="AJ641" s="55">
        <f t="shared" si="227"/>
        <v>0</v>
      </c>
      <c r="AK641" s="55">
        <f t="shared" si="218"/>
        <v>0</v>
      </c>
      <c r="AL641" s="55">
        <f t="shared" si="219"/>
        <v>0</v>
      </c>
      <c r="AM641" s="55">
        <f t="shared" si="220"/>
        <v>0</v>
      </c>
    </row>
    <row r="642" spans="1:39" x14ac:dyDescent="0.25">
      <c r="A642" s="47">
        <v>638</v>
      </c>
      <c r="B642" s="358" t="str">
        <f>IF(AND(E642&lt;&gt;0,D642&lt;&gt;0,F642&lt;&gt;0),IF(C642&lt;&gt;0,CONCATENATE(C642,"-AGr",VLOOKUP(D642,Listen!$A$2:$G$45,7,FALSE),"-",E642,"-",F642,),CONCATENATE("AGr",VLOOKUP(D642,Listen!$A$2:$G$45,7,FALSE),"-",E642,"-",F642)),"keine vollständige ID")</f>
        <v>keine vollständige ID</v>
      </c>
      <c r="C642" s="438">
        <f>'[2]III_SAV-Details_NB'!B648</f>
        <v>0</v>
      </c>
      <c r="D642" s="438">
        <f>'[2]III_SAV-Details_NB'!C648</f>
        <v>0</v>
      </c>
      <c r="E642" s="359">
        <f>'[2]III_SAV-Details_NB'!D648</f>
        <v>0</v>
      </c>
      <c r="F642" s="490"/>
      <c r="G642" s="281">
        <f>'[2]III_SAV-Details_NB'!X648</f>
        <v>0</v>
      </c>
      <c r="H642" s="281">
        <f t="shared" si="221"/>
        <v>0</v>
      </c>
      <c r="I642" s="281">
        <f>IF(con_EOGJahr=2025,'[2]III_SAV-Details_NB'!AA648,IF(con_EOGJahr=2026,'[2]III_SAV-Details_NB'!AB648,'[2]III_SAV-Details_NB'!AC648))</f>
        <v>0</v>
      </c>
      <c r="J642" s="282"/>
      <c r="K642" s="282"/>
      <c r="L642" s="282"/>
      <c r="M642" s="282"/>
      <c r="N642" s="282"/>
      <c r="O642" s="282"/>
      <c r="P642" s="52">
        <f t="shared" si="222"/>
        <v>0</v>
      </c>
      <c r="Q642" s="60"/>
      <c r="R642" s="53">
        <f t="shared" si="228"/>
        <v>0</v>
      </c>
      <c r="S642" s="59"/>
      <c r="T642" s="61"/>
      <c r="U642" s="342" t="str">
        <f t="shared" si="232"/>
        <v>k.A.</v>
      </c>
      <c r="V642" s="343" t="str">
        <f t="shared" si="229"/>
        <v>k.A.</v>
      </c>
      <c r="W642" s="343" t="str">
        <f>IFERROR(IF(OR($D642="",$E642=0,con_Ende=0),"k.A.",IF(VLOOKUP($D642,rng_ND,5,0)="Nein",VLOOKUP($D642,rng_ND,2,FALSE),MIN(VLOOKUP($D642,rng_ND,2,FALSE),A_Stammdaten!$B$19-D_SAV!$E642+1))),"k.A.")</f>
        <v>k.A.</v>
      </c>
      <c r="X642" s="343" t="str">
        <f t="shared" si="230"/>
        <v>k.A.</v>
      </c>
      <c r="Y642" s="62"/>
      <c r="Z642" s="48">
        <f t="shared" si="231"/>
        <v>0</v>
      </c>
      <c r="AA642" s="457"/>
      <c r="AB642" s="55">
        <f t="shared" si="223"/>
        <v>0</v>
      </c>
      <c r="AC642" s="55">
        <f>IF(A_Stammdaten!$B$25="ja",D_SAV!AA642,D_SAV!AB642)</f>
        <v>0</v>
      </c>
      <c r="AD642" s="478">
        <f>IF(AC642=0,0,IF(U642-(con_EOGJahr-D_SAV!E642)&lt;=0,AC642,AC642/V642))</f>
        <v>0</v>
      </c>
      <c r="AE642" s="478">
        <f>IFERROR(IF(AND(VLOOKUP(D642,rng_ND,5,FALSE)="Ja",D_SAV!T642="degressiv"),D_SAV!AC642*Y642/100,0),0)</f>
        <v>0</v>
      </c>
      <c r="AF642" s="55">
        <f>IFERROR(IF(VLOOKUP(D642,rng_ND,5,FALSE)="Ja",MAX(D_SAV!AD642:AE642),D_SAV!AD642),0)</f>
        <v>0</v>
      </c>
      <c r="AG642" s="55">
        <f t="shared" si="224"/>
        <v>0</v>
      </c>
      <c r="AH642" s="55">
        <f t="shared" si="225"/>
        <v>0</v>
      </c>
      <c r="AI642" s="55">
        <f t="shared" si="226"/>
        <v>0</v>
      </c>
      <c r="AJ642" s="55">
        <f t="shared" si="227"/>
        <v>0</v>
      </c>
      <c r="AK642" s="55">
        <f t="shared" si="218"/>
        <v>0</v>
      </c>
      <c r="AL642" s="55">
        <f t="shared" si="219"/>
        <v>0</v>
      </c>
      <c r="AM642" s="55">
        <f t="shared" si="220"/>
        <v>0</v>
      </c>
    </row>
    <row r="643" spans="1:39" x14ac:dyDescent="0.25">
      <c r="A643" s="47">
        <v>639</v>
      </c>
      <c r="B643" s="358" t="str">
        <f>IF(AND(E643&lt;&gt;0,D643&lt;&gt;0,F643&lt;&gt;0),IF(C643&lt;&gt;0,CONCATENATE(C643,"-AGr",VLOOKUP(D643,Listen!$A$2:$G$45,7,FALSE),"-",E643,"-",F643,),CONCATENATE("AGr",VLOOKUP(D643,Listen!$A$2:$G$45,7,FALSE),"-",E643,"-",F643)),"keine vollständige ID")</f>
        <v>keine vollständige ID</v>
      </c>
      <c r="C643" s="438">
        <f>'[2]III_SAV-Details_NB'!B649</f>
        <v>0</v>
      </c>
      <c r="D643" s="438">
        <f>'[2]III_SAV-Details_NB'!C649</f>
        <v>0</v>
      </c>
      <c r="E643" s="359">
        <f>'[2]III_SAV-Details_NB'!D649</f>
        <v>0</v>
      </c>
      <c r="F643" s="490"/>
      <c r="G643" s="281">
        <f>'[2]III_SAV-Details_NB'!X649</f>
        <v>0</v>
      </c>
      <c r="H643" s="281">
        <f t="shared" si="221"/>
        <v>0</v>
      </c>
      <c r="I643" s="281">
        <f>IF(con_EOGJahr=2025,'[2]III_SAV-Details_NB'!AA649,IF(con_EOGJahr=2026,'[2]III_SAV-Details_NB'!AB649,'[2]III_SAV-Details_NB'!AC649))</f>
        <v>0</v>
      </c>
      <c r="J643" s="282"/>
      <c r="K643" s="282"/>
      <c r="L643" s="282"/>
      <c r="M643" s="282"/>
      <c r="N643" s="282"/>
      <c r="O643" s="282"/>
      <c r="P643" s="52">
        <f t="shared" si="222"/>
        <v>0</v>
      </c>
      <c r="Q643" s="60"/>
      <c r="R643" s="53">
        <f t="shared" si="228"/>
        <v>0</v>
      </c>
      <c r="S643" s="59"/>
      <c r="T643" s="61"/>
      <c r="U643" s="342" t="str">
        <f t="shared" si="232"/>
        <v>k.A.</v>
      </c>
      <c r="V643" s="343" t="str">
        <f t="shared" si="229"/>
        <v>k.A.</v>
      </c>
      <c r="W643" s="343" t="str">
        <f>IFERROR(IF(OR($D643="",$E643=0,con_Ende=0),"k.A.",IF(VLOOKUP($D643,rng_ND,5,0)="Nein",VLOOKUP($D643,rng_ND,2,FALSE),MIN(VLOOKUP($D643,rng_ND,2,FALSE),A_Stammdaten!$B$19-D_SAV!$E643+1))),"k.A.")</f>
        <v>k.A.</v>
      </c>
      <c r="X643" s="343" t="str">
        <f t="shared" si="230"/>
        <v>k.A.</v>
      </c>
      <c r="Y643" s="62"/>
      <c r="Z643" s="48">
        <f t="shared" si="231"/>
        <v>0</v>
      </c>
      <c r="AA643" s="457"/>
      <c r="AB643" s="55">
        <f t="shared" si="223"/>
        <v>0</v>
      </c>
      <c r="AC643" s="55">
        <f>IF(A_Stammdaten!$B$25="ja",D_SAV!AA643,D_SAV!AB643)</f>
        <v>0</v>
      </c>
      <c r="AD643" s="478">
        <f>IF(AC643=0,0,IF(U643-(con_EOGJahr-D_SAV!E643)&lt;=0,AC643,AC643/V643))</f>
        <v>0</v>
      </c>
      <c r="AE643" s="478">
        <f>IFERROR(IF(AND(VLOOKUP(D643,rng_ND,5,FALSE)="Ja",D_SAV!T643="degressiv"),D_SAV!AC643*Y643/100,0),0)</f>
        <v>0</v>
      </c>
      <c r="AF643" s="55">
        <f>IFERROR(IF(VLOOKUP(D643,rng_ND,5,FALSE)="Ja",MAX(D_SAV!AD643:AE643),D_SAV!AD643),0)</f>
        <v>0</v>
      </c>
      <c r="AG643" s="55">
        <f t="shared" si="224"/>
        <v>0</v>
      </c>
      <c r="AH643" s="55">
        <f t="shared" si="225"/>
        <v>0</v>
      </c>
      <c r="AI643" s="55">
        <f t="shared" si="226"/>
        <v>0</v>
      </c>
      <c r="AJ643" s="55">
        <f t="shared" si="227"/>
        <v>0</v>
      </c>
      <c r="AK643" s="55">
        <f t="shared" si="218"/>
        <v>0</v>
      </c>
      <c r="AL643" s="55">
        <f t="shared" si="219"/>
        <v>0</v>
      </c>
      <c r="AM643" s="55">
        <f t="shared" si="220"/>
        <v>0</v>
      </c>
    </row>
    <row r="644" spans="1:39" x14ac:dyDescent="0.25">
      <c r="A644" s="47">
        <v>640</v>
      </c>
      <c r="B644" s="358" t="str">
        <f>IF(AND(E644&lt;&gt;0,D644&lt;&gt;0,F644&lt;&gt;0),IF(C644&lt;&gt;0,CONCATENATE(C644,"-AGr",VLOOKUP(D644,Listen!$A$2:$G$45,7,FALSE),"-",E644,"-",F644,),CONCATENATE("AGr",VLOOKUP(D644,Listen!$A$2:$G$45,7,FALSE),"-",E644,"-",F644)),"keine vollständige ID")</f>
        <v>keine vollständige ID</v>
      </c>
      <c r="C644" s="438">
        <f>'[2]III_SAV-Details_NB'!B650</f>
        <v>0</v>
      </c>
      <c r="D644" s="438">
        <f>'[2]III_SAV-Details_NB'!C650</f>
        <v>0</v>
      </c>
      <c r="E644" s="359">
        <f>'[2]III_SAV-Details_NB'!D650</f>
        <v>0</v>
      </c>
      <c r="F644" s="490"/>
      <c r="G644" s="281">
        <f>'[2]III_SAV-Details_NB'!X650</f>
        <v>0</v>
      </c>
      <c r="H644" s="281">
        <f t="shared" si="221"/>
        <v>0</v>
      </c>
      <c r="I644" s="281">
        <f>IF(con_EOGJahr=2025,'[2]III_SAV-Details_NB'!AA650,IF(con_EOGJahr=2026,'[2]III_SAV-Details_NB'!AB650,'[2]III_SAV-Details_NB'!AC650))</f>
        <v>0</v>
      </c>
      <c r="J644" s="282"/>
      <c r="K644" s="282"/>
      <c r="L644" s="282"/>
      <c r="M644" s="282"/>
      <c r="N644" s="282"/>
      <c r="O644" s="282"/>
      <c r="P644" s="52">
        <f t="shared" si="222"/>
        <v>0</v>
      </c>
      <c r="Q644" s="60"/>
      <c r="R644" s="53">
        <f t="shared" si="228"/>
        <v>0</v>
      </c>
      <c r="S644" s="59"/>
      <c r="T644" s="61"/>
      <c r="U644" s="342" t="str">
        <f t="shared" si="232"/>
        <v>k.A.</v>
      </c>
      <c r="V644" s="343" t="str">
        <f t="shared" si="229"/>
        <v>k.A.</v>
      </c>
      <c r="W644" s="343" t="str">
        <f>IFERROR(IF(OR($D644="",$E644=0,con_Ende=0),"k.A.",IF(VLOOKUP($D644,rng_ND,5,0)="Nein",VLOOKUP($D644,rng_ND,2,FALSE),MIN(VLOOKUP($D644,rng_ND,2,FALSE),A_Stammdaten!$B$19-D_SAV!$E644+1))),"k.A.")</f>
        <v>k.A.</v>
      </c>
      <c r="X644" s="343" t="str">
        <f t="shared" si="230"/>
        <v>k.A.</v>
      </c>
      <c r="Y644" s="62"/>
      <c r="Z644" s="48">
        <f t="shared" si="231"/>
        <v>0</v>
      </c>
      <c r="AA644" s="457"/>
      <c r="AB644" s="55">
        <f t="shared" si="223"/>
        <v>0</v>
      </c>
      <c r="AC644" s="55">
        <f>IF(A_Stammdaten!$B$25="ja",D_SAV!AA644,D_SAV!AB644)</f>
        <v>0</v>
      </c>
      <c r="AD644" s="478">
        <f>IF(AC644=0,0,IF(U644-(con_EOGJahr-D_SAV!E644)&lt;=0,AC644,AC644/V644))</f>
        <v>0</v>
      </c>
      <c r="AE644" s="478">
        <f>IFERROR(IF(AND(VLOOKUP(D644,rng_ND,5,FALSE)="Ja",D_SAV!T644="degressiv"),D_SAV!AC644*Y644/100,0),0)</f>
        <v>0</v>
      </c>
      <c r="AF644" s="55">
        <f>IFERROR(IF(VLOOKUP(D644,rng_ND,5,FALSE)="Ja",MAX(D_SAV!AD644:AE644),D_SAV!AD644),0)</f>
        <v>0</v>
      </c>
      <c r="AG644" s="55">
        <f t="shared" si="224"/>
        <v>0</v>
      </c>
      <c r="AH644" s="55">
        <f t="shared" si="225"/>
        <v>0</v>
      </c>
      <c r="AI644" s="55">
        <f t="shared" si="226"/>
        <v>0</v>
      </c>
      <c r="AJ644" s="55">
        <f t="shared" si="227"/>
        <v>0</v>
      </c>
      <c r="AK644" s="55">
        <f t="shared" si="218"/>
        <v>0</v>
      </c>
      <c r="AL644" s="55">
        <f t="shared" si="219"/>
        <v>0</v>
      </c>
      <c r="AM644" s="55">
        <f t="shared" si="220"/>
        <v>0</v>
      </c>
    </row>
    <row r="645" spans="1:39" x14ac:dyDescent="0.25">
      <c r="A645" s="47">
        <v>641</v>
      </c>
      <c r="B645" s="358" t="str">
        <f>IF(AND(E645&lt;&gt;0,D645&lt;&gt;0,F645&lt;&gt;0),IF(C645&lt;&gt;0,CONCATENATE(C645,"-AGr",VLOOKUP(D645,Listen!$A$2:$G$45,7,FALSE),"-",E645,"-",F645,),CONCATENATE("AGr",VLOOKUP(D645,Listen!$A$2:$G$45,7,FALSE),"-",E645,"-",F645)),"keine vollständige ID")</f>
        <v>keine vollständige ID</v>
      </c>
      <c r="C645" s="438">
        <f>'[2]III_SAV-Details_NB'!B651</f>
        <v>0</v>
      </c>
      <c r="D645" s="438">
        <f>'[2]III_SAV-Details_NB'!C651</f>
        <v>0</v>
      </c>
      <c r="E645" s="359">
        <f>'[2]III_SAV-Details_NB'!D651</f>
        <v>0</v>
      </c>
      <c r="F645" s="490"/>
      <c r="G645" s="281">
        <f>'[2]III_SAV-Details_NB'!X651</f>
        <v>0</v>
      </c>
      <c r="H645" s="281">
        <f t="shared" si="221"/>
        <v>0</v>
      </c>
      <c r="I645" s="281">
        <f>IF(con_EOGJahr=2025,'[2]III_SAV-Details_NB'!AA651,IF(con_EOGJahr=2026,'[2]III_SAV-Details_NB'!AB651,'[2]III_SAV-Details_NB'!AC651))</f>
        <v>0</v>
      </c>
      <c r="J645" s="282"/>
      <c r="K645" s="282"/>
      <c r="L645" s="282"/>
      <c r="M645" s="282"/>
      <c r="N645" s="282"/>
      <c r="O645" s="282"/>
      <c r="P645" s="52">
        <f t="shared" si="222"/>
        <v>0</v>
      </c>
      <c r="Q645" s="60"/>
      <c r="R645" s="53">
        <f t="shared" si="228"/>
        <v>0</v>
      </c>
      <c r="S645" s="59"/>
      <c r="T645" s="61"/>
      <c r="U645" s="342" t="str">
        <f t="shared" si="232"/>
        <v>k.A.</v>
      </c>
      <c r="V645" s="343" t="str">
        <f t="shared" si="229"/>
        <v>k.A.</v>
      </c>
      <c r="W645" s="343" t="str">
        <f>IFERROR(IF(OR($D645="",$E645=0,con_Ende=0),"k.A.",IF(VLOOKUP($D645,rng_ND,5,0)="Nein",VLOOKUP($D645,rng_ND,2,FALSE),MIN(VLOOKUP($D645,rng_ND,2,FALSE),A_Stammdaten!$B$19-D_SAV!$E645+1))),"k.A.")</f>
        <v>k.A.</v>
      </c>
      <c r="X645" s="343" t="str">
        <f t="shared" si="230"/>
        <v>k.A.</v>
      </c>
      <c r="Y645" s="62"/>
      <c r="Z645" s="48">
        <f t="shared" si="231"/>
        <v>0</v>
      </c>
      <c r="AA645" s="457"/>
      <c r="AB645" s="55">
        <f t="shared" si="223"/>
        <v>0</v>
      </c>
      <c r="AC645" s="55">
        <f>IF(A_Stammdaten!$B$25="ja",D_SAV!AA645,D_SAV!AB645)</f>
        <v>0</v>
      </c>
      <c r="AD645" s="478">
        <f>IF(AC645=0,0,IF(U645-(con_EOGJahr-D_SAV!E645)&lt;=0,AC645,AC645/V645))</f>
        <v>0</v>
      </c>
      <c r="AE645" s="478">
        <f>IFERROR(IF(AND(VLOOKUP(D645,rng_ND,5,FALSE)="Ja",D_SAV!T645="degressiv"),D_SAV!AC645*Y645/100,0),0)</f>
        <v>0</v>
      </c>
      <c r="AF645" s="55">
        <f>IFERROR(IF(VLOOKUP(D645,rng_ND,5,FALSE)="Ja",MAX(D_SAV!AD645:AE645),D_SAV!AD645),0)</f>
        <v>0</v>
      </c>
      <c r="AG645" s="55">
        <f t="shared" si="224"/>
        <v>0</v>
      </c>
      <c r="AH645" s="55">
        <f t="shared" si="225"/>
        <v>0</v>
      </c>
      <c r="AI645" s="55">
        <f t="shared" si="226"/>
        <v>0</v>
      </c>
      <c r="AJ645" s="55">
        <f t="shared" si="227"/>
        <v>0</v>
      </c>
      <c r="AK645" s="55">
        <f t="shared" ref="AK645:AK708" si="233">IF($E645&gt;=2006,AC645,con_EKQ*AH645+(1-con_EKQ)*AC645)</f>
        <v>0</v>
      </c>
      <c r="AL645" s="55">
        <f t="shared" ref="AL645:AL708" si="234">IF($E645&gt;=2006,AF645,con_EKQ*AI645+(1-con_EKQ)*AF645)</f>
        <v>0</v>
      </c>
      <c r="AM645" s="55">
        <f t="shared" ref="AM645:AM708" si="235">IF($E645&gt;=2006,AG645,con_EKQ*AJ645+(1-con_EKQ)*AG645)</f>
        <v>0</v>
      </c>
    </row>
    <row r="646" spans="1:39" x14ac:dyDescent="0.25">
      <c r="A646" s="47">
        <v>642</v>
      </c>
      <c r="B646" s="358" t="str">
        <f>IF(AND(E646&lt;&gt;0,D646&lt;&gt;0,F646&lt;&gt;0),IF(C646&lt;&gt;0,CONCATENATE(C646,"-AGr",VLOOKUP(D646,Listen!$A$2:$G$45,7,FALSE),"-",E646,"-",F646,),CONCATENATE("AGr",VLOOKUP(D646,Listen!$A$2:$G$45,7,FALSE),"-",E646,"-",F646)),"keine vollständige ID")</f>
        <v>keine vollständige ID</v>
      </c>
      <c r="C646" s="438">
        <f>'[2]III_SAV-Details_NB'!B652</f>
        <v>0</v>
      </c>
      <c r="D646" s="438">
        <f>'[2]III_SAV-Details_NB'!C652</f>
        <v>0</v>
      </c>
      <c r="E646" s="359">
        <f>'[2]III_SAV-Details_NB'!D652</f>
        <v>0</v>
      </c>
      <c r="F646" s="490"/>
      <c r="G646" s="281">
        <f>'[2]III_SAV-Details_NB'!X652</f>
        <v>0</v>
      </c>
      <c r="H646" s="281">
        <f t="shared" ref="H646:H709" si="236">+G646</f>
        <v>0</v>
      </c>
      <c r="I646" s="281">
        <f>IF(con_EOGJahr=2025,'[2]III_SAV-Details_NB'!AA652,IF(con_EOGJahr=2026,'[2]III_SAV-Details_NB'!AB652,'[2]III_SAV-Details_NB'!AC652))</f>
        <v>0</v>
      </c>
      <c r="J646" s="282"/>
      <c r="K646" s="282"/>
      <c r="L646" s="282"/>
      <c r="M646" s="282"/>
      <c r="N646" s="282"/>
      <c r="O646" s="282"/>
      <c r="P646" s="52">
        <f t="shared" ref="P646:P709" si="237">SUM(I646:O646)</f>
        <v>0</v>
      </c>
      <c r="Q646" s="60"/>
      <c r="R646" s="53">
        <f t="shared" si="228"/>
        <v>0</v>
      </c>
      <c r="S646" s="59"/>
      <c r="T646" s="61"/>
      <c r="U646" s="342" t="str">
        <f t="shared" si="232"/>
        <v>k.A.</v>
      </c>
      <c r="V646" s="343" t="str">
        <f t="shared" si="229"/>
        <v>k.A.</v>
      </c>
      <c r="W646" s="343" t="str">
        <f>IFERROR(IF(OR($D646="",$E646=0,con_Ende=0),"k.A.",IF(VLOOKUP($D646,rng_ND,5,0)="Nein",VLOOKUP($D646,rng_ND,2,FALSE),MIN(VLOOKUP($D646,rng_ND,2,FALSE),A_Stammdaten!$B$19-D_SAV!$E646+1))),"k.A.")</f>
        <v>k.A.</v>
      </c>
      <c r="X646" s="343" t="str">
        <f t="shared" si="230"/>
        <v>k.A.</v>
      </c>
      <c r="Y646" s="62"/>
      <c r="Z646" s="48">
        <f t="shared" si="231"/>
        <v>0</v>
      </c>
      <c r="AA646" s="457"/>
      <c r="AB646" s="55">
        <f t="shared" ref="AB646:AB709" si="238">R646</f>
        <v>0</v>
      </c>
      <c r="AC646" s="55">
        <f>IF(A_Stammdaten!$B$25="ja",D_SAV!AA646,D_SAV!AB646)</f>
        <v>0</v>
      </c>
      <c r="AD646" s="478">
        <f>IF(AC646=0,0,IF(U646-(con_EOGJahr-D_SAV!E646)&lt;=0,AC646,AC646/V646))</f>
        <v>0</v>
      </c>
      <c r="AE646" s="478">
        <f>IFERROR(IF(AND(VLOOKUP(D646,rng_ND,5,FALSE)="Ja",D_SAV!T646="degressiv"),D_SAV!AC646*Y646/100,0),0)</f>
        <v>0</v>
      </c>
      <c r="AF646" s="55">
        <f>IFERROR(IF(VLOOKUP(D646,rng_ND,5,FALSE)="Ja",MAX(D_SAV!AD646:AE646),D_SAV!AD646),0)</f>
        <v>0</v>
      </c>
      <c r="AG646" s="55">
        <f t="shared" ref="AG646:AG709" si="239">AC646-AF646</f>
        <v>0</v>
      </c>
      <c r="AH646" s="55">
        <f t="shared" ref="AH646:AH709" si="240">IF($E646&gt;=2006,0,AC646*$Z646)</f>
        <v>0</v>
      </c>
      <c r="AI646" s="55">
        <f t="shared" ref="AI646:AI709" si="241">IF($E646&gt;=2006,0,AF646*$Z646)</f>
        <v>0</v>
      </c>
      <c r="AJ646" s="55">
        <f t="shared" ref="AJ646:AJ709" si="242">IF($E646&gt;=2006,0,AG646*$Z646)</f>
        <v>0</v>
      </c>
      <c r="AK646" s="55">
        <f t="shared" si="233"/>
        <v>0</v>
      </c>
      <c r="AL646" s="55">
        <f t="shared" si="234"/>
        <v>0</v>
      </c>
      <c r="AM646" s="55">
        <f t="shared" si="235"/>
        <v>0</v>
      </c>
    </row>
    <row r="647" spans="1:39" x14ac:dyDescent="0.25">
      <c r="A647" s="47">
        <v>643</v>
      </c>
      <c r="B647" s="358" t="str">
        <f>IF(AND(E647&lt;&gt;0,D647&lt;&gt;0,F647&lt;&gt;0),IF(C647&lt;&gt;0,CONCATENATE(C647,"-AGr",VLOOKUP(D647,Listen!$A$2:$G$45,7,FALSE),"-",E647,"-",F647,),CONCATENATE("AGr",VLOOKUP(D647,Listen!$A$2:$G$45,7,FALSE),"-",E647,"-",F647)),"keine vollständige ID")</f>
        <v>keine vollständige ID</v>
      </c>
      <c r="C647" s="438">
        <f>'[2]III_SAV-Details_NB'!B653</f>
        <v>0</v>
      </c>
      <c r="D647" s="438">
        <f>'[2]III_SAV-Details_NB'!C653</f>
        <v>0</v>
      </c>
      <c r="E647" s="359">
        <f>'[2]III_SAV-Details_NB'!D653</f>
        <v>0</v>
      </c>
      <c r="F647" s="490"/>
      <c r="G647" s="281">
        <f>'[2]III_SAV-Details_NB'!X653</f>
        <v>0</v>
      </c>
      <c r="H647" s="281">
        <f t="shared" si="236"/>
        <v>0</v>
      </c>
      <c r="I647" s="281">
        <f>IF(con_EOGJahr=2025,'[2]III_SAV-Details_NB'!AA653,IF(con_EOGJahr=2026,'[2]III_SAV-Details_NB'!AB653,'[2]III_SAV-Details_NB'!AC653))</f>
        <v>0</v>
      </c>
      <c r="J647" s="282"/>
      <c r="K647" s="282"/>
      <c r="L647" s="282"/>
      <c r="M647" s="282"/>
      <c r="N647" s="282"/>
      <c r="O647" s="282"/>
      <c r="P647" s="52">
        <f t="shared" si="237"/>
        <v>0</v>
      </c>
      <c r="Q647" s="60"/>
      <c r="R647" s="53">
        <f t="shared" si="228"/>
        <v>0</v>
      </c>
      <c r="S647" s="59"/>
      <c r="T647" s="61"/>
      <c r="U647" s="342" t="str">
        <f t="shared" si="232"/>
        <v>k.A.</v>
      </c>
      <c r="V647" s="343" t="str">
        <f t="shared" si="229"/>
        <v>k.A.</v>
      </c>
      <c r="W647" s="343" t="str">
        <f>IFERROR(IF(OR($D647="",$E647=0,con_Ende=0),"k.A.",IF(VLOOKUP($D647,rng_ND,5,0)="Nein",VLOOKUP($D647,rng_ND,2,FALSE),MIN(VLOOKUP($D647,rng_ND,2,FALSE),A_Stammdaten!$B$19-D_SAV!$E647+1))),"k.A.")</f>
        <v>k.A.</v>
      </c>
      <c r="X647" s="343" t="str">
        <f t="shared" si="230"/>
        <v>k.A.</v>
      </c>
      <c r="Y647" s="62"/>
      <c r="Z647" s="48">
        <f t="shared" si="231"/>
        <v>0</v>
      </c>
      <c r="AA647" s="457"/>
      <c r="AB647" s="55">
        <f t="shared" si="238"/>
        <v>0</v>
      </c>
      <c r="AC647" s="55">
        <f>IF(A_Stammdaten!$B$25="ja",D_SAV!AA647,D_SAV!AB647)</f>
        <v>0</v>
      </c>
      <c r="AD647" s="478">
        <f>IF(AC647=0,0,IF(U647-(con_EOGJahr-D_SAV!E647)&lt;=0,AC647,AC647/V647))</f>
        <v>0</v>
      </c>
      <c r="AE647" s="478">
        <f>IFERROR(IF(AND(VLOOKUP(D647,rng_ND,5,FALSE)="Ja",D_SAV!T647="degressiv"),D_SAV!AC647*Y647/100,0),0)</f>
        <v>0</v>
      </c>
      <c r="AF647" s="55">
        <f>IFERROR(IF(VLOOKUP(D647,rng_ND,5,FALSE)="Ja",MAX(D_SAV!AD647:AE647),D_SAV!AD647),0)</f>
        <v>0</v>
      </c>
      <c r="AG647" s="55">
        <f t="shared" si="239"/>
        <v>0</v>
      </c>
      <c r="AH647" s="55">
        <f t="shared" si="240"/>
        <v>0</v>
      </c>
      <c r="AI647" s="55">
        <f t="shared" si="241"/>
        <v>0</v>
      </c>
      <c r="AJ647" s="55">
        <f t="shared" si="242"/>
        <v>0</v>
      </c>
      <c r="AK647" s="55">
        <f t="shared" si="233"/>
        <v>0</v>
      </c>
      <c r="AL647" s="55">
        <f t="shared" si="234"/>
        <v>0</v>
      </c>
      <c r="AM647" s="55">
        <f t="shared" si="235"/>
        <v>0</v>
      </c>
    </row>
    <row r="648" spans="1:39" x14ac:dyDescent="0.25">
      <c r="A648" s="47">
        <v>644</v>
      </c>
      <c r="B648" s="358" t="str">
        <f>IF(AND(E648&lt;&gt;0,D648&lt;&gt;0,F648&lt;&gt;0),IF(C648&lt;&gt;0,CONCATENATE(C648,"-AGr",VLOOKUP(D648,Listen!$A$2:$G$45,7,FALSE),"-",E648,"-",F648,),CONCATENATE("AGr",VLOOKUP(D648,Listen!$A$2:$G$45,7,FALSE),"-",E648,"-",F648)),"keine vollständige ID")</f>
        <v>keine vollständige ID</v>
      </c>
      <c r="C648" s="438">
        <f>'[2]III_SAV-Details_NB'!B654</f>
        <v>0</v>
      </c>
      <c r="D648" s="438">
        <f>'[2]III_SAV-Details_NB'!C654</f>
        <v>0</v>
      </c>
      <c r="E648" s="359">
        <f>'[2]III_SAV-Details_NB'!D654</f>
        <v>0</v>
      </c>
      <c r="F648" s="490"/>
      <c r="G648" s="281">
        <f>'[2]III_SAV-Details_NB'!X654</f>
        <v>0</v>
      </c>
      <c r="H648" s="281">
        <f t="shared" si="236"/>
        <v>0</v>
      </c>
      <c r="I648" s="281">
        <f>IF(con_EOGJahr=2025,'[2]III_SAV-Details_NB'!AA654,IF(con_EOGJahr=2026,'[2]III_SAV-Details_NB'!AB654,'[2]III_SAV-Details_NB'!AC654))</f>
        <v>0</v>
      </c>
      <c r="J648" s="282"/>
      <c r="K648" s="282"/>
      <c r="L648" s="282"/>
      <c r="M648" s="282"/>
      <c r="N648" s="282"/>
      <c r="O648" s="282"/>
      <c r="P648" s="52">
        <f t="shared" si="237"/>
        <v>0</v>
      </c>
      <c r="Q648" s="60"/>
      <c r="R648" s="53">
        <f t="shared" si="228"/>
        <v>0</v>
      </c>
      <c r="S648" s="59"/>
      <c r="T648" s="61"/>
      <c r="U648" s="342" t="str">
        <f t="shared" si="232"/>
        <v>k.A.</v>
      </c>
      <c r="V648" s="343" t="str">
        <f t="shared" si="229"/>
        <v>k.A.</v>
      </c>
      <c r="W648" s="343" t="str">
        <f>IFERROR(IF(OR($D648="",$E648=0,con_Ende=0),"k.A.",IF(VLOOKUP($D648,rng_ND,5,0)="Nein",VLOOKUP($D648,rng_ND,2,FALSE),MIN(VLOOKUP($D648,rng_ND,2,FALSE),A_Stammdaten!$B$19-D_SAV!$E648+1))),"k.A.")</f>
        <v>k.A.</v>
      </c>
      <c r="X648" s="343" t="str">
        <f t="shared" si="230"/>
        <v>k.A.</v>
      </c>
      <c r="Y648" s="62"/>
      <c r="Z648" s="48">
        <f t="shared" si="231"/>
        <v>0</v>
      </c>
      <c r="AA648" s="457"/>
      <c r="AB648" s="55">
        <f t="shared" si="238"/>
        <v>0</v>
      </c>
      <c r="AC648" s="55">
        <f>IF(A_Stammdaten!$B$25="ja",D_SAV!AA648,D_SAV!AB648)</f>
        <v>0</v>
      </c>
      <c r="AD648" s="478">
        <f>IF(AC648=0,0,IF(U648-(con_EOGJahr-D_SAV!E648)&lt;=0,AC648,AC648/V648))</f>
        <v>0</v>
      </c>
      <c r="AE648" s="478">
        <f>IFERROR(IF(AND(VLOOKUP(D648,rng_ND,5,FALSE)="Ja",D_SAV!T648="degressiv"),D_SAV!AC648*Y648/100,0),0)</f>
        <v>0</v>
      </c>
      <c r="AF648" s="55">
        <f>IFERROR(IF(VLOOKUP(D648,rng_ND,5,FALSE)="Ja",MAX(D_SAV!AD648:AE648),D_SAV!AD648),0)</f>
        <v>0</v>
      </c>
      <c r="AG648" s="55">
        <f t="shared" si="239"/>
        <v>0</v>
      </c>
      <c r="AH648" s="55">
        <f t="shared" si="240"/>
        <v>0</v>
      </c>
      <c r="AI648" s="55">
        <f t="shared" si="241"/>
        <v>0</v>
      </c>
      <c r="AJ648" s="55">
        <f t="shared" si="242"/>
        <v>0</v>
      </c>
      <c r="AK648" s="55">
        <f t="shared" si="233"/>
        <v>0</v>
      </c>
      <c r="AL648" s="55">
        <f t="shared" si="234"/>
        <v>0</v>
      </c>
      <c r="AM648" s="55">
        <f t="shared" si="235"/>
        <v>0</v>
      </c>
    </row>
    <row r="649" spans="1:39" x14ac:dyDescent="0.25">
      <c r="A649" s="47">
        <v>645</v>
      </c>
      <c r="B649" s="358" t="str">
        <f>IF(AND(E649&lt;&gt;0,D649&lt;&gt;0,F649&lt;&gt;0),IF(C649&lt;&gt;0,CONCATENATE(C649,"-AGr",VLOOKUP(D649,Listen!$A$2:$G$45,7,FALSE),"-",E649,"-",F649,),CONCATENATE("AGr",VLOOKUP(D649,Listen!$A$2:$G$45,7,FALSE),"-",E649,"-",F649)),"keine vollständige ID")</f>
        <v>keine vollständige ID</v>
      </c>
      <c r="C649" s="438">
        <f>'[2]III_SAV-Details_NB'!B655</f>
        <v>0</v>
      </c>
      <c r="D649" s="438">
        <f>'[2]III_SAV-Details_NB'!C655</f>
        <v>0</v>
      </c>
      <c r="E649" s="359">
        <f>'[2]III_SAV-Details_NB'!D655</f>
        <v>0</v>
      </c>
      <c r="F649" s="490"/>
      <c r="G649" s="281">
        <f>'[2]III_SAV-Details_NB'!X655</f>
        <v>0</v>
      </c>
      <c r="H649" s="281">
        <f t="shared" si="236"/>
        <v>0</v>
      </c>
      <c r="I649" s="281">
        <f>IF(con_EOGJahr=2025,'[2]III_SAV-Details_NB'!AA655,IF(con_EOGJahr=2026,'[2]III_SAV-Details_NB'!AB655,'[2]III_SAV-Details_NB'!AC655))</f>
        <v>0</v>
      </c>
      <c r="J649" s="282"/>
      <c r="K649" s="282"/>
      <c r="L649" s="282"/>
      <c r="M649" s="282"/>
      <c r="N649" s="282"/>
      <c r="O649" s="282"/>
      <c r="P649" s="52">
        <f t="shared" si="237"/>
        <v>0</v>
      </c>
      <c r="Q649" s="60"/>
      <c r="R649" s="53">
        <f t="shared" si="228"/>
        <v>0</v>
      </c>
      <c r="S649" s="59"/>
      <c r="T649" s="61"/>
      <c r="U649" s="342" t="str">
        <f t="shared" si="232"/>
        <v>k.A.</v>
      </c>
      <c r="V649" s="343" t="str">
        <f t="shared" si="229"/>
        <v>k.A.</v>
      </c>
      <c r="W649" s="343" t="str">
        <f>IFERROR(IF(OR($D649="",$E649=0,con_Ende=0),"k.A.",IF(VLOOKUP($D649,rng_ND,5,0)="Nein",VLOOKUP($D649,rng_ND,2,FALSE),MIN(VLOOKUP($D649,rng_ND,2,FALSE),A_Stammdaten!$B$19-D_SAV!$E649+1))),"k.A.")</f>
        <v>k.A.</v>
      </c>
      <c r="X649" s="343" t="str">
        <f t="shared" si="230"/>
        <v>k.A.</v>
      </c>
      <c r="Y649" s="62"/>
      <c r="Z649" s="48">
        <f t="shared" si="231"/>
        <v>0</v>
      </c>
      <c r="AA649" s="457"/>
      <c r="AB649" s="55">
        <f t="shared" si="238"/>
        <v>0</v>
      </c>
      <c r="AC649" s="55">
        <f>IF(A_Stammdaten!$B$25="ja",D_SAV!AA649,D_SAV!AB649)</f>
        <v>0</v>
      </c>
      <c r="AD649" s="478">
        <f>IF(AC649=0,0,IF(U649-(con_EOGJahr-D_SAV!E649)&lt;=0,AC649,AC649/V649))</f>
        <v>0</v>
      </c>
      <c r="AE649" s="478">
        <f>IFERROR(IF(AND(VLOOKUP(D649,rng_ND,5,FALSE)="Ja",D_SAV!T649="degressiv"),D_SAV!AC649*Y649/100,0),0)</f>
        <v>0</v>
      </c>
      <c r="AF649" s="55">
        <f>IFERROR(IF(VLOOKUP(D649,rng_ND,5,FALSE)="Ja",MAX(D_SAV!AD649:AE649),D_SAV!AD649),0)</f>
        <v>0</v>
      </c>
      <c r="AG649" s="55">
        <f t="shared" si="239"/>
        <v>0</v>
      </c>
      <c r="AH649" s="55">
        <f t="shared" si="240"/>
        <v>0</v>
      </c>
      <c r="AI649" s="55">
        <f t="shared" si="241"/>
        <v>0</v>
      </c>
      <c r="AJ649" s="55">
        <f t="shared" si="242"/>
        <v>0</v>
      </c>
      <c r="AK649" s="55">
        <f t="shared" si="233"/>
        <v>0</v>
      </c>
      <c r="AL649" s="55">
        <f t="shared" si="234"/>
        <v>0</v>
      </c>
      <c r="AM649" s="55">
        <f t="shared" si="235"/>
        <v>0</v>
      </c>
    </row>
    <row r="650" spans="1:39" x14ac:dyDescent="0.25">
      <c r="A650" s="47">
        <v>646</v>
      </c>
      <c r="B650" s="358" t="str">
        <f>IF(AND(E650&lt;&gt;0,D650&lt;&gt;0,F650&lt;&gt;0),IF(C650&lt;&gt;0,CONCATENATE(C650,"-AGr",VLOOKUP(D650,Listen!$A$2:$G$45,7,FALSE),"-",E650,"-",F650,),CONCATENATE("AGr",VLOOKUP(D650,Listen!$A$2:$G$45,7,FALSE),"-",E650,"-",F650)),"keine vollständige ID")</f>
        <v>keine vollständige ID</v>
      </c>
      <c r="C650" s="438">
        <f>'[2]III_SAV-Details_NB'!B656</f>
        <v>0</v>
      </c>
      <c r="D650" s="438">
        <f>'[2]III_SAV-Details_NB'!C656</f>
        <v>0</v>
      </c>
      <c r="E650" s="359">
        <f>'[2]III_SAV-Details_NB'!D656</f>
        <v>0</v>
      </c>
      <c r="F650" s="490"/>
      <c r="G650" s="281">
        <f>'[2]III_SAV-Details_NB'!X656</f>
        <v>0</v>
      </c>
      <c r="H650" s="281">
        <f t="shared" si="236"/>
        <v>0</v>
      </c>
      <c r="I650" s="281">
        <f>IF(con_EOGJahr=2025,'[2]III_SAV-Details_NB'!AA656,IF(con_EOGJahr=2026,'[2]III_SAV-Details_NB'!AB656,'[2]III_SAV-Details_NB'!AC656))</f>
        <v>0</v>
      </c>
      <c r="J650" s="282"/>
      <c r="K650" s="282"/>
      <c r="L650" s="282"/>
      <c r="M650" s="282"/>
      <c r="N650" s="282"/>
      <c r="O650" s="282"/>
      <c r="P650" s="52">
        <f t="shared" si="237"/>
        <v>0</v>
      </c>
      <c r="Q650" s="60"/>
      <c r="R650" s="53">
        <f t="shared" si="228"/>
        <v>0</v>
      </c>
      <c r="S650" s="59"/>
      <c r="T650" s="61"/>
      <c r="U650" s="342" t="str">
        <f t="shared" si="232"/>
        <v>k.A.</v>
      </c>
      <c r="V650" s="343" t="str">
        <f t="shared" si="229"/>
        <v>k.A.</v>
      </c>
      <c r="W650" s="343" t="str">
        <f>IFERROR(IF(OR($D650="",$E650=0,con_Ende=0),"k.A.",IF(VLOOKUP($D650,rng_ND,5,0)="Nein",VLOOKUP($D650,rng_ND,2,FALSE),MIN(VLOOKUP($D650,rng_ND,2,FALSE),A_Stammdaten!$B$19-D_SAV!$E650+1))),"k.A.")</f>
        <v>k.A.</v>
      </c>
      <c r="X650" s="343" t="str">
        <f t="shared" si="230"/>
        <v>k.A.</v>
      </c>
      <c r="Y650" s="62"/>
      <c r="Z650" s="48">
        <f t="shared" si="231"/>
        <v>0</v>
      </c>
      <c r="AA650" s="457"/>
      <c r="AB650" s="55">
        <f t="shared" si="238"/>
        <v>0</v>
      </c>
      <c r="AC650" s="55">
        <f>IF(A_Stammdaten!$B$25="ja",D_SAV!AA650,D_SAV!AB650)</f>
        <v>0</v>
      </c>
      <c r="AD650" s="478">
        <f>IF(AC650=0,0,IF(U650-(con_EOGJahr-D_SAV!E650)&lt;=0,AC650,AC650/V650))</f>
        <v>0</v>
      </c>
      <c r="AE650" s="478">
        <f>IFERROR(IF(AND(VLOOKUP(D650,rng_ND,5,FALSE)="Ja",D_SAV!T650="degressiv"),D_SAV!AC650*Y650/100,0),0)</f>
        <v>0</v>
      </c>
      <c r="AF650" s="55">
        <f>IFERROR(IF(VLOOKUP(D650,rng_ND,5,FALSE)="Ja",MAX(D_SAV!AD650:AE650),D_SAV!AD650),0)</f>
        <v>0</v>
      </c>
      <c r="AG650" s="55">
        <f t="shared" si="239"/>
        <v>0</v>
      </c>
      <c r="AH650" s="55">
        <f t="shared" si="240"/>
        <v>0</v>
      </c>
      <c r="AI650" s="55">
        <f t="shared" si="241"/>
        <v>0</v>
      </c>
      <c r="AJ650" s="55">
        <f t="shared" si="242"/>
        <v>0</v>
      </c>
      <c r="AK650" s="55">
        <f t="shared" si="233"/>
        <v>0</v>
      </c>
      <c r="AL650" s="55">
        <f t="shared" si="234"/>
        <v>0</v>
      </c>
      <c r="AM650" s="55">
        <f t="shared" si="235"/>
        <v>0</v>
      </c>
    </row>
    <row r="651" spans="1:39" x14ac:dyDescent="0.25">
      <c r="A651" s="47">
        <v>647</v>
      </c>
      <c r="B651" s="358" t="str">
        <f>IF(AND(E651&lt;&gt;0,D651&lt;&gt;0,F651&lt;&gt;0),IF(C651&lt;&gt;0,CONCATENATE(C651,"-AGr",VLOOKUP(D651,Listen!$A$2:$G$45,7,FALSE),"-",E651,"-",F651,),CONCATENATE("AGr",VLOOKUP(D651,Listen!$A$2:$G$45,7,FALSE),"-",E651,"-",F651)),"keine vollständige ID")</f>
        <v>keine vollständige ID</v>
      </c>
      <c r="C651" s="438">
        <f>'[2]III_SAV-Details_NB'!B657</f>
        <v>0</v>
      </c>
      <c r="D651" s="438">
        <f>'[2]III_SAV-Details_NB'!C657</f>
        <v>0</v>
      </c>
      <c r="E651" s="359">
        <f>'[2]III_SAV-Details_NB'!D657</f>
        <v>0</v>
      </c>
      <c r="F651" s="490"/>
      <c r="G651" s="281">
        <f>'[2]III_SAV-Details_NB'!X657</f>
        <v>0</v>
      </c>
      <c r="H651" s="281">
        <f t="shared" si="236"/>
        <v>0</v>
      </c>
      <c r="I651" s="281">
        <f>IF(con_EOGJahr=2025,'[2]III_SAV-Details_NB'!AA657,IF(con_EOGJahr=2026,'[2]III_SAV-Details_NB'!AB657,'[2]III_SAV-Details_NB'!AC657))</f>
        <v>0</v>
      </c>
      <c r="J651" s="282"/>
      <c r="K651" s="282"/>
      <c r="L651" s="282"/>
      <c r="M651" s="282"/>
      <c r="N651" s="282"/>
      <c r="O651" s="282"/>
      <c r="P651" s="52">
        <f t="shared" si="237"/>
        <v>0</v>
      </c>
      <c r="Q651" s="60"/>
      <c r="R651" s="53">
        <f t="shared" si="228"/>
        <v>0</v>
      </c>
      <c r="S651" s="59"/>
      <c r="T651" s="61"/>
      <c r="U651" s="342" t="str">
        <f t="shared" si="232"/>
        <v>k.A.</v>
      </c>
      <c r="V651" s="343" t="str">
        <f t="shared" si="229"/>
        <v>k.A.</v>
      </c>
      <c r="W651" s="343" t="str">
        <f>IFERROR(IF(OR($D651="",$E651=0,con_Ende=0),"k.A.",IF(VLOOKUP($D651,rng_ND,5,0)="Nein",VLOOKUP($D651,rng_ND,2,FALSE),MIN(VLOOKUP($D651,rng_ND,2,FALSE),A_Stammdaten!$B$19-D_SAV!$E651+1))),"k.A.")</f>
        <v>k.A.</v>
      </c>
      <c r="X651" s="343" t="str">
        <f t="shared" si="230"/>
        <v>k.A.</v>
      </c>
      <c r="Y651" s="62"/>
      <c r="Z651" s="48">
        <f t="shared" si="231"/>
        <v>0</v>
      </c>
      <c r="AA651" s="457"/>
      <c r="AB651" s="55">
        <f t="shared" si="238"/>
        <v>0</v>
      </c>
      <c r="AC651" s="55">
        <f>IF(A_Stammdaten!$B$25="ja",D_SAV!AA651,D_SAV!AB651)</f>
        <v>0</v>
      </c>
      <c r="AD651" s="478">
        <f>IF(AC651=0,0,IF(U651-(con_EOGJahr-D_SAV!E651)&lt;=0,AC651,AC651/V651))</f>
        <v>0</v>
      </c>
      <c r="AE651" s="478">
        <f>IFERROR(IF(AND(VLOOKUP(D651,rng_ND,5,FALSE)="Ja",D_SAV!T651="degressiv"),D_SAV!AC651*Y651/100,0),0)</f>
        <v>0</v>
      </c>
      <c r="AF651" s="55">
        <f>IFERROR(IF(VLOOKUP(D651,rng_ND,5,FALSE)="Ja",MAX(D_SAV!AD651:AE651),D_SAV!AD651),0)</f>
        <v>0</v>
      </c>
      <c r="AG651" s="55">
        <f t="shared" si="239"/>
        <v>0</v>
      </c>
      <c r="AH651" s="55">
        <f t="shared" si="240"/>
        <v>0</v>
      </c>
      <c r="AI651" s="55">
        <f t="shared" si="241"/>
        <v>0</v>
      </c>
      <c r="AJ651" s="55">
        <f t="shared" si="242"/>
        <v>0</v>
      </c>
      <c r="AK651" s="55">
        <f t="shared" si="233"/>
        <v>0</v>
      </c>
      <c r="AL651" s="55">
        <f t="shared" si="234"/>
        <v>0</v>
      </c>
      <c r="AM651" s="55">
        <f t="shared" si="235"/>
        <v>0</v>
      </c>
    </row>
    <row r="652" spans="1:39" x14ac:dyDescent="0.25">
      <c r="A652" s="47">
        <v>648</v>
      </c>
      <c r="B652" s="358" t="str">
        <f>IF(AND(E652&lt;&gt;0,D652&lt;&gt;0,F652&lt;&gt;0),IF(C652&lt;&gt;0,CONCATENATE(C652,"-AGr",VLOOKUP(D652,Listen!$A$2:$G$45,7,FALSE),"-",E652,"-",F652,),CONCATENATE("AGr",VLOOKUP(D652,Listen!$A$2:$G$45,7,FALSE),"-",E652,"-",F652)),"keine vollständige ID")</f>
        <v>keine vollständige ID</v>
      </c>
      <c r="C652" s="438">
        <f>'[2]III_SAV-Details_NB'!B658</f>
        <v>0</v>
      </c>
      <c r="D652" s="438">
        <f>'[2]III_SAV-Details_NB'!C658</f>
        <v>0</v>
      </c>
      <c r="E652" s="359">
        <f>'[2]III_SAV-Details_NB'!D658</f>
        <v>0</v>
      </c>
      <c r="F652" s="490"/>
      <c r="G652" s="281">
        <f>'[2]III_SAV-Details_NB'!X658</f>
        <v>0</v>
      </c>
      <c r="H652" s="281">
        <f t="shared" si="236"/>
        <v>0</v>
      </c>
      <c r="I652" s="281">
        <f>IF(con_EOGJahr=2025,'[2]III_SAV-Details_NB'!AA658,IF(con_EOGJahr=2026,'[2]III_SAV-Details_NB'!AB658,'[2]III_SAV-Details_NB'!AC658))</f>
        <v>0</v>
      </c>
      <c r="J652" s="282"/>
      <c r="K652" s="282"/>
      <c r="L652" s="282"/>
      <c r="M652" s="282"/>
      <c r="N652" s="282"/>
      <c r="O652" s="282"/>
      <c r="P652" s="52">
        <f t="shared" si="237"/>
        <v>0</v>
      </c>
      <c r="Q652" s="60"/>
      <c r="R652" s="53">
        <f t="shared" si="228"/>
        <v>0</v>
      </c>
      <c r="S652" s="59"/>
      <c r="T652" s="61"/>
      <c r="U652" s="342" t="str">
        <f t="shared" si="232"/>
        <v>k.A.</v>
      </c>
      <c r="V652" s="343" t="str">
        <f t="shared" si="229"/>
        <v>k.A.</v>
      </c>
      <c r="W652" s="343" t="str">
        <f>IFERROR(IF(OR($D652="",$E652=0,con_Ende=0),"k.A.",IF(VLOOKUP($D652,rng_ND,5,0)="Nein",VLOOKUP($D652,rng_ND,2,FALSE),MIN(VLOOKUP($D652,rng_ND,2,FALSE),A_Stammdaten!$B$19-D_SAV!$E652+1))),"k.A.")</f>
        <v>k.A.</v>
      </c>
      <c r="X652" s="343" t="str">
        <f t="shared" si="230"/>
        <v>k.A.</v>
      </c>
      <c r="Y652" s="62"/>
      <c r="Z652" s="48">
        <f t="shared" si="231"/>
        <v>0</v>
      </c>
      <c r="AA652" s="457"/>
      <c r="AB652" s="55">
        <f t="shared" si="238"/>
        <v>0</v>
      </c>
      <c r="AC652" s="55">
        <f>IF(A_Stammdaten!$B$25="ja",D_SAV!AA652,D_SAV!AB652)</f>
        <v>0</v>
      </c>
      <c r="AD652" s="478">
        <f>IF(AC652=0,0,IF(U652-(con_EOGJahr-D_SAV!E652)&lt;=0,AC652,AC652/V652))</f>
        <v>0</v>
      </c>
      <c r="AE652" s="478">
        <f>IFERROR(IF(AND(VLOOKUP(D652,rng_ND,5,FALSE)="Ja",D_SAV!T652="degressiv"),D_SAV!AC652*Y652/100,0),0)</f>
        <v>0</v>
      </c>
      <c r="AF652" s="55">
        <f>IFERROR(IF(VLOOKUP(D652,rng_ND,5,FALSE)="Ja",MAX(D_SAV!AD652:AE652),D_SAV!AD652),0)</f>
        <v>0</v>
      </c>
      <c r="AG652" s="55">
        <f t="shared" si="239"/>
        <v>0</v>
      </c>
      <c r="AH652" s="55">
        <f t="shared" si="240"/>
        <v>0</v>
      </c>
      <c r="AI652" s="55">
        <f t="shared" si="241"/>
        <v>0</v>
      </c>
      <c r="AJ652" s="55">
        <f t="shared" si="242"/>
        <v>0</v>
      </c>
      <c r="AK652" s="55">
        <f t="shared" si="233"/>
        <v>0</v>
      </c>
      <c r="AL652" s="55">
        <f t="shared" si="234"/>
        <v>0</v>
      </c>
      <c r="AM652" s="55">
        <f t="shared" si="235"/>
        <v>0</v>
      </c>
    </row>
    <row r="653" spans="1:39" x14ac:dyDescent="0.25">
      <c r="A653" s="47">
        <v>649</v>
      </c>
      <c r="B653" s="358" t="str">
        <f>IF(AND(E653&lt;&gt;0,D653&lt;&gt;0,F653&lt;&gt;0),IF(C653&lt;&gt;0,CONCATENATE(C653,"-AGr",VLOOKUP(D653,Listen!$A$2:$G$45,7,FALSE),"-",E653,"-",F653,),CONCATENATE("AGr",VLOOKUP(D653,Listen!$A$2:$G$45,7,FALSE),"-",E653,"-",F653)),"keine vollständige ID")</f>
        <v>keine vollständige ID</v>
      </c>
      <c r="C653" s="438">
        <f>'[2]III_SAV-Details_NB'!B659</f>
        <v>0</v>
      </c>
      <c r="D653" s="438">
        <f>'[2]III_SAV-Details_NB'!C659</f>
        <v>0</v>
      </c>
      <c r="E653" s="359">
        <f>'[2]III_SAV-Details_NB'!D659</f>
        <v>0</v>
      </c>
      <c r="F653" s="490"/>
      <c r="G653" s="281">
        <f>'[2]III_SAV-Details_NB'!X659</f>
        <v>0</v>
      </c>
      <c r="H653" s="281">
        <f t="shared" si="236"/>
        <v>0</v>
      </c>
      <c r="I653" s="281">
        <f>IF(con_EOGJahr=2025,'[2]III_SAV-Details_NB'!AA659,IF(con_EOGJahr=2026,'[2]III_SAV-Details_NB'!AB659,'[2]III_SAV-Details_NB'!AC659))</f>
        <v>0</v>
      </c>
      <c r="J653" s="282"/>
      <c r="K653" s="282"/>
      <c r="L653" s="282"/>
      <c r="M653" s="282"/>
      <c r="N653" s="282"/>
      <c r="O653" s="282"/>
      <c r="P653" s="52">
        <f t="shared" si="237"/>
        <v>0</v>
      </c>
      <c r="Q653" s="60"/>
      <c r="R653" s="53">
        <f t="shared" si="228"/>
        <v>0</v>
      </c>
      <c r="S653" s="59"/>
      <c r="T653" s="61"/>
      <c r="U653" s="342" t="str">
        <f t="shared" si="232"/>
        <v>k.A.</v>
      </c>
      <c r="V653" s="343" t="str">
        <f t="shared" si="229"/>
        <v>k.A.</v>
      </c>
      <c r="W653" s="343" t="str">
        <f>IFERROR(IF(OR($D653="",$E653=0,con_Ende=0),"k.A.",IF(VLOOKUP($D653,rng_ND,5,0)="Nein",VLOOKUP($D653,rng_ND,2,FALSE),MIN(VLOOKUP($D653,rng_ND,2,FALSE),A_Stammdaten!$B$19-D_SAV!$E653+1))),"k.A.")</f>
        <v>k.A.</v>
      </c>
      <c r="X653" s="343" t="str">
        <f t="shared" si="230"/>
        <v>k.A.</v>
      </c>
      <c r="Y653" s="62"/>
      <c r="Z653" s="48">
        <f t="shared" si="231"/>
        <v>0</v>
      </c>
      <c r="AA653" s="457"/>
      <c r="AB653" s="55">
        <f t="shared" si="238"/>
        <v>0</v>
      </c>
      <c r="AC653" s="55">
        <f>IF(A_Stammdaten!$B$25="ja",D_SAV!AA653,D_SAV!AB653)</f>
        <v>0</v>
      </c>
      <c r="AD653" s="478">
        <f>IF(AC653=0,0,IF(U653-(con_EOGJahr-D_SAV!E653)&lt;=0,AC653,AC653/V653))</f>
        <v>0</v>
      </c>
      <c r="AE653" s="478">
        <f>IFERROR(IF(AND(VLOOKUP(D653,rng_ND,5,FALSE)="Ja",D_SAV!T653="degressiv"),D_SAV!AC653*Y653/100,0),0)</f>
        <v>0</v>
      </c>
      <c r="AF653" s="55">
        <f>IFERROR(IF(VLOOKUP(D653,rng_ND,5,FALSE)="Ja",MAX(D_SAV!AD653:AE653),D_SAV!AD653),0)</f>
        <v>0</v>
      </c>
      <c r="AG653" s="55">
        <f t="shared" si="239"/>
        <v>0</v>
      </c>
      <c r="AH653" s="55">
        <f t="shared" si="240"/>
        <v>0</v>
      </c>
      <c r="AI653" s="55">
        <f t="shared" si="241"/>
        <v>0</v>
      </c>
      <c r="AJ653" s="55">
        <f t="shared" si="242"/>
        <v>0</v>
      </c>
      <c r="AK653" s="55">
        <f t="shared" si="233"/>
        <v>0</v>
      </c>
      <c r="AL653" s="55">
        <f t="shared" si="234"/>
        <v>0</v>
      </c>
      <c r="AM653" s="55">
        <f t="shared" si="235"/>
        <v>0</v>
      </c>
    </row>
    <row r="654" spans="1:39" x14ac:dyDescent="0.25">
      <c r="A654" s="47">
        <v>650</v>
      </c>
      <c r="B654" s="358" t="str">
        <f>IF(AND(E654&lt;&gt;0,D654&lt;&gt;0,F654&lt;&gt;0),IF(C654&lt;&gt;0,CONCATENATE(C654,"-AGr",VLOOKUP(D654,Listen!$A$2:$G$45,7,FALSE),"-",E654,"-",F654,),CONCATENATE("AGr",VLOOKUP(D654,Listen!$A$2:$G$45,7,FALSE),"-",E654,"-",F654)),"keine vollständige ID")</f>
        <v>keine vollständige ID</v>
      </c>
      <c r="C654" s="438">
        <f>'[2]III_SAV-Details_NB'!B660</f>
        <v>0</v>
      </c>
      <c r="D654" s="438">
        <f>'[2]III_SAV-Details_NB'!C660</f>
        <v>0</v>
      </c>
      <c r="E654" s="359">
        <f>'[2]III_SAV-Details_NB'!D660</f>
        <v>0</v>
      </c>
      <c r="F654" s="490"/>
      <c r="G654" s="281">
        <f>'[2]III_SAV-Details_NB'!X660</f>
        <v>0</v>
      </c>
      <c r="H654" s="281">
        <f t="shared" si="236"/>
        <v>0</v>
      </c>
      <c r="I654" s="281">
        <f>IF(con_EOGJahr=2025,'[2]III_SAV-Details_NB'!AA660,IF(con_EOGJahr=2026,'[2]III_SAV-Details_NB'!AB660,'[2]III_SAV-Details_NB'!AC660))</f>
        <v>0</v>
      </c>
      <c r="J654" s="282"/>
      <c r="K654" s="282"/>
      <c r="L654" s="282"/>
      <c r="M654" s="282"/>
      <c r="N654" s="282"/>
      <c r="O654" s="282"/>
      <c r="P654" s="52">
        <f t="shared" si="237"/>
        <v>0</v>
      </c>
      <c r="Q654" s="60"/>
      <c r="R654" s="53">
        <f t="shared" si="228"/>
        <v>0</v>
      </c>
      <c r="S654" s="59"/>
      <c r="T654" s="61"/>
      <c r="U654" s="342" t="str">
        <f t="shared" si="232"/>
        <v>k.A.</v>
      </c>
      <c r="V654" s="343" t="str">
        <f t="shared" si="229"/>
        <v>k.A.</v>
      </c>
      <c r="W654" s="343" t="str">
        <f>IFERROR(IF(OR($D654="",$E654=0,con_Ende=0),"k.A.",IF(VLOOKUP($D654,rng_ND,5,0)="Nein",VLOOKUP($D654,rng_ND,2,FALSE),MIN(VLOOKUP($D654,rng_ND,2,FALSE),A_Stammdaten!$B$19-D_SAV!$E654+1))),"k.A.")</f>
        <v>k.A.</v>
      </c>
      <c r="X654" s="343" t="str">
        <f t="shared" si="230"/>
        <v>k.A.</v>
      </c>
      <c r="Y654" s="62"/>
      <c r="Z654" s="48">
        <f t="shared" si="231"/>
        <v>0</v>
      </c>
      <c r="AA654" s="457"/>
      <c r="AB654" s="55">
        <f t="shared" si="238"/>
        <v>0</v>
      </c>
      <c r="AC654" s="55">
        <f>IF(A_Stammdaten!$B$25="ja",D_SAV!AA654,D_SAV!AB654)</f>
        <v>0</v>
      </c>
      <c r="AD654" s="478">
        <f>IF(AC654=0,0,IF(U654-(con_EOGJahr-D_SAV!E654)&lt;=0,AC654,AC654/V654))</f>
        <v>0</v>
      </c>
      <c r="AE654" s="478">
        <f>IFERROR(IF(AND(VLOOKUP(D654,rng_ND,5,FALSE)="Ja",D_SAV!T654="degressiv"),D_SAV!AC654*Y654/100,0),0)</f>
        <v>0</v>
      </c>
      <c r="AF654" s="55">
        <f>IFERROR(IF(VLOOKUP(D654,rng_ND,5,FALSE)="Ja",MAX(D_SAV!AD654:AE654),D_SAV!AD654),0)</f>
        <v>0</v>
      </c>
      <c r="AG654" s="55">
        <f t="shared" si="239"/>
        <v>0</v>
      </c>
      <c r="AH654" s="55">
        <f t="shared" si="240"/>
        <v>0</v>
      </c>
      <c r="AI654" s="55">
        <f t="shared" si="241"/>
        <v>0</v>
      </c>
      <c r="AJ654" s="55">
        <f t="shared" si="242"/>
        <v>0</v>
      </c>
      <c r="AK654" s="55">
        <f t="shared" si="233"/>
        <v>0</v>
      </c>
      <c r="AL654" s="55">
        <f t="shared" si="234"/>
        <v>0</v>
      </c>
      <c r="AM654" s="55">
        <f t="shared" si="235"/>
        <v>0</v>
      </c>
    </row>
    <row r="655" spans="1:39" x14ac:dyDescent="0.25">
      <c r="A655" s="47">
        <v>651</v>
      </c>
      <c r="B655" s="358" t="str">
        <f>IF(AND(E655&lt;&gt;0,D655&lt;&gt;0,F655&lt;&gt;0),IF(C655&lt;&gt;0,CONCATENATE(C655,"-AGr",VLOOKUP(D655,Listen!$A$2:$G$45,7,FALSE),"-",E655,"-",F655,),CONCATENATE("AGr",VLOOKUP(D655,Listen!$A$2:$G$45,7,FALSE),"-",E655,"-",F655)),"keine vollständige ID")</f>
        <v>keine vollständige ID</v>
      </c>
      <c r="C655" s="438">
        <f>'[2]III_SAV-Details_NB'!B661</f>
        <v>0</v>
      </c>
      <c r="D655" s="438">
        <f>'[2]III_SAV-Details_NB'!C661</f>
        <v>0</v>
      </c>
      <c r="E655" s="359">
        <f>'[2]III_SAV-Details_NB'!D661</f>
        <v>0</v>
      </c>
      <c r="F655" s="490"/>
      <c r="G655" s="281">
        <f>'[2]III_SAV-Details_NB'!X661</f>
        <v>0</v>
      </c>
      <c r="H655" s="281">
        <f t="shared" si="236"/>
        <v>0</v>
      </c>
      <c r="I655" s="281">
        <f>IF(con_EOGJahr=2025,'[2]III_SAV-Details_NB'!AA661,IF(con_EOGJahr=2026,'[2]III_SAV-Details_NB'!AB661,'[2]III_SAV-Details_NB'!AC661))</f>
        <v>0</v>
      </c>
      <c r="J655" s="282"/>
      <c r="K655" s="282"/>
      <c r="L655" s="282"/>
      <c r="M655" s="282"/>
      <c r="N655" s="282"/>
      <c r="O655" s="282"/>
      <c r="P655" s="52">
        <f t="shared" si="237"/>
        <v>0</v>
      </c>
      <c r="Q655" s="60"/>
      <c r="R655" s="53">
        <f t="shared" si="228"/>
        <v>0</v>
      </c>
      <c r="S655" s="59"/>
      <c r="T655" s="61"/>
      <c r="U655" s="342" t="str">
        <f t="shared" si="232"/>
        <v>k.A.</v>
      </c>
      <c r="V655" s="343" t="str">
        <f t="shared" si="229"/>
        <v>k.A.</v>
      </c>
      <c r="W655" s="343" t="str">
        <f>IFERROR(IF(OR($D655="",$E655=0,con_Ende=0),"k.A.",IF(VLOOKUP($D655,rng_ND,5,0)="Nein",VLOOKUP($D655,rng_ND,2,FALSE),MIN(VLOOKUP($D655,rng_ND,2,FALSE),A_Stammdaten!$B$19-D_SAV!$E655+1))),"k.A.")</f>
        <v>k.A.</v>
      </c>
      <c r="X655" s="343" t="str">
        <f t="shared" si="230"/>
        <v>k.A.</v>
      </c>
      <c r="Y655" s="62"/>
      <c r="Z655" s="48">
        <f t="shared" si="231"/>
        <v>0</v>
      </c>
      <c r="AA655" s="457"/>
      <c r="AB655" s="55">
        <f t="shared" si="238"/>
        <v>0</v>
      </c>
      <c r="AC655" s="55">
        <f>IF(A_Stammdaten!$B$25="ja",D_SAV!AA655,D_SAV!AB655)</f>
        <v>0</v>
      </c>
      <c r="AD655" s="478">
        <f>IF(AC655=0,0,IF(U655-(con_EOGJahr-D_SAV!E655)&lt;=0,AC655,AC655/V655))</f>
        <v>0</v>
      </c>
      <c r="AE655" s="478">
        <f>IFERROR(IF(AND(VLOOKUP(D655,rng_ND,5,FALSE)="Ja",D_SAV!T655="degressiv"),D_SAV!AC655*Y655/100,0),0)</f>
        <v>0</v>
      </c>
      <c r="AF655" s="55">
        <f>IFERROR(IF(VLOOKUP(D655,rng_ND,5,FALSE)="Ja",MAX(D_SAV!AD655:AE655),D_SAV!AD655),0)</f>
        <v>0</v>
      </c>
      <c r="AG655" s="55">
        <f t="shared" si="239"/>
        <v>0</v>
      </c>
      <c r="AH655" s="55">
        <f t="shared" si="240"/>
        <v>0</v>
      </c>
      <c r="AI655" s="55">
        <f t="shared" si="241"/>
        <v>0</v>
      </c>
      <c r="AJ655" s="55">
        <f t="shared" si="242"/>
        <v>0</v>
      </c>
      <c r="AK655" s="55">
        <f t="shared" si="233"/>
        <v>0</v>
      </c>
      <c r="AL655" s="55">
        <f t="shared" si="234"/>
        <v>0</v>
      </c>
      <c r="AM655" s="55">
        <f t="shared" si="235"/>
        <v>0</v>
      </c>
    </row>
    <row r="656" spans="1:39" x14ac:dyDescent="0.25">
      <c r="A656" s="47">
        <v>652</v>
      </c>
      <c r="B656" s="358" t="str">
        <f>IF(AND(E656&lt;&gt;0,D656&lt;&gt;0,F656&lt;&gt;0),IF(C656&lt;&gt;0,CONCATENATE(C656,"-AGr",VLOOKUP(D656,Listen!$A$2:$G$45,7,FALSE),"-",E656,"-",F656,),CONCATENATE("AGr",VLOOKUP(D656,Listen!$A$2:$G$45,7,FALSE),"-",E656,"-",F656)),"keine vollständige ID")</f>
        <v>keine vollständige ID</v>
      </c>
      <c r="C656" s="438">
        <f>'[2]III_SAV-Details_NB'!B662</f>
        <v>0</v>
      </c>
      <c r="D656" s="438">
        <f>'[2]III_SAV-Details_NB'!C662</f>
        <v>0</v>
      </c>
      <c r="E656" s="359">
        <f>'[2]III_SAV-Details_NB'!D662</f>
        <v>0</v>
      </c>
      <c r="F656" s="490"/>
      <c r="G656" s="281">
        <f>'[2]III_SAV-Details_NB'!X662</f>
        <v>0</v>
      </c>
      <c r="H656" s="281">
        <f t="shared" si="236"/>
        <v>0</v>
      </c>
      <c r="I656" s="281">
        <f>IF(con_EOGJahr=2025,'[2]III_SAV-Details_NB'!AA662,IF(con_EOGJahr=2026,'[2]III_SAV-Details_NB'!AB662,'[2]III_SAV-Details_NB'!AC662))</f>
        <v>0</v>
      </c>
      <c r="J656" s="282"/>
      <c r="K656" s="282"/>
      <c r="L656" s="282"/>
      <c r="M656" s="282"/>
      <c r="N656" s="282"/>
      <c r="O656" s="282"/>
      <c r="P656" s="52">
        <f t="shared" si="237"/>
        <v>0</v>
      </c>
      <c r="Q656" s="60"/>
      <c r="R656" s="53">
        <f t="shared" si="228"/>
        <v>0</v>
      </c>
      <c r="S656" s="59"/>
      <c r="T656" s="61"/>
      <c r="U656" s="342" t="str">
        <f t="shared" si="232"/>
        <v>k.A.</v>
      </c>
      <c r="V656" s="343" t="str">
        <f t="shared" si="229"/>
        <v>k.A.</v>
      </c>
      <c r="W656" s="343" t="str">
        <f>IFERROR(IF(OR($D656="",$E656=0,con_Ende=0),"k.A.",IF(VLOOKUP($D656,rng_ND,5,0)="Nein",VLOOKUP($D656,rng_ND,2,FALSE),MIN(VLOOKUP($D656,rng_ND,2,FALSE),A_Stammdaten!$B$19-D_SAV!$E656+1))),"k.A.")</f>
        <v>k.A.</v>
      </c>
      <c r="X656" s="343" t="str">
        <f t="shared" si="230"/>
        <v>k.A.</v>
      </c>
      <c r="Y656" s="62"/>
      <c r="Z656" s="48">
        <f t="shared" si="231"/>
        <v>0</v>
      </c>
      <c r="AA656" s="457"/>
      <c r="AB656" s="55">
        <f t="shared" si="238"/>
        <v>0</v>
      </c>
      <c r="AC656" s="55">
        <f>IF(A_Stammdaten!$B$25="ja",D_SAV!AA656,D_SAV!AB656)</f>
        <v>0</v>
      </c>
      <c r="AD656" s="478">
        <f>IF(AC656=0,0,IF(U656-(con_EOGJahr-D_SAV!E656)&lt;=0,AC656,AC656/V656))</f>
        <v>0</v>
      </c>
      <c r="AE656" s="478">
        <f>IFERROR(IF(AND(VLOOKUP(D656,rng_ND,5,FALSE)="Ja",D_SAV!T656="degressiv"),D_SAV!AC656*Y656/100,0),0)</f>
        <v>0</v>
      </c>
      <c r="AF656" s="55">
        <f>IFERROR(IF(VLOOKUP(D656,rng_ND,5,FALSE)="Ja",MAX(D_SAV!AD656:AE656),D_SAV!AD656),0)</f>
        <v>0</v>
      </c>
      <c r="AG656" s="55">
        <f t="shared" si="239"/>
        <v>0</v>
      </c>
      <c r="AH656" s="55">
        <f t="shared" si="240"/>
        <v>0</v>
      </c>
      <c r="AI656" s="55">
        <f t="shared" si="241"/>
        <v>0</v>
      </c>
      <c r="AJ656" s="55">
        <f t="shared" si="242"/>
        <v>0</v>
      </c>
      <c r="AK656" s="55">
        <f t="shared" si="233"/>
        <v>0</v>
      </c>
      <c r="AL656" s="55">
        <f t="shared" si="234"/>
        <v>0</v>
      </c>
      <c r="AM656" s="55">
        <f t="shared" si="235"/>
        <v>0</v>
      </c>
    </row>
    <row r="657" spans="1:39" x14ac:dyDescent="0.25">
      <c r="A657" s="47">
        <v>653</v>
      </c>
      <c r="B657" s="358" t="str">
        <f>IF(AND(E657&lt;&gt;0,D657&lt;&gt;0,F657&lt;&gt;0),IF(C657&lt;&gt;0,CONCATENATE(C657,"-AGr",VLOOKUP(D657,Listen!$A$2:$G$45,7,FALSE),"-",E657,"-",F657,),CONCATENATE("AGr",VLOOKUP(D657,Listen!$A$2:$G$45,7,FALSE),"-",E657,"-",F657)),"keine vollständige ID")</f>
        <v>keine vollständige ID</v>
      </c>
      <c r="C657" s="438">
        <f>'[2]III_SAV-Details_NB'!B663</f>
        <v>0</v>
      </c>
      <c r="D657" s="438">
        <f>'[2]III_SAV-Details_NB'!C663</f>
        <v>0</v>
      </c>
      <c r="E657" s="359">
        <f>'[2]III_SAV-Details_NB'!D663</f>
        <v>0</v>
      </c>
      <c r="F657" s="490"/>
      <c r="G657" s="281">
        <f>'[2]III_SAV-Details_NB'!X663</f>
        <v>0</v>
      </c>
      <c r="H657" s="281">
        <f t="shared" si="236"/>
        <v>0</v>
      </c>
      <c r="I657" s="281">
        <f>IF(con_EOGJahr=2025,'[2]III_SAV-Details_NB'!AA663,IF(con_EOGJahr=2026,'[2]III_SAV-Details_NB'!AB663,'[2]III_SAV-Details_NB'!AC663))</f>
        <v>0</v>
      </c>
      <c r="J657" s="282"/>
      <c r="K657" s="282"/>
      <c r="L657" s="282"/>
      <c r="M657" s="282"/>
      <c r="N657" s="282"/>
      <c r="O657" s="282"/>
      <c r="P657" s="52">
        <f t="shared" si="237"/>
        <v>0</v>
      </c>
      <c r="Q657" s="60"/>
      <c r="R657" s="53">
        <f t="shared" si="228"/>
        <v>0</v>
      </c>
      <c r="S657" s="59"/>
      <c r="T657" s="61"/>
      <c r="U657" s="342" t="str">
        <f t="shared" si="232"/>
        <v>k.A.</v>
      </c>
      <c r="V657" s="343" t="str">
        <f t="shared" si="229"/>
        <v>k.A.</v>
      </c>
      <c r="W657" s="343" t="str">
        <f>IFERROR(IF(OR($D657="",$E657=0,con_Ende=0),"k.A.",IF(VLOOKUP($D657,rng_ND,5,0)="Nein",VLOOKUP($D657,rng_ND,2,FALSE),MIN(VLOOKUP($D657,rng_ND,2,FALSE),A_Stammdaten!$B$19-D_SAV!$E657+1))),"k.A.")</f>
        <v>k.A.</v>
      </c>
      <c r="X657" s="343" t="str">
        <f t="shared" si="230"/>
        <v>k.A.</v>
      </c>
      <c r="Y657" s="62"/>
      <c r="Z657" s="48">
        <f t="shared" si="231"/>
        <v>0</v>
      </c>
      <c r="AA657" s="457"/>
      <c r="AB657" s="55">
        <f t="shared" si="238"/>
        <v>0</v>
      </c>
      <c r="AC657" s="55">
        <f>IF(A_Stammdaten!$B$25="ja",D_SAV!AA657,D_SAV!AB657)</f>
        <v>0</v>
      </c>
      <c r="AD657" s="478">
        <f>IF(AC657=0,0,IF(U657-(con_EOGJahr-D_SAV!E657)&lt;=0,AC657,AC657/V657))</f>
        <v>0</v>
      </c>
      <c r="AE657" s="478">
        <f>IFERROR(IF(AND(VLOOKUP(D657,rng_ND,5,FALSE)="Ja",D_SAV!T657="degressiv"),D_SAV!AC657*Y657/100,0),0)</f>
        <v>0</v>
      </c>
      <c r="AF657" s="55">
        <f>IFERROR(IF(VLOOKUP(D657,rng_ND,5,FALSE)="Ja",MAX(D_SAV!AD657:AE657),D_SAV!AD657),0)</f>
        <v>0</v>
      </c>
      <c r="AG657" s="55">
        <f t="shared" si="239"/>
        <v>0</v>
      </c>
      <c r="AH657" s="55">
        <f t="shared" si="240"/>
        <v>0</v>
      </c>
      <c r="AI657" s="55">
        <f t="shared" si="241"/>
        <v>0</v>
      </c>
      <c r="AJ657" s="55">
        <f t="shared" si="242"/>
        <v>0</v>
      </c>
      <c r="AK657" s="55">
        <f t="shared" si="233"/>
        <v>0</v>
      </c>
      <c r="AL657" s="55">
        <f t="shared" si="234"/>
        <v>0</v>
      </c>
      <c r="AM657" s="55">
        <f t="shared" si="235"/>
        <v>0</v>
      </c>
    </row>
    <row r="658" spans="1:39" x14ac:dyDescent="0.25">
      <c r="A658" s="47">
        <v>654</v>
      </c>
      <c r="B658" s="358" t="str">
        <f>IF(AND(E658&lt;&gt;0,D658&lt;&gt;0,F658&lt;&gt;0),IF(C658&lt;&gt;0,CONCATENATE(C658,"-AGr",VLOOKUP(D658,Listen!$A$2:$G$45,7,FALSE),"-",E658,"-",F658,),CONCATENATE("AGr",VLOOKUP(D658,Listen!$A$2:$G$45,7,FALSE),"-",E658,"-",F658)),"keine vollständige ID")</f>
        <v>keine vollständige ID</v>
      </c>
      <c r="C658" s="438">
        <f>'[2]III_SAV-Details_NB'!B664</f>
        <v>0</v>
      </c>
      <c r="D658" s="438">
        <f>'[2]III_SAV-Details_NB'!C664</f>
        <v>0</v>
      </c>
      <c r="E658" s="359">
        <f>'[2]III_SAV-Details_NB'!D664</f>
        <v>0</v>
      </c>
      <c r="F658" s="490"/>
      <c r="G658" s="281">
        <f>'[2]III_SAV-Details_NB'!X664</f>
        <v>0</v>
      </c>
      <c r="H658" s="281">
        <f t="shared" si="236"/>
        <v>0</v>
      </c>
      <c r="I658" s="281">
        <f>IF(con_EOGJahr=2025,'[2]III_SAV-Details_NB'!AA664,IF(con_EOGJahr=2026,'[2]III_SAV-Details_NB'!AB664,'[2]III_SAV-Details_NB'!AC664))</f>
        <v>0</v>
      </c>
      <c r="J658" s="282"/>
      <c r="K658" s="282"/>
      <c r="L658" s="282"/>
      <c r="M658" s="282"/>
      <c r="N658" s="282"/>
      <c r="O658" s="282"/>
      <c r="P658" s="52">
        <f t="shared" si="237"/>
        <v>0</v>
      </c>
      <c r="Q658" s="60"/>
      <c r="R658" s="53">
        <f t="shared" ref="R658:R721" si="243">P658+Q658</f>
        <v>0</v>
      </c>
      <c r="S658" s="59"/>
      <c r="T658" s="61"/>
      <c r="U658" s="342" t="str">
        <f t="shared" si="232"/>
        <v>k.A.</v>
      </c>
      <c r="V658" s="343" t="str">
        <f t="shared" ref="V658:V721" si="244">IFERROR(IF(OR($D658="",$E658=0,con_Ende=0,$U658=0),"k.A.",MAX($E658-con_EOGJahr+$U658,0)),"k.A.")</f>
        <v>k.A.</v>
      </c>
      <c r="W658" s="343" t="str">
        <f>IFERROR(IF(OR($D658="",$E658=0,con_Ende=0),"k.A.",IF(VLOOKUP($D658,rng_ND,5,0)="Nein",VLOOKUP($D658,rng_ND,2,FALSE),MIN(VLOOKUP($D658,rng_ND,2,FALSE),A_Stammdaten!$B$19-D_SAV!$E658+1))),"k.A.")</f>
        <v>k.A.</v>
      </c>
      <c r="X658" s="343" t="str">
        <f t="shared" ref="X658:X721" si="245">IFERROR(IF(OR($D658="",$E658=0,con_Ende=0),"k.A.",VLOOKUP($D658,rng_ND,3,FALSE)),"k.A.")</f>
        <v>k.A.</v>
      </c>
      <c r="Y658" s="62"/>
      <c r="Z658" s="48">
        <f t="shared" ref="Z658:Z721" si="246">IF(AND($E658&lt;2006,$E658&lt;&gt;0),IFERROR(VLOOKUP($E658,rng_Index,VLOOKUP($D658,rng_ND,4,FALSE)+1,FALSE),1),)</f>
        <v>0</v>
      </c>
      <c r="AA658" s="457"/>
      <c r="AB658" s="55">
        <f t="shared" si="238"/>
        <v>0</v>
      </c>
      <c r="AC658" s="55">
        <f>IF(A_Stammdaten!$B$25="ja",D_SAV!AA658,D_SAV!AB658)</f>
        <v>0</v>
      </c>
      <c r="AD658" s="478">
        <f>IF(AC658=0,0,IF(U658-(con_EOGJahr-D_SAV!E658)&lt;=0,AC658,AC658/V658))</f>
        <v>0</v>
      </c>
      <c r="AE658" s="478">
        <f>IFERROR(IF(AND(VLOOKUP(D658,rng_ND,5,FALSE)="Ja",D_SAV!T658="degressiv"),D_SAV!AC658*Y658/100,0),0)</f>
        <v>0</v>
      </c>
      <c r="AF658" s="55">
        <f>IFERROR(IF(VLOOKUP(D658,rng_ND,5,FALSE)="Ja",MAX(D_SAV!AD658:AE658),D_SAV!AD658),0)</f>
        <v>0</v>
      </c>
      <c r="AG658" s="55">
        <f t="shared" si="239"/>
        <v>0</v>
      </c>
      <c r="AH658" s="55">
        <f t="shared" si="240"/>
        <v>0</v>
      </c>
      <c r="AI658" s="55">
        <f t="shared" si="241"/>
        <v>0</v>
      </c>
      <c r="AJ658" s="55">
        <f t="shared" si="242"/>
        <v>0</v>
      </c>
      <c r="AK658" s="55">
        <f t="shared" si="233"/>
        <v>0</v>
      </c>
      <c r="AL658" s="55">
        <f t="shared" si="234"/>
        <v>0</v>
      </c>
      <c r="AM658" s="55">
        <f t="shared" si="235"/>
        <v>0</v>
      </c>
    </row>
    <row r="659" spans="1:39" x14ac:dyDescent="0.25">
      <c r="A659" s="47">
        <v>655</v>
      </c>
      <c r="B659" s="358" t="str">
        <f>IF(AND(E659&lt;&gt;0,D659&lt;&gt;0,F659&lt;&gt;0),IF(C659&lt;&gt;0,CONCATENATE(C659,"-AGr",VLOOKUP(D659,Listen!$A$2:$G$45,7,FALSE),"-",E659,"-",F659,),CONCATENATE("AGr",VLOOKUP(D659,Listen!$A$2:$G$45,7,FALSE),"-",E659,"-",F659)),"keine vollständige ID")</f>
        <v>keine vollständige ID</v>
      </c>
      <c r="C659" s="438">
        <f>'[2]III_SAV-Details_NB'!B665</f>
        <v>0</v>
      </c>
      <c r="D659" s="438">
        <f>'[2]III_SAV-Details_NB'!C665</f>
        <v>0</v>
      </c>
      <c r="E659" s="359">
        <f>'[2]III_SAV-Details_NB'!D665</f>
        <v>0</v>
      </c>
      <c r="F659" s="490"/>
      <c r="G659" s="281">
        <f>'[2]III_SAV-Details_NB'!X665</f>
        <v>0</v>
      </c>
      <c r="H659" s="281">
        <f t="shared" si="236"/>
        <v>0</v>
      </c>
      <c r="I659" s="281">
        <f>IF(con_EOGJahr=2025,'[2]III_SAV-Details_NB'!AA665,IF(con_EOGJahr=2026,'[2]III_SAV-Details_NB'!AB665,'[2]III_SAV-Details_NB'!AC665))</f>
        <v>0</v>
      </c>
      <c r="J659" s="282"/>
      <c r="K659" s="282"/>
      <c r="L659" s="282"/>
      <c r="M659" s="282"/>
      <c r="N659" s="282"/>
      <c r="O659" s="282"/>
      <c r="P659" s="52">
        <f t="shared" si="237"/>
        <v>0</v>
      </c>
      <c r="Q659" s="60"/>
      <c r="R659" s="53">
        <f t="shared" si="243"/>
        <v>0</v>
      </c>
      <c r="S659" s="59"/>
      <c r="T659" s="61"/>
      <c r="U659" s="342" t="str">
        <f t="shared" ref="U659:U722" si="247">+W659</f>
        <v>k.A.</v>
      </c>
      <c r="V659" s="343" t="str">
        <f t="shared" si="244"/>
        <v>k.A.</v>
      </c>
      <c r="W659" s="343" t="str">
        <f>IFERROR(IF(OR($D659="",$E659=0,con_Ende=0),"k.A.",IF(VLOOKUP($D659,rng_ND,5,0)="Nein",VLOOKUP($D659,rng_ND,2,FALSE),MIN(VLOOKUP($D659,rng_ND,2,FALSE),A_Stammdaten!$B$19-D_SAV!$E659+1))),"k.A.")</f>
        <v>k.A.</v>
      </c>
      <c r="X659" s="343" t="str">
        <f t="shared" si="245"/>
        <v>k.A.</v>
      </c>
      <c r="Y659" s="62"/>
      <c r="Z659" s="48">
        <f t="shared" si="246"/>
        <v>0</v>
      </c>
      <c r="AA659" s="457"/>
      <c r="AB659" s="55">
        <f t="shared" si="238"/>
        <v>0</v>
      </c>
      <c r="AC659" s="55">
        <f>IF(A_Stammdaten!$B$25="ja",D_SAV!AA659,D_SAV!AB659)</f>
        <v>0</v>
      </c>
      <c r="AD659" s="478">
        <f>IF(AC659=0,0,IF(U659-(con_EOGJahr-D_SAV!E659)&lt;=0,AC659,AC659/V659))</f>
        <v>0</v>
      </c>
      <c r="AE659" s="478">
        <f>IFERROR(IF(AND(VLOOKUP(D659,rng_ND,5,FALSE)="Ja",D_SAV!T659="degressiv"),D_SAV!AC659*Y659/100,0),0)</f>
        <v>0</v>
      </c>
      <c r="AF659" s="55">
        <f>IFERROR(IF(VLOOKUP(D659,rng_ND,5,FALSE)="Ja",MAX(D_SAV!AD659:AE659),D_SAV!AD659),0)</f>
        <v>0</v>
      </c>
      <c r="AG659" s="55">
        <f t="shared" si="239"/>
        <v>0</v>
      </c>
      <c r="AH659" s="55">
        <f t="shared" si="240"/>
        <v>0</v>
      </c>
      <c r="AI659" s="55">
        <f t="shared" si="241"/>
        <v>0</v>
      </c>
      <c r="AJ659" s="55">
        <f t="shared" si="242"/>
        <v>0</v>
      </c>
      <c r="AK659" s="55">
        <f t="shared" si="233"/>
        <v>0</v>
      </c>
      <c r="AL659" s="55">
        <f t="shared" si="234"/>
        <v>0</v>
      </c>
      <c r="AM659" s="55">
        <f t="shared" si="235"/>
        <v>0</v>
      </c>
    </row>
    <row r="660" spans="1:39" x14ac:dyDescent="0.25">
      <c r="A660" s="47">
        <v>656</v>
      </c>
      <c r="B660" s="358" t="str">
        <f>IF(AND(E660&lt;&gt;0,D660&lt;&gt;0,F660&lt;&gt;0),IF(C660&lt;&gt;0,CONCATENATE(C660,"-AGr",VLOOKUP(D660,Listen!$A$2:$G$45,7,FALSE),"-",E660,"-",F660,),CONCATENATE("AGr",VLOOKUP(D660,Listen!$A$2:$G$45,7,FALSE),"-",E660,"-",F660)),"keine vollständige ID")</f>
        <v>keine vollständige ID</v>
      </c>
      <c r="C660" s="438">
        <f>'[2]III_SAV-Details_NB'!B666</f>
        <v>0</v>
      </c>
      <c r="D660" s="438">
        <f>'[2]III_SAV-Details_NB'!C666</f>
        <v>0</v>
      </c>
      <c r="E660" s="359">
        <f>'[2]III_SAV-Details_NB'!D666</f>
        <v>0</v>
      </c>
      <c r="F660" s="490"/>
      <c r="G660" s="281">
        <f>'[2]III_SAV-Details_NB'!X666</f>
        <v>0</v>
      </c>
      <c r="H660" s="281">
        <f t="shared" si="236"/>
        <v>0</v>
      </c>
      <c r="I660" s="281">
        <f>IF(con_EOGJahr=2025,'[2]III_SAV-Details_NB'!AA666,IF(con_EOGJahr=2026,'[2]III_SAV-Details_NB'!AB666,'[2]III_SAV-Details_NB'!AC666))</f>
        <v>0</v>
      </c>
      <c r="J660" s="282"/>
      <c r="K660" s="282"/>
      <c r="L660" s="282"/>
      <c r="M660" s="282"/>
      <c r="N660" s="282"/>
      <c r="O660" s="282"/>
      <c r="P660" s="52">
        <f t="shared" si="237"/>
        <v>0</v>
      </c>
      <c r="Q660" s="60"/>
      <c r="R660" s="53">
        <f t="shared" si="243"/>
        <v>0</v>
      </c>
      <c r="S660" s="59"/>
      <c r="T660" s="61"/>
      <c r="U660" s="342" t="str">
        <f t="shared" si="247"/>
        <v>k.A.</v>
      </c>
      <c r="V660" s="343" t="str">
        <f t="shared" si="244"/>
        <v>k.A.</v>
      </c>
      <c r="W660" s="343" t="str">
        <f>IFERROR(IF(OR($D660="",$E660=0,con_Ende=0),"k.A.",IF(VLOOKUP($D660,rng_ND,5,0)="Nein",VLOOKUP($D660,rng_ND,2,FALSE),MIN(VLOOKUP($D660,rng_ND,2,FALSE),A_Stammdaten!$B$19-D_SAV!$E660+1))),"k.A.")</f>
        <v>k.A.</v>
      </c>
      <c r="X660" s="343" t="str">
        <f t="shared" si="245"/>
        <v>k.A.</v>
      </c>
      <c r="Y660" s="62"/>
      <c r="Z660" s="48">
        <f t="shared" si="246"/>
        <v>0</v>
      </c>
      <c r="AA660" s="457"/>
      <c r="AB660" s="55">
        <f t="shared" si="238"/>
        <v>0</v>
      </c>
      <c r="AC660" s="55">
        <f>IF(A_Stammdaten!$B$25="ja",D_SAV!AA660,D_SAV!AB660)</f>
        <v>0</v>
      </c>
      <c r="AD660" s="478">
        <f>IF(AC660=0,0,IF(U660-(con_EOGJahr-D_SAV!E660)&lt;=0,AC660,AC660/V660))</f>
        <v>0</v>
      </c>
      <c r="AE660" s="478">
        <f>IFERROR(IF(AND(VLOOKUP(D660,rng_ND,5,FALSE)="Ja",D_SAV!T660="degressiv"),D_SAV!AC660*Y660/100,0),0)</f>
        <v>0</v>
      </c>
      <c r="AF660" s="55">
        <f>IFERROR(IF(VLOOKUP(D660,rng_ND,5,FALSE)="Ja",MAX(D_SAV!AD660:AE660),D_SAV!AD660),0)</f>
        <v>0</v>
      </c>
      <c r="AG660" s="55">
        <f t="shared" si="239"/>
        <v>0</v>
      </c>
      <c r="AH660" s="55">
        <f t="shared" si="240"/>
        <v>0</v>
      </c>
      <c r="AI660" s="55">
        <f t="shared" si="241"/>
        <v>0</v>
      </c>
      <c r="AJ660" s="55">
        <f t="shared" si="242"/>
        <v>0</v>
      </c>
      <c r="AK660" s="55">
        <f t="shared" si="233"/>
        <v>0</v>
      </c>
      <c r="AL660" s="55">
        <f t="shared" si="234"/>
        <v>0</v>
      </c>
      <c r="AM660" s="55">
        <f t="shared" si="235"/>
        <v>0</v>
      </c>
    </row>
    <row r="661" spans="1:39" x14ac:dyDescent="0.25">
      <c r="A661" s="47">
        <v>657</v>
      </c>
      <c r="B661" s="358" t="str">
        <f>IF(AND(E661&lt;&gt;0,D661&lt;&gt;0,F661&lt;&gt;0),IF(C661&lt;&gt;0,CONCATENATE(C661,"-AGr",VLOOKUP(D661,Listen!$A$2:$G$45,7,FALSE),"-",E661,"-",F661,),CONCATENATE("AGr",VLOOKUP(D661,Listen!$A$2:$G$45,7,FALSE),"-",E661,"-",F661)),"keine vollständige ID")</f>
        <v>keine vollständige ID</v>
      </c>
      <c r="C661" s="438">
        <f>'[2]III_SAV-Details_NB'!B667</f>
        <v>0</v>
      </c>
      <c r="D661" s="438">
        <f>'[2]III_SAV-Details_NB'!C667</f>
        <v>0</v>
      </c>
      <c r="E661" s="359">
        <f>'[2]III_SAV-Details_NB'!D667</f>
        <v>0</v>
      </c>
      <c r="F661" s="490"/>
      <c r="G661" s="281">
        <f>'[2]III_SAV-Details_NB'!X667</f>
        <v>0</v>
      </c>
      <c r="H661" s="281">
        <f t="shared" si="236"/>
        <v>0</v>
      </c>
      <c r="I661" s="281">
        <f>IF(con_EOGJahr=2025,'[2]III_SAV-Details_NB'!AA667,IF(con_EOGJahr=2026,'[2]III_SAV-Details_NB'!AB667,'[2]III_SAV-Details_NB'!AC667))</f>
        <v>0</v>
      </c>
      <c r="J661" s="282"/>
      <c r="K661" s="282"/>
      <c r="L661" s="282"/>
      <c r="M661" s="282"/>
      <c r="N661" s="282"/>
      <c r="O661" s="282"/>
      <c r="P661" s="52">
        <f t="shared" si="237"/>
        <v>0</v>
      </c>
      <c r="Q661" s="60"/>
      <c r="R661" s="53">
        <f t="shared" si="243"/>
        <v>0</v>
      </c>
      <c r="S661" s="59"/>
      <c r="T661" s="61"/>
      <c r="U661" s="342" t="str">
        <f t="shared" si="247"/>
        <v>k.A.</v>
      </c>
      <c r="V661" s="343" t="str">
        <f t="shared" si="244"/>
        <v>k.A.</v>
      </c>
      <c r="W661" s="343" t="str">
        <f>IFERROR(IF(OR($D661="",$E661=0,con_Ende=0),"k.A.",IF(VLOOKUP($D661,rng_ND,5,0)="Nein",VLOOKUP($D661,rng_ND,2,FALSE),MIN(VLOOKUP($D661,rng_ND,2,FALSE),A_Stammdaten!$B$19-D_SAV!$E661+1))),"k.A.")</f>
        <v>k.A.</v>
      </c>
      <c r="X661" s="343" t="str">
        <f t="shared" si="245"/>
        <v>k.A.</v>
      </c>
      <c r="Y661" s="62"/>
      <c r="Z661" s="48">
        <f t="shared" si="246"/>
        <v>0</v>
      </c>
      <c r="AA661" s="457"/>
      <c r="AB661" s="55">
        <f t="shared" si="238"/>
        <v>0</v>
      </c>
      <c r="AC661" s="55">
        <f>IF(A_Stammdaten!$B$25="ja",D_SAV!AA661,D_SAV!AB661)</f>
        <v>0</v>
      </c>
      <c r="AD661" s="478">
        <f>IF(AC661=0,0,IF(U661-(con_EOGJahr-D_SAV!E661)&lt;=0,AC661,AC661/V661))</f>
        <v>0</v>
      </c>
      <c r="AE661" s="478">
        <f>IFERROR(IF(AND(VLOOKUP(D661,rng_ND,5,FALSE)="Ja",D_SAV!T661="degressiv"),D_SAV!AC661*Y661/100,0),0)</f>
        <v>0</v>
      </c>
      <c r="AF661" s="55">
        <f>IFERROR(IF(VLOOKUP(D661,rng_ND,5,FALSE)="Ja",MAX(D_SAV!AD661:AE661),D_SAV!AD661),0)</f>
        <v>0</v>
      </c>
      <c r="AG661" s="55">
        <f t="shared" si="239"/>
        <v>0</v>
      </c>
      <c r="AH661" s="55">
        <f t="shared" si="240"/>
        <v>0</v>
      </c>
      <c r="AI661" s="55">
        <f t="shared" si="241"/>
        <v>0</v>
      </c>
      <c r="AJ661" s="55">
        <f t="shared" si="242"/>
        <v>0</v>
      </c>
      <c r="AK661" s="55">
        <f t="shared" si="233"/>
        <v>0</v>
      </c>
      <c r="AL661" s="55">
        <f t="shared" si="234"/>
        <v>0</v>
      </c>
      <c r="AM661" s="55">
        <f t="shared" si="235"/>
        <v>0</v>
      </c>
    </row>
    <row r="662" spans="1:39" x14ac:dyDescent="0.25">
      <c r="A662" s="47">
        <v>658</v>
      </c>
      <c r="B662" s="358" t="str">
        <f>IF(AND(E662&lt;&gt;0,D662&lt;&gt;0,F662&lt;&gt;0),IF(C662&lt;&gt;0,CONCATENATE(C662,"-AGr",VLOOKUP(D662,Listen!$A$2:$G$45,7,FALSE),"-",E662,"-",F662,),CONCATENATE("AGr",VLOOKUP(D662,Listen!$A$2:$G$45,7,FALSE),"-",E662,"-",F662)),"keine vollständige ID")</f>
        <v>keine vollständige ID</v>
      </c>
      <c r="C662" s="438">
        <f>'[2]III_SAV-Details_NB'!B668</f>
        <v>0</v>
      </c>
      <c r="D662" s="438">
        <f>'[2]III_SAV-Details_NB'!C668</f>
        <v>0</v>
      </c>
      <c r="E662" s="359">
        <f>'[2]III_SAV-Details_NB'!D668</f>
        <v>0</v>
      </c>
      <c r="F662" s="490"/>
      <c r="G662" s="281">
        <f>'[2]III_SAV-Details_NB'!X668</f>
        <v>0</v>
      </c>
      <c r="H662" s="281">
        <f t="shared" si="236"/>
        <v>0</v>
      </c>
      <c r="I662" s="281">
        <f>IF(con_EOGJahr=2025,'[2]III_SAV-Details_NB'!AA668,IF(con_EOGJahr=2026,'[2]III_SAV-Details_NB'!AB668,'[2]III_SAV-Details_NB'!AC668))</f>
        <v>0</v>
      </c>
      <c r="J662" s="282"/>
      <c r="K662" s="282"/>
      <c r="L662" s="282"/>
      <c r="M662" s="282"/>
      <c r="N662" s="282"/>
      <c r="O662" s="282"/>
      <c r="P662" s="52">
        <f t="shared" si="237"/>
        <v>0</v>
      </c>
      <c r="Q662" s="60"/>
      <c r="R662" s="53">
        <f t="shared" si="243"/>
        <v>0</v>
      </c>
      <c r="S662" s="59"/>
      <c r="T662" s="61"/>
      <c r="U662" s="342" t="str">
        <f t="shared" si="247"/>
        <v>k.A.</v>
      </c>
      <c r="V662" s="343" t="str">
        <f t="shared" si="244"/>
        <v>k.A.</v>
      </c>
      <c r="W662" s="343" t="str">
        <f>IFERROR(IF(OR($D662="",$E662=0,con_Ende=0),"k.A.",IF(VLOOKUP($D662,rng_ND,5,0)="Nein",VLOOKUP($D662,rng_ND,2,FALSE),MIN(VLOOKUP($D662,rng_ND,2,FALSE),A_Stammdaten!$B$19-D_SAV!$E662+1))),"k.A.")</f>
        <v>k.A.</v>
      </c>
      <c r="X662" s="343" t="str">
        <f t="shared" si="245"/>
        <v>k.A.</v>
      </c>
      <c r="Y662" s="62"/>
      <c r="Z662" s="48">
        <f t="shared" si="246"/>
        <v>0</v>
      </c>
      <c r="AA662" s="457"/>
      <c r="AB662" s="55">
        <f t="shared" si="238"/>
        <v>0</v>
      </c>
      <c r="AC662" s="55">
        <f>IF(A_Stammdaten!$B$25="ja",D_SAV!AA662,D_SAV!AB662)</f>
        <v>0</v>
      </c>
      <c r="AD662" s="478">
        <f>IF(AC662=0,0,IF(U662-(con_EOGJahr-D_SAV!E662)&lt;=0,AC662,AC662/V662))</f>
        <v>0</v>
      </c>
      <c r="AE662" s="478">
        <f>IFERROR(IF(AND(VLOOKUP(D662,rng_ND,5,FALSE)="Ja",D_SAV!T662="degressiv"),D_SAV!AC662*Y662/100,0),0)</f>
        <v>0</v>
      </c>
      <c r="AF662" s="55">
        <f>IFERROR(IF(VLOOKUP(D662,rng_ND,5,FALSE)="Ja",MAX(D_SAV!AD662:AE662),D_SAV!AD662),0)</f>
        <v>0</v>
      </c>
      <c r="AG662" s="55">
        <f t="shared" si="239"/>
        <v>0</v>
      </c>
      <c r="AH662" s="55">
        <f t="shared" si="240"/>
        <v>0</v>
      </c>
      <c r="AI662" s="55">
        <f t="shared" si="241"/>
        <v>0</v>
      </c>
      <c r="AJ662" s="55">
        <f t="shared" si="242"/>
        <v>0</v>
      </c>
      <c r="AK662" s="55">
        <f t="shared" si="233"/>
        <v>0</v>
      </c>
      <c r="AL662" s="55">
        <f t="shared" si="234"/>
        <v>0</v>
      </c>
      <c r="AM662" s="55">
        <f t="shared" si="235"/>
        <v>0</v>
      </c>
    </row>
    <row r="663" spans="1:39" x14ac:dyDescent="0.25">
      <c r="A663" s="47">
        <v>659</v>
      </c>
      <c r="B663" s="358" t="str">
        <f>IF(AND(E663&lt;&gt;0,D663&lt;&gt;0,F663&lt;&gt;0),IF(C663&lt;&gt;0,CONCATENATE(C663,"-AGr",VLOOKUP(D663,Listen!$A$2:$G$45,7,FALSE),"-",E663,"-",F663,),CONCATENATE("AGr",VLOOKUP(D663,Listen!$A$2:$G$45,7,FALSE),"-",E663,"-",F663)),"keine vollständige ID")</f>
        <v>keine vollständige ID</v>
      </c>
      <c r="C663" s="438">
        <f>'[2]III_SAV-Details_NB'!B669</f>
        <v>0</v>
      </c>
      <c r="D663" s="438">
        <f>'[2]III_SAV-Details_NB'!C669</f>
        <v>0</v>
      </c>
      <c r="E663" s="359">
        <f>'[2]III_SAV-Details_NB'!D669</f>
        <v>0</v>
      </c>
      <c r="F663" s="490"/>
      <c r="G663" s="281">
        <f>'[2]III_SAV-Details_NB'!X669</f>
        <v>0</v>
      </c>
      <c r="H663" s="281">
        <f t="shared" si="236"/>
        <v>0</v>
      </c>
      <c r="I663" s="281">
        <f>IF(con_EOGJahr=2025,'[2]III_SAV-Details_NB'!AA669,IF(con_EOGJahr=2026,'[2]III_SAV-Details_NB'!AB669,'[2]III_SAV-Details_NB'!AC669))</f>
        <v>0</v>
      </c>
      <c r="J663" s="282"/>
      <c r="K663" s="282"/>
      <c r="L663" s="282"/>
      <c r="M663" s="282"/>
      <c r="N663" s="282"/>
      <c r="O663" s="282"/>
      <c r="P663" s="52">
        <f t="shared" si="237"/>
        <v>0</v>
      </c>
      <c r="Q663" s="60"/>
      <c r="R663" s="53">
        <f t="shared" si="243"/>
        <v>0</v>
      </c>
      <c r="S663" s="59"/>
      <c r="T663" s="61"/>
      <c r="U663" s="342" t="str">
        <f t="shared" si="247"/>
        <v>k.A.</v>
      </c>
      <c r="V663" s="343" t="str">
        <f t="shared" si="244"/>
        <v>k.A.</v>
      </c>
      <c r="W663" s="343" t="str">
        <f>IFERROR(IF(OR($D663="",$E663=0,con_Ende=0),"k.A.",IF(VLOOKUP($D663,rng_ND,5,0)="Nein",VLOOKUP($D663,rng_ND,2,FALSE),MIN(VLOOKUP($D663,rng_ND,2,FALSE),A_Stammdaten!$B$19-D_SAV!$E663+1))),"k.A.")</f>
        <v>k.A.</v>
      </c>
      <c r="X663" s="343" t="str">
        <f t="shared" si="245"/>
        <v>k.A.</v>
      </c>
      <c r="Y663" s="62"/>
      <c r="Z663" s="48">
        <f t="shared" si="246"/>
        <v>0</v>
      </c>
      <c r="AA663" s="457"/>
      <c r="AB663" s="55">
        <f t="shared" si="238"/>
        <v>0</v>
      </c>
      <c r="AC663" s="55">
        <f>IF(A_Stammdaten!$B$25="ja",D_SAV!AA663,D_SAV!AB663)</f>
        <v>0</v>
      </c>
      <c r="AD663" s="478">
        <f>IF(AC663=0,0,IF(U663-(con_EOGJahr-D_SAV!E663)&lt;=0,AC663,AC663/V663))</f>
        <v>0</v>
      </c>
      <c r="AE663" s="478">
        <f>IFERROR(IF(AND(VLOOKUP(D663,rng_ND,5,FALSE)="Ja",D_SAV!T663="degressiv"),D_SAV!AC663*Y663/100,0),0)</f>
        <v>0</v>
      </c>
      <c r="AF663" s="55">
        <f>IFERROR(IF(VLOOKUP(D663,rng_ND,5,FALSE)="Ja",MAX(D_SAV!AD663:AE663),D_SAV!AD663),0)</f>
        <v>0</v>
      </c>
      <c r="AG663" s="55">
        <f t="shared" si="239"/>
        <v>0</v>
      </c>
      <c r="AH663" s="55">
        <f t="shared" si="240"/>
        <v>0</v>
      </c>
      <c r="AI663" s="55">
        <f t="shared" si="241"/>
        <v>0</v>
      </c>
      <c r="AJ663" s="55">
        <f t="shared" si="242"/>
        <v>0</v>
      </c>
      <c r="AK663" s="55">
        <f t="shared" si="233"/>
        <v>0</v>
      </c>
      <c r="AL663" s="55">
        <f t="shared" si="234"/>
        <v>0</v>
      </c>
      <c r="AM663" s="55">
        <f t="shared" si="235"/>
        <v>0</v>
      </c>
    </row>
    <row r="664" spans="1:39" x14ac:dyDescent="0.25">
      <c r="A664" s="47">
        <v>660</v>
      </c>
      <c r="B664" s="358" t="str">
        <f>IF(AND(E664&lt;&gt;0,D664&lt;&gt;0,F664&lt;&gt;0),IF(C664&lt;&gt;0,CONCATENATE(C664,"-AGr",VLOOKUP(D664,Listen!$A$2:$G$45,7,FALSE),"-",E664,"-",F664,),CONCATENATE("AGr",VLOOKUP(D664,Listen!$A$2:$G$45,7,FALSE),"-",E664,"-",F664)),"keine vollständige ID")</f>
        <v>keine vollständige ID</v>
      </c>
      <c r="C664" s="438">
        <f>'[2]III_SAV-Details_NB'!B670</f>
        <v>0</v>
      </c>
      <c r="D664" s="438">
        <f>'[2]III_SAV-Details_NB'!C670</f>
        <v>0</v>
      </c>
      <c r="E664" s="359">
        <f>'[2]III_SAV-Details_NB'!D670</f>
        <v>0</v>
      </c>
      <c r="F664" s="490"/>
      <c r="G664" s="281">
        <f>'[2]III_SAV-Details_NB'!X670</f>
        <v>0</v>
      </c>
      <c r="H664" s="281">
        <f t="shared" si="236"/>
        <v>0</v>
      </c>
      <c r="I664" s="281">
        <f>IF(con_EOGJahr=2025,'[2]III_SAV-Details_NB'!AA670,IF(con_EOGJahr=2026,'[2]III_SAV-Details_NB'!AB670,'[2]III_SAV-Details_NB'!AC670))</f>
        <v>0</v>
      </c>
      <c r="J664" s="282"/>
      <c r="K664" s="282"/>
      <c r="L664" s="282"/>
      <c r="M664" s="282"/>
      <c r="N664" s="282"/>
      <c r="O664" s="282"/>
      <c r="P664" s="52">
        <f t="shared" si="237"/>
        <v>0</v>
      </c>
      <c r="Q664" s="60"/>
      <c r="R664" s="53">
        <f t="shared" si="243"/>
        <v>0</v>
      </c>
      <c r="S664" s="59"/>
      <c r="T664" s="61"/>
      <c r="U664" s="342" t="str">
        <f t="shared" si="247"/>
        <v>k.A.</v>
      </c>
      <c r="V664" s="343" t="str">
        <f t="shared" si="244"/>
        <v>k.A.</v>
      </c>
      <c r="W664" s="343" t="str">
        <f>IFERROR(IF(OR($D664="",$E664=0,con_Ende=0),"k.A.",IF(VLOOKUP($D664,rng_ND,5,0)="Nein",VLOOKUP($D664,rng_ND,2,FALSE),MIN(VLOOKUP($D664,rng_ND,2,FALSE),A_Stammdaten!$B$19-D_SAV!$E664+1))),"k.A.")</f>
        <v>k.A.</v>
      </c>
      <c r="X664" s="343" t="str">
        <f t="shared" si="245"/>
        <v>k.A.</v>
      </c>
      <c r="Y664" s="62"/>
      <c r="Z664" s="48">
        <f t="shared" si="246"/>
        <v>0</v>
      </c>
      <c r="AA664" s="457"/>
      <c r="AB664" s="55">
        <f t="shared" si="238"/>
        <v>0</v>
      </c>
      <c r="AC664" s="55">
        <f>IF(A_Stammdaten!$B$25="ja",D_SAV!AA664,D_SAV!AB664)</f>
        <v>0</v>
      </c>
      <c r="AD664" s="478">
        <f>IF(AC664=0,0,IF(U664-(con_EOGJahr-D_SAV!E664)&lt;=0,AC664,AC664/V664))</f>
        <v>0</v>
      </c>
      <c r="AE664" s="478">
        <f>IFERROR(IF(AND(VLOOKUP(D664,rng_ND,5,FALSE)="Ja",D_SAV!T664="degressiv"),D_SAV!AC664*Y664/100,0),0)</f>
        <v>0</v>
      </c>
      <c r="AF664" s="55">
        <f>IFERROR(IF(VLOOKUP(D664,rng_ND,5,FALSE)="Ja",MAX(D_SAV!AD664:AE664),D_SAV!AD664),0)</f>
        <v>0</v>
      </c>
      <c r="AG664" s="55">
        <f t="shared" si="239"/>
        <v>0</v>
      </c>
      <c r="AH664" s="55">
        <f t="shared" si="240"/>
        <v>0</v>
      </c>
      <c r="AI664" s="55">
        <f t="shared" si="241"/>
        <v>0</v>
      </c>
      <c r="AJ664" s="55">
        <f t="shared" si="242"/>
        <v>0</v>
      </c>
      <c r="AK664" s="55">
        <f t="shared" si="233"/>
        <v>0</v>
      </c>
      <c r="AL664" s="55">
        <f t="shared" si="234"/>
        <v>0</v>
      </c>
      <c r="AM664" s="55">
        <f t="shared" si="235"/>
        <v>0</v>
      </c>
    </row>
    <row r="665" spans="1:39" x14ac:dyDescent="0.25">
      <c r="A665" s="47">
        <v>661</v>
      </c>
      <c r="B665" s="358" t="str">
        <f>IF(AND(E665&lt;&gt;0,D665&lt;&gt;0,F665&lt;&gt;0),IF(C665&lt;&gt;0,CONCATENATE(C665,"-AGr",VLOOKUP(D665,Listen!$A$2:$G$45,7,FALSE),"-",E665,"-",F665,),CONCATENATE("AGr",VLOOKUP(D665,Listen!$A$2:$G$45,7,FALSE),"-",E665,"-",F665)),"keine vollständige ID")</f>
        <v>keine vollständige ID</v>
      </c>
      <c r="C665" s="438">
        <f>'[2]III_SAV-Details_NB'!B671</f>
        <v>0</v>
      </c>
      <c r="D665" s="438">
        <f>'[2]III_SAV-Details_NB'!C671</f>
        <v>0</v>
      </c>
      <c r="E665" s="359">
        <f>'[2]III_SAV-Details_NB'!D671</f>
        <v>0</v>
      </c>
      <c r="F665" s="490"/>
      <c r="G665" s="281">
        <f>'[2]III_SAV-Details_NB'!X671</f>
        <v>0</v>
      </c>
      <c r="H665" s="281">
        <f t="shared" si="236"/>
        <v>0</v>
      </c>
      <c r="I665" s="281">
        <f>IF(con_EOGJahr=2025,'[2]III_SAV-Details_NB'!AA671,IF(con_EOGJahr=2026,'[2]III_SAV-Details_NB'!AB671,'[2]III_SAV-Details_NB'!AC671))</f>
        <v>0</v>
      </c>
      <c r="J665" s="282"/>
      <c r="K665" s="282"/>
      <c r="L665" s="282"/>
      <c r="M665" s="282"/>
      <c r="N665" s="282"/>
      <c r="O665" s="282"/>
      <c r="P665" s="52">
        <f t="shared" si="237"/>
        <v>0</v>
      </c>
      <c r="Q665" s="60"/>
      <c r="R665" s="53">
        <f t="shared" si="243"/>
        <v>0</v>
      </c>
      <c r="S665" s="59"/>
      <c r="T665" s="61"/>
      <c r="U665" s="342" t="str">
        <f t="shared" si="247"/>
        <v>k.A.</v>
      </c>
      <c r="V665" s="343" t="str">
        <f t="shared" si="244"/>
        <v>k.A.</v>
      </c>
      <c r="W665" s="343" t="str">
        <f>IFERROR(IF(OR($D665="",$E665=0,con_Ende=0),"k.A.",IF(VLOOKUP($D665,rng_ND,5,0)="Nein",VLOOKUP($D665,rng_ND,2,FALSE),MIN(VLOOKUP($D665,rng_ND,2,FALSE),A_Stammdaten!$B$19-D_SAV!$E665+1))),"k.A.")</f>
        <v>k.A.</v>
      </c>
      <c r="X665" s="343" t="str">
        <f t="shared" si="245"/>
        <v>k.A.</v>
      </c>
      <c r="Y665" s="62"/>
      <c r="Z665" s="48">
        <f t="shared" si="246"/>
        <v>0</v>
      </c>
      <c r="AA665" s="457"/>
      <c r="AB665" s="55">
        <f t="shared" si="238"/>
        <v>0</v>
      </c>
      <c r="AC665" s="55">
        <f>IF(A_Stammdaten!$B$25="ja",D_SAV!AA665,D_SAV!AB665)</f>
        <v>0</v>
      </c>
      <c r="AD665" s="478">
        <f>IF(AC665=0,0,IF(U665-(con_EOGJahr-D_SAV!E665)&lt;=0,AC665,AC665/V665))</f>
        <v>0</v>
      </c>
      <c r="AE665" s="478">
        <f>IFERROR(IF(AND(VLOOKUP(D665,rng_ND,5,FALSE)="Ja",D_SAV!T665="degressiv"),D_SAV!AC665*Y665/100,0),0)</f>
        <v>0</v>
      </c>
      <c r="AF665" s="55">
        <f>IFERROR(IF(VLOOKUP(D665,rng_ND,5,FALSE)="Ja",MAX(D_SAV!AD665:AE665),D_SAV!AD665),0)</f>
        <v>0</v>
      </c>
      <c r="AG665" s="55">
        <f t="shared" si="239"/>
        <v>0</v>
      </c>
      <c r="AH665" s="55">
        <f t="shared" si="240"/>
        <v>0</v>
      </c>
      <c r="AI665" s="55">
        <f t="shared" si="241"/>
        <v>0</v>
      </c>
      <c r="AJ665" s="55">
        <f t="shared" si="242"/>
        <v>0</v>
      </c>
      <c r="AK665" s="55">
        <f t="shared" si="233"/>
        <v>0</v>
      </c>
      <c r="AL665" s="55">
        <f t="shared" si="234"/>
        <v>0</v>
      </c>
      <c r="AM665" s="55">
        <f t="shared" si="235"/>
        <v>0</v>
      </c>
    </row>
    <row r="666" spans="1:39" x14ac:dyDescent="0.25">
      <c r="A666" s="47">
        <v>662</v>
      </c>
      <c r="B666" s="358" t="str">
        <f>IF(AND(E666&lt;&gt;0,D666&lt;&gt;0,F666&lt;&gt;0),IF(C666&lt;&gt;0,CONCATENATE(C666,"-AGr",VLOOKUP(D666,Listen!$A$2:$G$45,7,FALSE),"-",E666,"-",F666,),CONCATENATE("AGr",VLOOKUP(D666,Listen!$A$2:$G$45,7,FALSE),"-",E666,"-",F666)),"keine vollständige ID")</f>
        <v>keine vollständige ID</v>
      </c>
      <c r="C666" s="438">
        <f>'[2]III_SAV-Details_NB'!B672</f>
        <v>0</v>
      </c>
      <c r="D666" s="438">
        <f>'[2]III_SAV-Details_NB'!C672</f>
        <v>0</v>
      </c>
      <c r="E666" s="359">
        <f>'[2]III_SAV-Details_NB'!D672</f>
        <v>0</v>
      </c>
      <c r="F666" s="490"/>
      <c r="G666" s="281">
        <f>'[2]III_SAV-Details_NB'!X672</f>
        <v>0</v>
      </c>
      <c r="H666" s="281">
        <f t="shared" si="236"/>
        <v>0</v>
      </c>
      <c r="I666" s="281">
        <f>IF(con_EOGJahr=2025,'[2]III_SAV-Details_NB'!AA672,IF(con_EOGJahr=2026,'[2]III_SAV-Details_NB'!AB672,'[2]III_SAV-Details_NB'!AC672))</f>
        <v>0</v>
      </c>
      <c r="J666" s="282"/>
      <c r="K666" s="282"/>
      <c r="L666" s="282"/>
      <c r="M666" s="282"/>
      <c r="N666" s="282"/>
      <c r="O666" s="282"/>
      <c r="P666" s="52">
        <f t="shared" si="237"/>
        <v>0</v>
      </c>
      <c r="Q666" s="60"/>
      <c r="R666" s="53">
        <f t="shared" si="243"/>
        <v>0</v>
      </c>
      <c r="S666" s="59"/>
      <c r="T666" s="61"/>
      <c r="U666" s="342" t="str">
        <f t="shared" si="247"/>
        <v>k.A.</v>
      </c>
      <c r="V666" s="343" t="str">
        <f t="shared" si="244"/>
        <v>k.A.</v>
      </c>
      <c r="W666" s="343" t="str">
        <f>IFERROR(IF(OR($D666="",$E666=0,con_Ende=0),"k.A.",IF(VLOOKUP($D666,rng_ND,5,0)="Nein",VLOOKUP($D666,rng_ND,2,FALSE),MIN(VLOOKUP($D666,rng_ND,2,FALSE),A_Stammdaten!$B$19-D_SAV!$E666+1))),"k.A.")</f>
        <v>k.A.</v>
      </c>
      <c r="X666" s="343" t="str">
        <f t="shared" si="245"/>
        <v>k.A.</v>
      </c>
      <c r="Y666" s="62"/>
      <c r="Z666" s="48">
        <f t="shared" si="246"/>
        <v>0</v>
      </c>
      <c r="AA666" s="457"/>
      <c r="AB666" s="55">
        <f t="shared" si="238"/>
        <v>0</v>
      </c>
      <c r="AC666" s="55">
        <f>IF(A_Stammdaten!$B$25="ja",D_SAV!AA666,D_SAV!AB666)</f>
        <v>0</v>
      </c>
      <c r="AD666" s="478">
        <f>IF(AC666=0,0,IF(U666-(con_EOGJahr-D_SAV!E666)&lt;=0,AC666,AC666/V666))</f>
        <v>0</v>
      </c>
      <c r="AE666" s="478">
        <f>IFERROR(IF(AND(VLOOKUP(D666,rng_ND,5,FALSE)="Ja",D_SAV!T666="degressiv"),D_SAV!AC666*Y666/100,0),0)</f>
        <v>0</v>
      </c>
      <c r="AF666" s="55">
        <f>IFERROR(IF(VLOOKUP(D666,rng_ND,5,FALSE)="Ja",MAX(D_SAV!AD666:AE666),D_SAV!AD666),0)</f>
        <v>0</v>
      </c>
      <c r="AG666" s="55">
        <f t="shared" si="239"/>
        <v>0</v>
      </c>
      <c r="AH666" s="55">
        <f t="shared" si="240"/>
        <v>0</v>
      </c>
      <c r="AI666" s="55">
        <f t="shared" si="241"/>
        <v>0</v>
      </c>
      <c r="AJ666" s="55">
        <f t="shared" si="242"/>
        <v>0</v>
      </c>
      <c r="AK666" s="55">
        <f t="shared" si="233"/>
        <v>0</v>
      </c>
      <c r="AL666" s="55">
        <f t="shared" si="234"/>
        <v>0</v>
      </c>
      <c r="AM666" s="55">
        <f t="shared" si="235"/>
        <v>0</v>
      </c>
    </row>
    <row r="667" spans="1:39" x14ac:dyDescent="0.25">
      <c r="A667" s="47">
        <v>663</v>
      </c>
      <c r="B667" s="358" t="str">
        <f>IF(AND(E667&lt;&gt;0,D667&lt;&gt;0,F667&lt;&gt;0),IF(C667&lt;&gt;0,CONCATENATE(C667,"-AGr",VLOOKUP(D667,Listen!$A$2:$G$45,7,FALSE),"-",E667,"-",F667,),CONCATENATE("AGr",VLOOKUP(D667,Listen!$A$2:$G$45,7,FALSE),"-",E667,"-",F667)),"keine vollständige ID")</f>
        <v>keine vollständige ID</v>
      </c>
      <c r="C667" s="438">
        <f>'[2]III_SAV-Details_NB'!B673</f>
        <v>0</v>
      </c>
      <c r="D667" s="438">
        <f>'[2]III_SAV-Details_NB'!C673</f>
        <v>0</v>
      </c>
      <c r="E667" s="359">
        <f>'[2]III_SAV-Details_NB'!D673</f>
        <v>0</v>
      </c>
      <c r="F667" s="490"/>
      <c r="G667" s="281">
        <f>'[2]III_SAV-Details_NB'!X673</f>
        <v>0</v>
      </c>
      <c r="H667" s="281">
        <f t="shared" si="236"/>
        <v>0</v>
      </c>
      <c r="I667" s="281">
        <f>IF(con_EOGJahr=2025,'[2]III_SAV-Details_NB'!AA673,IF(con_EOGJahr=2026,'[2]III_SAV-Details_NB'!AB673,'[2]III_SAV-Details_NB'!AC673))</f>
        <v>0</v>
      </c>
      <c r="J667" s="282"/>
      <c r="K667" s="282"/>
      <c r="L667" s="282"/>
      <c r="M667" s="282"/>
      <c r="N667" s="282"/>
      <c r="O667" s="282"/>
      <c r="P667" s="52">
        <f t="shared" si="237"/>
        <v>0</v>
      </c>
      <c r="Q667" s="60"/>
      <c r="R667" s="53">
        <f t="shared" si="243"/>
        <v>0</v>
      </c>
      <c r="S667" s="59"/>
      <c r="T667" s="61"/>
      <c r="U667" s="342" t="str">
        <f t="shared" si="247"/>
        <v>k.A.</v>
      </c>
      <c r="V667" s="343" t="str">
        <f t="shared" si="244"/>
        <v>k.A.</v>
      </c>
      <c r="W667" s="343" t="str">
        <f>IFERROR(IF(OR($D667="",$E667=0,con_Ende=0),"k.A.",IF(VLOOKUP($D667,rng_ND,5,0)="Nein",VLOOKUP($D667,rng_ND,2,FALSE),MIN(VLOOKUP($D667,rng_ND,2,FALSE),A_Stammdaten!$B$19-D_SAV!$E667+1))),"k.A.")</f>
        <v>k.A.</v>
      </c>
      <c r="X667" s="343" t="str">
        <f t="shared" si="245"/>
        <v>k.A.</v>
      </c>
      <c r="Y667" s="62"/>
      <c r="Z667" s="48">
        <f t="shared" si="246"/>
        <v>0</v>
      </c>
      <c r="AA667" s="457"/>
      <c r="AB667" s="55">
        <f t="shared" si="238"/>
        <v>0</v>
      </c>
      <c r="AC667" s="55">
        <f>IF(A_Stammdaten!$B$25="ja",D_SAV!AA667,D_SAV!AB667)</f>
        <v>0</v>
      </c>
      <c r="AD667" s="478">
        <f>IF(AC667=0,0,IF(U667-(con_EOGJahr-D_SAV!E667)&lt;=0,AC667,AC667/V667))</f>
        <v>0</v>
      </c>
      <c r="AE667" s="478">
        <f>IFERROR(IF(AND(VLOOKUP(D667,rng_ND,5,FALSE)="Ja",D_SAV!T667="degressiv"),D_SAV!AC667*Y667/100,0),0)</f>
        <v>0</v>
      </c>
      <c r="AF667" s="55">
        <f>IFERROR(IF(VLOOKUP(D667,rng_ND,5,FALSE)="Ja",MAX(D_SAV!AD667:AE667),D_SAV!AD667),0)</f>
        <v>0</v>
      </c>
      <c r="AG667" s="55">
        <f t="shared" si="239"/>
        <v>0</v>
      </c>
      <c r="AH667" s="55">
        <f t="shared" si="240"/>
        <v>0</v>
      </c>
      <c r="AI667" s="55">
        <f t="shared" si="241"/>
        <v>0</v>
      </c>
      <c r="AJ667" s="55">
        <f t="shared" si="242"/>
        <v>0</v>
      </c>
      <c r="AK667" s="55">
        <f t="shared" si="233"/>
        <v>0</v>
      </c>
      <c r="AL667" s="55">
        <f t="shared" si="234"/>
        <v>0</v>
      </c>
      <c r="AM667" s="55">
        <f t="shared" si="235"/>
        <v>0</v>
      </c>
    </row>
    <row r="668" spans="1:39" x14ac:dyDescent="0.25">
      <c r="A668" s="47">
        <v>664</v>
      </c>
      <c r="B668" s="358" t="str">
        <f>IF(AND(E668&lt;&gt;0,D668&lt;&gt;0,F668&lt;&gt;0),IF(C668&lt;&gt;0,CONCATENATE(C668,"-AGr",VLOOKUP(D668,Listen!$A$2:$G$45,7,FALSE),"-",E668,"-",F668,),CONCATENATE("AGr",VLOOKUP(D668,Listen!$A$2:$G$45,7,FALSE),"-",E668,"-",F668)),"keine vollständige ID")</f>
        <v>keine vollständige ID</v>
      </c>
      <c r="C668" s="438">
        <f>'[2]III_SAV-Details_NB'!B674</f>
        <v>0</v>
      </c>
      <c r="D668" s="438">
        <f>'[2]III_SAV-Details_NB'!C674</f>
        <v>0</v>
      </c>
      <c r="E668" s="359">
        <f>'[2]III_SAV-Details_NB'!D674</f>
        <v>0</v>
      </c>
      <c r="F668" s="490"/>
      <c r="G668" s="281">
        <f>'[2]III_SAV-Details_NB'!X674</f>
        <v>0</v>
      </c>
      <c r="H668" s="281">
        <f t="shared" si="236"/>
        <v>0</v>
      </c>
      <c r="I668" s="281">
        <f>IF(con_EOGJahr=2025,'[2]III_SAV-Details_NB'!AA674,IF(con_EOGJahr=2026,'[2]III_SAV-Details_NB'!AB674,'[2]III_SAV-Details_NB'!AC674))</f>
        <v>0</v>
      </c>
      <c r="J668" s="282"/>
      <c r="K668" s="282"/>
      <c r="L668" s="282"/>
      <c r="M668" s="282"/>
      <c r="N668" s="282"/>
      <c r="O668" s="282"/>
      <c r="P668" s="52">
        <f t="shared" si="237"/>
        <v>0</v>
      </c>
      <c r="Q668" s="60"/>
      <c r="R668" s="53">
        <f t="shared" si="243"/>
        <v>0</v>
      </c>
      <c r="S668" s="59"/>
      <c r="T668" s="61"/>
      <c r="U668" s="342" t="str">
        <f t="shared" si="247"/>
        <v>k.A.</v>
      </c>
      <c r="V668" s="343" t="str">
        <f t="shared" si="244"/>
        <v>k.A.</v>
      </c>
      <c r="W668" s="343" t="str">
        <f>IFERROR(IF(OR($D668="",$E668=0,con_Ende=0),"k.A.",IF(VLOOKUP($D668,rng_ND,5,0)="Nein",VLOOKUP($D668,rng_ND,2,FALSE),MIN(VLOOKUP($D668,rng_ND,2,FALSE),A_Stammdaten!$B$19-D_SAV!$E668+1))),"k.A.")</f>
        <v>k.A.</v>
      </c>
      <c r="X668" s="343" t="str">
        <f t="shared" si="245"/>
        <v>k.A.</v>
      </c>
      <c r="Y668" s="62"/>
      <c r="Z668" s="48">
        <f t="shared" si="246"/>
        <v>0</v>
      </c>
      <c r="AA668" s="457"/>
      <c r="AB668" s="55">
        <f t="shared" si="238"/>
        <v>0</v>
      </c>
      <c r="AC668" s="55">
        <f>IF(A_Stammdaten!$B$25="ja",D_SAV!AA668,D_SAV!AB668)</f>
        <v>0</v>
      </c>
      <c r="AD668" s="478">
        <f>IF(AC668=0,0,IF(U668-(con_EOGJahr-D_SAV!E668)&lt;=0,AC668,AC668/V668))</f>
        <v>0</v>
      </c>
      <c r="AE668" s="478">
        <f>IFERROR(IF(AND(VLOOKUP(D668,rng_ND,5,FALSE)="Ja",D_SAV!T668="degressiv"),D_SAV!AC668*Y668/100,0),0)</f>
        <v>0</v>
      </c>
      <c r="AF668" s="55">
        <f>IFERROR(IF(VLOOKUP(D668,rng_ND,5,FALSE)="Ja",MAX(D_SAV!AD668:AE668),D_SAV!AD668),0)</f>
        <v>0</v>
      </c>
      <c r="AG668" s="55">
        <f t="shared" si="239"/>
        <v>0</v>
      </c>
      <c r="AH668" s="55">
        <f t="shared" si="240"/>
        <v>0</v>
      </c>
      <c r="AI668" s="55">
        <f t="shared" si="241"/>
        <v>0</v>
      </c>
      <c r="AJ668" s="55">
        <f t="shared" si="242"/>
        <v>0</v>
      </c>
      <c r="AK668" s="55">
        <f t="shared" si="233"/>
        <v>0</v>
      </c>
      <c r="AL668" s="55">
        <f t="shared" si="234"/>
        <v>0</v>
      </c>
      <c r="AM668" s="55">
        <f t="shared" si="235"/>
        <v>0</v>
      </c>
    </row>
    <row r="669" spans="1:39" x14ac:dyDescent="0.25">
      <c r="A669" s="47">
        <v>665</v>
      </c>
      <c r="B669" s="358" t="str">
        <f>IF(AND(E669&lt;&gt;0,D669&lt;&gt;0,F669&lt;&gt;0),IF(C669&lt;&gt;0,CONCATENATE(C669,"-AGr",VLOOKUP(D669,Listen!$A$2:$G$45,7,FALSE),"-",E669,"-",F669,),CONCATENATE("AGr",VLOOKUP(D669,Listen!$A$2:$G$45,7,FALSE),"-",E669,"-",F669)),"keine vollständige ID")</f>
        <v>keine vollständige ID</v>
      </c>
      <c r="C669" s="438">
        <f>'[2]III_SAV-Details_NB'!B675</f>
        <v>0</v>
      </c>
      <c r="D669" s="438">
        <f>'[2]III_SAV-Details_NB'!C675</f>
        <v>0</v>
      </c>
      <c r="E669" s="359">
        <f>'[2]III_SAV-Details_NB'!D675</f>
        <v>0</v>
      </c>
      <c r="F669" s="490"/>
      <c r="G669" s="281">
        <f>'[2]III_SAV-Details_NB'!X675</f>
        <v>0</v>
      </c>
      <c r="H669" s="281">
        <f t="shared" si="236"/>
        <v>0</v>
      </c>
      <c r="I669" s="281">
        <f>IF(con_EOGJahr=2025,'[2]III_SAV-Details_NB'!AA675,IF(con_EOGJahr=2026,'[2]III_SAV-Details_NB'!AB675,'[2]III_SAV-Details_NB'!AC675))</f>
        <v>0</v>
      </c>
      <c r="J669" s="282"/>
      <c r="K669" s="282"/>
      <c r="L669" s="282"/>
      <c r="M669" s="282"/>
      <c r="N669" s="282"/>
      <c r="O669" s="282"/>
      <c r="P669" s="52">
        <f t="shared" si="237"/>
        <v>0</v>
      </c>
      <c r="Q669" s="60"/>
      <c r="R669" s="53">
        <f t="shared" si="243"/>
        <v>0</v>
      </c>
      <c r="S669" s="59"/>
      <c r="T669" s="61"/>
      <c r="U669" s="342" t="str">
        <f t="shared" si="247"/>
        <v>k.A.</v>
      </c>
      <c r="V669" s="343" t="str">
        <f t="shared" si="244"/>
        <v>k.A.</v>
      </c>
      <c r="W669" s="343" t="str">
        <f>IFERROR(IF(OR($D669="",$E669=0,con_Ende=0),"k.A.",IF(VLOOKUP($D669,rng_ND,5,0)="Nein",VLOOKUP($D669,rng_ND,2,FALSE),MIN(VLOOKUP($D669,rng_ND,2,FALSE),A_Stammdaten!$B$19-D_SAV!$E669+1))),"k.A.")</f>
        <v>k.A.</v>
      </c>
      <c r="X669" s="343" t="str">
        <f t="shared" si="245"/>
        <v>k.A.</v>
      </c>
      <c r="Y669" s="62"/>
      <c r="Z669" s="48">
        <f t="shared" si="246"/>
        <v>0</v>
      </c>
      <c r="AA669" s="457"/>
      <c r="AB669" s="55">
        <f t="shared" si="238"/>
        <v>0</v>
      </c>
      <c r="AC669" s="55">
        <f>IF(A_Stammdaten!$B$25="ja",D_SAV!AA669,D_SAV!AB669)</f>
        <v>0</v>
      </c>
      <c r="AD669" s="478">
        <f>IF(AC669=0,0,IF(U669-(con_EOGJahr-D_SAV!E669)&lt;=0,AC669,AC669/V669))</f>
        <v>0</v>
      </c>
      <c r="AE669" s="478">
        <f>IFERROR(IF(AND(VLOOKUP(D669,rng_ND,5,FALSE)="Ja",D_SAV!T669="degressiv"),D_SAV!AC669*Y669/100,0),0)</f>
        <v>0</v>
      </c>
      <c r="AF669" s="55">
        <f>IFERROR(IF(VLOOKUP(D669,rng_ND,5,FALSE)="Ja",MAX(D_SAV!AD669:AE669),D_SAV!AD669),0)</f>
        <v>0</v>
      </c>
      <c r="AG669" s="55">
        <f t="shared" si="239"/>
        <v>0</v>
      </c>
      <c r="AH669" s="55">
        <f t="shared" si="240"/>
        <v>0</v>
      </c>
      <c r="AI669" s="55">
        <f t="shared" si="241"/>
        <v>0</v>
      </c>
      <c r="AJ669" s="55">
        <f t="shared" si="242"/>
        <v>0</v>
      </c>
      <c r="AK669" s="55">
        <f t="shared" si="233"/>
        <v>0</v>
      </c>
      <c r="AL669" s="55">
        <f t="shared" si="234"/>
        <v>0</v>
      </c>
      <c r="AM669" s="55">
        <f t="shared" si="235"/>
        <v>0</v>
      </c>
    </row>
    <row r="670" spans="1:39" x14ac:dyDescent="0.25">
      <c r="A670" s="47">
        <v>666</v>
      </c>
      <c r="B670" s="358" t="str">
        <f>IF(AND(E670&lt;&gt;0,D670&lt;&gt;0,F670&lt;&gt;0),IF(C670&lt;&gt;0,CONCATENATE(C670,"-AGr",VLOOKUP(D670,Listen!$A$2:$G$45,7,FALSE),"-",E670,"-",F670,),CONCATENATE("AGr",VLOOKUP(D670,Listen!$A$2:$G$45,7,FALSE),"-",E670,"-",F670)),"keine vollständige ID")</f>
        <v>keine vollständige ID</v>
      </c>
      <c r="C670" s="438">
        <f>'[2]III_SAV-Details_NB'!B676</f>
        <v>0</v>
      </c>
      <c r="D670" s="438">
        <f>'[2]III_SAV-Details_NB'!C676</f>
        <v>0</v>
      </c>
      <c r="E670" s="359">
        <f>'[2]III_SAV-Details_NB'!D676</f>
        <v>0</v>
      </c>
      <c r="F670" s="490"/>
      <c r="G670" s="281">
        <f>'[2]III_SAV-Details_NB'!X676</f>
        <v>0</v>
      </c>
      <c r="H670" s="281">
        <f t="shared" si="236"/>
        <v>0</v>
      </c>
      <c r="I670" s="281">
        <f>IF(con_EOGJahr=2025,'[2]III_SAV-Details_NB'!AA676,IF(con_EOGJahr=2026,'[2]III_SAV-Details_NB'!AB676,'[2]III_SAV-Details_NB'!AC676))</f>
        <v>0</v>
      </c>
      <c r="J670" s="282"/>
      <c r="K670" s="282"/>
      <c r="L670" s="282"/>
      <c r="M670" s="282"/>
      <c r="N670" s="282"/>
      <c r="O670" s="282"/>
      <c r="P670" s="52">
        <f t="shared" si="237"/>
        <v>0</v>
      </c>
      <c r="Q670" s="60"/>
      <c r="R670" s="53">
        <f t="shared" si="243"/>
        <v>0</v>
      </c>
      <c r="S670" s="59"/>
      <c r="T670" s="61"/>
      <c r="U670" s="342" t="str">
        <f t="shared" si="247"/>
        <v>k.A.</v>
      </c>
      <c r="V670" s="343" t="str">
        <f t="shared" si="244"/>
        <v>k.A.</v>
      </c>
      <c r="W670" s="343" t="str">
        <f>IFERROR(IF(OR($D670="",$E670=0,con_Ende=0),"k.A.",IF(VLOOKUP($D670,rng_ND,5,0)="Nein",VLOOKUP($D670,rng_ND,2,FALSE),MIN(VLOOKUP($D670,rng_ND,2,FALSE),A_Stammdaten!$B$19-D_SAV!$E670+1))),"k.A.")</f>
        <v>k.A.</v>
      </c>
      <c r="X670" s="343" t="str">
        <f t="shared" si="245"/>
        <v>k.A.</v>
      </c>
      <c r="Y670" s="62"/>
      <c r="Z670" s="48">
        <f t="shared" si="246"/>
        <v>0</v>
      </c>
      <c r="AA670" s="457"/>
      <c r="AB670" s="55">
        <f t="shared" si="238"/>
        <v>0</v>
      </c>
      <c r="AC670" s="55">
        <f>IF(A_Stammdaten!$B$25="ja",D_SAV!AA670,D_SAV!AB670)</f>
        <v>0</v>
      </c>
      <c r="AD670" s="478">
        <f>IF(AC670=0,0,IF(U670-(con_EOGJahr-D_SAV!E670)&lt;=0,AC670,AC670/V670))</f>
        <v>0</v>
      </c>
      <c r="AE670" s="478">
        <f>IFERROR(IF(AND(VLOOKUP(D670,rng_ND,5,FALSE)="Ja",D_SAV!T670="degressiv"),D_SAV!AC670*Y670/100,0),0)</f>
        <v>0</v>
      </c>
      <c r="AF670" s="55">
        <f>IFERROR(IF(VLOOKUP(D670,rng_ND,5,FALSE)="Ja",MAX(D_SAV!AD670:AE670),D_SAV!AD670),0)</f>
        <v>0</v>
      </c>
      <c r="AG670" s="55">
        <f t="shared" si="239"/>
        <v>0</v>
      </c>
      <c r="AH670" s="55">
        <f t="shared" si="240"/>
        <v>0</v>
      </c>
      <c r="AI670" s="55">
        <f t="shared" si="241"/>
        <v>0</v>
      </c>
      <c r="AJ670" s="55">
        <f t="shared" si="242"/>
        <v>0</v>
      </c>
      <c r="AK670" s="55">
        <f t="shared" si="233"/>
        <v>0</v>
      </c>
      <c r="AL670" s="55">
        <f t="shared" si="234"/>
        <v>0</v>
      </c>
      <c r="AM670" s="55">
        <f t="shared" si="235"/>
        <v>0</v>
      </c>
    </row>
    <row r="671" spans="1:39" x14ac:dyDescent="0.25">
      <c r="A671" s="47">
        <v>667</v>
      </c>
      <c r="B671" s="358" t="str">
        <f>IF(AND(E671&lt;&gt;0,D671&lt;&gt;0,F671&lt;&gt;0),IF(C671&lt;&gt;0,CONCATENATE(C671,"-AGr",VLOOKUP(D671,Listen!$A$2:$G$45,7,FALSE),"-",E671,"-",F671,),CONCATENATE("AGr",VLOOKUP(D671,Listen!$A$2:$G$45,7,FALSE),"-",E671,"-",F671)),"keine vollständige ID")</f>
        <v>keine vollständige ID</v>
      </c>
      <c r="C671" s="438">
        <f>'[2]III_SAV-Details_NB'!B677</f>
        <v>0</v>
      </c>
      <c r="D671" s="438">
        <f>'[2]III_SAV-Details_NB'!C677</f>
        <v>0</v>
      </c>
      <c r="E671" s="359">
        <f>'[2]III_SAV-Details_NB'!D677</f>
        <v>0</v>
      </c>
      <c r="F671" s="490"/>
      <c r="G671" s="281">
        <f>'[2]III_SAV-Details_NB'!X677</f>
        <v>0</v>
      </c>
      <c r="H671" s="281">
        <f t="shared" si="236"/>
        <v>0</v>
      </c>
      <c r="I671" s="281">
        <f>IF(con_EOGJahr=2025,'[2]III_SAV-Details_NB'!AA677,IF(con_EOGJahr=2026,'[2]III_SAV-Details_NB'!AB677,'[2]III_SAV-Details_NB'!AC677))</f>
        <v>0</v>
      </c>
      <c r="J671" s="282"/>
      <c r="K671" s="282"/>
      <c r="L671" s="282"/>
      <c r="M671" s="282"/>
      <c r="N671" s="282"/>
      <c r="O671" s="282"/>
      <c r="P671" s="52">
        <f t="shared" si="237"/>
        <v>0</v>
      </c>
      <c r="Q671" s="60"/>
      <c r="R671" s="53">
        <f t="shared" si="243"/>
        <v>0</v>
      </c>
      <c r="S671" s="59"/>
      <c r="T671" s="61"/>
      <c r="U671" s="342" t="str">
        <f t="shared" si="247"/>
        <v>k.A.</v>
      </c>
      <c r="V671" s="343" t="str">
        <f t="shared" si="244"/>
        <v>k.A.</v>
      </c>
      <c r="W671" s="343" t="str">
        <f>IFERROR(IF(OR($D671="",$E671=0,con_Ende=0),"k.A.",IF(VLOOKUP($D671,rng_ND,5,0)="Nein",VLOOKUP($D671,rng_ND,2,FALSE),MIN(VLOOKUP($D671,rng_ND,2,FALSE),A_Stammdaten!$B$19-D_SAV!$E671+1))),"k.A.")</f>
        <v>k.A.</v>
      </c>
      <c r="X671" s="343" t="str">
        <f t="shared" si="245"/>
        <v>k.A.</v>
      </c>
      <c r="Y671" s="62"/>
      <c r="Z671" s="48">
        <f t="shared" si="246"/>
        <v>0</v>
      </c>
      <c r="AA671" s="457"/>
      <c r="AB671" s="55">
        <f t="shared" si="238"/>
        <v>0</v>
      </c>
      <c r="AC671" s="55">
        <f>IF(A_Stammdaten!$B$25="ja",D_SAV!AA671,D_SAV!AB671)</f>
        <v>0</v>
      </c>
      <c r="AD671" s="478">
        <f>IF(AC671=0,0,IF(U671-(con_EOGJahr-D_SAV!E671)&lt;=0,AC671,AC671/V671))</f>
        <v>0</v>
      </c>
      <c r="AE671" s="478">
        <f>IFERROR(IF(AND(VLOOKUP(D671,rng_ND,5,FALSE)="Ja",D_SAV!T671="degressiv"),D_SAV!AC671*Y671/100,0),0)</f>
        <v>0</v>
      </c>
      <c r="AF671" s="55">
        <f>IFERROR(IF(VLOOKUP(D671,rng_ND,5,FALSE)="Ja",MAX(D_SAV!AD671:AE671),D_SAV!AD671),0)</f>
        <v>0</v>
      </c>
      <c r="AG671" s="55">
        <f t="shared" si="239"/>
        <v>0</v>
      </c>
      <c r="AH671" s="55">
        <f t="shared" si="240"/>
        <v>0</v>
      </c>
      <c r="AI671" s="55">
        <f t="shared" si="241"/>
        <v>0</v>
      </c>
      <c r="AJ671" s="55">
        <f t="shared" si="242"/>
        <v>0</v>
      </c>
      <c r="AK671" s="55">
        <f t="shared" si="233"/>
        <v>0</v>
      </c>
      <c r="AL671" s="55">
        <f t="shared" si="234"/>
        <v>0</v>
      </c>
      <c r="AM671" s="55">
        <f t="shared" si="235"/>
        <v>0</v>
      </c>
    </row>
    <row r="672" spans="1:39" x14ac:dyDescent="0.25">
      <c r="A672" s="47">
        <v>668</v>
      </c>
      <c r="B672" s="358" t="str">
        <f>IF(AND(E672&lt;&gt;0,D672&lt;&gt;0,F672&lt;&gt;0),IF(C672&lt;&gt;0,CONCATENATE(C672,"-AGr",VLOOKUP(D672,Listen!$A$2:$G$45,7,FALSE),"-",E672,"-",F672,),CONCATENATE("AGr",VLOOKUP(D672,Listen!$A$2:$G$45,7,FALSE),"-",E672,"-",F672)),"keine vollständige ID")</f>
        <v>keine vollständige ID</v>
      </c>
      <c r="C672" s="438">
        <f>'[2]III_SAV-Details_NB'!B678</f>
        <v>0</v>
      </c>
      <c r="D672" s="438">
        <f>'[2]III_SAV-Details_NB'!C678</f>
        <v>0</v>
      </c>
      <c r="E672" s="359">
        <f>'[2]III_SAV-Details_NB'!D678</f>
        <v>0</v>
      </c>
      <c r="F672" s="490"/>
      <c r="G672" s="281">
        <f>'[2]III_SAV-Details_NB'!X678</f>
        <v>0</v>
      </c>
      <c r="H672" s="281">
        <f t="shared" si="236"/>
        <v>0</v>
      </c>
      <c r="I672" s="281">
        <f>IF(con_EOGJahr=2025,'[2]III_SAV-Details_NB'!AA678,IF(con_EOGJahr=2026,'[2]III_SAV-Details_NB'!AB678,'[2]III_SAV-Details_NB'!AC678))</f>
        <v>0</v>
      </c>
      <c r="J672" s="282"/>
      <c r="K672" s="282"/>
      <c r="L672" s="282"/>
      <c r="M672" s="282"/>
      <c r="N672" s="282"/>
      <c r="O672" s="282"/>
      <c r="P672" s="52">
        <f t="shared" si="237"/>
        <v>0</v>
      </c>
      <c r="Q672" s="60"/>
      <c r="R672" s="53">
        <f t="shared" si="243"/>
        <v>0</v>
      </c>
      <c r="S672" s="59"/>
      <c r="T672" s="61"/>
      <c r="U672" s="342" t="str">
        <f t="shared" si="247"/>
        <v>k.A.</v>
      </c>
      <c r="V672" s="343" t="str">
        <f t="shared" si="244"/>
        <v>k.A.</v>
      </c>
      <c r="W672" s="343" t="str">
        <f>IFERROR(IF(OR($D672="",$E672=0,con_Ende=0),"k.A.",IF(VLOOKUP($D672,rng_ND,5,0)="Nein",VLOOKUP($D672,rng_ND,2,FALSE),MIN(VLOOKUP($D672,rng_ND,2,FALSE),A_Stammdaten!$B$19-D_SAV!$E672+1))),"k.A.")</f>
        <v>k.A.</v>
      </c>
      <c r="X672" s="343" t="str">
        <f t="shared" si="245"/>
        <v>k.A.</v>
      </c>
      <c r="Y672" s="62"/>
      <c r="Z672" s="48">
        <f t="shared" si="246"/>
        <v>0</v>
      </c>
      <c r="AA672" s="457"/>
      <c r="AB672" s="55">
        <f t="shared" si="238"/>
        <v>0</v>
      </c>
      <c r="AC672" s="55">
        <f>IF(A_Stammdaten!$B$25="ja",D_SAV!AA672,D_SAV!AB672)</f>
        <v>0</v>
      </c>
      <c r="AD672" s="478">
        <f>IF(AC672=0,0,IF(U672-(con_EOGJahr-D_SAV!E672)&lt;=0,AC672,AC672/V672))</f>
        <v>0</v>
      </c>
      <c r="AE672" s="478">
        <f>IFERROR(IF(AND(VLOOKUP(D672,rng_ND,5,FALSE)="Ja",D_SAV!T672="degressiv"),D_SAV!AC672*Y672/100,0),0)</f>
        <v>0</v>
      </c>
      <c r="AF672" s="55">
        <f>IFERROR(IF(VLOOKUP(D672,rng_ND,5,FALSE)="Ja",MAX(D_SAV!AD672:AE672),D_SAV!AD672),0)</f>
        <v>0</v>
      </c>
      <c r="AG672" s="55">
        <f t="shared" si="239"/>
        <v>0</v>
      </c>
      <c r="AH672" s="55">
        <f t="shared" si="240"/>
        <v>0</v>
      </c>
      <c r="AI672" s="55">
        <f t="shared" si="241"/>
        <v>0</v>
      </c>
      <c r="AJ672" s="55">
        <f t="shared" si="242"/>
        <v>0</v>
      </c>
      <c r="AK672" s="55">
        <f t="shared" si="233"/>
        <v>0</v>
      </c>
      <c r="AL672" s="55">
        <f t="shared" si="234"/>
        <v>0</v>
      </c>
      <c r="AM672" s="55">
        <f t="shared" si="235"/>
        <v>0</v>
      </c>
    </row>
    <row r="673" spans="1:39" x14ac:dyDescent="0.25">
      <c r="A673" s="47">
        <v>669</v>
      </c>
      <c r="B673" s="358" t="str">
        <f>IF(AND(E673&lt;&gt;0,D673&lt;&gt;0,F673&lt;&gt;0),IF(C673&lt;&gt;0,CONCATENATE(C673,"-AGr",VLOOKUP(D673,Listen!$A$2:$G$45,7,FALSE),"-",E673,"-",F673,),CONCATENATE("AGr",VLOOKUP(D673,Listen!$A$2:$G$45,7,FALSE),"-",E673,"-",F673)),"keine vollständige ID")</f>
        <v>keine vollständige ID</v>
      </c>
      <c r="C673" s="438">
        <f>'[2]III_SAV-Details_NB'!B679</f>
        <v>0</v>
      </c>
      <c r="D673" s="438">
        <f>'[2]III_SAV-Details_NB'!C679</f>
        <v>0</v>
      </c>
      <c r="E673" s="359">
        <f>'[2]III_SAV-Details_NB'!D679</f>
        <v>0</v>
      </c>
      <c r="F673" s="490"/>
      <c r="G673" s="281">
        <f>'[2]III_SAV-Details_NB'!X679</f>
        <v>0</v>
      </c>
      <c r="H673" s="281">
        <f t="shared" si="236"/>
        <v>0</v>
      </c>
      <c r="I673" s="281">
        <f>IF(con_EOGJahr=2025,'[2]III_SAV-Details_NB'!AA679,IF(con_EOGJahr=2026,'[2]III_SAV-Details_NB'!AB679,'[2]III_SAV-Details_NB'!AC679))</f>
        <v>0</v>
      </c>
      <c r="J673" s="282"/>
      <c r="K673" s="282"/>
      <c r="L673" s="282"/>
      <c r="M673" s="282"/>
      <c r="N673" s="282"/>
      <c r="O673" s="282"/>
      <c r="P673" s="52">
        <f t="shared" si="237"/>
        <v>0</v>
      </c>
      <c r="Q673" s="60"/>
      <c r="R673" s="53">
        <f t="shared" si="243"/>
        <v>0</v>
      </c>
      <c r="S673" s="59"/>
      <c r="T673" s="61"/>
      <c r="U673" s="342" t="str">
        <f t="shared" si="247"/>
        <v>k.A.</v>
      </c>
      <c r="V673" s="343" t="str">
        <f t="shared" si="244"/>
        <v>k.A.</v>
      </c>
      <c r="W673" s="343" t="str">
        <f>IFERROR(IF(OR($D673="",$E673=0,con_Ende=0),"k.A.",IF(VLOOKUP($D673,rng_ND,5,0)="Nein",VLOOKUP($D673,rng_ND,2,FALSE),MIN(VLOOKUP($D673,rng_ND,2,FALSE),A_Stammdaten!$B$19-D_SAV!$E673+1))),"k.A.")</f>
        <v>k.A.</v>
      </c>
      <c r="X673" s="343" t="str">
        <f t="shared" si="245"/>
        <v>k.A.</v>
      </c>
      <c r="Y673" s="62"/>
      <c r="Z673" s="48">
        <f t="shared" si="246"/>
        <v>0</v>
      </c>
      <c r="AA673" s="457"/>
      <c r="AB673" s="55">
        <f t="shared" si="238"/>
        <v>0</v>
      </c>
      <c r="AC673" s="55">
        <f>IF(A_Stammdaten!$B$25="ja",D_SAV!AA673,D_SAV!AB673)</f>
        <v>0</v>
      </c>
      <c r="AD673" s="478">
        <f>IF(AC673=0,0,IF(U673-(con_EOGJahr-D_SAV!E673)&lt;=0,AC673,AC673/V673))</f>
        <v>0</v>
      </c>
      <c r="AE673" s="478">
        <f>IFERROR(IF(AND(VLOOKUP(D673,rng_ND,5,FALSE)="Ja",D_SAV!T673="degressiv"),D_SAV!AC673*Y673/100,0),0)</f>
        <v>0</v>
      </c>
      <c r="AF673" s="55">
        <f>IFERROR(IF(VLOOKUP(D673,rng_ND,5,FALSE)="Ja",MAX(D_SAV!AD673:AE673),D_SAV!AD673),0)</f>
        <v>0</v>
      </c>
      <c r="AG673" s="55">
        <f t="shared" si="239"/>
        <v>0</v>
      </c>
      <c r="AH673" s="55">
        <f t="shared" si="240"/>
        <v>0</v>
      </c>
      <c r="AI673" s="55">
        <f t="shared" si="241"/>
        <v>0</v>
      </c>
      <c r="AJ673" s="55">
        <f t="shared" si="242"/>
        <v>0</v>
      </c>
      <c r="AK673" s="55">
        <f t="shared" si="233"/>
        <v>0</v>
      </c>
      <c r="AL673" s="55">
        <f t="shared" si="234"/>
        <v>0</v>
      </c>
      <c r="AM673" s="55">
        <f t="shared" si="235"/>
        <v>0</v>
      </c>
    </row>
    <row r="674" spans="1:39" x14ac:dyDescent="0.25">
      <c r="A674" s="47">
        <v>670</v>
      </c>
      <c r="B674" s="358" t="str">
        <f>IF(AND(E674&lt;&gt;0,D674&lt;&gt;0,F674&lt;&gt;0),IF(C674&lt;&gt;0,CONCATENATE(C674,"-AGr",VLOOKUP(D674,Listen!$A$2:$G$45,7,FALSE),"-",E674,"-",F674,),CONCATENATE("AGr",VLOOKUP(D674,Listen!$A$2:$G$45,7,FALSE),"-",E674,"-",F674)),"keine vollständige ID")</f>
        <v>keine vollständige ID</v>
      </c>
      <c r="C674" s="438">
        <f>'[2]III_SAV-Details_NB'!B680</f>
        <v>0</v>
      </c>
      <c r="D674" s="438">
        <f>'[2]III_SAV-Details_NB'!C680</f>
        <v>0</v>
      </c>
      <c r="E674" s="359">
        <f>'[2]III_SAV-Details_NB'!D680</f>
        <v>0</v>
      </c>
      <c r="F674" s="490"/>
      <c r="G674" s="281">
        <f>'[2]III_SAV-Details_NB'!X680</f>
        <v>0</v>
      </c>
      <c r="H674" s="281">
        <f t="shared" si="236"/>
        <v>0</v>
      </c>
      <c r="I674" s="281">
        <f>IF(con_EOGJahr=2025,'[2]III_SAV-Details_NB'!AA680,IF(con_EOGJahr=2026,'[2]III_SAV-Details_NB'!AB680,'[2]III_SAV-Details_NB'!AC680))</f>
        <v>0</v>
      </c>
      <c r="J674" s="282"/>
      <c r="K674" s="282"/>
      <c r="L674" s="282"/>
      <c r="M674" s="282"/>
      <c r="N674" s="282"/>
      <c r="O674" s="282"/>
      <c r="P674" s="52">
        <f t="shared" si="237"/>
        <v>0</v>
      </c>
      <c r="Q674" s="60"/>
      <c r="R674" s="53">
        <f t="shared" si="243"/>
        <v>0</v>
      </c>
      <c r="S674" s="59"/>
      <c r="T674" s="61"/>
      <c r="U674" s="342" t="str">
        <f t="shared" si="247"/>
        <v>k.A.</v>
      </c>
      <c r="V674" s="343" t="str">
        <f t="shared" si="244"/>
        <v>k.A.</v>
      </c>
      <c r="W674" s="343" t="str">
        <f>IFERROR(IF(OR($D674="",$E674=0,con_Ende=0),"k.A.",IF(VLOOKUP($D674,rng_ND,5,0)="Nein",VLOOKUP($D674,rng_ND,2,FALSE),MIN(VLOOKUP($D674,rng_ND,2,FALSE),A_Stammdaten!$B$19-D_SAV!$E674+1))),"k.A.")</f>
        <v>k.A.</v>
      </c>
      <c r="X674" s="343" t="str">
        <f t="shared" si="245"/>
        <v>k.A.</v>
      </c>
      <c r="Y674" s="62"/>
      <c r="Z674" s="48">
        <f t="shared" si="246"/>
        <v>0</v>
      </c>
      <c r="AA674" s="457"/>
      <c r="AB674" s="55">
        <f t="shared" si="238"/>
        <v>0</v>
      </c>
      <c r="AC674" s="55">
        <f>IF(A_Stammdaten!$B$25="ja",D_SAV!AA674,D_SAV!AB674)</f>
        <v>0</v>
      </c>
      <c r="AD674" s="478">
        <f>IF(AC674=0,0,IF(U674-(con_EOGJahr-D_SAV!E674)&lt;=0,AC674,AC674/V674))</f>
        <v>0</v>
      </c>
      <c r="AE674" s="478">
        <f>IFERROR(IF(AND(VLOOKUP(D674,rng_ND,5,FALSE)="Ja",D_SAV!T674="degressiv"),D_SAV!AC674*Y674/100,0),0)</f>
        <v>0</v>
      </c>
      <c r="AF674" s="55">
        <f>IFERROR(IF(VLOOKUP(D674,rng_ND,5,FALSE)="Ja",MAX(D_SAV!AD674:AE674),D_SAV!AD674),0)</f>
        <v>0</v>
      </c>
      <c r="AG674" s="55">
        <f t="shared" si="239"/>
        <v>0</v>
      </c>
      <c r="AH674" s="55">
        <f t="shared" si="240"/>
        <v>0</v>
      </c>
      <c r="AI674" s="55">
        <f t="shared" si="241"/>
        <v>0</v>
      </c>
      <c r="AJ674" s="55">
        <f t="shared" si="242"/>
        <v>0</v>
      </c>
      <c r="AK674" s="55">
        <f t="shared" si="233"/>
        <v>0</v>
      </c>
      <c r="AL674" s="55">
        <f t="shared" si="234"/>
        <v>0</v>
      </c>
      <c r="AM674" s="55">
        <f t="shared" si="235"/>
        <v>0</v>
      </c>
    </row>
    <row r="675" spans="1:39" x14ac:dyDescent="0.25">
      <c r="A675" s="47">
        <v>671</v>
      </c>
      <c r="B675" s="358" t="str">
        <f>IF(AND(E675&lt;&gt;0,D675&lt;&gt;0,F675&lt;&gt;0),IF(C675&lt;&gt;0,CONCATENATE(C675,"-AGr",VLOOKUP(D675,Listen!$A$2:$G$45,7,FALSE),"-",E675,"-",F675,),CONCATENATE("AGr",VLOOKUP(D675,Listen!$A$2:$G$45,7,FALSE),"-",E675,"-",F675)),"keine vollständige ID")</f>
        <v>keine vollständige ID</v>
      </c>
      <c r="C675" s="438">
        <f>'[2]III_SAV-Details_NB'!B681</f>
        <v>0</v>
      </c>
      <c r="D675" s="438">
        <f>'[2]III_SAV-Details_NB'!C681</f>
        <v>0</v>
      </c>
      <c r="E675" s="359">
        <f>'[2]III_SAV-Details_NB'!D681</f>
        <v>0</v>
      </c>
      <c r="F675" s="490"/>
      <c r="G675" s="281">
        <f>'[2]III_SAV-Details_NB'!X681</f>
        <v>0</v>
      </c>
      <c r="H675" s="281">
        <f t="shared" si="236"/>
        <v>0</v>
      </c>
      <c r="I675" s="281">
        <f>IF(con_EOGJahr=2025,'[2]III_SAV-Details_NB'!AA681,IF(con_EOGJahr=2026,'[2]III_SAV-Details_NB'!AB681,'[2]III_SAV-Details_NB'!AC681))</f>
        <v>0</v>
      </c>
      <c r="J675" s="282"/>
      <c r="K675" s="282"/>
      <c r="L675" s="282"/>
      <c r="M675" s="282"/>
      <c r="N675" s="282"/>
      <c r="O675" s="282"/>
      <c r="P675" s="52">
        <f t="shared" si="237"/>
        <v>0</v>
      </c>
      <c r="Q675" s="60"/>
      <c r="R675" s="53">
        <f t="shared" si="243"/>
        <v>0</v>
      </c>
      <c r="S675" s="59"/>
      <c r="T675" s="61"/>
      <c r="U675" s="342" t="str">
        <f t="shared" si="247"/>
        <v>k.A.</v>
      </c>
      <c r="V675" s="343" t="str">
        <f t="shared" si="244"/>
        <v>k.A.</v>
      </c>
      <c r="W675" s="343" t="str">
        <f>IFERROR(IF(OR($D675="",$E675=0,con_Ende=0),"k.A.",IF(VLOOKUP($D675,rng_ND,5,0)="Nein",VLOOKUP($D675,rng_ND,2,FALSE),MIN(VLOOKUP($D675,rng_ND,2,FALSE),A_Stammdaten!$B$19-D_SAV!$E675+1))),"k.A.")</f>
        <v>k.A.</v>
      </c>
      <c r="X675" s="343" t="str">
        <f t="shared" si="245"/>
        <v>k.A.</v>
      </c>
      <c r="Y675" s="62"/>
      <c r="Z675" s="48">
        <f t="shared" si="246"/>
        <v>0</v>
      </c>
      <c r="AA675" s="457"/>
      <c r="AB675" s="55">
        <f t="shared" si="238"/>
        <v>0</v>
      </c>
      <c r="AC675" s="55">
        <f>IF(A_Stammdaten!$B$25="ja",D_SAV!AA675,D_SAV!AB675)</f>
        <v>0</v>
      </c>
      <c r="AD675" s="478">
        <f>IF(AC675=0,0,IF(U675-(con_EOGJahr-D_SAV!E675)&lt;=0,AC675,AC675/V675))</f>
        <v>0</v>
      </c>
      <c r="AE675" s="478">
        <f>IFERROR(IF(AND(VLOOKUP(D675,rng_ND,5,FALSE)="Ja",D_SAV!T675="degressiv"),D_SAV!AC675*Y675/100,0),0)</f>
        <v>0</v>
      </c>
      <c r="AF675" s="55">
        <f>IFERROR(IF(VLOOKUP(D675,rng_ND,5,FALSE)="Ja",MAX(D_SAV!AD675:AE675),D_SAV!AD675),0)</f>
        <v>0</v>
      </c>
      <c r="AG675" s="55">
        <f t="shared" si="239"/>
        <v>0</v>
      </c>
      <c r="AH675" s="55">
        <f t="shared" si="240"/>
        <v>0</v>
      </c>
      <c r="AI675" s="55">
        <f t="shared" si="241"/>
        <v>0</v>
      </c>
      <c r="AJ675" s="55">
        <f t="shared" si="242"/>
        <v>0</v>
      </c>
      <c r="AK675" s="55">
        <f t="shared" si="233"/>
        <v>0</v>
      </c>
      <c r="AL675" s="55">
        <f t="shared" si="234"/>
        <v>0</v>
      </c>
      <c r="AM675" s="55">
        <f t="shared" si="235"/>
        <v>0</v>
      </c>
    </row>
    <row r="676" spans="1:39" x14ac:dyDescent="0.25">
      <c r="A676" s="47">
        <v>672</v>
      </c>
      <c r="B676" s="358" t="str">
        <f>IF(AND(E676&lt;&gt;0,D676&lt;&gt;0,F676&lt;&gt;0),IF(C676&lt;&gt;0,CONCATENATE(C676,"-AGr",VLOOKUP(D676,Listen!$A$2:$G$45,7,FALSE),"-",E676,"-",F676,),CONCATENATE("AGr",VLOOKUP(D676,Listen!$A$2:$G$45,7,FALSE),"-",E676,"-",F676)),"keine vollständige ID")</f>
        <v>keine vollständige ID</v>
      </c>
      <c r="C676" s="438">
        <f>'[2]III_SAV-Details_NB'!B682</f>
        <v>0</v>
      </c>
      <c r="D676" s="438">
        <f>'[2]III_SAV-Details_NB'!C682</f>
        <v>0</v>
      </c>
      <c r="E676" s="359">
        <f>'[2]III_SAV-Details_NB'!D682</f>
        <v>0</v>
      </c>
      <c r="F676" s="490"/>
      <c r="G676" s="281">
        <f>'[2]III_SAV-Details_NB'!X682</f>
        <v>0</v>
      </c>
      <c r="H676" s="281">
        <f t="shared" si="236"/>
        <v>0</v>
      </c>
      <c r="I676" s="281">
        <f>IF(con_EOGJahr=2025,'[2]III_SAV-Details_NB'!AA682,IF(con_EOGJahr=2026,'[2]III_SAV-Details_NB'!AB682,'[2]III_SAV-Details_NB'!AC682))</f>
        <v>0</v>
      </c>
      <c r="J676" s="282"/>
      <c r="K676" s="282"/>
      <c r="L676" s="282"/>
      <c r="M676" s="282"/>
      <c r="N676" s="282"/>
      <c r="O676" s="282"/>
      <c r="P676" s="52">
        <f t="shared" si="237"/>
        <v>0</v>
      </c>
      <c r="Q676" s="60"/>
      <c r="R676" s="53">
        <f t="shared" si="243"/>
        <v>0</v>
      </c>
      <c r="S676" s="59"/>
      <c r="T676" s="61"/>
      <c r="U676" s="342" t="str">
        <f t="shared" si="247"/>
        <v>k.A.</v>
      </c>
      <c r="V676" s="343" t="str">
        <f t="shared" si="244"/>
        <v>k.A.</v>
      </c>
      <c r="W676" s="343" t="str">
        <f>IFERROR(IF(OR($D676="",$E676=0,con_Ende=0),"k.A.",IF(VLOOKUP($D676,rng_ND,5,0)="Nein",VLOOKUP($D676,rng_ND,2,FALSE),MIN(VLOOKUP($D676,rng_ND,2,FALSE),A_Stammdaten!$B$19-D_SAV!$E676+1))),"k.A.")</f>
        <v>k.A.</v>
      </c>
      <c r="X676" s="343" t="str">
        <f t="shared" si="245"/>
        <v>k.A.</v>
      </c>
      <c r="Y676" s="62"/>
      <c r="Z676" s="48">
        <f t="shared" si="246"/>
        <v>0</v>
      </c>
      <c r="AA676" s="457"/>
      <c r="AB676" s="55">
        <f t="shared" si="238"/>
        <v>0</v>
      </c>
      <c r="AC676" s="55">
        <f>IF(A_Stammdaten!$B$25="ja",D_SAV!AA676,D_SAV!AB676)</f>
        <v>0</v>
      </c>
      <c r="AD676" s="478">
        <f>IF(AC676=0,0,IF(U676-(con_EOGJahr-D_SAV!E676)&lt;=0,AC676,AC676/V676))</f>
        <v>0</v>
      </c>
      <c r="AE676" s="478">
        <f>IFERROR(IF(AND(VLOOKUP(D676,rng_ND,5,FALSE)="Ja",D_SAV!T676="degressiv"),D_SAV!AC676*Y676/100,0),0)</f>
        <v>0</v>
      </c>
      <c r="AF676" s="55">
        <f>IFERROR(IF(VLOOKUP(D676,rng_ND,5,FALSE)="Ja",MAX(D_SAV!AD676:AE676),D_SAV!AD676),0)</f>
        <v>0</v>
      </c>
      <c r="AG676" s="55">
        <f t="shared" si="239"/>
        <v>0</v>
      </c>
      <c r="AH676" s="55">
        <f t="shared" si="240"/>
        <v>0</v>
      </c>
      <c r="AI676" s="55">
        <f t="shared" si="241"/>
        <v>0</v>
      </c>
      <c r="AJ676" s="55">
        <f t="shared" si="242"/>
        <v>0</v>
      </c>
      <c r="AK676" s="55">
        <f t="shared" si="233"/>
        <v>0</v>
      </c>
      <c r="AL676" s="55">
        <f t="shared" si="234"/>
        <v>0</v>
      </c>
      <c r="AM676" s="55">
        <f t="shared" si="235"/>
        <v>0</v>
      </c>
    </row>
    <row r="677" spans="1:39" x14ac:dyDescent="0.25">
      <c r="A677" s="47">
        <v>673</v>
      </c>
      <c r="B677" s="358" t="str">
        <f>IF(AND(E677&lt;&gt;0,D677&lt;&gt;0,F677&lt;&gt;0),IF(C677&lt;&gt;0,CONCATENATE(C677,"-AGr",VLOOKUP(D677,Listen!$A$2:$G$45,7,FALSE),"-",E677,"-",F677,),CONCATENATE("AGr",VLOOKUP(D677,Listen!$A$2:$G$45,7,FALSE),"-",E677,"-",F677)),"keine vollständige ID")</f>
        <v>keine vollständige ID</v>
      </c>
      <c r="C677" s="438">
        <f>'[2]III_SAV-Details_NB'!B683</f>
        <v>0</v>
      </c>
      <c r="D677" s="438">
        <f>'[2]III_SAV-Details_NB'!C683</f>
        <v>0</v>
      </c>
      <c r="E677" s="359">
        <f>'[2]III_SAV-Details_NB'!D683</f>
        <v>0</v>
      </c>
      <c r="F677" s="490"/>
      <c r="G677" s="281">
        <f>'[2]III_SAV-Details_NB'!X683</f>
        <v>0</v>
      </c>
      <c r="H677" s="281">
        <f t="shared" si="236"/>
        <v>0</v>
      </c>
      <c r="I677" s="281">
        <f>IF(con_EOGJahr=2025,'[2]III_SAV-Details_NB'!AA683,IF(con_EOGJahr=2026,'[2]III_SAV-Details_NB'!AB683,'[2]III_SAV-Details_NB'!AC683))</f>
        <v>0</v>
      </c>
      <c r="J677" s="282"/>
      <c r="K677" s="282"/>
      <c r="L677" s="282"/>
      <c r="M677" s="282"/>
      <c r="N677" s="282"/>
      <c r="O677" s="282"/>
      <c r="P677" s="52">
        <f t="shared" si="237"/>
        <v>0</v>
      </c>
      <c r="Q677" s="60"/>
      <c r="R677" s="53">
        <f t="shared" si="243"/>
        <v>0</v>
      </c>
      <c r="S677" s="59"/>
      <c r="T677" s="61"/>
      <c r="U677" s="342" t="str">
        <f t="shared" si="247"/>
        <v>k.A.</v>
      </c>
      <c r="V677" s="343" t="str">
        <f t="shared" si="244"/>
        <v>k.A.</v>
      </c>
      <c r="W677" s="343" t="str">
        <f>IFERROR(IF(OR($D677="",$E677=0,con_Ende=0),"k.A.",IF(VLOOKUP($D677,rng_ND,5,0)="Nein",VLOOKUP($D677,rng_ND,2,FALSE),MIN(VLOOKUP($D677,rng_ND,2,FALSE),A_Stammdaten!$B$19-D_SAV!$E677+1))),"k.A.")</f>
        <v>k.A.</v>
      </c>
      <c r="X677" s="343" t="str">
        <f t="shared" si="245"/>
        <v>k.A.</v>
      </c>
      <c r="Y677" s="62"/>
      <c r="Z677" s="48">
        <f t="shared" si="246"/>
        <v>0</v>
      </c>
      <c r="AA677" s="457"/>
      <c r="AB677" s="55">
        <f t="shared" si="238"/>
        <v>0</v>
      </c>
      <c r="AC677" s="55">
        <f>IF(A_Stammdaten!$B$25="ja",D_SAV!AA677,D_SAV!AB677)</f>
        <v>0</v>
      </c>
      <c r="AD677" s="478">
        <f>IF(AC677=0,0,IF(U677-(con_EOGJahr-D_SAV!E677)&lt;=0,AC677,AC677/V677))</f>
        <v>0</v>
      </c>
      <c r="AE677" s="478">
        <f>IFERROR(IF(AND(VLOOKUP(D677,rng_ND,5,FALSE)="Ja",D_SAV!T677="degressiv"),D_SAV!AC677*Y677/100,0),0)</f>
        <v>0</v>
      </c>
      <c r="AF677" s="55">
        <f>IFERROR(IF(VLOOKUP(D677,rng_ND,5,FALSE)="Ja",MAX(D_SAV!AD677:AE677),D_SAV!AD677),0)</f>
        <v>0</v>
      </c>
      <c r="AG677" s="55">
        <f t="shared" si="239"/>
        <v>0</v>
      </c>
      <c r="AH677" s="55">
        <f t="shared" si="240"/>
        <v>0</v>
      </c>
      <c r="AI677" s="55">
        <f t="shared" si="241"/>
        <v>0</v>
      </c>
      <c r="AJ677" s="55">
        <f t="shared" si="242"/>
        <v>0</v>
      </c>
      <c r="AK677" s="55">
        <f t="shared" si="233"/>
        <v>0</v>
      </c>
      <c r="AL677" s="55">
        <f t="shared" si="234"/>
        <v>0</v>
      </c>
      <c r="AM677" s="55">
        <f t="shared" si="235"/>
        <v>0</v>
      </c>
    </row>
    <row r="678" spans="1:39" x14ac:dyDescent="0.25">
      <c r="A678" s="47">
        <v>674</v>
      </c>
      <c r="B678" s="358" t="str">
        <f>IF(AND(E678&lt;&gt;0,D678&lt;&gt;0,F678&lt;&gt;0),IF(C678&lt;&gt;0,CONCATENATE(C678,"-AGr",VLOOKUP(D678,Listen!$A$2:$G$45,7,FALSE),"-",E678,"-",F678,),CONCATENATE("AGr",VLOOKUP(D678,Listen!$A$2:$G$45,7,FALSE),"-",E678,"-",F678)),"keine vollständige ID")</f>
        <v>keine vollständige ID</v>
      </c>
      <c r="C678" s="438">
        <f>'[2]III_SAV-Details_NB'!B684</f>
        <v>0</v>
      </c>
      <c r="D678" s="438">
        <f>'[2]III_SAV-Details_NB'!C684</f>
        <v>0</v>
      </c>
      <c r="E678" s="359">
        <f>'[2]III_SAV-Details_NB'!D684</f>
        <v>0</v>
      </c>
      <c r="F678" s="490"/>
      <c r="G678" s="281">
        <f>'[2]III_SAV-Details_NB'!X684</f>
        <v>0</v>
      </c>
      <c r="H678" s="281">
        <f t="shared" si="236"/>
        <v>0</v>
      </c>
      <c r="I678" s="281">
        <f>IF(con_EOGJahr=2025,'[2]III_SAV-Details_NB'!AA684,IF(con_EOGJahr=2026,'[2]III_SAV-Details_NB'!AB684,'[2]III_SAV-Details_NB'!AC684))</f>
        <v>0</v>
      </c>
      <c r="J678" s="282"/>
      <c r="K678" s="282"/>
      <c r="L678" s="282"/>
      <c r="M678" s="282"/>
      <c r="N678" s="282"/>
      <c r="O678" s="282"/>
      <c r="P678" s="52">
        <f t="shared" si="237"/>
        <v>0</v>
      </c>
      <c r="Q678" s="60"/>
      <c r="R678" s="53">
        <f t="shared" si="243"/>
        <v>0</v>
      </c>
      <c r="S678" s="59"/>
      <c r="T678" s="61"/>
      <c r="U678" s="342" t="str">
        <f t="shared" si="247"/>
        <v>k.A.</v>
      </c>
      <c r="V678" s="343" t="str">
        <f t="shared" si="244"/>
        <v>k.A.</v>
      </c>
      <c r="W678" s="343" t="str">
        <f>IFERROR(IF(OR($D678="",$E678=0,con_Ende=0),"k.A.",IF(VLOOKUP($D678,rng_ND,5,0)="Nein",VLOOKUP($D678,rng_ND,2,FALSE),MIN(VLOOKUP($D678,rng_ND,2,FALSE),A_Stammdaten!$B$19-D_SAV!$E678+1))),"k.A.")</f>
        <v>k.A.</v>
      </c>
      <c r="X678" s="343" t="str">
        <f t="shared" si="245"/>
        <v>k.A.</v>
      </c>
      <c r="Y678" s="62"/>
      <c r="Z678" s="48">
        <f t="shared" si="246"/>
        <v>0</v>
      </c>
      <c r="AA678" s="457"/>
      <c r="AB678" s="55">
        <f t="shared" si="238"/>
        <v>0</v>
      </c>
      <c r="AC678" s="55">
        <f>IF(A_Stammdaten!$B$25="ja",D_SAV!AA678,D_SAV!AB678)</f>
        <v>0</v>
      </c>
      <c r="AD678" s="478">
        <f>IF(AC678=0,0,IF(U678-(con_EOGJahr-D_SAV!E678)&lt;=0,AC678,AC678/V678))</f>
        <v>0</v>
      </c>
      <c r="AE678" s="478">
        <f>IFERROR(IF(AND(VLOOKUP(D678,rng_ND,5,FALSE)="Ja",D_SAV!T678="degressiv"),D_SAV!AC678*Y678/100,0),0)</f>
        <v>0</v>
      </c>
      <c r="AF678" s="55">
        <f>IFERROR(IF(VLOOKUP(D678,rng_ND,5,FALSE)="Ja",MAX(D_SAV!AD678:AE678),D_SAV!AD678),0)</f>
        <v>0</v>
      </c>
      <c r="AG678" s="55">
        <f t="shared" si="239"/>
        <v>0</v>
      </c>
      <c r="AH678" s="55">
        <f t="shared" si="240"/>
        <v>0</v>
      </c>
      <c r="AI678" s="55">
        <f t="shared" si="241"/>
        <v>0</v>
      </c>
      <c r="AJ678" s="55">
        <f t="shared" si="242"/>
        <v>0</v>
      </c>
      <c r="AK678" s="55">
        <f t="shared" si="233"/>
        <v>0</v>
      </c>
      <c r="AL678" s="55">
        <f t="shared" si="234"/>
        <v>0</v>
      </c>
      <c r="AM678" s="55">
        <f t="shared" si="235"/>
        <v>0</v>
      </c>
    </row>
    <row r="679" spans="1:39" x14ac:dyDescent="0.25">
      <c r="A679" s="47">
        <v>675</v>
      </c>
      <c r="B679" s="358" t="str">
        <f>IF(AND(E679&lt;&gt;0,D679&lt;&gt;0,F679&lt;&gt;0),IF(C679&lt;&gt;0,CONCATENATE(C679,"-AGr",VLOOKUP(D679,Listen!$A$2:$G$45,7,FALSE),"-",E679,"-",F679,),CONCATENATE("AGr",VLOOKUP(D679,Listen!$A$2:$G$45,7,FALSE),"-",E679,"-",F679)),"keine vollständige ID")</f>
        <v>keine vollständige ID</v>
      </c>
      <c r="C679" s="438">
        <f>'[2]III_SAV-Details_NB'!B685</f>
        <v>0</v>
      </c>
      <c r="D679" s="438">
        <f>'[2]III_SAV-Details_NB'!C685</f>
        <v>0</v>
      </c>
      <c r="E679" s="359">
        <f>'[2]III_SAV-Details_NB'!D685</f>
        <v>0</v>
      </c>
      <c r="F679" s="490"/>
      <c r="G679" s="281">
        <f>'[2]III_SAV-Details_NB'!X685</f>
        <v>0</v>
      </c>
      <c r="H679" s="281">
        <f t="shared" si="236"/>
        <v>0</v>
      </c>
      <c r="I679" s="281">
        <f>IF(con_EOGJahr=2025,'[2]III_SAV-Details_NB'!AA685,IF(con_EOGJahr=2026,'[2]III_SAV-Details_NB'!AB685,'[2]III_SAV-Details_NB'!AC685))</f>
        <v>0</v>
      </c>
      <c r="J679" s="282"/>
      <c r="K679" s="282"/>
      <c r="L679" s="282"/>
      <c r="M679" s="282"/>
      <c r="N679" s="282"/>
      <c r="O679" s="282"/>
      <c r="P679" s="52">
        <f t="shared" si="237"/>
        <v>0</v>
      </c>
      <c r="Q679" s="60"/>
      <c r="R679" s="53">
        <f t="shared" si="243"/>
        <v>0</v>
      </c>
      <c r="S679" s="59"/>
      <c r="T679" s="61"/>
      <c r="U679" s="342" t="str">
        <f t="shared" si="247"/>
        <v>k.A.</v>
      </c>
      <c r="V679" s="343" t="str">
        <f t="shared" si="244"/>
        <v>k.A.</v>
      </c>
      <c r="W679" s="343" t="str">
        <f>IFERROR(IF(OR($D679="",$E679=0,con_Ende=0),"k.A.",IF(VLOOKUP($D679,rng_ND,5,0)="Nein",VLOOKUP($D679,rng_ND,2,FALSE),MIN(VLOOKUP($D679,rng_ND,2,FALSE),A_Stammdaten!$B$19-D_SAV!$E679+1))),"k.A.")</f>
        <v>k.A.</v>
      </c>
      <c r="X679" s="343" t="str">
        <f t="shared" si="245"/>
        <v>k.A.</v>
      </c>
      <c r="Y679" s="62"/>
      <c r="Z679" s="48">
        <f t="shared" si="246"/>
        <v>0</v>
      </c>
      <c r="AA679" s="457"/>
      <c r="AB679" s="55">
        <f t="shared" si="238"/>
        <v>0</v>
      </c>
      <c r="AC679" s="55">
        <f>IF(A_Stammdaten!$B$25="ja",D_SAV!AA679,D_SAV!AB679)</f>
        <v>0</v>
      </c>
      <c r="AD679" s="478">
        <f>IF(AC679=0,0,IF(U679-(con_EOGJahr-D_SAV!E679)&lt;=0,AC679,AC679/V679))</f>
        <v>0</v>
      </c>
      <c r="AE679" s="478">
        <f>IFERROR(IF(AND(VLOOKUP(D679,rng_ND,5,FALSE)="Ja",D_SAV!T679="degressiv"),D_SAV!AC679*Y679/100,0),0)</f>
        <v>0</v>
      </c>
      <c r="AF679" s="55">
        <f>IFERROR(IF(VLOOKUP(D679,rng_ND,5,FALSE)="Ja",MAX(D_SAV!AD679:AE679),D_SAV!AD679),0)</f>
        <v>0</v>
      </c>
      <c r="AG679" s="55">
        <f t="shared" si="239"/>
        <v>0</v>
      </c>
      <c r="AH679" s="55">
        <f t="shared" si="240"/>
        <v>0</v>
      </c>
      <c r="AI679" s="55">
        <f t="shared" si="241"/>
        <v>0</v>
      </c>
      <c r="AJ679" s="55">
        <f t="shared" si="242"/>
        <v>0</v>
      </c>
      <c r="AK679" s="55">
        <f t="shared" si="233"/>
        <v>0</v>
      </c>
      <c r="AL679" s="55">
        <f t="shared" si="234"/>
        <v>0</v>
      </c>
      <c r="AM679" s="55">
        <f t="shared" si="235"/>
        <v>0</v>
      </c>
    </row>
    <row r="680" spans="1:39" x14ac:dyDescent="0.25">
      <c r="A680" s="47">
        <v>676</v>
      </c>
      <c r="B680" s="358" t="str">
        <f>IF(AND(E680&lt;&gt;0,D680&lt;&gt;0,F680&lt;&gt;0),IF(C680&lt;&gt;0,CONCATENATE(C680,"-AGr",VLOOKUP(D680,Listen!$A$2:$G$45,7,FALSE),"-",E680,"-",F680,),CONCATENATE("AGr",VLOOKUP(D680,Listen!$A$2:$G$45,7,FALSE),"-",E680,"-",F680)),"keine vollständige ID")</f>
        <v>keine vollständige ID</v>
      </c>
      <c r="C680" s="438">
        <f>'[2]III_SAV-Details_NB'!B686</f>
        <v>0</v>
      </c>
      <c r="D680" s="438">
        <f>'[2]III_SAV-Details_NB'!C686</f>
        <v>0</v>
      </c>
      <c r="E680" s="359">
        <f>'[2]III_SAV-Details_NB'!D686</f>
        <v>0</v>
      </c>
      <c r="F680" s="490"/>
      <c r="G680" s="281">
        <f>'[2]III_SAV-Details_NB'!X686</f>
        <v>0</v>
      </c>
      <c r="H680" s="281">
        <f t="shared" si="236"/>
        <v>0</v>
      </c>
      <c r="I680" s="281">
        <f>IF(con_EOGJahr=2025,'[2]III_SAV-Details_NB'!AA686,IF(con_EOGJahr=2026,'[2]III_SAV-Details_NB'!AB686,'[2]III_SAV-Details_NB'!AC686))</f>
        <v>0</v>
      </c>
      <c r="J680" s="282"/>
      <c r="K680" s="282"/>
      <c r="L680" s="282"/>
      <c r="M680" s="282"/>
      <c r="N680" s="282"/>
      <c r="O680" s="282"/>
      <c r="P680" s="52">
        <f t="shared" si="237"/>
        <v>0</v>
      </c>
      <c r="Q680" s="60"/>
      <c r="R680" s="53">
        <f t="shared" si="243"/>
        <v>0</v>
      </c>
      <c r="S680" s="59"/>
      <c r="T680" s="61"/>
      <c r="U680" s="342" t="str">
        <f t="shared" si="247"/>
        <v>k.A.</v>
      </c>
      <c r="V680" s="343" t="str">
        <f t="shared" si="244"/>
        <v>k.A.</v>
      </c>
      <c r="W680" s="343" t="str">
        <f>IFERROR(IF(OR($D680="",$E680=0,con_Ende=0),"k.A.",IF(VLOOKUP($D680,rng_ND,5,0)="Nein",VLOOKUP($D680,rng_ND,2,FALSE),MIN(VLOOKUP($D680,rng_ND,2,FALSE),A_Stammdaten!$B$19-D_SAV!$E680+1))),"k.A.")</f>
        <v>k.A.</v>
      </c>
      <c r="X680" s="343" t="str">
        <f t="shared" si="245"/>
        <v>k.A.</v>
      </c>
      <c r="Y680" s="62"/>
      <c r="Z680" s="48">
        <f t="shared" si="246"/>
        <v>0</v>
      </c>
      <c r="AA680" s="457"/>
      <c r="AB680" s="55">
        <f t="shared" si="238"/>
        <v>0</v>
      </c>
      <c r="AC680" s="55">
        <f>IF(A_Stammdaten!$B$25="ja",D_SAV!AA680,D_SAV!AB680)</f>
        <v>0</v>
      </c>
      <c r="AD680" s="478">
        <f>IF(AC680=0,0,IF(U680-(con_EOGJahr-D_SAV!E680)&lt;=0,AC680,AC680/V680))</f>
        <v>0</v>
      </c>
      <c r="AE680" s="478">
        <f>IFERROR(IF(AND(VLOOKUP(D680,rng_ND,5,FALSE)="Ja",D_SAV!T680="degressiv"),D_SAV!AC680*Y680/100,0),0)</f>
        <v>0</v>
      </c>
      <c r="AF680" s="55">
        <f>IFERROR(IF(VLOOKUP(D680,rng_ND,5,FALSE)="Ja",MAX(D_SAV!AD680:AE680),D_SAV!AD680),0)</f>
        <v>0</v>
      </c>
      <c r="AG680" s="55">
        <f t="shared" si="239"/>
        <v>0</v>
      </c>
      <c r="AH680" s="55">
        <f t="shared" si="240"/>
        <v>0</v>
      </c>
      <c r="AI680" s="55">
        <f t="shared" si="241"/>
        <v>0</v>
      </c>
      <c r="AJ680" s="55">
        <f t="shared" si="242"/>
        <v>0</v>
      </c>
      <c r="AK680" s="55">
        <f t="shared" si="233"/>
        <v>0</v>
      </c>
      <c r="AL680" s="55">
        <f t="shared" si="234"/>
        <v>0</v>
      </c>
      <c r="AM680" s="55">
        <f t="shared" si="235"/>
        <v>0</v>
      </c>
    </row>
    <row r="681" spans="1:39" x14ac:dyDescent="0.25">
      <c r="A681" s="47">
        <v>677</v>
      </c>
      <c r="B681" s="358" t="str">
        <f>IF(AND(E681&lt;&gt;0,D681&lt;&gt;0,F681&lt;&gt;0),IF(C681&lt;&gt;0,CONCATENATE(C681,"-AGr",VLOOKUP(D681,Listen!$A$2:$G$45,7,FALSE),"-",E681,"-",F681,),CONCATENATE("AGr",VLOOKUP(D681,Listen!$A$2:$G$45,7,FALSE),"-",E681,"-",F681)),"keine vollständige ID")</f>
        <v>keine vollständige ID</v>
      </c>
      <c r="C681" s="438">
        <f>'[2]III_SAV-Details_NB'!B687</f>
        <v>0</v>
      </c>
      <c r="D681" s="438">
        <f>'[2]III_SAV-Details_NB'!C687</f>
        <v>0</v>
      </c>
      <c r="E681" s="359">
        <f>'[2]III_SAV-Details_NB'!D687</f>
        <v>0</v>
      </c>
      <c r="F681" s="490"/>
      <c r="G681" s="281">
        <f>'[2]III_SAV-Details_NB'!X687</f>
        <v>0</v>
      </c>
      <c r="H681" s="281">
        <f t="shared" si="236"/>
        <v>0</v>
      </c>
      <c r="I681" s="281">
        <f>IF(con_EOGJahr=2025,'[2]III_SAV-Details_NB'!AA687,IF(con_EOGJahr=2026,'[2]III_SAV-Details_NB'!AB687,'[2]III_SAV-Details_NB'!AC687))</f>
        <v>0</v>
      </c>
      <c r="J681" s="282"/>
      <c r="K681" s="282"/>
      <c r="L681" s="282"/>
      <c r="M681" s="282"/>
      <c r="N681" s="282"/>
      <c r="O681" s="282"/>
      <c r="P681" s="52">
        <f t="shared" si="237"/>
        <v>0</v>
      </c>
      <c r="Q681" s="60"/>
      <c r="R681" s="53">
        <f t="shared" si="243"/>
        <v>0</v>
      </c>
      <c r="S681" s="59"/>
      <c r="T681" s="61"/>
      <c r="U681" s="342" t="str">
        <f t="shared" si="247"/>
        <v>k.A.</v>
      </c>
      <c r="V681" s="343" t="str">
        <f t="shared" si="244"/>
        <v>k.A.</v>
      </c>
      <c r="W681" s="343" t="str">
        <f>IFERROR(IF(OR($D681="",$E681=0,con_Ende=0),"k.A.",IF(VLOOKUP($D681,rng_ND,5,0)="Nein",VLOOKUP($D681,rng_ND,2,FALSE),MIN(VLOOKUP($D681,rng_ND,2,FALSE),A_Stammdaten!$B$19-D_SAV!$E681+1))),"k.A.")</f>
        <v>k.A.</v>
      </c>
      <c r="X681" s="343" t="str">
        <f t="shared" si="245"/>
        <v>k.A.</v>
      </c>
      <c r="Y681" s="62"/>
      <c r="Z681" s="48">
        <f t="shared" si="246"/>
        <v>0</v>
      </c>
      <c r="AA681" s="457"/>
      <c r="AB681" s="55">
        <f t="shared" si="238"/>
        <v>0</v>
      </c>
      <c r="AC681" s="55">
        <f>IF(A_Stammdaten!$B$25="ja",D_SAV!AA681,D_SAV!AB681)</f>
        <v>0</v>
      </c>
      <c r="AD681" s="478">
        <f>IF(AC681=0,0,IF(U681-(con_EOGJahr-D_SAV!E681)&lt;=0,AC681,AC681/V681))</f>
        <v>0</v>
      </c>
      <c r="AE681" s="478">
        <f>IFERROR(IF(AND(VLOOKUP(D681,rng_ND,5,FALSE)="Ja",D_SAV!T681="degressiv"),D_SAV!AC681*Y681/100,0),0)</f>
        <v>0</v>
      </c>
      <c r="AF681" s="55">
        <f>IFERROR(IF(VLOOKUP(D681,rng_ND,5,FALSE)="Ja",MAX(D_SAV!AD681:AE681),D_SAV!AD681),0)</f>
        <v>0</v>
      </c>
      <c r="AG681" s="55">
        <f t="shared" si="239"/>
        <v>0</v>
      </c>
      <c r="AH681" s="55">
        <f t="shared" si="240"/>
        <v>0</v>
      </c>
      <c r="AI681" s="55">
        <f t="shared" si="241"/>
        <v>0</v>
      </c>
      <c r="AJ681" s="55">
        <f t="shared" si="242"/>
        <v>0</v>
      </c>
      <c r="AK681" s="55">
        <f t="shared" si="233"/>
        <v>0</v>
      </c>
      <c r="AL681" s="55">
        <f t="shared" si="234"/>
        <v>0</v>
      </c>
      <c r="AM681" s="55">
        <f t="shared" si="235"/>
        <v>0</v>
      </c>
    </row>
    <row r="682" spans="1:39" x14ac:dyDescent="0.25">
      <c r="A682" s="47">
        <v>678</v>
      </c>
      <c r="B682" s="358" t="str">
        <f>IF(AND(E682&lt;&gt;0,D682&lt;&gt;0,F682&lt;&gt;0),IF(C682&lt;&gt;0,CONCATENATE(C682,"-AGr",VLOOKUP(D682,Listen!$A$2:$G$45,7,FALSE),"-",E682,"-",F682,),CONCATENATE("AGr",VLOOKUP(D682,Listen!$A$2:$G$45,7,FALSE),"-",E682,"-",F682)),"keine vollständige ID")</f>
        <v>keine vollständige ID</v>
      </c>
      <c r="C682" s="438">
        <f>'[2]III_SAV-Details_NB'!B688</f>
        <v>0</v>
      </c>
      <c r="D682" s="438">
        <f>'[2]III_SAV-Details_NB'!C688</f>
        <v>0</v>
      </c>
      <c r="E682" s="359">
        <f>'[2]III_SAV-Details_NB'!D688</f>
        <v>0</v>
      </c>
      <c r="F682" s="490"/>
      <c r="G682" s="281">
        <f>'[2]III_SAV-Details_NB'!X688</f>
        <v>0</v>
      </c>
      <c r="H682" s="281">
        <f t="shared" si="236"/>
        <v>0</v>
      </c>
      <c r="I682" s="281">
        <f>IF(con_EOGJahr=2025,'[2]III_SAV-Details_NB'!AA688,IF(con_EOGJahr=2026,'[2]III_SAV-Details_NB'!AB688,'[2]III_SAV-Details_NB'!AC688))</f>
        <v>0</v>
      </c>
      <c r="J682" s="282"/>
      <c r="K682" s="282"/>
      <c r="L682" s="282"/>
      <c r="M682" s="282"/>
      <c r="N682" s="282"/>
      <c r="O682" s="282"/>
      <c r="P682" s="52">
        <f t="shared" si="237"/>
        <v>0</v>
      </c>
      <c r="Q682" s="60"/>
      <c r="R682" s="53">
        <f t="shared" si="243"/>
        <v>0</v>
      </c>
      <c r="S682" s="59"/>
      <c r="T682" s="61"/>
      <c r="U682" s="342" t="str">
        <f t="shared" si="247"/>
        <v>k.A.</v>
      </c>
      <c r="V682" s="343" t="str">
        <f t="shared" si="244"/>
        <v>k.A.</v>
      </c>
      <c r="W682" s="343" t="str">
        <f>IFERROR(IF(OR($D682="",$E682=0,con_Ende=0),"k.A.",IF(VLOOKUP($D682,rng_ND,5,0)="Nein",VLOOKUP($D682,rng_ND,2,FALSE),MIN(VLOOKUP($D682,rng_ND,2,FALSE),A_Stammdaten!$B$19-D_SAV!$E682+1))),"k.A.")</f>
        <v>k.A.</v>
      </c>
      <c r="X682" s="343" t="str">
        <f t="shared" si="245"/>
        <v>k.A.</v>
      </c>
      <c r="Y682" s="62"/>
      <c r="Z682" s="48">
        <f t="shared" si="246"/>
        <v>0</v>
      </c>
      <c r="AA682" s="457"/>
      <c r="AB682" s="55">
        <f t="shared" si="238"/>
        <v>0</v>
      </c>
      <c r="AC682" s="55">
        <f>IF(A_Stammdaten!$B$25="ja",D_SAV!AA682,D_SAV!AB682)</f>
        <v>0</v>
      </c>
      <c r="AD682" s="478">
        <f>IF(AC682=0,0,IF(U682-(con_EOGJahr-D_SAV!E682)&lt;=0,AC682,AC682/V682))</f>
        <v>0</v>
      </c>
      <c r="AE682" s="478">
        <f>IFERROR(IF(AND(VLOOKUP(D682,rng_ND,5,FALSE)="Ja",D_SAV!T682="degressiv"),D_SAV!AC682*Y682/100,0),0)</f>
        <v>0</v>
      </c>
      <c r="AF682" s="55">
        <f>IFERROR(IF(VLOOKUP(D682,rng_ND,5,FALSE)="Ja",MAX(D_SAV!AD682:AE682),D_SAV!AD682),0)</f>
        <v>0</v>
      </c>
      <c r="AG682" s="55">
        <f t="shared" si="239"/>
        <v>0</v>
      </c>
      <c r="AH682" s="55">
        <f t="shared" si="240"/>
        <v>0</v>
      </c>
      <c r="AI682" s="55">
        <f t="shared" si="241"/>
        <v>0</v>
      </c>
      <c r="AJ682" s="55">
        <f t="shared" si="242"/>
        <v>0</v>
      </c>
      <c r="AK682" s="55">
        <f t="shared" si="233"/>
        <v>0</v>
      </c>
      <c r="AL682" s="55">
        <f t="shared" si="234"/>
        <v>0</v>
      </c>
      <c r="AM682" s="55">
        <f t="shared" si="235"/>
        <v>0</v>
      </c>
    </row>
    <row r="683" spans="1:39" x14ac:dyDescent="0.25">
      <c r="A683" s="47">
        <v>679</v>
      </c>
      <c r="B683" s="358" t="str">
        <f>IF(AND(E683&lt;&gt;0,D683&lt;&gt;0,F683&lt;&gt;0),IF(C683&lt;&gt;0,CONCATENATE(C683,"-AGr",VLOOKUP(D683,Listen!$A$2:$G$45,7,FALSE),"-",E683,"-",F683,),CONCATENATE("AGr",VLOOKUP(D683,Listen!$A$2:$G$45,7,FALSE),"-",E683,"-",F683)),"keine vollständige ID")</f>
        <v>keine vollständige ID</v>
      </c>
      <c r="C683" s="438">
        <f>'[2]III_SAV-Details_NB'!B689</f>
        <v>0</v>
      </c>
      <c r="D683" s="438">
        <f>'[2]III_SAV-Details_NB'!C689</f>
        <v>0</v>
      </c>
      <c r="E683" s="359">
        <f>'[2]III_SAV-Details_NB'!D689</f>
        <v>0</v>
      </c>
      <c r="F683" s="490"/>
      <c r="G683" s="281">
        <f>'[2]III_SAV-Details_NB'!X689</f>
        <v>0</v>
      </c>
      <c r="H683" s="281">
        <f t="shared" si="236"/>
        <v>0</v>
      </c>
      <c r="I683" s="281">
        <f>IF(con_EOGJahr=2025,'[2]III_SAV-Details_NB'!AA689,IF(con_EOGJahr=2026,'[2]III_SAV-Details_NB'!AB689,'[2]III_SAV-Details_NB'!AC689))</f>
        <v>0</v>
      </c>
      <c r="J683" s="282"/>
      <c r="K683" s="282"/>
      <c r="L683" s="282"/>
      <c r="M683" s="282"/>
      <c r="N683" s="282"/>
      <c r="O683" s="282"/>
      <c r="P683" s="52">
        <f t="shared" si="237"/>
        <v>0</v>
      </c>
      <c r="Q683" s="60"/>
      <c r="R683" s="53">
        <f t="shared" si="243"/>
        <v>0</v>
      </c>
      <c r="S683" s="59"/>
      <c r="T683" s="61"/>
      <c r="U683" s="342" t="str">
        <f t="shared" si="247"/>
        <v>k.A.</v>
      </c>
      <c r="V683" s="343" t="str">
        <f t="shared" si="244"/>
        <v>k.A.</v>
      </c>
      <c r="W683" s="343" t="str">
        <f>IFERROR(IF(OR($D683="",$E683=0,con_Ende=0),"k.A.",IF(VLOOKUP($D683,rng_ND,5,0)="Nein",VLOOKUP($D683,rng_ND,2,FALSE),MIN(VLOOKUP($D683,rng_ND,2,FALSE),A_Stammdaten!$B$19-D_SAV!$E683+1))),"k.A.")</f>
        <v>k.A.</v>
      </c>
      <c r="X683" s="343" t="str">
        <f t="shared" si="245"/>
        <v>k.A.</v>
      </c>
      <c r="Y683" s="62"/>
      <c r="Z683" s="48">
        <f t="shared" si="246"/>
        <v>0</v>
      </c>
      <c r="AA683" s="457"/>
      <c r="AB683" s="55">
        <f t="shared" si="238"/>
        <v>0</v>
      </c>
      <c r="AC683" s="55">
        <f>IF(A_Stammdaten!$B$25="ja",D_SAV!AA683,D_SAV!AB683)</f>
        <v>0</v>
      </c>
      <c r="AD683" s="478">
        <f>IF(AC683=0,0,IF(U683-(con_EOGJahr-D_SAV!E683)&lt;=0,AC683,AC683/V683))</f>
        <v>0</v>
      </c>
      <c r="AE683" s="478">
        <f>IFERROR(IF(AND(VLOOKUP(D683,rng_ND,5,FALSE)="Ja",D_SAV!T683="degressiv"),D_SAV!AC683*Y683/100,0),0)</f>
        <v>0</v>
      </c>
      <c r="AF683" s="55">
        <f>IFERROR(IF(VLOOKUP(D683,rng_ND,5,FALSE)="Ja",MAX(D_SAV!AD683:AE683),D_SAV!AD683),0)</f>
        <v>0</v>
      </c>
      <c r="AG683" s="55">
        <f t="shared" si="239"/>
        <v>0</v>
      </c>
      <c r="AH683" s="55">
        <f t="shared" si="240"/>
        <v>0</v>
      </c>
      <c r="AI683" s="55">
        <f t="shared" si="241"/>
        <v>0</v>
      </c>
      <c r="AJ683" s="55">
        <f t="shared" si="242"/>
        <v>0</v>
      </c>
      <c r="AK683" s="55">
        <f t="shared" si="233"/>
        <v>0</v>
      </c>
      <c r="AL683" s="55">
        <f t="shared" si="234"/>
        <v>0</v>
      </c>
      <c r="AM683" s="55">
        <f t="shared" si="235"/>
        <v>0</v>
      </c>
    </row>
    <row r="684" spans="1:39" x14ac:dyDescent="0.25">
      <c r="A684" s="47">
        <v>680</v>
      </c>
      <c r="B684" s="358" t="str">
        <f>IF(AND(E684&lt;&gt;0,D684&lt;&gt;0,F684&lt;&gt;0),IF(C684&lt;&gt;0,CONCATENATE(C684,"-AGr",VLOOKUP(D684,Listen!$A$2:$G$45,7,FALSE),"-",E684,"-",F684,),CONCATENATE("AGr",VLOOKUP(D684,Listen!$A$2:$G$45,7,FALSE),"-",E684,"-",F684)),"keine vollständige ID")</f>
        <v>keine vollständige ID</v>
      </c>
      <c r="C684" s="438">
        <f>'[2]III_SAV-Details_NB'!B690</f>
        <v>0</v>
      </c>
      <c r="D684" s="438">
        <f>'[2]III_SAV-Details_NB'!C690</f>
        <v>0</v>
      </c>
      <c r="E684" s="359">
        <f>'[2]III_SAV-Details_NB'!D690</f>
        <v>0</v>
      </c>
      <c r="F684" s="490"/>
      <c r="G684" s="281">
        <f>'[2]III_SAV-Details_NB'!X690</f>
        <v>0</v>
      </c>
      <c r="H684" s="281">
        <f t="shared" si="236"/>
        <v>0</v>
      </c>
      <c r="I684" s="281">
        <f>IF(con_EOGJahr=2025,'[2]III_SAV-Details_NB'!AA690,IF(con_EOGJahr=2026,'[2]III_SAV-Details_NB'!AB690,'[2]III_SAV-Details_NB'!AC690))</f>
        <v>0</v>
      </c>
      <c r="J684" s="282"/>
      <c r="K684" s="282"/>
      <c r="L684" s="282"/>
      <c r="M684" s="282"/>
      <c r="N684" s="282"/>
      <c r="O684" s="282"/>
      <c r="P684" s="52">
        <f t="shared" si="237"/>
        <v>0</v>
      </c>
      <c r="Q684" s="60"/>
      <c r="R684" s="53">
        <f t="shared" si="243"/>
        <v>0</v>
      </c>
      <c r="S684" s="59"/>
      <c r="T684" s="61"/>
      <c r="U684" s="342" t="str">
        <f t="shared" si="247"/>
        <v>k.A.</v>
      </c>
      <c r="V684" s="343" t="str">
        <f t="shared" si="244"/>
        <v>k.A.</v>
      </c>
      <c r="W684" s="343" t="str">
        <f>IFERROR(IF(OR($D684="",$E684=0,con_Ende=0),"k.A.",IF(VLOOKUP($D684,rng_ND,5,0)="Nein",VLOOKUP($D684,rng_ND,2,FALSE),MIN(VLOOKUP($D684,rng_ND,2,FALSE),A_Stammdaten!$B$19-D_SAV!$E684+1))),"k.A.")</f>
        <v>k.A.</v>
      </c>
      <c r="X684" s="343" t="str">
        <f t="shared" si="245"/>
        <v>k.A.</v>
      </c>
      <c r="Y684" s="62"/>
      <c r="Z684" s="48">
        <f t="shared" si="246"/>
        <v>0</v>
      </c>
      <c r="AA684" s="457"/>
      <c r="AB684" s="55">
        <f t="shared" si="238"/>
        <v>0</v>
      </c>
      <c r="AC684" s="55">
        <f>IF(A_Stammdaten!$B$25="ja",D_SAV!AA684,D_SAV!AB684)</f>
        <v>0</v>
      </c>
      <c r="AD684" s="478">
        <f>IF(AC684=0,0,IF(U684-(con_EOGJahr-D_SAV!E684)&lt;=0,AC684,AC684/V684))</f>
        <v>0</v>
      </c>
      <c r="AE684" s="478">
        <f>IFERROR(IF(AND(VLOOKUP(D684,rng_ND,5,FALSE)="Ja",D_SAV!T684="degressiv"),D_SAV!AC684*Y684/100,0),0)</f>
        <v>0</v>
      </c>
      <c r="AF684" s="55">
        <f>IFERROR(IF(VLOOKUP(D684,rng_ND,5,FALSE)="Ja",MAX(D_SAV!AD684:AE684),D_SAV!AD684),0)</f>
        <v>0</v>
      </c>
      <c r="AG684" s="55">
        <f t="shared" si="239"/>
        <v>0</v>
      </c>
      <c r="AH684" s="55">
        <f t="shared" si="240"/>
        <v>0</v>
      </c>
      <c r="AI684" s="55">
        <f t="shared" si="241"/>
        <v>0</v>
      </c>
      <c r="AJ684" s="55">
        <f t="shared" si="242"/>
        <v>0</v>
      </c>
      <c r="AK684" s="55">
        <f t="shared" si="233"/>
        <v>0</v>
      </c>
      <c r="AL684" s="55">
        <f t="shared" si="234"/>
        <v>0</v>
      </c>
      <c r="AM684" s="55">
        <f t="shared" si="235"/>
        <v>0</v>
      </c>
    </row>
    <row r="685" spans="1:39" x14ac:dyDescent="0.25">
      <c r="A685" s="47">
        <v>681</v>
      </c>
      <c r="B685" s="358" t="str">
        <f>IF(AND(E685&lt;&gt;0,D685&lt;&gt;0,F685&lt;&gt;0),IF(C685&lt;&gt;0,CONCATENATE(C685,"-AGr",VLOOKUP(D685,Listen!$A$2:$G$45,7,FALSE),"-",E685,"-",F685,),CONCATENATE("AGr",VLOOKUP(D685,Listen!$A$2:$G$45,7,FALSE),"-",E685,"-",F685)),"keine vollständige ID")</f>
        <v>keine vollständige ID</v>
      </c>
      <c r="C685" s="438">
        <f>'[2]III_SAV-Details_NB'!B691</f>
        <v>0</v>
      </c>
      <c r="D685" s="438">
        <f>'[2]III_SAV-Details_NB'!C691</f>
        <v>0</v>
      </c>
      <c r="E685" s="359">
        <f>'[2]III_SAV-Details_NB'!D691</f>
        <v>0</v>
      </c>
      <c r="F685" s="490"/>
      <c r="G685" s="281">
        <f>'[2]III_SAV-Details_NB'!X691</f>
        <v>0</v>
      </c>
      <c r="H685" s="281">
        <f t="shared" si="236"/>
        <v>0</v>
      </c>
      <c r="I685" s="281">
        <f>IF(con_EOGJahr=2025,'[2]III_SAV-Details_NB'!AA691,IF(con_EOGJahr=2026,'[2]III_SAV-Details_NB'!AB691,'[2]III_SAV-Details_NB'!AC691))</f>
        <v>0</v>
      </c>
      <c r="J685" s="282"/>
      <c r="K685" s="282"/>
      <c r="L685" s="282"/>
      <c r="M685" s="282"/>
      <c r="N685" s="282"/>
      <c r="O685" s="282"/>
      <c r="P685" s="52">
        <f t="shared" si="237"/>
        <v>0</v>
      </c>
      <c r="Q685" s="60"/>
      <c r="R685" s="53">
        <f t="shared" si="243"/>
        <v>0</v>
      </c>
      <c r="S685" s="59"/>
      <c r="T685" s="61"/>
      <c r="U685" s="342" t="str">
        <f t="shared" si="247"/>
        <v>k.A.</v>
      </c>
      <c r="V685" s="343" t="str">
        <f t="shared" si="244"/>
        <v>k.A.</v>
      </c>
      <c r="W685" s="343" t="str">
        <f>IFERROR(IF(OR($D685="",$E685=0,con_Ende=0),"k.A.",IF(VLOOKUP($D685,rng_ND,5,0)="Nein",VLOOKUP($D685,rng_ND,2,FALSE),MIN(VLOOKUP($D685,rng_ND,2,FALSE),A_Stammdaten!$B$19-D_SAV!$E685+1))),"k.A.")</f>
        <v>k.A.</v>
      </c>
      <c r="X685" s="343" t="str">
        <f t="shared" si="245"/>
        <v>k.A.</v>
      </c>
      <c r="Y685" s="62"/>
      <c r="Z685" s="48">
        <f t="shared" si="246"/>
        <v>0</v>
      </c>
      <c r="AA685" s="457"/>
      <c r="AB685" s="55">
        <f t="shared" si="238"/>
        <v>0</v>
      </c>
      <c r="AC685" s="55">
        <f>IF(A_Stammdaten!$B$25="ja",D_SAV!AA685,D_SAV!AB685)</f>
        <v>0</v>
      </c>
      <c r="AD685" s="478">
        <f>IF(AC685=0,0,IF(U685-(con_EOGJahr-D_SAV!E685)&lt;=0,AC685,AC685/V685))</f>
        <v>0</v>
      </c>
      <c r="AE685" s="478">
        <f>IFERROR(IF(AND(VLOOKUP(D685,rng_ND,5,FALSE)="Ja",D_SAV!T685="degressiv"),D_SAV!AC685*Y685/100,0),0)</f>
        <v>0</v>
      </c>
      <c r="AF685" s="55">
        <f>IFERROR(IF(VLOOKUP(D685,rng_ND,5,FALSE)="Ja",MAX(D_SAV!AD685:AE685),D_SAV!AD685),0)</f>
        <v>0</v>
      </c>
      <c r="AG685" s="55">
        <f t="shared" si="239"/>
        <v>0</v>
      </c>
      <c r="AH685" s="55">
        <f t="shared" si="240"/>
        <v>0</v>
      </c>
      <c r="AI685" s="55">
        <f t="shared" si="241"/>
        <v>0</v>
      </c>
      <c r="AJ685" s="55">
        <f t="shared" si="242"/>
        <v>0</v>
      </c>
      <c r="AK685" s="55">
        <f t="shared" si="233"/>
        <v>0</v>
      </c>
      <c r="AL685" s="55">
        <f t="shared" si="234"/>
        <v>0</v>
      </c>
      <c r="AM685" s="55">
        <f t="shared" si="235"/>
        <v>0</v>
      </c>
    </row>
    <row r="686" spans="1:39" x14ac:dyDescent="0.25">
      <c r="A686" s="47">
        <v>682</v>
      </c>
      <c r="B686" s="358" t="str">
        <f>IF(AND(E686&lt;&gt;0,D686&lt;&gt;0,F686&lt;&gt;0),IF(C686&lt;&gt;0,CONCATENATE(C686,"-AGr",VLOOKUP(D686,Listen!$A$2:$G$45,7,FALSE),"-",E686,"-",F686,),CONCATENATE("AGr",VLOOKUP(D686,Listen!$A$2:$G$45,7,FALSE),"-",E686,"-",F686)),"keine vollständige ID")</f>
        <v>keine vollständige ID</v>
      </c>
      <c r="C686" s="438">
        <f>'[2]III_SAV-Details_NB'!B692</f>
        <v>0</v>
      </c>
      <c r="D686" s="438">
        <f>'[2]III_SAV-Details_NB'!C692</f>
        <v>0</v>
      </c>
      <c r="E686" s="359">
        <f>'[2]III_SAV-Details_NB'!D692</f>
        <v>0</v>
      </c>
      <c r="F686" s="490"/>
      <c r="G686" s="281">
        <f>'[2]III_SAV-Details_NB'!X692</f>
        <v>0</v>
      </c>
      <c r="H686" s="281">
        <f t="shared" si="236"/>
        <v>0</v>
      </c>
      <c r="I686" s="281">
        <f>IF(con_EOGJahr=2025,'[2]III_SAV-Details_NB'!AA692,IF(con_EOGJahr=2026,'[2]III_SAV-Details_NB'!AB692,'[2]III_SAV-Details_NB'!AC692))</f>
        <v>0</v>
      </c>
      <c r="J686" s="282"/>
      <c r="K686" s="282"/>
      <c r="L686" s="282"/>
      <c r="M686" s="282"/>
      <c r="N686" s="282"/>
      <c r="O686" s="282"/>
      <c r="P686" s="52">
        <f t="shared" si="237"/>
        <v>0</v>
      </c>
      <c r="Q686" s="60"/>
      <c r="R686" s="53">
        <f t="shared" si="243"/>
        <v>0</v>
      </c>
      <c r="S686" s="59"/>
      <c r="T686" s="61"/>
      <c r="U686" s="342" t="str">
        <f t="shared" si="247"/>
        <v>k.A.</v>
      </c>
      <c r="V686" s="343" t="str">
        <f t="shared" si="244"/>
        <v>k.A.</v>
      </c>
      <c r="W686" s="343" t="str">
        <f>IFERROR(IF(OR($D686="",$E686=0,con_Ende=0),"k.A.",IF(VLOOKUP($D686,rng_ND,5,0)="Nein",VLOOKUP($D686,rng_ND,2,FALSE),MIN(VLOOKUP($D686,rng_ND,2,FALSE),A_Stammdaten!$B$19-D_SAV!$E686+1))),"k.A.")</f>
        <v>k.A.</v>
      </c>
      <c r="X686" s="343" t="str">
        <f t="shared" si="245"/>
        <v>k.A.</v>
      </c>
      <c r="Y686" s="62"/>
      <c r="Z686" s="48">
        <f t="shared" si="246"/>
        <v>0</v>
      </c>
      <c r="AA686" s="457"/>
      <c r="AB686" s="55">
        <f t="shared" si="238"/>
        <v>0</v>
      </c>
      <c r="AC686" s="55">
        <f>IF(A_Stammdaten!$B$25="ja",D_SAV!AA686,D_SAV!AB686)</f>
        <v>0</v>
      </c>
      <c r="AD686" s="478">
        <f>IF(AC686=0,0,IF(U686-(con_EOGJahr-D_SAV!E686)&lt;=0,AC686,AC686/V686))</f>
        <v>0</v>
      </c>
      <c r="AE686" s="478">
        <f>IFERROR(IF(AND(VLOOKUP(D686,rng_ND,5,FALSE)="Ja",D_SAV!T686="degressiv"),D_SAV!AC686*Y686/100,0),0)</f>
        <v>0</v>
      </c>
      <c r="AF686" s="55">
        <f>IFERROR(IF(VLOOKUP(D686,rng_ND,5,FALSE)="Ja",MAX(D_SAV!AD686:AE686),D_SAV!AD686),0)</f>
        <v>0</v>
      </c>
      <c r="AG686" s="55">
        <f t="shared" si="239"/>
        <v>0</v>
      </c>
      <c r="AH686" s="55">
        <f t="shared" si="240"/>
        <v>0</v>
      </c>
      <c r="AI686" s="55">
        <f t="shared" si="241"/>
        <v>0</v>
      </c>
      <c r="AJ686" s="55">
        <f t="shared" si="242"/>
        <v>0</v>
      </c>
      <c r="AK686" s="55">
        <f t="shared" si="233"/>
        <v>0</v>
      </c>
      <c r="AL686" s="55">
        <f t="shared" si="234"/>
        <v>0</v>
      </c>
      <c r="AM686" s="55">
        <f t="shared" si="235"/>
        <v>0</v>
      </c>
    </row>
    <row r="687" spans="1:39" x14ac:dyDescent="0.25">
      <c r="A687" s="47">
        <v>683</v>
      </c>
      <c r="B687" s="358" t="str">
        <f>IF(AND(E687&lt;&gt;0,D687&lt;&gt;0,F687&lt;&gt;0),IF(C687&lt;&gt;0,CONCATENATE(C687,"-AGr",VLOOKUP(D687,Listen!$A$2:$G$45,7,FALSE),"-",E687,"-",F687,),CONCATENATE("AGr",VLOOKUP(D687,Listen!$A$2:$G$45,7,FALSE),"-",E687,"-",F687)),"keine vollständige ID")</f>
        <v>keine vollständige ID</v>
      </c>
      <c r="C687" s="438">
        <f>'[2]III_SAV-Details_NB'!B693</f>
        <v>0</v>
      </c>
      <c r="D687" s="438">
        <f>'[2]III_SAV-Details_NB'!C693</f>
        <v>0</v>
      </c>
      <c r="E687" s="359">
        <f>'[2]III_SAV-Details_NB'!D693</f>
        <v>0</v>
      </c>
      <c r="F687" s="490"/>
      <c r="G687" s="281">
        <f>'[2]III_SAV-Details_NB'!X693</f>
        <v>0</v>
      </c>
      <c r="H687" s="281">
        <f t="shared" si="236"/>
        <v>0</v>
      </c>
      <c r="I687" s="281">
        <f>IF(con_EOGJahr=2025,'[2]III_SAV-Details_NB'!AA693,IF(con_EOGJahr=2026,'[2]III_SAV-Details_NB'!AB693,'[2]III_SAV-Details_NB'!AC693))</f>
        <v>0</v>
      </c>
      <c r="J687" s="282"/>
      <c r="K687" s="282"/>
      <c r="L687" s="282"/>
      <c r="M687" s="282"/>
      <c r="N687" s="282"/>
      <c r="O687" s="282"/>
      <c r="P687" s="52">
        <f t="shared" si="237"/>
        <v>0</v>
      </c>
      <c r="Q687" s="60"/>
      <c r="R687" s="53">
        <f t="shared" si="243"/>
        <v>0</v>
      </c>
      <c r="S687" s="59"/>
      <c r="T687" s="61"/>
      <c r="U687" s="342" t="str">
        <f t="shared" si="247"/>
        <v>k.A.</v>
      </c>
      <c r="V687" s="343" t="str">
        <f t="shared" si="244"/>
        <v>k.A.</v>
      </c>
      <c r="W687" s="343" t="str">
        <f>IFERROR(IF(OR($D687="",$E687=0,con_Ende=0),"k.A.",IF(VLOOKUP($D687,rng_ND,5,0)="Nein",VLOOKUP($D687,rng_ND,2,FALSE),MIN(VLOOKUP($D687,rng_ND,2,FALSE),A_Stammdaten!$B$19-D_SAV!$E687+1))),"k.A.")</f>
        <v>k.A.</v>
      </c>
      <c r="X687" s="343" t="str">
        <f t="shared" si="245"/>
        <v>k.A.</v>
      </c>
      <c r="Y687" s="62"/>
      <c r="Z687" s="48">
        <f t="shared" si="246"/>
        <v>0</v>
      </c>
      <c r="AA687" s="457"/>
      <c r="AB687" s="55">
        <f t="shared" si="238"/>
        <v>0</v>
      </c>
      <c r="AC687" s="55">
        <f>IF(A_Stammdaten!$B$25="ja",D_SAV!AA687,D_SAV!AB687)</f>
        <v>0</v>
      </c>
      <c r="AD687" s="478">
        <f>IF(AC687=0,0,IF(U687-(con_EOGJahr-D_SAV!E687)&lt;=0,AC687,AC687/V687))</f>
        <v>0</v>
      </c>
      <c r="AE687" s="478">
        <f>IFERROR(IF(AND(VLOOKUP(D687,rng_ND,5,FALSE)="Ja",D_SAV!T687="degressiv"),D_SAV!AC687*Y687/100,0),0)</f>
        <v>0</v>
      </c>
      <c r="AF687" s="55">
        <f>IFERROR(IF(VLOOKUP(D687,rng_ND,5,FALSE)="Ja",MAX(D_SAV!AD687:AE687),D_SAV!AD687),0)</f>
        <v>0</v>
      </c>
      <c r="AG687" s="55">
        <f t="shared" si="239"/>
        <v>0</v>
      </c>
      <c r="AH687" s="55">
        <f t="shared" si="240"/>
        <v>0</v>
      </c>
      <c r="AI687" s="55">
        <f t="shared" si="241"/>
        <v>0</v>
      </c>
      <c r="AJ687" s="55">
        <f t="shared" si="242"/>
        <v>0</v>
      </c>
      <c r="AK687" s="55">
        <f t="shared" si="233"/>
        <v>0</v>
      </c>
      <c r="AL687" s="55">
        <f t="shared" si="234"/>
        <v>0</v>
      </c>
      <c r="AM687" s="55">
        <f t="shared" si="235"/>
        <v>0</v>
      </c>
    </row>
    <row r="688" spans="1:39" x14ac:dyDescent="0.25">
      <c r="A688" s="47">
        <v>684</v>
      </c>
      <c r="B688" s="358" t="str">
        <f>IF(AND(E688&lt;&gt;0,D688&lt;&gt;0,F688&lt;&gt;0),IF(C688&lt;&gt;0,CONCATENATE(C688,"-AGr",VLOOKUP(D688,Listen!$A$2:$G$45,7,FALSE),"-",E688,"-",F688,),CONCATENATE("AGr",VLOOKUP(D688,Listen!$A$2:$G$45,7,FALSE),"-",E688,"-",F688)),"keine vollständige ID")</f>
        <v>keine vollständige ID</v>
      </c>
      <c r="C688" s="438">
        <f>'[2]III_SAV-Details_NB'!B694</f>
        <v>0</v>
      </c>
      <c r="D688" s="438">
        <f>'[2]III_SAV-Details_NB'!C694</f>
        <v>0</v>
      </c>
      <c r="E688" s="359">
        <f>'[2]III_SAV-Details_NB'!D694</f>
        <v>0</v>
      </c>
      <c r="F688" s="490"/>
      <c r="G688" s="281">
        <f>'[2]III_SAV-Details_NB'!X694</f>
        <v>0</v>
      </c>
      <c r="H688" s="281">
        <f t="shared" si="236"/>
        <v>0</v>
      </c>
      <c r="I688" s="281">
        <f>IF(con_EOGJahr=2025,'[2]III_SAV-Details_NB'!AA694,IF(con_EOGJahr=2026,'[2]III_SAV-Details_NB'!AB694,'[2]III_SAV-Details_NB'!AC694))</f>
        <v>0</v>
      </c>
      <c r="J688" s="282"/>
      <c r="K688" s="282"/>
      <c r="L688" s="282"/>
      <c r="M688" s="282"/>
      <c r="N688" s="282"/>
      <c r="O688" s="282"/>
      <c r="P688" s="52">
        <f t="shared" si="237"/>
        <v>0</v>
      </c>
      <c r="Q688" s="60"/>
      <c r="R688" s="53">
        <f t="shared" si="243"/>
        <v>0</v>
      </c>
      <c r="S688" s="59"/>
      <c r="T688" s="61"/>
      <c r="U688" s="342" t="str">
        <f t="shared" si="247"/>
        <v>k.A.</v>
      </c>
      <c r="V688" s="343" t="str">
        <f t="shared" si="244"/>
        <v>k.A.</v>
      </c>
      <c r="W688" s="343" t="str">
        <f>IFERROR(IF(OR($D688="",$E688=0,con_Ende=0),"k.A.",IF(VLOOKUP($D688,rng_ND,5,0)="Nein",VLOOKUP($D688,rng_ND,2,FALSE),MIN(VLOOKUP($D688,rng_ND,2,FALSE),A_Stammdaten!$B$19-D_SAV!$E688+1))),"k.A.")</f>
        <v>k.A.</v>
      </c>
      <c r="X688" s="343" t="str">
        <f t="shared" si="245"/>
        <v>k.A.</v>
      </c>
      <c r="Y688" s="62"/>
      <c r="Z688" s="48">
        <f t="shared" si="246"/>
        <v>0</v>
      </c>
      <c r="AA688" s="457"/>
      <c r="AB688" s="55">
        <f t="shared" si="238"/>
        <v>0</v>
      </c>
      <c r="AC688" s="55">
        <f>IF(A_Stammdaten!$B$25="ja",D_SAV!AA688,D_SAV!AB688)</f>
        <v>0</v>
      </c>
      <c r="AD688" s="478">
        <f>IF(AC688=0,0,IF(U688-(con_EOGJahr-D_SAV!E688)&lt;=0,AC688,AC688/V688))</f>
        <v>0</v>
      </c>
      <c r="AE688" s="478">
        <f>IFERROR(IF(AND(VLOOKUP(D688,rng_ND,5,FALSE)="Ja",D_SAV!T688="degressiv"),D_SAV!AC688*Y688/100,0),0)</f>
        <v>0</v>
      </c>
      <c r="AF688" s="55">
        <f>IFERROR(IF(VLOOKUP(D688,rng_ND,5,FALSE)="Ja",MAX(D_SAV!AD688:AE688),D_SAV!AD688),0)</f>
        <v>0</v>
      </c>
      <c r="AG688" s="55">
        <f t="shared" si="239"/>
        <v>0</v>
      </c>
      <c r="AH688" s="55">
        <f t="shared" si="240"/>
        <v>0</v>
      </c>
      <c r="AI688" s="55">
        <f t="shared" si="241"/>
        <v>0</v>
      </c>
      <c r="AJ688" s="55">
        <f t="shared" si="242"/>
        <v>0</v>
      </c>
      <c r="AK688" s="55">
        <f t="shared" si="233"/>
        <v>0</v>
      </c>
      <c r="AL688" s="55">
        <f t="shared" si="234"/>
        <v>0</v>
      </c>
      <c r="AM688" s="55">
        <f t="shared" si="235"/>
        <v>0</v>
      </c>
    </row>
    <row r="689" spans="1:39" x14ac:dyDescent="0.25">
      <c r="A689" s="47">
        <v>685</v>
      </c>
      <c r="B689" s="358" t="str">
        <f>IF(AND(E689&lt;&gt;0,D689&lt;&gt;0,F689&lt;&gt;0),IF(C689&lt;&gt;0,CONCATENATE(C689,"-AGr",VLOOKUP(D689,Listen!$A$2:$G$45,7,FALSE),"-",E689,"-",F689,),CONCATENATE("AGr",VLOOKUP(D689,Listen!$A$2:$G$45,7,FALSE),"-",E689,"-",F689)),"keine vollständige ID")</f>
        <v>keine vollständige ID</v>
      </c>
      <c r="C689" s="438">
        <f>'[2]III_SAV-Details_NB'!B695</f>
        <v>0</v>
      </c>
      <c r="D689" s="438">
        <f>'[2]III_SAV-Details_NB'!C695</f>
        <v>0</v>
      </c>
      <c r="E689" s="359">
        <f>'[2]III_SAV-Details_NB'!D695</f>
        <v>0</v>
      </c>
      <c r="F689" s="490"/>
      <c r="G689" s="281">
        <f>'[2]III_SAV-Details_NB'!X695</f>
        <v>0</v>
      </c>
      <c r="H689" s="281">
        <f t="shared" si="236"/>
        <v>0</v>
      </c>
      <c r="I689" s="281">
        <f>IF(con_EOGJahr=2025,'[2]III_SAV-Details_NB'!AA695,IF(con_EOGJahr=2026,'[2]III_SAV-Details_NB'!AB695,'[2]III_SAV-Details_NB'!AC695))</f>
        <v>0</v>
      </c>
      <c r="J689" s="282"/>
      <c r="K689" s="282"/>
      <c r="L689" s="282"/>
      <c r="M689" s="282"/>
      <c r="N689" s="282"/>
      <c r="O689" s="282"/>
      <c r="P689" s="52">
        <f t="shared" si="237"/>
        <v>0</v>
      </c>
      <c r="Q689" s="60"/>
      <c r="R689" s="53">
        <f t="shared" si="243"/>
        <v>0</v>
      </c>
      <c r="S689" s="59"/>
      <c r="T689" s="61"/>
      <c r="U689" s="342" t="str">
        <f t="shared" si="247"/>
        <v>k.A.</v>
      </c>
      <c r="V689" s="343" t="str">
        <f t="shared" si="244"/>
        <v>k.A.</v>
      </c>
      <c r="W689" s="343" t="str">
        <f>IFERROR(IF(OR($D689="",$E689=0,con_Ende=0),"k.A.",IF(VLOOKUP($D689,rng_ND,5,0)="Nein",VLOOKUP($D689,rng_ND,2,FALSE),MIN(VLOOKUP($D689,rng_ND,2,FALSE),A_Stammdaten!$B$19-D_SAV!$E689+1))),"k.A.")</f>
        <v>k.A.</v>
      </c>
      <c r="X689" s="343" t="str">
        <f t="shared" si="245"/>
        <v>k.A.</v>
      </c>
      <c r="Y689" s="62"/>
      <c r="Z689" s="48">
        <f t="shared" si="246"/>
        <v>0</v>
      </c>
      <c r="AA689" s="457"/>
      <c r="AB689" s="55">
        <f t="shared" si="238"/>
        <v>0</v>
      </c>
      <c r="AC689" s="55">
        <f>IF(A_Stammdaten!$B$25="ja",D_SAV!AA689,D_SAV!AB689)</f>
        <v>0</v>
      </c>
      <c r="AD689" s="478">
        <f>IF(AC689=0,0,IF(U689-(con_EOGJahr-D_SAV!E689)&lt;=0,AC689,AC689/V689))</f>
        <v>0</v>
      </c>
      <c r="AE689" s="478">
        <f>IFERROR(IF(AND(VLOOKUP(D689,rng_ND,5,FALSE)="Ja",D_SAV!T689="degressiv"),D_SAV!AC689*Y689/100,0),0)</f>
        <v>0</v>
      </c>
      <c r="AF689" s="55">
        <f>IFERROR(IF(VLOOKUP(D689,rng_ND,5,FALSE)="Ja",MAX(D_SAV!AD689:AE689),D_SAV!AD689),0)</f>
        <v>0</v>
      </c>
      <c r="AG689" s="55">
        <f t="shared" si="239"/>
        <v>0</v>
      </c>
      <c r="AH689" s="55">
        <f t="shared" si="240"/>
        <v>0</v>
      </c>
      <c r="AI689" s="55">
        <f t="shared" si="241"/>
        <v>0</v>
      </c>
      <c r="AJ689" s="55">
        <f t="shared" si="242"/>
        <v>0</v>
      </c>
      <c r="AK689" s="55">
        <f t="shared" si="233"/>
        <v>0</v>
      </c>
      <c r="AL689" s="55">
        <f t="shared" si="234"/>
        <v>0</v>
      </c>
      <c r="AM689" s="55">
        <f t="shared" si="235"/>
        <v>0</v>
      </c>
    </row>
    <row r="690" spans="1:39" x14ac:dyDescent="0.25">
      <c r="A690" s="47">
        <v>686</v>
      </c>
      <c r="B690" s="358" t="str">
        <f>IF(AND(E690&lt;&gt;0,D690&lt;&gt;0,F690&lt;&gt;0),IF(C690&lt;&gt;0,CONCATENATE(C690,"-AGr",VLOOKUP(D690,Listen!$A$2:$G$45,7,FALSE),"-",E690,"-",F690,),CONCATENATE("AGr",VLOOKUP(D690,Listen!$A$2:$G$45,7,FALSE),"-",E690,"-",F690)),"keine vollständige ID")</f>
        <v>keine vollständige ID</v>
      </c>
      <c r="C690" s="438">
        <f>'[2]III_SAV-Details_NB'!B696</f>
        <v>0</v>
      </c>
      <c r="D690" s="438">
        <f>'[2]III_SAV-Details_NB'!C696</f>
        <v>0</v>
      </c>
      <c r="E690" s="359">
        <f>'[2]III_SAV-Details_NB'!D696</f>
        <v>0</v>
      </c>
      <c r="F690" s="490"/>
      <c r="G690" s="281">
        <f>'[2]III_SAV-Details_NB'!X696</f>
        <v>0</v>
      </c>
      <c r="H690" s="281">
        <f t="shared" si="236"/>
        <v>0</v>
      </c>
      <c r="I690" s="281">
        <f>IF(con_EOGJahr=2025,'[2]III_SAV-Details_NB'!AA696,IF(con_EOGJahr=2026,'[2]III_SAV-Details_NB'!AB696,'[2]III_SAV-Details_NB'!AC696))</f>
        <v>0</v>
      </c>
      <c r="J690" s="282"/>
      <c r="K690" s="282"/>
      <c r="L690" s="282"/>
      <c r="M690" s="282"/>
      <c r="N690" s="282"/>
      <c r="O690" s="282"/>
      <c r="P690" s="52">
        <f t="shared" si="237"/>
        <v>0</v>
      </c>
      <c r="Q690" s="60"/>
      <c r="R690" s="53">
        <f t="shared" si="243"/>
        <v>0</v>
      </c>
      <c r="S690" s="59"/>
      <c r="T690" s="61"/>
      <c r="U690" s="342" t="str">
        <f t="shared" si="247"/>
        <v>k.A.</v>
      </c>
      <c r="V690" s="343" t="str">
        <f t="shared" si="244"/>
        <v>k.A.</v>
      </c>
      <c r="W690" s="343" t="str">
        <f>IFERROR(IF(OR($D690="",$E690=0,con_Ende=0),"k.A.",IF(VLOOKUP($D690,rng_ND,5,0)="Nein",VLOOKUP($D690,rng_ND,2,FALSE),MIN(VLOOKUP($D690,rng_ND,2,FALSE),A_Stammdaten!$B$19-D_SAV!$E690+1))),"k.A.")</f>
        <v>k.A.</v>
      </c>
      <c r="X690" s="343" t="str">
        <f t="shared" si="245"/>
        <v>k.A.</v>
      </c>
      <c r="Y690" s="62"/>
      <c r="Z690" s="48">
        <f t="shared" si="246"/>
        <v>0</v>
      </c>
      <c r="AA690" s="457"/>
      <c r="AB690" s="55">
        <f t="shared" si="238"/>
        <v>0</v>
      </c>
      <c r="AC690" s="55">
        <f>IF(A_Stammdaten!$B$25="ja",D_SAV!AA690,D_SAV!AB690)</f>
        <v>0</v>
      </c>
      <c r="AD690" s="478">
        <f>IF(AC690=0,0,IF(U690-(con_EOGJahr-D_SAV!E690)&lt;=0,AC690,AC690/V690))</f>
        <v>0</v>
      </c>
      <c r="AE690" s="478">
        <f>IFERROR(IF(AND(VLOOKUP(D690,rng_ND,5,FALSE)="Ja",D_SAV!T690="degressiv"),D_SAV!AC690*Y690/100,0),0)</f>
        <v>0</v>
      </c>
      <c r="AF690" s="55">
        <f>IFERROR(IF(VLOOKUP(D690,rng_ND,5,FALSE)="Ja",MAX(D_SAV!AD690:AE690),D_SAV!AD690),0)</f>
        <v>0</v>
      </c>
      <c r="AG690" s="55">
        <f t="shared" si="239"/>
        <v>0</v>
      </c>
      <c r="AH690" s="55">
        <f t="shared" si="240"/>
        <v>0</v>
      </c>
      <c r="AI690" s="55">
        <f t="shared" si="241"/>
        <v>0</v>
      </c>
      <c r="AJ690" s="55">
        <f t="shared" si="242"/>
        <v>0</v>
      </c>
      <c r="AK690" s="55">
        <f t="shared" si="233"/>
        <v>0</v>
      </c>
      <c r="AL690" s="55">
        <f t="shared" si="234"/>
        <v>0</v>
      </c>
      <c r="AM690" s="55">
        <f t="shared" si="235"/>
        <v>0</v>
      </c>
    </row>
    <row r="691" spans="1:39" x14ac:dyDescent="0.25">
      <c r="A691" s="47">
        <v>687</v>
      </c>
      <c r="B691" s="358" t="str">
        <f>IF(AND(E691&lt;&gt;0,D691&lt;&gt;0,F691&lt;&gt;0),IF(C691&lt;&gt;0,CONCATENATE(C691,"-AGr",VLOOKUP(D691,Listen!$A$2:$G$45,7,FALSE),"-",E691,"-",F691,),CONCATENATE("AGr",VLOOKUP(D691,Listen!$A$2:$G$45,7,FALSE),"-",E691,"-",F691)),"keine vollständige ID")</f>
        <v>keine vollständige ID</v>
      </c>
      <c r="C691" s="438">
        <f>'[2]III_SAV-Details_NB'!B697</f>
        <v>0</v>
      </c>
      <c r="D691" s="438">
        <f>'[2]III_SAV-Details_NB'!C697</f>
        <v>0</v>
      </c>
      <c r="E691" s="359">
        <f>'[2]III_SAV-Details_NB'!D697</f>
        <v>0</v>
      </c>
      <c r="F691" s="490"/>
      <c r="G691" s="281">
        <f>'[2]III_SAV-Details_NB'!X697</f>
        <v>0</v>
      </c>
      <c r="H691" s="281">
        <f t="shared" si="236"/>
        <v>0</v>
      </c>
      <c r="I691" s="281">
        <f>IF(con_EOGJahr=2025,'[2]III_SAV-Details_NB'!AA697,IF(con_EOGJahr=2026,'[2]III_SAV-Details_NB'!AB697,'[2]III_SAV-Details_NB'!AC697))</f>
        <v>0</v>
      </c>
      <c r="J691" s="282"/>
      <c r="K691" s="282"/>
      <c r="L691" s="282"/>
      <c r="M691" s="282"/>
      <c r="N691" s="282"/>
      <c r="O691" s="282"/>
      <c r="P691" s="52">
        <f t="shared" si="237"/>
        <v>0</v>
      </c>
      <c r="Q691" s="60"/>
      <c r="R691" s="53">
        <f t="shared" si="243"/>
        <v>0</v>
      </c>
      <c r="S691" s="59"/>
      <c r="T691" s="61"/>
      <c r="U691" s="342" t="str">
        <f t="shared" si="247"/>
        <v>k.A.</v>
      </c>
      <c r="V691" s="343" t="str">
        <f t="shared" si="244"/>
        <v>k.A.</v>
      </c>
      <c r="W691" s="343" t="str">
        <f>IFERROR(IF(OR($D691="",$E691=0,con_Ende=0),"k.A.",IF(VLOOKUP($D691,rng_ND,5,0)="Nein",VLOOKUP($D691,rng_ND,2,FALSE),MIN(VLOOKUP($D691,rng_ND,2,FALSE),A_Stammdaten!$B$19-D_SAV!$E691+1))),"k.A.")</f>
        <v>k.A.</v>
      </c>
      <c r="X691" s="343" t="str">
        <f t="shared" si="245"/>
        <v>k.A.</v>
      </c>
      <c r="Y691" s="62"/>
      <c r="Z691" s="48">
        <f t="shared" si="246"/>
        <v>0</v>
      </c>
      <c r="AA691" s="457"/>
      <c r="AB691" s="55">
        <f t="shared" si="238"/>
        <v>0</v>
      </c>
      <c r="AC691" s="55">
        <f>IF(A_Stammdaten!$B$25="ja",D_SAV!AA691,D_SAV!AB691)</f>
        <v>0</v>
      </c>
      <c r="AD691" s="478">
        <f>IF(AC691=0,0,IF(U691-(con_EOGJahr-D_SAV!E691)&lt;=0,AC691,AC691/V691))</f>
        <v>0</v>
      </c>
      <c r="AE691" s="478">
        <f>IFERROR(IF(AND(VLOOKUP(D691,rng_ND,5,FALSE)="Ja",D_SAV!T691="degressiv"),D_SAV!AC691*Y691/100,0),0)</f>
        <v>0</v>
      </c>
      <c r="AF691" s="55">
        <f>IFERROR(IF(VLOOKUP(D691,rng_ND,5,FALSE)="Ja",MAX(D_SAV!AD691:AE691),D_SAV!AD691),0)</f>
        <v>0</v>
      </c>
      <c r="AG691" s="55">
        <f t="shared" si="239"/>
        <v>0</v>
      </c>
      <c r="AH691" s="55">
        <f t="shared" si="240"/>
        <v>0</v>
      </c>
      <c r="AI691" s="55">
        <f t="shared" si="241"/>
        <v>0</v>
      </c>
      <c r="AJ691" s="55">
        <f t="shared" si="242"/>
        <v>0</v>
      </c>
      <c r="AK691" s="55">
        <f t="shared" si="233"/>
        <v>0</v>
      </c>
      <c r="AL691" s="55">
        <f t="shared" si="234"/>
        <v>0</v>
      </c>
      <c r="AM691" s="55">
        <f t="shared" si="235"/>
        <v>0</v>
      </c>
    </row>
    <row r="692" spans="1:39" x14ac:dyDescent="0.25">
      <c r="A692" s="47">
        <v>688</v>
      </c>
      <c r="B692" s="358" t="str">
        <f>IF(AND(E692&lt;&gt;0,D692&lt;&gt;0,F692&lt;&gt;0),IF(C692&lt;&gt;0,CONCATENATE(C692,"-AGr",VLOOKUP(D692,Listen!$A$2:$G$45,7,FALSE),"-",E692,"-",F692,),CONCATENATE("AGr",VLOOKUP(D692,Listen!$A$2:$G$45,7,FALSE),"-",E692,"-",F692)),"keine vollständige ID")</f>
        <v>keine vollständige ID</v>
      </c>
      <c r="C692" s="438">
        <f>'[2]III_SAV-Details_NB'!B698</f>
        <v>0</v>
      </c>
      <c r="D692" s="438">
        <f>'[2]III_SAV-Details_NB'!C698</f>
        <v>0</v>
      </c>
      <c r="E692" s="359">
        <f>'[2]III_SAV-Details_NB'!D698</f>
        <v>0</v>
      </c>
      <c r="F692" s="490"/>
      <c r="G692" s="281">
        <f>'[2]III_SAV-Details_NB'!X698</f>
        <v>0</v>
      </c>
      <c r="H692" s="281">
        <f t="shared" si="236"/>
        <v>0</v>
      </c>
      <c r="I692" s="281">
        <f>IF(con_EOGJahr=2025,'[2]III_SAV-Details_NB'!AA698,IF(con_EOGJahr=2026,'[2]III_SAV-Details_NB'!AB698,'[2]III_SAV-Details_NB'!AC698))</f>
        <v>0</v>
      </c>
      <c r="J692" s="282"/>
      <c r="K692" s="282"/>
      <c r="L692" s="282"/>
      <c r="M692" s="282"/>
      <c r="N692" s="282"/>
      <c r="O692" s="282"/>
      <c r="P692" s="52">
        <f t="shared" si="237"/>
        <v>0</v>
      </c>
      <c r="Q692" s="60"/>
      <c r="R692" s="53">
        <f t="shared" si="243"/>
        <v>0</v>
      </c>
      <c r="S692" s="59"/>
      <c r="T692" s="61"/>
      <c r="U692" s="342" t="str">
        <f t="shared" si="247"/>
        <v>k.A.</v>
      </c>
      <c r="V692" s="343" t="str">
        <f t="shared" si="244"/>
        <v>k.A.</v>
      </c>
      <c r="W692" s="343" t="str">
        <f>IFERROR(IF(OR($D692="",$E692=0,con_Ende=0),"k.A.",IF(VLOOKUP($D692,rng_ND,5,0)="Nein",VLOOKUP($D692,rng_ND,2,FALSE),MIN(VLOOKUP($D692,rng_ND,2,FALSE),A_Stammdaten!$B$19-D_SAV!$E692+1))),"k.A.")</f>
        <v>k.A.</v>
      </c>
      <c r="X692" s="343" t="str">
        <f t="shared" si="245"/>
        <v>k.A.</v>
      </c>
      <c r="Y692" s="62"/>
      <c r="Z692" s="48">
        <f t="shared" si="246"/>
        <v>0</v>
      </c>
      <c r="AA692" s="457"/>
      <c r="AB692" s="55">
        <f t="shared" si="238"/>
        <v>0</v>
      </c>
      <c r="AC692" s="55">
        <f>IF(A_Stammdaten!$B$25="ja",D_SAV!AA692,D_SAV!AB692)</f>
        <v>0</v>
      </c>
      <c r="AD692" s="478">
        <f>IF(AC692=0,0,IF(U692-(con_EOGJahr-D_SAV!E692)&lt;=0,AC692,AC692/V692))</f>
        <v>0</v>
      </c>
      <c r="AE692" s="478">
        <f>IFERROR(IF(AND(VLOOKUP(D692,rng_ND,5,FALSE)="Ja",D_SAV!T692="degressiv"),D_SAV!AC692*Y692/100,0),0)</f>
        <v>0</v>
      </c>
      <c r="AF692" s="55">
        <f>IFERROR(IF(VLOOKUP(D692,rng_ND,5,FALSE)="Ja",MAX(D_SAV!AD692:AE692),D_SAV!AD692),0)</f>
        <v>0</v>
      </c>
      <c r="AG692" s="55">
        <f t="shared" si="239"/>
        <v>0</v>
      </c>
      <c r="AH692" s="55">
        <f t="shared" si="240"/>
        <v>0</v>
      </c>
      <c r="AI692" s="55">
        <f t="shared" si="241"/>
        <v>0</v>
      </c>
      <c r="AJ692" s="55">
        <f t="shared" si="242"/>
        <v>0</v>
      </c>
      <c r="AK692" s="55">
        <f t="shared" si="233"/>
        <v>0</v>
      </c>
      <c r="AL692" s="55">
        <f t="shared" si="234"/>
        <v>0</v>
      </c>
      <c r="AM692" s="55">
        <f t="shared" si="235"/>
        <v>0</v>
      </c>
    </row>
    <row r="693" spans="1:39" x14ac:dyDescent="0.25">
      <c r="A693" s="47">
        <v>689</v>
      </c>
      <c r="B693" s="358" t="str">
        <f>IF(AND(E693&lt;&gt;0,D693&lt;&gt;0,F693&lt;&gt;0),IF(C693&lt;&gt;0,CONCATENATE(C693,"-AGr",VLOOKUP(D693,Listen!$A$2:$G$45,7,FALSE),"-",E693,"-",F693,),CONCATENATE("AGr",VLOOKUP(D693,Listen!$A$2:$G$45,7,FALSE),"-",E693,"-",F693)),"keine vollständige ID")</f>
        <v>keine vollständige ID</v>
      </c>
      <c r="C693" s="438">
        <f>'[2]III_SAV-Details_NB'!B699</f>
        <v>0</v>
      </c>
      <c r="D693" s="438">
        <f>'[2]III_SAV-Details_NB'!C699</f>
        <v>0</v>
      </c>
      <c r="E693" s="359">
        <f>'[2]III_SAV-Details_NB'!D699</f>
        <v>0</v>
      </c>
      <c r="F693" s="490"/>
      <c r="G693" s="281">
        <f>'[2]III_SAV-Details_NB'!X699</f>
        <v>0</v>
      </c>
      <c r="H693" s="281">
        <f t="shared" si="236"/>
        <v>0</v>
      </c>
      <c r="I693" s="281">
        <f>IF(con_EOGJahr=2025,'[2]III_SAV-Details_NB'!AA699,IF(con_EOGJahr=2026,'[2]III_SAV-Details_NB'!AB699,'[2]III_SAV-Details_NB'!AC699))</f>
        <v>0</v>
      </c>
      <c r="J693" s="282"/>
      <c r="K693" s="282"/>
      <c r="L693" s="282"/>
      <c r="M693" s="282"/>
      <c r="N693" s="282"/>
      <c r="O693" s="282"/>
      <c r="P693" s="52">
        <f t="shared" si="237"/>
        <v>0</v>
      </c>
      <c r="Q693" s="60"/>
      <c r="R693" s="53">
        <f t="shared" si="243"/>
        <v>0</v>
      </c>
      <c r="S693" s="59"/>
      <c r="T693" s="61"/>
      <c r="U693" s="342" t="str">
        <f t="shared" si="247"/>
        <v>k.A.</v>
      </c>
      <c r="V693" s="343" t="str">
        <f t="shared" si="244"/>
        <v>k.A.</v>
      </c>
      <c r="W693" s="343" t="str">
        <f>IFERROR(IF(OR($D693="",$E693=0,con_Ende=0),"k.A.",IF(VLOOKUP($D693,rng_ND,5,0)="Nein",VLOOKUP($D693,rng_ND,2,FALSE),MIN(VLOOKUP($D693,rng_ND,2,FALSE),A_Stammdaten!$B$19-D_SAV!$E693+1))),"k.A.")</f>
        <v>k.A.</v>
      </c>
      <c r="X693" s="343" t="str">
        <f t="shared" si="245"/>
        <v>k.A.</v>
      </c>
      <c r="Y693" s="62"/>
      <c r="Z693" s="48">
        <f t="shared" si="246"/>
        <v>0</v>
      </c>
      <c r="AA693" s="457"/>
      <c r="AB693" s="55">
        <f t="shared" si="238"/>
        <v>0</v>
      </c>
      <c r="AC693" s="55">
        <f>IF(A_Stammdaten!$B$25="ja",D_SAV!AA693,D_SAV!AB693)</f>
        <v>0</v>
      </c>
      <c r="AD693" s="478">
        <f>IF(AC693=0,0,IF(U693-(con_EOGJahr-D_SAV!E693)&lt;=0,AC693,AC693/V693))</f>
        <v>0</v>
      </c>
      <c r="AE693" s="478">
        <f>IFERROR(IF(AND(VLOOKUP(D693,rng_ND,5,FALSE)="Ja",D_SAV!T693="degressiv"),D_SAV!AC693*Y693/100,0),0)</f>
        <v>0</v>
      </c>
      <c r="AF693" s="55">
        <f>IFERROR(IF(VLOOKUP(D693,rng_ND,5,FALSE)="Ja",MAX(D_SAV!AD693:AE693),D_SAV!AD693),0)</f>
        <v>0</v>
      </c>
      <c r="AG693" s="55">
        <f t="shared" si="239"/>
        <v>0</v>
      </c>
      <c r="AH693" s="55">
        <f t="shared" si="240"/>
        <v>0</v>
      </c>
      <c r="AI693" s="55">
        <f t="shared" si="241"/>
        <v>0</v>
      </c>
      <c r="AJ693" s="55">
        <f t="shared" si="242"/>
        <v>0</v>
      </c>
      <c r="AK693" s="55">
        <f t="shared" si="233"/>
        <v>0</v>
      </c>
      <c r="AL693" s="55">
        <f t="shared" si="234"/>
        <v>0</v>
      </c>
      <c r="AM693" s="55">
        <f t="shared" si="235"/>
        <v>0</v>
      </c>
    </row>
    <row r="694" spans="1:39" x14ac:dyDescent="0.25">
      <c r="A694" s="47">
        <v>690</v>
      </c>
      <c r="B694" s="358" t="str">
        <f>IF(AND(E694&lt;&gt;0,D694&lt;&gt;0,F694&lt;&gt;0),IF(C694&lt;&gt;0,CONCATENATE(C694,"-AGr",VLOOKUP(D694,Listen!$A$2:$G$45,7,FALSE),"-",E694,"-",F694,),CONCATENATE("AGr",VLOOKUP(D694,Listen!$A$2:$G$45,7,FALSE),"-",E694,"-",F694)),"keine vollständige ID")</f>
        <v>keine vollständige ID</v>
      </c>
      <c r="C694" s="438">
        <f>'[2]III_SAV-Details_NB'!B700</f>
        <v>0</v>
      </c>
      <c r="D694" s="438">
        <f>'[2]III_SAV-Details_NB'!C700</f>
        <v>0</v>
      </c>
      <c r="E694" s="359">
        <f>'[2]III_SAV-Details_NB'!D700</f>
        <v>0</v>
      </c>
      <c r="F694" s="490"/>
      <c r="G694" s="281">
        <f>'[2]III_SAV-Details_NB'!X700</f>
        <v>0</v>
      </c>
      <c r="H694" s="281">
        <f t="shared" si="236"/>
        <v>0</v>
      </c>
      <c r="I694" s="281">
        <f>IF(con_EOGJahr=2025,'[2]III_SAV-Details_NB'!AA700,IF(con_EOGJahr=2026,'[2]III_SAV-Details_NB'!AB700,'[2]III_SAV-Details_NB'!AC700))</f>
        <v>0</v>
      </c>
      <c r="J694" s="282"/>
      <c r="K694" s="282"/>
      <c r="L694" s="282"/>
      <c r="M694" s="282"/>
      <c r="N694" s="282"/>
      <c r="O694" s="282"/>
      <c r="P694" s="52">
        <f t="shared" si="237"/>
        <v>0</v>
      </c>
      <c r="Q694" s="60"/>
      <c r="R694" s="53">
        <f t="shared" si="243"/>
        <v>0</v>
      </c>
      <c r="S694" s="59"/>
      <c r="T694" s="61"/>
      <c r="U694" s="342" t="str">
        <f t="shared" si="247"/>
        <v>k.A.</v>
      </c>
      <c r="V694" s="343" t="str">
        <f t="shared" si="244"/>
        <v>k.A.</v>
      </c>
      <c r="W694" s="343" t="str">
        <f>IFERROR(IF(OR($D694="",$E694=0,con_Ende=0),"k.A.",IF(VLOOKUP($D694,rng_ND,5,0)="Nein",VLOOKUP($D694,rng_ND,2,FALSE),MIN(VLOOKUP($D694,rng_ND,2,FALSE),A_Stammdaten!$B$19-D_SAV!$E694+1))),"k.A.")</f>
        <v>k.A.</v>
      </c>
      <c r="X694" s="343" t="str">
        <f t="shared" si="245"/>
        <v>k.A.</v>
      </c>
      <c r="Y694" s="62"/>
      <c r="Z694" s="48">
        <f t="shared" si="246"/>
        <v>0</v>
      </c>
      <c r="AA694" s="457"/>
      <c r="AB694" s="55">
        <f t="shared" si="238"/>
        <v>0</v>
      </c>
      <c r="AC694" s="55">
        <f>IF(A_Stammdaten!$B$25="ja",D_SAV!AA694,D_SAV!AB694)</f>
        <v>0</v>
      </c>
      <c r="AD694" s="478">
        <f>IF(AC694=0,0,IF(U694-(con_EOGJahr-D_SAV!E694)&lt;=0,AC694,AC694/V694))</f>
        <v>0</v>
      </c>
      <c r="AE694" s="478">
        <f>IFERROR(IF(AND(VLOOKUP(D694,rng_ND,5,FALSE)="Ja",D_SAV!T694="degressiv"),D_SAV!AC694*Y694/100,0),0)</f>
        <v>0</v>
      </c>
      <c r="AF694" s="55">
        <f>IFERROR(IF(VLOOKUP(D694,rng_ND,5,FALSE)="Ja",MAX(D_SAV!AD694:AE694),D_SAV!AD694),0)</f>
        <v>0</v>
      </c>
      <c r="AG694" s="55">
        <f t="shared" si="239"/>
        <v>0</v>
      </c>
      <c r="AH694" s="55">
        <f t="shared" si="240"/>
        <v>0</v>
      </c>
      <c r="AI694" s="55">
        <f t="shared" si="241"/>
        <v>0</v>
      </c>
      <c r="AJ694" s="55">
        <f t="shared" si="242"/>
        <v>0</v>
      </c>
      <c r="AK694" s="55">
        <f t="shared" si="233"/>
        <v>0</v>
      </c>
      <c r="AL694" s="55">
        <f t="shared" si="234"/>
        <v>0</v>
      </c>
      <c r="AM694" s="55">
        <f t="shared" si="235"/>
        <v>0</v>
      </c>
    </row>
    <row r="695" spans="1:39" x14ac:dyDescent="0.25">
      <c r="A695" s="47">
        <v>691</v>
      </c>
      <c r="B695" s="358" t="str">
        <f>IF(AND(E695&lt;&gt;0,D695&lt;&gt;0,F695&lt;&gt;0),IF(C695&lt;&gt;0,CONCATENATE(C695,"-AGr",VLOOKUP(D695,Listen!$A$2:$G$45,7,FALSE),"-",E695,"-",F695,),CONCATENATE("AGr",VLOOKUP(D695,Listen!$A$2:$G$45,7,FALSE),"-",E695,"-",F695)),"keine vollständige ID")</f>
        <v>keine vollständige ID</v>
      </c>
      <c r="C695" s="438">
        <f>'[2]III_SAV-Details_NB'!B701</f>
        <v>0</v>
      </c>
      <c r="D695" s="438">
        <f>'[2]III_SAV-Details_NB'!C701</f>
        <v>0</v>
      </c>
      <c r="E695" s="359">
        <f>'[2]III_SAV-Details_NB'!D701</f>
        <v>0</v>
      </c>
      <c r="F695" s="490"/>
      <c r="G695" s="281">
        <f>'[2]III_SAV-Details_NB'!X701</f>
        <v>0</v>
      </c>
      <c r="H695" s="281">
        <f t="shared" si="236"/>
        <v>0</v>
      </c>
      <c r="I695" s="281">
        <f>IF(con_EOGJahr=2025,'[2]III_SAV-Details_NB'!AA701,IF(con_EOGJahr=2026,'[2]III_SAV-Details_NB'!AB701,'[2]III_SAV-Details_NB'!AC701))</f>
        <v>0</v>
      </c>
      <c r="J695" s="282"/>
      <c r="K695" s="282"/>
      <c r="L695" s="282"/>
      <c r="M695" s="282"/>
      <c r="N695" s="282"/>
      <c r="O695" s="282"/>
      <c r="P695" s="52">
        <f t="shared" si="237"/>
        <v>0</v>
      </c>
      <c r="Q695" s="60"/>
      <c r="R695" s="53">
        <f t="shared" si="243"/>
        <v>0</v>
      </c>
      <c r="S695" s="59"/>
      <c r="T695" s="61"/>
      <c r="U695" s="342" t="str">
        <f t="shared" si="247"/>
        <v>k.A.</v>
      </c>
      <c r="V695" s="343" t="str">
        <f t="shared" si="244"/>
        <v>k.A.</v>
      </c>
      <c r="W695" s="343" t="str">
        <f>IFERROR(IF(OR($D695="",$E695=0,con_Ende=0),"k.A.",IF(VLOOKUP($D695,rng_ND,5,0)="Nein",VLOOKUP($D695,rng_ND,2,FALSE),MIN(VLOOKUP($D695,rng_ND,2,FALSE),A_Stammdaten!$B$19-D_SAV!$E695+1))),"k.A.")</f>
        <v>k.A.</v>
      </c>
      <c r="X695" s="343" t="str">
        <f t="shared" si="245"/>
        <v>k.A.</v>
      </c>
      <c r="Y695" s="62"/>
      <c r="Z695" s="48">
        <f t="shared" si="246"/>
        <v>0</v>
      </c>
      <c r="AA695" s="457"/>
      <c r="AB695" s="55">
        <f t="shared" si="238"/>
        <v>0</v>
      </c>
      <c r="AC695" s="55">
        <f>IF(A_Stammdaten!$B$25="ja",D_SAV!AA695,D_SAV!AB695)</f>
        <v>0</v>
      </c>
      <c r="AD695" s="478">
        <f>IF(AC695=0,0,IF(U695-(con_EOGJahr-D_SAV!E695)&lt;=0,AC695,AC695/V695))</f>
        <v>0</v>
      </c>
      <c r="AE695" s="478">
        <f>IFERROR(IF(AND(VLOOKUP(D695,rng_ND,5,FALSE)="Ja",D_SAV!T695="degressiv"),D_SAV!AC695*Y695/100,0),0)</f>
        <v>0</v>
      </c>
      <c r="AF695" s="55">
        <f>IFERROR(IF(VLOOKUP(D695,rng_ND,5,FALSE)="Ja",MAX(D_SAV!AD695:AE695),D_SAV!AD695),0)</f>
        <v>0</v>
      </c>
      <c r="AG695" s="55">
        <f t="shared" si="239"/>
        <v>0</v>
      </c>
      <c r="AH695" s="55">
        <f t="shared" si="240"/>
        <v>0</v>
      </c>
      <c r="AI695" s="55">
        <f t="shared" si="241"/>
        <v>0</v>
      </c>
      <c r="AJ695" s="55">
        <f t="shared" si="242"/>
        <v>0</v>
      </c>
      <c r="AK695" s="55">
        <f t="shared" si="233"/>
        <v>0</v>
      </c>
      <c r="AL695" s="55">
        <f t="shared" si="234"/>
        <v>0</v>
      </c>
      <c r="AM695" s="55">
        <f t="shared" si="235"/>
        <v>0</v>
      </c>
    </row>
    <row r="696" spans="1:39" x14ac:dyDescent="0.25">
      <c r="A696" s="47">
        <v>692</v>
      </c>
      <c r="B696" s="358" t="str">
        <f>IF(AND(E696&lt;&gt;0,D696&lt;&gt;0,F696&lt;&gt;0),IF(C696&lt;&gt;0,CONCATENATE(C696,"-AGr",VLOOKUP(D696,Listen!$A$2:$G$45,7,FALSE),"-",E696,"-",F696,),CONCATENATE("AGr",VLOOKUP(D696,Listen!$A$2:$G$45,7,FALSE),"-",E696,"-",F696)),"keine vollständige ID")</f>
        <v>keine vollständige ID</v>
      </c>
      <c r="C696" s="438">
        <f>'[2]III_SAV-Details_NB'!B702</f>
        <v>0</v>
      </c>
      <c r="D696" s="438">
        <f>'[2]III_SAV-Details_NB'!C702</f>
        <v>0</v>
      </c>
      <c r="E696" s="359">
        <f>'[2]III_SAV-Details_NB'!D702</f>
        <v>0</v>
      </c>
      <c r="F696" s="490"/>
      <c r="G696" s="281">
        <f>'[2]III_SAV-Details_NB'!X702</f>
        <v>0</v>
      </c>
      <c r="H696" s="281">
        <f t="shared" si="236"/>
        <v>0</v>
      </c>
      <c r="I696" s="281">
        <f>IF(con_EOGJahr=2025,'[2]III_SAV-Details_NB'!AA702,IF(con_EOGJahr=2026,'[2]III_SAV-Details_NB'!AB702,'[2]III_SAV-Details_NB'!AC702))</f>
        <v>0</v>
      </c>
      <c r="J696" s="282"/>
      <c r="K696" s="282"/>
      <c r="L696" s="282"/>
      <c r="M696" s="282"/>
      <c r="N696" s="282"/>
      <c r="O696" s="282"/>
      <c r="P696" s="52">
        <f t="shared" si="237"/>
        <v>0</v>
      </c>
      <c r="Q696" s="60"/>
      <c r="R696" s="53">
        <f t="shared" si="243"/>
        <v>0</v>
      </c>
      <c r="S696" s="59"/>
      <c r="T696" s="61"/>
      <c r="U696" s="342" t="str">
        <f t="shared" si="247"/>
        <v>k.A.</v>
      </c>
      <c r="V696" s="343" t="str">
        <f t="shared" si="244"/>
        <v>k.A.</v>
      </c>
      <c r="W696" s="343" t="str">
        <f>IFERROR(IF(OR($D696="",$E696=0,con_Ende=0),"k.A.",IF(VLOOKUP($D696,rng_ND,5,0)="Nein",VLOOKUP($D696,rng_ND,2,FALSE),MIN(VLOOKUP($D696,rng_ND,2,FALSE),A_Stammdaten!$B$19-D_SAV!$E696+1))),"k.A.")</f>
        <v>k.A.</v>
      </c>
      <c r="X696" s="343" t="str">
        <f t="shared" si="245"/>
        <v>k.A.</v>
      </c>
      <c r="Y696" s="62"/>
      <c r="Z696" s="48">
        <f t="shared" si="246"/>
        <v>0</v>
      </c>
      <c r="AA696" s="457"/>
      <c r="AB696" s="55">
        <f t="shared" si="238"/>
        <v>0</v>
      </c>
      <c r="AC696" s="55">
        <f>IF(A_Stammdaten!$B$25="ja",D_SAV!AA696,D_SAV!AB696)</f>
        <v>0</v>
      </c>
      <c r="AD696" s="478">
        <f>IF(AC696=0,0,IF(U696-(con_EOGJahr-D_SAV!E696)&lt;=0,AC696,AC696/V696))</f>
        <v>0</v>
      </c>
      <c r="AE696" s="478">
        <f>IFERROR(IF(AND(VLOOKUP(D696,rng_ND,5,FALSE)="Ja",D_SAV!T696="degressiv"),D_SAV!AC696*Y696/100,0),0)</f>
        <v>0</v>
      </c>
      <c r="AF696" s="55">
        <f>IFERROR(IF(VLOOKUP(D696,rng_ND,5,FALSE)="Ja",MAX(D_SAV!AD696:AE696),D_SAV!AD696),0)</f>
        <v>0</v>
      </c>
      <c r="AG696" s="55">
        <f t="shared" si="239"/>
        <v>0</v>
      </c>
      <c r="AH696" s="55">
        <f t="shared" si="240"/>
        <v>0</v>
      </c>
      <c r="AI696" s="55">
        <f t="shared" si="241"/>
        <v>0</v>
      </c>
      <c r="AJ696" s="55">
        <f t="shared" si="242"/>
        <v>0</v>
      </c>
      <c r="AK696" s="55">
        <f t="shared" si="233"/>
        <v>0</v>
      </c>
      <c r="AL696" s="55">
        <f t="shared" si="234"/>
        <v>0</v>
      </c>
      <c r="AM696" s="55">
        <f t="shared" si="235"/>
        <v>0</v>
      </c>
    </row>
    <row r="697" spans="1:39" x14ac:dyDescent="0.25">
      <c r="A697" s="47">
        <v>693</v>
      </c>
      <c r="B697" s="358" t="str">
        <f>IF(AND(E697&lt;&gt;0,D697&lt;&gt;0,F697&lt;&gt;0),IF(C697&lt;&gt;0,CONCATENATE(C697,"-AGr",VLOOKUP(D697,Listen!$A$2:$G$45,7,FALSE),"-",E697,"-",F697,),CONCATENATE("AGr",VLOOKUP(D697,Listen!$A$2:$G$45,7,FALSE),"-",E697,"-",F697)),"keine vollständige ID")</f>
        <v>keine vollständige ID</v>
      </c>
      <c r="C697" s="438">
        <f>'[2]III_SAV-Details_NB'!B703</f>
        <v>0</v>
      </c>
      <c r="D697" s="438">
        <f>'[2]III_SAV-Details_NB'!C703</f>
        <v>0</v>
      </c>
      <c r="E697" s="359">
        <f>'[2]III_SAV-Details_NB'!D703</f>
        <v>0</v>
      </c>
      <c r="F697" s="490"/>
      <c r="G697" s="281">
        <f>'[2]III_SAV-Details_NB'!X703</f>
        <v>0</v>
      </c>
      <c r="H697" s="281">
        <f t="shared" si="236"/>
        <v>0</v>
      </c>
      <c r="I697" s="281">
        <f>IF(con_EOGJahr=2025,'[2]III_SAV-Details_NB'!AA703,IF(con_EOGJahr=2026,'[2]III_SAV-Details_NB'!AB703,'[2]III_SAV-Details_NB'!AC703))</f>
        <v>0</v>
      </c>
      <c r="J697" s="282"/>
      <c r="K697" s="282"/>
      <c r="L697" s="282"/>
      <c r="M697" s="282"/>
      <c r="N697" s="282"/>
      <c r="O697" s="282"/>
      <c r="P697" s="52">
        <f t="shared" si="237"/>
        <v>0</v>
      </c>
      <c r="Q697" s="60"/>
      <c r="R697" s="53">
        <f t="shared" si="243"/>
        <v>0</v>
      </c>
      <c r="S697" s="59"/>
      <c r="T697" s="61"/>
      <c r="U697" s="342" t="str">
        <f t="shared" si="247"/>
        <v>k.A.</v>
      </c>
      <c r="V697" s="343" t="str">
        <f t="shared" si="244"/>
        <v>k.A.</v>
      </c>
      <c r="W697" s="343" t="str">
        <f>IFERROR(IF(OR($D697="",$E697=0,con_Ende=0),"k.A.",IF(VLOOKUP($D697,rng_ND,5,0)="Nein",VLOOKUP($D697,rng_ND,2,FALSE),MIN(VLOOKUP($D697,rng_ND,2,FALSE),A_Stammdaten!$B$19-D_SAV!$E697+1))),"k.A.")</f>
        <v>k.A.</v>
      </c>
      <c r="X697" s="343" t="str">
        <f t="shared" si="245"/>
        <v>k.A.</v>
      </c>
      <c r="Y697" s="62"/>
      <c r="Z697" s="48">
        <f t="shared" si="246"/>
        <v>0</v>
      </c>
      <c r="AA697" s="457"/>
      <c r="AB697" s="55">
        <f t="shared" si="238"/>
        <v>0</v>
      </c>
      <c r="AC697" s="55">
        <f>IF(A_Stammdaten!$B$25="ja",D_SAV!AA697,D_SAV!AB697)</f>
        <v>0</v>
      </c>
      <c r="AD697" s="478">
        <f>IF(AC697=0,0,IF(U697-(con_EOGJahr-D_SAV!E697)&lt;=0,AC697,AC697/V697))</f>
        <v>0</v>
      </c>
      <c r="AE697" s="478">
        <f>IFERROR(IF(AND(VLOOKUP(D697,rng_ND,5,FALSE)="Ja",D_SAV!T697="degressiv"),D_SAV!AC697*Y697/100,0),0)</f>
        <v>0</v>
      </c>
      <c r="AF697" s="55">
        <f>IFERROR(IF(VLOOKUP(D697,rng_ND,5,FALSE)="Ja",MAX(D_SAV!AD697:AE697),D_SAV!AD697),0)</f>
        <v>0</v>
      </c>
      <c r="AG697" s="55">
        <f t="shared" si="239"/>
        <v>0</v>
      </c>
      <c r="AH697" s="55">
        <f t="shared" si="240"/>
        <v>0</v>
      </c>
      <c r="AI697" s="55">
        <f t="shared" si="241"/>
        <v>0</v>
      </c>
      <c r="AJ697" s="55">
        <f t="shared" si="242"/>
        <v>0</v>
      </c>
      <c r="AK697" s="55">
        <f t="shared" si="233"/>
        <v>0</v>
      </c>
      <c r="AL697" s="55">
        <f t="shared" si="234"/>
        <v>0</v>
      </c>
      <c r="AM697" s="55">
        <f t="shared" si="235"/>
        <v>0</v>
      </c>
    </row>
    <row r="698" spans="1:39" x14ac:dyDescent="0.25">
      <c r="A698" s="47">
        <v>694</v>
      </c>
      <c r="B698" s="358" t="str">
        <f>IF(AND(E698&lt;&gt;0,D698&lt;&gt;0,F698&lt;&gt;0),IF(C698&lt;&gt;0,CONCATENATE(C698,"-AGr",VLOOKUP(D698,Listen!$A$2:$G$45,7,FALSE),"-",E698,"-",F698,),CONCATENATE("AGr",VLOOKUP(D698,Listen!$A$2:$G$45,7,FALSE),"-",E698,"-",F698)),"keine vollständige ID")</f>
        <v>keine vollständige ID</v>
      </c>
      <c r="C698" s="438">
        <f>'[2]III_SAV-Details_NB'!B704</f>
        <v>0</v>
      </c>
      <c r="D698" s="438">
        <f>'[2]III_SAV-Details_NB'!C704</f>
        <v>0</v>
      </c>
      <c r="E698" s="359">
        <f>'[2]III_SAV-Details_NB'!D704</f>
        <v>0</v>
      </c>
      <c r="F698" s="490"/>
      <c r="G698" s="281">
        <f>'[2]III_SAV-Details_NB'!X704</f>
        <v>0</v>
      </c>
      <c r="H698" s="281">
        <f t="shared" si="236"/>
        <v>0</v>
      </c>
      <c r="I698" s="281">
        <f>IF(con_EOGJahr=2025,'[2]III_SAV-Details_NB'!AA704,IF(con_EOGJahr=2026,'[2]III_SAV-Details_NB'!AB704,'[2]III_SAV-Details_NB'!AC704))</f>
        <v>0</v>
      </c>
      <c r="J698" s="282"/>
      <c r="K698" s="282"/>
      <c r="L698" s="282"/>
      <c r="M698" s="282"/>
      <c r="N698" s="282"/>
      <c r="O698" s="282"/>
      <c r="P698" s="52">
        <f t="shared" si="237"/>
        <v>0</v>
      </c>
      <c r="Q698" s="60"/>
      <c r="R698" s="53">
        <f t="shared" si="243"/>
        <v>0</v>
      </c>
      <c r="S698" s="59"/>
      <c r="T698" s="61"/>
      <c r="U698" s="342" t="str">
        <f t="shared" si="247"/>
        <v>k.A.</v>
      </c>
      <c r="V698" s="343" t="str">
        <f t="shared" si="244"/>
        <v>k.A.</v>
      </c>
      <c r="W698" s="343" t="str">
        <f>IFERROR(IF(OR($D698="",$E698=0,con_Ende=0),"k.A.",IF(VLOOKUP($D698,rng_ND,5,0)="Nein",VLOOKUP($D698,rng_ND,2,FALSE),MIN(VLOOKUP($D698,rng_ND,2,FALSE),A_Stammdaten!$B$19-D_SAV!$E698+1))),"k.A.")</f>
        <v>k.A.</v>
      </c>
      <c r="X698" s="343" t="str">
        <f t="shared" si="245"/>
        <v>k.A.</v>
      </c>
      <c r="Y698" s="62"/>
      <c r="Z698" s="48">
        <f t="shared" si="246"/>
        <v>0</v>
      </c>
      <c r="AA698" s="457"/>
      <c r="AB698" s="55">
        <f t="shared" si="238"/>
        <v>0</v>
      </c>
      <c r="AC698" s="55">
        <f>IF(A_Stammdaten!$B$25="ja",D_SAV!AA698,D_SAV!AB698)</f>
        <v>0</v>
      </c>
      <c r="AD698" s="478">
        <f>IF(AC698=0,0,IF(U698-(con_EOGJahr-D_SAV!E698)&lt;=0,AC698,AC698/V698))</f>
        <v>0</v>
      </c>
      <c r="AE698" s="478">
        <f>IFERROR(IF(AND(VLOOKUP(D698,rng_ND,5,FALSE)="Ja",D_SAV!T698="degressiv"),D_SAV!AC698*Y698/100,0),0)</f>
        <v>0</v>
      </c>
      <c r="AF698" s="55">
        <f>IFERROR(IF(VLOOKUP(D698,rng_ND,5,FALSE)="Ja",MAX(D_SAV!AD698:AE698),D_SAV!AD698),0)</f>
        <v>0</v>
      </c>
      <c r="AG698" s="55">
        <f t="shared" si="239"/>
        <v>0</v>
      </c>
      <c r="AH698" s="55">
        <f t="shared" si="240"/>
        <v>0</v>
      </c>
      <c r="AI698" s="55">
        <f t="shared" si="241"/>
        <v>0</v>
      </c>
      <c r="AJ698" s="55">
        <f t="shared" si="242"/>
        <v>0</v>
      </c>
      <c r="AK698" s="55">
        <f t="shared" si="233"/>
        <v>0</v>
      </c>
      <c r="AL698" s="55">
        <f t="shared" si="234"/>
        <v>0</v>
      </c>
      <c r="AM698" s="55">
        <f t="shared" si="235"/>
        <v>0</v>
      </c>
    </row>
    <row r="699" spans="1:39" x14ac:dyDescent="0.25">
      <c r="A699" s="47">
        <v>695</v>
      </c>
      <c r="B699" s="358" t="str">
        <f>IF(AND(E699&lt;&gt;0,D699&lt;&gt;0,F699&lt;&gt;0),IF(C699&lt;&gt;0,CONCATENATE(C699,"-AGr",VLOOKUP(D699,Listen!$A$2:$G$45,7,FALSE),"-",E699,"-",F699,),CONCATENATE("AGr",VLOOKUP(D699,Listen!$A$2:$G$45,7,FALSE),"-",E699,"-",F699)),"keine vollständige ID")</f>
        <v>keine vollständige ID</v>
      </c>
      <c r="C699" s="438">
        <f>'[2]III_SAV-Details_NB'!B705</f>
        <v>0</v>
      </c>
      <c r="D699" s="438">
        <f>'[2]III_SAV-Details_NB'!C705</f>
        <v>0</v>
      </c>
      <c r="E699" s="359">
        <f>'[2]III_SAV-Details_NB'!D705</f>
        <v>0</v>
      </c>
      <c r="F699" s="490"/>
      <c r="G699" s="281">
        <f>'[2]III_SAV-Details_NB'!X705</f>
        <v>0</v>
      </c>
      <c r="H699" s="281">
        <f t="shared" si="236"/>
        <v>0</v>
      </c>
      <c r="I699" s="281">
        <f>IF(con_EOGJahr=2025,'[2]III_SAV-Details_NB'!AA705,IF(con_EOGJahr=2026,'[2]III_SAV-Details_NB'!AB705,'[2]III_SAV-Details_NB'!AC705))</f>
        <v>0</v>
      </c>
      <c r="J699" s="282"/>
      <c r="K699" s="282"/>
      <c r="L699" s="282"/>
      <c r="M699" s="282"/>
      <c r="N699" s="282"/>
      <c r="O699" s="282"/>
      <c r="P699" s="52">
        <f t="shared" si="237"/>
        <v>0</v>
      </c>
      <c r="Q699" s="60"/>
      <c r="R699" s="53">
        <f t="shared" si="243"/>
        <v>0</v>
      </c>
      <c r="S699" s="59"/>
      <c r="T699" s="61"/>
      <c r="U699" s="342" t="str">
        <f t="shared" si="247"/>
        <v>k.A.</v>
      </c>
      <c r="V699" s="343" t="str">
        <f t="shared" si="244"/>
        <v>k.A.</v>
      </c>
      <c r="W699" s="343" t="str">
        <f>IFERROR(IF(OR($D699="",$E699=0,con_Ende=0),"k.A.",IF(VLOOKUP($D699,rng_ND,5,0)="Nein",VLOOKUP($D699,rng_ND,2,FALSE),MIN(VLOOKUP($D699,rng_ND,2,FALSE),A_Stammdaten!$B$19-D_SAV!$E699+1))),"k.A.")</f>
        <v>k.A.</v>
      </c>
      <c r="X699" s="343" t="str">
        <f t="shared" si="245"/>
        <v>k.A.</v>
      </c>
      <c r="Y699" s="62"/>
      <c r="Z699" s="48">
        <f t="shared" si="246"/>
        <v>0</v>
      </c>
      <c r="AA699" s="457"/>
      <c r="AB699" s="55">
        <f t="shared" si="238"/>
        <v>0</v>
      </c>
      <c r="AC699" s="55">
        <f>IF(A_Stammdaten!$B$25="ja",D_SAV!AA699,D_SAV!AB699)</f>
        <v>0</v>
      </c>
      <c r="AD699" s="478">
        <f>IF(AC699=0,0,IF(U699-(con_EOGJahr-D_SAV!E699)&lt;=0,AC699,AC699/V699))</f>
        <v>0</v>
      </c>
      <c r="AE699" s="478">
        <f>IFERROR(IF(AND(VLOOKUP(D699,rng_ND,5,FALSE)="Ja",D_SAV!T699="degressiv"),D_SAV!AC699*Y699/100,0),0)</f>
        <v>0</v>
      </c>
      <c r="AF699" s="55">
        <f>IFERROR(IF(VLOOKUP(D699,rng_ND,5,FALSE)="Ja",MAX(D_SAV!AD699:AE699),D_SAV!AD699),0)</f>
        <v>0</v>
      </c>
      <c r="AG699" s="55">
        <f t="shared" si="239"/>
        <v>0</v>
      </c>
      <c r="AH699" s="55">
        <f t="shared" si="240"/>
        <v>0</v>
      </c>
      <c r="AI699" s="55">
        <f t="shared" si="241"/>
        <v>0</v>
      </c>
      <c r="AJ699" s="55">
        <f t="shared" si="242"/>
        <v>0</v>
      </c>
      <c r="AK699" s="55">
        <f t="shared" si="233"/>
        <v>0</v>
      </c>
      <c r="AL699" s="55">
        <f t="shared" si="234"/>
        <v>0</v>
      </c>
      <c r="AM699" s="55">
        <f t="shared" si="235"/>
        <v>0</v>
      </c>
    </row>
    <row r="700" spans="1:39" x14ac:dyDescent="0.25">
      <c r="A700" s="47">
        <v>696</v>
      </c>
      <c r="B700" s="358" t="str">
        <f>IF(AND(E700&lt;&gt;0,D700&lt;&gt;0,F700&lt;&gt;0),IF(C700&lt;&gt;0,CONCATENATE(C700,"-AGr",VLOOKUP(D700,Listen!$A$2:$G$45,7,FALSE),"-",E700,"-",F700,),CONCATENATE("AGr",VLOOKUP(D700,Listen!$A$2:$G$45,7,FALSE),"-",E700,"-",F700)),"keine vollständige ID")</f>
        <v>keine vollständige ID</v>
      </c>
      <c r="C700" s="438">
        <f>'[2]III_SAV-Details_NB'!B706</f>
        <v>0</v>
      </c>
      <c r="D700" s="438">
        <f>'[2]III_SAV-Details_NB'!C706</f>
        <v>0</v>
      </c>
      <c r="E700" s="359">
        <f>'[2]III_SAV-Details_NB'!D706</f>
        <v>0</v>
      </c>
      <c r="F700" s="490"/>
      <c r="G700" s="281">
        <f>'[2]III_SAV-Details_NB'!X706</f>
        <v>0</v>
      </c>
      <c r="H700" s="281">
        <f t="shared" si="236"/>
        <v>0</v>
      </c>
      <c r="I700" s="281">
        <f>IF(con_EOGJahr=2025,'[2]III_SAV-Details_NB'!AA706,IF(con_EOGJahr=2026,'[2]III_SAV-Details_NB'!AB706,'[2]III_SAV-Details_NB'!AC706))</f>
        <v>0</v>
      </c>
      <c r="J700" s="282"/>
      <c r="K700" s="282"/>
      <c r="L700" s="282"/>
      <c r="M700" s="282"/>
      <c r="N700" s="282"/>
      <c r="O700" s="282"/>
      <c r="P700" s="52">
        <f t="shared" si="237"/>
        <v>0</v>
      </c>
      <c r="Q700" s="60"/>
      <c r="R700" s="53">
        <f t="shared" si="243"/>
        <v>0</v>
      </c>
      <c r="S700" s="59"/>
      <c r="T700" s="61"/>
      <c r="U700" s="342" t="str">
        <f t="shared" si="247"/>
        <v>k.A.</v>
      </c>
      <c r="V700" s="343" t="str">
        <f t="shared" si="244"/>
        <v>k.A.</v>
      </c>
      <c r="W700" s="343" t="str">
        <f>IFERROR(IF(OR($D700="",$E700=0,con_Ende=0),"k.A.",IF(VLOOKUP($D700,rng_ND,5,0)="Nein",VLOOKUP($D700,rng_ND,2,FALSE),MIN(VLOOKUP($D700,rng_ND,2,FALSE),A_Stammdaten!$B$19-D_SAV!$E700+1))),"k.A.")</f>
        <v>k.A.</v>
      </c>
      <c r="X700" s="343" t="str">
        <f t="shared" si="245"/>
        <v>k.A.</v>
      </c>
      <c r="Y700" s="62"/>
      <c r="Z700" s="48">
        <f t="shared" si="246"/>
        <v>0</v>
      </c>
      <c r="AA700" s="457"/>
      <c r="AB700" s="55">
        <f t="shared" si="238"/>
        <v>0</v>
      </c>
      <c r="AC700" s="55">
        <f>IF(A_Stammdaten!$B$25="ja",D_SAV!AA700,D_SAV!AB700)</f>
        <v>0</v>
      </c>
      <c r="AD700" s="478">
        <f>IF(AC700=0,0,IF(U700-(con_EOGJahr-D_SAV!E700)&lt;=0,AC700,AC700/V700))</f>
        <v>0</v>
      </c>
      <c r="AE700" s="478">
        <f>IFERROR(IF(AND(VLOOKUP(D700,rng_ND,5,FALSE)="Ja",D_SAV!T700="degressiv"),D_SAV!AC700*Y700/100,0),0)</f>
        <v>0</v>
      </c>
      <c r="AF700" s="55">
        <f>IFERROR(IF(VLOOKUP(D700,rng_ND,5,FALSE)="Ja",MAX(D_SAV!AD700:AE700),D_SAV!AD700),0)</f>
        <v>0</v>
      </c>
      <c r="AG700" s="55">
        <f t="shared" si="239"/>
        <v>0</v>
      </c>
      <c r="AH700" s="55">
        <f t="shared" si="240"/>
        <v>0</v>
      </c>
      <c r="AI700" s="55">
        <f t="shared" si="241"/>
        <v>0</v>
      </c>
      <c r="AJ700" s="55">
        <f t="shared" si="242"/>
        <v>0</v>
      </c>
      <c r="AK700" s="55">
        <f t="shared" si="233"/>
        <v>0</v>
      </c>
      <c r="AL700" s="55">
        <f t="shared" si="234"/>
        <v>0</v>
      </c>
      <c r="AM700" s="55">
        <f t="shared" si="235"/>
        <v>0</v>
      </c>
    </row>
    <row r="701" spans="1:39" x14ac:dyDescent="0.25">
      <c r="A701" s="47">
        <v>697</v>
      </c>
      <c r="B701" s="358" t="str">
        <f>IF(AND(E701&lt;&gt;0,D701&lt;&gt;0,F701&lt;&gt;0),IF(C701&lt;&gt;0,CONCATENATE(C701,"-AGr",VLOOKUP(D701,Listen!$A$2:$G$45,7,FALSE),"-",E701,"-",F701,),CONCATENATE("AGr",VLOOKUP(D701,Listen!$A$2:$G$45,7,FALSE),"-",E701,"-",F701)),"keine vollständige ID")</f>
        <v>keine vollständige ID</v>
      </c>
      <c r="C701" s="438">
        <f>'[2]III_SAV-Details_NB'!B707</f>
        <v>0</v>
      </c>
      <c r="D701" s="438">
        <f>'[2]III_SAV-Details_NB'!C707</f>
        <v>0</v>
      </c>
      <c r="E701" s="359">
        <f>'[2]III_SAV-Details_NB'!D707</f>
        <v>0</v>
      </c>
      <c r="F701" s="490"/>
      <c r="G701" s="281">
        <f>'[2]III_SAV-Details_NB'!X707</f>
        <v>0</v>
      </c>
      <c r="H701" s="281">
        <f t="shared" si="236"/>
        <v>0</v>
      </c>
      <c r="I701" s="281">
        <f>IF(con_EOGJahr=2025,'[2]III_SAV-Details_NB'!AA707,IF(con_EOGJahr=2026,'[2]III_SAV-Details_NB'!AB707,'[2]III_SAV-Details_NB'!AC707))</f>
        <v>0</v>
      </c>
      <c r="J701" s="282"/>
      <c r="K701" s="282"/>
      <c r="L701" s="282"/>
      <c r="M701" s="282"/>
      <c r="N701" s="282"/>
      <c r="O701" s="282"/>
      <c r="P701" s="52">
        <f t="shared" si="237"/>
        <v>0</v>
      </c>
      <c r="Q701" s="60"/>
      <c r="R701" s="53">
        <f t="shared" si="243"/>
        <v>0</v>
      </c>
      <c r="S701" s="59"/>
      <c r="T701" s="61"/>
      <c r="U701" s="342" t="str">
        <f t="shared" si="247"/>
        <v>k.A.</v>
      </c>
      <c r="V701" s="343" t="str">
        <f t="shared" si="244"/>
        <v>k.A.</v>
      </c>
      <c r="W701" s="343" t="str">
        <f>IFERROR(IF(OR($D701="",$E701=0,con_Ende=0),"k.A.",IF(VLOOKUP($D701,rng_ND,5,0)="Nein",VLOOKUP($D701,rng_ND,2,FALSE),MIN(VLOOKUP($D701,rng_ND,2,FALSE),A_Stammdaten!$B$19-D_SAV!$E701+1))),"k.A.")</f>
        <v>k.A.</v>
      </c>
      <c r="X701" s="343" t="str">
        <f t="shared" si="245"/>
        <v>k.A.</v>
      </c>
      <c r="Y701" s="62"/>
      <c r="Z701" s="48">
        <f t="shared" si="246"/>
        <v>0</v>
      </c>
      <c r="AA701" s="457"/>
      <c r="AB701" s="55">
        <f t="shared" si="238"/>
        <v>0</v>
      </c>
      <c r="AC701" s="55">
        <f>IF(A_Stammdaten!$B$25="ja",D_SAV!AA701,D_SAV!AB701)</f>
        <v>0</v>
      </c>
      <c r="AD701" s="478">
        <f>IF(AC701=0,0,IF(U701-(con_EOGJahr-D_SAV!E701)&lt;=0,AC701,AC701/V701))</f>
        <v>0</v>
      </c>
      <c r="AE701" s="478">
        <f>IFERROR(IF(AND(VLOOKUP(D701,rng_ND,5,FALSE)="Ja",D_SAV!T701="degressiv"),D_SAV!AC701*Y701/100,0),0)</f>
        <v>0</v>
      </c>
      <c r="AF701" s="55">
        <f>IFERROR(IF(VLOOKUP(D701,rng_ND,5,FALSE)="Ja",MAX(D_SAV!AD701:AE701),D_SAV!AD701),0)</f>
        <v>0</v>
      </c>
      <c r="AG701" s="55">
        <f t="shared" si="239"/>
        <v>0</v>
      </c>
      <c r="AH701" s="55">
        <f t="shared" si="240"/>
        <v>0</v>
      </c>
      <c r="AI701" s="55">
        <f t="shared" si="241"/>
        <v>0</v>
      </c>
      <c r="AJ701" s="55">
        <f t="shared" si="242"/>
        <v>0</v>
      </c>
      <c r="AK701" s="55">
        <f t="shared" si="233"/>
        <v>0</v>
      </c>
      <c r="AL701" s="55">
        <f t="shared" si="234"/>
        <v>0</v>
      </c>
      <c r="AM701" s="55">
        <f t="shared" si="235"/>
        <v>0</v>
      </c>
    </row>
    <row r="702" spans="1:39" x14ac:dyDescent="0.25">
      <c r="A702" s="47">
        <v>698</v>
      </c>
      <c r="B702" s="358" t="str">
        <f>IF(AND(E702&lt;&gt;0,D702&lt;&gt;0,F702&lt;&gt;0),IF(C702&lt;&gt;0,CONCATENATE(C702,"-AGr",VLOOKUP(D702,Listen!$A$2:$G$45,7,FALSE),"-",E702,"-",F702,),CONCATENATE("AGr",VLOOKUP(D702,Listen!$A$2:$G$45,7,FALSE),"-",E702,"-",F702)),"keine vollständige ID")</f>
        <v>keine vollständige ID</v>
      </c>
      <c r="C702" s="438">
        <f>'[2]III_SAV-Details_NB'!B708</f>
        <v>0</v>
      </c>
      <c r="D702" s="438">
        <f>'[2]III_SAV-Details_NB'!C708</f>
        <v>0</v>
      </c>
      <c r="E702" s="359">
        <f>'[2]III_SAV-Details_NB'!D708</f>
        <v>0</v>
      </c>
      <c r="F702" s="490"/>
      <c r="G702" s="281">
        <f>'[2]III_SAV-Details_NB'!X708</f>
        <v>0</v>
      </c>
      <c r="H702" s="281">
        <f t="shared" si="236"/>
        <v>0</v>
      </c>
      <c r="I702" s="281">
        <f>IF(con_EOGJahr=2025,'[2]III_SAV-Details_NB'!AA708,IF(con_EOGJahr=2026,'[2]III_SAV-Details_NB'!AB708,'[2]III_SAV-Details_NB'!AC708))</f>
        <v>0</v>
      </c>
      <c r="J702" s="282"/>
      <c r="K702" s="282"/>
      <c r="L702" s="282"/>
      <c r="M702" s="282"/>
      <c r="N702" s="282"/>
      <c r="O702" s="282"/>
      <c r="P702" s="52">
        <f t="shared" si="237"/>
        <v>0</v>
      </c>
      <c r="Q702" s="60"/>
      <c r="R702" s="53">
        <f t="shared" si="243"/>
        <v>0</v>
      </c>
      <c r="S702" s="59"/>
      <c r="T702" s="61"/>
      <c r="U702" s="342" t="str">
        <f t="shared" si="247"/>
        <v>k.A.</v>
      </c>
      <c r="V702" s="343" t="str">
        <f t="shared" si="244"/>
        <v>k.A.</v>
      </c>
      <c r="W702" s="343" t="str">
        <f>IFERROR(IF(OR($D702="",$E702=0,con_Ende=0),"k.A.",IF(VLOOKUP($D702,rng_ND,5,0)="Nein",VLOOKUP($D702,rng_ND,2,FALSE),MIN(VLOOKUP($D702,rng_ND,2,FALSE),A_Stammdaten!$B$19-D_SAV!$E702+1))),"k.A.")</f>
        <v>k.A.</v>
      </c>
      <c r="X702" s="343" t="str">
        <f t="shared" si="245"/>
        <v>k.A.</v>
      </c>
      <c r="Y702" s="62"/>
      <c r="Z702" s="48">
        <f t="shared" si="246"/>
        <v>0</v>
      </c>
      <c r="AA702" s="457"/>
      <c r="AB702" s="55">
        <f t="shared" si="238"/>
        <v>0</v>
      </c>
      <c r="AC702" s="55">
        <f>IF(A_Stammdaten!$B$25="ja",D_SAV!AA702,D_SAV!AB702)</f>
        <v>0</v>
      </c>
      <c r="AD702" s="478">
        <f>IF(AC702=0,0,IF(U702-(con_EOGJahr-D_SAV!E702)&lt;=0,AC702,AC702/V702))</f>
        <v>0</v>
      </c>
      <c r="AE702" s="478">
        <f>IFERROR(IF(AND(VLOOKUP(D702,rng_ND,5,FALSE)="Ja",D_SAV!T702="degressiv"),D_SAV!AC702*Y702/100,0),0)</f>
        <v>0</v>
      </c>
      <c r="AF702" s="55">
        <f>IFERROR(IF(VLOOKUP(D702,rng_ND,5,FALSE)="Ja",MAX(D_SAV!AD702:AE702),D_SAV!AD702),0)</f>
        <v>0</v>
      </c>
      <c r="AG702" s="55">
        <f t="shared" si="239"/>
        <v>0</v>
      </c>
      <c r="AH702" s="55">
        <f t="shared" si="240"/>
        <v>0</v>
      </c>
      <c r="AI702" s="55">
        <f t="shared" si="241"/>
        <v>0</v>
      </c>
      <c r="AJ702" s="55">
        <f t="shared" si="242"/>
        <v>0</v>
      </c>
      <c r="AK702" s="55">
        <f t="shared" si="233"/>
        <v>0</v>
      </c>
      <c r="AL702" s="55">
        <f t="shared" si="234"/>
        <v>0</v>
      </c>
      <c r="AM702" s="55">
        <f t="shared" si="235"/>
        <v>0</v>
      </c>
    </row>
    <row r="703" spans="1:39" x14ac:dyDescent="0.25">
      <c r="A703" s="47">
        <v>699</v>
      </c>
      <c r="B703" s="358" t="str">
        <f>IF(AND(E703&lt;&gt;0,D703&lt;&gt;0,F703&lt;&gt;0),IF(C703&lt;&gt;0,CONCATENATE(C703,"-AGr",VLOOKUP(D703,Listen!$A$2:$G$45,7,FALSE),"-",E703,"-",F703,),CONCATENATE("AGr",VLOOKUP(D703,Listen!$A$2:$G$45,7,FALSE),"-",E703,"-",F703)),"keine vollständige ID")</f>
        <v>keine vollständige ID</v>
      </c>
      <c r="C703" s="438">
        <f>'[2]III_SAV-Details_NB'!B709</f>
        <v>0</v>
      </c>
      <c r="D703" s="438">
        <f>'[2]III_SAV-Details_NB'!C709</f>
        <v>0</v>
      </c>
      <c r="E703" s="359">
        <f>'[2]III_SAV-Details_NB'!D709</f>
        <v>0</v>
      </c>
      <c r="F703" s="490"/>
      <c r="G703" s="281">
        <f>'[2]III_SAV-Details_NB'!X709</f>
        <v>0</v>
      </c>
      <c r="H703" s="281">
        <f t="shared" si="236"/>
        <v>0</v>
      </c>
      <c r="I703" s="281">
        <f>IF(con_EOGJahr=2025,'[2]III_SAV-Details_NB'!AA709,IF(con_EOGJahr=2026,'[2]III_SAV-Details_NB'!AB709,'[2]III_SAV-Details_NB'!AC709))</f>
        <v>0</v>
      </c>
      <c r="J703" s="282"/>
      <c r="K703" s="282"/>
      <c r="L703" s="282"/>
      <c r="M703" s="282"/>
      <c r="N703" s="282"/>
      <c r="O703" s="282"/>
      <c r="P703" s="52">
        <f t="shared" si="237"/>
        <v>0</v>
      </c>
      <c r="Q703" s="60"/>
      <c r="R703" s="53">
        <f t="shared" si="243"/>
        <v>0</v>
      </c>
      <c r="S703" s="59"/>
      <c r="T703" s="61"/>
      <c r="U703" s="342" t="str">
        <f t="shared" si="247"/>
        <v>k.A.</v>
      </c>
      <c r="V703" s="343" t="str">
        <f t="shared" si="244"/>
        <v>k.A.</v>
      </c>
      <c r="W703" s="343" t="str">
        <f>IFERROR(IF(OR($D703="",$E703=0,con_Ende=0),"k.A.",IF(VLOOKUP($D703,rng_ND,5,0)="Nein",VLOOKUP($D703,rng_ND,2,FALSE),MIN(VLOOKUP($D703,rng_ND,2,FALSE),A_Stammdaten!$B$19-D_SAV!$E703+1))),"k.A.")</f>
        <v>k.A.</v>
      </c>
      <c r="X703" s="343" t="str">
        <f t="shared" si="245"/>
        <v>k.A.</v>
      </c>
      <c r="Y703" s="62"/>
      <c r="Z703" s="48">
        <f t="shared" si="246"/>
        <v>0</v>
      </c>
      <c r="AA703" s="457"/>
      <c r="AB703" s="55">
        <f t="shared" si="238"/>
        <v>0</v>
      </c>
      <c r="AC703" s="55">
        <f>IF(A_Stammdaten!$B$25="ja",D_SAV!AA703,D_SAV!AB703)</f>
        <v>0</v>
      </c>
      <c r="AD703" s="478">
        <f>IF(AC703=0,0,IF(U703-(con_EOGJahr-D_SAV!E703)&lt;=0,AC703,AC703/V703))</f>
        <v>0</v>
      </c>
      <c r="AE703" s="478">
        <f>IFERROR(IF(AND(VLOOKUP(D703,rng_ND,5,FALSE)="Ja",D_SAV!T703="degressiv"),D_SAV!AC703*Y703/100,0),0)</f>
        <v>0</v>
      </c>
      <c r="AF703" s="55">
        <f>IFERROR(IF(VLOOKUP(D703,rng_ND,5,FALSE)="Ja",MAX(D_SAV!AD703:AE703),D_SAV!AD703),0)</f>
        <v>0</v>
      </c>
      <c r="AG703" s="55">
        <f t="shared" si="239"/>
        <v>0</v>
      </c>
      <c r="AH703" s="55">
        <f t="shared" si="240"/>
        <v>0</v>
      </c>
      <c r="AI703" s="55">
        <f t="shared" si="241"/>
        <v>0</v>
      </c>
      <c r="AJ703" s="55">
        <f t="shared" si="242"/>
        <v>0</v>
      </c>
      <c r="AK703" s="55">
        <f t="shared" si="233"/>
        <v>0</v>
      </c>
      <c r="AL703" s="55">
        <f t="shared" si="234"/>
        <v>0</v>
      </c>
      <c r="AM703" s="55">
        <f t="shared" si="235"/>
        <v>0</v>
      </c>
    </row>
    <row r="704" spans="1:39" x14ac:dyDescent="0.25">
      <c r="A704" s="47">
        <v>700</v>
      </c>
      <c r="B704" s="358" t="str">
        <f>IF(AND(E704&lt;&gt;0,D704&lt;&gt;0,F704&lt;&gt;0),IF(C704&lt;&gt;0,CONCATENATE(C704,"-AGr",VLOOKUP(D704,Listen!$A$2:$G$45,7,FALSE),"-",E704,"-",F704,),CONCATENATE("AGr",VLOOKUP(D704,Listen!$A$2:$G$45,7,FALSE),"-",E704,"-",F704)),"keine vollständige ID")</f>
        <v>keine vollständige ID</v>
      </c>
      <c r="C704" s="438">
        <f>'[2]III_SAV-Details_NB'!B710</f>
        <v>0</v>
      </c>
      <c r="D704" s="438">
        <f>'[2]III_SAV-Details_NB'!C710</f>
        <v>0</v>
      </c>
      <c r="E704" s="359">
        <f>'[2]III_SAV-Details_NB'!D710</f>
        <v>0</v>
      </c>
      <c r="F704" s="490"/>
      <c r="G704" s="281">
        <f>'[2]III_SAV-Details_NB'!X710</f>
        <v>0</v>
      </c>
      <c r="H704" s="281">
        <f t="shared" si="236"/>
        <v>0</v>
      </c>
      <c r="I704" s="281">
        <f>IF(con_EOGJahr=2025,'[2]III_SAV-Details_NB'!AA710,IF(con_EOGJahr=2026,'[2]III_SAV-Details_NB'!AB710,'[2]III_SAV-Details_NB'!AC710))</f>
        <v>0</v>
      </c>
      <c r="J704" s="282"/>
      <c r="K704" s="282"/>
      <c r="L704" s="282"/>
      <c r="M704" s="282"/>
      <c r="N704" s="282"/>
      <c r="O704" s="282"/>
      <c r="P704" s="52">
        <f t="shared" si="237"/>
        <v>0</v>
      </c>
      <c r="Q704" s="60"/>
      <c r="R704" s="53">
        <f t="shared" si="243"/>
        <v>0</v>
      </c>
      <c r="S704" s="59"/>
      <c r="T704" s="61"/>
      <c r="U704" s="342" t="str">
        <f t="shared" si="247"/>
        <v>k.A.</v>
      </c>
      <c r="V704" s="343" t="str">
        <f t="shared" si="244"/>
        <v>k.A.</v>
      </c>
      <c r="W704" s="343" t="str">
        <f>IFERROR(IF(OR($D704="",$E704=0,con_Ende=0),"k.A.",IF(VLOOKUP($D704,rng_ND,5,0)="Nein",VLOOKUP($D704,rng_ND,2,FALSE),MIN(VLOOKUP($D704,rng_ND,2,FALSE),A_Stammdaten!$B$19-D_SAV!$E704+1))),"k.A.")</f>
        <v>k.A.</v>
      </c>
      <c r="X704" s="343" t="str">
        <f t="shared" si="245"/>
        <v>k.A.</v>
      </c>
      <c r="Y704" s="62"/>
      <c r="Z704" s="48">
        <f t="shared" si="246"/>
        <v>0</v>
      </c>
      <c r="AA704" s="457"/>
      <c r="AB704" s="55">
        <f t="shared" si="238"/>
        <v>0</v>
      </c>
      <c r="AC704" s="55">
        <f>IF(A_Stammdaten!$B$25="ja",D_SAV!AA704,D_SAV!AB704)</f>
        <v>0</v>
      </c>
      <c r="AD704" s="478">
        <f>IF(AC704=0,0,IF(U704-(con_EOGJahr-D_SAV!E704)&lt;=0,AC704,AC704/V704))</f>
        <v>0</v>
      </c>
      <c r="AE704" s="478">
        <f>IFERROR(IF(AND(VLOOKUP(D704,rng_ND,5,FALSE)="Ja",D_SAV!T704="degressiv"),D_SAV!AC704*Y704/100,0),0)</f>
        <v>0</v>
      </c>
      <c r="AF704" s="55">
        <f>IFERROR(IF(VLOOKUP(D704,rng_ND,5,FALSE)="Ja",MAX(D_SAV!AD704:AE704),D_SAV!AD704),0)</f>
        <v>0</v>
      </c>
      <c r="AG704" s="55">
        <f t="shared" si="239"/>
        <v>0</v>
      </c>
      <c r="AH704" s="55">
        <f t="shared" si="240"/>
        <v>0</v>
      </c>
      <c r="AI704" s="55">
        <f t="shared" si="241"/>
        <v>0</v>
      </c>
      <c r="AJ704" s="55">
        <f t="shared" si="242"/>
        <v>0</v>
      </c>
      <c r="AK704" s="55">
        <f t="shared" si="233"/>
        <v>0</v>
      </c>
      <c r="AL704" s="55">
        <f t="shared" si="234"/>
        <v>0</v>
      </c>
      <c r="AM704" s="55">
        <f t="shared" si="235"/>
        <v>0</v>
      </c>
    </row>
    <row r="705" spans="1:39" x14ac:dyDescent="0.25">
      <c r="A705" s="47">
        <v>701</v>
      </c>
      <c r="B705" s="358" t="str">
        <f>IF(AND(E705&lt;&gt;0,D705&lt;&gt;0,F705&lt;&gt;0),IF(C705&lt;&gt;0,CONCATENATE(C705,"-AGr",VLOOKUP(D705,Listen!$A$2:$G$45,7,FALSE),"-",E705,"-",F705,),CONCATENATE("AGr",VLOOKUP(D705,Listen!$A$2:$G$45,7,FALSE),"-",E705,"-",F705)),"keine vollständige ID")</f>
        <v>keine vollständige ID</v>
      </c>
      <c r="C705" s="438">
        <f>'[2]III_SAV-Details_NB'!B711</f>
        <v>0</v>
      </c>
      <c r="D705" s="438">
        <f>'[2]III_SAV-Details_NB'!C711</f>
        <v>0</v>
      </c>
      <c r="E705" s="359">
        <f>'[2]III_SAV-Details_NB'!D711</f>
        <v>0</v>
      </c>
      <c r="F705" s="490"/>
      <c r="G705" s="281">
        <f>'[2]III_SAV-Details_NB'!X711</f>
        <v>0</v>
      </c>
      <c r="H705" s="281">
        <f t="shared" si="236"/>
        <v>0</v>
      </c>
      <c r="I705" s="281">
        <f>IF(con_EOGJahr=2025,'[2]III_SAV-Details_NB'!AA711,IF(con_EOGJahr=2026,'[2]III_SAV-Details_NB'!AB711,'[2]III_SAV-Details_NB'!AC711))</f>
        <v>0</v>
      </c>
      <c r="J705" s="282"/>
      <c r="K705" s="282"/>
      <c r="L705" s="282"/>
      <c r="M705" s="282"/>
      <c r="N705" s="282"/>
      <c r="O705" s="282"/>
      <c r="P705" s="52">
        <f t="shared" si="237"/>
        <v>0</v>
      </c>
      <c r="Q705" s="60"/>
      <c r="R705" s="53">
        <f t="shared" si="243"/>
        <v>0</v>
      </c>
      <c r="S705" s="59"/>
      <c r="T705" s="61"/>
      <c r="U705" s="342" t="str">
        <f t="shared" si="247"/>
        <v>k.A.</v>
      </c>
      <c r="V705" s="343" t="str">
        <f t="shared" si="244"/>
        <v>k.A.</v>
      </c>
      <c r="W705" s="343" t="str">
        <f>IFERROR(IF(OR($D705="",$E705=0,con_Ende=0),"k.A.",IF(VLOOKUP($D705,rng_ND,5,0)="Nein",VLOOKUP($D705,rng_ND,2,FALSE),MIN(VLOOKUP($D705,rng_ND,2,FALSE),A_Stammdaten!$B$19-D_SAV!$E705+1))),"k.A.")</f>
        <v>k.A.</v>
      </c>
      <c r="X705" s="343" t="str">
        <f t="shared" si="245"/>
        <v>k.A.</v>
      </c>
      <c r="Y705" s="62"/>
      <c r="Z705" s="48">
        <f t="shared" si="246"/>
        <v>0</v>
      </c>
      <c r="AA705" s="457"/>
      <c r="AB705" s="55">
        <f t="shared" si="238"/>
        <v>0</v>
      </c>
      <c r="AC705" s="55">
        <f>IF(A_Stammdaten!$B$25="ja",D_SAV!AA705,D_SAV!AB705)</f>
        <v>0</v>
      </c>
      <c r="AD705" s="478">
        <f>IF(AC705=0,0,IF(U705-(con_EOGJahr-D_SAV!E705)&lt;=0,AC705,AC705/V705))</f>
        <v>0</v>
      </c>
      <c r="AE705" s="478">
        <f>IFERROR(IF(AND(VLOOKUP(D705,rng_ND,5,FALSE)="Ja",D_SAV!T705="degressiv"),D_SAV!AC705*Y705/100,0),0)</f>
        <v>0</v>
      </c>
      <c r="AF705" s="55">
        <f>IFERROR(IF(VLOOKUP(D705,rng_ND,5,FALSE)="Ja",MAX(D_SAV!AD705:AE705),D_SAV!AD705),0)</f>
        <v>0</v>
      </c>
      <c r="AG705" s="55">
        <f t="shared" si="239"/>
        <v>0</v>
      </c>
      <c r="AH705" s="55">
        <f t="shared" si="240"/>
        <v>0</v>
      </c>
      <c r="AI705" s="55">
        <f t="shared" si="241"/>
        <v>0</v>
      </c>
      <c r="AJ705" s="55">
        <f t="shared" si="242"/>
        <v>0</v>
      </c>
      <c r="AK705" s="55">
        <f t="shared" si="233"/>
        <v>0</v>
      </c>
      <c r="AL705" s="55">
        <f t="shared" si="234"/>
        <v>0</v>
      </c>
      <c r="AM705" s="55">
        <f t="shared" si="235"/>
        <v>0</v>
      </c>
    </row>
    <row r="706" spans="1:39" x14ac:dyDescent="0.25">
      <c r="A706" s="47">
        <v>702</v>
      </c>
      <c r="B706" s="358" t="str">
        <f>IF(AND(E706&lt;&gt;0,D706&lt;&gt;0,F706&lt;&gt;0),IF(C706&lt;&gt;0,CONCATENATE(C706,"-AGr",VLOOKUP(D706,Listen!$A$2:$G$45,7,FALSE),"-",E706,"-",F706,),CONCATENATE("AGr",VLOOKUP(D706,Listen!$A$2:$G$45,7,FALSE),"-",E706,"-",F706)),"keine vollständige ID")</f>
        <v>keine vollständige ID</v>
      </c>
      <c r="C706" s="438">
        <f>'[2]III_SAV-Details_NB'!B712</f>
        <v>0</v>
      </c>
      <c r="D706" s="438">
        <f>'[2]III_SAV-Details_NB'!C712</f>
        <v>0</v>
      </c>
      <c r="E706" s="359">
        <f>'[2]III_SAV-Details_NB'!D712</f>
        <v>0</v>
      </c>
      <c r="F706" s="490"/>
      <c r="G706" s="281">
        <f>'[2]III_SAV-Details_NB'!X712</f>
        <v>0</v>
      </c>
      <c r="H706" s="281">
        <f t="shared" si="236"/>
        <v>0</v>
      </c>
      <c r="I706" s="281">
        <f>IF(con_EOGJahr=2025,'[2]III_SAV-Details_NB'!AA712,IF(con_EOGJahr=2026,'[2]III_SAV-Details_NB'!AB712,'[2]III_SAV-Details_NB'!AC712))</f>
        <v>0</v>
      </c>
      <c r="J706" s="282"/>
      <c r="K706" s="282"/>
      <c r="L706" s="282"/>
      <c r="M706" s="282"/>
      <c r="N706" s="282"/>
      <c r="O706" s="282"/>
      <c r="P706" s="52">
        <f t="shared" si="237"/>
        <v>0</v>
      </c>
      <c r="Q706" s="60"/>
      <c r="R706" s="53">
        <f t="shared" si="243"/>
        <v>0</v>
      </c>
      <c r="S706" s="59"/>
      <c r="T706" s="61"/>
      <c r="U706" s="342" t="str">
        <f t="shared" si="247"/>
        <v>k.A.</v>
      </c>
      <c r="V706" s="343" t="str">
        <f t="shared" si="244"/>
        <v>k.A.</v>
      </c>
      <c r="W706" s="343" t="str">
        <f>IFERROR(IF(OR($D706="",$E706=0,con_Ende=0),"k.A.",IF(VLOOKUP($D706,rng_ND,5,0)="Nein",VLOOKUP($D706,rng_ND,2,FALSE),MIN(VLOOKUP($D706,rng_ND,2,FALSE),A_Stammdaten!$B$19-D_SAV!$E706+1))),"k.A.")</f>
        <v>k.A.</v>
      </c>
      <c r="X706" s="343" t="str">
        <f t="shared" si="245"/>
        <v>k.A.</v>
      </c>
      <c r="Y706" s="62"/>
      <c r="Z706" s="48">
        <f t="shared" si="246"/>
        <v>0</v>
      </c>
      <c r="AA706" s="457"/>
      <c r="AB706" s="55">
        <f t="shared" si="238"/>
        <v>0</v>
      </c>
      <c r="AC706" s="55">
        <f>IF(A_Stammdaten!$B$25="ja",D_SAV!AA706,D_SAV!AB706)</f>
        <v>0</v>
      </c>
      <c r="AD706" s="478">
        <f>IF(AC706=0,0,IF(U706-(con_EOGJahr-D_SAV!E706)&lt;=0,AC706,AC706/V706))</f>
        <v>0</v>
      </c>
      <c r="AE706" s="478">
        <f>IFERROR(IF(AND(VLOOKUP(D706,rng_ND,5,FALSE)="Ja",D_SAV!T706="degressiv"),D_SAV!AC706*Y706/100,0),0)</f>
        <v>0</v>
      </c>
      <c r="AF706" s="55">
        <f>IFERROR(IF(VLOOKUP(D706,rng_ND,5,FALSE)="Ja",MAX(D_SAV!AD706:AE706),D_SAV!AD706),0)</f>
        <v>0</v>
      </c>
      <c r="AG706" s="55">
        <f t="shared" si="239"/>
        <v>0</v>
      </c>
      <c r="AH706" s="55">
        <f t="shared" si="240"/>
        <v>0</v>
      </c>
      <c r="AI706" s="55">
        <f t="shared" si="241"/>
        <v>0</v>
      </c>
      <c r="AJ706" s="55">
        <f t="shared" si="242"/>
        <v>0</v>
      </c>
      <c r="AK706" s="55">
        <f t="shared" si="233"/>
        <v>0</v>
      </c>
      <c r="AL706" s="55">
        <f t="shared" si="234"/>
        <v>0</v>
      </c>
      <c r="AM706" s="55">
        <f t="shared" si="235"/>
        <v>0</v>
      </c>
    </row>
    <row r="707" spans="1:39" x14ac:dyDescent="0.25">
      <c r="A707" s="47">
        <v>703</v>
      </c>
      <c r="B707" s="358" t="str">
        <f>IF(AND(E707&lt;&gt;0,D707&lt;&gt;0,F707&lt;&gt;0),IF(C707&lt;&gt;0,CONCATENATE(C707,"-AGr",VLOOKUP(D707,Listen!$A$2:$G$45,7,FALSE),"-",E707,"-",F707,),CONCATENATE("AGr",VLOOKUP(D707,Listen!$A$2:$G$45,7,FALSE),"-",E707,"-",F707)),"keine vollständige ID")</f>
        <v>keine vollständige ID</v>
      </c>
      <c r="C707" s="438">
        <f>'[2]III_SAV-Details_NB'!B713</f>
        <v>0</v>
      </c>
      <c r="D707" s="438">
        <f>'[2]III_SAV-Details_NB'!C713</f>
        <v>0</v>
      </c>
      <c r="E707" s="359">
        <f>'[2]III_SAV-Details_NB'!D713</f>
        <v>0</v>
      </c>
      <c r="F707" s="490"/>
      <c r="G707" s="281">
        <f>'[2]III_SAV-Details_NB'!X713</f>
        <v>0</v>
      </c>
      <c r="H707" s="281">
        <f t="shared" si="236"/>
        <v>0</v>
      </c>
      <c r="I707" s="281">
        <f>IF(con_EOGJahr=2025,'[2]III_SAV-Details_NB'!AA713,IF(con_EOGJahr=2026,'[2]III_SAV-Details_NB'!AB713,'[2]III_SAV-Details_NB'!AC713))</f>
        <v>0</v>
      </c>
      <c r="J707" s="282"/>
      <c r="K707" s="282"/>
      <c r="L707" s="282"/>
      <c r="M707" s="282"/>
      <c r="N707" s="282"/>
      <c r="O707" s="282"/>
      <c r="P707" s="52">
        <f t="shared" si="237"/>
        <v>0</v>
      </c>
      <c r="Q707" s="60"/>
      <c r="R707" s="53">
        <f t="shared" si="243"/>
        <v>0</v>
      </c>
      <c r="S707" s="59"/>
      <c r="T707" s="61"/>
      <c r="U707" s="342" t="str">
        <f t="shared" si="247"/>
        <v>k.A.</v>
      </c>
      <c r="V707" s="343" t="str">
        <f t="shared" si="244"/>
        <v>k.A.</v>
      </c>
      <c r="W707" s="343" t="str">
        <f>IFERROR(IF(OR($D707="",$E707=0,con_Ende=0),"k.A.",IF(VLOOKUP($D707,rng_ND,5,0)="Nein",VLOOKUP($D707,rng_ND,2,FALSE),MIN(VLOOKUP($D707,rng_ND,2,FALSE),A_Stammdaten!$B$19-D_SAV!$E707+1))),"k.A.")</f>
        <v>k.A.</v>
      </c>
      <c r="X707" s="343" t="str">
        <f t="shared" si="245"/>
        <v>k.A.</v>
      </c>
      <c r="Y707" s="62"/>
      <c r="Z707" s="48">
        <f t="shared" si="246"/>
        <v>0</v>
      </c>
      <c r="AA707" s="457"/>
      <c r="AB707" s="55">
        <f t="shared" si="238"/>
        <v>0</v>
      </c>
      <c r="AC707" s="55">
        <f>IF(A_Stammdaten!$B$25="ja",D_SAV!AA707,D_SAV!AB707)</f>
        <v>0</v>
      </c>
      <c r="AD707" s="478">
        <f>IF(AC707=0,0,IF(U707-(con_EOGJahr-D_SAV!E707)&lt;=0,AC707,AC707/V707))</f>
        <v>0</v>
      </c>
      <c r="AE707" s="478">
        <f>IFERROR(IF(AND(VLOOKUP(D707,rng_ND,5,FALSE)="Ja",D_SAV!T707="degressiv"),D_SAV!AC707*Y707/100,0),0)</f>
        <v>0</v>
      </c>
      <c r="AF707" s="55">
        <f>IFERROR(IF(VLOOKUP(D707,rng_ND,5,FALSE)="Ja",MAX(D_SAV!AD707:AE707),D_SAV!AD707),0)</f>
        <v>0</v>
      </c>
      <c r="AG707" s="55">
        <f t="shared" si="239"/>
        <v>0</v>
      </c>
      <c r="AH707" s="55">
        <f t="shared" si="240"/>
        <v>0</v>
      </c>
      <c r="AI707" s="55">
        <f t="shared" si="241"/>
        <v>0</v>
      </c>
      <c r="AJ707" s="55">
        <f t="shared" si="242"/>
        <v>0</v>
      </c>
      <c r="AK707" s="55">
        <f t="shared" si="233"/>
        <v>0</v>
      </c>
      <c r="AL707" s="55">
        <f t="shared" si="234"/>
        <v>0</v>
      </c>
      <c r="AM707" s="55">
        <f t="shared" si="235"/>
        <v>0</v>
      </c>
    </row>
    <row r="708" spans="1:39" x14ac:dyDescent="0.25">
      <c r="A708" s="47">
        <v>704</v>
      </c>
      <c r="B708" s="358" t="str">
        <f>IF(AND(E708&lt;&gt;0,D708&lt;&gt;0,F708&lt;&gt;0),IF(C708&lt;&gt;0,CONCATENATE(C708,"-AGr",VLOOKUP(D708,Listen!$A$2:$G$45,7,FALSE),"-",E708,"-",F708,),CONCATENATE("AGr",VLOOKUP(D708,Listen!$A$2:$G$45,7,FALSE),"-",E708,"-",F708)),"keine vollständige ID")</f>
        <v>keine vollständige ID</v>
      </c>
      <c r="C708" s="438">
        <f>'[2]III_SAV-Details_NB'!B714</f>
        <v>0</v>
      </c>
      <c r="D708" s="438">
        <f>'[2]III_SAV-Details_NB'!C714</f>
        <v>0</v>
      </c>
      <c r="E708" s="359">
        <f>'[2]III_SAV-Details_NB'!D714</f>
        <v>0</v>
      </c>
      <c r="F708" s="490"/>
      <c r="G708" s="281">
        <f>'[2]III_SAV-Details_NB'!X714</f>
        <v>0</v>
      </c>
      <c r="H708" s="281">
        <f t="shared" si="236"/>
        <v>0</v>
      </c>
      <c r="I708" s="281">
        <f>IF(con_EOGJahr=2025,'[2]III_SAV-Details_NB'!AA714,IF(con_EOGJahr=2026,'[2]III_SAV-Details_NB'!AB714,'[2]III_SAV-Details_NB'!AC714))</f>
        <v>0</v>
      </c>
      <c r="J708" s="282"/>
      <c r="K708" s="282"/>
      <c r="L708" s="282"/>
      <c r="M708" s="282"/>
      <c r="N708" s="282"/>
      <c r="O708" s="282"/>
      <c r="P708" s="52">
        <f t="shared" si="237"/>
        <v>0</v>
      </c>
      <c r="Q708" s="60"/>
      <c r="R708" s="53">
        <f t="shared" si="243"/>
        <v>0</v>
      </c>
      <c r="S708" s="59"/>
      <c r="T708" s="61"/>
      <c r="U708" s="342" t="str">
        <f t="shared" si="247"/>
        <v>k.A.</v>
      </c>
      <c r="V708" s="343" t="str">
        <f t="shared" si="244"/>
        <v>k.A.</v>
      </c>
      <c r="W708" s="343" t="str">
        <f>IFERROR(IF(OR($D708="",$E708=0,con_Ende=0),"k.A.",IF(VLOOKUP($D708,rng_ND,5,0)="Nein",VLOOKUP($D708,rng_ND,2,FALSE),MIN(VLOOKUP($D708,rng_ND,2,FALSE),A_Stammdaten!$B$19-D_SAV!$E708+1))),"k.A.")</f>
        <v>k.A.</v>
      </c>
      <c r="X708" s="343" t="str">
        <f t="shared" si="245"/>
        <v>k.A.</v>
      </c>
      <c r="Y708" s="62"/>
      <c r="Z708" s="48">
        <f t="shared" si="246"/>
        <v>0</v>
      </c>
      <c r="AA708" s="457"/>
      <c r="AB708" s="55">
        <f t="shared" si="238"/>
        <v>0</v>
      </c>
      <c r="AC708" s="55">
        <f>IF(A_Stammdaten!$B$25="ja",D_SAV!AA708,D_SAV!AB708)</f>
        <v>0</v>
      </c>
      <c r="AD708" s="478">
        <f>IF(AC708=0,0,IF(U708-(con_EOGJahr-D_SAV!E708)&lt;=0,AC708,AC708/V708))</f>
        <v>0</v>
      </c>
      <c r="AE708" s="478">
        <f>IFERROR(IF(AND(VLOOKUP(D708,rng_ND,5,FALSE)="Ja",D_SAV!T708="degressiv"),D_SAV!AC708*Y708/100,0),0)</f>
        <v>0</v>
      </c>
      <c r="AF708" s="55">
        <f>IFERROR(IF(VLOOKUP(D708,rng_ND,5,FALSE)="Ja",MAX(D_SAV!AD708:AE708),D_SAV!AD708),0)</f>
        <v>0</v>
      </c>
      <c r="AG708" s="55">
        <f t="shared" si="239"/>
        <v>0</v>
      </c>
      <c r="AH708" s="55">
        <f t="shared" si="240"/>
        <v>0</v>
      </c>
      <c r="AI708" s="55">
        <f t="shared" si="241"/>
        <v>0</v>
      </c>
      <c r="AJ708" s="55">
        <f t="shared" si="242"/>
        <v>0</v>
      </c>
      <c r="AK708" s="55">
        <f t="shared" si="233"/>
        <v>0</v>
      </c>
      <c r="AL708" s="55">
        <f t="shared" si="234"/>
        <v>0</v>
      </c>
      <c r="AM708" s="55">
        <f t="shared" si="235"/>
        <v>0</v>
      </c>
    </row>
    <row r="709" spans="1:39" x14ac:dyDescent="0.25">
      <c r="A709" s="47">
        <v>705</v>
      </c>
      <c r="B709" s="358" t="str">
        <f>IF(AND(E709&lt;&gt;0,D709&lt;&gt;0,F709&lt;&gt;0),IF(C709&lt;&gt;0,CONCATENATE(C709,"-AGr",VLOOKUP(D709,Listen!$A$2:$G$45,7,FALSE),"-",E709,"-",F709,),CONCATENATE("AGr",VLOOKUP(D709,Listen!$A$2:$G$45,7,FALSE),"-",E709,"-",F709)),"keine vollständige ID")</f>
        <v>keine vollständige ID</v>
      </c>
      <c r="C709" s="438">
        <f>'[2]III_SAV-Details_NB'!B715</f>
        <v>0</v>
      </c>
      <c r="D709" s="438">
        <f>'[2]III_SAV-Details_NB'!C715</f>
        <v>0</v>
      </c>
      <c r="E709" s="359">
        <f>'[2]III_SAV-Details_NB'!D715</f>
        <v>0</v>
      </c>
      <c r="F709" s="490"/>
      <c r="G709" s="281">
        <f>'[2]III_SAV-Details_NB'!X715</f>
        <v>0</v>
      </c>
      <c r="H709" s="281">
        <f t="shared" si="236"/>
        <v>0</v>
      </c>
      <c r="I709" s="281">
        <f>IF(con_EOGJahr=2025,'[2]III_SAV-Details_NB'!AA715,IF(con_EOGJahr=2026,'[2]III_SAV-Details_NB'!AB715,'[2]III_SAV-Details_NB'!AC715))</f>
        <v>0</v>
      </c>
      <c r="J709" s="282"/>
      <c r="K709" s="282"/>
      <c r="L709" s="282"/>
      <c r="M709" s="282"/>
      <c r="N709" s="282"/>
      <c r="O709" s="282"/>
      <c r="P709" s="52">
        <f t="shared" si="237"/>
        <v>0</v>
      </c>
      <c r="Q709" s="60"/>
      <c r="R709" s="53">
        <f t="shared" si="243"/>
        <v>0</v>
      </c>
      <c r="S709" s="59"/>
      <c r="T709" s="61"/>
      <c r="U709" s="342" t="str">
        <f t="shared" si="247"/>
        <v>k.A.</v>
      </c>
      <c r="V709" s="343" t="str">
        <f t="shared" si="244"/>
        <v>k.A.</v>
      </c>
      <c r="W709" s="343" t="str">
        <f>IFERROR(IF(OR($D709="",$E709=0,con_Ende=0),"k.A.",IF(VLOOKUP($D709,rng_ND,5,0)="Nein",VLOOKUP($D709,rng_ND,2,FALSE),MIN(VLOOKUP($D709,rng_ND,2,FALSE),A_Stammdaten!$B$19-D_SAV!$E709+1))),"k.A.")</f>
        <v>k.A.</v>
      </c>
      <c r="X709" s="343" t="str">
        <f t="shared" si="245"/>
        <v>k.A.</v>
      </c>
      <c r="Y709" s="62"/>
      <c r="Z709" s="48">
        <f t="shared" si="246"/>
        <v>0</v>
      </c>
      <c r="AA709" s="457"/>
      <c r="AB709" s="55">
        <f t="shared" si="238"/>
        <v>0</v>
      </c>
      <c r="AC709" s="55">
        <f>IF(A_Stammdaten!$B$25="ja",D_SAV!AA709,D_SAV!AB709)</f>
        <v>0</v>
      </c>
      <c r="AD709" s="478">
        <f>IF(AC709=0,0,IF(U709-(con_EOGJahr-D_SAV!E709)&lt;=0,AC709,AC709/V709))</f>
        <v>0</v>
      </c>
      <c r="AE709" s="478">
        <f>IFERROR(IF(AND(VLOOKUP(D709,rng_ND,5,FALSE)="Ja",D_SAV!T709="degressiv"),D_SAV!AC709*Y709/100,0),0)</f>
        <v>0</v>
      </c>
      <c r="AF709" s="55">
        <f>IFERROR(IF(VLOOKUP(D709,rng_ND,5,FALSE)="Ja",MAX(D_SAV!AD709:AE709),D_SAV!AD709),0)</f>
        <v>0</v>
      </c>
      <c r="AG709" s="55">
        <f t="shared" si="239"/>
        <v>0</v>
      </c>
      <c r="AH709" s="55">
        <f t="shared" si="240"/>
        <v>0</v>
      </c>
      <c r="AI709" s="55">
        <f t="shared" si="241"/>
        <v>0</v>
      </c>
      <c r="AJ709" s="55">
        <f t="shared" si="242"/>
        <v>0</v>
      </c>
      <c r="AK709" s="55">
        <f t="shared" ref="AK709:AK772" si="248">IF($E709&gt;=2006,AC709,con_EKQ*AH709+(1-con_EKQ)*AC709)</f>
        <v>0</v>
      </c>
      <c r="AL709" s="55">
        <f t="shared" ref="AL709:AL772" si="249">IF($E709&gt;=2006,AF709,con_EKQ*AI709+(1-con_EKQ)*AF709)</f>
        <v>0</v>
      </c>
      <c r="AM709" s="55">
        <f t="shared" ref="AM709:AM772" si="250">IF($E709&gt;=2006,AG709,con_EKQ*AJ709+(1-con_EKQ)*AG709)</f>
        <v>0</v>
      </c>
    </row>
    <row r="710" spans="1:39" x14ac:dyDescent="0.25">
      <c r="A710" s="47">
        <v>706</v>
      </c>
      <c r="B710" s="358" t="str">
        <f>IF(AND(E710&lt;&gt;0,D710&lt;&gt;0,F710&lt;&gt;0),IF(C710&lt;&gt;0,CONCATENATE(C710,"-AGr",VLOOKUP(D710,Listen!$A$2:$G$45,7,FALSE),"-",E710,"-",F710,),CONCATENATE("AGr",VLOOKUP(D710,Listen!$A$2:$G$45,7,FALSE),"-",E710,"-",F710)),"keine vollständige ID")</f>
        <v>keine vollständige ID</v>
      </c>
      <c r="C710" s="438">
        <f>'[2]III_SAV-Details_NB'!B716</f>
        <v>0</v>
      </c>
      <c r="D710" s="438">
        <f>'[2]III_SAV-Details_NB'!C716</f>
        <v>0</v>
      </c>
      <c r="E710" s="359">
        <f>'[2]III_SAV-Details_NB'!D716</f>
        <v>0</v>
      </c>
      <c r="F710" s="490"/>
      <c r="G710" s="281">
        <f>'[2]III_SAV-Details_NB'!X716</f>
        <v>0</v>
      </c>
      <c r="H710" s="281">
        <f t="shared" ref="H710:H773" si="251">+G710</f>
        <v>0</v>
      </c>
      <c r="I710" s="281">
        <f>IF(con_EOGJahr=2025,'[2]III_SAV-Details_NB'!AA716,IF(con_EOGJahr=2026,'[2]III_SAV-Details_NB'!AB716,'[2]III_SAV-Details_NB'!AC716))</f>
        <v>0</v>
      </c>
      <c r="J710" s="282"/>
      <c r="K710" s="282"/>
      <c r="L710" s="282"/>
      <c r="M710" s="282"/>
      <c r="N710" s="282"/>
      <c r="O710" s="282"/>
      <c r="P710" s="52">
        <f t="shared" ref="P710:P773" si="252">SUM(I710:O710)</f>
        <v>0</v>
      </c>
      <c r="Q710" s="60"/>
      <c r="R710" s="53">
        <f t="shared" si="243"/>
        <v>0</v>
      </c>
      <c r="S710" s="59"/>
      <c r="T710" s="61"/>
      <c r="U710" s="342" t="str">
        <f t="shared" si="247"/>
        <v>k.A.</v>
      </c>
      <c r="V710" s="343" t="str">
        <f t="shared" si="244"/>
        <v>k.A.</v>
      </c>
      <c r="W710" s="343" t="str">
        <f>IFERROR(IF(OR($D710="",$E710=0,con_Ende=0),"k.A.",IF(VLOOKUP($D710,rng_ND,5,0)="Nein",VLOOKUP($D710,rng_ND,2,FALSE),MIN(VLOOKUP($D710,rng_ND,2,FALSE),A_Stammdaten!$B$19-D_SAV!$E710+1))),"k.A.")</f>
        <v>k.A.</v>
      </c>
      <c r="X710" s="343" t="str">
        <f t="shared" si="245"/>
        <v>k.A.</v>
      </c>
      <c r="Y710" s="62"/>
      <c r="Z710" s="48">
        <f t="shared" si="246"/>
        <v>0</v>
      </c>
      <c r="AA710" s="457"/>
      <c r="AB710" s="55">
        <f t="shared" ref="AB710:AB773" si="253">R710</f>
        <v>0</v>
      </c>
      <c r="AC710" s="55">
        <f>IF(A_Stammdaten!$B$25="ja",D_SAV!AA710,D_SAV!AB710)</f>
        <v>0</v>
      </c>
      <c r="AD710" s="478">
        <f>IF(AC710=0,0,IF(U710-(con_EOGJahr-D_SAV!E710)&lt;=0,AC710,AC710/V710))</f>
        <v>0</v>
      </c>
      <c r="AE710" s="478">
        <f>IFERROR(IF(AND(VLOOKUP(D710,rng_ND,5,FALSE)="Ja",D_SAV!T710="degressiv"),D_SAV!AC710*Y710/100,0),0)</f>
        <v>0</v>
      </c>
      <c r="AF710" s="55">
        <f>IFERROR(IF(VLOOKUP(D710,rng_ND,5,FALSE)="Ja",MAX(D_SAV!AD710:AE710),D_SAV!AD710),0)</f>
        <v>0</v>
      </c>
      <c r="AG710" s="55">
        <f t="shared" ref="AG710:AG773" si="254">AC710-AF710</f>
        <v>0</v>
      </c>
      <c r="AH710" s="55">
        <f t="shared" ref="AH710:AH773" si="255">IF($E710&gt;=2006,0,AC710*$Z710)</f>
        <v>0</v>
      </c>
      <c r="AI710" s="55">
        <f t="shared" ref="AI710:AI773" si="256">IF($E710&gt;=2006,0,AF710*$Z710)</f>
        <v>0</v>
      </c>
      <c r="AJ710" s="55">
        <f t="shared" ref="AJ710:AJ773" si="257">IF($E710&gt;=2006,0,AG710*$Z710)</f>
        <v>0</v>
      </c>
      <c r="AK710" s="55">
        <f t="shared" si="248"/>
        <v>0</v>
      </c>
      <c r="AL710" s="55">
        <f t="shared" si="249"/>
        <v>0</v>
      </c>
      <c r="AM710" s="55">
        <f t="shared" si="250"/>
        <v>0</v>
      </c>
    </row>
    <row r="711" spans="1:39" x14ac:dyDescent="0.25">
      <c r="A711" s="47">
        <v>707</v>
      </c>
      <c r="B711" s="358" t="str">
        <f>IF(AND(E711&lt;&gt;0,D711&lt;&gt;0,F711&lt;&gt;0),IF(C711&lt;&gt;0,CONCATENATE(C711,"-AGr",VLOOKUP(D711,Listen!$A$2:$G$45,7,FALSE),"-",E711,"-",F711,),CONCATENATE("AGr",VLOOKUP(D711,Listen!$A$2:$G$45,7,FALSE),"-",E711,"-",F711)),"keine vollständige ID")</f>
        <v>keine vollständige ID</v>
      </c>
      <c r="C711" s="438">
        <f>'[2]III_SAV-Details_NB'!B717</f>
        <v>0</v>
      </c>
      <c r="D711" s="438">
        <f>'[2]III_SAV-Details_NB'!C717</f>
        <v>0</v>
      </c>
      <c r="E711" s="359">
        <f>'[2]III_SAV-Details_NB'!D717</f>
        <v>0</v>
      </c>
      <c r="F711" s="490"/>
      <c r="G711" s="281">
        <f>'[2]III_SAV-Details_NB'!X717</f>
        <v>0</v>
      </c>
      <c r="H711" s="281">
        <f t="shared" si="251"/>
        <v>0</v>
      </c>
      <c r="I711" s="281">
        <f>IF(con_EOGJahr=2025,'[2]III_SAV-Details_NB'!AA717,IF(con_EOGJahr=2026,'[2]III_SAV-Details_NB'!AB717,'[2]III_SAV-Details_NB'!AC717))</f>
        <v>0</v>
      </c>
      <c r="J711" s="282"/>
      <c r="K711" s="282"/>
      <c r="L711" s="282"/>
      <c r="M711" s="282"/>
      <c r="N711" s="282"/>
      <c r="O711" s="282"/>
      <c r="P711" s="52">
        <f t="shared" si="252"/>
        <v>0</v>
      </c>
      <c r="Q711" s="60"/>
      <c r="R711" s="53">
        <f t="shared" si="243"/>
        <v>0</v>
      </c>
      <c r="S711" s="59"/>
      <c r="T711" s="61"/>
      <c r="U711" s="342" t="str">
        <f t="shared" si="247"/>
        <v>k.A.</v>
      </c>
      <c r="V711" s="343" t="str">
        <f t="shared" si="244"/>
        <v>k.A.</v>
      </c>
      <c r="W711" s="343" t="str">
        <f>IFERROR(IF(OR($D711="",$E711=0,con_Ende=0),"k.A.",IF(VLOOKUP($D711,rng_ND,5,0)="Nein",VLOOKUP($D711,rng_ND,2,FALSE),MIN(VLOOKUP($D711,rng_ND,2,FALSE),A_Stammdaten!$B$19-D_SAV!$E711+1))),"k.A.")</f>
        <v>k.A.</v>
      </c>
      <c r="X711" s="343" t="str">
        <f t="shared" si="245"/>
        <v>k.A.</v>
      </c>
      <c r="Y711" s="62"/>
      <c r="Z711" s="48">
        <f t="shared" si="246"/>
        <v>0</v>
      </c>
      <c r="AA711" s="457"/>
      <c r="AB711" s="55">
        <f t="shared" si="253"/>
        <v>0</v>
      </c>
      <c r="AC711" s="55">
        <f>IF(A_Stammdaten!$B$25="ja",D_SAV!AA711,D_SAV!AB711)</f>
        <v>0</v>
      </c>
      <c r="AD711" s="478">
        <f>IF(AC711=0,0,IF(U711-(con_EOGJahr-D_SAV!E711)&lt;=0,AC711,AC711/V711))</f>
        <v>0</v>
      </c>
      <c r="AE711" s="478">
        <f>IFERROR(IF(AND(VLOOKUP(D711,rng_ND,5,FALSE)="Ja",D_SAV!T711="degressiv"),D_SAV!AC711*Y711/100,0),0)</f>
        <v>0</v>
      </c>
      <c r="AF711" s="55">
        <f>IFERROR(IF(VLOOKUP(D711,rng_ND,5,FALSE)="Ja",MAX(D_SAV!AD711:AE711),D_SAV!AD711),0)</f>
        <v>0</v>
      </c>
      <c r="AG711" s="55">
        <f t="shared" si="254"/>
        <v>0</v>
      </c>
      <c r="AH711" s="55">
        <f t="shared" si="255"/>
        <v>0</v>
      </c>
      <c r="AI711" s="55">
        <f t="shared" si="256"/>
        <v>0</v>
      </c>
      <c r="AJ711" s="55">
        <f t="shared" si="257"/>
        <v>0</v>
      </c>
      <c r="AK711" s="55">
        <f t="shared" si="248"/>
        <v>0</v>
      </c>
      <c r="AL711" s="55">
        <f t="shared" si="249"/>
        <v>0</v>
      </c>
      <c r="AM711" s="55">
        <f t="shared" si="250"/>
        <v>0</v>
      </c>
    </row>
    <row r="712" spans="1:39" x14ac:dyDescent="0.25">
      <c r="A712" s="47">
        <v>708</v>
      </c>
      <c r="B712" s="358" t="str">
        <f>IF(AND(E712&lt;&gt;0,D712&lt;&gt;0,F712&lt;&gt;0),IF(C712&lt;&gt;0,CONCATENATE(C712,"-AGr",VLOOKUP(D712,Listen!$A$2:$G$45,7,FALSE),"-",E712,"-",F712,),CONCATENATE("AGr",VLOOKUP(D712,Listen!$A$2:$G$45,7,FALSE),"-",E712,"-",F712)),"keine vollständige ID")</f>
        <v>keine vollständige ID</v>
      </c>
      <c r="C712" s="438">
        <f>'[2]III_SAV-Details_NB'!B718</f>
        <v>0</v>
      </c>
      <c r="D712" s="438">
        <f>'[2]III_SAV-Details_NB'!C718</f>
        <v>0</v>
      </c>
      <c r="E712" s="359">
        <f>'[2]III_SAV-Details_NB'!D718</f>
        <v>0</v>
      </c>
      <c r="F712" s="490"/>
      <c r="G712" s="281">
        <f>'[2]III_SAV-Details_NB'!X718</f>
        <v>0</v>
      </c>
      <c r="H712" s="281">
        <f t="shared" si="251"/>
        <v>0</v>
      </c>
      <c r="I712" s="281">
        <f>IF(con_EOGJahr=2025,'[2]III_SAV-Details_NB'!AA718,IF(con_EOGJahr=2026,'[2]III_SAV-Details_NB'!AB718,'[2]III_SAV-Details_NB'!AC718))</f>
        <v>0</v>
      </c>
      <c r="J712" s="282"/>
      <c r="K712" s="282"/>
      <c r="L712" s="282"/>
      <c r="M712" s="282"/>
      <c r="N712" s="282"/>
      <c r="O712" s="282"/>
      <c r="P712" s="52">
        <f t="shared" si="252"/>
        <v>0</v>
      </c>
      <c r="Q712" s="60"/>
      <c r="R712" s="53">
        <f t="shared" si="243"/>
        <v>0</v>
      </c>
      <c r="S712" s="59"/>
      <c r="T712" s="61"/>
      <c r="U712" s="342" t="str">
        <f t="shared" si="247"/>
        <v>k.A.</v>
      </c>
      <c r="V712" s="343" t="str">
        <f t="shared" si="244"/>
        <v>k.A.</v>
      </c>
      <c r="W712" s="343" t="str">
        <f>IFERROR(IF(OR($D712="",$E712=0,con_Ende=0),"k.A.",IF(VLOOKUP($D712,rng_ND,5,0)="Nein",VLOOKUP($D712,rng_ND,2,FALSE),MIN(VLOOKUP($D712,rng_ND,2,FALSE),A_Stammdaten!$B$19-D_SAV!$E712+1))),"k.A.")</f>
        <v>k.A.</v>
      </c>
      <c r="X712" s="343" t="str">
        <f t="shared" si="245"/>
        <v>k.A.</v>
      </c>
      <c r="Y712" s="62"/>
      <c r="Z712" s="48">
        <f t="shared" si="246"/>
        <v>0</v>
      </c>
      <c r="AA712" s="457"/>
      <c r="AB712" s="55">
        <f t="shared" si="253"/>
        <v>0</v>
      </c>
      <c r="AC712" s="55">
        <f>IF(A_Stammdaten!$B$25="ja",D_SAV!AA712,D_SAV!AB712)</f>
        <v>0</v>
      </c>
      <c r="AD712" s="478">
        <f>IF(AC712=0,0,IF(U712-(con_EOGJahr-D_SAV!E712)&lt;=0,AC712,AC712/V712))</f>
        <v>0</v>
      </c>
      <c r="AE712" s="478">
        <f>IFERROR(IF(AND(VLOOKUP(D712,rng_ND,5,FALSE)="Ja",D_SAV!T712="degressiv"),D_SAV!AC712*Y712/100,0),0)</f>
        <v>0</v>
      </c>
      <c r="AF712" s="55">
        <f>IFERROR(IF(VLOOKUP(D712,rng_ND,5,FALSE)="Ja",MAX(D_SAV!AD712:AE712),D_SAV!AD712),0)</f>
        <v>0</v>
      </c>
      <c r="AG712" s="55">
        <f t="shared" si="254"/>
        <v>0</v>
      </c>
      <c r="AH712" s="55">
        <f t="shared" si="255"/>
        <v>0</v>
      </c>
      <c r="AI712" s="55">
        <f t="shared" si="256"/>
        <v>0</v>
      </c>
      <c r="AJ712" s="55">
        <f t="shared" si="257"/>
        <v>0</v>
      </c>
      <c r="AK712" s="55">
        <f t="shared" si="248"/>
        <v>0</v>
      </c>
      <c r="AL712" s="55">
        <f t="shared" si="249"/>
        <v>0</v>
      </c>
      <c r="AM712" s="55">
        <f t="shared" si="250"/>
        <v>0</v>
      </c>
    </row>
    <row r="713" spans="1:39" x14ac:dyDescent="0.25">
      <c r="A713" s="47">
        <v>709</v>
      </c>
      <c r="B713" s="358" t="str">
        <f>IF(AND(E713&lt;&gt;0,D713&lt;&gt;0,F713&lt;&gt;0),IF(C713&lt;&gt;0,CONCATENATE(C713,"-AGr",VLOOKUP(D713,Listen!$A$2:$G$45,7,FALSE),"-",E713,"-",F713,),CONCATENATE("AGr",VLOOKUP(D713,Listen!$A$2:$G$45,7,FALSE),"-",E713,"-",F713)),"keine vollständige ID")</f>
        <v>keine vollständige ID</v>
      </c>
      <c r="C713" s="438">
        <f>'[2]III_SAV-Details_NB'!B719</f>
        <v>0</v>
      </c>
      <c r="D713" s="438">
        <f>'[2]III_SAV-Details_NB'!C719</f>
        <v>0</v>
      </c>
      <c r="E713" s="359">
        <f>'[2]III_SAV-Details_NB'!D719</f>
        <v>0</v>
      </c>
      <c r="F713" s="490"/>
      <c r="G713" s="281">
        <f>'[2]III_SAV-Details_NB'!X719</f>
        <v>0</v>
      </c>
      <c r="H713" s="281">
        <f t="shared" si="251"/>
        <v>0</v>
      </c>
      <c r="I713" s="281">
        <f>IF(con_EOGJahr=2025,'[2]III_SAV-Details_NB'!AA719,IF(con_EOGJahr=2026,'[2]III_SAV-Details_NB'!AB719,'[2]III_SAV-Details_NB'!AC719))</f>
        <v>0</v>
      </c>
      <c r="J713" s="282"/>
      <c r="K713" s="282"/>
      <c r="L713" s="282"/>
      <c r="M713" s="282"/>
      <c r="N713" s="282"/>
      <c r="O713" s="282"/>
      <c r="P713" s="52">
        <f t="shared" si="252"/>
        <v>0</v>
      </c>
      <c r="Q713" s="60"/>
      <c r="R713" s="53">
        <f t="shared" si="243"/>
        <v>0</v>
      </c>
      <c r="S713" s="59"/>
      <c r="T713" s="61"/>
      <c r="U713" s="342" t="str">
        <f t="shared" si="247"/>
        <v>k.A.</v>
      </c>
      <c r="V713" s="343" t="str">
        <f t="shared" si="244"/>
        <v>k.A.</v>
      </c>
      <c r="W713" s="343" t="str">
        <f>IFERROR(IF(OR($D713="",$E713=0,con_Ende=0),"k.A.",IF(VLOOKUP($D713,rng_ND,5,0)="Nein",VLOOKUP($D713,rng_ND,2,FALSE),MIN(VLOOKUP($D713,rng_ND,2,FALSE),A_Stammdaten!$B$19-D_SAV!$E713+1))),"k.A.")</f>
        <v>k.A.</v>
      </c>
      <c r="X713" s="343" t="str">
        <f t="shared" si="245"/>
        <v>k.A.</v>
      </c>
      <c r="Y713" s="62"/>
      <c r="Z713" s="48">
        <f t="shared" si="246"/>
        <v>0</v>
      </c>
      <c r="AA713" s="457"/>
      <c r="AB713" s="55">
        <f t="shared" si="253"/>
        <v>0</v>
      </c>
      <c r="AC713" s="55">
        <f>IF(A_Stammdaten!$B$25="ja",D_SAV!AA713,D_SAV!AB713)</f>
        <v>0</v>
      </c>
      <c r="AD713" s="478">
        <f>IF(AC713=0,0,IF(U713-(con_EOGJahr-D_SAV!E713)&lt;=0,AC713,AC713/V713))</f>
        <v>0</v>
      </c>
      <c r="AE713" s="478">
        <f>IFERROR(IF(AND(VLOOKUP(D713,rng_ND,5,FALSE)="Ja",D_SAV!T713="degressiv"),D_SAV!AC713*Y713/100,0),0)</f>
        <v>0</v>
      </c>
      <c r="AF713" s="55">
        <f>IFERROR(IF(VLOOKUP(D713,rng_ND,5,FALSE)="Ja",MAX(D_SAV!AD713:AE713),D_SAV!AD713),0)</f>
        <v>0</v>
      </c>
      <c r="AG713" s="55">
        <f t="shared" si="254"/>
        <v>0</v>
      </c>
      <c r="AH713" s="55">
        <f t="shared" si="255"/>
        <v>0</v>
      </c>
      <c r="AI713" s="55">
        <f t="shared" si="256"/>
        <v>0</v>
      </c>
      <c r="AJ713" s="55">
        <f t="shared" si="257"/>
        <v>0</v>
      </c>
      <c r="AK713" s="55">
        <f t="shared" si="248"/>
        <v>0</v>
      </c>
      <c r="AL713" s="55">
        <f t="shared" si="249"/>
        <v>0</v>
      </c>
      <c r="AM713" s="55">
        <f t="shared" si="250"/>
        <v>0</v>
      </c>
    </row>
    <row r="714" spans="1:39" x14ac:dyDescent="0.25">
      <c r="A714" s="47">
        <v>710</v>
      </c>
      <c r="B714" s="358" t="str">
        <f>IF(AND(E714&lt;&gt;0,D714&lt;&gt;0,F714&lt;&gt;0),IF(C714&lt;&gt;0,CONCATENATE(C714,"-AGr",VLOOKUP(D714,Listen!$A$2:$G$45,7,FALSE),"-",E714,"-",F714,),CONCATENATE("AGr",VLOOKUP(D714,Listen!$A$2:$G$45,7,FALSE),"-",E714,"-",F714)),"keine vollständige ID")</f>
        <v>keine vollständige ID</v>
      </c>
      <c r="C714" s="438">
        <f>'[2]III_SAV-Details_NB'!B720</f>
        <v>0</v>
      </c>
      <c r="D714" s="438">
        <f>'[2]III_SAV-Details_NB'!C720</f>
        <v>0</v>
      </c>
      <c r="E714" s="359">
        <f>'[2]III_SAV-Details_NB'!D720</f>
        <v>0</v>
      </c>
      <c r="F714" s="490"/>
      <c r="G714" s="281">
        <f>'[2]III_SAV-Details_NB'!X720</f>
        <v>0</v>
      </c>
      <c r="H714" s="281">
        <f t="shared" si="251"/>
        <v>0</v>
      </c>
      <c r="I714" s="281">
        <f>IF(con_EOGJahr=2025,'[2]III_SAV-Details_NB'!AA720,IF(con_EOGJahr=2026,'[2]III_SAV-Details_NB'!AB720,'[2]III_SAV-Details_NB'!AC720))</f>
        <v>0</v>
      </c>
      <c r="J714" s="282"/>
      <c r="K714" s="282"/>
      <c r="L714" s="282"/>
      <c r="M714" s="282"/>
      <c r="N714" s="282"/>
      <c r="O714" s="282"/>
      <c r="P714" s="52">
        <f t="shared" si="252"/>
        <v>0</v>
      </c>
      <c r="Q714" s="60"/>
      <c r="R714" s="53">
        <f t="shared" si="243"/>
        <v>0</v>
      </c>
      <c r="S714" s="59"/>
      <c r="T714" s="61"/>
      <c r="U714" s="342" t="str">
        <f t="shared" si="247"/>
        <v>k.A.</v>
      </c>
      <c r="V714" s="343" t="str">
        <f t="shared" si="244"/>
        <v>k.A.</v>
      </c>
      <c r="W714" s="343" t="str">
        <f>IFERROR(IF(OR($D714="",$E714=0,con_Ende=0),"k.A.",IF(VLOOKUP($D714,rng_ND,5,0)="Nein",VLOOKUP($D714,rng_ND,2,FALSE),MIN(VLOOKUP($D714,rng_ND,2,FALSE),A_Stammdaten!$B$19-D_SAV!$E714+1))),"k.A.")</f>
        <v>k.A.</v>
      </c>
      <c r="X714" s="343" t="str">
        <f t="shared" si="245"/>
        <v>k.A.</v>
      </c>
      <c r="Y714" s="62"/>
      <c r="Z714" s="48">
        <f t="shared" si="246"/>
        <v>0</v>
      </c>
      <c r="AA714" s="457"/>
      <c r="AB714" s="55">
        <f t="shared" si="253"/>
        <v>0</v>
      </c>
      <c r="AC714" s="55">
        <f>IF(A_Stammdaten!$B$25="ja",D_SAV!AA714,D_SAV!AB714)</f>
        <v>0</v>
      </c>
      <c r="AD714" s="478">
        <f>IF(AC714=0,0,IF(U714-(con_EOGJahr-D_SAV!E714)&lt;=0,AC714,AC714/V714))</f>
        <v>0</v>
      </c>
      <c r="AE714" s="478">
        <f>IFERROR(IF(AND(VLOOKUP(D714,rng_ND,5,FALSE)="Ja",D_SAV!T714="degressiv"),D_SAV!AC714*Y714/100,0),0)</f>
        <v>0</v>
      </c>
      <c r="AF714" s="55">
        <f>IFERROR(IF(VLOOKUP(D714,rng_ND,5,FALSE)="Ja",MAX(D_SAV!AD714:AE714),D_SAV!AD714),0)</f>
        <v>0</v>
      </c>
      <c r="AG714" s="55">
        <f t="shared" si="254"/>
        <v>0</v>
      </c>
      <c r="AH714" s="55">
        <f t="shared" si="255"/>
        <v>0</v>
      </c>
      <c r="AI714" s="55">
        <f t="shared" si="256"/>
        <v>0</v>
      </c>
      <c r="AJ714" s="55">
        <f t="shared" si="257"/>
        <v>0</v>
      </c>
      <c r="AK714" s="55">
        <f t="shared" si="248"/>
        <v>0</v>
      </c>
      <c r="AL714" s="55">
        <f t="shared" si="249"/>
        <v>0</v>
      </c>
      <c r="AM714" s="55">
        <f t="shared" si="250"/>
        <v>0</v>
      </c>
    </row>
    <row r="715" spans="1:39" x14ac:dyDescent="0.25">
      <c r="A715" s="47">
        <v>711</v>
      </c>
      <c r="B715" s="358" t="str">
        <f>IF(AND(E715&lt;&gt;0,D715&lt;&gt;0,F715&lt;&gt;0),IF(C715&lt;&gt;0,CONCATENATE(C715,"-AGr",VLOOKUP(D715,Listen!$A$2:$G$45,7,FALSE),"-",E715,"-",F715,),CONCATENATE("AGr",VLOOKUP(D715,Listen!$A$2:$G$45,7,FALSE),"-",E715,"-",F715)),"keine vollständige ID")</f>
        <v>keine vollständige ID</v>
      </c>
      <c r="C715" s="438">
        <f>'[2]III_SAV-Details_NB'!B721</f>
        <v>0</v>
      </c>
      <c r="D715" s="438">
        <f>'[2]III_SAV-Details_NB'!C721</f>
        <v>0</v>
      </c>
      <c r="E715" s="359">
        <f>'[2]III_SAV-Details_NB'!D721</f>
        <v>0</v>
      </c>
      <c r="F715" s="490"/>
      <c r="G715" s="281">
        <f>'[2]III_SAV-Details_NB'!X721</f>
        <v>0</v>
      </c>
      <c r="H715" s="281">
        <f t="shared" si="251"/>
        <v>0</v>
      </c>
      <c r="I715" s="281">
        <f>IF(con_EOGJahr=2025,'[2]III_SAV-Details_NB'!AA721,IF(con_EOGJahr=2026,'[2]III_SAV-Details_NB'!AB721,'[2]III_SAV-Details_NB'!AC721))</f>
        <v>0</v>
      </c>
      <c r="J715" s="282"/>
      <c r="K715" s="282"/>
      <c r="L715" s="282"/>
      <c r="M715" s="282"/>
      <c r="N715" s="282"/>
      <c r="O715" s="282"/>
      <c r="P715" s="52">
        <f t="shared" si="252"/>
        <v>0</v>
      </c>
      <c r="Q715" s="60"/>
      <c r="R715" s="53">
        <f t="shared" si="243"/>
        <v>0</v>
      </c>
      <c r="S715" s="59"/>
      <c r="T715" s="61"/>
      <c r="U715" s="342" t="str">
        <f t="shared" si="247"/>
        <v>k.A.</v>
      </c>
      <c r="V715" s="343" t="str">
        <f t="shared" si="244"/>
        <v>k.A.</v>
      </c>
      <c r="W715" s="343" t="str">
        <f>IFERROR(IF(OR($D715="",$E715=0,con_Ende=0),"k.A.",IF(VLOOKUP($D715,rng_ND,5,0)="Nein",VLOOKUP($D715,rng_ND,2,FALSE),MIN(VLOOKUP($D715,rng_ND,2,FALSE),A_Stammdaten!$B$19-D_SAV!$E715+1))),"k.A.")</f>
        <v>k.A.</v>
      </c>
      <c r="X715" s="343" t="str">
        <f t="shared" si="245"/>
        <v>k.A.</v>
      </c>
      <c r="Y715" s="62"/>
      <c r="Z715" s="48">
        <f t="shared" si="246"/>
        <v>0</v>
      </c>
      <c r="AA715" s="457"/>
      <c r="AB715" s="55">
        <f t="shared" si="253"/>
        <v>0</v>
      </c>
      <c r="AC715" s="55">
        <f>IF(A_Stammdaten!$B$25="ja",D_SAV!AA715,D_SAV!AB715)</f>
        <v>0</v>
      </c>
      <c r="AD715" s="478">
        <f>IF(AC715=0,0,IF(U715-(con_EOGJahr-D_SAV!E715)&lt;=0,AC715,AC715/V715))</f>
        <v>0</v>
      </c>
      <c r="AE715" s="478">
        <f>IFERROR(IF(AND(VLOOKUP(D715,rng_ND,5,FALSE)="Ja",D_SAV!T715="degressiv"),D_SAV!AC715*Y715/100,0),0)</f>
        <v>0</v>
      </c>
      <c r="AF715" s="55">
        <f>IFERROR(IF(VLOOKUP(D715,rng_ND,5,FALSE)="Ja",MAX(D_SAV!AD715:AE715),D_SAV!AD715),0)</f>
        <v>0</v>
      </c>
      <c r="AG715" s="55">
        <f t="shared" si="254"/>
        <v>0</v>
      </c>
      <c r="AH715" s="55">
        <f t="shared" si="255"/>
        <v>0</v>
      </c>
      <c r="AI715" s="55">
        <f t="shared" si="256"/>
        <v>0</v>
      </c>
      <c r="AJ715" s="55">
        <f t="shared" si="257"/>
        <v>0</v>
      </c>
      <c r="AK715" s="55">
        <f t="shared" si="248"/>
        <v>0</v>
      </c>
      <c r="AL715" s="55">
        <f t="shared" si="249"/>
        <v>0</v>
      </c>
      <c r="AM715" s="55">
        <f t="shared" si="250"/>
        <v>0</v>
      </c>
    </row>
    <row r="716" spans="1:39" x14ac:dyDescent="0.25">
      <c r="A716" s="47">
        <v>712</v>
      </c>
      <c r="B716" s="358" t="str">
        <f>IF(AND(E716&lt;&gt;0,D716&lt;&gt;0,F716&lt;&gt;0),IF(C716&lt;&gt;0,CONCATENATE(C716,"-AGr",VLOOKUP(D716,Listen!$A$2:$G$45,7,FALSE),"-",E716,"-",F716,),CONCATENATE("AGr",VLOOKUP(D716,Listen!$A$2:$G$45,7,FALSE),"-",E716,"-",F716)),"keine vollständige ID")</f>
        <v>keine vollständige ID</v>
      </c>
      <c r="C716" s="438">
        <f>'[2]III_SAV-Details_NB'!B722</f>
        <v>0</v>
      </c>
      <c r="D716" s="438">
        <f>'[2]III_SAV-Details_NB'!C722</f>
        <v>0</v>
      </c>
      <c r="E716" s="359">
        <f>'[2]III_SAV-Details_NB'!D722</f>
        <v>0</v>
      </c>
      <c r="F716" s="490"/>
      <c r="G716" s="281">
        <f>'[2]III_SAV-Details_NB'!X722</f>
        <v>0</v>
      </c>
      <c r="H716" s="281">
        <f t="shared" si="251"/>
        <v>0</v>
      </c>
      <c r="I716" s="281">
        <f>IF(con_EOGJahr=2025,'[2]III_SAV-Details_NB'!AA722,IF(con_EOGJahr=2026,'[2]III_SAV-Details_NB'!AB722,'[2]III_SAV-Details_NB'!AC722))</f>
        <v>0</v>
      </c>
      <c r="J716" s="282"/>
      <c r="K716" s="282"/>
      <c r="L716" s="282"/>
      <c r="M716" s="282"/>
      <c r="N716" s="282"/>
      <c r="O716" s="282"/>
      <c r="P716" s="52">
        <f t="shared" si="252"/>
        <v>0</v>
      </c>
      <c r="Q716" s="60"/>
      <c r="R716" s="53">
        <f t="shared" si="243"/>
        <v>0</v>
      </c>
      <c r="S716" s="59"/>
      <c r="T716" s="61"/>
      <c r="U716" s="342" t="str">
        <f t="shared" si="247"/>
        <v>k.A.</v>
      </c>
      <c r="V716" s="343" t="str">
        <f t="shared" si="244"/>
        <v>k.A.</v>
      </c>
      <c r="W716" s="343" t="str">
        <f>IFERROR(IF(OR($D716="",$E716=0,con_Ende=0),"k.A.",IF(VLOOKUP($D716,rng_ND,5,0)="Nein",VLOOKUP($D716,rng_ND,2,FALSE),MIN(VLOOKUP($D716,rng_ND,2,FALSE),A_Stammdaten!$B$19-D_SAV!$E716+1))),"k.A.")</f>
        <v>k.A.</v>
      </c>
      <c r="X716" s="343" t="str">
        <f t="shared" si="245"/>
        <v>k.A.</v>
      </c>
      <c r="Y716" s="62"/>
      <c r="Z716" s="48">
        <f t="shared" si="246"/>
        <v>0</v>
      </c>
      <c r="AA716" s="457"/>
      <c r="AB716" s="55">
        <f t="shared" si="253"/>
        <v>0</v>
      </c>
      <c r="AC716" s="55">
        <f>IF(A_Stammdaten!$B$25="ja",D_SAV!AA716,D_SAV!AB716)</f>
        <v>0</v>
      </c>
      <c r="AD716" s="478">
        <f>IF(AC716=0,0,IF(U716-(con_EOGJahr-D_SAV!E716)&lt;=0,AC716,AC716/V716))</f>
        <v>0</v>
      </c>
      <c r="AE716" s="478">
        <f>IFERROR(IF(AND(VLOOKUP(D716,rng_ND,5,FALSE)="Ja",D_SAV!T716="degressiv"),D_SAV!AC716*Y716/100,0),0)</f>
        <v>0</v>
      </c>
      <c r="AF716" s="55">
        <f>IFERROR(IF(VLOOKUP(D716,rng_ND,5,FALSE)="Ja",MAX(D_SAV!AD716:AE716),D_SAV!AD716),0)</f>
        <v>0</v>
      </c>
      <c r="AG716" s="55">
        <f t="shared" si="254"/>
        <v>0</v>
      </c>
      <c r="AH716" s="55">
        <f t="shared" si="255"/>
        <v>0</v>
      </c>
      <c r="AI716" s="55">
        <f t="shared" si="256"/>
        <v>0</v>
      </c>
      <c r="AJ716" s="55">
        <f t="shared" si="257"/>
        <v>0</v>
      </c>
      <c r="AK716" s="55">
        <f t="shared" si="248"/>
        <v>0</v>
      </c>
      <c r="AL716" s="55">
        <f t="shared" si="249"/>
        <v>0</v>
      </c>
      <c r="AM716" s="55">
        <f t="shared" si="250"/>
        <v>0</v>
      </c>
    </row>
    <row r="717" spans="1:39" x14ac:dyDescent="0.25">
      <c r="A717" s="47">
        <v>713</v>
      </c>
      <c r="B717" s="358" t="str">
        <f>IF(AND(E717&lt;&gt;0,D717&lt;&gt;0,F717&lt;&gt;0),IF(C717&lt;&gt;0,CONCATENATE(C717,"-AGr",VLOOKUP(D717,Listen!$A$2:$G$45,7,FALSE),"-",E717,"-",F717,),CONCATENATE("AGr",VLOOKUP(D717,Listen!$A$2:$G$45,7,FALSE),"-",E717,"-",F717)),"keine vollständige ID")</f>
        <v>keine vollständige ID</v>
      </c>
      <c r="C717" s="438">
        <f>'[2]III_SAV-Details_NB'!B723</f>
        <v>0</v>
      </c>
      <c r="D717" s="438">
        <f>'[2]III_SAV-Details_NB'!C723</f>
        <v>0</v>
      </c>
      <c r="E717" s="359">
        <f>'[2]III_SAV-Details_NB'!D723</f>
        <v>0</v>
      </c>
      <c r="F717" s="490"/>
      <c r="G717" s="281">
        <f>'[2]III_SAV-Details_NB'!X723</f>
        <v>0</v>
      </c>
      <c r="H717" s="281">
        <f t="shared" si="251"/>
        <v>0</v>
      </c>
      <c r="I717" s="281">
        <f>IF(con_EOGJahr=2025,'[2]III_SAV-Details_NB'!AA723,IF(con_EOGJahr=2026,'[2]III_SAV-Details_NB'!AB723,'[2]III_SAV-Details_NB'!AC723))</f>
        <v>0</v>
      </c>
      <c r="J717" s="282"/>
      <c r="K717" s="282"/>
      <c r="L717" s="282"/>
      <c r="M717" s="282"/>
      <c r="N717" s="282"/>
      <c r="O717" s="282"/>
      <c r="P717" s="52">
        <f t="shared" si="252"/>
        <v>0</v>
      </c>
      <c r="Q717" s="60"/>
      <c r="R717" s="53">
        <f t="shared" si="243"/>
        <v>0</v>
      </c>
      <c r="S717" s="59"/>
      <c r="T717" s="61"/>
      <c r="U717" s="342" t="str">
        <f t="shared" si="247"/>
        <v>k.A.</v>
      </c>
      <c r="V717" s="343" t="str">
        <f t="shared" si="244"/>
        <v>k.A.</v>
      </c>
      <c r="W717" s="343" t="str">
        <f>IFERROR(IF(OR($D717="",$E717=0,con_Ende=0),"k.A.",IF(VLOOKUP($D717,rng_ND,5,0)="Nein",VLOOKUP($D717,rng_ND,2,FALSE),MIN(VLOOKUP($D717,rng_ND,2,FALSE),A_Stammdaten!$B$19-D_SAV!$E717+1))),"k.A.")</f>
        <v>k.A.</v>
      </c>
      <c r="X717" s="343" t="str">
        <f t="shared" si="245"/>
        <v>k.A.</v>
      </c>
      <c r="Y717" s="62"/>
      <c r="Z717" s="48">
        <f t="shared" si="246"/>
        <v>0</v>
      </c>
      <c r="AA717" s="457"/>
      <c r="AB717" s="55">
        <f t="shared" si="253"/>
        <v>0</v>
      </c>
      <c r="AC717" s="55">
        <f>IF(A_Stammdaten!$B$25="ja",D_SAV!AA717,D_SAV!AB717)</f>
        <v>0</v>
      </c>
      <c r="AD717" s="478">
        <f>IF(AC717=0,0,IF(U717-(con_EOGJahr-D_SAV!E717)&lt;=0,AC717,AC717/V717))</f>
        <v>0</v>
      </c>
      <c r="AE717" s="478">
        <f>IFERROR(IF(AND(VLOOKUP(D717,rng_ND,5,FALSE)="Ja",D_SAV!T717="degressiv"),D_SAV!AC717*Y717/100,0),0)</f>
        <v>0</v>
      </c>
      <c r="AF717" s="55">
        <f>IFERROR(IF(VLOOKUP(D717,rng_ND,5,FALSE)="Ja",MAX(D_SAV!AD717:AE717),D_SAV!AD717),0)</f>
        <v>0</v>
      </c>
      <c r="AG717" s="55">
        <f t="shared" si="254"/>
        <v>0</v>
      </c>
      <c r="AH717" s="55">
        <f t="shared" si="255"/>
        <v>0</v>
      </c>
      <c r="AI717" s="55">
        <f t="shared" si="256"/>
        <v>0</v>
      </c>
      <c r="AJ717" s="55">
        <f t="shared" si="257"/>
        <v>0</v>
      </c>
      <c r="AK717" s="55">
        <f t="shared" si="248"/>
        <v>0</v>
      </c>
      <c r="AL717" s="55">
        <f t="shared" si="249"/>
        <v>0</v>
      </c>
      <c r="AM717" s="55">
        <f t="shared" si="250"/>
        <v>0</v>
      </c>
    </row>
    <row r="718" spans="1:39" x14ac:dyDescent="0.25">
      <c r="A718" s="47">
        <v>714</v>
      </c>
      <c r="B718" s="358" t="str">
        <f>IF(AND(E718&lt;&gt;0,D718&lt;&gt;0,F718&lt;&gt;0),IF(C718&lt;&gt;0,CONCATENATE(C718,"-AGr",VLOOKUP(D718,Listen!$A$2:$G$45,7,FALSE),"-",E718,"-",F718,),CONCATENATE("AGr",VLOOKUP(D718,Listen!$A$2:$G$45,7,FALSE),"-",E718,"-",F718)),"keine vollständige ID")</f>
        <v>keine vollständige ID</v>
      </c>
      <c r="C718" s="438">
        <f>'[2]III_SAV-Details_NB'!B724</f>
        <v>0</v>
      </c>
      <c r="D718" s="438">
        <f>'[2]III_SAV-Details_NB'!C724</f>
        <v>0</v>
      </c>
      <c r="E718" s="359">
        <f>'[2]III_SAV-Details_NB'!D724</f>
        <v>0</v>
      </c>
      <c r="F718" s="490"/>
      <c r="G718" s="281">
        <f>'[2]III_SAV-Details_NB'!X724</f>
        <v>0</v>
      </c>
      <c r="H718" s="281">
        <f t="shared" si="251"/>
        <v>0</v>
      </c>
      <c r="I718" s="281">
        <f>IF(con_EOGJahr=2025,'[2]III_SAV-Details_NB'!AA724,IF(con_EOGJahr=2026,'[2]III_SAV-Details_NB'!AB724,'[2]III_SAV-Details_NB'!AC724))</f>
        <v>0</v>
      </c>
      <c r="J718" s="282"/>
      <c r="K718" s="282"/>
      <c r="L718" s="282"/>
      <c r="M718" s="282"/>
      <c r="N718" s="282"/>
      <c r="O718" s="282"/>
      <c r="P718" s="52">
        <f t="shared" si="252"/>
        <v>0</v>
      </c>
      <c r="Q718" s="60"/>
      <c r="R718" s="53">
        <f t="shared" si="243"/>
        <v>0</v>
      </c>
      <c r="S718" s="59"/>
      <c r="T718" s="61"/>
      <c r="U718" s="342" t="str">
        <f t="shared" si="247"/>
        <v>k.A.</v>
      </c>
      <c r="V718" s="343" t="str">
        <f t="shared" si="244"/>
        <v>k.A.</v>
      </c>
      <c r="W718" s="343" t="str">
        <f>IFERROR(IF(OR($D718="",$E718=0,con_Ende=0),"k.A.",IF(VLOOKUP($D718,rng_ND,5,0)="Nein",VLOOKUP($D718,rng_ND,2,FALSE),MIN(VLOOKUP($D718,rng_ND,2,FALSE),A_Stammdaten!$B$19-D_SAV!$E718+1))),"k.A.")</f>
        <v>k.A.</v>
      </c>
      <c r="X718" s="343" t="str">
        <f t="shared" si="245"/>
        <v>k.A.</v>
      </c>
      <c r="Y718" s="62"/>
      <c r="Z718" s="48">
        <f t="shared" si="246"/>
        <v>0</v>
      </c>
      <c r="AA718" s="457"/>
      <c r="AB718" s="55">
        <f t="shared" si="253"/>
        <v>0</v>
      </c>
      <c r="AC718" s="55">
        <f>IF(A_Stammdaten!$B$25="ja",D_SAV!AA718,D_SAV!AB718)</f>
        <v>0</v>
      </c>
      <c r="AD718" s="478">
        <f>IF(AC718=0,0,IF(U718-(con_EOGJahr-D_SAV!E718)&lt;=0,AC718,AC718/V718))</f>
        <v>0</v>
      </c>
      <c r="AE718" s="478">
        <f>IFERROR(IF(AND(VLOOKUP(D718,rng_ND,5,FALSE)="Ja",D_SAV!T718="degressiv"),D_SAV!AC718*Y718/100,0),0)</f>
        <v>0</v>
      </c>
      <c r="AF718" s="55">
        <f>IFERROR(IF(VLOOKUP(D718,rng_ND,5,FALSE)="Ja",MAX(D_SAV!AD718:AE718),D_SAV!AD718),0)</f>
        <v>0</v>
      </c>
      <c r="AG718" s="55">
        <f t="shared" si="254"/>
        <v>0</v>
      </c>
      <c r="AH718" s="55">
        <f t="shared" si="255"/>
        <v>0</v>
      </c>
      <c r="AI718" s="55">
        <f t="shared" si="256"/>
        <v>0</v>
      </c>
      <c r="AJ718" s="55">
        <f t="shared" si="257"/>
        <v>0</v>
      </c>
      <c r="AK718" s="55">
        <f t="shared" si="248"/>
        <v>0</v>
      </c>
      <c r="AL718" s="55">
        <f t="shared" si="249"/>
        <v>0</v>
      </c>
      <c r="AM718" s="55">
        <f t="shared" si="250"/>
        <v>0</v>
      </c>
    </row>
    <row r="719" spans="1:39" x14ac:dyDescent="0.25">
      <c r="A719" s="47">
        <v>715</v>
      </c>
      <c r="B719" s="358" t="str">
        <f>IF(AND(E719&lt;&gt;0,D719&lt;&gt;0,F719&lt;&gt;0),IF(C719&lt;&gt;0,CONCATENATE(C719,"-AGr",VLOOKUP(D719,Listen!$A$2:$G$45,7,FALSE),"-",E719,"-",F719,),CONCATENATE("AGr",VLOOKUP(D719,Listen!$A$2:$G$45,7,FALSE),"-",E719,"-",F719)),"keine vollständige ID")</f>
        <v>keine vollständige ID</v>
      </c>
      <c r="C719" s="438">
        <f>'[2]III_SAV-Details_NB'!B725</f>
        <v>0</v>
      </c>
      <c r="D719" s="438">
        <f>'[2]III_SAV-Details_NB'!C725</f>
        <v>0</v>
      </c>
      <c r="E719" s="359">
        <f>'[2]III_SAV-Details_NB'!D725</f>
        <v>0</v>
      </c>
      <c r="F719" s="490"/>
      <c r="G719" s="281">
        <f>'[2]III_SAV-Details_NB'!X725</f>
        <v>0</v>
      </c>
      <c r="H719" s="281">
        <f t="shared" si="251"/>
        <v>0</v>
      </c>
      <c r="I719" s="281">
        <f>IF(con_EOGJahr=2025,'[2]III_SAV-Details_NB'!AA725,IF(con_EOGJahr=2026,'[2]III_SAV-Details_NB'!AB725,'[2]III_SAV-Details_NB'!AC725))</f>
        <v>0</v>
      </c>
      <c r="J719" s="282"/>
      <c r="K719" s="282"/>
      <c r="L719" s="282"/>
      <c r="M719" s="282"/>
      <c r="N719" s="282"/>
      <c r="O719" s="282"/>
      <c r="P719" s="52">
        <f t="shared" si="252"/>
        <v>0</v>
      </c>
      <c r="Q719" s="60"/>
      <c r="R719" s="53">
        <f t="shared" si="243"/>
        <v>0</v>
      </c>
      <c r="S719" s="59"/>
      <c r="T719" s="61"/>
      <c r="U719" s="342" t="str">
        <f t="shared" si="247"/>
        <v>k.A.</v>
      </c>
      <c r="V719" s="343" t="str">
        <f t="shared" si="244"/>
        <v>k.A.</v>
      </c>
      <c r="W719" s="343" t="str">
        <f>IFERROR(IF(OR($D719="",$E719=0,con_Ende=0),"k.A.",IF(VLOOKUP($D719,rng_ND,5,0)="Nein",VLOOKUP($D719,rng_ND,2,FALSE),MIN(VLOOKUP($D719,rng_ND,2,FALSE),A_Stammdaten!$B$19-D_SAV!$E719+1))),"k.A.")</f>
        <v>k.A.</v>
      </c>
      <c r="X719" s="343" t="str">
        <f t="shared" si="245"/>
        <v>k.A.</v>
      </c>
      <c r="Y719" s="62"/>
      <c r="Z719" s="48">
        <f t="shared" si="246"/>
        <v>0</v>
      </c>
      <c r="AA719" s="457"/>
      <c r="AB719" s="55">
        <f t="shared" si="253"/>
        <v>0</v>
      </c>
      <c r="AC719" s="55">
        <f>IF(A_Stammdaten!$B$25="ja",D_SAV!AA719,D_SAV!AB719)</f>
        <v>0</v>
      </c>
      <c r="AD719" s="478">
        <f>IF(AC719=0,0,IF(U719-(con_EOGJahr-D_SAV!E719)&lt;=0,AC719,AC719/V719))</f>
        <v>0</v>
      </c>
      <c r="AE719" s="478">
        <f>IFERROR(IF(AND(VLOOKUP(D719,rng_ND,5,FALSE)="Ja",D_SAV!T719="degressiv"),D_SAV!AC719*Y719/100,0),0)</f>
        <v>0</v>
      </c>
      <c r="AF719" s="55">
        <f>IFERROR(IF(VLOOKUP(D719,rng_ND,5,FALSE)="Ja",MAX(D_SAV!AD719:AE719),D_SAV!AD719),0)</f>
        <v>0</v>
      </c>
      <c r="AG719" s="55">
        <f t="shared" si="254"/>
        <v>0</v>
      </c>
      <c r="AH719" s="55">
        <f t="shared" si="255"/>
        <v>0</v>
      </c>
      <c r="AI719" s="55">
        <f t="shared" si="256"/>
        <v>0</v>
      </c>
      <c r="AJ719" s="55">
        <f t="shared" si="257"/>
        <v>0</v>
      </c>
      <c r="AK719" s="55">
        <f t="shared" si="248"/>
        <v>0</v>
      </c>
      <c r="AL719" s="55">
        <f t="shared" si="249"/>
        <v>0</v>
      </c>
      <c r="AM719" s="55">
        <f t="shared" si="250"/>
        <v>0</v>
      </c>
    </row>
    <row r="720" spans="1:39" x14ac:dyDescent="0.25">
      <c r="A720" s="47">
        <v>716</v>
      </c>
      <c r="B720" s="358" t="str">
        <f>IF(AND(E720&lt;&gt;0,D720&lt;&gt;0,F720&lt;&gt;0),IF(C720&lt;&gt;0,CONCATENATE(C720,"-AGr",VLOOKUP(D720,Listen!$A$2:$G$45,7,FALSE),"-",E720,"-",F720,),CONCATENATE("AGr",VLOOKUP(D720,Listen!$A$2:$G$45,7,FALSE),"-",E720,"-",F720)),"keine vollständige ID")</f>
        <v>keine vollständige ID</v>
      </c>
      <c r="C720" s="438">
        <f>'[2]III_SAV-Details_NB'!B726</f>
        <v>0</v>
      </c>
      <c r="D720" s="438">
        <f>'[2]III_SAV-Details_NB'!C726</f>
        <v>0</v>
      </c>
      <c r="E720" s="359">
        <f>'[2]III_SAV-Details_NB'!D726</f>
        <v>0</v>
      </c>
      <c r="F720" s="490"/>
      <c r="G720" s="281">
        <f>'[2]III_SAV-Details_NB'!X726</f>
        <v>0</v>
      </c>
      <c r="H720" s="281">
        <f t="shared" si="251"/>
        <v>0</v>
      </c>
      <c r="I720" s="281">
        <f>IF(con_EOGJahr=2025,'[2]III_SAV-Details_NB'!AA726,IF(con_EOGJahr=2026,'[2]III_SAV-Details_NB'!AB726,'[2]III_SAV-Details_NB'!AC726))</f>
        <v>0</v>
      </c>
      <c r="J720" s="282"/>
      <c r="K720" s="282"/>
      <c r="L720" s="282"/>
      <c r="M720" s="282"/>
      <c r="N720" s="282"/>
      <c r="O720" s="282"/>
      <c r="P720" s="52">
        <f t="shared" si="252"/>
        <v>0</v>
      </c>
      <c r="Q720" s="60"/>
      <c r="R720" s="53">
        <f t="shared" si="243"/>
        <v>0</v>
      </c>
      <c r="S720" s="59"/>
      <c r="T720" s="61"/>
      <c r="U720" s="342" t="str">
        <f t="shared" si="247"/>
        <v>k.A.</v>
      </c>
      <c r="V720" s="343" t="str">
        <f t="shared" si="244"/>
        <v>k.A.</v>
      </c>
      <c r="W720" s="343" t="str">
        <f>IFERROR(IF(OR($D720="",$E720=0,con_Ende=0),"k.A.",IF(VLOOKUP($D720,rng_ND,5,0)="Nein",VLOOKUP($D720,rng_ND,2,FALSE),MIN(VLOOKUP($D720,rng_ND,2,FALSE),A_Stammdaten!$B$19-D_SAV!$E720+1))),"k.A.")</f>
        <v>k.A.</v>
      </c>
      <c r="X720" s="343" t="str">
        <f t="shared" si="245"/>
        <v>k.A.</v>
      </c>
      <c r="Y720" s="62"/>
      <c r="Z720" s="48">
        <f t="shared" si="246"/>
        <v>0</v>
      </c>
      <c r="AA720" s="457"/>
      <c r="AB720" s="55">
        <f t="shared" si="253"/>
        <v>0</v>
      </c>
      <c r="AC720" s="55">
        <f>IF(A_Stammdaten!$B$25="ja",D_SAV!AA720,D_SAV!AB720)</f>
        <v>0</v>
      </c>
      <c r="AD720" s="478">
        <f>IF(AC720=0,0,IF(U720-(con_EOGJahr-D_SAV!E720)&lt;=0,AC720,AC720/V720))</f>
        <v>0</v>
      </c>
      <c r="AE720" s="478">
        <f>IFERROR(IF(AND(VLOOKUP(D720,rng_ND,5,FALSE)="Ja",D_SAV!T720="degressiv"),D_SAV!AC720*Y720/100,0),0)</f>
        <v>0</v>
      </c>
      <c r="AF720" s="55">
        <f>IFERROR(IF(VLOOKUP(D720,rng_ND,5,FALSE)="Ja",MAX(D_SAV!AD720:AE720),D_SAV!AD720),0)</f>
        <v>0</v>
      </c>
      <c r="AG720" s="55">
        <f t="shared" si="254"/>
        <v>0</v>
      </c>
      <c r="AH720" s="55">
        <f t="shared" si="255"/>
        <v>0</v>
      </c>
      <c r="AI720" s="55">
        <f t="shared" si="256"/>
        <v>0</v>
      </c>
      <c r="AJ720" s="55">
        <f t="shared" si="257"/>
        <v>0</v>
      </c>
      <c r="AK720" s="55">
        <f t="shared" si="248"/>
        <v>0</v>
      </c>
      <c r="AL720" s="55">
        <f t="shared" si="249"/>
        <v>0</v>
      </c>
      <c r="AM720" s="55">
        <f t="shared" si="250"/>
        <v>0</v>
      </c>
    </row>
    <row r="721" spans="1:39" x14ac:dyDescent="0.25">
      <c r="A721" s="47">
        <v>717</v>
      </c>
      <c r="B721" s="358" t="str">
        <f>IF(AND(E721&lt;&gt;0,D721&lt;&gt;0,F721&lt;&gt;0),IF(C721&lt;&gt;0,CONCATENATE(C721,"-AGr",VLOOKUP(D721,Listen!$A$2:$G$45,7,FALSE),"-",E721,"-",F721,),CONCATENATE("AGr",VLOOKUP(D721,Listen!$A$2:$G$45,7,FALSE),"-",E721,"-",F721)),"keine vollständige ID")</f>
        <v>keine vollständige ID</v>
      </c>
      <c r="C721" s="438">
        <f>'[2]III_SAV-Details_NB'!B727</f>
        <v>0</v>
      </c>
      <c r="D721" s="438">
        <f>'[2]III_SAV-Details_NB'!C727</f>
        <v>0</v>
      </c>
      <c r="E721" s="359">
        <f>'[2]III_SAV-Details_NB'!D727</f>
        <v>0</v>
      </c>
      <c r="F721" s="490"/>
      <c r="G721" s="281">
        <f>'[2]III_SAV-Details_NB'!X727</f>
        <v>0</v>
      </c>
      <c r="H721" s="281">
        <f t="shared" si="251"/>
        <v>0</v>
      </c>
      <c r="I721" s="281">
        <f>IF(con_EOGJahr=2025,'[2]III_SAV-Details_NB'!AA727,IF(con_EOGJahr=2026,'[2]III_SAV-Details_NB'!AB727,'[2]III_SAV-Details_NB'!AC727))</f>
        <v>0</v>
      </c>
      <c r="J721" s="282"/>
      <c r="K721" s="282"/>
      <c r="L721" s="282"/>
      <c r="M721" s="282"/>
      <c r="N721" s="282"/>
      <c r="O721" s="282"/>
      <c r="P721" s="52">
        <f t="shared" si="252"/>
        <v>0</v>
      </c>
      <c r="Q721" s="60"/>
      <c r="R721" s="53">
        <f t="shared" si="243"/>
        <v>0</v>
      </c>
      <c r="S721" s="59"/>
      <c r="T721" s="61"/>
      <c r="U721" s="342" t="str">
        <f t="shared" si="247"/>
        <v>k.A.</v>
      </c>
      <c r="V721" s="343" t="str">
        <f t="shared" si="244"/>
        <v>k.A.</v>
      </c>
      <c r="W721" s="343" t="str">
        <f>IFERROR(IF(OR($D721="",$E721=0,con_Ende=0),"k.A.",IF(VLOOKUP($D721,rng_ND,5,0)="Nein",VLOOKUP($D721,rng_ND,2,FALSE),MIN(VLOOKUP($D721,rng_ND,2,FALSE),A_Stammdaten!$B$19-D_SAV!$E721+1))),"k.A.")</f>
        <v>k.A.</v>
      </c>
      <c r="X721" s="343" t="str">
        <f t="shared" si="245"/>
        <v>k.A.</v>
      </c>
      <c r="Y721" s="62"/>
      <c r="Z721" s="48">
        <f t="shared" si="246"/>
        <v>0</v>
      </c>
      <c r="AA721" s="457"/>
      <c r="AB721" s="55">
        <f t="shared" si="253"/>
        <v>0</v>
      </c>
      <c r="AC721" s="55">
        <f>IF(A_Stammdaten!$B$25="ja",D_SAV!AA721,D_SAV!AB721)</f>
        <v>0</v>
      </c>
      <c r="AD721" s="478">
        <f>IF(AC721=0,0,IF(U721-(con_EOGJahr-D_SAV!E721)&lt;=0,AC721,AC721/V721))</f>
        <v>0</v>
      </c>
      <c r="AE721" s="478">
        <f>IFERROR(IF(AND(VLOOKUP(D721,rng_ND,5,FALSE)="Ja",D_SAV!T721="degressiv"),D_SAV!AC721*Y721/100,0),0)</f>
        <v>0</v>
      </c>
      <c r="AF721" s="55">
        <f>IFERROR(IF(VLOOKUP(D721,rng_ND,5,FALSE)="Ja",MAX(D_SAV!AD721:AE721),D_SAV!AD721),0)</f>
        <v>0</v>
      </c>
      <c r="AG721" s="55">
        <f t="shared" si="254"/>
        <v>0</v>
      </c>
      <c r="AH721" s="55">
        <f t="shared" si="255"/>
        <v>0</v>
      </c>
      <c r="AI721" s="55">
        <f t="shared" si="256"/>
        <v>0</v>
      </c>
      <c r="AJ721" s="55">
        <f t="shared" si="257"/>
        <v>0</v>
      </c>
      <c r="AK721" s="55">
        <f t="shared" si="248"/>
        <v>0</v>
      </c>
      <c r="AL721" s="55">
        <f t="shared" si="249"/>
        <v>0</v>
      </c>
      <c r="AM721" s="55">
        <f t="shared" si="250"/>
        <v>0</v>
      </c>
    </row>
    <row r="722" spans="1:39" x14ac:dyDescent="0.25">
      <c r="A722" s="47">
        <v>718</v>
      </c>
      <c r="B722" s="358" t="str">
        <f>IF(AND(E722&lt;&gt;0,D722&lt;&gt;0,F722&lt;&gt;0),IF(C722&lt;&gt;0,CONCATENATE(C722,"-AGr",VLOOKUP(D722,Listen!$A$2:$G$45,7,FALSE),"-",E722,"-",F722,),CONCATENATE("AGr",VLOOKUP(D722,Listen!$A$2:$G$45,7,FALSE),"-",E722,"-",F722)),"keine vollständige ID")</f>
        <v>keine vollständige ID</v>
      </c>
      <c r="C722" s="438">
        <f>'[2]III_SAV-Details_NB'!B728</f>
        <v>0</v>
      </c>
      <c r="D722" s="438">
        <f>'[2]III_SAV-Details_NB'!C728</f>
        <v>0</v>
      </c>
      <c r="E722" s="359">
        <f>'[2]III_SAV-Details_NB'!D728</f>
        <v>0</v>
      </c>
      <c r="F722" s="490"/>
      <c r="G722" s="281">
        <f>'[2]III_SAV-Details_NB'!X728</f>
        <v>0</v>
      </c>
      <c r="H722" s="281">
        <f t="shared" si="251"/>
        <v>0</v>
      </c>
      <c r="I722" s="281">
        <f>IF(con_EOGJahr=2025,'[2]III_SAV-Details_NB'!AA728,IF(con_EOGJahr=2026,'[2]III_SAV-Details_NB'!AB728,'[2]III_SAV-Details_NB'!AC728))</f>
        <v>0</v>
      </c>
      <c r="J722" s="282"/>
      <c r="K722" s="282"/>
      <c r="L722" s="282"/>
      <c r="M722" s="282"/>
      <c r="N722" s="282"/>
      <c r="O722" s="282"/>
      <c r="P722" s="52">
        <f t="shared" si="252"/>
        <v>0</v>
      </c>
      <c r="Q722" s="60"/>
      <c r="R722" s="53">
        <f t="shared" ref="R722:R785" si="258">P722+Q722</f>
        <v>0</v>
      </c>
      <c r="S722" s="59"/>
      <c r="T722" s="61"/>
      <c r="U722" s="342" t="str">
        <f t="shared" si="247"/>
        <v>k.A.</v>
      </c>
      <c r="V722" s="343" t="str">
        <f t="shared" ref="V722:V785" si="259">IFERROR(IF(OR($D722="",$E722=0,con_Ende=0,$U722=0),"k.A.",MAX($E722-con_EOGJahr+$U722,0)),"k.A.")</f>
        <v>k.A.</v>
      </c>
      <c r="W722" s="343" t="str">
        <f>IFERROR(IF(OR($D722="",$E722=0,con_Ende=0),"k.A.",IF(VLOOKUP($D722,rng_ND,5,0)="Nein",VLOOKUP($D722,rng_ND,2,FALSE),MIN(VLOOKUP($D722,rng_ND,2,FALSE),A_Stammdaten!$B$19-D_SAV!$E722+1))),"k.A.")</f>
        <v>k.A.</v>
      </c>
      <c r="X722" s="343" t="str">
        <f t="shared" ref="X722:X785" si="260">IFERROR(IF(OR($D722="",$E722=0,con_Ende=0),"k.A.",VLOOKUP($D722,rng_ND,3,FALSE)),"k.A.")</f>
        <v>k.A.</v>
      </c>
      <c r="Y722" s="62"/>
      <c r="Z722" s="48">
        <f t="shared" ref="Z722:Z785" si="261">IF(AND($E722&lt;2006,$E722&lt;&gt;0),IFERROR(VLOOKUP($E722,rng_Index,VLOOKUP($D722,rng_ND,4,FALSE)+1,FALSE),1),)</f>
        <v>0</v>
      </c>
      <c r="AA722" s="457"/>
      <c r="AB722" s="55">
        <f t="shared" si="253"/>
        <v>0</v>
      </c>
      <c r="AC722" s="55">
        <f>IF(A_Stammdaten!$B$25="ja",D_SAV!AA722,D_SAV!AB722)</f>
        <v>0</v>
      </c>
      <c r="AD722" s="478">
        <f>IF(AC722=0,0,IF(U722-(con_EOGJahr-D_SAV!E722)&lt;=0,AC722,AC722/V722))</f>
        <v>0</v>
      </c>
      <c r="AE722" s="478">
        <f>IFERROR(IF(AND(VLOOKUP(D722,rng_ND,5,FALSE)="Ja",D_SAV!T722="degressiv"),D_SAV!AC722*Y722/100,0),0)</f>
        <v>0</v>
      </c>
      <c r="AF722" s="55">
        <f>IFERROR(IF(VLOOKUP(D722,rng_ND,5,FALSE)="Ja",MAX(D_SAV!AD722:AE722),D_SAV!AD722),0)</f>
        <v>0</v>
      </c>
      <c r="AG722" s="55">
        <f t="shared" si="254"/>
        <v>0</v>
      </c>
      <c r="AH722" s="55">
        <f t="shared" si="255"/>
        <v>0</v>
      </c>
      <c r="AI722" s="55">
        <f t="shared" si="256"/>
        <v>0</v>
      </c>
      <c r="AJ722" s="55">
        <f t="shared" si="257"/>
        <v>0</v>
      </c>
      <c r="AK722" s="55">
        <f t="shared" si="248"/>
        <v>0</v>
      </c>
      <c r="AL722" s="55">
        <f t="shared" si="249"/>
        <v>0</v>
      </c>
      <c r="AM722" s="55">
        <f t="shared" si="250"/>
        <v>0</v>
      </c>
    </row>
    <row r="723" spans="1:39" x14ac:dyDescent="0.25">
      <c r="A723" s="47">
        <v>719</v>
      </c>
      <c r="B723" s="358" t="str">
        <f>IF(AND(E723&lt;&gt;0,D723&lt;&gt;0,F723&lt;&gt;0),IF(C723&lt;&gt;0,CONCATENATE(C723,"-AGr",VLOOKUP(D723,Listen!$A$2:$G$45,7,FALSE),"-",E723,"-",F723,),CONCATENATE("AGr",VLOOKUP(D723,Listen!$A$2:$G$45,7,FALSE),"-",E723,"-",F723)),"keine vollständige ID")</f>
        <v>keine vollständige ID</v>
      </c>
      <c r="C723" s="438">
        <f>'[2]III_SAV-Details_NB'!B729</f>
        <v>0</v>
      </c>
      <c r="D723" s="438">
        <f>'[2]III_SAV-Details_NB'!C729</f>
        <v>0</v>
      </c>
      <c r="E723" s="359">
        <f>'[2]III_SAV-Details_NB'!D729</f>
        <v>0</v>
      </c>
      <c r="F723" s="490"/>
      <c r="G723" s="281">
        <f>'[2]III_SAV-Details_NB'!X729</f>
        <v>0</v>
      </c>
      <c r="H723" s="281">
        <f t="shared" si="251"/>
        <v>0</v>
      </c>
      <c r="I723" s="281">
        <f>IF(con_EOGJahr=2025,'[2]III_SAV-Details_NB'!AA729,IF(con_EOGJahr=2026,'[2]III_SAV-Details_NB'!AB729,'[2]III_SAV-Details_NB'!AC729))</f>
        <v>0</v>
      </c>
      <c r="J723" s="282"/>
      <c r="K723" s="282"/>
      <c r="L723" s="282"/>
      <c r="M723" s="282"/>
      <c r="N723" s="282"/>
      <c r="O723" s="282"/>
      <c r="P723" s="52">
        <f t="shared" si="252"/>
        <v>0</v>
      </c>
      <c r="Q723" s="60"/>
      <c r="R723" s="53">
        <f t="shared" si="258"/>
        <v>0</v>
      </c>
      <c r="S723" s="59"/>
      <c r="T723" s="61"/>
      <c r="U723" s="342" t="str">
        <f t="shared" ref="U723:U786" si="262">+W723</f>
        <v>k.A.</v>
      </c>
      <c r="V723" s="343" t="str">
        <f t="shared" si="259"/>
        <v>k.A.</v>
      </c>
      <c r="W723" s="343" t="str">
        <f>IFERROR(IF(OR($D723="",$E723=0,con_Ende=0),"k.A.",IF(VLOOKUP($D723,rng_ND,5,0)="Nein",VLOOKUP($D723,rng_ND,2,FALSE),MIN(VLOOKUP($D723,rng_ND,2,FALSE),A_Stammdaten!$B$19-D_SAV!$E723+1))),"k.A.")</f>
        <v>k.A.</v>
      </c>
      <c r="X723" s="343" t="str">
        <f t="shared" si="260"/>
        <v>k.A.</v>
      </c>
      <c r="Y723" s="62"/>
      <c r="Z723" s="48">
        <f t="shared" si="261"/>
        <v>0</v>
      </c>
      <c r="AA723" s="457"/>
      <c r="AB723" s="55">
        <f t="shared" si="253"/>
        <v>0</v>
      </c>
      <c r="AC723" s="55">
        <f>IF(A_Stammdaten!$B$25="ja",D_SAV!AA723,D_SAV!AB723)</f>
        <v>0</v>
      </c>
      <c r="AD723" s="478">
        <f>IF(AC723=0,0,IF(U723-(con_EOGJahr-D_SAV!E723)&lt;=0,AC723,AC723/V723))</f>
        <v>0</v>
      </c>
      <c r="AE723" s="478">
        <f>IFERROR(IF(AND(VLOOKUP(D723,rng_ND,5,FALSE)="Ja",D_SAV!T723="degressiv"),D_SAV!AC723*Y723/100,0),0)</f>
        <v>0</v>
      </c>
      <c r="AF723" s="55">
        <f>IFERROR(IF(VLOOKUP(D723,rng_ND,5,FALSE)="Ja",MAX(D_SAV!AD723:AE723),D_SAV!AD723),0)</f>
        <v>0</v>
      </c>
      <c r="AG723" s="55">
        <f t="shared" si="254"/>
        <v>0</v>
      </c>
      <c r="AH723" s="55">
        <f t="shared" si="255"/>
        <v>0</v>
      </c>
      <c r="AI723" s="55">
        <f t="shared" si="256"/>
        <v>0</v>
      </c>
      <c r="AJ723" s="55">
        <f t="shared" si="257"/>
        <v>0</v>
      </c>
      <c r="AK723" s="55">
        <f t="shared" si="248"/>
        <v>0</v>
      </c>
      <c r="AL723" s="55">
        <f t="shared" si="249"/>
        <v>0</v>
      </c>
      <c r="AM723" s="55">
        <f t="shared" si="250"/>
        <v>0</v>
      </c>
    </row>
    <row r="724" spans="1:39" x14ac:dyDescent="0.25">
      <c r="A724" s="47">
        <v>720</v>
      </c>
      <c r="B724" s="358" t="str">
        <f>IF(AND(E724&lt;&gt;0,D724&lt;&gt;0,F724&lt;&gt;0),IF(C724&lt;&gt;0,CONCATENATE(C724,"-AGr",VLOOKUP(D724,Listen!$A$2:$G$45,7,FALSE),"-",E724,"-",F724,),CONCATENATE("AGr",VLOOKUP(D724,Listen!$A$2:$G$45,7,FALSE),"-",E724,"-",F724)),"keine vollständige ID")</f>
        <v>keine vollständige ID</v>
      </c>
      <c r="C724" s="438">
        <f>'[2]III_SAV-Details_NB'!B730</f>
        <v>0</v>
      </c>
      <c r="D724" s="438">
        <f>'[2]III_SAV-Details_NB'!C730</f>
        <v>0</v>
      </c>
      <c r="E724" s="359">
        <f>'[2]III_SAV-Details_NB'!D730</f>
        <v>0</v>
      </c>
      <c r="F724" s="490"/>
      <c r="G724" s="281">
        <f>'[2]III_SAV-Details_NB'!X730</f>
        <v>0</v>
      </c>
      <c r="H724" s="281">
        <f t="shared" si="251"/>
        <v>0</v>
      </c>
      <c r="I724" s="281">
        <f>IF(con_EOGJahr=2025,'[2]III_SAV-Details_NB'!AA730,IF(con_EOGJahr=2026,'[2]III_SAV-Details_NB'!AB730,'[2]III_SAV-Details_NB'!AC730))</f>
        <v>0</v>
      </c>
      <c r="J724" s="282"/>
      <c r="K724" s="282"/>
      <c r="L724" s="282"/>
      <c r="M724" s="282"/>
      <c r="N724" s="282"/>
      <c r="O724" s="282"/>
      <c r="P724" s="52">
        <f t="shared" si="252"/>
        <v>0</v>
      </c>
      <c r="Q724" s="60"/>
      <c r="R724" s="53">
        <f t="shared" si="258"/>
        <v>0</v>
      </c>
      <c r="S724" s="59"/>
      <c r="T724" s="61"/>
      <c r="U724" s="342" t="str">
        <f t="shared" si="262"/>
        <v>k.A.</v>
      </c>
      <c r="V724" s="343" t="str">
        <f t="shared" si="259"/>
        <v>k.A.</v>
      </c>
      <c r="W724" s="343" t="str">
        <f>IFERROR(IF(OR($D724="",$E724=0,con_Ende=0),"k.A.",IF(VLOOKUP($D724,rng_ND,5,0)="Nein",VLOOKUP($D724,rng_ND,2,FALSE),MIN(VLOOKUP($D724,rng_ND,2,FALSE),A_Stammdaten!$B$19-D_SAV!$E724+1))),"k.A.")</f>
        <v>k.A.</v>
      </c>
      <c r="X724" s="343" t="str">
        <f t="shared" si="260"/>
        <v>k.A.</v>
      </c>
      <c r="Y724" s="62"/>
      <c r="Z724" s="48">
        <f t="shared" si="261"/>
        <v>0</v>
      </c>
      <c r="AA724" s="457"/>
      <c r="AB724" s="55">
        <f t="shared" si="253"/>
        <v>0</v>
      </c>
      <c r="AC724" s="55">
        <f>IF(A_Stammdaten!$B$25="ja",D_SAV!AA724,D_SAV!AB724)</f>
        <v>0</v>
      </c>
      <c r="AD724" s="478">
        <f>IF(AC724=0,0,IF(U724-(con_EOGJahr-D_SAV!E724)&lt;=0,AC724,AC724/V724))</f>
        <v>0</v>
      </c>
      <c r="AE724" s="478">
        <f>IFERROR(IF(AND(VLOOKUP(D724,rng_ND,5,FALSE)="Ja",D_SAV!T724="degressiv"),D_SAV!AC724*Y724/100,0),0)</f>
        <v>0</v>
      </c>
      <c r="AF724" s="55">
        <f>IFERROR(IF(VLOOKUP(D724,rng_ND,5,FALSE)="Ja",MAX(D_SAV!AD724:AE724),D_SAV!AD724),0)</f>
        <v>0</v>
      </c>
      <c r="AG724" s="55">
        <f t="shared" si="254"/>
        <v>0</v>
      </c>
      <c r="AH724" s="55">
        <f t="shared" si="255"/>
        <v>0</v>
      </c>
      <c r="AI724" s="55">
        <f t="shared" si="256"/>
        <v>0</v>
      </c>
      <c r="AJ724" s="55">
        <f t="shared" si="257"/>
        <v>0</v>
      </c>
      <c r="AK724" s="55">
        <f t="shared" si="248"/>
        <v>0</v>
      </c>
      <c r="AL724" s="55">
        <f t="shared" si="249"/>
        <v>0</v>
      </c>
      <c r="AM724" s="55">
        <f t="shared" si="250"/>
        <v>0</v>
      </c>
    </row>
    <row r="725" spans="1:39" x14ac:dyDescent="0.25">
      <c r="A725" s="47">
        <v>721</v>
      </c>
      <c r="B725" s="358" t="str">
        <f>IF(AND(E725&lt;&gt;0,D725&lt;&gt;0,F725&lt;&gt;0),IF(C725&lt;&gt;0,CONCATENATE(C725,"-AGr",VLOOKUP(D725,Listen!$A$2:$G$45,7,FALSE),"-",E725,"-",F725,),CONCATENATE("AGr",VLOOKUP(D725,Listen!$A$2:$G$45,7,FALSE),"-",E725,"-",F725)),"keine vollständige ID")</f>
        <v>keine vollständige ID</v>
      </c>
      <c r="C725" s="438">
        <f>'[2]III_SAV-Details_NB'!B731</f>
        <v>0</v>
      </c>
      <c r="D725" s="438">
        <f>'[2]III_SAV-Details_NB'!C731</f>
        <v>0</v>
      </c>
      <c r="E725" s="359">
        <f>'[2]III_SAV-Details_NB'!D731</f>
        <v>0</v>
      </c>
      <c r="F725" s="490"/>
      <c r="G725" s="281">
        <f>'[2]III_SAV-Details_NB'!X731</f>
        <v>0</v>
      </c>
      <c r="H725" s="281">
        <f t="shared" si="251"/>
        <v>0</v>
      </c>
      <c r="I725" s="281">
        <f>IF(con_EOGJahr=2025,'[2]III_SAV-Details_NB'!AA731,IF(con_EOGJahr=2026,'[2]III_SAV-Details_NB'!AB731,'[2]III_SAV-Details_NB'!AC731))</f>
        <v>0</v>
      </c>
      <c r="J725" s="282"/>
      <c r="K725" s="282"/>
      <c r="L725" s="282"/>
      <c r="M725" s="282"/>
      <c r="N725" s="282"/>
      <c r="O725" s="282"/>
      <c r="P725" s="52">
        <f t="shared" si="252"/>
        <v>0</v>
      </c>
      <c r="Q725" s="60"/>
      <c r="R725" s="53">
        <f t="shared" si="258"/>
        <v>0</v>
      </c>
      <c r="S725" s="59"/>
      <c r="T725" s="61"/>
      <c r="U725" s="342" t="str">
        <f t="shared" si="262"/>
        <v>k.A.</v>
      </c>
      <c r="V725" s="343" t="str">
        <f t="shared" si="259"/>
        <v>k.A.</v>
      </c>
      <c r="W725" s="343" t="str">
        <f>IFERROR(IF(OR($D725="",$E725=0,con_Ende=0),"k.A.",IF(VLOOKUP($D725,rng_ND,5,0)="Nein",VLOOKUP($D725,rng_ND,2,FALSE),MIN(VLOOKUP($D725,rng_ND,2,FALSE),A_Stammdaten!$B$19-D_SAV!$E725+1))),"k.A.")</f>
        <v>k.A.</v>
      </c>
      <c r="X725" s="343" t="str">
        <f t="shared" si="260"/>
        <v>k.A.</v>
      </c>
      <c r="Y725" s="62"/>
      <c r="Z725" s="48">
        <f t="shared" si="261"/>
        <v>0</v>
      </c>
      <c r="AA725" s="457"/>
      <c r="AB725" s="55">
        <f t="shared" si="253"/>
        <v>0</v>
      </c>
      <c r="AC725" s="55">
        <f>IF(A_Stammdaten!$B$25="ja",D_SAV!AA725,D_SAV!AB725)</f>
        <v>0</v>
      </c>
      <c r="AD725" s="478">
        <f>IF(AC725=0,0,IF(U725-(con_EOGJahr-D_SAV!E725)&lt;=0,AC725,AC725/V725))</f>
        <v>0</v>
      </c>
      <c r="AE725" s="478">
        <f>IFERROR(IF(AND(VLOOKUP(D725,rng_ND,5,FALSE)="Ja",D_SAV!T725="degressiv"),D_SAV!AC725*Y725/100,0),0)</f>
        <v>0</v>
      </c>
      <c r="AF725" s="55">
        <f>IFERROR(IF(VLOOKUP(D725,rng_ND,5,FALSE)="Ja",MAX(D_SAV!AD725:AE725),D_SAV!AD725),0)</f>
        <v>0</v>
      </c>
      <c r="AG725" s="55">
        <f t="shared" si="254"/>
        <v>0</v>
      </c>
      <c r="AH725" s="55">
        <f t="shared" si="255"/>
        <v>0</v>
      </c>
      <c r="AI725" s="55">
        <f t="shared" si="256"/>
        <v>0</v>
      </c>
      <c r="AJ725" s="55">
        <f t="shared" si="257"/>
        <v>0</v>
      </c>
      <c r="AK725" s="55">
        <f t="shared" si="248"/>
        <v>0</v>
      </c>
      <c r="AL725" s="55">
        <f t="shared" si="249"/>
        <v>0</v>
      </c>
      <c r="AM725" s="55">
        <f t="shared" si="250"/>
        <v>0</v>
      </c>
    </row>
    <row r="726" spans="1:39" x14ac:dyDescent="0.25">
      <c r="A726" s="47">
        <v>722</v>
      </c>
      <c r="B726" s="358" t="str">
        <f>IF(AND(E726&lt;&gt;0,D726&lt;&gt;0,F726&lt;&gt;0),IF(C726&lt;&gt;0,CONCATENATE(C726,"-AGr",VLOOKUP(D726,Listen!$A$2:$G$45,7,FALSE),"-",E726,"-",F726,),CONCATENATE("AGr",VLOOKUP(D726,Listen!$A$2:$G$45,7,FALSE),"-",E726,"-",F726)),"keine vollständige ID")</f>
        <v>keine vollständige ID</v>
      </c>
      <c r="C726" s="438">
        <f>'[2]III_SAV-Details_NB'!B732</f>
        <v>0</v>
      </c>
      <c r="D726" s="438">
        <f>'[2]III_SAV-Details_NB'!C732</f>
        <v>0</v>
      </c>
      <c r="E726" s="359">
        <f>'[2]III_SAV-Details_NB'!D732</f>
        <v>0</v>
      </c>
      <c r="F726" s="490"/>
      <c r="G726" s="281">
        <f>'[2]III_SAV-Details_NB'!X732</f>
        <v>0</v>
      </c>
      <c r="H726" s="281">
        <f t="shared" si="251"/>
        <v>0</v>
      </c>
      <c r="I726" s="281">
        <f>IF(con_EOGJahr=2025,'[2]III_SAV-Details_NB'!AA732,IF(con_EOGJahr=2026,'[2]III_SAV-Details_NB'!AB732,'[2]III_SAV-Details_NB'!AC732))</f>
        <v>0</v>
      </c>
      <c r="J726" s="282"/>
      <c r="K726" s="282"/>
      <c r="L726" s="282"/>
      <c r="M726" s="282"/>
      <c r="N726" s="282"/>
      <c r="O726" s="282"/>
      <c r="P726" s="52">
        <f t="shared" si="252"/>
        <v>0</v>
      </c>
      <c r="Q726" s="60"/>
      <c r="R726" s="53">
        <f t="shared" si="258"/>
        <v>0</v>
      </c>
      <c r="S726" s="59"/>
      <c r="T726" s="61"/>
      <c r="U726" s="342" t="str">
        <f t="shared" si="262"/>
        <v>k.A.</v>
      </c>
      <c r="V726" s="343" t="str">
        <f t="shared" si="259"/>
        <v>k.A.</v>
      </c>
      <c r="W726" s="343" t="str">
        <f>IFERROR(IF(OR($D726="",$E726=0,con_Ende=0),"k.A.",IF(VLOOKUP($D726,rng_ND,5,0)="Nein",VLOOKUP($D726,rng_ND,2,FALSE),MIN(VLOOKUP($D726,rng_ND,2,FALSE),A_Stammdaten!$B$19-D_SAV!$E726+1))),"k.A.")</f>
        <v>k.A.</v>
      </c>
      <c r="X726" s="343" t="str">
        <f t="shared" si="260"/>
        <v>k.A.</v>
      </c>
      <c r="Y726" s="62"/>
      <c r="Z726" s="48">
        <f t="shared" si="261"/>
        <v>0</v>
      </c>
      <c r="AA726" s="457"/>
      <c r="AB726" s="55">
        <f t="shared" si="253"/>
        <v>0</v>
      </c>
      <c r="AC726" s="55">
        <f>IF(A_Stammdaten!$B$25="ja",D_SAV!AA726,D_SAV!AB726)</f>
        <v>0</v>
      </c>
      <c r="AD726" s="478">
        <f>IF(AC726=0,0,IF(U726-(con_EOGJahr-D_SAV!E726)&lt;=0,AC726,AC726/V726))</f>
        <v>0</v>
      </c>
      <c r="AE726" s="478">
        <f>IFERROR(IF(AND(VLOOKUP(D726,rng_ND,5,FALSE)="Ja",D_SAV!T726="degressiv"),D_SAV!AC726*Y726/100,0),0)</f>
        <v>0</v>
      </c>
      <c r="AF726" s="55">
        <f>IFERROR(IF(VLOOKUP(D726,rng_ND,5,FALSE)="Ja",MAX(D_SAV!AD726:AE726),D_SAV!AD726),0)</f>
        <v>0</v>
      </c>
      <c r="AG726" s="55">
        <f t="shared" si="254"/>
        <v>0</v>
      </c>
      <c r="AH726" s="55">
        <f t="shared" si="255"/>
        <v>0</v>
      </c>
      <c r="AI726" s="55">
        <f t="shared" si="256"/>
        <v>0</v>
      </c>
      <c r="AJ726" s="55">
        <f t="shared" si="257"/>
        <v>0</v>
      </c>
      <c r="AK726" s="55">
        <f t="shared" si="248"/>
        <v>0</v>
      </c>
      <c r="AL726" s="55">
        <f t="shared" si="249"/>
        <v>0</v>
      </c>
      <c r="AM726" s="55">
        <f t="shared" si="250"/>
        <v>0</v>
      </c>
    </row>
    <row r="727" spans="1:39" x14ac:dyDescent="0.25">
      <c r="A727" s="47">
        <v>723</v>
      </c>
      <c r="B727" s="358" t="str">
        <f>IF(AND(E727&lt;&gt;0,D727&lt;&gt;0,F727&lt;&gt;0),IF(C727&lt;&gt;0,CONCATENATE(C727,"-AGr",VLOOKUP(D727,Listen!$A$2:$G$45,7,FALSE),"-",E727,"-",F727,),CONCATENATE("AGr",VLOOKUP(D727,Listen!$A$2:$G$45,7,FALSE),"-",E727,"-",F727)),"keine vollständige ID")</f>
        <v>keine vollständige ID</v>
      </c>
      <c r="C727" s="438">
        <f>'[2]III_SAV-Details_NB'!B733</f>
        <v>0</v>
      </c>
      <c r="D727" s="438">
        <f>'[2]III_SAV-Details_NB'!C733</f>
        <v>0</v>
      </c>
      <c r="E727" s="359">
        <f>'[2]III_SAV-Details_NB'!D733</f>
        <v>0</v>
      </c>
      <c r="F727" s="490"/>
      <c r="G727" s="281">
        <f>'[2]III_SAV-Details_NB'!X733</f>
        <v>0</v>
      </c>
      <c r="H727" s="281">
        <f t="shared" si="251"/>
        <v>0</v>
      </c>
      <c r="I727" s="281">
        <f>IF(con_EOGJahr=2025,'[2]III_SAV-Details_NB'!AA733,IF(con_EOGJahr=2026,'[2]III_SAV-Details_NB'!AB733,'[2]III_SAV-Details_NB'!AC733))</f>
        <v>0</v>
      </c>
      <c r="J727" s="282"/>
      <c r="K727" s="282"/>
      <c r="L727" s="282"/>
      <c r="M727" s="282"/>
      <c r="N727" s="282"/>
      <c r="O727" s="282"/>
      <c r="P727" s="52">
        <f t="shared" si="252"/>
        <v>0</v>
      </c>
      <c r="Q727" s="60"/>
      <c r="R727" s="53">
        <f t="shared" si="258"/>
        <v>0</v>
      </c>
      <c r="S727" s="59"/>
      <c r="T727" s="61"/>
      <c r="U727" s="342" t="str">
        <f t="shared" si="262"/>
        <v>k.A.</v>
      </c>
      <c r="V727" s="343" t="str">
        <f t="shared" si="259"/>
        <v>k.A.</v>
      </c>
      <c r="W727" s="343" t="str">
        <f>IFERROR(IF(OR($D727="",$E727=0,con_Ende=0),"k.A.",IF(VLOOKUP($D727,rng_ND,5,0)="Nein",VLOOKUP($D727,rng_ND,2,FALSE),MIN(VLOOKUP($D727,rng_ND,2,FALSE),A_Stammdaten!$B$19-D_SAV!$E727+1))),"k.A.")</f>
        <v>k.A.</v>
      </c>
      <c r="X727" s="343" t="str">
        <f t="shared" si="260"/>
        <v>k.A.</v>
      </c>
      <c r="Y727" s="62"/>
      <c r="Z727" s="48">
        <f t="shared" si="261"/>
        <v>0</v>
      </c>
      <c r="AA727" s="457"/>
      <c r="AB727" s="55">
        <f t="shared" si="253"/>
        <v>0</v>
      </c>
      <c r="AC727" s="55">
        <f>IF(A_Stammdaten!$B$25="ja",D_SAV!AA727,D_SAV!AB727)</f>
        <v>0</v>
      </c>
      <c r="AD727" s="478">
        <f>IF(AC727=0,0,IF(U727-(con_EOGJahr-D_SAV!E727)&lt;=0,AC727,AC727/V727))</f>
        <v>0</v>
      </c>
      <c r="AE727" s="478">
        <f>IFERROR(IF(AND(VLOOKUP(D727,rng_ND,5,FALSE)="Ja",D_SAV!T727="degressiv"),D_SAV!AC727*Y727/100,0),0)</f>
        <v>0</v>
      </c>
      <c r="AF727" s="55">
        <f>IFERROR(IF(VLOOKUP(D727,rng_ND,5,FALSE)="Ja",MAX(D_SAV!AD727:AE727),D_SAV!AD727),0)</f>
        <v>0</v>
      </c>
      <c r="AG727" s="55">
        <f t="shared" si="254"/>
        <v>0</v>
      </c>
      <c r="AH727" s="55">
        <f t="shared" si="255"/>
        <v>0</v>
      </c>
      <c r="AI727" s="55">
        <f t="shared" si="256"/>
        <v>0</v>
      </c>
      <c r="AJ727" s="55">
        <f t="shared" si="257"/>
        <v>0</v>
      </c>
      <c r="AK727" s="55">
        <f t="shared" si="248"/>
        <v>0</v>
      </c>
      <c r="AL727" s="55">
        <f t="shared" si="249"/>
        <v>0</v>
      </c>
      <c r="AM727" s="55">
        <f t="shared" si="250"/>
        <v>0</v>
      </c>
    </row>
    <row r="728" spans="1:39" x14ac:dyDescent="0.25">
      <c r="A728" s="47">
        <v>724</v>
      </c>
      <c r="B728" s="358" t="str">
        <f>IF(AND(E728&lt;&gt;0,D728&lt;&gt;0,F728&lt;&gt;0),IF(C728&lt;&gt;0,CONCATENATE(C728,"-AGr",VLOOKUP(D728,Listen!$A$2:$G$45,7,FALSE),"-",E728,"-",F728,),CONCATENATE("AGr",VLOOKUP(D728,Listen!$A$2:$G$45,7,FALSE),"-",E728,"-",F728)),"keine vollständige ID")</f>
        <v>keine vollständige ID</v>
      </c>
      <c r="C728" s="438">
        <f>'[2]III_SAV-Details_NB'!B734</f>
        <v>0</v>
      </c>
      <c r="D728" s="438">
        <f>'[2]III_SAV-Details_NB'!C734</f>
        <v>0</v>
      </c>
      <c r="E728" s="359">
        <f>'[2]III_SAV-Details_NB'!D734</f>
        <v>0</v>
      </c>
      <c r="F728" s="490"/>
      <c r="G728" s="281">
        <f>'[2]III_SAV-Details_NB'!X734</f>
        <v>0</v>
      </c>
      <c r="H728" s="281">
        <f t="shared" si="251"/>
        <v>0</v>
      </c>
      <c r="I728" s="281">
        <f>IF(con_EOGJahr=2025,'[2]III_SAV-Details_NB'!AA734,IF(con_EOGJahr=2026,'[2]III_SAV-Details_NB'!AB734,'[2]III_SAV-Details_NB'!AC734))</f>
        <v>0</v>
      </c>
      <c r="J728" s="282"/>
      <c r="K728" s="282"/>
      <c r="L728" s="282"/>
      <c r="M728" s="282"/>
      <c r="N728" s="282"/>
      <c r="O728" s="282"/>
      <c r="P728" s="52">
        <f t="shared" si="252"/>
        <v>0</v>
      </c>
      <c r="Q728" s="60"/>
      <c r="R728" s="53">
        <f t="shared" si="258"/>
        <v>0</v>
      </c>
      <c r="S728" s="59"/>
      <c r="T728" s="61"/>
      <c r="U728" s="342" t="str">
        <f t="shared" si="262"/>
        <v>k.A.</v>
      </c>
      <c r="V728" s="343" t="str">
        <f t="shared" si="259"/>
        <v>k.A.</v>
      </c>
      <c r="W728" s="343" t="str">
        <f>IFERROR(IF(OR($D728="",$E728=0,con_Ende=0),"k.A.",IF(VLOOKUP($D728,rng_ND,5,0)="Nein",VLOOKUP($D728,rng_ND,2,FALSE),MIN(VLOOKUP($D728,rng_ND,2,FALSE),A_Stammdaten!$B$19-D_SAV!$E728+1))),"k.A.")</f>
        <v>k.A.</v>
      </c>
      <c r="X728" s="343" t="str">
        <f t="shared" si="260"/>
        <v>k.A.</v>
      </c>
      <c r="Y728" s="62"/>
      <c r="Z728" s="48">
        <f t="shared" si="261"/>
        <v>0</v>
      </c>
      <c r="AA728" s="457"/>
      <c r="AB728" s="55">
        <f t="shared" si="253"/>
        <v>0</v>
      </c>
      <c r="AC728" s="55">
        <f>IF(A_Stammdaten!$B$25="ja",D_SAV!AA728,D_SAV!AB728)</f>
        <v>0</v>
      </c>
      <c r="AD728" s="478">
        <f>IF(AC728=0,0,IF(U728-(con_EOGJahr-D_SAV!E728)&lt;=0,AC728,AC728/V728))</f>
        <v>0</v>
      </c>
      <c r="AE728" s="478">
        <f>IFERROR(IF(AND(VLOOKUP(D728,rng_ND,5,FALSE)="Ja",D_SAV!T728="degressiv"),D_SAV!AC728*Y728/100,0),0)</f>
        <v>0</v>
      </c>
      <c r="AF728" s="55">
        <f>IFERROR(IF(VLOOKUP(D728,rng_ND,5,FALSE)="Ja",MAX(D_SAV!AD728:AE728),D_SAV!AD728),0)</f>
        <v>0</v>
      </c>
      <c r="AG728" s="55">
        <f t="shared" si="254"/>
        <v>0</v>
      </c>
      <c r="AH728" s="55">
        <f t="shared" si="255"/>
        <v>0</v>
      </c>
      <c r="AI728" s="55">
        <f t="shared" si="256"/>
        <v>0</v>
      </c>
      <c r="AJ728" s="55">
        <f t="shared" si="257"/>
        <v>0</v>
      </c>
      <c r="AK728" s="55">
        <f t="shared" si="248"/>
        <v>0</v>
      </c>
      <c r="AL728" s="55">
        <f t="shared" si="249"/>
        <v>0</v>
      </c>
      <c r="AM728" s="55">
        <f t="shared" si="250"/>
        <v>0</v>
      </c>
    </row>
    <row r="729" spans="1:39" x14ac:dyDescent="0.25">
      <c r="A729" s="47">
        <v>725</v>
      </c>
      <c r="B729" s="358" t="str">
        <f>IF(AND(E729&lt;&gt;0,D729&lt;&gt;0,F729&lt;&gt;0),IF(C729&lt;&gt;0,CONCATENATE(C729,"-AGr",VLOOKUP(D729,Listen!$A$2:$G$45,7,FALSE),"-",E729,"-",F729,),CONCATENATE("AGr",VLOOKUP(D729,Listen!$A$2:$G$45,7,FALSE),"-",E729,"-",F729)),"keine vollständige ID")</f>
        <v>keine vollständige ID</v>
      </c>
      <c r="C729" s="438">
        <f>'[2]III_SAV-Details_NB'!B735</f>
        <v>0</v>
      </c>
      <c r="D729" s="438">
        <f>'[2]III_SAV-Details_NB'!C735</f>
        <v>0</v>
      </c>
      <c r="E729" s="359">
        <f>'[2]III_SAV-Details_NB'!D735</f>
        <v>0</v>
      </c>
      <c r="F729" s="490"/>
      <c r="G729" s="281">
        <f>'[2]III_SAV-Details_NB'!X735</f>
        <v>0</v>
      </c>
      <c r="H729" s="281">
        <f t="shared" si="251"/>
        <v>0</v>
      </c>
      <c r="I729" s="281">
        <f>IF(con_EOGJahr=2025,'[2]III_SAV-Details_NB'!AA735,IF(con_EOGJahr=2026,'[2]III_SAV-Details_NB'!AB735,'[2]III_SAV-Details_NB'!AC735))</f>
        <v>0</v>
      </c>
      <c r="J729" s="282"/>
      <c r="K729" s="282"/>
      <c r="L729" s="282"/>
      <c r="M729" s="282"/>
      <c r="N729" s="282"/>
      <c r="O729" s="282"/>
      <c r="P729" s="52">
        <f t="shared" si="252"/>
        <v>0</v>
      </c>
      <c r="Q729" s="60"/>
      <c r="R729" s="53">
        <f t="shared" si="258"/>
        <v>0</v>
      </c>
      <c r="S729" s="59"/>
      <c r="T729" s="61"/>
      <c r="U729" s="342" t="str">
        <f t="shared" si="262"/>
        <v>k.A.</v>
      </c>
      <c r="V729" s="343" t="str">
        <f t="shared" si="259"/>
        <v>k.A.</v>
      </c>
      <c r="W729" s="343" t="str">
        <f>IFERROR(IF(OR($D729="",$E729=0,con_Ende=0),"k.A.",IF(VLOOKUP($D729,rng_ND,5,0)="Nein",VLOOKUP($D729,rng_ND,2,FALSE),MIN(VLOOKUP($D729,rng_ND,2,FALSE),A_Stammdaten!$B$19-D_SAV!$E729+1))),"k.A.")</f>
        <v>k.A.</v>
      </c>
      <c r="X729" s="343" t="str">
        <f t="shared" si="260"/>
        <v>k.A.</v>
      </c>
      <c r="Y729" s="62"/>
      <c r="Z729" s="48">
        <f t="shared" si="261"/>
        <v>0</v>
      </c>
      <c r="AA729" s="457"/>
      <c r="AB729" s="55">
        <f t="shared" si="253"/>
        <v>0</v>
      </c>
      <c r="AC729" s="55">
        <f>IF(A_Stammdaten!$B$25="ja",D_SAV!AA729,D_SAV!AB729)</f>
        <v>0</v>
      </c>
      <c r="AD729" s="478">
        <f>IF(AC729=0,0,IF(U729-(con_EOGJahr-D_SAV!E729)&lt;=0,AC729,AC729/V729))</f>
        <v>0</v>
      </c>
      <c r="AE729" s="478">
        <f>IFERROR(IF(AND(VLOOKUP(D729,rng_ND,5,FALSE)="Ja",D_SAV!T729="degressiv"),D_SAV!AC729*Y729/100,0),0)</f>
        <v>0</v>
      </c>
      <c r="AF729" s="55">
        <f>IFERROR(IF(VLOOKUP(D729,rng_ND,5,FALSE)="Ja",MAX(D_SAV!AD729:AE729),D_SAV!AD729),0)</f>
        <v>0</v>
      </c>
      <c r="AG729" s="55">
        <f t="shared" si="254"/>
        <v>0</v>
      </c>
      <c r="AH729" s="55">
        <f t="shared" si="255"/>
        <v>0</v>
      </c>
      <c r="AI729" s="55">
        <f t="shared" si="256"/>
        <v>0</v>
      </c>
      <c r="AJ729" s="55">
        <f t="shared" si="257"/>
        <v>0</v>
      </c>
      <c r="AK729" s="55">
        <f t="shared" si="248"/>
        <v>0</v>
      </c>
      <c r="AL729" s="55">
        <f t="shared" si="249"/>
        <v>0</v>
      </c>
      <c r="AM729" s="55">
        <f t="shared" si="250"/>
        <v>0</v>
      </c>
    </row>
    <row r="730" spans="1:39" x14ac:dyDescent="0.25">
      <c r="A730" s="47">
        <v>726</v>
      </c>
      <c r="B730" s="358" t="str">
        <f>IF(AND(E730&lt;&gt;0,D730&lt;&gt;0,F730&lt;&gt;0),IF(C730&lt;&gt;0,CONCATENATE(C730,"-AGr",VLOOKUP(D730,Listen!$A$2:$G$45,7,FALSE),"-",E730,"-",F730,),CONCATENATE("AGr",VLOOKUP(D730,Listen!$A$2:$G$45,7,FALSE),"-",E730,"-",F730)),"keine vollständige ID")</f>
        <v>keine vollständige ID</v>
      </c>
      <c r="C730" s="438">
        <f>'[2]III_SAV-Details_NB'!B736</f>
        <v>0</v>
      </c>
      <c r="D730" s="438">
        <f>'[2]III_SAV-Details_NB'!C736</f>
        <v>0</v>
      </c>
      <c r="E730" s="359">
        <f>'[2]III_SAV-Details_NB'!D736</f>
        <v>0</v>
      </c>
      <c r="F730" s="490"/>
      <c r="G730" s="281">
        <f>'[2]III_SAV-Details_NB'!X736</f>
        <v>0</v>
      </c>
      <c r="H730" s="281">
        <f t="shared" si="251"/>
        <v>0</v>
      </c>
      <c r="I730" s="281">
        <f>IF(con_EOGJahr=2025,'[2]III_SAV-Details_NB'!AA736,IF(con_EOGJahr=2026,'[2]III_SAV-Details_NB'!AB736,'[2]III_SAV-Details_NB'!AC736))</f>
        <v>0</v>
      </c>
      <c r="J730" s="282"/>
      <c r="K730" s="282"/>
      <c r="L730" s="282"/>
      <c r="M730" s="282"/>
      <c r="N730" s="282"/>
      <c r="O730" s="282"/>
      <c r="P730" s="52">
        <f t="shared" si="252"/>
        <v>0</v>
      </c>
      <c r="Q730" s="60"/>
      <c r="R730" s="53">
        <f t="shared" si="258"/>
        <v>0</v>
      </c>
      <c r="S730" s="59"/>
      <c r="T730" s="61"/>
      <c r="U730" s="342" t="str">
        <f t="shared" si="262"/>
        <v>k.A.</v>
      </c>
      <c r="V730" s="343" t="str">
        <f t="shared" si="259"/>
        <v>k.A.</v>
      </c>
      <c r="W730" s="343" t="str">
        <f>IFERROR(IF(OR($D730="",$E730=0,con_Ende=0),"k.A.",IF(VLOOKUP($D730,rng_ND,5,0)="Nein",VLOOKUP($D730,rng_ND,2,FALSE),MIN(VLOOKUP($D730,rng_ND,2,FALSE),A_Stammdaten!$B$19-D_SAV!$E730+1))),"k.A.")</f>
        <v>k.A.</v>
      </c>
      <c r="X730" s="343" t="str">
        <f t="shared" si="260"/>
        <v>k.A.</v>
      </c>
      <c r="Y730" s="62"/>
      <c r="Z730" s="48">
        <f t="shared" si="261"/>
        <v>0</v>
      </c>
      <c r="AA730" s="457"/>
      <c r="AB730" s="55">
        <f t="shared" si="253"/>
        <v>0</v>
      </c>
      <c r="AC730" s="55">
        <f>IF(A_Stammdaten!$B$25="ja",D_SAV!AA730,D_SAV!AB730)</f>
        <v>0</v>
      </c>
      <c r="AD730" s="478">
        <f>IF(AC730=0,0,IF(U730-(con_EOGJahr-D_SAV!E730)&lt;=0,AC730,AC730/V730))</f>
        <v>0</v>
      </c>
      <c r="AE730" s="478">
        <f>IFERROR(IF(AND(VLOOKUP(D730,rng_ND,5,FALSE)="Ja",D_SAV!T730="degressiv"),D_SAV!AC730*Y730/100,0),0)</f>
        <v>0</v>
      </c>
      <c r="AF730" s="55">
        <f>IFERROR(IF(VLOOKUP(D730,rng_ND,5,FALSE)="Ja",MAX(D_SAV!AD730:AE730),D_SAV!AD730),0)</f>
        <v>0</v>
      </c>
      <c r="AG730" s="55">
        <f t="shared" si="254"/>
        <v>0</v>
      </c>
      <c r="AH730" s="55">
        <f t="shared" si="255"/>
        <v>0</v>
      </c>
      <c r="AI730" s="55">
        <f t="shared" si="256"/>
        <v>0</v>
      </c>
      <c r="AJ730" s="55">
        <f t="shared" si="257"/>
        <v>0</v>
      </c>
      <c r="AK730" s="55">
        <f t="shared" si="248"/>
        <v>0</v>
      </c>
      <c r="AL730" s="55">
        <f t="shared" si="249"/>
        <v>0</v>
      </c>
      <c r="AM730" s="55">
        <f t="shared" si="250"/>
        <v>0</v>
      </c>
    </row>
    <row r="731" spans="1:39" x14ac:dyDescent="0.25">
      <c r="A731" s="47">
        <v>727</v>
      </c>
      <c r="B731" s="358" t="str">
        <f>IF(AND(E731&lt;&gt;0,D731&lt;&gt;0,F731&lt;&gt;0),IF(C731&lt;&gt;0,CONCATENATE(C731,"-AGr",VLOOKUP(D731,Listen!$A$2:$G$45,7,FALSE),"-",E731,"-",F731,),CONCATENATE("AGr",VLOOKUP(D731,Listen!$A$2:$G$45,7,FALSE),"-",E731,"-",F731)),"keine vollständige ID")</f>
        <v>keine vollständige ID</v>
      </c>
      <c r="C731" s="438">
        <f>'[2]III_SAV-Details_NB'!B737</f>
        <v>0</v>
      </c>
      <c r="D731" s="438">
        <f>'[2]III_SAV-Details_NB'!C737</f>
        <v>0</v>
      </c>
      <c r="E731" s="359">
        <f>'[2]III_SAV-Details_NB'!D737</f>
        <v>0</v>
      </c>
      <c r="F731" s="490"/>
      <c r="G731" s="281">
        <f>'[2]III_SAV-Details_NB'!X737</f>
        <v>0</v>
      </c>
      <c r="H731" s="281">
        <f t="shared" si="251"/>
        <v>0</v>
      </c>
      <c r="I731" s="281">
        <f>IF(con_EOGJahr=2025,'[2]III_SAV-Details_NB'!AA737,IF(con_EOGJahr=2026,'[2]III_SAV-Details_NB'!AB737,'[2]III_SAV-Details_NB'!AC737))</f>
        <v>0</v>
      </c>
      <c r="J731" s="282"/>
      <c r="K731" s="282"/>
      <c r="L731" s="282"/>
      <c r="M731" s="282"/>
      <c r="N731" s="282"/>
      <c r="O731" s="282"/>
      <c r="P731" s="52">
        <f t="shared" si="252"/>
        <v>0</v>
      </c>
      <c r="Q731" s="60"/>
      <c r="R731" s="53">
        <f t="shared" si="258"/>
        <v>0</v>
      </c>
      <c r="S731" s="59"/>
      <c r="T731" s="61"/>
      <c r="U731" s="342" t="str">
        <f t="shared" si="262"/>
        <v>k.A.</v>
      </c>
      <c r="V731" s="343" t="str">
        <f t="shared" si="259"/>
        <v>k.A.</v>
      </c>
      <c r="W731" s="343" t="str">
        <f>IFERROR(IF(OR($D731="",$E731=0,con_Ende=0),"k.A.",IF(VLOOKUP($D731,rng_ND,5,0)="Nein",VLOOKUP($D731,rng_ND,2,FALSE),MIN(VLOOKUP($D731,rng_ND,2,FALSE),A_Stammdaten!$B$19-D_SAV!$E731+1))),"k.A.")</f>
        <v>k.A.</v>
      </c>
      <c r="X731" s="343" t="str">
        <f t="shared" si="260"/>
        <v>k.A.</v>
      </c>
      <c r="Y731" s="62"/>
      <c r="Z731" s="48">
        <f t="shared" si="261"/>
        <v>0</v>
      </c>
      <c r="AA731" s="457"/>
      <c r="AB731" s="55">
        <f t="shared" si="253"/>
        <v>0</v>
      </c>
      <c r="AC731" s="55">
        <f>IF(A_Stammdaten!$B$25="ja",D_SAV!AA731,D_SAV!AB731)</f>
        <v>0</v>
      </c>
      <c r="AD731" s="478">
        <f>IF(AC731=0,0,IF(U731-(con_EOGJahr-D_SAV!E731)&lt;=0,AC731,AC731/V731))</f>
        <v>0</v>
      </c>
      <c r="AE731" s="478">
        <f>IFERROR(IF(AND(VLOOKUP(D731,rng_ND,5,FALSE)="Ja",D_SAV!T731="degressiv"),D_SAV!AC731*Y731/100,0),0)</f>
        <v>0</v>
      </c>
      <c r="AF731" s="55">
        <f>IFERROR(IF(VLOOKUP(D731,rng_ND,5,FALSE)="Ja",MAX(D_SAV!AD731:AE731),D_SAV!AD731),0)</f>
        <v>0</v>
      </c>
      <c r="AG731" s="55">
        <f t="shared" si="254"/>
        <v>0</v>
      </c>
      <c r="AH731" s="55">
        <f t="shared" si="255"/>
        <v>0</v>
      </c>
      <c r="AI731" s="55">
        <f t="shared" si="256"/>
        <v>0</v>
      </c>
      <c r="AJ731" s="55">
        <f t="shared" si="257"/>
        <v>0</v>
      </c>
      <c r="AK731" s="55">
        <f t="shared" si="248"/>
        <v>0</v>
      </c>
      <c r="AL731" s="55">
        <f t="shared" si="249"/>
        <v>0</v>
      </c>
      <c r="AM731" s="55">
        <f t="shared" si="250"/>
        <v>0</v>
      </c>
    </row>
    <row r="732" spans="1:39" x14ac:dyDescent="0.25">
      <c r="A732" s="47">
        <v>728</v>
      </c>
      <c r="B732" s="358" t="str">
        <f>IF(AND(E732&lt;&gt;0,D732&lt;&gt;0,F732&lt;&gt;0),IF(C732&lt;&gt;0,CONCATENATE(C732,"-AGr",VLOOKUP(D732,Listen!$A$2:$G$45,7,FALSE),"-",E732,"-",F732,),CONCATENATE("AGr",VLOOKUP(D732,Listen!$A$2:$G$45,7,FALSE),"-",E732,"-",F732)),"keine vollständige ID")</f>
        <v>keine vollständige ID</v>
      </c>
      <c r="C732" s="438">
        <f>'[2]III_SAV-Details_NB'!B738</f>
        <v>0</v>
      </c>
      <c r="D732" s="438">
        <f>'[2]III_SAV-Details_NB'!C738</f>
        <v>0</v>
      </c>
      <c r="E732" s="359">
        <f>'[2]III_SAV-Details_NB'!D738</f>
        <v>0</v>
      </c>
      <c r="F732" s="490"/>
      <c r="G732" s="281">
        <f>'[2]III_SAV-Details_NB'!X738</f>
        <v>0</v>
      </c>
      <c r="H732" s="281">
        <f t="shared" si="251"/>
        <v>0</v>
      </c>
      <c r="I732" s="281">
        <f>IF(con_EOGJahr=2025,'[2]III_SAV-Details_NB'!AA738,IF(con_EOGJahr=2026,'[2]III_SAV-Details_NB'!AB738,'[2]III_SAV-Details_NB'!AC738))</f>
        <v>0</v>
      </c>
      <c r="J732" s="282"/>
      <c r="K732" s="282"/>
      <c r="L732" s="282"/>
      <c r="M732" s="282"/>
      <c r="N732" s="282"/>
      <c r="O732" s="282"/>
      <c r="P732" s="52">
        <f t="shared" si="252"/>
        <v>0</v>
      </c>
      <c r="Q732" s="60"/>
      <c r="R732" s="53">
        <f t="shared" si="258"/>
        <v>0</v>
      </c>
      <c r="S732" s="59"/>
      <c r="T732" s="61"/>
      <c r="U732" s="342" t="str">
        <f t="shared" si="262"/>
        <v>k.A.</v>
      </c>
      <c r="V732" s="343" t="str">
        <f t="shared" si="259"/>
        <v>k.A.</v>
      </c>
      <c r="W732" s="343" t="str">
        <f>IFERROR(IF(OR($D732="",$E732=0,con_Ende=0),"k.A.",IF(VLOOKUP($D732,rng_ND,5,0)="Nein",VLOOKUP($D732,rng_ND,2,FALSE),MIN(VLOOKUP($D732,rng_ND,2,FALSE),A_Stammdaten!$B$19-D_SAV!$E732+1))),"k.A.")</f>
        <v>k.A.</v>
      </c>
      <c r="X732" s="343" t="str">
        <f t="shared" si="260"/>
        <v>k.A.</v>
      </c>
      <c r="Y732" s="62"/>
      <c r="Z732" s="48">
        <f t="shared" si="261"/>
        <v>0</v>
      </c>
      <c r="AA732" s="457"/>
      <c r="AB732" s="55">
        <f t="shared" si="253"/>
        <v>0</v>
      </c>
      <c r="AC732" s="55">
        <f>IF(A_Stammdaten!$B$25="ja",D_SAV!AA732,D_SAV!AB732)</f>
        <v>0</v>
      </c>
      <c r="AD732" s="478">
        <f>IF(AC732=0,0,IF(U732-(con_EOGJahr-D_SAV!E732)&lt;=0,AC732,AC732/V732))</f>
        <v>0</v>
      </c>
      <c r="AE732" s="478">
        <f>IFERROR(IF(AND(VLOOKUP(D732,rng_ND,5,FALSE)="Ja",D_SAV!T732="degressiv"),D_SAV!AC732*Y732/100,0),0)</f>
        <v>0</v>
      </c>
      <c r="AF732" s="55">
        <f>IFERROR(IF(VLOOKUP(D732,rng_ND,5,FALSE)="Ja",MAX(D_SAV!AD732:AE732),D_SAV!AD732),0)</f>
        <v>0</v>
      </c>
      <c r="AG732" s="55">
        <f t="shared" si="254"/>
        <v>0</v>
      </c>
      <c r="AH732" s="55">
        <f t="shared" si="255"/>
        <v>0</v>
      </c>
      <c r="AI732" s="55">
        <f t="shared" si="256"/>
        <v>0</v>
      </c>
      <c r="AJ732" s="55">
        <f t="shared" si="257"/>
        <v>0</v>
      </c>
      <c r="AK732" s="55">
        <f t="shared" si="248"/>
        <v>0</v>
      </c>
      <c r="AL732" s="55">
        <f t="shared" si="249"/>
        <v>0</v>
      </c>
      <c r="AM732" s="55">
        <f t="shared" si="250"/>
        <v>0</v>
      </c>
    </row>
    <row r="733" spans="1:39" x14ac:dyDescent="0.25">
      <c r="A733" s="47">
        <v>729</v>
      </c>
      <c r="B733" s="358" t="str">
        <f>IF(AND(E733&lt;&gt;0,D733&lt;&gt;0,F733&lt;&gt;0),IF(C733&lt;&gt;0,CONCATENATE(C733,"-AGr",VLOOKUP(D733,Listen!$A$2:$G$45,7,FALSE),"-",E733,"-",F733,),CONCATENATE("AGr",VLOOKUP(D733,Listen!$A$2:$G$45,7,FALSE),"-",E733,"-",F733)),"keine vollständige ID")</f>
        <v>keine vollständige ID</v>
      </c>
      <c r="C733" s="438">
        <f>'[2]III_SAV-Details_NB'!B739</f>
        <v>0</v>
      </c>
      <c r="D733" s="438">
        <f>'[2]III_SAV-Details_NB'!C739</f>
        <v>0</v>
      </c>
      <c r="E733" s="359">
        <f>'[2]III_SAV-Details_NB'!D739</f>
        <v>0</v>
      </c>
      <c r="F733" s="490"/>
      <c r="G733" s="281">
        <f>'[2]III_SAV-Details_NB'!X739</f>
        <v>0</v>
      </c>
      <c r="H733" s="281">
        <f t="shared" si="251"/>
        <v>0</v>
      </c>
      <c r="I733" s="281">
        <f>IF(con_EOGJahr=2025,'[2]III_SAV-Details_NB'!AA739,IF(con_EOGJahr=2026,'[2]III_SAV-Details_NB'!AB739,'[2]III_SAV-Details_NB'!AC739))</f>
        <v>0</v>
      </c>
      <c r="J733" s="282"/>
      <c r="K733" s="282"/>
      <c r="L733" s="282"/>
      <c r="M733" s="282"/>
      <c r="N733" s="282"/>
      <c r="O733" s="282"/>
      <c r="P733" s="52">
        <f t="shared" si="252"/>
        <v>0</v>
      </c>
      <c r="Q733" s="60"/>
      <c r="R733" s="53">
        <f t="shared" si="258"/>
        <v>0</v>
      </c>
      <c r="S733" s="59"/>
      <c r="T733" s="61"/>
      <c r="U733" s="342" t="str">
        <f t="shared" si="262"/>
        <v>k.A.</v>
      </c>
      <c r="V733" s="343" t="str">
        <f t="shared" si="259"/>
        <v>k.A.</v>
      </c>
      <c r="W733" s="343" t="str">
        <f>IFERROR(IF(OR($D733="",$E733=0,con_Ende=0),"k.A.",IF(VLOOKUP($D733,rng_ND,5,0)="Nein",VLOOKUP($D733,rng_ND,2,FALSE),MIN(VLOOKUP($D733,rng_ND,2,FALSE),A_Stammdaten!$B$19-D_SAV!$E733+1))),"k.A.")</f>
        <v>k.A.</v>
      </c>
      <c r="X733" s="343" t="str">
        <f t="shared" si="260"/>
        <v>k.A.</v>
      </c>
      <c r="Y733" s="62"/>
      <c r="Z733" s="48">
        <f t="shared" si="261"/>
        <v>0</v>
      </c>
      <c r="AA733" s="457"/>
      <c r="AB733" s="55">
        <f t="shared" si="253"/>
        <v>0</v>
      </c>
      <c r="AC733" s="55">
        <f>IF(A_Stammdaten!$B$25="ja",D_SAV!AA733,D_SAV!AB733)</f>
        <v>0</v>
      </c>
      <c r="AD733" s="478">
        <f>IF(AC733=0,0,IF(U733-(con_EOGJahr-D_SAV!E733)&lt;=0,AC733,AC733/V733))</f>
        <v>0</v>
      </c>
      <c r="AE733" s="478">
        <f>IFERROR(IF(AND(VLOOKUP(D733,rng_ND,5,FALSE)="Ja",D_SAV!T733="degressiv"),D_SAV!AC733*Y733/100,0),0)</f>
        <v>0</v>
      </c>
      <c r="AF733" s="55">
        <f>IFERROR(IF(VLOOKUP(D733,rng_ND,5,FALSE)="Ja",MAX(D_SAV!AD733:AE733),D_SAV!AD733),0)</f>
        <v>0</v>
      </c>
      <c r="AG733" s="55">
        <f t="shared" si="254"/>
        <v>0</v>
      </c>
      <c r="AH733" s="55">
        <f t="shared" si="255"/>
        <v>0</v>
      </c>
      <c r="AI733" s="55">
        <f t="shared" si="256"/>
        <v>0</v>
      </c>
      <c r="AJ733" s="55">
        <f t="shared" si="257"/>
        <v>0</v>
      </c>
      <c r="AK733" s="55">
        <f t="shared" si="248"/>
        <v>0</v>
      </c>
      <c r="AL733" s="55">
        <f t="shared" si="249"/>
        <v>0</v>
      </c>
      <c r="AM733" s="55">
        <f t="shared" si="250"/>
        <v>0</v>
      </c>
    </row>
    <row r="734" spans="1:39" x14ac:dyDescent="0.25">
      <c r="A734" s="47">
        <v>730</v>
      </c>
      <c r="B734" s="358" t="str">
        <f>IF(AND(E734&lt;&gt;0,D734&lt;&gt;0,F734&lt;&gt;0),IF(C734&lt;&gt;0,CONCATENATE(C734,"-AGr",VLOOKUP(D734,Listen!$A$2:$G$45,7,FALSE),"-",E734,"-",F734,),CONCATENATE("AGr",VLOOKUP(D734,Listen!$A$2:$G$45,7,FALSE),"-",E734,"-",F734)),"keine vollständige ID")</f>
        <v>keine vollständige ID</v>
      </c>
      <c r="C734" s="438">
        <f>'[2]III_SAV-Details_NB'!B740</f>
        <v>0</v>
      </c>
      <c r="D734" s="438">
        <f>'[2]III_SAV-Details_NB'!C740</f>
        <v>0</v>
      </c>
      <c r="E734" s="359">
        <f>'[2]III_SAV-Details_NB'!D740</f>
        <v>0</v>
      </c>
      <c r="F734" s="490"/>
      <c r="G734" s="281">
        <f>'[2]III_SAV-Details_NB'!X740</f>
        <v>0</v>
      </c>
      <c r="H734" s="281">
        <f t="shared" si="251"/>
        <v>0</v>
      </c>
      <c r="I734" s="281">
        <f>IF(con_EOGJahr=2025,'[2]III_SAV-Details_NB'!AA740,IF(con_EOGJahr=2026,'[2]III_SAV-Details_NB'!AB740,'[2]III_SAV-Details_NB'!AC740))</f>
        <v>0</v>
      </c>
      <c r="J734" s="282"/>
      <c r="K734" s="282"/>
      <c r="L734" s="282"/>
      <c r="M734" s="282"/>
      <c r="N734" s="282"/>
      <c r="O734" s="282"/>
      <c r="P734" s="52">
        <f t="shared" si="252"/>
        <v>0</v>
      </c>
      <c r="Q734" s="60"/>
      <c r="R734" s="53">
        <f t="shared" si="258"/>
        <v>0</v>
      </c>
      <c r="S734" s="59"/>
      <c r="T734" s="61"/>
      <c r="U734" s="342" t="str">
        <f t="shared" si="262"/>
        <v>k.A.</v>
      </c>
      <c r="V734" s="343" t="str">
        <f t="shared" si="259"/>
        <v>k.A.</v>
      </c>
      <c r="W734" s="343" t="str">
        <f>IFERROR(IF(OR($D734="",$E734=0,con_Ende=0),"k.A.",IF(VLOOKUP($D734,rng_ND,5,0)="Nein",VLOOKUP($D734,rng_ND,2,FALSE),MIN(VLOOKUP($D734,rng_ND,2,FALSE),A_Stammdaten!$B$19-D_SAV!$E734+1))),"k.A.")</f>
        <v>k.A.</v>
      </c>
      <c r="X734" s="343" t="str">
        <f t="shared" si="260"/>
        <v>k.A.</v>
      </c>
      <c r="Y734" s="62"/>
      <c r="Z734" s="48">
        <f t="shared" si="261"/>
        <v>0</v>
      </c>
      <c r="AA734" s="457"/>
      <c r="AB734" s="55">
        <f t="shared" si="253"/>
        <v>0</v>
      </c>
      <c r="AC734" s="55">
        <f>IF(A_Stammdaten!$B$25="ja",D_SAV!AA734,D_SAV!AB734)</f>
        <v>0</v>
      </c>
      <c r="AD734" s="478">
        <f>IF(AC734=0,0,IF(U734-(con_EOGJahr-D_SAV!E734)&lt;=0,AC734,AC734/V734))</f>
        <v>0</v>
      </c>
      <c r="AE734" s="478">
        <f>IFERROR(IF(AND(VLOOKUP(D734,rng_ND,5,FALSE)="Ja",D_SAV!T734="degressiv"),D_SAV!AC734*Y734/100,0),0)</f>
        <v>0</v>
      </c>
      <c r="AF734" s="55">
        <f>IFERROR(IF(VLOOKUP(D734,rng_ND,5,FALSE)="Ja",MAX(D_SAV!AD734:AE734),D_SAV!AD734),0)</f>
        <v>0</v>
      </c>
      <c r="AG734" s="55">
        <f t="shared" si="254"/>
        <v>0</v>
      </c>
      <c r="AH734" s="55">
        <f t="shared" si="255"/>
        <v>0</v>
      </c>
      <c r="AI734" s="55">
        <f t="shared" si="256"/>
        <v>0</v>
      </c>
      <c r="AJ734" s="55">
        <f t="shared" si="257"/>
        <v>0</v>
      </c>
      <c r="AK734" s="55">
        <f t="shared" si="248"/>
        <v>0</v>
      </c>
      <c r="AL734" s="55">
        <f t="shared" si="249"/>
        <v>0</v>
      </c>
      <c r="AM734" s="55">
        <f t="shared" si="250"/>
        <v>0</v>
      </c>
    </row>
    <row r="735" spans="1:39" x14ac:dyDescent="0.25">
      <c r="A735" s="47">
        <v>731</v>
      </c>
      <c r="B735" s="358" t="str">
        <f>IF(AND(E735&lt;&gt;0,D735&lt;&gt;0,F735&lt;&gt;0),IF(C735&lt;&gt;0,CONCATENATE(C735,"-AGr",VLOOKUP(D735,Listen!$A$2:$G$45,7,FALSE),"-",E735,"-",F735,),CONCATENATE("AGr",VLOOKUP(D735,Listen!$A$2:$G$45,7,FALSE),"-",E735,"-",F735)),"keine vollständige ID")</f>
        <v>keine vollständige ID</v>
      </c>
      <c r="C735" s="438">
        <f>'[2]III_SAV-Details_NB'!B741</f>
        <v>0</v>
      </c>
      <c r="D735" s="438">
        <f>'[2]III_SAV-Details_NB'!C741</f>
        <v>0</v>
      </c>
      <c r="E735" s="359">
        <f>'[2]III_SAV-Details_NB'!D741</f>
        <v>0</v>
      </c>
      <c r="F735" s="490"/>
      <c r="G735" s="281">
        <f>'[2]III_SAV-Details_NB'!X741</f>
        <v>0</v>
      </c>
      <c r="H735" s="281">
        <f t="shared" si="251"/>
        <v>0</v>
      </c>
      <c r="I735" s="281">
        <f>IF(con_EOGJahr=2025,'[2]III_SAV-Details_NB'!AA741,IF(con_EOGJahr=2026,'[2]III_SAV-Details_NB'!AB741,'[2]III_SAV-Details_NB'!AC741))</f>
        <v>0</v>
      </c>
      <c r="J735" s="282"/>
      <c r="K735" s="282"/>
      <c r="L735" s="282"/>
      <c r="M735" s="282"/>
      <c r="N735" s="282"/>
      <c r="O735" s="282"/>
      <c r="P735" s="52">
        <f t="shared" si="252"/>
        <v>0</v>
      </c>
      <c r="Q735" s="60"/>
      <c r="R735" s="53">
        <f t="shared" si="258"/>
        <v>0</v>
      </c>
      <c r="S735" s="59"/>
      <c r="T735" s="61"/>
      <c r="U735" s="342" t="str">
        <f t="shared" si="262"/>
        <v>k.A.</v>
      </c>
      <c r="V735" s="343" t="str">
        <f t="shared" si="259"/>
        <v>k.A.</v>
      </c>
      <c r="W735" s="343" t="str">
        <f>IFERROR(IF(OR($D735="",$E735=0,con_Ende=0),"k.A.",IF(VLOOKUP($D735,rng_ND,5,0)="Nein",VLOOKUP($D735,rng_ND,2,FALSE),MIN(VLOOKUP($D735,rng_ND,2,FALSE),A_Stammdaten!$B$19-D_SAV!$E735+1))),"k.A.")</f>
        <v>k.A.</v>
      </c>
      <c r="X735" s="343" t="str">
        <f t="shared" si="260"/>
        <v>k.A.</v>
      </c>
      <c r="Y735" s="62"/>
      <c r="Z735" s="48">
        <f t="shared" si="261"/>
        <v>0</v>
      </c>
      <c r="AA735" s="457"/>
      <c r="AB735" s="55">
        <f t="shared" si="253"/>
        <v>0</v>
      </c>
      <c r="AC735" s="55">
        <f>IF(A_Stammdaten!$B$25="ja",D_SAV!AA735,D_SAV!AB735)</f>
        <v>0</v>
      </c>
      <c r="AD735" s="478">
        <f>IF(AC735=0,0,IF(U735-(con_EOGJahr-D_SAV!E735)&lt;=0,AC735,AC735/V735))</f>
        <v>0</v>
      </c>
      <c r="AE735" s="478">
        <f>IFERROR(IF(AND(VLOOKUP(D735,rng_ND,5,FALSE)="Ja",D_SAV!T735="degressiv"),D_SAV!AC735*Y735/100,0),0)</f>
        <v>0</v>
      </c>
      <c r="AF735" s="55">
        <f>IFERROR(IF(VLOOKUP(D735,rng_ND,5,FALSE)="Ja",MAX(D_SAV!AD735:AE735),D_SAV!AD735),0)</f>
        <v>0</v>
      </c>
      <c r="AG735" s="55">
        <f t="shared" si="254"/>
        <v>0</v>
      </c>
      <c r="AH735" s="55">
        <f t="shared" si="255"/>
        <v>0</v>
      </c>
      <c r="AI735" s="55">
        <f t="shared" si="256"/>
        <v>0</v>
      </c>
      <c r="AJ735" s="55">
        <f t="shared" si="257"/>
        <v>0</v>
      </c>
      <c r="AK735" s="55">
        <f t="shared" si="248"/>
        <v>0</v>
      </c>
      <c r="AL735" s="55">
        <f t="shared" si="249"/>
        <v>0</v>
      </c>
      <c r="AM735" s="55">
        <f t="shared" si="250"/>
        <v>0</v>
      </c>
    </row>
    <row r="736" spans="1:39" x14ac:dyDescent="0.25">
      <c r="A736" s="47">
        <v>732</v>
      </c>
      <c r="B736" s="358" t="str">
        <f>IF(AND(E736&lt;&gt;0,D736&lt;&gt;0,F736&lt;&gt;0),IF(C736&lt;&gt;0,CONCATENATE(C736,"-AGr",VLOOKUP(D736,Listen!$A$2:$G$45,7,FALSE),"-",E736,"-",F736,),CONCATENATE("AGr",VLOOKUP(D736,Listen!$A$2:$G$45,7,FALSE),"-",E736,"-",F736)),"keine vollständige ID")</f>
        <v>keine vollständige ID</v>
      </c>
      <c r="C736" s="438">
        <f>'[2]III_SAV-Details_NB'!B742</f>
        <v>0</v>
      </c>
      <c r="D736" s="438">
        <f>'[2]III_SAV-Details_NB'!C742</f>
        <v>0</v>
      </c>
      <c r="E736" s="359">
        <f>'[2]III_SAV-Details_NB'!D742</f>
        <v>0</v>
      </c>
      <c r="F736" s="490"/>
      <c r="G736" s="281">
        <f>'[2]III_SAV-Details_NB'!X742</f>
        <v>0</v>
      </c>
      <c r="H736" s="281">
        <f t="shared" si="251"/>
        <v>0</v>
      </c>
      <c r="I736" s="281">
        <f>IF(con_EOGJahr=2025,'[2]III_SAV-Details_NB'!AA742,IF(con_EOGJahr=2026,'[2]III_SAV-Details_NB'!AB742,'[2]III_SAV-Details_NB'!AC742))</f>
        <v>0</v>
      </c>
      <c r="J736" s="282"/>
      <c r="K736" s="282"/>
      <c r="L736" s="282"/>
      <c r="M736" s="282"/>
      <c r="N736" s="282"/>
      <c r="O736" s="282"/>
      <c r="P736" s="52">
        <f t="shared" si="252"/>
        <v>0</v>
      </c>
      <c r="Q736" s="60"/>
      <c r="R736" s="53">
        <f t="shared" si="258"/>
        <v>0</v>
      </c>
      <c r="S736" s="59"/>
      <c r="T736" s="61"/>
      <c r="U736" s="342" t="str">
        <f t="shared" si="262"/>
        <v>k.A.</v>
      </c>
      <c r="V736" s="343" t="str">
        <f t="shared" si="259"/>
        <v>k.A.</v>
      </c>
      <c r="W736" s="343" t="str">
        <f>IFERROR(IF(OR($D736="",$E736=0,con_Ende=0),"k.A.",IF(VLOOKUP($D736,rng_ND,5,0)="Nein",VLOOKUP($D736,rng_ND,2,FALSE),MIN(VLOOKUP($D736,rng_ND,2,FALSE),A_Stammdaten!$B$19-D_SAV!$E736+1))),"k.A.")</f>
        <v>k.A.</v>
      </c>
      <c r="X736" s="343" t="str">
        <f t="shared" si="260"/>
        <v>k.A.</v>
      </c>
      <c r="Y736" s="62"/>
      <c r="Z736" s="48">
        <f t="shared" si="261"/>
        <v>0</v>
      </c>
      <c r="AA736" s="457"/>
      <c r="AB736" s="55">
        <f t="shared" si="253"/>
        <v>0</v>
      </c>
      <c r="AC736" s="55">
        <f>IF(A_Stammdaten!$B$25="ja",D_SAV!AA736,D_SAV!AB736)</f>
        <v>0</v>
      </c>
      <c r="AD736" s="478">
        <f>IF(AC736=0,0,IF(U736-(con_EOGJahr-D_SAV!E736)&lt;=0,AC736,AC736/V736))</f>
        <v>0</v>
      </c>
      <c r="AE736" s="478">
        <f>IFERROR(IF(AND(VLOOKUP(D736,rng_ND,5,FALSE)="Ja",D_SAV!T736="degressiv"),D_SAV!AC736*Y736/100,0),0)</f>
        <v>0</v>
      </c>
      <c r="AF736" s="55">
        <f>IFERROR(IF(VLOOKUP(D736,rng_ND,5,FALSE)="Ja",MAX(D_SAV!AD736:AE736),D_SAV!AD736),0)</f>
        <v>0</v>
      </c>
      <c r="AG736" s="55">
        <f t="shared" si="254"/>
        <v>0</v>
      </c>
      <c r="AH736" s="55">
        <f t="shared" si="255"/>
        <v>0</v>
      </c>
      <c r="AI736" s="55">
        <f t="shared" si="256"/>
        <v>0</v>
      </c>
      <c r="AJ736" s="55">
        <f t="shared" si="257"/>
        <v>0</v>
      </c>
      <c r="AK736" s="55">
        <f t="shared" si="248"/>
        <v>0</v>
      </c>
      <c r="AL736" s="55">
        <f t="shared" si="249"/>
        <v>0</v>
      </c>
      <c r="AM736" s="55">
        <f t="shared" si="250"/>
        <v>0</v>
      </c>
    </row>
    <row r="737" spans="1:39" x14ac:dyDescent="0.25">
      <c r="A737" s="47">
        <v>733</v>
      </c>
      <c r="B737" s="358" t="str">
        <f>IF(AND(E737&lt;&gt;0,D737&lt;&gt;0,F737&lt;&gt;0),IF(C737&lt;&gt;0,CONCATENATE(C737,"-AGr",VLOOKUP(D737,Listen!$A$2:$G$45,7,FALSE),"-",E737,"-",F737,),CONCATENATE("AGr",VLOOKUP(D737,Listen!$A$2:$G$45,7,FALSE),"-",E737,"-",F737)),"keine vollständige ID")</f>
        <v>keine vollständige ID</v>
      </c>
      <c r="C737" s="438">
        <f>'[2]III_SAV-Details_NB'!B743</f>
        <v>0</v>
      </c>
      <c r="D737" s="438">
        <f>'[2]III_SAV-Details_NB'!C743</f>
        <v>0</v>
      </c>
      <c r="E737" s="359">
        <f>'[2]III_SAV-Details_NB'!D743</f>
        <v>0</v>
      </c>
      <c r="F737" s="490"/>
      <c r="G737" s="281">
        <f>'[2]III_SAV-Details_NB'!X743</f>
        <v>0</v>
      </c>
      <c r="H737" s="281">
        <f t="shared" si="251"/>
        <v>0</v>
      </c>
      <c r="I737" s="281">
        <f>IF(con_EOGJahr=2025,'[2]III_SAV-Details_NB'!AA743,IF(con_EOGJahr=2026,'[2]III_SAV-Details_NB'!AB743,'[2]III_SAV-Details_NB'!AC743))</f>
        <v>0</v>
      </c>
      <c r="J737" s="282"/>
      <c r="K737" s="282"/>
      <c r="L737" s="282"/>
      <c r="M737" s="282"/>
      <c r="N737" s="282"/>
      <c r="O737" s="282"/>
      <c r="P737" s="52">
        <f t="shared" si="252"/>
        <v>0</v>
      </c>
      <c r="Q737" s="60"/>
      <c r="R737" s="53">
        <f t="shared" si="258"/>
        <v>0</v>
      </c>
      <c r="S737" s="59"/>
      <c r="T737" s="61"/>
      <c r="U737" s="342" t="str">
        <f t="shared" si="262"/>
        <v>k.A.</v>
      </c>
      <c r="V737" s="343" t="str">
        <f t="shared" si="259"/>
        <v>k.A.</v>
      </c>
      <c r="W737" s="343" t="str">
        <f>IFERROR(IF(OR($D737="",$E737=0,con_Ende=0),"k.A.",IF(VLOOKUP($D737,rng_ND,5,0)="Nein",VLOOKUP($D737,rng_ND,2,FALSE),MIN(VLOOKUP($D737,rng_ND,2,FALSE),A_Stammdaten!$B$19-D_SAV!$E737+1))),"k.A.")</f>
        <v>k.A.</v>
      </c>
      <c r="X737" s="343" t="str">
        <f t="shared" si="260"/>
        <v>k.A.</v>
      </c>
      <c r="Y737" s="62"/>
      <c r="Z737" s="48">
        <f t="shared" si="261"/>
        <v>0</v>
      </c>
      <c r="AA737" s="457"/>
      <c r="AB737" s="55">
        <f t="shared" si="253"/>
        <v>0</v>
      </c>
      <c r="AC737" s="55">
        <f>IF(A_Stammdaten!$B$25="ja",D_SAV!AA737,D_SAV!AB737)</f>
        <v>0</v>
      </c>
      <c r="AD737" s="478">
        <f>IF(AC737=0,0,IF(U737-(con_EOGJahr-D_SAV!E737)&lt;=0,AC737,AC737/V737))</f>
        <v>0</v>
      </c>
      <c r="AE737" s="478">
        <f>IFERROR(IF(AND(VLOOKUP(D737,rng_ND,5,FALSE)="Ja",D_SAV!T737="degressiv"),D_SAV!AC737*Y737/100,0),0)</f>
        <v>0</v>
      </c>
      <c r="AF737" s="55">
        <f>IFERROR(IF(VLOOKUP(D737,rng_ND,5,FALSE)="Ja",MAX(D_SAV!AD737:AE737),D_SAV!AD737),0)</f>
        <v>0</v>
      </c>
      <c r="AG737" s="55">
        <f t="shared" si="254"/>
        <v>0</v>
      </c>
      <c r="AH737" s="55">
        <f t="shared" si="255"/>
        <v>0</v>
      </c>
      <c r="AI737" s="55">
        <f t="shared" si="256"/>
        <v>0</v>
      </c>
      <c r="AJ737" s="55">
        <f t="shared" si="257"/>
        <v>0</v>
      </c>
      <c r="AK737" s="55">
        <f t="shared" si="248"/>
        <v>0</v>
      </c>
      <c r="AL737" s="55">
        <f t="shared" si="249"/>
        <v>0</v>
      </c>
      <c r="AM737" s="55">
        <f t="shared" si="250"/>
        <v>0</v>
      </c>
    </row>
    <row r="738" spans="1:39" x14ac:dyDescent="0.25">
      <c r="A738" s="47">
        <v>734</v>
      </c>
      <c r="B738" s="358" t="str">
        <f>IF(AND(E738&lt;&gt;0,D738&lt;&gt;0,F738&lt;&gt;0),IF(C738&lt;&gt;0,CONCATENATE(C738,"-AGr",VLOOKUP(D738,Listen!$A$2:$G$45,7,FALSE),"-",E738,"-",F738,),CONCATENATE("AGr",VLOOKUP(D738,Listen!$A$2:$G$45,7,FALSE),"-",E738,"-",F738)),"keine vollständige ID")</f>
        <v>keine vollständige ID</v>
      </c>
      <c r="C738" s="438">
        <f>'[2]III_SAV-Details_NB'!B744</f>
        <v>0</v>
      </c>
      <c r="D738" s="438">
        <f>'[2]III_SAV-Details_NB'!C744</f>
        <v>0</v>
      </c>
      <c r="E738" s="359">
        <f>'[2]III_SAV-Details_NB'!D744</f>
        <v>0</v>
      </c>
      <c r="F738" s="490"/>
      <c r="G738" s="281">
        <f>'[2]III_SAV-Details_NB'!X744</f>
        <v>0</v>
      </c>
      <c r="H738" s="281">
        <f t="shared" si="251"/>
        <v>0</v>
      </c>
      <c r="I738" s="281">
        <f>IF(con_EOGJahr=2025,'[2]III_SAV-Details_NB'!AA744,IF(con_EOGJahr=2026,'[2]III_SAV-Details_NB'!AB744,'[2]III_SAV-Details_NB'!AC744))</f>
        <v>0</v>
      </c>
      <c r="J738" s="282"/>
      <c r="K738" s="282"/>
      <c r="L738" s="282"/>
      <c r="M738" s="282"/>
      <c r="N738" s="282"/>
      <c r="O738" s="282"/>
      <c r="P738" s="52">
        <f t="shared" si="252"/>
        <v>0</v>
      </c>
      <c r="Q738" s="60"/>
      <c r="R738" s="53">
        <f t="shared" si="258"/>
        <v>0</v>
      </c>
      <c r="S738" s="59"/>
      <c r="T738" s="61"/>
      <c r="U738" s="342" t="str">
        <f t="shared" si="262"/>
        <v>k.A.</v>
      </c>
      <c r="V738" s="343" t="str">
        <f t="shared" si="259"/>
        <v>k.A.</v>
      </c>
      <c r="W738" s="343" t="str">
        <f>IFERROR(IF(OR($D738="",$E738=0,con_Ende=0),"k.A.",IF(VLOOKUP($D738,rng_ND,5,0)="Nein",VLOOKUP($D738,rng_ND,2,FALSE),MIN(VLOOKUP($D738,rng_ND,2,FALSE),A_Stammdaten!$B$19-D_SAV!$E738+1))),"k.A.")</f>
        <v>k.A.</v>
      </c>
      <c r="X738" s="343" t="str">
        <f t="shared" si="260"/>
        <v>k.A.</v>
      </c>
      <c r="Y738" s="62"/>
      <c r="Z738" s="48">
        <f t="shared" si="261"/>
        <v>0</v>
      </c>
      <c r="AA738" s="457"/>
      <c r="AB738" s="55">
        <f t="shared" si="253"/>
        <v>0</v>
      </c>
      <c r="AC738" s="55">
        <f>IF(A_Stammdaten!$B$25="ja",D_SAV!AA738,D_SAV!AB738)</f>
        <v>0</v>
      </c>
      <c r="AD738" s="478">
        <f>IF(AC738=0,0,IF(U738-(con_EOGJahr-D_SAV!E738)&lt;=0,AC738,AC738/V738))</f>
        <v>0</v>
      </c>
      <c r="AE738" s="478">
        <f>IFERROR(IF(AND(VLOOKUP(D738,rng_ND,5,FALSE)="Ja",D_SAV!T738="degressiv"),D_SAV!AC738*Y738/100,0),0)</f>
        <v>0</v>
      </c>
      <c r="AF738" s="55">
        <f>IFERROR(IF(VLOOKUP(D738,rng_ND,5,FALSE)="Ja",MAX(D_SAV!AD738:AE738),D_SAV!AD738),0)</f>
        <v>0</v>
      </c>
      <c r="AG738" s="55">
        <f t="shared" si="254"/>
        <v>0</v>
      </c>
      <c r="AH738" s="55">
        <f t="shared" si="255"/>
        <v>0</v>
      </c>
      <c r="AI738" s="55">
        <f t="shared" si="256"/>
        <v>0</v>
      </c>
      <c r="AJ738" s="55">
        <f t="shared" si="257"/>
        <v>0</v>
      </c>
      <c r="AK738" s="55">
        <f t="shared" si="248"/>
        <v>0</v>
      </c>
      <c r="AL738" s="55">
        <f t="shared" si="249"/>
        <v>0</v>
      </c>
      <c r="AM738" s="55">
        <f t="shared" si="250"/>
        <v>0</v>
      </c>
    </row>
    <row r="739" spans="1:39" x14ac:dyDescent="0.25">
      <c r="A739" s="47">
        <v>735</v>
      </c>
      <c r="B739" s="358" t="str">
        <f>IF(AND(E739&lt;&gt;0,D739&lt;&gt;0,F739&lt;&gt;0),IF(C739&lt;&gt;0,CONCATENATE(C739,"-AGr",VLOOKUP(D739,Listen!$A$2:$G$45,7,FALSE),"-",E739,"-",F739,),CONCATENATE("AGr",VLOOKUP(D739,Listen!$A$2:$G$45,7,FALSE),"-",E739,"-",F739)),"keine vollständige ID")</f>
        <v>keine vollständige ID</v>
      </c>
      <c r="C739" s="438">
        <f>'[2]III_SAV-Details_NB'!B745</f>
        <v>0</v>
      </c>
      <c r="D739" s="438">
        <f>'[2]III_SAV-Details_NB'!C745</f>
        <v>0</v>
      </c>
      <c r="E739" s="359">
        <f>'[2]III_SAV-Details_NB'!D745</f>
        <v>0</v>
      </c>
      <c r="F739" s="490"/>
      <c r="G739" s="281">
        <f>'[2]III_SAV-Details_NB'!X745</f>
        <v>0</v>
      </c>
      <c r="H739" s="281">
        <f t="shared" si="251"/>
        <v>0</v>
      </c>
      <c r="I739" s="281">
        <f>IF(con_EOGJahr=2025,'[2]III_SAV-Details_NB'!AA745,IF(con_EOGJahr=2026,'[2]III_SAV-Details_NB'!AB745,'[2]III_SAV-Details_NB'!AC745))</f>
        <v>0</v>
      </c>
      <c r="J739" s="282"/>
      <c r="K739" s="282"/>
      <c r="L739" s="282"/>
      <c r="M739" s="282"/>
      <c r="N739" s="282"/>
      <c r="O739" s="282"/>
      <c r="P739" s="52">
        <f t="shared" si="252"/>
        <v>0</v>
      </c>
      <c r="Q739" s="60"/>
      <c r="R739" s="53">
        <f t="shared" si="258"/>
        <v>0</v>
      </c>
      <c r="S739" s="59"/>
      <c r="T739" s="61"/>
      <c r="U739" s="342" t="str">
        <f t="shared" si="262"/>
        <v>k.A.</v>
      </c>
      <c r="V739" s="343" t="str">
        <f t="shared" si="259"/>
        <v>k.A.</v>
      </c>
      <c r="W739" s="343" t="str">
        <f>IFERROR(IF(OR($D739="",$E739=0,con_Ende=0),"k.A.",IF(VLOOKUP($D739,rng_ND,5,0)="Nein",VLOOKUP($D739,rng_ND,2,FALSE),MIN(VLOOKUP($D739,rng_ND,2,FALSE),A_Stammdaten!$B$19-D_SAV!$E739+1))),"k.A.")</f>
        <v>k.A.</v>
      </c>
      <c r="X739" s="343" t="str">
        <f t="shared" si="260"/>
        <v>k.A.</v>
      </c>
      <c r="Y739" s="62"/>
      <c r="Z739" s="48">
        <f t="shared" si="261"/>
        <v>0</v>
      </c>
      <c r="AA739" s="457"/>
      <c r="AB739" s="55">
        <f t="shared" si="253"/>
        <v>0</v>
      </c>
      <c r="AC739" s="55">
        <f>IF(A_Stammdaten!$B$25="ja",D_SAV!AA739,D_SAV!AB739)</f>
        <v>0</v>
      </c>
      <c r="AD739" s="478">
        <f>IF(AC739=0,0,IF(U739-(con_EOGJahr-D_SAV!E739)&lt;=0,AC739,AC739/V739))</f>
        <v>0</v>
      </c>
      <c r="AE739" s="478">
        <f>IFERROR(IF(AND(VLOOKUP(D739,rng_ND,5,FALSE)="Ja",D_SAV!T739="degressiv"),D_SAV!AC739*Y739/100,0),0)</f>
        <v>0</v>
      </c>
      <c r="AF739" s="55">
        <f>IFERROR(IF(VLOOKUP(D739,rng_ND,5,FALSE)="Ja",MAX(D_SAV!AD739:AE739),D_SAV!AD739),0)</f>
        <v>0</v>
      </c>
      <c r="AG739" s="55">
        <f t="shared" si="254"/>
        <v>0</v>
      </c>
      <c r="AH739" s="55">
        <f t="shared" si="255"/>
        <v>0</v>
      </c>
      <c r="AI739" s="55">
        <f t="shared" si="256"/>
        <v>0</v>
      </c>
      <c r="AJ739" s="55">
        <f t="shared" si="257"/>
        <v>0</v>
      </c>
      <c r="AK739" s="55">
        <f t="shared" si="248"/>
        <v>0</v>
      </c>
      <c r="AL739" s="55">
        <f t="shared" si="249"/>
        <v>0</v>
      </c>
      <c r="AM739" s="55">
        <f t="shared" si="250"/>
        <v>0</v>
      </c>
    </row>
    <row r="740" spans="1:39" x14ac:dyDescent="0.25">
      <c r="A740" s="47">
        <v>736</v>
      </c>
      <c r="B740" s="358" t="str">
        <f>IF(AND(E740&lt;&gt;0,D740&lt;&gt;0,F740&lt;&gt;0),IF(C740&lt;&gt;0,CONCATENATE(C740,"-AGr",VLOOKUP(D740,Listen!$A$2:$G$45,7,FALSE),"-",E740,"-",F740,),CONCATENATE("AGr",VLOOKUP(D740,Listen!$A$2:$G$45,7,FALSE),"-",E740,"-",F740)),"keine vollständige ID")</f>
        <v>keine vollständige ID</v>
      </c>
      <c r="C740" s="438">
        <f>'[2]III_SAV-Details_NB'!B746</f>
        <v>0</v>
      </c>
      <c r="D740" s="438">
        <f>'[2]III_SAV-Details_NB'!C746</f>
        <v>0</v>
      </c>
      <c r="E740" s="359">
        <f>'[2]III_SAV-Details_NB'!D746</f>
        <v>0</v>
      </c>
      <c r="F740" s="490"/>
      <c r="G740" s="281">
        <f>'[2]III_SAV-Details_NB'!X746</f>
        <v>0</v>
      </c>
      <c r="H740" s="281">
        <f t="shared" si="251"/>
        <v>0</v>
      </c>
      <c r="I740" s="281">
        <f>IF(con_EOGJahr=2025,'[2]III_SAV-Details_NB'!AA746,IF(con_EOGJahr=2026,'[2]III_SAV-Details_NB'!AB746,'[2]III_SAV-Details_NB'!AC746))</f>
        <v>0</v>
      </c>
      <c r="J740" s="282"/>
      <c r="K740" s="282"/>
      <c r="L740" s="282"/>
      <c r="M740" s="282"/>
      <c r="N740" s="282"/>
      <c r="O740" s="282"/>
      <c r="P740" s="52">
        <f t="shared" si="252"/>
        <v>0</v>
      </c>
      <c r="Q740" s="60"/>
      <c r="R740" s="53">
        <f t="shared" si="258"/>
        <v>0</v>
      </c>
      <c r="S740" s="59"/>
      <c r="T740" s="61"/>
      <c r="U740" s="342" t="str">
        <f t="shared" si="262"/>
        <v>k.A.</v>
      </c>
      <c r="V740" s="343" t="str">
        <f t="shared" si="259"/>
        <v>k.A.</v>
      </c>
      <c r="W740" s="343" t="str">
        <f>IFERROR(IF(OR($D740="",$E740=0,con_Ende=0),"k.A.",IF(VLOOKUP($D740,rng_ND,5,0)="Nein",VLOOKUP($D740,rng_ND,2,FALSE),MIN(VLOOKUP($D740,rng_ND,2,FALSE),A_Stammdaten!$B$19-D_SAV!$E740+1))),"k.A.")</f>
        <v>k.A.</v>
      </c>
      <c r="X740" s="343" t="str">
        <f t="shared" si="260"/>
        <v>k.A.</v>
      </c>
      <c r="Y740" s="62"/>
      <c r="Z740" s="48">
        <f t="shared" si="261"/>
        <v>0</v>
      </c>
      <c r="AA740" s="457"/>
      <c r="AB740" s="55">
        <f t="shared" si="253"/>
        <v>0</v>
      </c>
      <c r="AC740" s="55">
        <f>IF(A_Stammdaten!$B$25="ja",D_SAV!AA740,D_SAV!AB740)</f>
        <v>0</v>
      </c>
      <c r="AD740" s="478">
        <f>IF(AC740=0,0,IF(U740-(con_EOGJahr-D_SAV!E740)&lt;=0,AC740,AC740/V740))</f>
        <v>0</v>
      </c>
      <c r="AE740" s="478">
        <f>IFERROR(IF(AND(VLOOKUP(D740,rng_ND,5,FALSE)="Ja",D_SAV!T740="degressiv"),D_SAV!AC740*Y740/100,0),0)</f>
        <v>0</v>
      </c>
      <c r="AF740" s="55">
        <f>IFERROR(IF(VLOOKUP(D740,rng_ND,5,FALSE)="Ja",MAX(D_SAV!AD740:AE740),D_SAV!AD740),0)</f>
        <v>0</v>
      </c>
      <c r="AG740" s="55">
        <f t="shared" si="254"/>
        <v>0</v>
      </c>
      <c r="AH740" s="55">
        <f t="shared" si="255"/>
        <v>0</v>
      </c>
      <c r="AI740" s="55">
        <f t="shared" si="256"/>
        <v>0</v>
      </c>
      <c r="AJ740" s="55">
        <f t="shared" si="257"/>
        <v>0</v>
      </c>
      <c r="AK740" s="55">
        <f t="shared" si="248"/>
        <v>0</v>
      </c>
      <c r="AL740" s="55">
        <f t="shared" si="249"/>
        <v>0</v>
      </c>
      <c r="AM740" s="55">
        <f t="shared" si="250"/>
        <v>0</v>
      </c>
    </row>
    <row r="741" spans="1:39" x14ac:dyDescent="0.25">
      <c r="A741" s="47">
        <v>737</v>
      </c>
      <c r="B741" s="358" t="str">
        <f>IF(AND(E741&lt;&gt;0,D741&lt;&gt;0,F741&lt;&gt;0),IF(C741&lt;&gt;0,CONCATENATE(C741,"-AGr",VLOOKUP(D741,Listen!$A$2:$G$45,7,FALSE),"-",E741,"-",F741,),CONCATENATE("AGr",VLOOKUP(D741,Listen!$A$2:$G$45,7,FALSE),"-",E741,"-",F741)),"keine vollständige ID")</f>
        <v>keine vollständige ID</v>
      </c>
      <c r="C741" s="438">
        <f>'[2]III_SAV-Details_NB'!B747</f>
        <v>0</v>
      </c>
      <c r="D741" s="438">
        <f>'[2]III_SAV-Details_NB'!C747</f>
        <v>0</v>
      </c>
      <c r="E741" s="359">
        <f>'[2]III_SAV-Details_NB'!D747</f>
        <v>0</v>
      </c>
      <c r="F741" s="490"/>
      <c r="G741" s="281">
        <f>'[2]III_SAV-Details_NB'!X747</f>
        <v>0</v>
      </c>
      <c r="H741" s="281">
        <f t="shared" si="251"/>
        <v>0</v>
      </c>
      <c r="I741" s="281">
        <f>IF(con_EOGJahr=2025,'[2]III_SAV-Details_NB'!AA747,IF(con_EOGJahr=2026,'[2]III_SAV-Details_NB'!AB747,'[2]III_SAV-Details_NB'!AC747))</f>
        <v>0</v>
      </c>
      <c r="J741" s="282"/>
      <c r="K741" s="282"/>
      <c r="L741" s="282"/>
      <c r="M741" s="282"/>
      <c r="N741" s="282"/>
      <c r="O741" s="282"/>
      <c r="P741" s="52">
        <f t="shared" si="252"/>
        <v>0</v>
      </c>
      <c r="Q741" s="60"/>
      <c r="R741" s="53">
        <f t="shared" si="258"/>
        <v>0</v>
      </c>
      <c r="S741" s="59"/>
      <c r="T741" s="61"/>
      <c r="U741" s="342" t="str">
        <f t="shared" si="262"/>
        <v>k.A.</v>
      </c>
      <c r="V741" s="343" t="str">
        <f t="shared" si="259"/>
        <v>k.A.</v>
      </c>
      <c r="W741" s="343" t="str">
        <f>IFERROR(IF(OR($D741="",$E741=0,con_Ende=0),"k.A.",IF(VLOOKUP($D741,rng_ND,5,0)="Nein",VLOOKUP($D741,rng_ND,2,FALSE),MIN(VLOOKUP($D741,rng_ND,2,FALSE),A_Stammdaten!$B$19-D_SAV!$E741+1))),"k.A.")</f>
        <v>k.A.</v>
      </c>
      <c r="X741" s="343" t="str">
        <f t="shared" si="260"/>
        <v>k.A.</v>
      </c>
      <c r="Y741" s="62"/>
      <c r="Z741" s="48">
        <f t="shared" si="261"/>
        <v>0</v>
      </c>
      <c r="AA741" s="457"/>
      <c r="AB741" s="55">
        <f t="shared" si="253"/>
        <v>0</v>
      </c>
      <c r="AC741" s="55">
        <f>IF(A_Stammdaten!$B$25="ja",D_SAV!AA741,D_SAV!AB741)</f>
        <v>0</v>
      </c>
      <c r="AD741" s="478">
        <f>IF(AC741=0,0,IF(U741-(con_EOGJahr-D_SAV!E741)&lt;=0,AC741,AC741/V741))</f>
        <v>0</v>
      </c>
      <c r="AE741" s="478">
        <f>IFERROR(IF(AND(VLOOKUP(D741,rng_ND,5,FALSE)="Ja",D_SAV!T741="degressiv"),D_SAV!AC741*Y741/100,0),0)</f>
        <v>0</v>
      </c>
      <c r="AF741" s="55">
        <f>IFERROR(IF(VLOOKUP(D741,rng_ND,5,FALSE)="Ja",MAX(D_SAV!AD741:AE741),D_SAV!AD741),0)</f>
        <v>0</v>
      </c>
      <c r="AG741" s="55">
        <f t="shared" si="254"/>
        <v>0</v>
      </c>
      <c r="AH741" s="55">
        <f t="shared" si="255"/>
        <v>0</v>
      </c>
      <c r="AI741" s="55">
        <f t="shared" si="256"/>
        <v>0</v>
      </c>
      <c r="AJ741" s="55">
        <f t="shared" si="257"/>
        <v>0</v>
      </c>
      <c r="AK741" s="55">
        <f t="shared" si="248"/>
        <v>0</v>
      </c>
      <c r="AL741" s="55">
        <f t="shared" si="249"/>
        <v>0</v>
      </c>
      <c r="AM741" s="55">
        <f t="shared" si="250"/>
        <v>0</v>
      </c>
    </row>
    <row r="742" spans="1:39" x14ac:dyDescent="0.25">
      <c r="A742" s="47">
        <v>738</v>
      </c>
      <c r="B742" s="358" t="str">
        <f>IF(AND(E742&lt;&gt;0,D742&lt;&gt;0,F742&lt;&gt;0),IF(C742&lt;&gt;0,CONCATENATE(C742,"-AGr",VLOOKUP(D742,Listen!$A$2:$G$45,7,FALSE),"-",E742,"-",F742,),CONCATENATE("AGr",VLOOKUP(D742,Listen!$A$2:$G$45,7,FALSE),"-",E742,"-",F742)),"keine vollständige ID")</f>
        <v>keine vollständige ID</v>
      </c>
      <c r="C742" s="438">
        <f>'[2]III_SAV-Details_NB'!B748</f>
        <v>0</v>
      </c>
      <c r="D742" s="438">
        <f>'[2]III_SAV-Details_NB'!C748</f>
        <v>0</v>
      </c>
      <c r="E742" s="359">
        <f>'[2]III_SAV-Details_NB'!D748</f>
        <v>0</v>
      </c>
      <c r="F742" s="490"/>
      <c r="G742" s="281">
        <f>'[2]III_SAV-Details_NB'!X748</f>
        <v>0</v>
      </c>
      <c r="H742" s="281">
        <f t="shared" si="251"/>
        <v>0</v>
      </c>
      <c r="I742" s="281">
        <f>IF(con_EOGJahr=2025,'[2]III_SAV-Details_NB'!AA748,IF(con_EOGJahr=2026,'[2]III_SAV-Details_NB'!AB748,'[2]III_SAV-Details_NB'!AC748))</f>
        <v>0</v>
      </c>
      <c r="J742" s="282"/>
      <c r="K742" s="282"/>
      <c r="L742" s="282"/>
      <c r="M742" s="282"/>
      <c r="N742" s="282"/>
      <c r="O742" s="282"/>
      <c r="P742" s="52">
        <f t="shared" si="252"/>
        <v>0</v>
      </c>
      <c r="Q742" s="60"/>
      <c r="R742" s="53">
        <f t="shared" si="258"/>
        <v>0</v>
      </c>
      <c r="S742" s="59"/>
      <c r="T742" s="61"/>
      <c r="U742" s="342" t="str">
        <f t="shared" si="262"/>
        <v>k.A.</v>
      </c>
      <c r="V742" s="343" t="str">
        <f t="shared" si="259"/>
        <v>k.A.</v>
      </c>
      <c r="W742" s="343" t="str">
        <f>IFERROR(IF(OR($D742="",$E742=0,con_Ende=0),"k.A.",IF(VLOOKUP($D742,rng_ND,5,0)="Nein",VLOOKUP($D742,rng_ND,2,FALSE),MIN(VLOOKUP($D742,rng_ND,2,FALSE),A_Stammdaten!$B$19-D_SAV!$E742+1))),"k.A.")</f>
        <v>k.A.</v>
      </c>
      <c r="X742" s="343" t="str">
        <f t="shared" si="260"/>
        <v>k.A.</v>
      </c>
      <c r="Y742" s="62"/>
      <c r="Z742" s="48">
        <f t="shared" si="261"/>
        <v>0</v>
      </c>
      <c r="AA742" s="457"/>
      <c r="AB742" s="55">
        <f t="shared" si="253"/>
        <v>0</v>
      </c>
      <c r="AC742" s="55">
        <f>IF(A_Stammdaten!$B$25="ja",D_SAV!AA742,D_SAV!AB742)</f>
        <v>0</v>
      </c>
      <c r="AD742" s="478">
        <f>IF(AC742=0,0,IF(U742-(con_EOGJahr-D_SAV!E742)&lt;=0,AC742,AC742/V742))</f>
        <v>0</v>
      </c>
      <c r="AE742" s="478">
        <f>IFERROR(IF(AND(VLOOKUP(D742,rng_ND,5,FALSE)="Ja",D_SAV!T742="degressiv"),D_SAV!AC742*Y742/100,0),0)</f>
        <v>0</v>
      </c>
      <c r="AF742" s="55">
        <f>IFERROR(IF(VLOOKUP(D742,rng_ND,5,FALSE)="Ja",MAX(D_SAV!AD742:AE742),D_SAV!AD742),0)</f>
        <v>0</v>
      </c>
      <c r="AG742" s="55">
        <f t="shared" si="254"/>
        <v>0</v>
      </c>
      <c r="AH742" s="55">
        <f t="shared" si="255"/>
        <v>0</v>
      </c>
      <c r="AI742" s="55">
        <f t="shared" si="256"/>
        <v>0</v>
      </c>
      <c r="AJ742" s="55">
        <f t="shared" si="257"/>
        <v>0</v>
      </c>
      <c r="AK742" s="55">
        <f t="shared" si="248"/>
        <v>0</v>
      </c>
      <c r="AL742" s="55">
        <f t="shared" si="249"/>
        <v>0</v>
      </c>
      <c r="AM742" s="55">
        <f t="shared" si="250"/>
        <v>0</v>
      </c>
    </row>
    <row r="743" spans="1:39" x14ac:dyDescent="0.25">
      <c r="A743" s="47">
        <v>739</v>
      </c>
      <c r="B743" s="358" t="str">
        <f>IF(AND(E743&lt;&gt;0,D743&lt;&gt;0,F743&lt;&gt;0),IF(C743&lt;&gt;0,CONCATENATE(C743,"-AGr",VLOOKUP(D743,Listen!$A$2:$G$45,7,FALSE),"-",E743,"-",F743,),CONCATENATE("AGr",VLOOKUP(D743,Listen!$A$2:$G$45,7,FALSE),"-",E743,"-",F743)),"keine vollständige ID")</f>
        <v>keine vollständige ID</v>
      </c>
      <c r="C743" s="438">
        <f>'[2]III_SAV-Details_NB'!B749</f>
        <v>0</v>
      </c>
      <c r="D743" s="438">
        <f>'[2]III_SAV-Details_NB'!C749</f>
        <v>0</v>
      </c>
      <c r="E743" s="359">
        <f>'[2]III_SAV-Details_NB'!D749</f>
        <v>0</v>
      </c>
      <c r="F743" s="490"/>
      <c r="G743" s="281">
        <f>'[2]III_SAV-Details_NB'!X749</f>
        <v>0</v>
      </c>
      <c r="H743" s="281">
        <f t="shared" si="251"/>
        <v>0</v>
      </c>
      <c r="I743" s="281">
        <f>IF(con_EOGJahr=2025,'[2]III_SAV-Details_NB'!AA749,IF(con_EOGJahr=2026,'[2]III_SAV-Details_NB'!AB749,'[2]III_SAV-Details_NB'!AC749))</f>
        <v>0</v>
      </c>
      <c r="J743" s="282"/>
      <c r="K743" s="282"/>
      <c r="L743" s="282"/>
      <c r="M743" s="282"/>
      <c r="N743" s="282"/>
      <c r="O743" s="282"/>
      <c r="P743" s="52">
        <f t="shared" si="252"/>
        <v>0</v>
      </c>
      <c r="Q743" s="60"/>
      <c r="R743" s="53">
        <f t="shared" si="258"/>
        <v>0</v>
      </c>
      <c r="S743" s="59"/>
      <c r="T743" s="61"/>
      <c r="U743" s="342" t="str">
        <f t="shared" si="262"/>
        <v>k.A.</v>
      </c>
      <c r="V743" s="343" t="str">
        <f t="shared" si="259"/>
        <v>k.A.</v>
      </c>
      <c r="W743" s="343" t="str">
        <f>IFERROR(IF(OR($D743="",$E743=0,con_Ende=0),"k.A.",IF(VLOOKUP($D743,rng_ND,5,0)="Nein",VLOOKUP($D743,rng_ND,2,FALSE),MIN(VLOOKUP($D743,rng_ND,2,FALSE),A_Stammdaten!$B$19-D_SAV!$E743+1))),"k.A.")</f>
        <v>k.A.</v>
      </c>
      <c r="X743" s="343" t="str">
        <f t="shared" si="260"/>
        <v>k.A.</v>
      </c>
      <c r="Y743" s="62"/>
      <c r="Z743" s="48">
        <f t="shared" si="261"/>
        <v>0</v>
      </c>
      <c r="AA743" s="457"/>
      <c r="AB743" s="55">
        <f t="shared" si="253"/>
        <v>0</v>
      </c>
      <c r="AC743" s="55">
        <f>IF(A_Stammdaten!$B$25="ja",D_SAV!AA743,D_SAV!AB743)</f>
        <v>0</v>
      </c>
      <c r="AD743" s="478">
        <f>IF(AC743=0,0,IF(U743-(con_EOGJahr-D_SAV!E743)&lt;=0,AC743,AC743/V743))</f>
        <v>0</v>
      </c>
      <c r="AE743" s="478">
        <f>IFERROR(IF(AND(VLOOKUP(D743,rng_ND,5,FALSE)="Ja",D_SAV!T743="degressiv"),D_SAV!AC743*Y743/100,0),0)</f>
        <v>0</v>
      </c>
      <c r="AF743" s="55">
        <f>IFERROR(IF(VLOOKUP(D743,rng_ND,5,FALSE)="Ja",MAX(D_SAV!AD743:AE743),D_SAV!AD743),0)</f>
        <v>0</v>
      </c>
      <c r="AG743" s="55">
        <f t="shared" si="254"/>
        <v>0</v>
      </c>
      <c r="AH743" s="55">
        <f t="shared" si="255"/>
        <v>0</v>
      </c>
      <c r="AI743" s="55">
        <f t="shared" si="256"/>
        <v>0</v>
      </c>
      <c r="AJ743" s="55">
        <f t="shared" si="257"/>
        <v>0</v>
      </c>
      <c r="AK743" s="55">
        <f t="shared" si="248"/>
        <v>0</v>
      </c>
      <c r="AL743" s="55">
        <f t="shared" si="249"/>
        <v>0</v>
      </c>
      <c r="AM743" s="55">
        <f t="shared" si="250"/>
        <v>0</v>
      </c>
    </row>
    <row r="744" spans="1:39" x14ac:dyDescent="0.25">
      <c r="A744" s="47">
        <v>740</v>
      </c>
      <c r="B744" s="358" t="str">
        <f>IF(AND(E744&lt;&gt;0,D744&lt;&gt;0,F744&lt;&gt;0),IF(C744&lt;&gt;0,CONCATENATE(C744,"-AGr",VLOOKUP(D744,Listen!$A$2:$G$45,7,FALSE),"-",E744,"-",F744,),CONCATENATE("AGr",VLOOKUP(D744,Listen!$A$2:$G$45,7,FALSE),"-",E744,"-",F744)),"keine vollständige ID")</f>
        <v>keine vollständige ID</v>
      </c>
      <c r="C744" s="438">
        <f>'[2]III_SAV-Details_NB'!B750</f>
        <v>0</v>
      </c>
      <c r="D744" s="438">
        <f>'[2]III_SAV-Details_NB'!C750</f>
        <v>0</v>
      </c>
      <c r="E744" s="359">
        <f>'[2]III_SAV-Details_NB'!D750</f>
        <v>0</v>
      </c>
      <c r="F744" s="490"/>
      <c r="G744" s="281">
        <f>'[2]III_SAV-Details_NB'!X750</f>
        <v>0</v>
      </c>
      <c r="H744" s="281">
        <f t="shared" si="251"/>
        <v>0</v>
      </c>
      <c r="I744" s="281">
        <f>IF(con_EOGJahr=2025,'[2]III_SAV-Details_NB'!AA750,IF(con_EOGJahr=2026,'[2]III_SAV-Details_NB'!AB750,'[2]III_SAV-Details_NB'!AC750))</f>
        <v>0</v>
      </c>
      <c r="J744" s="282"/>
      <c r="K744" s="282"/>
      <c r="L744" s="282"/>
      <c r="M744" s="282"/>
      <c r="N744" s="282"/>
      <c r="O744" s="282"/>
      <c r="P744" s="52">
        <f t="shared" si="252"/>
        <v>0</v>
      </c>
      <c r="Q744" s="60"/>
      <c r="R744" s="53">
        <f t="shared" si="258"/>
        <v>0</v>
      </c>
      <c r="S744" s="59"/>
      <c r="T744" s="61"/>
      <c r="U744" s="342" t="str">
        <f t="shared" si="262"/>
        <v>k.A.</v>
      </c>
      <c r="V744" s="343" t="str">
        <f t="shared" si="259"/>
        <v>k.A.</v>
      </c>
      <c r="W744" s="343" t="str">
        <f>IFERROR(IF(OR($D744="",$E744=0,con_Ende=0),"k.A.",IF(VLOOKUP($D744,rng_ND,5,0)="Nein",VLOOKUP($D744,rng_ND,2,FALSE),MIN(VLOOKUP($D744,rng_ND,2,FALSE),A_Stammdaten!$B$19-D_SAV!$E744+1))),"k.A.")</f>
        <v>k.A.</v>
      </c>
      <c r="X744" s="343" t="str">
        <f t="shared" si="260"/>
        <v>k.A.</v>
      </c>
      <c r="Y744" s="62"/>
      <c r="Z744" s="48">
        <f t="shared" si="261"/>
        <v>0</v>
      </c>
      <c r="AA744" s="457"/>
      <c r="AB744" s="55">
        <f t="shared" si="253"/>
        <v>0</v>
      </c>
      <c r="AC744" s="55">
        <f>IF(A_Stammdaten!$B$25="ja",D_SAV!AA744,D_SAV!AB744)</f>
        <v>0</v>
      </c>
      <c r="AD744" s="478">
        <f>IF(AC744=0,0,IF(U744-(con_EOGJahr-D_SAV!E744)&lt;=0,AC744,AC744/V744))</f>
        <v>0</v>
      </c>
      <c r="AE744" s="478">
        <f>IFERROR(IF(AND(VLOOKUP(D744,rng_ND,5,FALSE)="Ja",D_SAV!T744="degressiv"),D_SAV!AC744*Y744/100,0),0)</f>
        <v>0</v>
      </c>
      <c r="AF744" s="55">
        <f>IFERROR(IF(VLOOKUP(D744,rng_ND,5,FALSE)="Ja",MAX(D_SAV!AD744:AE744),D_SAV!AD744),0)</f>
        <v>0</v>
      </c>
      <c r="AG744" s="55">
        <f t="shared" si="254"/>
        <v>0</v>
      </c>
      <c r="AH744" s="55">
        <f t="shared" si="255"/>
        <v>0</v>
      </c>
      <c r="AI744" s="55">
        <f t="shared" si="256"/>
        <v>0</v>
      </c>
      <c r="AJ744" s="55">
        <f t="shared" si="257"/>
        <v>0</v>
      </c>
      <c r="AK744" s="55">
        <f t="shared" si="248"/>
        <v>0</v>
      </c>
      <c r="AL744" s="55">
        <f t="shared" si="249"/>
        <v>0</v>
      </c>
      <c r="AM744" s="55">
        <f t="shared" si="250"/>
        <v>0</v>
      </c>
    </row>
    <row r="745" spans="1:39" x14ac:dyDescent="0.25">
      <c r="A745" s="47">
        <v>741</v>
      </c>
      <c r="B745" s="358" t="str">
        <f>IF(AND(E745&lt;&gt;0,D745&lt;&gt;0,F745&lt;&gt;0),IF(C745&lt;&gt;0,CONCATENATE(C745,"-AGr",VLOOKUP(D745,Listen!$A$2:$G$45,7,FALSE),"-",E745,"-",F745,),CONCATENATE("AGr",VLOOKUP(D745,Listen!$A$2:$G$45,7,FALSE),"-",E745,"-",F745)),"keine vollständige ID")</f>
        <v>keine vollständige ID</v>
      </c>
      <c r="C745" s="438">
        <f>'[2]III_SAV-Details_NB'!B751</f>
        <v>0</v>
      </c>
      <c r="D745" s="438">
        <f>'[2]III_SAV-Details_NB'!C751</f>
        <v>0</v>
      </c>
      <c r="E745" s="359">
        <f>'[2]III_SAV-Details_NB'!D751</f>
        <v>0</v>
      </c>
      <c r="F745" s="490"/>
      <c r="G745" s="281">
        <f>'[2]III_SAV-Details_NB'!X751</f>
        <v>0</v>
      </c>
      <c r="H745" s="281">
        <f t="shared" si="251"/>
        <v>0</v>
      </c>
      <c r="I745" s="281">
        <f>IF(con_EOGJahr=2025,'[2]III_SAV-Details_NB'!AA751,IF(con_EOGJahr=2026,'[2]III_SAV-Details_NB'!AB751,'[2]III_SAV-Details_NB'!AC751))</f>
        <v>0</v>
      </c>
      <c r="J745" s="282"/>
      <c r="K745" s="282"/>
      <c r="L745" s="282"/>
      <c r="M745" s="282"/>
      <c r="N745" s="282"/>
      <c r="O745" s="282"/>
      <c r="P745" s="52">
        <f t="shared" si="252"/>
        <v>0</v>
      </c>
      <c r="Q745" s="60"/>
      <c r="R745" s="53">
        <f t="shared" si="258"/>
        <v>0</v>
      </c>
      <c r="S745" s="59"/>
      <c r="T745" s="61"/>
      <c r="U745" s="342" t="str">
        <f t="shared" si="262"/>
        <v>k.A.</v>
      </c>
      <c r="V745" s="343" t="str">
        <f t="shared" si="259"/>
        <v>k.A.</v>
      </c>
      <c r="W745" s="343" t="str">
        <f>IFERROR(IF(OR($D745="",$E745=0,con_Ende=0),"k.A.",IF(VLOOKUP($D745,rng_ND,5,0)="Nein",VLOOKUP($D745,rng_ND,2,FALSE),MIN(VLOOKUP($D745,rng_ND,2,FALSE),A_Stammdaten!$B$19-D_SAV!$E745+1))),"k.A.")</f>
        <v>k.A.</v>
      </c>
      <c r="X745" s="343" t="str">
        <f t="shared" si="260"/>
        <v>k.A.</v>
      </c>
      <c r="Y745" s="62"/>
      <c r="Z745" s="48">
        <f t="shared" si="261"/>
        <v>0</v>
      </c>
      <c r="AA745" s="457"/>
      <c r="AB745" s="55">
        <f t="shared" si="253"/>
        <v>0</v>
      </c>
      <c r="AC745" s="55">
        <f>IF(A_Stammdaten!$B$25="ja",D_SAV!AA745,D_SAV!AB745)</f>
        <v>0</v>
      </c>
      <c r="AD745" s="478">
        <f>IF(AC745=0,0,IF(U745-(con_EOGJahr-D_SAV!E745)&lt;=0,AC745,AC745/V745))</f>
        <v>0</v>
      </c>
      <c r="AE745" s="478">
        <f>IFERROR(IF(AND(VLOOKUP(D745,rng_ND,5,FALSE)="Ja",D_SAV!T745="degressiv"),D_SAV!AC745*Y745/100,0),0)</f>
        <v>0</v>
      </c>
      <c r="AF745" s="55">
        <f>IFERROR(IF(VLOOKUP(D745,rng_ND,5,FALSE)="Ja",MAX(D_SAV!AD745:AE745),D_SAV!AD745),0)</f>
        <v>0</v>
      </c>
      <c r="AG745" s="55">
        <f t="shared" si="254"/>
        <v>0</v>
      </c>
      <c r="AH745" s="55">
        <f t="shared" si="255"/>
        <v>0</v>
      </c>
      <c r="AI745" s="55">
        <f t="shared" si="256"/>
        <v>0</v>
      </c>
      <c r="AJ745" s="55">
        <f t="shared" si="257"/>
        <v>0</v>
      </c>
      <c r="AK745" s="55">
        <f t="shared" si="248"/>
        <v>0</v>
      </c>
      <c r="AL745" s="55">
        <f t="shared" si="249"/>
        <v>0</v>
      </c>
      <c r="AM745" s="55">
        <f t="shared" si="250"/>
        <v>0</v>
      </c>
    </row>
    <row r="746" spans="1:39" x14ac:dyDescent="0.25">
      <c r="A746" s="47">
        <v>742</v>
      </c>
      <c r="B746" s="358" t="str">
        <f>IF(AND(E746&lt;&gt;0,D746&lt;&gt;0,F746&lt;&gt;0),IF(C746&lt;&gt;0,CONCATENATE(C746,"-AGr",VLOOKUP(D746,Listen!$A$2:$G$45,7,FALSE),"-",E746,"-",F746,),CONCATENATE("AGr",VLOOKUP(D746,Listen!$A$2:$G$45,7,FALSE),"-",E746,"-",F746)),"keine vollständige ID")</f>
        <v>keine vollständige ID</v>
      </c>
      <c r="C746" s="438">
        <f>'[2]III_SAV-Details_NB'!B752</f>
        <v>0</v>
      </c>
      <c r="D746" s="438">
        <f>'[2]III_SAV-Details_NB'!C752</f>
        <v>0</v>
      </c>
      <c r="E746" s="359">
        <f>'[2]III_SAV-Details_NB'!D752</f>
        <v>0</v>
      </c>
      <c r="F746" s="490"/>
      <c r="G746" s="281">
        <f>'[2]III_SAV-Details_NB'!X752</f>
        <v>0</v>
      </c>
      <c r="H746" s="281">
        <f t="shared" si="251"/>
        <v>0</v>
      </c>
      <c r="I746" s="281">
        <f>IF(con_EOGJahr=2025,'[2]III_SAV-Details_NB'!AA752,IF(con_EOGJahr=2026,'[2]III_SAV-Details_NB'!AB752,'[2]III_SAV-Details_NB'!AC752))</f>
        <v>0</v>
      </c>
      <c r="J746" s="282"/>
      <c r="K746" s="282"/>
      <c r="L746" s="282"/>
      <c r="M746" s="282"/>
      <c r="N746" s="282"/>
      <c r="O746" s="282"/>
      <c r="P746" s="52">
        <f t="shared" si="252"/>
        <v>0</v>
      </c>
      <c r="Q746" s="60"/>
      <c r="R746" s="53">
        <f t="shared" si="258"/>
        <v>0</v>
      </c>
      <c r="S746" s="59"/>
      <c r="T746" s="61"/>
      <c r="U746" s="342" t="str">
        <f t="shared" si="262"/>
        <v>k.A.</v>
      </c>
      <c r="V746" s="343" t="str">
        <f t="shared" si="259"/>
        <v>k.A.</v>
      </c>
      <c r="W746" s="343" t="str">
        <f>IFERROR(IF(OR($D746="",$E746=0,con_Ende=0),"k.A.",IF(VLOOKUP($D746,rng_ND,5,0)="Nein",VLOOKUP($D746,rng_ND,2,FALSE),MIN(VLOOKUP($D746,rng_ND,2,FALSE),A_Stammdaten!$B$19-D_SAV!$E746+1))),"k.A.")</f>
        <v>k.A.</v>
      </c>
      <c r="X746" s="343" t="str">
        <f t="shared" si="260"/>
        <v>k.A.</v>
      </c>
      <c r="Y746" s="62"/>
      <c r="Z746" s="48">
        <f t="shared" si="261"/>
        <v>0</v>
      </c>
      <c r="AA746" s="457"/>
      <c r="AB746" s="55">
        <f t="shared" si="253"/>
        <v>0</v>
      </c>
      <c r="AC746" s="55">
        <f>IF(A_Stammdaten!$B$25="ja",D_SAV!AA746,D_SAV!AB746)</f>
        <v>0</v>
      </c>
      <c r="AD746" s="478">
        <f>IF(AC746=0,0,IF(U746-(con_EOGJahr-D_SAV!E746)&lt;=0,AC746,AC746/V746))</f>
        <v>0</v>
      </c>
      <c r="AE746" s="478">
        <f>IFERROR(IF(AND(VLOOKUP(D746,rng_ND,5,FALSE)="Ja",D_SAV!T746="degressiv"),D_SAV!AC746*Y746/100,0),0)</f>
        <v>0</v>
      </c>
      <c r="AF746" s="55">
        <f>IFERROR(IF(VLOOKUP(D746,rng_ND,5,FALSE)="Ja",MAX(D_SAV!AD746:AE746),D_SAV!AD746),0)</f>
        <v>0</v>
      </c>
      <c r="AG746" s="55">
        <f t="shared" si="254"/>
        <v>0</v>
      </c>
      <c r="AH746" s="55">
        <f t="shared" si="255"/>
        <v>0</v>
      </c>
      <c r="AI746" s="55">
        <f t="shared" si="256"/>
        <v>0</v>
      </c>
      <c r="AJ746" s="55">
        <f t="shared" si="257"/>
        <v>0</v>
      </c>
      <c r="AK746" s="55">
        <f t="shared" si="248"/>
        <v>0</v>
      </c>
      <c r="AL746" s="55">
        <f t="shared" si="249"/>
        <v>0</v>
      </c>
      <c r="AM746" s="55">
        <f t="shared" si="250"/>
        <v>0</v>
      </c>
    </row>
    <row r="747" spans="1:39" x14ac:dyDescent="0.25">
      <c r="A747" s="47">
        <v>743</v>
      </c>
      <c r="B747" s="358" t="str">
        <f>IF(AND(E747&lt;&gt;0,D747&lt;&gt;0,F747&lt;&gt;0),IF(C747&lt;&gt;0,CONCATENATE(C747,"-AGr",VLOOKUP(D747,Listen!$A$2:$G$45,7,FALSE),"-",E747,"-",F747,),CONCATENATE("AGr",VLOOKUP(D747,Listen!$A$2:$G$45,7,FALSE),"-",E747,"-",F747)),"keine vollständige ID")</f>
        <v>keine vollständige ID</v>
      </c>
      <c r="C747" s="438">
        <f>'[2]III_SAV-Details_NB'!B753</f>
        <v>0</v>
      </c>
      <c r="D747" s="438">
        <f>'[2]III_SAV-Details_NB'!C753</f>
        <v>0</v>
      </c>
      <c r="E747" s="359">
        <f>'[2]III_SAV-Details_NB'!D753</f>
        <v>0</v>
      </c>
      <c r="F747" s="490"/>
      <c r="G747" s="281">
        <f>'[2]III_SAV-Details_NB'!X753</f>
        <v>0</v>
      </c>
      <c r="H747" s="281">
        <f t="shared" si="251"/>
        <v>0</v>
      </c>
      <c r="I747" s="281">
        <f>IF(con_EOGJahr=2025,'[2]III_SAV-Details_NB'!AA753,IF(con_EOGJahr=2026,'[2]III_SAV-Details_NB'!AB753,'[2]III_SAV-Details_NB'!AC753))</f>
        <v>0</v>
      </c>
      <c r="J747" s="282"/>
      <c r="K747" s="282"/>
      <c r="L747" s="282"/>
      <c r="M747" s="282"/>
      <c r="N747" s="282"/>
      <c r="O747" s="282"/>
      <c r="P747" s="52">
        <f t="shared" si="252"/>
        <v>0</v>
      </c>
      <c r="Q747" s="60"/>
      <c r="R747" s="53">
        <f t="shared" si="258"/>
        <v>0</v>
      </c>
      <c r="S747" s="59"/>
      <c r="T747" s="61"/>
      <c r="U747" s="342" t="str">
        <f t="shared" si="262"/>
        <v>k.A.</v>
      </c>
      <c r="V747" s="343" t="str">
        <f t="shared" si="259"/>
        <v>k.A.</v>
      </c>
      <c r="W747" s="343" t="str">
        <f>IFERROR(IF(OR($D747="",$E747=0,con_Ende=0),"k.A.",IF(VLOOKUP($D747,rng_ND,5,0)="Nein",VLOOKUP($D747,rng_ND,2,FALSE),MIN(VLOOKUP($D747,rng_ND,2,FALSE),A_Stammdaten!$B$19-D_SAV!$E747+1))),"k.A.")</f>
        <v>k.A.</v>
      </c>
      <c r="X747" s="343" t="str">
        <f t="shared" si="260"/>
        <v>k.A.</v>
      </c>
      <c r="Y747" s="62"/>
      <c r="Z747" s="48">
        <f t="shared" si="261"/>
        <v>0</v>
      </c>
      <c r="AA747" s="457"/>
      <c r="AB747" s="55">
        <f t="shared" si="253"/>
        <v>0</v>
      </c>
      <c r="AC747" s="55">
        <f>IF(A_Stammdaten!$B$25="ja",D_SAV!AA747,D_SAV!AB747)</f>
        <v>0</v>
      </c>
      <c r="AD747" s="478">
        <f>IF(AC747=0,0,IF(U747-(con_EOGJahr-D_SAV!E747)&lt;=0,AC747,AC747/V747))</f>
        <v>0</v>
      </c>
      <c r="AE747" s="478">
        <f>IFERROR(IF(AND(VLOOKUP(D747,rng_ND,5,FALSE)="Ja",D_SAV!T747="degressiv"),D_SAV!AC747*Y747/100,0),0)</f>
        <v>0</v>
      </c>
      <c r="AF747" s="55">
        <f>IFERROR(IF(VLOOKUP(D747,rng_ND,5,FALSE)="Ja",MAX(D_SAV!AD747:AE747),D_SAV!AD747),0)</f>
        <v>0</v>
      </c>
      <c r="AG747" s="55">
        <f t="shared" si="254"/>
        <v>0</v>
      </c>
      <c r="AH747" s="55">
        <f t="shared" si="255"/>
        <v>0</v>
      </c>
      <c r="AI747" s="55">
        <f t="shared" si="256"/>
        <v>0</v>
      </c>
      <c r="AJ747" s="55">
        <f t="shared" si="257"/>
        <v>0</v>
      </c>
      <c r="AK747" s="55">
        <f t="shared" si="248"/>
        <v>0</v>
      </c>
      <c r="AL747" s="55">
        <f t="shared" si="249"/>
        <v>0</v>
      </c>
      <c r="AM747" s="55">
        <f t="shared" si="250"/>
        <v>0</v>
      </c>
    </row>
    <row r="748" spans="1:39" x14ac:dyDescent="0.25">
      <c r="A748" s="47">
        <v>744</v>
      </c>
      <c r="B748" s="358" t="str">
        <f>IF(AND(E748&lt;&gt;0,D748&lt;&gt;0,F748&lt;&gt;0),IF(C748&lt;&gt;0,CONCATENATE(C748,"-AGr",VLOOKUP(D748,Listen!$A$2:$G$45,7,FALSE),"-",E748,"-",F748,),CONCATENATE("AGr",VLOOKUP(D748,Listen!$A$2:$G$45,7,FALSE),"-",E748,"-",F748)),"keine vollständige ID")</f>
        <v>keine vollständige ID</v>
      </c>
      <c r="C748" s="438">
        <f>'[2]III_SAV-Details_NB'!B754</f>
        <v>0</v>
      </c>
      <c r="D748" s="438">
        <f>'[2]III_SAV-Details_NB'!C754</f>
        <v>0</v>
      </c>
      <c r="E748" s="359">
        <f>'[2]III_SAV-Details_NB'!D754</f>
        <v>0</v>
      </c>
      <c r="F748" s="490"/>
      <c r="G748" s="281">
        <f>'[2]III_SAV-Details_NB'!X754</f>
        <v>0</v>
      </c>
      <c r="H748" s="281">
        <f t="shared" si="251"/>
        <v>0</v>
      </c>
      <c r="I748" s="281">
        <f>IF(con_EOGJahr=2025,'[2]III_SAV-Details_NB'!AA754,IF(con_EOGJahr=2026,'[2]III_SAV-Details_NB'!AB754,'[2]III_SAV-Details_NB'!AC754))</f>
        <v>0</v>
      </c>
      <c r="J748" s="282"/>
      <c r="K748" s="282"/>
      <c r="L748" s="282"/>
      <c r="M748" s="282"/>
      <c r="N748" s="282"/>
      <c r="O748" s="282"/>
      <c r="P748" s="52">
        <f t="shared" si="252"/>
        <v>0</v>
      </c>
      <c r="Q748" s="60"/>
      <c r="R748" s="53">
        <f t="shared" si="258"/>
        <v>0</v>
      </c>
      <c r="S748" s="59"/>
      <c r="T748" s="61"/>
      <c r="U748" s="342" t="str">
        <f t="shared" si="262"/>
        <v>k.A.</v>
      </c>
      <c r="V748" s="343" t="str">
        <f t="shared" si="259"/>
        <v>k.A.</v>
      </c>
      <c r="W748" s="343" t="str">
        <f>IFERROR(IF(OR($D748="",$E748=0,con_Ende=0),"k.A.",IF(VLOOKUP($D748,rng_ND,5,0)="Nein",VLOOKUP($D748,rng_ND,2,FALSE),MIN(VLOOKUP($D748,rng_ND,2,FALSE),A_Stammdaten!$B$19-D_SAV!$E748+1))),"k.A.")</f>
        <v>k.A.</v>
      </c>
      <c r="X748" s="343" t="str">
        <f t="shared" si="260"/>
        <v>k.A.</v>
      </c>
      <c r="Y748" s="62"/>
      <c r="Z748" s="48">
        <f t="shared" si="261"/>
        <v>0</v>
      </c>
      <c r="AA748" s="457"/>
      <c r="AB748" s="55">
        <f t="shared" si="253"/>
        <v>0</v>
      </c>
      <c r="AC748" s="55">
        <f>IF(A_Stammdaten!$B$25="ja",D_SAV!AA748,D_SAV!AB748)</f>
        <v>0</v>
      </c>
      <c r="AD748" s="478">
        <f>IF(AC748=0,0,IF(U748-(con_EOGJahr-D_SAV!E748)&lt;=0,AC748,AC748/V748))</f>
        <v>0</v>
      </c>
      <c r="AE748" s="478">
        <f>IFERROR(IF(AND(VLOOKUP(D748,rng_ND,5,FALSE)="Ja",D_SAV!T748="degressiv"),D_SAV!AC748*Y748/100,0),0)</f>
        <v>0</v>
      </c>
      <c r="AF748" s="55">
        <f>IFERROR(IF(VLOOKUP(D748,rng_ND,5,FALSE)="Ja",MAX(D_SAV!AD748:AE748),D_SAV!AD748),0)</f>
        <v>0</v>
      </c>
      <c r="AG748" s="55">
        <f t="shared" si="254"/>
        <v>0</v>
      </c>
      <c r="AH748" s="55">
        <f t="shared" si="255"/>
        <v>0</v>
      </c>
      <c r="AI748" s="55">
        <f t="shared" si="256"/>
        <v>0</v>
      </c>
      <c r="AJ748" s="55">
        <f t="shared" si="257"/>
        <v>0</v>
      </c>
      <c r="AK748" s="55">
        <f t="shared" si="248"/>
        <v>0</v>
      </c>
      <c r="AL748" s="55">
        <f t="shared" si="249"/>
        <v>0</v>
      </c>
      <c r="AM748" s="55">
        <f t="shared" si="250"/>
        <v>0</v>
      </c>
    </row>
    <row r="749" spans="1:39" x14ac:dyDescent="0.25">
      <c r="A749" s="47">
        <v>745</v>
      </c>
      <c r="B749" s="358" t="str">
        <f>IF(AND(E749&lt;&gt;0,D749&lt;&gt;0,F749&lt;&gt;0),IF(C749&lt;&gt;0,CONCATENATE(C749,"-AGr",VLOOKUP(D749,Listen!$A$2:$G$45,7,FALSE),"-",E749,"-",F749,),CONCATENATE("AGr",VLOOKUP(D749,Listen!$A$2:$G$45,7,FALSE),"-",E749,"-",F749)),"keine vollständige ID")</f>
        <v>keine vollständige ID</v>
      </c>
      <c r="C749" s="438">
        <f>'[2]III_SAV-Details_NB'!B755</f>
        <v>0</v>
      </c>
      <c r="D749" s="438">
        <f>'[2]III_SAV-Details_NB'!C755</f>
        <v>0</v>
      </c>
      <c r="E749" s="359">
        <f>'[2]III_SAV-Details_NB'!D755</f>
        <v>0</v>
      </c>
      <c r="F749" s="490"/>
      <c r="G749" s="281">
        <f>'[2]III_SAV-Details_NB'!X755</f>
        <v>0</v>
      </c>
      <c r="H749" s="281">
        <f t="shared" si="251"/>
        <v>0</v>
      </c>
      <c r="I749" s="281">
        <f>IF(con_EOGJahr=2025,'[2]III_SAV-Details_NB'!AA755,IF(con_EOGJahr=2026,'[2]III_SAV-Details_NB'!AB755,'[2]III_SAV-Details_NB'!AC755))</f>
        <v>0</v>
      </c>
      <c r="J749" s="282"/>
      <c r="K749" s="282"/>
      <c r="L749" s="282"/>
      <c r="M749" s="282"/>
      <c r="N749" s="282"/>
      <c r="O749" s="282"/>
      <c r="P749" s="52">
        <f t="shared" si="252"/>
        <v>0</v>
      </c>
      <c r="Q749" s="60"/>
      <c r="R749" s="53">
        <f t="shared" si="258"/>
        <v>0</v>
      </c>
      <c r="S749" s="59"/>
      <c r="T749" s="61"/>
      <c r="U749" s="342" t="str">
        <f t="shared" si="262"/>
        <v>k.A.</v>
      </c>
      <c r="V749" s="343" t="str">
        <f t="shared" si="259"/>
        <v>k.A.</v>
      </c>
      <c r="W749" s="343" t="str">
        <f>IFERROR(IF(OR($D749="",$E749=0,con_Ende=0),"k.A.",IF(VLOOKUP($D749,rng_ND,5,0)="Nein",VLOOKUP($D749,rng_ND,2,FALSE),MIN(VLOOKUP($D749,rng_ND,2,FALSE),A_Stammdaten!$B$19-D_SAV!$E749+1))),"k.A.")</f>
        <v>k.A.</v>
      </c>
      <c r="X749" s="343" t="str">
        <f t="shared" si="260"/>
        <v>k.A.</v>
      </c>
      <c r="Y749" s="62"/>
      <c r="Z749" s="48">
        <f t="shared" si="261"/>
        <v>0</v>
      </c>
      <c r="AA749" s="457"/>
      <c r="AB749" s="55">
        <f t="shared" si="253"/>
        <v>0</v>
      </c>
      <c r="AC749" s="55">
        <f>IF(A_Stammdaten!$B$25="ja",D_SAV!AA749,D_SAV!AB749)</f>
        <v>0</v>
      </c>
      <c r="AD749" s="478">
        <f>IF(AC749=0,0,IF(U749-(con_EOGJahr-D_SAV!E749)&lt;=0,AC749,AC749/V749))</f>
        <v>0</v>
      </c>
      <c r="AE749" s="478">
        <f>IFERROR(IF(AND(VLOOKUP(D749,rng_ND,5,FALSE)="Ja",D_SAV!T749="degressiv"),D_SAV!AC749*Y749/100,0),0)</f>
        <v>0</v>
      </c>
      <c r="AF749" s="55">
        <f>IFERROR(IF(VLOOKUP(D749,rng_ND,5,FALSE)="Ja",MAX(D_SAV!AD749:AE749),D_SAV!AD749),0)</f>
        <v>0</v>
      </c>
      <c r="AG749" s="55">
        <f t="shared" si="254"/>
        <v>0</v>
      </c>
      <c r="AH749" s="55">
        <f t="shared" si="255"/>
        <v>0</v>
      </c>
      <c r="AI749" s="55">
        <f t="shared" si="256"/>
        <v>0</v>
      </c>
      <c r="AJ749" s="55">
        <f t="shared" si="257"/>
        <v>0</v>
      </c>
      <c r="AK749" s="55">
        <f t="shared" si="248"/>
        <v>0</v>
      </c>
      <c r="AL749" s="55">
        <f t="shared" si="249"/>
        <v>0</v>
      </c>
      <c r="AM749" s="55">
        <f t="shared" si="250"/>
        <v>0</v>
      </c>
    </row>
    <row r="750" spans="1:39" x14ac:dyDescent="0.25">
      <c r="A750" s="47">
        <v>746</v>
      </c>
      <c r="B750" s="358" t="str">
        <f>IF(AND(E750&lt;&gt;0,D750&lt;&gt;0,F750&lt;&gt;0),IF(C750&lt;&gt;0,CONCATENATE(C750,"-AGr",VLOOKUP(D750,Listen!$A$2:$G$45,7,FALSE),"-",E750,"-",F750,),CONCATENATE("AGr",VLOOKUP(D750,Listen!$A$2:$G$45,7,FALSE),"-",E750,"-",F750)),"keine vollständige ID")</f>
        <v>keine vollständige ID</v>
      </c>
      <c r="C750" s="438">
        <f>'[2]III_SAV-Details_NB'!B756</f>
        <v>0</v>
      </c>
      <c r="D750" s="438">
        <f>'[2]III_SAV-Details_NB'!C756</f>
        <v>0</v>
      </c>
      <c r="E750" s="359">
        <f>'[2]III_SAV-Details_NB'!D756</f>
        <v>0</v>
      </c>
      <c r="F750" s="490"/>
      <c r="G750" s="281">
        <f>'[2]III_SAV-Details_NB'!X756</f>
        <v>0</v>
      </c>
      <c r="H750" s="281">
        <f t="shared" si="251"/>
        <v>0</v>
      </c>
      <c r="I750" s="281">
        <f>IF(con_EOGJahr=2025,'[2]III_SAV-Details_NB'!AA756,IF(con_EOGJahr=2026,'[2]III_SAV-Details_NB'!AB756,'[2]III_SAV-Details_NB'!AC756))</f>
        <v>0</v>
      </c>
      <c r="J750" s="282"/>
      <c r="K750" s="282"/>
      <c r="L750" s="282"/>
      <c r="M750" s="282"/>
      <c r="N750" s="282"/>
      <c r="O750" s="282"/>
      <c r="P750" s="52">
        <f t="shared" si="252"/>
        <v>0</v>
      </c>
      <c r="Q750" s="60"/>
      <c r="R750" s="53">
        <f t="shared" si="258"/>
        <v>0</v>
      </c>
      <c r="S750" s="59"/>
      <c r="T750" s="61"/>
      <c r="U750" s="342" t="str">
        <f t="shared" si="262"/>
        <v>k.A.</v>
      </c>
      <c r="V750" s="343" t="str">
        <f t="shared" si="259"/>
        <v>k.A.</v>
      </c>
      <c r="W750" s="343" t="str">
        <f>IFERROR(IF(OR($D750="",$E750=0,con_Ende=0),"k.A.",IF(VLOOKUP($D750,rng_ND,5,0)="Nein",VLOOKUP($D750,rng_ND,2,FALSE),MIN(VLOOKUP($D750,rng_ND,2,FALSE),A_Stammdaten!$B$19-D_SAV!$E750+1))),"k.A.")</f>
        <v>k.A.</v>
      </c>
      <c r="X750" s="343" t="str">
        <f t="shared" si="260"/>
        <v>k.A.</v>
      </c>
      <c r="Y750" s="62"/>
      <c r="Z750" s="48">
        <f t="shared" si="261"/>
        <v>0</v>
      </c>
      <c r="AA750" s="457"/>
      <c r="AB750" s="55">
        <f t="shared" si="253"/>
        <v>0</v>
      </c>
      <c r="AC750" s="55">
        <f>IF(A_Stammdaten!$B$25="ja",D_SAV!AA750,D_SAV!AB750)</f>
        <v>0</v>
      </c>
      <c r="AD750" s="478">
        <f>IF(AC750=0,0,IF(U750-(con_EOGJahr-D_SAV!E750)&lt;=0,AC750,AC750/V750))</f>
        <v>0</v>
      </c>
      <c r="AE750" s="478">
        <f>IFERROR(IF(AND(VLOOKUP(D750,rng_ND,5,FALSE)="Ja",D_SAV!T750="degressiv"),D_SAV!AC750*Y750/100,0),0)</f>
        <v>0</v>
      </c>
      <c r="AF750" s="55">
        <f>IFERROR(IF(VLOOKUP(D750,rng_ND,5,FALSE)="Ja",MAX(D_SAV!AD750:AE750),D_SAV!AD750),0)</f>
        <v>0</v>
      </c>
      <c r="AG750" s="55">
        <f t="shared" si="254"/>
        <v>0</v>
      </c>
      <c r="AH750" s="55">
        <f t="shared" si="255"/>
        <v>0</v>
      </c>
      <c r="AI750" s="55">
        <f t="shared" si="256"/>
        <v>0</v>
      </c>
      <c r="AJ750" s="55">
        <f t="shared" si="257"/>
        <v>0</v>
      </c>
      <c r="AK750" s="55">
        <f t="shared" si="248"/>
        <v>0</v>
      </c>
      <c r="AL750" s="55">
        <f t="shared" si="249"/>
        <v>0</v>
      </c>
      <c r="AM750" s="55">
        <f t="shared" si="250"/>
        <v>0</v>
      </c>
    </row>
    <row r="751" spans="1:39" x14ac:dyDescent="0.25">
      <c r="A751" s="47">
        <v>747</v>
      </c>
      <c r="B751" s="358" t="str">
        <f>IF(AND(E751&lt;&gt;0,D751&lt;&gt;0,F751&lt;&gt;0),IF(C751&lt;&gt;0,CONCATENATE(C751,"-AGr",VLOOKUP(D751,Listen!$A$2:$G$45,7,FALSE),"-",E751,"-",F751,),CONCATENATE("AGr",VLOOKUP(D751,Listen!$A$2:$G$45,7,FALSE),"-",E751,"-",F751)),"keine vollständige ID")</f>
        <v>keine vollständige ID</v>
      </c>
      <c r="C751" s="438">
        <f>'[2]III_SAV-Details_NB'!B757</f>
        <v>0</v>
      </c>
      <c r="D751" s="438">
        <f>'[2]III_SAV-Details_NB'!C757</f>
        <v>0</v>
      </c>
      <c r="E751" s="359">
        <f>'[2]III_SAV-Details_NB'!D757</f>
        <v>0</v>
      </c>
      <c r="F751" s="490"/>
      <c r="G751" s="281">
        <f>'[2]III_SAV-Details_NB'!X757</f>
        <v>0</v>
      </c>
      <c r="H751" s="281">
        <f t="shared" si="251"/>
        <v>0</v>
      </c>
      <c r="I751" s="281">
        <f>IF(con_EOGJahr=2025,'[2]III_SAV-Details_NB'!AA757,IF(con_EOGJahr=2026,'[2]III_SAV-Details_NB'!AB757,'[2]III_SAV-Details_NB'!AC757))</f>
        <v>0</v>
      </c>
      <c r="J751" s="282"/>
      <c r="K751" s="282"/>
      <c r="L751" s="282"/>
      <c r="M751" s="282"/>
      <c r="N751" s="282"/>
      <c r="O751" s="282"/>
      <c r="P751" s="52">
        <f t="shared" si="252"/>
        <v>0</v>
      </c>
      <c r="Q751" s="60"/>
      <c r="R751" s="53">
        <f t="shared" si="258"/>
        <v>0</v>
      </c>
      <c r="S751" s="59"/>
      <c r="T751" s="61"/>
      <c r="U751" s="342" t="str">
        <f t="shared" si="262"/>
        <v>k.A.</v>
      </c>
      <c r="V751" s="343" t="str">
        <f t="shared" si="259"/>
        <v>k.A.</v>
      </c>
      <c r="W751" s="343" t="str">
        <f>IFERROR(IF(OR($D751="",$E751=0,con_Ende=0),"k.A.",IF(VLOOKUP($D751,rng_ND,5,0)="Nein",VLOOKUP($D751,rng_ND,2,FALSE),MIN(VLOOKUP($D751,rng_ND,2,FALSE),A_Stammdaten!$B$19-D_SAV!$E751+1))),"k.A.")</f>
        <v>k.A.</v>
      </c>
      <c r="X751" s="343" t="str">
        <f t="shared" si="260"/>
        <v>k.A.</v>
      </c>
      <c r="Y751" s="62"/>
      <c r="Z751" s="48">
        <f t="shared" si="261"/>
        <v>0</v>
      </c>
      <c r="AA751" s="457"/>
      <c r="AB751" s="55">
        <f t="shared" si="253"/>
        <v>0</v>
      </c>
      <c r="AC751" s="55">
        <f>IF(A_Stammdaten!$B$25="ja",D_SAV!AA751,D_SAV!AB751)</f>
        <v>0</v>
      </c>
      <c r="AD751" s="478">
        <f>IF(AC751=0,0,IF(U751-(con_EOGJahr-D_SAV!E751)&lt;=0,AC751,AC751/V751))</f>
        <v>0</v>
      </c>
      <c r="AE751" s="478">
        <f>IFERROR(IF(AND(VLOOKUP(D751,rng_ND,5,FALSE)="Ja",D_SAV!T751="degressiv"),D_SAV!AC751*Y751/100,0),0)</f>
        <v>0</v>
      </c>
      <c r="AF751" s="55">
        <f>IFERROR(IF(VLOOKUP(D751,rng_ND,5,FALSE)="Ja",MAX(D_SAV!AD751:AE751),D_SAV!AD751),0)</f>
        <v>0</v>
      </c>
      <c r="AG751" s="55">
        <f t="shared" si="254"/>
        <v>0</v>
      </c>
      <c r="AH751" s="55">
        <f t="shared" si="255"/>
        <v>0</v>
      </c>
      <c r="AI751" s="55">
        <f t="shared" si="256"/>
        <v>0</v>
      </c>
      <c r="AJ751" s="55">
        <f t="shared" si="257"/>
        <v>0</v>
      </c>
      <c r="AK751" s="55">
        <f t="shared" si="248"/>
        <v>0</v>
      </c>
      <c r="AL751" s="55">
        <f t="shared" si="249"/>
        <v>0</v>
      </c>
      <c r="AM751" s="55">
        <f t="shared" si="250"/>
        <v>0</v>
      </c>
    </row>
    <row r="752" spans="1:39" x14ac:dyDescent="0.25">
      <c r="A752" s="47">
        <v>748</v>
      </c>
      <c r="B752" s="358" t="str">
        <f>IF(AND(E752&lt;&gt;0,D752&lt;&gt;0,F752&lt;&gt;0),IF(C752&lt;&gt;0,CONCATENATE(C752,"-AGr",VLOOKUP(D752,Listen!$A$2:$G$45,7,FALSE),"-",E752,"-",F752,),CONCATENATE("AGr",VLOOKUP(D752,Listen!$A$2:$G$45,7,FALSE),"-",E752,"-",F752)),"keine vollständige ID")</f>
        <v>keine vollständige ID</v>
      </c>
      <c r="C752" s="438">
        <f>'[2]III_SAV-Details_NB'!B758</f>
        <v>0</v>
      </c>
      <c r="D752" s="438">
        <f>'[2]III_SAV-Details_NB'!C758</f>
        <v>0</v>
      </c>
      <c r="E752" s="359">
        <f>'[2]III_SAV-Details_NB'!D758</f>
        <v>0</v>
      </c>
      <c r="F752" s="490"/>
      <c r="G752" s="281">
        <f>'[2]III_SAV-Details_NB'!X758</f>
        <v>0</v>
      </c>
      <c r="H752" s="281">
        <f t="shared" si="251"/>
        <v>0</v>
      </c>
      <c r="I752" s="281">
        <f>IF(con_EOGJahr=2025,'[2]III_SAV-Details_NB'!AA758,IF(con_EOGJahr=2026,'[2]III_SAV-Details_NB'!AB758,'[2]III_SAV-Details_NB'!AC758))</f>
        <v>0</v>
      </c>
      <c r="J752" s="282"/>
      <c r="K752" s="282"/>
      <c r="L752" s="282"/>
      <c r="M752" s="282"/>
      <c r="N752" s="282"/>
      <c r="O752" s="282"/>
      <c r="P752" s="52">
        <f t="shared" si="252"/>
        <v>0</v>
      </c>
      <c r="Q752" s="60"/>
      <c r="R752" s="53">
        <f t="shared" si="258"/>
        <v>0</v>
      </c>
      <c r="S752" s="59"/>
      <c r="T752" s="61"/>
      <c r="U752" s="342" t="str">
        <f t="shared" si="262"/>
        <v>k.A.</v>
      </c>
      <c r="V752" s="343" t="str">
        <f t="shared" si="259"/>
        <v>k.A.</v>
      </c>
      <c r="W752" s="343" t="str">
        <f>IFERROR(IF(OR($D752="",$E752=0,con_Ende=0),"k.A.",IF(VLOOKUP($D752,rng_ND,5,0)="Nein",VLOOKUP($D752,rng_ND,2,FALSE),MIN(VLOOKUP($D752,rng_ND,2,FALSE),A_Stammdaten!$B$19-D_SAV!$E752+1))),"k.A.")</f>
        <v>k.A.</v>
      </c>
      <c r="X752" s="343" t="str">
        <f t="shared" si="260"/>
        <v>k.A.</v>
      </c>
      <c r="Y752" s="62"/>
      <c r="Z752" s="48">
        <f t="shared" si="261"/>
        <v>0</v>
      </c>
      <c r="AA752" s="457"/>
      <c r="AB752" s="55">
        <f t="shared" si="253"/>
        <v>0</v>
      </c>
      <c r="AC752" s="55">
        <f>IF(A_Stammdaten!$B$25="ja",D_SAV!AA752,D_SAV!AB752)</f>
        <v>0</v>
      </c>
      <c r="AD752" s="478">
        <f>IF(AC752=0,0,IF(U752-(con_EOGJahr-D_SAV!E752)&lt;=0,AC752,AC752/V752))</f>
        <v>0</v>
      </c>
      <c r="AE752" s="478">
        <f>IFERROR(IF(AND(VLOOKUP(D752,rng_ND,5,FALSE)="Ja",D_SAV!T752="degressiv"),D_SAV!AC752*Y752/100,0),0)</f>
        <v>0</v>
      </c>
      <c r="AF752" s="55">
        <f>IFERROR(IF(VLOOKUP(D752,rng_ND,5,FALSE)="Ja",MAX(D_SAV!AD752:AE752),D_SAV!AD752),0)</f>
        <v>0</v>
      </c>
      <c r="AG752" s="55">
        <f t="shared" si="254"/>
        <v>0</v>
      </c>
      <c r="AH752" s="55">
        <f t="shared" si="255"/>
        <v>0</v>
      </c>
      <c r="AI752" s="55">
        <f t="shared" si="256"/>
        <v>0</v>
      </c>
      <c r="AJ752" s="55">
        <f t="shared" si="257"/>
        <v>0</v>
      </c>
      <c r="AK752" s="55">
        <f t="shared" si="248"/>
        <v>0</v>
      </c>
      <c r="AL752" s="55">
        <f t="shared" si="249"/>
        <v>0</v>
      </c>
      <c r="AM752" s="55">
        <f t="shared" si="250"/>
        <v>0</v>
      </c>
    </row>
    <row r="753" spans="1:39" x14ac:dyDescent="0.25">
      <c r="A753" s="47">
        <v>749</v>
      </c>
      <c r="B753" s="358" t="str">
        <f>IF(AND(E753&lt;&gt;0,D753&lt;&gt;0,F753&lt;&gt;0),IF(C753&lt;&gt;0,CONCATENATE(C753,"-AGr",VLOOKUP(D753,Listen!$A$2:$G$45,7,FALSE),"-",E753,"-",F753,),CONCATENATE("AGr",VLOOKUP(D753,Listen!$A$2:$G$45,7,FALSE),"-",E753,"-",F753)),"keine vollständige ID")</f>
        <v>keine vollständige ID</v>
      </c>
      <c r="C753" s="438">
        <f>'[2]III_SAV-Details_NB'!B759</f>
        <v>0</v>
      </c>
      <c r="D753" s="438">
        <f>'[2]III_SAV-Details_NB'!C759</f>
        <v>0</v>
      </c>
      <c r="E753" s="359">
        <f>'[2]III_SAV-Details_NB'!D759</f>
        <v>0</v>
      </c>
      <c r="F753" s="490"/>
      <c r="G753" s="281">
        <f>'[2]III_SAV-Details_NB'!X759</f>
        <v>0</v>
      </c>
      <c r="H753" s="281">
        <f t="shared" si="251"/>
        <v>0</v>
      </c>
      <c r="I753" s="281">
        <f>IF(con_EOGJahr=2025,'[2]III_SAV-Details_NB'!AA759,IF(con_EOGJahr=2026,'[2]III_SAV-Details_NB'!AB759,'[2]III_SAV-Details_NB'!AC759))</f>
        <v>0</v>
      </c>
      <c r="J753" s="282"/>
      <c r="K753" s="282"/>
      <c r="L753" s="282"/>
      <c r="M753" s="282"/>
      <c r="N753" s="282"/>
      <c r="O753" s="282"/>
      <c r="P753" s="52">
        <f t="shared" si="252"/>
        <v>0</v>
      </c>
      <c r="Q753" s="60"/>
      <c r="R753" s="53">
        <f t="shared" si="258"/>
        <v>0</v>
      </c>
      <c r="S753" s="59"/>
      <c r="T753" s="61"/>
      <c r="U753" s="342" t="str">
        <f t="shared" si="262"/>
        <v>k.A.</v>
      </c>
      <c r="V753" s="343" t="str">
        <f t="shared" si="259"/>
        <v>k.A.</v>
      </c>
      <c r="W753" s="343" t="str">
        <f>IFERROR(IF(OR($D753="",$E753=0,con_Ende=0),"k.A.",IF(VLOOKUP($D753,rng_ND,5,0)="Nein",VLOOKUP($D753,rng_ND,2,FALSE),MIN(VLOOKUP($D753,rng_ND,2,FALSE),A_Stammdaten!$B$19-D_SAV!$E753+1))),"k.A.")</f>
        <v>k.A.</v>
      </c>
      <c r="X753" s="343" t="str">
        <f t="shared" si="260"/>
        <v>k.A.</v>
      </c>
      <c r="Y753" s="62"/>
      <c r="Z753" s="48">
        <f t="shared" si="261"/>
        <v>0</v>
      </c>
      <c r="AA753" s="457"/>
      <c r="AB753" s="55">
        <f t="shared" si="253"/>
        <v>0</v>
      </c>
      <c r="AC753" s="55">
        <f>IF(A_Stammdaten!$B$25="ja",D_SAV!AA753,D_SAV!AB753)</f>
        <v>0</v>
      </c>
      <c r="AD753" s="478">
        <f>IF(AC753=0,0,IF(U753-(con_EOGJahr-D_SAV!E753)&lt;=0,AC753,AC753/V753))</f>
        <v>0</v>
      </c>
      <c r="AE753" s="478">
        <f>IFERROR(IF(AND(VLOOKUP(D753,rng_ND,5,FALSE)="Ja",D_SAV!T753="degressiv"),D_SAV!AC753*Y753/100,0),0)</f>
        <v>0</v>
      </c>
      <c r="AF753" s="55">
        <f>IFERROR(IF(VLOOKUP(D753,rng_ND,5,FALSE)="Ja",MAX(D_SAV!AD753:AE753),D_SAV!AD753),0)</f>
        <v>0</v>
      </c>
      <c r="AG753" s="55">
        <f t="shared" si="254"/>
        <v>0</v>
      </c>
      <c r="AH753" s="55">
        <f t="shared" si="255"/>
        <v>0</v>
      </c>
      <c r="AI753" s="55">
        <f t="shared" si="256"/>
        <v>0</v>
      </c>
      <c r="AJ753" s="55">
        <f t="shared" si="257"/>
        <v>0</v>
      </c>
      <c r="AK753" s="55">
        <f t="shared" si="248"/>
        <v>0</v>
      </c>
      <c r="AL753" s="55">
        <f t="shared" si="249"/>
        <v>0</v>
      </c>
      <c r="AM753" s="55">
        <f t="shared" si="250"/>
        <v>0</v>
      </c>
    </row>
    <row r="754" spans="1:39" x14ac:dyDescent="0.25">
      <c r="A754" s="47">
        <v>750</v>
      </c>
      <c r="B754" s="358" t="str">
        <f>IF(AND(E754&lt;&gt;0,D754&lt;&gt;0,F754&lt;&gt;0),IF(C754&lt;&gt;0,CONCATENATE(C754,"-AGr",VLOOKUP(D754,Listen!$A$2:$G$45,7,FALSE),"-",E754,"-",F754,),CONCATENATE("AGr",VLOOKUP(D754,Listen!$A$2:$G$45,7,FALSE),"-",E754,"-",F754)),"keine vollständige ID")</f>
        <v>keine vollständige ID</v>
      </c>
      <c r="C754" s="438">
        <f>'[2]III_SAV-Details_NB'!B760</f>
        <v>0</v>
      </c>
      <c r="D754" s="438">
        <f>'[2]III_SAV-Details_NB'!C760</f>
        <v>0</v>
      </c>
      <c r="E754" s="359">
        <f>'[2]III_SAV-Details_NB'!D760</f>
        <v>0</v>
      </c>
      <c r="F754" s="490"/>
      <c r="G754" s="281">
        <f>'[2]III_SAV-Details_NB'!X760</f>
        <v>0</v>
      </c>
      <c r="H754" s="281">
        <f t="shared" si="251"/>
        <v>0</v>
      </c>
      <c r="I754" s="281">
        <f>IF(con_EOGJahr=2025,'[2]III_SAV-Details_NB'!AA760,IF(con_EOGJahr=2026,'[2]III_SAV-Details_NB'!AB760,'[2]III_SAV-Details_NB'!AC760))</f>
        <v>0</v>
      </c>
      <c r="J754" s="282"/>
      <c r="K754" s="282"/>
      <c r="L754" s="282"/>
      <c r="M754" s="282"/>
      <c r="N754" s="282"/>
      <c r="O754" s="282"/>
      <c r="P754" s="52">
        <f t="shared" si="252"/>
        <v>0</v>
      </c>
      <c r="Q754" s="60"/>
      <c r="R754" s="53">
        <f t="shared" si="258"/>
        <v>0</v>
      </c>
      <c r="S754" s="59"/>
      <c r="T754" s="61"/>
      <c r="U754" s="342" t="str">
        <f t="shared" si="262"/>
        <v>k.A.</v>
      </c>
      <c r="V754" s="343" t="str">
        <f t="shared" si="259"/>
        <v>k.A.</v>
      </c>
      <c r="W754" s="343" t="str">
        <f>IFERROR(IF(OR($D754="",$E754=0,con_Ende=0),"k.A.",IF(VLOOKUP($D754,rng_ND,5,0)="Nein",VLOOKUP($D754,rng_ND,2,FALSE),MIN(VLOOKUP($D754,rng_ND,2,FALSE),A_Stammdaten!$B$19-D_SAV!$E754+1))),"k.A.")</f>
        <v>k.A.</v>
      </c>
      <c r="X754" s="343" t="str">
        <f t="shared" si="260"/>
        <v>k.A.</v>
      </c>
      <c r="Y754" s="62"/>
      <c r="Z754" s="48">
        <f t="shared" si="261"/>
        <v>0</v>
      </c>
      <c r="AA754" s="457"/>
      <c r="AB754" s="55">
        <f t="shared" si="253"/>
        <v>0</v>
      </c>
      <c r="AC754" s="55">
        <f>IF(A_Stammdaten!$B$25="ja",D_SAV!AA754,D_SAV!AB754)</f>
        <v>0</v>
      </c>
      <c r="AD754" s="478">
        <f>IF(AC754=0,0,IF(U754-(con_EOGJahr-D_SAV!E754)&lt;=0,AC754,AC754/V754))</f>
        <v>0</v>
      </c>
      <c r="AE754" s="478">
        <f>IFERROR(IF(AND(VLOOKUP(D754,rng_ND,5,FALSE)="Ja",D_SAV!T754="degressiv"),D_SAV!AC754*Y754/100,0),0)</f>
        <v>0</v>
      </c>
      <c r="AF754" s="55">
        <f>IFERROR(IF(VLOOKUP(D754,rng_ND,5,FALSE)="Ja",MAX(D_SAV!AD754:AE754),D_SAV!AD754),0)</f>
        <v>0</v>
      </c>
      <c r="AG754" s="55">
        <f t="shared" si="254"/>
        <v>0</v>
      </c>
      <c r="AH754" s="55">
        <f t="shared" si="255"/>
        <v>0</v>
      </c>
      <c r="AI754" s="55">
        <f t="shared" si="256"/>
        <v>0</v>
      </c>
      <c r="AJ754" s="55">
        <f t="shared" si="257"/>
        <v>0</v>
      </c>
      <c r="AK754" s="55">
        <f t="shared" si="248"/>
        <v>0</v>
      </c>
      <c r="AL754" s="55">
        <f t="shared" si="249"/>
        <v>0</v>
      </c>
      <c r="AM754" s="55">
        <f t="shared" si="250"/>
        <v>0</v>
      </c>
    </row>
    <row r="755" spans="1:39" x14ac:dyDescent="0.25">
      <c r="A755" s="47">
        <v>751</v>
      </c>
      <c r="B755" s="358" t="str">
        <f>IF(AND(E755&lt;&gt;0,D755&lt;&gt;0,F755&lt;&gt;0),IF(C755&lt;&gt;0,CONCATENATE(C755,"-AGr",VLOOKUP(D755,Listen!$A$2:$G$45,7,FALSE),"-",E755,"-",F755,),CONCATENATE("AGr",VLOOKUP(D755,Listen!$A$2:$G$45,7,FALSE),"-",E755,"-",F755)),"keine vollständige ID")</f>
        <v>keine vollständige ID</v>
      </c>
      <c r="C755" s="438">
        <f>'[2]III_SAV-Details_NB'!B761</f>
        <v>0</v>
      </c>
      <c r="D755" s="438">
        <f>'[2]III_SAV-Details_NB'!C761</f>
        <v>0</v>
      </c>
      <c r="E755" s="359">
        <f>'[2]III_SAV-Details_NB'!D761</f>
        <v>0</v>
      </c>
      <c r="F755" s="490"/>
      <c r="G755" s="281">
        <f>'[2]III_SAV-Details_NB'!X761</f>
        <v>0</v>
      </c>
      <c r="H755" s="281">
        <f t="shared" si="251"/>
        <v>0</v>
      </c>
      <c r="I755" s="281">
        <f>IF(con_EOGJahr=2025,'[2]III_SAV-Details_NB'!AA761,IF(con_EOGJahr=2026,'[2]III_SAV-Details_NB'!AB761,'[2]III_SAV-Details_NB'!AC761))</f>
        <v>0</v>
      </c>
      <c r="J755" s="282"/>
      <c r="K755" s="282"/>
      <c r="L755" s="282"/>
      <c r="M755" s="282"/>
      <c r="N755" s="282"/>
      <c r="O755" s="282"/>
      <c r="P755" s="52">
        <f t="shared" si="252"/>
        <v>0</v>
      </c>
      <c r="Q755" s="60"/>
      <c r="R755" s="53">
        <f t="shared" si="258"/>
        <v>0</v>
      </c>
      <c r="S755" s="59"/>
      <c r="T755" s="61"/>
      <c r="U755" s="342" t="str">
        <f t="shared" si="262"/>
        <v>k.A.</v>
      </c>
      <c r="V755" s="343" t="str">
        <f t="shared" si="259"/>
        <v>k.A.</v>
      </c>
      <c r="W755" s="343" t="str">
        <f>IFERROR(IF(OR($D755="",$E755=0,con_Ende=0),"k.A.",IF(VLOOKUP($D755,rng_ND,5,0)="Nein",VLOOKUP($D755,rng_ND,2,FALSE),MIN(VLOOKUP($D755,rng_ND,2,FALSE),A_Stammdaten!$B$19-D_SAV!$E755+1))),"k.A.")</f>
        <v>k.A.</v>
      </c>
      <c r="X755" s="343" t="str">
        <f t="shared" si="260"/>
        <v>k.A.</v>
      </c>
      <c r="Y755" s="62"/>
      <c r="Z755" s="48">
        <f t="shared" si="261"/>
        <v>0</v>
      </c>
      <c r="AA755" s="457"/>
      <c r="AB755" s="55">
        <f t="shared" si="253"/>
        <v>0</v>
      </c>
      <c r="AC755" s="55">
        <f>IF(A_Stammdaten!$B$25="ja",D_SAV!AA755,D_SAV!AB755)</f>
        <v>0</v>
      </c>
      <c r="AD755" s="478">
        <f>IF(AC755=0,0,IF(U755-(con_EOGJahr-D_SAV!E755)&lt;=0,AC755,AC755/V755))</f>
        <v>0</v>
      </c>
      <c r="AE755" s="478">
        <f>IFERROR(IF(AND(VLOOKUP(D755,rng_ND,5,FALSE)="Ja",D_SAV!T755="degressiv"),D_SAV!AC755*Y755/100,0),0)</f>
        <v>0</v>
      </c>
      <c r="AF755" s="55">
        <f>IFERROR(IF(VLOOKUP(D755,rng_ND,5,FALSE)="Ja",MAX(D_SAV!AD755:AE755),D_SAV!AD755),0)</f>
        <v>0</v>
      </c>
      <c r="AG755" s="55">
        <f t="shared" si="254"/>
        <v>0</v>
      </c>
      <c r="AH755" s="55">
        <f t="shared" si="255"/>
        <v>0</v>
      </c>
      <c r="AI755" s="55">
        <f t="shared" si="256"/>
        <v>0</v>
      </c>
      <c r="AJ755" s="55">
        <f t="shared" si="257"/>
        <v>0</v>
      </c>
      <c r="AK755" s="55">
        <f t="shared" si="248"/>
        <v>0</v>
      </c>
      <c r="AL755" s="55">
        <f t="shared" si="249"/>
        <v>0</v>
      </c>
      <c r="AM755" s="55">
        <f t="shared" si="250"/>
        <v>0</v>
      </c>
    </row>
    <row r="756" spans="1:39" x14ac:dyDescent="0.25">
      <c r="A756" s="47">
        <v>752</v>
      </c>
      <c r="B756" s="358" t="str">
        <f>IF(AND(E756&lt;&gt;0,D756&lt;&gt;0,F756&lt;&gt;0),IF(C756&lt;&gt;0,CONCATENATE(C756,"-AGr",VLOOKUP(D756,Listen!$A$2:$G$45,7,FALSE),"-",E756,"-",F756,),CONCATENATE("AGr",VLOOKUP(D756,Listen!$A$2:$G$45,7,FALSE),"-",E756,"-",F756)),"keine vollständige ID")</f>
        <v>keine vollständige ID</v>
      </c>
      <c r="C756" s="438">
        <f>'[2]III_SAV-Details_NB'!B762</f>
        <v>0</v>
      </c>
      <c r="D756" s="438">
        <f>'[2]III_SAV-Details_NB'!C762</f>
        <v>0</v>
      </c>
      <c r="E756" s="359">
        <f>'[2]III_SAV-Details_NB'!D762</f>
        <v>0</v>
      </c>
      <c r="F756" s="490"/>
      <c r="G756" s="281">
        <f>'[2]III_SAV-Details_NB'!X762</f>
        <v>0</v>
      </c>
      <c r="H756" s="281">
        <f t="shared" si="251"/>
        <v>0</v>
      </c>
      <c r="I756" s="281">
        <f>IF(con_EOGJahr=2025,'[2]III_SAV-Details_NB'!AA762,IF(con_EOGJahr=2026,'[2]III_SAV-Details_NB'!AB762,'[2]III_SAV-Details_NB'!AC762))</f>
        <v>0</v>
      </c>
      <c r="J756" s="282"/>
      <c r="K756" s="282"/>
      <c r="L756" s="282"/>
      <c r="M756" s="282"/>
      <c r="N756" s="282"/>
      <c r="O756" s="282"/>
      <c r="P756" s="52">
        <f t="shared" si="252"/>
        <v>0</v>
      </c>
      <c r="Q756" s="60"/>
      <c r="R756" s="53">
        <f t="shared" si="258"/>
        <v>0</v>
      </c>
      <c r="S756" s="59"/>
      <c r="T756" s="61"/>
      <c r="U756" s="342" t="str">
        <f t="shared" si="262"/>
        <v>k.A.</v>
      </c>
      <c r="V756" s="343" t="str">
        <f t="shared" si="259"/>
        <v>k.A.</v>
      </c>
      <c r="W756" s="343" t="str">
        <f>IFERROR(IF(OR($D756="",$E756=0,con_Ende=0),"k.A.",IF(VLOOKUP($D756,rng_ND,5,0)="Nein",VLOOKUP($D756,rng_ND,2,FALSE),MIN(VLOOKUP($D756,rng_ND,2,FALSE),A_Stammdaten!$B$19-D_SAV!$E756+1))),"k.A.")</f>
        <v>k.A.</v>
      </c>
      <c r="X756" s="343" t="str">
        <f t="shared" si="260"/>
        <v>k.A.</v>
      </c>
      <c r="Y756" s="62"/>
      <c r="Z756" s="48">
        <f t="shared" si="261"/>
        <v>0</v>
      </c>
      <c r="AA756" s="457"/>
      <c r="AB756" s="55">
        <f t="shared" si="253"/>
        <v>0</v>
      </c>
      <c r="AC756" s="55">
        <f>IF(A_Stammdaten!$B$25="ja",D_SAV!AA756,D_SAV!AB756)</f>
        <v>0</v>
      </c>
      <c r="AD756" s="478">
        <f>IF(AC756=0,0,IF(U756-(con_EOGJahr-D_SAV!E756)&lt;=0,AC756,AC756/V756))</f>
        <v>0</v>
      </c>
      <c r="AE756" s="478">
        <f>IFERROR(IF(AND(VLOOKUP(D756,rng_ND,5,FALSE)="Ja",D_SAV!T756="degressiv"),D_SAV!AC756*Y756/100,0),0)</f>
        <v>0</v>
      </c>
      <c r="AF756" s="55">
        <f>IFERROR(IF(VLOOKUP(D756,rng_ND,5,FALSE)="Ja",MAX(D_SAV!AD756:AE756),D_SAV!AD756),0)</f>
        <v>0</v>
      </c>
      <c r="AG756" s="55">
        <f t="shared" si="254"/>
        <v>0</v>
      </c>
      <c r="AH756" s="55">
        <f t="shared" si="255"/>
        <v>0</v>
      </c>
      <c r="AI756" s="55">
        <f t="shared" si="256"/>
        <v>0</v>
      </c>
      <c r="AJ756" s="55">
        <f t="shared" si="257"/>
        <v>0</v>
      </c>
      <c r="AK756" s="55">
        <f t="shared" si="248"/>
        <v>0</v>
      </c>
      <c r="AL756" s="55">
        <f t="shared" si="249"/>
        <v>0</v>
      </c>
      <c r="AM756" s="55">
        <f t="shared" si="250"/>
        <v>0</v>
      </c>
    </row>
    <row r="757" spans="1:39" x14ac:dyDescent="0.25">
      <c r="A757" s="47">
        <v>753</v>
      </c>
      <c r="B757" s="358" t="str">
        <f>IF(AND(E757&lt;&gt;0,D757&lt;&gt;0,F757&lt;&gt;0),IF(C757&lt;&gt;0,CONCATENATE(C757,"-AGr",VLOOKUP(D757,Listen!$A$2:$G$45,7,FALSE),"-",E757,"-",F757,),CONCATENATE("AGr",VLOOKUP(D757,Listen!$A$2:$G$45,7,FALSE),"-",E757,"-",F757)),"keine vollständige ID")</f>
        <v>keine vollständige ID</v>
      </c>
      <c r="C757" s="438">
        <f>'[2]III_SAV-Details_NB'!B763</f>
        <v>0</v>
      </c>
      <c r="D757" s="438">
        <f>'[2]III_SAV-Details_NB'!C763</f>
        <v>0</v>
      </c>
      <c r="E757" s="359">
        <f>'[2]III_SAV-Details_NB'!D763</f>
        <v>0</v>
      </c>
      <c r="F757" s="490"/>
      <c r="G757" s="281">
        <f>'[2]III_SAV-Details_NB'!X763</f>
        <v>0</v>
      </c>
      <c r="H757" s="281">
        <f t="shared" si="251"/>
        <v>0</v>
      </c>
      <c r="I757" s="281">
        <f>IF(con_EOGJahr=2025,'[2]III_SAV-Details_NB'!AA763,IF(con_EOGJahr=2026,'[2]III_SAV-Details_NB'!AB763,'[2]III_SAV-Details_NB'!AC763))</f>
        <v>0</v>
      </c>
      <c r="J757" s="282"/>
      <c r="K757" s="282"/>
      <c r="L757" s="282"/>
      <c r="M757" s="282"/>
      <c r="N757" s="282"/>
      <c r="O757" s="282"/>
      <c r="P757" s="52">
        <f t="shared" si="252"/>
        <v>0</v>
      </c>
      <c r="Q757" s="60"/>
      <c r="R757" s="53">
        <f t="shared" si="258"/>
        <v>0</v>
      </c>
      <c r="S757" s="59"/>
      <c r="T757" s="61"/>
      <c r="U757" s="342" t="str">
        <f t="shared" si="262"/>
        <v>k.A.</v>
      </c>
      <c r="V757" s="343" t="str">
        <f t="shared" si="259"/>
        <v>k.A.</v>
      </c>
      <c r="W757" s="343" t="str">
        <f>IFERROR(IF(OR($D757="",$E757=0,con_Ende=0),"k.A.",IF(VLOOKUP($D757,rng_ND,5,0)="Nein",VLOOKUP($D757,rng_ND,2,FALSE),MIN(VLOOKUP($D757,rng_ND,2,FALSE),A_Stammdaten!$B$19-D_SAV!$E757+1))),"k.A.")</f>
        <v>k.A.</v>
      </c>
      <c r="X757" s="343" t="str">
        <f t="shared" si="260"/>
        <v>k.A.</v>
      </c>
      <c r="Y757" s="62"/>
      <c r="Z757" s="48">
        <f t="shared" si="261"/>
        <v>0</v>
      </c>
      <c r="AA757" s="457"/>
      <c r="AB757" s="55">
        <f t="shared" si="253"/>
        <v>0</v>
      </c>
      <c r="AC757" s="55">
        <f>IF(A_Stammdaten!$B$25="ja",D_SAV!AA757,D_SAV!AB757)</f>
        <v>0</v>
      </c>
      <c r="AD757" s="478">
        <f>IF(AC757=0,0,IF(U757-(con_EOGJahr-D_SAV!E757)&lt;=0,AC757,AC757/V757))</f>
        <v>0</v>
      </c>
      <c r="AE757" s="478">
        <f>IFERROR(IF(AND(VLOOKUP(D757,rng_ND,5,FALSE)="Ja",D_SAV!T757="degressiv"),D_SAV!AC757*Y757/100,0),0)</f>
        <v>0</v>
      </c>
      <c r="AF757" s="55">
        <f>IFERROR(IF(VLOOKUP(D757,rng_ND,5,FALSE)="Ja",MAX(D_SAV!AD757:AE757),D_SAV!AD757),0)</f>
        <v>0</v>
      </c>
      <c r="AG757" s="55">
        <f t="shared" si="254"/>
        <v>0</v>
      </c>
      <c r="AH757" s="55">
        <f t="shared" si="255"/>
        <v>0</v>
      </c>
      <c r="AI757" s="55">
        <f t="shared" si="256"/>
        <v>0</v>
      </c>
      <c r="AJ757" s="55">
        <f t="shared" si="257"/>
        <v>0</v>
      </c>
      <c r="AK757" s="55">
        <f t="shared" si="248"/>
        <v>0</v>
      </c>
      <c r="AL757" s="55">
        <f t="shared" si="249"/>
        <v>0</v>
      </c>
      <c r="AM757" s="55">
        <f t="shared" si="250"/>
        <v>0</v>
      </c>
    </row>
    <row r="758" spans="1:39" x14ac:dyDescent="0.25">
      <c r="A758" s="47">
        <v>754</v>
      </c>
      <c r="B758" s="358" t="str">
        <f>IF(AND(E758&lt;&gt;0,D758&lt;&gt;0,F758&lt;&gt;0),IF(C758&lt;&gt;0,CONCATENATE(C758,"-AGr",VLOOKUP(D758,Listen!$A$2:$G$45,7,FALSE),"-",E758,"-",F758,),CONCATENATE("AGr",VLOOKUP(D758,Listen!$A$2:$G$45,7,FALSE),"-",E758,"-",F758)),"keine vollständige ID")</f>
        <v>keine vollständige ID</v>
      </c>
      <c r="C758" s="438">
        <f>'[2]III_SAV-Details_NB'!B764</f>
        <v>0</v>
      </c>
      <c r="D758" s="438">
        <f>'[2]III_SAV-Details_NB'!C764</f>
        <v>0</v>
      </c>
      <c r="E758" s="359">
        <f>'[2]III_SAV-Details_NB'!D764</f>
        <v>0</v>
      </c>
      <c r="F758" s="490"/>
      <c r="G758" s="281">
        <f>'[2]III_SAV-Details_NB'!X764</f>
        <v>0</v>
      </c>
      <c r="H758" s="281">
        <f t="shared" si="251"/>
        <v>0</v>
      </c>
      <c r="I758" s="281">
        <f>IF(con_EOGJahr=2025,'[2]III_SAV-Details_NB'!AA764,IF(con_EOGJahr=2026,'[2]III_SAV-Details_NB'!AB764,'[2]III_SAV-Details_NB'!AC764))</f>
        <v>0</v>
      </c>
      <c r="J758" s="282"/>
      <c r="K758" s="282"/>
      <c r="L758" s="282"/>
      <c r="M758" s="282"/>
      <c r="N758" s="282"/>
      <c r="O758" s="282"/>
      <c r="P758" s="52">
        <f t="shared" si="252"/>
        <v>0</v>
      </c>
      <c r="Q758" s="60"/>
      <c r="R758" s="53">
        <f t="shared" si="258"/>
        <v>0</v>
      </c>
      <c r="S758" s="59"/>
      <c r="T758" s="61"/>
      <c r="U758" s="342" t="str">
        <f t="shared" si="262"/>
        <v>k.A.</v>
      </c>
      <c r="V758" s="343" t="str">
        <f t="shared" si="259"/>
        <v>k.A.</v>
      </c>
      <c r="W758" s="343" t="str">
        <f>IFERROR(IF(OR($D758="",$E758=0,con_Ende=0),"k.A.",IF(VLOOKUP($D758,rng_ND,5,0)="Nein",VLOOKUP($D758,rng_ND,2,FALSE),MIN(VLOOKUP($D758,rng_ND,2,FALSE),A_Stammdaten!$B$19-D_SAV!$E758+1))),"k.A.")</f>
        <v>k.A.</v>
      </c>
      <c r="X758" s="343" t="str">
        <f t="shared" si="260"/>
        <v>k.A.</v>
      </c>
      <c r="Y758" s="62"/>
      <c r="Z758" s="48">
        <f t="shared" si="261"/>
        <v>0</v>
      </c>
      <c r="AA758" s="457"/>
      <c r="AB758" s="55">
        <f t="shared" si="253"/>
        <v>0</v>
      </c>
      <c r="AC758" s="55">
        <f>IF(A_Stammdaten!$B$25="ja",D_SAV!AA758,D_SAV!AB758)</f>
        <v>0</v>
      </c>
      <c r="AD758" s="478">
        <f>IF(AC758=0,0,IF(U758-(con_EOGJahr-D_SAV!E758)&lt;=0,AC758,AC758/V758))</f>
        <v>0</v>
      </c>
      <c r="AE758" s="478">
        <f>IFERROR(IF(AND(VLOOKUP(D758,rng_ND,5,FALSE)="Ja",D_SAV!T758="degressiv"),D_SAV!AC758*Y758/100,0),0)</f>
        <v>0</v>
      </c>
      <c r="AF758" s="55">
        <f>IFERROR(IF(VLOOKUP(D758,rng_ND,5,FALSE)="Ja",MAX(D_SAV!AD758:AE758),D_SAV!AD758),0)</f>
        <v>0</v>
      </c>
      <c r="AG758" s="55">
        <f t="shared" si="254"/>
        <v>0</v>
      </c>
      <c r="AH758" s="55">
        <f t="shared" si="255"/>
        <v>0</v>
      </c>
      <c r="AI758" s="55">
        <f t="shared" si="256"/>
        <v>0</v>
      </c>
      <c r="AJ758" s="55">
        <f t="shared" si="257"/>
        <v>0</v>
      </c>
      <c r="AK758" s="55">
        <f t="shared" si="248"/>
        <v>0</v>
      </c>
      <c r="AL758" s="55">
        <f t="shared" si="249"/>
        <v>0</v>
      </c>
      <c r="AM758" s="55">
        <f t="shared" si="250"/>
        <v>0</v>
      </c>
    </row>
    <row r="759" spans="1:39" x14ac:dyDescent="0.25">
      <c r="A759" s="47">
        <v>755</v>
      </c>
      <c r="B759" s="358" t="str">
        <f>IF(AND(E759&lt;&gt;0,D759&lt;&gt;0,F759&lt;&gt;0),IF(C759&lt;&gt;0,CONCATENATE(C759,"-AGr",VLOOKUP(D759,Listen!$A$2:$G$45,7,FALSE),"-",E759,"-",F759,),CONCATENATE("AGr",VLOOKUP(D759,Listen!$A$2:$G$45,7,FALSE),"-",E759,"-",F759)),"keine vollständige ID")</f>
        <v>keine vollständige ID</v>
      </c>
      <c r="C759" s="438">
        <f>'[2]III_SAV-Details_NB'!B765</f>
        <v>0</v>
      </c>
      <c r="D759" s="438">
        <f>'[2]III_SAV-Details_NB'!C765</f>
        <v>0</v>
      </c>
      <c r="E759" s="359">
        <f>'[2]III_SAV-Details_NB'!D765</f>
        <v>0</v>
      </c>
      <c r="F759" s="490"/>
      <c r="G759" s="281">
        <f>'[2]III_SAV-Details_NB'!X765</f>
        <v>0</v>
      </c>
      <c r="H759" s="281">
        <f t="shared" si="251"/>
        <v>0</v>
      </c>
      <c r="I759" s="281">
        <f>IF(con_EOGJahr=2025,'[2]III_SAV-Details_NB'!AA765,IF(con_EOGJahr=2026,'[2]III_SAV-Details_NB'!AB765,'[2]III_SAV-Details_NB'!AC765))</f>
        <v>0</v>
      </c>
      <c r="J759" s="282"/>
      <c r="K759" s="282"/>
      <c r="L759" s="282"/>
      <c r="M759" s="282"/>
      <c r="N759" s="282"/>
      <c r="O759" s="282"/>
      <c r="P759" s="52">
        <f t="shared" si="252"/>
        <v>0</v>
      </c>
      <c r="Q759" s="60"/>
      <c r="R759" s="53">
        <f t="shared" si="258"/>
        <v>0</v>
      </c>
      <c r="S759" s="59"/>
      <c r="T759" s="61"/>
      <c r="U759" s="342" t="str">
        <f t="shared" si="262"/>
        <v>k.A.</v>
      </c>
      <c r="V759" s="343" t="str">
        <f t="shared" si="259"/>
        <v>k.A.</v>
      </c>
      <c r="W759" s="343" t="str">
        <f>IFERROR(IF(OR($D759="",$E759=0,con_Ende=0),"k.A.",IF(VLOOKUP($D759,rng_ND,5,0)="Nein",VLOOKUP($D759,rng_ND,2,FALSE),MIN(VLOOKUP($D759,rng_ND,2,FALSE),A_Stammdaten!$B$19-D_SAV!$E759+1))),"k.A.")</f>
        <v>k.A.</v>
      </c>
      <c r="X759" s="343" t="str">
        <f t="shared" si="260"/>
        <v>k.A.</v>
      </c>
      <c r="Y759" s="62"/>
      <c r="Z759" s="48">
        <f t="shared" si="261"/>
        <v>0</v>
      </c>
      <c r="AA759" s="457"/>
      <c r="AB759" s="55">
        <f t="shared" si="253"/>
        <v>0</v>
      </c>
      <c r="AC759" s="55">
        <f>IF(A_Stammdaten!$B$25="ja",D_SAV!AA759,D_SAV!AB759)</f>
        <v>0</v>
      </c>
      <c r="AD759" s="478">
        <f>IF(AC759=0,0,IF(U759-(con_EOGJahr-D_SAV!E759)&lt;=0,AC759,AC759/V759))</f>
        <v>0</v>
      </c>
      <c r="AE759" s="478">
        <f>IFERROR(IF(AND(VLOOKUP(D759,rng_ND,5,FALSE)="Ja",D_SAV!T759="degressiv"),D_SAV!AC759*Y759/100,0),0)</f>
        <v>0</v>
      </c>
      <c r="AF759" s="55">
        <f>IFERROR(IF(VLOOKUP(D759,rng_ND,5,FALSE)="Ja",MAX(D_SAV!AD759:AE759),D_SAV!AD759),0)</f>
        <v>0</v>
      </c>
      <c r="AG759" s="55">
        <f t="shared" si="254"/>
        <v>0</v>
      </c>
      <c r="AH759" s="55">
        <f t="shared" si="255"/>
        <v>0</v>
      </c>
      <c r="AI759" s="55">
        <f t="shared" si="256"/>
        <v>0</v>
      </c>
      <c r="AJ759" s="55">
        <f t="shared" si="257"/>
        <v>0</v>
      </c>
      <c r="AK759" s="55">
        <f t="shared" si="248"/>
        <v>0</v>
      </c>
      <c r="AL759" s="55">
        <f t="shared" si="249"/>
        <v>0</v>
      </c>
      <c r="AM759" s="55">
        <f t="shared" si="250"/>
        <v>0</v>
      </c>
    </row>
    <row r="760" spans="1:39" x14ac:dyDescent="0.25">
      <c r="A760" s="47">
        <v>756</v>
      </c>
      <c r="B760" s="358" t="str">
        <f>IF(AND(E760&lt;&gt;0,D760&lt;&gt;0,F760&lt;&gt;0),IF(C760&lt;&gt;0,CONCATENATE(C760,"-AGr",VLOOKUP(D760,Listen!$A$2:$G$45,7,FALSE),"-",E760,"-",F760,),CONCATENATE("AGr",VLOOKUP(D760,Listen!$A$2:$G$45,7,FALSE),"-",E760,"-",F760)),"keine vollständige ID")</f>
        <v>keine vollständige ID</v>
      </c>
      <c r="C760" s="438">
        <f>'[2]III_SAV-Details_NB'!B766</f>
        <v>0</v>
      </c>
      <c r="D760" s="438">
        <f>'[2]III_SAV-Details_NB'!C766</f>
        <v>0</v>
      </c>
      <c r="E760" s="359">
        <f>'[2]III_SAV-Details_NB'!D766</f>
        <v>0</v>
      </c>
      <c r="F760" s="490"/>
      <c r="G760" s="281">
        <f>'[2]III_SAV-Details_NB'!X766</f>
        <v>0</v>
      </c>
      <c r="H760" s="281">
        <f t="shared" si="251"/>
        <v>0</v>
      </c>
      <c r="I760" s="281">
        <f>IF(con_EOGJahr=2025,'[2]III_SAV-Details_NB'!AA766,IF(con_EOGJahr=2026,'[2]III_SAV-Details_NB'!AB766,'[2]III_SAV-Details_NB'!AC766))</f>
        <v>0</v>
      </c>
      <c r="J760" s="282"/>
      <c r="K760" s="282"/>
      <c r="L760" s="282"/>
      <c r="M760" s="282"/>
      <c r="N760" s="282"/>
      <c r="O760" s="282"/>
      <c r="P760" s="52">
        <f t="shared" si="252"/>
        <v>0</v>
      </c>
      <c r="Q760" s="60"/>
      <c r="R760" s="53">
        <f t="shared" si="258"/>
        <v>0</v>
      </c>
      <c r="S760" s="59"/>
      <c r="T760" s="61"/>
      <c r="U760" s="342" t="str">
        <f t="shared" si="262"/>
        <v>k.A.</v>
      </c>
      <c r="V760" s="343" t="str">
        <f t="shared" si="259"/>
        <v>k.A.</v>
      </c>
      <c r="W760" s="343" t="str">
        <f>IFERROR(IF(OR($D760="",$E760=0,con_Ende=0),"k.A.",IF(VLOOKUP($D760,rng_ND,5,0)="Nein",VLOOKUP($D760,rng_ND,2,FALSE),MIN(VLOOKUP($D760,rng_ND,2,FALSE),A_Stammdaten!$B$19-D_SAV!$E760+1))),"k.A.")</f>
        <v>k.A.</v>
      </c>
      <c r="X760" s="343" t="str">
        <f t="shared" si="260"/>
        <v>k.A.</v>
      </c>
      <c r="Y760" s="62"/>
      <c r="Z760" s="48">
        <f t="shared" si="261"/>
        <v>0</v>
      </c>
      <c r="AA760" s="457"/>
      <c r="AB760" s="55">
        <f t="shared" si="253"/>
        <v>0</v>
      </c>
      <c r="AC760" s="55">
        <f>IF(A_Stammdaten!$B$25="ja",D_SAV!AA760,D_SAV!AB760)</f>
        <v>0</v>
      </c>
      <c r="AD760" s="478">
        <f>IF(AC760=0,0,IF(U760-(con_EOGJahr-D_SAV!E760)&lt;=0,AC760,AC760/V760))</f>
        <v>0</v>
      </c>
      <c r="AE760" s="478">
        <f>IFERROR(IF(AND(VLOOKUP(D760,rng_ND,5,FALSE)="Ja",D_SAV!T760="degressiv"),D_SAV!AC760*Y760/100,0),0)</f>
        <v>0</v>
      </c>
      <c r="AF760" s="55">
        <f>IFERROR(IF(VLOOKUP(D760,rng_ND,5,FALSE)="Ja",MAX(D_SAV!AD760:AE760),D_SAV!AD760),0)</f>
        <v>0</v>
      </c>
      <c r="AG760" s="55">
        <f t="shared" si="254"/>
        <v>0</v>
      </c>
      <c r="AH760" s="55">
        <f t="shared" si="255"/>
        <v>0</v>
      </c>
      <c r="AI760" s="55">
        <f t="shared" si="256"/>
        <v>0</v>
      </c>
      <c r="AJ760" s="55">
        <f t="shared" si="257"/>
        <v>0</v>
      </c>
      <c r="AK760" s="55">
        <f t="shared" si="248"/>
        <v>0</v>
      </c>
      <c r="AL760" s="55">
        <f t="shared" si="249"/>
        <v>0</v>
      </c>
      <c r="AM760" s="55">
        <f t="shared" si="250"/>
        <v>0</v>
      </c>
    </row>
    <row r="761" spans="1:39" x14ac:dyDescent="0.25">
      <c r="A761" s="47">
        <v>757</v>
      </c>
      <c r="B761" s="358" t="str">
        <f>IF(AND(E761&lt;&gt;0,D761&lt;&gt;0,F761&lt;&gt;0),IF(C761&lt;&gt;0,CONCATENATE(C761,"-AGr",VLOOKUP(D761,Listen!$A$2:$G$45,7,FALSE),"-",E761,"-",F761,),CONCATENATE("AGr",VLOOKUP(D761,Listen!$A$2:$G$45,7,FALSE),"-",E761,"-",F761)),"keine vollständige ID")</f>
        <v>keine vollständige ID</v>
      </c>
      <c r="C761" s="438">
        <f>'[2]III_SAV-Details_NB'!B767</f>
        <v>0</v>
      </c>
      <c r="D761" s="438">
        <f>'[2]III_SAV-Details_NB'!C767</f>
        <v>0</v>
      </c>
      <c r="E761" s="359">
        <f>'[2]III_SAV-Details_NB'!D767</f>
        <v>0</v>
      </c>
      <c r="F761" s="490"/>
      <c r="G761" s="281">
        <f>'[2]III_SAV-Details_NB'!X767</f>
        <v>0</v>
      </c>
      <c r="H761" s="281">
        <f t="shared" si="251"/>
        <v>0</v>
      </c>
      <c r="I761" s="281">
        <f>IF(con_EOGJahr=2025,'[2]III_SAV-Details_NB'!AA767,IF(con_EOGJahr=2026,'[2]III_SAV-Details_NB'!AB767,'[2]III_SAV-Details_NB'!AC767))</f>
        <v>0</v>
      </c>
      <c r="J761" s="282"/>
      <c r="K761" s="282"/>
      <c r="L761" s="282"/>
      <c r="M761" s="282"/>
      <c r="N761" s="282"/>
      <c r="O761" s="282"/>
      <c r="P761" s="52">
        <f t="shared" si="252"/>
        <v>0</v>
      </c>
      <c r="Q761" s="60"/>
      <c r="R761" s="53">
        <f t="shared" si="258"/>
        <v>0</v>
      </c>
      <c r="S761" s="59"/>
      <c r="T761" s="61"/>
      <c r="U761" s="342" t="str">
        <f t="shared" si="262"/>
        <v>k.A.</v>
      </c>
      <c r="V761" s="343" t="str">
        <f t="shared" si="259"/>
        <v>k.A.</v>
      </c>
      <c r="W761" s="343" t="str">
        <f>IFERROR(IF(OR($D761="",$E761=0,con_Ende=0),"k.A.",IF(VLOOKUP($D761,rng_ND,5,0)="Nein",VLOOKUP($D761,rng_ND,2,FALSE),MIN(VLOOKUP($D761,rng_ND,2,FALSE),A_Stammdaten!$B$19-D_SAV!$E761+1))),"k.A.")</f>
        <v>k.A.</v>
      </c>
      <c r="X761" s="343" t="str">
        <f t="shared" si="260"/>
        <v>k.A.</v>
      </c>
      <c r="Y761" s="62"/>
      <c r="Z761" s="48">
        <f t="shared" si="261"/>
        <v>0</v>
      </c>
      <c r="AA761" s="457"/>
      <c r="AB761" s="55">
        <f t="shared" si="253"/>
        <v>0</v>
      </c>
      <c r="AC761" s="55">
        <f>IF(A_Stammdaten!$B$25="ja",D_SAV!AA761,D_SAV!AB761)</f>
        <v>0</v>
      </c>
      <c r="AD761" s="478">
        <f>IF(AC761=0,0,IF(U761-(con_EOGJahr-D_SAV!E761)&lt;=0,AC761,AC761/V761))</f>
        <v>0</v>
      </c>
      <c r="AE761" s="478">
        <f>IFERROR(IF(AND(VLOOKUP(D761,rng_ND,5,FALSE)="Ja",D_SAV!T761="degressiv"),D_SAV!AC761*Y761/100,0),0)</f>
        <v>0</v>
      </c>
      <c r="AF761" s="55">
        <f>IFERROR(IF(VLOOKUP(D761,rng_ND,5,FALSE)="Ja",MAX(D_SAV!AD761:AE761),D_SAV!AD761),0)</f>
        <v>0</v>
      </c>
      <c r="AG761" s="55">
        <f t="shared" si="254"/>
        <v>0</v>
      </c>
      <c r="AH761" s="55">
        <f t="shared" si="255"/>
        <v>0</v>
      </c>
      <c r="AI761" s="55">
        <f t="shared" si="256"/>
        <v>0</v>
      </c>
      <c r="AJ761" s="55">
        <f t="shared" si="257"/>
        <v>0</v>
      </c>
      <c r="AK761" s="55">
        <f t="shared" si="248"/>
        <v>0</v>
      </c>
      <c r="AL761" s="55">
        <f t="shared" si="249"/>
        <v>0</v>
      </c>
      <c r="AM761" s="55">
        <f t="shared" si="250"/>
        <v>0</v>
      </c>
    </row>
    <row r="762" spans="1:39" x14ac:dyDescent="0.25">
      <c r="A762" s="47">
        <v>758</v>
      </c>
      <c r="B762" s="358" t="str">
        <f>IF(AND(E762&lt;&gt;0,D762&lt;&gt;0,F762&lt;&gt;0),IF(C762&lt;&gt;0,CONCATENATE(C762,"-AGr",VLOOKUP(D762,Listen!$A$2:$G$45,7,FALSE),"-",E762,"-",F762,),CONCATENATE("AGr",VLOOKUP(D762,Listen!$A$2:$G$45,7,FALSE),"-",E762,"-",F762)),"keine vollständige ID")</f>
        <v>keine vollständige ID</v>
      </c>
      <c r="C762" s="438">
        <f>'[2]III_SAV-Details_NB'!B768</f>
        <v>0</v>
      </c>
      <c r="D762" s="438">
        <f>'[2]III_SAV-Details_NB'!C768</f>
        <v>0</v>
      </c>
      <c r="E762" s="359">
        <f>'[2]III_SAV-Details_NB'!D768</f>
        <v>0</v>
      </c>
      <c r="F762" s="490"/>
      <c r="G762" s="281">
        <f>'[2]III_SAV-Details_NB'!X768</f>
        <v>0</v>
      </c>
      <c r="H762" s="281">
        <f t="shared" si="251"/>
        <v>0</v>
      </c>
      <c r="I762" s="281">
        <f>IF(con_EOGJahr=2025,'[2]III_SAV-Details_NB'!AA768,IF(con_EOGJahr=2026,'[2]III_SAV-Details_NB'!AB768,'[2]III_SAV-Details_NB'!AC768))</f>
        <v>0</v>
      </c>
      <c r="J762" s="282"/>
      <c r="K762" s="282"/>
      <c r="L762" s="282"/>
      <c r="M762" s="282"/>
      <c r="N762" s="282"/>
      <c r="O762" s="282"/>
      <c r="P762" s="52">
        <f t="shared" si="252"/>
        <v>0</v>
      </c>
      <c r="Q762" s="60"/>
      <c r="R762" s="53">
        <f t="shared" si="258"/>
        <v>0</v>
      </c>
      <c r="S762" s="59"/>
      <c r="T762" s="61"/>
      <c r="U762" s="342" t="str">
        <f t="shared" si="262"/>
        <v>k.A.</v>
      </c>
      <c r="V762" s="343" t="str">
        <f t="shared" si="259"/>
        <v>k.A.</v>
      </c>
      <c r="W762" s="343" t="str">
        <f>IFERROR(IF(OR($D762="",$E762=0,con_Ende=0),"k.A.",IF(VLOOKUP($D762,rng_ND,5,0)="Nein",VLOOKUP($D762,rng_ND,2,FALSE),MIN(VLOOKUP($D762,rng_ND,2,FALSE),A_Stammdaten!$B$19-D_SAV!$E762+1))),"k.A.")</f>
        <v>k.A.</v>
      </c>
      <c r="X762" s="343" t="str">
        <f t="shared" si="260"/>
        <v>k.A.</v>
      </c>
      <c r="Y762" s="62"/>
      <c r="Z762" s="48">
        <f t="shared" si="261"/>
        <v>0</v>
      </c>
      <c r="AA762" s="457"/>
      <c r="AB762" s="55">
        <f t="shared" si="253"/>
        <v>0</v>
      </c>
      <c r="AC762" s="55">
        <f>IF(A_Stammdaten!$B$25="ja",D_SAV!AA762,D_SAV!AB762)</f>
        <v>0</v>
      </c>
      <c r="AD762" s="478">
        <f>IF(AC762=0,0,IF(U762-(con_EOGJahr-D_SAV!E762)&lt;=0,AC762,AC762/V762))</f>
        <v>0</v>
      </c>
      <c r="AE762" s="478">
        <f>IFERROR(IF(AND(VLOOKUP(D762,rng_ND,5,FALSE)="Ja",D_SAV!T762="degressiv"),D_SAV!AC762*Y762/100,0),0)</f>
        <v>0</v>
      </c>
      <c r="AF762" s="55">
        <f>IFERROR(IF(VLOOKUP(D762,rng_ND,5,FALSE)="Ja",MAX(D_SAV!AD762:AE762),D_SAV!AD762),0)</f>
        <v>0</v>
      </c>
      <c r="AG762" s="55">
        <f t="shared" si="254"/>
        <v>0</v>
      </c>
      <c r="AH762" s="55">
        <f t="shared" si="255"/>
        <v>0</v>
      </c>
      <c r="AI762" s="55">
        <f t="shared" si="256"/>
        <v>0</v>
      </c>
      <c r="AJ762" s="55">
        <f t="shared" si="257"/>
        <v>0</v>
      </c>
      <c r="AK762" s="55">
        <f t="shared" si="248"/>
        <v>0</v>
      </c>
      <c r="AL762" s="55">
        <f t="shared" si="249"/>
        <v>0</v>
      </c>
      <c r="AM762" s="55">
        <f t="shared" si="250"/>
        <v>0</v>
      </c>
    </row>
    <row r="763" spans="1:39" x14ac:dyDescent="0.25">
      <c r="A763" s="47">
        <v>759</v>
      </c>
      <c r="B763" s="358" t="str">
        <f>IF(AND(E763&lt;&gt;0,D763&lt;&gt;0,F763&lt;&gt;0),IF(C763&lt;&gt;0,CONCATENATE(C763,"-AGr",VLOOKUP(D763,Listen!$A$2:$G$45,7,FALSE),"-",E763,"-",F763,),CONCATENATE("AGr",VLOOKUP(D763,Listen!$A$2:$G$45,7,FALSE),"-",E763,"-",F763)),"keine vollständige ID")</f>
        <v>keine vollständige ID</v>
      </c>
      <c r="C763" s="438">
        <f>'[2]III_SAV-Details_NB'!B769</f>
        <v>0</v>
      </c>
      <c r="D763" s="438">
        <f>'[2]III_SAV-Details_NB'!C769</f>
        <v>0</v>
      </c>
      <c r="E763" s="359">
        <f>'[2]III_SAV-Details_NB'!D769</f>
        <v>0</v>
      </c>
      <c r="F763" s="490"/>
      <c r="G763" s="281">
        <f>'[2]III_SAV-Details_NB'!X769</f>
        <v>0</v>
      </c>
      <c r="H763" s="281">
        <f t="shared" si="251"/>
        <v>0</v>
      </c>
      <c r="I763" s="281">
        <f>IF(con_EOGJahr=2025,'[2]III_SAV-Details_NB'!AA769,IF(con_EOGJahr=2026,'[2]III_SAV-Details_NB'!AB769,'[2]III_SAV-Details_NB'!AC769))</f>
        <v>0</v>
      </c>
      <c r="J763" s="282"/>
      <c r="K763" s="282"/>
      <c r="L763" s="282"/>
      <c r="M763" s="282"/>
      <c r="N763" s="282"/>
      <c r="O763" s="282"/>
      <c r="P763" s="52">
        <f t="shared" si="252"/>
        <v>0</v>
      </c>
      <c r="Q763" s="60"/>
      <c r="R763" s="53">
        <f t="shared" si="258"/>
        <v>0</v>
      </c>
      <c r="S763" s="59"/>
      <c r="T763" s="61"/>
      <c r="U763" s="342" t="str">
        <f t="shared" si="262"/>
        <v>k.A.</v>
      </c>
      <c r="V763" s="343" t="str">
        <f t="shared" si="259"/>
        <v>k.A.</v>
      </c>
      <c r="W763" s="343" t="str">
        <f>IFERROR(IF(OR($D763="",$E763=0,con_Ende=0),"k.A.",IF(VLOOKUP($D763,rng_ND,5,0)="Nein",VLOOKUP($D763,rng_ND,2,FALSE),MIN(VLOOKUP($D763,rng_ND,2,FALSE),A_Stammdaten!$B$19-D_SAV!$E763+1))),"k.A.")</f>
        <v>k.A.</v>
      </c>
      <c r="X763" s="343" t="str">
        <f t="shared" si="260"/>
        <v>k.A.</v>
      </c>
      <c r="Y763" s="62"/>
      <c r="Z763" s="48">
        <f t="shared" si="261"/>
        <v>0</v>
      </c>
      <c r="AA763" s="457"/>
      <c r="AB763" s="55">
        <f t="shared" si="253"/>
        <v>0</v>
      </c>
      <c r="AC763" s="55">
        <f>IF(A_Stammdaten!$B$25="ja",D_SAV!AA763,D_SAV!AB763)</f>
        <v>0</v>
      </c>
      <c r="AD763" s="478">
        <f>IF(AC763=0,0,IF(U763-(con_EOGJahr-D_SAV!E763)&lt;=0,AC763,AC763/V763))</f>
        <v>0</v>
      </c>
      <c r="AE763" s="478">
        <f>IFERROR(IF(AND(VLOOKUP(D763,rng_ND,5,FALSE)="Ja",D_SAV!T763="degressiv"),D_SAV!AC763*Y763/100,0),0)</f>
        <v>0</v>
      </c>
      <c r="AF763" s="55">
        <f>IFERROR(IF(VLOOKUP(D763,rng_ND,5,FALSE)="Ja",MAX(D_SAV!AD763:AE763),D_SAV!AD763),0)</f>
        <v>0</v>
      </c>
      <c r="AG763" s="55">
        <f t="shared" si="254"/>
        <v>0</v>
      </c>
      <c r="AH763" s="55">
        <f t="shared" si="255"/>
        <v>0</v>
      </c>
      <c r="AI763" s="55">
        <f t="shared" si="256"/>
        <v>0</v>
      </c>
      <c r="AJ763" s="55">
        <f t="shared" si="257"/>
        <v>0</v>
      </c>
      <c r="AK763" s="55">
        <f t="shared" si="248"/>
        <v>0</v>
      </c>
      <c r="AL763" s="55">
        <f t="shared" si="249"/>
        <v>0</v>
      </c>
      <c r="AM763" s="55">
        <f t="shared" si="250"/>
        <v>0</v>
      </c>
    </row>
    <row r="764" spans="1:39" x14ac:dyDescent="0.25">
      <c r="A764" s="47">
        <v>760</v>
      </c>
      <c r="B764" s="358" t="str">
        <f>IF(AND(E764&lt;&gt;0,D764&lt;&gt;0,F764&lt;&gt;0),IF(C764&lt;&gt;0,CONCATENATE(C764,"-AGr",VLOOKUP(D764,Listen!$A$2:$G$45,7,FALSE),"-",E764,"-",F764,),CONCATENATE("AGr",VLOOKUP(D764,Listen!$A$2:$G$45,7,FALSE),"-",E764,"-",F764)),"keine vollständige ID")</f>
        <v>keine vollständige ID</v>
      </c>
      <c r="C764" s="438">
        <f>'[2]III_SAV-Details_NB'!B770</f>
        <v>0</v>
      </c>
      <c r="D764" s="438">
        <f>'[2]III_SAV-Details_NB'!C770</f>
        <v>0</v>
      </c>
      <c r="E764" s="359">
        <f>'[2]III_SAV-Details_NB'!D770</f>
        <v>0</v>
      </c>
      <c r="F764" s="490"/>
      <c r="G764" s="281">
        <f>'[2]III_SAV-Details_NB'!X770</f>
        <v>0</v>
      </c>
      <c r="H764" s="281">
        <f t="shared" si="251"/>
        <v>0</v>
      </c>
      <c r="I764" s="281">
        <f>IF(con_EOGJahr=2025,'[2]III_SAV-Details_NB'!AA770,IF(con_EOGJahr=2026,'[2]III_SAV-Details_NB'!AB770,'[2]III_SAV-Details_NB'!AC770))</f>
        <v>0</v>
      </c>
      <c r="J764" s="282"/>
      <c r="K764" s="282"/>
      <c r="L764" s="282"/>
      <c r="M764" s="282"/>
      <c r="N764" s="282"/>
      <c r="O764" s="282"/>
      <c r="P764" s="52">
        <f t="shared" si="252"/>
        <v>0</v>
      </c>
      <c r="Q764" s="60"/>
      <c r="R764" s="53">
        <f t="shared" si="258"/>
        <v>0</v>
      </c>
      <c r="S764" s="59"/>
      <c r="T764" s="61"/>
      <c r="U764" s="342" t="str">
        <f t="shared" si="262"/>
        <v>k.A.</v>
      </c>
      <c r="V764" s="343" t="str">
        <f t="shared" si="259"/>
        <v>k.A.</v>
      </c>
      <c r="W764" s="343" t="str">
        <f>IFERROR(IF(OR($D764="",$E764=0,con_Ende=0),"k.A.",IF(VLOOKUP($D764,rng_ND,5,0)="Nein",VLOOKUP($D764,rng_ND,2,FALSE),MIN(VLOOKUP($D764,rng_ND,2,FALSE),A_Stammdaten!$B$19-D_SAV!$E764+1))),"k.A.")</f>
        <v>k.A.</v>
      </c>
      <c r="X764" s="343" t="str">
        <f t="shared" si="260"/>
        <v>k.A.</v>
      </c>
      <c r="Y764" s="62"/>
      <c r="Z764" s="48">
        <f t="shared" si="261"/>
        <v>0</v>
      </c>
      <c r="AA764" s="457"/>
      <c r="AB764" s="55">
        <f t="shared" si="253"/>
        <v>0</v>
      </c>
      <c r="AC764" s="55">
        <f>IF(A_Stammdaten!$B$25="ja",D_SAV!AA764,D_SAV!AB764)</f>
        <v>0</v>
      </c>
      <c r="AD764" s="478">
        <f>IF(AC764=0,0,IF(U764-(con_EOGJahr-D_SAV!E764)&lt;=0,AC764,AC764/V764))</f>
        <v>0</v>
      </c>
      <c r="AE764" s="478">
        <f>IFERROR(IF(AND(VLOOKUP(D764,rng_ND,5,FALSE)="Ja",D_SAV!T764="degressiv"),D_SAV!AC764*Y764/100,0),0)</f>
        <v>0</v>
      </c>
      <c r="AF764" s="55">
        <f>IFERROR(IF(VLOOKUP(D764,rng_ND,5,FALSE)="Ja",MAX(D_SAV!AD764:AE764),D_SAV!AD764),0)</f>
        <v>0</v>
      </c>
      <c r="AG764" s="55">
        <f t="shared" si="254"/>
        <v>0</v>
      </c>
      <c r="AH764" s="55">
        <f t="shared" si="255"/>
        <v>0</v>
      </c>
      <c r="AI764" s="55">
        <f t="shared" si="256"/>
        <v>0</v>
      </c>
      <c r="AJ764" s="55">
        <f t="shared" si="257"/>
        <v>0</v>
      </c>
      <c r="AK764" s="55">
        <f t="shared" si="248"/>
        <v>0</v>
      </c>
      <c r="AL764" s="55">
        <f t="shared" si="249"/>
        <v>0</v>
      </c>
      <c r="AM764" s="55">
        <f t="shared" si="250"/>
        <v>0</v>
      </c>
    </row>
    <row r="765" spans="1:39" x14ac:dyDescent="0.25">
      <c r="A765" s="47">
        <v>761</v>
      </c>
      <c r="B765" s="358" t="str">
        <f>IF(AND(E765&lt;&gt;0,D765&lt;&gt;0,F765&lt;&gt;0),IF(C765&lt;&gt;0,CONCATENATE(C765,"-AGr",VLOOKUP(D765,Listen!$A$2:$G$45,7,FALSE),"-",E765,"-",F765,),CONCATENATE("AGr",VLOOKUP(D765,Listen!$A$2:$G$45,7,FALSE),"-",E765,"-",F765)),"keine vollständige ID")</f>
        <v>keine vollständige ID</v>
      </c>
      <c r="C765" s="438">
        <f>'[2]III_SAV-Details_NB'!B771</f>
        <v>0</v>
      </c>
      <c r="D765" s="438">
        <f>'[2]III_SAV-Details_NB'!C771</f>
        <v>0</v>
      </c>
      <c r="E765" s="359">
        <f>'[2]III_SAV-Details_NB'!D771</f>
        <v>0</v>
      </c>
      <c r="F765" s="490"/>
      <c r="G765" s="281">
        <f>'[2]III_SAV-Details_NB'!X771</f>
        <v>0</v>
      </c>
      <c r="H765" s="281">
        <f t="shared" si="251"/>
        <v>0</v>
      </c>
      <c r="I765" s="281">
        <f>IF(con_EOGJahr=2025,'[2]III_SAV-Details_NB'!AA771,IF(con_EOGJahr=2026,'[2]III_SAV-Details_NB'!AB771,'[2]III_SAV-Details_NB'!AC771))</f>
        <v>0</v>
      </c>
      <c r="J765" s="282"/>
      <c r="K765" s="282"/>
      <c r="L765" s="282"/>
      <c r="M765" s="282"/>
      <c r="N765" s="282"/>
      <c r="O765" s="282"/>
      <c r="P765" s="52">
        <f t="shared" si="252"/>
        <v>0</v>
      </c>
      <c r="Q765" s="60"/>
      <c r="R765" s="53">
        <f t="shared" si="258"/>
        <v>0</v>
      </c>
      <c r="S765" s="59"/>
      <c r="T765" s="61"/>
      <c r="U765" s="342" t="str">
        <f t="shared" si="262"/>
        <v>k.A.</v>
      </c>
      <c r="V765" s="343" t="str">
        <f t="shared" si="259"/>
        <v>k.A.</v>
      </c>
      <c r="W765" s="343" t="str">
        <f>IFERROR(IF(OR($D765="",$E765=0,con_Ende=0),"k.A.",IF(VLOOKUP($D765,rng_ND,5,0)="Nein",VLOOKUP($D765,rng_ND,2,FALSE),MIN(VLOOKUP($D765,rng_ND,2,FALSE),A_Stammdaten!$B$19-D_SAV!$E765+1))),"k.A.")</f>
        <v>k.A.</v>
      </c>
      <c r="X765" s="343" t="str">
        <f t="shared" si="260"/>
        <v>k.A.</v>
      </c>
      <c r="Y765" s="62"/>
      <c r="Z765" s="48">
        <f t="shared" si="261"/>
        <v>0</v>
      </c>
      <c r="AA765" s="457"/>
      <c r="AB765" s="55">
        <f t="shared" si="253"/>
        <v>0</v>
      </c>
      <c r="AC765" s="55">
        <f>IF(A_Stammdaten!$B$25="ja",D_SAV!AA765,D_SAV!AB765)</f>
        <v>0</v>
      </c>
      <c r="AD765" s="478">
        <f>IF(AC765=0,0,IF(U765-(con_EOGJahr-D_SAV!E765)&lt;=0,AC765,AC765/V765))</f>
        <v>0</v>
      </c>
      <c r="AE765" s="478">
        <f>IFERROR(IF(AND(VLOOKUP(D765,rng_ND,5,FALSE)="Ja",D_SAV!T765="degressiv"),D_SAV!AC765*Y765/100,0),0)</f>
        <v>0</v>
      </c>
      <c r="AF765" s="55">
        <f>IFERROR(IF(VLOOKUP(D765,rng_ND,5,FALSE)="Ja",MAX(D_SAV!AD765:AE765),D_SAV!AD765),0)</f>
        <v>0</v>
      </c>
      <c r="AG765" s="55">
        <f t="shared" si="254"/>
        <v>0</v>
      </c>
      <c r="AH765" s="55">
        <f t="shared" si="255"/>
        <v>0</v>
      </c>
      <c r="AI765" s="55">
        <f t="shared" si="256"/>
        <v>0</v>
      </c>
      <c r="AJ765" s="55">
        <f t="shared" si="257"/>
        <v>0</v>
      </c>
      <c r="AK765" s="55">
        <f t="shared" si="248"/>
        <v>0</v>
      </c>
      <c r="AL765" s="55">
        <f t="shared" si="249"/>
        <v>0</v>
      </c>
      <c r="AM765" s="55">
        <f t="shared" si="250"/>
        <v>0</v>
      </c>
    </row>
    <row r="766" spans="1:39" x14ac:dyDescent="0.25">
      <c r="A766" s="47">
        <v>762</v>
      </c>
      <c r="B766" s="358" t="str">
        <f>IF(AND(E766&lt;&gt;0,D766&lt;&gt;0,F766&lt;&gt;0),IF(C766&lt;&gt;0,CONCATENATE(C766,"-AGr",VLOOKUP(D766,Listen!$A$2:$G$45,7,FALSE),"-",E766,"-",F766,),CONCATENATE("AGr",VLOOKUP(D766,Listen!$A$2:$G$45,7,FALSE),"-",E766,"-",F766)),"keine vollständige ID")</f>
        <v>keine vollständige ID</v>
      </c>
      <c r="C766" s="438">
        <f>'[2]III_SAV-Details_NB'!B772</f>
        <v>0</v>
      </c>
      <c r="D766" s="438">
        <f>'[2]III_SAV-Details_NB'!C772</f>
        <v>0</v>
      </c>
      <c r="E766" s="359">
        <f>'[2]III_SAV-Details_NB'!D772</f>
        <v>0</v>
      </c>
      <c r="F766" s="490"/>
      <c r="G766" s="281">
        <f>'[2]III_SAV-Details_NB'!X772</f>
        <v>0</v>
      </c>
      <c r="H766" s="281">
        <f t="shared" si="251"/>
        <v>0</v>
      </c>
      <c r="I766" s="281">
        <f>IF(con_EOGJahr=2025,'[2]III_SAV-Details_NB'!AA772,IF(con_EOGJahr=2026,'[2]III_SAV-Details_NB'!AB772,'[2]III_SAV-Details_NB'!AC772))</f>
        <v>0</v>
      </c>
      <c r="J766" s="282"/>
      <c r="K766" s="282"/>
      <c r="L766" s="282"/>
      <c r="M766" s="282"/>
      <c r="N766" s="282"/>
      <c r="O766" s="282"/>
      <c r="P766" s="52">
        <f t="shared" si="252"/>
        <v>0</v>
      </c>
      <c r="Q766" s="60"/>
      <c r="R766" s="53">
        <f t="shared" si="258"/>
        <v>0</v>
      </c>
      <c r="S766" s="59"/>
      <c r="T766" s="61"/>
      <c r="U766" s="342" t="str">
        <f t="shared" si="262"/>
        <v>k.A.</v>
      </c>
      <c r="V766" s="343" t="str">
        <f t="shared" si="259"/>
        <v>k.A.</v>
      </c>
      <c r="W766" s="343" t="str">
        <f>IFERROR(IF(OR($D766="",$E766=0,con_Ende=0),"k.A.",IF(VLOOKUP($D766,rng_ND,5,0)="Nein",VLOOKUP($D766,rng_ND,2,FALSE),MIN(VLOOKUP($D766,rng_ND,2,FALSE),A_Stammdaten!$B$19-D_SAV!$E766+1))),"k.A.")</f>
        <v>k.A.</v>
      </c>
      <c r="X766" s="343" t="str">
        <f t="shared" si="260"/>
        <v>k.A.</v>
      </c>
      <c r="Y766" s="62"/>
      <c r="Z766" s="48">
        <f t="shared" si="261"/>
        <v>0</v>
      </c>
      <c r="AA766" s="457"/>
      <c r="AB766" s="55">
        <f t="shared" si="253"/>
        <v>0</v>
      </c>
      <c r="AC766" s="55">
        <f>IF(A_Stammdaten!$B$25="ja",D_SAV!AA766,D_SAV!AB766)</f>
        <v>0</v>
      </c>
      <c r="AD766" s="478">
        <f>IF(AC766=0,0,IF(U766-(con_EOGJahr-D_SAV!E766)&lt;=0,AC766,AC766/V766))</f>
        <v>0</v>
      </c>
      <c r="AE766" s="478">
        <f>IFERROR(IF(AND(VLOOKUP(D766,rng_ND,5,FALSE)="Ja",D_SAV!T766="degressiv"),D_SAV!AC766*Y766/100,0),0)</f>
        <v>0</v>
      </c>
      <c r="AF766" s="55">
        <f>IFERROR(IF(VLOOKUP(D766,rng_ND,5,FALSE)="Ja",MAX(D_SAV!AD766:AE766),D_SAV!AD766),0)</f>
        <v>0</v>
      </c>
      <c r="AG766" s="55">
        <f t="shared" si="254"/>
        <v>0</v>
      </c>
      <c r="AH766" s="55">
        <f t="shared" si="255"/>
        <v>0</v>
      </c>
      <c r="AI766" s="55">
        <f t="shared" si="256"/>
        <v>0</v>
      </c>
      <c r="AJ766" s="55">
        <f t="shared" si="257"/>
        <v>0</v>
      </c>
      <c r="AK766" s="55">
        <f t="shared" si="248"/>
        <v>0</v>
      </c>
      <c r="AL766" s="55">
        <f t="shared" si="249"/>
        <v>0</v>
      </c>
      <c r="AM766" s="55">
        <f t="shared" si="250"/>
        <v>0</v>
      </c>
    </row>
    <row r="767" spans="1:39" x14ac:dyDescent="0.25">
      <c r="A767" s="47">
        <v>763</v>
      </c>
      <c r="B767" s="358" t="str">
        <f>IF(AND(E767&lt;&gt;0,D767&lt;&gt;0,F767&lt;&gt;0),IF(C767&lt;&gt;0,CONCATENATE(C767,"-AGr",VLOOKUP(D767,Listen!$A$2:$G$45,7,FALSE),"-",E767,"-",F767,),CONCATENATE("AGr",VLOOKUP(D767,Listen!$A$2:$G$45,7,FALSE),"-",E767,"-",F767)),"keine vollständige ID")</f>
        <v>keine vollständige ID</v>
      </c>
      <c r="C767" s="438">
        <f>'[2]III_SAV-Details_NB'!B773</f>
        <v>0</v>
      </c>
      <c r="D767" s="438">
        <f>'[2]III_SAV-Details_NB'!C773</f>
        <v>0</v>
      </c>
      <c r="E767" s="359">
        <f>'[2]III_SAV-Details_NB'!D773</f>
        <v>0</v>
      </c>
      <c r="F767" s="490"/>
      <c r="G767" s="281">
        <f>'[2]III_SAV-Details_NB'!X773</f>
        <v>0</v>
      </c>
      <c r="H767" s="281">
        <f t="shared" si="251"/>
        <v>0</v>
      </c>
      <c r="I767" s="281">
        <f>IF(con_EOGJahr=2025,'[2]III_SAV-Details_NB'!AA773,IF(con_EOGJahr=2026,'[2]III_SAV-Details_NB'!AB773,'[2]III_SAV-Details_NB'!AC773))</f>
        <v>0</v>
      </c>
      <c r="J767" s="282"/>
      <c r="K767" s="282"/>
      <c r="L767" s="282"/>
      <c r="M767" s="282"/>
      <c r="N767" s="282"/>
      <c r="O767" s="282"/>
      <c r="P767" s="52">
        <f t="shared" si="252"/>
        <v>0</v>
      </c>
      <c r="Q767" s="60"/>
      <c r="R767" s="53">
        <f t="shared" si="258"/>
        <v>0</v>
      </c>
      <c r="S767" s="59"/>
      <c r="T767" s="61"/>
      <c r="U767" s="342" t="str">
        <f t="shared" si="262"/>
        <v>k.A.</v>
      </c>
      <c r="V767" s="343" t="str">
        <f t="shared" si="259"/>
        <v>k.A.</v>
      </c>
      <c r="W767" s="343" t="str">
        <f>IFERROR(IF(OR($D767="",$E767=0,con_Ende=0),"k.A.",IF(VLOOKUP($D767,rng_ND,5,0)="Nein",VLOOKUP($D767,rng_ND,2,FALSE),MIN(VLOOKUP($D767,rng_ND,2,FALSE),A_Stammdaten!$B$19-D_SAV!$E767+1))),"k.A.")</f>
        <v>k.A.</v>
      </c>
      <c r="X767" s="343" t="str">
        <f t="shared" si="260"/>
        <v>k.A.</v>
      </c>
      <c r="Y767" s="62"/>
      <c r="Z767" s="48">
        <f t="shared" si="261"/>
        <v>0</v>
      </c>
      <c r="AA767" s="457"/>
      <c r="AB767" s="55">
        <f t="shared" si="253"/>
        <v>0</v>
      </c>
      <c r="AC767" s="55">
        <f>IF(A_Stammdaten!$B$25="ja",D_SAV!AA767,D_SAV!AB767)</f>
        <v>0</v>
      </c>
      <c r="AD767" s="478">
        <f>IF(AC767=0,0,IF(U767-(con_EOGJahr-D_SAV!E767)&lt;=0,AC767,AC767/V767))</f>
        <v>0</v>
      </c>
      <c r="AE767" s="478">
        <f>IFERROR(IF(AND(VLOOKUP(D767,rng_ND,5,FALSE)="Ja",D_SAV!T767="degressiv"),D_SAV!AC767*Y767/100,0),0)</f>
        <v>0</v>
      </c>
      <c r="AF767" s="55">
        <f>IFERROR(IF(VLOOKUP(D767,rng_ND,5,FALSE)="Ja",MAX(D_SAV!AD767:AE767),D_SAV!AD767),0)</f>
        <v>0</v>
      </c>
      <c r="AG767" s="55">
        <f t="shared" si="254"/>
        <v>0</v>
      </c>
      <c r="AH767" s="55">
        <f t="shared" si="255"/>
        <v>0</v>
      </c>
      <c r="AI767" s="55">
        <f t="shared" si="256"/>
        <v>0</v>
      </c>
      <c r="AJ767" s="55">
        <f t="shared" si="257"/>
        <v>0</v>
      </c>
      <c r="AK767" s="55">
        <f t="shared" si="248"/>
        <v>0</v>
      </c>
      <c r="AL767" s="55">
        <f t="shared" si="249"/>
        <v>0</v>
      </c>
      <c r="AM767" s="55">
        <f t="shared" si="250"/>
        <v>0</v>
      </c>
    </row>
    <row r="768" spans="1:39" x14ac:dyDescent="0.25">
      <c r="A768" s="47">
        <v>764</v>
      </c>
      <c r="B768" s="358" t="str">
        <f>IF(AND(E768&lt;&gt;0,D768&lt;&gt;0,F768&lt;&gt;0),IF(C768&lt;&gt;0,CONCATENATE(C768,"-AGr",VLOOKUP(D768,Listen!$A$2:$G$45,7,FALSE),"-",E768,"-",F768,),CONCATENATE("AGr",VLOOKUP(D768,Listen!$A$2:$G$45,7,FALSE),"-",E768,"-",F768)),"keine vollständige ID")</f>
        <v>keine vollständige ID</v>
      </c>
      <c r="C768" s="438">
        <f>'[2]III_SAV-Details_NB'!B774</f>
        <v>0</v>
      </c>
      <c r="D768" s="438">
        <f>'[2]III_SAV-Details_NB'!C774</f>
        <v>0</v>
      </c>
      <c r="E768" s="359">
        <f>'[2]III_SAV-Details_NB'!D774</f>
        <v>0</v>
      </c>
      <c r="F768" s="490"/>
      <c r="G768" s="281">
        <f>'[2]III_SAV-Details_NB'!X774</f>
        <v>0</v>
      </c>
      <c r="H768" s="281">
        <f t="shared" si="251"/>
        <v>0</v>
      </c>
      <c r="I768" s="281">
        <f>IF(con_EOGJahr=2025,'[2]III_SAV-Details_NB'!AA774,IF(con_EOGJahr=2026,'[2]III_SAV-Details_NB'!AB774,'[2]III_SAV-Details_NB'!AC774))</f>
        <v>0</v>
      </c>
      <c r="J768" s="282"/>
      <c r="K768" s="282"/>
      <c r="L768" s="282"/>
      <c r="M768" s="282"/>
      <c r="N768" s="282"/>
      <c r="O768" s="282"/>
      <c r="P768" s="52">
        <f t="shared" si="252"/>
        <v>0</v>
      </c>
      <c r="Q768" s="60"/>
      <c r="R768" s="53">
        <f t="shared" si="258"/>
        <v>0</v>
      </c>
      <c r="S768" s="59"/>
      <c r="T768" s="61"/>
      <c r="U768" s="342" t="str">
        <f t="shared" si="262"/>
        <v>k.A.</v>
      </c>
      <c r="V768" s="343" t="str">
        <f t="shared" si="259"/>
        <v>k.A.</v>
      </c>
      <c r="W768" s="343" t="str">
        <f>IFERROR(IF(OR($D768="",$E768=0,con_Ende=0),"k.A.",IF(VLOOKUP($D768,rng_ND,5,0)="Nein",VLOOKUP($D768,rng_ND,2,FALSE),MIN(VLOOKUP($D768,rng_ND,2,FALSE),A_Stammdaten!$B$19-D_SAV!$E768+1))),"k.A.")</f>
        <v>k.A.</v>
      </c>
      <c r="X768" s="343" t="str">
        <f t="shared" si="260"/>
        <v>k.A.</v>
      </c>
      <c r="Y768" s="62"/>
      <c r="Z768" s="48">
        <f t="shared" si="261"/>
        <v>0</v>
      </c>
      <c r="AA768" s="457"/>
      <c r="AB768" s="55">
        <f t="shared" si="253"/>
        <v>0</v>
      </c>
      <c r="AC768" s="55">
        <f>IF(A_Stammdaten!$B$25="ja",D_SAV!AA768,D_SAV!AB768)</f>
        <v>0</v>
      </c>
      <c r="AD768" s="478">
        <f>IF(AC768=0,0,IF(U768-(con_EOGJahr-D_SAV!E768)&lt;=0,AC768,AC768/V768))</f>
        <v>0</v>
      </c>
      <c r="AE768" s="478">
        <f>IFERROR(IF(AND(VLOOKUP(D768,rng_ND,5,FALSE)="Ja",D_SAV!T768="degressiv"),D_SAV!AC768*Y768/100,0),0)</f>
        <v>0</v>
      </c>
      <c r="AF768" s="55">
        <f>IFERROR(IF(VLOOKUP(D768,rng_ND,5,FALSE)="Ja",MAX(D_SAV!AD768:AE768),D_SAV!AD768),0)</f>
        <v>0</v>
      </c>
      <c r="AG768" s="55">
        <f t="shared" si="254"/>
        <v>0</v>
      </c>
      <c r="AH768" s="55">
        <f t="shared" si="255"/>
        <v>0</v>
      </c>
      <c r="AI768" s="55">
        <f t="shared" si="256"/>
        <v>0</v>
      </c>
      <c r="AJ768" s="55">
        <f t="shared" si="257"/>
        <v>0</v>
      </c>
      <c r="AK768" s="55">
        <f t="shared" si="248"/>
        <v>0</v>
      </c>
      <c r="AL768" s="55">
        <f t="shared" si="249"/>
        <v>0</v>
      </c>
      <c r="AM768" s="55">
        <f t="shared" si="250"/>
        <v>0</v>
      </c>
    </row>
    <row r="769" spans="1:39" x14ac:dyDescent="0.25">
      <c r="A769" s="47">
        <v>765</v>
      </c>
      <c r="B769" s="358" t="str">
        <f>IF(AND(E769&lt;&gt;0,D769&lt;&gt;0,F769&lt;&gt;0),IF(C769&lt;&gt;0,CONCATENATE(C769,"-AGr",VLOOKUP(D769,Listen!$A$2:$G$45,7,FALSE),"-",E769,"-",F769,),CONCATENATE("AGr",VLOOKUP(D769,Listen!$A$2:$G$45,7,FALSE),"-",E769,"-",F769)),"keine vollständige ID")</f>
        <v>keine vollständige ID</v>
      </c>
      <c r="C769" s="438">
        <f>'[2]III_SAV-Details_NB'!B775</f>
        <v>0</v>
      </c>
      <c r="D769" s="438">
        <f>'[2]III_SAV-Details_NB'!C775</f>
        <v>0</v>
      </c>
      <c r="E769" s="359">
        <f>'[2]III_SAV-Details_NB'!D775</f>
        <v>0</v>
      </c>
      <c r="F769" s="490"/>
      <c r="G769" s="281">
        <f>'[2]III_SAV-Details_NB'!X775</f>
        <v>0</v>
      </c>
      <c r="H769" s="281">
        <f t="shared" si="251"/>
        <v>0</v>
      </c>
      <c r="I769" s="281">
        <f>IF(con_EOGJahr=2025,'[2]III_SAV-Details_NB'!AA775,IF(con_EOGJahr=2026,'[2]III_SAV-Details_NB'!AB775,'[2]III_SAV-Details_NB'!AC775))</f>
        <v>0</v>
      </c>
      <c r="J769" s="282"/>
      <c r="K769" s="282"/>
      <c r="L769" s="282"/>
      <c r="M769" s="282"/>
      <c r="N769" s="282"/>
      <c r="O769" s="282"/>
      <c r="P769" s="52">
        <f t="shared" si="252"/>
        <v>0</v>
      </c>
      <c r="Q769" s="60"/>
      <c r="R769" s="53">
        <f t="shared" si="258"/>
        <v>0</v>
      </c>
      <c r="S769" s="59"/>
      <c r="T769" s="61"/>
      <c r="U769" s="342" t="str">
        <f t="shared" si="262"/>
        <v>k.A.</v>
      </c>
      <c r="V769" s="343" t="str">
        <f t="shared" si="259"/>
        <v>k.A.</v>
      </c>
      <c r="W769" s="343" t="str">
        <f>IFERROR(IF(OR($D769="",$E769=0,con_Ende=0),"k.A.",IF(VLOOKUP($D769,rng_ND,5,0)="Nein",VLOOKUP($D769,rng_ND,2,FALSE),MIN(VLOOKUP($D769,rng_ND,2,FALSE),A_Stammdaten!$B$19-D_SAV!$E769+1))),"k.A.")</f>
        <v>k.A.</v>
      </c>
      <c r="X769" s="343" t="str">
        <f t="shared" si="260"/>
        <v>k.A.</v>
      </c>
      <c r="Y769" s="62"/>
      <c r="Z769" s="48">
        <f t="shared" si="261"/>
        <v>0</v>
      </c>
      <c r="AA769" s="457"/>
      <c r="AB769" s="55">
        <f t="shared" si="253"/>
        <v>0</v>
      </c>
      <c r="AC769" s="55">
        <f>IF(A_Stammdaten!$B$25="ja",D_SAV!AA769,D_SAV!AB769)</f>
        <v>0</v>
      </c>
      <c r="AD769" s="478">
        <f>IF(AC769=0,0,IF(U769-(con_EOGJahr-D_SAV!E769)&lt;=0,AC769,AC769/V769))</f>
        <v>0</v>
      </c>
      <c r="AE769" s="478">
        <f>IFERROR(IF(AND(VLOOKUP(D769,rng_ND,5,FALSE)="Ja",D_SAV!T769="degressiv"),D_SAV!AC769*Y769/100,0),0)</f>
        <v>0</v>
      </c>
      <c r="AF769" s="55">
        <f>IFERROR(IF(VLOOKUP(D769,rng_ND,5,FALSE)="Ja",MAX(D_SAV!AD769:AE769),D_SAV!AD769),0)</f>
        <v>0</v>
      </c>
      <c r="AG769" s="55">
        <f t="shared" si="254"/>
        <v>0</v>
      </c>
      <c r="AH769" s="55">
        <f t="shared" si="255"/>
        <v>0</v>
      </c>
      <c r="AI769" s="55">
        <f t="shared" si="256"/>
        <v>0</v>
      </c>
      <c r="AJ769" s="55">
        <f t="shared" si="257"/>
        <v>0</v>
      </c>
      <c r="AK769" s="55">
        <f t="shared" si="248"/>
        <v>0</v>
      </c>
      <c r="AL769" s="55">
        <f t="shared" si="249"/>
        <v>0</v>
      </c>
      <c r="AM769" s="55">
        <f t="shared" si="250"/>
        <v>0</v>
      </c>
    </row>
    <row r="770" spans="1:39" x14ac:dyDescent="0.25">
      <c r="A770" s="47">
        <v>766</v>
      </c>
      <c r="B770" s="358" t="str">
        <f>IF(AND(E770&lt;&gt;0,D770&lt;&gt;0,F770&lt;&gt;0),IF(C770&lt;&gt;0,CONCATENATE(C770,"-AGr",VLOOKUP(D770,Listen!$A$2:$G$45,7,FALSE),"-",E770,"-",F770,),CONCATENATE("AGr",VLOOKUP(D770,Listen!$A$2:$G$45,7,FALSE),"-",E770,"-",F770)),"keine vollständige ID")</f>
        <v>keine vollständige ID</v>
      </c>
      <c r="C770" s="438">
        <f>'[2]III_SAV-Details_NB'!B776</f>
        <v>0</v>
      </c>
      <c r="D770" s="438">
        <f>'[2]III_SAV-Details_NB'!C776</f>
        <v>0</v>
      </c>
      <c r="E770" s="359">
        <f>'[2]III_SAV-Details_NB'!D776</f>
        <v>0</v>
      </c>
      <c r="F770" s="490"/>
      <c r="G770" s="281">
        <f>'[2]III_SAV-Details_NB'!X776</f>
        <v>0</v>
      </c>
      <c r="H770" s="281">
        <f t="shared" si="251"/>
        <v>0</v>
      </c>
      <c r="I770" s="281">
        <f>IF(con_EOGJahr=2025,'[2]III_SAV-Details_NB'!AA776,IF(con_EOGJahr=2026,'[2]III_SAV-Details_NB'!AB776,'[2]III_SAV-Details_NB'!AC776))</f>
        <v>0</v>
      </c>
      <c r="J770" s="282"/>
      <c r="K770" s="282"/>
      <c r="L770" s="282"/>
      <c r="M770" s="282"/>
      <c r="N770" s="282"/>
      <c r="O770" s="282"/>
      <c r="P770" s="52">
        <f t="shared" si="252"/>
        <v>0</v>
      </c>
      <c r="Q770" s="60"/>
      <c r="R770" s="53">
        <f t="shared" si="258"/>
        <v>0</v>
      </c>
      <c r="S770" s="59"/>
      <c r="T770" s="61"/>
      <c r="U770" s="342" t="str">
        <f t="shared" si="262"/>
        <v>k.A.</v>
      </c>
      <c r="V770" s="343" t="str">
        <f t="shared" si="259"/>
        <v>k.A.</v>
      </c>
      <c r="W770" s="343" t="str">
        <f>IFERROR(IF(OR($D770="",$E770=0,con_Ende=0),"k.A.",IF(VLOOKUP($D770,rng_ND,5,0)="Nein",VLOOKUP($D770,rng_ND,2,FALSE),MIN(VLOOKUP($D770,rng_ND,2,FALSE),A_Stammdaten!$B$19-D_SAV!$E770+1))),"k.A.")</f>
        <v>k.A.</v>
      </c>
      <c r="X770" s="343" t="str">
        <f t="shared" si="260"/>
        <v>k.A.</v>
      </c>
      <c r="Y770" s="62"/>
      <c r="Z770" s="48">
        <f t="shared" si="261"/>
        <v>0</v>
      </c>
      <c r="AA770" s="457"/>
      <c r="AB770" s="55">
        <f t="shared" si="253"/>
        <v>0</v>
      </c>
      <c r="AC770" s="55">
        <f>IF(A_Stammdaten!$B$25="ja",D_SAV!AA770,D_SAV!AB770)</f>
        <v>0</v>
      </c>
      <c r="AD770" s="478">
        <f>IF(AC770=0,0,IF(U770-(con_EOGJahr-D_SAV!E770)&lt;=0,AC770,AC770/V770))</f>
        <v>0</v>
      </c>
      <c r="AE770" s="478">
        <f>IFERROR(IF(AND(VLOOKUP(D770,rng_ND,5,FALSE)="Ja",D_SAV!T770="degressiv"),D_SAV!AC770*Y770/100,0),0)</f>
        <v>0</v>
      </c>
      <c r="AF770" s="55">
        <f>IFERROR(IF(VLOOKUP(D770,rng_ND,5,FALSE)="Ja",MAX(D_SAV!AD770:AE770),D_SAV!AD770),0)</f>
        <v>0</v>
      </c>
      <c r="AG770" s="55">
        <f t="shared" si="254"/>
        <v>0</v>
      </c>
      <c r="AH770" s="55">
        <f t="shared" si="255"/>
        <v>0</v>
      </c>
      <c r="AI770" s="55">
        <f t="shared" si="256"/>
        <v>0</v>
      </c>
      <c r="AJ770" s="55">
        <f t="shared" si="257"/>
        <v>0</v>
      </c>
      <c r="AK770" s="55">
        <f t="shared" si="248"/>
        <v>0</v>
      </c>
      <c r="AL770" s="55">
        <f t="shared" si="249"/>
        <v>0</v>
      </c>
      <c r="AM770" s="55">
        <f t="shared" si="250"/>
        <v>0</v>
      </c>
    </row>
    <row r="771" spans="1:39" x14ac:dyDescent="0.25">
      <c r="A771" s="47">
        <v>767</v>
      </c>
      <c r="B771" s="358" t="str">
        <f>IF(AND(E771&lt;&gt;0,D771&lt;&gt;0,F771&lt;&gt;0),IF(C771&lt;&gt;0,CONCATENATE(C771,"-AGr",VLOOKUP(D771,Listen!$A$2:$G$45,7,FALSE),"-",E771,"-",F771,),CONCATENATE("AGr",VLOOKUP(D771,Listen!$A$2:$G$45,7,FALSE),"-",E771,"-",F771)),"keine vollständige ID")</f>
        <v>keine vollständige ID</v>
      </c>
      <c r="C771" s="438">
        <f>'[2]III_SAV-Details_NB'!B777</f>
        <v>0</v>
      </c>
      <c r="D771" s="438">
        <f>'[2]III_SAV-Details_NB'!C777</f>
        <v>0</v>
      </c>
      <c r="E771" s="359">
        <f>'[2]III_SAV-Details_NB'!D777</f>
        <v>0</v>
      </c>
      <c r="F771" s="490"/>
      <c r="G771" s="281">
        <f>'[2]III_SAV-Details_NB'!X777</f>
        <v>0</v>
      </c>
      <c r="H771" s="281">
        <f t="shared" si="251"/>
        <v>0</v>
      </c>
      <c r="I771" s="281">
        <f>IF(con_EOGJahr=2025,'[2]III_SAV-Details_NB'!AA777,IF(con_EOGJahr=2026,'[2]III_SAV-Details_NB'!AB777,'[2]III_SAV-Details_NB'!AC777))</f>
        <v>0</v>
      </c>
      <c r="J771" s="282"/>
      <c r="K771" s="282"/>
      <c r="L771" s="282"/>
      <c r="M771" s="282"/>
      <c r="N771" s="282"/>
      <c r="O771" s="282"/>
      <c r="P771" s="52">
        <f t="shared" si="252"/>
        <v>0</v>
      </c>
      <c r="Q771" s="60"/>
      <c r="R771" s="53">
        <f t="shared" si="258"/>
        <v>0</v>
      </c>
      <c r="S771" s="59"/>
      <c r="T771" s="61"/>
      <c r="U771" s="342" t="str">
        <f t="shared" si="262"/>
        <v>k.A.</v>
      </c>
      <c r="V771" s="343" t="str">
        <f t="shared" si="259"/>
        <v>k.A.</v>
      </c>
      <c r="W771" s="343" t="str">
        <f>IFERROR(IF(OR($D771="",$E771=0,con_Ende=0),"k.A.",IF(VLOOKUP($D771,rng_ND,5,0)="Nein",VLOOKUP($D771,rng_ND,2,FALSE),MIN(VLOOKUP($D771,rng_ND,2,FALSE),A_Stammdaten!$B$19-D_SAV!$E771+1))),"k.A.")</f>
        <v>k.A.</v>
      </c>
      <c r="X771" s="343" t="str">
        <f t="shared" si="260"/>
        <v>k.A.</v>
      </c>
      <c r="Y771" s="62"/>
      <c r="Z771" s="48">
        <f t="shared" si="261"/>
        <v>0</v>
      </c>
      <c r="AA771" s="457"/>
      <c r="AB771" s="55">
        <f t="shared" si="253"/>
        <v>0</v>
      </c>
      <c r="AC771" s="55">
        <f>IF(A_Stammdaten!$B$25="ja",D_SAV!AA771,D_SAV!AB771)</f>
        <v>0</v>
      </c>
      <c r="AD771" s="478">
        <f>IF(AC771=0,0,IF(U771-(con_EOGJahr-D_SAV!E771)&lt;=0,AC771,AC771/V771))</f>
        <v>0</v>
      </c>
      <c r="AE771" s="478">
        <f>IFERROR(IF(AND(VLOOKUP(D771,rng_ND,5,FALSE)="Ja",D_SAV!T771="degressiv"),D_SAV!AC771*Y771/100,0),0)</f>
        <v>0</v>
      </c>
      <c r="AF771" s="55">
        <f>IFERROR(IF(VLOOKUP(D771,rng_ND,5,FALSE)="Ja",MAX(D_SAV!AD771:AE771),D_SAV!AD771),0)</f>
        <v>0</v>
      </c>
      <c r="AG771" s="55">
        <f t="shared" si="254"/>
        <v>0</v>
      </c>
      <c r="AH771" s="55">
        <f t="shared" si="255"/>
        <v>0</v>
      </c>
      <c r="AI771" s="55">
        <f t="shared" si="256"/>
        <v>0</v>
      </c>
      <c r="AJ771" s="55">
        <f t="shared" si="257"/>
        <v>0</v>
      </c>
      <c r="AK771" s="55">
        <f t="shared" si="248"/>
        <v>0</v>
      </c>
      <c r="AL771" s="55">
        <f t="shared" si="249"/>
        <v>0</v>
      </c>
      <c r="AM771" s="55">
        <f t="shared" si="250"/>
        <v>0</v>
      </c>
    </row>
    <row r="772" spans="1:39" x14ac:dyDescent="0.25">
      <c r="A772" s="47">
        <v>768</v>
      </c>
      <c r="B772" s="358" t="str">
        <f>IF(AND(E772&lt;&gt;0,D772&lt;&gt;0,F772&lt;&gt;0),IF(C772&lt;&gt;0,CONCATENATE(C772,"-AGr",VLOOKUP(D772,Listen!$A$2:$G$45,7,FALSE),"-",E772,"-",F772,),CONCATENATE("AGr",VLOOKUP(D772,Listen!$A$2:$G$45,7,FALSE),"-",E772,"-",F772)),"keine vollständige ID")</f>
        <v>keine vollständige ID</v>
      </c>
      <c r="C772" s="438">
        <f>'[2]III_SAV-Details_NB'!B778</f>
        <v>0</v>
      </c>
      <c r="D772" s="438">
        <f>'[2]III_SAV-Details_NB'!C778</f>
        <v>0</v>
      </c>
      <c r="E772" s="359">
        <f>'[2]III_SAV-Details_NB'!D778</f>
        <v>0</v>
      </c>
      <c r="F772" s="490"/>
      <c r="G772" s="281">
        <f>'[2]III_SAV-Details_NB'!X778</f>
        <v>0</v>
      </c>
      <c r="H772" s="281">
        <f t="shared" si="251"/>
        <v>0</v>
      </c>
      <c r="I772" s="281">
        <f>IF(con_EOGJahr=2025,'[2]III_SAV-Details_NB'!AA778,IF(con_EOGJahr=2026,'[2]III_SAV-Details_NB'!AB778,'[2]III_SAV-Details_NB'!AC778))</f>
        <v>0</v>
      </c>
      <c r="J772" s="282"/>
      <c r="K772" s="282"/>
      <c r="L772" s="282"/>
      <c r="M772" s="282"/>
      <c r="N772" s="282"/>
      <c r="O772" s="282"/>
      <c r="P772" s="52">
        <f t="shared" si="252"/>
        <v>0</v>
      </c>
      <c r="Q772" s="60"/>
      <c r="R772" s="53">
        <f t="shared" si="258"/>
        <v>0</v>
      </c>
      <c r="S772" s="59"/>
      <c r="T772" s="61"/>
      <c r="U772" s="342" t="str">
        <f t="shared" si="262"/>
        <v>k.A.</v>
      </c>
      <c r="V772" s="343" t="str">
        <f t="shared" si="259"/>
        <v>k.A.</v>
      </c>
      <c r="W772" s="343" t="str">
        <f>IFERROR(IF(OR($D772="",$E772=0,con_Ende=0),"k.A.",IF(VLOOKUP($D772,rng_ND,5,0)="Nein",VLOOKUP($D772,rng_ND,2,FALSE),MIN(VLOOKUP($D772,rng_ND,2,FALSE),A_Stammdaten!$B$19-D_SAV!$E772+1))),"k.A.")</f>
        <v>k.A.</v>
      </c>
      <c r="X772" s="343" t="str">
        <f t="shared" si="260"/>
        <v>k.A.</v>
      </c>
      <c r="Y772" s="62"/>
      <c r="Z772" s="48">
        <f t="shared" si="261"/>
        <v>0</v>
      </c>
      <c r="AA772" s="457"/>
      <c r="AB772" s="55">
        <f t="shared" si="253"/>
        <v>0</v>
      </c>
      <c r="AC772" s="55">
        <f>IF(A_Stammdaten!$B$25="ja",D_SAV!AA772,D_SAV!AB772)</f>
        <v>0</v>
      </c>
      <c r="AD772" s="478">
        <f>IF(AC772=0,0,IF(U772-(con_EOGJahr-D_SAV!E772)&lt;=0,AC772,AC772/V772))</f>
        <v>0</v>
      </c>
      <c r="AE772" s="478">
        <f>IFERROR(IF(AND(VLOOKUP(D772,rng_ND,5,FALSE)="Ja",D_SAV!T772="degressiv"),D_SAV!AC772*Y772/100,0),0)</f>
        <v>0</v>
      </c>
      <c r="AF772" s="55">
        <f>IFERROR(IF(VLOOKUP(D772,rng_ND,5,FALSE)="Ja",MAX(D_SAV!AD772:AE772),D_SAV!AD772),0)</f>
        <v>0</v>
      </c>
      <c r="AG772" s="55">
        <f t="shared" si="254"/>
        <v>0</v>
      </c>
      <c r="AH772" s="55">
        <f t="shared" si="255"/>
        <v>0</v>
      </c>
      <c r="AI772" s="55">
        <f t="shared" si="256"/>
        <v>0</v>
      </c>
      <c r="AJ772" s="55">
        <f t="shared" si="257"/>
        <v>0</v>
      </c>
      <c r="AK772" s="55">
        <f t="shared" si="248"/>
        <v>0</v>
      </c>
      <c r="AL772" s="55">
        <f t="shared" si="249"/>
        <v>0</v>
      </c>
      <c r="AM772" s="55">
        <f t="shared" si="250"/>
        <v>0</v>
      </c>
    </row>
    <row r="773" spans="1:39" x14ac:dyDescent="0.25">
      <c r="A773" s="47">
        <v>769</v>
      </c>
      <c r="B773" s="358" t="str">
        <f>IF(AND(E773&lt;&gt;0,D773&lt;&gt;0,F773&lt;&gt;0),IF(C773&lt;&gt;0,CONCATENATE(C773,"-AGr",VLOOKUP(D773,Listen!$A$2:$G$45,7,FALSE),"-",E773,"-",F773,),CONCATENATE("AGr",VLOOKUP(D773,Listen!$A$2:$G$45,7,FALSE),"-",E773,"-",F773)),"keine vollständige ID")</f>
        <v>keine vollständige ID</v>
      </c>
      <c r="C773" s="438">
        <f>'[2]III_SAV-Details_NB'!B779</f>
        <v>0</v>
      </c>
      <c r="D773" s="438">
        <f>'[2]III_SAV-Details_NB'!C779</f>
        <v>0</v>
      </c>
      <c r="E773" s="359">
        <f>'[2]III_SAV-Details_NB'!D779</f>
        <v>0</v>
      </c>
      <c r="F773" s="490"/>
      <c r="G773" s="281">
        <f>'[2]III_SAV-Details_NB'!X779</f>
        <v>0</v>
      </c>
      <c r="H773" s="281">
        <f t="shared" si="251"/>
        <v>0</v>
      </c>
      <c r="I773" s="281">
        <f>IF(con_EOGJahr=2025,'[2]III_SAV-Details_NB'!AA779,IF(con_EOGJahr=2026,'[2]III_SAV-Details_NB'!AB779,'[2]III_SAV-Details_NB'!AC779))</f>
        <v>0</v>
      </c>
      <c r="J773" s="282"/>
      <c r="K773" s="282"/>
      <c r="L773" s="282"/>
      <c r="M773" s="282"/>
      <c r="N773" s="282"/>
      <c r="O773" s="282"/>
      <c r="P773" s="52">
        <f t="shared" si="252"/>
        <v>0</v>
      </c>
      <c r="Q773" s="60"/>
      <c r="R773" s="53">
        <f t="shared" si="258"/>
        <v>0</v>
      </c>
      <c r="S773" s="59"/>
      <c r="T773" s="61"/>
      <c r="U773" s="342" t="str">
        <f t="shared" si="262"/>
        <v>k.A.</v>
      </c>
      <c r="V773" s="343" t="str">
        <f t="shared" si="259"/>
        <v>k.A.</v>
      </c>
      <c r="W773" s="343" t="str">
        <f>IFERROR(IF(OR($D773="",$E773=0,con_Ende=0),"k.A.",IF(VLOOKUP($D773,rng_ND,5,0)="Nein",VLOOKUP($D773,rng_ND,2,FALSE),MIN(VLOOKUP($D773,rng_ND,2,FALSE),A_Stammdaten!$B$19-D_SAV!$E773+1))),"k.A.")</f>
        <v>k.A.</v>
      </c>
      <c r="X773" s="343" t="str">
        <f t="shared" si="260"/>
        <v>k.A.</v>
      </c>
      <c r="Y773" s="62"/>
      <c r="Z773" s="48">
        <f t="shared" si="261"/>
        <v>0</v>
      </c>
      <c r="AA773" s="457"/>
      <c r="AB773" s="55">
        <f t="shared" si="253"/>
        <v>0</v>
      </c>
      <c r="AC773" s="55">
        <f>IF(A_Stammdaten!$B$25="ja",D_SAV!AA773,D_SAV!AB773)</f>
        <v>0</v>
      </c>
      <c r="AD773" s="478">
        <f>IF(AC773=0,0,IF(U773-(con_EOGJahr-D_SAV!E773)&lt;=0,AC773,AC773/V773))</f>
        <v>0</v>
      </c>
      <c r="AE773" s="478">
        <f>IFERROR(IF(AND(VLOOKUP(D773,rng_ND,5,FALSE)="Ja",D_SAV!T773="degressiv"),D_SAV!AC773*Y773/100,0),0)</f>
        <v>0</v>
      </c>
      <c r="AF773" s="55">
        <f>IFERROR(IF(VLOOKUP(D773,rng_ND,5,FALSE)="Ja",MAX(D_SAV!AD773:AE773),D_SAV!AD773),0)</f>
        <v>0</v>
      </c>
      <c r="AG773" s="55">
        <f t="shared" si="254"/>
        <v>0</v>
      </c>
      <c r="AH773" s="55">
        <f t="shared" si="255"/>
        <v>0</v>
      </c>
      <c r="AI773" s="55">
        <f t="shared" si="256"/>
        <v>0</v>
      </c>
      <c r="AJ773" s="55">
        <f t="shared" si="257"/>
        <v>0</v>
      </c>
      <c r="AK773" s="55">
        <f t="shared" ref="AK773:AK836" si="263">IF($E773&gt;=2006,AC773,con_EKQ*AH773+(1-con_EKQ)*AC773)</f>
        <v>0</v>
      </c>
      <c r="AL773" s="55">
        <f t="shared" ref="AL773:AL836" si="264">IF($E773&gt;=2006,AF773,con_EKQ*AI773+(1-con_EKQ)*AF773)</f>
        <v>0</v>
      </c>
      <c r="AM773" s="55">
        <f t="shared" ref="AM773:AM836" si="265">IF($E773&gt;=2006,AG773,con_EKQ*AJ773+(1-con_EKQ)*AG773)</f>
        <v>0</v>
      </c>
    </row>
    <row r="774" spans="1:39" x14ac:dyDescent="0.25">
      <c r="A774" s="47">
        <v>770</v>
      </c>
      <c r="B774" s="358" t="str">
        <f>IF(AND(E774&lt;&gt;0,D774&lt;&gt;0,F774&lt;&gt;0),IF(C774&lt;&gt;0,CONCATENATE(C774,"-AGr",VLOOKUP(D774,Listen!$A$2:$G$45,7,FALSE),"-",E774,"-",F774,),CONCATENATE("AGr",VLOOKUP(D774,Listen!$A$2:$G$45,7,FALSE),"-",E774,"-",F774)),"keine vollständige ID")</f>
        <v>keine vollständige ID</v>
      </c>
      <c r="C774" s="438">
        <f>'[2]III_SAV-Details_NB'!B780</f>
        <v>0</v>
      </c>
      <c r="D774" s="438">
        <f>'[2]III_SAV-Details_NB'!C780</f>
        <v>0</v>
      </c>
      <c r="E774" s="359">
        <f>'[2]III_SAV-Details_NB'!D780</f>
        <v>0</v>
      </c>
      <c r="F774" s="490"/>
      <c r="G774" s="281">
        <f>'[2]III_SAV-Details_NB'!X780</f>
        <v>0</v>
      </c>
      <c r="H774" s="281">
        <f t="shared" ref="H774:H837" si="266">+G774</f>
        <v>0</v>
      </c>
      <c r="I774" s="281">
        <f>IF(con_EOGJahr=2025,'[2]III_SAV-Details_NB'!AA780,IF(con_EOGJahr=2026,'[2]III_SAV-Details_NB'!AB780,'[2]III_SAV-Details_NB'!AC780))</f>
        <v>0</v>
      </c>
      <c r="J774" s="282"/>
      <c r="K774" s="282"/>
      <c r="L774" s="282"/>
      <c r="M774" s="282"/>
      <c r="N774" s="282"/>
      <c r="O774" s="282"/>
      <c r="P774" s="52">
        <f t="shared" ref="P774:P837" si="267">SUM(I774:O774)</f>
        <v>0</v>
      </c>
      <c r="Q774" s="60"/>
      <c r="R774" s="53">
        <f t="shared" si="258"/>
        <v>0</v>
      </c>
      <c r="S774" s="59"/>
      <c r="T774" s="61"/>
      <c r="U774" s="342" t="str">
        <f t="shared" si="262"/>
        <v>k.A.</v>
      </c>
      <c r="V774" s="343" t="str">
        <f t="shared" si="259"/>
        <v>k.A.</v>
      </c>
      <c r="W774" s="343" t="str">
        <f>IFERROR(IF(OR($D774="",$E774=0,con_Ende=0),"k.A.",IF(VLOOKUP($D774,rng_ND,5,0)="Nein",VLOOKUP($D774,rng_ND,2,FALSE),MIN(VLOOKUP($D774,rng_ND,2,FALSE),A_Stammdaten!$B$19-D_SAV!$E774+1))),"k.A.")</f>
        <v>k.A.</v>
      </c>
      <c r="X774" s="343" t="str">
        <f t="shared" si="260"/>
        <v>k.A.</v>
      </c>
      <c r="Y774" s="62"/>
      <c r="Z774" s="48">
        <f t="shared" si="261"/>
        <v>0</v>
      </c>
      <c r="AA774" s="457"/>
      <c r="AB774" s="55">
        <f t="shared" ref="AB774:AB837" si="268">R774</f>
        <v>0</v>
      </c>
      <c r="AC774" s="55">
        <f>IF(A_Stammdaten!$B$25="ja",D_SAV!AA774,D_SAV!AB774)</f>
        <v>0</v>
      </c>
      <c r="AD774" s="478">
        <f>IF(AC774=0,0,IF(U774-(con_EOGJahr-D_SAV!E774)&lt;=0,AC774,AC774/V774))</f>
        <v>0</v>
      </c>
      <c r="AE774" s="478">
        <f>IFERROR(IF(AND(VLOOKUP(D774,rng_ND,5,FALSE)="Ja",D_SAV!T774="degressiv"),D_SAV!AC774*Y774/100,0),0)</f>
        <v>0</v>
      </c>
      <c r="AF774" s="55">
        <f>IFERROR(IF(VLOOKUP(D774,rng_ND,5,FALSE)="Ja",MAX(D_SAV!AD774:AE774),D_SAV!AD774),0)</f>
        <v>0</v>
      </c>
      <c r="AG774" s="55">
        <f t="shared" ref="AG774:AG837" si="269">AC774-AF774</f>
        <v>0</v>
      </c>
      <c r="AH774" s="55">
        <f t="shared" ref="AH774:AH837" si="270">IF($E774&gt;=2006,0,AC774*$Z774)</f>
        <v>0</v>
      </c>
      <c r="AI774" s="55">
        <f t="shared" ref="AI774:AI837" si="271">IF($E774&gt;=2006,0,AF774*$Z774)</f>
        <v>0</v>
      </c>
      <c r="AJ774" s="55">
        <f t="shared" ref="AJ774:AJ837" si="272">IF($E774&gt;=2006,0,AG774*$Z774)</f>
        <v>0</v>
      </c>
      <c r="AK774" s="55">
        <f t="shared" si="263"/>
        <v>0</v>
      </c>
      <c r="AL774" s="55">
        <f t="shared" si="264"/>
        <v>0</v>
      </c>
      <c r="AM774" s="55">
        <f t="shared" si="265"/>
        <v>0</v>
      </c>
    </row>
    <row r="775" spans="1:39" x14ac:dyDescent="0.25">
      <c r="A775" s="47">
        <v>771</v>
      </c>
      <c r="B775" s="358" t="str">
        <f>IF(AND(E775&lt;&gt;0,D775&lt;&gt;0,F775&lt;&gt;0),IF(C775&lt;&gt;0,CONCATENATE(C775,"-AGr",VLOOKUP(D775,Listen!$A$2:$G$45,7,FALSE),"-",E775,"-",F775,),CONCATENATE("AGr",VLOOKUP(D775,Listen!$A$2:$G$45,7,FALSE),"-",E775,"-",F775)),"keine vollständige ID")</f>
        <v>keine vollständige ID</v>
      </c>
      <c r="C775" s="438">
        <f>'[2]III_SAV-Details_NB'!B781</f>
        <v>0</v>
      </c>
      <c r="D775" s="438">
        <f>'[2]III_SAV-Details_NB'!C781</f>
        <v>0</v>
      </c>
      <c r="E775" s="359">
        <f>'[2]III_SAV-Details_NB'!D781</f>
        <v>0</v>
      </c>
      <c r="F775" s="490"/>
      <c r="G775" s="281">
        <f>'[2]III_SAV-Details_NB'!X781</f>
        <v>0</v>
      </c>
      <c r="H775" s="281">
        <f t="shared" si="266"/>
        <v>0</v>
      </c>
      <c r="I775" s="281">
        <f>IF(con_EOGJahr=2025,'[2]III_SAV-Details_NB'!AA781,IF(con_EOGJahr=2026,'[2]III_SAV-Details_NB'!AB781,'[2]III_SAV-Details_NB'!AC781))</f>
        <v>0</v>
      </c>
      <c r="J775" s="282"/>
      <c r="K775" s="282"/>
      <c r="L775" s="282"/>
      <c r="M775" s="282"/>
      <c r="N775" s="282"/>
      <c r="O775" s="282"/>
      <c r="P775" s="52">
        <f t="shared" si="267"/>
        <v>0</v>
      </c>
      <c r="Q775" s="60"/>
      <c r="R775" s="53">
        <f t="shared" si="258"/>
        <v>0</v>
      </c>
      <c r="S775" s="59"/>
      <c r="T775" s="61"/>
      <c r="U775" s="342" t="str">
        <f t="shared" si="262"/>
        <v>k.A.</v>
      </c>
      <c r="V775" s="343" t="str">
        <f t="shared" si="259"/>
        <v>k.A.</v>
      </c>
      <c r="W775" s="343" t="str">
        <f>IFERROR(IF(OR($D775="",$E775=0,con_Ende=0),"k.A.",IF(VLOOKUP($D775,rng_ND,5,0)="Nein",VLOOKUP($D775,rng_ND,2,FALSE),MIN(VLOOKUP($D775,rng_ND,2,FALSE),A_Stammdaten!$B$19-D_SAV!$E775+1))),"k.A.")</f>
        <v>k.A.</v>
      </c>
      <c r="X775" s="343" t="str">
        <f t="shared" si="260"/>
        <v>k.A.</v>
      </c>
      <c r="Y775" s="62"/>
      <c r="Z775" s="48">
        <f t="shared" si="261"/>
        <v>0</v>
      </c>
      <c r="AA775" s="457"/>
      <c r="AB775" s="55">
        <f t="shared" si="268"/>
        <v>0</v>
      </c>
      <c r="AC775" s="55">
        <f>IF(A_Stammdaten!$B$25="ja",D_SAV!AA775,D_SAV!AB775)</f>
        <v>0</v>
      </c>
      <c r="AD775" s="478">
        <f>IF(AC775=0,0,IF(U775-(con_EOGJahr-D_SAV!E775)&lt;=0,AC775,AC775/V775))</f>
        <v>0</v>
      </c>
      <c r="AE775" s="478">
        <f>IFERROR(IF(AND(VLOOKUP(D775,rng_ND,5,FALSE)="Ja",D_SAV!T775="degressiv"),D_SAV!AC775*Y775/100,0),0)</f>
        <v>0</v>
      </c>
      <c r="AF775" s="55">
        <f>IFERROR(IF(VLOOKUP(D775,rng_ND,5,FALSE)="Ja",MAX(D_SAV!AD775:AE775),D_SAV!AD775),0)</f>
        <v>0</v>
      </c>
      <c r="AG775" s="55">
        <f t="shared" si="269"/>
        <v>0</v>
      </c>
      <c r="AH775" s="55">
        <f t="shared" si="270"/>
        <v>0</v>
      </c>
      <c r="AI775" s="55">
        <f t="shared" si="271"/>
        <v>0</v>
      </c>
      <c r="AJ775" s="55">
        <f t="shared" si="272"/>
        <v>0</v>
      </c>
      <c r="AK775" s="55">
        <f t="shared" si="263"/>
        <v>0</v>
      </c>
      <c r="AL775" s="55">
        <f t="shared" si="264"/>
        <v>0</v>
      </c>
      <c r="AM775" s="55">
        <f t="shared" si="265"/>
        <v>0</v>
      </c>
    </row>
    <row r="776" spans="1:39" x14ac:dyDescent="0.25">
      <c r="A776" s="47">
        <v>772</v>
      </c>
      <c r="B776" s="358" t="str">
        <f>IF(AND(E776&lt;&gt;0,D776&lt;&gt;0,F776&lt;&gt;0),IF(C776&lt;&gt;0,CONCATENATE(C776,"-AGr",VLOOKUP(D776,Listen!$A$2:$G$45,7,FALSE),"-",E776,"-",F776,),CONCATENATE("AGr",VLOOKUP(D776,Listen!$A$2:$G$45,7,FALSE),"-",E776,"-",F776)),"keine vollständige ID")</f>
        <v>keine vollständige ID</v>
      </c>
      <c r="C776" s="438">
        <f>'[2]III_SAV-Details_NB'!B782</f>
        <v>0</v>
      </c>
      <c r="D776" s="438">
        <f>'[2]III_SAV-Details_NB'!C782</f>
        <v>0</v>
      </c>
      <c r="E776" s="359">
        <f>'[2]III_SAV-Details_NB'!D782</f>
        <v>0</v>
      </c>
      <c r="F776" s="490"/>
      <c r="G776" s="281">
        <f>'[2]III_SAV-Details_NB'!X782</f>
        <v>0</v>
      </c>
      <c r="H776" s="281">
        <f t="shared" si="266"/>
        <v>0</v>
      </c>
      <c r="I776" s="281">
        <f>IF(con_EOGJahr=2025,'[2]III_SAV-Details_NB'!AA782,IF(con_EOGJahr=2026,'[2]III_SAV-Details_NB'!AB782,'[2]III_SAV-Details_NB'!AC782))</f>
        <v>0</v>
      </c>
      <c r="J776" s="282"/>
      <c r="K776" s="282"/>
      <c r="L776" s="282"/>
      <c r="M776" s="282"/>
      <c r="N776" s="282"/>
      <c r="O776" s="282"/>
      <c r="P776" s="52">
        <f t="shared" si="267"/>
        <v>0</v>
      </c>
      <c r="Q776" s="60"/>
      <c r="R776" s="53">
        <f t="shared" si="258"/>
        <v>0</v>
      </c>
      <c r="S776" s="59"/>
      <c r="T776" s="61"/>
      <c r="U776" s="342" t="str">
        <f t="shared" si="262"/>
        <v>k.A.</v>
      </c>
      <c r="V776" s="343" t="str">
        <f t="shared" si="259"/>
        <v>k.A.</v>
      </c>
      <c r="W776" s="343" t="str">
        <f>IFERROR(IF(OR($D776="",$E776=0,con_Ende=0),"k.A.",IF(VLOOKUP($D776,rng_ND,5,0)="Nein",VLOOKUP($D776,rng_ND,2,FALSE),MIN(VLOOKUP($D776,rng_ND,2,FALSE),A_Stammdaten!$B$19-D_SAV!$E776+1))),"k.A.")</f>
        <v>k.A.</v>
      </c>
      <c r="X776" s="343" t="str">
        <f t="shared" si="260"/>
        <v>k.A.</v>
      </c>
      <c r="Y776" s="62"/>
      <c r="Z776" s="48">
        <f t="shared" si="261"/>
        <v>0</v>
      </c>
      <c r="AA776" s="457"/>
      <c r="AB776" s="55">
        <f t="shared" si="268"/>
        <v>0</v>
      </c>
      <c r="AC776" s="55">
        <f>IF(A_Stammdaten!$B$25="ja",D_SAV!AA776,D_SAV!AB776)</f>
        <v>0</v>
      </c>
      <c r="AD776" s="478">
        <f>IF(AC776=0,0,IF(U776-(con_EOGJahr-D_SAV!E776)&lt;=0,AC776,AC776/V776))</f>
        <v>0</v>
      </c>
      <c r="AE776" s="478">
        <f>IFERROR(IF(AND(VLOOKUP(D776,rng_ND,5,FALSE)="Ja",D_SAV!T776="degressiv"),D_SAV!AC776*Y776/100,0),0)</f>
        <v>0</v>
      </c>
      <c r="AF776" s="55">
        <f>IFERROR(IF(VLOOKUP(D776,rng_ND,5,FALSE)="Ja",MAX(D_SAV!AD776:AE776),D_SAV!AD776),0)</f>
        <v>0</v>
      </c>
      <c r="AG776" s="55">
        <f t="shared" si="269"/>
        <v>0</v>
      </c>
      <c r="AH776" s="55">
        <f t="shared" si="270"/>
        <v>0</v>
      </c>
      <c r="AI776" s="55">
        <f t="shared" si="271"/>
        <v>0</v>
      </c>
      <c r="AJ776" s="55">
        <f t="shared" si="272"/>
        <v>0</v>
      </c>
      <c r="AK776" s="55">
        <f t="shared" si="263"/>
        <v>0</v>
      </c>
      <c r="AL776" s="55">
        <f t="shared" si="264"/>
        <v>0</v>
      </c>
      <c r="AM776" s="55">
        <f t="shared" si="265"/>
        <v>0</v>
      </c>
    </row>
    <row r="777" spans="1:39" x14ac:dyDescent="0.25">
      <c r="A777" s="47">
        <v>773</v>
      </c>
      <c r="B777" s="358" t="str">
        <f>IF(AND(E777&lt;&gt;0,D777&lt;&gt;0,F777&lt;&gt;0),IF(C777&lt;&gt;0,CONCATENATE(C777,"-AGr",VLOOKUP(D777,Listen!$A$2:$G$45,7,FALSE),"-",E777,"-",F777,),CONCATENATE("AGr",VLOOKUP(D777,Listen!$A$2:$G$45,7,FALSE),"-",E777,"-",F777)),"keine vollständige ID")</f>
        <v>keine vollständige ID</v>
      </c>
      <c r="C777" s="438">
        <f>'[2]III_SAV-Details_NB'!B783</f>
        <v>0</v>
      </c>
      <c r="D777" s="438">
        <f>'[2]III_SAV-Details_NB'!C783</f>
        <v>0</v>
      </c>
      <c r="E777" s="359">
        <f>'[2]III_SAV-Details_NB'!D783</f>
        <v>0</v>
      </c>
      <c r="F777" s="490"/>
      <c r="G777" s="281">
        <f>'[2]III_SAV-Details_NB'!X783</f>
        <v>0</v>
      </c>
      <c r="H777" s="281">
        <f t="shared" si="266"/>
        <v>0</v>
      </c>
      <c r="I777" s="281">
        <f>IF(con_EOGJahr=2025,'[2]III_SAV-Details_NB'!AA783,IF(con_EOGJahr=2026,'[2]III_SAV-Details_NB'!AB783,'[2]III_SAV-Details_NB'!AC783))</f>
        <v>0</v>
      </c>
      <c r="J777" s="282"/>
      <c r="K777" s="282"/>
      <c r="L777" s="282"/>
      <c r="M777" s="282"/>
      <c r="N777" s="282"/>
      <c r="O777" s="282"/>
      <c r="P777" s="52">
        <f t="shared" si="267"/>
        <v>0</v>
      </c>
      <c r="Q777" s="60"/>
      <c r="R777" s="53">
        <f t="shared" si="258"/>
        <v>0</v>
      </c>
      <c r="S777" s="59"/>
      <c r="T777" s="61"/>
      <c r="U777" s="342" t="str">
        <f t="shared" si="262"/>
        <v>k.A.</v>
      </c>
      <c r="V777" s="343" t="str">
        <f t="shared" si="259"/>
        <v>k.A.</v>
      </c>
      <c r="W777" s="343" t="str">
        <f>IFERROR(IF(OR($D777="",$E777=0,con_Ende=0),"k.A.",IF(VLOOKUP($D777,rng_ND,5,0)="Nein",VLOOKUP($D777,rng_ND,2,FALSE),MIN(VLOOKUP($D777,rng_ND,2,FALSE),A_Stammdaten!$B$19-D_SAV!$E777+1))),"k.A.")</f>
        <v>k.A.</v>
      </c>
      <c r="X777" s="343" t="str">
        <f t="shared" si="260"/>
        <v>k.A.</v>
      </c>
      <c r="Y777" s="62"/>
      <c r="Z777" s="48">
        <f t="shared" si="261"/>
        <v>0</v>
      </c>
      <c r="AA777" s="457"/>
      <c r="AB777" s="55">
        <f t="shared" si="268"/>
        <v>0</v>
      </c>
      <c r="AC777" s="55">
        <f>IF(A_Stammdaten!$B$25="ja",D_SAV!AA777,D_SAV!AB777)</f>
        <v>0</v>
      </c>
      <c r="AD777" s="478">
        <f>IF(AC777=0,0,IF(U777-(con_EOGJahr-D_SAV!E777)&lt;=0,AC777,AC777/V777))</f>
        <v>0</v>
      </c>
      <c r="AE777" s="478">
        <f>IFERROR(IF(AND(VLOOKUP(D777,rng_ND,5,FALSE)="Ja",D_SAV!T777="degressiv"),D_SAV!AC777*Y777/100,0),0)</f>
        <v>0</v>
      </c>
      <c r="AF777" s="55">
        <f>IFERROR(IF(VLOOKUP(D777,rng_ND,5,FALSE)="Ja",MAX(D_SAV!AD777:AE777),D_SAV!AD777),0)</f>
        <v>0</v>
      </c>
      <c r="AG777" s="55">
        <f t="shared" si="269"/>
        <v>0</v>
      </c>
      <c r="AH777" s="55">
        <f t="shared" si="270"/>
        <v>0</v>
      </c>
      <c r="AI777" s="55">
        <f t="shared" si="271"/>
        <v>0</v>
      </c>
      <c r="AJ777" s="55">
        <f t="shared" si="272"/>
        <v>0</v>
      </c>
      <c r="AK777" s="55">
        <f t="shared" si="263"/>
        <v>0</v>
      </c>
      <c r="AL777" s="55">
        <f t="shared" si="264"/>
        <v>0</v>
      </c>
      <c r="AM777" s="55">
        <f t="shared" si="265"/>
        <v>0</v>
      </c>
    </row>
    <row r="778" spans="1:39" x14ac:dyDescent="0.25">
      <c r="A778" s="47">
        <v>774</v>
      </c>
      <c r="B778" s="358" t="str">
        <f>IF(AND(E778&lt;&gt;0,D778&lt;&gt;0,F778&lt;&gt;0),IF(C778&lt;&gt;0,CONCATENATE(C778,"-AGr",VLOOKUP(D778,Listen!$A$2:$G$45,7,FALSE),"-",E778,"-",F778,),CONCATENATE("AGr",VLOOKUP(D778,Listen!$A$2:$G$45,7,FALSE),"-",E778,"-",F778)),"keine vollständige ID")</f>
        <v>keine vollständige ID</v>
      </c>
      <c r="C778" s="438">
        <f>'[2]III_SAV-Details_NB'!B784</f>
        <v>0</v>
      </c>
      <c r="D778" s="438">
        <f>'[2]III_SAV-Details_NB'!C784</f>
        <v>0</v>
      </c>
      <c r="E778" s="359">
        <f>'[2]III_SAV-Details_NB'!D784</f>
        <v>0</v>
      </c>
      <c r="F778" s="490"/>
      <c r="G778" s="281">
        <f>'[2]III_SAV-Details_NB'!X784</f>
        <v>0</v>
      </c>
      <c r="H778" s="281">
        <f t="shared" si="266"/>
        <v>0</v>
      </c>
      <c r="I778" s="281">
        <f>IF(con_EOGJahr=2025,'[2]III_SAV-Details_NB'!AA784,IF(con_EOGJahr=2026,'[2]III_SAV-Details_NB'!AB784,'[2]III_SAV-Details_NB'!AC784))</f>
        <v>0</v>
      </c>
      <c r="J778" s="282"/>
      <c r="K778" s="282"/>
      <c r="L778" s="282"/>
      <c r="M778" s="282"/>
      <c r="N778" s="282"/>
      <c r="O778" s="282"/>
      <c r="P778" s="52">
        <f t="shared" si="267"/>
        <v>0</v>
      </c>
      <c r="Q778" s="60"/>
      <c r="R778" s="53">
        <f t="shared" si="258"/>
        <v>0</v>
      </c>
      <c r="S778" s="59"/>
      <c r="T778" s="61"/>
      <c r="U778" s="342" t="str">
        <f t="shared" si="262"/>
        <v>k.A.</v>
      </c>
      <c r="V778" s="343" t="str">
        <f t="shared" si="259"/>
        <v>k.A.</v>
      </c>
      <c r="W778" s="343" t="str">
        <f>IFERROR(IF(OR($D778="",$E778=0,con_Ende=0),"k.A.",IF(VLOOKUP($D778,rng_ND,5,0)="Nein",VLOOKUP($D778,rng_ND,2,FALSE),MIN(VLOOKUP($D778,rng_ND,2,FALSE),A_Stammdaten!$B$19-D_SAV!$E778+1))),"k.A.")</f>
        <v>k.A.</v>
      </c>
      <c r="X778" s="343" t="str">
        <f t="shared" si="260"/>
        <v>k.A.</v>
      </c>
      <c r="Y778" s="62"/>
      <c r="Z778" s="48">
        <f t="shared" si="261"/>
        <v>0</v>
      </c>
      <c r="AA778" s="457"/>
      <c r="AB778" s="55">
        <f t="shared" si="268"/>
        <v>0</v>
      </c>
      <c r="AC778" s="55">
        <f>IF(A_Stammdaten!$B$25="ja",D_SAV!AA778,D_SAV!AB778)</f>
        <v>0</v>
      </c>
      <c r="AD778" s="478">
        <f>IF(AC778=0,0,IF(U778-(con_EOGJahr-D_SAV!E778)&lt;=0,AC778,AC778/V778))</f>
        <v>0</v>
      </c>
      <c r="AE778" s="478">
        <f>IFERROR(IF(AND(VLOOKUP(D778,rng_ND,5,FALSE)="Ja",D_SAV!T778="degressiv"),D_SAV!AC778*Y778/100,0),0)</f>
        <v>0</v>
      </c>
      <c r="AF778" s="55">
        <f>IFERROR(IF(VLOOKUP(D778,rng_ND,5,FALSE)="Ja",MAX(D_SAV!AD778:AE778),D_SAV!AD778),0)</f>
        <v>0</v>
      </c>
      <c r="AG778" s="55">
        <f t="shared" si="269"/>
        <v>0</v>
      </c>
      <c r="AH778" s="55">
        <f t="shared" si="270"/>
        <v>0</v>
      </c>
      <c r="AI778" s="55">
        <f t="shared" si="271"/>
        <v>0</v>
      </c>
      <c r="AJ778" s="55">
        <f t="shared" si="272"/>
        <v>0</v>
      </c>
      <c r="AK778" s="55">
        <f t="shared" si="263"/>
        <v>0</v>
      </c>
      <c r="AL778" s="55">
        <f t="shared" si="264"/>
        <v>0</v>
      </c>
      <c r="AM778" s="55">
        <f t="shared" si="265"/>
        <v>0</v>
      </c>
    </row>
    <row r="779" spans="1:39" x14ac:dyDescent="0.25">
      <c r="A779" s="47">
        <v>775</v>
      </c>
      <c r="B779" s="358" t="str">
        <f>IF(AND(E779&lt;&gt;0,D779&lt;&gt;0,F779&lt;&gt;0),IF(C779&lt;&gt;0,CONCATENATE(C779,"-AGr",VLOOKUP(D779,Listen!$A$2:$G$45,7,FALSE),"-",E779,"-",F779,),CONCATENATE("AGr",VLOOKUP(D779,Listen!$A$2:$G$45,7,FALSE),"-",E779,"-",F779)),"keine vollständige ID")</f>
        <v>keine vollständige ID</v>
      </c>
      <c r="C779" s="438">
        <f>'[2]III_SAV-Details_NB'!B785</f>
        <v>0</v>
      </c>
      <c r="D779" s="438">
        <f>'[2]III_SAV-Details_NB'!C785</f>
        <v>0</v>
      </c>
      <c r="E779" s="359">
        <f>'[2]III_SAV-Details_NB'!D785</f>
        <v>0</v>
      </c>
      <c r="F779" s="490"/>
      <c r="G779" s="281">
        <f>'[2]III_SAV-Details_NB'!X785</f>
        <v>0</v>
      </c>
      <c r="H779" s="281">
        <f t="shared" si="266"/>
        <v>0</v>
      </c>
      <c r="I779" s="281">
        <f>IF(con_EOGJahr=2025,'[2]III_SAV-Details_NB'!AA785,IF(con_EOGJahr=2026,'[2]III_SAV-Details_NB'!AB785,'[2]III_SAV-Details_NB'!AC785))</f>
        <v>0</v>
      </c>
      <c r="J779" s="282"/>
      <c r="K779" s="282"/>
      <c r="L779" s="282"/>
      <c r="M779" s="282"/>
      <c r="N779" s="282"/>
      <c r="O779" s="282"/>
      <c r="P779" s="52">
        <f t="shared" si="267"/>
        <v>0</v>
      </c>
      <c r="Q779" s="60"/>
      <c r="R779" s="53">
        <f t="shared" si="258"/>
        <v>0</v>
      </c>
      <c r="S779" s="59"/>
      <c r="T779" s="61"/>
      <c r="U779" s="342" t="str">
        <f t="shared" si="262"/>
        <v>k.A.</v>
      </c>
      <c r="V779" s="343" t="str">
        <f t="shared" si="259"/>
        <v>k.A.</v>
      </c>
      <c r="W779" s="343" t="str">
        <f>IFERROR(IF(OR($D779="",$E779=0,con_Ende=0),"k.A.",IF(VLOOKUP($D779,rng_ND,5,0)="Nein",VLOOKUP($D779,rng_ND,2,FALSE),MIN(VLOOKUP($D779,rng_ND,2,FALSE),A_Stammdaten!$B$19-D_SAV!$E779+1))),"k.A.")</f>
        <v>k.A.</v>
      </c>
      <c r="X779" s="343" t="str">
        <f t="shared" si="260"/>
        <v>k.A.</v>
      </c>
      <c r="Y779" s="62"/>
      <c r="Z779" s="48">
        <f t="shared" si="261"/>
        <v>0</v>
      </c>
      <c r="AA779" s="457"/>
      <c r="AB779" s="55">
        <f t="shared" si="268"/>
        <v>0</v>
      </c>
      <c r="AC779" s="55">
        <f>IF(A_Stammdaten!$B$25="ja",D_SAV!AA779,D_SAV!AB779)</f>
        <v>0</v>
      </c>
      <c r="AD779" s="478">
        <f>IF(AC779=0,0,IF(U779-(con_EOGJahr-D_SAV!E779)&lt;=0,AC779,AC779/V779))</f>
        <v>0</v>
      </c>
      <c r="AE779" s="478">
        <f>IFERROR(IF(AND(VLOOKUP(D779,rng_ND,5,FALSE)="Ja",D_SAV!T779="degressiv"),D_SAV!AC779*Y779/100,0),0)</f>
        <v>0</v>
      </c>
      <c r="AF779" s="55">
        <f>IFERROR(IF(VLOOKUP(D779,rng_ND,5,FALSE)="Ja",MAX(D_SAV!AD779:AE779),D_SAV!AD779),0)</f>
        <v>0</v>
      </c>
      <c r="AG779" s="55">
        <f t="shared" si="269"/>
        <v>0</v>
      </c>
      <c r="AH779" s="55">
        <f t="shared" si="270"/>
        <v>0</v>
      </c>
      <c r="AI779" s="55">
        <f t="shared" si="271"/>
        <v>0</v>
      </c>
      <c r="AJ779" s="55">
        <f t="shared" si="272"/>
        <v>0</v>
      </c>
      <c r="AK779" s="55">
        <f t="shared" si="263"/>
        <v>0</v>
      </c>
      <c r="AL779" s="55">
        <f t="shared" si="264"/>
        <v>0</v>
      </c>
      <c r="AM779" s="55">
        <f t="shared" si="265"/>
        <v>0</v>
      </c>
    </row>
    <row r="780" spans="1:39" x14ac:dyDescent="0.25">
      <c r="A780" s="47">
        <v>776</v>
      </c>
      <c r="B780" s="358" t="str">
        <f>IF(AND(E780&lt;&gt;0,D780&lt;&gt;0,F780&lt;&gt;0),IF(C780&lt;&gt;0,CONCATENATE(C780,"-AGr",VLOOKUP(D780,Listen!$A$2:$G$45,7,FALSE),"-",E780,"-",F780,),CONCATENATE("AGr",VLOOKUP(D780,Listen!$A$2:$G$45,7,FALSE),"-",E780,"-",F780)),"keine vollständige ID")</f>
        <v>keine vollständige ID</v>
      </c>
      <c r="C780" s="438">
        <f>'[2]III_SAV-Details_NB'!B786</f>
        <v>0</v>
      </c>
      <c r="D780" s="438">
        <f>'[2]III_SAV-Details_NB'!C786</f>
        <v>0</v>
      </c>
      <c r="E780" s="359">
        <f>'[2]III_SAV-Details_NB'!D786</f>
        <v>0</v>
      </c>
      <c r="F780" s="490"/>
      <c r="G780" s="281">
        <f>'[2]III_SAV-Details_NB'!X786</f>
        <v>0</v>
      </c>
      <c r="H780" s="281">
        <f t="shared" si="266"/>
        <v>0</v>
      </c>
      <c r="I780" s="281">
        <f>IF(con_EOGJahr=2025,'[2]III_SAV-Details_NB'!AA786,IF(con_EOGJahr=2026,'[2]III_SAV-Details_NB'!AB786,'[2]III_SAV-Details_NB'!AC786))</f>
        <v>0</v>
      </c>
      <c r="J780" s="282"/>
      <c r="K780" s="282"/>
      <c r="L780" s="282"/>
      <c r="M780" s="282"/>
      <c r="N780" s="282"/>
      <c r="O780" s="282"/>
      <c r="P780" s="52">
        <f t="shared" si="267"/>
        <v>0</v>
      </c>
      <c r="Q780" s="60"/>
      <c r="R780" s="53">
        <f t="shared" si="258"/>
        <v>0</v>
      </c>
      <c r="S780" s="59"/>
      <c r="T780" s="61"/>
      <c r="U780" s="342" t="str">
        <f t="shared" si="262"/>
        <v>k.A.</v>
      </c>
      <c r="V780" s="343" t="str">
        <f t="shared" si="259"/>
        <v>k.A.</v>
      </c>
      <c r="W780" s="343" t="str">
        <f>IFERROR(IF(OR($D780="",$E780=0,con_Ende=0),"k.A.",IF(VLOOKUP($D780,rng_ND,5,0)="Nein",VLOOKUP($D780,rng_ND,2,FALSE),MIN(VLOOKUP($D780,rng_ND,2,FALSE),A_Stammdaten!$B$19-D_SAV!$E780+1))),"k.A.")</f>
        <v>k.A.</v>
      </c>
      <c r="X780" s="343" t="str">
        <f t="shared" si="260"/>
        <v>k.A.</v>
      </c>
      <c r="Y780" s="62"/>
      <c r="Z780" s="48">
        <f t="shared" si="261"/>
        <v>0</v>
      </c>
      <c r="AA780" s="457"/>
      <c r="AB780" s="55">
        <f t="shared" si="268"/>
        <v>0</v>
      </c>
      <c r="AC780" s="55">
        <f>IF(A_Stammdaten!$B$25="ja",D_SAV!AA780,D_SAV!AB780)</f>
        <v>0</v>
      </c>
      <c r="AD780" s="478">
        <f>IF(AC780=0,0,IF(U780-(con_EOGJahr-D_SAV!E780)&lt;=0,AC780,AC780/V780))</f>
        <v>0</v>
      </c>
      <c r="AE780" s="478">
        <f>IFERROR(IF(AND(VLOOKUP(D780,rng_ND,5,FALSE)="Ja",D_SAV!T780="degressiv"),D_SAV!AC780*Y780/100,0),0)</f>
        <v>0</v>
      </c>
      <c r="AF780" s="55">
        <f>IFERROR(IF(VLOOKUP(D780,rng_ND,5,FALSE)="Ja",MAX(D_SAV!AD780:AE780),D_SAV!AD780),0)</f>
        <v>0</v>
      </c>
      <c r="AG780" s="55">
        <f t="shared" si="269"/>
        <v>0</v>
      </c>
      <c r="AH780" s="55">
        <f t="shared" si="270"/>
        <v>0</v>
      </c>
      <c r="AI780" s="55">
        <f t="shared" si="271"/>
        <v>0</v>
      </c>
      <c r="AJ780" s="55">
        <f t="shared" si="272"/>
        <v>0</v>
      </c>
      <c r="AK780" s="55">
        <f t="shared" si="263"/>
        <v>0</v>
      </c>
      <c r="AL780" s="55">
        <f t="shared" si="264"/>
        <v>0</v>
      </c>
      <c r="AM780" s="55">
        <f t="shared" si="265"/>
        <v>0</v>
      </c>
    </row>
    <row r="781" spans="1:39" x14ac:dyDescent="0.25">
      <c r="A781" s="47">
        <v>777</v>
      </c>
      <c r="B781" s="358" t="str">
        <f>IF(AND(E781&lt;&gt;0,D781&lt;&gt;0,F781&lt;&gt;0),IF(C781&lt;&gt;0,CONCATENATE(C781,"-AGr",VLOOKUP(D781,Listen!$A$2:$G$45,7,FALSE),"-",E781,"-",F781,),CONCATENATE("AGr",VLOOKUP(D781,Listen!$A$2:$G$45,7,FALSE),"-",E781,"-",F781)),"keine vollständige ID")</f>
        <v>keine vollständige ID</v>
      </c>
      <c r="C781" s="438">
        <f>'[2]III_SAV-Details_NB'!B787</f>
        <v>0</v>
      </c>
      <c r="D781" s="438">
        <f>'[2]III_SAV-Details_NB'!C787</f>
        <v>0</v>
      </c>
      <c r="E781" s="359">
        <f>'[2]III_SAV-Details_NB'!D787</f>
        <v>0</v>
      </c>
      <c r="F781" s="490"/>
      <c r="G781" s="281">
        <f>'[2]III_SAV-Details_NB'!X787</f>
        <v>0</v>
      </c>
      <c r="H781" s="281">
        <f t="shared" si="266"/>
        <v>0</v>
      </c>
      <c r="I781" s="281">
        <f>IF(con_EOGJahr=2025,'[2]III_SAV-Details_NB'!AA787,IF(con_EOGJahr=2026,'[2]III_SAV-Details_NB'!AB787,'[2]III_SAV-Details_NB'!AC787))</f>
        <v>0</v>
      </c>
      <c r="J781" s="282"/>
      <c r="K781" s="282"/>
      <c r="L781" s="282"/>
      <c r="M781" s="282"/>
      <c r="N781" s="282"/>
      <c r="O781" s="282"/>
      <c r="P781" s="52">
        <f t="shared" si="267"/>
        <v>0</v>
      </c>
      <c r="Q781" s="60"/>
      <c r="R781" s="53">
        <f t="shared" si="258"/>
        <v>0</v>
      </c>
      <c r="S781" s="59"/>
      <c r="T781" s="61"/>
      <c r="U781" s="342" t="str">
        <f t="shared" si="262"/>
        <v>k.A.</v>
      </c>
      <c r="V781" s="343" t="str">
        <f t="shared" si="259"/>
        <v>k.A.</v>
      </c>
      <c r="W781" s="343" t="str">
        <f>IFERROR(IF(OR($D781="",$E781=0,con_Ende=0),"k.A.",IF(VLOOKUP($D781,rng_ND,5,0)="Nein",VLOOKUP($D781,rng_ND,2,FALSE),MIN(VLOOKUP($D781,rng_ND,2,FALSE),A_Stammdaten!$B$19-D_SAV!$E781+1))),"k.A.")</f>
        <v>k.A.</v>
      </c>
      <c r="X781" s="343" t="str">
        <f t="shared" si="260"/>
        <v>k.A.</v>
      </c>
      <c r="Y781" s="62"/>
      <c r="Z781" s="48">
        <f t="shared" si="261"/>
        <v>0</v>
      </c>
      <c r="AA781" s="457"/>
      <c r="AB781" s="55">
        <f t="shared" si="268"/>
        <v>0</v>
      </c>
      <c r="AC781" s="55">
        <f>IF(A_Stammdaten!$B$25="ja",D_SAV!AA781,D_SAV!AB781)</f>
        <v>0</v>
      </c>
      <c r="AD781" s="478">
        <f>IF(AC781=0,0,IF(U781-(con_EOGJahr-D_SAV!E781)&lt;=0,AC781,AC781/V781))</f>
        <v>0</v>
      </c>
      <c r="AE781" s="478">
        <f>IFERROR(IF(AND(VLOOKUP(D781,rng_ND,5,FALSE)="Ja",D_SAV!T781="degressiv"),D_SAV!AC781*Y781/100,0),0)</f>
        <v>0</v>
      </c>
      <c r="AF781" s="55">
        <f>IFERROR(IF(VLOOKUP(D781,rng_ND,5,FALSE)="Ja",MAX(D_SAV!AD781:AE781),D_SAV!AD781),0)</f>
        <v>0</v>
      </c>
      <c r="AG781" s="55">
        <f t="shared" si="269"/>
        <v>0</v>
      </c>
      <c r="AH781" s="55">
        <f t="shared" si="270"/>
        <v>0</v>
      </c>
      <c r="AI781" s="55">
        <f t="shared" si="271"/>
        <v>0</v>
      </c>
      <c r="AJ781" s="55">
        <f t="shared" si="272"/>
        <v>0</v>
      </c>
      <c r="AK781" s="55">
        <f t="shared" si="263"/>
        <v>0</v>
      </c>
      <c r="AL781" s="55">
        <f t="shared" si="264"/>
        <v>0</v>
      </c>
      <c r="AM781" s="55">
        <f t="shared" si="265"/>
        <v>0</v>
      </c>
    </row>
    <row r="782" spans="1:39" x14ac:dyDescent="0.25">
      <c r="A782" s="47">
        <v>778</v>
      </c>
      <c r="B782" s="358" t="str">
        <f>IF(AND(E782&lt;&gt;0,D782&lt;&gt;0,F782&lt;&gt;0),IF(C782&lt;&gt;0,CONCATENATE(C782,"-AGr",VLOOKUP(D782,Listen!$A$2:$G$45,7,FALSE),"-",E782,"-",F782,),CONCATENATE("AGr",VLOOKUP(D782,Listen!$A$2:$G$45,7,FALSE),"-",E782,"-",F782)),"keine vollständige ID")</f>
        <v>keine vollständige ID</v>
      </c>
      <c r="C782" s="438">
        <f>'[2]III_SAV-Details_NB'!B788</f>
        <v>0</v>
      </c>
      <c r="D782" s="438">
        <f>'[2]III_SAV-Details_NB'!C788</f>
        <v>0</v>
      </c>
      <c r="E782" s="359">
        <f>'[2]III_SAV-Details_NB'!D788</f>
        <v>0</v>
      </c>
      <c r="F782" s="490"/>
      <c r="G782" s="281">
        <f>'[2]III_SAV-Details_NB'!X788</f>
        <v>0</v>
      </c>
      <c r="H782" s="281">
        <f t="shared" si="266"/>
        <v>0</v>
      </c>
      <c r="I782" s="281">
        <f>IF(con_EOGJahr=2025,'[2]III_SAV-Details_NB'!AA788,IF(con_EOGJahr=2026,'[2]III_SAV-Details_NB'!AB788,'[2]III_SAV-Details_NB'!AC788))</f>
        <v>0</v>
      </c>
      <c r="J782" s="282"/>
      <c r="K782" s="282"/>
      <c r="L782" s="282"/>
      <c r="M782" s="282"/>
      <c r="N782" s="282"/>
      <c r="O782" s="282"/>
      <c r="P782" s="52">
        <f t="shared" si="267"/>
        <v>0</v>
      </c>
      <c r="Q782" s="60"/>
      <c r="R782" s="53">
        <f t="shared" si="258"/>
        <v>0</v>
      </c>
      <c r="S782" s="59"/>
      <c r="T782" s="61"/>
      <c r="U782" s="342" t="str">
        <f t="shared" si="262"/>
        <v>k.A.</v>
      </c>
      <c r="V782" s="343" t="str">
        <f t="shared" si="259"/>
        <v>k.A.</v>
      </c>
      <c r="W782" s="343" t="str">
        <f>IFERROR(IF(OR($D782="",$E782=0,con_Ende=0),"k.A.",IF(VLOOKUP($D782,rng_ND,5,0)="Nein",VLOOKUP($D782,rng_ND,2,FALSE),MIN(VLOOKUP($D782,rng_ND,2,FALSE),A_Stammdaten!$B$19-D_SAV!$E782+1))),"k.A.")</f>
        <v>k.A.</v>
      </c>
      <c r="X782" s="343" t="str">
        <f t="shared" si="260"/>
        <v>k.A.</v>
      </c>
      <c r="Y782" s="62"/>
      <c r="Z782" s="48">
        <f t="shared" si="261"/>
        <v>0</v>
      </c>
      <c r="AA782" s="457"/>
      <c r="AB782" s="55">
        <f t="shared" si="268"/>
        <v>0</v>
      </c>
      <c r="AC782" s="55">
        <f>IF(A_Stammdaten!$B$25="ja",D_SAV!AA782,D_SAV!AB782)</f>
        <v>0</v>
      </c>
      <c r="AD782" s="478">
        <f>IF(AC782=0,0,IF(U782-(con_EOGJahr-D_SAV!E782)&lt;=0,AC782,AC782/V782))</f>
        <v>0</v>
      </c>
      <c r="AE782" s="478">
        <f>IFERROR(IF(AND(VLOOKUP(D782,rng_ND,5,FALSE)="Ja",D_SAV!T782="degressiv"),D_SAV!AC782*Y782/100,0),0)</f>
        <v>0</v>
      </c>
      <c r="AF782" s="55">
        <f>IFERROR(IF(VLOOKUP(D782,rng_ND,5,FALSE)="Ja",MAX(D_SAV!AD782:AE782),D_SAV!AD782),0)</f>
        <v>0</v>
      </c>
      <c r="AG782" s="55">
        <f t="shared" si="269"/>
        <v>0</v>
      </c>
      <c r="AH782" s="55">
        <f t="shared" si="270"/>
        <v>0</v>
      </c>
      <c r="AI782" s="55">
        <f t="shared" si="271"/>
        <v>0</v>
      </c>
      <c r="AJ782" s="55">
        <f t="shared" si="272"/>
        <v>0</v>
      </c>
      <c r="AK782" s="55">
        <f t="shared" si="263"/>
        <v>0</v>
      </c>
      <c r="AL782" s="55">
        <f t="shared" si="264"/>
        <v>0</v>
      </c>
      <c r="AM782" s="55">
        <f t="shared" si="265"/>
        <v>0</v>
      </c>
    </row>
    <row r="783" spans="1:39" x14ac:dyDescent="0.25">
      <c r="A783" s="47">
        <v>779</v>
      </c>
      <c r="B783" s="358" t="str">
        <f>IF(AND(E783&lt;&gt;0,D783&lt;&gt;0,F783&lt;&gt;0),IF(C783&lt;&gt;0,CONCATENATE(C783,"-AGr",VLOOKUP(D783,Listen!$A$2:$G$45,7,FALSE),"-",E783,"-",F783,),CONCATENATE("AGr",VLOOKUP(D783,Listen!$A$2:$G$45,7,FALSE),"-",E783,"-",F783)),"keine vollständige ID")</f>
        <v>keine vollständige ID</v>
      </c>
      <c r="C783" s="438">
        <f>'[2]III_SAV-Details_NB'!B789</f>
        <v>0</v>
      </c>
      <c r="D783" s="438">
        <f>'[2]III_SAV-Details_NB'!C789</f>
        <v>0</v>
      </c>
      <c r="E783" s="359">
        <f>'[2]III_SAV-Details_NB'!D789</f>
        <v>0</v>
      </c>
      <c r="F783" s="490"/>
      <c r="G783" s="281">
        <f>'[2]III_SAV-Details_NB'!X789</f>
        <v>0</v>
      </c>
      <c r="H783" s="281">
        <f t="shared" si="266"/>
        <v>0</v>
      </c>
      <c r="I783" s="281">
        <f>IF(con_EOGJahr=2025,'[2]III_SAV-Details_NB'!AA789,IF(con_EOGJahr=2026,'[2]III_SAV-Details_NB'!AB789,'[2]III_SAV-Details_NB'!AC789))</f>
        <v>0</v>
      </c>
      <c r="J783" s="282"/>
      <c r="K783" s="282"/>
      <c r="L783" s="282"/>
      <c r="M783" s="282"/>
      <c r="N783" s="282"/>
      <c r="O783" s="282"/>
      <c r="P783" s="52">
        <f t="shared" si="267"/>
        <v>0</v>
      </c>
      <c r="Q783" s="60"/>
      <c r="R783" s="53">
        <f t="shared" si="258"/>
        <v>0</v>
      </c>
      <c r="S783" s="59"/>
      <c r="T783" s="61"/>
      <c r="U783" s="342" t="str">
        <f t="shared" si="262"/>
        <v>k.A.</v>
      </c>
      <c r="V783" s="343" t="str">
        <f t="shared" si="259"/>
        <v>k.A.</v>
      </c>
      <c r="W783" s="343" t="str">
        <f>IFERROR(IF(OR($D783="",$E783=0,con_Ende=0),"k.A.",IF(VLOOKUP($D783,rng_ND,5,0)="Nein",VLOOKUP($D783,rng_ND,2,FALSE),MIN(VLOOKUP($D783,rng_ND,2,FALSE),A_Stammdaten!$B$19-D_SAV!$E783+1))),"k.A.")</f>
        <v>k.A.</v>
      </c>
      <c r="X783" s="343" t="str">
        <f t="shared" si="260"/>
        <v>k.A.</v>
      </c>
      <c r="Y783" s="62"/>
      <c r="Z783" s="48">
        <f t="shared" si="261"/>
        <v>0</v>
      </c>
      <c r="AA783" s="457"/>
      <c r="AB783" s="55">
        <f t="shared" si="268"/>
        <v>0</v>
      </c>
      <c r="AC783" s="55">
        <f>IF(A_Stammdaten!$B$25="ja",D_SAV!AA783,D_SAV!AB783)</f>
        <v>0</v>
      </c>
      <c r="AD783" s="478">
        <f>IF(AC783=0,0,IF(U783-(con_EOGJahr-D_SAV!E783)&lt;=0,AC783,AC783/V783))</f>
        <v>0</v>
      </c>
      <c r="AE783" s="478">
        <f>IFERROR(IF(AND(VLOOKUP(D783,rng_ND,5,FALSE)="Ja",D_SAV!T783="degressiv"),D_SAV!AC783*Y783/100,0),0)</f>
        <v>0</v>
      </c>
      <c r="AF783" s="55">
        <f>IFERROR(IF(VLOOKUP(D783,rng_ND,5,FALSE)="Ja",MAX(D_SAV!AD783:AE783),D_SAV!AD783),0)</f>
        <v>0</v>
      </c>
      <c r="AG783" s="55">
        <f t="shared" si="269"/>
        <v>0</v>
      </c>
      <c r="AH783" s="55">
        <f t="shared" si="270"/>
        <v>0</v>
      </c>
      <c r="AI783" s="55">
        <f t="shared" si="271"/>
        <v>0</v>
      </c>
      <c r="AJ783" s="55">
        <f t="shared" si="272"/>
        <v>0</v>
      </c>
      <c r="AK783" s="55">
        <f t="shared" si="263"/>
        <v>0</v>
      </c>
      <c r="AL783" s="55">
        <f t="shared" si="264"/>
        <v>0</v>
      </c>
      <c r="AM783" s="55">
        <f t="shared" si="265"/>
        <v>0</v>
      </c>
    </row>
    <row r="784" spans="1:39" x14ac:dyDescent="0.25">
      <c r="A784" s="47">
        <v>780</v>
      </c>
      <c r="B784" s="358" t="str">
        <f>IF(AND(E784&lt;&gt;0,D784&lt;&gt;0,F784&lt;&gt;0),IF(C784&lt;&gt;0,CONCATENATE(C784,"-AGr",VLOOKUP(D784,Listen!$A$2:$G$45,7,FALSE),"-",E784,"-",F784,),CONCATENATE("AGr",VLOOKUP(D784,Listen!$A$2:$G$45,7,FALSE),"-",E784,"-",F784)),"keine vollständige ID")</f>
        <v>keine vollständige ID</v>
      </c>
      <c r="C784" s="438">
        <f>'[2]III_SAV-Details_NB'!B790</f>
        <v>0</v>
      </c>
      <c r="D784" s="438">
        <f>'[2]III_SAV-Details_NB'!C790</f>
        <v>0</v>
      </c>
      <c r="E784" s="359">
        <f>'[2]III_SAV-Details_NB'!D790</f>
        <v>0</v>
      </c>
      <c r="F784" s="490"/>
      <c r="G784" s="281">
        <f>'[2]III_SAV-Details_NB'!X790</f>
        <v>0</v>
      </c>
      <c r="H784" s="281">
        <f t="shared" si="266"/>
        <v>0</v>
      </c>
      <c r="I784" s="281">
        <f>IF(con_EOGJahr=2025,'[2]III_SAV-Details_NB'!AA790,IF(con_EOGJahr=2026,'[2]III_SAV-Details_NB'!AB790,'[2]III_SAV-Details_NB'!AC790))</f>
        <v>0</v>
      </c>
      <c r="J784" s="282"/>
      <c r="K784" s="282"/>
      <c r="L784" s="282"/>
      <c r="M784" s="282"/>
      <c r="N784" s="282"/>
      <c r="O784" s="282"/>
      <c r="P784" s="52">
        <f t="shared" si="267"/>
        <v>0</v>
      </c>
      <c r="Q784" s="60"/>
      <c r="R784" s="53">
        <f t="shared" si="258"/>
        <v>0</v>
      </c>
      <c r="S784" s="59"/>
      <c r="T784" s="61"/>
      <c r="U784" s="342" t="str">
        <f t="shared" si="262"/>
        <v>k.A.</v>
      </c>
      <c r="V784" s="343" t="str">
        <f t="shared" si="259"/>
        <v>k.A.</v>
      </c>
      <c r="W784" s="343" t="str">
        <f>IFERROR(IF(OR($D784="",$E784=0,con_Ende=0),"k.A.",IF(VLOOKUP($D784,rng_ND,5,0)="Nein",VLOOKUP($D784,rng_ND,2,FALSE),MIN(VLOOKUP($D784,rng_ND,2,FALSE),A_Stammdaten!$B$19-D_SAV!$E784+1))),"k.A.")</f>
        <v>k.A.</v>
      </c>
      <c r="X784" s="343" t="str">
        <f t="shared" si="260"/>
        <v>k.A.</v>
      </c>
      <c r="Y784" s="62"/>
      <c r="Z784" s="48">
        <f t="shared" si="261"/>
        <v>0</v>
      </c>
      <c r="AA784" s="457"/>
      <c r="AB784" s="55">
        <f t="shared" si="268"/>
        <v>0</v>
      </c>
      <c r="AC784" s="55">
        <f>IF(A_Stammdaten!$B$25="ja",D_SAV!AA784,D_SAV!AB784)</f>
        <v>0</v>
      </c>
      <c r="AD784" s="478">
        <f>IF(AC784=0,0,IF(U784-(con_EOGJahr-D_SAV!E784)&lt;=0,AC784,AC784/V784))</f>
        <v>0</v>
      </c>
      <c r="AE784" s="478">
        <f>IFERROR(IF(AND(VLOOKUP(D784,rng_ND,5,FALSE)="Ja",D_SAV!T784="degressiv"),D_SAV!AC784*Y784/100,0),0)</f>
        <v>0</v>
      </c>
      <c r="AF784" s="55">
        <f>IFERROR(IF(VLOOKUP(D784,rng_ND,5,FALSE)="Ja",MAX(D_SAV!AD784:AE784),D_SAV!AD784),0)</f>
        <v>0</v>
      </c>
      <c r="AG784" s="55">
        <f t="shared" si="269"/>
        <v>0</v>
      </c>
      <c r="AH784" s="55">
        <f t="shared" si="270"/>
        <v>0</v>
      </c>
      <c r="AI784" s="55">
        <f t="shared" si="271"/>
        <v>0</v>
      </c>
      <c r="AJ784" s="55">
        <f t="shared" si="272"/>
        <v>0</v>
      </c>
      <c r="AK784" s="55">
        <f t="shared" si="263"/>
        <v>0</v>
      </c>
      <c r="AL784" s="55">
        <f t="shared" si="264"/>
        <v>0</v>
      </c>
      <c r="AM784" s="55">
        <f t="shared" si="265"/>
        <v>0</v>
      </c>
    </row>
    <row r="785" spans="1:39" x14ac:dyDescent="0.25">
      <c r="A785" s="47">
        <v>781</v>
      </c>
      <c r="B785" s="358" t="str">
        <f>IF(AND(E785&lt;&gt;0,D785&lt;&gt;0,F785&lt;&gt;0),IF(C785&lt;&gt;0,CONCATENATE(C785,"-AGr",VLOOKUP(D785,Listen!$A$2:$G$45,7,FALSE),"-",E785,"-",F785,),CONCATENATE("AGr",VLOOKUP(D785,Listen!$A$2:$G$45,7,FALSE),"-",E785,"-",F785)),"keine vollständige ID")</f>
        <v>keine vollständige ID</v>
      </c>
      <c r="C785" s="438">
        <f>'[2]III_SAV-Details_NB'!B791</f>
        <v>0</v>
      </c>
      <c r="D785" s="438">
        <f>'[2]III_SAV-Details_NB'!C791</f>
        <v>0</v>
      </c>
      <c r="E785" s="359">
        <f>'[2]III_SAV-Details_NB'!D791</f>
        <v>0</v>
      </c>
      <c r="F785" s="490"/>
      <c r="G785" s="281">
        <f>'[2]III_SAV-Details_NB'!X791</f>
        <v>0</v>
      </c>
      <c r="H785" s="281">
        <f t="shared" si="266"/>
        <v>0</v>
      </c>
      <c r="I785" s="281">
        <f>IF(con_EOGJahr=2025,'[2]III_SAV-Details_NB'!AA791,IF(con_EOGJahr=2026,'[2]III_SAV-Details_NB'!AB791,'[2]III_SAV-Details_NB'!AC791))</f>
        <v>0</v>
      </c>
      <c r="J785" s="282"/>
      <c r="K785" s="282"/>
      <c r="L785" s="282"/>
      <c r="M785" s="282"/>
      <c r="N785" s="282"/>
      <c r="O785" s="282"/>
      <c r="P785" s="52">
        <f t="shared" si="267"/>
        <v>0</v>
      </c>
      <c r="Q785" s="60"/>
      <c r="R785" s="53">
        <f t="shared" si="258"/>
        <v>0</v>
      </c>
      <c r="S785" s="59"/>
      <c r="T785" s="61"/>
      <c r="U785" s="342" t="str">
        <f t="shared" si="262"/>
        <v>k.A.</v>
      </c>
      <c r="V785" s="343" t="str">
        <f t="shared" si="259"/>
        <v>k.A.</v>
      </c>
      <c r="W785" s="343" t="str">
        <f>IFERROR(IF(OR($D785="",$E785=0,con_Ende=0),"k.A.",IF(VLOOKUP($D785,rng_ND,5,0)="Nein",VLOOKUP($D785,rng_ND,2,FALSE),MIN(VLOOKUP($D785,rng_ND,2,FALSE),A_Stammdaten!$B$19-D_SAV!$E785+1))),"k.A.")</f>
        <v>k.A.</v>
      </c>
      <c r="X785" s="343" t="str">
        <f t="shared" si="260"/>
        <v>k.A.</v>
      </c>
      <c r="Y785" s="62"/>
      <c r="Z785" s="48">
        <f t="shared" si="261"/>
        <v>0</v>
      </c>
      <c r="AA785" s="457"/>
      <c r="AB785" s="55">
        <f t="shared" si="268"/>
        <v>0</v>
      </c>
      <c r="AC785" s="55">
        <f>IF(A_Stammdaten!$B$25="ja",D_SAV!AA785,D_SAV!AB785)</f>
        <v>0</v>
      </c>
      <c r="AD785" s="478">
        <f>IF(AC785=0,0,IF(U785-(con_EOGJahr-D_SAV!E785)&lt;=0,AC785,AC785/V785))</f>
        <v>0</v>
      </c>
      <c r="AE785" s="478">
        <f>IFERROR(IF(AND(VLOOKUP(D785,rng_ND,5,FALSE)="Ja",D_SAV!T785="degressiv"),D_SAV!AC785*Y785/100,0),0)</f>
        <v>0</v>
      </c>
      <c r="AF785" s="55">
        <f>IFERROR(IF(VLOOKUP(D785,rng_ND,5,FALSE)="Ja",MAX(D_SAV!AD785:AE785),D_SAV!AD785),0)</f>
        <v>0</v>
      </c>
      <c r="AG785" s="55">
        <f t="shared" si="269"/>
        <v>0</v>
      </c>
      <c r="AH785" s="55">
        <f t="shared" si="270"/>
        <v>0</v>
      </c>
      <c r="AI785" s="55">
        <f t="shared" si="271"/>
        <v>0</v>
      </c>
      <c r="AJ785" s="55">
        <f t="shared" si="272"/>
        <v>0</v>
      </c>
      <c r="AK785" s="55">
        <f t="shared" si="263"/>
        <v>0</v>
      </c>
      <c r="AL785" s="55">
        <f t="shared" si="264"/>
        <v>0</v>
      </c>
      <c r="AM785" s="55">
        <f t="shared" si="265"/>
        <v>0</v>
      </c>
    </row>
    <row r="786" spans="1:39" x14ac:dyDescent="0.25">
      <c r="A786" s="47">
        <v>782</v>
      </c>
      <c r="B786" s="358" t="str">
        <f>IF(AND(E786&lt;&gt;0,D786&lt;&gt;0,F786&lt;&gt;0),IF(C786&lt;&gt;0,CONCATENATE(C786,"-AGr",VLOOKUP(D786,Listen!$A$2:$G$45,7,FALSE),"-",E786,"-",F786,),CONCATENATE("AGr",VLOOKUP(D786,Listen!$A$2:$G$45,7,FALSE),"-",E786,"-",F786)),"keine vollständige ID")</f>
        <v>keine vollständige ID</v>
      </c>
      <c r="C786" s="438">
        <f>'[2]III_SAV-Details_NB'!B792</f>
        <v>0</v>
      </c>
      <c r="D786" s="438">
        <f>'[2]III_SAV-Details_NB'!C792</f>
        <v>0</v>
      </c>
      <c r="E786" s="359">
        <f>'[2]III_SAV-Details_NB'!D792</f>
        <v>0</v>
      </c>
      <c r="F786" s="490"/>
      <c r="G786" s="281">
        <f>'[2]III_SAV-Details_NB'!X792</f>
        <v>0</v>
      </c>
      <c r="H786" s="281">
        <f t="shared" si="266"/>
        <v>0</v>
      </c>
      <c r="I786" s="281">
        <f>IF(con_EOGJahr=2025,'[2]III_SAV-Details_NB'!AA792,IF(con_EOGJahr=2026,'[2]III_SAV-Details_NB'!AB792,'[2]III_SAV-Details_NB'!AC792))</f>
        <v>0</v>
      </c>
      <c r="J786" s="282"/>
      <c r="K786" s="282"/>
      <c r="L786" s="282"/>
      <c r="M786" s="282"/>
      <c r="N786" s="282"/>
      <c r="O786" s="282"/>
      <c r="P786" s="52">
        <f t="shared" si="267"/>
        <v>0</v>
      </c>
      <c r="Q786" s="60"/>
      <c r="R786" s="53">
        <f t="shared" ref="R786:R849" si="273">P786+Q786</f>
        <v>0</v>
      </c>
      <c r="S786" s="59"/>
      <c r="T786" s="61"/>
      <c r="U786" s="342" t="str">
        <f t="shared" si="262"/>
        <v>k.A.</v>
      </c>
      <c r="V786" s="343" t="str">
        <f t="shared" ref="V786:V849" si="274">IFERROR(IF(OR($D786="",$E786=0,con_Ende=0,$U786=0),"k.A.",MAX($E786-con_EOGJahr+$U786,0)),"k.A.")</f>
        <v>k.A.</v>
      </c>
      <c r="W786" s="343" t="str">
        <f>IFERROR(IF(OR($D786="",$E786=0,con_Ende=0),"k.A.",IF(VLOOKUP($D786,rng_ND,5,0)="Nein",VLOOKUP($D786,rng_ND,2,FALSE),MIN(VLOOKUP($D786,rng_ND,2,FALSE),A_Stammdaten!$B$19-D_SAV!$E786+1))),"k.A.")</f>
        <v>k.A.</v>
      </c>
      <c r="X786" s="343" t="str">
        <f t="shared" ref="X786:X849" si="275">IFERROR(IF(OR($D786="",$E786=0,con_Ende=0),"k.A.",VLOOKUP($D786,rng_ND,3,FALSE)),"k.A.")</f>
        <v>k.A.</v>
      </c>
      <c r="Y786" s="62"/>
      <c r="Z786" s="48">
        <f t="shared" ref="Z786:Z849" si="276">IF(AND($E786&lt;2006,$E786&lt;&gt;0),IFERROR(VLOOKUP($E786,rng_Index,VLOOKUP($D786,rng_ND,4,FALSE)+1,FALSE),1),)</f>
        <v>0</v>
      </c>
      <c r="AA786" s="457"/>
      <c r="AB786" s="55">
        <f t="shared" si="268"/>
        <v>0</v>
      </c>
      <c r="AC786" s="55">
        <f>IF(A_Stammdaten!$B$25="ja",D_SAV!AA786,D_SAV!AB786)</f>
        <v>0</v>
      </c>
      <c r="AD786" s="478">
        <f>IF(AC786=0,0,IF(U786-(con_EOGJahr-D_SAV!E786)&lt;=0,AC786,AC786/V786))</f>
        <v>0</v>
      </c>
      <c r="AE786" s="478">
        <f>IFERROR(IF(AND(VLOOKUP(D786,rng_ND,5,FALSE)="Ja",D_SAV!T786="degressiv"),D_SAV!AC786*Y786/100,0),0)</f>
        <v>0</v>
      </c>
      <c r="AF786" s="55">
        <f>IFERROR(IF(VLOOKUP(D786,rng_ND,5,FALSE)="Ja",MAX(D_SAV!AD786:AE786),D_SAV!AD786),0)</f>
        <v>0</v>
      </c>
      <c r="AG786" s="55">
        <f t="shared" si="269"/>
        <v>0</v>
      </c>
      <c r="AH786" s="55">
        <f t="shared" si="270"/>
        <v>0</v>
      </c>
      <c r="AI786" s="55">
        <f t="shared" si="271"/>
        <v>0</v>
      </c>
      <c r="AJ786" s="55">
        <f t="shared" si="272"/>
        <v>0</v>
      </c>
      <c r="AK786" s="55">
        <f t="shared" si="263"/>
        <v>0</v>
      </c>
      <c r="AL786" s="55">
        <f t="shared" si="264"/>
        <v>0</v>
      </c>
      <c r="AM786" s="55">
        <f t="shared" si="265"/>
        <v>0</v>
      </c>
    </row>
    <row r="787" spans="1:39" x14ac:dyDescent="0.25">
      <c r="A787" s="47">
        <v>783</v>
      </c>
      <c r="B787" s="358" t="str">
        <f>IF(AND(E787&lt;&gt;0,D787&lt;&gt;0,F787&lt;&gt;0),IF(C787&lt;&gt;0,CONCATENATE(C787,"-AGr",VLOOKUP(D787,Listen!$A$2:$G$45,7,FALSE),"-",E787,"-",F787,),CONCATENATE("AGr",VLOOKUP(D787,Listen!$A$2:$G$45,7,FALSE),"-",E787,"-",F787)),"keine vollständige ID")</f>
        <v>keine vollständige ID</v>
      </c>
      <c r="C787" s="438">
        <f>'[2]III_SAV-Details_NB'!B793</f>
        <v>0</v>
      </c>
      <c r="D787" s="438">
        <f>'[2]III_SAV-Details_NB'!C793</f>
        <v>0</v>
      </c>
      <c r="E787" s="359">
        <f>'[2]III_SAV-Details_NB'!D793</f>
        <v>0</v>
      </c>
      <c r="F787" s="490"/>
      <c r="G787" s="281">
        <f>'[2]III_SAV-Details_NB'!X793</f>
        <v>0</v>
      </c>
      <c r="H787" s="281">
        <f t="shared" si="266"/>
        <v>0</v>
      </c>
      <c r="I787" s="281">
        <f>IF(con_EOGJahr=2025,'[2]III_SAV-Details_NB'!AA793,IF(con_EOGJahr=2026,'[2]III_SAV-Details_NB'!AB793,'[2]III_SAV-Details_NB'!AC793))</f>
        <v>0</v>
      </c>
      <c r="J787" s="282"/>
      <c r="K787" s="282"/>
      <c r="L787" s="282"/>
      <c r="M787" s="282"/>
      <c r="N787" s="282"/>
      <c r="O787" s="282"/>
      <c r="P787" s="52">
        <f t="shared" si="267"/>
        <v>0</v>
      </c>
      <c r="Q787" s="60"/>
      <c r="R787" s="53">
        <f t="shared" si="273"/>
        <v>0</v>
      </c>
      <c r="S787" s="59"/>
      <c r="T787" s="61"/>
      <c r="U787" s="342" t="str">
        <f t="shared" ref="U787:U850" si="277">+W787</f>
        <v>k.A.</v>
      </c>
      <c r="V787" s="343" t="str">
        <f t="shared" si="274"/>
        <v>k.A.</v>
      </c>
      <c r="W787" s="343" t="str">
        <f>IFERROR(IF(OR($D787="",$E787=0,con_Ende=0),"k.A.",IF(VLOOKUP($D787,rng_ND,5,0)="Nein",VLOOKUP($D787,rng_ND,2,FALSE),MIN(VLOOKUP($D787,rng_ND,2,FALSE),A_Stammdaten!$B$19-D_SAV!$E787+1))),"k.A.")</f>
        <v>k.A.</v>
      </c>
      <c r="X787" s="343" t="str">
        <f t="shared" si="275"/>
        <v>k.A.</v>
      </c>
      <c r="Y787" s="62"/>
      <c r="Z787" s="48">
        <f t="shared" si="276"/>
        <v>0</v>
      </c>
      <c r="AA787" s="457"/>
      <c r="AB787" s="55">
        <f t="shared" si="268"/>
        <v>0</v>
      </c>
      <c r="AC787" s="55">
        <f>IF(A_Stammdaten!$B$25="ja",D_SAV!AA787,D_SAV!AB787)</f>
        <v>0</v>
      </c>
      <c r="AD787" s="478">
        <f>IF(AC787=0,0,IF(U787-(con_EOGJahr-D_SAV!E787)&lt;=0,AC787,AC787/V787))</f>
        <v>0</v>
      </c>
      <c r="AE787" s="478">
        <f>IFERROR(IF(AND(VLOOKUP(D787,rng_ND,5,FALSE)="Ja",D_SAV!T787="degressiv"),D_SAV!AC787*Y787/100,0),0)</f>
        <v>0</v>
      </c>
      <c r="AF787" s="55">
        <f>IFERROR(IF(VLOOKUP(D787,rng_ND,5,FALSE)="Ja",MAX(D_SAV!AD787:AE787),D_SAV!AD787),0)</f>
        <v>0</v>
      </c>
      <c r="AG787" s="55">
        <f t="shared" si="269"/>
        <v>0</v>
      </c>
      <c r="AH787" s="55">
        <f t="shared" si="270"/>
        <v>0</v>
      </c>
      <c r="AI787" s="55">
        <f t="shared" si="271"/>
        <v>0</v>
      </c>
      <c r="AJ787" s="55">
        <f t="shared" si="272"/>
        <v>0</v>
      </c>
      <c r="AK787" s="55">
        <f t="shared" si="263"/>
        <v>0</v>
      </c>
      <c r="AL787" s="55">
        <f t="shared" si="264"/>
        <v>0</v>
      </c>
      <c r="AM787" s="55">
        <f t="shared" si="265"/>
        <v>0</v>
      </c>
    </row>
    <row r="788" spans="1:39" x14ac:dyDescent="0.25">
      <c r="A788" s="47">
        <v>784</v>
      </c>
      <c r="B788" s="358" t="str">
        <f>IF(AND(E788&lt;&gt;0,D788&lt;&gt;0,F788&lt;&gt;0),IF(C788&lt;&gt;0,CONCATENATE(C788,"-AGr",VLOOKUP(D788,Listen!$A$2:$G$45,7,FALSE),"-",E788,"-",F788,),CONCATENATE("AGr",VLOOKUP(D788,Listen!$A$2:$G$45,7,FALSE),"-",E788,"-",F788)),"keine vollständige ID")</f>
        <v>keine vollständige ID</v>
      </c>
      <c r="C788" s="438">
        <f>'[2]III_SAV-Details_NB'!B794</f>
        <v>0</v>
      </c>
      <c r="D788" s="438">
        <f>'[2]III_SAV-Details_NB'!C794</f>
        <v>0</v>
      </c>
      <c r="E788" s="359">
        <f>'[2]III_SAV-Details_NB'!D794</f>
        <v>0</v>
      </c>
      <c r="F788" s="490"/>
      <c r="G788" s="281">
        <f>'[2]III_SAV-Details_NB'!X794</f>
        <v>0</v>
      </c>
      <c r="H788" s="281">
        <f t="shared" si="266"/>
        <v>0</v>
      </c>
      <c r="I788" s="281">
        <f>IF(con_EOGJahr=2025,'[2]III_SAV-Details_NB'!AA794,IF(con_EOGJahr=2026,'[2]III_SAV-Details_NB'!AB794,'[2]III_SAV-Details_NB'!AC794))</f>
        <v>0</v>
      </c>
      <c r="J788" s="282"/>
      <c r="K788" s="282"/>
      <c r="L788" s="282"/>
      <c r="M788" s="282"/>
      <c r="N788" s="282"/>
      <c r="O788" s="282"/>
      <c r="P788" s="52">
        <f t="shared" si="267"/>
        <v>0</v>
      </c>
      <c r="Q788" s="60"/>
      <c r="R788" s="53">
        <f t="shared" si="273"/>
        <v>0</v>
      </c>
      <c r="S788" s="59"/>
      <c r="T788" s="61"/>
      <c r="U788" s="342" t="str">
        <f t="shared" si="277"/>
        <v>k.A.</v>
      </c>
      <c r="V788" s="343" t="str">
        <f t="shared" si="274"/>
        <v>k.A.</v>
      </c>
      <c r="W788" s="343" t="str">
        <f>IFERROR(IF(OR($D788="",$E788=0,con_Ende=0),"k.A.",IF(VLOOKUP($D788,rng_ND,5,0)="Nein",VLOOKUP($D788,rng_ND,2,FALSE),MIN(VLOOKUP($D788,rng_ND,2,FALSE),A_Stammdaten!$B$19-D_SAV!$E788+1))),"k.A.")</f>
        <v>k.A.</v>
      </c>
      <c r="X788" s="343" t="str">
        <f t="shared" si="275"/>
        <v>k.A.</v>
      </c>
      <c r="Y788" s="62"/>
      <c r="Z788" s="48">
        <f t="shared" si="276"/>
        <v>0</v>
      </c>
      <c r="AA788" s="457"/>
      <c r="AB788" s="55">
        <f t="shared" si="268"/>
        <v>0</v>
      </c>
      <c r="AC788" s="55">
        <f>IF(A_Stammdaten!$B$25="ja",D_SAV!AA788,D_SAV!AB788)</f>
        <v>0</v>
      </c>
      <c r="AD788" s="478">
        <f>IF(AC788=0,0,IF(U788-(con_EOGJahr-D_SAV!E788)&lt;=0,AC788,AC788/V788))</f>
        <v>0</v>
      </c>
      <c r="AE788" s="478">
        <f>IFERROR(IF(AND(VLOOKUP(D788,rng_ND,5,FALSE)="Ja",D_SAV!T788="degressiv"),D_SAV!AC788*Y788/100,0),0)</f>
        <v>0</v>
      </c>
      <c r="AF788" s="55">
        <f>IFERROR(IF(VLOOKUP(D788,rng_ND,5,FALSE)="Ja",MAX(D_SAV!AD788:AE788),D_SAV!AD788),0)</f>
        <v>0</v>
      </c>
      <c r="AG788" s="55">
        <f t="shared" si="269"/>
        <v>0</v>
      </c>
      <c r="AH788" s="55">
        <f t="shared" si="270"/>
        <v>0</v>
      </c>
      <c r="AI788" s="55">
        <f t="shared" si="271"/>
        <v>0</v>
      </c>
      <c r="AJ788" s="55">
        <f t="shared" si="272"/>
        <v>0</v>
      </c>
      <c r="AK788" s="55">
        <f t="shared" si="263"/>
        <v>0</v>
      </c>
      <c r="AL788" s="55">
        <f t="shared" si="264"/>
        <v>0</v>
      </c>
      <c r="AM788" s="55">
        <f t="shared" si="265"/>
        <v>0</v>
      </c>
    </row>
    <row r="789" spans="1:39" x14ac:dyDescent="0.25">
      <c r="A789" s="47">
        <v>785</v>
      </c>
      <c r="B789" s="358" t="str">
        <f>IF(AND(E789&lt;&gt;0,D789&lt;&gt;0,F789&lt;&gt;0),IF(C789&lt;&gt;0,CONCATENATE(C789,"-AGr",VLOOKUP(D789,Listen!$A$2:$G$45,7,FALSE),"-",E789,"-",F789,),CONCATENATE("AGr",VLOOKUP(D789,Listen!$A$2:$G$45,7,FALSE),"-",E789,"-",F789)),"keine vollständige ID")</f>
        <v>keine vollständige ID</v>
      </c>
      <c r="C789" s="438">
        <f>'[2]III_SAV-Details_NB'!B795</f>
        <v>0</v>
      </c>
      <c r="D789" s="438">
        <f>'[2]III_SAV-Details_NB'!C795</f>
        <v>0</v>
      </c>
      <c r="E789" s="359">
        <f>'[2]III_SAV-Details_NB'!D795</f>
        <v>0</v>
      </c>
      <c r="F789" s="490"/>
      <c r="G789" s="281">
        <f>'[2]III_SAV-Details_NB'!X795</f>
        <v>0</v>
      </c>
      <c r="H789" s="281">
        <f t="shared" si="266"/>
        <v>0</v>
      </c>
      <c r="I789" s="281">
        <f>IF(con_EOGJahr=2025,'[2]III_SAV-Details_NB'!AA795,IF(con_EOGJahr=2026,'[2]III_SAV-Details_NB'!AB795,'[2]III_SAV-Details_NB'!AC795))</f>
        <v>0</v>
      </c>
      <c r="J789" s="282"/>
      <c r="K789" s="282"/>
      <c r="L789" s="282"/>
      <c r="M789" s="282"/>
      <c r="N789" s="282"/>
      <c r="O789" s="282"/>
      <c r="P789" s="52">
        <f t="shared" si="267"/>
        <v>0</v>
      </c>
      <c r="Q789" s="60"/>
      <c r="R789" s="53">
        <f t="shared" si="273"/>
        <v>0</v>
      </c>
      <c r="S789" s="59"/>
      <c r="T789" s="61"/>
      <c r="U789" s="342" t="str">
        <f t="shared" si="277"/>
        <v>k.A.</v>
      </c>
      <c r="V789" s="343" t="str">
        <f t="shared" si="274"/>
        <v>k.A.</v>
      </c>
      <c r="W789" s="343" t="str">
        <f>IFERROR(IF(OR($D789="",$E789=0,con_Ende=0),"k.A.",IF(VLOOKUP($D789,rng_ND,5,0)="Nein",VLOOKUP($D789,rng_ND,2,FALSE),MIN(VLOOKUP($D789,rng_ND,2,FALSE),A_Stammdaten!$B$19-D_SAV!$E789+1))),"k.A.")</f>
        <v>k.A.</v>
      </c>
      <c r="X789" s="343" t="str">
        <f t="shared" si="275"/>
        <v>k.A.</v>
      </c>
      <c r="Y789" s="62"/>
      <c r="Z789" s="48">
        <f t="shared" si="276"/>
        <v>0</v>
      </c>
      <c r="AA789" s="457"/>
      <c r="AB789" s="55">
        <f t="shared" si="268"/>
        <v>0</v>
      </c>
      <c r="AC789" s="55">
        <f>IF(A_Stammdaten!$B$25="ja",D_SAV!AA789,D_SAV!AB789)</f>
        <v>0</v>
      </c>
      <c r="AD789" s="478">
        <f>IF(AC789=0,0,IF(U789-(con_EOGJahr-D_SAV!E789)&lt;=0,AC789,AC789/V789))</f>
        <v>0</v>
      </c>
      <c r="AE789" s="478">
        <f>IFERROR(IF(AND(VLOOKUP(D789,rng_ND,5,FALSE)="Ja",D_SAV!T789="degressiv"),D_SAV!AC789*Y789/100,0),0)</f>
        <v>0</v>
      </c>
      <c r="AF789" s="55">
        <f>IFERROR(IF(VLOOKUP(D789,rng_ND,5,FALSE)="Ja",MAX(D_SAV!AD789:AE789),D_SAV!AD789),0)</f>
        <v>0</v>
      </c>
      <c r="AG789" s="55">
        <f t="shared" si="269"/>
        <v>0</v>
      </c>
      <c r="AH789" s="55">
        <f t="shared" si="270"/>
        <v>0</v>
      </c>
      <c r="AI789" s="55">
        <f t="shared" si="271"/>
        <v>0</v>
      </c>
      <c r="AJ789" s="55">
        <f t="shared" si="272"/>
        <v>0</v>
      </c>
      <c r="AK789" s="55">
        <f t="shared" si="263"/>
        <v>0</v>
      </c>
      <c r="AL789" s="55">
        <f t="shared" si="264"/>
        <v>0</v>
      </c>
      <c r="AM789" s="55">
        <f t="shared" si="265"/>
        <v>0</v>
      </c>
    </row>
    <row r="790" spans="1:39" x14ac:dyDescent="0.25">
      <c r="A790" s="47">
        <v>786</v>
      </c>
      <c r="B790" s="358" t="str">
        <f>IF(AND(E790&lt;&gt;0,D790&lt;&gt;0,F790&lt;&gt;0),IF(C790&lt;&gt;0,CONCATENATE(C790,"-AGr",VLOOKUP(D790,Listen!$A$2:$G$45,7,FALSE),"-",E790,"-",F790,),CONCATENATE("AGr",VLOOKUP(D790,Listen!$A$2:$G$45,7,FALSE),"-",E790,"-",F790)),"keine vollständige ID")</f>
        <v>keine vollständige ID</v>
      </c>
      <c r="C790" s="438">
        <f>'[2]III_SAV-Details_NB'!B796</f>
        <v>0</v>
      </c>
      <c r="D790" s="438">
        <f>'[2]III_SAV-Details_NB'!C796</f>
        <v>0</v>
      </c>
      <c r="E790" s="359">
        <f>'[2]III_SAV-Details_NB'!D796</f>
        <v>0</v>
      </c>
      <c r="F790" s="490"/>
      <c r="G790" s="281">
        <f>'[2]III_SAV-Details_NB'!X796</f>
        <v>0</v>
      </c>
      <c r="H790" s="281">
        <f t="shared" si="266"/>
        <v>0</v>
      </c>
      <c r="I790" s="281">
        <f>IF(con_EOGJahr=2025,'[2]III_SAV-Details_NB'!AA796,IF(con_EOGJahr=2026,'[2]III_SAV-Details_NB'!AB796,'[2]III_SAV-Details_NB'!AC796))</f>
        <v>0</v>
      </c>
      <c r="J790" s="282"/>
      <c r="K790" s="282"/>
      <c r="L790" s="282"/>
      <c r="M790" s="282"/>
      <c r="N790" s="282"/>
      <c r="O790" s="282"/>
      <c r="P790" s="52">
        <f t="shared" si="267"/>
        <v>0</v>
      </c>
      <c r="Q790" s="60"/>
      <c r="R790" s="53">
        <f t="shared" si="273"/>
        <v>0</v>
      </c>
      <c r="S790" s="59"/>
      <c r="T790" s="61"/>
      <c r="U790" s="342" t="str">
        <f t="shared" si="277"/>
        <v>k.A.</v>
      </c>
      <c r="V790" s="343" t="str">
        <f t="shared" si="274"/>
        <v>k.A.</v>
      </c>
      <c r="W790" s="343" t="str">
        <f>IFERROR(IF(OR($D790="",$E790=0,con_Ende=0),"k.A.",IF(VLOOKUP($D790,rng_ND,5,0)="Nein",VLOOKUP($D790,rng_ND,2,FALSE),MIN(VLOOKUP($D790,rng_ND,2,FALSE),A_Stammdaten!$B$19-D_SAV!$E790+1))),"k.A.")</f>
        <v>k.A.</v>
      </c>
      <c r="X790" s="343" t="str">
        <f t="shared" si="275"/>
        <v>k.A.</v>
      </c>
      <c r="Y790" s="62"/>
      <c r="Z790" s="48">
        <f t="shared" si="276"/>
        <v>0</v>
      </c>
      <c r="AA790" s="457"/>
      <c r="AB790" s="55">
        <f t="shared" si="268"/>
        <v>0</v>
      </c>
      <c r="AC790" s="55">
        <f>IF(A_Stammdaten!$B$25="ja",D_SAV!AA790,D_SAV!AB790)</f>
        <v>0</v>
      </c>
      <c r="AD790" s="478">
        <f>IF(AC790=0,0,IF(U790-(con_EOGJahr-D_SAV!E790)&lt;=0,AC790,AC790/V790))</f>
        <v>0</v>
      </c>
      <c r="AE790" s="478">
        <f>IFERROR(IF(AND(VLOOKUP(D790,rng_ND,5,FALSE)="Ja",D_SAV!T790="degressiv"),D_SAV!AC790*Y790/100,0),0)</f>
        <v>0</v>
      </c>
      <c r="AF790" s="55">
        <f>IFERROR(IF(VLOOKUP(D790,rng_ND,5,FALSE)="Ja",MAX(D_SAV!AD790:AE790),D_SAV!AD790),0)</f>
        <v>0</v>
      </c>
      <c r="AG790" s="55">
        <f t="shared" si="269"/>
        <v>0</v>
      </c>
      <c r="AH790" s="55">
        <f t="shared" si="270"/>
        <v>0</v>
      </c>
      <c r="AI790" s="55">
        <f t="shared" si="271"/>
        <v>0</v>
      </c>
      <c r="AJ790" s="55">
        <f t="shared" si="272"/>
        <v>0</v>
      </c>
      <c r="AK790" s="55">
        <f t="shared" si="263"/>
        <v>0</v>
      </c>
      <c r="AL790" s="55">
        <f t="shared" si="264"/>
        <v>0</v>
      </c>
      <c r="AM790" s="55">
        <f t="shared" si="265"/>
        <v>0</v>
      </c>
    </row>
    <row r="791" spans="1:39" x14ac:dyDescent="0.25">
      <c r="A791" s="47">
        <v>787</v>
      </c>
      <c r="B791" s="358" t="str">
        <f>IF(AND(E791&lt;&gt;0,D791&lt;&gt;0,F791&lt;&gt;0),IF(C791&lt;&gt;0,CONCATENATE(C791,"-AGr",VLOOKUP(D791,Listen!$A$2:$G$45,7,FALSE),"-",E791,"-",F791,),CONCATENATE("AGr",VLOOKUP(D791,Listen!$A$2:$G$45,7,FALSE),"-",E791,"-",F791)),"keine vollständige ID")</f>
        <v>keine vollständige ID</v>
      </c>
      <c r="C791" s="438">
        <f>'[2]III_SAV-Details_NB'!B797</f>
        <v>0</v>
      </c>
      <c r="D791" s="438">
        <f>'[2]III_SAV-Details_NB'!C797</f>
        <v>0</v>
      </c>
      <c r="E791" s="359">
        <f>'[2]III_SAV-Details_NB'!D797</f>
        <v>0</v>
      </c>
      <c r="F791" s="490"/>
      <c r="G791" s="281">
        <f>'[2]III_SAV-Details_NB'!X797</f>
        <v>0</v>
      </c>
      <c r="H791" s="281">
        <f t="shared" si="266"/>
        <v>0</v>
      </c>
      <c r="I791" s="281">
        <f>IF(con_EOGJahr=2025,'[2]III_SAV-Details_NB'!AA797,IF(con_EOGJahr=2026,'[2]III_SAV-Details_NB'!AB797,'[2]III_SAV-Details_NB'!AC797))</f>
        <v>0</v>
      </c>
      <c r="J791" s="282"/>
      <c r="K791" s="282"/>
      <c r="L791" s="282"/>
      <c r="M791" s="282"/>
      <c r="N791" s="282"/>
      <c r="O791" s="282"/>
      <c r="P791" s="52">
        <f t="shared" si="267"/>
        <v>0</v>
      </c>
      <c r="Q791" s="60"/>
      <c r="R791" s="53">
        <f t="shared" si="273"/>
        <v>0</v>
      </c>
      <c r="S791" s="59"/>
      <c r="T791" s="61"/>
      <c r="U791" s="342" t="str">
        <f t="shared" si="277"/>
        <v>k.A.</v>
      </c>
      <c r="V791" s="343" t="str">
        <f t="shared" si="274"/>
        <v>k.A.</v>
      </c>
      <c r="W791" s="343" t="str">
        <f>IFERROR(IF(OR($D791="",$E791=0,con_Ende=0),"k.A.",IF(VLOOKUP($D791,rng_ND,5,0)="Nein",VLOOKUP($D791,rng_ND,2,FALSE),MIN(VLOOKUP($D791,rng_ND,2,FALSE),A_Stammdaten!$B$19-D_SAV!$E791+1))),"k.A.")</f>
        <v>k.A.</v>
      </c>
      <c r="X791" s="343" t="str">
        <f t="shared" si="275"/>
        <v>k.A.</v>
      </c>
      <c r="Y791" s="62"/>
      <c r="Z791" s="48">
        <f t="shared" si="276"/>
        <v>0</v>
      </c>
      <c r="AA791" s="457"/>
      <c r="AB791" s="55">
        <f t="shared" si="268"/>
        <v>0</v>
      </c>
      <c r="AC791" s="55">
        <f>IF(A_Stammdaten!$B$25="ja",D_SAV!AA791,D_SAV!AB791)</f>
        <v>0</v>
      </c>
      <c r="AD791" s="478">
        <f>IF(AC791=0,0,IF(U791-(con_EOGJahr-D_SAV!E791)&lt;=0,AC791,AC791/V791))</f>
        <v>0</v>
      </c>
      <c r="AE791" s="478">
        <f>IFERROR(IF(AND(VLOOKUP(D791,rng_ND,5,FALSE)="Ja",D_SAV!T791="degressiv"),D_SAV!AC791*Y791/100,0),0)</f>
        <v>0</v>
      </c>
      <c r="AF791" s="55">
        <f>IFERROR(IF(VLOOKUP(D791,rng_ND,5,FALSE)="Ja",MAX(D_SAV!AD791:AE791),D_SAV!AD791),0)</f>
        <v>0</v>
      </c>
      <c r="AG791" s="55">
        <f t="shared" si="269"/>
        <v>0</v>
      </c>
      <c r="AH791" s="55">
        <f t="shared" si="270"/>
        <v>0</v>
      </c>
      <c r="AI791" s="55">
        <f t="shared" si="271"/>
        <v>0</v>
      </c>
      <c r="AJ791" s="55">
        <f t="shared" si="272"/>
        <v>0</v>
      </c>
      <c r="AK791" s="55">
        <f t="shared" si="263"/>
        <v>0</v>
      </c>
      <c r="AL791" s="55">
        <f t="shared" si="264"/>
        <v>0</v>
      </c>
      <c r="AM791" s="55">
        <f t="shared" si="265"/>
        <v>0</v>
      </c>
    </row>
    <row r="792" spans="1:39" x14ac:dyDescent="0.25">
      <c r="A792" s="47">
        <v>788</v>
      </c>
      <c r="B792" s="358" t="str">
        <f>IF(AND(E792&lt;&gt;0,D792&lt;&gt;0,F792&lt;&gt;0),IF(C792&lt;&gt;0,CONCATENATE(C792,"-AGr",VLOOKUP(D792,Listen!$A$2:$G$45,7,FALSE),"-",E792,"-",F792,),CONCATENATE("AGr",VLOOKUP(D792,Listen!$A$2:$G$45,7,FALSE),"-",E792,"-",F792)),"keine vollständige ID")</f>
        <v>keine vollständige ID</v>
      </c>
      <c r="C792" s="438">
        <f>'[2]III_SAV-Details_NB'!B798</f>
        <v>0</v>
      </c>
      <c r="D792" s="438">
        <f>'[2]III_SAV-Details_NB'!C798</f>
        <v>0</v>
      </c>
      <c r="E792" s="359">
        <f>'[2]III_SAV-Details_NB'!D798</f>
        <v>0</v>
      </c>
      <c r="F792" s="490"/>
      <c r="G792" s="281">
        <f>'[2]III_SAV-Details_NB'!X798</f>
        <v>0</v>
      </c>
      <c r="H792" s="281">
        <f t="shared" si="266"/>
        <v>0</v>
      </c>
      <c r="I792" s="281">
        <f>IF(con_EOGJahr=2025,'[2]III_SAV-Details_NB'!AA798,IF(con_EOGJahr=2026,'[2]III_SAV-Details_NB'!AB798,'[2]III_SAV-Details_NB'!AC798))</f>
        <v>0</v>
      </c>
      <c r="J792" s="282"/>
      <c r="K792" s="282"/>
      <c r="L792" s="282"/>
      <c r="M792" s="282"/>
      <c r="N792" s="282"/>
      <c r="O792" s="282"/>
      <c r="P792" s="52">
        <f t="shared" si="267"/>
        <v>0</v>
      </c>
      <c r="Q792" s="60"/>
      <c r="R792" s="53">
        <f t="shared" si="273"/>
        <v>0</v>
      </c>
      <c r="S792" s="59"/>
      <c r="T792" s="61"/>
      <c r="U792" s="342" t="str">
        <f t="shared" si="277"/>
        <v>k.A.</v>
      </c>
      <c r="V792" s="343" t="str">
        <f t="shared" si="274"/>
        <v>k.A.</v>
      </c>
      <c r="W792" s="343" t="str">
        <f>IFERROR(IF(OR($D792="",$E792=0,con_Ende=0),"k.A.",IF(VLOOKUP($D792,rng_ND,5,0)="Nein",VLOOKUP($D792,rng_ND,2,FALSE),MIN(VLOOKUP($D792,rng_ND,2,FALSE),A_Stammdaten!$B$19-D_SAV!$E792+1))),"k.A.")</f>
        <v>k.A.</v>
      </c>
      <c r="X792" s="343" t="str">
        <f t="shared" si="275"/>
        <v>k.A.</v>
      </c>
      <c r="Y792" s="62"/>
      <c r="Z792" s="48">
        <f t="shared" si="276"/>
        <v>0</v>
      </c>
      <c r="AA792" s="457"/>
      <c r="AB792" s="55">
        <f t="shared" si="268"/>
        <v>0</v>
      </c>
      <c r="AC792" s="55">
        <f>IF(A_Stammdaten!$B$25="ja",D_SAV!AA792,D_SAV!AB792)</f>
        <v>0</v>
      </c>
      <c r="AD792" s="478">
        <f>IF(AC792=0,0,IF(U792-(con_EOGJahr-D_SAV!E792)&lt;=0,AC792,AC792/V792))</f>
        <v>0</v>
      </c>
      <c r="AE792" s="478">
        <f>IFERROR(IF(AND(VLOOKUP(D792,rng_ND,5,FALSE)="Ja",D_SAV!T792="degressiv"),D_SAV!AC792*Y792/100,0),0)</f>
        <v>0</v>
      </c>
      <c r="AF792" s="55">
        <f>IFERROR(IF(VLOOKUP(D792,rng_ND,5,FALSE)="Ja",MAX(D_SAV!AD792:AE792),D_SAV!AD792),0)</f>
        <v>0</v>
      </c>
      <c r="AG792" s="55">
        <f t="shared" si="269"/>
        <v>0</v>
      </c>
      <c r="AH792" s="55">
        <f t="shared" si="270"/>
        <v>0</v>
      </c>
      <c r="AI792" s="55">
        <f t="shared" si="271"/>
        <v>0</v>
      </c>
      <c r="AJ792" s="55">
        <f t="shared" si="272"/>
        <v>0</v>
      </c>
      <c r="AK792" s="55">
        <f t="shared" si="263"/>
        <v>0</v>
      </c>
      <c r="AL792" s="55">
        <f t="shared" si="264"/>
        <v>0</v>
      </c>
      <c r="AM792" s="55">
        <f t="shared" si="265"/>
        <v>0</v>
      </c>
    </row>
    <row r="793" spans="1:39" x14ac:dyDescent="0.25">
      <c r="A793" s="47">
        <v>789</v>
      </c>
      <c r="B793" s="358" t="str">
        <f>IF(AND(E793&lt;&gt;0,D793&lt;&gt;0,F793&lt;&gt;0),IF(C793&lt;&gt;0,CONCATENATE(C793,"-AGr",VLOOKUP(D793,Listen!$A$2:$G$45,7,FALSE),"-",E793,"-",F793,),CONCATENATE("AGr",VLOOKUP(D793,Listen!$A$2:$G$45,7,FALSE),"-",E793,"-",F793)),"keine vollständige ID")</f>
        <v>keine vollständige ID</v>
      </c>
      <c r="C793" s="438">
        <f>'[2]III_SAV-Details_NB'!B799</f>
        <v>0</v>
      </c>
      <c r="D793" s="438">
        <f>'[2]III_SAV-Details_NB'!C799</f>
        <v>0</v>
      </c>
      <c r="E793" s="359">
        <f>'[2]III_SAV-Details_NB'!D799</f>
        <v>0</v>
      </c>
      <c r="F793" s="490"/>
      <c r="G793" s="281">
        <f>'[2]III_SAV-Details_NB'!X799</f>
        <v>0</v>
      </c>
      <c r="H793" s="281">
        <f t="shared" si="266"/>
        <v>0</v>
      </c>
      <c r="I793" s="281">
        <f>IF(con_EOGJahr=2025,'[2]III_SAV-Details_NB'!AA799,IF(con_EOGJahr=2026,'[2]III_SAV-Details_NB'!AB799,'[2]III_SAV-Details_NB'!AC799))</f>
        <v>0</v>
      </c>
      <c r="J793" s="282"/>
      <c r="K793" s="282"/>
      <c r="L793" s="282"/>
      <c r="M793" s="282"/>
      <c r="N793" s="282"/>
      <c r="O793" s="282"/>
      <c r="P793" s="52">
        <f t="shared" si="267"/>
        <v>0</v>
      </c>
      <c r="Q793" s="60"/>
      <c r="R793" s="53">
        <f t="shared" si="273"/>
        <v>0</v>
      </c>
      <c r="S793" s="59"/>
      <c r="T793" s="61"/>
      <c r="U793" s="342" t="str">
        <f t="shared" si="277"/>
        <v>k.A.</v>
      </c>
      <c r="V793" s="343" t="str">
        <f t="shared" si="274"/>
        <v>k.A.</v>
      </c>
      <c r="W793" s="343" t="str">
        <f>IFERROR(IF(OR($D793="",$E793=0,con_Ende=0),"k.A.",IF(VLOOKUP($D793,rng_ND,5,0)="Nein",VLOOKUP($D793,rng_ND,2,FALSE),MIN(VLOOKUP($D793,rng_ND,2,FALSE),A_Stammdaten!$B$19-D_SAV!$E793+1))),"k.A.")</f>
        <v>k.A.</v>
      </c>
      <c r="X793" s="343" t="str">
        <f t="shared" si="275"/>
        <v>k.A.</v>
      </c>
      <c r="Y793" s="62"/>
      <c r="Z793" s="48">
        <f t="shared" si="276"/>
        <v>0</v>
      </c>
      <c r="AA793" s="457"/>
      <c r="AB793" s="55">
        <f t="shared" si="268"/>
        <v>0</v>
      </c>
      <c r="AC793" s="55">
        <f>IF(A_Stammdaten!$B$25="ja",D_SAV!AA793,D_SAV!AB793)</f>
        <v>0</v>
      </c>
      <c r="AD793" s="478">
        <f>IF(AC793=0,0,IF(U793-(con_EOGJahr-D_SAV!E793)&lt;=0,AC793,AC793/V793))</f>
        <v>0</v>
      </c>
      <c r="AE793" s="478">
        <f>IFERROR(IF(AND(VLOOKUP(D793,rng_ND,5,FALSE)="Ja",D_SAV!T793="degressiv"),D_SAV!AC793*Y793/100,0),0)</f>
        <v>0</v>
      </c>
      <c r="AF793" s="55">
        <f>IFERROR(IF(VLOOKUP(D793,rng_ND,5,FALSE)="Ja",MAX(D_SAV!AD793:AE793),D_SAV!AD793),0)</f>
        <v>0</v>
      </c>
      <c r="AG793" s="55">
        <f t="shared" si="269"/>
        <v>0</v>
      </c>
      <c r="AH793" s="55">
        <f t="shared" si="270"/>
        <v>0</v>
      </c>
      <c r="AI793" s="55">
        <f t="shared" si="271"/>
        <v>0</v>
      </c>
      <c r="AJ793" s="55">
        <f t="shared" si="272"/>
        <v>0</v>
      </c>
      <c r="AK793" s="55">
        <f t="shared" si="263"/>
        <v>0</v>
      </c>
      <c r="AL793" s="55">
        <f t="shared" si="264"/>
        <v>0</v>
      </c>
      <c r="AM793" s="55">
        <f t="shared" si="265"/>
        <v>0</v>
      </c>
    </row>
    <row r="794" spans="1:39" x14ac:dyDescent="0.25">
      <c r="A794" s="47">
        <v>790</v>
      </c>
      <c r="B794" s="358" t="str">
        <f>IF(AND(E794&lt;&gt;0,D794&lt;&gt;0,F794&lt;&gt;0),IF(C794&lt;&gt;0,CONCATENATE(C794,"-AGr",VLOOKUP(D794,Listen!$A$2:$G$45,7,FALSE),"-",E794,"-",F794,),CONCATENATE("AGr",VLOOKUP(D794,Listen!$A$2:$G$45,7,FALSE),"-",E794,"-",F794)),"keine vollständige ID")</f>
        <v>keine vollständige ID</v>
      </c>
      <c r="C794" s="438">
        <f>'[2]III_SAV-Details_NB'!B800</f>
        <v>0</v>
      </c>
      <c r="D794" s="438">
        <f>'[2]III_SAV-Details_NB'!C800</f>
        <v>0</v>
      </c>
      <c r="E794" s="359">
        <f>'[2]III_SAV-Details_NB'!D800</f>
        <v>0</v>
      </c>
      <c r="F794" s="490"/>
      <c r="G794" s="281">
        <f>'[2]III_SAV-Details_NB'!X800</f>
        <v>0</v>
      </c>
      <c r="H794" s="281">
        <f t="shared" si="266"/>
        <v>0</v>
      </c>
      <c r="I794" s="281">
        <f>IF(con_EOGJahr=2025,'[2]III_SAV-Details_NB'!AA800,IF(con_EOGJahr=2026,'[2]III_SAV-Details_NB'!AB800,'[2]III_SAV-Details_NB'!AC800))</f>
        <v>0</v>
      </c>
      <c r="J794" s="282"/>
      <c r="K794" s="282"/>
      <c r="L794" s="282"/>
      <c r="M794" s="282"/>
      <c r="N794" s="282"/>
      <c r="O794" s="282"/>
      <c r="P794" s="52">
        <f t="shared" si="267"/>
        <v>0</v>
      </c>
      <c r="Q794" s="60"/>
      <c r="R794" s="53">
        <f t="shared" si="273"/>
        <v>0</v>
      </c>
      <c r="S794" s="59"/>
      <c r="T794" s="61"/>
      <c r="U794" s="342" t="str">
        <f t="shared" si="277"/>
        <v>k.A.</v>
      </c>
      <c r="V794" s="343" t="str">
        <f t="shared" si="274"/>
        <v>k.A.</v>
      </c>
      <c r="W794" s="343" t="str">
        <f>IFERROR(IF(OR($D794="",$E794=0,con_Ende=0),"k.A.",IF(VLOOKUP($D794,rng_ND,5,0)="Nein",VLOOKUP($D794,rng_ND,2,FALSE),MIN(VLOOKUP($D794,rng_ND,2,FALSE),A_Stammdaten!$B$19-D_SAV!$E794+1))),"k.A.")</f>
        <v>k.A.</v>
      </c>
      <c r="X794" s="343" t="str">
        <f t="shared" si="275"/>
        <v>k.A.</v>
      </c>
      <c r="Y794" s="62"/>
      <c r="Z794" s="48">
        <f t="shared" si="276"/>
        <v>0</v>
      </c>
      <c r="AA794" s="457"/>
      <c r="AB794" s="55">
        <f t="shared" si="268"/>
        <v>0</v>
      </c>
      <c r="AC794" s="55">
        <f>IF(A_Stammdaten!$B$25="ja",D_SAV!AA794,D_SAV!AB794)</f>
        <v>0</v>
      </c>
      <c r="AD794" s="478">
        <f>IF(AC794=0,0,IF(U794-(con_EOGJahr-D_SAV!E794)&lt;=0,AC794,AC794/V794))</f>
        <v>0</v>
      </c>
      <c r="AE794" s="478">
        <f>IFERROR(IF(AND(VLOOKUP(D794,rng_ND,5,FALSE)="Ja",D_SAV!T794="degressiv"),D_SAV!AC794*Y794/100,0),0)</f>
        <v>0</v>
      </c>
      <c r="AF794" s="55">
        <f>IFERROR(IF(VLOOKUP(D794,rng_ND,5,FALSE)="Ja",MAX(D_SAV!AD794:AE794),D_SAV!AD794),0)</f>
        <v>0</v>
      </c>
      <c r="AG794" s="55">
        <f t="shared" si="269"/>
        <v>0</v>
      </c>
      <c r="AH794" s="55">
        <f t="shared" si="270"/>
        <v>0</v>
      </c>
      <c r="AI794" s="55">
        <f t="shared" si="271"/>
        <v>0</v>
      </c>
      <c r="AJ794" s="55">
        <f t="shared" si="272"/>
        <v>0</v>
      </c>
      <c r="AK794" s="55">
        <f t="shared" si="263"/>
        <v>0</v>
      </c>
      <c r="AL794" s="55">
        <f t="shared" si="264"/>
        <v>0</v>
      </c>
      <c r="AM794" s="55">
        <f t="shared" si="265"/>
        <v>0</v>
      </c>
    </row>
    <row r="795" spans="1:39" x14ac:dyDescent="0.25">
      <c r="A795" s="47">
        <v>791</v>
      </c>
      <c r="B795" s="358" t="str">
        <f>IF(AND(E795&lt;&gt;0,D795&lt;&gt;0,F795&lt;&gt;0),IF(C795&lt;&gt;0,CONCATENATE(C795,"-AGr",VLOOKUP(D795,Listen!$A$2:$G$45,7,FALSE),"-",E795,"-",F795,),CONCATENATE("AGr",VLOOKUP(D795,Listen!$A$2:$G$45,7,FALSE),"-",E795,"-",F795)),"keine vollständige ID")</f>
        <v>keine vollständige ID</v>
      </c>
      <c r="C795" s="438">
        <f>'[2]III_SAV-Details_NB'!B801</f>
        <v>0</v>
      </c>
      <c r="D795" s="438">
        <f>'[2]III_SAV-Details_NB'!C801</f>
        <v>0</v>
      </c>
      <c r="E795" s="359">
        <f>'[2]III_SAV-Details_NB'!D801</f>
        <v>0</v>
      </c>
      <c r="F795" s="490"/>
      <c r="G795" s="281">
        <f>'[2]III_SAV-Details_NB'!X801</f>
        <v>0</v>
      </c>
      <c r="H795" s="281">
        <f t="shared" si="266"/>
        <v>0</v>
      </c>
      <c r="I795" s="281">
        <f>IF(con_EOGJahr=2025,'[2]III_SAV-Details_NB'!AA801,IF(con_EOGJahr=2026,'[2]III_SAV-Details_NB'!AB801,'[2]III_SAV-Details_NB'!AC801))</f>
        <v>0</v>
      </c>
      <c r="J795" s="282"/>
      <c r="K795" s="282"/>
      <c r="L795" s="282"/>
      <c r="M795" s="282"/>
      <c r="N795" s="282"/>
      <c r="O795" s="282"/>
      <c r="P795" s="52">
        <f t="shared" si="267"/>
        <v>0</v>
      </c>
      <c r="Q795" s="60"/>
      <c r="R795" s="53">
        <f t="shared" si="273"/>
        <v>0</v>
      </c>
      <c r="S795" s="59"/>
      <c r="T795" s="61"/>
      <c r="U795" s="342" t="str">
        <f t="shared" si="277"/>
        <v>k.A.</v>
      </c>
      <c r="V795" s="343" t="str">
        <f t="shared" si="274"/>
        <v>k.A.</v>
      </c>
      <c r="W795" s="343" t="str">
        <f>IFERROR(IF(OR($D795="",$E795=0,con_Ende=0),"k.A.",IF(VLOOKUP($D795,rng_ND,5,0)="Nein",VLOOKUP($D795,rng_ND,2,FALSE),MIN(VLOOKUP($D795,rng_ND,2,FALSE),A_Stammdaten!$B$19-D_SAV!$E795+1))),"k.A.")</f>
        <v>k.A.</v>
      </c>
      <c r="X795" s="343" t="str">
        <f t="shared" si="275"/>
        <v>k.A.</v>
      </c>
      <c r="Y795" s="62"/>
      <c r="Z795" s="48">
        <f t="shared" si="276"/>
        <v>0</v>
      </c>
      <c r="AA795" s="457"/>
      <c r="AB795" s="55">
        <f t="shared" si="268"/>
        <v>0</v>
      </c>
      <c r="AC795" s="55">
        <f>IF(A_Stammdaten!$B$25="ja",D_SAV!AA795,D_SAV!AB795)</f>
        <v>0</v>
      </c>
      <c r="AD795" s="478">
        <f>IF(AC795=0,0,IF(U795-(con_EOGJahr-D_SAV!E795)&lt;=0,AC795,AC795/V795))</f>
        <v>0</v>
      </c>
      <c r="AE795" s="478">
        <f>IFERROR(IF(AND(VLOOKUP(D795,rng_ND,5,FALSE)="Ja",D_SAV!T795="degressiv"),D_SAV!AC795*Y795/100,0),0)</f>
        <v>0</v>
      </c>
      <c r="AF795" s="55">
        <f>IFERROR(IF(VLOOKUP(D795,rng_ND,5,FALSE)="Ja",MAX(D_SAV!AD795:AE795),D_SAV!AD795),0)</f>
        <v>0</v>
      </c>
      <c r="AG795" s="55">
        <f t="shared" si="269"/>
        <v>0</v>
      </c>
      <c r="AH795" s="55">
        <f t="shared" si="270"/>
        <v>0</v>
      </c>
      <c r="AI795" s="55">
        <f t="shared" si="271"/>
        <v>0</v>
      </c>
      <c r="AJ795" s="55">
        <f t="shared" si="272"/>
        <v>0</v>
      </c>
      <c r="AK795" s="55">
        <f t="shared" si="263"/>
        <v>0</v>
      </c>
      <c r="AL795" s="55">
        <f t="shared" si="264"/>
        <v>0</v>
      </c>
      <c r="AM795" s="55">
        <f t="shared" si="265"/>
        <v>0</v>
      </c>
    </row>
    <row r="796" spans="1:39" x14ac:dyDescent="0.25">
      <c r="A796" s="47">
        <v>792</v>
      </c>
      <c r="B796" s="358" t="str">
        <f>IF(AND(E796&lt;&gt;0,D796&lt;&gt;0,F796&lt;&gt;0),IF(C796&lt;&gt;0,CONCATENATE(C796,"-AGr",VLOOKUP(D796,Listen!$A$2:$G$45,7,FALSE),"-",E796,"-",F796,),CONCATENATE("AGr",VLOOKUP(D796,Listen!$A$2:$G$45,7,FALSE),"-",E796,"-",F796)),"keine vollständige ID")</f>
        <v>keine vollständige ID</v>
      </c>
      <c r="C796" s="438">
        <f>'[2]III_SAV-Details_NB'!B802</f>
        <v>0</v>
      </c>
      <c r="D796" s="438">
        <f>'[2]III_SAV-Details_NB'!C802</f>
        <v>0</v>
      </c>
      <c r="E796" s="359">
        <f>'[2]III_SAV-Details_NB'!D802</f>
        <v>0</v>
      </c>
      <c r="F796" s="490"/>
      <c r="G796" s="281">
        <f>'[2]III_SAV-Details_NB'!X802</f>
        <v>0</v>
      </c>
      <c r="H796" s="281">
        <f t="shared" si="266"/>
        <v>0</v>
      </c>
      <c r="I796" s="281">
        <f>IF(con_EOGJahr=2025,'[2]III_SAV-Details_NB'!AA802,IF(con_EOGJahr=2026,'[2]III_SAV-Details_NB'!AB802,'[2]III_SAV-Details_NB'!AC802))</f>
        <v>0</v>
      </c>
      <c r="J796" s="282"/>
      <c r="K796" s="282"/>
      <c r="L796" s="282"/>
      <c r="M796" s="282"/>
      <c r="N796" s="282"/>
      <c r="O796" s="282"/>
      <c r="P796" s="52">
        <f t="shared" si="267"/>
        <v>0</v>
      </c>
      <c r="Q796" s="60"/>
      <c r="R796" s="53">
        <f t="shared" si="273"/>
        <v>0</v>
      </c>
      <c r="S796" s="59"/>
      <c r="T796" s="61"/>
      <c r="U796" s="342" t="str">
        <f t="shared" si="277"/>
        <v>k.A.</v>
      </c>
      <c r="V796" s="343" t="str">
        <f t="shared" si="274"/>
        <v>k.A.</v>
      </c>
      <c r="W796" s="343" t="str">
        <f>IFERROR(IF(OR($D796="",$E796=0,con_Ende=0),"k.A.",IF(VLOOKUP($D796,rng_ND,5,0)="Nein",VLOOKUP($D796,rng_ND,2,FALSE),MIN(VLOOKUP($D796,rng_ND,2,FALSE),A_Stammdaten!$B$19-D_SAV!$E796+1))),"k.A.")</f>
        <v>k.A.</v>
      </c>
      <c r="X796" s="343" t="str">
        <f t="shared" si="275"/>
        <v>k.A.</v>
      </c>
      <c r="Y796" s="62"/>
      <c r="Z796" s="48">
        <f t="shared" si="276"/>
        <v>0</v>
      </c>
      <c r="AA796" s="457"/>
      <c r="AB796" s="55">
        <f t="shared" si="268"/>
        <v>0</v>
      </c>
      <c r="AC796" s="55">
        <f>IF(A_Stammdaten!$B$25="ja",D_SAV!AA796,D_SAV!AB796)</f>
        <v>0</v>
      </c>
      <c r="AD796" s="478">
        <f>IF(AC796=0,0,IF(U796-(con_EOGJahr-D_SAV!E796)&lt;=0,AC796,AC796/V796))</f>
        <v>0</v>
      </c>
      <c r="AE796" s="478">
        <f>IFERROR(IF(AND(VLOOKUP(D796,rng_ND,5,FALSE)="Ja",D_SAV!T796="degressiv"),D_SAV!AC796*Y796/100,0),0)</f>
        <v>0</v>
      </c>
      <c r="AF796" s="55">
        <f>IFERROR(IF(VLOOKUP(D796,rng_ND,5,FALSE)="Ja",MAX(D_SAV!AD796:AE796),D_SAV!AD796),0)</f>
        <v>0</v>
      </c>
      <c r="AG796" s="55">
        <f t="shared" si="269"/>
        <v>0</v>
      </c>
      <c r="AH796" s="55">
        <f t="shared" si="270"/>
        <v>0</v>
      </c>
      <c r="AI796" s="55">
        <f t="shared" si="271"/>
        <v>0</v>
      </c>
      <c r="AJ796" s="55">
        <f t="shared" si="272"/>
        <v>0</v>
      </c>
      <c r="AK796" s="55">
        <f t="shared" si="263"/>
        <v>0</v>
      </c>
      <c r="AL796" s="55">
        <f t="shared" si="264"/>
        <v>0</v>
      </c>
      <c r="AM796" s="55">
        <f t="shared" si="265"/>
        <v>0</v>
      </c>
    </row>
    <row r="797" spans="1:39" x14ac:dyDescent="0.25">
      <c r="A797" s="47">
        <v>793</v>
      </c>
      <c r="B797" s="358" t="str">
        <f>IF(AND(E797&lt;&gt;0,D797&lt;&gt;0,F797&lt;&gt;0),IF(C797&lt;&gt;0,CONCATENATE(C797,"-AGr",VLOOKUP(D797,Listen!$A$2:$G$45,7,FALSE),"-",E797,"-",F797,),CONCATENATE("AGr",VLOOKUP(D797,Listen!$A$2:$G$45,7,FALSE),"-",E797,"-",F797)),"keine vollständige ID")</f>
        <v>keine vollständige ID</v>
      </c>
      <c r="C797" s="438">
        <f>'[2]III_SAV-Details_NB'!B803</f>
        <v>0</v>
      </c>
      <c r="D797" s="438">
        <f>'[2]III_SAV-Details_NB'!C803</f>
        <v>0</v>
      </c>
      <c r="E797" s="359">
        <f>'[2]III_SAV-Details_NB'!D803</f>
        <v>0</v>
      </c>
      <c r="F797" s="490"/>
      <c r="G797" s="281">
        <f>'[2]III_SAV-Details_NB'!X803</f>
        <v>0</v>
      </c>
      <c r="H797" s="281">
        <f t="shared" si="266"/>
        <v>0</v>
      </c>
      <c r="I797" s="281">
        <f>IF(con_EOGJahr=2025,'[2]III_SAV-Details_NB'!AA803,IF(con_EOGJahr=2026,'[2]III_SAV-Details_NB'!AB803,'[2]III_SAV-Details_NB'!AC803))</f>
        <v>0</v>
      </c>
      <c r="J797" s="282"/>
      <c r="K797" s="282"/>
      <c r="L797" s="282"/>
      <c r="M797" s="282"/>
      <c r="N797" s="282"/>
      <c r="O797" s="282"/>
      <c r="P797" s="52">
        <f t="shared" si="267"/>
        <v>0</v>
      </c>
      <c r="Q797" s="60"/>
      <c r="R797" s="53">
        <f t="shared" si="273"/>
        <v>0</v>
      </c>
      <c r="S797" s="59"/>
      <c r="T797" s="61"/>
      <c r="U797" s="342" t="str">
        <f t="shared" si="277"/>
        <v>k.A.</v>
      </c>
      <c r="V797" s="343" t="str">
        <f t="shared" si="274"/>
        <v>k.A.</v>
      </c>
      <c r="W797" s="343" t="str">
        <f>IFERROR(IF(OR($D797="",$E797=0,con_Ende=0),"k.A.",IF(VLOOKUP($D797,rng_ND,5,0)="Nein",VLOOKUP($D797,rng_ND,2,FALSE),MIN(VLOOKUP($D797,rng_ND,2,FALSE),A_Stammdaten!$B$19-D_SAV!$E797+1))),"k.A.")</f>
        <v>k.A.</v>
      </c>
      <c r="X797" s="343" t="str">
        <f t="shared" si="275"/>
        <v>k.A.</v>
      </c>
      <c r="Y797" s="62"/>
      <c r="Z797" s="48">
        <f t="shared" si="276"/>
        <v>0</v>
      </c>
      <c r="AA797" s="457"/>
      <c r="AB797" s="55">
        <f t="shared" si="268"/>
        <v>0</v>
      </c>
      <c r="AC797" s="55">
        <f>IF(A_Stammdaten!$B$25="ja",D_SAV!AA797,D_SAV!AB797)</f>
        <v>0</v>
      </c>
      <c r="AD797" s="478">
        <f>IF(AC797=0,0,IF(U797-(con_EOGJahr-D_SAV!E797)&lt;=0,AC797,AC797/V797))</f>
        <v>0</v>
      </c>
      <c r="AE797" s="478">
        <f>IFERROR(IF(AND(VLOOKUP(D797,rng_ND,5,FALSE)="Ja",D_SAV!T797="degressiv"),D_SAV!AC797*Y797/100,0),0)</f>
        <v>0</v>
      </c>
      <c r="AF797" s="55">
        <f>IFERROR(IF(VLOOKUP(D797,rng_ND,5,FALSE)="Ja",MAX(D_SAV!AD797:AE797),D_SAV!AD797),0)</f>
        <v>0</v>
      </c>
      <c r="AG797" s="55">
        <f t="shared" si="269"/>
        <v>0</v>
      </c>
      <c r="AH797" s="55">
        <f t="shared" si="270"/>
        <v>0</v>
      </c>
      <c r="AI797" s="55">
        <f t="shared" si="271"/>
        <v>0</v>
      </c>
      <c r="AJ797" s="55">
        <f t="shared" si="272"/>
        <v>0</v>
      </c>
      <c r="AK797" s="55">
        <f t="shared" si="263"/>
        <v>0</v>
      </c>
      <c r="AL797" s="55">
        <f t="shared" si="264"/>
        <v>0</v>
      </c>
      <c r="AM797" s="55">
        <f t="shared" si="265"/>
        <v>0</v>
      </c>
    </row>
    <row r="798" spans="1:39" x14ac:dyDescent="0.25">
      <c r="A798" s="47">
        <v>794</v>
      </c>
      <c r="B798" s="358" t="str">
        <f>IF(AND(E798&lt;&gt;0,D798&lt;&gt;0,F798&lt;&gt;0),IF(C798&lt;&gt;0,CONCATENATE(C798,"-AGr",VLOOKUP(D798,Listen!$A$2:$G$45,7,FALSE),"-",E798,"-",F798,),CONCATENATE("AGr",VLOOKUP(D798,Listen!$A$2:$G$45,7,FALSE),"-",E798,"-",F798)),"keine vollständige ID")</f>
        <v>keine vollständige ID</v>
      </c>
      <c r="C798" s="438">
        <f>'[2]III_SAV-Details_NB'!B804</f>
        <v>0</v>
      </c>
      <c r="D798" s="438">
        <f>'[2]III_SAV-Details_NB'!C804</f>
        <v>0</v>
      </c>
      <c r="E798" s="359">
        <f>'[2]III_SAV-Details_NB'!D804</f>
        <v>0</v>
      </c>
      <c r="F798" s="490"/>
      <c r="G798" s="281">
        <f>'[2]III_SAV-Details_NB'!X804</f>
        <v>0</v>
      </c>
      <c r="H798" s="281">
        <f t="shared" si="266"/>
        <v>0</v>
      </c>
      <c r="I798" s="281">
        <f>IF(con_EOGJahr=2025,'[2]III_SAV-Details_NB'!AA804,IF(con_EOGJahr=2026,'[2]III_SAV-Details_NB'!AB804,'[2]III_SAV-Details_NB'!AC804))</f>
        <v>0</v>
      </c>
      <c r="J798" s="282"/>
      <c r="K798" s="282"/>
      <c r="L798" s="282"/>
      <c r="M798" s="282"/>
      <c r="N798" s="282"/>
      <c r="O798" s="282"/>
      <c r="P798" s="52">
        <f t="shared" si="267"/>
        <v>0</v>
      </c>
      <c r="Q798" s="60"/>
      <c r="R798" s="53">
        <f t="shared" si="273"/>
        <v>0</v>
      </c>
      <c r="S798" s="59"/>
      <c r="T798" s="61"/>
      <c r="U798" s="342" t="str">
        <f t="shared" si="277"/>
        <v>k.A.</v>
      </c>
      <c r="V798" s="343" t="str">
        <f t="shared" si="274"/>
        <v>k.A.</v>
      </c>
      <c r="W798" s="343" t="str">
        <f>IFERROR(IF(OR($D798="",$E798=0,con_Ende=0),"k.A.",IF(VLOOKUP($D798,rng_ND,5,0)="Nein",VLOOKUP($D798,rng_ND,2,FALSE),MIN(VLOOKUP($D798,rng_ND,2,FALSE),A_Stammdaten!$B$19-D_SAV!$E798+1))),"k.A.")</f>
        <v>k.A.</v>
      </c>
      <c r="X798" s="343" t="str">
        <f t="shared" si="275"/>
        <v>k.A.</v>
      </c>
      <c r="Y798" s="62"/>
      <c r="Z798" s="48">
        <f t="shared" si="276"/>
        <v>0</v>
      </c>
      <c r="AA798" s="457"/>
      <c r="AB798" s="55">
        <f t="shared" si="268"/>
        <v>0</v>
      </c>
      <c r="AC798" s="55">
        <f>IF(A_Stammdaten!$B$25="ja",D_SAV!AA798,D_SAV!AB798)</f>
        <v>0</v>
      </c>
      <c r="AD798" s="478">
        <f>IF(AC798=0,0,IF(U798-(con_EOGJahr-D_SAV!E798)&lt;=0,AC798,AC798/V798))</f>
        <v>0</v>
      </c>
      <c r="AE798" s="478">
        <f>IFERROR(IF(AND(VLOOKUP(D798,rng_ND,5,FALSE)="Ja",D_SAV!T798="degressiv"),D_SAV!AC798*Y798/100,0),0)</f>
        <v>0</v>
      </c>
      <c r="AF798" s="55">
        <f>IFERROR(IF(VLOOKUP(D798,rng_ND,5,FALSE)="Ja",MAX(D_SAV!AD798:AE798),D_SAV!AD798),0)</f>
        <v>0</v>
      </c>
      <c r="AG798" s="55">
        <f t="shared" si="269"/>
        <v>0</v>
      </c>
      <c r="AH798" s="55">
        <f t="shared" si="270"/>
        <v>0</v>
      </c>
      <c r="AI798" s="55">
        <f t="shared" si="271"/>
        <v>0</v>
      </c>
      <c r="AJ798" s="55">
        <f t="shared" si="272"/>
        <v>0</v>
      </c>
      <c r="AK798" s="55">
        <f t="shared" si="263"/>
        <v>0</v>
      </c>
      <c r="AL798" s="55">
        <f t="shared" si="264"/>
        <v>0</v>
      </c>
      <c r="AM798" s="55">
        <f t="shared" si="265"/>
        <v>0</v>
      </c>
    </row>
    <row r="799" spans="1:39" x14ac:dyDescent="0.25">
      <c r="A799" s="47">
        <v>795</v>
      </c>
      <c r="B799" s="358" t="str">
        <f>IF(AND(E799&lt;&gt;0,D799&lt;&gt;0,F799&lt;&gt;0),IF(C799&lt;&gt;0,CONCATENATE(C799,"-AGr",VLOOKUP(D799,Listen!$A$2:$G$45,7,FALSE),"-",E799,"-",F799,),CONCATENATE("AGr",VLOOKUP(D799,Listen!$A$2:$G$45,7,FALSE),"-",E799,"-",F799)),"keine vollständige ID")</f>
        <v>keine vollständige ID</v>
      </c>
      <c r="C799" s="438">
        <f>'[2]III_SAV-Details_NB'!B805</f>
        <v>0</v>
      </c>
      <c r="D799" s="438">
        <f>'[2]III_SAV-Details_NB'!C805</f>
        <v>0</v>
      </c>
      <c r="E799" s="359">
        <f>'[2]III_SAV-Details_NB'!D805</f>
        <v>0</v>
      </c>
      <c r="F799" s="490"/>
      <c r="G799" s="281">
        <f>'[2]III_SAV-Details_NB'!X805</f>
        <v>0</v>
      </c>
      <c r="H799" s="281">
        <f t="shared" si="266"/>
        <v>0</v>
      </c>
      <c r="I799" s="281">
        <f>IF(con_EOGJahr=2025,'[2]III_SAV-Details_NB'!AA805,IF(con_EOGJahr=2026,'[2]III_SAV-Details_NB'!AB805,'[2]III_SAV-Details_NB'!AC805))</f>
        <v>0</v>
      </c>
      <c r="J799" s="282"/>
      <c r="K799" s="282"/>
      <c r="L799" s="282"/>
      <c r="M799" s="282"/>
      <c r="N799" s="282"/>
      <c r="O799" s="282"/>
      <c r="P799" s="52">
        <f t="shared" si="267"/>
        <v>0</v>
      </c>
      <c r="Q799" s="60"/>
      <c r="R799" s="53">
        <f t="shared" si="273"/>
        <v>0</v>
      </c>
      <c r="S799" s="59"/>
      <c r="T799" s="61"/>
      <c r="U799" s="342" t="str">
        <f t="shared" si="277"/>
        <v>k.A.</v>
      </c>
      <c r="V799" s="343" t="str">
        <f t="shared" si="274"/>
        <v>k.A.</v>
      </c>
      <c r="W799" s="343" t="str">
        <f>IFERROR(IF(OR($D799="",$E799=0,con_Ende=0),"k.A.",IF(VLOOKUP($D799,rng_ND,5,0)="Nein",VLOOKUP($D799,rng_ND,2,FALSE),MIN(VLOOKUP($D799,rng_ND,2,FALSE),A_Stammdaten!$B$19-D_SAV!$E799+1))),"k.A.")</f>
        <v>k.A.</v>
      </c>
      <c r="X799" s="343" t="str">
        <f t="shared" si="275"/>
        <v>k.A.</v>
      </c>
      <c r="Y799" s="62"/>
      <c r="Z799" s="48">
        <f t="shared" si="276"/>
        <v>0</v>
      </c>
      <c r="AA799" s="457"/>
      <c r="AB799" s="55">
        <f t="shared" si="268"/>
        <v>0</v>
      </c>
      <c r="AC799" s="55">
        <f>IF(A_Stammdaten!$B$25="ja",D_SAV!AA799,D_SAV!AB799)</f>
        <v>0</v>
      </c>
      <c r="AD799" s="478">
        <f>IF(AC799=0,0,IF(U799-(con_EOGJahr-D_SAV!E799)&lt;=0,AC799,AC799/V799))</f>
        <v>0</v>
      </c>
      <c r="AE799" s="478">
        <f>IFERROR(IF(AND(VLOOKUP(D799,rng_ND,5,FALSE)="Ja",D_SAV!T799="degressiv"),D_SAV!AC799*Y799/100,0),0)</f>
        <v>0</v>
      </c>
      <c r="AF799" s="55">
        <f>IFERROR(IF(VLOOKUP(D799,rng_ND,5,FALSE)="Ja",MAX(D_SAV!AD799:AE799),D_SAV!AD799),0)</f>
        <v>0</v>
      </c>
      <c r="AG799" s="55">
        <f t="shared" si="269"/>
        <v>0</v>
      </c>
      <c r="AH799" s="55">
        <f t="shared" si="270"/>
        <v>0</v>
      </c>
      <c r="AI799" s="55">
        <f t="shared" si="271"/>
        <v>0</v>
      </c>
      <c r="AJ799" s="55">
        <f t="shared" si="272"/>
        <v>0</v>
      </c>
      <c r="AK799" s="55">
        <f t="shared" si="263"/>
        <v>0</v>
      </c>
      <c r="AL799" s="55">
        <f t="shared" si="264"/>
        <v>0</v>
      </c>
      <c r="AM799" s="55">
        <f t="shared" si="265"/>
        <v>0</v>
      </c>
    </row>
    <row r="800" spans="1:39" x14ac:dyDescent="0.25">
      <c r="A800" s="47">
        <v>796</v>
      </c>
      <c r="B800" s="358" t="str">
        <f>IF(AND(E800&lt;&gt;0,D800&lt;&gt;0,F800&lt;&gt;0),IF(C800&lt;&gt;0,CONCATENATE(C800,"-AGr",VLOOKUP(D800,Listen!$A$2:$G$45,7,FALSE),"-",E800,"-",F800,),CONCATENATE("AGr",VLOOKUP(D800,Listen!$A$2:$G$45,7,FALSE),"-",E800,"-",F800)),"keine vollständige ID")</f>
        <v>keine vollständige ID</v>
      </c>
      <c r="C800" s="438">
        <f>'[2]III_SAV-Details_NB'!B806</f>
        <v>0</v>
      </c>
      <c r="D800" s="438">
        <f>'[2]III_SAV-Details_NB'!C806</f>
        <v>0</v>
      </c>
      <c r="E800" s="359">
        <f>'[2]III_SAV-Details_NB'!D806</f>
        <v>0</v>
      </c>
      <c r="F800" s="490"/>
      <c r="G800" s="281">
        <f>'[2]III_SAV-Details_NB'!X806</f>
        <v>0</v>
      </c>
      <c r="H800" s="281">
        <f t="shared" si="266"/>
        <v>0</v>
      </c>
      <c r="I800" s="281">
        <f>IF(con_EOGJahr=2025,'[2]III_SAV-Details_NB'!AA806,IF(con_EOGJahr=2026,'[2]III_SAV-Details_NB'!AB806,'[2]III_SAV-Details_NB'!AC806))</f>
        <v>0</v>
      </c>
      <c r="J800" s="282"/>
      <c r="K800" s="282"/>
      <c r="L800" s="282"/>
      <c r="M800" s="282"/>
      <c r="N800" s="282"/>
      <c r="O800" s="282"/>
      <c r="P800" s="52">
        <f t="shared" si="267"/>
        <v>0</v>
      </c>
      <c r="Q800" s="60"/>
      <c r="R800" s="53">
        <f t="shared" si="273"/>
        <v>0</v>
      </c>
      <c r="S800" s="59"/>
      <c r="T800" s="61"/>
      <c r="U800" s="342" t="str">
        <f t="shared" si="277"/>
        <v>k.A.</v>
      </c>
      <c r="V800" s="343" t="str">
        <f t="shared" si="274"/>
        <v>k.A.</v>
      </c>
      <c r="W800" s="343" t="str">
        <f>IFERROR(IF(OR($D800="",$E800=0,con_Ende=0),"k.A.",IF(VLOOKUP($D800,rng_ND,5,0)="Nein",VLOOKUP($D800,rng_ND,2,FALSE),MIN(VLOOKUP($D800,rng_ND,2,FALSE),A_Stammdaten!$B$19-D_SAV!$E800+1))),"k.A.")</f>
        <v>k.A.</v>
      </c>
      <c r="X800" s="343" t="str">
        <f t="shared" si="275"/>
        <v>k.A.</v>
      </c>
      <c r="Y800" s="62"/>
      <c r="Z800" s="48">
        <f t="shared" si="276"/>
        <v>0</v>
      </c>
      <c r="AA800" s="457"/>
      <c r="AB800" s="55">
        <f t="shared" si="268"/>
        <v>0</v>
      </c>
      <c r="AC800" s="55">
        <f>IF(A_Stammdaten!$B$25="ja",D_SAV!AA800,D_SAV!AB800)</f>
        <v>0</v>
      </c>
      <c r="AD800" s="478">
        <f>IF(AC800=0,0,IF(U800-(con_EOGJahr-D_SAV!E800)&lt;=0,AC800,AC800/V800))</f>
        <v>0</v>
      </c>
      <c r="AE800" s="478">
        <f>IFERROR(IF(AND(VLOOKUP(D800,rng_ND,5,FALSE)="Ja",D_SAV!T800="degressiv"),D_SAV!AC800*Y800/100,0),0)</f>
        <v>0</v>
      </c>
      <c r="AF800" s="55">
        <f>IFERROR(IF(VLOOKUP(D800,rng_ND,5,FALSE)="Ja",MAX(D_SAV!AD800:AE800),D_SAV!AD800),0)</f>
        <v>0</v>
      </c>
      <c r="AG800" s="55">
        <f t="shared" si="269"/>
        <v>0</v>
      </c>
      <c r="AH800" s="55">
        <f t="shared" si="270"/>
        <v>0</v>
      </c>
      <c r="AI800" s="55">
        <f t="shared" si="271"/>
        <v>0</v>
      </c>
      <c r="AJ800" s="55">
        <f t="shared" si="272"/>
        <v>0</v>
      </c>
      <c r="AK800" s="55">
        <f t="shared" si="263"/>
        <v>0</v>
      </c>
      <c r="AL800" s="55">
        <f t="shared" si="264"/>
        <v>0</v>
      </c>
      <c r="AM800" s="55">
        <f t="shared" si="265"/>
        <v>0</v>
      </c>
    </row>
    <row r="801" spans="1:39" x14ac:dyDescent="0.25">
      <c r="A801" s="47">
        <v>797</v>
      </c>
      <c r="B801" s="358" t="str">
        <f>IF(AND(E801&lt;&gt;0,D801&lt;&gt;0,F801&lt;&gt;0),IF(C801&lt;&gt;0,CONCATENATE(C801,"-AGr",VLOOKUP(D801,Listen!$A$2:$G$45,7,FALSE),"-",E801,"-",F801,),CONCATENATE("AGr",VLOOKUP(D801,Listen!$A$2:$G$45,7,FALSE),"-",E801,"-",F801)),"keine vollständige ID")</f>
        <v>keine vollständige ID</v>
      </c>
      <c r="C801" s="438">
        <f>'[2]III_SAV-Details_NB'!B807</f>
        <v>0</v>
      </c>
      <c r="D801" s="438">
        <f>'[2]III_SAV-Details_NB'!C807</f>
        <v>0</v>
      </c>
      <c r="E801" s="359">
        <f>'[2]III_SAV-Details_NB'!D807</f>
        <v>0</v>
      </c>
      <c r="F801" s="490"/>
      <c r="G801" s="281">
        <f>'[2]III_SAV-Details_NB'!X807</f>
        <v>0</v>
      </c>
      <c r="H801" s="281">
        <f t="shared" si="266"/>
        <v>0</v>
      </c>
      <c r="I801" s="281">
        <f>IF(con_EOGJahr=2025,'[2]III_SAV-Details_NB'!AA807,IF(con_EOGJahr=2026,'[2]III_SAV-Details_NB'!AB807,'[2]III_SAV-Details_NB'!AC807))</f>
        <v>0</v>
      </c>
      <c r="J801" s="282"/>
      <c r="K801" s="282"/>
      <c r="L801" s="282"/>
      <c r="M801" s="282"/>
      <c r="N801" s="282"/>
      <c r="O801" s="282"/>
      <c r="P801" s="52">
        <f t="shared" si="267"/>
        <v>0</v>
      </c>
      <c r="Q801" s="60"/>
      <c r="R801" s="53">
        <f t="shared" si="273"/>
        <v>0</v>
      </c>
      <c r="S801" s="59"/>
      <c r="T801" s="61"/>
      <c r="U801" s="342" t="str">
        <f t="shared" si="277"/>
        <v>k.A.</v>
      </c>
      <c r="V801" s="343" t="str">
        <f t="shared" si="274"/>
        <v>k.A.</v>
      </c>
      <c r="W801" s="343" t="str">
        <f>IFERROR(IF(OR($D801="",$E801=0,con_Ende=0),"k.A.",IF(VLOOKUP($D801,rng_ND,5,0)="Nein",VLOOKUP($D801,rng_ND,2,FALSE),MIN(VLOOKUP($D801,rng_ND,2,FALSE),A_Stammdaten!$B$19-D_SAV!$E801+1))),"k.A.")</f>
        <v>k.A.</v>
      </c>
      <c r="X801" s="343" t="str">
        <f t="shared" si="275"/>
        <v>k.A.</v>
      </c>
      <c r="Y801" s="62"/>
      <c r="Z801" s="48">
        <f t="shared" si="276"/>
        <v>0</v>
      </c>
      <c r="AA801" s="457"/>
      <c r="AB801" s="55">
        <f t="shared" si="268"/>
        <v>0</v>
      </c>
      <c r="AC801" s="55">
        <f>IF(A_Stammdaten!$B$25="ja",D_SAV!AA801,D_SAV!AB801)</f>
        <v>0</v>
      </c>
      <c r="AD801" s="478">
        <f>IF(AC801=0,0,IF(U801-(con_EOGJahr-D_SAV!E801)&lt;=0,AC801,AC801/V801))</f>
        <v>0</v>
      </c>
      <c r="AE801" s="478">
        <f>IFERROR(IF(AND(VLOOKUP(D801,rng_ND,5,FALSE)="Ja",D_SAV!T801="degressiv"),D_SAV!AC801*Y801/100,0),0)</f>
        <v>0</v>
      </c>
      <c r="AF801" s="55">
        <f>IFERROR(IF(VLOOKUP(D801,rng_ND,5,FALSE)="Ja",MAX(D_SAV!AD801:AE801),D_SAV!AD801),0)</f>
        <v>0</v>
      </c>
      <c r="AG801" s="55">
        <f t="shared" si="269"/>
        <v>0</v>
      </c>
      <c r="AH801" s="55">
        <f t="shared" si="270"/>
        <v>0</v>
      </c>
      <c r="AI801" s="55">
        <f t="shared" si="271"/>
        <v>0</v>
      </c>
      <c r="AJ801" s="55">
        <f t="shared" si="272"/>
        <v>0</v>
      </c>
      <c r="AK801" s="55">
        <f t="shared" si="263"/>
        <v>0</v>
      </c>
      <c r="AL801" s="55">
        <f t="shared" si="264"/>
        <v>0</v>
      </c>
      <c r="AM801" s="55">
        <f t="shared" si="265"/>
        <v>0</v>
      </c>
    </row>
    <row r="802" spans="1:39" x14ac:dyDescent="0.25">
      <c r="A802" s="47">
        <v>798</v>
      </c>
      <c r="B802" s="358" t="str">
        <f>IF(AND(E802&lt;&gt;0,D802&lt;&gt;0,F802&lt;&gt;0),IF(C802&lt;&gt;0,CONCATENATE(C802,"-AGr",VLOOKUP(D802,Listen!$A$2:$G$45,7,FALSE),"-",E802,"-",F802,),CONCATENATE("AGr",VLOOKUP(D802,Listen!$A$2:$G$45,7,FALSE),"-",E802,"-",F802)),"keine vollständige ID")</f>
        <v>keine vollständige ID</v>
      </c>
      <c r="C802" s="438">
        <f>'[2]III_SAV-Details_NB'!B808</f>
        <v>0</v>
      </c>
      <c r="D802" s="438">
        <f>'[2]III_SAV-Details_NB'!C808</f>
        <v>0</v>
      </c>
      <c r="E802" s="359">
        <f>'[2]III_SAV-Details_NB'!D808</f>
        <v>0</v>
      </c>
      <c r="F802" s="490"/>
      <c r="G802" s="281">
        <f>'[2]III_SAV-Details_NB'!X808</f>
        <v>0</v>
      </c>
      <c r="H802" s="281">
        <f t="shared" si="266"/>
        <v>0</v>
      </c>
      <c r="I802" s="281">
        <f>IF(con_EOGJahr=2025,'[2]III_SAV-Details_NB'!AA808,IF(con_EOGJahr=2026,'[2]III_SAV-Details_NB'!AB808,'[2]III_SAV-Details_NB'!AC808))</f>
        <v>0</v>
      </c>
      <c r="J802" s="282"/>
      <c r="K802" s="282"/>
      <c r="L802" s="282"/>
      <c r="M802" s="282"/>
      <c r="N802" s="282"/>
      <c r="O802" s="282"/>
      <c r="P802" s="52">
        <f t="shared" si="267"/>
        <v>0</v>
      </c>
      <c r="Q802" s="60"/>
      <c r="R802" s="53">
        <f t="shared" si="273"/>
        <v>0</v>
      </c>
      <c r="S802" s="59"/>
      <c r="T802" s="61"/>
      <c r="U802" s="342" t="str">
        <f t="shared" si="277"/>
        <v>k.A.</v>
      </c>
      <c r="V802" s="343" t="str">
        <f t="shared" si="274"/>
        <v>k.A.</v>
      </c>
      <c r="W802" s="343" t="str">
        <f>IFERROR(IF(OR($D802="",$E802=0,con_Ende=0),"k.A.",IF(VLOOKUP($D802,rng_ND,5,0)="Nein",VLOOKUP($D802,rng_ND,2,FALSE),MIN(VLOOKUP($D802,rng_ND,2,FALSE),A_Stammdaten!$B$19-D_SAV!$E802+1))),"k.A.")</f>
        <v>k.A.</v>
      </c>
      <c r="X802" s="343" t="str">
        <f t="shared" si="275"/>
        <v>k.A.</v>
      </c>
      <c r="Y802" s="62"/>
      <c r="Z802" s="48">
        <f t="shared" si="276"/>
        <v>0</v>
      </c>
      <c r="AA802" s="457"/>
      <c r="AB802" s="55">
        <f t="shared" si="268"/>
        <v>0</v>
      </c>
      <c r="AC802" s="55">
        <f>IF(A_Stammdaten!$B$25="ja",D_SAV!AA802,D_SAV!AB802)</f>
        <v>0</v>
      </c>
      <c r="AD802" s="478">
        <f>IF(AC802=0,0,IF(U802-(con_EOGJahr-D_SAV!E802)&lt;=0,AC802,AC802/V802))</f>
        <v>0</v>
      </c>
      <c r="AE802" s="478">
        <f>IFERROR(IF(AND(VLOOKUP(D802,rng_ND,5,FALSE)="Ja",D_SAV!T802="degressiv"),D_SAV!AC802*Y802/100,0),0)</f>
        <v>0</v>
      </c>
      <c r="AF802" s="55">
        <f>IFERROR(IF(VLOOKUP(D802,rng_ND,5,FALSE)="Ja",MAX(D_SAV!AD802:AE802),D_SAV!AD802),0)</f>
        <v>0</v>
      </c>
      <c r="AG802" s="55">
        <f t="shared" si="269"/>
        <v>0</v>
      </c>
      <c r="AH802" s="55">
        <f t="shared" si="270"/>
        <v>0</v>
      </c>
      <c r="AI802" s="55">
        <f t="shared" si="271"/>
        <v>0</v>
      </c>
      <c r="AJ802" s="55">
        <f t="shared" si="272"/>
        <v>0</v>
      </c>
      <c r="AK802" s="55">
        <f t="shared" si="263"/>
        <v>0</v>
      </c>
      <c r="AL802" s="55">
        <f t="shared" si="264"/>
        <v>0</v>
      </c>
      <c r="AM802" s="55">
        <f t="shared" si="265"/>
        <v>0</v>
      </c>
    </row>
    <row r="803" spans="1:39" x14ac:dyDescent="0.25">
      <c r="A803" s="47">
        <v>799</v>
      </c>
      <c r="B803" s="358" t="str">
        <f>IF(AND(E803&lt;&gt;0,D803&lt;&gt;0,F803&lt;&gt;0),IF(C803&lt;&gt;0,CONCATENATE(C803,"-AGr",VLOOKUP(D803,Listen!$A$2:$G$45,7,FALSE),"-",E803,"-",F803,),CONCATENATE("AGr",VLOOKUP(D803,Listen!$A$2:$G$45,7,FALSE),"-",E803,"-",F803)),"keine vollständige ID")</f>
        <v>keine vollständige ID</v>
      </c>
      <c r="C803" s="438">
        <f>'[2]III_SAV-Details_NB'!B809</f>
        <v>0</v>
      </c>
      <c r="D803" s="438">
        <f>'[2]III_SAV-Details_NB'!C809</f>
        <v>0</v>
      </c>
      <c r="E803" s="359">
        <f>'[2]III_SAV-Details_NB'!D809</f>
        <v>0</v>
      </c>
      <c r="F803" s="490"/>
      <c r="G803" s="281">
        <f>'[2]III_SAV-Details_NB'!X809</f>
        <v>0</v>
      </c>
      <c r="H803" s="281">
        <f t="shared" si="266"/>
        <v>0</v>
      </c>
      <c r="I803" s="281">
        <f>IF(con_EOGJahr=2025,'[2]III_SAV-Details_NB'!AA809,IF(con_EOGJahr=2026,'[2]III_SAV-Details_NB'!AB809,'[2]III_SAV-Details_NB'!AC809))</f>
        <v>0</v>
      </c>
      <c r="J803" s="282"/>
      <c r="K803" s="282"/>
      <c r="L803" s="282"/>
      <c r="M803" s="282"/>
      <c r="N803" s="282"/>
      <c r="O803" s="282"/>
      <c r="P803" s="52">
        <f t="shared" si="267"/>
        <v>0</v>
      </c>
      <c r="Q803" s="60"/>
      <c r="R803" s="53">
        <f t="shared" si="273"/>
        <v>0</v>
      </c>
      <c r="S803" s="59"/>
      <c r="T803" s="61"/>
      <c r="U803" s="342" t="str">
        <f t="shared" si="277"/>
        <v>k.A.</v>
      </c>
      <c r="V803" s="343" t="str">
        <f t="shared" si="274"/>
        <v>k.A.</v>
      </c>
      <c r="W803" s="343" t="str">
        <f>IFERROR(IF(OR($D803="",$E803=0,con_Ende=0),"k.A.",IF(VLOOKUP($D803,rng_ND,5,0)="Nein",VLOOKUP($D803,rng_ND,2,FALSE),MIN(VLOOKUP($D803,rng_ND,2,FALSE),A_Stammdaten!$B$19-D_SAV!$E803+1))),"k.A.")</f>
        <v>k.A.</v>
      </c>
      <c r="X803" s="343" t="str">
        <f t="shared" si="275"/>
        <v>k.A.</v>
      </c>
      <c r="Y803" s="62"/>
      <c r="Z803" s="48">
        <f t="shared" si="276"/>
        <v>0</v>
      </c>
      <c r="AA803" s="457"/>
      <c r="AB803" s="55">
        <f t="shared" si="268"/>
        <v>0</v>
      </c>
      <c r="AC803" s="55">
        <f>IF(A_Stammdaten!$B$25="ja",D_SAV!AA803,D_SAV!AB803)</f>
        <v>0</v>
      </c>
      <c r="AD803" s="478">
        <f>IF(AC803=0,0,IF(U803-(con_EOGJahr-D_SAV!E803)&lt;=0,AC803,AC803/V803))</f>
        <v>0</v>
      </c>
      <c r="AE803" s="478">
        <f>IFERROR(IF(AND(VLOOKUP(D803,rng_ND,5,FALSE)="Ja",D_SAV!T803="degressiv"),D_SAV!AC803*Y803/100,0),0)</f>
        <v>0</v>
      </c>
      <c r="AF803" s="55">
        <f>IFERROR(IF(VLOOKUP(D803,rng_ND,5,FALSE)="Ja",MAX(D_SAV!AD803:AE803),D_SAV!AD803),0)</f>
        <v>0</v>
      </c>
      <c r="AG803" s="55">
        <f t="shared" si="269"/>
        <v>0</v>
      </c>
      <c r="AH803" s="55">
        <f t="shared" si="270"/>
        <v>0</v>
      </c>
      <c r="AI803" s="55">
        <f t="shared" si="271"/>
        <v>0</v>
      </c>
      <c r="AJ803" s="55">
        <f t="shared" si="272"/>
        <v>0</v>
      </c>
      <c r="AK803" s="55">
        <f t="shared" si="263"/>
        <v>0</v>
      </c>
      <c r="AL803" s="55">
        <f t="shared" si="264"/>
        <v>0</v>
      </c>
      <c r="AM803" s="55">
        <f t="shared" si="265"/>
        <v>0</v>
      </c>
    </row>
    <row r="804" spans="1:39" x14ac:dyDescent="0.25">
      <c r="A804" s="47">
        <v>800</v>
      </c>
      <c r="B804" s="358" t="str">
        <f>IF(AND(E804&lt;&gt;0,D804&lt;&gt;0,F804&lt;&gt;0),IF(C804&lt;&gt;0,CONCATENATE(C804,"-AGr",VLOOKUP(D804,Listen!$A$2:$G$45,7,FALSE),"-",E804,"-",F804,),CONCATENATE("AGr",VLOOKUP(D804,Listen!$A$2:$G$45,7,FALSE),"-",E804,"-",F804)),"keine vollständige ID")</f>
        <v>keine vollständige ID</v>
      </c>
      <c r="C804" s="438">
        <f>'[2]III_SAV-Details_NB'!B810</f>
        <v>0</v>
      </c>
      <c r="D804" s="438">
        <f>'[2]III_SAV-Details_NB'!C810</f>
        <v>0</v>
      </c>
      <c r="E804" s="359">
        <f>'[2]III_SAV-Details_NB'!D810</f>
        <v>0</v>
      </c>
      <c r="F804" s="490"/>
      <c r="G804" s="281">
        <f>'[2]III_SAV-Details_NB'!X810</f>
        <v>0</v>
      </c>
      <c r="H804" s="281">
        <f t="shared" si="266"/>
        <v>0</v>
      </c>
      <c r="I804" s="281">
        <f>IF(con_EOGJahr=2025,'[2]III_SAV-Details_NB'!AA810,IF(con_EOGJahr=2026,'[2]III_SAV-Details_NB'!AB810,'[2]III_SAV-Details_NB'!AC810))</f>
        <v>0</v>
      </c>
      <c r="J804" s="282"/>
      <c r="K804" s="282"/>
      <c r="L804" s="282"/>
      <c r="M804" s="282"/>
      <c r="N804" s="282"/>
      <c r="O804" s="282"/>
      <c r="P804" s="52">
        <f t="shared" si="267"/>
        <v>0</v>
      </c>
      <c r="Q804" s="60"/>
      <c r="R804" s="53">
        <f t="shared" si="273"/>
        <v>0</v>
      </c>
      <c r="S804" s="59"/>
      <c r="T804" s="61"/>
      <c r="U804" s="342" t="str">
        <f t="shared" si="277"/>
        <v>k.A.</v>
      </c>
      <c r="V804" s="343" t="str">
        <f t="shared" si="274"/>
        <v>k.A.</v>
      </c>
      <c r="W804" s="343" t="str">
        <f>IFERROR(IF(OR($D804="",$E804=0,con_Ende=0),"k.A.",IF(VLOOKUP($D804,rng_ND,5,0)="Nein",VLOOKUP($D804,rng_ND,2,FALSE),MIN(VLOOKUP($D804,rng_ND,2,FALSE),A_Stammdaten!$B$19-D_SAV!$E804+1))),"k.A.")</f>
        <v>k.A.</v>
      </c>
      <c r="X804" s="343" t="str">
        <f t="shared" si="275"/>
        <v>k.A.</v>
      </c>
      <c r="Y804" s="62"/>
      <c r="Z804" s="48">
        <f t="shared" si="276"/>
        <v>0</v>
      </c>
      <c r="AA804" s="457"/>
      <c r="AB804" s="55">
        <f t="shared" si="268"/>
        <v>0</v>
      </c>
      <c r="AC804" s="55">
        <f>IF(A_Stammdaten!$B$25="ja",D_SAV!AA804,D_SAV!AB804)</f>
        <v>0</v>
      </c>
      <c r="AD804" s="478">
        <f>IF(AC804=0,0,IF(U804-(con_EOGJahr-D_SAV!E804)&lt;=0,AC804,AC804/V804))</f>
        <v>0</v>
      </c>
      <c r="AE804" s="478">
        <f>IFERROR(IF(AND(VLOOKUP(D804,rng_ND,5,FALSE)="Ja",D_SAV!T804="degressiv"),D_SAV!AC804*Y804/100,0),0)</f>
        <v>0</v>
      </c>
      <c r="AF804" s="55">
        <f>IFERROR(IF(VLOOKUP(D804,rng_ND,5,FALSE)="Ja",MAX(D_SAV!AD804:AE804),D_SAV!AD804),0)</f>
        <v>0</v>
      </c>
      <c r="AG804" s="55">
        <f t="shared" si="269"/>
        <v>0</v>
      </c>
      <c r="AH804" s="55">
        <f t="shared" si="270"/>
        <v>0</v>
      </c>
      <c r="AI804" s="55">
        <f t="shared" si="271"/>
        <v>0</v>
      </c>
      <c r="AJ804" s="55">
        <f t="shared" si="272"/>
        <v>0</v>
      </c>
      <c r="AK804" s="55">
        <f t="shared" si="263"/>
        <v>0</v>
      </c>
      <c r="AL804" s="55">
        <f t="shared" si="264"/>
        <v>0</v>
      </c>
      <c r="AM804" s="55">
        <f t="shared" si="265"/>
        <v>0</v>
      </c>
    </row>
    <row r="805" spans="1:39" x14ac:dyDescent="0.25">
      <c r="A805" s="47">
        <v>801</v>
      </c>
      <c r="B805" s="358" t="str">
        <f>IF(AND(E805&lt;&gt;0,D805&lt;&gt;0,F805&lt;&gt;0),IF(C805&lt;&gt;0,CONCATENATE(C805,"-AGr",VLOOKUP(D805,Listen!$A$2:$G$45,7,FALSE),"-",E805,"-",F805,),CONCATENATE("AGr",VLOOKUP(D805,Listen!$A$2:$G$45,7,FALSE),"-",E805,"-",F805)),"keine vollständige ID")</f>
        <v>keine vollständige ID</v>
      </c>
      <c r="C805" s="438">
        <f>'[2]III_SAV-Details_NB'!B811</f>
        <v>0</v>
      </c>
      <c r="D805" s="438">
        <f>'[2]III_SAV-Details_NB'!C811</f>
        <v>0</v>
      </c>
      <c r="E805" s="359">
        <f>'[2]III_SAV-Details_NB'!D811</f>
        <v>0</v>
      </c>
      <c r="F805" s="490"/>
      <c r="G805" s="281">
        <f>'[2]III_SAV-Details_NB'!X811</f>
        <v>0</v>
      </c>
      <c r="H805" s="281">
        <f t="shared" si="266"/>
        <v>0</v>
      </c>
      <c r="I805" s="281">
        <f>IF(con_EOGJahr=2025,'[2]III_SAV-Details_NB'!AA811,IF(con_EOGJahr=2026,'[2]III_SAV-Details_NB'!AB811,'[2]III_SAV-Details_NB'!AC811))</f>
        <v>0</v>
      </c>
      <c r="J805" s="282"/>
      <c r="K805" s="282"/>
      <c r="L805" s="282"/>
      <c r="M805" s="282"/>
      <c r="N805" s="282"/>
      <c r="O805" s="282"/>
      <c r="P805" s="52">
        <f t="shared" si="267"/>
        <v>0</v>
      </c>
      <c r="Q805" s="60"/>
      <c r="R805" s="53">
        <f t="shared" si="273"/>
        <v>0</v>
      </c>
      <c r="S805" s="59"/>
      <c r="T805" s="61"/>
      <c r="U805" s="342" t="str">
        <f t="shared" si="277"/>
        <v>k.A.</v>
      </c>
      <c r="V805" s="343" t="str">
        <f t="shared" si="274"/>
        <v>k.A.</v>
      </c>
      <c r="W805" s="343" t="str">
        <f>IFERROR(IF(OR($D805="",$E805=0,con_Ende=0),"k.A.",IF(VLOOKUP($D805,rng_ND,5,0)="Nein",VLOOKUP($D805,rng_ND,2,FALSE),MIN(VLOOKUP($D805,rng_ND,2,FALSE),A_Stammdaten!$B$19-D_SAV!$E805+1))),"k.A.")</f>
        <v>k.A.</v>
      </c>
      <c r="X805" s="343" t="str">
        <f t="shared" si="275"/>
        <v>k.A.</v>
      </c>
      <c r="Y805" s="62"/>
      <c r="Z805" s="48">
        <f t="shared" si="276"/>
        <v>0</v>
      </c>
      <c r="AA805" s="457"/>
      <c r="AB805" s="55">
        <f t="shared" si="268"/>
        <v>0</v>
      </c>
      <c r="AC805" s="55">
        <f>IF(A_Stammdaten!$B$25="ja",D_SAV!AA805,D_SAV!AB805)</f>
        <v>0</v>
      </c>
      <c r="AD805" s="478">
        <f>IF(AC805=0,0,IF(U805-(con_EOGJahr-D_SAV!E805)&lt;=0,AC805,AC805/V805))</f>
        <v>0</v>
      </c>
      <c r="AE805" s="478">
        <f>IFERROR(IF(AND(VLOOKUP(D805,rng_ND,5,FALSE)="Ja",D_SAV!T805="degressiv"),D_SAV!AC805*Y805/100,0),0)</f>
        <v>0</v>
      </c>
      <c r="AF805" s="55">
        <f>IFERROR(IF(VLOOKUP(D805,rng_ND,5,FALSE)="Ja",MAX(D_SAV!AD805:AE805),D_SAV!AD805),0)</f>
        <v>0</v>
      </c>
      <c r="AG805" s="55">
        <f t="shared" si="269"/>
        <v>0</v>
      </c>
      <c r="AH805" s="55">
        <f t="shared" si="270"/>
        <v>0</v>
      </c>
      <c r="AI805" s="55">
        <f t="shared" si="271"/>
        <v>0</v>
      </c>
      <c r="AJ805" s="55">
        <f t="shared" si="272"/>
        <v>0</v>
      </c>
      <c r="AK805" s="55">
        <f t="shared" si="263"/>
        <v>0</v>
      </c>
      <c r="AL805" s="55">
        <f t="shared" si="264"/>
        <v>0</v>
      </c>
      <c r="AM805" s="55">
        <f t="shared" si="265"/>
        <v>0</v>
      </c>
    </row>
    <row r="806" spans="1:39" x14ac:dyDescent="0.25">
      <c r="A806" s="47">
        <v>802</v>
      </c>
      <c r="B806" s="358" t="str">
        <f>IF(AND(E806&lt;&gt;0,D806&lt;&gt;0,F806&lt;&gt;0),IF(C806&lt;&gt;0,CONCATENATE(C806,"-AGr",VLOOKUP(D806,Listen!$A$2:$G$45,7,FALSE),"-",E806,"-",F806,),CONCATENATE("AGr",VLOOKUP(D806,Listen!$A$2:$G$45,7,FALSE),"-",E806,"-",F806)),"keine vollständige ID")</f>
        <v>keine vollständige ID</v>
      </c>
      <c r="C806" s="438">
        <f>'[2]III_SAV-Details_NB'!B812</f>
        <v>0</v>
      </c>
      <c r="D806" s="438">
        <f>'[2]III_SAV-Details_NB'!C812</f>
        <v>0</v>
      </c>
      <c r="E806" s="359">
        <f>'[2]III_SAV-Details_NB'!D812</f>
        <v>0</v>
      </c>
      <c r="F806" s="490"/>
      <c r="G806" s="281">
        <f>'[2]III_SAV-Details_NB'!X812</f>
        <v>0</v>
      </c>
      <c r="H806" s="281">
        <f t="shared" si="266"/>
        <v>0</v>
      </c>
      <c r="I806" s="281">
        <f>IF(con_EOGJahr=2025,'[2]III_SAV-Details_NB'!AA812,IF(con_EOGJahr=2026,'[2]III_SAV-Details_NB'!AB812,'[2]III_SAV-Details_NB'!AC812))</f>
        <v>0</v>
      </c>
      <c r="J806" s="282"/>
      <c r="K806" s="282"/>
      <c r="L806" s="282"/>
      <c r="M806" s="282"/>
      <c r="N806" s="282"/>
      <c r="O806" s="282"/>
      <c r="P806" s="52">
        <f t="shared" si="267"/>
        <v>0</v>
      </c>
      <c r="Q806" s="60"/>
      <c r="R806" s="53">
        <f t="shared" si="273"/>
        <v>0</v>
      </c>
      <c r="S806" s="59"/>
      <c r="T806" s="61"/>
      <c r="U806" s="342" t="str">
        <f t="shared" si="277"/>
        <v>k.A.</v>
      </c>
      <c r="V806" s="343" t="str">
        <f t="shared" si="274"/>
        <v>k.A.</v>
      </c>
      <c r="W806" s="343" t="str">
        <f>IFERROR(IF(OR($D806="",$E806=0,con_Ende=0),"k.A.",IF(VLOOKUP($D806,rng_ND,5,0)="Nein",VLOOKUP($D806,rng_ND,2,FALSE),MIN(VLOOKUP($D806,rng_ND,2,FALSE),A_Stammdaten!$B$19-D_SAV!$E806+1))),"k.A.")</f>
        <v>k.A.</v>
      </c>
      <c r="X806" s="343" t="str">
        <f t="shared" si="275"/>
        <v>k.A.</v>
      </c>
      <c r="Y806" s="62"/>
      <c r="Z806" s="48">
        <f t="shared" si="276"/>
        <v>0</v>
      </c>
      <c r="AA806" s="457"/>
      <c r="AB806" s="55">
        <f t="shared" si="268"/>
        <v>0</v>
      </c>
      <c r="AC806" s="55">
        <f>IF(A_Stammdaten!$B$25="ja",D_SAV!AA806,D_SAV!AB806)</f>
        <v>0</v>
      </c>
      <c r="AD806" s="478">
        <f>IF(AC806=0,0,IF(U806-(con_EOGJahr-D_SAV!E806)&lt;=0,AC806,AC806/V806))</f>
        <v>0</v>
      </c>
      <c r="AE806" s="478">
        <f>IFERROR(IF(AND(VLOOKUP(D806,rng_ND,5,FALSE)="Ja",D_SAV!T806="degressiv"),D_SAV!AC806*Y806/100,0),0)</f>
        <v>0</v>
      </c>
      <c r="AF806" s="55">
        <f>IFERROR(IF(VLOOKUP(D806,rng_ND,5,FALSE)="Ja",MAX(D_SAV!AD806:AE806),D_SAV!AD806),0)</f>
        <v>0</v>
      </c>
      <c r="AG806" s="55">
        <f t="shared" si="269"/>
        <v>0</v>
      </c>
      <c r="AH806" s="55">
        <f t="shared" si="270"/>
        <v>0</v>
      </c>
      <c r="AI806" s="55">
        <f t="shared" si="271"/>
        <v>0</v>
      </c>
      <c r="AJ806" s="55">
        <f t="shared" si="272"/>
        <v>0</v>
      </c>
      <c r="AK806" s="55">
        <f t="shared" si="263"/>
        <v>0</v>
      </c>
      <c r="AL806" s="55">
        <f t="shared" si="264"/>
        <v>0</v>
      </c>
      <c r="AM806" s="55">
        <f t="shared" si="265"/>
        <v>0</v>
      </c>
    </row>
    <row r="807" spans="1:39" x14ac:dyDescent="0.25">
      <c r="A807" s="47">
        <v>803</v>
      </c>
      <c r="B807" s="358" t="str">
        <f>IF(AND(E807&lt;&gt;0,D807&lt;&gt;0,F807&lt;&gt;0),IF(C807&lt;&gt;0,CONCATENATE(C807,"-AGr",VLOOKUP(D807,Listen!$A$2:$G$45,7,FALSE),"-",E807,"-",F807,),CONCATENATE("AGr",VLOOKUP(D807,Listen!$A$2:$G$45,7,FALSE),"-",E807,"-",F807)),"keine vollständige ID")</f>
        <v>keine vollständige ID</v>
      </c>
      <c r="C807" s="438">
        <f>'[2]III_SAV-Details_NB'!B813</f>
        <v>0</v>
      </c>
      <c r="D807" s="438">
        <f>'[2]III_SAV-Details_NB'!C813</f>
        <v>0</v>
      </c>
      <c r="E807" s="359">
        <f>'[2]III_SAV-Details_NB'!D813</f>
        <v>0</v>
      </c>
      <c r="F807" s="490"/>
      <c r="G807" s="281">
        <f>'[2]III_SAV-Details_NB'!X813</f>
        <v>0</v>
      </c>
      <c r="H807" s="281">
        <f t="shared" si="266"/>
        <v>0</v>
      </c>
      <c r="I807" s="281">
        <f>IF(con_EOGJahr=2025,'[2]III_SAV-Details_NB'!AA813,IF(con_EOGJahr=2026,'[2]III_SAV-Details_NB'!AB813,'[2]III_SAV-Details_NB'!AC813))</f>
        <v>0</v>
      </c>
      <c r="J807" s="282"/>
      <c r="K807" s="282"/>
      <c r="L807" s="282"/>
      <c r="M807" s="282"/>
      <c r="N807" s="282"/>
      <c r="O807" s="282"/>
      <c r="P807" s="52">
        <f t="shared" si="267"/>
        <v>0</v>
      </c>
      <c r="Q807" s="60"/>
      <c r="R807" s="53">
        <f t="shared" si="273"/>
        <v>0</v>
      </c>
      <c r="S807" s="59"/>
      <c r="T807" s="61"/>
      <c r="U807" s="342" t="str">
        <f t="shared" si="277"/>
        <v>k.A.</v>
      </c>
      <c r="V807" s="343" t="str">
        <f t="shared" si="274"/>
        <v>k.A.</v>
      </c>
      <c r="W807" s="343" t="str">
        <f>IFERROR(IF(OR($D807="",$E807=0,con_Ende=0),"k.A.",IF(VLOOKUP($D807,rng_ND,5,0)="Nein",VLOOKUP($D807,rng_ND,2,FALSE),MIN(VLOOKUP($D807,rng_ND,2,FALSE),A_Stammdaten!$B$19-D_SAV!$E807+1))),"k.A.")</f>
        <v>k.A.</v>
      </c>
      <c r="X807" s="343" t="str">
        <f t="shared" si="275"/>
        <v>k.A.</v>
      </c>
      <c r="Y807" s="62"/>
      <c r="Z807" s="48">
        <f t="shared" si="276"/>
        <v>0</v>
      </c>
      <c r="AA807" s="457"/>
      <c r="AB807" s="55">
        <f t="shared" si="268"/>
        <v>0</v>
      </c>
      <c r="AC807" s="55">
        <f>IF(A_Stammdaten!$B$25="ja",D_SAV!AA807,D_SAV!AB807)</f>
        <v>0</v>
      </c>
      <c r="AD807" s="478">
        <f>IF(AC807=0,0,IF(U807-(con_EOGJahr-D_SAV!E807)&lt;=0,AC807,AC807/V807))</f>
        <v>0</v>
      </c>
      <c r="AE807" s="478">
        <f>IFERROR(IF(AND(VLOOKUP(D807,rng_ND,5,FALSE)="Ja",D_SAV!T807="degressiv"),D_SAV!AC807*Y807/100,0),0)</f>
        <v>0</v>
      </c>
      <c r="AF807" s="55">
        <f>IFERROR(IF(VLOOKUP(D807,rng_ND,5,FALSE)="Ja",MAX(D_SAV!AD807:AE807),D_SAV!AD807),0)</f>
        <v>0</v>
      </c>
      <c r="AG807" s="55">
        <f t="shared" si="269"/>
        <v>0</v>
      </c>
      <c r="AH807" s="55">
        <f t="shared" si="270"/>
        <v>0</v>
      </c>
      <c r="AI807" s="55">
        <f t="shared" si="271"/>
        <v>0</v>
      </c>
      <c r="AJ807" s="55">
        <f t="shared" si="272"/>
        <v>0</v>
      </c>
      <c r="AK807" s="55">
        <f t="shared" si="263"/>
        <v>0</v>
      </c>
      <c r="AL807" s="55">
        <f t="shared" si="264"/>
        <v>0</v>
      </c>
      <c r="AM807" s="55">
        <f t="shared" si="265"/>
        <v>0</v>
      </c>
    </row>
    <row r="808" spans="1:39" x14ac:dyDescent="0.25">
      <c r="A808" s="47">
        <v>804</v>
      </c>
      <c r="B808" s="358" t="str">
        <f>IF(AND(E808&lt;&gt;0,D808&lt;&gt;0,F808&lt;&gt;0),IF(C808&lt;&gt;0,CONCATENATE(C808,"-AGr",VLOOKUP(D808,Listen!$A$2:$G$45,7,FALSE),"-",E808,"-",F808,),CONCATENATE("AGr",VLOOKUP(D808,Listen!$A$2:$G$45,7,FALSE),"-",E808,"-",F808)),"keine vollständige ID")</f>
        <v>keine vollständige ID</v>
      </c>
      <c r="C808" s="438">
        <f>'[2]III_SAV-Details_NB'!B814</f>
        <v>0</v>
      </c>
      <c r="D808" s="438">
        <f>'[2]III_SAV-Details_NB'!C814</f>
        <v>0</v>
      </c>
      <c r="E808" s="359">
        <f>'[2]III_SAV-Details_NB'!D814</f>
        <v>0</v>
      </c>
      <c r="F808" s="490"/>
      <c r="G808" s="281">
        <f>'[2]III_SAV-Details_NB'!X814</f>
        <v>0</v>
      </c>
      <c r="H808" s="281">
        <f t="shared" si="266"/>
        <v>0</v>
      </c>
      <c r="I808" s="281">
        <f>IF(con_EOGJahr=2025,'[2]III_SAV-Details_NB'!AA814,IF(con_EOGJahr=2026,'[2]III_SAV-Details_NB'!AB814,'[2]III_SAV-Details_NB'!AC814))</f>
        <v>0</v>
      </c>
      <c r="J808" s="282"/>
      <c r="K808" s="282"/>
      <c r="L808" s="282"/>
      <c r="M808" s="282"/>
      <c r="N808" s="282"/>
      <c r="O808" s="282"/>
      <c r="P808" s="52">
        <f t="shared" si="267"/>
        <v>0</v>
      </c>
      <c r="Q808" s="60"/>
      <c r="R808" s="53">
        <f t="shared" si="273"/>
        <v>0</v>
      </c>
      <c r="S808" s="59"/>
      <c r="T808" s="61"/>
      <c r="U808" s="342" t="str">
        <f t="shared" si="277"/>
        <v>k.A.</v>
      </c>
      <c r="V808" s="343" t="str">
        <f t="shared" si="274"/>
        <v>k.A.</v>
      </c>
      <c r="W808" s="343" t="str">
        <f>IFERROR(IF(OR($D808="",$E808=0,con_Ende=0),"k.A.",IF(VLOOKUP($D808,rng_ND,5,0)="Nein",VLOOKUP($D808,rng_ND,2,FALSE),MIN(VLOOKUP($D808,rng_ND,2,FALSE),A_Stammdaten!$B$19-D_SAV!$E808+1))),"k.A.")</f>
        <v>k.A.</v>
      </c>
      <c r="X808" s="343" t="str">
        <f t="shared" si="275"/>
        <v>k.A.</v>
      </c>
      <c r="Y808" s="62"/>
      <c r="Z808" s="48">
        <f t="shared" si="276"/>
        <v>0</v>
      </c>
      <c r="AA808" s="457"/>
      <c r="AB808" s="55">
        <f t="shared" si="268"/>
        <v>0</v>
      </c>
      <c r="AC808" s="55">
        <f>IF(A_Stammdaten!$B$25="ja",D_SAV!AA808,D_SAV!AB808)</f>
        <v>0</v>
      </c>
      <c r="AD808" s="478">
        <f>IF(AC808=0,0,IF(U808-(con_EOGJahr-D_SAV!E808)&lt;=0,AC808,AC808/V808))</f>
        <v>0</v>
      </c>
      <c r="AE808" s="478">
        <f>IFERROR(IF(AND(VLOOKUP(D808,rng_ND,5,FALSE)="Ja",D_SAV!T808="degressiv"),D_SAV!AC808*Y808/100,0),0)</f>
        <v>0</v>
      </c>
      <c r="AF808" s="55">
        <f>IFERROR(IF(VLOOKUP(D808,rng_ND,5,FALSE)="Ja",MAX(D_SAV!AD808:AE808),D_SAV!AD808),0)</f>
        <v>0</v>
      </c>
      <c r="AG808" s="55">
        <f t="shared" si="269"/>
        <v>0</v>
      </c>
      <c r="AH808" s="55">
        <f t="shared" si="270"/>
        <v>0</v>
      </c>
      <c r="AI808" s="55">
        <f t="shared" si="271"/>
        <v>0</v>
      </c>
      <c r="AJ808" s="55">
        <f t="shared" si="272"/>
        <v>0</v>
      </c>
      <c r="AK808" s="55">
        <f t="shared" si="263"/>
        <v>0</v>
      </c>
      <c r="AL808" s="55">
        <f t="shared" si="264"/>
        <v>0</v>
      </c>
      <c r="AM808" s="55">
        <f t="shared" si="265"/>
        <v>0</v>
      </c>
    </row>
    <row r="809" spans="1:39" x14ac:dyDescent="0.25">
      <c r="A809" s="47">
        <v>805</v>
      </c>
      <c r="B809" s="358" t="str">
        <f>IF(AND(E809&lt;&gt;0,D809&lt;&gt;0,F809&lt;&gt;0),IF(C809&lt;&gt;0,CONCATENATE(C809,"-AGr",VLOOKUP(D809,Listen!$A$2:$G$45,7,FALSE),"-",E809,"-",F809,),CONCATENATE("AGr",VLOOKUP(D809,Listen!$A$2:$G$45,7,FALSE),"-",E809,"-",F809)),"keine vollständige ID")</f>
        <v>keine vollständige ID</v>
      </c>
      <c r="C809" s="438">
        <f>'[2]III_SAV-Details_NB'!B815</f>
        <v>0</v>
      </c>
      <c r="D809" s="438">
        <f>'[2]III_SAV-Details_NB'!C815</f>
        <v>0</v>
      </c>
      <c r="E809" s="359">
        <f>'[2]III_SAV-Details_NB'!D815</f>
        <v>0</v>
      </c>
      <c r="F809" s="490"/>
      <c r="G809" s="281">
        <f>'[2]III_SAV-Details_NB'!X815</f>
        <v>0</v>
      </c>
      <c r="H809" s="281">
        <f t="shared" si="266"/>
        <v>0</v>
      </c>
      <c r="I809" s="281">
        <f>IF(con_EOGJahr=2025,'[2]III_SAV-Details_NB'!AA815,IF(con_EOGJahr=2026,'[2]III_SAV-Details_NB'!AB815,'[2]III_SAV-Details_NB'!AC815))</f>
        <v>0</v>
      </c>
      <c r="J809" s="282"/>
      <c r="K809" s="282"/>
      <c r="L809" s="282"/>
      <c r="M809" s="282"/>
      <c r="N809" s="282"/>
      <c r="O809" s="282"/>
      <c r="P809" s="52">
        <f t="shared" si="267"/>
        <v>0</v>
      </c>
      <c r="Q809" s="60"/>
      <c r="R809" s="53">
        <f t="shared" si="273"/>
        <v>0</v>
      </c>
      <c r="S809" s="59"/>
      <c r="T809" s="61"/>
      <c r="U809" s="342" t="str">
        <f t="shared" si="277"/>
        <v>k.A.</v>
      </c>
      <c r="V809" s="343" t="str">
        <f t="shared" si="274"/>
        <v>k.A.</v>
      </c>
      <c r="W809" s="343" t="str">
        <f>IFERROR(IF(OR($D809="",$E809=0,con_Ende=0),"k.A.",IF(VLOOKUP($D809,rng_ND,5,0)="Nein",VLOOKUP($D809,rng_ND,2,FALSE),MIN(VLOOKUP($D809,rng_ND,2,FALSE),A_Stammdaten!$B$19-D_SAV!$E809+1))),"k.A.")</f>
        <v>k.A.</v>
      </c>
      <c r="X809" s="343" t="str">
        <f t="shared" si="275"/>
        <v>k.A.</v>
      </c>
      <c r="Y809" s="62"/>
      <c r="Z809" s="48">
        <f t="shared" si="276"/>
        <v>0</v>
      </c>
      <c r="AA809" s="457"/>
      <c r="AB809" s="55">
        <f t="shared" si="268"/>
        <v>0</v>
      </c>
      <c r="AC809" s="55">
        <f>IF(A_Stammdaten!$B$25="ja",D_SAV!AA809,D_SAV!AB809)</f>
        <v>0</v>
      </c>
      <c r="AD809" s="478">
        <f>IF(AC809=0,0,IF(U809-(con_EOGJahr-D_SAV!E809)&lt;=0,AC809,AC809/V809))</f>
        <v>0</v>
      </c>
      <c r="AE809" s="478">
        <f>IFERROR(IF(AND(VLOOKUP(D809,rng_ND,5,FALSE)="Ja",D_SAV!T809="degressiv"),D_SAV!AC809*Y809/100,0),0)</f>
        <v>0</v>
      </c>
      <c r="AF809" s="55">
        <f>IFERROR(IF(VLOOKUP(D809,rng_ND,5,FALSE)="Ja",MAX(D_SAV!AD809:AE809),D_SAV!AD809),0)</f>
        <v>0</v>
      </c>
      <c r="AG809" s="55">
        <f t="shared" si="269"/>
        <v>0</v>
      </c>
      <c r="AH809" s="55">
        <f t="shared" si="270"/>
        <v>0</v>
      </c>
      <c r="AI809" s="55">
        <f t="shared" si="271"/>
        <v>0</v>
      </c>
      <c r="AJ809" s="55">
        <f t="shared" si="272"/>
        <v>0</v>
      </c>
      <c r="AK809" s="55">
        <f t="shared" si="263"/>
        <v>0</v>
      </c>
      <c r="AL809" s="55">
        <f t="shared" si="264"/>
        <v>0</v>
      </c>
      <c r="AM809" s="55">
        <f t="shared" si="265"/>
        <v>0</v>
      </c>
    </row>
    <row r="810" spans="1:39" x14ac:dyDescent="0.25">
      <c r="A810" s="47">
        <v>806</v>
      </c>
      <c r="B810" s="358" t="str">
        <f>IF(AND(E810&lt;&gt;0,D810&lt;&gt;0,F810&lt;&gt;0),IF(C810&lt;&gt;0,CONCATENATE(C810,"-AGr",VLOOKUP(D810,Listen!$A$2:$G$45,7,FALSE),"-",E810,"-",F810,),CONCATENATE("AGr",VLOOKUP(D810,Listen!$A$2:$G$45,7,FALSE),"-",E810,"-",F810)),"keine vollständige ID")</f>
        <v>keine vollständige ID</v>
      </c>
      <c r="C810" s="438">
        <f>'[2]III_SAV-Details_NB'!B816</f>
        <v>0</v>
      </c>
      <c r="D810" s="438">
        <f>'[2]III_SAV-Details_NB'!C816</f>
        <v>0</v>
      </c>
      <c r="E810" s="359">
        <f>'[2]III_SAV-Details_NB'!D816</f>
        <v>0</v>
      </c>
      <c r="F810" s="490"/>
      <c r="G810" s="281">
        <f>'[2]III_SAV-Details_NB'!X816</f>
        <v>0</v>
      </c>
      <c r="H810" s="281">
        <f t="shared" si="266"/>
        <v>0</v>
      </c>
      <c r="I810" s="281">
        <f>IF(con_EOGJahr=2025,'[2]III_SAV-Details_NB'!AA816,IF(con_EOGJahr=2026,'[2]III_SAV-Details_NB'!AB816,'[2]III_SAV-Details_NB'!AC816))</f>
        <v>0</v>
      </c>
      <c r="J810" s="282"/>
      <c r="K810" s="282"/>
      <c r="L810" s="282"/>
      <c r="M810" s="282"/>
      <c r="N810" s="282"/>
      <c r="O810" s="282"/>
      <c r="P810" s="52">
        <f t="shared" si="267"/>
        <v>0</v>
      </c>
      <c r="Q810" s="60"/>
      <c r="R810" s="53">
        <f t="shared" si="273"/>
        <v>0</v>
      </c>
      <c r="S810" s="59"/>
      <c r="T810" s="61"/>
      <c r="U810" s="342" t="str">
        <f t="shared" si="277"/>
        <v>k.A.</v>
      </c>
      <c r="V810" s="343" t="str">
        <f t="shared" si="274"/>
        <v>k.A.</v>
      </c>
      <c r="W810" s="343" t="str">
        <f>IFERROR(IF(OR($D810="",$E810=0,con_Ende=0),"k.A.",IF(VLOOKUP($D810,rng_ND,5,0)="Nein",VLOOKUP($D810,rng_ND,2,FALSE),MIN(VLOOKUP($D810,rng_ND,2,FALSE),A_Stammdaten!$B$19-D_SAV!$E810+1))),"k.A.")</f>
        <v>k.A.</v>
      </c>
      <c r="X810" s="343" t="str">
        <f t="shared" si="275"/>
        <v>k.A.</v>
      </c>
      <c r="Y810" s="62"/>
      <c r="Z810" s="48">
        <f t="shared" si="276"/>
        <v>0</v>
      </c>
      <c r="AA810" s="457"/>
      <c r="AB810" s="55">
        <f t="shared" si="268"/>
        <v>0</v>
      </c>
      <c r="AC810" s="55">
        <f>IF(A_Stammdaten!$B$25="ja",D_SAV!AA810,D_SAV!AB810)</f>
        <v>0</v>
      </c>
      <c r="AD810" s="478">
        <f>IF(AC810=0,0,IF(U810-(con_EOGJahr-D_SAV!E810)&lt;=0,AC810,AC810/V810))</f>
        <v>0</v>
      </c>
      <c r="AE810" s="478">
        <f>IFERROR(IF(AND(VLOOKUP(D810,rng_ND,5,FALSE)="Ja",D_SAV!T810="degressiv"),D_SAV!AC810*Y810/100,0),0)</f>
        <v>0</v>
      </c>
      <c r="AF810" s="55">
        <f>IFERROR(IF(VLOOKUP(D810,rng_ND,5,FALSE)="Ja",MAX(D_SAV!AD810:AE810),D_SAV!AD810),0)</f>
        <v>0</v>
      </c>
      <c r="AG810" s="55">
        <f t="shared" si="269"/>
        <v>0</v>
      </c>
      <c r="AH810" s="55">
        <f t="shared" si="270"/>
        <v>0</v>
      </c>
      <c r="AI810" s="55">
        <f t="shared" si="271"/>
        <v>0</v>
      </c>
      <c r="AJ810" s="55">
        <f t="shared" si="272"/>
        <v>0</v>
      </c>
      <c r="AK810" s="55">
        <f t="shared" si="263"/>
        <v>0</v>
      </c>
      <c r="AL810" s="55">
        <f t="shared" si="264"/>
        <v>0</v>
      </c>
      <c r="AM810" s="55">
        <f t="shared" si="265"/>
        <v>0</v>
      </c>
    </row>
    <row r="811" spans="1:39" x14ac:dyDescent="0.25">
      <c r="A811" s="47">
        <v>807</v>
      </c>
      <c r="B811" s="358" t="str">
        <f>IF(AND(E811&lt;&gt;0,D811&lt;&gt;0,F811&lt;&gt;0),IF(C811&lt;&gt;0,CONCATENATE(C811,"-AGr",VLOOKUP(D811,Listen!$A$2:$G$45,7,FALSE),"-",E811,"-",F811,),CONCATENATE("AGr",VLOOKUP(D811,Listen!$A$2:$G$45,7,FALSE),"-",E811,"-",F811)),"keine vollständige ID")</f>
        <v>keine vollständige ID</v>
      </c>
      <c r="C811" s="438">
        <f>'[2]III_SAV-Details_NB'!B817</f>
        <v>0</v>
      </c>
      <c r="D811" s="438">
        <f>'[2]III_SAV-Details_NB'!C817</f>
        <v>0</v>
      </c>
      <c r="E811" s="359">
        <f>'[2]III_SAV-Details_NB'!D817</f>
        <v>0</v>
      </c>
      <c r="F811" s="490"/>
      <c r="G811" s="281">
        <f>'[2]III_SAV-Details_NB'!X817</f>
        <v>0</v>
      </c>
      <c r="H811" s="281">
        <f t="shared" si="266"/>
        <v>0</v>
      </c>
      <c r="I811" s="281">
        <f>IF(con_EOGJahr=2025,'[2]III_SAV-Details_NB'!AA817,IF(con_EOGJahr=2026,'[2]III_SAV-Details_NB'!AB817,'[2]III_SAV-Details_NB'!AC817))</f>
        <v>0</v>
      </c>
      <c r="J811" s="282"/>
      <c r="K811" s="282"/>
      <c r="L811" s="282"/>
      <c r="M811" s="282"/>
      <c r="N811" s="282"/>
      <c r="O811" s="282"/>
      <c r="P811" s="52">
        <f t="shared" si="267"/>
        <v>0</v>
      </c>
      <c r="Q811" s="60"/>
      <c r="R811" s="53">
        <f t="shared" si="273"/>
        <v>0</v>
      </c>
      <c r="S811" s="59"/>
      <c r="T811" s="61"/>
      <c r="U811" s="342" t="str">
        <f t="shared" si="277"/>
        <v>k.A.</v>
      </c>
      <c r="V811" s="343" t="str">
        <f t="shared" si="274"/>
        <v>k.A.</v>
      </c>
      <c r="W811" s="343" t="str">
        <f>IFERROR(IF(OR($D811="",$E811=0,con_Ende=0),"k.A.",IF(VLOOKUP($D811,rng_ND,5,0)="Nein",VLOOKUP($D811,rng_ND,2,FALSE),MIN(VLOOKUP($D811,rng_ND,2,FALSE),A_Stammdaten!$B$19-D_SAV!$E811+1))),"k.A.")</f>
        <v>k.A.</v>
      </c>
      <c r="X811" s="343" t="str">
        <f t="shared" si="275"/>
        <v>k.A.</v>
      </c>
      <c r="Y811" s="62"/>
      <c r="Z811" s="48">
        <f t="shared" si="276"/>
        <v>0</v>
      </c>
      <c r="AA811" s="457"/>
      <c r="AB811" s="55">
        <f t="shared" si="268"/>
        <v>0</v>
      </c>
      <c r="AC811" s="55">
        <f>IF(A_Stammdaten!$B$25="ja",D_SAV!AA811,D_SAV!AB811)</f>
        <v>0</v>
      </c>
      <c r="AD811" s="478">
        <f>IF(AC811=0,0,IF(U811-(con_EOGJahr-D_SAV!E811)&lt;=0,AC811,AC811/V811))</f>
        <v>0</v>
      </c>
      <c r="AE811" s="478">
        <f>IFERROR(IF(AND(VLOOKUP(D811,rng_ND,5,FALSE)="Ja",D_SAV!T811="degressiv"),D_SAV!AC811*Y811/100,0),0)</f>
        <v>0</v>
      </c>
      <c r="AF811" s="55">
        <f>IFERROR(IF(VLOOKUP(D811,rng_ND,5,FALSE)="Ja",MAX(D_SAV!AD811:AE811),D_SAV!AD811),0)</f>
        <v>0</v>
      </c>
      <c r="AG811" s="55">
        <f t="shared" si="269"/>
        <v>0</v>
      </c>
      <c r="AH811" s="55">
        <f t="shared" si="270"/>
        <v>0</v>
      </c>
      <c r="AI811" s="55">
        <f t="shared" si="271"/>
        <v>0</v>
      </c>
      <c r="AJ811" s="55">
        <f t="shared" si="272"/>
        <v>0</v>
      </c>
      <c r="AK811" s="55">
        <f t="shared" si="263"/>
        <v>0</v>
      </c>
      <c r="AL811" s="55">
        <f t="shared" si="264"/>
        <v>0</v>
      </c>
      <c r="AM811" s="55">
        <f t="shared" si="265"/>
        <v>0</v>
      </c>
    </row>
    <row r="812" spans="1:39" x14ac:dyDescent="0.25">
      <c r="A812" s="47">
        <v>808</v>
      </c>
      <c r="B812" s="358" t="str">
        <f>IF(AND(E812&lt;&gt;0,D812&lt;&gt;0,F812&lt;&gt;0),IF(C812&lt;&gt;0,CONCATENATE(C812,"-AGr",VLOOKUP(D812,Listen!$A$2:$G$45,7,FALSE),"-",E812,"-",F812,),CONCATENATE("AGr",VLOOKUP(D812,Listen!$A$2:$G$45,7,FALSE),"-",E812,"-",F812)),"keine vollständige ID")</f>
        <v>keine vollständige ID</v>
      </c>
      <c r="C812" s="438">
        <f>'[2]III_SAV-Details_NB'!B818</f>
        <v>0</v>
      </c>
      <c r="D812" s="438">
        <f>'[2]III_SAV-Details_NB'!C818</f>
        <v>0</v>
      </c>
      <c r="E812" s="359">
        <f>'[2]III_SAV-Details_NB'!D818</f>
        <v>0</v>
      </c>
      <c r="F812" s="490"/>
      <c r="G812" s="281">
        <f>'[2]III_SAV-Details_NB'!X818</f>
        <v>0</v>
      </c>
      <c r="H812" s="281">
        <f t="shared" si="266"/>
        <v>0</v>
      </c>
      <c r="I812" s="281">
        <f>IF(con_EOGJahr=2025,'[2]III_SAV-Details_NB'!AA818,IF(con_EOGJahr=2026,'[2]III_SAV-Details_NB'!AB818,'[2]III_SAV-Details_NB'!AC818))</f>
        <v>0</v>
      </c>
      <c r="J812" s="282"/>
      <c r="K812" s="282"/>
      <c r="L812" s="282"/>
      <c r="M812" s="282"/>
      <c r="N812" s="282"/>
      <c r="O812" s="282"/>
      <c r="P812" s="52">
        <f t="shared" si="267"/>
        <v>0</v>
      </c>
      <c r="Q812" s="60"/>
      <c r="R812" s="53">
        <f t="shared" si="273"/>
        <v>0</v>
      </c>
      <c r="S812" s="59"/>
      <c r="T812" s="61"/>
      <c r="U812" s="342" t="str">
        <f t="shared" si="277"/>
        <v>k.A.</v>
      </c>
      <c r="V812" s="343" t="str">
        <f t="shared" si="274"/>
        <v>k.A.</v>
      </c>
      <c r="W812" s="343" t="str">
        <f>IFERROR(IF(OR($D812="",$E812=0,con_Ende=0),"k.A.",IF(VLOOKUP($D812,rng_ND,5,0)="Nein",VLOOKUP($D812,rng_ND,2,FALSE),MIN(VLOOKUP($D812,rng_ND,2,FALSE),A_Stammdaten!$B$19-D_SAV!$E812+1))),"k.A.")</f>
        <v>k.A.</v>
      </c>
      <c r="X812" s="343" t="str">
        <f t="shared" si="275"/>
        <v>k.A.</v>
      </c>
      <c r="Y812" s="62"/>
      <c r="Z812" s="48">
        <f t="shared" si="276"/>
        <v>0</v>
      </c>
      <c r="AA812" s="457"/>
      <c r="AB812" s="55">
        <f t="shared" si="268"/>
        <v>0</v>
      </c>
      <c r="AC812" s="55">
        <f>IF(A_Stammdaten!$B$25="ja",D_SAV!AA812,D_SAV!AB812)</f>
        <v>0</v>
      </c>
      <c r="AD812" s="478">
        <f>IF(AC812=0,0,IF(U812-(con_EOGJahr-D_SAV!E812)&lt;=0,AC812,AC812/V812))</f>
        <v>0</v>
      </c>
      <c r="AE812" s="478">
        <f>IFERROR(IF(AND(VLOOKUP(D812,rng_ND,5,FALSE)="Ja",D_SAV!T812="degressiv"),D_SAV!AC812*Y812/100,0),0)</f>
        <v>0</v>
      </c>
      <c r="AF812" s="55">
        <f>IFERROR(IF(VLOOKUP(D812,rng_ND,5,FALSE)="Ja",MAX(D_SAV!AD812:AE812),D_SAV!AD812),0)</f>
        <v>0</v>
      </c>
      <c r="AG812" s="55">
        <f t="shared" si="269"/>
        <v>0</v>
      </c>
      <c r="AH812" s="55">
        <f t="shared" si="270"/>
        <v>0</v>
      </c>
      <c r="AI812" s="55">
        <f t="shared" si="271"/>
        <v>0</v>
      </c>
      <c r="AJ812" s="55">
        <f t="shared" si="272"/>
        <v>0</v>
      </c>
      <c r="AK812" s="55">
        <f t="shared" si="263"/>
        <v>0</v>
      </c>
      <c r="AL812" s="55">
        <f t="shared" si="264"/>
        <v>0</v>
      </c>
      <c r="AM812" s="55">
        <f t="shared" si="265"/>
        <v>0</v>
      </c>
    </row>
    <row r="813" spans="1:39" x14ac:dyDescent="0.25">
      <c r="A813" s="47">
        <v>809</v>
      </c>
      <c r="B813" s="358" t="str">
        <f>IF(AND(E813&lt;&gt;0,D813&lt;&gt;0,F813&lt;&gt;0),IF(C813&lt;&gt;0,CONCATENATE(C813,"-AGr",VLOOKUP(D813,Listen!$A$2:$G$45,7,FALSE),"-",E813,"-",F813,),CONCATENATE("AGr",VLOOKUP(D813,Listen!$A$2:$G$45,7,FALSE),"-",E813,"-",F813)),"keine vollständige ID")</f>
        <v>keine vollständige ID</v>
      </c>
      <c r="C813" s="438">
        <f>'[2]III_SAV-Details_NB'!B819</f>
        <v>0</v>
      </c>
      <c r="D813" s="438">
        <f>'[2]III_SAV-Details_NB'!C819</f>
        <v>0</v>
      </c>
      <c r="E813" s="359">
        <f>'[2]III_SAV-Details_NB'!D819</f>
        <v>0</v>
      </c>
      <c r="F813" s="490"/>
      <c r="G813" s="281">
        <f>'[2]III_SAV-Details_NB'!X819</f>
        <v>0</v>
      </c>
      <c r="H813" s="281">
        <f t="shared" si="266"/>
        <v>0</v>
      </c>
      <c r="I813" s="281">
        <f>IF(con_EOGJahr=2025,'[2]III_SAV-Details_NB'!AA819,IF(con_EOGJahr=2026,'[2]III_SAV-Details_NB'!AB819,'[2]III_SAV-Details_NB'!AC819))</f>
        <v>0</v>
      </c>
      <c r="J813" s="282"/>
      <c r="K813" s="282"/>
      <c r="L813" s="282"/>
      <c r="M813" s="282"/>
      <c r="N813" s="282"/>
      <c r="O813" s="282"/>
      <c r="P813" s="52">
        <f t="shared" si="267"/>
        <v>0</v>
      </c>
      <c r="Q813" s="60"/>
      <c r="R813" s="53">
        <f t="shared" si="273"/>
        <v>0</v>
      </c>
      <c r="S813" s="59"/>
      <c r="T813" s="61"/>
      <c r="U813" s="342" t="str">
        <f t="shared" si="277"/>
        <v>k.A.</v>
      </c>
      <c r="V813" s="343" t="str">
        <f t="shared" si="274"/>
        <v>k.A.</v>
      </c>
      <c r="W813" s="343" t="str">
        <f>IFERROR(IF(OR($D813="",$E813=0,con_Ende=0),"k.A.",IF(VLOOKUP($D813,rng_ND,5,0)="Nein",VLOOKUP($D813,rng_ND,2,FALSE),MIN(VLOOKUP($D813,rng_ND,2,FALSE),A_Stammdaten!$B$19-D_SAV!$E813+1))),"k.A.")</f>
        <v>k.A.</v>
      </c>
      <c r="X813" s="343" t="str">
        <f t="shared" si="275"/>
        <v>k.A.</v>
      </c>
      <c r="Y813" s="62"/>
      <c r="Z813" s="48">
        <f t="shared" si="276"/>
        <v>0</v>
      </c>
      <c r="AA813" s="457"/>
      <c r="AB813" s="55">
        <f t="shared" si="268"/>
        <v>0</v>
      </c>
      <c r="AC813" s="55">
        <f>IF(A_Stammdaten!$B$25="ja",D_SAV!AA813,D_SAV!AB813)</f>
        <v>0</v>
      </c>
      <c r="AD813" s="478">
        <f>IF(AC813=0,0,IF(U813-(con_EOGJahr-D_SAV!E813)&lt;=0,AC813,AC813/V813))</f>
        <v>0</v>
      </c>
      <c r="AE813" s="478">
        <f>IFERROR(IF(AND(VLOOKUP(D813,rng_ND,5,FALSE)="Ja",D_SAV!T813="degressiv"),D_SAV!AC813*Y813/100,0),0)</f>
        <v>0</v>
      </c>
      <c r="AF813" s="55">
        <f>IFERROR(IF(VLOOKUP(D813,rng_ND,5,FALSE)="Ja",MAX(D_SAV!AD813:AE813),D_SAV!AD813),0)</f>
        <v>0</v>
      </c>
      <c r="AG813" s="55">
        <f t="shared" si="269"/>
        <v>0</v>
      </c>
      <c r="AH813" s="55">
        <f t="shared" si="270"/>
        <v>0</v>
      </c>
      <c r="AI813" s="55">
        <f t="shared" si="271"/>
        <v>0</v>
      </c>
      <c r="AJ813" s="55">
        <f t="shared" si="272"/>
        <v>0</v>
      </c>
      <c r="AK813" s="55">
        <f t="shared" si="263"/>
        <v>0</v>
      </c>
      <c r="AL813" s="55">
        <f t="shared" si="264"/>
        <v>0</v>
      </c>
      <c r="AM813" s="55">
        <f t="shared" si="265"/>
        <v>0</v>
      </c>
    </row>
    <row r="814" spans="1:39" x14ac:dyDescent="0.25">
      <c r="A814" s="47">
        <v>810</v>
      </c>
      <c r="B814" s="358" t="str">
        <f>IF(AND(E814&lt;&gt;0,D814&lt;&gt;0,F814&lt;&gt;0),IF(C814&lt;&gt;0,CONCATENATE(C814,"-AGr",VLOOKUP(D814,Listen!$A$2:$G$45,7,FALSE),"-",E814,"-",F814,),CONCATENATE("AGr",VLOOKUP(D814,Listen!$A$2:$G$45,7,FALSE),"-",E814,"-",F814)),"keine vollständige ID")</f>
        <v>keine vollständige ID</v>
      </c>
      <c r="C814" s="438">
        <f>'[2]III_SAV-Details_NB'!B820</f>
        <v>0</v>
      </c>
      <c r="D814" s="438">
        <f>'[2]III_SAV-Details_NB'!C820</f>
        <v>0</v>
      </c>
      <c r="E814" s="359">
        <f>'[2]III_SAV-Details_NB'!D820</f>
        <v>0</v>
      </c>
      <c r="F814" s="490"/>
      <c r="G814" s="281">
        <f>'[2]III_SAV-Details_NB'!X820</f>
        <v>0</v>
      </c>
      <c r="H814" s="281">
        <f t="shared" si="266"/>
        <v>0</v>
      </c>
      <c r="I814" s="281">
        <f>IF(con_EOGJahr=2025,'[2]III_SAV-Details_NB'!AA820,IF(con_EOGJahr=2026,'[2]III_SAV-Details_NB'!AB820,'[2]III_SAV-Details_NB'!AC820))</f>
        <v>0</v>
      </c>
      <c r="J814" s="282"/>
      <c r="K814" s="282"/>
      <c r="L814" s="282"/>
      <c r="M814" s="282"/>
      <c r="N814" s="282"/>
      <c r="O814" s="282"/>
      <c r="P814" s="52">
        <f t="shared" si="267"/>
        <v>0</v>
      </c>
      <c r="Q814" s="60"/>
      <c r="R814" s="53">
        <f t="shared" si="273"/>
        <v>0</v>
      </c>
      <c r="S814" s="59"/>
      <c r="T814" s="61"/>
      <c r="U814" s="342" t="str">
        <f t="shared" si="277"/>
        <v>k.A.</v>
      </c>
      <c r="V814" s="343" t="str">
        <f t="shared" si="274"/>
        <v>k.A.</v>
      </c>
      <c r="W814" s="343" t="str">
        <f>IFERROR(IF(OR($D814="",$E814=0,con_Ende=0),"k.A.",IF(VLOOKUP($D814,rng_ND,5,0)="Nein",VLOOKUP($D814,rng_ND,2,FALSE),MIN(VLOOKUP($D814,rng_ND,2,FALSE),A_Stammdaten!$B$19-D_SAV!$E814+1))),"k.A.")</f>
        <v>k.A.</v>
      </c>
      <c r="X814" s="343" t="str">
        <f t="shared" si="275"/>
        <v>k.A.</v>
      </c>
      <c r="Y814" s="62"/>
      <c r="Z814" s="48">
        <f t="shared" si="276"/>
        <v>0</v>
      </c>
      <c r="AA814" s="457"/>
      <c r="AB814" s="55">
        <f t="shared" si="268"/>
        <v>0</v>
      </c>
      <c r="AC814" s="55">
        <f>IF(A_Stammdaten!$B$25="ja",D_SAV!AA814,D_SAV!AB814)</f>
        <v>0</v>
      </c>
      <c r="AD814" s="478">
        <f>IF(AC814=0,0,IF(U814-(con_EOGJahr-D_SAV!E814)&lt;=0,AC814,AC814/V814))</f>
        <v>0</v>
      </c>
      <c r="AE814" s="478">
        <f>IFERROR(IF(AND(VLOOKUP(D814,rng_ND,5,FALSE)="Ja",D_SAV!T814="degressiv"),D_SAV!AC814*Y814/100,0),0)</f>
        <v>0</v>
      </c>
      <c r="AF814" s="55">
        <f>IFERROR(IF(VLOOKUP(D814,rng_ND,5,FALSE)="Ja",MAX(D_SAV!AD814:AE814),D_SAV!AD814),0)</f>
        <v>0</v>
      </c>
      <c r="AG814" s="55">
        <f t="shared" si="269"/>
        <v>0</v>
      </c>
      <c r="AH814" s="55">
        <f t="shared" si="270"/>
        <v>0</v>
      </c>
      <c r="AI814" s="55">
        <f t="shared" si="271"/>
        <v>0</v>
      </c>
      <c r="AJ814" s="55">
        <f t="shared" si="272"/>
        <v>0</v>
      </c>
      <c r="AK814" s="55">
        <f t="shared" si="263"/>
        <v>0</v>
      </c>
      <c r="AL814" s="55">
        <f t="shared" si="264"/>
        <v>0</v>
      </c>
      <c r="AM814" s="55">
        <f t="shared" si="265"/>
        <v>0</v>
      </c>
    </row>
    <row r="815" spans="1:39" x14ac:dyDescent="0.25">
      <c r="A815" s="47">
        <v>811</v>
      </c>
      <c r="B815" s="358" t="str">
        <f>IF(AND(E815&lt;&gt;0,D815&lt;&gt;0,F815&lt;&gt;0),IF(C815&lt;&gt;0,CONCATENATE(C815,"-AGr",VLOOKUP(D815,Listen!$A$2:$G$45,7,FALSE),"-",E815,"-",F815,),CONCATENATE("AGr",VLOOKUP(D815,Listen!$A$2:$G$45,7,FALSE),"-",E815,"-",F815)),"keine vollständige ID")</f>
        <v>keine vollständige ID</v>
      </c>
      <c r="C815" s="438">
        <f>'[2]III_SAV-Details_NB'!B821</f>
        <v>0</v>
      </c>
      <c r="D815" s="438">
        <f>'[2]III_SAV-Details_NB'!C821</f>
        <v>0</v>
      </c>
      <c r="E815" s="359">
        <f>'[2]III_SAV-Details_NB'!D821</f>
        <v>0</v>
      </c>
      <c r="F815" s="490"/>
      <c r="G815" s="281">
        <f>'[2]III_SAV-Details_NB'!X821</f>
        <v>0</v>
      </c>
      <c r="H815" s="281">
        <f t="shared" si="266"/>
        <v>0</v>
      </c>
      <c r="I815" s="281">
        <f>IF(con_EOGJahr=2025,'[2]III_SAV-Details_NB'!AA821,IF(con_EOGJahr=2026,'[2]III_SAV-Details_NB'!AB821,'[2]III_SAV-Details_NB'!AC821))</f>
        <v>0</v>
      </c>
      <c r="J815" s="282"/>
      <c r="K815" s="282"/>
      <c r="L815" s="282"/>
      <c r="M815" s="282"/>
      <c r="N815" s="282"/>
      <c r="O815" s="282"/>
      <c r="P815" s="52">
        <f t="shared" si="267"/>
        <v>0</v>
      </c>
      <c r="Q815" s="60"/>
      <c r="R815" s="53">
        <f t="shared" si="273"/>
        <v>0</v>
      </c>
      <c r="S815" s="59"/>
      <c r="T815" s="61"/>
      <c r="U815" s="342" t="str">
        <f t="shared" si="277"/>
        <v>k.A.</v>
      </c>
      <c r="V815" s="343" t="str">
        <f t="shared" si="274"/>
        <v>k.A.</v>
      </c>
      <c r="W815" s="343" t="str">
        <f>IFERROR(IF(OR($D815="",$E815=0,con_Ende=0),"k.A.",IF(VLOOKUP($D815,rng_ND,5,0)="Nein",VLOOKUP($D815,rng_ND,2,FALSE),MIN(VLOOKUP($D815,rng_ND,2,FALSE),A_Stammdaten!$B$19-D_SAV!$E815+1))),"k.A.")</f>
        <v>k.A.</v>
      </c>
      <c r="X815" s="343" t="str">
        <f t="shared" si="275"/>
        <v>k.A.</v>
      </c>
      <c r="Y815" s="62"/>
      <c r="Z815" s="48">
        <f t="shared" si="276"/>
        <v>0</v>
      </c>
      <c r="AA815" s="457"/>
      <c r="AB815" s="55">
        <f t="shared" si="268"/>
        <v>0</v>
      </c>
      <c r="AC815" s="55">
        <f>IF(A_Stammdaten!$B$25="ja",D_SAV!AA815,D_SAV!AB815)</f>
        <v>0</v>
      </c>
      <c r="AD815" s="478">
        <f>IF(AC815=0,0,IF(U815-(con_EOGJahr-D_SAV!E815)&lt;=0,AC815,AC815/V815))</f>
        <v>0</v>
      </c>
      <c r="AE815" s="478">
        <f>IFERROR(IF(AND(VLOOKUP(D815,rng_ND,5,FALSE)="Ja",D_SAV!T815="degressiv"),D_SAV!AC815*Y815/100,0),0)</f>
        <v>0</v>
      </c>
      <c r="AF815" s="55">
        <f>IFERROR(IF(VLOOKUP(D815,rng_ND,5,FALSE)="Ja",MAX(D_SAV!AD815:AE815),D_SAV!AD815),0)</f>
        <v>0</v>
      </c>
      <c r="AG815" s="55">
        <f t="shared" si="269"/>
        <v>0</v>
      </c>
      <c r="AH815" s="55">
        <f t="shared" si="270"/>
        <v>0</v>
      </c>
      <c r="AI815" s="55">
        <f t="shared" si="271"/>
        <v>0</v>
      </c>
      <c r="AJ815" s="55">
        <f t="shared" si="272"/>
        <v>0</v>
      </c>
      <c r="AK815" s="55">
        <f t="shared" si="263"/>
        <v>0</v>
      </c>
      <c r="AL815" s="55">
        <f t="shared" si="264"/>
        <v>0</v>
      </c>
      <c r="AM815" s="55">
        <f t="shared" si="265"/>
        <v>0</v>
      </c>
    </row>
    <row r="816" spans="1:39" x14ac:dyDescent="0.25">
      <c r="A816" s="47">
        <v>812</v>
      </c>
      <c r="B816" s="358" t="str">
        <f>IF(AND(E816&lt;&gt;0,D816&lt;&gt;0,F816&lt;&gt;0),IF(C816&lt;&gt;0,CONCATENATE(C816,"-AGr",VLOOKUP(D816,Listen!$A$2:$G$45,7,FALSE),"-",E816,"-",F816,),CONCATENATE("AGr",VLOOKUP(D816,Listen!$A$2:$G$45,7,FALSE),"-",E816,"-",F816)),"keine vollständige ID")</f>
        <v>keine vollständige ID</v>
      </c>
      <c r="C816" s="438">
        <f>'[2]III_SAV-Details_NB'!B822</f>
        <v>0</v>
      </c>
      <c r="D816" s="438">
        <f>'[2]III_SAV-Details_NB'!C822</f>
        <v>0</v>
      </c>
      <c r="E816" s="359">
        <f>'[2]III_SAV-Details_NB'!D822</f>
        <v>0</v>
      </c>
      <c r="F816" s="490"/>
      <c r="G816" s="281">
        <f>'[2]III_SAV-Details_NB'!X822</f>
        <v>0</v>
      </c>
      <c r="H816" s="281">
        <f t="shared" si="266"/>
        <v>0</v>
      </c>
      <c r="I816" s="281">
        <f>IF(con_EOGJahr=2025,'[2]III_SAV-Details_NB'!AA822,IF(con_EOGJahr=2026,'[2]III_SAV-Details_NB'!AB822,'[2]III_SAV-Details_NB'!AC822))</f>
        <v>0</v>
      </c>
      <c r="J816" s="282"/>
      <c r="K816" s="282"/>
      <c r="L816" s="282"/>
      <c r="M816" s="282"/>
      <c r="N816" s="282"/>
      <c r="O816" s="282"/>
      <c r="P816" s="52">
        <f t="shared" si="267"/>
        <v>0</v>
      </c>
      <c r="Q816" s="60"/>
      <c r="R816" s="53">
        <f t="shared" si="273"/>
        <v>0</v>
      </c>
      <c r="S816" s="59"/>
      <c r="T816" s="61"/>
      <c r="U816" s="342" t="str">
        <f t="shared" si="277"/>
        <v>k.A.</v>
      </c>
      <c r="V816" s="343" t="str">
        <f t="shared" si="274"/>
        <v>k.A.</v>
      </c>
      <c r="W816" s="343" t="str">
        <f>IFERROR(IF(OR($D816="",$E816=0,con_Ende=0),"k.A.",IF(VLOOKUP($D816,rng_ND,5,0)="Nein",VLOOKUP($D816,rng_ND,2,FALSE),MIN(VLOOKUP($D816,rng_ND,2,FALSE),A_Stammdaten!$B$19-D_SAV!$E816+1))),"k.A.")</f>
        <v>k.A.</v>
      </c>
      <c r="X816" s="343" t="str">
        <f t="shared" si="275"/>
        <v>k.A.</v>
      </c>
      <c r="Y816" s="62"/>
      <c r="Z816" s="48">
        <f t="shared" si="276"/>
        <v>0</v>
      </c>
      <c r="AA816" s="457"/>
      <c r="AB816" s="55">
        <f t="shared" si="268"/>
        <v>0</v>
      </c>
      <c r="AC816" s="55">
        <f>IF(A_Stammdaten!$B$25="ja",D_SAV!AA816,D_SAV!AB816)</f>
        <v>0</v>
      </c>
      <c r="AD816" s="478">
        <f>IF(AC816=0,0,IF(U816-(con_EOGJahr-D_SAV!E816)&lt;=0,AC816,AC816/V816))</f>
        <v>0</v>
      </c>
      <c r="AE816" s="478">
        <f>IFERROR(IF(AND(VLOOKUP(D816,rng_ND,5,FALSE)="Ja",D_SAV!T816="degressiv"),D_SAV!AC816*Y816/100,0),0)</f>
        <v>0</v>
      </c>
      <c r="AF816" s="55">
        <f>IFERROR(IF(VLOOKUP(D816,rng_ND,5,FALSE)="Ja",MAX(D_SAV!AD816:AE816),D_SAV!AD816),0)</f>
        <v>0</v>
      </c>
      <c r="AG816" s="55">
        <f t="shared" si="269"/>
        <v>0</v>
      </c>
      <c r="AH816" s="55">
        <f t="shared" si="270"/>
        <v>0</v>
      </c>
      <c r="AI816" s="55">
        <f t="shared" si="271"/>
        <v>0</v>
      </c>
      <c r="AJ816" s="55">
        <f t="shared" si="272"/>
        <v>0</v>
      </c>
      <c r="AK816" s="55">
        <f t="shared" si="263"/>
        <v>0</v>
      </c>
      <c r="AL816" s="55">
        <f t="shared" si="264"/>
        <v>0</v>
      </c>
      <c r="AM816" s="55">
        <f t="shared" si="265"/>
        <v>0</v>
      </c>
    </row>
    <row r="817" spans="1:39" x14ac:dyDescent="0.25">
      <c r="A817" s="47">
        <v>813</v>
      </c>
      <c r="B817" s="358" t="str">
        <f>IF(AND(E817&lt;&gt;0,D817&lt;&gt;0,F817&lt;&gt;0),IF(C817&lt;&gt;0,CONCATENATE(C817,"-AGr",VLOOKUP(D817,Listen!$A$2:$G$45,7,FALSE),"-",E817,"-",F817,),CONCATENATE("AGr",VLOOKUP(D817,Listen!$A$2:$G$45,7,FALSE),"-",E817,"-",F817)),"keine vollständige ID")</f>
        <v>keine vollständige ID</v>
      </c>
      <c r="C817" s="438">
        <f>'[2]III_SAV-Details_NB'!B823</f>
        <v>0</v>
      </c>
      <c r="D817" s="438">
        <f>'[2]III_SAV-Details_NB'!C823</f>
        <v>0</v>
      </c>
      <c r="E817" s="359">
        <f>'[2]III_SAV-Details_NB'!D823</f>
        <v>0</v>
      </c>
      <c r="F817" s="490"/>
      <c r="G817" s="281">
        <f>'[2]III_SAV-Details_NB'!X823</f>
        <v>0</v>
      </c>
      <c r="H817" s="281">
        <f t="shared" si="266"/>
        <v>0</v>
      </c>
      <c r="I817" s="281">
        <f>IF(con_EOGJahr=2025,'[2]III_SAV-Details_NB'!AA823,IF(con_EOGJahr=2026,'[2]III_SAV-Details_NB'!AB823,'[2]III_SAV-Details_NB'!AC823))</f>
        <v>0</v>
      </c>
      <c r="J817" s="282"/>
      <c r="K817" s="282"/>
      <c r="L817" s="282"/>
      <c r="M817" s="282"/>
      <c r="N817" s="282"/>
      <c r="O817" s="282"/>
      <c r="P817" s="52">
        <f t="shared" si="267"/>
        <v>0</v>
      </c>
      <c r="Q817" s="60"/>
      <c r="R817" s="53">
        <f t="shared" si="273"/>
        <v>0</v>
      </c>
      <c r="S817" s="59"/>
      <c r="T817" s="61"/>
      <c r="U817" s="342" t="str">
        <f t="shared" si="277"/>
        <v>k.A.</v>
      </c>
      <c r="V817" s="343" t="str">
        <f t="shared" si="274"/>
        <v>k.A.</v>
      </c>
      <c r="W817" s="343" t="str">
        <f>IFERROR(IF(OR($D817="",$E817=0,con_Ende=0),"k.A.",IF(VLOOKUP($D817,rng_ND,5,0)="Nein",VLOOKUP($D817,rng_ND,2,FALSE),MIN(VLOOKUP($D817,rng_ND,2,FALSE),A_Stammdaten!$B$19-D_SAV!$E817+1))),"k.A.")</f>
        <v>k.A.</v>
      </c>
      <c r="X817" s="343" t="str">
        <f t="shared" si="275"/>
        <v>k.A.</v>
      </c>
      <c r="Y817" s="62"/>
      <c r="Z817" s="48">
        <f t="shared" si="276"/>
        <v>0</v>
      </c>
      <c r="AA817" s="457"/>
      <c r="AB817" s="55">
        <f t="shared" si="268"/>
        <v>0</v>
      </c>
      <c r="AC817" s="55">
        <f>IF(A_Stammdaten!$B$25="ja",D_SAV!AA817,D_SAV!AB817)</f>
        <v>0</v>
      </c>
      <c r="AD817" s="478">
        <f>IF(AC817=0,0,IF(U817-(con_EOGJahr-D_SAV!E817)&lt;=0,AC817,AC817/V817))</f>
        <v>0</v>
      </c>
      <c r="AE817" s="478">
        <f>IFERROR(IF(AND(VLOOKUP(D817,rng_ND,5,FALSE)="Ja",D_SAV!T817="degressiv"),D_SAV!AC817*Y817/100,0),0)</f>
        <v>0</v>
      </c>
      <c r="AF817" s="55">
        <f>IFERROR(IF(VLOOKUP(D817,rng_ND,5,FALSE)="Ja",MAX(D_SAV!AD817:AE817),D_SAV!AD817),0)</f>
        <v>0</v>
      </c>
      <c r="AG817" s="55">
        <f t="shared" si="269"/>
        <v>0</v>
      </c>
      <c r="AH817" s="55">
        <f t="shared" si="270"/>
        <v>0</v>
      </c>
      <c r="AI817" s="55">
        <f t="shared" si="271"/>
        <v>0</v>
      </c>
      <c r="AJ817" s="55">
        <f t="shared" si="272"/>
        <v>0</v>
      </c>
      <c r="AK817" s="55">
        <f t="shared" si="263"/>
        <v>0</v>
      </c>
      <c r="AL817" s="55">
        <f t="shared" si="264"/>
        <v>0</v>
      </c>
      <c r="AM817" s="55">
        <f t="shared" si="265"/>
        <v>0</v>
      </c>
    </row>
    <row r="818" spans="1:39" x14ac:dyDescent="0.25">
      <c r="A818" s="47">
        <v>814</v>
      </c>
      <c r="B818" s="358" t="str">
        <f>IF(AND(E818&lt;&gt;0,D818&lt;&gt;0,F818&lt;&gt;0),IF(C818&lt;&gt;0,CONCATENATE(C818,"-AGr",VLOOKUP(D818,Listen!$A$2:$G$45,7,FALSE),"-",E818,"-",F818,),CONCATENATE("AGr",VLOOKUP(D818,Listen!$A$2:$G$45,7,FALSE),"-",E818,"-",F818)),"keine vollständige ID")</f>
        <v>keine vollständige ID</v>
      </c>
      <c r="C818" s="438">
        <f>'[2]III_SAV-Details_NB'!B824</f>
        <v>0</v>
      </c>
      <c r="D818" s="438">
        <f>'[2]III_SAV-Details_NB'!C824</f>
        <v>0</v>
      </c>
      <c r="E818" s="359">
        <f>'[2]III_SAV-Details_NB'!D824</f>
        <v>0</v>
      </c>
      <c r="F818" s="490"/>
      <c r="G818" s="281">
        <f>'[2]III_SAV-Details_NB'!X824</f>
        <v>0</v>
      </c>
      <c r="H818" s="281">
        <f t="shared" si="266"/>
        <v>0</v>
      </c>
      <c r="I818" s="281">
        <f>IF(con_EOGJahr=2025,'[2]III_SAV-Details_NB'!AA824,IF(con_EOGJahr=2026,'[2]III_SAV-Details_NB'!AB824,'[2]III_SAV-Details_NB'!AC824))</f>
        <v>0</v>
      </c>
      <c r="J818" s="282"/>
      <c r="K818" s="282"/>
      <c r="L818" s="282"/>
      <c r="M818" s="282"/>
      <c r="N818" s="282"/>
      <c r="O818" s="282"/>
      <c r="P818" s="52">
        <f t="shared" si="267"/>
        <v>0</v>
      </c>
      <c r="Q818" s="60"/>
      <c r="R818" s="53">
        <f t="shared" si="273"/>
        <v>0</v>
      </c>
      <c r="S818" s="59"/>
      <c r="T818" s="61"/>
      <c r="U818" s="342" t="str">
        <f t="shared" si="277"/>
        <v>k.A.</v>
      </c>
      <c r="V818" s="343" t="str">
        <f t="shared" si="274"/>
        <v>k.A.</v>
      </c>
      <c r="W818" s="343" t="str">
        <f>IFERROR(IF(OR($D818="",$E818=0,con_Ende=0),"k.A.",IF(VLOOKUP($D818,rng_ND,5,0)="Nein",VLOOKUP($D818,rng_ND,2,FALSE),MIN(VLOOKUP($D818,rng_ND,2,FALSE),A_Stammdaten!$B$19-D_SAV!$E818+1))),"k.A.")</f>
        <v>k.A.</v>
      </c>
      <c r="X818" s="343" t="str">
        <f t="shared" si="275"/>
        <v>k.A.</v>
      </c>
      <c r="Y818" s="62"/>
      <c r="Z818" s="48">
        <f t="shared" si="276"/>
        <v>0</v>
      </c>
      <c r="AA818" s="457"/>
      <c r="AB818" s="55">
        <f t="shared" si="268"/>
        <v>0</v>
      </c>
      <c r="AC818" s="55">
        <f>IF(A_Stammdaten!$B$25="ja",D_SAV!AA818,D_SAV!AB818)</f>
        <v>0</v>
      </c>
      <c r="AD818" s="478">
        <f>IF(AC818=0,0,IF(U818-(con_EOGJahr-D_SAV!E818)&lt;=0,AC818,AC818/V818))</f>
        <v>0</v>
      </c>
      <c r="AE818" s="478">
        <f>IFERROR(IF(AND(VLOOKUP(D818,rng_ND,5,FALSE)="Ja",D_SAV!T818="degressiv"),D_SAV!AC818*Y818/100,0),0)</f>
        <v>0</v>
      </c>
      <c r="AF818" s="55">
        <f>IFERROR(IF(VLOOKUP(D818,rng_ND,5,FALSE)="Ja",MAX(D_SAV!AD818:AE818),D_SAV!AD818),0)</f>
        <v>0</v>
      </c>
      <c r="AG818" s="55">
        <f t="shared" si="269"/>
        <v>0</v>
      </c>
      <c r="AH818" s="55">
        <f t="shared" si="270"/>
        <v>0</v>
      </c>
      <c r="AI818" s="55">
        <f t="shared" si="271"/>
        <v>0</v>
      </c>
      <c r="AJ818" s="55">
        <f t="shared" si="272"/>
        <v>0</v>
      </c>
      <c r="AK818" s="55">
        <f t="shared" si="263"/>
        <v>0</v>
      </c>
      <c r="AL818" s="55">
        <f t="shared" si="264"/>
        <v>0</v>
      </c>
      <c r="AM818" s="55">
        <f t="shared" si="265"/>
        <v>0</v>
      </c>
    </row>
    <row r="819" spans="1:39" x14ac:dyDescent="0.25">
      <c r="A819" s="47">
        <v>815</v>
      </c>
      <c r="B819" s="358" t="str">
        <f>IF(AND(E819&lt;&gt;0,D819&lt;&gt;0,F819&lt;&gt;0),IF(C819&lt;&gt;0,CONCATENATE(C819,"-AGr",VLOOKUP(D819,Listen!$A$2:$G$45,7,FALSE),"-",E819,"-",F819,),CONCATENATE("AGr",VLOOKUP(D819,Listen!$A$2:$G$45,7,FALSE),"-",E819,"-",F819)),"keine vollständige ID")</f>
        <v>keine vollständige ID</v>
      </c>
      <c r="C819" s="438">
        <f>'[2]III_SAV-Details_NB'!B825</f>
        <v>0</v>
      </c>
      <c r="D819" s="438">
        <f>'[2]III_SAV-Details_NB'!C825</f>
        <v>0</v>
      </c>
      <c r="E819" s="359">
        <f>'[2]III_SAV-Details_NB'!D825</f>
        <v>0</v>
      </c>
      <c r="F819" s="490"/>
      <c r="G819" s="281">
        <f>'[2]III_SAV-Details_NB'!X825</f>
        <v>0</v>
      </c>
      <c r="H819" s="281">
        <f t="shared" si="266"/>
        <v>0</v>
      </c>
      <c r="I819" s="281">
        <f>IF(con_EOGJahr=2025,'[2]III_SAV-Details_NB'!AA825,IF(con_EOGJahr=2026,'[2]III_SAV-Details_NB'!AB825,'[2]III_SAV-Details_NB'!AC825))</f>
        <v>0</v>
      </c>
      <c r="J819" s="282"/>
      <c r="K819" s="282"/>
      <c r="L819" s="282"/>
      <c r="M819" s="282"/>
      <c r="N819" s="282"/>
      <c r="O819" s="282"/>
      <c r="P819" s="52">
        <f t="shared" si="267"/>
        <v>0</v>
      </c>
      <c r="Q819" s="60"/>
      <c r="R819" s="53">
        <f t="shared" si="273"/>
        <v>0</v>
      </c>
      <c r="S819" s="59"/>
      <c r="T819" s="61"/>
      <c r="U819" s="342" t="str">
        <f t="shared" si="277"/>
        <v>k.A.</v>
      </c>
      <c r="V819" s="343" t="str">
        <f t="shared" si="274"/>
        <v>k.A.</v>
      </c>
      <c r="W819" s="343" t="str">
        <f>IFERROR(IF(OR($D819="",$E819=0,con_Ende=0),"k.A.",IF(VLOOKUP($D819,rng_ND,5,0)="Nein",VLOOKUP($D819,rng_ND,2,FALSE),MIN(VLOOKUP($D819,rng_ND,2,FALSE),A_Stammdaten!$B$19-D_SAV!$E819+1))),"k.A.")</f>
        <v>k.A.</v>
      </c>
      <c r="X819" s="343" t="str">
        <f t="shared" si="275"/>
        <v>k.A.</v>
      </c>
      <c r="Y819" s="62"/>
      <c r="Z819" s="48">
        <f t="shared" si="276"/>
        <v>0</v>
      </c>
      <c r="AA819" s="457"/>
      <c r="AB819" s="55">
        <f t="shared" si="268"/>
        <v>0</v>
      </c>
      <c r="AC819" s="55">
        <f>IF(A_Stammdaten!$B$25="ja",D_SAV!AA819,D_SAV!AB819)</f>
        <v>0</v>
      </c>
      <c r="AD819" s="478">
        <f>IF(AC819=0,0,IF(U819-(con_EOGJahr-D_SAV!E819)&lt;=0,AC819,AC819/V819))</f>
        <v>0</v>
      </c>
      <c r="AE819" s="478">
        <f>IFERROR(IF(AND(VLOOKUP(D819,rng_ND,5,FALSE)="Ja",D_SAV!T819="degressiv"),D_SAV!AC819*Y819/100,0),0)</f>
        <v>0</v>
      </c>
      <c r="AF819" s="55">
        <f>IFERROR(IF(VLOOKUP(D819,rng_ND,5,FALSE)="Ja",MAX(D_SAV!AD819:AE819),D_SAV!AD819),0)</f>
        <v>0</v>
      </c>
      <c r="AG819" s="55">
        <f t="shared" si="269"/>
        <v>0</v>
      </c>
      <c r="AH819" s="55">
        <f t="shared" si="270"/>
        <v>0</v>
      </c>
      <c r="AI819" s="55">
        <f t="shared" si="271"/>
        <v>0</v>
      </c>
      <c r="AJ819" s="55">
        <f t="shared" si="272"/>
        <v>0</v>
      </c>
      <c r="AK819" s="55">
        <f t="shared" si="263"/>
        <v>0</v>
      </c>
      <c r="AL819" s="55">
        <f t="shared" si="264"/>
        <v>0</v>
      </c>
      <c r="AM819" s="55">
        <f t="shared" si="265"/>
        <v>0</v>
      </c>
    </row>
    <row r="820" spans="1:39" x14ac:dyDescent="0.25">
      <c r="A820" s="47">
        <v>816</v>
      </c>
      <c r="B820" s="358" t="str">
        <f>IF(AND(E820&lt;&gt;0,D820&lt;&gt;0,F820&lt;&gt;0),IF(C820&lt;&gt;0,CONCATENATE(C820,"-AGr",VLOOKUP(D820,Listen!$A$2:$G$45,7,FALSE),"-",E820,"-",F820,),CONCATENATE("AGr",VLOOKUP(D820,Listen!$A$2:$G$45,7,FALSE),"-",E820,"-",F820)),"keine vollständige ID")</f>
        <v>keine vollständige ID</v>
      </c>
      <c r="C820" s="438">
        <f>'[2]III_SAV-Details_NB'!B826</f>
        <v>0</v>
      </c>
      <c r="D820" s="438">
        <f>'[2]III_SAV-Details_NB'!C826</f>
        <v>0</v>
      </c>
      <c r="E820" s="359">
        <f>'[2]III_SAV-Details_NB'!D826</f>
        <v>0</v>
      </c>
      <c r="F820" s="490"/>
      <c r="G820" s="281">
        <f>'[2]III_SAV-Details_NB'!X826</f>
        <v>0</v>
      </c>
      <c r="H820" s="281">
        <f t="shared" si="266"/>
        <v>0</v>
      </c>
      <c r="I820" s="281">
        <f>IF(con_EOGJahr=2025,'[2]III_SAV-Details_NB'!AA826,IF(con_EOGJahr=2026,'[2]III_SAV-Details_NB'!AB826,'[2]III_SAV-Details_NB'!AC826))</f>
        <v>0</v>
      </c>
      <c r="J820" s="282"/>
      <c r="K820" s="282"/>
      <c r="L820" s="282"/>
      <c r="M820" s="282"/>
      <c r="N820" s="282"/>
      <c r="O820" s="282"/>
      <c r="P820" s="52">
        <f t="shared" si="267"/>
        <v>0</v>
      </c>
      <c r="Q820" s="60"/>
      <c r="R820" s="53">
        <f t="shared" si="273"/>
        <v>0</v>
      </c>
      <c r="S820" s="59"/>
      <c r="T820" s="61"/>
      <c r="U820" s="342" t="str">
        <f t="shared" si="277"/>
        <v>k.A.</v>
      </c>
      <c r="V820" s="343" t="str">
        <f t="shared" si="274"/>
        <v>k.A.</v>
      </c>
      <c r="W820" s="343" t="str">
        <f>IFERROR(IF(OR($D820="",$E820=0,con_Ende=0),"k.A.",IF(VLOOKUP($D820,rng_ND,5,0)="Nein",VLOOKUP($D820,rng_ND,2,FALSE),MIN(VLOOKUP($D820,rng_ND,2,FALSE),A_Stammdaten!$B$19-D_SAV!$E820+1))),"k.A.")</f>
        <v>k.A.</v>
      </c>
      <c r="X820" s="343" t="str">
        <f t="shared" si="275"/>
        <v>k.A.</v>
      </c>
      <c r="Y820" s="62"/>
      <c r="Z820" s="48">
        <f t="shared" si="276"/>
        <v>0</v>
      </c>
      <c r="AA820" s="457"/>
      <c r="AB820" s="55">
        <f t="shared" si="268"/>
        <v>0</v>
      </c>
      <c r="AC820" s="55">
        <f>IF(A_Stammdaten!$B$25="ja",D_SAV!AA820,D_SAV!AB820)</f>
        <v>0</v>
      </c>
      <c r="AD820" s="478">
        <f>IF(AC820=0,0,IF(U820-(con_EOGJahr-D_SAV!E820)&lt;=0,AC820,AC820/V820))</f>
        <v>0</v>
      </c>
      <c r="AE820" s="478">
        <f>IFERROR(IF(AND(VLOOKUP(D820,rng_ND,5,FALSE)="Ja",D_SAV!T820="degressiv"),D_SAV!AC820*Y820/100,0),0)</f>
        <v>0</v>
      </c>
      <c r="AF820" s="55">
        <f>IFERROR(IF(VLOOKUP(D820,rng_ND,5,FALSE)="Ja",MAX(D_SAV!AD820:AE820),D_SAV!AD820),0)</f>
        <v>0</v>
      </c>
      <c r="AG820" s="55">
        <f t="shared" si="269"/>
        <v>0</v>
      </c>
      <c r="AH820" s="55">
        <f t="shared" si="270"/>
        <v>0</v>
      </c>
      <c r="AI820" s="55">
        <f t="shared" si="271"/>
        <v>0</v>
      </c>
      <c r="AJ820" s="55">
        <f t="shared" si="272"/>
        <v>0</v>
      </c>
      <c r="AK820" s="55">
        <f t="shared" si="263"/>
        <v>0</v>
      </c>
      <c r="AL820" s="55">
        <f t="shared" si="264"/>
        <v>0</v>
      </c>
      <c r="AM820" s="55">
        <f t="shared" si="265"/>
        <v>0</v>
      </c>
    </row>
    <row r="821" spans="1:39" x14ac:dyDescent="0.25">
      <c r="A821" s="47">
        <v>817</v>
      </c>
      <c r="B821" s="358" t="str">
        <f>IF(AND(E821&lt;&gt;0,D821&lt;&gt;0,F821&lt;&gt;0),IF(C821&lt;&gt;0,CONCATENATE(C821,"-AGr",VLOOKUP(D821,Listen!$A$2:$G$45,7,FALSE),"-",E821,"-",F821,),CONCATENATE("AGr",VLOOKUP(D821,Listen!$A$2:$G$45,7,FALSE),"-",E821,"-",F821)),"keine vollständige ID")</f>
        <v>keine vollständige ID</v>
      </c>
      <c r="C821" s="438">
        <f>'[2]III_SAV-Details_NB'!B827</f>
        <v>0</v>
      </c>
      <c r="D821" s="438">
        <f>'[2]III_SAV-Details_NB'!C827</f>
        <v>0</v>
      </c>
      <c r="E821" s="359">
        <f>'[2]III_SAV-Details_NB'!D827</f>
        <v>0</v>
      </c>
      <c r="F821" s="490"/>
      <c r="G821" s="281">
        <f>'[2]III_SAV-Details_NB'!X827</f>
        <v>0</v>
      </c>
      <c r="H821" s="281">
        <f t="shared" si="266"/>
        <v>0</v>
      </c>
      <c r="I821" s="281">
        <f>IF(con_EOGJahr=2025,'[2]III_SAV-Details_NB'!AA827,IF(con_EOGJahr=2026,'[2]III_SAV-Details_NB'!AB827,'[2]III_SAV-Details_NB'!AC827))</f>
        <v>0</v>
      </c>
      <c r="J821" s="282"/>
      <c r="K821" s="282"/>
      <c r="L821" s="282"/>
      <c r="M821" s="282"/>
      <c r="N821" s="282"/>
      <c r="O821" s="282"/>
      <c r="P821" s="52">
        <f t="shared" si="267"/>
        <v>0</v>
      </c>
      <c r="Q821" s="60"/>
      <c r="R821" s="53">
        <f t="shared" si="273"/>
        <v>0</v>
      </c>
      <c r="S821" s="59"/>
      <c r="T821" s="61"/>
      <c r="U821" s="342" t="str">
        <f t="shared" si="277"/>
        <v>k.A.</v>
      </c>
      <c r="V821" s="343" t="str">
        <f t="shared" si="274"/>
        <v>k.A.</v>
      </c>
      <c r="W821" s="343" t="str">
        <f>IFERROR(IF(OR($D821="",$E821=0,con_Ende=0),"k.A.",IF(VLOOKUP($D821,rng_ND,5,0)="Nein",VLOOKUP($D821,rng_ND,2,FALSE),MIN(VLOOKUP($D821,rng_ND,2,FALSE),A_Stammdaten!$B$19-D_SAV!$E821+1))),"k.A.")</f>
        <v>k.A.</v>
      </c>
      <c r="X821" s="343" t="str">
        <f t="shared" si="275"/>
        <v>k.A.</v>
      </c>
      <c r="Y821" s="62"/>
      <c r="Z821" s="48">
        <f t="shared" si="276"/>
        <v>0</v>
      </c>
      <c r="AA821" s="457"/>
      <c r="AB821" s="55">
        <f t="shared" si="268"/>
        <v>0</v>
      </c>
      <c r="AC821" s="55">
        <f>IF(A_Stammdaten!$B$25="ja",D_SAV!AA821,D_SAV!AB821)</f>
        <v>0</v>
      </c>
      <c r="AD821" s="478">
        <f>IF(AC821=0,0,IF(U821-(con_EOGJahr-D_SAV!E821)&lt;=0,AC821,AC821/V821))</f>
        <v>0</v>
      </c>
      <c r="AE821" s="478">
        <f>IFERROR(IF(AND(VLOOKUP(D821,rng_ND,5,FALSE)="Ja",D_SAV!T821="degressiv"),D_SAV!AC821*Y821/100,0),0)</f>
        <v>0</v>
      </c>
      <c r="AF821" s="55">
        <f>IFERROR(IF(VLOOKUP(D821,rng_ND,5,FALSE)="Ja",MAX(D_SAV!AD821:AE821),D_SAV!AD821),0)</f>
        <v>0</v>
      </c>
      <c r="AG821" s="55">
        <f t="shared" si="269"/>
        <v>0</v>
      </c>
      <c r="AH821" s="55">
        <f t="shared" si="270"/>
        <v>0</v>
      </c>
      <c r="AI821" s="55">
        <f t="shared" si="271"/>
        <v>0</v>
      </c>
      <c r="AJ821" s="55">
        <f t="shared" si="272"/>
        <v>0</v>
      </c>
      <c r="AK821" s="55">
        <f t="shared" si="263"/>
        <v>0</v>
      </c>
      <c r="AL821" s="55">
        <f t="shared" si="264"/>
        <v>0</v>
      </c>
      <c r="AM821" s="55">
        <f t="shared" si="265"/>
        <v>0</v>
      </c>
    </row>
    <row r="822" spans="1:39" x14ac:dyDescent="0.25">
      <c r="A822" s="47">
        <v>818</v>
      </c>
      <c r="B822" s="358" t="str">
        <f>IF(AND(E822&lt;&gt;0,D822&lt;&gt;0,F822&lt;&gt;0),IF(C822&lt;&gt;0,CONCATENATE(C822,"-AGr",VLOOKUP(D822,Listen!$A$2:$G$45,7,FALSE),"-",E822,"-",F822,),CONCATENATE("AGr",VLOOKUP(D822,Listen!$A$2:$G$45,7,FALSE),"-",E822,"-",F822)),"keine vollständige ID")</f>
        <v>keine vollständige ID</v>
      </c>
      <c r="C822" s="438">
        <f>'[2]III_SAV-Details_NB'!B828</f>
        <v>0</v>
      </c>
      <c r="D822" s="438">
        <f>'[2]III_SAV-Details_NB'!C828</f>
        <v>0</v>
      </c>
      <c r="E822" s="359">
        <f>'[2]III_SAV-Details_NB'!D828</f>
        <v>0</v>
      </c>
      <c r="F822" s="490"/>
      <c r="G822" s="281">
        <f>'[2]III_SAV-Details_NB'!X828</f>
        <v>0</v>
      </c>
      <c r="H822" s="281">
        <f t="shared" si="266"/>
        <v>0</v>
      </c>
      <c r="I822" s="281">
        <f>IF(con_EOGJahr=2025,'[2]III_SAV-Details_NB'!AA828,IF(con_EOGJahr=2026,'[2]III_SAV-Details_NB'!AB828,'[2]III_SAV-Details_NB'!AC828))</f>
        <v>0</v>
      </c>
      <c r="J822" s="282"/>
      <c r="K822" s="282"/>
      <c r="L822" s="282"/>
      <c r="M822" s="282"/>
      <c r="N822" s="282"/>
      <c r="O822" s="282"/>
      <c r="P822" s="52">
        <f t="shared" si="267"/>
        <v>0</v>
      </c>
      <c r="Q822" s="60"/>
      <c r="R822" s="53">
        <f t="shared" si="273"/>
        <v>0</v>
      </c>
      <c r="S822" s="59"/>
      <c r="T822" s="61"/>
      <c r="U822" s="342" t="str">
        <f t="shared" si="277"/>
        <v>k.A.</v>
      </c>
      <c r="V822" s="343" t="str">
        <f t="shared" si="274"/>
        <v>k.A.</v>
      </c>
      <c r="W822" s="343" t="str">
        <f>IFERROR(IF(OR($D822="",$E822=0,con_Ende=0),"k.A.",IF(VLOOKUP($D822,rng_ND,5,0)="Nein",VLOOKUP($D822,rng_ND,2,FALSE),MIN(VLOOKUP($D822,rng_ND,2,FALSE),A_Stammdaten!$B$19-D_SAV!$E822+1))),"k.A.")</f>
        <v>k.A.</v>
      </c>
      <c r="X822" s="343" t="str">
        <f t="shared" si="275"/>
        <v>k.A.</v>
      </c>
      <c r="Y822" s="62"/>
      <c r="Z822" s="48">
        <f t="shared" si="276"/>
        <v>0</v>
      </c>
      <c r="AA822" s="457"/>
      <c r="AB822" s="55">
        <f t="shared" si="268"/>
        <v>0</v>
      </c>
      <c r="AC822" s="55">
        <f>IF(A_Stammdaten!$B$25="ja",D_SAV!AA822,D_SAV!AB822)</f>
        <v>0</v>
      </c>
      <c r="AD822" s="478">
        <f>IF(AC822=0,0,IF(U822-(con_EOGJahr-D_SAV!E822)&lt;=0,AC822,AC822/V822))</f>
        <v>0</v>
      </c>
      <c r="AE822" s="478">
        <f>IFERROR(IF(AND(VLOOKUP(D822,rng_ND,5,FALSE)="Ja",D_SAV!T822="degressiv"),D_SAV!AC822*Y822/100,0),0)</f>
        <v>0</v>
      </c>
      <c r="AF822" s="55">
        <f>IFERROR(IF(VLOOKUP(D822,rng_ND,5,FALSE)="Ja",MAX(D_SAV!AD822:AE822),D_SAV!AD822),0)</f>
        <v>0</v>
      </c>
      <c r="AG822" s="55">
        <f t="shared" si="269"/>
        <v>0</v>
      </c>
      <c r="AH822" s="55">
        <f t="shared" si="270"/>
        <v>0</v>
      </c>
      <c r="AI822" s="55">
        <f t="shared" si="271"/>
        <v>0</v>
      </c>
      <c r="AJ822" s="55">
        <f t="shared" si="272"/>
        <v>0</v>
      </c>
      <c r="AK822" s="55">
        <f t="shared" si="263"/>
        <v>0</v>
      </c>
      <c r="AL822" s="55">
        <f t="shared" si="264"/>
        <v>0</v>
      </c>
      <c r="AM822" s="55">
        <f t="shared" si="265"/>
        <v>0</v>
      </c>
    </row>
    <row r="823" spans="1:39" x14ac:dyDescent="0.25">
      <c r="A823" s="47">
        <v>819</v>
      </c>
      <c r="B823" s="358" t="str">
        <f>IF(AND(E823&lt;&gt;0,D823&lt;&gt;0,F823&lt;&gt;0),IF(C823&lt;&gt;0,CONCATENATE(C823,"-AGr",VLOOKUP(D823,Listen!$A$2:$G$45,7,FALSE),"-",E823,"-",F823,),CONCATENATE("AGr",VLOOKUP(D823,Listen!$A$2:$G$45,7,FALSE),"-",E823,"-",F823)),"keine vollständige ID")</f>
        <v>keine vollständige ID</v>
      </c>
      <c r="C823" s="438">
        <f>'[2]III_SAV-Details_NB'!B829</f>
        <v>0</v>
      </c>
      <c r="D823" s="438">
        <f>'[2]III_SAV-Details_NB'!C829</f>
        <v>0</v>
      </c>
      <c r="E823" s="359">
        <f>'[2]III_SAV-Details_NB'!D829</f>
        <v>0</v>
      </c>
      <c r="F823" s="490"/>
      <c r="G823" s="281">
        <f>'[2]III_SAV-Details_NB'!X829</f>
        <v>0</v>
      </c>
      <c r="H823" s="281">
        <f t="shared" si="266"/>
        <v>0</v>
      </c>
      <c r="I823" s="281">
        <f>IF(con_EOGJahr=2025,'[2]III_SAV-Details_NB'!AA829,IF(con_EOGJahr=2026,'[2]III_SAV-Details_NB'!AB829,'[2]III_SAV-Details_NB'!AC829))</f>
        <v>0</v>
      </c>
      <c r="J823" s="282"/>
      <c r="K823" s="282"/>
      <c r="L823" s="282"/>
      <c r="M823" s="282"/>
      <c r="N823" s="282"/>
      <c r="O823" s="282"/>
      <c r="P823" s="52">
        <f t="shared" si="267"/>
        <v>0</v>
      </c>
      <c r="Q823" s="60"/>
      <c r="R823" s="53">
        <f t="shared" si="273"/>
        <v>0</v>
      </c>
      <c r="S823" s="59"/>
      <c r="T823" s="61"/>
      <c r="U823" s="342" t="str">
        <f t="shared" si="277"/>
        <v>k.A.</v>
      </c>
      <c r="V823" s="343" t="str">
        <f t="shared" si="274"/>
        <v>k.A.</v>
      </c>
      <c r="W823" s="343" t="str">
        <f>IFERROR(IF(OR($D823="",$E823=0,con_Ende=0),"k.A.",IF(VLOOKUP($D823,rng_ND,5,0)="Nein",VLOOKUP($D823,rng_ND,2,FALSE),MIN(VLOOKUP($D823,rng_ND,2,FALSE),A_Stammdaten!$B$19-D_SAV!$E823+1))),"k.A.")</f>
        <v>k.A.</v>
      </c>
      <c r="X823" s="343" t="str">
        <f t="shared" si="275"/>
        <v>k.A.</v>
      </c>
      <c r="Y823" s="62"/>
      <c r="Z823" s="48">
        <f t="shared" si="276"/>
        <v>0</v>
      </c>
      <c r="AA823" s="457"/>
      <c r="AB823" s="55">
        <f t="shared" si="268"/>
        <v>0</v>
      </c>
      <c r="AC823" s="55">
        <f>IF(A_Stammdaten!$B$25="ja",D_SAV!AA823,D_SAV!AB823)</f>
        <v>0</v>
      </c>
      <c r="AD823" s="478">
        <f>IF(AC823=0,0,IF(U823-(con_EOGJahr-D_SAV!E823)&lt;=0,AC823,AC823/V823))</f>
        <v>0</v>
      </c>
      <c r="AE823" s="478">
        <f>IFERROR(IF(AND(VLOOKUP(D823,rng_ND,5,FALSE)="Ja",D_SAV!T823="degressiv"),D_SAV!AC823*Y823/100,0),0)</f>
        <v>0</v>
      </c>
      <c r="AF823" s="55">
        <f>IFERROR(IF(VLOOKUP(D823,rng_ND,5,FALSE)="Ja",MAX(D_SAV!AD823:AE823),D_SAV!AD823),0)</f>
        <v>0</v>
      </c>
      <c r="AG823" s="55">
        <f t="shared" si="269"/>
        <v>0</v>
      </c>
      <c r="AH823" s="55">
        <f t="shared" si="270"/>
        <v>0</v>
      </c>
      <c r="AI823" s="55">
        <f t="shared" si="271"/>
        <v>0</v>
      </c>
      <c r="AJ823" s="55">
        <f t="shared" si="272"/>
        <v>0</v>
      </c>
      <c r="AK823" s="55">
        <f t="shared" si="263"/>
        <v>0</v>
      </c>
      <c r="AL823" s="55">
        <f t="shared" si="264"/>
        <v>0</v>
      </c>
      <c r="AM823" s="55">
        <f t="shared" si="265"/>
        <v>0</v>
      </c>
    </row>
    <row r="824" spans="1:39" x14ac:dyDescent="0.25">
      <c r="A824" s="47">
        <v>820</v>
      </c>
      <c r="B824" s="358" t="str">
        <f>IF(AND(E824&lt;&gt;0,D824&lt;&gt;0,F824&lt;&gt;0),IF(C824&lt;&gt;0,CONCATENATE(C824,"-AGr",VLOOKUP(D824,Listen!$A$2:$G$45,7,FALSE),"-",E824,"-",F824,),CONCATENATE("AGr",VLOOKUP(D824,Listen!$A$2:$G$45,7,FALSE),"-",E824,"-",F824)),"keine vollständige ID")</f>
        <v>keine vollständige ID</v>
      </c>
      <c r="C824" s="438">
        <f>'[2]III_SAV-Details_NB'!B830</f>
        <v>0</v>
      </c>
      <c r="D824" s="438">
        <f>'[2]III_SAV-Details_NB'!C830</f>
        <v>0</v>
      </c>
      <c r="E824" s="359">
        <f>'[2]III_SAV-Details_NB'!D830</f>
        <v>0</v>
      </c>
      <c r="F824" s="490"/>
      <c r="G824" s="281">
        <f>'[2]III_SAV-Details_NB'!X830</f>
        <v>0</v>
      </c>
      <c r="H824" s="281">
        <f t="shared" si="266"/>
        <v>0</v>
      </c>
      <c r="I824" s="281">
        <f>IF(con_EOGJahr=2025,'[2]III_SAV-Details_NB'!AA830,IF(con_EOGJahr=2026,'[2]III_SAV-Details_NB'!AB830,'[2]III_SAV-Details_NB'!AC830))</f>
        <v>0</v>
      </c>
      <c r="J824" s="282"/>
      <c r="K824" s="282"/>
      <c r="L824" s="282"/>
      <c r="M824" s="282"/>
      <c r="N824" s="282"/>
      <c r="O824" s="282"/>
      <c r="P824" s="52">
        <f t="shared" si="267"/>
        <v>0</v>
      </c>
      <c r="Q824" s="60"/>
      <c r="R824" s="53">
        <f t="shared" si="273"/>
        <v>0</v>
      </c>
      <c r="S824" s="59"/>
      <c r="T824" s="61"/>
      <c r="U824" s="342" t="str">
        <f t="shared" si="277"/>
        <v>k.A.</v>
      </c>
      <c r="V824" s="343" t="str">
        <f t="shared" si="274"/>
        <v>k.A.</v>
      </c>
      <c r="W824" s="343" t="str">
        <f>IFERROR(IF(OR($D824="",$E824=0,con_Ende=0),"k.A.",IF(VLOOKUP($D824,rng_ND,5,0)="Nein",VLOOKUP($D824,rng_ND,2,FALSE),MIN(VLOOKUP($D824,rng_ND,2,FALSE),A_Stammdaten!$B$19-D_SAV!$E824+1))),"k.A.")</f>
        <v>k.A.</v>
      </c>
      <c r="X824" s="343" t="str">
        <f t="shared" si="275"/>
        <v>k.A.</v>
      </c>
      <c r="Y824" s="62"/>
      <c r="Z824" s="48">
        <f t="shared" si="276"/>
        <v>0</v>
      </c>
      <c r="AA824" s="457"/>
      <c r="AB824" s="55">
        <f t="shared" si="268"/>
        <v>0</v>
      </c>
      <c r="AC824" s="55">
        <f>IF(A_Stammdaten!$B$25="ja",D_SAV!AA824,D_SAV!AB824)</f>
        <v>0</v>
      </c>
      <c r="AD824" s="478">
        <f>IF(AC824=0,0,IF(U824-(con_EOGJahr-D_SAV!E824)&lt;=0,AC824,AC824/V824))</f>
        <v>0</v>
      </c>
      <c r="AE824" s="478">
        <f>IFERROR(IF(AND(VLOOKUP(D824,rng_ND,5,FALSE)="Ja",D_SAV!T824="degressiv"),D_SAV!AC824*Y824/100,0),0)</f>
        <v>0</v>
      </c>
      <c r="AF824" s="55">
        <f>IFERROR(IF(VLOOKUP(D824,rng_ND,5,FALSE)="Ja",MAX(D_SAV!AD824:AE824),D_SAV!AD824),0)</f>
        <v>0</v>
      </c>
      <c r="AG824" s="55">
        <f t="shared" si="269"/>
        <v>0</v>
      </c>
      <c r="AH824" s="55">
        <f t="shared" si="270"/>
        <v>0</v>
      </c>
      <c r="AI824" s="55">
        <f t="shared" si="271"/>
        <v>0</v>
      </c>
      <c r="AJ824" s="55">
        <f t="shared" si="272"/>
        <v>0</v>
      </c>
      <c r="AK824" s="55">
        <f t="shared" si="263"/>
        <v>0</v>
      </c>
      <c r="AL824" s="55">
        <f t="shared" si="264"/>
        <v>0</v>
      </c>
      <c r="AM824" s="55">
        <f t="shared" si="265"/>
        <v>0</v>
      </c>
    </row>
    <row r="825" spans="1:39" x14ac:dyDescent="0.25">
      <c r="A825" s="47">
        <v>821</v>
      </c>
      <c r="B825" s="358" t="str">
        <f>IF(AND(E825&lt;&gt;0,D825&lt;&gt;0,F825&lt;&gt;0),IF(C825&lt;&gt;0,CONCATENATE(C825,"-AGr",VLOOKUP(D825,Listen!$A$2:$G$45,7,FALSE),"-",E825,"-",F825,),CONCATENATE("AGr",VLOOKUP(D825,Listen!$A$2:$G$45,7,FALSE),"-",E825,"-",F825)),"keine vollständige ID")</f>
        <v>keine vollständige ID</v>
      </c>
      <c r="C825" s="438">
        <f>'[2]III_SAV-Details_NB'!B831</f>
        <v>0</v>
      </c>
      <c r="D825" s="438">
        <f>'[2]III_SAV-Details_NB'!C831</f>
        <v>0</v>
      </c>
      <c r="E825" s="359">
        <f>'[2]III_SAV-Details_NB'!D831</f>
        <v>0</v>
      </c>
      <c r="F825" s="490"/>
      <c r="G825" s="281">
        <f>'[2]III_SAV-Details_NB'!X831</f>
        <v>0</v>
      </c>
      <c r="H825" s="281">
        <f t="shared" si="266"/>
        <v>0</v>
      </c>
      <c r="I825" s="281">
        <f>IF(con_EOGJahr=2025,'[2]III_SAV-Details_NB'!AA831,IF(con_EOGJahr=2026,'[2]III_SAV-Details_NB'!AB831,'[2]III_SAV-Details_NB'!AC831))</f>
        <v>0</v>
      </c>
      <c r="J825" s="282"/>
      <c r="K825" s="282"/>
      <c r="L825" s="282"/>
      <c r="M825" s="282"/>
      <c r="N825" s="282"/>
      <c r="O825" s="282"/>
      <c r="P825" s="52">
        <f t="shared" si="267"/>
        <v>0</v>
      </c>
      <c r="Q825" s="60"/>
      <c r="R825" s="53">
        <f t="shared" si="273"/>
        <v>0</v>
      </c>
      <c r="S825" s="59"/>
      <c r="T825" s="61"/>
      <c r="U825" s="342" t="str">
        <f t="shared" si="277"/>
        <v>k.A.</v>
      </c>
      <c r="V825" s="343" t="str">
        <f t="shared" si="274"/>
        <v>k.A.</v>
      </c>
      <c r="W825" s="343" t="str">
        <f>IFERROR(IF(OR($D825="",$E825=0,con_Ende=0),"k.A.",IF(VLOOKUP($D825,rng_ND,5,0)="Nein",VLOOKUP($D825,rng_ND,2,FALSE),MIN(VLOOKUP($D825,rng_ND,2,FALSE),A_Stammdaten!$B$19-D_SAV!$E825+1))),"k.A.")</f>
        <v>k.A.</v>
      </c>
      <c r="X825" s="343" t="str">
        <f t="shared" si="275"/>
        <v>k.A.</v>
      </c>
      <c r="Y825" s="62"/>
      <c r="Z825" s="48">
        <f t="shared" si="276"/>
        <v>0</v>
      </c>
      <c r="AA825" s="457"/>
      <c r="AB825" s="55">
        <f t="shared" si="268"/>
        <v>0</v>
      </c>
      <c r="AC825" s="55">
        <f>IF(A_Stammdaten!$B$25="ja",D_SAV!AA825,D_SAV!AB825)</f>
        <v>0</v>
      </c>
      <c r="AD825" s="478">
        <f>IF(AC825=0,0,IF(U825-(con_EOGJahr-D_SAV!E825)&lt;=0,AC825,AC825/V825))</f>
        <v>0</v>
      </c>
      <c r="AE825" s="478">
        <f>IFERROR(IF(AND(VLOOKUP(D825,rng_ND,5,FALSE)="Ja",D_SAV!T825="degressiv"),D_SAV!AC825*Y825/100,0),0)</f>
        <v>0</v>
      </c>
      <c r="AF825" s="55">
        <f>IFERROR(IF(VLOOKUP(D825,rng_ND,5,FALSE)="Ja",MAX(D_SAV!AD825:AE825),D_SAV!AD825),0)</f>
        <v>0</v>
      </c>
      <c r="AG825" s="55">
        <f t="shared" si="269"/>
        <v>0</v>
      </c>
      <c r="AH825" s="55">
        <f t="shared" si="270"/>
        <v>0</v>
      </c>
      <c r="AI825" s="55">
        <f t="shared" si="271"/>
        <v>0</v>
      </c>
      <c r="AJ825" s="55">
        <f t="shared" si="272"/>
        <v>0</v>
      </c>
      <c r="AK825" s="55">
        <f t="shared" si="263"/>
        <v>0</v>
      </c>
      <c r="AL825" s="55">
        <f t="shared" si="264"/>
        <v>0</v>
      </c>
      <c r="AM825" s="55">
        <f t="shared" si="265"/>
        <v>0</v>
      </c>
    </row>
    <row r="826" spans="1:39" x14ac:dyDescent="0.25">
      <c r="A826" s="47">
        <v>822</v>
      </c>
      <c r="B826" s="358" t="str">
        <f>IF(AND(E826&lt;&gt;0,D826&lt;&gt;0,F826&lt;&gt;0),IF(C826&lt;&gt;0,CONCATENATE(C826,"-AGr",VLOOKUP(D826,Listen!$A$2:$G$45,7,FALSE),"-",E826,"-",F826,),CONCATENATE("AGr",VLOOKUP(D826,Listen!$A$2:$G$45,7,FALSE),"-",E826,"-",F826)),"keine vollständige ID")</f>
        <v>keine vollständige ID</v>
      </c>
      <c r="C826" s="438">
        <f>'[2]III_SAV-Details_NB'!B832</f>
        <v>0</v>
      </c>
      <c r="D826" s="438">
        <f>'[2]III_SAV-Details_NB'!C832</f>
        <v>0</v>
      </c>
      <c r="E826" s="359">
        <f>'[2]III_SAV-Details_NB'!D832</f>
        <v>0</v>
      </c>
      <c r="F826" s="490"/>
      <c r="G826" s="281">
        <f>'[2]III_SAV-Details_NB'!X832</f>
        <v>0</v>
      </c>
      <c r="H826" s="281">
        <f t="shared" si="266"/>
        <v>0</v>
      </c>
      <c r="I826" s="281">
        <f>IF(con_EOGJahr=2025,'[2]III_SAV-Details_NB'!AA832,IF(con_EOGJahr=2026,'[2]III_SAV-Details_NB'!AB832,'[2]III_SAV-Details_NB'!AC832))</f>
        <v>0</v>
      </c>
      <c r="J826" s="282"/>
      <c r="K826" s="282"/>
      <c r="L826" s="282"/>
      <c r="M826" s="282"/>
      <c r="N826" s="282"/>
      <c r="O826" s="282"/>
      <c r="P826" s="52">
        <f t="shared" si="267"/>
        <v>0</v>
      </c>
      <c r="Q826" s="60"/>
      <c r="R826" s="53">
        <f t="shared" si="273"/>
        <v>0</v>
      </c>
      <c r="S826" s="59"/>
      <c r="T826" s="61"/>
      <c r="U826" s="342" t="str">
        <f t="shared" si="277"/>
        <v>k.A.</v>
      </c>
      <c r="V826" s="343" t="str">
        <f t="shared" si="274"/>
        <v>k.A.</v>
      </c>
      <c r="W826" s="343" t="str">
        <f>IFERROR(IF(OR($D826="",$E826=0,con_Ende=0),"k.A.",IF(VLOOKUP($D826,rng_ND,5,0)="Nein",VLOOKUP($D826,rng_ND,2,FALSE),MIN(VLOOKUP($D826,rng_ND,2,FALSE),A_Stammdaten!$B$19-D_SAV!$E826+1))),"k.A.")</f>
        <v>k.A.</v>
      </c>
      <c r="X826" s="343" t="str">
        <f t="shared" si="275"/>
        <v>k.A.</v>
      </c>
      <c r="Y826" s="62"/>
      <c r="Z826" s="48">
        <f t="shared" si="276"/>
        <v>0</v>
      </c>
      <c r="AA826" s="457"/>
      <c r="AB826" s="55">
        <f t="shared" si="268"/>
        <v>0</v>
      </c>
      <c r="AC826" s="55">
        <f>IF(A_Stammdaten!$B$25="ja",D_SAV!AA826,D_SAV!AB826)</f>
        <v>0</v>
      </c>
      <c r="AD826" s="478">
        <f>IF(AC826=0,0,IF(U826-(con_EOGJahr-D_SAV!E826)&lt;=0,AC826,AC826/V826))</f>
        <v>0</v>
      </c>
      <c r="AE826" s="478">
        <f>IFERROR(IF(AND(VLOOKUP(D826,rng_ND,5,FALSE)="Ja",D_SAV!T826="degressiv"),D_SAV!AC826*Y826/100,0),0)</f>
        <v>0</v>
      </c>
      <c r="AF826" s="55">
        <f>IFERROR(IF(VLOOKUP(D826,rng_ND,5,FALSE)="Ja",MAX(D_SAV!AD826:AE826),D_SAV!AD826),0)</f>
        <v>0</v>
      </c>
      <c r="AG826" s="55">
        <f t="shared" si="269"/>
        <v>0</v>
      </c>
      <c r="AH826" s="55">
        <f t="shared" si="270"/>
        <v>0</v>
      </c>
      <c r="AI826" s="55">
        <f t="shared" si="271"/>
        <v>0</v>
      </c>
      <c r="AJ826" s="55">
        <f t="shared" si="272"/>
        <v>0</v>
      </c>
      <c r="AK826" s="55">
        <f t="shared" si="263"/>
        <v>0</v>
      </c>
      <c r="AL826" s="55">
        <f t="shared" si="264"/>
        <v>0</v>
      </c>
      <c r="AM826" s="55">
        <f t="shared" si="265"/>
        <v>0</v>
      </c>
    </row>
    <row r="827" spans="1:39" x14ac:dyDescent="0.25">
      <c r="A827" s="47">
        <v>823</v>
      </c>
      <c r="B827" s="358" t="str">
        <f>IF(AND(E827&lt;&gt;0,D827&lt;&gt;0,F827&lt;&gt;0),IF(C827&lt;&gt;0,CONCATENATE(C827,"-AGr",VLOOKUP(D827,Listen!$A$2:$G$45,7,FALSE),"-",E827,"-",F827,),CONCATENATE("AGr",VLOOKUP(D827,Listen!$A$2:$G$45,7,FALSE),"-",E827,"-",F827)),"keine vollständige ID")</f>
        <v>keine vollständige ID</v>
      </c>
      <c r="C827" s="438">
        <f>'[2]III_SAV-Details_NB'!B833</f>
        <v>0</v>
      </c>
      <c r="D827" s="438">
        <f>'[2]III_SAV-Details_NB'!C833</f>
        <v>0</v>
      </c>
      <c r="E827" s="359">
        <f>'[2]III_SAV-Details_NB'!D833</f>
        <v>0</v>
      </c>
      <c r="F827" s="490"/>
      <c r="G827" s="281">
        <f>'[2]III_SAV-Details_NB'!X833</f>
        <v>0</v>
      </c>
      <c r="H827" s="281">
        <f t="shared" si="266"/>
        <v>0</v>
      </c>
      <c r="I827" s="281">
        <f>IF(con_EOGJahr=2025,'[2]III_SAV-Details_NB'!AA833,IF(con_EOGJahr=2026,'[2]III_SAV-Details_NB'!AB833,'[2]III_SAV-Details_NB'!AC833))</f>
        <v>0</v>
      </c>
      <c r="J827" s="282"/>
      <c r="K827" s="282"/>
      <c r="L827" s="282"/>
      <c r="M827" s="282"/>
      <c r="N827" s="282"/>
      <c r="O827" s="282"/>
      <c r="P827" s="52">
        <f t="shared" si="267"/>
        <v>0</v>
      </c>
      <c r="Q827" s="60"/>
      <c r="R827" s="53">
        <f t="shared" si="273"/>
        <v>0</v>
      </c>
      <c r="S827" s="59"/>
      <c r="T827" s="61"/>
      <c r="U827" s="342" t="str">
        <f t="shared" si="277"/>
        <v>k.A.</v>
      </c>
      <c r="V827" s="343" t="str">
        <f t="shared" si="274"/>
        <v>k.A.</v>
      </c>
      <c r="W827" s="343" t="str">
        <f>IFERROR(IF(OR($D827="",$E827=0,con_Ende=0),"k.A.",IF(VLOOKUP($D827,rng_ND,5,0)="Nein",VLOOKUP($D827,rng_ND,2,FALSE),MIN(VLOOKUP($D827,rng_ND,2,FALSE),A_Stammdaten!$B$19-D_SAV!$E827+1))),"k.A.")</f>
        <v>k.A.</v>
      </c>
      <c r="X827" s="343" t="str">
        <f t="shared" si="275"/>
        <v>k.A.</v>
      </c>
      <c r="Y827" s="62"/>
      <c r="Z827" s="48">
        <f t="shared" si="276"/>
        <v>0</v>
      </c>
      <c r="AA827" s="457"/>
      <c r="AB827" s="55">
        <f t="shared" si="268"/>
        <v>0</v>
      </c>
      <c r="AC827" s="55">
        <f>IF(A_Stammdaten!$B$25="ja",D_SAV!AA827,D_SAV!AB827)</f>
        <v>0</v>
      </c>
      <c r="AD827" s="478">
        <f>IF(AC827=0,0,IF(U827-(con_EOGJahr-D_SAV!E827)&lt;=0,AC827,AC827/V827))</f>
        <v>0</v>
      </c>
      <c r="AE827" s="478">
        <f>IFERROR(IF(AND(VLOOKUP(D827,rng_ND,5,FALSE)="Ja",D_SAV!T827="degressiv"),D_SAV!AC827*Y827/100,0),0)</f>
        <v>0</v>
      </c>
      <c r="AF827" s="55">
        <f>IFERROR(IF(VLOOKUP(D827,rng_ND,5,FALSE)="Ja",MAX(D_SAV!AD827:AE827),D_SAV!AD827),0)</f>
        <v>0</v>
      </c>
      <c r="AG827" s="55">
        <f t="shared" si="269"/>
        <v>0</v>
      </c>
      <c r="AH827" s="55">
        <f t="shared" si="270"/>
        <v>0</v>
      </c>
      <c r="AI827" s="55">
        <f t="shared" si="271"/>
        <v>0</v>
      </c>
      <c r="AJ827" s="55">
        <f t="shared" si="272"/>
        <v>0</v>
      </c>
      <c r="AK827" s="55">
        <f t="shared" si="263"/>
        <v>0</v>
      </c>
      <c r="AL827" s="55">
        <f t="shared" si="264"/>
        <v>0</v>
      </c>
      <c r="AM827" s="55">
        <f t="shared" si="265"/>
        <v>0</v>
      </c>
    </row>
    <row r="828" spans="1:39" x14ac:dyDescent="0.25">
      <c r="A828" s="47">
        <v>824</v>
      </c>
      <c r="B828" s="358" t="str">
        <f>IF(AND(E828&lt;&gt;0,D828&lt;&gt;0,F828&lt;&gt;0),IF(C828&lt;&gt;0,CONCATENATE(C828,"-AGr",VLOOKUP(D828,Listen!$A$2:$G$45,7,FALSE),"-",E828,"-",F828,),CONCATENATE("AGr",VLOOKUP(D828,Listen!$A$2:$G$45,7,FALSE),"-",E828,"-",F828)),"keine vollständige ID")</f>
        <v>keine vollständige ID</v>
      </c>
      <c r="C828" s="438">
        <f>'[2]III_SAV-Details_NB'!B834</f>
        <v>0</v>
      </c>
      <c r="D828" s="438">
        <f>'[2]III_SAV-Details_NB'!C834</f>
        <v>0</v>
      </c>
      <c r="E828" s="359">
        <f>'[2]III_SAV-Details_NB'!D834</f>
        <v>0</v>
      </c>
      <c r="F828" s="490"/>
      <c r="G828" s="281">
        <f>'[2]III_SAV-Details_NB'!X834</f>
        <v>0</v>
      </c>
      <c r="H828" s="281">
        <f t="shared" si="266"/>
        <v>0</v>
      </c>
      <c r="I828" s="281">
        <f>IF(con_EOGJahr=2025,'[2]III_SAV-Details_NB'!AA834,IF(con_EOGJahr=2026,'[2]III_SAV-Details_NB'!AB834,'[2]III_SAV-Details_NB'!AC834))</f>
        <v>0</v>
      </c>
      <c r="J828" s="282"/>
      <c r="K828" s="282"/>
      <c r="L828" s="282"/>
      <c r="M828" s="282"/>
      <c r="N828" s="282"/>
      <c r="O828" s="282"/>
      <c r="P828" s="52">
        <f t="shared" si="267"/>
        <v>0</v>
      </c>
      <c r="Q828" s="60"/>
      <c r="R828" s="53">
        <f t="shared" si="273"/>
        <v>0</v>
      </c>
      <c r="S828" s="59"/>
      <c r="T828" s="61"/>
      <c r="U828" s="342" t="str">
        <f t="shared" si="277"/>
        <v>k.A.</v>
      </c>
      <c r="V828" s="343" t="str">
        <f t="shared" si="274"/>
        <v>k.A.</v>
      </c>
      <c r="W828" s="343" t="str">
        <f>IFERROR(IF(OR($D828="",$E828=0,con_Ende=0),"k.A.",IF(VLOOKUP($D828,rng_ND,5,0)="Nein",VLOOKUP($D828,rng_ND,2,FALSE),MIN(VLOOKUP($D828,rng_ND,2,FALSE),A_Stammdaten!$B$19-D_SAV!$E828+1))),"k.A.")</f>
        <v>k.A.</v>
      </c>
      <c r="X828" s="343" t="str">
        <f t="shared" si="275"/>
        <v>k.A.</v>
      </c>
      <c r="Y828" s="62"/>
      <c r="Z828" s="48">
        <f t="shared" si="276"/>
        <v>0</v>
      </c>
      <c r="AA828" s="457"/>
      <c r="AB828" s="55">
        <f t="shared" si="268"/>
        <v>0</v>
      </c>
      <c r="AC828" s="55">
        <f>IF(A_Stammdaten!$B$25="ja",D_SAV!AA828,D_SAV!AB828)</f>
        <v>0</v>
      </c>
      <c r="AD828" s="478">
        <f>IF(AC828=0,0,IF(U828-(con_EOGJahr-D_SAV!E828)&lt;=0,AC828,AC828/V828))</f>
        <v>0</v>
      </c>
      <c r="AE828" s="478">
        <f>IFERROR(IF(AND(VLOOKUP(D828,rng_ND,5,FALSE)="Ja",D_SAV!T828="degressiv"),D_SAV!AC828*Y828/100,0),0)</f>
        <v>0</v>
      </c>
      <c r="AF828" s="55">
        <f>IFERROR(IF(VLOOKUP(D828,rng_ND,5,FALSE)="Ja",MAX(D_SAV!AD828:AE828),D_SAV!AD828),0)</f>
        <v>0</v>
      </c>
      <c r="AG828" s="55">
        <f t="shared" si="269"/>
        <v>0</v>
      </c>
      <c r="AH828" s="55">
        <f t="shared" si="270"/>
        <v>0</v>
      </c>
      <c r="AI828" s="55">
        <f t="shared" si="271"/>
        <v>0</v>
      </c>
      <c r="AJ828" s="55">
        <f t="shared" si="272"/>
        <v>0</v>
      </c>
      <c r="AK828" s="55">
        <f t="shared" si="263"/>
        <v>0</v>
      </c>
      <c r="AL828" s="55">
        <f t="shared" si="264"/>
        <v>0</v>
      </c>
      <c r="AM828" s="55">
        <f t="shared" si="265"/>
        <v>0</v>
      </c>
    </row>
    <row r="829" spans="1:39" x14ac:dyDescent="0.25">
      <c r="A829" s="47">
        <v>825</v>
      </c>
      <c r="B829" s="358" t="str">
        <f>IF(AND(E829&lt;&gt;0,D829&lt;&gt;0,F829&lt;&gt;0),IF(C829&lt;&gt;0,CONCATENATE(C829,"-AGr",VLOOKUP(D829,Listen!$A$2:$G$45,7,FALSE),"-",E829,"-",F829,),CONCATENATE("AGr",VLOOKUP(D829,Listen!$A$2:$G$45,7,FALSE),"-",E829,"-",F829)),"keine vollständige ID")</f>
        <v>keine vollständige ID</v>
      </c>
      <c r="C829" s="438">
        <f>'[2]III_SAV-Details_NB'!B835</f>
        <v>0</v>
      </c>
      <c r="D829" s="438">
        <f>'[2]III_SAV-Details_NB'!C835</f>
        <v>0</v>
      </c>
      <c r="E829" s="359">
        <f>'[2]III_SAV-Details_NB'!D835</f>
        <v>0</v>
      </c>
      <c r="F829" s="490"/>
      <c r="G829" s="281">
        <f>'[2]III_SAV-Details_NB'!X835</f>
        <v>0</v>
      </c>
      <c r="H829" s="281">
        <f t="shared" si="266"/>
        <v>0</v>
      </c>
      <c r="I829" s="281">
        <f>IF(con_EOGJahr=2025,'[2]III_SAV-Details_NB'!AA835,IF(con_EOGJahr=2026,'[2]III_SAV-Details_NB'!AB835,'[2]III_SAV-Details_NB'!AC835))</f>
        <v>0</v>
      </c>
      <c r="J829" s="282"/>
      <c r="K829" s="282"/>
      <c r="L829" s="282"/>
      <c r="M829" s="282"/>
      <c r="N829" s="282"/>
      <c r="O829" s="282"/>
      <c r="P829" s="52">
        <f t="shared" si="267"/>
        <v>0</v>
      </c>
      <c r="Q829" s="60"/>
      <c r="R829" s="53">
        <f t="shared" si="273"/>
        <v>0</v>
      </c>
      <c r="S829" s="59"/>
      <c r="T829" s="61"/>
      <c r="U829" s="342" t="str">
        <f t="shared" si="277"/>
        <v>k.A.</v>
      </c>
      <c r="V829" s="343" t="str">
        <f t="shared" si="274"/>
        <v>k.A.</v>
      </c>
      <c r="W829" s="343" t="str">
        <f>IFERROR(IF(OR($D829="",$E829=0,con_Ende=0),"k.A.",IF(VLOOKUP($D829,rng_ND,5,0)="Nein",VLOOKUP($D829,rng_ND,2,FALSE),MIN(VLOOKUP($D829,rng_ND,2,FALSE),A_Stammdaten!$B$19-D_SAV!$E829+1))),"k.A.")</f>
        <v>k.A.</v>
      </c>
      <c r="X829" s="343" t="str">
        <f t="shared" si="275"/>
        <v>k.A.</v>
      </c>
      <c r="Y829" s="62"/>
      <c r="Z829" s="48">
        <f t="shared" si="276"/>
        <v>0</v>
      </c>
      <c r="AA829" s="457"/>
      <c r="AB829" s="55">
        <f t="shared" si="268"/>
        <v>0</v>
      </c>
      <c r="AC829" s="55">
        <f>IF(A_Stammdaten!$B$25="ja",D_SAV!AA829,D_SAV!AB829)</f>
        <v>0</v>
      </c>
      <c r="AD829" s="478">
        <f>IF(AC829=0,0,IF(U829-(con_EOGJahr-D_SAV!E829)&lt;=0,AC829,AC829/V829))</f>
        <v>0</v>
      </c>
      <c r="AE829" s="478">
        <f>IFERROR(IF(AND(VLOOKUP(D829,rng_ND,5,FALSE)="Ja",D_SAV!T829="degressiv"),D_SAV!AC829*Y829/100,0),0)</f>
        <v>0</v>
      </c>
      <c r="AF829" s="55">
        <f>IFERROR(IF(VLOOKUP(D829,rng_ND,5,FALSE)="Ja",MAX(D_SAV!AD829:AE829),D_SAV!AD829),0)</f>
        <v>0</v>
      </c>
      <c r="AG829" s="55">
        <f t="shared" si="269"/>
        <v>0</v>
      </c>
      <c r="AH829" s="55">
        <f t="shared" si="270"/>
        <v>0</v>
      </c>
      <c r="AI829" s="55">
        <f t="shared" si="271"/>
        <v>0</v>
      </c>
      <c r="AJ829" s="55">
        <f t="shared" si="272"/>
        <v>0</v>
      </c>
      <c r="AK829" s="55">
        <f t="shared" si="263"/>
        <v>0</v>
      </c>
      <c r="AL829" s="55">
        <f t="shared" si="264"/>
        <v>0</v>
      </c>
      <c r="AM829" s="55">
        <f t="shared" si="265"/>
        <v>0</v>
      </c>
    </row>
    <row r="830" spans="1:39" x14ac:dyDescent="0.25">
      <c r="A830" s="47">
        <v>826</v>
      </c>
      <c r="B830" s="358" t="str">
        <f>IF(AND(E830&lt;&gt;0,D830&lt;&gt;0,F830&lt;&gt;0),IF(C830&lt;&gt;0,CONCATENATE(C830,"-AGr",VLOOKUP(D830,Listen!$A$2:$G$45,7,FALSE),"-",E830,"-",F830,),CONCATENATE("AGr",VLOOKUP(D830,Listen!$A$2:$G$45,7,FALSE),"-",E830,"-",F830)),"keine vollständige ID")</f>
        <v>keine vollständige ID</v>
      </c>
      <c r="C830" s="438">
        <f>'[2]III_SAV-Details_NB'!B836</f>
        <v>0</v>
      </c>
      <c r="D830" s="438">
        <f>'[2]III_SAV-Details_NB'!C836</f>
        <v>0</v>
      </c>
      <c r="E830" s="359">
        <f>'[2]III_SAV-Details_NB'!D836</f>
        <v>0</v>
      </c>
      <c r="F830" s="490"/>
      <c r="G830" s="281">
        <f>'[2]III_SAV-Details_NB'!X836</f>
        <v>0</v>
      </c>
      <c r="H830" s="281">
        <f t="shared" si="266"/>
        <v>0</v>
      </c>
      <c r="I830" s="281">
        <f>IF(con_EOGJahr=2025,'[2]III_SAV-Details_NB'!AA836,IF(con_EOGJahr=2026,'[2]III_SAV-Details_NB'!AB836,'[2]III_SAV-Details_NB'!AC836))</f>
        <v>0</v>
      </c>
      <c r="J830" s="282"/>
      <c r="K830" s="282"/>
      <c r="L830" s="282"/>
      <c r="M830" s="282"/>
      <c r="N830" s="282"/>
      <c r="O830" s="282"/>
      <c r="P830" s="52">
        <f t="shared" si="267"/>
        <v>0</v>
      </c>
      <c r="Q830" s="60"/>
      <c r="R830" s="53">
        <f t="shared" si="273"/>
        <v>0</v>
      </c>
      <c r="S830" s="59"/>
      <c r="T830" s="61"/>
      <c r="U830" s="342" t="str">
        <f t="shared" si="277"/>
        <v>k.A.</v>
      </c>
      <c r="V830" s="343" t="str">
        <f t="shared" si="274"/>
        <v>k.A.</v>
      </c>
      <c r="W830" s="343" t="str">
        <f>IFERROR(IF(OR($D830="",$E830=0,con_Ende=0),"k.A.",IF(VLOOKUP($D830,rng_ND,5,0)="Nein",VLOOKUP($D830,rng_ND,2,FALSE),MIN(VLOOKUP($D830,rng_ND,2,FALSE),A_Stammdaten!$B$19-D_SAV!$E830+1))),"k.A.")</f>
        <v>k.A.</v>
      </c>
      <c r="X830" s="343" t="str">
        <f t="shared" si="275"/>
        <v>k.A.</v>
      </c>
      <c r="Y830" s="62"/>
      <c r="Z830" s="48">
        <f t="shared" si="276"/>
        <v>0</v>
      </c>
      <c r="AA830" s="457"/>
      <c r="AB830" s="55">
        <f t="shared" si="268"/>
        <v>0</v>
      </c>
      <c r="AC830" s="55">
        <f>IF(A_Stammdaten!$B$25="ja",D_SAV!AA830,D_SAV!AB830)</f>
        <v>0</v>
      </c>
      <c r="AD830" s="478">
        <f>IF(AC830=0,0,IF(U830-(con_EOGJahr-D_SAV!E830)&lt;=0,AC830,AC830/V830))</f>
        <v>0</v>
      </c>
      <c r="AE830" s="478">
        <f>IFERROR(IF(AND(VLOOKUP(D830,rng_ND,5,FALSE)="Ja",D_SAV!T830="degressiv"),D_SAV!AC830*Y830/100,0),0)</f>
        <v>0</v>
      </c>
      <c r="AF830" s="55">
        <f>IFERROR(IF(VLOOKUP(D830,rng_ND,5,FALSE)="Ja",MAX(D_SAV!AD830:AE830),D_SAV!AD830),0)</f>
        <v>0</v>
      </c>
      <c r="AG830" s="55">
        <f t="shared" si="269"/>
        <v>0</v>
      </c>
      <c r="AH830" s="55">
        <f t="shared" si="270"/>
        <v>0</v>
      </c>
      <c r="AI830" s="55">
        <f t="shared" si="271"/>
        <v>0</v>
      </c>
      <c r="AJ830" s="55">
        <f t="shared" si="272"/>
        <v>0</v>
      </c>
      <c r="AK830" s="55">
        <f t="shared" si="263"/>
        <v>0</v>
      </c>
      <c r="AL830" s="55">
        <f t="shared" si="264"/>
        <v>0</v>
      </c>
      <c r="AM830" s="55">
        <f t="shared" si="265"/>
        <v>0</v>
      </c>
    </row>
    <row r="831" spans="1:39" x14ac:dyDescent="0.25">
      <c r="A831" s="47">
        <v>827</v>
      </c>
      <c r="B831" s="358" t="str">
        <f>IF(AND(E831&lt;&gt;0,D831&lt;&gt;0,F831&lt;&gt;0),IF(C831&lt;&gt;0,CONCATENATE(C831,"-AGr",VLOOKUP(D831,Listen!$A$2:$G$45,7,FALSE),"-",E831,"-",F831,),CONCATENATE("AGr",VLOOKUP(D831,Listen!$A$2:$G$45,7,FALSE),"-",E831,"-",F831)),"keine vollständige ID")</f>
        <v>keine vollständige ID</v>
      </c>
      <c r="C831" s="438">
        <f>'[2]III_SAV-Details_NB'!B837</f>
        <v>0</v>
      </c>
      <c r="D831" s="438">
        <f>'[2]III_SAV-Details_NB'!C837</f>
        <v>0</v>
      </c>
      <c r="E831" s="359">
        <f>'[2]III_SAV-Details_NB'!D837</f>
        <v>0</v>
      </c>
      <c r="F831" s="490"/>
      <c r="G831" s="281">
        <f>'[2]III_SAV-Details_NB'!X837</f>
        <v>0</v>
      </c>
      <c r="H831" s="281">
        <f t="shared" si="266"/>
        <v>0</v>
      </c>
      <c r="I831" s="281">
        <f>IF(con_EOGJahr=2025,'[2]III_SAV-Details_NB'!AA837,IF(con_EOGJahr=2026,'[2]III_SAV-Details_NB'!AB837,'[2]III_SAV-Details_NB'!AC837))</f>
        <v>0</v>
      </c>
      <c r="J831" s="282"/>
      <c r="K831" s="282"/>
      <c r="L831" s="282"/>
      <c r="M831" s="282"/>
      <c r="N831" s="282"/>
      <c r="O831" s="282"/>
      <c r="P831" s="52">
        <f t="shared" si="267"/>
        <v>0</v>
      </c>
      <c r="Q831" s="60"/>
      <c r="R831" s="53">
        <f t="shared" si="273"/>
        <v>0</v>
      </c>
      <c r="S831" s="59"/>
      <c r="T831" s="61"/>
      <c r="U831" s="342" t="str">
        <f t="shared" si="277"/>
        <v>k.A.</v>
      </c>
      <c r="V831" s="343" t="str">
        <f t="shared" si="274"/>
        <v>k.A.</v>
      </c>
      <c r="W831" s="343" t="str">
        <f>IFERROR(IF(OR($D831="",$E831=0,con_Ende=0),"k.A.",IF(VLOOKUP($D831,rng_ND,5,0)="Nein",VLOOKUP($D831,rng_ND,2,FALSE),MIN(VLOOKUP($D831,rng_ND,2,FALSE),A_Stammdaten!$B$19-D_SAV!$E831+1))),"k.A.")</f>
        <v>k.A.</v>
      </c>
      <c r="X831" s="343" t="str">
        <f t="shared" si="275"/>
        <v>k.A.</v>
      </c>
      <c r="Y831" s="62"/>
      <c r="Z831" s="48">
        <f t="shared" si="276"/>
        <v>0</v>
      </c>
      <c r="AA831" s="457"/>
      <c r="AB831" s="55">
        <f t="shared" si="268"/>
        <v>0</v>
      </c>
      <c r="AC831" s="55">
        <f>IF(A_Stammdaten!$B$25="ja",D_SAV!AA831,D_SAV!AB831)</f>
        <v>0</v>
      </c>
      <c r="AD831" s="478">
        <f>IF(AC831=0,0,IF(U831-(con_EOGJahr-D_SAV!E831)&lt;=0,AC831,AC831/V831))</f>
        <v>0</v>
      </c>
      <c r="AE831" s="478">
        <f>IFERROR(IF(AND(VLOOKUP(D831,rng_ND,5,FALSE)="Ja",D_SAV!T831="degressiv"),D_SAV!AC831*Y831/100,0),0)</f>
        <v>0</v>
      </c>
      <c r="AF831" s="55">
        <f>IFERROR(IF(VLOOKUP(D831,rng_ND,5,FALSE)="Ja",MAX(D_SAV!AD831:AE831),D_SAV!AD831),0)</f>
        <v>0</v>
      </c>
      <c r="AG831" s="55">
        <f t="shared" si="269"/>
        <v>0</v>
      </c>
      <c r="AH831" s="55">
        <f t="shared" si="270"/>
        <v>0</v>
      </c>
      <c r="AI831" s="55">
        <f t="shared" si="271"/>
        <v>0</v>
      </c>
      <c r="AJ831" s="55">
        <f t="shared" si="272"/>
        <v>0</v>
      </c>
      <c r="AK831" s="55">
        <f t="shared" si="263"/>
        <v>0</v>
      </c>
      <c r="AL831" s="55">
        <f t="shared" si="264"/>
        <v>0</v>
      </c>
      <c r="AM831" s="55">
        <f t="shared" si="265"/>
        <v>0</v>
      </c>
    </row>
    <row r="832" spans="1:39" x14ac:dyDescent="0.25">
      <c r="A832" s="47">
        <v>828</v>
      </c>
      <c r="B832" s="358" t="str">
        <f>IF(AND(E832&lt;&gt;0,D832&lt;&gt;0,F832&lt;&gt;0),IF(C832&lt;&gt;0,CONCATENATE(C832,"-AGr",VLOOKUP(D832,Listen!$A$2:$G$45,7,FALSE),"-",E832,"-",F832,),CONCATENATE("AGr",VLOOKUP(D832,Listen!$A$2:$G$45,7,FALSE),"-",E832,"-",F832)),"keine vollständige ID")</f>
        <v>keine vollständige ID</v>
      </c>
      <c r="C832" s="438">
        <f>'[2]III_SAV-Details_NB'!B838</f>
        <v>0</v>
      </c>
      <c r="D832" s="438">
        <f>'[2]III_SAV-Details_NB'!C838</f>
        <v>0</v>
      </c>
      <c r="E832" s="359">
        <f>'[2]III_SAV-Details_NB'!D838</f>
        <v>0</v>
      </c>
      <c r="F832" s="490"/>
      <c r="G832" s="281">
        <f>'[2]III_SAV-Details_NB'!X838</f>
        <v>0</v>
      </c>
      <c r="H832" s="281">
        <f t="shared" si="266"/>
        <v>0</v>
      </c>
      <c r="I832" s="281">
        <f>IF(con_EOGJahr=2025,'[2]III_SAV-Details_NB'!AA838,IF(con_EOGJahr=2026,'[2]III_SAV-Details_NB'!AB838,'[2]III_SAV-Details_NB'!AC838))</f>
        <v>0</v>
      </c>
      <c r="J832" s="282"/>
      <c r="K832" s="282"/>
      <c r="L832" s="282"/>
      <c r="M832" s="282"/>
      <c r="N832" s="282"/>
      <c r="O832" s="282"/>
      <c r="P832" s="52">
        <f t="shared" si="267"/>
        <v>0</v>
      </c>
      <c r="Q832" s="60"/>
      <c r="R832" s="53">
        <f t="shared" si="273"/>
        <v>0</v>
      </c>
      <c r="S832" s="59"/>
      <c r="T832" s="61"/>
      <c r="U832" s="342" t="str">
        <f t="shared" si="277"/>
        <v>k.A.</v>
      </c>
      <c r="V832" s="343" t="str">
        <f t="shared" si="274"/>
        <v>k.A.</v>
      </c>
      <c r="W832" s="343" t="str">
        <f>IFERROR(IF(OR($D832="",$E832=0,con_Ende=0),"k.A.",IF(VLOOKUP($D832,rng_ND,5,0)="Nein",VLOOKUP($D832,rng_ND,2,FALSE),MIN(VLOOKUP($D832,rng_ND,2,FALSE),A_Stammdaten!$B$19-D_SAV!$E832+1))),"k.A.")</f>
        <v>k.A.</v>
      </c>
      <c r="X832" s="343" t="str">
        <f t="shared" si="275"/>
        <v>k.A.</v>
      </c>
      <c r="Y832" s="62"/>
      <c r="Z832" s="48">
        <f t="shared" si="276"/>
        <v>0</v>
      </c>
      <c r="AA832" s="457"/>
      <c r="AB832" s="55">
        <f t="shared" si="268"/>
        <v>0</v>
      </c>
      <c r="AC832" s="55">
        <f>IF(A_Stammdaten!$B$25="ja",D_SAV!AA832,D_SAV!AB832)</f>
        <v>0</v>
      </c>
      <c r="AD832" s="478">
        <f>IF(AC832=0,0,IF(U832-(con_EOGJahr-D_SAV!E832)&lt;=0,AC832,AC832/V832))</f>
        <v>0</v>
      </c>
      <c r="AE832" s="478">
        <f>IFERROR(IF(AND(VLOOKUP(D832,rng_ND,5,FALSE)="Ja",D_SAV!T832="degressiv"),D_SAV!AC832*Y832/100,0),0)</f>
        <v>0</v>
      </c>
      <c r="AF832" s="55">
        <f>IFERROR(IF(VLOOKUP(D832,rng_ND,5,FALSE)="Ja",MAX(D_SAV!AD832:AE832),D_SAV!AD832),0)</f>
        <v>0</v>
      </c>
      <c r="AG832" s="55">
        <f t="shared" si="269"/>
        <v>0</v>
      </c>
      <c r="AH832" s="55">
        <f t="shared" si="270"/>
        <v>0</v>
      </c>
      <c r="AI832" s="55">
        <f t="shared" si="271"/>
        <v>0</v>
      </c>
      <c r="AJ832" s="55">
        <f t="shared" si="272"/>
        <v>0</v>
      </c>
      <c r="AK832" s="55">
        <f t="shared" si="263"/>
        <v>0</v>
      </c>
      <c r="AL832" s="55">
        <f t="shared" si="264"/>
        <v>0</v>
      </c>
      <c r="AM832" s="55">
        <f t="shared" si="265"/>
        <v>0</v>
      </c>
    </row>
    <row r="833" spans="1:39" x14ac:dyDescent="0.25">
      <c r="A833" s="47">
        <v>829</v>
      </c>
      <c r="B833" s="358" t="str">
        <f>IF(AND(E833&lt;&gt;0,D833&lt;&gt;0,F833&lt;&gt;0),IF(C833&lt;&gt;0,CONCATENATE(C833,"-AGr",VLOOKUP(D833,Listen!$A$2:$G$45,7,FALSE),"-",E833,"-",F833,),CONCATENATE("AGr",VLOOKUP(D833,Listen!$A$2:$G$45,7,FALSE),"-",E833,"-",F833)),"keine vollständige ID")</f>
        <v>keine vollständige ID</v>
      </c>
      <c r="C833" s="438">
        <f>'[2]III_SAV-Details_NB'!B839</f>
        <v>0</v>
      </c>
      <c r="D833" s="438">
        <f>'[2]III_SAV-Details_NB'!C839</f>
        <v>0</v>
      </c>
      <c r="E833" s="359">
        <f>'[2]III_SAV-Details_NB'!D839</f>
        <v>0</v>
      </c>
      <c r="F833" s="490"/>
      <c r="G833" s="281">
        <f>'[2]III_SAV-Details_NB'!X839</f>
        <v>0</v>
      </c>
      <c r="H833" s="281">
        <f t="shared" si="266"/>
        <v>0</v>
      </c>
      <c r="I833" s="281">
        <f>IF(con_EOGJahr=2025,'[2]III_SAV-Details_NB'!AA839,IF(con_EOGJahr=2026,'[2]III_SAV-Details_NB'!AB839,'[2]III_SAV-Details_NB'!AC839))</f>
        <v>0</v>
      </c>
      <c r="J833" s="282"/>
      <c r="K833" s="282"/>
      <c r="L833" s="282"/>
      <c r="M833" s="282"/>
      <c r="N833" s="282"/>
      <c r="O833" s="282"/>
      <c r="P833" s="52">
        <f t="shared" si="267"/>
        <v>0</v>
      </c>
      <c r="Q833" s="60"/>
      <c r="R833" s="53">
        <f t="shared" si="273"/>
        <v>0</v>
      </c>
      <c r="S833" s="59"/>
      <c r="T833" s="61"/>
      <c r="U833" s="342" t="str">
        <f t="shared" si="277"/>
        <v>k.A.</v>
      </c>
      <c r="V833" s="343" t="str">
        <f t="shared" si="274"/>
        <v>k.A.</v>
      </c>
      <c r="W833" s="343" t="str">
        <f>IFERROR(IF(OR($D833="",$E833=0,con_Ende=0),"k.A.",IF(VLOOKUP($D833,rng_ND,5,0)="Nein",VLOOKUP($D833,rng_ND,2,FALSE),MIN(VLOOKUP($D833,rng_ND,2,FALSE),A_Stammdaten!$B$19-D_SAV!$E833+1))),"k.A.")</f>
        <v>k.A.</v>
      </c>
      <c r="X833" s="343" t="str">
        <f t="shared" si="275"/>
        <v>k.A.</v>
      </c>
      <c r="Y833" s="62"/>
      <c r="Z833" s="48">
        <f t="shared" si="276"/>
        <v>0</v>
      </c>
      <c r="AA833" s="457"/>
      <c r="AB833" s="55">
        <f t="shared" si="268"/>
        <v>0</v>
      </c>
      <c r="AC833" s="55">
        <f>IF(A_Stammdaten!$B$25="ja",D_SAV!AA833,D_SAV!AB833)</f>
        <v>0</v>
      </c>
      <c r="AD833" s="478">
        <f>IF(AC833=0,0,IF(U833-(con_EOGJahr-D_SAV!E833)&lt;=0,AC833,AC833/V833))</f>
        <v>0</v>
      </c>
      <c r="AE833" s="478">
        <f>IFERROR(IF(AND(VLOOKUP(D833,rng_ND,5,FALSE)="Ja",D_SAV!T833="degressiv"),D_SAV!AC833*Y833/100,0),0)</f>
        <v>0</v>
      </c>
      <c r="AF833" s="55">
        <f>IFERROR(IF(VLOOKUP(D833,rng_ND,5,FALSE)="Ja",MAX(D_SAV!AD833:AE833),D_SAV!AD833),0)</f>
        <v>0</v>
      </c>
      <c r="AG833" s="55">
        <f t="shared" si="269"/>
        <v>0</v>
      </c>
      <c r="AH833" s="55">
        <f t="shared" si="270"/>
        <v>0</v>
      </c>
      <c r="AI833" s="55">
        <f t="shared" si="271"/>
        <v>0</v>
      </c>
      <c r="AJ833" s="55">
        <f t="shared" si="272"/>
        <v>0</v>
      </c>
      <c r="AK833" s="55">
        <f t="shared" si="263"/>
        <v>0</v>
      </c>
      <c r="AL833" s="55">
        <f t="shared" si="264"/>
        <v>0</v>
      </c>
      <c r="AM833" s="55">
        <f t="shared" si="265"/>
        <v>0</v>
      </c>
    </row>
    <row r="834" spans="1:39" x14ac:dyDescent="0.25">
      <c r="A834" s="47">
        <v>830</v>
      </c>
      <c r="B834" s="358" t="str">
        <f>IF(AND(E834&lt;&gt;0,D834&lt;&gt;0,F834&lt;&gt;0),IF(C834&lt;&gt;0,CONCATENATE(C834,"-AGr",VLOOKUP(D834,Listen!$A$2:$G$45,7,FALSE),"-",E834,"-",F834,),CONCATENATE("AGr",VLOOKUP(D834,Listen!$A$2:$G$45,7,FALSE),"-",E834,"-",F834)),"keine vollständige ID")</f>
        <v>keine vollständige ID</v>
      </c>
      <c r="C834" s="438">
        <f>'[2]III_SAV-Details_NB'!B840</f>
        <v>0</v>
      </c>
      <c r="D834" s="438">
        <f>'[2]III_SAV-Details_NB'!C840</f>
        <v>0</v>
      </c>
      <c r="E834" s="359">
        <f>'[2]III_SAV-Details_NB'!D840</f>
        <v>0</v>
      </c>
      <c r="F834" s="490"/>
      <c r="G834" s="281">
        <f>'[2]III_SAV-Details_NB'!X840</f>
        <v>0</v>
      </c>
      <c r="H834" s="281">
        <f t="shared" si="266"/>
        <v>0</v>
      </c>
      <c r="I834" s="281">
        <f>IF(con_EOGJahr=2025,'[2]III_SAV-Details_NB'!AA840,IF(con_EOGJahr=2026,'[2]III_SAV-Details_NB'!AB840,'[2]III_SAV-Details_NB'!AC840))</f>
        <v>0</v>
      </c>
      <c r="J834" s="282"/>
      <c r="K834" s="282"/>
      <c r="L834" s="282"/>
      <c r="M834" s="282"/>
      <c r="N834" s="282"/>
      <c r="O834" s="282"/>
      <c r="P834" s="52">
        <f t="shared" si="267"/>
        <v>0</v>
      </c>
      <c r="Q834" s="60"/>
      <c r="R834" s="53">
        <f t="shared" si="273"/>
        <v>0</v>
      </c>
      <c r="S834" s="59"/>
      <c r="T834" s="61"/>
      <c r="U834" s="342" t="str">
        <f t="shared" si="277"/>
        <v>k.A.</v>
      </c>
      <c r="V834" s="343" t="str">
        <f t="shared" si="274"/>
        <v>k.A.</v>
      </c>
      <c r="W834" s="343" t="str">
        <f>IFERROR(IF(OR($D834="",$E834=0,con_Ende=0),"k.A.",IF(VLOOKUP($D834,rng_ND,5,0)="Nein",VLOOKUP($D834,rng_ND,2,FALSE),MIN(VLOOKUP($D834,rng_ND,2,FALSE),A_Stammdaten!$B$19-D_SAV!$E834+1))),"k.A.")</f>
        <v>k.A.</v>
      </c>
      <c r="X834" s="343" t="str">
        <f t="shared" si="275"/>
        <v>k.A.</v>
      </c>
      <c r="Y834" s="62"/>
      <c r="Z834" s="48">
        <f t="shared" si="276"/>
        <v>0</v>
      </c>
      <c r="AA834" s="457"/>
      <c r="AB834" s="55">
        <f t="shared" si="268"/>
        <v>0</v>
      </c>
      <c r="AC834" s="55">
        <f>IF(A_Stammdaten!$B$25="ja",D_SAV!AA834,D_SAV!AB834)</f>
        <v>0</v>
      </c>
      <c r="AD834" s="478">
        <f>IF(AC834=0,0,IF(U834-(con_EOGJahr-D_SAV!E834)&lt;=0,AC834,AC834/V834))</f>
        <v>0</v>
      </c>
      <c r="AE834" s="478">
        <f>IFERROR(IF(AND(VLOOKUP(D834,rng_ND,5,FALSE)="Ja",D_SAV!T834="degressiv"),D_SAV!AC834*Y834/100,0),0)</f>
        <v>0</v>
      </c>
      <c r="AF834" s="55">
        <f>IFERROR(IF(VLOOKUP(D834,rng_ND,5,FALSE)="Ja",MAX(D_SAV!AD834:AE834),D_SAV!AD834),0)</f>
        <v>0</v>
      </c>
      <c r="AG834" s="55">
        <f t="shared" si="269"/>
        <v>0</v>
      </c>
      <c r="AH834" s="55">
        <f t="shared" si="270"/>
        <v>0</v>
      </c>
      <c r="AI834" s="55">
        <f t="shared" si="271"/>
        <v>0</v>
      </c>
      <c r="AJ834" s="55">
        <f t="shared" si="272"/>
        <v>0</v>
      </c>
      <c r="AK834" s="55">
        <f t="shared" si="263"/>
        <v>0</v>
      </c>
      <c r="AL834" s="55">
        <f t="shared" si="264"/>
        <v>0</v>
      </c>
      <c r="AM834" s="55">
        <f t="shared" si="265"/>
        <v>0</v>
      </c>
    </row>
    <row r="835" spans="1:39" x14ac:dyDescent="0.25">
      <c r="A835" s="47">
        <v>831</v>
      </c>
      <c r="B835" s="358" t="str">
        <f>IF(AND(E835&lt;&gt;0,D835&lt;&gt;0,F835&lt;&gt;0),IF(C835&lt;&gt;0,CONCATENATE(C835,"-AGr",VLOOKUP(D835,Listen!$A$2:$G$45,7,FALSE),"-",E835,"-",F835,),CONCATENATE("AGr",VLOOKUP(D835,Listen!$A$2:$G$45,7,FALSE),"-",E835,"-",F835)),"keine vollständige ID")</f>
        <v>keine vollständige ID</v>
      </c>
      <c r="C835" s="438">
        <f>'[2]III_SAV-Details_NB'!B841</f>
        <v>0</v>
      </c>
      <c r="D835" s="438">
        <f>'[2]III_SAV-Details_NB'!C841</f>
        <v>0</v>
      </c>
      <c r="E835" s="359">
        <f>'[2]III_SAV-Details_NB'!D841</f>
        <v>0</v>
      </c>
      <c r="F835" s="490"/>
      <c r="G835" s="281">
        <f>'[2]III_SAV-Details_NB'!X841</f>
        <v>0</v>
      </c>
      <c r="H835" s="281">
        <f t="shared" si="266"/>
        <v>0</v>
      </c>
      <c r="I835" s="281">
        <f>IF(con_EOGJahr=2025,'[2]III_SAV-Details_NB'!AA841,IF(con_EOGJahr=2026,'[2]III_SAV-Details_NB'!AB841,'[2]III_SAV-Details_NB'!AC841))</f>
        <v>0</v>
      </c>
      <c r="J835" s="282"/>
      <c r="K835" s="282"/>
      <c r="L835" s="282"/>
      <c r="M835" s="282"/>
      <c r="N835" s="282"/>
      <c r="O835" s="282"/>
      <c r="P835" s="52">
        <f t="shared" si="267"/>
        <v>0</v>
      </c>
      <c r="Q835" s="60"/>
      <c r="R835" s="53">
        <f t="shared" si="273"/>
        <v>0</v>
      </c>
      <c r="S835" s="59"/>
      <c r="T835" s="61"/>
      <c r="U835" s="342" t="str">
        <f t="shared" si="277"/>
        <v>k.A.</v>
      </c>
      <c r="V835" s="343" t="str">
        <f t="shared" si="274"/>
        <v>k.A.</v>
      </c>
      <c r="W835" s="343" t="str">
        <f>IFERROR(IF(OR($D835="",$E835=0,con_Ende=0),"k.A.",IF(VLOOKUP($D835,rng_ND,5,0)="Nein",VLOOKUP($D835,rng_ND,2,FALSE),MIN(VLOOKUP($D835,rng_ND,2,FALSE),A_Stammdaten!$B$19-D_SAV!$E835+1))),"k.A.")</f>
        <v>k.A.</v>
      </c>
      <c r="X835" s="343" t="str">
        <f t="shared" si="275"/>
        <v>k.A.</v>
      </c>
      <c r="Y835" s="62"/>
      <c r="Z835" s="48">
        <f t="shared" si="276"/>
        <v>0</v>
      </c>
      <c r="AA835" s="457"/>
      <c r="AB835" s="55">
        <f t="shared" si="268"/>
        <v>0</v>
      </c>
      <c r="AC835" s="55">
        <f>IF(A_Stammdaten!$B$25="ja",D_SAV!AA835,D_SAV!AB835)</f>
        <v>0</v>
      </c>
      <c r="AD835" s="478">
        <f>IF(AC835=0,0,IF(U835-(con_EOGJahr-D_SAV!E835)&lt;=0,AC835,AC835/V835))</f>
        <v>0</v>
      </c>
      <c r="AE835" s="478">
        <f>IFERROR(IF(AND(VLOOKUP(D835,rng_ND,5,FALSE)="Ja",D_SAV!T835="degressiv"),D_SAV!AC835*Y835/100,0),0)</f>
        <v>0</v>
      </c>
      <c r="AF835" s="55">
        <f>IFERROR(IF(VLOOKUP(D835,rng_ND,5,FALSE)="Ja",MAX(D_SAV!AD835:AE835),D_SAV!AD835),0)</f>
        <v>0</v>
      </c>
      <c r="AG835" s="55">
        <f t="shared" si="269"/>
        <v>0</v>
      </c>
      <c r="AH835" s="55">
        <f t="shared" si="270"/>
        <v>0</v>
      </c>
      <c r="AI835" s="55">
        <f t="shared" si="271"/>
        <v>0</v>
      </c>
      <c r="AJ835" s="55">
        <f t="shared" si="272"/>
        <v>0</v>
      </c>
      <c r="AK835" s="55">
        <f t="shared" si="263"/>
        <v>0</v>
      </c>
      <c r="AL835" s="55">
        <f t="shared" si="264"/>
        <v>0</v>
      </c>
      <c r="AM835" s="55">
        <f t="shared" si="265"/>
        <v>0</v>
      </c>
    </row>
    <row r="836" spans="1:39" x14ac:dyDescent="0.25">
      <c r="A836" s="47">
        <v>832</v>
      </c>
      <c r="B836" s="358" t="str">
        <f>IF(AND(E836&lt;&gt;0,D836&lt;&gt;0,F836&lt;&gt;0),IF(C836&lt;&gt;0,CONCATENATE(C836,"-AGr",VLOOKUP(D836,Listen!$A$2:$G$45,7,FALSE),"-",E836,"-",F836,),CONCATENATE("AGr",VLOOKUP(D836,Listen!$A$2:$G$45,7,FALSE),"-",E836,"-",F836)),"keine vollständige ID")</f>
        <v>keine vollständige ID</v>
      </c>
      <c r="C836" s="438">
        <f>'[2]III_SAV-Details_NB'!B842</f>
        <v>0</v>
      </c>
      <c r="D836" s="438">
        <f>'[2]III_SAV-Details_NB'!C842</f>
        <v>0</v>
      </c>
      <c r="E836" s="359">
        <f>'[2]III_SAV-Details_NB'!D842</f>
        <v>0</v>
      </c>
      <c r="F836" s="490"/>
      <c r="G836" s="281">
        <f>'[2]III_SAV-Details_NB'!X842</f>
        <v>0</v>
      </c>
      <c r="H836" s="281">
        <f t="shared" si="266"/>
        <v>0</v>
      </c>
      <c r="I836" s="281">
        <f>IF(con_EOGJahr=2025,'[2]III_SAV-Details_NB'!AA842,IF(con_EOGJahr=2026,'[2]III_SAV-Details_NB'!AB842,'[2]III_SAV-Details_NB'!AC842))</f>
        <v>0</v>
      </c>
      <c r="J836" s="282"/>
      <c r="K836" s="282"/>
      <c r="L836" s="282"/>
      <c r="M836" s="282"/>
      <c r="N836" s="282"/>
      <c r="O836" s="282"/>
      <c r="P836" s="52">
        <f t="shared" si="267"/>
        <v>0</v>
      </c>
      <c r="Q836" s="60"/>
      <c r="R836" s="53">
        <f t="shared" si="273"/>
        <v>0</v>
      </c>
      <c r="S836" s="59"/>
      <c r="T836" s="61"/>
      <c r="U836" s="342" t="str">
        <f t="shared" si="277"/>
        <v>k.A.</v>
      </c>
      <c r="V836" s="343" t="str">
        <f t="shared" si="274"/>
        <v>k.A.</v>
      </c>
      <c r="W836" s="343" t="str">
        <f>IFERROR(IF(OR($D836="",$E836=0,con_Ende=0),"k.A.",IF(VLOOKUP($D836,rng_ND,5,0)="Nein",VLOOKUP($D836,rng_ND,2,FALSE),MIN(VLOOKUP($D836,rng_ND,2,FALSE),A_Stammdaten!$B$19-D_SAV!$E836+1))),"k.A.")</f>
        <v>k.A.</v>
      </c>
      <c r="X836" s="343" t="str">
        <f t="shared" si="275"/>
        <v>k.A.</v>
      </c>
      <c r="Y836" s="62"/>
      <c r="Z836" s="48">
        <f t="shared" si="276"/>
        <v>0</v>
      </c>
      <c r="AA836" s="457"/>
      <c r="AB836" s="55">
        <f t="shared" si="268"/>
        <v>0</v>
      </c>
      <c r="AC836" s="55">
        <f>IF(A_Stammdaten!$B$25="ja",D_SAV!AA836,D_SAV!AB836)</f>
        <v>0</v>
      </c>
      <c r="AD836" s="478">
        <f>IF(AC836=0,0,IF(U836-(con_EOGJahr-D_SAV!E836)&lt;=0,AC836,AC836/V836))</f>
        <v>0</v>
      </c>
      <c r="AE836" s="478">
        <f>IFERROR(IF(AND(VLOOKUP(D836,rng_ND,5,FALSE)="Ja",D_SAV!T836="degressiv"),D_SAV!AC836*Y836/100,0),0)</f>
        <v>0</v>
      </c>
      <c r="AF836" s="55">
        <f>IFERROR(IF(VLOOKUP(D836,rng_ND,5,FALSE)="Ja",MAX(D_SAV!AD836:AE836),D_SAV!AD836),0)</f>
        <v>0</v>
      </c>
      <c r="AG836" s="55">
        <f t="shared" si="269"/>
        <v>0</v>
      </c>
      <c r="AH836" s="55">
        <f t="shared" si="270"/>
        <v>0</v>
      </c>
      <c r="AI836" s="55">
        <f t="shared" si="271"/>
        <v>0</v>
      </c>
      <c r="AJ836" s="55">
        <f t="shared" si="272"/>
        <v>0</v>
      </c>
      <c r="AK836" s="55">
        <f t="shared" si="263"/>
        <v>0</v>
      </c>
      <c r="AL836" s="55">
        <f t="shared" si="264"/>
        <v>0</v>
      </c>
      <c r="AM836" s="55">
        <f t="shared" si="265"/>
        <v>0</v>
      </c>
    </row>
    <row r="837" spans="1:39" x14ac:dyDescent="0.25">
      <c r="A837" s="47">
        <v>833</v>
      </c>
      <c r="B837" s="358" t="str">
        <f>IF(AND(E837&lt;&gt;0,D837&lt;&gt;0,F837&lt;&gt;0),IF(C837&lt;&gt;0,CONCATENATE(C837,"-AGr",VLOOKUP(D837,Listen!$A$2:$G$45,7,FALSE),"-",E837,"-",F837,),CONCATENATE("AGr",VLOOKUP(D837,Listen!$A$2:$G$45,7,FALSE),"-",E837,"-",F837)),"keine vollständige ID")</f>
        <v>keine vollständige ID</v>
      </c>
      <c r="C837" s="438">
        <f>'[2]III_SAV-Details_NB'!B843</f>
        <v>0</v>
      </c>
      <c r="D837" s="438">
        <f>'[2]III_SAV-Details_NB'!C843</f>
        <v>0</v>
      </c>
      <c r="E837" s="359">
        <f>'[2]III_SAV-Details_NB'!D843</f>
        <v>0</v>
      </c>
      <c r="F837" s="490"/>
      <c r="G837" s="281">
        <f>'[2]III_SAV-Details_NB'!X843</f>
        <v>0</v>
      </c>
      <c r="H837" s="281">
        <f t="shared" si="266"/>
        <v>0</v>
      </c>
      <c r="I837" s="281">
        <f>IF(con_EOGJahr=2025,'[2]III_SAV-Details_NB'!AA843,IF(con_EOGJahr=2026,'[2]III_SAV-Details_NB'!AB843,'[2]III_SAV-Details_NB'!AC843))</f>
        <v>0</v>
      </c>
      <c r="J837" s="282"/>
      <c r="K837" s="282"/>
      <c r="L837" s="282"/>
      <c r="M837" s="282"/>
      <c r="N837" s="282"/>
      <c r="O837" s="282"/>
      <c r="P837" s="52">
        <f t="shared" si="267"/>
        <v>0</v>
      </c>
      <c r="Q837" s="60"/>
      <c r="R837" s="53">
        <f t="shared" si="273"/>
        <v>0</v>
      </c>
      <c r="S837" s="59"/>
      <c r="T837" s="61"/>
      <c r="U837" s="342" t="str">
        <f t="shared" si="277"/>
        <v>k.A.</v>
      </c>
      <c r="V837" s="343" t="str">
        <f t="shared" si="274"/>
        <v>k.A.</v>
      </c>
      <c r="W837" s="343" t="str">
        <f>IFERROR(IF(OR($D837="",$E837=0,con_Ende=0),"k.A.",IF(VLOOKUP($D837,rng_ND,5,0)="Nein",VLOOKUP($D837,rng_ND,2,FALSE),MIN(VLOOKUP($D837,rng_ND,2,FALSE),A_Stammdaten!$B$19-D_SAV!$E837+1))),"k.A.")</f>
        <v>k.A.</v>
      </c>
      <c r="X837" s="343" t="str">
        <f t="shared" si="275"/>
        <v>k.A.</v>
      </c>
      <c r="Y837" s="62"/>
      <c r="Z837" s="48">
        <f t="shared" si="276"/>
        <v>0</v>
      </c>
      <c r="AA837" s="457"/>
      <c r="AB837" s="55">
        <f t="shared" si="268"/>
        <v>0</v>
      </c>
      <c r="AC837" s="55">
        <f>IF(A_Stammdaten!$B$25="ja",D_SAV!AA837,D_SAV!AB837)</f>
        <v>0</v>
      </c>
      <c r="AD837" s="478">
        <f>IF(AC837=0,0,IF(U837-(con_EOGJahr-D_SAV!E837)&lt;=0,AC837,AC837/V837))</f>
        <v>0</v>
      </c>
      <c r="AE837" s="478">
        <f>IFERROR(IF(AND(VLOOKUP(D837,rng_ND,5,FALSE)="Ja",D_SAV!T837="degressiv"),D_SAV!AC837*Y837/100,0),0)</f>
        <v>0</v>
      </c>
      <c r="AF837" s="55">
        <f>IFERROR(IF(VLOOKUP(D837,rng_ND,5,FALSE)="Ja",MAX(D_SAV!AD837:AE837),D_SAV!AD837),0)</f>
        <v>0</v>
      </c>
      <c r="AG837" s="55">
        <f t="shared" si="269"/>
        <v>0</v>
      </c>
      <c r="AH837" s="55">
        <f t="shared" si="270"/>
        <v>0</v>
      </c>
      <c r="AI837" s="55">
        <f t="shared" si="271"/>
        <v>0</v>
      </c>
      <c r="AJ837" s="55">
        <f t="shared" si="272"/>
        <v>0</v>
      </c>
      <c r="AK837" s="55">
        <f t="shared" ref="AK837:AK900" si="278">IF($E837&gt;=2006,AC837,con_EKQ*AH837+(1-con_EKQ)*AC837)</f>
        <v>0</v>
      </c>
      <c r="AL837" s="55">
        <f t="shared" ref="AL837:AL900" si="279">IF($E837&gt;=2006,AF837,con_EKQ*AI837+(1-con_EKQ)*AF837)</f>
        <v>0</v>
      </c>
      <c r="AM837" s="55">
        <f t="shared" ref="AM837:AM900" si="280">IF($E837&gt;=2006,AG837,con_EKQ*AJ837+(1-con_EKQ)*AG837)</f>
        <v>0</v>
      </c>
    </row>
    <row r="838" spans="1:39" x14ac:dyDescent="0.25">
      <c r="A838" s="47">
        <v>834</v>
      </c>
      <c r="B838" s="358" t="str">
        <f>IF(AND(E838&lt;&gt;0,D838&lt;&gt;0,F838&lt;&gt;0),IF(C838&lt;&gt;0,CONCATENATE(C838,"-AGr",VLOOKUP(D838,Listen!$A$2:$G$45,7,FALSE),"-",E838,"-",F838,),CONCATENATE("AGr",VLOOKUP(D838,Listen!$A$2:$G$45,7,FALSE),"-",E838,"-",F838)),"keine vollständige ID")</f>
        <v>keine vollständige ID</v>
      </c>
      <c r="C838" s="438">
        <f>'[2]III_SAV-Details_NB'!B844</f>
        <v>0</v>
      </c>
      <c r="D838" s="438">
        <f>'[2]III_SAV-Details_NB'!C844</f>
        <v>0</v>
      </c>
      <c r="E838" s="359">
        <f>'[2]III_SAV-Details_NB'!D844</f>
        <v>0</v>
      </c>
      <c r="F838" s="490"/>
      <c r="G838" s="281">
        <f>'[2]III_SAV-Details_NB'!X844</f>
        <v>0</v>
      </c>
      <c r="H838" s="281">
        <f t="shared" ref="H838:H901" si="281">+G838</f>
        <v>0</v>
      </c>
      <c r="I838" s="281">
        <f>IF(con_EOGJahr=2025,'[2]III_SAV-Details_NB'!AA844,IF(con_EOGJahr=2026,'[2]III_SAV-Details_NB'!AB844,'[2]III_SAV-Details_NB'!AC844))</f>
        <v>0</v>
      </c>
      <c r="J838" s="282"/>
      <c r="K838" s="282"/>
      <c r="L838" s="282"/>
      <c r="M838" s="282"/>
      <c r="N838" s="282"/>
      <c r="O838" s="282"/>
      <c r="P838" s="52">
        <f t="shared" ref="P838:P901" si="282">SUM(I838:O838)</f>
        <v>0</v>
      </c>
      <c r="Q838" s="60"/>
      <c r="R838" s="53">
        <f t="shared" si="273"/>
        <v>0</v>
      </c>
      <c r="S838" s="59"/>
      <c r="T838" s="61"/>
      <c r="U838" s="342" t="str">
        <f t="shared" si="277"/>
        <v>k.A.</v>
      </c>
      <c r="V838" s="343" t="str">
        <f t="shared" si="274"/>
        <v>k.A.</v>
      </c>
      <c r="W838" s="343" t="str">
        <f>IFERROR(IF(OR($D838="",$E838=0,con_Ende=0),"k.A.",IF(VLOOKUP($D838,rng_ND,5,0)="Nein",VLOOKUP($D838,rng_ND,2,FALSE),MIN(VLOOKUP($D838,rng_ND,2,FALSE),A_Stammdaten!$B$19-D_SAV!$E838+1))),"k.A.")</f>
        <v>k.A.</v>
      </c>
      <c r="X838" s="343" t="str">
        <f t="shared" si="275"/>
        <v>k.A.</v>
      </c>
      <c r="Y838" s="62"/>
      <c r="Z838" s="48">
        <f t="shared" si="276"/>
        <v>0</v>
      </c>
      <c r="AA838" s="457"/>
      <c r="AB838" s="55">
        <f t="shared" ref="AB838:AB901" si="283">R838</f>
        <v>0</v>
      </c>
      <c r="AC838" s="55">
        <f>IF(A_Stammdaten!$B$25="ja",D_SAV!AA838,D_SAV!AB838)</f>
        <v>0</v>
      </c>
      <c r="AD838" s="478">
        <f>IF(AC838=0,0,IF(U838-(con_EOGJahr-D_SAV!E838)&lt;=0,AC838,AC838/V838))</f>
        <v>0</v>
      </c>
      <c r="AE838" s="478">
        <f>IFERROR(IF(AND(VLOOKUP(D838,rng_ND,5,FALSE)="Ja",D_SAV!T838="degressiv"),D_SAV!AC838*Y838/100,0),0)</f>
        <v>0</v>
      </c>
      <c r="AF838" s="55">
        <f>IFERROR(IF(VLOOKUP(D838,rng_ND,5,FALSE)="Ja",MAX(D_SAV!AD838:AE838),D_SAV!AD838),0)</f>
        <v>0</v>
      </c>
      <c r="AG838" s="55">
        <f t="shared" ref="AG838:AG901" si="284">AC838-AF838</f>
        <v>0</v>
      </c>
      <c r="AH838" s="55">
        <f t="shared" ref="AH838:AH901" si="285">IF($E838&gt;=2006,0,AC838*$Z838)</f>
        <v>0</v>
      </c>
      <c r="AI838" s="55">
        <f t="shared" ref="AI838:AI901" si="286">IF($E838&gt;=2006,0,AF838*$Z838)</f>
        <v>0</v>
      </c>
      <c r="AJ838" s="55">
        <f t="shared" ref="AJ838:AJ901" si="287">IF($E838&gt;=2006,0,AG838*$Z838)</f>
        <v>0</v>
      </c>
      <c r="AK838" s="55">
        <f t="shared" si="278"/>
        <v>0</v>
      </c>
      <c r="AL838" s="55">
        <f t="shared" si="279"/>
        <v>0</v>
      </c>
      <c r="AM838" s="55">
        <f t="shared" si="280"/>
        <v>0</v>
      </c>
    </row>
    <row r="839" spans="1:39" x14ac:dyDescent="0.25">
      <c r="A839" s="47">
        <v>835</v>
      </c>
      <c r="B839" s="358" t="str">
        <f>IF(AND(E839&lt;&gt;0,D839&lt;&gt;0,F839&lt;&gt;0),IF(C839&lt;&gt;0,CONCATENATE(C839,"-AGr",VLOOKUP(D839,Listen!$A$2:$G$45,7,FALSE),"-",E839,"-",F839,),CONCATENATE("AGr",VLOOKUP(D839,Listen!$A$2:$G$45,7,FALSE),"-",E839,"-",F839)),"keine vollständige ID")</f>
        <v>keine vollständige ID</v>
      </c>
      <c r="C839" s="438">
        <f>'[2]III_SAV-Details_NB'!B845</f>
        <v>0</v>
      </c>
      <c r="D839" s="438">
        <f>'[2]III_SAV-Details_NB'!C845</f>
        <v>0</v>
      </c>
      <c r="E839" s="359">
        <f>'[2]III_SAV-Details_NB'!D845</f>
        <v>0</v>
      </c>
      <c r="F839" s="490"/>
      <c r="G839" s="281">
        <f>'[2]III_SAV-Details_NB'!X845</f>
        <v>0</v>
      </c>
      <c r="H839" s="281">
        <f t="shared" si="281"/>
        <v>0</v>
      </c>
      <c r="I839" s="281">
        <f>IF(con_EOGJahr=2025,'[2]III_SAV-Details_NB'!AA845,IF(con_EOGJahr=2026,'[2]III_SAV-Details_NB'!AB845,'[2]III_SAV-Details_NB'!AC845))</f>
        <v>0</v>
      </c>
      <c r="J839" s="282"/>
      <c r="K839" s="282"/>
      <c r="L839" s="282"/>
      <c r="M839" s="282"/>
      <c r="N839" s="282"/>
      <c r="O839" s="282"/>
      <c r="P839" s="52">
        <f t="shared" si="282"/>
        <v>0</v>
      </c>
      <c r="Q839" s="60"/>
      <c r="R839" s="53">
        <f t="shared" si="273"/>
        <v>0</v>
      </c>
      <c r="S839" s="59"/>
      <c r="T839" s="61"/>
      <c r="U839" s="342" t="str">
        <f t="shared" si="277"/>
        <v>k.A.</v>
      </c>
      <c r="V839" s="343" t="str">
        <f t="shared" si="274"/>
        <v>k.A.</v>
      </c>
      <c r="W839" s="343" t="str">
        <f>IFERROR(IF(OR($D839="",$E839=0,con_Ende=0),"k.A.",IF(VLOOKUP($D839,rng_ND,5,0)="Nein",VLOOKUP($D839,rng_ND,2,FALSE),MIN(VLOOKUP($D839,rng_ND,2,FALSE),A_Stammdaten!$B$19-D_SAV!$E839+1))),"k.A.")</f>
        <v>k.A.</v>
      </c>
      <c r="X839" s="343" t="str">
        <f t="shared" si="275"/>
        <v>k.A.</v>
      </c>
      <c r="Y839" s="62"/>
      <c r="Z839" s="48">
        <f t="shared" si="276"/>
        <v>0</v>
      </c>
      <c r="AA839" s="457"/>
      <c r="AB839" s="55">
        <f t="shared" si="283"/>
        <v>0</v>
      </c>
      <c r="AC839" s="55">
        <f>IF(A_Stammdaten!$B$25="ja",D_SAV!AA839,D_SAV!AB839)</f>
        <v>0</v>
      </c>
      <c r="AD839" s="478">
        <f>IF(AC839=0,0,IF(U839-(con_EOGJahr-D_SAV!E839)&lt;=0,AC839,AC839/V839))</f>
        <v>0</v>
      </c>
      <c r="AE839" s="478">
        <f>IFERROR(IF(AND(VLOOKUP(D839,rng_ND,5,FALSE)="Ja",D_SAV!T839="degressiv"),D_SAV!AC839*Y839/100,0),0)</f>
        <v>0</v>
      </c>
      <c r="AF839" s="55">
        <f>IFERROR(IF(VLOOKUP(D839,rng_ND,5,FALSE)="Ja",MAX(D_SAV!AD839:AE839),D_SAV!AD839),0)</f>
        <v>0</v>
      </c>
      <c r="AG839" s="55">
        <f t="shared" si="284"/>
        <v>0</v>
      </c>
      <c r="AH839" s="55">
        <f t="shared" si="285"/>
        <v>0</v>
      </c>
      <c r="AI839" s="55">
        <f t="shared" si="286"/>
        <v>0</v>
      </c>
      <c r="AJ839" s="55">
        <f t="shared" si="287"/>
        <v>0</v>
      </c>
      <c r="AK839" s="55">
        <f t="shared" si="278"/>
        <v>0</v>
      </c>
      <c r="AL839" s="55">
        <f t="shared" si="279"/>
        <v>0</v>
      </c>
      <c r="AM839" s="55">
        <f t="shared" si="280"/>
        <v>0</v>
      </c>
    </row>
    <row r="840" spans="1:39" x14ac:dyDescent="0.25">
      <c r="A840" s="47">
        <v>836</v>
      </c>
      <c r="B840" s="358" t="str">
        <f>IF(AND(E840&lt;&gt;0,D840&lt;&gt;0,F840&lt;&gt;0),IF(C840&lt;&gt;0,CONCATENATE(C840,"-AGr",VLOOKUP(D840,Listen!$A$2:$G$45,7,FALSE),"-",E840,"-",F840,),CONCATENATE("AGr",VLOOKUP(D840,Listen!$A$2:$G$45,7,FALSE),"-",E840,"-",F840)),"keine vollständige ID")</f>
        <v>keine vollständige ID</v>
      </c>
      <c r="C840" s="438">
        <f>'[2]III_SAV-Details_NB'!B846</f>
        <v>0</v>
      </c>
      <c r="D840" s="438">
        <f>'[2]III_SAV-Details_NB'!C846</f>
        <v>0</v>
      </c>
      <c r="E840" s="359">
        <f>'[2]III_SAV-Details_NB'!D846</f>
        <v>0</v>
      </c>
      <c r="F840" s="490"/>
      <c r="G840" s="281">
        <f>'[2]III_SAV-Details_NB'!X846</f>
        <v>0</v>
      </c>
      <c r="H840" s="281">
        <f t="shared" si="281"/>
        <v>0</v>
      </c>
      <c r="I840" s="281">
        <f>IF(con_EOGJahr=2025,'[2]III_SAV-Details_NB'!AA846,IF(con_EOGJahr=2026,'[2]III_SAV-Details_NB'!AB846,'[2]III_SAV-Details_NB'!AC846))</f>
        <v>0</v>
      </c>
      <c r="J840" s="282"/>
      <c r="K840" s="282"/>
      <c r="L840" s="282"/>
      <c r="M840" s="282"/>
      <c r="N840" s="282"/>
      <c r="O840" s="282"/>
      <c r="P840" s="52">
        <f t="shared" si="282"/>
        <v>0</v>
      </c>
      <c r="Q840" s="60"/>
      <c r="R840" s="53">
        <f t="shared" si="273"/>
        <v>0</v>
      </c>
      <c r="S840" s="59"/>
      <c r="T840" s="61"/>
      <c r="U840" s="342" t="str">
        <f t="shared" si="277"/>
        <v>k.A.</v>
      </c>
      <c r="V840" s="343" t="str">
        <f t="shared" si="274"/>
        <v>k.A.</v>
      </c>
      <c r="W840" s="343" t="str">
        <f>IFERROR(IF(OR($D840="",$E840=0,con_Ende=0),"k.A.",IF(VLOOKUP($D840,rng_ND,5,0)="Nein",VLOOKUP($D840,rng_ND,2,FALSE),MIN(VLOOKUP($D840,rng_ND,2,FALSE),A_Stammdaten!$B$19-D_SAV!$E840+1))),"k.A.")</f>
        <v>k.A.</v>
      </c>
      <c r="X840" s="343" t="str">
        <f t="shared" si="275"/>
        <v>k.A.</v>
      </c>
      <c r="Y840" s="62"/>
      <c r="Z840" s="48">
        <f t="shared" si="276"/>
        <v>0</v>
      </c>
      <c r="AA840" s="457"/>
      <c r="AB840" s="55">
        <f t="shared" si="283"/>
        <v>0</v>
      </c>
      <c r="AC840" s="55">
        <f>IF(A_Stammdaten!$B$25="ja",D_SAV!AA840,D_SAV!AB840)</f>
        <v>0</v>
      </c>
      <c r="AD840" s="478">
        <f>IF(AC840=0,0,IF(U840-(con_EOGJahr-D_SAV!E840)&lt;=0,AC840,AC840/V840))</f>
        <v>0</v>
      </c>
      <c r="AE840" s="478">
        <f>IFERROR(IF(AND(VLOOKUP(D840,rng_ND,5,FALSE)="Ja",D_SAV!T840="degressiv"),D_SAV!AC840*Y840/100,0),0)</f>
        <v>0</v>
      </c>
      <c r="AF840" s="55">
        <f>IFERROR(IF(VLOOKUP(D840,rng_ND,5,FALSE)="Ja",MAX(D_SAV!AD840:AE840),D_SAV!AD840),0)</f>
        <v>0</v>
      </c>
      <c r="AG840" s="55">
        <f t="shared" si="284"/>
        <v>0</v>
      </c>
      <c r="AH840" s="55">
        <f t="shared" si="285"/>
        <v>0</v>
      </c>
      <c r="AI840" s="55">
        <f t="shared" si="286"/>
        <v>0</v>
      </c>
      <c r="AJ840" s="55">
        <f t="shared" si="287"/>
        <v>0</v>
      </c>
      <c r="AK840" s="55">
        <f t="shared" si="278"/>
        <v>0</v>
      </c>
      <c r="AL840" s="55">
        <f t="shared" si="279"/>
        <v>0</v>
      </c>
      <c r="AM840" s="55">
        <f t="shared" si="280"/>
        <v>0</v>
      </c>
    </row>
    <row r="841" spans="1:39" x14ac:dyDescent="0.25">
      <c r="A841" s="47">
        <v>837</v>
      </c>
      <c r="B841" s="358" t="str">
        <f>IF(AND(E841&lt;&gt;0,D841&lt;&gt;0,F841&lt;&gt;0),IF(C841&lt;&gt;0,CONCATENATE(C841,"-AGr",VLOOKUP(D841,Listen!$A$2:$G$45,7,FALSE),"-",E841,"-",F841,),CONCATENATE("AGr",VLOOKUP(D841,Listen!$A$2:$G$45,7,FALSE),"-",E841,"-",F841)),"keine vollständige ID")</f>
        <v>keine vollständige ID</v>
      </c>
      <c r="C841" s="438">
        <f>'[2]III_SAV-Details_NB'!B847</f>
        <v>0</v>
      </c>
      <c r="D841" s="438">
        <f>'[2]III_SAV-Details_NB'!C847</f>
        <v>0</v>
      </c>
      <c r="E841" s="359">
        <f>'[2]III_SAV-Details_NB'!D847</f>
        <v>0</v>
      </c>
      <c r="F841" s="490"/>
      <c r="G841" s="281">
        <f>'[2]III_SAV-Details_NB'!X847</f>
        <v>0</v>
      </c>
      <c r="H841" s="281">
        <f t="shared" si="281"/>
        <v>0</v>
      </c>
      <c r="I841" s="281">
        <f>IF(con_EOGJahr=2025,'[2]III_SAV-Details_NB'!AA847,IF(con_EOGJahr=2026,'[2]III_SAV-Details_NB'!AB847,'[2]III_SAV-Details_NB'!AC847))</f>
        <v>0</v>
      </c>
      <c r="J841" s="282"/>
      <c r="K841" s="282"/>
      <c r="L841" s="282"/>
      <c r="M841" s="282"/>
      <c r="N841" s="282"/>
      <c r="O841" s="282"/>
      <c r="P841" s="52">
        <f t="shared" si="282"/>
        <v>0</v>
      </c>
      <c r="Q841" s="60"/>
      <c r="R841" s="53">
        <f t="shared" si="273"/>
        <v>0</v>
      </c>
      <c r="S841" s="59"/>
      <c r="T841" s="61"/>
      <c r="U841" s="342" t="str">
        <f t="shared" si="277"/>
        <v>k.A.</v>
      </c>
      <c r="V841" s="343" t="str">
        <f t="shared" si="274"/>
        <v>k.A.</v>
      </c>
      <c r="W841" s="343" t="str">
        <f>IFERROR(IF(OR($D841="",$E841=0,con_Ende=0),"k.A.",IF(VLOOKUP($D841,rng_ND,5,0)="Nein",VLOOKUP($D841,rng_ND,2,FALSE),MIN(VLOOKUP($D841,rng_ND,2,FALSE),A_Stammdaten!$B$19-D_SAV!$E841+1))),"k.A.")</f>
        <v>k.A.</v>
      </c>
      <c r="X841" s="343" t="str">
        <f t="shared" si="275"/>
        <v>k.A.</v>
      </c>
      <c r="Y841" s="62"/>
      <c r="Z841" s="48">
        <f t="shared" si="276"/>
        <v>0</v>
      </c>
      <c r="AA841" s="457"/>
      <c r="AB841" s="55">
        <f t="shared" si="283"/>
        <v>0</v>
      </c>
      <c r="AC841" s="55">
        <f>IF(A_Stammdaten!$B$25="ja",D_SAV!AA841,D_SAV!AB841)</f>
        <v>0</v>
      </c>
      <c r="AD841" s="478">
        <f>IF(AC841=0,0,IF(U841-(con_EOGJahr-D_SAV!E841)&lt;=0,AC841,AC841/V841))</f>
        <v>0</v>
      </c>
      <c r="AE841" s="478">
        <f>IFERROR(IF(AND(VLOOKUP(D841,rng_ND,5,FALSE)="Ja",D_SAV!T841="degressiv"),D_SAV!AC841*Y841/100,0),0)</f>
        <v>0</v>
      </c>
      <c r="AF841" s="55">
        <f>IFERROR(IF(VLOOKUP(D841,rng_ND,5,FALSE)="Ja",MAX(D_SAV!AD841:AE841),D_SAV!AD841),0)</f>
        <v>0</v>
      </c>
      <c r="AG841" s="55">
        <f t="shared" si="284"/>
        <v>0</v>
      </c>
      <c r="AH841" s="55">
        <f t="shared" si="285"/>
        <v>0</v>
      </c>
      <c r="AI841" s="55">
        <f t="shared" si="286"/>
        <v>0</v>
      </c>
      <c r="AJ841" s="55">
        <f t="shared" si="287"/>
        <v>0</v>
      </c>
      <c r="AK841" s="55">
        <f t="shared" si="278"/>
        <v>0</v>
      </c>
      <c r="AL841" s="55">
        <f t="shared" si="279"/>
        <v>0</v>
      </c>
      <c r="AM841" s="55">
        <f t="shared" si="280"/>
        <v>0</v>
      </c>
    </row>
    <row r="842" spans="1:39" x14ac:dyDescent="0.25">
      <c r="A842" s="47">
        <v>838</v>
      </c>
      <c r="B842" s="358" t="str">
        <f>IF(AND(E842&lt;&gt;0,D842&lt;&gt;0,F842&lt;&gt;0),IF(C842&lt;&gt;0,CONCATENATE(C842,"-AGr",VLOOKUP(D842,Listen!$A$2:$G$45,7,FALSE),"-",E842,"-",F842,),CONCATENATE("AGr",VLOOKUP(D842,Listen!$A$2:$G$45,7,FALSE),"-",E842,"-",F842)),"keine vollständige ID")</f>
        <v>keine vollständige ID</v>
      </c>
      <c r="C842" s="438">
        <f>'[2]III_SAV-Details_NB'!B848</f>
        <v>0</v>
      </c>
      <c r="D842" s="438">
        <f>'[2]III_SAV-Details_NB'!C848</f>
        <v>0</v>
      </c>
      <c r="E842" s="359">
        <f>'[2]III_SAV-Details_NB'!D848</f>
        <v>0</v>
      </c>
      <c r="F842" s="490"/>
      <c r="G842" s="281">
        <f>'[2]III_SAV-Details_NB'!X848</f>
        <v>0</v>
      </c>
      <c r="H842" s="281">
        <f t="shared" si="281"/>
        <v>0</v>
      </c>
      <c r="I842" s="281">
        <f>IF(con_EOGJahr=2025,'[2]III_SAV-Details_NB'!AA848,IF(con_EOGJahr=2026,'[2]III_SAV-Details_NB'!AB848,'[2]III_SAV-Details_NB'!AC848))</f>
        <v>0</v>
      </c>
      <c r="J842" s="282"/>
      <c r="K842" s="282"/>
      <c r="L842" s="282"/>
      <c r="M842" s="282"/>
      <c r="N842" s="282"/>
      <c r="O842" s="282"/>
      <c r="P842" s="52">
        <f t="shared" si="282"/>
        <v>0</v>
      </c>
      <c r="Q842" s="60"/>
      <c r="R842" s="53">
        <f t="shared" si="273"/>
        <v>0</v>
      </c>
      <c r="S842" s="59"/>
      <c r="T842" s="61"/>
      <c r="U842" s="342" t="str">
        <f t="shared" si="277"/>
        <v>k.A.</v>
      </c>
      <c r="V842" s="343" t="str">
        <f t="shared" si="274"/>
        <v>k.A.</v>
      </c>
      <c r="W842" s="343" t="str">
        <f>IFERROR(IF(OR($D842="",$E842=0,con_Ende=0),"k.A.",IF(VLOOKUP($D842,rng_ND,5,0)="Nein",VLOOKUP($D842,rng_ND,2,FALSE),MIN(VLOOKUP($D842,rng_ND,2,FALSE),A_Stammdaten!$B$19-D_SAV!$E842+1))),"k.A.")</f>
        <v>k.A.</v>
      </c>
      <c r="X842" s="343" t="str">
        <f t="shared" si="275"/>
        <v>k.A.</v>
      </c>
      <c r="Y842" s="62"/>
      <c r="Z842" s="48">
        <f t="shared" si="276"/>
        <v>0</v>
      </c>
      <c r="AA842" s="457"/>
      <c r="AB842" s="55">
        <f t="shared" si="283"/>
        <v>0</v>
      </c>
      <c r="AC842" s="55">
        <f>IF(A_Stammdaten!$B$25="ja",D_SAV!AA842,D_SAV!AB842)</f>
        <v>0</v>
      </c>
      <c r="AD842" s="478">
        <f>IF(AC842=0,0,IF(U842-(con_EOGJahr-D_SAV!E842)&lt;=0,AC842,AC842/V842))</f>
        <v>0</v>
      </c>
      <c r="AE842" s="478">
        <f>IFERROR(IF(AND(VLOOKUP(D842,rng_ND,5,FALSE)="Ja",D_SAV!T842="degressiv"),D_SAV!AC842*Y842/100,0),0)</f>
        <v>0</v>
      </c>
      <c r="AF842" s="55">
        <f>IFERROR(IF(VLOOKUP(D842,rng_ND,5,FALSE)="Ja",MAX(D_SAV!AD842:AE842),D_SAV!AD842),0)</f>
        <v>0</v>
      </c>
      <c r="AG842" s="55">
        <f t="shared" si="284"/>
        <v>0</v>
      </c>
      <c r="AH842" s="55">
        <f t="shared" si="285"/>
        <v>0</v>
      </c>
      <c r="AI842" s="55">
        <f t="shared" si="286"/>
        <v>0</v>
      </c>
      <c r="AJ842" s="55">
        <f t="shared" si="287"/>
        <v>0</v>
      </c>
      <c r="AK842" s="55">
        <f t="shared" si="278"/>
        <v>0</v>
      </c>
      <c r="AL842" s="55">
        <f t="shared" si="279"/>
        <v>0</v>
      </c>
      <c r="AM842" s="55">
        <f t="shared" si="280"/>
        <v>0</v>
      </c>
    </row>
    <row r="843" spans="1:39" x14ac:dyDescent="0.25">
      <c r="A843" s="47">
        <v>839</v>
      </c>
      <c r="B843" s="358" t="str">
        <f>IF(AND(E843&lt;&gt;0,D843&lt;&gt;0,F843&lt;&gt;0),IF(C843&lt;&gt;0,CONCATENATE(C843,"-AGr",VLOOKUP(D843,Listen!$A$2:$G$45,7,FALSE),"-",E843,"-",F843,),CONCATENATE("AGr",VLOOKUP(D843,Listen!$A$2:$G$45,7,FALSE),"-",E843,"-",F843)),"keine vollständige ID")</f>
        <v>keine vollständige ID</v>
      </c>
      <c r="C843" s="438">
        <f>'[2]III_SAV-Details_NB'!B849</f>
        <v>0</v>
      </c>
      <c r="D843" s="438">
        <f>'[2]III_SAV-Details_NB'!C849</f>
        <v>0</v>
      </c>
      <c r="E843" s="359">
        <f>'[2]III_SAV-Details_NB'!D849</f>
        <v>0</v>
      </c>
      <c r="F843" s="490"/>
      <c r="G843" s="281">
        <f>'[2]III_SAV-Details_NB'!X849</f>
        <v>0</v>
      </c>
      <c r="H843" s="281">
        <f t="shared" si="281"/>
        <v>0</v>
      </c>
      <c r="I843" s="281">
        <f>IF(con_EOGJahr=2025,'[2]III_SAV-Details_NB'!AA849,IF(con_EOGJahr=2026,'[2]III_SAV-Details_NB'!AB849,'[2]III_SAV-Details_NB'!AC849))</f>
        <v>0</v>
      </c>
      <c r="J843" s="282"/>
      <c r="K843" s="282"/>
      <c r="L843" s="282"/>
      <c r="M843" s="282"/>
      <c r="N843" s="282"/>
      <c r="O843" s="282"/>
      <c r="P843" s="52">
        <f t="shared" si="282"/>
        <v>0</v>
      </c>
      <c r="Q843" s="60"/>
      <c r="R843" s="53">
        <f t="shared" si="273"/>
        <v>0</v>
      </c>
      <c r="S843" s="59"/>
      <c r="T843" s="61"/>
      <c r="U843" s="342" t="str">
        <f t="shared" si="277"/>
        <v>k.A.</v>
      </c>
      <c r="V843" s="343" t="str">
        <f t="shared" si="274"/>
        <v>k.A.</v>
      </c>
      <c r="W843" s="343" t="str">
        <f>IFERROR(IF(OR($D843="",$E843=0,con_Ende=0),"k.A.",IF(VLOOKUP($D843,rng_ND,5,0)="Nein",VLOOKUP($D843,rng_ND,2,FALSE),MIN(VLOOKUP($D843,rng_ND,2,FALSE),A_Stammdaten!$B$19-D_SAV!$E843+1))),"k.A.")</f>
        <v>k.A.</v>
      </c>
      <c r="X843" s="343" t="str">
        <f t="shared" si="275"/>
        <v>k.A.</v>
      </c>
      <c r="Y843" s="62"/>
      <c r="Z843" s="48">
        <f t="shared" si="276"/>
        <v>0</v>
      </c>
      <c r="AA843" s="457"/>
      <c r="AB843" s="55">
        <f t="shared" si="283"/>
        <v>0</v>
      </c>
      <c r="AC843" s="55">
        <f>IF(A_Stammdaten!$B$25="ja",D_SAV!AA843,D_SAV!AB843)</f>
        <v>0</v>
      </c>
      <c r="AD843" s="478">
        <f>IF(AC843=0,0,IF(U843-(con_EOGJahr-D_SAV!E843)&lt;=0,AC843,AC843/V843))</f>
        <v>0</v>
      </c>
      <c r="AE843" s="478">
        <f>IFERROR(IF(AND(VLOOKUP(D843,rng_ND,5,FALSE)="Ja",D_SAV!T843="degressiv"),D_SAV!AC843*Y843/100,0),0)</f>
        <v>0</v>
      </c>
      <c r="AF843" s="55">
        <f>IFERROR(IF(VLOOKUP(D843,rng_ND,5,FALSE)="Ja",MAX(D_SAV!AD843:AE843),D_SAV!AD843),0)</f>
        <v>0</v>
      </c>
      <c r="AG843" s="55">
        <f t="shared" si="284"/>
        <v>0</v>
      </c>
      <c r="AH843" s="55">
        <f t="shared" si="285"/>
        <v>0</v>
      </c>
      <c r="AI843" s="55">
        <f t="shared" si="286"/>
        <v>0</v>
      </c>
      <c r="AJ843" s="55">
        <f t="shared" si="287"/>
        <v>0</v>
      </c>
      <c r="AK843" s="55">
        <f t="shared" si="278"/>
        <v>0</v>
      </c>
      <c r="AL843" s="55">
        <f t="shared" si="279"/>
        <v>0</v>
      </c>
      <c r="AM843" s="55">
        <f t="shared" si="280"/>
        <v>0</v>
      </c>
    </row>
    <row r="844" spans="1:39" x14ac:dyDescent="0.25">
      <c r="A844" s="47">
        <v>840</v>
      </c>
      <c r="B844" s="358" t="str">
        <f>IF(AND(E844&lt;&gt;0,D844&lt;&gt;0,F844&lt;&gt;0),IF(C844&lt;&gt;0,CONCATENATE(C844,"-AGr",VLOOKUP(D844,Listen!$A$2:$G$45,7,FALSE),"-",E844,"-",F844,),CONCATENATE("AGr",VLOOKUP(D844,Listen!$A$2:$G$45,7,FALSE),"-",E844,"-",F844)),"keine vollständige ID")</f>
        <v>keine vollständige ID</v>
      </c>
      <c r="C844" s="438">
        <f>'[2]III_SAV-Details_NB'!B850</f>
        <v>0</v>
      </c>
      <c r="D844" s="438">
        <f>'[2]III_SAV-Details_NB'!C850</f>
        <v>0</v>
      </c>
      <c r="E844" s="359">
        <f>'[2]III_SAV-Details_NB'!D850</f>
        <v>0</v>
      </c>
      <c r="F844" s="490"/>
      <c r="G844" s="281">
        <f>'[2]III_SAV-Details_NB'!X850</f>
        <v>0</v>
      </c>
      <c r="H844" s="281">
        <f t="shared" si="281"/>
        <v>0</v>
      </c>
      <c r="I844" s="281">
        <f>IF(con_EOGJahr=2025,'[2]III_SAV-Details_NB'!AA850,IF(con_EOGJahr=2026,'[2]III_SAV-Details_NB'!AB850,'[2]III_SAV-Details_NB'!AC850))</f>
        <v>0</v>
      </c>
      <c r="J844" s="282"/>
      <c r="K844" s="282"/>
      <c r="L844" s="282"/>
      <c r="M844" s="282"/>
      <c r="N844" s="282"/>
      <c r="O844" s="282"/>
      <c r="P844" s="52">
        <f t="shared" si="282"/>
        <v>0</v>
      </c>
      <c r="Q844" s="60"/>
      <c r="R844" s="53">
        <f t="shared" si="273"/>
        <v>0</v>
      </c>
      <c r="S844" s="59"/>
      <c r="T844" s="61"/>
      <c r="U844" s="342" t="str">
        <f t="shared" si="277"/>
        <v>k.A.</v>
      </c>
      <c r="V844" s="343" t="str">
        <f t="shared" si="274"/>
        <v>k.A.</v>
      </c>
      <c r="W844" s="343" t="str">
        <f>IFERROR(IF(OR($D844="",$E844=0,con_Ende=0),"k.A.",IF(VLOOKUP($D844,rng_ND,5,0)="Nein",VLOOKUP($D844,rng_ND,2,FALSE),MIN(VLOOKUP($D844,rng_ND,2,FALSE),A_Stammdaten!$B$19-D_SAV!$E844+1))),"k.A.")</f>
        <v>k.A.</v>
      </c>
      <c r="X844" s="343" t="str">
        <f t="shared" si="275"/>
        <v>k.A.</v>
      </c>
      <c r="Y844" s="62"/>
      <c r="Z844" s="48">
        <f t="shared" si="276"/>
        <v>0</v>
      </c>
      <c r="AA844" s="457"/>
      <c r="AB844" s="55">
        <f t="shared" si="283"/>
        <v>0</v>
      </c>
      <c r="AC844" s="55">
        <f>IF(A_Stammdaten!$B$25="ja",D_SAV!AA844,D_SAV!AB844)</f>
        <v>0</v>
      </c>
      <c r="AD844" s="478">
        <f>IF(AC844=0,0,IF(U844-(con_EOGJahr-D_SAV!E844)&lt;=0,AC844,AC844/V844))</f>
        <v>0</v>
      </c>
      <c r="AE844" s="478">
        <f>IFERROR(IF(AND(VLOOKUP(D844,rng_ND,5,FALSE)="Ja",D_SAV!T844="degressiv"),D_SAV!AC844*Y844/100,0),0)</f>
        <v>0</v>
      </c>
      <c r="AF844" s="55">
        <f>IFERROR(IF(VLOOKUP(D844,rng_ND,5,FALSE)="Ja",MAX(D_SAV!AD844:AE844),D_SAV!AD844),0)</f>
        <v>0</v>
      </c>
      <c r="AG844" s="55">
        <f t="shared" si="284"/>
        <v>0</v>
      </c>
      <c r="AH844" s="55">
        <f t="shared" si="285"/>
        <v>0</v>
      </c>
      <c r="AI844" s="55">
        <f t="shared" si="286"/>
        <v>0</v>
      </c>
      <c r="AJ844" s="55">
        <f t="shared" si="287"/>
        <v>0</v>
      </c>
      <c r="AK844" s="55">
        <f t="shared" si="278"/>
        <v>0</v>
      </c>
      <c r="AL844" s="55">
        <f t="shared" si="279"/>
        <v>0</v>
      </c>
      <c r="AM844" s="55">
        <f t="shared" si="280"/>
        <v>0</v>
      </c>
    </row>
    <row r="845" spans="1:39" x14ac:dyDescent="0.25">
      <c r="A845" s="47">
        <v>841</v>
      </c>
      <c r="B845" s="358" t="str">
        <f>IF(AND(E845&lt;&gt;0,D845&lt;&gt;0,F845&lt;&gt;0),IF(C845&lt;&gt;0,CONCATENATE(C845,"-AGr",VLOOKUP(D845,Listen!$A$2:$G$45,7,FALSE),"-",E845,"-",F845,),CONCATENATE("AGr",VLOOKUP(D845,Listen!$A$2:$G$45,7,FALSE),"-",E845,"-",F845)),"keine vollständige ID")</f>
        <v>keine vollständige ID</v>
      </c>
      <c r="C845" s="438">
        <f>'[2]III_SAV-Details_NB'!B851</f>
        <v>0</v>
      </c>
      <c r="D845" s="438">
        <f>'[2]III_SAV-Details_NB'!C851</f>
        <v>0</v>
      </c>
      <c r="E845" s="359">
        <f>'[2]III_SAV-Details_NB'!D851</f>
        <v>0</v>
      </c>
      <c r="F845" s="490"/>
      <c r="G845" s="281">
        <f>'[2]III_SAV-Details_NB'!X851</f>
        <v>0</v>
      </c>
      <c r="H845" s="281">
        <f t="shared" si="281"/>
        <v>0</v>
      </c>
      <c r="I845" s="281">
        <f>IF(con_EOGJahr=2025,'[2]III_SAV-Details_NB'!AA851,IF(con_EOGJahr=2026,'[2]III_SAV-Details_NB'!AB851,'[2]III_SAV-Details_NB'!AC851))</f>
        <v>0</v>
      </c>
      <c r="J845" s="282"/>
      <c r="K845" s="282"/>
      <c r="L845" s="282"/>
      <c r="M845" s="282"/>
      <c r="N845" s="282"/>
      <c r="O845" s="282"/>
      <c r="P845" s="52">
        <f t="shared" si="282"/>
        <v>0</v>
      </c>
      <c r="Q845" s="60"/>
      <c r="R845" s="53">
        <f t="shared" si="273"/>
        <v>0</v>
      </c>
      <c r="S845" s="59"/>
      <c r="T845" s="61"/>
      <c r="U845" s="342" t="str">
        <f t="shared" si="277"/>
        <v>k.A.</v>
      </c>
      <c r="V845" s="343" t="str">
        <f t="shared" si="274"/>
        <v>k.A.</v>
      </c>
      <c r="W845" s="343" t="str">
        <f>IFERROR(IF(OR($D845="",$E845=0,con_Ende=0),"k.A.",IF(VLOOKUP($D845,rng_ND,5,0)="Nein",VLOOKUP($D845,rng_ND,2,FALSE),MIN(VLOOKUP($D845,rng_ND,2,FALSE),A_Stammdaten!$B$19-D_SAV!$E845+1))),"k.A.")</f>
        <v>k.A.</v>
      </c>
      <c r="X845" s="343" t="str">
        <f t="shared" si="275"/>
        <v>k.A.</v>
      </c>
      <c r="Y845" s="62"/>
      <c r="Z845" s="48">
        <f t="shared" si="276"/>
        <v>0</v>
      </c>
      <c r="AA845" s="457"/>
      <c r="AB845" s="55">
        <f t="shared" si="283"/>
        <v>0</v>
      </c>
      <c r="AC845" s="55">
        <f>IF(A_Stammdaten!$B$25="ja",D_SAV!AA845,D_SAV!AB845)</f>
        <v>0</v>
      </c>
      <c r="AD845" s="478">
        <f>IF(AC845=0,0,IF(U845-(con_EOGJahr-D_SAV!E845)&lt;=0,AC845,AC845/V845))</f>
        <v>0</v>
      </c>
      <c r="AE845" s="478">
        <f>IFERROR(IF(AND(VLOOKUP(D845,rng_ND,5,FALSE)="Ja",D_SAV!T845="degressiv"),D_SAV!AC845*Y845/100,0),0)</f>
        <v>0</v>
      </c>
      <c r="AF845" s="55">
        <f>IFERROR(IF(VLOOKUP(D845,rng_ND,5,FALSE)="Ja",MAX(D_SAV!AD845:AE845),D_SAV!AD845),0)</f>
        <v>0</v>
      </c>
      <c r="AG845" s="55">
        <f t="shared" si="284"/>
        <v>0</v>
      </c>
      <c r="AH845" s="55">
        <f t="shared" si="285"/>
        <v>0</v>
      </c>
      <c r="AI845" s="55">
        <f t="shared" si="286"/>
        <v>0</v>
      </c>
      <c r="AJ845" s="55">
        <f t="shared" si="287"/>
        <v>0</v>
      </c>
      <c r="AK845" s="55">
        <f t="shared" si="278"/>
        <v>0</v>
      </c>
      <c r="AL845" s="55">
        <f t="shared" si="279"/>
        <v>0</v>
      </c>
      <c r="AM845" s="55">
        <f t="shared" si="280"/>
        <v>0</v>
      </c>
    </row>
    <row r="846" spans="1:39" x14ac:dyDescent="0.25">
      <c r="A846" s="47">
        <v>842</v>
      </c>
      <c r="B846" s="358" t="str">
        <f>IF(AND(E846&lt;&gt;0,D846&lt;&gt;0,F846&lt;&gt;0),IF(C846&lt;&gt;0,CONCATENATE(C846,"-AGr",VLOOKUP(D846,Listen!$A$2:$G$45,7,FALSE),"-",E846,"-",F846,),CONCATENATE("AGr",VLOOKUP(D846,Listen!$A$2:$G$45,7,FALSE),"-",E846,"-",F846)),"keine vollständige ID")</f>
        <v>keine vollständige ID</v>
      </c>
      <c r="C846" s="438">
        <f>'[2]III_SAV-Details_NB'!B852</f>
        <v>0</v>
      </c>
      <c r="D846" s="438">
        <f>'[2]III_SAV-Details_NB'!C852</f>
        <v>0</v>
      </c>
      <c r="E846" s="359">
        <f>'[2]III_SAV-Details_NB'!D852</f>
        <v>0</v>
      </c>
      <c r="F846" s="490"/>
      <c r="G846" s="281">
        <f>'[2]III_SAV-Details_NB'!X852</f>
        <v>0</v>
      </c>
      <c r="H846" s="281">
        <f t="shared" si="281"/>
        <v>0</v>
      </c>
      <c r="I846" s="281">
        <f>IF(con_EOGJahr=2025,'[2]III_SAV-Details_NB'!AA852,IF(con_EOGJahr=2026,'[2]III_SAV-Details_NB'!AB852,'[2]III_SAV-Details_NB'!AC852))</f>
        <v>0</v>
      </c>
      <c r="J846" s="282"/>
      <c r="K846" s="282"/>
      <c r="L846" s="282"/>
      <c r="M846" s="282"/>
      <c r="N846" s="282"/>
      <c r="O846" s="282"/>
      <c r="P846" s="52">
        <f t="shared" si="282"/>
        <v>0</v>
      </c>
      <c r="Q846" s="60"/>
      <c r="R846" s="53">
        <f t="shared" si="273"/>
        <v>0</v>
      </c>
      <c r="S846" s="59"/>
      <c r="T846" s="61"/>
      <c r="U846" s="342" t="str">
        <f t="shared" si="277"/>
        <v>k.A.</v>
      </c>
      <c r="V846" s="343" t="str">
        <f t="shared" si="274"/>
        <v>k.A.</v>
      </c>
      <c r="W846" s="343" t="str">
        <f>IFERROR(IF(OR($D846="",$E846=0,con_Ende=0),"k.A.",IF(VLOOKUP($D846,rng_ND,5,0)="Nein",VLOOKUP($D846,rng_ND,2,FALSE),MIN(VLOOKUP($D846,rng_ND,2,FALSE),A_Stammdaten!$B$19-D_SAV!$E846+1))),"k.A.")</f>
        <v>k.A.</v>
      </c>
      <c r="X846" s="343" t="str">
        <f t="shared" si="275"/>
        <v>k.A.</v>
      </c>
      <c r="Y846" s="62"/>
      <c r="Z846" s="48">
        <f t="shared" si="276"/>
        <v>0</v>
      </c>
      <c r="AA846" s="457"/>
      <c r="AB846" s="55">
        <f t="shared" si="283"/>
        <v>0</v>
      </c>
      <c r="AC846" s="55">
        <f>IF(A_Stammdaten!$B$25="ja",D_SAV!AA846,D_SAV!AB846)</f>
        <v>0</v>
      </c>
      <c r="AD846" s="478">
        <f>IF(AC846=0,0,IF(U846-(con_EOGJahr-D_SAV!E846)&lt;=0,AC846,AC846/V846))</f>
        <v>0</v>
      </c>
      <c r="AE846" s="478">
        <f>IFERROR(IF(AND(VLOOKUP(D846,rng_ND,5,FALSE)="Ja",D_SAV!T846="degressiv"),D_SAV!AC846*Y846/100,0),0)</f>
        <v>0</v>
      </c>
      <c r="AF846" s="55">
        <f>IFERROR(IF(VLOOKUP(D846,rng_ND,5,FALSE)="Ja",MAX(D_SAV!AD846:AE846),D_SAV!AD846),0)</f>
        <v>0</v>
      </c>
      <c r="AG846" s="55">
        <f t="shared" si="284"/>
        <v>0</v>
      </c>
      <c r="AH846" s="55">
        <f t="shared" si="285"/>
        <v>0</v>
      </c>
      <c r="AI846" s="55">
        <f t="shared" si="286"/>
        <v>0</v>
      </c>
      <c r="AJ846" s="55">
        <f t="shared" si="287"/>
        <v>0</v>
      </c>
      <c r="AK846" s="55">
        <f t="shared" si="278"/>
        <v>0</v>
      </c>
      <c r="AL846" s="55">
        <f t="shared" si="279"/>
        <v>0</v>
      </c>
      <c r="AM846" s="55">
        <f t="shared" si="280"/>
        <v>0</v>
      </c>
    </row>
    <row r="847" spans="1:39" x14ac:dyDescent="0.25">
      <c r="A847" s="47">
        <v>843</v>
      </c>
      <c r="B847" s="358" t="str">
        <f>IF(AND(E847&lt;&gt;0,D847&lt;&gt;0,F847&lt;&gt;0),IF(C847&lt;&gt;0,CONCATENATE(C847,"-AGr",VLOOKUP(D847,Listen!$A$2:$G$45,7,FALSE),"-",E847,"-",F847,),CONCATENATE("AGr",VLOOKUP(D847,Listen!$A$2:$G$45,7,FALSE),"-",E847,"-",F847)),"keine vollständige ID")</f>
        <v>keine vollständige ID</v>
      </c>
      <c r="C847" s="438">
        <f>'[2]III_SAV-Details_NB'!B853</f>
        <v>0</v>
      </c>
      <c r="D847" s="438">
        <f>'[2]III_SAV-Details_NB'!C853</f>
        <v>0</v>
      </c>
      <c r="E847" s="359">
        <f>'[2]III_SAV-Details_NB'!D853</f>
        <v>0</v>
      </c>
      <c r="F847" s="490"/>
      <c r="G847" s="281">
        <f>'[2]III_SAV-Details_NB'!X853</f>
        <v>0</v>
      </c>
      <c r="H847" s="281">
        <f t="shared" si="281"/>
        <v>0</v>
      </c>
      <c r="I847" s="281">
        <f>IF(con_EOGJahr=2025,'[2]III_SAV-Details_NB'!AA853,IF(con_EOGJahr=2026,'[2]III_SAV-Details_NB'!AB853,'[2]III_SAV-Details_NB'!AC853))</f>
        <v>0</v>
      </c>
      <c r="J847" s="282"/>
      <c r="K847" s="282"/>
      <c r="L847" s="282"/>
      <c r="M847" s="282"/>
      <c r="N847" s="282"/>
      <c r="O847" s="282"/>
      <c r="P847" s="52">
        <f t="shared" si="282"/>
        <v>0</v>
      </c>
      <c r="Q847" s="60"/>
      <c r="R847" s="53">
        <f t="shared" si="273"/>
        <v>0</v>
      </c>
      <c r="S847" s="59"/>
      <c r="T847" s="61"/>
      <c r="U847" s="342" t="str">
        <f t="shared" si="277"/>
        <v>k.A.</v>
      </c>
      <c r="V847" s="343" t="str">
        <f t="shared" si="274"/>
        <v>k.A.</v>
      </c>
      <c r="W847" s="343" t="str">
        <f>IFERROR(IF(OR($D847="",$E847=0,con_Ende=0),"k.A.",IF(VLOOKUP($D847,rng_ND,5,0)="Nein",VLOOKUP($D847,rng_ND,2,FALSE),MIN(VLOOKUP($D847,rng_ND,2,FALSE),A_Stammdaten!$B$19-D_SAV!$E847+1))),"k.A.")</f>
        <v>k.A.</v>
      </c>
      <c r="X847" s="343" t="str">
        <f t="shared" si="275"/>
        <v>k.A.</v>
      </c>
      <c r="Y847" s="62"/>
      <c r="Z847" s="48">
        <f t="shared" si="276"/>
        <v>0</v>
      </c>
      <c r="AA847" s="457"/>
      <c r="AB847" s="55">
        <f t="shared" si="283"/>
        <v>0</v>
      </c>
      <c r="AC847" s="55">
        <f>IF(A_Stammdaten!$B$25="ja",D_SAV!AA847,D_SAV!AB847)</f>
        <v>0</v>
      </c>
      <c r="AD847" s="478">
        <f>IF(AC847=0,0,IF(U847-(con_EOGJahr-D_SAV!E847)&lt;=0,AC847,AC847/V847))</f>
        <v>0</v>
      </c>
      <c r="AE847" s="478">
        <f>IFERROR(IF(AND(VLOOKUP(D847,rng_ND,5,FALSE)="Ja",D_SAV!T847="degressiv"),D_SAV!AC847*Y847/100,0),0)</f>
        <v>0</v>
      </c>
      <c r="AF847" s="55">
        <f>IFERROR(IF(VLOOKUP(D847,rng_ND,5,FALSE)="Ja",MAX(D_SAV!AD847:AE847),D_SAV!AD847),0)</f>
        <v>0</v>
      </c>
      <c r="AG847" s="55">
        <f t="shared" si="284"/>
        <v>0</v>
      </c>
      <c r="AH847" s="55">
        <f t="shared" si="285"/>
        <v>0</v>
      </c>
      <c r="AI847" s="55">
        <f t="shared" si="286"/>
        <v>0</v>
      </c>
      <c r="AJ847" s="55">
        <f t="shared" si="287"/>
        <v>0</v>
      </c>
      <c r="AK847" s="55">
        <f t="shared" si="278"/>
        <v>0</v>
      </c>
      <c r="AL847" s="55">
        <f t="shared" si="279"/>
        <v>0</v>
      </c>
      <c r="AM847" s="55">
        <f t="shared" si="280"/>
        <v>0</v>
      </c>
    </row>
    <row r="848" spans="1:39" x14ac:dyDescent="0.25">
      <c r="A848" s="47">
        <v>844</v>
      </c>
      <c r="B848" s="358" t="str">
        <f>IF(AND(E848&lt;&gt;0,D848&lt;&gt;0,F848&lt;&gt;0),IF(C848&lt;&gt;0,CONCATENATE(C848,"-AGr",VLOOKUP(D848,Listen!$A$2:$G$45,7,FALSE),"-",E848,"-",F848,),CONCATENATE("AGr",VLOOKUP(D848,Listen!$A$2:$G$45,7,FALSE),"-",E848,"-",F848)),"keine vollständige ID")</f>
        <v>keine vollständige ID</v>
      </c>
      <c r="C848" s="438">
        <f>'[2]III_SAV-Details_NB'!B854</f>
        <v>0</v>
      </c>
      <c r="D848" s="438">
        <f>'[2]III_SAV-Details_NB'!C854</f>
        <v>0</v>
      </c>
      <c r="E848" s="359">
        <f>'[2]III_SAV-Details_NB'!D854</f>
        <v>0</v>
      </c>
      <c r="F848" s="490"/>
      <c r="G848" s="281">
        <f>'[2]III_SAV-Details_NB'!X854</f>
        <v>0</v>
      </c>
      <c r="H848" s="281">
        <f t="shared" si="281"/>
        <v>0</v>
      </c>
      <c r="I848" s="281">
        <f>IF(con_EOGJahr=2025,'[2]III_SAV-Details_NB'!AA854,IF(con_EOGJahr=2026,'[2]III_SAV-Details_NB'!AB854,'[2]III_SAV-Details_NB'!AC854))</f>
        <v>0</v>
      </c>
      <c r="J848" s="282"/>
      <c r="K848" s="282"/>
      <c r="L848" s="282"/>
      <c r="M848" s="282"/>
      <c r="N848" s="282"/>
      <c r="O848" s="282"/>
      <c r="P848" s="52">
        <f t="shared" si="282"/>
        <v>0</v>
      </c>
      <c r="Q848" s="60"/>
      <c r="R848" s="53">
        <f t="shared" si="273"/>
        <v>0</v>
      </c>
      <c r="S848" s="59"/>
      <c r="T848" s="61"/>
      <c r="U848" s="342" t="str">
        <f t="shared" si="277"/>
        <v>k.A.</v>
      </c>
      <c r="V848" s="343" t="str">
        <f t="shared" si="274"/>
        <v>k.A.</v>
      </c>
      <c r="W848" s="343" t="str">
        <f>IFERROR(IF(OR($D848="",$E848=0,con_Ende=0),"k.A.",IF(VLOOKUP($D848,rng_ND,5,0)="Nein",VLOOKUP($D848,rng_ND,2,FALSE),MIN(VLOOKUP($D848,rng_ND,2,FALSE),A_Stammdaten!$B$19-D_SAV!$E848+1))),"k.A.")</f>
        <v>k.A.</v>
      </c>
      <c r="X848" s="343" t="str">
        <f t="shared" si="275"/>
        <v>k.A.</v>
      </c>
      <c r="Y848" s="62"/>
      <c r="Z848" s="48">
        <f t="shared" si="276"/>
        <v>0</v>
      </c>
      <c r="AA848" s="457"/>
      <c r="AB848" s="55">
        <f t="shared" si="283"/>
        <v>0</v>
      </c>
      <c r="AC848" s="55">
        <f>IF(A_Stammdaten!$B$25="ja",D_SAV!AA848,D_SAV!AB848)</f>
        <v>0</v>
      </c>
      <c r="AD848" s="478">
        <f>IF(AC848=0,0,IF(U848-(con_EOGJahr-D_SAV!E848)&lt;=0,AC848,AC848/V848))</f>
        <v>0</v>
      </c>
      <c r="AE848" s="478">
        <f>IFERROR(IF(AND(VLOOKUP(D848,rng_ND,5,FALSE)="Ja",D_SAV!T848="degressiv"),D_SAV!AC848*Y848/100,0),0)</f>
        <v>0</v>
      </c>
      <c r="AF848" s="55">
        <f>IFERROR(IF(VLOOKUP(D848,rng_ND,5,FALSE)="Ja",MAX(D_SAV!AD848:AE848),D_SAV!AD848),0)</f>
        <v>0</v>
      </c>
      <c r="AG848" s="55">
        <f t="shared" si="284"/>
        <v>0</v>
      </c>
      <c r="AH848" s="55">
        <f t="shared" si="285"/>
        <v>0</v>
      </c>
      <c r="AI848" s="55">
        <f t="shared" si="286"/>
        <v>0</v>
      </c>
      <c r="AJ848" s="55">
        <f t="shared" si="287"/>
        <v>0</v>
      </c>
      <c r="AK848" s="55">
        <f t="shared" si="278"/>
        <v>0</v>
      </c>
      <c r="AL848" s="55">
        <f t="shared" si="279"/>
        <v>0</v>
      </c>
      <c r="AM848" s="55">
        <f t="shared" si="280"/>
        <v>0</v>
      </c>
    </row>
    <row r="849" spans="1:39" x14ac:dyDescent="0.25">
      <c r="A849" s="47">
        <v>845</v>
      </c>
      <c r="B849" s="358" t="str">
        <f>IF(AND(E849&lt;&gt;0,D849&lt;&gt;0,F849&lt;&gt;0),IF(C849&lt;&gt;0,CONCATENATE(C849,"-AGr",VLOOKUP(D849,Listen!$A$2:$G$45,7,FALSE),"-",E849,"-",F849,),CONCATENATE("AGr",VLOOKUP(D849,Listen!$A$2:$G$45,7,FALSE),"-",E849,"-",F849)),"keine vollständige ID")</f>
        <v>keine vollständige ID</v>
      </c>
      <c r="C849" s="438">
        <f>'[2]III_SAV-Details_NB'!B855</f>
        <v>0</v>
      </c>
      <c r="D849" s="438">
        <f>'[2]III_SAV-Details_NB'!C855</f>
        <v>0</v>
      </c>
      <c r="E849" s="359">
        <f>'[2]III_SAV-Details_NB'!D855</f>
        <v>0</v>
      </c>
      <c r="F849" s="490"/>
      <c r="G849" s="281">
        <f>'[2]III_SAV-Details_NB'!X855</f>
        <v>0</v>
      </c>
      <c r="H849" s="281">
        <f t="shared" si="281"/>
        <v>0</v>
      </c>
      <c r="I849" s="281">
        <f>IF(con_EOGJahr=2025,'[2]III_SAV-Details_NB'!AA855,IF(con_EOGJahr=2026,'[2]III_SAV-Details_NB'!AB855,'[2]III_SAV-Details_NB'!AC855))</f>
        <v>0</v>
      </c>
      <c r="J849" s="282"/>
      <c r="K849" s="282"/>
      <c r="L849" s="282"/>
      <c r="M849" s="282"/>
      <c r="N849" s="282"/>
      <c r="O849" s="282"/>
      <c r="P849" s="52">
        <f t="shared" si="282"/>
        <v>0</v>
      </c>
      <c r="Q849" s="60"/>
      <c r="R849" s="53">
        <f t="shared" si="273"/>
        <v>0</v>
      </c>
      <c r="S849" s="59"/>
      <c r="T849" s="61"/>
      <c r="U849" s="342" t="str">
        <f t="shared" si="277"/>
        <v>k.A.</v>
      </c>
      <c r="V849" s="343" t="str">
        <f t="shared" si="274"/>
        <v>k.A.</v>
      </c>
      <c r="W849" s="343" t="str">
        <f>IFERROR(IF(OR($D849="",$E849=0,con_Ende=0),"k.A.",IF(VLOOKUP($D849,rng_ND,5,0)="Nein",VLOOKUP($D849,rng_ND,2,FALSE),MIN(VLOOKUP($D849,rng_ND,2,FALSE),A_Stammdaten!$B$19-D_SAV!$E849+1))),"k.A.")</f>
        <v>k.A.</v>
      </c>
      <c r="X849" s="343" t="str">
        <f t="shared" si="275"/>
        <v>k.A.</v>
      </c>
      <c r="Y849" s="62"/>
      <c r="Z849" s="48">
        <f t="shared" si="276"/>
        <v>0</v>
      </c>
      <c r="AA849" s="457"/>
      <c r="AB849" s="55">
        <f t="shared" si="283"/>
        <v>0</v>
      </c>
      <c r="AC849" s="55">
        <f>IF(A_Stammdaten!$B$25="ja",D_SAV!AA849,D_SAV!AB849)</f>
        <v>0</v>
      </c>
      <c r="AD849" s="478">
        <f>IF(AC849=0,0,IF(U849-(con_EOGJahr-D_SAV!E849)&lt;=0,AC849,AC849/V849))</f>
        <v>0</v>
      </c>
      <c r="AE849" s="478">
        <f>IFERROR(IF(AND(VLOOKUP(D849,rng_ND,5,FALSE)="Ja",D_SAV!T849="degressiv"),D_SAV!AC849*Y849/100,0),0)</f>
        <v>0</v>
      </c>
      <c r="AF849" s="55">
        <f>IFERROR(IF(VLOOKUP(D849,rng_ND,5,FALSE)="Ja",MAX(D_SAV!AD849:AE849),D_SAV!AD849),0)</f>
        <v>0</v>
      </c>
      <c r="AG849" s="55">
        <f t="shared" si="284"/>
        <v>0</v>
      </c>
      <c r="AH849" s="55">
        <f t="shared" si="285"/>
        <v>0</v>
      </c>
      <c r="AI849" s="55">
        <f t="shared" si="286"/>
        <v>0</v>
      </c>
      <c r="AJ849" s="55">
        <f t="shared" si="287"/>
        <v>0</v>
      </c>
      <c r="AK849" s="55">
        <f t="shared" si="278"/>
        <v>0</v>
      </c>
      <c r="AL849" s="55">
        <f t="shared" si="279"/>
        <v>0</v>
      </c>
      <c r="AM849" s="55">
        <f t="shared" si="280"/>
        <v>0</v>
      </c>
    </row>
    <row r="850" spans="1:39" x14ac:dyDescent="0.25">
      <c r="A850" s="47">
        <v>846</v>
      </c>
      <c r="B850" s="358" t="str">
        <f>IF(AND(E850&lt;&gt;0,D850&lt;&gt;0,F850&lt;&gt;0),IF(C850&lt;&gt;0,CONCATENATE(C850,"-AGr",VLOOKUP(D850,Listen!$A$2:$G$45,7,FALSE),"-",E850,"-",F850,),CONCATENATE("AGr",VLOOKUP(D850,Listen!$A$2:$G$45,7,FALSE),"-",E850,"-",F850)),"keine vollständige ID")</f>
        <v>keine vollständige ID</v>
      </c>
      <c r="C850" s="438">
        <f>'[2]III_SAV-Details_NB'!B856</f>
        <v>0</v>
      </c>
      <c r="D850" s="438">
        <f>'[2]III_SAV-Details_NB'!C856</f>
        <v>0</v>
      </c>
      <c r="E850" s="359">
        <f>'[2]III_SAV-Details_NB'!D856</f>
        <v>0</v>
      </c>
      <c r="F850" s="490"/>
      <c r="G850" s="281">
        <f>'[2]III_SAV-Details_NB'!X856</f>
        <v>0</v>
      </c>
      <c r="H850" s="281">
        <f t="shared" si="281"/>
        <v>0</v>
      </c>
      <c r="I850" s="281">
        <f>IF(con_EOGJahr=2025,'[2]III_SAV-Details_NB'!AA856,IF(con_EOGJahr=2026,'[2]III_SAV-Details_NB'!AB856,'[2]III_SAV-Details_NB'!AC856))</f>
        <v>0</v>
      </c>
      <c r="J850" s="282"/>
      <c r="K850" s="282"/>
      <c r="L850" s="282"/>
      <c r="M850" s="282"/>
      <c r="N850" s="282"/>
      <c r="O850" s="282"/>
      <c r="P850" s="52">
        <f t="shared" si="282"/>
        <v>0</v>
      </c>
      <c r="Q850" s="60"/>
      <c r="R850" s="53">
        <f t="shared" ref="R850:R913" si="288">P850+Q850</f>
        <v>0</v>
      </c>
      <c r="S850" s="59"/>
      <c r="T850" s="61"/>
      <c r="U850" s="342" t="str">
        <f t="shared" si="277"/>
        <v>k.A.</v>
      </c>
      <c r="V850" s="343" t="str">
        <f t="shared" ref="V850:V913" si="289">IFERROR(IF(OR($D850="",$E850=0,con_Ende=0,$U850=0),"k.A.",MAX($E850-con_EOGJahr+$U850,0)),"k.A.")</f>
        <v>k.A.</v>
      </c>
      <c r="W850" s="343" t="str">
        <f>IFERROR(IF(OR($D850="",$E850=0,con_Ende=0),"k.A.",IF(VLOOKUP($D850,rng_ND,5,0)="Nein",VLOOKUP($D850,rng_ND,2,FALSE),MIN(VLOOKUP($D850,rng_ND,2,FALSE),A_Stammdaten!$B$19-D_SAV!$E850+1))),"k.A.")</f>
        <v>k.A.</v>
      </c>
      <c r="X850" s="343" t="str">
        <f t="shared" ref="X850:X913" si="290">IFERROR(IF(OR($D850="",$E850=0,con_Ende=0),"k.A.",VLOOKUP($D850,rng_ND,3,FALSE)),"k.A.")</f>
        <v>k.A.</v>
      </c>
      <c r="Y850" s="62"/>
      <c r="Z850" s="48">
        <f t="shared" ref="Z850:Z913" si="291">IF(AND($E850&lt;2006,$E850&lt;&gt;0),IFERROR(VLOOKUP($E850,rng_Index,VLOOKUP($D850,rng_ND,4,FALSE)+1,FALSE),1),)</f>
        <v>0</v>
      </c>
      <c r="AA850" s="457"/>
      <c r="AB850" s="55">
        <f t="shared" si="283"/>
        <v>0</v>
      </c>
      <c r="AC850" s="55">
        <f>IF(A_Stammdaten!$B$25="ja",D_SAV!AA850,D_SAV!AB850)</f>
        <v>0</v>
      </c>
      <c r="AD850" s="478">
        <f>IF(AC850=0,0,IF(U850-(con_EOGJahr-D_SAV!E850)&lt;=0,AC850,AC850/V850))</f>
        <v>0</v>
      </c>
      <c r="AE850" s="478">
        <f>IFERROR(IF(AND(VLOOKUP(D850,rng_ND,5,FALSE)="Ja",D_SAV!T850="degressiv"),D_SAV!AC850*Y850/100,0),0)</f>
        <v>0</v>
      </c>
      <c r="AF850" s="55">
        <f>IFERROR(IF(VLOOKUP(D850,rng_ND,5,FALSE)="Ja",MAX(D_SAV!AD850:AE850),D_SAV!AD850),0)</f>
        <v>0</v>
      </c>
      <c r="AG850" s="55">
        <f t="shared" si="284"/>
        <v>0</v>
      </c>
      <c r="AH850" s="55">
        <f t="shared" si="285"/>
        <v>0</v>
      </c>
      <c r="AI850" s="55">
        <f t="shared" si="286"/>
        <v>0</v>
      </c>
      <c r="AJ850" s="55">
        <f t="shared" si="287"/>
        <v>0</v>
      </c>
      <c r="AK850" s="55">
        <f t="shared" si="278"/>
        <v>0</v>
      </c>
      <c r="AL850" s="55">
        <f t="shared" si="279"/>
        <v>0</v>
      </c>
      <c r="AM850" s="55">
        <f t="shared" si="280"/>
        <v>0</v>
      </c>
    </row>
    <row r="851" spans="1:39" x14ac:dyDescent="0.25">
      <c r="A851" s="47">
        <v>847</v>
      </c>
      <c r="B851" s="358" t="str">
        <f>IF(AND(E851&lt;&gt;0,D851&lt;&gt;0,F851&lt;&gt;0),IF(C851&lt;&gt;0,CONCATENATE(C851,"-AGr",VLOOKUP(D851,Listen!$A$2:$G$45,7,FALSE),"-",E851,"-",F851,),CONCATENATE("AGr",VLOOKUP(D851,Listen!$A$2:$G$45,7,FALSE),"-",E851,"-",F851)),"keine vollständige ID")</f>
        <v>keine vollständige ID</v>
      </c>
      <c r="C851" s="438">
        <f>'[2]III_SAV-Details_NB'!B857</f>
        <v>0</v>
      </c>
      <c r="D851" s="438">
        <f>'[2]III_SAV-Details_NB'!C857</f>
        <v>0</v>
      </c>
      <c r="E851" s="359">
        <f>'[2]III_SAV-Details_NB'!D857</f>
        <v>0</v>
      </c>
      <c r="F851" s="490"/>
      <c r="G851" s="281">
        <f>'[2]III_SAV-Details_NB'!X857</f>
        <v>0</v>
      </c>
      <c r="H851" s="281">
        <f t="shared" si="281"/>
        <v>0</v>
      </c>
      <c r="I851" s="281">
        <f>IF(con_EOGJahr=2025,'[2]III_SAV-Details_NB'!AA857,IF(con_EOGJahr=2026,'[2]III_SAV-Details_NB'!AB857,'[2]III_SAV-Details_NB'!AC857))</f>
        <v>0</v>
      </c>
      <c r="J851" s="282"/>
      <c r="K851" s="282"/>
      <c r="L851" s="282"/>
      <c r="M851" s="282"/>
      <c r="N851" s="282"/>
      <c r="O851" s="282"/>
      <c r="P851" s="52">
        <f t="shared" si="282"/>
        <v>0</v>
      </c>
      <c r="Q851" s="60"/>
      <c r="R851" s="53">
        <f t="shared" si="288"/>
        <v>0</v>
      </c>
      <c r="S851" s="59"/>
      <c r="T851" s="61"/>
      <c r="U851" s="342" t="str">
        <f t="shared" ref="U851:U914" si="292">+W851</f>
        <v>k.A.</v>
      </c>
      <c r="V851" s="343" t="str">
        <f t="shared" si="289"/>
        <v>k.A.</v>
      </c>
      <c r="W851" s="343" t="str">
        <f>IFERROR(IF(OR($D851="",$E851=0,con_Ende=0),"k.A.",IF(VLOOKUP($D851,rng_ND,5,0)="Nein",VLOOKUP($D851,rng_ND,2,FALSE),MIN(VLOOKUP($D851,rng_ND,2,FALSE),A_Stammdaten!$B$19-D_SAV!$E851+1))),"k.A.")</f>
        <v>k.A.</v>
      </c>
      <c r="X851" s="343" t="str">
        <f t="shared" si="290"/>
        <v>k.A.</v>
      </c>
      <c r="Y851" s="62"/>
      <c r="Z851" s="48">
        <f t="shared" si="291"/>
        <v>0</v>
      </c>
      <c r="AA851" s="457"/>
      <c r="AB851" s="55">
        <f t="shared" si="283"/>
        <v>0</v>
      </c>
      <c r="AC851" s="55">
        <f>IF(A_Stammdaten!$B$25="ja",D_SAV!AA851,D_SAV!AB851)</f>
        <v>0</v>
      </c>
      <c r="AD851" s="478">
        <f>IF(AC851=0,0,IF(U851-(con_EOGJahr-D_SAV!E851)&lt;=0,AC851,AC851/V851))</f>
        <v>0</v>
      </c>
      <c r="AE851" s="478">
        <f>IFERROR(IF(AND(VLOOKUP(D851,rng_ND,5,FALSE)="Ja",D_SAV!T851="degressiv"),D_SAV!AC851*Y851/100,0),0)</f>
        <v>0</v>
      </c>
      <c r="AF851" s="55">
        <f>IFERROR(IF(VLOOKUP(D851,rng_ND,5,FALSE)="Ja",MAX(D_SAV!AD851:AE851),D_SAV!AD851),0)</f>
        <v>0</v>
      </c>
      <c r="AG851" s="55">
        <f t="shared" si="284"/>
        <v>0</v>
      </c>
      <c r="AH851" s="55">
        <f t="shared" si="285"/>
        <v>0</v>
      </c>
      <c r="AI851" s="55">
        <f t="shared" si="286"/>
        <v>0</v>
      </c>
      <c r="AJ851" s="55">
        <f t="shared" si="287"/>
        <v>0</v>
      </c>
      <c r="AK851" s="55">
        <f t="shared" si="278"/>
        <v>0</v>
      </c>
      <c r="AL851" s="55">
        <f t="shared" si="279"/>
        <v>0</v>
      </c>
      <c r="AM851" s="55">
        <f t="shared" si="280"/>
        <v>0</v>
      </c>
    </row>
    <row r="852" spans="1:39" x14ac:dyDescent="0.25">
      <c r="A852" s="47">
        <v>848</v>
      </c>
      <c r="B852" s="358" t="str">
        <f>IF(AND(E852&lt;&gt;0,D852&lt;&gt;0,F852&lt;&gt;0),IF(C852&lt;&gt;0,CONCATENATE(C852,"-AGr",VLOOKUP(D852,Listen!$A$2:$G$45,7,FALSE),"-",E852,"-",F852,),CONCATENATE("AGr",VLOOKUP(D852,Listen!$A$2:$G$45,7,FALSE),"-",E852,"-",F852)),"keine vollständige ID")</f>
        <v>keine vollständige ID</v>
      </c>
      <c r="C852" s="438">
        <f>'[2]III_SAV-Details_NB'!B858</f>
        <v>0</v>
      </c>
      <c r="D852" s="438">
        <f>'[2]III_SAV-Details_NB'!C858</f>
        <v>0</v>
      </c>
      <c r="E852" s="359">
        <f>'[2]III_SAV-Details_NB'!D858</f>
        <v>0</v>
      </c>
      <c r="F852" s="490"/>
      <c r="G852" s="281">
        <f>'[2]III_SAV-Details_NB'!X858</f>
        <v>0</v>
      </c>
      <c r="H852" s="281">
        <f t="shared" si="281"/>
        <v>0</v>
      </c>
      <c r="I852" s="281">
        <f>IF(con_EOGJahr=2025,'[2]III_SAV-Details_NB'!AA858,IF(con_EOGJahr=2026,'[2]III_SAV-Details_NB'!AB858,'[2]III_SAV-Details_NB'!AC858))</f>
        <v>0</v>
      </c>
      <c r="J852" s="282"/>
      <c r="K852" s="282"/>
      <c r="L852" s="282"/>
      <c r="M852" s="282"/>
      <c r="N852" s="282"/>
      <c r="O852" s="282"/>
      <c r="P852" s="52">
        <f t="shared" si="282"/>
        <v>0</v>
      </c>
      <c r="Q852" s="60"/>
      <c r="R852" s="53">
        <f t="shared" si="288"/>
        <v>0</v>
      </c>
      <c r="S852" s="59"/>
      <c r="T852" s="61"/>
      <c r="U852" s="342" t="str">
        <f t="shared" si="292"/>
        <v>k.A.</v>
      </c>
      <c r="V852" s="343" t="str">
        <f t="shared" si="289"/>
        <v>k.A.</v>
      </c>
      <c r="W852" s="343" t="str">
        <f>IFERROR(IF(OR($D852="",$E852=0,con_Ende=0),"k.A.",IF(VLOOKUP($D852,rng_ND,5,0)="Nein",VLOOKUP($D852,rng_ND,2,FALSE),MIN(VLOOKUP($D852,rng_ND,2,FALSE),A_Stammdaten!$B$19-D_SAV!$E852+1))),"k.A.")</f>
        <v>k.A.</v>
      </c>
      <c r="X852" s="343" t="str">
        <f t="shared" si="290"/>
        <v>k.A.</v>
      </c>
      <c r="Y852" s="62"/>
      <c r="Z852" s="48">
        <f t="shared" si="291"/>
        <v>0</v>
      </c>
      <c r="AA852" s="457"/>
      <c r="AB852" s="55">
        <f t="shared" si="283"/>
        <v>0</v>
      </c>
      <c r="AC852" s="55">
        <f>IF(A_Stammdaten!$B$25="ja",D_SAV!AA852,D_SAV!AB852)</f>
        <v>0</v>
      </c>
      <c r="AD852" s="478">
        <f>IF(AC852=0,0,IF(U852-(con_EOGJahr-D_SAV!E852)&lt;=0,AC852,AC852/V852))</f>
        <v>0</v>
      </c>
      <c r="AE852" s="478">
        <f>IFERROR(IF(AND(VLOOKUP(D852,rng_ND,5,FALSE)="Ja",D_SAV!T852="degressiv"),D_SAV!AC852*Y852/100,0),0)</f>
        <v>0</v>
      </c>
      <c r="AF852" s="55">
        <f>IFERROR(IF(VLOOKUP(D852,rng_ND,5,FALSE)="Ja",MAX(D_SAV!AD852:AE852),D_SAV!AD852),0)</f>
        <v>0</v>
      </c>
      <c r="AG852" s="55">
        <f t="shared" si="284"/>
        <v>0</v>
      </c>
      <c r="AH852" s="55">
        <f t="shared" si="285"/>
        <v>0</v>
      </c>
      <c r="AI852" s="55">
        <f t="shared" si="286"/>
        <v>0</v>
      </c>
      <c r="AJ852" s="55">
        <f t="shared" si="287"/>
        <v>0</v>
      </c>
      <c r="AK852" s="55">
        <f t="shared" si="278"/>
        <v>0</v>
      </c>
      <c r="AL852" s="55">
        <f t="shared" si="279"/>
        <v>0</v>
      </c>
      <c r="AM852" s="55">
        <f t="shared" si="280"/>
        <v>0</v>
      </c>
    </row>
    <row r="853" spans="1:39" x14ac:dyDescent="0.25">
      <c r="A853" s="47">
        <v>849</v>
      </c>
      <c r="B853" s="358" t="str">
        <f>IF(AND(E853&lt;&gt;0,D853&lt;&gt;0,F853&lt;&gt;0),IF(C853&lt;&gt;0,CONCATENATE(C853,"-AGr",VLOOKUP(D853,Listen!$A$2:$G$45,7,FALSE),"-",E853,"-",F853,),CONCATENATE("AGr",VLOOKUP(D853,Listen!$A$2:$G$45,7,FALSE),"-",E853,"-",F853)),"keine vollständige ID")</f>
        <v>keine vollständige ID</v>
      </c>
      <c r="C853" s="438">
        <f>'[2]III_SAV-Details_NB'!B859</f>
        <v>0</v>
      </c>
      <c r="D853" s="438">
        <f>'[2]III_SAV-Details_NB'!C859</f>
        <v>0</v>
      </c>
      <c r="E853" s="359">
        <f>'[2]III_SAV-Details_NB'!D859</f>
        <v>0</v>
      </c>
      <c r="F853" s="490"/>
      <c r="G853" s="281">
        <f>'[2]III_SAV-Details_NB'!X859</f>
        <v>0</v>
      </c>
      <c r="H853" s="281">
        <f t="shared" si="281"/>
        <v>0</v>
      </c>
      <c r="I853" s="281">
        <f>IF(con_EOGJahr=2025,'[2]III_SAV-Details_NB'!AA859,IF(con_EOGJahr=2026,'[2]III_SAV-Details_NB'!AB859,'[2]III_SAV-Details_NB'!AC859))</f>
        <v>0</v>
      </c>
      <c r="J853" s="282"/>
      <c r="K853" s="282"/>
      <c r="L853" s="282"/>
      <c r="M853" s="282"/>
      <c r="N853" s="282"/>
      <c r="O853" s="282"/>
      <c r="P853" s="52">
        <f t="shared" si="282"/>
        <v>0</v>
      </c>
      <c r="Q853" s="60"/>
      <c r="R853" s="53">
        <f t="shared" si="288"/>
        <v>0</v>
      </c>
      <c r="S853" s="59"/>
      <c r="T853" s="61"/>
      <c r="U853" s="342" t="str">
        <f t="shared" si="292"/>
        <v>k.A.</v>
      </c>
      <c r="V853" s="343" t="str">
        <f t="shared" si="289"/>
        <v>k.A.</v>
      </c>
      <c r="W853" s="343" t="str">
        <f>IFERROR(IF(OR($D853="",$E853=0,con_Ende=0),"k.A.",IF(VLOOKUP($D853,rng_ND,5,0)="Nein",VLOOKUP($D853,rng_ND,2,FALSE),MIN(VLOOKUP($D853,rng_ND,2,FALSE),A_Stammdaten!$B$19-D_SAV!$E853+1))),"k.A.")</f>
        <v>k.A.</v>
      </c>
      <c r="X853" s="343" t="str">
        <f t="shared" si="290"/>
        <v>k.A.</v>
      </c>
      <c r="Y853" s="62"/>
      <c r="Z853" s="48">
        <f t="shared" si="291"/>
        <v>0</v>
      </c>
      <c r="AA853" s="457"/>
      <c r="AB853" s="55">
        <f t="shared" si="283"/>
        <v>0</v>
      </c>
      <c r="AC853" s="55">
        <f>IF(A_Stammdaten!$B$25="ja",D_SAV!AA853,D_SAV!AB853)</f>
        <v>0</v>
      </c>
      <c r="AD853" s="478">
        <f>IF(AC853=0,0,IF(U853-(con_EOGJahr-D_SAV!E853)&lt;=0,AC853,AC853/V853))</f>
        <v>0</v>
      </c>
      <c r="AE853" s="478">
        <f>IFERROR(IF(AND(VLOOKUP(D853,rng_ND,5,FALSE)="Ja",D_SAV!T853="degressiv"),D_SAV!AC853*Y853/100,0),0)</f>
        <v>0</v>
      </c>
      <c r="AF853" s="55">
        <f>IFERROR(IF(VLOOKUP(D853,rng_ND,5,FALSE)="Ja",MAX(D_SAV!AD853:AE853),D_SAV!AD853),0)</f>
        <v>0</v>
      </c>
      <c r="AG853" s="55">
        <f t="shared" si="284"/>
        <v>0</v>
      </c>
      <c r="AH853" s="55">
        <f t="shared" si="285"/>
        <v>0</v>
      </c>
      <c r="AI853" s="55">
        <f t="shared" si="286"/>
        <v>0</v>
      </c>
      <c r="AJ853" s="55">
        <f t="shared" si="287"/>
        <v>0</v>
      </c>
      <c r="AK853" s="55">
        <f t="shared" si="278"/>
        <v>0</v>
      </c>
      <c r="AL853" s="55">
        <f t="shared" si="279"/>
        <v>0</v>
      </c>
      <c r="AM853" s="55">
        <f t="shared" si="280"/>
        <v>0</v>
      </c>
    </row>
    <row r="854" spans="1:39" x14ac:dyDescent="0.25">
      <c r="A854" s="47">
        <v>850</v>
      </c>
      <c r="B854" s="358" t="str">
        <f>IF(AND(E854&lt;&gt;0,D854&lt;&gt;0,F854&lt;&gt;0),IF(C854&lt;&gt;0,CONCATENATE(C854,"-AGr",VLOOKUP(D854,Listen!$A$2:$G$45,7,FALSE),"-",E854,"-",F854,),CONCATENATE("AGr",VLOOKUP(D854,Listen!$A$2:$G$45,7,FALSE),"-",E854,"-",F854)),"keine vollständige ID")</f>
        <v>keine vollständige ID</v>
      </c>
      <c r="C854" s="438">
        <f>'[2]III_SAV-Details_NB'!B860</f>
        <v>0</v>
      </c>
      <c r="D854" s="438">
        <f>'[2]III_SAV-Details_NB'!C860</f>
        <v>0</v>
      </c>
      <c r="E854" s="359">
        <f>'[2]III_SAV-Details_NB'!D860</f>
        <v>0</v>
      </c>
      <c r="F854" s="490"/>
      <c r="G854" s="281">
        <f>'[2]III_SAV-Details_NB'!X860</f>
        <v>0</v>
      </c>
      <c r="H854" s="281">
        <f t="shared" si="281"/>
        <v>0</v>
      </c>
      <c r="I854" s="281">
        <f>IF(con_EOGJahr=2025,'[2]III_SAV-Details_NB'!AA860,IF(con_EOGJahr=2026,'[2]III_SAV-Details_NB'!AB860,'[2]III_SAV-Details_NB'!AC860))</f>
        <v>0</v>
      </c>
      <c r="J854" s="282"/>
      <c r="K854" s="282"/>
      <c r="L854" s="282"/>
      <c r="M854" s="282"/>
      <c r="N854" s="282"/>
      <c r="O854" s="282"/>
      <c r="P854" s="52">
        <f t="shared" si="282"/>
        <v>0</v>
      </c>
      <c r="Q854" s="60"/>
      <c r="R854" s="53">
        <f t="shared" si="288"/>
        <v>0</v>
      </c>
      <c r="S854" s="59"/>
      <c r="T854" s="61"/>
      <c r="U854" s="342" t="str">
        <f t="shared" si="292"/>
        <v>k.A.</v>
      </c>
      <c r="V854" s="343" t="str">
        <f t="shared" si="289"/>
        <v>k.A.</v>
      </c>
      <c r="W854" s="343" t="str">
        <f>IFERROR(IF(OR($D854="",$E854=0,con_Ende=0),"k.A.",IF(VLOOKUP($D854,rng_ND,5,0)="Nein",VLOOKUP($D854,rng_ND,2,FALSE),MIN(VLOOKUP($D854,rng_ND,2,FALSE),A_Stammdaten!$B$19-D_SAV!$E854+1))),"k.A.")</f>
        <v>k.A.</v>
      </c>
      <c r="X854" s="343" t="str">
        <f t="shared" si="290"/>
        <v>k.A.</v>
      </c>
      <c r="Y854" s="62"/>
      <c r="Z854" s="48">
        <f t="shared" si="291"/>
        <v>0</v>
      </c>
      <c r="AA854" s="457"/>
      <c r="AB854" s="55">
        <f t="shared" si="283"/>
        <v>0</v>
      </c>
      <c r="AC854" s="55">
        <f>IF(A_Stammdaten!$B$25="ja",D_SAV!AA854,D_SAV!AB854)</f>
        <v>0</v>
      </c>
      <c r="AD854" s="478">
        <f>IF(AC854=0,0,IF(U854-(con_EOGJahr-D_SAV!E854)&lt;=0,AC854,AC854/V854))</f>
        <v>0</v>
      </c>
      <c r="AE854" s="478">
        <f>IFERROR(IF(AND(VLOOKUP(D854,rng_ND,5,FALSE)="Ja",D_SAV!T854="degressiv"),D_SAV!AC854*Y854/100,0),0)</f>
        <v>0</v>
      </c>
      <c r="AF854" s="55">
        <f>IFERROR(IF(VLOOKUP(D854,rng_ND,5,FALSE)="Ja",MAX(D_SAV!AD854:AE854),D_SAV!AD854),0)</f>
        <v>0</v>
      </c>
      <c r="AG854" s="55">
        <f t="shared" si="284"/>
        <v>0</v>
      </c>
      <c r="AH854" s="55">
        <f t="shared" si="285"/>
        <v>0</v>
      </c>
      <c r="AI854" s="55">
        <f t="shared" si="286"/>
        <v>0</v>
      </c>
      <c r="AJ854" s="55">
        <f t="shared" si="287"/>
        <v>0</v>
      </c>
      <c r="AK854" s="55">
        <f t="shared" si="278"/>
        <v>0</v>
      </c>
      <c r="AL854" s="55">
        <f t="shared" si="279"/>
        <v>0</v>
      </c>
      <c r="AM854" s="55">
        <f t="shared" si="280"/>
        <v>0</v>
      </c>
    </row>
    <row r="855" spans="1:39" x14ac:dyDescent="0.25">
      <c r="A855" s="47">
        <v>851</v>
      </c>
      <c r="B855" s="358" t="str">
        <f>IF(AND(E855&lt;&gt;0,D855&lt;&gt;0,F855&lt;&gt;0),IF(C855&lt;&gt;0,CONCATENATE(C855,"-AGr",VLOOKUP(D855,Listen!$A$2:$G$45,7,FALSE),"-",E855,"-",F855,),CONCATENATE("AGr",VLOOKUP(D855,Listen!$A$2:$G$45,7,FALSE),"-",E855,"-",F855)),"keine vollständige ID")</f>
        <v>keine vollständige ID</v>
      </c>
      <c r="C855" s="438">
        <f>'[2]III_SAV-Details_NB'!B861</f>
        <v>0</v>
      </c>
      <c r="D855" s="438">
        <f>'[2]III_SAV-Details_NB'!C861</f>
        <v>0</v>
      </c>
      <c r="E855" s="359">
        <f>'[2]III_SAV-Details_NB'!D861</f>
        <v>0</v>
      </c>
      <c r="F855" s="490"/>
      <c r="G855" s="281">
        <f>'[2]III_SAV-Details_NB'!X861</f>
        <v>0</v>
      </c>
      <c r="H855" s="281">
        <f t="shared" si="281"/>
        <v>0</v>
      </c>
      <c r="I855" s="281">
        <f>IF(con_EOGJahr=2025,'[2]III_SAV-Details_NB'!AA861,IF(con_EOGJahr=2026,'[2]III_SAV-Details_NB'!AB861,'[2]III_SAV-Details_NB'!AC861))</f>
        <v>0</v>
      </c>
      <c r="J855" s="282"/>
      <c r="K855" s="282"/>
      <c r="L855" s="282"/>
      <c r="M855" s="282"/>
      <c r="N855" s="282"/>
      <c r="O855" s="282"/>
      <c r="P855" s="52">
        <f t="shared" si="282"/>
        <v>0</v>
      </c>
      <c r="Q855" s="60"/>
      <c r="R855" s="53">
        <f t="shared" si="288"/>
        <v>0</v>
      </c>
      <c r="S855" s="59"/>
      <c r="T855" s="61"/>
      <c r="U855" s="342" t="str">
        <f t="shared" si="292"/>
        <v>k.A.</v>
      </c>
      <c r="V855" s="343" t="str">
        <f t="shared" si="289"/>
        <v>k.A.</v>
      </c>
      <c r="W855" s="343" t="str">
        <f>IFERROR(IF(OR($D855="",$E855=0,con_Ende=0),"k.A.",IF(VLOOKUP($D855,rng_ND,5,0)="Nein",VLOOKUP($D855,rng_ND,2,FALSE),MIN(VLOOKUP($D855,rng_ND,2,FALSE),A_Stammdaten!$B$19-D_SAV!$E855+1))),"k.A.")</f>
        <v>k.A.</v>
      </c>
      <c r="X855" s="343" t="str">
        <f t="shared" si="290"/>
        <v>k.A.</v>
      </c>
      <c r="Y855" s="62"/>
      <c r="Z855" s="48">
        <f t="shared" si="291"/>
        <v>0</v>
      </c>
      <c r="AA855" s="457"/>
      <c r="AB855" s="55">
        <f t="shared" si="283"/>
        <v>0</v>
      </c>
      <c r="AC855" s="55">
        <f>IF(A_Stammdaten!$B$25="ja",D_SAV!AA855,D_SAV!AB855)</f>
        <v>0</v>
      </c>
      <c r="AD855" s="478">
        <f>IF(AC855=0,0,IF(U855-(con_EOGJahr-D_SAV!E855)&lt;=0,AC855,AC855/V855))</f>
        <v>0</v>
      </c>
      <c r="AE855" s="478">
        <f>IFERROR(IF(AND(VLOOKUP(D855,rng_ND,5,FALSE)="Ja",D_SAV!T855="degressiv"),D_SAV!AC855*Y855/100,0),0)</f>
        <v>0</v>
      </c>
      <c r="AF855" s="55">
        <f>IFERROR(IF(VLOOKUP(D855,rng_ND,5,FALSE)="Ja",MAX(D_SAV!AD855:AE855),D_SAV!AD855),0)</f>
        <v>0</v>
      </c>
      <c r="AG855" s="55">
        <f t="shared" si="284"/>
        <v>0</v>
      </c>
      <c r="AH855" s="55">
        <f t="shared" si="285"/>
        <v>0</v>
      </c>
      <c r="AI855" s="55">
        <f t="shared" si="286"/>
        <v>0</v>
      </c>
      <c r="AJ855" s="55">
        <f t="shared" si="287"/>
        <v>0</v>
      </c>
      <c r="AK855" s="55">
        <f t="shared" si="278"/>
        <v>0</v>
      </c>
      <c r="AL855" s="55">
        <f t="shared" si="279"/>
        <v>0</v>
      </c>
      <c r="AM855" s="55">
        <f t="shared" si="280"/>
        <v>0</v>
      </c>
    </row>
    <row r="856" spans="1:39" x14ac:dyDescent="0.25">
      <c r="A856" s="47">
        <v>852</v>
      </c>
      <c r="B856" s="358" t="str">
        <f>IF(AND(E856&lt;&gt;0,D856&lt;&gt;0,F856&lt;&gt;0),IF(C856&lt;&gt;0,CONCATENATE(C856,"-AGr",VLOOKUP(D856,Listen!$A$2:$G$45,7,FALSE),"-",E856,"-",F856,),CONCATENATE("AGr",VLOOKUP(D856,Listen!$A$2:$G$45,7,FALSE),"-",E856,"-",F856)),"keine vollständige ID")</f>
        <v>keine vollständige ID</v>
      </c>
      <c r="C856" s="438">
        <f>'[2]III_SAV-Details_NB'!B862</f>
        <v>0</v>
      </c>
      <c r="D856" s="438">
        <f>'[2]III_SAV-Details_NB'!C862</f>
        <v>0</v>
      </c>
      <c r="E856" s="359">
        <f>'[2]III_SAV-Details_NB'!D862</f>
        <v>0</v>
      </c>
      <c r="F856" s="490"/>
      <c r="G856" s="281">
        <f>'[2]III_SAV-Details_NB'!X862</f>
        <v>0</v>
      </c>
      <c r="H856" s="281">
        <f t="shared" si="281"/>
        <v>0</v>
      </c>
      <c r="I856" s="281">
        <f>IF(con_EOGJahr=2025,'[2]III_SAV-Details_NB'!AA862,IF(con_EOGJahr=2026,'[2]III_SAV-Details_NB'!AB862,'[2]III_SAV-Details_NB'!AC862))</f>
        <v>0</v>
      </c>
      <c r="J856" s="282"/>
      <c r="K856" s="282"/>
      <c r="L856" s="282"/>
      <c r="M856" s="282"/>
      <c r="N856" s="282"/>
      <c r="O856" s="282"/>
      <c r="P856" s="52">
        <f t="shared" si="282"/>
        <v>0</v>
      </c>
      <c r="Q856" s="60"/>
      <c r="R856" s="53">
        <f t="shared" si="288"/>
        <v>0</v>
      </c>
      <c r="S856" s="59"/>
      <c r="T856" s="61"/>
      <c r="U856" s="342" t="str">
        <f t="shared" si="292"/>
        <v>k.A.</v>
      </c>
      <c r="V856" s="343" t="str">
        <f t="shared" si="289"/>
        <v>k.A.</v>
      </c>
      <c r="W856" s="343" t="str">
        <f>IFERROR(IF(OR($D856="",$E856=0,con_Ende=0),"k.A.",IF(VLOOKUP($D856,rng_ND,5,0)="Nein",VLOOKUP($D856,rng_ND,2,FALSE),MIN(VLOOKUP($D856,rng_ND,2,FALSE),A_Stammdaten!$B$19-D_SAV!$E856+1))),"k.A.")</f>
        <v>k.A.</v>
      </c>
      <c r="X856" s="343" t="str">
        <f t="shared" si="290"/>
        <v>k.A.</v>
      </c>
      <c r="Y856" s="62"/>
      <c r="Z856" s="48">
        <f t="shared" si="291"/>
        <v>0</v>
      </c>
      <c r="AA856" s="457"/>
      <c r="AB856" s="55">
        <f t="shared" si="283"/>
        <v>0</v>
      </c>
      <c r="AC856" s="55">
        <f>IF(A_Stammdaten!$B$25="ja",D_SAV!AA856,D_SAV!AB856)</f>
        <v>0</v>
      </c>
      <c r="AD856" s="478">
        <f>IF(AC856=0,0,IF(U856-(con_EOGJahr-D_SAV!E856)&lt;=0,AC856,AC856/V856))</f>
        <v>0</v>
      </c>
      <c r="AE856" s="478">
        <f>IFERROR(IF(AND(VLOOKUP(D856,rng_ND,5,FALSE)="Ja",D_SAV!T856="degressiv"),D_SAV!AC856*Y856/100,0),0)</f>
        <v>0</v>
      </c>
      <c r="AF856" s="55">
        <f>IFERROR(IF(VLOOKUP(D856,rng_ND,5,FALSE)="Ja",MAX(D_SAV!AD856:AE856),D_SAV!AD856),0)</f>
        <v>0</v>
      </c>
      <c r="AG856" s="55">
        <f t="shared" si="284"/>
        <v>0</v>
      </c>
      <c r="AH856" s="55">
        <f t="shared" si="285"/>
        <v>0</v>
      </c>
      <c r="AI856" s="55">
        <f t="shared" si="286"/>
        <v>0</v>
      </c>
      <c r="AJ856" s="55">
        <f t="shared" si="287"/>
        <v>0</v>
      </c>
      <c r="AK856" s="55">
        <f t="shared" si="278"/>
        <v>0</v>
      </c>
      <c r="AL856" s="55">
        <f t="shared" si="279"/>
        <v>0</v>
      </c>
      <c r="AM856" s="55">
        <f t="shared" si="280"/>
        <v>0</v>
      </c>
    </row>
    <row r="857" spans="1:39" x14ac:dyDescent="0.25">
      <c r="A857" s="47">
        <v>853</v>
      </c>
      <c r="B857" s="358" t="str">
        <f>IF(AND(E857&lt;&gt;0,D857&lt;&gt;0,F857&lt;&gt;0),IF(C857&lt;&gt;0,CONCATENATE(C857,"-AGr",VLOOKUP(D857,Listen!$A$2:$G$45,7,FALSE),"-",E857,"-",F857,),CONCATENATE("AGr",VLOOKUP(D857,Listen!$A$2:$G$45,7,FALSE),"-",E857,"-",F857)),"keine vollständige ID")</f>
        <v>keine vollständige ID</v>
      </c>
      <c r="C857" s="438">
        <f>'[2]III_SAV-Details_NB'!B863</f>
        <v>0</v>
      </c>
      <c r="D857" s="438">
        <f>'[2]III_SAV-Details_NB'!C863</f>
        <v>0</v>
      </c>
      <c r="E857" s="359">
        <f>'[2]III_SAV-Details_NB'!D863</f>
        <v>0</v>
      </c>
      <c r="F857" s="490"/>
      <c r="G857" s="281">
        <f>'[2]III_SAV-Details_NB'!X863</f>
        <v>0</v>
      </c>
      <c r="H857" s="281">
        <f t="shared" si="281"/>
        <v>0</v>
      </c>
      <c r="I857" s="281">
        <f>IF(con_EOGJahr=2025,'[2]III_SAV-Details_NB'!AA863,IF(con_EOGJahr=2026,'[2]III_SAV-Details_NB'!AB863,'[2]III_SAV-Details_NB'!AC863))</f>
        <v>0</v>
      </c>
      <c r="J857" s="282"/>
      <c r="K857" s="282"/>
      <c r="L857" s="282"/>
      <c r="M857" s="282"/>
      <c r="N857" s="282"/>
      <c r="O857" s="282"/>
      <c r="P857" s="52">
        <f t="shared" si="282"/>
        <v>0</v>
      </c>
      <c r="Q857" s="60"/>
      <c r="R857" s="53">
        <f t="shared" si="288"/>
        <v>0</v>
      </c>
      <c r="S857" s="59"/>
      <c r="T857" s="61"/>
      <c r="U857" s="342" t="str">
        <f t="shared" si="292"/>
        <v>k.A.</v>
      </c>
      <c r="V857" s="343" t="str">
        <f t="shared" si="289"/>
        <v>k.A.</v>
      </c>
      <c r="W857" s="343" t="str">
        <f>IFERROR(IF(OR($D857="",$E857=0,con_Ende=0),"k.A.",IF(VLOOKUP($D857,rng_ND,5,0)="Nein",VLOOKUP($D857,rng_ND,2,FALSE),MIN(VLOOKUP($D857,rng_ND,2,FALSE),A_Stammdaten!$B$19-D_SAV!$E857+1))),"k.A.")</f>
        <v>k.A.</v>
      </c>
      <c r="X857" s="343" t="str">
        <f t="shared" si="290"/>
        <v>k.A.</v>
      </c>
      <c r="Y857" s="62"/>
      <c r="Z857" s="48">
        <f t="shared" si="291"/>
        <v>0</v>
      </c>
      <c r="AA857" s="457"/>
      <c r="AB857" s="55">
        <f t="shared" si="283"/>
        <v>0</v>
      </c>
      <c r="AC857" s="55">
        <f>IF(A_Stammdaten!$B$25="ja",D_SAV!AA857,D_SAV!AB857)</f>
        <v>0</v>
      </c>
      <c r="AD857" s="478">
        <f>IF(AC857=0,0,IF(U857-(con_EOGJahr-D_SAV!E857)&lt;=0,AC857,AC857/V857))</f>
        <v>0</v>
      </c>
      <c r="AE857" s="478">
        <f>IFERROR(IF(AND(VLOOKUP(D857,rng_ND,5,FALSE)="Ja",D_SAV!T857="degressiv"),D_SAV!AC857*Y857/100,0),0)</f>
        <v>0</v>
      </c>
      <c r="AF857" s="55">
        <f>IFERROR(IF(VLOOKUP(D857,rng_ND,5,FALSE)="Ja",MAX(D_SAV!AD857:AE857),D_SAV!AD857),0)</f>
        <v>0</v>
      </c>
      <c r="AG857" s="55">
        <f t="shared" si="284"/>
        <v>0</v>
      </c>
      <c r="AH857" s="55">
        <f t="shared" si="285"/>
        <v>0</v>
      </c>
      <c r="AI857" s="55">
        <f t="shared" si="286"/>
        <v>0</v>
      </c>
      <c r="AJ857" s="55">
        <f t="shared" si="287"/>
        <v>0</v>
      </c>
      <c r="AK857" s="55">
        <f t="shared" si="278"/>
        <v>0</v>
      </c>
      <c r="AL857" s="55">
        <f t="shared" si="279"/>
        <v>0</v>
      </c>
      <c r="AM857" s="55">
        <f t="shared" si="280"/>
        <v>0</v>
      </c>
    </row>
    <row r="858" spans="1:39" x14ac:dyDescent="0.25">
      <c r="A858" s="47">
        <v>854</v>
      </c>
      <c r="B858" s="358" t="str">
        <f>IF(AND(E858&lt;&gt;0,D858&lt;&gt;0,F858&lt;&gt;0),IF(C858&lt;&gt;0,CONCATENATE(C858,"-AGr",VLOOKUP(D858,Listen!$A$2:$G$45,7,FALSE),"-",E858,"-",F858,),CONCATENATE("AGr",VLOOKUP(D858,Listen!$A$2:$G$45,7,FALSE),"-",E858,"-",F858)),"keine vollständige ID")</f>
        <v>keine vollständige ID</v>
      </c>
      <c r="C858" s="438">
        <f>'[2]III_SAV-Details_NB'!B864</f>
        <v>0</v>
      </c>
      <c r="D858" s="438">
        <f>'[2]III_SAV-Details_NB'!C864</f>
        <v>0</v>
      </c>
      <c r="E858" s="359">
        <f>'[2]III_SAV-Details_NB'!D864</f>
        <v>0</v>
      </c>
      <c r="F858" s="490"/>
      <c r="G858" s="281">
        <f>'[2]III_SAV-Details_NB'!X864</f>
        <v>0</v>
      </c>
      <c r="H858" s="281">
        <f t="shared" si="281"/>
        <v>0</v>
      </c>
      <c r="I858" s="281">
        <f>IF(con_EOGJahr=2025,'[2]III_SAV-Details_NB'!AA864,IF(con_EOGJahr=2026,'[2]III_SAV-Details_NB'!AB864,'[2]III_SAV-Details_NB'!AC864))</f>
        <v>0</v>
      </c>
      <c r="J858" s="282"/>
      <c r="K858" s="282"/>
      <c r="L858" s="282"/>
      <c r="M858" s="282"/>
      <c r="N858" s="282"/>
      <c r="O858" s="282"/>
      <c r="P858" s="52">
        <f t="shared" si="282"/>
        <v>0</v>
      </c>
      <c r="Q858" s="60"/>
      <c r="R858" s="53">
        <f t="shared" si="288"/>
        <v>0</v>
      </c>
      <c r="S858" s="59"/>
      <c r="T858" s="61"/>
      <c r="U858" s="342" t="str">
        <f t="shared" si="292"/>
        <v>k.A.</v>
      </c>
      <c r="V858" s="343" t="str">
        <f t="shared" si="289"/>
        <v>k.A.</v>
      </c>
      <c r="W858" s="343" t="str">
        <f>IFERROR(IF(OR($D858="",$E858=0,con_Ende=0),"k.A.",IF(VLOOKUP($D858,rng_ND,5,0)="Nein",VLOOKUP($D858,rng_ND,2,FALSE),MIN(VLOOKUP($D858,rng_ND,2,FALSE),A_Stammdaten!$B$19-D_SAV!$E858+1))),"k.A.")</f>
        <v>k.A.</v>
      </c>
      <c r="X858" s="343" t="str">
        <f t="shared" si="290"/>
        <v>k.A.</v>
      </c>
      <c r="Y858" s="62"/>
      <c r="Z858" s="48">
        <f t="shared" si="291"/>
        <v>0</v>
      </c>
      <c r="AA858" s="457"/>
      <c r="AB858" s="55">
        <f t="shared" si="283"/>
        <v>0</v>
      </c>
      <c r="AC858" s="55">
        <f>IF(A_Stammdaten!$B$25="ja",D_SAV!AA858,D_SAV!AB858)</f>
        <v>0</v>
      </c>
      <c r="AD858" s="478">
        <f>IF(AC858=0,0,IF(U858-(con_EOGJahr-D_SAV!E858)&lt;=0,AC858,AC858/V858))</f>
        <v>0</v>
      </c>
      <c r="AE858" s="478">
        <f>IFERROR(IF(AND(VLOOKUP(D858,rng_ND,5,FALSE)="Ja",D_SAV!T858="degressiv"),D_SAV!AC858*Y858/100,0),0)</f>
        <v>0</v>
      </c>
      <c r="AF858" s="55">
        <f>IFERROR(IF(VLOOKUP(D858,rng_ND,5,FALSE)="Ja",MAX(D_SAV!AD858:AE858),D_SAV!AD858),0)</f>
        <v>0</v>
      </c>
      <c r="AG858" s="55">
        <f t="shared" si="284"/>
        <v>0</v>
      </c>
      <c r="AH858" s="55">
        <f t="shared" si="285"/>
        <v>0</v>
      </c>
      <c r="AI858" s="55">
        <f t="shared" si="286"/>
        <v>0</v>
      </c>
      <c r="AJ858" s="55">
        <f t="shared" si="287"/>
        <v>0</v>
      </c>
      <c r="AK858" s="55">
        <f t="shared" si="278"/>
        <v>0</v>
      </c>
      <c r="AL858" s="55">
        <f t="shared" si="279"/>
        <v>0</v>
      </c>
      <c r="AM858" s="55">
        <f t="shared" si="280"/>
        <v>0</v>
      </c>
    </row>
    <row r="859" spans="1:39" x14ac:dyDescent="0.25">
      <c r="A859" s="47">
        <v>855</v>
      </c>
      <c r="B859" s="358" t="str">
        <f>IF(AND(E859&lt;&gt;0,D859&lt;&gt;0,F859&lt;&gt;0),IF(C859&lt;&gt;0,CONCATENATE(C859,"-AGr",VLOOKUP(D859,Listen!$A$2:$G$45,7,FALSE),"-",E859,"-",F859,),CONCATENATE("AGr",VLOOKUP(D859,Listen!$A$2:$G$45,7,FALSE),"-",E859,"-",F859)),"keine vollständige ID")</f>
        <v>keine vollständige ID</v>
      </c>
      <c r="C859" s="438">
        <f>'[2]III_SAV-Details_NB'!B865</f>
        <v>0</v>
      </c>
      <c r="D859" s="438">
        <f>'[2]III_SAV-Details_NB'!C865</f>
        <v>0</v>
      </c>
      <c r="E859" s="359">
        <f>'[2]III_SAV-Details_NB'!D865</f>
        <v>0</v>
      </c>
      <c r="F859" s="490"/>
      <c r="G859" s="281">
        <f>'[2]III_SAV-Details_NB'!X865</f>
        <v>0</v>
      </c>
      <c r="H859" s="281">
        <f t="shared" si="281"/>
        <v>0</v>
      </c>
      <c r="I859" s="281">
        <f>IF(con_EOGJahr=2025,'[2]III_SAV-Details_NB'!AA865,IF(con_EOGJahr=2026,'[2]III_SAV-Details_NB'!AB865,'[2]III_SAV-Details_NB'!AC865))</f>
        <v>0</v>
      </c>
      <c r="J859" s="282"/>
      <c r="K859" s="282"/>
      <c r="L859" s="282"/>
      <c r="M859" s="282"/>
      <c r="N859" s="282"/>
      <c r="O859" s="282"/>
      <c r="P859" s="52">
        <f t="shared" si="282"/>
        <v>0</v>
      </c>
      <c r="Q859" s="60"/>
      <c r="R859" s="53">
        <f t="shared" si="288"/>
        <v>0</v>
      </c>
      <c r="S859" s="59"/>
      <c r="T859" s="61"/>
      <c r="U859" s="342" t="str">
        <f t="shared" si="292"/>
        <v>k.A.</v>
      </c>
      <c r="V859" s="343" t="str">
        <f t="shared" si="289"/>
        <v>k.A.</v>
      </c>
      <c r="W859" s="343" t="str">
        <f>IFERROR(IF(OR($D859="",$E859=0,con_Ende=0),"k.A.",IF(VLOOKUP($D859,rng_ND,5,0)="Nein",VLOOKUP($D859,rng_ND,2,FALSE),MIN(VLOOKUP($D859,rng_ND,2,FALSE),A_Stammdaten!$B$19-D_SAV!$E859+1))),"k.A.")</f>
        <v>k.A.</v>
      </c>
      <c r="X859" s="343" t="str">
        <f t="shared" si="290"/>
        <v>k.A.</v>
      </c>
      <c r="Y859" s="62"/>
      <c r="Z859" s="48">
        <f t="shared" si="291"/>
        <v>0</v>
      </c>
      <c r="AA859" s="457"/>
      <c r="AB859" s="55">
        <f t="shared" si="283"/>
        <v>0</v>
      </c>
      <c r="AC859" s="55">
        <f>IF(A_Stammdaten!$B$25="ja",D_SAV!AA859,D_SAV!AB859)</f>
        <v>0</v>
      </c>
      <c r="AD859" s="478">
        <f>IF(AC859=0,0,IF(U859-(con_EOGJahr-D_SAV!E859)&lt;=0,AC859,AC859/V859))</f>
        <v>0</v>
      </c>
      <c r="AE859" s="478">
        <f>IFERROR(IF(AND(VLOOKUP(D859,rng_ND,5,FALSE)="Ja",D_SAV!T859="degressiv"),D_SAV!AC859*Y859/100,0),0)</f>
        <v>0</v>
      </c>
      <c r="AF859" s="55">
        <f>IFERROR(IF(VLOOKUP(D859,rng_ND,5,FALSE)="Ja",MAX(D_SAV!AD859:AE859),D_SAV!AD859),0)</f>
        <v>0</v>
      </c>
      <c r="AG859" s="55">
        <f t="shared" si="284"/>
        <v>0</v>
      </c>
      <c r="AH859" s="55">
        <f t="shared" si="285"/>
        <v>0</v>
      </c>
      <c r="AI859" s="55">
        <f t="shared" si="286"/>
        <v>0</v>
      </c>
      <c r="AJ859" s="55">
        <f t="shared" si="287"/>
        <v>0</v>
      </c>
      <c r="AK859" s="55">
        <f t="shared" si="278"/>
        <v>0</v>
      </c>
      <c r="AL859" s="55">
        <f t="shared" si="279"/>
        <v>0</v>
      </c>
      <c r="AM859" s="55">
        <f t="shared" si="280"/>
        <v>0</v>
      </c>
    </row>
    <row r="860" spans="1:39" x14ac:dyDescent="0.25">
      <c r="A860" s="47">
        <v>856</v>
      </c>
      <c r="B860" s="358" t="str">
        <f>IF(AND(E860&lt;&gt;0,D860&lt;&gt;0,F860&lt;&gt;0),IF(C860&lt;&gt;0,CONCATENATE(C860,"-AGr",VLOOKUP(D860,Listen!$A$2:$G$45,7,FALSE),"-",E860,"-",F860,),CONCATENATE("AGr",VLOOKUP(D860,Listen!$A$2:$G$45,7,FALSE),"-",E860,"-",F860)),"keine vollständige ID")</f>
        <v>keine vollständige ID</v>
      </c>
      <c r="C860" s="438">
        <f>'[2]III_SAV-Details_NB'!B866</f>
        <v>0</v>
      </c>
      <c r="D860" s="438">
        <f>'[2]III_SAV-Details_NB'!C866</f>
        <v>0</v>
      </c>
      <c r="E860" s="359">
        <f>'[2]III_SAV-Details_NB'!D866</f>
        <v>0</v>
      </c>
      <c r="F860" s="490"/>
      <c r="G860" s="281">
        <f>'[2]III_SAV-Details_NB'!X866</f>
        <v>0</v>
      </c>
      <c r="H860" s="281">
        <f t="shared" si="281"/>
        <v>0</v>
      </c>
      <c r="I860" s="281">
        <f>IF(con_EOGJahr=2025,'[2]III_SAV-Details_NB'!AA866,IF(con_EOGJahr=2026,'[2]III_SAV-Details_NB'!AB866,'[2]III_SAV-Details_NB'!AC866))</f>
        <v>0</v>
      </c>
      <c r="J860" s="282"/>
      <c r="K860" s="282"/>
      <c r="L860" s="282"/>
      <c r="M860" s="282"/>
      <c r="N860" s="282"/>
      <c r="O860" s="282"/>
      <c r="P860" s="52">
        <f t="shared" si="282"/>
        <v>0</v>
      </c>
      <c r="Q860" s="60"/>
      <c r="R860" s="53">
        <f t="shared" si="288"/>
        <v>0</v>
      </c>
      <c r="S860" s="59"/>
      <c r="T860" s="61"/>
      <c r="U860" s="342" t="str">
        <f t="shared" si="292"/>
        <v>k.A.</v>
      </c>
      <c r="V860" s="343" t="str">
        <f t="shared" si="289"/>
        <v>k.A.</v>
      </c>
      <c r="W860" s="343" t="str">
        <f>IFERROR(IF(OR($D860="",$E860=0,con_Ende=0),"k.A.",IF(VLOOKUP($D860,rng_ND,5,0)="Nein",VLOOKUP($D860,rng_ND,2,FALSE),MIN(VLOOKUP($D860,rng_ND,2,FALSE),A_Stammdaten!$B$19-D_SAV!$E860+1))),"k.A.")</f>
        <v>k.A.</v>
      </c>
      <c r="X860" s="343" t="str">
        <f t="shared" si="290"/>
        <v>k.A.</v>
      </c>
      <c r="Y860" s="62"/>
      <c r="Z860" s="48">
        <f t="shared" si="291"/>
        <v>0</v>
      </c>
      <c r="AA860" s="457"/>
      <c r="AB860" s="55">
        <f t="shared" si="283"/>
        <v>0</v>
      </c>
      <c r="AC860" s="55">
        <f>IF(A_Stammdaten!$B$25="ja",D_SAV!AA860,D_SAV!AB860)</f>
        <v>0</v>
      </c>
      <c r="AD860" s="478">
        <f>IF(AC860=0,0,IF(U860-(con_EOGJahr-D_SAV!E860)&lt;=0,AC860,AC860/V860))</f>
        <v>0</v>
      </c>
      <c r="AE860" s="478">
        <f>IFERROR(IF(AND(VLOOKUP(D860,rng_ND,5,FALSE)="Ja",D_SAV!T860="degressiv"),D_SAV!AC860*Y860/100,0),0)</f>
        <v>0</v>
      </c>
      <c r="AF860" s="55">
        <f>IFERROR(IF(VLOOKUP(D860,rng_ND,5,FALSE)="Ja",MAX(D_SAV!AD860:AE860),D_SAV!AD860),0)</f>
        <v>0</v>
      </c>
      <c r="AG860" s="55">
        <f t="shared" si="284"/>
        <v>0</v>
      </c>
      <c r="AH860" s="55">
        <f t="shared" si="285"/>
        <v>0</v>
      </c>
      <c r="AI860" s="55">
        <f t="shared" si="286"/>
        <v>0</v>
      </c>
      <c r="AJ860" s="55">
        <f t="shared" si="287"/>
        <v>0</v>
      </c>
      <c r="AK860" s="55">
        <f t="shared" si="278"/>
        <v>0</v>
      </c>
      <c r="AL860" s="55">
        <f t="shared" si="279"/>
        <v>0</v>
      </c>
      <c r="AM860" s="55">
        <f t="shared" si="280"/>
        <v>0</v>
      </c>
    </row>
    <row r="861" spans="1:39" x14ac:dyDescent="0.25">
      <c r="A861" s="47">
        <v>857</v>
      </c>
      <c r="B861" s="358" t="str">
        <f>IF(AND(E861&lt;&gt;0,D861&lt;&gt;0,F861&lt;&gt;0),IF(C861&lt;&gt;0,CONCATENATE(C861,"-AGr",VLOOKUP(D861,Listen!$A$2:$G$45,7,FALSE),"-",E861,"-",F861,),CONCATENATE("AGr",VLOOKUP(D861,Listen!$A$2:$G$45,7,FALSE),"-",E861,"-",F861)),"keine vollständige ID")</f>
        <v>keine vollständige ID</v>
      </c>
      <c r="C861" s="438">
        <f>'[2]III_SAV-Details_NB'!B867</f>
        <v>0</v>
      </c>
      <c r="D861" s="438">
        <f>'[2]III_SAV-Details_NB'!C867</f>
        <v>0</v>
      </c>
      <c r="E861" s="359">
        <f>'[2]III_SAV-Details_NB'!D867</f>
        <v>0</v>
      </c>
      <c r="F861" s="490"/>
      <c r="G861" s="281">
        <f>'[2]III_SAV-Details_NB'!X867</f>
        <v>0</v>
      </c>
      <c r="H861" s="281">
        <f t="shared" si="281"/>
        <v>0</v>
      </c>
      <c r="I861" s="281">
        <f>IF(con_EOGJahr=2025,'[2]III_SAV-Details_NB'!AA867,IF(con_EOGJahr=2026,'[2]III_SAV-Details_NB'!AB867,'[2]III_SAV-Details_NB'!AC867))</f>
        <v>0</v>
      </c>
      <c r="J861" s="282"/>
      <c r="K861" s="282"/>
      <c r="L861" s="282"/>
      <c r="M861" s="282"/>
      <c r="N861" s="282"/>
      <c r="O861" s="282"/>
      <c r="P861" s="52">
        <f t="shared" si="282"/>
        <v>0</v>
      </c>
      <c r="Q861" s="60"/>
      <c r="R861" s="53">
        <f t="shared" si="288"/>
        <v>0</v>
      </c>
      <c r="S861" s="59"/>
      <c r="T861" s="61"/>
      <c r="U861" s="342" t="str">
        <f t="shared" si="292"/>
        <v>k.A.</v>
      </c>
      <c r="V861" s="343" t="str">
        <f t="shared" si="289"/>
        <v>k.A.</v>
      </c>
      <c r="W861" s="343" t="str">
        <f>IFERROR(IF(OR($D861="",$E861=0,con_Ende=0),"k.A.",IF(VLOOKUP($D861,rng_ND,5,0)="Nein",VLOOKUP($D861,rng_ND,2,FALSE),MIN(VLOOKUP($D861,rng_ND,2,FALSE),A_Stammdaten!$B$19-D_SAV!$E861+1))),"k.A.")</f>
        <v>k.A.</v>
      </c>
      <c r="X861" s="343" t="str">
        <f t="shared" si="290"/>
        <v>k.A.</v>
      </c>
      <c r="Y861" s="62"/>
      <c r="Z861" s="48">
        <f t="shared" si="291"/>
        <v>0</v>
      </c>
      <c r="AA861" s="457"/>
      <c r="AB861" s="55">
        <f t="shared" si="283"/>
        <v>0</v>
      </c>
      <c r="AC861" s="55">
        <f>IF(A_Stammdaten!$B$25="ja",D_SAV!AA861,D_SAV!AB861)</f>
        <v>0</v>
      </c>
      <c r="AD861" s="478">
        <f>IF(AC861=0,0,IF(U861-(con_EOGJahr-D_SAV!E861)&lt;=0,AC861,AC861/V861))</f>
        <v>0</v>
      </c>
      <c r="AE861" s="478">
        <f>IFERROR(IF(AND(VLOOKUP(D861,rng_ND,5,FALSE)="Ja",D_SAV!T861="degressiv"),D_SAV!AC861*Y861/100,0),0)</f>
        <v>0</v>
      </c>
      <c r="AF861" s="55">
        <f>IFERROR(IF(VLOOKUP(D861,rng_ND,5,FALSE)="Ja",MAX(D_SAV!AD861:AE861),D_SAV!AD861),0)</f>
        <v>0</v>
      </c>
      <c r="AG861" s="55">
        <f t="shared" si="284"/>
        <v>0</v>
      </c>
      <c r="AH861" s="55">
        <f t="shared" si="285"/>
        <v>0</v>
      </c>
      <c r="AI861" s="55">
        <f t="shared" si="286"/>
        <v>0</v>
      </c>
      <c r="AJ861" s="55">
        <f t="shared" si="287"/>
        <v>0</v>
      </c>
      <c r="AK861" s="55">
        <f t="shared" si="278"/>
        <v>0</v>
      </c>
      <c r="AL861" s="55">
        <f t="shared" si="279"/>
        <v>0</v>
      </c>
      <c r="AM861" s="55">
        <f t="shared" si="280"/>
        <v>0</v>
      </c>
    </row>
    <row r="862" spans="1:39" x14ac:dyDescent="0.25">
      <c r="A862" s="47">
        <v>858</v>
      </c>
      <c r="B862" s="358" t="str">
        <f>IF(AND(E862&lt;&gt;0,D862&lt;&gt;0,F862&lt;&gt;0),IF(C862&lt;&gt;0,CONCATENATE(C862,"-AGr",VLOOKUP(D862,Listen!$A$2:$G$45,7,FALSE),"-",E862,"-",F862,),CONCATENATE("AGr",VLOOKUP(D862,Listen!$A$2:$G$45,7,FALSE),"-",E862,"-",F862)),"keine vollständige ID")</f>
        <v>keine vollständige ID</v>
      </c>
      <c r="C862" s="438">
        <f>'[2]III_SAV-Details_NB'!B868</f>
        <v>0</v>
      </c>
      <c r="D862" s="438">
        <f>'[2]III_SAV-Details_NB'!C868</f>
        <v>0</v>
      </c>
      <c r="E862" s="359">
        <f>'[2]III_SAV-Details_NB'!D868</f>
        <v>0</v>
      </c>
      <c r="F862" s="490"/>
      <c r="G862" s="281">
        <f>'[2]III_SAV-Details_NB'!X868</f>
        <v>0</v>
      </c>
      <c r="H862" s="281">
        <f t="shared" si="281"/>
        <v>0</v>
      </c>
      <c r="I862" s="281">
        <f>IF(con_EOGJahr=2025,'[2]III_SAV-Details_NB'!AA868,IF(con_EOGJahr=2026,'[2]III_SAV-Details_NB'!AB868,'[2]III_SAV-Details_NB'!AC868))</f>
        <v>0</v>
      </c>
      <c r="J862" s="282"/>
      <c r="K862" s="282"/>
      <c r="L862" s="282"/>
      <c r="M862" s="282"/>
      <c r="N862" s="282"/>
      <c r="O862" s="282"/>
      <c r="P862" s="52">
        <f t="shared" si="282"/>
        <v>0</v>
      </c>
      <c r="Q862" s="60"/>
      <c r="R862" s="53">
        <f t="shared" si="288"/>
        <v>0</v>
      </c>
      <c r="S862" s="59"/>
      <c r="T862" s="61"/>
      <c r="U862" s="342" t="str">
        <f t="shared" si="292"/>
        <v>k.A.</v>
      </c>
      <c r="V862" s="343" t="str">
        <f t="shared" si="289"/>
        <v>k.A.</v>
      </c>
      <c r="W862" s="343" t="str">
        <f>IFERROR(IF(OR($D862="",$E862=0,con_Ende=0),"k.A.",IF(VLOOKUP($D862,rng_ND,5,0)="Nein",VLOOKUP($D862,rng_ND,2,FALSE),MIN(VLOOKUP($D862,rng_ND,2,FALSE),A_Stammdaten!$B$19-D_SAV!$E862+1))),"k.A.")</f>
        <v>k.A.</v>
      </c>
      <c r="X862" s="343" t="str">
        <f t="shared" si="290"/>
        <v>k.A.</v>
      </c>
      <c r="Y862" s="62"/>
      <c r="Z862" s="48">
        <f t="shared" si="291"/>
        <v>0</v>
      </c>
      <c r="AA862" s="457"/>
      <c r="AB862" s="55">
        <f t="shared" si="283"/>
        <v>0</v>
      </c>
      <c r="AC862" s="55">
        <f>IF(A_Stammdaten!$B$25="ja",D_SAV!AA862,D_SAV!AB862)</f>
        <v>0</v>
      </c>
      <c r="AD862" s="478">
        <f>IF(AC862=0,0,IF(U862-(con_EOGJahr-D_SAV!E862)&lt;=0,AC862,AC862/V862))</f>
        <v>0</v>
      </c>
      <c r="AE862" s="478">
        <f>IFERROR(IF(AND(VLOOKUP(D862,rng_ND,5,FALSE)="Ja",D_SAV!T862="degressiv"),D_SAV!AC862*Y862/100,0),0)</f>
        <v>0</v>
      </c>
      <c r="AF862" s="55">
        <f>IFERROR(IF(VLOOKUP(D862,rng_ND,5,FALSE)="Ja",MAX(D_SAV!AD862:AE862),D_SAV!AD862),0)</f>
        <v>0</v>
      </c>
      <c r="AG862" s="55">
        <f t="shared" si="284"/>
        <v>0</v>
      </c>
      <c r="AH862" s="55">
        <f t="shared" si="285"/>
        <v>0</v>
      </c>
      <c r="AI862" s="55">
        <f t="shared" si="286"/>
        <v>0</v>
      </c>
      <c r="AJ862" s="55">
        <f t="shared" si="287"/>
        <v>0</v>
      </c>
      <c r="AK862" s="55">
        <f t="shared" si="278"/>
        <v>0</v>
      </c>
      <c r="AL862" s="55">
        <f t="shared" si="279"/>
        <v>0</v>
      </c>
      <c r="AM862" s="55">
        <f t="shared" si="280"/>
        <v>0</v>
      </c>
    </row>
    <row r="863" spans="1:39" x14ac:dyDescent="0.25">
      <c r="A863" s="47">
        <v>859</v>
      </c>
      <c r="B863" s="358" t="str">
        <f>IF(AND(E863&lt;&gt;0,D863&lt;&gt;0,F863&lt;&gt;0),IF(C863&lt;&gt;0,CONCATENATE(C863,"-AGr",VLOOKUP(D863,Listen!$A$2:$G$45,7,FALSE),"-",E863,"-",F863,),CONCATENATE("AGr",VLOOKUP(D863,Listen!$A$2:$G$45,7,FALSE),"-",E863,"-",F863)),"keine vollständige ID")</f>
        <v>keine vollständige ID</v>
      </c>
      <c r="C863" s="438">
        <f>'[2]III_SAV-Details_NB'!B869</f>
        <v>0</v>
      </c>
      <c r="D863" s="438">
        <f>'[2]III_SAV-Details_NB'!C869</f>
        <v>0</v>
      </c>
      <c r="E863" s="359">
        <f>'[2]III_SAV-Details_NB'!D869</f>
        <v>0</v>
      </c>
      <c r="F863" s="490"/>
      <c r="G863" s="281">
        <f>'[2]III_SAV-Details_NB'!X869</f>
        <v>0</v>
      </c>
      <c r="H863" s="281">
        <f t="shared" si="281"/>
        <v>0</v>
      </c>
      <c r="I863" s="281">
        <f>IF(con_EOGJahr=2025,'[2]III_SAV-Details_NB'!AA869,IF(con_EOGJahr=2026,'[2]III_SAV-Details_NB'!AB869,'[2]III_SAV-Details_NB'!AC869))</f>
        <v>0</v>
      </c>
      <c r="J863" s="282"/>
      <c r="K863" s="282"/>
      <c r="L863" s="282"/>
      <c r="M863" s="282"/>
      <c r="N863" s="282"/>
      <c r="O863" s="282"/>
      <c r="P863" s="52">
        <f t="shared" si="282"/>
        <v>0</v>
      </c>
      <c r="Q863" s="60"/>
      <c r="R863" s="53">
        <f t="shared" si="288"/>
        <v>0</v>
      </c>
      <c r="S863" s="59"/>
      <c r="T863" s="61"/>
      <c r="U863" s="342" t="str">
        <f t="shared" si="292"/>
        <v>k.A.</v>
      </c>
      <c r="V863" s="343" t="str">
        <f t="shared" si="289"/>
        <v>k.A.</v>
      </c>
      <c r="W863" s="343" t="str">
        <f>IFERROR(IF(OR($D863="",$E863=0,con_Ende=0),"k.A.",IF(VLOOKUP($D863,rng_ND,5,0)="Nein",VLOOKUP($D863,rng_ND,2,FALSE),MIN(VLOOKUP($D863,rng_ND,2,FALSE),A_Stammdaten!$B$19-D_SAV!$E863+1))),"k.A.")</f>
        <v>k.A.</v>
      </c>
      <c r="X863" s="343" t="str">
        <f t="shared" si="290"/>
        <v>k.A.</v>
      </c>
      <c r="Y863" s="62"/>
      <c r="Z863" s="48">
        <f t="shared" si="291"/>
        <v>0</v>
      </c>
      <c r="AA863" s="457"/>
      <c r="AB863" s="55">
        <f t="shared" si="283"/>
        <v>0</v>
      </c>
      <c r="AC863" s="55">
        <f>IF(A_Stammdaten!$B$25="ja",D_SAV!AA863,D_SAV!AB863)</f>
        <v>0</v>
      </c>
      <c r="AD863" s="478">
        <f>IF(AC863=0,0,IF(U863-(con_EOGJahr-D_SAV!E863)&lt;=0,AC863,AC863/V863))</f>
        <v>0</v>
      </c>
      <c r="AE863" s="478">
        <f>IFERROR(IF(AND(VLOOKUP(D863,rng_ND,5,FALSE)="Ja",D_SAV!T863="degressiv"),D_SAV!AC863*Y863/100,0),0)</f>
        <v>0</v>
      </c>
      <c r="AF863" s="55">
        <f>IFERROR(IF(VLOOKUP(D863,rng_ND,5,FALSE)="Ja",MAX(D_SAV!AD863:AE863),D_SAV!AD863),0)</f>
        <v>0</v>
      </c>
      <c r="AG863" s="55">
        <f t="shared" si="284"/>
        <v>0</v>
      </c>
      <c r="AH863" s="55">
        <f t="shared" si="285"/>
        <v>0</v>
      </c>
      <c r="AI863" s="55">
        <f t="shared" si="286"/>
        <v>0</v>
      </c>
      <c r="AJ863" s="55">
        <f t="shared" si="287"/>
        <v>0</v>
      </c>
      <c r="AK863" s="55">
        <f t="shared" si="278"/>
        <v>0</v>
      </c>
      <c r="AL863" s="55">
        <f t="shared" si="279"/>
        <v>0</v>
      </c>
      <c r="AM863" s="55">
        <f t="shared" si="280"/>
        <v>0</v>
      </c>
    </row>
    <row r="864" spans="1:39" x14ac:dyDescent="0.25">
      <c r="A864" s="47">
        <v>860</v>
      </c>
      <c r="B864" s="358" t="str">
        <f>IF(AND(E864&lt;&gt;0,D864&lt;&gt;0,F864&lt;&gt;0),IF(C864&lt;&gt;0,CONCATENATE(C864,"-AGr",VLOOKUP(D864,Listen!$A$2:$G$45,7,FALSE),"-",E864,"-",F864,),CONCATENATE("AGr",VLOOKUP(D864,Listen!$A$2:$G$45,7,FALSE),"-",E864,"-",F864)),"keine vollständige ID")</f>
        <v>keine vollständige ID</v>
      </c>
      <c r="C864" s="438">
        <f>'[2]III_SAV-Details_NB'!B870</f>
        <v>0</v>
      </c>
      <c r="D864" s="438">
        <f>'[2]III_SAV-Details_NB'!C870</f>
        <v>0</v>
      </c>
      <c r="E864" s="359">
        <f>'[2]III_SAV-Details_NB'!D870</f>
        <v>0</v>
      </c>
      <c r="F864" s="490"/>
      <c r="G864" s="281">
        <f>'[2]III_SAV-Details_NB'!X870</f>
        <v>0</v>
      </c>
      <c r="H864" s="281">
        <f t="shared" si="281"/>
        <v>0</v>
      </c>
      <c r="I864" s="281">
        <f>IF(con_EOGJahr=2025,'[2]III_SAV-Details_NB'!AA870,IF(con_EOGJahr=2026,'[2]III_SAV-Details_NB'!AB870,'[2]III_SAV-Details_NB'!AC870))</f>
        <v>0</v>
      </c>
      <c r="J864" s="282"/>
      <c r="K864" s="282"/>
      <c r="L864" s="282"/>
      <c r="M864" s="282"/>
      <c r="N864" s="282"/>
      <c r="O864" s="282"/>
      <c r="P864" s="52">
        <f t="shared" si="282"/>
        <v>0</v>
      </c>
      <c r="Q864" s="60"/>
      <c r="R864" s="53">
        <f t="shared" si="288"/>
        <v>0</v>
      </c>
      <c r="S864" s="59"/>
      <c r="T864" s="61"/>
      <c r="U864" s="342" t="str">
        <f t="shared" si="292"/>
        <v>k.A.</v>
      </c>
      <c r="V864" s="343" t="str">
        <f t="shared" si="289"/>
        <v>k.A.</v>
      </c>
      <c r="W864" s="343" t="str">
        <f>IFERROR(IF(OR($D864="",$E864=0,con_Ende=0),"k.A.",IF(VLOOKUP($D864,rng_ND,5,0)="Nein",VLOOKUP($D864,rng_ND,2,FALSE),MIN(VLOOKUP($D864,rng_ND,2,FALSE),A_Stammdaten!$B$19-D_SAV!$E864+1))),"k.A.")</f>
        <v>k.A.</v>
      </c>
      <c r="X864" s="343" t="str">
        <f t="shared" si="290"/>
        <v>k.A.</v>
      </c>
      <c r="Y864" s="62"/>
      <c r="Z864" s="48">
        <f t="shared" si="291"/>
        <v>0</v>
      </c>
      <c r="AA864" s="457"/>
      <c r="AB864" s="55">
        <f t="shared" si="283"/>
        <v>0</v>
      </c>
      <c r="AC864" s="55">
        <f>IF(A_Stammdaten!$B$25="ja",D_SAV!AA864,D_SAV!AB864)</f>
        <v>0</v>
      </c>
      <c r="AD864" s="478">
        <f>IF(AC864=0,0,IF(U864-(con_EOGJahr-D_SAV!E864)&lt;=0,AC864,AC864/V864))</f>
        <v>0</v>
      </c>
      <c r="AE864" s="478">
        <f>IFERROR(IF(AND(VLOOKUP(D864,rng_ND,5,FALSE)="Ja",D_SAV!T864="degressiv"),D_SAV!AC864*Y864/100,0),0)</f>
        <v>0</v>
      </c>
      <c r="AF864" s="55">
        <f>IFERROR(IF(VLOOKUP(D864,rng_ND,5,FALSE)="Ja",MAX(D_SAV!AD864:AE864),D_SAV!AD864),0)</f>
        <v>0</v>
      </c>
      <c r="AG864" s="55">
        <f t="shared" si="284"/>
        <v>0</v>
      </c>
      <c r="AH864" s="55">
        <f t="shared" si="285"/>
        <v>0</v>
      </c>
      <c r="AI864" s="55">
        <f t="shared" si="286"/>
        <v>0</v>
      </c>
      <c r="AJ864" s="55">
        <f t="shared" si="287"/>
        <v>0</v>
      </c>
      <c r="AK864" s="55">
        <f t="shared" si="278"/>
        <v>0</v>
      </c>
      <c r="AL864" s="55">
        <f t="shared" si="279"/>
        <v>0</v>
      </c>
      <c r="AM864" s="55">
        <f t="shared" si="280"/>
        <v>0</v>
      </c>
    </row>
    <row r="865" spans="1:39" x14ac:dyDescent="0.25">
      <c r="A865" s="47">
        <v>861</v>
      </c>
      <c r="B865" s="358" t="str">
        <f>IF(AND(E865&lt;&gt;0,D865&lt;&gt;0,F865&lt;&gt;0),IF(C865&lt;&gt;0,CONCATENATE(C865,"-AGr",VLOOKUP(D865,Listen!$A$2:$G$45,7,FALSE),"-",E865,"-",F865,),CONCATENATE("AGr",VLOOKUP(D865,Listen!$A$2:$G$45,7,FALSE),"-",E865,"-",F865)),"keine vollständige ID")</f>
        <v>keine vollständige ID</v>
      </c>
      <c r="C865" s="438">
        <f>'[2]III_SAV-Details_NB'!B871</f>
        <v>0</v>
      </c>
      <c r="D865" s="438">
        <f>'[2]III_SAV-Details_NB'!C871</f>
        <v>0</v>
      </c>
      <c r="E865" s="359">
        <f>'[2]III_SAV-Details_NB'!D871</f>
        <v>0</v>
      </c>
      <c r="F865" s="490"/>
      <c r="G865" s="281">
        <f>'[2]III_SAV-Details_NB'!X871</f>
        <v>0</v>
      </c>
      <c r="H865" s="281">
        <f t="shared" si="281"/>
        <v>0</v>
      </c>
      <c r="I865" s="281">
        <f>IF(con_EOGJahr=2025,'[2]III_SAV-Details_NB'!AA871,IF(con_EOGJahr=2026,'[2]III_SAV-Details_NB'!AB871,'[2]III_SAV-Details_NB'!AC871))</f>
        <v>0</v>
      </c>
      <c r="J865" s="282"/>
      <c r="K865" s="282"/>
      <c r="L865" s="282"/>
      <c r="M865" s="282"/>
      <c r="N865" s="282"/>
      <c r="O865" s="282"/>
      <c r="P865" s="52">
        <f t="shared" si="282"/>
        <v>0</v>
      </c>
      <c r="Q865" s="60"/>
      <c r="R865" s="53">
        <f t="shared" si="288"/>
        <v>0</v>
      </c>
      <c r="S865" s="59"/>
      <c r="T865" s="61"/>
      <c r="U865" s="342" t="str">
        <f t="shared" si="292"/>
        <v>k.A.</v>
      </c>
      <c r="V865" s="343" t="str">
        <f t="shared" si="289"/>
        <v>k.A.</v>
      </c>
      <c r="W865" s="343" t="str">
        <f>IFERROR(IF(OR($D865="",$E865=0,con_Ende=0),"k.A.",IF(VLOOKUP($D865,rng_ND,5,0)="Nein",VLOOKUP($D865,rng_ND,2,FALSE),MIN(VLOOKUP($D865,rng_ND,2,FALSE),A_Stammdaten!$B$19-D_SAV!$E865+1))),"k.A.")</f>
        <v>k.A.</v>
      </c>
      <c r="X865" s="343" t="str">
        <f t="shared" si="290"/>
        <v>k.A.</v>
      </c>
      <c r="Y865" s="62"/>
      <c r="Z865" s="48">
        <f t="shared" si="291"/>
        <v>0</v>
      </c>
      <c r="AA865" s="457"/>
      <c r="AB865" s="55">
        <f t="shared" si="283"/>
        <v>0</v>
      </c>
      <c r="AC865" s="55">
        <f>IF(A_Stammdaten!$B$25="ja",D_SAV!AA865,D_SAV!AB865)</f>
        <v>0</v>
      </c>
      <c r="AD865" s="478">
        <f>IF(AC865=0,0,IF(U865-(con_EOGJahr-D_SAV!E865)&lt;=0,AC865,AC865/V865))</f>
        <v>0</v>
      </c>
      <c r="AE865" s="478">
        <f>IFERROR(IF(AND(VLOOKUP(D865,rng_ND,5,FALSE)="Ja",D_SAV!T865="degressiv"),D_SAV!AC865*Y865/100,0),0)</f>
        <v>0</v>
      </c>
      <c r="AF865" s="55">
        <f>IFERROR(IF(VLOOKUP(D865,rng_ND,5,FALSE)="Ja",MAX(D_SAV!AD865:AE865),D_SAV!AD865),0)</f>
        <v>0</v>
      </c>
      <c r="AG865" s="55">
        <f t="shared" si="284"/>
        <v>0</v>
      </c>
      <c r="AH865" s="55">
        <f t="shared" si="285"/>
        <v>0</v>
      </c>
      <c r="AI865" s="55">
        <f t="shared" si="286"/>
        <v>0</v>
      </c>
      <c r="AJ865" s="55">
        <f t="shared" si="287"/>
        <v>0</v>
      </c>
      <c r="AK865" s="55">
        <f t="shared" si="278"/>
        <v>0</v>
      </c>
      <c r="AL865" s="55">
        <f t="shared" si="279"/>
        <v>0</v>
      </c>
      <c r="AM865" s="55">
        <f t="shared" si="280"/>
        <v>0</v>
      </c>
    </row>
    <row r="866" spans="1:39" x14ac:dyDescent="0.25">
      <c r="A866" s="47">
        <v>862</v>
      </c>
      <c r="B866" s="358" t="str">
        <f>IF(AND(E866&lt;&gt;0,D866&lt;&gt;0,F866&lt;&gt;0),IF(C866&lt;&gt;0,CONCATENATE(C866,"-AGr",VLOOKUP(D866,Listen!$A$2:$G$45,7,FALSE),"-",E866,"-",F866,),CONCATENATE("AGr",VLOOKUP(D866,Listen!$A$2:$G$45,7,FALSE),"-",E866,"-",F866)),"keine vollständige ID")</f>
        <v>keine vollständige ID</v>
      </c>
      <c r="C866" s="438">
        <f>'[2]III_SAV-Details_NB'!B872</f>
        <v>0</v>
      </c>
      <c r="D866" s="438">
        <f>'[2]III_SAV-Details_NB'!C872</f>
        <v>0</v>
      </c>
      <c r="E866" s="359">
        <f>'[2]III_SAV-Details_NB'!D872</f>
        <v>0</v>
      </c>
      <c r="F866" s="490"/>
      <c r="G866" s="281">
        <f>'[2]III_SAV-Details_NB'!X872</f>
        <v>0</v>
      </c>
      <c r="H866" s="281">
        <f t="shared" si="281"/>
        <v>0</v>
      </c>
      <c r="I866" s="281">
        <f>IF(con_EOGJahr=2025,'[2]III_SAV-Details_NB'!AA872,IF(con_EOGJahr=2026,'[2]III_SAV-Details_NB'!AB872,'[2]III_SAV-Details_NB'!AC872))</f>
        <v>0</v>
      </c>
      <c r="J866" s="282"/>
      <c r="K866" s="282"/>
      <c r="L866" s="282"/>
      <c r="M866" s="282"/>
      <c r="N866" s="282"/>
      <c r="O866" s="282"/>
      <c r="P866" s="52">
        <f t="shared" si="282"/>
        <v>0</v>
      </c>
      <c r="Q866" s="60"/>
      <c r="R866" s="53">
        <f t="shared" si="288"/>
        <v>0</v>
      </c>
      <c r="S866" s="59"/>
      <c r="T866" s="61"/>
      <c r="U866" s="342" t="str">
        <f t="shared" si="292"/>
        <v>k.A.</v>
      </c>
      <c r="V866" s="343" t="str">
        <f t="shared" si="289"/>
        <v>k.A.</v>
      </c>
      <c r="W866" s="343" t="str">
        <f>IFERROR(IF(OR($D866="",$E866=0,con_Ende=0),"k.A.",IF(VLOOKUP($D866,rng_ND,5,0)="Nein",VLOOKUP($D866,rng_ND,2,FALSE),MIN(VLOOKUP($D866,rng_ND,2,FALSE),A_Stammdaten!$B$19-D_SAV!$E866+1))),"k.A.")</f>
        <v>k.A.</v>
      </c>
      <c r="X866" s="343" t="str">
        <f t="shared" si="290"/>
        <v>k.A.</v>
      </c>
      <c r="Y866" s="62"/>
      <c r="Z866" s="48">
        <f t="shared" si="291"/>
        <v>0</v>
      </c>
      <c r="AA866" s="457"/>
      <c r="AB866" s="55">
        <f t="shared" si="283"/>
        <v>0</v>
      </c>
      <c r="AC866" s="55">
        <f>IF(A_Stammdaten!$B$25="ja",D_SAV!AA866,D_SAV!AB866)</f>
        <v>0</v>
      </c>
      <c r="AD866" s="478">
        <f>IF(AC866=0,0,IF(U866-(con_EOGJahr-D_SAV!E866)&lt;=0,AC866,AC866/V866))</f>
        <v>0</v>
      </c>
      <c r="AE866" s="478">
        <f>IFERROR(IF(AND(VLOOKUP(D866,rng_ND,5,FALSE)="Ja",D_SAV!T866="degressiv"),D_SAV!AC866*Y866/100,0),0)</f>
        <v>0</v>
      </c>
      <c r="AF866" s="55">
        <f>IFERROR(IF(VLOOKUP(D866,rng_ND,5,FALSE)="Ja",MAX(D_SAV!AD866:AE866),D_SAV!AD866),0)</f>
        <v>0</v>
      </c>
      <c r="AG866" s="55">
        <f t="shared" si="284"/>
        <v>0</v>
      </c>
      <c r="AH866" s="55">
        <f t="shared" si="285"/>
        <v>0</v>
      </c>
      <c r="AI866" s="55">
        <f t="shared" si="286"/>
        <v>0</v>
      </c>
      <c r="AJ866" s="55">
        <f t="shared" si="287"/>
        <v>0</v>
      </c>
      <c r="AK866" s="55">
        <f t="shared" si="278"/>
        <v>0</v>
      </c>
      <c r="AL866" s="55">
        <f t="shared" si="279"/>
        <v>0</v>
      </c>
      <c r="AM866" s="55">
        <f t="shared" si="280"/>
        <v>0</v>
      </c>
    </row>
    <row r="867" spans="1:39" x14ac:dyDescent="0.25">
      <c r="A867" s="47">
        <v>863</v>
      </c>
      <c r="B867" s="358" t="str">
        <f>IF(AND(E867&lt;&gt;0,D867&lt;&gt;0,F867&lt;&gt;0),IF(C867&lt;&gt;0,CONCATENATE(C867,"-AGr",VLOOKUP(D867,Listen!$A$2:$G$45,7,FALSE),"-",E867,"-",F867,),CONCATENATE("AGr",VLOOKUP(D867,Listen!$A$2:$G$45,7,FALSE),"-",E867,"-",F867)),"keine vollständige ID")</f>
        <v>keine vollständige ID</v>
      </c>
      <c r="C867" s="438">
        <f>'[2]III_SAV-Details_NB'!B873</f>
        <v>0</v>
      </c>
      <c r="D867" s="438">
        <f>'[2]III_SAV-Details_NB'!C873</f>
        <v>0</v>
      </c>
      <c r="E867" s="359">
        <f>'[2]III_SAV-Details_NB'!D873</f>
        <v>0</v>
      </c>
      <c r="F867" s="490"/>
      <c r="G867" s="281">
        <f>'[2]III_SAV-Details_NB'!X873</f>
        <v>0</v>
      </c>
      <c r="H867" s="281">
        <f t="shared" si="281"/>
        <v>0</v>
      </c>
      <c r="I867" s="281">
        <f>IF(con_EOGJahr=2025,'[2]III_SAV-Details_NB'!AA873,IF(con_EOGJahr=2026,'[2]III_SAV-Details_NB'!AB873,'[2]III_SAV-Details_NB'!AC873))</f>
        <v>0</v>
      </c>
      <c r="J867" s="282"/>
      <c r="K867" s="282"/>
      <c r="L867" s="282"/>
      <c r="M867" s="282"/>
      <c r="N867" s="282"/>
      <c r="O867" s="282"/>
      <c r="P867" s="52">
        <f t="shared" si="282"/>
        <v>0</v>
      </c>
      <c r="Q867" s="60"/>
      <c r="R867" s="53">
        <f t="shared" si="288"/>
        <v>0</v>
      </c>
      <c r="S867" s="59"/>
      <c r="T867" s="61"/>
      <c r="U867" s="342" t="str">
        <f t="shared" si="292"/>
        <v>k.A.</v>
      </c>
      <c r="V867" s="343" t="str">
        <f t="shared" si="289"/>
        <v>k.A.</v>
      </c>
      <c r="W867" s="343" t="str">
        <f>IFERROR(IF(OR($D867="",$E867=0,con_Ende=0),"k.A.",IF(VLOOKUP($D867,rng_ND,5,0)="Nein",VLOOKUP($D867,rng_ND,2,FALSE),MIN(VLOOKUP($D867,rng_ND,2,FALSE),A_Stammdaten!$B$19-D_SAV!$E867+1))),"k.A.")</f>
        <v>k.A.</v>
      </c>
      <c r="X867" s="343" t="str">
        <f t="shared" si="290"/>
        <v>k.A.</v>
      </c>
      <c r="Y867" s="62"/>
      <c r="Z867" s="48">
        <f t="shared" si="291"/>
        <v>0</v>
      </c>
      <c r="AA867" s="457"/>
      <c r="AB867" s="55">
        <f t="shared" si="283"/>
        <v>0</v>
      </c>
      <c r="AC867" s="55">
        <f>IF(A_Stammdaten!$B$25="ja",D_SAV!AA867,D_SAV!AB867)</f>
        <v>0</v>
      </c>
      <c r="AD867" s="478">
        <f>IF(AC867=0,0,IF(U867-(con_EOGJahr-D_SAV!E867)&lt;=0,AC867,AC867/V867))</f>
        <v>0</v>
      </c>
      <c r="AE867" s="478">
        <f>IFERROR(IF(AND(VLOOKUP(D867,rng_ND,5,FALSE)="Ja",D_SAV!T867="degressiv"),D_SAV!AC867*Y867/100,0),0)</f>
        <v>0</v>
      </c>
      <c r="AF867" s="55">
        <f>IFERROR(IF(VLOOKUP(D867,rng_ND,5,FALSE)="Ja",MAX(D_SAV!AD867:AE867),D_SAV!AD867),0)</f>
        <v>0</v>
      </c>
      <c r="AG867" s="55">
        <f t="shared" si="284"/>
        <v>0</v>
      </c>
      <c r="AH867" s="55">
        <f t="shared" si="285"/>
        <v>0</v>
      </c>
      <c r="AI867" s="55">
        <f t="shared" si="286"/>
        <v>0</v>
      </c>
      <c r="AJ867" s="55">
        <f t="shared" si="287"/>
        <v>0</v>
      </c>
      <c r="AK867" s="55">
        <f t="shared" si="278"/>
        <v>0</v>
      </c>
      <c r="AL867" s="55">
        <f t="shared" si="279"/>
        <v>0</v>
      </c>
      <c r="AM867" s="55">
        <f t="shared" si="280"/>
        <v>0</v>
      </c>
    </row>
    <row r="868" spans="1:39" x14ac:dyDescent="0.25">
      <c r="A868" s="47">
        <v>864</v>
      </c>
      <c r="B868" s="358" t="str">
        <f>IF(AND(E868&lt;&gt;0,D868&lt;&gt;0,F868&lt;&gt;0),IF(C868&lt;&gt;0,CONCATENATE(C868,"-AGr",VLOOKUP(D868,Listen!$A$2:$G$45,7,FALSE),"-",E868,"-",F868,),CONCATENATE("AGr",VLOOKUP(D868,Listen!$A$2:$G$45,7,FALSE),"-",E868,"-",F868)),"keine vollständige ID")</f>
        <v>keine vollständige ID</v>
      </c>
      <c r="C868" s="438">
        <f>'[2]III_SAV-Details_NB'!B874</f>
        <v>0</v>
      </c>
      <c r="D868" s="438">
        <f>'[2]III_SAV-Details_NB'!C874</f>
        <v>0</v>
      </c>
      <c r="E868" s="359">
        <f>'[2]III_SAV-Details_NB'!D874</f>
        <v>0</v>
      </c>
      <c r="F868" s="490"/>
      <c r="G868" s="281">
        <f>'[2]III_SAV-Details_NB'!X874</f>
        <v>0</v>
      </c>
      <c r="H868" s="281">
        <f t="shared" si="281"/>
        <v>0</v>
      </c>
      <c r="I868" s="281">
        <f>IF(con_EOGJahr=2025,'[2]III_SAV-Details_NB'!AA874,IF(con_EOGJahr=2026,'[2]III_SAV-Details_NB'!AB874,'[2]III_SAV-Details_NB'!AC874))</f>
        <v>0</v>
      </c>
      <c r="J868" s="282"/>
      <c r="K868" s="282"/>
      <c r="L868" s="282"/>
      <c r="M868" s="282"/>
      <c r="N868" s="282"/>
      <c r="O868" s="282"/>
      <c r="P868" s="52">
        <f t="shared" si="282"/>
        <v>0</v>
      </c>
      <c r="Q868" s="60"/>
      <c r="R868" s="53">
        <f t="shared" si="288"/>
        <v>0</v>
      </c>
      <c r="S868" s="59"/>
      <c r="T868" s="61"/>
      <c r="U868" s="342" t="str">
        <f t="shared" si="292"/>
        <v>k.A.</v>
      </c>
      <c r="V868" s="343" t="str">
        <f t="shared" si="289"/>
        <v>k.A.</v>
      </c>
      <c r="W868" s="343" t="str">
        <f>IFERROR(IF(OR($D868="",$E868=0,con_Ende=0),"k.A.",IF(VLOOKUP($D868,rng_ND,5,0)="Nein",VLOOKUP($D868,rng_ND,2,FALSE),MIN(VLOOKUP($D868,rng_ND,2,FALSE),A_Stammdaten!$B$19-D_SAV!$E868+1))),"k.A.")</f>
        <v>k.A.</v>
      </c>
      <c r="X868" s="343" t="str">
        <f t="shared" si="290"/>
        <v>k.A.</v>
      </c>
      <c r="Y868" s="62"/>
      <c r="Z868" s="48">
        <f t="shared" si="291"/>
        <v>0</v>
      </c>
      <c r="AA868" s="457"/>
      <c r="AB868" s="55">
        <f t="shared" si="283"/>
        <v>0</v>
      </c>
      <c r="AC868" s="55">
        <f>IF(A_Stammdaten!$B$25="ja",D_SAV!AA868,D_SAV!AB868)</f>
        <v>0</v>
      </c>
      <c r="AD868" s="478">
        <f>IF(AC868=0,0,IF(U868-(con_EOGJahr-D_SAV!E868)&lt;=0,AC868,AC868/V868))</f>
        <v>0</v>
      </c>
      <c r="AE868" s="478">
        <f>IFERROR(IF(AND(VLOOKUP(D868,rng_ND,5,FALSE)="Ja",D_SAV!T868="degressiv"),D_SAV!AC868*Y868/100,0),0)</f>
        <v>0</v>
      </c>
      <c r="AF868" s="55">
        <f>IFERROR(IF(VLOOKUP(D868,rng_ND,5,FALSE)="Ja",MAX(D_SAV!AD868:AE868),D_SAV!AD868),0)</f>
        <v>0</v>
      </c>
      <c r="AG868" s="55">
        <f t="shared" si="284"/>
        <v>0</v>
      </c>
      <c r="AH868" s="55">
        <f t="shared" si="285"/>
        <v>0</v>
      </c>
      <c r="AI868" s="55">
        <f t="shared" si="286"/>
        <v>0</v>
      </c>
      <c r="AJ868" s="55">
        <f t="shared" si="287"/>
        <v>0</v>
      </c>
      <c r="AK868" s="55">
        <f t="shared" si="278"/>
        <v>0</v>
      </c>
      <c r="AL868" s="55">
        <f t="shared" si="279"/>
        <v>0</v>
      </c>
      <c r="AM868" s="55">
        <f t="shared" si="280"/>
        <v>0</v>
      </c>
    </row>
    <row r="869" spans="1:39" x14ac:dyDescent="0.25">
      <c r="A869" s="47">
        <v>865</v>
      </c>
      <c r="B869" s="358" t="str">
        <f>IF(AND(E869&lt;&gt;0,D869&lt;&gt;0,F869&lt;&gt;0),IF(C869&lt;&gt;0,CONCATENATE(C869,"-AGr",VLOOKUP(D869,Listen!$A$2:$G$45,7,FALSE),"-",E869,"-",F869,),CONCATENATE("AGr",VLOOKUP(D869,Listen!$A$2:$G$45,7,FALSE),"-",E869,"-",F869)),"keine vollständige ID")</f>
        <v>keine vollständige ID</v>
      </c>
      <c r="C869" s="438">
        <f>'[2]III_SAV-Details_NB'!B875</f>
        <v>0</v>
      </c>
      <c r="D869" s="438">
        <f>'[2]III_SAV-Details_NB'!C875</f>
        <v>0</v>
      </c>
      <c r="E869" s="359">
        <f>'[2]III_SAV-Details_NB'!D875</f>
        <v>0</v>
      </c>
      <c r="F869" s="490"/>
      <c r="G869" s="281">
        <f>'[2]III_SAV-Details_NB'!X875</f>
        <v>0</v>
      </c>
      <c r="H869" s="281">
        <f t="shared" si="281"/>
        <v>0</v>
      </c>
      <c r="I869" s="281">
        <f>IF(con_EOGJahr=2025,'[2]III_SAV-Details_NB'!AA875,IF(con_EOGJahr=2026,'[2]III_SAV-Details_NB'!AB875,'[2]III_SAV-Details_NB'!AC875))</f>
        <v>0</v>
      </c>
      <c r="J869" s="282"/>
      <c r="K869" s="282"/>
      <c r="L869" s="282"/>
      <c r="M869" s="282"/>
      <c r="N869" s="282"/>
      <c r="O869" s="282"/>
      <c r="P869" s="52">
        <f t="shared" si="282"/>
        <v>0</v>
      </c>
      <c r="Q869" s="60"/>
      <c r="R869" s="53">
        <f t="shared" si="288"/>
        <v>0</v>
      </c>
      <c r="S869" s="59"/>
      <c r="T869" s="61"/>
      <c r="U869" s="342" t="str">
        <f t="shared" si="292"/>
        <v>k.A.</v>
      </c>
      <c r="V869" s="343" t="str">
        <f t="shared" si="289"/>
        <v>k.A.</v>
      </c>
      <c r="W869" s="343" t="str">
        <f>IFERROR(IF(OR($D869="",$E869=0,con_Ende=0),"k.A.",IF(VLOOKUP($D869,rng_ND,5,0)="Nein",VLOOKUP($D869,rng_ND,2,FALSE),MIN(VLOOKUP($D869,rng_ND,2,FALSE),A_Stammdaten!$B$19-D_SAV!$E869+1))),"k.A.")</f>
        <v>k.A.</v>
      </c>
      <c r="X869" s="343" t="str">
        <f t="shared" si="290"/>
        <v>k.A.</v>
      </c>
      <c r="Y869" s="62"/>
      <c r="Z869" s="48">
        <f t="shared" si="291"/>
        <v>0</v>
      </c>
      <c r="AA869" s="457"/>
      <c r="AB869" s="55">
        <f t="shared" si="283"/>
        <v>0</v>
      </c>
      <c r="AC869" s="55">
        <f>IF(A_Stammdaten!$B$25="ja",D_SAV!AA869,D_SAV!AB869)</f>
        <v>0</v>
      </c>
      <c r="AD869" s="478">
        <f>IF(AC869=0,0,IF(U869-(con_EOGJahr-D_SAV!E869)&lt;=0,AC869,AC869/V869))</f>
        <v>0</v>
      </c>
      <c r="AE869" s="478">
        <f>IFERROR(IF(AND(VLOOKUP(D869,rng_ND,5,FALSE)="Ja",D_SAV!T869="degressiv"),D_SAV!AC869*Y869/100,0),0)</f>
        <v>0</v>
      </c>
      <c r="AF869" s="55">
        <f>IFERROR(IF(VLOOKUP(D869,rng_ND,5,FALSE)="Ja",MAX(D_SAV!AD869:AE869),D_SAV!AD869),0)</f>
        <v>0</v>
      </c>
      <c r="AG869" s="55">
        <f t="shared" si="284"/>
        <v>0</v>
      </c>
      <c r="AH869" s="55">
        <f t="shared" si="285"/>
        <v>0</v>
      </c>
      <c r="AI869" s="55">
        <f t="shared" si="286"/>
        <v>0</v>
      </c>
      <c r="AJ869" s="55">
        <f t="shared" si="287"/>
        <v>0</v>
      </c>
      <c r="AK869" s="55">
        <f t="shared" si="278"/>
        <v>0</v>
      </c>
      <c r="AL869" s="55">
        <f t="shared" si="279"/>
        <v>0</v>
      </c>
      <c r="AM869" s="55">
        <f t="shared" si="280"/>
        <v>0</v>
      </c>
    </row>
    <row r="870" spans="1:39" x14ac:dyDescent="0.25">
      <c r="A870" s="47">
        <v>866</v>
      </c>
      <c r="B870" s="358" t="str">
        <f>IF(AND(E870&lt;&gt;0,D870&lt;&gt;0,F870&lt;&gt;0),IF(C870&lt;&gt;0,CONCATENATE(C870,"-AGr",VLOOKUP(D870,Listen!$A$2:$G$45,7,FALSE),"-",E870,"-",F870,),CONCATENATE("AGr",VLOOKUP(D870,Listen!$A$2:$G$45,7,FALSE),"-",E870,"-",F870)),"keine vollständige ID")</f>
        <v>keine vollständige ID</v>
      </c>
      <c r="C870" s="438">
        <f>'[2]III_SAV-Details_NB'!B876</f>
        <v>0</v>
      </c>
      <c r="D870" s="438">
        <f>'[2]III_SAV-Details_NB'!C876</f>
        <v>0</v>
      </c>
      <c r="E870" s="359">
        <f>'[2]III_SAV-Details_NB'!D876</f>
        <v>0</v>
      </c>
      <c r="F870" s="490"/>
      <c r="G870" s="281">
        <f>'[2]III_SAV-Details_NB'!X876</f>
        <v>0</v>
      </c>
      <c r="H870" s="281">
        <f t="shared" si="281"/>
        <v>0</v>
      </c>
      <c r="I870" s="281">
        <f>IF(con_EOGJahr=2025,'[2]III_SAV-Details_NB'!AA876,IF(con_EOGJahr=2026,'[2]III_SAV-Details_NB'!AB876,'[2]III_SAV-Details_NB'!AC876))</f>
        <v>0</v>
      </c>
      <c r="J870" s="282"/>
      <c r="K870" s="282"/>
      <c r="L870" s="282"/>
      <c r="M870" s="282"/>
      <c r="N870" s="282"/>
      <c r="O870" s="282"/>
      <c r="P870" s="52">
        <f t="shared" si="282"/>
        <v>0</v>
      </c>
      <c r="Q870" s="60"/>
      <c r="R870" s="53">
        <f t="shared" si="288"/>
        <v>0</v>
      </c>
      <c r="S870" s="59"/>
      <c r="T870" s="61"/>
      <c r="U870" s="342" t="str">
        <f t="shared" si="292"/>
        <v>k.A.</v>
      </c>
      <c r="V870" s="343" t="str">
        <f t="shared" si="289"/>
        <v>k.A.</v>
      </c>
      <c r="W870" s="343" t="str">
        <f>IFERROR(IF(OR($D870="",$E870=0,con_Ende=0),"k.A.",IF(VLOOKUP($D870,rng_ND,5,0)="Nein",VLOOKUP($D870,rng_ND,2,FALSE),MIN(VLOOKUP($D870,rng_ND,2,FALSE),A_Stammdaten!$B$19-D_SAV!$E870+1))),"k.A.")</f>
        <v>k.A.</v>
      </c>
      <c r="X870" s="343" t="str">
        <f t="shared" si="290"/>
        <v>k.A.</v>
      </c>
      <c r="Y870" s="62"/>
      <c r="Z870" s="48">
        <f t="shared" si="291"/>
        <v>0</v>
      </c>
      <c r="AA870" s="457"/>
      <c r="AB870" s="55">
        <f t="shared" si="283"/>
        <v>0</v>
      </c>
      <c r="AC870" s="55">
        <f>IF(A_Stammdaten!$B$25="ja",D_SAV!AA870,D_SAV!AB870)</f>
        <v>0</v>
      </c>
      <c r="AD870" s="478">
        <f>IF(AC870=0,0,IF(U870-(con_EOGJahr-D_SAV!E870)&lt;=0,AC870,AC870/V870))</f>
        <v>0</v>
      </c>
      <c r="AE870" s="478">
        <f>IFERROR(IF(AND(VLOOKUP(D870,rng_ND,5,FALSE)="Ja",D_SAV!T870="degressiv"),D_SAV!AC870*Y870/100,0),0)</f>
        <v>0</v>
      </c>
      <c r="AF870" s="55">
        <f>IFERROR(IF(VLOOKUP(D870,rng_ND,5,FALSE)="Ja",MAX(D_SAV!AD870:AE870),D_SAV!AD870),0)</f>
        <v>0</v>
      </c>
      <c r="AG870" s="55">
        <f t="shared" si="284"/>
        <v>0</v>
      </c>
      <c r="AH870" s="55">
        <f t="shared" si="285"/>
        <v>0</v>
      </c>
      <c r="AI870" s="55">
        <f t="shared" si="286"/>
        <v>0</v>
      </c>
      <c r="AJ870" s="55">
        <f t="shared" si="287"/>
        <v>0</v>
      </c>
      <c r="AK870" s="55">
        <f t="shared" si="278"/>
        <v>0</v>
      </c>
      <c r="AL870" s="55">
        <f t="shared" si="279"/>
        <v>0</v>
      </c>
      <c r="AM870" s="55">
        <f t="shared" si="280"/>
        <v>0</v>
      </c>
    </row>
    <row r="871" spans="1:39" x14ac:dyDescent="0.25">
      <c r="A871" s="47">
        <v>867</v>
      </c>
      <c r="B871" s="358" t="str">
        <f>IF(AND(E871&lt;&gt;0,D871&lt;&gt;0,F871&lt;&gt;0),IF(C871&lt;&gt;0,CONCATENATE(C871,"-AGr",VLOOKUP(D871,Listen!$A$2:$G$45,7,FALSE),"-",E871,"-",F871,),CONCATENATE("AGr",VLOOKUP(D871,Listen!$A$2:$G$45,7,FALSE),"-",E871,"-",F871)),"keine vollständige ID")</f>
        <v>keine vollständige ID</v>
      </c>
      <c r="C871" s="438">
        <f>'[2]III_SAV-Details_NB'!B877</f>
        <v>0</v>
      </c>
      <c r="D871" s="438">
        <f>'[2]III_SAV-Details_NB'!C877</f>
        <v>0</v>
      </c>
      <c r="E871" s="359">
        <f>'[2]III_SAV-Details_NB'!D877</f>
        <v>0</v>
      </c>
      <c r="F871" s="490"/>
      <c r="G871" s="281">
        <f>'[2]III_SAV-Details_NB'!X877</f>
        <v>0</v>
      </c>
      <c r="H871" s="281">
        <f t="shared" si="281"/>
        <v>0</v>
      </c>
      <c r="I871" s="281">
        <f>IF(con_EOGJahr=2025,'[2]III_SAV-Details_NB'!AA877,IF(con_EOGJahr=2026,'[2]III_SAV-Details_NB'!AB877,'[2]III_SAV-Details_NB'!AC877))</f>
        <v>0</v>
      </c>
      <c r="J871" s="282"/>
      <c r="K871" s="282"/>
      <c r="L871" s="282"/>
      <c r="M871" s="282"/>
      <c r="N871" s="282"/>
      <c r="O871" s="282"/>
      <c r="P871" s="52">
        <f t="shared" si="282"/>
        <v>0</v>
      </c>
      <c r="Q871" s="60"/>
      <c r="R871" s="53">
        <f t="shared" si="288"/>
        <v>0</v>
      </c>
      <c r="S871" s="59"/>
      <c r="T871" s="61"/>
      <c r="U871" s="342" t="str">
        <f t="shared" si="292"/>
        <v>k.A.</v>
      </c>
      <c r="V871" s="343" t="str">
        <f t="shared" si="289"/>
        <v>k.A.</v>
      </c>
      <c r="W871" s="343" t="str">
        <f>IFERROR(IF(OR($D871="",$E871=0,con_Ende=0),"k.A.",IF(VLOOKUP($D871,rng_ND,5,0)="Nein",VLOOKUP($D871,rng_ND,2,FALSE),MIN(VLOOKUP($D871,rng_ND,2,FALSE),A_Stammdaten!$B$19-D_SAV!$E871+1))),"k.A.")</f>
        <v>k.A.</v>
      </c>
      <c r="X871" s="343" t="str">
        <f t="shared" si="290"/>
        <v>k.A.</v>
      </c>
      <c r="Y871" s="62"/>
      <c r="Z871" s="48">
        <f t="shared" si="291"/>
        <v>0</v>
      </c>
      <c r="AA871" s="457"/>
      <c r="AB871" s="55">
        <f t="shared" si="283"/>
        <v>0</v>
      </c>
      <c r="AC871" s="55">
        <f>IF(A_Stammdaten!$B$25="ja",D_SAV!AA871,D_SAV!AB871)</f>
        <v>0</v>
      </c>
      <c r="AD871" s="478">
        <f>IF(AC871=0,0,IF(U871-(con_EOGJahr-D_SAV!E871)&lt;=0,AC871,AC871/V871))</f>
        <v>0</v>
      </c>
      <c r="AE871" s="478">
        <f>IFERROR(IF(AND(VLOOKUP(D871,rng_ND,5,FALSE)="Ja",D_SAV!T871="degressiv"),D_SAV!AC871*Y871/100,0),0)</f>
        <v>0</v>
      </c>
      <c r="AF871" s="55">
        <f>IFERROR(IF(VLOOKUP(D871,rng_ND,5,FALSE)="Ja",MAX(D_SAV!AD871:AE871),D_SAV!AD871),0)</f>
        <v>0</v>
      </c>
      <c r="AG871" s="55">
        <f t="shared" si="284"/>
        <v>0</v>
      </c>
      <c r="AH871" s="55">
        <f t="shared" si="285"/>
        <v>0</v>
      </c>
      <c r="AI871" s="55">
        <f t="shared" si="286"/>
        <v>0</v>
      </c>
      <c r="AJ871" s="55">
        <f t="shared" si="287"/>
        <v>0</v>
      </c>
      <c r="AK871" s="55">
        <f t="shared" si="278"/>
        <v>0</v>
      </c>
      <c r="AL871" s="55">
        <f t="shared" si="279"/>
        <v>0</v>
      </c>
      <c r="AM871" s="55">
        <f t="shared" si="280"/>
        <v>0</v>
      </c>
    </row>
    <row r="872" spans="1:39" x14ac:dyDescent="0.25">
      <c r="A872" s="47">
        <v>868</v>
      </c>
      <c r="B872" s="358" t="str">
        <f>IF(AND(E872&lt;&gt;0,D872&lt;&gt;0,F872&lt;&gt;0),IF(C872&lt;&gt;0,CONCATENATE(C872,"-AGr",VLOOKUP(D872,Listen!$A$2:$G$45,7,FALSE),"-",E872,"-",F872,),CONCATENATE("AGr",VLOOKUP(D872,Listen!$A$2:$G$45,7,FALSE),"-",E872,"-",F872)),"keine vollständige ID")</f>
        <v>keine vollständige ID</v>
      </c>
      <c r="C872" s="438">
        <f>'[2]III_SAV-Details_NB'!B878</f>
        <v>0</v>
      </c>
      <c r="D872" s="438">
        <f>'[2]III_SAV-Details_NB'!C878</f>
        <v>0</v>
      </c>
      <c r="E872" s="359">
        <f>'[2]III_SAV-Details_NB'!D878</f>
        <v>0</v>
      </c>
      <c r="F872" s="490"/>
      <c r="G872" s="281">
        <f>'[2]III_SAV-Details_NB'!X878</f>
        <v>0</v>
      </c>
      <c r="H872" s="281">
        <f t="shared" si="281"/>
        <v>0</v>
      </c>
      <c r="I872" s="281">
        <f>IF(con_EOGJahr=2025,'[2]III_SAV-Details_NB'!AA878,IF(con_EOGJahr=2026,'[2]III_SAV-Details_NB'!AB878,'[2]III_SAV-Details_NB'!AC878))</f>
        <v>0</v>
      </c>
      <c r="J872" s="282"/>
      <c r="K872" s="282"/>
      <c r="L872" s="282"/>
      <c r="M872" s="282"/>
      <c r="N872" s="282"/>
      <c r="O872" s="282"/>
      <c r="P872" s="52">
        <f t="shared" si="282"/>
        <v>0</v>
      </c>
      <c r="Q872" s="60"/>
      <c r="R872" s="53">
        <f t="shared" si="288"/>
        <v>0</v>
      </c>
      <c r="S872" s="59"/>
      <c r="T872" s="61"/>
      <c r="U872" s="342" t="str">
        <f t="shared" si="292"/>
        <v>k.A.</v>
      </c>
      <c r="V872" s="343" t="str">
        <f t="shared" si="289"/>
        <v>k.A.</v>
      </c>
      <c r="W872" s="343" t="str">
        <f>IFERROR(IF(OR($D872="",$E872=0,con_Ende=0),"k.A.",IF(VLOOKUP($D872,rng_ND,5,0)="Nein",VLOOKUP($D872,rng_ND,2,FALSE),MIN(VLOOKUP($D872,rng_ND,2,FALSE),A_Stammdaten!$B$19-D_SAV!$E872+1))),"k.A.")</f>
        <v>k.A.</v>
      </c>
      <c r="X872" s="343" t="str">
        <f t="shared" si="290"/>
        <v>k.A.</v>
      </c>
      <c r="Y872" s="62"/>
      <c r="Z872" s="48">
        <f t="shared" si="291"/>
        <v>0</v>
      </c>
      <c r="AA872" s="457"/>
      <c r="AB872" s="55">
        <f t="shared" si="283"/>
        <v>0</v>
      </c>
      <c r="AC872" s="55">
        <f>IF(A_Stammdaten!$B$25="ja",D_SAV!AA872,D_SAV!AB872)</f>
        <v>0</v>
      </c>
      <c r="AD872" s="478">
        <f>IF(AC872=0,0,IF(U872-(con_EOGJahr-D_SAV!E872)&lt;=0,AC872,AC872/V872))</f>
        <v>0</v>
      </c>
      <c r="AE872" s="478">
        <f>IFERROR(IF(AND(VLOOKUP(D872,rng_ND,5,FALSE)="Ja",D_SAV!T872="degressiv"),D_SAV!AC872*Y872/100,0),0)</f>
        <v>0</v>
      </c>
      <c r="AF872" s="55">
        <f>IFERROR(IF(VLOOKUP(D872,rng_ND,5,FALSE)="Ja",MAX(D_SAV!AD872:AE872),D_SAV!AD872),0)</f>
        <v>0</v>
      </c>
      <c r="AG872" s="55">
        <f t="shared" si="284"/>
        <v>0</v>
      </c>
      <c r="AH872" s="55">
        <f t="shared" si="285"/>
        <v>0</v>
      </c>
      <c r="AI872" s="55">
        <f t="shared" si="286"/>
        <v>0</v>
      </c>
      <c r="AJ872" s="55">
        <f t="shared" si="287"/>
        <v>0</v>
      </c>
      <c r="AK872" s="55">
        <f t="shared" si="278"/>
        <v>0</v>
      </c>
      <c r="AL872" s="55">
        <f t="shared" si="279"/>
        <v>0</v>
      </c>
      <c r="AM872" s="55">
        <f t="shared" si="280"/>
        <v>0</v>
      </c>
    </row>
    <row r="873" spans="1:39" x14ac:dyDescent="0.25">
      <c r="A873" s="47">
        <v>869</v>
      </c>
      <c r="B873" s="358" t="str">
        <f>IF(AND(E873&lt;&gt;0,D873&lt;&gt;0,F873&lt;&gt;0),IF(C873&lt;&gt;0,CONCATENATE(C873,"-AGr",VLOOKUP(D873,Listen!$A$2:$G$45,7,FALSE),"-",E873,"-",F873,),CONCATENATE("AGr",VLOOKUP(D873,Listen!$A$2:$G$45,7,FALSE),"-",E873,"-",F873)),"keine vollständige ID")</f>
        <v>keine vollständige ID</v>
      </c>
      <c r="C873" s="438">
        <f>'[2]III_SAV-Details_NB'!B879</f>
        <v>0</v>
      </c>
      <c r="D873" s="438">
        <f>'[2]III_SAV-Details_NB'!C879</f>
        <v>0</v>
      </c>
      <c r="E873" s="359">
        <f>'[2]III_SAV-Details_NB'!D879</f>
        <v>0</v>
      </c>
      <c r="F873" s="490"/>
      <c r="G873" s="281">
        <f>'[2]III_SAV-Details_NB'!X879</f>
        <v>0</v>
      </c>
      <c r="H873" s="281">
        <f t="shared" si="281"/>
        <v>0</v>
      </c>
      <c r="I873" s="281">
        <f>IF(con_EOGJahr=2025,'[2]III_SAV-Details_NB'!AA879,IF(con_EOGJahr=2026,'[2]III_SAV-Details_NB'!AB879,'[2]III_SAV-Details_NB'!AC879))</f>
        <v>0</v>
      </c>
      <c r="J873" s="282"/>
      <c r="K873" s="282"/>
      <c r="L873" s="282"/>
      <c r="M873" s="282"/>
      <c r="N873" s="282"/>
      <c r="O873" s="282"/>
      <c r="P873" s="52">
        <f t="shared" si="282"/>
        <v>0</v>
      </c>
      <c r="Q873" s="60"/>
      <c r="R873" s="53">
        <f t="shared" si="288"/>
        <v>0</v>
      </c>
      <c r="S873" s="59"/>
      <c r="T873" s="61"/>
      <c r="U873" s="342" t="str">
        <f t="shared" si="292"/>
        <v>k.A.</v>
      </c>
      <c r="V873" s="343" t="str">
        <f t="shared" si="289"/>
        <v>k.A.</v>
      </c>
      <c r="W873" s="343" t="str">
        <f>IFERROR(IF(OR($D873="",$E873=0,con_Ende=0),"k.A.",IF(VLOOKUP($D873,rng_ND,5,0)="Nein",VLOOKUP($D873,rng_ND,2,FALSE),MIN(VLOOKUP($D873,rng_ND,2,FALSE),A_Stammdaten!$B$19-D_SAV!$E873+1))),"k.A.")</f>
        <v>k.A.</v>
      </c>
      <c r="X873" s="343" t="str">
        <f t="shared" si="290"/>
        <v>k.A.</v>
      </c>
      <c r="Y873" s="62"/>
      <c r="Z873" s="48">
        <f t="shared" si="291"/>
        <v>0</v>
      </c>
      <c r="AA873" s="457"/>
      <c r="AB873" s="55">
        <f t="shared" si="283"/>
        <v>0</v>
      </c>
      <c r="AC873" s="55">
        <f>IF(A_Stammdaten!$B$25="ja",D_SAV!AA873,D_SAV!AB873)</f>
        <v>0</v>
      </c>
      <c r="AD873" s="478">
        <f>IF(AC873=0,0,IF(U873-(con_EOGJahr-D_SAV!E873)&lt;=0,AC873,AC873/V873))</f>
        <v>0</v>
      </c>
      <c r="AE873" s="478">
        <f>IFERROR(IF(AND(VLOOKUP(D873,rng_ND,5,FALSE)="Ja",D_SAV!T873="degressiv"),D_SAV!AC873*Y873/100,0),0)</f>
        <v>0</v>
      </c>
      <c r="AF873" s="55">
        <f>IFERROR(IF(VLOOKUP(D873,rng_ND,5,FALSE)="Ja",MAX(D_SAV!AD873:AE873),D_SAV!AD873),0)</f>
        <v>0</v>
      </c>
      <c r="AG873" s="55">
        <f t="shared" si="284"/>
        <v>0</v>
      </c>
      <c r="AH873" s="55">
        <f t="shared" si="285"/>
        <v>0</v>
      </c>
      <c r="AI873" s="55">
        <f t="shared" si="286"/>
        <v>0</v>
      </c>
      <c r="AJ873" s="55">
        <f t="shared" si="287"/>
        <v>0</v>
      </c>
      <c r="AK873" s="55">
        <f t="shared" si="278"/>
        <v>0</v>
      </c>
      <c r="AL873" s="55">
        <f t="shared" si="279"/>
        <v>0</v>
      </c>
      <c r="AM873" s="55">
        <f t="shared" si="280"/>
        <v>0</v>
      </c>
    </row>
    <row r="874" spans="1:39" x14ac:dyDescent="0.25">
      <c r="A874" s="47">
        <v>870</v>
      </c>
      <c r="B874" s="358" t="str">
        <f>IF(AND(E874&lt;&gt;0,D874&lt;&gt;0,F874&lt;&gt;0),IF(C874&lt;&gt;0,CONCATENATE(C874,"-AGr",VLOOKUP(D874,Listen!$A$2:$G$45,7,FALSE),"-",E874,"-",F874,),CONCATENATE("AGr",VLOOKUP(D874,Listen!$A$2:$G$45,7,FALSE),"-",E874,"-",F874)),"keine vollständige ID")</f>
        <v>keine vollständige ID</v>
      </c>
      <c r="C874" s="438">
        <f>'[2]III_SAV-Details_NB'!B880</f>
        <v>0</v>
      </c>
      <c r="D874" s="438">
        <f>'[2]III_SAV-Details_NB'!C880</f>
        <v>0</v>
      </c>
      <c r="E874" s="359">
        <f>'[2]III_SAV-Details_NB'!D880</f>
        <v>0</v>
      </c>
      <c r="F874" s="490"/>
      <c r="G874" s="281">
        <f>'[2]III_SAV-Details_NB'!X880</f>
        <v>0</v>
      </c>
      <c r="H874" s="281">
        <f t="shared" si="281"/>
        <v>0</v>
      </c>
      <c r="I874" s="281">
        <f>IF(con_EOGJahr=2025,'[2]III_SAV-Details_NB'!AA880,IF(con_EOGJahr=2026,'[2]III_SAV-Details_NB'!AB880,'[2]III_SAV-Details_NB'!AC880))</f>
        <v>0</v>
      </c>
      <c r="J874" s="282"/>
      <c r="K874" s="282"/>
      <c r="L874" s="282"/>
      <c r="M874" s="282"/>
      <c r="N874" s="282"/>
      <c r="O874" s="282"/>
      <c r="P874" s="52">
        <f t="shared" si="282"/>
        <v>0</v>
      </c>
      <c r="Q874" s="60"/>
      <c r="R874" s="53">
        <f t="shared" si="288"/>
        <v>0</v>
      </c>
      <c r="S874" s="59"/>
      <c r="T874" s="61"/>
      <c r="U874" s="342" t="str">
        <f t="shared" si="292"/>
        <v>k.A.</v>
      </c>
      <c r="V874" s="343" t="str">
        <f t="shared" si="289"/>
        <v>k.A.</v>
      </c>
      <c r="W874" s="343" t="str">
        <f>IFERROR(IF(OR($D874="",$E874=0,con_Ende=0),"k.A.",IF(VLOOKUP($D874,rng_ND,5,0)="Nein",VLOOKUP($D874,rng_ND,2,FALSE),MIN(VLOOKUP($D874,rng_ND,2,FALSE),A_Stammdaten!$B$19-D_SAV!$E874+1))),"k.A.")</f>
        <v>k.A.</v>
      </c>
      <c r="X874" s="343" t="str">
        <f t="shared" si="290"/>
        <v>k.A.</v>
      </c>
      <c r="Y874" s="62"/>
      <c r="Z874" s="48">
        <f t="shared" si="291"/>
        <v>0</v>
      </c>
      <c r="AA874" s="457"/>
      <c r="AB874" s="55">
        <f t="shared" si="283"/>
        <v>0</v>
      </c>
      <c r="AC874" s="55">
        <f>IF(A_Stammdaten!$B$25="ja",D_SAV!AA874,D_SAV!AB874)</f>
        <v>0</v>
      </c>
      <c r="AD874" s="478">
        <f>IF(AC874=0,0,IF(U874-(con_EOGJahr-D_SAV!E874)&lt;=0,AC874,AC874/V874))</f>
        <v>0</v>
      </c>
      <c r="AE874" s="478">
        <f>IFERROR(IF(AND(VLOOKUP(D874,rng_ND,5,FALSE)="Ja",D_SAV!T874="degressiv"),D_SAV!AC874*Y874/100,0),0)</f>
        <v>0</v>
      </c>
      <c r="AF874" s="55">
        <f>IFERROR(IF(VLOOKUP(D874,rng_ND,5,FALSE)="Ja",MAX(D_SAV!AD874:AE874),D_SAV!AD874),0)</f>
        <v>0</v>
      </c>
      <c r="AG874" s="55">
        <f t="shared" si="284"/>
        <v>0</v>
      </c>
      <c r="AH874" s="55">
        <f t="shared" si="285"/>
        <v>0</v>
      </c>
      <c r="AI874" s="55">
        <f t="shared" si="286"/>
        <v>0</v>
      </c>
      <c r="AJ874" s="55">
        <f t="shared" si="287"/>
        <v>0</v>
      </c>
      <c r="AK874" s="55">
        <f t="shared" si="278"/>
        <v>0</v>
      </c>
      <c r="AL874" s="55">
        <f t="shared" si="279"/>
        <v>0</v>
      </c>
      <c r="AM874" s="55">
        <f t="shared" si="280"/>
        <v>0</v>
      </c>
    </row>
    <row r="875" spans="1:39" x14ac:dyDescent="0.25">
      <c r="A875" s="47">
        <v>871</v>
      </c>
      <c r="B875" s="358" t="str">
        <f>IF(AND(E875&lt;&gt;0,D875&lt;&gt;0,F875&lt;&gt;0),IF(C875&lt;&gt;0,CONCATENATE(C875,"-AGr",VLOOKUP(D875,Listen!$A$2:$G$45,7,FALSE),"-",E875,"-",F875,),CONCATENATE("AGr",VLOOKUP(D875,Listen!$A$2:$G$45,7,FALSE),"-",E875,"-",F875)),"keine vollständige ID")</f>
        <v>keine vollständige ID</v>
      </c>
      <c r="C875" s="438">
        <f>'[2]III_SAV-Details_NB'!B881</f>
        <v>0</v>
      </c>
      <c r="D875" s="438">
        <f>'[2]III_SAV-Details_NB'!C881</f>
        <v>0</v>
      </c>
      <c r="E875" s="359">
        <f>'[2]III_SAV-Details_NB'!D881</f>
        <v>0</v>
      </c>
      <c r="F875" s="490"/>
      <c r="G875" s="281">
        <f>'[2]III_SAV-Details_NB'!X881</f>
        <v>0</v>
      </c>
      <c r="H875" s="281">
        <f t="shared" si="281"/>
        <v>0</v>
      </c>
      <c r="I875" s="281">
        <f>IF(con_EOGJahr=2025,'[2]III_SAV-Details_NB'!AA881,IF(con_EOGJahr=2026,'[2]III_SAV-Details_NB'!AB881,'[2]III_SAV-Details_NB'!AC881))</f>
        <v>0</v>
      </c>
      <c r="J875" s="282"/>
      <c r="K875" s="282"/>
      <c r="L875" s="282"/>
      <c r="M875" s="282"/>
      <c r="N875" s="282"/>
      <c r="O875" s="282"/>
      <c r="P875" s="52">
        <f t="shared" si="282"/>
        <v>0</v>
      </c>
      <c r="Q875" s="60"/>
      <c r="R875" s="53">
        <f t="shared" si="288"/>
        <v>0</v>
      </c>
      <c r="S875" s="59"/>
      <c r="T875" s="61"/>
      <c r="U875" s="342" t="str">
        <f t="shared" si="292"/>
        <v>k.A.</v>
      </c>
      <c r="V875" s="343" t="str">
        <f t="shared" si="289"/>
        <v>k.A.</v>
      </c>
      <c r="W875" s="343" t="str">
        <f>IFERROR(IF(OR($D875="",$E875=0,con_Ende=0),"k.A.",IF(VLOOKUP($D875,rng_ND,5,0)="Nein",VLOOKUP($D875,rng_ND,2,FALSE),MIN(VLOOKUP($D875,rng_ND,2,FALSE),A_Stammdaten!$B$19-D_SAV!$E875+1))),"k.A.")</f>
        <v>k.A.</v>
      </c>
      <c r="X875" s="343" t="str">
        <f t="shared" si="290"/>
        <v>k.A.</v>
      </c>
      <c r="Y875" s="62"/>
      <c r="Z875" s="48">
        <f t="shared" si="291"/>
        <v>0</v>
      </c>
      <c r="AA875" s="457"/>
      <c r="AB875" s="55">
        <f t="shared" si="283"/>
        <v>0</v>
      </c>
      <c r="AC875" s="55">
        <f>IF(A_Stammdaten!$B$25="ja",D_SAV!AA875,D_SAV!AB875)</f>
        <v>0</v>
      </c>
      <c r="AD875" s="478">
        <f>IF(AC875=0,0,IF(U875-(con_EOGJahr-D_SAV!E875)&lt;=0,AC875,AC875/V875))</f>
        <v>0</v>
      </c>
      <c r="AE875" s="478">
        <f>IFERROR(IF(AND(VLOOKUP(D875,rng_ND,5,FALSE)="Ja",D_SAV!T875="degressiv"),D_SAV!AC875*Y875/100,0),0)</f>
        <v>0</v>
      </c>
      <c r="AF875" s="55">
        <f>IFERROR(IF(VLOOKUP(D875,rng_ND,5,FALSE)="Ja",MAX(D_SAV!AD875:AE875),D_SAV!AD875),0)</f>
        <v>0</v>
      </c>
      <c r="AG875" s="55">
        <f t="shared" si="284"/>
        <v>0</v>
      </c>
      <c r="AH875" s="55">
        <f t="shared" si="285"/>
        <v>0</v>
      </c>
      <c r="AI875" s="55">
        <f t="shared" si="286"/>
        <v>0</v>
      </c>
      <c r="AJ875" s="55">
        <f t="shared" si="287"/>
        <v>0</v>
      </c>
      <c r="AK875" s="55">
        <f t="shared" si="278"/>
        <v>0</v>
      </c>
      <c r="AL875" s="55">
        <f t="shared" si="279"/>
        <v>0</v>
      </c>
      <c r="AM875" s="55">
        <f t="shared" si="280"/>
        <v>0</v>
      </c>
    </row>
    <row r="876" spans="1:39" x14ac:dyDescent="0.25">
      <c r="A876" s="47">
        <v>872</v>
      </c>
      <c r="B876" s="358" t="str">
        <f>IF(AND(E876&lt;&gt;0,D876&lt;&gt;0,F876&lt;&gt;0),IF(C876&lt;&gt;0,CONCATENATE(C876,"-AGr",VLOOKUP(D876,Listen!$A$2:$G$45,7,FALSE),"-",E876,"-",F876,),CONCATENATE("AGr",VLOOKUP(D876,Listen!$A$2:$G$45,7,FALSE),"-",E876,"-",F876)),"keine vollständige ID")</f>
        <v>keine vollständige ID</v>
      </c>
      <c r="C876" s="438">
        <f>'[2]III_SAV-Details_NB'!B882</f>
        <v>0</v>
      </c>
      <c r="D876" s="438">
        <f>'[2]III_SAV-Details_NB'!C882</f>
        <v>0</v>
      </c>
      <c r="E876" s="359">
        <f>'[2]III_SAV-Details_NB'!D882</f>
        <v>0</v>
      </c>
      <c r="F876" s="490"/>
      <c r="G876" s="281">
        <f>'[2]III_SAV-Details_NB'!X882</f>
        <v>0</v>
      </c>
      <c r="H876" s="281">
        <f t="shared" si="281"/>
        <v>0</v>
      </c>
      <c r="I876" s="281">
        <f>IF(con_EOGJahr=2025,'[2]III_SAV-Details_NB'!AA882,IF(con_EOGJahr=2026,'[2]III_SAV-Details_NB'!AB882,'[2]III_SAV-Details_NB'!AC882))</f>
        <v>0</v>
      </c>
      <c r="J876" s="282"/>
      <c r="K876" s="282"/>
      <c r="L876" s="282"/>
      <c r="M876" s="282"/>
      <c r="N876" s="282"/>
      <c r="O876" s="282"/>
      <c r="P876" s="52">
        <f t="shared" si="282"/>
        <v>0</v>
      </c>
      <c r="Q876" s="60"/>
      <c r="R876" s="53">
        <f t="shared" si="288"/>
        <v>0</v>
      </c>
      <c r="S876" s="59"/>
      <c r="T876" s="61"/>
      <c r="U876" s="342" t="str">
        <f t="shared" si="292"/>
        <v>k.A.</v>
      </c>
      <c r="V876" s="343" t="str">
        <f t="shared" si="289"/>
        <v>k.A.</v>
      </c>
      <c r="W876" s="343" t="str">
        <f>IFERROR(IF(OR($D876="",$E876=0,con_Ende=0),"k.A.",IF(VLOOKUP($D876,rng_ND,5,0)="Nein",VLOOKUP($D876,rng_ND,2,FALSE),MIN(VLOOKUP($D876,rng_ND,2,FALSE),A_Stammdaten!$B$19-D_SAV!$E876+1))),"k.A.")</f>
        <v>k.A.</v>
      </c>
      <c r="X876" s="343" t="str">
        <f t="shared" si="290"/>
        <v>k.A.</v>
      </c>
      <c r="Y876" s="62"/>
      <c r="Z876" s="48">
        <f t="shared" si="291"/>
        <v>0</v>
      </c>
      <c r="AA876" s="457"/>
      <c r="AB876" s="55">
        <f t="shared" si="283"/>
        <v>0</v>
      </c>
      <c r="AC876" s="55">
        <f>IF(A_Stammdaten!$B$25="ja",D_SAV!AA876,D_SAV!AB876)</f>
        <v>0</v>
      </c>
      <c r="AD876" s="478">
        <f>IF(AC876=0,0,IF(U876-(con_EOGJahr-D_SAV!E876)&lt;=0,AC876,AC876/V876))</f>
        <v>0</v>
      </c>
      <c r="AE876" s="478">
        <f>IFERROR(IF(AND(VLOOKUP(D876,rng_ND,5,FALSE)="Ja",D_SAV!T876="degressiv"),D_SAV!AC876*Y876/100,0),0)</f>
        <v>0</v>
      </c>
      <c r="AF876" s="55">
        <f>IFERROR(IF(VLOOKUP(D876,rng_ND,5,FALSE)="Ja",MAX(D_SAV!AD876:AE876),D_SAV!AD876),0)</f>
        <v>0</v>
      </c>
      <c r="AG876" s="55">
        <f t="shared" si="284"/>
        <v>0</v>
      </c>
      <c r="AH876" s="55">
        <f t="shared" si="285"/>
        <v>0</v>
      </c>
      <c r="AI876" s="55">
        <f t="shared" si="286"/>
        <v>0</v>
      </c>
      <c r="AJ876" s="55">
        <f t="shared" si="287"/>
        <v>0</v>
      </c>
      <c r="AK876" s="55">
        <f t="shared" si="278"/>
        <v>0</v>
      </c>
      <c r="AL876" s="55">
        <f t="shared" si="279"/>
        <v>0</v>
      </c>
      <c r="AM876" s="55">
        <f t="shared" si="280"/>
        <v>0</v>
      </c>
    </row>
    <row r="877" spans="1:39" x14ac:dyDescent="0.25">
      <c r="A877" s="47">
        <v>873</v>
      </c>
      <c r="B877" s="358" t="str">
        <f>IF(AND(E877&lt;&gt;0,D877&lt;&gt;0,F877&lt;&gt;0),IF(C877&lt;&gt;0,CONCATENATE(C877,"-AGr",VLOOKUP(D877,Listen!$A$2:$G$45,7,FALSE),"-",E877,"-",F877,),CONCATENATE("AGr",VLOOKUP(D877,Listen!$A$2:$G$45,7,FALSE),"-",E877,"-",F877)),"keine vollständige ID")</f>
        <v>keine vollständige ID</v>
      </c>
      <c r="C877" s="438">
        <f>'[2]III_SAV-Details_NB'!B883</f>
        <v>0</v>
      </c>
      <c r="D877" s="438">
        <f>'[2]III_SAV-Details_NB'!C883</f>
        <v>0</v>
      </c>
      <c r="E877" s="359">
        <f>'[2]III_SAV-Details_NB'!D883</f>
        <v>0</v>
      </c>
      <c r="F877" s="490"/>
      <c r="G877" s="281">
        <f>'[2]III_SAV-Details_NB'!X883</f>
        <v>0</v>
      </c>
      <c r="H877" s="281">
        <f t="shared" si="281"/>
        <v>0</v>
      </c>
      <c r="I877" s="281">
        <f>IF(con_EOGJahr=2025,'[2]III_SAV-Details_NB'!AA883,IF(con_EOGJahr=2026,'[2]III_SAV-Details_NB'!AB883,'[2]III_SAV-Details_NB'!AC883))</f>
        <v>0</v>
      </c>
      <c r="J877" s="282"/>
      <c r="K877" s="282"/>
      <c r="L877" s="282"/>
      <c r="M877" s="282"/>
      <c r="N877" s="282"/>
      <c r="O877" s="282"/>
      <c r="P877" s="52">
        <f t="shared" si="282"/>
        <v>0</v>
      </c>
      <c r="Q877" s="60"/>
      <c r="R877" s="53">
        <f t="shared" si="288"/>
        <v>0</v>
      </c>
      <c r="S877" s="59"/>
      <c r="T877" s="61"/>
      <c r="U877" s="342" t="str">
        <f t="shared" si="292"/>
        <v>k.A.</v>
      </c>
      <c r="V877" s="343" t="str">
        <f t="shared" si="289"/>
        <v>k.A.</v>
      </c>
      <c r="W877" s="343" t="str">
        <f>IFERROR(IF(OR($D877="",$E877=0,con_Ende=0),"k.A.",IF(VLOOKUP($D877,rng_ND,5,0)="Nein",VLOOKUP($D877,rng_ND,2,FALSE),MIN(VLOOKUP($D877,rng_ND,2,FALSE),A_Stammdaten!$B$19-D_SAV!$E877+1))),"k.A.")</f>
        <v>k.A.</v>
      </c>
      <c r="X877" s="343" t="str">
        <f t="shared" si="290"/>
        <v>k.A.</v>
      </c>
      <c r="Y877" s="62"/>
      <c r="Z877" s="48">
        <f t="shared" si="291"/>
        <v>0</v>
      </c>
      <c r="AA877" s="457"/>
      <c r="AB877" s="55">
        <f t="shared" si="283"/>
        <v>0</v>
      </c>
      <c r="AC877" s="55">
        <f>IF(A_Stammdaten!$B$25="ja",D_SAV!AA877,D_SAV!AB877)</f>
        <v>0</v>
      </c>
      <c r="AD877" s="478">
        <f>IF(AC877=0,0,IF(U877-(con_EOGJahr-D_SAV!E877)&lt;=0,AC877,AC877/V877))</f>
        <v>0</v>
      </c>
      <c r="AE877" s="478">
        <f>IFERROR(IF(AND(VLOOKUP(D877,rng_ND,5,FALSE)="Ja",D_SAV!T877="degressiv"),D_SAV!AC877*Y877/100,0),0)</f>
        <v>0</v>
      </c>
      <c r="AF877" s="55">
        <f>IFERROR(IF(VLOOKUP(D877,rng_ND,5,FALSE)="Ja",MAX(D_SAV!AD877:AE877),D_SAV!AD877),0)</f>
        <v>0</v>
      </c>
      <c r="AG877" s="55">
        <f t="shared" si="284"/>
        <v>0</v>
      </c>
      <c r="AH877" s="55">
        <f t="shared" si="285"/>
        <v>0</v>
      </c>
      <c r="AI877" s="55">
        <f t="shared" si="286"/>
        <v>0</v>
      </c>
      <c r="AJ877" s="55">
        <f t="shared" si="287"/>
        <v>0</v>
      </c>
      <c r="AK877" s="55">
        <f t="shared" si="278"/>
        <v>0</v>
      </c>
      <c r="AL877" s="55">
        <f t="shared" si="279"/>
        <v>0</v>
      </c>
      <c r="AM877" s="55">
        <f t="shared" si="280"/>
        <v>0</v>
      </c>
    </row>
    <row r="878" spans="1:39" x14ac:dyDescent="0.25">
      <c r="A878" s="47">
        <v>874</v>
      </c>
      <c r="B878" s="358" t="str">
        <f>IF(AND(E878&lt;&gt;0,D878&lt;&gt;0,F878&lt;&gt;0),IF(C878&lt;&gt;0,CONCATENATE(C878,"-AGr",VLOOKUP(D878,Listen!$A$2:$G$45,7,FALSE),"-",E878,"-",F878,),CONCATENATE("AGr",VLOOKUP(D878,Listen!$A$2:$G$45,7,FALSE),"-",E878,"-",F878)),"keine vollständige ID")</f>
        <v>keine vollständige ID</v>
      </c>
      <c r="C878" s="438">
        <f>'[2]III_SAV-Details_NB'!B884</f>
        <v>0</v>
      </c>
      <c r="D878" s="438">
        <f>'[2]III_SAV-Details_NB'!C884</f>
        <v>0</v>
      </c>
      <c r="E878" s="359">
        <f>'[2]III_SAV-Details_NB'!D884</f>
        <v>0</v>
      </c>
      <c r="F878" s="490"/>
      <c r="G878" s="281">
        <f>'[2]III_SAV-Details_NB'!X884</f>
        <v>0</v>
      </c>
      <c r="H878" s="281">
        <f t="shared" si="281"/>
        <v>0</v>
      </c>
      <c r="I878" s="281">
        <f>IF(con_EOGJahr=2025,'[2]III_SAV-Details_NB'!AA884,IF(con_EOGJahr=2026,'[2]III_SAV-Details_NB'!AB884,'[2]III_SAV-Details_NB'!AC884))</f>
        <v>0</v>
      </c>
      <c r="J878" s="282"/>
      <c r="K878" s="282"/>
      <c r="L878" s="282"/>
      <c r="M878" s="282"/>
      <c r="N878" s="282"/>
      <c r="O878" s="282"/>
      <c r="P878" s="52">
        <f t="shared" si="282"/>
        <v>0</v>
      </c>
      <c r="Q878" s="60"/>
      <c r="R878" s="53">
        <f t="shared" si="288"/>
        <v>0</v>
      </c>
      <c r="S878" s="59"/>
      <c r="T878" s="61"/>
      <c r="U878" s="342" t="str">
        <f t="shared" si="292"/>
        <v>k.A.</v>
      </c>
      <c r="V878" s="343" t="str">
        <f t="shared" si="289"/>
        <v>k.A.</v>
      </c>
      <c r="W878" s="343" t="str">
        <f>IFERROR(IF(OR($D878="",$E878=0,con_Ende=0),"k.A.",IF(VLOOKUP($D878,rng_ND,5,0)="Nein",VLOOKUP($D878,rng_ND,2,FALSE),MIN(VLOOKUP($D878,rng_ND,2,FALSE),A_Stammdaten!$B$19-D_SAV!$E878+1))),"k.A.")</f>
        <v>k.A.</v>
      </c>
      <c r="X878" s="343" t="str">
        <f t="shared" si="290"/>
        <v>k.A.</v>
      </c>
      <c r="Y878" s="62"/>
      <c r="Z878" s="48">
        <f t="shared" si="291"/>
        <v>0</v>
      </c>
      <c r="AA878" s="457"/>
      <c r="AB878" s="55">
        <f t="shared" si="283"/>
        <v>0</v>
      </c>
      <c r="AC878" s="55">
        <f>IF(A_Stammdaten!$B$25="ja",D_SAV!AA878,D_SAV!AB878)</f>
        <v>0</v>
      </c>
      <c r="AD878" s="478">
        <f>IF(AC878=0,0,IF(U878-(con_EOGJahr-D_SAV!E878)&lt;=0,AC878,AC878/V878))</f>
        <v>0</v>
      </c>
      <c r="AE878" s="478">
        <f>IFERROR(IF(AND(VLOOKUP(D878,rng_ND,5,FALSE)="Ja",D_SAV!T878="degressiv"),D_SAV!AC878*Y878/100,0),0)</f>
        <v>0</v>
      </c>
      <c r="AF878" s="55">
        <f>IFERROR(IF(VLOOKUP(D878,rng_ND,5,FALSE)="Ja",MAX(D_SAV!AD878:AE878),D_SAV!AD878),0)</f>
        <v>0</v>
      </c>
      <c r="AG878" s="55">
        <f t="shared" si="284"/>
        <v>0</v>
      </c>
      <c r="AH878" s="55">
        <f t="shared" si="285"/>
        <v>0</v>
      </c>
      <c r="AI878" s="55">
        <f t="shared" si="286"/>
        <v>0</v>
      </c>
      <c r="AJ878" s="55">
        <f t="shared" si="287"/>
        <v>0</v>
      </c>
      <c r="AK878" s="55">
        <f t="shared" si="278"/>
        <v>0</v>
      </c>
      <c r="AL878" s="55">
        <f t="shared" si="279"/>
        <v>0</v>
      </c>
      <c r="AM878" s="55">
        <f t="shared" si="280"/>
        <v>0</v>
      </c>
    </row>
    <row r="879" spans="1:39" x14ac:dyDescent="0.25">
      <c r="A879" s="47">
        <v>875</v>
      </c>
      <c r="B879" s="358" t="str">
        <f>IF(AND(E879&lt;&gt;0,D879&lt;&gt;0,F879&lt;&gt;0),IF(C879&lt;&gt;0,CONCATENATE(C879,"-AGr",VLOOKUP(D879,Listen!$A$2:$G$45,7,FALSE),"-",E879,"-",F879,),CONCATENATE("AGr",VLOOKUP(D879,Listen!$A$2:$G$45,7,FALSE),"-",E879,"-",F879)),"keine vollständige ID")</f>
        <v>keine vollständige ID</v>
      </c>
      <c r="C879" s="438">
        <f>'[2]III_SAV-Details_NB'!B885</f>
        <v>0</v>
      </c>
      <c r="D879" s="438">
        <f>'[2]III_SAV-Details_NB'!C885</f>
        <v>0</v>
      </c>
      <c r="E879" s="359">
        <f>'[2]III_SAV-Details_NB'!D885</f>
        <v>0</v>
      </c>
      <c r="F879" s="490"/>
      <c r="G879" s="281">
        <f>'[2]III_SAV-Details_NB'!X885</f>
        <v>0</v>
      </c>
      <c r="H879" s="281">
        <f t="shared" si="281"/>
        <v>0</v>
      </c>
      <c r="I879" s="281">
        <f>IF(con_EOGJahr=2025,'[2]III_SAV-Details_NB'!AA885,IF(con_EOGJahr=2026,'[2]III_SAV-Details_NB'!AB885,'[2]III_SAV-Details_NB'!AC885))</f>
        <v>0</v>
      </c>
      <c r="J879" s="282"/>
      <c r="K879" s="282"/>
      <c r="L879" s="282"/>
      <c r="M879" s="282"/>
      <c r="N879" s="282"/>
      <c r="O879" s="282"/>
      <c r="P879" s="52">
        <f t="shared" si="282"/>
        <v>0</v>
      </c>
      <c r="Q879" s="60"/>
      <c r="R879" s="53">
        <f t="shared" si="288"/>
        <v>0</v>
      </c>
      <c r="S879" s="59"/>
      <c r="T879" s="61"/>
      <c r="U879" s="342" t="str">
        <f t="shared" si="292"/>
        <v>k.A.</v>
      </c>
      <c r="V879" s="343" t="str">
        <f t="shared" si="289"/>
        <v>k.A.</v>
      </c>
      <c r="W879" s="343" t="str">
        <f>IFERROR(IF(OR($D879="",$E879=0,con_Ende=0),"k.A.",IF(VLOOKUP($D879,rng_ND,5,0)="Nein",VLOOKUP($D879,rng_ND,2,FALSE),MIN(VLOOKUP($D879,rng_ND,2,FALSE),A_Stammdaten!$B$19-D_SAV!$E879+1))),"k.A.")</f>
        <v>k.A.</v>
      </c>
      <c r="X879" s="343" t="str">
        <f t="shared" si="290"/>
        <v>k.A.</v>
      </c>
      <c r="Y879" s="62"/>
      <c r="Z879" s="48">
        <f t="shared" si="291"/>
        <v>0</v>
      </c>
      <c r="AA879" s="457"/>
      <c r="AB879" s="55">
        <f t="shared" si="283"/>
        <v>0</v>
      </c>
      <c r="AC879" s="55">
        <f>IF(A_Stammdaten!$B$25="ja",D_SAV!AA879,D_SAV!AB879)</f>
        <v>0</v>
      </c>
      <c r="AD879" s="478">
        <f>IF(AC879=0,0,IF(U879-(con_EOGJahr-D_SAV!E879)&lt;=0,AC879,AC879/V879))</f>
        <v>0</v>
      </c>
      <c r="AE879" s="478">
        <f>IFERROR(IF(AND(VLOOKUP(D879,rng_ND,5,FALSE)="Ja",D_SAV!T879="degressiv"),D_SAV!AC879*Y879/100,0),0)</f>
        <v>0</v>
      </c>
      <c r="AF879" s="55">
        <f>IFERROR(IF(VLOOKUP(D879,rng_ND,5,FALSE)="Ja",MAX(D_SAV!AD879:AE879),D_SAV!AD879),0)</f>
        <v>0</v>
      </c>
      <c r="AG879" s="55">
        <f t="shared" si="284"/>
        <v>0</v>
      </c>
      <c r="AH879" s="55">
        <f t="shared" si="285"/>
        <v>0</v>
      </c>
      <c r="AI879" s="55">
        <f t="shared" si="286"/>
        <v>0</v>
      </c>
      <c r="AJ879" s="55">
        <f t="shared" si="287"/>
        <v>0</v>
      </c>
      <c r="AK879" s="55">
        <f t="shared" si="278"/>
        <v>0</v>
      </c>
      <c r="AL879" s="55">
        <f t="shared" si="279"/>
        <v>0</v>
      </c>
      <c r="AM879" s="55">
        <f t="shared" si="280"/>
        <v>0</v>
      </c>
    </row>
    <row r="880" spans="1:39" x14ac:dyDescent="0.25">
      <c r="A880" s="47">
        <v>876</v>
      </c>
      <c r="B880" s="358" t="str">
        <f>IF(AND(E880&lt;&gt;0,D880&lt;&gt;0,F880&lt;&gt;0),IF(C880&lt;&gt;0,CONCATENATE(C880,"-AGr",VLOOKUP(D880,Listen!$A$2:$G$45,7,FALSE),"-",E880,"-",F880,),CONCATENATE("AGr",VLOOKUP(D880,Listen!$A$2:$G$45,7,FALSE),"-",E880,"-",F880)),"keine vollständige ID")</f>
        <v>keine vollständige ID</v>
      </c>
      <c r="C880" s="438">
        <f>'[2]III_SAV-Details_NB'!B886</f>
        <v>0</v>
      </c>
      <c r="D880" s="438">
        <f>'[2]III_SAV-Details_NB'!C886</f>
        <v>0</v>
      </c>
      <c r="E880" s="359">
        <f>'[2]III_SAV-Details_NB'!D886</f>
        <v>0</v>
      </c>
      <c r="F880" s="490"/>
      <c r="G880" s="281">
        <f>'[2]III_SAV-Details_NB'!X886</f>
        <v>0</v>
      </c>
      <c r="H880" s="281">
        <f t="shared" si="281"/>
        <v>0</v>
      </c>
      <c r="I880" s="281">
        <f>IF(con_EOGJahr=2025,'[2]III_SAV-Details_NB'!AA886,IF(con_EOGJahr=2026,'[2]III_SAV-Details_NB'!AB886,'[2]III_SAV-Details_NB'!AC886))</f>
        <v>0</v>
      </c>
      <c r="J880" s="282"/>
      <c r="K880" s="282"/>
      <c r="L880" s="282"/>
      <c r="M880" s="282"/>
      <c r="N880" s="282"/>
      <c r="O880" s="282"/>
      <c r="P880" s="52">
        <f t="shared" si="282"/>
        <v>0</v>
      </c>
      <c r="Q880" s="60"/>
      <c r="R880" s="53">
        <f t="shared" si="288"/>
        <v>0</v>
      </c>
      <c r="S880" s="59"/>
      <c r="T880" s="61"/>
      <c r="U880" s="342" t="str">
        <f t="shared" si="292"/>
        <v>k.A.</v>
      </c>
      <c r="V880" s="343" t="str">
        <f t="shared" si="289"/>
        <v>k.A.</v>
      </c>
      <c r="W880" s="343" t="str">
        <f>IFERROR(IF(OR($D880="",$E880=0,con_Ende=0),"k.A.",IF(VLOOKUP($D880,rng_ND,5,0)="Nein",VLOOKUP($D880,rng_ND,2,FALSE),MIN(VLOOKUP($D880,rng_ND,2,FALSE),A_Stammdaten!$B$19-D_SAV!$E880+1))),"k.A.")</f>
        <v>k.A.</v>
      </c>
      <c r="X880" s="343" t="str">
        <f t="shared" si="290"/>
        <v>k.A.</v>
      </c>
      <c r="Y880" s="62"/>
      <c r="Z880" s="48">
        <f t="shared" si="291"/>
        <v>0</v>
      </c>
      <c r="AA880" s="457"/>
      <c r="AB880" s="55">
        <f t="shared" si="283"/>
        <v>0</v>
      </c>
      <c r="AC880" s="55">
        <f>IF(A_Stammdaten!$B$25="ja",D_SAV!AA880,D_SAV!AB880)</f>
        <v>0</v>
      </c>
      <c r="AD880" s="478">
        <f>IF(AC880=0,0,IF(U880-(con_EOGJahr-D_SAV!E880)&lt;=0,AC880,AC880/V880))</f>
        <v>0</v>
      </c>
      <c r="AE880" s="478">
        <f>IFERROR(IF(AND(VLOOKUP(D880,rng_ND,5,FALSE)="Ja",D_SAV!T880="degressiv"),D_SAV!AC880*Y880/100,0),0)</f>
        <v>0</v>
      </c>
      <c r="AF880" s="55">
        <f>IFERROR(IF(VLOOKUP(D880,rng_ND,5,FALSE)="Ja",MAX(D_SAV!AD880:AE880),D_SAV!AD880),0)</f>
        <v>0</v>
      </c>
      <c r="AG880" s="55">
        <f t="shared" si="284"/>
        <v>0</v>
      </c>
      <c r="AH880" s="55">
        <f t="shared" si="285"/>
        <v>0</v>
      </c>
      <c r="AI880" s="55">
        <f t="shared" si="286"/>
        <v>0</v>
      </c>
      <c r="AJ880" s="55">
        <f t="shared" si="287"/>
        <v>0</v>
      </c>
      <c r="AK880" s="55">
        <f t="shared" si="278"/>
        <v>0</v>
      </c>
      <c r="AL880" s="55">
        <f t="shared" si="279"/>
        <v>0</v>
      </c>
      <c r="AM880" s="55">
        <f t="shared" si="280"/>
        <v>0</v>
      </c>
    </row>
    <row r="881" spans="1:39" x14ac:dyDescent="0.25">
      <c r="A881" s="47">
        <v>877</v>
      </c>
      <c r="B881" s="358" t="str">
        <f>IF(AND(E881&lt;&gt;0,D881&lt;&gt;0,F881&lt;&gt;0),IF(C881&lt;&gt;0,CONCATENATE(C881,"-AGr",VLOOKUP(D881,Listen!$A$2:$G$45,7,FALSE),"-",E881,"-",F881,),CONCATENATE("AGr",VLOOKUP(D881,Listen!$A$2:$G$45,7,FALSE),"-",E881,"-",F881)),"keine vollständige ID")</f>
        <v>keine vollständige ID</v>
      </c>
      <c r="C881" s="438">
        <f>'[2]III_SAV-Details_NB'!B887</f>
        <v>0</v>
      </c>
      <c r="D881" s="438">
        <f>'[2]III_SAV-Details_NB'!C887</f>
        <v>0</v>
      </c>
      <c r="E881" s="359">
        <f>'[2]III_SAV-Details_NB'!D887</f>
        <v>0</v>
      </c>
      <c r="F881" s="490"/>
      <c r="G881" s="281">
        <f>'[2]III_SAV-Details_NB'!X887</f>
        <v>0</v>
      </c>
      <c r="H881" s="281">
        <f t="shared" si="281"/>
        <v>0</v>
      </c>
      <c r="I881" s="281">
        <f>IF(con_EOGJahr=2025,'[2]III_SAV-Details_NB'!AA887,IF(con_EOGJahr=2026,'[2]III_SAV-Details_NB'!AB887,'[2]III_SAV-Details_NB'!AC887))</f>
        <v>0</v>
      </c>
      <c r="J881" s="282"/>
      <c r="K881" s="282"/>
      <c r="L881" s="282"/>
      <c r="M881" s="282"/>
      <c r="N881" s="282"/>
      <c r="O881" s="282"/>
      <c r="P881" s="52">
        <f t="shared" si="282"/>
        <v>0</v>
      </c>
      <c r="Q881" s="60"/>
      <c r="R881" s="53">
        <f t="shared" si="288"/>
        <v>0</v>
      </c>
      <c r="S881" s="59"/>
      <c r="T881" s="61"/>
      <c r="U881" s="342" t="str">
        <f t="shared" si="292"/>
        <v>k.A.</v>
      </c>
      <c r="V881" s="343" t="str">
        <f t="shared" si="289"/>
        <v>k.A.</v>
      </c>
      <c r="W881" s="343" t="str">
        <f>IFERROR(IF(OR($D881="",$E881=0,con_Ende=0),"k.A.",IF(VLOOKUP($D881,rng_ND,5,0)="Nein",VLOOKUP($D881,rng_ND,2,FALSE),MIN(VLOOKUP($D881,rng_ND,2,FALSE),A_Stammdaten!$B$19-D_SAV!$E881+1))),"k.A.")</f>
        <v>k.A.</v>
      </c>
      <c r="X881" s="343" t="str">
        <f t="shared" si="290"/>
        <v>k.A.</v>
      </c>
      <c r="Y881" s="62"/>
      <c r="Z881" s="48">
        <f t="shared" si="291"/>
        <v>0</v>
      </c>
      <c r="AA881" s="457"/>
      <c r="AB881" s="55">
        <f t="shared" si="283"/>
        <v>0</v>
      </c>
      <c r="AC881" s="55">
        <f>IF(A_Stammdaten!$B$25="ja",D_SAV!AA881,D_SAV!AB881)</f>
        <v>0</v>
      </c>
      <c r="AD881" s="478">
        <f>IF(AC881=0,0,IF(U881-(con_EOGJahr-D_SAV!E881)&lt;=0,AC881,AC881/V881))</f>
        <v>0</v>
      </c>
      <c r="AE881" s="478">
        <f>IFERROR(IF(AND(VLOOKUP(D881,rng_ND,5,FALSE)="Ja",D_SAV!T881="degressiv"),D_SAV!AC881*Y881/100,0),0)</f>
        <v>0</v>
      </c>
      <c r="AF881" s="55">
        <f>IFERROR(IF(VLOOKUP(D881,rng_ND,5,FALSE)="Ja",MAX(D_SAV!AD881:AE881),D_SAV!AD881),0)</f>
        <v>0</v>
      </c>
      <c r="AG881" s="55">
        <f t="shared" si="284"/>
        <v>0</v>
      </c>
      <c r="AH881" s="55">
        <f t="shared" si="285"/>
        <v>0</v>
      </c>
      <c r="AI881" s="55">
        <f t="shared" si="286"/>
        <v>0</v>
      </c>
      <c r="AJ881" s="55">
        <f t="shared" si="287"/>
        <v>0</v>
      </c>
      <c r="AK881" s="55">
        <f t="shared" si="278"/>
        <v>0</v>
      </c>
      <c r="AL881" s="55">
        <f t="shared" si="279"/>
        <v>0</v>
      </c>
      <c r="AM881" s="55">
        <f t="shared" si="280"/>
        <v>0</v>
      </c>
    </row>
    <row r="882" spans="1:39" x14ac:dyDescent="0.25">
      <c r="A882" s="47">
        <v>878</v>
      </c>
      <c r="B882" s="358" t="str">
        <f>IF(AND(E882&lt;&gt;0,D882&lt;&gt;0,F882&lt;&gt;0),IF(C882&lt;&gt;0,CONCATENATE(C882,"-AGr",VLOOKUP(D882,Listen!$A$2:$G$45,7,FALSE),"-",E882,"-",F882,),CONCATENATE("AGr",VLOOKUP(D882,Listen!$A$2:$G$45,7,FALSE),"-",E882,"-",F882)),"keine vollständige ID")</f>
        <v>keine vollständige ID</v>
      </c>
      <c r="C882" s="438">
        <f>'[2]III_SAV-Details_NB'!B888</f>
        <v>0</v>
      </c>
      <c r="D882" s="438">
        <f>'[2]III_SAV-Details_NB'!C888</f>
        <v>0</v>
      </c>
      <c r="E882" s="359">
        <f>'[2]III_SAV-Details_NB'!D888</f>
        <v>0</v>
      </c>
      <c r="F882" s="490"/>
      <c r="G882" s="281">
        <f>'[2]III_SAV-Details_NB'!X888</f>
        <v>0</v>
      </c>
      <c r="H882" s="281">
        <f t="shared" si="281"/>
        <v>0</v>
      </c>
      <c r="I882" s="281">
        <f>IF(con_EOGJahr=2025,'[2]III_SAV-Details_NB'!AA888,IF(con_EOGJahr=2026,'[2]III_SAV-Details_NB'!AB888,'[2]III_SAV-Details_NB'!AC888))</f>
        <v>0</v>
      </c>
      <c r="J882" s="282"/>
      <c r="K882" s="282"/>
      <c r="L882" s="282"/>
      <c r="M882" s="282"/>
      <c r="N882" s="282"/>
      <c r="O882" s="282"/>
      <c r="P882" s="52">
        <f t="shared" si="282"/>
        <v>0</v>
      </c>
      <c r="Q882" s="60"/>
      <c r="R882" s="53">
        <f t="shared" si="288"/>
        <v>0</v>
      </c>
      <c r="S882" s="59"/>
      <c r="T882" s="61"/>
      <c r="U882" s="342" t="str">
        <f t="shared" si="292"/>
        <v>k.A.</v>
      </c>
      <c r="V882" s="343" t="str">
        <f t="shared" si="289"/>
        <v>k.A.</v>
      </c>
      <c r="W882" s="343" t="str">
        <f>IFERROR(IF(OR($D882="",$E882=0,con_Ende=0),"k.A.",IF(VLOOKUP($D882,rng_ND,5,0)="Nein",VLOOKUP($D882,rng_ND,2,FALSE),MIN(VLOOKUP($D882,rng_ND,2,FALSE),A_Stammdaten!$B$19-D_SAV!$E882+1))),"k.A.")</f>
        <v>k.A.</v>
      </c>
      <c r="X882" s="343" t="str">
        <f t="shared" si="290"/>
        <v>k.A.</v>
      </c>
      <c r="Y882" s="62"/>
      <c r="Z882" s="48">
        <f t="shared" si="291"/>
        <v>0</v>
      </c>
      <c r="AA882" s="457"/>
      <c r="AB882" s="55">
        <f t="shared" si="283"/>
        <v>0</v>
      </c>
      <c r="AC882" s="55">
        <f>IF(A_Stammdaten!$B$25="ja",D_SAV!AA882,D_SAV!AB882)</f>
        <v>0</v>
      </c>
      <c r="AD882" s="478">
        <f>IF(AC882=0,0,IF(U882-(con_EOGJahr-D_SAV!E882)&lt;=0,AC882,AC882/V882))</f>
        <v>0</v>
      </c>
      <c r="AE882" s="478">
        <f>IFERROR(IF(AND(VLOOKUP(D882,rng_ND,5,FALSE)="Ja",D_SAV!T882="degressiv"),D_SAV!AC882*Y882/100,0),0)</f>
        <v>0</v>
      </c>
      <c r="AF882" s="55">
        <f>IFERROR(IF(VLOOKUP(D882,rng_ND,5,FALSE)="Ja",MAX(D_SAV!AD882:AE882),D_SAV!AD882),0)</f>
        <v>0</v>
      </c>
      <c r="AG882" s="55">
        <f t="shared" si="284"/>
        <v>0</v>
      </c>
      <c r="AH882" s="55">
        <f t="shared" si="285"/>
        <v>0</v>
      </c>
      <c r="AI882" s="55">
        <f t="shared" si="286"/>
        <v>0</v>
      </c>
      <c r="AJ882" s="55">
        <f t="shared" si="287"/>
        <v>0</v>
      </c>
      <c r="AK882" s="55">
        <f t="shared" si="278"/>
        <v>0</v>
      </c>
      <c r="AL882" s="55">
        <f t="shared" si="279"/>
        <v>0</v>
      </c>
      <c r="AM882" s="55">
        <f t="shared" si="280"/>
        <v>0</v>
      </c>
    </row>
    <row r="883" spans="1:39" x14ac:dyDescent="0.25">
      <c r="A883" s="47">
        <v>879</v>
      </c>
      <c r="B883" s="358" t="str">
        <f>IF(AND(E883&lt;&gt;0,D883&lt;&gt;0,F883&lt;&gt;0),IF(C883&lt;&gt;0,CONCATENATE(C883,"-AGr",VLOOKUP(D883,Listen!$A$2:$G$45,7,FALSE),"-",E883,"-",F883,),CONCATENATE("AGr",VLOOKUP(D883,Listen!$A$2:$G$45,7,FALSE),"-",E883,"-",F883)),"keine vollständige ID")</f>
        <v>keine vollständige ID</v>
      </c>
      <c r="C883" s="438">
        <f>'[2]III_SAV-Details_NB'!B889</f>
        <v>0</v>
      </c>
      <c r="D883" s="438">
        <f>'[2]III_SAV-Details_NB'!C889</f>
        <v>0</v>
      </c>
      <c r="E883" s="359">
        <f>'[2]III_SAV-Details_NB'!D889</f>
        <v>0</v>
      </c>
      <c r="F883" s="490"/>
      <c r="G883" s="281">
        <f>'[2]III_SAV-Details_NB'!X889</f>
        <v>0</v>
      </c>
      <c r="H883" s="281">
        <f t="shared" si="281"/>
        <v>0</v>
      </c>
      <c r="I883" s="281">
        <f>IF(con_EOGJahr=2025,'[2]III_SAV-Details_NB'!AA889,IF(con_EOGJahr=2026,'[2]III_SAV-Details_NB'!AB889,'[2]III_SAV-Details_NB'!AC889))</f>
        <v>0</v>
      </c>
      <c r="J883" s="282"/>
      <c r="K883" s="282"/>
      <c r="L883" s="282"/>
      <c r="M883" s="282"/>
      <c r="N883" s="282"/>
      <c r="O883" s="282"/>
      <c r="P883" s="52">
        <f t="shared" si="282"/>
        <v>0</v>
      </c>
      <c r="Q883" s="60"/>
      <c r="R883" s="53">
        <f t="shared" si="288"/>
        <v>0</v>
      </c>
      <c r="S883" s="59"/>
      <c r="T883" s="61"/>
      <c r="U883" s="342" t="str">
        <f t="shared" si="292"/>
        <v>k.A.</v>
      </c>
      <c r="V883" s="343" t="str">
        <f t="shared" si="289"/>
        <v>k.A.</v>
      </c>
      <c r="W883" s="343" t="str">
        <f>IFERROR(IF(OR($D883="",$E883=0,con_Ende=0),"k.A.",IF(VLOOKUP($D883,rng_ND,5,0)="Nein",VLOOKUP($D883,rng_ND,2,FALSE),MIN(VLOOKUP($D883,rng_ND,2,FALSE),A_Stammdaten!$B$19-D_SAV!$E883+1))),"k.A.")</f>
        <v>k.A.</v>
      </c>
      <c r="X883" s="343" t="str">
        <f t="shared" si="290"/>
        <v>k.A.</v>
      </c>
      <c r="Y883" s="62"/>
      <c r="Z883" s="48">
        <f t="shared" si="291"/>
        <v>0</v>
      </c>
      <c r="AA883" s="457"/>
      <c r="AB883" s="55">
        <f t="shared" si="283"/>
        <v>0</v>
      </c>
      <c r="AC883" s="55">
        <f>IF(A_Stammdaten!$B$25="ja",D_SAV!AA883,D_SAV!AB883)</f>
        <v>0</v>
      </c>
      <c r="AD883" s="478">
        <f>IF(AC883=0,0,IF(U883-(con_EOGJahr-D_SAV!E883)&lt;=0,AC883,AC883/V883))</f>
        <v>0</v>
      </c>
      <c r="AE883" s="478">
        <f>IFERROR(IF(AND(VLOOKUP(D883,rng_ND,5,FALSE)="Ja",D_SAV!T883="degressiv"),D_SAV!AC883*Y883/100,0),0)</f>
        <v>0</v>
      </c>
      <c r="AF883" s="55">
        <f>IFERROR(IF(VLOOKUP(D883,rng_ND,5,FALSE)="Ja",MAX(D_SAV!AD883:AE883),D_SAV!AD883),0)</f>
        <v>0</v>
      </c>
      <c r="AG883" s="55">
        <f t="shared" si="284"/>
        <v>0</v>
      </c>
      <c r="AH883" s="55">
        <f t="shared" si="285"/>
        <v>0</v>
      </c>
      <c r="AI883" s="55">
        <f t="shared" si="286"/>
        <v>0</v>
      </c>
      <c r="AJ883" s="55">
        <f t="shared" si="287"/>
        <v>0</v>
      </c>
      <c r="AK883" s="55">
        <f t="shared" si="278"/>
        <v>0</v>
      </c>
      <c r="AL883" s="55">
        <f t="shared" si="279"/>
        <v>0</v>
      </c>
      <c r="AM883" s="55">
        <f t="shared" si="280"/>
        <v>0</v>
      </c>
    </row>
    <row r="884" spans="1:39" x14ac:dyDescent="0.25">
      <c r="A884" s="47">
        <v>880</v>
      </c>
      <c r="B884" s="358" t="str">
        <f>IF(AND(E884&lt;&gt;0,D884&lt;&gt;0,F884&lt;&gt;0),IF(C884&lt;&gt;0,CONCATENATE(C884,"-AGr",VLOOKUP(D884,Listen!$A$2:$G$45,7,FALSE),"-",E884,"-",F884,),CONCATENATE("AGr",VLOOKUP(D884,Listen!$A$2:$G$45,7,FALSE),"-",E884,"-",F884)),"keine vollständige ID")</f>
        <v>keine vollständige ID</v>
      </c>
      <c r="C884" s="438">
        <f>'[2]III_SAV-Details_NB'!B890</f>
        <v>0</v>
      </c>
      <c r="D884" s="438">
        <f>'[2]III_SAV-Details_NB'!C890</f>
        <v>0</v>
      </c>
      <c r="E884" s="359">
        <f>'[2]III_SAV-Details_NB'!D890</f>
        <v>0</v>
      </c>
      <c r="F884" s="490"/>
      <c r="G884" s="281">
        <f>'[2]III_SAV-Details_NB'!X890</f>
        <v>0</v>
      </c>
      <c r="H884" s="281">
        <f t="shared" si="281"/>
        <v>0</v>
      </c>
      <c r="I884" s="281">
        <f>IF(con_EOGJahr=2025,'[2]III_SAV-Details_NB'!AA890,IF(con_EOGJahr=2026,'[2]III_SAV-Details_NB'!AB890,'[2]III_SAV-Details_NB'!AC890))</f>
        <v>0</v>
      </c>
      <c r="J884" s="282"/>
      <c r="K884" s="282"/>
      <c r="L884" s="282"/>
      <c r="M884" s="282"/>
      <c r="N884" s="282"/>
      <c r="O884" s="282"/>
      <c r="P884" s="52">
        <f t="shared" si="282"/>
        <v>0</v>
      </c>
      <c r="Q884" s="60"/>
      <c r="R884" s="53">
        <f t="shared" si="288"/>
        <v>0</v>
      </c>
      <c r="S884" s="59"/>
      <c r="T884" s="61"/>
      <c r="U884" s="342" t="str">
        <f t="shared" si="292"/>
        <v>k.A.</v>
      </c>
      <c r="V884" s="343" t="str">
        <f t="shared" si="289"/>
        <v>k.A.</v>
      </c>
      <c r="W884" s="343" t="str">
        <f>IFERROR(IF(OR($D884="",$E884=0,con_Ende=0),"k.A.",IF(VLOOKUP($D884,rng_ND,5,0)="Nein",VLOOKUP($D884,rng_ND,2,FALSE),MIN(VLOOKUP($D884,rng_ND,2,FALSE),A_Stammdaten!$B$19-D_SAV!$E884+1))),"k.A.")</f>
        <v>k.A.</v>
      </c>
      <c r="X884" s="343" t="str">
        <f t="shared" si="290"/>
        <v>k.A.</v>
      </c>
      <c r="Y884" s="62"/>
      <c r="Z884" s="48">
        <f t="shared" si="291"/>
        <v>0</v>
      </c>
      <c r="AA884" s="457"/>
      <c r="AB884" s="55">
        <f t="shared" si="283"/>
        <v>0</v>
      </c>
      <c r="AC884" s="55">
        <f>IF(A_Stammdaten!$B$25="ja",D_SAV!AA884,D_SAV!AB884)</f>
        <v>0</v>
      </c>
      <c r="AD884" s="478">
        <f>IF(AC884=0,0,IF(U884-(con_EOGJahr-D_SAV!E884)&lt;=0,AC884,AC884/V884))</f>
        <v>0</v>
      </c>
      <c r="AE884" s="478">
        <f>IFERROR(IF(AND(VLOOKUP(D884,rng_ND,5,FALSE)="Ja",D_SAV!T884="degressiv"),D_SAV!AC884*Y884/100,0),0)</f>
        <v>0</v>
      </c>
      <c r="AF884" s="55">
        <f>IFERROR(IF(VLOOKUP(D884,rng_ND,5,FALSE)="Ja",MAX(D_SAV!AD884:AE884),D_SAV!AD884),0)</f>
        <v>0</v>
      </c>
      <c r="AG884" s="55">
        <f t="shared" si="284"/>
        <v>0</v>
      </c>
      <c r="AH884" s="55">
        <f t="shared" si="285"/>
        <v>0</v>
      </c>
      <c r="AI884" s="55">
        <f t="shared" si="286"/>
        <v>0</v>
      </c>
      <c r="AJ884" s="55">
        <f t="shared" si="287"/>
        <v>0</v>
      </c>
      <c r="AK884" s="55">
        <f t="shared" si="278"/>
        <v>0</v>
      </c>
      <c r="AL884" s="55">
        <f t="shared" si="279"/>
        <v>0</v>
      </c>
      <c r="AM884" s="55">
        <f t="shared" si="280"/>
        <v>0</v>
      </c>
    </row>
    <row r="885" spans="1:39" x14ac:dyDescent="0.25">
      <c r="A885" s="47">
        <v>881</v>
      </c>
      <c r="B885" s="358" t="str">
        <f>IF(AND(E885&lt;&gt;0,D885&lt;&gt;0,F885&lt;&gt;0),IF(C885&lt;&gt;0,CONCATENATE(C885,"-AGr",VLOOKUP(D885,Listen!$A$2:$G$45,7,FALSE),"-",E885,"-",F885,),CONCATENATE("AGr",VLOOKUP(D885,Listen!$A$2:$G$45,7,FALSE),"-",E885,"-",F885)),"keine vollständige ID")</f>
        <v>keine vollständige ID</v>
      </c>
      <c r="C885" s="438">
        <f>'[2]III_SAV-Details_NB'!B891</f>
        <v>0</v>
      </c>
      <c r="D885" s="438">
        <f>'[2]III_SAV-Details_NB'!C891</f>
        <v>0</v>
      </c>
      <c r="E885" s="359">
        <f>'[2]III_SAV-Details_NB'!D891</f>
        <v>0</v>
      </c>
      <c r="F885" s="490"/>
      <c r="G885" s="281">
        <f>'[2]III_SAV-Details_NB'!X891</f>
        <v>0</v>
      </c>
      <c r="H885" s="281">
        <f t="shared" si="281"/>
        <v>0</v>
      </c>
      <c r="I885" s="281">
        <f>IF(con_EOGJahr=2025,'[2]III_SAV-Details_NB'!AA891,IF(con_EOGJahr=2026,'[2]III_SAV-Details_NB'!AB891,'[2]III_SAV-Details_NB'!AC891))</f>
        <v>0</v>
      </c>
      <c r="J885" s="282"/>
      <c r="K885" s="282"/>
      <c r="L885" s="282"/>
      <c r="M885" s="282"/>
      <c r="N885" s="282"/>
      <c r="O885" s="282"/>
      <c r="P885" s="52">
        <f t="shared" si="282"/>
        <v>0</v>
      </c>
      <c r="Q885" s="60"/>
      <c r="R885" s="53">
        <f t="shared" si="288"/>
        <v>0</v>
      </c>
      <c r="S885" s="59"/>
      <c r="T885" s="61"/>
      <c r="U885" s="342" t="str">
        <f t="shared" si="292"/>
        <v>k.A.</v>
      </c>
      <c r="V885" s="343" t="str">
        <f t="shared" si="289"/>
        <v>k.A.</v>
      </c>
      <c r="W885" s="343" t="str">
        <f>IFERROR(IF(OR($D885="",$E885=0,con_Ende=0),"k.A.",IF(VLOOKUP($D885,rng_ND,5,0)="Nein",VLOOKUP($D885,rng_ND,2,FALSE),MIN(VLOOKUP($D885,rng_ND,2,FALSE),A_Stammdaten!$B$19-D_SAV!$E885+1))),"k.A.")</f>
        <v>k.A.</v>
      </c>
      <c r="X885" s="343" t="str">
        <f t="shared" si="290"/>
        <v>k.A.</v>
      </c>
      <c r="Y885" s="62"/>
      <c r="Z885" s="48">
        <f t="shared" si="291"/>
        <v>0</v>
      </c>
      <c r="AA885" s="457"/>
      <c r="AB885" s="55">
        <f t="shared" si="283"/>
        <v>0</v>
      </c>
      <c r="AC885" s="55">
        <f>IF(A_Stammdaten!$B$25="ja",D_SAV!AA885,D_SAV!AB885)</f>
        <v>0</v>
      </c>
      <c r="AD885" s="478">
        <f>IF(AC885=0,0,IF(U885-(con_EOGJahr-D_SAV!E885)&lt;=0,AC885,AC885/V885))</f>
        <v>0</v>
      </c>
      <c r="AE885" s="478">
        <f>IFERROR(IF(AND(VLOOKUP(D885,rng_ND,5,FALSE)="Ja",D_SAV!T885="degressiv"),D_SAV!AC885*Y885/100,0),0)</f>
        <v>0</v>
      </c>
      <c r="AF885" s="55">
        <f>IFERROR(IF(VLOOKUP(D885,rng_ND,5,FALSE)="Ja",MAX(D_SAV!AD885:AE885),D_SAV!AD885),0)</f>
        <v>0</v>
      </c>
      <c r="AG885" s="55">
        <f t="shared" si="284"/>
        <v>0</v>
      </c>
      <c r="AH885" s="55">
        <f t="shared" si="285"/>
        <v>0</v>
      </c>
      <c r="AI885" s="55">
        <f t="shared" si="286"/>
        <v>0</v>
      </c>
      <c r="AJ885" s="55">
        <f t="shared" si="287"/>
        <v>0</v>
      </c>
      <c r="AK885" s="55">
        <f t="shared" si="278"/>
        <v>0</v>
      </c>
      <c r="AL885" s="55">
        <f t="shared" si="279"/>
        <v>0</v>
      </c>
      <c r="AM885" s="55">
        <f t="shared" si="280"/>
        <v>0</v>
      </c>
    </row>
    <row r="886" spans="1:39" x14ac:dyDescent="0.25">
      <c r="A886" s="47">
        <v>882</v>
      </c>
      <c r="B886" s="358" t="str">
        <f>IF(AND(E886&lt;&gt;0,D886&lt;&gt;0,F886&lt;&gt;0),IF(C886&lt;&gt;0,CONCATENATE(C886,"-AGr",VLOOKUP(D886,Listen!$A$2:$G$45,7,FALSE),"-",E886,"-",F886,),CONCATENATE("AGr",VLOOKUP(D886,Listen!$A$2:$G$45,7,FALSE),"-",E886,"-",F886)),"keine vollständige ID")</f>
        <v>keine vollständige ID</v>
      </c>
      <c r="C886" s="438">
        <f>'[2]III_SAV-Details_NB'!B892</f>
        <v>0</v>
      </c>
      <c r="D886" s="438">
        <f>'[2]III_SAV-Details_NB'!C892</f>
        <v>0</v>
      </c>
      <c r="E886" s="359">
        <f>'[2]III_SAV-Details_NB'!D892</f>
        <v>0</v>
      </c>
      <c r="F886" s="490"/>
      <c r="G886" s="281">
        <f>'[2]III_SAV-Details_NB'!X892</f>
        <v>0</v>
      </c>
      <c r="H886" s="281">
        <f t="shared" si="281"/>
        <v>0</v>
      </c>
      <c r="I886" s="281">
        <f>IF(con_EOGJahr=2025,'[2]III_SAV-Details_NB'!AA892,IF(con_EOGJahr=2026,'[2]III_SAV-Details_NB'!AB892,'[2]III_SAV-Details_NB'!AC892))</f>
        <v>0</v>
      </c>
      <c r="J886" s="282"/>
      <c r="K886" s="282"/>
      <c r="L886" s="282"/>
      <c r="M886" s="282"/>
      <c r="N886" s="282"/>
      <c r="O886" s="282"/>
      <c r="P886" s="52">
        <f t="shared" si="282"/>
        <v>0</v>
      </c>
      <c r="Q886" s="60"/>
      <c r="R886" s="53">
        <f t="shared" si="288"/>
        <v>0</v>
      </c>
      <c r="S886" s="59"/>
      <c r="T886" s="61"/>
      <c r="U886" s="342" t="str">
        <f t="shared" si="292"/>
        <v>k.A.</v>
      </c>
      <c r="V886" s="343" t="str">
        <f t="shared" si="289"/>
        <v>k.A.</v>
      </c>
      <c r="W886" s="343" t="str">
        <f>IFERROR(IF(OR($D886="",$E886=0,con_Ende=0),"k.A.",IF(VLOOKUP($D886,rng_ND,5,0)="Nein",VLOOKUP($D886,rng_ND,2,FALSE),MIN(VLOOKUP($D886,rng_ND,2,FALSE),A_Stammdaten!$B$19-D_SAV!$E886+1))),"k.A.")</f>
        <v>k.A.</v>
      </c>
      <c r="X886" s="343" t="str">
        <f t="shared" si="290"/>
        <v>k.A.</v>
      </c>
      <c r="Y886" s="62"/>
      <c r="Z886" s="48">
        <f t="shared" si="291"/>
        <v>0</v>
      </c>
      <c r="AA886" s="457"/>
      <c r="AB886" s="55">
        <f t="shared" si="283"/>
        <v>0</v>
      </c>
      <c r="AC886" s="55">
        <f>IF(A_Stammdaten!$B$25="ja",D_SAV!AA886,D_SAV!AB886)</f>
        <v>0</v>
      </c>
      <c r="AD886" s="478">
        <f>IF(AC886=0,0,IF(U886-(con_EOGJahr-D_SAV!E886)&lt;=0,AC886,AC886/V886))</f>
        <v>0</v>
      </c>
      <c r="AE886" s="478">
        <f>IFERROR(IF(AND(VLOOKUP(D886,rng_ND,5,FALSE)="Ja",D_SAV!T886="degressiv"),D_SAV!AC886*Y886/100,0),0)</f>
        <v>0</v>
      </c>
      <c r="AF886" s="55">
        <f>IFERROR(IF(VLOOKUP(D886,rng_ND,5,FALSE)="Ja",MAX(D_SAV!AD886:AE886),D_SAV!AD886),0)</f>
        <v>0</v>
      </c>
      <c r="AG886" s="55">
        <f t="shared" si="284"/>
        <v>0</v>
      </c>
      <c r="AH886" s="55">
        <f t="shared" si="285"/>
        <v>0</v>
      </c>
      <c r="AI886" s="55">
        <f t="shared" si="286"/>
        <v>0</v>
      </c>
      <c r="AJ886" s="55">
        <f t="shared" si="287"/>
        <v>0</v>
      </c>
      <c r="AK886" s="55">
        <f t="shared" si="278"/>
        <v>0</v>
      </c>
      <c r="AL886" s="55">
        <f t="shared" si="279"/>
        <v>0</v>
      </c>
      <c r="AM886" s="55">
        <f t="shared" si="280"/>
        <v>0</v>
      </c>
    </row>
    <row r="887" spans="1:39" x14ac:dyDescent="0.25">
      <c r="A887" s="47">
        <v>883</v>
      </c>
      <c r="B887" s="358" t="str">
        <f>IF(AND(E887&lt;&gt;0,D887&lt;&gt;0,F887&lt;&gt;0),IF(C887&lt;&gt;0,CONCATENATE(C887,"-AGr",VLOOKUP(D887,Listen!$A$2:$G$45,7,FALSE),"-",E887,"-",F887,),CONCATENATE("AGr",VLOOKUP(D887,Listen!$A$2:$G$45,7,FALSE),"-",E887,"-",F887)),"keine vollständige ID")</f>
        <v>keine vollständige ID</v>
      </c>
      <c r="C887" s="438">
        <f>'[2]III_SAV-Details_NB'!B893</f>
        <v>0</v>
      </c>
      <c r="D887" s="438">
        <f>'[2]III_SAV-Details_NB'!C893</f>
        <v>0</v>
      </c>
      <c r="E887" s="359">
        <f>'[2]III_SAV-Details_NB'!D893</f>
        <v>0</v>
      </c>
      <c r="F887" s="490"/>
      <c r="G887" s="281">
        <f>'[2]III_SAV-Details_NB'!X893</f>
        <v>0</v>
      </c>
      <c r="H887" s="281">
        <f t="shared" si="281"/>
        <v>0</v>
      </c>
      <c r="I887" s="281">
        <f>IF(con_EOGJahr=2025,'[2]III_SAV-Details_NB'!AA893,IF(con_EOGJahr=2026,'[2]III_SAV-Details_NB'!AB893,'[2]III_SAV-Details_NB'!AC893))</f>
        <v>0</v>
      </c>
      <c r="J887" s="282"/>
      <c r="K887" s="282"/>
      <c r="L887" s="282"/>
      <c r="M887" s="282"/>
      <c r="N887" s="282"/>
      <c r="O887" s="282"/>
      <c r="P887" s="52">
        <f t="shared" si="282"/>
        <v>0</v>
      </c>
      <c r="Q887" s="60"/>
      <c r="R887" s="53">
        <f t="shared" si="288"/>
        <v>0</v>
      </c>
      <c r="S887" s="59"/>
      <c r="T887" s="61"/>
      <c r="U887" s="342" t="str">
        <f t="shared" si="292"/>
        <v>k.A.</v>
      </c>
      <c r="V887" s="343" t="str">
        <f t="shared" si="289"/>
        <v>k.A.</v>
      </c>
      <c r="W887" s="343" t="str">
        <f>IFERROR(IF(OR($D887="",$E887=0,con_Ende=0),"k.A.",IF(VLOOKUP($D887,rng_ND,5,0)="Nein",VLOOKUP($D887,rng_ND,2,FALSE),MIN(VLOOKUP($D887,rng_ND,2,FALSE),A_Stammdaten!$B$19-D_SAV!$E887+1))),"k.A.")</f>
        <v>k.A.</v>
      </c>
      <c r="X887" s="343" t="str">
        <f t="shared" si="290"/>
        <v>k.A.</v>
      </c>
      <c r="Y887" s="62"/>
      <c r="Z887" s="48">
        <f t="shared" si="291"/>
        <v>0</v>
      </c>
      <c r="AA887" s="457"/>
      <c r="AB887" s="55">
        <f t="shared" si="283"/>
        <v>0</v>
      </c>
      <c r="AC887" s="55">
        <f>IF(A_Stammdaten!$B$25="ja",D_SAV!AA887,D_SAV!AB887)</f>
        <v>0</v>
      </c>
      <c r="AD887" s="478">
        <f>IF(AC887=0,0,IF(U887-(con_EOGJahr-D_SAV!E887)&lt;=0,AC887,AC887/V887))</f>
        <v>0</v>
      </c>
      <c r="AE887" s="478">
        <f>IFERROR(IF(AND(VLOOKUP(D887,rng_ND,5,FALSE)="Ja",D_SAV!T887="degressiv"),D_SAV!AC887*Y887/100,0),0)</f>
        <v>0</v>
      </c>
      <c r="AF887" s="55">
        <f>IFERROR(IF(VLOOKUP(D887,rng_ND,5,FALSE)="Ja",MAX(D_SAV!AD887:AE887),D_SAV!AD887),0)</f>
        <v>0</v>
      </c>
      <c r="AG887" s="55">
        <f t="shared" si="284"/>
        <v>0</v>
      </c>
      <c r="AH887" s="55">
        <f t="shared" si="285"/>
        <v>0</v>
      </c>
      <c r="AI887" s="55">
        <f t="shared" si="286"/>
        <v>0</v>
      </c>
      <c r="AJ887" s="55">
        <f t="shared" si="287"/>
        <v>0</v>
      </c>
      <c r="AK887" s="55">
        <f t="shared" si="278"/>
        <v>0</v>
      </c>
      <c r="AL887" s="55">
        <f t="shared" si="279"/>
        <v>0</v>
      </c>
      <c r="AM887" s="55">
        <f t="shared" si="280"/>
        <v>0</v>
      </c>
    </row>
    <row r="888" spans="1:39" x14ac:dyDescent="0.25">
      <c r="A888" s="47">
        <v>884</v>
      </c>
      <c r="B888" s="358" t="str">
        <f>IF(AND(E888&lt;&gt;0,D888&lt;&gt;0,F888&lt;&gt;0),IF(C888&lt;&gt;0,CONCATENATE(C888,"-AGr",VLOOKUP(D888,Listen!$A$2:$G$45,7,FALSE),"-",E888,"-",F888,),CONCATENATE("AGr",VLOOKUP(D888,Listen!$A$2:$G$45,7,FALSE),"-",E888,"-",F888)),"keine vollständige ID")</f>
        <v>keine vollständige ID</v>
      </c>
      <c r="C888" s="438">
        <f>'[2]III_SAV-Details_NB'!B894</f>
        <v>0</v>
      </c>
      <c r="D888" s="438">
        <f>'[2]III_SAV-Details_NB'!C894</f>
        <v>0</v>
      </c>
      <c r="E888" s="359">
        <f>'[2]III_SAV-Details_NB'!D894</f>
        <v>0</v>
      </c>
      <c r="F888" s="490"/>
      <c r="G888" s="281">
        <f>'[2]III_SAV-Details_NB'!X894</f>
        <v>0</v>
      </c>
      <c r="H888" s="281">
        <f t="shared" si="281"/>
        <v>0</v>
      </c>
      <c r="I888" s="281">
        <f>IF(con_EOGJahr=2025,'[2]III_SAV-Details_NB'!AA894,IF(con_EOGJahr=2026,'[2]III_SAV-Details_NB'!AB894,'[2]III_SAV-Details_NB'!AC894))</f>
        <v>0</v>
      </c>
      <c r="J888" s="282"/>
      <c r="K888" s="282"/>
      <c r="L888" s="282"/>
      <c r="M888" s="282"/>
      <c r="N888" s="282"/>
      <c r="O888" s="282"/>
      <c r="P888" s="52">
        <f t="shared" si="282"/>
        <v>0</v>
      </c>
      <c r="Q888" s="60"/>
      <c r="R888" s="53">
        <f t="shared" si="288"/>
        <v>0</v>
      </c>
      <c r="S888" s="59"/>
      <c r="T888" s="61"/>
      <c r="U888" s="342" t="str">
        <f t="shared" si="292"/>
        <v>k.A.</v>
      </c>
      <c r="V888" s="343" t="str">
        <f t="shared" si="289"/>
        <v>k.A.</v>
      </c>
      <c r="W888" s="343" t="str">
        <f>IFERROR(IF(OR($D888="",$E888=0,con_Ende=0),"k.A.",IF(VLOOKUP($D888,rng_ND,5,0)="Nein",VLOOKUP($D888,rng_ND,2,FALSE),MIN(VLOOKUP($D888,rng_ND,2,FALSE),A_Stammdaten!$B$19-D_SAV!$E888+1))),"k.A.")</f>
        <v>k.A.</v>
      </c>
      <c r="X888" s="343" t="str">
        <f t="shared" si="290"/>
        <v>k.A.</v>
      </c>
      <c r="Y888" s="62"/>
      <c r="Z888" s="48">
        <f t="shared" si="291"/>
        <v>0</v>
      </c>
      <c r="AA888" s="457"/>
      <c r="AB888" s="55">
        <f t="shared" si="283"/>
        <v>0</v>
      </c>
      <c r="AC888" s="55">
        <f>IF(A_Stammdaten!$B$25="ja",D_SAV!AA888,D_SAV!AB888)</f>
        <v>0</v>
      </c>
      <c r="AD888" s="478">
        <f>IF(AC888=0,0,IF(U888-(con_EOGJahr-D_SAV!E888)&lt;=0,AC888,AC888/V888))</f>
        <v>0</v>
      </c>
      <c r="AE888" s="478">
        <f>IFERROR(IF(AND(VLOOKUP(D888,rng_ND,5,FALSE)="Ja",D_SAV!T888="degressiv"),D_SAV!AC888*Y888/100,0),0)</f>
        <v>0</v>
      </c>
      <c r="AF888" s="55">
        <f>IFERROR(IF(VLOOKUP(D888,rng_ND,5,FALSE)="Ja",MAX(D_SAV!AD888:AE888),D_SAV!AD888),0)</f>
        <v>0</v>
      </c>
      <c r="AG888" s="55">
        <f t="shared" si="284"/>
        <v>0</v>
      </c>
      <c r="AH888" s="55">
        <f t="shared" si="285"/>
        <v>0</v>
      </c>
      <c r="AI888" s="55">
        <f t="shared" si="286"/>
        <v>0</v>
      </c>
      <c r="AJ888" s="55">
        <f t="shared" si="287"/>
        <v>0</v>
      </c>
      <c r="AK888" s="55">
        <f t="shared" si="278"/>
        <v>0</v>
      </c>
      <c r="AL888" s="55">
        <f t="shared" si="279"/>
        <v>0</v>
      </c>
      <c r="AM888" s="55">
        <f t="shared" si="280"/>
        <v>0</v>
      </c>
    </row>
    <row r="889" spans="1:39" x14ac:dyDescent="0.25">
      <c r="A889" s="47">
        <v>885</v>
      </c>
      <c r="B889" s="358" t="str">
        <f>IF(AND(E889&lt;&gt;0,D889&lt;&gt;0,F889&lt;&gt;0),IF(C889&lt;&gt;0,CONCATENATE(C889,"-AGr",VLOOKUP(D889,Listen!$A$2:$G$45,7,FALSE),"-",E889,"-",F889,),CONCATENATE("AGr",VLOOKUP(D889,Listen!$A$2:$G$45,7,FALSE),"-",E889,"-",F889)),"keine vollständige ID")</f>
        <v>keine vollständige ID</v>
      </c>
      <c r="C889" s="438">
        <f>'[2]III_SAV-Details_NB'!B895</f>
        <v>0</v>
      </c>
      <c r="D889" s="438">
        <f>'[2]III_SAV-Details_NB'!C895</f>
        <v>0</v>
      </c>
      <c r="E889" s="359">
        <f>'[2]III_SAV-Details_NB'!D895</f>
        <v>0</v>
      </c>
      <c r="F889" s="490"/>
      <c r="G889" s="281">
        <f>'[2]III_SAV-Details_NB'!X895</f>
        <v>0</v>
      </c>
      <c r="H889" s="281">
        <f t="shared" si="281"/>
        <v>0</v>
      </c>
      <c r="I889" s="281">
        <f>IF(con_EOGJahr=2025,'[2]III_SAV-Details_NB'!AA895,IF(con_EOGJahr=2026,'[2]III_SAV-Details_NB'!AB895,'[2]III_SAV-Details_NB'!AC895))</f>
        <v>0</v>
      </c>
      <c r="J889" s="282"/>
      <c r="K889" s="282"/>
      <c r="L889" s="282"/>
      <c r="M889" s="282"/>
      <c r="N889" s="282"/>
      <c r="O889" s="282"/>
      <c r="P889" s="52">
        <f t="shared" si="282"/>
        <v>0</v>
      </c>
      <c r="Q889" s="60"/>
      <c r="R889" s="53">
        <f t="shared" si="288"/>
        <v>0</v>
      </c>
      <c r="S889" s="59"/>
      <c r="T889" s="61"/>
      <c r="U889" s="342" t="str">
        <f t="shared" si="292"/>
        <v>k.A.</v>
      </c>
      <c r="V889" s="343" t="str">
        <f t="shared" si="289"/>
        <v>k.A.</v>
      </c>
      <c r="W889" s="343" t="str">
        <f>IFERROR(IF(OR($D889="",$E889=0,con_Ende=0),"k.A.",IF(VLOOKUP($D889,rng_ND,5,0)="Nein",VLOOKUP($D889,rng_ND,2,FALSE),MIN(VLOOKUP($D889,rng_ND,2,FALSE),A_Stammdaten!$B$19-D_SAV!$E889+1))),"k.A.")</f>
        <v>k.A.</v>
      </c>
      <c r="X889" s="343" t="str">
        <f t="shared" si="290"/>
        <v>k.A.</v>
      </c>
      <c r="Y889" s="62"/>
      <c r="Z889" s="48">
        <f t="shared" si="291"/>
        <v>0</v>
      </c>
      <c r="AA889" s="457"/>
      <c r="AB889" s="55">
        <f t="shared" si="283"/>
        <v>0</v>
      </c>
      <c r="AC889" s="55">
        <f>IF(A_Stammdaten!$B$25="ja",D_SAV!AA889,D_SAV!AB889)</f>
        <v>0</v>
      </c>
      <c r="AD889" s="478">
        <f>IF(AC889=0,0,IF(U889-(con_EOGJahr-D_SAV!E889)&lt;=0,AC889,AC889/V889))</f>
        <v>0</v>
      </c>
      <c r="AE889" s="478">
        <f>IFERROR(IF(AND(VLOOKUP(D889,rng_ND,5,FALSE)="Ja",D_SAV!T889="degressiv"),D_SAV!AC889*Y889/100,0),0)</f>
        <v>0</v>
      </c>
      <c r="AF889" s="55">
        <f>IFERROR(IF(VLOOKUP(D889,rng_ND,5,FALSE)="Ja",MAX(D_SAV!AD889:AE889),D_SAV!AD889),0)</f>
        <v>0</v>
      </c>
      <c r="AG889" s="55">
        <f t="shared" si="284"/>
        <v>0</v>
      </c>
      <c r="AH889" s="55">
        <f t="shared" si="285"/>
        <v>0</v>
      </c>
      <c r="AI889" s="55">
        <f t="shared" si="286"/>
        <v>0</v>
      </c>
      <c r="AJ889" s="55">
        <f t="shared" si="287"/>
        <v>0</v>
      </c>
      <c r="AK889" s="55">
        <f t="shared" si="278"/>
        <v>0</v>
      </c>
      <c r="AL889" s="55">
        <f t="shared" si="279"/>
        <v>0</v>
      </c>
      <c r="AM889" s="55">
        <f t="shared" si="280"/>
        <v>0</v>
      </c>
    </row>
    <row r="890" spans="1:39" x14ac:dyDescent="0.25">
      <c r="A890" s="47">
        <v>886</v>
      </c>
      <c r="B890" s="358" t="str">
        <f>IF(AND(E890&lt;&gt;0,D890&lt;&gt;0,F890&lt;&gt;0),IF(C890&lt;&gt;0,CONCATENATE(C890,"-AGr",VLOOKUP(D890,Listen!$A$2:$G$45,7,FALSE),"-",E890,"-",F890,),CONCATENATE("AGr",VLOOKUP(D890,Listen!$A$2:$G$45,7,FALSE),"-",E890,"-",F890)),"keine vollständige ID")</f>
        <v>keine vollständige ID</v>
      </c>
      <c r="C890" s="438">
        <f>'[2]III_SAV-Details_NB'!B896</f>
        <v>0</v>
      </c>
      <c r="D890" s="438">
        <f>'[2]III_SAV-Details_NB'!C896</f>
        <v>0</v>
      </c>
      <c r="E890" s="359">
        <f>'[2]III_SAV-Details_NB'!D896</f>
        <v>0</v>
      </c>
      <c r="F890" s="490"/>
      <c r="G890" s="281">
        <f>'[2]III_SAV-Details_NB'!X896</f>
        <v>0</v>
      </c>
      <c r="H890" s="281">
        <f t="shared" si="281"/>
        <v>0</v>
      </c>
      <c r="I890" s="281">
        <f>IF(con_EOGJahr=2025,'[2]III_SAV-Details_NB'!AA896,IF(con_EOGJahr=2026,'[2]III_SAV-Details_NB'!AB896,'[2]III_SAV-Details_NB'!AC896))</f>
        <v>0</v>
      </c>
      <c r="J890" s="282"/>
      <c r="K890" s="282"/>
      <c r="L890" s="282"/>
      <c r="M890" s="282"/>
      <c r="N890" s="282"/>
      <c r="O890" s="282"/>
      <c r="P890" s="52">
        <f t="shared" si="282"/>
        <v>0</v>
      </c>
      <c r="Q890" s="60"/>
      <c r="R890" s="53">
        <f t="shared" si="288"/>
        <v>0</v>
      </c>
      <c r="S890" s="59"/>
      <c r="T890" s="61"/>
      <c r="U890" s="342" t="str">
        <f t="shared" si="292"/>
        <v>k.A.</v>
      </c>
      <c r="V890" s="343" t="str">
        <f t="shared" si="289"/>
        <v>k.A.</v>
      </c>
      <c r="W890" s="343" t="str">
        <f>IFERROR(IF(OR($D890="",$E890=0,con_Ende=0),"k.A.",IF(VLOOKUP($D890,rng_ND,5,0)="Nein",VLOOKUP($D890,rng_ND,2,FALSE),MIN(VLOOKUP($D890,rng_ND,2,FALSE),A_Stammdaten!$B$19-D_SAV!$E890+1))),"k.A.")</f>
        <v>k.A.</v>
      </c>
      <c r="X890" s="343" t="str">
        <f t="shared" si="290"/>
        <v>k.A.</v>
      </c>
      <c r="Y890" s="62"/>
      <c r="Z890" s="48">
        <f t="shared" si="291"/>
        <v>0</v>
      </c>
      <c r="AA890" s="457"/>
      <c r="AB890" s="55">
        <f t="shared" si="283"/>
        <v>0</v>
      </c>
      <c r="AC890" s="55">
        <f>IF(A_Stammdaten!$B$25="ja",D_SAV!AA890,D_SAV!AB890)</f>
        <v>0</v>
      </c>
      <c r="AD890" s="478">
        <f>IF(AC890=0,0,IF(U890-(con_EOGJahr-D_SAV!E890)&lt;=0,AC890,AC890/V890))</f>
        <v>0</v>
      </c>
      <c r="AE890" s="478">
        <f>IFERROR(IF(AND(VLOOKUP(D890,rng_ND,5,FALSE)="Ja",D_SAV!T890="degressiv"),D_SAV!AC890*Y890/100,0),0)</f>
        <v>0</v>
      </c>
      <c r="AF890" s="55">
        <f>IFERROR(IF(VLOOKUP(D890,rng_ND,5,FALSE)="Ja",MAX(D_SAV!AD890:AE890),D_SAV!AD890),0)</f>
        <v>0</v>
      </c>
      <c r="AG890" s="55">
        <f t="shared" si="284"/>
        <v>0</v>
      </c>
      <c r="AH890" s="55">
        <f t="shared" si="285"/>
        <v>0</v>
      </c>
      <c r="AI890" s="55">
        <f t="shared" si="286"/>
        <v>0</v>
      </c>
      <c r="AJ890" s="55">
        <f t="shared" si="287"/>
        <v>0</v>
      </c>
      <c r="AK890" s="55">
        <f t="shared" si="278"/>
        <v>0</v>
      </c>
      <c r="AL890" s="55">
        <f t="shared" si="279"/>
        <v>0</v>
      </c>
      <c r="AM890" s="55">
        <f t="shared" si="280"/>
        <v>0</v>
      </c>
    </row>
    <row r="891" spans="1:39" x14ac:dyDescent="0.25">
      <c r="A891" s="47">
        <v>887</v>
      </c>
      <c r="B891" s="358" t="str">
        <f>IF(AND(E891&lt;&gt;0,D891&lt;&gt;0,F891&lt;&gt;0),IF(C891&lt;&gt;0,CONCATENATE(C891,"-AGr",VLOOKUP(D891,Listen!$A$2:$G$45,7,FALSE),"-",E891,"-",F891,),CONCATENATE("AGr",VLOOKUP(D891,Listen!$A$2:$G$45,7,FALSE),"-",E891,"-",F891)),"keine vollständige ID")</f>
        <v>keine vollständige ID</v>
      </c>
      <c r="C891" s="438">
        <f>'[2]III_SAV-Details_NB'!B897</f>
        <v>0</v>
      </c>
      <c r="D891" s="438">
        <f>'[2]III_SAV-Details_NB'!C897</f>
        <v>0</v>
      </c>
      <c r="E891" s="359">
        <f>'[2]III_SAV-Details_NB'!D897</f>
        <v>0</v>
      </c>
      <c r="F891" s="490"/>
      <c r="G891" s="281">
        <f>'[2]III_SAV-Details_NB'!X897</f>
        <v>0</v>
      </c>
      <c r="H891" s="281">
        <f t="shared" si="281"/>
        <v>0</v>
      </c>
      <c r="I891" s="281">
        <f>IF(con_EOGJahr=2025,'[2]III_SAV-Details_NB'!AA897,IF(con_EOGJahr=2026,'[2]III_SAV-Details_NB'!AB897,'[2]III_SAV-Details_NB'!AC897))</f>
        <v>0</v>
      </c>
      <c r="J891" s="282"/>
      <c r="K891" s="282"/>
      <c r="L891" s="282"/>
      <c r="M891" s="282"/>
      <c r="N891" s="282"/>
      <c r="O891" s="282"/>
      <c r="P891" s="52">
        <f t="shared" si="282"/>
        <v>0</v>
      </c>
      <c r="Q891" s="60"/>
      <c r="R891" s="53">
        <f t="shared" si="288"/>
        <v>0</v>
      </c>
      <c r="S891" s="59"/>
      <c r="T891" s="61"/>
      <c r="U891" s="342" t="str">
        <f t="shared" si="292"/>
        <v>k.A.</v>
      </c>
      <c r="V891" s="343" t="str">
        <f t="shared" si="289"/>
        <v>k.A.</v>
      </c>
      <c r="W891" s="343" t="str">
        <f>IFERROR(IF(OR($D891="",$E891=0,con_Ende=0),"k.A.",IF(VLOOKUP($D891,rng_ND,5,0)="Nein",VLOOKUP($D891,rng_ND,2,FALSE),MIN(VLOOKUP($D891,rng_ND,2,FALSE),A_Stammdaten!$B$19-D_SAV!$E891+1))),"k.A.")</f>
        <v>k.A.</v>
      </c>
      <c r="X891" s="343" t="str">
        <f t="shared" si="290"/>
        <v>k.A.</v>
      </c>
      <c r="Y891" s="62"/>
      <c r="Z891" s="48">
        <f t="shared" si="291"/>
        <v>0</v>
      </c>
      <c r="AA891" s="457"/>
      <c r="AB891" s="55">
        <f t="shared" si="283"/>
        <v>0</v>
      </c>
      <c r="AC891" s="55">
        <f>IF(A_Stammdaten!$B$25="ja",D_SAV!AA891,D_SAV!AB891)</f>
        <v>0</v>
      </c>
      <c r="AD891" s="478">
        <f>IF(AC891=0,0,IF(U891-(con_EOGJahr-D_SAV!E891)&lt;=0,AC891,AC891/V891))</f>
        <v>0</v>
      </c>
      <c r="AE891" s="478">
        <f>IFERROR(IF(AND(VLOOKUP(D891,rng_ND,5,FALSE)="Ja",D_SAV!T891="degressiv"),D_SAV!AC891*Y891/100,0),0)</f>
        <v>0</v>
      </c>
      <c r="AF891" s="55">
        <f>IFERROR(IF(VLOOKUP(D891,rng_ND,5,FALSE)="Ja",MAX(D_SAV!AD891:AE891),D_SAV!AD891),0)</f>
        <v>0</v>
      </c>
      <c r="AG891" s="55">
        <f t="shared" si="284"/>
        <v>0</v>
      </c>
      <c r="AH891" s="55">
        <f t="shared" si="285"/>
        <v>0</v>
      </c>
      <c r="AI891" s="55">
        <f t="shared" si="286"/>
        <v>0</v>
      </c>
      <c r="AJ891" s="55">
        <f t="shared" si="287"/>
        <v>0</v>
      </c>
      <c r="AK891" s="55">
        <f t="shared" si="278"/>
        <v>0</v>
      </c>
      <c r="AL891" s="55">
        <f t="shared" si="279"/>
        <v>0</v>
      </c>
      <c r="AM891" s="55">
        <f t="shared" si="280"/>
        <v>0</v>
      </c>
    </row>
    <row r="892" spans="1:39" x14ac:dyDescent="0.25">
      <c r="A892" s="47">
        <v>888</v>
      </c>
      <c r="B892" s="358" t="str">
        <f>IF(AND(E892&lt;&gt;0,D892&lt;&gt;0,F892&lt;&gt;0),IF(C892&lt;&gt;0,CONCATENATE(C892,"-AGr",VLOOKUP(D892,Listen!$A$2:$G$45,7,FALSE),"-",E892,"-",F892,),CONCATENATE("AGr",VLOOKUP(D892,Listen!$A$2:$G$45,7,FALSE),"-",E892,"-",F892)),"keine vollständige ID")</f>
        <v>keine vollständige ID</v>
      </c>
      <c r="C892" s="438">
        <f>'[2]III_SAV-Details_NB'!B898</f>
        <v>0</v>
      </c>
      <c r="D892" s="438">
        <f>'[2]III_SAV-Details_NB'!C898</f>
        <v>0</v>
      </c>
      <c r="E892" s="359">
        <f>'[2]III_SAV-Details_NB'!D898</f>
        <v>0</v>
      </c>
      <c r="F892" s="490"/>
      <c r="G892" s="281">
        <f>'[2]III_SAV-Details_NB'!X898</f>
        <v>0</v>
      </c>
      <c r="H892" s="281">
        <f t="shared" si="281"/>
        <v>0</v>
      </c>
      <c r="I892" s="281">
        <f>IF(con_EOGJahr=2025,'[2]III_SAV-Details_NB'!AA898,IF(con_EOGJahr=2026,'[2]III_SAV-Details_NB'!AB898,'[2]III_SAV-Details_NB'!AC898))</f>
        <v>0</v>
      </c>
      <c r="J892" s="282"/>
      <c r="K892" s="282"/>
      <c r="L892" s="282"/>
      <c r="M892" s="282"/>
      <c r="N892" s="282"/>
      <c r="O892" s="282"/>
      <c r="P892" s="52">
        <f t="shared" si="282"/>
        <v>0</v>
      </c>
      <c r="Q892" s="60"/>
      <c r="R892" s="53">
        <f t="shared" si="288"/>
        <v>0</v>
      </c>
      <c r="S892" s="59"/>
      <c r="T892" s="61"/>
      <c r="U892" s="342" t="str">
        <f t="shared" si="292"/>
        <v>k.A.</v>
      </c>
      <c r="V892" s="343" t="str">
        <f t="shared" si="289"/>
        <v>k.A.</v>
      </c>
      <c r="W892" s="343" t="str">
        <f>IFERROR(IF(OR($D892="",$E892=0,con_Ende=0),"k.A.",IF(VLOOKUP($D892,rng_ND,5,0)="Nein",VLOOKUP($D892,rng_ND,2,FALSE),MIN(VLOOKUP($D892,rng_ND,2,FALSE),A_Stammdaten!$B$19-D_SAV!$E892+1))),"k.A.")</f>
        <v>k.A.</v>
      </c>
      <c r="X892" s="343" t="str">
        <f t="shared" si="290"/>
        <v>k.A.</v>
      </c>
      <c r="Y892" s="62"/>
      <c r="Z892" s="48">
        <f t="shared" si="291"/>
        <v>0</v>
      </c>
      <c r="AA892" s="457"/>
      <c r="AB892" s="55">
        <f t="shared" si="283"/>
        <v>0</v>
      </c>
      <c r="AC892" s="55">
        <f>IF(A_Stammdaten!$B$25="ja",D_SAV!AA892,D_SAV!AB892)</f>
        <v>0</v>
      </c>
      <c r="AD892" s="478">
        <f>IF(AC892=0,0,IF(U892-(con_EOGJahr-D_SAV!E892)&lt;=0,AC892,AC892/V892))</f>
        <v>0</v>
      </c>
      <c r="AE892" s="478">
        <f>IFERROR(IF(AND(VLOOKUP(D892,rng_ND,5,FALSE)="Ja",D_SAV!T892="degressiv"),D_SAV!AC892*Y892/100,0),0)</f>
        <v>0</v>
      </c>
      <c r="AF892" s="55">
        <f>IFERROR(IF(VLOOKUP(D892,rng_ND,5,FALSE)="Ja",MAX(D_SAV!AD892:AE892),D_SAV!AD892),0)</f>
        <v>0</v>
      </c>
      <c r="AG892" s="55">
        <f t="shared" si="284"/>
        <v>0</v>
      </c>
      <c r="AH892" s="55">
        <f t="shared" si="285"/>
        <v>0</v>
      </c>
      <c r="AI892" s="55">
        <f t="shared" si="286"/>
        <v>0</v>
      </c>
      <c r="AJ892" s="55">
        <f t="shared" si="287"/>
        <v>0</v>
      </c>
      <c r="AK892" s="55">
        <f t="shared" si="278"/>
        <v>0</v>
      </c>
      <c r="AL892" s="55">
        <f t="shared" si="279"/>
        <v>0</v>
      </c>
      <c r="AM892" s="55">
        <f t="shared" si="280"/>
        <v>0</v>
      </c>
    </row>
    <row r="893" spans="1:39" x14ac:dyDescent="0.25">
      <c r="A893" s="47">
        <v>889</v>
      </c>
      <c r="B893" s="358" t="str">
        <f>IF(AND(E893&lt;&gt;0,D893&lt;&gt;0,F893&lt;&gt;0),IF(C893&lt;&gt;0,CONCATENATE(C893,"-AGr",VLOOKUP(D893,Listen!$A$2:$G$45,7,FALSE),"-",E893,"-",F893,),CONCATENATE("AGr",VLOOKUP(D893,Listen!$A$2:$G$45,7,FALSE),"-",E893,"-",F893)),"keine vollständige ID")</f>
        <v>keine vollständige ID</v>
      </c>
      <c r="C893" s="438">
        <f>'[2]III_SAV-Details_NB'!B899</f>
        <v>0</v>
      </c>
      <c r="D893" s="438">
        <f>'[2]III_SAV-Details_NB'!C899</f>
        <v>0</v>
      </c>
      <c r="E893" s="359">
        <f>'[2]III_SAV-Details_NB'!D899</f>
        <v>0</v>
      </c>
      <c r="F893" s="490"/>
      <c r="G893" s="281">
        <f>'[2]III_SAV-Details_NB'!X899</f>
        <v>0</v>
      </c>
      <c r="H893" s="281">
        <f t="shared" si="281"/>
        <v>0</v>
      </c>
      <c r="I893" s="281">
        <f>IF(con_EOGJahr=2025,'[2]III_SAV-Details_NB'!AA899,IF(con_EOGJahr=2026,'[2]III_SAV-Details_NB'!AB899,'[2]III_SAV-Details_NB'!AC899))</f>
        <v>0</v>
      </c>
      <c r="J893" s="282"/>
      <c r="K893" s="282"/>
      <c r="L893" s="282"/>
      <c r="M893" s="282"/>
      <c r="N893" s="282"/>
      <c r="O893" s="282"/>
      <c r="P893" s="52">
        <f t="shared" si="282"/>
        <v>0</v>
      </c>
      <c r="Q893" s="60"/>
      <c r="R893" s="53">
        <f t="shared" si="288"/>
        <v>0</v>
      </c>
      <c r="S893" s="59"/>
      <c r="T893" s="61"/>
      <c r="U893" s="342" t="str">
        <f t="shared" si="292"/>
        <v>k.A.</v>
      </c>
      <c r="V893" s="343" t="str">
        <f t="shared" si="289"/>
        <v>k.A.</v>
      </c>
      <c r="W893" s="343" t="str">
        <f>IFERROR(IF(OR($D893="",$E893=0,con_Ende=0),"k.A.",IF(VLOOKUP($D893,rng_ND,5,0)="Nein",VLOOKUP($D893,rng_ND,2,FALSE),MIN(VLOOKUP($D893,rng_ND,2,FALSE),A_Stammdaten!$B$19-D_SAV!$E893+1))),"k.A.")</f>
        <v>k.A.</v>
      </c>
      <c r="X893" s="343" t="str">
        <f t="shared" si="290"/>
        <v>k.A.</v>
      </c>
      <c r="Y893" s="62"/>
      <c r="Z893" s="48">
        <f t="shared" si="291"/>
        <v>0</v>
      </c>
      <c r="AA893" s="457"/>
      <c r="AB893" s="55">
        <f t="shared" si="283"/>
        <v>0</v>
      </c>
      <c r="AC893" s="55">
        <f>IF(A_Stammdaten!$B$25="ja",D_SAV!AA893,D_SAV!AB893)</f>
        <v>0</v>
      </c>
      <c r="AD893" s="478">
        <f>IF(AC893=0,0,IF(U893-(con_EOGJahr-D_SAV!E893)&lt;=0,AC893,AC893/V893))</f>
        <v>0</v>
      </c>
      <c r="AE893" s="478">
        <f>IFERROR(IF(AND(VLOOKUP(D893,rng_ND,5,FALSE)="Ja",D_SAV!T893="degressiv"),D_SAV!AC893*Y893/100,0),0)</f>
        <v>0</v>
      </c>
      <c r="AF893" s="55">
        <f>IFERROR(IF(VLOOKUP(D893,rng_ND,5,FALSE)="Ja",MAX(D_SAV!AD893:AE893),D_SAV!AD893),0)</f>
        <v>0</v>
      </c>
      <c r="AG893" s="55">
        <f t="shared" si="284"/>
        <v>0</v>
      </c>
      <c r="AH893" s="55">
        <f t="shared" si="285"/>
        <v>0</v>
      </c>
      <c r="AI893" s="55">
        <f t="shared" si="286"/>
        <v>0</v>
      </c>
      <c r="AJ893" s="55">
        <f t="shared" si="287"/>
        <v>0</v>
      </c>
      <c r="AK893" s="55">
        <f t="shared" si="278"/>
        <v>0</v>
      </c>
      <c r="AL893" s="55">
        <f t="shared" si="279"/>
        <v>0</v>
      </c>
      <c r="AM893" s="55">
        <f t="shared" si="280"/>
        <v>0</v>
      </c>
    </row>
    <row r="894" spans="1:39" x14ac:dyDescent="0.25">
      <c r="A894" s="47">
        <v>890</v>
      </c>
      <c r="B894" s="358" t="str">
        <f>IF(AND(E894&lt;&gt;0,D894&lt;&gt;0,F894&lt;&gt;0),IF(C894&lt;&gt;0,CONCATENATE(C894,"-AGr",VLOOKUP(D894,Listen!$A$2:$G$45,7,FALSE),"-",E894,"-",F894,),CONCATENATE("AGr",VLOOKUP(D894,Listen!$A$2:$G$45,7,FALSE),"-",E894,"-",F894)),"keine vollständige ID")</f>
        <v>keine vollständige ID</v>
      </c>
      <c r="C894" s="438">
        <f>'[2]III_SAV-Details_NB'!B900</f>
        <v>0</v>
      </c>
      <c r="D894" s="438">
        <f>'[2]III_SAV-Details_NB'!C900</f>
        <v>0</v>
      </c>
      <c r="E894" s="359">
        <f>'[2]III_SAV-Details_NB'!D900</f>
        <v>0</v>
      </c>
      <c r="F894" s="490"/>
      <c r="G894" s="281">
        <f>'[2]III_SAV-Details_NB'!X900</f>
        <v>0</v>
      </c>
      <c r="H894" s="281">
        <f t="shared" si="281"/>
        <v>0</v>
      </c>
      <c r="I894" s="281">
        <f>IF(con_EOGJahr=2025,'[2]III_SAV-Details_NB'!AA900,IF(con_EOGJahr=2026,'[2]III_SAV-Details_NB'!AB900,'[2]III_SAV-Details_NB'!AC900))</f>
        <v>0</v>
      </c>
      <c r="J894" s="282"/>
      <c r="K894" s="282"/>
      <c r="L894" s="282"/>
      <c r="M894" s="282"/>
      <c r="N894" s="282"/>
      <c r="O894" s="282"/>
      <c r="P894" s="52">
        <f t="shared" si="282"/>
        <v>0</v>
      </c>
      <c r="Q894" s="60"/>
      <c r="R894" s="53">
        <f t="shared" si="288"/>
        <v>0</v>
      </c>
      <c r="S894" s="59"/>
      <c r="T894" s="61"/>
      <c r="U894" s="342" t="str">
        <f t="shared" si="292"/>
        <v>k.A.</v>
      </c>
      <c r="V894" s="343" t="str">
        <f t="shared" si="289"/>
        <v>k.A.</v>
      </c>
      <c r="W894" s="343" t="str">
        <f>IFERROR(IF(OR($D894="",$E894=0,con_Ende=0),"k.A.",IF(VLOOKUP($D894,rng_ND,5,0)="Nein",VLOOKUP($D894,rng_ND,2,FALSE),MIN(VLOOKUP($D894,rng_ND,2,FALSE),A_Stammdaten!$B$19-D_SAV!$E894+1))),"k.A.")</f>
        <v>k.A.</v>
      </c>
      <c r="X894" s="343" t="str">
        <f t="shared" si="290"/>
        <v>k.A.</v>
      </c>
      <c r="Y894" s="62"/>
      <c r="Z894" s="48">
        <f t="shared" si="291"/>
        <v>0</v>
      </c>
      <c r="AA894" s="457"/>
      <c r="AB894" s="55">
        <f t="shared" si="283"/>
        <v>0</v>
      </c>
      <c r="AC894" s="55">
        <f>IF(A_Stammdaten!$B$25="ja",D_SAV!AA894,D_SAV!AB894)</f>
        <v>0</v>
      </c>
      <c r="AD894" s="478">
        <f>IF(AC894=0,0,IF(U894-(con_EOGJahr-D_SAV!E894)&lt;=0,AC894,AC894/V894))</f>
        <v>0</v>
      </c>
      <c r="AE894" s="478">
        <f>IFERROR(IF(AND(VLOOKUP(D894,rng_ND,5,FALSE)="Ja",D_SAV!T894="degressiv"),D_SAV!AC894*Y894/100,0),0)</f>
        <v>0</v>
      </c>
      <c r="AF894" s="55">
        <f>IFERROR(IF(VLOOKUP(D894,rng_ND,5,FALSE)="Ja",MAX(D_SAV!AD894:AE894),D_SAV!AD894),0)</f>
        <v>0</v>
      </c>
      <c r="AG894" s="55">
        <f t="shared" si="284"/>
        <v>0</v>
      </c>
      <c r="AH894" s="55">
        <f t="shared" si="285"/>
        <v>0</v>
      </c>
      <c r="AI894" s="55">
        <f t="shared" si="286"/>
        <v>0</v>
      </c>
      <c r="AJ894" s="55">
        <f t="shared" si="287"/>
        <v>0</v>
      </c>
      <c r="AK894" s="55">
        <f t="shared" si="278"/>
        <v>0</v>
      </c>
      <c r="AL894" s="55">
        <f t="shared" si="279"/>
        <v>0</v>
      </c>
      <c r="AM894" s="55">
        <f t="shared" si="280"/>
        <v>0</v>
      </c>
    </row>
    <row r="895" spans="1:39" x14ac:dyDescent="0.25">
      <c r="A895" s="47">
        <v>891</v>
      </c>
      <c r="B895" s="358" t="str">
        <f>IF(AND(E895&lt;&gt;0,D895&lt;&gt;0,F895&lt;&gt;0),IF(C895&lt;&gt;0,CONCATENATE(C895,"-AGr",VLOOKUP(D895,Listen!$A$2:$G$45,7,FALSE),"-",E895,"-",F895,),CONCATENATE("AGr",VLOOKUP(D895,Listen!$A$2:$G$45,7,FALSE),"-",E895,"-",F895)),"keine vollständige ID")</f>
        <v>keine vollständige ID</v>
      </c>
      <c r="C895" s="438">
        <f>'[2]III_SAV-Details_NB'!B901</f>
        <v>0</v>
      </c>
      <c r="D895" s="438">
        <f>'[2]III_SAV-Details_NB'!C901</f>
        <v>0</v>
      </c>
      <c r="E895" s="359">
        <f>'[2]III_SAV-Details_NB'!D901</f>
        <v>0</v>
      </c>
      <c r="F895" s="490"/>
      <c r="G895" s="281">
        <f>'[2]III_SAV-Details_NB'!X901</f>
        <v>0</v>
      </c>
      <c r="H895" s="281">
        <f t="shared" si="281"/>
        <v>0</v>
      </c>
      <c r="I895" s="281">
        <f>IF(con_EOGJahr=2025,'[2]III_SAV-Details_NB'!AA901,IF(con_EOGJahr=2026,'[2]III_SAV-Details_NB'!AB901,'[2]III_SAV-Details_NB'!AC901))</f>
        <v>0</v>
      </c>
      <c r="J895" s="282"/>
      <c r="K895" s="282"/>
      <c r="L895" s="282"/>
      <c r="M895" s="282"/>
      <c r="N895" s="282"/>
      <c r="O895" s="282"/>
      <c r="P895" s="52">
        <f t="shared" si="282"/>
        <v>0</v>
      </c>
      <c r="Q895" s="60"/>
      <c r="R895" s="53">
        <f t="shared" si="288"/>
        <v>0</v>
      </c>
      <c r="S895" s="59"/>
      <c r="T895" s="61"/>
      <c r="U895" s="342" t="str">
        <f t="shared" si="292"/>
        <v>k.A.</v>
      </c>
      <c r="V895" s="343" t="str">
        <f t="shared" si="289"/>
        <v>k.A.</v>
      </c>
      <c r="W895" s="343" t="str">
        <f>IFERROR(IF(OR($D895="",$E895=0,con_Ende=0),"k.A.",IF(VLOOKUP($D895,rng_ND,5,0)="Nein",VLOOKUP($D895,rng_ND,2,FALSE),MIN(VLOOKUP($D895,rng_ND,2,FALSE),A_Stammdaten!$B$19-D_SAV!$E895+1))),"k.A.")</f>
        <v>k.A.</v>
      </c>
      <c r="X895" s="343" t="str">
        <f t="shared" si="290"/>
        <v>k.A.</v>
      </c>
      <c r="Y895" s="62"/>
      <c r="Z895" s="48">
        <f t="shared" si="291"/>
        <v>0</v>
      </c>
      <c r="AA895" s="457"/>
      <c r="AB895" s="55">
        <f t="shared" si="283"/>
        <v>0</v>
      </c>
      <c r="AC895" s="55">
        <f>IF(A_Stammdaten!$B$25="ja",D_SAV!AA895,D_SAV!AB895)</f>
        <v>0</v>
      </c>
      <c r="AD895" s="478">
        <f>IF(AC895=0,0,IF(U895-(con_EOGJahr-D_SAV!E895)&lt;=0,AC895,AC895/V895))</f>
        <v>0</v>
      </c>
      <c r="AE895" s="478">
        <f>IFERROR(IF(AND(VLOOKUP(D895,rng_ND,5,FALSE)="Ja",D_SAV!T895="degressiv"),D_SAV!AC895*Y895/100,0),0)</f>
        <v>0</v>
      </c>
      <c r="AF895" s="55">
        <f>IFERROR(IF(VLOOKUP(D895,rng_ND,5,FALSE)="Ja",MAX(D_SAV!AD895:AE895),D_SAV!AD895),0)</f>
        <v>0</v>
      </c>
      <c r="AG895" s="55">
        <f t="shared" si="284"/>
        <v>0</v>
      </c>
      <c r="AH895" s="55">
        <f t="shared" si="285"/>
        <v>0</v>
      </c>
      <c r="AI895" s="55">
        <f t="shared" si="286"/>
        <v>0</v>
      </c>
      <c r="AJ895" s="55">
        <f t="shared" si="287"/>
        <v>0</v>
      </c>
      <c r="AK895" s="55">
        <f t="shared" si="278"/>
        <v>0</v>
      </c>
      <c r="AL895" s="55">
        <f t="shared" si="279"/>
        <v>0</v>
      </c>
      <c r="AM895" s="55">
        <f t="shared" si="280"/>
        <v>0</v>
      </c>
    </row>
    <row r="896" spans="1:39" x14ac:dyDescent="0.25">
      <c r="A896" s="47">
        <v>892</v>
      </c>
      <c r="B896" s="358" t="str">
        <f>IF(AND(E896&lt;&gt;0,D896&lt;&gt;0,F896&lt;&gt;0),IF(C896&lt;&gt;0,CONCATENATE(C896,"-AGr",VLOOKUP(D896,Listen!$A$2:$G$45,7,FALSE),"-",E896,"-",F896,),CONCATENATE("AGr",VLOOKUP(D896,Listen!$A$2:$G$45,7,FALSE),"-",E896,"-",F896)),"keine vollständige ID")</f>
        <v>keine vollständige ID</v>
      </c>
      <c r="C896" s="438">
        <f>'[2]III_SAV-Details_NB'!B902</f>
        <v>0</v>
      </c>
      <c r="D896" s="438">
        <f>'[2]III_SAV-Details_NB'!C902</f>
        <v>0</v>
      </c>
      <c r="E896" s="359">
        <f>'[2]III_SAV-Details_NB'!D902</f>
        <v>0</v>
      </c>
      <c r="F896" s="490"/>
      <c r="G896" s="281">
        <f>'[2]III_SAV-Details_NB'!X902</f>
        <v>0</v>
      </c>
      <c r="H896" s="281">
        <f t="shared" si="281"/>
        <v>0</v>
      </c>
      <c r="I896" s="281">
        <f>IF(con_EOGJahr=2025,'[2]III_SAV-Details_NB'!AA902,IF(con_EOGJahr=2026,'[2]III_SAV-Details_NB'!AB902,'[2]III_SAV-Details_NB'!AC902))</f>
        <v>0</v>
      </c>
      <c r="J896" s="282"/>
      <c r="K896" s="282"/>
      <c r="L896" s="282"/>
      <c r="M896" s="282"/>
      <c r="N896" s="282"/>
      <c r="O896" s="282"/>
      <c r="P896" s="52">
        <f t="shared" si="282"/>
        <v>0</v>
      </c>
      <c r="Q896" s="60"/>
      <c r="R896" s="53">
        <f t="shared" si="288"/>
        <v>0</v>
      </c>
      <c r="S896" s="59"/>
      <c r="T896" s="61"/>
      <c r="U896" s="342" t="str">
        <f t="shared" si="292"/>
        <v>k.A.</v>
      </c>
      <c r="V896" s="343" t="str">
        <f t="shared" si="289"/>
        <v>k.A.</v>
      </c>
      <c r="W896" s="343" t="str">
        <f>IFERROR(IF(OR($D896="",$E896=0,con_Ende=0),"k.A.",IF(VLOOKUP($D896,rng_ND,5,0)="Nein",VLOOKUP($D896,rng_ND,2,FALSE),MIN(VLOOKUP($D896,rng_ND,2,FALSE),A_Stammdaten!$B$19-D_SAV!$E896+1))),"k.A.")</f>
        <v>k.A.</v>
      </c>
      <c r="X896" s="343" t="str">
        <f t="shared" si="290"/>
        <v>k.A.</v>
      </c>
      <c r="Y896" s="62"/>
      <c r="Z896" s="48">
        <f t="shared" si="291"/>
        <v>0</v>
      </c>
      <c r="AA896" s="457"/>
      <c r="AB896" s="55">
        <f t="shared" si="283"/>
        <v>0</v>
      </c>
      <c r="AC896" s="55">
        <f>IF(A_Stammdaten!$B$25="ja",D_SAV!AA896,D_SAV!AB896)</f>
        <v>0</v>
      </c>
      <c r="AD896" s="478">
        <f>IF(AC896=0,0,IF(U896-(con_EOGJahr-D_SAV!E896)&lt;=0,AC896,AC896/V896))</f>
        <v>0</v>
      </c>
      <c r="AE896" s="478">
        <f>IFERROR(IF(AND(VLOOKUP(D896,rng_ND,5,FALSE)="Ja",D_SAV!T896="degressiv"),D_SAV!AC896*Y896/100,0),0)</f>
        <v>0</v>
      </c>
      <c r="AF896" s="55">
        <f>IFERROR(IF(VLOOKUP(D896,rng_ND,5,FALSE)="Ja",MAX(D_SAV!AD896:AE896),D_SAV!AD896),0)</f>
        <v>0</v>
      </c>
      <c r="AG896" s="55">
        <f t="shared" si="284"/>
        <v>0</v>
      </c>
      <c r="AH896" s="55">
        <f t="shared" si="285"/>
        <v>0</v>
      </c>
      <c r="AI896" s="55">
        <f t="shared" si="286"/>
        <v>0</v>
      </c>
      <c r="AJ896" s="55">
        <f t="shared" si="287"/>
        <v>0</v>
      </c>
      <c r="AK896" s="55">
        <f t="shared" si="278"/>
        <v>0</v>
      </c>
      <c r="AL896" s="55">
        <f t="shared" si="279"/>
        <v>0</v>
      </c>
      <c r="AM896" s="55">
        <f t="shared" si="280"/>
        <v>0</v>
      </c>
    </row>
    <row r="897" spans="1:39" x14ac:dyDescent="0.25">
      <c r="A897" s="47">
        <v>893</v>
      </c>
      <c r="B897" s="358" t="str">
        <f>IF(AND(E897&lt;&gt;0,D897&lt;&gt;0,F897&lt;&gt;0),IF(C897&lt;&gt;0,CONCATENATE(C897,"-AGr",VLOOKUP(D897,Listen!$A$2:$G$45,7,FALSE),"-",E897,"-",F897,),CONCATENATE("AGr",VLOOKUP(D897,Listen!$A$2:$G$45,7,FALSE),"-",E897,"-",F897)),"keine vollständige ID")</f>
        <v>keine vollständige ID</v>
      </c>
      <c r="C897" s="438">
        <f>'[2]III_SAV-Details_NB'!B903</f>
        <v>0</v>
      </c>
      <c r="D897" s="438">
        <f>'[2]III_SAV-Details_NB'!C903</f>
        <v>0</v>
      </c>
      <c r="E897" s="359">
        <f>'[2]III_SAV-Details_NB'!D903</f>
        <v>0</v>
      </c>
      <c r="F897" s="490"/>
      <c r="G897" s="281">
        <f>'[2]III_SAV-Details_NB'!X903</f>
        <v>0</v>
      </c>
      <c r="H897" s="281">
        <f t="shared" si="281"/>
        <v>0</v>
      </c>
      <c r="I897" s="281">
        <f>IF(con_EOGJahr=2025,'[2]III_SAV-Details_NB'!AA903,IF(con_EOGJahr=2026,'[2]III_SAV-Details_NB'!AB903,'[2]III_SAV-Details_NB'!AC903))</f>
        <v>0</v>
      </c>
      <c r="J897" s="282"/>
      <c r="K897" s="282"/>
      <c r="L897" s="282"/>
      <c r="M897" s="282"/>
      <c r="N897" s="282"/>
      <c r="O897" s="282"/>
      <c r="P897" s="52">
        <f t="shared" si="282"/>
        <v>0</v>
      </c>
      <c r="Q897" s="60"/>
      <c r="R897" s="53">
        <f t="shared" si="288"/>
        <v>0</v>
      </c>
      <c r="S897" s="59"/>
      <c r="T897" s="61"/>
      <c r="U897" s="342" t="str">
        <f t="shared" si="292"/>
        <v>k.A.</v>
      </c>
      <c r="V897" s="343" t="str">
        <f t="shared" si="289"/>
        <v>k.A.</v>
      </c>
      <c r="W897" s="343" t="str">
        <f>IFERROR(IF(OR($D897="",$E897=0,con_Ende=0),"k.A.",IF(VLOOKUP($D897,rng_ND,5,0)="Nein",VLOOKUP($D897,rng_ND,2,FALSE),MIN(VLOOKUP($D897,rng_ND,2,FALSE),A_Stammdaten!$B$19-D_SAV!$E897+1))),"k.A.")</f>
        <v>k.A.</v>
      </c>
      <c r="X897" s="343" t="str">
        <f t="shared" si="290"/>
        <v>k.A.</v>
      </c>
      <c r="Y897" s="62"/>
      <c r="Z897" s="48">
        <f t="shared" si="291"/>
        <v>0</v>
      </c>
      <c r="AA897" s="457"/>
      <c r="AB897" s="55">
        <f t="shared" si="283"/>
        <v>0</v>
      </c>
      <c r="AC897" s="55">
        <f>IF(A_Stammdaten!$B$25="ja",D_SAV!AA897,D_SAV!AB897)</f>
        <v>0</v>
      </c>
      <c r="AD897" s="478">
        <f>IF(AC897=0,0,IF(U897-(con_EOGJahr-D_SAV!E897)&lt;=0,AC897,AC897/V897))</f>
        <v>0</v>
      </c>
      <c r="AE897" s="478">
        <f>IFERROR(IF(AND(VLOOKUP(D897,rng_ND,5,FALSE)="Ja",D_SAV!T897="degressiv"),D_SAV!AC897*Y897/100,0),0)</f>
        <v>0</v>
      </c>
      <c r="AF897" s="55">
        <f>IFERROR(IF(VLOOKUP(D897,rng_ND,5,FALSE)="Ja",MAX(D_SAV!AD897:AE897),D_SAV!AD897),0)</f>
        <v>0</v>
      </c>
      <c r="AG897" s="55">
        <f t="shared" si="284"/>
        <v>0</v>
      </c>
      <c r="AH897" s="55">
        <f t="shared" si="285"/>
        <v>0</v>
      </c>
      <c r="AI897" s="55">
        <f t="shared" si="286"/>
        <v>0</v>
      </c>
      <c r="AJ897" s="55">
        <f t="shared" si="287"/>
        <v>0</v>
      </c>
      <c r="AK897" s="55">
        <f t="shared" si="278"/>
        <v>0</v>
      </c>
      <c r="AL897" s="55">
        <f t="shared" si="279"/>
        <v>0</v>
      </c>
      <c r="AM897" s="55">
        <f t="shared" si="280"/>
        <v>0</v>
      </c>
    </row>
    <row r="898" spans="1:39" x14ac:dyDescent="0.25">
      <c r="A898" s="47">
        <v>894</v>
      </c>
      <c r="B898" s="358" t="str">
        <f>IF(AND(E898&lt;&gt;0,D898&lt;&gt;0,F898&lt;&gt;0),IF(C898&lt;&gt;0,CONCATENATE(C898,"-AGr",VLOOKUP(D898,Listen!$A$2:$G$45,7,FALSE),"-",E898,"-",F898,),CONCATENATE("AGr",VLOOKUP(D898,Listen!$A$2:$G$45,7,FALSE),"-",E898,"-",F898)),"keine vollständige ID")</f>
        <v>keine vollständige ID</v>
      </c>
      <c r="C898" s="438">
        <f>'[2]III_SAV-Details_NB'!B904</f>
        <v>0</v>
      </c>
      <c r="D898" s="438">
        <f>'[2]III_SAV-Details_NB'!C904</f>
        <v>0</v>
      </c>
      <c r="E898" s="359">
        <f>'[2]III_SAV-Details_NB'!D904</f>
        <v>0</v>
      </c>
      <c r="F898" s="490"/>
      <c r="G898" s="281">
        <f>'[2]III_SAV-Details_NB'!X904</f>
        <v>0</v>
      </c>
      <c r="H898" s="281">
        <f t="shared" si="281"/>
        <v>0</v>
      </c>
      <c r="I898" s="281">
        <f>IF(con_EOGJahr=2025,'[2]III_SAV-Details_NB'!AA904,IF(con_EOGJahr=2026,'[2]III_SAV-Details_NB'!AB904,'[2]III_SAV-Details_NB'!AC904))</f>
        <v>0</v>
      </c>
      <c r="J898" s="282"/>
      <c r="K898" s="282"/>
      <c r="L898" s="282"/>
      <c r="M898" s="282"/>
      <c r="N898" s="282"/>
      <c r="O898" s="282"/>
      <c r="P898" s="52">
        <f t="shared" si="282"/>
        <v>0</v>
      </c>
      <c r="Q898" s="60"/>
      <c r="R898" s="53">
        <f t="shared" si="288"/>
        <v>0</v>
      </c>
      <c r="S898" s="59"/>
      <c r="T898" s="61"/>
      <c r="U898" s="342" t="str">
        <f t="shared" si="292"/>
        <v>k.A.</v>
      </c>
      <c r="V898" s="343" t="str">
        <f t="shared" si="289"/>
        <v>k.A.</v>
      </c>
      <c r="W898" s="343" t="str">
        <f>IFERROR(IF(OR($D898="",$E898=0,con_Ende=0),"k.A.",IF(VLOOKUP($D898,rng_ND,5,0)="Nein",VLOOKUP($D898,rng_ND,2,FALSE),MIN(VLOOKUP($D898,rng_ND,2,FALSE),A_Stammdaten!$B$19-D_SAV!$E898+1))),"k.A.")</f>
        <v>k.A.</v>
      </c>
      <c r="X898" s="343" t="str">
        <f t="shared" si="290"/>
        <v>k.A.</v>
      </c>
      <c r="Y898" s="62"/>
      <c r="Z898" s="48">
        <f t="shared" si="291"/>
        <v>0</v>
      </c>
      <c r="AA898" s="457"/>
      <c r="AB898" s="55">
        <f t="shared" si="283"/>
        <v>0</v>
      </c>
      <c r="AC898" s="55">
        <f>IF(A_Stammdaten!$B$25="ja",D_SAV!AA898,D_SAV!AB898)</f>
        <v>0</v>
      </c>
      <c r="AD898" s="478">
        <f>IF(AC898=0,0,IF(U898-(con_EOGJahr-D_SAV!E898)&lt;=0,AC898,AC898/V898))</f>
        <v>0</v>
      </c>
      <c r="AE898" s="478">
        <f>IFERROR(IF(AND(VLOOKUP(D898,rng_ND,5,FALSE)="Ja",D_SAV!T898="degressiv"),D_SAV!AC898*Y898/100,0),0)</f>
        <v>0</v>
      </c>
      <c r="AF898" s="55">
        <f>IFERROR(IF(VLOOKUP(D898,rng_ND,5,FALSE)="Ja",MAX(D_SAV!AD898:AE898),D_SAV!AD898),0)</f>
        <v>0</v>
      </c>
      <c r="AG898" s="55">
        <f t="shared" si="284"/>
        <v>0</v>
      </c>
      <c r="AH898" s="55">
        <f t="shared" si="285"/>
        <v>0</v>
      </c>
      <c r="AI898" s="55">
        <f t="shared" si="286"/>
        <v>0</v>
      </c>
      <c r="AJ898" s="55">
        <f t="shared" si="287"/>
        <v>0</v>
      </c>
      <c r="AK898" s="55">
        <f t="shared" si="278"/>
        <v>0</v>
      </c>
      <c r="AL898" s="55">
        <f t="shared" si="279"/>
        <v>0</v>
      </c>
      <c r="AM898" s="55">
        <f t="shared" si="280"/>
        <v>0</v>
      </c>
    </row>
    <row r="899" spans="1:39" x14ac:dyDescent="0.25">
      <c r="A899" s="47">
        <v>895</v>
      </c>
      <c r="B899" s="358" t="str">
        <f>IF(AND(E899&lt;&gt;0,D899&lt;&gt;0,F899&lt;&gt;0),IF(C899&lt;&gt;0,CONCATENATE(C899,"-AGr",VLOOKUP(D899,Listen!$A$2:$G$45,7,FALSE),"-",E899,"-",F899,),CONCATENATE("AGr",VLOOKUP(D899,Listen!$A$2:$G$45,7,FALSE),"-",E899,"-",F899)),"keine vollständige ID")</f>
        <v>keine vollständige ID</v>
      </c>
      <c r="C899" s="438">
        <f>'[2]III_SAV-Details_NB'!B905</f>
        <v>0</v>
      </c>
      <c r="D899" s="438">
        <f>'[2]III_SAV-Details_NB'!C905</f>
        <v>0</v>
      </c>
      <c r="E899" s="359">
        <f>'[2]III_SAV-Details_NB'!D905</f>
        <v>0</v>
      </c>
      <c r="F899" s="490"/>
      <c r="G899" s="281">
        <f>'[2]III_SAV-Details_NB'!X905</f>
        <v>0</v>
      </c>
      <c r="H899" s="281">
        <f t="shared" si="281"/>
        <v>0</v>
      </c>
      <c r="I899" s="281">
        <f>IF(con_EOGJahr=2025,'[2]III_SAV-Details_NB'!AA905,IF(con_EOGJahr=2026,'[2]III_SAV-Details_NB'!AB905,'[2]III_SAV-Details_NB'!AC905))</f>
        <v>0</v>
      </c>
      <c r="J899" s="282"/>
      <c r="K899" s="282"/>
      <c r="L899" s="282"/>
      <c r="M899" s="282"/>
      <c r="N899" s="282"/>
      <c r="O899" s="282"/>
      <c r="P899" s="52">
        <f t="shared" si="282"/>
        <v>0</v>
      </c>
      <c r="Q899" s="60"/>
      <c r="R899" s="53">
        <f t="shared" si="288"/>
        <v>0</v>
      </c>
      <c r="S899" s="59"/>
      <c r="T899" s="61"/>
      <c r="U899" s="342" t="str">
        <f t="shared" si="292"/>
        <v>k.A.</v>
      </c>
      <c r="V899" s="343" t="str">
        <f t="shared" si="289"/>
        <v>k.A.</v>
      </c>
      <c r="W899" s="343" t="str">
        <f>IFERROR(IF(OR($D899="",$E899=0,con_Ende=0),"k.A.",IF(VLOOKUP($D899,rng_ND,5,0)="Nein",VLOOKUP($D899,rng_ND,2,FALSE),MIN(VLOOKUP($D899,rng_ND,2,FALSE),A_Stammdaten!$B$19-D_SAV!$E899+1))),"k.A.")</f>
        <v>k.A.</v>
      </c>
      <c r="X899" s="343" t="str">
        <f t="shared" si="290"/>
        <v>k.A.</v>
      </c>
      <c r="Y899" s="62"/>
      <c r="Z899" s="48">
        <f t="shared" si="291"/>
        <v>0</v>
      </c>
      <c r="AA899" s="457"/>
      <c r="AB899" s="55">
        <f t="shared" si="283"/>
        <v>0</v>
      </c>
      <c r="AC899" s="55">
        <f>IF(A_Stammdaten!$B$25="ja",D_SAV!AA899,D_SAV!AB899)</f>
        <v>0</v>
      </c>
      <c r="AD899" s="478">
        <f>IF(AC899=0,0,IF(U899-(con_EOGJahr-D_SAV!E899)&lt;=0,AC899,AC899/V899))</f>
        <v>0</v>
      </c>
      <c r="AE899" s="478">
        <f>IFERROR(IF(AND(VLOOKUP(D899,rng_ND,5,FALSE)="Ja",D_SAV!T899="degressiv"),D_SAV!AC899*Y899/100,0),0)</f>
        <v>0</v>
      </c>
      <c r="AF899" s="55">
        <f>IFERROR(IF(VLOOKUP(D899,rng_ND,5,FALSE)="Ja",MAX(D_SAV!AD899:AE899),D_SAV!AD899),0)</f>
        <v>0</v>
      </c>
      <c r="AG899" s="55">
        <f t="shared" si="284"/>
        <v>0</v>
      </c>
      <c r="AH899" s="55">
        <f t="shared" si="285"/>
        <v>0</v>
      </c>
      <c r="AI899" s="55">
        <f t="shared" si="286"/>
        <v>0</v>
      </c>
      <c r="AJ899" s="55">
        <f t="shared" si="287"/>
        <v>0</v>
      </c>
      <c r="AK899" s="55">
        <f t="shared" si="278"/>
        <v>0</v>
      </c>
      <c r="AL899" s="55">
        <f t="shared" si="279"/>
        <v>0</v>
      </c>
      <c r="AM899" s="55">
        <f t="shared" si="280"/>
        <v>0</v>
      </c>
    </row>
    <row r="900" spans="1:39" x14ac:dyDescent="0.25">
      <c r="A900" s="47">
        <v>896</v>
      </c>
      <c r="B900" s="358" t="str">
        <f>IF(AND(E900&lt;&gt;0,D900&lt;&gt;0,F900&lt;&gt;0),IF(C900&lt;&gt;0,CONCATENATE(C900,"-AGr",VLOOKUP(D900,Listen!$A$2:$G$45,7,FALSE),"-",E900,"-",F900,),CONCATENATE("AGr",VLOOKUP(D900,Listen!$A$2:$G$45,7,FALSE),"-",E900,"-",F900)),"keine vollständige ID")</f>
        <v>keine vollständige ID</v>
      </c>
      <c r="C900" s="438">
        <f>'[2]III_SAV-Details_NB'!B906</f>
        <v>0</v>
      </c>
      <c r="D900" s="438">
        <f>'[2]III_SAV-Details_NB'!C906</f>
        <v>0</v>
      </c>
      <c r="E900" s="359">
        <f>'[2]III_SAV-Details_NB'!D906</f>
        <v>0</v>
      </c>
      <c r="F900" s="490"/>
      <c r="G900" s="281">
        <f>'[2]III_SAV-Details_NB'!X906</f>
        <v>0</v>
      </c>
      <c r="H900" s="281">
        <f t="shared" si="281"/>
        <v>0</v>
      </c>
      <c r="I900" s="281">
        <f>IF(con_EOGJahr=2025,'[2]III_SAV-Details_NB'!AA906,IF(con_EOGJahr=2026,'[2]III_SAV-Details_NB'!AB906,'[2]III_SAV-Details_NB'!AC906))</f>
        <v>0</v>
      </c>
      <c r="J900" s="282"/>
      <c r="K900" s="282"/>
      <c r="L900" s="282"/>
      <c r="M900" s="282"/>
      <c r="N900" s="282"/>
      <c r="O900" s="282"/>
      <c r="P900" s="52">
        <f t="shared" si="282"/>
        <v>0</v>
      </c>
      <c r="Q900" s="60"/>
      <c r="R900" s="53">
        <f t="shared" si="288"/>
        <v>0</v>
      </c>
      <c r="S900" s="59"/>
      <c r="T900" s="61"/>
      <c r="U900" s="342" t="str">
        <f t="shared" si="292"/>
        <v>k.A.</v>
      </c>
      <c r="V900" s="343" t="str">
        <f t="shared" si="289"/>
        <v>k.A.</v>
      </c>
      <c r="W900" s="343" t="str">
        <f>IFERROR(IF(OR($D900="",$E900=0,con_Ende=0),"k.A.",IF(VLOOKUP($D900,rng_ND,5,0)="Nein",VLOOKUP($D900,rng_ND,2,FALSE),MIN(VLOOKUP($D900,rng_ND,2,FALSE),A_Stammdaten!$B$19-D_SAV!$E900+1))),"k.A.")</f>
        <v>k.A.</v>
      </c>
      <c r="X900" s="343" t="str">
        <f t="shared" si="290"/>
        <v>k.A.</v>
      </c>
      <c r="Y900" s="62"/>
      <c r="Z900" s="48">
        <f t="shared" si="291"/>
        <v>0</v>
      </c>
      <c r="AA900" s="457"/>
      <c r="AB900" s="55">
        <f t="shared" si="283"/>
        <v>0</v>
      </c>
      <c r="AC900" s="55">
        <f>IF(A_Stammdaten!$B$25="ja",D_SAV!AA900,D_SAV!AB900)</f>
        <v>0</v>
      </c>
      <c r="AD900" s="478">
        <f>IF(AC900=0,0,IF(U900-(con_EOGJahr-D_SAV!E900)&lt;=0,AC900,AC900/V900))</f>
        <v>0</v>
      </c>
      <c r="AE900" s="478">
        <f>IFERROR(IF(AND(VLOOKUP(D900,rng_ND,5,FALSE)="Ja",D_SAV!T900="degressiv"),D_SAV!AC900*Y900/100,0),0)</f>
        <v>0</v>
      </c>
      <c r="AF900" s="55">
        <f>IFERROR(IF(VLOOKUP(D900,rng_ND,5,FALSE)="Ja",MAX(D_SAV!AD900:AE900),D_SAV!AD900),0)</f>
        <v>0</v>
      </c>
      <c r="AG900" s="55">
        <f t="shared" si="284"/>
        <v>0</v>
      </c>
      <c r="AH900" s="55">
        <f t="shared" si="285"/>
        <v>0</v>
      </c>
      <c r="AI900" s="55">
        <f t="shared" si="286"/>
        <v>0</v>
      </c>
      <c r="AJ900" s="55">
        <f t="shared" si="287"/>
        <v>0</v>
      </c>
      <c r="AK900" s="55">
        <f t="shared" si="278"/>
        <v>0</v>
      </c>
      <c r="AL900" s="55">
        <f t="shared" si="279"/>
        <v>0</v>
      </c>
      <c r="AM900" s="55">
        <f t="shared" si="280"/>
        <v>0</v>
      </c>
    </row>
    <row r="901" spans="1:39" x14ac:dyDescent="0.25">
      <c r="A901" s="47">
        <v>897</v>
      </c>
      <c r="B901" s="358" t="str">
        <f>IF(AND(E901&lt;&gt;0,D901&lt;&gt;0,F901&lt;&gt;0),IF(C901&lt;&gt;0,CONCATENATE(C901,"-AGr",VLOOKUP(D901,Listen!$A$2:$G$45,7,FALSE),"-",E901,"-",F901,),CONCATENATE("AGr",VLOOKUP(D901,Listen!$A$2:$G$45,7,FALSE),"-",E901,"-",F901)),"keine vollständige ID")</f>
        <v>keine vollständige ID</v>
      </c>
      <c r="C901" s="438">
        <f>'[2]III_SAV-Details_NB'!B907</f>
        <v>0</v>
      </c>
      <c r="D901" s="438">
        <f>'[2]III_SAV-Details_NB'!C907</f>
        <v>0</v>
      </c>
      <c r="E901" s="359">
        <f>'[2]III_SAV-Details_NB'!D907</f>
        <v>0</v>
      </c>
      <c r="F901" s="490"/>
      <c r="G901" s="281">
        <f>'[2]III_SAV-Details_NB'!X907</f>
        <v>0</v>
      </c>
      <c r="H901" s="281">
        <f t="shared" si="281"/>
        <v>0</v>
      </c>
      <c r="I901" s="281">
        <f>IF(con_EOGJahr=2025,'[2]III_SAV-Details_NB'!AA907,IF(con_EOGJahr=2026,'[2]III_SAV-Details_NB'!AB907,'[2]III_SAV-Details_NB'!AC907))</f>
        <v>0</v>
      </c>
      <c r="J901" s="282"/>
      <c r="K901" s="282"/>
      <c r="L901" s="282"/>
      <c r="M901" s="282"/>
      <c r="N901" s="282"/>
      <c r="O901" s="282"/>
      <c r="P901" s="52">
        <f t="shared" si="282"/>
        <v>0</v>
      </c>
      <c r="Q901" s="60"/>
      <c r="R901" s="53">
        <f t="shared" si="288"/>
        <v>0</v>
      </c>
      <c r="S901" s="59"/>
      <c r="T901" s="61"/>
      <c r="U901" s="342" t="str">
        <f t="shared" si="292"/>
        <v>k.A.</v>
      </c>
      <c r="V901" s="343" t="str">
        <f t="shared" si="289"/>
        <v>k.A.</v>
      </c>
      <c r="W901" s="343" t="str">
        <f>IFERROR(IF(OR($D901="",$E901=0,con_Ende=0),"k.A.",IF(VLOOKUP($D901,rng_ND,5,0)="Nein",VLOOKUP($D901,rng_ND,2,FALSE),MIN(VLOOKUP($D901,rng_ND,2,FALSE),A_Stammdaten!$B$19-D_SAV!$E901+1))),"k.A.")</f>
        <v>k.A.</v>
      </c>
      <c r="X901" s="343" t="str">
        <f t="shared" si="290"/>
        <v>k.A.</v>
      </c>
      <c r="Y901" s="62"/>
      <c r="Z901" s="48">
        <f t="shared" si="291"/>
        <v>0</v>
      </c>
      <c r="AA901" s="457"/>
      <c r="AB901" s="55">
        <f t="shared" si="283"/>
        <v>0</v>
      </c>
      <c r="AC901" s="55">
        <f>IF(A_Stammdaten!$B$25="ja",D_SAV!AA901,D_SAV!AB901)</f>
        <v>0</v>
      </c>
      <c r="AD901" s="478">
        <f>IF(AC901=0,0,IF(U901-(con_EOGJahr-D_SAV!E901)&lt;=0,AC901,AC901/V901))</f>
        <v>0</v>
      </c>
      <c r="AE901" s="478">
        <f>IFERROR(IF(AND(VLOOKUP(D901,rng_ND,5,FALSE)="Ja",D_SAV!T901="degressiv"),D_SAV!AC901*Y901/100,0),0)</f>
        <v>0</v>
      </c>
      <c r="AF901" s="55">
        <f>IFERROR(IF(VLOOKUP(D901,rng_ND,5,FALSE)="Ja",MAX(D_SAV!AD901:AE901),D_SAV!AD901),0)</f>
        <v>0</v>
      </c>
      <c r="AG901" s="55">
        <f t="shared" si="284"/>
        <v>0</v>
      </c>
      <c r="AH901" s="55">
        <f t="shared" si="285"/>
        <v>0</v>
      </c>
      <c r="AI901" s="55">
        <f t="shared" si="286"/>
        <v>0</v>
      </c>
      <c r="AJ901" s="55">
        <f t="shared" si="287"/>
        <v>0</v>
      </c>
      <c r="AK901" s="55">
        <f t="shared" ref="AK901:AK964" si="293">IF($E901&gt;=2006,AC901,con_EKQ*AH901+(1-con_EKQ)*AC901)</f>
        <v>0</v>
      </c>
      <c r="AL901" s="55">
        <f t="shared" ref="AL901:AL964" si="294">IF($E901&gt;=2006,AF901,con_EKQ*AI901+(1-con_EKQ)*AF901)</f>
        <v>0</v>
      </c>
      <c r="AM901" s="55">
        <f t="shared" ref="AM901:AM964" si="295">IF($E901&gt;=2006,AG901,con_EKQ*AJ901+(1-con_EKQ)*AG901)</f>
        <v>0</v>
      </c>
    </row>
    <row r="902" spans="1:39" x14ac:dyDescent="0.25">
      <c r="A902" s="47">
        <v>898</v>
      </c>
      <c r="B902" s="358" t="str">
        <f>IF(AND(E902&lt;&gt;0,D902&lt;&gt;0,F902&lt;&gt;0),IF(C902&lt;&gt;0,CONCATENATE(C902,"-AGr",VLOOKUP(D902,Listen!$A$2:$G$45,7,FALSE),"-",E902,"-",F902,),CONCATENATE("AGr",VLOOKUP(D902,Listen!$A$2:$G$45,7,FALSE),"-",E902,"-",F902)),"keine vollständige ID")</f>
        <v>keine vollständige ID</v>
      </c>
      <c r="C902" s="438">
        <f>'[2]III_SAV-Details_NB'!B908</f>
        <v>0</v>
      </c>
      <c r="D902" s="438">
        <f>'[2]III_SAV-Details_NB'!C908</f>
        <v>0</v>
      </c>
      <c r="E902" s="359">
        <f>'[2]III_SAV-Details_NB'!D908</f>
        <v>0</v>
      </c>
      <c r="F902" s="490"/>
      <c r="G902" s="281">
        <f>'[2]III_SAV-Details_NB'!X908</f>
        <v>0</v>
      </c>
      <c r="H902" s="281">
        <f t="shared" ref="H902:H965" si="296">+G902</f>
        <v>0</v>
      </c>
      <c r="I902" s="281">
        <f>IF(con_EOGJahr=2025,'[2]III_SAV-Details_NB'!AA908,IF(con_EOGJahr=2026,'[2]III_SAV-Details_NB'!AB908,'[2]III_SAV-Details_NB'!AC908))</f>
        <v>0</v>
      </c>
      <c r="J902" s="282"/>
      <c r="K902" s="282"/>
      <c r="L902" s="282"/>
      <c r="M902" s="282"/>
      <c r="N902" s="282"/>
      <c r="O902" s="282"/>
      <c r="P902" s="52">
        <f t="shared" ref="P902:P965" si="297">SUM(I902:O902)</f>
        <v>0</v>
      </c>
      <c r="Q902" s="60"/>
      <c r="R902" s="53">
        <f t="shared" si="288"/>
        <v>0</v>
      </c>
      <c r="S902" s="59"/>
      <c r="T902" s="61"/>
      <c r="U902" s="342" t="str">
        <f t="shared" si="292"/>
        <v>k.A.</v>
      </c>
      <c r="V902" s="343" t="str">
        <f t="shared" si="289"/>
        <v>k.A.</v>
      </c>
      <c r="W902" s="343" t="str">
        <f>IFERROR(IF(OR($D902="",$E902=0,con_Ende=0),"k.A.",IF(VLOOKUP($D902,rng_ND,5,0)="Nein",VLOOKUP($D902,rng_ND,2,FALSE),MIN(VLOOKUP($D902,rng_ND,2,FALSE),A_Stammdaten!$B$19-D_SAV!$E902+1))),"k.A.")</f>
        <v>k.A.</v>
      </c>
      <c r="X902" s="343" t="str">
        <f t="shared" si="290"/>
        <v>k.A.</v>
      </c>
      <c r="Y902" s="62"/>
      <c r="Z902" s="48">
        <f t="shared" si="291"/>
        <v>0</v>
      </c>
      <c r="AA902" s="457"/>
      <c r="AB902" s="55">
        <f t="shared" ref="AB902:AB965" si="298">R902</f>
        <v>0</v>
      </c>
      <c r="AC902" s="55">
        <f>IF(A_Stammdaten!$B$25="ja",D_SAV!AA902,D_SAV!AB902)</f>
        <v>0</v>
      </c>
      <c r="AD902" s="478">
        <f>IF(AC902=0,0,IF(U902-(con_EOGJahr-D_SAV!E902)&lt;=0,AC902,AC902/V902))</f>
        <v>0</v>
      </c>
      <c r="AE902" s="478">
        <f>IFERROR(IF(AND(VLOOKUP(D902,rng_ND,5,FALSE)="Ja",D_SAV!T902="degressiv"),D_SAV!AC902*Y902/100,0),0)</f>
        <v>0</v>
      </c>
      <c r="AF902" s="55">
        <f>IFERROR(IF(VLOOKUP(D902,rng_ND,5,FALSE)="Ja",MAX(D_SAV!AD902:AE902),D_SAV!AD902),0)</f>
        <v>0</v>
      </c>
      <c r="AG902" s="55">
        <f t="shared" ref="AG902:AG965" si="299">AC902-AF902</f>
        <v>0</v>
      </c>
      <c r="AH902" s="55">
        <f t="shared" ref="AH902:AH965" si="300">IF($E902&gt;=2006,0,AC902*$Z902)</f>
        <v>0</v>
      </c>
      <c r="AI902" s="55">
        <f t="shared" ref="AI902:AI965" si="301">IF($E902&gt;=2006,0,AF902*$Z902)</f>
        <v>0</v>
      </c>
      <c r="AJ902" s="55">
        <f t="shared" ref="AJ902:AJ965" si="302">IF($E902&gt;=2006,0,AG902*$Z902)</f>
        <v>0</v>
      </c>
      <c r="AK902" s="55">
        <f t="shared" si="293"/>
        <v>0</v>
      </c>
      <c r="AL902" s="55">
        <f t="shared" si="294"/>
        <v>0</v>
      </c>
      <c r="AM902" s="55">
        <f t="shared" si="295"/>
        <v>0</v>
      </c>
    </row>
    <row r="903" spans="1:39" x14ac:dyDescent="0.25">
      <c r="A903" s="47">
        <v>899</v>
      </c>
      <c r="B903" s="358" t="str">
        <f>IF(AND(E903&lt;&gt;0,D903&lt;&gt;0,F903&lt;&gt;0),IF(C903&lt;&gt;0,CONCATENATE(C903,"-AGr",VLOOKUP(D903,Listen!$A$2:$G$45,7,FALSE),"-",E903,"-",F903,),CONCATENATE("AGr",VLOOKUP(D903,Listen!$A$2:$G$45,7,FALSE),"-",E903,"-",F903)),"keine vollständige ID")</f>
        <v>keine vollständige ID</v>
      </c>
      <c r="C903" s="438">
        <f>'[2]III_SAV-Details_NB'!B909</f>
        <v>0</v>
      </c>
      <c r="D903" s="438">
        <f>'[2]III_SAV-Details_NB'!C909</f>
        <v>0</v>
      </c>
      <c r="E903" s="359">
        <f>'[2]III_SAV-Details_NB'!D909</f>
        <v>0</v>
      </c>
      <c r="F903" s="490"/>
      <c r="G903" s="281">
        <f>'[2]III_SAV-Details_NB'!X909</f>
        <v>0</v>
      </c>
      <c r="H903" s="281">
        <f t="shared" si="296"/>
        <v>0</v>
      </c>
      <c r="I903" s="281">
        <f>IF(con_EOGJahr=2025,'[2]III_SAV-Details_NB'!AA909,IF(con_EOGJahr=2026,'[2]III_SAV-Details_NB'!AB909,'[2]III_SAV-Details_NB'!AC909))</f>
        <v>0</v>
      </c>
      <c r="J903" s="282"/>
      <c r="K903" s="282"/>
      <c r="L903" s="282"/>
      <c r="M903" s="282"/>
      <c r="N903" s="282"/>
      <c r="O903" s="282"/>
      <c r="P903" s="52">
        <f t="shared" si="297"/>
        <v>0</v>
      </c>
      <c r="Q903" s="60"/>
      <c r="R903" s="53">
        <f t="shared" si="288"/>
        <v>0</v>
      </c>
      <c r="S903" s="59"/>
      <c r="T903" s="61"/>
      <c r="U903" s="342" t="str">
        <f t="shared" si="292"/>
        <v>k.A.</v>
      </c>
      <c r="V903" s="343" t="str">
        <f t="shared" si="289"/>
        <v>k.A.</v>
      </c>
      <c r="W903" s="343" t="str">
        <f>IFERROR(IF(OR($D903="",$E903=0,con_Ende=0),"k.A.",IF(VLOOKUP($D903,rng_ND,5,0)="Nein",VLOOKUP($D903,rng_ND,2,FALSE),MIN(VLOOKUP($D903,rng_ND,2,FALSE),A_Stammdaten!$B$19-D_SAV!$E903+1))),"k.A.")</f>
        <v>k.A.</v>
      </c>
      <c r="X903" s="343" t="str">
        <f t="shared" si="290"/>
        <v>k.A.</v>
      </c>
      <c r="Y903" s="62"/>
      <c r="Z903" s="48">
        <f t="shared" si="291"/>
        <v>0</v>
      </c>
      <c r="AA903" s="457"/>
      <c r="AB903" s="55">
        <f t="shared" si="298"/>
        <v>0</v>
      </c>
      <c r="AC903" s="55">
        <f>IF(A_Stammdaten!$B$25="ja",D_SAV!AA903,D_SAV!AB903)</f>
        <v>0</v>
      </c>
      <c r="AD903" s="478">
        <f>IF(AC903=0,0,IF(U903-(con_EOGJahr-D_SAV!E903)&lt;=0,AC903,AC903/V903))</f>
        <v>0</v>
      </c>
      <c r="AE903" s="478">
        <f>IFERROR(IF(AND(VLOOKUP(D903,rng_ND,5,FALSE)="Ja",D_SAV!T903="degressiv"),D_SAV!AC903*Y903/100,0),0)</f>
        <v>0</v>
      </c>
      <c r="AF903" s="55">
        <f>IFERROR(IF(VLOOKUP(D903,rng_ND,5,FALSE)="Ja",MAX(D_SAV!AD903:AE903),D_SAV!AD903),0)</f>
        <v>0</v>
      </c>
      <c r="AG903" s="55">
        <f t="shared" si="299"/>
        <v>0</v>
      </c>
      <c r="AH903" s="55">
        <f t="shared" si="300"/>
        <v>0</v>
      </c>
      <c r="AI903" s="55">
        <f t="shared" si="301"/>
        <v>0</v>
      </c>
      <c r="AJ903" s="55">
        <f t="shared" si="302"/>
        <v>0</v>
      </c>
      <c r="AK903" s="55">
        <f t="shared" si="293"/>
        <v>0</v>
      </c>
      <c r="AL903" s="55">
        <f t="shared" si="294"/>
        <v>0</v>
      </c>
      <c r="AM903" s="55">
        <f t="shared" si="295"/>
        <v>0</v>
      </c>
    </row>
    <row r="904" spans="1:39" x14ac:dyDescent="0.25">
      <c r="A904" s="47">
        <v>900</v>
      </c>
      <c r="B904" s="358" t="str">
        <f>IF(AND(E904&lt;&gt;0,D904&lt;&gt;0,F904&lt;&gt;0),IF(C904&lt;&gt;0,CONCATENATE(C904,"-AGr",VLOOKUP(D904,Listen!$A$2:$G$45,7,FALSE),"-",E904,"-",F904,),CONCATENATE("AGr",VLOOKUP(D904,Listen!$A$2:$G$45,7,FALSE),"-",E904,"-",F904)),"keine vollständige ID")</f>
        <v>keine vollständige ID</v>
      </c>
      <c r="C904" s="438">
        <f>'[2]III_SAV-Details_NB'!B910</f>
        <v>0</v>
      </c>
      <c r="D904" s="438">
        <f>'[2]III_SAV-Details_NB'!C910</f>
        <v>0</v>
      </c>
      <c r="E904" s="359">
        <f>'[2]III_SAV-Details_NB'!D910</f>
        <v>0</v>
      </c>
      <c r="F904" s="490"/>
      <c r="G904" s="281">
        <f>'[2]III_SAV-Details_NB'!X910</f>
        <v>0</v>
      </c>
      <c r="H904" s="281">
        <f t="shared" si="296"/>
        <v>0</v>
      </c>
      <c r="I904" s="281">
        <f>IF(con_EOGJahr=2025,'[2]III_SAV-Details_NB'!AA910,IF(con_EOGJahr=2026,'[2]III_SAV-Details_NB'!AB910,'[2]III_SAV-Details_NB'!AC910))</f>
        <v>0</v>
      </c>
      <c r="J904" s="282"/>
      <c r="K904" s="282"/>
      <c r="L904" s="282"/>
      <c r="M904" s="282"/>
      <c r="N904" s="282"/>
      <c r="O904" s="282"/>
      <c r="P904" s="52">
        <f t="shared" si="297"/>
        <v>0</v>
      </c>
      <c r="Q904" s="60"/>
      <c r="R904" s="53">
        <f t="shared" si="288"/>
        <v>0</v>
      </c>
      <c r="S904" s="59"/>
      <c r="T904" s="61"/>
      <c r="U904" s="342" t="str">
        <f t="shared" si="292"/>
        <v>k.A.</v>
      </c>
      <c r="V904" s="343" t="str">
        <f t="shared" si="289"/>
        <v>k.A.</v>
      </c>
      <c r="W904" s="343" t="str">
        <f>IFERROR(IF(OR($D904="",$E904=0,con_Ende=0),"k.A.",IF(VLOOKUP($D904,rng_ND,5,0)="Nein",VLOOKUP($D904,rng_ND,2,FALSE),MIN(VLOOKUP($D904,rng_ND,2,FALSE),A_Stammdaten!$B$19-D_SAV!$E904+1))),"k.A.")</f>
        <v>k.A.</v>
      </c>
      <c r="X904" s="343" t="str">
        <f t="shared" si="290"/>
        <v>k.A.</v>
      </c>
      <c r="Y904" s="62"/>
      <c r="Z904" s="48">
        <f t="shared" si="291"/>
        <v>0</v>
      </c>
      <c r="AA904" s="457"/>
      <c r="AB904" s="55">
        <f t="shared" si="298"/>
        <v>0</v>
      </c>
      <c r="AC904" s="55">
        <f>IF(A_Stammdaten!$B$25="ja",D_SAV!AA904,D_SAV!AB904)</f>
        <v>0</v>
      </c>
      <c r="AD904" s="478">
        <f>IF(AC904=0,0,IF(U904-(con_EOGJahr-D_SAV!E904)&lt;=0,AC904,AC904/V904))</f>
        <v>0</v>
      </c>
      <c r="AE904" s="478">
        <f>IFERROR(IF(AND(VLOOKUP(D904,rng_ND,5,FALSE)="Ja",D_SAV!T904="degressiv"),D_SAV!AC904*Y904/100,0),0)</f>
        <v>0</v>
      </c>
      <c r="AF904" s="55">
        <f>IFERROR(IF(VLOOKUP(D904,rng_ND,5,FALSE)="Ja",MAX(D_SAV!AD904:AE904),D_SAV!AD904),0)</f>
        <v>0</v>
      </c>
      <c r="AG904" s="55">
        <f t="shared" si="299"/>
        <v>0</v>
      </c>
      <c r="AH904" s="55">
        <f t="shared" si="300"/>
        <v>0</v>
      </c>
      <c r="AI904" s="55">
        <f t="shared" si="301"/>
        <v>0</v>
      </c>
      <c r="AJ904" s="55">
        <f t="shared" si="302"/>
        <v>0</v>
      </c>
      <c r="AK904" s="55">
        <f t="shared" si="293"/>
        <v>0</v>
      </c>
      <c r="AL904" s="55">
        <f t="shared" si="294"/>
        <v>0</v>
      </c>
      <c r="AM904" s="55">
        <f t="shared" si="295"/>
        <v>0</v>
      </c>
    </row>
    <row r="905" spans="1:39" x14ac:dyDescent="0.25">
      <c r="A905" s="47">
        <v>901</v>
      </c>
      <c r="B905" s="358" t="str">
        <f>IF(AND(E905&lt;&gt;0,D905&lt;&gt;0,F905&lt;&gt;0),IF(C905&lt;&gt;0,CONCATENATE(C905,"-AGr",VLOOKUP(D905,Listen!$A$2:$G$45,7,FALSE),"-",E905,"-",F905,),CONCATENATE("AGr",VLOOKUP(D905,Listen!$A$2:$G$45,7,FALSE),"-",E905,"-",F905)),"keine vollständige ID")</f>
        <v>keine vollständige ID</v>
      </c>
      <c r="C905" s="438">
        <f>'[2]III_SAV-Details_NB'!B911</f>
        <v>0</v>
      </c>
      <c r="D905" s="438">
        <f>'[2]III_SAV-Details_NB'!C911</f>
        <v>0</v>
      </c>
      <c r="E905" s="359">
        <f>'[2]III_SAV-Details_NB'!D911</f>
        <v>0</v>
      </c>
      <c r="F905" s="490"/>
      <c r="G905" s="281">
        <f>'[2]III_SAV-Details_NB'!X911</f>
        <v>0</v>
      </c>
      <c r="H905" s="281">
        <f t="shared" si="296"/>
        <v>0</v>
      </c>
      <c r="I905" s="281">
        <f>IF(con_EOGJahr=2025,'[2]III_SAV-Details_NB'!AA911,IF(con_EOGJahr=2026,'[2]III_SAV-Details_NB'!AB911,'[2]III_SAV-Details_NB'!AC911))</f>
        <v>0</v>
      </c>
      <c r="J905" s="282"/>
      <c r="K905" s="282"/>
      <c r="L905" s="282"/>
      <c r="M905" s="282"/>
      <c r="N905" s="282"/>
      <c r="O905" s="282"/>
      <c r="P905" s="52">
        <f t="shared" si="297"/>
        <v>0</v>
      </c>
      <c r="Q905" s="60"/>
      <c r="R905" s="53">
        <f t="shared" si="288"/>
        <v>0</v>
      </c>
      <c r="S905" s="59"/>
      <c r="T905" s="61"/>
      <c r="U905" s="342" t="str">
        <f t="shared" si="292"/>
        <v>k.A.</v>
      </c>
      <c r="V905" s="343" t="str">
        <f t="shared" si="289"/>
        <v>k.A.</v>
      </c>
      <c r="W905" s="343" t="str">
        <f>IFERROR(IF(OR($D905="",$E905=0,con_Ende=0),"k.A.",IF(VLOOKUP($D905,rng_ND,5,0)="Nein",VLOOKUP($D905,rng_ND,2,FALSE),MIN(VLOOKUP($D905,rng_ND,2,FALSE),A_Stammdaten!$B$19-D_SAV!$E905+1))),"k.A.")</f>
        <v>k.A.</v>
      </c>
      <c r="X905" s="343" t="str">
        <f t="shared" si="290"/>
        <v>k.A.</v>
      </c>
      <c r="Y905" s="62"/>
      <c r="Z905" s="48">
        <f t="shared" si="291"/>
        <v>0</v>
      </c>
      <c r="AA905" s="457"/>
      <c r="AB905" s="55">
        <f t="shared" si="298"/>
        <v>0</v>
      </c>
      <c r="AC905" s="55">
        <f>IF(A_Stammdaten!$B$25="ja",D_SAV!AA905,D_SAV!AB905)</f>
        <v>0</v>
      </c>
      <c r="AD905" s="478">
        <f>IF(AC905=0,0,IF(U905-(con_EOGJahr-D_SAV!E905)&lt;=0,AC905,AC905/V905))</f>
        <v>0</v>
      </c>
      <c r="AE905" s="478">
        <f>IFERROR(IF(AND(VLOOKUP(D905,rng_ND,5,FALSE)="Ja",D_SAV!T905="degressiv"),D_SAV!AC905*Y905/100,0),0)</f>
        <v>0</v>
      </c>
      <c r="AF905" s="55">
        <f>IFERROR(IF(VLOOKUP(D905,rng_ND,5,FALSE)="Ja",MAX(D_SAV!AD905:AE905),D_SAV!AD905),0)</f>
        <v>0</v>
      </c>
      <c r="AG905" s="55">
        <f t="shared" si="299"/>
        <v>0</v>
      </c>
      <c r="AH905" s="55">
        <f t="shared" si="300"/>
        <v>0</v>
      </c>
      <c r="AI905" s="55">
        <f t="shared" si="301"/>
        <v>0</v>
      </c>
      <c r="AJ905" s="55">
        <f t="shared" si="302"/>
        <v>0</v>
      </c>
      <c r="AK905" s="55">
        <f t="shared" si="293"/>
        <v>0</v>
      </c>
      <c r="AL905" s="55">
        <f t="shared" si="294"/>
        <v>0</v>
      </c>
      <c r="AM905" s="55">
        <f t="shared" si="295"/>
        <v>0</v>
      </c>
    </row>
    <row r="906" spans="1:39" x14ac:dyDescent="0.25">
      <c r="A906" s="47">
        <v>902</v>
      </c>
      <c r="B906" s="358" t="str">
        <f>IF(AND(E906&lt;&gt;0,D906&lt;&gt;0,F906&lt;&gt;0),IF(C906&lt;&gt;0,CONCATENATE(C906,"-AGr",VLOOKUP(D906,Listen!$A$2:$G$45,7,FALSE),"-",E906,"-",F906,),CONCATENATE("AGr",VLOOKUP(D906,Listen!$A$2:$G$45,7,FALSE),"-",E906,"-",F906)),"keine vollständige ID")</f>
        <v>keine vollständige ID</v>
      </c>
      <c r="C906" s="438">
        <f>'[2]III_SAV-Details_NB'!B912</f>
        <v>0</v>
      </c>
      <c r="D906" s="438">
        <f>'[2]III_SAV-Details_NB'!C912</f>
        <v>0</v>
      </c>
      <c r="E906" s="359">
        <f>'[2]III_SAV-Details_NB'!D912</f>
        <v>0</v>
      </c>
      <c r="F906" s="490"/>
      <c r="G906" s="281">
        <f>'[2]III_SAV-Details_NB'!X912</f>
        <v>0</v>
      </c>
      <c r="H906" s="281">
        <f t="shared" si="296"/>
        <v>0</v>
      </c>
      <c r="I906" s="281">
        <f>IF(con_EOGJahr=2025,'[2]III_SAV-Details_NB'!AA912,IF(con_EOGJahr=2026,'[2]III_SAV-Details_NB'!AB912,'[2]III_SAV-Details_NB'!AC912))</f>
        <v>0</v>
      </c>
      <c r="J906" s="282"/>
      <c r="K906" s="282"/>
      <c r="L906" s="282"/>
      <c r="M906" s="282"/>
      <c r="N906" s="282"/>
      <c r="O906" s="282"/>
      <c r="P906" s="52">
        <f t="shared" si="297"/>
        <v>0</v>
      </c>
      <c r="Q906" s="60"/>
      <c r="R906" s="53">
        <f t="shared" si="288"/>
        <v>0</v>
      </c>
      <c r="S906" s="59"/>
      <c r="T906" s="61"/>
      <c r="U906" s="342" t="str">
        <f t="shared" si="292"/>
        <v>k.A.</v>
      </c>
      <c r="V906" s="343" t="str">
        <f t="shared" si="289"/>
        <v>k.A.</v>
      </c>
      <c r="W906" s="343" t="str">
        <f>IFERROR(IF(OR($D906="",$E906=0,con_Ende=0),"k.A.",IF(VLOOKUP($D906,rng_ND,5,0)="Nein",VLOOKUP($D906,rng_ND,2,FALSE),MIN(VLOOKUP($D906,rng_ND,2,FALSE),A_Stammdaten!$B$19-D_SAV!$E906+1))),"k.A.")</f>
        <v>k.A.</v>
      </c>
      <c r="X906" s="343" t="str">
        <f t="shared" si="290"/>
        <v>k.A.</v>
      </c>
      <c r="Y906" s="62"/>
      <c r="Z906" s="48">
        <f t="shared" si="291"/>
        <v>0</v>
      </c>
      <c r="AA906" s="457"/>
      <c r="AB906" s="55">
        <f t="shared" si="298"/>
        <v>0</v>
      </c>
      <c r="AC906" s="55">
        <f>IF(A_Stammdaten!$B$25="ja",D_SAV!AA906,D_SAV!AB906)</f>
        <v>0</v>
      </c>
      <c r="AD906" s="478">
        <f>IF(AC906=0,0,IF(U906-(con_EOGJahr-D_SAV!E906)&lt;=0,AC906,AC906/V906))</f>
        <v>0</v>
      </c>
      <c r="AE906" s="478">
        <f>IFERROR(IF(AND(VLOOKUP(D906,rng_ND,5,FALSE)="Ja",D_SAV!T906="degressiv"),D_SAV!AC906*Y906/100,0),0)</f>
        <v>0</v>
      </c>
      <c r="AF906" s="55">
        <f>IFERROR(IF(VLOOKUP(D906,rng_ND,5,FALSE)="Ja",MAX(D_SAV!AD906:AE906),D_SAV!AD906),0)</f>
        <v>0</v>
      </c>
      <c r="AG906" s="55">
        <f t="shared" si="299"/>
        <v>0</v>
      </c>
      <c r="AH906" s="55">
        <f t="shared" si="300"/>
        <v>0</v>
      </c>
      <c r="AI906" s="55">
        <f t="shared" si="301"/>
        <v>0</v>
      </c>
      <c r="AJ906" s="55">
        <f t="shared" si="302"/>
        <v>0</v>
      </c>
      <c r="AK906" s="55">
        <f t="shared" si="293"/>
        <v>0</v>
      </c>
      <c r="AL906" s="55">
        <f t="shared" si="294"/>
        <v>0</v>
      </c>
      <c r="AM906" s="55">
        <f t="shared" si="295"/>
        <v>0</v>
      </c>
    </row>
    <row r="907" spans="1:39" x14ac:dyDescent="0.25">
      <c r="A907" s="47">
        <v>903</v>
      </c>
      <c r="B907" s="358" t="str">
        <f>IF(AND(E907&lt;&gt;0,D907&lt;&gt;0,F907&lt;&gt;0),IF(C907&lt;&gt;0,CONCATENATE(C907,"-AGr",VLOOKUP(D907,Listen!$A$2:$G$45,7,FALSE),"-",E907,"-",F907,),CONCATENATE("AGr",VLOOKUP(D907,Listen!$A$2:$G$45,7,FALSE),"-",E907,"-",F907)),"keine vollständige ID")</f>
        <v>keine vollständige ID</v>
      </c>
      <c r="C907" s="438">
        <f>'[2]III_SAV-Details_NB'!B913</f>
        <v>0</v>
      </c>
      <c r="D907" s="438">
        <f>'[2]III_SAV-Details_NB'!C913</f>
        <v>0</v>
      </c>
      <c r="E907" s="359">
        <f>'[2]III_SAV-Details_NB'!D913</f>
        <v>0</v>
      </c>
      <c r="F907" s="490"/>
      <c r="G907" s="281">
        <f>'[2]III_SAV-Details_NB'!X913</f>
        <v>0</v>
      </c>
      <c r="H907" s="281">
        <f t="shared" si="296"/>
        <v>0</v>
      </c>
      <c r="I907" s="281">
        <f>IF(con_EOGJahr=2025,'[2]III_SAV-Details_NB'!AA913,IF(con_EOGJahr=2026,'[2]III_SAV-Details_NB'!AB913,'[2]III_SAV-Details_NB'!AC913))</f>
        <v>0</v>
      </c>
      <c r="J907" s="282"/>
      <c r="K907" s="282"/>
      <c r="L907" s="282"/>
      <c r="M907" s="282"/>
      <c r="N907" s="282"/>
      <c r="O907" s="282"/>
      <c r="P907" s="52">
        <f t="shared" si="297"/>
        <v>0</v>
      </c>
      <c r="Q907" s="60"/>
      <c r="R907" s="53">
        <f t="shared" si="288"/>
        <v>0</v>
      </c>
      <c r="S907" s="59"/>
      <c r="T907" s="61"/>
      <c r="U907" s="342" t="str">
        <f t="shared" si="292"/>
        <v>k.A.</v>
      </c>
      <c r="V907" s="343" t="str">
        <f t="shared" si="289"/>
        <v>k.A.</v>
      </c>
      <c r="W907" s="343" t="str">
        <f>IFERROR(IF(OR($D907="",$E907=0,con_Ende=0),"k.A.",IF(VLOOKUP($D907,rng_ND,5,0)="Nein",VLOOKUP($D907,rng_ND,2,FALSE),MIN(VLOOKUP($D907,rng_ND,2,FALSE),A_Stammdaten!$B$19-D_SAV!$E907+1))),"k.A.")</f>
        <v>k.A.</v>
      </c>
      <c r="X907" s="343" t="str">
        <f t="shared" si="290"/>
        <v>k.A.</v>
      </c>
      <c r="Y907" s="62"/>
      <c r="Z907" s="48">
        <f t="shared" si="291"/>
        <v>0</v>
      </c>
      <c r="AA907" s="457"/>
      <c r="AB907" s="55">
        <f t="shared" si="298"/>
        <v>0</v>
      </c>
      <c r="AC907" s="55">
        <f>IF(A_Stammdaten!$B$25="ja",D_SAV!AA907,D_SAV!AB907)</f>
        <v>0</v>
      </c>
      <c r="AD907" s="478">
        <f>IF(AC907=0,0,IF(U907-(con_EOGJahr-D_SAV!E907)&lt;=0,AC907,AC907/V907))</f>
        <v>0</v>
      </c>
      <c r="AE907" s="478">
        <f>IFERROR(IF(AND(VLOOKUP(D907,rng_ND,5,FALSE)="Ja",D_SAV!T907="degressiv"),D_SAV!AC907*Y907/100,0),0)</f>
        <v>0</v>
      </c>
      <c r="AF907" s="55">
        <f>IFERROR(IF(VLOOKUP(D907,rng_ND,5,FALSE)="Ja",MAX(D_SAV!AD907:AE907),D_SAV!AD907),0)</f>
        <v>0</v>
      </c>
      <c r="AG907" s="55">
        <f t="shared" si="299"/>
        <v>0</v>
      </c>
      <c r="AH907" s="55">
        <f t="shared" si="300"/>
        <v>0</v>
      </c>
      <c r="AI907" s="55">
        <f t="shared" si="301"/>
        <v>0</v>
      </c>
      <c r="AJ907" s="55">
        <f t="shared" si="302"/>
        <v>0</v>
      </c>
      <c r="AK907" s="55">
        <f t="shared" si="293"/>
        <v>0</v>
      </c>
      <c r="AL907" s="55">
        <f t="shared" si="294"/>
        <v>0</v>
      </c>
      <c r="AM907" s="55">
        <f t="shared" si="295"/>
        <v>0</v>
      </c>
    </row>
    <row r="908" spans="1:39" x14ac:dyDescent="0.25">
      <c r="A908" s="47">
        <v>904</v>
      </c>
      <c r="B908" s="358" t="str">
        <f>IF(AND(E908&lt;&gt;0,D908&lt;&gt;0,F908&lt;&gt;0),IF(C908&lt;&gt;0,CONCATENATE(C908,"-AGr",VLOOKUP(D908,Listen!$A$2:$G$45,7,FALSE),"-",E908,"-",F908,),CONCATENATE("AGr",VLOOKUP(D908,Listen!$A$2:$G$45,7,FALSE),"-",E908,"-",F908)),"keine vollständige ID")</f>
        <v>keine vollständige ID</v>
      </c>
      <c r="C908" s="438">
        <f>'[2]III_SAV-Details_NB'!B914</f>
        <v>0</v>
      </c>
      <c r="D908" s="438">
        <f>'[2]III_SAV-Details_NB'!C914</f>
        <v>0</v>
      </c>
      <c r="E908" s="359">
        <f>'[2]III_SAV-Details_NB'!D914</f>
        <v>0</v>
      </c>
      <c r="F908" s="490"/>
      <c r="G908" s="281">
        <f>'[2]III_SAV-Details_NB'!X914</f>
        <v>0</v>
      </c>
      <c r="H908" s="281">
        <f t="shared" si="296"/>
        <v>0</v>
      </c>
      <c r="I908" s="281">
        <f>IF(con_EOGJahr=2025,'[2]III_SAV-Details_NB'!AA914,IF(con_EOGJahr=2026,'[2]III_SAV-Details_NB'!AB914,'[2]III_SAV-Details_NB'!AC914))</f>
        <v>0</v>
      </c>
      <c r="J908" s="282"/>
      <c r="K908" s="282"/>
      <c r="L908" s="282"/>
      <c r="M908" s="282"/>
      <c r="N908" s="282"/>
      <c r="O908" s="282"/>
      <c r="P908" s="52">
        <f t="shared" si="297"/>
        <v>0</v>
      </c>
      <c r="Q908" s="60"/>
      <c r="R908" s="53">
        <f t="shared" si="288"/>
        <v>0</v>
      </c>
      <c r="S908" s="59"/>
      <c r="T908" s="61"/>
      <c r="U908" s="342" t="str">
        <f t="shared" si="292"/>
        <v>k.A.</v>
      </c>
      <c r="V908" s="343" t="str">
        <f t="shared" si="289"/>
        <v>k.A.</v>
      </c>
      <c r="W908" s="343" t="str">
        <f>IFERROR(IF(OR($D908="",$E908=0,con_Ende=0),"k.A.",IF(VLOOKUP($D908,rng_ND,5,0)="Nein",VLOOKUP($D908,rng_ND,2,FALSE),MIN(VLOOKUP($D908,rng_ND,2,FALSE),A_Stammdaten!$B$19-D_SAV!$E908+1))),"k.A.")</f>
        <v>k.A.</v>
      </c>
      <c r="X908" s="343" t="str">
        <f t="shared" si="290"/>
        <v>k.A.</v>
      </c>
      <c r="Y908" s="62"/>
      <c r="Z908" s="48">
        <f t="shared" si="291"/>
        <v>0</v>
      </c>
      <c r="AA908" s="457"/>
      <c r="AB908" s="55">
        <f t="shared" si="298"/>
        <v>0</v>
      </c>
      <c r="AC908" s="55">
        <f>IF(A_Stammdaten!$B$25="ja",D_SAV!AA908,D_SAV!AB908)</f>
        <v>0</v>
      </c>
      <c r="AD908" s="478">
        <f>IF(AC908=0,0,IF(U908-(con_EOGJahr-D_SAV!E908)&lt;=0,AC908,AC908/V908))</f>
        <v>0</v>
      </c>
      <c r="AE908" s="478">
        <f>IFERROR(IF(AND(VLOOKUP(D908,rng_ND,5,FALSE)="Ja",D_SAV!T908="degressiv"),D_SAV!AC908*Y908/100,0),0)</f>
        <v>0</v>
      </c>
      <c r="AF908" s="55">
        <f>IFERROR(IF(VLOOKUP(D908,rng_ND,5,FALSE)="Ja",MAX(D_SAV!AD908:AE908),D_SAV!AD908),0)</f>
        <v>0</v>
      </c>
      <c r="AG908" s="55">
        <f t="shared" si="299"/>
        <v>0</v>
      </c>
      <c r="AH908" s="55">
        <f t="shared" si="300"/>
        <v>0</v>
      </c>
      <c r="AI908" s="55">
        <f t="shared" si="301"/>
        <v>0</v>
      </c>
      <c r="AJ908" s="55">
        <f t="shared" si="302"/>
        <v>0</v>
      </c>
      <c r="AK908" s="55">
        <f t="shared" si="293"/>
        <v>0</v>
      </c>
      <c r="AL908" s="55">
        <f t="shared" si="294"/>
        <v>0</v>
      </c>
      <c r="AM908" s="55">
        <f t="shared" si="295"/>
        <v>0</v>
      </c>
    </row>
    <row r="909" spans="1:39" x14ac:dyDescent="0.25">
      <c r="A909" s="47">
        <v>905</v>
      </c>
      <c r="B909" s="358" t="str">
        <f>IF(AND(E909&lt;&gt;0,D909&lt;&gt;0,F909&lt;&gt;0),IF(C909&lt;&gt;0,CONCATENATE(C909,"-AGr",VLOOKUP(D909,Listen!$A$2:$G$45,7,FALSE),"-",E909,"-",F909,),CONCATENATE("AGr",VLOOKUP(D909,Listen!$A$2:$G$45,7,FALSE),"-",E909,"-",F909)),"keine vollständige ID")</f>
        <v>keine vollständige ID</v>
      </c>
      <c r="C909" s="438">
        <f>'[2]III_SAV-Details_NB'!B915</f>
        <v>0</v>
      </c>
      <c r="D909" s="438">
        <f>'[2]III_SAV-Details_NB'!C915</f>
        <v>0</v>
      </c>
      <c r="E909" s="359">
        <f>'[2]III_SAV-Details_NB'!D915</f>
        <v>0</v>
      </c>
      <c r="F909" s="490"/>
      <c r="G909" s="281">
        <f>'[2]III_SAV-Details_NB'!X915</f>
        <v>0</v>
      </c>
      <c r="H909" s="281">
        <f t="shared" si="296"/>
        <v>0</v>
      </c>
      <c r="I909" s="281">
        <f>IF(con_EOGJahr=2025,'[2]III_SAV-Details_NB'!AA915,IF(con_EOGJahr=2026,'[2]III_SAV-Details_NB'!AB915,'[2]III_SAV-Details_NB'!AC915))</f>
        <v>0</v>
      </c>
      <c r="J909" s="282"/>
      <c r="K909" s="282"/>
      <c r="L909" s="282"/>
      <c r="M909" s="282"/>
      <c r="N909" s="282"/>
      <c r="O909" s="282"/>
      <c r="P909" s="52">
        <f t="shared" si="297"/>
        <v>0</v>
      </c>
      <c r="Q909" s="60"/>
      <c r="R909" s="53">
        <f t="shared" si="288"/>
        <v>0</v>
      </c>
      <c r="S909" s="59"/>
      <c r="T909" s="61"/>
      <c r="U909" s="342" t="str">
        <f t="shared" si="292"/>
        <v>k.A.</v>
      </c>
      <c r="V909" s="343" t="str">
        <f t="shared" si="289"/>
        <v>k.A.</v>
      </c>
      <c r="W909" s="343" t="str">
        <f>IFERROR(IF(OR($D909="",$E909=0,con_Ende=0),"k.A.",IF(VLOOKUP($D909,rng_ND,5,0)="Nein",VLOOKUP($D909,rng_ND,2,FALSE),MIN(VLOOKUP($D909,rng_ND,2,FALSE),A_Stammdaten!$B$19-D_SAV!$E909+1))),"k.A.")</f>
        <v>k.A.</v>
      </c>
      <c r="X909" s="343" t="str">
        <f t="shared" si="290"/>
        <v>k.A.</v>
      </c>
      <c r="Y909" s="62"/>
      <c r="Z909" s="48">
        <f t="shared" si="291"/>
        <v>0</v>
      </c>
      <c r="AA909" s="457"/>
      <c r="AB909" s="55">
        <f t="shared" si="298"/>
        <v>0</v>
      </c>
      <c r="AC909" s="55">
        <f>IF(A_Stammdaten!$B$25="ja",D_SAV!AA909,D_SAV!AB909)</f>
        <v>0</v>
      </c>
      <c r="AD909" s="478">
        <f>IF(AC909=0,0,IF(U909-(con_EOGJahr-D_SAV!E909)&lt;=0,AC909,AC909/V909))</f>
        <v>0</v>
      </c>
      <c r="AE909" s="478">
        <f>IFERROR(IF(AND(VLOOKUP(D909,rng_ND,5,FALSE)="Ja",D_SAV!T909="degressiv"),D_SAV!AC909*Y909/100,0),0)</f>
        <v>0</v>
      </c>
      <c r="AF909" s="55">
        <f>IFERROR(IF(VLOOKUP(D909,rng_ND,5,FALSE)="Ja",MAX(D_SAV!AD909:AE909),D_SAV!AD909),0)</f>
        <v>0</v>
      </c>
      <c r="AG909" s="55">
        <f t="shared" si="299"/>
        <v>0</v>
      </c>
      <c r="AH909" s="55">
        <f t="shared" si="300"/>
        <v>0</v>
      </c>
      <c r="AI909" s="55">
        <f t="shared" si="301"/>
        <v>0</v>
      </c>
      <c r="AJ909" s="55">
        <f t="shared" si="302"/>
        <v>0</v>
      </c>
      <c r="AK909" s="55">
        <f t="shared" si="293"/>
        <v>0</v>
      </c>
      <c r="AL909" s="55">
        <f t="shared" si="294"/>
        <v>0</v>
      </c>
      <c r="AM909" s="55">
        <f t="shared" si="295"/>
        <v>0</v>
      </c>
    </row>
    <row r="910" spans="1:39" x14ac:dyDescent="0.25">
      <c r="A910" s="47">
        <v>906</v>
      </c>
      <c r="B910" s="358" t="str">
        <f>IF(AND(E910&lt;&gt;0,D910&lt;&gt;0,F910&lt;&gt;0),IF(C910&lt;&gt;0,CONCATENATE(C910,"-AGr",VLOOKUP(D910,Listen!$A$2:$G$45,7,FALSE),"-",E910,"-",F910,),CONCATENATE("AGr",VLOOKUP(D910,Listen!$A$2:$G$45,7,FALSE),"-",E910,"-",F910)),"keine vollständige ID")</f>
        <v>keine vollständige ID</v>
      </c>
      <c r="C910" s="438">
        <f>'[2]III_SAV-Details_NB'!B916</f>
        <v>0</v>
      </c>
      <c r="D910" s="438">
        <f>'[2]III_SAV-Details_NB'!C916</f>
        <v>0</v>
      </c>
      <c r="E910" s="359">
        <f>'[2]III_SAV-Details_NB'!D916</f>
        <v>0</v>
      </c>
      <c r="F910" s="490"/>
      <c r="G910" s="281">
        <f>'[2]III_SAV-Details_NB'!X916</f>
        <v>0</v>
      </c>
      <c r="H910" s="281">
        <f t="shared" si="296"/>
        <v>0</v>
      </c>
      <c r="I910" s="281">
        <f>IF(con_EOGJahr=2025,'[2]III_SAV-Details_NB'!AA916,IF(con_EOGJahr=2026,'[2]III_SAV-Details_NB'!AB916,'[2]III_SAV-Details_NB'!AC916))</f>
        <v>0</v>
      </c>
      <c r="J910" s="282"/>
      <c r="K910" s="282"/>
      <c r="L910" s="282"/>
      <c r="M910" s="282"/>
      <c r="N910" s="282"/>
      <c r="O910" s="282"/>
      <c r="P910" s="52">
        <f t="shared" si="297"/>
        <v>0</v>
      </c>
      <c r="Q910" s="60"/>
      <c r="R910" s="53">
        <f t="shared" si="288"/>
        <v>0</v>
      </c>
      <c r="S910" s="59"/>
      <c r="T910" s="61"/>
      <c r="U910" s="342" t="str">
        <f t="shared" si="292"/>
        <v>k.A.</v>
      </c>
      <c r="V910" s="343" t="str">
        <f t="shared" si="289"/>
        <v>k.A.</v>
      </c>
      <c r="W910" s="343" t="str">
        <f>IFERROR(IF(OR($D910="",$E910=0,con_Ende=0),"k.A.",IF(VLOOKUP($D910,rng_ND,5,0)="Nein",VLOOKUP($D910,rng_ND,2,FALSE),MIN(VLOOKUP($D910,rng_ND,2,FALSE),A_Stammdaten!$B$19-D_SAV!$E910+1))),"k.A.")</f>
        <v>k.A.</v>
      </c>
      <c r="X910" s="343" t="str">
        <f t="shared" si="290"/>
        <v>k.A.</v>
      </c>
      <c r="Y910" s="62"/>
      <c r="Z910" s="48">
        <f t="shared" si="291"/>
        <v>0</v>
      </c>
      <c r="AA910" s="457"/>
      <c r="AB910" s="55">
        <f t="shared" si="298"/>
        <v>0</v>
      </c>
      <c r="AC910" s="55">
        <f>IF(A_Stammdaten!$B$25="ja",D_SAV!AA910,D_SAV!AB910)</f>
        <v>0</v>
      </c>
      <c r="AD910" s="478">
        <f>IF(AC910=0,0,IF(U910-(con_EOGJahr-D_SAV!E910)&lt;=0,AC910,AC910/V910))</f>
        <v>0</v>
      </c>
      <c r="AE910" s="478">
        <f>IFERROR(IF(AND(VLOOKUP(D910,rng_ND,5,FALSE)="Ja",D_SAV!T910="degressiv"),D_SAV!AC910*Y910/100,0),0)</f>
        <v>0</v>
      </c>
      <c r="AF910" s="55">
        <f>IFERROR(IF(VLOOKUP(D910,rng_ND,5,FALSE)="Ja",MAX(D_SAV!AD910:AE910),D_SAV!AD910),0)</f>
        <v>0</v>
      </c>
      <c r="AG910" s="55">
        <f t="shared" si="299"/>
        <v>0</v>
      </c>
      <c r="AH910" s="55">
        <f t="shared" si="300"/>
        <v>0</v>
      </c>
      <c r="AI910" s="55">
        <f t="shared" si="301"/>
        <v>0</v>
      </c>
      <c r="AJ910" s="55">
        <f t="shared" si="302"/>
        <v>0</v>
      </c>
      <c r="AK910" s="55">
        <f t="shared" si="293"/>
        <v>0</v>
      </c>
      <c r="AL910" s="55">
        <f t="shared" si="294"/>
        <v>0</v>
      </c>
      <c r="AM910" s="55">
        <f t="shared" si="295"/>
        <v>0</v>
      </c>
    </row>
    <row r="911" spans="1:39" x14ac:dyDescent="0.25">
      <c r="A911" s="47">
        <v>907</v>
      </c>
      <c r="B911" s="358" t="str">
        <f>IF(AND(E911&lt;&gt;0,D911&lt;&gt;0,F911&lt;&gt;0),IF(C911&lt;&gt;0,CONCATENATE(C911,"-AGr",VLOOKUP(D911,Listen!$A$2:$G$45,7,FALSE),"-",E911,"-",F911,),CONCATENATE("AGr",VLOOKUP(D911,Listen!$A$2:$G$45,7,FALSE),"-",E911,"-",F911)),"keine vollständige ID")</f>
        <v>keine vollständige ID</v>
      </c>
      <c r="C911" s="438">
        <f>'[2]III_SAV-Details_NB'!B917</f>
        <v>0</v>
      </c>
      <c r="D911" s="438">
        <f>'[2]III_SAV-Details_NB'!C917</f>
        <v>0</v>
      </c>
      <c r="E911" s="359">
        <f>'[2]III_SAV-Details_NB'!D917</f>
        <v>0</v>
      </c>
      <c r="F911" s="490"/>
      <c r="G911" s="281">
        <f>'[2]III_SAV-Details_NB'!X917</f>
        <v>0</v>
      </c>
      <c r="H911" s="281">
        <f t="shared" si="296"/>
        <v>0</v>
      </c>
      <c r="I911" s="281">
        <f>IF(con_EOGJahr=2025,'[2]III_SAV-Details_NB'!AA917,IF(con_EOGJahr=2026,'[2]III_SAV-Details_NB'!AB917,'[2]III_SAV-Details_NB'!AC917))</f>
        <v>0</v>
      </c>
      <c r="J911" s="282"/>
      <c r="K911" s="282"/>
      <c r="L911" s="282"/>
      <c r="M911" s="282"/>
      <c r="N911" s="282"/>
      <c r="O911" s="282"/>
      <c r="P911" s="52">
        <f t="shared" si="297"/>
        <v>0</v>
      </c>
      <c r="Q911" s="60"/>
      <c r="R911" s="53">
        <f t="shared" si="288"/>
        <v>0</v>
      </c>
      <c r="S911" s="59"/>
      <c r="T911" s="61"/>
      <c r="U911" s="342" t="str">
        <f t="shared" si="292"/>
        <v>k.A.</v>
      </c>
      <c r="V911" s="343" t="str">
        <f t="shared" si="289"/>
        <v>k.A.</v>
      </c>
      <c r="W911" s="343" t="str">
        <f>IFERROR(IF(OR($D911="",$E911=0,con_Ende=0),"k.A.",IF(VLOOKUP($D911,rng_ND,5,0)="Nein",VLOOKUP($D911,rng_ND,2,FALSE),MIN(VLOOKUP($D911,rng_ND,2,FALSE),A_Stammdaten!$B$19-D_SAV!$E911+1))),"k.A.")</f>
        <v>k.A.</v>
      </c>
      <c r="X911" s="343" t="str">
        <f t="shared" si="290"/>
        <v>k.A.</v>
      </c>
      <c r="Y911" s="62"/>
      <c r="Z911" s="48">
        <f t="shared" si="291"/>
        <v>0</v>
      </c>
      <c r="AA911" s="457"/>
      <c r="AB911" s="55">
        <f t="shared" si="298"/>
        <v>0</v>
      </c>
      <c r="AC911" s="55">
        <f>IF(A_Stammdaten!$B$25="ja",D_SAV!AA911,D_SAV!AB911)</f>
        <v>0</v>
      </c>
      <c r="AD911" s="478">
        <f>IF(AC911=0,0,IF(U911-(con_EOGJahr-D_SAV!E911)&lt;=0,AC911,AC911/V911))</f>
        <v>0</v>
      </c>
      <c r="AE911" s="478">
        <f>IFERROR(IF(AND(VLOOKUP(D911,rng_ND,5,FALSE)="Ja",D_SAV!T911="degressiv"),D_SAV!AC911*Y911/100,0),0)</f>
        <v>0</v>
      </c>
      <c r="AF911" s="55">
        <f>IFERROR(IF(VLOOKUP(D911,rng_ND,5,FALSE)="Ja",MAX(D_SAV!AD911:AE911),D_SAV!AD911),0)</f>
        <v>0</v>
      </c>
      <c r="AG911" s="55">
        <f t="shared" si="299"/>
        <v>0</v>
      </c>
      <c r="AH911" s="55">
        <f t="shared" si="300"/>
        <v>0</v>
      </c>
      <c r="AI911" s="55">
        <f t="shared" si="301"/>
        <v>0</v>
      </c>
      <c r="AJ911" s="55">
        <f t="shared" si="302"/>
        <v>0</v>
      </c>
      <c r="AK911" s="55">
        <f t="shared" si="293"/>
        <v>0</v>
      </c>
      <c r="AL911" s="55">
        <f t="shared" si="294"/>
        <v>0</v>
      </c>
      <c r="AM911" s="55">
        <f t="shared" si="295"/>
        <v>0</v>
      </c>
    </row>
    <row r="912" spans="1:39" x14ac:dyDescent="0.25">
      <c r="A912" s="47">
        <v>908</v>
      </c>
      <c r="B912" s="358" t="str">
        <f>IF(AND(E912&lt;&gt;0,D912&lt;&gt;0,F912&lt;&gt;0),IF(C912&lt;&gt;0,CONCATENATE(C912,"-AGr",VLOOKUP(D912,Listen!$A$2:$G$45,7,FALSE),"-",E912,"-",F912,),CONCATENATE("AGr",VLOOKUP(D912,Listen!$A$2:$G$45,7,FALSE),"-",E912,"-",F912)),"keine vollständige ID")</f>
        <v>keine vollständige ID</v>
      </c>
      <c r="C912" s="438">
        <f>'[2]III_SAV-Details_NB'!B918</f>
        <v>0</v>
      </c>
      <c r="D912" s="438">
        <f>'[2]III_SAV-Details_NB'!C918</f>
        <v>0</v>
      </c>
      <c r="E912" s="359">
        <f>'[2]III_SAV-Details_NB'!D918</f>
        <v>0</v>
      </c>
      <c r="F912" s="490"/>
      <c r="G912" s="281">
        <f>'[2]III_SAV-Details_NB'!X918</f>
        <v>0</v>
      </c>
      <c r="H912" s="281">
        <f t="shared" si="296"/>
        <v>0</v>
      </c>
      <c r="I912" s="281">
        <f>IF(con_EOGJahr=2025,'[2]III_SAV-Details_NB'!AA918,IF(con_EOGJahr=2026,'[2]III_SAV-Details_NB'!AB918,'[2]III_SAV-Details_NB'!AC918))</f>
        <v>0</v>
      </c>
      <c r="J912" s="282"/>
      <c r="K912" s="282"/>
      <c r="L912" s="282"/>
      <c r="M912" s="282"/>
      <c r="N912" s="282"/>
      <c r="O912" s="282"/>
      <c r="P912" s="52">
        <f t="shared" si="297"/>
        <v>0</v>
      </c>
      <c r="Q912" s="60"/>
      <c r="R912" s="53">
        <f t="shared" si="288"/>
        <v>0</v>
      </c>
      <c r="S912" s="59"/>
      <c r="T912" s="61"/>
      <c r="U912" s="342" t="str">
        <f t="shared" si="292"/>
        <v>k.A.</v>
      </c>
      <c r="V912" s="343" t="str">
        <f t="shared" si="289"/>
        <v>k.A.</v>
      </c>
      <c r="W912" s="343" t="str">
        <f>IFERROR(IF(OR($D912="",$E912=0,con_Ende=0),"k.A.",IF(VLOOKUP($D912,rng_ND,5,0)="Nein",VLOOKUP($D912,rng_ND,2,FALSE),MIN(VLOOKUP($D912,rng_ND,2,FALSE),A_Stammdaten!$B$19-D_SAV!$E912+1))),"k.A.")</f>
        <v>k.A.</v>
      </c>
      <c r="X912" s="343" t="str">
        <f t="shared" si="290"/>
        <v>k.A.</v>
      </c>
      <c r="Y912" s="62"/>
      <c r="Z912" s="48">
        <f t="shared" si="291"/>
        <v>0</v>
      </c>
      <c r="AA912" s="457"/>
      <c r="AB912" s="55">
        <f t="shared" si="298"/>
        <v>0</v>
      </c>
      <c r="AC912" s="55">
        <f>IF(A_Stammdaten!$B$25="ja",D_SAV!AA912,D_SAV!AB912)</f>
        <v>0</v>
      </c>
      <c r="AD912" s="478">
        <f>IF(AC912=0,0,IF(U912-(con_EOGJahr-D_SAV!E912)&lt;=0,AC912,AC912/V912))</f>
        <v>0</v>
      </c>
      <c r="AE912" s="478">
        <f>IFERROR(IF(AND(VLOOKUP(D912,rng_ND,5,FALSE)="Ja",D_SAV!T912="degressiv"),D_SAV!AC912*Y912/100,0),0)</f>
        <v>0</v>
      </c>
      <c r="AF912" s="55">
        <f>IFERROR(IF(VLOOKUP(D912,rng_ND,5,FALSE)="Ja",MAX(D_SAV!AD912:AE912),D_SAV!AD912),0)</f>
        <v>0</v>
      </c>
      <c r="AG912" s="55">
        <f t="shared" si="299"/>
        <v>0</v>
      </c>
      <c r="AH912" s="55">
        <f t="shared" si="300"/>
        <v>0</v>
      </c>
      <c r="AI912" s="55">
        <f t="shared" si="301"/>
        <v>0</v>
      </c>
      <c r="AJ912" s="55">
        <f t="shared" si="302"/>
        <v>0</v>
      </c>
      <c r="AK912" s="55">
        <f t="shared" si="293"/>
        <v>0</v>
      </c>
      <c r="AL912" s="55">
        <f t="shared" si="294"/>
        <v>0</v>
      </c>
      <c r="AM912" s="55">
        <f t="shared" si="295"/>
        <v>0</v>
      </c>
    </row>
    <row r="913" spans="1:39" x14ac:dyDescent="0.25">
      <c r="A913" s="47">
        <v>909</v>
      </c>
      <c r="B913" s="358" t="str">
        <f>IF(AND(E913&lt;&gt;0,D913&lt;&gt;0,F913&lt;&gt;0),IF(C913&lt;&gt;0,CONCATENATE(C913,"-AGr",VLOOKUP(D913,Listen!$A$2:$G$45,7,FALSE),"-",E913,"-",F913,),CONCATENATE("AGr",VLOOKUP(D913,Listen!$A$2:$G$45,7,FALSE),"-",E913,"-",F913)),"keine vollständige ID")</f>
        <v>keine vollständige ID</v>
      </c>
      <c r="C913" s="438">
        <f>'[2]III_SAV-Details_NB'!B919</f>
        <v>0</v>
      </c>
      <c r="D913" s="438">
        <f>'[2]III_SAV-Details_NB'!C919</f>
        <v>0</v>
      </c>
      <c r="E913" s="359">
        <f>'[2]III_SAV-Details_NB'!D919</f>
        <v>0</v>
      </c>
      <c r="F913" s="490"/>
      <c r="G913" s="281">
        <f>'[2]III_SAV-Details_NB'!X919</f>
        <v>0</v>
      </c>
      <c r="H913" s="281">
        <f t="shared" si="296"/>
        <v>0</v>
      </c>
      <c r="I913" s="281">
        <f>IF(con_EOGJahr=2025,'[2]III_SAV-Details_NB'!AA919,IF(con_EOGJahr=2026,'[2]III_SAV-Details_NB'!AB919,'[2]III_SAV-Details_NB'!AC919))</f>
        <v>0</v>
      </c>
      <c r="J913" s="282"/>
      <c r="K913" s="282"/>
      <c r="L913" s="282"/>
      <c r="M913" s="282"/>
      <c r="N913" s="282"/>
      <c r="O913" s="282"/>
      <c r="P913" s="52">
        <f t="shared" si="297"/>
        <v>0</v>
      </c>
      <c r="Q913" s="60"/>
      <c r="R913" s="53">
        <f t="shared" si="288"/>
        <v>0</v>
      </c>
      <c r="S913" s="59"/>
      <c r="T913" s="61"/>
      <c r="U913" s="342" t="str">
        <f t="shared" si="292"/>
        <v>k.A.</v>
      </c>
      <c r="V913" s="343" t="str">
        <f t="shared" si="289"/>
        <v>k.A.</v>
      </c>
      <c r="W913" s="343" t="str">
        <f>IFERROR(IF(OR($D913="",$E913=0,con_Ende=0),"k.A.",IF(VLOOKUP($D913,rng_ND,5,0)="Nein",VLOOKUP($D913,rng_ND,2,FALSE),MIN(VLOOKUP($D913,rng_ND,2,FALSE),A_Stammdaten!$B$19-D_SAV!$E913+1))),"k.A.")</f>
        <v>k.A.</v>
      </c>
      <c r="X913" s="343" t="str">
        <f t="shared" si="290"/>
        <v>k.A.</v>
      </c>
      <c r="Y913" s="62"/>
      <c r="Z913" s="48">
        <f t="shared" si="291"/>
        <v>0</v>
      </c>
      <c r="AA913" s="457"/>
      <c r="AB913" s="55">
        <f t="shared" si="298"/>
        <v>0</v>
      </c>
      <c r="AC913" s="55">
        <f>IF(A_Stammdaten!$B$25="ja",D_SAV!AA913,D_SAV!AB913)</f>
        <v>0</v>
      </c>
      <c r="AD913" s="478">
        <f>IF(AC913=0,0,IF(U913-(con_EOGJahr-D_SAV!E913)&lt;=0,AC913,AC913/V913))</f>
        <v>0</v>
      </c>
      <c r="AE913" s="478">
        <f>IFERROR(IF(AND(VLOOKUP(D913,rng_ND,5,FALSE)="Ja",D_SAV!T913="degressiv"),D_SAV!AC913*Y913/100,0),0)</f>
        <v>0</v>
      </c>
      <c r="AF913" s="55">
        <f>IFERROR(IF(VLOOKUP(D913,rng_ND,5,FALSE)="Ja",MAX(D_SAV!AD913:AE913),D_SAV!AD913),0)</f>
        <v>0</v>
      </c>
      <c r="AG913" s="55">
        <f t="shared" si="299"/>
        <v>0</v>
      </c>
      <c r="AH913" s="55">
        <f t="shared" si="300"/>
        <v>0</v>
      </c>
      <c r="AI913" s="55">
        <f t="shared" si="301"/>
        <v>0</v>
      </c>
      <c r="AJ913" s="55">
        <f t="shared" si="302"/>
        <v>0</v>
      </c>
      <c r="AK913" s="55">
        <f t="shared" si="293"/>
        <v>0</v>
      </c>
      <c r="AL913" s="55">
        <f t="shared" si="294"/>
        <v>0</v>
      </c>
      <c r="AM913" s="55">
        <f t="shared" si="295"/>
        <v>0</v>
      </c>
    </row>
    <row r="914" spans="1:39" x14ac:dyDescent="0.25">
      <c r="A914" s="47">
        <v>910</v>
      </c>
      <c r="B914" s="358" t="str">
        <f>IF(AND(E914&lt;&gt;0,D914&lt;&gt;0,F914&lt;&gt;0),IF(C914&lt;&gt;0,CONCATENATE(C914,"-AGr",VLOOKUP(D914,Listen!$A$2:$G$45,7,FALSE),"-",E914,"-",F914,),CONCATENATE("AGr",VLOOKUP(D914,Listen!$A$2:$G$45,7,FALSE),"-",E914,"-",F914)),"keine vollständige ID")</f>
        <v>keine vollständige ID</v>
      </c>
      <c r="C914" s="438">
        <f>'[2]III_SAV-Details_NB'!B920</f>
        <v>0</v>
      </c>
      <c r="D914" s="438">
        <f>'[2]III_SAV-Details_NB'!C920</f>
        <v>0</v>
      </c>
      <c r="E914" s="359">
        <f>'[2]III_SAV-Details_NB'!D920</f>
        <v>0</v>
      </c>
      <c r="F914" s="490"/>
      <c r="G914" s="281">
        <f>'[2]III_SAV-Details_NB'!X920</f>
        <v>0</v>
      </c>
      <c r="H914" s="281">
        <f t="shared" si="296"/>
        <v>0</v>
      </c>
      <c r="I914" s="281">
        <f>IF(con_EOGJahr=2025,'[2]III_SAV-Details_NB'!AA920,IF(con_EOGJahr=2026,'[2]III_SAV-Details_NB'!AB920,'[2]III_SAV-Details_NB'!AC920))</f>
        <v>0</v>
      </c>
      <c r="J914" s="282"/>
      <c r="K914" s="282"/>
      <c r="L914" s="282"/>
      <c r="M914" s="282"/>
      <c r="N914" s="282"/>
      <c r="O914" s="282"/>
      <c r="P914" s="52">
        <f t="shared" si="297"/>
        <v>0</v>
      </c>
      <c r="Q914" s="60"/>
      <c r="R914" s="53">
        <f t="shared" ref="R914:R977" si="303">P914+Q914</f>
        <v>0</v>
      </c>
      <c r="S914" s="59"/>
      <c r="T914" s="61"/>
      <c r="U914" s="342" t="str">
        <f t="shared" si="292"/>
        <v>k.A.</v>
      </c>
      <c r="V914" s="343" t="str">
        <f t="shared" ref="V914:V977" si="304">IFERROR(IF(OR($D914="",$E914=0,con_Ende=0,$U914=0),"k.A.",MAX($E914-con_EOGJahr+$U914,0)),"k.A.")</f>
        <v>k.A.</v>
      </c>
      <c r="W914" s="343" t="str">
        <f>IFERROR(IF(OR($D914="",$E914=0,con_Ende=0),"k.A.",IF(VLOOKUP($D914,rng_ND,5,0)="Nein",VLOOKUP($D914,rng_ND,2,FALSE),MIN(VLOOKUP($D914,rng_ND,2,FALSE),A_Stammdaten!$B$19-D_SAV!$E914+1))),"k.A.")</f>
        <v>k.A.</v>
      </c>
      <c r="X914" s="343" t="str">
        <f t="shared" ref="X914:X977" si="305">IFERROR(IF(OR($D914="",$E914=0,con_Ende=0),"k.A.",VLOOKUP($D914,rng_ND,3,FALSE)),"k.A.")</f>
        <v>k.A.</v>
      </c>
      <c r="Y914" s="62"/>
      <c r="Z914" s="48">
        <f t="shared" ref="Z914:Z977" si="306">IF(AND($E914&lt;2006,$E914&lt;&gt;0),IFERROR(VLOOKUP($E914,rng_Index,VLOOKUP($D914,rng_ND,4,FALSE)+1,FALSE),1),)</f>
        <v>0</v>
      </c>
      <c r="AA914" s="457"/>
      <c r="AB914" s="55">
        <f t="shared" si="298"/>
        <v>0</v>
      </c>
      <c r="AC914" s="55">
        <f>IF(A_Stammdaten!$B$25="ja",D_SAV!AA914,D_SAV!AB914)</f>
        <v>0</v>
      </c>
      <c r="AD914" s="478">
        <f>IF(AC914=0,0,IF(U914-(con_EOGJahr-D_SAV!E914)&lt;=0,AC914,AC914/V914))</f>
        <v>0</v>
      </c>
      <c r="AE914" s="478">
        <f>IFERROR(IF(AND(VLOOKUP(D914,rng_ND,5,FALSE)="Ja",D_SAV!T914="degressiv"),D_SAV!AC914*Y914/100,0),0)</f>
        <v>0</v>
      </c>
      <c r="AF914" s="55">
        <f>IFERROR(IF(VLOOKUP(D914,rng_ND,5,FALSE)="Ja",MAX(D_SAV!AD914:AE914),D_SAV!AD914),0)</f>
        <v>0</v>
      </c>
      <c r="AG914" s="55">
        <f t="shared" si="299"/>
        <v>0</v>
      </c>
      <c r="AH914" s="55">
        <f t="shared" si="300"/>
        <v>0</v>
      </c>
      <c r="AI914" s="55">
        <f t="shared" si="301"/>
        <v>0</v>
      </c>
      <c r="AJ914" s="55">
        <f t="shared" si="302"/>
        <v>0</v>
      </c>
      <c r="AK914" s="55">
        <f t="shared" si="293"/>
        <v>0</v>
      </c>
      <c r="AL914" s="55">
        <f t="shared" si="294"/>
        <v>0</v>
      </c>
      <c r="AM914" s="55">
        <f t="shared" si="295"/>
        <v>0</v>
      </c>
    </row>
    <row r="915" spans="1:39" x14ac:dyDescent="0.25">
      <c r="A915" s="47">
        <v>911</v>
      </c>
      <c r="B915" s="358" t="str">
        <f>IF(AND(E915&lt;&gt;0,D915&lt;&gt;0,F915&lt;&gt;0),IF(C915&lt;&gt;0,CONCATENATE(C915,"-AGr",VLOOKUP(D915,Listen!$A$2:$G$45,7,FALSE),"-",E915,"-",F915,),CONCATENATE("AGr",VLOOKUP(D915,Listen!$A$2:$G$45,7,FALSE),"-",E915,"-",F915)),"keine vollständige ID")</f>
        <v>keine vollständige ID</v>
      </c>
      <c r="C915" s="438">
        <f>'[2]III_SAV-Details_NB'!B921</f>
        <v>0</v>
      </c>
      <c r="D915" s="438">
        <f>'[2]III_SAV-Details_NB'!C921</f>
        <v>0</v>
      </c>
      <c r="E915" s="359">
        <f>'[2]III_SAV-Details_NB'!D921</f>
        <v>0</v>
      </c>
      <c r="F915" s="490"/>
      <c r="G915" s="281">
        <f>'[2]III_SAV-Details_NB'!X921</f>
        <v>0</v>
      </c>
      <c r="H915" s="281">
        <f t="shared" si="296"/>
        <v>0</v>
      </c>
      <c r="I915" s="281">
        <f>IF(con_EOGJahr=2025,'[2]III_SAV-Details_NB'!AA921,IF(con_EOGJahr=2026,'[2]III_SAV-Details_NB'!AB921,'[2]III_SAV-Details_NB'!AC921))</f>
        <v>0</v>
      </c>
      <c r="J915" s="282"/>
      <c r="K915" s="282"/>
      <c r="L915" s="282"/>
      <c r="M915" s="282"/>
      <c r="N915" s="282"/>
      <c r="O915" s="282"/>
      <c r="P915" s="52">
        <f t="shared" si="297"/>
        <v>0</v>
      </c>
      <c r="Q915" s="60"/>
      <c r="R915" s="53">
        <f t="shared" si="303"/>
        <v>0</v>
      </c>
      <c r="S915" s="59"/>
      <c r="T915" s="61"/>
      <c r="U915" s="342" t="str">
        <f t="shared" ref="U915:U978" si="307">+W915</f>
        <v>k.A.</v>
      </c>
      <c r="V915" s="343" t="str">
        <f t="shared" si="304"/>
        <v>k.A.</v>
      </c>
      <c r="W915" s="343" t="str">
        <f>IFERROR(IF(OR($D915="",$E915=0,con_Ende=0),"k.A.",IF(VLOOKUP($D915,rng_ND,5,0)="Nein",VLOOKUP($D915,rng_ND,2,FALSE),MIN(VLOOKUP($D915,rng_ND,2,FALSE),A_Stammdaten!$B$19-D_SAV!$E915+1))),"k.A.")</f>
        <v>k.A.</v>
      </c>
      <c r="X915" s="343" t="str">
        <f t="shared" si="305"/>
        <v>k.A.</v>
      </c>
      <c r="Y915" s="62"/>
      <c r="Z915" s="48">
        <f t="shared" si="306"/>
        <v>0</v>
      </c>
      <c r="AA915" s="457"/>
      <c r="AB915" s="55">
        <f t="shared" si="298"/>
        <v>0</v>
      </c>
      <c r="AC915" s="55">
        <f>IF(A_Stammdaten!$B$25="ja",D_SAV!AA915,D_SAV!AB915)</f>
        <v>0</v>
      </c>
      <c r="AD915" s="478">
        <f>IF(AC915=0,0,IF(U915-(con_EOGJahr-D_SAV!E915)&lt;=0,AC915,AC915/V915))</f>
        <v>0</v>
      </c>
      <c r="AE915" s="478">
        <f>IFERROR(IF(AND(VLOOKUP(D915,rng_ND,5,FALSE)="Ja",D_SAV!T915="degressiv"),D_SAV!AC915*Y915/100,0),0)</f>
        <v>0</v>
      </c>
      <c r="AF915" s="55">
        <f>IFERROR(IF(VLOOKUP(D915,rng_ND,5,FALSE)="Ja",MAX(D_SAV!AD915:AE915),D_SAV!AD915),0)</f>
        <v>0</v>
      </c>
      <c r="AG915" s="55">
        <f t="shared" si="299"/>
        <v>0</v>
      </c>
      <c r="AH915" s="55">
        <f t="shared" si="300"/>
        <v>0</v>
      </c>
      <c r="AI915" s="55">
        <f t="shared" si="301"/>
        <v>0</v>
      </c>
      <c r="AJ915" s="55">
        <f t="shared" si="302"/>
        <v>0</v>
      </c>
      <c r="AK915" s="55">
        <f t="shared" si="293"/>
        <v>0</v>
      </c>
      <c r="AL915" s="55">
        <f t="shared" si="294"/>
        <v>0</v>
      </c>
      <c r="AM915" s="55">
        <f t="shared" si="295"/>
        <v>0</v>
      </c>
    </row>
    <row r="916" spans="1:39" x14ac:dyDescent="0.25">
      <c r="A916" s="47">
        <v>912</v>
      </c>
      <c r="B916" s="358" t="str">
        <f>IF(AND(E916&lt;&gt;0,D916&lt;&gt;0,F916&lt;&gt;0),IF(C916&lt;&gt;0,CONCATENATE(C916,"-AGr",VLOOKUP(D916,Listen!$A$2:$G$45,7,FALSE),"-",E916,"-",F916,),CONCATENATE("AGr",VLOOKUP(D916,Listen!$A$2:$G$45,7,FALSE),"-",E916,"-",F916)),"keine vollständige ID")</f>
        <v>keine vollständige ID</v>
      </c>
      <c r="C916" s="438">
        <f>'[2]III_SAV-Details_NB'!B922</f>
        <v>0</v>
      </c>
      <c r="D916" s="438">
        <f>'[2]III_SAV-Details_NB'!C922</f>
        <v>0</v>
      </c>
      <c r="E916" s="359">
        <f>'[2]III_SAV-Details_NB'!D922</f>
        <v>0</v>
      </c>
      <c r="F916" s="490"/>
      <c r="G916" s="281">
        <f>'[2]III_SAV-Details_NB'!X922</f>
        <v>0</v>
      </c>
      <c r="H916" s="281">
        <f t="shared" si="296"/>
        <v>0</v>
      </c>
      <c r="I916" s="281">
        <f>IF(con_EOGJahr=2025,'[2]III_SAV-Details_NB'!AA922,IF(con_EOGJahr=2026,'[2]III_SAV-Details_NB'!AB922,'[2]III_SAV-Details_NB'!AC922))</f>
        <v>0</v>
      </c>
      <c r="J916" s="282"/>
      <c r="K916" s="282"/>
      <c r="L916" s="282"/>
      <c r="M916" s="282"/>
      <c r="N916" s="282"/>
      <c r="O916" s="282"/>
      <c r="P916" s="52">
        <f t="shared" si="297"/>
        <v>0</v>
      </c>
      <c r="Q916" s="60"/>
      <c r="R916" s="53">
        <f t="shared" si="303"/>
        <v>0</v>
      </c>
      <c r="S916" s="59"/>
      <c r="T916" s="61"/>
      <c r="U916" s="342" t="str">
        <f t="shared" si="307"/>
        <v>k.A.</v>
      </c>
      <c r="V916" s="343" t="str">
        <f t="shared" si="304"/>
        <v>k.A.</v>
      </c>
      <c r="W916" s="343" t="str">
        <f>IFERROR(IF(OR($D916="",$E916=0,con_Ende=0),"k.A.",IF(VLOOKUP($D916,rng_ND,5,0)="Nein",VLOOKUP($D916,rng_ND,2,FALSE),MIN(VLOOKUP($D916,rng_ND,2,FALSE),A_Stammdaten!$B$19-D_SAV!$E916+1))),"k.A.")</f>
        <v>k.A.</v>
      </c>
      <c r="X916" s="343" t="str">
        <f t="shared" si="305"/>
        <v>k.A.</v>
      </c>
      <c r="Y916" s="62"/>
      <c r="Z916" s="48">
        <f t="shared" si="306"/>
        <v>0</v>
      </c>
      <c r="AA916" s="457"/>
      <c r="AB916" s="55">
        <f t="shared" si="298"/>
        <v>0</v>
      </c>
      <c r="AC916" s="55">
        <f>IF(A_Stammdaten!$B$25="ja",D_SAV!AA916,D_SAV!AB916)</f>
        <v>0</v>
      </c>
      <c r="AD916" s="478">
        <f>IF(AC916=0,0,IF(U916-(con_EOGJahr-D_SAV!E916)&lt;=0,AC916,AC916/V916))</f>
        <v>0</v>
      </c>
      <c r="AE916" s="478">
        <f>IFERROR(IF(AND(VLOOKUP(D916,rng_ND,5,FALSE)="Ja",D_SAV!T916="degressiv"),D_SAV!AC916*Y916/100,0),0)</f>
        <v>0</v>
      </c>
      <c r="AF916" s="55">
        <f>IFERROR(IF(VLOOKUP(D916,rng_ND,5,FALSE)="Ja",MAX(D_SAV!AD916:AE916),D_SAV!AD916),0)</f>
        <v>0</v>
      </c>
      <c r="AG916" s="55">
        <f t="shared" si="299"/>
        <v>0</v>
      </c>
      <c r="AH916" s="55">
        <f t="shared" si="300"/>
        <v>0</v>
      </c>
      <c r="AI916" s="55">
        <f t="shared" si="301"/>
        <v>0</v>
      </c>
      <c r="AJ916" s="55">
        <f t="shared" si="302"/>
        <v>0</v>
      </c>
      <c r="AK916" s="55">
        <f t="shared" si="293"/>
        <v>0</v>
      </c>
      <c r="AL916" s="55">
        <f t="shared" si="294"/>
        <v>0</v>
      </c>
      <c r="AM916" s="55">
        <f t="shared" si="295"/>
        <v>0</v>
      </c>
    </row>
    <row r="917" spans="1:39" x14ac:dyDescent="0.25">
      <c r="A917" s="47">
        <v>913</v>
      </c>
      <c r="B917" s="358" t="str">
        <f>IF(AND(E917&lt;&gt;0,D917&lt;&gt;0,F917&lt;&gt;0),IF(C917&lt;&gt;0,CONCATENATE(C917,"-AGr",VLOOKUP(D917,Listen!$A$2:$G$45,7,FALSE),"-",E917,"-",F917,),CONCATENATE("AGr",VLOOKUP(D917,Listen!$A$2:$G$45,7,FALSE),"-",E917,"-",F917)),"keine vollständige ID")</f>
        <v>keine vollständige ID</v>
      </c>
      <c r="C917" s="438">
        <f>'[2]III_SAV-Details_NB'!B923</f>
        <v>0</v>
      </c>
      <c r="D917" s="438">
        <f>'[2]III_SAV-Details_NB'!C923</f>
        <v>0</v>
      </c>
      <c r="E917" s="359">
        <f>'[2]III_SAV-Details_NB'!D923</f>
        <v>0</v>
      </c>
      <c r="F917" s="490"/>
      <c r="G917" s="281">
        <f>'[2]III_SAV-Details_NB'!X923</f>
        <v>0</v>
      </c>
      <c r="H917" s="281">
        <f t="shared" si="296"/>
        <v>0</v>
      </c>
      <c r="I917" s="281">
        <f>IF(con_EOGJahr=2025,'[2]III_SAV-Details_NB'!AA923,IF(con_EOGJahr=2026,'[2]III_SAV-Details_NB'!AB923,'[2]III_SAV-Details_NB'!AC923))</f>
        <v>0</v>
      </c>
      <c r="J917" s="282"/>
      <c r="K917" s="282"/>
      <c r="L917" s="282"/>
      <c r="M917" s="282"/>
      <c r="N917" s="282"/>
      <c r="O917" s="282"/>
      <c r="P917" s="52">
        <f t="shared" si="297"/>
        <v>0</v>
      </c>
      <c r="Q917" s="60"/>
      <c r="R917" s="53">
        <f t="shared" si="303"/>
        <v>0</v>
      </c>
      <c r="S917" s="59"/>
      <c r="T917" s="61"/>
      <c r="U917" s="342" t="str">
        <f t="shared" si="307"/>
        <v>k.A.</v>
      </c>
      <c r="V917" s="343" t="str">
        <f t="shared" si="304"/>
        <v>k.A.</v>
      </c>
      <c r="W917" s="343" t="str">
        <f>IFERROR(IF(OR($D917="",$E917=0,con_Ende=0),"k.A.",IF(VLOOKUP($D917,rng_ND,5,0)="Nein",VLOOKUP($D917,rng_ND,2,FALSE),MIN(VLOOKUP($D917,rng_ND,2,FALSE),A_Stammdaten!$B$19-D_SAV!$E917+1))),"k.A.")</f>
        <v>k.A.</v>
      </c>
      <c r="X917" s="343" t="str">
        <f t="shared" si="305"/>
        <v>k.A.</v>
      </c>
      <c r="Y917" s="62"/>
      <c r="Z917" s="48">
        <f t="shared" si="306"/>
        <v>0</v>
      </c>
      <c r="AA917" s="457"/>
      <c r="AB917" s="55">
        <f t="shared" si="298"/>
        <v>0</v>
      </c>
      <c r="AC917" s="55">
        <f>IF(A_Stammdaten!$B$25="ja",D_SAV!AA917,D_SAV!AB917)</f>
        <v>0</v>
      </c>
      <c r="AD917" s="478">
        <f>IF(AC917=0,0,IF(U917-(con_EOGJahr-D_SAV!E917)&lt;=0,AC917,AC917/V917))</f>
        <v>0</v>
      </c>
      <c r="AE917" s="478">
        <f>IFERROR(IF(AND(VLOOKUP(D917,rng_ND,5,FALSE)="Ja",D_SAV!T917="degressiv"),D_SAV!AC917*Y917/100,0),0)</f>
        <v>0</v>
      </c>
      <c r="AF917" s="55">
        <f>IFERROR(IF(VLOOKUP(D917,rng_ND,5,FALSE)="Ja",MAX(D_SAV!AD917:AE917),D_SAV!AD917),0)</f>
        <v>0</v>
      </c>
      <c r="AG917" s="55">
        <f t="shared" si="299"/>
        <v>0</v>
      </c>
      <c r="AH917" s="55">
        <f t="shared" si="300"/>
        <v>0</v>
      </c>
      <c r="AI917" s="55">
        <f t="shared" si="301"/>
        <v>0</v>
      </c>
      <c r="AJ917" s="55">
        <f t="shared" si="302"/>
        <v>0</v>
      </c>
      <c r="AK917" s="55">
        <f t="shared" si="293"/>
        <v>0</v>
      </c>
      <c r="AL917" s="55">
        <f t="shared" si="294"/>
        <v>0</v>
      </c>
      <c r="AM917" s="55">
        <f t="shared" si="295"/>
        <v>0</v>
      </c>
    </row>
    <row r="918" spans="1:39" x14ac:dyDescent="0.25">
      <c r="A918" s="47">
        <v>914</v>
      </c>
      <c r="B918" s="358" t="str">
        <f>IF(AND(E918&lt;&gt;0,D918&lt;&gt;0,F918&lt;&gt;0),IF(C918&lt;&gt;0,CONCATENATE(C918,"-AGr",VLOOKUP(D918,Listen!$A$2:$G$45,7,FALSE),"-",E918,"-",F918,),CONCATENATE("AGr",VLOOKUP(D918,Listen!$A$2:$G$45,7,FALSE),"-",E918,"-",F918)),"keine vollständige ID")</f>
        <v>keine vollständige ID</v>
      </c>
      <c r="C918" s="438">
        <f>'[2]III_SAV-Details_NB'!B924</f>
        <v>0</v>
      </c>
      <c r="D918" s="438">
        <f>'[2]III_SAV-Details_NB'!C924</f>
        <v>0</v>
      </c>
      <c r="E918" s="359">
        <f>'[2]III_SAV-Details_NB'!D924</f>
        <v>0</v>
      </c>
      <c r="F918" s="490"/>
      <c r="G918" s="281">
        <f>'[2]III_SAV-Details_NB'!X924</f>
        <v>0</v>
      </c>
      <c r="H918" s="281">
        <f t="shared" si="296"/>
        <v>0</v>
      </c>
      <c r="I918" s="281">
        <f>IF(con_EOGJahr=2025,'[2]III_SAV-Details_NB'!AA924,IF(con_EOGJahr=2026,'[2]III_SAV-Details_NB'!AB924,'[2]III_SAV-Details_NB'!AC924))</f>
        <v>0</v>
      </c>
      <c r="J918" s="282"/>
      <c r="K918" s="282"/>
      <c r="L918" s="282"/>
      <c r="M918" s="282"/>
      <c r="N918" s="282"/>
      <c r="O918" s="282"/>
      <c r="P918" s="52">
        <f t="shared" si="297"/>
        <v>0</v>
      </c>
      <c r="Q918" s="60"/>
      <c r="R918" s="53">
        <f t="shared" si="303"/>
        <v>0</v>
      </c>
      <c r="S918" s="59"/>
      <c r="T918" s="61"/>
      <c r="U918" s="342" t="str">
        <f t="shared" si="307"/>
        <v>k.A.</v>
      </c>
      <c r="V918" s="343" t="str">
        <f t="shared" si="304"/>
        <v>k.A.</v>
      </c>
      <c r="W918" s="343" t="str">
        <f>IFERROR(IF(OR($D918="",$E918=0,con_Ende=0),"k.A.",IF(VLOOKUP($D918,rng_ND,5,0)="Nein",VLOOKUP($D918,rng_ND,2,FALSE),MIN(VLOOKUP($D918,rng_ND,2,FALSE),A_Stammdaten!$B$19-D_SAV!$E918+1))),"k.A.")</f>
        <v>k.A.</v>
      </c>
      <c r="X918" s="343" t="str">
        <f t="shared" si="305"/>
        <v>k.A.</v>
      </c>
      <c r="Y918" s="62"/>
      <c r="Z918" s="48">
        <f t="shared" si="306"/>
        <v>0</v>
      </c>
      <c r="AA918" s="457"/>
      <c r="AB918" s="55">
        <f t="shared" si="298"/>
        <v>0</v>
      </c>
      <c r="AC918" s="55">
        <f>IF(A_Stammdaten!$B$25="ja",D_SAV!AA918,D_SAV!AB918)</f>
        <v>0</v>
      </c>
      <c r="AD918" s="478">
        <f>IF(AC918=0,0,IF(U918-(con_EOGJahr-D_SAV!E918)&lt;=0,AC918,AC918/V918))</f>
        <v>0</v>
      </c>
      <c r="AE918" s="478">
        <f>IFERROR(IF(AND(VLOOKUP(D918,rng_ND,5,FALSE)="Ja",D_SAV!T918="degressiv"),D_SAV!AC918*Y918/100,0),0)</f>
        <v>0</v>
      </c>
      <c r="AF918" s="55">
        <f>IFERROR(IF(VLOOKUP(D918,rng_ND,5,FALSE)="Ja",MAX(D_SAV!AD918:AE918),D_SAV!AD918),0)</f>
        <v>0</v>
      </c>
      <c r="AG918" s="55">
        <f t="shared" si="299"/>
        <v>0</v>
      </c>
      <c r="AH918" s="55">
        <f t="shared" si="300"/>
        <v>0</v>
      </c>
      <c r="AI918" s="55">
        <f t="shared" si="301"/>
        <v>0</v>
      </c>
      <c r="AJ918" s="55">
        <f t="shared" si="302"/>
        <v>0</v>
      </c>
      <c r="AK918" s="55">
        <f t="shared" si="293"/>
        <v>0</v>
      </c>
      <c r="AL918" s="55">
        <f t="shared" si="294"/>
        <v>0</v>
      </c>
      <c r="AM918" s="55">
        <f t="shared" si="295"/>
        <v>0</v>
      </c>
    </row>
    <row r="919" spans="1:39" x14ac:dyDescent="0.25">
      <c r="A919" s="47">
        <v>915</v>
      </c>
      <c r="B919" s="358" t="str">
        <f>IF(AND(E919&lt;&gt;0,D919&lt;&gt;0,F919&lt;&gt;0),IF(C919&lt;&gt;0,CONCATENATE(C919,"-AGr",VLOOKUP(D919,Listen!$A$2:$G$45,7,FALSE),"-",E919,"-",F919,),CONCATENATE("AGr",VLOOKUP(D919,Listen!$A$2:$G$45,7,FALSE),"-",E919,"-",F919)),"keine vollständige ID")</f>
        <v>keine vollständige ID</v>
      </c>
      <c r="C919" s="438">
        <f>'[2]III_SAV-Details_NB'!B925</f>
        <v>0</v>
      </c>
      <c r="D919" s="438">
        <f>'[2]III_SAV-Details_NB'!C925</f>
        <v>0</v>
      </c>
      <c r="E919" s="359">
        <f>'[2]III_SAV-Details_NB'!D925</f>
        <v>0</v>
      </c>
      <c r="F919" s="490"/>
      <c r="G919" s="281">
        <f>'[2]III_SAV-Details_NB'!X925</f>
        <v>0</v>
      </c>
      <c r="H919" s="281">
        <f t="shared" si="296"/>
        <v>0</v>
      </c>
      <c r="I919" s="281">
        <f>IF(con_EOGJahr=2025,'[2]III_SAV-Details_NB'!AA925,IF(con_EOGJahr=2026,'[2]III_SAV-Details_NB'!AB925,'[2]III_SAV-Details_NB'!AC925))</f>
        <v>0</v>
      </c>
      <c r="J919" s="282"/>
      <c r="K919" s="282"/>
      <c r="L919" s="282"/>
      <c r="M919" s="282"/>
      <c r="N919" s="282"/>
      <c r="O919" s="282"/>
      <c r="P919" s="52">
        <f t="shared" si="297"/>
        <v>0</v>
      </c>
      <c r="Q919" s="60"/>
      <c r="R919" s="53">
        <f t="shared" si="303"/>
        <v>0</v>
      </c>
      <c r="S919" s="59"/>
      <c r="T919" s="61"/>
      <c r="U919" s="342" t="str">
        <f t="shared" si="307"/>
        <v>k.A.</v>
      </c>
      <c r="V919" s="343" t="str">
        <f t="shared" si="304"/>
        <v>k.A.</v>
      </c>
      <c r="W919" s="343" t="str">
        <f>IFERROR(IF(OR($D919="",$E919=0,con_Ende=0),"k.A.",IF(VLOOKUP($D919,rng_ND,5,0)="Nein",VLOOKUP($D919,rng_ND,2,FALSE),MIN(VLOOKUP($D919,rng_ND,2,FALSE),A_Stammdaten!$B$19-D_SAV!$E919+1))),"k.A.")</f>
        <v>k.A.</v>
      </c>
      <c r="X919" s="343" t="str">
        <f t="shared" si="305"/>
        <v>k.A.</v>
      </c>
      <c r="Y919" s="62"/>
      <c r="Z919" s="48">
        <f t="shared" si="306"/>
        <v>0</v>
      </c>
      <c r="AA919" s="457"/>
      <c r="AB919" s="55">
        <f t="shared" si="298"/>
        <v>0</v>
      </c>
      <c r="AC919" s="55">
        <f>IF(A_Stammdaten!$B$25="ja",D_SAV!AA919,D_SAV!AB919)</f>
        <v>0</v>
      </c>
      <c r="AD919" s="478">
        <f>IF(AC919=0,0,IF(U919-(con_EOGJahr-D_SAV!E919)&lt;=0,AC919,AC919/V919))</f>
        <v>0</v>
      </c>
      <c r="AE919" s="478">
        <f>IFERROR(IF(AND(VLOOKUP(D919,rng_ND,5,FALSE)="Ja",D_SAV!T919="degressiv"),D_SAV!AC919*Y919/100,0),0)</f>
        <v>0</v>
      </c>
      <c r="AF919" s="55">
        <f>IFERROR(IF(VLOOKUP(D919,rng_ND,5,FALSE)="Ja",MAX(D_SAV!AD919:AE919),D_SAV!AD919),0)</f>
        <v>0</v>
      </c>
      <c r="AG919" s="55">
        <f t="shared" si="299"/>
        <v>0</v>
      </c>
      <c r="AH919" s="55">
        <f t="shared" si="300"/>
        <v>0</v>
      </c>
      <c r="AI919" s="55">
        <f t="shared" si="301"/>
        <v>0</v>
      </c>
      <c r="AJ919" s="55">
        <f t="shared" si="302"/>
        <v>0</v>
      </c>
      <c r="AK919" s="55">
        <f t="shared" si="293"/>
        <v>0</v>
      </c>
      <c r="AL919" s="55">
        <f t="shared" si="294"/>
        <v>0</v>
      </c>
      <c r="AM919" s="55">
        <f t="shared" si="295"/>
        <v>0</v>
      </c>
    </row>
    <row r="920" spans="1:39" x14ac:dyDescent="0.25">
      <c r="A920" s="47">
        <v>916</v>
      </c>
      <c r="B920" s="358" t="str">
        <f>IF(AND(E920&lt;&gt;0,D920&lt;&gt;0,F920&lt;&gt;0),IF(C920&lt;&gt;0,CONCATENATE(C920,"-AGr",VLOOKUP(D920,Listen!$A$2:$G$45,7,FALSE),"-",E920,"-",F920,),CONCATENATE("AGr",VLOOKUP(D920,Listen!$A$2:$G$45,7,FALSE),"-",E920,"-",F920)),"keine vollständige ID")</f>
        <v>keine vollständige ID</v>
      </c>
      <c r="C920" s="438">
        <f>'[2]III_SAV-Details_NB'!B926</f>
        <v>0</v>
      </c>
      <c r="D920" s="438">
        <f>'[2]III_SAV-Details_NB'!C926</f>
        <v>0</v>
      </c>
      <c r="E920" s="359">
        <f>'[2]III_SAV-Details_NB'!D926</f>
        <v>0</v>
      </c>
      <c r="F920" s="490"/>
      <c r="G920" s="281">
        <f>'[2]III_SAV-Details_NB'!X926</f>
        <v>0</v>
      </c>
      <c r="H920" s="281">
        <f t="shared" si="296"/>
        <v>0</v>
      </c>
      <c r="I920" s="281">
        <f>IF(con_EOGJahr=2025,'[2]III_SAV-Details_NB'!AA926,IF(con_EOGJahr=2026,'[2]III_SAV-Details_NB'!AB926,'[2]III_SAV-Details_NB'!AC926))</f>
        <v>0</v>
      </c>
      <c r="J920" s="282"/>
      <c r="K920" s="282"/>
      <c r="L920" s="282"/>
      <c r="M920" s="282"/>
      <c r="N920" s="282"/>
      <c r="O920" s="282"/>
      <c r="P920" s="52">
        <f t="shared" si="297"/>
        <v>0</v>
      </c>
      <c r="Q920" s="60"/>
      <c r="R920" s="53">
        <f t="shared" si="303"/>
        <v>0</v>
      </c>
      <c r="S920" s="59"/>
      <c r="T920" s="61"/>
      <c r="U920" s="342" t="str">
        <f t="shared" si="307"/>
        <v>k.A.</v>
      </c>
      <c r="V920" s="343" t="str">
        <f t="shared" si="304"/>
        <v>k.A.</v>
      </c>
      <c r="W920" s="343" t="str">
        <f>IFERROR(IF(OR($D920="",$E920=0,con_Ende=0),"k.A.",IF(VLOOKUP($D920,rng_ND,5,0)="Nein",VLOOKUP($D920,rng_ND,2,FALSE),MIN(VLOOKUP($D920,rng_ND,2,FALSE),A_Stammdaten!$B$19-D_SAV!$E920+1))),"k.A.")</f>
        <v>k.A.</v>
      </c>
      <c r="X920" s="343" t="str">
        <f t="shared" si="305"/>
        <v>k.A.</v>
      </c>
      <c r="Y920" s="62"/>
      <c r="Z920" s="48">
        <f t="shared" si="306"/>
        <v>0</v>
      </c>
      <c r="AA920" s="457"/>
      <c r="AB920" s="55">
        <f t="shared" si="298"/>
        <v>0</v>
      </c>
      <c r="AC920" s="55">
        <f>IF(A_Stammdaten!$B$25="ja",D_SAV!AA920,D_SAV!AB920)</f>
        <v>0</v>
      </c>
      <c r="AD920" s="478">
        <f>IF(AC920=0,0,IF(U920-(con_EOGJahr-D_SAV!E920)&lt;=0,AC920,AC920/V920))</f>
        <v>0</v>
      </c>
      <c r="AE920" s="478">
        <f>IFERROR(IF(AND(VLOOKUP(D920,rng_ND,5,FALSE)="Ja",D_SAV!T920="degressiv"),D_SAV!AC920*Y920/100,0),0)</f>
        <v>0</v>
      </c>
      <c r="AF920" s="55">
        <f>IFERROR(IF(VLOOKUP(D920,rng_ND,5,FALSE)="Ja",MAX(D_SAV!AD920:AE920),D_SAV!AD920),0)</f>
        <v>0</v>
      </c>
      <c r="AG920" s="55">
        <f t="shared" si="299"/>
        <v>0</v>
      </c>
      <c r="AH920" s="55">
        <f t="shared" si="300"/>
        <v>0</v>
      </c>
      <c r="AI920" s="55">
        <f t="shared" si="301"/>
        <v>0</v>
      </c>
      <c r="AJ920" s="55">
        <f t="shared" si="302"/>
        <v>0</v>
      </c>
      <c r="AK920" s="55">
        <f t="shared" si="293"/>
        <v>0</v>
      </c>
      <c r="AL920" s="55">
        <f t="shared" si="294"/>
        <v>0</v>
      </c>
      <c r="AM920" s="55">
        <f t="shared" si="295"/>
        <v>0</v>
      </c>
    </row>
    <row r="921" spans="1:39" x14ac:dyDescent="0.25">
      <c r="A921" s="47">
        <v>917</v>
      </c>
      <c r="B921" s="358" t="str">
        <f>IF(AND(E921&lt;&gt;0,D921&lt;&gt;0,F921&lt;&gt;0),IF(C921&lt;&gt;0,CONCATENATE(C921,"-AGr",VLOOKUP(D921,Listen!$A$2:$G$45,7,FALSE),"-",E921,"-",F921,),CONCATENATE("AGr",VLOOKUP(D921,Listen!$A$2:$G$45,7,FALSE),"-",E921,"-",F921)),"keine vollständige ID")</f>
        <v>keine vollständige ID</v>
      </c>
      <c r="C921" s="438">
        <f>'[2]III_SAV-Details_NB'!B927</f>
        <v>0</v>
      </c>
      <c r="D921" s="438">
        <f>'[2]III_SAV-Details_NB'!C927</f>
        <v>0</v>
      </c>
      <c r="E921" s="359">
        <f>'[2]III_SAV-Details_NB'!D927</f>
        <v>0</v>
      </c>
      <c r="F921" s="490"/>
      <c r="G921" s="281">
        <f>'[2]III_SAV-Details_NB'!X927</f>
        <v>0</v>
      </c>
      <c r="H921" s="281">
        <f t="shared" si="296"/>
        <v>0</v>
      </c>
      <c r="I921" s="281">
        <f>IF(con_EOGJahr=2025,'[2]III_SAV-Details_NB'!AA927,IF(con_EOGJahr=2026,'[2]III_SAV-Details_NB'!AB927,'[2]III_SAV-Details_NB'!AC927))</f>
        <v>0</v>
      </c>
      <c r="J921" s="282"/>
      <c r="K921" s="282"/>
      <c r="L921" s="282"/>
      <c r="M921" s="282"/>
      <c r="N921" s="282"/>
      <c r="O921" s="282"/>
      <c r="P921" s="52">
        <f t="shared" si="297"/>
        <v>0</v>
      </c>
      <c r="Q921" s="60"/>
      <c r="R921" s="53">
        <f t="shared" si="303"/>
        <v>0</v>
      </c>
      <c r="S921" s="59"/>
      <c r="T921" s="61"/>
      <c r="U921" s="342" t="str">
        <f t="shared" si="307"/>
        <v>k.A.</v>
      </c>
      <c r="V921" s="343" t="str">
        <f t="shared" si="304"/>
        <v>k.A.</v>
      </c>
      <c r="W921" s="343" t="str">
        <f>IFERROR(IF(OR($D921="",$E921=0,con_Ende=0),"k.A.",IF(VLOOKUP($D921,rng_ND,5,0)="Nein",VLOOKUP($D921,rng_ND,2,FALSE),MIN(VLOOKUP($D921,rng_ND,2,FALSE),A_Stammdaten!$B$19-D_SAV!$E921+1))),"k.A.")</f>
        <v>k.A.</v>
      </c>
      <c r="X921" s="343" t="str">
        <f t="shared" si="305"/>
        <v>k.A.</v>
      </c>
      <c r="Y921" s="62"/>
      <c r="Z921" s="48">
        <f t="shared" si="306"/>
        <v>0</v>
      </c>
      <c r="AA921" s="457"/>
      <c r="AB921" s="55">
        <f t="shared" si="298"/>
        <v>0</v>
      </c>
      <c r="AC921" s="55">
        <f>IF(A_Stammdaten!$B$25="ja",D_SAV!AA921,D_SAV!AB921)</f>
        <v>0</v>
      </c>
      <c r="AD921" s="478">
        <f>IF(AC921=0,0,IF(U921-(con_EOGJahr-D_SAV!E921)&lt;=0,AC921,AC921/V921))</f>
        <v>0</v>
      </c>
      <c r="AE921" s="478">
        <f>IFERROR(IF(AND(VLOOKUP(D921,rng_ND,5,FALSE)="Ja",D_SAV!T921="degressiv"),D_SAV!AC921*Y921/100,0),0)</f>
        <v>0</v>
      </c>
      <c r="AF921" s="55">
        <f>IFERROR(IF(VLOOKUP(D921,rng_ND,5,FALSE)="Ja",MAX(D_SAV!AD921:AE921),D_SAV!AD921),0)</f>
        <v>0</v>
      </c>
      <c r="AG921" s="55">
        <f t="shared" si="299"/>
        <v>0</v>
      </c>
      <c r="AH921" s="55">
        <f t="shared" si="300"/>
        <v>0</v>
      </c>
      <c r="AI921" s="55">
        <f t="shared" si="301"/>
        <v>0</v>
      </c>
      <c r="AJ921" s="55">
        <f t="shared" si="302"/>
        <v>0</v>
      </c>
      <c r="AK921" s="55">
        <f t="shared" si="293"/>
        <v>0</v>
      </c>
      <c r="AL921" s="55">
        <f t="shared" si="294"/>
        <v>0</v>
      </c>
      <c r="AM921" s="55">
        <f t="shared" si="295"/>
        <v>0</v>
      </c>
    </row>
    <row r="922" spans="1:39" x14ac:dyDescent="0.25">
      <c r="A922" s="47">
        <v>918</v>
      </c>
      <c r="B922" s="358" t="str">
        <f>IF(AND(E922&lt;&gt;0,D922&lt;&gt;0,F922&lt;&gt;0),IF(C922&lt;&gt;0,CONCATENATE(C922,"-AGr",VLOOKUP(D922,Listen!$A$2:$G$45,7,FALSE),"-",E922,"-",F922,),CONCATENATE("AGr",VLOOKUP(D922,Listen!$A$2:$G$45,7,FALSE),"-",E922,"-",F922)),"keine vollständige ID")</f>
        <v>keine vollständige ID</v>
      </c>
      <c r="C922" s="438">
        <f>'[2]III_SAV-Details_NB'!B928</f>
        <v>0</v>
      </c>
      <c r="D922" s="438">
        <f>'[2]III_SAV-Details_NB'!C928</f>
        <v>0</v>
      </c>
      <c r="E922" s="359">
        <f>'[2]III_SAV-Details_NB'!D928</f>
        <v>0</v>
      </c>
      <c r="F922" s="490"/>
      <c r="G922" s="281">
        <f>'[2]III_SAV-Details_NB'!X928</f>
        <v>0</v>
      </c>
      <c r="H922" s="281">
        <f t="shared" si="296"/>
        <v>0</v>
      </c>
      <c r="I922" s="281">
        <f>IF(con_EOGJahr=2025,'[2]III_SAV-Details_NB'!AA928,IF(con_EOGJahr=2026,'[2]III_SAV-Details_NB'!AB928,'[2]III_SAV-Details_NB'!AC928))</f>
        <v>0</v>
      </c>
      <c r="J922" s="282"/>
      <c r="K922" s="282"/>
      <c r="L922" s="282"/>
      <c r="M922" s="282"/>
      <c r="N922" s="282"/>
      <c r="O922" s="282"/>
      <c r="P922" s="52">
        <f t="shared" si="297"/>
        <v>0</v>
      </c>
      <c r="Q922" s="60"/>
      <c r="R922" s="53">
        <f t="shared" si="303"/>
        <v>0</v>
      </c>
      <c r="S922" s="59"/>
      <c r="T922" s="61"/>
      <c r="U922" s="342" t="str">
        <f t="shared" si="307"/>
        <v>k.A.</v>
      </c>
      <c r="V922" s="343" t="str">
        <f t="shared" si="304"/>
        <v>k.A.</v>
      </c>
      <c r="W922" s="343" t="str">
        <f>IFERROR(IF(OR($D922="",$E922=0,con_Ende=0),"k.A.",IF(VLOOKUP($D922,rng_ND,5,0)="Nein",VLOOKUP($D922,rng_ND,2,FALSE),MIN(VLOOKUP($D922,rng_ND,2,FALSE),A_Stammdaten!$B$19-D_SAV!$E922+1))),"k.A.")</f>
        <v>k.A.</v>
      </c>
      <c r="X922" s="343" t="str">
        <f t="shared" si="305"/>
        <v>k.A.</v>
      </c>
      <c r="Y922" s="62"/>
      <c r="Z922" s="48">
        <f t="shared" si="306"/>
        <v>0</v>
      </c>
      <c r="AA922" s="457"/>
      <c r="AB922" s="55">
        <f t="shared" si="298"/>
        <v>0</v>
      </c>
      <c r="AC922" s="55">
        <f>IF(A_Stammdaten!$B$25="ja",D_SAV!AA922,D_SAV!AB922)</f>
        <v>0</v>
      </c>
      <c r="AD922" s="478">
        <f>IF(AC922=0,0,IF(U922-(con_EOGJahr-D_SAV!E922)&lt;=0,AC922,AC922/V922))</f>
        <v>0</v>
      </c>
      <c r="AE922" s="478">
        <f>IFERROR(IF(AND(VLOOKUP(D922,rng_ND,5,FALSE)="Ja",D_SAV!T922="degressiv"),D_SAV!AC922*Y922/100,0),0)</f>
        <v>0</v>
      </c>
      <c r="AF922" s="55">
        <f>IFERROR(IF(VLOOKUP(D922,rng_ND,5,FALSE)="Ja",MAX(D_SAV!AD922:AE922),D_SAV!AD922),0)</f>
        <v>0</v>
      </c>
      <c r="AG922" s="55">
        <f t="shared" si="299"/>
        <v>0</v>
      </c>
      <c r="AH922" s="55">
        <f t="shared" si="300"/>
        <v>0</v>
      </c>
      <c r="AI922" s="55">
        <f t="shared" si="301"/>
        <v>0</v>
      </c>
      <c r="AJ922" s="55">
        <f t="shared" si="302"/>
        <v>0</v>
      </c>
      <c r="AK922" s="55">
        <f t="shared" si="293"/>
        <v>0</v>
      </c>
      <c r="AL922" s="55">
        <f t="shared" si="294"/>
        <v>0</v>
      </c>
      <c r="AM922" s="55">
        <f t="shared" si="295"/>
        <v>0</v>
      </c>
    </row>
    <row r="923" spans="1:39" x14ac:dyDescent="0.25">
      <c r="A923" s="47">
        <v>919</v>
      </c>
      <c r="B923" s="358" t="str">
        <f>IF(AND(E923&lt;&gt;0,D923&lt;&gt;0,F923&lt;&gt;0),IF(C923&lt;&gt;0,CONCATENATE(C923,"-AGr",VLOOKUP(D923,Listen!$A$2:$G$45,7,FALSE),"-",E923,"-",F923,),CONCATENATE("AGr",VLOOKUP(D923,Listen!$A$2:$G$45,7,FALSE),"-",E923,"-",F923)),"keine vollständige ID")</f>
        <v>keine vollständige ID</v>
      </c>
      <c r="C923" s="438">
        <f>'[2]III_SAV-Details_NB'!B929</f>
        <v>0</v>
      </c>
      <c r="D923" s="438">
        <f>'[2]III_SAV-Details_NB'!C929</f>
        <v>0</v>
      </c>
      <c r="E923" s="359">
        <f>'[2]III_SAV-Details_NB'!D929</f>
        <v>0</v>
      </c>
      <c r="F923" s="490"/>
      <c r="G923" s="281">
        <f>'[2]III_SAV-Details_NB'!X929</f>
        <v>0</v>
      </c>
      <c r="H923" s="281">
        <f t="shared" si="296"/>
        <v>0</v>
      </c>
      <c r="I923" s="281">
        <f>IF(con_EOGJahr=2025,'[2]III_SAV-Details_NB'!AA929,IF(con_EOGJahr=2026,'[2]III_SAV-Details_NB'!AB929,'[2]III_SAV-Details_NB'!AC929))</f>
        <v>0</v>
      </c>
      <c r="J923" s="282"/>
      <c r="K923" s="282"/>
      <c r="L923" s="282"/>
      <c r="M923" s="282"/>
      <c r="N923" s="282"/>
      <c r="O923" s="282"/>
      <c r="P923" s="52">
        <f t="shared" si="297"/>
        <v>0</v>
      </c>
      <c r="Q923" s="60"/>
      <c r="R923" s="53">
        <f t="shared" si="303"/>
        <v>0</v>
      </c>
      <c r="S923" s="59"/>
      <c r="T923" s="61"/>
      <c r="U923" s="342" t="str">
        <f t="shared" si="307"/>
        <v>k.A.</v>
      </c>
      <c r="V923" s="343" t="str">
        <f t="shared" si="304"/>
        <v>k.A.</v>
      </c>
      <c r="W923" s="343" t="str">
        <f>IFERROR(IF(OR($D923="",$E923=0,con_Ende=0),"k.A.",IF(VLOOKUP($D923,rng_ND,5,0)="Nein",VLOOKUP($D923,rng_ND,2,FALSE),MIN(VLOOKUP($D923,rng_ND,2,FALSE),A_Stammdaten!$B$19-D_SAV!$E923+1))),"k.A.")</f>
        <v>k.A.</v>
      </c>
      <c r="X923" s="343" t="str">
        <f t="shared" si="305"/>
        <v>k.A.</v>
      </c>
      <c r="Y923" s="62"/>
      <c r="Z923" s="48">
        <f t="shared" si="306"/>
        <v>0</v>
      </c>
      <c r="AA923" s="457"/>
      <c r="AB923" s="55">
        <f t="shared" si="298"/>
        <v>0</v>
      </c>
      <c r="AC923" s="55">
        <f>IF(A_Stammdaten!$B$25="ja",D_SAV!AA923,D_SAV!AB923)</f>
        <v>0</v>
      </c>
      <c r="AD923" s="478">
        <f>IF(AC923=0,0,IF(U923-(con_EOGJahr-D_SAV!E923)&lt;=0,AC923,AC923/V923))</f>
        <v>0</v>
      </c>
      <c r="AE923" s="478">
        <f>IFERROR(IF(AND(VLOOKUP(D923,rng_ND,5,FALSE)="Ja",D_SAV!T923="degressiv"),D_SAV!AC923*Y923/100,0),0)</f>
        <v>0</v>
      </c>
      <c r="AF923" s="55">
        <f>IFERROR(IF(VLOOKUP(D923,rng_ND,5,FALSE)="Ja",MAX(D_SAV!AD923:AE923),D_SAV!AD923),0)</f>
        <v>0</v>
      </c>
      <c r="AG923" s="55">
        <f t="shared" si="299"/>
        <v>0</v>
      </c>
      <c r="AH923" s="55">
        <f t="shared" si="300"/>
        <v>0</v>
      </c>
      <c r="AI923" s="55">
        <f t="shared" si="301"/>
        <v>0</v>
      </c>
      <c r="AJ923" s="55">
        <f t="shared" si="302"/>
        <v>0</v>
      </c>
      <c r="AK923" s="55">
        <f t="shared" si="293"/>
        <v>0</v>
      </c>
      <c r="AL923" s="55">
        <f t="shared" si="294"/>
        <v>0</v>
      </c>
      <c r="AM923" s="55">
        <f t="shared" si="295"/>
        <v>0</v>
      </c>
    </row>
    <row r="924" spans="1:39" x14ac:dyDescent="0.25">
      <c r="A924" s="47">
        <v>920</v>
      </c>
      <c r="B924" s="358" t="str">
        <f>IF(AND(E924&lt;&gt;0,D924&lt;&gt;0,F924&lt;&gt;0),IF(C924&lt;&gt;0,CONCATENATE(C924,"-AGr",VLOOKUP(D924,Listen!$A$2:$G$45,7,FALSE),"-",E924,"-",F924,),CONCATENATE("AGr",VLOOKUP(D924,Listen!$A$2:$G$45,7,FALSE),"-",E924,"-",F924)),"keine vollständige ID")</f>
        <v>keine vollständige ID</v>
      </c>
      <c r="C924" s="438">
        <f>'[2]III_SAV-Details_NB'!B930</f>
        <v>0</v>
      </c>
      <c r="D924" s="438">
        <f>'[2]III_SAV-Details_NB'!C930</f>
        <v>0</v>
      </c>
      <c r="E924" s="359">
        <f>'[2]III_SAV-Details_NB'!D930</f>
        <v>0</v>
      </c>
      <c r="F924" s="490"/>
      <c r="G924" s="281">
        <f>'[2]III_SAV-Details_NB'!X930</f>
        <v>0</v>
      </c>
      <c r="H924" s="281">
        <f t="shared" si="296"/>
        <v>0</v>
      </c>
      <c r="I924" s="281">
        <f>IF(con_EOGJahr=2025,'[2]III_SAV-Details_NB'!AA930,IF(con_EOGJahr=2026,'[2]III_SAV-Details_NB'!AB930,'[2]III_SAV-Details_NB'!AC930))</f>
        <v>0</v>
      </c>
      <c r="J924" s="282"/>
      <c r="K924" s="282"/>
      <c r="L924" s="282"/>
      <c r="M924" s="282"/>
      <c r="N924" s="282"/>
      <c r="O924" s="282"/>
      <c r="P924" s="52">
        <f t="shared" si="297"/>
        <v>0</v>
      </c>
      <c r="Q924" s="60"/>
      <c r="R924" s="53">
        <f t="shared" si="303"/>
        <v>0</v>
      </c>
      <c r="S924" s="59"/>
      <c r="T924" s="61"/>
      <c r="U924" s="342" t="str">
        <f t="shared" si="307"/>
        <v>k.A.</v>
      </c>
      <c r="V924" s="343" t="str">
        <f t="shared" si="304"/>
        <v>k.A.</v>
      </c>
      <c r="W924" s="343" t="str">
        <f>IFERROR(IF(OR($D924="",$E924=0,con_Ende=0),"k.A.",IF(VLOOKUP($D924,rng_ND,5,0)="Nein",VLOOKUP($D924,rng_ND,2,FALSE),MIN(VLOOKUP($D924,rng_ND,2,FALSE),A_Stammdaten!$B$19-D_SAV!$E924+1))),"k.A.")</f>
        <v>k.A.</v>
      </c>
      <c r="X924" s="343" t="str">
        <f t="shared" si="305"/>
        <v>k.A.</v>
      </c>
      <c r="Y924" s="62"/>
      <c r="Z924" s="48">
        <f t="shared" si="306"/>
        <v>0</v>
      </c>
      <c r="AA924" s="457"/>
      <c r="AB924" s="55">
        <f t="shared" si="298"/>
        <v>0</v>
      </c>
      <c r="AC924" s="55">
        <f>IF(A_Stammdaten!$B$25="ja",D_SAV!AA924,D_SAV!AB924)</f>
        <v>0</v>
      </c>
      <c r="AD924" s="478">
        <f>IF(AC924=0,0,IF(U924-(con_EOGJahr-D_SAV!E924)&lt;=0,AC924,AC924/V924))</f>
        <v>0</v>
      </c>
      <c r="AE924" s="478">
        <f>IFERROR(IF(AND(VLOOKUP(D924,rng_ND,5,FALSE)="Ja",D_SAV!T924="degressiv"),D_SAV!AC924*Y924/100,0),0)</f>
        <v>0</v>
      </c>
      <c r="AF924" s="55">
        <f>IFERROR(IF(VLOOKUP(D924,rng_ND,5,FALSE)="Ja",MAX(D_SAV!AD924:AE924),D_SAV!AD924),0)</f>
        <v>0</v>
      </c>
      <c r="AG924" s="55">
        <f t="shared" si="299"/>
        <v>0</v>
      </c>
      <c r="AH924" s="55">
        <f t="shared" si="300"/>
        <v>0</v>
      </c>
      <c r="AI924" s="55">
        <f t="shared" si="301"/>
        <v>0</v>
      </c>
      <c r="AJ924" s="55">
        <f t="shared" si="302"/>
        <v>0</v>
      </c>
      <c r="AK924" s="55">
        <f t="shared" si="293"/>
        <v>0</v>
      </c>
      <c r="AL924" s="55">
        <f t="shared" si="294"/>
        <v>0</v>
      </c>
      <c r="AM924" s="55">
        <f t="shared" si="295"/>
        <v>0</v>
      </c>
    </row>
    <row r="925" spans="1:39" x14ac:dyDescent="0.25">
      <c r="A925" s="47">
        <v>921</v>
      </c>
      <c r="B925" s="358" t="str">
        <f>IF(AND(E925&lt;&gt;0,D925&lt;&gt;0,F925&lt;&gt;0),IF(C925&lt;&gt;0,CONCATENATE(C925,"-AGr",VLOOKUP(D925,Listen!$A$2:$G$45,7,FALSE),"-",E925,"-",F925,),CONCATENATE("AGr",VLOOKUP(D925,Listen!$A$2:$G$45,7,FALSE),"-",E925,"-",F925)),"keine vollständige ID")</f>
        <v>keine vollständige ID</v>
      </c>
      <c r="C925" s="438">
        <f>'[2]III_SAV-Details_NB'!B931</f>
        <v>0</v>
      </c>
      <c r="D925" s="438">
        <f>'[2]III_SAV-Details_NB'!C931</f>
        <v>0</v>
      </c>
      <c r="E925" s="359">
        <f>'[2]III_SAV-Details_NB'!D931</f>
        <v>0</v>
      </c>
      <c r="F925" s="490"/>
      <c r="G925" s="281">
        <f>'[2]III_SAV-Details_NB'!X931</f>
        <v>0</v>
      </c>
      <c r="H925" s="281">
        <f t="shared" si="296"/>
        <v>0</v>
      </c>
      <c r="I925" s="281">
        <f>IF(con_EOGJahr=2025,'[2]III_SAV-Details_NB'!AA931,IF(con_EOGJahr=2026,'[2]III_SAV-Details_NB'!AB931,'[2]III_SAV-Details_NB'!AC931))</f>
        <v>0</v>
      </c>
      <c r="J925" s="282"/>
      <c r="K925" s="282"/>
      <c r="L925" s="282"/>
      <c r="M925" s="282"/>
      <c r="N925" s="282"/>
      <c r="O925" s="282"/>
      <c r="P925" s="52">
        <f t="shared" si="297"/>
        <v>0</v>
      </c>
      <c r="Q925" s="60"/>
      <c r="R925" s="53">
        <f t="shared" si="303"/>
        <v>0</v>
      </c>
      <c r="S925" s="59"/>
      <c r="T925" s="61"/>
      <c r="U925" s="342" t="str">
        <f t="shared" si="307"/>
        <v>k.A.</v>
      </c>
      <c r="V925" s="343" t="str">
        <f t="shared" si="304"/>
        <v>k.A.</v>
      </c>
      <c r="W925" s="343" t="str">
        <f>IFERROR(IF(OR($D925="",$E925=0,con_Ende=0),"k.A.",IF(VLOOKUP($D925,rng_ND,5,0)="Nein",VLOOKUP($D925,rng_ND,2,FALSE),MIN(VLOOKUP($D925,rng_ND,2,FALSE),A_Stammdaten!$B$19-D_SAV!$E925+1))),"k.A.")</f>
        <v>k.A.</v>
      </c>
      <c r="X925" s="343" t="str">
        <f t="shared" si="305"/>
        <v>k.A.</v>
      </c>
      <c r="Y925" s="62"/>
      <c r="Z925" s="48">
        <f t="shared" si="306"/>
        <v>0</v>
      </c>
      <c r="AA925" s="457"/>
      <c r="AB925" s="55">
        <f t="shared" si="298"/>
        <v>0</v>
      </c>
      <c r="AC925" s="55">
        <f>IF(A_Stammdaten!$B$25="ja",D_SAV!AA925,D_SAV!AB925)</f>
        <v>0</v>
      </c>
      <c r="AD925" s="478">
        <f>IF(AC925=0,0,IF(U925-(con_EOGJahr-D_SAV!E925)&lt;=0,AC925,AC925/V925))</f>
        <v>0</v>
      </c>
      <c r="AE925" s="478">
        <f>IFERROR(IF(AND(VLOOKUP(D925,rng_ND,5,FALSE)="Ja",D_SAV!T925="degressiv"),D_SAV!AC925*Y925/100,0),0)</f>
        <v>0</v>
      </c>
      <c r="AF925" s="55">
        <f>IFERROR(IF(VLOOKUP(D925,rng_ND,5,FALSE)="Ja",MAX(D_SAV!AD925:AE925),D_SAV!AD925),0)</f>
        <v>0</v>
      </c>
      <c r="AG925" s="55">
        <f t="shared" si="299"/>
        <v>0</v>
      </c>
      <c r="AH925" s="55">
        <f t="shared" si="300"/>
        <v>0</v>
      </c>
      <c r="AI925" s="55">
        <f t="shared" si="301"/>
        <v>0</v>
      </c>
      <c r="AJ925" s="55">
        <f t="shared" si="302"/>
        <v>0</v>
      </c>
      <c r="AK925" s="55">
        <f t="shared" si="293"/>
        <v>0</v>
      </c>
      <c r="AL925" s="55">
        <f t="shared" si="294"/>
        <v>0</v>
      </c>
      <c r="AM925" s="55">
        <f t="shared" si="295"/>
        <v>0</v>
      </c>
    </row>
    <row r="926" spans="1:39" x14ac:dyDescent="0.25">
      <c r="A926" s="47">
        <v>922</v>
      </c>
      <c r="B926" s="358" t="str">
        <f>IF(AND(E926&lt;&gt;0,D926&lt;&gt;0,F926&lt;&gt;0),IF(C926&lt;&gt;0,CONCATENATE(C926,"-AGr",VLOOKUP(D926,Listen!$A$2:$G$45,7,FALSE),"-",E926,"-",F926,),CONCATENATE("AGr",VLOOKUP(D926,Listen!$A$2:$G$45,7,FALSE),"-",E926,"-",F926)),"keine vollständige ID")</f>
        <v>keine vollständige ID</v>
      </c>
      <c r="C926" s="438">
        <f>'[2]III_SAV-Details_NB'!B932</f>
        <v>0</v>
      </c>
      <c r="D926" s="438">
        <f>'[2]III_SAV-Details_NB'!C932</f>
        <v>0</v>
      </c>
      <c r="E926" s="359">
        <f>'[2]III_SAV-Details_NB'!D932</f>
        <v>0</v>
      </c>
      <c r="F926" s="490"/>
      <c r="G926" s="281">
        <f>'[2]III_SAV-Details_NB'!X932</f>
        <v>0</v>
      </c>
      <c r="H926" s="281">
        <f t="shared" si="296"/>
        <v>0</v>
      </c>
      <c r="I926" s="281">
        <f>IF(con_EOGJahr=2025,'[2]III_SAV-Details_NB'!AA932,IF(con_EOGJahr=2026,'[2]III_SAV-Details_NB'!AB932,'[2]III_SAV-Details_NB'!AC932))</f>
        <v>0</v>
      </c>
      <c r="J926" s="282"/>
      <c r="K926" s="282"/>
      <c r="L926" s="282"/>
      <c r="M926" s="282"/>
      <c r="N926" s="282"/>
      <c r="O926" s="282"/>
      <c r="P926" s="52">
        <f t="shared" si="297"/>
        <v>0</v>
      </c>
      <c r="Q926" s="60"/>
      <c r="R926" s="53">
        <f t="shared" si="303"/>
        <v>0</v>
      </c>
      <c r="S926" s="59"/>
      <c r="T926" s="61"/>
      <c r="U926" s="342" t="str">
        <f t="shared" si="307"/>
        <v>k.A.</v>
      </c>
      <c r="V926" s="343" t="str">
        <f t="shared" si="304"/>
        <v>k.A.</v>
      </c>
      <c r="W926" s="343" t="str">
        <f>IFERROR(IF(OR($D926="",$E926=0,con_Ende=0),"k.A.",IF(VLOOKUP($D926,rng_ND,5,0)="Nein",VLOOKUP($D926,rng_ND,2,FALSE),MIN(VLOOKUP($D926,rng_ND,2,FALSE),A_Stammdaten!$B$19-D_SAV!$E926+1))),"k.A.")</f>
        <v>k.A.</v>
      </c>
      <c r="X926" s="343" t="str">
        <f t="shared" si="305"/>
        <v>k.A.</v>
      </c>
      <c r="Y926" s="62"/>
      <c r="Z926" s="48">
        <f t="shared" si="306"/>
        <v>0</v>
      </c>
      <c r="AA926" s="457"/>
      <c r="AB926" s="55">
        <f t="shared" si="298"/>
        <v>0</v>
      </c>
      <c r="AC926" s="55">
        <f>IF(A_Stammdaten!$B$25="ja",D_SAV!AA926,D_SAV!AB926)</f>
        <v>0</v>
      </c>
      <c r="AD926" s="478">
        <f>IF(AC926=0,0,IF(U926-(con_EOGJahr-D_SAV!E926)&lt;=0,AC926,AC926/V926))</f>
        <v>0</v>
      </c>
      <c r="AE926" s="478">
        <f>IFERROR(IF(AND(VLOOKUP(D926,rng_ND,5,FALSE)="Ja",D_SAV!T926="degressiv"),D_SAV!AC926*Y926/100,0),0)</f>
        <v>0</v>
      </c>
      <c r="AF926" s="55">
        <f>IFERROR(IF(VLOOKUP(D926,rng_ND,5,FALSE)="Ja",MAX(D_SAV!AD926:AE926),D_SAV!AD926),0)</f>
        <v>0</v>
      </c>
      <c r="AG926" s="55">
        <f t="shared" si="299"/>
        <v>0</v>
      </c>
      <c r="AH926" s="55">
        <f t="shared" si="300"/>
        <v>0</v>
      </c>
      <c r="AI926" s="55">
        <f t="shared" si="301"/>
        <v>0</v>
      </c>
      <c r="AJ926" s="55">
        <f t="shared" si="302"/>
        <v>0</v>
      </c>
      <c r="AK926" s="55">
        <f t="shared" si="293"/>
        <v>0</v>
      </c>
      <c r="AL926" s="55">
        <f t="shared" si="294"/>
        <v>0</v>
      </c>
      <c r="AM926" s="55">
        <f t="shared" si="295"/>
        <v>0</v>
      </c>
    </row>
    <row r="927" spans="1:39" x14ac:dyDescent="0.25">
      <c r="A927" s="47">
        <v>923</v>
      </c>
      <c r="B927" s="358" t="str">
        <f>IF(AND(E927&lt;&gt;0,D927&lt;&gt;0,F927&lt;&gt;0),IF(C927&lt;&gt;0,CONCATENATE(C927,"-AGr",VLOOKUP(D927,Listen!$A$2:$G$45,7,FALSE),"-",E927,"-",F927,),CONCATENATE("AGr",VLOOKUP(D927,Listen!$A$2:$G$45,7,FALSE),"-",E927,"-",F927)),"keine vollständige ID")</f>
        <v>keine vollständige ID</v>
      </c>
      <c r="C927" s="438">
        <f>'[2]III_SAV-Details_NB'!B933</f>
        <v>0</v>
      </c>
      <c r="D927" s="438">
        <f>'[2]III_SAV-Details_NB'!C933</f>
        <v>0</v>
      </c>
      <c r="E927" s="359">
        <f>'[2]III_SAV-Details_NB'!D933</f>
        <v>0</v>
      </c>
      <c r="F927" s="490"/>
      <c r="G927" s="281">
        <f>'[2]III_SAV-Details_NB'!X933</f>
        <v>0</v>
      </c>
      <c r="H927" s="281">
        <f t="shared" si="296"/>
        <v>0</v>
      </c>
      <c r="I927" s="281">
        <f>IF(con_EOGJahr=2025,'[2]III_SAV-Details_NB'!AA933,IF(con_EOGJahr=2026,'[2]III_SAV-Details_NB'!AB933,'[2]III_SAV-Details_NB'!AC933))</f>
        <v>0</v>
      </c>
      <c r="J927" s="282"/>
      <c r="K927" s="282"/>
      <c r="L927" s="282"/>
      <c r="M927" s="282"/>
      <c r="N927" s="282"/>
      <c r="O927" s="282"/>
      <c r="P927" s="52">
        <f t="shared" si="297"/>
        <v>0</v>
      </c>
      <c r="Q927" s="60"/>
      <c r="R927" s="53">
        <f t="shared" si="303"/>
        <v>0</v>
      </c>
      <c r="S927" s="59"/>
      <c r="T927" s="61"/>
      <c r="U927" s="342" t="str">
        <f t="shared" si="307"/>
        <v>k.A.</v>
      </c>
      <c r="V927" s="343" t="str">
        <f t="shared" si="304"/>
        <v>k.A.</v>
      </c>
      <c r="W927" s="343" t="str">
        <f>IFERROR(IF(OR($D927="",$E927=0,con_Ende=0),"k.A.",IF(VLOOKUP($D927,rng_ND,5,0)="Nein",VLOOKUP($D927,rng_ND,2,FALSE),MIN(VLOOKUP($D927,rng_ND,2,FALSE),A_Stammdaten!$B$19-D_SAV!$E927+1))),"k.A.")</f>
        <v>k.A.</v>
      </c>
      <c r="X927" s="343" t="str">
        <f t="shared" si="305"/>
        <v>k.A.</v>
      </c>
      <c r="Y927" s="62"/>
      <c r="Z927" s="48">
        <f t="shared" si="306"/>
        <v>0</v>
      </c>
      <c r="AA927" s="457"/>
      <c r="AB927" s="55">
        <f t="shared" si="298"/>
        <v>0</v>
      </c>
      <c r="AC927" s="55">
        <f>IF(A_Stammdaten!$B$25="ja",D_SAV!AA927,D_SAV!AB927)</f>
        <v>0</v>
      </c>
      <c r="AD927" s="478">
        <f>IF(AC927=0,0,IF(U927-(con_EOGJahr-D_SAV!E927)&lt;=0,AC927,AC927/V927))</f>
        <v>0</v>
      </c>
      <c r="AE927" s="478">
        <f>IFERROR(IF(AND(VLOOKUP(D927,rng_ND,5,FALSE)="Ja",D_SAV!T927="degressiv"),D_SAV!AC927*Y927/100,0),0)</f>
        <v>0</v>
      </c>
      <c r="AF927" s="55">
        <f>IFERROR(IF(VLOOKUP(D927,rng_ND,5,FALSE)="Ja",MAX(D_SAV!AD927:AE927),D_SAV!AD927),0)</f>
        <v>0</v>
      </c>
      <c r="AG927" s="55">
        <f t="shared" si="299"/>
        <v>0</v>
      </c>
      <c r="AH927" s="55">
        <f t="shared" si="300"/>
        <v>0</v>
      </c>
      <c r="AI927" s="55">
        <f t="shared" si="301"/>
        <v>0</v>
      </c>
      <c r="AJ927" s="55">
        <f t="shared" si="302"/>
        <v>0</v>
      </c>
      <c r="AK927" s="55">
        <f t="shared" si="293"/>
        <v>0</v>
      </c>
      <c r="AL927" s="55">
        <f t="shared" si="294"/>
        <v>0</v>
      </c>
      <c r="AM927" s="55">
        <f t="shared" si="295"/>
        <v>0</v>
      </c>
    </row>
    <row r="928" spans="1:39" x14ac:dyDescent="0.25">
      <c r="A928" s="47">
        <v>924</v>
      </c>
      <c r="B928" s="358" t="str">
        <f>IF(AND(E928&lt;&gt;0,D928&lt;&gt;0,F928&lt;&gt;0),IF(C928&lt;&gt;0,CONCATENATE(C928,"-AGr",VLOOKUP(D928,Listen!$A$2:$G$45,7,FALSE),"-",E928,"-",F928,),CONCATENATE("AGr",VLOOKUP(D928,Listen!$A$2:$G$45,7,FALSE),"-",E928,"-",F928)),"keine vollständige ID")</f>
        <v>keine vollständige ID</v>
      </c>
      <c r="C928" s="438">
        <f>'[2]III_SAV-Details_NB'!B934</f>
        <v>0</v>
      </c>
      <c r="D928" s="438">
        <f>'[2]III_SAV-Details_NB'!C934</f>
        <v>0</v>
      </c>
      <c r="E928" s="359">
        <f>'[2]III_SAV-Details_NB'!D934</f>
        <v>0</v>
      </c>
      <c r="F928" s="490"/>
      <c r="G928" s="281">
        <f>'[2]III_SAV-Details_NB'!X934</f>
        <v>0</v>
      </c>
      <c r="H928" s="281">
        <f t="shared" si="296"/>
        <v>0</v>
      </c>
      <c r="I928" s="281">
        <f>IF(con_EOGJahr=2025,'[2]III_SAV-Details_NB'!AA934,IF(con_EOGJahr=2026,'[2]III_SAV-Details_NB'!AB934,'[2]III_SAV-Details_NB'!AC934))</f>
        <v>0</v>
      </c>
      <c r="J928" s="282"/>
      <c r="K928" s="282"/>
      <c r="L928" s="282"/>
      <c r="M928" s="282"/>
      <c r="N928" s="282"/>
      <c r="O928" s="282"/>
      <c r="P928" s="52">
        <f t="shared" si="297"/>
        <v>0</v>
      </c>
      <c r="Q928" s="60"/>
      <c r="R928" s="53">
        <f t="shared" si="303"/>
        <v>0</v>
      </c>
      <c r="S928" s="59"/>
      <c r="T928" s="61"/>
      <c r="U928" s="342" t="str">
        <f t="shared" si="307"/>
        <v>k.A.</v>
      </c>
      <c r="V928" s="343" t="str">
        <f t="shared" si="304"/>
        <v>k.A.</v>
      </c>
      <c r="W928" s="343" t="str">
        <f>IFERROR(IF(OR($D928="",$E928=0,con_Ende=0),"k.A.",IF(VLOOKUP($D928,rng_ND,5,0)="Nein",VLOOKUP($D928,rng_ND,2,FALSE),MIN(VLOOKUP($D928,rng_ND,2,FALSE),A_Stammdaten!$B$19-D_SAV!$E928+1))),"k.A.")</f>
        <v>k.A.</v>
      </c>
      <c r="X928" s="343" t="str">
        <f t="shared" si="305"/>
        <v>k.A.</v>
      </c>
      <c r="Y928" s="62"/>
      <c r="Z928" s="48">
        <f t="shared" si="306"/>
        <v>0</v>
      </c>
      <c r="AA928" s="457"/>
      <c r="AB928" s="55">
        <f t="shared" si="298"/>
        <v>0</v>
      </c>
      <c r="AC928" s="55">
        <f>IF(A_Stammdaten!$B$25="ja",D_SAV!AA928,D_SAV!AB928)</f>
        <v>0</v>
      </c>
      <c r="AD928" s="478">
        <f>IF(AC928=0,0,IF(U928-(con_EOGJahr-D_SAV!E928)&lt;=0,AC928,AC928/V928))</f>
        <v>0</v>
      </c>
      <c r="AE928" s="478">
        <f>IFERROR(IF(AND(VLOOKUP(D928,rng_ND,5,FALSE)="Ja",D_SAV!T928="degressiv"),D_SAV!AC928*Y928/100,0),0)</f>
        <v>0</v>
      </c>
      <c r="AF928" s="55">
        <f>IFERROR(IF(VLOOKUP(D928,rng_ND,5,FALSE)="Ja",MAX(D_SAV!AD928:AE928),D_SAV!AD928),0)</f>
        <v>0</v>
      </c>
      <c r="AG928" s="55">
        <f t="shared" si="299"/>
        <v>0</v>
      </c>
      <c r="AH928" s="55">
        <f t="shared" si="300"/>
        <v>0</v>
      </c>
      <c r="AI928" s="55">
        <f t="shared" si="301"/>
        <v>0</v>
      </c>
      <c r="AJ928" s="55">
        <f t="shared" si="302"/>
        <v>0</v>
      </c>
      <c r="AK928" s="55">
        <f t="shared" si="293"/>
        <v>0</v>
      </c>
      <c r="AL928" s="55">
        <f t="shared" si="294"/>
        <v>0</v>
      </c>
      <c r="AM928" s="55">
        <f t="shared" si="295"/>
        <v>0</v>
      </c>
    </row>
    <row r="929" spans="1:39" x14ac:dyDescent="0.25">
      <c r="A929" s="47">
        <v>925</v>
      </c>
      <c r="B929" s="358" t="str">
        <f>IF(AND(E929&lt;&gt;0,D929&lt;&gt;0,F929&lt;&gt;0),IF(C929&lt;&gt;0,CONCATENATE(C929,"-AGr",VLOOKUP(D929,Listen!$A$2:$G$45,7,FALSE),"-",E929,"-",F929,),CONCATENATE("AGr",VLOOKUP(D929,Listen!$A$2:$G$45,7,FALSE),"-",E929,"-",F929)),"keine vollständige ID")</f>
        <v>keine vollständige ID</v>
      </c>
      <c r="C929" s="438">
        <f>'[2]III_SAV-Details_NB'!B935</f>
        <v>0</v>
      </c>
      <c r="D929" s="438">
        <f>'[2]III_SAV-Details_NB'!C935</f>
        <v>0</v>
      </c>
      <c r="E929" s="359">
        <f>'[2]III_SAV-Details_NB'!D935</f>
        <v>0</v>
      </c>
      <c r="F929" s="490"/>
      <c r="G929" s="281">
        <f>'[2]III_SAV-Details_NB'!X935</f>
        <v>0</v>
      </c>
      <c r="H929" s="281">
        <f t="shared" si="296"/>
        <v>0</v>
      </c>
      <c r="I929" s="281">
        <f>IF(con_EOGJahr=2025,'[2]III_SAV-Details_NB'!AA935,IF(con_EOGJahr=2026,'[2]III_SAV-Details_NB'!AB935,'[2]III_SAV-Details_NB'!AC935))</f>
        <v>0</v>
      </c>
      <c r="J929" s="282"/>
      <c r="K929" s="282"/>
      <c r="L929" s="282"/>
      <c r="M929" s="282"/>
      <c r="N929" s="282"/>
      <c r="O929" s="282"/>
      <c r="P929" s="52">
        <f t="shared" si="297"/>
        <v>0</v>
      </c>
      <c r="Q929" s="60"/>
      <c r="R929" s="53">
        <f t="shared" si="303"/>
        <v>0</v>
      </c>
      <c r="S929" s="59"/>
      <c r="T929" s="61"/>
      <c r="U929" s="342" t="str">
        <f t="shared" si="307"/>
        <v>k.A.</v>
      </c>
      <c r="V929" s="343" t="str">
        <f t="shared" si="304"/>
        <v>k.A.</v>
      </c>
      <c r="W929" s="343" t="str">
        <f>IFERROR(IF(OR($D929="",$E929=0,con_Ende=0),"k.A.",IF(VLOOKUP($D929,rng_ND,5,0)="Nein",VLOOKUP($D929,rng_ND,2,FALSE),MIN(VLOOKUP($D929,rng_ND,2,FALSE),A_Stammdaten!$B$19-D_SAV!$E929+1))),"k.A.")</f>
        <v>k.A.</v>
      </c>
      <c r="X929" s="343" t="str">
        <f t="shared" si="305"/>
        <v>k.A.</v>
      </c>
      <c r="Y929" s="62"/>
      <c r="Z929" s="48">
        <f t="shared" si="306"/>
        <v>0</v>
      </c>
      <c r="AA929" s="457"/>
      <c r="AB929" s="55">
        <f t="shared" si="298"/>
        <v>0</v>
      </c>
      <c r="AC929" s="55">
        <f>IF(A_Stammdaten!$B$25="ja",D_SAV!AA929,D_SAV!AB929)</f>
        <v>0</v>
      </c>
      <c r="AD929" s="478">
        <f>IF(AC929=0,0,IF(U929-(con_EOGJahr-D_SAV!E929)&lt;=0,AC929,AC929/V929))</f>
        <v>0</v>
      </c>
      <c r="AE929" s="478">
        <f>IFERROR(IF(AND(VLOOKUP(D929,rng_ND,5,FALSE)="Ja",D_SAV!T929="degressiv"),D_SAV!AC929*Y929/100,0),0)</f>
        <v>0</v>
      </c>
      <c r="AF929" s="55">
        <f>IFERROR(IF(VLOOKUP(D929,rng_ND,5,FALSE)="Ja",MAX(D_SAV!AD929:AE929),D_SAV!AD929),0)</f>
        <v>0</v>
      </c>
      <c r="AG929" s="55">
        <f t="shared" si="299"/>
        <v>0</v>
      </c>
      <c r="AH929" s="55">
        <f t="shared" si="300"/>
        <v>0</v>
      </c>
      <c r="AI929" s="55">
        <f t="shared" si="301"/>
        <v>0</v>
      </c>
      <c r="AJ929" s="55">
        <f t="shared" si="302"/>
        <v>0</v>
      </c>
      <c r="AK929" s="55">
        <f t="shared" si="293"/>
        <v>0</v>
      </c>
      <c r="AL929" s="55">
        <f t="shared" si="294"/>
        <v>0</v>
      </c>
      <c r="AM929" s="55">
        <f t="shared" si="295"/>
        <v>0</v>
      </c>
    </row>
    <row r="930" spans="1:39" x14ac:dyDescent="0.25">
      <c r="A930" s="47">
        <v>926</v>
      </c>
      <c r="B930" s="358" t="str">
        <f>IF(AND(E930&lt;&gt;0,D930&lt;&gt;0,F930&lt;&gt;0),IF(C930&lt;&gt;0,CONCATENATE(C930,"-AGr",VLOOKUP(D930,Listen!$A$2:$G$45,7,FALSE),"-",E930,"-",F930,),CONCATENATE("AGr",VLOOKUP(D930,Listen!$A$2:$G$45,7,FALSE),"-",E930,"-",F930)),"keine vollständige ID")</f>
        <v>keine vollständige ID</v>
      </c>
      <c r="C930" s="438">
        <f>'[2]III_SAV-Details_NB'!B936</f>
        <v>0</v>
      </c>
      <c r="D930" s="438">
        <f>'[2]III_SAV-Details_NB'!C936</f>
        <v>0</v>
      </c>
      <c r="E930" s="359">
        <f>'[2]III_SAV-Details_NB'!D936</f>
        <v>0</v>
      </c>
      <c r="F930" s="490"/>
      <c r="G930" s="281">
        <f>'[2]III_SAV-Details_NB'!X936</f>
        <v>0</v>
      </c>
      <c r="H930" s="281">
        <f t="shared" si="296"/>
        <v>0</v>
      </c>
      <c r="I930" s="281">
        <f>IF(con_EOGJahr=2025,'[2]III_SAV-Details_NB'!AA936,IF(con_EOGJahr=2026,'[2]III_SAV-Details_NB'!AB936,'[2]III_SAV-Details_NB'!AC936))</f>
        <v>0</v>
      </c>
      <c r="J930" s="282"/>
      <c r="K930" s="282"/>
      <c r="L930" s="282"/>
      <c r="M930" s="282"/>
      <c r="N930" s="282"/>
      <c r="O930" s="282"/>
      <c r="P930" s="52">
        <f t="shared" si="297"/>
        <v>0</v>
      </c>
      <c r="Q930" s="60"/>
      <c r="R930" s="53">
        <f t="shared" si="303"/>
        <v>0</v>
      </c>
      <c r="S930" s="59"/>
      <c r="T930" s="61"/>
      <c r="U930" s="342" t="str">
        <f t="shared" si="307"/>
        <v>k.A.</v>
      </c>
      <c r="V930" s="343" t="str">
        <f t="shared" si="304"/>
        <v>k.A.</v>
      </c>
      <c r="W930" s="343" t="str">
        <f>IFERROR(IF(OR($D930="",$E930=0,con_Ende=0),"k.A.",IF(VLOOKUP($D930,rng_ND,5,0)="Nein",VLOOKUP($D930,rng_ND,2,FALSE),MIN(VLOOKUP($D930,rng_ND,2,FALSE),A_Stammdaten!$B$19-D_SAV!$E930+1))),"k.A.")</f>
        <v>k.A.</v>
      </c>
      <c r="X930" s="343" t="str">
        <f t="shared" si="305"/>
        <v>k.A.</v>
      </c>
      <c r="Y930" s="62"/>
      <c r="Z930" s="48">
        <f t="shared" si="306"/>
        <v>0</v>
      </c>
      <c r="AA930" s="457"/>
      <c r="AB930" s="55">
        <f t="shared" si="298"/>
        <v>0</v>
      </c>
      <c r="AC930" s="55">
        <f>IF(A_Stammdaten!$B$25="ja",D_SAV!AA930,D_SAV!AB930)</f>
        <v>0</v>
      </c>
      <c r="AD930" s="478">
        <f>IF(AC930=0,0,IF(U930-(con_EOGJahr-D_SAV!E930)&lt;=0,AC930,AC930/V930))</f>
        <v>0</v>
      </c>
      <c r="AE930" s="478">
        <f>IFERROR(IF(AND(VLOOKUP(D930,rng_ND,5,FALSE)="Ja",D_SAV!T930="degressiv"),D_SAV!AC930*Y930/100,0),0)</f>
        <v>0</v>
      </c>
      <c r="AF930" s="55">
        <f>IFERROR(IF(VLOOKUP(D930,rng_ND,5,FALSE)="Ja",MAX(D_SAV!AD930:AE930),D_SAV!AD930),0)</f>
        <v>0</v>
      </c>
      <c r="AG930" s="55">
        <f t="shared" si="299"/>
        <v>0</v>
      </c>
      <c r="AH930" s="55">
        <f t="shared" si="300"/>
        <v>0</v>
      </c>
      <c r="AI930" s="55">
        <f t="shared" si="301"/>
        <v>0</v>
      </c>
      <c r="AJ930" s="55">
        <f t="shared" si="302"/>
        <v>0</v>
      </c>
      <c r="AK930" s="55">
        <f t="shared" si="293"/>
        <v>0</v>
      </c>
      <c r="AL930" s="55">
        <f t="shared" si="294"/>
        <v>0</v>
      </c>
      <c r="AM930" s="55">
        <f t="shared" si="295"/>
        <v>0</v>
      </c>
    </row>
    <row r="931" spans="1:39" x14ac:dyDescent="0.25">
      <c r="A931" s="47">
        <v>927</v>
      </c>
      <c r="B931" s="358" t="str">
        <f>IF(AND(E931&lt;&gt;0,D931&lt;&gt;0,F931&lt;&gt;0),IF(C931&lt;&gt;0,CONCATENATE(C931,"-AGr",VLOOKUP(D931,Listen!$A$2:$G$45,7,FALSE),"-",E931,"-",F931,),CONCATENATE("AGr",VLOOKUP(D931,Listen!$A$2:$G$45,7,FALSE),"-",E931,"-",F931)),"keine vollständige ID")</f>
        <v>keine vollständige ID</v>
      </c>
      <c r="C931" s="438">
        <f>'[2]III_SAV-Details_NB'!B937</f>
        <v>0</v>
      </c>
      <c r="D931" s="438">
        <f>'[2]III_SAV-Details_NB'!C937</f>
        <v>0</v>
      </c>
      <c r="E931" s="359">
        <f>'[2]III_SAV-Details_NB'!D937</f>
        <v>0</v>
      </c>
      <c r="F931" s="490"/>
      <c r="G931" s="281">
        <f>'[2]III_SAV-Details_NB'!X937</f>
        <v>0</v>
      </c>
      <c r="H931" s="281">
        <f t="shared" si="296"/>
        <v>0</v>
      </c>
      <c r="I931" s="281">
        <f>IF(con_EOGJahr=2025,'[2]III_SAV-Details_NB'!AA937,IF(con_EOGJahr=2026,'[2]III_SAV-Details_NB'!AB937,'[2]III_SAV-Details_NB'!AC937))</f>
        <v>0</v>
      </c>
      <c r="J931" s="282"/>
      <c r="K931" s="282"/>
      <c r="L931" s="282"/>
      <c r="M931" s="282"/>
      <c r="N931" s="282"/>
      <c r="O931" s="282"/>
      <c r="P931" s="52">
        <f t="shared" si="297"/>
        <v>0</v>
      </c>
      <c r="Q931" s="60"/>
      <c r="R931" s="53">
        <f t="shared" si="303"/>
        <v>0</v>
      </c>
      <c r="S931" s="59"/>
      <c r="T931" s="61"/>
      <c r="U931" s="342" t="str">
        <f t="shared" si="307"/>
        <v>k.A.</v>
      </c>
      <c r="V931" s="343" t="str">
        <f t="shared" si="304"/>
        <v>k.A.</v>
      </c>
      <c r="W931" s="343" t="str">
        <f>IFERROR(IF(OR($D931="",$E931=0,con_Ende=0),"k.A.",IF(VLOOKUP($D931,rng_ND,5,0)="Nein",VLOOKUP($D931,rng_ND,2,FALSE),MIN(VLOOKUP($D931,rng_ND,2,FALSE),A_Stammdaten!$B$19-D_SAV!$E931+1))),"k.A.")</f>
        <v>k.A.</v>
      </c>
      <c r="X931" s="343" t="str">
        <f t="shared" si="305"/>
        <v>k.A.</v>
      </c>
      <c r="Y931" s="62"/>
      <c r="Z931" s="48">
        <f t="shared" si="306"/>
        <v>0</v>
      </c>
      <c r="AA931" s="457"/>
      <c r="AB931" s="55">
        <f t="shared" si="298"/>
        <v>0</v>
      </c>
      <c r="AC931" s="55">
        <f>IF(A_Stammdaten!$B$25="ja",D_SAV!AA931,D_SAV!AB931)</f>
        <v>0</v>
      </c>
      <c r="AD931" s="478">
        <f>IF(AC931=0,0,IF(U931-(con_EOGJahr-D_SAV!E931)&lt;=0,AC931,AC931/V931))</f>
        <v>0</v>
      </c>
      <c r="AE931" s="478">
        <f>IFERROR(IF(AND(VLOOKUP(D931,rng_ND,5,FALSE)="Ja",D_SAV!T931="degressiv"),D_SAV!AC931*Y931/100,0),0)</f>
        <v>0</v>
      </c>
      <c r="AF931" s="55">
        <f>IFERROR(IF(VLOOKUP(D931,rng_ND,5,FALSE)="Ja",MAX(D_SAV!AD931:AE931),D_SAV!AD931),0)</f>
        <v>0</v>
      </c>
      <c r="AG931" s="55">
        <f t="shared" si="299"/>
        <v>0</v>
      </c>
      <c r="AH931" s="55">
        <f t="shared" si="300"/>
        <v>0</v>
      </c>
      <c r="AI931" s="55">
        <f t="shared" si="301"/>
        <v>0</v>
      </c>
      <c r="AJ931" s="55">
        <f t="shared" si="302"/>
        <v>0</v>
      </c>
      <c r="AK931" s="55">
        <f t="shared" si="293"/>
        <v>0</v>
      </c>
      <c r="AL931" s="55">
        <f t="shared" si="294"/>
        <v>0</v>
      </c>
      <c r="AM931" s="55">
        <f t="shared" si="295"/>
        <v>0</v>
      </c>
    </row>
    <row r="932" spans="1:39" x14ac:dyDescent="0.25">
      <c r="A932" s="47">
        <v>928</v>
      </c>
      <c r="B932" s="358" t="str">
        <f>IF(AND(E932&lt;&gt;0,D932&lt;&gt;0,F932&lt;&gt;0),IF(C932&lt;&gt;0,CONCATENATE(C932,"-AGr",VLOOKUP(D932,Listen!$A$2:$G$45,7,FALSE),"-",E932,"-",F932,),CONCATENATE("AGr",VLOOKUP(D932,Listen!$A$2:$G$45,7,FALSE),"-",E932,"-",F932)),"keine vollständige ID")</f>
        <v>keine vollständige ID</v>
      </c>
      <c r="C932" s="438">
        <f>'[2]III_SAV-Details_NB'!B938</f>
        <v>0</v>
      </c>
      <c r="D932" s="438">
        <f>'[2]III_SAV-Details_NB'!C938</f>
        <v>0</v>
      </c>
      <c r="E932" s="359">
        <f>'[2]III_SAV-Details_NB'!D938</f>
        <v>0</v>
      </c>
      <c r="F932" s="490"/>
      <c r="G932" s="281">
        <f>'[2]III_SAV-Details_NB'!X938</f>
        <v>0</v>
      </c>
      <c r="H932" s="281">
        <f t="shared" si="296"/>
        <v>0</v>
      </c>
      <c r="I932" s="281">
        <f>IF(con_EOGJahr=2025,'[2]III_SAV-Details_NB'!AA938,IF(con_EOGJahr=2026,'[2]III_SAV-Details_NB'!AB938,'[2]III_SAV-Details_NB'!AC938))</f>
        <v>0</v>
      </c>
      <c r="J932" s="282"/>
      <c r="K932" s="282"/>
      <c r="L932" s="282"/>
      <c r="M932" s="282"/>
      <c r="N932" s="282"/>
      <c r="O932" s="282"/>
      <c r="P932" s="52">
        <f t="shared" si="297"/>
        <v>0</v>
      </c>
      <c r="Q932" s="60"/>
      <c r="R932" s="53">
        <f t="shared" si="303"/>
        <v>0</v>
      </c>
      <c r="S932" s="59"/>
      <c r="T932" s="61"/>
      <c r="U932" s="342" t="str">
        <f t="shared" si="307"/>
        <v>k.A.</v>
      </c>
      <c r="V932" s="343" t="str">
        <f t="shared" si="304"/>
        <v>k.A.</v>
      </c>
      <c r="W932" s="343" t="str">
        <f>IFERROR(IF(OR($D932="",$E932=0,con_Ende=0),"k.A.",IF(VLOOKUP($D932,rng_ND,5,0)="Nein",VLOOKUP($D932,rng_ND,2,FALSE),MIN(VLOOKUP($D932,rng_ND,2,FALSE),A_Stammdaten!$B$19-D_SAV!$E932+1))),"k.A.")</f>
        <v>k.A.</v>
      </c>
      <c r="X932" s="343" t="str">
        <f t="shared" si="305"/>
        <v>k.A.</v>
      </c>
      <c r="Y932" s="62"/>
      <c r="Z932" s="48">
        <f t="shared" si="306"/>
        <v>0</v>
      </c>
      <c r="AA932" s="457"/>
      <c r="AB932" s="55">
        <f t="shared" si="298"/>
        <v>0</v>
      </c>
      <c r="AC932" s="55">
        <f>IF(A_Stammdaten!$B$25="ja",D_SAV!AA932,D_SAV!AB932)</f>
        <v>0</v>
      </c>
      <c r="AD932" s="478">
        <f>IF(AC932=0,0,IF(U932-(con_EOGJahr-D_SAV!E932)&lt;=0,AC932,AC932/V932))</f>
        <v>0</v>
      </c>
      <c r="AE932" s="478">
        <f>IFERROR(IF(AND(VLOOKUP(D932,rng_ND,5,FALSE)="Ja",D_SAV!T932="degressiv"),D_SAV!AC932*Y932/100,0),0)</f>
        <v>0</v>
      </c>
      <c r="AF932" s="55">
        <f>IFERROR(IF(VLOOKUP(D932,rng_ND,5,FALSE)="Ja",MAX(D_SAV!AD932:AE932),D_SAV!AD932),0)</f>
        <v>0</v>
      </c>
      <c r="AG932" s="55">
        <f t="shared" si="299"/>
        <v>0</v>
      </c>
      <c r="AH932" s="55">
        <f t="shared" si="300"/>
        <v>0</v>
      </c>
      <c r="AI932" s="55">
        <f t="shared" si="301"/>
        <v>0</v>
      </c>
      <c r="AJ932" s="55">
        <f t="shared" si="302"/>
        <v>0</v>
      </c>
      <c r="AK932" s="55">
        <f t="shared" si="293"/>
        <v>0</v>
      </c>
      <c r="AL932" s="55">
        <f t="shared" si="294"/>
        <v>0</v>
      </c>
      <c r="AM932" s="55">
        <f t="shared" si="295"/>
        <v>0</v>
      </c>
    </row>
    <row r="933" spans="1:39" x14ac:dyDescent="0.25">
      <c r="A933" s="47">
        <v>929</v>
      </c>
      <c r="B933" s="358" t="str">
        <f>IF(AND(E933&lt;&gt;0,D933&lt;&gt;0,F933&lt;&gt;0),IF(C933&lt;&gt;0,CONCATENATE(C933,"-AGr",VLOOKUP(D933,Listen!$A$2:$G$45,7,FALSE),"-",E933,"-",F933,),CONCATENATE("AGr",VLOOKUP(D933,Listen!$A$2:$G$45,7,FALSE),"-",E933,"-",F933)),"keine vollständige ID")</f>
        <v>keine vollständige ID</v>
      </c>
      <c r="C933" s="438">
        <f>'[2]III_SAV-Details_NB'!B939</f>
        <v>0</v>
      </c>
      <c r="D933" s="438">
        <f>'[2]III_SAV-Details_NB'!C939</f>
        <v>0</v>
      </c>
      <c r="E933" s="359">
        <f>'[2]III_SAV-Details_NB'!D939</f>
        <v>0</v>
      </c>
      <c r="F933" s="490"/>
      <c r="G933" s="281">
        <f>'[2]III_SAV-Details_NB'!X939</f>
        <v>0</v>
      </c>
      <c r="H933" s="281">
        <f t="shared" si="296"/>
        <v>0</v>
      </c>
      <c r="I933" s="281">
        <f>IF(con_EOGJahr=2025,'[2]III_SAV-Details_NB'!AA939,IF(con_EOGJahr=2026,'[2]III_SAV-Details_NB'!AB939,'[2]III_SAV-Details_NB'!AC939))</f>
        <v>0</v>
      </c>
      <c r="J933" s="282"/>
      <c r="K933" s="282"/>
      <c r="L933" s="282"/>
      <c r="M933" s="282"/>
      <c r="N933" s="282"/>
      <c r="O933" s="282"/>
      <c r="P933" s="52">
        <f t="shared" si="297"/>
        <v>0</v>
      </c>
      <c r="Q933" s="60"/>
      <c r="R933" s="53">
        <f t="shared" si="303"/>
        <v>0</v>
      </c>
      <c r="S933" s="59"/>
      <c r="T933" s="61"/>
      <c r="U933" s="342" t="str">
        <f t="shared" si="307"/>
        <v>k.A.</v>
      </c>
      <c r="V933" s="343" t="str">
        <f t="shared" si="304"/>
        <v>k.A.</v>
      </c>
      <c r="W933" s="343" t="str">
        <f>IFERROR(IF(OR($D933="",$E933=0,con_Ende=0),"k.A.",IF(VLOOKUP($D933,rng_ND,5,0)="Nein",VLOOKUP($D933,rng_ND,2,FALSE),MIN(VLOOKUP($D933,rng_ND,2,FALSE),A_Stammdaten!$B$19-D_SAV!$E933+1))),"k.A.")</f>
        <v>k.A.</v>
      </c>
      <c r="X933" s="343" t="str">
        <f t="shared" si="305"/>
        <v>k.A.</v>
      </c>
      <c r="Y933" s="62"/>
      <c r="Z933" s="48">
        <f t="shared" si="306"/>
        <v>0</v>
      </c>
      <c r="AA933" s="457"/>
      <c r="AB933" s="55">
        <f t="shared" si="298"/>
        <v>0</v>
      </c>
      <c r="AC933" s="55">
        <f>IF(A_Stammdaten!$B$25="ja",D_SAV!AA933,D_SAV!AB933)</f>
        <v>0</v>
      </c>
      <c r="AD933" s="478">
        <f>IF(AC933=0,0,IF(U933-(con_EOGJahr-D_SAV!E933)&lt;=0,AC933,AC933/V933))</f>
        <v>0</v>
      </c>
      <c r="AE933" s="478">
        <f>IFERROR(IF(AND(VLOOKUP(D933,rng_ND,5,FALSE)="Ja",D_SAV!T933="degressiv"),D_SAV!AC933*Y933/100,0),0)</f>
        <v>0</v>
      </c>
      <c r="AF933" s="55">
        <f>IFERROR(IF(VLOOKUP(D933,rng_ND,5,FALSE)="Ja",MAX(D_SAV!AD933:AE933),D_SAV!AD933),0)</f>
        <v>0</v>
      </c>
      <c r="AG933" s="55">
        <f t="shared" si="299"/>
        <v>0</v>
      </c>
      <c r="AH933" s="55">
        <f t="shared" si="300"/>
        <v>0</v>
      </c>
      <c r="AI933" s="55">
        <f t="shared" si="301"/>
        <v>0</v>
      </c>
      <c r="AJ933" s="55">
        <f t="shared" si="302"/>
        <v>0</v>
      </c>
      <c r="AK933" s="55">
        <f t="shared" si="293"/>
        <v>0</v>
      </c>
      <c r="AL933" s="55">
        <f t="shared" si="294"/>
        <v>0</v>
      </c>
      <c r="AM933" s="55">
        <f t="shared" si="295"/>
        <v>0</v>
      </c>
    </row>
    <row r="934" spans="1:39" x14ac:dyDescent="0.25">
      <c r="A934" s="47">
        <v>930</v>
      </c>
      <c r="B934" s="358" t="str">
        <f>IF(AND(E934&lt;&gt;0,D934&lt;&gt;0,F934&lt;&gt;0),IF(C934&lt;&gt;0,CONCATENATE(C934,"-AGr",VLOOKUP(D934,Listen!$A$2:$G$45,7,FALSE),"-",E934,"-",F934,),CONCATENATE("AGr",VLOOKUP(D934,Listen!$A$2:$G$45,7,FALSE),"-",E934,"-",F934)),"keine vollständige ID")</f>
        <v>keine vollständige ID</v>
      </c>
      <c r="C934" s="438">
        <f>'[2]III_SAV-Details_NB'!B940</f>
        <v>0</v>
      </c>
      <c r="D934" s="438">
        <f>'[2]III_SAV-Details_NB'!C940</f>
        <v>0</v>
      </c>
      <c r="E934" s="359">
        <f>'[2]III_SAV-Details_NB'!D940</f>
        <v>0</v>
      </c>
      <c r="F934" s="490"/>
      <c r="G934" s="281">
        <f>'[2]III_SAV-Details_NB'!X940</f>
        <v>0</v>
      </c>
      <c r="H934" s="281">
        <f t="shared" si="296"/>
        <v>0</v>
      </c>
      <c r="I934" s="281">
        <f>IF(con_EOGJahr=2025,'[2]III_SAV-Details_NB'!AA940,IF(con_EOGJahr=2026,'[2]III_SAV-Details_NB'!AB940,'[2]III_SAV-Details_NB'!AC940))</f>
        <v>0</v>
      </c>
      <c r="J934" s="282"/>
      <c r="K934" s="282"/>
      <c r="L934" s="282"/>
      <c r="M934" s="282"/>
      <c r="N934" s="282"/>
      <c r="O934" s="282"/>
      <c r="P934" s="52">
        <f t="shared" si="297"/>
        <v>0</v>
      </c>
      <c r="Q934" s="60"/>
      <c r="R934" s="53">
        <f t="shared" si="303"/>
        <v>0</v>
      </c>
      <c r="S934" s="59"/>
      <c r="T934" s="61"/>
      <c r="U934" s="342" t="str">
        <f t="shared" si="307"/>
        <v>k.A.</v>
      </c>
      <c r="V934" s="343" t="str">
        <f t="shared" si="304"/>
        <v>k.A.</v>
      </c>
      <c r="W934" s="343" t="str">
        <f>IFERROR(IF(OR($D934="",$E934=0,con_Ende=0),"k.A.",IF(VLOOKUP($D934,rng_ND,5,0)="Nein",VLOOKUP($D934,rng_ND,2,FALSE),MIN(VLOOKUP($D934,rng_ND,2,FALSE),A_Stammdaten!$B$19-D_SAV!$E934+1))),"k.A.")</f>
        <v>k.A.</v>
      </c>
      <c r="X934" s="343" t="str">
        <f t="shared" si="305"/>
        <v>k.A.</v>
      </c>
      <c r="Y934" s="62"/>
      <c r="Z934" s="48">
        <f t="shared" si="306"/>
        <v>0</v>
      </c>
      <c r="AA934" s="457"/>
      <c r="AB934" s="55">
        <f t="shared" si="298"/>
        <v>0</v>
      </c>
      <c r="AC934" s="55">
        <f>IF(A_Stammdaten!$B$25="ja",D_SAV!AA934,D_SAV!AB934)</f>
        <v>0</v>
      </c>
      <c r="AD934" s="478">
        <f>IF(AC934=0,0,IF(U934-(con_EOGJahr-D_SAV!E934)&lt;=0,AC934,AC934/V934))</f>
        <v>0</v>
      </c>
      <c r="AE934" s="478">
        <f>IFERROR(IF(AND(VLOOKUP(D934,rng_ND,5,FALSE)="Ja",D_SAV!T934="degressiv"),D_SAV!AC934*Y934/100,0),0)</f>
        <v>0</v>
      </c>
      <c r="AF934" s="55">
        <f>IFERROR(IF(VLOOKUP(D934,rng_ND,5,FALSE)="Ja",MAX(D_SAV!AD934:AE934),D_SAV!AD934),0)</f>
        <v>0</v>
      </c>
      <c r="AG934" s="55">
        <f t="shared" si="299"/>
        <v>0</v>
      </c>
      <c r="AH934" s="55">
        <f t="shared" si="300"/>
        <v>0</v>
      </c>
      <c r="AI934" s="55">
        <f t="shared" si="301"/>
        <v>0</v>
      </c>
      <c r="AJ934" s="55">
        <f t="shared" si="302"/>
        <v>0</v>
      </c>
      <c r="AK934" s="55">
        <f t="shared" si="293"/>
        <v>0</v>
      </c>
      <c r="AL934" s="55">
        <f t="shared" si="294"/>
        <v>0</v>
      </c>
      <c r="AM934" s="55">
        <f t="shared" si="295"/>
        <v>0</v>
      </c>
    </row>
    <row r="935" spans="1:39" x14ac:dyDescent="0.25">
      <c r="A935" s="47">
        <v>931</v>
      </c>
      <c r="B935" s="358" t="str">
        <f>IF(AND(E935&lt;&gt;0,D935&lt;&gt;0,F935&lt;&gt;0),IF(C935&lt;&gt;0,CONCATENATE(C935,"-AGr",VLOOKUP(D935,Listen!$A$2:$G$45,7,FALSE),"-",E935,"-",F935,),CONCATENATE("AGr",VLOOKUP(D935,Listen!$A$2:$G$45,7,FALSE),"-",E935,"-",F935)),"keine vollständige ID")</f>
        <v>keine vollständige ID</v>
      </c>
      <c r="C935" s="438">
        <f>'[2]III_SAV-Details_NB'!B941</f>
        <v>0</v>
      </c>
      <c r="D935" s="438">
        <f>'[2]III_SAV-Details_NB'!C941</f>
        <v>0</v>
      </c>
      <c r="E935" s="359">
        <f>'[2]III_SAV-Details_NB'!D941</f>
        <v>0</v>
      </c>
      <c r="F935" s="490"/>
      <c r="G935" s="281">
        <f>'[2]III_SAV-Details_NB'!X941</f>
        <v>0</v>
      </c>
      <c r="H935" s="281">
        <f t="shared" si="296"/>
        <v>0</v>
      </c>
      <c r="I935" s="281">
        <f>IF(con_EOGJahr=2025,'[2]III_SAV-Details_NB'!AA941,IF(con_EOGJahr=2026,'[2]III_SAV-Details_NB'!AB941,'[2]III_SAV-Details_NB'!AC941))</f>
        <v>0</v>
      </c>
      <c r="J935" s="282"/>
      <c r="K935" s="282"/>
      <c r="L935" s="282"/>
      <c r="M935" s="282"/>
      <c r="N935" s="282"/>
      <c r="O935" s="282"/>
      <c r="P935" s="52">
        <f t="shared" si="297"/>
        <v>0</v>
      </c>
      <c r="Q935" s="60"/>
      <c r="R935" s="53">
        <f t="shared" si="303"/>
        <v>0</v>
      </c>
      <c r="S935" s="59"/>
      <c r="T935" s="61"/>
      <c r="U935" s="342" t="str">
        <f t="shared" si="307"/>
        <v>k.A.</v>
      </c>
      <c r="V935" s="343" t="str">
        <f t="shared" si="304"/>
        <v>k.A.</v>
      </c>
      <c r="W935" s="343" t="str">
        <f>IFERROR(IF(OR($D935="",$E935=0,con_Ende=0),"k.A.",IF(VLOOKUP($D935,rng_ND,5,0)="Nein",VLOOKUP($D935,rng_ND,2,FALSE),MIN(VLOOKUP($D935,rng_ND,2,FALSE),A_Stammdaten!$B$19-D_SAV!$E935+1))),"k.A.")</f>
        <v>k.A.</v>
      </c>
      <c r="X935" s="343" t="str">
        <f t="shared" si="305"/>
        <v>k.A.</v>
      </c>
      <c r="Y935" s="62"/>
      <c r="Z935" s="48">
        <f t="shared" si="306"/>
        <v>0</v>
      </c>
      <c r="AA935" s="457"/>
      <c r="AB935" s="55">
        <f t="shared" si="298"/>
        <v>0</v>
      </c>
      <c r="AC935" s="55">
        <f>IF(A_Stammdaten!$B$25="ja",D_SAV!AA935,D_SAV!AB935)</f>
        <v>0</v>
      </c>
      <c r="AD935" s="478">
        <f>IF(AC935=0,0,IF(U935-(con_EOGJahr-D_SAV!E935)&lt;=0,AC935,AC935/V935))</f>
        <v>0</v>
      </c>
      <c r="AE935" s="478">
        <f>IFERROR(IF(AND(VLOOKUP(D935,rng_ND,5,FALSE)="Ja",D_SAV!T935="degressiv"),D_SAV!AC935*Y935/100,0),0)</f>
        <v>0</v>
      </c>
      <c r="AF935" s="55">
        <f>IFERROR(IF(VLOOKUP(D935,rng_ND,5,FALSE)="Ja",MAX(D_SAV!AD935:AE935),D_SAV!AD935),0)</f>
        <v>0</v>
      </c>
      <c r="AG935" s="55">
        <f t="shared" si="299"/>
        <v>0</v>
      </c>
      <c r="AH935" s="55">
        <f t="shared" si="300"/>
        <v>0</v>
      </c>
      <c r="AI935" s="55">
        <f t="shared" si="301"/>
        <v>0</v>
      </c>
      <c r="AJ935" s="55">
        <f t="shared" si="302"/>
        <v>0</v>
      </c>
      <c r="AK935" s="55">
        <f t="shared" si="293"/>
        <v>0</v>
      </c>
      <c r="AL935" s="55">
        <f t="shared" si="294"/>
        <v>0</v>
      </c>
      <c r="AM935" s="55">
        <f t="shared" si="295"/>
        <v>0</v>
      </c>
    </row>
    <row r="936" spans="1:39" x14ac:dyDescent="0.25">
      <c r="A936" s="47">
        <v>932</v>
      </c>
      <c r="B936" s="358" t="str">
        <f>IF(AND(E936&lt;&gt;0,D936&lt;&gt;0,F936&lt;&gt;0),IF(C936&lt;&gt;0,CONCATENATE(C936,"-AGr",VLOOKUP(D936,Listen!$A$2:$G$45,7,FALSE),"-",E936,"-",F936,),CONCATENATE("AGr",VLOOKUP(D936,Listen!$A$2:$G$45,7,FALSE),"-",E936,"-",F936)),"keine vollständige ID")</f>
        <v>keine vollständige ID</v>
      </c>
      <c r="C936" s="438">
        <f>'[2]III_SAV-Details_NB'!B942</f>
        <v>0</v>
      </c>
      <c r="D936" s="438">
        <f>'[2]III_SAV-Details_NB'!C942</f>
        <v>0</v>
      </c>
      <c r="E936" s="359">
        <f>'[2]III_SAV-Details_NB'!D942</f>
        <v>0</v>
      </c>
      <c r="F936" s="490"/>
      <c r="G936" s="281">
        <f>'[2]III_SAV-Details_NB'!X942</f>
        <v>0</v>
      </c>
      <c r="H936" s="281">
        <f t="shared" si="296"/>
        <v>0</v>
      </c>
      <c r="I936" s="281">
        <f>IF(con_EOGJahr=2025,'[2]III_SAV-Details_NB'!AA942,IF(con_EOGJahr=2026,'[2]III_SAV-Details_NB'!AB942,'[2]III_SAV-Details_NB'!AC942))</f>
        <v>0</v>
      </c>
      <c r="J936" s="282"/>
      <c r="K936" s="282"/>
      <c r="L936" s="282"/>
      <c r="M936" s="282"/>
      <c r="N936" s="282"/>
      <c r="O936" s="282"/>
      <c r="P936" s="52">
        <f t="shared" si="297"/>
        <v>0</v>
      </c>
      <c r="Q936" s="60"/>
      <c r="R936" s="53">
        <f t="shared" si="303"/>
        <v>0</v>
      </c>
      <c r="S936" s="59"/>
      <c r="T936" s="61"/>
      <c r="U936" s="342" t="str">
        <f t="shared" si="307"/>
        <v>k.A.</v>
      </c>
      <c r="V936" s="343" t="str">
        <f t="shared" si="304"/>
        <v>k.A.</v>
      </c>
      <c r="W936" s="343" t="str">
        <f>IFERROR(IF(OR($D936="",$E936=0,con_Ende=0),"k.A.",IF(VLOOKUP($D936,rng_ND,5,0)="Nein",VLOOKUP($D936,rng_ND,2,FALSE),MIN(VLOOKUP($D936,rng_ND,2,FALSE),A_Stammdaten!$B$19-D_SAV!$E936+1))),"k.A.")</f>
        <v>k.A.</v>
      </c>
      <c r="X936" s="343" t="str">
        <f t="shared" si="305"/>
        <v>k.A.</v>
      </c>
      <c r="Y936" s="62"/>
      <c r="Z936" s="48">
        <f t="shared" si="306"/>
        <v>0</v>
      </c>
      <c r="AA936" s="457"/>
      <c r="AB936" s="55">
        <f t="shared" si="298"/>
        <v>0</v>
      </c>
      <c r="AC936" s="55">
        <f>IF(A_Stammdaten!$B$25="ja",D_SAV!AA936,D_SAV!AB936)</f>
        <v>0</v>
      </c>
      <c r="AD936" s="478">
        <f>IF(AC936=0,0,IF(U936-(con_EOGJahr-D_SAV!E936)&lt;=0,AC936,AC936/V936))</f>
        <v>0</v>
      </c>
      <c r="AE936" s="478">
        <f>IFERROR(IF(AND(VLOOKUP(D936,rng_ND,5,FALSE)="Ja",D_SAV!T936="degressiv"),D_SAV!AC936*Y936/100,0),0)</f>
        <v>0</v>
      </c>
      <c r="AF936" s="55">
        <f>IFERROR(IF(VLOOKUP(D936,rng_ND,5,FALSE)="Ja",MAX(D_SAV!AD936:AE936),D_SAV!AD936),0)</f>
        <v>0</v>
      </c>
      <c r="AG936" s="55">
        <f t="shared" si="299"/>
        <v>0</v>
      </c>
      <c r="AH936" s="55">
        <f t="shared" si="300"/>
        <v>0</v>
      </c>
      <c r="AI936" s="55">
        <f t="shared" si="301"/>
        <v>0</v>
      </c>
      <c r="AJ936" s="55">
        <f t="shared" si="302"/>
        <v>0</v>
      </c>
      <c r="AK936" s="55">
        <f t="shared" si="293"/>
        <v>0</v>
      </c>
      <c r="AL936" s="55">
        <f t="shared" si="294"/>
        <v>0</v>
      </c>
      <c r="AM936" s="55">
        <f t="shared" si="295"/>
        <v>0</v>
      </c>
    </row>
    <row r="937" spans="1:39" x14ac:dyDescent="0.25">
      <c r="A937" s="47">
        <v>933</v>
      </c>
      <c r="B937" s="358" t="str">
        <f>IF(AND(E937&lt;&gt;0,D937&lt;&gt;0,F937&lt;&gt;0),IF(C937&lt;&gt;0,CONCATENATE(C937,"-AGr",VLOOKUP(D937,Listen!$A$2:$G$45,7,FALSE),"-",E937,"-",F937,),CONCATENATE("AGr",VLOOKUP(D937,Listen!$A$2:$G$45,7,FALSE),"-",E937,"-",F937)),"keine vollständige ID")</f>
        <v>keine vollständige ID</v>
      </c>
      <c r="C937" s="438">
        <f>'[2]III_SAV-Details_NB'!B943</f>
        <v>0</v>
      </c>
      <c r="D937" s="438">
        <f>'[2]III_SAV-Details_NB'!C943</f>
        <v>0</v>
      </c>
      <c r="E937" s="359">
        <f>'[2]III_SAV-Details_NB'!D943</f>
        <v>0</v>
      </c>
      <c r="F937" s="490"/>
      <c r="G937" s="281">
        <f>'[2]III_SAV-Details_NB'!X943</f>
        <v>0</v>
      </c>
      <c r="H937" s="281">
        <f t="shared" si="296"/>
        <v>0</v>
      </c>
      <c r="I937" s="281">
        <f>IF(con_EOGJahr=2025,'[2]III_SAV-Details_NB'!AA943,IF(con_EOGJahr=2026,'[2]III_SAV-Details_NB'!AB943,'[2]III_SAV-Details_NB'!AC943))</f>
        <v>0</v>
      </c>
      <c r="J937" s="282"/>
      <c r="K937" s="282"/>
      <c r="L937" s="282"/>
      <c r="M937" s="282"/>
      <c r="N937" s="282"/>
      <c r="O937" s="282"/>
      <c r="P937" s="52">
        <f t="shared" si="297"/>
        <v>0</v>
      </c>
      <c r="Q937" s="60"/>
      <c r="R937" s="53">
        <f t="shared" si="303"/>
        <v>0</v>
      </c>
      <c r="S937" s="59"/>
      <c r="T937" s="61"/>
      <c r="U937" s="342" t="str">
        <f t="shared" si="307"/>
        <v>k.A.</v>
      </c>
      <c r="V937" s="343" t="str">
        <f t="shared" si="304"/>
        <v>k.A.</v>
      </c>
      <c r="W937" s="343" t="str">
        <f>IFERROR(IF(OR($D937="",$E937=0,con_Ende=0),"k.A.",IF(VLOOKUP($D937,rng_ND,5,0)="Nein",VLOOKUP($D937,rng_ND,2,FALSE),MIN(VLOOKUP($D937,rng_ND,2,FALSE),A_Stammdaten!$B$19-D_SAV!$E937+1))),"k.A.")</f>
        <v>k.A.</v>
      </c>
      <c r="X937" s="343" t="str">
        <f t="shared" si="305"/>
        <v>k.A.</v>
      </c>
      <c r="Y937" s="62"/>
      <c r="Z937" s="48">
        <f t="shared" si="306"/>
        <v>0</v>
      </c>
      <c r="AA937" s="457"/>
      <c r="AB937" s="55">
        <f t="shared" si="298"/>
        <v>0</v>
      </c>
      <c r="AC937" s="55">
        <f>IF(A_Stammdaten!$B$25="ja",D_SAV!AA937,D_SAV!AB937)</f>
        <v>0</v>
      </c>
      <c r="AD937" s="478">
        <f>IF(AC937=0,0,IF(U937-(con_EOGJahr-D_SAV!E937)&lt;=0,AC937,AC937/V937))</f>
        <v>0</v>
      </c>
      <c r="AE937" s="478">
        <f>IFERROR(IF(AND(VLOOKUP(D937,rng_ND,5,FALSE)="Ja",D_SAV!T937="degressiv"),D_SAV!AC937*Y937/100,0),0)</f>
        <v>0</v>
      </c>
      <c r="AF937" s="55">
        <f>IFERROR(IF(VLOOKUP(D937,rng_ND,5,FALSE)="Ja",MAX(D_SAV!AD937:AE937),D_SAV!AD937),0)</f>
        <v>0</v>
      </c>
      <c r="AG937" s="55">
        <f t="shared" si="299"/>
        <v>0</v>
      </c>
      <c r="AH937" s="55">
        <f t="shared" si="300"/>
        <v>0</v>
      </c>
      <c r="AI937" s="55">
        <f t="shared" si="301"/>
        <v>0</v>
      </c>
      <c r="AJ937" s="55">
        <f t="shared" si="302"/>
        <v>0</v>
      </c>
      <c r="AK937" s="55">
        <f t="shared" si="293"/>
        <v>0</v>
      </c>
      <c r="AL937" s="55">
        <f t="shared" si="294"/>
        <v>0</v>
      </c>
      <c r="AM937" s="55">
        <f t="shared" si="295"/>
        <v>0</v>
      </c>
    </row>
    <row r="938" spans="1:39" x14ac:dyDescent="0.25">
      <c r="A938" s="47">
        <v>934</v>
      </c>
      <c r="B938" s="358" t="str">
        <f>IF(AND(E938&lt;&gt;0,D938&lt;&gt;0,F938&lt;&gt;0),IF(C938&lt;&gt;0,CONCATENATE(C938,"-AGr",VLOOKUP(D938,Listen!$A$2:$G$45,7,FALSE),"-",E938,"-",F938,),CONCATENATE("AGr",VLOOKUP(D938,Listen!$A$2:$G$45,7,FALSE),"-",E938,"-",F938)),"keine vollständige ID")</f>
        <v>keine vollständige ID</v>
      </c>
      <c r="C938" s="438">
        <f>'[2]III_SAV-Details_NB'!B944</f>
        <v>0</v>
      </c>
      <c r="D938" s="438">
        <f>'[2]III_SAV-Details_NB'!C944</f>
        <v>0</v>
      </c>
      <c r="E938" s="359">
        <f>'[2]III_SAV-Details_NB'!D944</f>
        <v>0</v>
      </c>
      <c r="F938" s="490"/>
      <c r="G938" s="281">
        <f>'[2]III_SAV-Details_NB'!X944</f>
        <v>0</v>
      </c>
      <c r="H938" s="281">
        <f t="shared" si="296"/>
        <v>0</v>
      </c>
      <c r="I938" s="281">
        <f>IF(con_EOGJahr=2025,'[2]III_SAV-Details_NB'!AA944,IF(con_EOGJahr=2026,'[2]III_SAV-Details_NB'!AB944,'[2]III_SAV-Details_NB'!AC944))</f>
        <v>0</v>
      </c>
      <c r="J938" s="282"/>
      <c r="K938" s="282"/>
      <c r="L938" s="282"/>
      <c r="M938" s="282"/>
      <c r="N938" s="282"/>
      <c r="O938" s="282"/>
      <c r="P938" s="52">
        <f t="shared" si="297"/>
        <v>0</v>
      </c>
      <c r="Q938" s="60"/>
      <c r="R938" s="53">
        <f t="shared" si="303"/>
        <v>0</v>
      </c>
      <c r="S938" s="59"/>
      <c r="T938" s="61"/>
      <c r="U938" s="342" t="str">
        <f t="shared" si="307"/>
        <v>k.A.</v>
      </c>
      <c r="V938" s="343" t="str">
        <f t="shared" si="304"/>
        <v>k.A.</v>
      </c>
      <c r="W938" s="343" t="str">
        <f>IFERROR(IF(OR($D938="",$E938=0,con_Ende=0),"k.A.",IF(VLOOKUP($D938,rng_ND,5,0)="Nein",VLOOKUP($D938,rng_ND,2,FALSE),MIN(VLOOKUP($D938,rng_ND,2,FALSE),A_Stammdaten!$B$19-D_SAV!$E938+1))),"k.A.")</f>
        <v>k.A.</v>
      </c>
      <c r="X938" s="343" t="str">
        <f t="shared" si="305"/>
        <v>k.A.</v>
      </c>
      <c r="Y938" s="62"/>
      <c r="Z938" s="48">
        <f t="shared" si="306"/>
        <v>0</v>
      </c>
      <c r="AA938" s="457"/>
      <c r="AB938" s="55">
        <f t="shared" si="298"/>
        <v>0</v>
      </c>
      <c r="AC938" s="55">
        <f>IF(A_Stammdaten!$B$25="ja",D_SAV!AA938,D_SAV!AB938)</f>
        <v>0</v>
      </c>
      <c r="AD938" s="478">
        <f>IF(AC938=0,0,IF(U938-(con_EOGJahr-D_SAV!E938)&lt;=0,AC938,AC938/V938))</f>
        <v>0</v>
      </c>
      <c r="AE938" s="478">
        <f>IFERROR(IF(AND(VLOOKUP(D938,rng_ND,5,FALSE)="Ja",D_SAV!T938="degressiv"),D_SAV!AC938*Y938/100,0),0)</f>
        <v>0</v>
      </c>
      <c r="AF938" s="55">
        <f>IFERROR(IF(VLOOKUP(D938,rng_ND,5,FALSE)="Ja",MAX(D_SAV!AD938:AE938),D_SAV!AD938),0)</f>
        <v>0</v>
      </c>
      <c r="AG938" s="55">
        <f t="shared" si="299"/>
        <v>0</v>
      </c>
      <c r="AH938" s="55">
        <f t="shared" si="300"/>
        <v>0</v>
      </c>
      <c r="AI938" s="55">
        <f t="shared" si="301"/>
        <v>0</v>
      </c>
      <c r="AJ938" s="55">
        <f t="shared" si="302"/>
        <v>0</v>
      </c>
      <c r="AK938" s="55">
        <f t="shared" si="293"/>
        <v>0</v>
      </c>
      <c r="AL938" s="55">
        <f t="shared" si="294"/>
        <v>0</v>
      </c>
      <c r="AM938" s="55">
        <f t="shared" si="295"/>
        <v>0</v>
      </c>
    </row>
    <row r="939" spans="1:39" x14ac:dyDescent="0.25">
      <c r="A939" s="47">
        <v>935</v>
      </c>
      <c r="B939" s="358" t="str">
        <f>IF(AND(E939&lt;&gt;0,D939&lt;&gt;0,F939&lt;&gt;0),IF(C939&lt;&gt;0,CONCATENATE(C939,"-AGr",VLOOKUP(D939,Listen!$A$2:$G$45,7,FALSE),"-",E939,"-",F939,),CONCATENATE("AGr",VLOOKUP(D939,Listen!$A$2:$G$45,7,FALSE),"-",E939,"-",F939)),"keine vollständige ID")</f>
        <v>keine vollständige ID</v>
      </c>
      <c r="C939" s="438">
        <f>'[2]III_SAV-Details_NB'!B945</f>
        <v>0</v>
      </c>
      <c r="D939" s="438">
        <f>'[2]III_SAV-Details_NB'!C945</f>
        <v>0</v>
      </c>
      <c r="E939" s="359">
        <f>'[2]III_SAV-Details_NB'!D945</f>
        <v>0</v>
      </c>
      <c r="F939" s="490"/>
      <c r="G939" s="281">
        <f>'[2]III_SAV-Details_NB'!X945</f>
        <v>0</v>
      </c>
      <c r="H939" s="281">
        <f t="shared" si="296"/>
        <v>0</v>
      </c>
      <c r="I939" s="281">
        <f>IF(con_EOGJahr=2025,'[2]III_SAV-Details_NB'!AA945,IF(con_EOGJahr=2026,'[2]III_SAV-Details_NB'!AB945,'[2]III_SAV-Details_NB'!AC945))</f>
        <v>0</v>
      </c>
      <c r="J939" s="282"/>
      <c r="K939" s="282"/>
      <c r="L939" s="282"/>
      <c r="M939" s="282"/>
      <c r="N939" s="282"/>
      <c r="O939" s="282"/>
      <c r="P939" s="52">
        <f t="shared" si="297"/>
        <v>0</v>
      </c>
      <c r="Q939" s="60"/>
      <c r="R939" s="53">
        <f t="shared" si="303"/>
        <v>0</v>
      </c>
      <c r="S939" s="59"/>
      <c r="T939" s="61"/>
      <c r="U939" s="342" t="str">
        <f t="shared" si="307"/>
        <v>k.A.</v>
      </c>
      <c r="V939" s="343" t="str">
        <f t="shared" si="304"/>
        <v>k.A.</v>
      </c>
      <c r="W939" s="343" t="str">
        <f>IFERROR(IF(OR($D939="",$E939=0,con_Ende=0),"k.A.",IF(VLOOKUP($D939,rng_ND,5,0)="Nein",VLOOKUP($D939,rng_ND,2,FALSE),MIN(VLOOKUP($D939,rng_ND,2,FALSE),A_Stammdaten!$B$19-D_SAV!$E939+1))),"k.A.")</f>
        <v>k.A.</v>
      </c>
      <c r="X939" s="343" t="str">
        <f t="shared" si="305"/>
        <v>k.A.</v>
      </c>
      <c r="Y939" s="62"/>
      <c r="Z939" s="48">
        <f t="shared" si="306"/>
        <v>0</v>
      </c>
      <c r="AA939" s="457"/>
      <c r="AB939" s="55">
        <f t="shared" si="298"/>
        <v>0</v>
      </c>
      <c r="AC939" s="55">
        <f>IF(A_Stammdaten!$B$25="ja",D_SAV!AA939,D_SAV!AB939)</f>
        <v>0</v>
      </c>
      <c r="AD939" s="478">
        <f>IF(AC939=0,0,IF(U939-(con_EOGJahr-D_SAV!E939)&lt;=0,AC939,AC939/V939))</f>
        <v>0</v>
      </c>
      <c r="AE939" s="478">
        <f>IFERROR(IF(AND(VLOOKUP(D939,rng_ND,5,FALSE)="Ja",D_SAV!T939="degressiv"),D_SAV!AC939*Y939/100,0),0)</f>
        <v>0</v>
      </c>
      <c r="AF939" s="55">
        <f>IFERROR(IF(VLOOKUP(D939,rng_ND,5,FALSE)="Ja",MAX(D_SAV!AD939:AE939),D_SAV!AD939),0)</f>
        <v>0</v>
      </c>
      <c r="AG939" s="55">
        <f t="shared" si="299"/>
        <v>0</v>
      </c>
      <c r="AH939" s="55">
        <f t="shared" si="300"/>
        <v>0</v>
      </c>
      <c r="AI939" s="55">
        <f t="shared" si="301"/>
        <v>0</v>
      </c>
      <c r="AJ939" s="55">
        <f t="shared" si="302"/>
        <v>0</v>
      </c>
      <c r="AK939" s="55">
        <f t="shared" si="293"/>
        <v>0</v>
      </c>
      <c r="AL939" s="55">
        <f t="shared" si="294"/>
        <v>0</v>
      </c>
      <c r="AM939" s="55">
        <f t="shared" si="295"/>
        <v>0</v>
      </c>
    </row>
    <row r="940" spans="1:39" x14ac:dyDescent="0.25">
      <c r="A940" s="47">
        <v>936</v>
      </c>
      <c r="B940" s="358" t="str">
        <f>IF(AND(E940&lt;&gt;0,D940&lt;&gt;0,F940&lt;&gt;0),IF(C940&lt;&gt;0,CONCATENATE(C940,"-AGr",VLOOKUP(D940,Listen!$A$2:$G$45,7,FALSE),"-",E940,"-",F940,),CONCATENATE("AGr",VLOOKUP(D940,Listen!$A$2:$G$45,7,FALSE),"-",E940,"-",F940)),"keine vollständige ID")</f>
        <v>keine vollständige ID</v>
      </c>
      <c r="C940" s="438">
        <f>'[2]III_SAV-Details_NB'!B946</f>
        <v>0</v>
      </c>
      <c r="D940" s="438">
        <f>'[2]III_SAV-Details_NB'!C946</f>
        <v>0</v>
      </c>
      <c r="E940" s="359">
        <f>'[2]III_SAV-Details_NB'!D946</f>
        <v>0</v>
      </c>
      <c r="F940" s="490"/>
      <c r="G940" s="281">
        <f>'[2]III_SAV-Details_NB'!X946</f>
        <v>0</v>
      </c>
      <c r="H940" s="281">
        <f t="shared" si="296"/>
        <v>0</v>
      </c>
      <c r="I940" s="281">
        <f>IF(con_EOGJahr=2025,'[2]III_SAV-Details_NB'!AA946,IF(con_EOGJahr=2026,'[2]III_SAV-Details_NB'!AB946,'[2]III_SAV-Details_NB'!AC946))</f>
        <v>0</v>
      </c>
      <c r="J940" s="282"/>
      <c r="K940" s="282"/>
      <c r="L940" s="282"/>
      <c r="M940" s="282"/>
      <c r="N940" s="282"/>
      <c r="O940" s="282"/>
      <c r="P940" s="52">
        <f t="shared" si="297"/>
        <v>0</v>
      </c>
      <c r="Q940" s="60"/>
      <c r="R940" s="53">
        <f t="shared" si="303"/>
        <v>0</v>
      </c>
      <c r="S940" s="59"/>
      <c r="T940" s="61"/>
      <c r="U940" s="342" t="str">
        <f t="shared" si="307"/>
        <v>k.A.</v>
      </c>
      <c r="V940" s="343" t="str">
        <f t="shared" si="304"/>
        <v>k.A.</v>
      </c>
      <c r="W940" s="343" t="str">
        <f>IFERROR(IF(OR($D940="",$E940=0,con_Ende=0),"k.A.",IF(VLOOKUP($D940,rng_ND,5,0)="Nein",VLOOKUP($D940,rng_ND,2,FALSE),MIN(VLOOKUP($D940,rng_ND,2,FALSE),A_Stammdaten!$B$19-D_SAV!$E940+1))),"k.A.")</f>
        <v>k.A.</v>
      </c>
      <c r="X940" s="343" t="str">
        <f t="shared" si="305"/>
        <v>k.A.</v>
      </c>
      <c r="Y940" s="62"/>
      <c r="Z940" s="48">
        <f t="shared" si="306"/>
        <v>0</v>
      </c>
      <c r="AA940" s="457"/>
      <c r="AB940" s="55">
        <f t="shared" si="298"/>
        <v>0</v>
      </c>
      <c r="AC940" s="55">
        <f>IF(A_Stammdaten!$B$25="ja",D_SAV!AA940,D_SAV!AB940)</f>
        <v>0</v>
      </c>
      <c r="AD940" s="478">
        <f>IF(AC940=0,0,IF(U940-(con_EOGJahr-D_SAV!E940)&lt;=0,AC940,AC940/V940))</f>
        <v>0</v>
      </c>
      <c r="AE940" s="478">
        <f>IFERROR(IF(AND(VLOOKUP(D940,rng_ND,5,FALSE)="Ja",D_SAV!T940="degressiv"),D_SAV!AC940*Y940/100,0),0)</f>
        <v>0</v>
      </c>
      <c r="AF940" s="55">
        <f>IFERROR(IF(VLOOKUP(D940,rng_ND,5,FALSE)="Ja",MAX(D_SAV!AD940:AE940),D_SAV!AD940),0)</f>
        <v>0</v>
      </c>
      <c r="AG940" s="55">
        <f t="shared" si="299"/>
        <v>0</v>
      </c>
      <c r="AH940" s="55">
        <f t="shared" si="300"/>
        <v>0</v>
      </c>
      <c r="AI940" s="55">
        <f t="shared" si="301"/>
        <v>0</v>
      </c>
      <c r="AJ940" s="55">
        <f t="shared" si="302"/>
        <v>0</v>
      </c>
      <c r="AK940" s="55">
        <f t="shared" si="293"/>
        <v>0</v>
      </c>
      <c r="AL940" s="55">
        <f t="shared" si="294"/>
        <v>0</v>
      </c>
      <c r="AM940" s="55">
        <f t="shared" si="295"/>
        <v>0</v>
      </c>
    </row>
    <row r="941" spans="1:39" x14ac:dyDescent="0.25">
      <c r="A941" s="47">
        <v>937</v>
      </c>
      <c r="B941" s="358" t="str">
        <f>IF(AND(E941&lt;&gt;0,D941&lt;&gt;0,F941&lt;&gt;0),IF(C941&lt;&gt;0,CONCATENATE(C941,"-AGr",VLOOKUP(D941,Listen!$A$2:$G$45,7,FALSE),"-",E941,"-",F941,),CONCATENATE("AGr",VLOOKUP(D941,Listen!$A$2:$G$45,7,FALSE),"-",E941,"-",F941)),"keine vollständige ID")</f>
        <v>keine vollständige ID</v>
      </c>
      <c r="C941" s="438">
        <f>'[2]III_SAV-Details_NB'!B947</f>
        <v>0</v>
      </c>
      <c r="D941" s="438">
        <f>'[2]III_SAV-Details_NB'!C947</f>
        <v>0</v>
      </c>
      <c r="E941" s="359">
        <f>'[2]III_SAV-Details_NB'!D947</f>
        <v>0</v>
      </c>
      <c r="F941" s="490"/>
      <c r="G941" s="281">
        <f>'[2]III_SAV-Details_NB'!X947</f>
        <v>0</v>
      </c>
      <c r="H941" s="281">
        <f t="shared" si="296"/>
        <v>0</v>
      </c>
      <c r="I941" s="281">
        <f>IF(con_EOGJahr=2025,'[2]III_SAV-Details_NB'!AA947,IF(con_EOGJahr=2026,'[2]III_SAV-Details_NB'!AB947,'[2]III_SAV-Details_NB'!AC947))</f>
        <v>0</v>
      </c>
      <c r="J941" s="282"/>
      <c r="K941" s="282"/>
      <c r="L941" s="282"/>
      <c r="M941" s="282"/>
      <c r="N941" s="282"/>
      <c r="O941" s="282"/>
      <c r="P941" s="52">
        <f t="shared" si="297"/>
        <v>0</v>
      </c>
      <c r="Q941" s="60"/>
      <c r="R941" s="53">
        <f t="shared" si="303"/>
        <v>0</v>
      </c>
      <c r="S941" s="59"/>
      <c r="T941" s="61"/>
      <c r="U941" s="342" t="str">
        <f t="shared" si="307"/>
        <v>k.A.</v>
      </c>
      <c r="V941" s="343" t="str">
        <f t="shared" si="304"/>
        <v>k.A.</v>
      </c>
      <c r="W941" s="343" t="str">
        <f>IFERROR(IF(OR($D941="",$E941=0,con_Ende=0),"k.A.",IF(VLOOKUP($D941,rng_ND,5,0)="Nein",VLOOKUP($D941,rng_ND,2,FALSE),MIN(VLOOKUP($D941,rng_ND,2,FALSE),A_Stammdaten!$B$19-D_SAV!$E941+1))),"k.A.")</f>
        <v>k.A.</v>
      </c>
      <c r="X941" s="343" t="str">
        <f t="shared" si="305"/>
        <v>k.A.</v>
      </c>
      <c r="Y941" s="62"/>
      <c r="Z941" s="48">
        <f t="shared" si="306"/>
        <v>0</v>
      </c>
      <c r="AA941" s="457"/>
      <c r="AB941" s="55">
        <f t="shared" si="298"/>
        <v>0</v>
      </c>
      <c r="AC941" s="55">
        <f>IF(A_Stammdaten!$B$25="ja",D_SAV!AA941,D_SAV!AB941)</f>
        <v>0</v>
      </c>
      <c r="AD941" s="478">
        <f>IF(AC941=0,0,IF(U941-(con_EOGJahr-D_SAV!E941)&lt;=0,AC941,AC941/V941))</f>
        <v>0</v>
      </c>
      <c r="AE941" s="478">
        <f>IFERROR(IF(AND(VLOOKUP(D941,rng_ND,5,FALSE)="Ja",D_SAV!T941="degressiv"),D_SAV!AC941*Y941/100,0),0)</f>
        <v>0</v>
      </c>
      <c r="AF941" s="55">
        <f>IFERROR(IF(VLOOKUP(D941,rng_ND,5,FALSE)="Ja",MAX(D_SAV!AD941:AE941),D_SAV!AD941),0)</f>
        <v>0</v>
      </c>
      <c r="AG941" s="55">
        <f t="shared" si="299"/>
        <v>0</v>
      </c>
      <c r="AH941" s="55">
        <f t="shared" si="300"/>
        <v>0</v>
      </c>
      <c r="AI941" s="55">
        <f t="shared" si="301"/>
        <v>0</v>
      </c>
      <c r="AJ941" s="55">
        <f t="shared" si="302"/>
        <v>0</v>
      </c>
      <c r="AK941" s="55">
        <f t="shared" si="293"/>
        <v>0</v>
      </c>
      <c r="AL941" s="55">
        <f t="shared" si="294"/>
        <v>0</v>
      </c>
      <c r="AM941" s="55">
        <f t="shared" si="295"/>
        <v>0</v>
      </c>
    </row>
    <row r="942" spans="1:39" x14ac:dyDescent="0.25">
      <c r="A942" s="47">
        <v>938</v>
      </c>
      <c r="B942" s="358" t="str">
        <f>IF(AND(E942&lt;&gt;0,D942&lt;&gt;0,F942&lt;&gt;0),IF(C942&lt;&gt;0,CONCATENATE(C942,"-AGr",VLOOKUP(D942,Listen!$A$2:$G$45,7,FALSE),"-",E942,"-",F942,),CONCATENATE("AGr",VLOOKUP(D942,Listen!$A$2:$G$45,7,FALSE),"-",E942,"-",F942)),"keine vollständige ID")</f>
        <v>keine vollständige ID</v>
      </c>
      <c r="C942" s="438">
        <f>'[2]III_SAV-Details_NB'!B948</f>
        <v>0</v>
      </c>
      <c r="D942" s="438">
        <f>'[2]III_SAV-Details_NB'!C948</f>
        <v>0</v>
      </c>
      <c r="E942" s="359">
        <f>'[2]III_SAV-Details_NB'!D948</f>
        <v>0</v>
      </c>
      <c r="F942" s="490"/>
      <c r="G942" s="281">
        <f>'[2]III_SAV-Details_NB'!X948</f>
        <v>0</v>
      </c>
      <c r="H942" s="281">
        <f t="shared" si="296"/>
        <v>0</v>
      </c>
      <c r="I942" s="281">
        <f>IF(con_EOGJahr=2025,'[2]III_SAV-Details_NB'!AA948,IF(con_EOGJahr=2026,'[2]III_SAV-Details_NB'!AB948,'[2]III_SAV-Details_NB'!AC948))</f>
        <v>0</v>
      </c>
      <c r="J942" s="282"/>
      <c r="K942" s="282"/>
      <c r="L942" s="282"/>
      <c r="M942" s="282"/>
      <c r="N942" s="282"/>
      <c r="O942" s="282"/>
      <c r="P942" s="52">
        <f t="shared" si="297"/>
        <v>0</v>
      </c>
      <c r="Q942" s="60"/>
      <c r="R942" s="53">
        <f t="shared" si="303"/>
        <v>0</v>
      </c>
      <c r="S942" s="59"/>
      <c r="T942" s="61"/>
      <c r="U942" s="342" t="str">
        <f t="shared" si="307"/>
        <v>k.A.</v>
      </c>
      <c r="V942" s="343" t="str">
        <f t="shared" si="304"/>
        <v>k.A.</v>
      </c>
      <c r="W942" s="343" t="str">
        <f>IFERROR(IF(OR($D942="",$E942=0,con_Ende=0),"k.A.",IF(VLOOKUP($D942,rng_ND,5,0)="Nein",VLOOKUP($D942,rng_ND,2,FALSE),MIN(VLOOKUP($D942,rng_ND,2,FALSE),A_Stammdaten!$B$19-D_SAV!$E942+1))),"k.A.")</f>
        <v>k.A.</v>
      </c>
      <c r="X942" s="343" t="str">
        <f t="shared" si="305"/>
        <v>k.A.</v>
      </c>
      <c r="Y942" s="62"/>
      <c r="Z942" s="48">
        <f t="shared" si="306"/>
        <v>0</v>
      </c>
      <c r="AA942" s="457"/>
      <c r="AB942" s="55">
        <f t="shared" si="298"/>
        <v>0</v>
      </c>
      <c r="AC942" s="55">
        <f>IF(A_Stammdaten!$B$25="ja",D_SAV!AA942,D_SAV!AB942)</f>
        <v>0</v>
      </c>
      <c r="AD942" s="478">
        <f>IF(AC942=0,0,IF(U942-(con_EOGJahr-D_SAV!E942)&lt;=0,AC942,AC942/V942))</f>
        <v>0</v>
      </c>
      <c r="AE942" s="478">
        <f>IFERROR(IF(AND(VLOOKUP(D942,rng_ND,5,FALSE)="Ja",D_SAV!T942="degressiv"),D_SAV!AC942*Y942/100,0),0)</f>
        <v>0</v>
      </c>
      <c r="AF942" s="55">
        <f>IFERROR(IF(VLOOKUP(D942,rng_ND,5,FALSE)="Ja",MAX(D_SAV!AD942:AE942),D_SAV!AD942),0)</f>
        <v>0</v>
      </c>
      <c r="AG942" s="55">
        <f t="shared" si="299"/>
        <v>0</v>
      </c>
      <c r="AH942" s="55">
        <f t="shared" si="300"/>
        <v>0</v>
      </c>
      <c r="AI942" s="55">
        <f t="shared" si="301"/>
        <v>0</v>
      </c>
      <c r="AJ942" s="55">
        <f t="shared" si="302"/>
        <v>0</v>
      </c>
      <c r="AK942" s="55">
        <f t="shared" si="293"/>
        <v>0</v>
      </c>
      <c r="AL942" s="55">
        <f t="shared" si="294"/>
        <v>0</v>
      </c>
      <c r="AM942" s="55">
        <f t="shared" si="295"/>
        <v>0</v>
      </c>
    </row>
    <row r="943" spans="1:39" x14ac:dyDescent="0.25">
      <c r="A943" s="47">
        <v>939</v>
      </c>
      <c r="B943" s="358" t="str">
        <f>IF(AND(E943&lt;&gt;0,D943&lt;&gt;0,F943&lt;&gt;0),IF(C943&lt;&gt;0,CONCATENATE(C943,"-AGr",VLOOKUP(D943,Listen!$A$2:$G$45,7,FALSE),"-",E943,"-",F943,),CONCATENATE("AGr",VLOOKUP(D943,Listen!$A$2:$G$45,7,FALSE),"-",E943,"-",F943)),"keine vollständige ID")</f>
        <v>keine vollständige ID</v>
      </c>
      <c r="C943" s="438">
        <f>'[2]III_SAV-Details_NB'!B949</f>
        <v>0</v>
      </c>
      <c r="D943" s="438">
        <f>'[2]III_SAV-Details_NB'!C949</f>
        <v>0</v>
      </c>
      <c r="E943" s="359">
        <f>'[2]III_SAV-Details_NB'!D949</f>
        <v>0</v>
      </c>
      <c r="F943" s="490"/>
      <c r="G943" s="281">
        <f>'[2]III_SAV-Details_NB'!X949</f>
        <v>0</v>
      </c>
      <c r="H943" s="281">
        <f t="shared" si="296"/>
        <v>0</v>
      </c>
      <c r="I943" s="281">
        <f>IF(con_EOGJahr=2025,'[2]III_SAV-Details_NB'!AA949,IF(con_EOGJahr=2026,'[2]III_SAV-Details_NB'!AB949,'[2]III_SAV-Details_NB'!AC949))</f>
        <v>0</v>
      </c>
      <c r="J943" s="282"/>
      <c r="K943" s="282"/>
      <c r="L943" s="282"/>
      <c r="M943" s="282"/>
      <c r="N943" s="282"/>
      <c r="O943" s="282"/>
      <c r="P943" s="52">
        <f t="shared" si="297"/>
        <v>0</v>
      </c>
      <c r="Q943" s="60"/>
      <c r="R943" s="53">
        <f t="shared" si="303"/>
        <v>0</v>
      </c>
      <c r="S943" s="59"/>
      <c r="T943" s="61"/>
      <c r="U943" s="342" t="str">
        <f t="shared" si="307"/>
        <v>k.A.</v>
      </c>
      <c r="V943" s="343" t="str">
        <f t="shared" si="304"/>
        <v>k.A.</v>
      </c>
      <c r="W943" s="343" t="str">
        <f>IFERROR(IF(OR($D943="",$E943=0,con_Ende=0),"k.A.",IF(VLOOKUP($D943,rng_ND,5,0)="Nein",VLOOKUP($D943,rng_ND,2,FALSE),MIN(VLOOKUP($D943,rng_ND,2,FALSE),A_Stammdaten!$B$19-D_SAV!$E943+1))),"k.A.")</f>
        <v>k.A.</v>
      </c>
      <c r="X943" s="343" t="str">
        <f t="shared" si="305"/>
        <v>k.A.</v>
      </c>
      <c r="Y943" s="62"/>
      <c r="Z943" s="48">
        <f t="shared" si="306"/>
        <v>0</v>
      </c>
      <c r="AA943" s="457"/>
      <c r="AB943" s="55">
        <f t="shared" si="298"/>
        <v>0</v>
      </c>
      <c r="AC943" s="55">
        <f>IF(A_Stammdaten!$B$25="ja",D_SAV!AA943,D_SAV!AB943)</f>
        <v>0</v>
      </c>
      <c r="AD943" s="478">
        <f>IF(AC943=0,0,IF(U943-(con_EOGJahr-D_SAV!E943)&lt;=0,AC943,AC943/V943))</f>
        <v>0</v>
      </c>
      <c r="AE943" s="478">
        <f>IFERROR(IF(AND(VLOOKUP(D943,rng_ND,5,FALSE)="Ja",D_SAV!T943="degressiv"),D_SAV!AC943*Y943/100,0),0)</f>
        <v>0</v>
      </c>
      <c r="AF943" s="55">
        <f>IFERROR(IF(VLOOKUP(D943,rng_ND,5,FALSE)="Ja",MAX(D_SAV!AD943:AE943),D_SAV!AD943),0)</f>
        <v>0</v>
      </c>
      <c r="AG943" s="55">
        <f t="shared" si="299"/>
        <v>0</v>
      </c>
      <c r="AH943" s="55">
        <f t="shared" si="300"/>
        <v>0</v>
      </c>
      <c r="AI943" s="55">
        <f t="shared" si="301"/>
        <v>0</v>
      </c>
      <c r="AJ943" s="55">
        <f t="shared" si="302"/>
        <v>0</v>
      </c>
      <c r="AK943" s="55">
        <f t="shared" si="293"/>
        <v>0</v>
      </c>
      <c r="AL943" s="55">
        <f t="shared" si="294"/>
        <v>0</v>
      </c>
      <c r="AM943" s="55">
        <f t="shared" si="295"/>
        <v>0</v>
      </c>
    </row>
    <row r="944" spans="1:39" x14ac:dyDescent="0.25">
      <c r="A944" s="47">
        <v>940</v>
      </c>
      <c r="B944" s="358" t="str">
        <f>IF(AND(E944&lt;&gt;0,D944&lt;&gt;0,F944&lt;&gt;0),IF(C944&lt;&gt;0,CONCATENATE(C944,"-AGr",VLOOKUP(D944,Listen!$A$2:$G$45,7,FALSE),"-",E944,"-",F944,),CONCATENATE("AGr",VLOOKUP(D944,Listen!$A$2:$G$45,7,FALSE),"-",E944,"-",F944)),"keine vollständige ID")</f>
        <v>keine vollständige ID</v>
      </c>
      <c r="C944" s="438">
        <f>'[2]III_SAV-Details_NB'!B950</f>
        <v>0</v>
      </c>
      <c r="D944" s="438">
        <f>'[2]III_SAV-Details_NB'!C950</f>
        <v>0</v>
      </c>
      <c r="E944" s="359">
        <f>'[2]III_SAV-Details_NB'!D950</f>
        <v>0</v>
      </c>
      <c r="F944" s="490"/>
      <c r="G944" s="281">
        <f>'[2]III_SAV-Details_NB'!X950</f>
        <v>0</v>
      </c>
      <c r="H944" s="281">
        <f t="shared" si="296"/>
        <v>0</v>
      </c>
      <c r="I944" s="281">
        <f>IF(con_EOGJahr=2025,'[2]III_SAV-Details_NB'!AA950,IF(con_EOGJahr=2026,'[2]III_SAV-Details_NB'!AB950,'[2]III_SAV-Details_NB'!AC950))</f>
        <v>0</v>
      </c>
      <c r="J944" s="282"/>
      <c r="K944" s="282"/>
      <c r="L944" s="282"/>
      <c r="M944" s="282"/>
      <c r="N944" s="282"/>
      <c r="O944" s="282"/>
      <c r="P944" s="52">
        <f t="shared" si="297"/>
        <v>0</v>
      </c>
      <c r="Q944" s="60"/>
      <c r="R944" s="53">
        <f t="shared" si="303"/>
        <v>0</v>
      </c>
      <c r="S944" s="59"/>
      <c r="T944" s="61"/>
      <c r="U944" s="342" t="str">
        <f t="shared" si="307"/>
        <v>k.A.</v>
      </c>
      <c r="V944" s="343" t="str">
        <f t="shared" si="304"/>
        <v>k.A.</v>
      </c>
      <c r="W944" s="343" t="str">
        <f>IFERROR(IF(OR($D944="",$E944=0,con_Ende=0),"k.A.",IF(VLOOKUP($D944,rng_ND,5,0)="Nein",VLOOKUP($D944,rng_ND,2,FALSE),MIN(VLOOKUP($D944,rng_ND,2,FALSE),A_Stammdaten!$B$19-D_SAV!$E944+1))),"k.A.")</f>
        <v>k.A.</v>
      </c>
      <c r="X944" s="343" t="str">
        <f t="shared" si="305"/>
        <v>k.A.</v>
      </c>
      <c r="Y944" s="62"/>
      <c r="Z944" s="48">
        <f t="shared" si="306"/>
        <v>0</v>
      </c>
      <c r="AA944" s="457"/>
      <c r="AB944" s="55">
        <f t="shared" si="298"/>
        <v>0</v>
      </c>
      <c r="AC944" s="55">
        <f>IF(A_Stammdaten!$B$25="ja",D_SAV!AA944,D_SAV!AB944)</f>
        <v>0</v>
      </c>
      <c r="AD944" s="478">
        <f>IF(AC944=0,0,IF(U944-(con_EOGJahr-D_SAV!E944)&lt;=0,AC944,AC944/V944))</f>
        <v>0</v>
      </c>
      <c r="AE944" s="478">
        <f>IFERROR(IF(AND(VLOOKUP(D944,rng_ND,5,FALSE)="Ja",D_SAV!T944="degressiv"),D_SAV!AC944*Y944/100,0),0)</f>
        <v>0</v>
      </c>
      <c r="AF944" s="55">
        <f>IFERROR(IF(VLOOKUP(D944,rng_ND,5,FALSE)="Ja",MAX(D_SAV!AD944:AE944),D_SAV!AD944),0)</f>
        <v>0</v>
      </c>
      <c r="AG944" s="55">
        <f t="shared" si="299"/>
        <v>0</v>
      </c>
      <c r="AH944" s="55">
        <f t="shared" si="300"/>
        <v>0</v>
      </c>
      <c r="AI944" s="55">
        <f t="shared" si="301"/>
        <v>0</v>
      </c>
      <c r="AJ944" s="55">
        <f t="shared" si="302"/>
        <v>0</v>
      </c>
      <c r="AK944" s="55">
        <f t="shared" si="293"/>
        <v>0</v>
      </c>
      <c r="AL944" s="55">
        <f t="shared" si="294"/>
        <v>0</v>
      </c>
      <c r="AM944" s="55">
        <f t="shared" si="295"/>
        <v>0</v>
      </c>
    </row>
    <row r="945" spans="1:39" x14ac:dyDescent="0.25">
      <c r="A945" s="47">
        <v>941</v>
      </c>
      <c r="B945" s="358" t="str">
        <f>IF(AND(E945&lt;&gt;0,D945&lt;&gt;0,F945&lt;&gt;0),IF(C945&lt;&gt;0,CONCATENATE(C945,"-AGr",VLOOKUP(D945,Listen!$A$2:$G$45,7,FALSE),"-",E945,"-",F945,),CONCATENATE("AGr",VLOOKUP(D945,Listen!$A$2:$G$45,7,FALSE),"-",E945,"-",F945)),"keine vollständige ID")</f>
        <v>keine vollständige ID</v>
      </c>
      <c r="C945" s="438">
        <f>'[2]III_SAV-Details_NB'!B951</f>
        <v>0</v>
      </c>
      <c r="D945" s="438">
        <f>'[2]III_SAV-Details_NB'!C951</f>
        <v>0</v>
      </c>
      <c r="E945" s="359">
        <f>'[2]III_SAV-Details_NB'!D951</f>
        <v>0</v>
      </c>
      <c r="F945" s="490"/>
      <c r="G945" s="281">
        <f>'[2]III_SAV-Details_NB'!X951</f>
        <v>0</v>
      </c>
      <c r="H945" s="281">
        <f t="shared" si="296"/>
        <v>0</v>
      </c>
      <c r="I945" s="281">
        <f>IF(con_EOGJahr=2025,'[2]III_SAV-Details_NB'!AA951,IF(con_EOGJahr=2026,'[2]III_SAV-Details_NB'!AB951,'[2]III_SAV-Details_NB'!AC951))</f>
        <v>0</v>
      </c>
      <c r="J945" s="282"/>
      <c r="K945" s="282"/>
      <c r="L945" s="282"/>
      <c r="M945" s="282"/>
      <c r="N945" s="282"/>
      <c r="O945" s="282"/>
      <c r="P945" s="52">
        <f t="shared" si="297"/>
        <v>0</v>
      </c>
      <c r="Q945" s="60"/>
      <c r="R945" s="53">
        <f t="shared" si="303"/>
        <v>0</v>
      </c>
      <c r="S945" s="59"/>
      <c r="T945" s="61"/>
      <c r="U945" s="342" t="str">
        <f t="shared" si="307"/>
        <v>k.A.</v>
      </c>
      <c r="V945" s="343" t="str">
        <f t="shared" si="304"/>
        <v>k.A.</v>
      </c>
      <c r="W945" s="343" t="str">
        <f>IFERROR(IF(OR($D945="",$E945=0,con_Ende=0),"k.A.",IF(VLOOKUP($D945,rng_ND,5,0)="Nein",VLOOKUP($D945,rng_ND,2,FALSE),MIN(VLOOKUP($D945,rng_ND,2,FALSE),A_Stammdaten!$B$19-D_SAV!$E945+1))),"k.A.")</f>
        <v>k.A.</v>
      </c>
      <c r="X945" s="343" t="str">
        <f t="shared" si="305"/>
        <v>k.A.</v>
      </c>
      <c r="Y945" s="62"/>
      <c r="Z945" s="48">
        <f t="shared" si="306"/>
        <v>0</v>
      </c>
      <c r="AA945" s="457"/>
      <c r="AB945" s="55">
        <f t="shared" si="298"/>
        <v>0</v>
      </c>
      <c r="AC945" s="55">
        <f>IF(A_Stammdaten!$B$25="ja",D_SAV!AA945,D_SAV!AB945)</f>
        <v>0</v>
      </c>
      <c r="AD945" s="478">
        <f>IF(AC945=0,0,IF(U945-(con_EOGJahr-D_SAV!E945)&lt;=0,AC945,AC945/V945))</f>
        <v>0</v>
      </c>
      <c r="AE945" s="478">
        <f>IFERROR(IF(AND(VLOOKUP(D945,rng_ND,5,FALSE)="Ja",D_SAV!T945="degressiv"),D_SAV!AC945*Y945/100,0),0)</f>
        <v>0</v>
      </c>
      <c r="AF945" s="55">
        <f>IFERROR(IF(VLOOKUP(D945,rng_ND,5,FALSE)="Ja",MAX(D_SAV!AD945:AE945),D_SAV!AD945),0)</f>
        <v>0</v>
      </c>
      <c r="AG945" s="55">
        <f t="shared" si="299"/>
        <v>0</v>
      </c>
      <c r="AH945" s="55">
        <f t="shared" si="300"/>
        <v>0</v>
      </c>
      <c r="AI945" s="55">
        <f t="shared" si="301"/>
        <v>0</v>
      </c>
      <c r="AJ945" s="55">
        <f t="shared" si="302"/>
        <v>0</v>
      </c>
      <c r="AK945" s="55">
        <f t="shared" si="293"/>
        <v>0</v>
      </c>
      <c r="AL945" s="55">
        <f t="shared" si="294"/>
        <v>0</v>
      </c>
      <c r="AM945" s="55">
        <f t="shared" si="295"/>
        <v>0</v>
      </c>
    </row>
    <row r="946" spans="1:39" x14ac:dyDescent="0.25">
      <c r="A946" s="47">
        <v>942</v>
      </c>
      <c r="B946" s="358" t="str">
        <f>IF(AND(E946&lt;&gt;0,D946&lt;&gt;0,F946&lt;&gt;0),IF(C946&lt;&gt;0,CONCATENATE(C946,"-AGr",VLOOKUP(D946,Listen!$A$2:$G$45,7,FALSE),"-",E946,"-",F946,),CONCATENATE("AGr",VLOOKUP(D946,Listen!$A$2:$G$45,7,FALSE),"-",E946,"-",F946)),"keine vollständige ID")</f>
        <v>keine vollständige ID</v>
      </c>
      <c r="C946" s="438">
        <f>'[2]III_SAV-Details_NB'!B952</f>
        <v>0</v>
      </c>
      <c r="D946" s="438">
        <f>'[2]III_SAV-Details_NB'!C952</f>
        <v>0</v>
      </c>
      <c r="E946" s="359">
        <f>'[2]III_SAV-Details_NB'!D952</f>
        <v>0</v>
      </c>
      <c r="F946" s="490"/>
      <c r="G946" s="281">
        <f>'[2]III_SAV-Details_NB'!X952</f>
        <v>0</v>
      </c>
      <c r="H946" s="281">
        <f t="shared" si="296"/>
        <v>0</v>
      </c>
      <c r="I946" s="281">
        <f>IF(con_EOGJahr=2025,'[2]III_SAV-Details_NB'!AA952,IF(con_EOGJahr=2026,'[2]III_SAV-Details_NB'!AB952,'[2]III_SAV-Details_NB'!AC952))</f>
        <v>0</v>
      </c>
      <c r="J946" s="282"/>
      <c r="K946" s="282"/>
      <c r="L946" s="282"/>
      <c r="M946" s="282"/>
      <c r="N946" s="282"/>
      <c r="O946" s="282"/>
      <c r="P946" s="52">
        <f t="shared" si="297"/>
        <v>0</v>
      </c>
      <c r="Q946" s="60"/>
      <c r="R946" s="53">
        <f t="shared" si="303"/>
        <v>0</v>
      </c>
      <c r="S946" s="59"/>
      <c r="T946" s="61"/>
      <c r="U946" s="342" t="str">
        <f t="shared" si="307"/>
        <v>k.A.</v>
      </c>
      <c r="V946" s="343" t="str">
        <f t="shared" si="304"/>
        <v>k.A.</v>
      </c>
      <c r="W946" s="343" t="str">
        <f>IFERROR(IF(OR($D946="",$E946=0,con_Ende=0),"k.A.",IF(VLOOKUP($D946,rng_ND,5,0)="Nein",VLOOKUP($D946,rng_ND,2,FALSE),MIN(VLOOKUP($D946,rng_ND,2,FALSE),A_Stammdaten!$B$19-D_SAV!$E946+1))),"k.A.")</f>
        <v>k.A.</v>
      </c>
      <c r="X946" s="343" t="str">
        <f t="shared" si="305"/>
        <v>k.A.</v>
      </c>
      <c r="Y946" s="62"/>
      <c r="Z946" s="48">
        <f t="shared" si="306"/>
        <v>0</v>
      </c>
      <c r="AA946" s="457"/>
      <c r="AB946" s="55">
        <f t="shared" si="298"/>
        <v>0</v>
      </c>
      <c r="AC946" s="55">
        <f>IF(A_Stammdaten!$B$25="ja",D_SAV!AA946,D_SAV!AB946)</f>
        <v>0</v>
      </c>
      <c r="AD946" s="478">
        <f>IF(AC946=0,0,IF(U946-(con_EOGJahr-D_SAV!E946)&lt;=0,AC946,AC946/V946))</f>
        <v>0</v>
      </c>
      <c r="AE946" s="478">
        <f>IFERROR(IF(AND(VLOOKUP(D946,rng_ND,5,FALSE)="Ja",D_SAV!T946="degressiv"),D_SAV!AC946*Y946/100,0),0)</f>
        <v>0</v>
      </c>
      <c r="AF946" s="55">
        <f>IFERROR(IF(VLOOKUP(D946,rng_ND,5,FALSE)="Ja",MAX(D_SAV!AD946:AE946),D_SAV!AD946),0)</f>
        <v>0</v>
      </c>
      <c r="AG946" s="55">
        <f t="shared" si="299"/>
        <v>0</v>
      </c>
      <c r="AH946" s="55">
        <f t="shared" si="300"/>
        <v>0</v>
      </c>
      <c r="AI946" s="55">
        <f t="shared" si="301"/>
        <v>0</v>
      </c>
      <c r="AJ946" s="55">
        <f t="shared" si="302"/>
        <v>0</v>
      </c>
      <c r="AK946" s="55">
        <f t="shared" si="293"/>
        <v>0</v>
      </c>
      <c r="AL946" s="55">
        <f t="shared" si="294"/>
        <v>0</v>
      </c>
      <c r="AM946" s="55">
        <f t="shared" si="295"/>
        <v>0</v>
      </c>
    </row>
    <row r="947" spans="1:39" x14ac:dyDescent="0.25">
      <c r="A947" s="47">
        <v>943</v>
      </c>
      <c r="B947" s="358" t="str">
        <f>IF(AND(E947&lt;&gt;0,D947&lt;&gt;0,F947&lt;&gt;0),IF(C947&lt;&gt;0,CONCATENATE(C947,"-AGr",VLOOKUP(D947,Listen!$A$2:$G$45,7,FALSE),"-",E947,"-",F947,),CONCATENATE("AGr",VLOOKUP(D947,Listen!$A$2:$G$45,7,FALSE),"-",E947,"-",F947)),"keine vollständige ID")</f>
        <v>keine vollständige ID</v>
      </c>
      <c r="C947" s="438">
        <f>'[2]III_SAV-Details_NB'!B953</f>
        <v>0</v>
      </c>
      <c r="D947" s="438">
        <f>'[2]III_SAV-Details_NB'!C953</f>
        <v>0</v>
      </c>
      <c r="E947" s="359">
        <f>'[2]III_SAV-Details_NB'!D953</f>
        <v>0</v>
      </c>
      <c r="F947" s="490"/>
      <c r="G947" s="281">
        <f>'[2]III_SAV-Details_NB'!X953</f>
        <v>0</v>
      </c>
      <c r="H947" s="281">
        <f t="shared" si="296"/>
        <v>0</v>
      </c>
      <c r="I947" s="281">
        <f>IF(con_EOGJahr=2025,'[2]III_SAV-Details_NB'!AA953,IF(con_EOGJahr=2026,'[2]III_SAV-Details_NB'!AB953,'[2]III_SAV-Details_NB'!AC953))</f>
        <v>0</v>
      </c>
      <c r="J947" s="282"/>
      <c r="K947" s="282"/>
      <c r="L947" s="282"/>
      <c r="M947" s="282"/>
      <c r="N947" s="282"/>
      <c r="O947" s="282"/>
      <c r="P947" s="52">
        <f t="shared" si="297"/>
        <v>0</v>
      </c>
      <c r="Q947" s="60"/>
      <c r="R947" s="53">
        <f t="shared" si="303"/>
        <v>0</v>
      </c>
      <c r="S947" s="59"/>
      <c r="T947" s="61"/>
      <c r="U947" s="342" t="str">
        <f t="shared" si="307"/>
        <v>k.A.</v>
      </c>
      <c r="V947" s="343" t="str">
        <f t="shared" si="304"/>
        <v>k.A.</v>
      </c>
      <c r="W947" s="343" t="str">
        <f>IFERROR(IF(OR($D947="",$E947=0,con_Ende=0),"k.A.",IF(VLOOKUP($D947,rng_ND,5,0)="Nein",VLOOKUP($D947,rng_ND,2,FALSE),MIN(VLOOKUP($D947,rng_ND,2,FALSE),A_Stammdaten!$B$19-D_SAV!$E947+1))),"k.A.")</f>
        <v>k.A.</v>
      </c>
      <c r="X947" s="343" t="str">
        <f t="shared" si="305"/>
        <v>k.A.</v>
      </c>
      <c r="Y947" s="62"/>
      <c r="Z947" s="48">
        <f t="shared" si="306"/>
        <v>0</v>
      </c>
      <c r="AA947" s="457"/>
      <c r="AB947" s="55">
        <f t="shared" si="298"/>
        <v>0</v>
      </c>
      <c r="AC947" s="55">
        <f>IF(A_Stammdaten!$B$25="ja",D_SAV!AA947,D_SAV!AB947)</f>
        <v>0</v>
      </c>
      <c r="AD947" s="478">
        <f>IF(AC947=0,0,IF(U947-(con_EOGJahr-D_SAV!E947)&lt;=0,AC947,AC947/V947))</f>
        <v>0</v>
      </c>
      <c r="AE947" s="478">
        <f>IFERROR(IF(AND(VLOOKUP(D947,rng_ND,5,FALSE)="Ja",D_SAV!T947="degressiv"),D_SAV!AC947*Y947/100,0),0)</f>
        <v>0</v>
      </c>
      <c r="AF947" s="55">
        <f>IFERROR(IF(VLOOKUP(D947,rng_ND,5,FALSE)="Ja",MAX(D_SAV!AD947:AE947),D_SAV!AD947),0)</f>
        <v>0</v>
      </c>
      <c r="AG947" s="55">
        <f t="shared" si="299"/>
        <v>0</v>
      </c>
      <c r="AH947" s="55">
        <f t="shared" si="300"/>
        <v>0</v>
      </c>
      <c r="AI947" s="55">
        <f t="shared" si="301"/>
        <v>0</v>
      </c>
      <c r="AJ947" s="55">
        <f t="shared" si="302"/>
        <v>0</v>
      </c>
      <c r="AK947" s="55">
        <f t="shared" si="293"/>
        <v>0</v>
      </c>
      <c r="AL947" s="55">
        <f t="shared" si="294"/>
        <v>0</v>
      </c>
      <c r="AM947" s="55">
        <f t="shared" si="295"/>
        <v>0</v>
      </c>
    </row>
    <row r="948" spans="1:39" x14ac:dyDescent="0.25">
      <c r="A948" s="47">
        <v>944</v>
      </c>
      <c r="B948" s="358" t="str">
        <f>IF(AND(E948&lt;&gt;0,D948&lt;&gt;0,F948&lt;&gt;0),IF(C948&lt;&gt;0,CONCATENATE(C948,"-AGr",VLOOKUP(D948,Listen!$A$2:$G$45,7,FALSE),"-",E948,"-",F948,),CONCATENATE("AGr",VLOOKUP(D948,Listen!$A$2:$G$45,7,FALSE),"-",E948,"-",F948)),"keine vollständige ID")</f>
        <v>keine vollständige ID</v>
      </c>
      <c r="C948" s="438">
        <f>'[2]III_SAV-Details_NB'!B954</f>
        <v>0</v>
      </c>
      <c r="D948" s="438">
        <f>'[2]III_SAV-Details_NB'!C954</f>
        <v>0</v>
      </c>
      <c r="E948" s="359">
        <f>'[2]III_SAV-Details_NB'!D954</f>
        <v>0</v>
      </c>
      <c r="F948" s="490"/>
      <c r="G948" s="281">
        <f>'[2]III_SAV-Details_NB'!X954</f>
        <v>0</v>
      </c>
      <c r="H948" s="281">
        <f t="shared" si="296"/>
        <v>0</v>
      </c>
      <c r="I948" s="281">
        <f>IF(con_EOGJahr=2025,'[2]III_SAV-Details_NB'!AA954,IF(con_EOGJahr=2026,'[2]III_SAV-Details_NB'!AB954,'[2]III_SAV-Details_NB'!AC954))</f>
        <v>0</v>
      </c>
      <c r="J948" s="282"/>
      <c r="K948" s="282"/>
      <c r="L948" s="282"/>
      <c r="M948" s="282"/>
      <c r="N948" s="282"/>
      <c r="O948" s="282"/>
      <c r="P948" s="52">
        <f t="shared" si="297"/>
        <v>0</v>
      </c>
      <c r="Q948" s="60"/>
      <c r="R948" s="53">
        <f t="shared" si="303"/>
        <v>0</v>
      </c>
      <c r="S948" s="59"/>
      <c r="T948" s="61"/>
      <c r="U948" s="342" t="str">
        <f t="shared" si="307"/>
        <v>k.A.</v>
      </c>
      <c r="V948" s="343" t="str">
        <f t="shared" si="304"/>
        <v>k.A.</v>
      </c>
      <c r="W948" s="343" t="str">
        <f>IFERROR(IF(OR($D948="",$E948=0,con_Ende=0),"k.A.",IF(VLOOKUP($D948,rng_ND,5,0)="Nein",VLOOKUP($D948,rng_ND,2,FALSE),MIN(VLOOKUP($D948,rng_ND,2,FALSE),A_Stammdaten!$B$19-D_SAV!$E948+1))),"k.A.")</f>
        <v>k.A.</v>
      </c>
      <c r="X948" s="343" t="str">
        <f t="shared" si="305"/>
        <v>k.A.</v>
      </c>
      <c r="Y948" s="62"/>
      <c r="Z948" s="48">
        <f t="shared" si="306"/>
        <v>0</v>
      </c>
      <c r="AA948" s="457"/>
      <c r="AB948" s="55">
        <f t="shared" si="298"/>
        <v>0</v>
      </c>
      <c r="AC948" s="55">
        <f>IF(A_Stammdaten!$B$25="ja",D_SAV!AA948,D_SAV!AB948)</f>
        <v>0</v>
      </c>
      <c r="AD948" s="478">
        <f>IF(AC948=0,0,IF(U948-(con_EOGJahr-D_SAV!E948)&lt;=0,AC948,AC948/V948))</f>
        <v>0</v>
      </c>
      <c r="AE948" s="478">
        <f>IFERROR(IF(AND(VLOOKUP(D948,rng_ND,5,FALSE)="Ja",D_SAV!T948="degressiv"),D_SAV!AC948*Y948/100,0),0)</f>
        <v>0</v>
      </c>
      <c r="AF948" s="55">
        <f>IFERROR(IF(VLOOKUP(D948,rng_ND,5,FALSE)="Ja",MAX(D_SAV!AD948:AE948),D_SAV!AD948),0)</f>
        <v>0</v>
      </c>
      <c r="AG948" s="55">
        <f t="shared" si="299"/>
        <v>0</v>
      </c>
      <c r="AH948" s="55">
        <f t="shared" si="300"/>
        <v>0</v>
      </c>
      <c r="AI948" s="55">
        <f t="shared" si="301"/>
        <v>0</v>
      </c>
      <c r="AJ948" s="55">
        <f t="shared" si="302"/>
        <v>0</v>
      </c>
      <c r="AK948" s="55">
        <f t="shared" si="293"/>
        <v>0</v>
      </c>
      <c r="AL948" s="55">
        <f t="shared" si="294"/>
        <v>0</v>
      </c>
      <c r="AM948" s="55">
        <f t="shared" si="295"/>
        <v>0</v>
      </c>
    </row>
    <row r="949" spans="1:39" x14ac:dyDescent="0.25">
      <c r="A949" s="47">
        <v>945</v>
      </c>
      <c r="B949" s="358" t="str">
        <f>IF(AND(E949&lt;&gt;0,D949&lt;&gt;0,F949&lt;&gt;0),IF(C949&lt;&gt;0,CONCATENATE(C949,"-AGr",VLOOKUP(D949,Listen!$A$2:$G$45,7,FALSE),"-",E949,"-",F949,),CONCATENATE("AGr",VLOOKUP(D949,Listen!$A$2:$G$45,7,FALSE),"-",E949,"-",F949)),"keine vollständige ID")</f>
        <v>keine vollständige ID</v>
      </c>
      <c r="C949" s="438">
        <f>'[2]III_SAV-Details_NB'!B955</f>
        <v>0</v>
      </c>
      <c r="D949" s="438">
        <f>'[2]III_SAV-Details_NB'!C955</f>
        <v>0</v>
      </c>
      <c r="E949" s="359">
        <f>'[2]III_SAV-Details_NB'!D955</f>
        <v>0</v>
      </c>
      <c r="F949" s="490"/>
      <c r="G949" s="281">
        <f>'[2]III_SAV-Details_NB'!X955</f>
        <v>0</v>
      </c>
      <c r="H949" s="281">
        <f t="shared" si="296"/>
        <v>0</v>
      </c>
      <c r="I949" s="281">
        <f>IF(con_EOGJahr=2025,'[2]III_SAV-Details_NB'!AA955,IF(con_EOGJahr=2026,'[2]III_SAV-Details_NB'!AB955,'[2]III_SAV-Details_NB'!AC955))</f>
        <v>0</v>
      </c>
      <c r="J949" s="282"/>
      <c r="K949" s="282"/>
      <c r="L949" s="282"/>
      <c r="M949" s="282"/>
      <c r="N949" s="282"/>
      <c r="O949" s="282"/>
      <c r="P949" s="52">
        <f t="shared" si="297"/>
        <v>0</v>
      </c>
      <c r="Q949" s="60"/>
      <c r="R949" s="53">
        <f t="shared" si="303"/>
        <v>0</v>
      </c>
      <c r="S949" s="59"/>
      <c r="T949" s="61"/>
      <c r="U949" s="342" t="str">
        <f t="shared" si="307"/>
        <v>k.A.</v>
      </c>
      <c r="V949" s="343" t="str">
        <f t="shared" si="304"/>
        <v>k.A.</v>
      </c>
      <c r="W949" s="343" t="str">
        <f>IFERROR(IF(OR($D949="",$E949=0,con_Ende=0),"k.A.",IF(VLOOKUP($D949,rng_ND,5,0)="Nein",VLOOKUP($D949,rng_ND,2,FALSE),MIN(VLOOKUP($D949,rng_ND,2,FALSE),A_Stammdaten!$B$19-D_SAV!$E949+1))),"k.A.")</f>
        <v>k.A.</v>
      </c>
      <c r="X949" s="343" t="str">
        <f t="shared" si="305"/>
        <v>k.A.</v>
      </c>
      <c r="Y949" s="62"/>
      <c r="Z949" s="48">
        <f t="shared" si="306"/>
        <v>0</v>
      </c>
      <c r="AA949" s="457"/>
      <c r="AB949" s="55">
        <f t="shared" si="298"/>
        <v>0</v>
      </c>
      <c r="AC949" s="55">
        <f>IF(A_Stammdaten!$B$25="ja",D_SAV!AA949,D_SAV!AB949)</f>
        <v>0</v>
      </c>
      <c r="AD949" s="478">
        <f>IF(AC949=0,0,IF(U949-(con_EOGJahr-D_SAV!E949)&lt;=0,AC949,AC949/V949))</f>
        <v>0</v>
      </c>
      <c r="AE949" s="478">
        <f>IFERROR(IF(AND(VLOOKUP(D949,rng_ND,5,FALSE)="Ja",D_SAV!T949="degressiv"),D_SAV!AC949*Y949/100,0),0)</f>
        <v>0</v>
      </c>
      <c r="AF949" s="55">
        <f>IFERROR(IF(VLOOKUP(D949,rng_ND,5,FALSE)="Ja",MAX(D_SAV!AD949:AE949),D_SAV!AD949),0)</f>
        <v>0</v>
      </c>
      <c r="AG949" s="55">
        <f t="shared" si="299"/>
        <v>0</v>
      </c>
      <c r="AH949" s="55">
        <f t="shared" si="300"/>
        <v>0</v>
      </c>
      <c r="AI949" s="55">
        <f t="shared" si="301"/>
        <v>0</v>
      </c>
      <c r="AJ949" s="55">
        <f t="shared" si="302"/>
        <v>0</v>
      </c>
      <c r="AK949" s="55">
        <f t="shared" si="293"/>
        <v>0</v>
      </c>
      <c r="AL949" s="55">
        <f t="shared" si="294"/>
        <v>0</v>
      </c>
      <c r="AM949" s="55">
        <f t="shared" si="295"/>
        <v>0</v>
      </c>
    </row>
    <row r="950" spans="1:39" x14ac:dyDescent="0.25">
      <c r="A950" s="47">
        <v>946</v>
      </c>
      <c r="B950" s="358" t="str">
        <f>IF(AND(E950&lt;&gt;0,D950&lt;&gt;0,F950&lt;&gt;0),IF(C950&lt;&gt;0,CONCATENATE(C950,"-AGr",VLOOKUP(D950,Listen!$A$2:$G$45,7,FALSE),"-",E950,"-",F950,),CONCATENATE("AGr",VLOOKUP(D950,Listen!$A$2:$G$45,7,FALSE),"-",E950,"-",F950)),"keine vollständige ID")</f>
        <v>keine vollständige ID</v>
      </c>
      <c r="C950" s="438">
        <f>'[2]III_SAV-Details_NB'!B956</f>
        <v>0</v>
      </c>
      <c r="D950" s="438">
        <f>'[2]III_SAV-Details_NB'!C956</f>
        <v>0</v>
      </c>
      <c r="E950" s="359">
        <f>'[2]III_SAV-Details_NB'!D956</f>
        <v>0</v>
      </c>
      <c r="F950" s="490"/>
      <c r="G950" s="281">
        <f>'[2]III_SAV-Details_NB'!X956</f>
        <v>0</v>
      </c>
      <c r="H950" s="281">
        <f t="shared" si="296"/>
        <v>0</v>
      </c>
      <c r="I950" s="281">
        <f>IF(con_EOGJahr=2025,'[2]III_SAV-Details_NB'!AA956,IF(con_EOGJahr=2026,'[2]III_SAV-Details_NB'!AB956,'[2]III_SAV-Details_NB'!AC956))</f>
        <v>0</v>
      </c>
      <c r="J950" s="282"/>
      <c r="K950" s="282"/>
      <c r="L950" s="282"/>
      <c r="M950" s="282"/>
      <c r="N950" s="282"/>
      <c r="O950" s="282"/>
      <c r="P950" s="52">
        <f t="shared" si="297"/>
        <v>0</v>
      </c>
      <c r="Q950" s="60"/>
      <c r="R950" s="53">
        <f t="shared" si="303"/>
        <v>0</v>
      </c>
      <c r="S950" s="59"/>
      <c r="T950" s="61"/>
      <c r="U950" s="342" t="str">
        <f t="shared" si="307"/>
        <v>k.A.</v>
      </c>
      <c r="V950" s="343" t="str">
        <f t="shared" si="304"/>
        <v>k.A.</v>
      </c>
      <c r="W950" s="343" t="str">
        <f>IFERROR(IF(OR($D950="",$E950=0,con_Ende=0),"k.A.",IF(VLOOKUP($D950,rng_ND,5,0)="Nein",VLOOKUP($D950,rng_ND,2,FALSE),MIN(VLOOKUP($D950,rng_ND,2,FALSE),A_Stammdaten!$B$19-D_SAV!$E950+1))),"k.A.")</f>
        <v>k.A.</v>
      </c>
      <c r="X950" s="343" t="str">
        <f t="shared" si="305"/>
        <v>k.A.</v>
      </c>
      <c r="Y950" s="62"/>
      <c r="Z950" s="48">
        <f t="shared" si="306"/>
        <v>0</v>
      </c>
      <c r="AA950" s="457"/>
      <c r="AB950" s="55">
        <f t="shared" si="298"/>
        <v>0</v>
      </c>
      <c r="AC950" s="55">
        <f>IF(A_Stammdaten!$B$25="ja",D_SAV!AA950,D_SAV!AB950)</f>
        <v>0</v>
      </c>
      <c r="AD950" s="478">
        <f>IF(AC950=0,0,IF(U950-(con_EOGJahr-D_SAV!E950)&lt;=0,AC950,AC950/V950))</f>
        <v>0</v>
      </c>
      <c r="AE950" s="478">
        <f>IFERROR(IF(AND(VLOOKUP(D950,rng_ND,5,FALSE)="Ja",D_SAV!T950="degressiv"),D_SAV!AC950*Y950/100,0),0)</f>
        <v>0</v>
      </c>
      <c r="AF950" s="55">
        <f>IFERROR(IF(VLOOKUP(D950,rng_ND,5,FALSE)="Ja",MAX(D_SAV!AD950:AE950),D_SAV!AD950),0)</f>
        <v>0</v>
      </c>
      <c r="AG950" s="55">
        <f t="shared" si="299"/>
        <v>0</v>
      </c>
      <c r="AH950" s="55">
        <f t="shared" si="300"/>
        <v>0</v>
      </c>
      <c r="AI950" s="55">
        <f t="shared" si="301"/>
        <v>0</v>
      </c>
      <c r="AJ950" s="55">
        <f t="shared" si="302"/>
        <v>0</v>
      </c>
      <c r="AK950" s="55">
        <f t="shared" si="293"/>
        <v>0</v>
      </c>
      <c r="AL950" s="55">
        <f t="shared" si="294"/>
        <v>0</v>
      </c>
      <c r="AM950" s="55">
        <f t="shared" si="295"/>
        <v>0</v>
      </c>
    </row>
    <row r="951" spans="1:39" x14ac:dyDescent="0.25">
      <c r="A951" s="47">
        <v>947</v>
      </c>
      <c r="B951" s="358" t="str">
        <f>IF(AND(E951&lt;&gt;0,D951&lt;&gt;0,F951&lt;&gt;0),IF(C951&lt;&gt;0,CONCATENATE(C951,"-AGr",VLOOKUP(D951,Listen!$A$2:$G$45,7,FALSE),"-",E951,"-",F951,),CONCATENATE("AGr",VLOOKUP(D951,Listen!$A$2:$G$45,7,FALSE),"-",E951,"-",F951)),"keine vollständige ID")</f>
        <v>keine vollständige ID</v>
      </c>
      <c r="C951" s="438">
        <f>'[2]III_SAV-Details_NB'!B957</f>
        <v>0</v>
      </c>
      <c r="D951" s="438">
        <f>'[2]III_SAV-Details_NB'!C957</f>
        <v>0</v>
      </c>
      <c r="E951" s="359">
        <f>'[2]III_SAV-Details_NB'!D957</f>
        <v>0</v>
      </c>
      <c r="F951" s="490"/>
      <c r="G951" s="281">
        <f>'[2]III_SAV-Details_NB'!X957</f>
        <v>0</v>
      </c>
      <c r="H951" s="281">
        <f t="shared" si="296"/>
        <v>0</v>
      </c>
      <c r="I951" s="281">
        <f>IF(con_EOGJahr=2025,'[2]III_SAV-Details_NB'!AA957,IF(con_EOGJahr=2026,'[2]III_SAV-Details_NB'!AB957,'[2]III_SAV-Details_NB'!AC957))</f>
        <v>0</v>
      </c>
      <c r="J951" s="282"/>
      <c r="K951" s="282"/>
      <c r="L951" s="282"/>
      <c r="M951" s="282"/>
      <c r="N951" s="282"/>
      <c r="O951" s="282"/>
      <c r="P951" s="52">
        <f t="shared" si="297"/>
        <v>0</v>
      </c>
      <c r="Q951" s="60"/>
      <c r="R951" s="53">
        <f t="shared" si="303"/>
        <v>0</v>
      </c>
      <c r="S951" s="59"/>
      <c r="T951" s="61"/>
      <c r="U951" s="342" t="str">
        <f t="shared" si="307"/>
        <v>k.A.</v>
      </c>
      <c r="V951" s="343" t="str">
        <f t="shared" si="304"/>
        <v>k.A.</v>
      </c>
      <c r="W951" s="343" t="str">
        <f>IFERROR(IF(OR($D951="",$E951=0,con_Ende=0),"k.A.",IF(VLOOKUP($D951,rng_ND,5,0)="Nein",VLOOKUP($D951,rng_ND,2,FALSE),MIN(VLOOKUP($D951,rng_ND,2,FALSE),A_Stammdaten!$B$19-D_SAV!$E951+1))),"k.A.")</f>
        <v>k.A.</v>
      </c>
      <c r="X951" s="343" t="str">
        <f t="shared" si="305"/>
        <v>k.A.</v>
      </c>
      <c r="Y951" s="62"/>
      <c r="Z951" s="48">
        <f t="shared" si="306"/>
        <v>0</v>
      </c>
      <c r="AA951" s="457"/>
      <c r="AB951" s="55">
        <f t="shared" si="298"/>
        <v>0</v>
      </c>
      <c r="AC951" s="55">
        <f>IF(A_Stammdaten!$B$25="ja",D_SAV!AA951,D_SAV!AB951)</f>
        <v>0</v>
      </c>
      <c r="AD951" s="478">
        <f>IF(AC951=0,0,IF(U951-(con_EOGJahr-D_SAV!E951)&lt;=0,AC951,AC951/V951))</f>
        <v>0</v>
      </c>
      <c r="AE951" s="478">
        <f>IFERROR(IF(AND(VLOOKUP(D951,rng_ND,5,FALSE)="Ja",D_SAV!T951="degressiv"),D_SAV!AC951*Y951/100,0),0)</f>
        <v>0</v>
      </c>
      <c r="AF951" s="55">
        <f>IFERROR(IF(VLOOKUP(D951,rng_ND,5,FALSE)="Ja",MAX(D_SAV!AD951:AE951),D_SAV!AD951),0)</f>
        <v>0</v>
      </c>
      <c r="AG951" s="55">
        <f t="shared" si="299"/>
        <v>0</v>
      </c>
      <c r="AH951" s="55">
        <f t="shared" si="300"/>
        <v>0</v>
      </c>
      <c r="AI951" s="55">
        <f t="shared" si="301"/>
        <v>0</v>
      </c>
      <c r="AJ951" s="55">
        <f t="shared" si="302"/>
        <v>0</v>
      </c>
      <c r="AK951" s="55">
        <f t="shared" si="293"/>
        <v>0</v>
      </c>
      <c r="AL951" s="55">
        <f t="shared" si="294"/>
        <v>0</v>
      </c>
      <c r="AM951" s="55">
        <f t="shared" si="295"/>
        <v>0</v>
      </c>
    </row>
    <row r="952" spans="1:39" x14ac:dyDescent="0.25">
      <c r="A952" s="47">
        <v>948</v>
      </c>
      <c r="B952" s="358" t="str">
        <f>IF(AND(E952&lt;&gt;0,D952&lt;&gt;0,F952&lt;&gt;0),IF(C952&lt;&gt;0,CONCATENATE(C952,"-AGr",VLOOKUP(D952,Listen!$A$2:$G$45,7,FALSE),"-",E952,"-",F952,),CONCATENATE("AGr",VLOOKUP(D952,Listen!$A$2:$G$45,7,FALSE),"-",E952,"-",F952)),"keine vollständige ID")</f>
        <v>keine vollständige ID</v>
      </c>
      <c r="C952" s="438">
        <f>'[2]III_SAV-Details_NB'!B958</f>
        <v>0</v>
      </c>
      <c r="D952" s="438">
        <f>'[2]III_SAV-Details_NB'!C958</f>
        <v>0</v>
      </c>
      <c r="E952" s="359">
        <f>'[2]III_SAV-Details_NB'!D958</f>
        <v>0</v>
      </c>
      <c r="F952" s="490"/>
      <c r="G952" s="281">
        <f>'[2]III_SAV-Details_NB'!X958</f>
        <v>0</v>
      </c>
      <c r="H952" s="281">
        <f t="shared" si="296"/>
        <v>0</v>
      </c>
      <c r="I952" s="281">
        <f>IF(con_EOGJahr=2025,'[2]III_SAV-Details_NB'!AA958,IF(con_EOGJahr=2026,'[2]III_SAV-Details_NB'!AB958,'[2]III_SAV-Details_NB'!AC958))</f>
        <v>0</v>
      </c>
      <c r="J952" s="282"/>
      <c r="K952" s="282"/>
      <c r="L952" s="282"/>
      <c r="M952" s="282"/>
      <c r="N952" s="282"/>
      <c r="O952" s="282"/>
      <c r="P952" s="52">
        <f t="shared" si="297"/>
        <v>0</v>
      </c>
      <c r="Q952" s="60"/>
      <c r="R952" s="53">
        <f t="shared" si="303"/>
        <v>0</v>
      </c>
      <c r="S952" s="59"/>
      <c r="T952" s="61"/>
      <c r="U952" s="342" t="str">
        <f t="shared" si="307"/>
        <v>k.A.</v>
      </c>
      <c r="V952" s="343" t="str">
        <f t="shared" si="304"/>
        <v>k.A.</v>
      </c>
      <c r="W952" s="343" t="str">
        <f>IFERROR(IF(OR($D952="",$E952=0,con_Ende=0),"k.A.",IF(VLOOKUP($D952,rng_ND,5,0)="Nein",VLOOKUP($D952,rng_ND,2,FALSE),MIN(VLOOKUP($D952,rng_ND,2,FALSE),A_Stammdaten!$B$19-D_SAV!$E952+1))),"k.A.")</f>
        <v>k.A.</v>
      </c>
      <c r="X952" s="343" t="str">
        <f t="shared" si="305"/>
        <v>k.A.</v>
      </c>
      <c r="Y952" s="62"/>
      <c r="Z952" s="48">
        <f t="shared" si="306"/>
        <v>0</v>
      </c>
      <c r="AA952" s="457"/>
      <c r="AB952" s="55">
        <f t="shared" si="298"/>
        <v>0</v>
      </c>
      <c r="AC952" s="55">
        <f>IF(A_Stammdaten!$B$25="ja",D_SAV!AA952,D_SAV!AB952)</f>
        <v>0</v>
      </c>
      <c r="AD952" s="478">
        <f>IF(AC952=0,0,IF(U952-(con_EOGJahr-D_SAV!E952)&lt;=0,AC952,AC952/V952))</f>
        <v>0</v>
      </c>
      <c r="AE952" s="478">
        <f>IFERROR(IF(AND(VLOOKUP(D952,rng_ND,5,FALSE)="Ja",D_SAV!T952="degressiv"),D_SAV!AC952*Y952/100,0),0)</f>
        <v>0</v>
      </c>
      <c r="AF952" s="55">
        <f>IFERROR(IF(VLOOKUP(D952,rng_ND,5,FALSE)="Ja",MAX(D_SAV!AD952:AE952),D_SAV!AD952),0)</f>
        <v>0</v>
      </c>
      <c r="AG952" s="55">
        <f t="shared" si="299"/>
        <v>0</v>
      </c>
      <c r="AH952" s="55">
        <f t="shared" si="300"/>
        <v>0</v>
      </c>
      <c r="AI952" s="55">
        <f t="shared" si="301"/>
        <v>0</v>
      </c>
      <c r="AJ952" s="55">
        <f t="shared" si="302"/>
        <v>0</v>
      </c>
      <c r="AK952" s="55">
        <f t="shared" si="293"/>
        <v>0</v>
      </c>
      <c r="AL952" s="55">
        <f t="shared" si="294"/>
        <v>0</v>
      </c>
      <c r="AM952" s="55">
        <f t="shared" si="295"/>
        <v>0</v>
      </c>
    </row>
    <row r="953" spans="1:39" x14ac:dyDescent="0.25">
      <c r="A953" s="47">
        <v>949</v>
      </c>
      <c r="B953" s="358" t="str">
        <f>IF(AND(E953&lt;&gt;0,D953&lt;&gt;0,F953&lt;&gt;0),IF(C953&lt;&gt;0,CONCATENATE(C953,"-AGr",VLOOKUP(D953,Listen!$A$2:$G$45,7,FALSE),"-",E953,"-",F953,),CONCATENATE("AGr",VLOOKUP(D953,Listen!$A$2:$G$45,7,FALSE),"-",E953,"-",F953)),"keine vollständige ID")</f>
        <v>keine vollständige ID</v>
      </c>
      <c r="C953" s="438">
        <f>'[2]III_SAV-Details_NB'!B959</f>
        <v>0</v>
      </c>
      <c r="D953" s="438">
        <f>'[2]III_SAV-Details_NB'!C959</f>
        <v>0</v>
      </c>
      <c r="E953" s="359">
        <f>'[2]III_SAV-Details_NB'!D959</f>
        <v>0</v>
      </c>
      <c r="F953" s="490"/>
      <c r="G953" s="281">
        <f>'[2]III_SAV-Details_NB'!X959</f>
        <v>0</v>
      </c>
      <c r="H953" s="281">
        <f t="shared" si="296"/>
        <v>0</v>
      </c>
      <c r="I953" s="281">
        <f>IF(con_EOGJahr=2025,'[2]III_SAV-Details_NB'!AA959,IF(con_EOGJahr=2026,'[2]III_SAV-Details_NB'!AB959,'[2]III_SAV-Details_NB'!AC959))</f>
        <v>0</v>
      </c>
      <c r="J953" s="282"/>
      <c r="K953" s="282"/>
      <c r="L953" s="282"/>
      <c r="M953" s="282"/>
      <c r="N953" s="282"/>
      <c r="O953" s="282"/>
      <c r="P953" s="52">
        <f t="shared" si="297"/>
        <v>0</v>
      </c>
      <c r="Q953" s="60"/>
      <c r="R953" s="53">
        <f t="shared" si="303"/>
        <v>0</v>
      </c>
      <c r="S953" s="59"/>
      <c r="T953" s="61"/>
      <c r="U953" s="342" t="str">
        <f t="shared" si="307"/>
        <v>k.A.</v>
      </c>
      <c r="V953" s="343" t="str">
        <f t="shared" si="304"/>
        <v>k.A.</v>
      </c>
      <c r="W953" s="343" t="str">
        <f>IFERROR(IF(OR($D953="",$E953=0,con_Ende=0),"k.A.",IF(VLOOKUP($D953,rng_ND,5,0)="Nein",VLOOKUP($D953,rng_ND,2,FALSE),MIN(VLOOKUP($D953,rng_ND,2,FALSE),A_Stammdaten!$B$19-D_SAV!$E953+1))),"k.A.")</f>
        <v>k.A.</v>
      </c>
      <c r="X953" s="343" t="str">
        <f t="shared" si="305"/>
        <v>k.A.</v>
      </c>
      <c r="Y953" s="62"/>
      <c r="Z953" s="48">
        <f t="shared" si="306"/>
        <v>0</v>
      </c>
      <c r="AA953" s="457"/>
      <c r="AB953" s="55">
        <f t="shared" si="298"/>
        <v>0</v>
      </c>
      <c r="AC953" s="55">
        <f>IF(A_Stammdaten!$B$25="ja",D_SAV!AA953,D_SAV!AB953)</f>
        <v>0</v>
      </c>
      <c r="AD953" s="478">
        <f>IF(AC953=0,0,IF(U953-(con_EOGJahr-D_SAV!E953)&lt;=0,AC953,AC953/V953))</f>
        <v>0</v>
      </c>
      <c r="AE953" s="478">
        <f>IFERROR(IF(AND(VLOOKUP(D953,rng_ND,5,FALSE)="Ja",D_SAV!T953="degressiv"),D_SAV!AC953*Y953/100,0),0)</f>
        <v>0</v>
      </c>
      <c r="AF953" s="55">
        <f>IFERROR(IF(VLOOKUP(D953,rng_ND,5,FALSE)="Ja",MAX(D_SAV!AD953:AE953),D_SAV!AD953),0)</f>
        <v>0</v>
      </c>
      <c r="AG953" s="55">
        <f t="shared" si="299"/>
        <v>0</v>
      </c>
      <c r="AH953" s="55">
        <f t="shared" si="300"/>
        <v>0</v>
      </c>
      <c r="AI953" s="55">
        <f t="shared" si="301"/>
        <v>0</v>
      </c>
      <c r="AJ953" s="55">
        <f t="shared" si="302"/>
        <v>0</v>
      </c>
      <c r="AK953" s="55">
        <f t="shared" si="293"/>
        <v>0</v>
      </c>
      <c r="AL953" s="55">
        <f t="shared" si="294"/>
        <v>0</v>
      </c>
      <c r="AM953" s="55">
        <f t="shared" si="295"/>
        <v>0</v>
      </c>
    </row>
    <row r="954" spans="1:39" x14ac:dyDescent="0.25">
      <c r="A954" s="47">
        <v>950</v>
      </c>
      <c r="B954" s="358" t="str">
        <f>IF(AND(E954&lt;&gt;0,D954&lt;&gt;0,F954&lt;&gt;0),IF(C954&lt;&gt;0,CONCATENATE(C954,"-AGr",VLOOKUP(D954,Listen!$A$2:$G$45,7,FALSE),"-",E954,"-",F954,),CONCATENATE("AGr",VLOOKUP(D954,Listen!$A$2:$G$45,7,FALSE),"-",E954,"-",F954)),"keine vollständige ID")</f>
        <v>keine vollständige ID</v>
      </c>
      <c r="C954" s="438">
        <f>'[2]III_SAV-Details_NB'!B960</f>
        <v>0</v>
      </c>
      <c r="D954" s="438">
        <f>'[2]III_SAV-Details_NB'!C960</f>
        <v>0</v>
      </c>
      <c r="E954" s="359">
        <f>'[2]III_SAV-Details_NB'!D960</f>
        <v>0</v>
      </c>
      <c r="F954" s="490"/>
      <c r="G954" s="281">
        <f>'[2]III_SAV-Details_NB'!X960</f>
        <v>0</v>
      </c>
      <c r="H954" s="281">
        <f t="shared" si="296"/>
        <v>0</v>
      </c>
      <c r="I954" s="281">
        <f>IF(con_EOGJahr=2025,'[2]III_SAV-Details_NB'!AA960,IF(con_EOGJahr=2026,'[2]III_SAV-Details_NB'!AB960,'[2]III_SAV-Details_NB'!AC960))</f>
        <v>0</v>
      </c>
      <c r="J954" s="282"/>
      <c r="K954" s="282"/>
      <c r="L954" s="282"/>
      <c r="M954" s="282"/>
      <c r="N954" s="282"/>
      <c r="O954" s="282"/>
      <c r="P954" s="52">
        <f t="shared" si="297"/>
        <v>0</v>
      </c>
      <c r="Q954" s="60"/>
      <c r="R954" s="53">
        <f t="shared" si="303"/>
        <v>0</v>
      </c>
      <c r="S954" s="59"/>
      <c r="T954" s="61"/>
      <c r="U954" s="342" t="str">
        <f t="shared" si="307"/>
        <v>k.A.</v>
      </c>
      <c r="V954" s="343" t="str">
        <f t="shared" si="304"/>
        <v>k.A.</v>
      </c>
      <c r="W954" s="343" t="str">
        <f>IFERROR(IF(OR($D954="",$E954=0,con_Ende=0),"k.A.",IF(VLOOKUP($D954,rng_ND,5,0)="Nein",VLOOKUP($D954,rng_ND,2,FALSE),MIN(VLOOKUP($D954,rng_ND,2,FALSE),A_Stammdaten!$B$19-D_SAV!$E954+1))),"k.A.")</f>
        <v>k.A.</v>
      </c>
      <c r="X954" s="343" t="str">
        <f t="shared" si="305"/>
        <v>k.A.</v>
      </c>
      <c r="Y954" s="62"/>
      <c r="Z954" s="48">
        <f t="shared" si="306"/>
        <v>0</v>
      </c>
      <c r="AA954" s="457"/>
      <c r="AB954" s="55">
        <f t="shared" si="298"/>
        <v>0</v>
      </c>
      <c r="AC954" s="55">
        <f>IF(A_Stammdaten!$B$25="ja",D_SAV!AA954,D_SAV!AB954)</f>
        <v>0</v>
      </c>
      <c r="AD954" s="478">
        <f>IF(AC954=0,0,IF(U954-(con_EOGJahr-D_SAV!E954)&lt;=0,AC954,AC954/V954))</f>
        <v>0</v>
      </c>
      <c r="AE954" s="478">
        <f>IFERROR(IF(AND(VLOOKUP(D954,rng_ND,5,FALSE)="Ja",D_SAV!T954="degressiv"),D_SAV!AC954*Y954/100,0),0)</f>
        <v>0</v>
      </c>
      <c r="AF954" s="55">
        <f>IFERROR(IF(VLOOKUP(D954,rng_ND,5,FALSE)="Ja",MAX(D_SAV!AD954:AE954),D_SAV!AD954),0)</f>
        <v>0</v>
      </c>
      <c r="AG954" s="55">
        <f t="shared" si="299"/>
        <v>0</v>
      </c>
      <c r="AH954" s="55">
        <f t="shared" si="300"/>
        <v>0</v>
      </c>
      <c r="AI954" s="55">
        <f t="shared" si="301"/>
        <v>0</v>
      </c>
      <c r="AJ954" s="55">
        <f t="shared" si="302"/>
        <v>0</v>
      </c>
      <c r="AK954" s="55">
        <f t="shared" si="293"/>
        <v>0</v>
      </c>
      <c r="AL954" s="55">
        <f t="shared" si="294"/>
        <v>0</v>
      </c>
      <c r="AM954" s="55">
        <f t="shared" si="295"/>
        <v>0</v>
      </c>
    </row>
    <row r="955" spans="1:39" x14ac:dyDescent="0.25">
      <c r="A955" s="47">
        <v>951</v>
      </c>
      <c r="B955" s="358" t="str">
        <f>IF(AND(E955&lt;&gt;0,D955&lt;&gt;0,F955&lt;&gt;0),IF(C955&lt;&gt;0,CONCATENATE(C955,"-AGr",VLOOKUP(D955,Listen!$A$2:$G$45,7,FALSE),"-",E955,"-",F955,),CONCATENATE("AGr",VLOOKUP(D955,Listen!$A$2:$G$45,7,FALSE),"-",E955,"-",F955)),"keine vollständige ID")</f>
        <v>keine vollständige ID</v>
      </c>
      <c r="C955" s="438">
        <f>'[2]III_SAV-Details_NB'!B961</f>
        <v>0</v>
      </c>
      <c r="D955" s="438">
        <f>'[2]III_SAV-Details_NB'!C961</f>
        <v>0</v>
      </c>
      <c r="E955" s="359">
        <f>'[2]III_SAV-Details_NB'!D961</f>
        <v>0</v>
      </c>
      <c r="F955" s="490"/>
      <c r="G955" s="281">
        <f>'[2]III_SAV-Details_NB'!X961</f>
        <v>0</v>
      </c>
      <c r="H955" s="281">
        <f t="shared" si="296"/>
        <v>0</v>
      </c>
      <c r="I955" s="281">
        <f>IF(con_EOGJahr=2025,'[2]III_SAV-Details_NB'!AA961,IF(con_EOGJahr=2026,'[2]III_SAV-Details_NB'!AB961,'[2]III_SAV-Details_NB'!AC961))</f>
        <v>0</v>
      </c>
      <c r="J955" s="282"/>
      <c r="K955" s="282"/>
      <c r="L955" s="282"/>
      <c r="M955" s="282"/>
      <c r="N955" s="282"/>
      <c r="O955" s="282"/>
      <c r="P955" s="52">
        <f t="shared" si="297"/>
        <v>0</v>
      </c>
      <c r="Q955" s="60"/>
      <c r="R955" s="53">
        <f t="shared" si="303"/>
        <v>0</v>
      </c>
      <c r="S955" s="59"/>
      <c r="T955" s="61"/>
      <c r="U955" s="342" t="str">
        <f t="shared" si="307"/>
        <v>k.A.</v>
      </c>
      <c r="V955" s="343" t="str">
        <f t="shared" si="304"/>
        <v>k.A.</v>
      </c>
      <c r="W955" s="343" t="str">
        <f>IFERROR(IF(OR($D955="",$E955=0,con_Ende=0),"k.A.",IF(VLOOKUP($D955,rng_ND,5,0)="Nein",VLOOKUP($D955,rng_ND,2,FALSE),MIN(VLOOKUP($D955,rng_ND,2,FALSE),A_Stammdaten!$B$19-D_SAV!$E955+1))),"k.A.")</f>
        <v>k.A.</v>
      </c>
      <c r="X955" s="343" t="str">
        <f t="shared" si="305"/>
        <v>k.A.</v>
      </c>
      <c r="Y955" s="62"/>
      <c r="Z955" s="48">
        <f t="shared" si="306"/>
        <v>0</v>
      </c>
      <c r="AA955" s="457"/>
      <c r="AB955" s="55">
        <f t="shared" si="298"/>
        <v>0</v>
      </c>
      <c r="AC955" s="55">
        <f>IF(A_Stammdaten!$B$25="ja",D_SAV!AA955,D_SAV!AB955)</f>
        <v>0</v>
      </c>
      <c r="AD955" s="478">
        <f>IF(AC955=0,0,IF(U955-(con_EOGJahr-D_SAV!E955)&lt;=0,AC955,AC955/V955))</f>
        <v>0</v>
      </c>
      <c r="AE955" s="478">
        <f>IFERROR(IF(AND(VLOOKUP(D955,rng_ND,5,FALSE)="Ja",D_SAV!T955="degressiv"),D_SAV!AC955*Y955/100,0),0)</f>
        <v>0</v>
      </c>
      <c r="AF955" s="55">
        <f>IFERROR(IF(VLOOKUP(D955,rng_ND,5,FALSE)="Ja",MAX(D_SAV!AD955:AE955),D_SAV!AD955),0)</f>
        <v>0</v>
      </c>
      <c r="AG955" s="55">
        <f t="shared" si="299"/>
        <v>0</v>
      </c>
      <c r="AH955" s="55">
        <f t="shared" si="300"/>
        <v>0</v>
      </c>
      <c r="AI955" s="55">
        <f t="shared" si="301"/>
        <v>0</v>
      </c>
      <c r="AJ955" s="55">
        <f t="shared" si="302"/>
        <v>0</v>
      </c>
      <c r="AK955" s="55">
        <f t="shared" si="293"/>
        <v>0</v>
      </c>
      <c r="AL955" s="55">
        <f t="shared" si="294"/>
        <v>0</v>
      </c>
      <c r="AM955" s="55">
        <f t="shared" si="295"/>
        <v>0</v>
      </c>
    </row>
    <row r="956" spans="1:39" x14ac:dyDescent="0.25">
      <c r="A956" s="47">
        <v>952</v>
      </c>
      <c r="B956" s="358" t="str">
        <f>IF(AND(E956&lt;&gt;0,D956&lt;&gt;0,F956&lt;&gt;0),IF(C956&lt;&gt;0,CONCATENATE(C956,"-AGr",VLOOKUP(D956,Listen!$A$2:$G$45,7,FALSE),"-",E956,"-",F956,),CONCATENATE("AGr",VLOOKUP(D956,Listen!$A$2:$G$45,7,FALSE),"-",E956,"-",F956)),"keine vollständige ID")</f>
        <v>keine vollständige ID</v>
      </c>
      <c r="C956" s="438">
        <f>'[2]III_SAV-Details_NB'!B962</f>
        <v>0</v>
      </c>
      <c r="D956" s="438">
        <f>'[2]III_SAV-Details_NB'!C962</f>
        <v>0</v>
      </c>
      <c r="E956" s="359">
        <f>'[2]III_SAV-Details_NB'!D962</f>
        <v>0</v>
      </c>
      <c r="F956" s="490"/>
      <c r="G956" s="281">
        <f>'[2]III_SAV-Details_NB'!X962</f>
        <v>0</v>
      </c>
      <c r="H956" s="281">
        <f t="shared" si="296"/>
        <v>0</v>
      </c>
      <c r="I956" s="281">
        <f>IF(con_EOGJahr=2025,'[2]III_SAV-Details_NB'!AA962,IF(con_EOGJahr=2026,'[2]III_SAV-Details_NB'!AB962,'[2]III_SAV-Details_NB'!AC962))</f>
        <v>0</v>
      </c>
      <c r="J956" s="282"/>
      <c r="K956" s="282"/>
      <c r="L956" s="282"/>
      <c r="M956" s="282"/>
      <c r="N956" s="282"/>
      <c r="O956" s="282"/>
      <c r="P956" s="52">
        <f t="shared" si="297"/>
        <v>0</v>
      </c>
      <c r="Q956" s="60"/>
      <c r="R956" s="53">
        <f t="shared" si="303"/>
        <v>0</v>
      </c>
      <c r="S956" s="59"/>
      <c r="T956" s="61"/>
      <c r="U956" s="342" t="str">
        <f t="shared" si="307"/>
        <v>k.A.</v>
      </c>
      <c r="V956" s="343" t="str">
        <f t="shared" si="304"/>
        <v>k.A.</v>
      </c>
      <c r="W956" s="343" t="str">
        <f>IFERROR(IF(OR($D956="",$E956=0,con_Ende=0),"k.A.",IF(VLOOKUP($D956,rng_ND,5,0)="Nein",VLOOKUP($D956,rng_ND,2,FALSE),MIN(VLOOKUP($D956,rng_ND,2,FALSE),A_Stammdaten!$B$19-D_SAV!$E956+1))),"k.A.")</f>
        <v>k.A.</v>
      </c>
      <c r="X956" s="343" t="str">
        <f t="shared" si="305"/>
        <v>k.A.</v>
      </c>
      <c r="Y956" s="62"/>
      <c r="Z956" s="48">
        <f t="shared" si="306"/>
        <v>0</v>
      </c>
      <c r="AA956" s="457"/>
      <c r="AB956" s="55">
        <f t="shared" si="298"/>
        <v>0</v>
      </c>
      <c r="AC956" s="55">
        <f>IF(A_Stammdaten!$B$25="ja",D_SAV!AA956,D_SAV!AB956)</f>
        <v>0</v>
      </c>
      <c r="AD956" s="478">
        <f>IF(AC956=0,0,IF(U956-(con_EOGJahr-D_SAV!E956)&lt;=0,AC956,AC956/V956))</f>
        <v>0</v>
      </c>
      <c r="AE956" s="478">
        <f>IFERROR(IF(AND(VLOOKUP(D956,rng_ND,5,FALSE)="Ja",D_SAV!T956="degressiv"),D_SAV!AC956*Y956/100,0),0)</f>
        <v>0</v>
      </c>
      <c r="AF956" s="55">
        <f>IFERROR(IF(VLOOKUP(D956,rng_ND,5,FALSE)="Ja",MAX(D_SAV!AD956:AE956),D_SAV!AD956),0)</f>
        <v>0</v>
      </c>
      <c r="AG956" s="55">
        <f t="shared" si="299"/>
        <v>0</v>
      </c>
      <c r="AH956" s="55">
        <f t="shared" si="300"/>
        <v>0</v>
      </c>
      <c r="AI956" s="55">
        <f t="shared" si="301"/>
        <v>0</v>
      </c>
      <c r="AJ956" s="55">
        <f t="shared" si="302"/>
        <v>0</v>
      </c>
      <c r="AK956" s="55">
        <f t="shared" si="293"/>
        <v>0</v>
      </c>
      <c r="AL956" s="55">
        <f t="shared" si="294"/>
        <v>0</v>
      </c>
      <c r="AM956" s="55">
        <f t="shared" si="295"/>
        <v>0</v>
      </c>
    </row>
    <row r="957" spans="1:39" x14ac:dyDescent="0.25">
      <c r="A957" s="47">
        <v>953</v>
      </c>
      <c r="B957" s="358" t="str">
        <f>IF(AND(E957&lt;&gt;0,D957&lt;&gt;0,F957&lt;&gt;0),IF(C957&lt;&gt;0,CONCATENATE(C957,"-AGr",VLOOKUP(D957,Listen!$A$2:$G$45,7,FALSE),"-",E957,"-",F957,),CONCATENATE("AGr",VLOOKUP(D957,Listen!$A$2:$G$45,7,FALSE),"-",E957,"-",F957)),"keine vollständige ID")</f>
        <v>keine vollständige ID</v>
      </c>
      <c r="C957" s="438">
        <f>'[2]III_SAV-Details_NB'!B963</f>
        <v>0</v>
      </c>
      <c r="D957" s="438">
        <f>'[2]III_SAV-Details_NB'!C963</f>
        <v>0</v>
      </c>
      <c r="E957" s="359">
        <f>'[2]III_SAV-Details_NB'!D963</f>
        <v>0</v>
      </c>
      <c r="F957" s="490"/>
      <c r="G957" s="281">
        <f>'[2]III_SAV-Details_NB'!X963</f>
        <v>0</v>
      </c>
      <c r="H957" s="281">
        <f t="shared" si="296"/>
        <v>0</v>
      </c>
      <c r="I957" s="281">
        <f>IF(con_EOGJahr=2025,'[2]III_SAV-Details_NB'!AA963,IF(con_EOGJahr=2026,'[2]III_SAV-Details_NB'!AB963,'[2]III_SAV-Details_NB'!AC963))</f>
        <v>0</v>
      </c>
      <c r="J957" s="282"/>
      <c r="K957" s="282"/>
      <c r="L957" s="282"/>
      <c r="M957" s="282"/>
      <c r="N957" s="282"/>
      <c r="O957" s="282"/>
      <c r="P957" s="52">
        <f t="shared" si="297"/>
        <v>0</v>
      </c>
      <c r="Q957" s="60"/>
      <c r="R957" s="53">
        <f t="shared" si="303"/>
        <v>0</v>
      </c>
      <c r="S957" s="59"/>
      <c r="T957" s="61"/>
      <c r="U957" s="342" t="str">
        <f t="shared" si="307"/>
        <v>k.A.</v>
      </c>
      <c r="V957" s="343" t="str">
        <f t="shared" si="304"/>
        <v>k.A.</v>
      </c>
      <c r="W957" s="343" t="str">
        <f>IFERROR(IF(OR($D957="",$E957=0,con_Ende=0),"k.A.",IF(VLOOKUP($D957,rng_ND,5,0)="Nein",VLOOKUP($D957,rng_ND,2,FALSE),MIN(VLOOKUP($D957,rng_ND,2,FALSE),A_Stammdaten!$B$19-D_SAV!$E957+1))),"k.A.")</f>
        <v>k.A.</v>
      </c>
      <c r="X957" s="343" t="str">
        <f t="shared" si="305"/>
        <v>k.A.</v>
      </c>
      <c r="Y957" s="62"/>
      <c r="Z957" s="48">
        <f t="shared" si="306"/>
        <v>0</v>
      </c>
      <c r="AA957" s="457"/>
      <c r="AB957" s="55">
        <f t="shared" si="298"/>
        <v>0</v>
      </c>
      <c r="AC957" s="55">
        <f>IF(A_Stammdaten!$B$25="ja",D_SAV!AA957,D_SAV!AB957)</f>
        <v>0</v>
      </c>
      <c r="AD957" s="478">
        <f>IF(AC957=0,0,IF(U957-(con_EOGJahr-D_SAV!E957)&lt;=0,AC957,AC957/V957))</f>
        <v>0</v>
      </c>
      <c r="AE957" s="478">
        <f>IFERROR(IF(AND(VLOOKUP(D957,rng_ND,5,FALSE)="Ja",D_SAV!T957="degressiv"),D_SAV!AC957*Y957/100,0),0)</f>
        <v>0</v>
      </c>
      <c r="AF957" s="55">
        <f>IFERROR(IF(VLOOKUP(D957,rng_ND,5,FALSE)="Ja",MAX(D_SAV!AD957:AE957),D_SAV!AD957),0)</f>
        <v>0</v>
      </c>
      <c r="AG957" s="55">
        <f t="shared" si="299"/>
        <v>0</v>
      </c>
      <c r="AH957" s="55">
        <f t="shared" si="300"/>
        <v>0</v>
      </c>
      <c r="AI957" s="55">
        <f t="shared" si="301"/>
        <v>0</v>
      </c>
      <c r="AJ957" s="55">
        <f t="shared" si="302"/>
        <v>0</v>
      </c>
      <c r="AK957" s="55">
        <f t="shared" si="293"/>
        <v>0</v>
      </c>
      <c r="AL957" s="55">
        <f t="shared" si="294"/>
        <v>0</v>
      </c>
      <c r="AM957" s="55">
        <f t="shared" si="295"/>
        <v>0</v>
      </c>
    </row>
    <row r="958" spans="1:39" x14ac:dyDescent="0.25">
      <c r="A958" s="47">
        <v>954</v>
      </c>
      <c r="B958" s="358" t="str">
        <f>IF(AND(E958&lt;&gt;0,D958&lt;&gt;0,F958&lt;&gt;0),IF(C958&lt;&gt;0,CONCATENATE(C958,"-AGr",VLOOKUP(D958,Listen!$A$2:$G$45,7,FALSE),"-",E958,"-",F958,),CONCATENATE("AGr",VLOOKUP(D958,Listen!$A$2:$G$45,7,FALSE),"-",E958,"-",F958)),"keine vollständige ID")</f>
        <v>keine vollständige ID</v>
      </c>
      <c r="C958" s="438">
        <f>'[2]III_SAV-Details_NB'!B964</f>
        <v>0</v>
      </c>
      <c r="D958" s="438">
        <f>'[2]III_SAV-Details_NB'!C964</f>
        <v>0</v>
      </c>
      <c r="E958" s="359">
        <f>'[2]III_SAV-Details_NB'!D964</f>
        <v>0</v>
      </c>
      <c r="F958" s="490"/>
      <c r="G958" s="281">
        <f>'[2]III_SAV-Details_NB'!X964</f>
        <v>0</v>
      </c>
      <c r="H958" s="281">
        <f t="shared" si="296"/>
        <v>0</v>
      </c>
      <c r="I958" s="281">
        <f>IF(con_EOGJahr=2025,'[2]III_SAV-Details_NB'!AA964,IF(con_EOGJahr=2026,'[2]III_SAV-Details_NB'!AB964,'[2]III_SAV-Details_NB'!AC964))</f>
        <v>0</v>
      </c>
      <c r="J958" s="282"/>
      <c r="K958" s="282"/>
      <c r="L958" s="282"/>
      <c r="M958" s="282"/>
      <c r="N958" s="282"/>
      <c r="O958" s="282"/>
      <c r="P958" s="52">
        <f t="shared" si="297"/>
        <v>0</v>
      </c>
      <c r="Q958" s="60"/>
      <c r="R958" s="53">
        <f t="shared" si="303"/>
        <v>0</v>
      </c>
      <c r="S958" s="59"/>
      <c r="T958" s="61"/>
      <c r="U958" s="342" t="str">
        <f t="shared" si="307"/>
        <v>k.A.</v>
      </c>
      <c r="V958" s="343" t="str">
        <f t="shared" si="304"/>
        <v>k.A.</v>
      </c>
      <c r="W958" s="343" t="str">
        <f>IFERROR(IF(OR($D958="",$E958=0,con_Ende=0),"k.A.",IF(VLOOKUP($D958,rng_ND,5,0)="Nein",VLOOKUP($D958,rng_ND,2,FALSE),MIN(VLOOKUP($D958,rng_ND,2,FALSE),A_Stammdaten!$B$19-D_SAV!$E958+1))),"k.A.")</f>
        <v>k.A.</v>
      </c>
      <c r="X958" s="343" t="str">
        <f t="shared" si="305"/>
        <v>k.A.</v>
      </c>
      <c r="Y958" s="62"/>
      <c r="Z958" s="48">
        <f t="shared" si="306"/>
        <v>0</v>
      </c>
      <c r="AA958" s="457"/>
      <c r="AB958" s="55">
        <f t="shared" si="298"/>
        <v>0</v>
      </c>
      <c r="AC958" s="55">
        <f>IF(A_Stammdaten!$B$25="ja",D_SAV!AA958,D_SAV!AB958)</f>
        <v>0</v>
      </c>
      <c r="AD958" s="478">
        <f>IF(AC958=0,0,IF(U958-(con_EOGJahr-D_SAV!E958)&lt;=0,AC958,AC958/V958))</f>
        <v>0</v>
      </c>
      <c r="AE958" s="478">
        <f>IFERROR(IF(AND(VLOOKUP(D958,rng_ND,5,FALSE)="Ja",D_SAV!T958="degressiv"),D_SAV!AC958*Y958/100,0),0)</f>
        <v>0</v>
      </c>
      <c r="AF958" s="55">
        <f>IFERROR(IF(VLOOKUP(D958,rng_ND,5,FALSE)="Ja",MAX(D_SAV!AD958:AE958),D_SAV!AD958),0)</f>
        <v>0</v>
      </c>
      <c r="AG958" s="55">
        <f t="shared" si="299"/>
        <v>0</v>
      </c>
      <c r="AH958" s="55">
        <f t="shared" si="300"/>
        <v>0</v>
      </c>
      <c r="AI958" s="55">
        <f t="shared" si="301"/>
        <v>0</v>
      </c>
      <c r="AJ958" s="55">
        <f t="shared" si="302"/>
        <v>0</v>
      </c>
      <c r="AK958" s="55">
        <f t="shared" si="293"/>
        <v>0</v>
      </c>
      <c r="AL958" s="55">
        <f t="shared" si="294"/>
        <v>0</v>
      </c>
      <c r="AM958" s="55">
        <f t="shared" si="295"/>
        <v>0</v>
      </c>
    </row>
    <row r="959" spans="1:39" x14ac:dyDescent="0.25">
      <c r="A959" s="47">
        <v>955</v>
      </c>
      <c r="B959" s="358" t="str">
        <f>IF(AND(E959&lt;&gt;0,D959&lt;&gt;0,F959&lt;&gt;0),IF(C959&lt;&gt;0,CONCATENATE(C959,"-AGr",VLOOKUP(D959,Listen!$A$2:$G$45,7,FALSE),"-",E959,"-",F959,),CONCATENATE("AGr",VLOOKUP(D959,Listen!$A$2:$G$45,7,FALSE),"-",E959,"-",F959)),"keine vollständige ID")</f>
        <v>keine vollständige ID</v>
      </c>
      <c r="C959" s="438">
        <f>'[2]III_SAV-Details_NB'!B965</f>
        <v>0</v>
      </c>
      <c r="D959" s="438">
        <f>'[2]III_SAV-Details_NB'!C965</f>
        <v>0</v>
      </c>
      <c r="E959" s="359">
        <f>'[2]III_SAV-Details_NB'!D965</f>
        <v>0</v>
      </c>
      <c r="F959" s="490"/>
      <c r="G959" s="281">
        <f>'[2]III_SAV-Details_NB'!X965</f>
        <v>0</v>
      </c>
      <c r="H959" s="281">
        <f t="shared" si="296"/>
        <v>0</v>
      </c>
      <c r="I959" s="281">
        <f>IF(con_EOGJahr=2025,'[2]III_SAV-Details_NB'!AA965,IF(con_EOGJahr=2026,'[2]III_SAV-Details_NB'!AB965,'[2]III_SAV-Details_NB'!AC965))</f>
        <v>0</v>
      </c>
      <c r="J959" s="282"/>
      <c r="K959" s="282"/>
      <c r="L959" s="282"/>
      <c r="M959" s="282"/>
      <c r="N959" s="282"/>
      <c r="O959" s="282"/>
      <c r="P959" s="52">
        <f t="shared" si="297"/>
        <v>0</v>
      </c>
      <c r="Q959" s="60"/>
      <c r="R959" s="53">
        <f t="shared" si="303"/>
        <v>0</v>
      </c>
      <c r="S959" s="59"/>
      <c r="T959" s="61"/>
      <c r="U959" s="342" t="str">
        <f t="shared" si="307"/>
        <v>k.A.</v>
      </c>
      <c r="V959" s="343" t="str">
        <f t="shared" si="304"/>
        <v>k.A.</v>
      </c>
      <c r="W959" s="343" t="str">
        <f>IFERROR(IF(OR($D959="",$E959=0,con_Ende=0),"k.A.",IF(VLOOKUP($D959,rng_ND,5,0)="Nein",VLOOKUP($D959,rng_ND,2,FALSE),MIN(VLOOKUP($D959,rng_ND,2,FALSE),A_Stammdaten!$B$19-D_SAV!$E959+1))),"k.A.")</f>
        <v>k.A.</v>
      </c>
      <c r="X959" s="343" t="str">
        <f t="shared" si="305"/>
        <v>k.A.</v>
      </c>
      <c r="Y959" s="62"/>
      <c r="Z959" s="48">
        <f t="shared" si="306"/>
        <v>0</v>
      </c>
      <c r="AA959" s="457"/>
      <c r="AB959" s="55">
        <f t="shared" si="298"/>
        <v>0</v>
      </c>
      <c r="AC959" s="55">
        <f>IF(A_Stammdaten!$B$25="ja",D_SAV!AA959,D_SAV!AB959)</f>
        <v>0</v>
      </c>
      <c r="AD959" s="478">
        <f>IF(AC959=0,0,IF(U959-(con_EOGJahr-D_SAV!E959)&lt;=0,AC959,AC959/V959))</f>
        <v>0</v>
      </c>
      <c r="AE959" s="478">
        <f>IFERROR(IF(AND(VLOOKUP(D959,rng_ND,5,FALSE)="Ja",D_SAV!T959="degressiv"),D_SAV!AC959*Y959/100,0),0)</f>
        <v>0</v>
      </c>
      <c r="AF959" s="55">
        <f>IFERROR(IF(VLOOKUP(D959,rng_ND,5,FALSE)="Ja",MAX(D_SAV!AD959:AE959),D_SAV!AD959),0)</f>
        <v>0</v>
      </c>
      <c r="AG959" s="55">
        <f t="shared" si="299"/>
        <v>0</v>
      </c>
      <c r="AH959" s="55">
        <f t="shared" si="300"/>
        <v>0</v>
      </c>
      <c r="AI959" s="55">
        <f t="shared" si="301"/>
        <v>0</v>
      </c>
      <c r="AJ959" s="55">
        <f t="shared" si="302"/>
        <v>0</v>
      </c>
      <c r="AK959" s="55">
        <f t="shared" si="293"/>
        <v>0</v>
      </c>
      <c r="AL959" s="55">
        <f t="shared" si="294"/>
        <v>0</v>
      </c>
      <c r="AM959" s="55">
        <f t="shared" si="295"/>
        <v>0</v>
      </c>
    </row>
    <row r="960" spans="1:39" x14ac:dyDescent="0.25">
      <c r="A960" s="47">
        <v>956</v>
      </c>
      <c r="B960" s="358" t="str">
        <f>IF(AND(E960&lt;&gt;0,D960&lt;&gt;0,F960&lt;&gt;0),IF(C960&lt;&gt;0,CONCATENATE(C960,"-AGr",VLOOKUP(D960,Listen!$A$2:$G$45,7,FALSE),"-",E960,"-",F960,),CONCATENATE("AGr",VLOOKUP(D960,Listen!$A$2:$G$45,7,FALSE),"-",E960,"-",F960)),"keine vollständige ID")</f>
        <v>keine vollständige ID</v>
      </c>
      <c r="C960" s="438">
        <f>'[2]III_SAV-Details_NB'!B966</f>
        <v>0</v>
      </c>
      <c r="D960" s="438">
        <f>'[2]III_SAV-Details_NB'!C966</f>
        <v>0</v>
      </c>
      <c r="E960" s="359">
        <f>'[2]III_SAV-Details_NB'!D966</f>
        <v>0</v>
      </c>
      <c r="F960" s="490"/>
      <c r="G960" s="281">
        <f>'[2]III_SAV-Details_NB'!X966</f>
        <v>0</v>
      </c>
      <c r="H960" s="281">
        <f t="shared" si="296"/>
        <v>0</v>
      </c>
      <c r="I960" s="281">
        <f>IF(con_EOGJahr=2025,'[2]III_SAV-Details_NB'!AA966,IF(con_EOGJahr=2026,'[2]III_SAV-Details_NB'!AB966,'[2]III_SAV-Details_NB'!AC966))</f>
        <v>0</v>
      </c>
      <c r="J960" s="282"/>
      <c r="K960" s="282"/>
      <c r="L960" s="282"/>
      <c r="M960" s="282"/>
      <c r="N960" s="282"/>
      <c r="O960" s="282"/>
      <c r="P960" s="52">
        <f t="shared" si="297"/>
        <v>0</v>
      </c>
      <c r="Q960" s="60"/>
      <c r="R960" s="53">
        <f t="shared" si="303"/>
        <v>0</v>
      </c>
      <c r="S960" s="59"/>
      <c r="T960" s="61"/>
      <c r="U960" s="342" t="str">
        <f t="shared" si="307"/>
        <v>k.A.</v>
      </c>
      <c r="V960" s="343" t="str">
        <f t="shared" si="304"/>
        <v>k.A.</v>
      </c>
      <c r="W960" s="343" t="str">
        <f>IFERROR(IF(OR($D960="",$E960=0,con_Ende=0),"k.A.",IF(VLOOKUP($D960,rng_ND,5,0)="Nein",VLOOKUP($D960,rng_ND,2,FALSE),MIN(VLOOKUP($D960,rng_ND,2,FALSE),A_Stammdaten!$B$19-D_SAV!$E960+1))),"k.A.")</f>
        <v>k.A.</v>
      </c>
      <c r="X960" s="343" t="str">
        <f t="shared" si="305"/>
        <v>k.A.</v>
      </c>
      <c r="Y960" s="62"/>
      <c r="Z960" s="48">
        <f t="shared" si="306"/>
        <v>0</v>
      </c>
      <c r="AA960" s="457"/>
      <c r="AB960" s="55">
        <f t="shared" si="298"/>
        <v>0</v>
      </c>
      <c r="AC960" s="55">
        <f>IF(A_Stammdaten!$B$25="ja",D_SAV!AA960,D_SAV!AB960)</f>
        <v>0</v>
      </c>
      <c r="AD960" s="478">
        <f>IF(AC960=0,0,IF(U960-(con_EOGJahr-D_SAV!E960)&lt;=0,AC960,AC960/V960))</f>
        <v>0</v>
      </c>
      <c r="AE960" s="478">
        <f>IFERROR(IF(AND(VLOOKUP(D960,rng_ND,5,FALSE)="Ja",D_SAV!T960="degressiv"),D_SAV!AC960*Y960/100,0),0)</f>
        <v>0</v>
      </c>
      <c r="AF960" s="55">
        <f>IFERROR(IF(VLOOKUP(D960,rng_ND,5,FALSE)="Ja",MAX(D_SAV!AD960:AE960),D_SAV!AD960),0)</f>
        <v>0</v>
      </c>
      <c r="AG960" s="55">
        <f t="shared" si="299"/>
        <v>0</v>
      </c>
      <c r="AH960" s="55">
        <f t="shared" si="300"/>
        <v>0</v>
      </c>
      <c r="AI960" s="55">
        <f t="shared" si="301"/>
        <v>0</v>
      </c>
      <c r="AJ960" s="55">
        <f t="shared" si="302"/>
        <v>0</v>
      </c>
      <c r="AK960" s="55">
        <f t="shared" si="293"/>
        <v>0</v>
      </c>
      <c r="AL960" s="55">
        <f t="shared" si="294"/>
        <v>0</v>
      </c>
      <c r="AM960" s="55">
        <f t="shared" si="295"/>
        <v>0</v>
      </c>
    </row>
    <row r="961" spans="1:39" x14ac:dyDescent="0.25">
      <c r="A961" s="47">
        <v>957</v>
      </c>
      <c r="B961" s="358" t="str">
        <f>IF(AND(E961&lt;&gt;0,D961&lt;&gt;0,F961&lt;&gt;0),IF(C961&lt;&gt;0,CONCATENATE(C961,"-AGr",VLOOKUP(D961,Listen!$A$2:$G$45,7,FALSE),"-",E961,"-",F961,),CONCATENATE("AGr",VLOOKUP(D961,Listen!$A$2:$G$45,7,FALSE),"-",E961,"-",F961)),"keine vollständige ID")</f>
        <v>keine vollständige ID</v>
      </c>
      <c r="C961" s="438">
        <f>'[2]III_SAV-Details_NB'!B967</f>
        <v>0</v>
      </c>
      <c r="D961" s="438">
        <f>'[2]III_SAV-Details_NB'!C967</f>
        <v>0</v>
      </c>
      <c r="E961" s="359">
        <f>'[2]III_SAV-Details_NB'!D967</f>
        <v>0</v>
      </c>
      <c r="F961" s="490"/>
      <c r="G961" s="281">
        <f>'[2]III_SAV-Details_NB'!X967</f>
        <v>0</v>
      </c>
      <c r="H961" s="281">
        <f t="shared" si="296"/>
        <v>0</v>
      </c>
      <c r="I961" s="281">
        <f>IF(con_EOGJahr=2025,'[2]III_SAV-Details_NB'!AA967,IF(con_EOGJahr=2026,'[2]III_SAV-Details_NB'!AB967,'[2]III_SAV-Details_NB'!AC967))</f>
        <v>0</v>
      </c>
      <c r="J961" s="282"/>
      <c r="K961" s="282"/>
      <c r="L961" s="282"/>
      <c r="M961" s="282"/>
      <c r="N961" s="282"/>
      <c r="O961" s="282"/>
      <c r="P961" s="52">
        <f t="shared" si="297"/>
        <v>0</v>
      </c>
      <c r="Q961" s="60"/>
      <c r="R961" s="53">
        <f t="shared" si="303"/>
        <v>0</v>
      </c>
      <c r="S961" s="59"/>
      <c r="T961" s="61"/>
      <c r="U961" s="342" t="str">
        <f t="shared" si="307"/>
        <v>k.A.</v>
      </c>
      <c r="V961" s="343" t="str">
        <f t="shared" si="304"/>
        <v>k.A.</v>
      </c>
      <c r="W961" s="343" t="str">
        <f>IFERROR(IF(OR($D961="",$E961=0,con_Ende=0),"k.A.",IF(VLOOKUP($D961,rng_ND,5,0)="Nein",VLOOKUP($D961,rng_ND,2,FALSE),MIN(VLOOKUP($D961,rng_ND,2,FALSE),A_Stammdaten!$B$19-D_SAV!$E961+1))),"k.A.")</f>
        <v>k.A.</v>
      </c>
      <c r="X961" s="343" t="str">
        <f t="shared" si="305"/>
        <v>k.A.</v>
      </c>
      <c r="Y961" s="62"/>
      <c r="Z961" s="48">
        <f t="shared" si="306"/>
        <v>0</v>
      </c>
      <c r="AA961" s="457"/>
      <c r="AB961" s="55">
        <f t="shared" si="298"/>
        <v>0</v>
      </c>
      <c r="AC961" s="55">
        <f>IF(A_Stammdaten!$B$25="ja",D_SAV!AA961,D_SAV!AB961)</f>
        <v>0</v>
      </c>
      <c r="AD961" s="478">
        <f>IF(AC961=0,0,IF(U961-(con_EOGJahr-D_SAV!E961)&lt;=0,AC961,AC961/V961))</f>
        <v>0</v>
      </c>
      <c r="AE961" s="478">
        <f>IFERROR(IF(AND(VLOOKUP(D961,rng_ND,5,FALSE)="Ja",D_SAV!T961="degressiv"),D_SAV!AC961*Y961/100,0),0)</f>
        <v>0</v>
      </c>
      <c r="AF961" s="55">
        <f>IFERROR(IF(VLOOKUP(D961,rng_ND,5,FALSE)="Ja",MAX(D_SAV!AD961:AE961),D_SAV!AD961),0)</f>
        <v>0</v>
      </c>
      <c r="AG961" s="55">
        <f t="shared" si="299"/>
        <v>0</v>
      </c>
      <c r="AH961" s="55">
        <f t="shared" si="300"/>
        <v>0</v>
      </c>
      <c r="AI961" s="55">
        <f t="shared" si="301"/>
        <v>0</v>
      </c>
      <c r="AJ961" s="55">
        <f t="shared" si="302"/>
        <v>0</v>
      </c>
      <c r="AK961" s="55">
        <f t="shared" si="293"/>
        <v>0</v>
      </c>
      <c r="AL961" s="55">
        <f t="shared" si="294"/>
        <v>0</v>
      </c>
      <c r="AM961" s="55">
        <f t="shared" si="295"/>
        <v>0</v>
      </c>
    </row>
    <row r="962" spans="1:39" x14ac:dyDescent="0.25">
      <c r="A962" s="47">
        <v>958</v>
      </c>
      <c r="B962" s="358" t="str">
        <f>IF(AND(E962&lt;&gt;0,D962&lt;&gt;0,F962&lt;&gt;0),IF(C962&lt;&gt;0,CONCATENATE(C962,"-AGr",VLOOKUP(D962,Listen!$A$2:$G$45,7,FALSE),"-",E962,"-",F962,),CONCATENATE("AGr",VLOOKUP(D962,Listen!$A$2:$G$45,7,FALSE),"-",E962,"-",F962)),"keine vollständige ID")</f>
        <v>keine vollständige ID</v>
      </c>
      <c r="C962" s="438">
        <f>'[2]III_SAV-Details_NB'!B968</f>
        <v>0</v>
      </c>
      <c r="D962" s="438">
        <f>'[2]III_SAV-Details_NB'!C968</f>
        <v>0</v>
      </c>
      <c r="E962" s="359">
        <f>'[2]III_SAV-Details_NB'!D968</f>
        <v>0</v>
      </c>
      <c r="F962" s="490"/>
      <c r="G962" s="281">
        <f>'[2]III_SAV-Details_NB'!X968</f>
        <v>0</v>
      </c>
      <c r="H962" s="281">
        <f t="shared" si="296"/>
        <v>0</v>
      </c>
      <c r="I962" s="281">
        <f>IF(con_EOGJahr=2025,'[2]III_SAV-Details_NB'!AA968,IF(con_EOGJahr=2026,'[2]III_SAV-Details_NB'!AB968,'[2]III_SAV-Details_NB'!AC968))</f>
        <v>0</v>
      </c>
      <c r="J962" s="282"/>
      <c r="K962" s="282"/>
      <c r="L962" s="282"/>
      <c r="M962" s="282"/>
      <c r="N962" s="282"/>
      <c r="O962" s="282"/>
      <c r="P962" s="52">
        <f t="shared" si="297"/>
        <v>0</v>
      </c>
      <c r="Q962" s="60"/>
      <c r="R962" s="53">
        <f t="shared" si="303"/>
        <v>0</v>
      </c>
      <c r="S962" s="59"/>
      <c r="T962" s="61"/>
      <c r="U962" s="342" t="str">
        <f t="shared" si="307"/>
        <v>k.A.</v>
      </c>
      <c r="V962" s="343" t="str">
        <f t="shared" si="304"/>
        <v>k.A.</v>
      </c>
      <c r="W962" s="343" t="str">
        <f>IFERROR(IF(OR($D962="",$E962=0,con_Ende=0),"k.A.",IF(VLOOKUP($D962,rng_ND,5,0)="Nein",VLOOKUP($D962,rng_ND,2,FALSE),MIN(VLOOKUP($D962,rng_ND,2,FALSE),A_Stammdaten!$B$19-D_SAV!$E962+1))),"k.A.")</f>
        <v>k.A.</v>
      </c>
      <c r="X962" s="343" t="str">
        <f t="shared" si="305"/>
        <v>k.A.</v>
      </c>
      <c r="Y962" s="62"/>
      <c r="Z962" s="48">
        <f t="shared" si="306"/>
        <v>0</v>
      </c>
      <c r="AA962" s="457"/>
      <c r="AB962" s="55">
        <f t="shared" si="298"/>
        <v>0</v>
      </c>
      <c r="AC962" s="55">
        <f>IF(A_Stammdaten!$B$25="ja",D_SAV!AA962,D_SAV!AB962)</f>
        <v>0</v>
      </c>
      <c r="AD962" s="478">
        <f>IF(AC962=0,0,IF(U962-(con_EOGJahr-D_SAV!E962)&lt;=0,AC962,AC962/V962))</f>
        <v>0</v>
      </c>
      <c r="AE962" s="478">
        <f>IFERROR(IF(AND(VLOOKUP(D962,rng_ND,5,FALSE)="Ja",D_SAV!T962="degressiv"),D_SAV!AC962*Y962/100,0),0)</f>
        <v>0</v>
      </c>
      <c r="AF962" s="55">
        <f>IFERROR(IF(VLOOKUP(D962,rng_ND,5,FALSE)="Ja",MAX(D_SAV!AD962:AE962),D_SAV!AD962),0)</f>
        <v>0</v>
      </c>
      <c r="AG962" s="55">
        <f t="shared" si="299"/>
        <v>0</v>
      </c>
      <c r="AH962" s="55">
        <f t="shared" si="300"/>
        <v>0</v>
      </c>
      <c r="AI962" s="55">
        <f t="shared" si="301"/>
        <v>0</v>
      </c>
      <c r="AJ962" s="55">
        <f t="shared" si="302"/>
        <v>0</v>
      </c>
      <c r="AK962" s="55">
        <f t="shared" si="293"/>
        <v>0</v>
      </c>
      <c r="AL962" s="55">
        <f t="shared" si="294"/>
        <v>0</v>
      </c>
      <c r="AM962" s="55">
        <f t="shared" si="295"/>
        <v>0</v>
      </c>
    </row>
    <row r="963" spans="1:39" x14ac:dyDescent="0.25">
      <c r="A963" s="47">
        <v>959</v>
      </c>
      <c r="B963" s="358" t="str">
        <f>IF(AND(E963&lt;&gt;0,D963&lt;&gt;0,F963&lt;&gt;0),IF(C963&lt;&gt;0,CONCATENATE(C963,"-AGr",VLOOKUP(D963,Listen!$A$2:$G$45,7,FALSE),"-",E963,"-",F963,),CONCATENATE("AGr",VLOOKUP(D963,Listen!$A$2:$G$45,7,FALSE),"-",E963,"-",F963)),"keine vollständige ID")</f>
        <v>keine vollständige ID</v>
      </c>
      <c r="C963" s="438">
        <f>'[2]III_SAV-Details_NB'!B969</f>
        <v>0</v>
      </c>
      <c r="D963" s="438">
        <f>'[2]III_SAV-Details_NB'!C969</f>
        <v>0</v>
      </c>
      <c r="E963" s="359">
        <f>'[2]III_SAV-Details_NB'!D969</f>
        <v>0</v>
      </c>
      <c r="F963" s="490"/>
      <c r="G963" s="281">
        <f>'[2]III_SAV-Details_NB'!X969</f>
        <v>0</v>
      </c>
      <c r="H963" s="281">
        <f t="shared" si="296"/>
        <v>0</v>
      </c>
      <c r="I963" s="281">
        <f>IF(con_EOGJahr=2025,'[2]III_SAV-Details_NB'!AA969,IF(con_EOGJahr=2026,'[2]III_SAV-Details_NB'!AB969,'[2]III_SAV-Details_NB'!AC969))</f>
        <v>0</v>
      </c>
      <c r="J963" s="282"/>
      <c r="K963" s="282"/>
      <c r="L963" s="282"/>
      <c r="M963" s="282"/>
      <c r="N963" s="282"/>
      <c r="O963" s="282"/>
      <c r="P963" s="52">
        <f t="shared" si="297"/>
        <v>0</v>
      </c>
      <c r="Q963" s="60"/>
      <c r="R963" s="53">
        <f t="shared" si="303"/>
        <v>0</v>
      </c>
      <c r="S963" s="59"/>
      <c r="T963" s="61"/>
      <c r="U963" s="342" t="str">
        <f t="shared" si="307"/>
        <v>k.A.</v>
      </c>
      <c r="V963" s="343" t="str">
        <f t="shared" si="304"/>
        <v>k.A.</v>
      </c>
      <c r="W963" s="343" t="str">
        <f>IFERROR(IF(OR($D963="",$E963=0,con_Ende=0),"k.A.",IF(VLOOKUP($D963,rng_ND,5,0)="Nein",VLOOKUP($D963,rng_ND,2,FALSE),MIN(VLOOKUP($D963,rng_ND,2,FALSE),A_Stammdaten!$B$19-D_SAV!$E963+1))),"k.A.")</f>
        <v>k.A.</v>
      </c>
      <c r="X963" s="343" t="str">
        <f t="shared" si="305"/>
        <v>k.A.</v>
      </c>
      <c r="Y963" s="62"/>
      <c r="Z963" s="48">
        <f t="shared" si="306"/>
        <v>0</v>
      </c>
      <c r="AA963" s="457"/>
      <c r="AB963" s="55">
        <f t="shared" si="298"/>
        <v>0</v>
      </c>
      <c r="AC963" s="55">
        <f>IF(A_Stammdaten!$B$25="ja",D_SAV!AA963,D_SAV!AB963)</f>
        <v>0</v>
      </c>
      <c r="AD963" s="478">
        <f>IF(AC963=0,0,IF(U963-(con_EOGJahr-D_SAV!E963)&lt;=0,AC963,AC963/V963))</f>
        <v>0</v>
      </c>
      <c r="AE963" s="478">
        <f>IFERROR(IF(AND(VLOOKUP(D963,rng_ND,5,FALSE)="Ja",D_SAV!T963="degressiv"),D_SAV!AC963*Y963/100,0),0)</f>
        <v>0</v>
      </c>
      <c r="AF963" s="55">
        <f>IFERROR(IF(VLOOKUP(D963,rng_ND,5,FALSE)="Ja",MAX(D_SAV!AD963:AE963),D_SAV!AD963),0)</f>
        <v>0</v>
      </c>
      <c r="AG963" s="55">
        <f t="shared" si="299"/>
        <v>0</v>
      </c>
      <c r="AH963" s="55">
        <f t="shared" si="300"/>
        <v>0</v>
      </c>
      <c r="AI963" s="55">
        <f t="shared" si="301"/>
        <v>0</v>
      </c>
      <c r="AJ963" s="55">
        <f t="shared" si="302"/>
        <v>0</v>
      </c>
      <c r="AK963" s="55">
        <f t="shared" si="293"/>
        <v>0</v>
      </c>
      <c r="AL963" s="55">
        <f t="shared" si="294"/>
        <v>0</v>
      </c>
      <c r="AM963" s="55">
        <f t="shared" si="295"/>
        <v>0</v>
      </c>
    </row>
    <row r="964" spans="1:39" x14ac:dyDescent="0.25">
      <c r="A964" s="47">
        <v>960</v>
      </c>
      <c r="B964" s="358" t="str">
        <f>IF(AND(E964&lt;&gt;0,D964&lt;&gt;0,F964&lt;&gt;0),IF(C964&lt;&gt;0,CONCATENATE(C964,"-AGr",VLOOKUP(D964,Listen!$A$2:$G$45,7,FALSE),"-",E964,"-",F964,),CONCATENATE("AGr",VLOOKUP(D964,Listen!$A$2:$G$45,7,FALSE),"-",E964,"-",F964)),"keine vollständige ID")</f>
        <v>keine vollständige ID</v>
      </c>
      <c r="C964" s="438">
        <f>'[2]III_SAV-Details_NB'!B970</f>
        <v>0</v>
      </c>
      <c r="D964" s="438">
        <f>'[2]III_SAV-Details_NB'!C970</f>
        <v>0</v>
      </c>
      <c r="E964" s="359">
        <f>'[2]III_SAV-Details_NB'!D970</f>
        <v>0</v>
      </c>
      <c r="F964" s="490"/>
      <c r="G964" s="281">
        <f>'[2]III_SAV-Details_NB'!X970</f>
        <v>0</v>
      </c>
      <c r="H964" s="281">
        <f t="shared" si="296"/>
        <v>0</v>
      </c>
      <c r="I964" s="281">
        <f>IF(con_EOGJahr=2025,'[2]III_SAV-Details_NB'!AA970,IF(con_EOGJahr=2026,'[2]III_SAV-Details_NB'!AB970,'[2]III_SAV-Details_NB'!AC970))</f>
        <v>0</v>
      </c>
      <c r="J964" s="282"/>
      <c r="K964" s="282"/>
      <c r="L964" s="282"/>
      <c r="M964" s="282"/>
      <c r="N964" s="282"/>
      <c r="O964" s="282"/>
      <c r="P964" s="52">
        <f t="shared" si="297"/>
        <v>0</v>
      </c>
      <c r="Q964" s="60"/>
      <c r="R964" s="53">
        <f t="shared" si="303"/>
        <v>0</v>
      </c>
      <c r="S964" s="59"/>
      <c r="T964" s="61"/>
      <c r="U964" s="342" t="str">
        <f t="shared" si="307"/>
        <v>k.A.</v>
      </c>
      <c r="V964" s="343" t="str">
        <f t="shared" si="304"/>
        <v>k.A.</v>
      </c>
      <c r="W964" s="343" t="str">
        <f>IFERROR(IF(OR($D964="",$E964=0,con_Ende=0),"k.A.",IF(VLOOKUP($D964,rng_ND,5,0)="Nein",VLOOKUP($D964,rng_ND,2,FALSE),MIN(VLOOKUP($D964,rng_ND,2,FALSE),A_Stammdaten!$B$19-D_SAV!$E964+1))),"k.A.")</f>
        <v>k.A.</v>
      </c>
      <c r="X964" s="343" t="str">
        <f t="shared" si="305"/>
        <v>k.A.</v>
      </c>
      <c r="Y964" s="62"/>
      <c r="Z964" s="48">
        <f t="shared" si="306"/>
        <v>0</v>
      </c>
      <c r="AA964" s="457"/>
      <c r="AB964" s="55">
        <f t="shared" si="298"/>
        <v>0</v>
      </c>
      <c r="AC964" s="55">
        <f>IF(A_Stammdaten!$B$25="ja",D_SAV!AA964,D_SAV!AB964)</f>
        <v>0</v>
      </c>
      <c r="AD964" s="478">
        <f>IF(AC964=0,0,IF(U964-(con_EOGJahr-D_SAV!E964)&lt;=0,AC964,AC964/V964))</f>
        <v>0</v>
      </c>
      <c r="AE964" s="478">
        <f>IFERROR(IF(AND(VLOOKUP(D964,rng_ND,5,FALSE)="Ja",D_SAV!T964="degressiv"),D_SAV!AC964*Y964/100,0),0)</f>
        <v>0</v>
      </c>
      <c r="AF964" s="55">
        <f>IFERROR(IF(VLOOKUP(D964,rng_ND,5,FALSE)="Ja",MAX(D_SAV!AD964:AE964),D_SAV!AD964),0)</f>
        <v>0</v>
      </c>
      <c r="AG964" s="55">
        <f t="shared" si="299"/>
        <v>0</v>
      </c>
      <c r="AH964" s="55">
        <f t="shared" si="300"/>
        <v>0</v>
      </c>
      <c r="AI964" s="55">
        <f t="shared" si="301"/>
        <v>0</v>
      </c>
      <c r="AJ964" s="55">
        <f t="shared" si="302"/>
        <v>0</v>
      </c>
      <c r="AK964" s="55">
        <f t="shared" si="293"/>
        <v>0</v>
      </c>
      <c r="AL964" s="55">
        <f t="shared" si="294"/>
        <v>0</v>
      </c>
      <c r="AM964" s="55">
        <f t="shared" si="295"/>
        <v>0</v>
      </c>
    </row>
    <row r="965" spans="1:39" x14ac:dyDescent="0.25">
      <c r="A965" s="47">
        <v>961</v>
      </c>
      <c r="B965" s="358" t="str">
        <f>IF(AND(E965&lt;&gt;0,D965&lt;&gt;0,F965&lt;&gt;0),IF(C965&lt;&gt;0,CONCATENATE(C965,"-AGr",VLOOKUP(D965,Listen!$A$2:$G$45,7,FALSE),"-",E965,"-",F965,),CONCATENATE("AGr",VLOOKUP(D965,Listen!$A$2:$G$45,7,FALSE),"-",E965,"-",F965)),"keine vollständige ID")</f>
        <v>keine vollständige ID</v>
      </c>
      <c r="C965" s="438">
        <f>'[2]III_SAV-Details_NB'!B971</f>
        <v>0</v>
      </c>
      <c r="D965" s="438">
        <f>'[2]III_SAV-Details_NB'!C971</f>
        <v>0</v>
      </c>
      <c r="E965" s="359">
        <f>'[2]III_SAV-Details_NB'!D971</f>
        <v>0</v>
      </c>
      <c r="F965" s="490"/>
      <c r="G965" s="281">
        <f>'[2]III_SAV-Details_NB'!X971</f>
        <v>0</v>
      </c>
      <c r="H965" s="281">
        <f t="shared" si="296"/>
        <v>0</v>
      </c>
      <c r="I965" s="281">
        <f>IF(con_EOGJahr=2025,'[2]III_SAV-Details_NB'!AA971,IF(con_EOGJahr=2026,'[2]III_SAV-Details_NB'!AB971,'[2]III_SAV-Details_NB'!AC971))</f>
        <v>0</v>
      </c>
      <c r="J965" s="282"/>
      <c r="K965" s="282"/>
      <c r="L965" s="282"/>
      <c r="M965" s="282"/>
      <c r="N965" s="282"/>
      <c r="O965" s="282"/>
      <c r="P965" s="52">
        <f t="shared" si="297"/>
        <v>0</v>
      </c>
      <c r="Q965" s="60"/>
      <c r="R965" s="53">
        <f t="shared" si="303"/>
        <v>0</v>
      </c>
      <c r="S965" s="59"/>
      <c r="T965" s="61"/>
      <c r="U965" s="342" t="str">
        <f t="shared" si="307"/>
        <v>k.A.</v>
      </c>
      <c r="V965" s="343" t="str">
        <f t="shared" si="304"/>
        <v>k.A.</v>
      </c>
      <c r="W965" s="343" t="str">
        <f>IFERROR(IF(OR($D965="",$E965=0,con_Ende=0),"k.A.",IF(VLOOKUP($D965,rng_ND,5,0)="Nein",VLOOKUP($D965,rng_ND,2,FALSE),MIN(VLOOKUP($D965,rng_ND,2,FALSE),A_Stammdaten!$B$19-D_SAV!$E965+1))),"k.A.")</f>
        <v>k.A.</v>
      </c>
      <c r="X965" s="343" t="str">
        <f t="shared" si="305"/>
        <v>k.A.</v>
      </c>
      <c r="Y965" s="62"/>
      <c r="Z965" s="48">
        <f t="shared" si="306"/>
        <v>0</v>
      </c>
      <c r="AA965" s="457"/>
      <c r="AB965" s="55">
        <f t="shared" si="298"/>
        <v>0</v>
      </c>
      <c r="AC965" s="55">
        <f>IF(A_Stammdaten!$B$25="ja",D_SAV!AA965,D_SAV!AB965)</f>
        <v>0</v>
      </c>
      <c r="AD965" s="478">
        <f>IF(AC965=0,0,IF(U965-(con_EOGJahr-D_SAV!E965)&lt;=0,AC965,AC965/V965))</f>
        <v>0</v>
      </c>
      <c r="AE965" s="478">
        <f>IFERROR(IF(AND(VLOOKUP(D965,rng_ND,5,FALSE)="Ja",D_SAV!T965="degressiv"),D_SAV!AC965*Y965/100,0),0)</f>
        <v>0</v>
      </c>
      <c r="AF965" s="55">
        <f>IFERROR(IF(VLOOKUP(D965,rng_ND,5,FALSE)="Ja",MAX(D_SAV!AD965:AE965),D_SAV!AD965),0)</f>
        <v>0</v>
      </c>
      <c r="AG965" s="55">
        <f t="shared" si="299"/>
        <v>0</v>
      </c>
      <c r="AH965" s="55">
        <f t="shared" si="300"/>
        <v>0</v>
      </c>
      <c r="AI965" s="55">
        <f t="shared" si="301"/>
        <v>0</v>
      </c>
      <c r="AJ965" s="55">
        <f t="shared" si="302"/>
        <v>0</v>
      </c>
      <c r="AK965" s="55">
        <f t="shared" ref="AK965:AK1028" si="308">IF($E965&gt;=2006,AC965,con_EKQ*AH965+(1-con_EKQ)*AC965)</f>
        <v>0</v>
      </c>
      <c r="AL965" s="55">
        <f t="shared" ref="AL965:AL1028" si="309">IF($E965&gt;=2006,AF965,con_EKQ*AI965+(1-con_EKQ)*AF965)</f>
        <v>0</v>
      </c>
      <c r="AM965" s="55">
        <f t="shared" ref="AM965:AM1028" si="310">IF($E965&gt;=2006,AG965,con_EKQ*AJ965+(1-con_EKQ)*AG965)</f>
        <v>0</v>
      </c>
    </row>
    <row r="966" spans="1:39" x14ac:dyDescent="0.25">
      <c r="A966" s="47">
        <v>962</v>
      </c>
      <c r="B966" s="358" t="str">
        <f>IF(AND(E966&lt;&gt;0,D966&lt;&gt;0,F966&lt;&gt;0),IF(C966&lt;&gt;0,CONCATENATE(C966,"-AGr",VLOOKUP(D966,Listen!$A$2:$G$45,7,FALSE),"-",E966,"-",F966,),CONCATENATE("AGr",VLOOKUP(D966,Listen!$A$2:$G$45,7,FALSE),"-",E966,"-",F966)),"keine vollständige ID")</f>
        <v>keine vollständige ID</v>
      </c>
      <c r="C966" s="438">
        <f>'[2]III_SAV-Details_NB'!B972</f>
        <v>0</v>
      </c>
      <c r="D966" s="438">
        <f>'[2]III_SAV-Details_NB'!C972</f>
        <v>0</v>
      </c>
      <c r="E966" s="359">
        <f>'[2]III_SAV-Details_NB'!D972</f>
        <v>0</v>
      </c>
      <c r="F966" s="490"/>
      <c r="G966" s="281">
        <f>'[2]III_SAV-Details_NB'!X972</f>
        <v>0</v>
      </c>
      <c r="H966" s="281">
        <f t="shared" ref="H966:H1029" si="311">+G966</f>
        <v>0</v>
      </c>
      <c r="I966" s="281">
        <f>IF(con_EOGJahr=2025,'[2]III_SAV-Details_NB'!AA972,IF(con_EOGJahr=2026,'[2]III_SAV-Details_NB'!AB972,'[2]III_SAV-Details_NB'!AC972))</f>
        <v>0</v>
      </c>
      <c r="J966" s="282"/>
      <c r="K966" s="282"/>
      <c r="L966" s="282"/>
      <c r="M966" s="282"/>
      <c r="N966" s="282"/>
      <c r="O966" s="282"/>
      <c r="P966" s="52">
        <f t="shared" ref="P966:P1029" si="312">SUM(I966:O966)</f>
        <v>0</v>
      </c>
      <c r="Q966" s="60"/>
      <c r="R966" s="53">
        <f t="shared" si="303"/>
        <v>0</v>
      </c>
      <c r="S966" s="59"/>
      <c r="T966" s="61"/>
      <c r="U966" s="342" t="str">
        <f t="shared" si="307"/>
        <v>k.A.</v>
      </c>
      <c r="V966" s="343" t="str">
        <f t="shared" si="304"/>
        <v>k.A.</v>
      </c>
      <c r="W966" s="343" t="str">
        <f>IFERROR(IF(OR($D966="",$E966=0,con_Ende=0),"k.A.",IF(VLOOKUP($D966,rng_ND,5,0)="Nein",VLOOKUP($D966,rng_ND,2,FALSE),MIN(VLOOKUP($D966,rng_ND,2,FALSE),A_Stammdaten!$B$19-D_SAV!$E966+1))),"k.A.")</f>
        <v>k.A.</v>
      </c>
      <c r="X966" s="343" t="str">
        <f t="shared" si="305"/>
        <v>k.A.</v>
      </c>
      <c r="Y966" s="62"/>
      <c r="Z966" s="48">
        <f t="shared" si="306"/>
        <v>0</v>
      </c>
      <c r="AA966" s="457"/>
      <c r="AB966" s="55">
        <f t="shared" ref="AB966:AB1029" si="313">R966</f>
        <v>0</v>
      </c>
      <c r="AC966" s="55">
        <f>IF(A_Stammdaten!$B$25="ja",D_SAV!AA966,D_SAV!AB966)</f>
        <v>0</v>
      </c>
      <c r="AD966" s="478">
        <f>IF(AC966=0,0,IF(U966-(con_EOGJahr-D_SAV!E966)&lt;=0,AC966,AC966/V966))</f>
        <v>0</v>
      </c>
      <c r="AE966" s="478">
        <f>IFERROR(IF(AND(VLOOKUP(D966,rng_ND,5,FALSE)="Ja",D_SAV!T966="degressiv"),D_SAV!AC966*Y966/100,0),0)</f>
        <v>0</v>
      </c>
      <c r="AF966" s="55">
        <f>IFERROR(IF(VLOOKUP(D966,rng_ND,5,FALSE)="Ja",MAX(D_SAV!AD966:AE966),D_SAV!AD966),0)</f>
        <v>0</v>
      </c>
      <c r="AG966" s="55">
        <f t="shared" ref="AG966:AG1029" si="314">AC966-AF966</f>
        <v>0</v>
      </c>
      <c r="AH966" s="55">
        <f t="shared" ref="AH966:AH1029" si="315">IF($E966&gt;=2006,0,AC966*$Z966)</f>
        <v>0</v>
      </c>
      <c r="AI966" s="55">
        <f t="shared" ref="AI966:AI1029" si="316">IF($E966&gt;=2006,0,AF966*$Z966)</f>
        <v>0</v>
      </c>
      <c r="AJ966" s="55">
        <f t="shared" ref="AJ966:AJ1029" si="317">IF($E966&gt;=2006,0,AG966*$Z966)</f>
        <v>0</v>
      </c>
      <c r="AK966" s="55">
        <f t="shared" si="308"/>
        <v>0</v>
      </c>
      <c r="AL966" s="55">
        <f t="shared" si="309"/>
        <v>0</v>
      </c>
      <c r="AM966" s="55">
        <f t="shared" si="310"/>
        <v>0</v>
      </c>
    </row>
    <row r="967" spans="1:39" x14ac:dyDescent="0.25">
      <c r="A967" s="47">
        <v>963</v>
      </c>
      <c r="B967" s="358" t="str">
        <f>IF(AND(E967&lt;&gt;0,D967&lt;&gt;0,F967&lt;&gt;0),IF(C967&lt;&gt;0,CONCATENATE(C967,"-AGr",VLOOKUP(D967,Listen!$A$2:$G$45,7,FALSE),"-",E967,"-",F967,),CONCATENATE("AGr",VLOOKUP(D967,Listen!$A$2:$G$45,7,FALSE),"-",E967,"-",F967)),"keine vollständige ID")</f>
        <v>keine vollständige ID</v>
      </c>
      <c r="C967" s="438">
        <f>'[2]III_SAV-Details_NB'!B973</f>
        <v>0</v>
      </c>
      <c r="D967" s="438">
        <f>'[2]III_SAV-Details_NB'!C973</f>
        <v>0</v>
      </c>
      <c r="E967" s="359">
        <f>'[2]III_SAV-Details_NB'!D973</f>
        <v>0</v>
      </c>
      <c r="F967" s="490"/>
      <c r="G967" s="281">
        <f>'[2]III_SAV-Details_NB'!X973</f>
        <v>0</v>
      </c>
      <c r="H967" s="281">
        <f t="shared" si="311"/>
        <v>0</v>
      </c>
      <c r="I967" s="281">
        <f>IF(con_EOGJahr=2025,'[2]III_SAV-Details_NB'!AA973,IF(con_EOGJahr=2026,'[2]III_SAV-Details_NB'!AB973,'[2]III_SAV-Details_NB'!AC973))</f>
        <v>0</v>
      </c>
      <c r="J967" s="282"/>
      <c r="K967" s="282"/>
      <c r="L967" s="282"/>
      <c r="M967" s="282"/>
      <c r="N967" s="282"/>
      <c r="O967" s="282"/>
      <c r="P967" s="52">
        <f t="shared" si="312"/>
        <v>0</v>
      </c>
      <c r="Q967" s="60"/>
      <c r="R967" s="53">
        <f t="shared" si="303"/>
        <v>0</v>
      </c>
      <c r="S967" s="59"/>
      <c r="T967" s="61"/>
      <c r="U967" s="342" t="str">
        <f t="shared" si="307"/>
        <v>k.A.</v>
      </c>
      <c r="V967" s="343" t="str">
        <f t="shared" si="304"/>
        <v>k.A.</v>
      </c>
      <c r="W967" s="343" t="str">
        <f>IFERROR(IF(OR($D967="",$E967=0,con_Ende=0),"k.A.",IF(VLOOKUP($D967,rng_ND,5,0)="Nein",VLOOKUP($D967,rng_ND,2,FALSE),MIN(VLOOKUP($D967,rng_ND,2,FALSE),A_Stammdaten!$B$19-D_SAV!$E967+1))),"k.A.")</f>
        <v>k.A.</v>
      </c>
      <c r="X967" s="343" t="str">
        <f t="shared" si="305"/>
        <v>k.A.</v>
      </c>
      <c r="Y967" s="62"/>
      <c r="Z967" s="48">
        <f t="shared" si="306"/>
        <v>0</v>
      </c>
      <c r="AA967" s="457"/>
      <c r="AB967" s="55">
        <f t="shared" si="313"/>
        <v>0</v>
      </c>
      <c r="AC967" s="55">
        <f>IF(A_Stammdaten!$B$25="ja",D_SAV!AA967,D_SAV!AB967)</f>
        <v>0</v>
      </c>
      <c r="AD967" s="478">
        <f>IF(AC967=0,0,IF(U967-(con_EOGJahr-D_SAV!E967)&lt;=0,AC967,AC967/V967))</f>
        <v>0</v>
      </c>
      <c r="AE967" s="478">
        <f>IFERROR(IF(AND(VLOOKUP(D967,rng_ND,5,FALSE)="Ja",D_SAV!T967="degressiv"),D_SAV!AC967*Y967/100,0),0)</f>
        <v>0</v>
      </c>
      <c r="AF967" s="55">
        <f>IFERROR(IF(VLOOKUP(D967,rng_ND,5,FALSE)="Ja",MAX(D_SAV!AD967:AE967),D_SAV!AD967),0)</f>
        <v>0</v>
      </c>
      <c r="AG967" s="55">
        <f t="shared" si="314"/>
        <v>0</v>
      </c>
      <c r="AH967" s="55">
        <f t="shared" si="315"/>
        <v>0</v>
      </c>
      <c r="AI967" s="55">
        <f t="shared" si="316"/>
        <v>0</v>
      </c>
      <c r="AJ967" s="55">
        <f t="shared" si="317"/>
        <v>0</v>
      </c>
      <c r="AK967" s="55">
        <f t="shared" si="308"/>
        <v>0</v>
      </c>
      <c r="AL967" s="55">
        <f t="shared" si="309"/>
        <v>0</v>
      </c>
      <c r="AM967" s="55">
        <f t="shared" si="310"/>
        <v>0</v>
      </c>
    </row>
    <row r="968" spans="1:39" x14ac:dyDescent="0.25">
      <c r="A968" s="47">
        <v>964</v>
      </c>
      <c r="B968" s="358" t="str">
        <f>IF(AND(E968&lt;&gt;0,D968&lt;&gt;0,F968&lt;&gt;0),IF(C968&lt;&gt;0,CONCATENATE(C968,"-AGr",VLOOKUP(D968,Listen!$A$2:$G$45,7,FALSE),"-",E968,"-",F968,),CONCATENATE("AGr",VLOOKUP(D968,Listen!$A$2:$G$45,7,FALSE),"-",E968,"-",F968)),"keine vollständige ID")</f>
        <v>keine vollständige ID</v>
      </c>
      <c r="C968" s="438">
        <f>'[2]III_SAV-Details_NB'!B974</f>
        <v>0</v>
      </c>
      <c r="D968" s="438">
        <f>'[2]III_SAV-Details_NB'!C974</f>
        <v>0</v>
      </c>
      <c r="E968" s="359">
        <f>'[2]III_SAV-Details_NB'!D974</f>
        <v>0</v>
      </c>
      <c r="F968" s="490"/>
      <c r="G968" s="281">
        <f>'[2]III_SAV-Details_NB'!X974</f>
        <v>0</v>
      </c>
      <c r="H968" s="281">
        <f t="shared" si="311"/>
        <v>0</v>
      </c>
      <c r="I968" s="281">
        <f>IF(con_EOGJahr=2025,'[2]III_SAV-Details_NB'!AA974,IF(con_EOGJahr=2026,'[2]III_SAV-Details_NB'!AB974,'[2]III_SAV-Details_NB'!AC974))</f>
        <v>0</v>
      </c>
      <c r="J968" s="282"/>
      <c r="K968" s="282"/>
      <c r="L968" s="282"/>
      <c r="M968" s="282"/>
      <c r="N968" s="282"/>
      <c r="O968" s="282"/>
      <c r="P968" s="52">
        <f t="shared" si="312"/>
        <v>0</v>
      </c>
      <c r="Q968" s="60"/>
      <c r="R968" s="53">
        <f t="shared" si="303"/>
        <v>0</v>
      </c>
      <c r="S968" s="59"/>
      <c r="T968" s="61"/>
      <c r="U968" s="342" t="str">
        <f t="shared" si="307"/>
        <v>k.A.</v>
      </c>
      <c r="V968" s="343" t="str">
        <f t="shared" si="304"/>
        <v>k.A.</v>
      </c>
      <c r="W968" s="343" t="str">
        <f>IFERROR(IF(OR($D968="",$E968=0,con_Ende=0),"k.A.",IF(VLOOKUP($D968,rng_ND,5,0)="Nein",VLOOKUP($D968,rng_ND,2,FALSE),MIN(VLOOKUP($D968,rng_ND,2,FALSE),A_Stammdaten!$B$19-D_SAV!$E968+1))),"k.A.")</f>
        <v>k.A.</v>
      </c>
      <c r="X968" s="343" t="str">
        <f t="shared" si="305"/>
        <v>k.A.</v>
      </c>
      <c r="Y968" s="62"/>
      <c r="Z968" s="48">
        <f t="shared" si="306"/>
        <v>0</v>
      </c>
      <c r="AA968" s="457"/>
      <c r="AB968" s="55">
        <f t="shared" si="313"/>
        <v>0</v>
      </c>
      <c r="AC968" s="55">
        <f>IF(A_Stammdaten!$B$25="ja",D_SAV!AA968,D_SAV!AB968)</f>
        <v>0</v>
      </c>
      <c r="AD968" s="478">
        <f>IF(AC968=0,0,IF(U968-(con_EOGJahr-D_SAV!E968)&lt;=0,AC968,AC968/V968))</f>
        <v>0</v>
      </c>
      <c r="AE968" s="478">
        <f>IFERROR(IF(AND(VLOOKUP(D968,rng_ND,5,FALSE)="Ja",D_SAV!T968="degressiv"),D_SAV!AC968*Y968/100,0),0)</f>
        <v>0</v>
      </c>
      <c r="AF968" s="55">
        <f>IFERROR(IF(VLOOKUP(D968,rng_ND,5,FALSE)="Ja",MAX(D_SAV!AD968:AE968),D_SAV!AD968),0)</f>
        <v>0</v>
      </c>
      <c r="AG968" s="55">
        <f t="shared" si="314"/>
        <v>0</v>
      </c>
      <c r="AH968" s="55">
        <f t="shared" si="315"/>
        <v>0</v>
      </c>
      <c r="AI968" s="55">
        <f t="shared" si="316"/>
        <v>0</v>
      </c>
      <c r="AJ968" s="55">
        <f t="shared" si="317"/>
        <v>0</v>
      </c>
      <c r="AK968" s="55">
        <f t="shared" si="308"/>
        <v>0</v>
      </c>
      <c r="AL968" s="55">
        <f t="shared" si="309"/>
        <v>0</v>
      </c>
      <c r="AM968" s="55">
        <f t="shared" si="310"/>
        <v>0</v>
      </c>
    </row>
    <row r="969" spans="1:39" x14ac:dyDescent="0.25">
      <c r="A969" s="47">
        <v>965</v>
      </c>
      <c r="B969" s="358" t="str">
        <f>IF(AND(E969&lt;&gt;0,D969&lt;&gt;0,F969&lt;&gt;0),IF(C969&lt;&gt;0,CONCATENATE(C969,"-AGr",VLOOKUP(D969,Listen!$A$2:$G$45,7,FALSE),"-",E969,"-",F969,),CONCATENATE("AGr",VLOOKUP(D969,Listen!$A$2:$G$45,7,FALSE),"-",E969,"-",F969)),"keine vollständige ID")</f>
        <v>keine vollständige ID</v>
      </c>
      <c r="C969" s="438">
        <f>'[2]III_SAV-Details_NB'!B975</f>
        <v>0</v>
      </c>
      <c r="D969" s="438">
        <f>'[2]III_SAV-Details_NB'!C975</f>
        <v>0</v>
      </c>
      <c r="E969" s="359">
        <f>'[2]III_SAV-Details_NB'!D975</f>
        <v>0</v>
      </c>
      <c r="F969" s="490"/>
      <c r="G969" s="281">
        <f>'[2]III_SAV-Details_NB'!X975</f>
        <v>0</v>
      </c>
      <c r="H969" s="281">
        <f t="shared" si="311"/>
        <v>0</v>
      </c>
      <c r="I969" s="281">
        <f>IF(con_EOGJahr=2025,'[2]III_SAV-Details_NB'!AA975,IF(con_EOGJahr=2026,'[2]III_SAV-Details_NB'!AB975,'[2]III_SAV-Details_NB'!AC975))</f>
        <v>0</v>
      </c>
      <c r="J969" s="282"/>
      <c r="K969" s="282"/>
      <c r="L969" s="282"/>
      <c r="M969" s="282"/>
      <c r="N969" s="282"/>
      <c r="O969" s="282"/>
      <c r="P969" s="52">
        <f t="shared" si="312"/>
        <v>0</v>
      </c>
      <c r="Q969" s="60"/>
      <c r="R969" s="53">
        <f t="shared" si="303"/>
        <v>0</v>
      </c>
      <c r="S969" s="59"/>
      <c r="T969" s="61"/>
      <c r="U969" s="342" t="str">
        <f t="shared" si="307"/>
        <v>k.A.</v>
      </c>
      <c r="V969" s="343" t="str">
        <f t="shared" si="304"/>
        <v>k.A.</v>
      </c>
      <c r="W969" s="343" t="str">
        <f>IFERROR(IF(OR($D969="",$E969=0,con_Ende=0),"k.A.",IF(VLOOKUP($D969,rng_ND,5,0)="Nein",VLOOKUP($D969,rng_ND,2,FALSE),MIN(VLOOKUP($D969,rng_ND,2,FALSE),A_Stammdaten!$B$19-D_SAV!$E969+1))),"k.A.")</f>
        <v>k.A.</v>
      </c>
      <c r="X969" s="343" t="str">
        <f t="shared" si="305"/>
        <v>k.A.</v>
      </c>
      <c r="Y969" s="62"/>
      <c r="Z969" s="48">
        <f t="shared" si="306"/>
        <v>0</v>
      </c>
      <c r="AA969" s="457"/>
      <c r="AB969" s="55">
        <f t="shared" si="313"/>
        <v>0</v>
      </c>
      <c r="AC969" s="55">
        <f>IF(A_Stammdaten!$B$25="ja",D_SAV!AA969,D_SAV!AB969)</f>
        <v>0</v>
      </c>
      <c r="AD969" s="478">
        <f>IF(AC969=0,0,IF(U969-(con_EOGJahr-D_SAV!E969)&lt;=0,AC969,AC969/V969))</f>
        <v>0</v>
      </c>
      <c r="AE969" s="478">
        <f>IFERROR(IF(AND(VLOOKUP(D969,rng_ND,5,FALSE)="Ja",D_SAV!T969="degressiv"),D_SAV!AC969*Y969/100,0),0)</f>
        <v>0</v>
      </c>
      <c r="AF969" s="55">
        <f>IFERROR(IF(VLOOKUP(D969,rng_ND,5,FALSE)="Ja",MAX(D_SAV!AD969:AE969),D_SAV!AD969),0)</f>
        <v>0</v>
      </c>
      <c r="AG969" s="55">
        <f t="shared" si="314"/>
        <v>0</v>
      </c>
      <c r="AH969" s="55">
        <f t="shared" si="315"/>
        <v>0</v>
      </c>
      <c r="AI969" s="55">
        <f t="shared" si="316"/>
        <v>0</v>
      </c>
      <c r="AJ969" s="55">
        <f t="shared" si="317"/>
        <v>0</v>
      </c>
      <c r="AK969" s="55">
        <f t="shared" si="308"/>
        <v>0</v>
      </c>
      <c r="AL969" s="55">
        <f t="shared" si="309"/>
        <v>0</v>
      </c>
      <c r="AM969" s="55">
        <f t="shared" si="310"/>
        <v>0</v>
      </c>
    </row>
    <row r="970" spans="1:39" x14ac:dyDescent="0.25">
      <c r="A970" s="47">
        <v>966</v>
      </c>
      <c r="B970" s="358" t="str">
        <f>IF(AND(E970&lt;&gt;0,D970&lt;&gt;0,F970&lt;&gt;0),IF(C970&lt;&gt;0,CONCATENATE(C970,"-AGr",VLOOKUP(D970,Listen!$A$2:$G$45,7,FALSE),"-",E970,"-",F970,),CONCATENATE("AGr",VLOOKUP(D970,Listen!$A$2:$G$45,7,FALSE),"-",E970,"-",F970)),"keine vollständige ID")</f>
        <v>keine vollständige ID</v>
      </c>
      <c r="C970" s="438">
        <f>'[2]III_SAV-Details_NB'!B976</f>
        <v>0</v>
      </c>
      <c r="D970" s="438">
        <f>'[2]III_SAV-Details_NB'!C976</f>
        <v>0</v>
      </c>
      <c r="E970" s="359">
        <f>'[2]III_SAV-Details_NB'!D976</f>
        <v>0</v>
      </c>
      <c r="F970" s="490"/>
      <c r="G970" s="281">
        <f>'[2]III_SAV-Details_NB'!X976</f>
        <v>0</v>
      </c>
      <c r="H970" s="281">
        <f t="shared" si="311"/>
        <v>0</v>
      </c>
      <c r="I970" s="281">
        <f>IF(con_EOGJahr=2025,'[2]III_SAV-Details_NB'!AA976,IF(con_EOGJahr=2026,'[2]III_SAV-Details_NB'!AB976,'[2]III_SAV-Details_NB'!AC976))</f>
        <v>0</v>
      </c>
      <c r="J970" s="282"/>
      <c r="K970" s="282"/>
      <c r="L970" s="282"/>
      <c r="M970" s="282"/>
      <c r="N970" s="282"/>
      <c r="O970" s="282"/>
      <c r="P970" s="52">
        <f t="shared" si="312"/>
        <v>0</v>
      </c>
      <c r="Q970" s="60"/>
      <c r="R970" s="53">
        <f t="shared" si="303"/>
        <v>0</v>
      </c>
      <c r="S970" s="59"/>
      <c r="T970" s="61"/>
      <c r="U970" s="342" t="str">
        <f t="shared" si="307"/>
        <v>k.A.</v>
      </c>
      <c r="V970" s="343" t="str">
        <f t="shared" si="304"/>
        <v>k.A.</v>
      </c>
      <c r="W970" s="343" t="str">
        <f>IFERROR(IF(OR($D970="",$E970=0,con_Ende=0),"k.A.",IF(VLOOKUP($D970,rng_ND,5,0)="Nein",VLOOKUP($D970,rng_ND,2,FALSE),MIN(VLOOKUP($D970,rng_ND,2,FALSE),A_Stammdaten!$B$19-D_SAV!$E970+1))),"k.A.")</f>
        <v>k.A.</v>
      </c>
      <c r="X970" s="343" t="str">
        <f t="shared" si="305"/>
        <v>k.A.</v>
      </c>
      <c r="Y970" s="62"/>
      <c r="Z970" s="48">
        <f t="shared" si="306"/>
        <v>0</v>
      </c>
      <c r="AA970" s="457"/>
      <c r="AB970" s="55">
        <f t="shared" si="313"/>
        <v>0</v>
      </c>
      <c r="AC970" s="55">
        <f>IF(A_Stammdaten!$B$25="ja",D_SAV!AA970,D_SAV!AB970)</f>
        <v>0</v>
      </c>
      <c r="AD970" s="478">
        <f>IF(AC970=0,0,IF(U970-(con_EOGJahr-D_SAV!E970)&lt;=0,AC970,AC970/V970))</f>
        <v>0</v>
      </c>
      <c r="AE970" s="478">
        <f>IFERROR(IF(AND(VLOOKUP(D970,rng_ND,5,FALSE)="Ja",D_SAV!T970="degressiv"),D_SAV!AC970*Y970/100,0),0)</f>
        <v>0</v>
      </c>
      <c r="AF970" s="55">
        <f>IFERROR(IF(VLOOKUP(D970,rng_ND,5,FALSE)="Ja",MAX(D_SAV!AD970:AE970),D_SAV!AD970),0)</f>
        <v>0</v>
      </c>
      <c r="AG970" s="55">
        <f t="shared" si="314"/>
        <v>0</v>
      </c>
      <c r="AH970" s="55">
        <f t="shared" si="315"/>
        <v>0</v>
      </c>
      <c r="AI970" s="55">
        <f t="shared" si="316"/>
        <v>0</v>
      </c>
      <c r="AJ970" s="55">
        <f t="shared" si="317"/>
        <v>0</v>
      </c>
      <c r="AK970" s="55">
        <f t="shared" si="308"/>
        <v>0</v>
      </c>
      <c r="AL970" s="55">
        <f t="shared" si="309"/>
        <v>0</v>
      </c>
      <c r="AM970" s="55">
        <f t="shared" si="310"/>
        <v>0</v>
      </c>
    </row>
    <row r="971" spans="1:39" x14ac:dyDescent="0.25">
      <c r="A971" s="47">
        <v>967</v>
      </c>
      <c r="B971" s="358" t="str">
        <f>IF(AND(E971&lt;&gt;0,D971&lt;&gt;0,F971&lt;&gt;0),IF(C971&lt;&gt;0,CONCATENATE(C971,"-AGr",VLOOKUP(D971,Listen!$A$2:$G$45,7,FALSE),"-",E971,"-",F971,),CONCATENATE("AGr",VLOOKUP(D971,Listen!$A$2:$G$45,7,FALSE),"-",E971,"-",F971)),"keine vollständige ID")</f>
        <v>keine vollständige ID</v>
      </c>
      <c r="C971" s="438">
        <f>'[2]III_SAV-Details_NB'!B977</f>
        <v>0</v>
      </c>
      <c r="D971" s="438">
        <f>'[2]III_SAV-Details_NB'!C977</f>
        <v>0</v>
      </c>
      <c r="E971" s="359">
        <f>'[2]III_SAV-Details_NB'!D977</f>
        <v>0</v>
      </c>
      <c r="F971" s="490"/>
      <c r="G971" s="281">
        <f>'[2]III_SAV-Details_NB'!X977</f>
        <v>0</v>
      </c>
      <c r="H971" s="281">
        <f t="shared" si="311"/>
        <v>0</v>
      </c>
      <c r="I971" s="281">
        <f>IF(con_EOGJahr=2025,'[2]III_SAV-Details_NB'!AA977,IF(con_EOGJahr=2026,'[2]III_SAV-Details_NB'!AB977,'[2]III_SAV-Details_NB'!AC977))</f>
        <v>0</v>
      </c>
      <c r="J971" s="282"/>
      <c r="K971" s="282"/>
      <c r="L971" s="282"/>
      <c r="M971" s="282"/>
      <c r="N971" s="282"/>
      <c r="O971" s="282"/>
      <c r="P971" s="52">
        <f t="shared" si="312"/>
        <v>0</v>
      </c>
      <c r="Q971" s="60"/>
      <c r="R971" s="53">
        <f t="shared" si="303"/>
        <v>0</v>
      </c>
      <c r="S971" s="59"/>
      <c r="T971" s="61"/>
      <c r="U971" s="342" t="str">
        <f t="shared" si="307"/>
        <v>k.A.</v>
      </c>
      <c r="V971" s="343" t="str">
        <f t="shared" si="304"/>
        <v>k.A.</v>
      </c>
      <c r="W971" s="343" t="str">
        <f>IFERROR(IF(OR($D971="",$E971=0,con_Ende=0),"k.A.",IF(VLOOKUP($D971,rng_ND,5,0)="Nein",VLOOKUP($D971,rng_ND,2,FALSE),MIN(VLOOKUP($D971,rng_ND,2,FALSE),A_Stammdaten!$B$19-D_SAV!$E971+1))),"k.A.")</f>
        <v>k.A.</v>
      </c>
      <c r="X971" s="343" t="str">
        <f t="shared" si="305"/>
        <v>k.A.</v>
      </c>
      <c r="Y971" s="62"/>
      <c r="Z971" s="48">
        <f t="shared" si="306"/>
        <v>0</v>
      </c>
      <c r="AA971" s="457"/>
      <c r="AB971" s="55">
        <f t="shared" si="313"/>
        <v>0</v>
      </c>
      <c r="AC971" s="55">
        <f>IF(A_Stammdaten!$B$25="ja",D_SAV!AA971,D_SAV!AB971)</f>
        <v>0</v>
      </c>
      <c r="AD971" s="478">
        <f>IF(AC971=0,0,IF(U971-(con_EOGJahr-D_SAV!E971)&lt;=0,AC971,AC971/V971))</f>
        <v>0</v>
      </c>
      <c r="AE971" s="478">
        <f>IFERROR(IF(AND(VLOOKUP(D971,rng_ND,5,FALSE)="Ja",D_SAV!T971="degressiv"),D_SAV!AC971*Y971/100,0),0)</f>
        <v>0</v>
      </c>
      <c r="AF971" s="55">
        <f>IFERROR(IF(VLOOKUP(D971,rng_ND,5,FALSE)="Ja",MAX(D_SAV!AD971:AE971),D_SAV!AD971),0)</f>
        <v>0</v>
      </c>
      <c r="AG971" s="55">
        <f t="shared" si="314"/>
        <v>0</v>
      </c>
      <c r="AH971" s="55">
        <f t="shared" si="315"/>
        <v>0</v>
      </c>
      <c r="AI971" s="55">
        <f t="shared" si="316"/>
        <v>0</v>
      </c>
      <c r="AJ971" s="55">
        <f t="shared" si="317"/>
        <v>0</v>
      </c>
      <c r="AK971" s="55">
        <f t="shared" si="308"/>
        <v>0</v>
      </c>
      <c r="AL971" s="55">
        <f t="shared" si="309"/>
        <v>0</v>
      </c>
      <c r="AM971" s="55">
        <f t="shared" si="310"/>
        <v>0</v>
      </c>
    </row>
    <row r="972" spans="1:39" x14ac:dyDescent="0.25">
      <c r="A972" s="47">
        <v>968</v>
      </c>
      <c r="B972" s="358" t="str">
        <f>IF(AND(E972&lt;&gt;0,D972&lt;&gt;0,F972&lt;&gt;0),IF(C972&lt;&gt;0,CONCATENATE(C972,"-AGr",VLOOKUP(D972,Listen!$A$2:$G$45,7,FALSE),"-",E972,"-",F972,),CONCATENATE("AGr",VLOOKUP(D972,Listen!$A$2:$G$45,7,FALSE),"-",E972,"-",F972)),"keine vollständige ID")</f>
        <v>keine vollständige ID</v>
      </c>
      <c r="C972" s="438">
        <f>'[2]III_SAV-Details_NB'!B978</f>
        <v>0</v>
      </c>
      <c r="D972" s="438">
        <f>'[2]III_SAV-Details_NB'!C978</f>
        <v>0</v>
      </c>
      <c r="E972" s="359">
        <f>'[2]III_SAV-Details_NB'!D978</f>
        <v>0</v>
      </c>
      <c r="F972" s="490"/>
      <c r="G972" s="281">
        <f>'[2]III_SAV-Details_NB'!X978</f>
        <v>0</v>
      </c>
      <c r="H972" s="281">
        <f t="shared" si="311"/>
        <v>0</v>
      </c>
      <c r="I972" s="281">
        <f>IF(con_EOGJahr=2025,'[2]III_SAV-Details_NB'!AA978,IF(con_EOGJahr=2026,'[2]III_SAV-Details_NB'!AB978,'[2]III_SAV-Details_NB'!AC978))</f>
        <v>0</v>
      </c>
      <c r="J972" s="282"/>
      <c r="K972" s="282"/>
      <c r="L972" s="282"/>
      <c r="M972" s="282"/>
      <c r="N972" s="282"/>
      <c r="O972" s="282"/>
      <c r="P972" s="52">
        <f t="shared" si="312"/>
        <v>0</v>
      </c>
      <c r="Q972" s="60"/>
      <c r="R972" s="53">
        <f t="shared" si="303"/>
        <v>0</v>
      </c>
      <c r="S972" s="59"/>
      <c r="T972" s="61"/>
      <c r="U972" s="342" t="str">
        <f t="shared" si="307"/>
        <v>k.A.</v>
      </c>
      <c r="V972" s="343" t="str">
        <f t="shared" si="304"/>
        <v>k.A.</v>
      </c>
      <c r="W972" s="343" t="str">
        <f>IFERROR(IF(OR($D972="",$E972=0,con_Ende=0),"k.A.",IF(VLOOKUP($D972,rng_ND,5,0)="Nein",VLOOKUP($D972,rng_ND,2,FALSE),MIN(VLOOKUP($D972,rng_ND,2,FALSE),A_Stammdaten!$B$19-D_SAV!$E972+1))),"k.A.")</f>
        <v>k.A.</v>
      </c>
      <c r="X972" s="343" t="str">
        <f t="shared" si="305"/>
        <v>k.A.</v>
      </c>
      <c r="Y972" s="62"/>
      <c r="Z972" s="48">
        <f t="shared" si="306"/>
        <v>0</v>
      </c>
      <c r="AA972" s="457"/>
      <c r="AB972" s="55">
        <f t="shared" si="313"/>
        <v>0</v>
      </c>
      <c r="AC972" s="55">
        <f>IF(A_Stammdaten!$B$25="ja",D_SAV!AA972,D_SAV!AB972)</f>
        <v>0</v>
      </c>
      <c r="AD972" s="478">
        <f>IF(AC972=0,0,IF(U972-(con_EOGJahr-D_SAV!E972)&lt;=0,AC972,AC972/V972))</f>
        <v>0</v>
      </c>
      <c r="AE972" s="478">
        <f>IFERROR(IF(AND(VLOOKUP(D972,rng_ND,5,FALSE)="Ja",D_SAV!T972="degressiv"),D_SAV!AC972*Y972/100,0),0)</f>
        <v>0</v>
      </c>
      <c r="AF972" s="55">
        <f>IFERROR(IF(VLOOKUP(D972,rng_ND,5,FALSE)="Ja",MAX(D_SAV!AD972:AE972),D_SAV!AD972),0)</f>
        <v>0</v>
      </c>
      <c r="AG972" s="55">
        <f t="shared" si="314"/>
        <v>0</v>
      </c>
      <c r="AH972" s="55">
        <f t="shared" si="315"/>
        <v>0</v>
      </c>
      <c r="AI972" s="55">
        <f t="shared" si="316"/>
        <v>0</v>
      </c>
      <c r="AJ972" s="55">
        <f t="shared" si="317"/>
        <v>0</v>
      </c>
      <c r="AK972" s="55">
        <f t="shared" si="308"/>
        <v>0</v>
      </c>
      <c r="AL972" s="55">
        <f t="shared" si="309"/>
        <v>0</v>
      </c>
      <c r="AM972" s="55">
        <f t="shared" si="310"/>
        <v>0</v>
      </c>
    </row>
    <row r="973" spans="1:39" x14ac:dyDescent="0.25">
      <c r="A973" s="47">
        <v>969</v>
      </c>
      <c r="B973" s="358" t="str">
        <f>IF(AND(E973&lt;&gt;0,D973&lt;&gt;0,F973&lt;&gt;0),IF(C973&lt;&gt;0,CONCATENATE(C973,"-AGr",VLOOKUP(D973,Listen!$A$2:$G$45,7,FALSE),"-",E973,"-",F973,),CONCATENATE("AGr",VLOOKUP(D973,Listen!$A$2:$G$45,7,FALSE),"-",E973,"-",F973)),"keine vollständige ID")</f>
        <v>keine vollständige ID</v>
      </c>
      <c r="C973" s="438">
        <f>'[2]III_SAV-Details_NB'!B979</f>
        <v>0</v>
      </c>
      <c r="D973" s="438">
        <f>'[2]III_SAV-Details_NB'!C979</f>
        <v>0</v>
      </c>
      <c r="E973" s="359">
        <f>'[2]III_SAV-Details_NB'!D979</f>
        <v>0</v>
      </c>
      <c r="F973" s="490"/>
      <c r="G973" s="281">
        <f>'[2]III_SAV-Details_NB'!X979</f>
        <v>0</v>
      </c>
      <c r="H973" s="281">
        <f t="shared" si="311"/>
        <v>0</v>
      </c>
      <c r="I973" s="281">
        <f>IF(con_EOGJahr=2025,'[2]III_SAV-Details_NB'!AA979,IF(con_EOGJahr=2026,'[2]III_SAV-Details_NB'!AB979,'[2]III_SAV-Details_NB'!AC979))</f>
        <v>0</v>
      </c>
      <c r="J973" s="282"/>
      <c r="K973" s="282"/>
      <c r="L973" s="282"/>
      <c r="M973" s="282"/>
      <c r="N973" s="282"/>
      <c r="O973" s="282"/>
      <c r="P973" s="52">
        <f t="shared" si="312"/>
        <v>0</v>
      </c>
      <c r="Q973" s="60"/>
      <c r="R973" s="53">
        <f t="shared" si="303"/>
        <v>0</v>
      </c>
      <c r="S973" s="59"/>
      <c r="T973" s="61"/>
      <c r="U973" s="342" t="str">
        <f t="shared" si="307"/>
        <v>k.A.</v>
      </c>
      <c r="V973" s="343" t="str">
        <f t="shared" si="304"/>
        <v>k.A.</v>
      </c>
      <c r="W973" s="343" t="str">
        <f>IFERROR(IF(OR($D973="",$E973=0,con_Ende=0),"k.A.",IF(VLOOKUP($D973,rng_ND,5,0)="Nein",VLOOKUP($D973,rng_ND,2,FALSE),MIN(VLOOKUP($D973,rng_ND,2,FALSE),A_Stammdaten!$B$19-D_SAV!$E973+1))),"k.A.")</f>
        <v>k.A.</v>
      </c>
      <c r="X973" s="343" t="str">
        <f t="shared" si="305"/>
        <v>k.A.</v>
      </c>
      <c r="Y973" s="62"/>
      <c r="Z973" s="48">
        <f t="shared" si="306"/>
        <v>0</v>
      </c>
      <c r="AA973" s="457"/>
      <c r="AB973" s="55">
        <f t="shared" si="313"/>
        <v>0</v>
      </c>
      <c r="AC973" s="55">
        <f>IF(A_Stammdaten!$B$25="ja",D_SAV!AA973,D_SAV!AB973)</f>
        <v>0</v>
      </c>
      <c r="AD973" s="478">
        <f>IF(AC973=0,0,IF(U973-(con_EOGJahr-D_SAV!E973)&lt;=0,AC973,AC973/V973))</f>
        <v>0</v>
      </c>
      <c r="AE973" s="478">
        <f>IFERROR(IF(AND(VLOOKUP(D973,rng_ND,5,FALSE)="Ja",D_SAV!T973="degressiv"),D_SAV!AC973*Y973/100,0),0)</f>
        <v>0</v>
      </c>
      <c r="AF973" s="55">
        <f>IFERROR(IF(VLOOKUP(D973,rng_ND,5,FALSE)="Ja",MAX(D_SAV!AD973:AE973),D_SAV!AD973),0)</f>
        <v>0</v>
      </c>
      <c r="AG973" s="55">
        <f t="shared" si="314"/>
        <v>0</v>
      </c>
      <c r="AH973" s="55">
        <f t="shared" si="315"/>
        <v>0</v>
      </c>
      <c r="AI973" s="55">
        <f t="shared" si="316"/>
        <v>0</v>
      </c>
      <c r="AJ973" s="55">
        <f t="shared" si="317"/>
        <v>0</v>
      </c>
      <c r="AK973" s="55">
        <f t="shared" si="308"/>
        <v>0</v>
      </c>
      <c r="AL973" s="55">
        <f t="shared" si="309"/>
        <v>0</v>
      </c>
      <c r="AM973" s="55">
        <f t="shared" si="310"/>
        <v>0</v>
      </c>
    </row>
    <row r="974" spans="1:39" x14ac:dyDescent="0.25">
      <c r="A974" s="47">
        <v>970</v>
      </c>
      <c r="B974" s="358" t="str">
        <f>IF(AND(E974&lt;&gt;0,D974&lt;&gt;0,F974&lt;&gt;0),IF(C974&lt;&gt;0,CONCATENATE(C974,"-AGr",VLOOKUP(D974,Listen!$A$2:$G$45,7,FALSE),"-",E974,"-",F974,),CONCATENATE("AGr",VLOOKUP(D974,Listen!$A$2:$G$45,7,FALSE),"-",E974,"-",F974)),"keine vollständige ID")</f>
        <v>keine vollständige ID</v>
      </c>
      <c r="C974" s="438">
        <f>'[2]III_SAV-Details_NB'!B980</f>
        <v>0</v>
      </c>
      <c r="D974" s="438">
        <f>'[2]III_SAV-Details_NB'!C980</f>
        <v>0</v>
      </c>
      <c r="E974" s="359">
        <f>'[2]III_SAV-Details_NB'!D980</f>
        <v>0</v>
      </c>
      <c r="F974" s="490"/>
      <c r="G974" s="281">
        <f>'[2]III_SAV-Details_NB'!X980</f>
        <v>0</v>
      </c>
      <c r="H974" s="281">
        <f t="shared" si="311"/>
        <v>0</v>
      </c>
      <c r="I974" s="281">
        <f>IF(con_EOGJahr=2025,'[2]III_SAV-Details_NB'!AA980,IF(con_EOGJahr=2026,'[2]III_SAV-Details_NB'!AB980,'[2]III_SAV-Details_NB'!AC980))</f>
        <v>0</v>
      </c>
      <c r="J974" s="282"/>
      <c r="K974" s="282"/>
      <c r="L974" s="282"/>
      <c r="M974" s="282"/>
      <c r="N974" s="282"/>
      <c r="O974" s="282"/>
      <c r="P974" s="52">
        <f t="shared" si="312"/>
        <v>0</v>
      </c>
      <c r="Q974" s="60"/>
      <c r="R974" s="53">
        <f t="shared" si="303"/>
        <v>0</v>
      </c>
      <c r="S974" s="59"/>
      <c r="T974" s="61"/>
      <c r="U974" s="342" t="str">
        <f t="shared" si="307"/>
        <v>k.A.</v>
      </c>
      <c r="V974" s="343" t="str">
        <f t="shared" si="304"/>
        <v>k.A.</v>
      </c>
      <c r="W974" s="343" t="str">
        <f>IFERROR(IF(OR($D974="",$E974=0,con_Ende=0),"k.A.",IF(VLOOKUP($D974,rng_ND,5,0)="Nein",VLOOKUP($D974,rng_ND,2,FALSE),MIN(VLOOKUP($D974,rng_ND,2,FALSE),A_Stammdaten!$B$19-D_SAV!$E974+1))),"k.A.")</f>
        <v>k.A.</v>
      </c>
      <c r="X974" s="343" t="str">
        <f t="shared" si="305"/>
        <v>k.A.</v>
      </c>
      <c r="Y974" s="62"/>
      <c r="Z974" s="48">
        <f t="shared" si="306"/>
        <v>0</v>
      </c>
      <c r="AA974" s="457"/>
      <c r="AB974" s="55">
        <f t="shared" si="313"/>
        <v>0</v>
      </c>
      <c r="AC974" s="55">
        <f>IF(A_Stammdaten!$B$25="ja",D_SAV!AA974,D_SAV!AB974)</f>
        <v>0</v>
      </c>
      <c r="AD974" s="478">
        <f>IF(AC974=0,0,IF(U974-(con_EOGJahr-D_SAV!E974)&lt;=0,AC974,AC974/V974))</f>
        <v>0</v>
      </c>
      <c r="AE974" s="478">
        <f>IFERROR(IF(AND(VLOOKUP(D974,rng_ND,5,FALSE)="Ja",D_SAV!T974="degressiv"),D_SAV!AC974*Y974/100,0),0)</f>
        <v>0</v>
      </c>
      <c r="AF974" s="55">
        <f>IFERROR(IF(VLOOKUP(D974,rng_ND,5,FALSE)="Ja",MAX(D_SAV!AD974:AE974),D_SAV!AD974),0)</f>
        <v>0</v>
      </c>
      <c r="AG974" s="55">
        <f t="shared" si="314"/>
        <v>0</v>
      </c>
      <c r="AH974" s="55">
        <f t="shared" si="315"/>
        <v>0</v>
      </c>
      <c r="AI974" s="55">
        <f t="shared" si="316"/>
        <v>0</v>
      </c>
      <c r="AJ974" s="55">
        <f t="shared" si="317"/>
        <v>0</v>
      </c>
      <c r="AK974" s="55">
        <f t="shared" si="308"/>
        <v>0</v>
      </c>
      <c r="AL974" s="55">
        <f t="shared" si="309"/>
        <v>0</v>
      </c>
      <c r="AM974" s="55">
        <f t="shared" si="310"/>
        <v>0</v>
      </c>
    </row>
    <row r="975" spans="1:39" x14ac:dyDescent="0.25">
      <c r="A975" s="47">
        <v>971</v>
      </c>
      <c r="B975" s="358" t="str">
        <f>IF(AND(E975&lt;&gt;0,D975&lt;&gt;0,F975&lt;&gt;0),IF(C975&lt;&gt;0,CONCATENATE(C975,"-AGr",VLOOKUP(D975,Listen!$A$2:$G$45,7,FALSE),"-",E975,"-",F975,),CONCATENATE("AGr",VLOOKUP(D975,Listen!$A$2:$G$45,7,FALSE),"-",E975,"-",F975)),"keine vollständige ID")</f>
        <v>keine vollständige ID</v>
      </c>
      <c r="C975" s="438">
        <f>'[2]III_SAV-Details_NB'!B981</f>
        <v>0</v>
      </c>
      <c r="D975" s="438">
        <f>'[2]III_SAV-Details_NB'!C981</f>
        <v>0</v>
      </c>
      <c r="E975" s="359">
        <f>'[2]III_SAV-Details_NB'!D981</f>
        <v>0</v>
      </c>
      <c r="F975" s="490"/>
      <c r="G975" s="281">
        <f>'[2]III_SAV-Details_NB'!X981</f>
        <v>0</v>
      </c>
      <c r="H975" s="281">
        <f t="shared" si="311"/>
        <v>0</v>
      </c>
      <c r="I975" s="281">
        <f>IF(con_EOGJahr=2025,'[2]III_SAV-Details_NB'!AA981,IF(con_EOGJahr=2026,'[2]III_SAV-Details_NB'!AB981,'[2]III_SAV-Details_NB'!AC981))</f>
        <v>0</v>
      </c>
      <c r="J975" s="282"/>
      <c r="K975" s="282"/>
      <c r="L975" s="282"/>
      <c r="M975" s="282"/>
      <c r="N975" s="282"/>
      <c r="O975" s="282"/>
      <c r="P975" s="52">
        <f t="shared" si="312"/>
        <v>0</v>
      </c>
      <c r="Q975" s="60"/>
      <c r="R975" s="53">
        <f t="shared" si="303"/>
        <v>0</v>
      </c>
      <c r="S975" s="59"/>
      <c r="T975" s="61"/>
      <c r="U975" s="342" t="str">
        <f t="shared" si="307"/>
        <v>k.A.</v>
      </c>
      <c r="V975" s="343" t="str">
        <f t="shared" si="304"/>
        <v>k.A.</v>
      </c>
      <c r="W975" s="343" t="str">
        <f>IFERROR(IF(OR($D975="",$E975=0,con_Ende=0),"k.A.",IF(VLOOKUP($D975,rng_ND,5,0)="Nein",VLOOKUP($D975,rng_ND,2,FALSE),MIN(VLOOKUP($D975,rng_ND,2,FALSE),A_Stammdaten!$B$19-D_SAV!$E975+1))),"k.A.")</f>
        <v>k.A.</v>
      </c>
      <c r="X975" s="343" t="str">
        <f t="shared" si="305"/>
        <v>k.A.</v>
      </c>
      <c r="Y975" s="62"/>
      <c r="Z975" s="48">
        <f t="shared" si="306"/>
        <v>0</v>
      </c>
      <c r="AA975" s="457"/>
      <c r="AB975" s="55">
        <f t="shared" si="313"/>
        <v>0</v>
      </c>
      <c r="AC975" s="55">
        <f>IF(A_Stammdaten!$B$25="ja",D_SAV!AA975,D_SAV!AB975)</f>
        <v>0</v>
      </c>
      <c r="AD975" s="478">
        <f>IF(AC975=0,0,IF(U975-(con_EOGJahr-D_SAV!E975)&lt;=0,AC975,AC975/V975))</f>
        <v>0</v>
      </c>
      <c r="AE975" s="478">
        <f>IFERROR(IF(AND(VLOOKUP(D975,rng_ND,5,FALSE)="Ja",D_SAV!T975="degressiv"),D_SAV!AC975*Y975/100,0),0)</f>
        <v>0</v>
      </c>
      <c r="AF975" s="55">
        <f>IFERROR(IF(VLOOKUP(D975,rng_ND,5,FALSE)="Ja",MAX(D_SAV!AD975:AE975),D_SAV!AD975),0)</f>
        <v>0</v>
      </c>
      <c r="AG975" s="55">
        <f t="shared" si="314"/>
        <v>0</v>
      </c>
      <c r="AH975" s="55">
        <f t="shared" si="315"/>
        <v>0</v>
      </c>
      <c r="AI975" s="55">
        <f t="shared" si="316"/>
        <v>0</v>
      </c>
      <c r="AJ975" s="55">
        <f t="shared" si="317"/>
        <v>0</v>
      </c>
      <c r="AK975" s="55">
        <f t="shared" si="308"/>
        <v>0</v>
      </c>
      <c r="AL975" s="55">
        <f t="shared" si="309"/>
        <v>0</v>
      </c>
      <c r="AM975" s="55">
        <f t="shared" si="310"/>
        <v>0</v>
      </c>
    </row>
    <row r="976" spans="1:39" x14ac:dyDescent="0.25">
      <c r="A976" s="47">
        <v>972</v>
      </c>
      <c r="B976" s="358" t="str">
        <f>IF(AND(E976&lt;&gt;0,D976&lt;&gt;0,F976&lt;&gt;0),IF(C976&lt;&gt;0,CONCATENATE(C976,"-AGr",VLOOKUP(D976,Listen!$A$2:$G$45,7,FALSE),"-",E976,"-",F976,),CONCATENATE("AGr",VLOOKUP(D976,Listen!$A$2:$G$45,7,FALSE),"-",E976,"-",F976)),"keine vollständige ID")</f>
        <v>keine vollständige ID</v>
      </c>
      <c r="C976" s="438">
        <f>'[2]III_SAV-Details_NB'!B982</f>
        <v>0</v>
      </c>
      <c r="D976" s="438">
        <f>'[2]III_SAV-Details_NB'!C982</f>
        <v>0</v>
      </c>
      <c r="E976" s="359">
        <f>'[2]III_SAV-Details_NB'!D982</f>
        <v>0</v>
      </c>
      <c r="F976" s="490"/>
      <c r="G976" s="281">
        <f>'[2]III_SAV-Details_NB'!X982</f>
        <v>0</v>
      </c>
      <c r="H976" s="281">
        <f t="shared" si="311"/>
        <v>0</v>
      </c>
      <c r="I976" s="281">
        <f>IF(con_EOGJahr=2025,'[2]III_SAV-Details_NB'!AA982,IF(con_EOGJahr=2026,'[2]III_SAV-Details_NB'!AB982,'[2]III_SAV-Details_NB'!AC982))</f>
        <v>0</v>
      </c>
      <c r="J976" s="282"/>
      <c r="K976" s="282"/>
      <c r="L976" s="282"/>
      <c r="M976" s="282"/>
      <c r="N976" s="282"/>
      <c r="O976" s="282"/>
      <c r="P976" s="52">
        <f t="shared" si="312"/>
        <v>0</v>
      </c>
      <c r="Q976" s="60"/>
      <c r="R976" s="53">
        <f t="shared" si="303"/>
        <v>0</v>
      </c>
      <c r="S976" s="59"/>
      <c r="T976" s="61"/>
      <c r="U976" s="342" t="str">
        <f t="shared" si="307"/>
        <v>k.A.</v>
      </c>
      <c r="V976" s="343" t="str">
        <f t="shared" si="304"/>
        <v>k.A.</v>
      </c>
      <c r="W976" s="343" t="str">
        <f>IFERROR(IF(OR($D976="",$E976=0,con_Ende=0),"k.A.",IF(VLOOKUP($D976,rng_ND,5,0)="Nein",VLOOKUP($D976,rng_ND,2,FALSE),MIN(VLOOKUP($D976,rng_ND,2,FALSE),A_Stammdaten!$B$19-D_SAV!$E976+1))),"k.A.")</f>
        <v>k.A.</v>
      </c>
      <c r="X976" s="343" t="str">
        <f t="shared" si="305"/>
        <v>k.A.</v>
      </c>
      <c r="Y976" s="62"/>
      <c r="Z976" s="48">
        <f t="shared" si="306"/>
        <v>0</v>
      </c>
      <c r="AA976" s="457"/>
      <c r="AB976" s="55">
        <f t="shared" si="313"/>
        <v>0</v>
      </c>
      <c r="AC976" s="55">
        <f>IF(A_Stammdaten!$B$25="ja",D_SAV!AA976,D_SAV!AB976)</f>
        <v>0</v>
      </c>
      <c r="AD976" s="478">
        <f>IF(AC976=0,0,IF(U976-(con_EOGJahr-D_SAV!E976)&lt;=0,AC976,AC976/V976))</f>
        <v>0</v>
      </c>
      <c r="AE976" s="478">
        <f>IFERROR(IF(AND(VLOOKUP(D976,rng_ND,5,FALSE)="Ja",D_SAV!T976="degressiv"),D_SAV!AC976*Y976/100,0),0)</f>
        <v>0</v>
      </c>
      <c r="AF976" s="55">
        <f>IFERROR(IF(VLOOKUP(D976,rng_ND,5,FALSE)="Ja",MAX(D_SAV!AD976:AE976),D_SAV!AD976),0)</f>
        <v>0</v>
      </c>
      <c r="AG976" s="55">
        <f t="shared" si="314"/>
        <v>0</v>
      </c>
      <c r="AH976" s="55">
        <f t="shared" si="315"/>
        <v>0</v>
      </c>
      <c r="AI976" s="55">
        <f t="shared" si="316"/>
        <v>0</v>
      </c>
      <c r="AJ976" s="55">
        <f t="shared" si="317"/>
        <v>0</v>
      </c>
      <c r="AK976" s="55">
        <f t="shared" si="308"/>
        <v>0</v>
      </c>
      <c r="AL976" s="55">
        <f t="shared" si="309"/>
        <v>0</v>
      </c>
      <c r="AM976" s="55">
        <f t="shared" si="310"/>
        <v>0</v>
      </c>
    </row>
    <row r="977" spans="1:39" x14ac:dyDescent="0.25">
      <c r="A977" s="47">
        <v>973</v>
      </c>
      <c r="B977" s="358" t="str">
        <f>IF(AND(E977&lt;&gt;0,D977&lt;&gt;0,F977&lt;&gt;0),IF(C977&lt;&gt;0,CONCATENATE(C977,"-AGr",VLOOKUP(D977,Listen!$A$2:$G$45,7,FALSE),"-",E977,"-",F977,),CONCATENATE("AGr",VLOOKUP(D977,Listen!$A$2:$G$45,7,FALSE),"-",E977,"-",F977)),"keine vollständige ID")</f>
        <v>keine vollständige ID</v>
      </c>
      <c r="C977" s="438">
        <f>'[2]III_SAV-Details_NB'!B983</f>
        <v>0</v>
      </c>
      <c r="D977" s="438">
        <f>'[2]III_SAV-Details_NB'!C983</f>
        <v>0</v>
      </c>
      <c r="E977" s="359">
        <f>'[2]III_SAV-Details_NB'!D983</f>
        <v>0</v>
      </c>
      <c r="F977" s="490"/>
      <c r="G977" s="281">
        <f>'[2]III_SAV-Details_NB'!X983</f>
        <v>0</v>
      </c>
      <c r="H977" s="281">
        <f t="shared" si="311"/>
        <v>0</v>
      </c>
      <c r="I977" s="281">
        <f>IF(con_EOGJahr=2025,'[2]III_SAV-Details_NB'!AA983,IF(con_EOGJahr=2026,'[2]III_SAV-Details_NB'!AB983,'[2]III_SAV-Details_NB'!AC983))</f>
        <v>0</v>
      </c>
      <c r="J977" s="282"/>
      <c r="K977" s="282"/>
      <c r="L977" s="282"/>
      <c r="M977" s="282"/>
      <c r="N977" s="282"/>
      <c r="O977" s="282"/>
      <c r="P977" s="52">
        <f t="shared" si="312"/>
        <v>0</v>
      </c>
      <c r="Q977" s="60"/>
      <c r="R977" s="53">
        <f t="shared" si="303"/>
        <v>0</v>
      </c>
      <c r="S977" s="59"/>
      <c r="T977" s="61"/>
      <c r="U977" s="342" t="str">
        <f t="shared" si="307"/>
        <v>k.A.</v>
      </c>
      <c r="V977" s="343" t="str">
        <f t="shared" si="304"/>
        <v>k.A.</v>
      </c>
      <c r="W977" s="343" t="str">
        <f>IFERROR(IF(OR($D977="",$E977=0,con_Ende=0),"k.A.",IF(VLOOKUP($D977,rng_ND,5,0)="Nein",VLOOKUP($D977,rng_ND,2,FALSE),MIN(VLOOKUP($D977,rng_ND,2,FALSE),A_Stammdaten!$B$19-D_SAV!$E977+1))),"k.A.")</f>
        <v>k.A.</v>
      </c>
      <c r="X977" s="343" t="str">
        <f t="shared" si="305"/>
        <v>k.A.</v>
      </c>
      <c r="Y977" s="62"/>
      <c r="Z977" s="48">
        <f t="shared" si="306"/>
        <v>0</v>
      </c>
      <c r="AA977" s="457"/>
      <c r="AB977" s="55">
        <f t="shared" si="313"/>
        <v>0</v>
      </c>
      <c r="AC977" s="55">
        <f>IF(A_Stammdaten!$B$25="ja",D_SAV!AA977,D_SAV!AB977)</f>
        <v>0</v>
      </c>
      <c r="AD977" s="478">
        <f>IF(AC977=0,0,IF(U977-(con_EOGJahr-D_SAV!E977)&lt;=0,AC977,AC977/V977))</f>
        <v>0</v>
      </c>
      <c r="AE977" s="478">
        <f>IFERROR(IF(AND(VLOOKUP(D977,rng_ND,5,FALSE)="Ja",D_SAV!T977="degressiv"),D_SAV!AC977*Y977/100,0),0)</f>
        <v>0</v>
      </c>
      <c r="AF977" s="55">
        <f>IFERROR(IF(VLOOKUP(D977,rng_ND,5,FALSE)="Ja",MAX(D_SAV!AD977:AE977),D_SAV!AD977),0)</f>
        <v>0</v>
      </c>
      <c r="AG977" s="55">
        <f t="shared" si="314"/>
        <v>0</v>
      </c>
      <c r="AH977" s="55">
        <f t="shared" si="315"/>
        <v>0</v>
      </c>
      <c r="AI977" s="55">
        <f t="shared" si="316"/>
        <v>0</v>
      </c>
      <c r="AJ977" s="55">
        <f t="shared" si="317"/>
        <v>0</v>
      </c>
      <c r="AK977" s="55">
        <f t="shared" si="308"/>
        <v>0</v>
      </c>
      <c r="AL977" s="55">
        <f t="shared" si="309"/>
        <v>0</v>
      </c>
      <c r="AM977" s="55">
        <f t="shared" si="310"/>
        <v>0</v>
      </c>
    </row>
    <row r="978" spans="1:39" x14ac:dyDescent="0.25">
      <c r="A978" s="47">
        <v>974</v>
      </c>
      <c r="B978" s="358" t="str">
        <f>IF(AND(E978&lt;&gt;0,D978&lt;&gt;0,F978&lt;&gt;0),IF(C978&lt;&gt;0,CONCATENATE(C978,"-AGr",VLOOKUP(D978,Listen!$A$2:$G$45,7,FALSE),"-",E978,"-",F978,),CONCATENATE("AGr",VLOOKUP(D978,Listen!$A$2:$G$45,7,FALSE),"-",E978,"-",F978)),"keine vollständige ID")</f>
        <v>keine vollständige ID</v>
      </c>
      <c r="C978" s="438">
        <f>'[2]III_SAV-Details_NB'!B984</f>
        <v>0</v>
      </c>
      <c r="D978" s="438">
        <f>'[2]III_SAV-Details_NB'!C984</f>
        <v>0</v>
      </c>
      <c r="E978" s="359">
        <f>'[2]III_SAV-Details_NB'!D984</f>
        <v>0</v>
      </c>
      <c r="F978" s="490"/>
      <c r="G978" s="281">
        <f>'[2]III_SAV-Details_NB'!X984</f>
        <v>0</v>
      </c>
      <c r="H978" s="281">
        <f t="shared" si="311"/>
        <v>0</v>
      </c>
      <c r="I978" s="281">
        <f>IF(con_EOGJahr=2025,'[2]III_SAV-Details_NB'!AA984,IF(con_EOGJahr=2026,'[2]III_SAV-Details_NB'!AB984,'[2]III_SAV-Details_NB'!AC984))</f>
        <v>0</v>
      </c>
      <c r="J978" s="282"/>
      <c r="K978" s="282"/>
      <c r="L978" s="282"/>
      <c r="M978" s="282"/>
      <c r="N978" s="282"/>
      <c r="O978" s="282"/>
      <c r="P978" s="52">
        <f t="shared" si="312"/>
        <v>0</v>
      </c>
      <c r="Q978" s="60"/>
      <c r="R978" s="53">
        <f t="shared" ref="R978:R1041" si="318">P978+Q978</f>
        <v>0</v>
      </c>
      <c r="S978" s="59"/>
      <c r="T978" s="61"/>
      <c r="U978" s="342" t="str">
        <f t="shared" si="307"/>
        <v>k.A.</v>
      </c>
      <c r="V978" s="343" t="str">
        <f t="shared" ref="V978:V1041" si="319">IFERROR(IF(OR($D978="",$E978=0,con_Ende=0,$U978=0),"k.A.",MAX($E978-con_EOGJahr+$U978,0)),"k.A.")</f>
        <v>k.A.</v>
      </c>
      <c r="W978" s="343" t="str">
        <f>IFERROR(IF(OR($D978="",$E978=0,con_Ende=0),"k.A.",IF(VLOOKUP($D978,rng_ND,5,0)="Nein",VLOOKUP($D978,rng_ND,2,FALSE),MIN(VLOOKUP($D978,rng_ND,2,FALSE),A_Stammdaten!$B$19-D_SAV!$E978+1))),"k.A.")</f>
        <v>k.A.</v>
      </c>
      <c r="X978" s="343" t="str">
        <f t="shared" ref="X978:X1041" si="320">IFERROR(IF(OR($D978="",$E978=0,con_Ende=0),"k.A.",VLOOKUP($D978,rng_ND,3,FALSE)),"k.A.")</f>
        <v>k.A.</v>
      </c>
      <c r="Y978" s="62"/>
      <c r="Z978" s="48">
        <f t="shared" ref="Z978:Z1041" si="321">IF(AND($E978&lt;2006,$E978&lt;&gt;0),IFERROR(VLOOKUP($E978,rng_Index,VLOOKUP($D978,rng_ND,4,FALSE)+1,FALSE),1),)</f>
        <v>0</v>
      </c>
      <c r="AA978" s="457"/>
      <c r="AB978" s="55">
        <f t="shared" si="313"/>
        <v>0</v>
      </c>
      <c r="AC978" s="55">
        <f>IF(A_Stammdaten!$B$25="ja",D_SAV!AA978,D_SAV!AB978)</f>
        <v>0</v>
      </c>
      <c r="AD978" s="478">
        <f>IF(AC978=0,0,IF(U978-(con_EOGJahr-D_SAV!E978)&lt;=0,AC978,AC978/V978))</f>
        <v>0</v>
      </c>
      <c r="AE978" s="478">
        <f>IFERROR(IF(AND(VLOOKUP(D978,rng_ND,5,FALSE)="Ja",D_SAV!T978="degressiv"),D_SAV!AC978*Y978/100,0),0)</f>
        <v>0</v>
      </c>
      <c r="AF978" s="55">
        <f>IFERROR(IF(VLOOKUP(D978,rng_ND,5,FALSE)="Ja",MAX(D_SAV!AD978:AE978),D_SAV!AD978),0)</f>
        <v>0</v>
      </c>
      <c r="AG978" s="55">
        <f t="shared" si="314"/>
        <v>0</v>
      </c>
      <c r="AH978" s="55">
        <f t="shared" si="315"/>
        <v>0</v>
      </c>
      <c r="AI978" s="55">
        <f t="shared" si="316"/>
        <v>0</v>
      </c>
      <c r="AJ978" s="55">
        <f t="shared" si="317"/>
        <v>0</v>
      </c>
      <c r="AK978" s="55">
        <f t="shared" si="308"/>
        <v>0</v>
      </c>
      <c r="AL978" s="55">
        <f t="shared" si="309"/>
        <v>0</v>
      </c>
      <c r="AM978" s="55">
        <f t="shared" si="310"/>
        <v>0</v>
      </c>
    </row>
    <row r="979" spans="1:39" x14ac:dyDescent="0.25">
      <c r="A979" s="47">
        <v>975</v>
      </c>
      <c r="B979" s="358" t="str">
        <f>IF(AND(E979&lt;&gt;0,D979&lt;&gt;0,F979&lt;&gt;0),IF(C979&lt;&gt;0,CONCATENATE(C979,"-AGr",VLOOKUP(D979,Listen!$A$2:$G$45,7,FALSE),"-",E979,"-",F979,),CONCATENATE("AGr",VLOOKUP(D979,Listen!$A$2:$G$45,7,FALSE),"-",E979,"-",F979)),"keine vollständige ID")</f>
        <v>keine vollständige ID</v>
      </c>
      <c r="C979" s="438">
        <f>'[2]III_SAV-Details_NB'!B985</f>
        <v>0</v>
      </c>
      <c r="D979" s="438">
        <f>'[2]III_SAV-Details_NB'!C985</f>
        <v>0</v>
      </c>
      <c r="E979" s="359">
        <f>'[2]III_SAV-Details_NB'!D985</f>
        <v>0</v>
      </c>
      <c r="F979" s="490"/>
      <c r="G979" s="281">
        <f>'[2]III_SAV-Details_NB'!X985</f>
        <v>0</v>
      </c>
      <c r="H979" s="281">
        <f t="shared" si="311"/>
        <v>0</v>
      </c>
      <c r="I979" s="281">
        <f>IF(con_EOGJahr=2025,'[2]III_SAV-Details_NB'!AA985,IF(con_EOGJahr=2026,'[2]III_SAV-Details_NB'!AB985,'[2]III_SAV-Details_NB'!AC985))</f>
        <v>0</v>
      </c>
      <c r="J979" s="282"/>
      <c r="K979" s="282"/>
      <c r="L979" s="282"/>
      <c r="M979" s="282"/>
      <c r="N979" s="282"/>
      <c r="O979" s="282"/>
      <c r="P979" s="52">
        <f t="shared" si="312"/>
        <v>0</v>
      </c>
      <c r="Q979" s="60"/>
      <c r="R979" s="53">
        <f t="shared" si="318"/>
        <v>0</v>
      </c>
      <c r="S979" s="59"/>
      <c r="T979" s="61"/>
      <c r="U979" s="342" t="str">
        <f t="shared" ref="U979:U1042" si="322">+W979</f>
        <v>k.A.</v>
      </c>
      <c r="V979" s="343" t="str">
        <f t="shared" si="319"/>
        <v>k.A.</v>
      </c>
      <c r="W979" s="343" t="str">
        <f>IFERROR(IF(OR($D979="",$E979=0,con_Ende=0),"k.A.",IF(VLOOKUP($D979,rng_ND,5,0)="Nein",VLOOKUP($D979,rng_ND,2,FALSE),MIN(VLOOKUP($D979,rng_ND,2,FALSE),A_Stammdaten!$B$19-D_SAV!$E979+1))),"k.A.")</f>
        <v>k.A.</v>
      </c>
      <c r="X979" s="343" t="str">
        <f t="shared" si="320"/>
        <v>k.A.</v>
      </c>
      <c r="Y979" s="62"/>
      <c r="Z979" s="48">
        <f t="shared" si="321"/>
        <v>0</v>
      </c>
      <c r="AA979" s="457"/>
      <c r="AB979" s="55">
        <f t="shared" si="313"/>
        <v>0</v>
      </c>
      <c r="AC979" s="55">
        <f>IF(A_Stammdaten!$B$25="ja",D_SAV!AA979,D_SAV!AB979)</f>
        <v>0</v>
      </c>
      <c r="AD979" s="478">
        <f>IF(AC979=0,0,IF(U979-(con_EOGJahr-D_SAV!E979)&lt;=0,AC979,AC979/V979))</f>
        <v>0</v>
      </c>
      <c r="AE979" s="478">
        <f>IFERROR(IF(AND(VLOOKUP(D979,rng_ND,5,FALSE)="Ja",D_SAV!T979="degressiv"),D_SAV!AC979*Y979/100,0),0)</f>
        <v>0</v>
      </c>
      <c r="AF979" s="55">
        <f>IFERROR(IF(VLOOKUP(D979,rng_ND,5,FALSE)="Ja",MAX(D_SAV!AD979:AE979),D_SAV!AD979),0)</f>
        <v>0</v>
      </c>
      <c r="AG979" s="55">
        <f t="shared" si="314"/>
        <v>0</v>
      </c>
      <c r="AH979" s="55">
        <f t="shared" si="315"/>
        <v>0</v>
      </c>
      <c r="AI979" s="55">
        <f t="shared" si="316"/>
        <v>0</v>
      </c>
      <c r="AJ979" s="55">
        <f t="shared" si="317"/>
        <v>0</v>
      </c>
      <c r="AK979" s="55">
        <f t="shared" si="308"/>
        <v>0</v>
      </c>
      <c r="AL979" s="55">
        <f t="shared" si="309"/>
        <v>0</v>
      </c>
      <c r="AM979" s="55">
        <f t="shared" si="310"/>
        <v>0</v>
      </c>
    </row>
    <row r="980" spans="1:39" x14ac:dyDescent="0.25">
      <c r="A980" s="47">
        <v>976</v>
      </c>
      <c r="B980" s="358" t="str">
        <f>IF(AND(E980&lt;&gt;0,D980&lt;&gt;0,F980&lt;&gt;0),IF(C980&lt;&gt;0,CONCATENATE(C980,"-AGr",VLOOKUP(D980,Listen!$A$2:$G$45,7,FALSE),"-",E980,"-",F980,),CONCATENATE("AGr",VLOOKUP(D980,Listen!$A$2:$G$45,7,FALSE),"-",E980,"-",F980)),"keine vollständige ID")</f>
        <v>keine vollständige ID</v>
      </c>
      <c r="C980" s="438">
        <f>'[2]III_SAV-Details_NB'!B986</f>
        <v>0</v>
      </c>
      <c r="D980" s="438">
        <f>'[2]III_SAV-Details_NB'!C986</f>
        <v>0</v>
      </c>
      <c r="E980" s="359">
        <f>'[2]III_SAV-Details_NB'!D986</f>
        <v>0</v>
      </c>
      <c r="F980" s="490"/>
      <c r="G980" s="281">
        <f>'[2]III_SAV-Details_NB'!X986</f>
        <v>0</v>
      </c>
      <c r="H980" s="281">
        <f t="shared" si="311"/>
        <v>0</v>
      </c>
      <c r="I980" s="281">
        <f>IF(con_EOGJahr=2025,'[2]III_SAV-Details_NB'!AA986,IF(con_EOGJahr=2026,'[2]III_SAV-Details_NB'!AB986,'[2]III_SAV-Details_NB'!AC986))</f>
        <v>0</v>
      </c>
      <c r="J980" s="282"/>
      <c r="K980" s="282"/>
      <c r="L980" s="282"/>
      <c r="M980" s="282"/>
      <c r="N980" s="282"/>
      <c r="O980" s="282"/>
      <c r="P980" s="52">
        <f t="shared" si="312"/>
        <v>0</v>
      </c>
      <c r="Q980" s="60"/>
      <c r="R980" s="53">
        <f t="shared" si="318"/>
        <v>0</v>
      </c>
      <c r="S980" s="59"/>
      <c r="T980" s="61"/>
      <c r="U980" s="342" t="str">
        <f t="shared" si="322"/>
        <v>k.A.</v>
      </c>
      <c r="V980" s="343" t="str">
        <f t="shared" si="319"/>
        <v>k.A.</v>
      </c>
      <c r="W980" s="343" t="str">
        <f>IFERROR(IF(OR($D980="",$E980=0,con_Ende=0),"k.A.",IF(VLOOKUP($D980,rng_ND,5,0)="Nein",VLOOKUP($D980,rng_ND,2,FALSE),MIN(VLOOKUP($D980,rng_ND,2,FALSE),A_Stammdaten!$B$19-D_SAV!$E980+1))),"k.A.")</f>
        <v>k.A.</v>
      </c>
      <c r="X980" s="343" t="str">
        <f t="shared" si="320"/>
        <v>k.A.</v>
      </c>
      <c r="Y980" s="62"/>
      <c r="Z980" s="48">
        <f t="shared" si="321"/>
        <v>0</v>
      </c>
      <c r="AA980" s="457"/>
      <c r="AB980" s="55">
        <f t="shared" si="313"/>
        <v>0</v>
      </c>
      <c r="AC980" s="55">
        <f>IF(A_Stammdaten!$B$25="ja",D_SAV!AA980,D_SAV!AB980)</f>
        <v>0</v>
      </c>
      <c r="AD980" s="478">
        <f>IF(AC980=0,0,IF(U980-(con_EOGJahr-D_SAV!E980)&lt;=0,AC980,AC980/V980))</f>
        <v>0</v>
      </c>
      <c r="AE980" s="478">
        <f>IFERROR(IF(AND(VLOOKUP(D980,rng_ND,5,FALSE)="Ja",D_SAV!T980="degressiv"),D_SAV!AC980*Y980/100,0),0)</f>
        <v>0</v>
      </c>
      <c r="AF980" s="55">
        <f>IFERROR(IF(VLOOKUP(D980,rng_ND,5,FALSE)="Ja",MAX(D_SAV!AD980:AE980),D_SAV!AD980),0)</f>
        <v>0</v>
      </c>
      <c r="AG980" s="55">
        <f t="shared" si="314"/>
        <v>0</v>
      </c>
      <c r="AH980" s="55">
        <f t="shared" si="315"/>
        <v>0</v>
      </c>
      <c r="AI980" s="55">
        <f t="shared" si="316"/>
        <v>0</v>
      </c>
      <c r="AJ980" s="55">
        <f t="shared" si="317"/>
        <v>0</v>
      </c>
      <c r="AK980" s="55">
        <f t="shared" si="308"/>
        <v>0</v>
      </c>
      <c r="AL980" s="55">
        <f t="shared" si="309"/>
        <v>0</v>
      </c>
      <c r="AM980" s="55">
        <f t="shared" si="310"/>
        <v>0</v>
      </c>
    </row>
    <row r="981" spans="1:39" x14ac:dyDescent="0.25">
      <c r="A981" s="47">
        <v>977</v>
      </c>
      <c r="B981" s="358" t="str">
        <f>IF(AND(E981&lt;&gt;0,D981&lt;&gt;0,F981&lt;&gt;0),IF(C981&lt;&gt;0,CONCATENATE(C981,"-AGr",VLOOKUP(D981,Listen!$A$2:$G$45,7,FALSE),"-",E981,"-",F981,),CONCATENATE("AGr",VLOOKUP(D981,Listen!$A$2:$G$45,7,FALSE),"-",E981,"-",F981)),"keine vollständige ID")</f>
        <v>keine vollständige ID</v>
      </c>
      <c r="C981" s="438">
        <f>'[2]III_SAV-Details_NB'!B987</f>
        <v>0</v>
      </c>
      <c r="D981" s="438">
        <f>'[2]III_SAV-Details_NB'!C987</f>
        <v>0</v>
      </c>
      <c r="E981" s="359">
        <f>'[2]III_SAV-Details_NB'!D987</f>
        <v>0</v>
      </c>
      <c r="F981" s="490"/>
      <c r="G981" s="281">
        <f>'[2]III_SAV-Details_NB'!X987</f>
        <v>0</v>
      </c>
      <c r="H981" s="281">
        <f t="shared" si="311"/>
        <v>0</v>
      </c>
      <c r="I981" s="281">
        <f>IF(con_EOGJahr=2025,'[2]III_SAV-Details_NB'!AA987,IF(con_EOGJahr=2026,'[2]III_SAV-Details_NB'!AB987,'[2]III_SAV-Details_NB'!AC987))</f>
        <v>0</v>
      </c>
      <c r="J981" s="282"/>
      <c r="K981" s="282"/>
      <c r="L981" s="282"/>
      <c r="M981" s="282"/>
      <c r="N981" s="282"/>
      <c r="O981" s="282"/>
      <c r="P981" s="52">
        <f t="shared" si="312"/>
        <v>0</v>
      </c>
      <c r="Q981" s="60"/>
      <c r="R981" s="53">
        <f t="shared" si="318"/>
        <v>0</v>
      </c>
      <c r="S981" s="59"/>
      <c r="T981" s="61"/>
      <c r="U981" s="342" t="str">
        <f t="shared" si="322"/>
        <v>k.A.</v>
      </c>
      <c r="V981" s="343" t="str">
        <f t="shared" si="319"/>
        <v>k.A.</v>
      </c>
      <c r="W981" s="343" t="str">
        <f>IFERROR(IF(OR($D981="",$E981=0,con_Ende=0),"k.A.",IF(VLOOKUP($D981,rng_ND,5,0)="Nein",VLOOKUP($D981,rng_ND,2,FALSE),MIN(VLOOKUP($D981,rng_ND,2,FALSE),A_Stammdaten!$B$19-D_SAV!$E981+1))),"k.A.")</f>
        <v>k.A.</v>
      </c>
      <c r="X981" s="343" t="str">
        <f t="shared" si="320"/>
        <v>k.A.</v>
      </c>
      <c r="Y981" s="62"/>
      <c r="Z981" s="48">
        <f t="shared" si="321"/>
        <v>0</v>
      </c>
      <c r="AA981" s="457"/>
      <c r="AB981" s="55">
        <f t="shared" si="313"/>
        <v>0</v>
      </c>
      <c r="AC981" s="55">
        <f>IF(A_Stammdaten!$B$25="ja",D_SAV!AA981,D_SAV!AB981)</f>
        <v>0</v>
      </c>
      <c r="AD981" s="478">
        <f>IF(AC981=0,0,IF(U981-(con_EOGJahr-D_SAV!E981)&lt;=0,AC981,AC981/V981))</f>
        <v>0</v>
      </c>
      <c r="AE981" s="478">
        <f>IFERROR(IF(AND(VLOOKUP(D981,rng_ND,5,FALSE)="Ja",D_SAV!T981="degressiv"),D_SAV!AC981*Y981/100,0),0)</f>
        <v>0</v>
      </c>
      <c r="AF981" s="55">
        <f>IFERROR(IF(VLOOKUP(D981,rng_ND,5,FALSE)="Ja",MAX(D_SAV!AD981:AE981),D_SAV!AD981),0)</f>
        <v>0</v>
      </c>
      <c r="AG981" s="55">
        <f t="shared" si="314"/>
        <v>0</v>
      </c>
      <c r="AH981" s="55">
        <f t="shared" si="315"/>
        <v>0</v>
      </c>
      <c r="AI981" s="55">
        <f t="shared" si="316"/>
        <v>0</v>
      </c>
      <c r="AJ981" s="55">
        <f t="shared" si="317"/>
        <v>0</v>
      </c>
      <c r="AK981" s="55">
        <f t="shared" si="308"/>
        <v>0</v>
      </c>
      <c r="AL981" s="55">
        <f t="shared" si="309"/>
        <v>0</v>
      </c>
      <c r="AM981" s="55">
        <f t="shared" si="310"/>
        <v>0</v>
      </c>
    </row>
    <row r="982" spans="1:39" x14ac:dyDescent="0.25">
      <c r="A982" s="47">
        <v>978</v>
      </c>
      <c r="B982" s="358" t="str">
        <f>IF(AND(E982&lt;&gt;0,D982&lt;&gt;0,F982&lt;&gt;0),IF(C982&lt;&gt;0,CONCATENATE(C982,"-AGr",VLOOKUP(D982,Listen!$A$2:$G$45,7,FALSE),"-",E982,"-",F982,),CONCATENATE("AGr",VLOOKUP(D982,Listen!$A$2:$G$45,7,FALSE),"-",E982,"-",F982)),"keine vollständige ID")</f>
        <v>keine vollständige ID</v>
      </c>
      <c r="C982" s="438">
        <f>'[2]III_SAV-Details_NB'!B988</f>
        <v>0</v>
      </c>
      <c r="D982" s="438">
        <f>'[2]III_SAV-Details_NB'!C988</f>
        <v>0</v>
      </c>
      <c r="E982" s="359">
        <f>'[2]III_SAV-Details_NB'!D988</f>
        <v>0</v>
      </c>
      <c r="F982" s="490"/>
      <c r="G982" s="281">
        <f>'[2]III_SAV-Details_NB'!X988</f>
        <v>0</v>
      </c>
      <c r="H982" s="281">
        <f t="shared" si="311"/>
        <v>0</v>
      </c>
      <c r="I982" s="281">
        <f>IF(con_EOGJahr=2025,'[2]III_SAV-Details_NB'!AA988,IF(con_EOGJahr=2026,'[2]III_SAV-Details_NB'!AB988,'[2]III_SAV-Details_NB'!AC988))</f>
        <v>0</v>
      </c>
      <c r="J982" s="282"/>
      <c r="K982" s="282"/>
      <c r="L982" s="282"/>
      <c r="M982" s="282"/>
      <c r="N982" s="282"/>
      <c r="O982" s="282"/>
      <c r="P982" s="52">
        <f t="shared" si="312"/>
        <v>0</v>
      </c>
      <c r="Q982" s="60"/>
      <c r="R982" s="53">
        <f t="shared" si="318"/>
        <v>0</v>
      </c>
      <c r="S982" s="59"/>
      <c r="T982" s="61"/>
      <c r="U982" s="342" t="str">
        <f t="shared" si="322"/>
        <v>k.A.</v>
      </c>
      <c r="V982" s="343" t="str">
        <f t="shared" si="319"/>
        <v>k.A.</v>
      </c>
      <c r="W982" s="343" t="str">
        <f>IFERROR(IF(OR($D982="",$E982=0,con_Ende=0),"k.A.",IF(VLOOKUP($D982,rng_ND,5,0)="Nein",VLOOKUP($D982,rng_ND,2,FALSE),MIN(VLOOKUP($D982,rng_ND,2,FALSE),A_Stammdaten!$B$19-D_SAV!$E982+1))),"k.A.")</f>
        <v>k.A.</v>
      </c>
      <c r="X982" s="343" t="str">
        <f t="shared" si="320"/>
        <v>k.A.</v>
      </c>
      <c r="Y982" s="62"/>
      <c r="Z982" s="48">
        <f t="shared" si="321"/>
        <v>0</v>
      </c>
      <c r="AA982" s="457"/>
      <c r="AB982" s="55">
        <f t="shared" si="313"/>
        <v>0</v>
      </c>
      <c r="AC982" s="55">
        <f>IF(A_Stammdaten!$B$25="ja",D_SAV!AA982,D_SAV!AB982)</f>
        <v>0</v>
      </c>
      <c r="AD982" s="478">
        <f>IF(AC982=0,0,IF(U982-(con_EOGJahr-D_SAV!E982)&lt;=0,AC982,AC982/V982))</f>
        <v>0</v>
      </c>
      <c r="AE982" s="478">
        <f>IFERROR(IF(AND(VLOOKUP(D982,rng_ND,5,FALSE)="Ja",D_SAV!T982="degressiv"),D_SAV!AC982*Y982/100,0),0)</f>
        <v>0</v>
      </c>
      <c r="AF982" s="55">
        <f>IFERROR(IF(VLOOKUP(D982,rng_ND,5,FALSE)="Ja",MAX(D_SAV!AD982:AE982),D_SAV!AD982),0)</f>
        <v>0</v>
      </c>
      <c r="AG982" s="55">
        <f t="shared" si="314"/>
        <v>0</v>
      </c>
      <c r="AH982" s="55">
        <f t="shared" si="315"/>
        <v>0</v>
      </c>
      <c r="AI982" s="55">
        <f t="shared" si="316"/>
        <v>0</v>
      </c>
      <c r="AJ982" s="55">
        <f t="shared" si="317"/>
        <v>0</v>
      </c>
      <c r="AK982" s="55">
        <f t="shared" si="308"/>
        <v>0</v>
      </c>
      <c r="AL982" s="55">
        <f t="shared" si="309"/>
        <v>0</v>
      </c>
      <c r="AM982" s="55">
        <f t="shared" si="310"/>
        <v>0</v>
      </c>
    </row>
    <row r="983" spans="1:39" x14ac:dyDescent="0.25">
      <c r="A983" s="47">
        <v>979</v>
      </c>
      <c r="B983" s="358" t="str">
        <f>IF(AND(E983&lt;&gt;0,D983&lt;&gt;0,F983&lt;&gt;0),IF(C983&lt;&gt;0,CONCATENATE(C983,"-AGr",VLOOKUP(D983,Listen!$A$2:$G$45,7,FALSE),"-",E983,"-",F983,),CONCATENATE("AGr",VLOOKUP(D983,Listen!$A$2:$G$45,7,FALSE),"-",E983,"-",F983)),"keine vollständige ID")</f>
        <v>keine vollständige ID</v>
      </c>
      <c r="C983" s="438">
        <f>'[2]III_SAV-Details_NB'!B989</f>
        <v>0</v>
      </c>
      <c r="D983" s="438">
        <f>'[2]III_SAV-Details_NB'!C989</f>
        <v>0</v>
      </c>
      <c r="E983" s="359">
        <f>'[2]III_SAV-Details_NB'!D989</f>
        <v>0</v>
      </c>
      <c r="F983" s="490"/>
      <c r="G983" s="281">
        <f>'[2]III_SAV-Details_NB'!X989</f>
        <v>0</v>
      </c>
      <c r="H983" s="281">
        <f t="shared" si="311"/>
        <v>0</v>
      </c>
      <c r="I983" s="281">
        <f>IF(con_EOGJahr=2025,'[2]III_SAV-Details_NB'!AA989,IF(con_EOGJahr=2026,'[2]III_SAV-Details_NB'!AB989,'[2]III_SAV-Details_NB'!AC989))</f>
        <v>0</v>
      </c>
      <c r="J983" s="282"/>
      <c r="K983" s="282"/>
      <c r="L983" s="282"/>
      <c r="M983" s="282"/>
      <c r="N983" s="282"/>
      <c r="O983" s="282"/>
      <c r="P983" s="52">
        <f t="shared" si="312"/>
        <v>0</v>
      </c>
      <c r="Q983" s="60"/>
      <c r="R983" s="53">
        <f t="shared" si="318"/>
        <v>0</v>
      </c>
      <c r="S983" s="59"/>
      <c r="T983" s="61"/>
      <c r="U983" s="342" t="str">
        <f t="shared" si="322"/>
        <v>k.A.</v>
      </c>
      <c r="V983" s="343" t="str">
        <f t="shared" si="319"/>
        <v>k.A.</v>
      </c>
      <c r="W983" s="343" t="str">
        <f>IFERROR(IF(OR($D983="",$E983=0,con_Ende=0),"k.A.",IF(VLOOKUP($D983,rng_ND,5,0)="Nein",VLOOKUP($D983,rng_ND,2,FALSE),MIN(VLOOKUP($D983,rng_ND,2,FALSE),A_Stammdaten!$B$19-D_SAV!$E983+1))),"k.A.")</f>
        <v>k.A.</v>
      </c>
      <c r="X983" s="343" t="str">
        <f t="shared" si="320"/>
        <v>k.A.</v>
      </c>
      <c r="Y983" s="62"/>
      <c r="Z983" s="48">
        <f t="shared" si="321"/>
        <v>0</v>
      </c>
      <c r="AA983" s="457"/>
      <c r="AB983" s="55">
        <f t="shared" si="313"/>
        <v>0</v>
      </c>
      <c r="AC983" s="55">
        <f>IF(A_Stammdaten!$B$25="ja",D_SAV!AA983,D_SAV!AB983)</f>
        <v>0</v>
      </c>
      <c r="AD983" s="478">
        <f>IF(AC983=0,0,IF(U983-(con_EOGJahr-D_SAV!E983)&lt;=0,AC983,AC983/V983))</f>
        <v>0</v>
      </c>
      <c r="AE983" s="478">
        <f>IFERROR(IF(AND(VLOOKUP(D983,rng_ND,5,FALSE)="Ja",D_SAV!T983="degressiv"),D_SAV!AC983*Y983/100,0),0)</f>
        <v>0</v>
      </c>
      <c r="AF983" s="55">
        <f>IFERROR(IF(VLOOKUP(D983,rng_ND,5,FALSE)="Ja",MAX(D_SAV!AD983:AE983),D_SAV!AD983),0)</f>
        <v>0</v>
      </c>
      <c r="AG983" s="55">
        <f t="shared" si="314"/>
        <v>0</v>
      </c>
      <c r="AH983" s="55">
        <f t="shared" si="315"/>
        <v>0</v>
      </c>
      <c r="AI983" s="55">
        <f t="shared" si="316"/>
        <v>0</v>
      </c>
      <c r="AJ983" s="55">
        <f t="shared" si="317"/>
        <v>0</v>
      </c>
      <c r="AK983" s="55">
        <f t="shared" si="308"/>
        <v>0</v>
      </c>
      <c r="AL983" s="55">
        <f t="shared" si="309"/>
        <v>0</v>
      </c>
      <c r="AM983" s="55">
        <f t="shared" si="310"/>
        <v>0</v>
      </c>
    </row>
    <row r="984" spans="1:39" x14ac:dyDescent="0.25">
      <c r="A984" s="47">
        <v>980</v>
      </c>
      <c r="B984" s="358" t="str">
        <f>IF(AND(E984&lt;&gt;0,D984&lt;&gt;0,F984&lt;&gt;0),IF(C984&lt;&gt;0,CONCATENATE(C984,"-AGr",VLOOKUP(D984,Listen!$A$2:$G$45,7,FALSE),"-",E984,"-",F984,),CONCATENATE("AGr",VLOOKUP(D984,Listen!$A$2:$G$45,7,FALSE),"-",E984,"-",F984)),"keine vollständige ID")</f>
        <v>keine vollständige ID</v>
      </c>
      <c r="C984" s="438">
        <f>'[2]III_SAV-Details_NB'!B990</f>
        <v>0</v>
      </c>
      <c r="D984" s="438">
        <f>'[2]III_SAV-Details_NB'!C990</f>
        <v>0</v>
      </c>
      <c r="E984" s="359">
        <f>'[2]III_SAV-Details_NB'!D990</f>
        <v>0</v>
      </c>
      <c r="F984" s="490"/>
      <c r="G984" s="281">
        <f>'[2]III_SAV-Details_NB'!X990</f>
        <v>0</v>
      </c>
      <c r="H984" s="281">
        <f t="shared" si="311"/>
        <v>0</v>
      </c>
      <c r="I984" s="281">
        <f>IF(con_EOGJahr=2025,'[2]III_SAV-Details_NB'!AA990,IF(con_EOGJahr=2026,'[2]III_SAV-Details_NB'!AB990,'[2]III_SAV-Details_NB'!AC990))</f>
        <v>0</v>
      </c>
      <c r="J984" s="282"/>
      <c r="K984" s="282"/>
      <c r="L984" s="282"/>
      <c r="M984" s="282"/>
      <c r="N984" s="282"/>
      <c r="O984" s="282"/>
      <c r="P984" s="52">
        <f t="shared" si="312"/>
        <v>0</v>
      </c>
      <c r="Q984" s="60"/>
      <c r="R984" s="53">
        <f t="shared" si="318"/>
        <v>0</v>
      </c>
      <c r="S984" s="59"/>
      <c r="T984" s="61"/>
      <c r="U984" s="342" t="str">
        <f t="shared" si="322"/>
        <v>k.A.</v>
      </c>
      <c r="V984" s="343" t="str">
        <f t="shared" si="319"/>
        <v>k.A.</v>
      </c>
      <c r="W984" s="343" t="str">
        <f>IFERROR(IF(OR($D984="",$E984=0,con_Ende=0),"k.A.",IF(VLOOKUP($D984,rng_ND,5,0)="Nein",VLOOKUP($D984,rng_ND,2,FALSE),MIN(VLOOKUP($D984,rng_ND,2,FALSE),A_Stammdaten!$B$19-D_SAV!$E984+1))),"k.A.")</f>
        <v>k.A.</v>
      </c>
      <c r="X984" s="343" t="str">
        <f t="shared" si="320"/>
        <v>k.A.</v>
      </c>
      <c r="Y984" s="62"/>
      <c r="Z984" s="48">
        <f t="shared" si="321"/>
        <v>0</v>
      </c>
      <c r="AA984" s="457"/>
      <c r="AB984" s="55">
        <f t="shared" si="313"/>
        <v>0</v>
      </c>
      <c r="AC984" s="55">
        <f>IF(A_Stammdaten!$B$25="ja",D_SAV!AA984,D_SAV!AB984)</f>
        <v>0</v>
      </c>
      <c r="AD984" s="478">
        <f>IF(AC984=0,0,IF(U984-(con_EOGJahr-D_SAV!E984)&lt;=0,AC984,AC984/V984))</f>
        <v>0</v>
      </c>
      <c r="AE984" s="478">
        <f>IFERROR(IF(AND(VLOOKUP(D984,rng_ND,5,FALSE)="Ja",D_SAV!T984="degressiv"),D_SAV!AC984*Y984/100,0),0)</f>
        <v>0</v>
      </c>
      <c r="AF984" s="55">
        <f>IFERROR(IF(VLOOKUP(D984,rng_ND,5,FALSE)="Ja",MAX(D_SAV!AD984:AE984),D_SAV!AD984),0)</f>
        <v>0</v>
      </c>
      <c r="AG984" s="55">
        <f t="shared" si="314"/>
        <v>0</v>
      </c>
      <c r="AH984" s="55">
        <f t="shared" si="315"/>
        <v>0</v>
      </c>
      <c r="AI984" s="55">
        <f t="shared" si="316"/>
        <v>0</v>
      </c>
      <c r="AJ984" s="55">
        <f t="shared" si="317"/>
        <v>0</v>
      </c>
      <c r="AK984" s="55">
        <f t="shared" si="308"/>
        <v>0</v>
      </c>
      <c r="AL984" s="55">
        <f t="shared" si="309"/>
        <v>0</v>
      </c>
      <c r="AM984" s="55">
        <f t="shared" si="310"/>
        <v>0</v>
      </c>
    </row>
    <row r="985" spans="1:39" x14ac:dyDescent="0.25">
      <c r="A985" s="47">
        <v>981</v>
      </c>
      <c r="B985" s="358" t="str">
        <f>IF(AND(E985&lt;&gt;0,D985&lt;&gt;0,F985&lt;&gt;0),IF(C985&lt;&gt;0,CONCATENATE(C985,"-AGr",VLOOKUP(D985,Listen!$A$2:$G$45,7,FALSE),"-",E985,"-",F985,),CONCATENATE("AGr",VLOOKUP(D985,Listen!$A$2:$G$45,7,FALSE),"-",E985,"-",F985)),"keine vollständige ID")</f>
        <v>keine vollständige ID</v>
      </c>
      <c r="C985" s="438">
        <f>'[2]III_SAV-Details_NB'!B991</f>
        <v>0</v>
      </c>
      <c r="D985" s="438">
        <f>'[2]III_SAV-Details_NB'!C991</f>
        <v>0</v>
      </c>
      <c r="E985" s="359">
        <f>'[2]III_SAV-Details_NB'!D991</f>
        <v>0</v>
      </c>
      <c r="F985" s="490"/>
      <c r="G985" s="281">
        <f>'[2]III_SAV-Details_NB'!X991</f>
        <v>0</v>
      </c>
      <c r="H985" s="281">
        <f t="shared" si="311"/>
        <v>0</v>
      </c>
      <c r="I985" s="281">
        <f>IF(con_EOGJahr=2025,'[2]III_SAV-Details_NB'!AA991,IF(con_EOGJahr=2026,'[2]III_SAV-Details_NB'!AB991,'[2]III_SAV-Details_NB'!AC991))</f>
        <v>0</v>
      </c>
      <c r="J985" s="282"/>
      <c r="K985" s="282"/>
      <c r="L985" s="282"/>
      <c r="M985" s="282"/>
      <c r="N985" s="282"/>
      <c r="O985" s="282"/>
      <c r="P985" s="52">
        <f t="shared" si="312"/>
        <v>0</v>
      </c>
      <c r="Q985" s="60"/>
      <c r="R985" s="53">
        <f t="shared" si="318"/>
        <v>0</v>
      </c>
      <c r="S985" s="59"/>
      <c r="T985" s="61"/>
      <c r="U985" s="342" t="str">
        <f t="shared" si="322"/>
        <v>k.A.</v>
      </c>
      <c r="V985" s="343" t="str">
        <f t="shared" si="319"/>
        <v>k.A.</v>
      </c>
      <c r="W985" s="343" t="str">
        <f>IFERROR(IF(OR($D985="",$E985=0,con_Ende=0),"k.A.",IF(VLOOKUP($D985,rng_ND,5,0)="Nein",VLOOKUP($D985,rng_ND,2,FALSE),MIN(VLOOKUP($D985,rng_ND,2,FALSE),A_Stammdaten!$B$19-D_SAV!$E985+1))),"k.A.")</f>
        <v>k.A.</v>
      </c>
      <c r="X985" s="343" t="str">
        <f t="shared" si="320"/>
        <v>k.A.</v>
      </c>
      <c r="Y985" s="62"/>
      <c r="Z985" s="48">
        <f t="shared" si="321"/>
        <v>0</v>
      </c>
      <c r="AA985" s="457"/>
      <c r="AB985" s="55">
        <f t="shared" si="313"/>
        <v>0</v>
      </c>
      <c r="AC985" s="55">
        <f>IF(A_Stammdaten!$B$25="ja",D_SAV!AA985,D_SAV!AB985)</f>
        <v>0</v>
      </c>
      <c r="AD985" s="478">
        <f>IF(AC985=0,0,IF(U985-(con_EOGJahr-D_SAV!E985)&lt;=0,AC985,AC985/V985))</f>
        <v>0</v>
      </c>
      <c r="AE985" s="478">
        <f>IFERROR(IF(AND(VLOOKUP(D985,rng_ND,5,FALSE)="Ja",D_SAV!T985="degressiv"),D_SAV!AC985*Y985/100,0),0)</f>
        <v>0</v>
      </c>
      <c r="AF985" s="55">
        <f>IFERROR(IF(VLOOKUP(D985,rng_ND,5,FALSE)="Ja",MAX(D_SAV!AD985:AE985),D_SAV!AD985),0)</f>
        <v>0</v>
      </c>
      <c r="AG985" s="55">
        <f t="shared" si="314"/>
        <v>0</v>
      </c>
      <c r="AH985" s="55">
        <f t="shared" si="315"/>
        <v>0</v>
      </c>
      <c r="AI985" s="55">
        <f t="shared" si="316"/>
        <v>0</v>
      </c>
      <c r="AJ985" s="55">
        <f t="shared" si="317"/>
        <v>0</v>
      </c>
      <c r="AK985" s="55">
        <f t="shared" si="308"/>
        <v>0</v>
      </c>
      <c r="AL985" s="55">
        <f t="shared" si="309"/>
        <v>0</v>
      </c>
      <c r="AM985" s="55">
        <f t="shared" si="310"/>
        <v>0</v>
      </c>
    </row>
    <row r="986" spans="1:39" x14ac:dyDescent="0.25">
      <c r="A986" s="47">
        <v>982</v>
      </c>
      <c r="B986" s="358" t="str">
        <f>IF(AND(E986&lt;&gt;0,D986&lt;&gt;0,F986&lt;&gt;0),IF(C986&lt;&gt;0,CONCATENATE(C986,"-AGr",VLOOKUP(D986,Listen!$A$2:$G$45,7,FALSE),"-",E986,"-",F986,),CONCATENATE("AGr",VLOOKUP(D986,Listen!$A$2:$G$45,7,FALSE),"-",E986,"-",F986)),"keine vollständige ID")</f>
        <v>keine vollständige ID</v>
      </c>
      <c r="C986" s="438">
        <f>'[2]III_SAV-Details_NB'!B992</f>
        <v>0</v>
      </c>
      <c r="D986" s="438">
        <f>'[2]III_SAV-Details_NB'!C992</f>
        <v>0</v>
      </c>
      <c r="E986" s="359">
        <f>'[2]III_SAV-Details_NB'!D992</f>
        <v>0</v>
      </c>
      <c r="F986" s="490"/>
      <c r="G986" s="281">
        <f>'[2]III_SAV-Details_NB'!X992</f>
        <v>0</v>
      </c>
      <c r="H986" s="281">
        <f t="shared" si="311"/>
        <v>0</v>
      </c>
      <c r="I986" s="281">
        <f>IF(con_EOGJahr=2025,'[2]III_SAV-Details_NB'!AA992,IF(con_EOGJahr=2026,'[2]III_SAV-Details_NB'!AB992,'[2]III_SAV-Details_NB'!AC992))</f>
        <v>0</v>
      </c>
      <c r="J986" s="282"/>
      <c r="K986" s="282"/>
      <c r="L986" s="282"/>
      <c r="M986" s="282"/>
      <c r="N986" s="282"/>
      <c r="O986" s="282"/>
      <c r="P986" s="52">
        <f t="shared" si="312"/>
        <v>0</v>
      </c>
      <c r="Q986" s="60"/>
      <c r="R986" s="53">
        <f t="shared" si="318"/>
        <v>0</v>
      </c>
      <c r="S986" s="59"/>
      <c r="T986" s="61"/>
      <c r="U986" s="342" t="str">
        <f t="shared" si="322"/>
        <v>k.A.</v>
      </c>
      <c r="V986" s="343" t="str">
        <f t="shared" si="319"/>
        <v>k.A.</v>
      </c>
      <c r="W986" s="343" t="str">
        <f>IFERROR(IF(OR($D986="",$E986=0,con_Ende=0),"k.A.",IF(VLOOKUP($D986,rng_ND,5,0)="Nein",VLOOKUP($D986,rng_ND,2,FALSE),MIN(VLOOKUP($D986,rng_ND,2,FALSE),A_Stammdaten!$B$19-D_SAV!$E986+1))),"k.A.")</f>
        <v>k.A.</v>
      </c>
      <c r="X986" s="343" t="str">
        <f t="shared" si="320"/>
        <v>k.A.</v>
      </c>
      <c r="Y986" s="62"/>
      <c r="Z986" s="48">
        <f t="shared" si="321"/>
        <v>0</v>
      </c>
      <c r="AA986" s="457"/>
      <c r="AB986" s="55">
        <f t="shared" si="313"/>
        <v>0</v>
      </c>
      <c r="AC986" s="55">
        <f>IF(A_Stammdaten!$B$25="ja",D_SAV!AA986,D_SAV!AB986)</f>
        <v>0</v>
      </c>
      <c r="AD986" s="478">
        <f>IF(AC986=0,0,IF(U986-(con_EOGJahr-D_SAV!E986)&lt;=0,AC986,AC986/V986))</f>
        <v>0</v>
      </c>
      <c r="AE986" s="478">
        <f>IFERROR(IF(AND(VLOOKUP(D986,rng_ND,5,FALSE)="Ja",D_SAV!T986="degressiv"),D_SAV!AC986*Y986/100,0),0)</f>
        <v>0</v>
      </c>
      <c r="AF986" s="55">
        <f>IFERROR(IF(VLOOKUP(D986,rng_ND,5,FALSE)="Ja",MAX(D_SAV!AD986:AE986),D_SAV!AD986),0)</f>
        <v>0</v>
      </c>
      <c r="AG986" s="55">
        <f t="shared" si="314"/>
        <v>0</v>
      </c>
      <c r="AH986" s="55">
        <f t="shared" si="315"/>
        <v>0</v>
      </c>
      <c r="AI986" s="55">
        <f t="shared" si="316"/>
        <v>0</v>
      </c>
      <c r="AJ986" s="55">
        <f t="shared" si="317"/>
        <v>0</v>
      </c>
      <c r="AK986" s="55">
        <f t="shared" si="308"/>
        <v>0</v>
      </c>
      <c r="AL986" s="55">
        <f t="shared" si="309"/>
        <v>0</v>
      </c>
      <c r="AM986" s="55">
        <f t="shared" si="310"/>
        <v>0</v>
      </c>
    </row>
    <row r="987" spans="1:39" x14ac:dyDescent="0.25">
      <c r="A987" s="47">
        <v>983</v>
      </c>
      <c r="B987" s="358" t="str">
        <f>IF(AND(E987&lt;&gt;0,D987&lt;&gt;0,F987&lt;&gt;0),IF(C987&lt;&gt;0,CONCATENATE(C987,"-AGr",VLOOKUP(D987,Listen!$A$2:$G$45,7,FALSE),"-",E987,"-",F987,),CONCATENATE("AGr",VLOOKUP(D987,Listen!$A$2:$G$45,7,FALSE),"-",E987,"-",F987)),"keine vollständige ID")</f>
        <v>keine vollständige ID</v>
      </c>
      <c r="C987" s="438">
        <f>'[2]III_SAV-Details_NB'!B993</f>
        <v>0</v>
      </c>
      <c r="D987" s="438">
        <f>'[2]III_SAV-Details_NB'!C993</f>
        <v>0</v>
      </c>
      <c r="E987" s="359">
        <f>'[2]III_SAV-Details_NB'!D993</f>
        <v>0</v>
      </c>
      <c r="F987" s="490"/>
      <c r="G987" s="281">
        <f>'[2]III_SAV-Details_NB'!X993</f>
        <v>0</v>
      </c>
      <c r="H987" s="281">
        <f t="shared" si="311"/>
        <v>0</v>
      </c>
      <c r="I987" s="281">
        <f>IF(con_EOGJahr=2025,'[2]III_SAV-Details_NB'!AA993,IF(con_EOGJahr=2026,'[2]III_SAV-Details_NB'!AB993,'[2]III_SAV-Details_NB'!AC993))</f>
        <v>0</v>
      </c>
      <c r="J987" s="282"/>
      <c r="K987" s="282"/>
      <c r="L987" s="282"/>
      <c r="M987" s="282"/>
      <c r="N987" s="282"/>
      <c r="O987" s="282"/>
      <c r="P987" s="52">
        <f t="shared" si="312"/>
        <v>0</v>
      </c>
      <c r="Q987" s="60"/>
      <c r="R987" s="53">
        <f t="shared" si="318"/>
        <v>0</v>
      </c>
      <c r="S987" s="59"/>
      <c r="T987" s="61"/>
      <c r="U987" s="342" t="str">
        <f t="shared" si="322"/>
        <v>k.A.</v>
      </c>
      <c r="V987" s="343" t="str">
        <f t="shared" si="319"/>
        <v>k.A.</v>
      </c>
      <c r="W987" s="343" t="str">
        <f>IFERROR(IF(OR($D987="",$E987=0,con_Ende=0),"k.A.",IF(VLOOKUP($D987,rng_ND,5,0)="Nein",VLOOKUP($D987,rng_ND,2,FALSE),MIN(VLOOKUP($D987,rng_ND,2,FALSE),A_Stammdaten!$B$19-D_SAV!$E987+1))),"k.A.")</f>
        <v>k.A.</v>
      </c>
      <c r="X987" s="343" t="str">
        <f t="shared" si="320"/>
        <v>k.A.</v>
      </c>
      <c r="Y987" s="62"/>
      <c r="Z987" s="48">
        <f t="shared" si="321"/>
        <v>0</v>
      </c>
      <c r="AA987" s="457"/>
      <c r="AB987" s="55">
        <f t="shared" si="313"/>
        <v>0</v>
      </c>
      <c r="AC987" s="55">
        <f>IF(A_Stammdaten!$B$25="ja",D_SAV!AA987,D_SAV!AB987)</f>
        <v>0</v>
      </c>
      <c r="AD987" s="478">
        <f>IF(AC987=0,0,IF(U987-(con_EOGJahr-D_SAV!E987)&lt;=0,AC987,AC987/V987))</f>
        <v>0</v>
      </c>
      <c r="AE987" s="478">
        <f>IFERROR(IF(AND(VLOOKUP(D987,rng_ND,5,FALSE)="Ja",D_SAV!T987="degressiv"),D_SAV!AC987*Y987/100,0),0)</f>
        <v>0</v>
      </c>
      <c r="AF987" s="55">
        <f>IFERROR(IF(VLOOKUP(D987,rng_ND,5,FALSE)="Ja",MAX(D_SAV!AD987:AE987),D_SAV!AD987),0)</f>
        <v>0</v>
      </c>
      <c r="AG987" s="55">
        <f t="shared" si="314"/>
        <v>0</v>
      </c>
      <c r="AH987" s="55">
        <f t="shared" si="315"/>
        <v>0</v>
      </c>
      <c r="AI987" s="55">
        <f t="shared" si="316"/>
        <v>0</v>
      </c>
      <c r="AJ987" s="55">
        <f t="shared" si="317"/>
        <v>0</v>
      </c>
      <c r="AK987" s="55">
        <f t="shared" si="308"/>
        <v>0</v>
      </c>
      <c r="AL987" s="55">
        <f t="shared" si="309"/>
        <v>0</v>
      </c>
      <c r="AM987" s="55">
        <f t="shared" si="310"/>
        <v>0</v>
      </c>
    </row>
    <row r="988" spans="1:39" x14ac:dyDescent="0.25">
      <c r="A988" s="47">
        <v>984</v>
      </c>
      <c r="B988" s="358" t="str">
        <f>IF(AND(E988&lt;&gt;0,D988&lt;&gt;0,F988&lt;&gt;0),IF(C988&lt;&gt;0,CONCATENATE(C988,"-AGr",VLOOKUP(D988,Listen!$A$2:$G$45,7,FALSE),"-",E988,"-",F988,),CONCATENATE("AGr",VLOOKUP(D988,Listen!$A$2:$G$45,7,FALSE),"-",E988,"-",F988)),"keine vollständige ID")</f>
        <v>keine vollständige ID</v>
      </c>
      <c r="C988" s="438">
        <f>'[2]III_SAV-Details_NB'!B994</f>
        <v>0</v>
      </c>
      <c r="D988" s="438">
        <f>'[2]III_SAV-Details_NB'!C994</f>
        <v>0</v>
      </c>
      <c r="E988" s="359">
        <f>'[2]III_SAV-Details_NB'!D994</f>
        <v>0</v>
      </c>
      <c r="F988" s="490"/>
      <c r="G988" s="281">
        <f>'[2]III_SAV-Details_NB'!X994</f>
        <v>0</v>
      </c>
      <c r="H988" s="281">
        <f t="shared" si="311"/>
        <v>0</v>
      </c>
      <c r="I988" s="281">
        <f>IF(con_EOGJahr=2025,'[2]III_SAV-Details_NB'!AA994,IF(con_EOGJahr=2026,'[2]III_SAV-Details_NB'!AB994,'[2]III_SAV-Details_NB'!AC994))</f>
        <v>0</v>
      </c>
      <c r="J988" s="282"/>
      <c r="K988" s="282"/>
      <c r="L988" s="282"/>
      <c r="M988" s="282"/>
      <c r="N988" s="282"/>
      <c r="O988" s="282"/>
      <c r="P988" s="52">
        <f t="shared" si="312"/>
        <v>0</v>
      </c>
      <c r="Q988" s="60"/>
      <c r="R988" s="53">
        <f t="shared" si="318"/>
        <v>0</v>
      </c>
      <c r="S988" s="59"/>
      <c r="T988" s="61"/>
      <c r="U988" s="342" t="str">
        <f t="shared" si="322"/>
        <v>k.A.</v>
      </c>
      <c r="V988" s="343" t="str">
        <f t="shared" si="319"/>
        <v>k.A.</v>
      </c>
      <c r="W988" s="343" t="str">
        <f>IFERROR(IF(OR($D988="",$E988=0,con_Ende=0),"k.A.",IF(VLOOKUP($D988,rng_ND,5,0)="Nein",VLOOKUP($D988,rng_ND,2,FALSE),MIN(VLOOKUP($D988,rng_ND,2,FALSE),A_Stammdaten!$B$19-D_SAV!$E988+1))),"k.A.")</f>
        <v>k.A.</v>
      </c>
      <c r="X988" s="343" t="str">
        <f t="shared" si="320"/>
        <v>k.A.</v>
      </c>
      <c r="Y988" s="62"/>
      <c r="Z988" s="48">
        <f t="shared" si="321"/>
        <v>0</v>
      </c>
      <c r="AA988" s="457"/>
      <c r="AB988" s="55">
        <f t="shared" si="313"/>
        <v>0</v>
      </c>
      <c r="AC988" s="55">
        <f>IF(A_Stammdaten!$B$25="ja",D_SAV!AA988,D_SAV!AB988)</f>
        <v>0</v>
      </c>
      <c r="AD988" s="478">
        <f>IF(AC988=0,0,IF(U988-(con_EOGJahr-D_SAV!E988)&lt;=0,AC988,AC988/V988))</f>
        <v>0</v>
      </c>
      <c r="AE988" s="478">
        <f>IFERROR(IF(AND(VLOOKUP(D988,rng_ND,5,FALSE)="Ja",D_SAV!T988="degressiv"),D_SAV!AC988*Y988/100,0),0)</f>
        <v>0</v>
      </c>
      <c r="AF988" s="55">
        <f>IFERROR(IF(VLOOKUP(D988,rng_ND,5,FALSE)="Ja",MAX(D_SAV!AD988:AE988),D_SAV!AD988),0)</f>
        <v>0</v>
      </c>
      <c r="AG988" s="55">
        <f t="shared" si="314"/>
        <v>0</v>
      </c>
      <c r="AH988" s="55">
        <f t="shared" si="315"/>
        <v>0</v>
      </c>
      <c r="AI988" s="55">
        <f t="shared" si="316"/>
        <v>0</v>
      </c>
      <c r="AJ988" s="55">
        <f t="shared" si="317"/>
        <v>0</v>
      </c>
      <c r="AK988" s="55">
        <f t="shared" si="308"/>
        <v>0</v>
      </c>
      <c r="AL988" s="55">
        <f t="shared" si="309"/>
        <v>0</v>
      </c>
      <c r="AM988" s="55">
        <f t="shared" si="310"/>
        <v>0</v>
      </c>
    </row>
    <row r="989" spans="1:39" x14ac:dyDescent="0.25">
      <c r="A989" s="47">
        <v>985</v>
      </c>
      <c r="B989" s="358" t="str">
        <f>IF(AND(E989&lt;&gt;0,D989&lt;&gt;0,F989&lt;&gt;0),IF(C989&lt;&gt;0,CONCATENATE(C989,"-AGr",VLOOKUP(D989,Listen!$A$2:$G$45,7,FALSE),"-",E989,"-",F989,),CONCATENATE("AGr",VLOOKUP(D989,Listen!$A$2:$G$45,7,FALSE),"-",E989,"-",F989)),"keine vollständige ID")</f>
        <v>keine vollständige ID</v>
      </c>
      <c r="C989" s="438">
        <f>'[2]III_SAV-Details_NB'!B995</f>
        <v>0</v>
      </c>
      <c r="D989" s="438">
        <f>'[2]III_SAV-Details_NB'!C995</f>
        <v>0</v>
      </c>
      <c r="E989" s="359">
        <f>'[2]III_SAV-Details_NB'!D995</f>
        <v>0</v>
      </c>
      <c r="F989" s="490"/>
      <c r="G989" s="281">
        <f>'[2]III_SAV-Details_NB'!X995</f>
        <v>0</v>
      </c>
      <c r="H989" s="281">
        <f t="shared" si="311"/>
        <v>0</v>
      </c>
      <c r="I989" s="281">
        <f>IF(con_EOGJahr=2025,'[2]III_SAV-Details_NB'!AA995,IF(con_EOGJahr=2026,'[2]III_SAV-Details_NB'!AB995,'[2]III_SAV-Details_NB'!AC995))</f>
        <v>0</v>
      </c>
      <c r="J989" s="282"/>
      <c r="K989" s="282"/>
      <c r="L989" s="282"/>
      <c r="M989" s="282"/>
      <c r="N989" s="282"/>
      <c r="O989" s="282"/>
      <c r="P989" s="52">
        <f t="shared" si="312"/>
        <v>0</v>
      </c>
      <c r="Q989" s="60"/>
      <c r="R989" s="53">
        <f t="shared" si="318"/>
        <v>0</v>
      </c>
      <c r="S989" s="59"/>
      <c r="T989" s="61"/>
      <c r="U989" s="342" t="str">
        <f t="shared" si="322"/>
        <v>k.A.</v>
      </c>
      <c r="V989" s="343" t="str">
        <f t="shared" si="319"/>
        <v>k.A.</v>
      </c>
      <c r="W989" s="343" t="str">
        <f>IFERROR(IF(OR($D989="",$E989=0,con_Ende=0),"k.A.",IF(VLOOKUP($D989,rng_ND,5,0)="Nein",VLOOKUP($D989,rng_ND,2,FALSE),MIN(VLOOKUP($D989,rng_ND,2,FALSE),A_Stammdaten!$B$19-D_SAV!$E989+1))),"k.A.")</f>
        <v>k.A.</v>
      </c>
      <c r="X989" s="343" t="str">
        <f t="shared" si="320"/>
        <v>k.A.</v>
      </c>
      <c r="Y989" s="62"/>
      <c r="Z989" s="48">
        <f t="shared" si="321"/>
        <v>0</v>
      </c>
      <c r="AA989" s="457"/>
      <c r="AB989" s="55">
        <f t="shared" si="313"/>
        <v>0</v>
      </c>
      <c r="AC989" s="55">
        <f>IF(A_Stammdaten!$B$25="ja",D_SAV!AA989,D_SAV!AB989)</f>
        <v>0</v>
      </c>
      <c r="AD989" s="478">
        <f>IF(AC989=0,0,IF(U989-(con_EOGJahr-D_SAV!E989)&lt;=0,AC989,AC989/V989))</f>
        <v>0</v>
      </c>
      <c r="AE989" s="478">
        <f>IFERROR(IF(AND(VLOOKUP(D989,rng_ND,5,FALSE)="Ja",D_SAV!T989="degressiv"),D_SAV!AC989*Y989/100,0),0)</f>
        <v>0</v>
      </c>
      <c r="AF989" s="55">
        <f>IFERROR(IF(VLOOKUP(D989,rng_ND,5,FALSE)="Ja",MAX(D_SAV!AD989:AE989),D_SAV!AD989),0)</f>
        <v>0</v>
      </c>
      <c r="AG989" s="55">
        <f t="shared" si="314"/>
        <v>0</v>
      </c>
      <c r="AH989" s="55">
        <f t="shared" si="315"/>
        <v>0</v>
      </c>
      <c r="AI989" s="55">
        <f t="shared" si="316"/>
        <v>0</v>
      </c>
      <c r="AJ989" s="55">
        <f t="shared" si="317"/>
        <v>0</v>
      </c>
      <c r="AK989" s="55">
        <f t="shared" si="308"/>
        <v>0</v>
      </c>
      <c r="AL989" s="55">
        <f t="shared" si="309"/>
        <v>0</v>
      </c>
      <c r="AM989" s="55">
        <f t="shared" si="310"/>
        <v>0</v>
      </c>
    </row>
    <row r="990" spans="1:39" x14ac:dyDescent="0.25">
      <c r="A990" s="47">
        <v>986</v>
      </c>
      <c r="B990" s="358" t="str">
        <f>IF(AND(E990&lt;&gt;0,D990&lt;&gt;0,F990&lt;&gt;0),IF(C990&lt;&gt;0,CONCATENATE(C990,"-AGr",VLOOKUP(D990,Listen!$A$2:$G$45,7,FALSE),"-",E990,"-",F990,),CONCATENATE("AGr",VLOOKUP(D990,Listen!$A$2:$G$45,7,FALSE),"-",E990,"-",F990)),"keine vollständige ID")</f>
        <v>keine vollständige ID</v>
      </c>
      <c r="C990" s="438">
        <f>'[2]III_SAV-Details_NB'!B996</f>
        <v>0</v>
      </c>
      <c r="D990" s="438">
        <f>'[2]III_SAV-Details_NB'!C996</f>
        <v>0</v>
      </c>
      <c r="E990" s="359">
        <f>'[2]III_SAV-Details_NB'!D996</f>
        <v>0</v>
      </c>
      <c r="F990" s="490"/>
      <c r="G990" s="281">
        <f>'[2]III_SAV-Details_NB'!X996</f>
        <v>0</v>
      </c>
      <c r="H990" s="281">
        <f t="shared" si="311"/>
        <v>0</v>
      </c>
      <c r="I990" s="281">
        <f>IF(con_EOGJahr=2025,'[2]III_SAV-Details_NB'!AA996,IF(con_EOGJahr=2026,'[2]III_SAV-Details_NB'!AB996,'[2]III_SAV-Details_NB'!AC996))</f>
        <v>0</v>
      </c>
      <c r="J990" s="282"/>
      <c r="K990" s="282"/>
      <c r="L990" s="282"/>
      <c r="M990" s="282"/>
      <c r="N990" s="282"/>
      <c r="O990" s="282"/>
      <c r="P990" s="52">
        <f t="shared" si="312"/>
        <v>0</v>
      </c>
      <c r="Q990" s="60"/>
      <c r="R990" s="53">
        <f t="shared" si="318"/>
        <v>0</v>
      </c>
      <c r="S990" s="59"/>
      <c r="T990" s="61"/>
      <c r="U990" s="342" t="str">
        <f t="shared" si="322"/>
        <v>k.A.</v>
      </c>
      <c r="V990" s="343" t="str">
        <f t="shared" si="319"/>
        <v>k.A.</v>
      </c>
      <c r="W990" s="343" t="str">
        <f>IFERROR(IF(OR($D990="",$E990=0,con_Ende=0),"k.A.",IF(VLOOKUP($D990,rng_ND,5,0)="Nein",VLOOKUP($D990,rng_ND,2,FALSE),MIN(VLOOKUP($D990,rng_ND,2,FALSE),A_Stammdaten!$B$19-D_SAV!$E990+1))),"k.A.")</f>
        <v>k.A.</v>
      </c>
      <c r="X990" s="343" t="str">
        <f t="shared" si="320"/>
        <v>k.A.</v>
      </c>
      <c r="Y990" s="62"/>
      <c r="Z990" s="48">
        <f t="shared" si="321"/>
        <v>0</v>
      </c>
      <c r="AA990" s="457"/>
      <c r="AB990" s="55">
        <f t="shared" si="313"/>
        <v>0</v>
      </c>
      <c r="AC990" s="55">
        <f>IF(A_Stammdaten!$B$25="ja",D_SAV!AA990,D_SAV!AB990)</f>
        <v>0</v>
      </c>
      <c r="AD990" s="478">
        <f>IF(AC990=0,0,IF(U990-(con_EOGJahr-D_SAV!E990)&lt;=0,AC990,AC990/V990))</f>
        <v>0</v>
      </c>
      <c r="AE990" s="478">
        <f>IFERROR(IF(AND(VLOOKUP(D990,rng_ND,5,FALSE)="Ja",D_SAV!T990="degressiv"),D_SAV!AC990*Y990/100,0),0)</f>
        <v>0</v>
      </c>
      <c r="AF990" s="55">
        <f>IFERROR(IF(VLOOKUP(D990,rng_ND,5,FALSE)="Ja",MAX(D_SAV!AD990:AE990),D_SAV!AD990),0)</f>
        <v>0</v>
      </c>
      <c r="AG990" s="55">
        <f t="shared" si="314"/>
        <v>0</v>
      </c>
      <c r="AH990" s="55">
        <f t="shared" si="315"/>
        <v>0</v>
      </c>
      <c r="AI990" s="55">
        <f t="shared" si="316"/>
        <v>0</v>
      </c>
      <c r="AJ990" s="55">
        <f t="shared" si="317"/>
        <v>0</v>
      </c>
      <c r="AK990" s="55">
        <f t="shared" si="308"/>
        <v>0</v>
      </c>
      <c r="AL990" s="55">
        <f t="shared" si="309"/>
        <v>0</v>
      </c>
      <c r="AM990" s="55">
        <f t="shared" si="310"/>
        <v>0</v>
      </c>
    </row>
    <row r="991" spans="1:39" x14ac:dyDescent="0.25">
      <c r="A991" s="47">
        <v>987</v>
      </c>
      <c r="B991" s="358" t="str">
        <f>IF(AND(E991&lt;&gt;0,D991&lt;&gt;0,F991&lt;&gt;0),IF(C991&lt;&gt;0,CONCATENATE(C991,"-AGr",VLOOKUP(D991,Listen!$A$2:$G$45,7,FALSE),"-",E991,"-",F991,),CONCATENATE("AGr",VLOOKUP(D991,Listen!$A$2:$G$45,7,FALSE),"-",E991,"-",F991)),"keine vollständige ID")</f>
        <v>keine vollständige ID</v>
      </c>
      <c r="C991" s="438">
        <f>'[2]III_SAV-Details_NB'!B997</f>
        <v>0</v>
      </c>
      <c r="D991" s="438">
        <f>'[2]III_SAV-Details_NB'!C997</f>
        <v>0</v>
      </c>
      <c r="E991" s="359">
        <f>'[2]III_SAV-Details_NB'!D997</f>
        <v>0</v>
      </c>
      <c r="F991" s="490"/>
      <c r="G991" s="281">
        <f>'[2]III_SAV-Details_NB'!X997</f>
        <v>0</v>
      </c>
      <c r="H991" s="281">
        <f t="shared" si="311"/>
        <v>0</v>
      </c>
      <c r="I991" s="281">
        <f>IF(con_EOGJahr=2025,'[2]III_SAV-Details_NB'!AA997,IF(con_EOGJahr=2026,'[2]III_SAV-Details_NB'!AB997,'[2]III_SAV-Details_NB'!AC997))</f>
        <v>0</v>
      </c>
      <c r="J991" s="282"/>
      <c r="K991" s="282"/>
      <c r="L991" s="282"/>
      <c r="M991" s="282"/>
      <c r="N991" s="282"/>
      <c r="O991" s="282"/>
      <c r="P991" s="52">
        <f t="shared" si="312"/>
        <v>0</v>
      </c>
      <c r="Q991" s="60"/>
      <c r="R991" s="53">
        <f t="shared" si="318"/>
        <v>0</v>
      </c>
      <c r="S991" s="59"/>
      <c r="T991" s="61"/>
      <c r="U991" s="342" t="str">
        <f t="shared" si="322"/>
        <v>k.A.</v>
      </c>
      <c r="V991" s="343" t="str">
        <f t="shared" si="319"/>
        <v>k.A.</v>
      </c>
      <c r="W991" s="343" t="str">
        <f>IFERROR(IF(OR($D991="",$E991=0,con_Ende=0),"k.A.",IF(VLOOKUP($D991,rng_ND,5,0)="Nein",VLOOKUP($D991,rng_ND,2,FALSE),MIN(VLOOKUP($D991,rng_ND,2,FALSE),A_Stammdaten!$B$19-D_SAV!$E991+1))),"k.A.")</f>
        <v>k.A.</v>
      </c>
      <c r="X991" s="343" t="str">
        <f t="shared" si="320"/>
        <v>k.A.</v>
      </c>
      <c r="Y991" s="62"/>
      <c r="Z991" s="48">
        <f t="shared" si="321"/>
        <v>0</v>
      </c>
      <c r="AA991" s="457"/>
      <c r="AB991" s="55">
        <f t="shared" si="313"/>
        <v>0</v>
      </c>
      <c r="AC991" s="55">
        <f>IF(A_Stammdaten!$B$25="ja",D_SAV!AA991,D_SAV!AB991)</f>
        <v>0</v>
      </c>
      <c r="AD991" s="478">
        <f>IF(AC991=0,0,IF(U991-(con_EOGJahr-D_SAV!E991)&lt;=0,AC991,AC991/V991))</f>
        <v>0</v>
      </c>
      <c r="AE991" s="478">
        <f>IFERROR(IF(AND(VLOOKUP(D991,rng_ND,5,FALSE)="Ja",D_SAV!T991="degressiv"),D_SAV!AC991*Y991/100,0),0)</f>
        <v>0</v>
      </c>
      <c r="AF991" s="55">
        <f>IFERROR(IF(VLOOKUP(D991,rng_ND,5,FALSE)="Ja",MAX(D_SAV!AD991:AE991),D_SAV!AD991),0)</f>
        <v>0</v>
      </c>
      <c r="AG991" s="55">
        <f t="shared" si="314"/>
        <v>0</v>
      </c>
      <c r="AH991" s="55">
        <f t="shared" si="315"/>
        <v>0</v>
      </c>
      <c r="AI991" s="55">
        <f t="shared" si="316"/>
        <v>0</v>
      </c>
      <c r="AJ991" s="55">
        <f t="shared" si="317"/>
        <v>0</v>
      </c>
      <c r="AK991" s="55">
        <f t="shared" si="308"/>
        <v>0</v>
      </c>
      <c r="AL991" s="55">
        <f t="shared" si="309"/>
        <v>0</v>
      </c>
      <c r="AM991" s="55">
        <f t="shared" si="310"/>
        <v>0</v>
      </c>
    </row>
    <row r="992" spans="1:39" x14ac:dyDescent="0.25">
      <c r="A992" s="47">
        <v>988</v>
      </c>
      <c r="B992" s="358" t="str">
        <f>IF(AND(E992&lt;&gt;0,D992&lt;&gt;0,F992&lt;&gt;0),IF(C992&lt;&gt;0,CONCATENATE(C992,"-AGr",VLOOKUP(D992,Listen!$A$2:$G$45,7,FALSE),"-",E992,"-",F992,),CONCATENATE("AGr",VLOOKUP(D992,Listen!$A$2:$G$45,7,FALSE),"-",E992,"-",F992)),"keine vollständige ID")</f>
        <v>keine vollständige ID</v>
      </c>
      <c r="C992" s="438">
        <f>'[2]III_SAV-Details_NB'!B998</f>
        <v>0</v>
      </c>
      <c r="D992" s="438">
        <f>'[2]III_SAV-Details_NB'!C998</f>
        <v>0</v>
      </c>
      <c r="E992" s="359">
        <f>'[2]III_SAV-Details_NB'!D998</f>
        <v>0</v>
      </c>
      <c r="F992" s="490"/>
      <c r="G992" s="281">
        <f>'[2]III_SAV-Details_NB'!X998</f>
        <v>0</v>
      </c>
      <c r="H992" s="281">
        <f t="shared" si="311"/>
        <v>0</v>
      </c>
      <c r="I992" s="281">
        <f>IF(con_EOGJahr=2025,'[2]III_SAV-Details_NB'!AA998,IF(con_EOGJahr=2026,'[2]III_SAV-Details_NB'!AB998,'[2]III_SAV-Details_NB'!AC998))</f>
        <v>0</v>
      </c>
      <c r="J992" s="282"/>
      <c r="K992" s="282"/>
      <c r="L992" s="282"/>
      <c r="M992" s="282"/>
      <c r="N992" s="282"/>
      <c r="O992" s="282"/>
      <c r="P992" s="52">
        <f t="shared" si="312"/>
        <v>0</v>
      </c>
      <c r="Q992" s="60"/>
      <c r="R992" s="53">
        <f t="shared" si="318"/>
        <v>0</v>
      </c>
      <c r="S992" s="59"/>
      <c r="T992" s="61"/>
      <c r="U992" s="342" t="str">
        <f t="shared" si="322"/>
        <v>k.A.</v>
      </c>
      <c r="V992" s="343" t="str">
        <f t="shared" si="319"/>
        <v>k.A.</v>
      </c>
      <c r="W992" s="343" t="str">
        <f>IFERROR(IF(OR($D992="",$E992=0,con_Ende=0),"k.A.",IF(VLOOKUP($D992,rng_ND,5,0)="Nein",VLOOKUP($D992,rng_ND,2,FALSE),MIN(VLOOKUP($D992,rng_ND,2,FALSE),A_Stammdaten!$B$19-D_SAV!$E992+1))),"k.A.")</f>
        <v>k.A.</v>
      </c>
      <c r="X992" s="343" t="str">
        <f t="shared" si="320"/>
        <v>k.A.</v>
      </c>
      <c r="Y992" s="62"/>
      <c r="Z992" s="48">
        <f t="shared" si="321"/>
        <v>0</v>
      </c>
      <c r="AA992" s="457"/>
      <c r="AB992" s="55">
        <f t="shared" si="313"/>
        <v>0</v>
      </c>
      <c r="AC992" s="55">
        <f>IF(A_Stammdaten!$B$25="ja",D_SAV!AA992,D_SAV!AB992)</f>
        <v>0</v>
      </c>
      <c r="AD992" s="478">
        <f>IF(AC992=0,0,IF(U992-(con_EOGJahr-D_SAV!E992)&lt;=0,AC992,AC992/V992))</f>
        <v>0</v>
      </c>
      <c r="AE992" s="478">
        <f>IFERROR(IF(AND(VLOOKUP(D992,rng_ND,5,FALSE)="Ja",D_SAV!T992="degressiv"),D_SAV!AC992*Y992/100,0),0)</f>
        <v>0</v>
      </c>
      <c r="AF992" s="55">
        <f>IFERROR(IF(VLOOKUP(D992,rng_ND,5,FALSE)="Ja",MAX(D_SAV!AD992:AE992),D_SAV!AD992),0)</f>
        <v>0</v>
      </c>
      <c r="AG992" s="55">
        <f t="shared" si="314"/>
        <v>0</v>
      </c>
      <c r="AH992" s="55">
        <f t="shared" si="315"/>
        <v>0</v>
      </c>
      <c r="AI992" s="55">
        <f t="shared" si="316"/>
        <v>0</v>
      </c>
      <c r="AJ992" s="55">
        <f t="shared" si="317"/>
        <v>0</v>
      </c>
      <c r="AK992" s="55">
        <f t="shared" si="308"/>
        <v>0</v>
      </c>
      <c r="AL992" s="55">
        <f t="shared" si="309"/>
        <v>0</v>
      </c>
      <c r="AM992" s="55">
        <f t="shared" si="310"/>
        <v>0</v>
      </c>
    </row>
    <row r="993" spans="1:39" x14ac:dyDescent="0.25">
      <c r="A993" s="47">
        <v>989</v>
      </c>
      <c r="B993" s="358" t="str">
        <f>IF(AND(E993&lt;&gt;0,D993&lt;&gt;0,F993&lt;&gt;0),IF(C993&lt;&gt;0,CONCATENATE(C993,"-AGr",VLOOKUP(D993,Listen!$A$2:$G$45,7,FALSE),"-",E993,"-",F993,),CONCATENATE("AGr",VLOOKUP(D993,Listen!$A$2:$G$45,7,FALSE),"-",E993,"-",F993)),"keine vollständige ID")</f>
        <v>keine vollständige ID</v>
      </c>
      <c r="C993" s="438">
        <f>'[2]III_SAV-Details_NB'!B999</f>
        <v>0</v>
      </c>
      <c r="D993" s="438">
        <f>'[2]III_SAV-Details_NB'!C999</f>
        <v>0</v>
      </c>
      <c r="E993" s="359">
        <f>'[2]III_SAV-Details_NB'!D999</f>
        <v>0</v>
      </c>
      <c r="F993" s="490"/>
      <c r="G993" s="281">
        <f>'[2]III_SAV-Details_NB'!X999</f>
        <v>0</v>
      </c>
      <c r="H993" s="281">
        <f t="shared" si="311"/>
        <v>0</v>
      </c>
      <c r="I993" s="281">
        <f>IF(con_EOGJahr=2025,'[2]III_SAV-Details_NB'!AA999,IF(con_EOGJahr=2026,'[2]III_SAV-Details_NB'!AB999,'[2]III_SAV-Details_NB'!AC999))</f>
        <v>0</v>
      </c>
      <c r="J993" s="282"/>
      <c r="K993" s="282"/>
      <c r="L993" s="282"/>
      <c r="M993" s="282"/>
      <c r="N993" s="282"/>
      <c r="O993" s="282"/>
      <c r="P993" s="52">
        <f t="shared" si="312"/>
        <v>0</v>
      </c>
      <c r="Q993" s="60"/>
      <c r="R993" s="53">
        <f t="shared" si="318"/>
        <v>0</v>
      </c>
      <c r="S993" s="59"/>
      <c r="T993" s="61"/>
      <c r="U993" s="342" t="str">
        <f t="shared" si="322"/>
        <v>k.A.</v>
      </c>
      <c r="V993" s="343" t="str">
        <f t="shared" si="319"/>
        <v>k.A.</v>
      </c>
      <c r="W993" s="343" t="str">
        <f>IFERROR(IF(OR($D993="",$E993=0,con_Ende=0),"k.A.",IF(VLOOKUP($D993,rng_ND,5,0)="Nein",VLOOKUP($D993,rng_ND,2,FALSE),MIN(VLOOKUP($D993,rng_ND,2,FALSE),A_Stammdaten!$B$19-D_SAV!$E993+1))),"k.A.")</f>
        <v>k.A.</v>
      </c>
      <c r="X993" s="343" t="str">
        <f t="shared" si="320"/>
        <v>k.A.</v>
      </c>
      <c r="Y993" s="62"/>
      <c r="Z993" s="48">
        <f t="shared" si="321"/>
        <v>0</v>
      </c>
      <c r="AA993" s="457"/>
      <c r="AB993" s="55">
        <f t="shared" si="313"/>
        <v>0</v>
      </c>
      <c r="AC993" s="55">
        <f>IF(A_Stammdaten!$B$25="ja",D_SAV!AA993,D_SAV!AB993)</f>
        <v>0</v>
      </c>
      <c r="AD993" s="478">
        <f>IF(AC993=0,0,IF(U993-(con_EOGJahr-D_SAV!E993)&lt;=0,AC993,AC993/V993))</f>
        <v>0</v>
      </c>
      <c r="AE993" s="478">
        <f>IFERROR(IF(AND(VLOOKUP(D993,rng_ND,5,FALSE)="Ja",D_SAV!T993="degressiv"),D_SAV!AC993*Y993/100,0),0)</f>
        <v>0</v>
      </c>
      <c r="AF993" s="55">
        <f>IFERROR(IF(VLOOKUP(D993,rng_ND,5,FALSE)="Ja",MAX(D_SAV!AD993:AE993),D_SAV!AD993),0)</f>
        <v>0</v>
      </c>
      <c r="AG993" s="55">
        <f t="shared" si="314"/>
        <v>0</v>
      </c>
      <c r="AH993" s="55">
        <f t="shared" si="315"/>
        <v>0</v>
      </c>
      <c r="AI993" s="55">
        <f t="shared" si="316"/>
        <v>0</v>
      </c>
      <c r="AJ993" s="55">
        <f t="shared" si="317"/>
        <v>0</v>
      </c>
      <c r="AK993" s="55">
        <f t="shared" si="308"/>
        <v>0</v>
      </c>
      <c r="AL993" s="55">
        <f t="shared" si="309"/>
        <v>0</v>
      </c>
      <c r="AM993" s="55">
        <f t="shared" si="310"/>
        <v>0</v>
      </c>
    </row>
    <row r="994" spans="1:39" x14ac:dyDescent="0.25">
      <c r="A994" s="47">
        <v>990</v>
      </c>
      <c r="B994" s="358" t="str">
        <f>IF(AND(E994&lt;&gt;0,D994&lt;&gt;0,F994&lt;&gt;0),IF(C994&lt;&gt;0,CONCATENATE(C994,"-AGr",VLOOKUP(D994,Listen!$A$2:$G$45,7,FALSE),"-",E994,"-",F994,),CONCATENATE("AGr",VLOOKUP(D994,Listen!$A$2:$G$45,7,FALSE),"-",E994,"-",F994)),"keine vollständige ID")</f>
        <v>keine vollständige ID</v>
      </c>
      <c r="C994" s="438">
        <f>'[2]III_SAV-Details_NB'!B1000</f>
        <v>0</v>
      </c>
      <c r="D994" s="438">
        <f>'[2]III_SAV-Details_NB'!C1000</f>
        <v>0</v>
      </c>
      <c r="E994" s="359">
        <f>'[2]III_SAV-Details_NB'!D1000</f>
        <v>0</v>
      </c>
      <c r="F994" s="490"/>
      <c r="G994" s="281">
        <f>'[2]III_SAV-Details_NB'!X1000</f>
        <v>0</v>
      </c>
      <c r="H994" s="281">
        <f t="shared" si="311"/>
        <v>0</v>
      </c>
      <c r="I994" s="281">
        <f>IF(con_EOGJahr=2025,'[2]III_SAV-Details_NB'!AA1000,IF(con_EOGJahr=2026,'[2]III_SAV-Details_NB'!AB1000,'[2]III_SAV-Details_NB'!AC1000))</f>
        <v>0</v>
      </c>
      <c r="J994" s="282"/>
      <c r="K994" s="282"/>
      <c r="L994" s="282"/>
      <c r="M994" s="282"/>
      <c r="N994" s="282"/>
      <c r="O994" s="282"/>
      <c r="P994" s="52">
        <f t="shared" si="312"/>
        <v>0</v>
      </c>
      <c r="Q994" s="60"/>
      <c r="R994" s="53">
        <f t="shared" si="318"/>
        <v>0</v>
      </c>
      <c r="S994" s="59"/>
      <c r="T994" s="61"/>
      <c r="U994" s="342" t="str">
        <f t="shared" si="322"/>
        <v>k.A.</v>
      </c>
      <c r="V994" s="343" t="str">
        <f t="shared" si="319"/>
        <v>k.A.</v>
      </c>
      <c r="W994" s="343" t="str">
        <f>IFERROR(IF(OR($D994="",$E994=0,con_Ende=0),"k.A.",IF(VLOOKUP($D994,rng_ND,5,0)="Nein",VLOOKUP($D994,rng_ND,2,FALSE),MIN(VLOOKUP($D994,rng_ND,2,FALSE),A_Stammdaten!$B$19-D_SAV!$E994+1))),"k.A.")</f>
        <v>k.A.</v>
      </c>
      <c r="X994" s="343" t="str">
        <f t="shared" si="320"/>
        <v>k.A.</v>
      </c>
      <c r="Y994" s="62"/>
      <c r="Z994" s="48">
        <f t="shared" si="321"/>
        <v>0</v>
      </c>
      <c r="AA994" s="457"/>
      <c r="AB994" s="55">
        <f t="shared" si="313"/>
        <v>0</v>
      </c>
      <c r="AC994" s="55">
        <f>IF(A_Stammdaten!$B$25="ja",D_SAV!AA994,D_SAV!AB994)</f>
        <v>0</v>
      </c>
      <c r="AD994" s="478">
        <f>IF(AC994=0,0,IF(U994-(con_EOGJahr-D_SAV!E994)&lt;=0,AC994,AC994/V994))</f>
        <v>0</v>
      </c>
      <c r="AE994" s="478">
        <f>IFERROR(IF(AND(VLOOKUP(D994,rng_ND,5,FALSE)="Ja",D_SAV!T994="degressiv"),D_SAV!AC994*Y994/100,0),0)</f>
        <v>0</v>
      </c>
      <c r="AF994" s="55">
        <f>IFERROR(IF(VLOOKUP(D994,rng_ND,5,FALSE)="Ja",MAX(D_SAV!AD994:AE994),D_SAV!AD994),0)</f>
        <v>0</v>
      </c>
      <c r="AG994" s="55">
        <f t="shared" si="314"/>
        <v>0</v>
      </c>
      <c r="AH994" s="55">
        <f t="shared" si="315"/>
        <v>0</v>
      </c>
      <c r="AI994" s="55">
        <f t="shared" si="316"/>
        <v>0</v>
      </c>
      <c r="AJ994" s="55">
        <f t="shared" si="317"/>
        <v>0</v>
      </c>
      <c r="AK994" s="55">
        <f t="shared" si="308"/>
        <v>0</v>
      </c>
      <c r="AL994" s="55">
        <f t="shared" si="309"/>
        <v>0</v>
      </c>
      <c r="AM994" s="55">
        <f t="shared" si="310"/>
        <v>0</v>
      </c>
    </row>
    <row r="995" spans="1:39" x14ac:dyDescent="0.25">
      <c r="A995" s="47">
        <v>991</v>
      </c>
      <c r="B995" s="358" t="str">
        <f>IF(AND(E995&lt;&gt;0,D995&lt;&gt;0,F995&lt;&gt;0),IF(C995&lt;&gt;0,CONCATENATE(C995,"-AGr",VLOOKUP(D995,Listen!$A$2:$G$45,7,FALSE),"-",E995,"-",F995,),CONCATENATE("AGr",VLOOKUP(D995,Listen!$A$2:$G$45,7,FALSE),"-",E995,"-",F995)),"keine vollständige ID")</f>
        <v>keine vollständige ID</v>
      </c>
      <c r="C995" s="438">
        <f>'[2]III_SAV-Details_NB'!B1001</f>
        <v>0</v>
      </c>
      <c r="D995" s="438">
        <f>'[2]III_SAV-Details_NB'!C1001</f>
        <v>0</v>
      </c>
      <c r="E995" s="359">
        <f>'[2]III_SAV-Details_NB'!D1001</f>
        <v>0</v>
      </c>
      <c r="F995" s="490"/>
      <c r="G995" s="281">
        <f>'[2]III_SAV-Details_NB'!X1001</f>
        <v>0</v>
      </c>
      <c r="H995" s="281">
        <f t="shared" si="311"/>
        <v>0</v>
      </c>
      <c r="I995" s="281">
        <f>IF(con_EOGJahr=2025,'[2]III_SAV-Details_NB'!AA1001,IF(con_EOGJahr=2026,'[2]III_SAV-Details_NB'!AB1001,'[2]III_SAV-Details_NB'!AC1001))</f>
        <v>0</v>
      </c>
      <c r="J995" s="282"/>
      <c r="K995" s="282"/>
      <c r="L995" s="282"/>
      <c r="M995" s="282"/>
      <c r="N995" s="282"/>
      <c r="O995" s="282"/>
      <c r="P995" s="52">
        <f t="shared" si="312"/>
        <v>0</v>
      </c>
      <c r="Q995" s="60"/>
      <c r="R995" s="53">
        <f t="shared" si="318"/>
        <v>0</v>
      </c>
      <c r="S995" s="59"/>
      <c r="T995" s="61"/>
      <c r="U995" s="342" t="str">
        <f t="shared" si="322"/>
        <v>k.A.</v>
      </c>
      <c r="V995" s="343" t="str">
        <f t="shared" si="319"/>
        <v>k.A.</v>
      </c>
      <c r="W995" s="343" t="str">
        <f>IFERROR(IF(OR($D995="",$E995=0,con_Ende=0),"k.A.",IF(VLOOKUP($D995,rng_ND,5,0)="Nein",VLOOKUP($D995,rng_ND,2,FALSE),MIN(VLOOKUP($D995,rng_ND,2,FALSE),A_Stammdaten!$B$19-D_SAV!$E995+1))),"k.A.")</f>
        <v>k.A.</v>
      </c>
      <c r="X995" s="343" t="str">
        <f t="shared" si="320"/>
        <v>k.A.</v>
      </c>
      <c r="Y995" s="62"/>
      <c r="Z995" s="48">
        <f t="shared" si="321"/>
        <v>0</v>
      </c>
      <c r="AA995" s="457"/>
      <c r="AB995" s="55">
        <f t="shared" si="313"/>
        <v>0</v>
      </c>
      <c r="AC995" s="55">
        <f>IF(A_Stammdaten!$B$25="ja",D_SAV!AA995,D_SAV!AB995)</f>
        <v>0</v>
      </c>
      <c r="AD995" s="478">
        <f>IF(AC995=0,0,IF(U995-(con_EOGJahr-D_SAV!E995)&lt;=0,AC995,AC995/V995))</f>
        <v>0</v>
      </c>
      <c r="AE995" s="478">
        <f>IFERROR(IF(AND(VLOOKUP(D995,rng_ND,5,FALSE)="Ja",D_SAV!T995="degressiv"),D_SAV!AC995*Y995/100,0),0)</f>
        <v>0</v>
      </c>
      <c r="AF995" s="55">
        <f>IFERROR(IF(VLOOKUP(D995,rng_ND,5,FALSE)="Ja",MAX(D_SAV!AD995:AE995),D_SAV!AD995),0)</f>
        <v>0</v>
      </c>
      <c r="AG995" s="55">
        <f t="shared" si="314"/>
        <v>0</v>
      </c>
      <c r="AH995" s="55">
        <f t="shared" si="315"/>
        <v>0</v>
      </c>
      <c r="AI995" s="55">
        <f t="shared" si="316"/>
        <v>0</v>
      </c>
      <c r="AJ995" s="55">
        <f t="shared" si="317"/>
        <v>0</v>
      </c>
      <c r="AK995" s="55">
        <f t="shared" si="308"/>
        <v>0</v>
      </c>
      <c r="AL995" s="55">
        <f t="shared" si="309"/>
        <v>0</v>
      </c>
      <c r="AM995" s="55">
        <f t="shared" si="310"/>
        <v>0</v>
      </c>
    </row>
    <row r="996" spans="1:39" x14ac:dyDescent="0.25">
      <c r="A996" s="47">
        <v>992</v>
      </c>
      <c r="B996" s="358" t="str">
        <f>IF(AND(E996&lt;&gt;0,D996&lt;&gt;0,F996&lt;&gt;0),IF(C996&lt;&gt;0,CONCATENATE(C996,"-AGr",VLOOKUP(D996,Listen!$A$2:$G$45,7,FALSE),"-",E996,"-",F996,),CONCATENATE("AGr",VLOOKUP(D996,Listen!$A$2:$G$45,7,FALSE),"-",E996,"-",F996)),"keine vollständige ID")</f>
        <v>keine vollständige ID</v>
      </c>
      <c r="C996" s="438">
        <f>'[2]III_SAV-Details_NB'!B1002</f>
        <v>0</v>
      </c>
      <c r="D996" s="438">
        <f>'[2]III_SAV-Details_NB'!C1002</f>
        <v>0</v>
      </c>
      <c r="E996" s="359">
        <f>'[2]III_SAV-Details_NB'!D1002</f>
        <v>0</v>
      </c>
      <c r="F996" s="490"/>
      <c r="G996" s="281">
        <f>'[2]III_SAV-Details_NB'!X1002</f>
        <v>0</v>
      </c>
      <c r="H996" s="281">
        <f t="shared" si="311"/>
        <v>0</v>
      </c>
      <c r="I996" s="281">
        <f>IF(con_EOGJahr=2025,'[2]III_SAV-Details_NB'!AA1002,IF(con_EOGJahr=2026,'[2]III_SAV-Details_NB'!AB1002,'[2]III_SAV-Details_NB'!AC1002))</f>
        <v>0</v>
      </c>
      <c r="J996" s="282"/>
      <c r="K996" s="282"/>
      <c r="L996" s="282"/>
      <c r="M996" s="282"/>
      <c r="N996" s="282"/>
      <c r="O996" s="282"/>
      <c r="P996" s="52">
        <f t="shared" si="312"/>
        <v>0</v>
      </c>
      <c r="Q996" s="60"/>
      <c r="R996" s="53">
        <f t="shared" si="318"/>
        <v>0</v>
      </c>
      <c r="S996" s="59"/>
      <c r="T996" s="61"/>
      <c r="U996" s="342" t="str">
        <f t="shared" si="322"/>
        <v>k.A.</v>
      </c>
      <c r="V996" s="343" t="str">
        <f t="shared" si="319"/>
        <v>k.A.</v>
      </c>
      <c r="W996" s="343" t="str">
        <f>IFERROR(IF(OR($D996="",$E996=0,con_Ende=0),"k.A.",IF(VLOOKUP($D996,rng_ND,5,0)="Nein",VLOOKUP($D996,rng_ND,2,FALSE),MIN(VLOOKUP($D996,rng_ND,2,FALSE),A_Stammdaten!$B$19-D_SAV!$E996+1))),"k.A.")</f>
        <v>k.A.</v>
      </c>
      <c r="X996" s="343" t="str">
        <f t="shared" si="320"/>
        <v>k.A.</v>
      </c>
      <c r="Y996" s="62"/>
      <c r="Z996" s="48">
        <f t="shared" si="321"/>
        <v>0</v>
      </c>
      <c r="AA996" s="457"/>
      <c r="AB996" s="55">
        <f t="shared" si="313"/>
        <v>0</v>
      </c>
      <c r="AC996" s="55">
        <f>IF(A_Stammdaten!$B$25="ja",D_SAV!AA996,D_SAV!AB996)</f>
        <v>0</v>
      </c>
      <c r="AD996" s="478">
        <f>IF(AC996=0,0,IF(U996-(con_EOGJahr-D_SAV!E996)&lt;=0,AC996,AC996/V996))</f>
        <v>0</v>
      </c>
      <c r="AE996" s="478">
        <f>IFERROR(IF(AND(VLOOKUP(D996,rng_ND,5,FALSE)="Ja",D_SAV!T996="degressiv"),D_SAV!AC996*Y996/100,0),0)</f>
        <v>0</v>
      </c>
      <c r="AF996" s="55">
        <f>IFERROR(IF(VLOOKUP(D996,rng_ND,5,FALSE)="Ja",MAX(D_SAV!AD996:AE996),D_SAV!AD996),0)</f>
        <v>0</v>
      </c>
      <c r="AG996" s="55">
        <f t="shared" si="314"/>
        <v>0</v>
      </c>
      <c r="AH996" s="55">
        <f t="shared" si="315"/>
        <v>0</v>
      </c>
      <c r="AI996" s="55">
        <f t="shared" si="316"/>
        <v>0</v>
      </c>
      <c r="AJ996" s="55">
        <f t="shared" si="317"/>
        <v>0</v>
      </c>
      <c r="AK996" s="55">
        <f t="shared" si="308"/>
        <v>0</v>
      </c>
      <c r="AL996" s="55">
        <f t="shared" si="309"/>
        <v>0</v>
      </c>
      <c r="AM996" s="55">
        <f t="shared" si="310"/>
        <v>0</v>
      </c>
    </row>
    <row r="997" spans="1:39" x14ac:dyDescent="0.25">
      <c r="A997" s="47">
        <v>993</v>
      </c>
      <c r="B997" s="358" t="str">
        <f>IF(AND(E997&lt;&gt;0,D997&lt;&gt;0,F997&lt;&gt;0),IF(C997&lt;&gt;0,CONCATENATE(C997,"-AGr",VLOOKUP(D997,Listen!$A$2:$G$45,7,FALSE),"-",E997,"-",F997,),CONCATENATE("AGr",VLOOKUP(D997,Listen!$A$2:$G$45,7,FALSE),"-",E997,"-",F997)),"keine vollständige ID")</f>
        <v>keine vollständige ID</v>
      </c>
      <c r="C997" s="438">
        <f>'[2]III_SAV-Details_NB'!B1003</f>
        <v>0</v>
      </c>
      <c r="D997" s="438">
        <f>'[2]III_SAV-Details_NB'!C1003</f>
        <v>0</v>
      </c>
      <c r="E997" s="359">
        <f>'[2]III_SAV-Details_NB'!D1003</f>
        <v>0</v>
      </c>
      <c r="F997" s="490"/>
      <c r="G997" s="281">
        <f>'[2]III_SAV-Details_NB'!X1003</f>
        <v>0</v>
      </c>
      <c r="H997" s="281">
        <f t="shared" si="311"/>
        <v>0</v>
      </c>
      <c r="I997" s="281">
        <f>IF(con_EOGJahr=2025,'[2]III_SAV-Details_NB'!AA1003,IF(con_EOGJahr=2026,'[2]III_SAV-Details_NB'!AB1003,'[2]III_SAV-Details_NB'!AC1003))</f>
        <v>0</v>
      </c>
      <c r="J997" s="282"/>
      <c r="K997" s="282"/>
      <c r="L997" s="282"/>
      <c r="M997" s="282"/>
      <c r="N997" s="282"/>
      <c r="O997" s="282"/>
      <c r="P997" s="52">
        <f t="shared" si="312"/>
        <v>0</v>
      </c>
      <c r="Q997" s="60"/>
      <c r="R997" s="53">
        <f t="shared" si="318"/>
        <v>0</v>
      </c>
      <c r="S997" s="59"/>
      <c r="T997" s="61"/>
      <c r="U997" s="342" t="str">
        <f t="shared" si="322"/>
        <v>k.A.</v>
      </c>
      <c r="V997" s="343" t="str">
        <f t="shared" si="319"/>
        <v>k.A.</v>
      </c>
      <c r="W997" s="343" t="str">
        <f>IFERROR(IF(OR($D997="",$E997=0,con_Ende=0),"k.A.",IF(VLOOKUP($D997,rng_ND,5,0)="Nein",VLOOKUP($D997,rng_ND,2,FALSE),MIN(VLOOKUP($D997,rng_ND,2,FALSE),A_Stammdaten!$B$19-D_SAV!$E997+1))),"k.A.")</f>
        <v>k.A.</v>
      </c>
      <c r="X997" s="343" t="str">
        <f t="shared" si="320"/>
        <v>k.A.</v>
      </c>
      <c r="Y997" s="62"/>
      <c r="Z997" s="48">
        <f t="shared" si="321"/>
        <v>0</v>
      </c>
      <c r="AA997" s="457"/>
      <c r="AB997" s="55">
        <f t="shared" si="313"/>
        <v>0</v>
      </c>
      <c r="AC997" s="55">
        <f>IF(A_Stammdaten!$B$25="ja",D_SAV!AA997,D_SAV!AB997)</f>
        <v>0</v>
      </c>
      <c r="AD997" s="478">
        <f>IF(AC997=0,0,IF(U997-(con_EOGJahr-D_SAV!E997)&lt;=0,AC997,AC997/V997))</f>
        <v>0</v>
      </c>
      <c r="AE997" s="478">
        <f>IFERROR(IF(AND(VLOOKUP(D997,rng_ND,5,FALSE)="Ja",D_SAV!T997="degressiv"),D_SAV!AC997*Y997/100,0),0)</f>
        <v>0</v>
      </c>
      <c r="AF997" s="55">
        <f>IFERROR(IF(VLOOKUP(D997,rng_ND,5,FALSE)="Ja",MAX(D_SAV!AD997:AE997),D_SAV!AD997),0)</f>
        <v>0</v>
      </c>
      <c r="AG997" s="55">
        <f t="shared" si="314"/>
        <v>0</v>
      </c>
      <c r="AH997" s="55">
        <f t="shared" si="315"/>
        <v>0</v>
      </c>
      <c r="AI997" s="55">
        <f t="shared" si="316"/>
        <v>0</v>
      </c>
      <c r="AJ997" s="55">
        <f t="shared" si="317"/>
        <v>0</v>
      </c>
      <c r="AK997" s="55">
        <f t="shared" si="308"/>
        <v>0</v>
      </c>
      <c r="AL997" s="55">
        <f t="shared" si="309"/>
        <v>0</v>
      </c>
      <c r="AM997" s="55">
        <f t="shared" si="310"/>
        <v>0</v>
      </c>
    </row>
    <row r="998" spans="1:39" x14ac:dyDescent="0.25">
      <c r="A998" s="47">
        <v>994</v>
      </c>
      <c r="B998" s="358" t="str">
        <f>IF(AND(E998&lt;&gt;0,D998&lt;&gt;0,F998&lt;&gt;0),IF(C998&lt;&gt;0,CONCATENATE(C998,"-AGr",VLOOKUP(D998,Listen!$A$2:$G$45,7,FALSE),"-",E998,"-",F998,),CONCATENATE("AGr",VLOOKUP(D998,Listen!$A$2:$G$45,7,FALSE),"-",E998,"-",F998)),"keine vollständige ID")</f>
        <v>keine vollständige ID</v>
      </c>
      <c r="C998" s="438">
        <f>'[2]III_SAV-Details_NB'!B1004</f>
        <v>0</v>
      </c>
      <c r="D998" s="438">
        <f>'[2]III_SAV-Details_NB'!C1004</f>
        <v>0</v>
      </c>
      <c r="E998" s="359">
        <f>'[2]III_SAV-Details_NB'!D1004</f>
        <v>0</v>
      </c>
      <c r="F998" s="490"/>
      <c r="G998" s="281">
        <f>'[2]III_SAV-Details_NB'!X1004</f>
        <v>0</v>
      </c>
      <c r="H998" s="281">
        <f t="shared" si="311"/>
        <v>0</v>
      </c>
      <c r="I998" s="281">
        <f>IF(con_EOGJahr=2025,'[2]III_SAV-Details_NB'!AA1004,IF(con_EOGJahr=2026,'[2]III_SAV-Details_NB'!AB1004,'[2]III_SAV-Details_NB'!AC1004))</f>
        <v>0</v>
      </c>
      <c r="J998" s="282"/>
      <c r="K998" s="282"/>
      <c r="L998" s="282"/>
      <c r="M998" s="282"/>
      <c r="N998" s="282"/>
      <c r="O998" s="282"/>
      <c r="P998" s="52">
        <f t="shared" si="312"/>
        <v>0</v>
      </c>
      <c r="Q998" s="60"/>
      <c r="R998" s="53">
        <f t="shared" si="318"/>
        <v>0</v>
      </c>
      <c r="S998" s="59"/>
      <c r="T998" s="61"/>
      <c r="U998" s="342" t="str">
        <f t="shared" si="322"/>
        <v>k.A.</v>
      </c>
      <c r="V998" s="343" t="str">
        <f t="shared" si="319"/>
        <v>k.A.</v>
      </c>
      <c r="W998" s="343" t="str">
        <f>IFERROR(IF(OR($D998="",$E998=0,con_Ende=0),"k.A.",IF(VLOOKUP($D998,rng_ND,5,0)="Nein",VLOOKUP($D998,rng_ND,2,FALSE),MIN(VLOOKUP($D998,rng_ND,2,FALSE),A_Stammdaten!$B$19-D_SAV!$E998+1))),"k.A.")</f>
        <v>k.A.</v>
      </c>
      <c r="X998" s="343" t="str">
        <f t="shared" si="320"/>
        <v>k.A.</v>
      </c>
      <c r="Y998" s="62"/>
      <c r="Z998" s="48">
        <f t="shared" si="321"/>
        <v>0</v>
      </c>
      <c r="AA998" s="457"/>
      <c r="AB998" s="55">
        <f t="shared" si="313"/>
        <v>0</v>
      </c>
      <c r="AC998" s="55">
        <f>IF(A_Stammdaten!$B$25="ja",D_SAV!AA998,D_SAV!AB998)</f>
        <v>0</v>
      </c>
      <c r="AD998" s="478">
        <f>IF(AC998=0,0,IF(U998-(con_EOGJahr-D_SAV!E998)&lt;=0,AC998,AC998/V998))</f>
        <v>0</v>
      </c>
      <c r="AE998" s="478">
        <f>IFERROR(IF(AND(VLOOKUP(D998,rng_ND,5,FALSE)="Ja",D_SAV!T998="degressiv"),D_SAV!AC998*Y998/100,0),0)</f>
        <v>0</v>
      </c>
      <c r="AF998" s="55">
        <f>IFERROR(IF(VLOOKUP(D998,rng_ND,5,FALSE)="Ja",MAX(D_SAV!AD998:AE998),D_SAV!AD998),0)</f>
        <v>0</v>
      </c>
      <c r="AG998" s="55">
        <f t="shared" si="314"/>
        <v>0</v>
      </c>
      <c r="AH998" s="55">
        <f t="shared" si="315"/>
        <v>0</v>
      </c>
      <c r="AI998" s="55">
        <f t="shared" si="316"/>
        <v>0</v>
      </c>
      <c r="AJ998" s="55">
        <f t="shared" si="317"/>
        <v>0</v>
      </c>
      <c r="AK998" s="55">
        <f t="shared" si="308"/>
        <v>0</v>
      </c>
      <c r="AL998" s="55">
        <f t="shared" si="309"/>
        <v>0</v>
      </c>
      <c r="AM998" s="55">
        <f t="shared" si="310"/>
        <v>0</v>
      </c>
    </row>
    <row r="999" spans="1:39" x14ac:dyDescent="0.25">
      <c r="A999" s="47">
        <v>995</v>
      </c>
      <c r="B999" s="358" t="str">
        <f>IF(AND(E999&lt;&gt;0,D999&lt;&gt;0,F999&lt;&gt;0),IF(C999&lt;&gt;0,CONCATENATE(C999,"-AGr",VLOOKUP(D999,Listen!$A$2:$G$45,7,FALSE),"-",E999,"-",F999,),CONCATENATE("AGr",VLOOKUP(D999,Listen!$A$2:$G$45,7,FALSE),"-",E999,"-",F999)),"keine vollständige ID")</f>
        <v>keine vollständige ID</v>
      </c>
      <c r="C999" s="438">
        <f>'[2]III_SAV-Details_NB'!B1005</f>
        <v>0</v>
      </c>
      <c r="D999" s="438">
        <f>'[2]III_SAV-Details_NB'!C1005</f>
        <v>0</v>
      </c>
      <c r="E999" s="359">
        <f>'[2]III_SAV-Details_NB'!D1005</f>
        <v>0</v>
      </c>
      <c r="F999" s="490"/>
      <c r="G999" s="281">
        <f>'[2]III_SAV-Details_NB'!X1005</f>
        <v>0</v>
      </c>
      <c r="H999" s="281">
        <f t="shared" si="311"/>
        <v>0</v>
      </c>
      <c r="I999" s="281">
        <f>IF(con_EOGJahr=2025,'[2]III_SAV-Details_NB'!AA1005,IF(con_EOGJahr=2026,'[2]III_SAV-Details_NB'!AB1005,'[2]III_SAV-Details_NB'!AC1005))</f>
        <v>0</v>
      </c>
      <c r="J999" s="282"/>
      <c r="K999" s="282"/>
      <c r="L999" s="282"/>
      <c r="M999" s="282"/>
      <c r="N999" s="282"/>
      <c r="O999" s="282"/>
      <c r="P999" s="52">
        <f t="shared" si="312"/>
        <v>0</v>
      </c>
      <c r="Q999" s="60"/>
      <c r="R999" s="53">
        <f t="shared" si="318"/>
        <v>0</v>
      </c>
      <c r="S999" s="59"/>
      <c r="T999" s="61"/>
      <c r="U999" s="342" t="str">
        <f t="shared" si="322"/>
        <v>k.A.</v>
      </c>
      <c r="V999" s="343" t="str">
        <f t="shared" si="319"/>
        <v>k.A.</v>
      </c>
      <c r="W999" s="343" t="str">
        <f>IFERROR(IF(OR($D999="",$E999=0,con_Ende=0),"k.A.",IF(VLOOKUP($D999,rng_ND,5,0)="Nein",VLOOKUP($D999,rng_ND,2,FALSE),MIN(VLOOKUP($D999,rng_ND,2,FALSE),A_Stammdaten!$B$19-D_SAV!$E999+1))),"k.A.")</f>
        <v>k.A.</v>
      </c>
      <c r="X999" s="343" t="str">
        <f t="shared" si="320"/>
        <v>k.A.</v>
      </c>
      <c r="Y999" s="62"/>
      <c r="Z999" s="48">
        <f t="shared" si="321"/>
        <v>0</v>
      </c>
      <c r="AA999" s="457"/>
      <c r="AB999" s="55">
        <f t="shared" si="313"/>
        <v>0</v>
      </c>
      <c r="AC999" s="55">
        <f>IF(A_Stammdaten!$B$25="ja",D_SAV!AA999,D_SAV!AB999)</f>
        <v>0</v>
      </c>
      <c r="AD999" s="478">
        <f>IF(AC999=0,0,IF(U999-(con_EOGJahr-D_SAV!E999)&lt;=0,AC999,AC999/V999))</f>
        <v>0</v>
      </c>
      <c r="AE999" s="478">
        <f>IFERROR(IF(AND(VLOOKUP(D999,rng_ND,5,FALSE)="Ja",D_SAV!T999="degressiv"),D_SAV!AC999*Y999/100,0),0)</f>
        <v>0</v>
      </c>
      <c r="AF999" s="55">
        <f>IFERROR(IF(VLOOKUP(D999,rng_ND,5,FALSE)="Ja",MAX(D_SAV!AD999:AE999),D_SAV!AD999),0)</f>
        <v>0</v>
      </c>
      <c r="AG999" s="55">
        <f t="shared" si="314"/>
        <v>0</v>
      </c>
      <c r="AH999" s="55">
        <f t="shared" si="315"/>
        <v>0</v>
      </c>
      <c r="AI999" s="55">
        <f t="shared" si="316"/>
        <v>0</v>
      </c>
      <c r="AJ999" s="55">
        <f t="shared" si="317"/>
        <v>0</v>
      </c>
      <c r="AK999" s="55">
        <f t="shared" si="308"/>
        <v>0</v>
      </c>
      <c r="AL999" s="55">
        <f t="shared" si="309"/>
        <v>0</v>
      </c>
      <c r="AM999" s="55">
        <f t="shared" si="310"/>
        <v>0</v>
      </c>
    </row>
    <row r="1000" spans="1:39" x14ac:dyDescent="0.25">
      <c r="A1000" s="47">
        <v>996</v>
      </c>
      <c r="B1000" s="358" t="str">
        <f>IF(AND(E1000&lt;&gt;0,D1000&lt;&gt;0,F1000&lt;&gt;0),IF(C1000&lt;&gt;0,CONCATENATE(C1000,"-AGr",VLOOKUP(D1000,Listen!$A$2:$G$45,7,FALSE),"-",E1000,"-",F1000,),CONCATENATE("AGr",VLOOKUP(D1000,Listen!$A$2:$G$45,7,FALSE),"-",E1000,"-",F1000)),"keine vollständige ID")</f>
        <v>keine vollständige ID</v>
      </c>
      <c r="C1000" s="438">
        <f>'[2]III_SAV-Details_NB'!B1006</f>
        <v>0</v>
      </c>
      <c r="D1000" s="438">
        <f>'[2]III_SAV-Details_NB'!C1006</f>
        <v>0</v>
      </c>
      <c r="E1000" s="359">
        <f>'[2]III_SAV-Details_NB'!D1006</f>
        <v>0</v>
      </c>
      <c r="F1000" s="490"/>
      <c r="G1000" s="281">
        <f>'[2]III_SAV-Details_NB'!X1006</f>
        <v>0</v>
      </c>
      <c r="H1000" s="281">
        <f t="shared" si="311"/>
        <v>0</v>
      </c>
      <c r="I1000" s="281">
        <f>IF(con_EOGJahr=2025,'[2]III_SAV-Details_NB'!AA1006,IF(con_EOGJahr=2026,'[2]III_SAV-Details_NB'!AB1006,'[2]III_SAV-Details_NB'!AC1006))</f>
        <v>0</v>
      </c>
      <c r="J1000" s="282"/>
      <c r="K1000" s="282"/>
      <c r="L1000" s="282"/>
      <c r="M1000" s="282"/>
      <c r="N1000" s="282"/>
      <c r="O1000" s="282"/>
      <c r="P1000" s="52">
        <f t="shared" si="312"/>
        <v>0</v>
      </c>
      <c r="Q1000" s="60"/>
      <c r="R1000" s="53">
        <f t="shared" si="318"/>
        <v>0</v>
      </c>
      <c r="S1000" s="59"/>
      <c r="T1000" s="61"/>
      <c r="U1000" s="342" t="str">
        <f t="shared" si="322"/>
        <v>k.A.</v>
      </c>
      <c r="V1000" s="343" t="str">
        <f t="shared" si="319"/>
        <v>k.A.</v>
      </c>
      <c r="W1000" s="343" t="str">
        <f>IFERROR(IF(OR($D1000="",$E1000=0,con_Ende=0),"k.A.",IF(VLOOKUP($D1000,rng_ND,5,0)="Nein",VLOOKUP($D1000,rng_ND,2,FALSE),MIN(VLOOKUP($D1000,rng_ND,2,FALSE),A_Stammdaten!$B$19-D_SAV!$E1000+1))),"k.A.")</f>
        <v>k.A.</v>
      </c>
      <c r="X1000" s="343" t="str">
        <f t="shared" si="320"/>
        <v>k.A.</v>
      </c>
      <c r="Y1000" s="62"/>
      <c r="Z1000" s="48">
        <f t="shared" si="321"/>
        <v>0</v>
      </c>
      <c r="AA1000" s="457"/>
      <c r="AB1000" s="55">
        <f t="shared" si="313"/>
        <v>0</v>
      </c>
      <c r="AC1000" s="55">
        <f>IF(A_Stammdaten!$B$25="ja",D_SAV!AA1000,D_SAV!AB1000)</f>
        <v>0</v>
      </c>
      <c r="AD1000" s="478">
        <f>IF(AC1000=0,0,IF(U1000-(con_EOGJahr-D_SAV!E1000)&lt;=0,AC1000,AC1000/V1000))</f>
        <v>0</v>
      </c>
      <c r="AE1000" s="478">
        <f>IFERROR(IF(AND(VLOOKUP(D1000,rng_ND,5,FALSE)="Ja",D_SAV!T1000="degressiv"),D_SAV!AC1000*Y1000/100,0),0)</f>
        <v>0</v>
      </c>
      <c r="AF1000" s="55">
        <f>IFERROR(IF(VLOOKUP(D1000,rng_ND,5,FALSE)="Ja",MAX(D_SAV!AD1000:AE1000),D_SAV!AD1000),0)</f>
        <v>0</v>
      </c>
      <c r="AG1000" s="55">
        <f t="shared" si="314"/>
        <v>0</v>
      </c>
      <c r="AH1000" s="55">
        <f t="shared" si="315"/>
        <v>0</v>
      </c>
      <c r="AI1000" s="55">
        <f t="shared" si="316"/>
        <v>0</v>
      </c>
      <c r="AJ1000" s="55">
        <f t="shared" si="317"/>
        <v>0</v>
      </c>
      <c r="AK1000" s="55">
        <f t="shared" si="308"/>
        <v>0</v>
      </c>
      <c r="AL1000" s="55">
        <f t="shared" si="309"/>
        <v>0</v>
      </c>
      <c r="AM1000" s="55">
        <f t="shared" si="310"/>
        <v>0</v>
      </c>
    </row>
    <row r="1001" spans="1:39" x14ac:dyDescent="0.25">
      <c r="A1001" s="47">
        <v>997</v>
      </c>
      <c r="B1001" s="358" t="str">
        <f>IF(AND(E1001&lt;&gt;0,D1001&lt;&gt;0,F1001&lt;&gt;0),IF(C1001&lt;&gt;0,CONCATENATE(C1001,"-AGr",VLOOKUP(D1001,Listen!$A$2:$G$45,7,FALSE),"-",E1001,"-",F1001,),CONCATENATE("AGr",VLOOKUP(D1001,Listen!$A$2:$G$45,7,FALSE),"-",E1001,"-",F1001)),"keine vollständige ID")</f>
        <v>keine vollständige ID</v>
      </c>
      <c r="C1001" s="438">
        <f>'[2]III_SAV-Details_NB'!B1007</f>
        <v>0</v>
      </c>
      <c r="D1001" s="438">
        <f>'[2]III_SAV-Details_NB'!C1007</f>
        <v>0</v>
      </c>
      <c r="E1001" s="359">
        <f>'[2]III_SAV-Details_NB'!D1007</f>
        <v>0</v>
      </c>
      <c r="F1001" s="490"/>
      <c r="G1001" s="281">
        <f>'[2]III_SAV-Details_NB'!X1007</f>
        <v>0</v>
      </c>
      <c r="H1001" s="281">
        <f t="shared" si="311"/>
        <v>0</v>
      </c>
      <c r="I1001" s="281">
        <f>IF(con_EOGJahr=2025,'[2]III_SAV-Details_NB'!AA1007,IF(con_EOGJahr=2026,'[2]III_SAV-Details_NB'!AB1007,'[2]III_SAV-Details_NB'!AC1007))</f>
        <v>0</v>
      </c>
      <c r="J1001" s="282"/>
      <c r="K1001" s="282"/>
      <c r="L1001" s="282"/>
      <c r="M1001" s="282"/>
      <c r="N1001" s="282"/>
      <c r="O1001" s="282"/>
      <c r="P1001" s="52">
        <f t="shared" si="312"/>
        <v>0</v>
      </c>
      <c r="Q1001" s="60"/>
      <c r="R1001" s="53">
        <f t="shared" si="318"/>
        <v>0</v>
      </c>
      <c r="S1001" s="59"/>
      <c r="T1001" s="61"/>
      <c r="U1001" s="342" t="str">
        <f t="shared" si="322"/>
        <v>k.A.</v>
      </c>
      <c r="V1001" s="343" t="str">
        <f t="shared" si="319"/>
        <v>k.A.</v>
      </c>
      <c r="W1001" s="343" t="str">
        <f>IFERROR(IF(OR($D1001="",$E1001=0,con_Ende=0),"k.A.",IF(VLOOKUP($D1001,rng_ND,5,0)="Nein",VLOOKUP($D1001,rng_ND,2,FALSE),MIN(VLOOKUP($D1001,rng_ND,2,FALSE),A_Stammdaten!$B$19-D_SAV!$E1001+1))),"k.A.")</f>
        <v>k.A.</v>
      </c>
      <c r="X1001" s="343" t="str">
        <f t="shared" si="320"/>
        <v>k.A.</v>
      </c>
      <c r="Y1001" s="62"/>
      <c r="Z1001" s="48">
        <f t="shared" si="321"/>
        <v>0</v>
      </c>
      <c r="AA1001" s="457"/>
      <c r="AB1001" s="55">
        <f t="shared" si="313"/>
        <v>0</v>
      </c>
      <c r="AC1001" s="55">
        <f>IF(A_Stammdaten!$B$25="ja",D_SAV!AA1001,D_SAV!AB1001)</f>
        <v>0</v>
      </c>
      <c r="AD1001" s="478">
        <f>IF(AC1001=0,0,IF(U1001-(con_EOGJahr-D_SAV!E1001)&lt;=0,AC1001,AC1001/V1001))</f>
        <v>0</v>
      </c>
      <c r="AE1001" s="478">
        <f>IFERROR(IF(AND(VLOOKUP(D1001,rng_ND,5,FALSE)="Ja",D_SAV!T1001="degressiv"),D_SAV!AC1001*Y1001/100,0),0)</f>
        <v>0</v>
      </c>
      <c r="AF1001" s="55">
        <f>IFERROR(IF(VLOOKUP(D1001,rng_ND,5,FALSE)="Ja",MAX(D_SAV!AD1001:AE1001),D_SAV!AD1001),0)</f>
        <v>0</v>
      </c>
      <c r="AG1001" s="55">
        <f t="shared" si="314"/>
        <v>0</v>
      </c>
      <c r="AH1001" s="55">
        <f t="shared" si="315"/>
        <v>0</v>
      </c>
      <c r="AI1001" s="55">
        <f t="shared" si="316"/>
        <v>0</v>
      </c>
      <c r="AJ1001" s="55">
        <f t="shared" si="317"/>
        <v>0</v>
      </c>
      <c r="AK1001" s="55">
        <f t="shared" si="308"/>
        <v>0</v>
      </c>
      <c r="AL1001" s="55">
        <f t="shared" si="309"/>
        <v>0</v>
      </c>
      <c r="AM1001" s="55">
        <f t="shared" si="310"/>
        <v>0</v>
      </c>
    </row>
    <row r="1002" spans="1:39" x14ac:dyDescent="0.25">
      <c r="A1002" s="47">
        <v>998</v>
      </c>
      <c r="B1002" s="358" t="str">
        <f>IF(AND(E1002&lt;&gt;0,D1002&lt;&gt;0,F1002&lt;&gt;0),IF(C1002&lt;&gt;0,CONCATENATE(C1002,"-AGr",VLOOKUP(D1002,Listen!$A$2:$G$45,7,FALSE),"-",E1002,"-",F1002,),CONCATENATE("AGr",VLOOKUP(D1002,Listen!$A$2:$G$45,7,FALSE),"-",E1002,"-",F1002)),"keine vollständige ID")</f>
        <v>keine vollständige ID</v>
      </c>
      <c r="C1002" s="438">
        <f>'[2]III_SAV-Details_NB'!B1008</f>
        <v>0</v>
      </c>
      <c r="D1002" s="438">
        <f>'[2]III_SAV-Details_NB'!C1008</f>
        <v>0</v>
      </c>
      <c r="E1002" s="359">
        <f>'[2]III_SAV-Details_NB'!D1008</f>
        <v>0</v>
      </c>
      <c r="F1002" s="490"/>
      <c r="G1002" s="281">
        <f>'[2]III_SAV-Details_NB'!X1008</f>
        <v>0</v>
      </c>
      <c r="H1002" s="281">
        <f t="shared" si="311"/>
        <v>0</v>
      </c>
      <c r="I1002" s="281">
        <f>IF(con_EOGJahr=2025,'[2]III_SAV-Details_NB'!AA1008,IF(con_EOGJahr=2026,'[2]III_SAV-Details_NB'!AB1008,'[2]III_SAV-Details_NB'!AC1008))</f>
        <v>0</v>
      </c>
      <c r="J1002" s="282"/>
      <c r="K1002" s="282"/>
      <c r="L1002" s="282"/>
      <c r="M1002" s="282"/>
      <c r="N1002" s="282"/>
      <c r="O1002" s="282"/>
      <c r="P1002" s="52">
        <f t="shared" si="312"/>
        <v>0</v>
      </c>
      <c r="Q1002" s="60"/>
      <c r="R1002" s="53">
        <f t="shared" si="318"/>
        <v>0</v>
      </c>
      <c r="S1002" s="59"/>
      <c r="T1002" s="61"/>
      <c r="U1002" s="342" t="str">
        <f t="shared" si="322"/>
        <v>k.A.</v>
      </c>
      <c r="V1002" s="343" t="str">
        <f t="shared" si="319"/>
        <v>k.A.</v>
      </c>
      <c r="W1002" s="343" t="str">
        <f>IFERROR(IF(OR($D1002="",$E1002=0,con_Ende=0),"k.A.",IF(VLOOKUP($D1002,rng_ND,5,0)="Nein",VLOOKUP($D1002,rng_ND,2,FALSE),MIN(VLOOKUP($D1002,rng_ND,2,FALSE),A_Stammdaten!$B$19-D_SAV!$E1002+1))),"k.A.")</f>
        <v>k.A.</v>
      </c>
      <c r="X1002" s="343" t="str">
        <f t="shared" si="320"/>
        <v>k.A.</v>
      </c>
      <c r="Y1002" s="62"/>
      <c r="Z1002" s="48">
        <f t="shared" si="321"/>
        <v>0</v>
      </c>
      <c r="AA1002" s="457"/>
      <c r="AB1002" s="55">
        <f t="shared" si="313"/>
        <v>0</v>
      </c>
      <c r="AC1002" s="55">
        <f>IF(A_Stammdaten!$B$25="ja",D_SAV!AA1002,D_SAV!AB1002)</f>
        <v>0</v>
      </c>
      <c r="AD1002" s="478">
        <f>IF(AC1002=0,0,IF(U1002-(con_EOGJahr-D_SAV!E1002)&lt;=0,AC1002,AC1002/V1002))</f>
        <v>0</v>
      </c>
      <c r="AE1002" s="478">
        <f>IFERROR(IF(AND(VLOOKUP(D1002,rng_ND,5,FALSE)="Ja",D_SAV!T1002="degressiv"),D_SAV!AC1002*Y1002/100,0),0)</f>
        <v>0</v>
      </c>
      <c r="AF1002" s="55">
        <f>IFERROR(IF(VLOOKUP(D1002,rng_ND,5,FALSE)="Ja",MAX(D_SAV!AD1002:AE1002),D_SAV!AD1002),0)</f>
        <v>0</v>
      </c>
      <c r="AG1002" s="55">
        <f t="shared" si="314"/>
        <v>0</v>
      </c>
      <c r="AH1002" s="55">
        <f t="shared" si="315"/>
        <v>0</v>
      </c>
      <c r="AI1002" s="55">
        <f t="shared" si="316"/>
        <v>0</v>
      </c>
      <c r="AJ1002" s="55">
        <f t="shared" si="317"/>
        <v>0</v>
      </c>
      <c r="AK1002" s="55">
        <f t="shared" si="308"/>
        <v>0</v>
      </c>
      <c r="AL1002" s="55">
        <f t="shared" si="309"/>
        <v>0</v>
      </c>
      <c r="AM1002" s="55">
        <f t="shared" si="310"/>
        <v>0</v>
      </c>
    </row>
    <row r="1003" spans="1:39" x14ac:dyDescent="0.25">
      <c r="A1003" s="47">
        <v>999</v>
      </c>
      <c r="B1003" s="358" t="str">
        <f>IF(AND(E1003&lt;&gt;0,D1003&lt;&gt;0,F1003&lt;&gt;0),IF(C1003&lt;&gt;0,CONCATENATE(C1003,"-AGr",VLOOKUP(D1003,Listen!$A$2:$G$45,7,FALSE),"-",E1003,"-",F1003,),CONCATENATE("AGr",VLOOKUP(D1003,Listen!$A$2:$G$45,7,FALSE),"-",E1003,"-",F1003)),"keine vollständige ID")</f>
        <v>keine vollständige ID</v>
      </c>
      <c r="C1003" s="438">
        <f>'[2]III_SAV-Details_NB'!B1009</f>
        <v>0</v>
      </c>
      <c r="D1003" s="438">
        <f>'[2]III_SAV-Details_NB'!C1009</f>
        <v>0</v>
      </c>
      <c r="E1003" s="359">
        <f>'[2]III_SAV-Details_NB'!D1009</f>
        <v>0</v>
      </c>
      <c r="F1003" s="490"/>
      <c r="G1003" s="281">
        <f>'[2]III_SAV-Details_NB'!X1009</f>
        <v>0</v>
      </c>
      <c r="H1003" s="281">
        <f t="shared" si="311"/>
        <v>0</v>
      </c>
      <c r="I1003" s="281">
        <f>IF(con_EOGJahr=2025,'[2]III_SAV-Details_NB'!AA1009,IF(con_EOGJahr=2026,'[2]III_SAV-Details_NB'!AB1009,'[2]III_SAV-Details_NB'!AC1009))</f>
        <v>0</v>
      </c>
      <c r="J1003" s="282"/>
      <c r="K1003" s="282"/>
      <c r="L1003" s="282"/>
      <c r="M1003" s="282"/>
      <c r="N1003" s="282"/>
      <c r="O1003" s="282"/>
      <c r="P1003" s="52">
        <f t="shared" si="312"/>
        <v>0</v>
      </c>
      <c r="Q1003" s="60"/>
      <c r="R1003" s="53">
        <f t="shared" si="318"/>
        <v>0</v>
      </c>
      <c r="S1003" s="59"/>
      <c r="T1003" s="61"/>
      <c r="U1003" s="342" t="str">
        <f t="shared" si="322"/>
        <v>k.A.</v>
      </c>
      <c r="V1003" s="343" t="str">
        <f t="shared" si="319"/>
        <v>k.A.</v>
      </c>
      <c r="W1003" s="343" t="str">
        <f>IFERROR(IF(OR($D1003="",$E1003=0,con_Ende=0),"k.A.",IF(VLOOKUP($D1003,rng_ND,5,0)="Nein",VLOOKUP($D1003,rng_ND,2,FALSE),MIN(VLOOKUP($D1003,rng_ND,2,FALSE),A_Stammdaten!$B$19-D_SAV!$E1003+1))),"k.A.")</f>
        <v>k.A.</v>
      </c>
      <c r="X1003" s="343" t="str">
        <f t="shared" si="320"/>
        <v>k.A.</v>
      </c>
      <c r="Y1003" s="62"/>
      <c r="Z1003" s="48">
        <f t="shared" si="321"/>
        <v>0</v>
      </c>
      <c r="AA1003" s="457"/>
      <c r="AB1003" s="55">
        <f t="shared" si="313"/>
        <v>0</v>
      </c>
      <c r="AC1003" s="55">
        <f>IF(A_Stammdaten!$B$25="ja",D_SAV!AA1003,D_SAV!AB1003)</f>
        <v>0</v>
      </c>
      <c r="AD1003" s="478">
        <f>IF(AC1003=0,0,IF(U1003-(con_EOGJahr-D_SAV!E1003)&lt;=0,AC1003,AC1003/V1003))</f>
        <v>0</v>
      </c>
      <c r="AE1003" s="478">
        <f>IFERROR(IF(AND(VLOOKUP(D1003,rng_ND,5,FALSE)="Ja",D_SAV!T1003="degressiv"),D_SAV!AC1003*Y1003/100,0),0)</f>
        <v>0</v>
      </c>
      <c r="AF1003" s="55">
        <f>IFERROR(IF(VLOOKUP(D1003,rng_ND,5,FALSE)="Ja",MAX(D_SAV!AD1003:AE1003),D_SAV!AD1003),0)</f>
        <v>0</v>
      </c>
      <c r="AG1003" s="55">
        <f t="shared" si="314"/>
        <v>0</v>
      </c>
      <c r="AH1003" s="55">
        <f t="shared" si="315"/>
        <v>0</v>
      </c>
      <c r="AI1003" s="55">
        <f t="shared" si="316"/>
        <v>0</v>
      </c>
      <c r="AJ1003" s="55">
        <f t="shared" si="317"/>
        <v>0</v>
      </c>
      <c r="AK1003" s="55">
        <f t="shared" si="308"/>
        <v>0</v>
      </c>
      <c r="AL1003" s="55">
        <f t="shared" si="309"/>
        <v>0</v>
      </c>
      <c r="AM1003" s="55">
        <f t="shared" si="310"/>
        <v>0</v>
      </c>
    </row>
    <row r="1004" spans="1:39" x14ac:dyDescent="0.25">
      <c r="A1004" s="47">
        <v>1000</v>
      </c>
      <c r="B1004" s="358" t="str">
        <f>IF(AND(E1004&lt;&gt;0,D1004&lt;&gt;0,F1004&lt;&gt;0),IF(C1004&lt;&gt;0,CONCATENATE(C1004,"-AGr",VLOOKUP(D1004,Listen!$A$2:$G$45,7,FALSE),"-",E1004,"-",F1004,),CONCATENATE("AGr",VLOOKUP(D1004,Listen!$A$2:$G$45,7,FALSE),"-",E1004,"-",F1004)),"keine vollständige ID")</f>
        <v>keine vollständige ID</v>
      </c>
      <c r="C1004" s="438">
        <f>'[2]III_SAV-Details_NB'!B1010</f>
        <v>0</v>
      </c>
      <c r="D1004" s="438">
        <f>'[2]III_SAV-Details_NB'!C1010</f>
        <v>0</v>
      </c>
      <c r="E1004" s="359">
        <f>'[2]III_SAV-Details_NB'!D1010</f>
        <v>0</v>
      </c>
      <c r="F1004" s="490"/>
      <c r="G1004" s="281">
        <f>'[2]III_SAV-Details_NB'!X1010</f>
        <v>0</v>
      </c>
      <c r="H1004" s="281">
        <f t="shared" si="311"/>
        <v>0</v>
      </c>
      <c r="I1004" s="281">
        <f>IF(con_EOGJahr=2025,'[2]III_SAV-Details_NB'!AA1010,IF(con_EOGJahr=2026,'[2]III_SAV-Details_NB'!AB1010,'[2]III_SAV-Details_NB'!AC1010))</f>
        <v>0</v>
      </c>
      <c r="J1004" s="282"/>
      <c r="K1004" s="282"/>
      <c r="L1004" s="282"/>
      <c r="M1004" s="282"/>
      <c r="N1004" s="282"/>
      <c r="O1004" s="282"/>
      <c r="P1004" s="52">
        <f t="shared" si="312"/>
        <v>0</v>
      </c>
      <c r="Q1004" s="60"/>
      <c r="R1004" s="53">
        <f t="shared" si="318"/>
        <v>0</v>
      </c>
      <c r="S1004" s="59"/>
      <c r="T1004" s="61"/>
      <c r="U1004" s="342" t="str">
        <f t="shared" si="322"/>
        <v>k.A.</v>
      </c>
      <c r="V1004" s="343" t="str">
        <f t="shared" si="319"/>
        <v>k.A.</v>
      </c>
      <c r="W1004" s="343" t="str">
        <f>IFERROR(IF(OR($D1004="",$E1004=0,con_Ende=0),"k.A.",IF(VLOOKUP($D1004,rng_ND,5,0)="Nein",VLOOKUP($D1004,rng_ND,2,FALSE),MIN(VLOOKUP($D1004,rng_ND,2,FALSE),A_Stammdaten!$B$19-D_SAV!$E1004+1))),"k.A.")</f>
        <v>k.A.</v>
      </c>
      <c r="X1004" s="343" t="str">
        <f t="shared" si="320"/>
        <v>k.A.</v>
      </c>
      <c r="Y1004" s="62"/>
      <c r="Z1004" s="48">
        <f t="shared" si="321"/>
        <v>0</v>
      </c>
      <c r="AA1004" s="457"/>
      <c r="AB1004" s="55">
        <f t="shared" si="313"/>
        <v>0</v>
      </c>
      <c r="AC1004" s="55">
        <f>IF(A_Stammdaten!$B$25="ja",D_SAV!AA1004,D_SAV!AB1004)</f>
        <v>0</v>
      </c>
      <c r="AD1004" s="478">
        <f>IF(AC1004=0,0,IF(U1004-(con_EOGJahr-D_SAV!E1004)&lt;=0,AC1004,AC1004/V1004))</f>
        <v>0</v>
      </c>
      <c r="AE1004" s="478">
        <f>IFERROR(IF(AND(VLOOKUP(D1004,rng_ND,5,FALSE)="Ja",D_SAV!T1004="degressiv"),D_SAV!AC1004*Y1004/100,0),0)</f>
        <v>0</v>
      </c>
      <c r="AF1004" s="55">
        <f>IFERROR(IF(VLOOKUP(D1004,rng_ND,5,FALSE)="Ja",MAX(D_SAV!AD1004:AE1004),D_SAV!AD1004),0)</f>
        <v>0</v>
      </c>
      <c r="AG1004" s="55">
        <f t="shared" si="314"/>
        <v>0</v>
      </c>
      <c r="AH1004" s="55">
        <f t="shared" si="315"/>
        <v>0</v>
      </c>
      <c r="AI1004" s="55">
        <f t="shared" si="316"/>
        <v>0</v>
      </c>
      <c r="AJ1004" s="55">
        <f t="shared" si="317"/>
        <v>0</v>
      </c>
      <c r="AK1004" s="55">
        <f t="shared" si="308"/>
        <v>0</v>
      </c>
      <c r="AL1004" s="55">
        <f t="shared" si="309"/>
        <v>0</v>
      </c>
      <c r="AM1004" s="55">
        <f t="shared" si="310"/>
        <v>0</v>
      </c>
    </row>
    <row r="1005" spans="1:39" x14ac:dyDescent="0.25">
      <c r="A1005" s="47">
        <v>1001</v>
      </c>
      <c r="B1005" s="358" t="str">
        <f>IF(AND(E1005&lt;&gt;0,D1005&lt;&gt;0,F1005&lt;&gt;0),IF(C1005&lt;&gt;0,CONCATENATE(C1005,"-AGr",VLOOKUP(D1005,Listen!$A$2:$G$45,7,FALSE),"-",E1005,"-",F1005,),CONCATENATE("AGr",VLOOKUP(D1005,Listen!$A$2:$G$45,7,FALSE),"-",E1005,"-",F1005)),"keine vollständige ID")</f>
        <v>keine vollständige ID</v>
      </c>
      <c r="C1005" s="359">
        <f>'[2]III_SAV-Details_NB'!B1011</f>
        <v>0</v>
      </c>
      <c r="D1005" s="359">
        <f>'[2]III_SAV-Details_NB'!C1011</f>
        <v>0</v>
      </c>
      <c r="E1005" s="359">
        <f>'[2]III_SAV-Details_NB'!D1011</f>
        <v>0</v>
      </c>
      <c r="F1005" s="490"/>
      <c r="G1005" s="281">
        <f>'[2]III_SAV-Details_NB'!X1011</f>
        <v>0</v>
      </c>
      <c r="H1005" s="281">
        <f t="shared" si="311"/>
        <v>0</v>
      </c>
      <c r="I1005" s="281">
        <f>IF(con_EOGJahr=2025,'[2]III_SAV-Details_NB'!AA1011,IF(con_EOGJahr=2026,'[2]III_SAV-Details_NB'!AB1011,'[2]III_SAV-Details_NB'!AC1011))</f>
        <v>0</v>
      </c>
      <c r="J1005" s="282"/>
      <c r="K1005" s="282"/>
      <c r="L1005" s="282"/>
      <c r="M1005" s="282"/>
      <c r="N1005" s="282"/>
      <c r="O1005" s="282"/>
      <c r="P1005" s="52">
        <f t="shared" si="312"/>
        <v>0</v>
      </c>
      <c r="Q1005" s="60"/>
      <c r="R1005" s="53">
        <f t="shared" si="318"/>
        <v>0</v>
      </c>
      <c r="S1005" s="59"/>
      <c r="T1005" s="61"/>
      <c r="U1005" s="342" t="str">
        <f t="shared" si="322"/>
        <v>k.A.</v>
      </c>
      <c r="V1005" s="343" t="str">
        <f t="shared" si="319"/>
        <v>k.A.</v>
      </c>
      <c r="W1005" s="343" t="str">
        <f>IFERROR(IF(OR($D1005="",$E1005=0,con_Ende=0),"k.A.",IF(VLOOKUP($D1005,rng_ND,5,0)="Nein",VLOOKUP($D1005,rng_ND,2,FALSE),MIN(VLOOKUP($D1005,rng_ND,2,FALSE),A_Stammdaten!$B$19-D_SAV!$E1005+1))),"k.A.")</f>
        <v>k.A.</v>
      </c>
      <c r="X1005" s="343" t="str">
        <f t="shared" si="320"/>
        <v>k.A.</v>
      </c>
      <c r="Y1005" s="62"/>
      <c r="Z1005" s="48">
        <f t="shared" si="321"/>
        <v>0</v>
      </c>
      <c r="AA1005" s="457"/>
      <c r="AB1005" s="55">
        <f t="shared" si="313"/>
        <v>0</v>
      </c>
      <c r="AC1005" s="55">
        <f>IF(A_Stammdaten!$B$25="ja",D_SAV!AA1005,D_SAV!AB1005)</f>
        <v>0</v>
      </c>
      <c r="AD1005" s="478">
        <f>IF(AC1005=0,0,IF(U1005-(con_EOGJahr-D_SAV!E1005)&lt;=0,AC1005,AC1005/V1005))</f>
        <v>0</v>
      </c>
      <c r="AE1005" s="478">
        <f>IFERROR(IF(AND(VLOOKUP(D1005,rng_ND,5,FALSE)="Ja",D_SAV!T1005="degressiv"),D_SAV!AC1005*Y1005/100,0),0)</f>
        <v>0</v>
      </c>
      <c r="AF1005" s="55">
        <f>IFERROR(IF(VLOOKUP(D1005,rng_ND,5,FALSE)="Ja",MAX(D_SAV!AD1005:AE1005),D_SAV!AD1005),0)</f>
        <v>0</v>
      </c>
      <c r="AG1005" s="55">
        <f t="shared" si="314"/>
        <v>0</v>
      </c>
      <c r="AH1005" s="55">
        <f t="shared" si="315"/>
        <v>0</v>
      </c>
      <c r="AI1005" s="55">
        <f t="shared" si="316"/>
        <v>0</v>
      </c>
      <c r="AJ1005" s="55">
        <f t="shared" si="317"/>
        <v>0</v>
      </c>
      <c r="AK1005" s="55">
        <f t="shared" si="308"/>
        <v>0</v>
      </c>
      <c r="AL1005" s="55">
        <f t="shared" si="309"/>
        <v>0</v>
      </c>
      <c r="AM1005" s="55">
        <f t="shared" si="310"/>
        <v>0</v>
      </c>
    </row>
    <row r="1006" spans="1:39" x14ac:dyDescent="0.25">
      <c r="A1006" s="47">
        <v>1002</v>
      </c>
      <c r="B1006" s="358" t="str">
        <f>IF(AND(E1006&lt;&gt;0,D1006&lt;&gt;0,F1006&lt;&gt;0),IF(C1006&lt;&gt;0,CONCATENATE(C1006,"-AGr",VLOOKUP(D1006,Listen!$A$2:$G$45,7,FALSE),"-",E1006,"-",F1006,),CONCATENATE("AGr",VLOOKUP(D1006,Listen!$A$2:$G$45,7,FALSE),"-",E1006,"-",F1006)),"keine vollständige ID")</f>
        <v>keine vollständige ID</v>
      </c>
      <c r="C1006" s="359">
        <f>'[2]III_SAV-Details_NB'!B1012</f>
        <v>0</v>
      </c>
      <c r="D1006" s="359">
        <f>'[2]III_SAV-Details_NB'!C1012</f>
        <v>0</v>
      </c>
      <c r="E1006" s="359">
        <f>'[2]III_SAV-Details_NB'!D1012</f>
        <v>0</v>
      </c>
      <c r="F1006" s="490"/>
      <c r="G1006" s="281">
        <f>'[2]III_SAV-Details_NB'!X1012</f>
        <v>0</v>
      </c>
      <c r="H1006" s="281">
        <f t="shared" si="311"/>
        <v>0</v>
      </c>
      <c r="I1006" s="281">
        <f>IF(con_EOGJahr=2025,'[2]III_SAV-Details_NB'!AA1012,IF(con_EOGJahr=2026,'[2]III_SAV-Details_NB'!AB1012,'[2]III_SAV-Details_NB'!AC1012))</f>
        <v>0</v>
      </c>
      <c r="J1006" s="282"/>
      <c r="K1006" s="282"/>
      <c r="L1006" s="282"/>
      <c r="M1006" s="282"/>
      <c r="N1006" s="282"/>
      <c r="O1006" s="282"/>
      <c r="P1006" s="52">
        <f t="shared" si="312"/>
        <v>0</v>
      </c>
      <c r="Q1006" s="60"/>
      <c r="R1006" s="53">
        <f t="shared" si="318"/>
        <v>0</v>
      </c>
      <c r="S1006" s="59"/>
      <c r="T1006" s="61"/>
      <c r="U1006" s="342" t="str">
        <f t="shared" si="322"/>
        <v>k.A.</v>
      </c>
      <c r="V1006" s="343" t="str">
        <f t="shared" si="319"/>
        <v>k.A.</v>
      </c>
      <c r="W1006" s="343" t="str">
        <f>IFERROR(IF(OR($D1006="",$E1006=0,con_Ende=0),"k.A.",IF(VLOOKUP($D1006,rng_ND,5,0)="Nein",VLOOKUP($D1006,rng_ND,2,FALSE),MIN(VLOOKUP($D1006,rng_ND,2,FALSE),A_Stammdaten!$B$19-D_SAV!$E1006+1))),"k.A.")</f>
        <v>k.A.</v>
      </c>
      <c r="X1006" s="343" t="str">
        <f t="shared" si="320"/>
        <v>k.A.</v>
      </c>
      <c r="Y1006" s="62"/>
      <c r="Z1006" s="48">
        <f t="shared" si="321"/>
        <v>0</v>
      </c>
      <c r="AA1006" s="457"/>
      <c r="AB1006" s="55">
        <f t="shared" si="313"/>
        <v>0</v>
      </c>
      <c r="AC1006" s="55">
        <f>IF(A_Stammdaten!$B$25="ja",D_SAV!AA1006,D_SAV!AB1006)</f>
        <v>0</v>
      </c>
      <c r="AD1006" s="478">
        <f>IF(AC1006=0,0,IF(U1006-(con_EOGJahr-D_SAV!E1006)&lt;=0,AC1006,AC1006/V1006))</f>
        <v>0</v>
      </c>
      <c r="AE1006" s="478">
        <f>IFERROR(IF(AND(VLOOKUP(D1006,rng_ND,5,FALSE)="Ja",D_SAV!T1006="degressiv"),D_SAV!AC1006*Y1006/100,0),0)</f>
        <v>0</v>
      </c>
      <c r="AF1006" s="55">
        <f>IFERROR(IF(VLOOKUP(D1006,rng_ND,5,FALSE)="Ja",MAX(D_SAV!AD1006:AE1006),D_SAV!AD1006),0)</f>
        <v>0</v>
      </c>
      <c r="AG1006" s="55">
        <f t="shared" si="314"/>
        <v>0</v>
      </c>
      <c r="AH1006" s="55">
        <f t="shared" si="315"/>
        <v>0</v>
      </c>
      <c r="AI1006" s="55">
        <f t="shared" si="316"/>
        <v>0</v>
      </c>
      <c r="AJ1006" s="55">
        <f t="shared" si="317"/>
        <v>0</v>
      </c>
      <c r="AK1006" s="55">
        <f t="shared" si="308"/>
        <v>0</v>
      </c>
      <c r="AL1006" s="55">
        <f t="shared" si="309"/>
        <v>0</v>
      </c>
      <c r="AM1006" s="55">
        <f t="shared" si="310"/>
        <v>0</v>
      </c>
    </row>
    <row r="1007" spans="1:39" x14ac:dyDescent="0.25">
      <c r="A1007" s="47">
        <v>1003</v>
      </c>
      <c r="B1007" s="358" t="str">
        <f>IF(AND(E1007&lt;&gt;0,D1007&lt;&gt;0,F1007&lt;&gt;0),IF(C1007&lt;&gt;0,CONCATENATE(C1007,"-AGr",VLOOKUP(D1007,Listen!$A$2:$G$45,7,FALSE),"-",E1007,"-",F1007,),CONCATENATE("AGr",VLOOKUP(D1007,Listen!$A$2:$G$45,7,FALSE),"-",E1007,"-",F1007)),"keine vollständige ID")</f>
        <v>keine vollständige ID</v>
      </c>
      <c r="C1007" s="359">
        <f>'[2]III_SAV-Details_NB'!B1013</f>
        <v>0</v>
      </c>
      <c r="D1007" s="359">
        <f>'[2]III_SAV-Details_NB'!C1013</f>
        <v>0</v>
      </c>
      <c r="E1007" s="359">
        <f>'[2]III_SAV-Details_NB'!D1013</f>
        <v>0</v>
      </c>
      <c r="F1007" s="490"/>
      <c r="G1007" s="281">
        <f>'[2]III_SAV-Details_NB'!X1013</f>
        <v>0</v>
      </c>
      <c r="H1007" s="281">
        <f t="shared" si="311"/>
        <v>0</v>
      </c>
      <c r="I1007" s="281">
        <f>IF(con_EOGJahr=2025,'[2]III_SAV-Details_NB'!AA1013,IF(con_EOGJahr=2026,'[2]III_SAV-Details_NB'!AB1013,'[2]III_SAV-Details_NB'!AC1013))</f>
        <v>0</v>
      </c>
      <c r="J1007" s="282"/>
      <c r="K1007" s="282"/>
      <c r="L1007" s="282"/>
      <c r="M1007" s="282"/>
      <c r="N1007" s="282"/>
      <c r="O1007" s="282"/>
      <c r="P1007" s="52">
        <f t="shared" si="312"/>
        <v>0</v>
      </c>
      <c r="Q1007" s="60"/>
      <c r="R1007" s="53">
        <f t="shared" si="318"/>
        <v>0</v>
      </c>
      <c r="S1007" s="59"/>
      <c r="T1007" s="61"/>
      <c r="U1007" s="342" t="str">
        <f t="shared" si="322"/>
        <v>k.A.</v>
      </c>
      <c r="V1007" s="343" t="str">
        <f t="shared" si="319"/>
        <v>k.A.</v>
      </c>
      <c r="W1007" s="343" t="str">
        <f>IFERROR(IF(OR($D1007="",$E1007=0,con_Ende=0),"k.A.",IF(VLOOKUP($D1007,rng_ND,5,0)="Nein",VLOOKUP($D1007,rng_ND,2,FALSE),MIN(VLOOKUP($D1007,rng_ND,2,FALSE),A_Stammdaten!$B$19-D_SAV!$E1007+1))),"k.A.")</f>
        <v>k.A.</v>
      </c>
      <c r="X1007" s="343" t="str">
        <f t="shared" si="320"/>
        <v>k.A.</v>
      </c>
      <c r="Y1007" s="62"/>
      <c r="Z1007" s="48">
        <f t="shared" si="321"/>
        <v>0</v>
      </c>
      <c r="AA1007" s="457"/>
      <c r="AB1007" s="55">
        <f t="shared" si="313"/>
        <v>0</v>
      </c>
      <c r="AC1007" s="55">
        <f>IF(A_Stammdaten!$B$25="ja",D_SAV!AA1007,D_SAV!AB1007)</f>
        <v>0</v>
      </c>
      <c r="AD1007" s="478">
        <f>IF(AC1007=0,0,IF(U1007-(con_EOGJahr-D_SAV!E1007)&lt;=0,AC1007,AC1007/V1007))</f>
        <v>0</v>
      </c>
      <c r="AE1007" s="478">
        <f>IFERROR(IF(AND(VLOOKUP(D1007,rng_ND,5,FALSE)="Ja",D_SAV!T1007="degressiv"),D_SAV!AC1007*Y1007/100,0),0)</f>
        <v>0</v>
      </c>
      <c r="AF1007" s="55">
        <f>IFERROR(IF(VLOOKUP(D1007,rng_ND,5,FALSE)="Ja",MAX(D_SAV!AD1007:AE1007),D_SAV!AD1007),0)</f>
        <v>0</v>
      </c>
      <c r="AG1007" s="55">
        <f t="shared" si="314"/>
        <v>0</v>
      </c>
      <c r="AH1007" s="55">
        <f t="shared" si="315"/>
        <v>0</v>
      </c>
      <c r="AI1007" s="55">
        <f t="shared" si="316"/>
        <v>0</v>
      </c>
      <c r="AJ1007" s="55">
        <f t="shared" si="317"/>
        <v>0</v>
      </c>
      <c r="AK1007" s="55">
        <f t="shared" si="308"/>
        <v>0</v>
      </c>
      <c r="AL1007" s="55">
        <f t="shared" si="309"/>
        <v>0</v>
      </c>
      <c r="AM1007" s="55">
        <f t="shared" si="310"/>
        <v>0</v>
      </c>
    </row>
    <row r="1008" spans="1:39" x14ac:dyDescent="0.25">
      <c r="A1008" s="47">
        <v>1004</v>
      </c>
      <c r="B1008" s="358" t="str">
        <f>IF(AND(E1008&lt;&gt;0,D1008&lt;&gt;0,F1008&lt;&gt;0),IF(C1008&lt;&gt;0,CONCATENATE(C1008,"-AGr",VLOOKUP(D1008,Listen!$A$2:$G$45,7,FALSE),"-",E1008,"-",F1008,),CONCATENATE("AGr",VLOOKUP(D1008,Listen!$A$2:$G$45,7,FALSE),"-",E1008,"-",F1008)),"keine vollständige ID")</f>
        <v>keine vollständige ID</v>
      </c>
      <c r="C1008" s="359">
        <f>'[2]III_SAV-Details_NB'!B1014</f>
        <v>0</v>
      </c>
      <c r="D1008" s="359">
        <f>'[2]III_SAV-Details_NB'!C1014</f>
        <v>0</v>
      </c>
      <c r="E1008" s="359">
        <f>'[2]III_SAV-Details_NB'!D1014</f>
        <v>0</v>
      </c>
      <c r="F1008" s="490"/>
      <c r="G1008" s="281">
        <f>'[2]III_SAV-Details_NB'!X1014</f>
        <v>0</v>
      </c>
      <c r="H1008" s="281">
        <f t="shared" si="311"/>
        <v>0</v>
      </c>
      <c r="I1008" s="281">
        <f>IF(con_EOGJahr=2025,'[2]III_SAV-Details_NB'!AA1014,IF(con_EOGJahr=2026,'[2]III_SAV-Details_NB'!AB1014,'[2]III_SAV-Details_NB'!AC1014))</f>
        <v>0</v>
      </c>
      <c r="J1008" s="282"/>
      <c r="K1008" s="282"/>
      <c r="L1008" s="282"/>
      <c r="M1008" s="282"/>
      <c r="N1008" s="282"/>
      <c r="O1008" s="282"/>
      <c r="P1008" s="52">
        <f t="shared" si="312"/>
        <v>0</v>
      </c>
      <c r="Q1008" s="60"/>
      <c r="R1008" s="53">
        <f t="shared" si="318"/>
        <v>0</v>
      </c>
      <c r="S1008" s="59"/>
      <c r="T1008" s="61"/>
      <c r="U1008" s="342" t="str">
        <f t="shared" si="322"/>
        <v>k.A.</v>
      </c>
      <c r="V1008" s="343" t="str">
        <f t="shared" si="319"/>
        <v>k.A.</v>
      </c>
      <c r="W1008" s="343" t="str">
        <f>IFERROR(IF(OR($D1008="",$E1008=0,con_Ende=0),"k.A.",IF(VLOOKUP($D1008,rng_ND,5,0)="Nein",VLOOKUP($D1008,rng_ND,2,FALSE),MIN(VLOOKUP($D1008,rng_ND,2,FALSE),A_Stammdaten!$B$19-D_SAV!$E1008+1))),"k.A.")</f>
        <v>k.A.</v>
      </c>
      <c r="X1008" s="343" t="str">
        <f t="shared" si="320"/>
        <v>k.A.</v>
      </c>
      <c r="Y1008" s="62"/>
      <c r="Z1008" s="48">
        <f t="shared" si="321"/>
        <v>0</v>
      </c>
      <c r="AA1008" s="457"/>
      <c r="AB1008" s="55">
        <f t="shared" si="313"/>
        <v>0</v>
      </c>
      <c r="AC1008" s="55">
        <f>IF(A_Stammdaten!$B$25="ja",D_SAV!AA1008,D_SAV!AB1008)</f>
        <v>0</v>
      </c>
      <c r="AD1008" s="478">
        <f>IF(AC1008=0,0,IF(U1008-(con_EOGJahr-D_SAV!E1008)&lt;=0,AC1008,AC1008/V1008))</f>
        <v>0</v>
      </c>
      <c r="AE1008" s="478">
        <f>IFERROR(IF(AND(VLOOKUP(D1008,rng_ND,5,FALSE)="Ja",D_SAV!T1008="degressiv"),D_SAV!AC1008*Y1008/100,0),0)</f>
        <v>0</v>
      </c>
      <c r="AF1008" s="55">
        <f>IFERROR(IF(VLOOKUP(D1008,rng_ND,5,FALSE)="Ja",MAX(D_SAV!AD1008:AE1008),D_SAV!AD1008),0)</f>
        <v>0</v>
      </c>
      <c r="AG1008" s="55">
        <f t="shared" si="314"/>
        <v>0</v>
      </c>
      <c r="AH1008" s="55">
        <f t="shared" si="315"/>
        <v>0</v>
      </c>
      <c r="AI1008" s="55">
        <f t="shared" si="316"/>
        <v>0</v>
      </c>
      <c r="AJ1008" s="55">
        <f t="shared" si="317"/>
        <v>0</v>
      </c>
      <c r="AK1008" s="55">
        <f t="shared" si="308"/>
        <v>0</v>
      </c>
      <c r="AL1008" s="55">
        <f t="shared" si="309"/>
        <v>0</v>
      </c>
      <c r="AM1008" s="55">
        <f t="shared" si="310"/>
        <v>0</v>
      </c>
    </row>
    <row r="1009" spans="1:39" x14ac:dyDescent="0.25">
      <c r="A1009" s="47">
        <v>1005</v>
      </c>
      <c r="B1009" s="358" t="str">
        <f>IF(AND(E1009&lt;&gt;0,D1009&lt;&gt;0,F1009&lt;&gt;0),IF(C1009&lt;&gt;0,CONCATENATE(C1009,"-AGr",VLOOKUP(D1009,Listen!$A$2:$G$45,7,FALSE),"-",E1009,"-",F1009,),CONCATENATE("AGr",VLOOKUP(D1009,Listen!$A$2:$G$45,7,FALSE),"-",E1009,"-",F1009)),"keine vollständige ID")</f>
        <v>keine vollständige ID</v>
      </c>
      <c r="C1009" s="359">
        <f>'[2]III_SAV-Details_NB'!B1015</f>
        <v>0</v>
      </c>
      <c r="D1009" s="359">
        <f>'[2]III_SAV-Details_NB'!C1015</f>
        <v>0</v>
      </c>
      <c r="E1009" s="359">
        <f>'[2]III_SAV-Details_NB'!D1015</f>
        <v>0</v>
      </c>
      <c r="F1009" s="490"/>
      <c r="G1009" s="281">
        <f>'[2]III_SAV-Details_NB'!X1015</f>
        <v>0</v>
      </c>
      <c r="H1009" s="281">
        <f t="shared" si="311"/>
        <v>0</v>
      </c>
      <c r="I1009" s="281">
        <f>IF(con_EOGJahr=2025,'[2]III_SAV-Details_NB'!AA1015,IF(con_EOGJahr=2026,'[2]III_SAV-Details_NB'!AB1015,'[2]III_SAV-Details_NB'!AC1015))</f>
        <v>0</v>
      </c>
      <c r="J1009" s="282"/>
      <c r="K1009" s="282"/>
      <c r="L1009" s="282"/>
      <c r="M1009" s="282"/>
      <c r="N1009" s="282"/>
      <c r="O1009" s="282"/>
      <c r="P1009" s="52">
        <f t="shared" si="312"/>
        <v>0</v>
      </c>
      <c r="Q1009" s="60"/>
      <c r="R1009" s="53">
        <f t="shared" si="318"/>
        <v>0</v>
      </c>
      <c r="S1009" s="59"/>
      <c r="T1009" s="61"/>
      <c r="U1009" s="342" t="str">
        <f t="shared" si="322"/>
        <v>k.A.</v>
      </c>
      <c r="V1009" s="343" t="str">
        <f t="shared" si="319"/>
        <v>k.A.</v>
      </c>
      <c r="W1009" s="343" t="str">
        <f>IFERROR(IF(OR($D1009="",$E1009=0,con_Ende=0),"k.A.",IF(VLOOKUP($D1009,rng_ND,5,0)="Nein",VLOOKUP($D1009,rng_ND,2,FALSE),MIN(VLOOKUP($D1009,rng_ND,2,FALSE),A_Stammdaten!$B$19-D_SAV!$E1009+1))),"k.A.")</f>
        <v>k.A.</v>
      </c>
      <c r="X1009" s="343" t="str">
        <f t="shared" si="320"/>
        <v>k.A.</v>
      </c>
      <c r="Y1009" s="62"/>
      <c r="Z1009" s="48">
        <f t="shared" si="321"/>
        <v>0</v>
      </c>
      <c r="AA1009" s="457"/>
      <c r="AB1009" s="55">
        <f t="shared" si="313"/>
        <v>0</v>
      </c>
      <c r="AC1009" s="55">
        <f>IF(A_Stammdaten!$B$25="ja",D_SAV!AA1009,D_SAV!AB1009)</f>
        <v>0</v>
      </c>
      <c r="AD1009" s="478">
        <f>IF(AC1009=0,0,IF(U1009-(con_EOGJahr-D_SAV!E1009)&lt;=0,AC1009,AC1009/V1009))</f>
        <v>0</v>
      </c>
      <c r="AE1009" s="478">
        <f>IFERROR(IF(AND(VLOOKUP(D1009,rng_ND,5,FALSE)="Ja",D_SAV!T1009="degressiv"),D_SAV!AC1009*Y1009/100,0),0)</f>
        <v>0</v>
      </c>
      <c r="AF1009" s="55">
        <f>IFERROR(IF(VLOOKUP(D1009,rng_ND,5,FALSE)="Ja",MAX(D_SAV!AD1009:AE1009),D_SAV!AD1009),0)</f>
        <v>0</v>
      </c>
      <c r="AG1009" s="55">
        <f t="shared" si="314"/>
        <v>0</v>
      </c>
      <c r="AH1009" s="55">
        <f t="shared" si="315"/>
        <v>0</v>
      </c>
      <c r="AI1009" s="55">
        <f t="shared" si="316"/>
        <v>0</v>
      </c>
      <c r="AJ1009" s="55">
        <f t="shared" si="317"/>
        <v>0</v>
      </c>
      <c r="AK1009" s="55">
        <f t="shared" si="308"/>
        <v>0</v>
      </c>
      <c r="AL1009" s="55">
        <f t="shared" si="309"/>
        <v>0</v>
      </c>
      <c r="AM1009" s="55">
        <f t="shared" si="310"/>
        <v>0</v>
      </c>
    </row>
    <row r="1010" spans="1:39" x14ac:dyDescent="0.25">
      <c r="A1010" s="47">
        <v>1006</v>
      </c>
      <c r="B1010" s="358" t="str">
        <f>IF(AND(E1010&lt;&gt;0,D1010&lt;&gt;0,F1010&lt;&gt;0),IF(C1010&lt;&gt;0,CONCATENATE(C1010,"-AGr",VLOOKUP(D1010,Listen!$A$2:$G$45,7,FALSE),"-",E1010,"-",F1010,),CONCATENATE("AGr",VLOOKUP(D1010,Listen!$A$2:$G$45,7,FALSE),"-",E1010,"-",F1010)),"keine vollständige ID")</f>
        <v>keine vollständige ID</v>
      </c>
      <c r="C1010" s="359">
        <f>'[2]III_SAV-Details_NB'!B1016</f>
        <v>0</v>
      </c>
      <c r="D1010" s="359">
        <f>'[2]III_SAV-Details_NB'!C1016</f>
        <v>0</v>
      </c>
      <c r="E1010" s="359">
        <f>'[2]III_SAV-Details_NB'!D1016</f>
        <v>0</v>
      </c>
      <c r="F1010" s="490"/>
      <c r="G1010" s="281">
        <f>'[2]III_SAV-Details_NB'!X1016</f>
        <v>0</v>
      </c>
      <c r="H1010" s="281">
        <f t="shared" si="311"/>
        <v>0</v>
      </c>
      <c r="I1010" s="281">
        <f>IF(con_EOGJahr=2025,'[2]III_SAV-Details_NB'!AA1016,IF(con_EOGJahr=2026,'[2]III_SAV-Details_NB'!AB1016,'[2]III_SAV-Details_NB'!AC1016))</f>
        <v>0</v>
      </c>
      <c r="J1010" s="282"/>
      <c r="K1010" s="282"/>
      <c r="L1010" s="282"/>
      <c r="M1010" s="282"/>
      <c r="N1010" s="282"/>
      <c r="O1010" s="282"/>
      <c r="P1010" s="52">
        <f t="shared" si="312"/>
        <v>0</v>
      </c>
      <c r="Q1010" s="60"/>
      <c r="R1010" s="53">
        <f t="shared" si="318"/>
        <v>0</v>
      </c>
      <c r="S1010" s="59"/>
      <c r="T1010" s="61"/>
      <c r="U1010" s="342" t="str">
        <f t="shared" si="322"/>
        <v>k.A.</v>
      </c>
      <c r="V1010" s="343" t="str">
        <f t="shared" si="319"/>
        <v>k.A.</v>
      </c>
      <c r="W1010" s="343" t="str">
        <f>IFERROR(IF(OR($D1010="",$E1010=0,con_Ende=0),"k.A.",IF(VLOOKUP($D1010,rng_ND,5,0)="Nein",VLOOKUP($D1010,rng_ND,2,FALSE),MIN(VLOOKUP($D1010,rng_ND,2,FALSE),A_Stammdaten!$B$19-D_SAV!$E1010+1))),"k.A.")</f>
        <v>k.A.</v>
      </c>
      <c r="X1010" s="343" t="str">
        <f t="shared" si="320"/>
        <v>k.A.</v>
      </c>
      <c r="Y1010" s="62"/>
      <c r="Z1010" s="48">
        <f t="shared" si="321"/>
        <v>0</v>
      </c>
      <c r="AA1010" s="457"/>
      <c r="AB1010" s="55">
        <f t="shared" si="313"/>
        <v>0</v>
      </c>
      <c r="AC1010" s="55">
        <f>IF(A_Stammdaten!$B$25="ja",D_SAV!AA1010,D_SAV!AB1010)</f>
        <v>0</v>
      </c>
      <c r="AD1010" s="478">
        <f>IF(AC1010=0,0,IF(U1010-(con_EOGJahr-D_SAV!E1010)&lt;=0,AC1010,AC1010/V1010))</f>
        <v>0</v>
      </c>
      <c r="AE1010" s="478">
        <f>IFERROR(IF(AND(VLOOKUP(D1010,rng_ND,5,FALSE)="Ja",D_SAV!T1010="degressiv"),D_SAV!AC1010*Y1010/100,0),0)</f>
        <v>0</v>
      </c>
      <c r="AF1010" s="55">
        <f>IFERROR(IF(VLOOKUP(D1010,rng_ND,5,FALSE)="Ja",MAX(D_SAV!AD1010:AE1010),D_SAV!AD1010),0)</f>
        <v>0</v>
      </c>
      <c r="AG1010" s="55">
        <f t="shared" si="314"/>
        <v>0</v>
      </c>
      <c r="AH1010" s="55">
        <f t="shared" si="315"/>
        <v>0</v>
      </c>
      <c r="AI1010" s="55">
        <f t="shared" si="316"/>
        <v>0</v>
      </c>
      <c r="AJ1010" s="55">
        <f t="shared" si="317"/>
        <v>0</v>
      </c>
      <c r="AK1010" s="55">
        <f t="shared" si="308"/>
        <v>0</v>
      </c>
      <c r="AL1010" s="55">
        <f t="shared" si="309"/>
        <v>0</v>
      </c>
      <c r="AM1010" s="55">
        <f t="shared" si="310"/>
        <v>0</v>
      </c>
    </row>
    <row r="1011" spans="1:39" x14ac:dyDescent="0.25">
      <c r="A1011" s="47">
        <v>1007</v>
      </c>
      <c r="B1011" s="358" t="str">
        <f>IF(AND(E1011&lt;&gt;0,D1011&lt;&gt;0,F1011&lt;&gt;0),IF(C1011&lt;&gt;0,CONCATENATE(C1011,"-AGr",VLOOKUP(D1011,Listen!$A$2:$G$45,7,FALSE),"-",E1011,"-",F1011,),CONCATENATE("AGr",VLOOKUP(D1011,Listen!$A$2:$G$45,7,FALSE),"-",E1011,"-",F1011)),"keine vollständige ID")</f>
        <v>keine vollständige ID</v>
      </c>
      <c r="C1011" s="359">
        <f>'[2]III_SAV-Details_NB'!B1017</f>
        <v>0</v>
      </c>
      <c r="D1011" s="359">
        <f>'[2]III_SAV-Details_NB'!C1017</f>
        <v>0</v>
      </c>
      <c r="E1011" s="359">
        <f>'[2]III_SAV-Details_NB'!D1017</f>
        <v>0</v>
      </c>
      <c r="F1011" s="490"/>
      <c r="G1011" s="281">
        <f>'[2]III_SAV-Details_NB'!X1017</f>
        <v>0</v>
      </c>
      <c r="H1011" s="281">
        <f t="shared" si="311"/>
        <v>0</v>
      </c>
      <c r="I1011" s="281">
        <f>IF(con_EOGJahr=2025,'[2]III_SAV-Details_NB'!AA1017,IF(con_EOGJahr=2026,'[2]III_SAV-Details_NB'!AB1017,'[2]III_SAV-Details_NB'!AC1017))</f>
        <v>0</v>
      </c>
      <c r="J1011" s="282"/>
      <c r="K1011" s="282"/>
      <c r="L1011" s="282"/>
      <c r="M1011" s="282"/>
      <c r="N1011" s="282"/>
      <c r="O1011" s="282"/>
      <c r="P1011" s="52">
        <f t="shared" si="312"/>
        <v>0</v>
      </c>
      <c r="Q1011" s="60"/>
      <c r="R1011" s="53">
        <f t="shared" si="318"/>
        <v>0</v>
      </c>
      <c r="S1011" s="59"/>
      <c r="T1011" s="61"/>
      <c r="U1011" s="342" t="str">
        <f t="shared" si="322"/>
        <v>k.A.</v>
      </c>
      <c r="V1011" s="343" t="str">
        <f t="shared" si="319"/>
        <v>k.A.</v>
      </c>
      <c r="W1011" s="343" t="str">
        <f>IFERROR(IF(OR($D1011="",$E1011=0,con_Ende=0),"k.A.",IF(VLOOKUP($D1011,rng_ND,5,0)="Nein",VLOOKUP($D1011,rng_ND,2,FALSE),MIN(VLOOKUP($D1011,rng_ND,2,FALSE),A_Stammdaten!$B$19-D_SAV!$E1011+1))),"k.A.")</f>
        <v>k.A.</v>
      </c>
      <c r="X1011" s="343" t="str">
        <f t="shared" si="320"/>
        <v>k.A.</v>
      </c>
      <c r="Y1011" s="62"/>
      <c r="Z1011" s="48">
        <f t="shared" si="321"/>
        <v>0</v>
      </c>
      <c r="AA1011" s="457"/>
      <c r="AB1011" s="55">
        <f t="shared" si="313"/>
        <v>0</v>
      </c>
      <c r="AC1011" s="55">
        <f>IF(A_Stammdaten!$B$25="ja",D_SAV!AA1011,D_SAV!AB1011)</f>
        <v>0</v>
      </c>
      <c r="AD1011" s="478">
        <f>IF(AC1011=0,0,IF(U1011-(con_EOGJahr-D_SAV!E1011)&lt;=0,AC1011,AC1011/V1011))</f>
        <v>0</v>
      </c>
      <c r="AE1011" s="478">
        <f>IFERROR(IF(AND(VLOOKUP(D1011,rng_ND,5,FALSE)="Ja",D_SAV!T1011="degressiv"),D_SAV!AC1011*Y1011/100,0),0)</f>
        <v>0</v>
      </c>
      <c r="AF1011" s="55">
        <f>IFERROR(IF(VLOOKUP(D1011,rng_ND,5,FALSE)="Ja",MAX(D_SAV!AD1011:AE1011),D_SAV!AD1011),0)</f>
        <v>0</v>
      </c>
      <c r="AG1011" s="55">
        <f t="shared" si="314"/>
        <v>0</v>
      </c>
      <c r="AH1011" s="55">
        <f t="shared" si="315"/>
        <v>0</v>
      </c>
      <c r="AI1011" s="55">
        <f t="shared" si="316"/>
        <v>0</v>
      </c>
      <c r="AJ1011" s="55">
        <f t="shared" si="317"/>
        <v>0</v>
      </c>
      <c r="AK1011" s="55">
        <f t="shared" si="308"/>
        <v>0</v>
      </c>
      <c r="AL1011" s="55">
        <f t="shared" si="309"/>
        <v>0</v>
      </c>
      <c r="AM1011" s="55">
        <f t="shared" si="310"/>
        <v>0</v>
      </c>
    </row>
    <row r="1012" spans="1:39" x14ac:dyDescent="0.25">
      <c r="A1012" s="47">
        <v>1008</v>
      </c>
      <c r="B1012" s="358" t="str">
        <f>IF(AND(E1012&lt;&gt;0,D1012&lt;&gt;0,F1012&lt;&gt;0),IF(C1012&lt;&gt;0,CONCATENATE(C1012,"-AGr",VLOOKUP(D1012,Listen!$A$2:$G$45,7,FALSE),"-",E1012,"-",F1012,),CONCATENATE("AGr",VLOOKUP(D1012,Listen!$A$2:$G$45,7,FALSE),"-",E1012,"-",F1012)),"keine vollständige ID")</f>
        <v>keine vollständige ID</v>
      </c>
      <c r="C1012" s="359">
        <f>'[2]III_SAV-Details_NB'!B1018</f>
        <v>0</v>
      </c>
      <c r="D1012" s="359">
        <f>'[2]III_SAV-Details_NB'!C1018</f>
        <v>0</v>
      </c>
      <c r="E1012" s="359">
        <f>'[2]III_SAV-Details_NB'!D1018</f>
        <v>0</v>
      </c>
      <c r="F1012" s="490"/>
      <c r="G1012" s="281">
        <f>'[2]III_SAV-Details_NB'!X1018</f>
        <v>0</v>
      </c>
      <c r="H1012" s="281">
        <f t="shared" si="311"/>
        <v>0</v>
      </c>
      <c r="I1012" s="281">
        <f>IF(con_EOGJahr=2025,'[2]III_SAV-Details_NB'!AA1018,IF(con_EOGJahr=2026,'[2]III_SAV-Details_NB'!AB1018,'[2]III_SAV-Details_NB'!AC1018))</f>
        <v>0</v>
      </c>
      <c r="J1012" s="282"/>
      <c r="K1012" s="282"/>
      <c r="L1012" s="282"/>
      <c r="M1012" s="282"/>
      <c r="N1012" s="282"/>
      <c r="O1012" s="282"/>
      <c r="P1012" s="52">
        <f t="shared" si="312"/>
        <v>0</v>
      </c>
      <c r="Q1012" s="60"/>
      <c r="R1012" s="53">
        <f t="shared" si="318"/>
        <v>0</v>
      </c>
      <c r="S1012" s="59"/>
      <c r="T1012" s="61"/>
      <c r="U1012" s="342" t="str">
        <f t="shared" si="322"/>
        <v>k.A.</v>
      </c>
      <c r="V1012" s="343" t="str">
        <f t="shared" si="319"/>
        <v>k.A.</v>
      </c>
      <c r="W1012" s="343" t="str">
        <f>IFERROR(IF(OR($D1012="",$E1012=0,con_Ende=0),"k.A.",IF(VLOOKUP($D1012,rng_ND,5,0)="Nein",VLOOKUP($D1012,rng_ND,2,FALSE),MIN(VLOOKUP($D1012,rng_ND,2,FALSE),A_Stammdaten!$B$19-D_SAV!$E1012+1))),"k.A.")</f>
        <v>k.A.</v>
      </c>
      <c r="X1012" s="343" t="str">
        <f t="shared" si="320"/>
        <v>k.A.</v>
      </c>
      <c r="Y1012" s="62"/>
      <c r="Z1012" s="48">
        <f t="shared" si="321"/>
        <v>0</v>
      </c>
      <c r="AA1012" s="457"/>
      <c r="AB1012" s="55">
        <f t="shared" si="313"/>
        <v>0</v>
      </c>
      <c r="AC1012" s="55">
        <f>IF(A_Stammdaten!$B$25="ja",D_SAV!AA1012,D_SAV!AB1012)</f>
        <v>0</v>
      </c>
      <c r="AD1012" s="478">
        <f>IF(AC1012=0,0,IF(U1012-(con_EOGJahr-D_SAV!E1012)&lt;=0,AC1012,AC1012/V1012))</f>
        <v>0</v>
      </c>
      <c r="AE1012" s="478">
        <f>IFERROR(IF(AND(VLOOKUP(D1012,rng_ND,5,FALSE)="Ja",D_SAV!T1012="degressiv"),D_SAV!AC1012*Y1012/100,0),0)</f>
        <v>0</v>
      </c>
      <c r="AF1012" s="55">
        <f>IFERROR(IF(VLOOKUP(D1012,rng_ND,5,FALSE)="Ja",MAX(D_SAV!AD1012:AE1012),D_SAV!AD1012),0)</f>
        <v>0</v>
      </c>
      <c r="AG1012" s="55">
        <f t="shared" si="314"/>
        <v>0</v>
      </c>
      <c r="AH1012" s="55">
        <f t="shared" si="315"/>
        <v>0</v>
      </c>
      <c r="AI1012" s="55">
        <f t="shared" si="316"/>
        <v>0</v>
      </c>
      <c r="AJ1012" s="55">
        <f t="shared" si="317"/>
        <v>0</v>
      </c>
      <c r="AK1012" s="55">
        <f t="shared" si="308"/>
        <v>0</v>
      </c>
      <c r="AL1012" s="55">
        <f t="shared" si="309"/>
        <v>0</v>
      </c>
      <c r="AM1012" s="55">
        <f t="shared" si="310"/>
        <v>0</v>
      </c>
    </row>
    <row r="1013" spans="1:39" x14ac:dyDescent="0.25">
      <c r="A1013" s="47">
        <v>1009</v>
      </c>
      <c r="B1013" s="358" t="str">
        <f>IF(AND(E1013&lt;&gt;0,D1013&lt;&gt;0,F1013&lt;&gt;0),IF(C1013&lt;&gt;0,CONCATENATE(C1013,"-AGr",VLOOKUP(D1013,Listen!$A$2:$G$45,7,FALSE),"-",E1013,"-",F1013,),CONCATENATE("AGr",VLOOKUP(D1013,Listen!$A$2:$G$45,7,FALSE),"-",E1013,"-",F1013)),"keine vollständige ID")</f>
        <v>keine vollständige ID</v>
      </c>
      <c r="C1013" s="359">
        <f>'[2]III_SAV-Details_NB'!B1019</f>
        <v>0</v>
      </c>
      <c r="D1013" s="359">
        <f>'[2]III_SAV-Details_NB'!C1019</f>
        <v>0</v>
      </c>
      <c r="E1013" s="359">
        <f>'[2]III_SAV-Details_NB'!D1019</f>
        <v>0</v>
      </c>
      <c r="F1013" s="490"/>
      <c r="G1013" s="281">
        <f>'[2]III_SAV-Details_NB'!X1019</f>
        <v>0</v>
      </c>
      <c r="H1013" s="281">
        <f t="shared" si="311"/>
        <v>0</v>
      </c>
      <c r="I1013" s="281">
        <f>IF(con_EOGJahr=2025,'[2]III_SAV-Details_NB'!AA1019,IF(con_EOGJahr=2026,'[2]III_SAV-Details_NB'!AB1019,'[2]III_SAV-Details_NB'!AC1019))</f>
        <v>0</v>
      </c>
      <c r="J1013" s="282"/>
      <c r="K1013" s="282"/>
      <c r="L1013" s="282"/>
      <c r="M1013" s="282"/>
      <c r="N1013" s="282"/>
      <c r="O1013" s="282"/>
      <c r="P1013" s="52">
        <f t="shared" si="312"/>
        <v>0</v>
      </c>
      <c r="Q1013" s="60"/>
      <c r="R1013" s="53">
        <f t="shared" si="318"/>
        <v>0</v>
      </c>
      <c r="S1013" s="59"/>
      <c r="T1013" s="61"/>
      <c r="U1013" s="342" t="str">
        <f t="shared" si="322"/>
        <v>k.A.</v>
      </c>
      <c r="V1013" s="343" t="str">
        <f t="shared" si="319"/>
        <v>k.A.</v>
      </c>
      <c r="W1013" s="343" t="str">
        <f>IFERROR(IF(OR($D1013="",$E1013=0,con_Ende=0),"k.A.",IF(VLOOKUP($D1013,rng_ND,5,0)="Nein",VLOOKUP($D1013,rng_ND,2,FALSE),MIN(VLOOKUP($D1013,rng_ND,2,FALSE),A_Stammdaten!$B$19-D_SAV!$E1013+1))),"k.A.")</f>
        <v>k.A.</v>
      </c>
      <c r="X1013" s="343" t="str">
        <f t="shared" si="320"/>
        <v>k.A.</v>
      </c>
      <c r="Y1013" s="62"/>
      <c r="Z1013" s="48">
        <f t="shared" si="321"/>
        <v>0</v>
      </c>
      <c r="AA1013" s="457"/>
      <c r="AB1013" s="55">
        <f t="shared" si="313"/>
        <v>0</v>
      </c>
      <c r="AC1013" s="55">
        <f>IF(A_Stammdaten!$B$25="ja",D_SAV!AA1013,D_SAV!AB1013)</f>
        <v>0</v>
      </c>
      <c r="AD1013" s="478">
        <f>IF(AC1013=0,0,IF(U1013-(con_EOGJahr-D_SAV!E1013)&lt;=0,AC1013,AC1013/V1013))</f>
        <v>0</v>
      </c>
      <c r="AE1013" s="478">
        <f>IFERROR(IF(AND(VLOOKUP(D1013,rng_ND,5,FALSE)="Ja",D_SAV!T1013="degressiv"),D_SAV!AC1013*Y1013/100,0),0)</f>
        <v>0</v>
      </c>
      <c r="AF1013" s="55">
        <f>IFERROR(IF(VLOOKUP(D1013,rng_ND,5,FALSE)="Ja",MAX(D_SAV!AD1013:AE1013),D_SAV!AD1013),0)</f>
        <v>0</v>
      </c>
      <c r="AG1013" s="55">
        <f t="shared" si="314"/>
        <v>0</v>
      </c>
      <c r="AH1013" s="55">
        <f t="shared" si="315"/>
        <v>0</v>
      </c>
      <c r="AI1013" s="55">
        <f t="shared" si="316"/>
        <v>0</v>
      </c>
      <c r="AJ1013" s="55">
        <f t="shared" si="317"/>
        <v>0</v>
      </c>
      <c r="AK1013" s="55">
        <f t="shared" si="308"/>
        <v>0</v>
      </c>
      <c r="AL1013" s="55">
        <f t="shared" si="309"/>
        <v>0</v>
      </c>
      <c r="AM1013" s="55">
        <f t="shared" si="310"/>
        <v>0</v>
      </c>
    </row>
    <row r="1014" spans="1:39" x14ac:dyDescent="0.25">
      <c r="A1014" s="47">
        <v>1010</v>
      </c>
      <c r="B1014" s="358" t="str">
        <f>IF(AND(E1014&lt;&gt;0,D1014&lt;&gt;0,F1014&lt;&gt;0),IF(C1014&lt;&gt;0,CONCATENATE(C1014,"-AGr",VLOOKUP(D1014,Listen!$A$2:$G$45,7,FALSE),"-",E1014,"-",F1014,),CONCATENATE("AGr",VLOOKUP(D1014,Listen!$A$2:$G$45,7,FALSE),"-",E1014,"-",F1014)),"keine vollständige ID")</f>
        <v>keine vollständige ID</v>
      </c>
      <c r="C1014" s="359">
        <f>'[2]III_SAV-Details_NB'!B1020</f>
        <v>0</v>
      </c>
      <c r="D1014" s="359">
        <f>'[2]III_SAV-Details_NB'!C1020</f>
        <v>0</v>
      </c>
      <c r="E1014" s="359">
        <f>'[2]III_SAV-Details_NB'!D1020</f>
        <v>0</v>
      </c>
      <c r="F1014" s="490"/>
      <c r="G1014" s="281">
        <f>'[2]III_SAV-Details_NB'!X1020</f>
        <v>0</v>
      </c>
      <c r="H1014" s="281">
        <f t="shared" si="311"/>
        <v>0</v>
      </c>
      <c r="I1014" s="281">
        <f>IF(con_EOGJahr=2025,'[2]III_SAV-Details_NB'!AA1020,IF(con_EOGJahr=2026,'[2]III_SAV-Details_NB'!AB1020,'[2]III_SAV-Details_NB'!AC1020))</f>
        <v>0</v>
      </c>
      <c r="J1014" s="282"/>
      <c r="K1014" s="282"/>
      <c r="L1014" s="282"/>
      <c r="M1014" s="282"/>
      <c r="N1014" s="282"/>
      <c r="O1014" s="282"/>
      <c r="P1014" s="52">
        <f t="shared" si="312"/>
        <v>0</v>
      </c>
      <c r="Q1014" s="60"/>
      <c r="R1014" s="53">
        <f t="shared" si="318"/>
        <v>0</v>
      </c>
      <c r="S1014" s="59"/>
      <c r="T1014" s="61"/>
      <c r="U1014" s="342" t="str">
        <f t="shared" si="322"/>
        <v>k.A.</v>
      </c>
      <c r="V1014" s="343" t="str">
        <f t="shared" si="319"/>
        <v>k.A.</v>
      </c>
      <c r="W1014" s="343" t="str">
        <f>IFERROR(IF(OR($D1014="",$E1014=0,con_Ende=0),"k.A.",IF(VLOOKUP($D1014,rng_ND,5,0)="Nein",VLOOKUP($D1014,rng_ND,2,FALSE),MIN(VLOOKUP($D1014,rng_ND,2,FALSE),A_Stammdaten!$B$19-D_SAV!$E1014+1))),"k.A.")</f>
        <v>k.A.</v>
      </c>
      <c r="X1014" s="343" t="str">
        <f t="shared" si="320"/>
        <v>k.A.</v>
      </c>
      <c r="Y1014" s="62"/>
      <c r="Z1014" s="48">
        <f t="shared" si="321"/>
        <v>0</v>
      </c>
      <c r="AA1014" s="457"/>
      <c r="AB1014" s="55">
        <f t="shared" si="313"/>
        <v>0</v>
      </c>
      <c r="AC1014" s="55">
        <f>IF(A_Stammdaten!$B$25="ja",D_SAV!AA1014,D_SAV!AB1014)</f>
        <v>0</v>
      </c>
      <c r="AD1014" s="478">
        <f>IF(AC1014=0,0,IF(U1014-(con_EOGJahr-D_SAV!E1014)&lt;=0,AC1014,AC1014/V1014))</f>
        <v>0</v>
      </c>
      <c r="AE1014" s="478">
        <f>IFERROR(IF(AND(VLOOKUP(D1014,rng_ND,5,FALSE)="Ja",D_SAV!T1014="degressiv"),D_SAV!AC1014*Y1014/100,0),0)</f>
        <v>0</v>
      </c>
      <c r="AF1014" s="55">
        <f>IFERROR(IF(VLOOKUP(D1014,rng_ND,5,FALSE)="Ja",MAX(D_SAV!AD1014:AE1014),D_SAV!AD1014),0)</f>
        <v>0</v>
      </c>
      <c r="AG1014" s="55">
        <f t="shared" si="314"/>
        <v>0</v>
      </c>
      <c r="AH1014" s="55">
        <f t="shared" si="315"/>
        <v>0</v>
      </c>
      <c r="AI1014" s="55">
        <f t="shared" si="316"/>
        <v>0</v>
      </c>
      <c r="AJ1014" s="55">
        <f t="shared" si="317"/>
        <v>0</v>
      </c>
      <c r="AK1014" s="55">
        <f t="shared" si="308"/>
        <v>0</v>
      </c>
      <c r="AL1014" s="55">
        <f t="shared" si="309"/>
        <v>0</v>
      </c>
      <c r="AM1014" s="55">
        <f t="shared" si="310"/>
        <v>0</v>
      </c>
    </row>
    <row r="1015" spans="1:39" x14ac:dyDescent="0.25">
      <c r="A1015" s="47">
        <v>1011</v>
      </c>
      <c r="B1015" s="358" t="str">
        <f>IF(AND(E1015&lt;&gt;0,D1015&lt;&gt;0,F1015&lt;&gt;0),IF(C1015&lt;&gt;0,CONCATENATE(C1015,"-AGr",VLOOKUP(D1015,Listen!$A$2:$G$45,7,FALSE),"-",E1015,"-",F1015,),CONCATENATE("AGr",VLOOKUP(D1015,Listen!$A$2:$G$45,7,FALSE),"-",E1015,"-",F1015)),"keine vollständige ID")</f>
        <v>keine vollständige ID</v>
      </c>
      <c r="C1015" s="359">
        <f>'[2]III_SAV-Details_NB'!B1021</f>
        <v>0</v>
      </c>
      <c r="D1015" s="359">
        <f>'[2]III_SAV-Details_NB'!C1021</f>
        <v>0</v>
      </c>
      <c r="E1015" s="359">
        <f>'[2]III_SAV-Details_NB'!D1021</f>
        <v>0</v>
      </c>
      <c r="F1015" s="490"/>
      <c r="G1015" s="281">
        <f>'[2]III_SAV-Details_NB'!X1021</f>
        <v>0</v>
      </c>
      <c r="H1015" s="281">
        <f t="shared" si="311"/>
        <v>0</v>
      </c>
      <c r="I1015" s="281">
        <f>IF(con_EOGJahr=2025,'[2]III_SAV-Details_NB'!AA1021,IF(con_EOGJahr=2026,'[2]III_SAV-Details_NB'!AB1021,'[2]III_SAV-Details_NB'!AC1021))</f>
        <v>0</v>
      </c>
      <c r="J1015" s="282"/>
      <c r="K1015" s="282"/>
      <c r="L1015" s="282"/>
      <c r="M1015" s="282"/>
      <c r="N1015" s="282"/>
      <c r="O1015" s="282"/>
      <c r="P1015" s="52">
        <f t="shared" si="312"/>
        <v>0</v>
      </c>
      <c r="Q1015" s="60"/>
      <c r="R1015" s="53">
        <f t="shared" si="318"/>
        <v>0</v>
      </c>
      <c r="S1015" s="59"/>
      <c r="T1015" s="61"/>
      <c r="U1015" s="342" t="str">
        <f t="shared" si="322"/>
        <v>k.A.</v>
      </c>
      <c r="V1015" s="343" t="str">
        <f t="shared" si="319"/>
        <v>k.A.</v>
      </c>
      <c r="W1015" s="343" t="str">
        <f>IFERROR(IF(OR($D1015="",$E1015=0,con_Ende=0),"k.A.",IF(VLOOKUP($D1015,rng_ND,5,0)="Nein",VLOOKUP($D1015,rng_ND,2,FALSE),MIN(VLOOKUP($D1015,rng_ND,2,FALSE),A_Stammdaten!$B$19-D_SAV!$E1015+1))),"k.A.")</f>
        <v>k.A.</v>
      </c>
      <c r="X1015" s="343" t="str">
        <f t="shared" si="320"/>
        <v>k.A.</v>
      </c>
      <c r="Y1015" s="62"/>
      <c r="Z1015" s="48">
        <f t="shared" si="321"/>
        <v>0</v>
      </c>
      <c r="AA1015" s="457"/>
      <c r="AB1015" s="55">
        <f t="shared" si="313"/>
        <v>0</v>
      </c>
      <c r="AC1015" s="55">
        <f>IF(A_Stammdaten!$B$25="ja",D_SAV!AA1015,D_SAV!AB1015)</f>
        <v>0</v>
      </c>
      <c r="AD1015" s="478">
        <f>IF(AC1015=0,0,IF(U1015-(con_EOGJahr-D_SAV!E1015)&lt;=0,AC1015,AC1015/V1015))</f>
        <v>0</v>
      </c>
      <c r="AE1015" s="478">
        <f>IFERROR(IF(AND(VLOOKUP(D1015,rng_ND,5,FALSE)="Ja",D_SAV!T1015="degressiv"),D_SAV!AC1015*Y1015/100,0),0)</f>
        <v>0</v>
      </c>
      <c r="AF1015" s="55">
        <f>IFERROR(IF(VLOOKUP(D1015,rng_ND,5,FALSE)="Ja",MAX(D_SAV!AD1015:AE1015),D_SAV!AD1015),0)</f>
        <v>0</v>
      </c>
      <c r="AG1015" s="55">
        <f t="shared" si="314"/>
        <v>0</v>
      </c>
      <c r="AH1015" s="55">
        <f t="shared" si="315"/>
        <v>0</v>
      </c>
      <c r="AI1015" s="55">
        <f t="shared" si="316"/>
        <v>0</v>
      </c>
      <c r="AJ1015" s="55">
        <f t="shared" si="317"/>
        <v>0</v>
      </c>
      <c r="AK1015" s="55">
        <f t="shared" si="308"/>
        <v>0</v>
      </c>
      <c r="AL1015" s="55">
        <f t="shared" si="309"/>
        <v>0</v>
      </c>
      <c r="AM1015" s="55">
        <f t="shared" si="310"/>
        <v>0</v>
      </c>
    </row>
    <row r="1016" spans="1:39" x14ac:dyDescent="0.25">
      <c r="A1016" s="47">
        <v>1012</v>
      </c>
      <c r="B1016" s="358" t="str">
        <f>IF(AND(E1016&lt;&gt;0,D1016&lt;&gt;0,F1016&lt;&gt;0),IF(C1016&lt;&gt;0,CONCATENATE(C1016,"-AGr",VLOOKUP(D1016,Listen!$A$2:$G$45,7,FALSE),"-",E1016,"-",F1016,),CONCATENATE("AGr",VLOOKUP(D1016,Listen!$A$2:$G$45,7,FALSE),"-",E1016,"-",F1016)),"keine vollständige ID")</f>
        <v>keine vollständige ID</v>
      </c>
      <c r="C1016" s="359">
        <f>'[2]III_SAV-Details_NB'!B1022</f>
        <v>0</v>
      </c>
      <c r="D1016" s="359">
        <f>'[2]III_SAV-Details_NB'!C1022</f>
        <v>0</v>
      </c>
      <c r="E1016" s="359">
        <f>'[2]III_SAV-Details_NB'!D1022</f>
        <v>0</v>
      </c>
      <c r="F1016" s="490"/>
      <c r="G1016" s="281">
        <f>'[2]III_SAV-Details_NB'!X1022</f>
        <v>0</v>
      </c>
      <c r="H1016" s="281">
        <f t="shared" si="311"/>
        <v>0</v>
      </c>
      <c r="I1016" s="281">
        <f>IF(con_EOGJahr=2025,'[2]III_SAV-Details_NB'!AA1022,IF(con_EOGJahr=2026,'[2]III_SAV-Details_NB'!AB1022,'[2]III_SAV-Details_NB'!AC1022))</f>
        <v>0</v>
      </c>
      <c r="J1016" s="282"/>
      <c r="K1016" s="282"/>
      <c r="L1016" s="282"/>
      <c r="M1016" s="282"/>
      <c r="N1016" s="282"/>
      <c r="O1016" s="282"/>
      <c r="P1016" s="52">
        <f t="shared" si="312"/>
        <v>0</v>
      </c>
      <c r="Q1016" s="60"/>
      <c r="R1016" s="53">
        <f t="shared" si="318"/>
        <v>0</v>
      </c>
      <c r="S1016" s="59"/>
      <c r="T1016" s="61"/>
      <c r="U1016" s="342" t="str">
        <f t="shared" si="322"/>
        <v>k.A.</v>
      </c>
      <c r="V1016" s="343" t="str">
        <f t="shared" si="319"/>
        <v>k.A.</v>
      </c>
      <c r="W1016" s="343" t="str">
        <f>IFERROR(IF(OR($D1016="",$E1016=0,con_Ende=0),"k.A.",IF(VLOOKUP($D1016,rng_ND,5,0)="Nein",VLOOKUP($D1016,rng_ND,2,FALSE),MIN(VLOOKUP($D1016,rng_ND,2,FALSE),A_Stammdaten!$B$19-D_SAV!$E1016+1))),"k.A.")</f>
        <v>k.A.</v>
      </c>
      <c r="X1016" s="343" t="str">
        <f t="shared" si="320"/>
        <v>k.A.</v>
      </c>
      <c r="Y1016" s="62"/>
      <c r="Z1016" s="48">
        <f t="shared" si="321"/>
        <v>0</v>
      </c>
      <c r="AA1016" s="457"/>
      <c r="AB1016" s="55">
        <f t="shared" si="313"/>
        <v>0</v>
      </c>
      <c r="AC1016" s="55">
        <f>IF(A_Stammdaten!$B$25="ja",D_SAV!AA1016,D_SAV!AB1016)</f>
        <v>0</v>
      </c>
      <c r="AD1016" s="478">
        <f>IF(AC1016=0,0,IF(U1016-(con_EOGJahr-D_SAV!E1016)&lt;=0,AC1016,AC1016/V1016))</f>
        <v>0</v>
      </c>
      <c r="AE1016" s="478">
        <f>IFERROR(IF(AND(VLOOKUP(D1016,rng_ND,5,FALSE)="Ja",D_SAV!T1016="degressiv"),D_SAV!AC1016*Y1016/100,0),0)</f>
        <v>0</v>
      </c>
      <c r="AF1016" s="55">
        <f>IFERROR(IF(VLOOKUP(D1016,rng_ND,5,FALSE)="Ja",MAX(D_SAV!AD1016:AE1016),D_SAV!AD1016),0)</f>
        <v>0</v>
      </c>
      <c r="AG1016" s="55">
        <f t="shared" si="314"/>
        <v>0</v>
      </c>
      <c r="AH1016" s="55">
        <f t="shared" si="315"/>
        <v>0</v>
      </c>
      <c r="AI1016" s="55">
        <f t="shared" si="316"/>
        <v>0</v>
      </c>
      <c r="AJ1016" s="55">
        <f t="shared" si="317"/>
        <v>0</v>
      </c>
      <c r="AK1016" s="55">
        <f t="shared" si="308"/>
        <v>0</v>
      </c>
      <c r="AL1016" s="55">
        <f t="shared" si="309"/>
        <v>0</v>
      </c>
      <c r="AM1016" s="55">
        <f t="shared" si="310"/>
        <v>0</v>
      </c>
    </row>
    <row r="1017" spans="1:39" x14ac:dyDescent="0.25">
      <c r="A1017" s="47">
        <v>1013</v>
      </c>
      <c r="B1017" s="358" t="str">
        <f>IF(AND(E1017&lt;&gt;0,D1017&lt;&gt;0,F1017&lt;&gt;0),IF(C1017&lt;&gt;0,CONCATENATE(C1017,"-AGr",VLOOKUP(D1017,Listen!$A$2:$G$45,7,FALSE),"-",E1017,"-",F1017,),CONCATENATE("AGr",VLOOKUP(D1017,Listen!$A$2:$G$45,7,FALSE),"-",E1017,"-",F1017)),"keine vollständige ID")</f>
        <v>keine vollständige ID</v>
      </c>
      <c r="C1017" s="359">
        <f>'[2]III_SAV-Details_NB'!B1023</f>
        <v>0</v>
      </c>
      <c r="D1017" s="359">
        <f>'[2]III_SAV-Details_NB'!C1023</f>
        <v>0</v>
      </c>
      <c r="E1017" s="359">
        <f>'[2]III_SAV-Details_NB'!D1023</f>
        <v>0</v>
      </c>
      <c r="F1017" s="490"/>
      <c r="G1017" s="281">
        <f>'[2]III_SAV-Details_NB'!X1023</f>
        <v>0</v>
      </c>
      <c r="H1017" s="281">
        <f t="shared" si="311"/>
        <v>0</v>
      </c>
      <c r="I1017" s="281">
        <f>IF(con_EOGJahr=2025,'[2]III_SAV-Details_NB'!AA1023,IF(con_EOGJahr=2026,'[2]III_SAV-Details_NB'!AB1023,'[2]III_SAV-Details_NB'!AC1023))</f>
        <v>0</v>
      </c>
      <c r="J1017" s="282"/>
      <c r="K1017" s="282"/>
      <c r="L1017" s="282"/>
      <c r="M1017" s="282"/>
      <c r="N1017" s="282"/>
      <c r="O1017" s="282"/>
      <c r="P1017" s="52">
        <f t="shared" si="312"/>
        <v>0</v>
      </c>
      <c r="Q1017" s="60"/>
      <c r="R1017" s="53">
        <f t="shared" si="318"/>
        <v>0</v>
      </c>
      <c r="S1017" s="59"/>
      <c r="T1017" s="61"/>
      <c r="U1017" s="342" t="str">
        <f t="shared" si="322"/>
        <v>k.A.</v>
      </c>
      <c r="V1017" s="343" t="str">
        <f t="shared" si="319"/>
        <v>k.A.</v>
      </c>
      <c r="W1017" s="343" t="str">
        <f>IFERROR(IF(OR($D1017="",$E1017=0,con_Ende=0),"k.A.",IF(VLOOKUP($D1017,rng_ND,5,0)="Nein",VLOOKUP($D1017,rng_ND,2,FALSE),MIN(VLOOKUP($D1017,rng_ND,2,FALSE),A_Stammdaten!$B$19-D_SAV!$E1017+1))),"k.A.")</f>
        <v>k.A.</v>
      </c>
      <c r="X1017" s="343" t="str">
        <f t="shared" si="320"/>
        <v>k.A.</v>
      </c>
      <c r="Y1017" s="62"/>
      <c r="Z1017" s="48">
        <f t="shared" si="321"/>
        <v>0</v>
      </c>
      <c r="AA1017" s="457"/>
      <c r="AB1017" s="55">
        <f t="shared" si="313"/>
        <v>0</v>
      </c>
      <c r="AC1017" s="55">
        <f>IF(A_Stammdaten!$B$25="ja",D_SAV!AA1017,D_SAV!AB1017)</f>
        <v>0</v>
      </c>
      <c r="AD1017" s="478">
        <f>IF(AC1017=0,0,IF(U1017-(con_EOGJahr-D_SAV!E1017)&lt;=0,AC1017,AC1017/V1017))</f>
        <v>0</v>
      </c>
      <c r="AE1017" s="478">
        <f>IFERROR(IF(AND(VLOOKUP(D1017,rng_ND,5,FALSE)="Ja",D_SAV!T1017="degressiv"),D_SAV!AC1017*Y1017/100,0),0)</f>
        <v>0</v>
      </c>
      <c r="AF1017" s="55">
        <f>IFERROR(IF(VLOOKUP(D1017,rng_ND,5,FALSE)="Ja",MAX(D_SAV!AD1017:AE1017),D_SAV!AD1017),0)</f>
        <v>0</v>
      </c>
      <c r="AG1017" s="55">
        <f t="shared" si="314"/>
        <v>0</v>
      </c>
      <c r="AH1017" s="55">
        <f t="shared" si="315"/>
        <v>0</v>
      </c>
      <c r="AI1017" s="55">
        <f t="shared" si="316"/>
        <v>0</v>
      </c>
      <c r="AJ1017" s="55">
        <f t="shared" si="317"/>
        <v>0</v>
      </c>
      <c r="AK1017" s="55">
        <f t="shared" si="308"/>
        <v>0</v>
      </c>
      <c r="AL1017" s="55">
        <f t="shared" si="309"/>
        <v>0</v>
      </c>
      <c r="AM1017" s="55">
        <f t="shared" si="310"/>
        <v>0</v>
      </c>
    </row>
    <row r="1018" spans="1:39" x14ac:dyDescent="0.25">
      <c r="A1018" s="47">
        <v>1014</v>
      </c>
      <c r="B1018" s="358" t="str">
        <f>IF(AND(E1018&lt;&gt;0,D1018&lt;&gt;0,F1018&lt;&gt;0),IF(C1018&lt;&gt;0,CONCATENATE(C1018,"-AGr",VLOOKUP(D1018,Listen!$A$2:$G$45,7,FALSE),"-",E1018,"-",F1018,),CONCATENATE("AGr",VLOOKUP(D1018,Listen!$A$2:$G$45,7,FALSE),"-",E1018,"-",F1018)),"keine vollständige ID")</f>
        <v>keine vollständige ID</v>
      </c>
      <c r="C1018" s="359">
        <f>'[2]III_SAV-Details_NB'!B1024</f>
        <v>0</v>
      </c>
      <c r="D1018" s="359">
        <f>'[2]III_SAV-Details_NB'!C1024</f>
        <v>0</v>
      </c>
      <c r="E1018" s="359">
        <f>'[2]III_SAV-Details_NB'!D1024</f>
        <v>0</v>
      </c>
      <c r="F1018" s="490"/>
      <c r="G1018" s="281">
        <f>'[2]III_SAV-Details_NB'!X1024</f>
        <v>0</v>
      </c>
      <c r="H1018" s="281">
        <f t="shared" si="311"/>
        <v>0</v>
      </c>
      <c r="I1018" s="281">
        <f>IF(con_EOGJahr=2025,'[2]III_SAV-Details_NB'!AA1024,IF(con_EOGJahr=2026,'[2]III_SAV-Details_NB'!AB1024,'[2]III_SAV-Details_NB'!AC1024))</f>
        <v>0</v>
      </c>
      <c r="J1018" s="282"/>
      <c r="K1018" s="282"/>
      <c r="L1018" s="282"/>
      <c r="M1018" s="282"/>
      <c r="N1018" s="282"/>
      <c r="O1018" s="282"/>
      <c r="P1018" s="52">
        <f t="shared" si="312"/>
        <v>0</v>
      </c>
      <c r="Q1018" s="60"/>
      <c r="R1018" s="53">
        <f t="shared" si="318"/>
        <v>0</v>
      </c>
      <c r="S1018" s="59"/>
      <c r="T1018" s="61"/>
      <c r="U1018" s="342" t="str">
        <f t="shared" si="322"/>
        <v>k.A.</v>
      </c>
      <c r="V1018" s="343" t="str">
        <f t="shared" si="319"/>
        <v>k.A.</v>
      </c>
      <c r="W1018" s="343" t="str">
        <f>IFERROR(IF(OR($D1018="",$E1018=0,con_Ende=0),"k.A.",IF(VLOOKUP($D1018,rng_ND,5,0)="Nein",VLOOKUP($D1018,rng_ND,2,FALSE),MIN(VLOOKUP($D1018,rng_ND,2,FALSE),A_Stammdaten!$B$19-D_SAV!$E1018+1))),"k.A.")</f>
        <v>k.A.</v>
      </c>
      <c r="X1018" s="343" t="str">
        <f t="shared" si="320"/>
        <v>k.A.</v>
      </c>
      <c r="Y1018" s="62"/>
      <c r="Z1018" s="48">
        <f t="shared" si="321"/>
        <v>0</v>
      </c>
      <c r="AA1018" s="457"/>
      <c r="AB1018" s="55">
        <f t="shared" si="313"/>
        <v>0</v>
      </c>
      <c r="AC1018" s="55">
        <f>IF(A_Stammdaten!$B$25="ja",D_SAV!AA1018,D_SAV!AB1018)</f>
        <v>0</v>
      </c>
      <c r="AD1018" s="478">
        <f>IF(AC1018=0,0,IF(U1018-(con_EOGJahr-D_SAV!E1018)&lt;=0,AC1018,AC1018/V1018))</f>
        <v>0</v>
      </c>
      <c r="AE1018" s="478">
        <f>IFERROR(IF(AND(VLOOKUP(D1018,rng_ND,5,FALSE)="Ja",D_SAV!T1018="degressiv"),D_SAV!AC1018*Y1018/100,0),0)</f>
        <v>0</v>
      </c>
      <c r="AF1018" s="55">
        <f>IFERROR(IF(VLOOKUP(D1018,rng_ND,5,FALSE)="Ja",MAX(D_SAV!AD1018:AE1018),D_SAV!AD1018),0)</f>
        <v>0</v>
      </c>
      <c r="AG1018" s="55">
        <f t="shared" si="314"/>
        <v>0</v>
      </c>
      <c r="AH1018" s="55">
        <f t="shared" si="315"/>
        <v>0</v>
      </c>
      <c r="AI1018" s="55">
        <f t="shared" si="316"/>
        <v>0</v>
      </c>
      <c r="AJ1018" s="55">
        <f t="shared" si="317"/>
        <v>0</v>
      </c>
      <c r="AK1018" s="55">
        <f t="shared" si="308"/>
        <v>0</v>
      </c>
      <c r="AL1018" s="55">
        <f t="shared" si="309"/>
        <v>0</v>
      </c>
      <c r="AM1018" s="55">
        <f t="shared" si="310"/>
        <v>0</v>
      </c>
    </row>
    <row r="1019" spans="1:39" x14ac:dyDescent="0.25">
      <c r="A1019" s="47">
        <v>1015</v>
      </c>
      <c r="B1019" s="358" t="str">
        <f>IF(AND(E1019&lt;&gt;0,D1019&lt;&gt;0,F1019&lt;&gt;0),IF(C1019&lt;&gt;0,CONCATENATE(C1019,"-AGr",VLOOKUP(D1019,Listen!$A$2:$G$45,7,FALSE),"-",E1019,"-",F1019,),CONCATENATE("AGr",VLOOKUP(D1019,Listen!$A$2:$G$45,7,FALSE),"-",E1019,"-",F1019)),"keine vollständige ID")</f>
        <v>keine vollständige ID</v>
      </c>
      <c r="C1019" s="359">
        <f>'[2]III_SAV-Details_NB'!B1025</f>
        <v>0</v>
      </c>
      <c r="D1019" s="359">
        <f>'[2]III_SAV-Details_NB'!C1025</f>
        <v>0</v>
      </c>
      <c r="E1019" s="359">
        <f>'[2]III_SAV-Details_NB'!D1025</f>
        <v>0</v>
      </c>
      <c r="F1019" s="490"/>
      <c r="G1019" s="281">
        <f>'[2]III_SAV-Details_NB'!X1025</f>
        <v>0</v>
      </c>
      <c r="H1019" s="281">
        <f t="shared" si="311"/>
        <v>0</v>
      </c>
      <c r="I1019" s="281">
        <f>IF(con_EOGJahr=2025,'[2]III_SAV-Details_NB'!AA1025,IF(con_EOGJahr=2026,'[2]III_SAV-Details_NB'!AB1025,'[2]III_SAV-Details_NB'!AC1025))</f>
        <v>0</v>
      </c>
      <c r="J1019" s="282"/>
      <c r="K1019" s="282"/>
      <c r="L1019" s="282"/>
      <c r="M1019" s="282"/>
      <c r="N1019" s="282"/>
      <c r="O1019" s="282"/>
      <c r="P1019" s="52">
        <f t="shared" si="312"/>
        <v>0</v>
      </c>
      <c r="Q1019" s="60"/>
      <c r="R1019" s="53">
        <f t="shared" si="318"/>
        <v>0</v>
      </c>
      <c r="S1019" s="59"/>
      <c r="T1019" s="61"/>
      <c r="U1019" s="342" t="str">
        <f t="shared" si="322"/>
        <v>k.A.</v>
      </c>
      <c r="V1019" s="343" t="str">
        <f t="shared" si="319"/>
        <v>k.A.</v>
      </c>
      <c r="W1019" s="343" t="str">
        <f>IFERROR(IF(OR($D1019="",$E1019=0,con_Ende=0),"k.A.",IF(VLOOKUP($D1019,rng_ND,5,0)="Nein",VLOOKUP($D1019,rng_ND,2,FALSE),MIN(VLOOKUP($D1019,rng_ND,2,FALSE),A_Stammdaten!$B$19-D_SAV!$E1019+1))),"k.A.")</f>
        <v>k.A.</v>
      </c>
      <c r="X1019" s="343" t="str">
        <f t="shared" si="320"/>
        <v>k.A.</v>
      </c>
      <c r="Y1019" s="62"/>
      <c r="Z1019" s="48">
        <f t="shared" si="321"/>
        <v>0</v>
      </c>
      <c r="AA1019" s="457"/>
      <c r="AB1019" s="55">
        <f t="shared" si="313"/>
        <v>0</v>
      </c>
      <c r="AC1019" s="55">
        <f>IF(A_Stammdaten!$B$25="ja",D_SAV!AA1019,D_SAV!AB1019)</f>
        <v>0</v>
      </c>
      <c r="AD1019" s="478">
        <f>IF(AC1019=0,0,IF(U1019-(con_EOGJahr-D_SAV!E1019)&lt;=0,AC1019,AC1019/V1019))</f>
        <v>0</v>
      </c>
      <c r="AE1019" s="478">
        <f>IFERROR(IF(AND(VLOOKUP(D1019,rng_ND,5,FALSE)="Ja",D_SAV!T1019="degressiv"),D_SAV!AC1019*Y1019/100,0),0)</f>
        <v>0</v>
      </c>
      <c r="AF1019" s="55">
        <f>IFERROR(IF(VLOOKUP(D1019,rng_ND,5,FALSE)="Ja",MAX(D_SAV!AD1019:AE1019),D_SAV!AD1019),0)</f>
        <v>0</v>
      </c>
      <c r="AG1019" s="55">
        <f t="shared" si="314"/>
        <v>0</v>
      </c>
      <c r="AH1019" s="55">
        <f t="shared" si="315"/>
        <v>0</v>
      </c>
      <c r="AI1019" s="55">
        <f t="shared" si="316"/>
        <v>0</v>
      </c>
      <c r="AJ1019" s="55">
        <f t="shared" si="317"/>
        <v>0</v>
      </c>
      <c r="AK1019" s="55">
        <f t="shared" si="308"/>
        <v>0</v>
      </c>
      <c r="AL1019" s="55">
        <f t="shared" si="309"/>
        <v>0</v>
      </c>
      <c r="AM1019" s="55">
        <f t="shared" si="310"/>
        <v>0</v>
      </c>
    </row>
    <row r="1020" spans="1:39" x14ac:dyDescent="0.25">
      <c r="A1020" s="47">
        <v>1016</v>
      </c>
      <c r="B1020" s="358" t="str">
        <f>IF(AND(E1020&lt;&gt;0,D1020&lt;&gt;0,F1020&lt;&gt;0),IF(C1020&lt;&gt;0,CONCATENATE(C1020,"-AGr",VLOOKUP(D1020,Listen!$A$2:$G$45,7,FALSE),"-",E1020,"-",F1020,),CONCATENATE("AGr",VLOOKUP(D1020,Listen!$A$2:$G$45,7,FALSE),"-",E1020,"-",F1020)),"keine vollständige ID")</f>
        <v>keine vollständige ID</v>
      </c>
      <c r="C1020" s="359">
        <f>'[2]III_SAV-Details_NB'!B1026</f>
        <v>0</v>
      </c>
      <c r="D1020" s="359">
        <f>'[2]III_SAV-Details_NB'!C1026</f>
        <v>0</v>
      </c>
      <c r="E1020" s="359">
        <f>'[2]III_SAV-Details_NB'!D1026</f>
        <v>0</v>
      </c>
      <c r="F1020" s="490"/>
      <c r="G1020" s="281">
        <f>'[2]III_SAV-Details_NB'!X1026</f>
        <v>0</v>
      </c>
      <c r="H1020" s="281">
        <f t="shared" si="311"/>
        <v>0</v>
      </c>
      <c r="I1020" s="281">
        <f>IF(con_EOGJahr=2025,'[2]III_SAV-Details_NB'!AA1026,IF(con_EOGJahr=2026,'[2]III_SAV-Details_NB'!AB1026,'[2]III_SAV-Details_NB'!AC1026))</f>
        <v>0</v>
      </c>
      <c r="J1020" s="282"/>
      <c r="K1020" s="282"/>
      <c r="L1020" s="282"/>
      <c r="M1020" s="282"/>
      <c r="N1020" s="282"/>
      <c r="O1020" s="282"/>
      <c r="P1020" s="52">
        <f t="shared" si="312"/>
        <v>0</v>
      </c>
      <c r="Q1020" s="60"/>
      <c r="R1020" s="53">
        <f t="shared" si="318"/>
        <v>0</v>
      </c>
      <c r="S1020" s="59"/>
      <c r="T1020" s="61"/>
      <c r="U1020" s="342" t="str">
        <f t="shared" si="322"/>
        <v>k.A.</v>
      </c>
      <c r="V1020" s="343" t="str">
        <f t="shared" si="319"/>
        <v>k.A.</v>
      </c>
      <c r="W1020" s="343" t="str">
        <f>IFERROR(IF(OR($D1020="",$E1020=0,con_Ende=0),"k.A.",IF(VLOOKUP($D1020,rng_ND,5,0)="Nein",VLOOKUP($D1020,rng_ND,2,FALSE),MIN(VLOOKUP($D1020,rng_ND,2,FALSE),A_Stammdaten!$B$19-D_SAV!$E1020+1))),"k.A.")</f>
        <v>k.A.</v>
      </c>
      <c r="X1020" s="343" t="str">
        <f t="shared" si="320"/>
        <v>k.A.</v>
      </c>
      <c r="Y1020" s="62"/>
      <c r="Z1020" s="48">
        <f t="shared" si="321"/>
        <v>0</v>
      </c>
      <c r="AA1020" s="457"/>
      <c r="AB1020" s="55">
        <f t="shared" si="313"/>
        <v>0</v>
      </c>
      <c r="AC1020" s="55">
        <f>IF(A_Stammdaten!$B$25="ja",D_SAV!AA1020,D_SAV!AB1020)</f>
        <v>0</v>
      </c>
      <c r="AD1020" s="478">
        <f>IF(AC1020=0,0,IF(U1020-(con_EOGJahr-D_SAV!E1020)&lt;=0,AC1020,AC1020/V1020))</f>
        <v>0</v>
      </c>
      <c r="AE1020" s="478">
        <f>IFERROR(IF(AND(VLOOKUP(D1020,rng_ND,5,FALSE)="Ja",D_SAV!T1020="degressiv"),D_SAV!AC1020*Y1020/100,0),0)</f>
        <v>0</v>
      </c>
      <c r="AF1020" s="55">
        <f>IFERROR(IF(VLOOKUP(D1020,rng_ND,5,FALSE)="Ja",MAX(D_SAV!AD1020:AE1020),D_SAV!AD1020),0)</f>
        <v>0</v>
      </c>
      <c r="AG1020" s="55">
        <f t="shared" si="314"/>
        <v>0</v>
      </c>
      <c r="AH1020" s="55">
        <f t="shared" si="315"/>
        <v>0</v>
      </c>
      <c r="AI1020" s="55">
        <f t="shared" si="316"/>
        <v>0</v>
      </c>
      <c r="AJ1020" s="55">
        <f t="shared" si="317"/>
        <v>0</v>
      </c>
      <c r="AK1020" s="55">
        <f t="shared" si="308"/>
        <v>0</v>
      </c>
      <c r="AL1020" s="55">
        <f t="shared" si="309"/>
        <v>0</v>
      </c>
      <c r="AM1020" s="55">
        <f t="shared" si="310"/>
        <v>0</v>
      </c>
    </row>
    <row r="1021" spans="1:39" x14ac:dyDescent="0.25">
      <c r="A1021" s="47">
        <v>1017</v>
      </c>
      <c r="B1021" s="358" t="str">
        <f>IF(AND(E1021&lt;&gt;0,D1021&lt;&gt;0,F1021&lt;&gt;0),IF(C1021&lt;&gt;0,CONCATENATE(C1021,"-AGr",VLOOKUP(D1021,Listen!$A$2:$G$45,7,FALSE),"-",E1021,"-",F1021,),CONCATENATE("AGr",VLOOKUP(D1021,Listen!$A$2:$G$45,7,FALSE),"-",E1021,"-",F1021)),"keine vollständige ID")</f>
        <v>keine vollständige ID</v>
      </c>
      <c r="C1021" s="359">
        <f>'[2]III_SAV-Details_NB'!B1027</f>
        <v>0</v>
      </c>
      <c r="D1021" s="359">
        <f>'[2]III_SAV-Details_NB'!C1027</f>
        <v>0</v>
      </c>
      <c r="E1021" s="359">
        <f>'[2]III_SAV-Details_NB'!D1027</f>
        <v>0</v>
      </c>
      <c r="F1021" s="490"/>
      <c r="G1021" s="281">
        <f>'[2]III_SAV-Details_NB'!X1027</f>
        <v>0</v>
      </c>
      <c r="H1021" s="281">
        <f t="shared" si="311"/>
        <v>0</v>
      </c>
      <c r="I1021" s="281">
        <f>IF(con_EOGJahr=2025,'[2]III_SAV-Details_NB'!AA1027,IF(con_EOGJahr=2026,'[2]III_SAV-Details_NB'!AB1027,'[2]III_SAV-Details_NB'!AC1027))</f>
        <v>0</v>
      </c>
      <c r="J1021" s="282"/>
      <c r="K1021" s="282"/>
      <c r="L1021" s="282"/>
      <c r="M1021" s="282"/>
      <c r="N1021" s="282"/>
      <c r="O1021" s="282"/>
      <c r="P1021" s="52">
        <f t="shared" si="312"/>
        <v>0</v>
      </c>
      <c r="Q1021" s="60"/>
      <c r="R1021" s="53">
        <f t="shared" si="318"/>
        <v>0</v>
      </c>
      <c r="S1021" s="59"/>
      <c r="T1021" s="61"/>
      <c r="U1021" s="342" t="str">
        <f t="shared" si="322"/>
        <v>k.A.</v>
      </c>
      <c r="V1021" s="343" t="str">
        <f t="shared" si="319"/>
        <v>k.A.</v>
      </c>
      <c r="W1021" s="343" t="str">
        <f>IFERROR(IF(OR($D1021="",$E1021=0,con_Ende=0),"k.A.",IF(VLOOKUP($D1021,rng_ND,5,0)="Nein",VLOOKUP($D1021,rng_ND,2,FALSE),MIN(VLOOKUP($D1021,rng_ND,2,FALSE),A_Stammdaten!$B$19-D_SAV!$E1021+1))),"k.A.")</f>
        <v>k.A.</v>
      </c>
      <c r="X1021" s="343" t="str">
        <f t="shared" si="320"/>
        <v>k.A.</v>
      </c>
      <c r="Y1021" s="62"/>
      <c r="Z1021" s="48">
        <f t="shared" si="321"/>
        <v>0</v>
      </c>
      <c r="AA1021" s="457"/>
      <c r="AB1021" s="55">
        <f t="shared" si="313"/>
        <v>0</v>
      </c>
      <c r="AC1021" s="55">
        <f>IF(A_Stammdaten!$B$25="ja",D_SAV!AA1021,D_SAV!AB1021)</f>
        <v>0</v>
      </c>
      <c r="AD1021" s="478">
        <f>IF(AC1021=0,0,IF(U1021-(con_EOGJahr-D_SAV!E1021)&lt;=0,AC1021,AC1021/V1021))</f>
        <v>0</v>
      </c>
      <c r="AE1021" s="478">
        <f>IFERROR(IF(AND(VLOOKUP(D1021,rng_ND,5,FALSE)="Ja",D_SAV!T1021="degressiv"),D_SAV!AC1021*Y1021/100,0),0)</f>
        <v>0</v>
      </c>
      <c r="AF1021" s="55">
        <f>IFERROR(IF(VLOOKUP(D1021,rng_ND,5,FALSE)="Ja",MAX(D_SAV!AD1021:AE1021),D_SAV!AD1021),0)</f>
        <v>0</v>
      </c>
      <c r="AG1021" s="55">
        <f t="shared" si="314"/>
        <v>0</v>
      </c>
      <c r="AH1021" s="55">
        <f t="shared" si="315"/>
        <v>0</v>
      </c>
      <c r="AI1021" s="55">
        <f t="shared" si="316"/>
        <v>0</v>
      </c>
      <c r="AJ1021" s="55">
        <f t="shared" si="317"/>
        <v>0</v>
      </c>
      <c r="AK1021" s="55">
        <f t="shared" si="308"/>
        <v>0</v>
      </c>
      <c r="AL1021" s="55">
        <f t="shared" si="309"/>
        <v>0</v>
      </c>
      <c r="AM1021" s="55">
        <f t="shared" si="310"/>
        <v>0</v>
      </c>
    </row>
    <row r="1022" spans="1:39" x14ac:dyDescent="0.25">
      <c r="A1022" s="284">
        <v>1018</v>
      </c>
      <c r="B1022" s="358" t="str">
        <f>IF(AND(E1022&lt;&gt;0,D1022&lt;&gt;0,F1022&lt;&gt;0),IF(C1022&lt;&gt;0,CONCATENATE(C1022,"-AGr",VLOOKUP(D1022,Listen!$A$2:$G$45,7,FALSE),"-",E1022,"-",F1022,),CONCATENATE("AGr",VLOOKUP(D1022,Listen!$A$2:$G$45,7,FALSE),"-",E1022,"-",F1022)),"keine vollständige ID")</f>
        <v>keine vollständige ID</v>
      </c>
      <c r="C1022" s="359">
        <f>'[2]III_SAV-Details_NB'!B1028</f>
        <v>0</v>
      </c>
      <c r="D1022" s="359">
        <f>'[2]III_SAV-Details_NB'!C1028</f>
        <v>0</v>
      </c>
      <c r="E1022" s="359">
        <f>'[2]III_SAV-Details_NB'!D1028</f>
        <v>0</v>
      </c>
      <c r="F1022" s="490"/>
      <c r="G1022" s="281">
        <f>'[2]III_SAV-Details_NB'!X1028</f>
        <v>0</v>
      </c>
      <c r="H1022" s="281">
        <f t="shared" si="311"/>
        <v>0</v>
      </c>
      <c r="I1022" s="281">
        <f>IF(con_EOGJahr=2025,'[2]III_SAV-Details_NB'!AA1028,IF(con_EOGJahr=2026,'[2]III_SAV-Details_NB'!AB1028,'[2]III_SAV-Details_NB'!AC1028))</f>
        <v>0</v>
      </c>
      <c r="J1022" s="282"/>
      <c r="K1022" s="282"/>
      <c r="L1022" s="282"/>
      <c r="M1022" s="282"/>
      <c r="N1022" s="282"/>
      <c r="O1022" s="282"/>
      <c r="P1022" s="52">
        <f t="shared" si="312"/>
        <v>0</v>
      </c>
      <c r="Q1022" s="60"/>
      <c r="R1022" s="53">
        <f t="shared" si="318"/>
        <v>0</v>
      </c>
      <c r="S1022" s="59"/>
      <c r="T1022" s="61"/>
      <c r="U1022" s="342" t="str">
        <f t="shared" si="322"/>
        <v>k.A.</v>
      </c>
      <c r="V1022" s="343" t="str">
        <f t="shared" si="319"/>
        <v>k.A.</v>
      </c>
      <c r="W1022" s="343" t="str">
        <f>IFERROR(IF(OR($D1022="",$E1022=0,con_Ende=0),"k.A.",IF(VLOOKUP($D1022,rng_ND,5,0)="Nein",VLOOKUP($D1022,rng_ND,2,FALSE),MIN(VLOOKUP($D1022,rng_ND,2,FALSE),A_Stammdaten!$B$19-D_SAV!$E1022+1))),"k.A.")</f>
        <v>k.A.</v>
      </c>
      <c r="X1022" s="343" t="str">
        <f t="shared" si="320"/>
        <v>k.A.</v>
      </c>
      <c r="Y1022" s="62"/>
      <c r="Z1022" s="48">
        <f t="shared" si="321"/>
        <v>0</v>
      </c>
      <c r="AA1022" s="457"/>
      <c r="AB1022" s="55">
        <f t="shared" si="313"/>
        <v>0</v>
      </c>
      <c r="AC1022" s="55">
        <f>IF(A_Stammdaten!$B$25="ja",D_SAV!AA1022,D_SAV!AB1022)</f>
        <v>0</v>
      </c>
      <c r="AD1022" s="478">
        <f>IF(AC1022=0,0,IF(U1022-(con_EOGJahr-D_SAV!E1022)&lt;=0,AC1022,AC1022/V1022))</f>
        <v>0</v>
      </c>
      <c r="AE1022" s="478">
        <f>IFERROR(IF(AND(VLOOKUP(D1022,rng_ND,5,FALSE)="Ja",D_SAV!T1022="degressiv"),D_SAV!AC1022*Y1022/100,0),0)</f>
        <v>0</v>
      </c>
      <c r="AF1022" s="55">
        <f>IFERROR(IF(VLOOKUP(D1022,rng_ND,5,FALSE)="Ja",MAX(D_SAV!AD1022:AE1022),D_SAV!AD1022),0)</f>
        <v>0</v>
      </c>
      <c r="AG1022" s="55">
        <f t="shared" si="314"/>
        <v>0</v>
      </c>
      <c r="AH1022" s="55">
        <f t="shared" si="315"/>
        <v>0</v>
      </c>
      <c r="AI1022" s="55">
        <f t="shared" si="316"/>
        <v>0</v>
      </c>
      <c r="AJ1022" s="55">
        <f t="shared" si="317"/>
        <v>0</v>
      </c>
      <c r="AK1022" s="55">
        <f t="shared" si="308"/>
        <v>0</v>
      </c>
      <c r="AL1022" s="55">
        <f t="shared" si="309"/>
        <v>0</v>
      </c>
      <c r="AM1022" s="55">
        <f t="shared" si="310"/>
        <v>0</v>
      </c>
    </row>
    <row r="1023" spans="1:39" x14ac:dyDescent="0.25">
      <c r="A1023" s="47">
        <v>1019</v>
      </c>
      <c r="B1023" s="358" t="str">
        <f>IF(AND(E1023&lt;&gt;0,D1023&lt;&gt;0,F1023&lt;&gt;0),IF(C1023&lt;&gt;0,CONCATENATE(C1023,"-AGr",VLOOKUP(D1023,Listen!$A$2:$G$45,7,FALSE),"-",E1023,"-",F1023,),CONCATENATE("AGr",VLOOKUP(D1023,Listen!$A$2:$G$45,7,FALSE),"-",E1023,"-",F1023)),"keine vollständige ID")</f>
        <v>keine vollständige ID</v>
      </c>
      <c r="C1023" s="359">
        <f>'[2]III_SAV-Details_NB'!B1029</f>
        <v>0</v>
      </c>
      <c r="D1023" s="359">
        <f>'[2]III_SAV-Details_NB'!C1029</f>
        <v>0</v>
      </c>
      <c r="E1023" s="359">
        <f>'[2]III_SAV-Details_NB'!D1029</f>
        <v>0</v>
      </c>
      <c r="F1023" s="490"/>
      <c r="G1023" s="281">
        <f>'[2]III_SAV-Details_NB'!X1029</f>
        <v>0</v>
      </c>
      <c r="H1023" s="281">
        <f t="shared" si="311"/>
        <v>0</v>
      </c>
      <c r="I1023" s="281">
        <f>IF(con_EOGJahr=2025,'[2]III_SAV-Details_NB'!AA1029,IF(con_EOGJahr=2026,'[2]III_SAV-Details_NB'!AB1029,'[2]III_SAV-Details_NB'!AC1029))</f>
        <v>0</v>
      </c>
      <c r="J1023" s="282"/>
      <c r="K1023" s="282"/>
      <c r="L1023" s="282"/>
      <c r="M1023" s="282"/>
      <c r="N1023" s="282"/>
      <c r="O1023" s="282"/>
      <c r="P1023" s="52">
        <f t="shared" si="312"/>
        <v>0</v>
      </c>
      <c r="Q1023" s="60"/>
      <c r="R1023" s="53">
        <f t="shared" si="318"/>
        <v>0</v>
      </c>
      <c r="S1023" s="59"/>
      <c r="T1023" s="61"/>
      <c r="U1023" s="342" t="str">
        <f t="shared" si="322"/>
        <v>k.A.</v>
      </c>
      <c r="V1023" s="343" t="str">
        <f t="shared" si="319"/>
        <v>k.A.</v>
      </c>
      <c r="W1023" s="343" t="str">
        <f>IFERROR(IF(OR($D1023="",$E1023=0,con_Ende=0),"k.A.",IF(VLOOKUP($D1023,rng_ND,5,0)="Nein",VLOOKUP($D1023,rng_ND,2,FALSE),MIN(VLOOKUP($D1023,rng_ND,2,FALSE),A_Stammdaten!$B$19-D_SAV!$E1023+1))),"k.A.")</f>
        <v>k.A.</v>
      </c>
      <c r="X1023" s="343" t="str">
        <f t="shared" si="320"/>
        <v>k.A.</v>
      </c>
      <c r="Y1023" s="62"/>
      <c r="Z1023" s="48">
        <f t="shared" si="321"/>
        <v>0</v>
      </c>
      <c r="AA1023" s="457"/>
      <c r="AB1023" s="55">
        <f t="shared" si="313"/>
        <v>0</v>
      </c>
      <c r="AC1023" s="55">
        <f>IF(A_Stammdaten!$B$25="ja",D_SAV!AA1023,D_SAV!AB1023)</f>
        <v>0</v>
      </c>
      <c r="AD1023" s="478">
        <f>IF(AC1023=0,0,IF(U1023-(con_EOGJahr-D_SAV!E1023)&lt;=0,AC1023,AC1023/V1023))</f>
        <v>0</v>
      </c>
      <c r="AE1023" s="478">
        <f>IFERROR(IF(AND(VLOOKUP(D1023,rng_ND,5,FALSE)="Ja",D_SAV!T1023="degressiv"),D_SAV!AC1023*Y1023/100,0),0)</f>
        <v>0</v>
      </c>
      <c r="AF1023" s="55">
        <f>IFERROR(IF(VLOOKUP(D1023,rng_ND,5,FALSE)="Ja",MAX(D_SAV!AD1023:AE1023),D_SAV!AD1023),0)</f>
        <v>0</v>
      </c>
      <c r="AG1023" s="55">
        <f t="shared" si="314"/>
        <v>0</v>
      </c>
      <c r="AH1023" s="55">
        <f t="shared" si="315"/>
        <v>0</v>
      </c>
      <c r="AI1023" s="55">
        <f t="shared" si="316"/>
        <v>0</v>
      </c>
      <c r="AJ1023" s="55">
        <f t="shared" si="317"/>
        <v>0</v>
      </c>
      <c r="AK1023" s="55">
        <f t="shared" si="308"/>
        <v>0</v>
      </c>
      <c r="AL1023" s="55">
        <f t="shared" si="309"/>
        <v>0</v>
      </c>
      <c r="AM1023" s="55">
        <f t="shared" si="310"/>
        <v>0</v>
      </c>
    </row>
    <row r="1024" spans="1:39" x14ac:dyDescent="0.25">
      <c r="A1024" s="47">
        <v>1020</v>
      </c>
      <c r="B1024" s="358" t="str">
        <f>IF(AND(E1024&lt;&gt;0,D1024&lt;&gt;0,F1024&lt;&gt;0),IF(C1024&lt;&gt;0,CONCATENATE(C1024,"-AGr",VLOOKUP(D1024,Listen!$A$2:$G$45,7,FALSE),"-",E1024,"-",F1024,),CONCATENATE("AGr",VLOOKUP(D1024,Listen!$A$2:$G$45,7,FALSE),"-",E1024,"-",F1024)),"keine vollständige ID")</f>
        <v>keine vollständige ID</v>
      </c>
      <c r="C1024" s="359">
        <f>'[2]III_SAV-Details_NB'!B1030</f>
        <v>0</v>
      </c>
      <c r="D1024" s="359">
        <f>'[2]III_SAV-Details_NB'!C1030</f>
        <v>0</v>
      </c>
      <c r="E1024" s="359">
        <f>'[2]III_SAV-Details_NB'!D1030</f>
        <v>0</v>
      </c>
      <c r="F1024" s="490"/>
      <c r="G1024" s="281">
        <f>'[2]III_SAV-Details_NB'!X1030</f>
        <v>0</v>
      </c>
      <c r="H1024" s="281">
        <f t="shared" si="311"/>
        <v>0</v>
      </c>
      <c r="I1024" s="281">
        <f>IF(con_EOGJahr=2025,'[2]III_SAV-Details_NB'!AA1030,IF(con_EOGJahr=2026,'[2]III_SAV-Details_NB'!AB1030,'[2]III_SAV-Details_NB'!AC1030))</f>
        <v>0</v>
      </c>
      <c r="J1024" s="282"/>
      <c r="K1024" s="282"/>
      <c r="L1024" s="282"/>
      <c r="M1024" s="282"/>
      <c r="N1024" s="282"/>
      <c r="O1024" s="282"/>
      <c r="P1024" s="52">
        <f t="shared" si="312"/>
        <v>0</v>
      </c>
      <c r="Q1024" s="60"/>
      <c r="R1024" s="53">
        <f t="shared" si="318"/>
        <v>0</v>
      </c>
      <c r="S1024" s="59"/>
      <c r="T1024" s="61"/>
      <c r="U1024" s="342" t="str">
        <f t="shared" si="322"/>
        <v>k.A.</v>
      </c>
      <c r="V1024" s="343" t="str">
        <f t="shared" si="319"/>
        <v>k.A.</v>
      </c>
      <c r="W1024" s="343" t="str">
        <f>IFERROR(IF(OR($D1024="",$E1024=0,con_Ende=0),"k.A.",IF(VLOOKUP($D1024,rng_ND,5,0)="Nein",VLOOKUP($D1024,rng_ND,2,FALSE),MIN(VLOOKUP($D1024,rng_ND,2,FALSE),A_Stammdaten!$B$19-D_SAV!$E1024+1))),"k.A.")</f>
        <v>k.A.</v>
      </c>
      <c r="X1024" s="343" t="str">
        <f t="shared" si="320"/>
        <v>k.A.</v>
      </c>
      <c r="Y1024" s="62"/>
      <c r="Z1024" s="48">
        <f t="shared" si="321"/>
        <v>0</v>
      </c>
      <c r="AA1024" s="457"/>
      <c r="AB1024" s="55">
        <f t="shared" si="313"/>
        <v>0</v>
      </c>
      <c r="AC1024" s="55">
        <f>IF(A_Stammdaten!$B$25="ja",D_SAV!AA1024,D_SAV!AB1024)</f>
        <v>0</v>
      </c>
      <c r="AD1024" s="478">
        <f>IF(AC1024=0,0,IF(U1024-(con_EOGJahr-D_SAV!E1024)&lt;=0,AC1024,AC1024/V1024))</f>
        <v>0</v>
      </c>
      <c r="AE1024" s="478">
        <f>IFERROR(IF(AND(VLOOKUP(D1024,rng_ND,5,FALSE)="Ja",D_SAV!T1024="degressiv"),D_SAV!AC1024*Y1024/100,0),0)</f>
        <v>0</v>
      </c>
      <c r="AF1024" s="55">
        <f>IFERROR(IF(VLOOKUP(D1024,rng_ND,5,FALSE)="Ja",MAX(D_SAV!AD1024:AE1024),D_SAV!AD1024),0)</f>
        <v>0</v>
      </c>
      <c r="AG1024" s="55">
        <f t="shared" si="314"/>
        <v>0</v>
      </c>
      <c r="AH1024" s="55">
        <f t="shared" si="315"/>
        <v>0</v>
      </c>
      <c r="AI1024" s="55">
        <f t="shared" si="316"/>
        <v>0</v>
      </c>
      <c r="AJ1024" s="55">
        <f t="shared" si="317"/>
        <v>0</v>
      </c>
      <c r="AK1024" s="55">
        <f t="shared" si="308"/>
        <v>0</v>
      </c>
      <c r="AL1024" s="55">
        <f t="shared" si="309"/>
        <v>0</v>
      </c>
      <c r="AM1024" s="55">
        <f t="shared" si="310"/>
        <v>0</v>
      </c>
    </row>
    <row r="1025" spans="1:39" x14ac:dyDescent="0.25">
      <c r="A1025" s="47">
        <v>1021</v>
      </c>
      <c r="B1025" s="358" t="str">
        <f>IF(AND(E1025&lt;&gt;0,D1025&lt;&gt;0,F1025&lt;&gt;0),IF(C1025&lt;&gt;0,CONCATENATE(C1025,"-AGr",VLOOKUP(D1025,Listen!$A$2:$G$45,7,FALSE),"-",E1025,"-",F1025,),CONCATENATE("AGr",VLOOKUP(D1025,Listen!$A$2:$G$45,7,FALSE),"-",E1025,"-",F1025)),"keine vollständige ID")</f>
        <v>keine vollständige ID</v>
      </c>
      <c r="C1025" s="359">
        <f>'[2]III_SAV-Details_NB'!B1031</f>
        <v>0</v>
      </c>
      <c r="D1025" s="359">
        <f>'[2]III_SAV-Details_NB'!C1031</f>
        <v>0</v>
      </c>
      <c r="E1025" s="359">
        <f>'[2]III_SAV-Details_NB'!D1031</f>
        <v>0</v>
      </c>
      <c r="F1025" s="490"/>
      <c r="G1025" s="281">
        <f>'[2]III_SAV-Details_NB'!X1031</f>
        <v>0</v>
      </c>
      <c r="H1025" s="281">
        <f t="shared" si="311"/>
        <v>0</v>
      </c>
      <c r="I1025" s="281">
        <f>IF(con_EOGJahr=2025,'[2]III_SAV-Details_NB'!AA1031,IF(con_EOGJahr=2026,'[2]III_SAV-Details_NB'!AB1031,'[2]III_SAV-Details_NB'!AC1031))</f>
        <v>0</v>
      </c>
      <c r="J1025" s="282"/>
      <c r="K1025" s="282"/>
      <c r="L1025" s="282"/>
      <c r="M1025" s="282"/>
      <c r="N1025" s="282"/>
      <c r="O1025" s="282"/>
      <c r="P1025" s="52">
        <f t="shared" si="312"/>
        <v>0</v>
      </c>
      <c r="Q1025" s="60"/>
      <c r="R1025" s="53">
        <f t="shared" si="318"/>
        <v>0</v>
      </c>
      <c r="S1025" s="59"/>
      <c r="T1025" s="61"/>
      <c r="U1025" s="342" t="str">
        <f t="shared" si="322"/>
        <v>k.A.</v>
      </c>
      <c r="V1025" s="343" t="str">
        <f t="shared" si="319"/>
        <v>k.A.</v>
      </c>
      <c r="W1025" s="343" t="str">
        <f>IFERROR(IF(OR($D1025="",$E1025=0,con_Ende=0),"k.A.",IF(VLOOKUP($D1025,rng_ND,5,0)="Nein",VLOOKUP($D1025,rng_ND,2,FALSE),MIN(VLOOKUP($D1025,rng_ND,2,FALSE),A_Stammdaten!$B$19-D_SAV!$E1025+1))),"k.A.")</f>
        <v>k.A.</v>
      </c>
      <c r="X1025" s="343" t="str">
        <f t="shared" si="320"/>
        <v>k.A.</v>
      </c>
      <c r="Y1025" s="62"/>
      <c r="Z1025" s="48">
        <f t="shared" si="321"/>
        <v>0</v>
      </c>
      <c r="AA1025" s="457"/>
      <c r="AB1025" s="55">
        <f t="shared" si="313"/>
        <v>0</v>
      </c>
      <c r="AC1025" s="55">
        <f>IF(A_Stammdaten!$B$25="ja",D_SAV!AA1025,D_SAV!AB1025)</f>
        <v>0</v>
      </c>
      <c r="AD1025" s="478">
        <f>IF(AC1025=0,0,IF(U1025-(con_EOGJahr-D_SAV!E1025)&lt;=0,AC1025,AC1025/V1025))</f>
        <v>0</v>
      </c>
      <c r="AE1025" s="478">
        <f>IFERROR(IF(AND(VLOOKUP(D1025,rng_ND,5,FALSE)="Ja",D_SAV!T1025="degressiv"),D_SAV!AC1025*Y1025/100,0),0)</f>
        <v>0</v>
      </c>
      <c r="AF1025" s="55">
        <f>IFERROR(IF(VLOOKUP(D1025,rng_ND,5,FALSE)="Ja",MAX(D_SAV!AD1025:AE1025),D_SAV!AD1025),0)</f>
        <v>0</v>
      </c>
      <c r="AG1025" s="55">
        <f t="shared" si="314"/>
        <v>0</v>
      </c>
      <c r="AH1025" s="55">
        <f t="shared" si="315"/>
        <v>0</v>
      </c>
      <c r="AI1025" s="55">
        <f t="shared" si="316"/>
        <v>0</v>
      </c>
      <c r="AJ1025" s="55">
        <f t="shared" si="317"/>
        <v>0</v>
      </c>
      <c r="AK1025" s="55">
        <f t="shared" si="308"/>
        <v>0</v>
      </c>
      <c r="AL1025" s="55">
        <f t="shared" si="309"/>
        <v>0</v>
      </c>
      <c r="AM1025" s="55">
        <f t="shared" si="310"/>
        <v>0</v>
      </c>
    </row>
    <row r="1026" spans="1:39" x14ac:dyDescent="0.25">
      <c r="A1026" s="47">
        <v>1022</v>
      </c>
      <c r="B1026" s="358" t="str">
        <f>IF(AND(E1026&lt;&gt;0,D1026&lt;&gt;0,F1026&lt;&gt;0),IF(C1026&lt;&gt;0,CONCATENATE(C1026,"-AGr",VLOOKUP(D1026,Listen!$A$2:$G$45,7,FALSE),"-",E1026,"-",F1026,),CONCATENATE("AGr",VLOOKUP(D1026,Listen!$A$2:$G$45,7,FALSE),"-",E1026,"-",F1026)),"keine vollständige ID")</f>
        <v>keine vollständige ID</v>
      </c>
      <c r="C1026" s="359">
        <f>'[2]III_SAV-Details_NB'!B1032</f>
        <v>0</v>
      </c>
      <c r="D1026" s="359">
        <f>'[2]III_SAV-Details_NB'!C1032</f>
        <v>0</v>
      </c>
      <c r="E1026" s="359">
        <f>'[2]III_SAV-Details_NB'!D1032</f>
        <v>0</v>
      </c>
      <c r="F1026" s="490"/>
      <c r="G1026" s="281">
        <f>'[2]III_SAV-Details_NB'!X1032</f>
        <v>0</v>
      </c>
      <c r="H1026" s="281">
        <f t="shared" si="311"/>
        <v>0</v>
      </c>
      <c r="I1026" s="281">
        <f>IF(con_EOGJahr=2025,'[2]III_SAV-Details_NB'!AA1032,IF(con_EOGJahr=2026,'[2]III_SAV-Details_NB'!AB1032,'[2]III_SAV-Details_NB'!AC1032))</f>
        <v>0</v>
      </c>
      <c r="J1026" s="282"/>
      <c r="K1026" s="282"/>
      <c r="L1026" s="282"/>
      <c r="M1026" s="282"/>
      <c r="N1026" s="282"/>
      <c r="O1026" s="282"/>
      <c r="P1026" s="52">
        <f t="shared" si="312"/>
        <v>0</v>
      </c>
      <c r="Q1026" s="60"/>
      <c r="R1026" s="53">
        <f t="shared" si="318"/>
        <v>0</v>
      </c>
      <c r="S1026" s="59"/>
      <c r="T1026" s="61"/>
      <c r="U1026" s="342" t="str">
        <f t="shared" si="322"/>
        <v>k.A.</v>
      </c>
      <c r="V1026" s="343" t="str">
        <f t="shared" si="319"/>
        <v>k.A.</v>
      </c>
      <c r="W1026" s="343" t="str">
        <f>IFERROR(IF(OR($D1026="",$E1026=0,con_Ende=0),"k.A.",IF(VLOOKUP($D1026,rng_ND,5,0)="Nein",VLOOKUP($D1026,rng_ND,2,FALSE),MIN(VLOOKUP($D1026,rng_ND,2,FALSE),A_Stammdaten!$B$19-D_SAV!$E1026+1))),"k.A.")</f>
        <v>k.A.</v>
      </c>
      <c r="X1026" s="343" t="str">
        <f t="shared" si="320"/>
        <v>k.A.</v>
      </c>
      <c r="Y1026" s="62"/>
      <c r="Z1026" s="48">
        <f t="shared" si="321"/>
        <v>0</v>
      </c>
      <c r="AA1026" s="457"/>
      <c r="AB1026" s="55">
        <f t="shared" si="313"/>
        <v>0</v>
      </c>
      <c r="AC1026" s="55">
        <f>IF(A_Stammdaten!$B$25="ja",D_SAV!AA1026,D_SAV!AB1026)</f>
        <v>0</v>
      </c>
      <c r="AD1026" s="478">
        <f>IF(AC1026=0,0,IF(U1026-(con_EOGJahr-D_SAV!E1026)&lt;=0,AC1026,AC1026/V1026))</f>
        <v>0</v>
      </c>
      <c r="AE1026" s="478">
        <f>IFERROR(IF(AND(VLOOKUP(D1026,rng_ND,5,FALSE)="Ja",D_SAV!T1026="degressiv"),D_SAV!AC1026*Y1026/100,0),0)</f>
        <v>0</v>
      </c>
      <c r="AF1026" s="55">
        <f>IFERROR(IF(VLOOKUP(D1026,rng_ND,5,FALSE)="Ja",MAX(D_SAV!AD1026:AE1026),D_SAV!AD1026),0)</f>
        <v>0</v>
      </c>
      <c r="AG1026" s="55">
        <f t="shared" si="314"/>
        <v>0</v>
      </c>
      <c r="AH1026" s="55">
        <f t="shared" si="315"/>
        <v>0</v>
      </c>
      <c r="AI1026" s="55">
        <f t="shared" si="316"/>
        <v>0</v>
      </c>
      <c r="AJ1026" s="55">
        <f t="shared" si="317"/>
        <v>0</v>
      </c>
      <c r="AK1026" s="55">
        <f t="shared" si="308"/>
        <v>0</v>
      </c>
      <c r="AL1026" s="55">
        <f t="shared" si="309"/>
        <v>0</v>
      </c>
      <c r="AM1026" s="55">
        <f t="shared" si="310"/>
        <v>0</v>
      </c>
    </row>
    <row r="1027" spans="1:39" x14ac:dyDescent="0.25">
      <c r="A1027" s="47">
        <v>1023</v>
      </c>
      <c r="B1027" s="358" t="str">
        <f>IF(AND(E1027&lt;&gt;0,D1027&lt;&gt;0,F1027&lt;&gt;0),IF(C1027&lt;&gt;0,CONCATENATE(C1027,"-AGr",VLOOKUP(D1027,Listen!$A$2:$G$45,7,FALSE),"-",E1027,"-",F1027,),CONCATENATE("AGr",VLOOKUP(D1027,Listen!$A$2:$G$45,7,FALSE),"-",E1027,"-",F1027)),"keine vollständige ID")</f>
        <v>keine vollständige ID</v>
      </c>
      <c r="C1027" s="359">
        <f>'[2]III_SAV-Details_NB'!B1033</f>
        <v>0</v>
      </c>
      <c r="D1027" s="359">
        <f>'[2]III_SAV-Details_NB'!C1033</f>
        <v>0</v>
      </c>
      <c r="E1027" s="359">
        <f>'[2]III_SAV-Details_NB'!D1033</f>
        <v>0</v>
      </c>
      <c r="F1027" s="490"/>
      <c r="G1027" s="281">
        <f>'[2]III_SAV-Details_NB'!X1033</f>
        <v>0</v>
      </c>
      <c r="H1027" s="281">
        <f t="shared" si="311"/>
        <v>0</v>
      </c>
      <c r="I1027" s="281">
        <f>IF(con_EOGJahr=2025,'[2]III_SAV-Details_NB'!AA1033,IF(con_EOGJahr=2026,'[2]III_SAV-Details_NB'!AB1033,'[2]III_SAV-Details_NB'!AC1033))</f>
        <v>0</v>
      </c>
      <c r="J1027" s="282"/>
      <c r="K1027" s="282"/>
      <c r="L1027" s="282"/>
      <c r="M1027" s="282"/>
      <c r="N1027" s="282"/>
      <c r="O1027" s="282"/>
      <c r="P1027" s="52">
        <f t="shared" si="312"/>
        <v>0</v>
      </c>
      <c r="Q1027" s="60"/>
      <c r="R1027" s="53">
        <f t="shared" si="318"/>
        <v>0</v>
      </c>
      <c r="S1027" s="59"/>
      <c r="T1027" s="61"/>
      <c r="U1027" s="342" t="str">
        <f t="shared" si="322"/>
        <v>k.A.</v>
      </c>
      <c r="V1027" s="343" t="str">
        <f t="shared" si="319"/>
        <v>k.A.</v>
      </c>
      <c r="W1027" s="343" t="str">
        <f>IFERROR(IF(OR($D1027="",$E1027=0,con_Ende=0),"k.A.",IF(VLOOKUP($D1027,rng_ND,5,0)="Nein",VLOOKUP($D1027,rng_ND,2,FALSE),MIN(VLOOKUP($D1027,rng_ND,2,FALSE),A_Stammdaten!$B$19-D_SAV!$E1027+1))),"k.A.")</f>
        <v>k.A.</v>
      </c>
      <c r="X1027" s="343" t="str">
        <f t="shared" si="320"/>
        <v>k.A.</v>
      </c>
      <c r="Y1027" s="62"/>
      <c r="Z1027" s="48">
        <f t="shared" si="321"/>
        <v>0</v>
      </c>
      <c r="AA1027" s="457"/>
      <c r="AB1027" s="55">
        <f t="shared" si="313"/>
        <v>0</v>
      </c>
      <c r="AC1027" s="55">
        <f>IF(A_Stammdaten!$B$25="ja",D_SAV!AA1027,D_SAV!AB1027)</f>
        <v>0</v>
      </c>
      <c r="AD1027" s="478">
        <f>IF(AC1027=0,0,IF(U1027-(con_EOGJahr-D_SAV!E1027)&lt;=0,AC1027,AC1027/V1027))</f>
        <v>0</v>
      </c>
      <c r="AE1027" s="478">
        <f>IFERROR(IF(AND(VLOOKUP(D1027,rng_ND,5,FALSE)="Ja",D_SAV!T1027="degressiv"),D_SAV!AC1027*Y1027/100,0),0)</f>
        <v>0</v>
      </c>
      <c r="AF1027" s="55">
        <f>IFERROR(IF(VLOOKUP(D1027,rng_ND,5,FALSE)="Ja",MAX(D_SAV!AD1027:AE1027),D_SAV!AD1027),0)</f>
        <v>0</v>
      </c>
      <c r="AG1027" s="55">
        <f t="shared" si="314"/>
        <v>0</v>
      </c>
      <c r="AH1027" s="55">
        <f t="shared" si="315"/>
        <v>0</v>
      </c>
      <c r="AI1027" s="55">
        <f t="shared" si="316"/>
        <v>0</v>
      </c>
      <c r="AJ1027" s="55">
        <f t="shared" si="317"/>
        <v>0</v>
      </c>
      <c r="AK1027" s="55">
        <f t="shared" si="308"/>
        <v>0</v>
      </c>
      <c r="AL1027" s="55">
        <f t="shared" si="309"/>
        <v>0</v>
      </c>
      <c r="AM1027" s="55">
        <f t="shared" si="310"/>
        <v>0</v>
      </c>
    </row>
    <row r="1028" spans="1:39" x14ac:dyDescent="0.25">
      <c r="A1028" s="47">
        <v>1024</v>
      </c>
      <c r="B1028" s="358" t="str">
        <f>IF(AND(E1028&lt;&gt;0,D1028&lt;&gt;0,F1028&lt;&gt;0),IF(C1028&lt;&gt;0,CONCATENATE(C1028,"-AGr",VLOOKUP(D1028,Listen!$A$2:$G$45,7,FALSE),"-",E1028,"-",F1028,),CONCATENATE("AGr",VLOOKUP(D1028,Listen!$A$2:$G$45,7,FALSE),"-",E1028,"-",F1028)),"keine vollständige ID")</f>
        <v>keine vollständige ID</v>
      </c>
      <c r="C1028" s="359">
        <f>'[2]III_SAV-Details_NB'!B1034</f>
        <v>0</v>
      </c>
      <c r="D1028" s="359">
        <f>'[2]III_SAV-Details_NB'!C1034</f>
        <v>0</v>
      </c>
      <c r="E1028" s="359">
        <f>'[2]III_SAV-Details_NB'!D1034</f>
        <v>0</v>
      </c>
      <c r="F1028" s="490"/>
      <c r="G1028" s="281">
        <f>'[2]III_SAV-Details_NB'!X1034</f>
        <v>0</v>
      </c>
      <c r="H1028" s="281">
        <f t="shared" si="311"/>
        <v>0</v>
      </c>
      <c r="I1028" s="281">
        <f>IF(con_EOGJahr=2025,'[2]III_SAV-Details_NB'!AA1034,IF(con_EOGJahr=2026,'[2]III_SAV-Details_NB'!AB1034,'[2]III_SAV-Details_NB'!AC1034))</f>
        <v>0</v>
      </c>
      <c r="J1028" s="282"/>
      <c r="K1028" s="282"/>
      <c r="L1028" s="282"/>
      <c r="M1028" s="282"/>
      <c r="N1028" s="282"/>
      <c r="O1028" s="282"/>
      <c r="P1028" s="52">
        <f t="shared" si="312"/>
        <v>0</v>
      </c>
      <c r="Q1028" s="60"/>
      <c r="R1028" s="53">
        <f t="shared" si="318"/>
        <v>0</v>
      </c>
      <c r="S1028" s="59"/>
      <c r="T1028" s="61"/>
      <c r="U1028" s="342" t="str">
        <f t="shared" si="322"/>
        <v>k.A.</v>
      </c>
      <c r="V1028" s="343" t="str">
        <f t="shared" si="319"/>
        <v>k.A.</v>
      </c>
      <c r="W1028" s="343" t="str">
        <f>IFERROR(IF(OR($D1028="",$E1028=0,con_Ende=0),"k.A.",IF(VLOOKUP($D1028,rng_ND,5,0)="Nein",VLOOKUP($D1028,rng_ND,2,FALSE),MIN(VLOOKUP($D1028,rng_ND,2,FALSE),A_Stammdaten!$B$19-D_SAV!$E1028+1))),"k.A.")</f>
        <v>k.A.</v>
      </c>
      <c r="X1028" s="343" t="str">
        <f t="shared" si="320"/>
        <v>k.A.</v>
      </c>
      <c r="Y1028" s="62"/>
      <c r="Z1028" s="48">
        <f t="shared" si="321"/>
        <v>0</v>
      </c>
      <c r="AA1028" s="457"/>
      <c r="AB1028" s="55">
        <f t="shared" si="313"/>
        <v>0</v>
      </c>
      <c r="AC1028" s="55">
        <f>IF(A_Stammdaten!$B$25="ja",D_SAV!AA1028,D_SAV!AB1028)</f>
        <v>0</v>
      </c>
      <c r="AD1028" s="478">
        <f>IF(AC1028=0,0,IF(U1028-(con_EOGJahr-D_SAV!E1028)&lt;=0,AC1028,AC1028/V1028))</f>
        <v>0</v>
      </c>
      <c r="AE1028" s="478">
        <f>IFERROR(IF(AND(VLOOKUP(D1028,rng_ND,5,FALSE)="Ja",D_SAV!T1028="degressiv"),D_SAV!AC1028*Y1028/100,0),0)</f>
        <v>0</v>
      </c>
      <c r="AF1028" s="55">
        <f>IFERROR(IF(VLOOKUP(D1028,rng_ND,5,FALSE)="Ja",MAX(D_SAV!AD1028:AE1028),D_SAV!AD1028),0)</f>
        <v>0</v>
      </c>
      <c r="AG1028" s="55">
        <f t="shared" si="314"/>
        <v>0</v>
      </c>
      <c r="AH1028" s="55">
        <f t="shared" si="315"/>
        <v>0</v>
      </c>
      <c r="AI1028" s="55">
        <f t="shared" si="316"/>
        <v>0</v>
      </c>
      <c r="AJ1028" s="55">
        <f t="shared" si="317"/>
        <v>0</v>
      </c>
      <c r="AK1028" s="55">
        <f t="shared" si="308"/>
        <v>0</v>
      </c>
      <c r="AL1028" s="55">
        <f t="shared" si="309"/>
        <v>0</v>
      </c>
      <c r="AM1028" s="55">
        <f t="shared" si="310"/>
        <v>0</v>
      </c>
    </row>
    <row r="1029" spans="1:39" x14ac:dyDescent="0.25">
      <c r="A1029" s="47">
        <v>1025</v>
      </c>
      <c r="B1029" s="358" t="str">
        <f>IF(AND(E1029&lt;&gt;0,D1029&lt;&gt;0,F1029&lt;&gt;0),IF(C1029&lt;&gt;0,CONCATENATE(C1029,"-AGr",VLOOKUP(D1029,Listen!$A$2:$G$45,7,FALSE),"-",E1029,"-",F1029,),CONCATENATE("AGr",VLOOKUP(D1029,Listen!$A$2:$G$45,7,FALSE),"-",E1029,"-",F1029)),"keine vollständige ID")</f>
        <v>keine vollständige ID</v>
      </c>
      <c r="C1029" s="359">
        <f>'[2]III_SAV-Details_NB'!B1035</f>
        <v>0</v>
      </c>
      <c r="D1029" s="359">
        <f>'[2]III_SAV-Details_NB'!C1035</f>
        <v>0</v>
      </c>
      <c r="E1029" s="359">
        <f>'[2]III_SAV-Details_NB'!D1035</f>
        <v>0</v>
      </c>
      <c r="F1029" s="490"/>
      <c r="G1029" s="281">
        <f>'[2]III_SAV-Details_NB'!X1035</f>
        <v>0</v>
      </c>
      <c r="H1029" s="281">
        <f t="shared" si="311"/>
        <v>0</v>
      </c>
      <c r="I1029" s="281">
        <f>IF(con_EOGJahr=2025,'[2]III_SAV-Details_NB'!AA1035,IF(con_EOGJahr=2026,'[2]III_SAV-Details_NB'!AB1035,'[2]III_SAV-Details_NB'!AC1035))</f>
        <v>0</v>
      </c>
      <c r="J1029" s="282"/>
      <c r="K1029" s="282"/>
      <c r="L1029" s="282"/>
      <c r="M1029" s="282"/>
      <c r="N1029" s="282"/>
      <c r="O1029" s="282"/>
      <c r="P1029" s="52">
        <f t="shared" si="312"/>
        <v>0</v>
      </c>
      <c r="Q1029" s="60"/>
      <c r="R1029" s="53">
        <f t="shared" si="318"/>
        <v>0</v>
      </c>
      <c r="S1029" s="59"/>
      <c r="T1029" s="61"/>
      <c r="U1029" s="342" t="str">
        <f t="shared" si="322"/>
        <v>k.A.</v>
      </c>
      <c r="V1029" s="343" t="str">
        <f t="shared" si="319"/>
        <v>k.A.</v>
      </c>
      <c r="W1029" s="343" t="str">
        <f>IFERROR(IF(OR($D1029="",$E1029=0,con_Ende=0),"k.A.",IF(VLOOKUP($D1029,rng_ND,5,0)="Nein",VLOOKUP($D1029,rng_ND,2,FALSE),MIN(VLOOKUP($D1029,rng_ND,2,FALSE),A_Stammdaten!$B$19-D_SAV!$E1029+1))),"k.A.")</f>
        <v>k.A.</v>
      </c>
      <c r="X1029" s="343" t="str">
        <f t="shared" si="320"/>
        <v>k.A.</v>
      </c>
      <c r="Y1029" s="62"/>
      <c r="Z1029" s="48">
        <f t="shared" si="321"/>
        <v>0</v>
      </c>
      <c r="AA1029" s="457"/>
      <c r="AB1029" s="55">
        <f t="shared" si="313"/>
        <v>0</v>
      </c>
      <c r="AC1029" s="55">
        <f>IF(A_Stammdaten!$B$25="ja",D_SAV!AA1029,D_SAV!AB1029)</f>
        <v>0</v>
      </c>
      <c r="AD1029" s="478">
        <f>IF(AC1029=0,0,IF(U1029-(con_EOGJahr-D_SAV!E1029)&lt;=0,AC1029,AC1029/V1029))</f>
        <v>0</v>
      </c>
      <c r="AE1029" s="478">
        <f>IFERROR(IF(AND(VLOOKUP(D1029,rng_ND,5,FALSE)="Ja",D_SAV!T1029="degressiv"),D_SAV!AC1029*Y1029/100,0),0)</f>
        <v>0</v>
      </c>
      <c r="AF1029" s="55">
        <f>IFERROR(IF(VLOOKUP(D1029,rng_ND,5,FALSE)="Ja",MAX(D_SAV!AD1029:AE1029),D_SAV!AD1029),0)</f>
        <v>0</v>
      </c>
      <c r="AG1029" s="55">
        <f t="shared" si="314"/>
        <v>0</v>
      </c>
      <c r="AH1029" s="55">
        <f t="shared" si="315"/>
        <v>0</v>
      </c>
      <c r="AI1029" s="55">
        <f t="shared" si="316"/>
        <v>0</v>
      </c>
      <c r="AJ1029" s="55">
        <f t="shared" si="317"/>
        <v>0</v>
      </c>
      <c r="AK1029" s="55">
        <f t="shared" ref="AK1029:AK1092" si="323">IF($E1029&gt;=2006,AC1029,con_EKQ*AH1029+(1-con_EKQ)*AC1029)</f>
        <v>0</v>
      </c>
      <c r="AL1029" s="55">
        <f t="shared" ref="AL1029:AL1092" si="324">IF($E1029&gt;=2006,AF1029,con_EKQ*AI1029+(1-con_EKQ)*AF1029)</f>
        <v>0</v>
      </c>
      <c r="AM1029" s="55">
        <f t="shared" ref="AM1029:AM1092" si="325">IF($E1029&gt;=2006,AG1029,con_EKQ*AJ1029+(1-con_EKQ)*AG1029)</f>
        <v>0</v>
      </c>
    </row>
    <row r="1030" spans="1:39" x14ac:dyDescent="0.25">
      <c r="A1030" s="47">
        <v>1026</v>
      </c>
      <c r="B1030" s="358" t="str">
        <f>IF(AND(E1030&lt;&gt;0,D1030&lt;&gt;0,F1030&lt;&gt;0),IF(C1030&lt;&gt;0,CONCATENATE(C1030,"-AGr",VLOOKUP(D1030,Listen!$A$2:$G$45,7,FALSE),"-",E1030,"-",F1030,),CONCATENATE("AGr",VLOOKUP(D1030,Listen!$A$2:$G$45,7,FALSE),"-",E1030,"-",F1030)),"keine vollständige ID")</f>
        <v>keine vollständige ID</v>
      </c>
      <c r="C1030" s="359">
        <f>'[2]III_SAV-Details_NB'!B1036</f>
        <v>0</v>
      </c>
      <c r="D1030" s="359">
        <f>'[2]III_SAV-Details_NB'!C1036</f>
        <v>0</v>
      </c>
      <c r="E1030" s="359">
        <f>'[2]III_SAV-Details_NB'!D1036</f>
        <v>0</v>
      </c>
      <c r="F1030" s="490"/>
      <c r="G1030" s="281">
        <f>'[2]III_SAV-Details_NB'!X1036</f>
        <v>0</v>
      </c>
      <c r="H1030" s="281">
        <f t="shared" ref="H1030:H1093" si="326">+G1030</f>
        <v>0</v>
      </c>
      <c r="I1030" s="281">
        <f>IF(con_EOGJahr=2025,'[2]III_SAV-Details_NB'!AA1036,IF(con_EOGJahr=2026,'[2]III_SAV-Details_NB'!AB1036,'[2]III_SAV-Details_NB'!AC1036))</f>
        <v>0</v>
      </c>
      <c r="J1030" s="282"/>
      <c r="K1030" s="282"/>
      <c r="L1030" s="282"/>
      <c r="M1030" s="282"/>
      <c r="N1030" s="282"/>
      <c r="O1030" s="282"/>
      <c r="P1030" s="52">
        <f t="shared" ref="P1030:P1093" si="327">SUM(I1030:O1030)</f>
        <v>0</v>
      </c>
      <c r="Q1030" s="60"/>
      <c r="R1030" s="53">
        <f t="shared" si="318"/>
        <v>0</v>
      </c>
      <c r="S1030" s="59"/>
      <c r="T1030" s="61"/>
      <c r="U1030" s="342" t="str">
        <f t="shared" si="322"/>
        <v>k.A.</v>
      </c>
      <c r="V1030" s="343" t="str">
        <f t="shared" si="319"/>
        <v>k.A.</v>
      </c>
      <c r="W1030" s="343" t="str">
        <f>IFERROR(IF(OR($D1030="",$E1030=0,con_Ende=0),"k.A.",IF(VLOOKUP($D1030,rng_ND,5,0)="Nein",VLOOKUP($D1030,rng_ND,2,FALSE),MIN(VLOOKUP($D1030,rng_ND,2,FALSE),A_Stammdaten!$B$19-D_SAV!$E1030+1))),"k.A.")</f>
        <v>k.A.</v>
      </c>
      <c r="X1030" s="343" t="str">
        <f t="shared" si="320"/>
        <v>k.A.</v>
      </c>
      <c r="Y1030" s="62"/>
      <c r="Z1030" s="48">
        <f t="shared" si="321"/>
        <v>0</v>
      </c>
      <c r="AA1030" s="457"/>
      <c r="AB1030" s="55">
        <f t="shared" ref="AB1030:AB1093" si="328">R1030</f>
        <v>0</v>
      </c>
      <c r="AC1030" s="55">
        <f>IF(A_Stammdaten!$B$25="ja",D_SAV!AA1030,D_SAV!AB1030)</f>
        <v>0</v>
      </c>
      <c r="AD1030" s="478">
        <f>IF(AC1030=0,0,IF(U1030-(con_EOGJahr-D_SAV!E1030)&lt;=0,AC1030,AC1030/V1030))</f>
        <v>0</v>
      </c>
      <c r="AE1030" s="478">
        <f>IFERROR(IF(AND(VLOOKUP(D1030,rng_ND,5,FALSE)="Ja",D_SAV!T1030="degressiv"),D_SAV!AC1030*Y1030/100,0),0)</f>
        <v>0</v>
      </c>
      <c r="AF1030" s="55">
        <f>IFERROR(IF(VLOOKUP(D1030,rng_ND,5,FALSE)="Ja",MAX(D_SAV!AD1030:AE1030),D_SAV!AD1030),0)</f>
        <v>0</v>
      </c>
      <c r="AG1030" s="55">
        <f t="shared" ref="AG1030:AG1093" si="329">AC1030-AF1030</f>
        <v>0</v>
      </c>
      <c r="AH1030" s="55">
        <f t="shared" ref="AH1030:AH1093" si="330">IF($E1030&gt;=2006,0,AC1030*$Z1030)</f>
        <v>0</v>
      </c>
      <c r="AI1030" s="55">
        <f t="shared" ref="AI1030:AI1093" si="331">IF($E1030&gt;=2006,0,AF1030*$Z1030)</f>
        <v>0</v>
      </c>
      <c r="AJ1030" s="55">
        <f t="shared" ref="AJ1030:AJ1093" si="332">IF($E1030&gt;=2006,0,AG1030*$Z1030)</f>
        <v>0</v>
      </c>
      <c r="AK1030" s="55">
        <f t="shared" si="323"/>
        <v>0</v>
      </c>
      <c r="AL1030" s="55">
        <f t="shared" si="324"/>
        <v>0</v>
      </c>
      <c r="AM1030" s="55">
        <f t="shared" si="325"/>
        <v>0</v>
      </c>
    </row>
    <row r="1031" spans="1:39" x14ac:dyDescent="0.25">
      <c r="A1031" s="47">
        <v>1027</v>
      </c>
      <c r="B1031" s="358" t="str">
        <f>IF(AND(E1031&lt;&gt;0,D1031&lt;&gt;0,F1031&lt;&gt;0),IF(C1031&lt;&gt;0,CONCATENATE(C1031,"-AGr",VLOOKUP(D1031,Listen!$A$2:$G$45,7,FALSE),"-",E1031,"-",F1031,),CONCATENATE("AGr",VLOOKUP(D1031,Listen!$A$2:$G$45,7,FALSE),"-",E1031,"-",F1031)),"keine vollständige ID")</f>
        <v>keine vollständige ID</v>
      </c>
      <c r="C1031" s="359">
        <f>'[2]III_SAV-Details_NB'!B1037</f>
        <v>0</v>
      </c>
      <c r="D1031" s="359">
        <f>'[2]III_SAV-Details_NB'!C1037</f>
        <v>0</v>
      </c>
      <c r="E1031" s="359">
        <f>'[2]III_SAV-Details_NB'!D1037</f>
        <v>0</v>
      </c>
      <c r="F1031" s="490"/>
      <c r="G1031" s="281">
        <f>'[2]III_SAV-Details_NB'!X1037</f>
        <v>0</v>
      </c>
      <c r="H1031" s="281">
        <f t="shared" si="326"/>
        <v>0</v>
      </c>
      <c r="I1031" s="281">
        <f>IF(con_EOGJahr=2025,'[2]III_SAV-Details_NB'!AA1037,IF(con_EOGJahr=2026,'[2]III_SAV-Details_NB'!AB1037,'[2]III_SAV-Details_NB'!AC1037))</f>
        <v>0</v>
      </c>
      <c r="J1031" s="282"/>
      <c r="K1031" s="282"/>
      <c r="L1031" s="282"/>
      <c r="M1031" s="282"/>
      <c r="N1031" s="282"/>
      <c r="O1031" s="282"/>
      <c r="P1031" s="52">
        <f t="shared" si="327"/>
        <v>0</v>
      </c>
      <c r="Q1031" s="60"/>
      <c r="R1031" s="53">
        <f t="shared" si="318"/>
        <v>0</v>
      </c>
      <c r="S1031" s="59"/>
      <c r="T1031" s="61"/>
      <c r="U1031" s="342" t="str">
        <f t="shared" si="322"/>
        <v>k.A.</v>
      </c>
      <c r="V1031" s="343" t="str">
        <f t="shared" si="319"/>
        <v>k.A.</v>
      </c>
      <c r="W1031" s="343" t="str">
        <f>IFERROR(IF(OR($D1031="",$E1031=0,con_Ende=0),"k.A.",IF(VLOOKUP($D1031,rng_ND,5,0)="Nein",VLOOKUP($D1031,rng_ND,2,FALSE),MIN(VLOOKUP($D1031,rng_ND,2,FALSE),A_Stammdaten!$B$19-D_SAV!$E1031+1))),"k.A.")</f>
        <v>k.A.</v>
      </c>
      <c r="X1031" s="343" t="str">
        <f t="shared" si="320"/>
        <v>k.A.</v>
      </c>
      <c r="Y1031" s="62"/>
      <c r="Z1031" s="48">
        <f t="shared" si="321"/>
        <v>0</v>
      </c>
      <c r="AA1031" s="457"/>
      <c r="AB1031" s="55">
        <f t="shared" si="328"/>
        <v>0</v>
      </c>
      <c r="AC1031" s="55">
        <f>IF(A_Stammdaten!$B$25="ja",D_SAV!AA1031,D_SAV!AB1031)</f>
        <v>0</v>
      </c>
      <c r="AD1031" s="478">
        <f>IF(AC1031=0,0,IF(U1031-(con_EOGJahr-D_SAV!E1031)&lt;=0,AC1031,AC1031/V1031))</f>
        <v>0</v>
      </c>
      <c r="AE1031" s="478">
        <f>IFERROR(IF(AND(VLOOKUP(D1031,rng_ND,5,FALSE)="Ja",D_SAV!T1031="degressiv"),D_SAV!AC1031*Y1031/100,0),0)</f>
        <v>0</v>
      </c>
      <c r="AF1031" s="55">
        <f>IFERROR(IF(VLOOKUP(D1031,rng_ND,5,FALSE)="Ja",MAX(D_SAV!AD1031:AE1031),D_SAV!AD1031),0)</f>
        <v>0</v>
      </c>
      <c r="AG1031" s="55">
        <f t="shared" si="329"/>
        <v>0</v>
      </c>
      <c r="AH1031" s="55">
        <f t="shared" si="330"/>
        <v>0</v>
      </c>
      <c r="AI1031" s="55">
        <f t="shared" si="331"/>
        <v>0</v>
      </c>
      <c r="AJ1031" s="55">
        <f t="shared" si="332"/>
        <v>0</v>
      </c>
      <c r="AK1031" s="55">
        <f t="shared" si="323"/>
        <v>0</v>
      </c>
      <c r="AL1031" s="55">
        <f t="shared" si="324"/>
        <v>0</v>
      </c>
      <c r="AM1031" s="55">
        <f t="shared" si="325"/>
        <v>0</v>
      </c>
    </row>
    <row r="1032" spans="1:39" x14ac:dyDescent="0.25">
      <c r="A1032" s="47">
        <v>1028</v>
      </c>
      <c r="B1032" s="358" t="str">
        <f>IF(AND(E1032&lt;&gt;0,D1032&lt;&gt;0,F1032&lt;&gt;0),IF(C1032&lt;&gt;0,CONCATENATE(C1032,"-AGr",VLOOKUP(D1032,Listen!$A$2:$G$45,7,FALSE),"-",E1032,"-",F1032,),CONCATENATE("AGr",VLOOKUP(D1032,Listen!$A$2:$G$45,7,FALSE),"-",E1032,"-",F1032)),"keine vollständige ID")</f>
        <v>keine vollständige ID</v>
      </c>
      <c r="C1032" s="359">
        <f>'[2]III_SAV-Details_NB'!B1038</f>
        <v>0</v>
      </c>
      <c r="D1032" s="359">
        <f>'[2]III_SAV-Details_NB'!C1038</f>
        <v>0</v>
      </c>
      <c r="E1032" s="359">
        <f>'[2]III_SAV-Details_NB'!D1038</f>
        <v>0</v>
      </c>
      <c r="F1032" s="490"/>
      <c r="G1032" s="281">
        <f>'[2]III_SAV-Details_NB'!X1038</f>
        <v>0</v>
      </c>
      <c r="H1032" s="281">
        <f t="shared" si="326"/>
        <v>0</v>
      </c>
      <c r="I1032" s="281">
        <f>IF(con_EOGJahr=2025,'[2]III_SAV-Details_NB'!AA1038,IF(con_EOGJahr=2026,'[2]III_SAV-Details_NB'!AB1038,'[2]III_SAV-Details_NB'!AC1038))</f>
        <v>0</v>
      </c>
      <c r="J1032" s="282"/>
      <c r="K1032" s="282"/>
      <c r="L1032" s="282"/>
      <c r="M1032" s="282"/>
      <c r="N1032" s="282"/>
      <c r="O1032" s="282"/>
      <c r="P1032" s="52">
        <f t="shared" si="327"/>
        <v>0</v>
      </c>
      <c r="Q1032" s="60"/>
      <c r="R1032" s="53">
        <f t="shared" si="318"/>
        <v>0</v>
      </c>
      <c r="S1032" s="59"/>
      <c r="T1032" s="61"/>
      <c r="U1032" s="342" t="str">
        <f t="shared" si="322"/>
        <v>k.A.</v>
      </c>
      <c r="V1032" s="343" t="str">
        <f t="shared" si="319"/>
        <v>k.A.</v>
      </c>
      <c r="W1032" s="343" t="str">
        <f>IFERROR(IF(OR($D1032="",$E1032=0,con_Ende=0),"k.A.",IF(VLOOKUP($D1032,rng_ND,5,0)="Nein",VLOOKUP($D1032,rng_ND,2,FALSE),MIN(VLOOKUP($D1032,rng_ND,2,FALSE),A_Stammdaten!$B$19-D_SAV!$E1032+1))),"k.A.")</f>
        <v>k.A.</v>
      </c>
      <c r="X1032" s="343" t="str">
        <f t="shared" si="320"/>
        <v>k.A.</v>
      </c>
      <c r="Y1032" s="62"/>
      <c r="Z1032" s="48">
        <f t="shared" si="321"/>
        <v>0</v>
      </c>
      <c r="AA1032" s="457"/>
      <c r="AB1032" s="55">
        <f t="shared" si="328"/>
        <v>0</v>
      </c>
      <c r="AC1032" s="55">
        <f>IF(A_Stammdaten!$B$25="ja",D_SAV!AA1032,D_SAV!AB1032)</f>
        <v>0</v>
      </c>
      <c r="AD1032" s="478">
        <f>IF(AC1032=0,0,IF(U1032-(con_EOGJahr-D_SAV!E1032)&lt;=0,AC1032,AC1032/V1032))</f>
        <v>0</v>
      </c>
      <c r="AE1032" s="478">
        <f>IFERROR(IF(AND(VLOOKUP(D1032,rng_ND,5,FALSE)="Ja",D_SAV!T1032="degressiv"),D_SAV!AC1032*Y1032/100,0),0)</f>
        <v>0</v>
      </c>
      <c r="AF1032" s="55">
        <f>IFERROR(IF(VLOOKUP(D1032,rng_ND,5,FALSE)="Ja",MAX(D_SAV!AD1032:AE1032),D_SAV!AD1032),0)</f>
        <v>0</v>
      </c>
      <c r="AG1032" s="55">
        <f t="shared" si="329"/>
        <v>0</v>
      </c>
      <c r="AH1032" s="55">
        <f t="shared" si="330"/>
        <v>0</v>
      </c>
      <c r="AI1032" s="55">
        <f t="shared" si="331"/>
        <v>0</v>
      </c>
      <c r="AJ1032" s="55">
        <f t="shared" si="332"/>
        <v>0</v>
      </c>
      <c r="AK1032" s="55">
        <f t="shared" si="323"/>
        <v>0</v>
      </c>
      <c r="AL1032" s="55">
        <f t="shared" si="324"/>
        <v>0</v>
      </c>
      <c r="AM1032" s="55">
        <f t="shared" si="325"/>
        <v>0</v>
      </c>
    </row>
    <row r="1033" spans="1:39" x14ac:dyDescent="0.25">
      <c r="A1033" s="47">
        <v>1029</v>
      </c>
      <c r="B1033" s="358" t="str">
        <f>IF(AND(E1033&lt;&gt;0,D1033&lt;&gt;0,F1033&lt;&gt;0),IF(C1033&lt;&gt;0,CONCATENATE(C1033,"-AGr",VLOOKUP(D1033,Listen!$A$2:$G$45,7,FALSE),"-",E1033,"-",F1033,),CONCATENATE("AGr",VLOOKUP(D1033,Listen!$A$2:$G$45,7,FALSE),"-",E1033,"-",F1033)),"keine vollständige ID")</f>
        <v>keine vollständige ID</v>
      </c>
      <c r="C1033" s="359">
        <f>'[2]III_SAV-Details_NB'!B1039</f>
        <v>0</v>
      </c>
      <c r="D1033" s="359">
        <f>'[2]III_SAV-Details_NB'!C1039</f>
        <v>0</v>
      </c>
      <c r="E1033" s="359">
        <f>'[2]III_SAV-Details_NB'!D1039</f>
        <v>0</v>
      </c>
      <c r="F1033" s="490"/>
      <c r="G1033" s="281">
        <f>'[2]III_SAV-Details_NB'!X1039</f>
        <v>0</v>
      </c>
      <c r="H1033" s="281">
        <f t="shared" si="326"/>
        <v>0</v>
      </c>
      <c r="I1033" s="281">
        <f>IF(con_EOGJahr=2025,'[2]III_SAV-Details_NB'!AA1039,IF(con_EOGJahr=2026,'[2]III_SAV-Details_NB'!AB1039,'[2]III_SAV-Details_NB'!AC1039))</f>
        <v>0</v>
      </c>
      <c r="J1033" s="282"/>
      <c r="K1033" s="282"/>
      <c r="L1033" s="282"/>
      <c r="M1033" s="282"/>
      <c r="N1033" s="282"/>
      <c r="O1033" s="282"/>
      <c r="P1033" s="52">
        <f t="shared" si="327"/>
        <v>0</v>
      </c>
      <c r="Q1033" s="60"/>
      <c r="R1033" s="53">
        <f t="shared" si="318"/>
        <v>0</v>
      </c>
      <c r="S1033" s="59"/>
      <c r="T1033" s="61"/>
      <c r="U1033" s="342" t="str">
        <f t="shared" si="322"/>
        <v>k.A.</v>
      </c>
      <c r="V1033" s="343" t="str">
        <f t="shared" si="319"/>
        <v>k.A.</v>
      </c>
      <c r="W1033" s="343" t="str">
        <f>IFERROR(IF(OR($D1033="",$E1033=0,con_Ende=0),"k.A.",IF(VLOOKUP($D1033,rng_ND,5,0)="Nein",VLOOKUP($D1033,rng_ND,2,FALSE),MIN(VLOOKUP($D1033,rng_ND,2,FALSE),A_Stammdaten!$B$19-D_SAV!$E1033+1))),"k.A.")</f>
        <v>k.A.</v>
      </c>
      <c r="X1033" s="343" t="str">
        <f t="shared" si="320"/>
        <v>k.A.</v>
      </c>
      <c r="Y1033" s="62"/>
      <c r="Z1033" s="48">
        <f t="shared" si="321"/>
        <v>0</v>
      </c>
      <c r="AA1033" s="457"/>
      <c r="AB1033" s="55">
        <f t="shared" si="328"/>
        <v>0</v>
      </c>
      <c r="AC1033" s="55">
        <f>IF(A_Stammdaten!$B$25="ja",D_SAV!AA1033,D_SAV!AB1033)</f>
        <v>0</v>
      </c>
      <c r="AD1033" s="478">
        <f>IF(AC1033=0,0,IF(U1033-(con_EOGJahr-D_SAV!E1033)&lt;=0,AC1033,AC1033/V1033))</f>
        <v>0</v>
      </c>
      <c r="AE1033" s="478">
        <f>IFERROR(IF(AND(VLOOKUP(D1033,rng_ND,5,FALSE)="Ja",D_SAV!T1033="degressiv"),D_SAV!AC1033*Y1033/100,0),0)</f>
        <v>0</v>
      </c>
      <c r="AF1033" s="55">
        <f>IFERROR(IF(VLOOKUP(D1033,rng_ND,5,FALSE)="Ja",MAX(D_SAV!AD1033:AE1033),D_SAV!AD1033),0)</f>
        <v>0</v>
      </c>
      <c r="AG1033" s="55">
        <f t="shared" si="329"/>
        <v>0</v>
      </c>
      <c r="AH1033" s="55">
        <f t="shared" si="330"/>
        <v>0</v>
      </c>
      <c r="AI1033" s="55">
        <f t="shared" si="331"/>
        <v>0</v>
      </c>
      <c r="AJ1033" s="55">
        <f t="shared" si="332"/>
        <v>0</v>
      </c>
      <c r="AK1033" s="55">
        <f t="shared" si="323"/>
        <v>0</v>
      </c>
      <c r="AL1033" s="55">
        <f t="shared" si="324"/>
        <v>0</v>
      </c>
      <c r="AM1033" s="55">
        <f t="shared" si="325"/>
        <v>0</v>
      </c>
    </row>
    <row r="1034" spans="1:39" x14ac:dyDescent="0.25">
      <c r="A1034" s="47">
        <v>1030</v>
      </c>
      <c r="B1034" s="358" t="str">
        <f>IF(AND(E1034&lt;&gt;0,D1034&lt;&gt;0,F1034&lt;&gt;0),IF(C1034&lt;&gt;0,CONCATENATE(C1034,"-AGr",VLOOKUP(D1034,Listen!$A$2:$G$45,7,FALSE),"-",E1034,"-",F1034,),CONCATENATE("AGr",VLOOKUP(D1034,Listen!$A$2:$G$45,7,FALSE),"-",E1034,"-",F1034)),"keine vollständige ID")</f>
        <v>keine vollständige ID</v>
      </c>
      <c r="C1034" s="359">
        <f>'[2]III_SAV-Details_NB'!B1040</f>
        <v>0</v>
      </c>
      <c r="D1034" s="359">
        <f>'[2]III_SAV-Details_NB'!C1040</f>
        <v>0</v>
      </c>
      <c r="E1034" s="359">
        <f>'[2]III_SAV-Details_NB'!D1040</f>
        <v>0</v>
      </c>
      <c r="F1034" s="490"/>
      <c r="G1034" s="281">
        <f>'[2]III_SAV-Details_NB'!X1040</f>
        <v>0</v>
      </c>
      <c r="H1034" s="281">
        <f t="shared" si="326"/>
        <v>0</v>
      </c>
      <c r="I1034" s="281">
        <f>IF(con_EOGJahr=2025,'[2]III_SAV-Details_NB'!AA1040,IF(con_EOGJahr=2026,'[2]III_SAV-Details_NB'!AB1040,'[2]III_SAV-Details_NB'!AC1040))</f>
        <v>0</v>
      </c>
      <c r="J1034" s="282"/>
      <c r="K1034" s="282"/>
      <c r="L1034" s="282"/>
      <c r="M1034" s="282"/>
      <c r="N1034" s="282"/>
      <c r="O1034" s="282"/>
      <c r="P1034" s="52">
        <f t="shared" si="327"/>
        <v>0</v>
      </c>
      <c r="Q1034" s="60"/>
      <c r="R1034" s="53">
        <f t="shared" si="318"/>
        <v>0</v>
      </c>
      <c r="S1034" s="59"/>
      <c r="T1034" s="61"/>
      <c r="U1034" s="342" t="str">
        <f t="shared" si="322"/>
        <v>k.A.</v>
      </c>
      <c r="V1034" s="343" t="str">
        <f t="shared" si="319"/>
        <v>k.A.</v>
      </c>
      <c r="W1034" s="343" t="str">
        <f>IFERROR(IF(OR($D1034="",$E1034=0,con_Ende=0),"k.A.",IF(VLOOKUP($D1034,rng_ND,5,0)="Nein",VLOOKUP($D1034,rng_ND,2,FALSE),MIN(VLOOKUP($D1034,rng_ND,2,FALSE),A_Stammdaten!$B$19-D_SAV!$E1034+1))),"k.A.")</f>
        <v>k.A.</v>
      </c>
      <c r="X1034" s="343" t="str">
        <f t="shared" si="320"/>
        <v>k.A.</v>
      </c>
      <c r="Y1034" s="62"/>
      <c r="Z1034" s="48">
        <f t="shared" si="321"/>
        <v>0</v>
      </c>
      <c r="AA1034" s="457"/>
      <c r="AB1034" s="55">
        <f t="shared" si="328"/>
        <v>0</v>
      </c>
      <c r="AC1034" s="55">
        <f>IF(A_Stammdaten!$B$25="ja",D_SAV!AA1034,D_SAV!AB1034)</f>
        <v>0</v>
      </c>
      <c r="AD1034" s="478">
        <f>IF(AC1034=0,0,IF(U1034-(con_EOGJahr-D_SAV!E1034)&lt;=0,AC1034,AC1034/V1034))</f>
        <v>0</v>
      </c>
      <c r="AE1034" s="478">
        <f>IFERROR(IF(AND(VLOOKUP(D1034,rng_ND,5,FALSE)="Ja",D_SAV!T1034="degressiv"),D_SAV!AC1034*Y1034/100,0),0)</f>
        <v>0</v>
      </c>
      <c r="AF1034" s="55">
        <f>IFERROR(IF(VLOOKUP(D1034,rng_ND,5,FALSE)="Ja",MAX(D_SAV!AD1034:AE1034),D_SAV!AD1034),0)</f>
        <v>0</v>
      </c>
      <c r="AG1034" s="55">
        <f t="shared" si="329"/>
        <v>0</v>
      </c>
      <c r="AH1034" s="55">
        <f t="shared" si="330"/>
        <v>0</v>
      </c>
      <c r="AI1034" s="55">
        <f t="shared" si="331"/>
        <v>0</v>
      </c>
      <c r="AJ1034" s="55">
        <f t="shared" si="332"/>
        <v>0</v>
      </c>
      <c r="AK1034" s="55">
        <f t="shared" si="323"/>
        <v>0</v>
      </c>
      <c r="AL1034" s="55">
        <f t="shared" si="324"/>
        <v>0</v>
      </c>
      <c r="AM1034" s="55">
        <f t="shared" si="325"/>
        <v>0</v>
      </c>
    </row>
    <row r="1035" spans="1:39" x14ac:dyDescent="0.25">
      <c r="A1035" s="47">
        <v>1031</v>
      </c>
      <c r="B1035" s="358" t="str">
        <f>IF(AND(E1035&lt;&gt;0,D1035&lt;&gt;0,F1035&lt;&gt;0),IF(C1035&lt;&gt;0,CONCATENATE(C1035,"-AGr",VLOOKUP(D1035,Listen!$A$2:$G$45,7,FALSE),"-",E1035,"-",F1035,),CONCATENATE("AGr",VLOOKUP(D1035,Listen!$A$2:$G$45,7,FALSE),"-",E1035,"-",F1035)),"keine vollständige ID")</f>
        <v>keine vollständige ID</v>
      </c>
      <c r="C1035" s="359">
        <f>'[2]III_SAV-Details_NB'!B1041</f>
        <v>0</v>
      </c>
      <c r="D1035" s="359">
        <f>'[2]III_SAV-Details_NB'!C1041</f>
        <v>0</v>
      </c>
      <c r="E1035" s="359">
        <f>'[2]III_SAV-Details_NB'!D1041</f>
        <v>0</v>
      </c>
      <c r="F1035" s="490"/>
      <c r="G1035" s="281">
        <f>'[2]III_SAV-Details_NB'!X1041</f>
        <v>0</v>
      </c>
      <c r="H1035" s="281">
        <f t="shared" si="326"/>
        <v>0</v>
      </c>
      <c r="I1035" s="281">
        <f>IF(con_EOGJahr=2025,'[2]III_SAV-Details_NB'!AA1041,IF(con_EOGJahr=2026,'[2]III_SAV-Details_NB'!AB1041,'[2]III_SAV-Details_NB'!AC1041))</f>
        <v>0</v>
      </c>
      <c r="J1035" s="282"/>
      <c r="K1035" s="282"/>
      <c r="L1035" s="282"/>
      <c r="M1035" s="282"/>
      <c r="N1035" s="282"/>
      <c r="O1035" s="282"/>
      <c r="P1035" s="52">
        <f t="shared" si="327"/>
        <v>0</v>
      </c>
      <c r="Q1035" s="60"/>
      <c r="R1035" s="53">
        <f t="shared" si="318"/>
        <v>0</v>
      </c>
      <c r="S1035" s="59"/>
      <c r="T1035" s="61"/>
      <c r="U1035" s="342" t="str">
        <f t="shared" si="322"/>
        <v>k.A.</v>
      </c>
      <c r="V1035" s="343" t="str">
        <f t="shared" si="319"/>
        <v>k.A.</v>
      </c>
      <c r="W1035" s="343" t="str">
        <f>IFERROR(IF(OR($D1035="",$E1035=0,con_Ende=0),"k.A.",IF(VLOOKUP($D1035,rng_ND,5,0)="Nein",VLOOKUP($D1035,rng_ND,2,FALSE),MIN(VLOOKUP($D1035,rng_ND,2,FALSE),A_Stammdaten!$B$19-D_SAV!$E1035+1))),"k.A.")</f>
        <v>k.A.</v>
      </c>
      <c r="X1035" s="343" t="str">
        <f t="shared" si="320"/>
        <v>k.A.</v>
      </c>
      <c r="Y1035" s="62"/>
      <c r="Z1035" s="48">
        <f t="shared" si="321"/>
        <v>0</v>
      </c>
      <c r="AA1035" s="457"/>
      <c r="AB1035" s="55">
        <f t="shared" si="328"/>
        <v>0</v>
      </c>
      <c r="AC1035" s="55">
        <f>IF(A_Stammdaten!$B$25="ja",D_SAV!AA1035,D_SAV!AB1035)</f>
        <v>0</v>
      </c>
      <c r="AD1035" s="478">
        <f>IF(AC1035=0,0,IF(U1035-(con_EOGJahr-D_SAV!E1035)&lt;=0,AC1035,AC1035/V1035))</f>
        <v>0</v>
      </c>
      <c r="AE1035" s="478">
        <f>IFERROR(IF(AND(VLOOKUP(D1035,rng_ND,5,FALSE)="Ja",D_SAV!T1035="degressiv"),D_SAV!AC1035*Y1035/100,0),0)</f>
        <v>0</v>
      </c>
      <c r="AF1035" s="55">
        <f>IFERROR(IF(VLOOKUP(D1035,rng_ND,5,FALSE)="Ja",MAX(D_SAV!AD1035:AE1035),D_SAV!AD1035),0)</f>
        <v>0</v>
      </c>
      <c r="AG1035" s="55">
        <f t="shared" si="329"/>
        <v>0</v>
      </c>
      <c r="AH1035" s="55">
        <f t="shared" si="330"/>
        <v>0</v>
      </c>
      <c r="AI1035" s="55">
        <f t="shared" si="331"/>
        <v>0</v>
      </c>
      <c r="AJ1035" s="55">
        <f t="shared" si="332"/>
        <v>0</v>
      </c>
      <c r="AK1035" s="55">
        <f t="shared" si="323"/>
        <v>0</v>
      </c>
      <c r="AL1035" s="55">
        <f t="shared" si="324"/>
        <v>0</v>
      </c>
      <c r="AM1035" s="55">
        <f t="shared" si="325"/>
        <v>0</v>
      </c>
    </row>
    <row r="1036" spans="1:39" x14ac:dyDescent="0.25">
      <c r="A1036" s="47">
        <v>1032</v>
      </c>
      <c r="B1036" s="358" t="str">
        <f>IF(AND(E1036&lt;&gt;0,D1036&lt;&gt;0,F1036&lt;&gt;0),IF(C1036&lt;&gt;0,CONCATENATE(C1036,"-AGr",VLOOKUP(D1036,Listen!$A$2:$G$45,7,FALSE),"-",E1036,"-",F1036,),CONCATENATE("AGr",VLOOKUP(D1036,Listen!$A$2:$G$45,7,FALSE),"-",E1036,"-",F1036)),"keine vollständige ID")</f>
        <v>keine vollständige ID</v>
      </c>
      <c r="C1036" s="359">
        <f>'[2]III_SAV-Details_NB'!B1042</f>
        <v>0</v>
      </c>
      <c r="D1036" s="359">
        <f>'[2]III_SAV-Details_NB'!C1042</f>
        <v>0</v>
      </c>
      <c r="E1036" s="359">
        <f>'[2]III_SAV-Details_NB'!D1042</f>
        <v>0</v>
      </c>
      <c r="F1036" s="490"/>
      <c r="G1036" s="281">
        <f>'[2]III_SAV-Details_NB'!X1042</f>
        <v>0</v>
      </c>
      <c r="H1036" s="281">
        <f t="shared" si="326"/>
        <v>0</v>
      </c>
      <c r="I1036" s="281">
        <f>IF(con_EOGJahr=2025,'[2]III_SAV-Details_NB'!AA1042,IF(con_EOGJahr=2026,'[2]III_SAV-Details_NB'!AB1042,'[2]III_SAV-Details_NB'!AC1042))</f>
        <v>0</v>
      </c>
      <c r="J1036" s="282"/>
      <c r="K1036" s="282"/>
      <c r="L1036" s="282"/>
      <c r="M1036" s="282"/>
      <c r="N1036" s="282"/>
      <c r="O1036" s="282"/>
      <c r="P1036" s="52">
        <f t="shared" si="327"/>
        <v>0</v>
      </c>
      <c r="Q1036" s="60"/>
      <c r="R1036" s="53">
        <f t="shared" si="318"/>
        <v>0</v>
      </c>
      <c r="S1036" s="59"/>
      <c r="T1036" s="61"/>
      <c r="U1036" s="342" t="str">
        <f t="shared" si="322"/>
        <v>k.A.</v>
      </c>
      <c r="V1036" s="343" t="str">
        <f t="shared" si="319"/>
        <v>k.A.</v>
      </c>
      <c r="W1036" s="343" t="str">
        <f>IFERROR(IF(OR($D1036="",$E1036=0,con_Ende=0),"k.A.",IF(VLOOKUP($D1036,rng_ND,5,0)="Nein",VLOOKUP($D1036,rng_ND,2,FALSE),MIN(VLOOKUP($D1036,rng_ND,2,FALSE),A_Stammdaten!$B$19-D_SAV!$E1036+1))),"k.A.")</f>
        <v>k.A.</v>
      </c>
      <c r="X1036" s="343" t="str">
        <f t="shared" si="320"/>
        <v>k.A.</v>
      </c>
      <c r="Y1036" s="62"/>
      <c r="Z1036" s="48">
        <f t="shared" si="321"/>
        <v>0</v>
      </c>
      <c r="AA1036" s="457"/>
      <c r="AB1036" s="55">
        <f t="shared" si="328"/>
        <v>0</v>
      </c>
      <c r="AC1036" s="55">
        <f>IF(A_Stammdaten!$B$25="ja",D_SAV!AA1036,D_SAV!AB1036)</f>
        <v>0</v>
      </c>
      <c r="AD1036" s="478">
        <f>IF(AC1036=0,0,IF(U1036-(con_EOGJahr-D_SAV!E1036)&lt;=0,AC1036,AC1036/V1036))</f>
        <v>0</v>
      </c>
      <c r="AE1036" s="478">
        <f>IFERROR(IF(AND(VLOOKUP(D1036,rng_ND,5,FALSE)="Ja",D_SAV!T1036="degressiv"),D_SAV!AC1036*Y1036/100,0),0)</f>
        <v>0</v>
      </c>
      <c r="AF1036" s="55">
        <f>IFERROR(IF(VLOOKUP(D1036,rng_ND,5,FALSE)="Ja",MAX(D_SAV!AD1036:AE1036),D_SAV!AD1036),0)</f>
        <v>0</v>
      </c>
      <c r="AG1036" s="55">
        <f t="shared" si="329"/>
        <v>0</v>
      </c>
      <c r="AH1036" s="55">
        <f t="shared" si="330"/>
        <v>0</v>
      </c>
      <c r="AI1036" s="55">
        <f t="shared" si="331"/>
        <v>0</v>
      </c>
      <c r="AJ1036" s="55">
        <f t="shared" si="332"/>
        <v>0</v>
      </c>
      <c r="AK1036" s="55">
        <f t="shared" si="323"/>
        <v>0</v>
      </c>
      <c r="AL1036" s="55">
        <f t="shared" si="324"/>
        <v>0</v>
      </c>
      <c r="AM1036" s="55">
        <f t="shared" si="325"/>
        <v>0</v>
      </c>
    </row>
    <row r="1037" spans="1:39" x14ac:dyDescent="0.25">
      <c r="A1037" s="47">
        <v>1033</v>
      </c>
      <c r="B1037" s="358" t="str">
        <f>IF(AND(E1037&lt;&gt;0,D1037&lt;&gt;0,F1037&lt;&gt;0),IF(C1037&lt;&gt;0,CONCATENATE(C1037,"-AGr",VLOOKUP(D1037,Listen!$A$2:$G$45,7,FALSE),"-",E1037,"-",F1037,),CONCATENATE("AGr",VLOOKUP(D1037,Listen!$A$2:$G$45,7,FALSE),"-",E1037,"-",F1037)),"keine vollständige ID")</f>
        <v>keine vollständige ID</v>
      </c>
      <c r="C1037" s="359">
        <f>'[2]III_SAV-Details_NB'!B1043</f>
        <v>0</v>
      </c>
      <c r="D1037" s="359">
        <f>'[2]III_SAV-Details_NB'!C1043</f>
        <v>0</v>
      </c>
      <c r="E1037" s="359">
        <f>'[2]III_SAV-Details_NB'!D1043</f>
        <v>0</v>
      </c>
      <c r="F1037" s="490"/>
      <c r="G1037" s="281">
        <f>'[2]III_SAV-Details_NB'!X1043</f>
        <v>0</v>
      </c>
      <c r="H1037" s="281">
        <f t="shared" si="326"/>
        <v>0</v>
      </c>
      <c r="I1037" s="281">
        <f>IF(con_EOGJahr=2025,'[2]III_SAV-Details_NB'!AA1043,IF(con_EOGJahr=2026,'[2]III_SAV-Details_NB'!AB1043,'[2]III_SAV-Details_NB'!AC1043))</f>
        <v>0</v>
      </c>
      <c r="J1037" s="282"/>
      <c r="K1037" s="282"/>
      <c r="L1037" s="282"/>
      <c r="M1037" s="282"/>
      <c r="N1037" s="282"/>
      <c r="O1037" s="282"/>
      <c r="P1037" s="52">
        <f t="shared" si="327"/>
        <v>0</v>
      </c>
      <c r="Q1037" s="60"/>
      <c r="R1037" s="53">
        <f t="shared" si="318"/>
        <v>0</v>
      </c>
      <c r="S1037" s="59"/>
      <c r="T1037" s="61"/>
      <c r="U1037" s="342" t="str">
        <f t="shared" si="322"/>
        <v>k.A.</v>
      </c>
      <c r="V1037" s="343" t="str">
        <f t="shared" si="319"/>
        <v>k.A.</v>
      </c>
      <c r="W1037" s="343" t="str">
        <f>IFERROR(IF(OR($D1037="",$E1037=0,con_Ende=0),"k.A.",IF(VLOOKUP($D1037,rng_ND,5,0)="Nein",VLOOKUP($D1037,rng_ND,2,FALSE),MIN(VLOOKUP($D1037,rng_ND,2,FALSE),A_Stammdaten!$B$19-D_SAV!$E1037+1))),"k.A.")</f>
        <v>k.A.</v>
      </c>
      <c r="X1037" s="343" t="str">
        <f t="shared" si="320"/>
        <v>k.A.</v>
      </c>
      <c r="Y1037" s="62"/>
      <c r="Z1037" s="48">
        <f t="shared" si="321"/>
        <v>0</v>
      </c>
      <c r="AA1037" s="457"/>
      <c r="AB1037" s="55">
        <f t="shared" si="328"/>
        <v>0</v>
      </c>
      <c r="AC1037" s="55">
        <f>IF(A_Stammdaten!$B$25="ja",D_SAV!AA1037,D_SAV!AB1037)</f>
        <v>0</v>
      </c>
      <c r="AD1037" s="478">
        <f>IF(AC1037=0,0,IF(U1037-(con_EOGJahr-D_SAV!E1037)&lt;=0,AC1037,AC1037/V1037))</f>
        <v>0</v>
      </c>
      <c r="AE1037" s="478">
        <f>IFERROR(IF(AND(VLOOKUP(D1037,rng_ND,5,FALSE)="Ja",D_SAV!T1037="degressiv"),D_SAV!AC1037*Y1037/100,0),0)</f>
        <v>0</v>
      </c>
      <c r="AF1037" s="55">
        <f>IFERROR(IF(VLOOKUP(D1037,rng_ND,5,FALSE)="Ja",MAX(D_SAV!AD1037:AE1037),D_SAV!AD1037),0)</f>
        <v>0</v>
      </c>
      <c r="AG1037" s="55">
        <f t="shared" si="329"/>
        <v>0</v>
      </c>
      <c r="AH1037" s="55">
        <f t="shared" si="330"/>
        <v>0</v>
      </c>
      <c r="AI1037" s="55">
        <f t="shared" si="331"/>
        <v>0</v>
      </c>
      <c r="AJ1037" s="55">
        <f t="shared" si="332"/>
        <v>0</v>
      </c>
      <c r="AK1037" s="55">
        <f t="shared" si="323"/>
        <v>0</v>
      </c>
      <c r="AL1037" s="55">
        <f t="shared" si="324"/>
        <v>0</v>
      </c>
      <c r="AM1037" s="55">
        <f t="shared" si="325"/>
        <v>0</v>
      </c>
    </row>
    <row r="1038" spans="1:39" x14ac:dyDescent="0.25">
      <c r="A1038" s="47">
        <v>1034</v>
      </c>
      <c r="B1038" s="358" t="str">
        <f>IF(AND(E1038&lt;&gt;0,D1038&lt;&gt;0,F1038&lt;&gt;0),IF(C1038&lt;&gt;0,CONCATENATE(C1038,"-AGr",VLOOKUP(D1038,Listen!$A$2:$G$45,7,FALSE),"-",E1038,"-",F1038,),CONCATENATE("AGr",VLOOKUP(D1038,Listen!$A$2:$G$45,7,FALSE),"-",E1038,"-",F1038)),"keine vollständige ID")</f>
        <v>keine vollständige ID</v>
      </c>
      <c r="C1038" s="359">
        <f>'[2]III_SAV-Details_NB'!B1044</f>
        <v>0</v>
      </c>
      <c r="D1038" s="359">
        <f>'[2]III_SAV-Details_NB'!C1044</f>
        <v>0</v>
      </c>
      <c r="E1038" s="359">
        <f>'[2]III_SAV-Details_NB'!D1044</f>
        <v>0</v>
      </c>
      <c r="F1038" s="490"/>
      <c r="G1038" s="281">
        <f>'[2]III_SAV-Details_NB'!X1044</f>
        <v>0</v>
      </c>
      <c r="H1038" s="281">
        <f t="shared" si="326"/>
        <v>0</v>
      </c>
      <c r="I1038" s="281">
        <f>IF(con_EOGJahr=2025,'[2]III_SAV-Details_NB'!AA1044,IF(con_EOGJahr=2026,'[2]III_SAV-Details_NB'!AB1044,'[2]III_SAV-Details_NB'!AC1044))</f>
        <v>0</v>
      </c>
      <c r="J1038" s="282"/>
      <c r="K1038" s="282"/>
      <c r="L1038" s="282"/>
      <c r="M1038" s="282"/>
      <c r="N1038" s="282"/>
      <c r="O1038" s="282"/>
      <c r="P1038" s="52">
        <f t="shared" si="327"/>
        <v>0</v>
      </c>
      <c r="Q1038" s="60"/>
      <c r="R1038" s="53">
        <f t="shared" si="318"/>
        <v>0</v>
      </c>
      <c r="S1038" s="59"/>
      <c r="T1038" s="61"/>
      <c r="U1038" s="342" t="str">
        <f t="shared" si="322"/>
        <v>k.A.</v>
      </c>
      <c r="V1038" s="343" t="str">
        <f t="shared" si="319"/>
        <v>k.A.</v>
      </c>
      <c r="W1038" s="343" t="str">
        <f>IFERROR(IF(OR($D1038="",$E1038=0,con_Ende=0),"k.A.",IF(VLOOKUP($D1038,rng_ND,5,0)="Nein",VLOOKUP($D1038,rng_ND,2,FALSE),MIN(VLOOKUP($D1038,rng_ND,2,FALSE),A_Stammdaten!$B$19-D_SAV!$E1038+1))),"k.A.")</f>
        <v>k.A.</v>
      </c>
      <c r="X1038" s="343" t="str">
        <f t="shared" si="320"/>
        <v>k.A.</v>
      </c>
      <c r="Y1038" s="62"/>
      <c r="Z1038" s="48">
        <f t="shared" si="321"/>
        <v>0</v>
      </c>
      <c r="AA1038" s="457"/>
      <c r="AB1038" s="55">
        <f t="shared" si="328"/>
        <v>0</v>
      </c>
      <c r="AC1038" s="55">
        <f>IF(A_Stammdaten!$B$25="ja",D_SAV!AA1038,D_SAV!AB1038)</f>
        <v>0</v>
      </c>
      <c r="AD1038" s="478">
        <f>IF(AC1038=0,0,IF(U1038-(con_EOGJahr-D_SAV!E1038)&lt;=0,AC1038,AC1038/V1038))</f>
        <v>0</v>
      </c>
      <c r="AE1038" s="478">
        <f>IFERROR(IF(AND(VLOOKUP(D1038,rng_ND,5,FALSE)="Ja",D_SAV!T1038="degressiv"),D_SAV!AC1038*Y1038/100,0),0)</f>
        <v>0</v>
      </c>
      <c r="AF1038" s="55">
        <f>IFERROR(IF(VLOOKUP(D1038,rng_ND,5,FALSE)="Ja",MAX(D_SAV!AD1038:AE1038),D_SAV!AD1038),0)</f>
        <v>0</v>
      </c>
      <c r="AG1038" s="55">
        <f t="shared" si="329"/>
        <v>0</v>
      </c>
      <c r="AH1038" s="55">
        <f t="shared" si="330"/>
        <v>0</v>
      </c>
      <c r="AI1038" s="55">
        <f t="shared" si="331"/>
        <v>0</v>
      </c>
      <c r="AJ1038" s="55">
        <f t="shared" si="332"/>
        <v>0</v>
      </c>
      <c r="AK1038" s="55">
        <f t="shared" si="323"/>
        <v>0</v>
      </c>
      <c r="AL1038" s="55">
        <f t="shared" si="324"/>
        <v>0</v>
      </c>
      <c r="AM1038" s="55">
        <f t="shared" si="325"/>
        <v>0</v>
      </c>
    </row>
    <row r="1039" spans="1:39" x14ac:dyDescent="0.25">
      <c r="A1039" s="47">
        <v>1035</v>
      </c>
      <c r="B1039" s="358" t="str">
        <f>IF(AND(E1039&lt;&gt;0,D1039&lt;&gt;0,F1039&lt;&gt;0),IF(C1039&lt;&gt;0,CONCATENATE(C1039,"-AGr",VLOOKUP(D1039,Listen!$A$2:$G$45,7,FALSE),"-",E1039,"-",F1039,),CONCATENATE("AGr",VLOOKUP(D1039,Listen!$A$2:$G$45,7,FALSE),"-",E1039,"-",F1039)),"keine vollständige ID")</f>
        <v>keine vollständige ID</v>
      </c>
      <c r="C1039" s="359">
        <f>'[2]III_SAV-Details_NB'!B1045</f>
        <v>0</v>
      </c>
      <c r="D1039" s="359">
        <f>'[2]III_SAV-Details_NB'!C1045</f>
        <v>0</v>
      </c>
      <c r="E1039" s="359">
        <f>'[2]III_SAV-Details_NB'!D1045</f>
        <v>0</v>
      </c>
      <c r="F1039" s="490"/>
      <c r="G1039" s="281">
        <f>'[2]III_SAV-Details_NB'!X1045</f>
        <v>0</v>
      </c>
      <c r="H1039" s="281">
        <f t="shared" si="326"/>
        <v>0</v>
      </c>
      <c r="I1039" s="281">
        <f>IF(con_EOGJahr=2025,'[2]III_SAV-Details_NB'!AA1045,IF(con_EOGJahr=2026,'[2]III_SAV-Details_NB'!AB1045,'[2]III_SAV-Details_NB'!AC1045))</f>
        <v>0</v>
      </c>
      <c r="J1039" s="282"/>
      <c r="K1039" s="282"/>
      <c r="L1039" s="282"/>
      <c r="M1039" s="282"/>
      <c r="N1039" s="282"/>
      <c r="O1039" s="282"/>
      <c r="P1039" s="52">
        <f t="shared" si="327"/>
        <v>0</v>
      </c>
      <c r="Q1039" s="60"/>
      <c r="R1039" s="53">
        <f t="shared" si="318"/>
        <v>0</v>
      </c>
      <c r="S1039" s="59"/>
      <c r="T1039" s="61"/>
      <c r="U1039" s="342" t="str">
        <f t="shared" si="322"/>
        <v>k.A.</v>
      </c>
      <c r="V1039" s="343" t="str">
        <f t="shared" si="319"/>
        <v>k.A.</v>
      </c>
      <c r="W1039" s="343" t="str">
        <f>IFERROR(IF(OR($D1039="",$E1039=0,con_Ende=0),"k.A.",IF(VLOOKUP($D1039,rng_ND,5,0)="Nein",VLOOKUP($D1039,rng_ND,2,FALSE),MIN(VLOOKUP($D1039,rng_ND,2,FALSE),A_Stammdaten!$B$19-D_SAV!$E1039+1))),"k.A.")</f>
        <v>k.A.</v>
      </c>
      <c r="X1039" s="343" t="str">
        <f t="shared" si="320"/>
        <v>k.A.</v>
      </c>
      <c r="Y1039" s="62"/>
      <c r="Z1039" s="48">
        <f t="shared" si="321"/>
        <v>0</v>
      </c>
      <c r="AA1039" s="457"/>
      <c r="AB1039" s="55">
        <f t="shared" si="328"/>
        <v>0</v>
      </c>
      <c r="AC1039" s="55">
        <f>IF(A_Stammdaten!$B$25="ja",D_SAV!AA1039,D_SAV!AB1039)</f>
        <v>0</v>
      </c>
      <c r="AD1039" s="478">
        <f>IF(AC1039=0,0,IF(U1039-(con_EOGJahr-D_SAV!E1039)&lt;=0,AC1039,AC1039/V1039))</f>
        <v>0</v>
      </c>
      <c r="AE1039" s="478">
        <f>IFERROR(IF(AND(VLOOKUP(D1039,rng_ND,5,FALSE)="Ja",D_SAV!T1039="degressiv"),D_SAV!AC1039*Y1039/100,0),0)</f>
        <v>0</v>
      </c>
      <c r="AF1039" s="55">
        <f>IFERROR(IF(VLOOKUP(D1039,rng_ND,5,FALSE)="Ja",MAX(D_SAV!AD1039:AE1039),D_SAV!AD1039),0)</f>
        <v>0</v>
      </c>
      <c r="AG1039" s="55">
        <f t="shared" si="329"/>
        <v>0</v>
      </c>
      <c r="AH1039" s="55">
        <f t="shared" si="330"/>
        <v>0</v>
      </c>
      <c r="AI1039" s="55">
        <f t="shared" si="331"/>
        <v>0</v>
      </c>
      <c r="AJ1039" s="55">
        <f t="shared" si="332"/>
        <v>0</v>
      </c>
      <c r="AK1039" s="55">
        <f t="shared" si="323"/>
        <v>0</v>
      </c>
      <c r="AL1039" s="55">
        <f t="shared" si="324"/>
        <v>0</v>
      </c>
      <c r="AM1039" s="55">
        <f t="shared" si="325"/>
        <v>0</v>
      </c>
    </row>
    <row r="1040" spans="1:39" x14ac:dyDescent="0.25">
      <c r="A1040" s="47">
        <v>1036</v>
      </c>
      <c r="B1040" s="358" t="str">
        <f>IF(AND(E1040&lt;&gt;0,D1040&lt;&gt;0,F1040&lt;&gt;0),IF(C1040&lt;&gt;0,CONCATENATE(C1040,"-AGr",VLOOKUP(D1040,Listen!$A$2:$G$45,7,FALSE),"-",E1040,"-",F1040,),CONCATENATE("AGr",VLOOKUP(D1040,Listen!$A$2:$G$45,7,FALSE),"-",E1040,"-",F1040)),"keine vollständige ID")</f>
        <v>keine vollständige ID</v>
      </c>
      <c r="C1040" s="359">
        <f>'[2]III_SAV-Details_NB'!B1046</f>
        <v>0</v>
      </c>
      <c r="D1040" s="359">
        <f>'[2]III_SAV-Details_NB'!C1046</f>
        <v>0</v>
      </c>
      <c r="E1040" s="359">
        <f>'[2]III_SAV-Details_NB'!D1046</f>
        <v>0</v>
      </c>
      <c r="F1040" s="490"/>
      <c r="G1040" s="281">
        <f>'[2]III_SAV-Details_NB'!X1046</f>
        <v>0</v>
      </c>
      <c r="H1040" s="281">
        <f t="shared" si="326"/>
        <v>0</v>
      </c>
      <c r="I1040" s="281">
        <f>IF(con_EOGJahr=2025,'[2]III_SAV-Details_NB'!AA1046,IF(con_EOGJahr=2026,'[2]III_SAV-Details_NB'!AB1046,'[2]III_SAV-Details_NB'!AC1046))</f>
        <v>0</v>
      </c>
      <c r="J1040" s="282"/>
      <c r="K1040" s="282"/>
      <c r="L1040" s="282"/>
      <c r="M1040" s="282"/>
      <c r="N1040" s="282"/>
      <c r="O1040" s="282"/>
      <c r="P1040" s="52">
        <f t="shared" si="327"/>
        <v>0</v>
      </c>
      <c r="Q1040" s="60"/>
      <c r="R1040" s="53">
        <f t="shared" si="318"/>
        <v>0</v>
      </c>
      <c r="S1040" s="59"/>
      <c r="T1040" s="61"/>
      <c r="U1040" s="342" t="str">
        <f t="shared" si="322"/>
        <v>k.A.</v>
      </c>
      <c r="V1040" s="343" t="str">
        <f t="shared" si="319"/>
        <v>k.A.</v>
      </c>
      <c r="W1040" s="343" t="str">
        <f>IFERROR(IF(OR($D1040="",$E1040=0,con_Ende=0),"k.A.",IF(VLOOKUP($D1040,rng_ND,5,0)="Nein",VLOOKUP($D1040,rng_ND,2,FALSE),MIN(VLOOKUP($D1040,rng_ND,2,FALSE),A_Stammdaten!$B$19-D_SAV!$E1040+1))),"k.A.")</f>
        <v>k.A.</v>
      </c>
      <c r="X1040" s="343" t="str">
        <f t="shared" si="320"/>
        <v>k.A.</v>
      </c>
      <c r="Y1040" s="62"/>
      <c r="Z1040" s="48">
        <f t="shared" si="321"/>
        <v>0</v>
      </c>
      <c r="AA1040" s="457"/>
      <c r="AB1040" s="55">
        <f t="shared" si="328"/>
        <v>0</v>
      </c>
      <c r="AC1040" s="55">
        <f>IF(A_Stammdaten!$B$25="ja",D_SAV!AA1040,D_SAV!AB1040)</f>
        <v>0</v>
      </c>
      <c r="AD1040" s="478">
        <f>IF(AC1040=0,0,IF(U1040-(con_EOGJahr-D_SAV!E1040)&lt;=0,AC1040,AC1040/V1040))</f>
        <v>0</v>
      </c>
      <c r="AE1040" s="478">
        <f>IFERROR(IF(AND(VLOOKUP(D1040,rng_ND,5,FALSE)="Ja",D_SAV!T1040="degressiv"),D_SAV!AC1040*Y1040/100,0),0)</f>
        <v>0</v>
      </c>
      <c r="AF1040" s="55">
        <f>IFERROR(IF(VLOOKUP(D1040,rng_ND,5,FALSE)="Ja",MAX(D_SAV!AD1040:AE1040),D_SAV!AD1040),0)</f>
        <v>0</v>
      </c>
      <c r="AG1040" s="55">
        <f t="shared" si="329"/>
        <v>0</v>
      </c>
      <c r="AH1040" s="55">
        <f t="shared" si="330"/>
        <v>0</v>
      </c>
      <c r="AI1040" s="55">
        <f t="shared" si="331"/>
        <v>0</v>
      </c>
      <c r="AJ1040" s="55">
        <f t="shared" si="332"/>
        <v>0</v>
      </c>
      <c r="AK1040" s="55">
        <f t="shared" si="323"/>
        <v>0</v>
      </c>
      <c r="AL1040" s="55">
        <f t="shared" si="324"/>
        <v>0</v>
      </c>
      <c r="AM1040" s="55">
        <f t="shared" si="325"/>
        <v>0</v>
      </c>
    </row>
    <row r="1041" spans="1:39" x14ac:dyDescent="0.25">
      <c r="A1041" s="47">
        <v>1037</v>
      </c>
      <c r="B1041" s="358" t="str">
        <f>IF(AND(E1041&lt;&gt;0,D1041&lt;&gt;0,F1041&lt;&gt;0),IF(C1041&lt;&gt;0,CONCATENATE(C1041,"-AGr",VLOOKUP(D1041,Listen!$A$2:$G$45,7,FALSE),"-",E1041,"-",F1041,),CONCATENATE("AGr",VLOOKUP(D1041,Listen!$A$2:$G$45,7,FALSE),"-",E1041,"-",F1041)),"keine vollständige ID")</f>
        <v>keine vollständige ID</v>
      </c>
      <c r="C1041" s="359">
        <f>'[2]III_SAV-Details_NB'!B1047</f>
        <v>0</v>
      </c>
      <c r="D1041" s="359">
        <f>'[2]III_SAV-Details_NB'!C1047</f>
        <v>0</v>
      </c>
      <c r="E1041" s="359">
        <f>'[2]III_SAV-Details_NB'!D1047</f>
        <v>0</v>
      </c>
      <c r="F1041" s="490"/>
      <c r="G1041" s="281">
        <f>'[2]III_SAV-Details_NB'!X1047</f>
        <v>0</v>
      </c>
      <c r="H1041" s="281">
        <f t="shared" si="326"/>
        <v>0</v>
      </c>
      <c r="I1041" s="281">
        <f>IF(con_EOGJahr=2025,'[2]III_SAV-Details_NB'!AA1047,IF(con_EOGJahr=2026,'[2]III_SAV-Details_NB'!AB1047,'[2]III_SAV-Details_NB'!AC1047))</f>
        <v>0</v>
      </c>
      <c r="J1041" s="282"/>
      <c r="K1041" s="282"/>
      <c r="L1041" s="282"/>
      <c r="M1041" s="282"/>
      <c r="N1041" s="282"/>
      <c r="O1041" s="282"/>
      <c r="P1041" s="52">
        <f t="shared" si="327"/>
        <v>0</v>
      </c>
      <c r="Q1041" s="60"/>
      <c r="R1041" s="53">
        <f t="shared" si="318"/>
        <v>0</v>
      </c>
      <c r="S1041" s="59"/>
      <c r="T1041" s="61"/>
      <c r="U1041" s="342" t="str">
        <f t="shared" si="322"/>
        <v>k.A.</v>
      </c>
      <c r="V1041" s="343" t="str">
        <f t="shared" si="319"/>
        <v>k.A.</v>
      </c>
      <c r="W1041" s="343" t="str">
        <f>IFERROR(IF(OR($D1041="",$E1041=0,con_Ende=0),"k.A.",IF(VLOOKUP($D1041,rng_ND,5,0)="Nein",VLOOKUP($D1041,rng_ND,2,FALSE),MIN(VLOOKUP($D1041,rng_ND,2,FALSE),A_Stammdaten!$B$19-D_SAV!$E1041+1))),"k.A.")</f>
        <v>k.A.</v>
      </c>
      <c r="X1041" s="343" t="str">
        <f t="shared" si="320"/>
        <v>k.A.</v>
      </c>
      <c r="Y1041" s="62"/>
      <c r="Z1041" s="48">
        <f t="shared" si="321"/>
        <v>0</v>
      </c>
      <c r="AA1041" s="457"/>
      <c r="AB1041" s="55">
        <f t="shared" si="328"/>
        <v>0</v>
      </c>
      <c r="AC1041" s="55">
        <f>IF(A_Stammdaten!$B$25="ja",D_SAV!AA1041,D_SAV!AB1041)</f>
        <v>0</v>
      </c>
      <c r="AD1041" s="478">
        <f>IF(AC1041=0,0,IF(U1041-(con_EOGJahr-D_SAV!E1041)&lt;=0,AC1041,AC1041/V1041))</f>
        <v>0</v>
      </c>
      <c r="AE1041" s="478">
        <f>IFERROR(IF(AND(VLOOKUP(D1041,rng_ND,5,FALSE)="Ja",D_SAV!T1041="degressiv"),D_SAV!AC1041*Y1041/100,0),0)</f>
        <v>0</v>
      </c>
      <c r="AF1041" s="55">
        <f>IFERROR(IF(VLOOKUP(D1041,rng_ND,5,FALSE)="Ja",MAX(D_SAV!AD1041:AE1041),D_SAV!AD1041),0)</f>
        <v>0</v>
      </c>
      <c r="AG1041" s="55">
        <f t="shared" si="329"/>
        <v>0</v>
      </c>
      <c r="AH1041" s="55">
        <f t="shared" si="330"/>
        <v>0</v>
      </c>
      <c r="AI1041" s="55">
        <f t="shared" si="331"/>
        <v>0</v>
      </c>
      <c r="AJ1041" s="55">
        <f t="shared" si="332"/>
        <v>0</v>
      </c>
      <c r="AK1041" s="55">
        <f t="shared" si="323"/>
        <v>0</v>
      </c>
      <c r="AL1041" s="55">
        <f t="shared" si="324"/>
        <v>0</v>
      </c>
      <c r="AM1041" s="55">
        <f t="shared" si="325"/>
        <v>0</v>
      </c>
    </row>
    <row r="1042" spans="1:39" x14ac:dyDescent="0.25">
      <c r="A1042" s="47">
        <v>1038</v>
      </c>
      <c r="B1042" s="358" t="str">
        <f>IF(AND(E1042&lt;&gt;0,D1042&lt;&gt;0,F1042&lt;&gt;0),IF(C1042&lt;&gt;0,CONCATENATE(C1042,"-AGr",VLOOKUP(D1042,Listen!$A$2:$G$45,7,FALSE),"-",E1042,"-",F1042,),CONCATENATE("AGr",VLOOKUP(D1042,Listen!$A$2:$G$45,7,FALSE),"-",E1042,"-",F1042)),"keine vollständige ID")</f>
        <v>keine vollständige ID</v>
      </c>
      <c r="C1042" s="359">
        <f>'[2]III_SAV-Details_NB'!B1048</f>
        <v>0</v>
      </c>
      <c r="D1042" s="359">
        <f>'[2]III_SAV-Details_NB'!C1048</f>
        <v>0</v>
      </c>
      <c r="E1042" s="359">
        <f>'[2]III_SAV-Details_NB'!D1048</f>
        <v>0</v>
      </c>
      <c r="F1042" s="490"/>
      <c r="G1042" s="281">
        <f>'[2]III_SAV-Details_NB'!X1048</f>
        <v>0</v>
      </c>
      <c r="H1042" s="281">
        <f t="shared" si="326"/>
        <v>0</v>
      </c>
      <c r="I1042" s="281">
        <f>IF(con_EOGJahr=2025,'[2]III_SAV-Details_NB'!AA1048,IF(con_EOGJahr=2026,'[2]III_SAV-Details_NB'!AB1048,'[2]III_SAV-Details_NB'!AC1048))</f>
        <v>0</v>
      </c>
      <c r="J1042" s="282"/>
      <c r="K1042" s="282"/>
      <c r="L1042" s="282"/>
      <c r="M1042" s="282"/>
      <c r="N1042" s="282"/>
      <c r="O1042" s="282"/>
      <c r="P1042" s="52">
        <f t="shared" si="327"/>
        <v>0</v>
      </c>
      <c r="Q1042" s="60"/>
      <c r="R1042" s="53">
        <f t="shared" ref="R1042:R1105" si="333">P1042+Q1042</f>
        <v>0</v>
      </c>
      <c r="S1042" s="59"/>
      <c r="T1042" s="61"/>
      <c r="U1042" s="342" t="str">
        <f t="shared" si="322"/>
        <v>k.A.</v>
      </c>
      <c r="V1042" s="343" t="str">
        <f t="shared" ref="V1042:V1105" si="334">IFERROR(IF(OR($D1042="",$E1042=0,con_Ende=0,$U1042=0),"k.A.",MAX($E1042-con_EOGJahr+$U1042,0)),"k.A.")</f>
        <v>k.A.</v>
      </c>
      <c r="W1042" s="343" t="str">
        <f>IFERROR(IF(OR($D1042="",$E1042=0,con_Ende=0),"k.A.",IF(VLOOKUP($D1042,rng_ND,5,0)="Nein",VLOOKUP($D1042,rng_ND,2,FALSE),MIN(VLOOKUP($D1042,rng_ND,2,FALSE),A_Stammdaten!$B$19-D_SAV!$E1042+1))),"k.A.")</f>
        <v>k.A.</v>
      </c>
      <c r="X1042" s="343" t="str">
        <f t="shared" ref="X1042:X1105" si="335">IFERROR(IF(OR($D1042="",$E1042=0,con_Ende=0),"k.A.",VLOOKUP($D1042,rng_ND,3,FALSE)),"k.A.")</f>
        <v>k.A.</v>
      </c>
      <c r="Y1042" s="62"/>
      <c r="Z1042" s="48">
        <f t="shared" ref="Z1042:Z1105" si="336">IF(AND($E1042&lt;2006,$E1042&lt;&gt;0),IFERROR(VLOOKUP($E1042,rng_Index,VLOOKUP($D1042,rng_ND,4,FALSE)+1,FALSE),1),)</f>
        <v>0</v>
      </c>
      <c r="AA1042" s="457"/>
      <c r="AB1042" s="55">
        <f t="shared" si="328"/>
        <v>0</v>
      </c>
      <c r="AC1042" s="55">
        <f>IF(A_Stammdaten!$B$25="ja",D_SAV!AA1042,D_SAV!AB1042)</f>
        <v>0</v>
      </c>
      <c r="AD1042" s="478">
        <f>IF(AC1042=0,0,IF(U1042-(con_EOGJahr-D_SAV!E1042)&lt;=0,AC1042,AC1042/V1042))</f>
        <v>0</v>
      </c>
      <c r="AE1042" s="478">
        <f>IFERROR(IF(AND(VLOOKUP(D1042,rng_ND,5,FALSE)="Ja",D_SAV!T1042="degressiv"),D_SAV!AC1042*Y1042/100,0),0)</f>
        <v>0</v>
      </c>
      <c r="AF1042" s="55">
        <f>IFERROR(IF(VLOOKUP(D1042,rng_ND,5,FALSE)="Ja",MAX(D_SAV!AD1042:AE1042),D_SAV!AD1042),0)</f>
        <v>0</v>
      </c>
      <c r="AG1042" s="55">
        <f t="shared" si="329"/>
        <v>0</v>
      </c>
      <c r="AH1042" s="55">
        <f t="shared" si="330"/>
        <v>0</v>
      </c>
      <c r="AI1042" s="55">
        <f t="shared" si="331"/>
        <v>0</v>
      </c>
      <c r="AJ1042" s="55">
        <f t="shared" si="332"/>
        <v>0</v>
      </c>
      <c r="AK1042" s="55">
        <f t="shared" si="323"/>
        <v>0</v>
      </c>
      <c r="AL1042" s="55">
        <f t="shared" si="324"/>
        <v>0</v>
      </c>
      <c r="AM1042" s="55">
        <f t="shared" si="325"/>
        <v>0</v>
      </c>
    </row>
    <row r="1043" spans="1:39" x14ac:dyDescent="0.25">
      <c r="A1043" s="47">
        <v>1039</v>
      </c>
      <c r="B1043" s="358" t="str">
        <f>IF(AND(E1043&lt;&gt;0,D1043&lt;&gt;0,F1043&lt;&gt;0),IF(C1043&lt;&gt;0,CONCATENATE(C1043,"-AGr",VLOOKUP(D1043,Listen!$A$2:$G$45,7,FALSE),"-",E1043,"-",F1043,),CONCATENATE("AGr",VLOOKUP(D1043,Listen!$A$2:$G$45,7,FALSE),"-",E1043,"-",F1043)),"keine vollständige ID")</f>
        <v>keine vollständige ID</v>
      </c>
      <c r="C1043" s="359">
        <f>'[2]III_SAV-Details_NB'!B1049</f>
        <v>0</v>
      </c>
      <c r="D1043" s="359">
        <f>'[2]III_SAV-Details_NB'!C1049</f>
        <v>0</v>
      </c>
      <c r="E1043" s="359">
        <f>'[2]III_SAV-Details_NB'!D1049</f>
        <v>0</v>
      </c>
      <c r="F1043" s="490"/>
      <c r="G1043" s="281">
        <f>'[2]III_SAV-Details_NB'!X1049</f>
        <v>0</v>
      </c>
      <c r="H1043" s="281">
        <f t="shared" si="326"/>
        <v>0</v>
      </c>
      <c r="I1043" s="281">
        <f>IF(con_EOGJahr=2025,'[2]III_SAV-Details_NB'!AA1049,IF(con_EOGJahr=2026,'[2]III_SAV-Details_NB'!AB1049,'[2]III_SAV-Details_NB'!AC1049))</f>
        <v>0</v>
      </c>
      <c r="J1043" s="282"/>
      <c r="K1043" s="282"/>
      <c r="L1043" s="282"/>
      <c r="M1043" s="282"/>
      <c r="N1043" s="282"/>
      <c r="O1043" s="282"/>
      <c r="P1043" s="52">
        <f t="shared" si="327"/>
        <v>0</v>
      </c>
      <c r="Q1043" s="60"/>
      <c r="R1043" s="53">
        <f t="shared" si="333"/>
        <v>0</v>
      </c>
      <c r="S1043" s="59"/>
      <c r="T1043" s="61"/>
      <c r="U1043" s="342" t="str">
        <f t="shared" ref="U1043:U1106" si="337">+W1043</f>
        <v>k.A.</v>
      </c>
      <c r="V1043" s="343" t="str">
        <f t="shared" si="334"/>
        <v>k.A.</v>
      </c>
      <c r="W1043" s="343" t="str">
        <f>IFERROR(IF(OR($D1043="",$E1043=0,con_Ende=0),"k.A.",IF(VLOOKUP($D1043,rng_ND,5,0)="Nein",VLOOKUP($D1043,rng_ND,2,FALSE),MIN(VLOOKUP($D1043,rng_ND,2,FALSE),A_Stammdaten!$B$19-D_SAV!$E1043+1))),"k.A.")</f>
        <v>k.A.</v>
      </c>
      <c r="X1043" s="343" t="str">
        <f t="shared" si="335"/>
        <v>k.A.</v>
      </c>
      <c r="Y1043" s="62"/>
      <c r="Z1043" s="48">
        <f t="shared" si="336"/>
        <v>0</v>
      </c>
      <c r="AA1043" s="457"/>
      <c r="AB1043" s="55">
        <f t="shared" si="328"/>
        <v>0</v>
      </c>
      <c r="AC1043" s="55">
        <f>IF(A_Stammdaten!$B$25="ja",D_SAV!AA1043,D_SAV!AB1043)</f>
        <v>0</v>
      </c>
      <c r="AD1043" s="478">
        <f>IF(AC1043=0,0,IF(U1043-(con_EOGJahr-D_SAV!E1043)&lt;=0,AC1043,AC1043/V1043))</f>
        <v>0</v>
      </c>
      <c r="AE1043" s="478">
        <f>IFERROR(IF(AND(VLOOKUP(D1043,rng_ND,5,FALSE)="Ja",D_SAV!T1043="degressiv"),D_SAV!AC1043*Y1043/100,0),0)</f>
        <v>0</v>
      </c>
      <c r="AF1043" s="55">
        <f>IFERROR(IF(VLOOKUP(D1043,rng_ND,5,FALSE)="Ja",MAX(D_SAV!AD1043:AE1043),D_SAV!AD1043),0)</f>
        <v>0</v>
      </c>
      <c r="AG1043" s="55">
        <f t="shared" si="329"/>
        <v>0</v>
      </c>
      <c r="AH1043" s="55">
        <f t="shared" si="330"/>
        <v>0</v>
      </c>
      <c r="AI1043" s="55">
        <f t="shared" si="331"/>
        <v>0</v>
      </c>
      <c r="AJ1043" s="55">
        <f t="shared" si="332"/>
        <v>0</v>
      </c>
      <c r="AK1043" s="55">
        <f t="shared" si="323"/>
        <v>0</v>
      </c>
      <c r="AL1043" s="55">
        <f t="shared" si="324"/>
        <v>0</v>
      </c>
      <c r="AM1043" s="55">
        <f t="shared" si="325"/>
        <v>0</v>
      </c>
    </row>
    <row r="1044" spans="1:39" x14ac:dyDescent="0.25">
      <c r="A1044" s="47">
        <v>1040</v>
      </c>
      <c r="B1044" s="358" t="str">
        <f>IF(AND(E1044&lt;&gt;0,D1044&lt;&gt;0,F1044&lt;&gt;0),IF(C1044&lt;&gt;0,CONCATENATE(C1044,"-AGr",VLOOKUP(D1044,Listen!$A$2:$G$45,7,FALSE),"-",E1044,"-",F1044,),CONCATENATE("AGr",VLOOKUP(D1044,Listen!$A$2:$G$45,7,FALSE),"-",E1044,"-",F1044)),"keine vollständige ID")</f>
        <v>keine vollständige ID</v>
      </c>
      <c r="C1044" s="359">
        <f>'[2]III_SAV-Details_NB'!B1050</f>
        <v>0</v>
      </c>
      <c r="D1044" s="359">
        <f>'[2]III_SAV-Details_NB'!C1050</f>
        <v>0</v>
      </c>
      <c r="E1044" s="359">
        <f>'[2]III_SAV-Details_NB'!D1050</f>
        <v>0</v>
      </c>
      <c r="F1044" s="490"/>
      <c r="G1044" s="281">
        <f>'[2]III_SAV-Details_NB'!X1050</f>
        <v>0</v>
      </c>
      <c r="H1044" s="281">
        <f t="shared" si="326"/>
        <v>0</v>
      </c>
      <c r="I1044" s="281">
        <f>IF(con_EOGJahr=2025,'[2]III_SAV-Details_NB'!AA1050,IF(con_EOGJahr=2026,'[2]III_SAV-Details_NB'!AB1050,'[2]III_SAV-Details_NB'!AC1050))</f>
        <v>0</v>
      </c>
      <c r="J1044" s="282"/>
      <c r="K1044" s="282"/>
      <c r="L1044" s="282"/>
      <c r="M1044" s="282"/>
      <c r="N1044" s="282"/>
      <c r="O1044" s="282"/>
      <c r="P1044" s="52">
        <f t="shared" si="327"/>
        <v>0</v>
      </c>
      <c r="Q1044" s="60"/>
      <c r="R1044" s="53">
        <f t="shared" si="333"/>
        <v>0</v>
      </c>
      <c r="S1044" s="59"/>
      <c r="T1044" s="61"/>
      <c r="U1044" s="342" t="str">
        <f t="shared" si="337"/>
        <v>k.A.</v>
      </c>
      <c r="V1044" s="343" t="str">
        <f t="shared" si="334"/>
        <v>k.A.</v>
      </c>
      <c r="W1044" s="343" t="str">
        <f>IFERROR(IF(OR($D1044="",$E1044=0,con_Ende=0),"k.A.",IF(VLOOKUP($D1044,rng_ND,5,0)="Nein",VLOOKUP($D1044,rng_ND,2,FALSE),MIN(VLOOKUP($D1044,rng_ND,2,FALSE),A_Stammdaten!$B$19-D_SAV!$E1044+1))),"k.A.")</f>
        <v>k.A.</v>
      </c>
      <c r="X1044" s="343" t="str">
        <f t="shared" si="335"/>
        <v>k.A.</v>
      </c>
      <c r="Y1044" s="62"/>
      <c r="Z1044" s="48">
        <f t="shared" si="336"/>
        <v>0</v>
      </c>
      <c r="AA1044" s="457"/>
      <c r="AB1044" s="55">
        <f t="shared" si="328"/>
        <v>0</v>
      </c>
      <c r="AC1044" s="55">
        <f>IF(A_Stammdaten!$B$25="ja",D_SAV!AA1044,D_SAV!AB1044)</f>
        <v>0</v>
      </c>
      <c r="AD1044" s="478">
        <f>IF(AC1044=0,0,IF(U1044-(con_EOGJahr-D_SAV!E1044)&lt;=0,AC1044,AC1044/V1044))</f>
        <v>0</v>
      </c>
      <c r="AE1044" s="478">
        <f>IFERROR(IF(AND(VLOOKUP(D1044,rng_ND,5,FALSE)="Ja",D_SAV!T1044="degressiv"),D_SAV!AC1044*Y1044/100,0),0)</f>
        <v>0</v>
      </c>
      <c r="AF1044" s="55">
        <f>IFERROR(IF(VLOOKUP(D1044,rng_ND,5,FALSE)="Ja",MAX(D_SAV!AD1044:AE1044),D_SAV!AD1044),0)</f>
        <v>0</v>
      </c>
      <c r="AG1044" s="55">
        <f t="shared" si="329"/>
        <v>0</v>
      </c>
      <c r="AH1044" s="55">
        <f t="shared" si="330"/>
        <v>0</v>
      </c>
      <c r="AI1044" s="55">
        <f t="shared" si="331"/>
        <v>0</v>
      </c>
      <c r="AJ1044" s="55">
        <f t="shared" si="332"/>
        <v>0</v>
      </c>
      <c r="AK1044" s="55">
        <f t="shared" si="323"/>
        <v>0</v>
      </c>
      <c r="AL1044" s="55">
        <f t="shared" si="324"/>
        <v>0</v>
      </c>
      <c r="AM1044" s="55">
        <f t="shared" si="325"/>
        <v>0</v>
      </c>
    </row>
    <row r="1045" spans="1:39" x14ac:dyDescent="0.25">
      <c r="A1045" s="47">
        <v>1041</v>
      </c>
      <c r="B1045" s="358" t="str">
        <f>IF(AND(E1045&lt;&gt;0,D1045&lt;&gt;0,F1045&lt;&gt;0),IF(C1045&lt;&gt;0,CONCATENATE(C1045,"-AGr",VLOOKUP(D1045,Listen!$A$2:$G$45,7,FALSE),"-",E1045,"-",F1045,),CONCATENATE("AGr",VLOOKUP(D1045,Listen!$A$2:$G$45,7,FALSE),"-",E1045,"-",F1045)),"keine vollständige ID")</f>
        <v>keine vollständige ID</v>
      </c>
      <c r="C1045" s="359">
        <f>'[2]III_SAV-Details_NB'!B1051</f>
        <v>0</v>
      </c>
      <c r="D1045" s="359">
        <f>'[2]III_SAV-Details_NB'!C1051</f>
        <v>0</v>
      </c>
      <c r="E1045" s="359">
        <f>'[2]III_SAV-Details_NB'!D1051</f>
        <v>0</v>
      </c>
      <c r="F1045" s="490"/>
      <c r="G1045" s="281">
        <f>'[2]III_SAV-Details_NB'!X1051</f>
        <v>0</v>
      </c>
      <c r="H1045" s="281">
        <f t="shared" si="326"/>
        <v>0</v>
      </c>
      <c r="I1045" s="281">
        <f>IF(con_EOGJahr=2025,'[2]III_SAV-Details_NB'!AA1051,IF(con_EOGJahr=2026,'[2]III_SAV-Details_NB'!AB1051,'[2]III_SAV-Details_NB'!AC1051))</f>
        <v>0</v>
      </c>
      <c r="J1045" s="282"/>
      <c r="K1045" s="282"/>
      <c r="L1045" s="282"/>
      <c r="M1045" s="282"/>
      <c r="N1045" s="282"/>
      <c r="O1045" s="282"/>
      <c r="P1045" s="52">
        <f t="shared" si="327"/>
        <v>0</v>
      </c>
      <c r="Q1045" s="60"/>
      <c r="R1045" s="53">
        <f t="shared" si="333"/>
        <v>0</v>
      </c>
      <c r="S1045" s="59"/>
      <c r="T1045" s="61"/>
      <c r="U1045" s="342" t="str">
        <f t="shared" si="337"/>
        <v>k.A.</v>
      </c>
      <c r="V1045" s="343" t="str">
        <f t="shared" si="334"/>
        <v>k.A.</v>
      </c>
      <c r="W1045" s="343" t="str">
        <f>IFERROR(IF(OR($D1045="",$E1045=0,con_Ende=0),"k.A.",IF(VLOOKUP($D1045,rng_ND,5,0)="Nein",VLOOKUP($D1045,rng_ND,2,FALSE),MIN(VLOOKUP($D1045,rng_ND,2,FALSE),A_Stammdaten!$B$19-D_SAV!$E1045+1))),"k.A.")</f>
        <v>k.A.</v>
      </c>
      <c r="X1045" s="343" t="str">
        <f t="shared" si="335"/>
        <v>k.A.</v>
      </c>
      <c r="Y1045" s="62"/>
      <c r="Z1045" s="48">
        <f t="shared" si="336"/>
        <v>0</v>
      </c>
      <c r="AA1045" s="457"/>
      <c r="AB1045" s="55">
        <f t="shared" si="328"/>
        <v>0</v>
      </c>
      <c r="AC1045" s="55">
        <f>IF(A_Stammdaten!$B$25="ja",D_SAV!AA1045,D_SAV!AB1045)</f>
        <v>0</v>
      </c>
      <c r="AD1045" s="478">
        <f>IF(AC1045=0,0,IF(U1045-(con_EOGJahr-D_SAV!E1045)&lt;=0,AC1045,AC1045/V1045))</f>
        <v>0</v>
      </c>
      <c r="AE1045" s="478">
        <f>IFERROR(IF(AND(VLOOKUP(D1045,rng_ND,5,FALSE)="Ja",D_SAV!T1045="degressiv"),D_SAV!AC1045*Y1045/100,0),0)</f>
        <v>0</v>
      </c>
      <c r="AF1045" s="55">
        <f>IFERROR(IF(VLOOKUP(D1045,rng_ND,5,FALSE)="Ja",MAX(D_SAV!AD1045:AE1045),D_SAV!AD1045),0)</f>
        <v>0</v>
      </c>
      <c r="AG1045" s="55">
        <f t="shared" si="329"/>
        <v>0</v>
      </c>
      <c r="AH1045" s="55">
        <f t="shared" si="330"/>
        <v>0</v>
      </c>
      <c r="AI1045" s="55">
        <f t="shared" si="331"/>
        <v>0</v>
      </c>
      <c r="AJ1045" s="55">
        <f t="shared" si="332"/>
        <v>0</v>
      </c>
      <c r="AK1045" s="55">
        <f t="shared" si="323"/>
        <v>0</v>
      </c>
      <c r="AL1045" s="55">
        <f t="shared" si="324"/>
        <v>0</v>
      </c>
      <c r="AM1045" s="55">
        <f t="shared" si="325"/>
        <v>0</v>
      </c>
    </row>
    <row r="1046" spans="1:39" x14ac:dyDescent="0.25">
      <c r="A1046" s="47">
        <v>1042</v>
      </c>
      <c r="B1046" s="358" t="str">
        <f>IF(AND(E1046&lt;&gt;0,D1046&lt;&gt;0,F1046&lt;&gt;0),IF(C1046&lt;&gt;0,CONCATENATE(C1046,"-AGr",VLOOKUP(D1046,Listen!$A$2:$G$45,7,FALSE),"-",E1046,"-",F1046,),CONCATENATE("AGr",VLOOKUP(D1046,Listen!$A$2:$G$45,7,FALSE),"-",E1046,"-",F1046)),"keine vollständige ID")</f>
        <v>keine vollständige ID</v>
      </c>
      <c r="C1046" s="359">
        <f>'[2]III_SAV-Details_NB'!B1052</f>
        <v>0</v>
      </c>
      <c r="D1046" s="359">
        <f>'[2]III_SAV-Details_NB'!C1052</f>
        <v>0</v>
      </c>
      <c r="E1046" s="359">
        <f>'[2]III_SAV-Details_NB'!D1052</f>
        <v>0</v>
      </c>
      <c r="F1046" s="490"/>
      <c r="G1046" s="281">
        <f>'[2]III_SAV-Details_NB'!X1052</f>
        <v>0</v>
      </c>
      <c r="H1046" s="281">
        <f t="shared" si="326"/>
        <v>0</v>
      </c>
      <c r="I1046" s="281">
        <f>IF(con_EOGJahr=2025,'[2]III_SAV-Details_NB'!AA1052,IF(con_EOGJahr=2026,'[2]III_SAV-Details_NB'!AB1052,'[2]III_SAV-Details_NB'!AC1052))</f>
        <v>0</v>
      </c>
      <c r="J1046" s="282"/>
      <c r="K1046" s="282"/>
      <c r="L1046" s="282"/>
      <c r="M1046" s="282"/>
      <c r="N1046" s="282"/>
      <c r="O1046" s="282"/>
      <c r="P1046" s="52">
        <f t="shared" si="327"/>
        <v>0</v>
      </c>
      <c r="Q1046" s="60"/>
      <c r="R1046" s="53">
        <f t="shared" si="333"/>
        <v>0</v>
      </c>
      <c r="S1046" s="59"/>
      <c r="T1046" s="61"/>
      <c r="U1046" s="342" t="str">
        <f t="shared" si="337"/>
        <v>k.A.</v>
      </c>
      <c r="V1046" s="343" t="str">
        <f t="shared" si="334"/>
        <v>k.A.</v>
      </c>
      <c r="W1046" s="343" t="str">
        <f>IFERROR(IF(OR($D1046="",$E1046=0,con_Ende=0),"k.A.",IF(VLOOKUP($D1046,rng_ND,5,0)="Nein",VLOOKUP($D1046,rng_ND,2,FALSE),MIN(VLOOKUP($D1046,rng_ND,2,FALSE),A_Stammdaten!$B$19-D_SAV!$E1046+1))),"k.A.")</f>
        <v>k.A.</v>
      </c>
      <c r="X1046" s="343" t="str">
        <f t="shared" si="335"/>
        <v>k.A.</v>
      </c>
      <c r="Y1046" s="62"/>
      <c r="Z1046" s="48">
        <f t="shared" si="336"/>
        <v>0</v>
      </c>
      <c r="AA1046" s="457"/>
      <c r="AB1046" s="55">
        <f t="shared" si="328"/>
        <v>0</v>
      </c>
      <c r="AC1046" s="55">
        <f>IF(A_Stammdaten!$B$25="ja",D_SAV!AA1046,D_SAV!AB1046)</f>
        <v>0</v>
      </c>
      <c r="AD1046" s="478">
        <f>IF(AC1046=0,0,IF(U1046-(con_EOGJahr-D_SAV!E1046)&lt;=0,AC1046,AC1046/V1046))</f>
        <v>0</v>
      </c>
      <c r="AE1046" s="478">
        <f>IFERROR(IF(AND(VLOOKUP(D1046,rng_ND,5,FALSE)="Ja",D_SAV!T1046="degressiv"),D_SAV!AC1046*Y1046/100,0),0)</f>
        <v>0</v>
      </c>
      <c r="AF1046" s="55">
        <f>IFERROR(IF(VLOOKUP(D1046,rng_ND,5,FALSE)="Ja",MAX(D_SAV!AD1046:AE1046),D_SAV!AD1046),0)</f>
        <v>0</v>
      </c>
      <c r="AG1046" s="55">
        <f t="shared" si="329"/>
        <v>0</v>
      </c>
      <c r="AH1046" s="55">
        <f t="shared" si="330"/>
        <v>0</v>
      </c>
      <c r="AI1046" s="55">
        <f t="shared" si="331"/>
        <v>0</v>
      </c>
      <c r="AJ1046" s="55">
        <f t="shared" si="332"/>
        <v>0</v>
      </c>
      <c r="AK1046" s="55">
        <f t="shared" si="323"/>
        <v>0</v>
      </c>
      <c r="AL1046" s="55">
        <f t="shared" si="324"/>
        <v>0</v>
      </c>
      <c r="AM1046" s="55">
        <f t="shared" si="325"/>
        <v>0</v>
      </c>
    </row>
    <row r="1047" spans="1:39" x14ac:dyDescent="0.25">
      <c r="A1047" s="47">
        <v>1043</v>
      </c>
      <c r="B1047" s="358" t="str">
        <f>IF(AND(E1047&lt;&gt;0,D1047&lt;&gt;0,F1047&lt;&gt;0),IF(C1047&lt;&gt;0,CONCATENATE(C1047,"-AGr",VLOOKUP(D1047,Listen!$A$2:$G$45,7,FALSE),"-",E1047,"-",F1047,),CONCATENATE("AGr",VLOOKUP(D1047,Listen!$A$2:$G$45,7,FALSE),"-",E1047,"-",F1047)),"keine vollständige ID")</f>
        <v>keine vollständige ID</v>
      </c>
      <c r="C1047" s="359">
        <f>'[2]III_SAV-Details_NB'!B1053</f>
        <v>0</v>
      </c>
      <c r="D1047" s="359">
        <f>'[2]III_SAV-Details_NB'!C1053</f>
        <v>0</v>
      </c>
      <c r="E1047" s="359">
        <f>'[2]III_SAV-Details_NB'!D1053</f>
        <v>0</v>
      </c>
      <c r="F1047" s="490"/>
      <c r="G1047" s="281">
        <f>'[2]III_SAV-Details_NB'!X1053</f>
        <v>0</v>
      </c>
      <c r="H1047" s="281">
        <f t="shared" si="326"/>
        <v>0</v>
      </c>
      <c r="I1047" s="281">
        <f>IF(con_EOGJahr=2025,'[2]III_SAV-Details_NB'!AA1053,IF(con_EOGJahr=2026,'[2]III_SAV-Details_NB'!AB1053,'[2]III_SAV-Details_NB'!AC1053))</f>
        <v>0</v>
      </c>
      <c r="J1047" s="282"/>
      <c r="K1047" s="282"/>
      <c r="L1047" s="282"/>
      <c r="M1047" s="282"/>
      <c r="N1047" s="282"/>
      <c r="O1047" s="282"/>
      <c r="P1047" s="52">
        <f t="shared" si="327"/>
        <v>0</v>
      </c>
      <c r="Q1047" s="60"/>
      <c r="R1047" s="53">
        <f t="shared" si="333"/>
        <v>0</v>
      </c>
      <c r="S1047" s="59"/>
      <c r="T1047" s="61"/>
      <c r="U1047" s="342" t="str">
        <f t="shared" si="337"/>
        <v>k.A.</v>
      </c>
      <c r="V1047" s="343" t="str">
        <f t="shared" si="334"/>
        <v>k.A.</v>
      </c>
      <c r="W1047" s="343" t="str">
        <f>IFERROR(IF(OR($D1047="",$E1047=0,con_Ende=0),"k.A.",IF(VLOOKUP($D1047,rng_ND,5,0)="Nein",VLOOKUP($D1047,rng_ND,2,FALSE),MIN(VLOOKUP($D1047,rng_ND,2,FALSE),A_Stammdaten!$B$19-D_SAV!$E1047+1))),"k.A.")</f>
        <v>k.A.</v>
      </c>
      <c r="X1047" s="343" t="str">
        <f t="shared" si="335"/>
        <v>k.A.</v>
      </c>
      <c r="Y1047" s="62"/>
      <c r="Z1047" s="48">
        <f t="shared" si="336"/>
        <v>0</v>
      </c>
      <c r="AA1047" s="457"/>
      <c r="AB1047" s="55">
        <f t="shared" si="328"/>
        <v>0</v>
      </c>
      <c r="AC1047" s="55">
        <f>IF(A_Stammdaten!$B$25="ja",D_SAV!AA1047,D_SAV!AB1047)</f>
        <v>0</v>
      </c>
      <c r="AD1047" s="478">
        <f>IF(AC1047=0,0,IF(U1047-(con_EOGJahr-D_SAV!E1047)&lt;=0,AC1047,AC1047/V1047))</f>
        <v>0</v>
      </c>
      <c r="AE1047" s="478">
        <f>IFERROR(IF(AND(VLOOKUP(D1047,rng_ND,5,FALSE)="Ja",D_SAV!T1047="degressiv"),D_SAV!AC1047*Y1047/100,0),0)</f>
        <v>0</v>
      </c>
      <c r="AF1047" s="55">
        <f>IFERROR(IF(VLOOKUP(D1047,rng_ND,5,FALSE)="Ja",MAX(D_SAV!AD1047:AE1047),D_SAV!AD1047),0)</f>
        <v>0</v>
      </c>
      <c r="AG1047" s="55">
        <f t="shared" si="329"/>
        <v>0</v>
      </c>
      <c r="AH1047" s="55">
        <f t="shared" si="330"/>
        <v>0</v>
      </c>
      <c r="AI1047" s="55">
        <f t="shared" si="331"/>
        <v>0</v>
      </c>
      <c r="AJ1047" s="55">
        <f t="shared" si="332"/>
        <v>0</v>
      </c>
      <c r="AK1047" s="55">
        <f t="shared" si="323"/>
        <v>0</v>
      </c>
      <c r="AL1047" s="55">
        <f t="shared" si="324"/>
        <v>0</v>
      </c>
      <c r="AM1047" s="55">
        <f t="shared" si="325"/>
        <v>0</v>
      </c>
    </row>
    <row r="1048" spans="1:39" x14ac:dyDescent="0.25">
      <c r="A1048" s="47">
        <v>1044</v>
      </c>
      <c r="B1048" s="358" t="str">
        <f>IF(AND(E1048&lt;&gt;0,D1048&lt;&gt;0,F1048&lt;&gt;0),IF(C1048&lt;&gt;0,CONCATENATE(C1048,"-AGr",VLOOKUP(D1048,Listen!$A$2:$G$45,7,FALSE),"-",E1048,"-",F1048,),CONCATENATE("AGr",VLOOKUP(D1048,Listen!$A$2:$G$45,7,FALSE),"-",E1048,"-",F1048)),"keine vollständige ID")</f>
        <v>keine vollständige ID</v>
      </c>
      <c r="C1048" s="359">
        <f>'[2]III_SAV-Details_NB'!B1054</f>
        <v>0</v>
      </c>
      <c r="D1048" s="359">
        <f>'[2]III_SAV-Details_NB'!C1054</f>
        <v>0</v>
      </c>
      <c r="E1048" s="359">
        <f>'[2]III_SAV-Details_NB'!D1054</f>
        <v>0</v>
      </c>
      <c r="F1048" s="490"/>
      <c r="G1048" s="281">
        <f>'[2]III_SAV-Details_NB'!X1054</f>
        <v>0</v>
      </c>
      <c r="H1048" s="281">
        <f t="shared" si="326"/>
        <v>0</v>
      </c>
      <c r="I1048" s="281">
        <f>IF(con_EOGJahr=2025,'[2]III_SAV-Details_NB'!AA1054,IF(con_EOGJahr=2026,'[2]III_SAV-Details_NB'!AB1054,'[2]III_SAV-Details_NB'!AC1054))</f>
        <v>0</v>
      </c>
      <c r="J1048" s="282"/>
      <c r="K1048" s="282"/>
      <c r="L1048" s="282"/>
      <c r="M1048" s="282"/>
      <c r="N1048" s="282"/>
      <c r="O1048" s="282"/>
      <c r="P1048" s="52">
        <f t="shared" si="327"/>
        <v>0</v>
      </c>
      <c r="Q1048" s="60"/>
      <c r="R1048" s="53">
        <f t="shared" si="333"/>
        <v>0</v>
      </c>
      <c r="S1048" s="59"/>
      <c r="T1048" s="61"/>
      <c r="U1048" s="342" t="str">
        <f t="shared" si="337"/>
        <v>k.A.</v>
      </c>
      <c r="V1048" s="343" t="str">
        <f t="shared" si="334"/>
        <v>k.A.</v>
      </c>
      <c r="W1048" s="343" t="str">
        <f>IFERROR(IF(OR($D1048="",$E1048=0,con_Ende=0),"k.A.",IF(VLOOKUP($D1048,rng_ND,5,0)="Nein",VLOOKUP($D1048,rng_ND,2,FALSE),MIN(VLOOKUP($D1048,rng_ND,2,FALSE),A_Stammdaten!$B$19-D_SAV!$E1048+1))),"k.A.")</f>
        <v>k.A.</v>
      </c>
      <c r="X1048" s="343" t="str">
        <f t="shared" si="335"/>
        <v>k.A.</v>
      </c>
      <c r="Y1048" s="62"/>
      <c r="Z1048" s="48">
        <f t="shared" si="336"/>
        <v>0</v>
      </c>
      <c r="AA1048" s="457"/>
      <c r="AB1048" s="55">
        <f t="shared" si="328"/>
        <v>0</v>
      </c>
      <c r="AC1048" s="55">
        <f>IF(A_Stammdaten!$B$25="ja",D_SAV!AA1048,D_SAV!AB1048)</f>
        <v>0</v>
      </c>
      <c r="AD1048" s="478">
        <f>IF(AC1048=0,0,IF(U1048-(con_EOGJahr-D_SAV!E1048)&lt;=0,AC1048,AC1048/V1048))</f>
        <v>0</v>
      </c>
      <c r="AE1048" s="478">
        <f>IFERROR(IF(AND(VLOOKUP(D1048,rng_ND,5,FALSE)="Ja",D_SAV!T1048="degressiv"),D_SAV!AC1048*Y1048/100,0),0)</f>
        <v>0</v>
      </c>
      <c r="AF1048" s="55">
        <f>IFERROR(IF(VLOOKUP(D1048,rng_ND,5,FALSE)="Ja",MAX(D_SAV!AD1048:AE1048),D_SAV!AD1048),0)</f>
        <v>0</v>
      </c>
      <c r="AG1048" s="55">
        <f t="shared" si="329"/>
        <v>0</v>
      </c>
      <c r="AH1048" s="55">
        <f t="shared" si="330"/>
        <v>0</v>
      </c>
      <c r="AI1048" s="55">
        <f t="shared" si="331"/>
        <v>0</v>
      </c>
      <c r="AJ1048" s="55">
        <f t="shared" si="332"/>
        <v>0</v>
      </c>
      <c r="AK1048" s="55">
        <f t="shared" si="323"/>
        <v>0</v>
      </c>
      <c r="AL1048" s="55">
        <f t="shared" si="324"/>
        <v>0</v>
      </c>
      <c r="AM1048" s="55">
        <f t="shared" si="325"/>
        <v>0</v>
      </c>
    </row>
    <row r="1049" spans="1:39" x14ac:dyDescent="0.25">
      <c r="A1049" s="47">
        <v>1045</v>
      </c>
      <c r="B1049" s="358" t="str">
        <f>IF(AND(E1049&lt;&gt;0,D1049&lt;&gt;0,F1049&lt;&gt;0),IF(C1049&lt;&gt;0,CONCATENATE(C1049,"-AGr",VLOOKUP(D1049,Listen!$A$2:$G$45,7,FALSE),"-",E1049,"-",F1049,),CONCATENATE("AGr",VLOOKUP(D1049,Listen!$A$2:$G$45,7,FALSE),"-",E1049,"-",F1049)),"keine vollständige ID")</f>
        <v>keine vollständige ID</v>
      </c>
      <c r="C1049" s="359">
        <f>'[2]III_SAV-Details_NB'!B1055</f>
        <v>0</v>
      </c>
      <c r="D1049" s="359">
        <f>'[2]III_SAV-Details_NB'!C1055</f>
        <v>0</v>
      </c>
      <c r="E1049" s="359">
        <f>'[2]III_SAV-Details_NB'!D1055</f>
        <v>0</v>
      </c>
      <c r="F1049" s="490"/>
      <c r="G1049" s="281">
        <f>'[2]III_SAV-Details_NB'!X1055</f>
        <v>0</v>
      </c>
      <c r="H1049" s="281">
        <f t="shared" si="326"/>
        <v>0</v>
      </c>
      <c r="I1049" s="281">
        <f>IF(con_EOGJahr=2025,'[2]III_SAV-Details_NB'!AA1055,IF(con_EOGJahr=2026,'[2]III_SAV-Details_NB'!AB1055,'[2]III_SAV-Details_NB'!AC1055))</f>
        <v>0</v>
      </c>
      <c r="J1049" s="282"/>
      <c r="K1049" s="282"/>
      <c r="L1049" s="282"/>
      <c r="M1049" s="282"/>
      <c r="N1049" s="282"/>
      <c r="O1049" s="282"/>
      <c r="P1049" s="52">
        <f t="shared" si="327"/>
        <v>0</v>
      </c>
      <c r="Q1049" s="60"/>
      <c r="R1049" s="53">
        <f t="shared" si="333"/>
        <v>0</v>
      </c>
      <c r="S1049" s="59"/>
      <c r="T1049" s="61"/>
      <c r="U1049" s="342" t="str">
        <f t="shared" si="337"/>
        <v>k.A.</v>
      </c>
      <c r="V1049" s="343" t="str">
        <f t="shared" si="334"/>
        <v>k.A.</v>
      </c>
      <c r="W1049" s="343" t="str">
        <f>IFERROR(IF(OR($D1049="",$E1049=0,con_Ende=0),"k.A.",IF(VLOOKUP($D1049,rng_ND,5,0)="Nein",VLOOKUP($D1049,rng_ND,2,FALSE),MIN(VLOOKUP($D1049,rng_ND,2,FALSE),A_Stammdaten!$B$19-D_SAV!$E1049+1))),"k.A.")</f>
        <v>k.A.</v>
      </c>
      <c r="X1049" s="343" t="str">
        <f t="shared" si="335"/>
        <v>k.A.</v>
      </c>
      <c r="Y1049" s="62"/>
      <c r="Z1049" s="48">
        <f t="shared" si="336"/>
        <v>0</v>
      </c>
      <c r="AA1049" s="457"/>
      <c r="AB1049" s="55">
        <f t="shared" si="328"/>
        <v>0</v>
      </c>
      <c r="AC1049" s="55">
        <f>IF(A_Stammdaten!$B$25="ja",D_SAV!AA1049,D_SAV!AB1049)</f>
        <v>0</v>
      </c>
      <c r="AD1049" s="478">
        <f>IF(AC1049=0,0,IF(U1049-(con_EOGJahr-D_SAV!E1049)&lt;=0,AC1049,AC1049/V1049))</f>
        <v>0</v>
      </c>
      <c r="AE1049" s="478">
        <f>IFERROR(IF(AND(VLOOKUP(D1049,rng_ND,5,FALSE)="Ja",D_SAV!T1049="degressiv"),D_SAV!AC1049*Y1049/100,0),0)</f>
        <v>0</v>
      </c>
      <c r="AF1049" s="55">
        <f>IFERROR(IF(VLOOKUP(D1049,rng_ND,5,FALSE)="Ja",MAX(D_SAV!AD1049:AE1049),D_SAV!AD1049),0)</f>
        <v>0</v>
      </c>
      <c r="AG1049" s="55">
        <f t="shared" si="329"/>
        <v>0</v>
      </c>
      <c r="AH1049" s="55">
        <f t="shared" si="330"/>
        <v>0</v>
      </c>
      <c r="AI1049" s="55">
        <f t="shared" si="331"/>
        <v>0</v>
      </c>
      <c r="AJ1049" s="55">
        <f t="shared" si="332"/>
        <v>0</v>
      </c>
      <c r="AK1049" s="55">
        <f t="shared" si="323"/>
        <v>0</v>
      </c>
      <c r="AL1049" s="55">
        <f t="shared" si="324"/>
        <v>0</v>
      </c>
      <c r="AM1049" s="55">
        <f t="shared" si="325"/>
        <v>0</v>
      </c>
    </row>
    <row r="1050" spans="1:39" x14ac:dyDescent="0.25">
      <c r="A1050" s="47">
        <v>1046</v>
      </c>
      <c r="B1050" s="358" t="str">
        <f>IF(AND(E1050&lt;&gt;0,D1050&lt;&gt;0,F1050&lt;&gt;0),IF(C1050&lt;&gt;0,CONCATENATE(C1050,"-AGr",VLOOKUP(D1050,Listen!$A$2:$G$45,7,FALSE),"-",E1050,"-",F1050,),CONCATENATE("AGr",VLOOKUP(D1050,Listen!$A$2:$G$45,7,FALSE),"-",E1050,"-",F1050)),"keine vollständige ID")</f>
        <v>keine vollständige ID</v>
      </c>
      <c r="C1050" s="359">
        <f>'[2]III_SAV-Details_NB'!B1056</f>
        <v>0</v>
      </c>
      <c r="D1050" s="359">
        <f>'[2]III_SAV-Details_NB'!C1056</f>
        <v>0</v>
      </c>
      <c r="E1050" s="359">
        <f>'[2]III_SAV-Details_NB'!D1056</f>
        <v>0</v>
      </c>
      <c r="F1050" s="490"/>
      <c r="G1050" s="281">
        <f>'[2]III_SAV-Details_NB'!X1056</f>
        <v>0</v>
      </c>
      <c r="H1050" s="281">
        <f t="shared" si="326"/>
        <v>0</v>
      </c>
      <c r="I1050" s="281">
        <f>IF(con_EOGJahr=2025,'[2]III_SAV-Details_NB'!AA1056,IF(con_EOGJahr=2026,'[2]III_SAV-Details_NB'!AB1056,'[2]III_SAV-Details_NB'!AC1056))</f>
        <v>0</v>
      </c>
      <c r="J1050" s="282"/>
      <c r="K1050" s="282"/>
      <c r="L1050" s="282"/>
      <c r="M1050" s="282"/>
      <c r="N1050" s="282"/>
      <c r="O1050" s="282"/>
      <c r="P1050" s="52">
        <f t="shared" si="327"/>
        <v>0</v>
      </c>
      <c r="Q1050" s="60"/>
      <c r="R1050" s="53">
        <f t="shared" si="333"/>
        <v>0</v>
      </c>
      <c r="S1050" s="59"/>
      <c r="T1050" s="61"/>
      <c r="U1050" s="342" t="str">
        <f t="shared" si="337"/>
        <v>k.A.</v>
      </c>
      <c r="V1050" s="343" t="str">
        <f t="shared" si="334"/>
        <v>k.A.</v>
      </c>
      <c r="W1050" s="343" t="str">
        <f>IFERROR(IF(OR($D1050="",$E1050=0,con_Ende=0),"k.A.",IF(VLOOKUP($D1050,rng_ND,5,0)="Nein",VLOOKUP($D1050,rng_ND,2,FALSE),MIN(VLOOKUP($D1050,rng_ND,2,FALSE),A_Stammdaten!$B$19-D_SAV!$E1050+1))),"k.A.")</f>
        <v>k.A.</v>
      </c>
      <c r="X1050" s="343" t="str">
        <f t="shared" si="335"/>
        <v>k.A.</v>
      </c>
      <c r="Y1050" s="62"/>
      <c r="Z1050" s="48">
        <f t="shared" si="336"/>
        <v>0</v>
      </c>
      <c r="AA1050" s="457"/>
      <c r="AB1050" s="55">
        <f t="shared" si="328"/>
        <v>0</v>
      </c>
      <c r="AC1050" s="55">
        <f>IF(A_Stammdaten!$B$25="ja",D_SAV!AA1050,D_SAV!AB1050)</f>
        <v>0</v>
      </c>
      <c r="AD1050" s="478">
        <f>IF(AC1050=0,0,IF(U1050-(con_EOGJahr-D_SAV!E1050)&lt;=0,AC1050,AC1050/V1050))</f>
        <v>0</v>
      </c>
      <c r="AE1050" s="478">
        <f>IFERROR(IF(AND(VLOOKUP(D1050,rng_ND,5,FALSE)="Ja",D_SAV!T1050="degressiv"),D_SAV!AC1050*Y1050/100,0),0)</f>
        <v>0</v>
      </c>
      <c r="AF1050" s="55">
        <f>IFERROR(IF(VLOOKUP(D1050,rng_ND,5,FALSE)="Ja",MAX(D_SAV!AD1050:AE1050),D_SAV!AD1050),0)</f>
        <v>0</v>
      </c>
      <c r="AG1050" s="55">
        <f t="shared" si="329"/>
        <v>0</v>
      </c>
      <c r="AH1050" s="55">
        <f t="shared" si="330"/>
        <v>0</v>
      </c>
      <c r="AI1050" s="55">
        <f t="shared" si="331"/>
        <v>0</v>
      </c>
      <c r="AJ1050" s="55">
        <f t="shared" si="332"/>
        <v>0</v>
      </c>
      <c r="AK1050" s="55">
        <f t="shared" si="323"/>
        <v>0</v>
      </c>
      <c r="AL1050" s="55">
        <f t="shared" si="324"/>
        <v>0</v>
      </c>
      <c r="AM1050" s="55">
        <f t="shared" si="325"/>
        <v>0</v>
      </c>
    </row>
    <row r="1051" spans="1:39" x14ac:dyDescent="0.25">
      <c r="A1051" s="47">
        <v>1047</v>
      </c>
      <c r="B1051" s="358" t="str">
        <f>IF(AND(E1051&lt;&gt;0,D1051&lt;&gt;0,F1051&lt;&gt;0),IF(C1051&lt;&gt;0,CONCATENATE(C1051,"-AGr",VLOOKUP(D1051,Listen!$A$2:$G$45,7,FALSE),"-",E1051,"-",F1051,),CONCATENATE("AGr",VLOOKUP(D1051,Listen!$A$2:$G$45,7,FALSE),"-",E1051,"-",F1051)),"keine vollständige ID")</f>
        <v>keine vollständige ID</v>
      </c>
      <c r="C1051" s="359">
        <f>'[2]III_SAV-Details_NB'!B1057</f>
        <v>0</v>
      </c>
      <c r="D1051" s="359">
        <f>'[2]III_SAV-Details_NB'!C1057</f>
        <v>0</v>
      </c>
      <c r="E1051" s="359">
        <f>'[2]III_SAV-Details_NB'!D1057</f>
        <v>0</v>
      </c>
      <c r="F1051" s="490"/>
      <c r="G1051" s="281">
        <f>'[2]III_SAV-Details_NB'!X1057</f>
        <v>0</v>
      </c>
      <c r="H1051" s="281">
        <f t="shared" si="326"/>
        <v>0</v>
      </c>
      <c r="I1051" s="281">
        <f>IF(con_EOGJahr=2025,'[2]III_SAV-Details_NB'!AA1057,IF(con_EOGJahr=2026,'[2]III_SAV-Details_NB'!AB1057,'[2]III_SAV-Details_NB'!AC1057))</f>
        <v>0</v>
      </c>
      <c r="J1051" s="282"/>
      <c r="K1051" s="282"/>
      <c r="L1051" s="282"/>
      <c r="M1051" s="282"/>
      <c r="N1051" s="282"/>
      <c r="O1051" s="282"/>
      <c r="P1051" s="52">
        <f t="shared" si="327"/>
        <v>0</v>
      </c>
      <c r="Q1051" s="60"/>
      <c r="R1051" s="53">
        <f t="shared" si="333"/>
        <v>0</v>
      </c>
      <c r="S1051" s="59"/>
      <c r="T1051" s="61"/>
      <c r="U1051" s="342" t="str">
        <f t="shared" si="337"/>
        <v>k.A.</v>
      </c>
      <c r="V1051" s="343" t="str">
        <f t="shared" si="334"/>
        <v>k.A.</v>
      </c>
      <c r="W1051" s="343" t="str">
        <f>IFERROR(IF(OR($D1051="",$E1051=0,con_Ende=0),"k.A.",IF(VLOOKUP($D1051,rng_ND,5,0)="Nein",VLOOKUP($D1051,rng_ND,2,FALSE),MIN(VLOOKUP($D1051,rng_ND,2,FALSE),A_Stammdaten!$B$19-D_SAV!$E1051+1))),"k.A.")</f>
        <v>k.A.</v>
      </c>
      <c r="X1051" s="343" t="str">
        <f t="shared" si="335"/>
        <v>k.A.</v>
      </c>
      <c r="Y1051" s="62"/>
      <c r="Z1051" s="48">
        <f t="shared" si="336"/>
        <v>0</v>
      </c>
      <c r="AA1051" s="457"/>
      <c r="AB1051" s="55">
        <f t="shared" si="328"/>
        <v>0</v>
      </c>
      <c r="AC1051" s="55">
        <f>IF(A_Stammdaten!$B$25="ja",D_SAV!AA1051,D_SAV!AB1051)</f>
        <v>0</v>
      </c>
      <c r="AD1051" s="478">
        <f>IF(AC1051=0,0,IF(U1051-(con_EOGJahr-D_SAV!E1051)&lt;=0,AC1051,AC1051/V1051))</f>
        <v>0</v>
      </c>
      <c r="AE1051" s="478">
        <f>IFERROR(IF(AND(VLOOKUP(D1051,rng_ND,5,FALSE)="Ja",D_SAV!T1051="degressiv"),D_SAV!AC1051*Y1051/100,0),0)</f>
        <v>0</v>
      </c>
      <c r="AF1051" s="55">
        <f>IFERROR(IF(VLOOKUP(D1051,rng_ND,5,FALSE)="Ja",MAX(D_SAV!AD1051:AE1051),D_SAV!AD1051),0)</f>
        <v>0</v>
      </c>
      <c r="AG1051" s="55">
        <f t="shared" si="329"/>
        <v>0</v>
      </c>
      <c r="AH1051" s="55">
        <f t="shared" si="330"/>
        <v>0</v>
      </c>
      <c r="AI1051" s="55">
        <f t="shared" si="331"/>
        <v>0</v>
      </c>
      <c r="AJ1051" s="55">
        <f t="shared" si="332"/>
        <v>0</v>
      </c>
      <c r="AK1051" s="55">
        <f t="shared" si="323"/>
        <v>0</v>
      </c>
      <c r="AL1051" s="55">
        <f t="shared" si="324"/>
        <v>0</v>
      </c>
      <c r="AM1051" s="55">
        <f t="shared" si="325"/>
        <v>0</v>
      </c>
    </row>
    <row r="1052" spans="1:39" x14ac:dyDescent="0.25">
      <c r="A1052" s="47">
        <v>1048</v>
      </c>
      <c r="B1052" s="358" t="str">
        <f>IF(AND(E1052&lt;&gt;0,D1052&lt;&gt;0,F1052&lt;&gt;0),IF(C1052&lt;&gt;0,CONCATENATE(C1052,"-AGr",VLOOKUP(D1052,Listen!$A$2:$G$45,7,FALSE),"-",E1052,"-",F1052,),CONCATENATE("AGr",VLOOKUP(D1052,Listen!$A$2:$G$45,7,FALSE),"-",E1052,"-",F1052)),"keine vollständige ID")</f>
        <v>keine vollständige ID</v>
      </c>
      <c r="C1052" s="359">
        <f>'[2]III_SAV-Details_NB'!B1058</f>
        <v>0</v>
      </c>
      <c r="D1052" s="359">
        <f>'[2]III_SAV-Details_NB'!C1058</f>
        <v>0</v>
      </c>
      <c r="E1052" s="359">
        <f>'[2]III_SAV-Details_NB'!D1058</f>
        <v>0</v>
      </c>
      <c r="F1052" s="490"/>
      <c r="G1052" s="281">
        <f>'[2]III_SAV-Details_NB'!X1058</f>
        <v>0</v>
      </c>
      <c r="H1052" s="281">
        <f t="shared" si="326"/>
        <v>0</v>
      </c>
      <c r="I1052" s="281">
        <f>IF(con_EOGJahr=2025,'[2]III_SAV-Details_NB'!AA1058,IF(con_EOGJahr=2026,'[2]III_SAV-Details_NB'!AB1058,'[2]III_SAV-Details_NB'!AC1058))</f>
        <v>0</v>
      </c>
      <c r="J1052" s="282"/>
      <c r="K1052" s="282"/>
      <c r="L1052" s="282"/>
      <c r="M1052" s="282"/>
      <c r="N1052" s="282"/>
      <c r="O1052" s="282"/>
      <c r="P1052" s="52">
        <f t="shared" si="327"/>
        <v>0</v>
      </c>
      <c r="Q1052" s="60"/>
      <c r="R1052" s="53">
        <f t="shared" si="333"/>
        <v>0</v>
      </c>
      <c r="S1052" s="59"/>
      <c r="T1052" s="61"/>
      <c r="U1052" s="342" t="str">
        <f t="shared" si="337"/>
        <v>k.A.</v>
      </c>
      <c r="V1052" s="343" t="str">
        <f t="shared" si="334"/>
        <v>k.A.</v>
      </c>
      <c r="W1052" s="343" t="str">
        <f>IFERROR(IF(OR($D1052="",$E1052=0,con_Ende=0),"k.A.",IF(VLOOKUP($D1052,rng_ND,5,0)="Nein",VLOOKUP($D1052,rng_ND,2,FALSE),MIN(VLOOKUP($D1052,rng_ND,2,FALSE),A_Stammdaten!$B$19-D_SAV!$E1052+1))),"k.A.")</f>
        <v>k.A.</v>
      </c>
      <c r="X1052" s="343" t="str">
        <f t="shared" si="335"/>
        <v>k.A.</v>
      </c>
      <c r="Y1052" s="62"/>
      <c r="Z1052" s="48">
        <f t="shared" si="336"/>
        <v>0</v>
      </c>
      <c r="AA1052" s="457"/>
      <c r="AB1052" s="55">
        <f t="shared" si="328"/>
        <v>0</v>
      </c>
      <c r="AC1052" s="55">
        <f>IF(A_Stammdaten!$B$25="ja",D_SAV!AA1052,D_SAV!AB1052)</f>
        <v>0</v>
      </c>
      <c r="AD1052" s="478">
        <f>IF(AC1052=0,0,IF(U1052-(con_EOGJahr-D_SAV!E1052)&lt;=0,AC1052,AC1052/V1052))</f>
        <v>0</v>
      </c>
      <c r="AE1052" s="478">
        <f>IFERROR(IF(AND(VLOOKUP(D1052,rng_ND,5,FALSE)="Ja",D_SAV!T1052="degressiv"),D_SAV!AC1052*Y1052/100,0),0)</f>
        <v>0</v>
      </c>
      <c r="AF1052" s="55">
        <f>IFERROR(IF(VLOOKUP(D1052,rng_ND,5,FALSE)="Ja",MAX(D_SAV!AD1052:AE1052),D_SAV!AD1052),0)</f>
        <v>0</v>
      </c>
      <c r="AG1052" s="55">
        <f t="shared" si="329"/>
        <v>0</v>
      </c>
      <c r="AH1052" s="55">
        <f t="shared" si="330"/>
        <v>0</v>
      </c>
      <c r="AI1052" s="55">
        <f t="shared" si="331"/>
        <v>0</v>
      </c>
      <c r="AJ1052" s="55">
        <f t="shared" si="332"/>
        <v>0</v>
      </c>
      <c r="AK1052" s="55">
        <f t="shared" si="323"/>
        <v>0</v>
      </c>
      <c r="AL1052" s="55">
        <f t="shared" si="324"/>
        <v>0</v>
      </c>
      <c r="AM1052" s="55">
        <f t="shared" si="325"/>
        <v>0</v>
      </c>
    </row>
    <row r="1053" spans="1:39" x14ac:dyDescent="0.25">
      <c r="A1053" s="47">
        <v>1049</v>
      </c>
      <c r="B1053" s="358" t="str">
        <f>IF(AND(E1053&lt;&gt;0,D1053&lt;&gt;0,F1053&lt;&gt;0),IF(C1053&lt;&gt;0,CONCATENATE(C1053,"-AGr",VLOOKUP(D1053,Listen!$A$2:$G$45,7,FALSE),"-",E1053,"-",F1053,),CONCATENATE("AGr",VLOOKUP(D1053,Listen!$A$2:$G$45,7,FALSE),"-",E1053,"-",F1053)),"keine vollständige ID")</f>
        <v>keine vollständige ID</v>
      </c>
      <c r="C1053" s="359">
        <f>'[2]III_SAV-Details_NB'!B1059</f>
        <v>0</v>
      </c>
      <c r="D1053" s="359">
        <f>'[2]III_SAV-Details_NB'!C1059</f>
        <v>0</v>
      </c>
      <c r="E1053" s="359">
        <f>'[2]III_SAV-Details_NB'!D1059</f>
        <v>0</v>
      </c>
      <c r="F1053" s="490"/>
      <c r="G1053" s="281">
        <f>'[2]III_SAV-Details_NB'!X1059</f>
        <v>0</v>
      </c>
      <c r="H1053" s="281">
        <f t="shared" si="326"/>
        <v>0</v>
      </c>
      <c r="I1053" s="281">
        <f>IF(con_EOGJahr=2025,'[2]III_SAV-Details_NB'!AA1059,IF(con_EOGJahr=2026,'[2]III_SAV-Details_NB'!AB1059,'[2]III_SAV-Details_NB'!AC1059))</f>
        <v>0</v>
      </c>
      <c r="J1053" s="282"/>
      <c r="K1053" s="282"/>
      <c r="L1053" s="282"/>
      <c r="M1053" s="282"/>
      <c r="N1053" s="282"/>
      <c r="O1053" s="282"/>
      <c r="P1053" s="52">
        <f t="shared" si="327"/>
        <v>0</v>
      </c>
      <c r="Q1053" s="60"/>
      <c r="R1053" s="53">
        <f t="shared" si="333"/>
        <v>0</v>
      </c>
      <c r="S1053" s="59"/>
      <c r="T1053" s="61"/>
      <c r="U1053" s="342" t="str">
        <f t="shared" si="337"/>
        <v>k.A.</v>
      </c>
      <c r="V1053" s="343" t="str">
        <f t="shared" si="334"/>
        <v>k.A.</v>
      </c>
      <c r="W1053" s="343" t="str">
        <f>IFERROR(IF(OR($D1053="",$E1053=0,con_Ende=0),"k.A.",IF(VLOOKUP($D1053,rng_ND,5,0)="Nein",VLOOKUP($D1053,rng_ND,2,FALSE),MIN(VLOOKUP($D1053,rng_ND,2,FALSE),A_Stammdaten!$B$19-D_SAV!$E1053+1))),"k.A.")</f>
        <v>k.A.</v>
      </c>
      <c r="X1053" s="343" t="str">
        <f t="shared" si="335"/>
        <v>k.A.</v>
      </c>
      <c r="Y1053" s="62"/>
      <c r="Z1053" s="48">
        <f t="shared" si="336"/>
        <v>0</v>
      </c>
      <c r="AA1053" s="457"/>
      <c r="AB1053" s="55">
        <f t="shared" si="328"/>
        <v>0</v>
      </c>
      <c r="AC1053" s="55">
        <f>IF(A_Stammdaten!$B$25="ja",D_SAV!AA1053,D_SAV!AB1053)</f>
        <v>0</v>
      </c>
      <c r="AD1053" s="478">
        <f>IF(AC1053=0,0,IF(U1053-(con_EOGJahr-D_SAV!E1053)&lt;=0,AC1053,AC1053/V1053))</f>
        <v>0</v>
      </c>
      <c r="AE1053" s="478">
        <f>IFERROR(IF(AND(VLOOKUP(D1053,rng_ND,5,FALSE)="Ja",D_SAV!T1053="degressiv"),D_SAV!AC1053*Y1053/100,0),0)</f>
        <v>0</v>
      </c>
      <c r="AF1053" s="55">
        <f>IFERROR(IF(VLOOKUP(D1053,rng_ND,5,FALSE)="Ja",MAX(D_SAV!AD1053:AE1053),D_SAV!AD1053),0)</f>
        <v>0</v>
      </c>
      <c r="AG1053" s="55">
        <f t="shared" si="329"/>
        <v>0</v>
      </c>
      <c r="AH1053" s="55">
        <f t="shared" si="330"/>
        <v>0</v>
      </c>
      <c r="AI1053" s="55">
        <f t="shared" si="331"/>
        <v>0</v>
      </c>
      <c r="AJ1053" s="55">
        <f t="shared" si="332"/>
        <v>0</v>
      </c>
      <c r="AK1053" s="55">
        <f t="shared" si="323"/>
        <v>0</v>
      </c>
      <c r="AL1053" s="55">
        <f t="shared" si="324"/>
        <v>0</v>
      </c>
      <c r="AM1053" s="55">
        <f t="shared" si="325"/>
        <v>0</v>
      </c>
    </row>
    <row r="1054" spans="1:39" x14ac:dyDescent="0.25">
      <c r="A1054" s="47">
        <v>1050</v>
      </c>
      <c r="B1054" s="358" t="str">
        <f>IF(AND(E1054&lt;&gt;0,D1054&lt;&gt;0,F1054&lt;&gt;0),IF(C1054&lt;&gt;0,CONCATENATE(C1054,"-AGr",VLOOKUP(D1054,Listen!$A$2:$G$45,7,FALSE),"-",E1054,"-",F1054,),CONCATENATE("AGr",VLOOKUP(D1054,Listen!$A$2:$G$45,7,FALSE),"-",E1054,"-",F1054)),"keine vollständige ID")</f>
        <v>keine vollständige ID</v>
      </c>
      <c r="C1054" s="359">
        <f>'[2]III_SAV-Details_NB'!B1060</f>
        <v>0</v>
      </c>
      <c r="D1054" s="359">
        <f>'[2]III_SAV-Details_NB'!C1060</f>
        <v>0</v>
      </c>
      <c r="E1054" s="359">
        <f>'[2]III_SAV-Details_NB'!D1060</f>
        <v>0</v>
      </c>
      <c r="F1054" s="490"/>
      <c r="G1054" s="281">
        <f>'[2]III_SAV-Details_NB'!X1060</f>
        <v>0</v>
      </c>
      <c r="H1054" s="281">
        <f t="shared" si="326"/>
        <v>0</v>
      </c>
      <c r="I1054" s="281">
        <f>IF(con_EOGJahr=2025,'[2]III_SAV-Details_NB'!AA1060,IF(con_EOGJahr=2026,'[2]III_SAV-Details_NB'!AB1060,'[2]III_SAV-Details_NB'!AC1060))</f>
        <v>0</v>
      </c>
      <c r="J1054" s="282"/>
      <c r="K1054" s="282"/>
      <c r="L1054" s="282"/>
      <c r="M1054" s="282"/>
      <c r="N1054" s="282"/>
      <c r="O1054" s="282"/>
      <c r="P1054" s="52">
        <f t="shared" si="327"/>
        <v>0</v>
      </c>
      <c r="Q1054" s="60"/>
      <c r="R1054" s="53">
        <f t="shared" si="333"/>
        <v>0</v>
      </c>
      <c r="S1054" s="59"/>
      <c r="T1054" s="61"/>
      <c r="U1054" s="342" t="str">
        <f t="shared" si="337"/>
        <v>k.A.</v>
      </c>
      <c r="V1054" s="343" t="str">
        <f t="shared" si="334"/>
        <v>k.A.</v>
      </c>
      <c r="W1054" s="343" t="str">
        <f>IFERROR(IF(OR($D1054="",$E1054=0,con_Ende=0),"k.A.",IF(VLOOKUP($D1054,rng_ND,5,0)="Nein",VLOOKUP($D1054,rng_ND,2,FALSE),MIN(VLOOKUP($D1054,rng_ND,2,FALSE),A_Stammdaten!$B$19-D_SAV!$E1054+1))),"k.A.")</f>
        <v>k.A.</v>
      </c>
      <c r="X1054" s="343" t="str">
        <f t="shared" si="335"/>
        <v>k.A.</v>
      </c>
      <c r="Y1054" s="62"/>
      <c r="Z1054" s="48">
        <f t="shared" si="336"/>
        <v>0</v>
      </c>
      <c r="AA1054" s="457"/>
      <c r="AB1054" s="55">
        <f t="shared" si="328"/>
        <v>0</v>
      </c>
      <c r="AC1054" s="55">
        <f>IF(A_Stammdaten!$B$25="ja",D_SAV!AA1054,D_SAV!AB1054)</f>
        <v>0</v>
      </c>
      <c r="AD1054" s="478">
        <f>IF(AC1054=0,0,IF(U1054-(con_EOGJahr-D_SAV!E1054)&lt;=0,AC1054,AC1054/V1054))</f>
        <v>0</v>
      </c>
      <c r="AE1054" s="478">
        <f>IFERROR(IF(AND(VLOOKUP(D1054,rng_ND,5,FALSE)="Ja",D_SAV!T1054="degressiv"),D_SAV!AC1054*Y1054/100,0),0)</f>
        <v>0</v>
      </c>
      <c r="AF1054" s="55">
        <f>IFERROR(IF(VLOOKUP(D1054,rng_ND,5,FALSE)="Ja",MAX(D_SAV!AD1054:AE1054),D_SAV!AD1054),0)</f>
        <v>0</v>
      </c>
      <c r="AG1054" s="55">
        <f t="shared" si="329"/>
        <v>0</v>
      </c>
      <c r="AH1054" s="55">
        <f t="shared" si="330"/>
        <v>0</v>
      </c>
      <c r="AI1054" s="55">
        <f t="shared" si="331"/>
        <v>0</v>
      </c>
      <c r="AJ1054" s="55">
        <f t="shared" si="332"/>
        <v>0</v>
      </c>
      <c r="AK1054" s="55">
        <f t="shared" si="323"/>
        <v>0</v>
      </c>
      <c r="AL1054" s="55">
        <f t="shared" si="324"/>
        <v>0</v>
      </c>
      <c r="AM1054" s="55">
        <f t="shared" si="325"/>
        <v>0</v>
      </c>
    </row>
    <row r="1055" spans="1:39" x14ac:dyDescent="0.25">
      <c r="A1055" s="47">
        <v>1051</v>
      </c>
      <c r="B1055" s="358" t="str">
        <f>IF(AND(E1055&lt;&gt;0,D1055&lt;&gt;0,F1055&lt;&gt;0),IF(C1055&lt;&gt;0,CONCATENATE(C1055,"-AGr",VLOOKUP(D1055,Listen!$A$2:$G$45,7,FALSE),"-",E1055,"-",F1055,),CONCATENATE("AGr",VLOOKUP(D1055,Listen!$A$2:$G$45,7,FALSE),"-",E1055,"-",F1055)),"keine vollständige ID")</f>
        <v>keine vollständige ID</v>
      </c>
      <c r="C1055" s="359">
        <f>'[2]III_SAV-Details_NB'!B1061</f>
        <v>0</v>
      </c>
      <c r="D1055" s="359">
        <f>'[2]III_SAV-Details_NB'!C1061</f>
        <v>0</v>
      </c>
      <c r="E1055" s="359">
        <f>'[2]III_SAV-Details_NB'!D1061</f>
        <v>0</v>
      </c>
      <c r="F1055" s="490"/>
      <c r="G1055" s="281">
        <f>'[2]III_SAV-Details_NB'!X1061</f>
        <v>0</v>
      </c>
      <c r="H1055" s="281">
        <f t="shared" si="326"/>
        <v>0</v>
      </c>
      <c r="I1055" s="281">
        <f>IF(con_EOGJahr=2025,'[2]III_SAV-Details_NB'!AA1061,IF(con_EOGJahr=2026,'[2]III_SAV-Details_NB'!AB1061,'[2]III_SAV-Details_NB'!AC1061))</f>
        <v>0</v>
      </c>
      <c r="J1055" s="282"/>
      <c r="K1055" s="282"/>
      <c r="L1055" s="282"/>
      <c r="M1055" s="282"/>
      <c r="N1055" s="282"/>
      <c r="O1055" s="282"/>
      <c r="P1055" s="52">
        <f t="shared" si="327"/>
        <v>0</v>
      </c>
      <c r="Q1055" s="60"/>
      <c r="R1055" s="53">
        <f t="shared" si="333"/>
        <v>0</v>
      </c>
      <c r="S1055" s="59"/>
      <c r="T1055" s="61"/>
      <c r="U1055" s="342" t="str">
        <f t="shared" si="337"/>
        <v>k.A.</v>
      </c>
      <c r="V1055" s="343" t="str">
        <f t="shared" si="334"/>
        <v>k.A.</v>
      </c>
      <c r="W1055" s="343" t="str">
        <f>IFERROR(IF(OR($D1055="",$E1055=0,con_Ende=0),"k.A.",IF(VLOOKUP($D1055,rng_ND,5,0)="Nein",VLOOKUP($D1055,rng_ND,2,FALSE),MIN(VLOOKUP($D1055,rng_ND,2,FALSE),A_Stammdaten!$B$19-D_SAV!$E1055+1))),"k.A.")</f>
        <v>k.A.</v>
      </c>
      <c r="X1055" s="343" t="str">
        <f t="shared" si="335"/>
        <v>k.A.</v>
      </c>
      <c r="Y1055" s="62"/>
      <c r="Z1055" s="48">
        <f t="shared" si="336"/>
        <v>0</v>
      </c>
      <c r="AA1055" s="457"/>
      <c r="AB1055" s="55">
        <f t="shared" si="328"/>
        <v>0</v>
      </c>
      <c r="AC1055" s="55">
        <f>IF(A_Stammdaten!$B$25="ja",D_SAV!AA1055,D_SAV!AB1055)</f>
        <v>0</v>
      </c>
      <c r="AD1055" s="478">
        <f>IF(AC1055=0,0,IF(U1055-(con_EOGJahr-D_SAV!E1055)&lt;=0,AC1055,AC1055/V1055))</f>
        <v>0</v>
      </c>
      <c r="AE1055" s="478">
        <f>IFERROR(IF(AND(VLOOKUP(D1055,rng_ND,5,FALSE)="Ja",D_SAV!T1055="degressiv"),D_SAV!AC1055*Y1055/100,0),0)</f>
        <v>0</v>
      </c>
      <c r="AF1055" s="55">
        <f>IFERROR(IF(VLOOKUP(D1055,rng_ND,5,FALSE)="Ja",MAX(D_SAV!AD1055:AE1055),D_SAV!AD1055),0)</f>
        <v>0</v>
      </c>
      <c r="AG1055" s="55">
        <f t="shared" si="329"/>
        <v>0</v>
      </c>
      <c r="AH1055" s="55">
        <f t="shared" si="330"/>
        <v>0</v>
      </c>
      <c r="AI1055" s="55">
        <f t="shared" si="331"/>
        <v>0</v>
      </c>
      <c r="AJ1055" s="55">
        <f t="shared" si="332"/>
        <v>0</v>
      </c>
      <c r="AK1055" s="55">
        <f t="shared" si="323"/>
        <v>0</v>
      </c>
      <c r="AL1055" s="55">
        <f t="shared" si="324"/>
        <v>0</v>
      </c>
      <c r="AM1055" s="55">
        <f t="shared" si="325"/>
        <v>0</v>
      </c>
    </row>
    <row r="1056" spans="1:39" x14ac:dyDescent="0.25">
      <c r="A1056" s="47">
        <v>1052</v>
      </c>
      <c r="B1056" s="358" t="str">
        <f>IF(AND(E1056&lt;&gt;0,D1056&lt;&gt;0,F1056&lt;&gt;0),IF(C1056&lt;&gt;0,CONCATENATE(C1056,"-AGr",VLOOKUP(D1056,Listen!$A$2:$G$45,7,FALSE),"-",E1056,"-",F1056,),CONCATENATE("AGr",VLOOKUP(D1056,Listen!$A$2:$G$45,7,FALSE),"-",E1056,"-",F1056)),"keine vollständige ID")</f>
        <v>keine vollständige ID</v>
      </c>
      <c r="C1056" s="359">
        <f>'[2]III_SAV-Details_NB'!B1062</f>
        <v>0</v>
      </c>
      <c r="D1056" s="359">
        <f>'[2]III_SAV-Details_NB'!C1062</f>
        <v>0</v>
      </c>
      <c r="E1056" s="359">
        <f>'[2]III_SAV-Details_NB'!D1062</f>
        <v>0</v>
      </c>
      <c r="F1056" s="490"/>
      <c r="G1056" s="281">
        <f>'[2]III_SAV-Details_NB'!X1062</f>
        <v>0</v>
      </c>
      <c r="H1056" s="281">
        <f t="shared" si="326"/>
        <v>0</v>
      </c>
      <c r="I1056" s="281">
        <f>IF(con_EOGJahr=2025,'[2]III_SAV-Details_NB'!AA1062,IF(con_EOGJahr=2026,'[2]III_SAV-Details_NB'!AB1062,'[2]III_SAV-Details_NB'!AC1062))</f>
        <v>0</v>
      </c>
      <c r="J1056" s="282"/>
      <c r="K1056" s="282"/>
      <c r="L1056" s="282"/>
      <c r="M1056" s="282"/>
      <c r="N1056" s="282"/>
      <c r="O1056" s="282"/>
      <c r="P1056" s="52">
        <f t="shared" si="327"/>
        <v>0</v>
      </c>
      <c r="Q1056" s="60"/>
      <c r="R1056" s="53">
        <f t="shared" si="333"/>
        <v>0</v>
      </c>
      <c r="S1056" s="59"/>
      <c r="T1056" s="61"/>
      <c r="U1056" s="342" t="str">
        <f t="shared" si="337"/>
        <v>k.A.</v>
      </c>
      <c r="V1056" s="343" t="str">
        <f t="shared" si="334"/>
        <v>k.A.</v>
      </c>
      <c r="W1056" s="343" t="str">
        <f>IFERROR(IF(OR($D1056="",$E1056=0,con_Ende=0),"k.A.",IF(VLOOKUP($D1056,rng_ND,5,0)="Nein",VLOOKUP($D1056,rng_ND,2,FALSE),MIN(VLOOKUP($D1056,rng_ND,2,FALSE),A_Stammdaten!$B$19-D_SAV!$E1056+1))),"k.A.")</f>
        <v>k.A.</v>
      </c>
      <c r="X1056" s="343" t="str">
        <f t="shared" si="335"/>
        <v>k.A.</v>
      </c>
      <c r="Y1056" s="62"/>
      <c r="Z1056" s="48">
        <f t="shared" si="336"/>
        <v>0</v>
      </c>
      <c r="AA1056" s="457"/>
      <c r="AB1056" s="55">
        <f t="shared" si="328"/>
        <v>0</v>
      </c>
      <c r="AC1056" s="55">
        <f>IF(A_Stammdaten!$B$25="ja",D_SAV!AA1056,D_SAV!AB1056)</f>
        <v>0</v>
      </c>
      <c r="AD1056" s="478">
        <f>IF(AC1056=0,0,IF(U1056-(con_EOGJahr-D_SAV!E1056)&lt;=0,AC1056,AC1056/V1056))</f>
        <v>0</v>
      </c>
      <c r="AE1056" s="478">
        <f>IFERROR(IF(AND(VLOOKUP(D1056,rng_ND,5,FALSE)="Ja",D_SAV!T1056="degressiv"),D_SAV!AC1056*Y1056/100,0),0)</f>
        <v>0</v>
      </c>
      <c r="AF1056" s="55">
        <f>IFERROR(IF(VLOOKUP(D1056,rng_ND,5,FALSE)="Ja",MAX(D_SAV!AD1056:AE1056),D_SAV!AD1056),0)</f>
        <v>0</v>
      </c>
      <c r="AG1056" s="55">
        <f t="shared" si="329"/>
        <v>0</v>
      </c>
      <c r="AH1056" s="55">
        <f t="shared" si="330"/>
        <v>0</v>
      </c>
      <c r="AI1056" s="55">
        <f t="shared" si="331"/>
        <v>0</v>
      </c>
      <c r="AJ1056" s="55">
        <f t="shared" si="332"/>
        <v>0</v>
      </c>
      <c r="AK1056" s="55">
        <f t="shared" si="323"/>
        <v>0</v>
      </c>
      <c r="AL1056" s="55">
        <f t="shared" si="324"/>
        <v>0</v>
      </c>
      <c r="AM1056" s="55">
        <f t="shared" si="325"/>
        <v>0</v>
      </c>
    </row>
    <row r="1057" spans="1:39" x14ac:dyDescent="0.25">
      <c r="A1057" s="47">
        <v>1053</v>
      </c>
      <c r="B1057" s="358" t="str">
        <f>IF(AND(E1057&lt;&gt;0,D1057&lt;&gt;0,F1057&lt;&gt;0),IF(C1057&lt;&gt;0,CONCATENATE(C1057,"-AGr",VLOOKUP(D1057,Listen!$A$2:$G$45,7,FALSE),"-",E1057,"-",F1057,),CONCATENATE("AGr",VLOOKUP(D1057,Listen!$A$2:$G$45,7,FALSE),"-",E1057,"-",F1057)),"keine vollständige ID")</f>
        <v>keine vollständige ID</v>
      </c>
      <c r="C1057" s="359">
        <f>'[2]III_SAV-Details_NB'!B1063</f>
        <v>0</v>
      </c>
      <c r="D1057" s="359">
        <f>'[2]III_SAV-Details_NB'!C1063</f>
        <v>0</v>
      </c>
      <c r="E1057" s="359">
        <f>'[2]III_SAV-Details_NB'!D1063</f>
        <v>0</v>
      </c>
      <c r="F1057" s="490"/>
      <c r="G1057" s="281">
        <f>'[2]III_SAV-Details_NB'!X1063</f>
        <v>0</v>
      </c>
      <c r="H1057" s="281">
        <f t="shared" si="326"/>
        <v>0</v>
      </c>
      <c r="I1057" s="281">
        <f>IF(con_EOGJahr=2025,'[2]III_SAV-Details_NB'!AA1063,IF(con_EOGJahr=2026,'[2]III_SAV-Details_NB'!AB1063,'[2]III_SAV-Details_NB'!AC1063))</f>
        <v>0</v>
      </c>
      <c r="J1057" s="282"/>
      <c r="K1057" s="282"/>
      <c r="L1057" s="282"/>
      <c r="M1057" s="282"/>
      <c r="N1057" s="282"/>
      <c r="O1057" s="282"/>
      <c r="P1057" s="52">
        <f t="shared" si="327"/>
        <v>0</v>
      </c>
      <c r="Q1057" s="60"/>
      <c r="R1057" s="53">
        <f t="shared" si="333"/>
        <v>0</v>
      </c>
      <c r="S1057" s="59"/>
      <c r="T1057" s="61"/>
      <c r="U1057" s="342" t="str">
        <f t="shared" si="337"/>
        <v>k.A.</v>
      </c>
      <c r="V1057" s="343" t="str">
        <f t="shared" si="334"/>
        <v>k.A.</v>
      </c>
      <c r="W1057" s="343" t="str">
        <f>IFERROR(IF(OR($D1057="",$E1057=0,con_Ende=0),"k.A.",IF(VLOOKUP($D1057,rng_ND,5,0)="Nein",VLOOKUP($D1057,rng_ND,2,FALSE),MIN(VLOOKUP($D1057,rng_ND,2,FALSE),A_Stammdaten!$B$19-D_SAV!$E1057+1))),"k.A.")</f>
        <v>k.A.</v>
      </c>
      <c r="X1057" s="343" t="str">
        <f t="shared" si="335"/>
        <v>k.A.</v>
      </c>
      <c r="Y1057" s="62"/>
      <c r="Z1057" s="48">
        <f t="shared" si="336"/>
        <v>0</v>
      </c>
      <c r="AA1057" s="457"/>
      <c r="AB1057" s="55">
        <f t="shared" si="328"/>
        <v>0</v>
      </c>
      <c r="AC1057" s="55">
        <f>IF(A_Stammdaten!$B$25="ja",D_SAV!AA1057,D_SAV!AB1057)</f>
        <v>0</v>
      </c>
      <c r="AD1057" s="478">
        <f>IF(AC1057=0,0,IF(U1057-(con_EOGJahr-D_SAV!E1057)&lt;=0,AC1057,AC1057/V1057))</f>
        <v>0</v>
      </c>
      <c r="AE1057" s="478">
        <f>IFERROR(IF(AND(VLOOKUP(D1057,rng_ND,5,FALSE)="Ja",D_SAV!T1057="degressiv"),D_SAV!AC1057*Y1057/100,0),0)</f>
        <v>0</v>
      </c>
      <c r="AF1057" s="55">
        <f>IFERROR(IF(VLOOKUP(D1057,rng_ND,5,FALSE)="Ja",MAX(D_SAV!AD1057:AE1057),D_SAV!AD1057),0)</f>
        <v>0</v>
      </c>
      <c r="AG1057" s="55">
        <f t="shared" si="329"/>
        <v>0</v>
      </c>
      <c r="AH1057" s="55">
        <f t="shared" si="330"/>
        <v>0</v>
      </c>
      <c r="AI1057" s="55">
        <f t="shared" si="331"/>
        <v>0</v>
      </c>
      <c r="AJ1057" s="55">
        <f t="shared" si="332"/>
        <v>0</v>
      </c>
      <c r="AK1057" s="55">
        <f t="shared" si="323"/>
        <v>0</v>
      </c>
      <c r="AL1057" s="55">
        <f t="shared" si="324"/>
        <v>0</v>
      </c>
      <c r="AM1057" s="55">
        <f t="shared" si="325"/>
        <v>0</v>
      </c>
    </row>
    <row r="1058" spans="1:39" x14ac:dyDescent="0.25">
      <c r="A1058" s="47">
        <v>1054</v>
      </c>
      <c r="B1058" s="358" t="str">
        <f>IF(AND(E1058&lt;&gt;0,D1058&lt;&gt;0,F1058&lt;&gt;0),IF(C1058&lt;&gt;0,CONCATENATE(C1058,"-AGr",VLOOKUP(D1058,Listen!$A$2:$G$45,7,FALSE),"-",E1058,"-",F1058,),CONCATENATE("AGr",VLOOKUP(D1058,Listen!$A$2:$G$45,7,FALSE),"-",E1058,"-",F1058)),"keine vollständige ID")</f>
        <v>keine vollständige ID</v>
      </c>
      <c r="C1058" s="359">
        <f>'[2]III_SAV-Details_NB'!B1064</f>
        <v>0</v>
      </c>
      <c r="D1058" s="359">
        <f>'[2]III_SAV-Details_NB'!C1064</f>
        <v>0</v>
      </c>
      <c r="E1058" s="359">
        <f>'[2]III_SAV-Details_NB'!D1064</f>
        <v>0</v>
      </c>
      <c r="F1058" s="490"/>
      <c r="G1058" s="281">
        <f>'[2]III_SAV-Details_NB'!X1064</f>
        <v>0</v>
      </c>
      <c r="H1058" s="281">
        <f t="shared" si="326"/>
        <v>0</v>
      </c>
      <c r="I1058" s="281">
        <f>IF(con_EOGJahr=2025,'[2]III_SAV-Details_NB'!AA1064,IF(con_EOGJahr=2026,'[2]III_SAV-Details_NB'!AB1064,'[2]III_SAV-Details_NB'!AC1064))</f>
        <v>0</v>
      </c>
      <c r="J1058" s="282"/>
      <c r="K1058" s="282"/>
      <c r="L1058" s="282"/>
      <c r="M1058" s="282"/>
      <c r="N1058" s="282"/>
      <c r="O1058" s="282"/>
      <c r="P1058" s="52">
        <f t="shared" si="327"/>
        <v>0</v>
      </c>
      <c r="Q1058" s="60"/>
      <c r="R1058" s="53">
        <f t="shared" si="333"/>
        <v>0</v>
      </c>
      <c r="S1058" s="59"/>
      <c r="T1058" s="61"/>
      <c r="U1058" s="342" t="str">
        <f t="shared" si="337"/>
        <v>k.A.</v>
      </c>
      <c r="V1058" s="343" t="str">
        <f t="shared" si="334"/>
        <v>k.A.</v>
      </c>
      <c r="W1058" s="343" t="str">
        <f>IFERROR(IF(OR($D1058="",$E1058=0,con_Ende=0),"k.A.",IF(VLOOKUP($D1058,rng_ND,5,0)="Nein",VLOOKUP($D1058,rng_ND,2,FALSE),MIN(VLOOKUP($D1058,rng_ND,2,FALSE),A_Stammdaten!$B$19-D_SAV!$E1058+1))),"k.A.")</f>
        <v>k.A.</v>
      </c>
      <c r="X1058" s="343" t="str">
        <f t="shared" si="335"/>
        <v>k.A.</v>
      </c>
      <c r="Y1058" s="62"/>
      <c r="Z1058" s="48">
        <f t="shared" si="336"/>
        <v>0</v>
      </c>
      <c r="AA1058" s="457"/>
      <c r="AB1058" s="55">
        <f t="shared" si="328"/>
        <v>0</v>
      </c>
      <c r="AC1058" s="55">
        <f>IF(A_Stammdaten!$B$25="ja",D_SAV!AA1058,D_SAV!AB1058)</f>
        <v>0</v>
      </c>
      <c r="AD1058" s="478">
        <f>IF(AC1058=0,0,IF(U1058-(con_EOGJahr-D_SAV!E1058)&lt;=0,AC1058,AC1058/V1058))</f>
        <v>0</v>
      </c>
      <c r="AE1058" s="478">
        <f>IFERROR(IF(AND(VLOOKUP(D1058,rng_ND,5,FALSE)="Ja",D_SAV!T1058="degressiv"),D_SAV!AC1058*Y1058/100,0),0)</f>
        <v>0</v>
      </c>
      <c r="AF1058" s="55">
        <f>IFERROR(IF(VLOOKUP(D1058,rng_ND,5,FALSE)="Ja",MAX(D_SAV!AD1058:AE1058),D_SAV!AD1058),0)</f>
        <v>0</v>
      </c>
      <c r="AG1058" s="55">
        <f t="shared" si="329"/>
        <v>0</v>
      </c>
      <c r="AH1058" s="55">
        <f t="shared" si="330"/>
        <v>0</v>
      </c>
      <c r="AI1058" s="55">
        <f t="shared" si="331"/>
        <v>0</v>
      </c>
      <c r="AJ1058" s="55">
        <f t="shared" si="332"/>
        <v>0</v>
      </c>
      <c r="AK1058" s="55">
        <f t="shared" si="323"/>
        <v>0</v>
      </c>
      <c r="AL1058" s="55">
        <f t="shared" si="324"/>
        <v>0</v>
      </c>
      <c r="AM1058" s="55">
        <f t="shared" si="325"/>
        <v>0</v>
      </c>
    </row>
    <row r="1059" spans="1:39" x14ac:dyDescent="0.25">
      <c r="A1059" s="47">
        <v>1055</v>
      </c>
      <c r="B1059" s="358" t="str">
        <f>IF(AND(E1059&lt;&gt;0,D1059&lt;&gt;0,F1059&lt;&gt;0),IF(C1059&lt;&gt;0,CONCATENATE(C1059,"-AGr",VLOOKUP(D1059,Listen!$A$2:$G$45,7,FALSE),"-",E1059,"-",F1059,),CONCATENATE("AGr",VLOOKUP(D1059,Listen!$A$2:$G$45,7,FALSE),"-",E1059,"-",F1059)),"keine vollständige ID")</f>
        <v>keine vollständige ID</v>
      </c>
      <c r="C1059" s="359">
        <f>'[2]III_SAV-Details_NB'!B1065</f>
        <v>0</v>
      </c>
      <c r="D1059" s="359">
        <f>'[2]III_SAV-Details_NB'!C1065</f>
        <v>0</v>
      </c>
      <c r="E1059" s="359">
        <f>'[2]III_SAV-Details_NB'!D1065</f>
        <v>0</v>
      </c>
      <c r="F1059" s="490"/>
      <c r="G1059" s="281">
        <f>'[2]III_SAV-Details_NB'!X1065</f>
        <v>0</v>
      </c>
      <c r="H1059" s="281">
        <f t="shared" si="326"/>
        <v>0</v>
      </c>
      <c r="I1059" s="281">
        <f>IF(con_EOGJahr=2025,'[2]III_SAV-Details_NB'!AA1065,IF(con_EOGJahr=2026,'[2]III_SAV-Details_NB'!AB1065,'[2]III_SAV-Details_NB'!AC1065))</f>
        <v>0</v>
      </c>
      <c r="J1059" s="282"/>
      <c r="K1059" s="282"/>
      <c r="L1059" s="282"/>
      <c r="M1059" s="282"/>
      <c r="N1059" s="282"/>
      <c r="O1059" s="282"/>
      <c r="P1059" s="52">
        <f t="shared" si="327"/>
        <v>0</v>
      </c>
      <c r="Q1059" s="60"/>
      <c r="R1059" s="53">
        <f t="shared" si="333"/>
        <v>0</v>
      </c>
      <c r="S1059" s="59"/>
      <c r="T1059" s="61"/>
      <c r="U1059" s="342" t="str">
        <f t="shared" si="337"/>
        <v>k.A.</v>
      </c>
      <c r="V1059" s="343" t="str">
        <f t="shared" si="334"/>
        <v>k.A.</v>
      </c>
      <c r="W1059" s="343" t="str">
        <f>IFERROR(IF(OR($D1059="",$E1059=0,con_Ende=0),"k.A.",IF(VLOOKUP($D1059,rng_ND,5,0)="Nein",VLOOKUP($D1059,rng_ND,2,FALSE),MIN(VLOOKUP($D1059,rng_ND,2,FALSE),A_Stammdaten!$B$19-D_SAV!$E1059+1))),"k.A.")</f>
        <v>k.A.</v>
      </c>
      <c r="X1059" s="343" t="str">
        <f t="shared" si="335"/>
        <v>k.A.</v>
      </c>
      <c r="Y1059" s="62"/>
      <c r="Z1059" s="48">
        <f t="shared" si="336"/>
        <v>0</v>
      </c>
      <c r="AA1059" s="457"/>
      <c r="AB1059" s="55">
        <f t="shared" si="328"/>
        <v>0</v>
      </c>
      <c r="AC1059" s="55">
        <f>IF(A_Stammdaten!$B$25="ja",D_SAV!AA1059,D_SAV!AB1059)</f>
        <v>0</v>
      </c>
      <c r="AD1059" s="478">
        <f>IF(AC1059=0,0,IF(U1059-(con_EOGJahr-D_SAV!E1059)&lt;=0,AC1059,AC1059/V1059))</f>
        <v>0</v>
      </c>
      <c r="AE1059" s="478">
        <f>IFERROR(IF(AND(VLOOKUP(D1059,rng_ND,5,FALSE)="Ja",D_SAV!T1059="degressiv"),D_SAV!AC1059*Y1059/100,0),0)</f>
        <v>0</v>
      </c>
      <c r="AF1059" s="55">
        <f>IFERROR(IF(VLOOKUP(D1059,rng_ND,5,FALSE)="Ja",MAX(D_SAV!AD1059:AE1059),D_SAV!AD1059),0)</f>
        <v>0</v>
      </c>
      <c r="AG1059" s="55">
        <f t="shared" si="329"/>
        <v>0</v>
      </c>
      <c r="AH1059" s="55">
        <f t="shared" si="330"/>
        <v>0</v>
      </c>
      <c r="AI1059" s="55">
        <f t="shared" si="331"/>
        <v>0</v>
      </c>
      <c r="AJ1059" s="55">
        <f t="shared" si="332"/>
        <v>0</v>
      </c>
      <c r="AK1059" s="55">
        <f t="shared" si="323"/>
        <v>0</v>
      </c>
      <c r="AL1059" s="55">
        <f t="shared" si="324"/>
        <v>0</v>
      </c>
      <c r="AM1059" s="55">
        <f t="shared" si="325"/>
        <v>0</v>
      </c>
    </row>
    <row r="1060" spans="1:39" x14ac:dyDescent="0.25">
      <c r="A1060" s="47">
        <v>1056</v>
      </c>
      <c r="B1060" s="358" t="str">
        <f>IF(AND(E1060&lt;&gt;0,D1060&lt;&gt;0,F1060&lt;&gt;0),IF(C1060&lt;&gt;0,CONCATENATE(C1060,"-AGr",VLOOKUP(D1060,Listen!$A$2:$G$45,7,FALSE),"-",E1060,"-",F1060,),CONCATENATE("AGr",VLOOKUP(D1060,Listen!$A$2:$G$45,7,FALSE),"-",E1060,"-",F1060)),"keine vollständige ID")</f>
        <v>keine vollständige ID</v>
      </c>
      <c r="C1060" s="359">
        <f>'[2]III_SAV-Details_NB'!B1066</f>
        <v>0</v>
      </c>
      <c r="D1060" s="359">
        <f>'[2]III_SAV-Details_NB'!C1066</f>
        <v>0</v>
      </c>
      <c r="E1060" s="359">
        <f>'[2]III_SAV-Details_NB'!D1066</f>
        <v>0</v>
      </c>
      <c r="F1060" s="490"/>
      <c r="G1060" s="281">
        <f>'[2]III_SAV-Details_NB'!X1066</f>
        <v>0</v>
      </c>
      <c r="H1060" s="281">
        <f t="shared" si="326"/>
        <v>0</v>
      </c>
      <c r="I1060" s="281">
        <f>IF(con_EOGJahr=2025,'[2]III_SAV-Details_NB'!AA1066,IF(con_EOGJahr=2026,'[2]III_SAV-Details_NB'!AB1066,'[2]III_SAV-Details_NB'!AC1066))</f>
        <v>0</v>
      </c>
      <c r="J1060" s="282"/>
      <c r="K1060" s="282"/>
      <c r="L1060" s="282"/>
      <c r="M1060" s="282"/>
      <c r="N1060" s="282"/>
      <c r="O1060" s="282"/>
      <c r="P1060" s="52">
        <f t="shared" si="327"/>
        <v>0</v>
      </c>
      <c r="Q1060" s="60"/>
      <c r="R1060" s="53">
        <f t="shared" si="333"/>
        <v>0</v>
      </c>
      <c r="S1060" s="59"/>
      <c r="T1060" s="61"/>
      <c r="U1060" s="342" t="str">
        <f t="shared" si="337"/>
        <v>k.A.</v>
      </c>
      <c r="V1060" s="343" t="str">
        <f t="shared" si="334"/>
        <v>k.A.</v>
      </c>
      <c r="W1060" s="343" t="str">
        <f>IFERROR(IF(OR($D1060="",$E1060=0,con_Ende=0),"k.A.",IF(VLOOKUP($D1060,rng_ND,5,0)="Nein",VLOOKUP($D1060,rng_ND,2,FALSE),MIN(VLOOKUP($D1060,rng_ND,2,FALSE),A_Stammdaten!$B$19-D_SAV!$E1060+1))),"k.A.")</f>
        <v>k.A.</v>
      </c>
      <c r="X1060" s="343" t="str">
        <f t="shared" si="335"/>
        <v>k.A.</v>
      </c>
      <c r="Y1060" s="62"/>
      <c r="Z1060" s="48">
        <f t="shared" si="336"/>
        <v>0</v>
      </c>
      <c r="AA1060" s="457"/>
      <c r="AB1060" s="55">
        <f t="shared" si="328"/>
        <v>0</v>
      </c>
      <c r="AC1060" s="55">
        <f>IF(A_Stammdaten!$B$25="ja",D_SAV!AA1060,D_SAV!AB1060)</f>
        <v>0</v>
      </c>
      <c r="AD1060" s="478">
        <f>IF(AC1060=0,0,IF(U1060-(con_EOGJahr-D_SAV!E1060)&lt;=0,AC1060,AC1060/V1060))</f>
        <v>0</v>
      </c>
      <c r="AE1060" s="478">
        <f>IFERROR(IF(AND(VLOOKUP(D1060,rng_ND,5,FALSE)="Ja",D_SAV!T1060="degressiv"),D_SAV!AC1060*Y1060/100,0),0)</f>
        <v>0</v>
      </c>
      <c r="AF1060" s="55">
        <f>IFERROR(IF(VLOOKUP(D1060,rng_ND,5,FALSE)="Ja",MAX(D_SAV!AD1060:AE1060),D_SAV!AD1060),0)</f>
        <v>0</v>
      </c>
      <c r="AG1060" s="55">
        <f t="shared" si="329"/>
        <v>0</v>
      </c>
      <c r="AH1060" s="55">
        <f t="shared" si="330"/>
        <v>0</v>
      </c>
      <c r="AI1060" s="55">
        <f t="shared" si="331"/>
        <v>0</v>
      </c>
      <c r="AJ1060" s="55">
        <f t="shared" si="332"/>
        <v>0</v>
      </c>
      <c r="AK1060" s="55">
        <f t="shared" si="323"/>
        <v>0</v>
      </c>
      <c r="AL1060" s="55">
        <f t="shared" si="324"/>
        <v>0</v>
      </c>
      <c r="AM1060" s="55">
        <f t="shared" si="325"/>
        <v>0</v>
      </c>
    </row>
    <row r="1061" spans="1:39" x14ac:dyDescent="0.25">
      <c r="A1061" s="47">
        <v>1057</v>
      </c>
      <c r="B1061" s="358" t="str">
        <f>IF(AND(E1061&lt;&gt;0,D1061&lt;&gt;0,F1061&lt;&gt;0),IF(C1061&lt;&gt;0,CONCATENATE(C1061,"-AGr",VLOOKUP(D1061,Listen!$A$2:$G$45,7,FALSE),"-",E1061,"-",F1061,),CONCATENATE("AGr",VLOOKUP(D1061,Listen!$A$2:$G$45,7,FALSE),"-",E1061,"-",F1061)),"keine vollständige ID")</f>
        <v>keine vollständige ID</v>
      </c>
      <c r="C1061" s="359">
        <f>'[2]III_SAV-Details_NB'!B1067</f>
        <v>0</v>
      </c>
      <c r="D1061" s="359">
        <f>'[2]III_SAV-Details_NB'!C1067</f>
        <v>0</v>
      </c>
      <c r="E1061" s="359">
        <f>'[2]III_SAV-Details_NB'!D1067</f>
        <v>0</v>
      </c>
      <c r="F1061" s="490"/>
      <c r="G1061" s="281">
        <f>'[2]III_SAV-Details_NB'!X1067</f>
        <v>0</v>
      </c>
      <c r="H1061" s="281">
        <f t="shared" si="326"/>
        <v>0</v>
      </c>
      <c r="I1061" s="281">
        <f>IF(con_EOGJahr=2025,'[2]III_SAV-Details_NB'!AA1067,IF(con_EOGJahr=2026,'[2]III_SAV-Details_NB'!AB1067,'[2]III_SAV-Details_NB'!AC1067))</f>
        <v>0</v>
      </c>
      <c r="J1061" s="282"/>
      <c r="K1061" s="282"/>
      <c r="L1061" s="282"/>
      <c r="M1061" s="282"/>
      <c r="N1061" s="282"/>
      <c r="O1061" s="282"/>
      <c r="P1061" s="52">
        <f t="shared" si="327"/>
        <v>0</v>
      </c>
      <c r="Q1061" s="60"/>
      <c r="R1061" s="53">
        <f t="shared" si="333"/>
        <v>0</v>
      </c>
      <c r="S1061" s="59"/>
      <c r="T1061" s="61"/>
      <c r="U1061" s="342" t="str">
        <f t="shared" si="337"/>
        <v>k.A.</v>
      </c>
      <c r="V1061" s="343" t="str">
        <f t="shared" si="334"/>
        <v>k.A.</v>
      </c>
      <c r="W1061" s="343" t="str">
        <f>IFERROR(IF(OR($D1061="",$E1061=0,con_Ende=0),"k.A.",IF(VLOOKUP($D1061,rng_ND,5,0)="Nein",VLOOKUP($D1061,rng_ND,2,FALSE),MIN(VLOOKUP($D1061,rng_ND,2,FALSE),A_Stammdaten!$B$19-D_SAV!$E1061+1))),"k.A.")</f>
        <v>k.A.</v>
      </c>
      <c r="X1061" s="343" t="str">
        <f t="shared" si="335"/>
        <v>k.A.</v>
      </c>
      <c r="Y1061" s="62"/>
      <c r="Z1061" s="48">
        <f t="shared" si="336"/>
        <v>0</v>
      </c>
      <c r="AA1061" s="457"/>
      <c r="AB1061" s="55">
        <f t="shared" si="328"/>
        <v>0</v>
      </c>
      <c r="AC1061" s="55">
        <f>IF(A_Stammdaten!$B$25="ja",D_SAV!AA1061,D_SAV!AB1061)</f>
        <v>0</v>
      </c>
      <c r="AD1061" s="478">
        <f>IF(AC1061=0,0,IF(U1061-(con_EOGJahr-D_SAV!E1061)&lt;=0,AC1061,AC1061/V1061))</f>
        <v>0</v>
      </c>
      <c r="AE1061" s="478">
        <f>IFERROR(IF(AND(VLOOKUP(D1061,rng_ND,5,FALSE)="Ja",D_SAV!T1061="degressiv"),D_SAV!AC1061*Y1061/100,0),0)</f>
        <v>0</v>
      </c>
      <c r="AF1061" s="55">
        <f>IFERROR(IF(VLOOKUP(D1061,rng_ND,5,FALSE)="Ja",MAX(D_SAV!AD1061:AE1061),D_SAV!AD1061),0)</f>
        <v>0</v>
      </c>
      <c r="AG1061" s="55">
        <f t="shared" si="329"/>
        <v>0</v>
      </c>
      <c r="AH1061" s="55">
        <f t="shared" si="330"/>
        <v>0</v>
      </c>
      <c r="AI1061" s="55">
        <f t="shared" si="331"/>
        <v>0</v>
      </c>
      <c r="AJ1061" s="55">
        <f t="shared" si="332"/>
        <v>0</v>
      </c>
      <c r="AK1061" s="55">
        <f t="shared" si="323"/>
        <v>0</v>
      </c>
      <c r="AL1061" s="55">
        <f t="shared" si="324"/>
        <v>0</v>
      </c>
      <c r="AM1061" s="55">
        <f t="shared" si="325"/>
        <v>0</v>
      </c>
    </row>
    <row r="1062" spans="1:39" x14ac:dyDescent="0.25">
      <c r="A1062" s="47">
        <v>1058</v>
      </c>
      <c r="B1062" s="358" t="str">
        <f>IF(AND(E1062&lt;&gt;0,D1062&lt;&gt;0,F1062&lt;&gt;0),IF(C1062&lt;&gt;0,CONCATENATE(C1062,"-AGr",VLOOKUP(D1062,Listen!$A$2:$G$45,7,FALSE),"-",E1062,"-",F1062,),CONCATENATE("AGr",VLOOKUP(D1062,Listen!$A$2:$G$45,7,FALSE),"-",E1062,"-",F1062)),"keine vollständige ID")</f>
        <v>keine vollständige ID</v>
      </c>
      <c r="C1062" s="359">
        <f>'[2]III_SAV-Details_NB'!B1068</f>
        <v>0</v>
      </c>
      <c r="D1062" s="359">
        <f>'[2]III_SAV-Details_NB'!C1068</f>
        <v>0</v>
      </c>
      <c r="E1062" s="359">
        <f>'[2]III_SAV-Details_NB'!D1068</f>
        <v>0</v>
      </c>
      <c r="F1062" s="490"/>
      <c r="G1062" s="281">
        <f>'[2]III_SAV-Details_NB'!X1068</f>
        <v>0</v>
      </c>
      <c r="H1062" s="281">
        <f t="shared" si="326"/>
        <v>0</v>
      </c>
      <c r="I1062" s="281">
        <f>IF(con_EOGJahr=2025,'[2]III_SAV-Details_NB'!AA1068,IF(con_EOGJahr=2026,'[2]III_SAV-Details_NB'!AB1068,'[2]III_SAV-Details_NB'!AC1068))</f>
        <v>0</v>
      </c>
      <c r="J1062" s="282"/>
      <c r="K1062" s="282"/>
      <c r="L1062" s="282"/>
      <c r="M1062" s="282"/>
      <c r="N1062" s="282"/>
      <c r="O1062" s="282"/>
      <c r="P1062" s="52">
        <f t="shared" si="327"/>
        <v>0</v>
      </c>
      <c r="Q1062" s="60"/>
      <c r="R1062" s="53">
        <f t="shared" si="333"/>
        <v>0</v>
      </c>
      <c r="S1062" s="59"/>
      <c r="T1062" s="61"/>
      <c r="U1062" s="342" t="str">
        <f t="shared" si="337"/>
        <v>k.A.</v>
      </c>
      <c r="V1062" s="343" t="str">
        <f t="shared" si="334"/>
        <v>k.A.</v>
      </c>
      <c r="W1062" s="343" t="str">
        <f>IFERROR(IF(OR($D1062="",$E1062=0,con_Ende=0),"k.A.",IF(VLOOKUP($D1062,rng_ND,5,0)="Nein",VLOOKUP($D1062,rng_ND,2,FALSE),MIN(VLOOKUP($D1062,rng_ND,2,FALSE),A_Stammdaten!$B$19-D_SAV!$E1062+1))),"k.A.")</f>
        <v>k.A.</v>
      </c>
      <c r="X1062" s="343" t="str">
        <f t="shared" si="335"/>
        <v>k.A.</v>
      </c>
      <c r="Y1062" s="62"/>
      <c r="Z1062" s="48">
        <f t="shared" si="336"/>
        <v>0</v>
      </c>
      <c r="AA1062" s="457"/>
      <c r="AB1062" s="55">
        <f t="shared" si="328"/>
        <v>0</v>
      </c>
      <c r="AC1062" s="55">
        <f>IF(A_Stammdaten!$B$25="ja",D_SAV!AA1062,D_SAV!AB1062)</f>
        <v>0</v>
      </c>
      <c r="AD1062" s="478">
        <f>IF(AC1062=0,0,IF(U1062-(con_EOGJahr-D_SAV!E1062)&lt;=0,AC1062,AC1062/V1062))</f>
        <v>0</v>
      </c>
      <c r="AE1062" s="478">
        <f>IFERROR(IF(AND(VLOOKUP(D1062,rng_ND,5,FALSE)="Ja",D_SAV!T1062="degressiv"),D_SAV!AC1062*Y1062/100,0),0)</f>
        <v>0</v>
      </c>
      <c r="AF1062" s="55">
        <f>IFERROR(IF(VLOOKUP(D1062,rng_ND,5,FALSE)="Ja",MAX(D_SAV!AD1062:AE1062),D_SAV!AD1062),0)</f>
        <v>0</v>
      </c>
      <c r="AG1062" s="55">
        <f t="shared" si="329"/>
        <v>0</v>
      </c>
      <c r="AH1062" s="55">
        <f t="shared" si="330"/>
        <v>0</v>
      </c>
      <c r="AI1062" s="55">
        <f t="shared" si="331"/>
        <v>0</v>
      </c>
      <c r="AJ1062" s="55">
        <f t="shared" si="332"/>
        <v>0</v>
      </c>
      <c r="AK1062" s="55">
        <f t="shared" si="323"/>
        <v>0</v>
      </c>
      <c r="AL1062" s="55">
        <f t="shared" si="324"/>
        <v>0</v>
      </c>
      <c r="AM1062" s="55">
        <f t="shared" si="325"/>
        <v>0</v>
      </c>
    </row>
    <row r="1063" spans="1:39" x14ac:dyDescent="0.25">
      <c r="A1063" s="47">
        <v>1059</v>
      </c>
      <c r="B1063" s="358" t="str">
        <f>IF(AND(E1063&lt;&gt;0,D1063&lt;&gt;0,F1063&lt;&gt;0),IF(C1063&lt;&gt;0,CONCATENATE(C1063,"-AGr",VLOOKUP(D1063,Listen!$A$2:$G$45,7,FALSE),"-",E1063,"-",F1063,),CONCATENATE("AGr",VLOOKUP(D1063,Listen!$A$2:$G$45,7,FALSE),"-",E1063,"-",F1063)),"keine vollständige ID")</f>
        <v>keine vollständige ID</v>
      </c>
      <c r="C1063" s="359">
        <f>'[2]III_SAV-Details_NB'!B1069</f>
        <v>0</v>
      </c>
      <c r="D1063" s="359">
        <f>'[2]III_SAV-Details_NB'!C1069</f>
        <v>0</v>
      </c>
      <c r="E1063" s="359">
        <f>'[2]III_SAV-Details_NB'!D1069</f>
        <v>0</v>
      </c>
      <c r="F1063" s="490"/>
      <c r="G1063" s="281">
        <f>'[2]III_SAV-Details_NB'!X1069</f>
        <v>0</v>
      </c>
      <c r="H1063" s="281">
        <f t="shared" si="326"/>
        <v>0</v>
      </c>
      <c r="I1063" s="281">
        <f>IF(con_EOGJahr=2025,'[2]III_SAV-Details_NB'!AA1069,IF(con_EOGJahr=2026,'[2]III_SAV-Details_NB'!AB1069,'[2]III_SAV-Details_NB'!AC1069))</f>
        <v>0</v>
      </c>
      <c r="J1063" s="282"/>
      <c r="K1063" s="282"/>
      <c r="L1063" s="282"/>
      <c r="M1063" s="282"/>
      <c r="N1063" s="282"/>
      <c r="O1063" s="282"/>
      <c r="P1063" s="52">
        <f t="shared" si="327"/>
        <v>0</v>
      </c>
      <c r="Q1063" s="60"/>
      <c r="R1063" s="53">
        <f t="shared" si="333"/>
        <v>0</v>
      </c>
      <c r="S1063" s="59"/>
      <c r="T1063" s="61"/>
      <c r="U1063" s="342" t="str">
        <f t="shared" si="337"/>
        <v>k.A.</v>
      </c>
      <c r="V1063" s="343" t="str">
        <f t="shared" si="334"/>
        <v>k.A.</v>
      </c>
      <c r="W1063" s="343" t="str">
        <f>IFERROR(IF(OR($D1063="",$E1063=0,con_Ende=0),"k.A.",IF(VLOOKUP($D1063,rng_ND,5,0)="Nein",VLOOKUP($D1063,rng_ND,2,FALSE),MIN(VLOOKUP($D1063,rng_ND,2,FALSE),A_Stammdaten!$B$19-D_SAV!$E1063+1))),"k.A.")</f>
        <v>k.A.</v>
      </c>
      <c r="X1063" s="343" t="str">
        <f t="shared" si="335"/>
        <v>k.A.</v>
      </c>
      <c r="Y1063" s="62"/>
      <c r="Z1063" s="48">
        <f t="shared" si="336"/>
        <v>0</v>
      </c>
      <c r="AA1063" s="457"/>
      <c r="AB1063" s="55">
        <f t="shared" si="328"/>
        <v>0</v>
      </c>
      <c r="AC1063" s="55">
        <f>IF(A_Stammdaten!$B$25="ja",D_SAV!AA1063,D_SAV!AB1063)</f>
        <v>0</v>
      </c>
      <c r="AD1063" s="478">
        <f>IF(AC1063=0,0,IF(U1063-(con_EOGJahr-D_SAV!E1063)&lt;=0,AC1063,AC1063/V1063))</f>
        <v>0</v>
      </c>
      <c r="AE1063" s="478">
        <f>IFERROR(IF(AND(VLOOKUP(D1063,rng_ND,5,FALSE)="Ja",D_SAV!T1063="degressiv"),D_SAV!AC1063*Y1063/100,0),0)</f>
        <v>0</v>
      </c>
      <c r="AF1063" s="55">
        <f>IFERROR(IF(VLOOKUP(D1063,rng_ND,5,FALSE)="Ja",MAX(D_SAV!AD1063:AE1063),D_SAV!AD1063),0)</f>
        <v>0</v>
      </c>
      <c r="AG1063" s="55">
        <f t="shared" si="329"/>
        <v>0</v>
      </c>
      <c r="AH1063" s="55">
        <f t="shared" si="330"/>
        <v>0</v>
      </c>
      <c r="AI1063" s="55">
        <f t="shared" si="331"/>
        <v>0</v>
      </c>
      <c r="AJ1063" s="55">
        <f t="shared" si="332"/>
        <v>0</v>
      </c>
      <c r="AK1063" s="55">
        <f t="shared" si="323"/>
        <v>0</v>
      </c>
      <c r="AL1063" s="55">
        <f t="shared" si="324"/>
        <v>0</v>
      </c>
      <c r="AM1063" s="55">
        <f t="shared" si="325"/>
        <v>0</v>
      </c>
    </row>
    <row r="1064" spans="1:39" x14ac:dyDescent="0.25">
      <c r="A1064" s="47">
        <v>1060</v>
      </c>
      <c r="B1064" s="358" t="str">
        <f>IF(AND(E1064&lt;&gt;0,D1064&lt;&gt;0,F1064&lt;&gt;0),IF(C1064&lt;&gt;0,CONCATENATE(C1064,"-AGr",VLOOKUP(D1064,Listen!$A$2:$G$45,7,FALSE),"-",E1064,"-",F1064,),CONCATENATE("AGr",VLOOKUP(D1064,Listen!$A$2:$G$45,7,FALSE),"-",E1064,"-",F1064)),"keine vollständige ID")</f>
        <v>keine vollständige ID</v>
      </c>
      <c r="C1064" s="359">
        <f>'[2]III_SAV-Details_NB'!B1070</f>
        <v>0</v>
      </c>
      <c r="D1064" s="359">
        <f>'[2]III_SAV-Details_NB'!C1070</f>
        <v>0</v>
      </c>
      <c r="E1064" s="359">
        <f>'[2]III_SAV-Details_NB'!D1070</f>
        <v>0</v>
      </c>
      <c r="F1064" s="490"/>
      <c r="G1064" s="281">
        <f>'[2]III_SAV-Details_NB'!X1070</f>
        <v>0</v>
      </c>
      <c r="H1064" s="281">
        <f t="shared" si="326"/>
        <v>0</v>
      </c>
      <c r="I1064" s="281">
        <f>IF(con_EOGJahr=2025,'[2]III_SAV-Details_NB'!AA1070,IF(con_EOGJahr=2026,'[2]III_SAV-Details_NB'!AB1070,'[2]III_SAV-Details_NB'!AC1070))</f>
        <v>0</v>
      </c>
      <c r="J1064" s="282"/>
      <c r="K1064" s="282"/>
      <c r="L1064" s="282"/>
      <c r="M1064" s="282"/>
      <c r="N1064" s="282"/>
      <c r="O1064" s="282"/>
      <c r="P1064" s="52">
        <f t="shared" si="327"/>
        <v>0</v>
      </c>
      <c r="Q1064" s="60"/>
      <c r="R1064" s="53">
        <f t="shared" si="333"/>
        <v>0</v>
      </c>
      <c r="S1064" s="59"/>
      <c r="T1064" s="61"/>
      <c r="U1064" s="342" t="str">
        <f t="shared" si="337"/>
        <v>k.A.</v>
      </c>
      <c r="V1064" s="343" t="str">
        <f t="shared" si="334"/>
        <v>k.A.</v>
      </c>
      <c r="W1064" s="343" t="str">
        <f>IFERROR(IF(OR($D1064="",$E1064=0,con_Ende=0),"k.A.",IF(VLOOKUP($D1064,rng_ND,5,0)="Nein",VLOOKUP($D1064,rng_ND,2,FALSE),MIN(VLOOKUP($D1064,rng_ND,2,FALSE),A_Stammdaten!$B$19-D_SAV!$E1064+1))),"k.A.")</f>
        <v>k.A.</v>
      </c>
      <c r="X1064" s="343" t="str">
        <f t="shared" si="335"/>
        <v>k.A.</v>
      </c>
      <c r="Y1064" s="62"/>
      <c r="Z1064" s="48">
        <f t="shared" si="336"/>
        <v>0</v>
      </c>
      <c r="AA1064" s="457"/>
      <c r="AB1064" s="55">
        <f t="shared" si="328"/>
        <v>0</v>
      </c>
      <c r="AC1064" s="55">
        <f>IF(A_Stammdaten!$B$25="ja",D_SAV!AA1064,D_SAV!AB1064)</f>
        <v>0</v>
      </c>
      <c r="AD1064" s="478">
        <f>IF(AC1064=0,0,IF(U1064-(con_EOGJahr-D_SAV!E1064)&lt;=0,AC1064,AC1064/V1064))</f>
        <v>0</v>
      </c>
      <c r="AE1064" s="478">
        <f>IFERROR(IF(AND(VLOOKUP(D1064,rng_ND,5,FALSE)="Ja",D_SAV!T1064="degressiv"),D_SAV!AC1064*Y1064/100,0),0)</f>
        <v>0</v>
      </c>
      <c r="AF1064" s="55">
        <f>IFERROR(IF(VLOOKUP(D1064,rng_ND,5,FALSE)="Ja",MAX(D_SAV!AD1064:AE1064),D_SAV!AD1064),0)</f>
        <v>0</v>
      </c>
      <c r="AG1064" s="55">
        <f t="shared" si="329"/>
        <v>0</v>
      </c>
      <c r="AH1064" s="55">
        <f t="shared" si="330"/>
        <v>0</v>
      </c>
      <c r="AI1064" s="55">
        <f t="shared" si="331"/>
        <v>0</v>
      </c>
      <c r="AJ1064" s="55">
        <f t="shared" si="332"/>
        <v>0</v>
      </c>
      <c r="AK1064" s="55">
        <f t="shared" si="323"/>
        <v>0</v>
      </c>
      <c r="AL1064" s="55">
        <f t="shared" si="324"/>
        <v>0</v>
      </c>
      <c r="AM1064" s="55">
        <f t="shared" si="325"/>
        <v>0</v>
      </c>
    </row>
    <row r="1065" spans="1:39" x14ac:dyDescent="0.25">
      <c r="A1065" s="47">
        <v>1061</v>
      </c>
      <c r="B1065" s="358" t="str">
        <f>IF(AND(E1065&lt;&gt;0,D1065&lt;&gt;0,F1065&lt;&gt;0),IF(C1065&lt;&gt;0,CONCATENATE(C1065,"-AGr",VLOOKUP(D1065,Listen!$A$2:$G$45,7,FALSE),"-",E1065,"-",F1065,),CONCATENATE("AGr",VLOOKUP(D1065,Listen!$A$2:$G$45,7,FALSE),"-",E1065,"-",F1065)),"keine vollständige ID")</f>
        <v>keine vollständige ID</v>
      </c>
      <c r="C1065" s="359">
        <f>'[2]III_SAV-Details_NB'!B1071</f>
        <v>0</v>
      </c>
      <c r="D1065" s="359">
        <f>'[2]III_SAV-Details_NB'!C1071</f>
        <v>0</v>
      </c>
      <c r="E1065" s="359">
        <f>'[2]III_SAV-Details_NB'!D1071</f>
        <v>0</v>
      </c>
      <c r="F1065" s="490"/>
      <c r="G1065" s="281">
        <f>'[2]III_SAV-Details_NB'!X1071</f>
        <v>0</v>
      </c>
      <c r="H1065" s="281">
        <f t="shared" si="326"/>
        <v>0</v>
      </c>
      <c r="I1065" s="281">
        <f>IF(con_EOGJahr=2025,'[2]III_SAV-Details_NB'!AA1071,IF(con_EOGJahr=2026,'[2]III_SAV-Details_NB'!AB1071,'[2]III_SAV-Details_NB'!AC1071))</f>
        <v>0</v>
      </c>
      <c r="J1065" s="282"/>
      <c r="K1065" s="282"/>
      <c r="L1065" s="282"/>
      <c r="M1065" s="282"/>
      <c r="N1065" s="282"/>
      <c r="O1065" s="282"/>
      <c r="P1065" s="52">
        <f t="shared" si="327"/>
        <v>0</v>
      </c>
      <c r="Q1065" s="60"/>
      <c r="R1065" s="53">
        <f t="shared" si="333"/>
        <v>0</v>
      </c>
      <c r="S1065" s="59"/>
      <c r="T1065" s="61"/>
      <c r="U1065" s="342" t="str">
        <f t="shared" si="337"/>
        <v>k.A.</v>
      </c>
      <c r="V1065" s="343" t="str">
        <f t="shared" si="334"/>
        <v>k.A.</v>
      </c>
      <c r="W1065" s="343" t="str">
        <f>IFERROR(IF(OR($D1065="",$E1065=0,con_Ende=0),"k.A.",IF(VLOOKUP($D1065,rng_ND,5,0)="Nein",VLOOKUP($D1065,rng_ND,2,FALSE),MIN(VLOOKUP($D1065,rng_ND,2,FALSE),A_Stammdaten!$B$19-D_SAV!$E1065+1))),"k.A.")</f>
        <v>k.A.</v>
      </c>
      <c r="X1065" s="343" t="str">
        <f t="shared" si="335"/>
        <v>k.A.</v>
      </c>
      <c r="Y1065" s="62"/>
      <c r="Z1065" s="48">
        <f t="shared" si="336"/>
        <v>0</v>
      </c>
      <c r="AA1065" s="457"/>
      <c r="AB1065" s="55">
        <f t="shared" si="328"/>
        <v>0</v>
      </c>
      <c r="AC1065" s="55">
        <f>IF(A_Stammdaten!$B$25="ja",D_SAV!AA1065,D_SAV!AB1065)</f>
        <v>0</v>
      </c>
      <c r="AD1065" s="478">
        <f>IF(AC1065=0,0,IF(U1065-(con_EOGJahr-D_SAV!E1065)&lt;=0,AC1065,AC1065/V1065))</f>
        <v>0</v>
      </c>
      <c r="AE1065" s="478">
        <f>IFERROR(IF(AND(VLOOKUP(D1065,rng_ND,5,FALSE)="Ja",D_SAV!T1065="degressiv"),D_SAV!AC1065*Y1065/100,0),0)</f>
        <v>0</v>
      </c>
      <c r="AF1065" s="55">
        <f>IFERROR(IF(VLOOKUP(D1065,rng_ND,5,FALSE)="Ja",MAX(D_SAV!AD1065:AE1065),D_SAV!AD1065),0)</f>
        <v>0</v>
      </c>
      <c r="AG1065" s="55">
        <f t="shared" si="329"/>
        <v>0</v>
      </c>
      <c r="AH1065" s="55">
        <f t="shared" si="330"/>
        <v>0</v>
      </c>
      <c r="AI1065" s="55">
        <f t="shared" si="331"/>
        <v>0</v>
      </c>
      <c r="AJ1065" s="55">
        <f t="shared" si="332"/>
        <v>0</v>
      </c>
      <c r="AK1065" s="55">
        <f t="shared" si="323"/>
        <v>0</v>
      </c>
      <c r="AL1065" s="55">
        <f t="shared" si="324"/>
        <v>0</v>
      </c>
      <c r="AM1065" s="55">
        <f t="shared" si="325"/>
        <v>0</v>
      </c>
    </row>
    <row r="1066" spans="1:39" x14ac:dyDescent="0.25">
      <c r="A1066" s="47">
        <v>1062</v>
      </c>
      <c r="B1066" s="358" t="str">
        <f>IF(AND(E1066&lt;&gt;0,D1066&lt;&gt;0,F1066&lt;&gt;0),IF(C1066&lt;&gt;0,CONCATENATE(C1066,"-AGr",VLOOKUP(D1066,Listen!$A$2:$G$45,7,FALSE),"-",E1066,"-",F1066,),CONCATENATE("AGr",VLOOKUP(D1066,Listen!$A$2:$G$45,7,FALSE),"-",E1066,"-",F1066)),"keine vollständige ID")</f>
        <v>keine vollständige ID</v>
      </c>
      <c r="C1066" s="359">
        <f>'[2]III_SAV-Details_NB'!B1072</f>
        <v>0</v>
      </c>
      <c r="D1066" s="359">
        <f>'[2]III_SAV-Details_NB'!C1072</f>
        <v>0</v>
      </c>
      <c r="E1066" s="359">
        <f>'[2]III_SAV-Details_NB'!D1072</f>
        <v>0</v>
      </c>
      <c r="F1066" s="490"/>
      <c r="G1066" s="281">
        <f>'[2]III_SAV-Details_NB'!X1072</f>
        <v>0</v>
      </c>
      <c r="H1066" s="281">
        <f t="shared" si="326"/>
        <v>0</v>
      </c>
      <c r="I1066" s="281">
        <f>IF(con_EOGJahr=2025,'[2]III_SAV-Details_NB'!AA1072,IF(con_EOGJahr=2026,'[2]III_SAV-Details_NB'!AB1072,'[2]III_SAV-Details_NB'!AC1072))</f>
        <v>0</v>
      </c>
      <c r="J1066" s="282"/>
      <c r="K1066" s="282"/>
      <c r="L1066" s="282"/>
      <c r="M1066" s="282"/>
      <c r="N1066" s="282"/>
      <c r="O1066" s="282"/>
      <c r="P1066" s="52">
        <f t="shared" si="327"/>
        <v>0</v>
      </c>
      <c r="Q1066" s="60"/>
      <c r="R1066" s="53">
        <f t="shared" si="333"/>
        <v>0</v>
      </c>
      <c r="S1066" s="59"/>
      <c r="T1066" s="61"/>
      <c r="U1066" s="342" t="str">
        <f t="shared" si="337"/>
        <v>k.A.</v>
      </c>
      <c r="V1066" s="343" t="str">
        <f t="shared" si="334"/>
        <v>k.A.</v>
      </c>
      <c r="W1066" s="343" t="str">
        <f>IFERROR(IF(OR($D1066="",$E1066=0,con_Ende=0),"k.A.",IF(VLOOKUP($D1066,rng_ND,5,0)="Nein",VLOOKUP($D1066,rng_ND,2,FALSE),MIN(VLOOKUP($D1066,rng_ND,2,FALSE),A_Stammdaten!$B$19-D_SAV!$E1066+1))),"k.A.")</f>
        <v>k.A.</v>
      </c>
      <c r="X1066" s="343" t="str">
        <f t="shared" si="335"/>
        <v>k.A.</v>
      </c>
      <c r="Y1066" s="62"/>
      <c r="Z1066" s="48">
        <f t="shared" si="336"/>
        <v>0</v>
      </c>
      <c r="AA1066" s="457"/>
      <c r="AB1066" s="55">
        <f t="shared" si="328"/>
        <v>0</v>
      </c>
      <c r="AC1066" s="55">
        <f>IF(A_Stammdaten!$B$25="ja",D_SAV!AA1066,D_SAV!AB1066)</f>
        <v>0</v>
      </c>
      <c r="AD1066" s="478">
        <f>IF(AC1066=0,0,IF(U1066-(con_EOGJahr-D_SAV!E1066)&lt;=0,AC1066,AC1066/V1066))</f>
        <v>0</v>
      </c>
      <c r="AE1066" s="478">
        <f>IFERROR(IF(AND(VLOOKUP(D1066,rng_ND,5,FALSE)="Ja",D_SAV!T1066="degressiv"),D_SAV!AC1066*Y1066/100,0),0)</f>
        <v>0</v>
      </c>
      <c r="AF1066" s="55">
        <f>IFERROR(IF(VLOOKUP(D1066,rng_ND,5,FALSE)="Ja",MAX(D_SAV!AD1066:AE1066),D_SAV!AD1066),0)</f>
        <v>0</v>
      </c>
      <c r="AG1066" s="55">
        <f t="shared" si="329"/>
        <v>0</v>
      </c>
      <c r="AH1066" s="55">
        <f t="shared" si="330"/>
        <v>0</v>
      </c>
      <c r="AI1066" s="55">
        <f t="shared" si="331"/>
        <v>0</v>
      </c>
      <c r="AJ1066" s="55">
        <f t="shared" si="332"/>
        <v>0</v>
      </c>
      <c r="AK1066" s="55">
        <f t="shared" si="323"/>
        <v>0</v>
      </c>
      <c r="AL1066" s="55">
        <f t="shared" si="324"/>
        <v>0</v>
      </c>
      <c r="AM1066" s="55">
        <f t="shared" si="325"/>
        <v>0</v>
      </c>
    </row>
    <row r="1067" spans="1:39" x14ac:dyDescent="0.25">
      <c r="A1067" s="47">
        <v>1063</v>
      </c>
      <c r="B1067" s="358" t="str">
        <f>IF(AND(E1067&lt;&gt;0,D1067&lt;&gt;0,F1067&lt;&gt;0),IF(C1067&lt;&gt;0,CONCATENATE(C1067,"-AGr",VLOOKUP(D1067,Listen!$A$2:$G$45,7,FALSE),"-",E1067,"-",F1067,),CONCATENATE("AGr",VLOOKUP(D1067,Listen!$A$2:$G$45,7,FALSE),"-",E1067,"-",F1067)),"keine vollständige ID")</f>
        <v>keine vollständige ID</v>
      </c>
      <c r="C1067" s="359">
        <f>'[2]III_SAV-Details_NB'!B1073</f>
        <v>0</v>
      </c>
      <c r="D1067" s="359">
        <f>'[2]III_SAV-Details_NB'!C1073</f>
        <v>0</v>
      </c>
      <c r="E1067" s="359">
        <f>'[2]III_SAV-Details_NB'!D1073</f>
        <v>0</v>
      </c>
      <c r="F1067" s="490"/>
      <c r="G1067" s="281">
        <f>'[2]III_SAV-Details_NB'!X1073</f>
        <v>0</v>
      </c>
      <c r="H1067" s="281">
        <f t="shared" si="326"/>
        <v>0</v>
      </c>
      <c r="I1067" s="281">
        <f>IF(con_EOGJahr=2025,'[2]III_SAV-Details_NB'!AA1073,IF(con_EOGJahr=2026,'[2]III_SAV-Details_NB'!AB1073,'[2]III_SAV-Details_NB'!AC1073))</f>
        <v>0</v>
      </c>
      <c r="J1067" s="282"/>
      <c r="K1067" s="282"/>
      <c r="L1067" s="282"/>
      <c r="M1067" s="282"/>
      <c r="N1067" s="282"/>
      <c r="O1067" s="282"/>
      <c r="P1067" s="52">
        <f t="shared" si="327"/>
        <v>0</v>
      </c>
      <c r="Q1067" s="60"/>
      <c r="R1067" s="53">
        <f t="shared" si="333"/>
        <v>0</v>
      </c>
      <c r="S1067" s="59"/>
      <c r="T1067" s="61"/>
      <c r="U1067" s="342" t="str">
        <f t="shared" si="337"/>
        <v>k.A.</v>
      </c>
      <c r="V1067" s="343" t="str">
        <f t="shared" si="334"/>
        <v>k.A.</v>
      </c>
      <c r="W1067" s="343" t="str">
        <f>IFERROR(IF(OR($D1067="",$E1067=0,con_Ende=0),"k.A.",IF(VLOOKUP($D1067,rng_ND,5,0)="Nein",VLOOKUP($D1067,rng_ND,2,FALSE),MIN(VLOOKUP($D1067,rng_ND,2,FALSE),A_Stammdaten!$B$19-D_SAV!$E1067+1))),"k.A.")</f>
        <v>k.A.</v>
      </c>
      <c r="X1067" s="343" t="str">
        <f t="shared" si="335"/>
        <v>k.A.</v>
      </c>
      <c r="Y1067" s="62"/>
      <c r="Z1067" s="48">
        <f t="shared" si="336"/>
        <v>0</v>
      </c>
      <c r="AA1067" s="457"/>
      <c r="AB1067" s="55">
        <f t="shared" si="328"/>
        <v>0</v>
      </c>
      <c r="AC1067" s="55">
        <f>IF(A_Stammdaten!$B$25="ja",D_SAV!AA1067,D_SAV!AB1067)</f>
        <v>0</v>
      </c>
      <c r="AD1067" s="478">
        <f>IF(AC1067=0,0,IF(U1067-(con_EOGJahr-D_SAV!E1067)&lt;=0,AC1067,AC1067/V1067))</f>
        <v>0</v>
      </c>
      <c r="AE1067" s="478">
        <f>IFERROR(IF(AND(VLOOKUP(D1067,rng_ND,5,FALSE)="Ja",D_SAV!T1067="degressiv"),D_SAV!AC1067*Y1067/100,0),0)</f>
        <v>0</v>
      </c>
      <c r="AF1067" s="55">
        <f>IFERROR(IF(VLOOKUP(D1067,rng_ND,5,FALSE)="Ja",MAX(D_SAV!AD1067:AE1067),D_SAV!AD1067),0)</f>
        <v>0</v>
      </c>
      <c r="AG1067" s="55">
        <f t="shared" si="329"/>
        <v>0</v>
      </c>
      <c r="AH1067" s="55">
        <f t="shared" si="330"/>
        <v>0</v>
      </c>
      <c r="AI1067" s="55">
        <f t="shared" si="331"/>
        <v>0</v>
      </c>
      <c r="AJ1067" s="55">
        <f t="shared" si="332"/>
        <v>0</v>
      </c>
      <c r="AK1067" s="55">
        <f t="shared" si="323"/>
        <v>0</v>
      </c>
      <c r="AL1067" s="55">
        <f t="shared" si="324"/>
        <v>0</v>
      </c>
      <c r="AM1067" s="55">
        <f t="shared" si="325"/>
        <v>0</v>
      </c>
    </row>
    <row r="1068" spans="1:39" x14ac:dyDescent="0.25">
      <c r="A1068" s="47">
        <v>1064</v>
      </c>
      <c r="B1068" s="358" t="str">
        <f>IF(AND(E1068&lt;&gt;0,D1068&lt;&gt;0,F1068&lt;&gt;0),IF(C1068&lt;&gt;0,CONCATENATE(C1068,"-AGr",VLOOKUP(D1068,Listen!$A$2:$G$45,7,FALSE),"-",E1068,"-",F1068,),CONCATENATE("AGr",VLOOKUP(D1068,Listen!$A$2:$G$45,7,FALSE),"-",E1068,"-",F1068)),"keine vollständige ID")</f>
        <v>keine vollständige ID</v>
      </c>
      <c r="C1068" s="359">
        <f>'[2]III_SAV-Details_NB'!B1074</f>
        <v>0</v>
      </c>
      <c r="D1068" s="359">
        <f>'[2]III_SAV-Details_NB'!C1074</f>
        <v>0</v>
      </c>
      <c r="E1068" s="359">
        <f>'[2]III_SAV-Details_NB'!D1074</f>
        <v>0</v>
      </c>
      <c r="F1068" s="490"/>
      <c r="G1068" s="281">
        <f>'[2]III_SAV-Details_NB'!X1074</f>
        <v>0</v>
      </c>
      <c r="H1068" s="281">
        <f t="shared" si="326"/>
        <v>0</v>
      </c>
      <c r="I1068" s="281">
        <f>IF(con_EOGJahr=2025,'[2]III_SAV-Details_NB'!AA1074,IF(con_EOGJahr=2026,'[2]III_SAV-Details_NB'!AB1074,'[2]III_SAV-Details_NB'!AC1074))</f>
        <v>0</v>
      </c>
      <c r="J1068" s="282"/>
      <c r="K1068" s="282"/>
      <c r="L1068" s="282"/>
      <c r="M1068" s="282"/>
      <c r="N1068" s="282"/>
      <c r="O1068" s="282"/>
      <c r="P1068" s="52">
        <f t="shared" si="327"/>
        <v>0</v>
      </c>
      <c r="Q1068" s="60"/>
      <c r="R1068" s="53">
        <f t="shared" si="333"/>
        <v>0</v>
      </c>
      <c r="S1068" s="59"/>
      <c r="T1068" s="61"/>
      <c r="U1068" s="342" t="str">
        <f t="shared" si="337"/>
        <v>k.A.</v>
      </c>
      <c r="V1068" s="343" t="str">
        <f t="shared" si="334"/>
        <v>k.A.</v>
      </c>
      <c r="W1068" s="343" t="str">
        <f>IFERROR(IF(OR($D1068="",$E1068=0,con_Ende=0),"k.A.",IF(VLOOKUP($D1068,rng_ND,5,0)="Nein",VLOOKUP($D1068,rng_ND,2,FALSE),MIN(VLOOKUP($D1068,rng_ND,2,FALSE),A_Stammdaten!$B$19-D_SAV!$E1068+1))),"k.A.")</f>
        <v>k.A.</v>
      </c>
      <c r="X1068" s="343" t="str">
        <f t="shared" si="335"/>
        <v>k.A.</v>
      </c>
      <c r="Y1068" s="62"/>
      <c r="Z1068" s="48">
        <f t="shared" si="336"/>
        <v>0</v>
      </c>
      <c r="AA1068" s="457"/>
      <c r="AB1068" s="55">
        <f t="shared" si="328"/>
        <v>0</v>
      </c>
      <c r="AC1068" s="55">
        <f>IF(A_Stammdaten!$B$25="ja",D_SAV!AA1068,D_SAV!AB1068)</f>
        <v>0</v>
      </c>
      <c r="AD1068" s="478">
        <f>IF(AC1068=0,0,IF(U1068-(con_EOGJahr-D_SAV!E1068)&lt;=0,AC1068,AC1068/V1068))</f>
        <v>0</v>
      </c>
      <c r="AE1068" s="478">
        <f>IFERROR(IF(AND(VLOOKUP(D1068,rng_ND,5,FALSE)="Ja",D_SAV!T1068="degressiv"),D_SAV!AC1068*Y1068/100,0),0)</f>
        <v>0</v>
      </c>
      <c r="AF1068" s="55">
        <f>IFERROR(IF(VLOOKUP(D1068,rng_ND,5,FALSE)="Ja",MAX(D_SAV!AD1068:AE1068),D_SAV!AD1068),0)</f>
        <v>0</v>
      </c>
      <c r="AG1068" s="55">
        <f t="shared" si="329"/>
        <v>0</v>
      </c>
      <c r="AH1068" s="55">
        <f t="shared" si="330"/>
        <v>0</v>
      </c>
      <c r="AI1068" s="55">
        <f t="shared" si="331"/>
        <v>0</v>
      </c>
      <c r="AJ1068" s="55">
        <f t="shared" si="332"/>
        <v>0</v>
      </c>
      <c r="AK1068" s="55">
        <f t="shared" si="323"/>
        <v>0</v>
      </c>
      <c r="AL1068" s="55">
        <f t="shared" si="324"/>
        <v>0</v>
      </c>
      <c r="AM1068" s="55">
        <f t="shared" si="325"/>
        <v>0</v>
      </c>
    </row>
    <row r="1069" spans="1:39" x14ac:dyDescent="0.25">
      <c r="A1069" s="47">
        <v>1065</v>
      </c>
      <c r="B1069" s="358" t="str">
        <f>IF(AND(E1069&lt;&gt;0,D1069&lt;&gt;0,F1069&lt;&gt;0),IF(C1069&lt;&gt;0,CONCATENATE(C1069,"-AGr",VLOOKUP(D1069,Listen!$A$2:$G$45,7,FALSE),"-",E1069,"-",F1069,),CONCATENATE("AGr",VLOOKUP(D1069,Listen!$A$2:$G$45,7,FALSE),"-",E1069,"-",F1069)),"keine vollständige ID")</f>
        <v>keine vollständige ID</v>
      </c>
      <c r="C1069" s="359">
        <f>'[2]III_SAV-Details_NB'!B1075</f>
        <v>0</v>
      </c>
      <c r="D1069" s="359">
        <f>'[2]III_SAV-Details_NB'!C1075</f>
        <v>0</v>
      </c>
      <c r="E1069" s="359">
        <f>'[2]III_SAV-Details_NB'!D1075</f>
        <v>0</v>
      </c>
      <c r="F1069" s="490"/>
      <c r="G1069" s="281">
        <f>'[2]III_SAV-Details_NB'!X1075</f>
        <v>0</v>
      </c>
      <c r="H1069" s="281">
        <f t="shared" si="326"/>
        <v>0</v>
      </c>
      <c r="I1069" s="281">
        <f>IF(con_EOGJahr=2025,'[2]III_SAV-Details_NB'!AA1075,IF(con_EOGJahr=2026,'[2]III_SAV-Details_NB'!AB1075,'[2]III_SAV-Details_NB'!AC1075))</f>
        <v>0</v>
      </c>
      <c r="J1069" s="282"/>
      <c r="K1069" s="282"/>
      <c r="L1069" s="282"/>
      <c r="M1069" s="282"/>
      <c r="N1069" s="282"/>
      <c r="O1069" s="282"/>
      <c r="P1069" s="52">
        <f t="shared" si="327"/>
        <v>0</v>
      </c>
      <c r="Q1069" s="60"/>
      <c r="R1069" s="53">
        <f t="shared" si="333"/>
        <v>0</v>
      </c>
      <c r="S1069" s="59"/>
      <c r="T1069" s="61"/>
      <c r="U1069" s="342" t="str">
        <f t="shared" si="337"/>
        <v>k.A.</v>
      </c>
      <c r="V1069" s="343" t="str">
        <f t="shared" si="334"/>
        <v>k.A.</v>
      </c>
      <c r="W1069" s="343" t="str">
        <f>IFERROR(IF(OR($D1069="",$E1069=0,con_Ende=0),"k.A.",IF(VLOOKUP($D1069,rng_ND,5,0)="Nein",VLOOKUP($D1069,rng_ND,2,FALSE),MIN(VLOOKUP($D1069,rng_ND,2,FALSE),A_Stammdaten!$B$19-D_SAV!$E1069+1))),"k.A.")</f>
        <v>k.A.</v>
      </c>
      <c r="X1069" s="343" t="str">
        <f t="shared" si="335"/>
        <v>k.A.</v>
      </c>
      <c r="Y1069" s="62"/>
      <c r="Z1069" s="48">
        <f t="shared" si="336"/>
        <v>0</v>
      </c>
      <c r="AA1069" s="457"/>
      <c r="AB1069" s="55">
        <f t="shared" si="328"/>
        <v>0</v>
      </c>
      <c r="AC1069" s="55">
        <f>IF(A_Stammdaten!$B$25="ja",D_SAV!AA1069,D_SAV!AB1069)</f>
        <v>0</v>
      </c>
      <c r="AD1069" s="478">
        <f>IF(AC1069=0,0,IF(U1069-(con_EOGJahr-D_SAV!E1069)&lt;=0,AC1069,AC1069/V1069))</f>
        <v>0</v>
      </c>
      <c r="AE1069" s="478">
        <f>IFERROR(IF(AND(VLOOKUP(D1069,rng_ND,5,FALSE)="Ja",D_SAV!T1069="degressiv"),D_SAV!AC1069*Y1069/100,0),0)</f>
        <v>0</v>
      </c>
      <c r="AF1069" s="55">
        <f>IFERROR(IF(VLOOKUP(D1069,rng_ND,5,FALSE)="Ja",MAX(D_SAV!AD1069:AE1069),D_SAV!AD1069),0)</f>
        <v>0</v>
      </c>
      <c r="AG1069" s="55">
        <f t="shared" si="329"/>
        <v>0</v>
      </c>
      <c r="AH1069" s="55">
        <f t="shared" si="330"/>
        <v>0</v>
      </c>
      <c r="AI1069" s="55">
        <f t="shared" si="331"/>
        <v>0</v>
      </c>
      <c r="AJ1069" s="55">
        <f t="shared" si="332"/>
        <v>0</v>
      </c>
      <c r="AK1069" s="55">
        <f t="shared" si="323"/>
        <v>0</v>
      </c>
      <c r="AL1069" s="55">
        <f t="shared" si="324"/>
        <v>0</v>
      </c>
      <c r="AM1069" s="55">
        <f t="shared" si="325"/>
        <v>0</v>
      </c>
    </row>
    <row r="1070" spans="1:39" x14ac:dyDescent="0.25">
      <c r="A1070" s="47">
        <v>1066</v>
      </c>
      <c r="B1070" s="358" t="str">
        <f>IF(AND(E1070&lt;&gt;0,D1070&lt;&gt;0,F1070&lt;&gt;0),IF(C1070&lt;&gt;0,CONCATENATE(C1070,"-AGr",VLOOKUP(D1070,Listen!$A$2:$G$45,7,FALSE),"-",E1070,"-",F1070,),CONCATENATE("AGr",VLOOKUP(D1070,Listen!$A$2:$G$45,7,FALSE),"-",E1070,"-",F1070)),"keine vollständige ID")</f>
        <v>keine vollständige ID</v>
      </c>
      <c r="C1070" s="359">
        <f>'[2]III_SAV-Details_NB'!B1076</f>
        <v>0</v>
      </c>
      <c r="D1070" s="359">
        <f>'[2]III_SAV-Details_NB'!C1076</f>
        <v>0</v>
      </c>
      <c r="E1070" s="359">
        <f>'[2]III_SAV-Details_NB'!D1076</f>
        <v>0</v>
      </c>
      <c r="F1070" s="490"/>
      <c r="G1070" s="281">
        <f>'[2]III_SAV-Details_NB'!X1076</f>
        <v>0</v>
      </c>
      <c r="H1070" s="281">
        <f t="shared" si="326"/>
        <v>0</v>
      </c>
      <c r="I1070" s="281">
        <f>IF(con_EOGJahr=2025,'[2]III_SAV-Details_NB'!AA1076,IF(con_EOGJahr=2026,'[2]III_SAV-Details_NB'!AB1076,'[2]III_SAV-Details_NB'!AC1076))</f>
        <v>0</v>
      </c>
      <c r="J1070" s="282"/>
      <c r="K1070" s="282"/>
      <c r="L1070" s="282"/>
      <c r="M1070" s="282"/>
      <c r="N1070" s="282"/>
      <c r="O1070" s="282"/>
      <c r="P1070" s="52">
        <f t="shared" si="327"/>
        <v>0</v>
      </c>
      <c r="Q1070" s="60"/>
      <c r="R1070" s="53">
        <f t="shared" si="333"/>
        <v>0</v>
      </c>
      <c r="S1070" s="59"/>
      <c r="T1070" s="61"/>
      <c r="U1070" s="342" t="str">
        <f t="shared" si="337"/>
        <v>k.A.</v>
      </c>
      <c r="V1070" s="343" t="str">
        <f t="shared" si="334"/>
        <v>k.A.</v>
      </c>
      <c r="W1070" s="343" t="str">
        <f>IFERROR(IF(OR($D1070="",$E1070=0,con_Ende=0),"k.A.",IF(VLOOKUP($D1070,rng_ND,5,0)="Nein",VLOOKUP($D1070,rng_ND,2,FALSE),MIN(VLOOKUP($D1070,rng_ND,2,FALSE),A_Stammdaten!$B$19-D_SAV!$E1070+1))),"k.A.")</f>
        <v>k.A.</v>
      </c>
      <c r="X1070" s="343" t="str">
        <f t="shared" si="335"/>
        <v>k.A.</v>
      </c>
      <c r="Y1070" s="62"/>
      <c r="Z1070" s="48">
        <f t="shared" si="336"/>
        <v>0</v>
      </c>
      <c r="AA1070" s="457"/>
      <c r="AB1070" s="55">
        <f t="shared" si="328"/>
        <v>0</v>
      </c>
      <c r="AC1070" s="55">
        <f>IF(A_Stammdaten!$B$25="ja",D_SAV!AA1070,D_SAV!AB1070)</f>
        <v>0</v>
      </c>
      <c r="AD1070" s="478">
        <f>IF(AC1070=0,0,IF(U1070-(con_EOGJahr-D_SAV!E1070)&lt;=0,AC1070,AC1070/V1070))</f>
        <v>0</v>
      </c>
      <c r="AE1070" s="478">
        <f>IFERROR(IF(AND(VLOOKUP(D1070,rng_ND,5,FALSE)="Ja",D_SAV!T1070="degressiv"),D_SAV!AC1070*Y1070/100,0),0)</f>
        <v>0</v>
      </c>
      <c r="AF1070" s="55">
        <f>IFERROR(IF(VLOOKUP(D1070,rng_ND,5,FALSE)="Ja",MAX(D_SAV!AD1070:AE1070),D_SAV!AD1070),0)</f>
        <v>0</v>
      </c>
      <c r="AG1070" s="55">
        <f t="shared" si="329"/>
        <v>0</v>
      </c>
      <c r="AH1070" s="55">
        <f t="shared" si="330"/>
        <v>0</v>
      </c>
      <c r="AI1070" s="55">
        <f t="shared" si="331"/>
        <v>0</v>
      </c>
      <c r="AJ1070" s="55">
        <f t="shared" si="332"/>
        <v>0</v>
      </c>
      <c r="AK1070" s="55">
        <f t="shared" si="323"/>
        <v>0</v>
      </c>
      <c r="AL1070" s="55">
        <f t="shared" si="324"/>
        <v>0</v>
      </c>
      <c r="AM1070" s="55">
        <f t="shared" si="325"/>
        <v>0</v>
      </c>
    </row>
    <row r="1071" spans="1:39" x14ac:dyDescent="0.25">
      <c r="A1071" s="47">
        <v>1067</v>
      </c>
      <c r="B1071" s="358" t="str">
        <f>IF(AND(E1071&lt;&gt;0,D1071&lt;&gt;0,F1071&lt;&gt;0),IF(C1071&lt;&gt;0,CONCATENATE(C1071,"-AGr",VLOOKUP(D1071,Listen!$A$2:$G$45,7,FALSE),"-",E1071,"-",F1071,),CONCATENATE("AGr",VLOOKUP(D1071,Listen!$A$2:$G$45,7,FALSE),"-",E1071,"-",F1071)),"keine vollständige ID")</f>
        <v>keine vollständige ID</v>
      </c>
      <c r="C1071" s="359">
        <f>'[2]III_SAV-Details_NB'!B1077</f>
        <v>0</v>
      </c>
      <c r="D1071" s="359">
        <f>'[2]III_SAV-Details_NB'!C1077</f>
        <v>0</v>
      </c>
      <c r="E1071" s="359">
        <f>'[2]III_SAV-Details_NB'!D1077</f>
        <v>0</v>
      </c>
      <c r="F1071" s="490"/>
      <c r="G1071" s="281">
        <f>'[2]III_SAV-Details_NB'!X1077</f>
        <v>0</v>
      </c>
      <c r="H1071" s="281">
        <f t="shared" si="326"/>
        <v>0</v>
      </c>
      <c r="I1071" s="281">
        <f>IF(con_EOGJahr=2025,'[2]III_SAV-Details_NB'!AA1077,IF(con_EOGJahr=2026,'[2]III_SAV-Details_NB'!AB1077,'[2]III_SAV-Details_NB'!AC1077))</f>
        <v>0</v>
      </c>
      <c r="J1071" s="282"/>
      <c r="K1071" s="282"/>
      <c r="L1071" s="282"/>
      <c r="M1071" s="282"/>
      <c r="N1071" s="282"/>
      <c r="O1071" s="282"/>
      <c r="P1071" s="52">
        <f t="shared" si="327"/>
        <v>0</v>
      </c>
      <c r="Q1071" s="60"/>
      <c r="R1071" s="53">
        <f t="shared" si="333"/>
        <v>0</v>
      </c>
      <c r="S1071" s="59"/>
      <c r="T1071" s="61"/>
      <c r="U1071" s="342" t="str">
        <f t="shared" si="337"/>
        <v>k.A.</v>
      </c>
      <c r="V1071" s="343" t="str">
        <f t="shared" si="334"/>
        <v>k.A.</v>
      </c>
      <c r="W1071" s="343" t="str">
        <f>IFERROR(IF(OR($D1071="",$E1071=0,con_Ende=0),"k.A.",IF(VLOOKUP($D1071,rng_ND,5,0)="Nein",VLOOKUP($D1071,rng_ND,2,FALSE),MIN(VLOOKUP($D1071,rng_ND,2,FALSE),A_Stammdaten!$B$19-D_SAV!$E1071+1))),"k.A.")</f>
        <v>k.A.</v>
      </c>
      <c r="X1071" s="343" t="str">
        <f t="shared" si="335"/>
        <v>k.A.</v>
      </c>
      <c r="Y1071" s="62"/>
      <c r="Z1071" s="48">
        <f t="shared" si="336"/>
        <v>0</v>
      </c>
      <c r="AA1071" s="457"/>
      <c r="AB1071" s="55">
        <f t="shared" si="328"/>
        <v>0</v>
      </c>
      <c r="AC1071" s="55">
        <f>IF(A_Stammdaten!$B$25="ja",D_SAV!AA1071,D_SAV!AB1071)</f>
        <v>0</v>
      </c>
      <c r="AD1071" s="478">
        <f>IF(AC1071=0,0,IF(U1071-(con_EOGJahr-D_SAV!E1071)&lt;=0,AC1071,AC1071/V1071))</f>
        <v>0</v>
      </c>
      <c r="AE1071" s="478">
        <f>IFERROR(IF(AND(VLOOKUP(D1071,rng_ND,5,FALSE)="Ja",D_SAV!T1071="degressiv"),D_SAV!AC1071*Y1071/100,0),0)</f>
        <v>0</v>
      </c>
      <c r="AF1071" s="55">
        <f>IFERROR(IF(VLOOKUP(D1071,rng_ND,5,FALSE)="Ja",MAX(D_SAV!AD1071:AE1071),D_SAV!AD1071),0)</f>
        <v>0</v>
      </c>
      <c r="AG1071" s="55">
        <f t="shared" si="329"/>
        <v>0</v>
      </c>
      <c r="AH1071" s="55">
        <f t="shared" si="330"/>
        <v>0</v>
      </c>
      <c r="AI1071" s="55">
        <f t="shared" si="331"/>
        <v>0</v>
      </c>
      <c r="AJ1071" s="55">
        <f t="shared" si="332"/>
        <v>0</v>
      </c>
      <c r="AK1071" s="55">
        <f t="shared" si="323"/>
        <v>0</v>
      </c>
      <c r="AL1071" s="55">
        <f t="shared" si="324"/>
        <v>0</v>
      </c>
      <c r="AM1071" s="55">
        <f t="shared" si="325"/>
        <v>0</v>
      </c>
    </row>
    <row r="1072" spans="1:39" x14ac:dyDescent="0.25">
      <c r="A1072" s="47">
        <v>1068</v>
      </c>
      <c r="B1072" s="358" t="str">
        <f>IF(AND(E1072&lt;&gt;0,D1072&lt;&gt;0,F1072&lt;&gt;0),IF(C1072&lt;&gt;0,CONCATENATE(C1072,"-AGr",VLOOKUP(D1072,Listen!$A$2:$G$45,7,FALSE),"-",E1072,"-",F1072,),CONCATENATE("AGr",VLOOKUP(D1072,Listen!$A$2:$G$45,7,FALSE),"-",E1072,"-",F1072)),"keine vollständige ID")</f>
        <v>keine vollständige ID</v>
      </c>
      <c r="C1072" s="359">
        <f>'[2]III_SAV-Details_NB'!B1078</f>
        <v>0</v>
      </c>
      <c r="D1072" s="359">
        <f>'[2]III_SAV-Details_NB'!C1078</f>
        <v>0</v>
      </c>
      <c r="E1072" s="359">
        <f>'[2]III_SAV-Details_NB'!D1078</f>
        <v>0</v>
      </c>
      <c r="F1072" s="490"/>
      <c r="G1072" s="281">
        <f>'[2]III_SAV-Details_NB'!X1078</f>
        <v>0</v>
      </c>
      <c r="H1072" s="281">
        <f t="shared" si="326"/>
        <v>0</v>
      </c>
      <c r="I1072" s="281">
        <f>IF(con_EOGJahr=2025,'[2]III_SAV-Details_NB'!AA1078,IF(con_EOGJahr=2026,'[2]III_SAV-Details_NB'!AB1078,'[2]III_SAV-Details_NB'!AC1078))</f>
        <v>0</v>
      </c>
      <c r="J1072" s="282"/>
      <c r="K1072" s="282"/>
      <c r="L1072" s="282"/>
      <c r="M1072" s="282"/>
      <c r="N1072" s="282"/>
      <c r="O1072" s="282"/>
      <c r="P1072" s="52">
        <f t="shared" si="327"/>
        <v>0</v>
      </c>
      <c r="Q1072" s="60"/>
      <c r="R1072" s="53">
        <f t="shared" si="333"/>
        <v>0</v>
      </c>
      <c r="S1072" s="59"/>
      <c r="T1072" s="61"/>
      <c r="U1072" s="342" t="str">
        <f t="shared" si="337"/>
        <v>k.A.</v>
      </c>
      <c r="V1072" s="343" t="str">
        <f t="shared" si="334"/>
        <v>k.A.</v>
      </c>
      <c r="W1072" s="343" t="str">
        <f>IFERROR(IF(OR($D1072="",$E1072=0,con_Ende=0),"k.A.",IF(VLOOKUP($D1072,rng_ND,5,0)="Nein",VLOOKUP($D1072,rng_ND,2,FALSE),MIN(VLOOKUP($D1072,rng_ND,2,FALSE),A_Stammdaten!$B$19-D_SAV!$E1072+1))),"k.A.")</f>
        <v>k.A.</v>
      </c>
      <c r="X1072" s="343" t="str">
        <f t="shared" si="335"/>
        <v>k.A.</v>
      </c>
      <c r="Y1072" s="62"/>
      <c r="Z1072" s="48">
        <f t="shared" si="336"/>
        <v>0</v>
      </c>
      <c r="AA1072" s="457"/>
      <c r="AB1072" s="55">
        <f t="shared" si="328"/>
        <v>0</v>
      </c>
      <c r="AC1072" s="55">
        <f>IF(A_Stammdaten!$B$25="ja",D_SAV!AA1072,D_SAV!AB1072)</f>
        <v>0</v>
      </c>
      <c r="AD1072" s="478">
        <f>IF(AC1072=0,0,IF(U1072-(con_EOGJahr-D_SAV!E1072)&lt;=0,AC1072,AC1072/V1072))</f>
        <v>0</v>
      </c>
      <c r="AE1072" s="478">
        <f>IFERROR(IF(AND(VLOOKUP(D1072,rng_ND,5,FALSE)="Ja",D_SAV!T1072="degressiv"),D_SAV!AC1072*Y1072/100,0),0)</f>
        <v>0</v>
      </c>
      <c r="AF1072" s="55">
        <f>IFERROR(IF(VLOOKUP(D1072,rng_ND,5,FALSE)="Ja",MAX(D_SAV!AD1072:AE1072),D_SAV!AD1072),0)</f>
        <v>0</v>
      </c>
      <c r="AG1072" s="55">
        <f t="shared" si="329"/>
        <v>0</v>
      </c>
      <c r="AH1072" s="55">
        <f t="shared" si="330"/>
        <v>0</v>
      </c>
      <c r="AI1072" s="55">
        <f t="shared" si="331"/>
        <v>0</v>
      </c>
      <c r="AJ1072" s="55">
        <f t="shared" si="332"/>
        <v>0</v>
      </c>
      <c r="AK1072" s="55">
        <f t="shared" si="323"/>
        <v>0</v>
      </c>
      <c r="AL1072" s="55">
        <f t="shared" si="324"/>
        <v>0</v>
      </c>
      <c r="AM1072" s="55">
        <f t="shared" si="325"/>
        <v>0</v>
      </c>
    </row>
    <row r="1073" spans="1:39" x14ac:dyDescent="0.25">
      <c r="A1073" s="47">
        <v>1069</v>
      </c>
      <c r="B1073" s="358" t="str">
        <f>IF(AND(E1073&lt;&gt;0,D1073&lt;&gt;0,F1073&lt;&gt;0),IF(C1073&lt;&gt;0,CONCATENATE(C1073,"-AGr",VLOOKUP(D1073,Listen!$A$2:$G$45,7,FALSE),"-",E1073,"-",F1073,),CONCATENATE("AGr",VLOOKUP(D1073,Listen!$A$2:$G$45,7,FALSE),"-",E1073,"-",F1073)),"keine vollständige ID")</f>
        <v>keine vollständige ID</v>
      </c>
      <c r="C1073" s="359">
        <f>'[2]III_SAV-Details_NB'!B1079</f>
        <v>0</v>
      </c>
      <c r="D1073" s="359">
        <f>'[2]III_SAV-Details_NB'!C1079</f>
        <v>0</v>
      </c>
      <c r="E1073" s="359">
        <f>'[2]III_SAV-Details_NB'!D1079</f>
        <v>0</v>
      </c>
      <c r="F1073" s="490"/>
      <c r="G1073" s="281">
        <f>'[2]III_SAV-Details_NB'!X1079</f>
        <v>0</v>
      </c>
      <c r="H1073" s="281">
        <f t="shared" si="326"/>
        <v>0</v>
      </c>
      <c r="I1073" s="281">
        <f>IF(con_EOGJahr=2025,'[2]III_SAV-Details_NB'!AA1079,IF(con_EOGJahr=2026,'[2]III_SAV-Details_NB'!AB1079,'[2]III_SAV-Details_NB'!AC1079))</f>
        <v>0</v>
      </c>
      <c r="J1073" s="282"/>
      <c r="K1073" s="282"/>
      <c r="L1073" s="282"/>
      <c r="M1073" s="282"/>
      <c r="N1073" s="282"/>
      <c r="O1073" s="282"/>
      <c r="P1073" s="52">
        <f t="shared" si="327"/>
        <v>0</v>
      </c>
      <c r="Q1073" s="60"/>
      <c r="R1073" s="53">
        <f t="shared" si="333"/>
        <v>0</v>
      </c>
      <c r="S1073" s="59"/>
      <c r="T1073" s="61"/>
      <c r="U1073" s="342" t="str">
        <f t="shared" si="337"/>
        <v>k.A.</v>
      </c>
      <c r="V1073" s="343" t="str">
        <f t="shared" si="334"/>
        <v>k.A.</v>
      </c>
      <c r="W1073" s="343" t="str">
        <f>IFERROR(IF(OR($D1073="",$E1073=0,con_Ende=0),"k.A.",IF(VLOOKUP($D1073,rng_ND,5,0)="Nein",VLOOKUP($D1073,rng_ND,2,FALSE),MIN(VLOOKUP($D1073,rng_ND,2,FALSE),A_Stammdaten!$B$19-D_SAV!$E1073+1))),"k.A.")</f>
        <v>k.A.</v>
      </c>
      <c r="X1073" s="343" t="str">
        <f t="shared" si="335"/>
        <v>k.A.</v>
      </c>
      <c r="Y1073" s="62"/>
      <c r="Z1073" s="48">
        <f t="shared" si="336"/>
        <v>0</v>
      </c>
      <c r="AA1073" s="457"/>
      <c r="AB1073" s="55">
        <f t="shared" si="328"/>
        <v>0</v>
      </c>
      <c r="AC1073" s="55">
        <f>IF(A_Stammdaten!$B$25="ja",D_SAV!AA1073,D_SAV!AB1073)</f>
        <v>0</v>
      </c>
      <c r="AD1073" s="478">
        <f>IF(AC1073=0,0,IF(U1073-(con_EOGJahr-D_SAV!E1073)&lt;=0,AC1073,AC1073/V1073))</f>
        <v>0</v>
      </c>
      <c r="AE1073" s="478">
        <f>IFERROR(IF(AND(VLOOKUP(D1073,rng_ND,5,FALSE)="Ja",D_SAV!T1073="degressiv"),D_SAV!AC1073*Y1073/100,0),0)</f>
        <v>0</v>
      </c>
      <c r="AF1073" s="55">
        <f>IFERROR(IF(VLOOKUP(D1073,rng_ND,5,FALSE)="Ja",MAX(D_SAV!AD1073:AE1073),D_SAV!AD1073),0)</f>
        <v>0</v>
      </c>
      <c r="AG1073" s="55">
        <f t="shared" si="329"/>
        <v>0</v>
      </c>
      <c r="AH1073" s="55">
        <f t="shared" si="330"/>
        <v>0</v>
      </c>
      <c r="AI1073" s="55">
        <f t="shared" si="331"/>
        <v>0</v>
      </c>
      <c r="AJ1073" s="55">
        <f t="shared" si="332"/>
        <v>0</v>
      </c>
      <c r="AK1073" s="55">
        <f t="shared" si="323"/>
        <v>0</v>
      </c>
      <c r="AL1073" s="55">
        <f t="shared" si="324"/>
        <v>0</v>
      </c>
      <c r="AM1073" s="55">
        <f t="shared" si="325"/>
        <v>0</v>
      </c>
    </row>
    <row r="1074" spans="1:39" x14ac:dyDescent="0.25">
      <c r="A1074" s="47">
        <v>1070</v>
      </c>
      <c r="B1074" s="358" t="str">
        <f>IF(AND(E1074&lt;&gt;0,D1074&lt;&gt;0,F1074&lt;&gt;0),IF(C1074&lt;&gt;0,CONCATENATE(C1074,"-AGr",VLOOKUP(D1074,Listen!$A$2:$G$45,7,FALSE),"-",E1074,"-",F1074,),CONCATENATE("AGr",VLOOKUP(D1074,Listen!$A$2:$G$45,7,FALSE),"-",E1074,"-",F1074)),"keine vollständige ID")</f>
        <v>keine vollständige ID</v>
      </c>
      <c r="C1074" s="359">
        <f>'[2]III_SAV-Details_NB'!B1080</f>
        <v>0</v>
      </c>
      <c r="D1074" s="359">
        <f>'[2]III_SAV-Details_NB'!C1080</f>
        <v>0</v>
      </c>
      <c r="E1074" s="359">
        <f>'[2]III_SAV-Details_NB'!D1080</f>
        <v>0</v>
      </c>
      <c r="F1074" s="490"/>
      <c r="G1074" s="281">
        <f>'[2]III_SAV-Details_NB'!X1080</f>
        <v>0</v>
      </c>
      <c r="H1074" s="281">
        <f t="shared" si="326"/>
        <v>0</v>
      </c>
      <c r="I1074" s="281">
        <f>IF(con_EOGJahr=2025,'[2]III_SAV-Details_NB'!AA1080,IF(con_EOGJahr=2026,'[2]III_SAV-Details_NB'!AB1080,'[2]III_SAV-Details_NB'!AC1080))</f>
        <v>0</v>
      </c>
      <c r="J1074" s="282"/>
      <c r="K1074" s="282"/>
      <c r="L1074" s="282"/>
      <c r="M1074" s="282"/>
      <c r="N1074" s="282"/>
      <c r="O1074" s="282"/>
      <c r="P1074" s="52">
        <f t="shared" si="327"/>
        <v>0</v>
      </c>
      <c r="Q1074" s="60"/>
      <c r="R1074" s="53">
        <f t="shared" si="333"/>
        <v>0</v>
      </c>
      <c r="S1074" s="59"/>
      <c r="T1074" s="61"/>
      <c r="U1074" s="342" t="str">
        <f t="shared" si="337"/>
        <v>k.A.</v>
      </c>
      <c r="V1074" s="343" t="str">
        <f t="shared" si="334"/>
        <v>k.A.</v>
      </c>
      <c r="W1074" s="343" t="str">
        <f>IFERROR(IF(OR($D1074="",$E1074=0,con_Ende=0),"k.A.",IF(VLOOKUP($D1074,rng_ND,5,0)="Nein",VLOOKUP($D1074,rng_ND,2,FALSE),MIN(VLOOKUP($D1074,rng_ND,2,FALSE),A_Stammdaten!$B$19-D_SAV!$E1074+1))),"k.A.")</f>
        <v>k.A.</v>
      </c>
      <c r="X1074" s="343" t="str">
        <f t="shared" si="335"/>
        <v>k.A.</v>
      </c>
      <c r="Y1074" s="62"/>
      <c r="Z1074" s="48">
        <f t="shared" si="336"/>
        <v>0</v>
      </c>
      <c r="AA1074" s="457"/>
      <c r="AB1074" s="55">
        <f t="shared" si="328"/>
        <v>0</v>
      </c>
      <c r="AC1074" s="55">
        <f>IF(A_Stammdaten!$B$25="ja",D_SAV!AA1074,D_SAV!AB1074)</f>
        <v>0</v>
      </c>
      <c r="AD1074" s="478">
        <f>IF(AC1074=0,0,IF(U1074-(con_EOGJahr-D_SAV!E1074)&lt;=0,AC1074,AC1074/V1074))</f>
        <v>0</v>
      </c>
      <c r="AE1074" s="478">
        <f>IFERROR(IF(AND(VLOOKUP(D1074,rng_ND,5,FALSE)="Ja",D_SAV!T1074="degressiv"),D_SAV!AC1074*Y1074/100,0),0)</f>
        <v>0</v>
      </c>
      <c r="AF1074" s="55">
        <f>IFERROR(IF(VLOOKUP(D1074,rng_ND,5,FALSE)="Ja",MAX(D_SAV!AD1074:AE1074),D_SAV!AD1074),0)</f>
        <v>0</v>
      </c>
      <c r="AG1074" s="55">
        <f t="shared" si="329"/>
        <v>0</v>
      </c>
      <c r="AH1074" s="55">
        <f t="shared" si="330"/>
        <v>0</v>
      </c>
      <c r="AI1074" s="55">
        <f t="shared" si="331"/>
        <v>0</v>
      </c>
      <c r="AJ1074" s="55">
        <f t="shared" si="332"/>
        <v>0</v>
      </c>
      <c r="AK1074" s="55">
        <f t="shared" si="323"/>
        <v>0</v>
      </c>
      <c r="AL1074" s="55">
        <f t="shared" si="324"/>
        <v>0</v>
      </c>
      <c r="AM1074" s="55">
        <f t="shared" si="325"/>
        <v>0</v>
      </c>
    </row>
    <row r="1075" spans="1:39" x14ac:dyDescent="0.25">
      <c r="A1075" s="47">
        <v>1071</v>
      </c>
      <c r="B1075" s="358" t="str">
        <f>IF(AND(E1075&lt;&gt;0,D1075&lt;&gt;0,F1075&lt;&gt;0),IF(C1075&lt;&gt;0,CONCATENATE(C1075,"-AGr",VLOOKUP(D1075,Listen!$A$2:$G$45,7,FALSE),"-",E1075,"-",F1075,),CONCATENATE("AGr",VLOOKUP(D1075,Listen!$A$2:$G$45,7,FALSE),"-",E1075,"-",F1075)),"keine vollständige ID")</f>
        <v>keine vollständige ID</v>
      </c>
      <c r="C1075" s="359">
        <f>'[2]III_SAV-Details_NB'!B1081</f>
        <v>0</v>
      </c>
      <c r="D1075" s="359">
        <f>'[2]III_SAV-Details_NB'!C1081</f>
        <v>0</v>
      </c>
      <c r="E1075" s="359">
        <f>'[2]III_SAV-Details_NB'!D1081</f>
        <v>0</v>
      </c>
      <c r="F1075" s="490"/>
      <c r="G1075" s="281">
        <f>'[2]III_SAV-Details_NB'!X1081</f>
        <v>0</v>
      </c>
      <c r="H1075" s="281">
        <f t="shared" si="326"/>
        <v>0</v>
      </c>
      <c r="I1075" s="281">
        <f>IF(con_EOGJahr=2025,'[2]III_SAV-Details_NB'!AA1081,IF(con_EOGJahr=2026,'[2]III_SAV-Details_NB'!AB1081,'[2]III_SAV-Details_NB'!AC1081))</f>
        <v>0</v>
      </c>
      <c r="J1075" s="282"/>
      <c r="K1075" s="282"/>
      <c r="L1075" s="282"/>
      <c r="M1075" s="282"/>
      <c r="N1075" s="282"/>
      <c r="O1075" s="282"/>
      <c r="P1075" s="52">
        <f t="shared" si="327"/>
        <v>0</v>
      </c>
      <c r="Q1075" s="60"/>
      <c r="R1075" s="53">
        <f t="shared" si="333"/>
        <v>0</v>
      </c>
      <c r="S1075" s="59"/>
      <c r="T1075" s="61"/>
      <c r="U1075" s="342" t="str">
        <f t="shared" si="337"/>
        <v>k.A.</v>
      </c>
      <c r="V1075" s="343" t="str">
        <f t="shared" si="334"/>
        <v>k.A.</v>
      </c>
      <c r="W1075" s="343" t="str">
        <f>IFERROR(IF(OR($D1075="",$E1075=0,con_Ende=0),"k.A.",IF(VLOOKUP($D1075,rng_ND,5,0)="Nein",VLOOKUP($D1075,rng_ND,2,FALSE),MIN(VLOOKUP($D1075,rng_ND,2,FALSE),A_Stammdaten!$B$19-D_SAV!$E1075+1))),"k.A.")</f>
        <v>k.A.</v>
      </c>
      <c r="X1075" s="343" t="str">
        <f t="shared" si="335"/>
        <v>k.A.</v>
      </c>
      <c r="Y1075" s="62"/>
      <c r="Z1075" s="48">
        <f t="shared" si="336"/>
        <v>0</v>
      </c>
      <c r="AA1075" s="457"/>
      <c r="AB1075" s="55">
        <f t="shared" si="328"/>
        <v>0</v>
      </c>
      <c r="AC1075" s="55">
        <f>IF(A_Stammdaten!$B$25="ja",D_SAV!AA1075,D_SAV!AB1075)</f>
        <v>0</v>
      </c>
      <c r="AD1075" s="478">
        <f>IF(AC1075=0,0,IF(U1075-(con_EOGJahr-D_SAV!E1075)&lt;=0,AC1075,AC1075/V1075))</f>
        <v>0</v>
      </c>
      <c r="AE1075" s="478">
        <f>IFERROR(IF(AND(VLOOKUP(D1075,rng_ND,5,FALSE)="Ja",D_SAV!T1075="degressiv"),D_SAV!AC1075*Y1075/100,0),0)</f>
        <v>0</v>
      </c>
      <c r="AF1075" s="55">
        <f>IFERROR(IF(VLOOKUP(D1075,rng_ND,5,FALSE)="Ja",MAX(D_SAV!AD1075:AE1075),D_SAV!AD1075),0)</f>
        <v>0</v>
      </c>
      <c r="AG1075" s="55">
        <f t="shared" si="329"/>
        <v>0</v>
      </c>
      <c r="AH1075" s="55">
        <f t="shared" si="330"/>
        <v>0</v>
      </c>
      <c r="AI1075" s="55">
        <f t="shared" si="331"/>
        <v>0</v>
      </c>
      <c r="AJ1075" s="55">
        <f t="shared" si="332"/>
        <v>0</v>
      </c>
      <c r="AK1075" s="55">
        <f t="shared" si="323"/>
        <v>0</v>
      </c>
      <c r="AL1075" s="55">
        <f t="shared" si="324"/>
        <v>0</v>
      </c>
      <c r="AM1075" s="55">
        <f t="shared" si="325"/>
        <v>0</v>
      </c>
    </row>
    <row r="1076" spans="1:39" x14ac:dyDescent="0.25">
      <c r="A1076" s="47">
        <v>1072</v>
      </c>
      <c r="B1076" s="358" t="str">
        <f>IF(AND(E1076&lt;&gt;0,D1076&lt;&gt;0,F1076&lt;&gt;0),IF(C1076&lt;&gt;0,CONCATENATE(C1076,"-AGr",VLOOKUP(D1076,Listen!$A$2:$G$45,7,FALSE),"-",E1076,"-",F1076,),CONCATENATE("AGr",VLOOKUP(D1076,Listen!$A$2:$G$45,7,FALSE),"-",E1076,"-",F1076)),"keine vollständige ID")</f>
        <v>keine vollständige ID</v>
      </c>
      <c r="C1076" s="359">
        <f>'[2]III_SAV-Details_NB'!B1082</f>
        <v>0</v>
      </c>
      <c r="D1076" s="359">
        <f>'[2]III_SAV-Details_NB'!C1082</f>
        <v>0</v>
      </c>
      <c r="E1076" s="359">
        <f>'[2]III_SAV-Details_NB'!D1082</f>
        <v>0</v>
      </c>
      <c r="F1076" s="490"/>
      <c r="G1076" s="281">
        <f>'[2]III_SAV-Details_NB'!X1082</f>
        <v>0</v>
      </c>
      <c r="H1076" s="281">
        <f t="shared" si="326"/>
        <v>0</v>
      </c>
      <c r="I1076" s="281">
        <f>IF(con_EOGJahr=2025,'[2]III_SAV-Details_NB'!AA1082,IF(con_EOGJahr=2026,'[2]III_SAV-Details_NB'!AB1082,'[2]III_SAV-Details_NB'!AC1082))</f>
        <v>0</v>
      </c>
      <c r="J1076" s="282"/>
      <c r="K1076" s="282"/>
      <c r="L1076" s="282"/>
      <c r="M1076" s="282"/>
      <c r="N1076" s="282"/>
      <c r="O1076" s="282"/>
      <c r="P1076" s="52">
        <f t="shared" si="327"/>
        <v>0</v>
      </c>
      <c r="Q1076" s="60"/>
      <c r="R1076" s="53">
        <f t="shared" si="333"/>
        <v>0</v>
      </c>
      <c r="S1076" s="59"/>
      <c r="T1076" s="61"/>
      <c r="U1076" s="342" t="str">
        <f t="shared" si="337"/>
        <v>k.A.</v>
      </c>
      <c r="V1076" s="343" t="str">
        <f t="shared" si="334"/>
        <v>k.A.</v>
      </c>
      <c r="W1076" s="343" t="str">
        <f>IFERROR(IF(OR($D1076="",$E1076=0,con_Ende=0),"k.A.",IF(VLOOKUP($D1076,rng_ND,5,0)="Nein",VLOOKUP($D1076,rng_ND,2,FALSE),MIN(VLOOKUP($D1076,rng_ND,2,FALSE),A_Stammdaten!$B$19-D_SAV!$E1076+1))),"k.A.")</f>
        <v>k.A.</v>
      </c>
      <c r="X1076" s="343" t="str">
        <f t="shared" si="335"/>
        <v>k.A.</v>
      </c>
      <c r="Y1076" s="62"/>
      <c r="Z1076" s="48">
        <f t="shared" si="336"/>
        <v>0</v>
      </c>
      <c r="AA1076" s="457"/>
      <c r="AB1076" s="55">
        <f t="shared" si="328"/>
        <v>0</v>
      </c>
      <c r="AC1076" s="55">
        <f>IF(A_Stammdaten!$B$25="ja",D_SAV!AA1076,D_SAV!AB1076)</f>
        <v>0</v>
      </c>
      <c r="AD1076" s="478">
        <f>IF(AC1076=0,0,IF(U1076-(con_EOGJahr-D_SAV!E1076)&lt;=0,AC1076,AC1076/V1076))</f>
        <v>0</v>
      </c>
      <c r="AE1076" s="478">
        <f>IFERROR(IF(AND(VLOOKUP(D1076,rng_ND,5,FALSE)="Ja",D_SAV!T1076="degressiv"),D_SAV!AC1076*Y1076/100,0),0)</f>
        <v>0</v>
      </c>
      <c r="AF1076" s="55">
        <f>IFERROR(IF(VLOOKUP(D1076,rng_ND,5,FALSE)="Ja",MAX(D_SAV!AD1076:AE1076),D_SAV!AD1076),0)</f>
        <v>0</v>
      </c>
      <c r="AG1076" s="55">
        <f t="shared" si="329"/>
        <v>0</v>
      </c>
      <c r="AH1076" s="55">
        <f t="shared" si="330"/>
        <v>0</v>
      </c>
      <c r="AI1076" s="55">
        <f t="shared" si="331"/>
        <v>0</v>
      </c>
      <c r="AJ1076" s="55">
        <f t="shared" si="332"/>
        <v>0</v>
      </c>
      <c r="AK1076" s="55">
        <f t="shared" si="323"/>
        <v>0</v>
      </c>
      <c r="AL1076" s="55">
        <f t="shared" si="324"/>
        <v>0</v>
      </c>
      <c r="AM1076" s="55">
        <f t="shared" si="325"/>
        <v>0</v>
      </c>
    </row>
    <row r="1077" spans="1:39" x14ac:dyDescent="0.25">
      <c r="A1077" s="47">
        <v>1073</v>
      </c>
      <c r="B1077" s="358" t="str">
        <f>IF(AND(E1077&lt;&gt;0,D1077&lt;&gt;0,F1077&lt;&gt;0),IF(C1077&lt;&gt;0,CONCATENATE(C1077,"-AGr",VLOOKUP(D1077,Listen!$A$2:$G$45,7,FALSE),"-",E1077,"-",F1077,),CONCATENATE("AGr",VLOOKUP(D1077,Listen!$A$2:$G$45,7,FALSE),"-",E1077,"-",F1077)),"keine vollständige ID")</f>
        <v>keine vollständige ID</v>
      </c>
      <c r="C1077" s="359">
        <f>'[2]III_SAV-Details_NB'!B1083</f>
        <v>0</v>
      </c>
      <c r="D1077" s="359">
        <f>'[2]III_SAV-Details_NB'!C1083</f>
        <v>0</v>
      </c>
      <c r="E1077" s="359">
        <f>'[2]III_SAV-Details_NB'!D1083</f>
        <v>0</v>
      </c>
      <c r="F1077" s="490"/>
      <c r="G1077" s="281">
        <f>'[2]III_SAV-Details_NB'!X1083</f>
        <v>0</v>
      </c>
      <c r="H1077" s="281">
        <f t="shared" si="326"/>
        <v>0</v>
      </c>
      <c r="I1077" s="281">
        <f>IF(con_EOGJahr=2025,'[2]III_SAV-Details_NB'!AA1083,IF(con_EOGJahr=2026,'[2]III_SAV-Details_NB'!AB1083,'[2]III_SAV-Details_NB'!AC1083))</f>
        <v>0</v>
      </c>
      <c r="J1077" s="282"/>
      <c r="K1077" s="282"/>
      <c r="L1077" s="282"/>
      <c r="M1077" s="282"/>
      <c r="N1077" s="282"/>
      <c r="O1077" s="282"/>
      <c r="P1077" s="52">
        <f t="shared" si="327"/>
        <v>0</v>
      </c>
      <c r="Q1077" s="60"/>
      <c r="R1077" s="53">
        <f t="shared" si="333"/>
        <v>0</v>
      </c>
      <c r="S1077" s="59"/>
      <c r="T1077" s="61"/>
      <c r="U1077" s="342" t="str">
        <f t="shared" si="337"/>
        <v>k.A.</v>
      </c>
      <c r="V1077" s="343" t="str">
        <f t="shared" si="334"/>
        <v>k.A.</v>
      </c>
      <c r="W1077" s="343" t="str">
        <f>IFERROR(IF(OR($D1077="",$E1077=0,con_Ende=0),"k.A.",IF(VLOOKUP($D1077,rng_ND,5,0)="Nein",VLOOKUP($D1077,rng_ND,2,FALSE),MIN(VLOOKUP($D1077,rng_ND,2,FALSE),A_Stammdaten!$B$19-D_SAV!$E1077+1))),"k.A.")</f>
        <v>k.A.</v>
      </c>
      <c r="X1077" s="343" t="str">
        <f t="shared" si="335"/>
        <v>k.A.</v>
      </c>
      <c r="Y1077" s="62"/>
      <c r="Z1077" s="48">
        <f t="shared" si="336"/>
        <v>0</v>
      </c>
      <c r="AA1077" s="457"/>
      <c r="AB1077" s="55">
        <f t="shared" si="328"/>
        <v>0</v>
      </c>
      <c r="AC1077" s="55">
        <f>IF(A_Stammdaten!$B$25="ja",D_SAV!AA1077,D_SAV!AB1077)</f>
        <v>0</v>
      </c>
      <c r="AD1077" s="478">
        <f>IF(AC1077=0,0,IF(U1077-(con_EOGJahr-D_SAV!E1077)&lt;=0,AC1077,AC1077/V1077))</f>
        <v>0</v>
      </c>
      <c r="AE1077" s="478">
        <f>IFERROR(IF(AND(VLOOKUP(D1077,rng_ND,5,FALSE)="Ja",D_SAV!T1077="degressiv"),D_SAV!AC1077*Y1077/100,0),0)</f>
        <v>0</v>
      </c>
      <c r="AF1077" s="55">
        <f>IFERROR(IF(VLOOKUP(D1077,rng_ND,5,FALSE)="Ja",MAX(D_SAV!AD1077:AE1077),D_SAV!AD1077),0)</f>
        <v>0</v>
      </c>
      <c r="AG1077" s="55">
        <f t="shared" si="329"/>
        <v>0</v>
      </c>
      <c r="AH1077" s="55">
        <f t="shared" si="330"/>
        <v>0</v>
      </c>
      <c r="AI1077" s="55">
        <f t="shared" si="331"/>
        <v>0</v>
      </c>
      <c r="AJ1077" s="55">
        <f t="shared" si="332"/>
        <v>0</v>
      </c>
      <c r="AK1077" s="55">
        <f t="shared" si="323"/>
        <v>0</v>
      </c>
      <c r="AL1077" s="55">
        <f t="shared" si="324"/>
        <v>0</v>
      </c>
      <c r="AM1077" s="55">
        <f t="shared" si="325"/>
        <v>0</v>
      </c>
    </row>
    <row r="1078" spans="1:39" x14ac:dyDescent="0.25">
      <c r="A1078" s="47">
        <v>1074</v>
      </c>
      <c r="B1078" s="358" t="str">
        <f>IF(AND(E1078&lt;&gt;0,D1078&lt;&gt;0,F1078&lt;&gt;0),IF(C1078&lt;&gt;0,CONCATENATE(C1078,"-AGr",VLOOKUP(D1078,Listen!$A$2:$G$45,7,FALSE),"-",E1078,"-",F1078,),CONCATENATE("AGr",VLOOKUP(D1078,Listen!$A$2:$G$45,7,FALSE),"-",E1078,"-",F1078)),"keine vollständige ID")</f>
        <v>keine vollständige ID</v>
      </c>
      <c r="C1078" s="359">
        <f>'[2]III_SAV-Details_NB'!B1084</f>
        <v>0</v>
      </c>
      <c r="D1078" s="359">
        <f>'[2]III_SAV-Details_NB'!C1084</f>
        <v>0</v>
      </c>
      <c r="E1078" s="359">
        <f>'[2]III_SAV-Details_NB'!D1084</f>
        <v>0</v>
      </c>
      <c r="F1078" s="490"/>
      <c r="G1078" s="281">
        <f>'[2]III_SAV-Details_NB'!X1084</f>
        <v>0</v>
      </c>
      <c r="H1078" s="281">
        <f t="shared" si="326"/>
        <v>0</v>
      </c>
      <c r="I1078" s="281">
        <f>IF(con_EOGJahr=2025,'[2]III_SAV-Details_NB'!AA1084,IF(con_EOGJahr=2026,'[2]III_SAV-Details_NB'!AB1084,'[2]III_SAV-Details_NB'!AC1084))</f>
        <v>0</v>
      </c>
      <c r="J1078" s="282"/>
      <c r="K1078" s="282"/>
      <c r="L1078" s="282"/>
      <c r="M1078" s="282"/>
      <c r="N1078" s="282"/>
      <c r="O1078" s="282"/>
      <c r="P1078" s="52">
        <f t="shared" si="327"/>
        <v>0</v>
      </c>
      <c r="Q1078" s="60"/>
      <c r="R1078" s="53">
        <f t="shared" si="333"/>
        <v>0</v>
      </c>
      <c r="S1078" s="59"/>
      <c r="T1078" s="61"/>
      <c r="U1078" s="342" t="str">
        <f t="shared" si="337"/>
        <v>k.A.</v>
      </c>
      <c r="V1078" s="343" t="str">
        <f t="shared" si="334"/>
        <v>k.A.</v>
      </c>
      <c r="W1078" s="343" t="str">
        <f>IFERROR(IF(OR($D1078="",$E1078=0,con_Ende=0),"k.A.",IF(VLOOKUP($D1078,rng_ND,5,0)="Nein",VLOOKUP($D1078,rng_ND,2,FALSE),MIN(VLOOKUP($D1078,rng_ND,2,FALSE),A_Stammdaten!$B$19-D_SAV!$E1078+1))),"k.A.")</f>
        <v>k.A.</v>
      </c>
      <c r="X1078" s="343" t="str">
        <f t="shared" si="335"/>
        <v>k.A.</v>
      </c>
      <c r="Y1078" s="62"/>
      <c r="Z1078" s="48">
        <f t="shared" si="336"/>
        <v>0</v>
      </c>
      <c r="AA1078" s="457"/>
      <c r="AB1078" s="55">
        <f t="shared" si="328"/>
        <v>0</v>
      </c>
      <c r="AC1078" s="55">
        <f>IF(A_Stammdaten!$B$25="ja",D_SAV!AA1078,D_SAV!AB1078)</f>
        <v>0</v>
      </c>
      <c r="AD1078" s="478">
        <f>IF(AC1078=0,0,IF(U1078-(con_EOGJahr-D_SAV!E1078)&lt;=0,AC1078,AC1078/V1078))</f>
        <v>0</v>
      </c>
      <c r="AE1078" s="478">
        <f>IFERROR(IF(AND(VLOOKUP(D1078,rng_ND,5,FALSE)="Ja",D_SAV!T1078="degressiv"),D_SAV!AC1078*Y1078/100,0),0)</f>
        <v>0</v>
      </c>
      <c r="AF1078" s="55">
        <f>IFERROR(IF(VLOOKUP(D1078,rng_ND,5,FALSE)="Ja",MAX(D_SAV!AD1078:AE1078),D_SAV!AD1078),0)</f>
        <v>0</v>
      </c>
      <c r="AG1078" s="55">
        <f t="shared" si="329"/>
        <v>0</v>
      </c>
      <c r="AH1078" s="55">
        <f t="shared" si="330"/>
        <v>0</v>
      </c>
      <c r="AI1078" s="55">
        <f t="shared" si="331"/>
        <v>0</v>
      </c>
      <c r="AJ1078" s="55">
        <f t="shared" si="332"/>
        <v>0</v>
      </c>
      <c r="AK1078" s="55">
        <f t="shared" si="323"/>
        <v>0</v>
      </c>
      <c r="AL1078" s="55">
        <f t="shared" si="324"/>
        <v>0</v>
      </c>
      <c r="AM1078" s="55">
        <f t="shared" si="325"/>
        <v>0</v>
      </c>
    </row>
    <row r="1079" spans="1:39" x14ac:dyDescent="0.25">
      <c r="A1079" s="47">
        <v>1075</v>
      </c>
      <c r="B1079" s="358" t="str">
        <f>IF(AND(E1079&lt;&gt;0,D1079&lt;&gt;0,F1079&lt;&gt;0),IF(C1079&lt;&gt;0,CONCATENATE(C1079,"-AGr",VLOOKUP(D1079,Listen!$A$2:$G$45,7,FALSE),"-",E1079,"-",F1079,),CONCATENATE("AGr",VLOOKUP(D1079,Listen!$A$2:$G$45,7,FALSE),"-",E1079,"-",F1079)),"keine vollständige ID")</f>
        <v>keine vollständige ID</v>
      </c>
      <c r="C1079" s="359">
        <f>'[2]III_SAV-Details_NB'!B1085</f>
        <v>0</v>
      </c>
      <c r="D1079" s="359">
        <f>'[2]III_SAV-Details_NB'!C1085</f>
        <v>0</v>
      </c>
      <c r="E1079" s="359">
        <f>'[2]III_SAV-Details_NB'!D1085</f>
        <v>0</v>
      </c>
      <c r="F1079" s="490"/>
      <c r="G1079" s="281">
        <f>'[2]III_SAV-Details_NB'!X1085</f>
        <v>0</v>
      </c>
      <c r="H1079" s="281">
        <f t="shared" si="326"/>
        <v>0</v>
      </c>
      <c r="I1079" s="281">
        <f>IF(con_EOGJahr=2025,'[2]III_SAV-Details_NB'!AA1085,IF(con_EOGJahr=2026,'[2]III_SAV-Details_NB'!AB1085,'[2]III_SAV-Details_NB'!AC1085))</f>
        <v>0</v>
      </c>
      <c r="J1079" s="282"/>
      <c r="K1079" s="282"/>
      <c r="L1079" s="282"/>
      <c r="M1079" s="282"/>
      <c r="N1079" s="282"/>
      <c r="O1079" s="282"/>
      <c r="P1079" s="52">
        <f t="shared" si="327"/>
        <v>0</v>
      </c>
      <c r="Q1079" s="60"/>
      <c r="R1079" s="53">
        <f t="shared" si="333"/>
        <v>0</v>
      </c>
      <c r="S1079" s="59"/>
      <c r="T1079" s="61"/>
      <c r="U1079" s="342" t="str">
        <f t="shared" si="337"/>
        <v>k.A.</v>
      </c>
      <c r="V1079" s="343" t="str">
        <f t="shared" si="334"/>
        <v>k.A.</v>
      </c>
      <c r="W1079" s="343" t="str">
        <f>IFERROR(IF(OR($D1079="",$E1079=0,con_Ende=0),"k.A.",IF(VLOOKUP($D1079,rng_ND,5,0)="Nein",VLOOKUP($D1079,rng_ND,2,FALSE),MIN(VLOOKUP($D1079,rng_ND,2,FALSE),A_Stammdaten!$B$19-D_SAV!$E1079+1))),"k.A.")</f>
        <v>k.A.</v>
      </c>
      <c r="X1079" s="343" t="str">
        <f t="shared" si="335"/>
        <v>k.A.</v>
      </c>
      <c r="Y1079" s="62"/>
      <c r="Z1079" s="48">
        <f t="shared" si="336"/>
        <v>0</v>
      </c>
      <c r="AA1079" s="457"/>
      <c r="AB1079" s="55">
        <f t="shared" si="328"/>
        <v>0</v>
      </c>
      <c r="AC1079" s="55">
        <f>IF(A_Stammdaten!$B$25="ja",D_SAV!AA1079,D_SAV!AB1079)</f>
        <v>0</v>
      </c>
      <c r="AD1079" s="478">
        <f>IF(AC1079=0,0,IF(U1079-(con_EOGJahr-D_SAV!E1079)&lt;=0,AC1079,AC1079/V1079))</f>
        <v>0</v>
      </c>
      <c r="AE1079" s="478">
        <f>IFERROR(IF(AND(VLOOKUP(D1079,rng_ND,5,FALSE)="Ja",D_SAV!T1079="degressiv"),D_SAV!AC1079*Y1079/100,0),0)</f>
        <v>0</v>
      </c>
      <c r="AF1079" s="55">
        <f>IFERROR(IF(VLOOKUP(D1079,rng_ND,5,FALSE)="Ja",MAX(D_SAV!AD1079:AE1079),D_SAV!AD1079),0)</f>
        <v>0</v>
      </c>
      <c r="AG1079" s="55">
        <f t="shared" si="329"/>
        <v>0</v>
      </c>
      <c r="AH1079" s="55">
        <f t="shared" si="330"/>
        <v>0</v>
      </c>
      <c r="AI1079" s="55">
        <f t="shared" si="331"/>
        <v>0</v>
      </c>
      <c r="AJ1079" s="55">
        <f t="shared" si="332"/>
        <v>0</v>
      </c>
      <c r="AK1079" s="55">
        <f t="shared" si="323"/>
        <v>0</v>
      </c>
      <c r="AL1079" s="55">
        <f t="shared" si="324"/>
        <v>0</v>
      </c>
      <c r="AM1079" s="55">
        <f t="shared" si="325"/>
        <v>0</v>
      </c>
    </row>
    <row r="1080" spans="1:39" x14ac:dyDescent="0.25">
      <c r="A1080" s="47">
        <v>1076</v>
      </c>
      <c r="B1080" s="358" t="str">
        <f>IF(AND(E1080&lt;&gt;0,D1080&lt;&gt;0,F1080&lt;&gt;0),IF(C1080&lt;&gt;0,CONCATENATE(C1080,"-AGr",VLOOKUP(D1080,Listen!$A$2:$G$45,7,FALSE),"-",E1080,"-",F1080,),CONCATENATE("AGr",VLOOKUP(D1080,Listen!$A$2:$G$45,7,FALSE),"-",E1080,"-",F1080)),"keine vollständige ID")</f>
        <v>keine vollständige ID</v>
      </c>
      <c r="C1080" s="359">
        <f>'[2]III_SAV-Details_NB'!B1086</f>
        <v>0</v>
      </c>
      <c r="D1080" s="359">
        <f>'[2]III_SAV-Details_NB'!C1086</f>
        <v>0</v>
      </c>
      <c r="E1080" s="359">
        <f>'[2]III_SAV-Details_NB'!D1086</f>
        <v>0</v>
      </c>
      <c r="F1080" s="490"/>
      <c r="G1080" s="281">
        <f>'[2]III_SAV-Details_NB'!X1086</f>
        <v>0</v>
      </c>
      <c r="H1080" s="281">
        <f t="shared" si="326"/>
        <v>0</v>
      </c>
      <c r="I1080" s="281">
        <f>IF(con_EOGJahr=2025,'[2]III_SAV-Details_NB'!AA1086,IF(con_EOGJahr=2026,'[2]III_SAV-Details_NB'!AB1086,'[2]III_SAV-Details_NB'!AC1086))</f>
        <v>0</v>
      </c>
      <c r="J1080" s="282"/>
      <c r="K1080" s="282"/>
      <c r="L1080" s="282"/>
      <c r="M1080" s="282"/>
      <c r="N1080" s="282"/>
      <c r="O1080" s="282"/>
      <c r="P1080" s="52">
        <f t="shared" si="327"/>
        <v>0</v>
      </c>
      <c r="Q1080" s="60"/>
      <c r="R1080" s="53">
        <f t="shared" si="333"/>
        <v>0</v>
      </c>
      <c r="S1080" s="59"/>
      <c r="T1080" s="61"/>
      <c r="U1080" s="342" t="str">
        <f t="shared" si="337"/>
        <v>k.A.</v>
      </c>
      <c r="V1080" s="343" t="str">
        <f t="shared" si="334"/>
        <v>k.A.</v>
      </c>
      <c r="W1080" s="343" t="str">
        <f>IFERROR(IF(OR($D1080="",$E1080=0,con_Ende=0),"k.A.",IF(VLOOKUP($D1080,rng_ND,5,0)="Nein",VLOOKUP($D1080,rng_ND,2,FALSE),MIN(VLOOKUP($D1080,rng_ND,2,FALSE),A_Stammdaten!$B$19-D_SAV!$E1080+1))),"k.A.")</f>
        <v>k.A.</v>
      </c>
      <c r="X1080" s="343" t="str">
        <f t="shared" si="335"/>
        <v>k.A.</v>
      </c>
      <c r="Y1080" s="62"/>
      <c r="Z1080" s="48">
        <f t="shared" si="336"/>
        <v>0</v>
      </c>
      <c r="AA1080" s="457"/>
      <c r="AB1080" s="55">
        <f t="shared" si="328"/>
        <v>0</v>
      </c>
      <c r="AC1080" s="55">
        <f>IF(A_Stammdaten!$B$25="ja",D_SAV!AA1080,D_SAV!AB1080)</f>
        <v>0</v>
      </c>
      <c r="AD1080" s="478">
        <f>IF(AC1080=0,0,IF(U1080-(con_EOGJahr-D_SAV!E1080)&lt;=0,AC1080,AC1080/V1080))</f>
        <v>0</v>
      </c>
      <c r="AE1080" s="478">
        <f>IFERROR(IF(AND(VLOOKUP(D1080,rng_ND,5,FALSE)="Ja",D_SAV!T1080="degressiv"),D_SAV!AC1080*Y1080/100,0),0)</f>
        <v>0</v>
      </c>
      <c r="AF1080" s="55">
        <f>IFERROR(IF(VLOOKUP(D1080,rng_ND,5,FALSE)="Ja",MAX(D_SAV!AD1080:AE1080),D_SAV!AD1080),0)</f>
        <v>0</v>
      </c>
      <c r="AG1080" s="55">
        <f t="shared" si="329"/>
        <v>0</v>
      </c>
      <c r="AH1080" s="55">
        <f t="shared" si="330"/>
        <v>0</v>
      </c>
      <c r="AI1080" s="55">
        <f t="shared" si="331"/>
        <v>0</v>
      </c>
      <c r="AJ1080" s="55">
        <f t="shared" si="332"/>
        <v>0</v>
      </c>
      <c r="AK1080" s="55">
        <f t="shared" si="323"/>
        <v>0</v>
      </c>
      <c r="AL1080" s="55">
        <f t="shared" si="324"/>
        <v>0</v>
      </c>
      <c r="AM1080" s="55">
        <f t="shared" si="325"/>
        <v>0</v>
      </c>
    </row>
    <row r="1081" spans="1:39" x14ac:dyDescent="0.25">
      <c r="A1081" s="47">
        <v>1077</v>
      </c>
      <c r="B1081" s="358" t="str">
        <f>IF(AND(E1081&lt;&gt;0,D1081&lt;&gt;0,F1081&lt;&gt;0),IF(C1081&lt;&gt;0,CONCATENATE(C1081,"-AGr",VLOOKUP(D1081,Listen!$A$2:$G$45,7,FALSE),"-",E1081,"-",F1081,),CONCATENATE("AGr",VLOOKUP(D1081,Listen!$A$2:$G$45,7,FALSE),"-",E1081,"-",F1081)),"keine vollständige ID")</f>
        <v>keine vollständige ID</v>
      </c>
      <c r="C1081" s="359">
        <f>'[2]III_SAV-Details_NB'!B1087</f>
        <v>0</v>
      </c>
      <c r="D1081" s="359">
        <f>'[2]III_SAV-Details_NB'!C1087</f>
        <v>0</v>
      </c>
      <c r="E1081" s="359">
        <f>'[2]III_SAV-Details_NB'!D1087</f>
        <v>0</v>
      </c>
      <c r="F1081" s="490"/>
      <c r="G1081" s="281">
        <f>'[2]III_SAV-Details_NB'!X1087</f>
        <v>0</v>
      </c>
      <c r="H1081" s="281">
        <f t="shared" si="326"/>
        <v>0</v>
      </c>
      <c r="I1081" s="281">
        <f>IF(con_EOGJahr=2025,'[2]III_SAV-Details_NB'!AA1087,IF(con_EOGJahr=2026,'[2]III_SAV-Details_NB'!AB1087,'[2]III_SAV-Details_NB'!AC1087))</f>
        <v>0</v>
      </c>
      <c r="J1081" s="282"/>
      <c r="K1081" s="282"/>
      <c r="L1081" s="282"/>
      <c r="M1081" s="282"/>
      <c r="N1081" s="282"/>
      <c r="O1081" s="282"/>
      <c r="P1081" s="52">
        <f t="shared" si="327"/>
        <v>0</v>
      </c>
      <c r="Q1081" s="60"/>
      <c r="R1081" s="53">
        <f t="shared" si="333"/>
        <v>0</v>
      </c>
      <c r="S1081" s="59"/>
      <c r="T1081" s="61"/>
      <c r="U1081" s="342" t="str">
        <f t="shared" si="337"/>
        <v>k.A.</v>
      </c>
      <c r="V1081" s="343" t="str">
        <f t="shared" si="334"/>
        <v>k.A.</v>
      </c>
      <c r="W1081" s="343" t="str">
        <f>IFERROR(IF(OR($D1081="",$E1081=0,con_Ende=0),"k.A.",IF(VLOOKUP($D1081,rng_ND,5,0)="Nein",VLOOKUP($D1081,rng_ND,2,FALSE),MIN(VLOOKUP($D1081,rng_ND,2,FALSE),A_Stammdaten!$B$19-D_SAV!$E1081+1))),"k.A.")</f>
        <v>k.A.</v>
      </c>
      <c r="X1081" s="343" t="str">
        <f t="shared" si="335"/>
        <v>k.A.</v>
      </c>
      <c r="Y1081" s="62"/>
      <c r="Z1081" s="48">
        <f t="shared" si="336"/>
        <v>0</v>
      </c>
      <c r="AA1081" s="457"/>
      <c r="AB1081" s="55">
        <f t="shared" si="328"/>
        <v>0</v>
      </c>
      <c r="AC1081" s="55">
        <f>IF(A_Stammdaten!$B$25="ja",D_SAV!AA1081,D_SAV!AB1081)</f>
        <v>0</v>
      </c>
      <c r="AD1081" s="478">
        <f>IF(AC1081=0,0,IF(U1081-(con_EOGJahr-D_SAV!E1081)&lt;=0,AC1081,AC1081/V1081))</f>
        <v>0</v>
      </c>
      <c r="AE1081" s="478">
        <f>IFERROR(IF(AND(VLOOKUP(D1081,rng_ND,5,FALSE)="Ja",D_SAV!T1081="degressiv"),D_SAV!AC1081*Y1081/100,0),0)</f>
        <v>0</v>
      </c>
      <c r="AF1081" s="55">
        <f>IFERROR(IF(VLOOKUP(D1081,rng_ND,5,FALSE)="Ja",MAX(D_SAV!AD1081:AE1081),D_SAV!AD1081),0)</f>
        <v>0</v>
      </c>
      <c r="AG1081" s="55">
        <f t="shared" si="329"/>
        <v>0</v>
      </c>
      <c r="AH1081" s="55">
        <f t="shared" si="330"/>
        <v>0</v>
      </c>
      <c r="AI1081" s="55">
        <f t="shared" si="331"/>
        <v>0</v>
      </c>
      <c r="AJ1081" s="55">
        <f t="shared" si="332"/>
        <v>0</v>
      </c>
      <c r="AK1081" s="55">
        <f t="shared" si="323"/>
        <v>0</v>
      </c>
      <c r="AL1081" s="55">
        <f t="shared" si="324"/>
        <v>0</v>
      </c>
      <c r="AM1081" s="55">
        <f t="shared" si="325"/>
        <v>0</v>
      </c>
    </row>
    <row r="1082" spans="1:39" x14ac:dyDescent="0.25">
      <c r="A1082" s="47">
        <v>1078</v>
      </c>
      <c r="B1082" s="358" t="str">
        <f>IF(AND(E1082&lt;&gt;0,D1082&lt;&gt;0,F1082&lt;&gt;0),IF(C1082&lt;&gt;0,CONCATENATE(C1082,"-AGr",VLOOKUP(D1082,Listen!$A$2:$G$45,7,FALSE),"-",E1082,"-",F1082,),CONCATENATE("AGr",VLOOKUP(D1082,Listen!$A$2:$G$45,7,FALSE),"-",E1082,"-",F1082)),"keine vollständige ID")</f>
        <v>keine vollständige ID</v>
      </c>
      <c r="C1082" s="359">
        <f>'[2]III_SAV-Details_NB'!B1088</f>
        <v>0</v>
      </c>
      <c r="D1082" s="359">
        <f>'[2]III_SAV-Details_NB'!C1088</f>
        <v>0</v>
      </c>
      <c r="E1082" s="359">
        <f>'[2]III_SAV-Details_NB'!D1088</f>
        <v>0</v>
      </c>
      <c r="F1082" s="490"/>
      <c r="G1082" s="281">
        <f>'[2]III_SAV-Details_NB'!X1088</f>
        <v>0</v>
      </c>
      <c r="H1082" s="281">
        <f t="shared" si="326"/>
        <v>0</v>
      </c>
      <c r="I1082" s="281">
        <f>IF(con_EOGJahr=2025,'[2]III_SAV-Details_NB'!AA1088,IF(con_EOGJahr=2026,'[2]III_SAV-Details_NB'!AB1088,'[2]III_SAV-Details_NB'!AC1088))</f>
        <v>0</v>
      </c>
      <c r="J1082" s="282"/>
      <c r="K1082" s="282"/>
      <c r="L1082" s="282"/>
      <c r="M1082" s="282"/>
      <c r="N1082" s="282"/>
      <c r="O1082" s="282"/>
      <c r="P1082" s="52">
        <f t="shared" si="327"/>
        <v>0</v>
      </c>
      <c r="Q1082" s="60"/>
      <c r="R1082" s="53">
        <f t="shared" si="333"/>
        <v>0</v>
      </c>
      <c r="S1082" s="59"/>
      <c r="T1082" s="61"/>
      <c r="U1082" s="342" t="str">
        <f t="shared" si="337"/>
        <v>k.A.</v>
      </c>
      <c r="V1082" s="343" t="str">
        <f t="shared" si="334"/>
        <v>k.A.</v>
      </c>
      <c r="W1082" s="343" t="str">
        <f>IFERROR(IF(OR($D1082="",$E1082=0,con_Ende=0),"k.A.",IF(VLOOKUP($D1082,rng_ND,5,0)="Nein",VLOOKUP($D1082,rng_ND,2,FALSE),MIN(VLOOKUP($D1082,rng_ND,2,FALSE),A_Stammdaten!$B$19-D_SAV!$E1082+1))),"k.A.")</f>
        <v>k.A.</v>
      </c>
      <c r="X1082" s="343" t="str">
        <f t="shared" si="335"/>
        <v>k.A.</v>
      </c>
      <c r="Y1082" s="62"/>
      <c r="Z1082" s="48">
        <f t="shared" si="336"/>
        <v>0</v>
      </c>
      <c r="AA1082" s="457"/>
      <c r="AB1082" s="55">
        <f t="shared" si="328"/>
        <v>0</v>
      </c>
      <c r="AC1082" s="55">
        <f>IF(A_Stammdaten!$B$25="ja",D_SAV!AA1082,D_SAV!AB1082)</f>
        <v>0</v>
      </c>
      <c r="AD1082" s="478">
        <f>IF(AC1082=0,0,IF(U1082-(con_EOGJahr-D_SAV!E1082)&lt;=0,AC1082,AC1082/V1082))</f>
        <v>0</v>
      </c>
      <c r="AE1082" s="478">
        <f>IFERROR(IF(AND(VLOOKUP(D1082,rng_ND,5,FALSE)="Ja",D_SAV!T1082="degressiv"),D_SAV!AC1082*Y1082/100,0),0)</f>
        <v>0</v>
      </c>
      <c r="AF1082" s="55">
        <f>IFERROR(IF(VLOOKUP(D1082,rng_ND,5,FALSE)="Ja",MAX(D_SAV!AD1082:AE1082),D_SAV!AD1082),0)</f>
        <v>0</v>
      </c>
      <c r="AG1082" s="55">
        <f t="shared" si="329"/>
        <v>0</v>
      </c>
      <c r="AH1082" s="55">
        <f t="shared" si="330"/>
        <v>0</v>
      </c>
      <c r="AI1082" s="55">
        <f t="shared" si="331"/>
        <v>0</v>
      </c>
      <c r="AJ1082" s="55">
        <f t="shared" si="332"/>
        <v>0</v>
      </c>
      <c r="AK1082" s="55">
        <f t="shared" si="323"/>
        <v>0</v>
      </c>
      <c r="AL1082" s="55">
        <f t="shared" si="324"/>
        <v>0</v>
      </c>
      <c r="AM1082" s="55">
        <f t="shared" si="325"/>
        <v>0</v>
      </c>
    </row>
    <row r="1083" spans="1:39" x14ac:dyDescent="0.25">
      <c r="A1083" s="47">
        <v>1079</v>
      </c>
      <c r="B1083" s="358" t="str">
        <f>IF(AND(E1083&lt;&gt;0,D1083&lt;&gt;0,F1083&lt;&gt;0),IF(C1083&lt;&gt;0,CONCATENATE(C1083,"-AGr",VLOOKUP(D1083,Listen!$A$2:$G$45,7,FALSE),"-",E1083,"-",F1083,),CONCATENATE("AGr",VLOOKUP(D1083,Listen!$A$2:$G$45,7,FALSE),"-",E1083,"-",F1083)),"keine vollständige ID")</f>
        <v>keine vollständige ID</v>
      </c>
      <c r="C1083" s="359">
        <f>'[2]III_SAV-Details_NB'!B1089</f>
        <v>0</v>
      </c>
      <c r="D1083" s="359">
        <f>'[2]III_SAV-Details_NB'!C1089</f>
        <v>0</v>
      </c>
      <c r="E1083" s="359">
        <f>'[2]III_SAV-Details_NB'!D1089</f>
        <v>0</v>
      </c>
      <c r="F1083" s="490"/>
      <c r="G1083" s="281">
        <f>'[2]III_SAV-Details_NB'!X1089</f>
        <v>0</v>
      </c>
      <c r="H1083" s="281">
        <f t="shared" si="326"/>
        <v>0</v>
      </c>
      <c r="I1083" s="281">
        <f>IF(con_EOGJahr=2025,'[2]III_SAV-Details_NB'!AA1089,IF(con_EOGJahr=2026,'[2]III_SAV-Details_NB'!AB1089,'[2]III_SAV-Details_NB'!AC1089))</f>
        <v>0</v>
      </c>
      <c r="J1083" s="282"/>
      <c r="K1083" s="282"/>
      <c r="L1083" s="282"/>
      <c r="M1083" s="282"/>
      <c r="N1083" s="282"/>
      <c r="O1083" s="282"/>
      <c r="P1083" s="52">
        <f t="shared" si="327"/>
        <v>0</v>
      </c>
      <c r="Q1083" s="60"/>
      <c r="R1083" s="53">
        <f t="shared" si="333"/>
        <v>0</v>
      </c>
      <c r="S1083" s="59"/>
      <c r="T1083" s="61"/>
      <c r="U1083" s="342" t="str">
        <f t="shared" si="337"/>
        <v>k.A.</v>
      </c>
      <c r="V1083" s="343" t="str">
        <f t="shared" si="334"/>
        <v>k.A.</v>
      </c>
      <c r="W1083" s="343" t="str">
        <f>IFERROR(IF(OR($D1083="",$E1083=0,con_Ende=0),"k.A.",IF(VLOOKUP($D1083,rng_ND,5,0)="Nein",VLOOKUP($D1083,rng_ND,2,FALSE),MIN(VLOOKUP($D1083,rng_ND,2,FALSE),A_Stammdaten!$B$19-D_SAV!$E1083+1))),"k.A.")</f>
        <v>k.A.</v>
      </c>
      <c r="X1083" s="343" t="str">
        <f t="shared" si="335"/>
        <v>k.A.</v>
      </c>
      <c r="Y1083" s="62"/>
      <c r="Z1083" s="48">
        <f t="shared" si="336"/>
        <v>0</v>
      </c>
      <c r="AA1083" s="457"/>
      <c r="AB1083" s="55">
        <f t="shared" si="328"/>
        <v>0</v>
      </c>
      <c r="AC1083" s="55">
        <f>IF(A_Stammdaten!$B$25="ja",D_SAV!AA1083,D_SAV!AB1083)</f>
        <v>0</v>
      </c>
      <c r="AD1083" s="478">
        <f>IF(AC1083=0,0,IF(U1083-(con_EOGJahr-D_SAV!E1083)&lt;=0,AC1083,AC1083/V1083))</f>
        <v>0</v>
      </c>
      <c r="AE1083" s="478">
        <f>IFERROR(IF(AND(VLOOKUP(D1083,rng_ND,5,FALSE)="Ja",D_SAV!T1083="degressiv"),D_SAV!AC1083*Y1083/100,0),0)</f>
        <v>0</v>
      </c>
      <c r="AF1083" s="55">
        <f>IFERROR(IF(VLOOKUP(D1083,rng_ND,5,FALSE)="Ja",MAX(D_SAV!AD1083:AE1083),D_SAV!AD1083),0)</f>
        <v>0</v>
      </c>
      <c r="AG1083" s="55">
        <f t="shared" si="329"/>
        <v>0</v>
      </c>
      <c r="AH1083" s="55">
        <f t="shared" si="330"/>
        <v>0</v>
      </c>
      <c r="AI1083" s="55">
        <f t="shared" si="331"/>
        <v>0</v>
      </c>
      <c r="AJ1083" s="55">
        <f t="shared" si="332"/>
        <v>0</v>
      </c>
      <c r="AK1083" s="55">
        <f t="shared" si="323"/>
        <v>0</v>
      </c>
      <c r="AL1083" s="55">
        <f t="shared" si="324"/>
        <v>0</v>
      </c>
      <c r="AM1083" s="55">
        <f t="shared" si="325"/>
        <v>0</v>
      </c>
    </row>
    <row r="1084" spans="1:39" x14ac:dyDescent="0.25">
      <c r="A1084" s="47">
        <v>1080</v>
      </c>
      <c r="B1084" s="358" t="str">
        <f>IF(AND(E1084&lt;&gt;0,D1084&lt;&gt;0,F1084&lt;&gt;0),IF(C1084&lt;&gt;0,CONCATENATE(C1084,"-AGr",VLOOKUP(D1084,Listen!$A$2:$G$45,7,FALSE),"-",E1084,"-",F1084,),CONCATENATE("AGr",VLOOKUP(D1084,Listen!$A$2:$G$45,7,FALSE),"-",E1084,"-",F1084)),"keine vollständige ID")</f>
        <v>keine vollständige ID</v>
      </c>
      <c r="C1084" s="359">
        <f>'[2]III_SAV-Details_NB'!B1090</f>
        <v>0</v>
      </c>
      <c r="D1084" s="359">
        <f>'[2]III_SAV-Details_NB'!C1090</f>
        <v>0</v>
      </c>
      <c r="E1084" s="359">
        <f>'[2]III_SAV-Details_NB'!D1090</f>
        <v>0</v>
      </c>
      <c r="F1084" s="490"/>
      <c r="G1084" s="281">
        <f>'[2]III_SAV-Details_NB'!X1090</f>
        <v>0</v>
      </c>
      <c r="H1084" s="281">
        <f t="shared" si="326"/>
        <v>0</v>
      </c>
      <c r="I1084" s="281">
        <f>IF(con_EOGJahr=2025,'[2]III_SAV-Details_NB'!AA1090,IF(con_EOGJahr=2026,'[2]III_SAV-Details_NB'!AB1090,'[2]III_SAV-Details_NB'!AC1090))</f>
        <v>0</v>
      </c>
      <c r="J1084" s="282"/>
      <c r="K1084" s="282"/>
      <c r="L1084" s="282"/>
      <c r="M1084" s="282"/>
      <c r="N1084" s="282"/>
      <c r="O1084" s="282"/>
      <c r="P1084" s="52">
        <f t="shared" si="327"/>
        <v>0</v>
      </c>
      <c r="Q1084" s="60"/>
      <c r="R1084" s="53">
        <f t="shared" si="333"/>
        <v>0</v>
      </c>
      <c r="S1084" s="59"/>
      <c r="T1084" s="61"/>
      <c r="U1084" s="342" t="str">
        <f t="shared" si="337"/>
        <v>k.A.</v>
      </c>
      <c r="V1084" s="343" t="str">
        <f t="shared" si="334"/>
        <v>k.A.</v>
      </c>
      <c r="W1084" s="343" t="str">
        <f>IFERROR(IF(OR($D1084="",$E1084=0,con_Ende=0),"k.A.",IF(VLOOKUP($D1084,rng_ND,5,0)="Nein",VLOOKUP($D1084,rng_ND,2,FALSE),MIN(VLOOKUP($D1084,rng_ND,2,FALSE),A_Stammdaten!$B$19-D_SAV!$E1084+1))),"k.A.")</f>
        <v>k.A.</v>
      </c>
      <c r="X1084" s="343" t="str">
        <f t="shared" si="335"/>
        <v>k.A.</v>
      </c>
      <c r="Y1084" s="62"/>
      <c r="Z1084" s="48">
        <f t="shared" si="336"/>
        <v>0</v>
      </c>
      <c r="AA1084" s="457"/>
      <c r="AB1084" s="55">
        <f t="shared" si="328"/>
        <v>0</v>
      </c>
      <c r="AC1084" s="55">
        <f>IF(A_Stammdaten!$B$25="ja",D_SAV!AA1084,D_SAV!AB1084)</f>
        <v>0</v>
      </c>
      <c r="AD1084" s="478">
        <f>IF(AC1084=0,0,IF(U1084-(con_EOGJahr-D_SAV!E1084)&lt;=0,AC1084,AC1084/V1084))</f>
        <v>0</v>
      </c>
      <c r="AE1084" s="478">
        <f>IFERROR(IF(AND(VLOOKUP(D1084,rng_ND,5,FALSE)="Ja",D_SAV!T1084="degressiv"),D_SAV!AC1084*Y1084/100,0),0)</f>
        <v>0</v>
      </c>
      <c r="AF1084" s="55">
        <f>IFERROR(IF(VLOOKUP(D1084,rng_ND,5,FALSE)="Ja",MAX(D_SAV!AD1084:AE1084),D_SAV!AD1084),0)</f>
        <v>0</v>
      </c>
      <c r="AG1084" s="55">
        <f t="shared" si="329"/>
        <v>0</v>
      </c>
      <c r="AH1084" s="55">
        <f t="shared" si="330"/>
        <v>0</v>
      </c>
      <c r="AI1084" s="55">
        <f t="shared" si="331"/>
        <v>0</v>
      </c>
      <c r="AJ1084" s="55">
        <f t="shared" si="332"/>
        <v>0</v>
      </c>
      <c r="AK1084" s="55">
        <f t="shared" si="323"/>
        <v>0</v>
      </c>
      <c r="AL1084" s="55">
        <f t="shared" si="324"/>
        <v>0</v>
      </c>
      <c r="AM1084" s="55">
        <f t="shared" si="325"/>
        <v>0</v>
      </c>
    </row>
    <row r="1085" spans="1:39" x14ac:dyDescent="0.25">
      <c r="A1085" s="47">
        <v>1081</v>
      </c>
      <c r="B1085" s="358" t="str">
        <f>IF(AND(E1085&lt;&gt;0,D1085&lt;&gt;0,F1085&lt;&gt;0),IF(C1085&lt;&gt;0,CONCATENATE(C1085,"-AGr",VLOOKUP(D1085,Listen!$A$2:$G$45,7,FALSE),"-",E1085,"-",F1085,),CONCATENATE("AGr",VLOOKUP(D1085,Listen!$A$2:$G$45,7,FALSE),"-",E1085,"-",F1085)),"keine vollständige ID")</f>
        <v>keine vollständige ID</v>
      </c>
      <c r="C1085" s="359">
        <f>'[2]III_SAV-Details_NB'!B1091</f>
        <v>0</v>
      </c>
      <c r="D1085" s="359">
        <f>'[2]III_SAV-Details_NB'!C1091</f>
        <v>0</v>
      </c>
      <c r="E1085" s="359">
        <f>'[2]III_SAV-Details_NB'!D1091</f>
        <v>0</v>
      </c>
      <c r="F1085" s="490"/>
      <c r="G1085" s="281">
        <f>'[2]III_SAV-Details_NB'!X1091</f>
        <v>0</v>
      </c>
      <c r="H1085" s="281">
        <f t="shared" si="326"/>
        <v>0</v>
      </c>
      <c r="I1085" s="281">
        <f>IF(con_EOGJahr=2025,'[2]III_SAV-Details_NB'!AA1091,IF(con_EOGJahr=2026,'[2]III_SAV-Details_NB'!AB1091,'[2]III_SAV-Details_NB'!AC1091))</f>
        <v>0</v>
      </c>
      <c r="J1085" s="282"/>
      <c r="K1085" s="282"/>
      <c r="L1085" s="282"/>
      <c r="M1085" s="282"/>
      <c r="N1085" s="282"/>
      <c r="O1085" s="282"/>
      <c r="P1085" s="52">
        <f t="shared" si="327"/>
        <v>0</v>
      </c>
      <c r="Q1085" s="60"/>
      <c r="R1085" s="53">
        <f t="shared" si="333"/>
        <v>0</v>
      </c>
      <c r="S1085" s="59"/>
      <c r="T1085" s="61"/>
      <c r="U1085" s="342" t="str">
        <f t="shared" si="337"/>
        <v>k.A.</v>
      </c>
      <c r="V1085" s="343" t="str">
        <f t="shared" si="334"/>
        <v>k.A.</v>
      </c>
      <c r="W1085" s="343" t="str">
        <f>IFERROR(IF(OR($D1085="",$E1085=0,con_Ende=0),"k.A.",IF(VLOOKUP($D1085,rng_ND,5,0)="Nein",VLOOKUP($D1085,rng_ND,2,FALSE),MIN(VLOOKUP($D1085,rng_ND,2,FALSE),A_Stammdaten!$B$19-D_SAV!$E1085+1))),"k.A.")</f>
        <v>k.A.</v>
      </c>
      <c r="X1085" s="343" t="str">
        <f t="shared" si="335"/>
        <v>k.A.</v>
      </c>
      <c r="Y1085" s="62"/>
      <c r="Z1085" s="48">
        <f t="shared" si="336"/>
        <v>0</v>
      </c>
      <c r="AA1085" s="457"/>
      <c r="AB1085" s="55">
        <f t="shared" si="328"/>
        <v>0</v>
      </c>
      <c r="AC1085" s="55">
        <f>IF(A_Stammdaten!$B$25="ja",D_SAV!AA1085,D_SAV!AB1085)</f>
        <v>0</v>
      </c>
      <c r="AD1085" s="478">
        <f>IF(AC1085=0,0,IF(U1085-(con_EOGJahr-D_SAV!E1085)&lt;=0,AC1085,AC1085/V1085))</f>
        <v>0</v>
      </c>
      <c r="AE1085" s="478">
        <f>IFERROR(IF(AND(VLOOKUP(D1085,rng_ND,5,FALSE)="Ja",D_SAV!T1085="degressiv"),D_SAV!AC1085*Y1085/100,0),0)</f>
        <v>0</v>
      </c>
      <c r="AF1085" s="55">
        <f>IFERROR(IF(VLOOKUP(D1085,rng_ND,5,FALSE)="Ja",MAX(D_SAV!AD1085:AE1085),D_SAV!AD1085),0)</f>
        <v>0</v>
      </c>
      <c r="AG1085" s="55">
        <f t="shared" si="329"/>
        <v>0</v>
      </c>
      <c r="AH1085" s="55">
        <f t="shared" si="330"/>
        <v>0</v>
      </c>
      <c r="AI1085" s="55">
        <f t="shared" si="331"/>
        <v>0</v>
      </c>
      <c r="AJ1085" s="55">
        <f t="shared" si="332"/>
        <v>0</v>
      </c>
      <c r="AK1085" s="55">
        <f t="shared" si="323"/>
        <v>0</v>
      </c>
      <c r="AL1085" s="55">
        <f t="shared" si="324"/>
        <v>0</v>
      </c>
      <c r="AM1085" s="55">
        <f t="shared" si="325"/>
        <v>0</v>
      </c>
    </row>
    <row r="1086" spans="1:39" x14ac:dyDescent="0.25">
      <c r="A1086" s="47">
        <v>1082</v>
      </c>
      <c r="B1086" s="358" t="str">
        <f>IF(AND(E1086&lt;&gt;0,D1086&lt;&gt;0,F1086&lt;&gt;0),IF(C1086&lt;&gt;0,CONCATENATE(C1086,"-AGr",VLOOKUP(D1086,Listen!$A$2:$G$45,7,FALSE),"-",E1086,"-",F1086,),CONCATENATE("AGr",VLOOKUP(D1086,Listen!$A$2:$G$45,7,FALSE),"-",E1086,"-",F1086)),"keine vollständige ID")</f>
        <v>keine vollständige ID</v>
      </c>
      <c r="C1086" s="359">
        <f>'[2]III_SAV-Details_NB'!B1092</f>
        <v>0</v>
      </c>
      <c r="D1086" s="359">
        <f>'[2]III_SAV-Details_NB'!C1092</f>
        <v>0</v>
      </c>
      <c r="E1086" s="359">
        <f>'[2]III_SAV-Details_NB'!D1092</f>
        <v>0</v>
      </c>
      <c r="F1086" s="490"/>
      <c r="G1086" s="281">
        <f>'[2]III_SAV-Details_NB'!X1092</f>
        <v>0</v>
      </c>
      <c r="H1086" s="281">
        <f t="shared" si="326"/>
        <v>0</v>
      </c>
      <c r="I1086" s="281">
        <f>IF(con_EOGJahr=2025,'[2]III_SAV-Details_NB'!AA1092,IF(con_EOGJahr=2026,'[2]III_SAV-Details_NB'!AB1092,'[2]III_SAV-Details_NB'!AC1092))</f>
        <v>0</v>
      </c>
      <c r="J1086" s="282"/>
      <c r="K1086" s="282"/>
      <c r="L1086" s="282"/>
      <c r="M1086" s="282"/>
      <c r="N1086" s="282"/>
      <c r="O1086" s="282"/>
      <c r="P1086" s="52">
        <f t="shared" si="327"/>
        <v>0</v>
      </c>
      <c r="Q1086" s="60"/>
      <c r="R1086" s="53">
        <f t="shared" si="333"/>
        <v>0</v>
      </c>
      <c r="S1086" s="59"/>
      <c r="T1086" s="61"/>
      <c r="U1086" s="342" t="str">
        <f t="shared" si="337"/>
        <v>k.A.</v>
      </c>
      <c r="V1086" s="343" t="str">
        <f t="shared" si="334"/>
        <v>k.A.</v>
      </c>
      <c r="W1086" s="343" t="str">
        <f>IFERROR(IF(OR($D1086="",$E1086=0,con_Ende=0),"k.A.",IF(VLOOKUP($D1086,rng_ND,5,0)="Nein",VLOOKUP($D1086,rng_ND,2,FALSE),MIN(VLOOKUP($D1086,rng_ND,2,FALSE),A_Stammdaten!$B$19-D_SAV!$E1086+1))),"k.A.")</f>
        <v>k.A.</v>
      </c>
      <c r="X1086" s="343" t="str">
        <f t="shared" si="335"/>
        <v>k.A.</v>
      </c>
      <c r="Y1086" s="62"/>
      <c r="Z1086" s="48">
        <f t="shared" si="336"/>
        <v>0</v>
      </c>
      <c r="AA1086" s="457"/>
      <c r="AB1086" s="55">
        <f t="shared" si="328"/>
        <v>0</v>
      </c>
      <c r="AC1086" s="55">
        <f>IF(A_Stammdaten!$B$25="ja",D_SAV!AA1086,D_SAV!AB1086)</f>
        <v>0</v>
      </c>
      <c r="AD1086" s="478">
        <f>IF(AC1086=0,0,IF(U1086-(con_EOGJahr-D_SAV!E1086)&lt;=0,AC1086,AC1086/V1086))</f>
        <v>0</v>
      </c>
      <c r="AE1086" s="478">
        <f>IFERROR(IF(AND(VLOOKUP(D1086,rng_ND,5,FALSE)="Ja",D_SAV!T1086="degressiv"),D_SAV!AC1086*Y1086/100,0),0)</f>
        <v>0</v>
      </c>
      <c r="AF1086" s="55">
        <f>IFERROR(IF(VLOOKUP(D1086,rng_ND,5,FALSE)="Ja",MAX(D_SAV!AD1086:AE1086),D_SAV!AD1086),0)</f>
        <v>0</v>
      </c>
      <c r="AG1086" s="55">
        <f t="shared" si="329"/>
        <v>0</v>
      </c>
      <c r="AH1086" s="55">
        <f t="shared" si="330"/>
        <v>0</v>
      </c>
      <c r="AI1086" s="55">
        <f t="shared" si="331"/>
        <v>0</v>
      </c>
      <c r="AJ1086" s="55">
        <f t="shared" si="332"/>
        <v>0</v>
      </c>
      <c r="AK1086" s="55">
        <f t="shared" si="323"/>
        <v>0</v>
      </c>
      <c r="AL1086" s="55">
        <f t="shared" si="324"/>
        <v>0</v>
      </c>
      <c r="AM1086" s="55">
        <f t="shared" si="325"/>
        <v>0</v>
      </c>
    </row>
    <row r="1087" spans="1:39" x14ac:dyDescent="0.25">
      <c r="A1087" s="47">
        <v>1083</v>
      </c>
      <c r="B1087" s="358" t="str">
        <f>IF(AND(E1087&lt;&gt;0,D1087&lt;&gt;0,F1087&lt;&gt;0),IF(C1087&lt;&gt;0,CONCATENATE(C1087,"-AGr",VLOOKUP(D1087,Listen!$A$2:$G$45,7,FALSE),"-",E1087,"-",F1087,),CONCATENATE("AGr",VLOOKUP(D1087,Listen!$A$2:$G$45,7,FALSE),"-",E1087,"-",F1087)),"keine vollständige ID")</f>
        <v>keine vollständige ID</v>
      </c>
      <c r="C1087" s="359">
        <f>'[2]III_SAV-Details_NB'!B1093</f>
        <v>0</v>
      </c>
      <c r="D1087" s="359">
        <f>'[2]III_SAV-Details_NB'!C1093</f>
        <v>0</v>
      </c>
      <c r="E1087" s="359">
        <f>'[2]III_SAV-Details_NB'!D1093</f>
        <v>0</v>
      </c>
      <c r="F1087" s="490"/>
      <c r="G1087" s="281">
        <f>'[2]III_SAV-Details_NB'!X1093</f>
        <v>0</v>
      </c>
      <c r="H1087" s="281">
        <f t="shared" si="326"/>
        <v>0</v>
      </c>
      <c r="I1087" s="281">
        <f>IF(con_EOGJahr=2025,'[2]III_SAV-Details_NB'!AA1093,IF(con_EOGJahr=2026,'[2]III_SAV-Details_NB'!AB1093,'[2]III_SAV-Details_NB'!AC1093))</f>
        <v>0</v>
      </c>
      <c r="J1087" s="282"/>
      <c r="K1087" s="282"/>
      <c r="L1087" s="282"/>
      <c r="M1087" s="282"/>
      <c r="N1087" s="282"/>
      <c r="O1087" s="282"/>
      <c r="P1087" s="52">
        <f t="shared" si="327"/>
        <v>0</v>
      </c>
      <c r="Q1087" s="60"/>
      <c r="R1087" s="53">
        <f t="shared" si="333"/>
        <v>0</v>
      </c>
      <c r="S1087" s="59"/>
      <c r="T1087" s="61"/>
      <c r="U1087" s="342" t="str">
        <f t="shared" si="337"/>
        <v>k.A.</v>
      </c>
      <c r="V1087" s="343" t="str">
        <f t="shared" si="334"/>
        <v>k.A.</v>
      </c>
      <c r="W1087" s="343" t="str">
        <f>IFERROR(IF(OR($D1087="",$E1087=0,con_Ende=0),"k.A.",IF(VLOOKUP($D1087,rng_ND,5,0)="Nein",VLOOKUP($D1087,rng_ND,2,FALSE),MIN(VLOOKUP($D1087,rng_ND,2,FALSE),A_Stammdaten!$B$19-D_SAV!$E1087+1))),"k.A.")</f>
        <v>k.A.</v>
      </c>
      <c r="X1087" s="343" t="str">
        <f t="shared" si="335"/>
        <v>k.A.</v>
      </c>
      <c r="Y1087" s="62"/>
      <c r="Z1087" s="48">
        <f t="shared" si="336"/>
        <v>0</v>
      </c>
      <c r="AA1087" s="457"/>
      <c r="AB1087" s="55">
        <f t="shared" si="328"/>
        <v>0</v>
      </c>
      <c r="AC1087" s="55">
        <f>IF(A_Stammdaten!$B$25="ja",D_SAV!AA1087,D_SAV!AB1087)</f>
        <v>0</v>
      </c>
      <c r="AD1087" s="478">
        <f>IF(AC1087=0,0,IF(U1087-(con_EOGJahr-D_SAV!E1087)&lt;=0,AC1087,AC1087/V1087))</f>
        <v>0</v>
      </c>
      <c r="AE1087" s="478">
        <f>IFERROR(IF(AND(VLOOKUP(D1087,rng_ND,5,FALSE)="Ja",D_SAV!T1087="degressiv"),D_SAV!AC1087*Y1087/100,0),0)</f>
        <v>0</v>
      </c>
      <c r="AF1087" s="55">
        <f>IFERROR(IF(VLOOKUP(D1087,rng_ND,5,FALSE)="Ja",MAX(D_SAV!AD1087:AE1087),D_SAV!AD1087),0)</f>
        <v>0</v>
      </c>
      <c r="AG1087" s="55">
        <f t="shared" si="329"/>
        <v>0</v>
      </c>
      <c r="AH1087" s="55">
        <f t="shared" si="330"/>
        <v>0</v>
      </c>
      <c r="AI1087" s="55">
        <f t="shared" si="331"/>
        <v>0</v>
      </c>
      <c r="AJ1087" s="55">
        <f t="shared" si="332"/>
        <v>0</v>
      </c>
      <c r="AK1087" s="55">
        <f t="shared" si="323"/>
        <v>0</v>
      </c>
      <c r="AL1087" s="55">
        <f t="shared" si="324"/>
        <v>0</v>
      </c>
      <c r="AM1087" s="55">
        <f t="shared" si="325"/>
        <v>0</v>
      </c>
    </row>
    <row r="1088" spans="1:39" x14ac:dyDescent="0.25">
      <c r="A1088" s="47">
        <v>1084</v>
      </c>
      <c r="B1088" s="358" t="str">
        <f>IF(AND(E1088&lt;&gt;0,D1088&lt;&gt;0,F1088&lt;&gt;0),IF(C1088&lt;&gt;0,CONCATENATE(C1088,"-AGr",VLOOKUP(D1088,Listen!$A$2:$G$45,7,FALSE),"-",E1088,"-",F1088,),CONCATENATE("AGr",VLOOKUP(D1088,Listen!$A$2:$G$45,7,FALSE),"-",E1088,"-",F1088)),"keine vollständige ID")</f>
        <v>keine vollständige ID</v>
      </c>
      <c r="C1088" s="359">
        <f>'[2]III_SAV-Details_NB'!B1094</f>
        <v>0</v>
      </c>
      <c r="D1088" s="359">
        <f>'[2]III_SAV-Details_NB'!C1094</f>
        <v>0</v>
      </c>
      <c r="E1088" s="359">
        <f>'[2]III_SAV-Details_NB'!D1094</f>
        <v>0</v>
      </c>
      <c r="F1088" s="490"/>
      <c r="G1088" s="281">
        <f>'[2]III_SAV-Details_NB'!X1094</f>
        <v>0</v>
      </c>
      <c r="H1088" s="281">
        <f t="shared" si="326"/>
        <v>0</v>
      </c>
      <c r="I1088" s="281">
        <f>IF(con_EOGJahr=2025,'[2]III_SAV-Details_NB'!AA1094,IF(con_EOGJahr=2026,'[2]III_SAV-Details_NB'!AB1094,'[2]III_SAV-Details_NB'!AC1094))</f>
        <v>0</v>
      </c>
      <c r="J1088" s="282"/>
      <c r="K1088" s="282"/>
      <c r="L1088" s="282"/>
      <c r="M1088" s="282"/>
      <c r="N1088" s="282"/>
      <c r="O1088" s="282"/>
      <c r="P1088" s="52">
        <f t="shared" si="327"/>
        <v>0</v>
      </c>
      <c r="Q1088" s="60"/>
      <c r="R1088" s="53">
        <f t="shared" si="333"/>
        <v>0</v>
      </c>
      <c r="S1088" s="59"/>
      <c r="T1088" s="61"/>
      <c r="U1088" s="342" t="str">
        <f t="shared" si="337"/>
        <v>k.A.</v>
      </c>
      <c r="V1088" s="343" t="str">
        <f t="shared" si="334"/>
        <v>k.A.</v>
      </c>
      <c r="W1088" s="343" t="str">
        <f>IFERROR(IF(OR($D1088="",$E1088=0,con_Ende=0),"k.A.",IF(VLOOKUP($D1088,rng_ND,5,0)="Nein",VLOOKUP($D1088,rng_ND,2,FALSE),MIN(VLOOKUP($D1088,rng_ND,2,FALSE),A_Stammdaten!$B$19-D_SAV!$E1088+1))),"k.A.")</f>
        <v>k.A.</v>
      </c>
      <c r="X1088" s="343" t="str">
        <f t="shared" si="335"/>
        <v>k.A.</v>
      </c>
      <c r="Y1088" s="62"/>
      <c r="Z1088" s="48">
        <f t="shared" si="336"/>
        <v>0</v>
      </c>
      <c r="AA1088" s="457"/>
      <c r="AB1088" s="55">
        <f t="shared" si="328"/>
        <v>0</v>
      </c>
      <c r="AC1088" s="55">
        <f>IF(A_Stammdaten!$B$25="ja",D_SAV!AA1088,D_SAV!AB1088)</f>
        <v>0</v>
      </c>
      <c r="AD1088" s="478">
        <f>IF(AC1088=0,0,IF(U1088-(con_EOGJahr-D_SAV!E1088)&lt;=0,AC1088,AC1088/V1088))</f>
        <v>0</v>
      </c>
      <c r="AE1088" s="478">
        <f>IFERROR(IF(AND(VLOOKUP(D1088,rng_ND,5,FALSE)="Ja",D_SAV!T1088="degressiv"),D_SAV!AC1088*Y1088/100,0),0)</f>
        <v>0</v>
      </c>
      <c r="AF1088" s="55">
        <f>IFERROR(IF(VLOOKUP(D1088,rng_ND,5,FALSE)="Ja",MAX(D_SAV!AD1088:AE1088),D_SAV!AD1088),0)</f>
        <v>0</v>
      </c>
      <c r="AG1088" s="55">
        <f t="shared" si="329"/>
        <v>0</v>
      </c>
      <c r="AH1088" s="55">
        <f t="shared" si="330"/>
        <v>0</v>
      </c>
      <c r="AI1088" s="55">
        <f t="shared" si="331"/>
        <v>0</v>
      </c>
      <c r="AJ1088" s="55">
        <f t="shared" si="332"/>
        <v>0</v>
      </c>
      <c r="AK1088" s="55">
        <f t="shared" si="323"/>
        <v>0</v>
      </c>
      <c r="AL1088" s="55">
        <f t="shared" si="324"/>
        <v>0</v>
      </c>
      <c r="AM1088" s="55">
        <f t="shared" si="325"/>
        <v>0</v>
      </c>
    </row>
    <row r="1089" spans="1:39" x14ac:dyDescent="0.25">
      <c r="A1089" s="47">
        <v>1085</v>
      </c>
      <c r="B1089" s="358" t="str">
        <f>IF(AND(E1089&lt;&gt;0,D1089&lt;&gt;0,F1089&lt;&gt;0),IF(C1089&lt;&gt;0,CONCATENATE(C1089,"-AGr",VLOOKUP(D1089,Listen!$A$2:$G$45,7,FALSE),"-",E1089,"-",F1089,),CONCATENATE("AGr",VLOOKUP(D1089,Listen!$A$2:$G$45,7,FALSE),"-",E1089,"-",F1089)),"keine vollständige ID")</f>
        <v>keine vollständige ID</v>
      </c>
      <c r="C1089" s="359">
        <f>'[2]III_SAV-Details_NB'!B1095</f>
        <v>0</v>
      </c>
      <c r="D1089" s="359">
        <f>'[2]III_SAV-Details_NB'!C1095</f>
        <v>0</v>
      </c>
      <c r="E1089" s="359">
        <f>'[2]III_SAV-Details_NB'!D1095</f>
        <v>0</v>
      </c>
      <c r="F1089" s="490"/>
      <c r="G1089" s="281">
        <f>'[2]III_SAV-Details_NB'!X1095</f>
        <v>0</v>
      </c>
      <c r="H1089" s="281">
        <f t="shared" si="326"/>
        <v>0</v>
      </c>
      <c r="I1089" s="281">
        <f>IF(con_EOGJahr=2025,'[2]III_SAV-Details_NB'!AA1095,IF(con_EOGJahr=2026,'[2]III_SAV-Details_NB'!AB1095,'[2]III_SAV-Details_NB'!AC1095))</f>
        <v>0</v>
      </c>
      <c r="J1089" s="282"/>
      <c r="K1089" s="282"/>
      <c r="L1089" s="282"/>
      <c r="M1089" s="282"/>
      <c r="N1089" s="282"/>
      <c r="O1089" s="282"/>
      <c r="P1089" s="52">
        <f t="shared" si="327"/>
        <v>0</v>
      </c>
      <c r="Q1089" s="60"/>
      <c r="R1089" s="53">
        <f t="shared" si="333"/>
        <v>0</v>
      </c>
      <c r="S1089" s="59"/>
      <c r="T1089" s="61"/>
      <c r="U1089" s="342" t="str">
        <f t="shared" si="337"/>
        <v>k.A.</v>
      </c>
      <c r="V1089" s="343" t="str">
        <f t="shared" si="334"/>
        <v>k.A.</v>
      </c>
      <c r="W1089" s="343" t="str">
        <f>IFERROR(IF(OR($D1089="",$E1089=0,con_Ende=0),"k.A.",IF(VLOOKUP($D1089,rng_ND,5,0)="Nein",VLOOKUP($D1089,rng_ND,2,FALSE),MIN(VLOOKUP($D1089,rng_ND,2,FALSE),A_Stammdaten!$B$19-D_SAV!$E1089+1))),"k.A.")</f>
        <v>k.A.</v>
      </c>
      <c r="X1089" s="343" t="str">
        <f t="shared" si="335"/>
        <v>k.A.</v>
      </c>
      <c r="Y1089" s="62"/>
      <c r="Z1089" s="48">
        <f t="shared" si="336"/>
        <v>0</v>
      </c>
      <c r="AA1089" s="457"/>
      <c r="AB1089" s="55">
        <f t="shared" si="328"/>
        <v>0</v>
      </c>
      <c r="AC1089" s="55">
        <f>IF(A_Stammdaten!$B$25="ja",D_SAV!AA1089,D_SAV!AB1089)</f>
        <v>0</v>
      </c>
      <c r="AD1089" s="478">
        <f>IF(AC1089=0,0,IF(U1089-(con_EOGJahr-D_SAV!E1089)&lt;=0,AC1089,AC1089/V1089))</f>
        <v>0</v>
      </c>
      <c r="AE1089" s="478">
        <f>IFERROR(IF(AND(VLOOKUP(D1089,rng_ND,5,FALSE)="Ja",D_SAV!T1089="degressiv"),D_SAV!AC1089*Y1089/100,0),0)</f>
        <v>0</v>
      </c>
      <c r="AF1089" s="55">
        <f>IFERROR(IF(VLOOKUP(D1089,rng_ND,5,FALSE)="Ja",MAX(D_SAV!AD1089:AE1089),D_SAV!AD1089),0)</f>
        <v>0</v>
      </c>
      <c r="AG1089" s="55">
        <f t="shared" si="329"/>
        <v>0</v>
      </c>
      <c r="AH1089" s="55">
        <f t="shared" si="330"/>
        <v>0</v>
      </c>
      <c r="AI1089" s="55">
        <f t="shared" si="331"/>
        <v>0</v>
      </c>
      <c r="AJ1089" s="55">
        <f t="shared" si="332"/>
        <v>0</v>
      </c>
      <c r="AK1089" s="55">
        <f t="shared" si="323"/>
        <v>0</v>
      </c>
      <c r="AL1089" s="55">
        <f t="shared" si="324"/>
        <v>0</v>
      </c>
      <c r="AM1089" s="55">
        <f t="shared" si="325"/>
        <v>0</v>
      </c>
    </row>
    <row r="1090" spans="1:39" x14ac:dyDescent="0.25">
      <c r="A1090" s="47">
        <v>1086</v>
      </c>
      <c r="B1090" s="358" t="str">
        <f>IF(AND(E1090&lt;&gt;0,D1090&lt;&gt;0,F1090&lt;&gt;0),IF(C1090&lt;&gt;0,CONCATENATE(C1090,"-AGr",VLOOKUP(D1090,Listen!$A$2:$G$45,7,FALSE),"-",E1090,"-",F1090,),CONCATENATE("AGr",VLOOKUP(D1090,Listen!$A$2:$G$45,7,FALSE),"-",E1090,"-",F1090)),"keine vollständige ID")</f>
        <v>keine vollständige ID</v>
      </c>
      <c r="C1090" s="359">
        <f>'[2]III_SAV-Details_NB'!B1096</f>
        <v>0</v>
      </c>
      <c r="D1090" s="359">
        <f>'[2]III_SAV-Details_NB'!C1096</f>
        <v>0</v>
      </c>
      <c r="E1090" s="359">
        <f>'[2]III_SAV-Details_NB'!D1096</f>
        <v>0</v>
      </c>
      <c r="F1090" s="490"/>
      <c r="G1090" s="281">
        <f>'[2]III_SAV-Details_NB'!X1096</f>
        <v>0</v>
      </c>
      <c r="H1090" s="281">
        <f t="shared" si="326"/>
        <v>0</v>
      </c>
      <c r="I1090" s="281">
        <f>IF(con_EOGJahr=2025,'[2]III_SAV-Details_NB'!AA1096,IF(con_EOGJahr=2026,'[2]III_SAV-Details_NB'!AB1096,'[2]III_SAV-Details_NB'!AC1096))</f>
        <v>0</v>
      </c>
      <c r="J1090" s="282"/>
      <c r="K1090" s="282"/>
      <c r="L1090" s="282"/>
      <c r="M1090" s="282"/>
      <c r="N1090" s="282"/>
      <c r="O1090" s="282"/>
      <c r="P1090" s="52">
        <f t="shared" si="327"/>
        <v>0</v>
      </c>
      <c r="Q1090" s="60"/>
      <c r="R1090" s="53">
        <f t="shared" si="333"/>
        <v>0</v>
      </c>
      <c r="S1090" s="59"/>
      <c r="T1090" s="61"/>
      <c r="U1090" s="342" t="str">
        <f t="shared" si="337"/>
        <v>k.A.</v>
      </c>
      <c r="V1090" s="343" t="str">
        <f t="shared" si="334"/>
        <v>k.A.</v>
      </c>
      <c r="W1090" s="343" t="str">
        <f>IFERROR(IF(OR($D1090="",$E1090=0,con_Ende=0),"k.A.",IF(VLOOKUP($D1090,rng_ND,5,0)="Nein",VLOOKUP($D1090,rng_ND,2,FALSE),MIN(VLOOKUP($D1090,rng_ND,2,FALSE),A_Stammdaten!$B$19-D_SAV!$E1090+1))),"k.A.")</f>
        <v>k.A.</v>
      </c>
      <c r="X1090" s="343" t="str">
        <f t="shared" si="335"/>
        <v>k.A.</v>
      </c>
      <c r="Y1090" s="62"/>
      <c r="Z1090" s="48">
        <f t="shared" si="336"/>
        <v>0</v>
      </c>
      <c r="AA1090" s="457"/>
      <c r="AB1090" s="55">
        <f t="shared" si="328"/>
        <v>0</v>
      </c>
      <c r="AC1090" s="55">
        <f>IF(A_Stammdaten!$B$25="ja",D_SAV!AA1090,D_SAV!AB1090)</f>
        <v>0</v>
      </c>
      <c r="AD1090" s="478">
        <f>IF(AC1090=0,0,IF(U1090-(con_EOGJahr-D_SAV!E1090)&lt;=0,AC1090,AC1090/V1090))</f>
        <v>0</v>
      </c>
      <c r="AE1090" s="478">
        <f>IFERROR(IF(AND(VLOOKUP(D1090,rng_ND,5,FALSE)="Ja",D_SAV!T1090="degressiv"),D_SAV!AC1090*Y1090/100,0),0)</f>
        <v>0</v>
      </c>
      <c r="AF1090" s="55">
        <f>IFERROR(IF(VLOOKUP(D1090,rng_ND,5,FALSE)="Ja",MAX(D_SAV!AD1090:AE1090),D_SAV!AD1090),0)</f>
        <v>0</v>
      </c>
      <c r="AG1090" s="55">
        <f t="shared" si="329"/>
        <v>0</v>
      </c>
      <c r="AH1090" s="55">
        <f t="shared" si="330"/>
        <v>0</v>
      </c>
      <c r="AI1090" s="55">
        <f t="shared" si="331"/>
        <v>0</v>
      </c>
      <c r="AJ1090" s="55">
        <f t="shared" si="332"/>
        <v>0</v>
      </c>
      <c r="AK1090" s="55">
        <f t="shared" si="323"/>
        <v>0</v>
      </c>
      <c r="AL1090" s="55">
        <f t="shared" si="324"/>
        <v>0</v>
      </c>
      <c r="AM1090" s="55">
        <f t="shared" si="325"/>
        <v>0</v>
      </c>
    </row>
    <row r="1091" spans="1:39" x14ac:dyDescent="0.25">
      <c r="A1091" s="47">
        <v>1087</v>
      </c>
      <c r="B1091" s="358" t="str">
        <f>IF(AND(E1091&lt;&gt;0,D1091&lt;&gt;0,F1091&lt;&gt;0),IF(C1091&lt;&gt;0,CONCATENATE(C1091,"-AGr",VLOOKUP(D1091,Listen!$A$2:$G$45,7,FALSE),"-",E1091,"-",F1091,),CONCATENATE("AGr",VLOOKUP(D1091,Listen!$A$2:$G$45,7,FALSE),"-",E1091,"-",F1091)),"keine vollständige ID")</f>
        <v>keine vollständige ID</v>
      </c>
      <c r="C1091" s="359">
        <f>'[2]III_SAV-Details_NB'!B1097</f>
        <v>0</v>
      </c>
      <c r="D1091" s="359">
        <f>'[2]III_SAV-Details_NB'!C1097</f>
        <v>0</v>
      </c>
      <c r="E1091" s="359">
        <f>'[2]III_SAV-Details_NB'!D1097</f>
        <v>0</v>
      </c>
      <c r="F1091" s="490"/>
      <c r="G1091" s="281">
        <f>'[2]III_SAV-Details_NB'!X1097</f>
        <v>0</v>
      </c>
      <c r="H1091" s="281">
        <f t="shared" si="326"/>
        <v>0</v>
      </c>
      <c r="I1091" s="281">
        <f>IF(con_EOGJahr=2025,'[2]III_SAV-Details_NB'!AA1097,IF(con_EOGJahr=2026,'[2]III_SAV-Details_NB'!AB1097,'[2]III_SAV-Details_NB'!AC1097))</f>
        <v>0</v>
      </c>
      <c r="J1091" s="282"/>
      <c r="K1091" s="282"/>
      <c r="L1091" s="282"/>
      <c r="M1091" s="282"/>
      <c r="N1091" s="282"/>
      <c r="O1091" s="282"/>
      <c r="P1091" s="52">
        <f t="shared" si="327"/>
        <v>0</v>
      </c>
      <c r="Q1091" s="60"/>
      <c r="R1091" s="53">
        <f t="shared" si="333"/>
        <v>0</v>
      </c>
      <c r="S1091" s="59"/>
      <c r="T1091" s="61"/>
      <c r="U1091" s="342" t="str">
        <f t="shared" si="337"/>
        <v>k.A.</v>
      </c>
      <c r="V1091" s="343" t="str">
        <f t="shared" si="334"/>
        <v>k.A.</v>
      </c>
      <c r="W1091" s="343" t="str">
        <f>IFERROR(IF(OR($D1091="",$E1091=0,con_Ende=0),"k.A.",IF(VLOOKUP($D1091,rng_ND,5,0)="Nein",VLOOKUP($D1091,rng_ND,2,FALSE),MIN(VLOOKUP($D1091,rng_ND,2,FALSE),A_Stammdaten!$B$19-D_SAV!$E1091+1))),"k.A.")</f>
        <v>k.A.</v>
      </c>
      <c r="X1091" s="343" t="str">
        <f t="shared" si="335"/>
        <v>k.A.</v>
      </c>
      <c r="Y1091" s="62"/>
      <c r="Z1091" s="48">
        <f t="shared" si="336"/>
        <v>0</v>
      </c>
      <c r="AA1091" s="457"/>
      <c r="AB1091" s="55">
        <f t="shared" si="328"/>
        <v>0</v>
      </c>
      <c r="AC1091" s="55">
        <f>IF(A_Stammdaten!$B$25="ja",D_SAV!AA1091,D_SAV!AB1091)</f>
        <v>0</v>
      </c>
      <c r="AD1091" s="478">
        <f>IF(AC1091=0,0,IF(U1091-(con_EOGJahr-D_SAV!E1091)&lt;=0,AC1091,AC1091/V1091))</f>
        <v>0</v>
      </c>
      <c r="AE1091" s="478">
        <f>IFERROR(IF(AND(VLOOKUP(D1091,rng_ND,5,FALSE)="Ja",D_SAV!T1091="degressiv"),D_SAV!AC1091*Y1091/100,0),0)</f>
        <v>0</v>
      </c>
      <c r="AF1091" s="55">
        <f>IFERROR(IF(VLOOKUP(D1091,rng_ND,5,FALSE)="Ja",MAX(D_SAV!AD1091:AE1091),D_SAV!AD1091),0)</f>
        <v>0</v>
      </c>
      <c r="AG1091" s="55">
        <f t="shared" si="329"/>
        <v>0</v>
      </c>
      <c r="AH1091" s="55">
        <f t="shared" si="330"/>
        <v>0</v>
      </c>
      <c r="AI1091" s="55">
        <f t="shared" si="331"/>
        <v>0</v>
      </c>
      <c r="AJ1091" s="55">
        <f t="shared" si="332"/>
        <v>0</v>
      </c>
      <c r="AK1091" s="55">
        <f t="shared" si="323"/>
        <v>0</v>
      </c>
      <c r="AL1091" s="55">
        <f t="shared" si="324"/>
        <v>0</v>
      </c>
      <c r="AM1091" s="55">
        <f t="shared" si="325"/>
        <v>0</v>
      </c>
    </row>
    <row r="1092" spans="1:39" x14ac:dyDescent="0.25">
      <c r="A1092" s="47">
        <v>1088</v>
      </c>
      <c r="B1092" s="358" t="str">
        <f>IF(AND(E1092&lt;&gt;0,D1092&lt;&gt;0,F1092&lt;&gt;0),IF(C1092&lt;&gt;0,CONCATENATE(C1092,"-AGr",VLOOKUP(D1092,Listen!$A$2:$G$45,7,FALSE),"-",E1092,"-",F1092,),CONCATENATE("AGr",VLOOKUP(D1092,Listen!$A$2:$G$45,7,FALSE),"-",E1092,"-",F1092)),"keine vollständige ID")</f>
        <v>keine vollständige ID</v>
      </c>
      <c r="C1092" s="359">
        <f>'[2]III_SAV-Details_NB'!B1098</f>
        <v>0</v>
      </c>
      <c r="D1092" s="359">
        <f>'[2]III_SAV-Details_NB'!C1098</f>
        <v>0</v>
      </c>
      <c r="E1092" s="359">
        <f>'[2]III_SAV-Details_NB'!D1098</f>
        <v>0</v>
      </c>
      <c r="F1092" s="490"/>
      <c r="G1092" s="281">
        <f>'[2]III_SAV-Details_NB'!X1098</f>
        <v>0</v>
      </c>
      <c r="H1092" s="281">
        <f t="shared" si="326"/>
        <v>0</v>
      </c>
      <c r="I1092" s="281">
        <f>IF(con_EOGJahr=2025,'[2]III_SAV-Details_NB'!AA1098,IF(con_EOGJahr=2026,'[2]III_SAV-Details_NB'!AB1098,'[2]III_SAV-Details_NB'!AC1098))</f>
        <v>0</v>
      </c>
      <c r="J1092" s="282"/>
      <c r="K1092" s="282"/>
      <c r="L1092" s="282"/>
      <c r="M1092" s="282"/>
      <c r="N1092" s="282"/>
      <c r="O1092" s="282"/>
      <c r="P1092" s="52">
        <f t="shared" si="327"/>
        <v>0</v>
      </c>
      <c r="Q1092" s="60"/>
      <c r="R1092" s="53">
        <f t="shared" si="333"/>
        <v>0</v>
      </c>
      <c r="S1092" s="59"/>
      <c r="T1092" s="61"/>
      <c r="U1092" s="342" t="str">
        <f t="shared" si="337"/>
        <v>k.A.</v>
      </c>
      <c r="V1092" s="343" t="str">
        <f t="shared" si="334"/>
        <v>k.A.</v>
      </c>
      <c r="W1092" s="343" t="str">
        <f>IFERROR(IF(OR($D1092="",$E1092=0,con_Ende=0),"k.A.",IF(VLOOKUP($D1092,rng_ND,5,0)="Nein",VLOOKUP($D1092,rng_ND,2,FALSE),MIN(VLOOKUP($D1092,rng_ND,2,FALSE),A_Stammdaten!$B$19-D_SAV!$E1092+1))),"k.A.")</f>
        <v>k.A.</v>
      </c>
      <c r="X1092" s="343" t="str">
        <f t="shared" si="335"/>
        <v>k.A.</v>
      </c>
      <c r="Y1092" s="62"/>
      <c r="Z1092" s="48">
        <f t="shared" si="336"/>
        <v>0</v>
      </c>
      <c r="AA1092" s="457"/>
      <c r="AB1092" s="55">
        <f t="shared" si="328"/>
        <v>0</v>
      </c>
      <c r="AC1092" s="55">
        <f>IF(A_Stammdaten!$B$25="ja",D_SAV!AA1092,D_SAV!AB1092)</f>
        <v>0</v>
      </c>
      <c r="AD1092" s="478">
        <f>IF(AC1092=0,0,IF(U1092-(con_EOGJahr-D_SAV!E1092)&lt;=0,AC1092,AC1092/V1092))</f>
        <v>0</v>
      </c>
      <c r="AE1092" s="478">
        <f>IFERROR(IF(AND(VLOOKUP(D1092,rng_ND,5,FALSE)="Ja",D_SAV!T1092="degressiv"),D_SAV!AC1092*Y1092/100,0),0)</f>
        <v>0</v>
      </c>
      <c r="AF1092" s="55">
        <f>IFERROR(IF(VLOOKUP(D1092,rng_ND,5,FALSE)="Ja",MAX(D_SAV!AD1092:AE1092),D_SAV!AD1092),0)</f>
        <v>0</v>
      </c>
      <c r="AG1092" s="55">
        <f t="shared" si="329"/>
        <v>0</v>
      </c>
      <c r="AH1092" s="55">
        <f t="shared" si="330"/>
        <v>0</v>
      </c>
      <c r="AI1092" s="55">
        <f t="shared" si="331"/>
        <v>0</v>
      </c>
      <c r="AJ1092" s="55">
        <f t="shared" si="332"/>
        <v>0</v>
      </c>
      <c r="AK1092" s="55">
        <f t="shared" si="323"/>
        <v>0</v>
      </c>
      <c r="AL1092" s="55">
        <f t="shared" si="324"/>
        <v>0</v>
      </c>
      <c r="AM1092" s="55">
        <f t="shared" si="325"/>
        <v>0</v>
      </c>
    </row>
    <row r="1093" spans="1:39" x14ac:dyDescent="0.25">
      <c r="A1093" s="47">
        <v>1089</v>
      </c>
      <c r="B1093" s="358" t="str">
        <f>IF(AND(E1093&lt;&gt;0,D1093&lt;&gt;0,F1093&lt;&gt;0),IF(C1093&lt;&gt;0,CONCATENATE(C1093,"-AGr",VLOOKUP(D1093,Listen!$A$2:$G$45,7,FALSE),"-",E1093,"-",F1093,),CONCATENATE("AGr",VLOOKUP(D1093,Listen!$A$2:$G$45,7,FALSE),"-",E1093,"-",F1093)),"keine vollständige ID")</f>
        <v>keine vollständige ID</v>
      </c>
      <c r="C1093" s="359">
        <f>'[2]III_SAV-Details_NB'!B1099</f>
        <v>0</v>
      </c>
      <c r="D1093" s="359">
        <f>'[2]III_SAV-Details_NB'!C1099</f>
        <v>0</v>
      </c>
      <c r="E1093" s="359">
        <f>'[2]III_SAV-Details_NB'!D1099</f>
        <v>0</v>
      </c>
      <c r="F1093" s="490"/>
      <c r="G1093" s="281">
        <f>'[2]III_SAV-Details_NB'!X1099</f>
        <v>0</v>
      </c>
      <c r="H1093" s="281">
        <f t="shared" si="326"/>
        <v>0</v>
      </c>
      <c r="I1093" s="281">
        <f>IF(con_EOGJahr=2025,'[2]III_SAV-Details_NB'!AA1099,IF(con_EOGJahr=2026,'[2]III_SAV-Details_NB'!AB1099,'[2]III_SAV-Details_NB'!AC1099))</f>
        <v>0</v>
      </c>
      <c r="J1093" s="282"/>
      <c r="K1093" s="282"/>
      <c r="L1093" s="282"/>
      <c r="M1093" s="282"/>
      <c r="N1093" s="282"/>
      <c r="O1093" s="282"/>
      <c r="P1093" s="52">
        <f t="shared" si="327"/>
        <v>0</v>
      </c>
      <c r="Q1093" s="60"/>
      <c r="R1093" s="53">
        <f t="shared" si="333"/>
        <v>0</v>
      </c>
      <c r="S1093" s="59"/>
      <c r="T1093" s="61"/>
      <c r="U1093" s="342" t="str">
        <f t="shared" si="337"/>
        <v>k.A.</v>
      </c>
      <c r="V1093" s="343" t="str">
        <f t="shared" si="334"/>
        <v>k.A.</v>
      </c>
      <c r="W1093" s="343" t="str">
        <f>IFERROR(IF(OR($D1093="",$E1093=0,con_Ende=0),"k.A.",IF(VLOOKUP($D1093,rng_ND,5,0)="Nein",VLOOKUP($D1093,rng_ND,2,FALSE),MIN(VLOOKUP($D1093,rng_ND,2,FALSE),A_Stammdaten!$B$19-D_SAV!$E1093+1))),"k.A.")</f>
        <v>k.A.</v>
      </c>
      <c r="X1093" s="343" t="str">
        <f t="shared" si="335"/>
        <v>k.A.</v>
      </c>
      <c r="Y1093" s="62"/>
      <c r="Z1093" s="48">
        <f t="shared" si="336"/>
        <v>0</v>
      </c>
      <c r="AA1093" s="457"/>
      <c r="AB1093" s="55">
        <f t="shared" si="328"/>
        <v>0</v>
      </c>
      <c r="AC1093" s="55">
        <f>IF(A_Stammdaten!$B$25="ja",D_SAV!AA1093,D_SAV!AB1093)</f>
        <v>0</v>
      </c>
      <c r="AD1093" s="478">
        <f>IF(AC1093=0,0,IF(U1093-(con_EOGJahr-D_SAV!E1093)&lt;=0,AC1093,AC1093/V1093))</f>
        <v>0</v>
      </c>
      <c r="AE1093" s="478">
        <f>IFERROR(IF(AND(VLOOKUP(D1093,rng_ND,5,FALSE)="Ja",D_SAV!T1093="degressiv"),D_SAV!AC1093*Y1093/100,0),0)</f>
        <v>0</v>
      </c>
      <c r="AF1093" s="55">
        <f>IFERROR(IF(VLOOKUP(D1093,rng_ND,5,FALSE)="Ja",MAX(D_SAV!AD1093:AE1093),D_SAV!AD1093),0)</f>
        <v>0</v>
      </c>
      <c r="AG1093" s="55">
        <f t="shared" si="329"/>
        <v>0</v>
      </c>
      <c r="AH1093" s="55">
        <f t="shared" si="330"/>
        <v>0</v>
      </c>
      <c r="AI1093" s="55">
        <f t="shared" si="331"/>
        <v>0</v>
      </c>
      <c r="AJ1093" s="55">
        <f t="shared" si="332"/>
        <v>0</v>
      </c>
      <c r="AK1093" s="55">
        <f t="shared" ref="AK1093:AK1156" si="338">IF($E1093&gt;=2006,AC1093,con_EKQ*AH1093+(1-con_EKQ)*AC1093)</f>
        <v>0</v>
      </c>
      <c r="AL1093" s="55">
        <f t="shared" ref="AL1093:AL1156" si="339">IF($E1093&gt;=2006,AF1093,con_EKQ*AI1093+(1-con_EKQ)*AF1093)</f>
        <v>0</v>
      </c>
      <c r="AM1093" s="55">
        <f t="shared" ref="AM1093:AM1156" si="340">IF($E1093&gt;=2006,AG1093,con_EKQ*AJ1093+(1-con_EKQ)*AG1093)</f>
        <v>0</v>
      </c>
    </row>
    <row r="1094" spans="1:39" x14ac:dyDescent="0.25">
      <c r="A1094" s="47">
        <v>1090</v>
      </c>
      <c r="B1094" s="358" t="str">
        <f>IF(AND(E1094&lt;&gt;0,D1094&lt;&gt;0,F1094&lt;&gt;0),IF(C1094&lt;&gt;0,CONCATENATE(C1094,"-AGr",VLOOKUP(D1094,Listen!$A$2:$G$45,7,FALSE),"-",E1094,"-",F1094,),CONCATENATE("AGr",VLOOKUP(D1094,Listen!$A$2:$G$45,7,FALSE),"-",E1094,"-",F1094)),"keine vollständige ID")</f>
        <v>keine vollständige ID</v>
      </c>
      <c r="C1094" s="359">
        <f>'[2]III_SAV-Details_NB'!B1100</f>
        <v>0</v>
      </c>
      <c r="D1094" s="359">
        <f>'[2]III_SAV-Details_NB'!C1100</f>
        <v>0</v>
      </c>
      <c r="E1094" s="359">
        <f>'[2]III_SAV-Details_NB'!D1100</f>
        <v>0</v>
      </c>
      <c r="F1094" s="490"/>
      <c r="G1094" s="281">
        <f>'[2]III_SAV-Details_NB'!X1100</f>
        <v>0</v>
      </c>
      <c r="H1094" s="281">
        <f t="shared" ref="H1094:H1157" si="341">+G1094</f>
        <v>0</v>
      </c>
      <c r="I1094" s="281">
        <f>IF(con_EOGJahr=2025,'[2]III_SAV-Details_NB'!AA1100,IF(con_EOGJahr=2026,'[2]III_SAV-Details_NB'!AB1100,'[2]III_SAV-Details_NB'!AC1100))</f>
        <v>0</v>
      </c>
      <c r="J1094" s="282"/>
      <c r="K1094" s="282"/>
      <c r="L1094" s="282"/>
      <c r="M1094" s="282"/>
      <c r="N1094" s="282"/>
      <c r="O1094" s="282"/>
      <c r="P1094" s="52">
        <f t="shared" ref="P1094:P1157" si="342">SUM(I1094:O1094)</f>
        <v>0</v>
      </c>
      <c r="Q1094" s="60"/>
      <c r="R1094" s="53">
        <f t="shared" si="333"/>
        <v>0</v>
      </c>
      <c r="S1094" s="59"/>
      <c r="T1094" s="61"/>
      <c r="U1094" s="342" t="str">
        <f t="shared" si="337"/>
        <v>k.A.</v>
      </c>
      <c r="V1094" s="343" t="str">
        <f t="shared" si="334"/>
        <v>k.A.</v>
      </c>
      <c r="W1094" s="343" t="str">
        <f>IFERROR(IF(OR($D1094="",$E1094=0,con_Ende=0),"k.A.",IF(VLOOKUP($D1094,rng_ND,5,0)="Nein",VLOOKUP($D1094,rng_ND,2,FALSE),MIN(VLOOKUP($D1094,rng_ND,2,FALSE),A_Stammdaten!$B$19-D_SAV!$E1094+1))),"k.A.")</f>
        <v>k.A.</v>
      </c>
      <c r="X1094" s="343" t="str">
        <f t="shared" si="335"/>
        <v>k.A.</v>
      </c>
      <c r="Y1094" s="62"/>
      <c r="Z1094" s="48">
        <f t="shared" si="336"/>
        <v>0</v>
      </c>
      <c r="AA1094" s="457"/>
      <c r="AB1094" s="55">
        <f t="shared" ref="AB1094:AB1157" si="343">R1094</f>
        <v>0</v>
      </c>
      <c r="AC1094" s="55">
        <f>IF(A_Stammdaten!$B$25="ja",D_SAV!AA1094,D_SAV!AB1094)</f>
        <v>0</v>
      </c>
      <c r="AD1094" s="478">
        <f>IF(AC1094=0,0,IF(U1094-(con_EOGJahr-D_SAV!E1094)&lt;=0,AC1094,AC1094/V1094))</f>
        <v>0</v>
      </c>
      <c r="AE1094" s="478">
        <f>IFERROR(IF(AND(VLOOKUP(D1094,rng_ND,5,FALSE)="Ja",D_SAV!T1094="degressiv"),D_SAV!AC1094*Y1094/100,0),0)</f>
        <v>0</v>
      </c>
      <c r="AF1094" s="55">
        <f>IFERROR(IF(VLOOKUP(D1094,rng_ND,5,FALSE)="Ja",MAX(D_SAV!AD1094:AE1094),D_SAV!AD1094),0)</f>
        <v>0</v>
      </c>
      <c r="AG1094" s="55">
        <f t="shared" ref="AG1094:AG1157" si="344">AC1094-AF1094</f>
        <v>0</v>
      </c>
      <c r="AH1094" s="55">
        <f t="shared" ref="AH1094:AH1157" si="345">IF($E1094&gt;=2006,0,AC1094*$Z1094)</f>
        <v>0</v>
      </c>
      <c r="AI1094" s="55">
        <f t="shared" ref="AI1094:AI1157" si="346">IF($E1094&gt;=2006,0,AF1094*$Z1094)</f>
        <v>0</v>
      </c>
      <c r="AJ1094" s="55">
        <f t="shared" ref="AJ1094:AJ1157" si="347">IF($E1094&gt;=2006,0,AG1094*$Z1094)</f>
        <v>0</v>
      </c>
      <c r="AK1094" s="55">
        <f t="shared" si="338"/>
        <v>0</v>
      </c>
      <c r="AL1094" s="55">
        <f t="shared" si="339"/>
        <v>0</v>
      </c>
      <c r="AM1094" s="55">
        <f t="shared" si="340"/>
        <v>0</v>
      </c>
    </row>
    <row r="1095" spans="1:39" x14ac:dyDescent="0.25">
      <c r="A1095" s="47">
        <v>1091</v>
      </c>
      <c r="B1095" s="358" t="str">
        <f>IF(AND(E1095&lt;&gt;0,D1095&lt;&gt;0,F1095&lt;&gt;0),IF(C1095&lt;&gt;0,CONCATENATE(C1095,"-AGr",VLOOKUP(D1095,Listen!$A$2:$G$45,7,FALSE),"-",E1095,"-",F1095,),CONCATENATE("AGr",VLOOKUP(D1095,Listen!$A$2:$G$45,7,FALSE),"-",E1095,"-",F1095)),"keine vollständige ID")</f>
        <v>keine vollständige ID</v>
      </c>
      <c r="C1095" s="359">
        <f>'[2]III_SAV-Details_NB'!B1101</f>
        <v>0</v>
      </c>
      <c r="D1095" s="359">
        <f>'[2]III_SAV-Details_NB'!C1101</f>
        <v>0</v>
      </c>
      <c r="E1095" s="359">
        <f>'[2]III_SAV-Details_NB'!D1101</f>
        <v>0</v>
      </c>
      <c r="F1095" s="490"/>
      <c r="G1095" s="281">
        <f>'[2]III_SAV-Details_NB'!X1101</f>
        <v>0</v>
      </c>
      <c r="H1095" s="281">
        <f t="shared" si="341"/>
        <v>0</v>
      </c>
      <c r="I1095" s="281">
        <f>IF(con_EOGJahr=2025,'[2]III_SAV-Details_NB'!AA1101,IF(con_EOGJahr=2026,'[2]III_SAV-Details_NB'!AB1101,'[2]III_SAV-Details_NB'!AC1101))</f>
        <v>0</v>
      </c>
      <c r="J1095" s="282"/>
      <c r="K1095" s="282"/>
      <c r="L1095" s="282"/>
      <c r="M1095" s="282"/>
      <c r="N1095" s="282"/>
      <c r="O1095" s="282"/>
      <c r="P1095" s="52">
        <f t="shared" si="342"/>
        <v>0</v>
      </c>
      <c r="Q1095" s="60"/>
      <c r="R1095" s="53">
        <f t="shared" si="333"/>
        <v>0</v>
      </c>
      <c r="S1095" s="59"/>
      <c r="T1095" s="61"/>
      <c r="U1095" s="342" t="str">
        <f t="shared" si="337"/>
        <v>k.A.</v>
      </c>
      <c r="V1095" s="343" t="str">
        <f t="shared" si="334"/>
        <v>k.A.</v>
      </c>
      <c r="W1095" s="343" t="str">
        <f>IFERROR(IF(OR($D1095="",$E1095=0,con_Ende=0),"k.A.",IF(VLOOKUP($D1095,rng_ND,5,0)="Nein",VLOOKUP($D1095,rng_ND,2,FALSE),MIN(VLOOKUP($D1095,rng_ND,2,FALSE),A_Stammdaten!$B$19-D_SAV!$E1095+1))),"k.A.")</f>
        <v>k.A.</v>
      </c>
      <c r="X1095" s="343" t="str">
        <f t="shared" si="335"/>
        <v>k.A.</v>
      </c>
      <c r="Y1095" s="62"/>
      <c r="Z1095" s="48">
        <f t="shared" si="336"/>
        <v>0</v>
      </c>
      <c r="AA1095" s="457"/>
      <c r="AB1095" s="55">
        <f t="shared" si="343"/>
        <v>0</v>
      </c>
      <c r="AC1095" s="55">
        <f>IF(A_Stammdaten!$B$25="ja",D_SAV!AA1095,D_SAV!AB1095)</f>
        <v>0</v>
      </c>
      <c r="AD1095" s="478">
        <f>IF(AC1095=0,0,IF(U1095-(con_EOGJahr-D_SAV!E1095)&lt;=0,AC1095,AC1095/V1095))</f>
        <v>0</v>
      </c>
      <c r="AE1095" s="478">
        <f>IFERROR(IF(AND(VLOOKUP(D1095,rng_ND,5,FALSE)="Ja",D_SAV!T1095="degressiv"),D_SAV!AC1095*Y1095/100,0),0)</f>
        <v>0</v>
      </c>
      <c r="AF1095" s="55">
        <f>IFERROR(IF(VLOOKUP(D1095,rng_ND,5,FALSE)="Ja",MAX(D_SAV!AD1095:AE1095),D_SAV!AD1095),0)</f>
        <v>0</v>
      </c>
      <c r="AG1095" s="55">
        <f t="shared" si="344"/>
        <v>0</v>
      </c>
      <c r="AH1095" s="55">
        <f t="shared" si="345"/>
        <v>0</v>
      </c>
      <c r="AI1095" s="55">
        <f t="shared" si="346"/>
        <v>0</v>
      </c>
      <c r="AJ1095" s="55">
        <f t="shared" si="347"/>
        <v>0</v>
      </c>
      <c r="AK1095" s="55">
        <f t="shared" si="338"/>
        <v>0</v>
      </c>
      <c r="AL1095" s="55">
        <f t="shared" si="339"/>
        <v>0</v>
      </c>
      <c r="AM1095" s="55">
        <f t="shared" si="340"/>
        <v>0</v>
      </c>
    </row>
    <row r="1096" spans="1:39" x14ac:dyDescent="0.25">
      <c r="A1096" s="47">
        <v>1092</v>
      </c>
      <c r="B1096" s="358" t="str">
        <f>IF(AND(E1096&lt;&gt;0,D1096&lt;&gt;0,F1096&lt;&gt;0),IF(C1096&lt;&gt;0,CONCATENATE(C1096,"-AGr",VLOOKUP(D1096,Listen!$A$2:$G$45,7,FALSE),"-",E1096,"-",F1096,),CONCATENATE("AGr",VLOOKUP(D1096,Listen!$A$2:$G$45,7,FALSE),"-",E1096,"-",F1096)),"keine vollständige ID")</f>
        <v>keine vollständige ID</v>
      </c>
      <c r="C1096" s="359">
        <f>'[2]III_SAV-Details_NB'!B1102</f>
        <v>0</v>
      </c>
      <c r="D1096" s="359">
        <f>'[2]III_SAV-Details_NB'!C1102</f>
        <v>0</v>
      </c>
      <c r="E1096" s="359">
        <f>'[2]III_SAV-Details_NB'!D1102</f>
        <v>0</v>
      </c>
      <c r="F1096" s="490"/>
      <c r="G1096" s="281">
        <f>'[2]III_SAV-Details_NB'!X1102</f>
        <v>0</v>
      </c>
      <c r="H1096" s="281">
        <f t="shared" si="341"/>
        <v>0</v>
      </c>
      <c r="I1096" s="281">
        <f>IF(con_EOGJahr=2025,'[2]III_SAV-Details_NB'!AA1102,IF(con_EOGJahr=2026,'[2]III_SAV-Details_NB'!AB1102,'[2]III_SAV-Details_NB'!AC1102))</f>
        <v>0</v>
      </c>
      <c r="J1096" s="282"/>
      <c r="K1096" s="282"/>
      <c r="L1096" s="282"/>
      <c r="M1096" s="282"/>
      <c r="N1096" s="282"/>
      <c r="O1096" s="282"/>
      <c r="P1096" s="52">
        <f t="shared" si="342"/>
        <v>0</v>
      </c>
      <c r="Q1096" s="60"/>
      <c r="R1096" s="53">
        <f t="shared" si="333"/>
        <v>0</v>
      </c>
      <c r="S1096" s="59"/>
      <c r="T1096" s="61"/>
      <c r="U1096" s="342" t="str">
        <f t="shared" si="337"/>
        <v>k.A.</v>
      </c>
      <c r="V1096" s="343" t="str">
        <f t="shared" si="334"/>
        <v>k.A.</v>
      </c>
      <c r="W1096" s="343" t="str">
        <f>IFERROR(IF(OR($D1096="",$E1096=0,con_Ende=0),"k.A.",IF(VLOOKUP($D1096,rng_ND,5,0)="Nein",VLOOKUP($D1096,rng_ND,2,FALSE),MIN(VLOOKUP($D1096,rng_ND,2,FALSE),A_Stammdaten!$B$19-D_SAV!$E1096+1))),"k.A.")</f>
        <v>k.A.</v>
      </c>
      <c r="X1096" s="343" t="str">
        <f t="shared" si="335"/>
        <v>k.A.</v>
      </c>
      <c r="Y1096" s="62"/>
      <c r="Z1096" s="48">
        <f t="shared" si="336"/>
        <v>0</v>
      </c>
      <c r="AA1096" s="457"/>
      <c r="AB1096" s="55">
        <f t="shared" si="343"/>
        <v>0</v>
      </c>
      <c r="AC1096" s="55">
        <f>IF(A_Stammdaten!$B$25="ja",D_SAV!AA1096,D_SAV!AB1096)</f>
        <v>0</v>
      </c>
      <c r="AD1096" s="478">
        <f>IF(AC1096=0,0,IF(U1096-(con_EOGJahr-D_SAV!E1096)&lt;=0,AC1096,AC1096/V1096))</f>
        <v>0</v>
      </c>
      <c r="AE1096" s="478">
        <f>IFERROR(IF(AND(VLOOKUP(D1096,rng_ND,5,FALSE)="Ja",D_SAV!T1096="degressiv"),D_SAV!AC1096*Y1096/100,0),0)</f>
        <v>0</v>
      </c>
      <c r="AF1096" s="55">
        <f>IFERROR(IF(VLOOKUP(D1096,rng_ND,5,FALSE)="Ja",MAX(D_SAV!AD1096:AE1096),D_SAV!AD1096),0)</f>
        <v>0</v>
      </c>
      <c r="AG1096" s="55">
        <f t="shared" si="344"/>
        <v>0</v>
      </c>
      <c r="AH1096" s="55">
        <f t="shared" si="345"/>
        <v>0</v>
      </c>
      <c r="AI1096" s="55">
        <f t="shared" si="346"/>
        <v>0</v>
      </c>
      <c r="AJ1096" s="55">
        <f t="shared" si="347"/>
        <v>0</v>
      </c>
      <c r="AK1096" s="55">
        <f t="shared" si="338"/>
        <v>0</v>
      </c>
      <c r="AL1096" s="55">
        <f t="shared" si="339"/>
        <v>0</v>
      </c>
      <c r="AM1096" s="55">
        <f t="shared" si="340"/>
        <v>0</v>
      </c>
    </row>
    <row r="1097" spans="1:39" x14ac:dyDescent="0.25">
      <c r="A1097" s="47">
        <v>1093</v>
      </c>
      <c r="B1097" s="358" t="str">
        <f>IF(AND(E1097&lt;&gt;0,D1097&lt;&gt;0,F1097&lt;&gt;0),IF(C1097&lt;&gt;0,CONCATENATE(C1097,"-AGr",VLOOKUP(D1097,Listen!$A$2:$G$45,7,FALSE),"-",E1097,"-",F1097,),CONCATENATE("AGr",VLOOKUP(D1097,Listen!$A$2:$G$45,7,FALSE),"-",E1097,"-",F1097)),"keine vollständige ID")</f>
        <v>keine vollständige ID</v>
      </c>
      <c r="C1097" s="359">
        <f>'[2]III_SAV-Details_NB'!B1103</f>
        <v>0</v>
      </c>
      <c r="D1097" s="359">
        <f>'[2]III_SAV-Details_NB'!C1103</f>
        <v>0</v>
      </c>
      <c r="E1097" s="359">
        <f>'[2]III_SAV-Details_NB'!D1103</f>
        <v>0</v>
      </c>
      <c r="F1097" s="490"/>
      <c r="G1097" s="281">
        <f>'[2]III_SAV-Details_NB'!X1103</f>
        <v>0</v>
      </c>
      <c r="H1097" s="281">
        <f t="shared" si="341"/>
        <v>0</v>
      </c>
      <c r="I1097" s="281">
        <f>IF(con_EOGJahr=2025,'[2]III_SAV-Details_NB'!AA1103,IF(con_EOGJahr=2026,'[2]III_SAV-Details_NB'!AB1103,'[2]III_SAV-Details_NB'!AC1103))</f>
        <v>0</v>
      </c>
      <c r="J1097" s="282"/>
      <c r="K1097" s="282"/>
      <c r="L1097" s="282"/>
      <c r="M1097" s="282"/>
      <c r="N1097" s="282"/>
      <c r="O1097" s="282"/>
      <c r="P1097" s="52">
        <f t="shared" si="342"/>
        <v>0</v>
      </c>
      <c r="Q1097" s="60"/>
      <c r="R1097" s="53">
        <f t="shared" si="333"/>
        <v>0</v>
      </c>
      <c r="S1097" s="59"/>
      <c r="T1097" s="61"/>
      <c r="U1097" s="342" t="str">
        <f t="shared" si="337"/>
        <v>k.A.</v>
      </c>
      <c r="V1097" s="343" t="str">
        <f t="shared" si="334"/>
        <v>k.A.</v>
      </c>
      <c r="W1097" s="343" t="str">
        <f>IFERROR(IF(OR($D1097="",$E1097=0,con_Ende=0),"k.A.",IF(VLOOKUP($D1097,rng_ND,5,0)="Nein",VLOOKUP($D1097,rng_ND,2,FALSE),MIN(VLOOKUP($D1097,rng_ND,2,FALSE),A_Stammdaten!$B$19-D_SAV!$E1097+1))),"k.A.")</f>
        <v>k.A.</v>
      </c>
      <c r="X1097" s="343" t="str">
        <f t="shared" si="335"/>
        <v>k.A.</v>
      </c>
      <c r="Y1097" s="62"/>
      <c r="Z1097" s="48">
        <f t="shared" si="336"/>
        <v>0</v>
      </c>
      <c r="AA1097" s="457"/>
      <c r="AB1097" s="55">
        <f t="shared" si="343"/>
        <v>0</v>
      </c>
      <c r="AC1097" s="55">
        <f>IF(A_Stammdaten!$B$25="ja",D_SAV!AA1097,D_SAV!AB1097)</f>
        <v>0</v>
      </c>
      <c r="AD1097" s="478">
        <f>IF(AC1097=0,0,IF(U1097-(con_EOGJahr-D_SAV!E1097)&lt;=0,AC1097,AC1097/V1097))</f>
        <v>0</v>
      </c>
      <c r="AE1097" s="478">
        <f>IFERROR(IF(AND(VLOOKUP(D1097,rng_ND,5,FALSE)="Ja",D_SAV!T1097="degressiv"),D_SAV!AC1097*Y1097/100,0),0)</f>
        <v>0</v>
      </c>
      <c r="AF1097" s="55">
        <f>IFERROR(IF(VLOOKUP(D1097,rng_ND,5,FALSE)="Ja",MAX(D_SAV!AD1097:AE1097),D_SAV!AD1097),0)</f>
        <v>0</v>
      </c>
      <c r="AG1097" s="55">
        <f t="shared" si="344"/>
        <v>0</v>
      </c>
      <c r="AH1097" s="55">
        <f t="shared" si="345"/>
        <v>0</v>
      </c>
      <c r="AI1097" s="55">
        <f t="shared" si="346"/>
        <v>0</v>
      </c>
      <c r="AJ1097" s="55">
        <f t="shared" si="347"/>
        <v>0</v>
      </c>
      <c r="AK1097" s="55">
        <f t="shared" si="338"/>
        <v>0</v>
      </c>
      <c r="AL1097" s="55">
        <f t="shared" si="339"/>
        <v>0</v>
      </c>
      <c r="AM1097" s="55">
        <f t="shared" si="340"/>
        <v>0</v>
      </c>
    </row>
    <row r="1098" spans="1:39" x14ac:dyDescent="0.25">
      <c r="A1098" s="47">
        <v>1094</v>
      </c>
      <c r="B1098" s="358" t="str">
        <f>IF(AND(E1098&lt;&gt;0,D1098&lt;&gt;0,F1098&lt;&gt;0),IF(C1098&lt;&gt;0,CONCATENATE(C1098,"-AGr",VLOOKUP(D1098,Listen!$A$2:$G$45,7,FALSE),"-",E1098,"-",F1098,),CONCATENATE("AGr",VLOOKUP(D1098,Listen!$A$2:$G$45,7,FALSE),"-",E1098,"-",F1098)),"keine vollständige ID")</f>
        <v>keine vollständige ID</v>
      </c>
      <c r="C1098" s="359">
        <f>'[2]III_SAV-Details_NB'!B1104</f>
        <v>0</v>
      </c>
      <c r="D1098" s="359">
        <f>'[2]III_SAV-Details_NB'!C1104</f>
        <v>0</v>
      </c>
      <c r="E1098" s="359">
        <f>'[2]III_SAV-Details_NB'!D1104</f>
        <v>0</v>
      </c>
      <c r="F1098" s="490"/>
      <c r="G1098" s="281">
        <f>'[2]III_SAV-Details_NB'!X1104</f>
        <v>0</v>
      </c>
      <c r="H1098" s="281">
        <f t="shared" si="341"/>
        <v>0</v>
      </c>
      <c r="I1098" s="281">
        <f>IF(con_EOGJahr=2025,'[2]III_SAV-Details_NB'!AA1104,IF(con_EOGJahr=2026,'[2]III_SAV-Details_NB'!AB1104,'[2]III_SAV-Details_NB'!AC1104))</f>
        <v>0</v>
      </c>
      <c r="J1098" s="282"/>
      <c r="K1098" s="282"/>
      <c r="L1098" s="282"/>
      <c r="M1098" s="282"/>
      <c r="N1098" s="282"/>
      <c r="O1098" s="282"/>
      <c r="P1098" s="52">
        <f t="shared" si="342"/>
        <v>0</v>
      </c>
      <c r="Q1098" s="60"/>
      <c r="R1098" s="53">
        <f t="shared" si="333"/>
        <v>0</v>
      </c>
      <c r="S1098" s="59"/>
      <c r="T1098" s="61"/>
      <c r="U1098" s="342" t="str">
        <f t="shared" si="337"/>
        <v>k.A.</v>
      </c>
      <c r="V1098" s="343" t="str">
        <f t="shared" si="334"/>
        <v>k.A.</v>
      </c>
      <c r="W1098" s="343" t="str">
        <f>IFERROR(IF(OR($D1098="",$E1098=0,con_Ende=0),"k.A.",IF(VLOOKUP($D1098,rng_ND,5,0)="Nein",VLOOKUP($D1098,rng_ND,2,FALSE),MIN(VLOOKUP($D1098,rng_ND,2,FALSE),A_Stammdaten!$B$19-D_SAV!$E1098+1))),"k.A.")</f>
        <v>k.A.</v>
      </c>
      <c r="X1098" s="343" t="str">
        <f t="shared" si="335"/>
        <v>k.A.</v>
      </c>
      <c r="Y1098" s="62"/>
      <c r="Z1098" s="48">
        <f t="shared" si="336"/>
        <v>0</v>
      </c>
      <c r="AA1098" s="457"/>
      <c r="AB1098" s="55">
        <f t="shared" si="343"/>
        <v>0</v>
      </c>
      <c r="AC1098" s="55">
        <f>IF(A_Stammdaten!$B$25="ja",D_SAV!AA1098,D_SAV!AB1098)</f>
        <v>0</v>
      </c>
      <c r="AD1098" s="478">
        <f>IF(AC1098=0,0,IF(U1098-(con_EOGJahr-D_SAV!E1098)&lt;=0,AC1098,AC1098/V1098))</f>
        <v>0</v>
      </c>
      <c r="AE1098" s="478">
        <f>IFERROR(IF(AND(VLOOKUP(D1098,rng_ND,5,FALSE)="Ja",D_SAV!T1098="degressiv"),D_SAV!AC1098*Y1098/100,0),0)</f>
        <v>0</v>
      </c>
      <c r="AF1098" s="55">
        <f>IFERROR(IF(VLOOKUP(D1098,rng_ND,5,FALSE)="Ja",MAX(D_SAV!AD1098:AE1098),D_SAV!AD1098),0)</f>
        <v>0</v>
      </c>
      <c r="AG1098" s="55">
        <f t="shared" si="344"/>
        <v>0</v>
      </c>
      <c r="AH1098" s="55">
        <f t="shared" si="345"/>
        <v>0</v>
      </c>
      <c r="AI1098" s="55">
        <f t="shared" si="346"/>
        <v>0</v>
      </c>
      <c r="AJ1098" s="55">
        <f t="shared" si="347"/>
        <v>0</v>
      </c>
      <c r="AK1098" s="55">
        <f t="shared" si="338"/>
        <v>0</v>
      </c>
      <c r="AL1098" s="55">
        <f t="shared" si="339"/>
        <v>0</v>
      </c>
      <c r="AM1098" s="55">
        <f t="shared" si="340"/>
        <v>0</v>
      </c>
    </row>
    <row r="1099" spans="1:39" x14ac:dyDescent="0.25">
      <c r="A1099" s="47">
        <v>1095</v>
      </c>
      <c r="B1099" s="358" t="str">
        <f>IF(AND(E1099&lt;&gt;0,D1099&lt;&gt;0,F1099&lt;&gt;0),IF(C1099&lt;&gt;0,CONCATENATE(C1099,"-AGr",VLOOKUP(D1099,Listen!$A$2:$G$45,7,FALSE),"-",E1099,"-",F1099,),CONCATENATE("AGr",VLOOKUP(D1099,Listen!$A$2:$G$45,7,FALSE),"-",E1099,"-",F1099)),"keine vollständige ID")</f>
        <v>keine vollständige ID</v>
      </c>
      <c r="C1099" s="359">
        <f>'[2]III_SAV-Details_NB'!B1105</f>
        <v>0</v>
      </c>
      <c r="D1099" s="359">
        <f>'[2]III_SAV-Details_NB'!C1105</f>
        <v>0</v>
      </c>
      <c r="E1099" s="359">
        <f>'[2]III_SAV-Details_NB'!D1105</f>
        <v>0</v>
      </c>
      <c r="F1099" s="490"/>
      <c r="G1099" s="281">
        <f>'[2]III_SAV-Details_NB'!X1105</f>
        <v>0</v>
      </c>
      <c r="H1099" s="281">
        <f t="shared" si="341"/>
        <v>0</v>
      </c>
      <c r="I1099" s="281">
        <f>IF(con_EOGJahr=2025,'[2]III_SAV-Details_NB'!AA1105,IF(con_EOGJahr=2026,'[2]III_SAV-Details_NB'!AB1105,'[2]III_SAV-Details_NB'!AC1105))</f>
        <v>0</v>
      </c>
      <c r="J1099" s="282"/>
      <c r="K1099" s="282"/>
      <c r="L1099" s="282"/>
      <c r="M1099" s="282"/>
      <c r="N1099" s="282"/>
      <c r="O1099" s="282"/>
      <c r="P1099" s="52">
        <f t="shared" si="342"/>
        <v>0</v>
      </c>
      <c r="Q1099" s="60"/>
      <c r="R1099" s="53">
        <f t="shared" si="333"/>
        <v>0</v>
      </c>
      <c r="S1099" s="59"/>
      <c r="T1099" s="61"/>
      <c r="U1099" s="342" t="str">
        <f t="shared" si="337"/>
        <v>k.A.</v>
      </c>
      <c r="V1099" s="343" t="str">
        <f t="shared" si="334"/>
        <v>k.A.</v>
      </c>
      <c r="W1099" s="343" t="str">
        <f>IFERROR(IF(OR($D1099="",$E1099=0,con_Ende=0),"k.A.",IF(VLOOKUP($D1099,rng_ND,5,0)="Nein",VLOOKUP($D1099,rng_ND,2,FALSE),MIN(VLOOKUP($D1099,rng_ND,2,FALSE),A_Stammdaten!$B$19-D_SAV!$E1099+1))),"k.A.")</f>
        <v>k.A.</v>
      </c>
      <c r="X1099" s="343" t="str">
        <f t="shared" si="335"/>
        <v>k.A.</v>
      </c>
      <c r="Y1099" s="62"/>
      <c r="Z1099" s="48">
        <f t="shared" si="336"/>
        <v>0</v>
      </c>
      <c r="AA1099" s="457"/>
      <c r="AB1099" s="55">
        <f t="shared" si="343"/>
        <v>0</v>
      </c>
      <c r="AC1099" s="55">
        <f>IF(A_Stammdaten!$B$25="ja",D_SAV!AA1099,D_SAV!AB1099)</f>
        <v>0</v>
      </c>
      <c r="AD1099" s="478">
        <f>IF(AC1099=0,0,IF(U1099-(con_EOGJahr-D_SAV!E1099)&lt;=0,AC1099,AC1099/V1099))</f>
        <v>0</v>
      </c>
      <c r="AE1099" s="478">
        <f>IFERROR(IF(AND(VLOOKUP(D1099,rng_ND,5,FALSE)="Ja",D_SAV!T1099="degressiv"),D_SAV!AC1099*Y1099/100,0),0)</f>
        <v>0</v>
      </c>
      <c r="AF1099" s="55">
        <f>IFERROR(IF(VLOOKUP(D1099,rng_ND,5,FALSE)="Ja",MAX(D_SAV!AD1099:AE1099),D_SAV!AD1099),0)</f>
        <v>0</v>
      </c>
      <c r="AG1099" s="55">
        <f t="shared" si="344"/>
        <v>0</v>
      </c>
      <c r="AH1099" s="55">
        <f t="shared" si="345"/>
        <v>0</v>
      </c>
      <c r="AI1099" s="55">
        <f t="shared" si="346"/>
        <v>0</v>
      </c>
      <c r="AJ1099" s="55">
        <f t="shared" si="347"/>
        <v>0</v>
      </c>
      <c r="AK1099" s="55">
        <f t="shared" si="338"/>
        <v>0</v>
      </c>
      <c r="AL1099" s="55">
        <f t="shared" si="339"/>
        <v>0</v>
      </c>
      <c r="AM1099" s="55">
        <f t="shared" si="340"/>
        <v>0</v>
      </c>
    </row>
    <row r="1100" spans="1:39" x14ac:dyDescent="0.25">
      <c r="A1100" s="47">
        <v>1096</v>
      </c>
      <c r="B1100" s="358" t="str">
        <f>IF(AND(E1100&lt;&gt;0,D1100&lt;&gt;0,F1100&lt;&gt;0),IF(C1100&lt;&gt;0,CONCATENATE(C1100,"-AGr",VLOOKUP(D1100,Listen!$A$2:$G$45,7,FALSE),"-",E1100,"-",F1100,),CONCATENATE("AGr",VLOOKUP(D1100,Listen!$A$2:$G$45,7,FALSE),"-",E1100,"-",F1100)),"keine vollständige ID")</f>
        <v>keine vollständige ID</v>
      </c>
      <c r="C1100" s="359">
        <f>'[2]III_SAV-Details_NB'!B1106</f>
        <v>0</v>
      </c>
      <c r="D1100" s="359">
        <f>'[2]III_SAV-Details_NB'!C1106</f>
        <v>0</v>
      </c>
      <c r="E1100" s="359">
        <f>'[2]III_SAV-Details_NB'!D1106</f>
        <v>0</v>
      </c>
      <c r="F1100" s="490"/>
      <c r="G1100" s="281">
        <f>'[2]III_SAV-Details_NB'!X1106</f>
        <v>0</v>
      </c>
      <c r="H1100" s="281">
        <f t="shared" si="341"/>
        <v>0</v>
      </c>
      <c r="I1100" s="281">
        <f>IF(con_EOGJahr=2025,'[2]III_SAV-Details_NB'!AA1106,IF(con_EOGJahr=2026,'[2]III_SAV-Details_NB'!AB1106,'[2]III_SAV-Details_NB'!AC1106))</f>
        <v>0</v>
      </c>
      <c r="J1100" s="282"/>
      <c r="K1100" s="282"/>
      <c r="L1100" s="282"/>
      <c r="M1100" s="282"/>
      <c r="N1100" s="282"/>
      <c r="O1100" s="282"/>
      <c r="P1100" s="52">
        <f t="shared" si="342"/>
        <v>0</v>
      </c>
      <c r="Q1100" s="60"/>
      <c r="R1100" s="53">
        <f t="shared" si="333"/>
        <v>0</v>
      </c>
      <c r="S1100" s="59"/>
      <c r="T1100" s="61"/>
      <c r="U1100" s="342" t="str">
        <f t="shared" si="337"/>
        <v>k.A.</v>
      </c>
      <c r="V1100" s="343" t="str">
        <f t="shared" si="334"/>
        <v>k.A.</v>
      </c>
      <c r="W1100" s="343" t="str">
        <f>IFERROR(IF(OR($D1100="",$E1100=0,con_Ende=0),"k.A.",IF(VLOOKUP($D1100,rng_ND,5,0)="Nein",VLOOKUP($D1100,rng_ND,2,FALSE),MIN(VLOOKUP($D1100,rng_ND,2,FALSE),A_Stammdaten!$B$19-D_SAV!$E1100+1))),"k.A.")</f>
        <v>k.A.</v>
      </c>
      <c r="X1100" s="343" t="str">
        <f t="shared" si="335"/>
        <v>k.A.</v>
      </c>
      <c r="Y1100" s="62"/>
      <c r="Z1100" s="48">
        <f t="shared" si="336"/>
        <v>0</v>
      </c>
      <c r="AA1100" s="457"/>
      <c r="AB1100" s="55">
        <f t="shared" si="343"/>
        <v>0</v>
      </c>
      <c r="AC1100" s="55">
        <f>IF(A_Stammdaten!$B$25="ja",D_SAV!AA1100,D_SAV!AB1100)</f>
        <v>0</v>
      </c>
      <c r="AD1100" s="478">
        <f>IF(AC1100=0,0,IF(U1100-(con_EOGJahr-D_SAV!E1100)&lt;=0,AC1100,AC1100/V1100))</f>
        <v>0</v>
      </c>
      <c r="AE1100" s="478">
        <f>IFERROR(IF(AND(VLOOKUP(D1100,rng_ND,5,FALSE)="Ja",D_SAV!T1100="degressiv"),D_SAV!AC1100*Y1100/100,0),0)</f>
        <v>0</v>
      </c>
      <c r="AF1100" s="55">
        <f>IFERROR(IF(VLOOKUP(D1100,rng_ND,5,FALSE)="Ja",MAX(D_SAV!AD1100:AE1100),D_SAV!AD1100),0)</f>
        <v>0</v>
      </c>
      <c r="AG1100" s="55">
        <f t="shared" si="344"/>
        <v>0</v>
      </c>
      <c r="AH1100" s="55">
        <f t="shared" si="345"/>
        <v>0</v>
      </c>
      <c r="AI1100" s="55">
        <f t="shared" si="346"/>
        <v>0</v>
      </c>
      <c r="AJ1100" s="55">
        <f t="shared" si="347"/>
        <v>0</v>
      </c>
      <c r="AK1100" s="55">
        <f t="shared" si="338"/>
        <v>0</v>
      </c>
      <c r="AL1100" s="55">
        <f t="shared" si="339"/>
        <v>0</v>
      </c>
      <c r="AM1100" s="55">
        <f t="shared" si="340"/>
        <v>0</v>
      </c>
    </row>
    <row r="1101" spans="1:39" x14ac:dyDescent="0.25">
      <c r="A1101" s="47">
        <v>1097</v>
      </c>
      <c r="B1101" s="358" t="str">
        <f>IF(AND(E1101&lt;&gt;0,D1101&lt;&gt;0,F1101&lt;&gt;0),IF(C1101&lt;&gt;0,CONCATENATE(C1101,"-AGr",VLOOKUP(D1101,Listen!$A$2:$G$45,7,FALSE),"-",E1101,"-",F1101,),CONCATENATE("AGr",VLOOKUP(D1101,Listen!$A$2:$G$45,7,FALSE),"-",E1101,"-",F1101)),"keine vollständige ID")</f>
        <v>keine vollständige ID</v>
      </c>
      <c r="C1101" s="359">
        <f>'[2]III_SAV-Details_NB'!B1107</f>
        <v>0</v>
      </c>
      <c r="D1101" s="359">
        <f>'[2]III_SAV-Details_NB'!C1107</f>
        <v>0</v>
      </c>
      <c r="E1101" s="359">
        <f>'[2]III_SAV-Details_NB'!D1107</f>
        <v>0</v>
      </c>
      <c r="F1101" s="490"/>
      <c r="G1101" s="281">
        <f>'[2]III_SAV-Details_NB'!X1107</f>
        <v>0</v>
      </c>
      <c r="H1101" s="281">
        <f t="shared" si="341"/>
        <v>0</v>
      </c>
      <c r="I1101" s="281">
        <f>IF(con_EOGJahr=2025,'[2]III_SAV-Details_NB'!AA1107,IF(con_EOGJahr=2026,'[2]III_SAV-Details_NB'!AB1107,'[2]III_SAV-Details_NB'!AC1107))</f>
        <v>0</v>
      </c>
      <c r="J1101" s="282"/>
      <c r="K1101" s="282"/>
      <c r="L1101" s="282"/>
      <c r="M1101" s="282"/>
      <c r="N1101" s="282"/>
      <c r="O1101" s="282"/>
      <c r="P1101" s="52">
        <f t="shared" si="342"/>
        <v>0</v>
      </c>
      <c r="Q1101" s="60"/>
      <c r="R1101" s="53">
        <f t="shared" si="333"/>
        <v>0</v>
      </c>
      <c r="S1101" s="59"/>
      <c r="T1101" s="61"/>
      <c r="U1101" s="342" t="str">
        <f t="shared" si="337"/>
        <v>k.A.</v>
      </c>
      <c r="V1101" s="343" t="str">
        <f t="shared" si="334"/>
        <v>k.A.</v>
      </c>
      <c r="W1101" s="343" t="str">
        <f>IFERROR(IF(OR($D1101="",$E1101=0,con_Ende=0),"k.A.",IF(VLOOKUP($D1101,rng_ND,5,0)="Nein",VLOOKUP($D1101,rng_ND,2,FALSE),MIN(VLOOKUP($D1101,rng_ND,2,FALSE),A_Stammdaten!$B$19-D_SAV!$E1101+1))),"k.A.")</f>
        <v>k.A.</v>
      </c>
      <c r="X1101" s="343" t="str">
        <f t="shared" si="335"/>
        <v>k.A.</v>
      </c>
      <c r="Y1101" s="62"/>
      <c r="Z1101" s="48">
        <f t="shared" si="336"/>
        <v>0</v>
      </c>
      <c r="AA1101" s="457"/>
      <c r="AB1101" s="55">
        <f t="shared" si="343"/>
        <v>0</v>
      </c>
      <c r="AC1101" s="55">
        <f>IF(A_Stammdaten!$B$25="ja",D_SAV!AA1101,D_SAV!AB1101)</f>
        <v>0</v>
      </c>
      <c r="AD1101" s="478">
        <f>IF(AC1101=0,0,IF(U1101-(con_EOGJahr-D_SAV!E1101)&lt;=0,AC1101,AC1101/V1101))</f>
        <v>0</v>
      </c>
      <c r="AE1101" s="478">
        <f>IFERROR(IF(AND(VLOOKUP(D1101,rng_ND,5,FALSE)="Ja",D_SAV!T1101="degressiv"),D_SAV!AC1101*Y1101/100,0),0)</f>
        <v>0</v>
      </c>
      <c r="AF1101" s="55">
        <f>IFERROR(IF(VLOOKUP(D1101,rng_ND,5,FALSE)="Ja",MAX(D_SAV!AD1101:AE1101),D_SAV!AD1101),0)</f>
        <v>0</v>
      </c>
      <c r="AG1101" s="55">
        <f t="shared" si="344"/>
        <v>0</v>
      </c>
      <c r="AH1101" s="55">
        <f t="shared" si="345"/>
        <v>0</v>
      </c>
      <c r="AI1101" s="55">
        <f t="shared" si="346"/>
        <v>0</v>
      </c>
      <c r="AJ1101" s="55">
        <f t="shared" si="347"/>
        <v>0</v>
      </c>
      <c r="AK1101" s="55">
        <f t="shared" si="338"/>
        <v>0</v>
      </c>
      <c r="AL1101" s="55">
        <f t="shared" si="339"/>
        <v>0</v>
      </c>
      <c r="AM1101" s="55">
        <f t="shared" si="340"/>
        <v>0</v>
      </c>
    </row>
    <row r="1102" spans="1:39" x14ac:dyDescent="0.25">
      <c r="A1102" s="47">
        <v>1098</v>
      </c>
      <c r="B1102" s="358" t="str">
        <f>IF(AND(E1102&lt;&gt;0,D1102&lt;&gt;0,F1102&lt;&gt;0),IF(C1102&lt;&gt;0,CONCATENATE(C1102,"-AGr",VLOOKUP(D1102,Listen!$A$2:$G$45,7,FALSE),"-",E1102,"-",F1102,),CONCATENATE("AGr",VLOOKUP(D1102,Listen!$A$2:$G$45,7,FALSE),"-",E1102,"-",F1102)),"keine vollständige ID")</f>
        <v>keine vollständige ID</v>
      </c>
      <c r="C1102" s="359">
        <f>'[2]III_SAV-Details_NB'!B1108</f>
        <v>0</v>
      </c>
      <c r="D1102" s="359">
        <f>'[2]III_SAV-Details_NB'!C1108</f>
        <v>0</v>
      </c>
      <c r="E1102" s="359">
        <f>'[2]III_SAV-Details_NB'!D1108</f>
        <v>0</v>
      </c>
      <c r="F1102" s="490"/>
      <c r="G1102" s="281">
        <f>'[2]III_SAV-Details_NB'!X1108</f>
        <v>0</v>
      </c>
      <c r="H1102" s="281">
        <f t="shared" si="341"/>
        <v>0</v>
      </c>
      <c r="I1102" s="281">
        <f>IF(con_EOGJahr=2025,'[2]III_SAV-Details_NB'!AA1108,IF(con_EOGJahr=2026,'[2]III_SAV-Details_NB'!AB1108,'[2]III_SAV-Details_NB'!AC1108))</f>
        <v>0</v>
      </c>
      <c r="J1102" s="282"/>
      <c r="K1102" s="282"/>
      <c r="L1102" s="282"/>
      <c r="M1102" s="282"/>
      <c r="N1102" s="282"/>
      <c r="O1102" s="282"/>
      <c r="P1102" s="52">
        <f t="shared" si="342"/>
        <v>0</v>
      </c>
      <c r="Q1102" s="60"/>
      <c r="R1102" s="53">
        <f t="shared" si="333"/>
        <v>0</v>
      </c>
      <c r="S1102" s="59"/>
      <c r="T1102" s="61"/>
      <c r="U1102" s="342" t="str">
        <f t="shared" si="337"/>
        <v>k.A.</v>
      </c>
      <c r="V1102" s="343" t="str">
        <f t="shared" si="334"/>
        <v>k.A.</v>
      </c>
      <c r="W1102" s="343" t="str">
        <f>IFERROR(IF(OR($D1102="",$E1102=0,con_Ende=0),"k.A.",IF(VLOOKUP($D1102,rng_ND,5,0)="Nein",VLOOKUP($D1102,rng_ND,2,FALSE),MIN(VLOOKUP($D1102,rng_ND,2,FALSE),A_Stammdaten!$B$19-D_SAV!$E1102+1))),"k.A.")</f>
        <v>k.A.</v>
      </c>
      <c r="X1102" s="343" t="str">
        <f t="shared" si="335"/>
        <v>k.A.</v>
      </c>
      <c r="Y1102" s="62"/>
      <c r="Z1102" s="48">
        <f t="shared" si="336"/>
        <v>0</v>
      </c>
      <c r="AA1102" s="457"/>
      <c r="AB1102" s="55">
        <f t="shared" si="343"/>
        <v>0</v>
      </c>
      <c r="AC1102" s="55">
        <f>IF(A_Stammdaten!$B$25="ja",D_SAV!AA1102,D_SAV!AB1102)</f>
        <v>0</v>
      </c>
      <c r="AD1102" s="478">
        <f>IF(AC1102=0,0,IF(U1102-(con_EOGJahr-D_SAV!E1102)&lt;=0,AC1102,AC1102/V1102))</f>
        <v>0</v>
      </c>
      <c r="AE1102" s="478">
        <f>IFERROR(IF(AND(VLOOKUP(D1102,rng_ND,5,FALSE)="Ja",D_SAV!T1102="degressiv"),D_SAV!AC1102*Y1102/100,0),0)</f>
        <v>0</v>
      </c>
      <c r="AF1102" s="55">
        <f>IFERROR(IF(VLOOKUP(D1102,rng_ND,5,FALSE)="Ja",MAX(D_SAV!AD1102:AE1102),D_SAV!AD1102),0)</f>
        <v>0</v>
      </c>
      <c r="AG1102" s="55">
        <f t="shared" si="344"/>
        <v>0</v>
      </c>
      <c r="AH1102" s="55">
        <f t="shared" si="345"/>
        <v>0</v>
      </c>
      <c r="AI1102" s="55">
        <f t="shared" si="346"/>
        <v>0</v>
      </c>
      <c r="AJ1102" s="55">
        <f t="shared" si="347"/>
        <v>0</v>
      </c>
      <c r="AK1102" s="55">
        <f t="shared" si="338"/>
        <v>0</v>
      </c>
      <c r="AL1102" s="55">
        <f t="shared" si="339"/>
        <v>0</v>
      </c>
      <c r="AM1102" s="55">
        <f t="shared" si="340"/>
        <v>0</v>
      </c>
    </row>
    <row r="1103" spans="1:39" x14ac:dyDescent="0.25">
      <c r="A1103" s="47">
        <v>1099</v>
      </c>
      <c r="B1103" s="358" t="str">
        <f>IF(AND(E1103&lt;&gt;0,D1103&lt;&gt;0,F1103&lt;&gt;0),IF(C1103&lt;&gt;0,CONCATENATE(C1103,"-AGr",VLOOKUP(D1103,Listen!$A$2:$G$45,7,FALSE),"-",E1103,"-",F1103,),CONCATENATE("AGr",VLOOKUP(D1103,Listen!$A$2:$G$45,7,FALSE),"-",E1103,"-",F1103)),"keine vollständige ID")</f>
        <v>keine vollständige ID</v>
      </c>
      <c r="C1103" s="359">
        <f>'[2]III_SAV-Details_NB'!B1109</f>
        <v>0</v>
      </c>
      <c r="D1103" s="359">
        <f>'[2]III_SAV-Details_NB'!C1109</f>
        <v>0</v>
      </c>
      <c r="E1103" s="359">
        <f>'[2]III_SAV-Details_NB'!D1109</f>
        <v>0</v>
      </c>
      <c r="F1103" s="490"/>
      <c r="G1103" s="281">
        <f>'[2]III_SAV-Details_NB'!X1109</f>
        <v>0</v>
      </c>
      <c r="H1103" s="281">
        <f t="shared" si="341"/>
        <v>0</v>
      </c>
      <c r="I1103" s="281">
        <f>IF(con_EOGJahr=2025,'[2]III_SAV-Details_NB'!AA1109,IF(con_EOGJahr=2026,'[2]III_SAV-Details_NB'!AB1109,'[2]III_SAV-Details_NB'!AC1109))</f>
        <v>0</v>
      </c>
      <c r="J1103" s="282"/>
      <c r="K1103" s="282"/>
      <c r="L1103" s="282"/>
      <c r="M1103" s="282"/>
      <c r="N1103" s="282"/>
      <c r="O1103" s="282"/>
      <c r="P1103" s="52">
        <f t="shared" si="342"/>
        <v>0</v>
      </c>
      <c r="Q1103" s="60"/>
      <c r="R1103" s="53">
        <f t="shared" si="333"/>
        <v>0</v>
      </c>
      <c r="S1103" s="59"/>
      <c r="T1103" s="61"/>
      <c r="U1103" s="342" t="str">
        <f t="shared" si="337"/>
        <v>k.A.</v>
      </c>
      <c r="V1103" s="343" t="str">
        <f t="shared" si="334"/>
        <v>k.A.</v>
      </c>
      <c r="W1103" s="343" t="str">
        <f>IFERROR(IF(OR($D1103="",$E1103=0,con_Ende=0),"k.A.",IF(VLOOKUP($D1103,rng_ND,5,0)="Nein",VLOOKUP($D1103,rng_ND,2,FALSE),MIN(VLOOKUP($D1103,rng_ND,2,FALSE),A_Stammdaten!$B$19-D_SAV!$E1103+1))),"k.A.")</f>
        <v>k.A.</v>
      </c>
      <c r="X1103" s="343" t="str">
        <f t="shared" si="335"/>
        <v>k.A.</v>
      </c>
      <c r="Y1103" s="62"/>
      <c r="Z1103" s="48">
        <f t="shared" si="336"/>
        <v>0</v>
      </c>
      <c r="AA1103" s="457"/>
      <c r="AB1103" s="55">
        <f t="shared" si="343"/>
        <v>0</v>
      </c>
      <c r="AC1103" s="55">
        <f>IF(A_Stammdaten!$B$25="ja",D_SAV!AA1103,D_SAV!AB1103)</f>
        <v>0</v>
      </c>
      <c r="AD1103" s="478">
        <f>IF(AC1103=0,0,IF(U1103-(con_EOGJahr-D_SAV!E1103)&lt;=0,AC1103,AC1103/V1103))</f>
        <v>0</v>
      </c>
      <c r="AE1103" s="478">
        <f>IFERROR(IF(AND(VLOOKUP(D1103,rng_ND,5,FALSE)="Ja",D_SAV!T1103="degressiv"),D_SAV!AC1103*Y1103/100,0),0)</f>
        <v>0</v>
      </c>
      <c r="AF1103" s="55">
        <f>IFERROR(IF(VLOOKUP(D1103,rng_ND,5,FALSE)="Ja",MAX(D_SAV!AD1103:AE1103),D_SAV!AD1103),0)</f>
        <v>0</v>
      </c>
      <c r="AG1103" s="55">
        <f t="shared" si="344"/>
        <v>0</v>
      </c>
      <c r="AH1103" s="55">
        <f t="shared" si="345"/>
        <v>0</v>
      </c>
      <c r="AI1103" s="55">
        <f t="shared" si="346"/>
        <v>0</v>
      </c>
      <c r="AJ1103" s="55">
        <f t="shared" si="347"/>
        <v>0</v>
      </c>
      <c r="AK1103" s="55">
        <f t="shared" si="338"/>
        <v>0</v>
      </c>
      <c r="AL1103" s="55">
        <f t="shared" si="339"/>
        <v>0</v>
      </c>
      <c r="AM1103" s="55">
        <f t="shared" si="340"/>
        <v>0</v>
      </c>
    </row>
    <row r="1104" spans="1:39" x14ac:dyDescent="0.25">
      <c r="A1104" s="47">
        <v>1100</v>
      </c>
      <c r="B1104" s="358" t="str">
        <f>IF(AND(E1104&lt;&gt;0,D1104&lt;&gt;0,F1104&lt;&gt;0),IF(C1104&lt;&gt;0,CONCATENATE(C1104,"-AGr",VLOOKUP(D1104,Listen!$A$2:$G$45,7,FALSE),"-",E1104,"-",F1104,),CONCATENATE("AGr",VLOOKUP(D1104,Listen!$A$2:$G$45,7,FALSE),"-",E1104,"-",F1104)),"keine vollständige ID")</f>
        <v>keine vollständige ID</v>
      </c>
      <c r="C1104" s="359">
        <f>'[2]III_SAV-Details_NB'!B1110</f>
        <v>0</v>
      </c>
      <c r="D1104" s="359">
        <f>'[2]III_SAV-Details_NB'!C1110</f>
        <v>0</v>
      </c>
      <c r="E1104" s="359">
        <f>'[2]III_SAV-Details_NB'!D1110</f>
        <v>0</v>
      </c>
      <c r="F1104" s="490"/>
      <c r="G1104" s="281">
        <f>'[2]III_SAV-Details_NB'!X1110</f>
        <v>0</v>
      </c>
      <c r="H1104" s="281">
        <f t="shared" si="341"/>
        <v>0</v>
      </c>
      <c r="I1104" s="281">
        <f>IF(con_EOGJahr=2025,'[2]III_SAV-Details_NB'!AA1110,IF(con_EOGJahr=2026,'[2]III_SAV-Details_NB'!AB1110,'[2]III_SAV-Details_NB'!AC1110))</f>
        <v>0</v>
      </c>
      <c r="J1104" s="282"/>
      <c r="K1104" s="282"/>
      <c r="L1104" s="282"/>
      <c r="M1104" s="282"/>
      <c r="N1104" s="282"/>
      <c r="O1104" s="282"/>
      <c r="P1104" s="52">
        <f t="shared" si="342"/>
        <v>0</v>
      </c>
      <c r="Q1104" s="60"/>
      <c r="R1104" s="53">
        <f t="shared" si="333"/>
        <v>0</v>
      </c>
      <c r="S1104" s="59"/>
      <c r="T1104" s="61"/>
      <c r="U1104" s="342" t="str">
        <f t="shared" si="337"/>
        <v>k.A.</v>
      </c>
      <c r="V1104" s="343" t="str">
        <f t="shared" si="334"/>
        <v>k.A.</v>
      </c>
      <c r="W1104" s="343" t="str">
        <f>IFERROR(IF(OR($D1104="",$E1104=0,con_Ende=0),"k.A.",IF(VLOOKUP($D1104,rng_ND,5,0)="Nein",VLOOKUP($D1104,rng_ND,2,FALSE),MIN(VLOOKUP($D1104,rng_ND,2,FALSE),A_Stammdaten!$B$19-D_SAV!$E1104+1))),"k.A.")</f>
        <v>k.A.</v>
      </c>
      <c r="X1104" s="343" t="str">
        <f t="shared" si="335"/>
        <v>k.A.</v>
      </c>
      <c r="Y1104" s="62"/>
      <c r="Z1104" s="48">
        <f t="shared" si="336"/>
        <v>0</v>
      </c>
      <c r="AA1104" s="457"/>
      <c r="AB1104" s="55">
        <f t="shared" si="343"/>
        <v>0</v>
      </c>
      <c r="AC1104" s="55">
        <f>IF(A_Stammdaten!$B$25="ja",D_SAV!AA1104,D_SAV!AB1104)</f>
        <v>0</v>
      </c>
      <c r="AD1104" s="478">
        <f>IF(AC1104=0,0,IF(U1104-(con_EOGJahr-D_SAV!E1104)&lt;=0,AC1104,AC1104/V1104))</f>
        <v>0</v>
      </c>
      <c r="AE1104" s="478">
        <f>IFERROR(IF(AND(VLOOKUP(D1104,rng_ND,5,FALSE)="Ja",D_SAV!T1104="degressiv"),D_SAV!AC1104*Y1104/100,0),0)</f>
        <v>0</v>
      </c>
      <c r="AF1104" s="55">
        <f>IFERROR(IF(VLOOKUP(D1104,rng_ND,5,FALSE)="Ja",MAX(D_SAV!AD1104:AE1104),D_SAV!AD1104),0)</f>
        <v>0</v>
      </c>
      <c r="AG1104" s="55">
        <f t="shared" si="344"/>
        <v>0</v>
      </c>
      <c r="AH1104" s="55">
        <f t="shared" si="345"/>
        <v>0</v>
      </c>
      <c r="AI1104" s="55">
        <f t="shared" si="346"/>
        <v>0</v>
      </c>
      <c r="AJ1104" s="55">
        <f t="shared" si="347"/>
        <v>0</v>
      </c>
      <c r="AK1104" s="55">
        <f t="shared" si="338"/>
        <v>0</v>
      </c>
      <c r="AL1104" s="55">
        <f t="shared" si="339"/>
        <v>0</v>
      </c>
      <c r="AM1104" s="55">
        <f t="shared" si="340"/>
        <v>0</v>
      </c>
    </row>
    <row r="1105" spans="1:39" x14ac:dyDescent="0.25">
      <c r="A1105" s="47">
        <v>1101</v>
      </c>
      <c r="B1105" s="358" t="str">
        <f>IF(AND(E1105&lt;&gt;0,D1105&lt;&gt;0,F1105&lt;&gt;0),IF(C1105&lt;&gt;0,CONCATENATE(C1105,"-AGr",VLOOKUP(D1105,Listen!$A$2:$G$45,7,FALSE),"-",E1105,"-",F1105,),CONCATENATE("AGr",VLOOKUP(D1105,Listen!$A$2:$G$45,7,FALSE),"-",E1105,"-",F1105)),"keine vollständige ID")</f>
        <v>keine vollständige ID</v>
      </c>
      <c r="C1105" s="359">
        <f>'[2]III_SAV-Details_NB'!B1111</f>
        <v>0</v>
      </c>
      <c r="D1105" s="359">
        <f>'[2]III_SAV-Details_NB'!C1111</f>
        <v>0</v>
      </c>
      <c r="E1105" s="359">
        <f>'[2]III_SAV-Details_NB'!D1111</f>
        <v>0</v>
      </c>
      <c r="F1105" s="490"/>
      <c r="G1105" s="281">
        <f>'[2]III_SAV-Details_NB'!X1111</f>
        <v>0</v>
      </c>
      <c r="H1105" s="281">
        <f t="shared" si="341"/>
        <v>0</v>
      </c>
      <c r="I1105" s="281">
        <f>IF(con_EOGJahr=2025,'[2]III_SAV-Details_NB'!AA1111,IF(con_EOGJahr=2026,'[2]III_SAV-Details_NB'!AB1111,'[2]III_SAV-Details_NB'!AC1111))</f>
        <v>0</v>
      </c>
      <c r="J1105" s="282"/>
      <c r="K1105" s="282"/>
      <c r="L1105" s="282"/>
      <c r="M1105" s="282"/>
      <c r="N1105" s="282"/>
      <c r="O1105" s="282"/>
      <c r="P1105" s="52">
        <f t="shared" si="342"/>
        <v>0</v>
      </c>
      <c r="Q1105" s="60"/>
      <c r="R1105" s="53">
        <f t="shared" si="333"/>
        <v>0</v>
      </c>
      <c r="S1105" s="59"/>
      <c r="T1105" s="61"/>
      <c r="U1105" s="342" t="str">
        <f t="shared" si="337"/>
        <v>k.A.</v>
      </c>
      <c r="V1105" s="343" t="str">
        <f t="shared" si="334"/>
        <v>k.A.</v>
      </c>
      <c r="W1105" s="343" t="str">
        <f>IFERROR(IF(OR($D1105="",$E1105=0,con_Ende=0),"k.A.",IF(VLOOKUP($D1105,rng_ND,5,0)="Nein",VLOOKUP($D1105,rng_ND,2,FALSE),MIN(VLOOKUP($D1105,rng_ND,2,FALSE),A_Stammdaten!$B$19-D_SAV!$E1105+1))),"k.A.")</f>
        <v>k.A.</v>
      </c>
      <c r="X1105" s="343" t="str">
        <f t="shared" si="335"/>
        <v>k.A.</v>
      </c>
      <c r="Y1105" s="62"/>
      <c r="Z1105" s="48">
        <f t="shared" si="336"/>
        <v>0</v>
      </c>
      <c r="AA1105" s="457"/>
      <c r="AB1105" s="55">
        <f t="shared" si="343"/>
        <v>0</v>
      </c>
      <c r="AC1105" s="55">
        <f>IF(A_Stammdaten!$B$25="ja",D_SAV!AA1105,D_SAV!AB1105)</f>
        <v>0</v>
      </c>
      <c r="AD1105" s="478">
        <f>IF(AC1105=0,0,IF(U1105-(con_EOGJahr-D_SAV!E1105)&lt;=0,AC1105,AC1105/V1105))</f>
        <v>0</v>
      </c>
      <c r="AE1105" s="478">
        <f>IFERROR(IF(AND(VLOOKUP(D1105,rng_ND,5,FALSE)="Ja",D_SAV!T1105="degressiv"),D_SAV!AC1105*Y1105/100,0),0)</f>
        <v>0</v>
      </c>
      <c r="AF1105" s="55">
        <f>IFERROR(IF(VLOOKUP(D1105,rng_ND,5,FALSE)="Ja",MAX(D_SAV!AD1105:AE1105),D_SAV!AD1105),0)</f>
        <v>0</v>
      </c>
      <c r="AG1105" s="55">
        <f t="shared" si="344"/>
        <v>0</v>
      </c>
      <c r="AH1105" s="55">
        <f t="shared" si="345"/>
        <v>0</v>
      </c>
      <c r="AI1105" s="55">
        <f t="shared" si="346"/>
        <v>0</v>
      </c>
      <c r="AJ1105" s="55">
        <f t="shared" si="347"/>
        <v>0</v>
      </c>
      <c r="AK1105" s="55">
        <f t="shared" si="338"/>
        <v>0</v>
      </c>
      <c r="AL1105" s="55">
        <f t="shared" si="339"/>
        <v>0</v>
      </c>
      <c r="AM1105" s="55">
        <f t="shared" si="340"/>
        <v>0</v>
      </c>
    </row>
    <row r="1106" spans="1:39" x14ac:dyDescent="0.25">
      <c r="A1106" s="47">
        <v>1102</v>
      </c>
      <c r="B1106" s="358" t="str">
        <f>IF(AND(E1106&lt;&gt;0,D1106&lt;&gt;0,F1106&lt;&gt;0),IF(C1106&lt;&gt;0,CONCATENATE(C1106,"-AGr",VLOOKUP(D1106,Listen!$A$2:$G$45,7,FALSE),"-",E1106,"-",F1106,),CONCATENATE("AGr",VLOOKUP(D1106,Listen!$A$2:$G$45,7,FALSE),"-",E1106,"-",F1106)),"keine vollständige ID")</f>
        <v>keine vollständige ID</v>
      </c>
      <c r="C1106" s="359">
        <f>'[2]III_SAV-Details_NB'!B1112</f>
        <v>0</v>
      </c>
      <c r="D1106" s="359">
        <f>'[2]III_SAV-Details_NB'!C1112</f>
        <v>0</v>
      </c>
      <c r="E1106" s="359">
        <f>'[2]III_SAV-Details_NB'!D1112</f>
        <v>0</v>
      </c>
      <c r="F1106" s="490"/>
      <c r="G1106" s="281">
        <f>'[2]III_SAV-Details_NB'!X1112</f>
        <v>0</v>
      </c>
      <c r="H1106" s="281">
        <f t="shared" si="341"/>
        <v>0</v>
      </c>
      <c r="I1106" s="281">
        <f>IF(con_EOGJahr=2025,'[2]III_SAV-Details_NB'!AA1112,IF(con_EOGJahr=2026,'[2]III_SAV-Details_NB'!AB1112,'[2]III_SAV-Details_NB'!AC1112))</f>
        <v>0</v>
      </c>
      <c r="J1106" s="282"/>
      <c r="K1106" s="282"/>
      <c r="L1106" s="282"/>
      <c r="M1106" s="282"/>
      <c r="N1106" s="282"/>
      <c r="O1106" s="282"/>
      <c r="P1106" s="52">
        <f t="shared" si="342"/>
        <v>0</v>
      </c>
      <c r="Q1106" s="60"/>
      <c r="R1106" s="53">
        <f t="shared" ref="R1106:R1169" si="348">P1106+Q1106</f>
        <v>0</v>
      </c>
      <c r="S1106" s="59"/>
      <c r="T1106" s="61"/>
      <c r="U1106" s="342" t="str">
        <f t="shared" si="337"/>
        <v>k.A.</v>
      </c>
      <c r="V1106" s="343" t="str">
        <f t="shared" ref="V1106:V1169" si="349">IFERROR(IF(OR($D1106="",$E1106=0,con_Ende=0,$U1106=0),"k.A.",MAX($E1106-con_EOGJahr+$U1106,0)),"k.A.")</f>
        <v>k.A.</v>
      </c>
      <c r="W1106" s="343" t="str">
        <f>IFERROR(IF(OR($D1106="",$E1106=0,con_Ende=0),"k.A.",IF(VLOOKUP($D1106,rng_ND,5,0)="Nein",VLOOKUP($D1106,rng_ND,2,FALSE),MIN(VLOOKUP($D1106,rng_ND,2,FALSE),A_Stammdaten!$B$19-D_SAV!$E1106+1))),"k.A.")</f>
        <v>k.A.</v>
      </c>
      <c r="X1106" s="343" t="str">
        <f t="shared" ref="X1106:X1169" si="350">IFERROR(IF(OR($D1106="",$E1106=0,con_Ende=0),"k.A.",VLOOKUP($D1106,rng_ND,3,FALSE)),"k.A.")</f>
        <v>k.A.</v>
      </c>
      <c r="Y1106" s="62"/>
      <c r="Z1106" s="48">
        <f t="shared" ref="Z1106:Z1169" si="351">IF(AND($E1106&lt;2006,$E1106&lt;&gt;0),IFERROR(VLOOKUP($E1106,rng_Index,VLOOKUP($D1106,rng_ND,4,FALSE)+1,FALSE),1),)</f>
        <v>0</v>
      </c>
      <c r="AA1106" s="457"/>
      <c r="AB1106" s="55">
        <f t="shared" si="343"/>
        <v>0</v>
      </c>
      <c r="AC1106" s="55">
        <f>IF(A_Stammdaten!$B$25="ja",D_SAV!AA1106,D_SAV!AB1106)</f>
        <v>0</v>
      </c>
      <c r="AD1106" s="478">
        <f>IF(AC1106=0,0,IF(U1106-(con_EOGJahr-D_SAV!E1106)&lt;=0,AC1106,AC1106/V1106))</f>
        <v>0</v>
      </c>
      <c r="AE1106" s="478">
        <f>IFERROR(IF(AND(VLOOKUP(D1106,rng_ND,5,FALSE)="Ja",D_SAV!T1106="degressiv"),D_SAV!AC1106*Y1106/100,0),0)</f>
        <v>0</v>
      </c>
      <c r="AF1106" s="55">
        <f>IFERROR(IF(VLOOKUP(D1106,rng_ND,5,FALSE)="Ja",MAX(D_SAV!AD1106:AE1106),D_SAV!AD1106),0)</f>
        <v>0</v>
      </c>
      <c r="AG1106" s="55">
        <f t="shared" si="344"/>
        <v>0</v>
      </c>
      <c r="AH1106" s="55">
        <f t="shared" si="345"/>
        <v>0</v>
      </c>
      <c r="AI1106" s="55">
        <f t="shared" si="346"/>
        <v>0</v>
      </c>
      <c r="AJ1106" s="55">
        <f t="shared" si="347"/>
        <v>0</v>
      </c>
      <c r="AK1106" s="55">
        <f t="shared" si="338"/>
        <v>0</v>
      </c>
      <c r="AL1106" s="55">
        <f t="shared" si="339"/>
        <v>0</v>
      </c>
      <c r="AM1106" s="55">
        <f t="shared" si="340"/>
        <v>0</v>
      </c>
    </row>
    <row r="1107" spans="1:39" x14ac:dyDescent="0.25">
      <c r="A1107" s="47">
        <v>1103</v>
      </c>
      <c r="B1107" s="358" t="str">
        <f>IF(AND(E1107&lt;&gt;0,D1107&lt;&gt;0,F1107&lt;&gt;0),IF(C1107&lt;&gt;0,CONCATENATE(C1107,"-AGr",VLOOKUP(D1107,Listen!$A$2:$G$45,7,FALSE),"-",E1107,"-",F1107,),CONCATENATE("AGr",VLOOKUP(D1107,Listen!$A$2:$G$45,7,FALSE),"-",E1107,"-",F1107)),"keine vollständige ID")</f>
        <v>keine vollständige ID</v>
      </c>
      <c r="C1107" s="359">
        <f>'[2]III_SAV-Details_NB'!B1113</f>
        <v>0</v>
      </c>
      <c r="D1107" s="359">
        <f>'[2]III_SAV-Details_NB'!C1113</f>
        <v>0</v>
      </c>
      <c r="E1107" s="359">
        <f>'[2]III_SAV-Details_NB'!D1113</f>
        <v>0</v>
      </c>
      <c r="F1107" s="490"/>
      <c r="G1107" s="281">
        <f>'[2]III_SAV-Details_NB'!X1113</f>
        <v>0</v>
      </c>
      <c r="H1107" s="281">
        <f t="shared" si="341"/>
        <v>0</v>
      </c>
      <c r="I1107" s="281">
        <f>IF(con_EOGJahr=2025,'[2]III_SAV-Details_NB'!AA1113,IF(con_EOGJahr=2026,'[2]III_SAV-Details_NB'!AB1113,'[2]III_SAV-Details_NB'!AC1113))</f>
        <v>0</v>
      </c>
      <c r="J1107" s="282"/>
      <c r="K1107" s="282"/>
      <c r="L1107" s="282"/>
      <c r="M1107" s="282"/>
      <c r="N1107" s="282"/>
      <c r="O1107" s="282"/>
      <c r="P1107" s="52">
        <f t="shared" si="342"/>
        <v>0</v>
      </c>
      <c r="Q1107" s="60"/>
      <c r="R1107" s="53">
        <f t="shared" si="348"/>
        <v>0</v>
      </c>
      <c r="S1107" s="59"/>
      <c r="T1107" s="61"/>
      <c r="U1107" s="342" t="str">
        <f t="shared" ref="U1107:U1170" si="352">+W1107</f>
        <v>k.A.</v>
      </c>
      <c r="V1107" s="343" t="str">
        <f t="shared" si="349"/>
        <v>k.A.</v>
      </c>
      <c r="W1107" s="343" t="str">
        <f>IFERROR(IF(OR($D1107="",$E1107=0,con_Ende=0),"k.A.",IF(VLOOKUP($D1107,rng_ND,5,0)="Nein",VLOOKUP($D1107,rng_ND,2,FALSE),MIN(VLOOKUP($D1107,rng_ND,2,FALSE),A_Stammdaten!$B$19-D_SAV!$E1107+1))),"k.A.")</f>
        <v>k.A.</v>
      </c>
      <c r="X1107" s="343" t="str">
        <f t="shared" si="350"/>
        <v>k.A.</v>
      </c>
      <c r="Y1107" s="62"/>
      <c r="Z1107" s="48">
        <f t="shared" si="351"/>
        <v>0</v>
      </c>
      <c r="AA1107" s="457"/>
      <c r="AB1107" s="55">
        <f t="shared" si="343"/>
        <v>0</v>
      </c>
      <c r="AC1107" s="55">
        <f>IF(A_Stammdaten!$B$25="ja",D_SAV!AA1107,D_SAV!AB1107)</f>
        <v>0</v>
      </c>
      <c r="AD1107" s="478">
        <f>IF(AC1107=0,0,IF(U1107-(con_EOGJahr-D_SAV!E1107)&lt;=0,AC1107,AC1107/V1107))</f>
        <v>0</v>
      </c>
      <c r="AE1107" s="478">
        <f>IFERROR(IF(AND(VLOOKUP(D1107,rng_ND,5,FALSE)="Ja",D_SAV!T1107="degressiv"),D_SAV!AC1107*Y1107/100,0),0)</f>
        <v>0</v>
      </c>
      <c r="AF1107" s="55">
        <f>IFERROR(IF(VLOOKUP(D1107,rng_ND,5,FALSE)="Ja",MAX(D_SAV!AD1107:AE1107),D_SAV!AD1107),0)</f>
        <v>0</v>
      </c>
      <c r="AG1107" s="55">
        <f t="shared" si="344"/>
        <v>0</v>
      </c>
      <c r="AH1107" s="55">
        <f t="shared" si="345"/>
        <v>0</v>
      </c>
      <c r="AI1107" s="55">
        <f t="shared" si="346"/>
        <v>0</v>
      </c>
      <c r="AJ1107" s="55">
        <f t="shared" si="347"/>
        <v>0</v>
      </c>
      <c r="AK1107" s="55">
        <f t="shared" si="338"/>
        <v>0</v>
      </c>
      <c r="AL1107" s="55">
        <f t="shared" si="339"/>
        <v>0</v>
      </c>
      <c r="AM1107" s="55">
        <f t="shared" si="340"/>
        <v>0</v>
      </c>
    </row>
    <row r="1108" spans="1:39" x14ac:dyDescent="0.25">
      <c r="A1108" s="47">
        <v>1104</v>
      </c>
      <c r="B1108" s="358" t="str">
        <f>IF(AND(E1108&lt;&gt;0,D1108&lt;&gt;0,F1108&lt;&gt;0),IF(C1108&lt;&gt;0,CONCATENATE(C1108,"-AGr",VLOOKUP(D1108,Listen!$A$2:$G$45,7,FALSE),"-",E1108,"-",F1108,),CONCATENATE("AGr",VLOOKUP(D1108,Listen!$A$2:$G$45,7,FALSE),"-",E1108,"-",F1108)),"keine vollständige ID")</f>
        <v>keine vollständige ID</v>
      </c>
      <c r="C1108" s="359">
        <f>'[2]III_SAV-Details_NB'!B1114</f>
        <v>0</v>
      </c>
      <c r="D1108" s="359">
        <f>'[2]III_SAV-Details_NB'!C1114</f>
        <v>0</v>
      </c>
      <c r="E1108" s="359">
        <f>'[2]III_SAV-Details_NB'!D1114</f>
        <v>0</v>
      </c>
      <c r="F1108" s="490"/>
      <c r="G1108" s="281">
        <f>'[2]III_SAV-Details_NB'!X1114</f>
        <v>0</v>
      </c>
      <c r="H1108" s="281">
        <f t="shared" si="341"/>
        <v>0</v>
      </c>
      <c r="I1108" s="281">
        <f>IF(con_EOGJahr=2025,'[2]III_SAV-Details_NB'!AA1114,IF(con_EOGJahr=2026,'[2]III_SAV-Details_NB'!AB1114,'[2]III_SAV-Details_NB'!AC1114))</f>
        <v>0</v>
      </c>
      <c r="J1108" s="282"/>
      <c r="K1108" s="282"/>
      <c r="L1108" s="282"/>
      <c r="M1108" s="282"/>
      <c r="N1108" s="282"/>
      <c r="O1108" s="282"/>
      <c r="P1108" s="52">
        <f t="shared" si="342"/>
        <v>0</v>
      </c>
      <c r="Q1108" s="60"/>
      <c r="R1108" s="53">
        <f t="shared" si="348"/>
        <v>0</v>
      </c>
      <c r="S1108" s="59"/>
      <c r="T1108" s="61"/>
      <c r="U1108" s="342" t="str">
        <f t="shared" si="352"/>
        <v>k.A.</v>
      </c>
      <c r="V1108" s="343" t="str">
        <f t="shared" si="349"/>
        <v>k.A.</v>
      </c>
      <c r="W1108" s="343" t="str">
        <f>IFERROR(IF(OR($D1108="",$E1108=0,con_Ende=0),"k.A.",IF(VLOOKUP($D1108,rng_ND,5,0)="Nein",VLOOKUP($D1108,rng_ND,2,FALSE),MIN(VLOOKUP($D1108,rng_ND,2,FALSE),A_Stammdaten!$B$19-D_SAV!$E1108+1))),"k.A.")</f>
        <v>k.A.</v>
      </c>
      <c r="X1108" s="343" t="str">
        <f t="shared" si="350"/>
        <v>k.A.</v>
      </c>
      <c r="Y1108" s="62"/>
      <c r="Z1108" s="48">
        <f t="shared" si="351"/>
        <v>0</v>
      </c>
      <c r="AA1108" s="457"/>
      <c r="AB1108" s="55">
        <f t="shared" si="343"/>
        <v>0</v>
      </c>
      <c r="AC1108" s="55">
        <f>IF(A_Stammdaten!$B$25="ja",D_SAV!AA1108,D_SAV!AB1108)</f>
        <v>0</v>
      </c>
      <c r="AD1108" s="478">
        <f>IF(AC1108=0,0,IF(U1108-(con_EOGJahr-D_SAV!E1108)&lt;=0,AC1108,AC1108/V1108))</f>
        <v>0</v>
      </c>
      <c r="AE1108" s="478">
        <f>IFERROR(IF(AND(VLOOKUP(D1108,rng_ND,5,FALSE)="Ja",D_SAV!T1108="degressiv"),D_SAV!AC1108*Y1108/100,0),0)</f>
        <v>0</v>
      </c>
      <c r="AF1108" s="55">
        <f>IFERROR(IF(VLOOKUP(D1108,rng_ND,5,FALSE)="Ja",MAX(D_SAV!AD1108:AE1108),D_SAV!AD1108),0)</f>
        <v>0</v>
      </c>
      <c r="AG1108" s="55">
        <f t="shared" si="344"/>
        <v>0</v>
      </c>
      <c r="AH1108" s="55">
        <f t="shared" si="345"/>
        <v>0</v>
      </c>
      <c r="AI1108" s="55">
        <f t="shared" si="346"/>
        <v>0</v>
      </c>
      <c r="AJ1108" s="55">
        <f t="shared" si="347"/>
        <v>0</v>
      </c>
      <c r="AK1108" s="55">
        <f t="shared" si="338"/>
        <v>0</v>
      </c>
      <c r="AL1108" s="55">
        <f t="shared" si="339"/>
        <v>0</v>
      </c>
      <c r="AM1108" s="55">
        <f t="shared" si="340"/>
        <v>0</v>
      </c>
    </row>
    <row r="1109" spans="1:39" x14ac:dyDescent="0.25">
      <c r="A1109" s="47">
        <v>1105</v>
      </c>
      <c r="B1109" s="358" t="str">
        <f>IF(AND(E1109&lt;&gt;0,D1109&lt;&gt;0,F1109&lt;&gt;0),IF(C1109&lt;&gt;0,CONCATENATE(C1109,"-AGr",VLOOKUP(D1109,Listen!$A$2:$G$45,7,FALSE),"-",E1109,"-",F1109,),CONCATENATE("AGr",VLOOKUP(D1109,Listen!$A$2:$G$45,7,FALSE),"-",E1109,"-",F1109)),"keine vollständige ID")</f>
        <v>keine vollständige ID</v>
      </c>
      <c r="C1109" s="359">
        <f>'[2]III_SAV-Details_NB'!B1115</f>
        <v>0</v>
      </c>
      <c r="D1109" s="359">
        <f>'[2]III_SAV-Details_NB'!C1115</f>
        <v>0</v>
      </c>
      <c r="E1109" s="359">
        <f>'[2]III_SAV-Details_NB'!D1115</f>
        <v>0</v>
      </c>
      <c r="F1109" s="490"/>
      <c r="G1109" s="281">
        <f>'[2]III_SAV-Details_NB'!X1115</f>
        <v>0</v>
      </c>
      <c r="H1109" s="281">
        <f t="shared" si="341"/>
        <v>0</v>
      </c>
      <c r="I1109" s="281">
        <f>IF(con_EOGJahr=2025,'[2]III_SAV-Details_NB'!AA1115,IF(con_EOGJahr=2026,'[2]III_SAV-Details_NB'!AB1115,'[2]III_SAV-Details_NB'!AC1115))</f>
        <v>0</v>
      </c>
      <c r="J1109" s="282"/>
      <c r="K1109" s="282"/>
      <c r="L1109" s="282"/>
      <c r="M1109" s="282"/>
      <c r="N1109" s="282"/>
      <c r="O1109" s="282"/>
      <c r="P1109" s="52">
        <f t="shared" si="342"/>
        <v>0</v>
      </c>
      <c r="Q1109" s="60"/>
      <c r="R1109" s="53">
        <f t="shared" si="348"/>
        <v>0</v>
      </c>
      <c r="S1109" s="59"/>
      <c r="T1109" s="61"/>
      <c r="U1109" s="342" t="str">
        <f t="shared" si="352"/>
        <v>k.A.</v>
      </c>
      <c r="V1109" s="343" t="str">
        <f t="shared" si="349"/>
        <v>k.A.</v>
      </c>
      <c r="W1109" s="343" t="str">
        <f>IFERROR(IF(OR($D1109="",$E1109=0,con_Ende=0),"k.A.",IF(VLOOKUP($D1109,rng_ND,5,0)="Nein",VLOOKUP($D1109,rng_ND,2,FALSE),MIN(VLOOKUP($D1109,rng_ND,2,FALSE),A_Stammdaten!$B$19-D_SAV!$E1109+1))),"k.A.")</f>
        <v>k.A.</v>
      </c>
      <c r="X1109" s="343" t="str">
        <f t="shared" si="350"/>
        <v>k.A.</v>
      </c>
      <c r="Y1109" s="62"/>
      <c r="Z1109" s="48">
        <f t="shared" si="351"/>
        <v>0</v>
      </c>
      <c r="AA1109" s="457"/>
      <c r="AB1109" s="55">
        <f t="shared" si="343"/>
        <v>0</v>
      </c>
      <c r="AC1109" s="55">
        <f>IF(A_Stammdaten!$B$25="ja",D_SAV!AA1109,D_SAV!AB1109)</f>
        <v>0</v>
      </c>
      <c r="AD1109" s="478">
        <f>IF(AC1109=0,0,IF(U1109-(con_EOGJahr-D_SAV!E1109)&lt;=0,AC1109,AC1109/V1109))</f>
        <v>0</v>
      </c>
      <c r="AE1109" s="478">
        <f>IFERROR(IF(AND(VLOOKUP(D1109,rng_ND,5,FALSE)="Ja",D_SAV!T1109="degressiv"),D_SAV!AC1109*Y1109/100,0),0)</f>
        <v>0</v>
      </c>
      <c r="AF1109" s="55">
        <f>IFERROR(IF(VLOOKUP(D1109,rng_ND,5,FALSE)="Ja",MAX(D_SAV!AD1109:AE1109),D_SAV!AD1109),0)</f>
        <v>0</v>
      </c>
      <c r="AG1109" s="55">
        <f t="shared" si="344"/>
        <v>0</v>
      </c>
      <c r="AH1109" s="55">
        <f t="shared" si="345"/>
        <v>0</v>
      </c>
      <c r="AI1109" s="55">
        <f t="shared" si="346"/>
        <v>0</v>
      </c>
      <c r="AJ1109" s="55">
        <f t="shared" si="347"/>
        <v>0</v>
      </c>
      <c r="AK1109" s="55">
        <f t="shared" si="338"/>
        <v>0</v>
      </c>
      <c r="AL1109" s="55">
        <f t="shared" si="339"/>
        <v>0</v>
      </c>
      <c r="AM1109" s="55">
        <f t="shared" si="340"/>
        <v>0</v>
      </c>
    </row>
    <row r="1110" spans="1:39" x14ac:dyDescent="0.25">
      <c r="A1110" s="47">
        <v>1106</v>
      </c>
      <c r="B1110" s="358" t="str">
        <f>IF(AND(E1110&lt;&gt;0,D1110&lt;&gt;0,F1110&lt;&gt;0),IF(C1110&lt;&gt;0,CONCATENATE(C1110,"-AGr",VLOOKUP(D1110,Listen!$A$2:$G$45,7,FALSE),"-",E1110,"-",F1110,),CONCATENATE("AGr",VLOOKUP(D1110,Listen!$A$2:$G$45,7,FALSE),"-",E1110,"-",F1110)),"keine vollständige ID")</f>
        <v>keine vollständige ID</v>
      </c>
      <c r="C1110" s="359">
        <f>'[2]III_SAV-Details_NB'!B1116</f>
        <v>0</v>
      </c>
      <c r="D1110" s="359">
        <f>'[2]III_SAV-Details_NB'!C1116</f>
        <v>0</v>
      </c>
      <c r="E1110" s="359">
        <f>'[2]III_SAV-Details_NB'!D1116</f>
        <v>0</v>
      </c>
      <c r="F1110" s="490"/>
      <c r="G1110" s="281">
        <f>'[2]III_SAV-Details_NB'!X1116</f>
        <v>0</v>
      </c>
      <c r="H1110" s="281">
        <f t="shared" si="341"/>
        <v>0</v>
      </c>
      <c r="I1110" s="281">
        <f>IF(con_EOGJahr=2025,'[2]III_SAV-Details_NB'!AA1116,IF(con_EOGJahr=2026,'[2]III_SAV-Details_NB'!AB1116,'[2]III_SAV-Details_NB'!AC1116))</f>
        <v>0</v>
      </c>
      <c r="J1110" s="282"/>
      <c r="K1110" s="282"/>
      <c r="L1110" s="282"/>
      <c r="M1110" s="282"/>
      <c r="N1110" s="282"/>
      <c r="O1110" s="282"/>
      <c r="P1110" s="52">
        <f t="shared" si="342"/>
        <v>0</v>
      </c>
      <c r="Q1110" s="60"/>
      <c r="R1110" s="53">
        <f t="shared" si="348"/>
        <v>0</v>
      </c>
      <c r="S1110" s="59"/>
      <c r="T1110" s="61"/>
      <c r="U1110" s="342" t="str">
        <f t="shared" si="352"/>
        <v>k.A.</v>
      </c>
      <c r="V1110" s="343" t="str">
        <f t="shared" si="349"/>
        <v>k.A.</v>
      </c>
      <c r="W1110" s="343" t="str">
        <f>IFERROR(IF(OR($D1110="",$E1110=0,con_Ende=0),"k.A.",IF(VLOOKUP($D1110,rng_ND,5,0)="Nein",VLOOKUP($D1110,rng_ND,2,FALSE),MIN(VLOOKUP($D1110,rng_ND,2,FALSE),A_Stammdaten!$B$19-D_SAV!$E1110+1))),"k.A.")</f>
        <v>k.A.</v>
      </c>
      <c r="X1110" s="343" t="str">
        <f t="shared" si="350"/>
        <v>k.A.</v>
      </c>
      <c r="Y1110" s="62"/>
      <c r="Z1110" s="48">
        <f t="shared" si="351"/>
        <v>0</v>
      </c>
      <c r="AA1110" s="457"/>
      <c r="AB1110" s="55">
        <f t="shared" si="343"/>
        <v>0</v>
      </c>
      <c r="AC1110" s="55">
        <f>IF(A_Stammdaten!$B$25="ja",D_SAV!AA1110,D_SAV!AB1110)</f>
        <v>0</v>
      </c>
      <c r="AD1110" s="478">
        <f>IF(AC1110=0,0,IF(U1110-(con_EOGJahr-D_SAV!E1110)&lt;=0,AC1110,AC1110/V1110))</f>
        <v>0</v>
      </c>
      <c r="AE1110" s="478">
        <f>IFERROR(IF(AND(VLOOKUP(D1110,rng_ND,5,FALSE)="Ja",D_SAV!T1110="degressiv"),D_SAV!AC1110*Y1110/100,0),0)</f>
        <v>0</v>
      </c>
      <c r="AF1110" s="55">
        <f>IFERROR(IF(VLOOKUP(D1110,rng_ND,5,FALSE)="Ja",MAX(D_SAV!AD1110:AE1110),D_SAV!AD1110),0)</f>
        <v>0</v>
      </c>
      <c r="AG1110" s="55">
        <f t="shared" si="344"/>
        <v>0</v>
      </c>
      <c r="AH1110" s="55">
        <f t="shared" si="345"/>
        <v>0</v>
      </c>
      <c r="AI1110" s="55">
        <f t="shared" si="346"/>
        <v>0</v>
      </c>
      <c r="AJ1110" s="55">
        <f t="shared" si="347"/>
        <v>0</v>
      </c>
      <c r="AK1110" s="55">
        <f t="shared" si="338"/>
        <v>0</v>
      </c>
      <c r="AL1110" s="55">
        <f t="shared" si="339"/>
        <v>0</v>
      </c>
      <c r="AM1110" s="55">
        <f t="shared" si="340"/>
        <v>0</v>
      </c>
    </row>
    <row r="1111" spans="1:39" x14ac:dyDescent="0.25">
      <c r="A1111" s="47">
        <v>1107</v>
      </c>
      <c r="B1111" s="358" t="str">
        <f>IF(AND(E1111&lt;&gt;0,D1111&lt;&gt;0,F1111&lt;&gt;0),IF(C1111&lt;&gt;0,CONCATENATE(C1111,"-AGr",VLOOKUP(D1111,Listen!$A$2:$G$45,7,FALSE),"-",E1111,"-",F1111,),CONCATENATE("AGr",VLOOKUP(D1111,Listen!$A$2:$G$45,7,FALSE),"-",E1111,"-",F1111)),"keine vollständige ID")</f>
        <v>keine vollständige ID</v>
      </c>
      <c r="C1111" s="359">
        <f>'[2]III_SAV-Details_NB'!B1117</f>
        <v>0</v>
      </c>
      <c r="D1111" s="359">
        <f>'[2]III_SAV-Details_NB'!C1117</f>
        <v>0</v>
      </c>
      <c r="E1111" s="359">
        <f>'[2]III_SAV-Details_NB'!D1117</f>
        <v>0</v>
      </c>
      <c r="F1111" s="490"/>
      <c r="G1111" s="281">
        <f>'[2]III_SAV-Details_NB'!X1117</f>
        <v>0</v>
      </c>
      <c r="H1111" s="281">
        <f t="shared" si="341"/>
        <v>0</v>
      </c>
      <c r="I1111" s="281">
        <f>IF(con_EOGJahr=2025,'[2]III_SAV-Details_NB'!AA1117,IF(con_EOGJahr=2026,'[2]III_SAV-Details_NB'!AB1117,'[2]III_SAV-Details_NB'!AC1117))</f>
        <v>0</v>
      </c>
      <c r="J1111" s="282"/>
      <c r="K1111" s="282"/>
      <c r="L1111" s="282"/>
      <c r="M1111" s="282"/>
      <c r="N1111" s="282"/>
      <c r="O1111" s="282"/>
      <c r="P1111" s="52">
        <f t="shared" si="342"/>
        <v>0</v>
      </c>
      <c r="Q1111" s="60"/>
      <c r="R1111" s="53">
        <f t="shared" si="348"/>
        <v>0</v>
      </c>
      <c r="S1111" s="59"/>
      <c r="T1111" s="61"/>
      <c r="U1111" s="342" t="str">
        <f t="shared" si="352"/>
        <v>k.A.</v>
      </c>
      <c r="V1111" s="343" t="str">
        <f t="shared" si="349"/>
        <v>k.A.</v>
      </c>
      <c r="W1111" s="343" t="str">
        <f>IFERROR(IF(OR($D1111="",$E1111=0,con_Ende=0),"k.A.",IF(VLOOKUP($D1111,rng_ND,5,0)="Nein",VLOOKUP($D1111,rng_ND,2,FALSE),MIN(VLOOKUP($D1111,rng_ND,2,FALSE),A_Stammdaten!$B$19-D_SAV!$E1111+1))),"k.A.")</f>
        <v>k.A.</v>
      </c>
      <c r="X1111" s="343" t="str">
        <f t="shared" si="350"/>
        <v>k.A.</v>
      </c>
      <c r="Y1111" s="62"/>
      <c r="Z1111" s="48">
        <f t="shared" si="351"/>
        <v>0</v>
      </c>
      <c r="AA1111" s="457"/>
      <c r="AB1111" s="55">
        <f t="shared" si="343"/>
        <v>0</v>
      </c>
      <c r="AC1111" s="55">
        <f>IF(A_Stammdaten!$B$25="ja",D_SAV!AA1111,D_SAV!AB1111)</f>
        <v>0</v>
      </c>
      <c r="AD1111" s="478">
        <f>IF(AC1111=0,0,IF(U1111-(con_EOGJahr-D_SAV!E1111)&lt;=0,AC1111,AC1111/V1111))</f>
        <v>0</v>
      </c>
      <c r="AE1111" s="478">
        <f>IFERROR(IF(AND(VLOOKUP(D1111,rng_ND,5,FALSE)="Ja",D_SAV!T1111="degressiv"),D_SAV!AC1111*Y1111/100,0),0)</f>
        <v>0</v>
      </c>
      <c r="AF1111" s="55">
        <f>IFERROR(IF(VLOOKUP(D1111,rng_ND,5,FALSE)="Ja",MAX(D_SAV!AD1111:AE1111),D_SAV!AD1111),0)</f>
        <v>0</v>
      </c>
      <c r="AG1111" s="55">
        <f t="shared" si="344"/>
        <v>0</v>
      </c>
      <c r="AH1111" s="55">
        <f t="shared" si="345"/>
        <v>0</v>
      </c>
      <c r="AI1111" s="55">
        <f t="shared" si="346"/>
        <v>0</v>
      </c>
      <c r="AJ1111" s="55">
        <f t="shared" si="347"/>
        <v>0</v>
      </c>
      <c r="AK1111" s="55">
        <f t="shared" si="338"/>
        <v>0</v>
      </c>
      <c r="AL1111" s="55">
        <f t="shared" si="339"/>
        <v>0</v>
      </c>
      <c r="AM1111" s="55">
        <f t="shared" si="340"/>
        <v>0</v>
      </c>
    </row>
    <row r="1112" spans="1:39" x14ac:dyDescent="0.25">
      <c r="A1112" s="47">
        <v>1108</v>
      </c>
      <c r="B1112" s="358" t="str">
        <f>IF(AND(E1112&lt;&gt;0,D1112&lt;&gt;0,F1112&lt;&gt;0),IF(C1112&lt;&gt;0,CONCATENATE(C1112,"-AGr",VLOOKUP(D1112,Listen!$A$2:$G$45,7,FALSE),"-",E1112,"-",F1112,),CONCATENATE("AGr",VLOOKUP(D1112,Listen!$A$2:$G$45,7,FALSE),"-",E1112,"-",F1112)),"keine vollständige ID")</f>
        <v>keine vollständige ID</v>
      </c>
      <c r="C1112" s="359">
        <f>'[2]III_SAV-Details_NB'!B1118</f>
        <v>0</v>
      </c>
      <c r="D1112" s="359">
        <f>'[2]III_SAV-Details_NB'!C1118</f>
        <v>0</v>
      </c>
      <c r="E1112" s="359">
        <f>'[2]III_SAV-Details_NB'!D1118</f>
        <v>0</v>
      </c>
      <c r="F1112" s="490"/>
      <c r="G1112" s="281">
        <f>'[2]III_SAV-Details_NB'!X1118</f>
        <v>0</v>
      </c>
      <c r="H1112" s="281">
        <f t="shared" si="341"/>
        <v>0</v>
      </c>
      <c r="I1112" s="281">
        <f>IF(con_EOGJahr=2025,'[2]III_SAV-Details_NB'!AA1118,IF(con_EOGJahr=2026,'[2]III_SAV-Details_NB'!AB1118,'[2]III_SAV-Details_NB'!AC1118))</f>
        <v>0</v>
      </c>
      <c r="J1112" s="282"/>
      <c r="K1112" s="282"/>
      <c r="L1112" s="282"/>
      <c r="M1112" s="282"/>
      <c r="N1112" s="282"/>
      <c r="O1112" s="282"/>
      <c r="P1112" s="52">
        <f t="shared" si="342"/>
        <v>0</v>
      </c>
      <c r="Q1112" s="60"/>
      <c r="R1112" s="53">
        <f t="shared" si="348"/>
        <v>0</v>
      </c>
      <c r="S1112" s="59"/>
      <c r="T1112" s="61"/>
      <c r="U1112" s="342" t="str">
        <f t="shared" si="352"/>
        <v>k.A.</v>
      </c>
      <c r="V1112" s="343" t="str">
        <f t="shared" si="349"/>
        <v>k.A.</v>
      </c>
      <c r="W1112" s="343" t="str">
        <f>IFERROR(IF(OR($D1112="",$E1112=0,con_Ende=0),"k.A.",IF(VLOOKUP($D1112,rng_ND,5,0)="Nein",VLOOKUP($D1112,rng_ND,2,FALSE),MIN(VLOOKUP($D1112,rng_ND,2,FALSE),A_Stammdaten!$B$19-D_SAV!$E1112+1))),"k.A.")</f>
        <v>k.A.</v>
      </c>
      <c r="X1112" s="343" t="str">
        <f t="shared" si="350"/>
        <v>k.A.</v>
      </c>
      <c r="Y1112" s="62"/>
      <c r="Z1112" s="48">
        <f t="shared" si="351"/>
        <v>0</v>
      </c>
      <c r="AA1112" s="457"/>
      <c r="AB1112" s="55">
        <f t="shared" si="343"/>
        <v>0</v>
      </c>
      <c r="AC1112" s="55">
        <f>IF(A_Stammdaten!$B$25="ja",D_SAV!AA1112,D_SAV!AB1112)</f>
        <v>0</v>
      </c>
      <c r="AD1112" s="478">
        <f>IF(AC1112=0,0,IF(U1112-(con_EOGJahr-D_SAV!E1112)&lt;=0,AC1112,AC1112/V1112))</f>
        <v>0</v>
      </c>
      <c r="AE1112" s="478">
        <f>IFERROR(IF(AND(VLOOKUP(D1112,rng_ND,5,FALSE)="Ja",D_SAV!T1112="degressiv"),D_SAV!AC1112*Y1112/100,0),0)</f>
        <v>0</v>
      </c>
      <c r="AF1112" s="55">
        <f>IFERROR(IF(VLOOKUP(D1112,rng_ND,5,FALSE)="Ja",MAX(D_SAV!AD1112:AE1112),D_SAV!AD1112),0)</f>
        <v>0</v>
      </c>
      <c r="AG1112" s="55">
        <f t="shared" si="344"/>
        <v>0</v>
      </c>
      <c r="AH1112" s="55">
        <f t="shared" si="345"/>
        <v>0</v>
      </c>
      <c r="AI1112" s="55">
        <f t="shared" si="346"/>
        <v>0</v>
      </c>
      <c r="AJ1112" s="55">
        <f t="shared" si="347"/>
        <v>0</v>
      </c>
      <c r="AK1112" s="55">
        <f t="shared" si="338"/>
        <v>0</v>
      </c>
      <c r="AL1112" s="55">
        <f t="shared" si="339"/>
        <v>0</v>
      </c>
      <c r="AM1112" s="55">
        <f t="shared" si="340"/>
        <v>0</v>
      </c>
    </row>
    <row r="1113" spans="1:39" x14ac:dyDescent="0.25">
      <c r="A1113" s="47">
        <v>1109</v>
      </c>
      <c r="B1113" s="358" t="str">
        <f>IF(AND(E1113&lt;&gt;0,D1113&lt;&gt;0,F1113&lt;&gt;0),IF(C1113&lt;&gt;0,CONCATENATE(C1113,"-AGr",VLOOKUP(D1113,Listen!$A$2:$G$45,7,FALSE),"-",E1113,"-",F1113,),CONCATENATE("AGr",VLOOKUP(D1113,Listen!$A$2:$G$45,7,FALSE),"-",E1113,"-",F1113)),"keine vollständige ID")</f>
        <v>keine vollständige ID</v>
      </c>
      <c r="C1113" s="359">
        <f>'[2]III_SAV-Details_NB'!B1119</f>
        <v>0</v>
      </c>
      <c r="D1113" s="359">
        <f>'[2]III_SAV-Details_NB'!C1119</f>
        <v>0</v>
      </c>
      <c r="E1113" s="359">
        <f>'[2]III_SAV-Details_NB'!D1119</f>
        <v>0</v>
      </c>
      <c r="F1113" s="490"/>
      <c r="G1113" s="281">
        <f>'[2]III_SAV-Details_NB'!X1119</f>
        <v>0</v>
      </c>
      <c r="H1113" s="281">
        <f t="shared" si="341"/>
        <v>0</v>
      </c>
      <c r="I1113" s="281">
        <f>IF(con_EOGJahr=2025,'[2]III_SAV-Details_NB'!AA1119,IF(con_EOGJahr=2026,'[2]III_SAV-Details_NB'!AB1119,'[2]III_SAV-Details_NB'!AC1119))</f>
        <v>0</v>
      </c>
      <c r="J1113" s="282"/>
      <c r="K1113" s="282"/>
      <c r="L1113" s="282"/>
      <c r="M1113" s="282"/>
      <c r="N1113" s="282"/>
      <c r="O1113" s="282"/>
      <c r="P1113" s="52">
        <f t="shared" si="342"/>
        <v>0</v>
      </c>
      <c r="Q1113" s="60"/>
      <c r="R1113" s="53">
        <f t="shared" si="348"/>
        <v>0</v>
      </c>
      <c r="S1113" s="59"/>
      <c r="T1113" s="61"/>
      <c r="U1113" s="342" t="str">
        <f t="shared" si="352"/>
        <v>k.A.</v>
      </c>
      <c r="V1113" s="343" t="str">
        <f t="shared" si="349"/>
        <v>k.A.</v>
      </c>
      <c r="W1113" s="343" t="str">
        <f>IFERROR(IF(OR($D1113="",$E1113=0,con_Ende=0),"k.A.",IF(VLOOKUP($D1113,rng_ND,5,0)="Nein",VLOOKUP($D1113,rng_ND,2,FALSE),MIN(VLOOKUP($D1113,rng_ND,2,FALSE),A_Stammdaten!$B$19-D_SAV!$E1113+1))),"k.A.")</f>
        <v>k.A.</v>
      </c>
      <c r="X1113" s="343" t="str">
        <f t="shared" si="350"/>
        <v>k.A.</v>
      </c>
      <c r="Y1113" s="62"/>
      <c r="Z1113" s="48">
        <f t="shared" si="351"/>
        <v>0</v>
      </c>
      <c r="AA1113" s="457"/>
      <c r="AB1113" s="55">
        <f t="shared" si="343"/>
        <v>0</v>
      </c>
      <c r="AC1113" s="55">
        <f>IF(A_Stammdaten!$B$25="ja",D_SAV!AA1113,D_SAV!AB1113)</f>
        <v>0</v>
      </c>
      <c r="AD1113" s="478">
        <f>IF(AC1113=0,0,IF(U1113-(con_EOGJahr-D_SAV!E1113)&lt;=0,AC1113,AC1113/V1113))</f>
        <v>0</v>
      </c>
      <c r="AE1113" s="478">
        <f>IFERROR(IF(AND(VLOOKUP(D1113,rng_ND,5,FALSE)="Ja",D_SAV!T1113="degressiv"),D_SAV!AC1113*Y1113/100,0),0)</f>
        <v>0</v>
      </c>
      <c r="AF1113" s="55">
        <f>IFERROR(IF(VLOOKUP(D1113,rng_ND,5,FALSE)="Ja",MAX(D_SAV!AD1113:AE1113),D_SAV!AD1113),0)</f>
        <v>0</v>
      </c>
      <c r="AG1113" s="55">
        <f t="shared" si="344"/>
        <v>0</v>
      </c>
      <c r="AH1113" s="55">
        <f t="shared" si="345"/>
        <v>0</v>
      </c>
      <c r="AI1113" s="55">
        <f t="shared" si="346"/>
        <v>0</v>
      </c>
      <c r="AJ1113" s="55">
        <f t="shared" si="347"/>
        <v>0</v>
      </c>
      <c r="AK1113" s="55">
        <f t="shared" si="338"/>
        <v>0</v>
      </c>
      <c r="AL1113" s="55">
        <f t="shared" si="339"/>
        <v>0</v>
      </c>
      <c r="AM1113" s="55">
        <f t="shared" si="340"/>
        <v>0</v>
      </c>
    </row>
    <row r="1114" spans="1:39" x14ac:dyDescent="0.25">
      <c r="A1114" s="47">
        <v>1110</v>
      </c>
      <c r="B1114" s="358" t="str">
        <f>IF(AND(E1114&lt;&gt;0,D1114&lt;&gt;0,F1114&lt;&gt;0),IF(C1114&lt;&gt;0,CONCATENATE(C1114,"-AGr",VLOOKUP(D1114,Listen!$A$2:$G$45,7,FALSE),"-",E1114,"-",F1114,),CONCATENATE("AGr",VLOOKUP(D1114,Listen!$A$2:$G$45,7,FALSE),"-",E1114,"-",F1114)),"keine vollständige ID")</f>
        <v>keine vollständige ID</v>
      </c>
      <c r="C1114" s="359">
        <f>'[2]III_SAV-Details_NB'!B1120</f>
        <v>0</v>
      </c>
      <c r="D1114" s="359">
        <f>'[2]III_SAV-Details_NB'!C1120</f>
        <v>0</v>
      </c>
      <c r="E1114" s="359">
        <f>'[2]III_SAV-Details_NB'!D1120</f>
        <v>0</v>
      </c>
      <c r="F1114" s="490"/>
      <c r="G1114" s="281">
        <f>'[2]III_SAV-Details_NB'!X1120</f>
        <v>0</v>
      </c>
      <c r="H1114" s="281">
        <f t="shared" si="341"/>
        <v>0</v>
      </c>
      <c r="I1114" s="281">
        <f>IF(con_EOGJahr=2025,'[2]III_SAV-Details_NB'!AA1120,IF(con_EOGJahr=2026,'[2]III_SAV-Details_NB'!AB1120,'[2]III_SAV-Details_NB'!AC1120))</f>
        <v>0</v>
      </c>
      <c r="J1114" s="282"/>
      <c r="K1114" s="282"/>
      <c r="L1114" s="282"/>
      <c r="M1114" s="282"/>
      <c r="N1114" s="282"/>
      <c r="O1114" s="282"/>
      <c r="P1114" s="52">
        <f t="shared" si="342"/>
        <v>0</v>
      </c>
      <c r="Q1114" s="60"/>
      <c r="R1114" s="53">
        <f t="shared" si="348"/>
        <v>0</v>
      </c>
      <c r="S1114" s="59"/>
      <c r="T1114" s="61"/>
      <c r="U1114" s="342" t="str">
        <f t="shared" si="352"/>
        <v>k.A.</v>
      </c>
      <c r="V1114" s="343" t="str">
        <f t="shared" si="349"/>
        <v>k.A.</v>
      </c>
      <c r="W1114" s="343" t="str">
        <f>IFERROR(IF(OR($D1114="",$E1114=0,con_Ende=0),"k.A.",IF(VLOOKUP($D1114,rng_ND,5,0)="Nein",VLOOKUP($D1114,rng_ND,2,FALSE),MIN(VLOOKUP($D1114,rng_ND,2,FALSE),A_Stammdaten!$B$19-D_SAV!$E1114+1))),"k.A.")</f>
        <v>k.A.</v>
      </c>
      <c r="X1114" s="343" t="str">
        <f t="shared" si="350"/>
        <v>k.A.</v>
      </c>
      <c r="Y1114" s="62"/>
      <c r="Z1114" s="48">
        <f t="shared" si="351"/>
        <v>0</v>
      </c>
      <c r="AA1114" s="457"/>
      <c r="AB1114" s="55">
        <f t="shared" si="343"/>
        <v>0</v>
      </c>
      <c r="AC1114" s="55">
        <f>IF(A_Stammdaten!$B$25="ja",D_SAV!AA1114,D_SAV!AB1114)</f>
        <v>0</v>
      </c>
      <c r="AD1114" s="478">
        <f>IF(AC1114=0,0,IF(U1114-(con_EOGJahr-D_SAV!E1114)&lt;=0,AC1114,AC1114/V1114))</f>
        <v>0</v>
      </c>
      <c r="AE1114" s="478">
        <f>IFERROR(IF(AND(VLOOKUP(D1114,rng_ND,5,FALSE)="Ja",D_SAV!T1114="degressiv"),D_SAV!AC1114*Y1114/100,0),0)</f>
        <v>0</v>
      </c>
      <c r="AF1114" s="55">
        <f>IFERROR(IF(VLOOKUP(D1114,rng_ND,5,FALSE)="Ja",MAX(D_SAV!AD1114:AE1114),D_SAV!AD1114),0)</f>
        <v>0</v>
      </c>
      <c r="AG1114" s="55">
        <f t="shared" si="344"/>
        <v>0</v>
      </c>
      <c r="AH1114" s="55">
        <f t="shared" si="345"/>
        <v>0</v>
      </c>
      <c r="AI1114" s="55">
        <f t="shared" si="346"/>
        <v>0</v>
      </c>
      <c r="AJ1114" s="55">
        <f t="shared" si="347"/>
        <v>0</v>
      </c>
      <c r="AK1114" s="55">
        <f t="shared" si="338"/>
        <v>0</v>
      </c>
      <c r="AL1114" s="55">
        <f t="shared" si="339"/>
        <v>0</v>
      </c>
      <c r="AM1114" s="55">
        <f t="shared" si="340"/>
        <v>0</v>
      </c>
    </row>
    <row r="1115" spans="1:39" x14ac:dyDescent="0.25">
      <c r="A1115" s="47">
        <v>1111</v>
      </c>
      <c r="B1115" s="358" t="str">
        <f>IF(AND(E1115&lt;&gt;0,D1115&lt;&gt;0,F1115&lt;&gt;0),IF(C1115&lt;&gt;0,CONCATENATE(C1115,"-AGr",VLOOKUP(D1115,Listen!$A$2:$G$45,7,FALSE),"-",E1115,"-",F1115,),CONCATENATE("AGr",VLOOKUP(D1115,Listen!$A$2:$G$45,7,FALSE),"-",E1115,"-",F1115)),"keine vollständige ID")</f>
        <v>keine vollständige ID</v>
      </c>
      <c r="C1115" s="359">
        <f>'[2]III_SAV-Details_NB'!B1121</f>
        <v>0</v>
      </c>
      <c r="D1115" s="359">
        <f>'[2]III_SAV-Details_NB'!C1121</f>
        <v>0</v>
      </c>
      <c r="E1115" s="359">
        <f>'[2]III_SAV-Details_NB'!D1121</f>
        <v>0</v>
      </c>
      <c r="F1115" s="490"/>
      <c r="G1115" s="281">
        <f>'[2]III_SAV-Details_NB'!X1121</f>
        <v>0</v>
      </c>
      <c r="H1115" s="281">
        <f t="shared" si="341"/>
        <v>0</v>
      </c>
      <c r="I1115" s="281">
        <f>IF(con_EOGJahr=2025,'[2]III_SAV-Details_NB'!AA1121,IF(con_EOGJahr=2026,'[2]III_SAV-Details_NB'!AB1121,'[2]III_SAV-Details_NB'!AC1121))</f>
        <v>0</v>
      </c>
      <c r="J1115" s="282"/>
      <c r="K1115" s="282"/>
      <c r="L1115" s="282"/>
      <c r="M1115" s="282"/>
      <c r="N1115" s="282"/>
      <c r="O1115" s="282"/>
      <c r="P1115" s="52">
        <f t="shared" si="342"/>
        <v>0</v>
      </c>
      <c r="Q1115" s="60"/>
      <c r="R1115" s="53">
        <f t="shared" si="348"/>
        <v>0</v>
      </c>
      <c r="S1115" s="59"/>
      <c r="T1115" s="61"/>
      <c r="U1115" s="342" t="str">
        <f t="shared" si="352"/>
        <v>k.A.</v>
      </c>
      <c r="V1115" s="343" t="str">
        <f t="shared" si="349"/>
        <v>k.A.</v>
      </c>
      <c r="W1115" s="343" t="str">
        <f>IFERROR(IF(OR($D1115="",$E1115=0,con_Ende=0),"k.A.",IF(VLOOKUP($D1115,rng_ND,5,0)="Nein",VLOOKUP($D1115,rng_ND,2,FALSE),MIN(VLOOKUP($D1115,rng_ND,2,FALSE),A_Stammdaten!$B$19-D_SAV!$E1115+1))),"k.A.")</f>
        <v>k.A.</v>
      </c>
      <c r="X1115" s="343" t="str">
        <f t="shared" si="350"/>
        <v>k.A.</v>
      </c>
      <c r="Y1115" s="62"/>
      <c r="Z1115" s="48">
        <f t="shared" si="351"/>
        <v>0</v>
      </c>
      <c r="AA1115" s="457"/>
      <c r="AB1115" s="55">
        <f t="shared" si="343"/>
        <v>0</v>
      </c>
      <c r="AC1115" s="55">
        <f>IF(A_Stammdaten!$B$25="ja",D_SAV!AA1115,D_SAV!AB1115)</f>
        <v>0</v>
      </c>
      <c r="AD1115" s="478">
        <f>IF(AC1115=0,0,IF(U1115-(con_EOGJahr-D_SAV!E1115)&lt;=0,AC1115,AC1115/V1115))</f>
        <v>0</v>
      </c>
      <c r="AE1115" s="478">
        <f>IFERROR(IF(AND(VLOOKUP(D1115,rng_ND,5,FALSE)="Ja",D_SAV!T1115="degressiv"),D_SAV!AC1115*Y1115/100,0),0)</f>
        <v>0</v>
      </c>
      <c r="AF1115" s="55">
        <f>IFERROR(IF(VLOOKUP(D1115,rng_ND,5,FALSE)="Ja",MAX(D_SAV!AD1115:AE1115),D_SAV!AD1115),0)</f>
        <v>0</v>
      </c>
      <c r="AG1115" s="55">
        <f t="shared" si="344"/>
        <v>0</v>
      </c>
      <c r="AH1115" s="55">
        <f t="shared" si="345"/>
        <v>0</v>
      </c>
      <c r="AI1115" s="55">
        <f t="shared" si="346"/>
        <v>0</v>
      </c>
      <c r="AJ1115" s="55">
        <f t="shared" si="347"/>
        <v>0</v>
      </c>
      <c r="AK1115" s="55">
        <f t="shared" si="338"/>
        <v>0</v>
      </c>
      <c r="AL1115" s="55">
        <f t="shared" si="339"/>
        <v>0</v>
      </c>
      <c r="AM1115" s="55">
        <f t="shared" si="340"/>
        <v>0</v>
      </c>
    </row>
    <row r="1116" spans="1:39" x14ac:dyDescent="0.25">
      <c r="A1116" s="47">
        <v>1112</v>
      </c>
      <c r="B1116" s="358" t="str">
        <f>IF(AND(E1116&lt;&gt;0,D1116&lt;&gt;0,F1116&lt;&gt;0),IF(C1116&lt;&gt;0,CONCATENATE(C1116,"-AGr",VLOOKUP(D1116,Listen!$A$2:$G$45,7,FALSE),"-",E1116,"-",F1116,),CONCATENATE("AGr",VLOOKUP(D1116,Listen!$A$2:$G$45,7,FALSE),"-",E1116,"-",F1116)),"keine vollständige ID")</f>
        <v>keine vollständige ID</v>
      </c>
      <c r="C1116" s="359">
        <f>'[2]III_SAV-Details_NB'!B1122</f>
        <v>0</v>
      </c>
      <c r="D1116" s="359">
        <f>'[2]III_SAV-Details_NB'!C1122</f>
        <v>0</v>
      </c>
      <c r="E1116" s="359">
        <f>'[2]III_SAV-Details_NB'!D1122</f>
        <v>0</v>
      </c>
      <c r="F1116" s="490"/>
      <c r="G1116" s="281">
        <f>'[2]III_SAV-Details_NB'!X1122</f>
        <v>0</v>
      </c>
      <c r="H1116" s="281">
        <f t="shared" si="341"/>
        <v>0</v>
      </c>
      <c r="I1116" s="281">
        <f>IF(con_EOGJahr=2025,'[2]III_SAV-Details_NB'!AA1122,IF(con_EOGJahr=2026,'[2]III_SAV-Details_NB'!AB1122,'[2]III_SAV-Details_NB'!AC1122))</f>
        <v>0</v>
      </c>
      <c r="J1116" s="282"/>
      <c r="K1116" s="282"/>
      <c r="L1116" s="282"/>
      <c r="M1116" s="282"/>
      <c r="N1116" s="282"/>
      <c r="O1116" s="282"/>
      <c r="P1116" s="52">
        <f t="shared" si="342"/>
        <v>0</v>
      </c>
      <c r="Q1116" s="60"/>
      <c r="R1116" s="53">
        <f t="shared" si="348"/>
        <v>0</v>
      </c>
      <c r="S1116" s="59"/>
      <c r="T1116" s="61"/>
      <c r="U1116" s="342" t="str">
        <f t="shared" si="352"/>
        <v>k.A.</v>
      </c>
      <c r="V1116" s="343" t="str">
        <f t="shared" si="349"/>
        <v>k.A.</v>
      </c>
      <c r="W1116" s="343" t="str">
        <f>IFERROR(IF(OR($D1116="",$E1116=0,con_Ende=0),"k.A.",IF(VLOOKUP($D1116,rng_ND,5,0)="Nein",VLOOKUP($D1116,rng_ND,2,FALSE),MIN(VLOOKUP($D1116,rng_ND,2,FALSE),A_Stammdaten!$B$19-D_SAV!$E1116+1))),"k.A.")</f>
        <v>k.A.</v>
      </c>
      <c r="X1116" s="343" t="str">
        <f t="shared" si="350"/>
        <v>k.A.</v>
      </c>
      <c r="Y1116" s="62"/>
      <c r="Z1116" s="48">
        <f t="shared" si="351"/>
        <v>0</v>
      </c>
      <c r="AA1116" s="457"/>
      <c r="AB1116" s="55">
        <f t="shared" si="343"/>
        <v>0</v>
      </c>
      <c r="AC1116" s="55">
        <f>IF(A_Stammdaten!$B$25="ja",D_SAV!AA1116,D_SAV!AB1116)</f>
        <v>0</v>
      </c>
      <c r="AD1116" s="478">
        <f>IF(AC1116=0,0,IF(U1116-(con_EOGJahr-D_SAV!E1116)&lt;=0,AC1116,AC1116/V1116))</f>
        <v>0</v>
      </c>
      <c r="AE1116" s="478">
        <f>IFERROR(IF(AND(VLOOKUP(D1116,rng_ND,5,FALSE)="Ja",D_SAV!T1116="degressiv"),D_SAV!AC1116*Y1116/100,0),0)</f>
        <v>0</v>
      </c>
      <c r="AF1116" s="55">
        <f>IFERROR(IF(VLOOKUP(D1116,rng_ND,5,FALSE)="Ja",MAX(D_SAV!AD1116:AE1116),D_SAV!AD1116),0)</f>
        <v>0</v>
      </c>
      <c r="AG1116" s="55">
        <f t="shared" si="344"/>
        <v>0</v>
      </c>
      <c r="AH1116" s="55">
        <f t="shared" si="345"/>
        <v>0</v>
      </c>
      <c r="AI1116" s="55">
        <f t="shared" si="346"/>
        <v>0</v>
      </c>
      <c r="AJ1116" s="55">
        <f t="shared" si="347"/>
        <v>0</v>
      </c>
      <c r="AK1116" s="55">
        <f t="shared" si="338"/>
        <v>0</v>
      </c>
      <c r="AL1116" s="55">
        <f t="shared" si="339"/>
        <v>0</v>
      </c>
      <c r="AM1116" s="55">
        <f t="shared" si="340"/>
        <v>0</v>
      </c>
    </row>
    <row r="1117" spans="1:39" x14ac:dyDescent="0.25">
      <c r="A1117" s="47">
        <v>1113</v>
      </c>
      <c r="B1117" s="358" t="str">
        <f>IF(AND(E1117&lt;&gt;0,D1117&lt;&gt;0,F1117&lt;&gt;0),IF(C1117&lt;&gt;0,CONCATENATE(C1117,"-AGr",VLOOKUP(D1117,Listen!$A$2:$G$45,7,FALSE),"-",E1117,"-",F1117,),CONCATENATE("AGr",VLOOKUP(D1117,Listen!$A$2:$G$45,7,FALSE),"-",E1117,"-",F1117)),"keine vollständige ID")</f>
        <v>keine vollständige ID</v>
      </c>
      <c r="C1117" s="359">
        <f>'[2]III_SAV-Details_NB'!B1123</f>
        <v>0</v>
      </c>
      <c r="D1117" s="359">
        <f>'[2]III_SAV-Details_NB'!C1123</f>
        <v>0</v>
      </c>
      <c r="E1117" s="359">
        <f>'[2]III_SAV-Details_NB'!D1123</f>
        <v>0</v>
      </c>
      <c r="F1117" s="490"/>
      <c r="G1117" s="281">
        <f>'[2]III_SAV-Details_NB'!X1123</f>
        <v>0</v>
      </c>
      <c r="H1117" s="281">
        <f t="shared" si="341"/>
        <v>0</v>
      </c>
      <c r="I1117" s="281">
        <f>IF(con_EOGJahr=2025,'[2]III_SAV-Details_NB'!AA1123,IF(con_EOGJahr=2026,'[2]III_SAV-Details_NB'!AB1123,'[2]III_SAV-Details_NB'!AC1123))</f>
        <v>0</v>
      </c>
      <c r="J1117" s="282"/>
      <c r="K1117" s="282"/>
      <c r="L1117" s="282"/>
      <c r="M1117" s="282"/>
      <c r="N1117" s="282"/>
      <c r="O1117" s="282"/>
      <c r="P1117" s="52">
        <f t="shared" si="342"/>
        <v>0</v>
      </c>
      <c r="Q1117" s="60"/>
      <c r="R1117" s="53">
        <f t="shared" si="348"/>
        <v>0</v>
      </c>
      <c r="S1117" s="59"/>
      <c r="T1117" s="61"/>
      <c r="U1117" s="342" t="str">
        <f t="shared" si="352"/>
        <v>k.A.</v>
      </c>
      <c r="V1117" s="343" t="str">
        <f t="shared" si="349"/>
        <v>k.A.</v>
      </c>
      <c r="W1117" s="343" t="str">
        <f>IFERROR(IF(OR($D1117="",$E1117=0,con_Ende=0),"k.A.",IF(VLOOKUP($D1117,rng_ND,5,0)="Nein",VLOOKUP($D1117,rng_ND,2,FALSE),MIN(VLOOKUP($D1117,rng_ND,2,FALSE),A_Stammdaten!$B$19-D_SAV!$E1117+1))),"k.A.")</f>
        <v>k.A.</v>
      </c>
      <c r="X1117" s="343" t="str">
        <f t="shared" si="350"/>
        <v>k.A.</v>
      </c>
      <c r="Y1117" s="62"/>
      <c r="Z1117" s="48">
        <f t="shared" si="351"/>
        <v>0</v>
      </c>
      <c r="AA1117" s="457"/>
      <c r="AB1117" s="55">
        <f t="shared" si="343"/>
        <v>0</v>
      </c>
      <c r="AC1117" s="55">
        <f>IF(A_Stammdaten!$B$25="ja",D_SAV!AA1117,D_SAV!AB1117)</f>
        <v>0</v>
      </c>
      <c r="AD1117" s="478">
        <f>IF(AC1117=0,0,IF(U1117-(con_EOGJahr-D_SAV!E1117)&lt;=0,AC1117,AC1117/V1117))</f>
        <v>0</v>
      </c>
      <c r="AE1117" s="478">
        <f>IFERROR(IF(AND(VLOOKUP(D1117,rng_ND,5,FALSE)="Ja",D_SAV!T1117="degressiv"),D_SAV!AC1117*Y1117/100,0),0)</f>
        <v>0</v>
      </c>
      <c r="AF1117" s="55">
        <f>IFERROR(IF(VLOOKUP(D1117,rng_ND,5,FALSE)="Ja",MAX(D_SAV!AD1117:AE1117),D_SAV!AD1117),0)</f>
        <v>0</v>
      </c>
      <c r="AG1117" s="55">
        <f t="shared" si="344"/>
        <v>0</v>
      </c>
      <c r="AH1117" s="55">
        <f t="shared" si="345"/>
        <v>0</v>
      </c>
      <c r="AI1117" s="55">
        <f t="shared" si="346"/>
        <v>0</v>
      </c>
      <c r="AJ1117" s="55">
        <f t="shared" si="347"/>
        <v>0</v>
      </c>
      <c r="AK1117" s="55">
        <f t="shared" si="338"/>
        <v>0</v>
      </c>
      <c r="AL1117" s="55">
        <f t="shared" si="339"/>
        <v>0</v>
      </c>
      <c r="AM1117" s="55">
        <f t="shared" si="340"/>
        <v>0</v>
      </c>
    </row>
    <row r="1118" spans="1:39" x14ac:dyDescent="0.25">
      <c r="A1118" s="47">
        <v>1114</v>
      </c>
      <c r="B1118" s="358" t="str">
        <f>IF(AND(E1118&lt;&gt;0,D1118&lt;&gt;0,F1118&lt;&gt;0),IF(C1118&lt;&gt;0,CONCATENATE(C1118,"-AGr",VLOOKUP(D1118,Listen!$A$2:$G$45,7,FALSE),"-",E1118,"-",F1118,),CONCATENATE("AGr",VLOOKUP(D1118,Listen!$A$2:$G$45,7,FALSE),"-",E1118,"-",F1118)),"keine vollständige ID")</f>
        <v>keine vollständige ID</v>
      </c>
      <c r="C1118" s="359">
        <f>'[2]III_SAV-Details_NB'!B1124</f>
        <v>0</v>
      </c>
      <c r="D1118" s="359">
        <f>'[2]III_SAV-Details_NB'!C1124</f>
        <v>0</v>
      </c>
      <c r="E1118" s="359">
        <f>'[2]III_SAV-Details_NB'!D1124</f>
        <v>0</v>
      </c>
      <c r="F1118" s="490"/>
      <c r="G1118" s="281">
        <f>'[2]III_SAV-Details_NB'!X1124</f>
        <v>0</v>
      </c>
      <c r="H1118" s="281">
        <f t="shared" si="341"/>
        <v>0</v>
      </c>
      <c r="I1118" s="281">
        <f>IF(con_EOGJahr=2025,'[2]III_SAV-Details_NB'!AA1124,IF(con_EOGJahr=2026,'[2]III_SAV-Details_NB'!AB1124,'[2]III_SAV-Details_NB'!AC1124))</f>
        <v>0</v>
      </c>
      <c r="J1118" s="282"/>
      <c r="K1118" s="282"/>
      <c r="L1118" s="282"/>
      <c r="M1118" s="282"/>
      <c r="N1118" s="282"/>
      <c r="O1118" s="282"/>
      <c r="P1118" s="52">
        <f t="shared" si="342"/>
        <v>0</v>
      </c>
      <c r="Q1118" s="60"/>
      <c r="R1118" s="53">
        <f t="shared" si="348"/>
        <v>0</v>
      </c>
      <c r="S1118" s="59"/>
      <c r="T1118" s="61"/>
      <c r="U1118" s="342" t="str">
        <f t="shared" si="352"/>
        <v>k.A.</v>
      </c>
      <c r="V1118" s="343" t="str">
        <f t="shared" si="349"/>
        <v>k.A.</v>
      </c>
      <c r="W1118" s="343" t="str">
        <f>IFERROR(IF(OR($D1118="",$E1118=0,con_Ende=0),"k.A.",IF(VLOOKUP($D1118,rng_ND,5,0)="Nein",VLOOKUP($D1118,rng_ND,2,FALSE),MIN(VLOOKUP($D1118,rng_ND,2,FALSE),A_Stammdaten!$B$19-D_SAV!$E1118+1))),"k.A.")</f>
        <v>k.A.</v>
      </c>
      <c r="X1118" s="343" t="str">
        <f t="shared" si="350"/>
        <v>k.A.</v>
      </c>
      <c r="Y1118" s="62"/>
      <c r="Z1118" s="48">
        <f t="shared" si="351"/>
        <v>0</v>
      </c>
      <c r="AA1118" s="457"/>
      <c r="AB1118" s="55">
        <f t="shared" si="343"/>
        <v>0</v>
      </c>
      <c r="AC1118" s="55">
        <f>IF(A_Stammdaten!$B$25="ja",D_SAV!AA1118,D_SAV!AB1118)</f>
        <v>0</v>
      </c>
      <c r="AD1118" s="478">
        <f>IF(AC1118=0,0,IF(U1118-(con_EOGJahr-D_SAV!E1118)&lt;=0,AC1118,AC1118/V1118))</f>
        <v>0</v>
      </c>
      <c r="AE1118" s="478">
        <f>IFERROR(IF(AND(VLOOKUP(D1118,rng_ND,5,FALSE)="Ja",D_SAV!T1118="degressiv"),D_SAV!AC1118*Y1118/100,0),0)</f>
        <v>0</v>
      </c>
      <c r="AF1118" s="55">
        <f>IFERROR(IF(VLOOKUP(D1118,rng_ND,5,FALSE)="Ja",MAX(D_SAV!AD1118:AE1118),D_SAV!AD1118),0)</f>
        <v>0</v>
      </c>
      <c r="AG1118" s="55">
        <f t="shared" si="344"/>
        <v>0</v>
      </c>
      <c r="AH1118" s="55">
        <f t="shared" si="345"/>
        <v>0</v>
      </c>
      <c r="AI1118" s="55">
        <f t="shared" si="346"/>
        <v>0</v>
      </c>
      <c r="AJ1118" s="55">
        <f t="shared" si="347"/>
        <v>0</v>
      </c>
      <c r="AK1118" s="55">
        <f t="shared" si="338"/>
        <v>0</v>
      </c>
      <c r="AL1118" s="55">
        <f t="shared" si="339"/>
        <v>0</v>
      </c>
      <c r="AM1118" s="55">
        <f t="shared" si="340"/>
        <v>0</v>
      </c>
    </row>
    <row r="1119" spans="1:39" x14ac:dyDescent="0.25">
      <c r="A1119" s="47">
        <v>1115</v>
      </c>
      <c r="B1119" s="358" t="str">
        <f>IF(AND(E1119&lt;&gt;0,D1119&lt;&gt;0,F1119&lt;&gt;0),IF(C1119&lt;&gt;0,CONCATENATE(C1119,"-AGr",VLOOKUP(D1119,Listen!$A$2:$G$45,7,FALSE),"-",E1119,"-",F1119,),CONCATENATE("AGr",VLOOKUP(D1119,Listen!$A$2:$G$45,7,FALSE),"-",E1119,"-",F1119)),"keine vollständige ID")</f>
        <v>keine vollständige ID</v>
      </c>
      <c r="C1119" s="359">
        <f>'[2]III_SAV-Details_NB'!B1125</f>
        <v>0</v>
      </c>
      <c r="D1119" s="359">
        <f>'[2]III_SAV-Details_NB'!C1125</f>
        <v>0</v>
      </c>
      <c r="E1119" s="359">
        <f>'[2]III_SAV-Details_NB'!D1125</f>
        <v>0</v>
      </c>
      <c r="F1119" s="490"/>
      <c r="G1119" s="281">
        <f>'[2]III_SAV-Details_NB'!X1125</f>
        <v>0</v>
      </c>
      <c r="H1119" s="281">
        <f t="shared" si="341"/>
        <v>0</v>
      </c>
      <c r="I1119" s="281">
        <f>IF(con_EOGJahr=2025,'[2]III_SAV-Details_NB'!AA1125,IF(con_EOGJahr=2026,'[2]III_SAV-Details_NB'!AB1125,'[2]III_SAV-Details_NB'!AC1125))</f>
        <v>0</v>
      </c>
      <c r="J1119" s="282"/>
      <c r="K1119" s="282"/>
      <c r="L1119" s="282"/>
      <c r="M1119" s="282"/>
      <c r="N1119" s="282"/>
      <c r="O1119" s="282"/>
      <c r="P1119" s="52">
        <f t="shared" si="342"/>
        <v>0</v>
      </c>
      <c r="Q1119" s="60"/>
      <c r="R1119" s="53">
        <f t="shared" si="348"/>
        <v>0</v>
      </c>
      <c r="S1119" s="59"/>
      <c r="T1119" s="61"/>
      <c r="U1119" s="342" t="str">
        <f t="shared" si="352"/>
        <v>k.A.</v>
      </c>
      <c r="V1119" s="343" t="str">
        <f t="shared" si="349"/>
        <v>k.A.</v>
      </c>
      <c r="W1119" s="343" t="str">
        <f>IFERROR(IF(OR($D1119="",$E1119=0,con_Ende=0),"k.A.",IF(VLOOKUP($D1119,rng_ND,5,0)="Nein",VLOOKUP($D1119,rng_ND,2,FALSE),MIN(VLOOKUP($D1119,rng_ND,2,FALSE),A_Stammdaten!$B$19-D_SAV!$E1119+1))),"k.A.")</f>
        <v>k.A.</v>
      </c>
      <c r="X1119" s="343" t="str">
        <f t="shared" si="350"/>
        <v>k.A.</v>
      </c>
      <c r="Y1119" s="62"/>
      <c r="Z1119" s="48">
        <f t="shared" si="351"/>
        <v>0</v>
      </c>
      <c r="AA1119" s="457"/>
      <c r="AB1119" s="55">
        <f t="shared" si="343"/>
        <v>0</v>
      </c>
      <c r="AC1119" s="55">
        <f>IF(A_Stammdaten!$B$25="ja",D_SAV!AA1119,D_SAV!AB1119)</f>
        <v>0</v>
      </c>
      <c r="AD1119" s="478">
        <f>IF(AC1119=0,0,IF(U1119-(con_EOGJahr-D_SAV!E1119)&lt;=0,AC1119,AC1119/V1119))</f>
        <v>0</v>
      </c>
      <c r="AE1119" s="478">
        <f>IFERROR(IF(AND(VLOOKUP(D1119,rng_ND,5,FALSE)="Ja",D_SAV!T1119="degressiv"),D_SAV!AC1119*Y1119/100,0),0)</f>
        <v>0</v>
      </c>
      <c r="AF1119" s="55">
        <f>IFERROR(IF(VLOOKUP(D1119,rng_ND,5,FALSE)="Ja",MAX(D_SAV!AD1119:AE1119),D_SAV!AD1119),0)</f>
        <v>0</v>
      </c>
      <c r="AG1119" s="55">
        <f t="shared" si="344"/>
        <v>0</v>
      </c>
      <c r="AH1119" s="55">
        <f t="shared" si="345"/>
        <v>0</v>
      </c>
      <c r="AI1119" s="55">
        <f t="shared" si="346"/>
        <v>0</v>
      </c>
      <c r="AJ1119" s="55">
        <f t="shared" si="347"/>
        <v>0</v>
      </c>
      <c r="AK1119" s="55">
        <f t="shared" si="338"/>
        <v>0</v>
      </c>
      <c r="AL1119" s="55">
        <f t="shared" si="339"/>
        <v>0</v>
      </c>
      <c r="AM1119" s="55">
        <f t="shared" si="340"/>
        <v>0</v>
      </c>
    </row>
    <row r="1120" spans="1:39" x14ac:dyDescent="0.25">
      <c r="A1120" s="47">
        <v>1116</v>
      </c>
      <c r="B1120" s="358" t="str">
        <f>IF(AND(E1120&lt;&gt;0,D1120&lt;&gt;0,F1120&lt;&gt;0),IF(C1120&lt;&gt;0,CONCATENATE(C1120,"-AGr",VLOOKUP(D1120,Listen!$A$2:$G$45,7,FALSE),"-",E1120,"-",F1120,),CONCATENATE("AGr",VLOOKUP(D1120,Listen!$A$2:$G$45,7,FALSE),"-",E1120,"-",F1120)),"keine vollständige ID")</f>
        <v>keine vollständige ID</v>
      </c>
      <c r="C1120" s="359">
        <f>'[2]III_SAV-Details_NB'!B1126</f>
        <v>0</v>
      </c>
      <c r="D1120" s="359">
        <f>'[2]III_SAV-Details_NB'!C1126</f>
        <v>0</v>
      </c>
      <c r="E1120" s="359">
        <f>'[2]III_SAV-Details_NB'!D1126</f>
        <v>0</v>
      </c>
      <c r="F1120" s="490"/>
      <c r="G1120" s="281">
        <f>'[2]III_SAV-Details_NB'!X1126</f>
        <v>0</v>
      </c>
      <c r="H1120" s="281">
        <f t="shared" si="341"/>
        <v>0</v>
      </c>
      <c r="I1120" s="281">
        <f>IF(con_EOGJahr=2025,'[2]III_SAV-Details_NB'!AA1126,IF(con_EOGJahr=2026,'[2]III_SAV-Details_NB'!AB1126,'[2]III_SAV-Details_NB'!AC1126))</f>
        <v>0</v>
      </c>
      <c r="J1120" s="282"/>
      <c r="K1120" s="282"/>
      <c r="L1120" s="282"/>
      <c r="M1120" s="282"/>
      <c r="N1120" s="282"/>
      <c r="O1120" s="282"/>
      <c r="P1120" s="52">
        <f t="shared" si="342"/>
        <v>0</v>
      </c>
      <c r="Q1120" s="60"/>
      <c r="R1120" s="53">
        <f t="shared" si="348"/>
        <v>0</v>
      </c>
      <c r="S1120" s="59"/>
      <c r="T1120" s="61"/>
      <c r="U1120" s="342" t="str">
        <f t="shared" si="352"/>
        <v>k.A.</v>
      </c>
      <c r="V1120" s="343" t="str">
        <f t="shared" si="349"/>
        <v>k.A.</v>
      </c>
      <c r="W1120" s="343" t="str">
        <f>IFERROR(IF(OR($D1120="",$E1120=0,con_Ende=0),"k.A.",IF(VLOOKUP($D1120,rng_ND,5,0)="Nein",VLOOKUP($D1120,rng_ND,2,FALSE),MIN(VLOOKUP($D1120,rng_ND,2,FALSE),A_Stammdaten!$B$19-D_SAV!$E1120+1))),"k.A.")</f>
        <v>k.A.</v>
      </c>
      <c r="X1120" s="343" t="str">
        <f t="shared" si="350"/>
        <v>k.A.</v>
      </c>
      <c r="Y1120" s="62"/>
      <c r="Z1120" s="48">
        <f t="shared" si="351"/>
        <v>0</v>
      </c>
      <c r="AA1120" s="457"/>
      <c r="AB1120" s="55">
        <f t="shared" si="343"/>
        <v>0</v>
      </c>
      <c r="AC1120" s="55">
        <f>IF(A_Stammdaten!$B$25="ja",D_SAV!AA1120,D_SAV!AB1120)</f>
        <v>0</v>
      </c>
      <c r="AD1120" s="478">
        <f>IF(AC1120=0,0,IF(U1120-(con_EOGJahr-D_SAV!E1120)&lt;=0,AC1120,AC1120/V1120))</f>
        <v>0</v>
      </c>
      <c r="AE1120" s="478">
        <f>IFERROR(IF(AND(VLOOKUP(D1120,rng_ND,5,FALSE)="Ja",D_SAV!T1120="degressiv"),D_SAV!AC1120*Y1120/100,0),0)</f>
        <v>0</v>
      </c>
      <c r="AF1120" s="55">
        <f>IFERROR(IF(VLOOKUP(D1120,rng_ND,5,FALSE)="Ja",MAX(D_SAV!AD1120:AE1120),D_SAV!AD1120),0)</f>
        <v>0</v>
      </c>
      <c r="AG1120" s="55">
        <f t="shared" si="344"/>
        <v>0</v>
      </c>
      <c r="AH1120" s="55">
        <f t="shared" si="345"/>
        <v>0</v>
      </c>
      <c r="AI1120" s="55">
        <f t="shared" si="346"/>
        <v>0</v>
      </c>
      <c r="AJ1120" s="55">
        <f t="shared" si="347"/>
        <v>0</v>
      </c>
      <c r="AK1120" s="55">
        <f t="shared" si="338"/>
        <v>0</v>
      </c>
      <c r="AL1120" s="55">
        <f t="shared" si="339"/>
        <v>0</v>
      </c>
      <c r="AM1120" s="55">
        <f t="shared" si="340"/>
        <v>0</v>
      </c>
    </row>
    <row r="1121" spans="1:39" x14ac:dyDescent="0.25">
      <c r="A1121" s="47">
        <v>1117</v>
      </c>
      <c r="B1121" s="358" t="str">
        <f>IF(AND(E1121&lt;&gt;0,D1121&lt;&gt;0,F1121&lt;&gt;0),IF(C1121&lt;&gt;0,CONCATENATE(C1121,"-AGr",VLOOKUP(D1121,Listen!$A$2:$G$45,7,FALSE),"-",E1121,"-",F1121,),CONCATENATE("AGr",VLOOKUP(D1121,Listen!$A$2:$G$45,7,FALSE),"-",E1121,"-",F1121)),"keine vollständige ID")</f>
        <v>keine vollständige ID</v>
      </c>
      <c r="C1121" s="359">
        <f>'[2]III_SAV-Details_NB'!B1127</f>
        <v>0</v>
      </c>
      <c r="D1121" s="359">
        <f>'[2]III_SAV-Details_NB'!C1127</f>
        <v>0</v>
      </c>
      <c r="E1121" s="359">
        <f>'[2]III_SAV-Details_NB'!D1127</f>
        <v>0</v>
      </c>
      <c r="F1121" s="490"/>
      <c r="G1121" s="281">
        <f>'[2]III_SAV-Details_NB'!X1127</f>
        <v>0</v>
      </c>
      <c r="H1121" s="281">
        <f t="shared" si="341"/>
        <v>0</v>
      </c>
      <c r="I1121" s="281">
        <f>IF(con_EOGJahr=2025,'[2]III_SAV-Details_NB'!AA1127,IF(con_EOGJahr=2026,'[2]III_SAV-Details_NB'!AB1127,'[2]III_SAV-Details_NB'!AC1127))</f>
        <v>0</v>
      </c>
      <c r="J1121" s="282"/>
      <c r="K1121" s="282"/>
      <c r="L1121" s="282"/>
      <c r="M1121" s="282"/>
      <c r="N1121" s="282"/>
      <c r="O1121" s="282"/>
      <c r="P1121" s="52">
        <f t="shared" si="342"/>
        <v>0</v>
      </c>
      <c r="Q1121" s="60"/>
      <c r="R1121" s="53">
        <f t="shared" si="348"/>
        <v>0</v>
      </c>
      <c r="S1121" s="59"/>
      <c r="T1121" s="61"/>
      <c r="U1121" s="342" t="str">
        <f t="shared" si="352"/>
        <v>k.A.</v>
      </c>
      <c r="V1121" s="343" t="str">
        <f t="shared" si="349"/>
        <v>k.A.</v>
      </c>
      <c r="W1121" s="343" t="str">
        <f>IFERROR(IF(OR($D1121="",$E1121=0,con_Ende=0),"k.A.",IF(VLOOKUP($D1121,rng_ND,5,0)="Nein",VLOOKUP($D1121,rng_ND,2,FALSE),MIN(VLOOKUP($D1121,rng_ND,2,FALSE),A_Stammdaten!$B$19-D_SAV!$E1121+1))),"k.A.")</f>
        <v>k.A.</v>
      </c>
      <c r="X1121" s="343" t="str">
        <f t="shared" si="350"/>
        <v>k.A.</v>
      </c>
      <c r="Y1121" s="62"/>
      <c r="Z1121" s="48">
        <f t="shared" si="351"/>
        <v>0</v>
      </c>
      <c r="AA1121" s="457"/>
      <c r="AB1121" s="55">
        <f t="shared" si="343"/>
        <v>0</v>
      </c>
      <c r="AC1121" s="55">
        <f>IF(A_Stammdaten!$B$25="ja",D_SAV!AA1121,D_SAV!AB1121)</f>
        <v>0</v>
      </c>
      <c r="AD1121" s="478">
        <f>IF(AC1121=0,0,IF(U1121-(con_EOGJahr-D_SAV!E1121)&lt;=0,AC1121,AC1121/V1121))</f>
        <v>0</v>
      </c>
      <c r="AE1121" s="478">
        <f>IFERROR(IF(AND(VLOOKUP(D1121,rng_ND,5,FALSE)="Ja",D_SAV!T1121="degressiv"),D_SAV!AC1121*Y1121/100,0),0)</f>
        <v>0</v>
      </c>
      <c r="AF1121" s="55">
        <f>IFERROR(IF(VLOOKUP(D1121,rng_ND,5,FALSE)="Ja",MAX(D_SAV!AD1121:AE1121),D_SAV!AD1121),0)</f>
        <v>0</v>
      </c>
      <c r="AG1121" s="55">
        <f t="shared" si="344"/>
        <v>0</v>
      </c>
      <c r="AH1121" s="55">
        <f t="shared" si="345"/>
        <v>0</v>
      </c>
      <c r="AI1121" s="55">
        <f t="shared" si="346"/>
        <v>0</v>
      </c>
      <c r="AJ1121" s="55">
        <f t="shared" si="347"/>
        <v>0</v>
      </c>
      <c r="AK1121" s="55">
        <f t="shared" si="338"/>
        <v>0</v>
      </c>
      <c r="AL1121" s="55">
        <f t="shared" si="339"/>
        <v>0</v>
      </c>
      <c r="AM1121" s="55">
        <f t="shared" si="340"/>
        <v>0</v>
      </c>
    </row>
    <row r="1122" spans="1:39" x14ac:dyDescent="0.25">
      <c r="A1122" s="47">
        <v>1118</v>
      </c>
      <c r="B1122" s="358" t="str">
        <f>IF(AND(E1122&lt;&gt;0,D1122&lt;&gt;0,F1122&lt;&gt;0),IF(C1122&lt;&gt;0,CONCATENATE(C1122,"-AGr",VLOOKUP(D1122,Listen!$A$2:$G$45,7,FALSE),"-",E1122,"-",F1122,),CONCATENATE("AGr",VLOOKUP(D1122,Listen!$A$2:$G$45,7,FALSE),"-",E1122,"-",F1122)),"keine vollständige ID")</f>
        <v>keine vollständige ID</v>
      </c>
      <c r="C1122" s="359">
        <f>'[2]III_SAV-Details_NB'!B1128</f>
        <v>0</v>
      </c>
      <c r="D1122" s="359">
        <f>'[2]III_SAV-Details_NB'!C1128</f>
        <v>0</v>
      </c>
      <c r="E1122" s="359">
        <f>'[2]III_SAV-Details_NB'!D1128</f>
        <v>0</v>
      </c>
      <c r="F1122" s="490"/>
      <c r="G1122" s="281">
        <f>'[2]III_SAV-Details_NB'!X1128</f>
        <v>0</v>
      </c>
      <c r="H1122" s="281">
        <f t="shared" si="341"/>
        <v>0</v>
      </c>
      <c r="I1122" s="281">
        <f>IF(con_EOGJahr=2025,'[2]III_SAV-Details_NB'!AA1128,IF(con_EOGJahr=2026,'[2]III_SAV-Details_NB'!AB1128,'[2]III_SAV-Details_NB'!AC1128))</f>
        <v>0</v>
      </c>
      <c r="J1122" s="282"/>
      <c r="K1122" s="282"/>
      <c r="L1122" s="282"/>
      <c r="M1122" s="282"/>
      <c r="N1122" s="282"/>
      <c r="O1122" s="282"/>
      <c r="P1122" s="52">
        <f t="shared" si="342"/>
        <v>0</v>
      </c>
      <c r="Q1122" s="60"/>
      <c r="R1122" s="53">
        <f t="shared" si="348"/>
        <v>0</v>
      </c>
      <c r="S1122" s="59"/>
      <c r="T1122" s="61"/>
      <c r="U1122" s="342" t="str">
        <f t="shared" si="352"/>
        <v>k.A.</v>
      </c>
      <c r="V1122" s="343" t="str">
        <f t="shared" si="349"/>
        <v>k.A.</v>
      </c>
      <c r="W1122" s="343" t="str">
        <f>IFERROR(IF(OR($D1122="",$E1122=0,con_Ende=0),"k.A.",IF(VLOOKUP($D1122,rng_ND,5,0)="Nein",VLOOKUP($D1122,rng_ND,2,FALSE),MIN(VLOOKUP($D1122,rng_ND,2,FALSE),A_Stammdaten!$B$19-D_SAV!$E1122+1))),"k.A.")</f>
        <v>k.A.</v>
      </c>
      <c r="X1122" s="343" t="str">
        <f t="shared" si="350"/>
        <v>k.A.</v>
      </c>
      <c r="Y1122" s="62"/>
      <c r="Z1122" s="48">
        <f t="shared" si="351"/>
        <v>0</v>
      </c>
      <c r="AA1122" s="457"/>
      <c r="AB1122" s="55">
        <f t="shared" si="343"/>
        <v>0</v>
      </c>
      <c r="AC1122" s="55">
        <f>IF(A_Stammdaten!$B$25="ja",D_SAV!AA1122,D_SAV!AB1122)</f>
        <v>0</v>
      </c>
      <c r="AD1122" s="478">
        <f>IF(AC1122=0,0,IF(U1122-(con_EOGJahr-D_SAV!E1122)&lt;=0,AC1122,AC1122/V1122))</f>
        <v>0</v>
      </c>
      <c r="AE1122" s="478">
        <f>IFERROR(IF(AND(VLOOKUP(D1122,rng_ND,5,FALSE)="Ja",D_SAV!T1122="degressiv"),D_SAV!AC1122*Y1122/100,0),0)</f>
        <v>0</v>
      </c>
      <c r="AF1122" s="55">
        <f>IFERROR(IF(VLOOKUP(D1122,rng_ND,5,FALSE)="Ja",MAX(D_SAV!AD1122:AE1122),D_SAV!AD1122),0)</f>
        <v>0</v>
      </c>
      <c r="AG1122" s="55">
        <f t="shared" si="344"/>
        <v>0</v>
      </c>
      <c r="AH1122" s="55">
        <f t="shared" si="345"/>
        <v>0</v>
      </c>
      <c r="AI1122" s="55">
        <f t="shared" si="346"/>
        <v>0</v>
      </c>
      <c r="AJ1122" s="55">
        <f t="shared" si="347"/>
        <v>0</v>
      </c>
      <c r="AK1122" s="55">
        <f t="shared" si="338"/>
        <v>0</v>
      </c>
      <c r="AL1122" s="55">
        <f t="shared" si="339"/>
        <v>0</v>
      </c>
      <c r="AM1122" s="55">
        <f t="shared" si="340"/>
        <v>0</v>
      </c>
    </row>
    <row r="1123" spans="1:39" x14ac:dyDescent="0.25">
      <c r="A1123" s="47">
        <v>1119</v>
      </c>
      <c r="B1123" s="358" t="str">
        <f>IF(AND(E1123&lt;&gt;0,D1123&lt;&gt;0,F1123&lt;&gt;0),IF(C1123&lt;&gt;0,CONCATENATE(C1123,"-AGr",VLOOKUP(D1123,Listen!$A$2:$G$45,7,FALSE),"-",E1123,"-",F1123,),CONCATENATE("AGr",VLOOKUP(D1123,Listen!$A$2:$G$45,7,FALSE),"-",E1123,"-",F1123)),"keine vollständige ID")</f>
        <v>keine vollständige ID</v>
      </c>
      <c r="C1123" s="359">
        <f>'[2]III_SAV-Details_NB'!B1129</f>
        <v>0</v>
      </c>
      <c r="D1123" s="359">
        <f>'[2]III_SAV-Details_NB'!C1129</f>
        <v>0</v>
      </c>
      <c r="E1123" s="359">
        <f>'[2]III_SAV-Details_NB'!D1129</f>
        <v>0</v>
      </c>
      <c r="F1123" s="490"/>
      <c r="G1123" s="281">
        <f>'[2]III_SAV-Details_NB'!X1129</f>
        <v>0</v>
      </c>
      <c r="H1123" s="281">
        <f t="shared" si="341"/>
        <v>0</v>
      </c>
      <c r="I1123" s="281">
        <f>IF(con_EOGJahr=2025,'[2]III_SAV-Details_NB'!AA1129,IF(con_EOGJahr=2026,'[2]III_SAV-Details_NB'!AB1129,'[2]III_SAV-Details_NB'!AC1129))</f>
        <v>0</v>
      </c>
      <c r="J1123" s="282"/>
      <c r="K1123" s="282"/>
      <c r="L1123" s="282"/>
      <c r="M1123" s="282"/>
      <c r="N1123" s="282"/>
      <c r="O1123" s="282"/>
      <c r="P1123" s="52">
        <f t="shared" si="342"/>
        <v>0</v>
      </c>
      <c r="Q1123" s="60"/>
      <c r="R1123" s="53">
        <f t="shared" si="348"/>
        <v>0</v>
      </c>
      <c r="S1123" s="59"/>
      <c r="T1123" s="61"/>
      <c r="U1123" s="342" t="str">
        <f t="shared" si="352"/>
        <v>k.A.</v>
      </c>
      <c r="V1123" s="343" t="str">
        <f t="shared" si="349"/>
        <v>k.A.</v>
      </c>
      <c r="W1123" s="343" t="str">
        <f>IFERROR(IF(OR($D1123="",$E1123=0,con_Ende=0),"k.A.",IF(VLOOKUP($D1123,rng_ND,5,0)="Nein",VLOOKUP($D1123,rng_ND,2,FALSE),MIN(VLOOKUP($D1123,rng_ND,2,FALSE),A_Stammdaten!$B$19-D_SAV!$E1123+1))),"k.A.")</f>
        <v>k.A.</v>
      </c>
      <c r="X1123" s="343" t="str">
        <f t="shared" si="350"/>
        <v>k.A.</v>
      </c>
      <c r="Y1123" s="62"/>
      <c r="Z1123" s="48">
        <f t="shared" si="351"/>
        <v>0</v>
      </c>
      <c r="AA1123" s="457"/>
      <c r="AB1123" s="55">
        <f t="shared" si="343"/>
        <v>0</v>
      </c>
      <c r="AC1123" s="55">
        <f>IF(A_Stammdaten!$B$25="ja",D_SAV!AA1123,D_SAV!AB1123)</f>
        <v>0</v>
      </c>
      <c r="AD1123" s="478">
        <f>IF(AC1123=0,0,IF(U1123-(con_EOGJahr-D_SAV!E1123)&lt;=0,AC1123,AC1123/V1123))</f>
        <v>0</v>
      </c>
      <c r="AE1123" s="478">
        <f>IFERROR(IF(AND(VLOOKUP(D1123,rng_ND,5,FALSE)="Ja",D_SAV!T1123="degressiv"),D_SAV!AC1123*Y1123/100,0),0)</f>
        <v>0</v>
      </c>
      <c r="AF1123" s="55">
        <f>IFERROR(IF(VLOOKUP(D1123,rng_ND,5,FALSE)="Ja",MAX(D_SAV!AD1123:AE1123),D_SAV!AD1123),0)</f>
        <v>0</v>
      </c>
      <c r="AG1123" s="55">
        <f t="shared" si="344"/>
        <v>0</v>
      </c>
      <c r="AH1123" s="55">
        <f t="shared" si="345"/>
        <v>0</v>
      </c>
      <c r="AI1123" s="55">
        <f t="shared" si="346"/>
        <v>0</v>
      </c>
      <c r="AJ1123" s="55">
        <f t="shared" si="347"/>
        <v>0</v>
      </c>
      <c r="AK1123" s="55">
        <f t="shared" si="338"/>
        <v>0</v>
      </c>
      <c r="AL1123" s="55">
        <f t="shared" si="339"/>
        <v>0</v>
      </c>
      <c r="AM1123" s="55">
        <f t="shared" si="340"/>
        <v>0</v>
      </c>
    </row>
    <row r="1124" spans="1:39" x14ac:dyDescent="0.25">
      <c r="A1124" s="47">
        <v>1120</v>
      </c>
      <c r="B1124" s="358" t="str">
        <f>IF(AND(E1124&lt;&gt;0,D1124&lt;&gt;0,F1124&lt;&gt;0),IF(C1124&lt;&gt;0,CONCATENATE(C1124,"-AGr",VLOOKUP(D1124,Listen!$A$2:$G$45,7,FALSE),"-",E1124,"-",F1124,),CONCATENATE("AGr",VLOOKUP(D1124,Listen!$A$2:$G$45,7,FALSE),"-",E1124,"-",F1124)),"keine vollständige ID")</f>
        <v>keine vollständige ID</v>
      </c>
      <c r="C1124" s="359">
        <f>'[2]III_SAV-Details_NB'!B1130</f>
        <v>0</v>
      </c>
      <c r="D1124" s="359">
        <f>'[2]III_SAV-Details_NB'!C1130</f>
        <v>0</v>
      </c>
      <c r="E1124" s="359">
        <f>'[2]III_SAV-Details_NB'!D1130</f>
        <v>0</v>
      </c>
      <c r="F1124" s="490"/>
      <c r="G1124" s="281">
        <f>'[2]III_SAV-Details_NB'!X1130</f>
        <v>0</v>
      </c>
      <c r="H1124" s="281">
        <f t="shared" si="341"/>
        <v>0</v>
      </c>
      <c r="I1124" s="281">
        <f>IF(con_EOGJahr=2025,'[2]III_SAV-Details_NB'!AA1130,IF(con_EOGJahr=2026,'[2]III_SAV-Details_NB'!AB1130,'[2]III_SAV-Details_NB'!AC1130))</f>
        <v>0</v>
      </c>
      <c r="J1124" s="282"/>
      <c r="K1124" s="282"/>
      <c r="L1124" s="282"/>
      <c r="M1124" s="282"/>
      <c r="N1124" s="282"/>
      <c r="O1124" s="282"/>
      <c r="P1124" s="52">
        <f t="shared" si="342"/>
        <v>0</v>
      </c>
      <c r="Q1124" s="60"/>
      <c r="R1124" s="53">
        <f t="shared" si="348"/>
        <v>0</v>
      </c>
      <c r="S1124" s="59"/>
      <c r="T1124" s="61"/>
      <c r="U1124" s="342" t="str">
        <f t="shared" si="352"/>
        <v>k.A.</v>
      </c>
      <c r="V1124" s="343" t="str">
        <f t="shared" si="349"/>
        <v>k.A.</v>
      </c>
      <c r="W1124" s="343" t="str">
        <f>IFERROR(IF(OR($D1124="",$E1124=0,con_Ende=0),"k.A.",IF(VLOOKUP($D1124,rng_ND,5,0)="Nein",VLOOKUP($D1124,rng_ND,2,FALSE),MIN(VLOOKUP($D1124,rng_ND,2,FALSE),A_Stammdaten!$B$19-D_SAV!$E1124+1))),"k.A.")</f>
        <v>k.A.</v>
      </c>
      <c r="X1124" s="343" t="str">
        <f t="shared" si="350"/>
        <v>k.A.</v>
      </c>
      <c r="Y1124" s="62"/>
      <c r="Z1124" s="48">
        <f t="shared" si="351"/>
        <v>0</v>
      </c>
      <c r="AA1124" s="457"/>
      <c r="AB1124" s="55">
        <f t="shared" si="343"/>
        <v>0</v>
      </c>
      <c r="AC1124" s="55">
        <f>IF(A_Stammdaten!$B$25="ja",D_SAV!AA1124,D_SAV!AB1124)</f>
        <v>0</v>
      </c>
      <c r="AD1124" s="478">
        <f>IF(AC1124=0,0,IF(U1124-(con_EOGJahr-D_SAV!E1124)&lt;=0,AC1124,AC1124/V1124))</f>
        <v>0</v>
      </c>
      <c r="AE1124" s="478">
        <f>IFERROR(IF(AND(VLOOKUP(D1124,rng_ND,5,FALSE)="Ja",D_SAV!T1124="degressiv"),D_SAV!AC1124*Y1124/100,0),0)</f>
        <v>0</v>
      </c>
      <c r="AF1124" s="55">
        <f>IFERROR(IF(VLOOKUP(D1124,rng_ND,5,FALSE)="Ja",MAX(D_SAV!AD1124:AE1124),D_SAV!AD1124),0)</f>
        <v>0</v>
      </c>
      <c r="AG1124" s="55">
        <f t="shared" si="344"/>
        <v>0</v>
      </c>
      <c r="AH1124" s="55">
        <f t="shared" si="345"/>
        <v>0</v>
      </c>
      <c r="AI1124" s="55">
        <f t="shared" si="346"/>
        <v>0</v>
      </c>
      <c r="AJ1124" s="55">
        <f t="shared" si="347"/>
        <v>0</v>
      </c>
      <c r="AK1124" s="55">
        <f t="shared" si="338"/>
        <v>0</v>
      </c>
      <c r="AL1124" s="55">
        <f t="shared" si="339"/>
        <v>0</v>
      </c>
      <c r="AM1124" s="55">
        <f t="shared" si="340"/>
        <v>0</v>
      </c>
    </row>
    <row r="1125" spans="1:39" x14ac:dyDescent="0.25">
      <c r="A1125" s="47">
        <v>1121</v>
      </c>
      <c r="B1125" s="358" t="str">
        <f>IF(AND(E1125&lt;&gt;0,D1125&lt;&gt;0,F1125&lt;&gt;0),IF(C1125&lt;&gt;0,CONCATENATE(C1125,"-AGr",VLOOKUP(D1125,Listen!$A$2:$G$45,7,FALSE),"-",E1125,"-",F1125,),CONCATENATE("AGr",VLOOKUP(D1125,Listen!$A$2:$G$45,7,FALSE),"-",E1125,"-",F1125)),"keine vollständige ID")</f>
        <v>keine vollständige ID</v>
      </c>
      <c r="C1125" s="359">
        <f>'[2]III_SAV-Details_NB'!B1131</f>
        <v>0</v>
      </c>
      <c r="D1125" s="359">
        <f>'[2]III_SAV-Details_NB'!C1131</f>
        <v>0</v>
      </c>
      <c r="E1125" s="359">
        <f>'[2]III_SAV-Details_NB'!D1131</f>
        <v>0</v>
      </c>
      <c r="F1125" s="490"/>
      <c r="G1125" s="281">
        <f>'[2]III_SAV-Details_NB'!X1131</f>
        <v>0</v>
      </c>
      <c r="H1125" s="281">
        <f t="shared" si="341"/>
        <v>0</v>
      </c>
      <c r="I1125" s="281">
        <f>IF(con_EOGJahr=2025,'[2]III_SAV-Details_NB'!AA1131,IF(con_EOGJahr=2026,'[2]III_SAV-Details_NB'!AB1131,'[2]III_SAV-Details_NB'!AC1131))</f>
        <v>0</v>
      </c>
      <c r="J1125" s="282"/>
      <c r="K1125" s="282"/>
      <c r="L1125" s="282"/>
      <c r="M1125" s="282"/>
      <c r="N1125" s="282"/>
      <c r="O1125" s="282"/>
      <c r="P1125" s="52">
        <f t="shared" si="342"/>
        <v>0</v>
      </c>
      <c r="Q1125" s="60"/>
      <c r="R1125" s="53">
        <f t="shared" si="348"/>
        <v>0</v>
      </c>
      <c r="S1125" s="59"/>
      <c r="T1125" s="61"/>
      <c r="U1125" s="342" t="str">
        <f t="shared" si="352"/>
        <v>k.A.</v>
      </c>
      <c r="V1125" s="343" t="str">
        <f t="shared" si="349"/>
        <v>k.A.</v>
      </c>
      <c r="W1125" s="343" t="str">
        <f>IFERROR(IF(OR($D1125="",$E1125=0,con_Ende=0),"k.A.",IF(VLOOKUP($D1125,rng_ND,5,0)="Nein",VLOOKUP($D1125,rng_ND,2,FALSE),MIN(VLOOKUP($D1125,rng_ND,2,FALSE),A_Stammdaten!$B$19-D_SAV!$E1125+1))),"k.A.")</f>
        <v>k.A.</v>
      </c>
      <c r="X1125" s="343" t="str">
        <f t="shared" si="350"/>
        <v>k.A.</v>
      </c>
      <c r="Y1125" s="62"/>
      <c r="Z1125" s="48">
        <f t="shared" si="351"/>
        <v>0</v>
      </c>
      <c r="AA1125" s="457"/>
      <c r="AB1125" s="55">
        <f t="shared" si="343"/>
        <v>0</v>
      </c>
      <c r="AC1125" s="55">
        <f>IF(A_Stammdaten!$B$25="ja",D_SAV!AA1125,D_SAV!AB1125)</f>
        <v>0</v>
      </c>
      <c r="AD1125" s="478">
        <f>IF(AC1125=0,0,IF(U1125-(con_EOGJahr-D_SAV!E1125)&lt;=0,AC1125,AC1125/V1125))</f>
        <v>0</v>
      </c>
      <c r="AE1125" s="478">
        <f>IFERROR(IF(AND(VLOOKUP(D1125,rng_ND,5,FALSE)="Ja",D_SAV!T1125="degressiv"),D_SAV!AC1125*Y1125/100,0),0)</f>
        <v>0</v>
      </c>
      <c r="AF1125" s="55">
        <f>IFERROR(IF(VLOOKUP(D1125,rng_ND,5,FALSE)="Ja",MAX(D_SAV!AD1125:AE1125),D_SAV!AD1125),0)</f>
        <v>0</v>
      </c>
      <c r="AG1125" s="55">
        <f t="shared" si="344"/>
        <v>0</v>
      </c>
      <c r="AH1125" s="55">
        <f t="shared" si="345"/>
        <v>0</v>
      </c>
      <c r="AI1125" s="55">
        <f t="shared" si="346"/>
        <v>0</v>
      </c>
      <c r="AJ1125" s="55">
        <f t="shared" si="347"/>
        <v>0</v>
      </c>
      <c r="AK1125" s="55">
        <f t="shared" si="338"/>
        <v>0</v>
      </c>
      <c r="AL1125" s="55">
        <f t="shared" si="339"/>
        <v>0</v>
      </c>
      <c r="AM1125" s="55">
        <f t="shared" si="340"/>
        <v>0</v>
      </c>
    </row>
    <row r="1126" spans="1:39" x14ac:dyDescent="0.25">
      <c r="A1126" s="47">
        <v>1122</v>
      </c>
      <c r="B1126" s="358" t="str">
        <f>IF(AND(E1126&lt;&gt;0,D1126&lt;&gt;0,F1126&lt;&gt;0),IF(C1126&lt;&gt;0,CONCATENATE(C1126,"-AGr",VLOOKUP(D1126,Listen!$A$2:$G$45,7,FALSE),"-",E1126,"-",F1126,),CONCATENATE("AGr",VLOOKUP(D1126,Listen!$A$2:$G$45,7,FALSE),"-",E1126,"-",F1126)),"keine vollständige ID")</f>
        <v>keine vollständige ID</v>
      </c>
      <c r="C1126" s="359">
        <f>'[2]III_SAV-Details_NB'!B1132</f>
        <v>0</v>
      </c>
      <c r="D1126" s="359">
        <f>'[2]III_SAV-Details_NB'!C1132</f>
        <v>0</v>
      </c>
      <c r="E1126" s="359">
        <f>'[2]III_SAV-Details_NB'!D1132</f>
        <v>0</v>
      </c>
      <c r="F1126" s="490"/>
      <c r="G1126" s="281">
        <f>'[2]III_SAV-Details_NB'!X1132</f>
        <v>0</v>
      </c>
      <c r="H1126" s="281">
        <f t="shared" si="341"/>
        <v>0</v>
      </c>
      <c r="I1126" s="281">
        <f>IF(con_EOGJahr=2025,'[2]III_SAV-Details_NB'!AA1132,IF(con_EOGJahr=2026,'[2]III_SAV-Details_NB'!AB1132,'[2]III_SAV-Details_NB'!AC1132))</f>
        <v>0</v>
      </c>
      <c r="J1126" s="282"/>
      <c r="K1126" s="282"/>
      <c r="L1126" s="282"/>
      <c r="M1126" s="282"/>
      <c r="N1126" s="282"/>
      <c r="O1126" s="282"/>
      <c r="P1126" s="52">
        <f t="shared" si="342"/>
        <v>0</v>
      </c>
      <c r="Q1126" s="60"/>
      <c r="R1126" s="53">
        <f t="shared" si="348"/>
        <v>0</v>
      </c>
      <c r="S1126" s="59"/>
      <c r="T1126" s="61"/>
      <c r="U1126" s="342" t="str">
        <f t="shared" si="352"/>
        <v>k.A.</v>
      </c>
      <c r="V1126" s="343" t="str">
        <f t="shared" si="349"/>
        <v>k.A.</v>
      </c>
      <c r="W1126" s="343" t="str">
        <f>IFERROR(IF(OR($D1126="",$E1126=0,con_Ende=0),"k.A.",IF(VLOOKUP($D1126,rng_ND,5,0)="Nein",VLOOKUP($D1126,rng_ND,2,FALSE),MIN(VLOOKUP($D1126,rng_ND,2,FALSE),A_Stammdaten!$B$19-D_SAV!$E1126+1))),"k.A.")</f>
        <v>k.A.</v>
      </c>
      <c r="X1126" s="343" t="str">
        <f t="shared" si="350"/>
        <v>k.A.</v>
      </c>
      <c r="Y1126" s="62"/>
      <c r="Z1126" s="48">
        <f t="shared" si="351"/>
        <v>0</v>
      </c>
      <c r="AA1126" s="457"/>
      <c r="AB1126" s="55">
        <f t="shared" si="343"/>
        <v>0</v>
      </c>
      <c r="AC1126" s="55">
        <f>IF(A_Stammdaten!$B$25="ja",D_SAV!AA1126,D_SAV!AB1126)</f>
        <v>0</v>
      </c>
      <c r="AD1126" s="478">
        <f>IF(AC1126=0,0,IF(U1126-(con_EOGJahr-D_SAV!E1126)&lt;=0,AC1126,AC1126/V1126))</f>
        <v>0</v>
      </c>
      <c r="AE1126" s="478">
        <f>IFERROR(IF(AND(VLOOKUP(D1126,rng_ND,5,FALSE)="Ja",D_SAV!T1126="degressiv"),D_SAV!AC1126*Y1126/100,0),0)</f>
        <v>0</v>
      </c>
      <c r="AF1126" s="55">
        <f>IFERROR(IF(VLOOKUP(D1126,rng_ND,5,FALSE)="Ja",MAX(D_SAV!AD1126:AE1126),D_SAV!AD1126),0)</f>
        <v>0</v>
      </c>
      <c r="AG1126" s="55">
        <f t="shared" si="344"/>
        <v>0</v>
      </c>
      <c r="AH1126" s="55">
        <f t="shared" si="345"/>
        <v>0</v>
      </c>
      <c r="AI1126" s="55">
        <f t="shared" si="346"/>
        <v>0</v>
      </c>
      <c r="AJ1126" s="55">
        <f t="shared" si="347"/>
        <v>0</v>
      </c>
      <c r="AK1126" s="55">
        <f t="shared" si="338"/>
        <v>0</v>
      </c>
      <c r="AL1126" s="55">
        <f t="shared" si="339"/>
        <v>0</v>
      </c>
      <c r="AM1126" s="55">
        <f t="shared" si="340"/>
        <v>0</v>
      </c>
    </row>
    <row r="1127" spans="1:39" x14ac:dyDescent="0.25">
      <c r="A1127" s="47">
        <v>1123</v>
      </c>
      <c r="B1127" s="358" t="str">
        <f>IF(AND(E1127&lt;&gt;0,D1127&lt;&gt;0,F1127&lt;&gt;0),IF(C1127&lt;&gt;0,CONCATENATE(C1127,"-AGr",VLOOKUP(D1127,Listen!$A$2:$G$45,7,FALSE),"-",E1127,"-",F1127,),CONCATENATE("AGr",VLOOKUP(D1127,Listen!$A$2:$G$45,7,FALSE),"-",E1127,"-",F1127)),"keine vollständige ID")</f>
        <v>keine vollständige ID</v>
      </c>
      <c r="C1127" s="359">
        <f>'[2]III_SAV-Details_NB'!B1133</f>
        <v>0</v>
      </c>
      <c r="D1127" s="359">
        <f>'[2]III_SAV-Details_NB'!C1133</f>
        <v>0</v>
      </c>
      <c r="E1127" s="359">
        <f>'[2]III_SAV-Details_NB'!D1133</f>
        <v>0</v>
      </c>
      <c r="F1127" s="490"/>
      <c r="G1127" s="281">
        <f>'[2]III_SAV-Details_NB'!X1133</f>
        <v>0</v>
      </c>
      <c r="H1127" s="281">
        <f t="shared" si="341"/>
        <v>0</v>
      </c>
      <c r="I1127" s="281">
        <f>IF(con_EOGJahr=2025,'[2]III_SAV-Details_NB'!AA1133,IF(con_EOGJahr=2026,'[2]III_SAV-Details_NB'!AB1133,'[2]III_SAV-Details_NB'!AC1133))</f>
        <v>0</v>
      </c>
      <c r="J1127" s="282"/>
      <c r="K1127" s="282"/>
      <c r="L1127" s="282"/>
      <c r="M1127" s="282"/>
      <c r="N1127" s="282"/>
      <c r="O1127" s="282"/>
      <c r="P1127" s="52">
        <f t="shared" si="342"/>
        <v>0</v>
      </c>
      <c r="Q1127" s="60"/>
      <c r="R1127" s="53">
        <f t="shared" si="348"/>
        <v>0</v>
      </c>
      <c r="S1127" s="59"/>
      <c r="T1127" s="61"/>
      <c r="U1127" s="342" t="str">
        <f t="shared" si="352"/>
        <v>k.A.</v>
      </c>
      <c r="V1127" s="343" t="str">
        <f t="shared" si="349"/>
        <v>k.A.</v>
      </c>
      <c r="W1127" s="343" t="str">
        <f>IFERROR(IF(OR($D1127="",$E1127=0,con_Ende=0),"k.A.",IF(VLOOKUP($D1127,rng_ND,5,0)="Nein",VLOOKUP($D1127,rng_ND,2,FALSE),MIN(VLOOKUP($D1127,rng_ND,2,FALSE),A_Stammdaten!$B$19-D_SAV!$E1127+1))),"k.A.")</f>
        <v>k.A.</v>
      </c>
      <c r="X1127" s="343" t="str">
        <f t="shared" si="350"/>
        <v>k.A.</v>
      </c>
      <c r="Y1127" s="62"/>
      <c r="Z1127" s="48">
        <f t="shared" si="351"/>
        <v>0</v>
      </c>
      <c r="AA1127" s="457"/>
      <c r="AB1127" s="55">
        <f t="shared" si="343"/>
        <v>0</v>
      </c>
      <c r="AC1127" s="55">
        <f>IF(A_Stammdaten!$B$25="ja",D_SAV!AA1127,D_SAV!AB1127)</f>
        <v>0</v>
      </c>
      <c r="AD1127" s="478">
        <f>IF(AC1127=0,0,IF(U1127-(con_EOGJahr-D_SAV!E1127)&lt;=0,AC1127,AC1127/V1127))</f>
        <v>0</v>
      </c>
      <c r="AE1127" s="478">
        <f>IFERROR(IF(AND(VLOOKUP(D1127,rng_ND,5,FALSE)="Ja",D_SAV!T1127="degressiv"),D_SAV!AC1127*Y1127/100,0),0)</f>
        <v>0</v>
      </c>
      <c r="AF1127" s="55">
        <f>IFERROR(IF(VLOOKUP(D1127,rng_ND,5,FALSE)="Ja",MAX(D_SAV!AD1127:AE1127),D_SAV!AD1127),0)</f>
        <v>0</v>
      </c>
      <c r="AG1127" s="55">
        <f t="shared" si="344"/>
        <v>0</v>
      </c>
      <c r="AH1127" s="55">
        <f t="shared" si="345"/>
        <v>0</v>
      </c>
      <c r="AI1127" s="55">
        <f t="shared" si="346"/>
        <v>0</v>
      </c>
      <c r="AJ1127" s="55">
        <f t="shared" si="347"/>
        <v>0</v>
      </c>
      <c r="AK1127" s="55">
        <f t="shared" si="338"/>
        <v>0</v>
      </c>
      <c r="AL1127" s="55">
        <f t="shared" si="339"/>
        <v>0</v>
      </c>
      <c r="AM1127" s="55">
        <f t="shared" si="340"/>
        <v>0</v>
      </c>
    </row>
    <row r="1128" spans="1:39" x14ac:dyDescent="0.25">
      <c r="A1128" s="47">
        <v>1124</v>
      </c>
      <c r="B1128" s="358" t="str">
        <f>IF(AND(E1128&lt;&gt;0,D1128&lt;&gt;0,F1128&lt;&gt;0),IF(C1128&lt;&gt;0,CONCATENATE(C1128,"-AGr",VLOOKUP(D1128,Listen!$A$2:$G$45,7,FALSE),"-",E1128,"-",F1128,),CONCATENATE("AGr",VLOOKUP(D1128,Listen!$A$2:$G$45,7,FALSE),"-",E1128,"-",F1128)),"keine vollständige ID")</f>
        <v>keine vollständige ID</v>
      </c>
      <c r="C1128" s="359">
        <f>'[2]III_SAV-Details_NB'!B1134</f>
        <v>0</v>
      </c>
      <c r="D1128" s="359">
        <f>'[2]III_SAV-Details_NB'!C1134</f>
        <v>0</v>
      </c>
      <c r="E1128" s="359">
        <f>'[2]III_SAV-Details_NB'!D1134</f>
        <v>0</v>
      </c>
      <c r="F1128" s="490"/>
      <c r="G1128" s="281">
        <f>'[2]III_SAV-Details_NB'!X1134</f>
        <v>0</v>
      </c>
      <c r="H1128" s="281">
        <f t="shared" si="341"/>
        <v>0</v>
      </c>
      <c r="I1128" s="281">
        <f>IF(con_EOGJahr=2025,'[2]III_SAV-Details_NB'!AA1134,IF(con_EOGJahr=2026,'[2]III_SAV-Details_NB'!AB1134,'[2]III_SAV-Details_NB'!AC1134))</f>
        <v>0</v>
      </c>
      <c r="J1128" s="282"/>
      <c r="K1128" s="282"/>
      <c r="L1128" s="282"/>
      <c r="M1128" s="282"/>
      <c r="N1128" s="282"/>
      <c r="O1128" s="282"/>
      <c r="P1128" s="52">
        <f t="shared" si="342"/>
        <v>0</v>
      </c>
      <c r="Q1128" s="60"/>
      <c r="R1128" s="53">
        <f t="shared" si="348"/>
        <v>0</v>
      </c>
      <c r="S1128" s="59"/>
      <c r="T1128" s="61"/>
      <c r="U1128" s="342" t="str">
        <f t="shared" si="352"/>
        <v>k.A.</v>
      </c>
      <c r="V1128" s="343" t="str">
        <f t="shared" si="349"/>
        <v>k.A.</v>
      </c>
      <c r="W1128" s="343" t="str">
        <f>IFERROR(IF(OR($D1128="",$E1128=0,con_Ende=0),"k.A.",IF(VLOOKUP($D1128,rng_ND,5,0)="Nein",VLOOKUP($D1128,rng_ND,2,FALSE),MIN(VLOOKUP($D1128,rng_ND,2,FALSE),A_Stammdaten!$B$19-D_SAV!$E1128+1))),"k.A.")</f>
        <v>k.A.</v>
      </c>
      <c r="X1128" s="343" t="str">
        <f t="shared" si="350"/>
        <v>k.A.</v>
      </c>
      <c r="Y1128" s="62"/>
      <c r="Z1128" s="48">
        <f t="shared" si="351"/>
        <v>0</v>
      </c>
      <c r="AA1128" s="457"/>
      <c r="AB1128" s="55">
        <f t="shared" si="343"/>
        <v>0</v>
      </c>
      <c r="AC1128" s="55">
        <f>IF(A_Stammdaten!$B$25="ja",D_SAV!AA1128,D_SAV!AB1128)</f>
        <v>0</v>
      </c>
      <c r="AD1128" s="478">
        <f>IF(AC1128=0,0,IF(U1128-(con_EOGJahr-D_SAV!E1128)&lt;=0,AC1128,AC1128/V1128))</f>
        <v>0</v>
      </c>
      <c r="AE1128" s="478">
        <f>IFERROR(IF(AND(VLOOKUP(D1128,rng_ND,5,FALSE)="Ja",D_SAV!T1128="degressiv"),D_SAV!AC1128*Y1128/100,0),0)</f>
        <v>0</v>
      </c>
      <c r="AF1128" s="55">
        <f>IFERROR(IF(VLOOKUP(D1128,rng_ND,5,FALSE)="Ja",MAX(D_SAV!AD1128:AE1128),D_SAV!AD1128),0)</f>
        <v>0</v>
      </c>
      <c r="AG1128" s="55">
        <f t="shared" si="344"/>
        <v>0</v>
      </c>
      <c r="AH1128" s="55">
        <f t="shared" si="345"/>
        <v>0</v>
      </c>
      <c r="AI1128" s="55">
        <f t="shared" si="346"/>
        <v>0</v>
      </c>
      <c r="AJ1128" s="55">
        <f t="shared" si="347"/>
        <v>0</v>
      </c>
      <c r="AK1128" s="55">
        <f t="shared" si="338"/>
        <v>0</v>
      </c>
      <c r="AL1128" s="55">
        <f t="shared" si="339"/>
        <v>0</v>
      </c>
      <c r="AM1128" s="55">
        <f t="shared" si="340"/>
        <v>0</v>
      </c>
    </row>
    <row r="1129" spans="1:39" x14ac:dyDescent="0.25">
      <c r="A1129" s="47">
        <v>1125</v>
      </c>
      <c r="B1129" s="358" t="str">
        <f>IF(AND(E1129&lt;&gt;0,D1129&lt;&gt;0,F1129&lt;&gt;0),IF(C1129&lt;&gt;0,CONCATENATE(C1129,"-AGr",VLOOKUP(D1129,Listen!$A$2:$G$45,7,FALSE),"-",E1129,"-",F1129,),CONCATENATE("AGr",VLOOKUP(D1129,Listen!$A$2:$G$45,7,FALSE),"-",E1129,"-",F1129)),"keine vollständige ID")</f>
        <v>keine vollständige ID</v>
      </c>
      <c r="C1129" s="359">
        <f>'[2]III_SAV-Details_NB'!B1135</f>
        <v>0</v>
      </c>
      <c r="D1129" s="359">
        <f>'[2]III_SAV-Details_NB'!C1135</f>
        <v>0</v>
      </c>
      <c r="E1129" s="359">
        <f>'[2]III_SAV-Details_NB'!D1135</f>
        <v>0</v>
      </c>
      <c r="F1129" s="490"/>
      <c r="G1129" s="281">
        <f>'[2]III_SAV-Details_NB'!X1135</f>
        <v>0</v>
      </c>
      <c r="H1129" s="281">
        <f t="shared" si="341"/>
        <v>0</v>
      </c>
      <c r="I1129" s="281">
        <f>IF(con_EOGJahr=2025,'[2]III_SAV-Details_NB'!AA1135,IF(con_EOGJahr=2026,'[2]III_SAV-Details_NB'!AB1135,'[2]III_SAV-Details_NB'!AC1135))</f>
        <v>0</v>
      </c>
      <c r="J1129" s="282"/>
      <c r="K1129" s="282"/>
      <c r="L1129" s="282"/>
      <c r="M1129" s="282"/>
      <c r="N1129" s="282"/>
      <c r="O1129" s="282"/>
      <c r="P1129" s="52">
        <f t="shared" si="342"/>
        <v>0</v>
      </c>
      <c r="Q1129" s="60"/>
      <c r="R1129" s="53">
        <f t="shared" si="348"/>
        <v>0</v>
      </c>
      <c r="S1129" s="59"/>
      <c r="T1129" s="61"/>
      <c r="U1129" s="342" t="str">
        <f t="shared" si="352"/>
        <v>k.A.</v>
      </c>
      <c r="V1129" s="343" t="str">
        <f t="shared" si="349"/>
        <v>k.A.</v>
      </c>
      <c r="W1129" s="343" t="str">
        <f>IFERROR(IF(OR($D1129="",$E1129=0,con_Ende=0),"k.A.",IF(VLOOKUP($D1129,rng_ND,5,0)="Nein",VLOOKUP($D1129,rng_ND,2,FALSE),MIN(VLOOKUP($D1129,rng_ND,2,FALSE),A_Stammdaten!$B$19-D_SAV!$E1129+1))),"k.A.")</f>
        <v>k.A.</v>
      </c>
      <c r="X1129" s="343" t="str">
        <f t="shared" si="350"/>
        <v>k.A.</v>
      </c>
      <c r="Y1129" s="62"/>
      <c r="Z1129" s="48">
        <f t="shared" si="351"/>
        <v>0</v>
      </c>
      <c r="AA1129" s="457"/>
      <c r="AB1129" s="55">
        <f t="shared" si="343"/>
        <v>0</v>
      </c>
      <c r="AC1129" s="55">
        <f>IF(A_Stammdaten!$B$25="ja",D_SAV!AA1129,D_SAV!AB1129)</f>
        <v>0</v>
      </c>
      <c r="AD1129" s="478">
        <f>IF(AC1129=0,0,IF(U1129-(con_EOGJahr-D_SAV!E1129)&lt;=0,AC1129,AC1129/V1129))</f>
        <v>0</v>
      </c>
      <c r="AE1129" s="478">
        <f>IFERROR(IF(AND(VLOOKUP(D1129,rng_ND,5,FALSE)="Ja",D_SAV!T1129="degressiv"),D_SAV!AC1129*Y1129/100,0),0)</f>
        <v>0</v>
      </c>
      <c r="AF1129" s="55">
        <f>IFERROR(IF(VLOOKUP(D1129,rng_ND,5,FALSE)="Ja",MAX(D_SAV!AD1129:AE1129),D_SAV!AD1129),0)</f>
        <v>0</v>
      </c>
      <c r="AG1129" s="55">
        <f t="shared" si="344"/>
        <v>0</v>
      </c>
      <c r="AH1129" s="55">
        <f t="shared" si="345"/>
        <v>0</v>
      </c>
      <c r="AI1129" s="55">
        <f t="shared" si="346"/>
        <v>0</v>
      </c>
      <c r="AJ1129" s="55">
        <f t="shared" si="347"/>
        <v>0</v>
      </c>
      <c r="AK1129" s="55">
        <f t="shared" si="338"/>
        <v>0</v>
      </c>
      <c r="AL1129" s="55">
        <f t="shared" si="339"/>
        <v>0</v>
      </c>
      <c r="AM1129" s="55">
        <f t="shared" si="340"/>
        <v>0</v>
      </c>
    </row>
    <row r="1130" spans="1:39" x14ac:dyDescent="0.25">
      <c r="A1130" s="47">
        <v>1126</v>
      </c>
      <c r="B1130" s="358" t="str">
        <f>IF(AND(E1130&lt;&gt;0,D1130&lt;&gt;0,F1130&lt;&gt;0),IF(C1130&lt;&gt;0,CONCATENATE(C1130,"-AGr",VLOOKUP(D1130,Listen!$A$2:$G$45,7,FALSE),"-",E1130,"-",F1130,),CONCATENATE("AGr",VLOOKUP(D1130,Listen!$A$2:$G$45,7,FALSE),"-",E1130,"-",F1130)),"keine vollständige ID")</f>
        <v>keine vollständige ID</v>
      </c>
      <c r="C1130" s="359">
        <f>'[2]III_SAV-Details_NB'!B1136</f>
        <v>0</v>
      </c>
      <c r="D1130" s="359">
        <f>'[2]III_SAV-Details_NB'!C1136</f>
        <v>0</v>
      </c>
      <c r="E1130" s="359">
        <f>'[2]III_SAV-Details_NB'!D1136</f>
        <v>0</v>
      </c>
      <c r="F1130" s="490"/>
      <c r="G1130" s="281">
        <f>'[2]III_SAV-Details_NB'!X1136</f>
        <v>0</v>
      </c>
      <c r="H1130" s="281">
        <f t="shared" si="341"/>
        <v>0</v>
      </c>
      <c r="I1130" s="281">
        <f>IF(con_EOGJahr=2025,'[2]III_SAV-Details_NB'!AA1136,IF(con_EOGJahr=2026,'[2]III_SAV-Details_NB'!AB1136,'[2]III_SAV-Details_NB'!AC1136))</f>
        <v>0</v>
      </c>
      <c r="J1130" s="282"/>
      <c r="K1130" s="282"/>
      <c r="L1130" s="282"/>
      <c r="M1130" s="282"/>
      <c r="N1130" s="282"/>
      <c r="O1130" s="282"/>
      <c r="P1130" s="52">
        <f t="shared" si="342"/>
        <v>0</v>
      </c>
      <c r="Q1130" s="60"/>
      <c r="R1130" s="53">
        <f t="shared" si="348"/>
        <v>0</v>
      </c>
      <c r="S1130" s="59"/>
      <c r="T1130" s="61"/>
      <c r="U1130" s="342" t="str">
        <f t="shared" si="352"/>
        <v>k.A.</v>
      </c>
      <c r="V1130" s="343" t="str">
        <f t="shared" si="349"/>
        <v>k.A.</v>
      </c>
      <c r="W1130" s="343" t="str">
        <f>IFERROR(IF(OR($D1130="",$E1130=0,con_Ende=0),"k.A.",IF(VLOOKUP($D1130,rng_ND,5,0)="Nein",VLOOKUP($D1130,rng_ND,2,FALSE),MIN(VLOOKUP($D1130,rng_ND,2,FALSE),A_Stammdaten!$B$19-D_SAV!$E1130+1))),"k.A.")</f>
        <v>k.A.</v>
      </c>
      <c r="X1130" s="343" t="str">
        <f t="shared" si="350"/>
        <v>k.A.</v>
      </c>
      <c r="Y1130" s="62"/>
      <c r="Z1130" s="48">
        <f t="shared" si="351"/>
        <v>0</v>
      </c>
      <c r="AA1130" s="457"/>
      <c r="AB1130" s="55">
        <f t="shared" si="343"/>
        <v>0</v>
      </c>
      <c r="AC1130" s="55">
        <f>IF(A_Stammdaten!$B$25="ja",D_SAV!AA1130,D_SAV!AB1130)</f>
        <v>0</v>
      </c>
      <c r="AD1130" s="478">
        <f>IF(AC1130=0,0,IF(U1130-(con_EOGJahr-D_SAV!E1130)&lt;=0,AC1130,AC1130/V1130))</f>
        <v>0</v>
      </c>
      <c r="AE1130" s="478">
        <f>IFERROR(IF(AND(VLOOKUP(D1130,rng_ND,5,FALSE)="Ja",D_SAV!T1130="degressiv"),D_SAV!AC1130*Y1130/100,0),0)</f>
        <v>0</v>
      </c>
      <c r="AF1130" s="55">
        <f>IFERROR(IF(VLOOKUP(D1130,rng_ND,5,FALSE)="Ja",MAX(D_SAV!AD1130:AE1130),D_SAV!AD1130),0)</f>
        <v>0</v>
      </c>
      <c r="AG1130" s="55">
        <f t="shared" si="344"/>
        <v>0</v>
      </c>
      <c r="AH1130" s="55">
        <f t="shared" si="345"/>
        <v>0</v>
      </c>
      <c r="AI1130" s="55">
        <f t="shared" si="346"/>
        <v>0</v>
      </c>
      <c r="AJ1130" s="55">
        <f t="shared" si="347"/>
        <v>0</v>
      </c>
      <c r="AK1130" s="55">
        <f t="shared" si="338"/>
        <v>0</v>
      </c>
      <c r="AL1130" s="55">
        <f t="shared" si="339"/>
        <v>0</v>
      </c>
      <c r="AM1130" s="55">
        <f t="shared" si="340"/>
        <v>0</v>
      </c>
    </row>
    <row r="1131" spans="1:39" x14ac:dyDescent="0.25">
      <c r="A1131" s="47">
        <v>1127</v>
      </c>
      <c r="B1131" s="358" t="str">
        <f>IF(AND(E1131&lt;&gt;0,D1131&lt;&gt;0,F1131&lt;&gt;0),IF(C1131&lt;&gt;0,CONCATENATE(C1131,"-AGr",VLOOKUP(D1131,Listen!$A$2:$G$45,7,FALSE),"-",E1131,"-",F1131,),CONCATENATE("AGr",VLOOKUP(D1131,Listen!$A$2:$G$45,7,FALSE),"-",E1131,"-",F1131)),"keine vollständige ID")</f>
        <v>keine vollständige ID</v>
      </c>
      <c r="C1131" s="359">
        <f>'[2]III_SAV-Details_NB'!B1137</f>
        <v>0</v>
      </c>
      <c r="D1131" s="359">
        <f>'[2]III_SAV-Details_NB'!C1137</f>
        <v>0</v>
      </c>
      <c r="E1131" s="359">
        <f>'[2]III_SAV-Details_NB'!D1137</f>
        <v>0</v>
      </c>
      <c r="F1131" s="490"/>
      <c r="G1131" s="281">
        <f>'[2]III_SAV-Details_NB'!X1137</f>
        <v>0</v>
      </c>
      <c r="H1131" s="281">
        <f t="shared" si="341"/>
        <v>0</v>
      </c>
      <c r="I1131" s="281">
        <f>IF(con_EOGJahr=2025,'[2]III_SAV-Details_NB'!AA1137,IF(con_EOGJahr=2026,'[2]III_SAV-Details_NB'!AB1137,'[2]III_SAV-Details_NB'!AC1137))</f>
        <v>0</v>
      </c>
      <c r="J1131" s="282"/>
      <c r="K1131" s="282"/>
      <c r="L1131" s="282"/>
      <c r="M1131" s="282"/>
      <c r="N1131" s="282"/>
      <c r="O1131" s="282"/>
      <c r="P1131" s="52">
        <f t="shared" si="342"/>
        <v>0</v>
      </c>
      <c r="Q1131" s="60"/>
      <c r="R1131" s="53">
        <f t="shared" si="348"/>
        <v>0</v>
      </c>
      <c r="S1131" s="59"/>
      <c r="T1131" s="61"/>
      <c r="U1131" s="342" t="str">
        <f t="shared" si="352"/>
        <v>k.A.</v>
      </c>
      <c r="V1131" s="343" t="str">
        <f t="shared" si="349"/>
        <v>k.A.</v>
      </c>
      <c r="W1131" s="343" t="str">
        <f>IFERROR(IF(OR($D1131="",$E1131=0,con_Ende=0),"k.A.",IF(VLOOKUP($D1131,rng_ND,5,0)="Nein",VLOOKUP($D1131,rng_ND,2,FALSE),MIN(VLOOKUP($D1131,rng_ND,2,FALSE),A_Stammdaten!$B$19-D_SAV!$E1131+1))),"k.A.")</f>
        <v>k.A.</v>
      </c>
      <c r="X1131" s="343" t="str">
        <f t="shared" si="350"/>
        <v>k.A.</v>
      </c>
      <c r="Y1131" s="62"/>
      <c r="Z1131" s="48">
        <f t="shared" si="351"/>
        <v>0</v>
      </c>
      <c r="AA1131" s="457"/>
      <c r="AB1131" s="55">
        <f t="shared" si="343"/>
        <v>0</v>
      </c>
      <c r="AC1131" s="55">
        <f>IF(A_Stammdaten!$B$25="ja",D_SAV!AA1131,D_SAV!AB1131)</f>
        <v>0</v>
      </c>
      <c r="AD1131" s="478">
        <f>IF(AC1131=0,0,IF(U1131-(con_EOGJahr-D_SAV!E1131)&lt;=0,AC1131,AC1131/V1131))</f>
        <v>0</v>
      </c>
      <c r="AE1131" s="478">
        <f>IFERROR(IF(AND(VLOOKUP(D1131,rng_ND,5,FALSE)="Ja",D_SAV!T1131="degressiv"),D_SAV!AC1131*Y1131/100,0),0)</f>
        <v>0</v>
      </c>
      <c r="AF1131" s="55">
        <f>IFERROR(IF(VLOOKUP(D1131,rng_ND,5,FALSE)="Ja",MAX(D_SAV!AD1131:AE1131),D_SAV!AD1131),0)</f>
        <v>0</v>
      </c>
      <c r="AG1131" s="55">
        <f t="shared" si="344"/>
        <v>0</v>
      </c>
      <c r="AH1131" s="55">
        <f t="shared" si="345"/>
        <v>0</v>
      </c>
      <c r="AI1131" s="55">
        <f t="shared" si="346"/>
        <v>0</v>
      </c>
      <c r="AJ1131" s="55">
        <f t="shared" si="347"/>
        <v>0</v>
      </c>
      <c r="AK1131" s="55">
        <f t="shared" si="338"/>
        <v>0</v>
      </c>
      <c r="AL1131" s="55">
        <f t="shared" si="339"/>
        <v>0</v>
      </c>
      <c r="AM1131" s="55">
        <f t="shared" si="340"/>
        <v>0</v>
      </c>
    </row>
    <row r="1132" spans="1:39" x14ac:dyDescent="0.25">
      <c r="A1132" s="47">
        <v>1128</v>
      </c>
      <c r="B1132" s="358" t="str">
        <f>IF(AND(E1132&lt;&gt;0,D1132&lt;&gt;0,F1132&lt;&gt;0),IF(C1132&lt;&gt;0,CONCATENATE(C1132,"-AGr",VLOOKUP(D1132,Listen!$A$2:$G$45,7,FALSE),"-",E1132,"-",F1132,),CONCATENATE("AGr",VLOOKUP(D1132,Listen!$A$2:$G$45,7,FALSE),"-",E1132,"-",F1132)),"keine vollständige ID")</f>
        <v>keine vollständige ID</v>
      </c>
      <c r="C1132" s="359">
        <f>'[2]III_SAV-Details_NB'!B1138</f>
        <v>0</v>
      </c>
      <c r="D1132" s="359">
        <f>'[2]III_SAV-Details_NB'!C1138</f>
        <v>0</v>
      </c>
      <c r="E1132" s="359">
        <f>'[2]III_SAV-Details_NB'!D1138</f>
        <v>0</v>
      </c>
      <c r="F1132" s="490"/>
      <c r="G1132" s="281">
        <f>'[2]III_SAV-Details_NB'!X1138</f>
        <v>0</v>
      </c>
      <c r="H1132" s="281">
        <f t="shared" si="341"/>
        <v>0</v>
      </c>
      <c r="I1132" s="281">
        <f>IF(con_EOGJahr=2025,'[2]III_SAV-Details_NB'!AA1138,IF(con_EOGJahr=2026,'[2]III_SAV-Details_NB'!AB1138,'[2]III_SAV-Details_NB'!AC1138))</f>
        <v>0</v>
      </c>
      <c r="J1132" s="282"/>
      <c r="K1132" s="282"/>
      <c r="L1132" s="282"/>
      <c r="M1132" s="282"/>
      <c r="N1132" s="282"/>
      <c r="O1132" s="282"/>
      <c r="P1132" s="52">
        <f t="shared" si="342"/>
        <v>0</v>
      </c>
      <c r="Q1132" s="60"/>
      <c r="R1132" s="53">
        <f t="shared" si="348"/>
        <v>0</v>
      </c>
      <c r="S1132" s="59"/>
      <c r="T1132" s="61"/>
      <c r="U1132" s="342" t="str">
        <f t="shared" si="352"/>
        <v>k.A.</v>
      </c>
      <c r="V1132" s="343" t="str">
        <f t="shared" si="349"/>
        <v>k.A.</v>
      </c>
      <c r="W1132" s="343" t="str">
        <f>IFERROR(IF(OR($D1132="",$E1132=0,con_Ende=0),"k.A.",IF(VLOOKUP($D1132,rng_ND,5,0)="Nein",VLOOKUP($D1132,rng_ND,2,FALSE),MIN(VLOOKUP($D1132,rng_ND,2,FALSE),A_Stammdaten!$B$19-D_SAV!$E1132+1))),"k.A.")</f>
        <v>k.A.</v>
      </c>
      <c r="X1132" s="343" t="str">
        <f t="shared" si="350"/>
        <v>k.A.</v>
      </c>
      <c r="Y1132" s="62"/>
      <c r="Z1132" s="48">
        <f t="shared" si="351"/>
        <v>0</v>
      </c>
      <c r="AA1132" s="457"/>
      <c r="AB1132" s="55">
        <f t="shared" si="343"/>
        <v>0</v>
      </c>
      <c r="AC1132" s="55">
        <f>IF(A_Stammdaten!$B$25="ja",D_SAV!AA1132,D_SAV!AB1132)</f>
        <v>0</v>
      </c>
      <c r="AD1132" s="478">
        <f>IF(AC1132=0,0,IF(U1132-(con_EOGJahr-D_SAV!E1132)&lt;=0,AC1132,AC1132/V1132))</f>
        <v>0</v>
      </c>
      <c r="AE1132" s="478">
        <f>IFERROR(IF(AND(VLOOKUP(D1132,rng_ND,5,FALSE)="Ja",D_SAV!T1132="degressiv"),D_SAV!AC1132*Y1132/100,0),0)</f>
        <v>0</v>
      </c>
      <c r="AF1132" s="55">
        <f>IFERROR(IF(VLOOKUP(D1132,rng_ND,5,FALSE)="Ja",MAX(D_SAV!AD1132:AE1132),D_SAV!AD1132),0)</f>
        <v>0</v>
      </c>
      <c r="AG1132" s="55">
        <f t="shared" si="344"/>
        <v>0</v>
      </c>
      <c r="AH1132" s="55">
        <f t="shared" si="345"/>
        <v>0</v>
      </c>
      <c r="AI1132" s="55">
        <f t="shared" si="346"/>
        <v>0</v>
      </c>
      <c r="AJ1132" s="55">
        <f t="shared" si="347"/>
        <v>0</v>
      </c>
      <c r="AK1132" s="55">
        <f t="shared" si="338"/>
        <v>0</v>
      </c>
      <c r="AL1132" s="55">
        <f t="shared" si="339"/>
        <v>0</v>
      </c>
      <c r="AM1132" s="55">
        <f t="shared" si="340"/>
        <v>0</v>
      </c>
    </row>
    <row r="1133" spans="1:39" x14ac:dyDescent="0.25">
      <c r="A1133" s="47">
        <v>1129</v>
      </c>
      <c r="B1133" s="358" t="str">
        <f>IF(AND(E1133&lt;&gt;0,D1133&lt;&gt;0,F1133&lt;&gt;0),IF(C1133&lt;&gt;0,CONCATENATE(C1133,"-AGr",VLOOKUP(D1133,Listen!$A$2:$G$45,7,FALSE),"-",E1133,"-",F1133,),CONCATENATE("AGr",VLOOKUP(D1133,Listen!$A$2:$G$45,7,FALSE),"-",E1133,"-",F1133)),"keine vollständige ID")</f>
        <v>keine vollständige ID</v>
      </c>
      <c r="C1133" s="359">
        <f>'[2]III_SAV-Details_NB'!B1139</f>
        <v>0</v>
      </c>
      <c r="D1133" s="359">
        <f>'[2]III_SAV-Details_NB'!C1139</f>
        <v>0</v>
      </c>
      <c r="E1133" s="359">
        <f>'[2]III_SAV-Details_NB'!D1139</f>
        <v>0</v>
      </c>
      <c r="F1133" s="490"/>
      <c r="G1133" s="281">
        <f>'[2]III_SAV-Details_NB'!X1139</f>
        <v>0</v>
      </c>
      <c r="H1133" s="281">
        <f t="shared" si="341"/>
        <v>0</v>
      </c>
      <c r="I1133" s="281">
        <f>IF(con_EOGJahr=2025,'[2]III_SAV-Details_NB'!AA1139,IF(con_EOGJahr=2026,'[2]III_SAV-Details_NB'!AB1139,'[2]III_SAV-Details_NB'!AC1139))</f>
        <v>0</v>
      </c>
      <c r="J1133" s="282"/>
      <c r="K1133" s="282"/>
      <c r="L1133" s="282"/>
      <c r="M1133" s="282"/>
      <c r="N1133" s="282"/>
      <c r="O1133" s="282"/>
      <c r="P1133" s="52">
        <f t="shared" si="342"/>
        <v>0</v>
      </c>
      <c r="Q1133" s="60"/>
      <c r="R1133" s="53">
        <f t="shared" si="348"/>
        <v>0</v>
      </c>
      <c r="S1133" s="59"/>
      <c r="T1133" s="61"/>
      <c r="U1133" s="342" t="str">
        <f t="shared" si="352"/>
        <v>k.A.</v>
      </c>
      <c r="V1133" s="343" t="str">
        <f t="shared" si="349"/>
        <v>k.A.</v>
      </c>
      <c r="W1133" s="343" t="str">
        <f>IFERROR(IF(OR($D1133="",$E1133=0,con_Ende=0),"k.A.",IF(VLOOKUP($D1133,rng_ND,5,0)="Nein",VLOOKUP($D1133,rng_ND,2,FALSE),MIN(VLOOKUP($D1133,rng_ND,2,FALSE),A_Stammdaten!$B$19-D_SAV!$E1133+1))),"k.A.")</f>
        <v>k.A.</v>
      </c>
      <c r="X1133" s="343" t="str">
        <f t="shared" si="350"/>
        <v>k.A.</v>
      </c>
      <c r="Y1133" s="62"/>
      <c r="Z1133" s="48">
        <f t="shared" si="351"/>
        <v>0</v>
      </c>
      <c r="AA1133" s="457"/>
      <c r="AB1133" s="55">
        <f t="shared" si="343"/>
        <v>0</v>
      </c>
      <c r="AC1133" s="55">
        <f>IF(A_Stammdaten!$B$25="ja",D_SAV!AA1133,D_SAV!AB1133)</f>
        <v>0</v>
      </c>
      <c r="AD1133" s="478">
        <f>IF(AC1133=0,0,IF(U1133-(con_EOGJahr-D_SAV!E1133)&lt;=0,AC1133,AC1133/V1133))</f>
        <v>0</v>
      </c>
      <c r="AE1133" s="478">
        <f>IFERROR(IF(AND(VLOOKUP(D1133,rng_ND,5,FALSE)="Ja",D_SAV!T1133="degressiv"),D_SAV!AC1133*Y1133/100,0),0)</f>
        <v>0</v>
      </c>
      <c r="AF1133" s="55">
        <f>IFERROR(IF(VLOOKUP(D1133,rng_ND,5,FALSE)="Ja",MAX(D_SAV!AD1133:AE1133),D_SAV!AD1133),0)</f>
        <v>0</v>
      </c>
      <c r="AG1133" s="55">
        <f t="shared" si="344"/>
        <v>0</v>
      </c>
      <c r="AH1133" s="55">
        <f t="shared" si="345"/>
        <v>0</v>
      </c>
      <c r="AI1133" s="55">
        <f t="shared" si="346"/>
        <v>0</v>
      </c>
      <c r="AJ1133" s="55">
        <f t="shared" si="347"/>
        <v>0</v>
      </c>
      <c r="AK1133" s="55">
        <f t="shared" si="338"/>
        <v>0</v>
      </c>
      <c r="AL1133" s="55">
        <f t="shared" si="339"/>
        <v>0</v>
      </c>
      <c r="AM1133" s="55">
        <f t="shared" si="340"/>
        <v>0</v>
      </c>
    </row>
    <row r="1134" spans="1:39" x14ac:dyDescent="0.25">
      <c r="A1134" s="47">
        <v>1130</v>
      </c>
      <c r="B1134" s="358" t="str">
        <f>IF(AND(E1134&lt;&gt;0,D1134&lt;&gt;0,F1134&lt;&gt;0),IF(C1134&lt;&gt;0,CONCATENATE(C1134,"-AGr",VLOOKUP(D1134,Listen!$A$2:$G$45,7,FALSE),"-",E1134,"-",F1134,),CONCATENATE("AGr",VLOOKUP(D1134,Listen!$A$2:$G$45,7,FALSE),"-",E1134,"-",F1134)),"keine vollständige ID")</f>
        <v>keine vollständige ID</v>
      </c>
      <c r="C1134" s="359">
        <f>'[2]III_SAV-Details_NB'!B1140</f>
        <v>0</v>
      </c>
      <c r="D1134" s="359">
        <f>'[2]III_SAV-Details_NB'!C1140</f>
        <v>0</v>
      </c>
      <c r="E1134" s="359">
        <f>'[2]III_SAV-Details_NB'!D1140</f>
        <v>0</v>
      </c>
      <c r="F1134" s="490"/>
      <c r="G1134" s="281">
        <f>'[2]III_SAV-Details_NB'!X1140</f>
        <v>0</v>
      </c>
      <c r="H1134" s="281">
        <f t="shared" si="341"/>
        <v>0</v>
      </c>
      <c r="I1134" s="281">
        <f>IF(con_EOGJahr=2025,'[2]III_SAV-Details_NB'!AA1140,IF(con_EOGJahr=2026,'[2]III_SAV-Details_NB'!AB1140,'[2]III_SAV-Details_NB'!AC1140))</f>
        <v>0</v>
      </c>
      <c r="J1134" s="282"/>
      <c r="K1134" s="282"/>
      <c r="L1134" s="282"/>
      <c r="M1134" s="282"/>
      <c r="N1134" s="282"/>
      <c r="O1134" s="282"/>
      <c r="P1134" s="52">
        <f t="shared" si="342"/>
        <v>0</v>
      </c>
      <c r="Q1134" s="60"/>
      <c r="R1134" s="53">
        <f t="shared" si="348"/>
        <v>0</v>
      </c>
      <c r="S1134" s="59"/>
      <c r="T1134" s="61"/>
      <c r="U1134" s="342" t="str">
        <f t="shared" si="352"/>
        <v>k.A.</v>
      </c>
      <c r="V1134" s="343" t="str">
        <f t="shared" si="349"/>
        <v>k.A.</v>
      </c>
      <c r="W1134" s="343" t="str">
        <f>IFERROR(IF(OR($D1134="",$E1134=0,con_Ende=0),"k.A.",IF(VLOOKUP($D1134,rng_ND,5,0)="Nein",VLOOKUP($D1134,rng_ND,2,FALSE),MIN(VLOOKUP($D1134,rng_ND,2,FALSE),A_Stammdaten!$B$19-D_SAV!$E1134+1))),"k.A.")</f>
        <v>k.A.</v>
      </c>
      <c r="X1134" s="343" t="str">
        <f t="shared" si="350"/>
        <v>k.A.</v>
      </c>
      <c r="Y1134" s="62"/>
      <c r="Z1134" s="48">
        <f t="shared" si="351"/>
        <v>0</v>
      </c>
      <c r="AA1134" s="457"/>
      <c r="AB1134" s="55">
        <f t="shared" si="343"/>
        <v>0</v>
      </c>
      <c r="AC1134" s="55">
        <f>IF(A_Stammdaten!$B$25="ja",D_SAV!AA1134,D_SAV!AB1134)</f>
        <v>0</v>
      </c>
      <c r="AD1134" s="478">
        <f>IF(AC1134=0,0,IF(U1134-(con_EOGJahr-D_SAV!E1134)&lt;=0,AC1134,AC1134/V1134))</f>
        <v>0</v>
      </c>
      <c r="AE1134" s="478">
        <f>IFERROR(IF(AND(VLOOKUP(D1134,rng_ND,5,FALSE)="Ja",D_SAV!T1134="degressiv"),D_SAV!AC1134*Y1134/100,0),0)</f>
        <v>0</v>
      </c>
      <c r="AF1134" s="55">
        <f>IFERROR(IF(VLOOKUP(D1134,rng_ND,5,FALSE)="Ja",MAX(D_SAV!AD1134:AE1134),D_SAV!AD1134),0)</f>
        <v>0</v>
      </c>
      <c r="AG1134" s="55">
        <f t="shared" si="344"/>
        <v>0</v>
      </c>
      <c r="AH1134" s="55">
        <f t="shared" si="345"/>
        <v>0</v>
      </c>
      <c r="AI1134" s="55">
        <f t="shared" si="346"/>
        <v>0</v>
      </c>
      <c r="AJ1134" s="55">
        <f t="shared" si="347"/>
        <v>0</v>
      </c>
      <c r="AK1134" s="55">
        <f t="shared" si="338"/>
        <v>0</v>
      </c>
      <c r="AL1134" s="55">
        <f t="shared" si="339"/>
        <v>0</v>
      </c>
      <c r="AM1134" s="55">
        <f t="shared" si="340"/>
        <v>0</v>
      </c>
    </row>
    <row r="1135" spans="1:39" x14ac:dyDescent="0.25">
      <c r="A1135" s="47">
        <v>1131</v>
      </c>
      <c r="B1135" s="358" t="str">
        <f>IF(AND(E1135&lt;&gt;0,D1135&lt;&gt;0,F1135&lt;&gt;0),IF(C1135&lt;&gt;0,CONCATENATE(C1135,"-AGr",VLOOKUP(D1135,Listen!$A$2:$G$45,7,FALSE),"-",E1135,"-",F1135,),CONCATENATE("AGr",VLOOKUP(D1135,Listen!$A$2:$G$45,7,FALSE),"-",E1135,"-",F1135)),"keine vollständige ID")</f>
        <v>keine vollständige ID</v>
      </c>
      <c r="C1135" s="359">
        <f>'[2]III_SAV-Details_NB'!B1141</f>
        <v>0</v>
      </c>
      <c r="D1135" s="359">
        <f>'[2]III_SAV-Details_NB'!C1141</f>
        <v>0</v>
      </c>
      <c r="E1135" s="359">
        <f>'[2]III_SAV-Details_NB'!D1141</f>
        <v>0</v>
      </c>
      <c r="F1135" s="490"/>
      <c r="G1135" s="281">
        <f>'[2]III_SAV-Details_NB'!X1141</f>
        <v>0</v>
      </c>
      <c r="H1135" s="281">
        <f t="shared" si="341"/>
        <v>0</v>
      </c>
      <c r="I1135" s="281">
        <f>IF(con_EOGJahr=2025,'[2]III_SAV-Details_NB'!AA1141,IF(con_EOGJahr=2026,'[2]III_SAV-Details_NB'!AB1141,'[2]III_SAV-Details_NB'!AC1141))</f>
        <v>0</v>
      </c>
      <c r="J1135" s="282"/>
      <c r="K1135" s="282"/>
      <c r="L1135" s="282"/>
      <c r="M1135" s="282"/>
      <c r="N1135" s="282"/>
      <c r="O1135" s="282"/>
      <c r="P1135" s="52">
        <f t="shared" si="342"/>
        <v>0</v>
      </c>
      <c r="Q1135" s="60"/>
      <c r="R1135" s="53">
        <f t="shared" si="348"/>
        <v>0</v>
      </c>
      <c r="S1135" s="59"/>
      <c r="T1135" s="61"/>
      <c r="U1135" s="342" t="str">
        <f t="shared" si="352"/>
        <v>k.A.</v>
      </c>
      <c r="V1135" s="343" t="str">
        <f t="shared" si="349"/>
        <v>k.A.</v>
      </c>
      <c r="W1135" s="343" t="str">
        <f>IFERROR(IF(OR($D1135="",$E1135=0,con_Ende=0),"k.A.",IF(VLOOKUP($D1135,rng_ND,5,0)="Nein",VLOOKUP($D1135,rng_ND,2,FALSE),MIN(VLOOKUP($D1135,rng_ND,2,FALSE),A_Stammdaten!$B$19-D_SAV!$E1135+1))),"k.A.")</f>
        <v>k.A.</v>
      </c>
      <c r="X1135" s="343" t="str">
        <f t="shared" si="350"/>
        <v>k.A.</v>
      </c>
      <c r="Y1135" s="62"/>
      <c r="Z1135" s="48">
        <f t="shared" si="351"/>
        <v>0</v>
      </c>
      <c r="AA1135" s="457"/>
      <c r="AB1135" s="55">
        <f t="shared" si="343"/>
        <v>0</v>
      </c>
      <c r="AC1135" s="55">
        <f>IF(A_Stammdaten!$B$25="ja",D_SAV!AA1135,D_SAV!AB1135)</f>
        <v>0</v>
      </c>
      <c r="AD1135" s="478">
        <f>IF(AC1135=0,0,IF(U1135-(con_EOGJahr-D_SAV!E1135)&lt;=0,AC1135,AC1135/V1135))</f>
        <v>0</v>
      </c>
      <c r="AE1135" s="478">
        <f>IFERROR(IF(AND(VLOOKUP(D1135,rng_ND,5,FALSE)="Ja",D_SAV!T1135="degressiv"),D_SAV!AC1135*Y1135/100,0),0)</f>
        <v>0</v>
      </c>
      <c r="AF1135" s="55">
        <f>IFERROR(IF(VLOOKUP(D1135,rng_ND,5,FALSE)="Ja",MAX(D_SAV!AD1135:AE1135),D_SAV!AD1135),0)</f>
        <v>0</v>
      </c>
      <c r="AG1135" s="55">
        <f t="shared" si="344"/>
        <v>0</v>
      </c>
      <c r="AH1135" s="55">
        <f t="shared" si="345"/>
        <v>0</v>
      </c>
      <c r="AI1135" s="55">
        <f t="shared" si="346"/>
        <v>0</v>
      </c>
      <c r="AJ1135" s="55">
        <f t="shared" si="347"/>
        <v>0</v>
      </c>
      <c r="AK1135" s="55">
        <f t="shared" si="338"/>
        <v>0</v>
      </c>
      <c r="AL1135" s="55">
        <f t="shared" si="339"/>
        <v>0</v>
      </c>
      <c r="AM1135" s="55">
        <f t="shared" si="340"/>
        <v>0</v>
      </c>
    </row>
    <row r="1136" spans="1:39" x14ac:dyDescent="0.25">
      <c r="A1136" s="47">
        <v>1132</v>
      </c>
      <c r="B1136" s="358" t="str">
        <f>IF(AND(E1136&lt;&gt;0,D1136&lt;&gt;0,F1136&lt;&gt;0),IF(C1136&lt;&gt;0,CONCATENATE(C1136,"-AGr",VLOOKUP(D1136,Listen!$A$2:$G$45,7,FALSE),"-",E1136,"-",F1136,),CONCATENATE("AGr",VLOOKUP(D1136,Listen!$A$2:$G$45,7,FALSE),"-",E1136,"-",F1136)),"keine vollständige ID")</f>
        <v>keine vollständige ID</v>
      </c>
      <c r="C1136" s="359">
        <f>'[2]III_SAV-Details_NB'!B1142</f>
        <v>0</v>
      </c>
      <c r="D1136" s="359">
        <f>'[2]III_SAV-Details_NB'!C1142</f>
        <v>0</v>
      </c>
      <c r="E1136" s="359">
        <f>'[2]III_SAV-Details_NB'!D1142</f>
        <v>0</v>
      </c>
      <c r="F1136" s="490"/>
      <c r="G1136" s="281">
        <f>'[2]III_SAV-Details_NB'!X1142</f>
        <v>0</v>
      </c>
      <c r="H1136" s="281">
        <f t="shared" si="341"/>
        <v>0</v>
      </c>
      <c r="I1136" s="281">
        <f>IF(con_EOGJahr=2025,'[2]III_SAV-Details_NB'!AA1142,IF(con_EOGJahr=2026,'[2]III_SAV-Details_NB'!AB1142,'[2]III_SAV-Details_NB'!AC1142))</f>
        <v>0</v>
      </c>
      <c r="J1136" s="282"/>
      <c r="K1136" s="282"/>
      <c r="L1136" s="282"/>
      <c r="M1136" s="282"/>
      <c r="N1136" s="282"/>
      <c r="O1136" s="282"/>
      <c r="P1136" s="52">
        <f t="shared" si="342"/>
        <v>0</v>
      </c>
      <c r="Q1136" s="60"/>
      <c r="R1136" s="53">
        <f t="shared" si="348"/>
        <v>0</v>
      </c>
      <c r="S1136" s="59"/>
      <c r="T1136" s="61"/>
      <c r="U1136" s="342" t="str">
        <f t="shared" si="352"/>
        <v>k.A.</v>
      </c>
      <c r="V1136" s="343" t="str">
        <f t="shared" si="349"/>
        <v>k.A.</v>
      </c>
      <c r="W1136" s="343" t="str">
        <f>IFERROR(IF(OR($D1136="",$E1136=0,con_Ende=0),"k.A.",IF(VLOOKUP($D1136,rng_ND,5,0)="Nein",VLOOKUP($D1136,rng_ND,2,FALSE),MIN(VLOOKUP($D1136,rng_ND,2,FALSE),A_Stammdaten!$B$19-D_SAV!$E1136+1))),"k.A.")</f>
        <v>k.A.</v>
      </c>
      <c r="X1136" s="343" t="str">
        <f t="shared" si="350"/>
        <v>k.A.</v>
      </c>
      <c r="Y1136" s="62"/>
      <c r="Z1136" s="48">
        <f t="shared" si="351"/>
        <v>0</v>
      </c>
      <c r="AA1136" s="457"/>
      <c r="AB1136" s="55">
        <f t="shared" si="343"/>
        <v>0</v>
      </c>
      <c r="AC1136" s="55">
        <f>IF(A_Stammdaten!$B$25="ja",D_SAV!AA1136,D_SAV!AB1136)</f>
        <v>0</v>
      </c>
      <c r="AD1136" s="478">
        <f>IF(AC1136=0,0,IF(U1136-(con_EOGJahr-D_SAV!E1136)&lt;=0,AC1136,AC1136/V1136))</f>
        <v>0</v>
      </c>
      <c r="AE1136" s="478">
        <f>IFERROR(IF(AND(VLOOKUP(D1136,rng_ND,5,FALSE)="Ja",D_SAV!T1136="degressiv"),D_SAV!AC1136*Y1136/100,0),0)</f>
        <v>0</v>
      </c>
      <c r="AF1136" s="55">
        <f>IFERROR(IF(VLOOKUP(D1136,rng_ND,5,FALSE)="Ja",MAX(D_SAV!AD1136:AE1136),D_SAV!AD1136),0)</f>
        <v>0</v>
      </c>
      <c r="AG1136" s="55">
        <f t="shared" si="344"/>
        <v>0</v>
      </c>
      <c r="AH1136" s="55">
        <f t="shared" si="345"/>
        <v>0</v>
      </c>
      <c r="AI1136" s="55">
        <f t="shared" si="346"/>
        <v>0</v>
      </c>
      <c r="AJ1136" s="55">
        <f t="shared" si="347"/>
        <v>0</v>
      </c>
      <c r="AK1136" s="55">
        <f t="shared" si="338"/>
        <v>0</v>
      </c>
      <c r="AL1136" s="55">
        <f t="shared" si="339"/>
        <v>0</v>
      </c>
      <c r="AM1136" s="55">
        <f t="shared" si="340"/>
        <v>0</v>
      </c>
    </row>
    <row r="1137" spans="1:39" x14ac:dyDescent="0.25">
      <c r="A1137" s="47">
        <v>1133</v>
      </c>
      <c r="B1137" s="358" t="str">
        <f>IF(AND(E1137&lt;&gt;0,D1137&lt;&gt;0,F1137&lt;&gt;0),IF(C1137&lt;&gt;0,CONCATENATE(C1137,"-AGr",VLOOKUP(D1137,Listen!$A$2:$G$45,7,FALSE),"-",E1137,"-",F1137,),CONCATENATE("AGr",VLOOKUP(D1137,Listen!$A$2:$G$45,7,FALSE),"-",E1137,"-",F1137)),"keine vollständige ID")</f>
        <v>keine vollständige ID</v>
      </c>
      <c r="C1137" s="359">
        <f>'[2]III_SAV-Details_NB'!B1143</f>
        <v>0</v>
      </c>
      <c r="D1137" s="359">
        <f>'[2]III_SAV-Details_NB'!C1143</f>
        <v>0</v>
      </c>
      <c r="E1137" s="359">
        <f>'[2]III_SAV-Details_NB'!D1143</f>
        <v>0</v>
      </c>
      <c r="F1137" s="490"/>
      <c r="G1137" s="281">
        <f>'[2]III_SAV-Details_NB'!X1143</f>
        <v>0</v>
      </c>
      <c r="H1137" s="281">
        <f t="shared" si="341"/>
        <v>0</v>
      </c>
      <c r="I1137" s="281">
        <f>IF(con_EOGJahr=2025,'[2]III_SAV-Details_NB'!AA1143,IF(con_EOGJahr=2026,'[2]III_SAV-Details_NB'!AB1143,'[2]III_SAV-Details_NB'!AC1143))</f>
        <v>0</v>
      </c>
      <c r="J1137" s="282"/>
      <c r="K1137" s="282"/>
      <c r="L1137" s="282"/>
      <c r="M1137" s="282"/>
      <c r="N1137" s="282"/>
      <c r="O1137" s="282"/>
      <c r="P1137" s="52">
        <f t="shared" si="342"/>
        <v>0</v>
      </c>
      <c r="Q1137" s="60"/>
      <c r="R1137" s="53">
        <f t="shared" si="348"/>
        <v>0</v>
      </c>
      <c r="S1137" s="59"/>
      <c r="T1137" s="61"/>
      <c r="U1137" s="342" t="str">
        <f t="shared" si="352"/>
        <v>k.A.</v>
      </c>
      <c r="V1137" s="343" t="str">
        <f t="shared" si="349"/>
        <v>k.A.</v>
      </c>
      <c r="W1137" s="343" t="str">
        <f>IFERROR(IF(OR($D1137="",$E1137=0,con_Ende=0),"k.A.",IF(VLOOKUP($D1137,rng_ND,5,0)="Nein",VLOOKUP($D1137,rng_ND,2,FALSE),MIN(VLOOKUP($D1137,rng_ND,2,FALSE),A_Stammdaten!$B$19-D_SAV!$E1137+1))),"k.A.")</f>
        <v>k.A.</v>
      </c>
      <c r="X1137" s="343" t="str">
        <f t="shared" si="350"/>
        <v>k.A.</v>
      </c>
      <c r="Y1137" s="62"/>
      <c r="Z1137" s="48">
        <f t="shared" si="351"/>
        <v>0</v>
      </c>
      <c r="AA1137" s="457"/>
      <c r="AB1137" s="55">
        <f t="shared" si="343"/>
        <v>0</v>
      </c>
      <c r="AC1137" s="55">
        <f>IF(A_Stammdaten!$B$25="ja",D_SAV!AA1137,D_SAV!AB1137)</f>
        <v>0</v>
      </c>
      <c r="AD1137" s="478">
        <f>IF(AC1137=0,0,IF(U1137-(con_EOGJahr-D_SAV!E1137)&lt;=0,AC1137,AC1137/V1137))</f>
        <v>0</v>
      </c>
      <c r="AE1137" s="478">
        <f>IFERROR(IF(AND(VLOOKUP(D1137,rng_ND,5,FALSE)="Ja",D_SAV!T1137="degressiv"),D_SAV!AC1137*Y1137/100,0),0)</f>
        <v>0</v>
      </c>
      <c r="AF1137" s="55">
        <f>IFERROR(IF(VLOOKUP(D1137,rng_ND,5,FALSE)="Ja",MAX(D_SAV!AD1137:AE1137),D_SAV!AD1137),0)</f>
        <v>0</v>
      </c>
      <c r="AG1137" s="55">
        <f t="shared" si="344"/>
        <v>0</v>
      </c>
      <c r="AH1137" s="55">
        <f t="shared" si="345"/>
        <v>0</v>
      </c>
      <c r="AI1137" s="55">
        <f t="shared" si="346"/>
        <v>0</v>
      </c>
      <c r="AJ1137" s="55">
        <f t="shared" si="347"/>
        <v>0</v>
      </c>
      <c r="AK1137" s="55">
        <f t="shared" si="338"/>
        <v>0</v>
      </c>
      <c r="AL1137" s="55">
        <f t="shared" si="339"/>
        <v>0</v>
      </c>
      <c r="AM1137" s="55">
        <f t="shared" si="340"/>
        <v>0</v>
      </c>
    </row>
    <row r="1138" spans="1:39" x14ac:dyDescent="0.25">
      <c r="A1138" s="47">
        <v>1134</v>
      </c>
      <c r="B1138" s="358" t="str">
        <f>IF(AND(E1138&lt;&gt;0,D1138&lt;&gt;0,F1138&lt;&gt;0),IF(C1138&lt;&gt;0,CONCATENATE(C1138,"-AGr",VLOOKUP(D1138,Listen!$A$2:$G$45,7,FALSE),"-",E1138,"-",F1138,),CONCATENATE("AGr",VLOOKUP(D1138,Listen!$A$2:$G$45,7,FALSE),"-",E1138,"-",F1138)),"keine vollständige ID")</f>
        <v>keine vollständige ID</v>
      </c>
      <c r="C1138" s="359">
        <f>'[2]III_SAV-Details_NB'!B1144</f>
        <v>0</v>
      </c>
      <c r="D1138" s="359">
        <f>'[2]III_SAV-Details_NB'!C1144</f>
        <v>0</v>
      </c>
      <c r="E1138" s="359">
        <f>'[2]III_SAV-Details_NB'!D1144</f>
        <v>0</v>
      </c>
      <c r="F1138" s="490"/>
      <c r="G1138" s="281">
        <f>'[2]III_SAV-Details_NB'!X1144</f>
        <v>0</v>
      </c>
      <c r="H1138" s="281">
        <f t="shared" si="341"/>
        <v>0</v>
      </c>
      <c r="I1138" s="281">
        <f>IF(con_EOGJahr=2025,'[2]III_SAV-Details_NB'!AA1144,IF(con_EOGJahr=2026,'[2]III_SAV-Details_NB'!AB1144,'[2]III_SAV-Details_NB'!AC1144))</f>
        <v>0</v>
      </c>
      <c r="J1138" s="282"/>
      <c r="K1138" s="282"/>
      <c r="L1138" s="282"/>
      <c r="M1138" s="282"/>
      <c r="N1138" s="282"/>
      <c r="O1138" s="282"/>
      <c r="P1138" s="52">
        <f t="shared" si="342"/>
        <v>0</v>
      </c>
      <c r="Q1138" s="60"/>
      <c r="R1138" s="53">
        <f t="shared" si="348"/>
        <v>0</v>
      </c>
      <c r="S1138" s="59"/>
      <c r="T1138" s="61"/>
      <c r="U1138" s="342" t="str">
        <f t="shared" si="352"/>
        <v>k.A.</v>
      </c>
      <c r="V1138" s="343" t="str">
        <f t="shared" si="349"/>
        <v>k.A.</v>
      </c>
      <c r="W1138" s="343" t="str">
        <f>IFERROR(IF(OR($D1138="",$E1138=0,con_Ende=0),"k.A.",IF(VLOOKUP($D1138,rng_ND,5,0)="Nein",VLOOKUP($D1138,rng_ND,2,FALSE),MIN(VLOOKUP($D1138,rng_ND,2,FALSE),A_Stammdaten!$B$19-D_SAV!$E1138+1))),"k.A.")</f>
        <v>k.A.</v>
      </c>
      <c r="X1138" s="343" t="str">
        <f t="shared" si="350"/>
        <v>k.A.</v>
      </c>
      <c r="Y1138" s="62"/>
      <c r="Z1138" s="48">
        <f t="shared" si="351"/>
        <v>0</v>
      </c>
      <c r="AA1138" s="457"/>
      <c r="AB1138" s="55">
        <f t="shared" si="343"/>
        <v>0</v>
      </c>
      <c r="AC1138" s="55">
        <f>IF(A_Stammdaten!$B$25="ja",D_SAV!AA1138,D_SAV!AB1138)</f>
        <v>0</v>
      </c>
      <c r="AD1138" s="478">
        <f>IF(AC1138=0,0,IF(U1138-(con_EOGJahr-D_SAV!E1138)&lt;=0,AC1138,AC1138/V1138))</f>
        <v>0</v>
      </c>
      <c r="AE1138" s="478">
        <f>IFERROR(IF(AND(VLOOKUP(D1138,rng_ND,5,FALSE)="Ja",D_SAV!T1138="degressiv"),D_SAV!AC1138*Y1138/100,0),0)</f>
        <v>0</v>
      </c>
      <c r="AF1138" s="55">
        <f>IFERROR(IF(VLOOKUP(D1138,rng_ND,5,FALSE)="Ja",MAX(D_SAV!AD1138:AE1138),D_SAV!AD1138),0)</f>
        <v>0</v>
      </c>
      <c r="AG1138" s="55">
        <f t="shared" si="344"/>
        <v>0</v>
      </c>
      <c r="AH1138" s="55">
        <f t="shared" si="345"/>
        <v>0</v>
      </c>
      <c r="AI1138" s="55">
        <f t="shared" si="346"/>
        <v>0</v>
      </c>
      <c r="AJ1138" s="55">
        <f t="shared" si="347"/>
        <v>0</v>
      </c>
      <c r="AK1138" s="55">
        <f t="shared" si="338"/>
        <v>0</v>
      </c>
      <c r="AL1138" s="55">
        <f t="shared" si="339"/>
        <v>0</v>
      </c>
      <c r="AM1138" s="55">
        <f t="shared" si="340"/>
        <v>0</v>
      </c>
    </row>
    <row r="1139" spans="1:39" x14ac:dyDescent="0.25">
      <c r="A1139" s="47">
        <v>1135</v>
      </c>
      <c r="B1139" s="358" t="str">
        <f>IF(AND(E1139&lt;&gt;0,D1139&lt;&gt;0,F1139&lt;&gt;0),IF(C1139&lt;&gt;0,CONCATENATE(C1139,"-AGr",VLOOKUP(D1139,Listen!$A$2:$G$45,7,FALSE),"-",E1139,"-",F1139,),CONCATENATE("AGr",VLOOKUP(D1139,Listen!$A$2:$G$45,7,FALSE),"-",E1139,"-",F1139)),"keine vollständige ID")</f>
        <v>keine vollständige ID</v>
      </c>
      <c r="C1139" s="359">
        <f>'[2]III_SAV-Details_NB'!B1145</f>
        <v>0</v>
      </c>
      <c r="D1139" s="359">
        <f>'[2]III_SAV-Details_NB'!C1145</f>
        <v>0</v>
      </c>
      <c r="E1139" s="359">
        <f>'[2]III_SAV-Details_NB'!D1145</f>
        <v>0</v>
      </c>
      <c r="F1139" s="490"/>
      <c r="G1139" s="281">
        <f>'[2]III_SAV-Details_NB'!X1145</f>
        <v>0</v>
      </c>
      <c r="H1139" s="281">
        <f t="shared" si="341"/>
        <v>0</v>
      </c>
      <c r="I1139" s="281">
        <f>IF(con_EOGJahr=2025,'[2]III_SAV-Details_NB'!AA1145,IF(con_EOGJahr=2026,'[2]III_SAV-Details_NB'!AB1145,'[2]III_SAV-Details_NB'!AC1145))</f>
        <v>0</v>
      </c>
      <c r="J1139" s="282"/>
      <c r="K1139" s="282"/>
      <c r="L1139" s="282"/>
      <c r="M1139" s="282"/>
      <c r="N1139" s="282"/>
      <c r="O1139" s="282"/>
      <c r="P1139" s="52">
        <f t="shared" si="342"/>
        <v>0</v>
      </c>
      <c r="Q1139" s="60"/>
      <c r="R1139" s="53">
        <f t="shared" si="348"/>
        <v>0</v>
      </c>
      <c r="S1139" s="59"/>
      <c r="T1139" s="61"/>
      <c r="U1139" s="342" t="str">
        <f t="shared" si="352"/>
        <v>k.A.</v>
      </c>
      <c r="V1139" s="343" t="str">
        <f t="shared" si="349"/>
        <v>k.A.</v>
      </c>
      <c r="W1139" s="343" t="str">
        <f>IFERROR(IF(OR($D1139="",$E1139=0,con_Ende=0),"k.A.",IF(VLOOKUP($D1139,rng_ND,5,0)="Nein",VLOOKUP($D1139,rng_ND,2,FALSE),MIN(VLOOKUP($D1139,rng_ND,2,FALSE),A_Stammdaten!$B$19-D_SAV!$E1139+1))),"k.A.")</f>
        <v>k.A.</v>
      </c>
      <c r="X1139" s="343" t="str">
        <f t="shared" si="350"/>
        <v>k.A.</v>
      </c>
      <c r="Y1139" s="62"/>
      <c r="Z1139" s="48">
        <f t="shared" si="351"/>
        <v>0</v>
      </c>
      <c r="AA1139" s="457"/>
      <c r="AB1139" s="55">
        <f t="shared" si="343"/>
        <v>0</v>
      </c>
      <c r="AC1139" s="55">
        <f>IF(A_Stammdaten!$B$25="ja",D_SAV!AA1139,D_SAV!AB1139)</f>
        <v>0</v>
      </c>
      <c r="AD1139" s="478">
        <f>IF(AC1139=0,0,IF(U1139-(con_EOGJahr-D_SAV!E1139)&lt;=0,AC1139,AC1139/V1139))</f>
        <v>0</v>
      </c>
      <c r="AE1139" s="478">
        <f>IFERROR(IF(AND(VLOOKUP(D1139,rng_ND,5,FALSE)="Ja",D_SAV!T1139="degressiv"),D_SAV!AC1139*Y1139/100,0),0)</f>
        <v>0</v>
      </c>
      <c r="AF1139" s="55">
        <f>IFERROR(IF(VLOOKUP(D1139,rng_ND,5,FALSE)="Ja",MAX(D_SAV!AD1139:AE1139),D_SAV!AD1139),0)</f>
        <v>0</v>
      </c>
      <c r="AG1139" s="55">
        <f t="shared" si="344"/>
        <v>0</v>
      </c>
      <c r="AH1139" s="55">
        <f t="shared" si="345"/>
        <v>0</v>
      </c>
      <c r="AI1139" s="55">
        <f t="shared" si="346"/>
        <v>0</v>
      </c>
      <c r="AJ1139" s="55">
        <f t="shared" si="347"/>
        <v>0</v>
      </c>
      <c r="AK1139" s="55">
        <f t="shared" si="338"/>
        <v>0</v>
      </c>
      <c r="AL1139" s="55">
        <f t="shared" si="339"/>
        <v>0</v>
      </c>
      <c r="AM1139" s="55">
        <f t="shared" si="340"/>
        <v>0</v>
      </c>
    </row>
    <row r="1140" spans="1:39" x14ac:dyDescent="0.25">
      <c r="A1140" s="47">
        <v>1136</v>
      </c>
      <c r="B1140" s="358" t="str">
        <f>IF(AND(E1140&lt;&gt;0,D1140&lt;&gt;0,F1140&lt;&gt;0),IF(C1140&lt;&gt;0,CONCATENATE(C1140,"-AGr",VLOOKUP(D1140,Listen!$A$2:$G$45,7,FALSE),"-",E1140,"-",F1140,),CONCATENATE("AGr",VLOOKUP(D1140,Listen!$A$2:$G$45,7,FALSE),"-",E1140,"-",F1140)),"keine vollständige ID")</f>
        <v>keine vollständige ID</v>
      </c>
      <c r="C1140" s="359">
        <f>'[2]III_SAV-Details_NB'!B1146</f>
        <v>0</v>
      </c>
      <c r="D1140" s="359">
        <f>'[2]III_SAV-Details_NB'!C1146</f>
        <v>0</v>
      </c>
      <c r="E1140" s="359">
        <f>'[2]III_SAV-Details_NB'!D1146</f>
        <v>0</v>
      </c>
      <c r="F1140" s="490"/>
      <c r="G1140" s="281">
        <f>'[2]III_SAV-Details_NB'!X1146</f>
        <v>0</v>
      </c>
      <c r="H1140" s="281">
        <f t="shared" si="341"/>
        <v>0</v>
      </c>
      <c r="I1140" s="281">
        <f>IF(con_EOGJahr=2025,'[2]III_SAV-Details_NB'!AA1146,IF(con_EOGJahr=2026,'[2]III_SAV-Details_NB'!AB1146,'[2]III_SAV-Details_NB'!AC1146))</f>
        <v>0</v>
      </c>
      <c r="J1140" s="282"/>
      <c r="K1140" s="282"/>
      <c r="L1140" s="282"/>
      <c r="M1140" s="282"/>
      <c r="N1140" s="282"/>
      <c r="O1140" s="282"/>
      <c r="P1140" s="52">
        <f t="shared" si="342"/>
        <v>0</v>
      </c>
      <c r="Q1140" s="60"/>
      <c r="R1140" s="53">
        <f t="shared" si="348"/>
        <v>0</v>
      </c>
      <c r="S1140" s="59"/>
      <c r="T1140" s="61"/>
      <c r="U1140" s="342" t="str">
        <f t="shared" si="352"/>
        <v>k.A.</v>
      </c>
      <c r="V1140" s="343" t="str">
        <f t="shared" si="349"/>
        <v>k.A.</v>
      </c>
      <c r="W1140" s="343" t="str">
        <f>IFERROR(IF(OR($D1140="",$E1140=0,con_Ende=0),"k.A.",IF(VLOOKUP($D1140,rng_ND,5,0)="Nein",VLOOKUP($D1140,rng_ND,2,FALSE),MIN(VLOOKUP($D1140,rng_ND,2,FALSE),A_Stammdaten!$B$19-D_SAV!$E1140+1))),"k.A.")</f>
        <v>k.A.</v>
      </c>
      <c r="X1140" s="343" t="str">
        <f t="shared" si="350"/>
        <v>k.A.</v>
      </c>
      <c r="Y1140" s="62"/>
      <c r="Z1140" s="48">
        <f t="shared" si="351"/>
        <v>0</v>
      </c>
      <c r="AA1140" s="457"/>
      <c r="AB1140" s="55">
        <f t="shared" si="343"/>
        <v>0</v>
      </c>
      <c r="AC1140" s="55">
        <f>IF(A_Stammdaten!$B$25="ja",D_SAV!AA1140,D_SAV!AB1140)</f>
        <v>0</v>
      </c>
      <c r="AD1140" s="478">
        <f>IF(AC1140=0,0,IF(U1140-(con_EOGJahr-D_SAV!E1140)&lt;=0,AC1140,AC1140/V1140))</f>
        <v>0</v>
      </c>
      <c r="AE1140" s="478">
        <f>IFERROR(IF(AND(VLOOKUP(D1140,rng_ND,5,FALSE)="Ja",D_SAV!T1140="degressiv"),D_SAV!AC1140*Y1140/100,0),0)</f>
        <v>0</v>
      </c>
      <c r="AF1140" s="55">
        <f>IFERROR(IF(VLOOKUP(D1140,rng_ND,5,FALSE)="Ja",MAX(D_SAV!AD1140:AE1140),D_SAV!AD1140),0)</f>
        <v>0</v>
      </c>
      <c r="AG1140" s="55">
        <f t="shared" si="344"/>
        <v>0</v>
      </c>
      <c r="AH1140" s="55">
        <f t="shared" si="345"/>
        <v>0</v>
      </c>
      <c r="AI1140" s="55">
        <f t="shared" si="346"/>
        <v>0</v>
      </c>
      <c r="AJ1140" s="55">
        <f t="shared" si="347"/>
        <v>0</v>
      </c>
      <c r="AK1140" s="55">
        <f t="shared" si="338"/>
        <v>0</v>
      </c>
      <c r="AL1140" s="55">
        <f t="shared" si="339"/>
        <v>0</v>
      </c>
      <c r="AM1140" s="55">
        <f t="shared" si="340"/>
        <v>0</v>
      </c>
    </row>
    <row r="1141" spans="1:39" x14ac:dyDescent="0.25">
      <c r="A1141" s="47">
        <v>1137</v>
      </c>
      <c r="B1141" s="358" t="str">
        <f>IF(AND(E1141&lt;&gt;0,D1141&lt;&gt;0,F1141&lt;&gt;0),IF(C1141&lt;&gt;0,CONCATENATE(C1141,"-AGr",VLOOKUP(D1141,Listen!$A$2:$G$45,7,FALSE),"-",E1141,"-",F1141,),CONCATENATE("AGr",VLOOKUP(D1141,Listen!$A$2:$G$45,7,FALSE),"-",E1141,"-",F1141)),"keine vollständige ID")</f>
        <v>keine vollständige ID</v>
      </c>
      <c r="C1141" s="359">
        <f>'[2]III_SAV-Details_NB'!B1147</f>
        <v>0</v>
      </c>
      <c r="D1141" s="359">
        <f>'[2]III_SAV-Details_NB'!C1147</f>
        <v>0</v>
      </c>
      <c r="E1141" s="359">
        <f>'[2]III_SAV-Details_NB'!D1147</f>
        <v>0</v>
      </c>
      <c r="F1141" s="490"/>
      <c r="G1141" s="281">
        <f>'[2]III_SAV-Details_NB'!X1147</f>
        <v>0</v>
      </c>
      <c r="H1141" s="281">
        <f t="shared" si="341"/>
        <v>0</v>
      </c>
      <c r="I1141" s="281">
        <f>IF(con_EOGJahr=2025,'[2]III_SAV-Details_NB'!AA1147,IF(con_EOGJahr=2026,'[2]III_SAV-Details_NB'!AB1147,'[2]III_SAV-Details_NB'!AC1147))</f>
        <v>0</v>
      </c>
      <c r="J1141" s="282"/>
      <c r="K1141" s="282"/>
      <c r="L1141" s="282"/>
      <c r="M1141" s="282"/>
      <c r="N1141" s="282"/>
      <c r="O1141" s="282"/>
      <c r="P1141" s="52">
        <f t="shared" si="342"/>
        <v>0</v>
      </c>
      <c r="Q1141" s="60"/>
      <c r="R1141" s="53">
        <f t="shared" si="348"/>
        <v>0</v>
      </c>
      <c r="S1141" s="59"/>
      <c r="T1141" s="61"/>
      <c r="U1141" s="342" t="str">
        <f t="shared" si="352"/>
        <v>k.A.</v>
      </c>
      <c r="V1141" s="343" t="str">
        <f t="shared" si="349"/>
        <v>k.A.</v>
      </c>
      <c r="W1141" s="343" t="str">
        <f>IFERROR(IF(OR($D1141="",$E1141=0,con_Ende=0),"k.A.",IF(VLOOKUP($D1141,rng_ND,5,0)="Nein",VLOOKUP($D1141,rng_ND,2,FALSE),MIN(VLOOKUP($D1141,rng_ND,2,FALSE),A_Stammdaten!$B$19-D_SAV!$E1141+1))),"k.A.")</f>
        <v>k.A.</v>
      </c>
      <c r="X1141" s="343" t="str">
        <f t="shared" si="350"/>
        <v>k.A.</v>
      </c>
      <c r="Y1141" s="62"/>
      <c r="Z1141" s="48">
        <f t="shared" si="351"/>
        <v>0</v>
      </c>
      <c r="AA1141" s="457"/>
      <c r="AB1141" s="55">
        <f t="shared" si="343"/>
        <v>0</v>
      </c>
      <c r="AC1141" s="55">
        <f>IF(A_Stammdaten!$B$25="ja",D_SAV!AA1141,D_SAV!AB1141)</f>
        <v>0</v>
      </c>
      <c r="AD1141" s="478">
        <f>IF(AC1141=0,0,IF(U1141-(con_EOGJahr-D_SAV!E1141)&lt;=0,AC1141,AC1141/V1141))</f>
        <v>0</v>
      </c>
      <c r="AE1141" s="478">
        <f>IFERROR(IF(AND(VLOOKUP(D1141,rng_ND,5,FALSE)="Ja",D_SAV!T1141="degressiv"),D_SAV!AC1141*Y1141/100,0),0)</f>
        <v>0</v>
      </c>
      <c r="AF1141" s="55">
        <f>IFERROR(IF(VLOOKUP(D1141,rng_ND,5,FALSE)="Ja",MAX(D_SAV!AD1141:AE1141),D_SAV!AD1141),0)</f>
        <v>0</v>
      </c>
      <c r="AG1141" s="55">
        <f t="shared" si="344"/>
        <v>0</v>
      </c>
      <c r="AH1141" s="55">
        <f t="shared" si="345"/>
        <v>0</v>
      </c>
      <c r="AI1141" s="55">
        <f t="shared" si="346"/>
        <v>0</v>
      </c>
      <c r="AJ1141" s="55">
        <f t="shared" si="347"/>
        <v>0</v>
      </c>
      <c r="AK1141" s="55">
        <f t="shared" si="338"/>
        <v>0</v>
      </c>
      <c r="AL1141" s="55">
        <f t="shared" si="339"/>
        <v>0</v>
      </c>
      <c r="AM1141" s="55">
        <f t="shared" si="340"/>
        <v>0</v>
      </c>
    </row>
    <row r="1142" spans="1:39" x14ac:dyDescent="0.25">
      <c r="A1142" s="47">
        <v>1138</v>
      </c>
      <c r="B1142" s="358" t="str">
        <f>IF(AND(E1142&lt;&gt;0,D1142&lt;&gt;0,F1142&lt;&gt;0),IF(C1142&lt;&gt;0,CONCATENATE(C1142,"-AGr",VLOOKUP(D1142,Listen!$A$2:$G$45,7,FALSE),"-",E1142,"-",F1142,),CONCATENATE("AGr",VLOOKUP(D1142,Listen!$A$2:$G$45,7,FALSE),"-",E1142,"-",F1142)),"keine vollständige ID")</f>
        <v>keine vollständige ID</v>
      </c>
      <c r="C1142" s="359">
        <f>'[2]III_SAV-Details_NB'!B1148</f>
        <v>0</v>
      </c>
      <c r="D1142" s="359">
        <f>'[2]III_SAV-Details_NB'!C1148</f>
        <v>0</v>
      </c>
      <c r="E1142" s="359">
        <f>'[2]III_SAV-Details_NB'!D1148</f>
        <v>0</v>
      </c>
      <c r="F1142" s="490"/>
      <c r="G1142" s="281">
        <f>'[2]III_SAV-Details_NB'!X1148</f>
        <v>0</v>
      </c>
      <c r="H1142" s="281">
        <f t="shared" si="341"/>
        <v>0</v>
      </c>
      <c r="I1142" s="281">
        <f>IF(con_EOGJahr=2025,'[2]III_SAV-Details_NB'!AA1148,IF(con_EOGJahr=2026,'[2]III_SAV-Details_NB'!AB1148,'[2]III_SAV-Details_NB'!AC1148))</f>
        <v>0</v>
      </c>
      <c r="J1142" s="282"/>
      <c r="K1142" s="282"/>
      <c r="L1142" s="282"/>
      <c r="M1142" s="282"/>
      <c r="N1142" s="282"/>
      <c r="O1142" s="282"/>
      <c r="P1142" s="52">
        <f t="shared" si="342"/>
        <v>0</v>
      </c>
      <c r="Q1142" s="60"/>
      <c r="R1142" s="53">
        <f t="shared" si="348"/>
        <v>0</v>
      </c>
      <c r="S1142" s="59"/>
      <c r="T1142" s="61"/>
      <c r="U1142" s="342" t="str">
        <f t="shared" si="352"/>
        <v>k.A.</v>
      </c>
      <c r="V1142" s="343" t="str">
        <f t="shared" si="349"/>
        <v>k.A.</v>
      </c>
      <c r="W1142" s="343" t="str">
        <f>IFERROR(IF(OR($D1142="",$E1142=0,con_Ende=0),"k.A.",IF(VLOOKUP($D1142,rng_ND,5,0)="Nein",VLOOKUP($D1142,rng_ND,2,FALSE),MIN(VLOOKUP($D1142,rng_ND,2,FALSE),A_Stammdaten!$B$19-D_SAV!$E1142+1))),"k.A.")</f>
        <v>k.A.</v>
      </c>
      <c r="X1142" s="343" t="str">
        <f t="shared" si="350"/>
        <v>k.A.</v>
      </c>
      <c r="Y1142" s="62"/>
      <c r="Z1142" s="48">
        <f t="shared" si="351"/>
        <v>0</v>
      </c>
      <c r="AA1142" s="457"/>
      <c r="AB1142" s="55">
        <f t="shared" si="343"/>
        <v>0</v>
      </c>
      <c r="AC1142" s="55">
        <f>IF(A_Stammdaten!$B$25="ja",D_SAV!AA1142,D_SAV!AB1142)</f>
        <v>0</v>
      </c>
      <c r="AD1142" s="478">
        <f>IF(AC1142=0,0,IF(U1142-(con_EOGJahr-D_SAV!E1142)&lt;=0,AC1142,AC1142/V1142))</f>
        <v>0</v>
      </c>
      <c r="AE1142" s="478">
        <f>IFERROR(IF(AND(VLOOKUP(D1142,rng_ND,5,FALSE)="Ja",D_SAV!T1142="degressiv"),D_SAV!AC1142*Y1142/100,0),0)</f>
        <v>0</v>
      </c>
      <c r="AF1142" s="55">
        <f>IFERROR(IF(VLOOKUP(D1142,rng_ND,5,FALSE)="Ja",MAX(D_SAV!AD1142:AE1142),D_SAV!AD1142),0)</f>
        <v>0</v>
      </c>
      <c r="AG1142" s="55">
        <f t="shared" si="344"/>
        <v>0</v>
      </c>
      <c r="AH1142" s="55">
        <f t="shared" si="345"/>
        <v>0</v>
      </c>
      <c r="AI1142" s="55">
        <f t="shared" si="346"/>
        <v>0</v>
      </c>
      <c r="AJ1142" s="55">
        <f t="shared" si="347"/>
        <v>0</v>
      </c>
      <c r="AK1142" s="55">
        <f t="shared" si="338"/>
        <v>0</v>
      </c>
      <c r="AL1142" s="55">
        <f t="shared" si="339"/>
        <v>0</v>
      </c>
      <c r="AM1142" s="55">
        <f t="shared" si="340"/>
        <v>0</v>
      </c>
    </row>
    <row r="1143" spans="1:39" x14ac:dyDescent="0.25">
      <c r="A1143" s="47">
        <v>1139</v>
      </c>
      <c r="B1143" s="358" t="str">
        <f>IF(AND(E1143&lt;&gt;0,D1143&lt;&gt;0,F1143&lt;&gt;0),IF(C1143&lt;&gt;0,CONCATENATE(C1143,"-AGr",VLOOKUP(D1143,Listen!$A$2:$G$45,7,FALSE),"-",E1143,"-",F1143,),CONCATENATE("AGr",VLOOKUP(D1143,Listen!$A$2:$G$45,7,FALSE),"-",E1143,"-",F1143)),"keine vollständige ID")</f>
        <v>keine vollständige ID</v>
      </c>
      <c r="C1143" s="359">
        <f>'[2]III_SAV-Details_NB'!B1149</f>
        <v>0</v>
      </c>
      <c r="D1143" s="359">
        <f>'[2]III_SAV-Details_NB'!C1149</f>
        <v>0</v>
      </c>
      <c r="E1143" s="359">
        <f>'[2]III_SAV-Details_NB'!D1149</f>
        <v>0</v>
      </c>
      <c r="F1143" s="490"/>
      <c r="G1143" s="281">
        <f>'[2]III_SAV-Details_NB'!X1149</f>
        <v>0</v>
      </c>
      <c r="H1143" s="281">
        <f t="shared" si="341"/>
        <v>0</v>
      </c>
      <c r="I1143" s="281">
        <f>IF(con_EOGJahr=2025,'[2]III_SAV-Details_NB'!AA1149,IF(con_EOGJahr=2026,'[2]III_SAV-Details_NB'!AB1149,'[2]III_SAV-Details_NB'!AC1149))</f>
        <v>0</v>
      </c>
      <c r="J1143" s="282"/>
      <c r="K1143" s="282"/>
      <c r="L1143" s="282"/>
      <c r="M1143" s="282"/>
      <c r="N1143" s="282"/>
      <c r="O1143" s="282"/>
      <c r="P1143" s="52">
        <f t="shared" si="342"/>
        <v>0</v>
      </c>
      <c r="Q1143" s="60"/>
      <c r="R1143" s="53">
        <f t="shared" si="348"/>
        <v>0</v>
      </c>
      <c r="S1143" s="59"/>
      <c r="T1143" s="61"/>
      <c r="U1143" s="342" t="str">
        <f t="shared" si="352"/>
        <v>k.A.</v>
      </c>
      <c r="V1143" s="343" t="str">
        <f t="shared" si="349"/>
        <v>k.A.</v>
      </c>
      <c r="W1143" s="343" t="str">
        <f>IFERROR(IF(OR($D1143="",$E1143=0,con_Ende=0),"k.A.",IF(VLOOKUP($D1143,rng_ND,5,0)="Nein",VLOOKUP($D1143,rng_ND,2,FALSE),MIN(VLOOKUP($D1143,rng_ND,2,FALSE),A_Stammdaten!$B$19-D_SAV!$E1143+1))),"k.A.")</f>
        <v>k.A.</v>
      </c>
      <c r="X1143" s="343" t="str">
        <f t="shared" si="350"/>
        <v>k.A.</v>
      </c>
      <c r="Y1143" s="62"/>
      <c r="Z1143" s="48">
        <f t="shared" si="351"/>
        <v>0</v>
      </c>
      <c r="AA1143" s="457"/>
      <c r="AB1143" s="55">
        <f t="shared" si="343"/>
        <v>0</v>
      </c>
      <c r="AC1143" s="55">
        <f>IF(A_Stammdaten!$B$25="ja",D_SAV!AA1143,D_SAV!AB1143)</f>
        <v>0</v>
      </c>
      <c r="AD1143" s="478">
        <f>IF(AC1143=0,0,IF(U1143-(con_EOGJahr-D_SAV!E1143)&lt;=0,AC1143,AC1143/V1143))</f>
        <v>0</v>
      </c>
      <c r="AE1143" s="478">
        <f>IFERROR(IF(AND(VLOOKUP(D1143,rng_ND,5,FALSE)="Ja",D_SAV!T1143="degressiv"),D_SAV!AC1143*Y1143/100,0),0)</f>
        <v>0</v>
      </c>
      <c r="AF1143" s="55">
        <f>IFERROR(IF(VLOOKUP(D1143,rng_ND,5,FALSE)="Ja",MAX(D_SAV!AD1143:AE1143),D_SAV!AD1143),0)</f>
        <v>0</v>
      </c>
      <c r="AG1143" s="55">
        <f t="shared" si="344"/>
        <v>0</v>
      </c>
      <c r="AH1143" s="55">
        <f t="shared" si="345"/>
        <v>0</v>
      </c>
      <c r="AI1143" s="55">
        <f t="shared" si="346"/>
        <v>0</v>
      </c>
      <c r="AJ1143" s="55">
        <f t="shared" si="347"/>
        <v>0</v>
      </c>
      <c r="AK1143" s="55">
        <f t="shared" si="338"/>
        <v>0</v>
      </c>
      <c r="AL1143" s="55">
        <f t="shared" si="339"/>
        <v>0</v>
      </c>
      <c r="AM1143" s="55">
        <f t="shared" si="340"/>
        <v>0</v>
      </c>
    </row>
    <row r="1144" spans="1:39" x14ac:dyDescent="0.25">
      <c r="A1144" s="47">
        <v>1140</v>
      </c>
      <c r="B1144" s="358" t="str">
        <f>IF(AND(E1144&lt;&gt;0,D1144&lt;&gt;0,F1144&lt;&gt;0),IF(C1144&lt;&gt;0,CONCATENATE(C1144,"-AGr",VLOOKUP(D1144,Listen!$A$2:$G$45,7,FALSE),"-",E1144,"-",F1144,),CONCATENATE("AGr",VLOOKUP(D1144,Listen!$A$2:$G$45,7,FALSE),"-",E1144,"-",F1144)),"keine vollständige ID")</f>
        <v>keine vollständige ID</v>
      </c>
      <c r="C1144" s="359">
        <f>'[2]III_SAV-Details_NB'!B1150</f>
        <v>0</v>
      </c>
      <c r="D1144" s="359">
        <f>'[2]III_SAV-Details_NB'!C1150</f>
        <v>0</v>
      </c>
      <c r="E1144" s="359">
        <f>'[2]III_SAV-Details_NB'!D1150</f>
        <v>0</v>
      </c>
      <c r="F1144" s="490"/>
      <c r="G1144" s="281">
        <f>'[2]III_SAV-Details_NB'!X1150</f>
        <v>0</v>
      </c>
      <c r="H1144" s="281">
        <f t="shared" si="341"/>
        <v>0</v>
      </c>
      <c r="I1144" s="281">
        <f>IF(con_EOGJahr=2025,'[2]III_SAV-Details_NB'!AA1150,IF(con_EOGJahr=2026,'[2]III_SAV-Details_NB'!AB1150,'[2]III_SAV-Details_NB'!AC1150))</f>
        <v>0</v>
      </c>
      <c r="J1144" s="282"/>
      <c r="K1144" s="282"/>
      <c r="L1144" s="282"/>
      <c r="M1144" s="282"/>
      <c r="N1144" s="282"/>
      <c r="O1144" s="282"/>
      <c r="P1144" s="52">
        <f t="shared" si="342"/>
        <v>0</v>
      </c>
      <c r="Q1144" s="60"/>
      <c r="R1144" s="53">
        <f t="shared" si="348"/>
        <v>0</v>
      </c>
      <c r="S1144" s="59"/>
      <c r="T1144" s="61"/>
      <c r="U1144" s="342" t="str">
        <f t="shared" si="352"/>
        <v>k.A.</v>
      </c>
      <c r="V1144" s="343" t="str">
        <f t="shared" si="349"/>
        <v>k.A.</v>
      </c>
      <c r="W1144" s="343" t="str">
        <f>IFERROR(IF(OR($D1144="",$E1144=0,con_Ende=0),"k.A.",IF(VLOOKUP($D1144,rng_ND,5,0)="Nein",VLOOKUP($D1144,rng_ND,2,FALSE),MIN(VLOOKUP($D1144,rng_ND,2,FALSE),A_Stammdaten!$B$19-D_SAV!$E1144+1))),"k.A.")</f>
        <v>k.A.</v>
      </c>
      <c r="X1144" s="343" t="str">
        <f t="shared" si="350"/>
        <v>k.A.</v>
      </c>
      <c r="Y1144" s="62"/>
      <c r="Z1144" s="48">
        <f t="shared" si="351"/>
        <v>0</v>
      </c>
      <c r="AA1144" s="457"/>
      <c r="AB1144" s="55">
        <f t="shared" si="343"/>
        <v>0</v>
      </c>
      <c r="AC1144" s="55">
        <f>IF(A_Stammdaten!$B$25="ja",D_SAV!AA1144,D_SAV!AB1144)</f>
        <v>0</v>
      </c>
      <c r="AD1144" s="478">
        <f>IF(AC1144=0,0,IF(U1144-(con_EOGJahr-D_SAV!E1144)&lt;=0,AC1144,AC1144/V1144))</f>
        <v>0</v>
      </c>
      <c r="AE1144" s="478">
        <f>IFERROR(IF(AND(VLOOKUP(D1144,rng_ND,5,FALSE)="Ja",D_SAV!T1144="degressiv"),D_SAV!AC1144*Y1144/100,0),0)</f>
        <v>0</v>
      </c>
      <c r="AF1144" s="55">
        <f>IFERROR(IF(VLOOKUP(D1144,rng_ND,5,FALSE)="Ja",MAX(D_SAV!AD1144:AE1144),D_SAV!AD1144),0)</f>
        <v>0</v>
      </c>
      <c r="AG1144" s="55">
        <f t="shared" si="344"/>
        <v>0</v>
      </c>
      <c r="AH1144" s="55">
        <f t="shared" si="345"/>
        <v>0</v>
      </c>
      <c r="AI1144" s="55">
        <f t="shared" si="346"/>
        <v>0</v>
      </c>
      <c r="AJ1144" s="55">
        <f t="shared" si="347"/>
        <v>0</v>
      </c>
      <c r="AK1144" s="55">
        <f t="shared" si="338"/>
        <v>0</v>
      </c>
      <c r="AL1144" s="55">
        <f t="shared" si="339"/>
        <v>0</v>
      </c>
      <c r="AM1144" s="55">
        <f t="shared" si="340"/>
        <v>0</v>
      </c>
    </row>
    <row r="1145" spans="1:39" x14ac:dyDescent="0.25">
      <c r="A1145" s="47">
        <v>1141</v>
      </c>
      <c r="B1145" s="358" t="str">
        <f>IF(AND(E1145&lt;&gt;0,D1145&lt;&gt;0,F1145&lt;&gt;0),IF(C1145&lt;&gt;0,CONCATENATE(C1145,"-AGr",VLOOKUP(D1145,Listen!$A$2:$G$45,7,FALSE),"-",E1145,"-",F1145,),CONCATENATE("AGr",VLOOKUP(D1145,Listen!$A$2:$G$45,7,FALSE),"-",E1145,"-",F1145)),"keine vollständige ID")</f>
        <v>keine vollständige ID</v>
      </c>
      <c r="C1145" s="359">
        <f>'[2]III_SAV-Details_NB'!B1151</f>
        <v>0</v>
      </c>
      <c r="D1145" s="359">
        <f>'[2]III_SAV-Details_NB'!C1151</f>
        <v>0</v>
      </c>
      <c r="E1145" s="359">
        <f>'[2]III_SAV-Details_NB'!D1151</f>
        <v>0</v>
      </c>
      <c r="F1145" s="490"/>
      <c r="G1145" s="281">
        <f>'[2]III_SAV-Details_NB'!X1151</f>
        <v>0</v>
      </c>
      <c r="H1145" s="281">
        <f t="shared" si="341"/>
        <v>0</v>
      </c>
      <c r="I1145" s="281">
        <f>IF(con_EOGJahr=2025,'[2]III_SAV-Details_NB'!AA1151,IF(con_EOGJahr=2026,'[2]III_SAV-Details_NB'!AB1151,'[2]III_SAV-Details_NB'!AC1151))</f>
        <v>0</v>
      </c>
      <c r="J1145" s="282"/>
      <c r="K1145" s="282"/>
      <c r="L1145" s="282"/>
      <c r="M1145" s="282"/>
      <c r="N1145" s="282"/>
      <c r="O1145" s="282"/>
      <c r="P1145" s="52">
        <f t="shared" si="342"/>
        <v>0</v>
      </c>
      <c r="Q1145" s="60"/>
      <c r="R1145" s="53">
        <f t="shared" si="348"/>
        <v>0</v>
      </c>
      <c r="S1145" s="59"/>
      <c r="T1145" s="61"/>
      <c r="U1145" s="342" t="str">
        <f t="shared" si="352"/>
        <v>k.A.</v>
      </c>
      <c r="V1145" s="343" t="str">
        <f t="shared" si="349"/>
        <v>k.A.</v>
      </c>
      <c r="W1145" s="343" t="str">
        <f>IFERROR(IF(OR($D1145="",$E1145=0,con_Ende=0),"k.A.",IF(VLOOKUP($D1145,rng_ND,5,0)="Nein",VLOOKUP($D1145,rng_ND,2,FALSE),MIN(VLOOKUP($D1145,rng_ND,2,FALSE),A_Stammdaten!$B$19-D_SAV!$E1145+1))),"k.A.")</f>
        <v>k.A.</v>
      </c>
      <c r="X1145" s="343" t="str">
        <f t="shared" si="350"/>
        <v>k.A.</v>
      </c>
      <c r="Y1145" s="62"/>
      <c r="Z1145" s="48">
        <f t="shared" si="351"/>
        <v>0</v>
      </c>
      <c r="AA1145" s="457"/>
      <c r="AB1145" s="55">
        <f t="shared" si="343"/>
        <v>0</v>
      </c>
      <c r="AC1145" s="55">
        <f>IF(A_Stammdaten!$B$25="ja",D_SAV!AA1145,D_SAV!AB1145)</f>
        <v>0</v>
      </c>
      <c r="AD1145" s="478">
        <f>IF(AC1145=0,0,IF(U1145-(con_EOGJahr-D_SAV!E1145)&lt;=0,AC1145,AC1145/V1145))</f>
        <v>0</v>
      </c>
      <c r="AE1145" s="478">
        <f>IFERROR(IF(AND(VLOOKUP(D1145,rng_ND,5,FALSE)="Ja",D_SAV!T1145="degressiv"),D_SAV!AC1145*Y1145/100,0),0)</f>
        <v>0</v>
      </c>
      <c r="AF1145" s="55">
        <f>IFERROR(IF(VLOOKUP(D1145,rng_ND,5,FALSE)="Ja",MAX(D_SAV!AD1145:AE1145),D_SAV!AD1145),0)</f>
        <v>0</v>
      </c>
      <c r="AG1145" s="55">
        <f t="shared" si="344"/>
        <v>0</v>
      </c>
      <c r="AH1145" s="55">
        <f t="shared" si="345"/>
        <v>0</v>
      </c>
      <c r="AI1145" s="55">
        <f t="shared" si="346"/>
        <v>0</v>
      </c>
      <c r="AJ1145" s="55">
        <f t="shared" si="347"/>
        <v>0</v>
      </c>
      <c r="AK1145" s="55">
        <f t="shared" si="338"/>
        <v>0</v>
      </c>
      <c r="AL1145" s="55">
        <f t="shared" si="339"/>
        <v>0</v>
      </c>
      <c r="AM1145" s="55">
        <f t="shared" si="340"/>
        <v>0</v>
      </c>
    </row>
    <row r="1146" spans="1:39" x14ac:dyDescent="0.25">
      <c r="A1146" s="47">
        <v>1142</v>
      </c>
      <c r="B1146" s="358" t="str">
        <f>IF(AND(E1146&lt;&gt;0,D1146&lt;&gt;0,F1146&lt;&gt;0),IF(C1146&lt;&gt;0,CONCATENATE(C1146,"-AGr",VLOOKUP(D1146,Listen!$A$2:$G$45,7,FALSE),"-",E1146,"-",F1146,),CONCATENATE("AGr",VLOOKUP(D1146,Listen!$A$2:$G$45,7,FALSE),"-",E1146,"-",F1146)),"keine vollständige ID")</f>
        <v>keine vollständige ID</v>
      </c>
      <c r="C1146" s="359">
        <f>'[2]III_SAV-Details_NB'!B1152</f>
        <v>0</v>
      </c>
      <c r="D1146" s="359">
        <f>'[2]III_SAV-Details_NB'!C1152</f>
        <v>0</v>
      </c>
      <c r="E1146" s="359">
        <f>'[2]III_SAV-Details_NB'!D1152</f>
        <v>0</v>
      </c>
      <c r="F1146" s="490"/>
      <c r="G1146" s="281">
        <f>'[2]III_SAV-Details_NB'!X1152</f>
        <v>0</v>
      </c>
      <c r="H1146" s="281">
        <f t="shared" si="341"/>
        <v>0</v>
      </c>
      <c r="I1146" s="281">
        <f>IF(con_EOGJahr=2025,'[2]III_SAV-Details_NB'!AA1152,IF(con_EOGJahr=2026,'[2]III_SAV-Details_NB'!AB1152,'[2]III_SAV-Details_NB'!AC1152))</f>
        <v>0</v>
      </c>
      <c r="J1146" s="282"/>
      <c r="K1146" s="282"/>
      <c r="L1146" s="282"/>
      <c r="M1146" s="282"/>
      <c r="N1146" s="282"/>
      <c r="O1146" s="282"/>
      <c r="P1146" s="52">
        <f t="shared" si="342"/>
        <v>0</v>
      </c>
      <c r="Q1146" s="60"/>
      <c r="R1146" s="53">
        <f t="shared" si="348"/>
        <v>0</v>
      </c>
      <c r="S1146" s="59"/>
      <c r="T1146" s="61"/>
      <c r="U1146" s="342" t="str">
        <f t="shared" si="352"/>
        <v>k.A.</v>
      </c>
      <c r="V1146" s="343" t="str">
        <f t="shared" si="349"/>
        <v>k.A.</v>
      </c>
      <c r="W1146" s="343" t="str">
        <f>IFERROR(IF(OR($D1146="",$E1146=0,con_Ende=0),"k.A.",IF(VLOOKUP($D1146,rng_ND,5,0)="Nein",VLOOKUP($D1146,rng_ND,2,FALSE),MIN(VLOOKUP($D1146,rng_ND,2,FALSE),A_Stammdaten!$B$19-D_SAV!$E1146+1))),"k.A.")</f>
        <v>k.A.</v>
      </c>
      <c r="X1146" s="343" t="str">
        <f t="shared" si="350"/>
        <v>k.A.</v>
      </c>
      <c r="Y1146" s="62"/>
      <c r="Z1146" s="48">
        <f t="shared" si="351"/>
        <v>0</v>
      </c>
      <c r="AA1146" s="457"/>
      <c r="AB1146" s="55">
        <f t="shared" si="343"/>
        <v>0</v>
      </c>
      <c r="AC1146" s="55">
        <f>IF(A_Stammdaten!$B$25="ja",D_SAV!AA1146,D_SAV!AB1146)</f>
        <v>0</v>
      </c>
      <c r="AD1146" s="478">
        <f>IF(AC1146=0,0,IF(U1146-(con_EOGJahr-D_SAV!E1146)&lt;=0,AC1146,AC1146/V1146))</f>
        <v>0</v>
      </c>
      <c r="AE1146" s="478">
        <f>IFERROR(IF(AND(VLOOKUP(D1146,rng_ND,5,FALSE)="Ja",D_SAV!T1146="degressiv"),D_SAV!AC1146*Y1146/100,0),0)</f>
        <v>0</v>
      </c>
      <c r="AF1146" s="55">
        <f>IFERROR(IF(VLOOKUP(D1146,rng_ND,5,FALSE)="Ja",MAX(D_SAV!AD1146:AE1146),D_SAV!AD1146),0)</f>
        <v>0</v>
      </c>
      <c r="AG1146" s="55">
        <f t="shared" si="344"/>
        <v>0</v>
      </c>
      <c r="AH1146" s="55">
        <f t="shared" si="345"/>
        <v>0</v>
      </c>
      <c r="AI1146" s="55">
        <f t="shared" si="346"/>
        <v>0</v>
      </c>
      <c r="AJ1146" s="55">
        <f t="shared" si="347"/>
        <v>0</v>
      </c>
      <c r="AK1146" s="55">
        <f t="shared" si="338"/>
        <v>0</v>
      </c>
      <c r="AL1146" s="55">
        <f t="shared" si="339"/>
        <v>0</v>
      </c>
      <c r="AM1146" s="55">
        <f t="shared" si="340"/>
        <v>0</v>
      </c>
    </row>
    <row r="1147" spans="1:39" x14ac:dyDescent="0.25">
      <c r="A1147" s="47">
        <v>1143</v>
      </c>
      <c r="B1147" s="358" t="str">
        <f>IF(AND(E1147&lt;&gt;0,D1147&lt;&gt;0,F1147&lt;&gt;0),IF(C1147&lt;&gt;0,CONCATENATE(C1147,"-AGr",VLOOKUP(D1147,Listen!$A$2:$G$45,7,FALSE),"-",E1147,"-",F1147,),CONCATENATE("AGr",VLOOKUP(D1147,Listen!$A$2:$G$45,7,FALSE),"-",E1147,"-",F1147)),"keine vollständige ID")</f>
        <v>keine vollständige ID</v>
      </c>
      <c r="C1147" s="359">
        <f>'[2]III_SAV-Details_NB'!B1153</f>
        <v>0</v>
      </c>
      <c r="D1147" s="359">
        <f>'[2]III_SAV-Details_NB'!C1153</f>
        <v>0</v>
      </c>
      <c r="E1147" s="359">
        <f>'[2]III_SAV-Details_NB'!D1153</f>
        <v>0</v>
      </c>
      <c r="F1147" s="490"/>
      <c r="G1147" s="281">
        <f>'[2]III_SAV-Details_NB'!X1153</f>
        <v>0</v>
      </c>
      <c r="H1147" s="281">
        <f t="shared" si="341"/>
        <v>0</v>
      </c>
      <c r="I1147" s="281">
        <f>IF(con_EOGJahr=2025,'[2]III_SAV-Details_NB'!AA1153,IF(con_EOGJahr=2026,'[2]III_SAV-Details_NB'!AB1153,'[2]III_SAV-Details_NB'!AC1153))</f>
        <v>0</v>
      </c>
      <c r="J1147" s="282"/>
      <c r="K1147" s="282"/>
      <c r="L1147" s="282"/>
      <c r="M1147" s="282"/>
      <c r="N1147" s="282"/>
      <c r="O1147" s="282"/>
      <c r="P1147" s="52">
        <f t="shared" si="342"/>
        <v>0</v>
      </c>
      <c r="Q1147" s="60"/>
      <c r="R1147" s="53">
        <f t="shared" si="348"/>
        <v>0</v>
      </c>
      <c r="S1147" s="59"/>
      <c r="T1147" s="61"/>
      <c r="U1147" s="342" t="str">
        <f t="shared" si="352"/>
        <v>k.A.</v>
      </c>
      <c r="V1147" s="343" t="str">
        <f t="shared" si="349"/>
        <v>k.A.</v>
      </c>
      <c r="W1147" s="343" t="str">
        <f>IFERROR(IF(OR($D1147="",$E1147=0,con_Ende=0),"k.A.",IF(VLOOKUP($D1147,rng_ND,5,0)="Nein",VLOOKUP($D1147,rng_ND,2,FALSE),MIN(VLOOKUP($D1147,rng_ND,2,FALSE),A_Stammdaten!$B$19-D_SAV!$E1147+1))),"k.A.")</f>
        <v>k.A.</v>
      </c>
      <c r="X1147" s="343" t="str">
        <f t="shared" si="350"/>
        <v>k.A.</v>
      </c>
      <c r="Y1147" s="62"/>
      <c r="Z1147" s="48">
        <f t="shared" si="351"/>
        <v>0</v>
      </c>
      <c r="AA1147" s="457"/>
      <c r="AB1147" s="55">
        <f t="shared" si="343"/>
        <v>0</v>
      </c>
      <c r="AC1147" s="55">
        <f>IF(A_Stammdaten!$B$25="ja",D_SAV!AA1147,D_SAV!AB1147)</f>
        <v>0</v>
      </c>
      <c r="AD1147" s="478">
        <f>IF(AC1147=0,0,IF(U1147-(con_EOGJahr-D_SAV!E1147)&lt;=0,AC1147,AC1147/V1147))</f>
        <v>0</v>
      </c>
      <c r="AE1147" s="478">
        <f>IFERROR(IF(AND(VLOOKUP(D1147,rng_ND,5,FALSE)="Ja",D_SAV!T1147="degressiv"),D_SAV!AC1147*Y1147/100,0),0)</f>
        <v>0</v>
      </c>
      <c r="AF1147" s="55">
        <f>IFERROR(IF(VLOOKUP(D1147,rng_ND,5,FALSE)="Ja",MAX(D_SAV!AD1147:AE1147),D_SAV!AD1147),0)</f>
        <v>0</v>
      </c>
      <c r="AG1147" s="55">
        <f t="shared" si="344"/>
        <v>0</v>
      </c>
      <c r="AH1147" s="55">
        <f t="shared" si="345"/>
        <v>0</v>
      </c>
      <c r="AI1147" s="55">
        <f t="shared" si="346"/>
        <v>0</v>
      </c>
      <c r="AJ1147" s="55">
        <f t="shared" si="347"/>
        <v>0</v>
      </c>
      <c r="AK1147" s="55">
        <f t="shared" si="338"/>
        <v>0</v>
      </c>
      <c r="AL1147" s="55">
        <f t="shared" si="339"/>
        <v>0</v>
      </c>
      <c r="AM1147" s="55">
        <f t="shared" si="340"/>
        <v>0</v>
      </c>
    </row>
    <row r="1148" spans="1:39" x14ac:dyDescent="0.25">
      <c r="A1148" s="47">
        <v>1144</v>
      </c>
      <c r="B1148" s="358" t="str">
        <f>IF(AND(E1148&lt;&gt;0,D1148&lt;&gt;0,F1148&lt;&gt;0),IF(C1148&lt;&gt;0,CONCATENATE(C1148,"-AGr",VLOOKUP(D1148,Listen!$A$2:$G$45,7,FALSE),"-",E1148,"-",F1148,),CONCATENATE("AGr",VLOOKUP(D1148,Listen!$A$2:$G$45,7,FALSE),"-",E1148,"-",F1148)),"keine vollständige ID")</f>
        <v>keine vollständige ID</v>
      </c>
      <c r="C1148" s="359">
        <f>'[2]III_SAV-Details_NB'!B1154</f>
        <v>0</v>
      </c>
      <c r="D1148" s="359">
        <f>'[2]III_SAV-Details_NB'!C1154</f>
        <v>0</v>
      </c>
      <c r="E1148" s="359">
        <f>'[2]III_SAV-Details_NB'!D1154</f>
        <v>0</v>
      </c>
      <c r="F1148" s="490"/>
      <c r="G1148" s="281">
        <f>'[2]III_SAV-Details_NB'!X1154</f>
        <v>0</v>
      </c>
      <c r="H1148" s="281">
        <f t="shared" si="341"/>
        <v>0</v>
      </c>
      <c r="I1148" s="281">
        <f>IF(con_EOGJahr=2025,'[2]III_SAV-Details_NB'!AA1154,IF(con_EOGJahr=2026,'[2]III_SAV-Details_NB'!AB1154,'[2]III_SAV-Details_NB'!AC1154))</f>
        <v>0</v>
      </c>
      <c r="J1148" s="282"/>
      <c r="K1148" s="282"/>
      <c r="L1148" s="282"/>
      <c r="M1148" s="282"/>
      <c r="N1148" s="282"/>
      <c r="O1148" s="282"/>
      <c r="P1148" s="52">
        <f t="shared" si="342"/>
        <v>0</v>
      </c>
      <c r="Q1148" s="60"/>
      <c r="R1148" s="53">
        <f t="shared" si="348"/>
        <v>0</v>
      </c>
      <c r="S1148" s="59"/>
      <c r="T1148" s="61"/>
      <c r="U1148" s="342" t="str">
        <f t="shared" si="352"/>
        <v>k.A.</v>
      </c>
      <c r="V1148" s="343" t="str">
        <f t="shared" si="349"/>
        <v>k.A.</v>
      </c>
      <c r="W1148" s="343" t="str">
        <f>IFERROR(IF(OR($D1148="",$E1148=0,con_Ende=0),"k.A.",IF(VLOOKUP($D1148,rng_ND,5,0)="Nein",VLOOKUP($D1148,rng_ND,2,FALSE),MIN(VLOOKUP($D1148,rng_ND,2,FALSE),A_Stammdaten!$B$19-D_SAV!$E1148+1))),"k.A.")</f>
        <v>k.A.</v>
      </c>
      <c r="X1148" s="343" t="str">
        <f t="shared" si="350"/>
        <v>k.A.</v>
      </c>
      <c r="Y1148" s="62"/>
      <c r="Z1148" s="48">
        <f t="shared" si="351"/>
        <v>0</v>
      </c>
      <c r="AA1148" s="457"/>
      <c r="AB1148" s="55">
        <f t="shared" si="343"/>
        <v>0</v>
      </c>
      <c r="AC1148" s="55">
        <f>IF(A_Stammdaten!$B$25="ja",D_SAV!AA1148,D_SAV!AB1148)</f>
        <v>0</v>
      </c>
      <c r="AD1148" s="478">
        <f>IF(AC1148=0,0,IF(U1148-(con_EOGJahr-D_SAV!E1148)&lt;=0,AC1148,AC1148/V1148))</f>
        <v>0</v>
      </c>
      <c r="AE1148" s="478">
        <f>IFERROR(IF(AND(VLOOKUP(D1148,rng_ND,5,FALSE)="Ja",D_SAV!T1148="degressiv"),D_SAV!AC1148*Y1148/100,0),0)</f>
        <v>0</v>
      </c>
      <c r="AF1148" s="55">
        <f>IFERROR(IF(VLOOKUP(D1148,rng_ND,5,FALSE)="Ja",MAX(D_SAV!AD1148:AE1148),D_SAV!AD1148),0)</f>
        <v>0</v>
      </c>
      <c r="AG1148" s="55">
        <f t="shared" si="344"/>
        <v>0</v>
      </c>
      <c r="AH1148" s="55">
        <f t="shared" si="345"/>
        <v>0</v>
      </c>
      <c r="AI1148" s="55">
        <f t="shared" si="346"/>
        <v>0</v>
      </c>
      <c r="AJ1148" s="55">
        <f t="shared" si="347"/>
        <v>0</v>
      </c>
      <c r="AK1148" s="55">
        <f t="shared" si="338"/>
        <v>0</v>
      </c>
      <c r="AL1148" s="55">
        <f t="shared" si="339"/>
        <v>0</v>
      </c>
      <c r="AM1148" s="55">
        <f t="shared" si="340"/>
        <v>0</v>
      </c>
    </row>
    <row r="1149" spans="1:39" x14ac:dyDescent="0.25">
      <c r="A1149" s="47">
        <v>1145</v>
      </c>
      <c r="B1149" s="358" t="str">
        <f>IF(AND(E1149&lt;&gt;0,D1149&lt;&gt;0,F1149&lt;&gt;0),IF(C1149&lt;&gt;0,CONCATENATE(C1149,"-AGr",VLOOKUP(D1149,Listen!$A$2:$G$45,7,FALSE),"-",E1149,"-",F1149,),CONCATENATE("AGr",VLOOKUP(D1149,Listen!$A$2:$G$45,7,FALSE),"-",E1149,"-",F1149)),"keine vollständige ID")</f>
        <v>keine vollständige ID</v>
      </c>
      <c r="C1149" s="359">
        <f>'[2]III_SAV-Details_NB'!B1155</f>
        <v>0</v>
      </c>
      <c r="D1149" s="359">
        <f>'[2]III_SAV-Details_NB'!C1155</f>
        <v>0</v>
      </c>
      <c r="E1149" s="359">
        <f>'[2]III_SAV-Details_NB'!D1155</f>
        <v>0</v>
      </c>
      <c r="F1149" s="490"/>
      <c r="G1149" s="281">
        <f>'[2]III_SAV-Details_NB'!X1155</f>
        <v>0</v>
      </c>
      <c r="H1149" s="281">
        <f t="shared" si="341"/>
        <v>0</v>
      </c>
      <c r="I1149" s="281">
        <f>IF(con_EOGJahr=2025,'[2]III_SAV-Details_NB'!AA1155,IF(con_EOGJahr=2026,'[2]III_SAV-Details_NB'!AB1155,'[2]III_SAV-Details_NB'!AC1155))</f>
        <v>0</v>
      </c>
      <c r="J1149" s="282"/>
      <c r="K1149" s="282"/>
      <c r="L1149" s="282"/>
      <c r="M1149" s="282"/>
      <c r="N1149" s="282"/>
      <c r="O1149" s="282"/>
      <c r="P1149" s="52">
        <f t="shared" si="342"/>
        <v>0</v>
      </c>
      <c r="Q1149" s="60"/>
      <c r="R1149" s="53">
        <f t="shared" si="348"/>
        <v>0</v>
      </c>
      <c r="S1149" s="59"/>
      <c r="T1149" s="61"/>
      <c r="U1149" s="342" t="str">
        <f t="shared" si="352"/>
        <v>k.A.</v>
      </c>
      <c r="V1149" s="343" t="str">
        <f t="shared" si="349"/>
        <v>k.A.</v>
      </c>
      <c r="W1149" s="343" t="str">
        <f>IFERROR(IF(OR($D1149="",$E1149=0,con_Ende=0),"k.A.",IF(VLOOKUP($D1149,rng_ND,5,0)="Nein",VLOOKUP($D1149,rng_ND,2,FALSE),MIN(VLOOKUP($D1149,rng_ND,2,FALSE),A_Stammdaten!$B$19-D_SAV!$E1149+1))),"k.A.")</f>
        <v>k.A.</v>
      </c>
      <c r="X1149" s="343" t="str">
        <f t="shared" si="350"/>
        <v>k.A.</v>
      </c>
      <c r="Y1149" s="62"/>
      <c r="Z1149" s="48">
        <f t="shared" si="351"/>
        <v>0</v>
      </c>
      <c r="AA1149" s="457"/>
      <c r="AB1149" s="55">
        <f t="shared" si="343"/>
        <v>0</v>
      </c>
      <c r="AC1149" s="55">
        <f>IF(A_Stammdaten!$B$25="ja",D_SAV!AA1149,D_SAV!AB1149)</f>
        <v>0</v>
      </c>
      <c r="AD1149" s="478">
        <f>IF(AC1149=0,0,IF(U1149-(con_EOGJahr-D_SAV!E1149)&lt;=0,AC1149,AC1149/V1149))</f>
        <v>0</v>
      </c>
      <c r="AE1149" s="478">
        <f>IFERROR(IF(AND(VLOOKUP(D1149,rng_ND,5,FALSE)="Ja",D_SAV!T1149="degressiv"),D_SAV!AC1149*Y1149/100,0),0)</f>
        <v>0</v>
      </c>
      <c r="AF1149" s="55">
        <f>IFERROR(IF(VLOOKUP(D1149,rng_ND,5,FALSE)="Ja",MAX(D_SAV!AD1149:AE1149),D_SAV!AD1149),0)</f>
        <v>0</v>
      </c>
      <c r="AG1149" s="55">
        <f t="shared" si="344"/>
        <v>0</v>
      </c>
      <c r="AH1149" s="55">
        <f t="shared" si="345"/>
        <v>0</v>
      </c>
      <c r="AI1149" s="55">
        <f t="shared" si="346"/>
        <v>0</v>
      </c>
      <c r="AJ1149" s="55">
        <f t="shared" si="347"/>
        <v>0</v>
      </c>
      <c r="AK1149" s="55">
        <f t="shared" si="338"/>
        <v>0</v>
      </c>
      <c r="AL1149" s="55">
        <f t="shared" si="339"/>
        <v>0</v>
      </c>
      <c r="AM1149" s="55">
        <f t="shared" si="340"/>
        <v>0</v>
      </c>
    </row>
    <row r="1150" spans="1:39" x14ac:dyDescent="0.25">
      <c r="A1150" s="47">
        <v>1146</v>
      </c>
      <c r="B1150" s="358" t="str">
        <f>IF(AND(E1150&lt;&gt;0,D1150&lt;&gt;0,F1150&lt;&gt;0),IF(C1150&lt;&gt;0,CONCATENATE(C1150,"-AGr",VLOOKUP(D1150,Listen!$A$2:$G$45,7,FALSE),"-",E1150,"-",F1150,),CONCATENATE("AGr",VLOOKUP(D1150,Listen!$A$2:$G$45,7,FALSE),"-",E1150,"-",F1150)),"keine vollständige ID")</f>
        <v>keine vollständige ID</v>
      </c>
      <c r="C1150" s="359">
        <f>'[2]III_SAV-Details_NB'!B1156</f>
        <v>0</v>
      </c>
      <c r="D1150" s="359">
        <f>'[2]III_SAV-Details_NB'!C1156</f>
        <v>0</v>
      </c>
      <c r="E1150" s="359">
        <f>'[2]III_SAV-Details_NB'!D1156</f>
        <v>0</v>
      </c>
      <c r="F1150" s="490"/>
      <c r="G1150" s="281">
        <f>'[2]III_SAV-Details_NB'!X1156</f>
        <v>0</v>
      </c>
      <c r="H1150" s="281">
        <f t="shared" si="341"/>
        <v>0</v>
      </c>
      <c r="I1150" s="281">
        <f>IF(con_EOGJahr=2025,'[2]III_SAV-Details_NB'!AA1156,IF(con_EOGJahr=2026,'[2]III_SAV-Details_NB'!AB1156,'[2]III_SAV-Details_NB'!AC1156))</f>
        <v>0</v>
      </c>
      <c r="J1150" s="282"/>
      <c r="K1150" s="282"/>
      <c r="L1150" s="282"/>
      <c r="M1150" s="282"/>
      <c r="N1150" s="282"/>
      <c r="O1150" s="282"/>
      <c r="P1150" s="52">
        <f t="shared" si="342"/>
        <v>0</v>
      </c>
      <c r="Q1150" s="60"/>
      <c r="R1150" s="53">
        <f t="shared" si="348"/>
        <v>0</v>
      </c>
      <c r="S1150" s="59"/>
      <c r="T1150" s="61"/>
      <c r="U1150" s="342" t="str">
        <f t="shared" si="352"/>
        <v>k.A.</v>
      </c>
      <c r="V1150" s="343" t="str">
        <f t="shared" si="349"/>
        <v>k.A.</v>
      </c>
      <c r="W1150" s="343" t="str">
        <f>IFERROR(IF(OR($D1150="",$E1150=0,con_Ende=0),"k.A.",IF(VLOOKUP($D1150,rng_ND,5,0)="Nein",VLOOKUP($D1150,rng_ND,2,FALSE),MIN(VLOOKUP($D1150,rng_ND,2,FALSE),A_Stammdaten!$B$19-D_SAV!$E1150+1))),"k.A.")</f>
        <v>k.A.</v>
      </c>
      <c r="X1150" s="343" t="str">
        <f t="shared" si="350"/>
        <v>k.A.</v>
      </c>
      <c r="Y1150" s="62"/>
      <c r="Z1150" s="48">
        <f t="shared" si="351"/>
        <v>0</v>
      </c>
      <c r="AA1150" s="457"/>
      <c r="AB1150" s="55">
        <f t="shared" si="343"/>
        <v>0</v>
      </c>
      <c r="AC1150" s="55">
        <f>IF(A_Stammdaten!$B$25="ja",D_SAV!AA1150,D_SAV!AB1150)</f>
        <v>0</v>
      </c>
      <c r="AD1150" s="478">
        <f>IF(AC1150=0,0,IF(U1150-(con_EOGJahr-D_SAV!E1150)&lt;=0,AC1150,AC1150/V1150))</f>
        <v>0</v>
      </c>
      <c r="AE1150" s="478">
        <f>IFERROR(IF(AND(VLOOKUP(D1150,rng_ND,5,FALSE)="Ja",D_SAV!T1150="degressiv"),D_SAV!AC1150*Y1150/100,0),0)</f>
        <v>0</v>
      </c>
      <c r="AF1150" s="55">
        <f>IFERROR(IF(VLOOKUP(D1150,rng_ND,5,FALSE)="Ja",MAX(D_SAV!AD1150:AE1150),D_SAV!AD1150),0)</f>
        <v>0</v>
      </c>
      <c r="AG1150" s="55">
        <f t="shared" si="344"/>
        <v>0</v>
      </c>
      <c r="AH1150" s="55">
        <f t="shared" si="345"/>
        <v>0</v>
      </c>
      <c r="AI1150" s="55">
        <f t="shared" si="346"/>
        <v>0</v>
      </c>
      <c r="AJ1150" s="55">
        <f t="shared" si="347"/>
        <v>0</v>
      </c>
      <c r="AK1150" s="55">
        <f t="shared" si="338"/>
        <v>0</v>
      </c>
      <c r="AL1150" s="55">
        <f t="shared" si="339"/>
        <v>0</v>
      </c>
      <c r="AM1150" s="55">
        <f t="shared" si="340"/>
        <v>0</v>
      </c>
    </row>
    <row r="1151" spans="1:39" x14ac:dyDescent="0.25">
      <c r="A1151" s="47">
        <v>1147</v>
      </c>
      <c r="B1151" s="358" t="str">
        <f>IF(AND(E1151&lt;&gt;0,D1151&lt;&gt;0,F1151&lt;&gt;0),IF(C1151&lt;&gt;0,CONCATENATE(C1151,"-AGr",VLOOKUP(D1151,Listen!$A$2:$G$45,7,FALSE),"-",E1151,"-",F1151,),CONCATENATE("AGr",VLOOKUP(D1151,Listen!$A$2:$G$45,7,FALSE),"-",E1151,"-",F1151)),"keine vollständige ID")</f>
        <v>keine vollständige ID</v>
      </c>
      <c r="C1151" s="359">
        <f>'[2]III_SAV-Details_NB'!B1157</f>
        <v>0</v>
      </c>
      <c r="D1151" s="359">
        <f>'[2]III_SAV-Details_NB'!C1157</f>
        <v>0</v>
      </c>
      <c r="E1151" s="359">
        <f>'[2]III_SAV-Details_NB'!D1157</f>
        <v>0</v>
      </c>
      <c r="F1151" s="490"/>
      <c r="G1151" s="281">
        <f>'[2]III_SAV-Details_NB'!X1157</f>
        <v>0</v>
      </c>
      <c r="H1151" s="281">
        <f t="shared" si="341"/>
        <v>0</v>
      </c>
      <c r="I1151" s="281">
        <f>IF(con_EOGJahr=2025,'[2]III_SAV-Details_NB'!AA1157,IF(con_EOGJahr=2026,'[2]III_SAV-Details_NB'!AB1157,'[2]III_SAV-Details_NB'!AC1157))</f>
        <v>0</v>
      </c>
      <c r="J1151" s="282"/>
      <c r="K1151" s="282"/>
      <c r="L1151" s="282"/>
      <c r="M1151" s="282"/>
      <c r="N1151" s="282"/>
      <c r="O1151" s="282"/>
      <c r="P1151" s="52">
        <f t="shared" si="342"/>
        <v>0</v>
      </c>
      <c r="Q1151" s="60"/>
      <c r="R1151" s="53">
        <f t="shared" si="348"/>
        <v>0</v>
      </c>
      <c r="S1151" s="59"/>
      <c r="T1151" s="61"/>
      <c r="U1151" s="342" t="str">
        <f t="shared" si="352"/>
        <v>k.A.</v>
      </c>
      <c r="V1151" s="343" t="str">
        <f t="shared" si="349"/>
        <v>k.A.</v>
      </c>
      <c r="W1151" s="343" t="str">
        <f>IFERROR(IF(OR($D1151="",$E1151=0,con_Ende=0),"k.A.",IF(VLOOKUP($D1151,rng_ND,5,0)="Nein",VLOOKUP($D1151,rng_ND,2,FALSE),MIN(VLOOKUP($D1151,rng_ND,2,FALSE),A_Stammdaten!$B$19-D_SAV!$E1151+1))),"k.A.")</f>
        <v>k.A.</v>
      </c>
      <c r="X1151" s="343" t="str">
        <f t="shared" si="350"/>
        <v>k.A.</v>
      </c>
      <c r="Y1151" s="62"/>
      <c r="Z1151" s="48">
        <f t="shared" si="351"/>
        <v>0</v>
      </c>
      <c r="AA1151" s="457"/>
      <c r="AB1151" s="55">
        <f t="shared" si="343"/>
        <v>0</v>
      </c>
      <c r="AC1151" s="55">
        <f>IF(A_Stammdaten!$B$25="ja",D_SAV!AA1151,D_SAV!AB1151)</f>
        <v>0</v>
      </c>
      <c r="AD1151" s="478">
        <f>IF(AC1151=0,0,IF(U1151-(con_EOGJahr-D_SAV!E1151)&lt;=0,AC1151,AC1151/V1151))</f>
        <v>0</v>
      </c>
      <c r="AE1151" s="478">
        <f>IFERROR(IF(AND(VLOOKUP(D1151,rng_ND,5,FALSE)="Ja",D_SAV!T1151="degressiv"),D_SAV!AC1151*Y1151/100,0),0)</f>
        <v>0</v>
      </c>
      <c r="AF1151" s="55">
        <f>IFERROR(IF(VLOOKUP(D1151,rng_ND,5,FALSE)="Ja",MAX(D_SAV!AD1151:AE1151),D_SAV!AD1151),0)</f>
        <v>0</v>
      </c>
      <c r="AG1151" s="55">
        <f t="shared" si="344"/>
        <v>0</v>
      </c>
      <c r="AH1151" s="55">
        <f t="shared" si="345"/>
        <v>0</v>
      </c>
      <c r="AI1151" s="55">
        <f t="shared" si="346"/>
        <v>0</v>
      </c>
      <c r="AJ1151" s="55">
        <f t="shared" si="347"/>
        <v>0</v>
      </c>
      <c r="AK1151" s="55">
        <f t="shared" si="338"/>
        <v>0</v>
      </c>
      <c r="AL1151" s="55">
        <f t="shared" si="339"/>
        <v>0</v>
      </c>
      <c r="AM1151" s="55">
        <f t="shared" si="340"/>
        <v>0</v>
      </c>
    </row>
    <row r="1152" spans="1:39" x14ac:dyDescent="0.25">
      <c r="A1152" s="47">
        <v>1148</v>
      </c>
      <c r="B1152" s="358" t="str">
        <f>IF(AND(E1152&lt;&gt;0,D1152&lt;&gt;0,F1152&lt;&gt;0),IF(C1152&lt;&gt;0,CONCATENATE(C1152,"-AGr",VLOOKUP(D1152,Listen!$A$2:$G$45,7,FALSE),"-",E1152,"-",F1152,),CONCATENATE("AGr",VLOOKUP(D1152,Listen!$A$2:$G$45,7,FALSE),"-",E1152,"-",F1152)),"keine vollständige ID")</f>
        <v>keine vollständige ID</v>
      </c>
      <c r="C1152" s="359">
        <f>'[2]III_SAV-Details_NB'!B1158</f>
        <v>0</v>
      </c>
      <c r="D1152" s="359">
        <f>'[2]III_SAV-Details_NB'!C1158</f>
        <v>0</v>
      </c>
      <c r="E1152" s="359">
        <f>'[2]III_SAV-Details_NB'!D1158</f>
        <v>0</v>
      </c>
      <c r="F1152" s="490"/>
      <c r="G1152" s="281">
        <f>'[2]III_SAV-Details_NB'!X1158</f>
        <v>0</v>
      </c>
      <c r="H1152" s="281">
        <f t="shared" si="341"/>
        <v>0</v>
      </c>
      <c r="I1152" s="281">
        <f>IF(con_EOGJahr=2025,'[2]III_SAV-Details_NB'!AA1158,IF(con_EOGJahr=2026,'[2]III_SAV-Details_NB'!AB1158,'[2]III_SAV-Details_NB'!AC1158))</f>
        <v>0</v>
      </c>
      <c r="J1152" s="282"/>
      <c r="K1152" s="282"/>
      <c r="L1152" s="282"/>
      <c r="M1152" s="282"/>
      <c r="N1152" s="282"/>
      <c r="O1152" s="282"/>
      <c r="P1152" s="52">
        <f t="shared" si="342"/>
        <v>0</v>
      </c>
      <c r="Q1152" s="60"/>
      <c r="R1152" s="53">
        <f t="shared" si="348"/>
        <v>0</v>
      </c>
      <c r="S1152" s="59"/>
      <c r="T1152" s="61"/>
      <c r="U1152" s="342" t="str">
        <f t="shared" si="352"/>
        <v>k.A.</v>
      </c>
      <c r="V1152" s="343" t="str">
        <f t="shared" si="349"/>
        <v>k.A.</v>
      </c>
      <c r="W1152" s="343" t="str">
        <f>IFERROR(IF(OR($D1152="",$E1152=0,con_Ende=0),"k.A.",IF(VLOOKUP($D1152,rng_ND,5,0)="Nein",VLOOKUP($D1152,rng_ND,2,FALSE),MIN(VLOOKUP($D1152,rng_ND,2,FALSE),A_Stammdaten!$B$19-D_SAV!$E1152+1))),"k.A.")</f>
        <v>k.A.</v>
      </c>
      <c r="X1152" s="343" t="str">
        <f t="shared" si="350"/>
        <v>k.A.</v>
      </c>
      <c r="Y1152" s="62"/>
      <c r="Z1152" s="48">
        <f t="shared" si="351"/>
        <v>0</v>
      </c>
      <c r="AA1152" s="457"/>
      <c r="AB1152" s="55">
        <f t="shared" si="343"/>
        <v>0</v>
      </c>
      <c r="AC1152" s="55">
        <f>IF(A_Stammdaten!$B$25="ja",D_SAV!AA1152,D_SAV!AB1152)</f>
        <v>0</v>
      </c>
      <c r="AD1152" s="478">
        <f>IF(AC1152=0,0,IF(U1152-(con_EOGJahr-D_SAV!E1152)&lt;=0,AC1152,AC1152/V1152))</f>
        <v>0</v>
      </c>
      <c r="AE1152" s="478">
        <f>IFERROR(IF(AND(VLOOKUP(D1152,rng_ND,5,FALSE)="Ja",D_SAV!T1152="degressiv"),D_SAV!AC1152*Y1152/100,0),0)</f>
        <v>0</v>
      </c>
      <c r="AF1152" s="55">
        <f>IFERROR(IF(VLOOKUP(D1152,rng_ND,5,FALSE)="Ja",MAX(D_SAV!AD1152:AE1152),D_SAV!AD1152),0)</f>
        <v>0</v>
      </c>
      <c r="AG1152" s="55">
        <f t="shared" si="344"/>
        <v>0</v>
      </c>
      <c r="AH1152" s="55">
        <f t="shared" si="345"/>
        <v>0</v>
      </c>
      <c r="AI1152" s="55">
        <f t="shared" si="346"/>
        <v>0</v>
      </c>
      <c r="AJ1152" s="55">
        <f t="shared" si="347"/>
        <v>0</v>
      </c>
      <c r="AK1152" s="55">
        <f t="shared" si="338"/>
        <v>0</v>
      </c>
      <c r="AL1152" s="55">
        <f t="shared" si="339"/>
        <v>0</v>
      </c>
      <c r="AM1152" s="55">
        <f t="shared" si="340"/>
        <v>0</v>
      </c>
    </row>
    <row r="1153" spans="1:39" x14ac:dyDescent="0.25">
      <c r="A1153" s="47">
        <v>1149</v>
      </c>
      <c r="B1153" s="358" t="str">
        <f>IF(AND(E1153&lt;&gt;0,D1153&lt;&gt;0,F1153&lt;&gt;0),IF(C1153&lt;&gt;0,CONCATENATE(C1153,"-AGr",VLOOKUP(D1153,Listen!$A$2:$G$45,7,FALSE),"-",E1153,"-",F1153,),CONCATENATE("AGr",VLOOKUP(D1153,Listen!$A$2:$G$45,7,FALSE),"-",E1153,"-",F1153)),"keine vollständige ID")</f>
        <v>keine vollständige ID</v>
      </c>
      <c r="C1153" s="359">
        <f>'[2]III_SAV-Details_NB'!B1159</f>
        <v>0</v>
      </c>
      <c r="D1153" s="359">
        <f>'[2]III_SAV-Details_NB'!C1159</f>
        <v>0</v>
      </c>
      <c r="E1153" s="359">
        <f>'[2]III_SAV-Details_NB'!D1159</f>
        <v>0</v>
      </c>
      <c r="F1153" s="490"/>
      <c r="G1153" s="281">
        <f>'[2]III_SAV-Details_NB'!X1159</f>
        <v>0</v>
      </c>
      <c r="H1153" s="281">
        <f t="shared" si="341"/>
        <v>0</v>
      </c>
      <c r="I1153" s="281">
        <f>IF(con_EOGJahr=2025,'[2]III_SAV-Details_NB'!AA1159,IF(con_EOGJahr=2026,'[2]III_SAV-Details_NB'!AB1159,'[2]III_SAV-Details_NB'!AC1159))</f>
        <v>0</v>
      </c>
      <c r="J1153" s="282"/>
      <c r="K1153" s="282"/>
      <c r="L1153" s="282"/>
      <c r="M1153" s="282"/>
      <c r="N1153" s="282"/>
      <c r="O1153" s="282"/>
      <c r="P1153" s="52">
        <f t="shared" si="342"/>
        <v>0</v>
      </c>
      <c r="Q1153" s="60"/>
      <c r="R1153" s="53">
        <f t="shared" si="348"/>
        <v>0</v>
      </c>
      <c r="S1153" s="59"/>
      <c r="T1153" s="61"/>
      <c r="U1153" s="342" t="str">
        <f t="shared" si="352"/>
        <v>k.A.</v>
      </c>
      <c r="V1153" s="343" t="str">
        <f t="shared" si="349"/>
        <v>k.A.</v>
      </c>
      <c r="W1153" s="343" t="str">
        <f>IFERROR(IF(OR($D1153="",$E1153=0,con_Ende=0),"k.A.",IF(VLOOKUP($D1153,rng_ND,5,0)="Nein",VLOOKUP($D1153,rng_ND,2,FALSE),MIN(VLOOKUP($D1153,rng_ND,2,FALSE),A_Stammdaten!$B$19-D_SAV!$E1153+1))),"k.A.")</f>
        <v>k.A.</v>
      </c>
      <c r="X1153" s="343" t="str">
        <f t="shared" si="350"/>
        <v>k.A.</v>
      </c>
      <c r="Y1153" s="62"/>
      <c r="Z1153" s="48">
        <f t="shared" si="351"/>
        <v>0</v>
      </c>
      <c r="AA1153" s="457"/>
      <c r="AB1153" s="55">
        <f t="shared" si="343"/>
        <v>0</v>
      </c>
      <c r="AC1153" s="55">
        <f>IF(A_Stammdaten!$B$25="ja",D_SAV!AA1153,D_SAV!AB1153)</f>
        <v>0</v>
      </c>
      <c r="AD1153" s="478">
        <f>IF(AC1153=0,0,IF(U1153-(con_EOGJahr-D_SAV!E1153)&lt;=0,AC1153,AC1153/V1153))</f>
        <v>0</v>
      </c>
      <c r="AE1153" s="478">
        <f>IFERROR(IF(AND(VLOOKUP(D1153,rng_ND,5,FALSE)="Ja",D_SAV!T1153="degressiv"),D_SAV!AC1153*Y1153/100,0),0)</f>
        <v>0</v>
      </c>
      <c r="AF1153" s="55">
        <f>IFERROR(IF(VLOOKUP(D1153,rng_ND,5,FALSE)="Ja",MAX(D_SAV!AD1153:AE1153),D_SAV!AD1153),0)</f>
        <v>0</v>
      </c>
      <c r="AG1153" s="55">
        <f t="shared" si="344"/>
        <v>0</v>
      </c>
      <c r="AH1153" s="55">
        <f t="shared" si="345"/>
        <v>0</v>
      </c>
      <c r="AI1153" s="55">
        <f t="shared" si="346"/>
        <v>0</v>
      </c>
      <c r="AJ1153" s="55">
        <f t="shared" si="347"/>
        <v>0</v>
      </c>
      <c r="AK1153" s="55">
        <f t="shared" si="338"/>
        <v>0</v>
      </c>
      <c r="AL1153" s="55">
        <f t="shared" si="339"/>
        <v>0</v>
      </c>
      <c r="AM1153" s="55">
        <f t="shared" si="340"/>
        <v>0</v>
      </c>
    </row>
    <row r="1154" spans="1:39" x14ac:dyDescent="0.25">
      <c r="A1154" s="47">
        <v>1150</v>
      </c>
      <c r="B1154" s="358" t="str">
        <f>IF(AND(E1154&lt;&gt;0,D1154&lt;&gt;0,F1154&lt;&gt;0),IF(C1154&lt;&gt;0,CONCATENATE(C1154,"-AGr",VLOOKUP(D1154,Listen!$A$2:$G$45,7,FALSE),"-",E1154,"-",F1154,),CONCATENATE("AGr",VLOOKUP(D1154,Listen!$A$2:$G$45,7,FALSE),"-",E1154,"-",F1154)),"keine vollständige ID")</f>
        <v>keine vollständige ID</v>
      </c>
      <c r="C1154" s="359">
        <f>'[2]III_SAV-Details_NB'!B1160</f>
        <v>0</v>
      </c>
      <c r="D1154" s="359">
        <f>'[2]III_SAV-Details_NB'!C1160</f>
        <v>0</v>
      </c>
      <c r="E1154" s="359">
        <f>'[2]III_SAV-Details_NB'!D1160</f>
        <v>0</v>
      </c>
      <c r="F1154" s="490"/>
      <c r="G1154" s="281">
        <f>'[2]III_SAV-Details_NB'!X1160</f>
        <v>0</v>
      </c>
      <c r="H1154" s="281">
        <f t="shared" si="341"/>
        <v>0</v>
      </c>
      <c r="I1154" s="281">
        <f>IF(con_EOGJahr=2025,'[2]III_SAV-Details_NB'!AA1160,IF(con_EOGJahr=2026,'[2]III_SAV-Details_NB'!AB1160,'[2]III_SAV-Details_NB'!AC1160))</f>
        <v>0</v>
      </c>
      <c r="J1154" s="282"/>
      <c r="K1154" s="282"/>
      <c r="L1154" s="282"/>
      <c r="M1154" s="282"/>
      <c r="N1154" s="282"/>
      <c r="O1154" s="282"/>
      <c r="P1154" s="52">
        <f t="shared" si="342"/>
        <v>0</v>
      </c>
      <c r="Q1154" s="60"/>
      <c r="R1154" s="53">
        <f t="shared" si="348"/>
        <v>0</v>
      </c>
      <c r="S1154" s="59"/>
      <c r="T1154" s="61"/>
      <c r="U1154" s="342" t="str">
        <f t="shared" si="352"/>
        <v>k.A.</v>
      </c>
      <c r="V1154" s="343" t="str">
        <f t="shared" si="349"/>
        <v>k.A.</v>
      </c>
      <c r="W1154" s="343" t="str">
        <f>IFERROR(IF(OR($D1154="",$E1154=0,con_Ende=0),"k.A.",IF(VLOOKUP($D1154,rng_ND,5,0)="Nein",VLOOKUP($D1154,rng_ND,2,FALSE),MIN(VLOOKUP($D1154,rng_ND,2,FALSE),A_Stammdaten!$B$19-D_SAV!$E1154+1))),"k.A.")</f>
        <v>k.A.</v>
      </c>
      <c r="X1154" s="343" t="str">
        <f t="shared" si="350"/>
        <v>k.A.</v>
      </c>
      <c r="Y1154" s="62"/>
      <c r="Z1154" s="48">
        <f t="shared" si="351"/>
        <v>0</v>
      </c>
      <c r="AA1154" s="457"/>
      <c r="AB1154" s="55">
        <f t="shared" si="343"/>
        <v>0</v>
      </c>
      <c r="AC1154" s="55">
        <f>IF(A_Stammdaten!$B$25="ja",D_SAV!AA1154,D_SAV!AB1154)</f>
        <v>0</v>
      </c>
      <c r="AD1154" s="478">
        <f>IF(AC1154=0,0,IF(U1154-(con_EOGJahr-D_SAV!E1154)&lt;=0,AC1154,AC1154/V1154))</f>
        <v>0</v>
      </c>
      <c r="AE1154" s="478">
        <f>IFERROR(IF(AND(VLOOKUP(D1154,rng_ND,5,FALSE)="Ja",D_SAV!T1154="degressiv"),D_SAV!AC1154*Y1154/100,0),0)</f>
        <v>0</v>
      </c>
      <c r="AF1154" s="55">
        <f>IFERROR(IF(VLOOKUP(D1154,rng_ND,5,FALSE)="Ja",MAX(D_SAV!AD1154:AE1154),D_SAV!AD1154),0)</f>
        <v>0</v>
      </c>
      <c r="AG1154" s="55">
        <f t="shared" si="344"/>
        <v>0</v>
      </c>
      <c r="AH1154" s="55">
        <f t="shared" si="345"/>
        <v>0</v>
      </c>
      <c r="AI1154" s="55">
        <f t="shared" si="346"/>
        <v>0</v>
      </c>
      <c r="AJ1154" s="55">
        <f t="shared" si="347"/>
        <v>0</v>
      </c>
      <c r="AK1154" s="55">
        <f t="shared" si="338"/>
        <v>0</v>
      </c>
      <c r="AL1154" s="55">
        <f t="shared" si="339"/>
        <v>0</v>
      </c>
      <c r="AM1154" s="55">
        <f t="shared" si="340"/>
        <v>0</v>
      </c>
    </row>
    <row r="1155" spans="1:39" x14ac:dyDescent="0.25">
      <c r="A1155" s="47">
        <v>1151</v>
      </c>
      <c r="B1155" s="358" t="str">
        <f>IF(AND(E1155&lt;&gt;0,D1155&lt;&gt;0,F1155&lt;&gt;0),IF(C1155&lt;&gt;0,CONCATENATE(C1155,"-AGr",VLOOKUP(D1155,Listen!$A$2:$G$45,7,FALSE),"-",E1155,"-",F1155,),CONCATENATE("AGr",VLOOKUP(D1155,Listen!$A$2:$G$45,7,FALSE),"-",E1155,"-",F1155)),"keine vollständige ID")</f>
        <v>keine vollständige ID</v>
      </c>
      <c r="C1155" s="359">
        <f>'[2]III_SAV-Details_NB'!B1161</f>
        <v>0</v>
      </c>
      <c r="D1155" s="359">
        <f>'[2]III_SAV-Details_NB'!C1161</f>
        <v>0</v>
      </c>
      <c r="E1155" s="359">
        <f>'[2]III_SAV-Details_NB'!D1161</f>
        <v>0</v>
      </c>
      <c r="F1155" s="490"/>
      <c r="G1155" s="281">
        <f>'[2]III_SAV-Details_NB'!X1161</f>
        <v>0</v>
      </c>
      <c r="H1155" s="281">
        <f t="shared" si="341"/>
        <v>0</v>
      </c>
      <c r="I1155" s="281">
        <f>IF(con_EOGJahr=2025,'[2]III_SAV-Details_NB'!AA1161,IF(con_EOGJahr=2026,'[2]III_SAV-Details_NB'!AB1161,'[2]III_SAV-Details_NB'!AC1161))</f>
        <v>0</v>
      </c>
      <c r="J1155" s="282"/>
      <c r="K1155" s="282"/>
      <c r="L1155" s="282"/>
      <c r="M1155" s="282"/>
      <c r="N1155" s="282"/>
      <c r="O1155" s="282"/>
      <c r="P1155" s="52">
        <f t="shared" si="342"/>
        <v>0</v>
      </c>
      <c r="Q1155" s="60"/>
      <c r="R1155" s="53">
        <f t="shared" si="348"/>
        <v>0</v>
      </c>
      <c r="S1155" s="59"/>
      <c r="T1155" s="61"/>
      <c r="U1155" s="342" t="str">
        <f t="shared" si="352"/>
        <v>k.A.</v>
      </c>
      <c r="V1155" s="343" t="str">
        <f t="shared" si="349"/>
        <v>k.A.</v>
      </c>
      <c r="W1155" s="343" t="str">
        <f>IFERROR(IF(OR($D1155="",$E1155=0,con_Ende=0),"k.A.",IF(VLOOKUP($D1155,rng_ND,5,0)="Nein",VLOOKUP($D1155,rng_ND,2,FALSE),MIN(VLOOKUP($D1155,rng_ND,2,FALSE),A_Stammdaten!$B$19-D_SAV!$E1155+1))),"k.A.")</f>
        <v>k.A.</v>
      </c>
      <c r="X1155" s="343" t="str">
        <f t="shared" si="350"/>
        <v>k.A.</v>
      </c>
      <c r="Y1155" s="62"/>
      <c r="Z1155" s="48">
        <f t="shared" si="351"/>
        <v>0</v>
      </c>
      <c r="AA1155" s="457"/>
      <c r="AB1155" s="55">
        <f t="shared" si="343"/>
        <v>0</v>
      </c>
      <c r="AC1155" s="55">
        <f>IF(A_Stammdaten!$B$25="ja",D_SAV!AA1155,D_SAV!AB1155)</f>
        <v>0</v>
      </c>
      <c r="AD1155" s="478">
        <f>IF(AC1155=0,0,IF(U1155-(con_EOGJahr-D_SAV!E1155)&lt;=0,AC1155,AC1155/V1155))</f>
        <v>0</v>
      </c>
      <c r="AE1155" s="478">
        <f>IFERROR(IF(AND(VLOOKUP(D1155,rng_ND,5,FALSE)="Ja",D_SAV!T1155="degressiv"),D_SAV!AC1155*Y1155/100,0),0)</f>
        <v>0</v>
      </c>
      <c r="AF1155" s="55">
        <f>IFERROR(IF(VLOOKUP(D1155,rng_ND,5,FALSE)="Ja",MAX(D_SAV!AD1155:AE1155),D_SAV!AD1155),0)</f>
        <v>0</v>
      </c>
      <c r="AG1155" s="55">
        <f t="shared" si="344"/>
        <v>0</v>
      </c>
      <c r="AH1155" s="55">
        <f t="shared" si="345"/>
        <v>0</v>
      </c>
      <c r="AI1155" s="55">
        <f t="shared" si="346"/>
        <v>0</v>
      </c>
      <c r="AJ1155" s="55">
        <f t="shared" si="347"/>
        <v>0</v>
      </c>
      <c r="AK1155" s="55">
        <f t="shared" si="338"/>
        <v>0</v>
      </c>
      <c r="AL1155" s="55">
        <f t="shared" si="339"/>
        <v>0</v>
      </c>
      <c r="AM1155" s="55">
        <f t="shared" si="340"/>
        <v>0</v>
      </c>
    </row>
    <row r="1156" spans="1:39" x14ac:dyDescent="0.25">
      <c r="A1156" s="47">
        <v>1152</v>
      </c>
      <c r="B1156" s="358" t="str">
        <f>IF(AND(E1156&lt;&gt;0,D1156&lt;&gt;0,F1156&lt;&gt;0),IF(C1156&lt;&gt;0,CONCATENATE(C1156,"-AGr",VLOOKUP(D1156,Listen!$A$2:$G$45,7,FALSE),"-",E1156,"-",F1156,),CONCATENATE("AGr",VLOOKUP(D1156,Listen!$A$2:$G$45,7,FALSE),"-",E1156,"-",F1156)),"keine vollständige ID")</f>
        <v>keine vollständige ID</v>
      </c>
      <c r="C1156" s="359">
        <f>'[2]III_SAV-Details_NB'!B1162</f>
        <v>0</v>
      </c>
      <c r="D1156" s="359">
        <f>'[2]III_SAV-Details_NB'!C1162</f>
        <v>0</v>
      </c>
      <c r="E1156" s="359">
        <f>'[2]III_SAV-Details_NB'!D1162</f>
        <v>0</v>
      </c>
      <c r="F1156" s="490"/>
      <c r="G1156" s="281">
        <f>'[2]III_SAV-Details_NB'!X1162</f>
        <v>0</v>
      </c>
      <c r="H1156" s="281">
        <f t="shared" si="341"/>
        <v>0</v>
      </c>
      <c r="I1156" s="281">
        <f>IF(con_EOGJahr=2025,'[2]III_SAV-Details_NB'!AA1162,IF(con_EOGJahr=2026,'[2]III_SAV-Details_NB'!AB1162,'[2]III_SAV-Details_NB'!AC1162))</f>
        <v>0</v>
      </c>
      <c r="J1156" s="282"/>
      <c r="K1156" s="282"/>
      <c r="L1156" s="282"/>
      <c r="M1156" s="282"/>
      <c r="N1156" s="282"/>
      <c r="O1156" s="282"/>
      <c r="P1156" s="52">
        <f t="shared" si="342"/>
        <v>0</v>
      </c>
      <c r="Q1156" s="60"/>
      <c r="R1156" s="53">
        <f t="shared" si="348"/>
        <v>0</v>
      </c>
      <c r="S1156" s="59"/>
      <c r="T1156" s="61"/>
      <c r="U1156" s="342" t="str">
        <f t="shared" si="352"/>
        <v>k.A.</v>
      </c>
      <c r="V1156" s="343" t="str">
        <f t="shared" si="349"/>
        <v>k.A.</v>
      </c>
      <c r="W1156" s="343" t="str">
        <f>IFERROR(IF(OR($D1156="",$E1156=0,con_Ende=0),"k.A.",IF(VLOOKUP($D1156,rng_ND,5,0)="Nein",VLOOKUP($D1156,rng_ND,2,FALSE),MIN(VLOOKUP($D1156,rng_ND,2,FALSE),A_Stammdaten!$B$19-D_SAV!$E1156+1))),"k.A.")</f>
        <v>k.A.</v>
      </c>
      <c r="X1156" s="343" t="str">
        <f t="shared" si="350"/>
        <v>k.A.</v>
      </c>
      <c r="Y1156" s="62"/>
      <c r="Z1156" s="48">
        <f t="shared" si="351"/>
        <v>0</v>
      </c>
      <c r="AA1156" s="457"/>
      <c r="AB1156" s="55">
        <f t="shared" si="343"/>
        <v>0</v>
      </c>
      <c r="AC1156" s="55">
        <f>IF(A_Stammdaten!$B$25="ja",D_SAV!AA1156,D_SAV!AB1156)</f>
        <v>0</v>
      </c>
      <c r="AD1156" s="478">
        <f>IF(AC1156=0,0,IF(U1156-(con_EOGJahr-D_SAV!E1156)&lt;=0,AC1156,AC1156/V1156))</f>
        <v>0</v>
      </c>
      <c r="AE1156" s="478">
        <f>IFERROR(IF(AND(VLOOKUP(D1156,rng_ND,5,FALSE)="Ja",D_SAV!T1156="degressiv"),D_SAV!AC1156*Y1156/100,0),0)</f>
        <v>0</v>
      </c>
      <c r="AF1156" s="55">
        <f>IFERROR(IF(VLOOKUP(D1156,rng_ND,5,FALSE)="Ja",MAX(D_SAV!AD1156:AE1156),D_SAV!AD1156),0)</f>
        <v>0</v>
      </c>
      <c r="AG1156" s="55">
        <f t="shared" si="344"/>
        <v>0</v>
      </c>
      <c r="AH1156" s="55">
        <f t="shared" si="345"/>
        <v>0</v>
      </c>
      <c r="AI1156" s="55">
        <f t="shared" si="346"/>
        <v>0</v>
      </c>
      <c r="AJ1156" s="55">
        <f t="shared" si="347"/>
        <v>0</v>
      </c>
      <c r="AK1156" s="55">
        <f t="shared" si="338"/>
        <v>0</v>
      </c>
      <c r="AL1156" s="55">
        <f t="shared" si="339"/>
        <v>0</v>
      </c>
      <c r="AM1156" s="55">
        <f t="shared" si="340"/>
        <v>0</v>
      </c>
    </row>
    <row r="1157" spans="1:39" x14ac:dyDescent="0.25">
      <c r="A1157" s="47">
        <v>1153</v>
      </c>
      <c r="B1157" s="358" t="str">
        <f>IF(AND(E1157&lt;&gt;0,D1157&lt;&gt;0,F1157&lt;&gt;0),IF(C1157&lt;&gt;0,CONCATENATE(C1157,"-AGr",VLOOKUP(D1157,Listen!$A$2:$G$45,7,FALSE),"-",E1157,"-",F1157,),CONCATENATE("AGr",VLOOKUP(D1157,Listen!$A$2:$G$45,7,FALSE),"-",E1157,"-",F1157)),"keine vollständige ID")</f>
        <v>keine vollständige ID</v>
      </c>
      <c r="C1157" s="359">
        <f>'[2]III_SAV-Details_NB'!B1163</f>
        <v>0</v>
      </c>
      <c r="D1157" s="359">
        <f>'[2]III_SAV-Details_NB'!C1163</f>
        <v>0</v>
      </c>
      <c r="E1157" s="359">
        <f>'[2]III_SAV-Details_NB'!D1163</f>
        <v>0</v>
      </c>
      <c r="F1157" s="490"/>
      <c r="G1157" s="281">
        <f>'[2]III_SAV-Details_NB'!X1163</f>
        <v>0</v>
      </c>
      <c r="H1157" s="281">
        <f t="shared" si="341"/>
        <v>0</v>
      </c>
      <c r="I1157" s="281">
        <f>IF(con_EOGJahr=2025,'[2]III_SAV-Details_NB'!AA1163,IF(con_EOGJahr=2026,'[2]III_SAV-Details_NB'!AB1163,'[2]III_SAV-Details_NB'!AC1163))</f>
        <v>0</v>
      </c>
      <c r="J1157" s="282"/>
      <c r="K1157" s="282"/>
      <c r="L1157" s="282"/>
      <c r="M1157" s="282"/>
      <c r="N1157" s="282"/>
      <c r="O1157" s="282"/>
      <c r="P1157" s="52">
        <f t="shared" si="342"/>
        <v>0</v>
      </c>
      <c r="Q1157" s="60"/>
      <c r="R1157" s="53">
        <f t="shared" si="348"/>
        <v>0</v>
      </c>
      <c r="S1157" s="59"/>
      <c r="T1157" s="61"/>
      <c r="U1157" s="342" t="str">
        <f t="shared" si="352"/>
        <v>k.A.</v>
      </c>
      <c r="V1157" s="343" t="str">
        <f t="shared" si="349"/>
        <v>k.A.</v>
      </c>
      <c r="W1157" s="343" t="str">
        <f>IFERROR(IF(OR($D1157="",$E1157=0,con_Ende=0),"k.A.",IF(VLOOKUP($D1157,rng_ND,5,0)="Nein",VLOOKUP($D1157,rng_ND,2,FALSE),MIN(VLOOKUP($D1157,rng_ND,2,FALSE),A_Stammdaten!$B$19-D_SAV!$E1157+1))),"k.A.")</f>
        <v>k.A.</v>
      </c>
      <c r="X1157" s="343" t="str">
        <f t="shared" si="350"/>
        <v>k.A.</v>
      </c>
      <c r="Y1157" s="62"/>
      <c r="Z1157" s="48">
        <f t="shared" si="351"/>
        <v>0</v>
      </c>
      <c r="AA1157" s="457"/>
      <c r="AB1157" s="55">
        <f t="shared" si="343"/>
        <v>0</v>
      </c>
      <c r="AC1157" s="55">
        <f>IF(A_Stammdaten!$B$25="ja",D_SAV!AA1157,D_SAV!AB1157)</f>
        <v>0</v>
      </c>
      <c r="AD1157" s="478">
        <f>IF(AC1157=0,0,IF(U1157-(con_EOGJahr-D_SAV!E1157)&lt;=0,AC1157,AC1157/V1157))</f>
        <v>0</v>
      </c>
      <c r="AE1157" s="478">
        <f>IFERROR(IF(AND(VLOOKUP(D1157,rng_ND,5,FALSE)="Ja",D_SAV!T1157="degressiv"),D_SAV!AC1157*Y1157/100,0),0)</f>
        <v>0</v>
      </c>
      <c r="AF1157" s="55">
        <f>IFERROR(IF(VLOOKUP(D1157,rng_ND,5,FALSE)="Ja",MAX(D_SAV!AD1157:AE1157),D_SAV!AD1157),0)</f>
        <v>0</v>
      </c>
      <c r="AG1157" s="55">
        <f t="shared" si="344"/>
        <v>0</v>
      </c>
      <c r="AH1157" s="55">
        <f t="shared" si="345"/>
        <v>0</v>
      </c>
      <c r="AI1157" s="55">
        <f t="shared" si="346"/>
        <v>0</v>
      </c>
      <c r="AJ1157" s="55">
        <f t="shared" si="347"/>
        <v>0</v>
      </c>
      <c r="AK1157" s="55">
        <f t="shared" ref="AK1157:AK1220" si="353">IF($E1157&gt;=2006,AC1157,con_EKQ*AH1157+(1-con_EKQ)*AC1157)</f>
        <v>0</v>
      </c>
      <c r="AL1157" s="55">
        <f t="shared" ref="AL1157:AL1220" si="354">IF($E1157&gt;=2006,AF1157,con_EKQ*AI1157+(1-con_EKQ)*AF1157)</f>
        <v>0</v>
      </c>
      <c r="AM1157" s="55">
        <f t="shared" ref="AM1157:AM1220" si="355">IF($E1157&gt;=2006,AG1157,con_EKQ*AJ1157+(1-con_EKQ)*AG1157)</f>
        <v>0</v>
      </c>
    </row>
    <row r="1158" spans="1:39" x14ac:dyDescent="0.25">
      <c r="A1158" s="47">
        <v>1154</v>
      </c>
      <c r="B1158" s="358" t="str">
        <f>IF(AND(E1158&lt;&gt;0,D1158&lt;&gt;0,F1158&lt;&gt;0),IF(C1158&lt;&gt;0,CONCATENATE(C1158,"-AGr",VLOOKUP(D1158,Listen!$A$2:$G$45,7,FALSE),"-",E1158,"-",F1158,),CONCATENATE("AGr",VLOOKUP(D1158,Listen!$A$2:$G$45,7,FALSE),"-",E1158,"-",F1158)),"keine vollständige ID")</f>
        <v>keine vollständige ID</v>
      </c>
      <c r="C1158" s="359">
        <f>'[2]III_SAV-Details_NB'!B1164</f>
        <v>0</v>
      </c>
      <c r="D1158" s="359">
        <f>'[2]III_SAV-Details_NB'!C1164</f>
        <v>0</v>
      </c>
      <c r="E1158" s="359">
        <f>'[2]III_SAV-Details_NB'!D1164</f>
        <v>0</v>
      </c>
      <c r="F1158" s="490"/>
      <c r="G1158" s="281">
        <f>'[2]III_SAV-Details_NB'!X1164</f>
        <v>0</v>
      </c>
      <c r="H1158" s="281">
        <f t="shared" ref="H1158:H1221" si="356">+G1158</f>
        <v>0</v>
      </c>
      <c r="I1158" s="281">
        <f>IF(con_EOGJahr=2025,'[2]III_SAV-Details_NB'!AA1164,IF(con_EOGJahr=2026,'[2]III_SAV-Details_NB'!AB1164,'[2]III_SAV-Details_NB'!AC1164))</f>
        <v>0</v>
      </c>
      <c r="J1158" s="282"/>
      <c r="K1158" s="282"/>
      <c r="L1158" s="282"/>
      <c r="M1158" s="282"/>
      <c r="N1158" s="282"/>
      <c r="O1158" s="282"/>
      <c r="P1158" s="52">
        <f t="shared" ref="P1158:P1221" si="357">SUM(I1158:O1158)</f>
        <v>0</v>
      </c>
      <c r="Q1158" s="60"/>
      <c r="R1158" s="53">
        <f t="shared" si="348"/>
        <v>0</v>
      </c>
      <c r="S1158" s="59"/>
      <c r="T1158" s="61"/>
      <c r="U1158" s="342" t="str">
        <f t="shared" si="352"/>
        <v>k.A.</v>
      </c>
      <c r="V1158" s="343" t="str">
        <f t="shared" si="349"/>
        <v>k.A.</v>
      </c>
      <c r="W1158" s="343" t="str">
        <f>IFERROR(IF(OR($D1158="",$E1158=0,con_Ende=0),"k.A.",IF(VLOOKUP($D1158,rng_ND,5,0)="Nein",VLOOKUP($D1158,rng_ND,2,FALSE),MIN(VLOOKUP($D1158,rng_ND,2,FALSE),A_Stammdaten!$B$19-D_SAV!$E1158+1))),"k.A.")</f>
        <v>k.A.</v>
      </c>
      <c r="X1158" s="343" t="str">
        <f t="shared" si="350"/>
        <v>k.A.</v>
      </c>
      <c r="Y1158" s="62"/>
      <c r="Z1158" s="48">
        <f t="shared" si="351"/>
        <v>0</v>
      </c>
      <c r="AA1158" s="457"/>
      <c r="AB1158" s="55">
        <f t="shared" ref="AB1158:AB1221" si="358">R1158</f>
        <v>0</v>
      </c>
      <c r="AC1158" s="55">
        <f>IF(A_Stammdaten!$B$25="ja",D_SAV!AA1158,D_SAV!AB1158)</f>
        <v>0</v>
      </c>
      <c r="AD1158" s="478">
        <f>IF(AC1158=0,0,IF(U1158-(con_EOGJahr-D_SAV!E1158)&lt;=0,AC1158,AC1158/V1158))</f>
        <v>0</v>
      </c>
      <c r="AE1158" s="478">
        <f>IFERROR(IF(AND(VLOOKUP(D1158,rng_ND,5,FALSE)="Ja",D_SAV!T1158="degressiv"),D_SAV!AC1158*Y1158/100,0),0)</f>
        <v>0</v>
      </c>
      <c r="AF1158" s="55">
        <f>IFERROR(IF(VLOOKUP(D1158,rng_ND,5,FALSE)="Ja",MAX(D_SAV!AD1158:AE1158),D_SAV!AD1158),0)</f>
        <v>0</v>
      </c>
      <c r="AG1158" s="55">
        <f t="shared" ref="AG1158:AG1221" si="359">AC1158-AF1158</f>
        <v>0</v>
      </c>
      <c r="AH1158" s="55">
        <f t="shared" ref="AH1158:AH1221" si="360">IF($E1158&gt;=2006,0,AC1158*$Z1158)</f>
        <v>0</v>
      </c>
      <c r="AI1158" s="55">
        <f t="shared" ref="AI1158:AI1221" si="361">IF($E1158&gt;=2006,0,AF1158*$Z1158)</f>
        <v>0</v>
      </c>
      <c r="AJ1158" s="55">
        <f t="shared" ref="AJ1158:AJ1221" si="362">IF($E1158&gt;=2006,0,AG1158*$Z1158)</f>
        <v>0</v>
      </c>
      <c r="AK1158" s="55">
        <f t="shared" si="353"/>
        <v>0</v>
      </c>
      <c r="AL1158" s="55">
        <f t="shared" si="354"/>
        <v>0</v>
      </c>
      <c r="AM1158" s="55">
        <f t="shared" si="355"/>
        <v>0</v>
      </c>
    </row>
    <row r="1159" spans="1:39" x14ac:dyDescent="0.25">
      <c r="A1159" s="47">
        <v>1155</v>
      </c>
      <c r="B1159" s="358" t="str">
        <f>IF(AND(E1159&lt;&gt;0,D1159&lt;&gt;0,F1159&lt;&gt;0),IF(C1159&lt;&gt;0,CONCATENATE(C1159,"-AGr",VLOOKUP(D1159,Listen!$A$2:$G$45,7,FALSE),"-",E1159,"-",F1159,),CONCATENATE("AGr",VLOOKUP(D1159,Listen!$A$2:$G$45,7,FALSE),"-",E1159,"-",F1159)),"keine vollständige ID")</f>
        <v>keine vollständige ID</v>
      </c>
      <c r="C1159" s="359">
        <f>'[2]III_SAV-Details_NB'!B1165</f>
        <v>0</v>
      </c>
      <c r="D1159" s="359">
        <f>'[2]III_SAV-Details_NB'!C1165</f>
        <v>0</v>
      </c>
      <c r="E1159" s="359">
        <f>'[2]III_SAV-Details_NB'!D1165</f>
        <v>0</v>
      </c>
      <c r="F1159" s="490"/>
      <c r="G1159" s="281">
        <f>'[2]III_SAV-Details_NB'!X1165</f>
        <v>0</v>
      </c>
      <c r="H1159" s="281">
        <f t="shared" si="356"/>
        <v>0</v>
      </c>
      <c r="I1159" s="281">
        <f>IF(con_EOGJahr=2025,'[2]III_SAV-Details_NB'!AA1165,IF(con_EOGJahr=2026,'[2]III_SAV-Details_NB'!AB1165,'[2]III_SAV-Details_NB'!AC1165))</f>
        <v>0</v>
      </c>
      <c r="J1159" s="282"/>
      <c r="K1159" s="282"/>
      <c r="L1159" s="282"/>
      <c r="M1159" s="282"/>
      <c r="N1159" s="282"/>
      <c r="O1159" s="282"/>
      <c r="P1159" s="52">
        <f t="shared" si="357"/>
        <v>0</v>
      </c>
      <c r="Q1159" s="60"/>
      <c r="R1159" s="53">
        <f t="shared" si="348"/>
        <v>0</v>
      </c>
      <c r="S1159" s="59"/>
      <c r="T1159" s="61"/>
      <c r="U1159" s="342" t="str">
        <f t="shared" si="352"/>
        <v>k.A.</v>
      </c>
      <c r="V1159" s="343" t="str">
        <f t="shared" si="349"/>
        <v>k.A.</v>
      </c>
      <c r="W1159" s="343" t="str">
        <f>IFERROR(IF(OR($D1159="",$E1159=0,con_Ende=0),"k.A.",IF(VLOOKUP($D1159,rng_ND,5,0)="Nein",VLOOKUP($D1159,rng_ND,2,FALSE),MIN(VLOOKUP($D1159,rng_ND,2,FALSE),A_Stammdaten!$B$19-D_SAV!$E1159+1))),"k.A.")</f>
        <v>k.A.</v>
      </c>
      <c r="X1159" s="343" t="str">
        <f t="shared" si="350"/>
        <v>k.A.</v>
      </c>
      <c r="Y1159" s="62"/>
      <c r="Z1159" s="48">
        <f t="shared" si="351"/>
        <v>0</v>
      </c>
      <c r="AA1159" s="457"/>
      <c r="AB1159" s="55">
        <f t="shared" si="358"/>
        <v>0</v>
      </c>
      <c r="AC1159" s="55">
        <f>IF(A_Stammdaten!$B$25="ja",D_SAV!AA1159,D_SAV!AB1159)</f>
        <v>0</v>
      </c>
      <c r="AD1159" s="478">
        <f>IF(AC1159=0,0,IF(U1159-(con_EOGJahr-D_SAV!E1159)&lt;=0,AC1159,AC1159/V1159))</f>
        <v>0</v>
      </c>
      <c r="AE1159" s="478">
        <f>IFERROR(IF(AND(VLOOKUP(D1159,rng_ND,5,FALSE)="Ja",D_SAV!T1159="degressiv"),D_SAV!AC1159*Y1159/100,0),0)</f>
        <v>0</v>
      </c>
      <c r="AF1159" s="55">
        <f>IFERROR(IF(VLOOKUP(D1159,rng_ND,5,FALSE)="Ja",MAX(D_SAV!AD1159:AE1159),D_SAV!AD1159),0)</f>
        <v>0</v>
      </c>
      <c r="AG1159" s="55">
        <f t="shared" si="359"/>
        <v>0</v>
      </c>
      <c r="AH1159" s="55">
        <f t="shared" si="360"/>
        <v>0</v>
      </c>
      <c r="AI1159" s="55">
        <f t="shared" si="361"/>
        <v>0</v>
      </c>
      <c r="AJ1159" s="55">
        <f t="shared" si="362"/>
        <v>0</v>
      </c>
      <c r="AK1159" s="55">
        <f t="shared" si="353"/>
        <v>0</v>
      </c>
      <c r="AL1159" s="55">
        <f t="shared" si="354"/>
        <v>0</v>
      </c>
      <c r="AM1159" s="55">
        <f t="shared" si="355"/>
        <v>0</v>
      </c>
    </row>
    <row r="1160" spans="1:39" x14ac:dyDescent="0.25">
      <c r="A1160" s="47">
        <v>1156</v>
      </c>
      <c r="B1160" s="358" t="str">
        <f>IF(AND(E1160&lt;&gt;0,D1160&lt;&gt;0,F1160&lt;&gt;0),IF(C1160&lt;&gt;0,CONCATENATE(C1160,"-AGr",VLOOKUP(D1160,Listen!$A$2:$G$45,7,FALSE),"-",E1160,"-",F1160,),CONCATENATE("AGr",VLOOKUP(D1160,Listen!$A$2:$G$45,7,FALSE),"-",E1160,"-",F1160)),"keine vollständige ID")</f>
        <v>keine vollständige ID</v>
      </c>
      <c r="C1160" s="359">
        <f>'[2]III_SAV-Details_NB'!B1166</f>
        <v>0</v>
      </c>
      <c r="D1160" s="359">
        <f>'[2]III_SAV-Details_NB'!C1166</f>
        <v>0</v>
      </c>
      <c r="E1160" s="359">
        <f>'[2]III_SAV-Details_NB'!D1166</f>
        <v>0</v>
      </c>
      <c r="F1160" s="490"/>
      <c r="G1160" s="281">
        <f>'[2]III_SAV-Details_NB'!X1166</f>
        <v>0</v>
      </c>
      <c r="H1160" s="281">
        <f t="shared" si="356"/>
        <v>0</v>
      </c>
      <c r="I1160" s="281">
        <f>IF(con_EOGJahr=2025,'[2]III_SAV-Details_NB'!AA1166,IF(con_EOGJahr=2026,'[2]III_SAV-Details_NB'!AB1166,'[2]III_SAV-Details_NB'!AC1166))</f>
        <v>0</v>
      </c>
      <c r="J1160" s="282"/>
      <c r="K1160" s="282"/>
      <c r="L1160" s="282"/>
      <c r="M1160" s="282"/>
      <c r="N1160" s="282"/>
      <c r="O1160" s="282"/>
      <c r="P1160" s="52">
        <f t="shared" si="357"/>
        <v>0</v>
      </c>
      <c r="Q1160" s="60"/>
      <c r="R1160" s="53">
        <f t="shared" si="348"/>
        <v>0</v>
      </c>
      <c r="S1160" s="59"/>
      <c r="T1160" s="61"/>
      <c r="U1160" s="342" t="str">
        <f t="shared" si="352"/>
        <v>k.A.</v>
      </c>
      <c r="V1160" s="343" t="str">
        <f t="shared" si="349"/>
        <v>k.A.</v>
      </c>
      <c r="W1160" s="343" t="str">
        <f>IFERROR(IF(OR($D1160="",$E1160=0,con_Ende=0),"k.A.",IF(VLOOKUP($D1160,rng_ND,5,0)="Nein",VLOOKUP($D1160,rng_ND,2,FALSE),MIN(VLOOKUP($D1160,rng_ND,2,FALSE),A_Stammdaten!$B$19-D_SAV!$E1160+1))),"k.A.")</f>
        <v>k.A.</v>
      </c>
      <c r="X1160" s="343" t="str">
        <f t="shared" si="350"/>
        <v>k.A.</v>
      </c>
      <c r="Y1160" s="62"/>
      <c r="Z1160" s="48">
        <f t="shared" si="351"/>
        <v>0</v>
      </c>
      <c r="AA1160" s="457"/>
      <c r="AB1160" s="55">
        <f t="shared" si="358"/>
        <v>0</v>
      </c>
      <c r="AC1160" s="55">
        <f>IF(A_Stammdaten!$B$25="ja",D_SAV!AA1160,D_SAV!AB1160)</f>
        <v>0</v>
      </c>
      <c r="AD1160" s="478">
        <f>IF(AC1160=0,0,IF(U1160-(con_EOGJahr-D_SAV!E1160)&lt;=0,AC1160,AC1160/V1160))</f>
        <v>0</v>
      </c>
      <c r="AE1160" s="478">
        <f>IFERROR(IF(AND(VLOOKUP(D1160,rng_ND,5,FALSE)="Ja",D_SAV!T1160="degressiv"),D_SAV!AC1160*Y1160/100,0),0)</f>
        <v>0</v>
      </c>
      <c r="AF1160" s="55">
        <f>IFERROR(IF(VLOOKUP(D1160,rng_ND,5,FALSE)="Ja",MAX(D_SAV!AD1160:AE1160),D_SAV!AD1160),0)</f>
        <v>0</v>
      </c>
      <c r="AG1160" s="55">
        <f t="shared" si="359"/>
        <v>0</v>
      </c>
      <c r="AH1160" s="55">
        <f t="shared" si="360"/>
        <v>0</v>
      </c>
      <c r="AI1160" s="55">
        <f t="shared" si="361"/>
        <v>0</v>
      </c>
      <c r="AJ1160" s="55">
        <f t="shared" si="362"/>
        <v>0</v>
      </c>
      <c r="AK1160" s="55">
        <f t="shared" si="353"/>
        <v>0</v>
      </c>
      <c r="AL1160" s="55">
        <f t="shared" si="354"/>
        <v>0</v>
      </c>
      <c r="AM1160" s="55">
        <f t="shared" si="355"/>
        <v>0</v>
      </c>
    </row>
    <row r="1161" spans="1:39" x14ac:dyDescent="0.25">
      <c r="A1161" s="47">
        <v>1157</v>
      </c>
      <c r="B1161" s="358" t="str">
        <f>IF(AND(E1161&lt;&gt;0,D1161&lt;&gt;0,F1161&lt;&gt;0),IF(C1161&lt;&gt;0,CONCATENATE(C1161,"-AGr",VLOOKUP(D1161,Listen!$A$2:$G$45,7,FALSE),"-",E1161,"-",F1161,),CONCATENATE("AGr",VLOOKUP(D1161,Listen!$A$2:$G$45,7,FALSE),"-",E1161,"-",F1161)),"keine vollständige ID")</f>
        <v>keine vollständige ID</v>
      </c>
      <c r="C1161" s="359">
        <f>'[2]III_SAV-Details_NB'!B1167</f>
        <v>0</v>
      </c>
      <c r="D1161" s="359">
        <f>'[2]III_SAV-Details_NB'!C1167</f>
        <v>0</v>
      </c>
      <c r="E1161" s="359">
        <f>'[2]III_SAV-Details_NB'!D1167</f>
        <v>0</v>
      </c>
      <c r="F1161" s="490"/>
      <c r="G1161" s="281">
        <f>'[2]III_SAV-Details_NB'!X1167</f>
        <v>0</v>
      </c>
      <c r="H1161" s="281">
        <f t="shared" si="356"/>
        <v>0</v>
      </c>
      <c r="I1161" s="281">
        <f>IF(con_EOGJahr=2025,'[2]III_SAV-Details_NB'!AA1167,IF(con_EOGJahr=2026,'[2]III_SAV-Details_NB'!AB1167,'[2]III_SAV-Details_NB'!AC1167))</f>
        <v>0</v>
      </c>
      <c r="J1161" s="282"/>
      <c r="K1161" s="282"/>
      <c r="L1161" s="282"/>
      <c r="M1161" s="282"/>
      <c r="N1161" s="282"/>
      <c r="O1161" s="282"/>
      <c r="P1161" s="52">
        <f t="shared" si="357"/>
        <v>0</v>
      </c>
      <c r="Q1161" s="60"/>
      <c r="R1161" s="53">
        <f t="shared" si="348"/>
        <v>0</v>
      </c>
      <c r="S1161" s="59"/>
      <c r="T1161" s="61"/>
      <c r="U1161" s="342" t="str">
        <f t="shared" si="352"/>
        <v>k.A.</v>
      </c>
      <c r="V1161" s="343" t="str">
        <f t="shared" si="349"/>
        <v>k.A.</v>
      </c>
      <c r="W1161" s="343" t="str">
        <f>IFERROR(IF(OR($D1161="",$E1161=0,con_Ende=0),"k.A.",IF(VLOOKUP($D1161,rng_ND,5,0)="Nein",VLOOKUP($D1161,rng_ND,2,FALSE),MIN(VLOOKUP($D1161,rng_ND,2,FALSE),A_Stammdaten!$B$19-D_SAV!$E1161+1))),"k.A.")</f>
        <v>k.A.</v>
      </c>
      <c r="X1161" s="343" t="str">
        <f t="shared" si="350"/>
        <v>k.A.</v>
      </c>
      <c r="Y1161" s="62"/>
      <c r="Z1161" s="48">
        <f t="shared" si="351"/>
        <v>0</v>
      </c>
      <c r="AA1161" s="457"/>
      <c r="AB1161" s="55">
        <f t="shared" si="358"/>
        <v>0</v>
      </c>
      <c r="AC1161" s="55">
        <f>IF(A_Stammdaten!$B$25="ja",D_SAV!AA1161,D_SAV!AB1161)</f>
        <v>0</v>
      </c>
      <c r="AD1161" s="478">
        <f>IF(AC1161=0,0,IF(U1161-(con_EOGJahr-D_SAV!E1161)&lt;=0,AC1161,AC1161/V1161))</f>
        <v>0</v>
      </c>
      <c r="AE1161" s="478">
        <f>IFERROR(IF(AND(VLOOKUP(D1161,rng_ND,5,FALSE)="Ja",D_SAV!T1161="degressiv"),D_SAV!AC1161*Y1161/100,0),0)</f>
        <v>0</v>
      </c>
      <c r="AF1161" s="55">
        <f>IFERROR(IF(VLOOKUP(D1161,rng_ND,5,FALSE)="Ja",MAX(D_SAV!AD1161:AE1161),D_SAV!AD1161),0)</f>
        <v>0</v>
      </c>
      <c r="AG1161" s="55">
        <f t="shared" si="359"/>
        <v>0</v>
      </c>
      <c r="AH1161" s="55">
        <f t="shared" si="360"/>
        <v>0</v>
      </c>
      <c r="AI1161" s="55">
        <f t="shared" si="361"/>
        <v>0</v>
      </c>
      <c r="AJ1161" s="55">
        <f t="shared" si="362"/>
        <v>0</v>
      </c>
      <c r="AK1161" s="55">
        <f t="shared" si="353"/>
        <v>0</v>
      </c>
      <c r="AL1161" s="55">
        <f t="shared" si="354"/>
        <v>0</v>
      </c>
      <c r="AM1161" s="55">
        <f t="shared" si="355"/>
        <v>0</v>
      </c>
    </row>
    <row r="1162" spans="1:39" x14ac:dyDescent="0.25">
      <c r="A1162" s="47">
        <v>1158</v>
      </c>
      <c r="B1162" s="358" t="str">
        <f>IF(AND(E1162&lt;&gt;0,D1162&lt;&gt;0,F1162&lt;&gt;0),IF(C1162&lt;&gt;0,CONCATENATE(C1162,"-AGr",VLOOKUP(D1162,Listen!$A$2:$G$45,7,FALSE),"-",E1162,"-",F1162,),CONCATENATE("AGr",VLOOKUP(D1162,Listen!$A$2:$G$45,7,FALSE),"-",E1162,"-",F1162)),"keine vollständige ID")</f>
        <v>keine vollständige ID</v>
      </c>
      <c r="C1162" s="359">
        <f>'[2]III_SAV-Details_NB'!B1168</f>
        <v>0</v>
      </c>
      <c r="D1162" s="359">
        <f>'[2]III_SAV-Details_NB'!C1168</f>
        <v>0</v>
      </c>
      <c r="E1162" s="359">
        <f>'[2]III_SAV-Details_NB'!D1168</f>
        <v>0</v>
      </c>
      <c r="F1162" s="490"/>
      <c r="G1162" s="281">
        <f>'[2]III_SAV-Details_NB'!X1168</f>
        <v>0</v>
      </c>
      <c r="H1162" s="281">
        <f t="shared" si="356"/>
        <v>0</v>
      </c>
      <c r="I1162" s="281">
        <f>IF(con_EOGJahr=2025,'[2]III_SAV-Details_NB'!AA1168,IF(con_EOGJahr=2026,'[2]III_SAV-Details_NB'!AB1168,'[2]III_SAV-Details_NB'!AC1168))</f>
        <v>0</v>
      </c>
      <c r="J1162" s="282"/>
      <c r="K1162" s="282"/>
      <c r="L1162" s="282"/>
      <c r="M1162" s="282"/>
      <c r="N1162" s="282"/>
      <c r="O1162" s="282"/>
      <c r="P1162" s="52">
        <f t="shared" si="357"/>
        <v>0</v>
      </c>
      <c r="Q1162" s="60"/>
      <c r="R1162" s="53">
        <f t="shared" si="348"/>
        <v>0</v>
      </c>
      <c r="S1162" s="59"/>
      <c r="T1162" s="61"/>
      <c r="U1162" s="342" t="str">
        <f t="shared" si="352"/>
        <v>k.A.</v>
      </c>
      <c r="V1162" s="343" t="str">
        <f t="shared" si="349"/>
        <v>k.A.</v>
      </c>
      <c r="W1162" s="343" t="str">
        <f>IFERROR(IF(OR($D1162="",$E1162=0,con_Ende=0),"k.A.",IF(VLOOKUP($D1162,rng_ND,5,0)="Nein",VLOOKUP($D1162,rng_ND,2,FALSE),MIN(VLOOKUP($D1162,rng_ND,2,FALSE),A_Stammdaten!$B$19-D_SAV!$E1162+1))),"k.A.")</f>
        <v>k.A.</v>
      </c>
      <c r="X1162" s="343" t="str">
        <f t="shared" si="350"/>
        <v>k.A.</v>
      </c>
      <c r="Y1162" s="62"/>
      <c r="Z1162" s="48">
        <f t="shared" si="351"/>
        <v>0</v>
      </c>
      <c r="AA1162" s="457"/>
      <c r="AB1162" s="55">
        <f t="shared" si="358"/>
        <v>0</v>
      </c>
      <c r="AC1162" s="55">
        <f>IF(A_Stammdaten!$B$25="ja",D_SAV!AA1162,D_SAV!AB1162)</f>
        <v>0</v>
      </c>
      <c r="AD1162" s="478">
        <f>IF(AC1162=0,0,IF(U1162-(con_EOGJahr-D_SAV!E1162)&lt;=0,AC1162,AC1162/V1162))</f>
        <v>0</v>
      </c>
      <c r="AE1162" s="478">
        <f>IFERROR(IF(AND(VLOOKUP(D1162,rng_ND,5,FALSE)="Ja",D_SAV!T1162="degressiv"),D_SAV!AC1162*Y1162/100,0),0)</f>
        <v>0</v>
      </c>
      <c r="AF1162" s="55">
        <f>IFERROR(IF(VLOOKUP(D1162,rng_ND,5,FALSE)="Ja",MAX(D_SAV!AD1162:AE1162),D_SAV!AD1162),0)</f>
        <v>0</v>
      </c>
      <c r="AG1162" s="55">
        <f t="shared" si="359"/>
        <v>0</v>
      </c>
      <c r="AH1162" s="55">
        <f t="shared" si="360"/>
        <v>0</v>
      </c>
      <c r="AI1162" s="55">
        <f t="shared" si="361"/>
        <v>0</v>
      </c>
      <c r="AJ1162" s="55">
        <f t="shared" si="362"/>
        <v>0</v>
      </c>
      <c r="AK1162" s="55">
        <f t="shared" si="353"/>
        <v>0</v>
      </c>
      <c r="AL1162" s="55">
        <f t="shared" si="354"/>
        <v>0</v>
      </c>
      <c r="AM1162" s="55">
        <f t="shared" si="355"/>
        <v>0</v>
      </c>
    </row>
    <row r="1163" spans="1:39" x14ac:dyDescent="0.25">
      <c r="A1163" s="47">
        <v>1159</v>
      </c>
      <c r="B1163" s="358" t="str">
        <f>IF(AND(E1163&lt;&gt;0,D1163&lt;&gt;0,F1163&lt;&gt;0),IF(C1163&lt;&gt;0,CONCATENATE(C1163,"-AGr",VLOOKUP(D1163,Listen!$A$2:$G$45,7,FALSE),"-",E1163,"-",F1163,),CONCATENATE("AGr",VLOOKUP(D1163,Listen!$A$2:$G$45,7,FALSE),"-",E1163,"-",F1163)),"keine vollständige ID")</f>
        <v>keine vollständige ID</v>
      </c>
      <c r="C1163" s="359">
        <f>'[2]III_SAV-Details_NB'!B1169</f>
        <v>0</v>
      </c>
      <c r="D1163" s="359">
        <f>'[2]III_SAV-Details_NB'!C1169</f>
        <v>0</v>
      </c>
      <c r="E1163" s="359">
        <f>'[2]III_SAV-Details_NB'!D1169</f>
        <v>0</v>
      </c>
      <c r="F1163" s="490"/>
      <c r="G1163" s="281">
        <f>'[2]III_SAV-Details_NB'!X1169</f>
        <v>0</v>
      </c>
      <c r="H1163" s="281">
        <f t="shared" si="356"/>
        <v>0</v>
      </c>
      <c r="I1163" s="281">
        <f>IF(con_EOGJahr=2025,'[2]III_SAV-Details_NB'!AA1169,IF(con_EOGJahr=2026,'[2]III_SAV-Details_NB'!AB1169,'[2]III_SAV-Details_NB'!AC1169))</f>
        <v>0</v>
      </c>
      <c r="J1163" s="282"/>
      <c r="K1163" s="282"/>
      <c r="L1163" s="282"/>
      <c r="M1163" s="282"/>
      <c r="N1163" s="282"/>
      <c r="O1163" s="282"/>
      <c r="P1163" s="52">
        <f t="shared" si="357"/>
        <v>0</v>
      </c>
      <c r="Q1163" s="60"/>
      <c r="R1163" s="53">
        <f t="shared" si="348"/>
        <v>0</v>
      </c>
      <c r="S1163" s="59"/>
      <c r="T1163" s="61"/>
      <c r="U1163" s="342" t="str">
        <f t="shared" si="352"/>
        <v>k.A.</v>
      </c>
      <c r="V1163" s="343" t="str">
        <f t="shared" si="349"/>
        <v>k.A.</v>
      </c>
      <c r="W1163" s="343" t="str">
        <f>IFERROR(IF(OR($D1163="",$E1163=0,con_Ende=0),"k.A.",IF(VLOOKUP($D1163,rng_ND,5,0)="Nein",VLOOKUP($D1163,rng_ND,2,FALSE),MIN(VLOOKUP($D1163,rng_ND,2,FALSE),A_Stammdaten!$B$19-D_SAV!$E1163+1))),"k.A.")</f>
        <v>k.A.</v>
      </c>
      <c r="X1163" s="343" t="str">
        <f t="shared" si="350"/>
        <v>k.A.</v>
      </c>
      <c r="Y1163" s="62"/>
      <c r="Z1163" s="48">
        <f t="shared" si="351"/>
        <v>0</v>
      </c>
      <c r="AA1163" s="457"/>
      <c r="AB1163" s="55">
        <f t="shared" si="358"/>
        <v>0</v>
      </c>
      <c r="AC1163" s="55">
        <f>IF(A_Stammdaten!$B$25="ja",D_SAV!AA1163,D_SAV!AB1163)</f>
        <v>0</v>
      </c>
      <c r="AD1163" s="478">
        <f>IF(AC1163=0,0,IF(U1163-(con_EOGJahr-D_SAV!E1163)&lt;=0,AC1163,AC1163/V1163))</f>
        <v>0</v>
      </c>
      <c r="AE1163" s="478">
        <f>IFERROR(IF(AND(VLOOKUP(D1163,rng_ND,5,FALSE)="Ja",D_SAV!T1163="degressiv"),D_SAV!AC1163*Y1163/100,0),0)</f>
        <v>0</v>
      </c>
      <c r="AF1163" s="55">
        <f>IFERROR(IF(VLOOKUP(D1163,rng_ND,5,FALSE)="Ja",MAX(D_SAV!AD1163:AE1163),D_SAV!AD1163),0)</f>
        <v>0</v>
      </c>
      <c r="AG1163" s="55">
        <f t="shared" si="359"/>
        <v>0</v>
      </c>
      <c r="AH1163" s="55">
        <f t="shared" si="360"/>
        <v>0</v>
      </c>
      <c r="AI1163" s="55">
        <f t="shared" si="361"/>
        <v>0</v>
      </c>
      <c r="AJ1163" s="55">
        <f t="shared" si="362"/>
        <v>0</v>
      </c>
      <c r="AK1163" s="55">
        <f t="shared" si="353"/>
        <v>0</v>
      </c>
      <c r="AL1163" s="55">
        <f t="shared" si="354"/>
        <v>0</v>
      </c>
      <c r="AM1163" s="55">
        <f t="shared" si="355"/>
        <v>0</v>
      </c>
    </row>
    <row r="1164" spans="1:39" x14ac:dyDescent="0.25">
      <c r="A1164" s="47">
        <v>1160</v>
      </c>
      <c r="B1164" s="358" t="str">
        <f>IF(AND(E1164&lt;&gt;0,D1164&lt;&gt;0,F1164&lt;&gt;0),IF(C1164&lt;&gt;0,CONCATENATE(C1164,"-AGr",VLOOKUP(D1164,Listen!$A$2:$G$45,7,FALSE),"-",E1164,"-",F1164,),CONCATENATE("AGr",VLOOKUP(D1164,Listen!$A$2:$G$45,7,FALSE),"-",E1164,"-",F1164)),"keine vollständige ID")</f>
        <v>keine vollständige ID</v>
      </c>
      <c r="C1164" s="359">
        <f>'[2]III_SAV-Details_NB'!B1170</f>
        <v>0</v>
      </c>
      <c r="D1164" s="359">
        <f>'[2]III_SAV-Details_NB'!C1170</f>
        <v>0</v>
      </c>
      <c r="E1164" s="359">
        <f>'[2]III_SAV-Details_NB'!D1170</f>
        <v>0</v>
      </c>
      <c r="F1164" s="490"/>
      <c r="G1164" s="281">
        <f>'[2]III_SAV-Details_NB'!X1170</f>
        <v>0</v>
      </c>
      <c r="H1164" s="281">
        <f t="shared" si="356"/>
        <v>0</v>
      </c>
      <c r="I1164" s="281">
        <f>IF(con_EOGJahr=2025,'[2]III_SAV-Details_NB'!AA1170,IF(con_EOGJahr=2026,'[2]III_SAV-Details_NB'!AB1170,'[2]III_SAV-Details_NB'!AC1170))</f>
        <v>0</v>
      </c>
      <c r="J1164" s="282"/>
      <c r="K1164" s="282"/>
      <c r="L1164" s="282"/>
      <c r="M1164" s="282"/>
      <c r="N1164" s="282"/>
      <c r="O1164" s="282"/>
      <c r="P1164" s="52">
        <f t="shared" si="357"/>
        <v>0</v>
      </c>
      <c r="Q1164" s="60"/>
      <c r="R1164" s="53">
        <f t="shared" si="348"/>
        <v>0</v>
      </c>
      <c r="S1164" s="59"/>
      <c r="T1164" s="61"/>
      <c r="U1164" s="342" t="str">
        <f t="shared" si="352"/>
        <v>k.A.</v>
      </c>
      <c r="V1164" s="343" t="str">
        <f t="shared" si="349"/>
        <v>k.A.</v>
      </c>
      <c r="W1164" s="343" t="str">
        <f>IFERROR(IF(OR($D1164="",$E1164=0,con_Ende=0),"k.A.",IF(VLOOKUP($D1164,rng_ND,5,0)="Nein",VLOOKUP($D1164,rng_ND,2,FALSE),MIN(VLOOKUP($D1164,rng_ND,2,FALSE),A_Stammdaten!$B$19-D_SAV!$E1164+1))),"k.A.")</f>
        <v>k.A.</v>
      </c>
      <c r="X1164" s="343" t="str">
        <f t="shared" si="350"/>
        <v>k.A.</v>
      </c>
      <c r="Y1164" s="62"/>
      <c r="Z1164" s="48">
        <f t="shared" si="351"/>
        <v>0</v>
      </c>
      <c r="AA1164" s="457"/>
      <c r="AB1164" s="55">
        <f t="shared" si="358"/>
        <v>0</v>
      </c>
      <c r="AC1164" s="55">
        <f>IF(A_Stammdaten!$B$25="ja",D_SAV!AA1164,D_SAV!AB1164)</f>
        <v>0</v>
      </c>
      <c r="AD1164" s="478">
        <f>IF(AC1164=0,0,IF(U1164-(con_EOGJahr-D_SAV!E1164)&lt;=0,AC1164,AC1164/V1164))</f>
        <v>0</v>
      </c>
      <c r="AE1164" s="478">
        <f>IFERROR(IF(AND(VLOOKUP(D1164,rng_ND,5,FALSE)="Ja",D_SAV!T1164="degressiv"),D_SAV!AC1164*Y1164/100,0),0)</f>
        <v>0</v>
      </c>
      <c r="AF1164" s="55">
        <f>IFERROR(IF(VLOOKUP(D1164,rng_ND,5,FALSE)="Ja",MAX(D_SAV!AD1164:AE1164),D_SAV!AD1164),0)</f>
        <v>0</v>
      </c>
      <c r="AG1164" s="55">
        <f t="shared" si="359"/>
        <v>0</v>
      </c>
      <c r="AH1164" s="55">
        <f t="shared" si="360"/>
        <v>0</v>
      </c>
      <c r="AI1164" s="55">
        <f t="shared" si="361"/>
        <v>0</v>
      </c>
      <c r="AJ1164" s="55">
        <f t="shared" si="362"/>
        <v>0</v>
      </c>
      <c r="AK1164" s="55">
        <f t="shared" si="353"/>
        <v>0</v>
      </c>
      <c r="AL1164" s="55">
        <f t="shared" si="354"/>
        <v>0</v>
      </c>
      <c r="AM1164" s="55">
        <f t="shared" si="355"/>
        <v>0</v>
      </c>
    </row>
    <row r="1165" spans="1:39" x14ac:dyDescent="0.25">
      <c r="A1165" s="47">
        <v>1161</v>
      </c>
      <c r="B1165" s="358" t="str">
        <f>IF(AND(E1165&lt;&gt;0,D1165&lt;&gt;0,F1165&lt;&gt;0),IF(C1165&lt;&gt;0,CONCATENATE(C1165,"-AGr",VLOOKUP(D1165,Listen!$A$2:$G$45,7,FALSE),"-",E1165,"-",F1165,),CONCATENATE("AGr",VLOOKUP(D1165,Listen!$A$2:$G$45,7,FALSE),"-",E1165,"-",F1165)),"keine vollständige ID")</f>
        <v>keine vollständige ID</v>
      </c>
      <c r="C1165" s="359">
        <f>'[2]III_SAV-Details_NB'!B1171</f>
        <v>0</v>
      </c>
      <c r="D1165" s="359">
        <f>'[2]III_SAV-Details_NB'!C1171</f>
        <v>0</v>
      </c>
      <c r="E1165" s="359">
        <f>'[2]III_SAV-Details_NB'!D1171</f>
        <v>0</v>
      </c>
      <c r="F1165" s="490"/>
      <c r="G1165" s="281">
        <f>'[2]III_SAV-Details_NB'!X1171</f>
        <v>0</v>
      </c>
      <c r="H1165" s="281">
        <f t="shared" si="356"/>
        <v>0</v>
      </c>
      <c r="I1165" s="281">
        <f>IF(con_EOGJahr=2025,'[2]III_SAV-Details_NB'!AA1171,IF(con_EOGJahr=2026,'[2]III_SAV-Details_NB'!AB1171,'[2]III_SAV-Details_NB'!AC1171))</f>
        <v>0</v>
      </c>
      <c r="J1165" s="282"/>
      <c r="K1165" s="282"/>
      <c r="L1165" s="282"/>
      <c r="M1165" s="282"/>
      <c r="N1165" s="282"/>
      <c r="O1165" s="282"/>
      <c r="P1165" s="52">
        <f t="shared" si="357"/>
        <v>0</v>
      </c>
      <c r="Q1165" s="60"/>
      <c r="R1165" s="53">
        <f t="shared" si="348"/>
        <v>0</v>
      </c>
      <c r="S1165" s="59"/>
      <c r="T1165" s="61"/>
      <c r="U1165" s="342" t="str">
        <f t="shared" si="352"/>
        <v>k.A.</v>
      </c>
      <c r="V1165" s="343" t="str">
        <f t="shared" si="349"/>
        <v>k.A.</v>
      </c>
      <c r="W1165" s="343" t="str">
        <f>IFERROR(IF(OR($D1165="",$E1165=0,con_Ende=0),"k.A.",IF(VLOOKUP($D1165,rng_ND,5,0)="Nein",VLOOKUP($D1165,rng_ND,2,FALSE),MIN(VLOOKUP($D1165,rng_ND,2,FALSE),A_Stammdaten!$B$19-D_SAV!$E1165+1))),"k.A.")</f>
        <v>k.A.</v>
      </c>
      <c r="X1165" s="343" t="str">
        <f t="shared" si="350"/>
        <v>k.A.</v>
      </c>
      <c r="Y1165" s="62"/>
      <c r="Z1165" s="48">
        <f t="shared" si="351"/>
        <v>0</v>
      </c>
      <c r="AA1165" s="457"/>
      <c r="AB1165" s="55">
        <f t="shared" si="358"/>
        <v>0</v>
      </c>
      <c r="AC1165" s="55">
        <f>IF(A_Stammdaten!$B$25="ja",D_SAV!AA1165,D_SAV!AB1165)</f>
        <v>0</v>
      </c>
      <c r="AD1165" s="478">
        <f>IF(AC1165=0,0,IF(U1165-(con_EOGJahr-D_SAV!E1165)&lt;=0,AC1165,AC1165/V1165))</f>
        <v>0</v>
      </c>
      <c r="AE1165" s="478">
        <f>IFERROR(IF(AND(VLOOKUP(D1165,rng_ND,5,FALSE)="Ja",D_SAV!T1165="degressiv"),D_SAV!AC1165*Y1165/100,0),0)</f>
        <v>0</v>
      </c>
      <c r="AF1165" s="55">
        <f>IFERROR(IF(VLOOKUP(D1165,rng_ND,5,FALSE)="Ja",MAX(D_SAV!AD1165:AE1165),D_SAV!AD1165),0)</f>
        <v>0</v>
      </c>
      <c r="AG1165" s="55">
        <f t="shared" si="359"/>
        <v>0</v>
      </c>
      <c r="AH1165" s="55">
        <f t="shared" si="360"/>
        <v>0</v>
      </c>
      <c r="AI1165" s="55">
        <f t="shared" si="361"/>
        <v>0</v>
      </c>
      <c r="AJ1165" s="55">
        <f t="shared" si="362"/>
        <v>0</v>
      </c>
      <c r="AK1165" s="55">
        <f t="shared" si="353"/>
        <v>0</v>
      </c>
      <c r="AL1165" s="55">
        <f t="shared" si="354"/>
        <v>0</v>
      </c>
      <c r="AM1165" s="55">
        <f t="shared" si="355"/>
        <v>0</v>
      </c>
    </row>
    <row r="1166" spans="1:39" x14ac:dyDescent="0.25">
      <c r="A1166" s="47">
        <v>1162</v>
      </c>
      <c r="B1166" s="358" t="str">
        <f>IF(AND(E1166&lt;&gt;0,D1166&lt;&gt;0,F1166&lt;&gt;0),IF(C1166&lt;&gt;0,CONCATENATE(C1166,"-AGr",VLOOKUP(D1166,Listen!$A$2:$G$45,7,FALSE),"-",E1166,"-",F1166,),CONCATENATE("AGr",VLOOKUP(D1166,Listen!$A$2:$G$45,7,FALSE),"-",E1166,"-",F1166)),"keine vollständige ID")</f>
        <v>keine vollständige ID</v>
      </c>
      <c r="C1166" s="359">
        <f>'[2]III_SAV-Details_NB'!B1172</f>
        <v>0</v>
      </c>
      <c r="D1166" s="359">
        <f>'[2]III_SAV-Details_NB'!C1172</f>
        <v>0</v>
      </c>
      <c r="E1166" s="359">
        <f>'[2]III_SAV-Details_NB'!D1172</f>
        <v>0</v>
      </c>
      <c r="F1166" s="490"/>
      <c r="G1166" s="281">
        <f>'[2]III_SAV-Details_NB'!X1172</f>
        <v>0</v>
      </c>
      <c r="H1166" s="281">
        <f t="shared" si="356"/>
        <v>0</v>
      </c>
      <c r="I1166" s="281">
        <f>IF(con_EOGJahr=2025,'[2]III_SAV-Details_NB'!AA1172,IF(con_EOGJahr=2026,'[2]III_SAV-Details_NB'!AB1172,'[2]III_SAV-Details_NB'!AC1172))</f>
        <v>0</v>
      </c>
      <c r="J1166" s="282"/>
      <c r="K1166" s="282"/>
      <c r="L1166" s="282"/>
      <c r="M1166" s="282"/>
      <c r="N1166" s="282"/>
      <c r="O1166" s="282"/>
      <c r="P1166" s="52">
        <f t="shared" si="357"/>
        <v>0</v>
      </c>
      <c r="Q1166" s="60"/>
      <c r="R1166" s="53">
        <f t="shared" si="348"/>
        <v>0</v>
      </c>
      <c r="S1166" s="59"/>
      <c r="T1166" s="61"/>
      <c r="U1166" s="342" t="str">
        <f t="shared" si="352"/>
        <v>k.A.</v>
      </c>
      <c r="V1166" s="343" t="str">
        <f t="shared" si="349"/>
        <v>k.A.</v>
      </c>
      <c r="W1166" s="343" t="str">
        <f>IFERROR(IF(OR($D1166="",$E1166=0,con_Ende=0),"k.A.",IF(VLOOKUP($D1166,rng_ND,5,0)="Nein",VLOOKUP($D1166,rng_ND,2,FALSE),MIN(VLOOKUP($D1166,rng_ND,2,FALSE),A_Stammdaten!$B$19-D_SAV!$E1166+1))),"k.A.")</f>
        <v>k.A.</v>
      </c>
      <c r="X1166" s="343" t="str">
        <f t="shared" si="350"/>
        <v>k.A.</v>
      </c>
      <c r="Y1166" s="62"/>
      <c r="Z1166" s="48">
        <f t="shared" si="351"/>
        <v>0</v>
      </c>
      <c r="AA1166" s="457"/>
      <c r="AB1166" s="55">
        <f t="shared" si="358"/>
        <v>0</v>
      </c>
      <c r="AC1166" s="55">
        <f>IF(A_Stammdaten!$B$25="ja",D_SAV!AA1166,D_SAV!AB1166)</f>
        <v>0</v>
      </c>
      <c r="AD1166" s="478">
        <f>IF(AC1166=0,0,IF(U1166-(con_EOGJahr-D_SAV!E1166)&lt;=0,AC1166,AC1166/V1166))</f>
        <v>0</v>
      </c>
      <c r="AE1166" s="478">
        <f>IFERROR(IF(AND(VLOOKUP(D1166,rng_ND,5,FALSE)="Ja",D_SAV!T1166="degressiv"),D_SAV!AC1166*Y1166/100,0),0)</f>
        <v>0</v>
      </c>
      <c r="AF1166" s="55">
        <f>IFERROR(IF(VLOOKUP(D1166,rng_ND,5,FALSE)="Ja",MAX(D_SAV!AD1166:AE1166),D_SAV!AD1166),0)</f>
        <v>0</v>
      </c>
      <c r="AG1166" s="55">
        <f t="shared" si="359"/>
        <v>0</v>
      </c>
      <c r="AH1166" s="55">
        <f t="shared" si="360"/>
        <v>0</v>
      </c>
      <c r="AI1166" s="55">
        <f t="shared" si="361"/>
        <v>0</v>
      </c>
      <c r="AJ1166" s="55">
        <f t="shared" si="362"/>
        <v>0</v>
      </c>
      <c r="AK1166" s="55">
        <f t="shared" si="353"/>
        <v>0</v>
      </c>
      <c r="AL1166" s="55">
        <f t="shared" si="354"/>
        <v>0</v>
      </c>
      <c r="AM1166" s="55">
        <f t="shared" si="355"/>
        <v>0</v>
      </c>
    </row>
    <row r="1167" spans="1:39" x14ac:dyDescent="0.25">
      <c r="A1167" s="47">
        <v>1163</v>
      </c>
      <c r="B1167" s="358" t="str">
        <f>IF(AND(E1167&lt;&gt;0,D1167&lt;&gt;0,F1167&lt;&gt;0),IF(C1167&lt;&gt;0,CONCATENATE(C1167,"-AGr",VLOOKUP(D1167,Listen!$A$2:$G$45,7,FALSE),"-",E1167,"-",F1167,),CONCATENATE("AGr",VLOOKUP(D1167,Listen!$A$2:$G$45,7,FALSE),"-",E1167,"-",F1167)),"keine vollständige ID")</f>
        <v>keine vollständige ID</v>
      </c>
      <c r="C1167" s="359">
        <f>'[2]III_SAV-Details_NB'!B1173</f>
        <v>0</v>
      </c>
      <c r="D1167" s="359">
        <f>'[2]III_SAV-Details_NB'!C1173</f>
        <v>0</v>
      </c>
      <c r="E1167" s="359">
        <f>'[2]III_SAV-Details_NB'!D1173</f>
        <v>0</v>
      </c>
      <c r="F1167" s="490"/>
      <c r="G1167" s="281">
        <f>'[2]III_SAV-Details_NB'!X1173</f>
        <v>0</v>
      </c>
      <c r="H1167" s="281">
        <f t="shared" si="356"/>
        <v>0</v>
      </c>
      <c r="I1167" s="281">
        <f>IF(con_EOGJahr=2025,'[2]III_SAV-Details_NB'!AA1173,IF(con_EOGJahr=2026,'[2]III_SAV-Details_NB'!AB1173,'[2]III_SAV-Details_NB'!AC1173))</f>
        <v>0</v>
      </c>
      <c r="J1167" s="282"/>
      <c r="K1167" s="282"/>
      <c r="L1167" s="282"/>
      <c r="M1167" s="282"/>
      <c r="N1167" s="282"/>
      <c r="O1167" s="282"/>
      <c r="P1167" s="52">
        <f t="shared" si="357"/>
        <v>0</v>
      </c>
      <c r="Q1167" s="60"/>
      <c r="R1167" s="53">
        <f t="shared" si="348"/>
        <v>0</v>
      </c>
      <c r="S1167" s="59"/>
      <c r="T1167" s="61"/>
      <c r="U1167" s="342" t="str">
        <f t="shared" si="352"/>
        <v>k.A.</v>
      </c>
      <c r="V1167" s="343" t="str">
        <f t="shared" si="349"/>
        <v>k.A.</v>
      </c>
      <c r="W1167" s="343" t="str">
        <f>IFERROR(IF(OR($D1167="",$E1167=0,con_Ende=0),"k.A.",IF(VLOOKUP($D1167,rng_ND,5,0)="Nein",VLOOKUP($D1167,rng_ND,2,FALSE),MIN(VLOOKUP($D1167,rng_ND,2,FALSE),A_Stammdaten!$B$19-D_SAV!$E1167+1))),"k.A.")</f>
        <v>k.A.</v>
      </c>
      <c r="X1167" s="343" t="str">
        <f t="shared" si="350"/>
        <v>k.A.</v>
      </c>
      <c r="Y1167" s="62"/>
      <c r="Z1167" s="48">
        <f t="shared" si="351"/>
        <v>0</v>
      </c>
      <c r="AA1167" s="457"/>
      <c r="AB1167" s="55">
        <f t="shared" si="358"/>
        <v>0</v>
      </c>
      <c r="AC1167" s="55">
        <f>IF(A_Stammdaten!$B$25="ja",D_SAV!AA1167,D_SAV!AB1167)</f>
        <v>0</v>
      </c>
      <c r="AD1167" s="478">
        <f>IF(AC1167=0,0,IF(U1167-(con_EOGJahr-D_SAV!E1167)&lt;=0,AC1167,AC1167/V1167))</f>
        <v>0</v>
      </c>
      <c r="AE1167" s="478">
        <f>IFERROR(IF(AND(VLOOKUP(D1167,rng_ND,5,FALSE)="Ja",D_SAV!T1167="degressiv"),D_SAV!AC1167*Y1167/100,0),0)</f>
        <v>0</v>
      </c>
      <c r="AF1167" s="55">
        <f>IFERROR(IF(VLOOKUP(D1167,rng_ND,5,FALSE)="Ja",MAX(D_SAV!AD1167:AE1167),D_SAV!AD1167),0)</f>
        <v>0</v>
      </c>
      <c r="AG1167" s="55">
        <f t="shared" si="359"/>
        <v>0</v>
      </c>
      <c r="AH1167" s="55">
        <f t="shared" si="360"/>
        <v>0</v>
      </c>
      <c r="AI1167" s="55">
        <f t="shared" si="361"/>
        <v>0</v>
      </c>
      <c r="AJ1167" s="55">
        <f t="shared" si="362"/>
        <v>0</v>
      </c>
      <c r="AK1167" s="55">
        <f t="shared" si="353"/>
        <v>0</v>
      </c>
      <c r="AL1167" s="55">
        <f t="shared" si="354"/>
        <v>0</v>
      </c>
      <c r="AM1167" s="55">
        <f t="shared" si="355"/>
        <v>0</v>
      </c>
    </row>
    <row r="1168" spans="1:39" x14ac:dyDescent="0.25">
      <c r="A1168" s="47">
        <v>1164</v>
      </c>
      <c r="B1168" s="358" t="str">
        <f>IF(AND(E1168&lt;&gt;0,D1168&lt;&gt;0,F1168&lt;&gt;0),IF(C1168&lt;&gt;0,CONCATENATE(C1168,"-AGr",VLOOKUP(D1168,Listen!$A$2:$G$45,7,FALSE),"-",E1168,"-",F1168,),CONCATENATE("AGr",VLOOKUP(D1168,Listen!$A$2:$G$45,7,FALSE),"-",E1168,"-",F1168)),"keine vollständige ID")</f>
        <v>keine vollständige ID</v>
      </c>
      <c r="C1168" s="359">
        <f>'[2]III_SAV-Details_NB'!B1174</f>
        <v>0</v>
      </c>
      <c r="D1168" s="359">
        <f>'[2]III_SAV-Details_NB'!C1174</f>
        <v>0</v>
      </c>
      <c r="E1168" s="359">
        <f>'[2]III_SAV-Details_NB'!D1174</f>
        <v>0</v>
      </c>
      <c r="F1168" s="490"/>
      <c r="G1168" s="281">
        <f>'[2]III_SAV-Details_NB'!X1174</f>
        <v>0</v>
      </c>
      <c r="H1168" s="281">
        <f t="shared" si="356"/>
        <v>0</v>
      </c>
      <c r="I1168" s="281">
        <f>IF(con_EOGJahr=2025,'[2]III_SAV-Details_NB'!AA1174,IF(con_EOGJahr=2026,'[2]III_SAV-Details_NB'!AB1174,'[2]III_SAV-Details_NB'!AC1174))</f>
        <v>0</v>
      </c>
      <c r="J1168" s="282"/>
      <c r="K1168" s="282"/>
      <c r="L1168" s="282"/>
      <c r="M1168" s="282"/>
      <c r="N1168" s="282"/>
      <c r="O1168" s="282"/>
      <c r="P1168" s="52">
        <f t="shared" si="357"/>
        <v>0</v>
      </c>
      <c r="Q1168" s="60"/>
      <c r="R1168" s="53">
        <f t="shared" si="348"/>
        <v>0</v>
      </c>
      <c r="S1168" s="59"/>
      <c r="T1168" s="61"/>
      <c r="U1168" s="342" t="str">
        <f t="shared" si="352"/>
        <v>k.A.</v>
      </c>
      <c r="V1168" s="343" t="str">
        <f t="shared" si="349"/>
        <v>k.A.</v>
      </c>
      <c r="W1168" s="343" t="str">
        <f>IFERROR(IF(OR($D1168="",$E1168=0,con_Ende=0),"k.A.",IF(VLOOKUP($D1168,rng_ND,5,0)="Nein",VLOOKUP($D1168,rng_ND,2,FALSE),MIN(VLOOKUP($D1168,rng_ND,2,FALSE),A_Stammdaten!$B$19-D_SAV!$E1168+1))),"k.A.")</f>
        <v>k.A.</v>
      </c>
      <c r="X1168" s="343" t="str">
        <f t="shared" si="350"/>
        <v>k.A.</v>
      </c>
      <c r="Y1168" s="62"/>
      <c r="Z1168" s="48">
        <f t="shared" si="351"/>
        <v>0</v>
      </c>
      <c r="AA1168" s="457"/>
      <c r="AB1168" s="55">
        <f t="shared" si="358"/>
        <v>0</v>
      </c>
      <c r="AC1168" s="55">
        <f>IF(A_Stammdaten!$B$25="ja",D_SAV!AA1168,D_SAV!AB1168)</f>
        <v>0</v>
      </c>
      <c r="AD1168" s="478">
        <f>IF(AC1168=0,0,IF(U1168-(con_EOGJahr-D_SAV!E1168)&lt;=0,AC1168,AC1168/V1168))</f>
        <v>0</v>
      </c>
      <c r="AE1168" s="478">
        <f>IFERROR(IF(AND(VLOOKUP(D1168,rng_ND,5,FALSE)="Ja",D_SAV!T1168="degressiv"),D_SAV!AC1168*Y1168/100,0),0)</f>
        <v>0</v>
      </c>
      <c r="AF1168" s="55">
        <f>IFERROR(IF(VLOOKUP(D1168,rng_ND,5,FALSE)="Ja",MAX(D_SAV!AD1168:AE1168),D_SAV!AD1168),0)</f>
        <v>0</v>
      </c>
      <c r="AG1168" s="55">
        <f t="shared" si="359"/>
        <v>0</v>
      </c>
      <c r="AH1168" s="55">
        <f t="shared" si="360"/>
        <v>0</v>
      </c>
      <c r="AI1168" s="55">
        <f t="shared" si="361"/>
        <v>0</v>
      </c>
      <c r="AJ1168" s="55">
        <f t="shared" si="362"/>
        <v>0</v>
      </c>
      <c r="AK1168" s="55">
        <f t="shared" si="353"/>
        <v>0</v>
      </c>
      <c r="AL1168" s="55">
        <f t="shared" si="354"/>
        <v>0</v>
      </c>
      <c r="AM1168" s="55">
        <f t="shared" si="355"/>
        <v>0</v>
      </c>
    </row>
    <row r="1169" spans="1:39" x14ac:dyDescent="0.25">
      <c r="A1169" s="47">
        <v>1165</v>
      </c>
      <c r="B1169" s="358" t="str">
        <f>IF(AND(E1169&lt;&gt;0,D1169&lt;&gt;0,F1169&lt;&gt;0),IF(C1169&lt;&gt;0,CONCATENATE(C1169,"-AGr",VLOOKUP(D1169,Listen!$A$2:$G$45,7,FALSE),"-",E1169,"-",F1169,),CONCATENATE("AGr",VLOOKUP(D1169,Listen!$A$2:$G$45,7,FALSE),"-",E1169,"-",F1169)),"keine vollständige ID")</f>
        <v>keine vollständige ID</v>
      </c>
      <c r="C1169" s="359">
        <f>'[2]III_SAV-Details_NB'!B1175</f>
        <v>0</v>
      </c>
      <c r="D1169" s="359">
        <f>'[2]III_SAV-Details_NB'!C1175</f>
        <v>0</v>
      </c>
      <c r="E1169" s="359">
        <f>'[2]III_SAV-Details_NB'!D1175</f>
        <v>0</v>
      </c>
      <c r="F1169" s="490"/>
      <c r="G1169" s="281">
        <f>'[2]III_SAV-Details_NB'!X1175</f>
        <v>0</v>
      </c>
      <c r="H1169" s="281">
        <f t="shared" si="356"/>
        <v>0</v>
      </c>
      <c r="I1169" s="281">
        <f>IF(con_EOGJahr=2025,'[2]III_SAV-Details_NB'!AA1175,IF(con_EOGJahr=2026,'[2]III_SAV-Details_NB'!AB1175,'[2]III_SAV-Details_NB'!AC1175))</f>
        <v>0</v>
      </c>
      <c r="J1169" s="282"/>
      <c r="K1169" s="282"/>
      <c r="L1169" s="282"/>
      <c r="M1169" s="282"/>
      <c r="N1169" s="282"/>
      <c r="O1169" s="282"/>
      <c r="P1169" s="52">
        <f t="shared" si="357"/>
        <v>0</v>
      </c>
      <c r="Q1169" s="60"/>
      <c r="R1169" s="53">
        <f t="shared" si="348"/>
        <v>0</v>
      </c>
      <c r="S1169" s="59"/>
      <c r="T1169" s="61"/>
      <c r="U1169" s="342" t="str">
        <f t="shared" si="352"/>
        <v>k.A.</v>
      </c>
      <c r="V1169" s="343" t="str">
        <f t="shared" si="349"/>
        <v>k.A.</v>
      </c>
      <c r="W1169" s="343" t="str">
        <f>IFERROR(IF(OR($D1169="",$E1169=0,con_Ende=0),"k.A.",IF(VLOOKUP($D1169,rng_ND,5,0)="Nein",VLOOKUP($D1169,rng_ND,2,FALSE),MIN(VLOOKUP($D1169,rng_ND,2,FALSE),A_Stammdaten!$B$19-D_SAV!$E1169+1))),"k.A.")</f>
        <v>k.A.</v>
      </c>
      <c r="X1169" s="343" t="str">
        <f t="shared" si="350"/>
        <v>k.A.</v>
      </c>
      <c r="Y1169" s="62"/>
      <c r="Z1169" s="48">
        <f t="shared" si="351"/>
        <v>0</v>
      </c>
      <c r="AA1169" s="457"/>
      <c r="AB1169" s="55">
        <f t="shared" si="358"/>
        <v>0</v>
      </c>
      <c r="AC1169" s="55">
        <f>IF(A_Stammdaten!$B$25="ja",D_SAV!AA1169,D_SAV!AB1169)</f>
        <v>0</v>
      </c>
      <c r="AD1169" s="478">
        <f>IF(AC1169=0,0,IF(U1169-(con_EOGJahr-D_SAV!E1169)&lt;=0,AC1169,AC1169/V1169))</f>
        <v>0</v>
      </c>
      <c r="AE1169" s="478">
        <f>IFERROR(IF(AND(VLOOKUP(D1169,rng_ND,5,FALSE)="Ja",D_SAV!T1169="degressiv"),D_SAV!AC1169*Y1169/100,0),0)</f>
        <v>0</v>
      </c>
      <c r="AF1169" s="55">
        <f>IFERROR(IF(VLOOKUP(D1169,rng_ND,5,FALSE)="Ja",MAX(D_SAV!AD1169:AE1169),D_SAV!AD1169),0)</f>
        <v>0</v>
      </c>
      <c r="AG1169" s="55">
        <f t="shared" si="359"/>
        <v>0</v>
      </c>
      <c r="AH1169" s="55">
        <f t="shared" si="360"/>
        <v>0</v>
      </c>
      <c r="AI1169" s="55">
        <f t="shared" si="361"/>
        <v>0</v>
      </c>
      <c r="AJ1169" s="55">
        <f t="shared" si="362"/>
        <v>0</v>
      </c>
      <c r="AK1169" s="55">
        <f t="shared" si="353"/>
        <v>0</v>
      </c>
      <c r="AL1169" s="55">
        <f t="shared" si="354"/>
        <v>0</v>
      </c>
      <c r="AM1169" s="55">
        <f t="shared" si="355"/>
        <v>0</v>
      </c>
    </row>
    <row r="1170" spans="1:39" x14ac:dyDescent="0.25">
      <c r="A1170" s="47">
        <v>1166</v>
      </c>
      <c r="B1170" s="358" t="str">
        <f>IF(AND(E1170&lt;&gt;0,D1170&lt;&gt;0,F1170&lt;&gt;0),IF(C1170&lt;&gt;0,CONCATENATE(C1170,"-AGr",VLOOKUP(D1170,Listen!$A$2:$G$45,7,FALSE),"-",E1170,"-",F1170,),CONCATENATE("AGr",VLOOKUP(D1170,Listen!$A$2:$G$45,7,FALSE),"-",E1170,"-",F1170)),"keine vollständige ID")</f>
        <v>keine vollständige ID</v>
      </c>
      <c r="C1170" s="359">
        <f>'[2]III_SAV-Details_NB'!B1176</f>
        <v>0</v>
      </c>
      <c r="D1170" s="359">
        <f>'[2]III_SAV-Details_NB'!C1176</f>
        <v>0</v>
      </c>
      <c r="E1170" s="359">
        <f>'[2]III_SAV-Details_NB'!D1176</f>
        <v>0</v>
      </c>
      <c r="F1170" s="490"/>
      <c r="G1170" s="281">
        <f>'[2]III_SAV-Details_NB'!X1176</f>
        <v>0</v>
      </c>
      <c r="H1170" s="281">
        <f t="shared" si="356"/>
        <v>0</v>
      </c>
      <c r="I1170" s="281">
        <f>IF(con_EOGJahr=2025,'[2]III_SAV-Details_NB'!AA1176,IF(con_EOGJahr=2026,'[2]III_SAV-Details_NB'!AB1176,'[2]III_SAV-Details_NB'!AC1176))</f>
        <v>0</v>
      </c>
      <c r="J1170" s="282"/>
      <c r="K1170" s="282"/>
      <c r="L1170" s="282"/>
      <c r="M1170" s="282"/>
      <c r="N1170" s="282"/>
      <c r="O1170" s="282"/>
      <c r="P1170" s="52">
        <f t="shared" si="357"/>
        <v>0</v>
      </c>
      <c r="Q1170" s="60"/>
      <c r="R1170" s="53">
        <f t="shared" ref="R1170:R1233" si="363">P1170+Q1170</f>
        <v>0</v>
      </c>
      <c r="S1170" s="59"/>
      <c r="T1170" s="61"/>
      <c r="U1170" s="342" t="str">
        <f t="shared" si="352"/>
        <v>k.A.</v>
      </c>
      <c r="V1170" s="343" t="str">
        <f t="shared" ref="V1170:V1233" si="364">IFERROR(IF(OR($D1170="",$E1170=0,con_Ende=0,$U1170=0),"k.A.",MAX($E1170-con_EOGJahr+$U1170,0)),"k.A.")</f>
        <v>k.A.</v>
      </c>
      <c r="W1170" s="343" t="str">
        <f>IFERROR(IF(OR($D1170="",$E1170=0,con_Ende=0),"k.A.",IF(VLOOKUP($D1170,rng_ND,5,0)="Nein",VLOOKUP($D1170,rng_ND,2,FALSE),MIN(VLOOKUP($D1170,rng_ND,2,FALSE),A_Stammdaten!$B$19-D_SAV!$E1170+1))),"k.A.")</f>
        <v>k.A.</v>
      </c>
      <c r="X1170" s="343" t="str">
        <f t="shared" ref="X1170:X1233" si="365">IFERROR(IF(OR($D1170="",$E1170=0,con_Ende=0),"k.A.",VLOOKUP($D1170,rng_ND,3,FALSE)),"k.A.")</f>
        <v>k.A.</v>
      </c>
      <c r="Y1170" s="62"/>
      <c r="Z1170" s="48">
        <f t="shared" ref="Z1170:Z1233" si="366">IF(AND($E1170&lt;2006,$E1170&lt;&gt;0),IFERROR(VLOOKUP($E1170,rng_Index,VLOOKUP($D1170,rng_ND,4,FALSE)+1,FALSE),1),)</f>
        <v>0</v>
      </c>
      <c r="AA1170" s="457"/>
      <c r="AB1170" s="55">
        <f t="shared" si="358"/>
        <v>0</v>
      </c>
      <c r="AC1170" s="55">
        <f>IF(A_Stammdaten!$B$25="ja",D_SAV!AA1170,D_SAV!AB1170)</f>
        <v>0</v>
      </c>
      <c r="AD1170" s="478">
        <f>IF(AC1170=0,0,IF(U1170-(con_EOGJahr-D_SAV!E1170)&lt;=0,AC1170,AC1170/V1170))</f>
        <v>0</v>
      </c>
      <c r="AE1170" s="478">
        <f>IFERROR(IF(AND(VLOOKUP(D1170,rng_ND,5,FALSE)="Ja",D_SAV!T1170="degressiv"),D_SAV!AC1170*Y1170/100,0),0)</f>
        <v>0</v>
      </c>
      <c r="AF1170" s="55">
        <f>IFERROR(IF(VLOOKUP(D1170,rng_ND,5,FALSE)="Ja",MAX(D_SAV!AD1170:AE1170),D_SAV!AD1170),0)</f>
        <v>0</v>
      </c>
      <c r="AG1170" s="55">
        <f t="shared" si="359"/>
        <v>0</v>
      </c>
      <c r="AH1170" s="55">
        <f t="shared" si="360"/>
        <v>0</v>
      </c>
      <c r="AI1170" s="55">
        <f t="shared" si="361"/>
        <v>0</v>
      </c>
      <c r="AJ1170" s="55">
        <f t="shared" si="362"/>
        <v>0</v>
      </c>
      <c r="AK1170" s="55">
        <f t="shared" si="353"/>
        <v>0</v>
      </c>
      <c r="AL1170" s="55">
        <f t="shared" si="354"/>
        <v>0</v>
      </c>
      <c r="AM1170" s="55">
        <f t="shared" si="355"/>
        <v>0</v>
      </c>
    </row>
    <row r="1171" spans="1:39" x14ac:dyDescent="0.25">
      <c r="A1171" s="47">
        <v>1167</v>
      </c>
      <c r="B1171" s="358" t="str">
        <f>IF(AND(E1171&lt;&gt;0,D1171&lt;&gt;0,F1171&lt;&gt;0),IF(C1171&lt;&gt;0,CONCATENATE(C1171,"-AGr",VLOOKUP(D1171,Listen!$A$2:$G$45,7,FALSE),"-",E1171,"-",F1171,),CONCATENATE("AGr",VLOOKUP(D1171,Listen!$A$2:$G$45,7,FALSE),"-",E1171,"-",F1171)),"keine vollständige ID")</f>
        <v>keine vollständige ID</v>
      </c>
      <c r="C1171" s="359">
        <f>'[2]III_SAV-Details_NB'!B1177</f>
        <v>0</v>
      </c>
      <c r="D1171" s="359">
        <f>'[2]III_SAV-Details_NB'!C1177</f>
        <v>0</v>
      </c>
      <c r="E1171" s="359">
        <f>'[2]III_SAV-Details_NB'!D1177</f>
        <v>0</v>
      </c>
      <c r="F1171" s="490"/>
      <c r="G1171" s="281">
        <f>'[2]III_SAV-Details_NB'!X1177</f>
        <v>0</v>
      </c>
      <c r="H1171" s="281">
        <f t="shared" si="356"/>
        <v>0</v>
      </c>
      <c r="I1171" s="281">
        <f>IF(con_EOGJahr=2025,'[2]III_SAV-Details_NB'!AA1177,IF(con_EOGJahr=2026,'[2]III_SAV-Details_NB'!AB1177,'[2]III_SAV-Details_NB'!AC1177))</f>
        <v>0</v>
      </c>
      <c r="J1171" s="282"/>
      <c r="K1171" s="282"/>
      <c r="L1171" s="282"/>
      <c r="M1171" s="282"/>
      <c r="N1171" s="282"/>
      <c r="O1171" s="282"/>
      <c r="P1171" s="52">
        <f t="shared" si="357"/>
        <v>0</v>
      </c>
      <c r="Q1171" s="60"/>
      <c r="R1171" s="53">
        <f t="shared" si="363"/>
        <v>0</v>
      </c>
      <c r="S1171" s="59"/>
      <c r="T1171" s="61"/>
      <c r="U1171" s="342" t="str">
        <f t="shared" ref="U1171:U1234" si="367">+W1171</f>
        <v>k.A.</v>
      </c>
      <c r="V1171" s="343" t="str">
        <f t="shared" si="364"/>
        <v>k.A.</v>
      </c>
      <c r="W1171" s="343" t="str">
        <f>IFERROR(IF(OR($D1171="",$E1171=0,con_Ende=0),"k.A.",IF(VLOOKUP($D1171,rng_ND,5,0)="Nein",VLOOKUP($D1171,rng_ND,2,FALSE),MIN(VLOOKUP($D1171,rng_ND,2,FALSE),A_Stammdaten!$B$19-D_SAV!$E1171+1))),"k.A.")</f>
        <v>k.A.</v>
      </c>
      <c r="X1171" s="343" t="str">
        <f t="shared" si="365"/>
        <v>k.A.</v>
      </c>
      <c r="Y1171" s="62"/>
      <c r="Z1171" s="48">
        <f t="shared" si="366"/>
        <v>0</v>
      </c>
      <c r="AA1171" s="457"/>
      <c r="AB1171" s="55">
        <f t="shared" si="358"/>
        <v>0</v>
      </c>
      <c r="AC1171" s="55">
        <f>IF(A_Stammdaten!$B$25="ja",D_SAV!AA1171,D_SAV!AB1171)</f>
        <v>0</v>
      </c>
      <c r="AD1171" s="478">
        <f>IF(AC1171=0,0,IF(U1171-(con_EOGJahr-D_SAV!E1171)&lt;=0,AC1171,AC1171/V1171))</f>
        <v>0</v>
      </c>
      <c r="AE1171" s="478">
        <f>IFERROR(IF(AND(VLOOKUP(D1171,rng_ND,5,FALSE)="Ja",D_SAV!T1171="degressiv"),D_SAV!AC1171*Y1171/100,0),0)</f>
        <v>0</v>
      </c>
      <c r="AF1171" s="55">
        <f>IFERROR(IF(VLOOKUP(D1171,rng_ND,5,FALSE)="Ja",MAX(D_SAV!AD1171:AE1171),D_SAV!AD1171),0)</f>
        <v>0</v>
      </c>
      <c r="AG1171" s="55">
        <f t="shared" si="359"/>
        <v>0</v>
      </c>
      <c r="AH1171" s="55">
        <f t="shared" si="360"/>
        <v>0</v>
      </c>
      <c r="AI1171" s="55">
        <f t="shared" si="361"/>
        <v>0</v>
      </c>
      <c r="AJ1171" s="55">
        <f t="shared" si="362"/>
        <v>0</v>
      </c>
      <c r="AK1171" s="55">
        <f t="shared" si="353"/>
        <v>0</v>
      </c>
      <c r="AL1171" s="55">
        <f t="shared" si="354"/>
        <v>0</v>
      </c>
      <c r="AM1171" s="55">
        <f t="shared" si="355"/>
        <v>0</v>
      </c>
    </row>
    <row r="1172" spans="1:39" x14ac:dyDescent="0.25">
      <c r="A1172" s="47">
        <v>1168</v>
      </c>
      <c r="B1172" s="358" t="str">
        <f>IF(AND(E1172&lt;&gt;0,D1172&lt;&gt;0,F1172&lt;&gt;0),IF(C1172&lt;&gt;0,CONCATENATE(C1172,"-AGr",VLOOKUP(D1172,Listen!$A$2:$G$45,7,FALSE),"-",E1172,"-",F1172,),CONCATENATE("AGr",VLOOKUP(D1172,Listen!$A$2:$G$45,7,FALSE),"-",E1172,"-",F1172)),"keine vollständige ID")</f>
        <v>keine vollständige ID</v>
      </c>
      <c r="C1172" s="359">
        <f>'[2]III_SAV-Details_NB'!B1178</f>
        <v>0</v>
      </c>
      <c r="D1172" s="359">
        <f>'[2]III_SAV-Details_NB'!C1178</f>
        <v>0</v>
      </c>
      <c r="E1172" s="359">
        <f>'[2]III_SAV-Details_NB'!D1178</f>
        <v>0</v>
      </c>
      <c r="F1172" s="490"/>
      <c r="G1172" s="281">
        <f>'[2]III_SAV-Details_NB'!X1178</f>
        <v>0</v>
      </c>
      <c r="H1172" s="281">
        <f t="shared" si="356"/>
        <v>0</v>
      </c>
      <c r="I1172" s="281">
        <f>IF(con_EOGJahr=2025,'[2]III_SAV-Details_NB'!AA1178,IF(con_EOGJahr=2026,'[2]III_SAV-Details_NB'!AB1178,'[2]III_SAV-Details_NB'!AC1178))</f>
        <v>0</v>
      </c>
      <c r="J1172" s="282"/>
      <c r="K1172" s="282"/>
      <c r="L1172" s="282"/>
      <c r="M1172" s="282"/>
      <c r="N1172" s="282"/>
      <c r="O1172" s="282"/>
      <c r="P1172" s="52">
        <f t="shared" si="357"/>
        <v>0</v>
      </c>
      <c r="Q1172" s="60"/>
      <c r="R1172" s="53">
        <f t="shared" si="363"/>
        <v>0</v>
      </c>
      <c r="S1172" s="59"/>
      <c r="T1172" s="61"/>
      <c r="U1172" s="342" t="str">
        <f t="shared" si="367"/>
        <v>k.A.</v>
      </c>
      <c r="V1172" s="343" t="str">
        <f t="shared" si="364"/>
        <v>k.A.</v>
      </c>
      <c r="W1172" s="343" t="str">
        <f>IFERROR(IF(OR($D1172="",$E1172=0,con_Ende=0),"k.A.",IF(VLOOKUP($D1172,rng_ND,5,0)="Nein",VLOOKUP($D1172,rng_ND,2,FALSE),MIN(VLOOKUP($D1172,rng_ND,2,FALSE),A_Stammdaten!$B$19-D_SAV!$E1172+1))),"k.A.")</f>
        <v>k.A.</v>
      </c>
      <c r="X1172" s="343" t="str">
        <f t="shared" si="365"/>
        <v>k.A.</v>
      </c>
      <c r="Y1172" s="62"/>
      <c r="Z1172" s="48">
        <f t="shared" si="366"/>
        <v>0</v>
      </c>
      <c r="AA1172" s="457"/>
      <c r="AB1172" s="55">
        <f t="shared" si="358"/>
        <v>0</v>
      </c>
      <c r="AC1172" s="55">
        <f>IF(A_Stammdaten!$B$25="ja",D_SAV!AA1172,D_SAV!AB1172)</f>
        <v>0</v>
      </c>
      <c r="AD1172" s="478">
        <f>IF(AC1172=0,0,IF(U1172-(con_EOGJahr-D_SAV!E1172)&lt;=0,AC1172,AC1172/V1172))</f>
        <v>0</v>
      </c>
      <c r="AE1172" s="478">
        <f>IFERROR(IF(AND(VLOOKUP(D1172,rng_ND,5,FALSE)="Ja",D_SAV!T1172="degressiv"),D_SAV!AC1172*Y1172/100,0),0)</f>
        <v>0</v>
      </c>
      <c r="AF1172" s="55">
        <f>IFERROR(IF(VLOOKUP(D1172,rng_ND,5,FALSE)="Ja",MAX(D_SAV!AD1172:AE1172),D_SAV!AD1172),0)</f>
        <v>0</v>
      </c>
      <c r="AG1172" s="55">
        <f t="shared" si="359"/>
        <v>0</v>
      </c>
      <c r="AH1172" s="55">
        <f t="shared" si="360"/>
        <v>0</v>
      </c>
      <c r="AI1172" s="55">
        <f t="shared" si="361"/>
        <v>0</v>
      </c>
      <c r="AJ1172" s="55">
        <f t="shared" si="362"/>
        <v>0</v>
      </c>
      <c r="AK1172" s="55">
        <f t="shared" si="353"/>
        <v>0</v>
      </c>
      <c r="AL1172" s="55">
        <f t="shared" si="354"/>
        <v>0</v>
      </c>
      <c r="AM1172" s="55">
        <f t="shared" si="355"/>
        <v>0</v>
      </c>
    </row>
    <row r="1173" spans="1:39" x14ac:dyDescent="0.25">
      <c r="A1173" s="47">
        <v>1169</v>
      </c>
      <c r="B1173" s="358" t="str">
        <f>IF(AND(E1173&lt;&gt;0,D1173&lt;&gt;0,F1173&lt;&gt;0),IF(C1173&lt;&gt;0,CONCATENATE(C1173,"-AGr",VLOOKUP(D1173,Listen!$A$2:$G$45,7,FALSE),"-",E1173,"-",F1173,),CONCATENATE("AGr",VLOOKUP(D1173,Listen!$A$2:$G$45,7,FALSE),"-",E1173,"-",F1173)),"keine vollständige ID")</f>
        <v>keine vollständige ID</v>
      </c>
      <c r="C1173" s="359">
        <f>'[2]III_SAV-Details_NB'!B1179</f>
        <v>0</v>
      </c>
      <c r="D1173" s="359">
        <f>'[2]III_SAV-Details_NB'!C1179</f>
        <v>0</v>
      </c>
      <c r="E1173" s="359">
        <f>'[2]III_SAV-Details_NB'!D1179</f>
        <v>0</v>
      </c>
      <c r="F1173" s="490"/>
      <c r="G1173" s="281">
        <f>'[2]III_SAV-Details_NB'!X1179</f>
        <v>0</v>
      </c>
      <c r="H1173" s="281">
        <f t="shared" si="356"/>
        <v>0</v>
      </c>
      <c r="I1173" s="281">
        <f>IF(con_EOGJahr=2025,'[2]III_SAV-Details_NB'!AA1179,IF(con_EOGJahr=2026,'[2]III_SAV-Details_NB'!AB1179,'[2]III_SAV-Details_NB'!AC1179))</f>
        <v>0</v>
      </c>
      <c r="J1173" s="282"/>
      <c r="K1173" s="282"/>
      <c r="L1173" s="282"/>
      <c r="M1173" s="282"/>
      <c r="N1173" s="282"/>
      <c r="O1173" s="282"/>
      <c r="P1173" s="52">
        <f t="shared" si="357"/>
        <v>0</v>
      </c>
      <c r="Q1173" s="60"/>
      <c r="R1173" s="53">
        <f t="shared" si="363"/>
        <v>0</v>
      </c>
      <c r="S1173" s="59"/>
      <c r="T1173" s="61"/>
      <c r="U1173" s="342" t="str">
        <f t="shared" si="367"/>
        <v>k.A.</v>
      </c>
      <c r="V1173" s="343" t="str">
        <f t="shared" si="364"/>
        <v>k.A.</v>
      </c>
      <c r="W1173" s="343" t="str">
        <f>IFERROR(IF(OR($D1173="",$E1173=0,con_Ende=0),"k.A.",IF(VLOOKUP($D1173,rng_ND,5,0)="Nein",VLOOKUP($D1173,rng_ND,2,FALSE),MIN(VLOOKUP($D1173,rng_ND,2,FALSE),A_Stammdaten!$B$19-D_SAV!$E1173+1))),"k.A.")</f>
        <v>k.A.</v>
      </c>
      <c r="X1173" s="343" t="str">
        <f t="shared" si="365"/>
        <v>k.A.</v>
      </c>
      <c r="Y1173" s="62"/>
      <c r="Z1173" s="48">
        <f t="shared" si="366"/>
        <v>0</v>
      </c>
      <c r="AA1173" s="457"/>
      <c r="AB1173" s="55">
        <f t="shared" si="358"/>
        <v>0</v>
      </c>
      <c r="AC1173" s="55">
        <f>IF(A_Stammdaten!$B$25="ja",D_SAV!AA1173,D_SAV!AB1173)</f>
        <v>0</v>
      </c>
      <c r="AD1173" s="478">
        <f>IF(AC1173=0,0,IF(U1173-(con_EOGJahr-D_SAV!E1173)&lt;=0,AC1173,AC1173/V1173))</f>
        <v>0</v>
      </c>
      <c r="AE1173" s="478">
        <f>IFERROR(IF(AND(VLOOKUP(D1173,rng_ND,5,FALSE)="Ja",D_SAV!T1173="degressiv"),D_SAV!AC1173*Y1173/100,0),0)</f>
        <v>0</v>
      </c>
      <c r="AF1173" s="55">
        <f>IFERROR(IF(VLOOKUP(D1173,rng_ND,5,FALSE)="Ja",MAX(D_SAV!AD1173:AE1173),D_SAV!AD1173),0)</f>
        <v>0</v>
      </c>
      <c r="AG1173" s="55">
        <f t="shared" si="359"/>
        <v>0</v>
      </c>
      <c r="AH1173" s="55">
        <f t="shared" si="360"/>
        <v>0</v>
      </c>
      <c r="AI1173" s="55">
        <f t="shared" si="361"/>
        <v>0</v>
      </c>
      <c r="AJ1173" s="55">
        <f t="shared" si="362"/>
        <v>0</v>
      </c>
      <c r="AK1173" s="55">
        <f t="shared" si="353"/>
        <v>0</v>
      </c>
      <c r="AL1173" s="55">
        <f t="shared" si="354"/>
        <v>0</v>
      </c>
      <c r="AM1173" s="55">
        <f t="shared" si="355"/>
        <v>0</v>
      </c>
    </row>
    <row r="1174" spans="1:39" x14ac:dyDescent="0.25">
      <c r="A1174" s="47">
        <v>1170</v>
      </c>
      <c r="B1174" s="358" t="str">
        <f>IF(AND(E1174&lt;&gt;0,D1174&lt;&gt;0,F1174&lt;&gt;0),IF(C1174&lt;&gt;0,CONCATENATE(C1174,"-AGr",VLOOKUP(D1174,Listen!$A$2:$G$45,7,FALSE),"-",E1174,"-",F1174,),CONCATENATE("AGr",VLOOKUP(D1174,Listen!$A$2:$G$45,7,FALSE),"-",E1174,"-",F1174)),"keine vollständige ID")</f>
        <v>keine vollständige ID</v>
      </c>
      <c r="C1174" s="359">
        <f>'[2]III_SAV-Details_NB'!B1180</f>
        <v>0</v>
      </c>
      <c r="D1174" s="359">
        <f>'[2]III_SAV-Details_NB'!C1180</f>
        <v>0</v>
      </c>
      <c r="E1174" s="359">
        <f>'[2]III_SAV-Details_NB'!D1180</f>
        <v>0</v>
      </c>
      <c r="F1174" s="490"/>
      <c r="G1174" s="281">
        <f>'[2]III_SAV-Details_NB'!X1180</f>
        <v>0</v>
      </c>
      <c r="H1174" s="281">
        <f t="shared" si="356"/>
        <v>0</v>
      </c>
      <c r="I1174" s="281">
        <f>IF(con_EOGJahr=2025,'[2]III_SAV-Details_NB'!AA1180,IF(con_EOGJahr=2026,'[2]III_SAV-Details_NB'!AB1180,'[2]III_SAV-Details_NB'!AC1180))</f>
        <v>0</v>
      </c>
      <c r="J1174" s="282"/>
      <c r="K1174" s="282"/>
      <c r="L1174" s="282"/>
      <c r="M1174" s="282"/>
      <c r="N1174" s="282"/>
      <c r="O1174" s="282"/>
      <c r="P1174" s="52">
        <f t="shared" si="357"/>
        <v>0</v>
      </c>
      <c r="Q1174" s="60"/>
      <c r="R1174" s="53">
        <f t="shared" si="363"/>
        <v>0</v>
      </c>
      <c r="S1174" s="59"/>
      <c r="T1174" s="61"/>
      <c r="U1174" s="342" t="str">
        <f t="shared" si="367"/>
        <v>k.A.</v>
      </c>
      <c r="V1174" s="343" t="str">
        <f t="shared" si="364"/>
        <v>k.A.</v>
      </c>
      <c r="W1174" s="343" t="str">
        <f>IFERROR(IF(OR($D1174="",$E1174=0,con_Ende=0),"k.A.",IF(VLOOKUP($D1174,rng_ND,5,0)="Nein",VLOOKUP($D1174,rng_ND,2,FALSE),MIN(VLOOKUP($D1174,rng_ND,2,FALSE),A_Stammdaten!$B$19-D_SAV!$E1174+1))),"k.A.")</f>
        <v>k.A.</v>
      </c>
      <c r="X1174" s="343" t="str">
        <f t="shared" si="365"/>
        <v>k.A.</v>
      </c>
      <c r="Y1174" s="62"/>
      <c r="Z1174" s="48">
        <f t="shared" si="366"/>
        <v>0</v>
      </c>
      <c r="AA1174" s="457"/>
      <c r="AB1174" s="55">
        <f t="shared" si="358"/>
        <v>0</v>
      </c>
      <c r="AC1174" s="55">
        <f>IF(A_Stammdaten!$B$25="ja",D_SAV!AA1174,D_SAV!AB1174)</f>
        <v>0</v>
      </c>
      <c r="AD1174" s="478">
        <f>IF(AC1174=0,0,IF(U1174-(con_EOGJahr-D_SAV!E1174)&lt;=0,AC1174,AC1174/V1174))</f>
        <v>0</v>
      </c>
      <c r="AE1174" s="478">
        <f>IFERROR(IF(AND(VLOOKUP(D1174,rng_ND,5,FALSE)="Ja",D_SAV!T1174="degressiv"),D_SAV!AC1174*Y1174/100,0),0)</f>
        <v>0</v>
      </c>
      <c r="AF1174" s="55">
        <f>IFERROR(IF(VLOOKUP(D1174,rng_ND,5,FALSE)="Ja",MAX(D_SAV!AD1174:AE1174),D_SAV!AD1174),0)</f>
        <v>0</v>
      </c>
      <c r="AG1174" s="55">
        <f t="shared" si="359"/>
        <v>0</v>
      </c>
      <c r="AH1174" s="55">
        <f t="shared" si="360"/>
        <v>0</v>
      </c>
      <c r="AI1174" s="55">
        <f t="shared" si="361"/>
        <v>0</v>
      </c>
      <c r="AJ1174" s="55">
        <f t="shared" si="362"/>
        <v>0</v>
      </c>
      <c r="AK1174" s="55">
        <f t="shared" si="353"/>
        <v>0</v>
      </c>
      <c r="AL1174" s="55">
        <f t="shared" si="354"/>
        <v>0</v>
      </c>
      <c r="AM1174" s="55">
        <f t="shared" si="355"/>
        <v>0</v>
      </c>
    </row>
    <row r="1175" spans="1:39" x14ac:dyDescent="0.25">
      <c r="A1175" s="47">
        <v>1171</v>
      </c>
      <c r="B1175" s="358" t="str">
        <f>IF(AND(E1175&lt;&gt;0,D1175&lt;&gt;0,F1175&lt;&gt;0),IF(C1175&lt;&gt;0,CONCATENATE(C1175,"-AGr",VLOOKUP(D1175,Listen!$A$2:$G$45,7,FALSE),"-",E1175,"-",F1175,),CONCATENATE("AGr",VLOOKUP(D1175,Listen!$A$2:$G$45,7,FALSE),"-",E1175,"-",F1175)),"keine vollständige ID")</f>
        <v>keine vollständige ID</v>
      </c>
      <c r="C1175" s="359">
        <f>'[2]III_SAV-Details_NB'!B1181</f>
        <v>0</v>
      </c>
      <c r="D1175" s="359">
        <f>'[2]III_SAV-Details_NB'!C1181</f>
        <v>0</v>
      </c>
      <c r="E1175" s="359">
        <f>'[2]III_SAV-Details_NB'!D1181</f>
        <v>0</v>
      </c>
      <c r="F1175" s="490"/>
      <c r="G1175" s="281">
        <f>'[2]III_SAV-Details_NB'!X1181</f>
        <v>0</v>
      </c>
      <c r="H1175" s="281">
        <f t="shared" si="356"/>
        <v>0</v>
      </c>
      <c r="I1175" s="281">
        <f>IF(con_EOGJahr=2025,'[2]III_SAV-Details_NB'!AA1181,IF(con_EOGJahr=2026,'[2]III_SAV-Details_NB'!AB1181,'[2]III_SAV-Details_NB'!AC1181))</f>
        <v>0</v>
      </c>
      <c r="J1175" s="282"/>
      <c r="K1175" s="282"/>
      <c r="L1175" s="282"/>
      <c r="M1175" s="282"/>
      <c r="N1175" s="282"/>
      <c r="O1175" s="282"/>
      <c r="P1175" s="52">
        <f t="shared" si="357"/>
        <v>0</v>
      </c>
      <c r="Q1175" s="60"/>
      <c r="R1175" s="53">
        <f t="shared" si="363"/>
        <v>0</v>
      </c>
      <c r="S1175" s="59"/>
      <c r="T1175" s="61"/>
      <c r="U1175" s="342" t="str">
        <f t="shared" si="367"/>
        <v>k.A.</v>
      </c>
      <c r="V1175" s="343" t="str">
        <f t="shared" si="364"/>
        <v>k.A.</v>
      </c>
      <c r="W1175" s="343" t="str">
        <f>IFERROR(IF(OR($D1175="",$E1175=0,con_Ende=0),"k.A.",IF(VLOOKUP($D1175,rng_ND,5,0)="Nein",VLOOKUP($D1175,rng_ND,2,FALSE),MIN(VLOOKUP($D1175,rng_ND,2,FALSE),A_Stammdaten!$B$19-D_SAV!$E1175+1))),"k.A.")</f>
        <v>k.A.</v>
      </c>
      <c r="X1175" s="343" t="str">
        <f t="shared" si="365"/>
        <v>k.A.</v>
      </c>
      <c r="Y1175" s="62"/>
      <c r="Z1175" s="48">
        <f t="shared" si="366"/>
        <v>0</v>
      </c>
      <c r="AA1175" s="457"/>
      <c r="AB1175" s="55">
        <f t="shared" si="358"/>
        <v>0</v>
      </c>
      <c r="AC1175" s="55">
        <f>IF(A_Stammdaten!$B$25="ja",D_SAV!AA1175,D_SAV!AB1175)</f>
        <v>0</v>
      </c>
      <c r="AD1175" s="478">
        <f>IF(AC1175=0,0,IF(U1175-(con_EOGJahr-D_SAV!E1175)&lt;=0,AC1175,AC1175/V1175))</f>
        <v>0</v>
      </c>
      <c r="AE1175" s="478">
        <f>IFERROR(IF(AND(VLOOKUP(D1175,rng_ND,5,FALSE)="Ja",D_SAV!T1175="degressiv"),D_SAV!AC1175*Y1175/100,0),0)</f>
        <v>0</v>
      </c>
      <c r="AF1175" s="55">
        <f>IFERROR(IF(VLOOKUP(D1175,rng_ND,5,FALSE)="Ja",MAX(D_SAV!AD1175:AE1175),D_SAV!AD1175),0)</f>
        <v>0</v>
      </c>
      <c r="AG1175" s="55">
        <f t="shared" si="359"/>
        <v>0</v>
      </c>
      <c r="AH1175" s="55">
        <f t="shared" si="360"/>
        <v>0</v>
      </c>
      <c r="AI1175" s="55">
        <f t="shared" si="361"/>
        <v>0</v>
      </c>
      <c r="AJ1175" s="55">
        <f t="shared" si="362"/>
        <v>0</v>
      </c>
      <c r="AK1175" s="55">
        <f t="shared" si="353"/>
        <v>0</v>
      </c>
      <c r="AL1175" s="55">
        <f t="shared" si="354"/>
        <v>0</v>
      </c>
      <c r="AM1175" s="55">
        <f t="shared" si="355"/>
        <v>0</v>
      </c>
    </row>
    <row r="1176" spans="1:39" x14ac:dyDescent="0.25">
      <c r="A1176" s="47">
        <v>1172</v>
      </c>
      <c r="B1176" s="358" t="str">
        <f>IF(AND(E1176&lt;&gt;0,D1176&lt;&gt;0,F1176&lt;&gt;0),IF(C1176&lt;&gt;0,CONCATENATE(C1176,"-AGr",VLOOKUP(D1176,Listen!$A$2:$G$45,7,FALSE),"-",E1176,"-",F1176,),CONCATENATE("AGr",VLOOKUP(D1176,Listen!$A$2:$G$45,7,FALSE),"-",E1176,"-",F1176)),"keine vollständige ID")</f>
        <v>keine vollständige ID</v>
      </c>
      <c r="C1176" s="359">
        <f>'[2]III_SAV-Details_NB'!B1182</f>
        <v>0</v>
      </c>
      <c r="D1176" s="359">
        <f>'[2]III_SAV-Details_NB'!C1182</f>
        <v>0</v>
      </c>
      <c r="E1176" s="359">
        <f>'[2]III_SAV-Details_NB'!D1182</f>
        <v>0</v>
      </c>
      <c r="F1176" s="490"/>
      <c r="G1176" s="281">
        <f>'[2]III_SAV-Details_NB'!X1182</f>
        <v>0</v>
      </c>
      <c r="H1176" s="281">
        <f t="shared" si="356"/>
        <v>0</v>
      </c>
      <c r="I1176" s="281">
        <f>IF(con_EOGJahr=2025,'[2]III_SAV-Details_NB'!AA1182,IF(con_EOGJahr=2026,'[2]III_SAV-Details_NB'!AB1182,'[2]III_SAV-Details_NB'!AC1182))</f>
        <v>0</v>
      </c>
      <c r="J1176" s="282"/>
      <c r="K1176" s="282"/>
      <c r="L1176" s="282"/>
      <c r="M1176" s="282"/>
      <c r="N1176" s="282"/>
      <c r="O1176" s="282"/>
      <c r="P1176" s="52">
        <f t="shared" si="357"/>
        <v>0</v>
      </c>
      <c r="Q1176" s="60"/>
      <c r="R1176" s="53">
        <f t="shared" si="363"/>
        <v>0</v>
      </c>
      <c r="S1176" s="59"/>
      <c r="T1176" s="61"/>
      <c r="U1176" s="342" t="str">
        <f t="shared" si="367"/>
        <v>k.A.</v>
      </c>
      <c r="V1176" s="343" t="str">
        <f t="shared" si="364"/>
        <v>k.A.</v>
      </c>
      <c r="W1176" s="343" t="str">
        <f>IFERROR(IF(OR($D1176="",$E1176=0,con_Ende=0),"k.A.",IF(VLOOKUP($D1176,rng_ND,5,0)="Nein",VLOOKUP($D1176,rng_ND,2,FALSE),MIN(VLOOKUP($D1176,rng_ND,2,FALSE),A_Stammdaten!$B$19-D_SAV!$E1176+1))),"k.A.")</f>
        <v>k.A.</v>
      </c>
      <c r="X1176" s="343" t="str">
        <f t="shared" si="365"/>
        <v>k.A.</v>
      </c>
      <c r="Y1176" s="62"/>
      <c r="Z1176" s="48">
        <f t="shared" si="366"/>
        <v>0</v>
      </c>
      <c r="AA1176" s="457"/>
      <c r="AB1176" s="55">
        <f t="shared" si="358"/>
        <v>0</v>
      </c>
      <c r="AC1176" s="55">
        <f>IF(A_Stammdaten!$B$25="ja",D_SAV!AA1176,D_SAV!AB1176)</f>
        <v>0</v>
      </c>
      <c r="AD1176" s="478">
        <f>IF(AC1176=0,0,IF(U1176-(con_EOGJahr-D_SAV!E1176)&lt;=0,AC1176,AC1176/V1176))</f>
        <v>0</v>
      </c>
      <c r="AE1176" s="478">
        <f>IFERROR(IF(AND(VLOOKUP(D1176,rng_ND,5,FALSE)="Ja",D_SAV!T1176="degressiv"),D_SAV!AC1176*Y1176/100,0),0)</f>
        <v>0</v>
      </c>
      <c r="AF1176" s="55">
        <f>IFERROR(IF(VLOOKUP(D1176,rng_ND,5,FALSE)="Ja",MAX(D_SAV!AD1176:AE1176),D_SAV!AD1176),0)</f>
        <v>0</v>
      </c>
      <c r="AG1176" s="55">
        <f t="shared" si="359"/>
        <v>0</v>
      </c>
      <c r="AH1176" s="55">
        <f t="shared" si="360"/>
        <v>0</v>
      </c>
      <c r="AI1176" s="55">
        <f t="shared" si="361"/>
        <v>0</v>
      </c>
      <c r="AJ1176" s="55">
        <f t="shared" si="362"/>
        <v>0</v>
      </c>
      <c r="AK1176" s="55">
        <f t="shared" si="353"/>
        <v>0</v>
      </c>
      <c r="AL1176" s="55">
        <f t="shared" si="354"/>
        <v>0</v>
      </c>
      <c r="AM1176" s="55">
        <f t="shared" si="355"/>
        <v>0</v>
      </c>
    </row>
    <row r="1177" spans="1:39" x14ac:dyDescent="0.25">
      <c r="A1177" s="47">
        <v>1173</v>
      </c>
      <c r="B1177" s="358" t="str">
        <f>IF(AND(E1177&lt;&gt;0,D1177&lt;&gt;0,F1177&lt;&gt;0),IF(C1177&lt;&gt;0,CONCATENATE(C1177,"-AGr",VLOOKUP(D1177,Listen!$A$2:$G$45,7,FALSE),"-",E1177,"-",F1177,),CONCATENATE("AGr",VLOOKUP(D1177,Listen!$A$2:$G$45,7,FALSE),"-",E1177,"-",F1177)),"keine vollständige ID")</f>
        <v>keine vollständige ID</v>
      </c>
      <c r="C1177" s="359">
        <f>'[2]III_SAV-Details_NB'!B1183</f>
        <v>0</v>
      </c>
      <c r="D1177" s="359">
        <f>'[2]III_SAV-Details_NB'!C1183</f>
        <v>0</v>
      </c>
      <c r="E1177" s="359">
        <f>'[2]III_SAV-Details_NB'!D1183</f>
        <v>0</v>
      </c>
      <c r="F1177" s="490"/>
      <c r="G1177" s="281">
        <f>'[2]III_SAV-Details_NB'!X1183</f>
        <v>0</v>
      </c>
      <c r="H1177" s="281">
        <f t="shared" si="356"/>
        <v>0</v>
      </c>
      <c r="I1177" s="281">
        <f>IF(con_EOGJahr=2025,'[2]III_SAV-Details_NB'!AA1183,IF(con_EOGJahr=2026,'[2]III_SAV-Details_NB'!AB1183,'[2]III_SAV-Details_NB'!AC1183))</f>
        <v>0</v>
      </c>
      <c r="J1177" s="282"/>
      <c r="K1177" s="282"/>
      <c r="L1177" s="282"/>
      <c r="M1177" s="282"/>
      <c r="N1177" s="282"/>
      <c r="O1177" s="282"/>
      <c r="P1177" s="52">
        <f t="shared" si="357"/>
        <v>0</v>
      </c>
      <c r="Q1177" s="60"/>
      <c r="R1177" s="53">
        <f t="shared" si="363"/>
        <v>0</v>
      </c>
      <c r="S1177" s="59"/>
      <c r="T1177" s="61"/>
      <c r="U1177" s="342" t="str">
        <f t="shared" si="367"/>
        <v>k.A.</v>
      </c>
      <c r="V1177" s="343" t="str">
        <f t="shared" si="364"/>
        <v>k.A.</v>
      </c>
      <c r="W1177" s="343" t="str">
        <f>IFERROR(IF(OR($D1177="",$E1177=0,con_Ende=0),"k.A.",IF(VLOOKUP($D1177,rng_ND,5,0)="Nein",VLOOKUP($D1177,rng_ND,2,FALSE),MIN(VLOOKUP($D1177,rng_ND,2,FALSE),A_Stammdaten!$B$19-D_SAV!$E1177+1))),"k.A.")</f>
        <v>k.A.</v>
      </c>
      <c r="X1177" s="343" t="str">
        <f t="shared" si="365"/>
        <v>k.A.</v>
      </c>
      <c r="Y1177" s="62"/>
      <c r="Z1177" s="48">
        <f t="shared" si="366"/>
        <v>0</v>
      </c>
      <c r="AA1177" s="457"/>
      <c r="AB1177" s="55">
        <f t="shared" si="358"/>
        <v>0</v>
      </c>
      <c r="AC1177" s="55">
        <f>IF(A_Stammdaten!$B$25="ja",D_SAV!AA1177,D_SAV!AB1177)</f>
        <v>0</v>
      </c>
      <c r="AD1177" s="478">
        <f>IF(AC1177=0,0,IF(U1177-(con_EOGJahr-D_SAV!E1177)&lt;=0,AC1177,AC1177/V1177))</f>
        <v>0</v>
      </c>
      <c r="AE1177" s="478">
        <f>IFERROR(IF(AND(VLOOKUP(D1177,rng_ND,5,FALSE)="Ja",D_SAV!T1177="degressiv"),D_SAV!AC1177*Y1177/100,0),0)</f>
        <v>0</v>
      </c>
      <c r="AF1177" s="55">
        <f>IFERROR(IF(VLOOKUP(D1177,rng_ND,5,FALSE)="Ja",MAX(D_SAV!AD1177:AE1177),D_SAV!AD1177),0)</f>
        <v>0</v>
      </c>
      <c r="AG1177" s="55">
        <f t="shared" si="359"/>
        <v>0</v>
      </c>
      <c r="AH1177" s="55">
        <f t="shared" si="360"/>
        <v>0</v>
      </c>
      <c r="AI1177" s="55">
        <f t="shared" si="361"/>
        <v>0</v>
      </c>
      <c r="AJ1177" s="55">
        <f t="shared" si="362"/>
        <v>0</v>
      </c>
      <c r="AK1177" s="55">
        <f t="shared" si="353"/>
        <v>0</v>
      </c>
      <c r="AL1177" s="55">
        <f t="shared" si="354"/>
        <v>0</v>
      </c>
      <c r="AM1177" s="55">
        <f t="shared" si="355"/>
        <v>0</v>
      </c>
    </row>
    <row r="1178" spans="1:39" x14ac:dyDescent="0.25">
      <c r="A1178" s="47">
        <v>1174</v>
      </c>
      <c r="B1178" s="358" t="str">
        <f>IF(AND(E1178&lt;&gt;0,D1178&lt;&gt;0,F1178&lt;&gt;0),IF(C1178&lt;&gt;0,CONCATENATE(C1178,"-AGr",VLOOKUP(D1178,Listen!$A$2:$G$45,7,FALSE),"-",E1178,"-",F1178,),CONCATENATE("AGr",VLOOKUP(D1178,Listen!$A$2:$G$45,7,FALSE),"-",E1178,"-",F1178)),"keine vollständige ID")</f>
        <v>keine vollständige ID</v>
      </c>
      <c r="C1178" s="359">
        <f>'[2]III_SAV-Details_NB'!B1184</f>
        <v>0</v>
      </c>
      <c r="D1178" s="359">
        <f>'[2]III_SAV-Details_NB'!C1184</f>
        <v>0</v>
      </c>
      <c r="E1178" s="359">
        <f>'[2]III_SAV-Details_NB'!D1184</f>
        <v>0</v>
      </c>
      <c r="F1178" s="490"/>
      <c r="G1178" s="281">
        <f>'[2]III_SAV-Details_NB'!X1184</f>
        <v>0</v>
      </c>
      <c r="H1178" s="281">
        <f t="shared" si="356"/>
        <v>0</v>
      </c>
      <c r="I1178" s="281">
        <f>IF(con_EOGJahr=2025,'[2]III_SAV-Details_NB'!AA1184,IF(con_EOGJahr=2026,'[2]III_SAV-Details_NB'!AB1184,'[2]III_SAV-Details_NB'!AC1184))</f>
        <v>0</v>
      </c>
      <c r="J1178" s="282"/>
      <c r="K1178" s="282"/>
      <c r="L1178" s="282"/>
      <c r="M1178" s="282"/>
      <c r="N1178" s="282"/>
      <c r="O1178" s="282"/>
      <c r="P1178" s="52">
        <f t="shared" si="357"/>
        <v>0</v>
      </c>
      <c r="Q1178" s="60"/>
      <c r="R1178" s="53">
        <f t="shared" si="363"/>
        <v>0</v>
      </c>
      <c r="S1178" s="59"/>
      <c r="T1178" s="61"/>
      <c r="U1178" s="342" t="str">
        <f t="shared" si="367"/>
        <v>k.A.</v>
      </c>
      <c r="V1178" s="343" t="str">
        <f t="shared" si="364"/>
        <v>k.A.</v>
      </c>
      <c r="W1178" s="343" t="str">
        <f>IFERROR(IF(OR($D1178="",$E1178=0,con_Ende=0),"k.A.",IF(VLOOKUP($D1178,rng_ND,5,0)="Nein",VLOOKUP($D1178,rng_ND,2,FALSE),MIN(VLOOKUP($D1178,rng_ND,2,FALSE),A_Stammdaten!$B$19-D_SAV!$E1178+1))),"k.A.")</f>
        <v>k.A.</v>
      </c>
      <c r="X1178" s="343" t="str">
        <f t="shared" si="365"/>
        <v>k.A.</v>
      </c>
      <c r="Y1178" s="62"/>
      <c r="Z1178" s="48">
        <f t="shared" si="366"/>
        <v>0</v>
      </c>
      <c r="AA1178" s="457"/>
      <c r="AB1178" s="55">
        <f t="shared" si="358"/>
        <v>0</v>
      </c>
      <c r="AC1178" s="55">
        <f>IF(A_Stammdaten!$B$25="ja",D_SAV!AA1178,D_SAV!AB1178)</f>
        <v>0</v>
      </c>
      <c r="AD1178" s="478">
        <f>IF(AC1178=0,0,IF(U1178-(con_EOGJahr-D_SAV!E1178)&lt;=0,AC1178,AC1178/V1178))</f>
        <v>0</v>
      </c>
      <c r="AE1178" s="478">
        <f>IFERROR(IF(AND(VLOOKUP(D1178,rng_ND,5,FALSE)="Ja",D_SAV!T1178="degressiv"),D_SAV!AC1178*Y1178/100,0),0)</f>
        <v>0</v>
      </c>
      <c r="AF1178" s="55">
        <f>IFERROR(IF(VLOOKUP(D1178,rng_ND,5,FALSE)="Ja",MAX(D_SAV!AD1178:AE1178),D_SAV!AD1178),0)</f>
        <v>0</v>
      </c>
      <c r="AG1178" s="55">
        <f t="shared" si="359"/>
        <v>0</v>
      </c>
      <c r="AH1178" s="55">
        <f t="shared" si="360"/>
        <v>0</v>
      </c>
      <c r="AI1178" s="55">
        <f t="shared" si="361"/>
        <v>0</v>
      </c>
      <c r="AJ1178" s="55">
        <f t="shared" si="362"/>
        <v>0</v>
      </c>
      <c r="AK1178" s="55">
        <f t="shared" si="353"/>
        <v>0</v>
      </c>
      <c r="AL1178" s="55">
        <f t="shared" si="354"/>
        <v>0</v>
      </c>
      <c r="AM1178" s="55">
        <f t="shared" si="355"/>
        <v>0</v>
      </c>
    </row>
    <row r="1179" spans="1:39" x14ac:dyDescent="0.25">
      <c r="A1179" s="47">
        <v>1175</v>
      </c>
      <c r="B1179" s="358" t="str">
        <f>IF(AND(E1179&lt;&gt;0,D1179&lt;&gt;0,F1179&lt;&gt;0),IF(C1179&lt;&gt;0,CONCATENATE(C1179,"-AGr",VLOOKUP(D1179,Listen!$A$2:$G$45,7,FALSE),"-",E1179,"-",F1179,),CONCATENATE("AGr",VLOOKUP(D1179,Listen!$A$2:$G$45,7,FALSE),"-",E1179,"-",F1179)),"keine vollständige ID")</f>
        <v>keine vollständige ID</v>
      </c>
      <c r="C1179" s="359">
        <f>'[2]III_SAV-Details_NB'!B1185</f>
        <v>0</v>
      </c>
      <c r="D1179" s="359">
        <f>'[2]III_SAV-Details_NB'!C1185</f>
        <v>0</v>
      </c>
      <c r="E1179" s="359">
        <f>'[2]III_SAV-Details_NB'!D1185</f>
        <v>0</v>
      </c>
      <c r="F1179" s="490"/>
      <c r="G1179" s="281">
        <f>'[2]III_SAV-Details_NB'!X1185</f>
        <v>0</v>
      </c>
      <c r="H1179" s="281">
        <f t="shared" si="356"/>
        <v>0</v>
      </c>
      <c r="I1179" s="281">
        <f>IF(con_EOGJahr=2025,'[2]III_SAV-Details_NB'!AA1185,IF(con_EOGJahr=2026,'[2]III_SAV-Details_NB'!AB1185,'[2]III_SAV-Details_NB'!AC1185))</f>
        <v>0</v>
      </c>
      <c r="J1179" s="282"/>
      <c r="K1179" s="282"/>
      <c r="L1179" s="282"/>
      <c r="M1179" s="282"/>
      <c r="N1179" s="282"/>
      <c r="O1179" s="282"/>
      <c r="P1179" s="52">
        <f t="shared" si="357"/>
        <v>0</v>
      </c>
      <c r="Q1179" s="60"/>
      <c r="R1179" s="53">
        <f t="shared" si="363"/>
        <v>0</v>
      </c>
      <c r="S1179" s="59"/>
      <c r="T1179" s="61"/>
      <c r="U1179" s="342" t="str">
        <f t="shared" si="367"/>
        <v>k.A.</v>
      </c>
      <c r="V1179" s="343" t="str">
        <f t="shared" si="364"/>
        <v>k.A.</v>
      </c>
      <c r="W1179" s="343" t="str">
        <f>IFERROR(IF(OR($D1179="",$E1179=0,con_Ende=0),"k.A.",IF(VLOOKUP($D1179,rng_ND,5,0)="Nein",VLOOKUP($D1179,rng_ND,2,FALSE),MIN(VLOOKUP($D1179,rng_ND,2,FALSE),A_Stammdaten!$B$19-D_SAV!$E1179+1))),"k.A.")</f>
        <v>k.A.</v>
      </c>
      <c r="X1179" s="343" t="str">
        <f t="shared" si="365"/>
        <v>k.A.</v>
      </c>
      <c r="Y1179" s="62"/>
      <c r="Z1179" s="48">
        <f t="shared" si="366"/>
        <v>0</v>
      </c>
      <c r="AA1179" s="457"/>
      <c r="AB1179" s="55">
        <f t="shared" si="358"/>
        <v>0</v>
      </c>
      <c r="AC1179" s="55">
        <f>IF(A_Stammdaten!$B$25="ja",D_SAV!AA1179,D_SAV!AB1179)</f>
        <v>0</v>
      </c>
      <c r="AD1179" s="478">
        <f>IF(AC1179=0,0,IF(U1179-(con_EOGJahr-D_SAV!E1179)&lt;=0,AC1179,AC1179/V1179))</f>
        <v>0</v>
      </c>
      <c r="AE1179" s="478">
        <f>IFERROR(IF(AND(VLOOKUP(D1179,rng_ND,5,FALSE)="Ja",D_SAV!T1179="degressiv"),D_SAV!AC1179*Y1179/100,0),0)</f>
        <v>0</v>
      </c>
      <c r="AF1179" s="55">
        <f>IFERROR(IF(VLOOKUP(D1179,rng_ND,5,FALSE)="Ja",MAX(D_SAV!AD1179:AE1179),D_SAV!AD1179),0)</f>
        <v>0</v>
      </c>
      <c r="AG1179" s="55">
        <f t="shared" si="359"/>
        <v>0</v>
      </c>
      <c r="AH1179" s="55">
        <f t="shared" si="360"/>
        <v>0</v>
      </c>
      <c r="AI1179" s="55">
        <f t="shared" si="361"/>
        <v>0</v>
      </c>
      <c r="AJ1179" s="55">
        <f t="shared" si="362"/>
        <v>0</v>
      </c>
      <c r="AK1179" s="55">
        <f t="shared" si="353"/>
        <v>0</v>
      </c>
      <c r="AL1179" s="55">
        <f t="shared" si="354"/>
        <v>0</v>
      </c>
      <c r="AM1179" s="55">
        <f t="shared" si="355"/>
        <v>0</v>
      </c>
    </row>
    <row r="1180" spans="1:39" x14ac:dyDescent="0.25">
      <c r="A1180" s="47">
        <v>1176</v>
      </c>
      <c r="B1180" s="358" t="str">
        <f>IF(AND(E1180&lt;&gt;0,D1180&lt;&gt;0,F1180&lt;&gt;0),IF(C1180&lt;&gt;0,CONCATENATE(C1180,"-AGr",VLOOKUP(D1180,Listen!$A$2:$G$45,7,FALSE),"-",E1180,"-",F1180,),CONCATENATE("AGr",VLOOKUP(D1180,Listen!$A$2:$G$45,7,FALSE),"-",E1180,"-",F1180)),"keine vollständige ID")</f>
        <v>keine vollständige ID</v>
      </c>
      <c r="C1180" s="359">
        <f>'[2]III_SAV-Details_NB'!B1186</f>
        <v>0</v>
      </c>
      <c r="D1180" s="359">
        <f>'[2]III_SAV-Details_NB'!C1186</f>
        <v>0</v>
      </c>
      <c r="E1180" s="359">
        <f>'[2]III_SAV-Details_NB'!D1186</f>
        <v>0</v>
      </c>
      <c r="F1180" s="490"/>
      <c r="G1180" s="281">
        <f>'[2]III_SAV-Details_NB'!X1186</f>
        <v>0</v>
      </c>
      <c r="H1180" s="281">
        <f t="shared" si="356"/>
        <v>0</v>
      </c>
      <c r="I1180" s="281">
        <f>IF(con_EOGJahr=2025,'[2]III_SAV-Details_NB'!AA1186,IF(con_EOGJahr=2026,'[2]III_SAV-Details_NB'!AB1186,'[2]III_SAV-Details_NB'!AC1186))</f>
        <v>0</v>
      </c>
      <c r="J1180" s="282"/>
      <c r="K1180" s="282"/>
      <c r="L1180" s="282"/>
      <c r="M1180" s="282"/>
      <c r="N1180" s="282"/>
      <c r="O1180" s="282"/>
      <c r="P1180" s="52">
        <f t="shared" si="357"/>
        <v>0</v>
      </c>
      <c r="Q1180" s="60"/>
      <c r="R1180" s="53">
        <f t="shared" si="363"/>
        <v>0</v>
      </c>
      <c r="S1180" s="59"/>
      <c r="T1180" s="61"/>
      <c r="U1180" s="342" t="str">
        <f t="shared" si="367"/>
        <v>k.A.</v>
      </c>
      <c r="V1180" s="343" t="str">
        <f t="shared" si="364"/>
        <v>k.A.</v>
      </c>
      <c r="W1180" s="343" t="str">
        <f>IFERROR(IF(OR($D1180="",$E1180=0,con_Ende=0),"k.A.",IF(VLOOKUP($D1180,rng_ND,5,0)="Nein",VLOOKUP($D1180,rng_ND,2,FALSE),MIN(VLOOKUP($D1180,rng_ND,2,FALSE),A_Stammdaten!$B$19-D_SAV!$E1180+1))),"k.A.")</f>
        <v>k.A.</v>
      </c>
      <c r="X1180" s="343" t="str">
        <f t="shared" si="365"/>
        <v>k.A.</v>
      </c>
      <c r="Y1180" s="62"/>
      <c r="Z1180" s="48">
        <f t="shared" si="366"/>
        <v>0</v>
      </c>
      <c r="AA1180" s="457"/>
      <c r="AB1180" s="55">
        <f t="shared" si="358"/>
        <v>0</v>
      </c>
      <c r="AC1180" s="55">
        <f>IF(A_Stammdaten!$B$25="ja",D_SAV!AA1180,D_SAV!AB1180)</f>
        <v>0</v>
      </c>
      <c r="AD1180" s="478">
        <f>IF(AC1180=0,0,IF(U1180-(con_EOGJahr-D_SAV!E1180)&lt;=0,AC1180,AC1180/V1180))</f>
        <v>0</v>
      </c>
      <c r="AE1180" s="478">
        <f>IFERROR(IF(AND(VLOOKUP(D1180,rng_ND,5,FALSE)="Ja",D_SAV!T1180="degressiv"),D_SAV!AC1180*Y1180/100,0),0)</f>
        <v>0</v>
      </c>
      <c r="AF1180" s="55">
        <f>IFERROR(IF(VLOOKUP(D1180,rng_ND,5,FALSE)="Ja",MAX(D_SAV!AD1180:AE1180),D_SAV!AD1180),0)</f>
        <v>0</v>
      </c>
      <c r="AG1180" s="55">
        <f t="shared" si="359"/>
        <v>0</v>
      </c>
      <c r="AH1180" s="55">
        <f t="shared" si="360"/>
        <v>0</v>
      </c>
      <c r="AI1180" s="55">
        <f t="shared" si="361"/>
        <v>0</v>
      </c>
      <c r="AJ1180" s="55">
        <f t="shared" si="362"/>
        <v>0</v>
      </c>
      <c r="AK1180" s="55">
        <f t="shared" si="353"/>
        <v>0</v>
      </c>
      <c r="AL1180" s="55">
        <f t="shared" si="354"/>
        <v>0</v>
      </c>
      <c r="AM1180" s="55">
        <f t="shared" si="355"/>
        <v>0</v>
      </c>
    </row>
    <row r="1181" spans="1:39" x14ac:dyDescent="0.25">
      <c r="A1181" s="47">
        <v>1177</v>
      </c>
      <c r="B1181" s="358" t="str">
        <f>IF(AND(E1181&lt;&gt;0,D1181&lt;&gt;0,F1181&lt;&gt;0),IF(C1181&lt;&gt;0,CONCATENATE(C1181,"-AGr",VLOOKUP(D1181,Listen!$A$2:$G$45,7,FALSE),"-",E1181,"-",F1181,),CONCATENATE("AGr",VLOOKUP(D1181,Listen!$A$2:$G$45,7,FALSE),"-",E1181,"-",F1181)),"keine vollständige ID")</f>
        <v>keine vollständige ID</v>
      </c>
      <c r="C1181" s="359">
        <f>'[2]III_SAV-Details_NB'!B1187</f>
        <v>0</v>
      </c>
      <c r="D1181" s="359">
        <f>'[2]III_SAV-Details_NB'!C1187</f>
        <v>0</v>
      </c>
      <c r="E1181" s="359">
        <f>'[2]III_SAV-Details_NB'!D1187</f>
        <v>0</v>
      </c>
      <c r="F1181" s="490"/>
      <c r="G1181" s="281">
        <f>'[2]III_SAV-Details_NB'!X1187</f>
        <v>0</v>
      </c>
      <c r="H1181" s="281">
        <f t="shared" si="356"/>
        <v>0</v>
      </c>
      <c r="I1181" s="281">
        <f>IF(con_EOGJahr=2025,'[2]III_SAV-Details_NB'!AA1187,IF(con_EOGJahr=2026,'[2]III_SAV-Details_NB'!AB1187,'[2]III_SAV-Details_NB'!AC1187))</f>
        <v>0</v>
      </c>
      <c r="J1181" s="282"/>
      <c r="K1181" s="282"/>
      <c r="L1181" s="282"/>
      <c r="M1181" s="282"/>
      <c r="N1181" s="282"/>
      <c r="O1181" s="282"/>
      <c r="P1181" s="52">
        <f t="shared" si="357"/>
        <v>0</v>
      </c>
      <c r="Q1181" s="60"/>
      <c r="R1181" s="53">
        <f t="shared" si="363"/>
        <v>0</v>
      </c>
      <c r="S1181" s="59"/>
      <c r="T1181" s="61"/>
      <c r="U1181" s="342" t="str">
        <f t="shared" si="367"/>
        <v>k.A.</v>
      </c>
      <c r="V1181" s="343" t="str">
        <f t="shared" si="364"/>
        <v>k.A.</v>
      </c>
      <c r="W1181" s="343" t="str">
        <f>IFERROR(IF(OR($D1181="",$E1181=0,con_Ende=0),"k.A.",IF(VLOOKUP($D1181,rng_ND,5,0)="Nein",VLOOKUP($D1181,rng_ND,2,FALSE),MIN(VLOOKUP($D1181,rng_ND,2,FALSE),A_Stammdaten!$B$19-D_SAV!$E1181+1))),"k.A.")</f>
        <v>k.A.</v>
      </c>
      <c r="X1181" s="343" t="str">
        <f t="shared" si="365"/>
        <v>k.A.</v>
      </c>
      <c r="Y1181" s="62"/>
      <c r="Z1181" s="48">
        <f t="shared" si="366"/>
        <v>0</v>
      </c>
      <c r="AA1181" s="457"/>
      <c r="AB1181" s="55">
        <f t="shared" si="358"/>
        <v>0</v>
      </c>
      <c r="AC1181" s="55">
        <f>IF(A_Stammdaten!$B$25="ja",D_SAV!AA1181,D_SAV!AB1181)</f>
        <v>0</v>
      </c>
      <c r="AD1181" s="478">
        <f>IF(AC1181=0,0,IF(U1181-(con_EOGJahr-D_SAV!E1181)&lt;=0,AC1181,AC1181/V1181))</f>
        <v>0</v>
      </c>
      <c r="AE1181" s="478">
        <f>IFERROR(IF(AND(VLOOKUP(D1181,rng_ND,5,FALSE)="Ja",D_SAV!T1181="degressiv"),D_SAV!AC1181*Y1181/100,0),0)</f>
        <v>0</v>
      </c>
      <c r="AF1181" s="55">
        <f>IFERROR(IF(VLOOKUP(D1181,rng_ND,5,FALSE)="Ja",MAX(D_SAV!AD1181:AE1181),D_SAV!AD1181),0)</f>
        <v>0</v>
      </c>
      <c r="AG1181" s="55">
        <f t="shared" si="359"/>
        <v>0</v>
      </c>
      <c r="AH1181" s="55">
        <f t="shared" si="360"/>
        <v>0</v>
      </c>
      <c r="AI1181" s="55">
        <f t="shared" si="361"/>
        <v>0</v>
      </c>
      <c r="AJ1181" s="55">
        <f t="shared" si="362"/>
        <v>0</v>
      </c>
      <c r="AK1181" s="55">
        <f t="shared" si="353"/>
        <v>0</v>
      </c>
      <c r="AL1181" s="55">
        <f t="shared" si="354"/>
        <v>0</v>
      </c>
      <c r="AM1181" s="55">
        <f t="shared" si="355"/>
        <v>0</v>
      </c>
    </row>
    <row r="1182" spans="1:39" x14ac:dyDescent="0.25">
      <c r="A1182" s="47">
        <v>1178</v>
      </c>
      <c r="B1182" s="358" t="str">
        <f>IF(AND(E1182&lt;&gt;0,D1182&lt;&gt;0,F1182&lt;&gt;0),IF(C1182&lt;&gt;0,CONCATENATE(C1182,"-AGr",VLOOKUP(D1182,Listen!$A$2:$G$45,7,FALSE),"-",E1182,"-",F1182,),CONCATENATE("AGr",VLOOKUP(D1182,Listen!$A$2:$G$45,7,FALSE),"-",E1182,"-",F1182)),"keine vollständige ID")</f>
        <v>keine vollständige ID</v>
      </c>
      <c r="C1182" s="359">
        <f>'[2]III_SAV-Details_NB'!B1188</f>
        <v>0</v>
      </c>
      <c r="D1182" s="359">
        <f>'[2]III_SAV-Details_NB'!C1188</f>
        <v>0</v>
      </c>
      <c r="E1182" s="359">
        <f>'[2]III_SAV-Details_NB'!D1188</f>
        <v>0</v>
      </c>
      <c r="F1182" s="490"/>
      <c r="G1182" s="281">
        <f>'[2]III_SAV-Details_NB'!X1188</f>
        <v>0</v>
      </c>
      <c r="H1182" s="281">
        <f t="shared" si="356"/>
        <v>0</v>
      </c>
      <c r="I1182" s="281">
        <f>IF(con_EOGJahr=2025,'[2]III_SAV-Details_NB'!AA1188,IF(con_EOGJahr=2026,'[2]III_SAV-Details_NB'!AB1188,'[2]III_SAV-Details_NB'!AC1188))</f>
        <v>0</v>
      </c>
      <c r="J1182" s="282"/>
      <c r="K1182" s="282"/>
      <c r="L1182" s="282"/>
      <c r="M1182" s="282"/>
      <c r="N1182" s="282"/>
      <c r="O1182" s="282"/>
      <c r="P1182" s="52">
        <f t="shared" si="357"/>
        <v>0</v>
      </c>
      <c r="Q1182" s="60"/>
      <c r="R1182" s="53">
        <f t="shared" si="363"/>
        <v>0</v>
      </c>
      <c r="S1182" s="59"/>
      <c r="T1182" s="61"/>
      <c r="U1182" s="342" t="str">
        <f t="shared" si="367"/>
        <v>k.A.</v>
      </c>
      <c r="V1182" s="343" t="str">
        <f t="shared" si="364"/>
        <v>k.A.</v>
      </c>
      <c r="W1182" s="343" t="str">
        <f>IFERROR(IF(OR($D1182="",$E1182=0,con_Ende=0),"k.A.",IF(VLOOKUP($D1182,rng_ND,5,0)="Nein",VLOOKUP($D1182,rng_ND,2,FALSE),MIN(VLOOKUP($D1182,rng_ND,2,FALSE),A_Stammdaten!$B$19-D_SAV!$E1182+1))),"k.A.")</f>
        <v>k.A.</v>
      </c>
      <c r="X1182" s="343" t="str">
        <f t="shared" si="365"/>
        <v>k.A.</v>
      </c>
      <c r="Y1182" s="62"/>
      <c r="Z1182" s="48">
        <f t="shared" si="366"/>
        <v>0</v>
      </c>
      <c r="AA1182" s="457"/>
      <c r="AB1182" s="55">
        <f t="shared" si="358"/>
        <v>0</v>
      </c>
      <c r="AC1182" s="55">
        <f>IF(A_Stammdaten!$B$25="ja",D_SAV!AA1182,D_SAV!AB1182)</f>
        <v>0</v>
      </c>
      <c r="AD1182" s="478">
        <f>IF(AC1182=0,0,IF(U1182-(con_EOGJahr-D_SAV!E1182)&lt;=0,AC1182,AC1182/V1182))</f>
        <v>0</v>
      </c>
      <c r="AE1182" s="478">
        <f>IFERROR(IF(AND(VLOOKUP(D1182,rng_ND,5,FALSE)="Ja",D_SAV!T1182="degressiv"),D_SAV!AC1182*Y1182/100,0),0)</f>
        <v>0</v>
      </c>
      <c r="AF1182" s="55">
        <f>IFERROR(IF(VLOOKUP(D1182,rng_ND,5,FALSE)="Ja",MAX(D_SAV!AD1182:AE1182),D_SAV!AD1182),0)</f>
        <v>0</v>
      </c>
      <c r="AG1182" s="55">
        <f t="shared" si="359"/>
        <v>0</v>
      </c>
      <c r="AH1182" s="55">
        <f t="shared" si="360"/>
        <v>0</v>
      </c>
      <c r="AI1182" s="55">
        <f t="shared" si="361"/>
        <v>0</v>
      </c>
      <c r="AJ1182" s="55">
        <f t="shared" si="362"/>
        <v>0</v>
      </c>
      <c r="AK1182" s="55">
        <f t="shared" si="353"/>
        <v>0</v>
      </c>
      <c r="AL1182" s="55">
        <f t="shared" si="354"/>
        <v>0</v>
      </c>
      <c r="AM1182" s="55">
        <f t="shared" si="355"/>
        <v>0</v>
      </c>
    </row>
    <row r="1183" spans="1:39" x14ac:dyDescent="0.25">
      <c r="A1183" s="47">
        <v>1179</v>
      </c>
      <c r="B1183" s="358" t="str">
        <f>IF(AND(E1183&lt;&gt;0,D1183&lt;&gt;0,F1183&lt;&gt;0),IF(C1183&lt;&gt;0,CONCATENATE(C1183,"-AGr",VLOOKUP(D1183,Listen!$A$2:$G$45,7,FALSE),"-",E1183,"-",F1183,),CONCATENATE("AGr",VLOOKUP(D1183,Listen!$A$2:$G$45,7,FALSE),"-",E1183,"-",F1183)),"keine vollständige ID")</f>
        <v>keine vollständige ID</v>
      </c>
      <c r="C1183" s="359">
        <f>'[2]III_SAV-Details_NB'!B1189</f>
        <v>0</v>
      </c>
      <c r="D1183" s="359">
        <f>'[2]III_SAV-Details_NB'!C1189</f>
        <v>0</v>
      </c>
      <c r="E1183" s="359">
        <f>'[2]III_SAV-Details_NB'!D1189</f>
        <v>0</v>
      </c>
      <c r="F1183" s="490"/>
      <c r="G1183" s="281">
        <f>'[2]III_SAV-Details_NB'!X1189</f>
        <v>0</v>
      </c>
      <c r="H1183" s="281">
        <f t="shared" si="356"/>
        <v>0</v>
      </c>
      <c r="I1183" s="281">
        <f>IF(con_EOGJahr=2025,'[2]III_SAV-Details_NB'!AA1189,IF(con_EOGJahr=2026,'[2]III_SAV-Details_NB'!AB1189,'[2]III_SAV-Details_NB'!AC1189))</f>
        <v>0</v>
      </c>
      <c r="J1183" s="282"/>
      <c r="K1183" s="282"/>
      <c r="L1183" s="282"/>
      <c r="M1183" s="282"/>
      <c r="N1183" s="282"/>
      <c r="O1183" s="282"/>
      <c r="P1183" s="52">
        <f t="shared" si="357"/>
        <v>0</v>
      </c>
      <c r="Q1183" s="60"/>
      <c r="R1183" s="53">
        <f t="shared" si="363"/>
        <v>0</v>
      </c>
      <c r="S1183" s="59"/>
      <c r="T1183" s="61"/>
      <c r="U1183" s="342" t="str">
        <f t="shared" si="367"/>
        <v>k.A.</v>
      </c>
      <c r="V1183" s="343" t="str">
        <f t="shared" si="364"/>
        <v>k.A.</v>
      </c>
      <c r="W1183" s="343" t="str">
        <f>IFERROR(IF(OR($D1183="",$E1183=0,con_Ende=0),"k.A.",IF(VLOOKUP($D1183,rng_ND,5,0)="Nein",VLOOKUP($D1183,rng_ND,2,FALSE),MIN(VLOOKUP($D1183,rng_ND,2,FALSE),A_Stammdaten!$B$19-D_SAV!$E1183+1))),"k.A.")</f>
        <v>k.A.</v>
      </c>
      <c r="X1183" s="343" t="str">
        <f t="shared" si="365"/>
        <v>k.A.</v>
      </c>
      <c r="Y1183" s="62"/>
      <c r="Z1183" s="48">
        <f t="shared" si="366"/>
        <v>0</v>
      </c>
      <c r="AA1183" s="457"/>
      <c r="AB1183" s="55">
        <f t="shared" si="358"/>
        <v>0</v>
      </c>
      <c r="AC1183" s="55">
        <f>IF(A_Stammdaten!$B$25="ja",D_SAV!AA1183,D_SAV!AB1183)</f>
        <v>0</v>
      </c>
      <c r="AD1183" s="478">
        <f>IF(AC1183=0,0,IF(U1183-(con_EOGJahr-D_SAV!E1183)&lt;=0,AC1183,AC1183/V1183))</f>
        <v>0</v>
      </c>
      <c r="AE1183" s="478">
        <f>IFERROR(IF(AND(VLOOKUP(D1183,rng_ND,5,FALSE)="Ja",D_SAV!T1183="degressiv"),D_SAV!AC1183*Y1183/100,0),0)</f>
        <v>0</v>
      </c>
      <c r="AF1183" s="55">
        <f>IFERROR(IF(VLOOKUP(D1183,rng_ND,5,FALSE)="Ja",MAX(D_SAV!AD1183:AE1183),D_SAV!AD1183),0)</f>
        <v>0</v>
      </c>
      <c r="AG1183" s="55">
        <f t="shared" si="359"/>
        <v>0</v>
      </c>
      <c r="AH1183" s="55">
        <f t="shared" si="360"/>
        <v>0</v>
      </c>
      <c r="AI1183" s="55">
        <f t="shared" si="361"/>
        <v>0</v>
      </c>
      <c r="AJ1183" s="55">
        <f t="shared" si="362"/>
        <v>0</v>
      </c>
      <c r="AK1183" s="55">
        <f t="shared" si="353"/>
        <v>0</v>
      </c>
      <c r="AL1183" s="55">
        <f t="shared" si="354"/>
        <v>0</v>
      </c>
      <c r="AM1183" s="55">
        <f t="shared" si="355"/>
        <v>0</v>
      </c>
    </row>
    <row r="1184" spans="1:39" x14ac:dyDescent="0.25">
      <c r="A1184" s="47">
        <v>1180</v>
      </c>
      <c r="B1184" s="358" t="str">
        <f>IF(AND(E1184&lt;&gt;0,D1184&lt;&gt;0,F1184&lt;&gt;0),IF(C1184&lt;&gt;0,CONCATENATE(C1184,"-AGr",VLOOKUP(D1184,Listen!$A$2:$G$45,7,FALSE),"-",E1184,"-",F1184,),CONCATENATE("AGr",VLOOKUP(D1184,Listen!$A$2:$G$45,7,FALSE),"-",E1184,"-",F1184)),"keine vollständige ID")</f>
        <v>keine vollständige ID</v>
      </c>
      <c r="C1184" s="359">
        <f>'[2]III_SAV-Details_NB'!B1190</f>
        <v>0</v>
      </c>
      <c r="D1184" s="359">
        <f>'[2]III_SAV-Details_NB'!C1190</f>
        <v>0</v>
      </c>
      <c r="E1184" s="359">
        <f>'[2]III_SAV-Details_NB'!D1190</f>
        <v>0</v>
      </c>
      <c r="F1184" s="490"/>
      <c r="G1184" s="281">
        <f>'[2]III_SAV-Details_NB'!X1190</f>
        <v>0</v>
      </c>
      <c r="H1184" s="281">
        <f t="shared" si="356"/>
        <v>0</v>
      </c>
      <c r="I1184" s="281">
        <f>IF(con_EOGJahr=2025,'[2]III_SAV-Details_NB'!AA1190,IF(con_EOGJahr=2026,'[2]III_SAV-Details_NB'!AB1190,'[2]III_SAV-Details_NB'!AC1190))</f>
        <v>0</v>
      </c>
      <c r="J1184" s="282"/>
      <c r="K1184" s="282"/>
      <c r="L1184" s="282"/>
      <c r="M1184" s="282"/>
      <c r="N1184" s="282"/>
      <c r="O1184" s="282"/>
      <c r="P1184" s="52">
        <f t="shared" si="357"/>
        <v>0</v>
      </c>
      <c r="Q1184" s="60"/>
      <c r="R1184" s="53">
        <f t="shared" si="363"/>
        <v>0</v>
      </c>
      <c r="S1184" s="59"/>
      <c r="T1184" s="61"/>
      <c r="U1184" s="342" t="str">
        <f t="shared" si="367"/>
        <v>k.A.</v>
      </c>
      <c r="V1184" s="343" t="str">
        <f t="shared" si="364"/>
        <v>k.A.</v>
      </c>
      <c r="W1184" s="343" t="str">
        <f>IFERROR(IF(OR($D1184="",$E1184=0,con_Ende=0),"k.A.",IF(VLOOKUP($D1184,rng_ND,5,0)="Nein",VLOOKUP($D1184,rng_ND,2,FALSE),MIN(VLOOKUP($D1184,rng_ND,2,FALSE),A_Stammdaten!$B$19-D_SAV!$E1184+1))),"k.A.")</f>
        <v>k.A.</v>
      </c>
      <c r="X1184" s="343" t="str">
        <f t="shared" si="365"/>
        <v>k.A.</v>
      </c>
      <c r="Y1184" s="62"/>
      <c r="Z1184" s="48">
        <f t="shared" si="366"/>
        <v>0</v>
      </c>
      <c r="AA1184" s="457"/>
      <c r="AB1184" s="55">
        <f t="shared" si="358"/>
        <v>0</v>
      </c>
      <c r="AC1184" s="55">
        <f>IF(A_Stammdaten!$B$25="ja",D_SAV!AA1184,D_SAV!AB1184)</f>
        <v>0</v>
      </c>
      <c r="AD1184" s="478">
        <f>IF(AC1184=0,0,IF(U1184-(con_EOGJahr-D_SAV!E1184)&lt;=0,AC1184,AC1184/V1184))</f>
        <v>0</v>
      </c>
      <c r="AE1184" s="478">
        <f>IFERROR(IF(AND(VLOOKUP(D1184,rng_ND,5,FALSE)="Ja",D_SAV!T1184="degressiv"),D_SAV!AC1184*Y1184/100,0),0)</f>
        <v>0</v>
      </c>
      <c r="AF1184" s="55">
        <f>IFERROR(IF(VLOOKUP(D1184,rng_ND,5,FALSE)="Ja",MAX(D_SAV!AD1184:AE1184),D_SAV!AD1184),0)</f>
        <v>0</v>
      </c>
      <c r="AG1184" s="55">
        <f t="shared" si="359"/>
        <v>0</v>
      </c>
      <c r="AH1184" s="55">
        <f t="shared" si="360"/>
        <v>0</v>
      </c>
      <c r="AI1184" s="55">
        <f t="shared" si="361"/>
        <v>0</v>
      </c>
      <c r="AJ1184" s="55">
        <f t="shared" si="362"/>
        <v>0</v>
      </c>
      <c r="AK1184" s="55">
        <f t="shared" si="353"/>
        <v>0</v>
      </c>
      <c r="AL1184" s="55">
        <f t="shared" si="354"/>
        <v>0</v>
      </c>
      <c r="AM1184" s="55">
        <f t="shared" si="355"/>
        <v>0</v>
      </c>
    </row>
    <row r="1185" spans="1:39" x14ac:dyDescent="0.25">
      <c r="A1185" s="47">
        <v>1181</v>
      </c>
      <c r="B1185" s="358" t="str">
        <f>IF(AND(E1185&lt;&gt;0,D1185&lt;&gt;0,F1185&lt;&gt;0),IF(C1185&lt;&gt;0,CONCATENATE(C1185,"-AGr",VLOOKUP(D1185,Listen!$A$2:$G$45,7,FALSE),"-",E1185,"-",F1185,),CONCATENATE("AGr",VLOOKUP(D1185,Listen!$A$2:$G$45,7,FALSE),"-",E1185,"-",F1185)),"keine vollständige ID")</f>
        <v>keine vollständige ID</v>
      </c>
      <c r="C1185" s="359">
        <f>'[2]III_SAV-Details_NB'!B1191</f>
        <v>0</v>
      </c>
      <c r="D1185" s="359">
        <f>'[2]III_SAV-Details_NB'!C1191</f>
        <v>0</v>
      </c>
      <c r="E1185" s="359">
        <f>'[2]III_SAV-Details_NB'!D1191</f>
        <v>0</v>
      </c>
      <c r="F1185" s="490"/>
      <c r="G1185" s="281">
        <f>'[2]III_SAV-Details_NB'!X1191</f>
        <v>0</v>
      </c>
      <c r="H1185" s="281">
        <f t="shared" si="356"/>
        <v>0</v>
      </c>
      <c r="I1185" s="281">
        <f>IF(con_EOGJahr=2025,'[2]III_SAV-Details_NB'!AA1191,IF(con_EOGJahr=2026,'[2]III_SAV-Details_NB'!AB1191,'[2]III_SAV-Details_NB'!AC1191))</f>
        <v>0</v>
      </c>
      <c r="J1185" s="282"/>
      <c r="K1185" s="282"/>
      <c r="L1185" s="282"/>
      <c r="M1185" s="282"/>
      <c r="N1185" s="282"/>
      <c r="O1185" s="282"/>
      <c r="P1185" s="52">
        <f t="shared" si="357"/>
        <v>0</v>
      </c>
      <c r="Q1185" s="60"/>
      <c r="R1185" s="53">
        <f t="shared" si="363"/>
        <v>0</v>
      </c>
      <c r="S1185" s="59"/>
      <c r="T1185" s="61"/>
      <c r="U1185" s="342" t="str">
        <f t="shared" si="367"/>
        <v>k.A.</v>
      </c>
      <c r="V1185" s="343" t="str">
        <f t="shared" si="364"/>
        <v>k.A.</v>
      </c>
      <c r="W1185" s="343" t="str">
        <f>IFERROR(IF(OR($D1185="",$E1185=0,con_Ende=0),"k.A.",IF(VLOOKUP($D1185,rng_ND,5,0)="Nein",VLOOKUP($D1185,rng_ND,2,FALSE),MIN(VLOOKUP($D1185,rng_ND,2,FALSE),A_Stammdaten!$B$19-D_SAV!$E1185+1))),"k.A.")</f>
        <v>k.A.</v>
      </c>
      <c r="X1185" s="343" t="str">
        <f t="shared" si="365"/>
        <v>k.A.</v>
      </c>
      <c r="Y1185" s="62"/>
      <c r="Z1185" s="48">
        <f t="shared" si="366"/>
        <v>0</v>
      </c>
      <c r="AA1185" s="457"/>
      <c r="AB1185" s="55">
        <f t="shared" si="358"/>
        <v>0</v>
      </c>
      <c r="AC1185" s="55">
        <f>IF(A_Stammdaten!$B$25="ja",D_SAV!AA1185,D_SAV!AB1185)</f>
        <v>0</v>
      </c>
      <c r="AD1185" s="478">
        <f>IF(AC1185=0,0,IF(U1185-(con_EOGJahr-D_SAV!E1185)&lt;=0,AC1185,AC1185/V1185))</f>
        <v>0</v>
      </c>
      <c r="AE1185" s="478">
        <f>IFERROR(IF(AND(VLOOKUP(D1185,rng_ND,5,FALSE)="Ja",D_SAV!T1185="degressiv"),D_SAV!AC1185*Y1185/100,0),0)</f>
        <v>0</v>
      </c>
      <c r="AF1185" s="55">
        <f>IFERROR(IF(VLOOKUP(D1185,rng_ND,5,FALSE)="Ja",MAX(D_SAV!AD1185:AE1185),D_SAV!AD1185),0)</f>
        <v>0</v>
      </c>
      <c r="AG1185" s="55">
        <f t="shared" si="359"/>
        <v>0</v>
      </c>
      <c r="AH1185" s="55">
        <f t="shared" si="360"/>
        <v>0</v>
      </c>
      <c r="AI1185" s="55">
        <f t="shared" si="361"/>
        <v>0</v>
      </c>
      <c r="AJ1185" s="55">
        <f t="shared" si="362"/>
        <v>0</v>
      </c>
      <c r="AK1185" s="55">
        <f t="shared" si="353"/>
        <v>0</v>
      </c>
      <c r="AL1185" s="55">
        <f t="shared" si="354"/>
        <v>0</v>
      </c>
      <c r="AM1185" s="55">
        <f t="shared" si="355"/>
        <v>0</v>
      </c>
    </row>
    <row r="1186" spans="1:39" x14ac:dyDescent="0.25">
      <c r="A1186" s="47">
        <v>1182</v>
      </c>
      <c r="B1186" s="358" t="str">
        <f>IF(AND(E1186&lt;&gt;0,D1186&lt;&gt;0,F1186&lt;&gt;0),IF(C1186&lt;&gt;0,CONCATENATE(C1186,"-AGr",VLOOKUP(D1186,Listen!$A$2:$G$45,7,FALSE),"-",E1186,"-",F1186,),CONCATENATE("AGr",VLOOKUP(D1186,Listen!$A$2:$G$45,7,FALSE),"-",E1186,"-",F1186)),"keine vollständige ID")</f>
        <v>keine vollständige ID</v>
      </c>
      <c r="C1186" s="359">
        <f>'[2]III_SAV-Details_NB'!B1192</f>
        <v>0</v>
      </c>
      <c r="D1186" s="359">
        <f>'[2]III_SAV-Details_NB'!C1192</f>
        <v>0</v>
      </c>
      <c r="E1186" s="359">
        <f>'[2]III_SAV-Details_NB'!D1192</f>
        <v>0</v>
      </c>
      <c r="F1186" s="490"/>
      <c r="G1186" s="281">
        <f>'[2]III_SAV-Details_NB'!X1192</f>
        <v>0</v>
      </c>
      <c r="H1186" s="281">
        <f t="shared" si="356"/>
        <v>0</v>
      </c>
      <c r="I1186" s="281">
        <f>IF(con_EOGJahr=2025,'[2]III_SAV-Details_NB'!AA1192,IF(con_EOGJahr=2026,'[2]III_SAV-Details_NB'!AB1192,'[2]III_SAV-Details_NB'!AC1192))</f>
        <v>0</v>
      </c>
      <c r="J1186" s="282"/>
      <c r="K1186" s="282"/>
      <c r="L1186" s="282"/>
      <c r="M1186" s="282"/>
      <c r="N1186" s="282"/>
      <c r="O1186" s="282"/>
      <c r="P1186" s="52">
        <f t="shared" si="357"/>
        <v>0</v>
      </c>
      <c r="Q1186" s="60"/>
      <c r="R1186" s="53">
        <f t="shared" si="363"/>
        <v>0</v>
      </c>
      <c r="S1186" s="59"/>
      <c r="T1186" s="61"/>
      <c r="U1186" s="342" t="str">
        <f t="shared" si="367"/>
        <v>k.A.</v>
      </c>
      <c r="V1186" s="343" t="str">
        <f t="shared" si="364"/>
        <v>k.A.</v>
      </c>
      <c r="W1186" s="343" t="str">
        <f>IFERROR(IF(OR($D1186="",$E1186=0,con_Ende=0),"k.A.",IF(VLOOKUP($D1186,rng_ND,5,0)="Nein",VLOOKUP($D1186,rng_ND,2,FALSE),MIN(VLOOKUP($D1186,rng_ND,2,FALSE),A_Stammdaten!$B$19-D_SAV!$E1186+1))),"k.A.")</f>
        <v>k.A.</v>
      </c>
      <c r="X1186" s="343" t="str">
        <f t="shared" si="365"/>
        <v>k.A.</v>
      </c>
      <c r="Y1186" s="62"/>
      <c r="Z1186" s="48">
        <f t="shared" si="366"/>
        <v>0</v>
      </c>
      <c r="AA1186" s="457"/>
      <c r="AB1186" s="55">
        <f t="shared" si="358"/>
        <v>0</v>
      </c>
      <c r="AC1186" s="55">
        <f>IF(A_Stammdaten!$B$25="ja",D_SAV!AA1186,D_SAV!AB1186)</f>
        <v>0</v>
      </c>
      <c r="AD1186" s="478">
        <f>IF(AC1186=0,0,IF(U1186-(con_EOGJahr-D_SAV!E1186)&lt;=0,AC1186,AC1186/V1186))</f>
        <v>0</v>
      </c>
      <c r="AE1186" s="478">
        <f>IFERROR(IF(AND(VLOOKUP(D1186,rng_ND,5,FALSE)="Ja",D_SAV!T1186="degressiv"),D_SAV!AC1186*Y1186/100,0),0)</f>
        <v>0</v>
      </c>
      <c r="AF1186" s="55">
        <f>IFERROR(IF(VLOOKUP(D1186,rng_ND,5,FALSE)="Ja",MAX(D_SAV!AD1186:AE1186),D_SAV!AD1186),0)</f>
        <v>0</v>
      </c>
      <c r="AG1186" s="55">
        <f t="shared" si="359"/>
        <v>0</v>
      </c>
      <c r="AH1186" s="55">
        <f t="shared" si="360"/>
        <v>0</v>
      </c>
      <c r="AI1186" s="55">
        <f t="shared" si="361"/>
        <v>0</v>
      </c>
      <c r="AJ1186" s="55">
        <f t="shared" si="362"/>
        <v>0</v>
      </c>
      <c r="AK1186" s="55">
        <f t="shared" si="353"/>
        <v>0</v>
      </c>
      <c r="AL1186" s="55">
        <f t="shared" si="354"/>
        <v>0</v>
      </c>
      <c r="AM1186" s="55">
        <f t="shared" si="355"/>
        <v>0</v>
      </c>
    </row>
    <row r="1187" spans="1:39" x14ac:dyDescent="0.25">
      <c r="A1187" s="47">
        <v>1183</v>
      </c>
      <c r="B1187" s="358" t="str">
        <f>IF(AND(E1187&lt;&gt;0,D1187&lt;&gt;0,F1187&lt;&gt;0),IF(C1187&lt;&gt;0,CONCATENATE(C1187,"-AGr",VLOOKUP(D1187,Listen!$A$2:$G$45,7,FALSE),"-",E1187,"-",F1187,),CONCATENATE("AGr",VLOOKUP(D1187,Listen!$A$2:$G$45,7,FALSE),"-",E1187,"-",F1187)),"keine vollständige ID")</f>
        <v>keine vollständige ID</v>
      </c>
      <c r="C1187" s="359">
        <f>'[2]III_SAV-Details_NB'!B1193</f>
        <v>0</v>
      </c>
      <c r="D1187" s="359">
        <f>'[2]III_SAV-Details_NB'!C1193</f>
        <v>0</v>
      </c>
      <c r="E1187" s="359">
        <f>'[2]III_SAV-Details_NB'!D1193</f>
        <v>0</v>
      </c>
      <c r="F1187" s="490"/>
      <c r="G1187" s="281">
        <f>'[2]III_SAV-Details_NB'!X1193</f>
        <v>0</v>
      </c>
      <c r="H1187" s="281">
        <f t="shared" si="356"/>
        <v>0</v>
      </c>
      <c r="I1187" s="281">
        <f>IF(con_EOGJahr=2025,'[2]III_SAV-Details_NB'!AA1193,IF(con_EOGJahr=2026,'[2]III_SAV-Details_NB'!AB1193,'[2]III_SAV-Details_NB'!AC1193))</f>
        <v>0</v>
      </c>
      <c r="J1187" s="282"/>
      <c r="K1187" s="282"/>
      <c r="L1187" s="282"/>
      <c r="M1187" s="282"/>
      <c r="N1187" s="282"/>
      <c r="O1187" s="282"/>
      <c r="P1187" s="52">
        <f t="shared" si="357"/>
        <v>0</v>
      </c>
      <c r="Q1187" s="60"/>
      <c r="R1187" s="53">
        <f t="shared" si="363"/>
        <v>0</v>
      </c>
      <c r="S1187" s="59"/>
      <c r="T1187" s="61"/>
      <c r="U1187" s="342" t="str">
        <f t="shared" si="367"/>
        <v>k.A.</v>
      </c>
      <c r="V1187" s="343" t="str">
        <f t="shared" si="364"/>
        <v>k.A.</v>
      </c>
      <c r="W1187" s="343" t="str">
        <f>IFERROR(IF(OR($D1187="",$E1187=0,con_Ende=0),"k.A.",IF(VLOOKUP($D1187,rng_ND,5,0)="Nein",VLOOKUP($D1187,rng_ND,2,FALSE),MIN(VLOOKUP($D1187,rng_ND,2,FALSE),A_Stammdaten!$B$19-D_SAV!$E1187+1))),"k.A.")</f>
        <v>k.A.</v>
      </c>
      <c r="X1187" s="343" t="str">
        <f t="shared" si="365"/>
        <v>k.A.</v>
      </c>
      <c r="Y1187" s="62"/>
      <c r="Z1187" s="48">
        <f t="shared" si="366"/>
        <v>0</v>
      </c>
      <c r="AA1187" s="457"/>
      <c r="AB1187" s="55">
        <f t="shared" si="358"/>
        <v>0</v>
      </c>
      <c r="AC1187" s="55">
        <f>IF(A_Stammdaten!$B$25="ja",D_SAV!AA1187,D_SAV!AB1187)</f>
        <v>0</v>
      </c>
      <c r="AD1187" s="478">
        <f>IF(AC1187=0,0,IF(U1187-(con_EOGJahr-D_SAV!E1187)&lt;=0,AC1187,AC1187/V1187))</f>
        <v>0</v>
      </c>
      <c r="AE1187" s="478">
        <f>IFERROR(IF(AND(VLOOKUP(D1187,rng_ND,5,FALSE)="Ja",D_SAV!T1187="degressiv"),D_SAV!AC1187*Y1187/100,0),0)</f>
        <v>0</v>
      </c>
      <c r="AF1187" s="55">
        <f>IFERROR(IF(VLOOKUP(D1187,rng_ND,5,FALSE)="Ja",MAX(D_SAV!AD1187:AE1187),D_SAV!AD1187),0)</f>
        <v>0</v>
      </c>
      <c r="AG1187" s="55">
        <f t="shared" si="359"/>
        <v>0</v>
      </c>
      <c r="AH1187" s="55">
        <f t="shared" si="360"/>
        <v>0</v>
      </c>
      <c r="AI1187" s="55">
        <f t="shared" si="361"/>
        <v>0</v>
      </c>
      <c r="AJ1187" s="55">
        <f t="shared" si="362"/>
        <v>0</v>
      </c>
      <c r="AK1187" s="55">
        <f t="shared" si="353"/>
        <v>0</v>
      </c>
      <c r="AL1187" s="55">
        <f t="shared" si="354"/>
        <v>0</v>
      </c>
      <c r="AM1187" s="55">
        <f t="shared" si="355"/>
        <v>0</v>
      </c>
    </row>
    <row r="1188" spans="1:39" x14ac:dyDescent="0.25">
      <c r="A1188" s="47">
        <v>1184</v>
      </c>
      <c r="B1188" s="358" t="str">
        <f>IF(AND(E1188&lt;&gt;0,D1188&lt;&gt;0,F1188&lt;&gt;0),IF(C1188&lt;&gt;0,CONCATENATE(C1188,"-AGr",VLOOKUP(D1188,Listen!$A$2:$G$45,7,FALSE),"-",E1188,"-",F1188,),CONCATENATE("AGr",VLOOKUP(D1188,Listen!$A$2:$G$45,7,FALSE),"-",E1188,"-",F1188)),"keine vollständige ID")</f>
        <v>keine vollständige ID</v>
      </c>
      <c r="C1188" s="359">
        <f>'[2]III_SAV-Details_NB'!B1194</f>
        <v>0</v>
      </c>
      <c r="D1188" s="359">
        <f>'[2]III_SAV-Details_NB'!C1194</f>
        <v>0</v>
      </c>
      <c r="E1188" s="359">
        <f>'[2]III_SAV-Details_NB'!D1194</f>
        <v>0</v>
      </c>
      <c r="F1188" s="490"/>
      <c r="G1188" s="281">
        <f>'[2]III_SAV-Details_NB'!X1194</f>
        <v>0</v>
      </c>
      <c r="H1188" s="281">
        <f t="shared" si="356"/>
        <v>0</v>
      </c>
      <c r="I1188" s="281">
        <f>IF(con_EOGJahr=2025,'[2]III_SAV-Details_NB'!AA1194,IF(con_EOGJahr=2026,'[2]III_SAV-Details_NB'!AB1194,'[2]III_SAV-Details_NB'!AC1194))</f>
        <v>0</v>
      </c>
      <c r="J1188" s="282"/>
      <c r="K1188" s="282"/>
      <c r="L1188" s="282"/>
      <c r="M1188" s="282"/>
      <c r="N1188" s="282"/>
      <c r="O1188" s="282"/>
      <c r="P1188" s="52">
        <f t="shared" si="357"/>
        <v>0</v>
      </c>
      <c r="Q1188" s="60"/>
      <c r="R1188" s="53">
        <f t="shared" si="363"/>
        <v>0</v>
      </c>
      <c r="S1188" s="59"/>
      <c r="T1188" s="61"/>
      <c r="U1188" s="342" t="str">
        <f t="shared" si="367"/>
        <v>k.A.</v>
      </c>
      <c r="V1188" s="343" t="str">
        <f t="shared" si="364"/>
        <v>k.A.</v>
      </c>
      <c r="W1188" s="343" t="str">
        <f>IFERROR(IF(OR($D1188="",$E1188=0,con_Ende=0),"k.A.",IF(VLOOKUP($D1188,rng_ND,5,0)="Nein",VLOOKUP($D1188,rng_ND,2,FALSE),MIN(VLOOKUP($D1188,rng_ND,2,FALSE),A_Stammdaten!$B$19-D_SAV!$E1188+1))),"k.A.")</f>
        <v>k.A.</v>
      </c>
      <c r="X1188" s="343" t="str">
        <f t="shared" si="365"/>
        <v>k.A.</v>
      </c>
      <c r="Y1188" s="62"/>
      <c r="Z1188" s="48">
        <f t="shared" si="366"/>
        <v>0</v>
      </c>
      <c r="AA1188" s="457"/>
      <c r="AB1188" s="55">
        <f t="shared" si="358"/>
        <v>0</v>
      </c>
      <c r="AC1188" s="55">
        <f>IF(A_Stammdaten!$B$25="ja",D_SAV!AA1188,D_SAV!AB1188)</f>
        <v>0</v>
      </c>
      <c r="AD1188" s="478">
        <f>IF(AC1188=0,0,IF(U1188-(con_EOGJahr-D_SAV!E1188)&lt;=0,AC1188,AC1188/V1188))</f>
        <v>0</v>
      </c>
      <c r="AE1188" s="478">
        <f>IFERROR(IF(AND(VLOOKUP(D1188,rng_ND,5,FALSE)="Ja",D_SAV!T1188="degressiv"),D_SAV!AC1188*Y1188/100,0),0)</f>
        <v>0</v>
      </c>
      <c r="AF1188" s="55">
        <f>IFERROR(IF(VLOOKUP(D1188,rng_ND,5,FALSE)="Ja",MAX(D_SAV!AD1188:AE1188),D_SAV!AD1188),0)</f>
        <v>0</v>
      </c>
      <c r="AG1188" s="55">
        <f t="shared" si="359"/>
        <v>0</v>
      </c>
      <c r="AH1188" s="55">
        <f t="shared" si="360"/>
        <v>0</v>
      </c>
      <c r="AI1188" s="55">
        <f t="shared" si="361"/>
        <v>0</v>
      </c>
      <c r="AJ1188" s="55">
        <f t="shared" si="362"/>
        <v>0</v>
      </c>
      <c r="AK1188" s="55">
        <f t="shared" si="353"/>
        <v>0</v>
      </c>
      <c r="AL1188" s="55">
        <f t="shared" si="354"/>
        <v>0</v>
      </c>
      <c r="AM1188" s="55">
        <f t="shared" si="355"/>
        <v>0</v>
      </c>
    </row>
    <row r="1189" spans="1:39" x14ac:dyDescent="0.25">
      <c r="A1189" s="47">
        <v>1185</v>
      </c>
      <c r="B1189" s="358" t="str">
        <f>IF(AND(E1189&lt;&gt;0,D1189&lt;&gt;0,F1189&lt;&gt;0),IF(C1189&lt;&gt;0,CONCATENATE(C1189,"-AGr",VLOOKUP(D1189,Listen!$A$2:$G$45,7,FALSE),"-",E1189,"-",F1189,),CONCATENATE("AGr",VLOOKUP(D1189,Listen!$A$2:$G$45,7,FALSE),"-",E1189,"-",F1189)),"keine vollständige ID")</f>
        <v>keine vollständige ID</v>
      </c>
      <c r="C1189" s="359">
        <f>'[2]III_SAV-Details_NB'!B1195</f>
        <v>0</v>
      </c>
      <c r="D1189" s="359">
        <f>'[2]III_SAV-Details_NB'!C1195</f>
        <v>0</v>
      </c>
      <c r="E1189" s="359">
        <f>'[2]III_SAV-Details_NB'!D1195</f>
        <v>0</v>
      </c>
      <c r="F1189" s="490"/>
      <c r="G1189" s="281">
        <f>'[2]III_SAV-Details_NB'!X1195</f>
        <v>0</v>
      </c>
      <c r="H1189" s="281">
        <f t="shared" si="356"/>
        <v>0</v>
      </c>
      <c r="I1189" s="281">
        <f>IF(con_EOGJahr=2025,'[2]III_SAV-Details_NB'!AA1195,IF(con_EOGJahr=2026,'[2]III_SAV-Details_NB'!AB1195,'[2]III_SAV-Details_NB'!AC1195))</f>
        <v>0</v>
      </c>
      <c r="J1189" s="282"/>
      <c r="K1189" s="282"/>
      <c r="L1189" s="282"/>
      <c r="M1189" s="282"/>
      <c r="N1189" s="282"/>
      <c r="O1189" s="282"/>
      <c r="P1189" s="52">
        <f t="shared" si="357"/>
        <v>0</v>
      </c>
      <c r="Q1189" s="60"/>
      <c r="R1189" s="53">
        <f t="shared" si="363"/>
        <v>0</v>
      </c>
      <c r="S1189" s="59"/>
      <c r="T1189" s="61"/>
      <c r="U1189" s="342" t="str">
        <f t="shared" si="367"/>
        <v>k.A.</v>
      </c>
      <c r="V1189" s="343" t="str">
        <f t="shared" si="364"/>
        <v>k.A.</v>
      </c>
      <c r="W1189" s="343" t="str">
        <f>IFERROR(IF(OR($D1189="",$E1189=0,con_Ende=0),"k.A.",IF(VLOOKUP($D1189,rng_ND,5,0)="Nein",VLOOKUP($D1189,rng_ND,2,FALSE),MIN(VLOOKUP($D1189,rng_ND,2,FALSE),A_Stammdaten!$B$19-D_SAV!$E1189+1))),"k.A.")</f>
        <v>k.A.</v>
      </c>
      <c r="X1189" s="343" t="str">
        <f t="shared" si="365"/>
        <v>k.A.</v>
      </c>
      <c r="Y1189" s="62"/>
      <c r="Z1189" s="48">
        <f t="shared" si="366"/>
        <v>0</v>
      </c>
      <c r="AA1189" s="457"/>
      <c r="AB1189" s="55">
        <f t="shared" si="358"/>
        <v>0</v>
      </c>
      <c r="AC1189" s="55">
        <f>IF(A_Stammdaten!$B$25="ja",D_SAV!AA1189,D_SAV!AB1189)</f>
        <v>0</v>
      </c>
      <c r="AD1189" s="478">
        <f>IF(AC1189=0,0,IF(U1189-(con_EOGJahr-D_SAV!E1189)&lt;=0,AC1189,AC1189/V1189))</f>
        <v>0</v>
      </c>
      <c r="AE1189" s="478">
        <f>IFERROR(IF(AND(VLOOKUP(D1189,rng_ND,5,FALSE)="Ja",D_SAV!T1189="degressiv"),D_SAV!AC1189*Y1189/100,0),0)</f>
        <v>0</v>
      </c>
      <c r="AF1189" s="55">
        <f>IFERROR(IF(VLOOKUP(D1189,rng_ND,5,FALSE)="Ja",MAX(D_SAV!AD1189:AE1189),D_SAV!AD1189),0)</f>
        <v>0</v>
      </c>
      <c r="AG1189" s="55">
        <f t="shared" si="359"/>
        <v>0</v>
      </c>
      <c r="AH1189" s="55">
        <f t="shared" si="360"/>
        <v>0</v>
      </c>
      <c r="AI1189" s="55">
        <f t="shared" si="361"/>
        <v>0</v>
      </c>
      <c r="AJ1189" s="55">
        <f t="shared" si="362"/>
        <v>0</v>
      </c>
      <c r="AK1189" s="55">
        <f t="shared" si="353"/>
        <v>0</v>
      </c>
      <c r="AL1189" s="55">
        <f t="shared" si="354"/>
        <v>0</v>
      </c>
      <c r="AM1189" s="55">
        <f t="shared" si="355"/>
        <v>0</v>
      </c>
    </row>
    <row r="1190" spans="1:39" x14ac:dyDescent="0.25">
      <c r="A1190" s="47">
        <v>1186</v>
      </c>
      <c r="B1190" s="358" t="str">
        <f>IF(AND(E1190&lt;&gt;0,D1190&lt;&gt;0,F1190&lt;&gt;0),IF(C1190&lt;&gt;0,CONCATENATE(C1190,"-AGr",VLOOKUP(D1190,Listen!$A$2:$G$45,7,FALSE),"-",E1190,"-",F1190,),CONCATENATE("AGr",VLOOKUP(D1190,Listen!$A$2:$G$45,7,FALSE),"-",E1190,"-",F1190)),"keine vollständige ID")</f>
        <v>keine vollständige ID</v>
      </c>
      <c r="C1190" s="359">
        <f>'[2]III_SAV-Details_NB'!B1196</f>
        <v>0</v>
      </c>
      <c r="D1190" s="359">
        <f>'[2]III_SAV-Details_NB'!C1196</f>
        <v>0</v>
      </c>
      <c r="E1190" s="359">
        <f>'[2]III_SAV-Details_NB'!D1196</f>
        <v>0</v>
      </c>
      <c r="F1190" s="490"/>
      <c r="G1190" s="281">
        <f>'[2]III_SAV-Details_NB'!X1196</f>
        <v>0</v>
      </c>
      <c r="H1190" s="281">
        <f t="shared" si="356"/>
        <v>0</v>
      </c>
      <c r="I1190" s="281">
        <f>IF(con_EOGJahr=2025,'[2]III_SAV-Details_NB'!AA1196,IF(con_EOGJahr=2026,'[2]III_SAV-Details_NB'!AB1196,'[2]III_SAV-Details_NB'!AC1196))</f>
        <v>0</v>
      </c>
      <c r="J1190" s="282"/>
      <c r="K1190" s="282"/>
      <c r="L1190" s="282"/>
      <c r="M1190" s="282"/>
      <c r="N1190" s="282"/>
      <c r="O1190" s="282"/>
      <c r="P1190" s="52">
        <f t="shared" si="357"/>
        <v>0</v>
      </c>
      <c r="Q1190" s="60"/>
      <c r="R1190" s="53">
        <f t="shared" si="363"/>
        <v>0</v>
      </c>
      <c r="S1190" s="59"/>
      <c r="T1190" s="61"/>
      <c r="U1190" s="342" t="str">
        <f t="shared" si="367"/>
        <v>k.A.</v>
      </c>
      <c r="V1190" s="343" t="str">
        <f t="shared" si="364"/>
        <v>k.A.</v>
      </c>
      <c r="W1190" s="343" t="str">
        <f>IFERROR(IF(OR($D1190="",$E1190=0,con_Ende=0),"k.A.",IF(VLOOKUP($D1190,rng_ND,5,0)="Nein",VLOOKUP($D1190,rng_ND,2,FALSE),MIN(VLOOKUP($D1190,rng_ND,2,FALSE),A_Stammdaten!$B$19-D_SAV!$E1190+1))),"k.A.")</f>
        <v>k.A.</v>
      </c>
      <c r="X1190" s="343" t="str">
        <f t="shared" si="365"/>
        <v>k.A.</v>
      </c>
      <c r="Y1190" s="62"/>
      <c r="Z1190" s="48">
        <f t="shared" si="366"/>
        <v>0</v>
      </c>
      <c r="AA1190" s="457"/>
      <c r="AB1190" s="55">
        <f t="shared" si="358"/>
        <v>0</v>
      </c>
      <c r="AC1190" s="55">
        <f>IF(A_Stammdaten!$B$25="ja",D_SAV!AA1190,D_SAV!AB1190)</f>
        <v>0</v>
      </c>
      <c r="AD1190" s="478">
        <f>IF(AC1190=0,0,IF(U1190-(con_EOGJahr-D_SAV!E1190)&lt;=0,AC1190,AC1190/V1190))</f>
        <v>0</v>
      </c>
      <c r="AE1190" s="478">
        <f>IFERROR(IF(AND(VLOOKUP(D1190,rng_ND,5,FALSE)="Ja",D_SAV!T1190="degressiv"),D_SAV!AC1190*Y1190/100,0),0)</f>
        <v>0</v>
      </c>
      <c r="AF1190" s="55">
        <f>IFERROR(IF(VLOOKUP(D1190,rng_ND,5,FALSE)="Ja",MAX(D_SAV!AD1190:AE1190),D_SAV!AD1190),0)</f>
        <v>0</v>
      </c>
      <c r="AG1190" s="55">
        <f t="shared" si="359"/>
        <v>0</v>
      </c>
      <c r="AH1190" s="55">
        <f t="shared" si="360"/>
        <v>0</v>
      </c>
      <c r="AI1190" s="55">
        <f t="shared" si="361"/>
        <v>0</v>
      </c>
      <c r="AJ1190" s="55">
        <f t="shared" si="362"/>
        <v>0</v>
      </c>
      <c r="AK1190" s="55">
        <f t="shared" si="353"/>
        <v>0</v>
      </c>
      <c r="AL1190" s="55">
        <f t="shared" si="354"/>
        <v>0</v>
      </c>
      <c r="AM1190" s="55">
        <f t="shared" si="355"/>
        <v>0</v>
      </c>
    </row>
    <row r="1191" spans="1:39" x14ac:dyDescent="0.25">
      <c r="A1191" s="47">
        <v>1187</v>
      </c>
      <c r="B1191" s="358" t="str">
        <f>IF(AND(E1191&lt;&gt;0,D1191&lt;&gt;0,F1191&lt;&gt;0),IF(C1191&lt;&gt;0,CONCATENATE(C1191,"-AGr",VLOOKUP(D1191,Listen!$A$2:$G$45,7,FALSE),"-",E1191,"-",F1191,),CONCATENATE("AGr",VLOOKUP(D1191,Listen!$A$2:$G$45,7,FALSE),"-",E1191,"-",F1191)),"keine vollständige ID")</f>
        <v>keine vollständige ID</v>
      </c>
      <c r="C1191" s="359">
        <f>'[2]III_SAV-Details_NB'!B1197</f>
        <v>0</v>
      </c>
      <c r="D1191" s="359">
        <f>'[2]III_SAV-Details_NB'!C1197</f>
        <v>0</v>
      </c>
      <c r="E1191" s="359">
        <f>'[2]III_SAV-Details_NB'!D1197</f>
        <v>0</v>
      </c>
      <c r="F1191" s="490"/>
      <c r="G1191" s="281">
        <f>'[2]III_SAV-Details_NB'!X1197</f>
        <v>0</v>
      </c>
      <c r="H1191" s="281">
        <f t="shared" si="356"/>
        <v>0</v>
      </c>
      <c r="I1191" s="281">
        <f>IF(con_EOGJahr=2025,'[2]III_SAV-Details_NB'!AA1197,IF(con_EOGJahr=2026,'[2]III_SAV-Details_NB'!AB1197,'[2]III_SAV-Details_NB'!AC1197))</f>
        <v>0</v>
      </c>
      <c r="J1191" s="282"/>
      <c r="K1191" s="282"/>
      <c r="L1191" s="282"/>
      <c r="M1191" s="282"/>
      <c r="N1191" s="282"/>
      <c r="O1191" s="282"/>
      <c r="P1191" s="52">
        <f t="shared" si="357"/>
        <v>0</v>
      </c>
      <c r="Q1191" s="60"/>
      <c r="R1191" s="53">
        <f t="shared" si="363"/>
        <v>0</v>
      </c>
      <c r="S1191" s="59"/>
      <c r="T1191" s="61"/>
      <c r="U1191" s="342" t="str">
        <f t="shared" si="367"/>
        <v>k.A.</v>
      </c>
      <c r="V1191" s="343" t="str">
        <f t="shared" si="364"/>
        <v>k.A.</v>
      </c>
      <c r="W1191" s="343" t="str">
        <f>IFERROR(IF(OR($D1191="",$E1191=0,con_Ende=0),"k.A.",IF(VLOOKUP($D1191,rng_ND,5,0)="Nein",VLOOKUP($D1191,rng_ND,2,FALSE),MIN(VLOOKUP($D1191,rng_ND,2,FALSE),A_Stammdaten!$B$19-D_SAV!$E1191+1))),"k.A.")</f>
        <v>k.A.</v>
      </c>
      <c r="X1191" s="343" t="str">
        <f t="shared" si="365"/>
        <v>k.A.</v>
      </c>
      <c r="Y1191" s="62"/>
      <c r="Z1191" s="48">
        <f t="shared" si="366"/>
        <v>0</v>
      </c>
      <c r="AA1191" s="457"/>
      <c r="AB1191" s="55">
        <f t="shared" si="358"/>
        <v>0</v>
      </c>
      <c r="AC1191" s="55">
        <f>IF(A_Stammdaten!$B$25="ja",D_SAV!AA1191,D_SAV!AB1191)</f>
        <v>0</v>
      </c>
      <c r="AD1191" s="478">
        <f>IF(AC1191=0,0,IF(U1191-(con_EOGJahr-D_SAV!E1191)&lt;=0,AC1191,AC1191/V1191))</f>
        <v>0</v>
      </c>
      <c r="AE1191" s="478">
        <f>IFERROR(IF(AND(VLOOKUP(D1191,rng_ND,5,FALSE)="Ja",D_SAV!T1191="degressiv"),D_SAV!AC1191*Y1191/100,0),0)</f>
        <v>0</v>
      </c>
      <c r="AF1191" s="55">
        <f>IFERROR(IF(VLOOKUP(D1191,rng_ND,5,FALSE)="Ja",MAX(D_SAV!AD1191:AE1191),D_SAV!AD1191),0)</f>
        <v>0</v>
      </c>
      <c r="AG1191" s="55">
        <f t="shared" si="359"/>
        <v>0</v>
      </c>
      <c r="AH1191" s="55">
        <f t="shared" si="360"/>
        <v>0</v>
      </c>
      <c r="AI1191" s="55">
        <f t="shared" si="361"/>
        <v>0</v>
      </c>
      <c r="AJ1191" s="55">
        <f t="shared" si="362"/>
        <v>0</v>
      </c>
      <c r="AK1191" s="55">
        <f t="shared" si="353"/>
        <v>0</v>
      </c>
      <c r="AL1191" s="55">
        <f t="shared" si="354"/>
        <v>0</v>
      </c>
      <c r="AM1191" s="55">
        <f t="shared" si="355"/>
        <v>0</v>
      </c>
    </row>
    <row r="1192" spans="1:39" x14ac:dyDescent="0.25">
      <c r="A1192" s="47">
        <v>1188</v>
      </c>
      <c r="B1192" s="358" t="str">
        <f>IF(AND(E1192&lt;&gt;0,D1192&lt;&gt;0,F1192&lt;&gt;0),IF(C1192&lt;&gt;0,CONCATENATE(C1192,"-AGr",VLOOKUP(D1192,Listen!$A$2:$G$45,7,FALSE),"-",E1192,"-",F1192,),CONCATENATE("AGr",VLOOKUP(D1192,Listen!$A$2:$G$45,7,FALSE),"-",E1192,"-",F1192)),"keine vollständige ID")</f>
        <v>keine vollständige ID</v>
      </c>
      <c r="C1192" s="359">
        <f>'[2]III_SAV-Details_NB'!B1198</f>
        <v>0</v>
      </c>
      <c r="D1192" s="359">
        <f>'[2]III_SAV-Details_NB'!C1198</f>
        <v>0</v>
      </c>
      <c r="E1192" s="359">
        <f>'[2]III_SAV-Details_NB'!D1198</f>
        <v>0</v>
      </c>
      <c r="F1192" s="490"/>
      <c r="G1192" s="281">
        <f>'[2]III_SAV-Details_NB'!X1198</f>
        <v>0</v>
      </c>
      <c r="H1192" s="281">
        <f t="shared" si="356"/>
        <v>0</v>
      </c>
      <c r="I1192" s="281">
        <f>IF(con_EOGJahr=2025,'[2]III_SAV-Details_NB'!AA1198,IF(con_EOGJahr=2026,'[2]III_SAV-Details_NB'!AB1198,'[2]III_SAV-Details_NB'!AC1198))</f>
        <v>0</v>
      </c>
      <c r="J1192" s="282"/>
      <c r="K1192" s="282"/>
      <c r="L1192" s="282"/>
      <c r="M1192" s="282"/>
      <c r="N1192" s="282"/>
      <c r="O1192" s="282"/>
      <c r="P1192" s="52">
        <f t="shared" si="357"/>
        <v>0</v>
      </c>
      <c r="Q1192" s="60"/>
      <c r="R1192" s="53">
        <f t="shared" si="363"/>
        <v>0</v>
      </c>
      <c r="S1192" s="59"/>
      <c r="T1192" s="61"/>
      <c r="U1192" s="342" t="str">
        <f t="shared" si="367"/>
        <v>k.A.</v>
      </c>
      <c r="V1192" s="343" t="str">
        <f t="shared" si="364"/>
        <v>k.A.</v>
      </c>
      <c r="W1192" s="343" t="str">
        <f>IFERROR(IF(OR($D1192="",$E1192=0,con_Ende=0),"k.A.",IF(VLOOKUP($D1192,rng_ND,5,0)="Nein",VLOOKUP($D1192,rng_ND,2,FALSE),MIN(VLOOKUP($D1192,rng_ND,2,FALSE),A_Stammdaten!$B$19-D_SAV!$E1192+1))),"k.A.")</f>
        <v>k.A.</v>
      </c>
      <c r="X1192" s="343" t="str">
        <f t="shared" si="365"/>
        <v>k.A.</v>
      </c>
      <c r="Y1192" s="62"/>
      <c r="Z1192" s="48">
        <f t="shared" si="366"/>
        <v>0</v>
      </c>
      <c r="AA1192" s="457"/>
      <c r="AB1192" s="55">
        <f t="shared" si="358"/>
        <v>0</v>
      </c>
      <c r="AC1192" s="55">
        <f>IF(A_Stammdaten!$B$25="ja",D_SAV!AA1192,D_SAV!AB1192)</f>
        <v>0</v>
      </c>
      <c r="AD1192" s="478">
        <f>IF(AC1192=0,0,IF(U1192-(con_EOGJahr-D_SAV!E1192)&lt;=0,AC1192,AC1192/V1192))</f>
        <v>0</v>
      </c>
      <c r="AE1192" s="478">
        <f>IFERROR(IF(AND(VLOOKUP(D1192,rng_ND,5,FALSE)="Ja",D_SAV!T1192="degressiv"),D_SAV!AC1192*Y1192/100,0),0)</f>
        <v>0</v>
      </c>
      <c r="AF1192" s="55">
        <f>IFERROR(IF(VLOOKUP(D1192,rng_ND,5,FALSE)="Ja",MAX(D_SAV!AD1192:AE1192),D_SAV!AD1192),0)</f>
        <v>0</v>
      </c>
      <c r="AG1192" s="55">
        <f t="shared" si="359"/>
        <v>0</v>
      </c>
      <c r="AH1192" s="55">
        <f t="shared" si="360"/>
        <v>0</v>
      </c>
      <c r="AI1192" s="55">
        <f t="shared" si="361"/>
        <v>0</v>
      </c>
      <c r="AJ1192" s="55">
        <f t="shared" si="362"/>
        <v>0</v>
      </c>
      <c r="AK1192" s="55">
        <f t="shared" si="353"/>
        <v>0</v>
      </c>
      <c r="AL1192" s="55">
        <f t="shared" si="354"/>
        <v>0</v>
      </c>
      <c r="AM1192" s="55">
        <f t="shared" si="355"/>
        <v>0</v>
      </c>
    </row>
    <row r="1193" spans="1:39" x14ac:dyDescent="0.25">
      <c r="A1193" s="47">
        <v>1189</v>
      </c>
      <c r="B1193" s="358" t="str">
        <f>IF(AND(E1193&lt;&gt;0,D1193&lt;&gt;0,F1193&lt;&gt;0),IF(C1193&lt;&gt;0,CONCATENATE(C1193,"-AGr",VLOOKUP(D1193,Listen!$A$2:$G$45,7,FALSE),"-",E1193,"-",F1193,),CONCATENATE("AGr",VLOOKUP(D1193,Listen!$A$2:$G$45,7,FALSE),"-",E1193,"-",F1193)),"keine vollständige ID")</f>
        <v>keine vollständige ID</v>
      </c>
      <c r="C1193" s="359">
        <f>'[2]III_SAV-Details_NB'!B1199</f>
        <v>0</v>
      </c>
      <c r="D1193" s="359">
        <f>'[2]III_SAV-Details_NB'!C1199</f>
        <v>0</v>
      </c>
      <c r="E1193" s="359">
        <f>'[2]III_SAV-Details_NB'!D1199</f>
        <v>0</v>
      </c>
      <c r="F1193" s="490"/>
      <c r="G1193" s="281">
        <f>'[2]III_SAV-Details_NB'!X1199</f>
        <v>0</v>
      </c>
      <c r="H1193" s="281">
        <f t="shared" si="356"/>
        <v>0</v>
      </c>
      <c r="I1193" s="281">
        <f>IF(con_EOGJahr=2025,'[2]III_SAV-Details_NB'!AA1199,IF(con_EOGJahr=2026,'[2]III_SAV-Details_NB'!AB1199,'[2]III_SAV-Details_NB'!AC1199))</f>
        <v>0</v>
      </c>
      <c r="J1193" s="282"/>
      <c r="K1193" s="282"/>
      <c r="L1193" s="282"/>
      <c r="M1193" s="282"/>
      <c r="N1193" s="282"/>
      <c r="O1193" s="282"/>
      <c r="P1193" s="52">
        <f t="shared" si="357"/>
        <v>0</v>
      </c>
      <c r="Q1193" s="60"/>
      <c r="R1193" s="53">
        <f t="shared" si="363"/>
        <v>0</v>
      </c>
      <c r="S1193" s="59"/>
      <c r="T1193" s="61"/>
      <c r="U1193" s="342" t="str">
        <f t="shared" si="367"/>
        <v>k.A.</v>
      </c>
      <c r="V1193" s="343" t="str">
        <f t="shared" si="364"/>
        <v>k.A.</v>
      </c>
      <c r="W1193" s="343" t="str">
        <f>IFERROR(IF(OR($D1193="",$E1193=0,con_Ende=0),"k.A.",IF(VLOOKUP($D1193,rng_ND,5,0)="Nein",VLOOKUP($D1193,rng_ND,2,FALSE),MIN(VLOOKUP($D1193,rng_ND,2,FALSE),A_Stammdaten!$B$19-D_SAV!$E1193+1))),"k.A.")</f>
        <v>k.A.</v>
      </c>
      <c r="X1193" s="343" t="str">
        <f t="shared" si="365"/>
        <v>k.A.</v>
      </c>
      <c r="Y1193" s="62"/>
      <c r="Z1193" s="48">
        <f t="shared" si="366"/>
        <v>0</v>
      </c>
      <c r="AA1193" s="457"/>
      <c r="AB1193" s="55">
        <f t="shared" si="358"/>
        <v>0</v>
      </c>
      <c r="AC1193" s="55">
        <f>IF(A_Stammdaten!$B$25="ja",D_SAV!AA1193,D_SAV!AB1193)</f>
        <v>0</v>
      </c>
      <c r="AD1193" s="478">
        <f>IF(AC1193=0,0,IF(U1193-(con_EOGJahr-D_SAV!E1193)&lt;=0,AC1193,AC1193/V1193))</f>
        <v>0</v>
      </c>
      <c r="AE1193" s="478">
        <f>IFERROR(IF(AND(VLOOKUP(D1193,rng_ND,5,FALSE)="Ja",D_SAV!T1193="degressiv"),D_SAV!AC1193*Y1193/100,0),0)</f>
        <v>0</v>
      </c>
      <c r="AF1193" s="55">
        <f>IFERROR(IF(VLOOKUP(D1193,rng_ND,5,FALSE)="Ja",MAX(D_SAV!AD1193:AE1193),D_SAV!AD1193),0)</f>
        <v>0</v>
      </c>
      <c r="AG1193" s="55">
        <f t="shared" si="359"/>
        <v>0</v>
      </c>
      <c r="AH1193" s="55">
        <f t="shared" si="360"/>
        <v>0</v>
      </c>
      <c r="AI1193" s="55">
        <f t="shared" si="361"/>
        <v>0</v>
      </c>
      <c r="AJ1193" s="55">
        <f t="shared" si="362"/>
        <v>0</v>
      </c>
      <c r="AK1193" s="55">
        <f t="shared" si="353"/>
        <v>0</v>
      </c>
      <c r="AL1193" s="55">
        <f t="shared" si="354"/>
        <v>0</v>
      </c>
      <c r="AM1193" s="55">
        <f t="shared" si="355"/>
        <v>0</v>
      </c>
    </row>
    <row r="1194" spans="1:39" x14ac:dyDescent="0.25">
      <c r="A1194" s="47">
        <v>1190</v>
      </c>
      <c r="B1194" s="358" t="str">
        <f>IF(AND(E1194&lt;&gt;0,D1194&lt;&gt;0,F1194&lt;&gt;0),IF(C1194&lt;&gt;0,CONCATENATE(C1194,"-AGr",VLOOKUP(D1194,Listen!$A$2:$G$45,7,FALSE),"-",E1194,"-",F1194,),CONCATENATE("AGr",VLOOKUP(D1194,Listen!$A$2:$G$45,7,FALSE),"-",E1194,"-",F1194)),"keine vollständige ID")</f>
        <v>keine vollständige ID</v>
      </c>
      <c r="C1194" s="359">
        <f>'[2]III_SAV-Details_NB'!B1200</f>
        <v>0</v>
      </c>
      <c r="D1194" s="359">
        <f>'[2]III_SAV-Details_NB'!C1200</f>
        <v>0</v>
      </c>
      <c r="E1194" s="359">
        <f>'[2]III_SAV-Details_NB'!D1200</f>
        <v>0</v>
      </c>
      <c r="F1194" s="490"/>
      <c r="G1194" s="281">
        <f>'[2]III_SAV-Details_NB'!X1200</f>
        <v>0</v>
      </c>
      <c r="H1194" s="281">
        <f t="shared" si="356"/>
        <v>0</v>
      </c>
      <c r="I1194" s="281">
        <f>IF(con_EOGJahr=2025,'[2]III_SAV-Details_NB'!AA1200,IF(con_EOGJahr=2026,'[2]III_SAV-Details_NB'!AB1200,'[2]III_SAV-Details_NB'!AC1200))</f>
        <v>0</v>
      </c>
      <c r="J1194" s="282"/>
      <c r="K1194" s="282"/>
      <c r="L1194" s="282"/>
      <c r="M1194" s="282"/>
      <c r="N1194" s="282"/>
      <c r="O1194" s="282"/>
      <c r="P1194" s="52">
        <f t="shared" si="357"/>
        <v>0</v>
      </c>
      <c r="Q1194" s="60"/>
      <c r="R1194" s="53">
        <f t="shared" si="363"/>
        <v>0</v>
      </c>
      <c r="S1194" s="59"/>
      <c r="T1194" s="61"/>
      <c r="U1194" s="342" t="str">
        <f t="shared" si="367"/>
        <v>k.A.</v>
      </c>
      <c r="V1194" s="343" t="str">
        <f t="shared" si="364"/>
        <v>k.A.</v>
      </c>
      <c r="W1194" s="343" t="str">
        <f>IFERROR(IF(OR($D1194="",$E1194=0,con_Ende=0),"k.A.",IF(VLOOKUP($D1194,rng_ND,5,0)="Nein",VLOOKUP($D1194,rng_ND,2,FALSE),MIN(VLOOKUP($D1194,rng_ND,2,FALSE),A_Stammdaten!$B$19-D_SAV!$E1194+1))),"k.A.")</f>
        <v>k.A.</v>
      </c>
      <c r="X1194" s="343" t="str">
        <f t="shared" si="365"/>
        <v>k.A.</v>
      </c>
      <c r="Y1194" s="62"/>
      <c r="Z1194" s="48">
        <f t="shared" si="366"/>
        <v>0</v>
      </c>
      <c r="AA1194" s="457"/>
      <c r="AB1194" s="55">
        <f t="shared" si="358"/>
        <v>0</v>
      </c>
      <c r="AC1194" s="55">
        <f>IF(A_Stammdaten!$B$25="ja",D_SAV!AA1194,D_SAV!AB1194)</f>
        <v>0</v>
      </c>
      <c r="AD1194" s="478">
        <f>IF(AC1194=0,0,IF(U1194-(con_EOGJahr-D_SAV!E1194)&lt;=0,AC1194,AC1194/V1194))</f>
        <v>0</v>
      </c>
      <c r="AE1194" s="478">
        <f>IFERROR(IF(AND(VLOOKUP(D1194,rng_ND,5,FALSE)="Ja",D_SAV!T1194="degressiv"),D_SAV!AC1194*Y1194/100,0),0)</f>
        <v>0</v>
      </c>
      <c r="AF1194" s="55">
        <f>IFERROR(IF(VLOOKUP(D1194,rng_ND,5,FALSE)="Ja",MAX(D_SAV!AD1194:AE1194),D_SAV!AD1194),0)</f>
        <v>0</v>
      </c>
      <c r="AG1194" s="55">
        <f t="shared" si="359"/>
        <v>0</v>
      </c>
      <c r="AH1194" s="55">
        <f t="shared" si="360"/>
        <v>0</v>
      </c>
      <c r="AI1194" s="55">
        <f t="shared" si="361"/>
        <v>0</v>
      </c>
      <c r="AJ1194" s="55">
        <f t="shared" si="362"/>
        <v>0</v>
      </c>
      <c r="AK1194" s="55">
        <f t="shared" si="353"/>
        <v>0</v>
      </c>
      <c r="AL1194" s="55">
        <f t="shared" si="354"/>
        <v>0</v>
      </c>
      <c r="AM1194" s="55">
        <f t="shared" si="355"/>
        <v>0</v>
      </c>
    </row>
    <row r="1195" spans="1:39" x14ac:dyDescent="0.25">
      <c r="A1195" s="47">
        <v>1191</v>
      </c>
      <c r="B1195" s="358" t="str">
        <f>IF(AND(E1195&lt;&gt;0,D1195&lt;&gt;0,F1195&lt;&gt;0),IF(C1195&lt;&gt;0,CONCATENATE(C1195,"-AGr",VLOOKUP(D1195,Listen!$A$2:$G$45,7,FALSE),"-",E1195,"-",F1195,),CONCATENATE("AGr",VLOOKUP(D1195,Listen!$A$2:$G$45,7,FALSE),"-",E1195,"-",F1195)),"keine vollständige ID")</f>
        <v>keine vollständige ID</v>
      </c>
      <c r="C1195" s="359">
        <f>'[2]III_SAV-Details_NB'!B1201</f>
        <v>0</v>
      </c>
      <c r="D1195" s="359">
        <f>'[2]III_SAV-Details_NB'!C1201</f>
        <v>0</v>
      </c>
      <c r="E1195" s="359">
        <f>'[2]III_SAV-Details_NB'!D1201</f>
        <v>0</v>
      </c>
      <c r="F1195" s="490"/>
      <c r="G1195" s="281">
        <f>'[2]III_SAV-Details_NB'!X1201</f>
        <v>0</v>
      </c>
      <c r="H1195" s="281">
        <f t="shared" si="356"/>
        <v>0</v>
      </c>
      <c r="I1195" s="281">
        <f>IF(con_EOGJahr=2025,'[2]III_SAV-Details_NB'!AA1201,IF(con_EOGJahr=2026,'[2]III_SAV-Details_NB'!AB1201,'[2]III_SAV-Details_NB'!AC1201))</f>
        <v>0</v>
      </c>
      <c r="J1195" s="282"/>
      <c r="K1195" s="282"/>
      <c r="L1195" s="282"/>
      <c r="M1195" s="282"/>
      <c r="N1195" s="282"/>
      <c r="O1195" s="282"/>
      <c r="P1195" s="52">
        <f t="shared" si="357"/>
        <v>0</v>
      </c>
      <c r="Q1195" s="60"/>
      <c r="R1195" s="53">
        <f t="shared" si="363"/>
        <v>0</v>
      </c>
      <c r="S1195" s="59"/>
      <c r="T1195" s="61"/>
      <c r="U1195" s="342" t="str">
        <f t="shared" si="367"/>
        <v>k.A.</v>
      </c>
      <c r="V1195" s="343" t="str">
        <f t="shared" si="364"/>
        <v>k.A.</v>
      </c>
      <c r="W1195" s="343" t="str">
        <f>IFERROR(IF(OR($D1195="",$E1195=0,con_Ende=0),"k.A.",IF(VLOOKUP($D1195,rng_ND,5,0)="Nein",VLOOKUP($D1195,rng_ND,2,FALSE),MIN(VLOOKUP($D1195,rng_ND,2,FALSE),A_Stammdaten!$B$19-D_SAV!$E1195+1))),"k.A.")</f>
        <v>k.A.</v>
      </c>
      <c r="X1195" s="343" t="str">
        <f t="shared" si="365"/>
        <v>k.A.</v>
      </c>
      <c r="Y1195" s="62"/>
      <c r="Z1195" s="48">
        <f t="shared" si="366"/>
        <v>0</v>
      </c>
      <c r="AA1195" s="457"/>
      <c r="AB1195" s="55">
        <f t="shared" si="358"/>
        <v>0</v>
      </c>
      <c r="AC1195" s="55">
        <f>IF(A_Stammdaten!$B$25="ja",D_SAV!AA1195,D_SAV!AB1195)</f>
        <v>0</v>
      </c>
      <c r="AD1195" s="478">
        <f>IF(AC1195=0,0,IF(U1195-(con_EOGJahr-D_SAV!E1195)&lt;=0,AC1195,AC1195/V1195))</f>
        <v>0</v>
      </c>
      <c r="AE1195" s="478">
        <f>IFERROR(IF(AND(VLOOKUP(D1195,rng_ND,5,FALSE)="Ja",D_SAV!T1195="degressiv"),D_SAV!AC1195*Y1195/100,0),0)</f>
        <v>0</v>
      </c>
      <c r="AF1195" s="55">
        <f>IFERROR(IF(VLOOKUP(D1195,rng_ND,5,FALSE)="Ja",MAX(D_SAV!AD1195:AE1195),D_SAV!AD1195),0)</f>
        <v>0</v>
      </c>
      <c r="AG1195" s="55">
        <f t="shared" si="359"/>
        <v>0</v>
      </c>
      <c r="AH1195" s="55">
        <f t="shared" si="360"/>
        <v>0</v>
      </c>
      <c r="AI1195" s="55">
        <f t="shared" si="361"/>
        <v>0</v>
      </c>
      <c r="AJ1195" s="55">
        <f t="shared" si="362"/>
        <v>0</v>
      </c>
      <c r="AK1195" s="55">
        <f t="shared" si="353"/>
        <v>0</v>
      </c>
      <c r="AL1195" s="55">
        <f t="shared" si="354"/>
        <v>0</v>
      </c>
      <c r="AM1195" s="55">
        <f t="shared" si="355"/>
        <v>0</v>
      </c>
    </row>
    <row r="1196" spans="1:39" x14ac:dyDescent="0.25">
      <c r="A1196" s="47">
        <v>1192</v>
      </c>
      <c r="B1196" s="358" t="str">
        <f>IF(AND(E1196&lt;&gt;0,D1196&lt;&gt;0,F1196&lt;&gt;0),IF(C1196&lt;&gt;0,CONCATENATE(C1196,"-AGr",VLOOKUP(D1196,Listen!$A$2:$G$45,7,FALSE),"-",E1196,"-",F1196,),CONCATENATE("AGr",VLOOKUP(D1196,Listen!$A$2:$G$45,7,FALSE),"-",E1196,"-",F1196)),"keine vollständige ID")</f>
        <v>keine vollständige ID</v>
      </c>
      <c r="C1196" s="359">
        <f>'[2]III_SAV-Details_NB'!B1202</f>
        <v>0</v>
      </c>
      <c r="D1196" s="359">
        <f>'[2]III_SAV-Details_NB'!C1202</f>
        <v>0</v>
      </c>
      <c r="E1196" s="359">
        <f>'[2]III_SAV-Details_NB'!D1202</f>
        <v>0</v>
      </c>
      <c r="F1196" s="490"/>
      <c r="G1196" s="281">
        <f>'[2]III_SAV-Details_NB'!X1202</f>
        <v>0</v>
      </c>
      <c r="H1196" s="281">
        <f t="shared" si="356"/>
        <v>0</v>
      </c>
      <c r="I1196" s="281">
        <f>IF(con_EOGJahr=2025,'[2]III_SAV-Details_NB'!AA1202,IF(con_EOGJahr=2026,'[2]III_SAV-Details_NB'!AB1202,'[2]III_SAV-Details_NB'!AC1202))</f>
        <v>0</v>
      </c>
      <c r="J1196" s="282"/>
      <c r="K1196" s="282"/>
      <c r="L1196" s="282"/>
      <c r="M1196" s="282"/>
      <c r="N1196" s="282"/>
      <c r="O1196" s="282"/>
      <c r="P1196" s="52">
        <f t="shared" si="357"/>
        <v>0</v>
      </c>
      <c r="Q1196" s="60"/>
      <c r="R1196" s="53">
        <f t="shared" si="363"/>
        <v>0</v>
      </c>
      <c r="S1196" s="59"/>
      <c r="T1196" s="61"/>
      <c r="U1196" s="342" t="str">
        <f t="shared" si="367"/>
        <v>k.A.</v>
      </c>
      <c r="V1196" s="343" t="str">
        <f t="shared" si="364"/>
        <v>k.A.</v>
      </c>
      <c r="W1196" s="343" t="str">
        <f>IFERROR(IF(OR($D1196="",$E1196=0,con_Ende=0),"k.A.",IF(VLOOKUP($D1196,rng_ND,5,0)="Nein",VLOOKUP($D1196,rng_ND,2,FALSE),MIN(VLOOKUP($D1196,rng_ND,2,FALSE),A_Stammdaten!$B$19-D_SAV!$E1196+1))),"k.A.")</f>
        <v>k.A.</v>
      </c>
      <c r="X1196" s="343" t="str">
        <f t="shared" si="365"/>
        <v>k.A.</v>
      </c>
      <c r="Y1196" s="62"/>
      <c r="Z1196" s="48">
        <f t="shared" si="366"/>
        <v>0</v>
      </c>
      <c r="AA1196" s="457"/>
      <c r="AB1196" s="55">
        <f t="shared" si="358"/>
        <v>0</v>
      </c>
      <c r="AC1196" s="55">
        <f>IF(A_Stammdaten!$B$25="ja",D_SAV!AA1196,D_SAV!AB1196)</f>
        <v>0</v>
      </c>
      <c r="AD1196" s="478">
        <f>IF(AC1196=0,0,IF(U1196-(con_EOGJahr-D_SAV!E1196)&lt;=0,AC1196,AC1196/V1196))</f>
        <v>0</v>
      </c>
      <c r="AE1196" s="478">
        <f>IFERROR(IF(AND(VLOOKUP(D1196,rng_ND,5,FALSE)="Ja",D_SAV!T1196="degressiv"),D_SAV!AC1196*Y1196/100,0),0)</f>
        <v>0</v>
      </c>
      <c r="AF1196" s="55">
        <f>IFERROR(IF(VLOOKUP(D1196,rng_ND,5,FALSE)="Ja",MAX(D_SAV!AD1196:AE1196),D_SAV!AD1196),0)</f>
        <v>0</v>
      </c>
      <c r="AG1196" s="55">
        <f t="shared" si="359"/>
        <v>0</v>
      </c>
      <c r="AH1196" s="55">
        <f t="shared" si="360"/>
        <v>0</v>
      </c>
      <c r="AI1196" s="55">
        <f t="shared" si="361"/>
        <v>0</v>
      </c>
      <c r="AJ1196" s="55">
        <f t="shared" si="362"/>
        <v>0</v>
      </c>
      <c r="AK1196" s="55">
        <f t="shared" si="353"/>
        <v>0</v>
      </c>
      <c r="AL1196" s="55">
        <f t="shared" si="354"/>
        <v>0</v>
      </c>
      <c r="AM1196" s="55">
        <f t="shared" si="355"/>
        <v>0</v>
      </c>
    </row>
    <row r="1197" spans="1:39" x14ac:dyDescent="0.25">
      <c r="A1197" s="47">
        <v>1193</v>
      </c>
      <c r="B1197" s="358" t="str">
        <f>IF(AND(E1197&lt;&gt;0,D1197&lt;&gt;0,F1197&lt;&gt;0),IF(C1197&lt;&gt;0,CONCATENATE(C1197,"-AGr",VLOOKUP(D1197,Listen!$A$2:$G$45,7,FALSE),"-",E1197,"-",F1197,),CONCATENATE("AGr",VLOOKUP(D1197,Listen!$A$2:$G$45,7,FALSE),"-",E1197,"-",F1197)),"keine vollständige ID")</f>
        <v>keine vollständige ID</v>
      </c>
      <c r="C1197" s="359">
        <f>'[2]III_SAV-Details_NB'!B1203</f>
        <v>0</v>
      </c>
      <c r="D1197" s="359">
        <f>'[2]III_SAV-Details_NB'!C1203</f>
        <v>0</v>
      </c>
      <c r="E1197" s="359">
        <f>'[2]III_SAV-Details_NB'!D1203</f>
        <v>0</v>
      </c>
      <c r="F1197" s="490"/>
      <c r="G1197" s="281">
        <f>'[2]III_SAV-Details_NB'!X1203</f>
        <v>0</v>
      </c>
      <c r="H1197" s="281">
        <f t="shared" si="356"/>
        <v>0</v>
      </c>
      <c r="I1197" s="281">
        <f>IF(con_EOGJahr=2025,'[2]III_SAV-Details_NB'!AA1203,IF(con_EOGJahr=2026,'[2]III_SAV-Details_NB'!AB1203,'[2]III_SAV-Details_NB'!AC1203))</f>
        <v>0</v>
      </c>
      <c r="J1197" s="282"/>
      <c r="K1197" s="282"/>
      <c r="L1197" s="282"/>
      <c r="M1197" s="282"/>
      <c r="N1197" s="282"/>
      <c r="O1197" s="282"/>
      <c r="P1197" s="52">
        <f t="shared" si="357"/>
        <v>0</v>
      </c>
      <c r="Q1197" s="60"/>
      <c r="R1197" s="53">
        <f t="shared" si="363"/>
        <v>0</v>
      </c>
      <c r="S1197" s="59"/>
      <c r="T1197" s="61"/>
      <c r="U1197" s="342" t="str">
        <f t="shared" si="367"/>
        <v>k.A.</v>
      </c>
      <c r="V1197" s="343" t="str">
        <f t="shared" si="364"/>
        <v>k.A.</v>
      </c>
      <c r="W1197" s="343" t="str">
        <f>IFERROR(IF(OR($D1197="",$E1197=0,con_Ende=0),"k.A.",IF(VLOOKUP($D1197,rng_ND,5,0)="Nein",VLOOKUP($D1197,rng_ND,2,FALSE),MIN(VLOOKUP($D1197,rng_ND,2,FALSE),A_Stammdaten!$B$19-D_SAV!$E1197+1))),"k.A.")</f>
        <v>k.A.</v>
      </c>
      <c r="X1197" s="343" t="str">
        <f t="shared" si="365"/>
        <v>k.A.</v>
      </c>
      <c r="Y1197" s="62"/>
      <c r="Z1197" s="48">
        <f t="shared" si="366"/>
        <v>0</v>
      </c>
      <c r="AA1197" s="457"/>
      <c r="AB1197" s="55">
        <f t="shared" si="358"/>
        <v>0</v>
      </c>
      <c r="AC1197" s="55">
        <f>IF(A_Stammdaten!$B$25="ja",D_SAV!AA1197,D_SAV!AB1197)</f>
        <v>0</v>
      </c>
      <c r="AD1197" s="478">
        <f>IF(AC1197=0,0,IF(U1197-(con_EOGJahr-D_SAV!E1197)&lt;=0,AC1197,AC1197/V1197))</f>
        <v>0</v>
      </c>
      <c r="AE1197" s="478">
        <f>IFERROR(IF(AND(VLOOKUP(D1197,rng_ND,5,FALSE)="Ja",D_SAV!T1197="degressiv"),D_SAV!AC1197*Y1197/100,0),0)</f>
        <v>0</v>
      </c>
      <c r="AF1197" s="55">
        <f>IFERROR(IF(VLOOKUP(D1197,rng_ND,5,FALSE)="Ja",MAX(D_SAV!AD1197:AE1197),D_SAV!AD1197),0)</f>
        <v>0</v>
      </c>
      <c r="AG1197" s="55">
        <f t="shared" si="359"/>
        <v>0</v>
      </c>
      <c r="AH1197" s="55">
        <f t="shared" si="360"/>
        <v>0</v>
      </c>
      <c r="AI1197" s="55">
        <f t="shared" si="361"/>
        <v>0</v>
      </c>
      <c r="AJ1197" s="55">
        <f t="shared" si="362"/>
        <v>0</v>
      </c>
      <c r="AK1197" s="55">
        <f t="shared" si="353"/>
        <v>0</v>
      </c>
      <c r="AL1197" s="55">
        <f t="shared" si="354"/>
        <v>0</v>
      </c>
      <c r="AM1197" s="55">
        <f t="shared" si="355"/>
        <v>0</v>
      </c>
    </row>
    <row r="1198" spans="1:39" x14ac:dyDescent="0.25">
      <c r="A1198" s="47">
        <v>1194</v>
      </c>
      <c r="B1198" s="358" t="str">
        <f>IF(AND(E1198&lt;&gt;0,D1198&lt;&gt;0,F1198&lt;&gt;0),IF(C1198&lt;&gt;0,CONCATENATE(C1198,"-AGr",VLOOKUP(D1198,Listen!$A$2:$G$45,7,FALSE),"-",E1198,"-",F1198,),CONCATENATE("AGr",VLOOKUP(D1198,Listen!$A$2:$G$45,7,FALSE),"-",E1198,"-",F1198)),"keine vollständige ID")</f>
        <v>keine vollständige ID</v>
      </c>
      <c r="C1198" s="359">
        <f>'[2]III_SAV-Details_NB'!B1204</f>
        <v>0</v>
      </c>
      <c r="D1198" s="359">
        <f>'[2]III_SAV-Details_NB'!C1204</f>
        <v>0</v>
      </c>
      <c r="E1198" s="359">
        <f>'[2]III_SAV-Details_NB'!D1204</f>
        <v>0</v>
      </c>
      <c r="F1198" s="490"/>
      <c r="G1198" s="281">
        <f>'[2]III_SAV-Details_NB'!X1204</f>
        <v>0</v>
      </c>
      <c r="H1198" s="281">
        <f t="shared" si="356"/>
        <v>0</v>
      </c>
      <c r="I1198" s="281">
        <f>IF(con_EOGJahr=2025,'[2]III_SAV-Details_NB'!AA1204,IF(con_EOGJahr=2026,'[2]III_SAV-Details_NB'!AB1204,'[2]III_SAV-Details_NB'!AC1204))</f>
        <v>0</v>
      </c>
      <c r="J1198" s="282"/>
      <c r="K1198" s="282"/>
      <c r="L1198" s="282"/>
      <c r="M1198" s="282"/>
      <c r="N1198" s="282"/>
      <c r="O1198" s="282"/>
      <c r="P1198" s="52">
        <f t="shared" si="357"/>
        <v>0</v>
      </c>
      <c r="Q1198" s="60"/>
      <c r="R1198" s="53">
        <f t="shared" si="363"/>
        <v>0</v>
      </c>
      <c r="S1198" s="59"/>
      <c r="T1198" s="61"/>
      <c r="U1198" s="342" t="str">
        <f t="shared" si="367"/>
        <v>k.A.</v>
      </c>
      <c r="V1198" s="343" t="str">
        <f t="shared" si="364"/>
        <v>k.A.</v>
      </c>
      <c r="W1198" s="343" t="str">
        <f>IFERROR(IF(OR($D1198="",$E1198=0,con_Ende=0),"k.A.",IF(VLOOKUP($D1198,rng_ND,5,0)="Nein",VLOOKUP($D1198,rng_ND,2,FALSE),MIN(VLOOKUP($D1198,rng_ND,2,FALSE),A_Stammdaten!$B$19-D_SAV!$E1198+1))),"k.A.")</f>
        <v>k.A.</v>
      </c>
      <c r="X1198" s="343" t="str">
        <f t="shared" si="365"/>
        <v>k.A.</v>
      </c>
      <c r="Y1198" s="62"/>
      <c r="Z1198" s="48">
        <f t="shared" si="366"/>
        <v>0</v>
      </c>
      <c r="AA1198" s="457"/>
      <c r="AB1198" s="55">
        <f t="shared" si="358"/>
        <v>0</v>
      </c>
      <c r="AC1198" s="55">
        <f>IF(A_Stammdaten!$B$25="ja",D_SAV!AA1198,D_SAV!AB1198)</f>
        <v>0</v>
      </c>
      <c r="AD1198" s="478">
        <f>IF(AC1198=0,0,IF(U1198-(con_EOGJahr-D_SAV!E1198)&lt;=0,AC1198,AC1198/V1198))</f>
        <v>0</v>
      </c>
      <c r="AE1198" s="478">
        <f>IFERROR(IF(AND(VLOOKUP(D1198,rng_ND,5,FALSE)="Ja",D_SAV!T1198="degressiv"),D_SAV!AC1198*Y1198/100,0),0)</f>
        <v>0</v>
      </c>
      <c r="AF1198" s="55">
        <f>IFERROR(IF(VLOOKUP(D1198,rng_ND,5,FALSE)="Ja",MAX(D_SAV!AD1198:AE1198),D_SAV!AD1198),0)</f>
        <v>0</v>
      </c>
      <c r="AG1198" s="55">
        <f t="shared" si="359"/>
        <v>0</v>
      </c>
      <c r="AH1198" s="55">
        <f t="shared" si="360"/>
        <v>0</v>
      </c>
      <c r="AI1198" s="55">
        <f t="shared" si="361"/>
        <v>0</v>
      </c>
      <c r="AJ1198" s="55">
        <f t="shared" si="362"/>
        <v>0</v>
      </c>
      <c r="AK1198" s="55">
        <f t="shared" si="353"/>
        <v>0</v>
      </c>
      <c r="AL1198" s="55">
        <f t="shared" si="354"/>
        <v>0</v>
      </c>
      <c r="AM1198" s="55">
        <f t="shared" si="355"/>
        <v>0</v>
      </c>
    </row>
    <row r="1199" spans="1:39" x14ac:dyDescent="0.25">
      <c r="A1199" s="47">
        <v>1195</v>
      </c>
      <c r="B1199" s="358" t="str">
        <f>IF(AND(E1199&lt;&gt;0,D1199&lt;&gt;0,F1199&lt;&gt;0),IF(C1199&lt;&gt;0,CONCATENATE(C1199,"-AGr",VLOOKUP(D1199,Listen!$A$2:$G$45,7,FALSE),"-",E1199,"-",F1199,),CONCATENATE("AGr",VLOOKUP(D1199,Listen!$A$2:$G$45,7,FALSE),"-",E1199,"-",F1199)),"keine vollständige ID")</f>
        <v>keine vollständige ID</v>
      </c>
      <c r="C1199" s="359">
        <f>'[2]III_SAV-Details_NB'!B1205</f>
        <v>0</v>
      </c>
      <c r="D1199" s="359">
        <f>'[2]III_SAV-Details_NB'!C1205</f>
        <v>0</v>
      </c>
      <c r="E1199" s="359">
        <f>'[2]III_SAV-Details_NB'!D1205</f>
        <v>0</v>
      </c>
      <c r="F1199" s="490"/>
      <c r="G1199" s="281">
        <f>'[2]III_SAV-Details_NB'!X1205</f>
        <v>0</v>
      </c>
      <c r="H1199" s="281">
        <f t="shared" si="356"/>
        <v>0</v>
      </c>
      <c r="I1199" s="281">
        <f>IF(con_EOGJahr=2025,'[2]III_SAV-Details_NB'!AA1205,IF(con_EOGJahr=2026,'[2]III_SAV-Details_NB'!AB1205,'[2]III_SAV-Details_NB'!AC1205))</f>
        <v>0</v>
      </c>
      <c r="J1199" s="282"/>
      <c r="K1199" s="282"/>
      <c r="L1199" s="282"/>
      <c r="M1199" s="282"/>
      <c r="N1199" s="282"/>
      <c r="O1199" s="282"/>
      <c r="P1199" s="52">
        <f t="shared" si="357"/>
        <v>0</v>
      </c>
      <c r="Q1199" s="60"/>
      <c r="R1199" s="53">
        <f t="shared" si="363"/>
        <v>0</v>
      </c>
      <c r="S1199" s="59"/>
      <c r="T1199" s="61"/>
      <c r="U1199" s="342" t="str">
        <f t="shared" si="367"/>
        <v>k.A.</v>
      </c>
      <c r="V1199" s="343" t="str">
        <f t="shared" si="364"/>
        <v>k.A.</v>
      </c>
      <c r="W1199" s="343" t="str">
        <f>IFERROR(IF(OR($D1199="",$E1199=0,con_Ende=0),"k.A.",IF(VLOOKUP($D1199,rng_ND,5,0)="Nein",VLOOKUP($D1199,rng_ND,2,FALSE),MIN(VLOOKUP($D1199,rng_ND,2,FALSE),A_Stammdaten!$B$19-D_SAV!$E1199+1))),"k.A.")</f>
        <v>k.A.</v>
      </c>
      <c r="X1199" s="343" t="str">
        <f t="shared" si="365"/>
        <v>k.A.</v>
      </c>
      <c r="Y1199" s="62"/>
      <c r="Z1199" s="48">
        <f t="shared" si="366"/>
        <v>0</v>
      </c>
      <c r="AA1199" s="457"/>
      <c r="AB1199" s="55">
        <f t="shared" si="358"/>
        <v>0</v>
      </c>
      <c r="AC1199" s="55">
        <f>IF(A_Stammdaten!$B$25="ja",D_SAV!AA1199,D_SAV!AB1199)</f>
        <v>0</v>
      </c>
      <c r="AD1199" s="478">
        <f>IF(AC1199=0,0,IF(U1199-(con_EOGJahr-D_SAV!E1199)&lt;=0,AC1199,AC1199/V1199))</f>
        <v>0</v>
      </c>
      <c r="AE1199" s="478">
        <f>IFERROR(IF(AND(VLOOKUP(D1199,rng_ND,5,FALSE)="Ja",D_SAV!T1199="degressiv"),D_SAV!AC1199*Y1199/100,0),0)</f>
        <v>0</v>
      </c>
      <c r="AF1199" s="55">
        <f>IFERROR(IF(VLOOKUP(D1199,rng_ND,5,FALSE)="Ja",MAX(D_SAV!AD1199:AE1199),D_SAV!AD1199),0)</f>
        <v>0</v>
      </c>
      <c r="AG1199" s="55">
        <f t="shared" si="359"/>
        <v>0</v>
      </c>
      <c r="AH1199" s="55">
        <f t="shared" si="360"/>
        <v>0</v>
      </c>
      <c r="AI1199" s="55">
        <f t="shared" si="361"/>
        <v>0</v>
      </c>
      <c r="AJ1199" s="55">
        <f t="shared" si="362"/>
        <v>0</v>
      </c>
      <c r="AK1199" s="55">
        <f t="shared" si="353"/>
        <v>0</v>
      </c>
      <c r="AL1199" s="55">
        <f t="shared" si="354"/>
        <v>0</v>
      </c>
      <c r="AM1199" s="55">
        <f t="shared" si="355"/>
        <v>0</v>
      </c>
    </row>
    <row r="1200" spans="1:39" x14ac:dyDescent="0.25">
      <c r="A1200" s="47">
        <v>1196</v>
      </c>
      <c r="B1200" s="358" t="str">
        <f>IF(AND(E1200&lt;&gt;0,D1200&lt;&gt;0,F1200&lt;&gt;0),IF(C1200&lt;&gt;0,CONCATENATE(C1200,"-AGr",VLOOKUP(D1200,Listen!$A$2:$G$45,7,FALSE),"-",E1200,"-",F1200,),CONCATENATE("AGr",VLOOKUP(D1200,Listen!$A$2:$G$45,7,FALSE),"-",E1200,"-",F1200)),"keine vollständige ID")</f>
        <v>keine vollständige ID</v>
      </c>
      <c r="C1200" s="359">
        <f>'[2]III_SAV-Details_NB'!B1206</f>
        <v>0</v>
      </c>
      <c r="D1200" s="359">
        <f>'[2]III_SAV-Details_NB'!C1206</f>
        <v>0</v>
      </c>
      <c r="E1200" s="359">
        <f>'[2]III_SAV-Details_NB'!D1206</f>
        <v>0</v>
      </c>
      <c r="F1200" s="490"/>
      <c r="G1200" s="281">
        <f>'[2]III_SAV-Details_NB'!X1206</f>
        <v>0</v>
      </c>
      <c r="H1200" s="281">
        <f t="shared" si="356"/>
        <v>0</v>
      </c>
      <c r="I1200" s="281">
        <f>IF(con_EOGJahr=2025,'[2]III_SAV-Details_NB'!AA1206,IF(con_EOGJahr=2026,'[2]III_SAV-Details_NB'!AB1206,'[2]III_SAV-Details_NB'!AC1206))</f>
        <v>0</v>
      </c>
      <c r="J1200" s="282"/>
      <c r="K1200" s="282"/>
      <c r="L1200" s="282"/>
      <c r="M1200" s="282"/>
      <c r="N1200" s="282"/>
      <c r="O1200" s="282"/>
      <c r="P1200" s="52">
        <f t="shared" si="357"/>
        <v>0</v>
      </c>
      <c r="Q1200" s="60"/>
      <c r="R1200" s="53">
        <f t="shared" si="363"/>
        <v>0</v>
      </c>
      <c r="S1200" s="59"/>
      <c r="T1200" s="61"/>
      <c r="U1200" s="342" t="str">
        <f t="shared" si="367"/>
        <v>k.A.</v>
      </c>
      <c r="V1200" s="343" t="str">
        <f t="shared" si="364"/>
        <v>k.A.</v>
      </c>
      <c r="W1200" s="343" t="str">
        <f>IFERROR(IF(OR($D1200="",$E1200=0,con_Ende=0),"k.A.",IF(VLOOKUP($D1200,rng_ND,5,0)="Nein",VLOOKUP($D1200,rng_ND,2,FALSE),MIN(VLOOKUP($D1200,rng_ND,2,FALSE),A_Stammdaten!$B$19-D_SAV!$E1200+1))),"k.A.")</f>
        <v>k.A.</v>
      </c>
      <c r="X1200" s="343" t="str">
        <f t="shared" si="365"/>
        <v>k.A.</v>
      </c>
      <c r="Y1200" s="62"/>
      <c r="Z1200" s="48">
        <f t="shared" si="366"/>
        <v>0</v>
      </c>
      <c r="AA1200" s="457"/>
      <c r="AB1200" s="55">
        <f t="shared" si="358"/>
        <v>0</v>
      </c>
      <c r="AC1200" s="55">
        <f>IF(A_Stammdaten!$B$25="ja",D_SAV!AA1200,D_SAV!AB1200)</f>
        <v>0</v>
      </c>
      <c r="AD1200" s="478">
        <f>IF(AC1200=0,0,IF(U1200-(con_EOGJahr-D_SAV!E1200)&lt;=0,AC1200,AC1200/V1200))</f>
        <v>0</v>
      </c>
      <c r="AE1200" s="478">
        <f>IFERROR(IF(AND(VLOOKUP(D1200,rng_ND,5,FALSE)="Ja",D_SAV!T1200="degressiv"),D_SAV!AC1200*Y1200/100,0),0)</f>
        <v>0</v>
      </c>
      <c r="AF1200" s="55">
        <f>IFERROR(IF(VLOOKUP(D1200,rng_ND,5,FALSE)="Ja",MAX(D_SAV!AD1200:AE1200),D_SAV!AD1200),0)</f>
        <v>0</v>
      </c>
      <c r="AG1200" s="55">
        <f t="shared" si="359"/>
        <v>0</v>
      </c>
      <c r="AH1200" s="55">
        <f t="shared" si="360"/>
        <v>0</v>
      </c>
      <c r="AI1200" s="55">
        <f t="shared" si="361"/>
        <v>0</v>
      </c>
      <c r="AJ1200" s="55">
        <f t="shared" si="362"/>
        <v>0</v>
      </c>
      <c r="AK1200" s="55">
        <f t="shared" si="353"/>
        <v>0</v>
      </c>
      <c r="AL1200" s="55">
        <f t="shared" si="354"/>
        <v>0</v>
      </c>
      <c r="AM1200" s="55">
        <f t="shared" si="355"/>
        <v>0</v>
      </c>
    </row>
    <row r="1201" spans="1:39" x14ac:dyDescent="0.25">
      <c r="A1201" s="47">
        <v>1197</v>
      </c>
      <c r="B1201" s="358" t="str">
        <f>IF(AND(E1201&lt;&gt;0,D1201&lt;&gt;0,F1201&lt;&gt;0),IF(C1201&lt;&gt;0,CONCATENATE(C1201,"-AGr",VLOOKUP(D1201,Listen!$A$2:$G$45,7,FALSE),"-",E1201,"-",F1201,),CONCATENATE("AGr",VLOOKUP(D1201,Listen!$A$2:$G$45,7,FALSE),"-",E1201,"-",F1201)),"keine vollständige ID")</f>
        <v>keine vollständige ID</v>
      </c>
      <c r="C1201" s="359">
        <f>'[2]III_SAV-Details_NB'!B1207</f>
        <v>0</v>
      </c>
      <c r="D1201" s="359">
        <f>'[2]III_SAV-Details_NB'!C1207</f>
        <v>0</v>
      </c>
      <c r="E1201" s="359">
        <f>'[2]III_SAV-Details_NB'!D1207</f>
        <v>0</v>
      </c>
      <c r="F1201" s="490"/>
      <c r="G1201" s="281">
        <f>'[2]III_SAV-Details_NB'!X1207</f>
        <v>0</v>
      </c>
      <c r="H1201" s="281">
        <f t="shared" si="356"/>
        <v>0</v>
      </c>
      <c r="I1201" s="281">
        <f>IF(con_EOGJahr=2025,'[2]III_SAV-Details_NB'!AA1207,IF(con_EOGJahr=2026,'[2]III_SAV-Details_NB'!AB1207,'[2]III_SAV-Details_NB'!AC1207))</f>
        <v>0</v>
      </c>
      <c r="J1201" s="282"/>
      <c r="K1201" s="282"/>
      <c r="L1201" s="282"/>
      <c r="M1201" s="282"/>
      <c r="N1201" s="282"/>
      <c r="O1201" s="282"/>
      <c r="P1201" s="52">
        <f t="shared" si="357"/>
        <v>0</v>
      </c>
      <c r="Q1201" s="60"/>
      <c r="R1201" s="53">
        <f t="shared" si="363"/>
        <v>0</v>
      </c>
      <c r="S1201" s="59"/>
      <c r="T1201" s="61"/>
      <c r="U1201" s="342" t="str">
        <f t="shared" si="367"/>
        <v>k.A.</v>
      </c>
      <c r="V1201" s="343" t="str">
        <f t="shared" si="364"/>
        <v>k.A.</v>
      </c>
      <c r="W1201" s="343" t="str">
        <f>IFERROR(IF(OR($D1201="",$E1201=0,con_Ende=0),"k.A.",IF(VLOOKUP($D1201,rng_ND,5,0)="Nein",VLOOKUP($D1201,rng_ND,2,FALSE),MIN(VLOOKUP($D1201,rng_ND,2,FALSE),A_Stammdaten!$B$19-D_SAV!$E1201+1))),"k.A.")</f>
        <v>k.A.</v>
      </c>
      <c r="X1201" s="343" t="str">
        <f t="shared" si="365"/>
        <v>k.A.</v>
      </c>
      <c r="Y1201" s="62"/>
      <c r="Z1201" s="48">
        <f t="shared" si="366"/>
        <v>0</v>
      </c>
      <c r="AA1201" s="457"/>
      <c r="AB1201" s="55">
        <f t="shared" si="358"/>
        <v>0</v>
      </c>
      <c r="AC1201" s="55">
        <f>IF(A_Stammdaten!$B$25="ja",D_SAV!AA1201,D_SAV!AB1201)</f>
        <v>0</v>
      </c>
      <c r="AD1201" s="478">
        <f>IF(AC1201=0,0,IF(U1201-(con_EOGJahr-D_SAV!E1201)&lt;=0,AC1201,AC1201/V1201))</f>
        <v>0</v>
      </c>
      <c r="AE1201" s="478">
        <f>IFERROR(IF(AND(VLOOKUP(D1201,rng_ND,5,FALSE)="Ja",D_SAV!T1201="degressiv"),D_SAV!AC1201*Y1201/100,0),0)</f>
        <v>0</v>
      </c>
      <c r="AF1201" s="55">
        <f>IFERROR(IF(VLOOKUP(D1201,rng_ND,5,FALSE)="Ja",MAX(D_SAV!AD1201:AE1201),D_SAV!AD1201),0)</f>
        <v>0</v>
      </c>
      <c r="AG1201" s="55">
        <f t="shared" si="359"/>
        <v>0</v>
      </c>
      <c r="AH1201" s="55">
        <f t="shared" si="360"/>
        <v>0</v>
      </c>
      <c r="AI1201" s="55">
        <f t="shared" si="361"/>
        <v>0</v>
      </c>
      <c r="AJ1201" s="55">
        <f t="shared" si="362"/>
        <v>0</v>
      </c>
      <c r="AK1201" s="55">
        <f t="shared" si="353"/>
        <v>0</v>
      </c>
      <c r="AL1201" s="55">
        <f t="shared" si="354"/>
        <v>0</v>
      </c>
      <c r="AM1201" s="55">
        <f t="shared" si="355"/>
        <v>0</v>
      </c>
    </row>
    <row r="1202" spans="1:39" x14ac:dyDescent="0.25">
      <c r="A1202" s="47">
        <v>1198</v>
      </c>
      <c r="B1202" s="358" t="str">
        <f>IF(AND(E1202&lt;&gt;0,D1202&lt;&gt;0,F1202&lt;&gt;0),IF(C1202&lt;&gt;0,CONCATENATE(C1202,"-AGr",VLOOKUP(D1202,Listen!$A$2:$G$45,7,FALSE),"-",E1202,"-",F1202,),CONCATENATE("AGr",VLOOKUP(D1202,Listen!$A$2:$G$45,7,FALSE),"-",E1202,"-",F1202)),"keine vollständige ID")</f>
        <v>keine vollständige ID</v>
      </c>
      <c r="C1202" s="359">
        <f>'[2]III_SAV-Details_NB'!B1208</f>
        <v>0</v>
      </c>
      <c r="D1202" s="359">
        <f>'[2]III_SAV-Details_NB'!C1208</f>
        <v>0</v>
      </c>
      <c r="E1202" s="359">
        <f>'[2]III_SAV-Details_NB'!D1208</f>
        <v>0</v>
      </c>
      <c r="F1202" s="490"/>
      <c r="G1202" s="281">
        <f>'[2]III_SAV-Details_NB'!X1208</f>
        <v>0</v>
      </c>
      <c r="H1202" s="281">
        <f t="shared" si="356"/>
        <v>0</v>
      </c>
      <c r="I1202" s="281">
        <f>IF(con_EOGJahr=2025,'[2]III_SAV-Details_NB'!AA1208,IF(con_EOGJahr=2026,'[2]III_SAV-Details_NB'!AB1208,'[2]III_SAV-Details_NB'!AC1208))</f>
        <v>0</v>
      </c>
      <c r="J1202" s="282"/>
      <c r="K1202" s="282"/>
      <c r="L1202" s="282"/>
      <c r="M1202" s="282"/>
      <c r="N1202" s="282"/>
      <c r="O1202" s="282"/>
      <c r="P1202" s="52">
        <f t="shared" si="357"/>
        <v>0</v>
      </c>
      <c r="Q1202" s="60"/>
      <c r="R1202" s="53">
        <f t="shared" si="363"/>
        <v>0</v>
      </c>
      <c r="S1202" s="59"/>
      <c r="T1202" s="61"/>
      <c r="U1202" s="342" t="str">
        <f t="shared" si="367"/>
        <v>k.A.</v>
      </c>
      <c r="V1202" s="343" t="str">
        <f t="shared" si="364"/>
        <v>k.A.</v>
      </c>
      <c r="W1202" s="343" t="str">
        <f>IFERROR(IF(OR($D1202="",$E1202=0,con_Ende=0),"k.A.",IF(VLOOKUP($D1202,rng_ND,5,0)="Nein",VLOOKUP($D1202,rng_ND,2,FALSE),MIN(VLOOKUP($D1202,rng_ND,2,FALSE),A_Stammdaten!$B$19-D_SAV!$E1202+1))),"k.A.")</f>
        <v>k.A.</v>
      </c>
      <c r="X1202" s="343" t="str">
        <f t="shared" si="365"/>
        <v>k.A.</v>
      </c>
      <c r="Y1202" s="62"/>
      <c r="Z1202" s="48">
        <f t="shared" si="366"/>
        <v>0</v>
      </c>
      <c r="AA1202" s="457"/>
      <c r="AB1202" s="55">
        <f t="shared" si="358"/>
        <v>0</v>
      </c>
      <c r="AC1202" s="55">
        <f>IF(A_Stammdaten!$B$25="ja",D_SAV!AA1202,D_SAV!AB1202)</f>
        <v>0</v>
      </c>
      <c r="AD1202" s="478">
        <f>IF(AC1202=0,0,IF(U1202-(con_EOGJahr-D_SAV!E1202)&lt;=0,AC1202,AC1202/V1202))</f>
        <v>0</v>
      </c>
      <c r="AE1202" s="478">
        <f>IFERROR(IF(AND(VLOOKUP(D1202,rng_ND,5,FALSE)="Ja",D_SAV!T1202="degressiv"),D_SAV!AC1202*Y1202/100,0),0)</f>
        <v>0</v>
      </c>
      <c r="AF1202" s="55">
        <f>IFERROR(IF(VLOOKUP(D1202,rng_ND,5,FALSE)="Ja",MAX(D_SAV!AD1202:AE1202),D_SAV!AD1202),0)</f>
        <v>0</v>
      </c>
      <c r="AG1202" s="55">
        <f t="shared" si="359"/>
        <v>0</v>
      </c>
      <c r="AH1202" s="55">
        <f t="shared" si="360"/>
        <v>0</v>
      </c>
      <c r="AI1202" s="55">
        <f t="shared" si="361"/>
        <v>0</v>
      </c>
      <c r="AJ1202" s="55">
        <f t="shared" si="362"/>
        <v>0</v>
      </c>
      <c r="AK1202" s="55">
        <f t="shared" si="353"/>
        <v>0</v>
      </c>
      <c r="AL1202" s="55">
        <f t="shared" si="354"/>
        <v>0</v>
      </c>
      <c r="AM1202" s="55">
        <f t="shared" si="355"/>
        <v>0</v>
      </c>
    </row>
    <row r="1203" spans="1:39" x14ac:dyDescent="0.25">
      <c r="A1203" s="47">
        <v>1199</v>
      </c>
      <c r="B1203" s="358" t="str">
        <f>IF(AND(E1203&lt;&gt;0,D1203&lt;&gt;0,F1203&lt;&gt;0),IF(C1203&lt;&gt;0,CONCATENATE(C1203,"-AGr",VLOOKUP(D1203,Listen!$A$2:$G$45,7,FALSE),"-",E1203,"-",F1203,),CONCATENATE("AGr",VLOOKUP(D1203,Listen!$A$2:$G$45,7,FALSE),"-",E1203,"-",F1203)),"keine vollständige ID")</f>
        <v>keine vollständige ID</v>
      </c>
      <c r="C1203" s="359">
        <f>'[2]III_SAV-Details_NB'!B1209</f>
        <v>0</v>
      </c>
      <c r="D1203" s="359">
        <f>'[2]III_SAV-Details_NB'!C1209</f>
        <v>0</v>
      </c>
      <c r="E1203" s="359">
        <f>'[2]III_SAV-Details_NB'!D1209</f>
        <v>0</v>
      </c>
      <c r="F1203" s="490"/>
      <c r="G1203" s="281">
        <f>'[2]III_SAV-Details_NB'!X1209</f>
        <v>0</v>
      </c>
      <c r="H1203" s="281">
        <f t="shared" si="356"/>
        <v>0</v>
      </c>
      <c r="I1203" s="281">
        <f>IF(con_EOGJahr=2025,'[2]III_SAV-Details_NB'!AA1209,IF(con_EOGJahr=2026,'[2]III_SAV-Details_NB'!AB1209,'[2]III_SAV-Details_NB'!AC1209))</f>
        <v>0</v>
      </c>
      <c r="J1203" s="282"/>
      <c r="K1203" s="282"/>
      <c r="L1203" s="282"/>
      <c r="M1203" s="282"/>
      <c r="N1203" s="282"/>
      <c r="O1203" s="282"/>
      <c r="P1203" s="52">
        <f t="shared" si="357"/>
        <v>0</v>
      </c>
      <c r="Q1203" s="60"/>
      <c r="R1203" s="53">
        <f t="shared" si="363"/>
        <v>0</v>
      </c>
      <c r="S1203" s="59"/>
      <c r="T1203" s="61"/>
      <c r="U1203" s="342" t="str">
        <f t="shared" si="367"/>
        <v>k.A.</v>
      </c>
      <c r="V1203" s="343" t="str">
        <f t="shared" si="364"/>
        <v>k.A.</v>
      </c>
      <c r="W1203" s="343" t="str">
        <f>IFERROR(IF(OR($D1203="",$E1203=0,con_Ende=0),"k.A.",IF(VLOOKUP($D1203,rng_ND,5,0)="Nein",VLOOKUP($D1203,rng_ND,2,FALSE),MIN(VLOOKUP($D1203,rng_ND,2,FALSE),A_Stammdaten!$B$19-D_SAV!$E1203+1))),"k.A.")</f>
        <v>k.A.</v>
      </c>
      <c r="X1203" s="343" t="str">
        <f t="shared" si="365"/>
        <v>k.A.</v>
      </c>
      <c r="Y1203" s="62"/>
      <c r="Z1203" s="48">
        <f t="shared" si="366"/>
        <v>0</v>
      </c>
      <c r="AA1203" s="457"/>
      <c r="AB1203" s="55">
        <f t="shared" si="358"/>
        <v>0</v>
      </c>
      <c r="AC1203" s="55">
        <f>IF(A_Stammdaten!$B$25="ja",D_SAV!AA1203,D_SAV!AB1203)</f>
        <v>0</v>
      </c>
      <c r="AD1203" s="478">
        <f>IF(AC1203=0,0,IF(U1203-(con_EOGJahr-D_SAV!E1203)&lt;=0,AC1203,AC1203/V1203))</f>
        <v>0</v>
      </c>
      <c r="AE1203" s="478">
        <f>IFERROR(IF(AND(VLOOKUP(D1203,rng_ND,5,FALSE)="Ja",D_SAV!T1203="degressiv"),D_SAV!AC1203*Y1203/100,0),0)</f>
        <v>0</v>
      </c>
      <c r="AF1203" s="55">
        <f>IFERROR(IF(VLOOKUP(D1203,rng_ND,5,FALSE)="Ja",MAX(D_SAV!AD1203:AE1203),D_SAV!AD1203),0)</f>
        <v>0</v>
      </c>
      <c r="AG1203" s="55">
        <f t="shared" si="359"/>
        <v>0</v>
      </c>
      <c r="AH1203" s="55">
        <f t="shared" si="360"/>
        <v>0</v>
      </c>
      <c r="AI1203" s="55">
        <f t="shared" si="361"/>
        <v>0</v>
      </c>
      <c r="AJ1203" s="55">
        <f t="shared" si="362"/>
        <v>0</v>
      </c>
      <c r="AK1203" s="55">
        <f t="shared" si="353"/>
        <v>0</v>
      </c>
      <c r="AL1203" s="55">
        <f t="shared" si="354"/>
        <v>0</v>
      </c>
      <c r="AM1203" s="55">
        <f t="shared" si="355"/>
        <v>0</v>
      </c>
    </row>
    <row r="1204" spans="1:39" x14ac:dyDescent="0.25">
      <c r="A1204" s="47">
        <v>1200</v>
      </c>
      <c r="B1204" s="358" t="str">
        <f>IF(AND(E1204&lt;&gt;0,D1204&lt;&gt;0,F1204&lt;&gt;0),IF(C1204&lt;&gt;0,CONCATENATE(C1204,"-AGr",VLOOKUP(D1204,Listen!$A$2:$G$45,7,FALSE),"-",E1204,"-",F1204,),CONCATENATE("AGr",VLOOKUP(D1204,Listen!$A$2:$G$45,7,FALSE),"-",E1204,"-",F1204)),"keine vollständige ID")</f>
        <v>keine vollständige ID</v>
      </c>
      <c r="C1204" s="359">
        <f>'[2]III_SAV-Details_NB'!B1210</f>
        <v>0</v>
      </c>
      <c r="D1204" s="359">
        <f>'[2]III_SAV-Details_NB'!C1210</f>
        <v>0</v>
      </c>
      <c r="E1204" s="359">
        <f>'[2]III_SAV-Details_NB'!D1210</f>
        <v>0</v>
      </c>
      <c r="F1204" s="490"/>
      <c r="G1204" s="281">
        <f>'[2]III_SAV-Details_NB'!X1210</f>
        <v>0</v>
      </c>
      <c r="H1204" s="281">
        <f t="shared" si="356"/>
        <v>0</v>
      </c>
      <c r="I1204" s="281">
        <f>IF(con_EOGJahr=2025,'[2]III_SAV-Details_NB'!AA1210,IF(con_EOGJahr=2026,'[2]III_SAV-Details_NB'!AB1210,'[2]III_SAV-Details_NB'!AC1210))</f>
        <v>0</v>
      </c>
      <c r="J1204" s="282"/>
      <c r="K1204" s="282"/>
      <c r="L1204" s="282"/>
      <c r="M1204" s="282"/>
      <c r="N1204" s="282"/>
      <c r="O1204" s="282"/>
      <c r="P1204" s="52">
        <f t="shared" si="357"/>
        <v>0</v>
      </c>
      <c r="Q1204" s="60"/>
      <c r="R1204" s="53">
        <f t="shared" si="363"/>
        <v>0</v>
      </c>
      <c r="S1204" s="59"/>
      <c r="T1204" s="61"/>
      <c r="U1204" s="342" t="str">
        <f t="shared" si="367"/>
        <v>k.A.</v>
      </c>
      <c r="V1204" s="343" t="str">
        <f t="shared" si="364"/>
        <v>k.A.</v>
      </c>
      <c r="W1204" s="343" t="str">
        <f>IFERROR(IF(OR($D1204="",$E1204=0,con_Ende=0),"k.A.",IF(VLOOKUP($D1204,rng_ND,5,0)="Nein",VLOOKUP($D1204,rng_ND,2,FALSE),MIN(VLOOKUP($D1204,rng_ND,2,FALSE),A_Stammdaten!$B$19-D_SAV!$E1204+1))),"k.A.")</f>
        <v>k.A.</v>
      </c>
      <c r="X1204" s="343" t="str">
        <f t="shared" si="365"/>
        <v>k.A.</v>
      </c>
      <c r="Y1204" s="62"/>
      <c r="Z1204" s="48">
        <f t="shared" si="366"/>
        <v>0</v>
      </c>
      <c r="AA1204" s="457"/>
      <c r="AB1204" s="55">
        <f t="shared" si="358"/>
        <v>0</v>
      </c>
      <c r="AC1204" s="55">
        <f>IF(A_Stammdaten!$B$25="ja",D_SAV!AA1204,D_SAV!AB1204)</f>
        <v>0</v>
      </c>
      <c r="AD1204" s="478">
        <f>IF(AC1204=0,0,IF(U1204-(con_EOGJahr-D_SAV!E1204)&lt;=0,AC1204,AC1204/V1204))</f>
        <v>0</v>
      </c>
      <c r="AE1204" s="478">
        <f>IFERROR(IF(AND(VLOOKUP(D1204,rng_ND,5,FALSE)="Ja",D_SAV!T1204="degressiv"),D_SAV!AC1204*Y1204/100,0),0)</f>
        <v>0</v>
      </c>
      <c r="AF1204" s="55">
        <f>IFERROR(IF(VLOOKUP(D1204,rng_ND,5,FALSE)="Ja",MAX(D_SAV!AD1204:AE1204),D_SAV!AD1204),0)</f>
        <v>0</v>
      </c>
      <c r="AG1204" s="55">
        <f t="shared" si="359"/>
        <v>0</v>
      </c>
      <c r="AH1204" s="55">
        <f t="shared" si="360"/>
        <v>0</v>
      </c>
      <c r="AI1204" s="55">
        <f t="shared" si="361"/>
        <v>0</v>
      </c>
      <c r="AJ1204" s="55">
        <f t="shared" si="362"/>
        <v>0</v>
      </c>
      <c r="AK1204" s="55">
        <f t="shared" si="353"/>
        <v>0</v>
      </c>
      <c r="AL1204" s="55">
        <f t="shared" si="354"/>
        <v>0</v>
      </c>
      <c r="AM1204" s="55">
        <f t="shared" si="355"/>
        <v>0</v>
      </c>
    </row>
    <row r="1205" spans="1:39" x14ac:dyDescent="0.25">
      <c r="A1205" s="47">
        <v>1201</v>
      </c>
      <c r="B1205" s="358" t="str">
        <f>IF(AND(E1205&lt;&gt;0,D1205&lt;&gt;0,F1205&lt;&gt;0),IF(C1205&lt;&gt;0,CONCATENATE(C1205,"-AGr",VLOOKUP(D1205,Listen!$A$2:$G$45,7,FALSE),"-",E1205,"-",F1205,),CONCATENATE("AGr",VLOOKUP(D1205,Listen!$A$2:$G$45,7,FALSE),"-",E1205,"-",F1205)),"keine vollständige ID")</f>
        <v>keine vollständige ID</v>
      </c>
      <c r="C1205" s="359">
        <f>'[2]III_SAV-Details_NB'!B1211</f>
        <v>0</v>
      </c>
      <c r="D1205" s="359">
        <f>'[2]III_SAV-Details_NB'!C1211</f>
        <v>0</v>
      </c>
      <c r="E1205" s="359">
        <f>'[2]III_SAV-Details_NB'!D1211</f>
        <v>0</v>
      </c>
      <c r="F1205" s="490"/>
      <c r="G1205" s="281">
        <f>'[2]III_SAV-Details_NB'!X1211</f>
        <v>0</v>
      </c>
      <c r="H1205" s="281">
        <f t="shared" si="356"/>
        <v>0</v>
      </c>
      <c r="I1205" s="281">
        <f>IF(con_EOGJahr=2025,'[2]III_SAV-Details_NB'!AA1211,IF(con_EOGJahr=2026,'[2]III_SAV-Details_NB'!AB1211,'[2]III_SAV-Details_NB'!AC1211))</f>
        <v>0</v>
      </c>
      <c r="J1205" s="282"/>
      <c r="K1205" s="282"/>
      <c r="L1205" s="282"/>
      <c r="M1205" s="282"/>
      <c r="N1205" s="282"/>
      <c r="O1205" s="282"/>
      <c r="P1205" s="52">
        <f t="shared" si="357"/>
        <v>0</v>
      </c>
      <c r="Q1205" s="60"/>
      <c r="R1205" s="53">
        <f t="shared" si="363"/>
        <v>0</v>
      </c>
      <c r="S1205" s="59"/>
      <c r="T1205" s="61"/>
      <c r="U1205" s="342" t="str">
        <f t="shared" si="367"/>
        <v>k.A.</v>
      </c>
      <c r="V1205" s="343" t="str">
        <f t="shared" si="364"/>
        <v>k.A.</v>
      </c>
      <c r="W1205" s="343" t="str">
        <f>IFERROR(IF(OR($D1205="",$E1205=0,con_Ende=0),"k.A.",IF(VLOOKUP($D1205,rng_ND,5,0)="Nein",VLOOKUP($D1205,rng_ND,2,FALSE),MIN(VLOOKUP($D1205,rng_ND,2,FALSE),A_Stammdaten!$B$19-D_SAV!$E1205+1))),"k.A.")</f>
        <v>k.A.</v>
      </c>
      <c r="X1205" s="343" t="str">
        <f t="shared" si="365"/>
        <v>k.A.</v>
      </c>
      <c r="Y1205" s="62"/>
      <c r="Z1205" s="48">
        <f t="shared" si="366"/>
        <v>0</v>
      </c>
      <c r="AA1205" s="457"/>
      <c r="AB1205" s="55">
        <f t="shared" si="358"/>
        <v>0</v>
      </c>
      <c r="AC1205" s="55">
        <f>IF(A_Stammdaten!$B$25="ja",D_SAV!AA1205,D_SAV!AB1205)</f>
        <v>0</v>
      </c>
      <c r="AD1205" s="478">
        <f>IF(AC1205=0,0,IF(U1205-(con_EOGJahr-D_SAV!E1205)&lt;=0,AC1205,AC1205/V1205))</f>
        <v>0</v>
      </c>
      <c r="AE1205" s="478">
        <f>IFERROR(IF(AND(VLOOKUP(D1205,rng_ND,5,FALSE)="Ja",D_SAV!T1205="degressiv"),D_SAV!AC1205*Y1205/100,0),0)</f>
        <v>0</v>
      </c>
      <c r="AF1205" s="55">
        <f>IFERROR(IF(VLOOKUP(D1205,rng_ND,5,FALSE)="Ja",MAX(D_SAV!AD1205:AE1205),D_SAV!AD1205),0)</f>
        <v>0</v>
      </c>
      <c r="AG1205" s="55">
        <f t="shared" si="359"/>
        <v>0</v>
      </c>
      <c r="AH1205" s="55">
        <f t="shared" si="360"/>
        <v>0</v>
      </c>
      <c r="AI1205" s="55">
        <f t="shared" si="361"/>
        <v>0</v>
      </c>
      <c r="AJ1205" s="55">
        <f t="shared" si="362"/>
        <v>0</v>
      </c>
      <c r="AK1205" s="55">
        <f t="shared" si="353"/>
        <v>0</v>
      </c>
      <c r="AL1205" s="55">
        <f t="shared" si="354"/>
        <v>0</v>
      </c>
      <c r="AM1205" s="55">
        <f t="shared" si="355"/>
        <v>0</v>
      </c>
    </row>
    <row r="1206" spans="1:39" x14ac:dyDescent="0.25">
      <c r="A1206" s="47">
        <v>1202</v>
      </c>
      <c r="B1206" s="358" t="str">
        <f>IF(AND(E1206&lt;&gt;0,D1206&lt;&gt;0,F1206&lt;&gt;0),IF(C1206&lt;&gt;0,CONCATENATE(C1206,"-AGr",VLOOKUP(D1206,Listen!$A$2:$G$45,7,FALSE),"-",E1206,"-",F1206,),CONCATENATE("AGr",VLOOKUP(D1206,Listen!$A$2:$G$45,7,FALSE),"-",E1206,"-",F1206)),"keine vollständige ID")</f>
        <v>keine vollständige ID</v>
      </c>
      <c r="C1206" s="359">
        <f>'[2]III_SAV-Details_NB'!B1212</f>
        <v>0</v>
      </c>
      <c r="D1206" s="359">
        <f>'[2]III_SAV-Details_NB'!C1212</f>
        <v>0</v>
      </c>
      <c r="E1206" s="359">
        <f>'[2]III_SAV-Details_NB'!D1212</f>
        <v>0</v>
      </c>
      <c r="F1206" s="490"/>
      <c r="G1206" s="281">
        <f>'[2]III_SAV-Details_NB'!X1212</f>
        <v>0</v>
      </c>
      <c r="H1206" s="281">
        <f t="shared" si="356"/>
        <v>0</v>
      </c>
      <c r="I1206" s="281">
        <f>IF(con_EOGJahr=2025,'[2]III_SAV-Details_NB'!AA1212,IF(con_EOGJahr=2026,'[2]III_SAV-Details_NB'!AB1212,'[2]III_SAV-Details_NB'!AC1212))</f>
        <v>0</v>
      </c>
      <c r="J1206" s="282"/>
      <c r="K1206" s="282"/>
      <c r="L1206" s="282"/>
      <c r="M1206" s="282"/>
      <c r="N1206" s="282"/>
      <c r="O1206" s="282"/>
      <c r="P1206" s="52">
        <f t="shared" si="357"/>
        <v>0</v>
      </c>
      <c r="Q1206" s="60"/>
      <c r="R1206" s="53">
        <f t="shared" si="363"/>
        <v>0</v>
      </c>
      <c r="S1206" s="59"/>
      <c r="T1206" s="61"/>
      <c r="U1206" s="342" t="str">
        <f t="shared" si="367"/>
        <v>k.A.</v>
      </c>
      <c r="V1206" s="343" t="str">
        <f t="shared" si="364"/>
        <v>k.A.</v>
      </c>
      <c r="W1206" s="343" t="str">
        <f>IFERROR(IF(OR($D1206="",$E1206=0,con_Ende=0),"k.A.",IF(VLOOKUP($D1206,rng_ND,5,0)="Nein",VLOOKUP($D1206,rng_ND,2,FALSE),MIN(VLOOKUP($D1206,rng_ND,2,FALSE),A_Stammdaten!$B$19-D_SAV!$E1206+1))),"k.A.")</f>
        <v>k.A.</v>
      </c>
      <c r="X1206" s="343" t="str">
        <f t="shared" si="365"/>
        <v>k.A.</v>
      </c>
      <c r="Y1206" s="62"/>
      <c r="Z1206" s="48">
        <f t="shared" si="366"/>
        <v>0</v>
      </c>
      <c r="AA1206" s="457"/>
      <c r="AB1206" s="55">
        <f t="shared" si="358"/>
        <v>0</v>
      </c>
      <c r="AC1206" s="55">
        <f>IF(A_Stammdaten!$B$25="ja",D_SAV!AA1206,D_SAV!AB1206)</f>
        <v>0</v>
      </c>
      <c r="AD1206" s="478">
        <f>IF(AC1206=0,0,IF(U1206-(con_EOGJahr-D_SAV!E1206)&lt;=0,AC1206,AC1206/V1206))</f>
        <v>0</v>
      </c>
      <c r="AE1206" s="478">
        <f>IFERROR(IF(AND(VLOOKUP(D1206,rng_ND,5,FALSE)="Ja",D_SAV!T1206="degressiv"),D_SAV!AC1206*Y1206/100,0),0)</f>
        <v>0</v>
      </c>
      <c r="AF1206" s="55">
        <f>IFERROR(IF(VLOOKUP(D1206,rng_ND,5,FALSE)="Ja",MAX(D_SAV!AD1206:AE1206),D_SAV!AD1206),0)</f>
        <v>0</v>
      </c>
      <c r="AG1206" s="55">
        <f t="shared" si="359"/>
        <v>0</v>
      </c>
      <c r="AH1206" s="55">
        <f t="shared" si="360"/>
        <v>0</v>
      </c>
      <c r="AI1206" s="55">
        <f t="shared" si="361"/>
        <v>0</v>
      </c>
      <c r="AJ1206" s="55">
        <f t="shared" si="362"/>
        <v>0</v>
      </c>
      <c r="AK1206" s="55">
        <f t="shared" si="353"/>
        <v>0</v>
      </c>
      <c r="AL1206" s="55">
        <f t="shared" si="354"/>
        <v>0</v>
      </c>
      <c r="AM1206" s="55">
        <f t="shared" si="355"/>
        <v>0</v>
      </c>
    </row>
    <row r="1207" spans="1:39" x14ac:dyDescent="0.25">
      <c r="A1207" s="47">
        <v>1203</v>
      </c>
      <c r="B1207" s="358" t="str">
        <f>IF(AND(E1207&lt;&gt;0,D1207&lt;&gt;0,F1207&lt;&gt;0),IF(C1207&lt;&gt;0,CONCATENATE(C1207,"-AGr",VLOOKUP(D1207,Listen!$A$2:$G$45,7,FALSE),"-",E1207,"-",F1207,),CONCATENATE("AGr",VLOOKUP(D1207,Listen!$A$2:$G$45,7,FALSE),"-",E1207,"-",F1207)),"keine vollständige ID")</f>
        <v>keine vollständige ID</v>
      </c>
      <c r="C1207" s="359">
        <f>'[2]III_SAV-Details_NB'!B1213</f>
        <v>0</v>
      </c>
      <c r="D1207" s="359">
        <f>'[2]III_SAV-Details_NB'!C1213</f>
        <v>0</v>
      </c>
      <c r="E1207" s="359">
        <f>'[2]III_SAV-Details_NB'!D1213</f>
        <v>0</v>
      </c>
      <c r="F1207" s="490"/>
      <c r="G1207" s="281">
        <f>'[2]III_SAV-Details_NB'!X1213</f>
        <v>0</v>
      </c>
      <c r="H1207" s="281">
        <f t="shared" si="356"/>
        <v>0</v>
      </c>
      <c r="I1207" s="281">
        <f>IF(con_EOGJahr=2025,'[2]III_SAV-Details_NB'!AA1213,IF(con_EOGJahr=2026,'[2]III_SAV-Details_NB'!AB1213,'[2]III_SAV-Details_NB'!AC1213))</f>
        <v>0</v>
      </c>
      <c r="J1207" s="282"/>
      <c r="K1207" s="282"/>
      <c r="L1207" s="282"/>
      <c r="M1207" s="282"/>
      <c r="N1207" s="282"/>
      <c r="O1207" s="282"/>
      <c r="P1207" s="52">
        <f t="shared" si="357"/>
        <v>0</v>
      </c>
      <c r="Q1207" s="60"/>
      <c r="R1207" s="53">
        <f t="shared" si="363"/>
        <v>0</v>
      </c>
      <c r="S1207" s="59"/>
      <c r="T1207" s="61"/>
      <c r="U1207" s="342" t="str">
        <f t="shared" si="367"/>
        <v>k.A.</v>
      </c>
      <c r="V1207" s="343" t="str">
        <f t="shared" si="364"/>
        <v>k.A.</v>
      </c>
      <c r="W1207" s="343" t="str">
        <f>IFERROR(IF(OR($D1207="",$E1207=0,con_Ende=0),"k.A.",IF(VLOOKUP($D1207,rng_ND,5,0)="Nein",VLOOKUP($D1207,rng_ND,2,FALSE),MIN(VLOOKUP($D1207,rng_ND,2,FALSE),A_Stammdaten!$B$19-D_SAV!$E1207+1))),"k.A.")</f>
        <v>k.A.</v>
      </c>
      <c r="X1207" s="343" t="str">
        <f t="shared" si="365"/>
        <v>k.A.</v>
      </c>
      <c r="Y1207" s="62"/>
      <c r="Z1207" s="48">
        <f t="shared" si="366"/>
        <v>0</v>
      </c>
      <c r="AA1207" s="457"/>
      <c r="AB1207" s="55">
        <f t="shared" si="358"/>
        <v>0</v>
      </c>
      <c r="AC1207" s="55">
        <f>IF(A_Stammdaten!$B$25="ja",D_SAV!AA1207,D_SAV!AB1207)</f>
        <v>0</v>
      </c>
      <c r="AD1207" s="478">
        <f>IF(AC1207=0,0,IF(U1207-(con_EOGJahr-D_SAV!E1207)&lt;=0,AC1207,AC1207/V1207))</f>
        <v>0</v>
      </c>
      <c r="AE1207" s="478">
        <f>IFERROR(IF(AND(VLOOKUP(D1207,rng_ND,5,FALSE)="Ja",D_SAV!T1207="degressiv"),D_SAV!AC1207*Y1207/100,0),0)</f>
        <v>0</v>
      </c>
      <c r="AF1207" s="55">
        <f>IFERROR(IF(VLOOKUP(D1207,rng_ND,5,FALSE)="Ja",MAX(D_SAV!AD1207:AE1207),D_SAV!AD1207),0)</f>
        <v>0</v>
      </c>
      <c r="AG1207" s="55">
        <f t="shared" si="359"/>
        <v>0</v>
      </c>
      <c r="AH1207" s="55">
        <f t="shared" si="360"/>
        <v>0</v>
      </c>
      <c r="AI1207" s="55">
        <f t="shared" si="361"/>
        <v>0</v>
      </c>
      <c r="AJ1207" s="55">
        <f t="shared" si="362"/>
        <v>0</v>
      </c>
      <c r="AK1207" s="55">
        <f t="shared" si="353"/>
        <v>0</v>
      </c>
      <c r="AL1207" s="55">
        <f t="shared" si="354"/>
        <v>0</v>
      </c>
      <c r="AM1207" s="55">
        <f t="shared" si="355"/>
        <v>0</v>
      </c>
    </row>
    <row r="1208" spans="1:39" x14ac:dyDescent="0.25">
      <c r="A1208" s="47">
        <v>1204</v>
      </c>
      <c r="B1208" s="358" t="str">
        <f>IF(AND(E1208&lt;&gt;0,D1208&lt;&gt;0,F1208&lt;&gt;0),IF(C1208&lt;&gt;0,CONCATENATE(C1208,"-AGr",VLOOKUP(D1208,Listen!$A$2:$G$45,7,FALSE),"-",E1208,"-",F1208,),CONCATENATE("AGr",VLOOKUP(D1208,Listen!$A$2:$G$45,7,FALSE),"-",E1208,"-",F1208)),"keine vollständige ID")</f>
        <v>keine vollständige ID</v>
      </c>
      <c r="C1208" s="359">
        <f>'[2]III_SAV-Details_NB'!B1214</f>
        <v>0</v>
      </c>
      <c r="D1208" s="359">
        <f>'[2]III_SAV-Details_NB'!C1214</f>
        <v>0</v>
      </c>
      <c r="E1208" s="359">
        <f>'[2]III_SAV-Details_NB'!D1214</f>
        <v>0</v>
      </c>
      <c r="F1208" s="490"/>
      <c r="G1208" s="281">
        <f>'[2]III_SAV-Details_NB'!X1214</f>
        <v>0</v>
      </c>
      <c r="H1208" s="281">
        <f t="shared" si="356"/>
        <v>0</v>
      </c>
      <c r="I1208" s="281">
        <f>IF(con_EOGJahr=2025,'[2]III_SAV-Details_NB'!AA1214,IF(con_EOGJahr=2026,'[2]III_SAV-Details_NB'!AB1214,'[2]III_SAV-Details_NB'!AC1214))</f>
        <v>0</v>
      </c>
      <c r="J1208" s="282"/>
      <c r="K1208" s="282"/>
      <c r="L1208" s="282"/>
      <c r="M1208" s="282"/>
      <c r="N1208" s="282"/>
      <c r="O1208" s="282"/>
      <c r="P1208" s="52">
        <f t="shared" si="357"/>
        <v>0</v>
      </c>
      <c r="Q1208" s="60"/>
      <c r="R1208" s="53">
        <f t="shared" si="363"/>
        <v>0</v>
      </c>
      <c r="S1208" s="59"/>
      <c r="T1208" s="61"/>
      <c r="U1208" s="342" t="str">
        <f t="shared" si="367"/>
        <v>k.A.</v>
      </c>
      <c r="V1208" s="343" t="str">
        <f t="shared" si="364"/>
        <v>k.A.</v>
      </c>
      <c r="W1208" s="343" t="str">
        <f>IFERROR(IF(OR($D1208="",$E1208=0,con_Ende=0),"k.A.",IF(VLOOKUP($D1208,rng_ND,5,0)="Nein",VLOOKUP($D1208,rng_ND,2,FALSE),MIN(VLOOKUP($D1208,rng_ND,2,FALSE),A_Stammdaten!$B$19-D_SAV!$E1208+1))),"k.A.")</f>
        <v>k.A.</v>
      </c>
      <c r="X1208" s="343" t="str">
        <f t="shared" si="365"/>
        <v>k.A.</v>
      </c>
      <c r="Y1208" s="62"/>
      <c r="Z1208" s="48">
        <f t="shared" si="366"/>
        <v>0</v>
      </c>
      <c r="AA1208" s="457"/>
      <c r="AB1208" s="55">
        <f t="shared" si="358"/>
        <v>0</v>
      </c>
      <c r="AC1208" s="55">
        <f>IF(A_Stammdaten!$B$25="ja",D_SAV!AA1208,D_SAV!AB1208)</f>
        <v>0</v>
      </c>
      <c r="AD1208" s="478">
        <f>IF(AC1208=0,0,IF(U1208-(con_EOGJahr-D_SAV!E1208)&lt;=0,AC1208,AC1208/V1208))</f>
        <v>0</v>
      </c>
      <c r="AE1208" s="478">
        <f>IFERROR(IF(AND(VLOOKUP(D1208,rng_ND,5,FALSE)="Ja",D_SAV!T1208="degressiv"),D_SAV!AC1208*Y1208/100,0),0)</f>
        <v>0</v>
      </c>
      <c r="AF1208" s="55">
        <f>IFERROR(IF(VLOOKUP(D1208,rng_ND,5,FALSE)="Ja",MAX(D_SAV!AD1208:AE1208),D_SAV!AD1208),0)</f>
        <v>0</v>
      </c>
      <c r="AG1208" s="55">
        <f t="shared" si="359"/>
        <v>0</v>
      </c>
      <c r="AH1208" s="55">
        <f t="shared" si="360"/>
        <v>0</v>
      </c>
      <c r="AI1208" s="55">
        <f t="shared" si="361"/>
        <v>0</v>
      </c>
      <c r="AJ1208" s="55">
        <f t="shared" si="362"/>
        <v>0</v>
      </c>
      <c r="AK1208" s="55">
        <f t="shared" si="353"/>
        <v>0</v>
      </c>
      <c r="AL1208" s="55">
        <f t="shared" si="354"/>
        <v>0</v>
      </c>
      <c r="AM1208" s="55">
        <f t="shared" si="355"/>
        <v>0</v>
      </c>
    </row>
    <row r="1209" spans="1:39" x14ac:dyDescent="0.25">
      <c r="A1209" s="47">
        <v>1205</v>
      </c>
      <c r="B1209" s="358" t="str">
        <f>IF(AND(E1209&lt;&gt;0,D1209&lt;&gt;0,F1209&lt;&gt;0),IF(C1209&lt;&gt;0,CONCATENATE(C1209,"-AGr",VLOOKUP(D1209,Listen!$A$2:$G$45,7,FALSE),"-",E1209,"-",F1209,),CONCATENATE("AGr",VLOOKUP(D1209,Listen!$A$2:$G$45,7,FALSE),"-",E1209,"-",F1209)),"keine vollständige ID")</f>
        <v>keine vollständige ID</v>
      </c>
      <c r="C1209" s="359">
        <f>'[2]III_SAV-Details_NB'!B1215</f>
        <v>0</v>
      </c>
      <c r="D1209" s="359">
        <f>'[2]III_SAV-Details_NB'!C1215</f>
        <v>0</v>
      </c>
      <c r="E1209" s="359">
        <f>'[2]III_SAV-Details_NB'!D1215</f>
        <v>0</v>
      </c>
      <c r="F1209" s="490"/>
      <c r="G1209" s="281">
        <f>'[2]III_SAV-Details_NB'!X1215</f>
        <v>0</v>
      </c>
      <c r="H1209" s="281">
        <f t="shared" si="356"/>
        <v>0</v>
      </c>
      <c r="I1209" s="281">
        <f>IF(con_EOGJahr=2025,'[2]III_SAV-Details_NB'!AA1215,IF(con_EOGJahr=2026,'[2]III_SAV-Details_NB'!AB1215,'[2]III_SAV-Details_NB'!AC1215))</f>
        <v>0</v>
      </c>
      <c r="J1209" s="282"/>
      <c r="K1209" s="282"/>
      <c r="L1209" s="282"/>
      <c r="M1209" s="282"/>
      <c r="N1209" s="282"/>
      <c r="O1209" s="282"/>
      <c r="P1209" s="52">
        <f t="shared" si="357"/>
        <v>0</v>
      </c>
      <c r="Q1209" s="60"/>
      <c r="R1209" s="53">
        <f t="shared" si="363"/>
        <v>0</v>
      </c>
      <c r="S1209" s="59"/>
      <c r="T1209" s="61"/>
      <c r="U1209" s="342" t="str">
        <f t="shared" si="367"/>
        <v>k.A.</v>
      </c>
      <c r="V1209" s="343" t="str">
        <f t="shared" si="364"/>
        <v>k.A.</v>
      </c>
      <c r="W1209" s="343" t="str">
        <f>IFERROR(IF(OR($D1209="",$E1209=0,con_Ende=0),"k.A.",IF(VLOOKUP($D1209,rng_ND,5,0)="Nein",VLOOKUP($D1209,rng_ND,2,FALSE),MIN(VLOOKUP($D1209,rng_ND,2,FALSE),A_Stammdaten!$B$19-D_SAV!$E1209+1))),"k.A.")</f>
        <v>k.A.</v>
      </c>
      <c r="X1209" s="343" t="str">
        <f t="shared" si="365"/>
        <v>k.A.</v>
      </c>
      <c r="Y1209" s="62"/>
      <c r="Z1209" s="48">
        <f t="shared" si="366"/>
        <v>0</v>
      </c>
      <c r="AA1209" s="457"/>
      <c r="AB1209" s="55">
        <f t="shared" si="358"/>
        <v>0</v>
      </c>
      <c r="AC1209" s="55">
        <f>IF(A_Stammdaten!$B$25="ja",D_SAV!AA1209,D_SAV!AB1209)</f>
        <v>0</v>
      </c>
      <c r="AD1209" s="478">
        <f>IF(AC1209=0,0,IF(U1209-(con_EOGJahr-D_SAV!E1209)&lt;=0,AC1209,AC1209/V1209))</f>
        <v>0</v>
      </c>
      <c r="AE1209" s="478">
        <f>IFERROR(IF(AND(VLOOKUP(D1209,rng_ND,5,FALSE)="Ja",D_SAV!T1209="degressiv"),D_SAV!AC1209*Y1209/100,0),0)</f>
        <v>0</v>
      </c>
      <c r="AF1209" s="55">
        <f>IFERROR(IF(VLOOKUP(D1209,rng_ND,5,FALSE)="Ja",MAX(D_SAV!AD1209:AE1209),D_SAV!AD1209),0)</f>
        <v>0</v>
      </c>
      <c r="AG1209" s="55">
        <f t="shared" si="359"/>
        <v>0</v>
      </c>
      <c r="AH1209" s="55">
        <f t="shared" si="360"/>
        <v>0</v>
      </c>
      <c r="AI1209" s="55">
        <f t="shared" si="361"/>
        <v>0</v>
      </c>
      <c r="AJ1209" s="55">
        <f t="shared" si="362"/>
        <v>0</v>
      </c>
      <c r="AK1209" s="55">
        <f t="shared" si="353"/>
        <v>0</v>
      </c>
      <c r="AL1209" s="55">
        <f t="shared" si="354"/>
        <v>0</v>
      </c>
      <c r="AM1209" s="55">
        <f t="shared" si="355"/>
        <v>0</v>
      </c>
    </row>
    <row r="1210" spans="1:39" x14ac:dyDescent="0.25">
      <c r="A1210" s="47">
        <v>1206</v>
      </c>
      <c r="B1210" s="358" t="str">
        <f>IF(AND(E1210&lt;&gt;0,D1210&lt;&gt;0,F1210&lt;&gt;0),IF(C1210&lt;&gt;0,CONCATENATE(C1210,"-AGr",VLOOKUP(D1210,Listen!$A$2:$G$45,7,FALSE),"-",E1210,"-",F1210,),CONCATENATE("AGr",VLOOKUP(D1210,Listen!$A$2:$G$45,7,FALSE),"-",E1210,"-",F1210)),"keine vollständige ID")</f>
        <v>keine vollständige ID</v>
      </c>
      <c r="C1210" s="359">
        <f>'[2]III_SAV-Details_NB'!B1216</f>
        <v>0</v>
      </c>
      <c r="D1210" s="359">
        <f>'[2]III_SAV-Details_NB'!C1216</f>
        <v>0</v>
      </c>
      <c r="E1210" s="359">
        <f>'[2]III_SAV-Details_NB'!D1216</f>
        <v>0</v>
      </c>
      <c r="F1210" s="490"/>
      <c r="G1210" s="281">
        <f>'[2]III_SAV-Details_NB'!X1216</f>
        <v>0</v>
      </c>
      <c r="H1210" s="281">
        <f t="shared" si="356"/>
        <v>0</v>
      </c>
      <c r="I1210" s="281">
        <f>IF(con_EOGJahr=2025,'[2]III_SAV-Details_NB'!AA1216,IF(con_EOGJahr=2026,'[2]III_SAV-Details_NB'!AB1216,'[2]III_SAV-Details_NB'!AC1216))</f>
        <v>0</v>
      </c>
      <c r="J1210" s="282"/>
      <c r="K1210" s="282"/>
      <c r="L1210" s="282"/>
      <c r="M1210" s="282"/>
      <c r="N1210" s="282"/>
      <c r="O1210" s="282"/>
      <c r="P1210" s="52">
        <f t="shared" si="357"/>
        <v>0</v>
      </c>
      <c r="Q1210" s="60"/>
      <c r="R1210" s="53">
        <f t="shared" si="363"/>
        <v>0</v>
      </c>
      <c r="S1210" s="59"/>
      <c r="T1210" s="61"/>
      <c r="U1210" s="342" t="str">
        <f t="shared" si="367"/>
        <v>k.A.</v>
      </c>
      <c r="V1210" s="343" t="str">
        <f t="shared" si="364"/>
        <v>k.A.</v>
      </c>
      <c r="W1210" s="343" t="str">
        <f>IFERROR(IF(OR($D1210="",$E1210=0,con_Ende=0),"k.A.",IF(VLOOKUP($D1210,rng_ND,5,0)="Nein",VLOOKUP($D1210,rng_ND,2,FALSE),MIN(VLOOKUP($D1210,rng_ND,2,FALSE),A_Stammdaten!$B$19-D_SAV!$E1210+1))),"k.A.")</f>
        <v>k.A.</v>
      </c>
      <c r="X1210" s="343" t="str">
        <f t="shared" si="365"/>
        <v>k.A.</v>
      </c>
      <c r="Y1210" s="62"/>
      <c r="Z1210" s="48">
        <f t="shared" si="366"/>
        <v>0</v>
      </c>
      <c r="AA1210" s="457"/>
      <c r="AB1210" s="55">
        <f t="shared" si="358"/>
        <v>0</v>
      </c>
      <c r="AC1210" s="55">
        <f>IF(A_Stammdaten!$B$25="ja",D_SAV!AA1210,D_SAV!AB1210)</f>
        <v>0</v>
      </c>
      <c r="AD1210" s="478">
        <f>IF(AC1210=0,0,IF(U1210-(con_EOGJahr-D_SAV!E1210)&lt;=0,AC1210,AC1210/V1210))</f>
        <v>0</v>
      </c>
      <c r="AE1210" s="478">
        <f>IFERROR(IF(AND(VLOOKUP(D1210,rng_ND,5,FALSE)="Ja",D_SAV!T1210="degressiv"),D_SAV!AC1210*Y1210/100,0),0)</f>
        <v>0</v>
      </c>
      <c r="AF1210" s="55">
        <f>IFERROR(IF(VLOOKUP(D1210,rng_ND,5,FALSE)="Ja",MAX(D_SAV!AD1210:AE1210),D_SAV!AD1210),0)</f>
        <v>0</v>
      </c>
      <c r="AG1210" s="55">
        <f t="shared" si="359"/>
        <v>0</v>
      </c>
      <c r="AH1210" s="55">
        <f t="shared" si="360"/>
        <v>0</v>
      </c>
      <c r="AI1210" s="55">
        <f t="shared" si="361"/>
        <v>0</v>
      </c>
      <c r="AJ1210" s="55">
        <f t="shared" si="362"/>
        <v>0</v>
      </c>
      <c r="AK1210" s="55">
        <f t="shared" si="353"/>
        <v>0</v>
      </c>
      <c r="AL1210" s="55">
        <f t="shared" si="354"/>
        <v>0</v>
      </c>
      <c r="AM1210" s="55">
        <f t="shared" si="355"/>
        <v>0</v>
      </c>
    </row>
    <row r="1211" spans="1:39" x14ac:dyDescent="0.25">
      <c r="A1211" s="47">
        <v>1207</v>
      </c>
      <c r="B1211" s="358" t="str">
        <f>IF(AND(E1211&lt;&gt;0,D1211&lt;&gt;0,F1211&lt;&gt;0),IF(C1211&lt;&gt;0,CONCATENATE(C1211,"-AGr",VLOOKUP(D1211,Listen!$A$2:$G$45,7,FALSE),"-",E1211,"-",F1211,),CONCATENATE("AGr",VLOOKUP(D1211,Listen!$A$2:$G$45,7,FALSE),"-",E1211,"-",F1211)),"keine vollständige ID")</f>
        <v>keine vollständige ID</v>
      </c>
      <c r="C1211" s="359">
        <f>'[2]III_SAV-Details_NB'!B1217</f>
        <v>0</v>
      </c>
      <c r="D1211" s="359">
        <f>'[2]III_SAV-Details_NB'!C1217</f>
        <v>0</v>
      </c>
      <c r="E1211" s="359">
        <f>'[2]III_SAV-Details_NB'!D1217</f>
        <v>0</v>
      </c>
      <c r="F1211" s="490"/>
      <c r="G1211" s="281">
        <f>'[2]III_SAV-Details_NB'!X1217</f>
        <v>0</v>
      </c>
      <c r="H1211" s="281">
        <f t="shared" si="356"/>
        <v>0</v>
      </c>
      <c r="I1211" s="281">
        <f>IF(con_EOGJahr=2025,'[2]III_SAV-Details_NB'!AA1217,IF(con_EOGJahr=2026,'[2]III_SAV-Details_NB'!AB1217,'[2]III_SAV-Details_NB'!AC1217))</f>
        <v>0</v>
      </c>
      <c r="J1211" s="282"/>
      <c r="K1211" s="282"/>
      <c r="L1211" s="282"/>
      <c r="M1211" s="282"/>
      <c r="N1211" s="282"/>
      <c r="O1211" s="282"/>
      <c r="P1211" s="52">
        <f t="shared" si="357"/>
        <v>0</v>
      </c>
      <c r="Q1211" s="60"/>
      <c r="R1211" s="53">
        <f t="shared" si="363"/>
        <v>0</v>
      </c>
      <c r="S1211" s="59"/>
      <c r="T1211" s="61"/>
      <c r="U1211" s="342" t="str">
        <f t="shared" si="367"/>
        <v>k.A.</v>
      </c>
      <c r="V1211" s="343" t="str">
        <f t="shared" si="364"/>
        <v>k.A.</v>
      </c>
      <c r="W1211" s="343" t="str">
        <f>IFERROR(IF(OR($D1211="",$E1211=0,con_Ende=0),"k.A.",IF(VLOOKUP($D1211,rng_ND,5,0)="Nein",VLOOKUP($D1211,rng_ND,2,FALSE),MIN(VLOOKUP($D1211,rng_ND,2,FALSE),A_Stammdaten!$B$19-D_SAV!$E1211+1))),"k.A.")</f>
        <v>k.A.</v>
      </c>
      <c r="X1211" s="343" t="str">
        <f t="shared" si="365"/>
        <v>k.A.</v>
      </c>
      <c r="Y1211" s="62"/>
      <c r="Z1211" s="48">
        <f t="shared" si="366"/>
        <v>0</v>
      </c>
      <c r="AA1211" s="457"/>
      <c r="AB1211" s="55">
        <f t="shared" si="358"/>
        <v>0</v>
      </c>
      <c r="AC1211" s="55">
        <f>IF(A_Stammdaten!$B$25="ja",D_SAV!AA1211,D_SAV!AB1211)</f>
        <v>0</v>
      </c>
      <c r="AD1211" s="478">
        <f>IF(AC1211=0,0,IF(U1211-(con_EOGJahr-D_SAV!E1211)&lt;=0,AC1211,AC1211/V1211))</f>
        <v>0</v>
      </c>
      <c r="AE1211" s="478">
        <f>IFERROR(IF(AND(VLOOKUP(D1211,rng_ND,5,FALSE)="Ja",D_SAV!T1211="degressiv"),D_SAV!AC1211*Y1211/100,0),0)</f>
        <v>0</v>
      </c>
      <c r="AF1211" s="55">
        <f>IFERROR(IF(VLOOKUP(D1211,rng_ND,5,FALSE)="Ja",MAX(D_SAV!AD1211:AE1211),D_SAV!AD1211),0)</f>
        <v>0</v>
      </c>
      <c r="AG1211" s="55">
        <f t="shared" si="359"/>
        <v>0</v>
      </c>
      <c r="AH1211" s="55">
        <f t="shared" si="360"/>
        <v>0</v>
      </c>
      <c r="AI1211" s="55">
        <f t="shared" si="361"/>
        <v>0</v>
      </c>
      <c r="AJ1211" s="55">
        <f t="shared" si="362"/>
        <v>0</v>
      </c>
      <c r="AK1211" s="55">
        <f t="shared" si="353"/>
        <v>0</v>
      </c>
      <c r="AL1211" s="55">
        <f t="shared" si="354"/>
        <v>0</v>
      </c>
      <c r="AM1211" s="55">
        <f t="shared" si="355"/>
        <v>0</v>
      </c>
    </row>
    <row r="1212" spans="1:39" x14ac:dyDescent="0.25">
      <c r="A1212" s="47">
        <v>1208</v>
      </c>
      <c r="B1212" s="358" t="str">
        <f>IF(AND(E1212&lt;&gt;0,D1212&lt;&gt;0,F1212&lt;&gt;0),IF(C1212&lt;&gt;0,CONCATENATE(C1212,"-AGr",VLOOKUP(D1212,Listen!$A$2:$G$45,7,FALSE),"-",E1212,"-",F1212,),CONCATENATE("AGr",VLOOKUP(D1212,Listen!$A$2:$G$45,7,FALSE),"-",E1212,"-",F1212)),"keine vollständige ID")</f>
        <v>keine vollständige ID</v>
      </c>
      <c r="C1212" s="359">
        <f>'[2]III_SAV-Details_NB'!B1218</f>
        <v>0</v>
      </c>
      <c r="D1212" s="359">
        <f>'[2]III_SAV-Details_NB'!C1218</f>
        <v>0</v>
      </c>
      <c r="E1212" s="359">
        <f>'[2]III_SAV-Details_NB'!D1218</f>
        <v>0</v>
      </c>
      <c r="F1212" s="490"/>
      <c r="G1212" s="281">
        <f>'[2]III_SAV-Details_NB'!X1218</f>
        <v>0</v>
      </c>
      <c r="H1212" s="281">
        <f t="shared" si="356"/>
        <v>0</v>
      </c>
      <c r="I1212" s="281">
        <f>IF(con_EOGJahr=2025,'[2]III_SAV-Details_NB'!AA1218,IF(con_EOGJahr=2026,'[2]III_SAV-Details_NB'!AB1218,'[2]III_SAV-Details_NB'!AC1218))</f>
        <v>0</v>
      </c>
      <c r="J1212" s="282"/>
      <c r="K1212" s="282"/>
      <c r="L1212" s="282"/>
      <c r="M1212" s="282"/>
      <c r="N1212" s="282"/>
      <c r="O1212" s="282"/>
      <c r="P1212" s="52">
        <f t="shared" si="357"/>
        <v>0</v>
      </c>
      <c r="Q1212" s="60"/>
      <c r="R1212" s="53">
        <f t="shared" si="363"/>
        <v>0</v>
      </c>
      <c r="S1212" s="59"/>
      <c r="T1212" s="61"/>
      <c r="U1212" s="342" t="str">
        <f t="shared" si="367"/>
        <v>k.A.</v>
      </c>
      <c r="V1212" s="343" t="str">
        <f t="shared" si="364"/>
        <v>k.A.</v>
      </c>
      <c r="W1212" s="343" t="str">
        <f>IFERROR(IF(OR($D1212="",$E1212=0,con_Ende=0),"k.A.",IF(VLOOKUP($D1212,rng_ND,5,0)="Nein",VLOOKUP($D1212,rng_ND,2,FALSE),MIN(VLOOKUP($D1212,rng_ND,2,FALSE),A_Stammdaten!$B$19-D_SAV!$E1212+1))),"k.A.")</f>
        <v>k.A.</v>
      </c>
      <c r="X1212" s="343" t="str">
        <f t="shared" si="365"/>
        <v>k.A.</v>
      </c>
      <c r="Y1212" s="62"/>
      <c r="Z1212" s="48">
        <f t="shared" si="366"/>
        <v>0</v>
      </c>
      <c r="AA1212" s="457"/>
      <c r="AB1212" s="55">
        <f t="shared" si="358"/>
        <v>0</v>
      </c>
      <c r="AC1212" s="55">
        <f>IF(A_Stammdaten!$B$25="ja",D_SAV!AA1212,D_SAV!AB1212)</f>
        <v>0</v>
      </c>
      <c r="AD1212" s="478">
        <f>IF(AC1212=0,0,IF(U1212-(con_EOGJahr-D_SAV!E1212)&lt;=0,AC1212,AC1212/V1212))</f>
        <v>0</v>
      </c>
      <c r="AE1212" s="478">
        <f>IFERROR(IF(AND(VLOOKUP(D1212,rng_ND,5,FALSE)="Ja",D_SAV!T1212="degressiv"),D_SAV!AC1212*Y1212/100,0),0)</f>
        <v>0</v>
      </c>
      <c r="AF1212" s="55">
        <f>IFERROR(IF(VLOOKUP(D1212,rng_ND,5,FALSE)="Ja",MAX(D_SAV!AD1212:AE1212),D_SAV!AD1212),0)</f>
        <v>0</v>
      </c>
      <c r="AG1212" s="55">
        <f t="shared" si="359"/>
        <v>0</v>
      </c>
      <c r="AH1212" s="55">
        <f t="shared" si="360"/>
        <v>0</v>
      </c>
      <c r="AI1212" s="55">
        <f t="shared" si="361"/>
        <v>0</v>
      </c>
      <c r="AJ1212" s="55">
        <f t="shared" si="362"/>
        <v>0</v>
      </c>
      <c r="AK1212" s="55">
        <f t="shared" si="353"/>
        <v>0</v>
      </c>
      <c r="AL1212" s="55">
        <f t="shared" si="354"/>
        <v>0</v>
      </c>
      <c r="AM1212" s="55">
        <f t="shared" si="355"/>
        <v>0</v>
      </c>
    </row>
    <row r="1213" spans="1:39" x14ac:dyDescent="0.25">
      <c r="A1213" s="47">
        <v>1209</v>
      </c>
      <c r="B1213" s="358" t="str">
        <f>IF(AND(E1213&lt;&gt;0,D1213&lt;&gt;0,F1213&lt;&gt;0),IF(C1213&lt;&gt;0,CONCATENATE(C1213,"-AGr",VLOOKUP(D1213,Listen!$A$2:$G$45,7,FALSE),"-",E1213,"-",F1213,),CONCATENATE("AGr",VLOOKUP(D1213,Listen!$A$2:$G$45,7,FALSE),"-",E1213,"-",F1213)),"keine vollständige ID")</f>
        <v>keine vollständige ID</v>
      </c>
      <c r="C1213" s="359">
        <f>'[2]III_SAV-Details_NB'!B1219</f>
        <v>0</v>
      </c>
      <c r="D1213" s="359">
        <f>'[2]III_SAV-Details_NB'!C1219</f>
        <v>0</v>
      </c>
      <c r="E1213" s="359">
        <f>'[2]III_SAV-Details_NB'!D1219</f>
        <v>0</v>
      </c>
      <c r="F1213" s="490"/>
      <c r="G1213" s="281">
        <f>'[2]III_SAV-Details_NB'!X1219</f>
        <v>0</v>
      </c>
      <c r="H1213" s="281">
        <f t="shared" si="356"/>
        <v>0</v>
      </c>
      <c r="I1213" s="281">
        <f>IF(con_EOGJahr=2025,'[2]III_SAV-Details_NB'!AA1219,IF(con_EOGJahr=2026,'[2]III_SAV-Details_NB'!AB1219,'[2]III_SAV-Details_NB'!AC1219))</f>
        <v>0</v>
      </c>
      <c r="J1213" s="282"/>
      <c r="K1213" s="282"/>
      <c r="L1213" s="282"/>
      <c r="M1213" s="282"/>
      <c r="N1213" s="282"/>
      <c r="O1213" s="282"/>
      <c r="P1213" s="52">
        <f t="shared" si="357"/>
        <v>0</v>
      </c>
      <c r="Q1213" s="60"/>
      <c r="R1213" s="53">
        <f t="shared" si="363"/>
        <v>0</v>
      </c>
      <c r="S1213" s="59"/>
      <c r="T1213" s="61"/>
      <c r="U1213" s="342" t="str">
        <f t="shared" si="367"/>
        <v>k.A.</v>
      </c>
      <c r="V1213" s="343" t="str">
        <f t="shared" si="364"/>
        <v>k.A.</v>
      </c>
      <c r="W1213" s="343" t="str">
        <f>IFERROR(IF(OR($D1213="",$E1213=0,con_Ende=0),"k.A.",IF(VLOOKUP($D1213,rng_ND,5,0)="Nein",VLOOKUP($D1213,rng_ND,2,FALSE),MIN(VLOOKUP($D1213,rng_ND,2,FALSE),A_Stammdaten!$B$19-D_SAV!$E1213+1))),"k.A.")</f>
        <v>k.A.</v>
      </c>
      <c r="X1213" s="343" t="str">
        <f t="shared" si="365"/>
        <v>k.A.</v>
      </c>
      <c r="Y1213" s="62"/>
      <c r="Z1213" s="48">
        <f t="shared" si="366"/>
        <v>0</v>
      </c>
      <c r="AA1213" s="457"/>
      <c r="AB1213" s="55">
        <f t="shared" si="358"/>
        <v>0</v>
      </c>
      <c r="AC1213" s="55">
        <f>IF(A_Stammdaten!$B$25="ja",D_SAV!AA1213,D_SAV!AB1213)</f>
        <v>0</v>
      </c>
      <c r="AD1213" s="478">
        <f>IF(AC1213=0,0,IF(U1213-(con_EOGJahr-D_SAV!E1213)&lt;=0,AC1213,AC1213/V1213))</f>
        <v>0</v>
      </c>
      <c r="AE1213" s="478">
        <f>IFERROR(IF(AND(VLOOKUP(D1213,rng_ND,5,FALSE)="Ja",D_SAV!T1213="degressiv"),D_SAV!AC1213*Y1213/100,0),0)</f>
        <v>0</v>
      </c>
      <c r="AF1213" s="55">
        <f>IFERROR(IF(VLOOKUP(D1213,rng_ND,5,FALSE)="Ja",MAX(D_SAV!AD1213:AE1213),D_SAV!AD1213),0)</f>
        <v>0</v>
      </c>
      <c r="AG1213" s="55">
        <f t="shared" si="359"/>
        <v>0</v>
      </c>
      <c r="AH1213" s="55">
        <f t="shared" si="360"/>
        <v>0</v>
      </c>
      <c r="AI1213" s="55">
        <f t="shared" si="361"/>
        <v>0</v>
      </c>
      <c r="AJ1213" s="55">
        <f t="shared" si="362"/>
        <v>0</v>
      </c>
      <c r="AK1213" s="55">
        <f t="shared" si="353"/>
        <v>0</v>
      </c>
      <c r="AL1213" s="55">
        <f t="shared" si="354"/>
        <v>0</v>
      </c>
      <c r="AM1213" s="55">
        <f t="shared" si="355"/>
        <v>0</v>
      </c>
    </row>
    <row r="1214" spans="1:39" x14ac:dyDescent="0.25">
      <c r="A1214" s="47">
        <v>1210</v>
      </c>
      <c r="B1214" s="358" t="str">
        <f>IF(AND(E1214&lt;&gt;0,D1214&lt;&gt;0,F1214&lt;&gt;0),IF(C1214&lt;&gt;0,CONCATENATE(C1214,"-AGr",VLOOKUP(D1214,Listen!$A$2:$G$45,7,FALSE),"-",E1214,"-",F1214,),CONCATENATE("AGr",VLOOKUP(D1214,Listen!$A$2:$G$45,7,FALSE),"-",E1214,"-",F1214)),"keine vollständige ID")</f>
        <v>keine vollständige ID</v>
      </c>
      <c r="C1214" s="359">
        <f>'[2]III_SAV-Details_NB'!B1220</f>
        <v>0</v>
      </c>
      <c r="D1214" s="359">
        <f>'[2]III_SAV-Details_NB'!C1220</f>
        <v>0</v>
      </c>
      <c r="E1214" s="359">
        <f>'[2]III_SAV-Details_NB'!D1220</f>
        <v>0</v>
      </c>
      <c r="F1214" s="490"/>
      <c r="G1214" s="281">
        <f>'[2]III_SAV-Details_NB'!X1220</f>
        <v>0</v>
      </c>
      <c r="H1214" s="281">
        <f t="shared" si="356"/>
        <v>0</v>
      </c>
      <c r="I1214" s="281">
        <f>IF(con_EOGJahr=2025,'[2]III_SAV-Details_NB'!AA1220,IF(con_EOGJahr=2026,'[2]III_SAV-Details_NB'!AB1220,'[2]III_SAV-Details_NB'!AC1220))</f>
        <v>0</v>
      </c>
      <c r="J1214" s="282"/>
      <c r="K1214" s="282"/>
      <c r="L1214" s="282"/>
      <c r="M1214" s="282"/>
      <c r="N1214" s="282"/>
      <c r="O1214" s="282"/>
      <c r="P1214" s="52">
        <f t="shared" si="357"/>
        <v>0</v>
      </c>
      <c r="Q1214" s="60"/>
      <c r="R1214" s="53">
        <f t="shared" si="363"/>
        <v>0</v>
      </c>
      <c r="S1214" s="59"/>
      <c r="T1214" s="61"/>
      <c r="U1214" s="342" t="str">
        <f t="shared" si="367"/>
        <v>k.A.</v>
      </c>
      <c r="V1214" s="343" t="str">
        <f t="shared" si="364"/>
        <v>k.A.</v>
      </c>
      <c r="W1214" s="343" t="str">
        <f>IFERROR(IF(OR($D1214="",$E1214=0,con_Ende=0),"k.A.",IF(VLOOKUP($D1214,rng_ND,5,0)="Nein",VLOOKUP($D1214,rng_ND,2,FALSE),MIN(VLOOKUP($D1214,rng_ND,2,FALSE),A_Stammdaten!$B$19-D_SAV!$E1214+1))),"k.A.")</f>
        <v>k.A.</v>
      </c>
      <c r="X1214" s="343" t="str">
        <f t="shared" si="365"/>
        <v>k.A.</v>
      </c>
      <c r="Y1214" s="62"/>
      <c r="Z1214" s="48">
        <f t="shared" si="366"/>
        <v>0</v>
      </c>
      <c r="AA1214" s="457"/>
      <c r="AB1214" s="55">
        <f t="shared" si="358"/>
        <v>0</v>
      </c>
      <c r="AC1214" s="55">
        <f>IF(A_Stammdaten!$B$25="ja",D_SAV!AA1214,D_SAV!AB1214)</f>
        <v>0</v>
      </c>
      <c r="AD1214" s="478">
        <f>IF(AC1214=0,0,IF(U1214-(con_EOGJahr-D_SAV!E1214)&lt;=0,AC1214,AC1214/V1214))</f>
        <v>0</v>
      </c>
      <c r="AE1214" s="478">
        <f>IFERROR(IF(AND(VLOOKUP(D1214,rng_ND,5,FALSE)="Ja",D_SAV!T1214="degressiv"),D_SAV!AC1214*Y1214/100,0),0)</f>
        <v>0</v>
      </c>
      <c r="AF1214" s="55">
        <f>IFERROR(IF(VLOOKUP(D1214,rng_ND,5,FALSE)="Ja",MAX(D_SAV!AD1214:AE1214),D_SAV!AD1214),0)</f>
        <v>0</v>
      </c>
      <c r="AG1214" s="55">
        <f t="shared" si="359"/>
        <v>0</v>
      </c>
      <c r="AH1214" s="55">
        <f t="shared" si="360"/>
        <v>0</v>
      </c>
      <c r="AI1214" s="55">
        <f t="shared" si="361"/>
        <v>0</v>
      </c>
      <c r="AJ1214" s="55">
        <f t="shared" si="362"/>
        <v>0</v>
      </c>
      <c r="AK1214" s="55">
        <f t="shared" si="353"/>
        <v>0</v>
      </c>
      <c r="AL1214" s="55">
        <f t="shared" si="354"/>
        <v>0</v>
      </c>
      <c r="AM1214" s="55">
        <f t="shared" si="355"/>
        <v>0</v>
      </c>
    </row>
    <row r="1215" spans="1:39" x14ac:dyDescent="0.25">
      <c r="A1215" s="47">
        <v>1211</v>
      </c>
      <c r="B1215" s="358" t="str">
        <f>IF(AND(E1215&lt;&gt;0,D1215&lt;&gt;0,F1215&lt;&gt;0),IF(C1215&lt;&gt;0,CONCATENATE(C1215,"-AGr",VLOOKUP(D1215,Listen!$A$2:$G$45,7,FALSE),"-",E1215,"-",F1215,),CONCATENATE("AGr",VLOOKUP(D1215,Listen!$A$2:$G$45,7,FALSE),"-",E1215,"-",F1215)),"keine vollständige ID")</f>
        <v>keine vollständige ID</v>
      </c>
      <c r="C1215" s="359">
        <f>'[2]III_SAV-Details_NB'!B1221</f>
        <v>0</v>
      </c>
      <c r="D1215" s="359">
        <f>'[2]III_SAV-Details_NB'!C1221</f>
        <v>0</v>
      </c>
      <c r="E1215" s="359">
        <f>'[2]III_SAV-Details_NB'!D1221</f>
        <v>0</v>
      </c>
      <c r="F1215" s="490"/>
      <c r="G1215" s="281">
        <f>'[2]III_SAV-Details_NB'!X1221</f>
        <v>0</v>
      </c>
      <c r="H1215" s="281">
        <f t="shared" si="356"/>
        <v>0</v>
      </c>
      <c r="I1215" s="281">
        <f>IF(con_EOGJahr=2025,'[2]III_SAV-Details_NB'!AA1221,IF(con_EOGJahr=2026,'[2]III_SAV-Details_NB'!AB1221,'[2]III_SAV-Details_NB'!AC1221))</f>
        <v>0</v>
      </c>
      <c r="J1215" s="282"/>
      <c r="K1215" s="282"/>
      <c r="L1215" s="282"/>
      <c r="M1215" s="282"/>
      <c r="N1215" s="282"/>
      <c r="O1215" s="282"/>
      <c r="P1215" s="52">
        <f t="shared" si="357"/>
        <v>0</v>
      </c>
      <c r="Q1215" s="60"/>
      <c r="R1215" s="53">
        <f t="shared" si="363"/>
        <v>0</v>
      </c>
      <c r="S1215" s="59"/>
      <c r="T1215" s="61"/>
      <c r="U1215" s="342" t="str">
        <f t="shared" si="367"/>
        <v>k.A.</v>
      </c>
      <c r="V1215" s="343" t="str">
        <f t="shared" si="364"/>
        <v>k.A.</v>
      </c>
      <c r="W1215" s="343" t="str">
        <f>IFERROR(IF(OR($D1215="",$E1215=0,con_Ende=0),"k.A.",IF(VLOOKUP($D1215,rng_ND,5,0)="Nein",VLOOKUP($D1215,rng_ND,2,FALSE),MIN(VLOOKUP($D1215,rng_ND,2,FALSE),A_Stammdaten!$B$19-D_SAV!$E1215+1))),"k.A.")</f>
        <v>k.A.</v>
      </c>
      <c r="X1215" s="343" t="str">
        <f t="shared" si="365"/>
        <v>k.A.</v>
      </c>
      <c r="Y1215" s="62"/>
      <c r="Z1215" s="48">
        <f t="shared" si="366"/>
        <v>0</v>
      </c>
      <c r="AA1215" s="457"/>
      <c r="AB1215" s="55">
        <f t="shared" si="358"/>
        <v>0</v>
      </c>
      <c r="AC1215" s="55">
        <f>IF(A_Stammdaten!$B$25="ja",D_SAV!AA1215,D_SAV!AB1215)</f>
        <v>0</v>
      </c>
      <c r="AD1215" s="478">
        <f>IF(AC1215=0,0,IF(U1215-(con_EOGJahr-D_SAV!E1215)&lt;=0,AC1215,AC1215/V1215))</f>
        <v>0</v>
      </c>
      <c r="AE1215" s="478">
        <f>IFERROR(IF(AND(VLOOKUP(D1215,rng_ND,5,FALSE)="Ja",D_SAV!T1215="degressiv"),D_SAV!AC1215*Y1215/100,0),0)</f>
        <v>0</v>
      </c>
      <c r="AF1215" s="55">
        <f>IFERROR(IF(VLOOKUP(D1215,rng_ND,5,FALSE)="Ja",MAX(D_SAV!AD1215:AE1215),D_SAV!AD1215),0)</f>
        <v>0</v>
      </c>
      <c r="AG1215" s="55">
        <f t="shared" si="359"/>
        <v>0</v>
      </c>
      <c r="AH1215" s="55">
        <f t="shared" si="360"/>
        <v>0</v>
      </c>
      <c r="AI1215" s="55">
        <f t="shared" si="361"/>
        <v>0</v>
      </c>
      <c r="AJ1215" s="55">
        <f t="shared" si="362"/>
        <v>0</v>
      </c>
      <c r="AK1215" s="55">
        <f t="shared" si="353"/>
        <v>0</v>
      </c>
      <c r="AL1215" s="55">
        <f t="shared" si="354"/>
        <v>0</v>
      </c>
      <c r="AM1215" s="55">
        <f t="shared" si="355"/>
        <v>0</v>
      </c>
    </row>
    <row r="1216" spans="1:39" x14ac:dyDescent="0.25">
      <c r="A1216" s="47">
        <v>1212</v>
      </c>
      <c r="B1216" s="358" t="str">
        <f>IF(AND(E1216&lt;&gt;0,D1216&lt;&gt;0,F1216&lt;&gt;0),IF(C1216&lt;&gt;0,CONCATENATE(C1216,"-AGr",VLOOKUP(D1216,Listen!$A$2:$G$45,7,FALSE),"-",E1216,"-",F1216,),CONCATENATE("AGr",VLOOKUP(D1216,Listen!$A$2:$G$45,7,FALSE),"-",E1216,"-",F1216)),"keine vollständige ID")</f>
        <v>keine vollständige ID</v>
      </c>
      <c r="C1216" s="359">
        <f>'[2]III_SAV-Details_NB'!B1222</f>
        <v>0</v>
      </c>
      <c r="D1216" s="359">
        <f>'[2]III_SAV-Details_NB'!C1222</f>
        <v>0</v>
      </c>
      <c r="E1216" s="359">
        <f>'[2]III_SAV-Details_NB'!D1222</f>
        <v>0</v>
      </c>
      <c r="F1216" s="490"/>
      <c r="G1216" s="281">
        <f>'[2]III_SAV-Details_NB'!X1222</f>
        <v>0</v>
      </c>
      <c r="H1216" s="281">
        <f t="shared" si="356"/>
        <v>0</v>
      </c>
      <c r="I1216" s="281">
        <f>IF(con_EOGJahr=2025,'[2]III_SAV-Details_NB'!AA1222,IF(con_EOGJahr=2026,'[2]III_SAV-Details_NB'!AB1222,'[2]III_SAV-Details_NB'!AC1222))</f>
        <v>0</v>
      </c>
      <c r="J1216" s="282"/>
      <c r="K1216" s="282"/>
      <c r="L1216" s="282"/>
      <c r="M1216" s="282"/>
      <c r="N1216" s="282"/>
      <c r="O1216" s="282"/>
      <c r="P1216" s="52">
        <f t="shared" si="357"/>
        <v>0</v>
      </c>
      <c r="Q1216" s="60"/>
      <c r="R1216" s="53">
        <f t="shared" si="363"/>
        <v>0</v>
      </c>
      <c r="S1216" s="59"/>
      <c r="T1216" s="61"/>
      <c r="U1216" s="342" t="str">
        <f t="shared" si="367"/>
        <v>k.A.</v>
      </c>
      <c r="V1216" s="343" t="str">
        <f t="shared" si="364"/>
        <v>k.A.</v>
      </c>
      <c r="W1216" s="343" t="str">
        <f>IFERROR(IF(OR($D1216="",$E1216=0,con_Ende=0),"k.A.",IF(VLOOKUP($D1216,rng_ND,5,0)="Nein",VLOOKUP($D1216,rng_ND,2,FALSE),MIN(VLOOKUP($D1216,rng_ND,2,FALSE),A_Stammdaten!$B$19-D_SAV!$E1216+1))),"k.A.")</f>
        <v>k.A.</v>
      </c>
      <c r="X1216" s="343" t="str">
        <f t="shared" si="365"/>
        <v>k.A.</v>
      </c>
      <c r="Y1216" s="62"/>
      <c r="Z1216" s="48">
        <f t="shared" si="366"/>
        <v>0</v>
      </c>
      <c r="AA1216" s="457"/>
      <c r="AB1216" s="55">
        <f t="shared" si="358"/>
        <v>0</v>
      </c>
      <c r="AC1216" s="55">
        <f>IF(A_Stammdaten!$B$25="ja",D_SAV!AA1216,D_SAV!AB1216)</f>
        <v>0</v>
      </c>
      <c r="AD1216" s="478">
        <f>IF(AC1216=0,0,IF(U1216-(con_EOGJahr-D_SAV!E1216)&lt;=0,AC1216,AC1216/V1216))</f>
        <v>0</v>
      </c>
      <c r="AE1216" s="478">
        <f>IFERROR(IF(AND(VLOOKUP(D1216,rng_ND,5,FALSE)="Ja",D_SAV!T1216="degressiv"),D_SAV!AC1216*Y1216/100,0),0)</f>
        <v>0</v>
      </c>
      <c r="AF1216" s="55">
        <f>IFERROR(IF(VLOOKUP(D1216,rng_ND,5,FALSE)="Ja",MAX(D_SAV!AD1216:AE1216),D_SAV!AD1216),0)</f>
        <v>0</v>
      </c>
      <c r="AG1216" s="55">
        <f t="shared" si="359"/>
        <v>0</v>
      </c>
      <c r="AH1216" s="55">
        <f t="shared" si="360"/>
        <v>0</v>
      </c>
      <c r="AI1216" s="55">
        <f t="shared" si="361"/>
        <v>0</v>
      </c>
      <c r="AJ1216" s="55">
        <f t="shared" si="362"/>
        <v>0</v>
      </c>
      <c r="AK1216" s="55">
        <f t="shared" si="353"/>
        <v>0</v>
      </c>
      <c r="AL1216" s="55">
        <f t="shared" si="354"/>
        <v>0</v>
      </c>
      <c r="AM1216" s="55">
        <f t="shared" si="355"/>
        <v>0</v>
      </c>
    </row>
    <row r="1217" spans="1:39" x14ac:dyDescent="0.25">
      <c r="A1217" s="47">
        <v>1213</v>
      </c>
      <c r="B1217" s="358" t="str">
        <f>IF(AND(E1217&lt;&gt;0,D1217&lt;&gt;0,F1217&lt;&gt;0),IF(C1217&lt;&gt;0,CONCATENATE(C1217,"-AGr",VLOOKUP(D1217,Listen!$A$2:$G$45,7,FALSE),"-",E1217,"-",F1217,),CONCATENATE("AGr",VLOOKUP(D1217,Listen!$A$2:$G$45,7,FALSE),"-",E1217,"-",F1217)),"keine vollständige ID")</f>
        <v>keine vollständige ID</v>
      </c>
      <c r="C1217" s="359">
        <f>'[2]III_SAV-Details_NB'!B1223</f>
        <v>0</v>
      </c>
      <c r="D1217" s="359">
        <f>'[2]III_SAV-Details_NB'!C1223</f>
        <v>0</v>
      </c>
      <c r="E1217" s="359">
        <f>'[2]III_SAV-Details_NB'!D1223</f>
        <v>0</v>
      </c>
      <c r="F1217" s="490"/>
      <c r="G1217" s="281">
        <f>'[2]III_SAV-Details_NB'!X1223</f>
        <v>0</v>
      </c>
      <c r="H1217" s="281">
        <f t="shared" si="356"/>
        <v>0</v>
      </c>
      <c r="I1217" s="281">
        <f>IF(con_EOGJahr=2025,'[2]III_SAV-Details_NB'!AA1223,IF(con_EOGJahr=2026,'[2]III_SAV-Details_NB'!AB1223,'[2]III_SAV-Details_NB'!AC1223))</f>
        <v>0</v>
      </c>
      <c r="J1217" s="282"/>
      <c r="K1217" s="282"/>
      <c r="L1217" s="282"/>
      <c r="M1217" s="282"/>
      <c r="N1217" s="282"/>
      <c r="O1217" s="282"/>
      <c r="P1217" s="52">
        <f t="shared" si="357"/>
        <v>0</v>
      </c>
      <c r="Q1217" s="60"/>
      <c r="R1217" s="53">
        <f t="shared" si="363"/>
        <v>0</v>
      </c>
      <c r="S1217" s="59"/>
      <c r="T1217" s="61"/>
      <c r="U1217" s="342" t="str">
        <f t="shared" si="367"/>
        <v>k.A.</v>
      </c>
      <c r="V1217" s="343" t="str">
        <f t="shared" si="364"/>
        <v>k.A.</v>
      </c>
      <c r="W1217" s="343" t="str">
        <f>IFERROR(IF(OR($D1217="",$E1217=0,con_Ende=0),"k.A.",IF(VLOOKUP($D1217,rng_ND,5,0)="Nein",VLOOKUP($D1217,rng_ND,2,FALSE),MIN(VLOOKUP($D1217,rng_ND,2,FALSE),A_Stammdaten!$B$19-D_SAV!$E1217+1))),"k.A.")</f>
        <v>k.A.</v>
      </c>
      <c r="X1217" s="343" t="str">
        <f t="shared" si="365"/>
        <v>k.A.</v>
      </c>
      <c r="Y1217" s="62"/>
      <c r="Z1217" s="48">
        <f t="shared" si="366"/>
        <v>0</v>
      </c>
      <c r="AA1217" s="457"/>
      <c r="AB1217" s="55">
        <f t="shared" si="358"/>
        <v>0</v>
      </c>
      <c r="AC1217" s="55">
        <f>IF(A_Stammdaten!$B$25="ja",D_SAV!AA1217,D_SAV!AB1217)</f>
        <v>0</v>
      </c>
      <c r="AD1217" s="478">
        <f>IF(AC1217=0,0,IF(U1217-(con_EOGJahr-D_SAV!E1217)&lt;=0,AC1217,AC1217/V1217))</f>
        <v>0</v>
      </c>
      <c r="AE1217" s="478">
        <f>IFERROR(IF(AND(VLOOKUP(D1217,rng_ND,5,FALSE)="Ja",D_SAV!T1217="degressiv"),D_SAV!AC1217*Y1217/100,0),0)</f>
        <v>0</v>
      </c>
      <c r="AF1217" s="55">
        <f>IFERROR(IF(VLOOKUP(D1217,rng_ND,5,FALSE)="Ja",MAX(D_SAV!AD1217:AE1217),D_SAV!AD1217),0)</f>
        <v>0</v>
      </c>
      <c r="AG1217" s="55">
        <f t="shared" si="359"/>
        <v>0</v>
      </c>
      <c r="AH1217" s="55">
        <f t="shared" si="360"/>
        <v>0</v>
      </c>
      <c r="AI1217" s="55">
        <f t="shared" si="361"/>
        <v>0</v>
      </c>
      <c r="AJ1217" s="55">
        <f t="shared" si="362"/>
        <v>0</v>
      </c>
      <c r="AK1217" s="55">
        <f t="shared" si="353"/>
        <v>0</v>
      </c>
      <c r="AL1217" s="55">
        <f t="shared" si="354"/>
        <v>0</v>
      </c>
      <c r="AM1217" s="55">
        <f t="shared" si="355"/>
        <v>0</v>
      </c>
    </row>
    <row r="1218" spans="1:39" x14ac:dyDescent="0.25">
      <c r="A1218" s="47">
        <v>1214</v>
      </c>
      <c r="B1218" s="358" t="str">
        <f>IF(AND(E1218&lt;&gt;0,D1218&lt;&gt;0,F1218&lt;&gt;0),IF(C1218&lt;&gt;0,CONCATENATE(C1218,"-AGr",VLOOKUP(D1218,Listen!$A$2:$G$45,7,FALSE),"-",E1218,"-",F1218,),CONCATENATE("AGr",VLOOKUP(D1218,Listen!$A$2:$G$45,7,FALSE),"-",E1218,"-",F1218)),"keine vollständige ID")</f>
        <v>keine vollständige ID</v>
      </c>
      <c r="C1218" s="359">
        <f>'[2]III_SAV-Details_NB'!B1224</f>
        <v>0</v>
      </c>
      <c r="D1218" s="359">
        <f>'[2]III_SAV-Details_NB'!C1224</f>
        <v>0</v>
      </c>
      <c r="E1218" s="359">
        <f>'[2]III_SAV-Details_NB'!D1224</f>
        <v>0</v>
      </c>
      <c r="F1218" s="490"/>
      <c r="G1218" s="281">
        <f>'[2]III_SAV-Details_NB'!X1224</f>
        <v>0</v>
      </c>
      <c r="H1218" s="281">
        <f t="shared" si="356"/>
        <v>0</v>
      </c>
      <c r="I1218" s="281">
        <f>IF(con_EOGJahr=2025,'[2]III_SAV-Details_NB'!AA1224,IF(con_EOGJahr=2026,'[2]III_SAV-Details_NB'!AB1224,'[2]III_SAV-Details_NB'!AC1224))</f>
        <v>0</v>
      </c>
      <c r="J1218" s="282"/>
      <c r="K1218" s="282"/>
      <c r="L1218" s="282"/>
      <c r="M1218" s="282"/>
      <c r="N1218" s="282"/>
      <c r="O1218" s="282"/>
      <c r="P1218" s="52">
        <f t="shared" si="357"/>
        <v>0</v>
      </c>
      <c r="Q1218" s="60"/>
      <c r="R1218" s="53">
        <f t="shared" si="363"/>
        <v>0</v>
      </c>
      <c r="S1218" s="59"/>
      <c r="T1218" s="61"/>
      <c r="U1218" s="342" t="str">
        <f t="shared" si="367"/>
        <v>k.A.</v>
      </c>
      <c r="V1218" s="343" t="str">
        <f t="shared" si="364"/>
        <v>k.A.</v>
      </c>
      <c r="W1218" s="343" t="str">
        <f>IFERROR(IF(OR($D1218="",$E1218=0,con_Ende=0),"k.A.",IF(VLOOKUP($D1218,rng_ND,5,0)="Nein",VLOOKUP($D1218,rng_ND,2,FALSE),MIN(VLOOKUP($D1218,rng_ND,2,FALSE),A_Stammdaten!$B$19-D_SAV!$E1218+1))),"k.A.")</f>
        <v>k.A.</v>
      </c>
      <c r="X1218" s="343" t="str">
        <f t="shared" si="365"/>
        <v>k.A.</v>
      </c>
      <c r="Y1218" s="62"/>
      <c r="Z1218" s="48">
        <f t="shared" si="366"/>
        <v>0</v>
      </c>
      <c r="AA1218" s="457"/>
      <c r="AB1218" s="55">
        <f t="shared" si="358"/>
        <v>0</v>
      </c>
      <c r="AC1218" s="55">
        <f>IF(A_Stammdaten!$B$25="ja",D_SAV!AA1218,D_SAV!AB1218)</f>
        <v>0</v>
      </c>
      <c r="AD1218" s="478">
        <f>IF(AC1218=0,0,IF(U1218-(con_EOGJahr-D_SAV!E1218)&lt;=0,AC1218,AC1218/V1218))</f>
        <v>0</v>
      </c>
      <c r="AE1218" s="478">
        <f>IFERROR(IF(AND(VLOOKUP(D1218,rng_ND,5,FALSE)="Ja",D_SAV!T1218="degressiv"),D_SAV!AC1218*Y1218/100,0),0)</f>
        <v>0</v>
      </c>
      <c r="AF1218" s="55">
        <f>IFERROR(IF(VLOOKUP(D1218,rng_ND,5,FALSE)="Ja",MAX(D_SAV!AD1218:AE1218),D_SAV!AD1218),0)</f>
        <v>0</v>
      </c>
      <c r="AG1218" s="55">
        <f t="shared" si="359"/>
        <v>0</v>
      </c>
      <c r="AH1218" s="55">
        <f t="shared" si="360"/>
        <v>0</v>
      </c>
      <c r="AI1218" s="55">
        <f t="shared" si="361"/>
        <v>0</v>
      </c>
      <c r="AJ1218" s="55">
        <f t="shared" si="362"/>
        <v>0</v>
      </c>
      <c r="AK1218" s="55">
        <f t="shared" si="353"/>
        <v>0</v>
      </c>
      <c r="AL1218" s="55">
        <f t="shared" si="354"/>
        <v>0</v>
      </c>
      <c r="AM1218" s="55">
        <f t="shared" si="355"/>
        <v>0</v>
      </c>
    </row>
    <row r="1219" spans="1:39" x14ac:dyDescent="0.25">
      <c r="A1219" s="47">
        <v>1215</v>
      </c>
      <c r="B1219" s="358" t="str">
        <f>IF(AND(E1219&lt;&gt;0,D1219&lt;&gt;0,F1219&lt;&gt;0),IF(C1219&lt;&gt;0,CONCATENATE(C1219,"-AGr",VLOOKUP(D1219,Listen!$A$2:$G$45,7,FALSE),"-",E1219,"-",F1219,),CONCATENATE("AGr",VLOOKUP(D1219,Listen!$A$2:$G$45,7,FALSE),"-",E1219,"-",F1219)),"keine vollständige ID")</f>
        <v>keine vollständige ID</v>
      </c>
      <c r="C1219" s="359">
        <f>'[2]III_SAV-Details_NB'!B1225</f>
        <v>0</v>
      </c>
      <c r="D1219" s="359">
        <f>'[2]III_SAV-Details_NB'!C1225</f>
        <v>0</v>
      </c>
      <c r="E1219" s="359">
        <f>'[2]III_SAV-Details_NB'!D1225</f>
        <v>0</v>
      </c>
      <c r="F1219" s="490"/>
      <c r="G1219" s="281">
        <f>'[2]III_SAV-Details_NB'!X1225</f>
        <v>0</v>
      </c>
      <c r="H1219" s="281">
        <f t="shared" si="356"/>
        <v>0</v>
      </c>
      <c r="I1219" s="281">
        <f>IF(con_EOGJahr=2025,'[2]III_SAV-Details_NB'!AA1225,IF(con_EOGJahr=2026,'[2]III_SAV-Details_NB'!AB1225,'[2]III_SAV-Details_NB'!AC1225))</f>
        <v>0</v>
      </c>
      <c r="J1219" s="282"/>
      <c r="K1219" s="282"/>
      <c r="L1219" s="282"/>
      <c r="M1219" s="282"/>
      <c r="N1219" s="282"/>
      <c r="O1219" s="282"/>
      <c r="P1219" s="52">
        <f t="shared" si="357"/>
        <v>0</v>
      </c>
      <c r="Q1219" s="60"/>
      <c r="R1219" s="53">
        <f t="shared" si="363"/>
        <v>0</v>
      </c>
      <c r="S1219" s="59"/>
      <c r="T1219" s="61"/>
      <c r="U1219" s="342" t="str">
        <f t="shared" si="367"/>
        <v>k.A.</v>
      </c>
      <c r="V1219" s="343" t="str">
        <f t="shared" si="364"/>
        <v>k.A.</v>
      </c>
      <c r="W1219" s="343" t="str">
        <f>IFERROR(IF(OR($D1219="",$E1219=0,con_Ende=0),"k.A.",IF(VLOOKUP($D1219,rng_ND,5,0)="Nein",VLOOKUP($D1219,rng_ND,2,FALSE),MIN(VLOOKUP($D1219,rng_ND,2,FALSE),A_Stammdaten!$B$19-D_SAV!$E1219+1))),"k.A.")</f>
        <v>k.A.</v>
      </c>
      <c r="X1219" s="343" t="str">
        <f t="shared" si="365"/>
        <v>k.A.</v>
      </c>
      <c r="Y1219" s="62"/>
      <c r="Z1219" s="48">
        <f t="shared" si="366"/>
        <v>0</v>
      </c>
      <c r="AA1219" s="457"/>
      <c r="AB1219" s="55">
        <f t="shared" si="358"/>
        <v>0</v>
      </c>
      <c r="AC1219" s="55">
        <f>IF(A_Stammdaten!$B$25="ja",D_SAV!AA1219,D_SAV!AB1219)</f>
        <v>0</v>
      </c>
      <c r="AD1219" s="478">
        <f>IF(AC1219=0,0,IF(U1219-(con_EOGJahr-D_SAV!E1219)&lt;=0,AC1219,AC1219/V1219))</f>
        <v>0</v>
      </c>
      <c r="AE1219" s="478">
        <f>IFERROR(IF(AND(VLOOKUP(D1219,rng_ND,5,FALSE)="Ja",D_SAV!T1219="degressiv"),D_SAV!AC1219*Y1219/100,0),0)</f>
        <v>0</v>
      </c>
      <c r="AF1219" s="55">
        <f>IFERROR(IF(VLOOKUP(D1219,rng_ND,5,FALSE)="Ja",MAX(D_SAV!AD1219:AE1219),D_SAV!AD1219),0)</f>
        <v>0</v>
      </c>
      <c r="AG1219" s="55">
        <f t="shared" si="359"/>
        <v>0</v>
      </c>
      <c r="AH1219" s="55">
        <f t="shared" si="360"/>
        <v>0</v>
      </c>
      <c r="AI1219" s="55">
        <f t="shared" si="361"/>
        <v>0</v>
      </c>
      <c r="AJ1219" s="55">
        <f t="shared" si="362"/>
        <v>0</v>
      </c>
      <c r="AK1219" s="55">
        <f t="shared" si="353"/>
        <v>0</v>
      </c>
      <c r="AL1219" s="55">
        <f t="shared" si="354"/>
        <v>0</v>
      </c>
      <c r="AM1219" s="55">
        <f t="shared" si="355"/>
        <v>0</v>
      </c>
    </row>
    <row r="1220" spans="1:39" x14ac:dyDescent="0.25">
      <c r="A1220" s="47">
        <v>1216</v>
      </c>
      <c r="B1220" s="358" t="str">
        <f>IF(AND(E1220&lt;&gt;0,D1220&lt;&gt;0,F1220&lt;&gt;0),IF(C1220&lt;&gt;0,CONCATENATE(C1220,"-AGr",VLOOKUP(D1220,Listen!$A$2:$G$45,7,FALSE),"-",E1220,"-",F1220,),CONCATENATE("AGr",VLOOKUP(D1220,Listen!$A$2:$G$45,7,FALSE),"-",E1220,"-",F1220)),"keine vollständige ID")</f>
        <v>keine vollständige ID</v>
      </c>
      <c r="C1220" s="359">
        <f>'[2]III_SAV-Details_NB'!B1226</f>
        <v>0</v>
      </c>
      <c r="D1220" s="359">
        <f>'[2]III_SAV-Details_NB'!C1226</f>
        <v>0</v>
      </c>
      <c r="E1220" s="359">
        <f>'[2]III_SAV-Details_NB'!D1226</f>
        <v>0</v>
      </c>
      <c r="F1220" s="490"/>
      <c r="G1220" s="281">
        <f>'[2]III_SAV-Details_NB'!X1226</f>
        <v>0</v>
      </c>
      <c r="H1220" s="281">
        <f t="shared" si="356"/>
        <v>0</v>
      </c>
      <c r="I1220" s="281">
        <f>IF(con_EOGJahr=2025,'[2]III_SAV-Details_NB'!AA1226,IF(con_EOGJahr=2026,'[2]III_SAV-Details_NB'!AB1226,'[2]III_SAV-Details_NB'!AC1226))</f>
        <v>0</v>
      </c>
      <c r="J1220" s="282"/>
      <c r="K1220" s="282"/>
      <c r="L1220" s="282"/>
      <c r="M1220" s="282"/>
      <c r="N1220" s="282"/>
      <c r="O1220" s="282"/>
      <c r="P1220" s="52">
        <f t="shared" si="357"/>
        <v>0</v>
      </c>
      <c r="Q1220" s="60"/>
      <c r="R1220" s="53">
        <f t="shared" si="363"/>
        <v>0</v>
      </c>
      <c r="S1220" s="59"/>
      <c r="T1220" s="61"/>
      <c r="U1220" s="342" t="str">
        <f t="shared" si="367"/>
        <v>k.A.</v>
      </c>
      <c r="V1220" s="343" t="str">
        <f t="shared" si="364"/>
        <v>k.A.</v>
      </c>
      <c r="W1220" s="343" t="str">
        <f>IFERROR(IF(OR($D1220="",$E1220=0,con_Ende=0),"k.A.",IF(VLOOKUP($D1220,rng_ND,5,0)="Nein",VLOOKUP($D1220,rng_ND,2,FALSE),MIN(VLOOKUP($D1220,rng_ND,2,FALSE),A_Stammdaten!$B$19-D_SAV!$E1220+1))),"k.A.")</f>
        <v>k.A.</v>
      </c>
      <c r="X1220" s="343" t="str">
        <f t="shared" si="365"/>
        <v>k.A.</v>
      </c>
      <c r="Y1220" s="62"/>
      <c r="Z1220" s="48">
        <f t="shared" si="366"/>
        <v>0</v>
      </c>
      <c r="AA1220" s="457"/>
      <c r="AB1220" s="55">
        <f t="shared" si="358"/>
        <v>0</v>
      </c>
      <c r="AC1220" s="55">
        <f>IF(A_Stammdaten!$B$25="ja",D_SAV!AA1220,D_SAV!AB1220)</f>
        <v>0</v>
      </c>
      <c r="AD1220" s="478">
        <f>IF(AC1220=0,0,IF(U1220-(con_EOGJahr-D_SAV!E1220)&lt;=0,AC1220,AC1220/V1220))</f>
        <v>0</v>
      </c>
      <c r="AE1220" s="478">
        <f>IFERROR(IF(AND(VLOOKUP(D1220,rng_ND,5,FALSE)="Ja",D_SAV!T1220="degressiv"),D_SAV!AC1220*Y1220/100,0),0)</f>
        <v>0</v>
      </c>
      <c r="AF1220" s="55">
        <f>IFERROR(IF(VLOOKUP(D1220,rng_ND,5,FALSE)="Ja",MAX(D_SAV!AD1220:AE1220),D_SAV!AD1220),0)</f>
        <v>0</v>
      </c>
      <c r="AG1220" s="55">
        <f t="shared" si="359"/>
        <v>0</v>
      </c>
      <c r="AH1220" s="55">
        <f t="shared" si="360"/>
        <v>0</v>
      </c>
      <c r="AI1220" s="55">
        <f t="shared" si="361"/>
        <v>0</v>
      </c>
      <c r="AJ1220" s="55">
        <f t="shared" si="362"/>
        <v>0</v>
      </c>
      <c r="AK1220" s="55">
        <f t="shared" si="353"/>
        <v>0</v>
      </c>
      <c r="AL1220" s="55">
        <f t="shared" si="354"/>
        <v>0</v>
      </c>
      <c r="AM1220" s="55">
        <f t="shared" si="355"/>
        <v>0</v>
      </c>
    </row>
    <row r="1221" spans="1:39" x14ac:dyDescent="0.25">
      <c r="A1221" s="47">
        <v>1217</v>
      </c>
      <c r="B1221" s="358" t="str">
        <f>IF(AND(E1221&lt;&gt;0,D1221&lt;&gt;0,F1221&lt;&gt;0),IF(C1221&lt;&gt;0,CONCATENATE(C1221,"-AGr",VLOOKUP(D1221,Listen!$A$2:$G$45,7,FALSE),"-",E1221,"-",F1221,),CONCATENATE("AGr",VLOOKUP(D1221,Listen!$A$2:$G$45,7,FALSE),"-",E1221,"-",F1221)),"keine vollständige ID")</f>
        <v>keine vollständige ID</v>
      </c>
      <c r="C1221" s="359">
        <f>'[2]III_SAV-Details_NB'!B1227</f>
        <v>0</v>
      </c>
      <c r="D1221" s="359">
        <f>'[2]III_SAV-Details_NB'!C1227</f>
        <v>0</v>
      </c>
      <c r="E1221" s="359">
        <f>'[2]III_SAV-Details_NB'!D1227</f>
        <v>0</v>
      </c>
      <c r="F1221" s="490"/>
      <c r="G1221" s="281">
        <f>'[2]III_SAV-Details_NB'!X1227</f>
        <v>0</v>
      </c>
      <c r="H1221" s="281">
        <f t="shared" si="356"/>
        <v>0</v>
      </c>
      <c r="I1221" s="281">
        <f>IF(con_EOGJahr=2025,'[2]III_SAV-Details_NB'!AA1227,IF(con_EOGJahr=2026,'[2]III_SAV-Details_NB'!AB1227,'[2]III_SAV-Details_NB'!AC1227))</f>
        <v>0</v>
      </c>
      <c r="J1221" s="282"/>
      <c r="K1221" s="282"/>
      <c r="L1221" s="282"/>
      <c r="M1221" s="282"/>
      <c r="N1221" s="282"/>
      <c r="O1221" s="282"/>
      <c r="P1221" s="52">
        <f t="shared" si="357"/>
        <v>0</v>
      </c>
      <c r="Q1221" s="60"/>
      <c r="R1221" s="53">
        <f t="shared" si="363"/>
        <v>0</v>
      </c>
      <c r="S1221" s="59"/>
      <c r="T1221" s="61"/>
      <c r="U1221" s="342" t="str">
        <f t="shared" si="367"/>
        <v>k.A.</v>
      </c>
      <c r="V1221" s="343" t="str">
        <f t="shared" si="364"/>
        <v>k.A.</v>
      </c>
      <c r="W1221" s="343" t="str">
        <f>IFERROR(IF(OR($D1221="",$E1221=0,con_Ende=0),"k.A.",IF(VLOOKUP($D1221,rng_ND,5,0)="Nein",VLOOKUP($D1221,rng_ND,2,FALSE),MIN(VLOOKUP($D1221,rng_ND,2,FALSE),A_Stammdaten!$B$19-D_SAV!$E1221+1))),"k.A.")</f>
        <v>k.A.</v>
      </c>
      <c r="X1221" s="343" t="str">
        <f t="shared" si="365"/>
        <v>k.A.</v>
      </c>
      <c r="Y1221" s="62"/>
      <c r="Z1221" s="48">
        <f t="shared" si="366"/>
        <v>0</v>
      </c>
      <c r="AA1221" s="457"/>
      <c r="AB1221" s="55">
        <f t="shared" si="358"/>
        <v>0</v>
      </c>
      <c r="AC1221" s="55">
        <f>IF(A_Stammdaten!$B$25="ja",D_SAV!AA1221,D_SAV!AB1221)</f>
        <v>0</v>
      </c>
      <c r="AD1221" s="478">
        <f>IF(AC1221=0,0,IF(U1221-(con_EOGJahr-D_SAV!E1221)&lt;=0,AC1221,AC1221/V1221))</f>
        <v>0</v>
      </c>
      <c r="AE1221" s="478">
        <f>IFERROR(IF(AND(VLOOKUP(D1221,rng_ND,5,FALSE)="Ja",D_SAV!T1221="degressiv"),D_SAV!AC1221*Y1221/100,0),0)</f>
        <v>0</v>
      </c>
      <c r="AF1221" s="55">
        <f>IFERROR(IF(VLOOKUP(D1221,rng_ND,5,FALSE)="Ja",MAX(D_SAV!AD1221:AE1221),D_SAV!AD1221),0)</f>
        <v>0</v>
      </c>
      <c r="AG1221" s="55">
        <f t="shared" si="359"/>
        <v>0</v>
      </c>
      <c r="AH1221" s="55">
        <f t="shared" si="360"/>
        <v>0</v>
      </c>
      <c r="AI1221" s="55">
        <f t="shared" si="361"/>
        <v>0</v>
      </c>
      <c r="AJ1221" s="55">
        <f t="shared" si="362"/>
        <v>0</v>
      </c>
      <c r="AK1221" s="55">
        <f t="shared" ref="AK1221:AK1284" si="368">IF($E1221&gt;=2006,AC1221,con_EKQ*AH1221+(1-con_EKQ)*AC1221)</f>
        <v>0</v>
      </c>
      <c r="AL1221" s="55">
        <f t="shared" ref="AL1221:AL1284" si="369">IF($E1221&gt;=2006,AF1221,con_EKQ*AI1221+(1-con_EKQ)*AF1221)</f>
        <v>0</v>
      </c>
      <c r="AM1221" s="55">
        <f t="shared" ref="AM1221:AM1284" si="370">IF($E1221&gt;=2006,AG1221,con_EKQ*AJ1221+(1-con_EKQ)*AG1221)</f>
        <v>0</v>
      </c>
    </row>
    <row r="1222" spans="1:39" x14ac:dyDescent="0.25">
      <c r="A1222" s="47">
        <v>1218</v>
      </c>
      <c r="B1222" s="358" t="str">
        <f>IF(AND(E1222&lt;&gt;0,D1222&lt;&gt;0,F1222&lt;&gt;0),IF(C1222&lt;&gt;0,CONCATENATE(C1222,"-AGr",VLOOKUP(D1222,Listen!$A$2:$G$45,7,FALSE),"-",E1222,"-",F1222,),CONCATENATE("AGr",VLOOKUP(D1222,Listen!$A$2:$G$45,7,FALSE),"-",E1222,"-",F1222)),"keine vollständige ID")</f>
        <v>keine vollständige ID</v>
      </c>
      <c r="C1222" s="359">
        <f>'[2]III_SAV-Details_NB'!B1228</f>
        <v>0</v>
      </c>
      <c r="D1222" s="359">
        <f>'[2]III_SAV-Details_NB'!C1228</f>
        <v>0</v>
      </c>
      <c r="E1222" s="359">
        <f>'[2]III_SAV-Details_NB'!D1228</f>
        <v>0</v>
      </c>
      <c r="F1222" s="490"/>
      <c r="G1222" s="281">
        <f>'[2]III_SAV-Details_NB'!X1228</f>
        <v>0</v>
      </c>
      <c r="H1222" s="281">
        <f t="shared" ref="H1222:H1285" si="371">+G1222</f>
        <v>0</v>
      </c>
      <c r="I1222" s="281">
        <f>IF(con_EOGJahr=2025,'[2]III_SAV-Details_NB'!AA1228,IF(con_EOGJahr=2026,'[2]III_SAV-Details_NB'!AB1228,'[2]III_SAV-Details_NB'!AC1228))</f>
        <v>0</v>
      </c>
      <c r="J1222" s="282"/>
      <c r="K1222" s="282"/>
      <c r="L1222" s="282"/>
      <c r="M1222" s="282"/>
      <c r="N1222" s="282"/>
      <c r="O1222" s="282"/>
      <c r="P1222" s="52">
        <f t="shared" ref="P1222:P1285" si="372">SUM(I1222:O1222)</f>
        <v>0</v>
      </c>
      <c r="Q1222" s="60"/>
      <c r="R1222" s="53">
        <f t="shared" si="363"/>
        <v>0</v>
      </c>
      <c r="S1222" s="59"/>
      <c r="T1222" s="61"/>
      <c r="U1222" s="342" t="str">
        <f t="shared" si="367"/>
        <v>k.A.</v>
      </c>
      <c r="V1222" s="343" t="str">
        <f t="shared" si="364"/>
        <v>k.A.</v>
      </c>
      <c r="W1222" s="343" t="str">
        <f>IFERROR(IF(OR($D1222="",$E1222=0,con_Ende=0),"k.A.",IF(VLOOKUP($D1222,rng_ND,5,0)="Nein",VLOOKUP($D1222,rng_ND,2,FALSE),MIN(VLOOKUP($D1222,rng_ND,2,FALSE),A_Stammdaten!$B$19-D_SAV!$E1222+1))),"k.A.")</f>
        <v>k.A.</v>
      </c>
      <c r="X1222" s="343" t="str">
        <f t="shared" si="365"/>
        <v>k.A.</v>
      </c>
      <c r="Y1222" s="62"/>
      <c r="Z1222" s="48">
        <f t="shared" si="366"/>
        <v>0</v>
      </c>
      <c r="AA1222" s="457"/>
      <c r="AB1222" s="55">
        <f t="shared" ref="AB1222:AB1285" si="373">R1222</f>
        <v>0</v>
      </c>
      <c r="AC1222" s="55">
        <f>IF(A_Stammdaten!$B$25="ja",D_SAV!AA1222,D_SAV!AB1222)</f>
        <v>0</v>
      </c>
      <c r="AD1222" s="478">
        <f>IF(AC1222=0,0,IF(U1222-(con_EOGJahr-D_SAV!E1222)&lt;=0,AC1222,AC1222/V1222))</f>
        <v>0</v>
      </c>
      <c r="AE1222" s="478">
        <f>IFERROR(IF(AND(VLOOKUP(D1222,rng_ND,5,FALSE)="Ja",D_SAV!T1222="degressiv"),D_SAV!AC1222*Y1222/100,0),0)</f>
        <v>0</v>
      </c>
      <c r="AF1222" s="55">
        <f>IFERROR(IF(VLOOKUP(D1222,rng_ND,5,FALSE)="Ja",MAX(D_SAV!AD1222:AE1222),D_SAV!AD1222),0)</f>
        <v>0</v>
      </c>
      <c r="AG1222" s="55">
        <f t="shared" ref="AG1222:AG1285" si="374">AC1222-AF1222</f>
        <v>0</v>
      </c>
      <c r="AH1222" s="55">
        <f t="shared" ref="AH1222:AH1285" si="375">IF($E1222&gt;=2006,0,AC1222*$Z1222)</f>
        <v>0</v>
      </c>
      <c r="AI1222" s="55">
        <f t="shared" ref="AI1222:AI1285" si="376">IF($E1222&gt;=2006,0,AF1222*$Z1222)</f>
        <v>0</v>
      </c>
      <c r="AJ1222" s="55">
        <f t="shared" ref="AJ1222:AJ1285" si="377">IF($E1222&gt;=2006,0,AG1222*$Z1222)</f>
        <v>0</v>
      </c>
      <c r="AK1222" s="55">
        <f t="shared" si="368"/>
        <v>0</v>
      </c>
      <c r="AL1222" s="55">
        <f t="shared" si="369"/>
        <v>0</v>
      </c>
      <c r="AM1222" s="55">
        <f t="shared" si="370"/>
        <v>0</v>
      </c>
    </row>
    <row r="1223" spans="1:39" x14ac:dyDescent="0.25">
      <c r="A1223" s="47">
        <v>1219</v>
      </c>
      <c r="B1223" s="358" t="str">
        <f>IF(AND(E1223&lt;&gt;0,D1223&lt;&gt;0,F1223&lt;&gt;0),IF(C1223&lt;&gt;0,CONCATENATE(C1223,"-AGr",VLOOKUP(D1223,Listen!$A$2:$G$45,7,FALSE),"-",E1223,"-",F1223,),CONCATENATE("AGr",VLOOKUP(D1223,Listen!$A$2:$G$45,7,FALSE),"-",E1223,"-",F1223)),"keine vollständige ID")</f>
        <v>keine vollständige ID</v>
      </c>
      <c r="C1223" s="359">
        <f>'[2]III_SAV-Details_NB'!B1229</f>
        <v>0</v>
      </c>
      <c r="D1223" s="359">
        <f>'[2]III_SAV-Details_NB'!C1229</f>
        <v>0</v>
      </c>
      <c r="E1223" s="359">
        <f>'[2]III_SAV-Details_NB'!D1229</f>
        <v>0</v>
      </c>
      <c r="F1223" s="490"/>
      <c r="G1223" s="281">
        <f>'[2]III_SAV-Details_NB'!X1229</f>
        <v>0</v>
      </c>
      <c r="H1223" s="281">
        <f t="shared" si="371"/>
        <v>0</v>
      </c>
      <c r="I1223" s="281">
        <f>IF(con_EOGJahr=2025,'[2]III_SAV-Details_NB'!AA1229,IF(con_EOGJahr=2026,'[2]III_SAV-Details_NB'!AB1229,'[2]III_SAV-Details_NB'!AC1229))</f>
        <v>0</v>
      </c>
      <c r="J1223" s="282"/>
      <c r="K1223" s="282"/>
      <c r="L1223" s="282"/>
      <c r="M1223" s="282"/>
      <c r="N1223" s="282"/>
      <c r="O1223" s="282"/>
      <c r="P1223" s="52">
        <f t="shared" si="372"/>
        <v>0</v>
      </c>
      <c r="Q1223" s="60"/>
      <c r="R1223" s="53">
        <f t="shared" si="363"/>
        <v>0</v>
      </c>
      <c r="S1223" s="59"/>
      <c r="T1223" s="61"/>
      <c r="U1223" s="342" t="str">
        <f t="shared" si="367"/>
        <v>k.A.</v>
      </c>
      <c r="V1223" s="343" t="str">
        <f t="shared" si="364"/>
        <v>k.A.</v>
      </c>
      <c r="W1223" s="343" t="str">
        <f>IFERROR(IF(OR($D1223="",$E1223=0,con_Ende=0),"k.A.",IF(VLOOKUP($D1223,rng_ND,5,0)="Nein",VLOOKUP($D1223,rng_ND,2,FALSE),MIN(VLOOKUP($D1223,rng_ND,2,FALSE),A_Stammdaten!$B$19-D_SAV!$E1223+1))),"k.A.")</f>
        <v>k.A.</v>
      </c>
      <c r="X1223" s="343" t="str">
        <f t="shared" si="365"/>
        <v>k.A.</v>
      </c>
      <c r="Y1223" s="62"/>
      <c r="Z1223" s="48">
        <f t="shared" si="366"/>
        <v>0</v>
      </c>
      <c r="AA1223" s="457"/>
      <c r="AB1223" s="55">
        <f t="shared" si="373"/>
        <v>0</v>
      </c>
      <c r="AC1223" s="55">
        <f>IF(A_Stammdaten!$B$25="ja",D_SAV!AA1223,D_SAV!AB1223)</f>
        <v>0</v>
      </c>
      <c r="AD1223" s="478">
        <f>IF(AC1223=0,0,IF(U1223-(con_EOGJahr-D_SAV!E1223)&lt;=0,AC1223,AC1223/V1223))</f>
        <v>0</v>
      </c>
      <c r="AE1223" s="478">
        <f>IFERROR(IF(AND(VLOOKUP(D1223,rng_ND,5,FALSE)="Ja",D_SAV!T1223="degressiv"),D_SAV!AC1223*Y1223/100,0),0)</f>
        <v>0</v>
      </c>
      <c r="AF1223" s="55">
        <f>IFERROR(IF(VLOOKUP(D1223,rng_ND,5,FALSE)="Ja",MAX(D_SAV!AD1223:AE1223),D_SAV!AD1223),0)</f>
        <v>0</v>
      </c>
      <c r="AG1223" s="55">
        <f t="shared" si="374"/>
        <v>0</v>
      </c>
      <c r="AH1223" s="55">
        <f t="shared" si="375"/>
        <v>0</v>
      </c>
      <c r="AI1223" s="55">
        <f t="shared" si="376"/>
        <v>0</v>
      </c>
      <c r="AJ1223" s="55">
        <f t="shared" si="377"/>
        <v>0</v>
      </c>
      <c r="AK1223" s="55">
        <f t="shared" si="368"/>
        <v>0</v>
      </c>
      <c r="AL1223" s="55">
        <f t="shared" si="369"/>
        <v>0</v>
      </c>
      <c r="AM1223" s="55">
        <f t="shared" si="370"/>
        <v>0</v>
      </c>
    </row>
    <row r="1224" spans="1:39" x14ac:dyDescent="0.25">
      <c r="A1224" s="47">
        <v>1220</v>
      </c>
      <c r="B1224" s="358" t="str">
        <f>IF(AND(E1224&lt;&gt;0,D1224&lt;&gt;0,F1224&lt;&gt;0),IF(C1224&lt;&gt;0,CONCATENATE(C1224,"-AGr",VLOOKUP(D1224,Listen!$A$2:$G$45,7,FALSE),"-",E1224,"-",F1224,),CONCATENATE("AGr",VLOOKUP(D1224,Listen!$A$2:$G$45,7,FALSE),"-",E1224,"-",F1224)),"keine vollständige ID")</f>
        <v>keine vollständige ID</v>
      </c>
      <c r="C1224" s="359">
        <f>'[2]III_SAV-Details_NB'!B1230</f>
        <v>0</v>
      </c>
      <c r="D1224" s="359">
        <f>'[2]III_SAV-Details_NB'!C1230</f>
        <v>0</v>
      </c>
      <c r="E1224" s="359">
        <f>'[2]III_SAV-Details_NB'!D1230</f>
        <v>0</v>
      </c>
      <c r="F1224" s="490"/>
      <c r="G1224" s="281">
        <f>'[2]III_SAV-Details_NB'!X1230</f>
        <v>0</v>
      </c>
      <c r="H1224" s="281">
        <f t="shared" si="371"/>
        <v>0</v>
      </c>
      <c r="I1224" s="281">
        <f>IF(con_EOGJahr=2025,'[2]III_SAV-Details_NB'!AA1230,IF(con_EOGJahr=2026,'[2]III_SAV-Details_NB'!AB1230,'[2]III_SAV-Details_NB'!AC1230))</f>
        <v>0</v>
      </c>
      <c r="J1224" s="282"/>
      <c r="K1224" s="282"/>
      <c r="L1224" s="282"/>
      <c r="M1224" s="282"/>
      <c r="N1224" s="282"/>
      <c r="O1224" s="282"/>
      <c r="P1224" s="52">
        <f t="shared" si="372"/>
        <v>0</v>
      </c>
      <c r="Q1224" s="60"/>
      <c r="R1224" s="53">
        <f t="shared" si="363"/>
        <v>0</v>
      </c>
      <c r="S1224" s="59"/>
      <c r="T1224" s="61"/>
      <c r="U1224" s="342" t="str">
        <f t="shared" si="367"/>
        <v>k.A.</v>
      </c>
      <c r="V1224" s="343" t="str">
        <f t="shared" si="364"/>
        <v>k.A.</v>
      </c>
      <c r="W1224" s="343" t="str">
        <f>IFERROR(IF(OR($D1224="",$E1224=0,con_Ende=0),"k.A.",IF(VLOOKUP($D1224,rng_ND,5,0)="Nein",VLOOKUP($D1224,rng_ND,2,FALSE),MIN(VLOOKUP($D1224,rng_ND,2,FALSE),A_Stammdaten!$B$19-D_SAV!$E1224+1))),"k.A.")</f>
        <v>k.A.</v>
      </c>
      <c r="X1224" s="343" t="str">
        <f t="shared" si="365"/>
        <v>k.A.</v>
      </c>
      <c r="Y1224" s="62"/>
      <c r="Z1224" s="48">
        <f t="shared" si="366"/>
        <v>0</v>
      </c>
      <c r="AA1224" s="457"/>
      <c r="AB1224" s="55">
        <f t="shared" si="373"/>
        <v>0</v>
      </c>
      <c r="AC1224" s="55">
        <f>IF(A_Stammdaten!$B$25="ja",D_SAV!AA1224,D_SAV!AB1224)</f>
        <v>0</v>
      </c>
      <c r="AD1224" s="478">
        <f>IF(AC1224=0,0,IF(U1224-(con_EOGJahr-D_SAV!E1224)&lt;=0,AC1224,AC1224/V1224))</f>
        <v>0</v>
      </c>
      <c r="AE1224" s="478">
        <f>IFERROR(IF(AND(VLOOKUP(D1224,rng_ND,5,FALSE)="Ja",D_SAV!T1224="degressiv"),D_SAV!AC1224*Y1224/100,0),0)</f>
        <v>0</v>
      </c>
      <c r="AF1224" s="55">
        <f>IFERROR(IF(VLOOKUP(D1224,rng_ND,5,FALSE)="Ja",MAX(D_SAV!AD1224:AE1224),D_SAV!AD1224),0)</f>
        <v>0</v>
      </c>
      <c r="AG1224" s="55">
        <f t="shared" si="374"/>
        <v>0</v>
      </c>
      <c r="AH1224" s="55">
        <f t="shared" si="375"/>
        <v>0</v>
      </c>
      <c r="AI1224" s="55">
        <f t="shared" si="376"/>
        <v>0</v>
      </c>
      <c r="AJ1224" s="55">
        <f t="shared" si="377"/>
        <v>0</v>
      </c>
      <c r="AK1224" s="55">
        <f t="shared" si="368"/>
        <v>0</v>
      </c>
      <c r="AL1224" s="55">
        <f t="shared" si="369"/>
        <v>0</v>
      </c>
      <c r="AM1224" s="55">
        <f t="shared" si="370"/>
        <v>0</v>
      </c>
    </row>
    <row r="1225" spans="1:39" x14ac:dyDescent="0.25">
      <c r="A1225" s="47">
        <v>1221</v>
      </c>
      <c r="B1225" s="358" t="str">
        <f>IF(AND(E1225&lt;&gt;0,D1225&lt;&gt;0,F1225&lt;&gt;0),IF(C1225&lt;&gt;0,CONCATENATE(C1225,"-AGr",VLOOKUP(D1225,Listen!$A$2:$G$45,7,FALSE),"-",E1225,"-",F1225,),CONCATENATE("AGr",VLOOKUP(D1225,Listen!$A$2:$G$45,7,FALSE),"-",E1225,"-",F1225)),"keine vollständige ID")</f>
        <v>keine vollständige ID</v>
      </c>
      <c r="C1225" s="359">
        <f>'[2]III_SAV-Details_NB'!B1231</f>
        <v>0</v>
      </c>
      <c r="D1225" s="359">
        <f>'[2]III_SAV-Details_NB'!C1231</f>
        <v>0</v>
      </c>
      <c r="E1225" s="359">
        <f>'[2]III_SAV-Details_NB'!D1231</f>
        <v>0</v>
      </c>
      <c r="F1225" s="490"/>
      <c r="G1225" s="281">
        <f>'[2]III_SAV-Details_NB'!X1231</f>
        <v>0</v>
      </c>
      <c r="H1225" s="281">
        <f t="shared" si="371"/>
        <v>0</v>
      </c>
      <c r="I1225" s="281">
        <f>IF(con_EOGJahr=2025,'[2]III_SAV-Details_NB'!AA1231,IF(con_EOGJahr=2026,'[2]III_SAV-Details_NB'!AB1231,'[2]III_SAV-Details_NB'!AC1231))</f>
        <v>0</v>
      </c>
      <c r="J1225" s="282"/>
      <c r="K1225" s="282"/>
      <c r="L1225" s="282"/>
      <c r="M1225" s="282"/>
      <c r="N1225" s="282"/>
      <c r="O1225" s="282"/>
      <c r="P1225" s="52">
        <f t="shared" si="372"/>
        <v>0</v>
      </c>
      <c r="Q1225" s="60"/>
      <c r="R1225" s="53">
        <f t="shared" si="363"/>
        <v>0</v>
      </c>
      <c r="S1225" s="59"/>
      <c r="T1225" s="61"/>
      <c r="U1225" s="342" t="str">
        <f t="shared" si="367"/>
        <v>k.A.</v>
      </c>
      <c r="V1225" s="343" t="str">
        <f t="shared" si="364"/>
        <v>k.A.</v>
      </c>
      <c r="W1225" s="343" t="str">
        <f>IFERROR(IF(OR($D1225="",$E1225=0,con_Ende=0),"k.A.",IF(VLOOKUP($D1225,rng_ND,5,0)="Nein",VLOOKUP($D1225,rng_ND,2,FALSE),MIN(VLOOKUP($D1225,rng_ND,2,FALSE),A_Stammdaten!$B$19-D_SAV!$E1225+1))),"k.A.")</f>
        <v>k.A.</v>
      </c>
      <c r="X1225" s="343" t="str">
        <f t="shared" si="365"/>
        <v>k.A.</v>
      </c>
      <c r="Y1225" s="62"/>
      <c r="Z1225" s="48">
        <f t="shared" si="366"/>
        <v>0</v>
      </c>
      <c r="AA1225" s="457"/>
      <c r="AB1225" s="55">
        <f t="shared" si="373"/>
        <v>0</v>
      </c>
      <c r="AC1225" s="55">
        <f>IF(A_Stammdaten!$B$25="ja",D_SAV!AA1225,D_SAV!AB1225)</f>
        <v>0</v>
      </c>
      <c r="AD1225" s="478">
        <f>IF(AC1225=0,0,IF(U1225-(con_EOGJahr-D_SAV!E1225)&lt;=0,AC1225,AC1225/V1225))</f>
        <v>0</v>
      </c>
      <c r="AE1225" s="478">
        <f>IFERROR(IF(AND(VLOOKUP(D1225,rng_ND,5,FALSE)="Ja",D_SAV!T1225="degressiv"),D_SAV!AC1225*Y1225/100,0),0)</f>
        <v>0</v>
      </c>
      <c r="AF1225" s="55">
        <f>IFERROR(IF(VLOOKUP(D1225,rng_ND,5,FALSE)="Ja",MAX(D_SAV!AD1225:AE1225),D_SAV!AD1225),0)</f>
        <v>0</v>
      </c>
      <c r="AG1225" s="55">
        <f t="shared" si="374"/>
        <v>0</v>
      </c>
      <c r="AH1225" s="55">
        <f t="shared" si="375"/>
        <v>0</v>
      </c>
      <c r="AI1225" s="55">
        <f t="shared" si="376"/>
        <v>0</v>
      </c>
      <c r="AJ1225" s="55">
        <f t="shared" si="377"/>
        <v>0</v>
      </c>
      <c r="AK1225" s="55">
        <f t="shared" si="368"/>
        <v>0</v>
      </c>
      <c r="AL1225" s="55">
        <f t="shared" si="369"/>
        <v>0</v>
      </c>
      <c r="AM1225" s="55">
        <f t="shared" si="370"/>
        <v>0</v>
      </c>
    </row>
    <row r="1226" spans="1:39" x14ac:dyDescent="0.25">
      <c r="A1226" s="47">
        <v>1222</v>
      </c>
      <c r="B1226" s="358" t="str">
        <f>IF(AND(E1226&lt;&gt;0,D1226&lt;&gt;0,F1226&lt;&gt;0),IF(C1226&lt;&gt;0,CONCATENATE(C1226,"-AGr",VLOOKUP(D1226,Listen!$A$2:$G$45,7,FALSE),"-",E1226,"-",F1226,),CONCATENATE("AGr",VLOOKUP(D1226,Listen!$A$2:$G$45,7,FALSE),"-",E1226,"-",F1226)),"keine vollständige ID")</f>
        <v>keine vollständige ID</v>
      </c>
      <c r="C1226" s="359">
        <f>'[2]III_SAV-Details_NB'!B1232</f>
        <v>0</v>
      </c>
      <c r="D1226" s="359">
        <f>'[2]III_SAV-Details_NB'!C1232</f>
        <v>0</v>
      </c>
      <c r="E1226" s="359">
        <f>'[2]III_SAV-Details_NB'!D1232</f>
        <v>0</v>
      </c>
      <c r="F1226" s="490"/>
      <c r="G1226" s="281">
        <f>'[2]III_SAV-Details_NB'!X1232</f>
        <v>0</v>
      </c>
      <c r="H1226" s="281">
        <f t="shared" si="371"/>
        <v>0</v>
      </c>
      <c r="I1226" s="281">
        <f>IF(con_EOGJahr=2025,'[2]III_SAV-Details_NB'!AA1232,IF(con_EOGJahr=2026,'[2]III_SAV-Details_NB'!AB1232,'[2]III_SAV-Details_NB'!AC1232))</f>
        <v>0</v>
      </c>
      <c r="J1226" s="282"/>
      <c r="K1226" s="282"/>
      <c r="L1226" s="282"/>
      <c r="M1226" s="282"/>
      <c r="N1226" s="282"/>
      <c r="O1226" s="282"/>
      <c r="P1226" s="52">
        <f t="shared" si="372"/>
        <v>0</v>
      </c>
      <c r="Q1226" s="60"/>
      <c r="R1226" s="53">
        <f t="shared" si="363"/>
        <v>0</v>
      </c>
      <c r="S1226" s="59"/>
      <c r="T1226" s="61"/>
      <c r="U1226" s="342" t="str">
        <f t="shared" si="367"/>
        <v>k.A.</v>
      </c>
      <c r="V1226" s="343" t="str">
        <f t="shared" si="364"/>
        <v>k.A.</v>
      </c>
      <c r="W1226" s="343" t="str">
        <f>IFERROR(IF(OR($D1226="",$E1226=0,con_Ende=0),"k.A.",IF(VLOOKUP($D1226,rng_ND,5,0)="Nein",VLOOKUP($D1226,rng_ND,2,FALSE),MIN(VLOOKUP($D1226,rng_ND,2,FALSE),A_Stammdaten!$B$19-D_SAV!$E1226+1))),"k.A.")</f>
        <v>k.A.</v>
      </c>
      <c r="X1226" s="343" t="str">
        <f t="shared" si="365"/>
        <v>k.A.</v>
      </c>
      <c r="Y1226" s="62"/>
      <c r="Z1226" s="48">
        <f t="shared" si="366"/>
        <v>0</v>
      </c>
      <c r="AA1226" s="457"/>
      <c r="AB1226" s="55">
        <f t="shared" si="373"/>
        <v>0</v>
      </c>
      <c r="AC1226" s="55">
        <f>IF(A_Stammdaten!$B$25="ja",D_SAV!AA1226,D_SAV!AB1226)</f>
        <v>0</v>
      </c>
      <c r="AD1226" s="478">
        <f>IF(AC1226=0,0,IF(U1226-(con_EOGJahr-D_SAV!E1226)&lt;=0,AC1226,AC1226/V1226))</f>
        <v>0</v>
      </c>
      <c r="AE1226" s="478">
        <f>IFERROR(IF(AND(VLOOKUP(D1226,rng_ND,5,FALSE)="Ja",D_SAV!T1226="degressiv"),D_SAV!AC1226*Y1226/100,0),0)</f>
        <v>0</v>
      </c>
      <c r="AF1226" s="55">
        <f>IFERROR(IF(VLOOKUP(D1226,rng_ND,5,FALSE)="Ja",MAX(D_SAV!AD1226:AE1226),D_SAV!AD1226),0)</f>
        <v>0</v>
      </c>
      <c r="AG1226" s="55">
        <f t="shared" si="374"/>
        <v>0</v>
      </c>
      <c r="AH1226" s="55">
        <f t="shared" si="375"/>
        <v>0</v>
      </c>
      <c r="AI1226" s="55">
        <f t="shared" si="376"/>
        <v>0</v>
      </c>
      <c r="AJ1226" s="55">
        <f t="shared" si="377"/>
        <v>0</v>
      </c>
      <c r="AK1226" s="55">
        <f t="shared" si="368"/>
        <v>0</v>
      </c>
      <c r="AL1226" s="55">
        <f t="shared" si="369"/>
        <v>0</v>
      </c>
      <c r="AM1226" s="55">
        <f t="shared" si="370"/>
        <v>0</v>
      </c>
    </row>
    <row r="1227" spans="1:39" x14ac:dyDescent="0.25">
      <c r="A1227" s="47">
        <v>1223</v>
      </c>
      <c r="B1227" s="358" t="str">
        <f>IF(AND(E1227&lt;&gt;0,D1227&lt;&gt;0,F1227&lt;&gt;0),IF(C1227&lt;&gt;0,CONCATENATE(C1227,"-AGr",VLOOKUP(D1227,Listen!$A$2:$G$45,7,FALSE),"-",E1227,"-",F1227,),CONCATENATE("AGr",VLOOKUP(D1227,Listen!$A$2:$G$45,7,FALSE),"-",E1227,"-",F1227)),"keine vollständige ID")</f>
        <v>keine vollständige ID</v>
      </c>
      <c r="C1227" s="359">
        <f>'[2]III_SAV-Details_NB'!B1233</f>
        <v>0</v>
      </c>
      <c r="D1227" s="359">
        <f>'[2]III_SAV-Details_NB'!C1233</f>
        <v>0</v>
      </c>
      <c r="E1227" s="359">
        <f>'[2]III_SAV-Details_NB'!D1233</f>
        <v>0</v>
      </c>
      <c r="F1227" s="490"/>
      <c r="G1227" s="281">
        <f>'[2]III_SAV-Details_NB'!X1233</f>
        <v>0</v>
      </c>
      <c r="H1227" s="281">
        <f t="shared" si="371"/>
        <v>0</v>
      </c>
      <c r="I1227" s="281">
        <f>IF(con_EOGJahr=2025,'[2]III_SAV-Details_NB'!AA1233,IF(con_EOGJahr=2026,'[2]III_SAV-Details_NB'!AB1233,'[2]III_SAV-Details_NB'!AC1233))</f>
        <v>0</v>
      </c>
      <c r="J1227" s="282"/>
      <c r="K1227" s="282"/>
      <c r="L1227" s="282"/>
      <c r="M1227" s="282"/>
      <c r="N1227" s="282"/>
      <c r="O1227" s="282"/>
      <c r="P1227" s="52">
        <f t="shared" si="372"/>
        <v>0</v>
      </c>
      <c r="Q1227" s="60"/>
      <c r="R1227" s="53">
        <f t="shared" si="363"/>
        <v>0</v>
      </c>
      <c r="S1227" s="59"/>
      <c r="T1227" s="61"/>
      <c r="U1227" s="342" t="str">
        <f t="shared" si="367"/>
        <v>k.A.</v>
      </c>
      <c r="V1227" s="343" t="str">
        <f t="shared" si="364"/>
        <v>k.A.</v>
      </c>
      <c r="W1227" s="343" t="str">
        <f>IFERROR(IF(OR($D1227="",$E1227=0,con_Ende=0),"k.A.",IF(VLOOKUP($D1227,rng_ND,5,0)="Nein",VLOOKUP($D1227,rng_ND,2,FALSE),MIN(VLOOKUP($D1227,rng_ND,2,FALSE),A_Stammdaten!$B$19-D_SAV!$E1227+1))),"k.A.")</f>
        <v>k.A.</v>
      </c>
      <c r="X1227" s="343" t="str">
        <f t="shared" si="365"/>
        <v>k.A.</v>
      </c>
      <c r="Y1227" s="62"/>
      <c r="Z1227" s="48">
        <f t="shared" si="366"/>
        <v>0</v>
      </c>
      <c r="AA1227" s="457"/>
      <c r="AB1227" s="55">
        <f t="shared" si="373"/>
        <v>0</v>
      </c>
      <c r="AC1227" s="55">
        <f>IF(A_Stammdaten!$B$25="ja",D_SAV!AA1227,D_SAV!AB1227)</f>
        <v>0</v>
      </c>
      <c r="AD1227" s="478">
        <f>IF(AC1227=0,0,IF(U1227-(con_EOGJahr-D_SAV!E1227)&lt;=0,AC1227,AC1227/V1227))</f>
        <v>0</v>
      </c>
      <c r="AE1227" s="478">
        <f>IFERROR(IF(AND(VLOOKUP(D1227,rng_ND,5,FALSE)="Ja",D_SAV!T1227="degressiv"),D_SAV!AC1227*Y1227/100,0),0)</f>
        <v>0</v>
      </c>
      <c r="AF1227" s="55">
        <f>IFERROR(IF(VLOOKUP(D1227,rng_ND,5,FALSE)="Ja",MAX(D_SAV!AD1227:AE1227),D_SAV!AD1227),0)</f>
        <v>0</v>
      </c>
      <c r="AG1227" s="55">
        <f t="shared" si="374"/>
        <v>0</v>
      </c>
      <c r="AH1227" s="55">
        <f t="shared" si="375"/>
        <v>0</v>
      </c>
      <c r="AI1227" s="55">
        <f t="shared" si="376"/>
        <v>0</v>
      </c>
      <c r="AJ1227" s="55">
        <f t="shared" si="377"/>
        <v>0</v>
      </c>
      <c r="AK1227" s="55">
        <f t="shared" si="368"/>
        <v>0</v>
      </c>
      <c r="AL1227" s="55">
        <f t="shared" si="369"/>
        <v>0</v>
      </c>
      <c r="AM1227" s="55">
        <f t="shared" si="370"/>
        <v>0</v>
      </c>
    </row>
    <row r="1228" spans="1:39" x14ac:dyDescent="0.25">
      <c r="A1228" s="47">
        <v>1224</v>
      </c>
      <c r="B1228" s="358" t="str">
        <f>IF(AND(E1228&lt;&gt;0,D1228&lt;&gt;0,F1228&lt;&gt;0),IF(C1228&lt;&gt;0,CONCATENATE(C1228,"-AGr",VLOOKUP(D1228,Listen!$A$2:$G$45,7,FALSE),"-",E1228,"-",F1228,),CONCATENATE("AGr",VLOOKUP(D1228,Listen!$A$2:$G$45,7,FALSE),"-",E1228,"-",F1228)),"keine vollständige ID")</f>
        <v>keine vollständige ID</v>
      </c>
      <c r="C1228" s="359">
        <f>'[2]III_SAV-Details_NB'!B1234</f>
        <v>0</v>
      </c>
      <c r="D1228" s="359">
        <f>'[2]III_SAV-Details_NB'!C1234</f>
        <v>0</v>
      </c>
      <c r="E1228" s="359">
        <f>'[2]III_SAV-Details_NB'!D1234</f>
        <v>0</v>
      </c>
      <c r="F1228" s="490"/>
      <c r="G1228" s="281">
        <f>'[2]III_SAV-Details_NB'!X1234</f>
        <v>0</v>
      </c>
      <c r="H1228" s="281">
        <f t="shared" si="371"/>
        <v>0</v>
      </c>
      <c r="I1228" s="281">
        <f>IF(con_EOGJahr=2025,'[2]III_SAV-Details_NB'!AA1234,IF(con_EOGJahr=2026,'[2]III_SAV-Details_NB'!AB1234,'[2]III_SAV-Details_NB'!AC1234))</f>
        <v>0</v>
      </c>
      <c r="J1228" s="282"/>
      <c r="K1228" s="282"/>
      <c r="L1228" s="282"/>
      <c r="M1228" s="282"/>
      <c r="N1228" s="282"/>
      <c r="O1228" s="282"/>
      <c r="P1228" s="52">
        <f t="shared" si="372"/>
        <v>0</v>
      </c>
      <c r="Q1228" s="60"/>
      <c r="R1228" s="53">
        <f t="shared" si="363"/>
        <v>0</v>
      </c>
      <c r="S1228" s="59"/>
      <c r="T1228" s="61"/>
      <c r="U1228" s="342" t="str">
        <f t="shared" si="367"/>
        <v>k.A.</v>
      </c>
      <c r="V1228" s="343" t="str">
        <f t="shared" si="364"/>
        <v>k.A.</v>
      </c>
      <c r="W1228" s="343" t="str">
        <f>IFERROR(IF(OR($D1228="",$E1228=0,con_Ende=0),"k.A.",IF(VLOOKUP($D1228,rng_ND,5,0)="Nein",VLOOKUP($D1228,rng_ND,2,FALSE),MIN(VLOOKUP($D1228,rng_ND,2,FALSE),A_Stammdaten!$B$19-D_SAV!$E1228+1))),"k.A.")</f>
        <v>k.A.</v>
      </c>
      <c r="X1228" s="343" t="str">
        <f t="shared" si="365"/>
        <v>k.A.</v>
      </c>
      <c r="Y1228" s="62"/>
      <c r="Z1228" s="48">
        <f t="shared" si="366"/>
        <v>0</v>
      </c>
      <c r="AA1228" s="457"/>
      <c r="AB1228" s="55">
        <f t="shared" si="373"/>
        <v>0</v>
      </c>
      <c r="AC1228" s="55">
        <f>IF(A_Stammdaten!$B$25="ja",D_SAV!AA1228,D_SAV!AB1228)</f>
        <v>0</v>
      </c>
      <c r="AD1228" s="478">
        <f>IF(AC1228=0,0,IF(U1228-(con_EOGJahr-D_SAV!E1228)&lt;=0,AC1228,AC1228/V1228))</f>
        <v>0</v>
      </c>
      <c r="AE1228" s="478">
        <f>IFERROR(IF(AND(VLOOKUP(D1228,rng_ND,5,FALSE)="Ja",D_SAV!T1228="degressiv"),D_SAV!AC1228*Y1228/100,0),0)</f>
        <v>0</v>
      </c>
      <c r="AF1228" s="55">
        <f>IFERROR(IF(VLOOKUP(D1228,rng_ND,5,FALSE)="Ja",MAX(D_SAV!AD1228:AE1228),D_SAV!AD1228),0)</f>
        <v>0</v>
      </c>
      <c r="AG1228" s="55">
        <f t="shared" si="374"/>
        <v>0</v>
      </c>
      <c r="AH1228" s="55">
        <f t="shared" si="375"/>
        <v>0</v>
      </c>
      <c r="AI1228" s="55">
        <f t="shared" si="376"/>
        <v>0</v>
      </c>
      <c r="AJ1228" s="55">
        <f t="shared" si="377"/>
        <v>0</v>
      </c>
      <c r="AK1228" s="55">
        <f t="shared" si="368"/>
        <v>0</v>
      </c>
      <c r="AL1228" s="55">
        <f t="shared" si="369"/>
        <v>0</v>
      </c>
      <c r="AM1228" s="55">
        <f t="shared" si="370"/>
        <v>0</v>
      </c>
    </row>
    <row r="1229" spans="1:39" x14ac:dyDescent="0.25">
      <c r="A1229" s="47">
        <v>1225</v>
      </c>
      <c r="B1229" s="358" t="str">
        <f>IF(AND(E1229&lt;&gt;0,D1229&lt;&gt;0,F1229&lt;&gt;0),IF(C1229&lt;&gt;0,CONCATENATE(C1229,"-AGr",VLOOKUP(D1229,Listen!$A$2:$G$45,7,FALSE),"-",E1229,"-",F1229,),CONCATENATE("AGr",VLOOKUP(D1229,Listen!$A$2:$G$45,7,FALSE),"-",E1229,"-",F1229)),"keine vollständige ID")</f>
        <v>keine vollständige ID</v>
      </c>
      <c r="C1229" s="359">
        <f>'[2]III_SAV-Details_NB'!B1235</f>
        <v>0</v>
      </c>
      <c r="D1229" s="359">
        <f>'[2]III_SAV-Details_NB'!C1235</f>
        <v>0</v>
      </c>
      <c r="E1229" s="359">
        <f>'[2]III_SAV-Details_NB'!D1235</f>
        <v>0</v>
      </c>
      <c r="F1229" s="490"/>
      <c r="G1229" s="281">
        <f>'[2]III_SAV-Details_NB'!X1235</f>
        <v>0</v>
      </c>
      <c r="H1229" s="281">
        <f t="shared" si="371"/>
        <v>0</v>
      </c>
      <c r="I1229" s="281">
        <f>IF(con_EOGJahr=2025,'[2]III_SAV-Details_NB'!AA1235,IF(con_EOGJahr=2026,'[2]III_SAV-Details_NB'!AB1235,'[2]III_SAV-Details_NB'!AC1235))</f>
        <v>0</v>
      </c>
      <c r="J1229" s="282"/>
      <c r="K1229" s="282"/>
      <c r="L1229" s="282"/>
      <c r="M1229" s="282"/>
      <c r="N1229" s="282"/>
      <c r="O1229" s="282"/>
      <c r="P1229" s="52">
        <f t="shared" si="372"/>
        <v>0</v>
      </c>
      <c r="Q1229" s="60"/>
      <c r="R1229" s="53">
        <f t="shared" si="363"/>
        <v>0</v>
      </c>
      <c r="S1229" s="59"/>
      <c r="T1229" s="61"/>
      <c r="U1229" s="342" t="str">
        <f t="shared" si="367"/>
        <v>k.A.</v>
      </c>
      <c r="V1229" s="343" t="str">
        <f t="shared" si="364"/>
        <v>k.A.</v>
      </c>
      <c r="W1229" s="343" t="str">
        <f>IFERROR(IF(OR($D1229="",$E1229=0,con_Ende=0),"k.A.",IF(VLOOKUP($D1229,rng_ND,5,0)="Nein",VLOOKUP($D1229,rng_ND,2,FALSE),MIN(VLOOKUP($D1229,rng_ND,2,FALSE),A_Stammdaten!$B$19-D_SAV!$E1229+1))),"k.A.")</f>
        <v>k.A.</v>
      </c>
      <c r="X1229" s="343" t="str">
        <f t="shared" si="365"/>
        <v>k.A.</v>
      </c>
      <c r="Y1229" s="62"/>
      <c r="Z1229" s="48">
        <f t="shared" si="366"/>
        <v>0</v>
      </c>
      <c r="AA1229" s="457"/>
      <c r="AB1229" s="55">
        <f t="shared" si="373"/>
        <v>0</v>
      </c>
      <c r="AC1229" s="55">
        <f>IF(A_Stammdaten!$B$25="ja",D_SAV!AA1229,D_SAV!AB1229)</f>
        <v>0</v>
      </c>
      <c r="AD1229" s="478">
        <f>IF(AC1229=0,0,IF(U1229-(con_EOGJahr-D_SAV!E1229)&lt;=0,AC1229,AC1229/V1229))</f>
        <v>0</v>
      </c>
      <c r="AE1229" s="478">
        <f>IFERROR(IF(AND(VLOOKUP(D1229,rng_ND,5,FALSE)="Ja",D_SAV!T1229="degressiv"),D_SAV!AC1229*Y1229/100,0),0)</f>
        <v>0</v>
      </c>
      <c r="AF1229" s="55">
        <f>IFERROR(IF(VLOOKUP(D1229,rng_ND,5,FALSE)="Ja",MAX(D_SAV!AD1229:AE1229),D_SAV!AD1229),0)</f>
        <v>0</v>
      </c>
      <c r="AG1229" s="55">
        <f t="shared" si="374"/>
        <v>0</v>
      </c>
      <c r="AH1229" s="55">
        <f t="shared" si="375"/>
        <v>0</v>
      </c>
      <c r="AI1229" s="55">
        <f t="shared" si="376"/>
        <v>0</v>
      </c>
      <c r="AJ1229" s="55">
        <f t="shared" si="377"/>
        <v>0</v>
      </c>
      <c r="AK1229" s="55">
        <f t="shared" si="368"/>
        <v>0</v>
      </c>
      <c r="AL1229" s="55">
        <f t="shared" si="369"/>
        <v>0</v>
      </c>
      <c r="AM1229" s="55">
        <f t="shared" si="370"/>
        <v>0</v>
      </c>
    </row>
    <row r="1230" spans="1:39" x14ac:dyDescent="0.25">
      <c r="A1230" s="47">
        <v>1226</v>
      </c>
      <c r="B1230" s="358" t="str">
        <f>IF(AND(E1230&lt;&gt;0,D1230&lt;&gt;0,F1230&lt;&gt;0),IF(C1230&lt;&gt;0,CONCATENATE(C1230,"-AGr",VLOOKUP(D1230,Listen!$A$2:$G$45,7,FALSE),"-",E1230,"-",F1230,),CONCATENATE("AGr",VLOOKUP(D1230,Listen!$A$2:$G$45,7,FALSE),"-",E1230,"-",F1230)),"keine vollständige ID")</f>
        <v>keine vollständige ID</v>
      </c>
      <c r="C1230" s="359">
        <f>'[2]III_SAV-Details_NB'!B1236</f>
        <v>0</v>
      </c>
      <c r="D1230" s="359">
        <f>'[2]III_SAV-Details_NB'!C1236</f>
        <v>0</v>
      </c>
      <c r="E1230" s="359">
        <f>'[2]III_SAV-Details_NB'!D1236</f>
        <v>0</v>
      </c>
      <c r="F1230" s="490"/>
      <c r="G1230" s="281">
        <f>'[2]III_SAV-Details_NB'!X1236</f>
        <v>0</v>
      </c>
      <c r="H1230" s="281">
        <f t="shared" si="371"/>
        <v>0</v>
      </c>
      <c r="I1230" s="281">
        <f>IF(con_EOGJahr=2025,'[2]III_SAV-Details_NB'!AA1236,IF(con_EOGJahr=2026,'[2]III_SAV-Details_NB'!AB1236,'[2]III_SAV-Details_NB'!AC1236))</f>
        <v>0</v>
      </c>
      <c r="J1230" s="282"/>
      <c r="K1230" s="282"/>
      <c r="L1230" s="282"/>
      <c r="M1230" s="282"/>
      <c r="N1230" s="282"/>
      <c r="O1230" s="282"/>
      <c r="P1230" s="52">
        <f t="shared" si="372"/>
        <v>0</v>
      </c>
      <c r="Q1230" s="60"/>
      <c r="R1230" s="53">
        <f t="shared" si="363"/>
        <v>0</v>
      </c>
      <c r="S1230" s="59"/>
      <c r="T1230" s="61"/>
      <c r="U1230" s="342" t="str">
        <f t="shared" si="367"/>
        <v>k.A.</v>
      </c>
      <c r="V1230" s="343" t="str">
        <f t="shared" si="364"/>
        <v>k.A.</v>
      </c>
      <c r="W1230" s="343" t="str">
        <f>IFERROR(IF(OR($D1230="",$E1230=0,con_Ende=0),"k.A.",IF(VLOOKUP($D1230,rng_ND,5,0)="Nein",VLOOKUP($D1230,rng_ND,2,FALSE),MIN(VLOOKUP($D1230,rng_ND,2,FALSE),A_Stammdaten!$B$19-D_SAV!$E1230+1))),"k.A.")</f>
        <v>k.A.</v>
      </c>
      <c r="X1230" s="343" t="str">
        <f t="shared" si="365"/>
        <v>k.A.</v>
      </c>
      <c r="Y1230" s="62"/>
      <c r="Z1230" s="48">
        <f t="shared" si="366"/>
        <v>0</v>
      </c>
      <c r="AA1230" s="457"/>
      <c r="AB1230" s="55">
        <f t="shared" si="373"/>
        <v>0</v>
      </c>
      <c r="AC1230" s="55">
        <f>IF(A_Stammdaten!$B$25="ja",D_SAV!AA1230,D_SAV!AB1230)</f>
        <v>0</v>
      </c>
      <c r="AD1230" s="478">
        <f>IF(AC1230=0,0,IF(U1230-(con_EOGJahr-D_SAV!E1230)&lt;=0,AC1230,AC1230/V1230))</f>
        <v>0</v>
      </c>
      <c r="AE1230" s="478">
        <f>IFERROR(IF(AND(VLOOKUP(D1230,rng_ND,5,FALSE)="Ja",D_SAV!T1230="degressiv"),D_SAV!AC1230*Y1230/100,0),0)</f>
        <v>0</v>
      </c>
      <c r="AF1230" s="55">
        <f>IFERROR(IF(VLOOKUP(D1230,rng_ND,5,FALSE)="Ja",MAX(D_SAV!AD1230:AE1230),D_SAV!AD1230),0)</f>
        <v>0</v>
      </c>
      <c r="AG1230" s="55">
        <f t="shared" si="374"/>
        <v>0</v>
      </c>
      <c r="AH1230" s="55">
        <f t="shared" si="375"/>
        <v>0</v>
      </c>
      <c r="AI1230" s="55">
        <f t="shared" si="376"/>
        <v>0</v>
      </c>
      <c r="AJ1230" s="55">
        <f t="shared" si="377"/>
        <v>0</v>
      </c>
      <c r="AK1230" s="55">
        <f t="shared" si="368"/>
        <v>0</v>
      </c>
      <c r="AL1230" s="55">
        <f t="shared" si="369"/>
        <v>0</v>
      </c>
      <c r="AM1230" s="55">
        <f t="shared" si="370"/>
        <v>0</v>
      </c>
    </row>
    <row r="1231" spans="1:39" x14ac:dyDescent="0.25">
      <c r="A1231" s="47">
        <v>1227</v>
      </c>
      <c r="B1231" s="358" t="str">
        <f>IF(AND(E1231&lt;&gt;0,D1231&lt;&gt;0,F1231&lt;&gt;0),IF(C1231&lt;&gt;0,CONCATENATE(C1231,"-AGr",VLOOKUP(D1231,Listen!$A$2:$G$45,7,FALSE),"-",E1231,"-",F1231,),CONCATENATE("AGr",VLOOKUP(D1231,Listen!$A$2:$G$45,7,FALSE),"-",E1231,"-",F1231)),"keine vollständige ID")</f>
        <v>keine vollständige ID</v>
      </c>
      <c r="C1231" s="359">
        <f>'[2]III_SAV-Details_NB'!B1237</f>
        <v>0</v>
      </c>
      <c r="D1231" s="359">
        <f>'[2]III_SAV-Details_NB'!C1237</f>
        <v>0</v>
      </c>
      <c r="E1231" s="359">
        <f>'[2]III_SAV-Details_NB'!D1237</f>
        <v>0</v>
      </c>
      <c r="F1231" s="490"/>
      <c r="G1231" s="281">
        <f>'[2]III_SAV-Details_NB'!X1237</f>
        <v>0</v>
      </c>
      <c r="H1231" s="281">
        <f t="shared" si="371"/>
        <v>0</v>
      </c>
      <c r="I1231" s="281">
        <f>IF(con_EOGJahr=2025,'[2]III_SAV-Details_NB'!AA1237,IF(con_EOGJahr=2026,'[2]III_SAV-Details_NB'!AB1237,'[2]III_SAV-Details_NB'!AC1237))</f>
        <v>0</v>
      </c>
      <c r="J1231" s="282"/>
      <c r="K1231" s="282"/>
      <c r="L1231" s="282"/>
      <c r="M1231" s="282"/>
      <c r="N1231" s="282"/>
      <c r="O1231" s="282"/>
      <c r="P1231" s="52">
        <f t="shared" si="372"/>
        <v>0</v>
      </c>
      <c r="Q1231" s="60"/>
      <c r="R1231" s="53">
        <f t="shared" si="363"/>
        <v>0</v>
      </c>
      <c r="S1231" s="59"/>
      <c r="T1231" s="61"/>
      <c r="U1231" s="342" t="str">
        <f t="shared" si="367"/>
        <v>k.A.</v>
      </c>
      <c r="V1231" s="343" t="str">
        <f t="shared" si="364"/>
        <v>k.A.</v>
      </c>
      <c r="W1231" s="343" t="str">
        <f>IFERROR(IF(OR($D1231="",$E1231=0,con_Ende=0),"k.A.",IF(VLOOKUP($D1231,rng_ND,5,0)="Nein",VLOOKUP($D1231,rng_ND,2,FALSE),MIN(VLOOKUP($D1231,rng_ND,2,FALSE),A_Stammdaten!$B$19-D_SAV!$E1231+1))),"k.A.")</f>
        <v>k.A.</v>
      </c>
      <c r="X1231" s="343" t="str">
        <f t="shared" si="365"/>
        <v>k.A.</v>
      </c>
      <c r="Y1231" s="62"/>
      <c r="Z1231" s="48">
        <f t="shared" si="366"/>
        <v>0</v>
      </c>
      <c r="AA1231" s="457"/>
      <c r="AB1231" s="55">
        <f t="shared" si="373"/>
        <v>0</v>
      </c>
      <c r="AC1231" s="55">
        <f>IF(A_Stammdaten!$B$25="ja",D_SAV!AA1231,D_SAV!AB1231)</f>
        <v>0</v>
      </c>
      <c r="AD1231" s="478">
        <f>IF(AC1231=0,0,IF(U1231-(con_EOGJahr-D_SAV!E1231)&lt;=0,AC1231,AC1231/V1231))</f>
        <v>0</v>
      </c>
      <c r="AE1231" s="478">
        <f>IFERROR(IF(AND(VLOOKUP(D1231,rng_ND,5,FALSE)="Ja",D_SAV!T1231="degressiv"),D_SAV!AC1231*Y1231/100,0),0)</f>
        <v>0</v>
      </c>
      <c r="AF1231" s="55">
        <f>IFERROR(IF(VLOOKUP(D1231,rng_ND,5,FALSE)="Ja",MAX(D_SAV!AD1231:AE1231),D_SAV!AD1231),0)</f>
        <v>0</v>
      </c>
      <c r="AG1231" s="55">
        <f t="shared" si="374"/>
        <v>0</v>
      </c>
      <c r="AH1231" s="55">
        <f t="shared" si="375"/>
        <v>0</v>
      </c>
      <c r="AI1231" s="55">
        <f t="shared" si="376"/>
        <v>0</v>
      </c>
      <c r="AJ1231" s="55">
        <f t="shared" si="377"/>
        <v>0</v>
      </c>
      <c r="AK1231" s="55">
        <f t="shared" si="368"/>
        <v>0</v>
      </c>
      <c r="AL1231" s="55">
        <f t="shared" si="369"/>
        <v>0</v>
      </c>
      <c r="AM1231" s="55">
        <f t="shared" si="370"/>
        <v>0</v>
      </c>
    </row>
    <row r="1232" spans="1:39" x14ac:dyDescent="0.25">
      <c r="A1232" s="47">
        <v>1228</v>
      </c>
      <c r="B1232" s="358" t="str">
        <f>IF(AND(E1232&lt;&gt;0,D1232&lt;&gt;0,F1232&lt;&gt;0),IF(C1232&lt;&gt;0,CONCATENATE(C1232,"-AGr",VLOOKUP(D1232,Listen!$A$2:$G$45,7,FALSE),"-",E1232,"-",F1232,),CONCATENATE("AGr",VLOOKUP(D1232,Listen!$A$2:$G$45,7,FALSE),"-",E1232,"-",F1232)),"keine vollständige ID")</f>
        <v>keine vollständige ID</v>
      </c>
      <c r="C1232" s="359">
        <f>'[2]III_SAV-Details_NB'!B1238</f>
        <v>0</v>
      </c>
      <c r="D1232" s="359">
        <f>'[2]III_SAV-Details_NB'!C1238</f>
        <v>0</v>
      </c>
      <c r="E1232" s="359">
        <f>'[2]III_SAV-Details_NB'!D1238</f>
        <v>0</v>
      </c>
      <c r="F1232" s="490"/>
      <c r="G1232" s="281">
        <f>'[2]III_SAV-Details_NB'!X1238</f>
        <v>0</v>
      </c>
      <c r="H1232" s="281">
        <f t="shared" si="371"/>
        <v>0</v>
      </c>
      <c r="I1232" s="281">
        <f>IF(con_EOGJahr=2025,'[2]III_SAV-Details_NB'!AA1238,IF(con_EOGJahr=2026,'[2]III_SAV-Details_NB'!AB1238,'[2]III_SAV-Details_NB'!AC1238))</f>
        <v>0</v>
      </c>
      <c r="J1232" s="282"/>
      <c r="K1232" s="282"/>
      <c r="L1232" s="282"/>
      <c r="M1232" s="282"/>
      <c r="N1232" s="282"/>
      <c r="O1232" s="282"/>
      <c r="P1232" s="52">
        <f t="shared" si="372"/>
        <v>0</v>
      </c>
      <c r="Q1232" s="60"/>
      <c r="R1232" s="53">
        <f t="shared" si="363"/>
        <v>0</v>
      </c>
      <c r="S1232" s="59"/>
      <c r="T1232" s="61"/>
      <c r="U1232" s="342" t="str">
        <f t="shared" si="367"/>
        <v>k.A.</v>
      </c>
      <c r="V1232" s="343" t="str">
        <f t="shared" si="364"/>
        <v>k.A.</v>
      </c>
      <c r="W1232" s="343" t="str">
        <f>IFERROR(IF(OR($D1232="",$E1232=0,con_Ende=0),"k.A.",IF(VLOOKUP($D1232,rng_ND,5,0)="Nein",VLOOKUP($D1232,rng_ND,2,FALSE),MIN(VLOOKUP($D1232,rng_ND,2,FALSE),A_Stammdaten!$B$19-D_SAV!$E1232+1))),"k.A.")</f>
        <v>k.A.</v>
      </c>
      <c r="X1232" s="343" t="str">
        <f t="shared" si="365"/>
        <v>k.A.</v>
      </c>
      <c r="Y1232" s="62"/>
      <c r="Z1232" s="48">
        <f t="shared" si="366"/>
        <v>0</v>
      </c>
      <c r="AA1232" s="457"/>
      <c r="AB1232" s="55">
        <f t="shared" si="373"/>
        <v>0</v>
      </c>
      <c r="AC1232" s="55">
        <f>IF(A_Stammdaten!$B$25="ja",D_SAV!AA1232,D_SAV!AB1232)</f>
        <v>0</v>
      </c>
      <c r="AD1232" s="478">
        <f>IF(AC1232=0,0,IF(U1232-(con_EOGJahr-D_SAV!E1232)&lt;=0,AC1232,AC1232/V1232))</f>
        <v>0</v>
      </c>
      <c r="AE1232" s="478">
        <f>IFERROR(IF(AND(VLOOKUP(D1232,rng_ND,5,FALSE)="Ja",D_SAV!T1232="degressiv"),D_SAV!AC1232*Y1232/100,0),0)</f>
        <v>0</v>
      </c>
      <c r="AF1232" s="55">
        <f>IFERROR(IF(VLOOKUP(D1232,rng_ND,5,FALSE)="Ja",MAX(D_SAV!AD1232:AE1232),D_SAV!AD1232),0)</f>
        <v>0</v>
      </c>
      <c r="AG1232" s="55">
        <f t="shared" si="374"/>
        <v>0</v>
      </c>
      <c r="AH1232" s="55">
        <f t="shared" si="375"/>
        <v>0</v>
      </c>
      <c r="AI1232" s="55">
        <f t="shared" si="376"/>
        <v>0</v>
      </c>
      <c r="AJ1232" s="55">
        <f t="shared" si="377"/>
        <v>0</v>
      </c>
      <c r="AK1232" s="55">
        <f t="shared" si="368"/>
        <v>0</v>
      </c>
      <c r="AL1232" s="55">
        <f t="shared" si="369"/>
        <v>0</v>
      </c>
      <c r="AM1232" s="55">
        <f t="shared" si="370"/>
        <v>0</v>
      </c>
    </row>
    <row r="1233" spans="1:39" x14ac:dyDescent="0.25">
      <c r="A1233" s="47">
        <v>1229</v>
      </c>
      <c r="B1233" s="358" t="str">
        <f>IF(AND(E1233&lt;&gt;0,D1233&lt;&gt;0,F1233&lt;&gt;0),IF(C1233&lt;&gt;0,CONCATENATE(C1233,"-AGr",VLOOKUP(D1233,Listen!$A$2:$G$45,7,FALSE),"-",E1233,"-",F1233,),CONCATENATE("AGr",VLOOKUP(D1233,Listen!$A$2:$G$45,7,FALSE),"-",E1233,"-",F1233)),"keine vollständige ID")</f>
        <v>keine vollständige ID</v>
      </c>
      <c r="C1233" s="359">
        <f>'[2]III_SAV-Details_NB'!B1239</f>
        <v>0</v>
      </c>
      <c r="D1233" s="359">
        <f>'[2]III_SAV-Details_NB'!C1239</f>
        <v>0</v>
      </c>
      <c r="E1233" s="359">
        <f>'[2]III_SAV-Details_NB'!D1239</f>
        <v>0</v>
      </c>
      <c r="F1233" s="490"/>
      <c r="G1233" s="281">
        <f>'[2]III_SAV-Details_NB'!X1239</f>
        <v>0</v>
      </c>
      <c r="H1233" s="281">
        <f t="shared" si="371"/>
        <v>0</v>
      </c>
      <c r="I1233" s="281">
        <f>IF(con_EOGJahr=2025,'[2]III_SAV-Details_NB'!AA1239,IF(con_EOGJahr=2026,'[2]III_SAV-Details_NB'!AB1239,'[2]III_SAV-Details_NB'!AC1239))</f>
        <v>0</v>
      </c>
      <c r="J1233" s="282"/>
      <c r="K1233" s="282"/>
      <c r="L1233" s="282"/>
      <c r="M1233" s="282"/>
      <c r="N1233" s="282"/>
      <c r="O1233" s="282"/>
      <c r="P1233" s="52">
        <f t="shared" si="372"/>
        <v>0</v>
      </c>
      <c r="Q1233" s="60"/>
      <c r="R1233" s="53">
        <f t="shared" si="363"/>
        <v>0</v>
      </c>
      <c r="S1233" s="59"/>
      <c r="T1233" s="61"/>
      <c r="U1233" s="342" t="str">
        <f t="shared" si="367"/>
        <v>k.A.</v>
      </c>
      <c r="V1233" s="343" t="str">
        <f t="shared" si="364"/>
        <v>k.A.</v>
      </c>
      <c r="W1233" s="343" t="str">
        <f>IFERROR(IF(OR($D1233="",$E1233=0,con_Ende=0),"k.A.",IF(VLOOKUP($D1233,rng_ND,5,0)="Nein",VLOOKUP($D1233,rng_ND,2,FALSE),MIN(VLOOKUP($D1233,rng_ND,2,FALSE),A_Stammdaten!$B$19-D_SAV!$E1233+1))),"k.A.")</f>
        <v>k.A.</v>
      </c>
      <c r="X1233" s="343" t="str">
        <f t="shared" si="365"/>
        <v>k.A.</v>
      </c>
      <c r="Y1233" s="62"/>
      <c r="Z1233" s="48">
        <f t="shared" si="366"/>
        <v>0</v>
      </c>
      <c r="AA1233" s="457"/>
      <c r="AB1233" s="55">
        <f t="shared" si="373"/>
        <v>0</v>
      </c>
      <c r="AC1233" s="55">
        <f>IF(A_Stammdaten!$B$25="ja",D_SAV!AA1233,D_SAV!AB1233)</f>
        <v>0</v>
      </c>
      <c r="AD1233" s="478">
        <f>IF(AC1233=0,0,IF(U1233-(con_EOGJahr-D_SAV!E1233)&lt;=0,AC1233,AC1233/V1233))</f>
        <v>0</v>
      </c>
      <c r="AE1233" s="478">
        <f>IFERROR(IF(AND(VLOOKUP(D1233,rng_ND,5,FALSE)="Ja",D_SAV!T1233="degressiv"),D_SAV!AC1233*Y1233/100,0),0)</f>
        <v>0</v>
      </c>
      <c r="AF1233" s="55">
        <f>IFERROR(IF(VLOOKUP(D1233,rng_ND,5,FALSE)="Ja",MAX(D_SAV!AD1233:AE1233),D_SAV!AD1233),0)</f>
        <v>0</v>
      </c>
      <c r="AG1233" s="55">
        <f t="shared" si="374"/>
        <v>0</v>
      </c>
      <c r="AH1233" s="55">
        <f t="shared" si="375"/>
        <v>0</v>
      </c>
      <c r="AI1233" s="55">
        <f t="shared" si="376"/>
        <v>0</v>
      </c>
      <c r="AJ1233" s="55">
        <f t="shared" si="377"/>
        <v>0</v>
      </c>
      <c r="AK1233" s="55">
        <f t="shared" si="368"/>
        <v>0</v>
      </c>
      <c r="AL1233" s="55">
        <f t="shared" si="369"/>
        <v>0</v>
      </c>
      <c r="AM1233" s="55">
        <f t="shared" si="370"/>
        <v>0</v>
      </c>
    </row>
    <row r="1234" spans="1:39" x14ac:dyDescent="0.25">
      <c r="A1234" s="47">
        <v>1230</v>
      </c>
      <c r="B1234" s="358" t="str">
        <f>IF(AND(E1234&lt;&gt;0,D1234&lt;&gt;0,F1234&lt;&gt;0),IF(C1234&lt;&gt;0,CONCATENATE(C1234,"-AGr",VLOOKUP(D1234,Listen!$A$2:$G$45,7,FALSE),"-",E1234,"-",F1234,),CONCATENATE("AGr",VLOOKUP(D1234,Listen!$A$2:$G$45,7,FALSE),"-",E1234,"-",F1234)),"keine vollständige ID")</f>
        <v>keine vollständige ID</v>
      </c>
      <c r="C1234" s="359">
        <f>'[2]III_SAV-Details_NB'!B1240</f>
        <v>0</v>
      </c>
      <c r="D1234" s="359">
        <f>'[2]III_SAV-Details_NB'!C1240</f>
        <v>0</v>
      </c>
      <c r="E1234" s="359">
        <f>'[2]III_SAV-Details_NB'!D1240</f>
        <v>0</v>
      </c>
      <c r="F1234" s="490"/>
      <c r="G1234" s="281">
        <f>'[2]III_SAV-Details_NB'!X1240</f>
        <v>0</v>
      </c>
      <c r="H1234" s="281">
        <f t="shared" si="371"/>
        <v>0</v>
      </c>
      <c r="I1234" s="281">
        <f>IF(con_EOGJahr=2025,'[2]III_SAV-Details_NB'!AA1240,IF(con_EOGJahr=2026,'[2]III_SAV-Details_NB'!AB1240,'[2]III_SAV-Details_NB'!AC1240))</f>
        <v>0</v>
      </c>
      <c r="J1234" s="282"/>
      <c r="K1234" s="282"/>
      <c r="L1234" s="282"/>
      <c r="M1234" s="282"/>
      <c r="N1234" s="282"/>
      <c r="O1234" s="282"/>
      <c r="P1234" s="52">
        <f t="shared" si="372"/>
        <v>0</v>
      </c>
      <c r="Q1234" s="60"/>
      <c r="R1234" s="53">
        <f t="shared" ref="R1234:R1297" si="378">P1234+Q1234</f>
        <v>0</v>
      </c>
      <c r="S1234" s="59"/>
      <c r="T1234" s="61"/>
      <c r="U1234" s="342" t="str">
        <f t="shared" si="367"/>
        <v>k.A.</v>
      </c>
      <c r="V1234" s="343" t="str">
        <f t="shared" ref="V1234:V1297" si="379">IFERROR(IF(OR($D1234="",$E1234=0,con_Ende=0,$U1234=0),"k.A.",MAX($E1234-con_EOGJahr+$U1234,0)),"k.A.")</f>
        <v>k.A.</v>
      </c>
      <c r="W1234" s="343" t="str">
        <f>IFERROR(IF(OR($D1234="",$E1234=0,con_Ende=0),"k.A.",IF(VLOOKUP($D1234,rng_ND,5,0)="Nein",VLOOKUP($D1234,rng_ND,2,FALSE),MIN(VLOOKUP($D1234,rng_ND,2,FALSE),A_Stammdaten!$B$19-D_SAV!$E1234+1))),"k.A.")</f>
        <v>k.A.</v>
      </c>
      <c r="X1234" s="343" t="str">
        <f t="shared" ref="X1234:X1297" si="380">IFERROR(IF(OR($D1234="",$E1234=0,con_Ende=0),"k.A.",VLOOKUP($D1234,rng_ND,3,FALSE)),"k.A.")</f>
        <v>k.A.</v>
      </c>
      <c r="Y1234" s="62"/>
      <c r="Z1234" s="48">
        <f t="shared" ref="Z1234:Z1297" si="381">IF(AND($E1234&lt;2006,$E1234&lt;&gt;0),IFERROR(VLOOKUP($E1234,rng_Index,VLOOKUP($D1234,rng_ND,4,FALSE)+1,FALSE),1),)</f>
        <v>0</v>
      </c>
      <c r="AA1234" s="457"/>
      <c r="AB1234" s="55">
        <f t="shared" si="373"/>
        <v>0</v>
      </c>
      <c r="AC1234" s="55">
        <f>IF(A_Stammdaten!$B$25="ja",D_SAV!AA1234,D_SAV!AB1234)</f>
        <v>0</v>
      </c>
      <c r="AD1234" s="478">
        <f>IF(AC1234=0,0,IF(U1234-(con_EOGJahr-D_SAV!E1234)&lt;=0,AC1234,AC1234/V1234))</f>
        <v>0</v>
      </c>
      <c r="AE1234" s="478">
        <f>IFERROR(IF(AND(VLOOKUP(D1234,rng_ND,5,FALSE)="Ja",D_SAV!T1234="degressiv"),D_SAV!AC1234*Y1234/100,0),0)</f>
        <v>0</v>
      </c>
      <c r="AF1234" s="55">
        <f>IFERROR(IF(VLOOKUP(D1234,rng_ND,5,FALSE)="Ja",MAX(D_SAV!AD1234:AE1234),D_SAV!AD1234),0)</f>
        <v>0</v>
      </c>
      <c r="AG1234" s="55">
        <f t="shared" si="374"/>
        <v>0</v>
      </c>
      <c r="AH1234" s="55">
        <f t="shared" si="375"/>
        <v>0</v>
      </c>
      <c r="AI1234" s="55">
        <f t="shared" si="376"/>
        <v>0</v>
      </c>
      <c r="AJ1234" s="55">
        <f t="shared" si="377"/>
        <v>0</v>
      </c>
      <c r="AK1234" s="55">
        <f t="shared" si="368"/>
        <v>0</v>
      </c>
      <c r="AL1234" s="55">
        <f t="shared" si="369"/>
        <v>0</v>
      </c>
      <c r="AM1234" s="55">
        <f t="shared" si="370"/>
        <v>0</v>
      </c>
    </row>
    <row r="1235" spans="1:39" x14ac:dyDescent="0.25">
      <c r="A1235" s="47">
        <v>1231</v>
      </c>
      <c r="B1235" s="358" t="str">
        <f>IF(AND(E1235&lt;&gt;0,D1235&lt;&gt;0,F1235&lt;&gt;0),IF(C1235&lt;&gt;0,CONCATENATE(C1235,"-AGr",VLOOKUP(D1235,Listen!$A$2:$G$45,7,FALSE),"-",E1235,"-",F1235,),CONCATENATE("AGr",VLOOKUP(D1235,Listen!$A$2:$G$45,7,FALSE),"-",E1235,"-",F1235)),"keine vollständige ID")</f>
        <v>keine vollständige ID</v>
      </c>
      <c r="C1235" s="359">
        <f>'[2]III_SAV-Details_NB'!B1241</f>
        <v>0</v>
      </c>
      <c r="D1235" s="359">
        <f>'[2]III_SAV-Details_NB'!C1241</f>
        <v>0</v>
      </c>
      <c r="E1235" s="359">
        <f>'[2]III_SAV-Details_NB'!D1241</f>
        <v>0</v>
      </c>
      <c r="F1235" s="490"/>
      <c r="G1235" s="281">
        <f>'[2]III_SAV-Details_NB'!X1241</f>
        <v>0</v>
      </c>
      <c r="H1235" s="281">
        <f t="shared" si="371"/>
        <v>0</v>
      </c>
      <c r="I1235" s="281">
        <f>IF(con_EOGJahr=2025,'[2]III_SAV-Details_NB'!AA1241,IF(con_EOGJahr=2026,'[2]III_SAV-Details_NB'!AB1241,'[2]III_SAV-Details_NB'!AC1241))</f>
        <v>0</v>
      </c>
      <c r="J1235" s="282"/>
      <c r="K1235" s="282"/>
      <c r="L1235" s="282"/>
      <c r="M1235" s="282"/>
      <c r="N1235" s="282"/>
      <c r="O1235" s="282"/>
      <c r="P1235" s="52">
        <f t="shared" si="372"/>
        <v>0</v>
      </c>
      <c r="Q1235" s="60"/>
      <c r="R1235" s="53">
        <f t="shared" si="378"/>
        <v>0</v>
      </c>
      <c r="S1235" s="59"/>
      <c r="T1235" s="61"/>
      <c r="U1235" s="342" t="str">
        <f t="shared" ref="U1235:U1298" si="382">+W1235</f>
        <v>k.A.</v>
      </c>
      <c r="V1235" s="343" t="str">
        <f t="shared" si="379"/>
        <v>k.A.</v>
      </c>
      <c r="W1235" s="343" t="str">
        <f>IFERROR(IF(OR($D1235="",$E1235=0,con_Ende=0),"k.A.",IF(VLOOKUP($D1235,rng_ND,5,0)="Nein",VLOOKUP($D1235,rng_ND,2,FALSE),MIN(VLOOKUP($D1235,rng_ND,2,FALSE),A_Stammdaten!$B$19-D_SAV!$E1235+1))),"k.A.")</f>
        <v>k.A.</v>
      </c>
      <c r="X1235" s="343" t="str">
        <f t="shared" si="380"/>
        <v>k.A.</v>
      </c>
      <c r="Y1235" s="62"/>
      <c r="Z1235" s="48">
        <f t="shared" si="381"/>
        <v>0</v>
      </c>
      <c r="AA1235" s="457"/>
      <c r="AB1235" s="55">
        <f t="shared" si="373"/>
        <v>0</v>
      </c>
      <c r="AC1235" s="55">
        <f>IF(A_Stammdaten!$B$25="ja",D_SAV!AA1235,D_SAV!AB1235)</f>
        <v>0</v>
      </c>
      <c r="AD1235" s="478">
        <f>IF(AC1235=0,0,IF(U1235-(con_EOGJahr-D_SAV!E1235)&lt;=0,AC1235,AC1235/V1235))</f>
        <v>0</v>
      </c>
      <c r="AE1235" s="478">
        <f>IFERROR(IF(AND(VLOOKUP(D1235,rng_ND,5,FALSE)="Ja",D_SAV!T1235="degressiv"),D_SAV!AC1235*Y1235/100,0),0)</f>
        <v>0</v>
      </c>
      <c r="AF1235" s="55">
        <f>IFERROR(IF(VLOOKUP(D1235,rng_ND,5,FALSE)="Ja",MAX(D_SAV!AD1235:AE1235),D_SAV!AD1235),0)</f>
        <v>0</v>
      </c>
      <c r="AG1235" s="55">
        <f t="shared" si="374"/>
        <v>0</v>
      </c>
      <c r="AH1235" s="55">
        <f t="shared" si="375"/>
        <v>0</v>
      </c>
      <c r="AI1235" s="55">
        <f t="shared" si="376"/>
        <v>0</v>
      </c>
      <c r="AJ1235" s="55">
        <f t="shared" si="377"/>
        <v>0</v>
      </c>
      <c r="AK1235" s="55">
        <f t="shared" si="368"/>
        <v>0</v>
      </c>
      <c r="AL1235" s="55">
        <f t="shared" si="369"/>
        <v>0</v>
      </c>
      <c r="AM1235" s="55">
        <f t="shared" si="370"/>
        <v>0</v>
      </c>
    </row>
    <row r="1236" spans="1:39" x14ac:dyDescent="0.25">
      <c r="A1236" s="47">
        <v>1232</v>
      </c>
      <c r="B1236" s="358" t="str">
        <f>IF(AND(E1236&lt;&gt;0,D1236&lt;&gt;0,F1236&lt;&gt;0),IF(C1236&lt;&gt;0,CONCATENATE(C1236,"-AGr",VLOOKUP(D1236,Listen!$A$2:$G$45,7,FALSE),"-",E1236,"-",F1236,),CONCATENATE("AGr",VLOOKUP(D1236,Listen!$A$2:$G$45,7,FALSE),"-",E1236,"-",F1236)),"keine vollständige ID")</f>
        <v>keine vollständige ID</v>
      </c>
      <c r="C1236" s="359">
        <f>'[2]III_SAV-Details_NB'!B1242</f>
        <v>0</v>
      </c>
      <c r="D1236" s="359">
        <f>'[2]III_SAV-Details_NB'!C1242</f>
        <v>0</v>
      </c>
      <c r="E1236" s="359">
        <f>'[2]III_SAV-Details_NB'!D1242</f>
        <v>0</v>
      </c>
      <c r="F1236" s="490"/>
      <c r="G1236" s="281">
        <f>'[2]III_SAV-Details_NB'!X1242</f>
        <v>0</v>
      </c>
      <c r="H1236" s="281">
        <f t="shared" si="371"/>
        <v>0</v>
      </c>
      <c r="I1236" s="281">
        <f>IF(con_EOGJahr=2025,'[2]III_SAV-Details_NB'!AA1242,IF(con_EOGJahr=2026,'[2]III_SAV-Details_NB'!AB1242,'[2]III_SAV-Details_NB'!AC1242))</f>
        <v>0</v>
      </c>
      <c r="J1236" s="282"/>
      <c r="K1236" s="282"/>
      <c r="L1236" s="282"/>
      <c r="M1236" s="282"/>
      <c r="N1236" s="282"/>
      <c r="O1236" s="282"/>
      <c r="P1236" s="52">
        <f t="shared" si="372"/>
        <v>0</v>
      </c>
      <c r="Q1236" s="60"/>
      <c r="R1236" s="53">
        <f t="shared" si="378"/>
        <v>0</v>
      </c>
      <c r="S1236" s="59"/>
      <c r="T1236" s="61"/>
      <c r="U1236" s="342" t="str">
        <f t="shared" si="382"/>
        <v>k.A.</v>
      </c>
      <c r="V1236" s="343" t="str">
        <f t="shared" si="379"/>
        <v>k.A.</v>
      </c>
      <c r="W1236" s="343" t="str">
        <f>IFERROR(IF(OR($D1236="",$E1236=0,con_Ende=0),"k.A.",IF(VLOOKUP($D1236,rng_ND,5,0)="Nein",VLOOKUP($D1236,rng_ND,2,FALSE),MIN(VLOOKUP($D1236,rng_ND,2,FALSE),A_Stammdaten!$B$19-D_SAV!$E1236+1))),"k.A.")</f>
        <v>k.A.</v>
      </c>
      <c r="X1236" s="343" t="str">
        <f t="shared" si="380"/>
        <v>k.A.</v>
      </c>
      <c r="Y1236" s="62"/>
      <c r="Z1236" s="48">
        <f t="shared" si="381"/>
        <v>0</v>
      </c>
      <c r="AA1236" s="457"/>
      <c r="AB1236" s="55">
        <f t="shared" si="373"/>
        <v>0</v>
      </c>
      <c r="AC1236" s="55">
        <f>IF(A_Stammdaten!$B$25="ja",D_SAV!AA1236,D_SAV!AB1236)</f>
        <v>0</v>
      </c>
      <c r="AD1236" s="478">
        <f>IF(AC1236=0,0,IF(U1236-(con_EOGJahr-D_SAV!E1236)&lt;=0,AC1236,AC1236/V1236))</f>
        <v>0</v>
      </c>
      <c r="AE1236" s="478">
        <f>IFERROR(IF(AND(VLOOKUP(D1236,rng_ND,5,FALSE)="Ja",D_SAV!T1236="degressiv"),D_SAV!AC1236*Y1236/100,0),0)</f>
        <v>0</v>
      </c>
      <c r="AF1236" s="55">
        <f>IFERROR(IF(VLOOKUP(D1236,rng_ND,5,FALSE)="Ja",MAX(D_SAV!AD1236:AE1236),D_SAV!AD1236),0)</f>
        <v>0</v>
      </c>
      <c r="AG1236" s="55">
        <f t="shared" si="374"/>
        <v>0</v>
      </c>
      <c r="AH1236" s="55">
        <f t="shared" si="375"/>
        <v>0</v>
      </c>
      <c r="AI1236" s="55">
        <f t="shared" si="376"/>
        <v>0</v>
      </c>
      <c r="AJ1236" s="55">
        <f t="shared" si="377"/>
        <v>0</v>
      </c>
      <c r="AK1236" s="55">
        <f t="shared" si="368"/>
        <v>0</v>
      </c>
      <c r="AL1236" s="55">
        <f t="shared" si="369"/>
        <v>0</v>
      </c>
      <c r="AM1236" s="55">
        <f t="shared" si="370"/>
        <v>0</v>
      </c>
    </row>
    <row r="1237" spans="1:39" x14ac:dyDescent="0.25">
      <c r="A1237" s="47">
        <v>1233</v>
      </c>
      <c r="B1237" s="358" t="str">
        <f>IF(AND(E1237&lt;&gt;0,D1237&lt;&gt;0,F1237&lt;&gt;0),IF(C1237&lt;&gt;0,CONCATENATE(C1237,"-AGr",VLOOKUP(D1237,Listen!$A$2:$G$45,7,FALSE),"-",E1237,"-",F1237,),CONCATENATE("AGr",VLOOKUP(D1237,Listen!$A$2:$G$45,7,FALSE),"-",E1237,"-",F1237)),"keine vollständige ID")</f>
        <v>keine vollständige ID</v>
      </c>
      <c r="C1237" s="359">
        <f>'[2]III_SAV-Details_NB'!B1243</f>
        <v>0</v>
      </c>
      <c r="D1237" s="359">
        <f>'[2]III_SAV-Details_NB'!C1243</f>
        <v>0</v>
      </c>
      <c r="E1237" s="359">
        <f>'[2]III_SAV-Details_NB'!D1243</f>
        <v>0</v>
      </c>
      <c r="F1237" s="490"/>
      <c r="G1237" s="281">
        <f>'[2]III_SAV-Details_NB'!X1243</f>
        <v>0</v>
      </c>
      <c r="H1237" s="281">
        <f t="shared" si="371"/>
        <v>0</v>
      </c>
      <c r="I1237" s="281">
        <f>IF(con_EOGJahr=2025,'[2]III_SAV-Details_NB'!AA1243,IF(con_EOGJahr=2026,'[2]III_SAV-Details_NB'!AB1243,'[2]III_SAV-Details_NB'!AC1243))</f>
        <v>0</v>
      </c>
      <c r="J1237" s="282"/>
      <c r="K1237" s="282"/>
      <c r="L1237" s="282"/>
      <c r="M1237" s="282"/>
      <c r="N1237" s="282"/>
      <c r="O1237" s="282"/>
      <c r="P1237" s="52">
        <f t="shared" si="372"/>
        <v>0</v>
      </c>
      <c r="Q1237" s="60"/>
      <c r="R1237" s="53">
        <f t="shared" si="378"/>
        <v>0</v>
      </c>
      <c r="S1237" s="59"/>
      <c r="T1237" s="61"/>
      <c r="U1237" s="342" t="str">
        <f t="shared" si="382"/>
        <v>k.A.</v>
      </c>
      <c r="V1237" s="343" t="str">
        <f t="shared" si="379"/>
        <v>k.A.</v>
      </c>
      <c r="W1237" s="343" t="str">
        <f>IFERROR(IF(OR($D1237="",$E1237=0,con_Ende=0),"k.A.",IF(VLOOKUP($D1237,rng_ND,5,0)="Nein",VLOOKUP($D1237,rng_ND,2,FALSE),MIN(VLOOKUP($D1237,rng_ND,2,FALSE),A_Stammdaten!$B$19-D_SAV!$E1237+1))),"k.A.")</f>
        <v>k.A.</v>
      </c>
      <c r="X1237" s="343" t="str">
        <f t="shared" si="380"/>
        <v>k.A.</v>
      </c>
      <c r="Y1237" s="62"/>
      <c r="Z1237" s="48">
        <f t="shared" si="381"/>
        <v>0</v>
      </c>
      <c r="AA1237" s="457"/>
      <c r="AB1237" s="55">
        <f t="shared" si="373"/>
        <v>0</v>
      </c>
      <c r="AC1237" s="55">
        <f>IF(A_Stammdaten!$B$25="ja",D_SAV!AA1237,D_SAV!AB1237)</f>
        <v>0</v>
      </c>
      <c r="AD1237" s="478">
        <f>IF(AC1237=0,0,IF(U1237-(con_EOGJahr-D_SAV!E1237)&lt;=0,AC1237,AC1237/V1237))</f>
        <v>0</v>
      </c>
      <c r="AE1237" s="478">
        <f>IFERROR(IF(AND(VLOOKUP(D1237,rng_ND,5,FALSE)="Ja",D_SAV!T1237="degressiv"),D_SAV!AC1237*Y1237/100,0),0)</f>
        <v>0</v>
      </c>
      <c r="AF1237" s="55">
        <f>IFERROR(IF(VLOOKUP(D1237,rng_ND,5,FALSE)="Ja",MAX(D_SAV!AD1237:AE1237),D_SAV!AD1237),0)</f>
        <v>0</v>
      </c>
      <c r="AG1237" s="55">
        <f t="shared" si="374"/>
        <v>0</v>
      </c>
      <c r="AH1237" s="55">
        <f t="shared" si="375"/>
        <v>0</v>
      </c>
      <c r="AI1237" s="55">
        <f t="shared" si="376"/>
        <v>0</v>
      </c>
      <c r="AJ1237" s="55">
        <f t="shared" si="377"/>
        <v>0</v>
      </c>
      <c r="AK1237" s="55">
        <f t="shared" si="368"/>
        <v>0</v>
      </c>
      <c r="AL1237" s="55">
        <f t="shared" si="369"/>
        <v>0</v>
      </c>
      <c r="AM1237" s="55">
        <f t="shared" si="370"/>
        <v>0</v>
      </c>
    </row>
    <row r="1238" spans="1:39" x14ac:dyDescent="0.25">
      <c r="A1238" s="47">
        <v>1234</v>
      </c>
      <c r="B1238" s="358" t="str">
        <f>IF(AND(E1238&lt;&gt;0,D1238&lt;&gt;0,F1238&lt;&gt;0),IF(C1238&lt;&gt;0,CONCATENATE(C1238,"-AGr",VLOOKUP(D1238,Listen!$A$2:$G$45,7,FALSE),"-",E1238,"-",F1238,),CONCATENATE("AGr",VLOOKUP(D1238,Listen!$A$2:$G$45,7,FALSE),"-",E1238,"-",F1238)),"keine vollständige ID")</f>
        <v>keine vollständige ID</v>
      </c>
      <c r="C1238" s="359">
        <f>'[2]III_SAV-Details_NB'!B1244</f>
        <v>0</v>
      </c>
      <c r="D1238" s="359">
        <f>'[2]III_SAV-Details_NB'!C1244</f>
        <v>0</v>
      </c>
      <c r="E1238" s="359">
        <f>'[2]III_SAV-Details_NB'!D1244</f>
        <v>0</v>
      </c>
      <c r="F1238" s="490"/>
      <c r="G1238" s="281">
        <f>'[2]III_SAV-Details_NB'!X1244</f>
        <v>0</v>
      </c>
      <c r="H1238" s="281">
        <f t="shared" si="371"/>
        <v>0</v>
      </c>
      <c r="I1238" s="281">
        <f>IF(con_EOGJahr=2025,'[2]III_SAV-Details_NB'!AA1244,IF(con_EOGJahr=2026,'[2]III_SAV-Details_NB'!AB1244,'[2]III_SAV-Details_NB'!AC1244))</f>
        <v>0</v>
      </c>
      <c r="J1238" s="282"/>
      <c r="K1238" s="282"/>
      <c r="L1238" s="282"/>
      <c r="M1238" s="282"/>
      <c r="N1238" s="282"/>
      <c r="O1238" s="282"/>
      <c r="P1238" s="52">
        <f t="shared" si="372"/>
        <v>0</v>
      </c>
      <c r="Q1238" s="60"/>
      <c r="R1238" s="53">
        <f t="shared" si="378"/>
        <v>0</v>
      </c>
      <c r="S1238" s="59"/>
      <c r="T1238" s="61"/>
      <c r="U1238" s="342" t="str">
        <f t="shared" si="382"/>
        <v>k.A.</v>
      </c>
      <c r="V1238" s="343" t="str">
        <f t="shared" si="379"/>
        <v>k.A.</v>
      </c>
      <c r="W1238" s="343" t="str">
        <f>IFERROR(IF(OR($D1238="",$E1238=0,con_Ende=0),"k.A.",IF(VLOOKUP($D1238,rng_ND,5,0)="Nein",VLOOKUP($D1238,rng_ND,2,FALSE),MIN(VLOOKUP($D1238,rng_ND,2,FALSE),A_Stammdaten!$B$19-D_SAV!$E1238+1))),"k.A.")</f>
        <v>k.A.</v>
      </c>
      <c r="X1238" s="343" t="str">
        <f t="shared" si="380"/>
        <v>k.A.</v>
      </c>
      <c r="Y1238" s="62"/>
      <c r="Z1238" s="48">
        <f t="shared" si="381"/>
        <v>0</v>
      </c>
      <c r="AA1238" s="457"/>
      <c r="AB1238" s="55">
        <f t="shared" si="373"/>
        <v>0</v>
      </c>
      <c r="AC1238" s="55">
        <f>IF(A_Stammdaten!$B$25="ja",D_SAV!AA1238,D_SAV!AB1238)</f>
        <v>0</v>
      </c>
      <c r="AD1238" s="478">
        <f>IF(AC1238=0,0,IF(U1238-(con_EOGJahr-D_SAV!E1238)&lt;=0,AC1238,AC1238/V1238))</f>
        <v>0</v>
      </c>
      <c r="AE1238" s="478">
        <f>IFERROR(IF(AND(VLOOKUP(D1238,rng_ND,5,FALSE)="Ja",D_SAV!T1238="degressiv"),D_SAV!AC1238*Y1238/100,0),0)</f>
        <v>0</v>
      </c>
      <c r="AF1238" s="55">
        <f>IFERROR(IF(VLOOKUP(D1238,rng_ND,5,FALSE)="Ja",MAX(D_SAV!AD1238:AE1238),D_SAV!AD1238),0)</f>
        <v>0</v>
      </c>
      <c r="AG1238" s="55">
        <f t="shared" si="374"/>
        <v>0</v>
      </c>
      <c r="AH1238" s="55">
        <f t="shared" si="375"/>
        <v>0</v>
      </c>
      <c r="AI1238" s="55">
        <f t="shared" si="376"/>
        <v>0</v>
      </c>
      <c r="AJ1238" s="55">
        <f t="shared" si="377"/>
        <v>0</v>
      </c>
      <c r="AK1238" s="55">
        <f t="shared" si="368"/>
        <v>0</v>
      </c>
      <c r="AL1238" s="55">
        <f t="shared" si="369"/>
        <v>0</v>
      </c>
      <c r="AM1238" s="55">
        <f t="shared" si="370"/>
        <v>0</v>
      </c>
    </row>
    <row r="1239" spans="1:39" x14ac:dyDescent="0.25">
      <c r="A1239" s="47">
        <v>1235</v>
      </c>
      <c r="B1239" s="358" t="str">
        <f>IF(AND(E1239&lt;&gt;0,D1239&lt;&gt;0,F1239&lt;&gt;0),IF(C1239&lt;&gt;0,CONCATENATE(C1239,"-AGr",VLOOKUP(D1239,Listen!$A$2:$G$45,7,FALSE),"-",E1239,"-",F1239,),CONCATENATE("AGr",VLOOKUP(D1239,Listen!$A$2:$G$45,7,FALSE),"-",E1239,"-",F1239)),"keine vollständige ID")</f>
        <v>keine vollständige ID</v>
      </c>
      <c r="C1239" s="359">
        <f>'[2]III_SAV-Details_NB'!B1245</f>
        <v>0</v>
      </c>
      <c r="D1239" s="359">
        <f>'[2]III_SAV-Details_NB'!C1245</f>
        <v>0</v>
      </c>
      <c r="E1239" s="359">
        <f>'[2]III_SAV-Details_NB'!D1245</f>
        <v>0</v>
      </c>
      <c r="F1239" s="490"/>
      <c r="G1239" s="281">
        <f>'[2]III_SAV-Details_NB'!X1245</f>
        <v>0</v>
      </c>
      <c r="H1239" s="281">
        <f t="shared" si="371"/>
        <v>0</v>
      </c>
      <c r="I1239" s="281">
        <f>IF(con_EOGJahr=2025,'[2]III_SAV-Details_NB'!AA1245,IF(con_EOGJahr=2026,'[2]III_SAV-Details_NB'!AB1245,'[2]III_SAV-Details_NB'!AC1245))</f>
        <v>0</v>
      </c>
      <c r="J1239" s="282"/>
      <c r="K1239" s="282"/>
      <c r="L1239" s="282"/>
      <c r="M1239" s="282"/>
      <c r="N1239" s="282"/>
      <c r="O1239" s="282"/>
      <c r="P1239" s="52">
        <f t="shared" si="372"/>
        <v>0</v>
      </c>
      <c r="Q1239" s="60"/>
      <c r="R1239" s="53">
        <f t="shared" si="378"/>
        <v>0</v>
      </c>
      <c r="S1239" s="59"/>
      <c r="T1239" s="61"/>
      <c r="U1239" s="342" t="str">
        <f t="shared" si="382"/>
        <v>k.A.</v>
      </c>
      <c r="V1239" s="343" t="str">
        <f t="shared" si="379"/>
        <v>k.A.</v>
      </c>
      <c r="W1239" s="343" t="str">
        <f>IFERROR(IF(OR($D1239="",$E1239=0,con_Ende=0),"k.A.",IF(VLOOKUP($D1239,rng_ND,5,0)="Nein",VLOOKUP($D1239,rng_ND,2,FALSE),MIN(VLOOKUP($D1239,rng_ND,2,FALSE),A_Stammdaten!$B$19-D_SAV!$E1239+1))),"k.A.")</f>
        <v>k.A.</v>
      </c>
      <c r="X1239" s="343" t="str">
        <f t="shared" si="380"/>
        <v>k.A.</v>
      </c>
      <c r="Y1239" s="62"/>
      <c r="Z1239" s="48">
        <f t="shared" si="381"/>
        <v>0</v>
      </c>
      <c r="AA1239" s="457"/>
      <c r="AB1239" s="55">
        <f t="shared" si="373"/>
        <v>0</v>
      </c>
      <c r="AC1239" s="55">
        <f>IF(A_Stammdaten!$B$25="ja",D_SAV!AA1239,D_SAV!AB1239)</f>
        <v>0</v>
      </c>
      <c r="AD1239" s="478">
        <f>IF(AC1239=0,0,IF(U1239-(con_EOGJahr-D_SAV!E1239)&lt;=0,AC1239,AC1239/V1239))</f>
        <v>0</v>
      </c>
      <c r="AE1239" s="478">
        <f>IFERROR(IF(AND(VLOOKUP(D1239,rng_ND,5,FALSE)="Ja",D_SAV!T1239="degressiv"),D_SAV!AC1239*Y1239/100,0),0)</f>
        <v>0</v>
      </c>
      <c r="AF1239" s="55">
        <f>IFERROR(IF(VLOOKUP(D1239,rng_ND,5,FALSE)="Ja",MAX(D_SAV!AD1239:AE1239),D_SAV!AD1239),0)</f>
        <v>0</v>
      </c>
      <c r="AG1239" s="55">
        <f t="shared" si="374"/>
        <v>0</v>
      </c>
      <c r="AH1239" s="55">
        <f t="shared" si="375"/>
        <v>0</v>
      </c>
      <c r="AI1239" s="55">
        <f t="shared" si="376"/>
        <v>0</v>
      </c>
      <c r="AJ1239" s="55">
        <f t="shared" si="377"/>
        <v>0</v>
      </c>
      <c r="AK1239" s="55">
        <f t="shared" si="368"/>
        <v>0</v>
      </c>
      <c r="AL1239" s="55">
        <f t="shared" si="369"/>
        <v>0</v>
      </c>
      <c r="AM1239" s="55">
        <f t="shared" si="370"/>
        <v>0</v>
      </c>
    </row>
    <row r="1240" spans="1:39" x14ac:dyDescent="0.25">
      <c r="A1240" s="47">
        <v>1236</v>
      </c>
      <c r="B1240" s="358" t="str">
        <f>IF(AND(E1240&lt;&gt;0,D1240&lt;&gt;0,F1240&lt;&gt;0),IF(C1240&lt;&gt;0,CONCATENATE(C1240,"-AGr",VLOOKUP(D1240,Listen!$A$2:$G$45,7,FALSE),"-",E1240,"-",F1240,),CONCATENATE("AGr",VLOOKUP(D1240,Listen!$A$2:$G$45,7,FALSE),"-",E1240,"-",F1240)),"keine vollständige ID")</f>
        <v>keine vollständige ID</v>
      </c>
      <c r="C1240" s="359">
        <f>'[2]III_SAV-Details_NB'!B1246</f>
        <v>0</v>
      </c>
      <c r="D1240" s="359">
        <f>'[2]III_SAV-Details_NB'!C1246</f>
        <v>0</v>
      </c>
      <c r="E1240" s="359">
        <f>'[2]III_SAV-Details_NB'!D1246</f>
        <v>0</v>
      </c>
      <c r="F1240" s="490"/>
      <c r="G1240" s="281">
        <f>'[2]III_SAV-Details_NB'!X1246</f>
        <v>0</v>
      </c>
      <c r="H1240" s="281">
        <f t="shared" si="371"/>
        <v>0</v>
      </c>
      <c r="I1240" s="281">
        <f>IF(con_EOGJahr=2025,'[2]III_SAV-Details_NB'!AA1246,IF(con_EOGJahr=2026,'[2]III_SAV-Details_NB'!AB1246,'[2]III_SAV-Details_NB'!AC1246))</f>
        <v>0</v>
      </c>
      <c r="J1240" s="282"/>
      <c r="K1240" s="282"/>
      <c r="L1240" s="282"/>
      <c r="M1240" s="282"/>
      <c r="N1240" s="282"/>
      <c r="O1240" s="282"/>
      <c r="P1240" s="52">
        <f t="shared" si="372"/>
        <v>0</v>
      </c>
      <c r="Q1240" s="60"/>
      <c r="R1240" s="53">
        <f t="shared" si="378"/>
        <v>0</v>
      </c>
      <c r="S1240" s="59"/>
      <c r="T1240" s="61"/>
      <c r="U1240" s="342" t="str">
        <f t="shared" si="382"/>
        <v>k.A.</v>
      </c>
      <c r="V1240" s="343" t="str">
        <f t="shared" si="379"/>
        <v>k.A.</v>
      </c>
      <c r="W1240" s="343" t="str">
        <f>IFERROR(IF(OR($D1240="",$E1240=0,con_Ende=0),"k.A.",IF(VLOOKUP($D1240,rng_ND,5,0)="Nein",VLOOKUP($D1240,rng_ND,2,FALSE),MIN(VLOOKUP($D1240,rng_ND,2,FALSE),A_Stammdaten!$B$19-D_SAV!$E1240+1))),"k.A.")</f>
        <v>k.A.</v>
      </c>
      <c r="X1240" s="343" t="str">
        <f t="shared" si="380"/>
        <v>k.A.</v>
      </c>
      <c r="Y1240" s="62"/>
      <c r="Z1240" s="48">
        <f t="shared" si="381"/>
        <v>0</v>
      </c>
      <c r="AA1240" s="457"/>
      <c r="AB1240" s="55">
        <f t="shared" si="373"/>
        <v>0</v>
      </c>
      <c r="AC1240" s="55">
        <f>IF(A_Stammdaten!$B$25="ja",D_SAV!AA1240,D_SAV!AB1240)</f>
        <v>0</v>
      </c>
      <c r="AD1240" s="478">
        <f>IF(AC1240=0,0,IF(U1240-(con_EOGJahr-D_SAV!E1240)&lt;=0,AC1240,AC1240/V1240))</f>
        <v>0</v>
      </c>
      <c r="AE1240" s="478">
        <f>IFERROR(IF(AND(VLOOKUP(D1240,rng_ND,5,FALSE)="Ja",D_SAV!T1240="degressiv"),D_SAV!AC1240*Y1240/100,0),0)</f>
        <v>0</v>
      </c>
      <c r="AF1240" s="55">
        <f>IFERROR(IF(VLOOKUP(D1240,rng_ND,5,FALSE)="Ja",MAX(D_SAV!AD1240:AE1240),D_SAV!AD1240),0)</f>
        <v>0</v>
      </c>
      <c r="AG1240" s="55">
        <f t="shared" si="374"/>
        <v>0</v>
      </c>
      <c r="AH1240" s="55">
        <f t="shared" si="375"/>
        <v>0</v>
      </c>
      <c r="AI1240" s="55">
        <f t="shared" si="376"/>
        <v>0</v>
      </c>
      <c r="AJ1240" s="55">
        <f t="shared" si="377"/>
        <v>0</v>
      </c>
      <c r="AK1240" s="55">
        <f t="shared" si="368"/>
        <v>0</v>
      </c>
      <c r="AL1240" s="55">
        <f t="shared" si="369"/>
        <v>0</v>
      </c>
      <c r="AM1240" s="55">
        <f t="shared" si="370"/>
        <v>0</v>
      </c>
    </row>
    <row r="1241" spans="1:39" x14ac:dyDescent="0.25">
      <c r="A1241" s="47">
        <v>1237</v>
      </c>
      <c r="B1241" s="358" t="str">
        <f>IF(AND(E1241&lt;&gt;0,D1241&lt;&gt;0,F1241&lt;&gt;0),IF(C1241&lt;&gt;0,CONCATENATE(C1241,"-AGr",VLOOKUP(D1241,Listen!$A$2:$G$45,7,FALSE),"-",E1241,"-",F1241,),CONCATENATE("AGr",VLOOKUP(D1241,Listen!$A$2:$G$45,7,FALSE),"-",E1241,"-",F1241)),"keine vollständige ID")</f>
        <v>keine vollständige ID</v>
      </c>
      <c r="C1241" s="359">
        <f>'[2]III_SAV-Details_NB'!B1247</f>
        <v>0</v>
      </c>
      <c r="D1241" s="359">
        <f>'[2]III_SAV-Details_NB'!C1247</f>
        <v>0</v>
      </c>
      <c r="E1241" s="359">
        <f>'[2]III_SAV-Details_NB'!D1247</f>
        <v>0</v>
      </c>
      <c r="F1241" s="490"/>
      <c r="G1241" s="281">
        <f>'[2]III_SAV-Details_NB'!X1247</f>
        <v>0</v>
      </c>
      <c r="H1241" s="281">
        <f t="shared" si="371"/>
        <v>0</v>
      </c>
      <c r="I1241" s="281">
        <f>IF(con_EOGJahr=2025,'[2]III_SAV-Details_NB'!AA1247,IF(con_EOGJahr=2026,'[2]III_SAV-Details_NB'!AB1247,'[2]III_SAV-Details_NB'!AC1247))</f>
        <v>0</v>
      </c>
      <c r="J1241" s="282"/>
      <c r="K1241" s="282"/>
      <c r="L1241" s="282"/>
      <c r="M1241" s="282"/>
      <c r="N1241" s="282"/>
      <c r="O1241" s="282"/>
      <c r="P1241" s="52">
        <f t="shared" si="372"/>
        <v>0</v>
      </c>
      <c r="Q1241" s="60"/>
      <c r="R1241" s="53">
        <f t="shared" si="378"/>
        <v>0</v>
      </c>
      <c r="S1241" s="59"/>
      <c r="T1241" s="61"/>
      <c r="U1241" s="342" t="str">
        <f t="shared" si="382"/>
        <v>k.A.</v>
      </c>
      <c r="V1241" s="343" t="str">
        <f t="shared" si="379"/>
        <v>k.A.</v>
      </c>
      <c r="W1241" s="343" t="str">
        <f>IFERROR(IF(OR($D1241="",$E1241=0,con_Ende=0),"k.A.",IF(VLOOKUP($D1241,rng_ND,5,0)="Nein",VLOOKUP($D1241,rng_ND,2,FALSE),MIN(VLOOKUP($D1241,rng_ND,2,FALSE),A_Stammdaten!$B$19-D_SAV!$E1241+1))),"k.A.")</f>
        <v>k.A.</v>
      </c>
      <c r="X1241" s="343" t="str">
        <f t="shared" si="380"/>
        <v>k.A.</v>
      </c>
      <c r="Y1241" s="62"/>
      <c r="Z1241" s="48">
        <f t="shared" si="381"/>
        <v>0</v>
      </c>
      <c r="AA1241" s="457"/>
      <c r="AB1241" s="55">
        <f t="shared" si="373"/>
        <v>0</v>
      </c>
      <c r="AC1241" s="55">
        <f>IF(A_Stammdaten!$B$25="ja",D_SAV!AA1241,D_SAV!AB1241)</f>
        <v>0</v>
      </c>
      <c r="AD1241" s="478">
        <f>IF(AC1241=0,0,IF(U1241-(con_EOGJahr-D_SAV!E1241)&lt;=0,AC1241,AC1241/V1241))</f>
        <v>0</v>
      </c>
      <c r="AE1241" s="478">
        <f>IFERROR(IF(AND(VLOOKUP(D1241,rng_ND,5,FALSE)="Ja",D_SAV!T1241="degressiv"),D_SAV!AC1241*Y1241/100,0),0)</f>
        <v>0</v>
      </c>
      <c r="AF1241" s="55">
        <f>IFERROR(IF(VLOOKUP(D1241,rng_ND,5,FALSE)="Ja",MAX(D_SAV!AD1241:AE1241),D_SAV!AD1241),0)</f>
        <v>0</v>
      </c>
      <c r="AG1241" s="55">
        <f t="shared" si="374"/>
        <v>0</v>
      </c>
      <c r="AH1241" s="55">
        <f t="shared" si="375"/>
        <v>0</v>
      </c>
      <c r="AI1241" s="55">
        <f t="shared" si="376"/>
        <v>0</v>
      </c>
      <c r="AJ1241" s="55">
        <f t="shared" si="377"/>
        <v>0</v>
      </c>
      <c r="AK1241" s="55">
        <f t="shared" si="368"/>
        <v>0</v>
      </c>
      <c r="AL1241" s="55">
        <f t="shared" si="369"/>
        <v>0</v>
      </c>
      <c r="AM1241" s="55">
        <f t="shared" si="370"/>
        <v>0</v>
      </c>
    </row>
    <row r="1242" spans="1:39" x14ac:dyDescent="0.25">
      <c r="A1242" s="47">
        <v>1238</v>
      </c>
      <c r="B1242" s="358" t="str">
        <f>IF(AND(E1242&lt;&gt;0,D1242&lt;&gt;0,F1242&lt;&gt;0),IF(C1242&lt;&gt;0,CONCATENATE(C1242,"-AGr",VLOOKUP(D1242,Listen!$A$2:$G$45,7,FALSE),"-",E1242,"-",F1242,),CONCATENATE("AGr",VLOOKUP(D1242,Listen!$A$2:$G$45,7,FALSE),"-",E1242,"-",F1242)),"keine vollständige ID")</f>
        <v>keine vollständige ID</v>
      </c>
      <c r="C1242" s="359">
        <f>'[2]III_SAV-Details_NB'!B1248</f>
        <v>0</v>
      </c>
      <c r="D1242" s="359">
        <f>'[2]III_SAV-Details_NB'!C1248</f>
        <v>0</v>
      </c>
      <c r="E1242" s="359">
        <f>'[2]III_SAV-Details_NB'!D1248</f>
        <v>0</v>
      </c>
      <c r="F1242" s="490"/>
      <c r="G1242" s="281">
        <f>'[2]III_SAV-Details_NB'!X1248</f>
        <v>0</v>
      </c>
      <c r="H1242" s="281">
        <f t="shared" si="371"/>
        <v>0</v>
      </c>
      <c r="I1242" s="281">
        <f>IF(con_EOGJahr=2025,'[2]III_SAV-Details_NB'!AA1248,IF(con_EOGJahr=2026,'[2]III_SAV-Details_NB'!AB1248,'[2]III_SAV-Details_NB'!AC1248))</f>
        <v>0</v>
      </c>
      <c r="J1242" s="282"/>
      <c r="K1242" s="282"/>
      <c r="L1242" s="282"/>
      <c r="M1242" s="282"/>
      <c r="N1242" s="282"/>
      <c r="O1242" s="282"/>
      <c r="P1242" s="52">
        <f t="shared" si="372"/>
        <v>0</v>
      </c>
      <c r="Q1242" s="60"/>
      <c r="R1242" s="53">
        <f t="shared" si="378"/>
        <v>0</v>
      </c>
      <c r="S1242" s="59"/>
      <c r="T1242" s="61"/>
      <c r="U1242" s="342" t="str">
        <f t="shared" si="382"/>
        <v>k.A.</v>
      </c>
      <c r="V1242" s="343" t="str">
        <f t="shared" si="379"/>
        <v>k.A.</v>
      </c>
      <c r="W1242" s="343" t="str">
        <f>IFERROR(IF(OR($D1242="",$E1242=0,con_Ende=0),"k.A.",IF(VLOOKUP($D1242,rng_ND,5,0)="Nein",VLOOKUP($D1242,rng_ND,2,FALSE),MIN(VLOOKUP($D1242,rng_ND,2,FALSE),A_Stammdaten!$B$19-D_SAV!$E1242+1))),"k.A.")</f>
        <v>k.A.</v>
      </c>
      <c r="X1242" s="343" t="str">
        <f t="shared" si="380"/>
        <v>k.A.</v>
      </c>
      <c r="Y1242" s="62"/>
      <c r="Z1242" s="48">
        <f t="shared" si="381"/>
        <v>0</v>
      </c>
      <c r="AA1242" s="457"/>
      <c r="AB1242" s="55">
        <f t="shared" si="373"/>
        <v>0</v>
      </c>
      <c r="AC1242" s="55">
        <f>IF(A_Stammdaten!$B$25="ja",D_SAV!AA1242,D_SAV!AB1242)</f>
        <v>0</v>
      </c>
      <c r="AD1242" s="478">
        <f>IF(AC1242=0,0,IF(U1242-(con_EOGJahr-D_SAV!E1242)&lt;=0,AC1242,AC1242/V1242))</f>
        <v>0</v>
      </c>
      <c r="AE1242" s="478">
        <f>IFERROR(IF(AND(VLOOKUP(D1242,rng_ND,5,FALSE)="Ja",D_SAV!T1242="degressiv"),D_SAV!AC1242*Y1242/100,0),0)</f>
        <v>0</v>
      </c>
      <c r="AF1242" s="55">
        <f>IFERROR(IF(VLOOKUP(D1242,rng_ND,5,FALSE)="Ja",MAX(D_SAV!AD1242:AE1242),D_SAV!AD1242),0)</f>
        <v>0</v>
      </c>
      <c r="AG1242" s="55">
        <f t="shared" si="374"/>
        <v>0</v>
      </c>
      <c r="AH1242" s="55">
        <f t="shared" si="375"/>
        <v>0</v>
      </c>
      <c r="AI1242" s="55">
        <f t="shared" si="376"/>
        <v>0</v>
      </c>
      <c r="AJ1242" s="55">
        <f t="shared" si="377"/>
        <v>0</v>
      </c>
      <c r="AK1242" s="55">
        <f t="shared" si="368"/>
        <v>0</v>
      </c>
      <c r="AL1242" s="55">
        <f t="shared" si="369"/>
        <v>0</v>
      </c>
      <c r="AM1242" s="55">
        <f t="shared" si="370"/>
        <v>0</v>
      </c>
    </row>
    <row r="1243" spans="1:39" x14ac:dyDescent="0.25">
      <c r="A1243" s="47">
        <v>1239</v>
      </c>
      <c r="B1243" s="358" t="str">
        <f>IF(AND(E1243&lt;&gt;0,D1243&lt;&gt;0,F1243&lt;&gt;0),IF(C1243&lt;&gt;0,CONCATENATE(C1243,"-AGr",VLOOKUP(D1243,Listen!$A$2:$G$45,7,FALSE),"-",E1243,"-",F1243,),CONCATENATE("AGr",VLOOKUP(D1243,Listen!$A$2:$G$45,7,FALSE),"-",E1243,"-",F1243)),"keine vollständige ID")</f>
        <v>keine vollständige ID</v>
      </c>
      <c r="C1243" s="359">
        <f>'[2]III_SAV-Details_NB'!B1249</f>
        <v>0</v>
      </c>
      <c r="D1243" s="359">
        <f>'[2]III_SAV-Details_NB'!C1249</f>
        <v>0</v>
      </c>
      <c r="E1243" s="359">
        <f>'[2]III_SAV-Details_NB'!D1249</f>
        <v>0</v>
      </c>
      <c r="F1243" s="490"/>
      <c r="G1243" s="281">
        <f>'[2]III_SAV-Details_NB'!X1249</f>
        <v>0</v>
      </c>
      <c r="H1243" s="281">
        <f t="shared" si="371"/>
        <v>0</v>
      </c>
      <c r="I1243" s="281">
        <f>IF(con_EOGJahr=2025,'[2]III_SAV-Details_NB'!AA1249,IF(con_EOGJahr=2026,'[2]III_SAV-Details_NB'!AB1249,'[2]III_SAV-Details_NB'!AC1249))</f>
        <v>0</v>
      </c>
      <c r="J1243" s="282"/>
      <c r="K1243" s="282"/>
      <c r="L1243" s="282"/>
      <c r="M1243" s="282"/>
      <c r="N1243" s="282"/>
      <c r="O1243" s="282"/>
      <c r="P1243" s="52">
        <f t="shared" si="372"/>
        <v>0</v>
      </c>
      <c r="Q1243" s="60"/>
      <c r="R1243" s="53">
        <f t="shared" si="378"/>
        <v>0</v>
      </c>
      <c r="S1243" s="59"/>
      <c r="T1243" s="61"/>
      <c r="U1243" s="342" t="str">
        <f t="shared" si="382"/>
        <v>k.A.</v>
      </c>
      <c r="V1243" s="343" t="str">
        <f t="shared" si="379"/>
        <v>k.A.</v>
      </c>
      <c r="W1243" s="343" t="str">
        <f>IFERROR(IF(OR($D1243="",$E1243=0,con_Ende=0),"k.A.",IF(VLOOKUP($D1243,rng_ND,5,0)="Nein",VLOOKUP($D1243,rng_ND,2,FALSE),MIN(VLOOKUP($D1243,rng_ND,2,FALSE),A_Stammdaten!$B$19-D_SAV!$E1243+1))),"k.A.")</f>
        <v>k.A.</v>
      </c>
      <c r="X1243" s="343" t="str">
        <f t="shared" si="380"/>
        <v>k.A.</v>
      </c>
      <c r="Y1243" s="62"/>
      <c r="Z1243" s="48">
        <f t="shared" si="381"/>
        <v>0</v>
      </c>
      <c r="AA1243" s="457"/>
      <c r="AB1243" s="55">
        <f t="shared" si="373"/>
        <v>0</v>
      </c>
      <c r="AC1243" s="55">
        <f>IF(A_Stammdaten!$B$25="ja",D_SAV!AA1243,D_SAV!AB1243)</f>
        <v>0</v>
      </c>
      <c r="AD1243" s="478">
        <f>IF(AC1243=0,0,IF(U1243-(con_EOGJahr-D_SAV!E1243)&lt;=0,AC1243,AC1243/V1243))</f>
        <v>0</v>
      </c>
      <c r="AE1243" s="478">
        <f>IFERROR(IF(AND(VLOOKUP(D1243,rng_ND,5,FALSE)="Ja",D_SAV!T1243="degressiv"),D_SAV!AC1243*Y1243/100,0),0)</f>
        <v>0</v>
      </c>
      <c r="AF1243" s="55">
        <f>IFERROR(IF(VLOOKUP(D1243,rng_ND,5,FALSE)="Ja",MAX(D_SAV!AD1243:AE1243),D_SAV!AD1243),0)</f>
        <v>0</v>
      </c>
      <c r="AG1243" s="55">
        <f t="shared" si="374"/>
        <v>0</v>
      </c>
      <c r="AH1243" s="55">
        <f t="shared" si="375"/>
        <v>0</v>
      </c>
      <c r="AI1243" s="55">
        <f t="shared" si="376"/>
        <v>0</v>
      </c>
      <c r="AJ1243" s="55">
        <f t="shared" si="377"/>
        <v>0</v>
      </c>
      <c r="AK1243" s="55">
        <f t="shared" si="368"/>
        <v>0</v>
      </c>
      <c r="AL1243" s="55">
        <f t="shared" si="369"/>
        <v>0</v>
      </c>
      <c r="AM1243" s="55">
        <f t="shared" si="370"/>
        <v>0</v>
      </c>
    </row>
    <row r="1244" spans="1:39" x14ac:dyDescent="0.25">
      <c r="A1244" s="47">
        <v>1240</v>
      </c>
      <c r="B1244" s="358" t="str">
        <f>IF(AND(E1244&lt;&gt;0,D1244&lt;&gt;0,F1244&lt;&gt;0),IF(C1244&lt;&gt;0,CONCATENATE(C1244,"-AGr",VLOOKUP(D1244,Listen!$A$2:$G$45,7,FALSE),"-",E1244,"-",F1244,),CONCATENATE("AGr",VLOOKUP(D1244,Listen!$A$2:$G$45,7,FALSE),"-",E1244,"-",F1244)),"keine vollständige ID")</f>
        <v>keine vollständige ID</v>
      </c>
      <c r="C1244" s="359">
        <f>'[2]III_SAV-Details_NB'!B1250</f>
        <v>0</v>
      </c>
      <c r="D1244" s="359">
        <f>'[2]III_SAV-Details_NB'!C1250</f>
        <v>0</v>
      </c>
      <c r="E1244" s="359">
        <f>'[2]III_SAV-Details_NB'!D1250</f>
        <v>0</v>
      </c>
      <c r="F1244" s="490"/>
      <c r="G1244" s="281">
        <f>'[2]III_SAV-Details_NB'!X1250</f>
        <v>0</v>
      </c>
      <c r="H1244" s="281">
        <f t="shared" si="371"/>
        <v>0</v>
      </c>
      <c r="I1244" s="281">
        <f>IF(con_EOGJahr=2025,'[2]III_SAV-Details_NB'!AA1250,IF(con_EOGJahr=2026,'[2]III_SAV-Details_NB'!AB1250,'[2]III_SAV-Details_NB'!AC1250))</f>
        <v>0</v>
      </c>
      <c r="J1244" s="282"/>
      <c r="K1244" s="282"/>
      <c r="L1244" s="282"/>
      <c r="M1244" s="282"/>
      <c r="N1244" s="282"/>
      <c r="O1244" s="282"/>
      <c r="P1244" s="52">
        <f t="shared" si="372"/>
        <v>0</v>
      </c>
      <c r="Q1244" s="60"/>
      <c r="R1244" s="53">
        <f t="shared" si="378"/>
        <v>0</v>
      </c>
      <c r="S1244" s="59"/>
      <c r="T1244" s="61"/>
      <c r="U1244" s="342" t="str">
        <f t="shared" si="382"/>
        <v>k.A.</v>
      </c>
      <c r="V1244" s="343" t="str">
        <f t="shared" si="379"/>
        <v>k.A.</v>
      </c>
      <c r="W1244" s="343" t="str">
        <f>IFERROR(IF(OR($D1244="",$E1244=0,con_Ende=0),"k.A.",IF(VLOOKUP($D1244,rng_ND,5,0)="Nein",VLOOKUP($D1244,rng_ND,2,FALSE),MIN(VLOOKUP($D1244,rng_ND,2,FALSE),A_Stammdaten!$B$19-D_SAV!$E1244+1))),"k.A.")</f>
        <v>k.A.</v>
      </c>
      <c r="X1244" s="343" t="str">
        <f t="shared" si="380"/>
        <v>k.A.</v>
      </c>
      <c r="Y1244" s="62"/>
      <c r="Z1244" s="48">
        <f t="shared" si="381"/>
        <v>0</v>
      </c>
      <c r="AA1244" s="457"/>
      <c r="AB1244" s="55">
        <f t="shared" si="373"/>
        <v>0</v>
      </c>
      <c r="AC1244" s="55">
        <f>IF(A_Stammdaten!$B$25="ja",D_SAV!AA1244,D_SAV!AB1244)</f>
        <v>0</v>
      </c>
      <c r="AD1244" s="478">
        <f>IF(AC1244=0,0,IF(U1244-(con_EOGJahr-D_SAV!E1244)&lt;=0,AC1244,AC1244/V1244))</f>
        <v>0</v>
      </c>
      <c r="AE1244" s="478">
        <f>IFERROR(IF(AND(VLOOKUP(D1244,rng_ND,5,FALSE)="Ja",D_SAV!T1244="degressiv"),D_SAV!AC1244*Y1244/100,0),0)</f>
        <v>0</v>
      </c>
      <c r="AF1244" s="55">
        <f>IFERROR(IF(VLOOKUP(D1244,rng_ND,5,FALSE)="Ja",MAX(D_SAV!AD1244:AE1244),D_SAV!AD1244),0)</f>
        <v>0</v>
      </c>
      <c r="AG1244" s="55">
        <f t="shared" si="374"/>
        <v>0</v>
      </c>
      <c r="AH1244" s="55">
        <f t="shared" si="375"/>
        <v>0</v>
      </c>
      <c r="AI1244" s="55">
        <f t="shared" si="376"/>
        <v>0</v>
      </c>
      <c r="AJ1244" s="55">
        <f t="shared" si="377"/>
        <v>0</v>
      </c>
      <c r="AK1244" s="55">
        <f t="shared" si="368"/>
        <v>0</v>
      </c>
      <c r="AL1244" s="55">
        <f t="shared" si="369"/>
        <v>0</v>
      </c>
      <c r="AM1244" s="55">
        <f t="shared" si="370"/>
        <v>0</v>
      </c>
    </row>
    <row r="1245" spans="1:39" x14ac:dyDescent="0.25">
      <c r="A1245" s="47">
        <v>1241</v>
      </c>
      <c r="B1245" s="358" t="str">
        <f>IF(AND(E1245&lt;&gt;0,D1245&lt;&gt;0,F1245&lt;&gt;0),IF(C1245&lt;&gt;0,CONCATENATE(C1245,"-AGr",VLOOKUP(D1245,Listen!$A$2:$G$45,7,FALSE),"-",E1245,"-",F1245,),CONCATENATE("AGr",VLOOKUP(D1245,Listen!$A$2:$G$45,7,FALSE),"-",E1245,"-",F1245)),"keine vollständige ID")</f>
        <v>keine vollständige ID</v>
      </c>
      <c r="C1245" s="359">
        <f>'[2]III_SAV-Details_NB'!B1251</f>
        <v>0</v>
      </c>
      <c r="D1245" s="359">
        <f>'[2]III_SAV-Details_NB'!C1251</f>
        <v>0</v>
      </c>
      <c r="E1245" s="359">
        <f>'[2]III_SAV-Details_NB'!D1251</f>
        <v>0</v>
      </c>
      <c r="F1245" s="490"/>
      <c r="G1245" s="281">
        <f>'[2]III_SAV-Details_NB'!X1251</f>
        <v>0</v>
      </c>
      <c r="H1245" s="281">
        <f t="shared" si="371"/>
        <v>0</v>
      </c>
      <c r="I1245" s="281">
        <f>IF(con_EOGJahr=2025,'[2]III_SAV-Details_NB'!AA1251,IF(con_EOGJahr=2026,'[2]III_SAV-Details_NB'!AB1251,'[2]III_SAV-Details_NB'!AC1251))</f>
        <v>0</v>
      </c>
      <c r="J1245" s="282"/>
      <c r="K1245" s="282"/>
      <c r="L1245" s="282"/>
      <c r="M1245" s="282"/>
      <c r="N1245" s="282"/>
      <c r="O1245" s="282"/>
      <c r="P1245" s="52">
        <f t="shared" si="372"/>
        <v>0</v>
      </c>
      <c r="Q1245" s="60"/>
      <c r="R1245" s="53">
        <f t="shared" si="378"/>
        <v>0</v>
      </c>
      <c r="S1245" s="59"/>
      <c r="T1245" s="61"/>
      <c r="U1245" s="342" t="str">
        <f t="shared" si="382"/>
        <v>k.A.</v>
      </c>
      <c r="V1245" s="343" t="str">
        <f t="shared" si="379"/>
        <v>k.A.</v>
      </c>
      <c r="W1245" s="343" t="str">
        <f>IFERROR(IF(OR($D1245="",$E1245=0,con_Ende=0),"k.A.",IF(VLOOKUP($D1245,rng_ND,5,0)="Nein",VLOOKUP($D1245,rng_ND,2,FALSE),MIN(VLOOKUP($D1245,rng_ND,2,FALSE),A_Stammdaten!$B$19-D_SAV!$E1245+1))),"k.A.")</f>
        <v>k.A.</v>
      </c>
      <c r="X1245" s="343" t="str">
        <f t="shared" si="380"/>
        <v>k.A.</v>
      </c>
      <c r="Y1245" s="62"/>
      <c r="Z1245" s="48">
        <f t="shared" si="381"/>
        <v>0</v>
      </c>
      <c r="AA1245" s="457"/>
      <c r="AB1245" s="55">
        <f t="shared" si="373"/>
        <v>0</v>
      </c>
      <c r="AC1245" s="55">
        <f>IF(A_Stammdaten!$B$25="ja",D_SAV!AA1245,D_SAV!AB1245)</f>
        <v>0</v>
      </c>
      <c r="AD1245" s="478">
        <f>IF(AC1245=0,0,IF(U1245-(con_EOGJahr-D_SAV!E1245)&lt;=0,AC1245,AC1245/V1245))</f>
        <v>0</v>
      </c>
      <c r="AE1245" s="478">
        <f>IFERROR(IF(AND(VLOOKUP(D1245,rng_ND,5,FALSE)="Ja",D_SAV!T1245="degressiv"),D_SAV!AC1245*Y1245/100,0),0)</f>
        <v>0</v>
      </c>
      <c r="AF1245" s="55">
        <f>IFERROR(IF(VLOOKUP(D1245,rng_ND,5,FALSE)="Ja",MAX(D_SAV!AD1245:AE1245),D_SAV!AD1245),0)</f>
        <v>0</v>
      </c>
      <c r="AG1245" s="55">
        <f t="shared" si="374"/>
        <v>0</v>
      </c>
      <c r="AH1245" s="55">
        <f t="shared" si="375"/>
        <v>0</v>
      </c>
      <c r="AI1245" s="55">
        <f t="shared" si="376"/>
        <v>0</v>
      </c>
      <c r="AJ1245" s="55">
        <f t="shared" si="377"/>
        <v>0</v>
      </c>
      <c r="AK1245" s="55">
        <f t="shared" si="368"/>
        <v>0</v>
      </c>
      <c r="AL1245" s="55">
        <f t="shared" si="369"/>
        <v>0</v>
      </c>
      <c r="AM1245" s="55">
        <f t="shared" si="370"/>
        <v>0</v>
      </c>
    </row>
    <row r="1246" spans="1:39" x14ac:dyDescent="0.25">
      <c r="A1246" s="47">
        <v>1242</v>
      </c>
      <c r="B1246" s="358" t="str">
        <f>IF(AND(E1246&lt;&gt;0,D1246&lt;&gt;0,F1246&lt;&gt;0),IF(C1246&lt;&gt;0,CONCATENATE(C1246,"-AGr",VLOOKUP(D1246,Listen!$A$2:$G$45,7,FALSE),"-",E1246,"-",F1246,),CONCATENATE("AGr",VLOOKUP(D1246,Listen!$A$2:$G$45,7,FALSE),"-",E1246,"-",F1246)),"keine vollständige ID")</f>
        <v>keine vollständige ID</v>
      </c>
      <c r="C1246" s="359">
        <f>'[2]III_SAV-Details_NB'!B1252</f>
        <v>0</v>
      </c>
      <c r="D1246" s="359">
        <f>'[2]III_SAV-Details_NB'!C1252</f>
        <v>0</v>
      </c>
      <c r="E1246" s="359">
        <f>'[2]III_SAV-Details_NB'!D1252</f>
        <v>0</v>
      </c>
      <c r="F1246" s="490"/>
      <c r="G1246" s="281">
        <f>'[2]III_SAV-Details_NB'!X1252</f>
        <v>0</v>
      </c>
      <c r="H1246" s="281">
        <f t="shared" si="371"/>
        <v>0</v>
      </c>
      <c r="I1246" s="281">
        <f>IF(con_EOGJahr=2025,'[2]III_SAV-Details_NB'!AA1252,IF(con_EOGJahr=2026,'[2]III_SAV-Details_NB'!AB1252,'[2]III_SAV-Details_NB'!AC1252))</f>
        <v>0</v>
      </c>
      <c r="J1246" s="282"/>
      <c r="K1246" s="282"/>
      <c r="L1246" s="282"/>
      <c r="M1246" s="282"/>
      <c r="N1246" s="282"/>
      <c r="O1246" s="282"/>
      <c r="P1246" s="52">
        <f t="shared" si="372"/>
        <v>0</v>
      </c>
      <c r="Q1246" s="60"/>
      <c r="R1246" s="53">
        <f t="shared" si="378"/>
        <v>0</v>
      </c>
      <c r="S1246" s="59"/>
      <c r="T1246" s="61"/>
      <c r="U1246" s="342" t="str">
        <f t="shared" si="382"/>
        <v>k.A.</v>
      </c>
      <c r="V1246" s="343" t="str">
        <f t="shared" si="379"/>
        <v>k.A.</v>
      </c>
      <c r="W1246" s="343" t="str">
        <f>IFERROR(IF(OR($D1246="",$E1246=0,con_Ende=0),"k.A.",IF(VLOOKUP($D1246,rng_ND,5,0)="Nein",VLOOKUP($D1246,rng_ND,2,FALSE),MIN(VLOOKUP($D1246,rng_ND,2,FALSE),A_Stammdaten!$B$19-D_SAV!$E1246+1))),"k.A.")</f>
        <v>k.A.</v>
      </c>
      <c r="X1246" s="343" t="str">
        <f t="shared" si="380"/>
        <v>k.A.</v>
      </c>
      <c r="Y1246" s="62"/>
      <c r="Z1246" s="48">
        <f t="shared" si="381"/>
        <v>0</v>
      </c>
      <c r="AA1246" s="457"/>
      <c r="AB1246" s="55">
        <f t="shared" si="373"/>
        <v>0</v>
      </c>
      <c r="AC1246" s="55">
        <f>IF(A_Stammdaten!$B$25="ja",D_SAV!AA1246,D_SAV!AB1246)</f>
        <v>0</v>
      </c>
      <c r="AD1246" s="478">
        <f>IF(AC1246=0,0,IF(U1246-(con_EOGJahr-D_SAV!E1246)&lt;=0,AC1246,AC1246/V1246))</f>
        <v>0</v>
      </c>
      <c r="AE1246" s="478">
        <f>IFERROR(IF(AND(VLOOKUP(D1246,rng_ND,5,FALSE)="Ja",D_SAV!T1246="degressiv"),D_SAV!AC1246*Y1246/100,0),0)</f>
        <v>0</v>
      </c>
      <c r="AF1246" s="55">
        <f>IFERROR(IF(VLOOKUP(D1246,rng_ND,5,FALSE)="Ja",MAX(D_SAV!AD1246:AE1246),D_SAV!AD1246),0)</f>
        <v>0</v>
      </c>
      <c r="AG1246" s="55">
        <f t="shared" si="374"/>
        <v>0</v>
      </c>
      <c r="AH1246" s="55">
        <f t="shared" si="375"/>
        <v>0</v>
      </c>
      <c r="AI1246" s="55">
        <f t="shared" si="376"/>
        <v>0</v>
      </c>
      <c r="AJ1246" s="55">
        <f t="shared" si="377"/>
        <v>0</v>
      </c>
      <c r="AK1246" s="55">
        <f t="shared" si="368"/>
        <v>0</v>
      </c>
      <c r="AL1246" s="55">
        <f t="shared" si="369"/>
        <v>0</v>
      </c>
      <c r="AM1246" s="55">
        <f t="shared" si="370"/>
        <v>0</v>
      </c>
    </row>
    <row r="1247" spans="1:39" x14ac:dyDescent="0.25">
      <c r="A1247" s="47">
        <v>1243</v>
      </c>
      <c r="B1247" s="358" t="str">
        <f>IF(AND(E1247&lt;&gt;0,D1247&lt;&gt;0,F1247&lt;&gt;0),IF(C1247&lt;&gt;0,CONCATENATE(C1247,"-AGr",VLOOKUP(D1247,Listen!$A$2:$G$45,7,FALSE),"-",E1247,"-",F1247,),CONCATENATE("AGr",VLOOKUP(D1247,Listen!$A$2:$G$45,7,FALSE),"-",E1247,"-",F1247)),"keine vollständige ID")</f>
        <v>keine vollständige ID</v>
      </c>
      <c r="C1247" s="359">
        <f>'[2]III_SAV-Details_NB'!B1253</f>
        <v>0</v>
      </c>
      <c r="D1247" s="359">
        <f>'[2]III_SAV-Details_NB'!C1253</f>
        <v>0</v>
      </c>
      <c r="E1247" s="359">
        <f>'[2]III_SAV-Details_NB'!D1253</f>
        <v>0</v>
      </c>
      <c r="F1247" s="490"/>
      <c r="G1247" s="281">
        <f>'[2]III_SAV-Details_NB'!X1253</f>
        <v>0</v>
      </c>
      <c r="H1247" s="281">
        <f t="shared" si="371"/>
        <v>0</v>
      </c>
      <c r="I1247" s="281">
        <f>IF(con_EOGJahr=2025,'[2]III_SAV-Details_NB'!AA1253,IF(con_EOGJahr=2026,'[2]III_SAV-Details_NB'!AB1253,'[2]III_SAV-Details_NB'!AC1253))</f>
        <v>0</v>
      </c>
      <c r="J1247" s="282"/>
      <c r="K1247" s="282"/>
      <c r="L1247" s="282"/>
      <c r="M1247" s="282"/>
      <c r="N1247" s="282"/>
      <c r="O1247" s="282"/>
      <c r="P1247" s="52">
        <f t="shared" si="372"/>
        <v>0</v>
      </c>
      <c r="Q1247" s="60"/>
      <c r="R1247" s="53">
        <f t="shared" si="378"/>
        <v>0</v>
      </c>
      <c r="S1247" s="59"/>
      <c r="T1247" s="61"/>
      <c r="U1247" s="342" t="str">
        <f t="shared" si="382"/>
        <v>k.A.</v>
      </c>
      <c r="V1247" s="343" t="str">
        <f t="shared" si="379"/>
        <v>k.A.</v>
      </c>
      <c r="W1247" s="343" t="str">
        <f>IFERROR(IF(OR($D1247="",$E1247=0,con_Ende=0),"k.A.",IF(VLOOKUP($D1247,rng_ND,5,0)="Nein",VLOOKUP($D1247,rng_ND,2,FALSE),MIN(VLOOKUP($D1247,rng_ND,2,FALSE),A_Stammdaten!$B$19-D_SAV!$E1247+1))),"k.A.")</f>
        <v>k.A.</v>
      </c>
      <c r="X1247" s="343" t="str">
        <f t="shared" si="380"/>
        <v>k.A.</v>
      </c>
      <c r="Y1247" s="62"/>
      <c r="Z1247" s="48">
        <f t="shared" si="381"/>
        <v>0</v>
      </c>
      <c r="AA1247" s="457"/>
      <c r="AB1247" s="55">
        <f t="shared" si="373"/>
        <v>0</v>
      </c>
      <c r="AC1247" s="55">
        <f>IF(A_Stammdaten!$B$25="ja",D_SAV!AA1247,D_SAV!AB1247)</f>
        <v>0</v>
      </c>
      <c r="AD1247" s="478">
        <f>IF(AC1247=0,0,IF(U1247-(con_EOGJahr-D_SAV!E1247)&lt;=0,AC1247,AC1247/V1247))</f>
        <v>0</v>
      </c>
      <c r="AE1247" s="478">
        <f>IFERROR(IF(AND(VLOOKUP(D1247,rng_ND,5,FALSE)="Ja",D_SAV!T1247="degressiv"),D_SAV!AC1247*Y1247/100,0),0)</f>
        <v>0</v>
      </c>
      <c r="AF1247" s="55">
        <f>IFERROR(IF(VLOOKUP(D1247,rng_ND,5,FALSE)="Ja",MAX(D_SAV!AD1247:AE1247),D_SAV!AD1247),0)</f>
        <v>0</v>
      </c>
      <c r="AG1247" s="55">
        <f t="shared" si="374"/>
        <v>0</v>
      </c>
      <c r="AH1247" s="55">
        <f t="shared" si="375"/>
        <v>0</v>
      </c>
      <c r="AI1247" s="55">
        <f t="shared" si="376"/>
        <v>0</v>
      </c>
      <c r="AJ1247" s="55">
        <f t="shared" si="377"/>
        <v>0</v>
      </c>
      <c r="AK1247" s="55">
        <f t="shared" si="368"/>
        <v>0</v>
      </c>
      <c r="AL1247" s="55">
        <f t="shared" si="369"/>
        <v>0</v>
      </c>
      <c r="AM1247" s="55">
        <f t="shared" si="370"/>
        <v>0</v>
      </c>
    </row>
    <row r="1248" spans="1:39" x14ac:dyDescent="0.25">
      <c r="A1248" s="47">
        <v>1244</v>
      </c>
      <c r="B1248" s="358" t="str">
        <f>IF(AND(E1248&lt;&gt;0,D1248&lt;&gt;0,F1248&lt;&gt;0),IF(C1248&lt;&gt;0,CONCATENATE(C1248,"-AGr",VLOOKUP(D1248,Listen!$A$2:$G$45,7,FALSE),"-",E1248,"-",F1248,),CONCATENATE("AGr",VLOOKUP(D1248,Listen!$A$2:$G$45,7,FALSE),"-",E1248,"-",F1248)),"keine vollständige ID")</f>
        <v>keine vollständige ID</v>
      </c>
      <c r="C1248" s="359">
        <f>'[2]III_SAV-Details_NB'!B1254</f>
        <v>0</v>
      </c>
      <c r="D1248" s="359">
        <f>'[2]III_SAV-Details_NB'!C1254</f>
        <v>0</v>
      </c>
      <c r="E1248" s="359">
        <f>'[2]III_SAV-Details_NB'!D1254</f>
        <v>0</v>
      </c>
      <c r="F1248" s="490"/>
      <c r="G1248" s="281">
        <f>'[2]III_SAV-Details_NB'!X1254</f>
        <v>0</v>
      </c>
      <c r="H1248" s="281">
        <f t="shared" si="371"/>
        <v>0</v>
      </c>
      <c r="I1248" s="281">
        <f>IF(con_EOGJahr=2025,'[2]III_SAV-Details_NB'!AA1254,IF(con_EOGJahr=2026,'[2]III_SAV-Details_NB'!AB1254,'[2]III_SAV-Details_NB'!AC1254))</f>
        <v>0</v>
      </c>
      <c r="J1248" s="282"/>
      <c r="K1248" s="282"/>
      <c r="L1248" s="282"/>
      <c r="M1248" s="282"/>
      <c r="N1248" s="282"/>
      <c r="O1248" s="282"/>
      <c r="P1248" s="52">
        <f t="shared" si="372"/>
        <v>0</v>
      </c>
      <c r="Q1248" s="60"/>
      <c r="R1248" s="53">
        <f t="shared" si="378"/>
        <v>0</v>
      </c>
      <c r="S1248" s="59"/>
      <c r="T1248" s="61"/>
      <c r="U1248" s="342" t="str">
        <f t="shared" si="382"/>
        <v>k.A.</v>
      </c>
      <c r="V1248" s="343" t="str">
        <f t="shared" si="379"/>
        <v>k.A.</v>
      </c>
      <c r="W1248" s="343" t="str">
        <f>IFERROR(IF(OR($D1248="",$E1248=0,con_Ende=0),"k.A.",IF(VLOOKUP($D1248,rng_ND,5,0)="Nein",VLOOKUP($D1248,rng_ND,2,FALSE),MIN(VLOOKUP($D1248,rng_ND,2,FALSE),A_Stammdaten!$B$19-D_SAV!$E1248+1))),"k.A.")</f>
        <v>k.A.</v>
      </c>
      <c r="X1248" s="343" t="str">
        <f t="shared" si="380"/>
        <v>k.A.</v>
      </c>
      <c r="Y1248" s="62"/>
      <c r="Z1248" s="48">
        <f t="shared" si="381"/>
        <v>0</v>
      </c>
      <c r="AA1248" s="457"/>
      <c r="AB1248" s="55">
        <f t="shared" si="373"/>
        <v>0</v>
      </c>
      <c r="AC1248" s="55">
        <f>IF(A_Stammdaten!$B$25="ja",D_SAV!AA1248,D_SAV!AB1248)</f>
        <v>0</v>
      </c>
      <c r="AD1248" s="478">
        <f>IF(AC1248=0,0,IF(U1248-(con_EOGJahr-D_SAV!E1248)&lt;=0,AC1248,AC1248/V1248))</f>
        <v>0</v>
      </c>
      <c r="AE1248" s="478">
        <f>IFERROR(IF(AND(VLOOKUP(D1248,rng_ND,5,FALSE)="Ja",D_SAV!T1248="degressiv"),D_SAV!AC1248*Y1248/100,0),0)</f>
        <v>0</v>
      </c>
      <c r="AF1248" s="55">
        <f>IFERROR(IF(VLOOKUP(D1248,rng_ND,5,FALSE)="Ja",MAX(D_SAV!AD1248:AE1248),D_SAV!AD1248),0)</f>
        <v>0</v>
      </c>
      <c r="AG1248" s="55">
        <f t="shared" si="374"/>
        <v>0</v>
      </c>
      <c r="AH1248" s="55">
        <f t="shared" si="375"/>
        <v>0</v>
      </c>
      <c r="AI1248" s="55">
        <f t="shared" si="376"/>
        <v>0</v>
      </c>
      <c r="AJ1248" s="55">
        <f t="shared" si="377"/>
        <v>0</v>
      </c>
      <c r="AK1248" s="55">
        <f t="shared" si="368"/>
        <v>0</v>
      </c>
      <c r="AL1248" s="55">
        <f t="shared" si="369"/>
        <v>0</v>
      </c>
      <c r="AM1248" s="55">
        <f t="shared" si="370"/>
        <v>0</v>
      </c>
    </row>
    <row r="1249" spans="1:39" x14ac:dyDescent="0.25">
      <c r="A1249" s="47">
        <v>1245</v>
      </c>
      <c r="B1249" s="358" t="str">
        <f>IF(AND(E1249&lt;&gt;0,D1249&lt;&gt;0,F1249&lt;&gt;0),IF(C1249&lt;&gt;0,CONCATENATE(C1249,"-AGr",VLOOKUP(D1249,Listen!$A$2:$G$45,7,FALSE),"-",E1249,"-",F1249,),CONCATENATE("AGr",VLOOKUP(D1249,Listen!$A$2:$G$45,7,FALSE),"-",E1249,"-",F1249)),"keine vollständige ID")</f>
        <v>keine vollständige ID</v>
      </c>
      <c r="C1249" s="359">
        <f>'[2]III_SAV-Details_NB'!B1255</f>
        <v>0</v>
      </c>
      <c r="D1249" s="359">
        <f>'[2]III_SAV-Details_NB'!C1255</f>
        <v>0</v>
      </c>
      <c r="E1249" s="359">
        <f>'[2]III_SAV-Details_NB'!D1255</f>
        <v>0</v>
      </c>
      <c r="F1249" s="490"/>
      <c r="G1249" s="281">
        <f>'[2]III_SAV-Details_NB'!X1255</f>
        <v>0</v>
      </c>
      <c r="H1249" s="281">
        <f t="shared" si="371"/>
        <v>0</v>
      </c>
      <c r="I1249" s="281">
        <f>IF(con_EOGJahr=2025,'[2]III_SAV-Details_NB'!AA1255,IF(con_EOGJahr=2026,'[2]III_SAV-Details_NB'!AB1255,'[2]III_SAV-Details_NB'!AC1255))</f>
        <v>0</v>
      </c>
      <c r="J1249" s="282"/>
      <c r="K1249" s="282"/>
      <c r="L1249" s="282"/>
      <c r="M1249" s="282"/>
      <c r="N1249" s="282"/>
      <c r="O1249" s="282"/>
      <c r="P1249" s="52">
        <f t="shared" si="372"/>
        <v>0</v>
      </c>
      <c r="Q1249" s="60"/>
      <c r="R1249" s="53">
        <f t="shared" si="378"/>
        <v>0</v>
      </c>
      <c r="S1249" s="59"/>
      <c r="T1249" s="61"/>
      <c r="U1249" s="342" t="str">
        <f t="shared" si="382"/>
        <v>k.A.</v>
      </c>
      <c r="V1249" s="343" t="str">
        <f t="shared" si="379"/>
        <v>k.A.</v>
      </c>
      <c r="W1249" s="343" t="str">
        <f>IFERROR(IF(OR($D1249="",$E1249=0,con_Ende=0),"k.A.",IF(VLOOKUP($D1249,rng_ND,5,0)="Nein",VLOOKUP($D1249,rng_ND,2,FALSE),MIN(VLOOKUP($D1249,rng_ND,2,FALSE),A_Stammdaten!$B$19-D_SAV!$E1249+1))),"k.A.")</f>
        <v>k.A.</v>
      </c>
      <c r="X1249" s="343" t="str">
        <f t="shared" si="380"/>
        <v>k.A.</v>
      </c>
      <c r="Y1249" s="62"/>
      <c r="Z1249" s="48">
        <f t="shared" si="381"/>
        <v>0</v>
      </c>
      <c r="AA1249" s="457"/>
      <c r="AB1249" s="55">
        <f t="shared" si="373"/>
        <v>0</v>
      </c>
      <c r="AC1249" s="55">
        <f>IF(A_Stammdaten!$B$25="ja",D_SAV!AA1249,D_SAV!AB1249)</f>
        <v>0</v>
      </c>
      <c r="AD1249" s="478">
        <f>IF(AC1249=0,0,IF(U1249-(con_EOGJahr-D_SAV!E1249)&lt;=0,AC1249,AC1249/V1249))</f>
        <v>0</v>
      </c>
      <c r="AE1249" s="478">
        <f>IFERROR(IF(AND(VLOOKUP(D1249,rng_ND,5,FALSE)="Ja",D_SAV!T1249="degressiv"),D_SAV!AC1249*Y1249/100,0),0)</f>
        <v>0</v>
      </c>
      <c r="AF1249" s="55">
        <f>IFERROR(IF(VLOOKUP(D1249,rng_ND,5,FALSE)="Ja",MAX(D_SAV!AD1249:AE1249),D_SAV!AD1249),0)</f>
        <v>0</v>
      </c>
      <c r="AG1249" s="55">
        <f t="shared" si="374"/>
        <v>0</v>
      </c>
      <c r="AH1249" s="55">
        <f t="shared" si="375"/>
        <v>0</v>
      </c>
      <c r="AI1249" s="55">
        <f t="shared" si="376"/>
        <v>0</v>
      </c>
      <c r="AJ1249" s="55">
        <f t="shared" si="377"/>
        <v>0</v>
      </c>
      <c r="AK1249" s="55">
        <f t="shared" si="368"/>
        <v>0</v>
      </c>
      <c r="AL1249" s="55">
        <f t="shared" si="369"/>
        <v>0</v>
      </c>
      <c r="AM1249" s="55">
        <f t="shared" si="370"/>
        <v>0</v>
      </c>
    </row>
    <row r="1250" spans="1:39" x14ac:dyDescent="0.25">
      <c r="A1250" s="47">
        <v>1246</v>
      </c>
      <c r="B1250" s="358" t="str">
        <f>IF(AND(E1250&lt;&gt;0,D1250&lt;&gt;0,F1250&lt;&gt;0),IF(C1250&lt;&gt;0,CONCATENATE(C1250,"-AGr",VLOOKUP(D1250,Listen!$A$2:$G$45,7,FALSE),"-",E1250,"-",F1250,),CONCATENATE("AGr",VLOOKUP(D1250,Listen!$A$2:$G$45,7,FALSE),"-",E1250,"-",F1250)),"keine vollständige ID")</f>
        <v>keine vollständige ID</v>
      </c>
      <c r="C1250" s="359">
        <f>'[2]III_SAV-Details_NB'!B1256</f>
        <v>0</v>
      </c>
      <c r="D1250" s="359">
        <f>'[2]III_SAV-Details_NB'!C1256</f>
        <v>0</v>
      </c>
      <c r="E1250" s="359">
        <f>'[2]III_SAV-Details_NB'!D1256</f>
        <v>0</v>
      </c>
      <c r="F1250" s="490"/>
      <c r="G1250" s="281">
        <f>'[2]III_SAV-Details_NB'!X1256</f>
        <v>0</v>
      </c>
      <c r="H1250" s="281">
        <f t="shared" si="371"/>
        <v>0</v>
      </c>
      <c r="I1250" s="281">
        <f>IF(con_EOGJahr=2025,'[2]III_SAV-Details_NB'!AA1256,IF(con_EOGJahr=2026,'[2]III_SAV-Details_NB'!AB1256,'[2]III_SAV-Details_NB'!AC1256))</f>
        <v>0</v>
      </c>
      <c r="J1250" s="282"/>
      <c r="K1250" s="282"/>
      <c r="L1250" s="282"/>
      <c r="M1250" s="282"/>
      <c r="N1250" s="282"/>
      <c r="O1250" s="282"/>
      <c r="P1250" s="52">
        <f t="shared" si="372"/>
        <v>0</v>
      </c>
      <c r="Q1250" s="60"/>
      <c r="R1250" s="53">
        <f t="shared" si="378"/>
        <v>0</v>
      </c>
      <c r="S1250" s="59"/>
      <c r="T1250" s="61"/>
      <c r="U1250" s="342" t="str">
        <f t="shared" si="382"/>
        <v>k.A.</v>
      </c>
      <c r="V1250" s="343" t="str">
        <f t="shared" si="379"/>
        <v>k.A.</v>
      </c>
      <c r="W1250" s="343" t="str">
        <f>IFERROR(IF(OR($D1250="",$E1250=0,con_Ende=0),"k.A.",IF(VLOOKUP($D1250,rng_ND,5,0)="Nein",VLOOKUP($D1250,rng_ND,2,FALSE),MIN(VLOOKUP($D1250,rng_ND,2,FALSE),A_Stammdaten!$B$19-D_SAV!$E1250+1))),"k.A.")</f>
        <v>k.A.</v>
      </c>
      <c r="X1250" s="343" t="str">
        <f t="shared" si="380"/>
        <v>k.A.</v>
      </c>
      <c r="Y1250" s="62"/>
      <c r="Z1250" s="48">
        <f t="shared" si="381"/>
        <v>0</v>
      </c>
      <c r="AA1250" s="457"/>
      <c r="AB1250" s="55">
        <f t="shared" si="373"/>
        <v>0</v>
      </c>
      <c r="AC1250" s="55">
        <f>IF(A_Stammdaten!$B$25="ja",D_SAV!AA1250,D_SAV!AB1250)</f>
        <v>0</v>
      </c>
      <c r="AD1250" s="478">
        <f>IF(AC1250=0,0,IF(U1250-(con_EOGJahr-D_SAV!E1250)&lt;=0,AC1250,AC1250/V1250))</f>
        <v>0</v>
      </c>
      <c r="AE1250" s="478">
        <f>IFERROR(IF(AND(VLOOKUP(D1250,rng_ND,5,FALSE)="Ja",D_SAV!T1250="degressiv"),D_SAV!AC1250*Y1250/100,0),0)</f>
        <v>0</v>
      </c>
      <c r="AF1250" s="55">
        <f>IFERROR(IF(VLOOKUP(D1250,rng_ND,5,FALSE)="Ja",MAX(D_SAV!AD1250:AE1250),D_SAV!AD1250),0)</f>
        <v>0</v>
      </c>
      <c r="AG1250" s="55">
        <f t="shared" si="374"/>
        <v>0</v>
      </c>
      <c r="AH1250" s="55">
        <f t="shared" si="375"/>
        <v>0</v>
      </c>
      <c r="AI1250" s="55">
        <f t="shared" si="376"/>
        <v>0</v>
      </c>
      <c r="AJ1250" s="55">
        <f t="shared" si="377"/>
        <v>0</v>
      </c>
      <c r="AK1250" s="55">
        <f t="shared" si="368"/>
        <v>0</v>
      </c>
      <c r="AL1250" s="55">
        <f t="shared" si="369"/>
        <v>0</v>
      </c>
      <c r="AM1250" s="55">
        <f t="shared" si="370"/>
        <v>0</v>
      </c>
    </row>
    <row r="1251" spans="1:39" x14ac:dyDescent="0.25">
      <c r="A1251" s="47">
        <v>1247</v>
      </c>
      <c r="B1251" s="358" t="str">
        <f>IF(AND(E1251&lt;&gt;0,D1251&lt;&gt;0,F1251&lt;&gt;0),IF(C1251&lt;&gt;0,CONCATENATE(C1251,"-AGr",VLOOKUP(D1251,Listen!$A$2:$G$45,7,FALSE),"-",E1251,"-",F1251,),CONCATENATE("AGr",VLOOKUP(D1251,Listen!$A$2:$G$45,7,FALSE),"-",E1251,"-",F1251)),"keine vollständige ID")</f>
        <v>keine vollständige ID</v>
      </c>
      <c r="C1251" s="359">
        <f>'[2]III_SAV-Details_NB'!B1257</f>
        <v>0</v>
      </c>
      <c r="D1251" s="359">
        <f>'[2]III_SAV-Details_NB'!C1257</f>
        <v>0</v>
      </c>
      <c r="E1251" s="359">
        <f>'[2]III_SAV-Details_NB'!D1257</f>
        <v>0</v>
      </c>
      <c r="F1251" s="490"/>
      <c r="G1251" s="281">
        <f>'[2]III_SAV-Details_NB'!X1257</f>
        <v>0</v>
      </c>
      <c r="H1251" s="281">
        <f t="shared" si="371"/>
        <v>0</v>
      </c>
      <c r="I1251" s="281">
        <f>IF(con_EOGJahr=2025,'[2]III_SAV-Details_NB'!AA1257,IF(con_EOGJahr=2026,'[2]III_SAV-Details_NB'!AB1257,'[2]III_SAV-Details_NB'!AC1257))</f>
        <v>0</v>
      </c>
      <c r="J1251" s="282"/>
      <c r="K1251" s="282"/>
      <c r="L1251" s="282"/>
      <c r="M1251" s="282"/>
      <c r="N1251" s="282"/>
      <c r="O1251" s="282"/>
      <c r="P1251" s="52">
        <f t="shared" si="372"/>
        <v>0</v>
      </c>
      <c r="Q1251" s="60"/>
      <c r="R1251" s="53">
        <f t="shared" si="378"/>
        <v>0</v>
      </c>
      <c r="S1251" s="59"/>
      <c r="T1251" s="61"/>
      <c r="U1251" s="342" t="str">
        <f t="shared" si="382"/>
        <v>k.A.</v>
      </c>
      <c r="V1251" s="343" t="str">
        <f t="shared" si="379"/>
        <v>k.A.</v>
      </c>
      <c r="W1251" s="343" t="str">
        <f>IFERROR(IF(OR($D1251="",$E1251=0,con_Ende=0),"k.A.",IF(VLOOKUP($D1251,rng_ND,5,0)="Nein",VLOOKUP($D1251,rng_ND,2,FALSE),MIN(VLOOKUP($D1251,rng_ND,2,FALSE),A_Stammdaten!$B$19-D_SAV!$E1251+1))),"k.A.")</f>
        <v>k.A.</v>
      </c>
      <c r="X1251" s="343" t="str">
        <f t="shared" si="380"/>
        <v>k.A.</v>
      </c>
      <c r="Y1251" s="62"/>
      <c r="Z1251" s="48">
        <f t="shared" si="381"/>
        <v>0</v>
      </c>
      <c r="AA1251" s="457"/>
      <c r="AB1251" s="55">
        <f t="shared" si="373"/>
        <v>0</v>
      </c>
      <c r="AC1251" s="55">
        <f>IF(A_Stammdaten!$B$25="ja",D_SAV!AA1251,D_SAV!AB1251)</f>
        <v>0</v>
      </c>
      <c r="AD1251" s="478">
        <f>IF(AC1251=0,0,IF(U1251-(con_EOGJahr-D_SAV!E1251)&lt;=0,AC1251,AC1251/V1251))</f>
        <v>0</v>
      </c>
      <c r="AE1251" s="478">
        <f>IFERROR(IF(AND(VLOOKUP(D1251,rng_ND,5,FALSE)="Ja",D_SAV!T1251="degressiv"),D_SAV!AC1251*Y1251/100,0),0)</f>
        <v>0</v>
      </c>
      <c r="AF1251" s="55">
        <f>IFERROR(IF(VLOOKUP(D1251,rng_ND,5,FALSE)="Ja",MAX(D_SAV!AD1251:AE1251),D_SAV!AD1251),0)</f>
        <v>0</v>
      </c>
      <c r="AG1251" s="55">
        <f t="shared" si="374"/>
        <v>0</v>
      </c>
      <c r="AH1251" s="55">
        <f t="shared" si="375"/>
        <v>0</v>
      </c>
      <c r="AI1251" s="55">
        <f t="shared" si="376"/>
        <v>0</v>
      </c>
      <c r="AJ1251" s="55">
        <f t="shared" si="377"/>
        <v>0</v>
      </c>
      <c r="AK1251" s="55">
        <f t="shared" si="368"/>
        <v>0</v>
      </c>
      <c r="AL1251" s="55">
        <f t="shared" si="369"/>
        <v>0</v>
      </c>
      <c r="AM1251" s="55">
        <f t="shared" si="370"/>
        <v>0</v>
      </c>
    </row>
    <row r="1252" spans="1:39" x14ac:dyDescent="0.25">
      <c r="A1252" s="47">
        <v>1248</v>
      </c>
      <c r="B1252" s="358" t="str">
        <f>IF(AND(E1252&lt;&gt;0,D1252&lt;&gt;0,F1252&lt;&gt;0),IF(C1252&lt;&gt;0,CONCATENATE(C1252,"-AGr",VLOOKUP(D1252,Listen!$A$2:$G$45,7,FALSE),"-",E1252,"-",F1252,),CONCATENATE("AGr",VLOOKUP(D1252,Listen!$A$2:$G$45,7,FALSE),"-",E1252,"-",F1252)),"keine vollständige ID")</f>
        <v>keine vollständige ID</v>
      </c>
      <c r="C1252" s="359">
        <f>'[2]III_SAV-Details_NB'!B1258</f>
        <v>0</v>
      </c>
      <c r="D1252" s="359">
        <f>'[2]III_SAV-Details_NB'!C1258</f>
        <v>0</v>
      </c>
      <c r="E1252" s="359">
        <f>'[2]III_SAV-Details_NB'!D1258</f>
        <v>0</v>
      </c>
      <c r="F1252" s="490"/>
      <c r="G1252" s="281">
        <f>'[2]III_SAV-Details_NB'!X1258</f>
        <v>0</v>
      </c>
      <c r="H1252" s="281">
        <f t="shared" si="371"/>
        <v>0</v>
      </c>
      <c r="I1252" s="281">
        <f>IF(con_EOGJahr=2025,'[2]III_SAV-Details_NB'!AA1258,IF(con_EOGJahr=2026,'[2]III_SAV-Details_NB'!AB1258,'[2]III_SAV-Details_NB'!AC1258))</f>
        <v>0</v>
      </c>
      <c r="J1252" s="282"/>
      <c r="K1252" s="282"/>
      <c r="L1252" s="282"/>
      <c r="M1252" s="282"/>
      <c r="N1252" s="282"/>
      <c r="O1252" s="282"/>
      <c r="P1252" s="52">
        <f t="shared" si="372"/>
        <v>0</v>
      </c>
      <c r="Q1252" s="60"/>
      <c r="R1252" s="53">
        <f t="shared" si="378"/>
        <v>0</v>
      </c>
      <c r="S1252" s="59"/>
      <c r="T1252" s="61"/>
      <c r="U1252" s="342" t="str">
        <f t="shared" si="382"/>
        <v>k.A.</v>
      </c>
      <c r="V1252" s="343" t="str">
        <f t="shared" si="379"/>
        <v>k.A.</v>
      </c>
      <c r="W1252" s="343" t="str">
        <f>IFERROR(IF(OR($D1252="",$E1252=0,con_Ende=0),"k.A.",IF(VLOOKUP($D1252,rng_ND,5,0)="Nein",VLOOKUP($D1252,rng_ND,2,FALSE),MIN(VLOOKUP($D1252,rng_ND,2,FALSE),A_Stammdaten!$B$19-D_SAV!$E1252+1))),"k.A.")</f>
        <v>k.A.</v>
      </c>
      <c r="X1252" s="343" t="str">
        <f t="shared" si="380"/>
        <v>k.A.</v>
      </c>
      <c r="Y1252" s="62"/>
      <c r="Z1252" s="48">
        <f t="shared" si="381"/>
        <v>0</v>
      </c>
      <c r="AA1252" s="457"/>
      <c r="AB1252" s="55">
        <f t="shared" si="373"/>
        <v>0</v>
      </c>
      <c r="AC1252" s="55">
        <f>IF(A_Stammdaten!$B$25="ja",D_SAV!AA1252,D_SAV!AB1252)</f>
        <v>0</v>
      </c>
      <c r="AD1252" s="478">
        <f>IF(AC1252=0,0,IF(U1252-(con_EOGJahr-D_SAV!E1252)&lt;=0,AC1252,AC1252/V1252))</f>
        <v>0</v>
      </c>
      <c r="AE1252" s="478">
        <f>IFERROR(IF(AND(VLOOKUP(D1252,rng_ND,5,FALSE)="Ja",D_SAV!T1252="degressiv"),D_SAV!AC1252*Y1252/100,0),0)</f>
        <v>0</v>
      </c>
      <c r="AF1252" s="55">
        <f>IFERROR(IF(VLOOKUP(D1252,rng_ND,5,FALSE)="Ja",MAX(D_SAV!AD1252:AE1252),D_SAV!AD1252),0)</f>
        <v>0</v>
      </c>
      <c r="AG1252" s="55">
        <f t="shared" si="374"/>
        <v>0</v>
      </c>
      <c r="AH1252" s="55">
        <f t="shared" si="375"/>
        <v>0</v>
      </c>
      <c r="AI1252" s="55">
        <f t="shared" si="376"/>
        <v>0</v>
      </c>
      <c r="AJ1252" s="55">
        <f t="shared" si="377"/>
        <v>0</v>
      </c>
      <c r="AK1252" s="55">
        <f t="shared" si="368"/>
        <v>0</v>
      </c>
      <c r="AL1252" s="55">
        <f t="shared" si="369"/>
        <v>0</v>
      </c>
      <c r="AM1252" s="55">
        <f t="shared" si="370"/>
        <v>0</v>
      </c>
    </row>
    <row r="1253" spans="1:39" x14ac:dyDescent="0.25">
      <c r="A1253" s="47">
        <v>1249</v>
      </c>
      <c r="B1253" s="358" t="str">
        <f>IF(AND(E1253&lt;&gt;0,D1253&lt;&gt;0,F1253&lt;&gt;0),IF(C1253&lt;&gt;0,CONCATENATE(C1253,"-AGr",VLOOKUP(D1253,Listen!$A$2:$G$45,7,FALSE),"-",E1253,"-",F1253,),CONCATENATE("AGr",VLOOKUP(D1253,Listen!$A$2:$G$45,7,FALSE),"-",E1253,"-",F1253)),"keine vollständige ID")</f>
        <v>keine vollständige ID</v>
      </c>
      <c r="C1253" s="359">
        <f>'[2]III_SAV-Details_NB'!B1259</f>
        <v>0</v>
      </c>
      <c r="D1253" s="359">
        <f>'[2]III_SAV-Details_NB'!C1259</f>
        <v>0</v>
      </c>
      <c r="E1253" s="359">
        <f>'[2]III_SAV-Details_NB'!D1259</f>
        <v>0</v>
      </c>
      <c r="F1253" s="490"/>
      <c r="G1253" s="281">
        <f>'[2]III_SAV-Details_NB'!X1259</f>
        <v>0</v>
      </c>
      <c r="H1253" s="281">
        <f t="shared" si="371"/>
        <v>0</v>
      </c>
      <c r="I1253" s="281">
        <f>IF(con_EOGJahr=2025,'[2]III_SAV-Details_NB'!AA1259,IF(con_EOGJahr=2026,'[2]III_SAV-Details_NB'!AB1259,'[2]III_SAV-Details_NB'!AC1259))</f>
        <v>0</v>
      </c>
      <c r="J1253" s="282"/>
      <c r="K1253" s="282"/>
      <c r="L1253" s="282"/>
      <c r="M1253" s="282"/>
      <c r="N1253" s="282"/>
      <c r="O1253" s="282"/>
      <c r="P1253" s="52">
        <f t="shared" si="372"/>
        <v>0</v>
      </c>
      <c r="Q1253" s="60"/>
      <c r="R1253" s="53">
        <f t="shared" si="378"/>
        <v>0</v>
      </c>
      <c r="S1253" s="59"/>
      <c r="T1253" s="61"/>
      <c r="U1253" s="342" t="str">
        <f t="shared" si="382"/>
        <v>k.A.</v>
      </c>
      <c r="V1253" s="343" t="str">
        <f t="shared" si="379"/>
        <v>k.A.</v>
      </c>
      <c r="W1253" s="343" t="str">
        <f>IFERROR(IF(OR($D1253="",$E1253=0,con_Ende=0),"k.A.",IF(VLOOKUP($D1253,rng_ND,5,0)="Nein",VLOOKUP($D1253,rng_ND,2,FALSE),MIN(VLOOKUP($D1253,rng_ND,2,FALSE),A_Stammdaten!$B$19-D_SAV!$E1253+1))),"k.A.")</f>
        <v>k.A.</v>
      </c>
      <c r="X1253" s="343" t="str">
        <f t="shared" si="380"/>
        <v>k.A.</v>
      </c>
      <c r="Y1253" s="62"/>
      <c r="Z1253" s="48">
        <f t="shared" si="381"/>
        <v>0</v>
      </c>
      <c r="AA1253" s="457"/>
      <c r="AB1253" s="55">
        <f t="shared" si="373"/>
        <v>0</v>
      </c>
      <c r="AC1253" s="55">
        <f>IF(A_Stammdaten!$B$25="ja",D_SAV!AA1253,D_SAV!AB1253)</f>
        <v>0</v>
      </c>
      <c r="AD1253" s="478">
        <f>IF(AC1253=0,0,IF(U1253-(con_EOGJahr-D_SAV!E1253)&lt;=0,AC1253,AC1253/V1253))</f>
        <v>0</v>
      </c>
      <c r="AE1253" s="478">
        <f>IFERROR(IF(AND(VLOOKUP(D1253,rng_ND,5,FALSE)="Ja",D_SAV!T1253="degressiv"),D_SAV!AC1253*Y1253/100,0),0)</f>
        <v>0</v>
      </c>
      <c r="AF1253" s="55">
        <f>IFERROR(IF(VLOOKUP(D1253,rng_ND,5,FALSE)="Ja",MAX(D_SAV!AD1253:AE1253),D_SAV!AD1253),0)</f>
        <v>0</v>
      </c>
      <c r="AG1253" s="55">
        <f t="shared" si="374"/>
        <v>0</v>
      </c>
      <c r="AH1253" s="55">
        <f t="shared" si="375"/>
        <v>0</v>
      </c>
      <c r="AI1253" s="55">
        <f t="shared" si="376"/>
        <v>0</v>
      </c>
      <c r="AJ1253" s="55">
        <f t="shared" si="377"/>
        <v>0</v>
      </c>
      <c r="AK1253" s="55">
        <f t="shared" si="368"/>
        <v>0</v>
      </c>
      <c r="AL1253" s="55">
        <f t="shared" si="369"/>
        <v>0</v>
      </c>
      <c r="AM1253" s="55">
        <f t="shared" si="370"/>
        <v>0</v>
      </c>
    </row>
    <row r="1254" spans="1:39" x14ac:dyDescent="0.25">
      <c r="A1254" s="47">
        <v>1250</v>
      </c>
      <c r="B1254" s="358" t="str">
        <f>IF(AND(E1254&lt;&gt;0,D1254&lt;&gt;0,F1254&lt;&gt;0),IF(C1254&lt;&gt;0,CONCATENATE(C1254,"-AGr",VLOOKUP(D1254,Listen!$A$2:$G$45,7,FALSE),"-",E1254,"-",F1254,),CONCATENATE("AGr",VLOOKUP(D1254,Listen!$A$2:$G$45,7,FALSE),"-",E1254,"-",F1254)),"keine vollständige ID")</f>
        <v>keine vollständige ID</v>
      </c>
      <c r="C1254" s="359">
        <f>'[2]III_SAV-Details_NB'!B1260</f>
        <v>0</v>
      </c>
      <c r="D1254" s="359">
        <f>'[2]III_SAV-Details_NB'!C1260</f>
        <v>0</v>
      </c>
      <c r="E1254" s="359">
        <f>'[2]III_SAV-Details_NB'!D1260</f>
        <v>0</v>
      </c>
      <c r="F1254" s="490"/>
      <c r="G1254" s="281">
        <f>'[2]III_SAV-Details_NB'!X1260</f>
        <v>0</v>
      </c>
      <c r="H1254" s="281">
        <f t="shared" si="371"/>
        <v>0</v>
      </c>
      <c r="I1254" s="281">
        <f>IF(con_EOGJahr=2025,'[2]III_SAV-Details_NB'!AA1260,IF(con_EOGJahr=2026,'[2]III_SAV-Details_NB'!AB1260,'[2]III_SAV-Details_NB'!AC1260))</f>
        <v>0</v>
      </c>
      <c r="J1254" s="282"/>
      <c r="K1254" s="282"/>
      <c r="L1254" s="282"/>
      <c r="M1254" s="282"/>
      <c r="N1254" s="282"/>
      <c r="O1254" s="282"/>
      <c r="P1254" s="52">
        <f t="shared" si="372"/>
        <v>0</v>
      </c>
      <c r="Q1254" s="60"/>
      <c r="R1254" s="53">
        <f t="shared" si="378"/>
        <v>0</v>
      </c>
      <c r="S1254" s="59"/>
      <c r="T1254" s="61"/>
      <c r="U1254" s="342" t="str">
        <f t="shared" si="382"/>
        <v>k.A.</v>
      </c>
      <c r="V1254" s="343" t="str">
        <f t="shared" si="379"/>
        <v>k.A.</v>
      </c>
      <c r="W1254" s="343" t="str">
        <f>IFERROR(IF(OR($D1254="",$E1254=0,con_Ende=0),"k.A.",IF(VLOOKUP($D1254,rng_ND,5,0)="Nein",VLOOKUP($D1254,rng_ND,2,FALSE),MIN(VLOOKUP($D1254,rng_ND,2,FALSE),A_Stammdaten!$B$19-D_SAV!$E1254+1))),"k.A.")</f>
        <v>k.A.</v>
      </c>
      <c r="X1254" s="343" t="str">
        <f t="shared" si="380"/>
        <v>k.A.</v>
      </c>
      <c r="Y1254" s="62"/>
      <c r="Z1254" s="48">
        <f t="shared" si="381"/>
        <v>0</v>
      </c>
      <c r="AA1254" s="457"/>
      <c r="AB1254" s="55">
        <f t="shared" si="373"/>
        <v>0</v>
      </c>
      <c r="AC1254" s="55">
        <f>IF(A_Stammdaten!$B$25="ja",D_SAV!AA1254,D_SAV!AB1254)</f>
        <v>0</v>
      </c>
      <c r="AD1254" s="478">
        <f>IF(AC1254=0,0,IF(U1254-(con_EOGJahr-D_SAV!E1254)&lt;=0,AC1254,AC1254/V1254))</f>
        <v>0</v>
      </c>
      <c r="AE1254" s="478">
        <f>IFERROR(IF(AND(VLOOKUP(D1254,rng_ND,5,FALSE)="Ja",D_SAV!T1254="degressiv"),D_SAV!AC1254*Y1254/100,0),0)</f>
        <v>0</v>
      </c>
      <c r="AF1254" s="55">
        <f>IFERROR(IF(VLOOKUP(D1254,rng_ND,5,FALSE)="Ja",MAX(D_SAV!AD1254:AE1254),D_SAV!AD1254),0)</f>
        <v>0</v>
      </c>
      <c r="AG1254" s="55">
        <f t="shared" si="374"/>
        <v>0</v>
      </c>
      <c r="AH1254" s="55">
        <f t="shared" si="375"/>
        <v>0</v>
      </c>
      <c r="AI1254" s="55">
        <f t="shared" si="376"/>
        <v>0</v>
      </c>
      <c r="AJ1254" s="55">
        <f t="shared" si="377"/>
        <v>0</v>
      </c>
      <c r="AK1254" s="55">
        <f t="shared" si="368"/>
        <v>0</v>
      </c>
      <c r="AL1254" s="55">
        <f t="shared" si="369"/>
        <v>0</v>
      </c>
      <c r="AM1254" s="55">
        <f t="shared" si="370"/>
        <v>0</v>
      </c>
    </row>
    <row r="1255" spans="1:39" x14ac:dyDescent="0.25">
      <c r="A1255" s="47">
        <v>1251</v>
      </c>
      <c r="B1255" s="358" t="str">
        <f>IF(AND(E1255&lt;&gt;0,D1255&lt;&gt;0,F1255&lt;&gt;0),IF(C1255&lt;&gt;0,CONCATENATE(C1255,"-AGr",VLOOKUP(D1255,Listen!$A$2:$G$45,7,FALSE),"-",E1255,"-",F1255,),CONCATENATE("AGr",VLOOKUP(D1255,Listen!$A$2:$G$45,7,FALSE),"-",E1255,"-",F1255)),"keine vollständige ID")</f>
        <v>keine vollständige ID</v>
      </c>
      <c r="C1255" s="359">
        <f>'[2]III_SAV-Details_NB'!B1261</f>
        <v>0</v>
      </c>
      <c r="D1255" s="359">
        <f>'[2]III_SAV-Details_NB'!C1261</f>
        <v>0</v>
      </c>
      <c r="E1255" s="359">
        <f>'[2]III_SAV-Details_NB'!D1261</f>
        <v>0</v>
      </c>
      <c r="F1255" s="490"/>
      <c r="G1255" s="281">
        <f>'[2]III_SAV-Details_NB'!X1261</f>
        <v>0</v>
      </c>
      <c r="H1255" s="281">
        <f t="shared" si="371"/>
        <v>0</v>
      </c>
      <c r="I1255" s="281">
        <f>IF(con_EOGJahr=2025,'[2]III_SAV-Details_NB'!AA1261,IF(con_EOGJahr=2026,'[2]III_SAV-Details_NB'!AB1261,'[2]III_SAV-Details_NB'!AC1261))</f>
        <v>0</v>
      </c>
      <c r="J1255" s="282"/>
      <c r="K1255" s="282"/>
      <c r="L1255" s="282"/>
      <c r="M1255" s="282"/>
      <c r="N1255" s="282"/>
      <c r="O1255" s="282"/>
      <c r="P1255" s="52">
        <f t="shared" si="372"/>
        <v>0</v>
      </c>
      <c r="Q1255" s="60"/>
      <c r="R1255" s="53">
        <f t="shared" si="378"/>
        <v>0</v>
      </c>
      <c r="S1255" s="59"/>
      <c r="T1255" s="61"/>
      <c r="U1255" s="342" t="str">
        <f t="shared" si="382"/>
        <v>k.A.</v>
      </c>
      <c r="V1255" s="343" t="str">
        <f t="shared" si="379"/>
        <v>k.A.</v>
      </c>
      <c r="W1255" s="343" t="str">
        <f>IFERROR(IF(OR($D1255="",$E1255=0,con_Ende=0),"k.A.",IF(VLOOKUP($D1255,rng_ND,5,0)="Nein",VLOOKUP($D1255,rng_ND,2,FALSE),MIN(VLOOKUP($D1255,rng_ND,2,FALSE),A_Stammdaten!$B$19-D_SAV!$E1255+1))),"k.A.")</f>
        <v>k.A.</v>
      </c>
      <c r="X1255" s="343" t="str">
        <f t="shared" si="380"/>
        <v>k.A.</v>
      </c>
      <c r="Y1255" s="62"/>
      <c r="Z1255" s="48">
        <f t="shared" si="381"/>
        <v>0</v>
      </c>
      <c r="AA1255" s="457"/>
      <c r="AB1255" s="55">
        <f t="shared" si="373"/>
        <v>0</v>
      </c>
      <c r="AC1255" s="55">
        <f>IF(A_Stammdaten!$B$25="ja",D_SAV!AA1255,D_SAV!AB1255)</f>
        <v>0</v>
      </c>
      <c r="AD1255" s="478">
        <f>IF(AC1255=0,0,IF(U1255-(con_EOGJahr-D_SAV!E1255)&lt;=0,AC1255,AC1255/V1255))</f>
        <v>0</v>
      </c>
      <c r="AE1255" s="478">
        <f>IFERROR(IF(AND(VLOOKUP(D1255,rng_ND,5,FALSE)="Ja",D_SAV!T1255="degressiv"),D_SAV!AC1255*Y1255/100,0),0)</f>
        <v>0</v>
      </c>
      <c r="AF1255" s="55">
        <f>IFERROR(IF(VLOOKUP(D1255,rng_ND,5,FALSE)="Ja",MAX(D_SAV!AD1255:AE1255),D_SAV!AD1255),0)</f>
        <v>0</v>
      </c>
      <c r="AG1255" s="55">
        <f t="shared" si="374"/>
        <v>0</v>
      </c>
      <c r="AH1255" s="55">
        <f t="shared" si="375"/>
        <v>0</v>
      </c>
      <c r="AI1255" s="55">
        <f t="shared" si="376"/>
        <v>0</v>
      </c>
      <c r="AJ1255" s="55">
        <f t="shared" si="377"/>
        <v>0</v>
      </c>
      <c r="AK1255" s="55">
        <f t="shared" si="368"/>
        <v>0</v>
      </c>
      <c r="AL1255" s="55">
        <f t="shared" si="369"/>
        <v>0</v>
      </c>
      <c r="AM1255" s="55">
        <f t="shared" si="370"/>
        <v>0</v>
      </c>
    </row>
    <row r="1256" spans="1:39" x14ac:dyDescent="0.25">
      <c r="A1256" s="47">
        <v>1252</v>
      </c>
      <c r="B1256" s="358" t="str">
        <f>IF(AND(E1256&lt;&gt;0,D1256&lt;&gt;0,F1256&lt;&gt;0),IF(C1256&lt;&gt;0,CONCATENATE(C1256,"-AGr",VLOOKUP(D1256,Listen!$A$2:$G$45,7,FALSE),"-",E1256,"-",F1256,),CONCATENATE("AGr",VLOOKUP(D1256,Listen!$A$2:$G$45,7,FALSE),"-",E1256,"-",F1256)),"keine vollständige ID")</f>
        <v>keine vollständige ID</v>
      </c>
      <c r="C1256" s="359">
        <f>'[2]III_SAV-Details_NB'!B1262</f>
        <v>0</v>
      </c>
      <c r="D1256" s="359">
        <f>'[2]III_SAV-Details_NB'!C1262</f>
        <v>0</v>
      </c>
      <c r="E1256" s="359">
        <f>'[2]III_SAV-Details_NB'!D1262</f>
        <v>0</v>
      </c>
      <c r="F1256" s="490"/>
      <c r="G1256" s="281">
        <f>'[2]III_SAV-Details_NB'!X1262</f>
        <v>0</v>
      </c>
      <c r="H1256" s="281">
        <f t="shared" si="371"/>
        <v>0</v>
      </c>
      <c r="I1256" s="281">
        <f>IF(con_EOGJahr=2025,'[2]III_SAV-Details_NB'!AA1262,IF(con_EOGJahr=2026,'[2]III_SAV-Details_NB'!AB1262,'[2]III_SAV-Details_NB'!AC1262))</f>
        <v>0</v>
      </c>
      <c r="J1256" s="282"/>
      <c r="K1256" s="282"/>
      <c r="L1256" s="282"/>
      <c r="M1256" s="282"/>
      <c r="N1256" s="282"/>
      <c r="O1256" s="282"/>
      <c r="P1256" s="52">
        <f t="shared" si="372"/>
        <v>0</v>
      </c>
      <c r="Q1256" s="60"/>
      <c r="R1256" s="53">
        <f t="shared" si="378"/>
        <v>0</v>
      </c>
      <c r="S1256" s="59"/>
      <c r="T1256" s="61"/>
      <c r="U1256" s="342" t="str">
        <f t="shared" si="382"/>
        <v>k.A.</v>
      </c>
      <c r="V1256" s="343" t="str">
        <f t="shared" si="379"/>
        <v>k.A.</v>
      </c>
      <c r="W1256" s="343" t="str">
        <f>IFERROR(IF(OR($D1256="",$E1256=0,con_Ende=0),"k.A.",IF(VLOOKUP($D1256,rng_ND,5,0)="Nein",VLOOKUP($D1256,rng_ND,2,FALSE),MIN(VLOOKUP($D1256,rng_ND,2,FALSE),A_Stammdaten!$B$19-D_SAV!$E1256+1))),"k.A.")</f>
        <v>k.A.</v>
      </c>
      <c r="X1256" s="343" t="str">
        <f t="shared" si="380"/>
        <v>k.A.</v>
      </c>
      <c r="Y1256" s="62"/>
      <c r="Z1256" s="48">
        <f t="shared" si="381"/>
        <v>0</v>
      </c>
      <c r="AA1256" s="457"/>
      <c r="AB1256" s="55">
        <f t="shared" si="373"/>
        <v>0</v>
      </c>
      <c r="AC1256" s="55">
        <f>IF(A_Stammdaten!$B$25="ja",D_SAV!AA1256,D_SAV!AB1256)</f>
        <v>0</v>
      </c>
      <c r="AD1256" s="478">
        <f>IF(AC1256=0,0,IF(U1256-(con_EOGJahr-D_SAV!E1256)&lt;=0,AC1256,AC1256/V1256))</f>
        <v>0</v>
      </c>
      <c r="AE1256" s="478">
        <f>IFERROR(IF(AND(VLOOKUP(D1256,rng_ND,5,FALSE)="Ja",D_SAV!T1256="degressiv"),D_SAV!AC1256*Y1256/100,0),0)</f>
        <v>0</v>
      </c>
      <c r="AF1256" s="55">
        <f>IFERROR(IF(VLOOKUP(D1256,rng_ND,5,FALSE)="Ja",MAX(D_SAV!AD1256:AE1256),D_SAV!AD1256),0)</f>
        <v>0</v>
      </c>
      <c r="AG1256" s="55">
        <f t="shared" si="374"/>
        <v>0</v>
      </c>
      <c r="AH1256" s="55">
        <f t="shared" si="375"/>
        <v>0</v>
      </c>
      <c r="AI1256" s="55">
        <f t="shared" si="376"/>
        <v>0</v>
      </c>
      <c r="AJ1256" s="55">
        <f t="shared" si="377"/>
        <v>0</v>
      </c>
      <c r="AK1256" s="55">
        <f t="shared" si="368"/>
        <v>0</v>
      </c>
      <c r="AL1256" s="55">
        <f t="shared" si="369"/>
        <v>0</v>
      </c>
      <c r="AM1256" s="55">
        <f t="shared" si="370"/>
        <v>0</v>
      </c>
    </row>
    <row r="1257" spans="1:39" x14ac:dyDescent="0.25">
      <c r="A1257" s="47">
        <v>1253</v>
      </c>
      <c r="B1257" s="358" t="str">
        <f>IF(AND(E1257&lt;&gt;0,D1257&lt;&gt;0,F1257&lt;&gt;0),IF(C1257&lt;&gt;0,CONCATENATE(C1257,"-AGr",VLOOKUP(D1257,Listen!$A$2:$G$45,7,FALSE),"-",E1257,"-",F1257,),CONCATENATE("AGr",VLOOKUP(D1257,Listen!$A$2:$G$45,7,FALSE),"-",E1257,"-",F1257)),"keine vollständige ID")</f>
        <v>keine vollständige ID</v>
      </c>
      <c r="C1257" s="359">
        <f>'[2]III_SAV-Details_NB'!B1263</f>
        <v>0</v>
      </c>
      <c r="D1257" s="359">
        <f>'[2]III_SAV-Details_NB'!C1263</f>
        <v>0</v>
      </c>
      <c r="E1257" s="359">
        <f>'[2]III_SAV-Details_NB'!D1263</f>
        <v>0</v>
      </c>
      <c r="F1257" s="490"/>
      <c r="G1257" s="281">
        <f>'[2]III_SAV-Details_NB'!X1263</f>
        <v>0</v>
      </c>
      <c r="H1257" s="281">
        <f t="shared" si="371"/>
        <v>0</v>
      </c>
      <c r="I1257" s="281">
        <f>IF(con_EOGJahr=2025,'[2]III_SAV-Details_NB'!AA1263,IF(con_EOGJahr=2026,'[2]III_SAV-Details_NB'!AB1263,'[2]III_SAV-Details_NB'!AC1263))</f>
        <v>0</v>
      </c>
      <c r="J1257" s="282"/>
      <c r="K1257" s="282"/>
      <c r="L1257" s="282"/>
      <c r="M1257" s="282"/>
      <c r="N1257" s="282"/>
      <c r="O1257" s="282"/>
      <c r="P1257" s="52">
        <f t="shared" si="372"/>
        <v>0</v>
      </c>
      <c r="Q1257" s="60"/>
      <c r="R1257" s="53">
        <f t="shared" si="378"/>
        <v>0</v>
      </c>
      <c r="S1257" s="59"/>
      <c r="T1257" s="61"/>
      <c r="U1257" s="342" t="str">
        <f t="shared" si="382"/>
        <v>k.A.</v>
      </c>
      <c r="V1257" s="343" t="str">
        <f t="shared" si="379"/>
        <v>k.A.</v>
      </c>
      <c r="W1257" s="343" t="str">
        <f>IFERROR(IF(OR($D1257="",$E1257=0,con_Ende=0),"k.A.",IF(VLOOKUP($D1257,rng_ND,5,0)="Nein",VLOOKUP($D1257,rng_ND,2,FALSE),MIN(VLOOKUP($D1257,rng_ND,2,FALSE),A_Stammdaten!$B$19-D_SAV!$E1257+1))),"k.A.")</f>
        <v>k.A.</v>
      </c>
      <c r="X1257" s="343" t="str">
        <f t="shared" si="380"/>
        <v>k.A.</v>
      </c>
      <c r="Y1257" s="62"/>
      <c r="Z1257" s="48">
        <f t="shared" si="381"/>
        <v>0</v>
      </c>
      <c r="AA1257" s="457"/>
      <c r="AB1257" s="55">
        <f t="shared" si="373"/>
        <v>0</v>
      </c>
      <c r="AC1257" s="55">
        <f>IF(A_Stammdaten!$B$25="ja",D_SAV!AA1257,D_SAV!AB1257)</f>
        <v>0</v>
      </c>
      <c r="AD1257" s="478">
        <f>IF(AC1257=0,0,IF(U1257-(con_EOGJahr-D_SAV!E1257)&lt;=0,AC1257,AC1257/V1257))</f>
        <v>0</v>
      </c>
      <c r="AE1257" s="478">
        <f>IFERROR(IF(AND(VLOOKUP(D1257,rng_ND,5,FALSE)="Ja",D_SAV!T1257="degressiv"),D_SAV!AC1257*Y1257/100,0),0)</f>
        <v>0</v>
      </c>
      <c r="AF1257" s="55">
        <f>IFERROR(IF(VLOOKUP(D1257,rng_ND,5,FALSE)="Ja",MAX(D_SAV!AD1257:AE1257),D_SAV!AD1257),0)</f>
        <v>0</v>
      </c>
      <c r="AG1257" s="55">
        <f t="shared" si="374"/>
        <v>0</v>
      </c>
      <c r="AH1257" s="55">
        <f t="shared" si="375"/>
        <v>0</v>
      </c>
      <c r="AI1257" s="55">
        <f t="shared" si="376"/>
        <v>0</v>
      </c>
      <c r="AJ1257" s="55">
        <f t="shared" si="377"/>
        <v>0</v>
      </c>
      <c r="AK1257" s="55">
        <f t="shared" si="368"/>
        <v>0</v>
      </c>
      <c r="AL1257" s="55">
        <f t="shared" si="369"/>
        <v>0</v>
      </c>
      <c r="AM1257" s="55">
        <f t="shared" si="370"/>
        <v>0</v>
      </c>
    </row>
    <row r="1258" spans="1:39" x14ac:dyDescent="0.25">
      <c r="A1258" s="47">
        <v>1254</v>
      </c>
      <c r="B1258" s="358" t="str">
        <f>IF(AND(E1258&lt;&gt;0,D1258&lt;&gt;0,F1258&lt;&gt;0),IF(C1258&lt;&gt;0,CONCATENATE(C1258,"-AGr",VLOOKUP(D1258,Listen!$A$2:$G$45,7,FALSE),"-",E1258,"-",F1258,),CONCATENATE("AGr",VLOOKUP(D1258,Listen!$A$2:$G$45,7,FALSE),"-",E1258,"-",F1258)),"keine vollständige ID")</f>
        <v>keine vollständige ID</v>
      </c>
      <c r="C1258" s="359">
        <f>'[2]III_SAV-Details_NB'!B1264</f>
        <v>0</v>
      </c>
      <c r="D1258" s="359">
        <f>'[2]III_SAV-Details_NB'!C1264</f>
        <v>0</v>
      </c>
      <c r="E1258" s="359">
        <f>'[2]III_SAV-Details_NB'!D1264</f>
        <v>0</v>
      </c>
      <c r="F1258" s="490"/>
      <c r="G1258" s="281">
        <f>'[2]III_SAV-Details_NB'!X1264</f>
        <v>0</v>
      </c>
      <c r="H1258" s="281">
        <f t="shared" si="371"/>
        <v>0</v>
      </c>
      <c r="I1258" s="281">
        <f>IF(con_EOGJahr=2025,'[2]III_SAV-Details_NB'!AA1264,IF(con_EOGJahr=2026,'[2]III_SAV-Details_NB'!AB1264,'[2]III_SAV-Details_NB'!AC1264))</f>
        <v>0</v>
      </c>
      <c r="J1258" s="282"/>
      <c r="K1258" s="282"/>
      <c r="L1258" s="282"/>
      <c r="M1258" s="282"/>
      <c r="N1258" s="282"/>
      <c r="O1258" s="282"/>
      <c r="P1258" s="52">
        <f t="shared" si="372"/>
        <v>0</v>
      </c>
      <c r="Q1258" s="60"/>
      <c r="R1258" s="53">
        <f t="shared" si="378"/>
        <v>0</v>
      </c>
      <c r="S1258" s="59"/>
      <c r="T1258" s="61"/>
      <c r="U1258" s="342" t="str">
        <f t="shared" si="382"/>
        <v>k.A.</v>
      </c>
      <c r="V1258" s="343" t="str">
        <f t="shared" si="379"/>
        <v>k.A.</v>
      </c>
      <c r="W1258" s="343" t="str">
        <f>IFERROR(IF(OR($D1258="",$E1258=0,con_Ende=0),"k.A.",IF(VLOOKUP($D1258,rng_ND,5,0)="Nein",VLOOKUP($D1258,rng_ND,2,FALSE),MIN(VLOOKUP($D1258,rng_ND,2,FALSE),A_Stammdaten!$B$19-D_SAV!$E1258+1))),"k.A.")</f>
        <v>k.A.</v>
      </c>
      <c r="X1258" s="343" t="str">
        <f t="shared" si="380"/>
        <v>k.A.</v>
      </c>
      <c r="Y1258" s="62"/>
      <c r="Z1258" s="48">
        <f t="shared" si="381"/>
        <v>0</v>
      </c>
      <c r="AA1258" s="457"/>
      <c r="AB1258" s="55">
        <f t="shared" si="373"/>
        <v>0</v>
      </c>
      <c r="AC1258" s="55">
        <f>IF(A_Stammdaten!$B$25="ja",D_SAV!AA1258,D_SAV!AB1258)</f>
        <v>0</v>
      </c>
      <c r="AD1258" s="478">
        <f>IF(AC1258=0,0,IF(U1258-(con_EOGJahr-D_SAV!E1258)&lt;=0,AC1258,AC1258/V1258))</f>
        <v>0</v>
      </c>
      <c r="AE1258" s="478">
        <f>IFERROR(IF(AND(VLOOKUP(D1258,rng_ND,5,FALSE)="Ja",D_SAV!T1258="degressiv"),D_SAV!AC1258*Y1258/100,0),0)</f>
        <v>0</v>
      </c>
      <c r="AF1258" s="55">
        <f>IFERROR(IF(VLOOKUP(D1258,rng_ND,5,FALSE)="Ja",MAX(D_SAV!AD1258:AE1258),D_SAV!AD1258),0)</f>
        <v>0</v>
      </c>
      <c r="AG1258" s="55">
        <f t="shared" si="374"/>
        <v>0</v>
      </c>
      <c r="AH1258" s="55">
        <f t="shared" si="375"/>
        <v>0</v>
      </c>
      <c r="AI1258" s="55">
        <f t="shared" si="376"/>
        <v>0</v>
      </c>
      <c r="AJ1258" s="55">
        <f t="shared" si="377"/>
        <v>0</v>
      </c>
      <c r="AK1258" s="55">
        <f t="shared" si="368"/>
        <v>0</v>
      </c>
      <c r="AL1258" s="55">
        <f t="shared" si="369"/>
        <v>0</v>
      </c>
      <c r="AM1258" s="55">
        <f t="shared" si="370"/>
        <v>0</v>
      </c>
    </row>
    <row r="1259" spans="1:39" x14ac:dyDescent="0.25">
      <c r="A1259" s="47">
        <v>1255</v>
      </c>
      <c r="B1259" s="358" t="str">
        <f>IF(AND(E1259&lt;&gt;0,D1259&lt;&gt;0,F1259&lt;&gt;0),IF(C1259&lt;&gt;0,CONCATENATE(C1259,"-AGr",VLOOKUP(D1259,Listen!$A$2:$G$45,7,FALSE),"-",E1259,"-",F1259,),CONCATENATE("AGr",VLOOKUP(D1259,Listen!$A$2:$G$45,7,FALSE),"-",E1259,"-",F1259)),"keine vollständige ID")</f>
        <v>keine vollständige ID</v>
      </c>
      <c r="C1259" s="359">
        <f>'[2]III_SAV-Details_NB'!B1265</f>
        <v>0</v>
      </c>
      <c r="D1259" s="359">
        <f>'[2]III_SAV-Details_NB'!C1265</f>
        <v>0</v>
      </c>
      <c r="E1259" s="359">
        <f>'[2]III_SAV-Details_NB'!D1265</f>
        <v>0</v>
      </c>
      <c r="F1259" s="490"/>
      <c r="G1259" s="281">
        <f>'[2]III_SAV-Details_NB'!X1265</f>
        <v>0</v>
      </c>
      <c r="H1259" s="281">
        <f t="shared" si="371"/>
        <v>0</v>
      </c>
      <c r="I1259" s="281">
        <f>IF(con_EOGJahr=2025,'[2]III_SAV-Details_NB'!AA1265,IF(con_EOGJahr=2026,'[2]III_SAV-Details_NB'!AB1265,'[2]III_SAV-Details_NB'!AC1265))</f>
        <v>0</v>
      </c>
      <c r="J1259" s="282"/>
      <c r="K1259" s="282"/>
      <c r="L1259" s="282"/>
      <c r="M1259" s="282"/>
      <c r="N1259" s="282"/>
      <c r="O1259" s="282"/>
      <c r="P1259" s="52">
        <f t="shared" si="372"/>
        <v>0</v>
      </c>
      <c r="Q1259" s="60"/>
      <c r="R1259" s="53">
        <f t="shared" si="378"/>
        <v>0</v>
      </c>
      <c r="S1259" s="59"/>
      <c r="T1259" s="61"/>
      <c r="U1259" s="342" t="str">
        <f t="shared" si="382"/>
        <v>k.A.</v>
      </c>
      <c r="V1259" s="343" t="str">
        <f t="shared" si="379"/>
        <v>k.A.</v>
      </c>
      <c r="W1259" s="343" t="str">
        <f>IFERROR(IF(OR($D1259="",$E1259=0,con_Ende=0),"k.A.",IF(VLOOKUP($D1259,rng_ND,5,0)="Nein",VLOOKUP($D1259,rng_ND,2,FALSE),MIN(VLOOKUP($D1259,rng_ND,2,FALSE),A_Stammdaten!$B$19-D_SAV!$E1259+1))),"k.A.")</f>
        <v>k.A.</v>
      </c>
      <c r="X1259" s="343" t="str">
        <f t="shared" si="380"/>
        <v>k.A.</v>
      </c>
      <c r="Y1259" s="62"/>
      <c r="Z1259" s="48">
        <f t="shared" si="381"/>
        <v>0</v>
      </c>
      <c r="AA1259" s="457"/>
      <c r="AB1259" s="55">
        <f t="shared" si="373"/>
        <v>0</v>
      </c>
      <c r="AC1259" s="55">
        <f>IF(A_Stammdaten!$B$25="ja",D_SAV!AA1259,D_SAV!AB1259)</f>
        <v>0</v>
      </c>
      <c r="AD1259" s="478">
        <f>IF(AC1259=0,0,IF(U1259-(con_EOGJahr-D_SAV!E1259)&lt;=0,AC1259,AC1259/V1259))</f>
        <v>0</v>
      </c>
      <c r="AE1259" s="478">
        <f>IFERROR(IF(AND(VLOOKUP(D1259,rng_ND,5,FALSE)="Ja",D_SAV!T1259="degressiv"),D_SAV!AC1259*Y1259/100,0),0)</f>
        <v>0</v>
      </c>
      <c r="AF1259" s="55">
        <f>IFERROR(IF(VLOOKUP(D1259,rng_ND,5,FALSE)="Ja",MAX(D_SAV!AD1259:AE1259),D_SAV!AD1259),0)</f>
        <v>0</v>
      </c>
      <c r="AG1259" s="55">
        <f t="shared" si="374"/>
        <v>0</v>
      </c>
      <c r="AH1259" s="55">
        <f t="shared" si="375"/>
        <v>0</v>
      </c>
      <c r="AI1259" s="55">
        <f t="shared" si="376"/>
        <v>0</v>
      </c>
      <c r="AJ1259" s="55">
        <f t="shared" si="377"/>
        <v>0</v>
      </c>
      <c r="AK1259" s="55">
        <f t="shared" si="368"/>
        <v>0</v>
      </c>
      <c r="AL1259" s="55">
        <f t="shared" si="369"/>
        <v>0</v>
      </c>
      <c r="AM1259" s="55">
        <f t="shared" si="370"/>
        <v>0</v>
      </c>
    </row>
    <row r="1260" spans="1:39" x14ac:dyDescent="0.25">
      <c r="A1260" s="47">
        <v>1256</v>
      </c>
      <c r="B1260" s="358" t="str">
        <f>IF(AND(E1260&lt;&gt;0,D1260&lt;&gt;0,F1260&lt;&gt;0),IF(C1260&lt;&gt;0,CONCATENATE(C1260,"-AGr",VLOOKUP(D1260,Listen!$A$2:$G$45,7,FALSE),"-",E1260,"-",F1260,),CONCATENATE("AGr",VLOOKUP(D1260,Listen!$A$2:$G$45,7,FALSE),"-",E1260,"-",F1260)),"keine vollständige ID")</f>
        <v>keine vollständige ID</v>
      </c>
      <c r="C1260" s="359">
        <f>'[2]III_SAV-Details_NB'!B1266</f>
        <v>0</v>
      </c>
      <c r="D1260" s="359">
        <f>'[2]III_SAV-Details_NB'!C1266</f>
        <v>0</v>
      </c>
      <c r="E1260" s="359">
        <f>'[2]III_SAV-Details_NB'!D1266</f>
        <v>0</v>
      </c>
      <c r="F1260" s="490"/>
      <c r="G1260" s="281">
        <f>'[2]III_SAV-Details_NB'!X1266</f>
        <v>0</v>
      </c>
      <c r="H1260" s="281">
        <f t="shared" si="371"/>
        <v>0</v>
      </c>
      <c r="I1260" s="281">
        <f>IF(con_EOGJahr=2025,'[2]III_SAV-Details_NB'!AA1266,IF(con_EOGJahr=2026,'[2]III_SAV-Details_NB'!AB1266,'[2]III_SAV-Details_NB'!AC1266))</f>
        <v>0</v>
      </c>
      <c r="J1260" s="282"/>
      <c r="K1260" s="282"/>
      <c r="L1260" s="282"/>
      <c r="M1260" s="282"/>
      <c r="N1260" s="282"/>
      <c r="O1260" s="282"/>
      <c r="P1260" s="52">
        <f t="shared" si="372"/>
        <v>0</v>
      </c>
      <c r="Q1260" s="60"/>
      <c r="R1260" s="53">
        <f t="shared" si="378"/>
        <v>0</v>
      </c>
      <c r="S1260" s="59"/>
      <c r="T1260" s="61"/>
      <c r="U1260" s="342" t="str">
        <f t="shared" si="382"/>
        <v>k.A.</v>
      </c>
      <c r="V1260" s="343" t="str">
        <f t="shared" si="379"/>
        <v>k.A.</v>
      </c>
      <c r="W1260" s="343" t="str">
        <f>IFERROR(IF(OR($D1260="",$E1260=0,con_Ende=0),"k.A.",IF(VLOOKUP($D1260,rng_ND,5,0)="Nein",VLOOKUP($D1260,rng_ND,2,FALSE),MIN(VLOOKUP($D1260,rng_ND,2,FALSE),A_Stammdaten!$B$19-D_SAV!$E1260+1))),"k.A.")</f>
        <v>k.A.</v>
      </c>
      <c r="X1260" s="343" t="str">
        <f t="shared" si="380"/>
        <v>k.A.</v>
      </c>
      <c r="Y1260" s="62"/>
      <c r="Z1260" s="48">
        <f t="shared" si="381"/>
        <v>0</v>
      </c>
      <c r="AA1260" s="457"/>
      <c r="AB1260" s="55">
        <f t="shared" si="373"/>
        <v>0</v>
      </c>
      <c r="AC1260" s="55">
        <f>IF(A_Stammdaten!$B$25="ja",D_SAV!AA1260,D_SAV!AB1260)</f>
        <v>0</v>
      </c>
      <c r="AD1260" s="478">
        <f>IF(AC1260=0,0,IF(U1260-(con_EOGJahr-D_SAV!E1260)&lt;=0,AC1260,AC1260/V1260))</f>
        <v>0</v>
      </c>
      <c r="AE1260" s="478">
        <f>IFERROR(IF(AND(VLOOKUP(D1260,rng_ND,5,FALSE)="Ja",D_SAV!T1260="degressiv"),D_SAV!AC1260*Y1260/100,0),0)</f>
        <v>0</v>
      </c>
      <c r="AF1260" s="55">
        <f>IFERROR(IF(VLOOKUP(D1260,rng_ND,5,FALSE)="Ja",MAX(D_SAV!AD1260:AE1260),D_SAV!AD1260),0)</f>
        <v>0</v>
      </c>
      <c r="AG1260" s="55">
        <f t="shared" si="374"/>
        <v>0</v>
      </c>
      <c r="AH1260" s="55">
        <f t="shared" si="375"/>
        <v>0</v>
      </c>
      <c r="AI1260" s="55">
        <f t="shared" si="376"/>
        <v>0</v>
      </c>
      <c r="AJ1260" s="55">
        <f t="shared" si="377"/>
        <v>0</v>
      </c>
      <c r="AK1260" s="55">
        <f t="shared" si="368"/>
        <v>0</v>
      </c>
      <c r="AL1260" s="55">
        <f t="shared" si="369"/>
        <v>0</v>
      </c>
      <c r="AM1260" s="55">
        <f t="shared" si="370"/>
        <v>0</v>
      </c>
    </row>
    <row r="1261" spans="1:39" x14ac:dyDescent="0.25">
      <c r="A1261" s="47">
        <v>1257</v>
      </c>
      <c r="B1261" s="358" t="str">
        <f>IF(AND(E1261&lt;&gt;0,D1261&lt;&gt;0,F1261&lt;&gt;0),IF(C1261&lt;&gt;0,CONCATENATE(C1261,"-AGr",VLOOKUP(D1261,Listen!$A$2:$G$45,7,FALSE),"-",E1261,"-",F1261,),CONCATENATE("AGr",VLOOKUP(D1261,Listen!$A$2:$G$45,7,FALSE),"-",E1261,"-",F1261)),"keine vollständige ID")</f>
        <v>keine vollständige ID</v>
      </c>
      <c r="C1261" s="359">
        <f>'[2]III_SAV-Details_NB'!B1267</f>
        <v>0</v>
      </c>
      <c r="D1261" s="359">
        <f>'[2]III_SAV-Details_NB'!C1267</f>
        <v>0</v>
      </c>
      <c r="E1261" s="359">
        <f>'[2]III_SAV-Details_NB'!D1267</f>
        <v>0</v>
      </c>
      <c r="F1261" s="490"/>
      <c r="G1261" s="281">
        <f>'[2]III_SAV-Details_NB'!X1267</f>
        <v>0</v>
      </c>
      <c r="H1261" s="281">
        <f t="shared" si="371"/>
        <v>0</v>
      </c>
      <c r="I1261" s="281">
        <f>IF(con_EOGJahr=2025,'[2]III_SAV-Details_NB'!AA1267,IF(con_EOGJahr=2026,'[2]III_SAV-Details_NB'!AB1267,'[2]III_SAV-Details_NB'!AC1267))</f>
        <v>0</v>
      </c>
      <c r="J1261" s="282"/>
      <c r="K1261" s="282"/>
      <c r="L1261" s="282"/>
      <c r="M1261" s="282"/>
      <c r="N1261" s="282"/>
      <c r="O1261" s="282"/>
      <c r="P1261" s="52">
        <f t="shared" si="372"/>
        <v>0</v>
      </c>
      <c r="Q1261" s="60"/>
      <c r="R1261" s="53">
        <f t="shared" si="378"/>
        <v>0</v>
      </c>
      <c r="S1261" s="59"/>
      <c r="T1261" s="61"/>
      <c r="U1261" s="342" t="str">
        <f t="shared" si="382"/>
        <v>k.A.</v>
      </c>
      <c r="V1261" s="343" t="str">
        <f t="shared" si="379"/>
        <v>k.A.</v>
      </c>
      <c r="W1261" s="343" t="str">
        <f>IFERROR(IF(OR($D1261="",$E1261=0,con_Ende=0),"k.A.",IF(VLOOKUP($D1261,rng_ND,5,0)="Nein",VLOOKUP($D1261,rng_ND,2,FALSE),MIN(VLOOKUP($D1261,rng_ND,2,FALSE),A_Stammdaten!$B$19-D_SAV!$E1261+1))),"k.A.")</f>
        <v>k.A.</v>
      </c>
      <c r="X1261" s="343" t="str">
        <f t="shared" si="380"/>
        <v>k.A.</v>
      </c>
      <c r="Y1261" s="62"/>
      <c r="Z1261" s="48">
        <f t="shared" si="381"/>
        <v>0</v>
      </c>
      <c r="AA1261" s="457"/>
      <c r="AB1261" s="55">
        <f t="shared" si="373"/>
        <v>0</v>
      </c>
      <c r="AC1261" s="55">
        <f>IF(A_Stammdaten!$B$25="ja",D_SAV!AA1261,D_SAV!AB1261)</f>
        <v>0</v>
      </c>
      <c r="AD1261" s="478">
        <f>IF(AC1261=0,0,IF(U1261-(con_EOGJahr-D_SAV!E1261)&lt;=0,AC1261,AC1261/V1261))</f>
        <v>0</v>
      </c>
      <c r="AE1261" s="478">
        <f>IFERROR(IF(AND(VLOOKUP(D1261,rng_ND,5,FALSE)="Ja",D_SAV!T1261="degressiv"),D_SAV!AC1261*Y1261/100,0),0)</f>
        <v>0</v>
      </c>
      <c r="AF1261" s="55">
        <f>IFERROR(IF(VLOOKUP(D1261,rng_ND,5,FALSE)="Ja",MAX(D_SAV!AD1261:AE1261),D_SAV!AD1261),0)</f>
        <v>0</v>
      </c>
      <c r="AG1261" s="55">
        <f t="shared" si="374"/>
        <v>0</v>
      </c>
      <c r="AH1261" s="55">
        <f t="shared" si="375"/>
        <v>0</v>
      </c>
      <c r="AI1261" s="55">
        <f t="shared" si="376"/>
        <v>0</v>
      </c>
      <c r="AJ1261" s="55">
        <f t="shared" si="377"/>
        <v>0</v>
      </c>
      <c r="AK1261" s="55">
        <f t="shared" si="368"/>
        <v>0</v>
      </c>
      <c r="AL1261" s="55">
        <f t="shared" si="369"/>
        <v>0</v>
      </c>
      <c r="AM1261" s="55">
        <f t="shared" si="370"/>
        <v>0</v>
      </c>
    </row>
    <row r="1262" spans="1:39" x14ac:dyDescent="0.25">
      <c r="A1262" s="47">
        <v>1258</v>
      </c>
      <c r="B1262" s="358" t="str">
        <f>IF(AND(E1262&lt;&gt;0,D1262&lt;&gt;0,F1262&lt;&gt;0),IF(C1262&lt;&gt;0,CONCATENATE(C1262,"-AGr",VLOOKUP(D1262,Listen!$A$2:$G$45,7,FALSE),"-",E1262,"-",F1262,),CONCATENATE("AGr",VLOOKUP(D1262,Listen!$A$2:$G$45,7,FALSE),"-",E1262,"-",F1262)),"keine vollständige ID")</f>
        <v>keine vollständige ID</v>
      </c>
      <c r="C1262" s="359">
        <f>'[2]III_SAV-Details_NB'!B1268</f>
        <v>0</v>
      </c>
      <c r="D1262" s="359">
        <f>'[2]III_SAV-Details_NB'!C1268</f>
        <v>0</v>
      </c>
      <c r="E1262" s="359">
        <f>'[2]III_SAV-Details_NB'!D1268</f>
        <v>0</v>
      </c>
      <c r="F1262" s="490"/>
      <c r="G1262" s="281">
        <f>'[2]III_SAV-Details_NB'!X1268</f>
        <v>0</v>
      </c>
      <c r="H1262" s="281">
        <f t="shared" si="371"/>
        <v>0</v>
      </c>
      <c r="I1262" s="281">
        <f>IF(con_EOGJahr=2025,'[2]III_SAV-Details_NB'!AA1268,IF(con_EOGJahr=2026,'[2]III_SAV-Details_NB'!AB1268,'[2]III_SAV-Details_NB'!AC1268))</f>
        <v>0</v>
      </c>
      <c r="J1262" s="282"/>
      <c r="K1262" s="282"/>
      <c r="L1262" s="282"/>
      <c r="M1262" s="282"/>
      <c r="N1262" s="282"/>
      <c r="O1262" s="282"/>
      <c r="P1262" s="52">
        <f t="shared" si="372"/>
        <v>0</v>
      </c>
      <c r="Q1262" s="60"/>
      <c r="R1262" s="53">
        <f t="shared" si="378"/>
        <v>0</v>
      </c>
      <c r="S1262" s="59"/>
      <c r="T1262" s="61"/>
      <c r="U1262" s="342" t="str">
        <f t="shared" si="382"/>
        <v>k.A.</v>
      </c>
      <c r="V1262" s="343" t="str">
        <f t="shared" si="379"/>
        <v>k.A.</v>
      </c>
      <c r="W1262" s="343" t="str">
        <f>IFERROR(IF(OR($D1262="",$E1262=0,con_Ende=0),"k.A.",IF(VLOOKUP($D1262,rng_ND,5,0)="Nein",VLOOKUP($D1262,rng_ND,2,FALSE),MIN(VLOOKUP($D1262,rng_ND,2,FALSE),A_Stammdaten!$B$19-D_SAV!$E1262+1))),"k.A.")</f>
        <v>k.A.</v>
      </c>
      <c r="X1262" s="343" t="str">
        <f t="shared" si="380"/>
        <v>k.A.</v>
      </c>
      <c r="Y1262" s="62"/>
      <c r="Z1262" s="48">
        <f t="shared" si="381"/>
        <v>0</v>
      </c>
      <c r="AA1262" s="457"/>
      <c r="AB1262" s="55">
        <f t="shared" si="373"/>
        <v>0</v>
      </c>
      <c r="AC1262" s="55">
        <f>IF(A_Stammdaten!$B$25="ja",D_SAV!AA1262,D_SAV!AB1262)</f>
        <v>0</v>
      </c>
      <c r="AD1262" s="478">
        <f>IF(AC1262=0,0,IF(U1262-(con_EOGJahr-D_SAV!E1262)&lt;=0,AC1262,AC1262/V1262))</f>
        <v>0</v>
      </c>
      <c r="AE1262" s="478">
        <f>IFERROR(IF(AND(VLOOKUP(D1262,rng_ND,5,FALSE)="Ja",D_SAV!T1262="degressiv"),D_SAV!AC1262*Y1262/100,0),0)</f>
        <v>0</v>
      </c>
      <c r="AF1262" s="55">
        <f>IFERROR(IF(VLOOKUP(D1262,rng_ND,5,FALSE)="Ja",MAX(D_SAV!AD1262:AE1262),D_SAV!AD1262),0)</f>
        <v>0</v>
      </c>
      <c r="AG1262" s="55">
        <f t="shared" si="374"/>
        <v>0</v>
      </c>
      <c r="AH1262" s="55">
        <f t="shared" si="375"/>
        <v>0</v>
      </c>
      <c r="AI1262" s="55">
        <f t="shared" si="376"/>
        <v>0</v>
      </c>
      <c r="AJ1262" s="55">
        <f t="shared" si="377"/>
        <v>0</v>
      </c>
      <c r="AK1262" s="55">
        <f t="shared" si="368"/>
        <v>0</v>
      </c>
      <c r="AL1262" s="55">
        <f t="shared" si="369"/>
        <v>0</v>
      </c>
      <c r="AM1262" s="55">
        <f t="shared" si="370"/>
        <v>0</v>
      </c>
    </row>
    <row r="1263" spans="1:39" x14ac:dyDescent="0.25">
      <c r="A1263" s="47">
        <v>1259</v>
      </c>
      <c r="B1263" s="358" t="str">
        <f>IF(AND(E1263&lt;&gt;0,D1263&lt;&gt;0,F1263&lt;&gt;0),IF(C1263&lt;&gt;0,CONCATENATE(C1263,"-AGr",VLOOKUP(D1263,Listen!$A$2:$G$45,7,FALSE),"-",E1263,"-",F1263,),CONCATENATE("AGr",VLOOKUP(D1263,Listen!$A$2:$G$45,7,FALSE),"-",E1263,"-",F1263)),"keine vollständige ID")</f>
        <v>keine vollständige ID</v>
      </c>
      <c r="C1263" s="359">
        <f>'[2]III_SAV-Details_NB'!B1269</f>
        <v>0</v>
      </c>
      <c r="D1263" s="359">
        <f>'[2]III_SAV-Details_NB'!C1269</f>
        <v>0</v>
      </c>
      <c r="E1263" s="359">
        <f>'[2]III_SAV-Details_NB'!D1269</f>
        <v>0</v>
      </c>
      <c r="F1263" s="490"/>
      <c r="G1263" s="281">
        <f>'[2]III_SAV-Details_NB'!X1269</f>
        <v>0</v>
      </c>
      <c r="H1263" s="281">
        <f t="shared" si="371"/>
        <v>0</v>
      </c>
      <c r="I1263" s="281">
        <f>IF(con_EOGJahr=2025,'[2]III_SAV-Details_NB'!AA1269,IF(con_EOGJahr=2026,'[2]III_SAV-Details_NB'!AB1269,'[2]III_SAV-Details_NB'!AC1269))</f>
        <v>0</v>
      </c>
      <c r="J1263" s="282"/>
      <c r="K1263" s="282"/>
      <c r="L1263" s="282"/>
      <c r="M1263" s="282"/>
      <c r="N1263" s="282"/>
      <c r="O1263" s="282"/>
      <c r="P1263" s="52">
        <f t="shared" si="372"/>
        <v>0</v>
      </c>
      <c r="Q1263" s="60"/>
      <c r="R1263" s="53">
        <f t="shared" si="378"/>
        <v>0</v>
      </c>
      <c r="S1263" s="59"/>
      <c r="T1263" s="61"/>
      <c r="U1263" s="342" t="str">
        <f t="shared" si="382"/>
        <v>k.A.</v>
      </c>
      <c r="V1263" s="343" t="str">
        <f t="shared" si="379"/>
        <v>k.A.</v>
      </c>
      <c r="W1263" s="343" t="str">
        <f>IFERROR(IF(OR($D1263="",$E1263=0,con_Ende=0),"k.A.",IF(VLOOKUP($D1263,rng_ND,5,0)="Nein",VLOOKUP($D1263,rng_ND,2,FALSE),MIN(VLOOKUP($D1263,rng_ND,2,FALSE),A_Stammdaten!$B$19-D_SAV!$E1263+1))),"k.A.")</f>
        <v>k.A.</v>
      </c>
      <c r="X1263" s="343" t="str">
        <f t="shared" si="380"/>
        <v>k.A.</v>
      </c>
      <c r="Y1263" s="62"/>
      <c r="Z1263" s="48">
        <f t="shared" si="381"/>
        <v>0</v>
      </c>
      <c r="AA1263" s="457"/>
      <c r="AB1263" s="55">
        <f t="shared" si="373"/>
        <v>0</v>
      </c>
      <c r="AC1263" s="55">
        <f>IF(A_Stammdaten!$B$25="ja",D_SAV!AA1263,D_SAV!AB1263)</f>
        <v>0</v>
      </c>
      <c r="AD1263" s="478">
        <f>IF(AC1263=0,0,IF(U1263-(con_EOGJahr-D_SAV!E1263)&lt;=0,AC1263,AC1263/V1263))</f>
        <v>0</v>
      </c>
      <c r="AE1263" s="478">
        <f>IFERROR(IF(AND(VLOOKUP(D1263,rng_ND,5,FALSE)="Ja",D_SAV!T1263="degressiv"),D_SAV!AC1263*Y1263/100,0),0)</f>
        <v>0</v>
      </c>
      <c r="AF1263" s="55">
        <f>IFERROR(IF(VLOOKUP(D1263,rng_ND,5,FALSE)="Ja",MAX(D_SAV!AD1263:AE1263),D_SAV!AD1263),0)</f>
        <v>0</v>
      </c>
      <c r="AG1263" s="55">
        <f t="shared" si="374"/>
        <v>0</v>
      </c>
      <c r="AH1263" s="55">
        <f t="shared" si="375"/>
        <v>0</v>
      </c>
      <c r="AI1263" s="55">
        <f t="shared" si="376"/>
        <v>0</v>
      </c>
      <c r="AJ1263" s="55">
        <f t="shared" si="377"/>
        <v>0</v>
      </c>
      <c r="AK1263" s="55">
        <f t="shared" si="368"/>
        <v>0</v>
      </c>
      <c r="AL1263" s="55">
        <f t="shared" si="369"/>
        <v>0</v>
      </c>
      <c r="AM1263" s="55">
        <f t="shared" si="370"/>
        <v>0</v>
      </c>
    </row>
    <row r="1264" spans="1:39" x14ac:dyDescent="0.25">
      <c r="A1264" s="47">
        <v>1260</v>
      </c>
      <c r="B1264" s="358" t="str">
        <f>IF(AND(E1264&lt;&gt;0,D1264&lt;&gt;0,F1264&lt;&gt;0),IF(C1264&lt;&gt;0,CONCATENATE(C1264,"-AGr",VLOOKUP(D1264,Listen!$A$2:$G$45,7,FALSE),"-",E1264,"-",F1264,),CONCATENATE("AGr",VLOOKUP(D1264,Listen!$A$2:$G$45,7,FALSE),"-",E1264,"-",F1264)),"keine vollständige ID")</f>
        <v>keine vollständige ID</v>
      </c>
      <c r="C1264" s="359">
        <f>'[2]III_SAV-Details_NB'!B1270</f>
        <v>0</v>
      </c>
      <c r="D1264" s="359">
        <f>'[2]III_SAV-Details_NB'!C1270</f>
        <v>0</v>
      </c>
      <c r="E1264" s="359">
        <f>'[2]III_SAV-Details_NB'!D1270</f>
        <v>0</v>
      </c>
      <c r="F1264" s="490"/>
      <c r="G1264" s="281">
        <f>'[2]III_SAV-Details_NB'!X1270</f>
        <v>0</v>
      </c>
      <c r="H1264" s="281">
        <f t="shared" si="371"/>
        <v>0</v>
      </c>
      <c r="I1264" s="281">
        <f>IF(con_EOGJahr=2025,'[2]III_SAV-Details_NB'!AA1270,IF(con_EOGJahr=2026,'[2]III_SAV-Details_NB'!AB1270,'[2]III_SAV-Details_NB'!AC1270))</f>
        <v>0</v>
      </c>
      <c r="J1264" s="282"/>
      <c r="K1264" s="282"/>
      <c r="L1264" s="282"/>
      <c r="M1264" s="282"/>
      <c r="N1264" s="282"/>
      <c r="O1264" s="282"/>
      <c r="P1264" s="52">
        <f t="shared" si="372"/>
        <v>0</v>
      </c>
      <c r="Q1264" s="60"/>
      <c r="R1264" s="53">
        <f t="shared" si="378"/>
        <v>0</v>
      </c>
      <c r="S1264" s="59"/>
      <c r="T1264" s="61"/>
      <c r="U1264" s="342" t="str">
        <f t="shared" si="382"/>
        <v>k.A.</v>
      </c>
      <c r="V1264" s="343" t="str">
        <f t="shared" si="379"/>
        <v>k.A.</v>
      </c>
      <c r="W1264" s="343" t="str">
        <f>IFERROR(IF(OR($D1264="",$E1264=0,con_Ende=0),"k.A.",IF(VLOOKUP($D1264,rng_ND,5,0)="Nein",VLOOKUP($D1264,rng_ND,2,FALSE),MIN(VLOOKUP($D1264,rng_ND,2,FALSE),A_Stammdaten!$B$19-D_SAV!$E1264+1))),"k.A.")</f>
        <v>k.A.</v>
      </c>
      <c r="X1264" s="343" t="str">
        <f t="shared" si="380"/>
        <v>k.A.</v>
      </c>
      <c r="Y1264" s="62"/>
      <c r="Z1264" s="48">
        <f t="shared" si="381"/>
        <v>0</v>
      </c>
      <c r="AA1264" s="457"/>
      <c r="AB1264" s="55">
        <f t="shared" si="373"/>
        <v>0</v>
      </c>
      <c r="AC1264" s="55">
        <f>IF(A_Stammdaten!$B$25="ja",D_SAV!AA1264,D_SAV!AB1264)</f>
        <v>0</v>
      </c>
      <c r="AD1264" s="478">
        <f>IF(AC1264=0,0,IF(U1264-(con_EOGJahr-D_SAV!E1264)&lt;=0,AC1264,AC1264/V1264))</f>
        <v>0</v>
      </c>
      <c r="AE1264" s="478">
        <f>IFERROR(IF(AND(VLOOKUP(D1264,rng_ND,5,FALSE)="Ja",D_SAV!T1264="degressiv"),D_SAV!AC1264*Y1264/100,0),0)</f>
        <v>0</v>
      </c>
      <c r="AF1264" s="55">
        <f>IFERROR(IF(VLOOKUP(D1264,rng_ND,5,FALSE)="Ja",MAX(D_SAV!AD1264:AE1264),D_SAV!AD1264),0)</f>
        <v>0</v>
      </c>
      <c r="AG1264" s="55">
        <f t="shared" si="374"/>
        <v>0</v>
      </c>
      <c r="AH1264" s="55">
        <f t="shared" si="375"/>
        <v>0</v>
      </c>
      <c r="AI1264" s="55">
        <f t="shared" si="376"/>
        <v>0</v>
      </c>
      <c r="AJ1264" s="55">
        <f t="shared" si="377"/>
        <v>0</v>
      </c>
      <c r="AK1264" s="55">
        <f t="shared" si="368"/>
        <v>0</v>
      </c>
      <c r="AL1264" s="55">
        <f t="shared" si="369"/>
        <v>0</v>
      </c>
      <c r="AM1264" s="55">
        <f t="shared" si="370"/>
        <v>0</v>
      </c>
    </row>
    <row r="1265" spans="1:39" x14ac:dyDescent="0.25">
      <c r="A1265" s="47">
        <v>1261</v>
      </c>
      <c r="B1265" s="358" t="str">
        <f>IF(AND(E1265&lt;&gt;0,D1265&lt;&gt;0,F1265&lt;&gt;0),IF(C1265&lt;&gt;0,CONCATENATE(C1265,"-AGr",VLOOKUP(D1265,Listen!$A$2:$G$45,7,FALSE),"-",E1265,"-",F1265,),CONCATENATE("AGr",VLOOKUP(D1265,Listen!$A$2:$G$45,7,FALSE),"-",E1265,"-",F1265)),"keine vollständige ID")</f>
        <v>keine vollständige ID</v>
      </c>
      <c r="C1265" s="359">
        <f>'[2]III_SAV-Details_NB'!B1271</f>
        <v>0</v>
      </c>
      <c r="D1265" s="359">
        <f>'[2]III_SAV-Details_NB'!C1271</f>
        <v>0</v>
      </c>
      <c r="E1265" s="359">
        <f>'[2]III_SAV-Details_NB'!D1271</f>
        <v>0</v>
      </c>
      <c r="F1265" s="490"/>
      <c r="G1265" s="281">
        <f>'[2]III_SAV-Details_NB'!X1271</f>
        <v>0</v>
      </c>
      <c r="H1265" s="281">
        <f t="shared" si="371"/>
        <v>0</v>
      </c>
      <c r="I1265" s="281">
        <f>IF(con_EOGJahr=2025,'[2]III_SAV-Details_NB'!AA1271,IF(con_EOGJahr=2026,'[2]III_SAV-Details_NB'!AB1271,'[2]III_SAV-Details_NB'!AC1271))</f>
        <v>0</v>
      </c>
      <c r="J1265" s="282"/>
      <c r="K1265" s="282"/>
      <c r="L1265" s="282"/>
      <c r="M1265" s="282"/>
      <c r="N1265" s="282"/>
      <c r="O1265" s="282"/>
      <c r="P1265" s="52">
        <f t="shared" si="372"/>
        <v>0</v>
      </c>
      <c r="Q1265" s="60"/>
      <c r="R1265" s="53">
        <f t="shared" si="378"/>
        <v>0</v>
      </c>
      <c r="S1265" s="59"/>
      <c r="T1265" s="61"/>
      <c r="U1265" s="342" t="str">
        <f t="shared" si="382"/>
        <v>k.A.</v>
      </c>
      <c r="V1265" s="343" t="str">
        <f t="shared" si="379"/>
        <v>k.A.</v>
      </c>
      <c r="W1265" s="343" t="str">
        <f>IFERROR(IF(OR($D1265="",$E1265=0,con_Ende=0),"k.A.",IF(VLOOKUP($D1265,rng_ND,5,0)="Nein",VLOOKUP($D1265,rng_ND,2,FALSE),MIN(VLOOKUP($D1265,rng_ND,2,FALSE),A_Stammdaten!$B$19-D_SAV!$E1265+1))),"k.A.")</f>
        <v>k.A.</v>
      </c>
      <c r="X1265" s="343" t="str">
        <f t="shared" si="380"/>
        <v>k.A.</v>
      </c>
      <c r="Y1265" s="62"/>
      <c r="Z1265" s="48">
        <f t="shared" si="381"/>
        <v>0</v>
      </c>
      <c r="AA1265" s="457"/>
      <c r="AB1265" s="55">
        <f t="shared" si="373"/>
        <v>0</v>
      </c>
      <c r="AC1265" s="55">
        <f>IF(A_Stammdaten!$B$25="ja",D_SAV!AA1265,D_SAV!AB1265)</f>
        <v>0</v>
      </c>
      <c r="AD1265" s="478">
        <f>IF(AC1265=0,0,IF(U1265-(con_EOGJahr-D_SAV!E1265)&lt;=0,AC1265,AC1265/V1265))</f>
        <v>0</v>
      </c>
      <c r="AE1265" s="478">
        <f>IFERROR(IF(AND(VLOOKUP(D1265,rng_ND,5,FALSE)="Ja",D_SAV!T1265="degressiv"),D_SAV!AC1265*Y1265/100,0),0)</f>
        <v>0</v>
      </c>
      <c r="AF1265" s="55">
        <f>IFERROR(IF(VLOOKUP(D1265,rng_ND,5,FALSE)="Ja",MAX(D_SAV!AD1265:AE1265),D_SAV!AD1265),0)</f>
        <v>0</v>
      </c>
      <c r="AG1265" s="55">
        <f t="shared" si="374"/>
        <v>0</v>
      </c>
      <c r="AH1265" s="55">
        <f t="shared" si="375"/>
        <v>0</v>
      </c>
      <c r="AI1265" s="55">
        <f t="shared" si="376"/>
        <v>0</v>
      </c>
      <c r="AJ1265" s="55">
        <f t="shared" si="377"/>
        <v>0</v>
      </c>
      <c r="AK1265" s="55">
        <f t="shared" si="368"/>
        <v>0</v>
      </c>
      <c r="AL1265" s="55">
        <f t="shared" si="369"/>
        <v>0</v>
      </c>
      <c r="AM1265" s="55">
        <f t="shared" si="370"/>
        <v>0</v>
      </c>
    </row>
    <row r="1266" spans="1:39" x14ac:dyDescent="0.25">
      <c r="A1266" s="47">
        <v>1262</v>
      </c>
      <c r="B1266" s="358" t="str">
        <f>IF(AND(E1266&lt;&gt;0,D1266&lt;&gt;0,F1266&lt;&gt;0),IF(C1266&lt;&gt;0,CONCATENATE(C1266,"-AGr",VLOOKUP(D1266,Listen!$A$2:$G$45,7,FALSE),"-",E1266,"-",F1266,),CONCATENATE("AGr",VLOOKUP(D1266,Listen!$A$2:$G$45,7,FALSE),"-",E1266,"-",F1266)),"keine vollständige ID")</f>
        <v>keine vollständige ID</v>
      </c>
      <c r="C1266" s="359">
        <f>'[2]III_SAV-Details_NB'!B1272</f>
        <v>0</v>
      </c>
      <c r="D1266" s="359">
        <f>'[2]III_SAV-Details_NB'!C1272</f>
        <v>0</v>
      </c>
      <c r="E1266" s="359">
        <f>'[2]III_SAV-Details_NB'!D1272</f>
        <v>0</v>
      </c>
      <c r="F1266" s="490"/>
      <c r="G1266" s="281">
        <f>'[2]III_SAV-Details_NB'!X1272</f>
        <v>0</v>
      </c>
      <c r="H1266" s="281">
        <f t="shared" si="371"/>
        <v>0</v>
      </c>
      <c r="I1266" s="281">
        <f>IF(con_EOGJahr=2025,'[2]III_SAV-Details_NB'!AA1272,IF(con_EOGJahr=2026,'[2]III_SAV-Details_NB'!AB1272,'[2]III_SAV-Details_NB'!AC1272))</f>
        <v>0</v>
      </c>
      <c r="J1266" s="282"/>
      <c r="K1266" s="282"/>
      <c r="L1266" s="282"/>
      <c r="M1266" s="282"/>
      <c r="N1266" s="282"/>
      <c r="O1266" s="282"/>
      <c r="P1266" s="52">
        <f t="shared" si="372"/>
        <v>0</v>
      </c>
      <c r="Q1266" s="60"/>
      <c r="R1266" s="53">
        <f t="shared" si="378"/>
        <v>0</v>
      </c>
      <c r="S1266" s="59"/>
      <c r="T1266" s="61"/>
      <c r="U1266" s="342" t="str">
        <f t="shared" si="382"/>
        <v>k.A.</v>
      </c>
      <c r="V1266" s="343" t="str">
        <f t="shared" si="379"/>
        <v>k.A.</v>
      </c>
      <c r="W1266" s="343" t="str">
        <f>IFERROR(IF(OR($D1266="",$E1266=0,con_Ende=0),"k.A.",IF(VLOOKUP($D1266,rng_ND,5,0)="Nein",VLOOKUP($D1266,rng_ND,2,FALSE),MIN(VLOOKUP($D1266,rng_ND,2,FALSE),A_Stammdaten!$B$19-D_SAV!$E1266+1))),"k.A.")</f>
        <v>k.A.</v>
      </c>
      <c r="X1266" s="343" t="str">
        <f t="shared" si="380"/>
        <v>k.A.</v>
      </c>
      <c r="Y1266" s="62"/>
      <c r="Z1266" s="48">
        <f t="shared" si="381"/>
        <v>0</v>
      </c>
      <c r="AA1266" s="457"/>
      <c r="AB1266" s="55">
        <f t="shared" si="373"/>
        <v>0</v>
      </c>
      <c r="AC1266" s="55">
        <f>IF(A_Stammdaten!$B$25="ja",D_SAV!AA1266,D_SAV!AB1266)</f>
        <v>0</v>
      </c>
      <c r="AD1266" s="478">
        <f>IF(AC1266=0,0,IF(U1266-(con_EOGJahr-D_SAV!E1266)&lt;=0,AC1266,AC1266/V1266))</f>
        <v>0</v>
      </c>
      <c r="AE1266" s="478">
        <f>IFERROR(IF(AND(VLOOKUP(D1266,rng_ND,5,FALSE)="Ja",D_SAV!T1266="degressiv"),D_SAV!AC1266*Y1266/100,0),0)</f>
        <v>0</v>
      </c>
      <c r="AF1266" s="55">
        <f>IFERROR(IF(VLOOKUP(D1266,rng_ND,5,FALSE)="Ja",MAX(D_SAV!AD1266:AE1266),D_SAV!AD1266),0)</f>
        <v>0</v>
      </c>
      <c r="AG1266" s="55">
        <f t="shared" si="374"/>
        <v>0</v>
      </c>
      <c r="AH1266" s="55">
        <f t="shared" si="375"/>
        <v>0</v>
      </c>
      <c r="AI1266" s="55">
        <f t="shared" si="376"/>
        <v>0</v>
      </c>
      <c r="AJ1266" s="55">
        <f t="shared" si="377"/>
        <v>0</v>
      </c>
      <c r="AK1266" s="55">
        <f t="shared" si="368"/>
        <v>0</v>
      </c>
      <c r="AL1266" s="55">
        <f t="shared" si="369"/>
        <v>0</v>
      </c>
      <c r="AM1266" s="55">
        <f t="shared" si="370"/>
        <v>0</v>
      </c>
    </row>
    <row r="1267" spans="1:39" x14ac:dyDescent="0.25">
      <c r="A1267" s="47">
        <v>1263</v>
      </c>
      <c r="B1267" s="358" t="str">
        <f>IF(AND(E1267&lt;&gt;0,D1267&lt;&gt;0,F1267&lt;&gt;0),IF(C1267&lt;&gt;0,CONCATENATE(C1267,"-AGr",VLOOKUP(D1267,Listen!$A$2:$G$45,7,FALSE),"-",E1267,"-",F1267,),CONCATENATE("AGr",VLOOKUP(D1267,Listen!$A$2:$G$45,7,FALSE),"-",E1267,"-",F1267)),"keine vollständige ID")</f>
        <v>keine vollständige ID</v>
      </c>
      <c r="C1267" s="359">
        <f>'[2]III_SAV-Details_NB'!B1273</f>
        <v>0</v>
      </c>
      <c r="D1267" s="359">
        <f>'[2]III_SAV-Details_NB'!C1273</f>
        <v>0</v>
      </c>
      <c r="E1267" s="359">
        <f>'[2]III_SAV-Details_NB'!D1273</f>
        <v>0</v>
      </c>
      <c r="F1267" s="490"/>
      <c r="G1267" s="281">
        <f>'[2]III_SAV-Details_NB'!X1273</f>
        <v>0</v>
      </c>
      <c r="H1267" s="281">
        <f t="shared" si="371"/>
        <v>0</v>
      </c>
      <c r="I1267" s="281">
        <f>IF(con_EOGJahr=2025,'[2]III_SAV-Details_NB'!AA1273,IF(con_EOGJahr=2026,'[2]III_SAV-Details_NB'!AB1273,'[2]III_SAV-Details_NB'!AC1273))</f>
        <v>0</v>
      </c>
      <c r="J1267" s="282"/>
      <c r="K1267" s="282"/>
      <c r="L1267" s="282"/>
      <c r="M1267" s="282"/>
      <c r="N1267" s="282"/>
      <c r="O1267" s="282"/>
      <c r="P1267" s="52">
        <f t="shared" si="372"/>
        <v>0</v>
      </c>
      <c r="Q1267" s="60"/>
      <c r="R1267" s="53">
        <f t="shared" si="378"/>
        <v>0</v>
      </c>
      <c r="S1267" s="59"/>
      <c r="T1267" s="61"/>
      <c r="U1267" s="342" t="str">
        <f t="shared" si="382"/>
        <v>k.A.</v>
      </c>
      <c r="V1267" s="343" t="str">
        <f t="shared" si="379"/>
        <v>k.A.</v>
      </c>
      <c r="W1267" s="343" t="str">
        <f>IFERROR(IF(OR($D1267="",$E1267=0,con_Ende=0),"k.A.",IF(VLOOKUP($D1267,rng_ND,5,0)="Nein",VLOOKUP($D1267,rng_ND,2,FALSE),MIN(VLOOKUP($D1267,rng_ND,2,FALSE),A_Stammdaten!$B$19-D_SAV!$E1267+1))),"k.A.")</f>
        <v>k.A.</v>
      </c>
      <c r="X1267" s="343" t="str">
        <f t="shared" si="380"/>
        <v>k.A.</v>
      </c>
      <c r="Y1267" s="62"/>
      <c r="Z1267" s="48">
        <f t="shared" si="381"/>
        <v>0</v>
      </c>
      <c r="AA1267" s="457"/>
      <c r="AB1267" s="55">
        <f t="shared" si="373"/>
        <v>0</v>
      </c>
      <c r="AC1267" s="55">
        <f>IF(A_Stammdaten!$B$25="ja",D_SAV!AA1267,D_SAV!AB1267)</f>
        <v>0</v>
      </c>
      <c r="AD1267" s="478">
        <f>IF(AC1267=0,0,IF(U1267-(con_EOGJahr-D_SAV!E1267)&lt;=0,AC1267,AC1267/V1267))</f>
        <v>0</v>
      </c>
      <c r="AE1267" s="478">
        <f>IFERROR(IF(AND(VLOOKUP(D1267,rng_ND,5,FALSE)="Ja",D_SAV!T1267="degressiv"),D_SAV!AC1267*Y1267/100,0),0)</f>
        <v>0</v>
      </c>
      <c r="AF1267" s="55">
        <f>IFERROR(IF(VLOOKUP(D1267,rng_ND,5,FALSE)="Ja",MAX(D_SAV!AD1267:AE1267),D_SAV!AD1267),0)</f>
        <v>0</v>
      </c>
      <c r="AG1267" s="55">
        <f t="shared" si="374"/>
        <v>0</v>
      </c>
      <c r="AH1267" s="55">
        <f t="shared" si="375"/>
        <v>0</v>
      </c>
      <c r="AI1267" s="55">
        <f t="shared" si="376"/>
        <v>0</v>
      </c>
      <c r="AJ1267" s="55">
        <f t="shared" si="377"/>
        <v>0</v>
      </c>
      <c r="AK1267" s="55">
        <f t="shared" si="368"/>
        <v>0</v>
      </c>
      <c r="AL1267" s="55">
        <f t="shared" si="369"/>
        <v>0</v>
      </c>
      <c r="AM1267" s="55">
        <f t="shared" si="370"/>
        <v>0</v>
      </c>
    </row>
    <row r="1268" spans="1:39" x14ac:dyDescent="0.25">
      <c r="A1268" s="47">
        <v>1264</v>
      </c>
      <c r="B1268" s="358" t="str">
        <f>IF(AND(E1268&lt;&gt;0,D1268&lt;&gt;0,F1268&lt;&gt;0),IF(C1268&lt;&gt;0,CONCATENATE(C1268,"-AGr",VLOOKUP(D1268,Listen!$A$2:$G$45,7,FALSE),"-",E1268,"-",F1268,),CONCATENATE("AGr",VLOOKUP(D1268,Listen!$A$2:$G$45,7,FALSE),"-",E1268,"-",F1268)),"keine vollständige ID")</f>
        <v>keine vollständige ID</v>
      </c>
      <c r="C1268" s="359">
        <f>'[2]III_SAV-Details_NB'!B1274</f>
        <v>0</v>
      </c>
      <c r="D1268" s="359">
        <f>'[2]III_SAV-Details_NB'!C1274</f>
        <v>0</v>
      </c>
      <c r="E1268" s="359">
        <f>'[2]III_SAV-Details_NB'!D1274</f>
        <v>0</v>
      </c>
      <c r="F1268" s="490"/>
      <c r="G1268" s="281">
        <f>'[2]III_SAV-Details_NB'!X1274</f>
        <v>0</v>
      </c>
      <c r="H1268" s="281">
        <f t="shared" si="371"/>
        <v>0</v>
      </c>
      <c r="I1268" s="281">
        <f>IF(con_EOGJahr=2025,'[2]III_SAV-Details_NB'!AA1274,IF(con_EOGJahr=2026,'[2]III_SAV-Details_NB'!AB1274,'[2]III_SAV-Details_NB'!AC1274))</f>
        <v>0</v>
      </c>
      <c r="J1268" s="282"/>
      <c r="K1268" s="282"/>
      <c r="L1268" s="282"/>
      <c r="M1268" s="282"/>
      <c r="N1268" s="282"/>
      <c r="O1268" s="282"/>
      <c r="P1268" s="52">
        <f t="shared" si="372"/>
        <v>0</v>
      </c>
      <c r="Q1268" s="60"/>
      <c r="R1268" s="53">
        <f t="shared" si="378"/>
        <v>0</v>
      </c>
      <c r="S1268" s="59"/>
      <c r="T1268" s="61"/>
      <c r="U1268" s="342" t="str">
        <f t="shared" si="382"/>
        <v>k.A.</v>
      </c>
      <c r="V1268" s="343" t="str">
        <f t="shared" si="379"/>
        <v>k.A.</v>
      </c>
      <c r="W1268" s="343" t="str">
        <f>IFERROR(IF(OR($D1268="",$E1268=0,con_Ende=0),"k.A.",IF(VLOOKUP($D1268,rng_ND,5,0)="Nein",VLOOKUP($D1268,rng_ND,2,FALSE),MIN(VLOOKUP($D1268,rng_ND,2,FALSE),A_Stammdaten!$B$19-D_SAV!$E1268+1))),"k.A.")</f>
        <v>k.A.</v>
      </c>
      <c r="X1268" s="343" t="str">
        <f t="shared" si="380"/>
        <v>k.A.</v>
      </c>
      <c r="Y1268" s="62"/>
      <c r="Z1268" s="48">
        <f t="shared" si="381"/>
        <v>0</v>
      </c>
      <c r="AA1268" s="457"/>
      <c r="AB1268" s="55">
        <f t="shared" si="373"/>
        <v>0</v>
      </c>
      <c r="AC1268" s="55">
        <f>IF(A_Stammdaten!$B$25="ja",D_SAV!AA1268,D_SAV!AB1268)</f>
        <v>0</v>
      </c>
      <c r="AD1268" s="478">
        <f>IF(AC1268=0,0,IF(U1268-(con_EOGJahr-D_SAV!E1268)&lt;=0,AC1268,AC1268/V1268))</f>
        <v>0</v>
      </c>
      <c r="AE1268" s="478">
        <f>IFERROR(IF(AND(VLOOKUP(D1268,rng_ND,5,FALSE)="Ja",D_SAV!T1268="degressiv"),D_SAV!AC1268*Y1268/100,0),0)</f>
        <v>0</v>
      </c>
      <c r="AF1268" s="55">
        <f>IFERROR(IF(VLOOKUP(D1268,rng_ND,5,FALSE)="Ja",MAX(D_SAV!AD1268:AE1268),D_SAV!AD1268),0)</f>
        <v>0</v>
      </c>
      <c r="AG1268" s="55">
        <f t="shared" si="374"/>
        <v>0</v>
      </c>
      <c r="AH1268" s="55">
        <f t="shared" si="375"/>
        <v>0</v>
      </c>
      <c r="AI1268" s="55">
        <f t="shared" si="376"/>
        <v>0</v>
      </c>
      <c r="AJ1268" s="55">
        <f t="shared" si="377"/>
        <v>0</v>
      </c>
      <c r="AK1268" s="55">
        <f t="shared" si="368"/>
        <v>0</v>
      </c>
      <c r="AL1268" s="55">
        <f t="shared" si="369"/>
        <v>0</v>
      </c>
      <c r="AM1268" s="55">
        <f t="shared" si="370"/>
        <v>0</v>
      </c>
    </row>
    <row r="1269" spans="1:39" x14ac:dyDescent="0.25">
      <c r="A1269" s="47">
        <v>1265</v>
      </c>
      <c r="B1269" s="358" t="str">
        <f>IF(AND(E1269&lt;&gt;0,D1269&lt;&gt;0,F1269&lt;&gt;0),IF(C1269&lt;&gt;0,CONCATENATE(C1269,"-AGr",VLOOKUP(D1269,Listen!$A$2:$G$45,7,FALSE),"-",E1269,"-",F1269,),CONCATENATE("AGr",VLOOKUP(D1269,Listen!$A$2:$G$45,7,FALSE),"-",E1269,"-",F1269)),"keine vollständige ID")</f>
        <v>keine vollständige ID</v>
      </c>
      <c r="C1269" s="359">
        <f>'[2]III_SAV-Details_NB'!B1275</f>
        <v>0</v>
      </c>
      <c r="D1269" s="359">
        <f>'[2]III_SAV-Details_NB'!C1275</f>
        <v>0</v>
      </c>
      <c r="E1269" s="359">
        <f>'[2]III_SAV-Details_NB'!D1275</f>
        <v>0</v>
      </c>
      <c r="F1269" s="490"/>
      <c r="G1269" s="281">
        <f>'[2]III_SAV-Details_NB'!X1275</f>
        <v>0</v>
      </c>
      <c r="H1269" s="281">
        <f t="shared" si="371"/>
        <v>0</v>
      </c>
      <c r="I1269" s="281">
        <f>IF(con_EOGJahr=2025,'[2]III_SAV-Details_NB'!AA1275,IF(con_EOGJahr=2026,'[2]III_SAV-Details_NB'!AB1275,'[2]III_SAV-Details_NB'!AC1275))</f>
        <v>0</v>
      </c>
      <c r="J1269" s="282"/>
      <c r="K1269" s="282"/>
      <c r="L1269" s="282"/>
      <c r="M1269" s="282"/>
      <c r="N1269" s="282"/>
      <c r="O1269" s="282"/>
      <c r="P1269" s="52">
        <f t="shared" si="372"/>
        <v>0</v>
      </c>
      <c r="Q1269" s="60"/>
      <c r="R1269" s="53">
        <f t="shared" si="378"/>
        <v>0</v>
      </c>
      <c r="S1269" s="59"/>
      <c r="T1269" s="61"/>
      <c r="U1269" s="342" t="str">
        <f t="shared" si="382"/>
        <v>k.A.</v>
      </c>
      <c r="V1269" s="343" t="str">
        <f t="shared" si="379"/>
        <v>k.A.</v>
      </c>
      <c r="W1269" s="343" t="str">
        <f>IFERROR(IF(OR($D1269="",$E1269=0,con_Ende=0),"k.A.",IF(VLOOKUP($D1269,rng_ND,5,0)="Nein",VLOOKUP($D1269,rng_ND,2,FALSE),MIN(VLOOKUP($D1269,rng_ND,2,FALSE),A_Stammdaten!$B$19-D_SAV!$E1269+1))),"k.A.")</f>
        <v>k.A.</v>
      </c>
      <c r="X1269" s="343" t="str">
        <f t="shared" si="380"/>
        <v>k.A.</v>
      </c>
      <c r="Y1269" s="62"/>
      <c r="Z1269" s="48">
        <f t="shared" si="381"/>
        <v>0</v>
      </c>
      <c r="AA1269" s="457"/>
      <c r="AB1269" s="55">
        <f t="shared" si="373"/>
        <v>0</v>
      </c>
      <c r="AC1269" s="55">
        <f>IF(A_Stammdaten!$B$25="ja",D_SAV!AA1269,D_SAV!AB1269)</f>
        <v>0</v>
      </c>
      <c r="AD1269" s="478">
        <f>IF(AC1269=0,0,IF(U1269-(con_EOGJahr-D_SAV!E1269)&lt;=0,AC1269,AC1269/V1269))</f>
        <v>0</v>
      </c>
      <c r="AE1269" s="478">
        <f>IFERROR(IF(AND(VLOOKUP(D1269,rng_ND,5,FALSE)="Ja",D_SAV!T1269="degressiv"),D_SAV!AC1269*Y1269/100,0),0)</f>
        <v>0</v>
      </c>
      <c r="AF1269" s="55">
        <f>IFERROR(IF(VLOOKUP(D1269,rng_ND,5,FALSE)="Ja",MAX(D_SAV!AD1269:AE1269),D_SAV!AD1269),0)</f>
        <v>0</v>
      </c>
      <c r="AG1269" s="55">
        <f t="shared" si="374"/>
        <v>0</v>
      </c>
      <c r="AH1269" s="55">
        <f t="shared" si="375"/>
        <v>0</v>
      </c>
      <c r="AI1269" s="55">
        <f t="shared" si="376"/>
        <v>0</v>
      </c>
      <c r="AJ1269" s="55">
        <f t="shared" si="377"/>
        <v>0</v>
      </c>
      <c r="AK1269" s="55">
        <f t="shared" si="368"/>
        <v>0</v>
      </c>
      <c r="AL1269" s="55">
        <f t="shared" si="369"/>
        <v>0</v>
      </c>
      <c r="AM1269" s="55">
        <f t="shared" si="370"/>
        <v>0</v>
      </c>
    </row>
    <row r="1270" spans="1:39" x14ac:dyDescent="0.25">
      <c r="A1270" s="47">
        <v>1266</v>
      </c>
      <c r="B1270" s="358" t="str">
        <f>IF(AND(E1270&lt;&gt;0,D1270&lt;&gt;0,F1270&lt;&gt;0),IF(C1270&lt;&gt;0,CONCATENATE(C1270,"-AGr",VLOOKUP(D1270,Listen!$A$2:$G$45,7,FALSE),"-",E1270,"-",F1270,),CONCATENATE("AGr",VLOOKUP(D1270,Listen!$A$2:$G$45,7,FALSE),"-",E1270,"-",F1270)),"keine vollständige ID")</f>
        <v>keine vollständige ID</v>
      </c>
      <c r="C1270" s="359">
        <f>'[2]III_SAV-Details_NB'!B1276</f>
        <v>0</v>
      </c>
      <c r="D1270" s="359">
        <f>'[2]III_SAV-Details_NB'!C1276</f>
        <v>0</v>
      </c>
      <c r="E1270" s="359">
        <f>'[2]III_SAV-Details_NB'!D1276</f>
        <v>0</v>
      </c>
      <c r="F1270" s="490"/>
      <c r="G1270" s="281">
        <f>'[2]III_SAV-Details_NB'!X1276</f>
        <v>0</v>
      </c>
      <c r="H1270" s="281">
        <f t="shared" si="371"/>
        <v>0</v>
      </c>
      <c r="I1270" s="281">
        <f>IF(con_EOGJahr=2025,'[2]III_SAV-Details_NB'!AA1276,IF(con_EOGJahr=2026,'[2]III_SAV-Details_NB'!AB1276,'[2]III_SAV-Details_NB'!AC1276))</f>
        <v>0</v>
      </c>
      <c r="J1270" s="282"/>
      <c r="K1270" s="282"/>
      <c r="L1270" s="282"/>
      <c r="M1270" s="282"/>
      <c r="N1270" s="282"/>
      <c r="O1270" s="282"/>
      <c r="P1270" s="52">
        <f t="shared" si="372"/>
        <v>0</v>
      </c>
      <c r="Q1270" s="60"/>
      <c r="R1270" s="53">
        <f t="shared" si="378"/>
        <v>0</v>
      </c>
      <c r="S1270" s="59"/>
      <c r="T1270" s="61"/>
      <c r="U1270" s="342" t="str">
        <f t="shared" si="382"/>
        <v>k.A.</v>
      </c>
      <c r="V1270" s="343" t="str">
        <f t="shared" si="379"/>
        <v>k.A.</v>
      </c>
      <c r="W1270" s="343" t="str">
        <f>IFERROR(IF(OR($D1270="",$E1270=0,con_Ende=0),"k.A.",IF(VLOOKUP($D1270,rng_ND,5,0)="Nein",VLOOKUP($D1270,rng_ND,2,FALSE),MIN(VLOOKUP($D1270,rng_ND,2,FALSE),A_Stammdaten!$B$19-D_SAV!$E1270+1))),"k.A.")</f>
        <v>k.A.</v>
      </c>
      <c r="X1270" s="343" t="str">
        <f t="shared" si="380"/>
        <v>k.A.</v>
      </c>
      <c r="Y1270" s="62"/>
      <c r="Z1270" s="48">
        <f t="shared" si="381"/>
        <v>0</v>
      </c>
      <c r="AA1270" s="457"/>
      <c r="AB1270" s="55">
        <f t="shared" si="373"/>
        <v>0</v>
      </c>
      <c r="AC1270" s="55">
        <f>IF(A_Stammdaten!$B$25="ja",D_SAV!AA1270,D_SAV!AB1270)</f>
        <v>0</v>
      </c>
      <c r="AD1270" s="478">
        <f>IF(AC1270=0,0,IF(U1270-(con_EOGJahr-D_SAV!E1270)&lt;=0,AC1270,AC1270/V1270))</f>
        <v>0</v>
      </c>
      <c r="AE1270" s="478">
        <f>IFERROR(IF(AND(VLOOKUP(D1270,rng_ND,5,FALSE)="Ja",D_SAV!T1270="degressiv"),D_SAV!AC1270*Y1270/100,0),0)</f>
        <v>0</v>
      </c>
      <c r="AF1270" s="55">
        <f>IFERROR(IF(VLOOKUP(D1270,rng_ND,5,FALSE)="Ja",MAX(D_SAV!AD1270:AE1270),D_SAV!AD1270),0)</f>
        <v>0</v>
      </c>
      <c r="AG1270" s="55">
        <f t="shared" si="374"/>
        <v>0</v>
      </c>
      <c r="AH1270" s="55">
        <f t="shared" si="375"/>
        <v>0</v>
      </c>
      <c r="AI1270" s="55">
        <f t="shared" si="376"/>
        <v>0</v>
      </c>
      <c r="AJ1270" s="55">
        <f t="shared" si="377"/>
        <v>0</v>
      </c>
      <c r="AK1270" s="55">
        <f t="shared" si="368"/>
        <v>0</v>
      </c>
      <c r="AL1270" s="55">
        <f t="shared" si="369"/>
        <v>0</v>
      </c>
      <c r="AM1270" s="55">
        <f t="shared" si="370"/>
        <v>0</v>
      </c>
    </row>
    <row r="1271" spans="1:39" x14ac:dyDescent="0.25">
      <c r="A1271" s="47">
        <v>1267</v>
      </c>
      <c r="B1271" s="358" t="str">
        <f>IF(AND(E1271&lt;&gt;0,D1271&lt;&gt;0,F1271&lt;&gt;0),IF(C1271&lt;&gt;0,CONCATENATE(C1271,"-AGr",VLOOKUP(D1271,Listen!$A$2:$G$45,7,FALSE),"-",E1271,"-",F1271,),CONCATENATE("AGr",VLOOKUP(D1271,Listen!$A$2:$G$45,7,FALSE),"-",E1271,"-",F1271)),"keine vollständige ID")</f>
        <v>keine vollständige ID</v>
      </c>
      <c r="C1271" s="359">
        <f>'[2]III_SAV-Details_NB'!B1277</f>
        <v>0</v>
      </c>
      <c r="D1271" s="359">
        <f>'[2]III_SAV-Details_NB'!C1277</f>
        <v>0</v>
      </c>
      <c r="E1271" s="359">
        <f>'[2]III_SAV-Details_NB'!D1277</f>
        <v>0</v>
      </c>
      <c r="F1271" s="490"/>
      <c r="G1271" s="281">
        <f>'[2]III_SAV-Details_NB'!X1277</f>
        <v>0</v>
      </c>
      <c r="H1271" s="281">
        <f t="shared" si="371"/>
        <v>0</v>
      </c>
      <c r="I1271" s="281">
        <f>IF(con_EOGJahr=2025,'[2]III_SAV-Details_NB'!AA1277,IF(con_EOGJahr=2026,'[2]III_SAV-Details_NB'!AB1277,'[2]III_SAV-Details_NB'!AC1277))</f>
        <v>0</v>
      </c>
      <c r="J1271" s="282"/>
      <c r="K1271" s="282"/>
      <c r="L1271" s="282"/>
      <c r="M1271" s="282"/>
      <c r="N1271" s="282"/>
      <c r="O1271" s="282"/>
      <c r="P1271" s="52">
        <f t="shared" si="372"/>
        <v>0</v>
      </c>
      <c r="Q1271" s="60"/>
      <c r="R1271" s="53">
        <f t="shared" si="378"/>
        <v>0</v>
      </c>
      <c r="S1271" s="59"/>
      <c r="T1271" s="61"/>
      <c r="U1271" s="342" t="str">
        <f t="shared" si="382"/>
        <v>k.A.</v>
      </c>
      <c r="V1271" s="343" t="str">
        <f t="shared" si="379"/>
        <v>k.A.</v>
      </c>
      <c r="W1271" s="343" t="str">
        <f>IFERROR(IF(OR($D1271="",$E1271=0,con_Ende=0),"k.A.",IF(VLOOKUP($D1271,rng_ND,5,0)="Nein",VLOOKUP($D1271,rng_ND,2,FALSE),MIN(VLOOKUP($D1271,rng_ND,2,FALSE),A_Stammdaten!$B$19-D_SAV!$E1271+1))),"k.A.")</f>
        <v>k.A.</v>
      </c>
      <c r="X1271" s="343" t="str">
        <f t="shared" si="380"/>
        <v>k.A.</v>
      </c>
      <c r="Y1271" s="62"/>
      <c r="Z1271" s="48">
        <f t="shared" si="381"/>
        <v>0</v>
      </c>
      <c r="AA1271" s="457"/>
      <c r="AB1271" s="55">
        <f t="shared" si="373"/>
        <v>0</v>
      </c>
      <c r="AC1271" s="55">
        <f>IF(A_Stammdaten!$B$25="ja",D_SAV!AA1271,D_SAV!AB1271)</f>
        <v>0</v>
      </c>
      <c r="AD1271" s="478">
        <f>IF(AC1271=0,0,IF(U1271-(con_EOGJahr-D_SAV!E1271)&lt;=0,AC1271,AC1271/V1271))</f>
        <v>0</v>
      </c>
      <c r="AE1271" s="478">
        <f>IFERROR(IF(AND(VLOOKUP(D1271,rng_ND,5,FALSE)="Ja",D_SAV!T1271="degressiv"),D_SAV!AC1271*Y1271/100,0),0)</f>
        <v>0</v>
      </c>
      <c r="AF1271" s="55">
        <f>IFERROR(IF(VLOOKUP(D1271,rng_ND,5,FALSE)="Ja",MAX(D_SAV!AD1271:AE1271),D_SAV!AD1271),0)</f>
        <v>0</v>
      </c>
      <c r="AG1271" s="55">
        <f t="shared" si="374"/>
        <v>0</v>
      </c>
      <c r="AH1271" s="55">
        <f t="shared" si="375"/>
        <v>0</v>
      </c>
      <c r="AI1271" s="55">
        <f t="shared" si="376"/>
        <v>0</v>
      </c>
      <c r="AJ1271" s="55">
        <f t="shared" si="377"/>
        <v>0</v>
      </c>
      <c r="AK1271" s="55">
        <f t="shared" si="368"/>
        <v>0</v>
      </c>
      <c r="AL1271" s="55">
        <f t="shared" si="369"/>
        <v>0</v>
      </c>
      <c r="AM1271" s="55">
        <f t="shared" si="370"/>
        <v>0</v>
      </c>
    </row>
    <row r="1272" spans="1:39" x14ac:dyDescent="0.25">
      <c r="A1272" s="47">
        <v>1268</v>
      </c>
      <c r="B1272" s="358" t="str">
        <f>IF(AND(E1272&lt;&gt;0,D1272&lt;&gt;0,F1272&lt;&gt;0),IF(C1272&lt;&gt;0,CONCATENATE(C1272,"-AGr",VLOOKUP(D1272,Listen!$A$2:$G$45,7,FALSE),"-",E1272,"-",F1272,),CONCATENATE("AGr",VLOOKUP(D1272,Listen!$A$2:$G$45,7,FALSE),"-",E1272,"-",F1272)),"keine vollständige ID")</f>
        <v>keine vollständige ID</v>
      </c>
      <c r="C1272" s="359">
        <f>'[2]III_SAV-Details_NB'!B1278</f>
        <v>0</v>
      </c>
      <c r="D1272" s="359">
        <f>'[2]III_SAV-Details_NB'!C1278</f>
        <v>0</v>
      </c>
      <c r="E1272" s="359">
        <f>'[2]III_SAV-Details_NB'!D1278</f>
        <v>0</v>
      </c>
      <c r="F1272" s="490"/>
      <c r="G1272" s="281">
        <f>'[2]III_SAV-Details_NB'!X1278</f>
        <v>0</v>
      </c>
      <c r="H1272" s="281">
        <f t="shared" si="371"/>
        <v>0</v>
      </c>
      <c r="I1272" s="281">
        <f>IF(con_EOGJahr=2025,'[2]III_SAV-Details_NB'!AA1278,IF(con_EOGJahr=2026,'[2]III_SAV-Details_NB'!AB1278,'[2]III_SAV-Details_NB'!AC1278))</f>
        <v>0</v>
      </c>
      <c r="J1272" s="282"/>
      <c r="K1272" s="282"/>
      <c r="L1272" s="282"/>
      <c r="M1272" s="282"/>
      <c r="N1272" s="282"/>
      <c r="O1272" s="282"/>
      <c r="P1272" s="52">
        <f t="shared" si="372"/>
        <v>0</v>
      </c>
      <c r="Q1272" s="60"/>
      <c r="R1272" s="53">
        <f t="shared" si="378"/>
        <v>0</v>
      </c>
      <c r="S1272" s="59"/>
      <c r="T1272" s="61"/>
      <c r="U1272" s="342" t="str">
        <f t="shared" si="382"/>
        <v>k.A.</v>
      </c>
      <c r="V1272" s="343" t="str">
        <f t="shared" si="379"/>
        <v>k.A.</v>
      </c>
      <c r="W1272" s="343" t="str">
        <f>IFERROR(IF(OR($D1272="",$E1272=0,con_Ende=0),"k.A.",IF(VLOOKUP($D1272,rng_ND,5,0)="Nein",VLOOKUP($D1272,rng_ND,2,FALSE),MIN(VLOOKUP($D1272,rng_ND,2,FALSE),A_Stammdaten!$B$19-D_SAV!$E1272+1))),"k.A.")</f>
        <v>k.A.</v>
      </c>
      <c r="X1272" s="343" t="str">
        <f t="shared" si="380"/>
        <v>k.A.</v>
      </c>
      <c r="Y1272" s="62"/>
      <c r="Z1272" s="48">
        <f t="shared" si="381"/>
        <v>0</v>
      </c>
      <c r="AA1272" s="457"/>
      <c r="AB1272" s="55">
        <f t="shared" si="373"/>
        <v>0</v>
      </c>
      <c r="AC1272" s="55">
        <f>IF(A_Stammdaten!$B$25="ja",D_SAV!AA1272,D_SAV!AB1272)</f>
        <v>0</v>
      </c>
      <c r="AD1272" s="478">
        <f>IF(AC1272=0,0,IF(U1272-(con_EOGJahr-D_SAV!E1272)&lt;=0,AC1272,AC1272/V1272))</f>
        <v>0</v>
      </c>
      <c r="AE1272" s="478">
        <f>IFERROR(IF(AND(VLOOKUP(D1272,rng_ND,5,FALSE)="Ja",D_SAV!T1272="degressiv"),D_SAV!AC1272*Y1272/100,0),0)</f>
        <v>0</v>
      </c>
      <c r="AF1272" s="55">
        <f>IFERROR(IF(VLOOKUP(D1272,rng_ND,5,FALSE)="Ja",MAX(D_SAV!AD1272:AE1272),D_SAV!AD1272),0)</f>
        <v>0</v>
      </c>
      <c r="AG1272" s="55">
        <f t="shared" si="374"/>
        <v>0</v>
      </c>
      <c r="AH1272" s="55">
        <f t="shared" si="375"/>
        <v>0</v>
      </c>
      <c r="AI1272" s="55">
        <f t="shared" si="376"/>
        <v>0</v>
      </c>
      <c r="AJ1272" s="55">
        <f t="shared" si="377"/>
        <v>0</v>
      </c>
      <c r="AK1272" s="55">
        <f t="shared" si="368"/>
        <v>0</v>
      </c>
      <c r="AL1272" s="55">
        <f t="shared" si="369"/>
        <v>0</v>
      </c>
      <c r="AM1272" s="55">
        <f t="shared" si="370"/>
        <v>0</v>
      </c>
    </row>
    <row r="1273" spans="1:39" x14ac:dyDescent="0.25">
      <c r="A1273" s="47">
        <v>1269</v>
      </c>
      <c r="B1273" s="358" t="str">
        <f>IF(AND(E1273&lt;&gt;0,D1273&lt;&gt;0,F1273&lt;&gt;0),IF(C1273&lt;&gt;0,CONCATENATE(C1273,"-AGr",VLOOKUP(D1273,Listen!$A$2:$G$45,7,FALSE),"-",E1273,"-",F1273,),CONCATENATE("AGr",VLOOKUP(D1273,Listen!$A$2:$G$45,7,FALSE),"-",E1273,"-",F1273)),"keine vollständige ID")</f>
        <v>keine vollständige ID</v>
      </c>
      <c r="C1273" s="359">
        <f>'[2]III_SAV-Details_NB'!B1279</f>
        <v>0</v>
      </c>
      <c r="D1273" s="359">
        <f>'[2]III_SAV-Details_NB'!C1279</f>
        <v>0</v>
      </c>
      <c r="E1273" s="359">
        <f>'[2]III_SAV-Details_NB'!D1279</f>
        <v>0</v>
      </c>
      <c r="F1273" s="490"/>
      <c r="G1273" s="281">
        <f>'[2]III_SAV-Details_NB'!X1279</f>
        <v>0</v>
      </c>
      <c r="H1273" s="281">
        <f t="shared" si="371"/>
        <v>0</v>
      </c>
      <c r="I1273" s="281">
        <f>IF(con_EOGJahr=2025,'[2]III_SAV-Details_NB'!AA1279,IF(con_EOGJahr=2026,'[2]III_SAV-Details_NB'!AB1279,'[2]III_SAV-Details_NB'!AC1279))</f>
        <v>0</v>
      </c>
      <c r="J1273" s="282"/>
      <c r="K1273" s="282"/>
      <c r="L1273" s="282"/>
      <c r="M1273" s="282"/>
      <c r="N1273" s="282"/>
      <c r="O1273" s="282"/>
      <c r="P1273" s="52">
        <f t="shared" si="372"/>
        <v>0</v>
      </c>
      <c r="Q1273" s="60"/>
      <c r="R1273" s="53">
        <f t="shared" si="378"/>
        <v>0</v>
      </c>
      <c r="S1273" s="59"/>
      <c r="T1273" s="61"/>
      <c r="U1273" s="342" t="str">
        <f t="shared" si="382"/>
        <v>k.A.</v>
      </c>
      <c r="V1273" s="343" t="str">
        <f t="shared" si="379"/>
        <v>k.A.</v>
      </c>
      <c r="W1273" s="343" t="str">
        <f>IFERROR(IF(OR($D1273="",$E1273=0,con_Ende=0),"k.A.",IF(VLOOKUP($D1273,rng_ND,5,0)="Nein",VLOOKUP($D1273,rng_ND,2,FALSE),MIN(VLOOKUP($D1273,rng_ND,2,FALSE),A_Stammdaten!$B$19-D_SAV!$E1273+1))),"k.A.")</f>
        <v>k.A.</v>
      </c>
      <c r="X1273" s="343" t="str">
        <f t="shared" si="380"/>
        <v>k.A.</v>
      </c>
      <c r="Y1273" s="62"/>
      <c r="Z1273" s="48">
        <f t="shared" si="381"/>
        <v>0</v>
      </c>
      <c r="AA1273" s="457"/>
      <c r="AB1273" s="55">
        <f t="shared" si="373"/>
        <v>0</v>
      </c>
      <c r="AC1273" s="55">
        <f>IF(A_Stammdaten!$B$25="ja",D_SAV!AA1273,D_SAV!AB1273)</f>
        <v>0</v>
      </c>
      <c r="AD1273" s="478">
        <f>IF(AC1273=0,0,IF(U1273-(con_EOGJahr-D_SAV!E1273)&lt;=0,AC1273,AC1273/V1273))</f>
        <v>0</v>
      </c>
      <c r="AE1273" s="478">
        <f>IFERROR(IF(AND(VLOOKUP(D1273,rng_ND,5,FALSE)="Ja",D_SAV!T1273="degressiv"),D_SAV!AC1273*Y1273/100,0),0)</f>
        <v>0</v>
      </c>
      <c r="AF1273" s="55">
        <f>IFERROR(IF(VLOOKUP(D1273,rng_ND,5,FALSE)="Ja",MAX(D_SAV!AD1273:AE1273),D_SAV!AD1273),0)</f>
        <v>0</v>
      </c>
      <c r="AG1273" s="55">
        <f t="shared" si="374"/>
        <v>0</v>
      </c>
      <c r="AH1273" s="55">
        <f t="shared" si="375"/>
        <v>0</v>
      </c>
      <c r="AI1273" s="55">
        <f t="shared" si="376"/>
        <v>0</v>
      </c>
      <c r="AJ1273" s="55">
        <f t="shared" si="377"/>
        <v>0</v>
      </c>
      <c r="AK1273" s="55">
        <f t="shared" si="368"/>
        <v>0</v>
      </c>
      <c r="AL1273" s="55">
        <f t="shared" si="369"/>
        <v>0</v>
      </c>
      <c r="AM1273" s="55">
        <f t="shared" si="370"/>
        <v>0</v>
      </c>
    </row>
    <row r="1274" spans="1:39" x14ac:dyDescent="0.25">
      <c r="A1274" s="47">
        <v>1270</v>
      </c>
      <c r="B1274" s="358" t="str">
        <f>IF(AND(E1274&lt;&gt;0,D1274&lt;&gt;0,F1274&lt;&gt;0),IF(C1274&lt;&gt;0,CONCATENATE(C1274,"-AGr",VLOOKUP(D1274,Listen!$A$2:$G$45,7,FALSE),"-",E1274,"-",F1274,),CONCATENATE("AGr",VLOOKUP(D1274,Listen!$A$2:$G$45,7,FALSE),"-",E1274,"-",F1274)),"keine vollständige ID")</f>
        <v>keine vollständige ID</v>
      </c>
      <c r="C1274" s="359">
        <f>'[2]III_SAV-Details_NB'!B1280</f>
        <v>0</v>
      </c>
      <c r="D1274" s="359">
        <f>'[2]III_SAV-Details_NB'!C1280</f>
        <v>0</v>
      </c>
      <c r="E1274" s="359">
        <f>'[2]III_SAV-Details_NB'!D1280</f>
        <v>0</v>
      </c>
      <c r="F1274" s="490"/>
      <c r="G1274" s="281">
        <f>'[2]III_SAV-Details_NB'!X1280</f>
        <v>0</v>
      </c>
      <c r="H1274" s="281">
        <f t="shared" si="371"/>
        <v>0</v>
      </c>
      <c r="I1274" s="281">
        <f>IF(con_EOGJahr=2025,'[2]III_SAV-Details_NB'!AA1280,IF(con_EOGJahr=2026,'[2]III_SAV-Details_NB'!AB1280,'[2]III_SAV-Details_NB'!AC1280))</f>
        <v>0</v>
      </c>
      <c r="J1274" s="282"/>
      <c r="K1274" s="282"/>
      <c r="L1274" s="282"/>
      <c r="M1274" s="282"/>
      <c r="N1274" s="282"/>
      <c r="O1274" s="282"/>
      <c r="P1274" s="52">
        <f t="shared" si="372"/>
        <v>0</v>
      </c>
      <c r="Q1274" s="60"/>
      <c r="R1274" s="53">
        <f t="shared" si="378"/>
        <v>0</v>
      </c>
      <c r="S1274" s="59"/>
      <c r="T1274" s="61"/>
      <c r="U1274" s="342" t="str">
        <f t="shared" si="382"/>
        <v>k.A.</v>
      </c>
      <c r="V1274" s="343" t="str">
        <f t="shared" si="379"/>
        <v>k.A.</v>
      </c>
      <c r="W1274" s="343" t="str">
        <f>IFERROR(IF(OR($D1274="",$E1274=0,con_Ende=0),"k.A.",IF(VLOOKUP($D1274,rng_ND,5,0)="Nein",VLOOKUP($D1274,rng_ND,2,FALSE),MIN(VLOOKUP($D1274,rng_ND,2,FALSE),A_Stammdaten!$B$19-D_SAV!$E1274+1))),"k.A.")</f>
        <v>k.A.</v>
      </c>
      <c r="X1274" s="343" t="str">
        <f t="shared" si="380"/>
        <v>k.A.</v>
      </c>
      <c r="Y1274" s="62"/>
      <c r="Z1274" s="48">
        <f t="shared" si="381"/>
        <v>0</v>
      </c>
      <c r="AA1274" s="457"/>
      <c r="AB1274" s="55">
        <f t="shared" si="373"/>
        <v>0</v>
      </c>
      <c r="AC1274" s="55">
        <f>IF(A_Stammdaten!$B$25="ja",D_SAV!AA1274,D_SAV!AB1274)</f>
        <v>0</v>
      </c>
      <c r="AD1274" s="478">
        <f>IF(AC1274=0,0,IF(U1274-(con_EOGJahr-D_SAV!E1274)&lt;=0,AC1274,AC1274/V1274))</f>
        <v>0</v>
      </c>
      <c r="AE1274" s="478">
        <f>IFERROR(IF(AND(VLOOKUP(D1274,rng_ND,5,FALSE)="Ja",D_SAV!T1274="degressiv"),D_SAV!AC1274*Y1274/100,0),0)</f>
        <v>0</v>
      </c>
      <c r="AF1274" s="55">
        <f>IFERROR(IF(VLOOKUP(D1274,rng_ND,5,FALSE)="Ja",MAX(D_SAV!AD1274:AE1274),D_SAV!AD1274),0)</f>
        <v>0</v>
      </c>
      <c r="AG1274" s="55">
        <f t="shared" si="374"/>
        <v>0</v>
      </c>
      <c r="AH1274" s="55">
        <f t="shared" si="375"/>
        <v>0</v>
      </c>
      <c r="AI1274" s="55">
        <f t="shared" si="376"/>
        <v>0</v>
      </c>
      <c r="AJ1274" s="55">
        <f t="shared" si="377"/>
        <v>0</v>
      </c>
      <c r="AK1274" s="55">
        <f t="shared" si="368"/>
        <v>0</v>
      </c>
      <c r="AL1274" s="55">
        <f t="shared" si="369"/>
        <v>0</v>
      </c>
      <c r="AM1274" s="55">
        <f t="shared" si="370"/>
        <v>0</v>
      </c>
    </row>
    <row r="1275" spans="1:39" x14ac:dyDescent="0.25">
      <c r="A1275" s="47">
        <v>1271</v>
      </c>
      <c r="B1275" s="358" t="str">
        <f>IF(AND(E1275&lt;&gt;0,D1275&lt;&gt;0,F1275&lt;&gt;0),IF(C1275&lt;&gt;0,CONCATENATE(C1275,"-AGr",VLOOKUP(D1275,Listen!$A$2:$G$45,7,FALSE),"-",E1275,"-",F1275,),CONCATENATE("AGr",VLOOKUP(D1275,Listen!$A$2:$G$45,7,FALSE),"-",E1275,"-",F1275)),"keine vollständige ID")</f>
        <v>keine vollständige ID</v>
      </c>
      <c r="C1275" s="359">
        <f>'[2]III_SAV-Details_NB'!B1281</f>
        <v>0</v>
      </c>
      <c r="D1275" s="359">
        <f>'[2]III_SAV-Details_NB'!C1281</f>
        <v>0</v>
      </c>
      <c r="E1275" s="359">
        <f>'[2]III_SAV-Details_NB'!D1281</f>
        <v>0</v>
      </c>
      <c r="F1275" s="490"/>
      <c r="G1275" s="281">
        <f>'[2]III_SAV-Details_NB'!X1281</f>
        <v>0</v>
      </c>
      <c r="H1275" s="281">
        <f t="shared" si="371"/>
        <v>0</v>
      </c>
      <c r="I1275" s="281">
        <f>IF(con_EOGJahr=2025,'[2]III_SAV-Details_NB'!AA1281,IF(con_EOGJahr=2026,'[2]III_SAV-Details_NB'!AB1281,'[2]III_SAV-Details_NB'!AC1281))</f>
        <v>0</v>
      </c>
      <c r="J1275" s="282"/>
      <c r="K1275" s="282"/>
      <c r="L1275" s="282"/>
      <c r="M1275" s="282"/>
      <c r="N1275" s="282"/>
      <c r="O1275" s="282"/>
      <c r="P1275" s="52">
        <f t="shared" si="372"/>
        <v>0</v>
      </c>
      <c r="Q1275" s="60"/>
      <c r="R1275" s="53">
        <f t="shared" si="378"/>
        <v>0</v>
      </c>
      <c r="S1275" s="59"/>
      <c r="T1275" s="61"/>
      <c r="U1275" s="342" t="str">
        <f t="shared" si="382"/>
        <v>k.A.</v>
      </c>
      <c r="V1275" s="343" t="str">
        <f t="shared" si="379"/>
        <v>k.A.</v>
      </c>
      <c r="W1275" s="343" t="str">
        <f>IFERROR(IF(OR($D1275="",$E1275=0,con_Ende=0),"k.A.",IF(VLOOKUP($D1275,rng_ND,5,0)="Nein",VLOOKUP($D1275,rng_ND,2,FALSE),MIN(VLOOKUP($D1275,rng_ND,2,FALSE),A_Stammdaten!$B$19-D_SAV!$E1275+1))),"k.A.")</f>
        <v>k.A.</v>
      </c>
      <c r="X1275" s="343" t="str">
        <f t="shared" si="380"/>
        <v>k.A.</v>
      </c>
      <c r="Y1275" s="62"/>
      <c r="Z1275" s="48">
        <f t="shared" si="381"/>
        <v>0</v>
      </c>
      <c r="AA1275" s="457"/>
      <c r="AB1275" s="55">
        <f t="shared" si="373"/>
        <v>0</v>
      </c>
      <c r="AC1275" s="55">
        <f>IF(A_Stammdaten!$B$25="ja",D_SAV!AA1275,D_SAV!AB1275)</f>
        <v>0</v>
      </c>
      <c r="AD1275" s="478">
        <f>IF(AC1275=0,0,IF(U1275-(con_EOGJahr-D_SAV!E1275)&lt;=0,AC1275,AC1275/V1275))</f>
        <v>0</v>
      </c>
      <c r="AE1275" s="478">
        <f>IFERROR(IF(AND(VLOOKUP(D1275,rng_ND,5,FALSE)="Ja",D_SAV!T1275="degressiv"),D_SAV!AC1275*Y1275/100,0),0)</f>
        <v>0</v>
      </c>
      <c r="AF1275" s="55">
        <f>IFERROR(IF(VLOOKUP(D1275,rng_ND,5,FALSE)="Ja",MAX(D_SAV!AD1275:AE1275),D_SAV!AD1275),0)</f>
        <v>0</v>
      </c>
      <c r="AG1275" s="55">
        <f t="shared" si="374"/>
        <v>0</v>
      </c>
      <c r="AH1275" s="55">
        <f t="shared" si="375"/>
        <v>0</v>
      </c>
      <c r="AI1275" s="55">
        <f t="shared" si="376"/>
        <v>0</v>
      </c>
      <c r="AJ1275" s="55">
        <f t="shared" si="377"/>
        <v>0</v>
      </c>
      <c r="AK1275" s="55">
        <f t="shared" si="368"/>
        <v>0</v>
      </c>
      <c r="AL1275" s="55">
        <f t="shared" si="369"/>
        <v>0</v>
      </c>
      <c r="AM1275" s="55">
        <f t="shared" si="370"/>
        <v>0</v>
      </c>
    </row>
    <row r="1276" spans="1:39" x14ac:dyDescent="0.25">
      <c r="A1276" s="47">
        <v>1272</v>
      </c>
      <c r="B1276" s="358" t="str">
        <f>IF(AND(E1276&lt;&gt;0,D1276&lt;&gt;0,F1276&lt;&gt;0),IF(C1276&lt;&gt;0,CONCATENATE(C1276,"-AGr",VLOOKUP(D1276,Listen!$A$2:$G$45,7,FALSE),"-",E1276,"-",F1276,),CONCATENATE("AGr",VLOOKUP(D1276,Listen!$A$2:$G$45,7,FALSE),"-",E1276,"-",F1276)),"keine vollständige ID")</f>
        <v>keine vollständige ID</v>
      </c>
      <c r="C1276" s="359">
        <f>'[2]III_SAV-Details_NB'!B1282</f>
        <v>0</v>
      </c>
      <c r="D1276" s="359">
        <f>'[2]III_SAV-Details_NB'!C1282</f>
        <v>0</v>
      </c>
      <c r="E1276" s="359">
        <f>'[2]III_SAV-Details_NB'!D1282</f>
        <v>0</v>
      </c>
      <c r="F1276" s="490"/>
      <c r="G1276" s="281">
        <f>'[2]III_SAV-Details_NB'!X1282</f>
        <v>0</v>
      </c>
      <c r="H1276" s="281">
        <f t="shared" si="371"/>
        <v>0</v>
      </c>
      <c r="I1276" s="281">
        <f>IF(con_EOGJahr=2025,'[2]III_SAV-Details_NB'!AA1282,IF(con_EOGJahr=2026,'[2]III_SAV-Details_NB'!AB1282,'[2]III_SAV-Details_NB'!AC1282))</f>
        <v>0</v>
      </c>
      <c r="J1276" s="282"/>
      <c r="K1276" s="282"/>
      <c r="L1276" s="282"/>
      <c r="M1276" s="282"/>
      <c r="N1276" s="282"/>
      <c r="O1276" s="282"/>
      <c r="P1276" s="52">
        <f t="shared" si="372"/>
        <v>0</v>
      </c>
      <c r="Q1276" s="60"/>
      <c r="R1276" s="53">
        <f t="shared" si="378"/>
        <v>0</v>
      </c>
      <c r="S1276" s="59"/>
      <c r="T1276" s="61"/>
      <c r="U1276" s="342" t="str">
        <f t="shared" si="382"/>
        <v>k.A.</v>
      </c>
      <c r="V1276" s="343" t="str">
        <f t="shared" si="379"/>
        <v>k.A.</v>
      </c>
      <c r="W1276" s="343" t="str">
        <f>IFERROR(IF(OR($D1276="",$E1276=0,con_Ende=0),"k.A.",IF(VLOOKUP($D1276,rng_ND,5,0)="Nein",VLOOKUP($D1276,rng_ND,2,FALSE),MIN(VLOOKUP($D1276,rng_ND,2,FALSE),A_Stammdaten!$B$19-D_SAV!$E1276+1))),"k.A.")</f>
        <v>k.A.</v>
      </c>
      <c r="X1276" s="343" t="str">
        <f t="shared" si="380"/>
        <v>k.A.</v>
      </c>
      <c r="Y1276" s="62"/>
      <c r="Z1276" s="48">
        <f t="shared" si="381"/>
        <v>0</v>
      </c>
      <c r="AA1276" s="457"/>
      <c r="AB1276" s="55">
        <f t="shared" si="373"/>
        <v>0</v>
      </c>
      <c r="AC1276" s="55">
        <f>IF(A_Stammdaten!$B$25="ja",D_SAV!AA1276,D_SAV!AB1276)</f>
        <v>0</v>
      </c>
      <c r="AD1276" s="478">
        <f>IF(AC1276=0,0,IF(U1276-(con_EOGJahr-D_SAV!E1276)&lt;=0,AC1276,AC1276/V1276))</f>
        <v>0</v>
      </c>
      <c r="AE1276" s="478">
        <f>IFERROR(IF(AND(VLOOKUP(D1276,rng_ND,5,FALSE)="Ja",D_SAV!T1276="degressiv"),D_SAV!AC1276*Y1276/100,0),0)</f>
        <v>0</v>
      </c>
      <c r="AF1276" s="55">
        <f>IFERROR(IF(VLOOKUP(D1276,rng_ND,5,FALSE)="Ja",MAX(D_SAV!AD1276:AE1276),D_SAV!AD1276),0)</f>
        <v>0</v>
      </c>
      <c r="AG1276" s="55">
        <f t="shared" si="374"/>
        <v>0</v>
      </c>
      <c r="AH1276" s="55">
        <f t="shared" si="375"/>
        <v>0</v>
      </c>
      <c r="AI1276" s="55">
        <f t="shared" si="376"/>
        <v>0</v>
      </c>
      <c r="AJ1276" s="55">
        <f t="shared" si="377"/>
        <v>0</v>
      </c>
      <c r="AK1276" s="55">
        <f t="shared" si="368"/>
        <v>0</v>
      </c>
      <c r="AL1276" s="55">
        <f t="shared" si="369"/>
        <v>0</v>
      </c>
      <c r="AM1276" s="55">
        <f t="shared" si="370"/>
        <v>0</v>
      </c>
    </row>
    <row r="1277" spans="1:39" x14ac:dyDescent="0.25">
      <c r="A1277" s="47">
        <v>1273</v>
      </c>
      <c r="B1277" s="358" t="str">
        <f>IF(AND(E1277&lt;&gt;0,D1277&lt;&gt;0,F1277&lt;&gt;0),IF(C1277&lt;&gt;0,CONCATENATE(C1277,"-AGr",VLOOKUP(D1277,Listen!$A$2:$G$45,7,FALSE),"-",E1277,"-",F1277,),CONCATENATE("AGr",VLOOKUP(D1277,Listen!$A$2:$G$45,7,FALSE),"-",E1277,"-",F1277)),"keine vollständige ID")</f>
        <v>keine vollständige ID</v>
      </c>
      <c r="C1277" s="359">
        <f>'[2]III_SAV-Details_NB'!B1283</f>
        <v>0</v>
      </c>
      <c r="D1277" s="359">
        <f>'[2]III_SAV-Details_NB'!C1283</f>
        <v>0</v>
      </c>
      <c r="E1277" s="359">
        <f>'[2]III_SAV-Details_NB'!D1283</f>
        <v>0</v>
      </c>
      <c r="F1277" s="490"/>
      <c r="G1277" s="281">
        <f>'[2]III_SAV-Details_NB'!X1283</f>
        <v>0</v>
      </c>
      <c r="H1277" s="281">
        <f t="shared" si="371"/>
        <v>0</v>
      </c>
      <c r="I1277" s="281">
        <f>IF(con_EOGJahr=2025,'[2]III_SAV-Details_NB'!AA1283,IF(con_EOGJahr=2026,'[2]III_SAV-Details_NB'!AB1283,'[2]III_SAV-Details_NB'!AC1283))</f>
        <v>0</v>
      </c>
      <c r="J1277" s="282"/>
      <c r="K1277" s="282"/>
      <c r="L1277" s="282"/>
      <c r="M1277" s="282"/>
      <c r="N1277" s="282"/>
      <c r="O1277" s="282"/>
      <c r="P1277" s="52">
        <f t="shared" si="372"/>
        <v>0</v>
      </c>
      <c r="Q1277" s="60"/>
      <c r="R1277" s="53">
        <f t="shared" si="378"/>
        <v>0</v>
      </c>
      <c r="S1277" s="59"/>
      <c r="T1277" s="61"/>
      <c r="U1277" s="342" t="str">
        <f t="shared" si="382"/>
        <v>k.A.</v>
      </c>
      <c r="V1277" s="343" t="str">
        <f t="shared" si="379"/>
        <v>k.A.</v>
      </c>
      <c r="W1277" s="343" t="str">
        <f>IFERROR(IF(OR($D1277="",$E1277=0,con_Ende=0),"k.A.",IF(VLOOKUP($D1277,rng_ND,5,0)="Nein",VLOOKUP($D1277,rng_ND,2,FALSE),MIN(VLOOKUP($D1277,rng_ND,2,FALSE),A_Stammdaten!$B$19-D_SAV!$E1277+1))),"k.A.")</f>
        <v>k.A.</v>
      </c>
      <c r="X1277" s="343" t="str">
        <f t="shared" si="380"/>
        <v>k.A.</v>
      </c>
      <c r="Y1277" s="62"/>
      <c r="Z1277" s="48">
        <f t="shared" si="381"/>
        <v>0</v>
      </c>
      <c r="AA1277" s="457"/>
      <c r="AB1277" s="55">
        <f t="shared" si="373"/>
        <v>0</v>
      </c>
      <c r="AC1277" s="55">
        <f>IF(A_Stammdaten!$B$25="ja",D_SAV!AA1277,D_SAV!AB1277)</f>
        <v>0</v>
      </c>
      <c r="AD1277" s="478">
        <f>IF(AC1277=0,0,IF(U1277-(con_EOGJahr-D_SAV!E1277)&lt;=0,AC1277,AC1277/V1277))</f>
        <v>0</v>
      </c>
      <c r="AE1277" s="478">
        <f>IFERROR(IF(AND(VLOOKUP(D1277,rng_ND,5,FALSE)="Ja",D_SAV!T1277="degressiv"),D_SAV!AC1277*Y1277/100,0),0)</f>
        <v>0</v>
      </c>
      <c r="AF1277" s="55">
        <f>IFERROR(IF(VLOOKUP(D1277,rng_ND,5,FALSE)="Ja",MAX(D_SAV!AD1277:AE1277),D_SAV!AD1277),0)</f>
        <v>0</v>
      </c>
      <c r="AG1277" s="55">
        <f t="shared" si="374"/>
        <v>0</v>
      </c>
      <c r="AH1277" s="55">
        <f t="shared" si="375"/>
        <v>0</v>
      </c>
      <c r="AI1277" s="55">
        <f t="shared" si="376"/>
        <v>0</v>
      </c>
      <c r="AJ1277" s="55">
        <f t="shared" si="377"/>
        <v>0</v>
      </c>
      <c r="AK1277" s="55">
        <f t="shared" si="368"/>
        <v>0</v>
      </c>
      <c r="AL1277" s="55">
        <f t="shared" si="369"/>
        <v>0</v>
      </c>
      <c r="AM1277" s="55">
        <f t="shared" si="370"/>
        <v>0</v>
      </c>
    </row>
    <row r="1278" spans="1:39" x14ac:dyDescent="0.25">
      <c r="A1278" s="47">
        <v>1274</v>
      </c>
      <c r="B1278" s="358" t="str">
        <f>IF(AND(E1278&lt;&gt;0,D1278&lt;&gt;0,F1278&lt;&gt;0),IF(C1278&lt;&gt;0,CONCATENATE(C1278,"-AGr",VLOOKUP(D1278,Listen!$A$2:$G$45,7,FALSE),"-",E1278,"-",F1278,),CONCATENATE("AGr",VLOOKUP(D1278,Listen!$A$2:$G$45,7,FALSE),"-",E1278,"-",F1278)),"keine vollständige ID")</f>
        <v>keine vollständige ID</v>
      </c>
      <c r="C1278" s="359">
        <f>'[2]III_SAV-Details_NB'!B1284</f>
        <v>0</v>
      </c>
      <c r="D1278" s="359">
        <f>'[2]III_SAV-Details_NB'!C1284</f>
        <v>0</v>
      </c>
      <c r="E1278" s="359">
        <f>'[2]III_SAV-Details_NB'!D1284</f>
        <v>0</v>
      </c>
      <c r="F1278" s="490"/>
      <c r="G1278" s="281">
        <f>'[2]III_SAV-Details_NB'!X1284</f>
        <v>0</v>
      </c>
      <c r="H1278" s="281">
        <f t="shared" si="371"/>
        <v>0</v>
      </c>
      <c r="I1278" s="281">
        <f>IF(con_EOGJahr=2025,'[2]III_SAV-Details_NB'!AA1284,IF(con_EOGJahr=2026,'[2]III_SAV-Details_NB'!AB1284,'[2]III_SAV-Details_NB'!AC1284))</f>
        <v>0</v>
      </c>
      <c r="J1278" s="282"/>
      <c r="K1278" s="282"/>
      <c r="L1278" s="282"/>
      <c r="M1278" s="282"/>
      <c r="N1278" s="282"/>
      <c r="O1278" s="282"/>
      <c r="P1278" s="52">
        <f t="shared" si="372"/>
        <v>0</v>
      </c>
      <c r="Q1278" s="60"/>
      <c r="R1278" s="53">
        <f t="shared" si="378"/>
        <v>0</v>
      </c>
      <c r="S1278" s="59"/>
      <c r="T1278" s="61"/>
      <c r="U1278" s="342" t="str">
        <f t="shared" si="382"/>
        <v>k.A.</v>
      </c>
      <c r="V1278" s="343" t="str">
        <f t="shared" si="379"/>
        <v>k.A.</v>
      </c>
      <c r="W1278" s="343" t="str">
        <f>IFERROR(IF(OR($D1278="",$E1278=0,con_Ende=0),"k.A.",IF(VLOOKUP($D1278,rng_ND,5,0)="Nein",VLOOKUP($D1278,rng_ND,2,FALSE),MIN(VLOOKUP($D1278,rng_ND,2,FALSE),A_Stammdaten!$B$19-D_SAV!$E1278+1))),"k.A.")</f>
        <v>k.A.</v>
      </c>
      <c r="X1278" s="343" t="str">
        <f t="shared" si="380"/>
        <v>k.A.</v>
      </c>
      <c r="Y1278" s="62"/>
      <c r="Z1278" s="48">
        <f t="shared" si="381"/>
        <v>0</v>
      </c>
      <c r="AA1278" s="457"/>
      <c r="AB1278" s="55">
        <f t="shared" si="373"/>
        <v>0</v>
      </c>
      <c r="AC1278" s="55">
        <f>IF(A_Stammdaten!$B$25="ja",D_SAV!AA1278,D_SAV!AB1278)</f>
        <v>0</v>
      </c>
      <c r="AD1278" s="478">
        <f>IF(AC1278=0,0,IF(U1278-(con_EOGJahr-D_SAV!E1278)&lt;=0,AC1278,AC1278/V1278))</f>
        <v>0</v>
      </c>
      <c r="AE1278" s="478">
        <f>IFERROR(IF(AND(VLOOKUP(D1278,rng_ND,5,FALSE)="Ja",D_SAV!T1278="degressiv"),D_SAV!AC1278*Y1278/100,0),0)</f>
        <v>0</v>
      </c>
      <c r="AF1278" s="55">
        <f>IFERROR(IF(VLOOKUP(D1278,rng_ND,5,FALSE)="Ja",MAX(D_SAV!AD1278:AE1278),D_SAV!AD1278),0)</f>
        <v>0</v>
      </c>
      <c r="AG1278" s="55">
        <f t="shared" si="374"/>
        <v>0</v>
      </c>
      <c r="AH1278" s="55">
        <f t="shared" si="375"/>
        <v>0</v>
      </c>
      <c r="AI1278" s="55">
        <f t="shared" si="376"/>
        <v>0</v>
      </c>
      <c r="AJ1278" s="55">
        <f t="shared" si="377"/>
        <v>0</v>
      </c>
      <c r="AK1278" s="55">
        <f t="shared" si="368"/>
        <v>0</v>
      </c>
      <c r="AL1278" s="55">
        <f t="shared" si="369"/>
        <v>0</v>
      </c>
      <c r="AM1278" s="55">
        <f t="shared" si="370"/>
        <v>0</v>
      </c>
    </row>
    <row r="1279" spans="1:39" x14ac:dyDescent="0.25">
      <c r="A1279" s="47">
        <v>1275</v>
      </c>
      <c r="B1279" s="358" t="str">
        <f>IF(AND(E1279&lt;&gt;0,D1279&lt;&gt;0,F1279&lt;&gt;0),IF(C1279&lt;&gt;0,CONCATENATE(C1279,"-AGr",VLOOKUP(D1279,Listen!$A$2:$G$45,7,FALSE),"-",E1279,"-",F1279,),CONCATENATE("AGr",VLOOKUP(D1279,Listen!$A$2:$G$45,7,FALSE),"-",E1279,"-",F1279)),"keine vollständige ID")</f>
        <v>keine vollständige ID</v>
      </c>
      <c r="C1279" s="359">
        <f>'[2]III_SAV-Details_NB'!B1285</f>
        <v>0</v>
      </c>
      <c r="D1279" s="359">
        <f>'[2]III_SAV-Details_NB'!C1285</f>
        <v>0</v>
      </c>
      <c r="E1279" s="359">
        <f>'[2]III_SAV-Details_NB'!D1285</f>
        <v>0</v>
      </c>
      <c r="F1279" s="490"/>
      <c r="G1279" s="281">
        <f>'[2]III_SAV-Details_NB'!X1285</f>
        <v>0</v>
      </c>
      <c r="H1279" s="281">
        <f t="shared" si="371"/>
        <v>0</v>
      </c>
      <c r="I1279" s="281">
        <f>IF(con_EOGJahr=2025,'[2]III_SAV-Details_NB'!AA1285,IF(con_EOGJahr=2026,'[2]III_SAV-Details_NB'!AB1285,'[2]III_SAV-Details_NB'!AC1285))</f>
        <v>0</v>
      </c>
      <c r="J1279" s="282"/>
      <c r="K1279" s="282"/>
      <c r="L1279" s="282"/>
      <c r="M1279" s="282"/>
      <c r="N1279" s="282"/>
      <c r="O1279" s="282"/>
      <c r="P1279" s="52">
        <f t="shared" si="372"/>
        <v>0</v>
      </c>
      <c r="Q1279" s="60"/>
      <c r="R1279" s="53">
        <f t="shared" si="378"/>
        <v>0</v>
      </c>
      <c r="S1279" s="59"/>
      <c r="T1279" s="61"/>
      <c r="U1279" s="342" t="str">
        <f t="shared" si="382"/>
        <v>k.A.</v>
      </c>
      <c r="V1279" s="343" t="str">
        <f t="shared" si="379"/>
        <v>k.A.</v>
      </c>
      <c r="W1279" s="343" t="str">
        <f>IFERROR(IF(OR($D1279="",$E1279=0,con_Ende=0),"k.A.",IF(VLOOKUP($D1279,rng_ND,5,0)="Nein",VLOOKUP($D1279,rng_ND,2,FALSE),MIN(VLOOKUP($D1279,rng_ND,2,FALSE),A_Stammdaten!$B$19-D_SAV!$E1279+1))),"k.A.")</f>
        <v>k.A.</v>
      </c>
      <c r="X1279" s="343" t="str">
        <f t="shared" si="380"/>
        <v>k.A.</v>
      </c>
      <c r="Y1279" s="62"/>
      <c r="Z1279" s="48">
        <f t="shared" si="381"/>
        <v>0</v>
      </c>
      <c r="AA1279" s="457"/>
      <c r="AB1279" s="55">
        <f t="shared" si="373"/>
        <v>0</v>
      </c>
      <c r="AC1279" s="55">
        <f>IF(A_Stammdaten!$B$25="ja",D_SAV!AA1279,D_SAV!AB1279)</f>
        <v>0</v>
      </c>
      <c r="AD1279" s="478">
        <f>IF(AC1279=0,0,IF(U1279-(con_EOGJahr-D_SAV!E1279)&lt;=0,AC1279,AC1279/V1279))</f>
        <v>0</v>
      </c>
      <c r="AE1279" s="478">
        <f>IFERROR(IF(AND(VLOOKUP(D1279,rng_ND,5,FALSE)="Ja",D_SAV!T1279="degressiv"),D_SAV!AC1279*Y1279/100,0),0)</f>
        <v>0</v>
      </c>
      <c r="AF1279" s="55">
        <f>IFERROR(IF(VLOOKUP(D1279,rng_ND,5,FALSE)="Ja",MAX(D_SAV!AD1279:AE1279),D_SAV!AD1279),0)</f>
        <v>0</v>
      </c>
      <c r="AG1279" s="55">
        <f t="shared" si="374"/>
        <v>0</v>
      </c>
      <c r="AH1279" s="55">
        <f t="shared" si="375"/>
        <v>0</v>
      </c>
      <c r="AI1279" s="55">
        <f t="shared" si="376"/>
        <v>0</v>
      </c>
      <c r="AJ1279" s="55">
        <f t="shared" si="377"/>
        <v>0</v>
      </c>
      <c r="AK1279" s="55">
        <f t="shared" si="368"/>
        <v>0</v>
      </c>
      <c r="AL1279" s="55">
        <f t="shared" si="369"/>
        <v>0</v>
      </c>
      <c r="AM1279" s="55">
        <f t="shared" si="370"/>
        <v>0</v>
      </c>
    </row>
    <row r="1280" spans="1:39" x14ac:dyDescent="0.25">
      <c r="A1280" s="47">
        <v>1276</v>
      </c>
      <c r="B1280" s="358" t="str">
        <f>IF(AND(E1280&lt;&gt;0,D1280&lt;&gt;0,F1280&lt;&gt;0),IF(C1280&lt;&gt;0,CONCATENATE(C1280,"-AGr",VLOOKUP(D1280,Listen!$A$2:$G$45,7,FALSE),"-",E1280,"-",F1280,),CONCATENATE("AGr",VLOOKUP(D1280,Listen!$A$2:$G$45,7,FALSE),"-",E1280,"-",F1280)),"keine vollständige ID")</f>
        <v>keine vollständige ID</v>
      </c>
      <c r="C1280" s="359">
        <f>'[2]III_SAV-Details_NB'!B1286</f>
        <v>0</v>
      </c>
      <c r="D1280" s="359">
        <f>'[2]III_SAV-Details_NB'!C1286</f>
        <v>0</v>
      </c>
      <c r="E1280" s="359">
        <f>'[2]III_SAV-Details_NB'!D1286</f>
        <v>0</v>
      </c>
      <c r="F1280" s="490"/>
      <c r="G1280" s="281">
        <f>'[2]III_SAV-Details_NB'!X1286</f>
        <v>0</v>
      </c>
      <c r="H1280" s="281">
        <f t="shared" si="371"/>
        <v>0</v>
      </c>
      <c r="I1280" s="281">
        <f>IF(con_EOGJahr=2025,'[2]III_SAV-Details_NB'!AA1286,IF(con_EOGJahr=2026,'[2]III_SAV-Details_NB'!AB1286,'[2]III_SAV-Details_NB'!AC1286))</f>
        <v>0</v>
      </c>
      <c r="J1280" s="282"/>
      <c r="K1280" s="282"/>
      <c r="L1280" s="282"/>
      <c r="M1280" s="282"/>
      <c r="N1280" s="282"/>
      <c r="O1280" s="282"/>
      <c r="P1280" s="52">
        <f t="shared" si="372"/>
        <v>0</v>
      </c>
      <c r="Q1280" s="60"/>
      <c r="R1280" s="53">
        <f t="shared" si="378"/>
        <v>0</v>
      </c>
      <c r="S1280" s="59"/>
      <c r="T1280" s="61"/>
      <c r="U1280" s="342" t="str">
        <f t="shared" si="382"/>
        <v>k.A.</v>
      </c>
      <c r="V1280" s="343" t="str">
        <f t="shared" si="379"/>
        <v>k.A.</v>
      </c>
      <c r="W1280" s="343" t="str">
        <f>IFERROR(IF(OR($D1280="",$E1280=0,con_Ende=0),"k.A.",IF(VLOOKUP($D1280,rng_ND,5,0)="Nein",VLOOKUP($D1280,rng_ND,2,FALSE),MIN(VLOOKUP($D1280,rng_ND,2,FALSE),A_Stammdaten!$B$19-D_SAV!$E1280+1))),"k.A.")</f>
        <v>k.A.</v>
      </c>
      <c r="X1280" s="343" t="str">
        <f t="shared" si="380"/>
        <v>k.A.</v>
      </c>
      <c r="Y1280" s="62"/>
      <c r="Z1280" s="48">
        <f t="shared" si="381"/>
        <v>0</v>
      </c>
      <c r="AA1280" s="457"/>
      <c r="AB1280" s="55">
        <f t="shared" si="373"/>
        <v>0</v>
      </c>
      <c r="AC1280" s="55">
        <f>IF(A_Stammdaten!$B$25="ja",D_SAV!AA1280,D_SAV!AB1280)</f>
        <v>0</v>
      </c>
      <c r="AD1280" s="478">
        <f>IF(AC1280=0,0,IF(U1280-(con_EOGJahr-D_SAV!E1280)&lt;=0,AC1280,AC1280/V1280))</f>
        <v>0</v>
      </c>
      <c r="AE1280" s="478">
        <f>IFERROR(IF(AND(VLOOKUP(D1280,rng_ND,5,FALSE)="Ja",D_SAV!T1280="degressiv"),D_SAV!AC1280*Y1280/100,0),0)</f>
        <v>0</v>
      </c>
      <c r="AF1280" s="55">
        <f>IFERROR(IF(VLOOKUP(D1280,rng_ND,5,FALSE)="Ja",MAX(D_SAV!AD1280:AE1280),D_SAV!AD1280),0)</f>
        <v>0</v>
      </c>
      <c r="AG1280" s="55">
        <f t="shared" si="374"/>
        <v>0</v>
      </c>
      <c r="AH1280" s="55">
        <f t="shared" si="375"/>
        <v>0</v>
      </c>
      <c r="AI1280" s="55">
        <f t="shared" si="376"/>
        <v>0</v>
      </c>
      <c r="AJ1280" s="55">
        <f t="shared" si="377"/>
        <v>0</v>
      </c>
      <c r="AK1280" s="55">
        <f t="shared" si="368"/>
        <v>0</v>
      </c>
      <c r="AL1280" s="55">
        <f t="shared" si="369"/>
        <v>0</v>
      </c>
      <c r="AM1280" s="55">
        <f t="shared" si="370"/>
        <v>0</v>
      </c>
    </row>
    <row r="1281" spans="1:39" x14ac:dyDescent="0.25">
      <c r="A1281" s="47">
        <v>1277</v>
      </c>
      <c r="B1281" s="358" t="str">
        <f>IF(AND(E1281&lt;&gt;0,D1281&lt;&gt;0,F1281&lt;&gt;0),IF(C1281&lt;&gt;0,CONCATENATE(C1281,"-AGr",VLOOKUP(D1281,Listen!$A$2:$G$45,7,FALSE),"-",E1281,"-",F1281,),CONCATENATE("AGr",VLOOKUP(D1281,Listen!$A$2:$G$45,7,FALSE),"-",E1281,"-",F1281)),"keine vollständige ID")</f>
        <v>keine vollständige ID</v>
      </c>
      <c r="C1281" s="359">
        <f>'[2]III_SAV-Details_NB'!B1287</f>
        <v>0</v>
      </c>
      <c r="D1281" s="359">
        <f>'[2]III_SAV-Details_NB'!C1287</f>
        <v>0</v>
      </c>
      <c r="E1281" s="359">
        <f>'[2]III_SAV-Details_NB'!D1287</f>
        <v>0</v>
      </c>
      <c r="F1281" s="490"/>
      <c r="G1281" s="281">
        <f>'[2]III_SAV-Details_NB'!X1287</f>
        <v>0</v>
      </c>
      <c r="H1281" s="281">
        <f t="shared" si="371"/>
        <v>0</v>
      </c>
      <c r="I1281" s="281">
        <f>IF(con_EOGJahr=2025,'[2]III_SAV-Details_NB'!AA1287,IF(con_EOGJahr=2026,'[2]III_SAV-Details_NB'!AB1287,'[2]III_SAV-Details_NB'!AC1287))</f>
        <v>0</v>
      </c>
      <c r="J1281" s="282"/>
      <c r="K1281" s="282"/>
      <c r="L1281" s="282"/>
      <c r="M1281" s="282"/>
      <c r="N1281" s="282"/>
      <c r="O1281" s="282"/>
      <c r="P1281" s="52">
        <f t="shared" si="372"/>
        <v>0</v>
      </c>
      <c r="Q1281" s="60"/>
      <c r="R1281" s="53">
        <f t="shared" si="378"/>
        <v>0</v>
      </c>
      <c r="S1281" s="59"/>
      <c r="T1281" s="61"/>
      <c r="U1281" s="342" t="str">
        <f t="shared" si="382"/>
        <v>k.A.</v>
      </c>
      <c r="V1281" s="343" t="str">
        <f t="shared" si="379"/>
        <v>k.A.</v>
      </c>
      <c r="W1281" s="343" t="str">
        <f>IFERROR(IF(OR($D1281="",$E1281=0,con_Ende=0),"k.A.",IF(VLOOKUP($D1281,rng_ND,5,0)="Nein",VLOOKUP($D1281,rng_ND,2,FALSE),MIN(VLOOKUP($D1281,rng_ND,2,FALSE),A_Stammdaten!$B$19-D_SAV!$E1281+1))),"k.A.")</f>
        <v>k.A.</v>
      </c>
      <c r="X1281" s="343" t="str">
        <f t="shared" si="380"/>
        <v>k.A.</v>
      </c>
      <c r="Y1281" s="62"/>
      <c r="Z1281" s="48">
        <f t="shared" si="381"/>
        <v>0</v>
      </c>
      <c r="AA1281" s="457"/>
      <c r="AB1281" s="55">
        <f t="shared" si="373"/>
        <v>0</v>
      </c>
      <c r="AC1281" s="55">
        <f>IF(A_Stammdaten!$B$25="ja",D_SAV!AA1281,D_SAV!AB1281)</f>
        <v>0</v>
      </c>
      <c r="AD1281" s="478">
        <f>IF(AC1281=0,0,IF(U1281-(con_EOGJahr-D_SAV!E1281)&lt;=0,AC1281,AC1281/V1281))</f>
        <v>0</v>
      </c>
      <c r="AE1281" s="478">
        <f>IFERROR(IF(AND(VLOOKUP(D1281,rng_ND,5,FALSE)="Ja",D_SAV!T1281="degressiv"),D_SAV!AC1281*Y1281/100,0),0)</f>
        <v>0</v>
      </c>
      <c r="AF1281" s="55">
        <f>IFERROR(IF(VLOOKUP(D1281,rng_ND,5,FALSE)="Ja",MAX(D_SAV!AD1281:AE1281),D_SAV!AD1281),0)</f>
        <v>0</v>
      </c>
      <c r="AG1281" s="55">
        <f t="shared" si="374"/>
        <v>0</v>
      </c>
      <c r="AH1281" s="55">
        <f t="shared" si="375"/>
        <v>0</v>
      </c>
      <c r="AI1281" s="55">
        <f t="shared" si="376"/>
        <v>0</v>
      </c>
      <c r="AJ1281" s="55">
        <f t="shared" si="377"/>
        <v>0</v>
      </c>
      <c r="AK1281" s="55">
        <f t="shared" si="368"/>
        <v>0</v>
      </c>
      <c r="AL1281" s="55">
        <f t="shared" si="369"/>
        <v>0</v>
      </c>
      <c r="AM1281" s="55">
        <f t="shared" si="370"/>
        <v>0</v>
      </c>
    </row>
    <row r="1282" spans="1:39" x14ac:dyDescent="0.25">
      <c r="A1282" s="47">
        <v>1278</v>
      </c>
      <c r="B1282" s="358" t="str">
        <f>IF(AND(E1282&lt;&gt;0,D1282&lt;&gt;0,F1282&lt;&gt;0),IF(C1282&lt;&gt;0,CONCATENATE(C1282,"-AGr",VLOOKUP(D1282,Listen!$A$2:$G$45,7,FALSE),"-",E1282,"-",F1282,),CONCATENATE("AGr",VLOOKUP(D1282,Listen!$A$2:$G$45,7,FALSE),"-",E1282,"-",F1282)),"keine vollständige ID")</f>
        <v>keine vollständige ID</v>
      </c>
      <c r="C1282" s="359">
        <f>'[2]III_SAV-Details_NB'!B1288</f>
        <v>0</v>
      </c>
      <c r="D1282" s="359">
        <f>'[2]III_SAV-Details_NB'!C1288</f>
        <v>0</v>
      </c>
      <c r="E1282" s="359">
        <f>'[2]III_SAV-Details_NB'!D1288</f>
        <v>0</v>
      </c>
      <c r="F1282" s="490"/>
      <c r="G1282" s="281">
        <f>'[2]III_SAV-Details_NB'!X1288</f>
        <v>0</v>
      </c>
      <c r="H1282" s="281">
        <f t="shared" si="371"/>
        <v>0</v>
      </c>
      <c r="I1282" s="281">
        <f>IF(con_EOGJahr=2025,'[2]III_SAV-Details_NB'!AA1288,IF(con_EOGJahr=2026,'[2]III_SAV-Details_NB'!AB1288,'[2]III_SAV-Details_NB'!AC1288))</f>
        <v>0</v>
      </c>
      <c r="J1282" s="282"/>
      <c r="K1282" s="282"/>
      <c r="L1282" s="282"/>
      <c r="M1282" s="282"/>
      <c r="N1282" s="282"/>
      <c r="O1282" s="282"/>
      <c r="P1282" s="52">
        <f t="shared" si="372"/>
        <v>0</v>
      </c>
      <c r="Q1282" s="60"/>
      <c r="R1282" s="53">
        <f t="shared" si="378"/>
        <v>0</v>
      </c>
      <c r="S1282" s="59"/>
      <c r="T1282" s="61"/>
      <c r="U1282" s="342" t="str">
        <f t="shared" si="382"/>
        <v>k.A.</v>
      </c>
      <c r="V1282" s="343" t="str">
        <f t="shared" si="379"/>
        <v>k.A.</v>
      </c>
      <c r="W1282" s="343" t="str">
        <f>IFERROR(IF(OR($D1282="",$E1282=0,con_Ende=0),"k.A.",IF(VLOOKUP($D1282,rng_ND,5,0)="Nein",VLOOKUP($D1282,rng_ND,2,FALSE),MIN(VLOOKUP($D1282,rng_ND,2,FALSE),A_Stammdaten!$B$19-D_SAV!$E1282+1))),"k.A.")</f>
        <v>k.A.</v>
      </c>
      <c r="X1282" s="343" t="str">
        <f t="shared" si="380"/>
        <v>k.A.</v>
      </c>
      <c r="Y1282" s="62"/>
      <c r="Z1282" s="48">
        <f t="shared" si="381"/>
        <v>0</v>
      </c>
      <c r="AA1282" s="457"/>
      <c r="AB1282" s="55">
        <f t="shared" si="373"/>
        <v>0</v>
      </c>
      <c r="AC1282" s="55">
        <f>IF(A_Stammdaten!$B$25="ja",D_SAV!AA1282,D_SAV!AB1282)</f>
        <v>0</v>
      </c>
      <c r="AD1282" s="478">
        <f>IF(AC1282=0,0,IF(U1282-(con_EOGJahr-D_SAV!E1282)&lt;=0,AC1282,AC1282/V1282))</f>
        <v>0</v>
      </c>
      <c r="AE1282" s="478">
        <f>IFERROR(IF(AND(VLOOKUP(D1282,rng_ND,5,FALSE)="Ja",D_SAV!T1282="degressiv"),D_SAV!AC1282*Y1282/100,0),0)</f>
        <v>0</v>
      </c>
      <c r="AF1282" s="55">
        <f>IFERROR(IF(VLOOKUP(D1282,rng_ND,5,FALSE)="Ja",MAX(D_SAV!AD1282:AE1282),D_SAV!AD1282),0)</f>
        <v>0</v>
      </c>
      <c r="AG1282" s="55">
        <f t="shared" si="374"/>
        <v>0</v>
      </c>
      <c r="AH1282" s="55">
        <f t="shared" si="375"/>
        <v>0</v>
      </c>
      <c r="AI1282" s="55">
        <f t="shared" si="376"/>
        <v>0</v>
      </c>
      <c r="AJ1282" s="55">
        <f t="shared" si="377"/>
        <v>0</v>
      </c>
      <c r="AK1282" s="55">
        <f t="shared" si="368"/>
        <v>0</v>
      </c>
      <c r="AL1282" s="55">
        <f t="shared" si="369"/>
        <v>0</v>
      </c>
      <c r="AM1282" s="55">
        <f t="shared" si="370"/>
        <v>0</v>
      </c>
    </row>
    <row r="1283" spans="1:39" x14ac:dyDescent="0.25">
      <c r="A1283" s="47">
        <v>1279</v>
      </c>
      <c r="B1283" s="358" t="str">
        <f>IF(AND(E1283&lt;&gt;0,D1283&lt;&gt;0,F1283&lt;&gt;0),IF(C1283&lt;&gt;0,CONCATENATE(C1283,"-AGr",VLOOKUP(D1283,Listen!$A$2:$G$45,7,FALSE),"-",E1283,"-",F1283,),CONCATENATE("AGr",VLOOKUP(D1283,Listen!$A$2:$G$45,7,FALSE),"-",E1283,"-",F1283)),"keine vollständige ID")</f>
        <v>keine vollständige ID</v>
      </c>
      <c r="C1283" s="359">
        <f>'[2]III_SAV-Details_NB'!B1289</f>
        <v>0</v>
      </c>
      <c r="D1283" s="359">
        <f>'[2]III_SAV-Details_NB'!C1289</f>
        <v>0</v>
      </c>
      <c r="E1283" s="359">
        <f>'[2]III_SAV-Details_NB'!D1289</f>
        <v>0</v>
      </c>
      <c r="F1283" s="490"/>
      <c r="G1283" s="281">
        <f>'[2]III_SAV-Details_NB'!X1289</f>
        <v>0</v>
      </c>
      <c r="H1283" s="281">
        <f t="shared" si="371"/>
        <v>0</v>
      </c>
      <c r="I1283" s="281">
        <f>IF(con_EOGJahr=2025,'[2]III_SAV-Details_NB'!AA1289,IF(con_EOGJahr=2026,'[2]III_SAV-Details_NB'!AB1289,'[2]III_SAV-Details_NB'!AC1289))</f>
        <v>0</v>
      </c>
      <c r="J1283" s="282"/>
      <c r="K1283" s="282"/>
      <c r="L1283" s="282"/>
      <c r="M1283" s="282"/>
      <c r="N1283" s="282"/>
      <c r="O1283" s="282"/>
      <c r="P1283" s="52">
        <f t="shared" si="372"/>
        <v>0</v>
      </c>
      <c r="Q1283" s="60"/>
      <c r="R1283" s="53">
        <f t="shared" si="378"/>
        <v>0</v>
      </c>
      <c r="S1283" s="59"/>
      <c r="T1283" s="61"/>
      <c r="U1283" s="342" t="str">
        <f t="shared" si="382"/>
        <v>k.A.</v>
      </c>
      <c r="V1283" s="343" t="str">
        <f t="shared" si="379"/>
        <v>k.A.</v>
      </c>
      <c r="W1283" s="343" t="str">
        <f>IFERROR(IF(OR($D1283="",$E1283=0,con_Ende=0),"k.A.",IF(VLOOKUP($D1283,rng_ND,5,0)="Nein",VLOOKUP($D1283,rng_ND,2,FALSE),MIN(VLOOKUP($D1283,rng_ND,2,FALSE),A_Stammdaten!$B$19-D_SAV!$E1283+1))),"k.A.")</f>
        <v>k.A.</v>
      </c>
      <c r="X1283" s="343" t="str">
        <f t="shared" si="380"/>
        <v>k.A.</v>
      </c>
      <c r="Y1283" s="62"/>
      <c r="Z1283" s="48">
        <f t="shared" si="381"/>
        <v>0</v>
      </c>
      <c r="AA1283" s="457"/>
      <c r="AB1283" s="55">
        <f t="shared" si="373"/>
        <v>0</v>
      </c>
      <c r="AC1283" s="55">
        <f>IF(A_Stammdaten!$B$25="ja",D_SAV!AA1283,D_SAV!AB1283)</f>
        <v>0</v>
      </c>
      <c r="AD1283" s="478">
        <f>IF(AC1283=0,0,IF(U1283-(con_EOGJahr-D_SAV!E1283)&lt;=0,AC1283,AC1283/V1283))</f>
        <v>0</v>
      </c>
      <c r="AE1283" s="478">
        <f>IFERROR(IF(AND(VLOOKUP(D1283,rng_ND,5,FALSE)="Ja",D_SAV!T1283="degressiv"),D_SAV!AC1283*Y1283/100,0),0)</f>
        <v>0</v>
      </c>
      <c r="AF1283" s="55">
        <f>IFERROR(IF(VLOOKUP(D1283,rng_ND,5,FALSE)="Ja",MAX(D_SAV!AD1283:AE1283),D_SAV!AD1283),0)</f>
        <v>0</v>
      </c>
      <c r="AG1283" s="55">
        <f t="shared" si="374"/>
        <v>0</v>
      </c>
      <c r="AH1283" s="55">
        <f t="shared" si="375"/>
        <v>0</v>
      </c>
      <c r="AI1283" s="55">
        <f t="shared" si="376"/>
        <v>0</v>
      </c>
      <c r="AJ1283" s="55">
        <f t="shared" si="377"/>
        <v>0</v>
      </c>
      <c r="AK1283" s="55">
        <f t="shared" si="368"/>
        <v>0</v>
      </c>
      <c r="AL1283" s="55">
        <f t="shared" si="369"/>
        <v>0</v>
      </c>
      <c r="AM1283" s="55">
        <f t="shared" si="370"/>
        <v>0</v>
      </c>
    </row>
    <row r="1284" spans="1:39" x14ac:dyDescent="0.25">
      <c r="A1284" s="47">
        <v>1280</v>
      </c>
      <c r="B1284" s="358" t="str">
        <f>IF(AND(E1284&lt;&gt;0,D1284&lt;&gt;0,F1284&lt;&gt;0),IF(C1284&lt;&gt;0,CONCATENATE(C1284,"-AGr",VLOOKUP(D1284,Listen!$A$2:$G$45,7,FALSE),"-",E1284,"-",F1284,),CONCATENATE("AGr",VLOOKUP(D1284,Listen!$A$2:$G$45,7,FALSE),"-",E1284,"-",F1284)),"keine vollständige ID")</f>
        <v>keine vollständige ID</v>
      </c>
      <c r="C1284" s="359">
        <f>'[2]III_SAV-Details_NB'!B1290</f>
        <v>0</v>
      </c>
      <c r="D1284" s="359">
        <f>'[2]III_SAV-Details_NB'!C1290</f>
        <v>0</v>
      </c>
      <c r="E1284" s="359">
        <f>'[2]III_SAV-Details_NB'!D1290</f>
        <v>0</v>
      </c>
      <c r="F1284" s="490"/>
      <c r="G1284" s="281">
        <f>'[2]III_SAV-Details_NB'!X1290</f>
        <v>0</v>
      </c>
      <c r="H1284" s="281">
        <f t="shared" si="371"/>
        <v>0</v>
      </c>
      <c r="I1284" s="281">
        <f>IF(con_EOGJahr=2025,'[2]III_SAV-Details_NB'!AA1290,IF(con_EOGJahr=2026,'[2]III_SAV-Details_NB'!AB1290,'[2]III_SAV-Details_NB'!AC1290))</f>
        <v>0</v>
      </c>
      <c r="J1284" s="282"/>
      <c r="K1284" s="282"/>
      <c r="L1284" s="282"/>
      <c r="M1284" s="282"/>
      <c r="N1284" s="282"/>
      <c r="O1284" s="282"/>
      <c r="P1284" s="52">
        <f t="shared" si="372"/>
        <v>0</v>
      </c>
      <c r="Q1284" s="60"/>
      <c r="R1284" s="53">
        <f t="shared" si="378"/>
        <v>0</v>
      </c>
      <c r="S1284" s="59"/>
      <c r="T1284" s="61"/>
      <c r="U1284" s="342" t="str">
        <f t="shared" si="382"/>
        <v>k.A.</v>
      </c>
      <c r="V1284" s="343" t="str">
        <f t="shared" si="379"/>
        <v>k.A.</v>
      </c>
      <c r="W1284" s="343" t="str">
        <f>IFERROR(IF(OR($D1284="",$E1284=0,con_Ende=0),"k.A.",IF(VLOOKUP($D1284,rng_ND,5,0)="Nein",VLOOKUP($D1284,rng_ND,2,FALSE),MIN(VLOOKUP($D1284,rng_ND,2,FALSE),A_Stammdaten!$B$19-D_SAV!$E1284+1))),"k.A.")</f>
        <v>k.A.</v>
      </c>
      <c r="X1284" s="343" t="str">
        <f t="shared" si="380"/>
        <v>k.A.</v>
      </c>
      <c r="Y1284" s="62"/>
      <c r="Z1284" s="48">
        <f t="shared" si="381"/>
        <v>0</v>
      </c>
      <c r="AA1284" s="457"/>
      <c r="AB1284" s="55">
        <f t="shared" si="373"/>
        <v>0</v>
      </c>
      <c r="AC1284" s="55">
        <f>IF(A_Stammdaten!$B$25="ja",D_SAV!AA1284,D_SAV!AB1284)</f>
        <v>0</v>
      </c>
      <c r="AD1284" s="478">
        <f>IF(AC1284=0,0,IF(U1284-(con_EOGJahr-D_SAV!E1284)&lt;=0,AC1284,AC1284/V1284))</f>
        <v>0</v>
      </c>
      <c r="AE1284" s="478">
        <f>IFERROR(IF(AND(VLOOKUP(D1284,rng_ND,5,FALSE)="Ja",D_SAV!T1284="degressiv"),D_SAV!AC1284*Y1284/100,0),0)</f>
        <v>0</v>
      </c>
      <c r="AF1284" s="55">
        <f>IFERROR(IF(VLOOKUP(D1284,rng_ND,5,FALSE)="Ja",MAX(D_SAV!AD1284:AE1284),D_SAV!AD1284),0)</f>
        <v>0</v>
      </c>
      <c r="AG1284" s="55">
        <f t="shared" si="374"/>
        <v>0</v>
      </c>
      <c r="AH1284" s="55">
        <f t="shared" si="375"/>
        <v>0</v>
      </c>
      <c r="AI1284" s="55">
        <f t="shared" si="376"/>
        <v>0</v>
      </c>
      <c r="AJ1284" s="55">
        <f t="shared" si="377"/>
        <v>0</v>
      </c>
      <c r="AK1284" s="55">
        <f t="shared" si="368"/>
        <v>0</v>
      </c>
      <c r="AL1284" s="55">
        <f t="shared" si="369"/>
        <v>0</v>
      </c>
      <c r="AM1284" s="55">
        <f t="shared" si="370"/>
        <v>0</v>
      </c>
    </row>
    <row r="1285" spans="1:39" x14ac:dyDescent="0.25">
      <c r="A1285" s="47">
        <v>1281</v>
      </c>
      <c r="B1285" s="358" t="str">
        <f>IF(AND(E1285&lt;&gt;0,D1285&lt;&gt;0,F1285&lt;&gt;0),IF(C1285&lt;&gt;0,CONCATENATE(C1285,"-AGr",VLOOKUP(D1285,Listen!$A$2:$G$45,7,FALSE),"-",E1285,"-",F1285,),CONCATENATE("AGr",VLOOKUP(D1285,Listen!$A$2:$G$45,7,FALSE),"-",E1285,"-",F1285)),"keine vollständige ID")</f>
        <v>keine vollständige ID</v>
      </c>
      <c r="C1285" s="359">
        <f>'[2]III_SAV-Details_NB'!B1291</f>
        <v>0</v>
      </c>
      <c r="D1285" s="359">
        <f>'[2]III_SAV-Details_NB'!C1291</f>
        <v>0</v>
      </c>
      <c r="E1285" s="359">
        <f>'[2]III_SAV-Details_NB'!D1291</f>
        <v>0</v>
      </c>
      <c r="F1285" s="490"/>
      <c r="G1285" s="281">
        <f>'[2]III_SAV-Details_NB'!X1291</f>
        <v>0</v>
      </c>
      <c r="H1285" s="281">
        <f t="shared" si="371"/>
        <v>0</v>
      </c>
      <c r="I1285" s="281">
        <f>IF(con_EOGJahr=2025,'[2]III_SAV-Details_NB'!AA1291,IF(con_EOGJahr=2026,'[2]III_SAV-Details_NB'!AB1291,'[2]III_SAV-Details_NB'!AC1291))</f>
        <v>0</v>
      </c>
      <c r="J1285" s="282"/>
      <c r="K1285" s="282"/>
      <c r="L1285" s="282"/>
      <c r="M1285" s="282"/>
      <c r="N1285" s="282"/>
      <c r="O1285" s="282"/>
      <c r="P1285" s="52">
        <f t="shared" si="372"/>
        <v>0</v>
      </c>
      <c r="Q1285" s="60"/>
      <c r="R1285" s="53">
        <f t="shared" si="378"/>
        <v>0</v>
      </c>
      <c r="S1285" s="59"/>
      <c r="T1285" s="61"/>
      <c r="U1285" s="342" t="str">
        <f t="shared" si="382"/>
        <v>k.A.</v>
      </c>
      <c r="V1285" s="343" t="str">
        <f t="shared" si="379"/>
        <v>k.A.</v>
      </c>
      <c r="W1285" s="343" t="str">
        <f>IFERROR(IF(OR($D1285="",$E1285=0,con_Ende=0),"k.A.",IF(VLOOKUP($D1285,rng_ND,5,0)="Nein",VLOOKUP($D1285,rng_ND,2,FALSE),MIN(VLOOKUP($D1285,rng_ND,2,FALSE),A_Stammdaten!$B$19-D_SAV!$E1285+1))),"k.A.")</f>
        <v>k.A.</v>
      </c>
      <c r="X1285" s="343" t="str">
        <f t="shared" si="380"/>
        <v>k.A.</v>
      </c>
      <c r="Y1285" s="62"/>
      <c r="Z1285" s="48">
        <f t="shared" si="381"/>
        <v>0</v>
      </c>
      <c r="AA1285" s="457"/>
      <c r="AB1285" s="55">
        <f t="shared" si="373"/>
        <v>0</v>
      </c>
      <c r="AC1285" s="55">
        <f>IF(A_Stammdaten!$B$25="ja",D_SAV!AA1285,D_SAV!AB1285)</f>
        <v>0</v>
      </c>
      <c r="AD1285" s="478">
        <f>IF(AC1285=0,0,IF(U1285-(con_EOGJahr-D_SAV!E1285)&lt;=0,AC1285,AC1285/V1285))</f>
        <v>0</v>
      </c>
      <c r="AE1285" s="478">
        <f>IFERROR(IF(AND(VLOOKUP(D1285,rng_ND,5,FALSE)="Ja",D_SAV!T1285="degressiv"),D_SAV!AC1285*Y1285/100,0),0)</f>
        <v>0</v>
      </c>
      <c r="AF1285" s="55">
        <f>IFERROR(IF(VLOOKUP(D1285,rng_ND,5,FALSE)="Ja",MAX(D_SAV!AD1285:AE1285),D_SAV!AD1285),0)</f>
        <v>0</v>
      </c>
      <c r="AG1285" s="55">
        <f t="shared" si="374"/>
        <v>0</v>
      </c>
      <c r="AH1285" s="55">
        <f t="shared" si="375"/>
        <v>0</v>
      </c>
      <c r="AI1285" s="55">
        <f t="shared" si="376"/>
        <v>0</v>
      </c>
      <c r="AJ1285" s="55">
        <f t="shared" si="377"/>
        <v>0</v>
      </c>
      <c r="AK1285" s="55">
        <f t="shared" ref="AK1285:AK1348" si="383">IF($E1285&gt;=2006,AC1285,con_EKQ*AH1285+(1-con_EKQ)*AC1285)</f>
        <v>0</v>
      </c>
      <c r="AL1285" s="55">
        <f t="shared" ref="AL1285:AL1348" si="384">IF($E1285&gt;=2006,AF1285,con_EKQ*AI1285+(1-con_EKQ)*AF1285)</f>
        <v>0</v>
      </c>
      <c r="AM1285" s="55">
        <f t="shared" ref="AM1285:AM1348" si="385">IF($E1285&gt;=2006,AG1285,con_EKQ*AJ1285+(1-con_EKQ)*AG1285)</f>
        <v>0</v>
      </c>
    </row>
    <row r="1286" spans="1:39" x14ac:dyDescent="0.25">
      <c r="A1286" s="47">
        <v>1282</v>
      </c>
      <c r="B1286" s="358" t="str">
        <f>IF(AND(E1286&lt;&gt;0,D1286&lt;&gt;0,F1286&lt;&gt;0),IF(C1286&lt;&gt;0,CONCATENATE(C1286,"-AGr",VLOOKUP(D1286,Listen!$A$2:$G$45,7,FALSE),"-",E1286,"-",F1286,),CONCATENATE("AGr",VLOOKUP(D1286,Listen!$A$2:$G$45,7,FALSE),"-",E1286,"-",F1286)),"keine vollständige ID")</f>
        <v>keine vollständige ID</v>
      </c>
      <c r="C1286" s="359">
        <f>'[2]III_SAV-Details_NB'!B1292</f>
        <v>0</v>
      </c>
      <c r="D1286" s="359">
        <f>'[2]III_SAV-Details_NB'!C1292</f>
        <v>0</v>
      </c>
      <c r="E1286" s="359">
        <f>'[2]III_SAV-Details_NB'!D1292</f>
        <v>0</v>
      </c>
      <c r="F1286" s="490"/>
      <c r="G1286" s="281">
        <f>'[2]III_SAV-Details_NB'!X1292</f>
        <v>0</v>
      </c>
      <c r="H1286" s="281">
        <f t="shared" ref="H1286:H1349" si="386">+G1286</f>
        <v>0</v>
      </c>
      <c r="I1286" s="281">
        <f>IF(con_EOGJahr=2025,'[2]III_SAV-Details_NB'!AA1292,IF(con_EOGJahr=2026,'[2]III_SAV-Details_NB'!AB1292,'[2]III_SAV-Details_NB'!AC1292))</f>
        <v>0</v>
      </c>
      <c r="J1286" s="282"/>
      <c r="K1286" s="282"/>
      <c r="L1286" s="282"/>
      <c r="M1286" s="282"/>
      <c r="N1286" s="282"/>
      <c r="O1286" s="282"/>
      <c r="P1286" s="52">
        <f t="shared" ref="P1286:P1349" si="387">SUM(I1286:O1286)</f>
        <v>0</v>
      </c>
      <c r="Q1286" s="60"/>
      <c r="R1286" s="53">
        <f t="shared" si="378"/>
        <v>0</v>
      </c>
      <c r="S1286" s="59"/>
      <c r="T1286" s="61"/>
      <c r="U1286" s="342" t="str">
        <f t="shared" si="382"/>
        <v>k.A.</v>
      </c>
      <c r="V1286" s="343" t="str">
        <f t="shared" si="379"/>
        <v>k.A.</v>
      </c>
      <c r="W1286" s="343" t="str">
        <f>IFERROR(IF(OR($D1286="",$E1286=0,con_Ende=0),"k.A.",IF(VLOOKUP($D1286,rng_ND,5,0)="Nein",VLOOKUP($D1286,rng_ND,2,FALSE),MIN(VLOOKUP($D1286,rng_ND,2,FALSE),A_Stammdaten!$B$19-D_SAV!$E1286+1))),"k.A.")</f>
        <v>k.A.</v>
      </c>
      <c r="X1286" s="343" t="str">
        <f t="shared" si="380"/>
        <v>k.A.</v>
      </c>
      <c r="Y1286" s="62"/>
      <c r="Z1286" s="48">
        <f t="shared" si="381"/>
        <v>0</v>
      </c>
      <c r="AA1286" s="457"/>
      <c r="AB1286" s="55">
        <f t="shared" ref="AB1286:AB1349" si="388">R1286</f>
        <v>0</v>
      </c>
      <c r="AC1286" s="55">
        <f>IF(A_Stammdaten!$B$25="ja",D_SAV!AA1286,D_SAV!AB1286)</f>
        <v>0</v>
      </c>
      <c r="AD1286" s="478">
        <f>IF(AC1286=0,0,IF(U1286-(con_EOGJahr-D_SAV!E1286)&lt;=0,AC1286,AC1286/V1286))</f>
        <v>0</v>
      </c>
      <c r="AE1286" s="478">
        <f>IFERROR(IF(AND(VLOOKUP(D1286,rng_ND,5,FALSE)="Ja",D_SAV!T1286="degressiv"),D_SAV!AC1286*Y1286/100,0),0)</f>
        <v>0</v>
      </c>
      <c r="AF1286" s="55">
        <f>IFERROR(IF(VLOOKUP(D1286,rng_ND,5,FALSE)="Ja",MAX(D_SAV!AD1286:AE1286),D_SAV!AD1286),0)</f>
        <v>0</v>
      </c>
      <c r="AG1286" s="55">
        <f t="shared" ref="AG1286:AG1349" si="389">AC1286-AF1286</f>
        <v>0</v>
      </c>
      <c r="AH1286" s="55">
        <f t="shared" ref="AH1286:AH1349" si="390">IF($E1286&gt;=2006,0,AC1286*$Z1286)</f>
        <v>0</v>
      </c>
      <c r="AI1286" s="55">
        <f t="shared" ref="AI1286:AI1349" si="391">IF($E1286&gt;=2006,0,AF1286*$Z1286)</f>
        <v>0</v>
      </c>
      <c r="AJ1286" s="55">
        <f t="shared" ref="AJ1286:AJ1349" si="392">IF($E1286&gt;=2006,0,AG1286*$Z1286)</f>
        <v>0</v>
      </c>
      <c r="AK1286" s="55">
        <f t="shared" si="383"/>
        <v>0</v>
      </c>
      <c r="AL1286" s="55">
        <f t="shared" si="384"/>
        <v>0</v>
      </c>
      <c r="AM1286" s="55">
        <f t="shared" si="385"/>
        <v>0</v>
      </c>
    </row>
    <row r="1287" spans="1:39" x14ac:dyDescent="0.25">
      <c r="A1287" s="47">
        <v>1283</v>
      </c>
      <c r="B1287" s="358" t="str">
        <f>IF(AND(E1287&lt;&gt;0,D1287&lt;&gt;0,F1287&lt;&gt;0),IF(C1287&lt;&gt;0,CONCATENATE(C1287,"-AGr",VLOOKUP(D1287,Listen!$A$2:$G$45,7,FALSE),"-",E1287,"-",F1287,),CONCATENATE("AGr",VLOOKUP(D1287,Listen!$A$2:$G$45,7,FALSE),"-",E1287,"-",F1287)),"keine vollständige ID")</f>
        <v>keine vollständige ID</v>
      </c>
      <c r="C1287" s="359">
        <f>'[2]III_SAV-Details_NB'!B1293</f>
        <v>0</v>
      </c>
      <c r="D1287" s="359">
        <f>'[2]III_SAV-Details_NB'!C1293</f>
        <v>0</v>
      </c>
      <c r="E1287" s="359">
        <f>'[2]III_SAV-Details_NB'!D1293</f>
        <v>0</v>
      </c>
      <c r="F1287" s="490"/>
      <c r="G1287" s="281">
        <f>'[2]III_SAV-Details_NB'!X1293</f>
        <v>0</v>
      </c>
      <c r="H1287" s="281">
        <f t="shared" si="386"/>
        <v>0</v>
      </c>
      <c r="I1287" s="281">
        <f>IF(con_EOGJahr=2025,'[2]III_SAV-Details_NB'!AA1293,IF(con_EOGJahr=2026,'[2]III_SAV-Details_NB'!AB1293,'[2]III_SAV-Details_NB'!AC1293))</f>
        <v>0</v>
      </c>
      <c r="J1287" s="282"/>
      <c r="K1287" s="282"/>
      <c r="L1287" s="282"/>
      <c r="M1287" s="282"/>
      <c r="N1287" s="282"/>
      <c r="O1287" s="282"/>
      <c r="P1287" s="52">
        <f t="shared" si="387"/>
        <v>0</v>
      </c>
      <c r="Q1287" s="60"/>
      <c r="R1287" s="53">
        <f t="shared" si="378"/>
        <v>0</v>
      </c>
      <c r="S1287" s="59"/>
      <c r="T1287" s="61"/>
      <c r="U1287" s="342" t="str">
        <f t="shared" si="382"/>
        <v>k.A.</v>
      </c>
      <c r="V1287" s="343" t="str">
        <f t="shared" si="379"/>
        <v>k.A.</v>
      </c>
      <c r="W1287" s="343" t="str">
        <f>IFERROR(IF(OR($D1287="",$E1287=0,con_Ende=0),"k.A.",IF(VLOOKUP($D1287,rng_ND,5,0)="Nein",VLOOKUP($D1287,rng_ND,2,FALSE),MIN(VLOOKUP($D1287,rng_ND,2,FALSE),A_Stammdaten!$B$19-D_SAV!$E1287+1))),"k.A.")</f>
        <v>k.A.</v>
      </c>
      <c r="X1287" s="343" t="str">
        <f t="shared" si="380"/>
        <v>k.A.</v>
      </c>
      <c r="Y1287" s="62"/>
      <c r="Z1287" s="48">
        <f t="shared" si="381"/>
        <v>0</v>
      </c>
      <c r="AA1287" s="457"/>
      <c r="AB1287" s="55">
        <f t="shared" si="388"/>
        <v>0</v>
      </c>
      <c r="AC1287" s="55">
        <f>IF(A_Stammdaten!$B$25="ja",D_SAV!AA1287,D_SAV!AB1287)</f>
        <v>0</v>
      </c>
      <c r="AD1287" s="478">
        <f>IF(AC1287=0,0,IF(U1287-(con_EOGJahr-D_SAV!E1287)&lt;=0,AC1287,AC1287/V1287))</f>
        <v>0</v>
      </c>
      <c r="AE1287" s="478">
        <f>IFERROR(IF(AND(VLOOKUP(D1287,rng_ND,5,FALSE)="Ja",D_SAV!T1287="degressiv"),D_SAV!AC1287*Y1287/100,0),0)</f>
        <v>0</v>
      </c>
      <c r="AF1287" s="55">
        <f>IFERROR(IF(VLOOKUP(D1287,rng_ND,5,FALSE)="Ja",MAX(D_SAV!AD1287:AE1287),D_SAV!AD1287),0)</f>
        <v>0</v>
      </c>
      <c r="AG1287" s="55">
        <f t="shared" si="389"/>
        <v>0</v>
      </c>
      <c r="AH1287" s="55">
        <f t="shared" si="390"/>
        <v>0</v>
      </c>
      <c r="AI1287" s="55">
        <f t="shared" si="391"/>
        <v>0</v>
      </c>
      <c r="AJ1287" s="55">
        <f t="shared" si="392"/>
        <v>0</v>
      </c>
      <c r="AK1287" s="55">
        <f t="shared" si="383"/>
        <v>0</v>
      </c>
      <c r="AL1287" s="55">
        <f t="shared" si="384"/>
        <v>0</v>
      </c>
      <c r="AM1287" s="55">
        <f t="shared" si="385"/>
        <v>0</v>
      </c>
    </row>
    <row r="1288" spans="1:39" x14ac:dyDescent="0.25">
      <c r="A1288" s="47">
        <v>1284</v>
      </c>
      <c r="B1288" s="358" t="str">
        <f>IF(AND(E1288&lt;&gt;0,D1288&lt;&gt;0,F1288&lt;&gt;0),IF(C1288&lt;&gt;0,CONCATENATE(C1288,"-AGr",VLOOKUP(D1288,Listen!$A$2:$G$45,7,FALSE),"-",E1288,"-",F1288,),CONCATENATE("AGr",VLOOKUP(D1288,Listen!$A$2:$G$45,7,FALSE),"-",E1288,"-",F1288)),"keine vollständige ID")</f>
        <v>keine vollständige ID</v>
      </c>
      <c r="C1288" s="359">
        <f>'[2]III_SAV-Details_NB'!B1294</f>
        <v>0</v>
      </c>
      <c r="D1288" s="359">
        <f>'[2]III_SAV-Details_NB'!C1294</f>
        <v>0</v>
      </c>
      <c r="E1288" s="359">
        <f>'[2]III_SAV-Details_NB'!D1294</f>
        <v>0</v>
      </c>
      <c r="F1288" s="490"/>
      <c r="G1288" s="281">
        <f>'[2]III_SAV-Details_NB'!X1294</f>
        <v>0</v>
      </c>
      <c r="H1288" s="281">
        <f t="shared" si="386"/>
        <v>0</v>
      </c>
      <c r="I1288" s="281">
        <f>IF(con_EOGJahr=2025,'[2]III_SAV-Details_NB'!AA1294,IF(con_EOGJahr=2026,'[2]III_SAV-Details_NB'!AB1294,'[2]III_SAV-Details_NB'!AC1294))</f>
        <v>0</v>
      </c>
      <c r="J1288" s="282"/>
      <c r="K1288" s="282"/>
      <c r="L1288" s="282"/>
      <c r="M1288" s="282"/>
      <c r="N1288" s="282"/>
      <c r="O1288" s="282"/>
      <c r="P1288" s="52">
        <f t="shared" si="387"/>
        <v>0</v>
      </c>
      <c r="Q1288" s="60"/>
      <c r="R1288" s="53">
        <f t="shared" si="378"/>
        <v>0</v>
      </c>
      <c r="S1288" s="59"/>
      <c r="T1288" s="61"/>
      <c r="U1288" s="342" t="str">
        <f t="shared" si="382"/>
        <v>k.A.</v>
      </c>
      <c r="V1288" s="343" t="str">
        <f t="shared" si="379"/>
        <v>k.A.</v>
      </c>
      <c r="W1288" s="343" t="str">
        <f>IFERROR(IF(OR($D1288="",$E1288=0,con_Ende=0),"k.A.",IF(VLOOKUP($D1288,rng_ND,5,0)="Nein",VLOOKUP($D1288,rng_ND,2,FALSE),MIN(VLOOKUP($D1288,rng_ND,2,FALSE),A_Stammdaten!$B$19-D_SAV!$E1288+1))),"k.A.")</f>
        <v>k.A.</v>
      </c>
      <c r="X1288" s="343" t="str">
        <f t="shared" si="380"/>
        <v>k.A.</v>
      </c>
      <c r="Y1288" s="62"/>
      <c r="Z1288" s="48">
        <f t="shared" si="381"/>
        <v>0</v>
      </c>
      <c r="AA1288" s="457"/>
      <c r="AB1288" s="55">
        <f t="shared" si="388"/>
        <v>0</v>
      </c>
      <c r="AC1288" s="55">
        <f>IF(A_Stammdaten!$B$25="ja",D_SAV!AA1288,D_SAV!AB1288)</f>
        <v>0</v>
      </c>
      <c r="AD1288" s="478">
        <f>IF(AC1288=0,0,IF(U1288-(con_EOGJahr-D_SAV!E1288)&lt;=0,AC1288,AC1288/V1288))</f>
        <v>0</v>
      </c>
      <c r="AE1288" s="478">
        <f>IFERROR(IF(AND(VLOOKUP(D1288,rng_ND,5,FALSE)="Ja",D_SAV!T1288="degressiv"),D_SAV!AC1288*Y1288/100,0),0)</f>
        <v>0</v>
      </c>
      <c r="AF1288" s="55">
        <f>IFERROR(IF(VLOOKUP(D1288,rng_ND,5,FALSE)="Ja",MAX(D_SAV!AD1288:AE1288),D_SAV!AD1288),0)</f>
        <v>0</v>
      </c>
      <c r="AG1288" s="55">
        <f t="shared" si="389"/>
        <v>0</v>
      </c>
      <c r="AH1288" s="55">
        <f t="shared" si="390"/>
        <v>0</v>
      </c>
      <c r="AI1288" s="55">
        <f t="shared" si="391"/>
        <v>0</v>
      </c>
      <c r="AJ1288" s="55">
        <f t="shared" si="392"/>
        <v>0</v>
      </c>
      <c r="AK1288" s="55">
        <f t="shared" si="383"/>
        <v>0</v>
      </c>
      <c r="AL1288" s="55">
        <f t="shared" si="384"/>
        <v>0</v>
      </c>
      <c r="AM1288" s="55">
        <f t="shared" si="385"/>
        <v>0</v>
      </c>
    </row>
    <row r="1289" spans="1:39" x14ac:dyDescent="0.25">
      <c r="A1289" s="47">
        <v>1285</v>
      </c>
      <c r="B1289" s="358" t="str">
        <f>IF(AND(E1289&lt;&gt;0,D1289&lt;&gt;0,F1289&lt;&gt;0),IF(C1289&lt;&gt;0,CONCATENATE(C1289,"-AGr",VLOOKUP(D1289,Listen!$A$2:$G$45,7,FALSE),"-",E1289,"-",F1289,),CONCATENATE("AGr",VLOOKUP(D1289,Listen!$A$2:$G$45,7,FALSE),"-",E1289,"-",F1289)),"keine vollständige ID")</f>
        <v>keine vollständige ID</v>
      </c>
      <c r="C1289" s="359">
        <f>'[2]III_SAV-Details_NB'!B1295</f>
        <v>0</v>
      </c>
      <c r="D1289" s="359">
        <f>'[2]III_SAV-Details_NB'!C1295</f>
        <v>0</v>
      </c>
      <c r="E1289" s="359">
        <f>'[2]III_SAV-Details_NB'!D1295</f>
        <v>0</v>
      </c>
      <c r="F1289" s="490"/>
      <c r="G1289" s="281">
        <f>'[2]III_SAV-Details_NB'!X1295</f>
        <v>0</v>
      </c>
      <c r="H1289" s="281">
        <f t="shared" si="386"/>
        <v>0</v>
      </c>
      <c r="I1289" s="281">
        <f>IF(con_EOGJahr=2025,'[2]III_SAV-Details_NB'!AA1295,IF(con_EOGJahr=2026,'[2]III_SAV-Details_NB'!AB1295,'[2]III_SAV-Details_NB'!AC1295))</f>
        <v>0</v>
      </c>
      <c r="J1289" s="282"/>
      <c r="K1289" s="282"/>
      <c r="L1289" s="282"/>
      <c r="M1289" s="282"/>
      <c r="N1289" s="282"/>
      <c r="O1289" s="282"/>
      <c r="P1289" s="52">
        <f t="shared" si="387"/>
        <v>0</v>
      </c>
      <c r="Q1289" s="60"/>
      <c r="R1289" s="53">
        <f t="shared" si="378"/>
        <v>0</v>
      </c>
      <c r="S1289" s="59"/>
      <c r="T1289" s="61"/>
      <c r="U1289" s="342" t="str">
        <f t="shared" si="382"/>
        <v>k.A.</v>
      </c>
      <c r="V1289" s="343" t="str">
        <f t="shared" si="379"/>
        <v>k.A.</v>
      </c>
      <c r="W1289" s="343" t="str">
        <f>IFERROR(IF(OR($D1289="",$E1289=0,con_Ende=0),"k.A.",IF(VLOOKUP($D1289,rng_ND,5,0)="Nein",VLOOKUP($D1289,rng_ND,2,FALSE),MIN(VLOOKUP($D1289,rng_ND,2,FALSE),A_Stammdaten!$B$19-D_SAV!$E1289+1))),"k.A.")</f>
        <v>k.A.</v>
      </c>
      <c r="X1289" s="343" t="str">
        <f t="shared" si="380"/>
        <v>k.A.</v>
      </c>
      <c r="Y1289" s="62"/>
      <c r="Z1289" s="48">
        <f t="shared" si="381"/>
        <v>0</v>
      </c>
      <c r="AA1289" s="457"/>
      <c r="AB1289" s="55">
        <f t="shared" si="388"/>
        <v>0</v>
      </c>
      <c r="AC1289" s="55">
        <f>IF(A_Stammdaten!$B$25="ja",D_SAV!AA1289,D_SAV!AB1289)</f>
        <v>0</v>
      </c>
      <c r="AD1289" s="478">
        <f>IF(AC1289=0,0,IF(U1289-(con_EOGJahr-D_SAV!E1289)&lt;=0,AC1289,AC1289/V1289))</f>
        <v>0</v>
      </c>
      <c r="AE1289" s="478">
        <f>IFERROR(IF(AND(VLOOKUP(D1289,rng_ND,5,FALSE)="Ja",D_SAV!T1289="degressiv"),D_SAV!AC1289*Y1289/100,0),0)</f>
        <v>0</v>
      </c>
      <c r="AF1289" s="55">
        <f>IFERROR(IF(VLOOKUP(D1289,rng_ND,5,FALSE)="Ja",MAX(D_SAV!AD1289:AE1289),D_SAV!AD1289),0)</f>
        <v>0</v>
      </c>
      <c r="AG1289" s="55">
        <f t="shared" si="389"/>
        <v>0</v>
      </c>
      <c r="AH1289" s="55">
        <f t="shared" si="390"/>
        <v>0</v>
      </c>
      <c r="AI1289" s="55">
        <f t="shared" si="391"/>
        <v>0</v>
      </c>
      <c r="AJ1289" s="55">
        <f t="shared" si="392"/>
        <v>0</v>
      </c>
      <c r="AK1289" s="55">
        <f t="shared" si="383"/>
        <v>0</v>
      </c>
      <c r="AL1289" s="55">
        <f t="shared" si="384"/>
        <v>0</v>
      </c>
      <c r="AM1289" s="55">
        <f t="shared" si="385"/>
        <v>0</v>
      </c>
    </row>
    <row r="1290" spans="1:39" x14ac:dyDescent="0.25">
      <c r="A1290" s="47">
        <v>1286</v>
      </c>
      <c r="B1290" s="358" t="str">
        <f>IF(AND(E1290&lt;&gt;0,D1290&lt;&gt;0,F1290&lt;&gt;0),IF(C1290&lt;&gt;0,CONCATENATE(C1290,"-AGr",VLOOKUP(D1290,Listen!$A$2:$G$45,7,FALSE),"-",E1290,"-",F1290,),CONCATENATE("AGr",VLOOKUP(D1290,Listen!$A$2:$G$45,7,FALSE),"-",E1290,"-",F1290)),"keine vollständige ID")</f>
        <v>keine vollständige ID</v>
      </c>
      <c r="C1290" s="359">
        <f>'[2]III_SAV-Details_NB'!B1296</f>
        <v>0</v>
      </c>
      <c r="D1290" s="359">
        <f>'[2]III_SAV-Details_NB'!C1296</f>
        <v>0</v>
      </c>
      <c r="E1290" s="359">
        <f>'[2]III_SAV-Details_NB'!D1296</f>
        <v>0</v>
      </c>
      <c r="F1290" s="490"/>
      <c r="G1290" s="281">
        <f>'[2]III_SAV-Details_NB'!X1296</f>
        <v>0</v>
      </c>
      <c r="H1290" s="281">
        <f t="shared" si="386"/>
        <v>0</v>
      </c>
      <c r="I1290" s="281">
        <f>IF(con_EOGJahr=2025,'[2]III_SAV-Details_NB'!AA1296,IF(con_EOGJahr=2026,'[2]III_SAV-Details_NB'!AB1296,'[2]III_SAV-Details_NB'!AC1296))</f>
        <v>0</v>
      </c>
      <c r="J1290" s="282"/>
      <c r="K1290" s="282"/>
      <c r="L1290" s="282"/>
      <c r="M1290" s="282"/>
      <c r="N1290" s="282"/>
      <c r="O1290" s="282"/>
      <c r="P1290" s="52">
        <f t="shared" si="387"/>
        <v>0</v>
      </c>
      <c r="Q1290" s="60"/>
      <c r="R1290" s="53">
        <f t="shared" si="378"/>
        <v>0</v>
      </c>
      <c r="S1290" s="59"/>
      <c r="T1290" s="61"/>
      <c r="U1290" s="342" t="str">
        <f t="shared" si="382"/>
        <v>k.A.</v>
      </c>
      <c r="V1290" s="343" t="str">
        <f t="shared" si="379"/>
        <v>k.A.</v>
      </c>
      <c r="W1290" s="343" t="str">
        <f>IFERROR(IF(OR($D1290="",$E1290=0,con_Ende=0),"k.A.",IF(VLOOKUP($D1290,rng_ND,5,0)="Nein",VLOOKUP($D1290,rng_ND,2,FALSE),MIN(VLOOKUP($D1290,rng_ND,2,FALSE),A_Stammdaten!$B$19-D_SAV!$E1290+1))),"k.A.")</f>
        <v>k.A.</v>
      </c>
      <c r="X1290" s="343" t="str">
        <f t="shared" si="380"/>
        <v>k.A.</v>
      </c>
      <c r="Y1290" s="62"/>
      <c r="Z1290" s="48">
        <f t="shared" si="381"/>
        <v>0</v>
      </c>
      <c r="AA1290" s="457"/>
      <c r="AB1290" s="55">
        <f t="shared" si="388"/>
        <v>0</v>
      </c>
      <c r="AC1290" s="55">
        <f>IF(A_Stammdaten!$B$25="ja",D_SAV!AA1290,D_SAV!AB1290)</f>
        <v>0</v>
      </c>
      <c r="AD1290" s="478">
        <f>IF(AC1290=0,0,IF(U1290-(con_EOGJahr-D_SAV!E1290)&lt;=0,AC1290,AC1290/V1290))</f>
        <v>0</v>
      </c>
      <c r="AE1290" s="478">
        <f>IFERROR(IF(AND(VLOOKUP(D1290,rng_ND,5,FALSE)="Ja",D_SAV!T1290="degressiv"),D_SAV!AC1290*Y1290/100,0),0)</f>
        <v>0</v>
      </c>
      <c r="AF1290" s="55">
        <f>IFERROR(IF(VLOOKUP(D1290,rng_ND,5,FALSE)="Ja",MAX(D_SAV!AD1290:AE1290),D_SAV!AD1290),0)</f>
        <v>0</v>
      </c>
      <c r="AG1290" s="55">
        <f t="shared" si="389"/>
        <v>0</v>
      </c>
      <c r="AH1290" s="55">
        <f t="shared" si="390"/>
        <v>0</v>
      </c>
      <c r="AI1290" s="55">
        <f t="shared" si="391"/>
        <v>0</v>
      </c>
      <c r="AJ1290" s="55">
        <f t="shared" si="392"/>
        <v>0</v>
      </c>
      <c r="AK1290" s="55">
        <f t="shared" si="383"/>
        <v>0</v>
      </c>
      <c r="AL1290" s="55">
        <f t="shared" si="384"/>
        <v>0</v>
      </c>
      <c r="AM1290" s="55">
        <f t="shared" si="385"/>
        <v>0</v>
      </c>
    </row>
    <row r="1291" spans="1:39" x14ac:dyDescent="0.25">
      <c r="A1291" s="47">
        <v>1287</v>
      </c>
      <c r="B1291" s="358" t="str">
        <f>IF(AND(E1291&lt;&gt;0,D1291&lt;&gt;0,F1291&lt;&gt;0),IF(C1291&lt;&gt;0,CONCATENATE(C1291,"-AGr",VLOOKUP(D1291,Listen!$A$2:$G$45,7,FALSE),"-",E1291,"-",F1291,),CONCATENATE("AGr",VLOOKUP(D1291,Listen!$A$2:$G$45,7,FALSE),"-",E1291,"-",F1291)),"keine vollständige ID")</f>
        <v>keine vollständige ID</v>
      </c>
      <c r="C1291" s="359">
        <f>'[2]III_SAV-Details_NB'!B1297</f>
        <v>0</v>
      </c>
      <c r="D1291" s="359">
        <f>'[2]III_SAV-Details_NB'!C1297</f>
        <v>0</v>
      </c>
      <c r="E1291" s="359">
        <f>'[2]III_SAV-Details_NB'!D1297</f>
        <v>0</v>
      </c>
      <c r="F1291" s="490"/>
      <c r="G1291" s="281">
        <f>'[2]III_SAV-Details_NB'!X1297</f>
        <v>0</v>
      </c>
      <c r="H1291" s="281">
        <f t="shared" si="386"/>
        <v>0</v>
      </c>
      <c r="I1291" s="281">
        <f>IF(con_EOGJahr=2025,'[2]III_SAV-Details_NB'!AA1297,IF(con_EOGJahr=2026,'[2]III_SAV-Details_NB'!AB1297,'[2]III_SAV-Details_NB'!AC1297))</f>
        <v>0</v>
      </c>
      <c r="J1291" s="282"/>
      <c r="K1291" s="282"/>
      <c r="L1291" s="282"/>
      <c r="M1291" s="282"/>
      <c r="N1291" s="282"/>
      <c r="O1291" s="282"/>
      <c r="P1291" s="52">
        <f t="shared" si="387"/>
        <v>0</v>
      </c>
      <c r="Q1291" s="60"/>
      <c r="R1291" s="53">
        <f t="shared" si="378"/>
        <v>0</v>
      </c>
      <c r="S1291" s="59"/>
      <c r="T1291" s="61"/>
      <c r="U1291" s="342" t="str">
        <f t="shared" si="382"/>
        <v>k.A.</v>
      </c>
      <c r="V1291" s="343" t="str">
        <f t="shared" si="379"/>
        <v>k.A.</v>
      </c>
      <c r="W1291" s="343" t="str">
        <f>IFERROR(IF(OR($D1291="",$E1291=0,con_Ende=0),"k.A.",IF(VLOOKUP($D1291,rng_ND,5,0)="Nein",VLOOKUP($D1291,rng_ND,2,FALSE),MIN(VLOOKUP($D1291,rng_ND,2,FALSE),A_Stammdaten!$B$19-D_SAV!$E1291+1))),"k.A.")</f>
        <v>k.A.</v>
      </c>
      <c r="X1291" s="343" t="str">
        <f t="shared" si="380"/>
        <v>k.A.</v>
      </c>
      <c r="Y1291" s="62"/>
      <c r="Z1291" s="48">
        <f t="shared" si="381"/>
        <v>0</v>
      </c>
      <c r="AA1291" s="457"/>
      <c r="AB1291" s="55">
        <f t="shared" si="388"/>
        <v>0</v>
      </c>
      <c r="AC1291" s="55">
        <f>IF(A_Stammdaten!$B$25="ja",D_SAV!AA1291,D_SAV!AB1291)</f>
        <v>0</v>
      </c>
      <c r="AD1291" s="478">
        <f>IF(AC1291=0,0,IF(U1291-(con_EOGJahr-D_SAV!E1291)&lt;=0,AC1291,AC1291/V1291))</f>
        <v>0</v>
      </c>
      <c r="AE1291" s="478">
        <f>IFERROR(IF(AND(VLOOKUP(D1291,rng_ND,5,FALSE)="Ja",D_SAV!T1291="degressiv"),D_SAV!AC1291*Y1291/100,0),0)</f>
        <v>0</v>
      </c>
      <c r="AF1291" s="55">
        <f>IFERROR(IF(VLOOKUP(D1291,rng_ND,5,FALSE)="Ja",MAX(D_SAV!AD1291:AE1291),D_SAV!AD1291),0)</f>
        <v>0</v>
      </c>
      <c r="AG1291" s="55">
        <f t="shared" si="389"/>
        <v>0</v>
      </c>
      <c r="AH1291" s="55">
        <f t="shared" si="390"/>
        <v>0</v>
      </c>
      <c r="AI1291" s="55">
        <f t="shared" si="391"/>
        <v>0</v>
      </c>
      <c r="AJ1291" s="55">
        <f t="shared" si="392"/>
        <v>0</v>
      </c>
      <c r="AK1291" s="55">
        <f t="shared" si="383"/>
        <v>0</v>
      </c>
      <c r="AL1291" s="55">
        <f t="shared" si="384"/>
        <v>0</v>
      </c>
      <c r="AM1291" s="55">
        <f t="shared" si="385"/>
        <v>0</v>
      </c>
    </row>
    <row r="1292" spans="1:39" x14ac:dyDescent="0.25">
      <c r="A1292" s="47">
        <v>1288</v>
      </c>
      <c r="B1292" s="358" t="str">
        <f>IF(AND(E1292&lt;&gt;0,D1292&lt;&gt;0,F1292&lt;&gt;0),IF(C1292&lt;&gt;0,CONCATENATE(C1292,"-AGr",VLOOKUP(D1292,Listen!$A$2:$G$45,7,FALSE),"-",E1292,"-",F1292,),CONCATENATE("AGr",VLOOKUP(D1292,Listen!$A$2:$G$45,7,FALSE),"-",E1292,"-",F1292)),"keine vollständige ID")</f>
        <v>keine vollständige ID</v>
      </c>
      <c r="C1292" s="359">
        <f>'[2]III_SAV-Details_NB'!B1298</f>
        <v>0</v>
      </c>
      <c r="D1292" s="359">
        <f>'[2]III_SAV-Details_NB'!C1298</f>
        <v>0</v>
      </c>
      <c r="E1292" s="359">
        <f>'[2]III_SAV-Details_NB'!D1298</f>
        <v>0</v>
      </c>
      <c r="F1292" s="490"/>
      <c r="G1292" s="281">
        <f>'[2]III_SAV-Details_NB'!X1298</f>
        <v>0</v>
      </c>
      <c r="H1292" s="281">
        <f t="shared" si="386"/>
        <v>0</v>
      </c>
      <c r="I1292" s="281">
        <f>IF(con_EOGJahr=2025,'[2]III_SAV-Details_NB'!AA1298,IF(con_EOGJahr=2026,'[2]III_SAV-Details_NB'!AB1298,'[2]III_SAV-Details_NB'!AC1298))</f>
        <v>0</v>
      </c>
      <c r="J1292" s="282"/>
      <c r="K1292" s="282"/>
      <c r="L1292" s="282"/>
      <c r="M1292" s="282"/>
      <c r="N1292" s="282"/>
      <c r="O1292" s="282"/>
      <c r="P1292" s="52">
        <f t="shared" si="387"/>
        <v>0</v>
      </c>
      <c r="Q1292" s="60"/>
      <c r="R1292" s="53">
        <f t="shared" si="378"/>
        <v>0</v>
      </c>
      <c r="S1292" s="59"/>
      <c r="T1292" s="61"/>
      <c r="U1292" s="342" t="str">
        <f t="shared" si="382"/>
        <v>k.A.</v>
      </c>
      <c r="V1292" s="343" t="str">
        <f t="shared" si="379"/>
        <v>k.A.</v>
      </c>
      <c r="W1292" s="343" t="str">
        <f>IFERROR(IF(OR($D1292="",$E1292=0,con_Ende=0),"k.A.",IF(VLOOKUP($D1292,rng_ND,5,0)="Nein",VLOOKUP($D1292,rng_ND,2,FALSE),MIN(VLOOKUP($D1292,rng_ND,2,FALSE),A_Stammdaten!$B$19-D_SAV!$E1292+1))),"k.A.")</f>
        <v>k.A.</v>
      </c>
      <c r="X1292" s="343" t="str">
        <f t="shared" si="380"/>
        <v>k.A.</v>
      </c>
      <c r="Y1292" s="62"/>
      <c r="Z1292" s="48">
        <f t="shared" si="381"/>
        <v>0</v>
      </c>
      <c r="AA1292" s="457"/>
      <c r="AB1292" s="55">
        <f t="shared" si="388"/>
        <v>0</v>
      </c>
      <c r="AC1292" s="55">
        <f>IF(A_Stammdaten!$B$25="ja",D_SAV!AA1292,D_SAV!AB1292)</f>
        <v>0</v>
      </c>
      <c r="AD1292" s="478">
        <f>IF(AC1292=0,0,IF(U1292-(con_EOGJahr-D_SAV!E1292)&lt;=0,AC1292,AC1292/V1292))</f>
        <v>0</v>
      </c>
      <c r="AE1292" s="478">
        <f>IFERROR(IF(AND(VLOOKUP(D1292,rng_ND,5,FALSE)="Ja",D_SAV!T1292="degressiv"),D_SAV!AC1292*Y1292/100,0),0)</f>
        <v>0</v>
      </c>
      <c r="AF1292" s="55">
        <f>IFERROR(IF(VLOOKUP(D1292,rng_ND,5,FALSE)="Ja",MAX(D_SAV!AD1292:AE1292),D_SAV!AD1292),0)</f>
        <v>0</v>
      </c>
      <c r="AG1292" s="55">
        <f t="shared" si="389"/>
        <v>0</v>
      </c>
      <c r="AH1292" s="55">
        <f t="shared" si="390"/>
        <v>0</v>
      </c>
      <c r="AI1292" s="55">
        <f t="shared" si="391"/>
        <v>0</v>
      </c>
      <c r="AJ1292" s="55">
        <f t="shared" si="392"/>
        <v>0</v>
      </c>
      <c r="AK1292" s="55">
        <f t="shared" si="383"/>
        <v>0</v>
      </c>
      <c r="AL1292" s="55">
        <f t="shared" si="384"/>
        <v>0</v>
      </c>
      <c r="AM1292" s="55">
        <f t="shared" si="385"/>
        <v>0</v>
      </c>
    </row>
    <row r="1293" spans="1:39" x14ac:dyDescent="0.25">
      <c r="A1293" s="47">
        <v>1289</v>
      </c>
      <c r="B1293" s="358" t="str">
        <f>IF(AND(E1293&lt;&gt;0,D1293&lt;&gt;0,F1293&lt;&gt;0),IF(C1293&lt;&gt;0,CONCATENATE(C1293,"-AGr",VLOOKUP(D1293,Listen!$A$2:$G$45,7,FALSE),"-",E1293,"-",F1293,),CONCATENATE("AGr",VLOOKUP(D1293,Listen!$A$2:$G$45,7,FALSE),"-",E1293,"-",F1293)),"keine vollständige ID")</f>
        <v>keine vollständige ID</v>
      </c>
      <c r="C1293" s="359">
        <f>'[2]III_SAV-Details_NB'!B1299</f>
        <v>0</v>
      </c>
      <c r="D1293" s="359">
        <f>'[2]III_SAV-Details_NB'!C1299</f>
        <v>0</v>
      </c>
      <c r="E1293" s="359">
        <f>'[2]III_SAV-Details_NB'!D1299</f>
        <v>0</v>
      </c>
      <c r="F1293" s="490"/>
      <c r="G1293" s="281">
        <f>'[2]III_SAV-Details_NB'!X1299</f>
        <v>0</v>
      </c>
      <c r="H1293" s="281">
        <f t="shared" si="386"/>
        <v>0</v>
      </c>
      <c r="I1293" s="281">
        <f>IF(con_EOGJahr=2025,'[2]III_SAV-Details_NB'!AA1299,IF(con_EOGJahr=2026,'[2]III_SAV-Details_NB'!AB1299,'[2]III_SAV-Details_NB'!AC1299))</f>
        <v>0</v>
      </c>
      <c r="J1293" s="282"/>
      <c r="K1293" s="282"/>
      <c r="L1293" s="282"/>
      <c r="M1293" s="282"/>
      <c r="N1293" s="282"/>
      <c r="O1293" s="282"/>
      <c r="P1293" s="52">
        <f t="shared" si="387"/>
        <v>0</v>
      </c>
      <c r="Q1293" s="60"/>
      <c r="R1293" s="53">
        <f t="shared" si="378"/>
        <v>0</v>
      </c>
      <c r="S1293" s="59"/>
      <c r="T1293" s="61"/>
      <c r="U1293" s="342" t="str">
        <f t="shared" si="382"/>
        <v>k.A.</v>
      </c>
      <c r="V1293" s="343" t="str">
        <f t="shared" si="379"/>
        <v>k.A.</v>
      </c>
      <c r="W1293" s="343" t="str">
        <f>IFERROR(IF(OR($D1293="",$E1293=0,con_Ende=0),"k.A.",IF(VLOOKUP($D1293,rng_ND,5,0)="Nein",VLOOKUP($D1293,rng_ND,2,FALSE),MIN(VLOOKUP($D1293,rng_ND,2,FALSE),A_Stammdaten!$B$19-D_SAV!$E1293+1))),"k.A.")</f>
        <v>k.A.</v>
      </c>
      <c r="X1293" s="343" t="str">
        <f t="shared" si="380"/>
        <v>k.A.</v>
      </c>
      <c r="Y1293" s="62"/>
      <c r="Z1293" s="48">
        <f t="shared" si="381"/>
        <v>0</v>
      </c>
      <c r="AA1293" s="457"/>
      <c r="AB1293" s="55">
        <f t="shared" si="388"/>
        <v>0</v>
      </c>
      <c r="AC1293" s="55">
        <f>IF(A_Stammdaten!$B$25="ja",D_SAV!AA1293,D_SAV!AB1293)</f>
        <v>0</v>
      </c>
      <c r="AD1293" s="478">
        <f>IF(AC1293=0,0,IF(U1293-(con_EOGJahr-D_SAV!E1293)&lt;=0,AC1293,AC1293/V1293))</f>
        <v>0</v>
      </c>
      <c r="AE1293" s="478">
        <f>IFERROR(IF(AND(VLOOKUP(D1293,rng_ND,5,FALSE)="Ja",D_SAV!T1293="degressiv"),D_SAV!AC1293*Y1293/100,0),0)</f>
        <v>0</v>
      </c>
      <c r="AF1293" s="55">
        <f>IFERROR(IF(VLOOKUP(D1293,rng_ND,5,FALSE)="Ja",MAX(D_SAV!AD1293:AE1293),D_SAV!AD1293),0)</f>
        <v>0</v>
      </c>
      <c r="AG1293" s="55">
        <f t="shared" si="389"/>
        <v>0</v>
      </c>
      <c r="AH1293" s="55">
        <f t="shared" si="390"/>
        <v>0</v>
      </c>
      <c r="AI1293" s="55">
        <f t="shared" si="391"/>
        <v>0</v>
      </c>
      <c r="AJ1293" s="55">
        <f t="shared" si="392"/>
        <v>0</v>
      </c>
      <c r="AK1293" s="55">
        <f t="shared" si="383"/>
        <v>0</v>
      </c>
      <c r="AL1293" s="55">
        <f t="shared" si="384"/>
        <v>0</v>
      </c>
      <c r="AM1293" s="55">
        <f t="shared" si="385"/>
        <v>0</v>
      </c>
    </row>
    <row r="1294" spans="1:39" x14ac:dyDescent="0.25">
      <c r="A1294" s="47">
        <v>1290</v>
      </c>
      <c r="B1294" s="358" t="str">
        <f>IF(AND(E1294&lt;&gt;0,D1294&lt;&gt;0,F1294&lt;&gt;0),IF(C1294&lt;&gt;0,CONCATENATE(C1294,"-AGr",VLOOKUP(D1294,Listen!$A$2:$G$45,7,FALSE),"-",E1294,"-",F1294,),CONCATENATE("AGr",VLOOKUP(D1294,Listen!$A$2:$G$45,7,FALSE),"-",E1294,"-",F1294)),"keine vollständige ID")</f>
        <v>keine vollständige ID</v>
      </c>
      <c r="C1294" s="359">
        <f>'[2]III_SAV-Details_NB'!B1300</f>
        <v>0</v>
      </c>
      <c r="D1294" s="359">
        <f>'[2]III_SAV-Details_NB'!C1300</f>
        <v>0</v>
      </c>
      <c r="E1294" s="359">
        <f>'[2]III_SAV-Details_NB'!D1300</f>
        <v>0</v>
      </c>
      <c r="F1294" s="490"/>
      <c r="G1294" s="281">
        <f>'[2]III_SAV-Details_NB'!X1300</f>
        <v>0</v>
      </c>
      <c r="H1294" s="281">
        <f t="shared" si="386"/>
        <v>0</v>
      </c>
      <c r="I1294" s="281">
        <f>IF(con_EOGJahr=2025,'[2]III_SAV-Details_NB'!AA1300,IF(con_EOGJahr=2026,'[2]III_SAV-Details_NB'!AB1300,'[2]III_SAV-Details_NB'!AC1300))</f>
        <v>0</v>
      </c>
      <c r="J1294" s="282"/>
      <c r="K1294" s="282"/>
      <c r="L1294" s="282"/>
      <c r="M1294" s="282"/>
      <c r="N1294" s="282"/>
      <c r="O1294" s="282"/>
      <c r="P1294" s="52">
        <f t="shared" si="387"/>
        <v>0</v>
      </c>
      <c r="Q1294" s="60"/>
      <c r="R1294" s="53">
        <f t="shared" si="378"/>
        <v>0</v>
      </c>
      <c r="S1294" s="59"/>
      <c r="T1294" s="61"/>
      <c r="U1294" s="342" t="str">
        <f t="shared" si="382"/>
        <v>k.A.</v>
      </c>
      <c r="V1294" s="343" t="str">
        <f t="shared" si="379"/>
        <v>k.A.</v>
      </c>
      <c r="W1294" s="343" t="str">
        <f>IFERROR(IF(OR($D1294="",$E1294=0,con_Ende=0),"k.A.",IF(VLOOKUP($D1294,rng_ND,5,0)="Nein",VLOOKUP($D1294,rng_ND,2,FALSE),MIN(VLOOKUP($D1294,rng_ND,2,FALSE),A_Stammdaten!$B$19-D_SAV!$E1294+1))),"k.A.")</f>
        <v>k.A.</v>
      </c>
      <c r="X1294" s="343" t="str">
        <f t="shared" si="380"/>
        <v>k.A.</v>
      </c>
      <c r="Y1294" s="62"/>
      <c r="Z1294" s="48">
        <f t="shared" si="381"/>
        <v>0</v>
      </c>
      <c r="AA1294" s="457"/>
      <c r="AB1294" s="55">
        <f t="shared" si="388"/>
        <v>0</v>
      </c>
      <c r="AC1294" s="55">
        <f>IF(A_Stammdaten!$B$25="ja",D_SAV!AA1294,D_SAV!AB1294)</f>
        <v>0</v>
      </c>
      <c r="AD1294" s="478">
        <f>IF(AC1294=0,0,IF(U1294-(con_EOGJahr-D_SAV!E1294)&lt;=0,AC1294,AC1294/V1294))</f>
        <v>0</v>
      </c>
      <c r="AE1294" s="478">
        <f>IFERROR(IF(AND(VLOOKUP(D1294,rng_ND,5,FALSE)="Ja",D_SAV!T1294="degressiv"),D_SAV!AC1294*Y1294/100,0),0)</f>
        <v>0</v>
      </c>
      <c r="AF1294" s="55">
        <f>IFERROR(IF(VLOOKUP(D1294,rng_ND,5,FALSE)="Ja",MAX(D_SAV!AD1294:AE1294),D_SAV!AD1294),0)</f>
        <v>0</v>
      </c>
      <c r="AG1294" s="55">
        <f t="shared" si="389"/>
        <v>0</v>
      </c>
      <c r="AH1294" s="55">
        <f t="shared" si="390"/>
        <v>0</v>
      </c>
      <c r="AI1294" s="55">
        <f t="shared" si="391"/>
        <v>0</v>
      </c>
      <c r="AJ1294" s="55">
        <f t="shared" si="392"/>
        <v>0</v>
      </c>
      <c r="AK1294" s="55">
        <f t="shared" si="383"/>
        <v>0</v>
      </c>
      <c r="AL1294" s="55">
        <f t="shared" si="384"/>
        <v>0</v>
      </c>
      <c r="AM1294" s="55">
        <f t="shared" si="385"/>
        <v>0</v>
      </c>
    </row>
    <row r="1295" spans="1:39" x14ac:dyDescent="0.25">
      <c r="A1295" s="47">
        <v>1291</v>
      </c>
      <c r="B1295" s="358" t="str">
        <f>IF(AND(E1295&lt;&gt;0,D1295&lt;&gt;0,F1295&lt;&gt;0),IF(C1295&lt;&gt;0,CONCATENATE(C1295,"-AGr",VLOOKUP(D1295,Listen!$A$2:$G$45,7,FALSE),"-",E1295,"-",F1295,),CONCATENATE("AGr",VLOOKUP(D1295,Listen!$A$2:$G$45,7,FALSE),"-",E1295,"-",F1295)),"keine vollständige ID")</f>
        <v>keine vollständige ID</v>
      </c>
      <c r="C1295" s="359">
        <f>'[2]III_SAV-Details_NB'!B1301</f>
        <v>0</v>
      </c>
      <c r="D1295" s="359">
        <f>'[2]III_SAV-Details_NB'!C1301</f>
        <v>0</v>
      </c>
      <c r="E1295" s="359">
        <f>'[2]III_SAV-Details_NB'!D1301</f>
        <v>0</v>
      </c>
      <c r="F1295" s="490"/>
      <c r="G1295" s="281">
        <f>'[2]III_SAV-Details_NB'!X1301</f>
        <v>0</v>
      </c>
      <c r="H1295" s="281">
        <f t="shared" si="386"/>
        <v>0</v>
      </c>
      <c r="I1295" s="281">
        <f>IF(con_EOGJahr=2025,'[2]III_SAV-Details_NB'!AA1301,IF(con_EOGJahr=2026,'[2]III_SAV-Details_NB'!AB1301,'[2]III_SAV-Details_NB'!AC1301))</f>
        <v>0</v>
      </c>
      <c r="J1295" s="282"/>
      <c r="K1295" s="282"/>
      <c r="L1295" s="282"/>
      <c r="M1295" s="282"/>
      <c r="N1295" s="282"/>
      <c r="O1295" s="282"/>
      <c r="P1295" s="52">
        <f t="shared" si="387"/>
        <v>0</v>
      </c>
      <c r="Q1295" s="60"/>
      <c r="R1295" s="53">
        <f t="shared" si="378"/>
        <v>0</v>
      </c>
      <c r="S1295" s="59"/>
      <c r="T1295" s="61"/>
      <c r="U1295" s="342" t="str">
        <f t="shared" si="382"/>
        <v>k.A.</v>
      </c>
      <c r="V1295" s="343" t="str">
        <f t="shared" si="379"/>
        <v>k.A.</v>
      </c>
      <c r="W1295" s="343" t="str">
        <f>IFERROR(IF(OR($D1295="",$E1295=0,con_Ende=0),"k.A.",IF(VLOOKUP($D1295,rng_ND,5,0)="Nein",VLOOKUP($D1295,rng_ND,2,FALSE),MIN(VLOOKUP($D1295,rng_ND,2,FALSE),A_Stammdaten!$B$19-D_SAV!$E1295+1))),"k.A.")</f>
        <v>k.A.</v>
      </c>
      <c r="X1295" s="343" t="str">
        <f t="shared" si="380"/>
        <v>k.A.</v>
      </c>
      <c r="Y1295" s="62"/>
      <c r="Z1295" s="48">
        <f t="shared" si="381"/>
        <v>0</v>
      </c>
      <c r="AA1295" s="457"/>
      <c r="AB1295" s="55">
        <f t="shared" si="388"/>
        <v>0</v>
      </c>
      <c r="AC1295" s="55">
        <f>IF(A_Stammdaten!$B$25="ja",D_SAV!AA1295,D_SAV!AB1295)</f>
        <v>0</v>
      </c>
      <c r="AD1295" s="478">
        <f>IF(AC1295=0,0,IF(U1295-(con_EOGJahr-D_SAV!E1295)&lt;=0,AC1295,AC1295/V1295))</f>
        <v>0</v>
      </c>
      <c r="AE1295" s="478">
        <f>IFERROR(IF(AND(VLOOKUP(D1295,rng_ND,5,FALSE)="Ja",D_SAV!T1295="degressiv"),D_SAV!AC1295*Y1295/100,0),0)</f>
        <v>0</v>
      </c>
      <c r="AF1295" s="55">
        <f>IFERROR(IF(VLOOKUP(D1295,rng_ND,5,FALSE)="Ja",MAX(D_SAV!AD1295:AE1295),D_SAV!AD1295),0)</f>
        <v>0</v>
      </c>
      <c r="AG1295" s="55">
        <f t="shared" si="389"/>
        <v>0</v>
      </c>
      <c r="AH1295" s="55">
        <f t="shared" si="390"/>
        <v>0</v>
      </c>
      <c r="AI1295" s="55">
        <f t="shared" si="391"/>
        <v>0</v>
      </c>
      <c r="AJ1295" s="55">
        <f t="shared" si="392"/>
        <v>0</v>
      </c>
      <c r="AK1295" s="55">
        <f t="shared" si="383"/>
        <v>0</v>
      </c>
      <c r="AL1295" s="55">
        <f t="shared" si="384"/>
        <v>0</v>
      </c>
      <c r="AM1295" s="55">
        <f t="shared" si="385"/>
        <v>0</v>
      </c>
    </row>
    <row r="1296" spans="1:39" x14ac:dyDescent="0.25">
      <c r="A1296" s="47">
        <v>1292</v>
      </c>
      <c r="B1296" s="358" t="str">
        <f>IF(AND(E1296&lt;&gt;0,D1296&lt;&gt;0,F1296&lt;&gt;0),IF(C1296&lt;&gt;0,CONCATENATE(C1296,"-AGr",VLOOKUP(D1296,Listen!$A$2:$G$45,7,FALSE),"-",E1296,"-",F1296,),CONCATENATE("AGr",VLOOKUP(D1296,Listen!$A$2:$G$45,7,FALSE),"-",E1296,"-",F1296)),"keine vollständige ID")</f>
        <v>keine vollständige ID</v>
      </c>
      <c r="C1296" s="359">
        <f>'[2]III_SAV-Details_NB'!B1302</f>
        <v>0</v>
      </c>
      <c r="D1296" s="359">
        <f>'[2]III_SAV-Details_NB'!C1302</f>
        <v>0</v>
      </c>
      <c r="E1296" s="359">
        <f>'[2]III_SAV-Details_NB'!D1302</f>
        <v>0</v>
      </c>
      <c r="F1296" s="490"/>
      <c r="G1296" s="281">
        <f>'[2]III_SAV-Details_NB'!X1302</f>
        <v>0</v>
      </c>
      <c r="H1296" s="281">
        <f t="shared" si="386"/>
        <v>0</v>
      </c>
      <c r="I1296" s="281">
        <f>IF(con_EOGJahr=2025,'[2]III_SAV-Details_NB'!AA1302,IF(con_EOGJahr=2026,'[2]III_SAV-Details_NB'!AB1302,'[2]III_SAV-Details_NB'!AC1302))</f>
        <v>0</v>
      </c>
      <c r="J1296" s="282"/>
      <c r="K1296" s="282"/>
      <c r="L1296" s="282"/>
      <c r="M1296" s="282"/>
      <c r="N1296" s="282"/>
      <c r="O1296" s="282"/>
      <c r="P1296" s="52">
        <f t="shared" si="387"/>
        <v>0</v>
      </c>
      <c r="Q1296" s="60"/>
      <c r="R1296" s="53">
        <f t="shared" si="378"/>
        <v>0</v>
      </c>
      <c r="S1296" s="59"/>
      <c r="T1296" s="61"/>
      <c r="U1296" s="342" t="str">
        <f t="shared" si="382"/>
        <v>k.A.</v>
      </c>
      <c r="V1296" s="343" t="str">
        <f t="shared" si="379"/>
        <v>k.A.</v>
      </c>
      <c r="W1296" s="343" t="str">
        <f>IFERROR(IF(OR($D1296="",$E1296=0,con_Ende=0),"k.A.",IF(VLOOKUP($D1296,rng_ND,5,0)="Nein",VLOOKUP($D1296,rng_ND,2,FALSE),MIN(VLOOKUP($D1296,rng_ND,2,FALSE),A_Stammdaten!$B$19-D_SAV!$E1296+1))),"k.A.")</f>
        <v>k.A.</v>
      </c>
      <c r="X1296" s="343" t="str">
        <f t="shared" si="380"/>
        <v>k.A.</v>
      </c>
      <c r="Y1296" s="62"/>
      <c r="Z1296" s="48">
        <f t="shared" si="381"/>
        <v>0</v>
      </c>
      <c r="AA1296" s="457"/>
      <c r="AB1296" s="55">
        <f t="shared" si="388"/>
        <v>0</v>
      </c>
      <c r="AC1296" s="55">
        <f>IF(A_Stammdaten!$B$25="ja",D_SAV!AA1296,D_SAV!AB1296)</f>
        <v>0</v>
      </c>
      <c r="AD1296" s="478">
        <f>IF(AC1296=0,0,IF(U1296-(con_EOGJahr-D_SAV!E1296)&lt;=0,AC1296,AC1296/V1296))</f>
        <v>0</v>
      </c>
      <c r="AE1296" s="478">
        <f>IFERROR(IF(AND(VLOOKUP(D1296,rng_ND,5,FALSE)="Ja",D_SAV!T1296="degressiv"),D_SAV!AC1296*Y1296/100,0),0)</f>
        <v>0</v>
      </c>
      <c r="AF1296" s="55">
        <f>IFERROR(IF(VLOOKUP(D1296,rng_ND,5,FALSE)="Ja",MAX(D_SAV!AD1296:AE1296),D_SAV!AD1296),0)</f>
        <v>0</v>
      </c>
      <c r="AG1296" s="55">
        <f t="shared" si="389"/>
        <v>0</v>
      </c>
      <c r="AH1296" s="55">
        <f t="shared" si="390"/>
        <v>0</v>
      </c>
      <c r="AI1296" s="55">
        <f t="shared" si="391"/>
        <v>0</v>
      </c>
      <c r="AJ1296" s="55">
        <f t="shared" si="392"/>
        <v>0</v>
      </c>
      <c r="AK1296" s="55">
        <f t="shared" si="383"/>
        <v>0</v>
      </c>
      <c r="AL1296" s="55">
        <f t="shared" si="384"/>
        <v>0</v>
      </c>
      <c r="AM1296" s="55">
        <f t="shared" si="385"/>
        <v>0</v>
      </c>
    </row>
    <row r="1297" spans="1:39" x14ac:dyDescent="0.25">
      <c r="A1297" s="47">
        <v>1293</v>
      </c>
      <c r="B1297" s="358" t="str">
        <f>IF(AND(E1297&lt;&gt;0,D1297&lt;&gt;0,F1297&lt;&gt;0),IF(C1297&lt;&gt;0,CONCATENATE(C1297,"-AGr",VLOOKUP(D1297,Listen!$A$2:$G$45,7,FALSE),"-",E1297,"-",F1297,),CONCATENATE("AGr",VLOOKUP(D1297,Listen!$A$2:$G$45,7,FALSE),"-",E1297,"-",F1297)),"keine vollständige ID")</f>
        <v>keine vollständige ID</v>
      </c>
      <c r="C1297" s="359">
        <f>'[2]III_SAV-Details_NB'!B1303</f>
        <v>0</v>
      </c>
      <c r="D1297" s="359">
        <f>'[2]III_SAV-Details_NB'!C1303</f>
        <v>0</v>
      </c>
      <c r="E1297" s="359">
        <f>'[2]III_SAV-Details_NB'!D1303</f>
        <v>0</v>
      </c>
      <c r="F1297" s="490"/>
      <c r="G1297" s="281">
        <f>'[2]III_SAV-Details_NB'!X1303</f>
        <v>0</v>
      </c>
      <c r="H1297" s="281">
        <f t="shared" si="386"/>
        <v>0</v>
      </c>
      <c r="I1297" s="281">
        <f>IF(con_EOGJahr=2025,'[2]III_SAV-Details_NB'!AA1303,IF(con_EOGJahr=2026,'[2]III_SAV-Details_NB'!AB1303,'[2]III_SAV-Details_NB'!AC1303))</f>
        <v>0</v>
      </c>
      <c r="J1297" s="282"/>
      <c r="K1297" s="282"/>
      <c r="L1297" s="282"/>
      <c r="M1297" s="282"/>
      <c r="N1297" s="282"/>
      <c r="O1297" s="282"/>
      <c r="P1297" s="52">
        <f t="shared" si="387"/>
        <v>0</v>
      </c>
      <c r="Q1297" s="60"/>
      <c r="R1297" s="53">
        <f t="shared" si="378"/>
        <v>0</v>
      </c>
      <c r="S1297" s="59"/>
      <c r="T1297" s="61"/>
      <c r="U1297" s="342" t="str">
        <f t="shared" si="382"/>
        <v>k.A.</v>
      </c>
      <c r="V1297" s="343" t="str">
        <f t="shared" si="379"/>
        <v>k.A.</v>
      </c>
      <c r="W1297" s="343" t="str">
        <f>IFERROR(IF(OR($D1297="",$E1297=0,con_Ende=0),"k.A.",IF(VLOOKUP($D1297,rng_ND,5,0)="Nein",VLOOKUP($D1297,rng_ND,2,FALSE),MIN(VLOOKUP($D1297,rng_ND,2,FALSE),A_Stammdaten!$B$19-D_SAV!$E1297+1))),"k.A.")</f>
        <v>k.A.</v>
      </c>
      <c r="X1297" s="343" t="str">
        <f t="shared" si="380"/>
        <v>k.A.</v>
      </c>
      <c r="Y1297" s="62"/>
      <c r="Z1297" s="48">
        <f t="shared" si="381"/>
        <v>0</v>
      </c>
      <c r="AA1297" s="457"/>
      <c r="AB1297" s="55">
        <f t="shared" si="388"/>
        <v>0</v>
      </c>
      <c r="AC1297" s="55">
        <f>IF(A_Stammdaten!$B$25="ja",D_SAV!AA1297,D_SAV!AB1297)</f>
        <v>0</v>
      </c>
      <c r="AD1297" s="478">
        <f>IF(AC1297=0,0,IF(U1297-(con_EOGJahr-D_SAV!E1297)&lt;=0,AC1297,AC1297/V1297))</f>
        <v>0</v>
      </c>
      <c r="AE1297" s="478">
        <f>IFERROR(IF(AND(VLOOKUP(D1297,rng_ND,5,FALSE)="Ja",D_SAV!T1297="degressiv"),D_SAV!AC1297*Y1297/100,0),0)</f>
        <v>0</v>
      </c>
      <c r="AF1297" s="55">
        <f>IFERROR(IF(VLOOKUP(D1297,rng_ND,5,FALSE)="Ja",MAX(D_SAV!AD1297:AE1297),D_SAV!AD1297),0)</f>
        <v>0</v>
      </c>
      <c r="AG1297" s="55">
        <f t="shared" si="389"/>
        <v>0</v>
      </c>
      <c r="AH1297" s="55">
        <f t="shared" si="390"/>
        <v>0</v>
      </c>
      <c r="AI1297" s="55">
        <f t="shared" si="391"/>
        <v>0</v>
      </c>
      <c r="AJ1297" s="55">
        <f t="shared" si="392"/>
        <v>0</v>
      </c>
      <c r="AK1297" s="55">
        <f t="shared" si="383"/>
        <v>0</v>
      </c>
      <c r="AL1297" s="55">
        <f t="shared" si="384"/>
        <v>0</v>
      </c>
      <c r="AM1297" s="55">
        <f t="shared" si="385"/>
        <v>0</v>
      </c>
    </row>
    <row r="1298" spans="1:39" x14ac:dyDescent="0.25">
      <c r="A1298" s="47">
        <v>1294</v>
      </c>
      <c r="B1298" s="358" t="str">
        <f>IF(AND(E1298&lt;&gt;0,D1298&lt;&gt;0,F1298&lt;&gt;0),IF(C1298&lt;&gt;0,CONCATENATE(C1298,"-AGr",VLOOKUP(D1298,Listen!$A$2:$G$45,7,FALSE),"-",E1298,"-",F1298,),CONCATENATE("AGr",VLOOKUP(D1298,Listen!$A$2:$G$45,7,FALSE),"-",E1298,"-",F1298)),"keine vollständige ID")</f>
        <v>keine vollständige ID</v>
      </c>
      <c r="C1298" s="359">
        <f>'[2]III_SAV-Details_NB'!B1304</f>
        <v>0</v>
      </c>
      <c r="D1298" s="359">
        <f>'[2]III_SAV-Details_NB'!C1304</f>
        <v>0</v>
      </c>
      <c r="E1298" s="359">
        <f>'[2]III_SAV-Details_NB'!D1304</f>
        <v>0</v>
      </c>
      <c r="F1298" s="490"/>
      <c r="G1298" s="281">
        <f>'[2]III_SAV-Details_NB'!X1304</f>
        <v>0</v>
      </c>
      <c r="H1298" s="281">
        <f t="shared" si="386"/>
        <v>0</v>
      </c>
      <c r="I1298" s="281">
        <f>IF(con_EOGJahr=2025,'[2]III_SAV-Details_NB'!AA1304,IF(con_EOGJahr=2026,'[2]III_SAV-Details_NB'!AB1304,'[2]III_SAV-Details_NB'!AC1304))</f>
        <v>0</v>
      </c>
      <c r="J1298" s="282"/>
      <c r="K1298" s="282"/>
      <c r="L1298" s="282"/>
      <c r="M1298" s="282"/>
      <c r="N1298" s="282"/>
      <c r="O1298" s="282"/>
      <c r="P1298" s="52">
        <f t="shared" si="387"/>
        <v>0</v>
      </c>
      <c r="Q1298" s="60"/>
      <c r="R1298" s="53">
        <f t="shared" ref="R1298:R1361" si="393">P1298+Q1298</f>
        <v>0</v>
      </c>
      <c r="S1298" s="59"/>
      <c r="T1298" s="61"/>
      <c r="U1298" s="342" t="str">
        <f t="shared" si="382"/>
        <v>k.A.</v>
      </c>
      <c r="V1298" s="343" t="str">
        <f t="shared" ref="V1298:V1361" si="394">IFERROR(IF(OR($D1298="",$E1298=0,con_Ende=0,$U1298=0),"k.A.",MAX($E1298-con_EOGJahr+$U1298,0)),"k.A.")</f>
        <v>k.A.</v>
      </c>
      <c r="W1298" s="343" t="str">
        <f>IFERROR(IF(OR($D1298="",$E1298=0,con_Ende=0),"k.A.",IF(VLOOKUP($D1298,rng_ND,5,0)="Nein",VLOOKUP($D1298,rng_ND,2,FALSE),MIN(VLOOKUP($D1298,rng_ND,2,FALSE),A_Stammdaten!$B$19-D_SAV!$E1298+1))),"k.A.")</f>
        <v>k.A.</v>
      </c>
      <c r="X1298" s="343" t="str">
        <f t="shared" ref="X1298:X1361" si="395">IFERROR(IF(OR($D1298="",$E1298=0,con_Ende=0),"k.A.",VLOOKUP($D1298,rng_ND,3,FALSE)),"k.A.")</f>
        <v>k.A.</v>
      </c>
      <c r="Y1298" s="62"/>
      <c r="Z1298" s="48">
        <f t="shared" ref="Z1298:Z1361" si="396">IF(AND($E1298&lt;2006,$E1298&lt;&gt;0),IFERROR(VLOOKUP($E1298,rng_Index,VLOOKUP($D1298,rng_ND,4,FALSE)+1,FALSE),1),)</f>
        <v>0</v>
      </c>
      <c r="AA1298" s="457"/>
      <c r="AB1298" s="55">
        <f t="shared" si="388"/>
        <v>0</v>
      </c>
      <c r="AC1298" s="55">
        <f>IF(A_Stammdaten!$B$25="ja",D_SAV!AA1298,D_SAV!AB1298)</f>
        <v>0</v>
      </c>
      <c r="AD1298" s="478">
        <f>IF(AC1298=0,0,IF(U1298-(con_EOGJahr-D_SAV!E1298)&lt;=0,AC1298,AC1298/V1298))</f>
        <v>0</v>
      </c>
      <c r="AE1298" s="478">
        <f>IFERROR(IF(AND(VLOOKUP(D1298,rng_ND,5,FALSE)="Ja",D_SAV!T1298="degressiv"),D_SAV!AC1298*Y1298/100,0),0)</f>
        <v>0</v>
      </c>
      <c r="AF1298" s="55">
        <f>IFERROR(IF(VLOOKUP(D1298,rng_ND,5,FALSE)="Ja",MAX(D_SAV!AD1298:AE1298),D_SAV!AD1298),0)</f>
        <v>0</v>
      </c>
      <c r="AG1298" s="55">
        <f t="shared" si="389"/>
        <v>0</v>
      </c>
      <c r="AH1298" s="55">
        <f t="shared" si="390"/>
        <v>0</v>
      </c>
      <c r="AI1298" s="55">
        <f t="shared" si="391"/>
        <v>0</v>
      </c>
      <c r="AJ1298" s="55">
        <f t="shared" si="392"/>
        <v>0</v>
      </c>
      <c r="AK1298" s="55">
        <f t="shared" si="383"/>
        <v>0</v>
      </c>
      <c r="AL1298" s="55">
        <f t="shared" si="384"/>
        <v>0</v>
      </c>
      <c r="AM1298" s="55">
        <f t="shared" si="385"/>
        <v>0</v>
      </c>
    </row>
    <row r="1299" spans="1:39" x14ac:dyDescent="0.25">
      <c r="A1299" s="47">
        <v>1295</v>
      </c>
      <c r="B1299" s="358" t="str">
        <f>IF(AND(E1299&lt;&gt;0,D1299&lt;&gt;0,F1299&lt;&gt;0),IF(C1299&lt;&gt;0,CONCATENATE(C1299,"-AGr",VLOOKUP(D1299,Listen!$A$2:$G$45,7,FALSE),"-",E1299,"-",F1299,),CONCATENATE("AGr",VLOOKUP(D1299,Listen!$A$2:$G$45,7,FALSE),"-",E1299,"-",F1299)),"keine vollständige ID")</f>
        <v>keine vollständige ID</v>
      </c>
      <c r="C1299" s="359">
        <f>'[2]III_SAV-Details_NB'!B1305</f>
        <v>0</v>
      </c>
      <c r="D1299" s="359">
        <f>'[2]III_SAV-Details_NB'!C1305</f>
        <v>0</v>
      </c>
      <c r="E1299" s="359">
        <f>'[2]III_SAV-Details_NB'!D1305</f>
        <v>0</v>
      </c>
      <c r="F1299" s="490"/>
      <c r="G1299" s="281">
        <f>'[2]III_SAV-Details_NB'!X1305</f>
        <v>0</v>
      </c>
      <c r="H1299" s="281">
        <f t="shared" si="386"/>
        <v>0</v>
      </c>
      <c r="I1299" s="281">
        <f>IF(con_EOGJahr=2025,'[2]III_SAV-Details_NB'!AA1305,IF(con_EOGJahr=2026,'[2]III_SAV-Details_NB'!AB1305,'[2]III_SAV-Details_NB'!AC1305))</f>
        <v>0</v>
      </c>
      <c r="J1299" s="282"/>
      <c r="K1299" s="282"/>
      <c r="L1299" s="282"/>
      <c r="M1299" s="282"/>
      <c r="N1299" s="282"/>
      <c r="O1299" s="282"/>
      <c r="P1299" s="52">
        <f t="shared" si="387"/>
        <v>0</v>
      </c>
      <c r="Q1299" s="60"/>
      <c r="R1299" s="53">
        <f t="shared" si="393"/>
        <v>0</v>
      </c>
      <c r="S1299" s="59"/>
      <c r="T1299" s="61"/>
      <c r="U1299" s="342" t="str">
        <f t="shared" ref="U1299:U1362" si="397">+W1299</f>
        <v>k.A.</v>
      </c>
      <c r="V1299" s="343" t="str">
        <f t="shared" si="394"/>
        <v>k.A.</v>
      </c>
      <c r="W1299" s="343" t="str">
        <f>IFERROR(IF(OR($D1299="",$E1299=0,con_Ende=0),"k.A.",IF(VLOOKUP($D1299,rng_ND,5,0)="Nein",VLOOKUP($D1299,rng_ND,2,FALSE),MIN(VLOOKUP($D1299,rng_ND,2,FALSE),A_Stammdaten!$B$19-D_SAV!$E1299+1))),"k.A.")</f>
        <v>k.A.</v>
      </c>
      <c r="X1299" s="343" t="str">
        <f t="shared" si="395"/>
        <v>k.A.</v>
      </c>
      <c r="Y1299" s="62"/>
      <c r="Z1299" s="48">
        <f t="shared" si="396"/>
        <v>0</v>
      </c>
      <c r="AA1299" s="457"/>
      <c r="AB1299" s="55">
        <f t="shared" si="388"/>
        <v>0</v>
      </c>
      <c r="AC1299" s="55">
        <f>IF(A_Stammdaten!$B$25="ja",D_SAV!AA1299,D_SAV!AB1299)</f>
        <v>0</v>
      </c>
      <c r="AD1299" s="478">
        <f>IF(AC1299=0,0,IF(U1299-(con_EOGJahr-D_SAV!E1299)&lt;=0,AC1299,AC1299/V1299))</f>
        <v>0</v>
      </c>
      <c r="AE1299" s="478">
        <f>IFERROR(IF(AND(VLOOKUP(D1299,rng_ND,5,FALSE)="Ja",D_SAV!T1299="degressiv"),D_SAV!AC1299*Y1299/100,0),0)</f>
        <v>0</v>
      </c>
      <c r="AF1299" s="55">
        <f>IFERROR(IF(VLOOKUP(D1299,rng_ND,5,FALSE)="Ja",MAX(D_SAV!AD1299:AE1299),D_SAV!AD1299),0)</f>
        <v>0</v>
      </c>
      <c r="AG1299" s="55">
        <f t="shared" si="389"/>
        <v>0</v>
      </c>
      <c r="AH1299" s="55">
        <f t="shared" si="390"/>
        <v>0</v>
      </c>
      <c r="AI1299" s="55">
        <f t="shared" si="391"/>
        <v>0</v>
      </c>
      <c r="AJ1299" s="55">
        <f t="shared" si="392"/>
        <v>0</v>
      </c>
      <c r="AK1299" s="55">
        <f t="shared" si="383"/>
        <v>0</v>
      </c>
      <c r="AL1299" s="55">
        <f t="shared" si="384"/>
        <v>0</v>
      </c>
      <c r="AM1299" s="55">
        <f t="shared" si="385"/>
        <v>0</v>
      </c>
    </row>
    <row r="1300" spans="1:39" x14ac:dyDescent="0.25">
      <c r="A1300" s="47">
        <v>1296</v>
      </c>
      <c r="B1300" s="358" t="str">
        <f>IF(AND(E1300&lt;&gt;0,D1300&lt;&gt;0,F1300&lt;&gt;0),IF(C1300&lt;&gt;0,CONCATENATE(C1300,"-AGr",VLOOKUP(D1300,Listen!$A$2:$G$45,7,FALSE),"-",E1300,"-",F1300,),CONCATENATE("AGr",VLOOKUP(D1300,Listen!$A$2:$G$45,7,FALSE),"-",E1300,"-",F1300)),"keine vollständige ID")</f>
        <v>keine vollständige ID</v>
      </c>
      <c r="C1300" s="359">
        <f>'[2]III_SAV-Details_NB'!B1306</f>
        <v>0</v>
      </c>
      <c r="D1300" s="359">
        <f>'[2]III_SAV-Details_NB'!C1306</f>
        <v>0</v>
      </c>
      <c r="E1300" s="359">
        <f>'[2]III_SAV-Details_NB'!D1306</f>
        <v>0</v>
      </c>
      <c r="F1300" s="490"/>
      <c r="G1300" s="281">
        <f>'[2]III_SAV-Details_NB'!X1306</f>
        <v>0</v>
      </c>
      <c r="H1300" s="281">
        <f t="shared" si="386"/>
        <v>0</v>
      </c>
      <c r="I1300" s="281">
        <f>IF(con_EOGJahr=2025,'[2]III_SAV-Details_NB'!AA1306,IF(con_EOGJahr=2026,'[2]III_SAV-Details_NB'!AB1306,'[2]III_SAV-Details_NB'!AC1306))</f>
        <v>0</v>
      </c>
      <c r="J1300" s="282"/>
      <c r="K1300" s="282"/>
      <c r="L1300" s="282"/>
      <c r="M1300" s="282"/>
      <c r="N1300" s="282"/>
      <c r="O1300" s="282"/>
      <c r="P1300" s="52">
        <f t="shared" si="387"/>
        <v>0</v>
      </c>
      <c r="Q1300" s="60"/>
      <c r="R1300" s="53">
        <f t="shared" si="393"/>
        <v>0</v>
      </c>
      <c r="S1300" s="59"/>
      <c r="T1300" s="61"/>
      <c r="U1300" s="342" t="str">
        <f t="shared" si="397"/>
        <v>k.A.</v>
      </c>
      <c r="V1300" s="343" t="str">
        <f t="shared" si="394"/>
        <v>k.A.</v>
      </c>
      <c r="W1300" s="343" t="str">
        <f>IFERROR(IF(OR($D1300="",$E1300=0,con_Ende=0),"k.A.",IF(VLOOKUP($D1300,rng_ND,5,0)="Nein",VLOOKUP($D1300,rng_ND,2,FALSE),MIN(VLOOKUP($D1300,rng_ND,2,FALSE),A_Stammdaten!$B$19-D_SAV!$E1300+1))),"k.A.")</f>
        <v>k.A.</v>
      </c>
      <c r="X1300" s="343" t="str">
        <f t="shared" si="395"/>
        <v>k.A.</v>
      </c>
      <c r="Y1300" s="62"/>
      <c r="Z1300" s="48">
        <f t="shared" si="396"/>
        <v>0</v>
      </c>
      <c r="AA1300" s="457"/>
      <c r="AB1300" s="55">
        <f t="shared" si="388"/>
        <v>0</v>
      </c>
      <c r="AC1300" s="55">
        <f>IF(A_Stammdaten!$B$25="ja",D_SAV!AA1300,D_SAV!AB1300)</f>
        <v>0</v>
      </c>
      <c r="AD1300" s="478">
        <f>IF(AC1300=0,0,IF(U1300-(con_EOGJahr-D_SAV!E1300)&lt;=0,AC1300,AC1300/V1300))</f>
        <v>0</v>
      </c>
      <c r="AE1300" s="478">
        <f>IFERROR(IF(AND(VLOOKUP(D1300,rng_ND,5,FALSE)="Ja",D_SAV!T1300="degressiv"),D_SAV!AC1300*Y1300/100,0),0)</f>
        <v>0</v>
      </c>
      <c r="AF1300" s="55">
        <f>IFERROR(IF(VLOOKUP(D1300,rng_ND,5,FALSE)="Ja",MAX(D_SAV!AD1300:AE1300),D_SAV!AD1300),0)</f>
        <v>0</v>
      </c>
      <c r="AG1300" s="55">
        <f t="shared" si="389"/>
        <v>0</v>
      </c>
      <c r="AH1300" s="55">
        <f t="shared" si="390"/>
        <v>0</v>
      </c>
      <c r="AI1300" s="55">
        <f t="shared" si="391"/>
        <v>0</v>
      </c>
      <c r="AJ1300" s="55">
        <f t="shared" si="392"/>
        <v>0</v>
      </c>
      <c r="AK1300" s="55">
        <f t="shared" si="383"/>
        <v>0</v>
      </c>
      <c r="AL1300" s="55">
        <f t="shared" si="384"/>
        <v>0</v>
      </c>
      <c r="AM1300" s="55">
        <f t="shared" si="385"/>
        <v>0</v>
      </c>
    </row>
    <row r="1301" spans="1:39" x14ac:dyDescent="0.25">
      <c r="A1301" s="47">
        <v>1297</v>
      </c>
      <c r="B1301" s="358" t="str">
        <f>IF(AND(E1301&lt;&gt;0,D1301&lt;&gt;0,F1301&lt;&gt;0),IF(C1301&lt;&gt;0,CONCATENATE(C1301,"-AGr",VLOOKUP(D1301,Listen!$A$2:$G$45,7,FALSE),"-",E1301,"-",F1301,),CONCATENATE("AGr",VLOOKUP(D1301,Listen!$A$2:$G$45,7,FALSE),"-",E1301,"-",F1301)),"keine vollständige ID")</f>
        <v>keine vollständige ID</v>
      </c>
      <c r="C1301" s="359">
        <f>'[2]III_SAV-Details_NB'!B1307</f>
        <v>0</v>
      </c>
      <c r="D1301" s="359">
        <f>'[2]III_SAV-Details_NB'!C1307</f>
        <v>0</v>
      </c>
      <c r="E1301" s="359">
        <f>'[2]III_SAV-Details_NB'!D1307</f>
        <v>0</v>
      </c>
      <c r="F1301" s="490"/>
      <c r="G1301" s="281">
        <f>'[2]III_SAV-Details_NB'!X1307</f>
        <v>0</v>
      </c>
      <c r="H1301" s="281">
        <f t="shared" si="386"/>
        <v>0</v>
      </c>
      <c r="I1301" s="281">
        <f>IF(con_EOGJahr=2025,'[2]III_SAV-Details_NB'!AA1307,IF(con_EOGJahr=2026,'[2]III_SAV-Details_NB'!AB1307,'[2]III_SAV-Details_NB'!AC1307))</f>
        <v>0</v>
      </c>
      <c r="J1301" s="282"/>
      <c r="K1301" s="282"/>
      <c r="L1301" s="282"/>
      <c r="M1301" s="282"/>
      <c r="N1301" s="282"/>
      <c r="O1301" s="282"/>
      <c r="P1301" s="52">
        <f t="shared" si="387"/>
        <v>0</v>
      </c>
      <c r="Q1301" s="60"/>
      <c r="R1301" s="53">
        <f t="shared" si="393"/>
        <v>0</v>
      </c>
      <c r="S1301" s="59"/>
      <c r="T1301" s="61"/>
      <c r="U1301" s="342" t="str">
        <f t="shared" si="397"/>
        <v>k.A.</v>
      </c>
      <c r="V1301" s="343" t="str">
        <f t="shared" si="394"/>
        <v>k.A.</v>
      </c>
      <c r="W1301" s="343" t="str">
        <f>IFERROR(IF(OR($D1301="",$E1301=0,con_Ende=0),"k.A.",IF(VLOOKUP($D1301,rng_ND,5,0)="Nein",VLOOKUP($D1301,rng_ND,2,FALSE),MIN(VLOOKUP($D1301,rng_ND,2,FALSE),A_Stammdaten!$B$19-D_SAV!$E1301+1))),"k.A.")</f>
        <v>k.A.</v>
      </c>
      <c r="X1301" s="343" t="str">
        <f t="shared" si="395"/>
        <v>k.A.</v>
      </c>
      <c r="Y1301" s="62"/>
      <c r="Z1301" s="48">
        <f t="shared" si="396"/>
        <v>0</v>
      </c>
      <c r="AA1301" s="457"/>
      <c r="AB1301" s="55">
        <f t="shared" si="388"/>
        <v>0</v>
      </c>
      <c r="AC1301" s="55">
        <f>IF(A_Stammdaten!$B$25="ja",D_SAV!AA1301,D_SAV!AB1301)</f>
        <v>0</v>
      </c>
      <c r="AD1301" s="478">
        <f>IF(AC1301=0,0,IF(U1301-(con_EOGJahr-D_SAV!E1301)&lt;=0,AC1301,AC1301/V1301))</f>
        <v>0</v>
      </c>
      <c r="AE1301" s="478">
        <f>IFERROR(IF(AND(VLOOKUP(D1301,rng_ND,5,FALSE)="Ja",D_SAV!T1301="degressiv"),D_SAV!AC1301*Y1301/100,0),0)</f>
        <v>0</v>
      </c>
      <c r="AF1301" s="55">
        <f>IFERROR(IF(VLOOKUP(D1301,rng_ND,5,FALSE)="Ja",MAX(D_SAV!AD1301:AE1301),D_SAV!AD1301),0)</f>
        <v>0</v>
      </c>
      <c r="AG1301" s="55">
        <f t="shared" si="389"/>
        <v>0</v>
      </c>
      <c r="AH1301" s="55">
        <f t="shared" si="390"/>
        <v>0</v>
      </c>
      <c r="AI1301" s="55">
        <f t="shared" si="391"/>
        <v>0</v>
      </c>
      <c r="AJ1301" s="55">
        <f t="shared" si="392"/>
        <v>0</v>
      </c>
      <c r="AK1301" s="55">
        <f t="shared" si="383"/>
        <v>0</v>
      </c>
      <c r="AL1301" s="55">
        <f t="shared" si="384"/>
        <v>0</v>
      </c>
      <c r="AM1301" s="55">
        <f t="shared" si="385"/>
        <v>0</v>
      </c>
    </row>
    <row r="1302" spans="1:39" x14ac:dyDescent="0.25">
      <c r="A1302" s="47">
        <v>1298</v>
      </c>
      <c r="B1302" s="358" t="str">
        <f>IF(AND(E1302&lt;&gt;0,D1302&lt;&gt;0,F1302&lt;&gt;0),IF(C1302&lt;&gt;0,CONCATENATE(C1302,"-AGr",VLOOKUP(D1302,Listen!$A$2:$G$45,7,FALSE),"-",E1302,"-",F1302,),CONCATENATE("AGr",VLOOKUP(D1302,Listen!$A$2:$G$45,7,FALSE),"-",E1302,"-",F1302)),"keine vollständige ID")</f>
        <v>keine vollständige ID</v>
      </c>
      <c r="C1302" s="359">
        <f>'[2]III_SAV-Details_NB'!B1308</f>
        <v>0</v>
      </c>
      <c r="D1302" s="359">
        <f>'[2]III_SAV-Details_NB'!C1308</f>
        <v>0</v>
      </c>
      <c r="E1302" s="359">
        <f>'[2]III_SAV-Details_NB'!D1308</f>
        <v>0</v>
      </c>
      <c r="F1302" s="490"/>
      <c r="G1302" s="281">
        <f>'[2]III_SAV-Details_NB'!X1308</f>
        <v>0</v>
      </c>
      <c r="H1302" s="281">
        <f t="shared" si="386"/>
        <v>0</v>
      </c>
      <c r="I1302" s="281">
        <f>IF(con_EOGJahr=2025,'[2]III_SAV-Details_NB'!AA1308,IF(con_EOGJahr=2026,'[2]III_SAV-Details_NB'!AB1308,'[2]III_SAV-Details_NB'!AC1308))</f>
        <v>0</v>
      </c>
      <c r="J1302" s="282"/>
      <c r="K1302" s="282"/>
      <c r="L1302" s="282"/>
      <c r="M1302" s="282"/>
      <c r="N1302" s="282"/>
      <c r="O1302" s="282"/>
      <c r="P1302" s="52">
        <f t="shared" si="387"/>
        <v>0</v>
      </c>
      <c r="Q1302" s="60"/>
      <c r="R1302" s="53">
        <f t="shared" si="393"/>
        <v>0</v>
      </c>
      <c r="S1302" s="59"/>
      <c r="T1302" s="61"/>
      <c r="U1302" s="342" t="str">
        <f t="shared" si="397"/>
        <v>k.A.</v>
      </c>
      <c r="V1302" s="343" t="str">
        <f t="shared" si="394"/>
        <v>k.A.</v>
      </c>
      <c r="W1302" s="343" t="str">
        <f>IFERROR(IF(OR($D1302="",$E1302=0,con_Ende=0),"k.A.",IF(VLOOKUP($D1302,rng_ND,5,0)="Nein",VLOOKUP($D1302,rng_ND,2,FALSE),MIN(VLOOKUP($D1302,rng_ND,2,FALSE),A_Stammdaten!$B$19-D_SAV!$E1302+1))),"k.A.")</f>
        <v>k.A.</v>
      </c>
      <c r="X1302" s="343" t="str">
        <f t="shared" si="395"/>
        <v>k.A.</v>
      </c>
      <c r="Y1302" s="62"/>
      <c r="Z1302" s="48">
        <f t="shared" si="396"/>
        <v>0</v>
      </c>
      <c r="AA1302" s="457"/>
      <c r="AB1302" s="55">
        <f t="shared" si="388"/>
        <v>0</v>
      </c>
      <c r="AC1302" s="55">
        <f>IF(A_Stammdaten!$B$25="ja",D_SAV!AA1302,D_SAV!AB1302)</f>
        <v>0</v>
      </c>
      <c r="AD1302" s="478">
        <f>IF(AC1302=0,0,IF(U1302-(con_EOGJahr-D_SAV!E1302)&lt;=0,AC1302,AC1302/V1302))</f>
        <v>0</v>
      </c>
      <c r="AE1302" s="478">
        <f>IFERROR(IF(AND(VLOOKUP(D1302,rng_ND,5,FALSE)="Ja",D_SAV!T1302="degressiv"),D_SAV!AC1302*Y1302/100,0),0)</f>
        <v>0</v>
      </c>
      <c r="AF1302" s="55">
        <f>IFERROR(IF(VLOOKUP(D1302,rng_ND,5,FALSE)="Ja",MAX(D_SAV!AD1302:AE1302),D_SAV!AD1302),0)</f>
        <v>0</v>
      </c>
      <c r="AG1302" s="55">
        <f t="shared" si="389"/>
        <v>0</v>
      </c>
      <c r="AH1302" s="55">
        <f t="shared" si="390"/>
        <v>0</v>
      </c>
      <c r="AI1302" s="55">
        <f t="shared" si="391"/>
        <v>0</v>
      </c>
      <c r="AJ1302" s="55">
        <f t="shared" si="392"/>
        <v>0</v>
      </c>
      <c r="AK1302" s="55">
        <f t="shared" si="383"/>
        <v>0</v>
      </c>
      <c r="AL1302" s="55">
        <f t="shared" si="384"/>
        <v>0</v>
      </c>
      <c r="AM1302" s="55">
        <f t="shared" si="385"/>
        <v>0</v>
      </c>
    </row>
    <row r="1303" spans="1:39" x14ac:dyDescent="0.25">
      <c r="A1303" s="47">
        <v>1299</v>
      </c>
      <c r="B1303" s="358" t="str">
        <f>IF(AND(E1303&lt;&gt;0,D1303&lt;&gt;0,F1303&lt;&gt;0),IF(C1303&lt;&gt;0,CONCATENATE(C1303,"-AGr",VLOOKUP(D1303,Listen!$A$2:$G$45,7,FALSE),"-",E1303,"-",F1303,),CONCATENATE("AGr",VLOOKUP(D1303,Listen!$A$2:$G$45,7,FALSE),"-",E1303,"-",F1303)),"keine vollständige ID")</f>
        <v>keine vollständige ID</v>
      </c>
      <c r="C1303" s="359">
        <f>'[2]III_SAV-Details_NB'!B1309</f>
        <v>0</v>
      </c>
      <c r="D1303" s="359">
        <f>'[2]III_SAV-Details_NB'!C1309</f>
        <v>0</v>
      </c>
      <c r="E1303" s="359">
        <f>'[2]III_SAV-Details_NB'!D1309</f>
        <v>0</v>
      </c>
      <c r="F1303" s="490"/>
      <c r="G1303" s="281">
        <f>'[2]III_SAV-Details_NB'!X1309</f>
        <v>0</v>
      </c>
      <c r="H1303" s="281">
        <f t="shared" si="386"/>
        <v>0</v>
      </c>
      <c r="I1303" s="281">
        <f>IF(con_EOGJahr=2025,'[2]III_SAV-Details_NB'!AA1309,IF(con_EOGJahr=2026,'[2]III_SAV-Details_NB'!AB1309,'[2]III_SAV-Details_NB'!AC1309))</f>
        <v>0</v>
      </c>
      <c r="J1303" s="282"/>
      <c r="K1303" s="282"/>
      <c r="L1303" s="282"/>
      <c r="M1303" s="282"/>
      <c r="N1303" s="282"/>
      <c r="O1303" s="282"/>
      <c r="P1303" s="52">
        <f t="shared" si="387"/>
        <v>0</v>
      </c>
      <c r="Q1303" s="60"/>
      <c r="R1303" s="53">
        <f t="shared" si="393"/>
        <v>0</v>
      </c>
      <c r="S1303" s="59"/>
      <c r="T1303" s="61"/>
      <c r="U1303" s="342" t="str">
        <f t="shared" si="397"/>
        <v>k.A.</v>
      </c>
      <c r="V1303" s="343" t="str">
        <f t="shared" si="394"/>
        <v>k.A.</v>
      </c>
      <c r="W1303" s="343" t="str">
        <f>IFERROR(IF(OR($D1303="",$E1303=0,con_Ende=0),"k.A.",IF(VLOOKUP($D1303,rng_ND,5,0)="Nein",VLOOKUP($D1303,rng_ND,2,FALSE),MIN(VLOOKUP($D1303,rng_ND,2,FALSE),A_Stammdaten!$B$19-D_SAV!$E1303+1))),"k.A.")</f>
        <v>k.A.</v>
      </c>
      <c r="X1303" s="343" t="str">
        <f t="shared" si="395"/>
        <v>k.A.</v>
      </c>
      <c r="Y1303" s="62"/>
      <c r="Z1303" s="48">
        <f t="shared" si="396"/>
        <v>0</v>
      </c>
      <c r="AA1303" s="457"/>
      <c r="AB1303" s="55">
        <f t="shared" si="388"/>
        <v>0</v>
      </c>
      <c r="AC1303" s="55">
        <f>IF(A_Stammdaten!$B$25="ja",D_SAV!AA1303,D_SAV!AB1303)</f>
        <v>0</v>
      </c>
      <c r="AD1303" s="478">
        <f>IF(AC1303=0,0,IF(U1303-(con_EOGJahr-D_SAV!E1303)&lt;=0,AC1303,AC1303/V1303))</f>
        <v>0</v>
      </c>
      <c r="AE1303" s="478">
        <f>IFERROR(IF(AND(VLOOKUP(D1303,rng_ND,5,FALSE)="Ja",D_SAV!T1303="degressiv"),D_SAV!AC1303*Y1303/100,0),0)</f>
        <v>0</v>
      </c>
      <c r="AF1303" s="55">
        <f>IFERROR(IF(VLOOKUP(D1303,rng_ND,5,FALSE)="Ja",MAX(D_SAV!AD1303:AE1303),D_SAV!AD1303),0)</f>
        <v>0</v>
      </c>
      <c r="AG1303" s="55">
        <f t="shared" si="389"/>
        <v>0</v>
      </c>
      <c r="AH1303" s="55">
        <f t="shared" si="390"/>
        <v>0</v>
      </c>
      <c r="AI1303" s="55">
        <f t="shared" si="391"/>
        <v>0</v>
      </c>
      <c r="AJ1303" s="55">
        <f t="shared" si="392"/>
        <v>0</v>
      </c>
      <c r="AK1303" s="55">
        <f t="shared" si="383"/>
        <v>0</v>
      </c>
      <c r="AL1303" s="55">
        <f t="shared" si="384"/>
        <v>0</v>
      </c>
      <c r="AM1303" s="55">
        <f t="shared" si="385"/>
        <v>0</v>
      </c>
    </row>
    <row r="1304" spans="1:39" x14ac:dyDescent="0.25">
      <c r="A1304" s="47">
        <v>1300</v>
      </c>
      <c r="B1304" s="358" t="str">
        <f>IF(AND(E1304&lt;&gt;0,D1304&lt;&gt;0,F1304&lt;&gt;0),IF(C1304&lt;&gt;0,CONCATENATE(C1304,"-AGr",VLOOKUP(D1304,Listen!$A$2:$G$45,7,FALSE),"-",E1304,"-",F1304,),CONCATENATE("AGr",VLOOKUP(D1304,Listen!$A$2:$G$45,7,FALSE),"-",E1304,"-",F1304)),"keine vollständige ID")</f>
        <v>keine vollständige ID</v>
      </c>
      <c r="C1304" s="359">
        <f>'[2]III_SAV-Details_NB'!B1310</f>
        <v>0</v>
      </c>
      <c r="D1304" s="359">
        <f>'[2]III_SAV-Details_NB'!C1310</f>
        <v>0</v>
      </c>
      <c r="E1304" s="359">
        <f>'[2]III_SAV-Details_NB'!D1310</f>
        <v>0</v>
      </c>
      <c r="F1304" s="490"/>
      <c r="G1304" s="281">
        <f>'[2]III_SAV-Details_NB'!X1310</f>
        <v>0</v>
      </c>
      <c r="H1304" s="281">
        <f t="shared" si="386"/>
        <v>0</v>
      </c>
      <c r="I1304" s="281">
        <f>IF(con_EOGJahr=2025,'[2]III_SAV-Details_NB'!AA1310,IF(con_EOGJahr=2026,'[2]III_SAV-Details_NB'!AB1310,'[2]III_SAV-Details_NB'!AC1310))</f>
        <v>0</v>
      </c>
      <c r="J1304" s="282"/>
      <c r="K1304" s="282"/>
      <c r="L1304" s="282"/>
      <c r="M1304" s="282"/>
      <c r="N1304" s="282"/>
      <c r="O1304" s="282"/>
      <c r="P1304" s="52">
        <f t="shared" si="387"/>
        <v>0</v>
      </c>
      <c r="Q1304" s="60"/>
      <c r="R1304" s="53">
        <f t="shared" si="393"/>
        <v>0</v>
      </c>
      <c r="S1304" s="59"/>
      <c r="T1304" s="61"/>
      <c r="U1304" s="342" t="str">
        <f t="shared" si="397"/>
        <v>k.A.</v>
      </c>
      <c r="V1304" s="343" t="str">
        <f t="shared" si="394"/>
        <v>k.A.</v>
      </c>
      <c r="W1304" s="343" t="str">
        <f>IFERROR(IF(OR($D1304="",$E1304=0,con_Ende=0),"k.A.",IF(VLOOKUP($D1304,rng_ND,5,0)="Nein",VLOOKUP($D1304,rng_ND,2,FALSE),MIN(VLOOKUP($D1304,rng_ND,2,FALSE),A_Stammdaten!$B$19-D_SAV!$E1304+1))),"k.A.")</f>
        <v>k.A.</v>
      </c>
      <c r="X1304" s="343" t="str">
        <f t="shared" si="395"/>
        <v>k.A.</v>
      </c>
      <c r="Y1304" s="62"/>
      <c r="Z1304" s="48">
        <f t="shared" si="396"/>
        <v>0</v>
      </c>
      <c r="AA1304" s="457"/>
      <c r="AB1304" s="55">
        <f t="shared" si="388"/>
        <v>0</v>
      </c>
      <c r="AC1304" s="55">
        <f>IF(A_Stammdaten!$B$25="ja",D_SAV!AA1304,D_SAV!AB1304)</f>
        <v>0</v>
      </c>
      <c r="AD1304" s="478">
        <f>IF(AC1304=0,0,IF(U1304-(con_EOGJahr-D_SAV!E1304)&lt;=0,AC1304,AC1304/V1304))</f>
        <v>0</v>
      </c>
      <c r="AE1304" s="478">
        <f>IFERROR(IF(AND(VLOOKUP(D1304,rng_ND,5,FALSE)="Ja",D_SAV!T1304="degressiv"),D_SAV!AC1304*Y1304/100,0),0)</f>
        <v>0</v>
      </c>
      <c r="AF1304" s="55">
        <f>IFERROR(IF(VLOOKUP(D1304,rng_ND,5,FALSE)="Ja",MAX(D_SAV!AD1304:AE1304),D_SAV!AD1304),0)</f>
        <v>0</v>
      </c>
      <c r="AG1304" s="55">
        <f t="shared" si="389"/>
        <v>0</v>
      </c>
      <c r="AH1304" s="55">
        <f t="shared" si="390"/>
        <v>0</v>
      </c>
      <c r="AI1304" s="55">
        <f t="shared" si="391"/>
        <v>0</v>
      </c>
      <c r="AJ1304" s="55">
        <f t="shared" si="392"/>
        <v>0</v>
      </c>
      <c r="AK1304" s="55">
        <f t="shared" si="383"/>
        <v>0</v>
      </c>
      <c r="AL1304" s="55">
        <f t="shared" si="384"/>
        <v>0</v>
      </c>
      <c r="AM1304" s="55">
        <f t="shared" si="385"/>
        <v>0</v>
      </c>
    </row>
    <row r="1305" spans="1:39" x14ac:dyDescent="0.25">
      <c r="A1305" s="47">
        <v>1301</v>
      </c>
      <c r="B1305" s="358" t="str">
        <f>IF(AND(E1305&lt;&gt;0,D1305&lt;&gt;0,F1305&lt;&gt;0),IF(C1305&lt;&gt;0,CONCATENATE(C1305,"-AGr",VLOOKUP(D1305,Listen!$A$2:$G$45,7,FALSE),"-",E1305,"-",F1305,),CONCATENATE("AGr",VLOOKUP(D1305,Listen!$A$2:$G$45,7,FALSE),"-",E1305,"-",F1305)),"keine vollständige ID")</f>
        <v>keine vollständige ID</v>
      </c>
      <c r="C1305" s="359">
        <f>'[2]III_SAV-Details_NB'!B1311</f>
        <v>0</v>
      </c>
      <c r="D1305" s="359">
        <f>'[2]III_SAV-Details_NB'!C1311</f>
        <v>0</v>
      </c>
      <c r="E1305" s="359">
        <f>'[2]III_SAV-Details_NB'!D1311</f>
        <v>0</v>
      </c>
      <c r="F1305" s="490"/>
      <c r="G1305" s="281">
        <f>'[2]III_SAV-Details_NB'!X1311</f>
        <v>0</v>
      </c>
      <c r="H1305" s="281">
        <f t="shared" si="386"/>
        <v>0</v>
      </c>
      <c r="I1305" s="281">
        <f>IF(con_EOGJahr=2025,'[2]III_SAV-Details_NB'!AA1311,IF(con_EOGJahr=2026,'[2]III_SAV-Details_NB'!AB1311,'[2]III_SAV-Details_NB'!AC1311))</f>
        <v>0</v>
      </c>
      <c r="J1305" s="282"/>
      <c r="K1305" s="282"/>
      <c r="L1305" s="282"/>
      <c r="M1305" s="282"/>
      <c r="N1305" s="282"/>
      <c r="O1305" s="282"/>
      <c r="P1305" s="52">
        <f t="shared" si="387"/>
        <v>0</v>
      </c>
      <c r="Q1305" s="60"/>
      <c r="R1305" s="53">
        <f t="shared" si="393"/>
        <v>0</v>
      </c>
      <c r="S1305" s="59"/>
      <c r="T1305" s="61"/>
      <c r="U1305" s="342" t="str">
        <f t="shared" si="397"/>
        <v>k.A.</v>
      </c>
      <c r="V1305" s="343" t="str">
        <f t="shared" si="394"/>
        <v>k.A.</v>
      </c>
      <c r="W1305" s="343" t="str">
        <f>IFERROR(IF(OR($D1305="",$E1305=0,con_Ende=0),"k.A.",IF(VLOOKUP($D1305,rng_ND,5,0)="Nein",VLOOKUP($D1305,rng_ND,2,FALSE),MIN(VLOOKUP($D1305,rng_ND,2,FALSE),A_Stammdaten!$B$19-D_SAV!$E1305+1))),"k.A.")</f>
        <v>k.A.</v>
      </c>
      <c r="X1305" s="343" t="str">
        <f t="shared" si="395"/>
        <v>k.A.</v>
      </c>
      <c r="Y1305" s="62"/>
      <c r="Z1305" s="48">
        <f t="shared" si="396"/>
        <v>0</v>
      </c>
      <c r="AA1305" s="457"/>
      <c r="AB1305" s="55">
        <f t="shared" si="388"/>
        <v>0</v>
      </c>
      <c r="AC1305" s="55">
        <f>IF(A_Stammdaten!$B$25="ja",D_SAV!AA1305,D_SAV!AB1305)</f>
        <v>0</v>
      </c>
      <c r="AD1305" s="478">
        <f>IF(AC1305=0,0,IF(U1305-(con_EOGJahr-D_SAV!E1305)&lt;=0,AC1305,AC1305/V1305))</f>
        <v>0</v>
      </c>
      <c r="AE1305" s="478">
        <f>IFERROR(IF(AND(VLOOKUP(D1305,rng_ND,5,FALSE)="Ja",D_SAV!T1305="degressiv"),D_SAV!AC1305*Y1305/100,0),0)</f>
        <v>0</v>
      </c>
      <c r="AF1305" s="55">
        <f>IFERROR(IF(VLOOKUP(D1305,rng_ND,5,FALSE)="Ja",MAX(D_SAV!AD1305:AE1305),D_SAV!AD1305),0)</f>
        <v>0</v>
      </c>
      <c r="AG1305" s="55">
        <f t="shared" si="389"/>
        <v>0</v>
      </c>
      <c r="AH1305" s="55">
        <f t="shared" si="390"/>
        <v>0</v>
      </c>
      <c r="AI1305" s="55">
        <f t="shared" si="391"/>
        <v>0</v>
      </c>
      <c r="AJ1305" s="55">
        <f t="shared" si="392"/>
        <v>0</v>
      </c>
      <c r="AK1305" s="55">
        <f t="shared" si="383"/>
        <v>0</v>
      </c>
      <c r="AL1305" s="55">
        <f t="shared" si="384"/>
        <v>0</v>
      </c>
      <c r="AM1305" s="55">
        <f t="shared" si="385"/>
        <v>0</v>
      </c>
    </row>
    <row r="1306" spans="1:39" x14ac:dyDescent="0.25">
      <c r="A1306" s="47">
        <v>1302</v>
      </c>
      <c r="B1306" s="358" t="str">
        <f>IF(AND(E1306&lt;&gt;0,D1306&lt;&gt;0,F1306&lt;&gt;0),IF(C1306&lt;&gt;0,CONCATENATE(C1306,"-AGr",VLOOKUP(D1306,Listen!$A$2:$G$45,7,FALSE),"-",E1306,"-",F1306,),CONCATENATE("AGr",VLOOKUP(D1306,Listen!$A$2:$G$45,7,FALSE),"-",E1306,"-",F1306)),"keine vollständige ID")</f>
        <v>keine vollständige ID</v>
      </c>
      <c r="C1306" s="359">
        <f>'[2]III_SAV-Details_NB'!B1312</f>
        <v>0</v>
      </c>
      <c r="D1306" s="359">
        <f>'[2]III_SAV-Details_NB'!C1312</f>
        <v>0</v>
      </c>
      <c r="E1306" s="359">
        <f>'[2]III_SAV-Details_NB'!D1312</f>
        <v>0</v>
      </c>
      <c r="F1306" s="490"/>
      <c r="G1306" s="281">
        <f>'[2]III_SAV-Details_NB'!X1312</f>
        <v>0</v>
      </c>
      <c r="H1306" s="281">
        <f t="shared" si="386"/>
        <v>0</v>
      </c>
      <c r="I1306" s="281">
        <f>IF(con_EOGJahr=2025,'[2]III_SAV-Details_NB'!AA1312,IF(con_EOGJahr=2026,'[2]III_SAV-Details_NB'!AB1312,'[2]III_SAV-Details_NB'!AC1312))</f>
        <v>0</v>
      </c>
      <c r="J1306" s="282"/>
      <c r="K1306" s="282"/>
      <c r="L1306" s="282"/>
      <c r="M1306" s="282"/>
      <c r="N1306" s="282"/>
      <c r="O1306" s="282"/>
      <c r="P1306" s="52">
        <f t="shared" si="387"/>
        <v>0</v>
      </c>
      <c r="Q1306" s="60"/>
      <c r="R1306" s="53">
        <f t="shared" si="393"/>
        <v>0</v>
      </c>
      <c r="S1306" s="59"/>
      <c r="T1306" s="61"/>
      <c r="U1306" s="342" t="str">
        <f t="shared" si="397"/>
        <v>k.A.</v>
      </c>
      <c r="V1306" s="343" t="str">
        <f t="shared" si="394"/>
        <v>k.A.</v>
      </c>
      <c r="W1306" s="343" t="str">
        <f>IFERROR(IF(OR($D1306="",$E1306=0,con_Ende=0),"k.A.",IF(VLOOKUP($D1306,rng_ND,5,0)="Nein",VLOOKUP($D1306,rng_ND,2,FALSE),MIN(VLOOKUP($D1306,rng_ND,2,FALSE),A_Stammdaten!$B$19-D_SAV!$E1306+1))),"k.A.")</f>
        <v>k.A.</v>
      </c>
      <c r="X1306" s="343" t="str">
        <f t="shared" si="395"/>
        <v>k.A.</v>
      </c>
      <c r="Y1306" s="62"/>
      <c r="Z1306" s="48">
        <f t="shared" si="396"/>
        <v>0</v>
      </c>
      <c r="AA1306" s="457"/>
      <c r="AB1306" s="55">
        <f t="shared" si="388"/>
        <v>0</v>
      </c>
      <c r="AC1306" s="55">
        <f>IF(A_Stammdaten!$B$25="ja",D_SAV!AA1306,D_SAV!AB1306)</f>
        <v>0</v>
      </c>
      <c r="AD1306" s="478">
        <f>IF(AC1306=0,0,IF(U1306-(con_EOGJahr-D_SAV!E1306)&lt;=0,AC1306,AC1306/V1306))</f>
        <v>0</v>
      </c>
      <c r="AE1306" s="478">
        <f>IFERROR(IF(AND(VLOOKUP(D1306,rng_ND,5,FALSE)="Ja",D_SAV!T1306="degressiv"),D_SAV!AC1306*Y1306/100,0),0)</f>
        <v>0</v>
      </c>
      <c r="AF1306" s="55">
        <f>IFERROR(IF(VLOOKUP(D1306,rng_ND,5,FALSE)="Ja",MAX(D_SAV!AD1306:AE1306),D_SAV!AD1306),0)</f>
        <v>0</v>
      </c>
      <c r="AG1306" s="55">
        <f t="shared" si="389"/>
        <v>0</v>
      </c>
      <c r="AH1306" s="55">
        <f t="shared" si="390"/>
        <v>0</v>
      </c>
      <c r="AI1306" s="55">
        <f t="shared" si="391"/>
        <v>0</v>
      </c>
      <c r="AJ1306" s="55">
        <f t="shared" si="392"/>
        <v>0</v>
      </c>
      <c r="AK1306" s="55">
        <f t="shared" si="383"/>
        <v>0</v>
      </c>
      <c r="AL1306" s="55">
        <f t="shared" si="384"/>
        <v>0</v>
      </c>
      <c r="AM1306" s="55">
        <f t="shared" si="385"/>
        <v>0</v>
      </c>
    </row>
    <row r="1307" spans="1:39" x14ac:dyDescent="0.25">
      <c r="A1307" s="47">
        <v>1303</v>
      </c>
      <c r="B1307" s="358" t="str">
        <f>IF(AND(E1307&lt;&gt;0,D1307&lt;&gt;0,F1307&lt;&gt;0),IF(C1307&lt;&gt;0,CONCATENATE(C1307,"-AGr",VLOOKUP(D1307,Listen!$A$2:$G$45,7,FALSE),"-",E1307,"-",F1307,),CONCATENATE("AGr",VLOOKUP(D1307,Listen!$A$2:$G$45,7,FALSE),"-",E1307,"-",F1307)),"keine vollständige ID")</f>
        <v>keine vollständige ID</v>
      </c>
      <c r="C1307" s="359">
        <f>'[2]III_SAV-Details_NB'!B1313</f>
        <v>0</v>
      </c>
      <c r="D1307" s="359">
        <f>'[2]III_SAV-Details_NB'!C1313</f>
        <v>0</v>
      </c>
      <c r="E1307" s="359">
        <f>'[2]III_SAV-Details_NB'!D1313</f>
        <v>0</v>
      </c>
      <c r="F1307" s="490"/>
      <c r="G1307" s="281">
        <f>'[2]III_SAV-Details_NB'!X1313</f>
        <v>0</v>
      </c>
      <c r="H1307" s="281">
        <f t="shared" si="386"/>
        <v>0</v>
      </c>
      <c r="I1307" s="281">
        <f>IF(con_EOGJahr=2025,'[2]III_SAV-Details_NB'!AA1313,IF(con_EOGJahr=2026,'[2]III_SAV-Details_NB'!AB1313,'[2]III_SAV-Details_NB'!AC1313))</f>
        <v>0</v>
      </c>
      <c r="J1307" s="282"/>
      <c r="K1307" s="282"/>
      <c r="L1307" s="282"/>
      <c r="M1307" s="282"/>
      <c r="N1307" s="282"/>
      <c r="O1307" s="282"/>
      <c r="P1307" s="52">
        <f t="shared" si="387"/>
        <v>0</v>
      </c>
      <c r="Q1307" s="60"/>
      <c r="R1307" s="53">
        <f t="shared" si="393"/>
        <v>0</v>
      </c>
      <c r="S1307" s="59"/>
      <c r="T1307" s="61"/>
      <c r="U1307" s="342" t="str">
        <f t="shared" si="397"/>
        <v>k.A.</v>
      </c>
      <c r="V1307" s="343" t="str">
        <f t="shared" si="394"/>
        <v>k.A.</v>
      </c>
      <c r="W1307" s="343" t="str">
        <f>IFERROR(IF(OR($D1307="",$E1307=0,con_Ende=0),"k.A.",IF(VLOOKUP($D1307,rng_ND,5,0)="Nein",VLOOKUP($D1307,rng_ND,2,FALSE),MIN(VLOOKUP($D1307,rng_ND,2,FALSE),A_Stammdaten!$B$19-D_SAV!$E1307+1))),"k.A.")</f>
        <v>k.A.</v>
      </c>
      <c r="X1307" s="343" t="str">
        <f t="shared" si="395"/>
        <v>k.A.</v>
      </c>
      <c r="Y1307" s="62"/>
      <c r="Z1307" s="48">
        <f t="shared" si="396"/>
        <v>0</v>
      </c>
      <c r="AA1307" s="457"/>
      <c r="AB1307" s="55">
        <f t="shared" si="388"/>
        <v>0</v>
      </c>
      <c r="AC1307" s="55">
        <f>IF(A_Stammdaten!$B$25="ja",D_SAV!AA1307,D_SAV!AB1307)</f>
        <v>0</v>
      </c>
      <c r="AD1307" s="478">
        <f>IF(AC1307=0,0,IF(U1307-(con_EOGJahr-D_SAV!E1307)&lt;=0,AC1307,AC1307/V1307))</f>
        <v>0</v>
      </c>
      <c r="AE1307" s="478">
        <f>IFERROR(IF(AND(VLOOKUP(D1307,rng_ND,5,FALSE)="Ja",D_SAV!T1307="degressiv"),D_SAV!AC1307*Y1307/100,0),0)</f>
        <v>0</v>
      </c>
      <c r="AF1307" s="55">
        <f>IFERROR(IF(VLOOKUP(D1307,rng_ND,5,FALSE)="Ja",MAX(D_SAV!AD1307:AE1307),D_SAV!AD1307),0)</f>
        <v>0</v>
      </c>
      <c r="AG1307" s="55">
        <f t="shared" si="389"/>
        <v>0</v>
      </c>
      <c r="AH1307" s="55">
        <f t="shared" si="390"/>
        <v>0</v>
      </c>
      <c r="AI1307" s="55">
        <f t="shared" si="391"/>
        <v>0</v>
      </c>
      <c r="AJ1307" s="55">
        <f t="shared" si="392"/>
        <v>0</v>
      </c>
      <c r="AK1307" s="55">
        <f t="shared" si="383"/>
        <v>0</v>
      </c>
      <c r="AL1307" s="55">
        <f t="shared" si="384"/>
        <v>0</v>
      </c>
      <c r="AM1307" s="55">
        <f t="shared" si="385"/>
        <v>0</v>
      </c>
    </row>
    <row r="1308" spans="1:39" x14ac:dyDescent="0.25">
      <c r="A1308" s="47">
        <v>1304</v>
      </c>
      <c r="B1308" s="358" t="str">
        <f>IF(AND(E1308&lt;&gt;0,D1308&lt;&gt;0,F1308&lt;&gt;0),IF(C1308&lt;&gt;0,CONCATENATE(C1308,"-AGr",VLOOKUP(D1308,Listen!$A$2:$G$45,7,FALSE),"-",E1308,"-",F1308,),CONCATENATE("AGr",VLOOKUP(D1308,Listen!$A$2:$G$45,7,FALSE),"-",E1308,"-",F1308)),"keine vollständige ID")</f>
        <v>keine vollständige ID</v>
      </c>
      <c r="C1308" s="359">
        <f>'[2]III_SAV-Details_NB'!B1314</f>
        <v>0</v>
      </c>
      <c r="D1308" s="359">
        <f>'[2]III_SAV-Details_NB'!C1314</f>
        <v>0</v>
      </c>
      <c r="E1308" s="359">
        <f>'[2]III_SAV-Details_NB'!D1314</f>
        <v>0</v>
      </c>
      <c r="F1308" s="490"/>
      <c r="G1308" s="281">
        <f>'[2]III_SAV-Details_NB'!X1314</f>
        <v>0</v>
      </c>
      <c r="H1308" s="281">
        <f t="shared" si="386"/>
        <v>0</v>
      </c>
      <c r="I1308" s="281">
        <f>IF(con_EOGJahr=2025,'[2]III_SAV-Details_NB'!AA1314,IF(con_EOGJahr=2026,'[2]III_SAV-Details_NB'!AB1314,'[2]III_SAV-Details_NB'!AC1314))</f>
        <v>0</v>
      </c>
      <c r="J1308" s="282"/>
      <c r="K1308" s="282"/>
      <c r="L1308" s="282"/>
      <c r="M1308" s="282"/>
      <c r="N1308" s="282"/>
      <c r="O1308" s="282"/>
      <c r="P1308" s="52">
        <f t="shared" si="387"/>
        <v>0</v>
      </c>
      <c r="Q1308" s="60"/>
      <c r="R1308" s="53">
        <f t="shared" si="393"/>
        <v>0</v>
      </c>
      <c r="S1308" s="59"/>
      <c r="T1308" s="61"/>
      <c r="U1308" s="342" t="str">
        <f t="shared" si="397"/>
        <v>k.A.</v>
      </c>
      <c r="V1308" s="343" t="str">
        <f t="shared" si="394"/>
        <v>k.A.</v>
      </c>
      <c r="W1308" s="343" t="str">
        <f>IFERROR(IF(OR($D1308="",$E1308=0,con_Ende=0),"k.A.",IF(VLOOKUP($D1308,rng_ND,5,0)="Nein",VLOOKUP($D1308,rng_ND,2,FALSE),MIN(VLOOKUP($D1308,rng_ND,2,FALSE),A_Stammdaten!$B$19-D_SAV!$E1308+1))),"k.A.")</f>
        <v>k.A.</v>
      </c>
      <c r="X1308" s="343" t="str">
        <f t="shared" si="395"/>
        <v>k.A.</v>
      </c>
      <c r="Y1308" s="62"/>
      <c r="Z1308" s="48">
        <f t="shared" si="396"/>
        <v>0</v>
      </c>
      <c r="AA1308" s="457"/>
      <c r="AB1308" s="55">
        <f t="shared" si="388"/>
        <v>0</v>
      </c>
      <c r="AC1308" s="55">
        <f>IF(A_Stammdaten!$B$25="ja",D_SAV!AA1308,D_SAV!AB1308)</f>
        <v>0</v>
      </c>
      <c r="AD1308" s="478">
        <f>IF(AC1308=0,0,IF(U1308-(con_EOGJahr-D_SAV!E1308)&lt;=0,AC1308,AC1308/V1308))</f>
        <v>0</v>
      </c>
      <c r="AE1308" s="478">
        <f>IFERROR(IF(AND(VLOOKUP(D1308,rng_ND,5,FALSE)="Ja",D_SAV!T1308="degressiv"),D_SAV!AC1308*Y1308/100,0),0)</f>
        <v>0</v>
      </c>
      <c r="AF1308" s="55">
        <f>IFERROR(IF(VLOOKUP(D1308,rng_ND,5,FALSE)="Ja",MAX(D_SAV!AD1308:AE1308),D_SAV!AD1308),0)</f>
        <v>0</v>
      </c>
      <c r="AG1308" s="55">
        <f t="shared" si="389"/>
        <v>0</v>
      </c>
      <c r="AH1308" s="55">
        <f t="shared" si="390"/>
        <v>0</v>
      </c>
      <c r="AI1308" s="55">
        <f t="shared" si="391"/>
        <v>0</v>
      </c>
      <c r="AJ1308" s="55">
        <f t="shared" si="392"/>
        <v>0</v>
      </c>
      <c r="AK1308" s="55">
        <f t="shared" si="383"/>
        <v>0</v>
      </c>
      <c r="AL1308" s="55">
        <f t="shared" si="384"/>
        <v>0</v>
      </c>
      <c r="AM1308" s="55">
        <f t="shared" si="385"/>
        <v>0</v>
      </c>
    </row>
    <row r="1309" spans="1:39" x14ac:dyDescent="0.25">
      <c r="A1309" s="47">
        <v>1305</v>
      </c>
      <c r="B1309" s="358" t="str">
        <f>IF(AND(E1309&lt;&gt;0,D1309&lt;&gt;0,F1309&lt;&gt;0),IF(C1309&lt;&gt;0,CONCATENATE(C1309,"-AGr",VLOOKUP(D1309,Listen!$A$2:$G$45,7,FALSE),"-",E1309,"-",F1309,),CONCATENATE("AGr",VLOOKUP(D1309,Listen!$A$2:$G$45,7,FALSE),"-",E1309,"-",F1309)),"keine vollständige ID")</f>
        <v>keine vollständige ID</v>
      </c>
      <c r="C1309" s="359">
        <f>'[2]III_SAV-Details_NB'!B1315</f>
        <v>0</v>
      </c>
      <c r="D1309" s="359">
        <f>'[2]III_SAV-Details_NB'!C1315</f>
        <v>0</v>
      </c>
      <c r="E1309" s="359">
        <f>'[2]III_SAV-Details_NB'!D1315</f>
        <v>0</v>
      </c>
      <c r="F1309" s="490"/>
      <c r="G1309" s="281">
        <f>'[2]III_SAV-Details_NB'!X1315</f>
        <v>0</v>
      </c>
      <c r="H1309" s="281">
        <f t="shared" si="386"/>
        <v>0</v>
      </c>
      <c r="I1309" s="281">
        <f>IF(con_EOGJahr=2025,'[2]III_SAV-Details_NB'!AA1315,IF(con_EOGJahr=2026,'[2]III_SAV-Details_NB'!AB1315,'[2]III_SAV-Details_NB'!AC1315))</f>
        <v>0</v>
      </c>
      <c r="J1309" s="282"/>
      <c r="K1309" s="282"/>
      <c r="L1309" s="282"/>
      <c r="M1309" s="282"/>
      <c r="N1309" s="282"/>
      <c r="O1309" s="282"/>
      <c r="P1309" s="52">
        <f t="shared" si="387"/>
        <v>0</v>
      </c>
      <c r="Q1309" s="60"/>
      <c r="R1309" s="53">
        <f t="shared" si="393"/>
        <v>0</v>
      </c>
      <c r="S1309" s="59"/>
      <c r="T1309" s="61"/>
      <c r="U1309" s="342" t="str">
        <f t="shared" si="397"/>
        <v>k.A.</v>
      </c>
      <c r="V1309" s="343" t="str">
        <f t="shared" si="394"/>
        <v>k.A.</v>
      </c>
      <c r="W1309" s="343" t="str">
        <f>IFERROR(IF(OR($D1309="",$E1309=0,con_Ende=0),"k.A.",IF(VLOOKUP($D1309,rng_ND,5,0)="Nein",VLOOKUP($D1309,rng_ND,2,FALSE),MIN(VLOOKUP($D1309,rng_ND,2,FALSE),A_Stammdaten!$B$19-D_SAV!$E1309+1))),"k.A.")</f>
        <v>k.A.</v>
      </c>
      <c r="X1309" s="343" t="str">
        <f t="shared" si="395"/>
        <v>k.A.</v>
      </c>
      <c r="Y1309" s="62"/>
      <c r="Z1309" s="48">
        <f t="shared" si="396"/>
        <v>0</v>
      </c>
      <c r="AA1309" s="457"/>
      <c r="AB1309" s="55">
        <f t="shared" si="388"/>
        <v>0</v>
      </c>
      <c r="AC1309" s="55">
        <f>IF(A_Stammdaten!$B$25="ja",D_SAV!AA1309,D_SAV!AB1309)</f>
        <v>0</v>
      </c>
      <c r="AD1309" s="478">
        <f>IF(AC1309=0,0,IF(U1309-(con_EOGJahr-D_SAV!E1309)&lt;=0,AC1309,AC1309/V1309))</f>
        <v>0</v>
      </c>
      <c r="AE1309" s="478">
        <f>IFERROR(IF(AND(VLOOKUP(D1309,rng_ND,5,FALSE)="Ja",D_SAV!T1309="degressiv"),D_SAV!AC1309*Y1309/100,0),0)</f>
        <v>0</v>
      </c>
      <c r="AF1309" s="55">
        <f>IFERROR(IF(VLOOKUP(D1309,rng_ND,5,FALSE)="Ja",MAX(D_SAV!AD1309:AE1309),D_SAV!AD1309),0)</f>
        <v>0</v>
      </c>
      <c r="AG1309" s="55">
        <f t="shared" si="389"/>
        <v>0</v>
      </c>
      <c r="AH1309" s="55">
        <f t="shared" si="390"/>
        <v>0</v>
      </c>
      <c r="AI1309" s="55">
        <f t="shared" si="391"/>
        <v>0</v>
      </c>
      <c r="AJ1309" s="55">
        <f t="shared" si="392"/>
        <v>0</v>
      </c>
      <c r="AK1309" s="55">
        <f t="shared" si="383"/>
        <v>0</v>
      </c>
      <c r="AL1309" s="55">
        <f t="shared" si="384"/>
        <v>0</v>
      </c>
      <c r="AM1309" s="55">
        <f t="shared" si="385"/>
        <v>0</v>
      </c>
    </row>
    <row r="1310" spans="1:39" x14ac:dyDescent="0.25">
      <c r="A1310" s="47">
        <v>1306</v>
      </c>
      <c r="B1310" s="358" t="str">
        <f>IF(AND(E1310&lt;&gt;0,D1310&lt;&gt;0,F1310&lt;&gt;0),IF(C1310&lt;&gt;0,CONCATENATE(C1310,"-AGr",VLOOKUP(D1310,Listen!$A$2:$G$45,7,FALSE),"-",E1310,"-",F1310,),CONCATENATE("AGr",VLOOKUP(D1310,Listen!$A$2:$G$45,7,FALSE),"-",E1310,"-",F1310)),"keine vollständige ID")</f>
        <v>keine vollständige ID</v>
      </c>
      <c r="C1310" s="359">
        <f>'[2]III_SAV-Details_NB'!B1316</f>
        <v>0</v>
      </c>
      <c r="D1310" s="359">
        <f>'[2]III_SAV-Details_NB'!C1316</f>
        <v>0</v>
      </c>
      <c r="E1310" s="359">
        <f>'[2]III_SAV-Details_NB'!D1316</f>
        <v>0</v>
      </c>
      <c r="F1310" s="490"/>
      <c r="G1310" s="281">
        <f>'[2]III_SAV-Details_NB'!X1316</f>
        <v>0</v>
      </c>
      <c r="H1310" s="281">
        <f t="shared" si="386"/>
        <v>0</v>
      </c>
      <c r="I1310" s="281">
        <f>IF(con_EOGJahr=2025,'[2]III_SAV-Details_NB'!AA1316,IF(con_EOGJahr=2026,'[2]III_SAV-Details_NB'!AB1316,'[2]III_SAV-Details_NB'!AC1316))</f>
        <v>0</v>
      </c>
      <c r="J1310" s="282"/>
      <c r="K1310" s="282"/>
      <c r="L1310" s="282"/>
      <c r="M1310" s="282"/>
      <c r="N1310" s="282"/>
      <c r="O1310" s="282"/>
      <c r="P1310" s="52">
        <f t="shared" si="387"/>
        <v>0</v>
      </c>
      <c r="Q1310" s="60"/>
      <c r="R1310" s="53">
        <f t="shared" si="393"/>
        <v>0</v>
      </c>
      <c r="S1310" s="59"/>
      <c r="T1310" s="61"/>
      <c r="U1310" s="342" t="str">
        <f t="shared" si="397"/>
        <v>k.A.</v>
      </c>
      <c r="V1310" s="343" t="str">
        <f t="shared" si="394"/>
        <v>k.A.</v>
      </c>
      <c r="W1310" s="343" t="str">
        <f>IFERROR(IF(OR($D1310="",$E1310=0,con_Ende=0),"k.A.",IF(VLOOKUP($D1310,rng_ND,5,0)="Nein",VLOOKUP($D1310,rng_ND,2,FALSE),MIN(VLOOKUP($D1310,rng_ND,2,FALSE),A_Stammdaten!$B$19-D_SAV!$E1310+1))),"k.A.")</f>
        <v>k.A.</v>
      </c>
      <c r="X1310" s="343" t="str">
        <f t="shared" si="395"/>
        <v>k.A.</v>
      </c>
      <c r="Y1310" s="62"/>
      <c r="Z1310" s="48">
        <f t="shared" si="396"/>
        <v>0</v>
      </c>
      <c r="AA1310" s="457"/>
      <c r="AB1310" s="55">
        <f t="shared" si="388"/>
        <v>0</v>
      </c>
      <c r="AC1310" s="55">
        <f>IF(A_Stammdaten!$B$25="ja",D_SAV!AA1310,D_SAV!AB1310)</f>
        <v>0</v>
      </c>
      <c r="AD1310" s="478">
        <f>IF(AC1310=0,0,IF(U1310-(con_EOGJahr-D_SAV!E1310)&lt;=0,AC1310,AC1310/V1310))</f>
        <v>0</v>
      </c>
      <c r="AE1310" s="478">
        <f>IFERROR(IF(AND(VLOOKUP(D1310,rng_ND,5,FALSE)="Ja",D_SAV!T1310="degressiv"),D_SAV!AC1310*Y1310/100,0),0)</f>
        <v>0</v>
      </c>
      <c r="AF1310" s="55">
        <f>IFERROR(IF(VLOOKUP(D1310,rng_ND,5,FALSE)="Ja",MAX(D_SAV!AD1310:AE1310),D_SAV!AD1310),0)</f>
        <v>0</v>
      </c>
      <c r="AG1310" s="55">
        <f t="shared" si="389"/>
        <v>0</v>
      </c>
      <c r="AH1310" s="55">
        <f t="shared" si="390"/>
        <v>0</v>
      </c>
      <c r="AI1310" s="55">
        <f t="shared" si="391"/>
        <v>0</v>
      </c>
      <c r="AJ1310" s="55">
        <f t="shared" si="392"/>
        <v>0</v>
      </c>
      <c r="AK1310" s="55">
        <f t="shared" si="383"/>
        <v>0</v>
      </c>
      <c r="AL1310" s="55">
        <f t="shared" si="384"/>
        <v>0</v>
      </c>
      <c r="AM1310" s="55">
        <f t="shared" si="385"/>
        <v>0</v>
      </c>
    </row>
    <row r="1311" spans="1:39" x14ac:dyDescent="0.25">
      <c r="A1311" s="47">
        <v>1307</v>
      </c>
      <c r="B1311" s="358" t="str">
        <f>IF(AND(E1311&lt;&gt;0,D1311&lt;&gt;0,F1311&lt;&gt;0),IF(C1311&lt;&gt;0,CONCATENATE(C1311,"-AGr",VLOOKUP(D1311,Listen!$A$2:$G$45,7,FALSE),"-",E1311,"-",F1311,),CONCATENATE("AGr",VLOOKUP(D1311,Listen!$A$2:$G$45,7,FALSE),"-",E1311,"-",F1311)),"keine vollständige ID")</f>
        <v>keine vollständige ID</v>
      </c>
      <c r="C1311" s="359">
        <f>'[2]III_SAV-Details_NB'!B1317</f>
        <v>0</v>
      </c>
      <c r="D1311" s="359">
        <f>'[2]III_SAV-Details_NB'!C1317</f>
        <v>0</v>
      </c>
      <c r="E1311" s="359">
        <f>'[2]III_SAV-Details_NB'!D1317</f>
        <v>0</v>
      </c>
      <c r="F1311" s="490"/>
      <c r="G1311" s="281">
        <f>'[2]III_SAV-Details_NB'!X1317</f>
        <v>0</v>
      </c>
      <c r="H1311" s="281">
        <f t="shared" si="386"/>
        <v>0</v>
      </c>
      <c r="I1311" s="281">
        <f>IF(con_EOGJahr=2025,'[2]III_SAV-Details_NB'!AA1317,IF(con_EOGJahr=2026,'[2]III_SAV-Details_NB'!AB1317,'[2]III_SAV-Details_NB'!AC1317))</f>
        <v>0</v>
      </c>
      <c r="J1311" s="282"/>
      <c r="K1311" s="282"/>
      <c r="L1311" s="282"/>
      <c r="M1311" s="282"/>
      <c r="N1311" s="282"/>
      <c r="O1311" s="282"/>
      <c r="P1311" s="52">
        <f t="shared" si="387"/>
        <v>0</v>
      </c>
      <c r="Q1311" s="60"/>
      <c r="R1311" s="53">
        <f t="shared" si="393"/>
        <v>0</v>
      </c>
      <c r="S1311" s="59"/>
      <c r="T1311" s="61"/>
      <c r="U1311" s="342" t="str">
        <f t="shared" si="397"/>
        <v>k.A.</v>
      </c>
      <c r="V1311" s="343" t="str">
        <f t="shared" si="394"/>
        <v>k.A.</v>
      </c>
      <c r="W1311" s="343" t="str">
        <f>IFERROR(IF(OR($D1311="",$E1311=0,con_Ende=0),"k.A.",IF(VLOOKUP($D1311,rng_ND,5,0)="Nein",VLOOKUP($D1311,rng_ND,2,FALSE),MIN(VLOOKUP($D1311,rng_ND,2,FALSE),A_Stammdaten!$B$19-D_SAV!$E1311+1))),"k.A.")</f>
        <v>k.A.</v>
      </c>
      <c r="X1311" s="343" t="str">
        <f t="shared" si="395"/>
        <v>k.A.</v>
      </c>
      <c r="Y1311" s="62"/>
      <c r="Z1311" s="48">
        <f t="shared" si="396"/>
        <v>0</v>
      </c>
      <c r="AA1311" s="457"/>
      <c r="AB1311" s="55">
        <f t="shared" si="388"/>
        <v>0</v>
      </c>
      <c r="AC1311" s="55">
        <f>IF(A_Stammdaten!$B$25="ja",D_SAV!AA1311,D_SAV!AB1311)</f>
        <v>0</v>
      </c>
      <c r="AD1311" s="478">
        <f>IF(AC1311=0,0,IF(U1311-(con_EOGJahr-D_SAV!E1311)&lt;=0,AC1311,AC1311/V1311))</f>
        <v>0</v>
      </c>
      <c r="AE1311" s="478">
        <f>IFERROR(IF(AND(VLOOKUP(D1311,rng_ND,5,FALSE)="Ja",D_SAV!T1311="degressiv"),D_SAV!AC1311*Y1311/100,0),0)</f>
        <v>0</v>
      </c>
      <c r="AF1311" s="55">
        <f>IFERROR(IF(VLOOKUP(D1311,rng_ND,5,FALSE)="Ja",MAX(D_SAV!AD1311:AE1311),D_SAV!AD1311),0)</f>
        <v>0</v>
      </c>
      <c r="AG1311" s="55">
        <f t="shared" si="389"/>
        <v>0</v>
      </c>
      <c r="AH1311" s="55">
        <f t="shared" si="390"/>
        <v>0</v>
      </c>
      <c r="AI1311" s="55">
        <f t="shared" si="391"/>
        <v>0</v>
      </c>
      <c r="AJ1311" s="55">
        <f t="shared" si="392"/>
        <v>0</v>
      </c>
      <c r="AK1311" s="55">
        <f t="shared" si="383"/>
        <v>0</v>
      </c>
      <c r="AL1311" s="55">
        <f t="shared" si="384"/>
        <v>0</v>
      </c>
      <c r="AM1311" s="55">
        <f t="shared" si="385"/>
        <v>0</v>
      </c>
    </row>
    <row r="1312" spans="1:39" x14ac:dyDescent="0.25">
      <c r="A1312" s="47">
        <v>1308</v>
      </c>
      <c r="B1312" s="358" t="str">
        <f>IF(AND(E1312&lt;&gt;0,D1312&lt;&gt;0,F1312&lt;&gt;0),IF(C1312&lt;&gt;0,CONCATENATE(C1312,"-AGr",VLOOKUP(D1312,Listen!$A$2:$G$45,7,FALSE),"-",E1312,"-",F1312,),CONCATENATE("AGr",VLOOKUP(D1312,Listen!$A$2:$G$45,7,FALSE),"-",E1312,"-",F1312)),"keine vollständige ID")</f>
        <v>keine vollständige ID</v>
      </c>
      <c r="C1312" s="359">
        <f>'[2]III_SAV-Details_NB'!B1318</f>
        <v>0</v>
      </c>
      <c r="D1312" s="359">
        <f>'[2]III_SAV-Details_NB'!C1318</f>
        <v>0</v>
      </c>
      <c r="E1312" s="359">
        <f>'[2]III_SAV-Details_NB'!D1318</f>
        <v>0</v>
      </c>
      <c r="F1312" s="490"/>
      <c r="G1312" s="281">
        <f>'[2]III_SAV-Details_NB'!X1318</f>
        <v>0</v>
      </c>
      <c r="H1312" s="281">
        <f t="shared" si="386"/>
        <v>0</v>
      </c>
      <c r="I1312" s="281">
        <f>IF(con_EOGJahr=2025,'[2]III_SAV-Details_NB'!AA1318,IF(con_EOGJahr=2026,'[2]III_SAV-Details_NB'!AB1318,'[2]III_SAV-Details_NB'!AC1318))</f>
        <v>0</v>
      </c>
      <c r="J1312" s="282"/>
      <c r="K1312" s="282"/>
      <c r="L1312" s="282"/>
      <c r="M1312" s="282"/>
      <c r="N1312" s="282"/>
      <c r="O1312" s="282"/>
      <c r="P1312" s="52">
        <f t="shared" si="387"/>
        <v>0</v>
      </c>
      <c r="Q1312" s="60"/>
      <c r="R1312" s="53">
        <f t="shared" si="393"/>
        <v>0</v>
      </c>
      <c r="S1312" s="59"/>
      <c r="T1312" s="61"/>
      <c r="U1312" s="342" t="str">
        <f t="shared" si="397"/>
        <v>k.A.</v>
      </c>
      <c r="V1312" s="343" t="str">
        <f t="shared" si="394"/>
        <v>k.A.</v>
      </c>
      <c r="W1312" s="343" t="str">
        <f>IFERROR(IF(OR($D1312="",$E1312=0,con_Ende=0),"k.A.",IF(VLOOKUP($D1312,rng_ND,5,0)="Nein",VLOOKUP($D1312,rng_ND,2,FALSE),MIN(VLOOKUP($D1312,rng_ND,2,FALSE),A_Stammdaten!$B$19-D_SAV!$E1312+1))),"k.A.")</f>
        <v>k.A.</v>
      </c>
      <c r="X1312" s="343" t="str">
        <f t="shared" si="395"/>
        <v>k.A.</v>
      </c>
      <c r="Y1312" s="62"/>
      <c r="Z1312" s="48">
        <f t="shared" si="396"/>
        <v>0</v>
      </c>
      <c r="AA1312" s="457"/>
      <c r="AB1312" s="55">
        <f t="shared" si="388"/>
        <v>0</v>
      </c>
      <c r="AC1312" s="55">
        <f>IF(A_Stammdaten!$B$25="ja",D_SAV!AA1312,D_SAV!AB1312)</f>
        <v>0</v>
      </c>
      <c r="AD1312" s="478">
        <f>IF(AC1312=0,0,IF(U1312-(con_EOGJahr-D_SAV!E1312)&lt;=0,AC1312,AC1312/V1312))</f>
        <v>0</v>
      </c>
      <c r="AE1312" s="478">
        <f>IFERROR(IF(AND(VLOOKUP(D1312,rng_ND,5,FALSE)="Ja",D_SAV!T1312="degressiv"),D_SAV!AC1312*Y1312/100,0),0)</f>
        <v>0</v>
      </c>
      <c r="AF1312" s="55">
        <f>IFERROR(IF(VLOOKUP(D1312,rng_ND,5,FALSE)="Ja",MAX(D_SAV!AD1312:AE1312),D_SAV!AD1312),0)</f>
        <v>0</v>
      </c>
      <c r="AG1312" s="55">
        <f t="shared" si="389"/>
        <v>0</v>
      </c>
      <c r="AH1312" s="55">
        <f t="shared" si="390"/>
        <v>0</v>
      </c>
      <c r="AI1312" s="55">
        <f t="shared" si="391"/>
        <v>0</v>
      </c>
      <c r="AJ1312" s="55">
        <f t="shared" si="392"/>
        <v>0</v>
      </c>
      <c r="AK1312" s="55">
        <f t="shared" si="383"/>
        <v>0</v>
      </c>
      <c r="AL1312" s="55">
        <f t="shared" si="384"/>
        <v>0</v>
      </c>
      <c r="AM1312" s="55">
        <f t="shared" si="385"/>
        <v>0</v>
      </c>
    </row>
    <row r="1313" spans="1:39" x14ac:dyDescent="0.25">
      <c r="A1313" s="47">
        <v>1309</v>
      </c>
      <c r="B1313" s="358" t="str">
        <f>IF(AND(E1313&lt;&gt;0,D1313&lt;&gt;0,F1313&lt;&gt;0),IF(C1313&lt;&gt;0,CONCATENATE(C1313,"-AGr",VLOOKUP(D1313,Listen!$A$2:$G$45,7,FALSE),"-",E1313,"-",F1313,),CONCATENATE("AGr",VLOOKUP(D1313,Listen!$A$2:$G$45,7,FALSE),"-",E1313,"-",F1313)),"keine vollständige ID")</f>
        <v>keine vollständige ID</v>
      </c>
      <c r="C1313" s="359">
        <f>'[2]III_SAV-Details_NB'!B1319</f>
        <v>0</v>
      </c>
      <c r="D1313" s="359">
        <f>'[2]III_SAV-Details_NB'!C1319</f>
        <v>0</v>
      </c>
      <c r="E1313" s="359">
        <f>'[2]III_SAV-Details_NB'!D1319</f>
        <v>0</v>
      </c>
      <c r="F1313" s="490"/>
      <c r="G1313" s="281">
        <f>'[2]III_SAV-Details_NB'!X1319</f>
        <v>0</v>
      </c>
      <c r="H1313" s="281">
        <f t="shared" si="386"/>
        <v>0</v>
      </c>
      <c r="I1313" s="281">
        <f>IF(con_EOGJahr=2025,'[2]III_SAV-Details_NB'!AA1319,IF(con_EOGJahr=2026,'[2]III_SAV-Details_NB'!AB1319,'[2]III_SAV-Details_NB'!AC1319))</f>
        <v>0</v>
      </c>
      <c r="J1313" s="282"/>
      <c r="K1313" s="282"/>
      <c r="L1313" s="282"/>
      <c r="M1313" s="282"/>
      <c r="N1313" s="282"/>
      <c r="O1313" s="282"/>
      <c r="P1313" s="52">
        <f t="shared" si="387"/>
        <v>0</v>
      </c>
      <c r="Q1313" s="60"/>
      <c r="R1313" s="53">
        <f t="shared" si="393"/>
        <v>0</v>
      </c>
      <c r="S1313" s="59"/>
      <c r="T1313" s="61"/>
      <c r="U1313" s="342" t="str">
        <f t="shared" si="397"/>
        <v>k.A.</v>
      </c>
      <c r="V1313" s="343" t="str">
        <f t="shared" si="394"/>
        <v>k.A.</v>
      </c>
      <c r="W1313" s="343" t="str">
        <f>IFERROR(IF(OR($D1313="",$E1313=0,con_Ende=0),"k.A.",IF(VLOOKUP($D1313,rng_ND,5,0)="Nein",VLOOKUP($D1313,rng_ND,2,FALSE),MIN(VLOOKUP($D1313,rng_ND,2,FALSE),A_Stammdaten!$B$19-D_SAV!$E1313+1))),"k.A.")</f>
        <v>k.A.</v>
      </c>
      <c r="X1313" s="343" t="str">
        <f t="shared" si="395"/>
        <v>k.A.</v>
      </c>
      <c r="Y1313" s="62"/>
      <c r="Z1313" s="48">
        <f t="shared" si="396"/>
        <v>0</v>
      </c>
      <c r="AA1313" s="457"/>
      <c r="AB1313" s="55">
        <f t="shared" si="388"/>
        <v>0</v>
      </c>
      <c r="AC1313" s="55">
        <f>IF(A_Stammdaten!$B$25="ja",D_SAV!AA1313,D_SAV!AB1313)</f>
        <v>0</v>
      </c>
      <c r="AD1313" s="478">
        <f>IF(AC1313=0,0,IF(U1313-(con_EOGJahr-D_SAV!E1313)&lt;=0,AC1313,AC1313/V1313))</f>
        <v>0</v>
      </c>
      <c r="AE1313" s="478">
        <f>IFERROR(IF(AND(VLOOKUP(D1313,rng_ND,5,FALSE)="Ja",D_SAV!T1313="degressiv"),D_SAV!AC1313*Y1313/100,0),0)</f>
        <v>0</v>
      </c>
      <c r="AF1313" s="55">
        <f>IFERROR(IF(VLOOKUP(D1313,rng_ND,5,FALSE)="Ja",MAX(D_SAV!AD1313:AE1313),D_SAV!AD1313),0)</f>
        <v>0</v>
      </c>
      <c r="AG1313" s="55">
        <f t="shared" si="389"/>
        <v>0</v>
      </c>
      <c r="AH1313" s="55">
        <f t="shared" si="390"/>
        <v>0</v>
      </c>
      <c r="AI1313" s="55">
        <f t="shared" si="391"/>
        <v>0</v>
      </c>
      <c r="AJ1313" s="55">
        <f t="shared" si="392"/>
        <v>0</v>
      </c>
      <c r="AK1313" s="55">
        <f t="shared" si="383"/>
        <v>0</v>
      </c>
      <c r="AL1313" s="55">
        <f t="shared" si="384"/>
        <v>0</v>
      </c>
      <c r="AM1313" s="55">
        <f t="shared" si="385"/>
        <v>0</v>
      </c>
    </row>
    <row r="1314" spans="1:39" x14ac:dyDescent="0.25">
      <c r="A1314" s="47">
        <v>1310</v>
      </c>
      <c r="B1314" s="358" t="str">
        <f>IF(AND(E1314&lt;&gt;0,D1314&lt;&gt;0,F1314&lt;&gt;0),IF(C1314&lt;&gt;0,CONCATENATE(C1314,"-AGr",VLOOKUP(D1314,Listen!$A$2:$G$45,7,FALSE),"-",E1314,"-",F1314,),CONCATENATE("AGr",VLOOKUP(D1314,Listen!$A$2:$G$45,7,FALSE),"-",E1314,"-",F1314)),"keine vollständige ID")</f>
        <v>keine vollständige ID</v>
      </c>
      <c r="C1314" s="359">
        <f>'[2]III_SAV-Details_NB'!B1320</f>
        <v>0</v>
      </c>
      <c r="D1314" s="359">
        <f>'[2]III_SAV-Details_NB'!C1320</f>
        <v>0</v>
      </c>
      <c r="E1314" s="359">
        <f>'[2]III_SAV-Details_NB'!D1320</f>
        <v>0</v>
      </c>
      <c r="F1314" s="490"/>
      <c r="G1314" s="281">
        <f>'[2]III_SAV-Details_NB'!X1320</f>
        <v>0</v>
      </c>
      <c r="H1314" s="281">
        <f t="shared" si="386"/>
        <v>0</v>
      </c>
      <c r="I1314" s="281">
        <f>IF(con_EOGJahr=2025,'[2]III_SAV-Details_NB'!AA1320,IF(con_EOGJahr=2026,'[2]III_SAV-Details_NB'!AB1320,'[2]III_SAV-Details_NB'!AC1320))</f>
        <v>0</v>
      </c>
      <c r="J1314" s="282"/>
      <c r="K1314" s="282"/>
      <c r="L1314" s="282"/>
      <c r="M1314" s="282"/>
      <c r="N1314" s="282"/>
      <c r="O1314" s="282"/>
      <c r="P1314" s="52">
        <f t="shared" si="387"/>
        <v>0</v>
      </c>
      <c r="Q1314" s="60"/>
      <c r="R1314" s="53">
        <f t="shared" si="393"/>
        <v>0</v>
      </c>
      <c r="S1314" s="59"/>
      <c r="T1314" s="61"/>
      <c r="U1314" s="342" t="str">
        <f t="shared" si="397"/>
        <v>k.A.</v>
      </c>
      <c r="V1314" s="343" t="str">
        <f t="shared" si="394"/>
        <v>k.A.</v>
      </c>
      <c r="W1314" s="343" t="str">
        <f>IFERROR(IF(OR($D1314="",$E1314=0,con_Ende=0),"k.A.",IF(VLOOKUP($D1314,rng_ND,5,0)="Nein",VLOOKUP($D1314,rng_ND,2,FALSE),MIN(VLOOKUP($D1314,rng_ND,2,FALSE),A_Stammdaten!$B$19-D_SAV!$E1314+1))),"k.A.")</f>
        <v>k.A.</v>
      </c>
      <c r="X1314" s="343" t="str">
        <f t="shared" si="395"/>
        <v>k.A.</v>
      </c>
      <c r="Y1314" s="62"/>
      <c r="Z1314" s="48">
        <f t="shared" si="396"/>
        <v>0</v>
      </c>
      <c r="AA1314" s="457"/>
      <c r="AB1314" s="55">
        <f t="shared" si="388"/>
        <v>0</v>
      </c>
      <c r="AC1314" s="55">
        <f>IF(A_Stammdaten!$B$25="ja",D_SAV!AA1314,D_SAV!AB1314)</f>
        <v>0</v>
      </c>
      <c r="AD1314" s="478">
        <f>IF(AC1314=0,0,IF(U1314-(con_EOGJahr-D_SAV!E1314)&lt;=0,AC1314,AC1314/V1314))</f>
        <v>0</v>
      </c>
      <c r="AE1314" s="478">
        <f>IFERROR(IF(AND(VLOOKUP(D1314,rng_ND,5,FALSE)="Ja",D_SAV!T1314="degressiv"),D_SAV!AC1314*Y1314/100,0),0)</f>
        <v>0</v>
      </c>
      <c r="AF1314" s="55">
        <f>IFERROR(IF(VLOOKUP(D1314,rng_ND,5,FALSE)="Ja",MAX(D_SAV!AD1314:AE1314),D_SAV!AD1314),0)</f>
        <v>0</v>
      </c>
      <c r="AG1314" s="55">
        <f t="shared" si="389"/>
        <v>0</v>
      </c>
      <c r="AH1314" s="55">
        <f t="shared" si="390"/>
        <v>0</v>
      </c>
      <c r="AI1314" s="55">
        <f t="shared" si="391"/>
        <v>0</v>
      </c>
      <c r="AJ1314" s="55">
        <f t="shared" si="392"/>
        <v>0</v>
      </c>
      <c r="AK1314" s="55">
        <f t="shared" si="383"/>
        <v>0</v>
      </c>
      <c r="AL1314" s="55">
        <f t="shared" si="384"/>
        <v>0</v>
      </c>
      <c r="AM1314" s="55">
        <f t="shared" si="385"/>
        <v>0</v>
      </c>
    </row>
    <row r="1315" spans="1:39" x14ac:dyDescent="0.25">
      <c r="A1315" s="47">
        <v>1311</v>
      </c>
      <c r="B1315" s="358" t="str">
        <f>IF(AND(E1315&lt;&gt;0,D1315&lt;&gt;0,F1315&lt;&gt;0),IF(C1315&lt;&gt;0,CONCATENATE(C1315,"-AGr",VLOOKUP(D1315,Listen!$A$2:$G$45,7,FALSE),"-",E1315,"-",F1315,),CONCATENATE("AGr",VLOOKUP(D1315,Listen!$A$2:$G$45,7,FALSE),"-",E1315,"-",F1315)),"keine vollständige ID")</f>
        <v>keine vollständige ID</v>
      </c>
      <c r="C1315" s="359">
        <f>'[2]III_SAV-Details_NB'!B1321</f>
        <v>0</v>
      </c>
      <c r="D1315" s="359">
        <f>'[2]III_SAV-Details_NB'!C1321</f>
        <v>0</v>
      </c>
      <c r="E1315" s="359">
        <f>'[2]III_SAV-Details_NB'!D1321</f>
        <v>0</v>
      </c>
      <c r="F1315" s="490"/>
      <c r="G1315" s="281">
        <f>'[2]III_SAV-Details_NB'!X1321</f>
        <v>0</v>
      </c>
      <c r="H1315" s="281">
        <f t="shared" si="386"/>
        <v>0</v>
      </c>
      <c r="I1315" s="281">
        <f>IF(con_EOGJahr=2025,'[2]III_SAV-Details_NB'!AA1321,IF(con_EOGJahr=2026,'[2]III_SAV-Details_NB'!AB1321,'[2]III_SAV-Details_NB'!AC1321))</f>
        <v>0</v>
      </c>
      <c r="J1315" s="282"/>
      <c r="K1315" s="282"/>
      <c r="L1315" s="282"/>
      <c r="M1315" s="282"/>
      <c r="N1315" s="282"/>
      <c r="O1315" s="282"/>
      <c r="P1315" s="52">
        <f t="shared" si="387"/>
        <v>0</v>
      </c>
      <c r="Q1315" s="60"/>
      <c r="R1315" s="53">
        <f t="shared" si="393"/>
        <v>0</v>
      </c>
      <c r="S1315" s="59"/>
      <c r="T1315" s="61"/>
      <c r="U1315" s="342" t="str">
        <f t="shared" si="397"/>
        <v>k.A.</v>
      </c>
      <c r="V1315" s="343" t="str">
        <f t="shared" si="394"/>
        <v>k.A.</v>
      </c>
      <c r="W1315" s="343" t="str">
        <f>IFERROR(IF(OR($D1315="",$E1315=0,con_Ende=0),"k.A.",IF(VLOOKUP($D1315,rng_ND,5,0)="Nein",VLOOKUP($D1315,rng_ND,2,FALSE),MIN(VLOOKUP($D1315,rng_ND,2,FALSE),A_Stammdaten!$B$19-D_SAV!$E1315+1))),"k.A.")</f>
        <v>k.A.</v>
      </c>
      <c r="X1315" s="343" t="str">
        <f t="shared" si="395"/>
        <v>k.A.</v>
      </c>
      <c r="Y1315" s="62"/>
      <c r="Z1315" s="48">
        <f t="shared" si="396"/>
        <v>0</v>
      </c>
      <c r="AA1315" s="457"/>
      <c r="AB1315" s="55">
        <f t="shared" si="388"/>
        <v>0</v>
      </c>
      <c r="AC1315" s="55">
        <f>IF(A_Stammdaten!$B$25="ja",D_SAV!AA1315,D_SAV!AB1315)</f>
        <v>0</v>
      </c>
      <c r="AD1315" s="478">
        <f>IF(AC1315=0,0,IF(U1315-(con_EOGJahr-D_SAV!E1315)&lt;=0,AC1315,AC1315/V1315))</f>
        <v>0</v>
      </c>
      <c r="AE1315" s="478">
        <f>IFERROR(IF(AND(VLOOKUP(D1315,rng_ND,5,FALSE)="Ja",D_SAV!T1315="degressiv"),D_SAV!AC1315*Y1315/100,0),0)</f>
        <v>0</v>
      </c>
      <c r="AF1315" s="55">
        <f>IFERROR(IF(VLOOKUP(D1315,rng_ND,5,FALSE)="Ja",MAX(D_SAV!AD1315:AE1315),D_SAV!AD1315),0)</f>
        <v>0</v>
      </c>
      <c r="AG1315" s="55">
        <f t="shared" si="389"/>
        <v>0</v>
      </c>
      <c r="AH1315" s="55">
        <f t="shared" si="390"/>
        <v>0</v>
      </c>
      <c r="AI1315" s="55">
        <f t="shared" si="391"/>
        <v>0</v>
      </c>
      <c r="AJ1315" s="55">
        <f t="shared" si="392"/>
        <v>0</v>
      </c>
      <c r="AK1315" s="55">
        <f t="shared" si="383"/>
        <v>0</v>
      </c>
      <c r="AL1315" s="55">
        <f t="shared" si="384"/>
        <v>0</v>
      </c>
      <c r="AM1315" s="55">
        <f t="shared" si="385"/>
        <v>0</v>
      </c>
    </row>
    <row r="1316" spans="1:39" x14ac:dyDescent="0.25">
      <c r="A1316" s="47">
        <v>1312</v>
      </c>
      <c r="B1316" s="358" t="str">
        <f>IF(AND(E1316&lt;&gt;0,D1316&lt;&gt;0,F1316&lt;&gt;0),IF(C1316&lt;&gt;0,CONCATENATE(C1316,"-AGr",VLOOKUP(D1316,Listen!$A$2:$G$45,7,FALSE),"-",E1316,"-",F1316,),CONCATENATE("AGr",VLOOKUP(D1316,Listen!$A$2:$G$45,7,FALSE),"-",E1316,"-",F1316)),"keine vollständige ID")</f>
        <v>keine vollständige ID</v>
      </c>
      <c r="C1316" s="359">
        <f>'[2]III_SAV-Details_NB'!B1322</f>
        <v>0</v>
      </c>
      <c r="D1316" s="359">
        <f>'[2]III_SAV-Details_NB'!C1322</f>
        <v>0</v>
      </c>
      <c r="E1316" s="359">
        <f>'[2]III_SAV-Details_NB'!D1322</f>
        <v>0</v>
      </c>
      <c r="F1316" s="490"/>
      <c r="G1316" s="281">
        <f>'[2]III_SAV-Details_NB'!X1322</f>
        <v>0</v>
      </c>
      <c r="H1316" s="281">
        <f t="shared" si="386"/>
        <v>0</v>
      </c>
      <c r="I1316" s="281">
        <f>IF(con_EOGJahr=2025,'[2]III_SAV-Details_NB'!AA1322,IF(con_EOGJahr=2026,'[2]III_SAV-Details_NB'!AB1322,'[2]III_SAV-Details_NB'!AC1322))</f>
        <v>0</v>
      </c>
      <c r="J1316" s="282"/>
      <c r="K1316" s="282"/>
      <c r="L1316" s="282"/>
      <c r="M1316" s="282"/>
      <c r="N1316" s="282"/>
      <c r="O1316" s="282"/>
      <c r="P1316" s="52">
        <f t="shared" si="387"/>
        <v>0</v>
      </c>
      <c r="Q1316" s="60"/>
      <c r="R1316" s="53">
        <f t="shared" si="393"/>
        <v>0</v>
      </c>
      <c r="S1316" s="59"/>
      <c r="T1316" s="61"/>
      <c r="U1316" s="342" t="str">
        <f t="shared" si="397"/>
        <v>k.A.</v>
      </c>
      <c r="V1316" s="343" t="str">
        <f t="shared" si="394"/>
        <v>k.A.</v>
      </c>
      <c r="W1316" s="343" t="str">
        <f>IFERROR(IF(OR($D1316="",$E1316=0,con_Ende=0),"k.A.",IF(VLOOKUP($D1316,rng_ND,5,0)="Nein",VLOOKUP($D1316,rng_ND,2,FALSE),MIN(VLOOKUP($D1316,rng_ND,2,FALSE),A_Stammdaten!$B$19-D_SAV!$E1316+1))),"k.A.")</f>
        <v>k.A.</v>
      </c>
      <c r="X1316" s="343" t="str">
        <f t="shared" si="395"/>
        <v>k.A.</v>
      </c>
      <c r="Y1316" s="62"/>
      <c r="Z1316" s="48">
        <f t="shared" si="396"/>
        <v>0</v>
      </c>
      <c r="AA1316" s="457"/>
      <c r="AB1316" s="55">
        <f t="shared" si="388"/>
        <v>0</v>
      </c>
      <c r="AC1316" s="55">
        <f>IF(A_Stammdaten!$B$25="ja",D_SAV!AA1316,D_SAV!AB1316)</f>
        <v>0</v>
      </c>
      <c r="AD1316" s="478">
        <f>IF(AC1316=0,0,IF(U1316-(con_EOGJahr-D_SAV!E1316)&lt;=0,AC1316,AC1316/V1316))</f>
        <v>0</v>
      </c>
      <c r="AE1316" s="478">
        <f>IFERROR(IF(AND(VLOOKUP(D1316,rng_ND,5,FALSE)="Ja",D_SAV!T1316="degressiv"),D_SAV!AC1316*Y1316/100,0),0)</f>
        <v>0</v>
      </c>
      <c r="AF1316" s="55">
        <f>IFERROR(IF(VLOOKUP(D1316,rng_ND,5,FALSE)="Ja",MAX(D_SAV!AD1316:AE1316),D_SAV!AD1316),0)</f>
        <v>0</v>
      </c>
      <c r="AG1316" s="55">
        <f t="shared" si="389"/>
        <v>0</v>
      </c>
      <c r="AH1316" s="55">
        <f t="shared" si="390"/>
        <v>0</v>
      </c>
      <c r="AI1316" s="55">
        <f t="shared" si="391"/>
        <v>0</v>
      </c>
      <c r="AJ1316" s="55">
        <f t="shared" si="392"/>
        <v>0</v>
      </c>
      <c r="AK1316" s="55">
        <f t="shared" si="383"/>
        <v>0</v>
      </c>
      <c r="AL1316" s="55">
        <f t="shared" si="384"/>
        <v>0</v>
      </c>
      <c r="AM1316" s="55">
        <f t="shared" si="385"/>
        <v>0</v>
      </c>
    </row>
    <row r="1317" spans="1:39" x14ac:dyDescent="0.25">
      <c r="A1317" s="47">
        <v>1313</v>
      </c>
      <c r="B1317" s="358" t="str">
        <f>IF(AND(E1317&lt;&gt;0,D1317&lt;&gt;0,F1317&lt;&gt;0),IF(C1317&lt;&gt;0,CONCATENATE(C1317,"-AGr",VLOOKUP(D1317,Listen!$A$2:$G$45,7,FALSE),"-",E1317,"-",F1317,),CONCATENATE("AGr",VLOOKUP(D1317,Listen!$A$2:$G$45,7,FALSE),"-",E1317,"-",F1317)),"keine vollständige ID")</f>
        <v>keine vollständige ID</v>
      </c>
      <c r="C1317" s="359">
        <f>'[2]III_SAV-Details_NB'!B1323</f>
        <v>0</v>
      </c>
      <c r="D1317" s="359">
        <f>'[2]III_SAV-Details_NB'!C1323</f>
        <v>0</v>
      </c>
      <c r="E1317" s="359">
        <f>'[2]III_SAV-Details_NB'!D1323</f>
        <v>0</v>
      </c>
      <c r="F1317" s="490"/>
      <c r="G1317" s="281">
        <f>'[2]III_SAV-Details_NB'!X1323</f>
        <v>0</v>
      </c>
      <c r="H1317" s="281">
        <f t="shared" si="386"/>
        <v>0</v>
      </c>
      <c r="I1317" s="281">
        <f>IF(con_EOGJahr=2025,'[2]III_SAV-Details_NB'!AA1323,IF(con_EOGJahr=2026,'[2]III_SAV-Details_NB'!AB1323,'[2]III_SAV-Details_NB'!AC1323))</f>
        <v>0</v>
      </c>
      <c r="J1317" s="282"/>
      <c r="K1317" s="282"/>
      <c r="L1317" s="282"/>
      <c r="M1317" s="282"/>
      <c r="N1317" s="282"/>
      <c r="O1317" s="282"/>
      <c r="P1317" s="52">
        <f t="shared" si="387"/>
        <v>0</v>
      </c>
      <c r="Q1317" s="60"/>
      <c r="R1317" s="53">
        <f t="shared" si="393"/>
        <v>0</v>
      </c>
      <c r="S1317" s="59"/>
      <c r="T1317" s="61"/>
      <c r="U1317" s="342" t="str">
        <f t="shared" si="397"/>
        <v>k.A.</v>
      </c>
      <c r="V1317" s="343" t="str">
        <f t="shared" si="394"/>
        <v>k.A.</v>
      </c>
      <c r="W1317" s="343" t="str">
        <f>IFERROR(IF(OR($D1317="",$E1317=0,con_Ende=0),"k.A.",IF(VLOOKUP($D1317,rng_ND,5,0)="Nein",VLOOKUP($D1317,rng_ND,2,FALSE),MIN(VLOOKUP($D1317,rng_ND,2,FALSE),A_Stammdaten!$B$19-D_SAV!$E1317+1))),"k.A.")</f>
        <v>k.A.</v>
      </c>
      <c r="X1317" s="343" t="str">
        <f t="shared" si="395"/>
        <v>k.A.</v>
      </c>
      <c r="Y1317" s="62"/>
      <c r="Z1317" s="48">
        <f t="shared" si="396"/>
        <v>0</v>
      </c>
      <c r="AA1317" s="457"/>
      <c r="AB1317" s="55">
        <f t="shared" si="388"/>
        <v>0</v>
      </c>
      <c r="AC1317" s="55">
        <f>IF(A_Stammdaten!$B$25="ja",D_SAV!AA1317,D_SAV!AB1317)</f>
        <v>0</v>
      </c>
      <c r="AD1317" s="478">
        <f>IF(AC1317=0,0,IF(U1317-(con_EOGJahr-D_SAV!E1317)&lt;=0,AC1317,AC1317/V1317))</f>
        <v>0</v>
      </c>
      <c r="AE1317" s="478">
        <f>IFERROR(IF(AND(VLOOKUP(D1317,rng_ND,5,FALSE)="Ja",D_SAV!T1317="degressiv"),D_SAV!AC1317*Y1317/100,0),0)</f>
        <v>0</v>
      </c>
      <c r="AF1317" s="55">
        <f>IFERROR(IF(VLOOKUP(D1317,rng_ND,5,FALSE)="Ja",MAX(D_SAV!AD1317:AE1317),D_SAV!AD1317),0)</f>
        <v>0</v>
      </c>
      <c r="AG1317" s="55">
        <f t="shared" si="389"/>
        <v>0</v>
      </c>
      <c r="AH1317" s="55">
        <f t="shared" si="390"/>
        <v>0</v>
      </c>
      <c r="AI1317" s="55">
        <f t="shared" si="391"/>
        <v>0</v>
      </c>
      <c r="AJ1317" s="55">
        <f t="shared" si="392"/>
        <v>0</v>
      </c>
      <c r="AK1317" s="55">
        <f t="shared" si="383"/>
        <v>0</v>
      </c>
      <c r="AL1317" s="55">
        <f t="shared" si="384"/>
        <v>0</v>
      </c>
      <c r="AM1317" s="55">
        <f t="shared" si="385"/>
        <v>0</v>
      </c>
    </row>
    <row r="1318" spans="1:39" x14ac:dyDescent="0.25">
      <c r="A1318" s="47">
        <v>1314</v>
      </c>
      <c r="B1318" s="358" t="str">
        <f>IF(AND(E1318&lt;&gt;0,D1318&lt;&gt;0,F1318&lt;&gt;0),IF(C1318&lt;&gt;0,CONCATENATE(C1318,"-AGr",VLOOKUP(D1318,Listen!$A$2:$G$45,7,FALSE),"-",E1318,"-",F1318,),CONCATENATE("AGr",VLOOKUP(D1318,Listen!$A$2:$G$45,7,FALSE),"-",E1318,"-",F1318)),"keine vollständige ID")</f>
        <v>keine vollständige ID</v>
      </c>
      <c r="C1318" s="359">
        <f>'[2]III_SAV-Details_NB'!B1324</f>
        <v>0</v>
      </c>
      <c r="D1318" s="359">
        <f>'[2]III_SAV-Details_NB'!C1324</f>
        <v>0</v>
      </c>
      <c r="E1318" s="359">
        <f>'[2]III_SAV-Details_NB'!D1324</f>
        <v>0</v>
      </c>
      <c r="F1318" s="490"/>
      <c r="G1318" s="281">
        <f>'[2]III_SAV-Details_NB'!X1324</f>
        <v>0</v>
      </c>
      <c r="H1318" s="281">
        <f t="shared" si="386"/>
        <v>0</v>
      </c>
      <c r="I1318" s="281">
        <f>IF(con_EOGJahr=2025,'[2]III_SAV-Details_NB'!AA1324,IF(con_EOGJahr=2026,'[2]III_SAV-Details_NB'!AB1324,'[2]III_SAV-Details_NB'!AC1324))</f>
        <v>0</v>
      </c>
      <c r="J1318" s="282"/>
      <c r="K1318" s="282"/>
      <c r="L1318" s="282"/>
      <c r="M1318" s="282"/>
      <c r="N1318" s="282"/>
      <c r="O1318" s="282"/>
      <c r="P1318" s="52">
        <f t="shared" si="387"/>
        <v>0</v>
      </c>
      <c r="Q1318" s="60"/>
      <c r="R1318" s="53">
        <f t="shared" si="393"/>
        <v>0</v>
      </c>
      <c r="S1318" s="59"/>
      <c r="T1318" s="61"/>
      <c r="U1318" s="342" t="str">
        <f t="shared" si="397"/>
        <v>k.A.</v>
      </c>
      <c r="V1318" s="343" t="str">
        <f t="shared" si="394"/>
        <v>k.A.</v>
      </c>
      <c r="W1318" s="343" t="str">
        <f>IFERROR(IF(OR($D1318="",$E1318=0,con_Ende=0),"k.A.",IF(VLOOKUP($D1318,rng_ND,5,0)="Nein",VLOOKUP($D1318,rng_ND,2,FALSE),MIN(VLOOKUP($D1318,rng_ND,2,FALSE),A_Stammdaten!$B$19-D_SAV!$E1318+1))),"k.A.")</f>
        <v>k.A.</v>
      </c>
      <c r="X1318" s="343" t="str">
        <f t="shared" si="395"/>
        <v>k.A.</v>
      </c>
      <c r="Y1318" s="62"/>
      <c r="Z1318" s="48">
        <f t="shared" si="396"/>
        <v>0</v>
      </c>
      <c r="AA1318" s="457"/>
      <c r="AB1318" s="55">
        <f t="shared" si="388"/>
        <v>0</v>
      </c>
      <c r="AC1318" s="55">
        <f>IF(A_Stammdaten!$B$25="ja",D_SAV!AA1318,D_SAV!AB1318)</f>
        <v>0</v>
      </c>
      <c r="AD1318" s="478">
        <f>IF(AC1318=0,0,IF(U1318-(con_EOGJahr-D_SAV!E1318)&lt;=0,AC1318,AC1318/V1318))</f>
        <v>0</v>
      </c>
      <c r="AE1318" s="478">
        <f>IFERROR(IF(AND(VLOOKUP(D1318,rng_ND,5,FALSE)="Ja",D_SAV!T1318="degressiv"),D_SAV!AC1318*Y1318/100,0),0)</f>
        <v>0</v>
      </c>
      <c r="AF1318" s="55">
        <f>IFERROR(IF(VLOOKUP(D1318,rng_ND,5,FALSE)="Ja",MAX(D_SAV!AD1318:AE1318),D_SAV!AD1318),0)</f>
        <v>0</v>
      </c>
      <c r="AG1318" s="55">
        <f t="shared" si="389"/>
        <v>0</v>
      </c>
      <c r="AH1318" s="55">
        <f t="shared" si="390"/>
        <v>0</v>
      </c>
      <c r="AI1318" s="55">
        <f t="shared" si="391"/>
        <v>0</v>
      </c>
      <c r="AJ1318" s="55">
        <f t="shared" si="392"/>
        <v>0</v>
      </c>
      <c r="AK1318" s="55">
        <f t="shared" si="383"/>
        <v>0</v>
      </c>
      <c r="AL1318" s="55">
        <f t="shared" si="384"/>
        <v>0</v>
      </c>
      <c r="AM1318" s="55">
        <f t="shared" si="385"/>
        <v>0</v>
      </c>
    </row>
    <row r="1319" spans="1:39" x14ac:dyDescent="0.25">
      <c r="A1319" s="47">
        <v>1315</v>
      </c>
      <c r="B1319" s="358" t="str">
        <f>IF(AND(E1319&lt;&gt;0,D1319&lt;&gt;0,F1319&lt;&gt;0),IF(C1319&lt;&gt;0,CONCATENATE(C1319,"-AGr",VLOOKUP(D1319,Listen!$A$2:$G$45,7,FALSE),"-",E1319,"-",F1319,),CONCATENATE("AGr",VLOOKUP(D1319,Listen!$A$2:$G$45,7,FALSE),"-",E1319,"-",F1319)),"keine vollständige ID")</f>
        <v>keine vollständige ID</v>
      </c>
      <c r="C1319" s="359">
        <f>'[2]III_SAV-Details_NB'!B1325</f>
        <v>0</v>
      </c>
      <c r="D1319" s="359">
        <f>'[2]III_SAV-Details_NB'!C1325</f>
        <v>0</v>
      </c>
      <c r="E1319" s="359">
        <f>'[2]III_SAV-Details_NB'!D1325</f>
        <v>0</v>
      </c>
      <c r="F1319" s="490"/>
      <c r="G1319" s="281">
        <f>'[2]III_SAV-Details_NB'!X1325</f>
        <v>0</v>
      </c>
      <c r="H1319" s="281">
        <f t="shared" si="386"/>
        <v>0</v>
      </c>
      <c r="I1319" s="281">
        <f>IF(con_EOGJahr=2025,'[2]III_SAV-Details_NB'!AA1325,IF(con_EOGJahr=2026,'[2]III_SAV-Details_NB'!AB1325,'[2]III_SAV-Details_NB'!AC1325))</f>
        <v>0</v>
      </c>
      <c r="J1319" s="282"/>
      <c r="K1319" s="282"/>
      <c r="L1319" s="282"/>
      <c r="M1319" s="282"/>
      <c r="N1319" s="282"/>
      <c r="O1319" s="282"/>
      <c r="P1319" s="52">
        <f t="shared" si="387"/>
        <v>0</v>
      </c>
      <c r="Q1319" s="60"/>
      <c r="R1319" s="53">
        <f t="shared" si="393"/>
        <v>0</v>
      </c>
      <c r="S1319" s="59"/>
      <c r="T1319" s="61"/>
      <c r="U1319" s="342" t="str">
        <f t="shared" si="397"/>
        <v>k.A.</v>
      </c>
      <c r="V1319" s="343" t="str">
        <f t="shared" si="394"/>
        <v>k.A.</v>
      </c>
      <c r="W1319" s="343" t="str">
        <f>IFERROR(IF(OR($D1319="",$E1319=0,con_Ende=0),"k.A.",IF(VLOOKUP($D1319,rng_ND,5,0)="Nein",VLOOKUP($D1319,rng_ND,2,FALSE),MIN(VLOOKUP($D1319,rng_ND,2,FALSE),A_Stammdaten!$B$19-D_SAV!$E1319+1))),"k.A.")</f>
        <v>k.A.</v>
      </c>
      <c r="X1319" s="343" t="str">
        <f t="shared" si="395"/>
        <v>k.A.</v>
      </c>
      <c r="Y1319" s="62"/>
      <c r="Z1319" s="48">
        <f t="shared" si="396"/>
        <v>0</v>
      </c>
      <c r="AA1319" s="457"/>
      <c r="AB1319" s="55">
        <f t="shared" si="388"/>
        <v>0</v>
      </c>
      <c r="AC1319" s="55">
        <f>IF(A_Stammdaten!$B$25="ja",D_SAV!AA1319,D_SAV!AB1319)</f>
        <v>0</v>
      </c>
      <c r="AD1319" s="478">
        <f>IF(AC1319=0,0,IF(U1319-(con_EOGJahr-D_SAV!E1319)&lt;=0,AC1319,AC1319/V1319))</f>
        <v>0</v>
      </c>
      <c r="AE1319" s="478">
        <f>IFERROR(IF(AND(VLOOKUP(D1319,rng_ND,5,FALSE)="Ja",D_SAV!T1319="degressiv"),D_SAV!AC1319*Y1319/100,0),0)</f>
        <v>0</v>
      </c>
      <c r="AF1319" s="55">
        <f>IFERROR(IF(VLOOKUP(D1319,rng_ND,5,FALSE)="Ja",MAX(D_SAV!AD1319:AE1319),D_SAV!AD1319),0)</f>
        <v>0</v>
      </c>
      <c r="AG1319" s="55">
        <f t="shared" si="389"/>
        <v>0</v>
      </c>
      <c r="AH1319" s="55">
        <f t="shared" si="390"/>
        <v>0</v>
      </c>
      <c r="AI1319" s="55">
        <f t="shared" si="391"/>
        <v>0</v>
      </c>
      <c r="AJ1319" s="55">
        <f t="shared" si="392"/>
        <v>0</v>
      </c>
      <c r="AK1319" s="55">
        <f t="shared" si="383"/>
        <v>0</v>
      </c>
      <c r="AL1319" s="55">
        <f t="shared" si="384"/>
        <v>0</v>
      </c>
      <c r="AM1319" s="55">
        <f t="shared" si="385"/>
        <v>0</v>
      </c>
    </row>
    <row r="1320" spans="1:39" x14ac:dyDescent="0.25">
      <c r="A1320" s="47">
        <v>1316</v>
      </c>
      <c r="B1320" s="358" t="str">
        <f>IF(AND(E1320&lt;&gt;0,D1320&lt;&gt;0,F1320&lt;&gt;0),IF(C1320&lt;&gt;0,CONCATENATE(C1320,"-AGr",VLOOKUP(D1320,Listen!$A$2:$G$45,7,FALSE),"-",E1320,"-",F1320,),CONCATENATE("AGr",VLOOKUP(D1320,Listen!$A$2:$G$45,7,FALSE),"-",E1320,"-",F1320)),"keine vollständige ID")</f>
        <v>keine vollständige ID</v>
      </c>
      <c r="C1320" s="359">
        <f>'[2]III_SAV-Details_NB'!B1326</f>
        <v>0</v>
      </c>
      <c r="D1320" s="359">
        <f>'[2]III_SAV-Details_NB'!C1326</f>
        <v>0</v>
      </c>
      <c r="E1320" s="359">
        <f>'[2]III_SAV-Details_NB'!D1326</f>
        <v>0</v>
      </c>
      <c r="F1320" s="490"/>
      <c r="G1320" s="281">
        <f>'[2]III_SAV-Details_NB'!X1326</f>
        <v>0</v>
      </c>
      <c r="H1320" s="281">
        <f t="shared" si="386"/>
        <v>0</v>
      </c>
      <c r="I1320" s="281">
        <f>IF(con_EOGJahr=2025,'[2]III_SAV-Details_NB'!AA1326,IF(con_EOGJahr=2026,'[2]III_SAV-Details_NB'!AB1326,'[2]III_SAV-Details_NB'!AC1326))</f>
        <v>0</v>
      </c>
      <c r="J1320" s="282"/>
      <c r="K1320" s="282"/>
      <c r="L1320" s="282"/>
      <c r="M1320" s="282"/>
      <c r="N1320" s="282"/>
      <c r="O1320" s="282"/>
      <c r="P1320" s="52">
        <f t="shared" si="387"/>
        <v>0</v>
      </c>
      <c r="Q1320" s="60"/>
      <c r="R1320" s="53">
        <f t="shared" si="393"/>
        <v>0</v>
      </c>
      <c r="S1320" s="59"/>
      <c r="T1320" s="61"/>
      <c r="U1320" s="342" t="str">
        <f t="shared" si="397"/>
        <v>k.A.</v>
      </c>
      <c r="V1320" s="343" t="str">
        <f t="shared" si="394"/>
        <v>k.A.</v>
      </c>
      <c r="W1320" s="343" t="str">
        <f>IFERROR(IF(OR($D1320="",$E1320=0,con_Ende=0),"k.A.",IF(VLOOKUP($D1320,rng_ND,5,0)="Nein",VLOOKUP($D1320,rng_ND,2,FALSE),MIN(VLOOKUP($D1320,rng_ND,2,FALSE),A_Stammdaten!$B$19-D_SAV!$E1320+1))),"k.A.")</f>
        <v>k.A.</v>
      </c>
      <c r="X1320" s="343" t="str">
        <f t="shared" si="395"/>
        <v>k.A.</v>
      </c>
      <c r="Y1320" s="62"/>
      <c r="Z1320" s="48">
        <f t="shared" si="396"/>
        <v>0</v>
      </c>
      <c r="AA1320" s="457"/>
      <c r="AB1320" s="55">
        <f t="shared" si="388"/>
        <v>0</v>
      </c>
      <c r="AC1320" s="55">
        <f>IF(A_Stammdaten!$B$25="ja",D_SAV!AA1320,D_SAV!AB1320)</f>
        <v>0</v>
      </c>
      <c r="AD1320" s="478">
        <f>IF(AC1320=0,0,IF(U1320-(con_EOGJahr-D_SAV!E1320)&lt;=0,AC1320,AC1320/V1320))</f>
        <v>0</v>
      </c>
      <c r="AE1320" s="478">
        <f>IFERROR(IF(AND(VLOOKUP(D1320,rng_ND,5,FALSE)="Ja",D_SAV!T1320="degressiv"),D_SAV!AC1320*Y1320/100,0),0)</f>
        <v>0</v>
      </c>
      <c r="AF1320" s="55">
        <f>IFERROR(IF(VLOOKUP(D1320,rng_ND,5,FALSE)="Ja",MAX(D_SAV!AD1320:AE1320),D_SAV!AD1320),0)</f>
        <v>0</v>
      </c>
      <c r="AG1320" s="55">
        <f t="shared" si="389"/>
        <v>0</v>
      </c>
      <c r="AH1320" s="55">
        <f t="shared" si="390"/>
        <v>0</v>
      </c>
      <c r="AI1320" s="55">
        <f t="shared" si="391"/>
        <v>0</v>
      </c>
      <c r="AJ1320" s="55">
        <f t="shared" si="392"/>
        <v>0</v>
      </c>
      <c r="AK1320" s="55">
        <f t="shared" si="383"/>
        <v>0</v>
      </c>
      <c r="AL1320" s="55">
        <f t="shared" si="384"/>
        <v>0</v>
      </c>
      <c r="AM1320" s="55">
        <f t="shared" si="385"/>
        <v>0</v>
      </c>
    </row>
    <row r="1321" spans="1:39" x14ac:dyDescent="0.25">
      <c r="A1321" s="47">
        <v>1317</v>
      </c>
      <c r="B1321" s="358" t="str">
        <f>IF(AND(E1321&lt;&gt;0,D1321&lt;&gt;0,F1321&lt;&gt;0),IF(C1321&lt;&gt;0,CONCATENATE(C1321,"-AGr",VLOOKUP(D1321,Listen!$A$2:$G$45,7,FALSE),"-",E1321,"-",F1321,),CONCATENATE("AGr",VLOOKUP(D1321,Listen!$A$2:$G$45,7,FALSE),"-",E1321,"-",F1321)),"keine vollständige ID")</f>
        <v>keine vollständige ID</v>
      </c>
      <c r="C1321" s="359">
        <f>'[2]III_SAV-Details_NB'!B1327</f>
        <v>0</v>
      </c>
      <c r="D1321" s="359">
        <f>'[2]III_SAV-Details_NB'!C1327</f>
        <v>0</v>
      </c>
      <c r="E1321" s="359">
        <f>'[2]III_SAV-Details_NB'!D1327</f>
        <v>0</v>
      </c>
      <c r="F1321" s="490"/>
      <c r="G1321" s="281">
        <f>'[2]III_SAV-Details_NB'!X1327</f>
        <v>0</v>
      </c>
      <c r="H1321" s="281">
        <f t="shared" si="386"/>
        <v>0</v>
      </c>
      <c r="I1321" s="281">
        <f>IF(con_EOGJahr=2025,'[2]III_SAV-Details_NB'!AA1327,IF(con_EOGJahr=2026,'[2]III_SAV-Details_NB'!AB1327,'[2]III_SAV-Details_NB'!AC1327))</f>
        <v>0</v>
      </c>
      <c r="J1321" s="282"/>
      <c r="K1321" s="282"/>
      <c r="L1321" s="282"/>
      <c r="M1321" s="282"/>
      <c r="N1321" s="282"/>
      <c r="O1321" s="282"/>
      <c r="P1321" s="52">
        <f t="shared" si="387"/>
        <v>0</v>
      </c>
      <c r="Q1321" s="60"/>
      <c r="R1321" s="53">
        <f t="shared" si="393"/>
        <v>0</v>
      </c>
      <c r="S1321" s="59"/>
      <c r="T1321" s="61"/>
      <c r="U1321" s="342" t="str">
        <f t="shared" si="397"/>
        <v>k.A.</v>
      </c>
      <c r="V1321" s="343" t="str">
        <f t="shared" si="394"/>
        <v>k.A.</v>
      </c>
      <c r="W1321" s="343" t="str">
        <f>IFERROR(IF(OR($D1321="",$E1321=0,con_Ende=0),"k.A.",IF(VLOOKUP($D1321,rng_ND,5,0)="Nein",VLOOKUP($D1321,rng_ND,2,FALSE),MIN(VLOOKUP($D1321,rng_ND,2,FALSE),A_Stammdaten!$B$19-D_SAV!$E1321+1))),"k.A.")</f>
        <v>k.A.</v>
      </c>
      <c r="X1321" s="343" t="str">
        <f t="shared" si="395"/>
        <v>k.A.</v>
      </c>
      <c r="Y1321" s="62"/>
      <c r="Z1321" s="48">
        <f t="shared" si="396"/>
        <v>0</v>
      </c>
      <c r="AA1321" s="457"/>
      <c r="AB1321" s="55">
        <f t="shared" si="388"/>
        <v>0</v>
      </c>
      <c r="AC1321" s="55">
        <f>IF(A_Stammdaten!$B$25="ja",D_SAV!AA1321,D_SAV!AB1321)</f>
        <v>0</v>
      </c>
      <c r="AD1321" s="478">
        <f>IF(AC1321=0,0,IF(U1321-(con_EOGJahr-D_SAV!E1321)&lt;=0,AC1321,AC1321/V1321))</f>
        <v>0</v>
      </c>
      <c r="AE1321" s="478">
        <f>IFERROR(IF(AND(VLOOKUP(D1321,rng_ND,5,FALSE)="Ja",D_SAV!T1321="degressiv"),D_SAV!AC1321*Y1321/100,0),0)</f>
        <v>0</v>
      </c>
      <c r="AF1321" s="55">
        <f>IFERROR(IF(VLOOKUP(D1321,rng_ND,5,FALSE)="Ja",MAX(D_SAV!AD1321:AE1321),D_SAV!AD1321),0)</f>
        <v>0</v>
      </c>
      <c r="AG1321" s="55">
        <f t="shared" si="389"/>
        <v>0</v>
      </c>
      <c r="AH1321" s="55">
        <f t="shared" si="390"/>
        <v>0</v>
      </c>
      <c r="AI1321" s="55">
        <f t="shared" si="391"/>
        <v>0</v>
      </c>
      <c r="AJ1321" s="55">
        <f t="shared" si="392"/>
        <v>0</v>
      </c>
      <c r="AK1321" s="55">
        <f t="shared" si="383"/>
        <v>0</v>
      </c>
      <c r="AL1321" s="55">
        <f t="shared" si="384"/>
        <v>0</v>
      </c>
      <c r="AM1321" s="55">
        <f t="shared" si="385"/>
        <v>0</v>
      </c>
    </row>
    <row r="1322" spans="1:39" x14ac:dyDescent="0.25">
      <c r="A1322" s="47">
        <v>1318</v>
      </c>
      <c r="B1322" s="358" t="str">
        <f>IF(AND(E1322&lt;&gt;0,D1322&lt;&gt;0,F1322&lt;&gt;0),IF(C1322&lt;&gt;0,CONCATENATE(C1322,"-AGr",VLOOKUP(D1322,Listen!$A$2:$G$45,7,FALSE),"-",E1322,"-",F1322,),CONCATENATE("AGr",VLOOKUP(D1322,Listen!$A$2:$G$45,7,FALSE),"-",E1322,"-",F1322)),"keine vollständige ID")</f>
        <v>keine vollständige ID</v>
      </c>
      <c r="C1322" s="359">
        <f>'[2]III_SAV-Details_NB'!B1328</f>
        <v>0</v>
      </c>
      <c r="D1322" s="359">
        <f>'[2]III_SAV-Details_NB'!C1328</f>
        <v>0</v>
      </c>
      <c r="E1322" s="359">
        <f>'[2]III_SAV-Details_NB'!D1328</f>
        <v>0</v>
      </c>
      <c r="F1322" s="490"/>
      <c r="G1322" s="281">
        <f>'[2]III_SAV-Details_NB'!X1328</f>
        <v>0</v>
      </c>
      <c r="H1322" s="281">
        <f t="shared" si="386"/>
        <v>0</v>
      </c>
      <c r="I1322" s="281">
        <f>IF(con_EOGJahr=2025,'[2]III_SAV-Details_NB'!AA1328,IF(con_EOGJahr=2026,'[2]III_SAV-Details_NB'!AB1328,'[2]III_SAV-Details_NB'!AC1328))</f>
        <v>0</v>
      </c>
      <c r="J1322" s="282"/>
      <c r="K1322" s="282"/>
      <c r="L1322" s="282"/>
      <c r="M1322" s="282"/>
      <c r="N1322" s="282"/>
      <c r="O1322" s="282"/>
      <c r="P1322" s="52">
        <f t="shared" si="387"/>
        <v>0</v>
      </c>
      <c r="Q1322" s="60"/>
      <c r="R1322" s="53">
        <f t="shared" si="393"/>
        <v>0</v>
      </c>
      <c r="S1322" s="59"/>
      <c r="T1322" s="61"/>
      <c r="U1322" s="342" t="str">
        <f t="shared" si="397"/>
        <v>k.A.</v>
      </c>
      <c r="V1322" s="343" t="str">
        <f t="shared" si="394"/>
        <v>k.A.</v>
      </c>
      <c r="W1322" s="343" t="str">
        <f>IFERROR(IF(OR($D1322="",$E1322=0,con_Ende=0),"k.A.",IF(VLOOKUP($D1322,rng_ND,5,0)="Nein",VLOOKUP($D1322,rng_ND,2,FALSE),MIN(VLOOKUP($D1322,rng_ND,2,FALSE),A_Stammdaten!$B$19-D_SAV!$E1322+1))),"k.A.")</f>
        <v>k.A.</v>
      </c>
      <c r="X1322" s="343" t="str">
        <f t="shared" si="395"/>
        <v>k.A.</v>
      </c>
      <c r="Y1322" s="62"/>
      <c r="Z1322" s="48">
        <f t="shared" si="396"/>
        <v>0</v>
      </c>
      <c r="AA1322" s="457"/>
      <c r="AB1322" s="55">
        <f t="shared" si="388"/>
        <v>0</v>
      </c>
      <c r="AC1322" s="55">
        <f>IF(A_Stammdaten!$B$25="ja",D_SAV!AA1322,D_SAV!AB1322)</f>
        <v>0</v>
      </c>
      <c r="AD1322" s="478">
        <f>IF(AC1322=0,0,IF(U1322-(con_EOGJahr-D_SAV!E1322)&lt;=0,AC1322,AC1322/V1322))</f>
        <v>0</v>
      </c>
      <c r="AE1322" s="478">
        <f>IFERROR(IF(AND(VLOOKUP(D1322,rng_ND,5,FALSE)="Ja",D_SAV!T1322="degressiv"),D_SAV!AC1322*Y1322/100,0),0)</f>
        <v>0</v>
      </c>
      <c r="AF1322" s="55">
        <f>IFERROR(IF(VLOOKUP(D1322,rng_ND,5,FALSE)="Ja",MAX(D_SAV!AD1322:AE1322),D_SAV!AD1322),0)</f>
        <v>0</v>
      </c>
      <c r="AG1322" s="55">
        <f t="shared" si="389"/>
        <v>0</v>
      </c>
      <c r="AH1322" s="55">
        <f t="shared" si="390"/>
        <v>0</v>
      </c>
      <c r="AI1322" s="55">
        <f t="shared" si="391"/>
        <v>0</v>
      </c>
      <c r="AJ1322" s="55">
        <f t="shared" si="392"/>
        <v>0</v>
      </c>
      <c r="AK1322" s="55">
        <f t="shared" si="383"/>
        <v>0</v>
      </c>
      <c r="AL1322" s="55">
        <f t="shared" si="384"/>
        <v>0</v>
      </c>
      <c r="AM1322" s="55">
        <f t="shared" si="385"/>
        <v>0</v>
      </c>
    </row>
    <row r="1323" spans="1:39" x14ac:dyDescent="0.25">
      <c r="A1323" s="47">
        <v>1319</v>
      </c>
      <c r="B1323" s="358" t="str">
        <f>IF(AND(E1323&lt;&gt;0,D1323&lt;&gt;0,F1323&lt;&gt;0),IF(C1323&lt;&gt;0,CONCATENATE(C1323,"-AGr",VLOOKUP(D1323,Listen!$A$2:$G$45,7,FALSE),"-",E1323,"-",F1323,),CONCATENATE("AGr",VLOOKUP(D1323,Listen!$A$2:$G$45,7,FALSE),"-",E1323,"-",F1323)),"keine vollständige ID")</f>
        <v>keine vollständige ID</v>
      </c>
      <c r="C1323" s="359">
        <f>'[2]III_SAV-Details_NB'!B1329</f>
        <v>0</v>
      </c>
      <c r="D1323" s="359">
        <f>'[2]III_SAV-Details_NB'!C1329</f>
        <v>0</v>
      </c>
      <c r="E1323" s="359">
        <f>'[2]III_SAV-Details_NB'!D1329</f>
        <v>0</v>
      </c>
      <c r="F1323" s="490"/>
      <c r="G1323" s="281">
        <f>'[2]III_SAV-Details_NB'!X1329</f>
        <v>0</v>
      </c>
      <c r="H1323" s="281">
        <f t="shared" si="386"/>
        <v>0</v>
      </c>
      <c r="I1323" s="281">
        <f>IF(con_EOGJahr=2025,'[2]III_SAV-Details_NB'!AA1329,IF(con_EOGJahr=2026,'[2]III_SAV-Details_NB'!AB1329,'[2]III_SAV-Details_NB'!AC1329))</f>
        <v>0</v>
      </c>
      <c r="J1323" s="282"/>
      <c r="K1323" s="282"/>
      <c r="L1323" s="282"/>
      <c r="M1323" s="282"/>
      <c r="N1323" s="282"/>
      <c r="O1323" s="282"/>
      <c r="P1323" s="52">
        <f t="shared" si="387"/>
        <v>0</v>
      </c>
      <c r="Q1323" s="60"/>
      <c r="R1323" s="53">
        <f t="shared" si="393"/>
        <v>0</v>
      </c>
      <c r="S1323" s="59"/>
      <c r="T1323" s="61"/>
      <c r="U1323" s="342" t="str">
        <f t="shared" si="397"/>
        <v>k.A.</v>
      </c>
      <c r="V1323" s="343" t="str">
        <f t="shared" si="394"/>
        <v>k.A.</v>
      </c>
      <c r="W1323" s="343" t="str">
        <f>IFERROR(IF(OR($D1323="",$E1323=0,con_Ende=0),"k.A.",IF(VLOOKUP($D1323,rng_ND,5,0)="Nein",VLOOKUP($D1323,rng_ND,2,FALSE),MIN(VLOOKUP($D1323,rng_ND,2,FALSE),A_Stammdaten!$B$19-D_SAV!$E1323+1))),"k.A.")</f>
        <v>k.A.</v>
      </c>
      <c r="X1323" s="343" t="str">
        <f t="shared" si="395"/>
        <v>k.A.</v>
      </c>
      <c r="Y1323" s="62"/>
      <c r="Z1323" s="48">
        <f t="shared" si="396"/>
        <v>0</v>
      </c>
      <c r="AA1323" s="457"/>
      <c r="AB1323" s="55">
        <f t="shared" si="388"/>
        <v>0</v>
      </c>
      <c r="AC1323" s="55">
        <f>IF(A_Stammdaten!$B$25="ja",D_SAV!AA1323,D_SAV!AB1323)</f>
        <v>0</v>
      </c>
      <c r="AD1323" s="478">
        <f>IF(AC1323=0,0,IF(U1323-(con_EOGJahr-D_SAV!E1323)&lt;=0,AC1323,AC1323/V1323))</f>
        <v>0</v>
      </c>
      <c r="AE1323" s="478">
        <f>IFERROR(IF(AND(VLOOKUP(D1323,rng_ND,5,FALSE)="Ja",D_SAV!T1323="degressiv"),D_SAV!AC1323*Y1323/100,0),0)</f>
        <v>0</v>
      </c>
      <c r="AF1323" s="55">
        <f>IFERROR(IF(VLOOKUP(D1323,rng_ND,5,FALSE)="Ja",MAX(D_SAV!AD1323:AE1323),D_SAV!AD1323),0)</f>
        <v>0</v>
      </c>
      <c r="AG1323" s="55">
        <f t="shared" si="389"/>
        <v>0</v>
      </c>
      <c r="AH1323" s="55">
        <f t="shared" si="390"/>
        <v>0</v>
      </c>
      <c r="AI1323" s="55">
        <f t="shared" si="391"/>
        <v>0</v>
      </c>
      <c r="AJ1323" s="55">
        <f t="shared" si="392"/>
        <v>0</v>
      </c>
      <c r="AK1323" s="55">
        <f t="shared" si="383"/>
        <v>0</v>
      </c>
      <c r="AL1323" s="55">
        <f t="shared" si="384"/>
        <v>0</v>
      </c>
      <c r="AM1323" s="55">
        <f t="shared" si="385"/>
        <v>0</v>
      </c>
    </row>
    <row r="1324" spans="1:39" x14ac:dyDescent="0.25">
      <c r="A1324" s="47">
        <v>1320</v>
      </c>
      <c r="B1324" s="358" t="str">
        <f>IF(AND(E1324&lt;&gt;0,D1324&lt;&gt;0,F1324&lt;&gt;0),IF(C1324&lt;&gt;0,CONCATENATE(C1324,"-AGr",VLOOKUP(D1324,Listen!$A$2:$G$45,7,FALSE),"-",E1324,"-",F1324,),CONCATENATE("AGr",VLOOKUP(D1324,Listen!$A$2:$G$45,7,FALSE),"-",E1324,"-",F1324)),"keine vollständige ID")</f>
        <v>keine vollständige ID</v>
      </c>
      <c r="C1324" s="359">
        <f>'[2]III_SAV-Details_NB'!B1330</f>
        <v>0</v>
      </c>
      <c r="D1324" s="359">
        <f>'[2]III_SAV-Details_NB'!C1330</f>
        <v>0</v>
      </c>
      <c r="E1324" s="359">
        <f>'[2]III_SAV-Details_NB'!D1330</f>
        <v>0</v>
      </c>
      <c r="F1324" s="490"/>
      <c r="G1324" s="281">
        <f>'[2]III_SAV-Details_NB'!X1330</f>
        <v>0</v>
      </c>
      <c r="H1324" s="281">
        <f t="shared" si="386"/>
        <v>0</v>
      </c>
      <c r="I1324" s="281">
        <f>IF(con_EOGJahr=2025,'[2]III_SAV-Details_NB'!AA1330,IF(con_EOGJahr=2026,'[2]III_SAV-Details_NB'!AB1330,'[2]III_SAV-Details_NB'!AC1330))</f>
        <v>0</v>
      </c>
      <c r="J1324" s="282"/>
      <c r="K1324" s="282"/>
      <c r="L1324" s="282"/>
      <c r="M1324" s="282"/>
      <c r="N1324" s="282"/>
      <c r="O1324" s="282"/>
      <c r="P1324" s="52">
        <f t="shared" si="387"/>
        <v>0</v>
      </c>
      <c r="Q1324" s="60"/>
      <c r="R1324" s="53">
        <f t="shared" si="393"/>
        <v>0</v>
      </c>
      <c r="S1324" s="59"/>
      <c r="T1324" s="61"/>
      <c r="U1324" s="342" t="str">
        <f t="shared" si="397"/>
        <v>k.A.</v>
      </c>
      <c r="V1324" s="343" t="str">
        <f t="shared" si="394"/>
        <v>k.A.</v>
      </c>
      <c r="W1324" s="343" t="str">
        <f>IFERROR(IF(OR($D1324="",$E1324=0,con_Ende=0),"k.A.",IF(VLOOKUP($D1324,rng_ND,5,0)="Nein",VLOOKUP($D1324,rng_ND,2,FALSE),MIN(VLOOKUP($D1324,rng_ND,2,FALSE),A_Stammdaten!$B$19-D_SAV!$E1324+1))),"k.A.")</f>
        <v>k.A.</v>
      </c>
      <c r="X1324" s="343" t="str">
        <f t="shared" si="395"/>
        <v>k.A.</v>
      </c>
      <c r="Y1324" s="62"/>
      <c r="Z1324" s="48">
        <f t="shared" si="396"/>
        <v>0</v>
      </c>
      <c r="AA1324" s="457"/>
      <c r="AB1324" s="55">
        <f t="shared" si="388"/>
        <v>0</v>
      </c>
      <c r="AC1324" s="55">
        <f>IF(A_Stammdaten!$B$25="ja",D_SAV!AA1324,D_SAV!AB1324)</f>
        <v>0</v>
      </c>
      <c r="AD1324" s="478">
        <f>IF(AC1324=0,0,IF(U1324-(con_EOGJahr-D_SAV!E1324)&lt;=0,AC1324,AC1324/V1324))</f>
        <v>0</v>
      </c>
      <c r="AE1324" s="478">
        <f>IFERROR(IF(AND(VLOOKUP(D1324,rng_ND,5,FALSE)="Ja",D_SAV!T1324="degressiv"),D_SAV!AC1324*Y1324/100,0),0)</f>
        <v>0</v>
      </c>
      <c r="AF1324" s="55">
        <f>IFERROR(IF(VLOOKUP(D1324,rng_ND,5,FALSE)="Ja",MAX(D_SAV!AD1324:AE1324),D_SAV!AD1324),0)</f>
        <v>0</v>
      </c>
      <c r="AG1324" s="55">
        <f t="shared" si="389"/>
        <v>0</v>
      </c>
      <c r="AH1324" s="55">
        <f t="shared" si="390"/>
        <v>0</v>
      </c>
      <c r="AI1324" s="55">
        <f t="shared" si="391"/>
        <v>0</v>
      </c>
      <c r="AJ1324" s="55">
        <f t="shared" si="392"/>
        <v>0</v>
      </c>
      <c r="AK1324" s="55">
        <f t="shared" si="383"/>
        <v>0</v>
      </c>
      <c r="AL1324" s="55">
        <f t="shared" si="384"/>
        <v>0</v>
      </c>
      <c r="AM1324" s="55">
        <f t="shared" si="385"/>
        <v>0</v>
      </c>
    </row>
    <row r="1325" spans="1:39" x14ac:dyDescent="0.25">
      <c r="A1325" s="47">
        <v>1321</v>
      </c>
      <c r="B1325" s="358" t="str">
        <f>IF(AND(E1325&lt;&gt;0,D1325&lt;&gt;0,F1325&lt;&gt;0),IF(C1325&lt;&gt;0,CONCATENATE(C1325,"-AGr",VLOOKUP(D1325,Listen!$A$2:$G$45,7,FALSE),"-",E1325,"-",F1325,),CONCATENATE("AGr",VLOOKUP(D1325,Listen!$A$2:$G$45,7,FALSE),"-",E1325,"-",F1325)),"keine vollständige ID")</f>
        <v>keine vollständige ID</v>
      </c>
      <c r="C1325" s="359">
        <f>'[2]III_SAV-Details_NB'!B1331</f>
        <v>0</v>
      </c>
      <c r="D1325" s="359">
        <f>'[2]III_SAV-Details_NB'!C1331</f>
        <v>0</v>
      </c>
      <c r="E1325" s="359">
        <f>'[2]III_SAV-Details_NB'!D1331</f>
        <v>0</v>
      </c>
      <c r="F1325" s="490"/>
      <c r="G1325" s="281">
        <f>'[2]III_SAV-Details_NB'!X1331</f>
        <v>0</v>
      </c>
      <c r="H1325" s="281">
        <f t="shared" si="386"/>
        <v>0</v>
      </c>
      <c r="I1325" s="281">
        <f>IF(con_EOGJahr=2025,'[2]III_SAV-Details_NB'!AA1331,IF(con_EOGJahr=2026,'[2]III_SAV-Details_NB'!AB1331,'[2]III_SAV-Details_NB'!AC1331))</f>
        <v>0</v>
      </c>
      <c r="J1325" s="282"/>
      <c r="K1325" s="282"/>
      <c r="L1325" s="282"/>
      <c r="M1325" s="282"/>
      <c r="N1325" s="282"/>
      <c r="O1325" s="282"/>
      <c r="P1325" s="52">
        <f t="shared" si="387"/>
        <v>0</v>
      </c>
      <c r="Q1325" s="60"/>
      <c r="R1325" s="53">
        <f t="shared" si="393"/>
        <v>0</v>
      </c>
      <c r="S1325" s="59"/>
      <c r="T1325" s="61"/>
      <c r="U1325" s="342" t="str">
        <f t="shared" si="397"/>
        <v>k.A.</v>
      </c>
      <c r="V1325" s="343" t="str">
        <f t="shared" si="394"/>
        <v>k.A.</v>
      </c>
      <c r="W1325" s="343" t="str">
        <f>IFERROR(IF(OR($D1325="",$E1325=0,con_Ende=0),"k.A.",IF(VLOOKUP($D1325,rng_ND,5,0)="Nein",VLOOKUP($D1325,rng_ND,2,FALSE),MIN(VLOOKUP($D1325,rng_ND,2,FALSE),A_Stammdaten!$B$19-D_SAV!$E1325+1))),"k.A.")</f>
        <v>k.A.</v>
      </c>
      <c r="X1325" s="343" t="str">
        <f t="shared" si="395"/>
        <v>k.A.</v>
      </c>
      <c r="Y1325" s="62"/>
      <c r="Z1325" s="48">
        <f t="shared" si="396"/>
        <v>0</v>
      </c>
      <c r="AA1325" s="457"/>
      <c r="AB1325" s="55">
        <f t="shared" si="388"/>
        <v>0</v>
      </c>
      <c r="AC1325" s="55">
        <f>IF(A_Stammdaten!$B$25="ja",D_SAV!AA1325,D_SAV!AB1325)</f>
        <v>0</v>
      </c>
      <c r="AD1325" s="478">
        <f>IF(AC1325=0,0,IF(U1325-(con_EOGJahr-D_SAV!E1325)&lt;=0,AC1325,AC1325/V1325))</f>
        <v>0</v>
      </c>
      <c r="AE1325" s="478">
        <f>IFERROR(IF(AND(VLOOKUP(D1325,rng_ND,5,FALSE)="Ja",D_SAV!T1325="degressiv"),D_SAV!AC1325*Y1325/100,0),0)</f>
        <v>0</v>
      </c>
      <c r="AF1325" s="55">
        <f>IFERROR(IF(VLOOKUP(D1325,rng_ND,5,FALSE)="Ja",MAX(D_SAV!AD1325:AE1325),D_SAV!AD1325),0)</f>
        <v>0</v>
      </c>
      <c r="AG1325" s="55">
        <f t="shared" si="389"/>
        <v>0</v>
      </c>
      <c r="AH1325" s="55">
        <f t="shared" si="390"/>
        <v>0</v>
      </c>
      <c r="AI1325" s="55">
        <f t="shared" si="391"/>
        <v>0</v>
      </c>
      <c r="AJ1325" s="55">
        <f t="shared" si="392"/>
        <v>0</v>
      </c>
      <c r="AK1325" s="55">
        <f t="shared" si="383"/>
        <v>0</v>
      </c>
      <c r="AL1325" s="55">
        <f t="shared" si="384"/>
        <v>0</v>
      </c>
      <c r="AM1325" s="55">
        <f t="shared" si="385"/>
        <v>0</v>
      </c>
    </row>
    <row r="1326" spans="1:39" x14ac:dyDescent="0.25">
      <c r="A1326" s="47">
        <v>1322</v>
      </c>
      <c r="B1326" s="358" t="str">
        <f>IF(AND(E1326&lt;&gt;0,D1326&lt;&gt;0,F1326&lt;&gt;0),IF(C1326&lt;&gt;0,CONCATENATE(C1326,"-AGr",VLOOKUP(D1326,Listen!$A$2:$G$45,7,FALSE),"-",E1326,"-",F1326,),CONCATENATE("AGr",VLOOKUP(D1326,Listen!$A$2:$G$45,7,FALSE),"-",E1326,"-",F1326)),"keine vollständige ID")</f>
        <v>keine vollständige ID</v>
      </c>
      <c r="C1326" s="359">
        <f>'[2]III_SAV-Details_NB'!B1332</f>
        <v>0</v>
      </c>
      <c r="D1326" s="359">
        <f>'[2]III_SAV-Details_NB'!C1332</f>
        <v>0</v>
      </c>
      <c r="E1326" s="359">
        <f>'[2]III_SAV-Details_NB'!D1332</f>
        <v>0</v>
      </c>
      <c r="F1326" s="490"/>
      <c r="G1326" s="281">
        <f>'[2]III_SAV-Details_NB'!X1332</f>
        <v>0</v>
      </c>
      <c r="H1326" s="281">
        <f t="shared" si="386"/>
        <v>0</v>
      </c>
      <c r="I1326" s="281">
        <f>IF(con_EOGJahr=2025,'[2]III_SAV-Details_NB'!AA1332,IF(con_EOGJahr=2026,'[2]III_SAV-Details_NB'!AB1332,'[2]III_SAV-Details_NB'!AC1332))</f>
        <v>0</v>
      </c>
      <c r="J1326" s="282"/>
      <c r="K1326" s="282"/>
      <c r="L1326" s="282"/>
      <c r="M1326" s="282"/>
      <c r="N1326" s="282"/>
      <c r="O1326" s="282"/>
      <c r="P1326" s="52">
        <f t="shared" si="387"/>
        <v>0</v>
      </c>
      <c r="Q1326" s="60"/>
      <c r="R1326" s="53">
        <f t="shared" si="393"/>
        <v>0</v>
      </c>
      <c r="S1326" s="59"/>
      <c r="T1326" s="61"/>
      <c r="U1326" s="342" t="str">
        <f t="shared" si="397"/>
        <v>k.A.</v>
      </c>
      <c r="V1326" s="343" t="str">
        <f t="shared" si="394"/>
        <v>k.A.</v>
      </c>
      <c r="W1326" s="343" t="str">
        <f>IFERROR(IF(OR($D1326="",$E1326=0,con_Ende=0),"k.A.",IF(VLOOKUP($D1326,rng_ND,5,0)="Nein",VLOOKUP($D1326,rng_ND,2,FALSE),MIN(VLOOKUP($D1326,rng_ND,2,FALSE),A_Stammdaten!$B$19-D_SAV!$E1326+1))),"k.A.")</f>
        <v>k.A.</v>
      </c>
      <c r="X1326" s="343" t="str">
        <f t="shared" si="395"/>
        <v>k.A.</v>
      </c>
      <c r="Y1326" s="62"/>
      <c r="Z1326" s="48">
        <f t="shared" si="396"/>
        <v>0</v>
      </c>
      <c r="AA1326" s="457"/>
      <c r="AB1326" s="55">
        <f t="shared" si="388"/>
        <v>0</v>
      </c>
      <c r="AC1326" s="55">
        <f>IF(A_Stammdaten!$B$25="ja",D_SAV!AA1326,D_SAV!AB1326)</f>
        <v>0</v>
      </c>
      <c r="AD1326" s="478">
        <f>IF(AC1326=0,0,IF(U1326-(con_EOGJahr-D_SAV!E1326)&lt;=0,AC1326,AC1326/V1326))</f>
        <v>0</v>
      </c>
      <c r="AE1326" s="478">
        <f>IFERROR(IF(AND(VLOOKUP(D1326,rng_ND,5,FALSE)="Ja",D_SAV!T1326="degressiv"),D_SAV!AC1326*Y1326/100,0),0)</f>
        <v>0</v>
      </c>
      <c r="AF1326" s="55">
        <f>IFERROR(IF(VLOOKUP(D1326,rng_ND,5,FALSE)="Ja",MAX(D_SAV!AD1326:AE1326),D_SAV!AD1326),0)</f>
        <v>0</v>
      </c>
      <c r="AG1326" s="55">
        <f t="shared" si="389"/>
        <v>0</v>
      </c>
      <c r="AH1326" s="55">
        <f t="shared" si="390"/>
        <v>0</v>
      </c>
      <c r="AI1326" s="55">
        <f t="shared" si="391"/>
        <v>0</v>
      </c>
      <c r="AJ1326" s="55">
        <f t="shared" si="392"/>
        <v>0</v>
      </c>
      <c r="AK1326" s="55">
        <f t="shared" si="383"/>
        <v>0</v>
      </c>
      <c r="AL1326" s="55">
        <f t="shared" si="384"/>
        <v>0</v>
      </c>
      <c r="AM1326" s="55">
        <f t="shared" si="385"/>
        <v>0</v>
      </c>
    </row>
    <row r="1327" spans="1:39" x14ac:dyDescent="0.25">
      <c r="A1327" s="47">
        <v>1323</v>
      </c>
      <c r="B1327" s="358" t="str">
        <f>IF(AND(E1327&lt;&gt;0,D1327&lt;&gt;0,F1327&lt;&gt;0),IF(C1327&lt;&gt;0,CONCATENATE(C1327,"-AGr",VLOOKUP(D1327,Listen!$A$2:$G$45,7,FALSE),"-",E1327,"-",F1327,),CONCATENATE("AGr",VLOOKUP(D1327,Listen!$A$2:$G$45,7,FALSE),"-",E1327,"-",F1327)),"keine vollständige ID")</f>
        <v>keine vollständige ID</v>
      </c>
      <c r="C1327" s="359">
        <f>'[2]III_SAV-Details_NB'!B1333</f>
        <v>0</v>
      </c>
      <c r="D1327" s="359">
        <f>'[2]III_SAV-Details_NB'!C1333</f>
        <v>0</v>
      </c>
      <c r="E1327" s="359">
        <f>'[2]III_SAV-Details_NB'!D1333</f>
        <v>0</v>
      </c>
      <c r="F1327" s="490"/>
      <c r="G1327" s="281">
        <f>'[2]III_SAV-Details_NB'!X1333</f>
        <v>0</v>
      </c>
      <c r="H1327" s="281">
        <f t="shared" si="386"/>
        <v>0</v>
      </c>
      <c r="I1327" s="281">
        <f>IF(con_EOGJahr=2025,'[2]III_SAV-Details_NB'!AA1333,IF(con_EOGJahr=2026,'[2]III_SAV-Details_NB'!AB1333,'[2]III_SAV-Details_NB'!AC1333))</f>
        <v>0</v>
      </c>
      <c r="J1327" s="282"/>
      <c r="K1327" s="282"/>
      <c r="L1327" s="282"/>
      <c r="M1327" s="282"/>
      <c r="N1327" s="282"/>
      <c r="O1327" s="282"/>
      <c r="P1327" s="52">
        <f t="shared" si="387"/>
        <v>0</v>
      </c>
      <c r="Q1327" s="60"/>
      <c r="R1327" s="53">
        <f t="shared" si="393"/>
        <v>0</v>
      </c>
      <c r="S1327" s="59"/>
      <c r="T1327" s="61"/>
      <c r="U1327" s="342" t="str">
        <f t="shared" si="397"/>
        <v>k.A.</v>
      </c>
      <c r="V1327" s="343" t="str">
        <f t="shared" si="394"/>
        <v>k.A.</v>
      </c>
      <c r="W1327" s="343" t="str">
        <f>IFERROR(IF(OR($D1327="",$E1327=0,con_Ende=0),"k.A.",IF(VLOOKUP($D1327,rng_ND,5,0)="Nein",VLOOKUP($D1327,rng_ND,2,FALSE),MIN(VLOOKUP($D1327,rng_ND,2,FALSE),A_Stammdaten!$B$19-D_SAV!$E1327+1))),"k.A.")</f>
        <v>k.A.</v>
      </c>
      <c r="X1327" s="343" t="str">
        <f t="shared" si="395"/>
        <v>k.A.</v>
      </c>
      <c r="Y1327" s="62"/>
      <c r="Z1327" s="48">
        <f t="shared" si="396"/>
        <v>0</v>
      </c>
      <c r="AA1327" s="457"/>
      <c r="AB1327" s="55">
        <f t="shared" si="388"/>
        <v>0</v>
      </c>
      <c r="AC1327" s="55">
        <f>IF(A_Stammdaten!$B$25="ja",D_SAV!AA1327,D_SAV!AB1327)</f>
        <v>0</v>
      </c>
      <c r="AD1327" s="478">
        <f>IF(AC1327=0,0,IF(U1327-(con_EOGJahr-D_SAV!E1327)&lt;=0,AC1327,AC1327/V1327))</f>
        <v>0</v>
      </c>
      <c r="AE1327" s="478">
        <f>IFERROR(IF(AND(VLOOKUP(D1327,rng_ND,5,FALSE)="Ja",D_SAV!T1327="degressiv"),D_SAV!AC1327*Y1327/100,0),0)</f>
        <v>0</v>
      </c>
      <c r="AF1327" s="55">
        <f>IFERROR(IF(VLOOKUP(D1327,rng_ND,5,FALSE)="Ja",MAX(D_SAV!AD1327:AE1327),D_SAV!AD1327),0)</f>
        <v>0</v>
      </c>
      <c r="AG1327" s="55">
        <f t="shared" si="389"/>
        <v>0</v>
      </c>
      <c r="AH1327" s="55">
        <f t="shared" si="390"/>
        <v>0</v>
      </c>
      <c r="AI1327" s="55">
        <f t="shared" si="391"/>
        <v>0</v>
      </c>
      <c r="AJ1327" s="55">
        <f t="shared" si="392"/>
        <v>0</v>
      </c>
      <c r="AK1327" s="55">
        <f t="shared" si="383"/>
        <v>0</v>
      </c>
      <c r="AL1327" s="55">
        <f t="shared" si="384"/>
        <v>0</v>
      </c>
      <c r="AM1327" s="55">
        <f t="shared" si="385"/>
        <v>0</v>
      </c>
    </row>
    <row r="1328" spans="1:39" x14ac:dyDescent="0.25">
      <c r="A1328" s="47">
        <v>1324</v>
      </c>
      <c r="B1328" s="358" t="str">
        <f>IF(AND(E1328&lt;&gt;0,D1328&lt;&gt;0,F1328&lt;&gt;0),IF(C1328&lt;&gt;0,CONCATENATE(C1328,"-AGr",VLOOKUP(D1328,Listen!$A$2:$G$45,7,FALSE),"-",E1328,"-",F1328,),CONCATENATE("AGr",VLOOKUP(D1328,Listen!$A$2:$G$45,7,FALSE),"-",E1328,"-",F1328)),"keine vollständige ID")</f>
        <v>keine vollständige ID</v>
      </c>
      <c r="C1328" s="359">
        <f>'[2]III_SAV-Details_NB'!B1334</f>
        <v>0</v>
      </c>
      <c r="D1328" s="359">
        <f>'[2]III_SAV-Details_NB'!C1334</f>
        <v>0</v>
      </c>
      <c r="E1328" s="359">
        <f>'[2]III_SAV-Details_NB'!D1334</f>
        <v>0</v>
      </c>
      <c r="F1328" s="490"/>
      <c r="G1328" s="281">
        <f>'[2]III_SAV-Details_NB'!X1334</f>
        <v>0</v>
      </c>
      <c r="H1328" s="281">
        <f t="shared" si="386"/>
        <v>0</v>
      </c>
      <c r="I1328" s="281">
        <f>IF(con_EOGJahr=2025,'[2]III_SAV-Details_NB'!AA1334,IF(con_EOGJahr=2026,'[2]III_SAV-Details_NB'!AB1334,'[2]III_SAV-Details_NB'!AC1334))</f>
        <v>0</v>
      </c>
      <c r="J1328" s="282"/>
      <c r="K1328" s="282"/>
      <c r="L1328" s="282"/>
      <c r="M1328" s="282"/>
      <c r="N1328" s="282"/>
      <c r="O1328" s="282"/>
      <c r="P1328" s="52">
        <f t="shared" si="387"/>
        <v>0</v>
      </c>
      <c r="Q1328" s="60"/>
      <c r="R1328" s="53">
        <f t="shared" si="393"/>
        <v>0</v>
      </c>
      <c r="S1328" s="59"/>
      <c r="T1328" s="61"/>
      <c r="U1328" s="342" t="str">
        <f t="shared" si="397"/>
        <v>k.A.</v>
      </c>
      <c r="V1328" s="343" t="str">
        <f t="shared" si="394"/>
        <v>k.A.</v>
      </c>
      <c r="W1328" s="343" t="str">
        <f>IFERROR(IF(OR($D1328="",$E1328=0,con_Ende=0),"k.A.",IF(VLOOKUP($D1328,rng_ND,5,0)="Nein",VLOOKUP($D1328,rng_ND,2,FALSE),MIN(VLOOKUP($D1328,rng_ND,2,FALSE),A_Stammdaten!$B$19-D_SAV!$E1328+1))),"k.A.")</f>
        <v>k.A.</v>
      </c>
      <c r="X1328" s="343" t="str">
        <f t="shared" si="395"/>
        <v>k.A.</v>
      </c>
      <c r="Y1328" s="62"/>
      <c r="Z1328" s="48">
        <f t="shared" si="396"/>
        <v>0</v>
      </c>
      <c r="AA1328" s="457"/>
      <c r="AB1328" s="55">
        <f t="shared" si="388"/>
        <v>0</v>
      </c>
      <c r="AC1328" s="55">
        <f>IF(A_Stammdaten!$B$25="ja",D_SAV!AA1328,D_SAV!AB1328)</f>
        <v>0</v>
      </c>
      <c r="AD1328" s="478">
        <f>IF(AC1328=0,0,IF(U1328-(con_EOGJahr-D_SAV!E1328)&lt;=0,AC1328,AC1328/V1328))</f>
        <v>0</v>
      </c>
      <c r="AE1328" s="478">
        <f>IFERROR(IF(AND(VLOOKUP(D1328,rng_ND,5,FALSE)="Ja",D_SAV!T1328="degressiv"),D_SAV!AC1328*Y1328/100,0),0)</f>
        <v>0</v>
      </c>
      <c r="AF1328" s="55">
        <f>IFERROR(IF(VLOOKUP(D1328,rng_ND,5,FALSE)="Ja",MAX(D_SAV!AD1328:AE1328),D_SAV!AD1328),0)</f>
        <v>0</v>
      </c>
      <c r="AG1328" s="55">
        <f t="shared" si="389"/>
        <v>0</v>
      </c>
      <c r="AH1328" s="55">
        <f t="shared" si="390"/>
        <v>0</v>
      </c>
      <c r="AI1328" s="55">
        <f t="shared" si="391"/>
        <v>0</v>
      </c>
      <c r="AJ1328" s="55">
        <f t="shared" si="392"/>
        <v>0</v>
      </c>
      <c r="AK1328" s="55">
        <f t="shared" si="383"/>
        <v>0</v>
      </c>
      <c r="AL1328" s="55">
        <f t="shared" si="384"/>
        <v>0</v>
      </c>
      <c r="AM1328" s="55">
        <f t="shared" si="385"/>
        <v>0</v>
      </c>
    </row>
    <row r="1329" spans="1:39" x14ac:dyDescent="0.25">
      <c r="A1329" s="47">
        <v>1325</v>
      </c>
      <c r="B1329" s="358" t="str">
        <f>IF(AND(E1329&lt;&gt;0,D1329&lt;&gt;0,F1329&lt;&gt;0),IF(C1329&lt;&gt;0,CONCATENATE(C1329,"-AGr",VLOOKUP(D1329,Listen!$A$2:$G$45,7,FALSE),"-",E1329,"-",F1329,),CONCATENATE("AGr",VLOOKUP(D1329,Listen!$A$2:$G$45,7,FALSE),"-",E1329,"-",F1329)),"keine vollständige ID")</f>
        <v>keine vollständige ID</v>
      </c>
      <c r="C1329" s="359">
        <f>'[2]III_SAV-Details_NB'!B1335</f>
        <v>0</v>
      </c>
      <c r="D1329" s="359">
        <f>'[2]III_SAV-Details_NB'!C1335</f>
        <v>0</v>
      </c>
      <c r="E1329" s="359">
        <f>'[2]III_SAV-Details_NB'!D1335</f>
        <v>0</v>
      </c>
      <c r="F1329" s="490"/>
      <c r="G1329" s="281">
        <f>'[2]III_SAV-Details_NB'!X1335</f>
        <v>0</v>
      </c>
      <c r="H1329" s="281">
        <f t="shared" si="386"/>
        <v>0</v>
      </c>
      <c r="I1329" s="281">
        <f>IF(con_EOGJahr=2025,'[2]III_SAV-Details_NB'!AA1335,IF(con_EOGJahr=2026,'[2]III_SAV-Details_NB'!AB1335,'[2]III_SAV-Details_NB'!AC1335))</f>
        <v>0</v>
      </c>
      <c r="J1329" s="282"/>
      <c r="K1329" s="282"/>
      <c r="L1329" s="282"/>
      <c r="M1329" s="282"/>
      <c r="N1329" s="282"/>
      <c r="O1329" s="282"/>
      <c r="P1329" s="52">
        <f t="shared" si="387"/>
        <v>0</v>
      </c>
      <c r="Q1329" s="60"/>
      <c r="R1329" s="53">
        <f t="shared" si="393"/>
        <v>0</v>
      </c>
      <c r="S1329" s="59"/>
      <c r="T1329" s="61"/>
      <c r="U1329" s="342" t="str">
        <f t="shared" si="397"/>
        <v>k.A.</v>
      </c>
      <c r="V1329" s="343" t="str">
        <f t="shared" si="394"/>
        <v>k.A.</v>
      </c>
      <c r="W1329" s="343" t="str">
        <f>IFERROR(IF(OR($D1329="",$E1329=0,con_Ende=0),"k.A.",IF(VLOOKUP($D1329,rng_ND,5,0)="Nein",VLOOKUP($D1329,rng_ND,2,FALSE),MIN(VLOOKUP($D1329,rng_ND,2,FALSE),A_Stammdaten!$B$19-D_SAV!$E1329+1))),"k.A.")</f>
        <v>k.A.</v>
      </c>
      <c r="X1329" s="343" t="str">
        <f t="shared" si="395"/>
        <v>k.A.</v>
      </c>
      <c r="Y1329" s="62"/>
      <c r="Z1329" s="48">
        <f t="shared" si="396"/>
        <v>0</v>
      </c>
      <c r="AA1329" s="457"/>
      <c r="AB1329" s="55">
        <f t="shared" si="388"/>
        <v>0</v>
      </c>
      <c r="AC1329" s="55">
        <f>IF(A_Stammdaten!$B$25="ja",D_SAV!AA1329,D_SAV!AB1329)</f>
        <v>0</v>
      </c>
      <c r="AD1329" s="478">
        <f>IF(AC1329=0,0,IF(U1329-(con_EOGJahr-D_SAV!E1329)&lt;=0,AC1329,AC1329/V1329))</f>
        <v>0</v>
      </c>
      <c r="AE1329" s="478">
        <f>IFERROR(IF(AND(VLOOKUP(D1329,rng_ND,5,FALSE)="Ja",D_SAV!T1329="degressiv"),D_SAV!AC1329*Y1329/100,0),0)</f>
        <v>0</v>
      </c>
      <c r="AF1329" s="55">
        <f>IFERROR(IF(VLOOKUP(D1329,rng_ND,5,FALSE)="Ja",MAX(D_SAV!AD1329:AE1329),D_SAV!AD1329),0)</f>
        <v>0</v>
      </c>
      <c r="AG1329" s="55">
        <f t="shared" si="389"/>
        <v>0</v>
      </c>
      <c r="AH1329" s="55">
        <f t="shared" si="390"/>
        <v>0</v>
      </c>
      <c r="AI1329" s="55">
        <f t="shared" si="391"/>
        <v>0</v>
      </c>
      <c r="AJ1329" s="55">
        <f t="shared" si="392"/>
        <v>0</v>
      </c>
      <c r="AK1329" s="55">
        <f t="shared" si="383"/>
        <v>0</v>
      </c>
      <c r="AL1329" s="55">
        <f t="shared" si="384"/>
        <v>0</v>
      </c>
      <c r="AM1329" s="55">
        <f t="shared" si="385"/>
        <v>0</v>
      </c>
    </row>
    <row r="1330" spans="1:39" x14ac:dyDescent="0.25">
      <c r="A1330" s="47">
        <v>1326</v>
      </c>
      <c r="B1330" s="358" t="str">
        <f>IF(AND(E1330&lt;&gt;0,D1330&lt;&gt;0,F1330&lt;&gt;0),IF(C1330&lt;&gt;0,CONCATENATE(C1330,"-AGr",VLOOKUP(D1330,Listen!$A$2:$G$45,7,FALSE),"-",E1330,"-",F1330,),CONCATENATE("AGr",VLOOKUP(D1330,Listen!$A$2:$G$45,7,FALSE),"-",E1330,"-",F1330)),"keine vollständige ID")</f>
        <v>keine vollständige ID</v>
      </c>
      <c r="C1330" s="359">
        <f>'[2]III_SAV-Details_NB'!B1336</f>
        <v>0</v>
      </c>
      <c r="D1330" s="359">
        <f>'[2]III_SAV-Details_NB'!C1336</f>
        <v>0</v>
      </c>
      <c r="E1330" s="359">
        <f>'[2]III_SAV-Details_NB'!D1336</f>
        <v>0</v>
      </c>
      <c r="F1330" s="490"/>
      <c r="G1330" s="281">
        <f>'[2]III_SAV-Details_NB'!X1336</f>
        <v>0</v>
      </c>
      <c r="H1330" s="281">
        <f t="shared" si="386"/>
        <v>0</v>
      </c>
      <c r="I1330" s="281">
        <f>IF(con_EOGJahr=2025,'[2]III_SAV-Details_NB'!AA1336,IF(con_EOGJahr=2026,'[2]III_SAV-Details_NB'!AB1336,'[2]III_SAV-Details_NB'!AC1336))</f>
        <v>0</v>
      </c>
      <c r="J1330" s="282"/>
      <c r="K1330" s="282"/>
      <c r="L1330" s="282"/>
      <c r="M1330" s="282"/>
      <c r="N1330" s="282"/>
      <c r="O1330" s="282"/>
      <c r="P1330" s="52">
        <f t="shared" si="387"/>
        <v>0</v>
      </c>
      <c r="Q1330" s="60"/>
      <c r="R1330" s="53">
        <f t="shared" si="393"/>
        <v>0</v>
      </c>
      <c r="S1330" s="59"/>
      <c r="T1330" s="61"/>
      <c r="U1330" s="342" t="str">
        <f t="shared" si="397"/>
        <v>k.A.</v>
      </c>
      <c r="V1330" s="343" t="str">
        <f t="shared" si="394"/>
        <v>k.A.</v>
      </c>
      <c r="W1330" s="343" t="str">
        <f>IFERROR(IF(OR($D1330="",$E1330=0,con_Ende=0),"k.A.",IF(VLOOKUP($D1330,rng_ND,5,0)="Nein",VLOOKUP($D1330,rng_ND,2,FALSE),MIN(VLOOKUP($D1330,rng_ND,2,FALSE),A_Stammdaten!$B$19-D_SAV!$E1330+1))),"k.A.")</f>
        <v>k.A.</v>
      </c>
      <c r="X1330" s="343" t="str">
        <f t="shared" si="395"/>
        <v>k.A.</v>
      </c>
      <c r="Y1330" s="62"/>
      <c r="Z1330" s="48">
        <f t="shared" si="396"/>
        <v>0</v>
      </c>
      <c r="AA1330" s="457"/>
      <c r="AB1330" s="55">
        <f t="shared" si="388"/>
        <v>0</v>
      </c>
      <c r="AC1330" s="55">
        <f>IF(A_Stammdaten!$B$25="ja",D_SAV!AA1330,D_SAV!AB1330)</f>
        <v>0</v>
      </c>
      <c r="AD1330" s="478">
        <f>IF(AC1330=0,0,IF(U1330-(con_EOGJahr-D_SAV!E1330)&lt;=0,AC1330,AC1330/V1330))</f>
        <v>0</v>
      </c>
      <c r="AE1330" s="478">
        <f>IFERROR(IF(AND(VLOOKUP(D1330,rng_ND,5,FALSE)="Ja",D_SAV!T1330="degressiv"),D_SAV!AC1330*Y1330/100,0),0)</f>
        <v>0</v>
      </c>
      <c r="AF1330" s="55">
        <f>IFERROR(IF(VLOOKUP(D1330,rng_ND,5,FALSE)="Ja",MAX(D_SAV!AD1330:AE1330),D_SAV!AD1330),0)</f>
        <v>0</v>
      </c>
      <c r="AG1330" s="55">
        <f t="shared" si="389"/>
        <v>0</v>
      </c>
      <c r="AH1330" s="55">
        <f t="shared" si="390"/>
        <v>0</v>
      </c>
      <c r="AI1330" s="55">
        <f t="shared" si="391"/>
        <v>0</v>
      </c>
      <c r="AJ1330" s="55">
        <f t="shared" si="392"/>
        <v>0</v>
      </c>
      <c r="AK1330" s="55">
        <f t="shared" si="383"/>
        <v>0</v>
      </c>
      <c r="AL1330" s="55">
        <f t="shared" si="384"/>
        <v>0</v>
      </c>
      <c r="AM1330" s="55">
        <f t="shared" si="385"/>
        <v>0</v>
      </c>
    </row>
    <row r="1331" spans="1:39" x14ac:dyDescent="0.25">
      <c r="A1331" s="47">
        <v>1327</v>
      </c>
      <c r="B1331" s="358" t="str">
        <f>IF(AND(E1331&lt;&gt;0,D1331&lt;&gt;0,F1331&lt;&gt;0),IF(C1331&lt;&gt;0,CONCATENATE(C1331,"-AGr",VLOOKUP(D1331,Listen!$A$2:$G$45,7,FALSE),"-",E1331,"-",F1331,),CONCATENATE("AGr",VLOOKUP(D1331,Listen!$A$2:$G$45,7,FALSE),"-",E1331,"-",F1331)),"keine vollständige ID")</f>
        <v>keine vollständige ID</v>
      </c>
      <c r="C1331" s="359">
        <f>'[2]III_SAV-Details_NB'!B1337</f>
        <v>0</v>
      </c>
      <c r="D1331" s="359">
        <f>'[2]III_SAV-Details_NB'!C1337</f>
        <v>0</v>
      </c>
      <c r="E1331" s="359">
        <f>'[2]III_SAV-Details_NB'!D1337</f>
        <v>0</v>
      </c>
      <c r="F1331" s="490"/>
      <c r="G1331" s="281">
        <f>'[2]III_SAV-Details_NB'!X1337</f>
        <v>0</v>
      </c>
      <c r="H1331" s="281">
        <f t="shared" si="386"/>
        <v>0</v>
      </c>
      <c r="I1331" s="281">
        <f>IF(con_EOGJahr=2025,'[2]III_SAV-Details_NB'!AA1337,IF(con_EOGJahr=2026,'[2]III_SAV-Details_NB'!AB1337,'[2]III_SAV-Details_NB'!AC1337))</f>
        <v>0</v>
      </c>
      <c r="J1331" s="282"/>
      <c r="K1331" s="282"/>
      <c r="L1331" s="282"/>
      <c r="M1331" s="282"/>
      <c r="N1331" s="282"/>
      <c r="O1331" s="282"/>
      <c r="P1331" s="52">
        <f t="shared" si="387"/>
        <v>0</v>
      </c>
      <c r="Q1331" s="60"/>
      <c r="R1331" s="53">
        <f t="shared" si="393"/>
        <v>0</v>
      </c>
      <c r="S1331" s="59"/>
      <c r="T1331" s="61"/>
      <c r="U1331" s="342" t="str">
        <f t="shared" si="397"/>
        <v>k.A.</v>
      </c>
      <c r="V1331" s="343" t="str">
        <f t="shared" si="394"/>
        <v>k.A.</v>
      </c>
      <c r="W1331" s="343" t="str">
        <f>IFERROR(IF(OR($D1331="",$E1331=0,con_Ende=0),"k.A.",IF(VLOOKUP($D1331,rng_ND,5,0)="Nein",VLOOKUP($D1331,rng_ND,2,FALSE),MIN(VLOOKUP($D1331,rng_ND,2,FALSE),A_Stammdaten!$B$19-D_SAV!$E1331+1))),"k.A.")</f>
        <v>k.A.</v>
      </c>
      <c r="X1331" s="343" t="str">
        <f t="shared" si="395"/>
        <v>k.A.</v>
      </c>
      <c r="Y1331" s="62"/>
      <c r="Z1331" s="48">
        <f t="shared" si="396"/>
        <v>0</v>
      </c>
      <c r="AA1331" s="457"/>
      <c r="AB1331" s="55">
        <f t="shared" si="388"/>
        <v>0</v>
      </c>
      <c r="AC1331" s="55">
        <f>IF(A_Stammdaten!$B$25="ja",D_SAV!AA1331,D_SAV!AB1331)</f>
        <v>0</v>
      </c>
      <c r="AD1331" s="478">
        <f>IF(AC1331=0,0,IF(U1331-(con_EOGJahr-D_SAV!E1331)&lt;=0,AC1331,AC1331/V1331))</f>
        <v>0</v>
      </c>
      <c r="AE1331" s="478">
        <f>IFERROR(IF(AND(VLOOKUP(D1331,rng_ND,5,FALSE)="Ja",D_SAV!T1331="degressiv"),D_SAV!AC1331*Y1331/100,0),0)</f>
        <v>0</v>
      </c>
      <c r="AF1331" s="55">
        <f>IFERROR(IF(VLOOKUP(D1331,rng_ND,5,FALSE)="Ja",MAX(D_SAV!AD1331:AE1331),D_SAV!AD1331),0)</f>
        <v>0</v>
      </c>
      <c r="AG1331" s="55">
        <f t="shared" si="389"/>
        <v>0</v>
      </c>
      <c r="AH1331" s="55">
        <f t="shared" si="390"/>
        <v>0</v>
      </c>
      <c r="AI1331" s="55">
        <f t="shared" si="391"/>
        <v>0</v>
      </c>
      <c r="AJ1331" s="55">
        <f t="shared" si="392"/>
        <v>0</v>
      </c>
      <c r="AK1331" s="55">
        <f t="shared" si="383"/>
        <v>0</v>
      </c>
      <c r="AL1331" s="55">
        <f t="shared" si="384"/>
        <v>0</v>
      </c>
      <c r="AM1331" s="55">
        <f t="shared" si="385"/>
        <v>0</v>
      </c>
    </row>
    <row r="1332" spans="1:39" x14ac:dyDescent="0.25">
      <c r="A1332" s="47">
        <v>1328</v>
      </c>
      <c r="B1332" s="358" t="str">
        <f>IF(AND(E1332&lt;&gt;0,D1332&lt;&gt;0,F1332&lt;&gt;0),IF(C1332&lt;&gt;0,CONCATENATE(C1332,"-AGr",VLOOKUP(D1332,Listen!$A$2:$G$45,7,FALSE),"-",E1332,"-",F1332,),CONCATENATE("AGr",VLOOKUP(D1332,Listen!$A$2:$G$45,7,FALSE),"-",E1332,"-",F1332)),"keine vollständige ID")</f>
        <v>keine vollständige ID</v>
      </c>
      <c r="C1332" s="359">
        <f>'[2]III_SAV-Details_NB'!B1338</f>
        <v>0</v>
      </c>
      <c r="D1332" s="359">
        <f>'[2]III_SAV-Details_NB'!C1338</f>
        <v>0</v>
      </c>
      <c r="E1332" s="359">
        <f>'[2]III_SAV-Details_NB'!D1338</f>
        <v>0</v>
      </c>
      <c r="F1332" s="490"/>
      <c r="G1332" s="281">
        <f>'[2]III_SAV-Details_NB'!X1338</f>
        <v>0</v>
      </c>
      <c r="H1332" s="281">
        <f t="shared" si="386"/>
        <v>0</v>
      </c>
      <c r="I1332" s="281">
        <f>IF(con_EOGJahr=2025,'[2]III_SAV-Details_NB'!AA1338,IF(con_EOGJahr=2026,'[2]III_SAV-Details_NB'!AB1338,'[2]III_SAV-Details_NB'!AC1338))</f>
        <v>0</v>
      </c>
      <c r="J1332" s="282"/>
      <c r="K1332" s="282"/>
      <c r="L1332" s="282"/>
      <c r="M1332" s="282"/>
      <c r="N1332" s="282"/>
      <c r="O1332" s="282"/>
      <c r="P1332" s="52">
        <f t="shared" si="387"/>
        <v>0</v>
      </c>
      <c r="Q1332" s="60"/>
      <c r="R1332" s="53">
        <f t="shared" si="393"/>
        <v>0</v>
      </c>
      <c r="S1332" s="59"/>
      <c r="T1332" s="61"/>
      <c r="U1332" s="342" t="str">
        <f t="shared" si="397"/>
        <v>k.A.</v>
      </c>
      <c r="V1332" s="343" t="str">
        <f t="shared" si="394"/>
        <v>k.A.</v>
      </c>
      <c r="W1332" s="343" t="str">
        <f>IFERROR(IF(OR($D1332="",$E1332=0,con_Ende=0),"k.A.",IF(VLOOKUP($D1332,rng_ND,5,0)="Nein",VLOOKUP($D1332,rng_ND,2,FALSE),MIN(VLOOKUP($D1332,rng_ND,2,FALSE),A_Stammdaten!$B$19-D_SAV!$E1332+1))),"k.A.")</f>
        <v>k.A.</v>
      </c>
      <c r="X1332" s="343" t="str">
        <f t="shared" si="395"/>
        <v>k.A.</v>
      </c>
      <c r="Y1332" s="62"/>
      <c r="Z1332" s="48">
        <f t="shared" si="396"/>
        <v>0</v>
      </c>
      <c r="AA1332" s="457"/>
      <c r="AB1332" s="55">
        <f t="shared" si="388"/>
        <v>0</v>
      </c>
      <c r="AC1332" s="55">
        <f>IF(A_Stammdaten!$B$25="ja",D_SAV!AA1332,D_SAV!AB1332)</f>
        <v>0</v>
      </c>
      <c r="AD1332" s="478">
        <f>IF(AC1332=0,0,IF(U1332-(con_EOGJahr-D_SAV!E1332)&lt;=0,AC1332,AC1332/V1332))</f>
        <v>0</v>
      </c>
      <c r="AE1332" s="478">
        <f>IFERROR(IF(AND(VLOOKUP(D1332,rng_ND,5,FALSE)="Ja",D_SAV!T1332="degressiv"),D_SAV!AC1332*Y1332/100,0),0)</f>
        <v>0</v>
      </c>
      <c r="AF1332" s="55">
        <f>IFERROR(IF(VLOOKUP(D1332,rng_ND,5,FALSE)="Ja",MAX(D_SAV!AD1332:AE1332),D_SAV!AD1332),0)</f>
        <v>0</v>
      </c>
      <c r="AG1332" s="55">
        <f t="shared" si="389"/>
        <v>0</v>
      </c>
      <c r="AH1332" s="55">
        <f t="shared" si="390"/>
        <v>0</v>
      </c>
      <c r="AI1332" s="55">
        <f t="shared" si="391"/>
        <v>0</v>
      </c>
      <c r="AJ1332" s="55">
        <f t="shared" si="392"/>
        <v>0</v>
      </c>
      <c r="AK1332" s="55">
        <f t="shared" si="383"/>
        <v>0</v>
      </c>
      <c r="AL1332" s="55">
        <f t="shared" si="384"/>
        <v>0</v>
      </c>
      <c r="AM1332" s="55">
        <f t="shared" si="385"/>
        <v>0</v>
      </c>
    </row>
    <row r="1333" spans="1:39" x14ac:dyDescent="0.25">
      <c r="A1333" s="47">
        <v>1329</v>
      </c>
      <c r="B1333" s="358" t="str">
        <f>IF(AND(E1333&lt;&gt;0,D1333&lt;&gt;0,F1333&lt;&gt;0),IF(C1333&lt;&gt;0,CONCATENATE(C1333,"-AGr",VLOOKUP(D1333,Listen!$A$2:$G$45,7,FALSE),"-",E1333,"-",F1333,),CONCATENATE("AGr",VLOOKUP(D1333,Listen!$A$2:$G$45,7,FALSE),"-",E1333,"-",F1333)),"keine vollständige ID")</f>
        <v>keine vollständige ID</v>
      </c>
      <c r="C1333" s="359">
        <f>'[2]III_SAV-Details_NB'!B1339</f>
        <v>0</v>
      </c>
      <c r="D1333" s="359">
        <f>'[2]III_SAV-Details_NB'!C1339</f>
        <v>0</v>
      </c>
      <c r="E1333" s="359">
        <f>'[2]III_SAV-Details_NB'!D1339</f>
        <v>0</v>
      </c>
      <c r="F1333" s="490"/>
      <c r="G1333" s="281">
        <f>'[2]III_SAV-Details_NB'!X1339</f>
        <v>0</v>
      </c>
      <c r="H1333" s="281">
        <f t="shared" si="386"/>
        <v>0</v>
      </c>
      <c r="I1333" s="281">
        <f>IF(con_EOGJahr=2025,'[2]III_SAV-Details_NB'!AA1339,IF(con_EOGJahr=2026,'[2]III_SAV-Details_NB'!AB1339,'[2]III_SAV-Details_NB'!AC1339))</f>
        <v>0</v>
      </c>
      <c r="J1333" s="282"/>
      <c r="K1333" s="282"/>
      <c r="L1333" s="282"/>
      <c r="M1333" s="282"/>
      <c r="N1333" s="282"/>
      <c r="O1333" s="282"/>
      <c r="P1333" s="52">
        <f t="shared" si="387"/>
        <v>0</v>
      </c>
      <c r="Q1333" s="60"/>
      <c r="R1333" s="53">
        <f t="shared" si="393"/>
        <v>0</v>
      </c>
      <c r="S1333" s="59"/>
      <c r="T1333" s="61"/>
      <c r="U1333" s="342" t="str">
        <f t="shared" si="397"/>
        <v>k.A.</v>
      </c>
      <c r="V1333" s="343" t="str">
        <f t="shared" si="394"/>
        <v>k.A.</v>
      </c>
      <c r="W1333" s="343" t="str">
        <f>IFERROR(IF(OR($D1333="",$E1333=0,con_Ende=0),"k.A.",IF(VLOOKUP($D1333,rng_ND,5,0)="Nein",VLOOKUP($D1333,rng_ND,2,FALSE),MIN(VLOOKUP($D1333,rng_ND,2,FALSE),A_Stammdaten!$B$19-D_SAV!$E1333+1))),"k.A.")</f>
        <v>k.A.</v>
      </c>
      <c r="X1333" s="343" t="str">
        <f t="shared" si="395"/>
        <v>k.A.</v>
      </c>
      <c r="Y1333" s="62"/>
      <c r="Z1333" s="48">
        <f t="shared" si="396"/>
        <v>0</v>
      </c>
      <c r="AA1333" s="457"/>
      <c r="AB1333" s="55">
        <f t="shared" si="388"/>
        <v>0</v>
      </c>
      <c r="AC1333" s="55">
        <f>IF(A_Stammdaten!$B$25="ja",D_SAV!AA1333,D_SAV!AB1333)</f>
        <v>0</v>
      </c>
      <c r="AD1333" s="478">
        <f>IF(AC1333=0,0,IF(U1333-(con_EOGJahr-D_SAV!E1333)&lt;=0,AC1333,AC1333/V1333))</f>
        <v>0</v>
      </c>
      <c r="AE1333" s="478">
        <f>IFERROR(IF(AND(VLOOKUP(D1333,rng_ND,5,FALSE)="Ja",D_SAV!T1333="degressiv"),D_SAV!AC1333*Y1333/100,0),0)</f>
        <v>0</v>
      </c>
      <c r="AF1333" s="55">
        <f>IFERROR(IF(VLOOKUP(D1333,rng_ND,5,FALSE)="Ja",MAX(D_SAV!AD1333:AE1333),D_SAV!AD1333),0)</f>
        <v>0</v>
      </c>
      <c r="AG1333" s="55">
        <f t="shared" si="389"/>
        <v>0</v>
      </c>
      <c r="AH1333" s="55">
        <f t="shared" si="390"/>
        <v>0</v>
      </c>
      <c r="AI1333" s="55">
        <f t="shared" si="391"/>
        <v>0</v>
      </c>
      <c r="AJ1333" s="55">
        <f t="shared" si="392"/>
        <v>0</v>
      </c>
      <c r="AK1333" s="55">
        <f t="shared" si="383"/>
        <v>0</v>
      </c>
      <c r="AL1333" s="55">
        <f t="shared" si="384"/>
        <v>0</v>
      </c>
      <c r="AM1333" s="55">
        <f t="shared" si="385"/>
        <v>0</v>
      </c>
    </row>
    <row r="1334" spans="1:39" x14ac:dyDescent="0.25">
      <c r="A1334" s="47">
        <v>1330</v>
      </c>
      <c r="B1334" s="358" t="str">
        <f>IF(AND(E1334&lt;&gt;0,D1334&lt;&gt;0,F1334&lt;&gt;0),IF(C1334&lt;&gt;0,CONCATENATE(C1334,"-AGr",VLOOKUP(D1334,Listen!$A$2:$G$45,7,FALSE),"-",E1334,"-",F1334,),CONCATENATE("AGr",VLOOKUP(D1334,Listen!$A$2:$G$45,7,FALSE),"-",E1334,"-",F1334)),"keine vollständige ID")</f>
        <v>keine vollständige ID</v>
      </c>
      <c r="C1334" s="359">
        <f>'[2]III_SAV-Details_NB'!B1340</f>
        <v>0</v>
      </c>
      <c r="D1334" s="359">
        <f>'[2]III_SAV-Details_NB'!C1340</f>
        <v>0</v>
      </c>
      <c r="E1334" s="359">
        <f>'[2]III_SAV-Details_NB'!D1340</f>
        <v>0</v>
      </c>
      <c r="F1334" s="490"/>
      <c r="G1334" s="281">
        <f>'[2]III_SAV-Details_NB'!X1340</f>
        <v>0</v>
      </c>
      <c r="H1334" s="281">
        <f t="shared" si="386"/>
        <v>0</v>
      </c>
      <c r="I1334" s="281">
        <f>IF(con_EOGJahr=2025,'[2]III_SAV-Details_NB'!AA1340,IF(con_EOGJahr=2026,'[2]III_SAV-Details_NB'!AB1340,'[2]III_SAV-Details_NB'!AC1340))</f>
        <v>0</v>
      </c>
      <c r="J1334" s="282"/>
      <c r="K1334" s="282"/>
      <c r="L1334" s="282"/>
      <c r="M1334" s="282"/>
      <c r="N1334" s="282"/>
      <c r="O1334" s="282"/>
      <c r="P1334" s="52">
        <f t="shared" si="387"/>
        <v>0</v>
      </c>
      <c r="Q1334" s="60"/>
      <c r="R1334" s="53">
        <f t="shared" si="393"/>
        <v>0</v>
      </c>
      <c r="S1334" s="59"/>
      <c r="T1334" s="61"/>
      <c r="U1334" s="342" t="str">
        <f t="shared" si="397"/>
        <v>k.A.</v>
      </c>
      <c r="V1334" s="343" t="str">
        <f t="shared" si="394"/>
        <v>k.A.</v>
      </c>
      <c r="W1334" s="343" t="str">
        <f>IFERROR(IF(OR($D1334="",$E1334=0,con_Ende=0),"k.A.",IF(VLOOKUP($D1334,rng_ND,5,0)="Nein",VLOOKUP($D1334,rng_ND,2,FALSE),MIN(VLOOKUP($D1334,rng_ND,2,FALSE),A_Stammdaten!$B$19-D_SAV!$E1334+1))),"k.A.")</f>
        <v>k.A.</v>
      </c>
      <c r="X1334" s="343" t="str">
        <f t="shared" si="395"/>
        <v>k.A.</v>
      </c>
      <c r="Y1334" s="62"/>
      <c r="Z1334" s="48">
        <f t="shared" si="396"/>
        <v>0</v>
      </c>
      <c r="AA1334" s="457"/>
      <c r="AB1334" s="55">
        <f t="shared" si="388"/>
        <v>0</v>
      </c>
      <c r="AC1334" s="55">
        <f>IF(A_Stammdaten!$B$25="ja",D_SAV!AA1334,D_SAV!AB1334)</f>
        <v>0</v>
      </c>
      <c r="AD1334" s="478">
        <f>IF(AC1334=0,0,IF(U1334-(con_EOGJahr-D_SAV!E1334)&lt;=0,AC1334,AC1334/V1334))</f>
        <v>0</v>
      </c>
      <c r="AE1334" s="478">
        <f>IFERROR(IF(AND(VLOOKUP(D1334,rng_ND,5,FALSE)="Ja",D_SAV!T1334="degressiv"),D_SAV!AC1334*Y1334/100,0),0)</f>
        <v>0</v>
      </c>
      <c r="AF1334" s="55">
        <f>IFERROR(IF(VLOOKUP(D1334,rng_ND,5,FALSE)="Ja",MAX(D_SAV!AD1334:AE1334),D_SAV!AD1334),0)</f>
        <v>0</v>
      </c>
      <c r="AG1334" s="55">
        <f t="shared" si="389"/>
        <v>0</v>
      </c>
      <c r="AH1334" s="55">
        <f t="shared" si="390"/>
        <v>0</v>
      </c>
      <c r="AI1334" s="55">
        <f t="shared" si="391"/>
        <v>0</v>
      </c>
      <c r="AJ1334" s="55">
        <f t="shared" si="392"/>
        <v>0</v>
      </c>
      <c r="AK1334" s="55">
        <f t="shared" si="383"/>
        <v>0</v>
      </c>
      <c r="AL1334" s="55">
        <f t="shared" si="384"/>
        <v>0</v>
      </c>
      <c r="AM1334" s="55">
        <f t="shared" si="385"/>
        <v>0</v>
      </c>
    </row>
    <row r="1335" spans="1:39" x14ac:dyDescent="0.25">
      <c r="A1335" s="47">
        <v>1331</v>
      </c>
      <c r="B1335" s="358" t="str">
        <f>IF(AND(E1335&lt;&gt;0,D1335&lt;&gt;0,F1335&lt;&gt;0),IF(C1335&lt;&gt;0,CONCATENATE(C1335,"-AGr",VLOOKUP(D1335,Listen!$A$2:$G$45,7,FALSE),"-",E1335,"-",F1335,),CONCATENATE("AGr",VLOOKUP(D1335,Listen!$A$2:$G$45,7,FALSE),"-",E1335,"-",F1335)),"keine vollständige ID")</f>
        <v>keine vollständige ID</v>
      </c>
      <c r="C1335" s="359">
        <f>'[2]III_SAV-Details_NB'!B1341</f>
        <v>0</v>
      </c>
      <c r="D1335" s="359">
        <f>'[2]III_SAV-Details_NB'!C1341</f>
        <v>0</v>
      </c>
      <c r="E1335" s="359">
        <f>'[2]III_SAV-Details_NB'!D1341</f>
        <v>0</v>
      </c>
      <c r="F1335" s="490"/>
      <c r="G1335" s="281">
        <f>'[2]III_SAV-Details_NB'!X1341</f>
        <v>0</v>
      </c>
      <c r="H1335" s="281">
        <f t="shared" si="386"/>
        <v>0</v>
      </c>
      <c r="I1335" s="281">
        <f>IF(con_EOGJahr=2025,'[2]III_SAV-Details_NB'!AA1341,IF(con_EOGJahr=2026,'[2]III_SAV-Details_NB'!AB1341,'[2]III_SAV-Details_NB'!AC1341))</f>
        <v>0</v>
      </c>
      <c r="J1335" s="282"/>
      <c r="K1335" s="282"/>
      <c r="L1335" s="282"/>
      <c r="M1335" s="282"/>
      <c r="N1335" s="282"/>
      <c r="O1335" s="282"/>
      <c r="P1335" s="52">
        <f t="shared" si="387"/>
        <v>0</v>
      </c>
      <c r="Q1335" s="60"/>
      <c r="R1335" s="53">
        <f t="shared" si="393"/>
        <v>0</v>
      </c>
      <c r="S1335" s="59"/>
      <c r="T1335" s="61"/>
      <c r="U1335" s="342" t="str">
        <f t="shared" si="397"/>
        <v>k.A.</v>
      </c>
      <c r="V1335" s="343" t="str">
        <f t="shared" si="394"/>
        <v>k.A.</v>
      </c>
      <c r="W1335" s="343" t="str">
        <f>IFERROR(IF(OR($D1335="",$E1335=0,con_Ende=0),"k.A.",IF(VLOOKUP($D1335,rng_ND,5,0)="Nein",VLOOKUP($D1335,rng_ND,2,FALSE),MIN(VLOOKUP($D1335,rng_ND,2,FALSE),A_Stammdaten!$B$19-D_SAV!$E1335+1))),"k.A.")</f>
        <v>k.A.</v>
      </c>
      <c r="X1335" s="343" t="str">
        <f t="shared" si="395"/>
        <v>k.A.</v>
      </c>
      <c r="Y1335" s="62"/>
      <c r="Z1335" s="48">
        <f t="shared" si="396"/>
        <v>0</v>
      </c>
      <c r="AA1335" s="457"/>
      <c r="AB1335" s="55">
        <f t="shared" si="388"/>
        <v>0</v>
      </c>
      <c r="AC1335" s="55">
        <f>IF(A_Stammdaten!$B$25="ja",D_SAV!AA1335,D_SAV!AB1335)</f>
        <v>0</v>
      </c>
      <c r="AD1335" s="478">
        <f>IF(AC1335=0,0,IF(U1335-(con_EOGJahr-D_SAV!E1335)&lt;=0,AC1335,AC1335/V1335))</f>
        <v>0</v>
      </c>
      <c r="AE1335" s="478">
        <f>IFERROR(IF(AND(VLOOKUP(D1335,rng_ND,5,FALSE)="Ja",D_SAV!T1335="degressiv"),D_SAV!AC1335*Y1335/100,0),0)</f>
        <v>0</v>
      </c>
      <c r="AF1335" s="55">
        <f>IFERROR(IF(VLOOKUP(D1335,rng_ND,5,FALSE)="Ja",MAX(D_SAV!AD1335:AE1335),D_SAV!AD1335),0)</f>
        <v>0</v>
      </c>
      <c r="AG1335" s="55">
        <f t="shared" si="389"/>
        <v>0</v>
      </c>
      <c r="AH1335" s="55">
        <f t="shared" si="390"/>
        <v>0</v>
      </c>
      <c r="AI1335" s="55">
        <f t="shared" si="391"/>
        <v>0</v>
      </c>
      <c r="AJ1335" s="55">
        <f t="shared" si="392"/>
        <v>0</v>
      </c>
      <c r="AK1335" s="55">
        <f t="shared" si="383"/>
        <v>0</v>
      </c>
      <c r="AL1335" s="55">
        <f t="shared" si="384"/>
        <v>0</v>
      </c>
      <c r="AM1335" s="55">
        <f t="shared" si="385"/>
        <v>0</v>
      </c>
    </row>
    <row r="1336" spans="1:39" x14ac:dyDescent="0.25">
      <c r="A1336" s="47">
        <v>1332</v>
      </c>
      <c r="B1336" s="358" t="str">
        <f>IF(AND(E1336&lt;&gt;0,D1336&lt;&gt;0,F1336&lt;&gt;0),IF(C1336&lt;&gt;0,CONCATENATE(C1336,"-AGr",VLOOKUP(D1336,Listen!$A$2:$G$45,7,FALSE),"-",E1336,"-",F1336,),CONCATENATE("AGr",VLOOKUP(D1336,Listen!$A$2:$G$45,7,FALSE),"-",E1336,"-",F1336)),"keine vollständige ID")</f>
        <v>keine vollständige ID</v>
      </c>
      <c r="C1336" s="359">
        <f>'[2]III_SAV-Details_NB'!B1342</f>
        <v>0</v>
      </c>
      <c r="D1336" s="359">
        <f>'[2]III_SAV-Details_NB'!C1342</f>
        <v>0</v>
      </c>
      <c r="E1336" s="359">
        <f>'[2]III_SAV-Details_NB'!D1342</f>
        <v>0</v>
      </c>
      <c r="F1336" s="490"/>
      <c r="G1336" s="281">
        <f>'[2]III_SAV-Details_NB'!X1342</f>
        <v>0</v>
      </c>
      <c r="H1336" s="281">
        <f t="shared" si="386"/>
        <v>0</v>
      </c>
      <c r="I1336" s="281">
        <f>IF(con_EOGJahr=2025,'[2]III_SAV-Details_NB'!AA1342,IF(con_EOGJahr=2026,'[2]III_SAV-Details_NB'!AB1342,'[2]III_SAV-Details_NB'!AC1342))</f>
        <v>0</v>
      </c>
      <c r="J1336" s="282"/>
      <c r="K1336" s="282"/>
      <c r="L1336" s="282"/>
      <c r="M1336" s="282"/>
      <c r="N1336" s="282"/>
      <c r="O1336" s="282"/>
      <c r="P1336" s="52">
        <f t="shared" si="387"/>
        <v>0</v>
      </c>
      <c r="Q1336" s="60"/>
      <c r="R1336" s="53">
        <f t="shared" si="393"/>
        <v>0</v>
      </c>
      <c r="S1336" s="59"/>
      <c r="T1336" s="61"/>
      <c r="U1336" s="342" t="str">
        <f t="shared" si="397"/>
        <v>k.A.</v>
      </c>
      <c r="V1336" s="343" t="str">
        <f t="shared" si="394"/>
        <v>k.A.</v>
      </c>
      <c r="W1336" s="343" t="str">
        <f>IFERROR(IF(OR($D1336="",$E1336=0,con_Ende=0),"k.A.",IF(VLOOKUP($D1336,rng_ND,5,0)="Nein",VLOOKUP($D1336,rng_ND,2,FALSE),MIN(VLOOKUP($D1336,rng_ND,2,FALSE),A_Stammdaten!$B$19-D_SAV!$E1336+1))),"k.A.")</f>
        <v>k.A.</v>
      </c>
      <c r="X1336" s="343" t="str">
        <f t="shared" si="395"/>
        <v>k.A.</v>
      </c>
      <c r="Y1336" s="62"/>
      <c r="Z1336" s="48">
        <f t="shared" si="396"/>
        <v>0</v>
      </c>
      <c r="AA1336" s="457"/>
      <c r="AB1336" s="55">
        <f t="shared" si="388"/>
        <v>0</v>
      </c>
      <c r="AC1336" s="55">
        <f>IF(A_Stammdaten!$B$25="ja",D_SAV!AA1336,D_SAV!AB1336)</f>
        <v>0</v>
      </c>
      <c r="AD1336" s="478">
        <f>IF(AC1336=0,0,IF(U1336-(con_EOGJahr-D_SAV!E1336)&lt;=0,AC1336,AC1336/V1336))</f>
        <v>0</v>
      </c>
      <c r="AE1336" s="478">
        <f>IFERROR(IF(AND(VLOOKUP(D1336,rng_ND,5,FALSE)="Ja",D_SAV!T1336="degressiv"),D_SAV!AC1336*Y1336/100,0),0)</f>
        <v>0</v>
      </c>
      <c r="AF1336" s="55">
        <f>IFERROR(IF(VLOOKUP(D1336,rng_ND,5,FALSE)="Ja",MAX(D_SAV!AD1336:AE1336),D_SAV!AD1336),0)</f>
        <v>0</v>
      </c>
      <c r="AG1336" s="55">
        <f t="shared" si="389"/>
        <v>0</v>
      </c>
      <c r="AH1336" s="55">
        <f t="shared" si="390"/>
        <v>0</v>
      </c>
      <c r="AI1336" s="55">
        <f t="shared" si="391"/>
        <v>0</v>
      </c>
      <c r="AJ1336" s="55">
        <f t="shared" si="392"/>
        <v>0</v>
      </c>
      <c r="AK1336" s="55">
        <f t="shared" si="383"/>
        <v>0</v>
      </c>
      <c r="AL1336" s="55">
        <f t="shared" si="384"/>
        <v>0</v>
      </c>
      <c r="AM1336" s="55">
        <f t="shared" si="385"/>
        <v>0</v>
      </c>
    </row>
    <row r="1337" spans="1:39" x14ac:dyDescent="0.25">
      <c r="A1337" s="47">
        <v>1333</v>
      </c>
      <c r="B1337" s="358" t="str">
        <f>IF(AND(E1337&lt;&gt;0,D1337&lt;&gt;0,F1337&lt;&gt;0),IF(C1337&lt;&gt;0,CONCATENATE(C1337,"-AGr",VLOOKUP(D1337,Listen!$A$2:$G$45,7,FALSE),"-",E1337,"-",F1337,),CONCATENATE("AGr",VLOOKUP(D1337,Listen!$A$2:$G$45,7,FALSE),"-",E1337,"-",F1337)),"keine vollständige ID")</f>
        <v>keine vollständige ID</v>
      </c>
      <c r="C1337" s="359">
        <f>'[2]III_SAV-Details_NB'!B1343</f>
        <v>0</v>
      </c>
      <c r="D1337" s="359">
        <f>'[2]III_SAV-Details_NB'!C1343</f>
        <v>0</v>
      </c>
      <c r="E1337" s="359">
        <f>'[2]III_SAV-Details_NB'!D1343</f>
        <v>0</v>
      </c>
      <c r="F1337" s="490"/>
      <c r="G1337" s="281">
        <f>'[2]III_SAV-Details_NB'!X1343</f>
        <v>0</v>
      </c>
      <c r="H1337" s="281">
        <f t="shared" si="386"/>
        <v>0</v>
      </c>
      <c r="I1337" s="281">
        <f>IF(con_EOGJahr=2025,'[2]III_SAV-Details_NB'!AA1343,IF(con_EOGJahr=2026,'[2]III_SAV-Details_NB'!AB1343,'[2]III_SAV-Details_NB'!AC1343))</f>
        <v>0</v>
      </c>
      <c r="J1337" s="282"/>
      <c r="K1337" s="282"/>
      <c r="L1337" s="282"/>
      <c r="M1337" s="282"/>
      <c r="N1337" s="282"/>
      <c r="O1337" s="282"/>
      <c r="P1337" s="52">
        <f t="shared" si="387"/>
        <v>0</v>
      </c>
      <c r="Q1337" s="60"/>
      <c r="R1337" s="53">
        <f t="shared" si="393"/>
        <v>0</v>
      </c>
      <c r="S1337" s="59"/>
      <c r="T1337" s="61"/>
      <c r="U1337" s="342" t="str">
        <f t="shared" si="397"/>
        <v>k.A.</v>
      </c>
      <c r="V1337" s="343" t="str">
        <f t="shared" si="394"/>
        <v>k.A.</v>
      </c>
      <c r="W1337" s="343" t="str">
        <f>IFERROR(IF(OR($D1337="",$E1337=0,con_Ende=0),"k.A.",IF(VLOOKUP($D1337,rng_ND,5,0)="Nein",VLOOKUP($D1337,rng_ND,2,FALSE),MIN(VLOOKUP($D1337,rng_ND,2,FALSE),A_Stammdaten!$B$19-D_SAV!$E1337+1))),"k.A.")</f>
        <v>k.A.</v>
      </c>
      <c r="X1337" s="343" t="str">
        <f t="shared" si="395"/>
        <v>k.A.</v>
      </c>
      <c r="Y1337" s="62"/>
      <c r="Z1337" s="48">
        <f t="shared" si="396"/>
        <v>0</v>
      </c>
      <c r="AA1337" s="457"/>
      <c r="AB1337" s="55">
        <f t="shared" si="388"/>
        <v>0</v>
      </c>
      <c r="AC1337" s="55">
        <f>IF(A_Stammdaten!$B$25="ja",D_SAV!AA1337,D_SAV!AB1337)</f>
        <v>0</v>
      </c>
      <c r="AD1337" s="478">
        <f>IF(AC1337=0,0,IF(U1337-(con_EOGJahr-D_SAV!E1337)&lt;=0,AC1337,AC1337/V1337))</f>
        <v>0</v>
      </c>
      <c r="AE1337" s="478">
        <f>IFERROR(IF(AND(VLOOKUP(D1337,rng_ND,5,FALSE)="Ja",D_SAV!T1337="degressiv"),D_SAV!AC1337*Y1337/100,0),0)</f>
        <v>0</v>
      </c>
      <c r="AF1337" s="55">
        <f>IFERROR(IF(VLOOKUP(D1337,rng_ND,5,FALSE)="Ja",MAX(D_SAV!AD1337:AE1337),D_SAV!AD1337),0)</f>
        <v>0</v>
      </c>
      <c r="AG1337" s="55">
        <f t="shared" si="389"/>
        <v>0</v>
      </c>
      <c r="AH1337" s="55">
        <f t="shared" si="390"/>
        <v>0</v>
      </c>
      <c r="AI1337" s="55">
        <f t="shared" si="391"/>
        <v>0</v>
      </c>
      <c r="AJ1337" s="55">
        <f t="shared" si="392"/>
        <v>0</v>
      </c>
      <c r="AK1337" s="55">
        <f t="shared" si="383"/>
        <v>0</v>
      </c>
      <c r="AL1337" s="55">
        <f t="shared" si="384"/>
        <v>0</v>
      </c>
      <c r="AM1337" s="55">
        <f t="shared" si="385"/>
        <v>0</v>
      </c>
    </row>
    <row r="1338" spans="1:39" x14ac:dyDescent="0.25">
      <c r="A1338" s="47">
        <v>1334</v>
      </c>
      <c r="B1338" s="358" t="str">
        <f>IF(AND(E1338&lt;&gt;0,D1338&lt;&gt;0,F1338&lt;&gt;0),IF(C1338&lt;&gt;0,CONCATENATE(C1338,"-AGr",VLOOKUP(D1338,Listen!$A$2:$G$45,7,FALSE),"-",E1338,"-",F1338,),CONCATENATE("AGr",VLOOKUP(D1338,Listen!$A$2:$G$45,7,FALSE),"-",E1338,"-",F1338)),"keine vollständige ID")</f>
        <v>keine vollständige ID</v>
      </c>
      <c r="C1338" s="359">
        <f>'[2]III_SAV-Details_NB'!B1344</f>
        <v>0</v>
      </c>
      <c r="D1338" s="359">
        <f>'[2]III_SAV-Details_NB'!C1344</f>
        <v>0</v>
      </c>
      <c r="E1338" s="359">
        <f>'[2]III_SAV-Details_NB'!D1344</f>
        <v>0</v>
      </c>
      <c r="F1338" s="490"/>
      <c r="G1338" s="281">
        <f>'[2]III_SAV-Details_NB'!X1344</f>
        <v>0</v>
      </c>
      <c r="H1338" s="281">
        <f t="shared" si="386"/>
        <v>0</v>
      </c>
      <c r="I1338" s="281">
        <f>IF(con_EOGJahr=2025,'[2]III_SAV-Details_NB'!AA1344,IF(con_EOGJahr=2026,'[2]III_SAV-Details_NB'!AB1344,'[2]III_SAV-Details_NB'!AC1344))</f>
        <v>0</v>
      </c>
      <c r="J1338" s="282"/>
      <c r="K1338" s="282"/>
      <c r="L1338" s="282"/>
      <c r="M1338" s="282"/>
      <c r="N1338" s="282"/>
      <c r="O1338" s="282"/>
      <c r="P1338" s="52">
        <f t="shared" si="387"/>
        <v>0</v>
      </c>
      <c r="Q1338" s="60"/>
      <c r="R1338" s="53">
        <f t="shared" si="393"/>
        <v>0</v>
      </c>
      <c r="S1338" s="59"/>
      <c r="T1338" s="61"/>
      <c r="U1338" s="342" t="str">
        <f t="shared" si="397"/>
        <v>k.A.</v>
      </c>
      <c r="V1338" s="343" t="str">
        <f t="shared" si="394"/>
        <v>k.A.</v>
      </c>
      <c r="W1338" s="343" t="str">
        <f>IFERROR(IF(OR($D1338="",$E1338=0,con_Ende=0),"k.A.",IF(VLOOKUP($D1338,rng_ND,5,0)="Nein",VLOOKUP($D1338,rng_ND,2,FALSE),MIN(VLOOKUP($D1338,rng_ND,2,FALSE),A_Stammdaten!$B$19-D_SAV!$E1338+1))),"k.A.")</f>
        <v>k.A.</v>
      </c>
      <c r="X1338" s="343" t="str">
        <f t="shared" si="395"/>
        <v>k.A.</v>
      </c>
      <c r="Y1338" s="62"/>
      <c r="Z1338" s="48">
        <f t="shared" si="396"/>
        <v>0</v>
      </c>
      <c r="AA1338" s="457"/>
      <c r="AB1338" s="55">
        <f t="shared" si="388"/>
        <v>0</v>
      </c>
      <c r="AC1338" s="55">
        <f>IF(A_Stammdaten!$B$25="ja",D_SAV!AA1338,D_SAV!AB1338)</f>
        <v>0</v>
      </c>
      <c r="AD1338" s="478">
        <f>IF(AC1338=0,0,IF(U1338-(con_EOGJahr-D_SAV!E1338)&lt;=0,AC1338,AC1338/V1338))</f>
        <v>0</v>
      </c>
      <c r="AE1338" s="478">
        <f>IFERROR(IF(AND(VLOOKUP(D1338,rng_ND,5,FALSE)="Ja",D_SAV!T1338="degressiv"),D_SAV!AC1338*Y1338/100,0),0)</f>
        <v>0</v>
      </c>
      <c r="AF1338" s="55">
        <f>IFERROR(IF(VLOOKUP(D1338,rng_ND,5,FALSE)="Ja",MAX(D_SAV!AD1338:AE1338),D_SAV!AD1338),0)</f>
        <v>0</v>
      </c>
      <c r="AG1338" s="55">
        <f t="shared" si="389"/>
        <v>0</v>
      </c>
      <c r="AH1338" s="55">
        <f t="shared" si="390"/>
        <v>0</v>
      </c>
      <c r="AI1338" s="55">
        <f t="shared" si="391"/>
        <v>0</v>
      </c>
      <c r="AJ1338" s="55">
        <f t="shared" si="392"/>
        <v>0</v>
      </c>
      <c r="AK1338" s="55">
        <f t="shared" si="383"/>
        <v>0</v>
      </c>
      <c r="AL1338" s="55">
        <f t="shared" si="384"/>
        <v>0</v>
      </c>
      <c r="AM1338" s="55">
        <f t="shared" si="385"/>
        <v>0</v>
      </c>
    </row>
    <row r="1339" spans="1:39" x14ac:dyDescent="0.25">
      <c r="A1339" s="47">
        <v>1335</v>
      </c>
      <c r="B1339" s="358" t="str">
        <f>IF(AND(E1339&lt;&gt;0,D1339&lt;&gt;0,F1339&lt;&gt;0),IF(C1339&lt;&gt;0,CONCATENATE(C1339,"-AGr",VLOOKUP(D1339,Listen!$A$2:$G$45,7,FALSE),"-",E1339,"-",F1339,),CONCATENATE("AGr",VLOOKUP(D1339,Listen!$A$2:$G$45,7,FALSE),"-",E1339,"-",F1339)),"keine vollständige ID")</f>
        <v>keine vollständige ID</v>
      </c>
      <c r="C1339" s="359">
        <f>'[2]III_SAV-Details_NB'!B1345</f>
        <v>0</v>
      </c>
      <c r="D1339" s="359">
        <f>'[2]III_SAV-Details_NB'!C1345</f>
        <v>0</v>
      </c>
      <c r="E1339" s="359">
        <f>'[2]III_SAV-Details_NB'!D1345</f>
        <v>0</v>
      </c>
      <c r="F1339" s="490"/>
      <c r="G1339" s="281">
        <f>'[2]III_SAV-Details_NB'!X1345</f>
        <v>0</v>
      </c>
      <c r="H1339" s="281">
        <f t="shared" si="386"/>
        <v>0</v>
      </c>
      <c r="I1339" s="281">
        <f>IF(con_EOGJahr=2025,'[2]III_SAV-Details_NB'!AA1345,IF(con_EOGJahr=2026,'[2]III_SAV-Details_NB'!AB1345,'[2]III_SAV-Details_NB'!AC1345))</f>
        <v>0</v>
      </c>
      <c r="J1339" s="282"/>
      <c r="K1339" s="282"/>
      <c r="L1339" s="282"/>
      <c r="M1339" s="282"/>
      <c r="N1339" s="282"/>
      <c r="O1339" s="282"/>
      <c r="P1339" s="52">
        <f t="shared" si="387"/>
        <v>0</v>
      </c>
      <c r="Q1339" s="60"/>
      <c r="R1339" s="53">
        <f t="shared" si="393"/>
        <v>0</v>
      </c>
      <c r="S1339" s="59"/>
      <c r="T1339" s="61"/>
      <c r="U1339" s="342" t="str">
        <f t="shared" si="397"/>
        <v>k.A.</v>
      </c>
      <c r="V1339" s="343" t="str">
        <f t="shared" si="394"/>
        <v>k.A.</v>
      </c>
      <c r="W1339" s="343" t="str">
        <f>IFERROR(IF(OR($D1339="",$E1339=0,con_Ende=0),"k.A.",IF(VLOOKUP($D1339,rng_ND,5,0)="Nein",VLOOKUP($D1339,rng_ND,2,FALSE),MIN(VLOOKUP($D1339,rng_ND,2,FALSE),A_Stammdaten!$B$19-D_SAV!$E1339+1))),"k.A.")</f>
        <v>k.A.</v>
      </c>
      <c r="X1339" s="343" t="str">
        <f t="shared" si="395"/>
        <v>k.A.</v>
      </c>
      <c r="Y1339" s="62"/>
      <c r="Z1339" s="48">
        <f t="shared" si="396"/>
        <v>0</v>
      </c>
      <c r="AA1339" s="457"/>
      <c r="AB1339" s="55">
        <f t="shared" si="388"/>
        <v>0</v>
      </c>
      <c r="AC1339" s="55">
        <f>IF(A_Stammdaten!$B$25="ja",D_SAV!AA1339,D_SAV!AB1339)</f>
        <v>0</v>
      </c>
      <c r="AD1339" s="478">
        <f>IF(AC1339=0,0,IF(U1339-(con_EOGJahr-D_SAV!E1339)&lt;=0,AC1339,AC1339/V1339))</f>
        <v>0</v>
      </c>
      <c r="AE1339" s="478">
        <f>IFERROR(IF(AND(VLOOKUP(D1339,rng_ND,5,FALSE)="Ja",D_SAV!T1339="degressiv"),D_SAV!AC1339*Y1339/100,0),0)</f>
        <v>0</v>
      </c>
      <c r="AF1339" s="55">
        <f>IFERROR(IF(VLOOKUP(D1339,rng_ND,5,FALSE)="Ja",MAX(D_SAV!AD1339:AE1339),D_SAV!AD1339),0)</f>
        <v>0</v>
      </c>
      <c r="AG1339" s="55">
        <f t="shared" si="389"/>
        <v>0</v>
      </c>
      <c r="AH1339" s="55">
        <f t="shared" si="390"/>
        <v>0</v>
      </c>
      <c r="AI1339" s="55">
        <f t="shared" si="391"/>
        <v>0</v>
      </c>
      <c r="AJ1339" s="55">
        <f t="shared" si="392"/>
        <v>0</v>
      </c>
      <c r="AK1339" s="55">
        <f t="shared" si="383"/>
        <v>0</v>
      </c>
      <c r="AL1339" s="55">
        <f t="shared" si="384"/>
        <v>0</v>
      </c>
      <c r="AM1339" s="55">
        <f t="shared" si="385"/>
        <v>0</v>
      </c>
    </row>
    <row r="1340" spans="1:39" x14ac:dyDescent="0.25">
      <c r="A1340" s="47">
        <v>1336</v>
      </c>
      <c r="B1340" s="358" t="str">
        <f>IF(AND(E1340&lt;&gt;0,D1340&lt;&gt;0,F1340&lt;&gt;0),IF(C1340&lt;&gt;0,CONCATENATE(C1340,"-AGr",VLOOKUP(D1340,Listen!$A$2:$G$45,7,FALSE),"-",E1340,"-",F1340,),CONCATENATE("AGr",VLOOKUP(D1340,Listen!$A$2:$G$45,7,FALSE),"-",E1340,"-",F1340)),"keine vollständige ID")</f>
        <v>keine vollständige ID</v>
      </c>
      <c r="C1340" s="359">
        <f>'[2]III_SAV-Details_NB'!B1346</f>
        <v>0</v>
      </c>
      <c r="D1340" s="359">
        <f>'[2]III_SAV-Details_NB'!C1346</f>
        <v>0</v>
      </c>
      <c r="E1340" s="359">
        <f>'[2]III_SAV-Details_NB'!D1346</f>
        <v>0</v>
      </c>
      <c r="F1340" s="490"/>
      <c r="G1340" s="281">
        <f>'[2]III_SAV-Details_NB'!X1346</f>
        <v>0</v>
      </c>
      <c r="H1340" s="281">
        <f t="shared" si="386"/>
        <v>0</v>
      </c>
      <c r="I1340" s="281">
        <f>IF(con_EOGJahr=2025,'[2]III_SAV-Details_NB'!AA1346,IF(con_EOGJahr=2026,'[2]III_SAV-Details_NB'!AB1346,'[2]III_SAV-Details_NB'!AC1346))</f>
        <v>0</v>
      </c>
      <c r="J1340" s="282"/>
      <c r="K1340" s="282"/>
      <c r="L1340" s="282"/>
      <c r="M1340" s="282"/>
      <c r="N1340" s="282"/>
      <c r="O1340" s="282"/>
      <c r="P1340" s="52">
        <f t="shared" si="387"/>
        <v>0</v>
      </c>
      <c r="Q1340" s="60"/>
      <c r="R1340" s="53">
        <f t="shared" si="393"/>
        <v>0</v>
      </c>
      <c r="S1340" s="59"/>
      <c r="T1340" s="61"/>
      <c r="U1340" s="342" t="str">
        <f t="shared" si="397"/>
        <v>k.A.</v>
      </c>
      <c r="V1340" s="343" t="str">
        <f t="shared" si="394"/>
        <v>k.A.</v>
      </c>
      <c r="W1340" s="343" t="str">
        <f>IFERROR(IF(OR($D1340="",$E1340=0,con_Ende=0),"k.A.",IF(VLOOKUP($D1340,rng_ND,5,0)="Nein",VLOOKUP($D1340,rng_ND,2,FALSE),MIN(VLOOKUP($D1340,rng_ND,2,FALSE),A_Stammdaten!$B$19-D_SAV!$E1340+1))),"k.A.")</f>
        <v>k.A.</v>
      </c>
      <c r="X1340" s="343" t="str">
        <f t="shared" si="395"/>
        <v>k.A.</v>
      </c>
      <c r="Y1340" s="62"/>
      <c r="Z1340" s="48">
        <f t="shared" si="396"/>
        <v>0</v>
      </c>
      <c r="AA1340" s="457"/>
      <c r="AB1340" s="55">
        <f t="shared" si="388"/>
        <v>0</v>
      </c>
      <c r="AC1340" s="55">
        <f>IF(A_Stammdaten!$B$25="ja",D_SAV!AA1340,D_SAV!AB1340)</f>
        <v>0</v>
      </c>
      <c r="AD1340" s="478">
        <f>IF(AC1340=0,0,IF(U1340-(con_EOGJahr-D_SAV!E1340)&lt;=0,AC1340,AC1340/V1340))</f>
        <v>0</v>
      </c>
      <c r="AE1340" s="478">
        <f>IFERROR(IF(AND(VLOOKUP(D1340,rng_ND,5,FALSE)="Ja",D_SAV!T1340="degressiv"),D_SAV!AC1340*Y1340/100,0),0)</f>
        <v>0</v>
      </c>
      <c r="AF1340" s="55">
        <f>IFERROR(IF(VLOOKUP(D1340,rng_ND,5,FALSE)="Ja",MAX(D_SAV!AD1340:AE1340),D_SAV!AD1340),0)</f>
        <v>0</v>
      </c>
      <c r="AG1340" s="55">
        <f t="shared" si="389"/>
        <v>0</v>
      </c>
      <c r="AH1340" s="55">
        <f t="shared" si="390"/>
        <v>0</v>
      </c>
      <c r="AI1340" s="55">
        <f t="shared" si="391"/>
        <v>0</v>
      </c>
      <c r="AJ1340" s="55">
        <f t="shared" si="392"/>
        <v>0</v>
      </c>
      <c r="AK1340" s="55">
        <f t="shared" si="383"/>
        <v>0</v>
      </c>
      <c r="AL1340" s="55">
        <f t="shared" si="384"/>
        <v>0</v>
      </c>
      <c r="AM1340" s="55">
        <f t="shared" si="385"/>
        <v>0</v>
      </c>
    </row>
    <row r="1341" spans="1:39" x14ac:dyDescent="0.25">
      <c r="A1341" s="47">
        <v>1337</v>
      </c>
      <c r="B1341" s="358" t="str">
        <f>IF(AND(E1341&lt;&gt;0,D1341&lt;&gt;0,F1341&lt;&gt;0),IF(C1341&lt;&gt;0,CONCATENATE(C1341,"-AGr",VLOOKUP(D1341,Listen!$A$2:$G$45,7,FALSE),"-",E1341,"-",F1341,),CONCATENATE("AGr",VLOOKUP(D1341,Listen!$A$2:$G$45,7,FALSE),"-",E1341,"-",F1341)),"keine vollständige ID")</f>
        <v>keine vollständige ID</v>
      </c>
      <c r="C1341" s="359">
        <f>'[2]III_SAV-Details_NB'!B1347</f>
        <v>0</v>
      </c>
      <c r="D1341" s="359">
        <f>'[2]III_SAV-Details_NB'!C1347</f>
        <v>0</v>
      </c>
      <c r="E1341" s="359">
        <f>'[2]III_SAV-Details_NB'!D1347</f>
        <v>0</v>
      </c>
      <c r="F1341" s="490"/>
      <c r="G1341" s="281">
        <f>'[2]III_SAV-Details_NB'!X1347</f>
        <v>0</v>
      </c>
      <c r="H1341" s="281">
        <f t="shared" si="386"/>
        <v>0</v>
      </c>
      <c r="I1341" s="281">
        <f>IF(con_EOGJahr=2025,'[2]III_SAV-Details_NB'!AA1347,IF(con_EOGJahr=2026,'[2]III_SAV-Details_NB'!AB1347,'[2]III_SAV-Details_NB'!AC1347))</f>
        <v>0</v>
      </c>
      <c r="J1341" s="282"/>
      <c r="K1341" s="282"/>
      <c r="L1341" s="282"/>
      <c r="M1341" s="282"/>
      <c r="N1341" s="282"/>
      <c r="O1341" s="282"/>
      <c r="P1341" s="52">
        <f t="shared" si="387"/>
        <v>0</v>
      </c>
      <c r="Q1341" s="60"/>
      <c r="R1341" s="53">
        <f t="shared" si="393"/>
        <v>0</v>
      </c>
      <c r="S1341" s="59"/>
      <c r="T1341" s="61"/>
      <c r="U1341" s="342" t="str">
        <f t="shared" si="397"/>
        <v>k.A.</v>
      </c>
      <c r="V1341" s="343" t="str">
        <f t="shared" si="394"/>
        <v>k.A.</v>
      </c>
      <c r="W1341" s="343" t="str">
        <f>IFERROR(IF(OR($D1341="",$E1341=0,con_Ende=0),"k.A.",IF(VLOOKUP($D1341,rng_ND,5,0)="Nein",VLOOKUP($D1341,rng_ND,2,FALSE),MIN(VLOOKUP($D1341,rng_ND,2,FALSE),A_Stammdaten!$B$19-D_SAV!$E1341+1))),"k.A.")</f>
        <v>k.A.</v>
      </c>
      <c r="X1341" s="343" t="str">
        <f t="shared" si="395"/>
        <v>k.A.</v>
      </c>
      <c r="Y1341" s="62"/>
      <c r="Z1341" s="48">
        <f t="shared" si="396"/>
        <v>0</v>
      </c>
      <c r="AA1341" s="457"/>
      <c r="AB1341" s="55">
        <f t="shared" si="388"/>
        <v>0</v>
      </c>
      <c r="AC1341" s="55">
        <f>IF(A_Stammdaten!$B$25="ja",D_SAV!AA1341,D_SAV!AB1341)</f>
        <v>0</v>
      </c>
      <c r="AD1341" s="478">
        <f>IF(AC1341=0,0,IF(U1341-(con_EOGJahr-D_SAV!E1341)&lt;=0,AC1341,AC1341/V1341))</f>
        <v>0</v>
      </c>
      <c r="AE1341" s="478">
        <f>IFERROR(IF(AND(VLOOKUP(D1341,rng_ND,5,FALSE)="Ja",D_SAV!T1341="degressiv"),D_SAV!AC1341*Y1341/100,0),0)</f>
        <v>0</v>
      </c>
      <c r="AF1341" s="55">
        <f>IFERROR(IF(VLOOKUP(D1341,rng_ND,5,FALSE)="Ja",MAX(D_SAV!AD1341:AE1341),D_SAV!AD1341),0)</f>
        <v>0</v>
      </c>
      <c r="AG1341" s="55">
        <f t="shared" si="389"/>
        <v>0</v>
      </c>
      <c r="AH1341" s="55">
        <f t="shared" si="390"/>
        <v>0</v>
      </c>
      <c r="AI1341" s="55">
        <f t="shared" si="391"/>
        <v>0</v>
      </c>
      <c r="AJ1341" s="55">
        <f t="shared" si="392"/>
        <v>0</v>
      </c>
      <c r="AK1341" s="55">
        <f t="shared" si="383"/>
        <v>0</v>
      </c>
      <c r="AL1341" s="55">
        <f t="shared" si="384"/>
        <v>0</v>
      </c>
      <c r="AM1341" s="55">
        <f t="shared" si="385"/>
        <v>0</v>
      </c>
    </row>
    <row r="1342" spans="1:39" x14ac:dyDescent="0.25">
      <c r="A1342" s="47">
        <v>1338</v>
      </c>
      <c r="B1342" s="358" t="str">
        <f>IF(AND(E1342&lt;&gt;0,D1342&lt;&gt;0,F1342&lt;&gt;0),IF(C1342&lt;&gt;0,CONCATENATE(C1342,"-AGr",VLOOKUP(D1342,Listen!$A$2:$G$45,7,FALSE),"-",E1342,"-",F1342,),CONCATENATE("AGr",VLOOKUP(D1342,Listen!$A$2:$G$45,7,FALSE),"-",E1342,"-",F1342)),"keine vollständige ID")</f>
        <v>keine vollständige ID</v>
      </c>
      <c r="C1342" s="359">
        <f>'[2]III_SAV-Details_NB'!B1348</f>
        <v>0</v>
      </c>
      <c r="D1342" s="359">
        <f>'[2]III_SAV-Details_NB'!C1348</f>
        <v>0</v>
      </c>
      <c r="E1342" s="359">
        <f>'[2]III_SAV-Details_NB'!D1348</f>
        <v>0</v>
      </c>
      <c r="F1342" s="490"/>
      <c r="G1342" s="281">
        <f>'[2]III_SAV-Details_NB'!X1348</f>
        <v>0</v>
      </c>
      <c r="H1342" s="281">
        <f t="shared" si="386"/>
        <v>0</v>
      </c>
      <c r="I1342" s="281">
        <f>IF(con_EOGJahr=2025,'[2]III_SAV-Details_NB'!AA1348,IF(con_EOGJahr=2026,'[2]III_SAV-Details_NB'!AB1348,'[2]III_SAV-Details_NB'!AC1348))</f>
        <v>0</v>
      </c>
      <c r="J1342" s="282"/>
      <c r="K1342" s="282"/>
      <c r="L1342" s="282"/>
      <c r="M1342" s="282"/>
      <c r="N1342" s="282"/>
      <c r="O1342" s="282"/>
      <c r="P1342" s="52">
        <f t="shared" si="387"/>
        <v>0</v>
      </c>
      <c r="Q1342" s="60"/>
      <c r="R1342" s="53">
        <f t="shared" si="393"/>
        <v>0</v>
      </c>
      <c r="S1342" s="59"/>
      <c r="T1342" s="61"/>
      <c r="U1342" s="342" t="str">
        <f t="shared" si="397"/>
        <v>k.A.</v>
      </c>
      <c r="V1342" s="343" t="str">
        <f t="shared" si="394"/>
        <v>k.A.</v>
      </c>
      <c r="W1342" s="343" t="str">
        <f>IFERROR(IF(OR($D1342="",$E1342=0,con_Ende=0),"k.A.",IF(VLOOKUP($D1342,rng_ND,5,0)="Nein",VLOOKUP($D1342,rng_ND,2,FALSE),MIN(VLOOKUP($D1342,rng_ND,2,FALSE),A_Stammdaten!$B$19-D_SAV!$E1342+1))),"k.A.")</f>
        <v>k.A.</v>
      </c>
      <c r="X1342" s="343" t="str">
        <f t="shared" si="395"/>
        <v>k.A.</v>
      </c>
      <c r="Y1342" s="62"/>
      <c r="Z1342" s="48">
        <f t="shared" si="396"/>
        <v>0</v>
      </c>
      <c r="AA1342" s="457"/>
      <c r="AB1342" s="55">
        <f t="shared" si="388"/>
        <v>0</v>
      </c>
      <c r="AC1342" s="55">
        <f>IF(A_Stammdaten!$B$25="ja",D_SAV!AA1342,D_SAV!AB1342)</f>
        <v>0</v>
      </c>
      <c r="AD1342" s="478">
        <f>IF(AC1342=0,0,IF(U1342-(con_EOGJahr-D_SAV!E1342)&lt;=0,AC1342,AC1342/V1342))</f>
        <v>0</v>
      </c>
      <c r="AE1342" s="478">
        <f>IFERROR(IF(AND(VLOOKUP(D1342,rng_ND,5,FALSE)="Ja",D_SAV!T1342="degressiv"),D_SAV!AC1342*Y1342/100,0),0)</f>
        <v>0</v>
      </c>
      <c r="AF1342" s="55">
        <f>IFERROR(IF(VLOOKUP(D1342,rng_ND,5,FALSE)="Ja",MAX(D_SAV!AD1342:AE1342),D_SAV!AD1342),0)</f>
        <v>0</v>
      </c>
      <c r="AG1342" s="55">
        <f t="shared" si="389"/>
        <v>0</v>
      </c>
      <c r="AH1342" s="55">
        <f t="shared" si="390"/>
        <v>0</v>
      </c>
      <c r="AI1342" s="55">
        <f t="shared" si="391"/>
        <v>0</v>
      </c>
      <c r="AJ1342" s="55">
        <f t="shared" si="392"/>
        <v>0</v>
      </c>
      <c r="AK1342" s="55">
        <f t="shared" si="383"/>
        <v>0</v>
      </c>
      <c r="AL1342" s="55">
        <f t="shared" si="384"/>
        <v>0</v>
      </c>
      <c r="AM1342" s="55">
        <f t="shared" si="385"/>
        <v>0</v>
      </c>
    </row>
    <row r="1343" spans="1:39" x14ac:dyDescent="0.25">
      <c r="A1343" s="47">
        <v>1339</v>
      </c>
      <c r="B1343" s="358" t="str">
        <f>IF(AND(E1343&lt;&gt;0,D1343&lt;&gt;0,F1343&lt;&gt;0),IF(C1343&lt;&gt;0,CONCATENATE(C1343,"-AGr",VLOOKUP(D1343,Listen!$A$2:$G$45,7,FALSE),"-",E1343,"-",F1343,),CONCATENATE("AGr",VLOOKUP(D1343,Listen!$A$2:$G$45,7,FALSE),"-",E1343,"-",F1343)),"keine vollständige ID")</f>
        <v>keine vollständige ID</v>
      </c>
      <c r="C1343" s="359">
        <f>'[2]III_SAV-Details_NB'!B1349</f>
        <v>0</v>
      </c>
      <c r="D1343" s="359">
        <f>'[2]III_SAV-Details_NB'!C1349</f>
        <v>0</v>
      </c>
      <c r="E1343" s="359">
        <f>'[2]III_SAV-Details_NB'!D1349</f>
        <v>0</v>
      </c>
      <c r="F1343" s="490"/>
      <c r="G1343" s="281">
        <f>'[2]III_SAV-Details_NB'!X1349</f>
        <v>0</v>
      </c>
      <c r="H1343" s="281">
        <f t="shared" si="386"/>
        <v>0</v>
      </c>
      <c r="I1343" s="281">
        <f>IF(con_EOGJahr=2025,'[2]III_SAV-Details_NB'!AA1349,IF(con_EOGJahr=2026,'[2]III_SAV-Details_NB'!AB1349,'[2]III_SAV-Details_NB'!AC1349))</f>
        <v>0</v>
      </c>
      <c r="J1343" s="282"/>
      <c r="K1343" s="282"/>
      <c r="L1343" s="282"/>
      <c r="M1343" s="282"/>
      <c r="N1343" s="282"/>
      <c r="O1343" s="282"/>
      <c r="P1343" s="52">
        <f t="shared" si="387"/>
        <v>0</v>
      </c>
      <c r="Q1343" s="60"/>
      <c r="R1343" s="53">
        <f t="shared" si="393"/>
        <v>0</v>
      </c>
      <c r="S1343" s="59"/>
      <c r="T1343" s="61"/>
      <c r="U1343" s="342" t="str">
        <f t="shared" si="397"/>
        <v>k.A.</v>
      </c>
      <c r="V1343" s="343" t="str">
        <f t="shared" si="394"/>
        <v>k.A.</v>
      </c>
      <c r="W1343" s="343" t="str">
        <f>IFERROR(IF(OR($D1343="",$E1343=0,con_Ende=0),"k.A.",IF(VLOOKUP($D1343,rng_ND,5,0)="Nein",VLOOKUP($D1343,rng_ND,2,FALSE),MIN(VLOOKUP($D1343,rng_ND,2,FALSE),A_Stammdaten!$B$19-D_SAV!$E1343+1))),"k.A.")</f>
        <v>k.A.</v>
      </c>
      <c r="X1343" s="343" t="str">
        <f t="shared" si="395"/>
        <v>k.A.</v>
      </c>
      <c r="Y1343" s="62"/>
      <c r="Z1343" s="48">
        <f t="shared" si="396"/>
        <v>0</v>
      </c>
      <c r="AA1343" s="457"/>
      <c r="AB1343" s="55">
        <f t="shared" si="388"/>
        <v>0</v>
      </c>
      <c r="AC1343" s="55">
        <f>IF(A_Stammdaten!$B$25="ja",D_SAV!AA1343,D_SAV!AB1343)</f>
        <v>0</v>
      </c>
      <c r="AD1343" s="478">
        <f>IF(AC1343=0,0,IF(U1343-(con_EOGJahr-D_SAV!E1343)&lt;=0,AC1343,AC1343/V1343))</f>
        <v>0</v>
      </c>
      <c r="AE1343" s="478">
        <f>IFERROR(IF(AND(VLOOKUP(D1343,rng_ND,5,FALSE)="Ja",D_SAV!T1343="degressiv"),D_SAV!AC1343*Y1343/100,0),0)</f>
        <v>0</v>
      </c>
      <c r="AF1343" s="55">
        <f>IFERROR(IF(VLOOKUP(D1343,rng_ND,5,FALSE)="Ja",MAX(D_SAV!AD1343:AE1343),D_SAV!AD1343),0)</f>
        <v>0</v>
      </c>
      <c r="AG1343" s="55">
        <f t="shared" si="389"/>
        <v>0</v>
      </c>
      <c r="AH1343" s="55">
        <f t="shared" si="390"/>
        <v>0</v>
      </c>
      <c r="AI1343" s="55">
        <f t="shared" si="391"/>
        <v>0</v>
      </c>
      <c r="AJ1343" s="55">
        <f t="shared" si="392"/>
        <v>0</v>
      </c>
      <c r="AK1343" s="55">
        <f t="shared" si="383"/>
        <v>0</v>
      </c>
      <c r="AL1343" s="55">
        <f t="shared" si="384"/>
        <v>0</v>
      </c>
      <c r="AM1343" s="55">
        <f t="shared" si="385"/>
        <v>0</v>
      </c>
    </row>
    <row r="1344" spans="1:39" x14ac:dyDescent="0.25">
      <c r="A1344" s="47">
        <v>1340</v>
      </c>
      <c r="B1344" s="358" t="str">
        <f>IF(AND(E1344&lt;&gt;0,D1344&lt;&gt;0,F1344&lt;&gt;0),IF(C1344&lt;&gt;0,CONCATENATE(C1344,"-AGr",VLOOKUP(D1344,Listen!$A$2:$G$45,7,FALSE),"-",E1344,"-",F1344,),CONCATENATE("AGr",VLOOKUP(D1344,Listen!$A$2:$G$45,7,FALSE),"-",E1344,"-",F1344)),"keine vollständige ID")</f>
        <v>keine vollständige ID</v>
      </c>
      <c r="C1344" s="359">
        <f>'[2]III_SAV-Details_NB'!B1350</f>
        <v>0</v>
      </c>
      <c r="D1344" s="359">
        <f>'[2]III_SAV-Details_NB'!C1350</f>
        <v>0</v>
      </c>
      <c r="E1344" s="359">
        <f>'[2]III_SAV-Details_NB'!D1350</f>
        <v>0</v>
      </c>
      <c r="F1344" s="490"/>
      <c r="G1344" s="281">
        <f>'[2]III_SAV-Details_NB'!X1350</f>
        <v>0</v>
      </c>
      <c r="H1344" s="281">
        <f t="shared" si="386"/>
        <v>0</v>
      </c>
      <c r="I1344" s="281">
        <f>IF(con_EOGJahr=2025,'[2]III_SAV-Details_NB'!AA1350,IF(con_EOGJahr=2026,'[2]III_SAV-Details_NB'!AB1350,'[2]III_SAV-Details_NB'!AC1350))</f>
        <v>0</v>
      </c>
      <c r="J1344" s="282"/>
      <c r="K1344" s="282"/>
      <c r="L1344" s="282"/>
      <c r="M1344" s="282"/>
      <c r="N1344" s="282"/>
      <c r="O1344" s="282"/>
      <c r="P1344" s="52">
        <f t="shared" si="387"/>
        <v>0</v>
      </c>
      <c r="Q1344" s="60"/>
      <c r="R1344" s="53">
        <f t="shared" si="393"/>
        <v>0</v>
      </c>
      <c r="S1344" s="59"/>
      <c r="T1344" s="61"/>
      <c r="U1344" s="342" t="str">
        <f t="shared" si="397"/>
        <v>k.A.</v>
      </c>
      <c r="V1344" s="343" t="str">
        <f t="shared" si="394"/>
        <v>k.A.</v>
      </c>
      <c r="W1344" s="343" t="str">
        <f>IFERROR(IF(OR($D1344="",$E1344=0,con_Ende=0),"k.A.",IF(VLOOKUP($D1344,rng_ND,5,0)="Nein",VLOOKUP($D1344,rng_ND,2,FALSE),MIN(VLOOKUP($D1344,rng_ND,2,FALSE),A_Stammdaten!$B$19-D_SAV!$E1344+1))),"k.A.")</f>
        <v>k.A.</v>
      </c>
      <c r="X1344" s="343" t="str">
        <f t="shared" si="395"/>
        <v>k.A.</v>
      </c>
      <c r="Y1344" s="62"/>
      <c r="Z1344" s="48">
        <f t="shared" si="396"/>
        <v>0</v>
      </c>
      <c r="AA1344" s="457"/>
      <c r="AB1344" s="55">
        <f t="shared" si="388"/>
        <v>0</v>
      </c>
      <c r="AC1344" s="55">
        <f>IF(A_Stammdaten!$B$25="ja",D_SAV!AA1344,D_SAV!AB1344)</f>
        <v>0</v>
      </c>
      <c r="AD1344" s="478">
        <f>IF(AC1344=0,0,IF(U1344-(con_EOGJahr-D_SAV!E1344)&lt;=0,AC1344,AC1344/V1344))</f>
        <v>0</v>
      </c>
      <c r="AE1344" s="478">
        <f>IFERROR(IF(AND(VLOOKUP(D1344,rng_ND,5,FALSE)="Ja",D_SAV!T1344="degressiv"),D_SAV!AC1344*Y1344/100,0),0)</f>
        <v>0</v>
      </c>
      <c r="AF1344" s="55">
        <f>IFERROR(IF(VLOOKUP(D1344,rng_ND,5,FALSE)="Ja",MAX(D_SAV!AD1344:AE1344),D_SAV!AD1344),0)</f>
        <v>0</v>
      </c>
      <c r="AG1344" s="55">
        <f t="shared" si="389"/>
        <v>0</v>
      </c>
      <c r="AH1344" s="55">
        <f t="shared" si="390"/>
        <v>0</v>
      </c>
      <c r="AI1344" s="55">
        <f t="shared" si="391"/>
        <v>0</v>
      </c>
      <c r="AJ1344" s="55">
        <f t="shared" si="392"/>
        <v>0</v>
      </c>
      <c r="AK1344" s="55">
        <f t="shared" si="383"/>
        <v>0</v>
      </c>
      <c r="AL1344" s="55">
        <f t="shared" si="384"/>
        <v>0</v>
      </c>
      <c r="AM1344" s="55">
        <f t="shared" si="385"/>
        <v>0</v>
      </c>
    </row>
    <row r="1345" spans="1:39" x14ac:dyDescent="0.25">
      <c r="A1345" s="47">
        <v>1341</v>
      </c>
      <c r="B1345" s="358" t="str">
        <f>IF(AND(E1345&lt;&gt;0,D1345&lt;&gt;0,F1345&lt;&gt;0),IF(C1345&lt;&gt;0,CONCATENATE(C1345,"-AGr",VLOOKUP(D1345,Listen!$A$2:$G$45,7,FALSE),"-",E1345,"-",F1345,),CONCATENATE("AGr",VLOOKUP(D1345,Listen!$A$2:$G$45,7,FALSE),"-",E1345,"-",F1345)),"keine vollständige ID")</f>
        <v>keine vollständige ID</v>
      </c>
      <c r="C1345" s="359">
        <f>'[2]III_SAV-Details_NB'!B1351</f>
        <v>0</v>
      </c>
      <c r="D1345" s="359">
        <f>'[2]III_SAV-Details_NB'!C1351</f>
        <v>0</v>
      </c>
      <c r="E1345" s="359">
        <f>'[2]III_SAV-Details_NB'!D1351</f>
        <v>0</v>
      </c>
      <c r="F1345" s="490"/>
      <c r="G1345" s="281">
        <f>'[2]III_SAV-Details_NB'!X1351</f>
        <v>0</v>
      </c>
      <c r="H1345" s="281">
        <f t="shared" si="386"/>
        <v>0</v>
      </c>
      <c r="I1345" s="281">
        <f>IF(con_EOGJahr=2025,'[2]III_SAV-Details_NB'!AA1351,IF(con_EOGJahr=2026,'[2]III_SAV-Details_NB'!AB1351,'[2]III_SAV-Details_NB'!AC1351))</f>
        <v>0</v>
      </c>
      <c r="J1345" s="282"/>
      <c r="K1345" s="282"/>
      <c r="L1345" s="282"/>
      <c r="M1345" s="282"/>
      <c r="N1345" s="282"/>
      <c r="O1345" s="282"/>
      <c r="P1345" s="52">
        <f t="shared" si="387"/>
        <v>0</v>
      </c>
      <c r="Q1345" s="60"/>
      <c r="R1345" s="53">
        <f t="shared" si="393"/>
        <v>0</v>
      </c>
      <c r="S1345" s="59"/>
      <c r="T1345" s="61"/>
      <c r="U1345" s="342" t="str">
        <f t="shared" si="397"/>
        <v>k.A.</v>
      </c>
      <c r="V1345" s="343" t="str">
        <f t="shared" si="394"/>
        <v>k.A.</v>
      </c>
      <c r="W1345" s="343" t="str">
        <f>IFERROR(IF(OR($D1345="",$E1345=0,con_Ende=0),"k.A.",IF(VLOOKUP($D1345,rng_ND,5,0)="Nein",VLOOKUP($D1345,rng_ND,2,FALSE),MIN(VLOOKUP($D1345,rng_ND,2,FALSE),A_Stammdaten!$B$19-D_SAV!$E1345+1))),"k.A.")</f>
        <v>k.A.</v>
      </c>
      <c r="X1345" s="343" t="str">
        <f t="shared" si="395"/>
        <v>k.A.</v>
      </c>
      <c r="Y1345" s="62"/>
      <c r="Z1345" s="48">
        <f t="shared" si="396"/>
        <v>0</v>
      </c>
      <c r="AA1345" s="457"/>
      <c r="AB1345" s="55">
        <f t="shared" si="388"/>
        <v>0</v>
      </c>
      <c r="AC1345" s="55">
        <f>IF(A_Stammdaten!$B$25="ja",D_SAV!AA1345,D_SAV!AB1345)</f>
        <v>0</v>
      </c>
      <c r="AD1345" s="478">
        <f>IF(AC1345=0,0,IF(U1345-(con_EOGJahr-D_SAV!E1345)&lt;=0,AC1345,AC1345/V1345))</f>
        <v>0</v>
      </c>
      <c r="AE1345" s="478">
        <f>IFERROR(IF(AND(VLOOKUP(D1345,rng_ND,5,FALSE)="Ja",D_SAV!T1345="degressiv"),D_SAV!AC1345*Y1345/100,0),0)</f>
        <v>0</v>
      </c>
      <c r="AF1345" s="55">
        <f>IFERROR(IF(VLOOKUP(D1345,rng_ND,5,FALSE)="Ja",MAX(D_SAV!AD1345:AE1345),D_SAV!AD1345),0)</f>
        <v>0</v>
      </c>
      <c r="AG1345" s="55">
        <f t="shared" si="389"/>
        <v>0</v>
      </c>
      <c r="AH1345" s="55">
        <f t="shared" si="390"/>
        <v>0</v>
      </c>
      <c r="AI1345" s="55">
        <f t="shared" si="391"/>
        <v>0</v>
      </c>
      <c r="AJ1345" s="55">
        <f t="shared" si="392"/>
        <v>0</v>
      </c>
      <c r="AK1345" s="55">
        <f t="shared" si="383"/>
        <v>0</v>
      </c>
      <c r="AL1345" s="55">
        <f t="shared" si="384"/>
        <v>0</v>
      </c>
      <c r="AM1345" s="55">
        <f t="shared" si="385"/>
        <v>0</v>
      </c>
    </row>
    <row r="1346" spans="1:39" x14ac:dyDescent="0.25">
      <c r="A1346" s="47">
        <v>1342</v>
      </c>
      <c r="B1346" s="358" t="str">
        <f>IF(AND(E1346&lt;&gt;0,D1346&lt;&gt;0,F1346&lt;&gt;0),IF(C1346&lt;&gt;0,CONCATENATE(C1346,"-AGr",VLOOKUP(D1346,Listen!$A$2:$G$45,7,FALSE),"-",E1346,"-",F1346,),CONCATENATE("AGr",VLOOKUP(D1346,Listen!$A$2:$G$45,7,FALSE),"-",E1346,"-",F1346)),"keine vollständige ID")</f>
        <v>keine vollständige ID</v>
      </c>
      <c r="C1346" s="359">
        <f>'[2]III_SAV-Details_NB'!B1352</f>
        <v>0</v>
      </c>
      <c r="D1346" s="359">
        <f>'[2]III_SAV-Details_NB'!C1352</f>
        <v>0</v>
      </c>
      <c r="E1346" s="359">
        <f>'[2]III_SAV-Details_NB'!D1352</f>
        <v>0</v>
      </c>
      <c r="F1346" s="490"/>
      <c r="G1346" s="281">
        <f>'[2]III_SAV-Details_NB'!X1352</f>
        <v>0</v>
      </c>
      <c r="H1346" s="281">
        <f t="shared" si="386"/>
        <v>0</v>
      </c>
      <c r="I1346" s="281">
        <f>IF(con_EOGJahr=2025,'[2]III_SAV-Details_NB'!AA1352,IF(con_EOGJahr=2026,'[2]III_SAV-Details_NB'!AB1352,'[2]III_SAV-Details_NB'!AC1352))</f>
        <v>0</v>
      </c>
      <c r="J1346" s="282"/>
      <c r="K1346" s="282"/>
      <c r="L1346" s="282"/>
      <c r="M1346" s="282"/>
      <c r="N1346" s="282"/>
      <c r="O1346" s="282"/>
      <c r="P1346" s="52">
        <f t="shared" si="387"/>
        <v>0</v>
      </c>
      <c r="Q1346" s="60"/>
      <c r="R1346" s="53">
        <f t="shared" si="393"/>
        <v>0</v>
      </c>
      <c r="S1346" s="59"/>
      <c r="T1346" s="61"/>
      <c r="U1346" s="342" t="str">
        <f t="shared" si="397"/>
        <v>k.A.</v>
      </c>
      <c r="V1346" s="343" t="str">
        <f t="shared" si="394"/>
        <v>k.A.</v>
      </c>
      <c r="W1346" s="343" t="str">
        <f>IFERROR(IF(OR($D1346="",$E1346=0,con_Ende=0),"k.A.",IF(VLOOKUP($D1346,rng_ND,5,0)="Nein",VLOOKUP($D1346,rng_ND,2,FALSE),MIN(VLOOKUP($D1346,rng_ND,2,FALSE),A_Stammdaten!$B$19-D_SAV!$E1346+1))),"k.A.")</f>
        <v>k.A.</v>
      </c>
      <c r="X1346" s="343" t="str">
        <f t="shared" si="395"/>
        <v>k.A.</v>
      </c>
      <c r="Y1346" s="62"/>
      <c r="Z1346" s="48">
        <f t="shared" si="396"/>
        <v>0</v>
      </c>
      <c r="AA1346" s="457"/>
      <c r="AB1346" s="55">
        <f t="shared" si="388"/>
        <v>0</v>
      </c>
      <c r="AC1346" s="55">
        <f>IF(A_Stammdaten!$B$25="ja",D_SAV!AA1346,D_SAV!AB1346)</f>
        <v>0</v>
      </c>
      <c r="AD1346" s="478">
        <f>IF(AC1346=0,0,IF(U1346-(con_EOGJahr-D_SAV!E1346)&lt;=0,AC1346,AC1346/V1346))</f>
        <v>0</v>
      </c>
      <c r="AE1346" s="478">
        <f>IFERROR(IF(AND(VLOOKUP(D1346,rng_ND,5,FALSE)="Ja",D_SAV!T1346="degressiv"),D_SAV!AC1346*Y1346/100,0),0)</f>
        <v>0</v>
      </c>
      <c r="AF1346" s="55">
        <f>IFERROR(IF(VLOOKUP(D1346,rng_ND,5,FALSE)="Ja",MAX(D_SAV!AD1346:AE1346),D_SAV!AD1346),0)</f>
        <v>0</v>
      </c>
      <c r="AG1346" s="55">
        <f t="shared" si="389"/>
        <v>0</v>
      </c>
      <c r="AH1346" s="55">
        <f t="shared" si="390"/>
        <v>0</v>
      </c>
      <c r="AI1346" s="55">
        <f t="shared" si="391"/>
        <v>0</v>
      </c>
      <c r="AJ1346" s="55">
        <f t="shared" si="392"/>
        <v>0</v>
      </c>
      <c r="AK1346" s="55">
        <f t="shared" si="383"/>
        <v>0</v>
      </c>
      <c r="AL1346" s="55">
        <f t="shared" si="384"/>
        <v>0</v>
      </c>
      <c r="AM1346" s="55">
        <f t="shared" si="385"/>
        <v>0</v>
      </c>
    </row>
    <row r="1347" spans="1:39" x14ac:dyDescent="0.25">
      <c r="A1347" s="47">
        <v>1343</v>
      </c>
      <c r="B1347" s="358" t="str">
        <f>IF(AND(E1347&lt;&gt;0,D1347&lt;&gt;0,F1347&lt;&gt;0),IF(C1347&lt;&gt;0,CONCATENATE(C1347,"-AGr",VLOOKUP(D1347,Listen!$A$2:$G$45,7,FALSE),"-",E1347,"-",F1347,),CONCATENATE("AGr",VLOOKUP(D1347,Listen!$A$2:$G$45,7,FALSE),"-",E1347,"-",F1347)),"keine vollständige ID")</f>
        <v>keine vollständige ID</v>
      </c>
      <c r="C1347" s="359">
        <f>'[2]III_SAV-Details_NB'!B1353</f>
        <v>0</v>
      </c>
      <c r="D1347" s="359">
        <f>'[2]III_SAV-Details_NB'!C1353</f>
        <v>0</v>
      </c>
      <c r="E1347" s="359">
        <f>'[2]III_SAV-Details_NB'!D1353</f>
        <v>0</v>
      </c>
      <c r="F1347" s="490"/>
      <c r="G1347" s="281">
        <f>'[2]III_SAV-Details_NB'!X1353</f>
        <v>0</v>
      </c>
      <c r="H1347" s="281">
        <f t="shared" si="386"/>
        <v>0</v>
      </c>
      <c r="I1347" s="281">
        <f>IF(con_EOGJahr=2025,'[2]III_SAV-Details_NB'!AA1353,IF(con_EOGJahr=2026,'[2]III_SAV-Details_NB'!AB1353,'[2]III_SAV-Details_NB'!AC1353))</f>
        <v>0</v>
      </c>
      <c r="J1347" s="282"/>
      <c r="K1347" s="282"/>
      <c r="L1347" s="282"/>
      <c r="M1347" s="282"/>
      <c r="N1347" s="282"/>
      <c r="O1347" s="282"/>
      <c r="P1347" s="52">
        <f t="shared" si="387"/>
        <v>0</v>
      </c>
      <c r="Q1347" s="60"/>
      <c r="R1347" s="53">
        <f t="shared" si="393"/>
        <v>0</v>
      </c>
      <c r="S1347" s="59"/>
      <c r="T1347" s="61"/>
      <c r="U1347" s="342" t="str">
        <f t="shared" si="397"/>
        <v>k.A.</v>
      </c>
      <c r="V1347" s="343" t="str">
        <f t="shared" si="394"/>
        <v>k.A.</v>
      </c>
      <c r="W1347" s="343" t="str">
        <f>IFERROR(IF(OR($D1347="",$E1347=0,con_Ende=0),"k.A.",IF(VLOOKUP($D1347,rng_ND,5,0)="Nein",VLOOKUP($D1347,rng_ND,2,FALSE),MIN(VLOOKUP($D1347,rng_ND,2,FALSE),A_Stammdaten!$B$19-D_SAV!$E1347+1))),"k.A.")</f>
        <v>k.A.</v>
      </c>
      <c r="X1347" s="343" t="str">
        <f t="shared" si="395"/>
        <v>k.A.</v>
      </c>
      <c r="Y1347" s="62"/>
      <c r="Z1347" s="48">
        <f t="shared" si="396"/>
        <v>0</v>
      </c>
      <c r="AA1347" s="457"/>
      <c r="AB1347" s="55">
        <f t="shared" si="388"/>
        <v>0</v>
      </c>
      <c r="AC1347" s="55">
        <f>IF(A_Stammdaten!$B$25="ja",D_SAV!AA1347,D_SAV!AB1347)</f>
        <v>0</v>
      </c>
      <c r="AD1347" s="478">
        <f>IF(AC1347=0,0,IF(U1347-(con_EOGJahr-D_SAV!E1347)&lt;=0,AC1347,AC1347/V1347))</f>
        <v>0</v>
      </c>
      <c r="AE1347" s="478">
        <f>IFERROR(IF(AND(VLOOKUP(D1347,rng_ND,5,FALSE)="Ja",D_SAV!T1347="degressiv"),D_SAV!AC1347*Y1347/100,0),0)</f>
        <v>0</v>
      </c>
      <c r="AF1347" s="55">
        <f>IFERROR(IF(VLOOKUP(D1347,rng_ND,5,FALSE)="Ja",MAX(D_SAV!AD1347:AE1347),D_SAV!AD1347),0)</f>
        <v>0</v>
      </c>
      <c r="AG1347" s="55">
        <f t="shared" si="389"/>
        <v>0</v>
      </c>
      <c r="AH1347" s="55">
        <f t="shared" si="390"/>
        <v>0</v>
      </c>
      <c r="AI1347" s="55">
        <f t="shared" si="391"/>
        <v>0</v>
      </c>
      <c r="AJ1347" s="55">
        <f t="shared" si="392"/>
        <v>0</v>
      </c>
      <c r="AK1347" s="55">
        <f t="shared" si="383"/>
        <v>0</v>
      </c>
      <c r="AL1347" s="55">
        <f t="shared" si="384"/>
        <v>0</v>
      </c>
      <c r="AM1347" s="55">
        <f t="shared" si="385"/>
        <v>0</v>
      </c>
    </row>
    <row r="1348" spans="1:39" x14ac:dyDescent="0.25">
      <c r="A1348" s="47">
        <v>1344</v>
      </c>
      <c r="B1348" s="358" t="str">
        <f>IF(AND(E1348&lt;&gt;0,D1348&lt;&gt;0,F1348&lt;&gt;0),IF(C1348&lt;&gt;0,CONCATENATE(C1348,"-AGr",VLOOKUP(D1348,Listen!$A$2:$G$45,7,FALSE),"-",E1348,"-",F1348,),CONCATENATE("AGr",VLOOKUP(D1348,Listen!$A$2:$G$45,7,FALSE),"-",E1348,"-",F1348)),"keine vollständige ID")</f>
        <v>keine vollständige ID</v>
      </c>
      <c r="C1348" s="359">
        <f>'[2]III_SAV-Details_NB'!B1354</f>
        <v>0</v>
      </c>
      <c r="D1348" s="359">
        <f>'[2]III_SAV-Details_NB'!C1354</f>
        <v>0</v>
      </c>
      <c r="E1348" s="359">
        <f>'[2]III_SAV-Details_NB'!D1354</f>
        <v>0</v>
      </c>
      <c r="F1348" s="490"/>
      <c r="G1348" s="281">
        <f>'[2]III_SAV-Details_NB'!X1354</f>
        <v>0</v>
      </c>
      <c r="H1348" s="281">
        <f t="shared" si="386"/>
        <v>0</v>
      </c>
      <c r="I1348" s="281">
        <f>IF(con_EOGJahr=2025,'[2]III_SAV-Details_NB'!AA1354,IF(con_EOGJahr=2026,'[2]III_SAV-Details_NB'!AB1354,'[2]III_SAV-Details_NB'!AC1354))</f>
        <v>0</v>
      </c>
      <c r="J1348" s="282"/>
      <c r="K1348" s="282"/>
      <c r="L1348" s="282"/>
      <c r="M1348" s="282"/>
      <c r="N1348" s="282"/>
      <c r="O1348" s="282"/>
      <c r="P1348" s="52">
        <f t="shared" si="387"/>
        <v>0</v>
      </c>
      <c r="Q1348" s="60"/>
      <c r="R1348" s="53">
        <f t="shared" si="393"/>
        <v>0</v>
      </c>
      <c r="S1348" s="59"/>
      <c r="T1348" s="61"/>
      <c r="U1348" s="342" t="str">
        <f t="shared" si="397"/>
        <v>k.A.</v>
      </c>
      <c r="V1348" s="343" t="str">
        <f t="shared" si="394"/>
        <v>k.A.</v>
      </c>
      <c r="W1348" s="343" t="str">
        <f>IFERROR(IF(OR($D1348="",$E1348=0,con_Ende=0),"k.A.",IF(VLOOKUP($D1348,rng_ND,5,0)="Nein",VLOOKUP($D1348,rng_ND,2,FALSE),MIN(VLOOKUP($D1348,rng_ND,2,FALSE),A_Stammdaten!$B$19-D_SAV!$E1348+1))),"k.A.")</f>
        <v>k.A.</v>
      </c>
      <c r="X1348" s="343" t="str">
        <f t="shared" si="395"/>
        <v>k.A.</v>
      </c>
      <c r="Y1348" s="62"/>
      <c r="Z1348" s="48">
        <f t="shared" si="396"/>
        <v>0</v>
      </c>
      <c r="AA1348" s="457"/>
      <c r="AB1348" s="55">
        <f t="shared" si="388"/>
        <v>0</v>
      </c>
      <c r="AC1348" s="55">
        <f>IF(A_Stammdaten!$B$25="ja",D_SAV!AA1348,D_SAV!AB1348)</f>
        <v>0</v>
      </c>
      <c r="AD1348" s="478">
        <f>IF(AC1348=0,0,IF(U1348-(con_EOGJahr-D_SAV!E1348)&lt;=0,AC1348,AC1348/V1348))</f>
        <v>0</v>
      </c>
      <c r="AE1348" s="478">
        <f>IFERROR(IF(AND(VLOOKUP(D1348,rng_ND,5,FALSE)="Ja",D_SAV!T1348="degressiv"),D_SAV!AC1348*Y1348/100,0),0)</f>
        <v>0</v>
      </c>
      <c r="AF1348" s="55">
        <f>IFERROR(IF(VLOOKUP(D1348,rng_ND,5,FALSE)="Ja",MAX(D_SAV!AD1348:AE1348),D_SAV!AD1348),0)</f>
        <v>0</v>
      </c>
      <c r="AG1348" s="55">
        <f t="shared" si="389"/>
        <v>0</v>
      </c>
      <c r="AH1348" s="55">
        <f t="shared" si="390"/>
        <v>0</v>
      </c>
      <c r="AI1348" s="55">
        <f t="shared" si="391"/>
        <v>0</v>
      </c>
      <c r="AJ1348" s="55">
        <f t="shared" si="392"/>
        <v>0</v>
      </c>
      <c r="AK1348" s="55">
        <f t="shared" si="383"/>
        <v>0</v>
      </c>
      <c r="AL1348" s="55">
        <f t="shared" si="384"/>
        <v>0</v>
      </c>
      <c r="AM1348" s="55">
        <f t="shared" si="385"/>
        <v>0</v>
      </c>
    </row>
    <row r="1349" spans="1:39" x14ac:dyDescent="0.25">
      <c r="A1349" s="47">
        <v>1345</v>
      </c>
      <c r="B1349" s="358" t="str">
        <f>IF(AND(E1349&lt;&gt;0,D1349&lt;&gt;0,F1349&lt;&gt;0),IF(C1349&lt;&gt;0,CONCATENATE(C1349,"-AGr",VLOOKUP(D1349,Listen!$A$2:$G$45,7,FALSE),"-",E1349,"-",F1349,),CONCATENATE("AGr",VLOOKUP(D1349,Listen!$A$2:$G$45,7,FALSE),"-",E1349,"-",F1349)),"keine vollständige ID")</f>
        <v>keine vollständige ID</v>
      </c>
      <c r="C1349" s="359">
        <f>'[2]III_SAV-Details_NB'!B1355</f>
        <v>0</v>
      </c>
      <c r="D1349" s="359">
        <f>'[2]III_SAV-Details_NB'!C1355</f>
        <v>0</v>
      </c>
      <c r="E1349" s="359">
        <f>'[2]III_SAV-Details_NB'!D1355</f>
        <v>0</v>
      </c>
      <c r="F1349" s="490"/>
      <c r="G1349" s="281">
        <f>'[2]III_SAV-Details_NB'!X1355</f>
        <v>0</v>
      </c>
      <c r="H1349" s="281">
        <f t="shared" si="386"/>
        <v>0</v>
      </c>
      <c r="I1349" s="281">
        <f>IF(con_EOGJahr=2025,'[2]III_SAV-Details_NB'!AA1355,IF(con_EOGJahr=2026,'[2]III_SAV-Details_NB'!AB1355,'[2]III_SAV-Details_NB'!AC1355))</f>
        <v>0</v>
      </c>
      <c r="J1349" s="282"/>
      <c r="K1349" s="282"/>
      <c r="L1349" s="282"/>
      <c r="M1349" s="282"/>
      <c r="N1349" s="282"/>
      <c r="O1349" s="282"/>
      <c r="P1349" s="52">
        <f t="shared" si="387"/>
        <v>0</v>
      </c>
      <c r="Q1349" s="60"/>
      <c r="R1349" s="53">
        <f t="shared" si="393"/>
        <v>0</v>
      </c>
      <c r="S1349" s="59"/>
      <c r="T1349" s="61"/>
      <c r="U1349" s="342" t="str">
        <f t="shared" si="397"/>
        <v>k.A.</v>
      </c>
      <c r="V1349" s="343" t="str">
        <f t="shared" si="394"/>
        <v>k.A.</v>
      </c>
      <c r="W1349" s="343" t="str">
        <f>IFERROR(IF(OR($D1349="",$E1349=0,con_Ende=0),"k.A.",IF(VLOOKUP($D1349,rng_ND,5,0)="Nein",VLOOKUP($D1349,rng_ND,2,FALSE),MIN(VLOOKUP($D1349,rng_ND,2,FALSE),A_Stammdaten!$B$19-D_SAV!$E1349+1))),"k.A.")</f>
        <v>k.A.</v>
      </c>
      <c r="X1349" s="343" t="str">
        <f t="shared" si="395"/>
        <v>k.A.</v>
      </c>
      <c r="Y1349" s="62"/>
      <c r="Z1349" s="48">
        <f t="shared" si="396"/>
        <v>0</v>
      </c>
      <c r="AA1349" s="457"/>
      <c r="AB1349" s="55">
        <f t="shared" si="388"/>
        <v>0</v>
      </c>
      <c r="AC1349" s="55">
        <f>IF(A_Stammdaten!$B$25="ja",D_SAV!AA1349,D_SAV!AB1349)</f>
        <v>0</v>
      </c>
      <c r="AD1349" s="478">
        <f>IF(AC1349=0,0,IF(U1349-(con_EOGJahr-D_SAV!E1349)&lt;=0,AC1349,AC1349/V1349))</f>
        <v>0</v>
      </c>
      <c r="AE1349" s="478">
        <f>IFERROR(IF(AND(VLOOKUP(D1349,rng_ND,5,FALSE)="Ja",D_SAV!T1349="degressiv"),D_SAV!AC1349*Y1349/100,0),0)</f>
        <v>0</v>
      </c>
      <c r="AF1349" s="55">
        <f>IFERROR(IF(VLOOKUP(D1349,rng_ND,5,FALSE)="Ja",MAX(D_SAV!AD1349:AE1349),D_SAV!AD1349),0)</f>
        <v>0</v>
      </c>
      <c r="AG1349" s="55">
        <f t="shared" si="389"/>
        <v>0</v>
      </c>
      <c r="AH1349" s="55">
        <f t="shared" si="390"/>
        <v>0</v>
      </c>
      <c r="AI1349" s="55">
        <f t="shared" si="391"/>
        <v>0</v>
      </c>
      <c r="AJ1349" s="55">
        <f t="shared" si="392"/>
        <v>0</v>
      </c>
      <c r="AK1349" s="55">
        <f t="shared" ref="AK1349:AK1412" si="398">IF($E1349&gt;=2006,AC1349,con_EKQ*AH1349+(1-con_EKQ)*AC1349)</f>
        <v>0</v>
      </c>
      <c r="AL1349" s="55">
        <f t="shared" ref="AL1349:AL1412" si="399">IF($E1349&gt;=2006,AF1349,con_EKQ*AI1349+(1-con_EKQ)*AF1349)</f>
        <v>0</v>
      </c>
      <c r="AM1349" s="55">
        <f t="shared" ref="AM1349:AM1412" si="400">IF($E1349&gt;=2006,AG1349,con_EKQ*AJ1349+(1-con_EKQ)*AG1349)</f>
        <v>0</v>
      </c>
    </row>
    <row r="1350" spans="1:39" x14ac:dyDescent="0.25">
      <c r="A1350" s="47">
        <v>1346</v>
      </c>
      <c r="B1350" s="358" t="str">
        <f>IF(AND(E1350&lt;&gt;0,D1350&lt;&gt;0,F1350&lt;&gt;0),IF(C1350&lt;&gt;0,CONCATENATE(C1350,"-AGr",VLOOKUP(D1350,Listen!$A$2:$G$45,7,FALSE),"-",E1350,"-",F1350,),CONCATENATE("AGr",VLOOKUP(D1350,Listen!$A$2:$G$45,7,FALSE),"-",E1350,"-",F1350)),"keine vollständige ID")</f>
        <v>keine vollständige ID</v>
      </c>
      <c r="C1350" s="359">
        <f>'[2]III_SAV-Details_NB'!B1356</f>
        <v>0</v>
      </c>
      <c r="D1350" s="359">
        <f>'[2]III_SAV-Details_NB'!C1356</f>
        <v>0</v>
      </c>
      <c r="E1350" s="359">
        <f>'[2]III_SAV-Details_NB'!D1356</f>
        <v>0</v>
      </c>
      <c r="F1350" s="490"/>
      <c r="G1350" s="281">
        <f>'[2]III_SAV-Details_NB'!X1356</f>
        <v>0</v>
      </c>
      <c r="H1350" s="281">
        <f t="shared" ref="H1350:H1413" si="401">+G1350</f>
        <v>0</v>
      </c>
      <c r="I1350" s="281">
        <f>IF(con_EOGJahr=2025,'[2]III_SAV-Details_NB'!AA1356,IF(con_EOGJahr=2026,'[2]III_SAV-Details_NB'!AB1356,'[2]III_SAV-Details_NB'!AC1356))</f>
        <v>0</v>
      </c>
      <c r="J1350" s="282"/>
      <c r="K1350" s="282"/>
      <c r="L1350" s="282"/>
      <c r="M1350" s="282"/>
      <c r="N1350" s="282"/>
      <c r="O1350" s="282"/>
      <c r="P1350" s="52">
        <f t="shared" ref="P1350:P1413" si="402">SUM(I1350:O1350)</f>
        <v>0</v>
      </c>
      <c r="Q1350" s="60"/>
      <c r="R1350" s="53">
        <f t="shared" si="393"/>
        <v>0</v>
      </c>
      <c r="S1350" s="59"/>
      <c r="T1350" s="61"/>
      <c r="U1350" s="342" t="str">
        <f t="shared" si="397"/>
        <v>k.A.</v>
      </c>
      <c r="V1350" s="343" t="str">
        <f t="shared" si="394"/>
        <v>k.A.</v>
      </c>
      <c r="W1350" s="343" t="str">
        <f>IFERROR(IF(OR($D1350="",$E1350=0,con_Ende=0),"k.A.",IF(VLOOKUP($D1350,rng_ND,5,0)="Nein",VLOOKUP($D1350,rng_ND,2,FALSE),MIN(VLOOKUP($D1350,rng_ND,2,FALSE),A_Stammdaten!$B$19-D_SAV!$E1350+1))),"k.A.")</f>
        <v>k.A.</v>
      </c>
      <c r="X1350" s="343" t="str">
        <f t="shared" si="395"/>
        <v>k.A.</v>
      </c>
      <c r="Y1350" s="62"/>
      <c r="Z1350" s="48">
        <f t="shared" si="396"/>
        <v>0</v>
      </c>
      <c r="AA1350" s="457"/>
      <c r="AB1350" s="55">
        <f t="shared" ref="AB1350:AB1413" si="403">R1350</f>
        <v>0</v>
      </c>
      <c r="AC1350" s="55">
        <f>IF(A_Stammdaten!$B$25="ja",D_SAV!AA1350,D_SAV!AB1350)</f>
        <v>0</v>
      </c>
      <c r="AD1350" s="478">
        <f>IF(AC1350=0,0,IF(U1350-(con_EOGJahr-D_SAV!E1350)&lt;=0,AC1350,AC1350/V1350))</f>
        <v>0</v>
      </c>
      <c r="AE1350" s="478">
        <f>IFERROR(IF(AND(VLOOKUP(D1350,rng_ND,5,FALSE)="Ja",D_SAV!T1350="degressiv"),D_SAV!AC1350*Y1350/100,0),0)</f>
        <v>0</v>
      </c>
      <c r="AF1350" s="55">
        <f>IFERROR(IF(VLOOKUP(D1350,rng_ND,5,FALSE)="Ja",MAX(D_SAV!AD1350:AE1350),D_SAV!AD1350),0)</f>
        <v>0</v>
      </c>
      <c r="AG1350" s="55">
        <f t="shared" ref="AG1350:AG1413" si="404">AC1350-AF1350</f>
        <v>0</v>
      </c>
      <c r="AH1350" s="55">
        <f t="shared" ref="AH1350:AH1413" si="405">IF($E1350&gt;=2006,0,AC1350*$Z1350)</f>
        <v>0</v>
      </c>
      <c r="AI1350" s="55">
        <f t="shared" ref="AI1350:AI1413" si="406">IF($E1350&gt;=2006,0,AF1350*$Z1350)</f>
        <v>0</v>
      </c>
      <c r="AJ1350" s="55">
        <f t="shared" ref="AJ1350:AJ1413" si="407">IF($E1350&gt;=2006,0,AG1350*$Z1350)</f>
        <v>0</v>
      </c>
      <c r="AK1350" s="55">
        <f t="shared" si="398"/>
        <v>0</v>
      </c>
      <c r="AL1350" s="55">
        <f t="shared" si="399"/>
        <v>0</v>
      </c>
      <c r="AM1350" s="55">
        <f t="shared" si="400"/>
        <v>0</v>
      </c>
    </row>
    <row r="1351" spans="1:39" x14ac:dyDescent="0.25">
      <c r="A1351" s="47">
        <v>1347</v>
      </c>
      <c r="B1351" s="358" t="str">
        <f>IF(AND(E1351&lt;&gt;0,D1351&lt;&gt;0,F1351&lt;&gt;0),IF(C1351&lt;&gt;0,CONCATENATE(C1351,"-AGr",VLOOKUP(D1351,Listen!$A$2:$G$45,7,FALSE),"-",E1351,"-",F1351,),CONCATENATE("AGr",VLOOKUP(D1351,Listen!$A$2:$G$45,7,FALSE),"-",E1351,"-",F1351)),"keine vollständige ID")</f>
        <v>keine vollständige ID</v>
      </c>
      <c r="C1351" s="359">
        <f>'[2]III_SAV-Details_NB'!B1357</f>
        <v>0</v>
      </c>
      <c r="D1351" s="359">
        <f>'[2]III_SAV-Details_NB'!C1357</f>
        <v>0</v>
      </c>
      <c r="E1351" s="359">
        <f>'[2]III_SAV-Details_NB'!D1357</f>
        <v>0</v>
      </c>
      <c r="F1351" s="490"/>
      <c r="G1351" s="281">
        <f>'[2]III_SAV-Details_NB'!X1357</f>
        <v>0</v>
      </c>
      <c r="H1351" s="281">
        <f t="shared" si="401"/>
        <v>0</v>
      </c>
      <c r="I1351" s="281">
        <f>IF(con_EOGJahr=2025,'[2]III_SAV-Details_NB'!AA1357,IF(con_EOGJahr=2026,'[2]III_SAV-Details_NB'!AB1357,'[2]III_SAV-Details_NB'!AC1357))</f>
        <v>0</v>
      </c>
      <c r="J1351" s="282"/>
      <c r="K1351" s="282"/>
      <c r="L1351" s="282"/>
      <c r="M1351" s="282"/>
      <c r="N1351" s="282"/>
      <c r="O1351" s="282"/>
      <c r="P1351" s="52">
        <f t="shared" si="402"/>
        <v>0</v>
      </c>
      <c r="Q1351" s="60"/>
      <c r="R1351" s="53">
        <f t="shared" si="393"/>
        <v>0</v>
      </c>
      <c r="S1351" s="59"/>
      <c r="T1351" s="61"/>
      <c r="U1351" s="342" t="str">
        <f t="shared" si="397"/>
        <v>k.A.</v>
      </c>
      <c r="V1351" s="343" t="str">
        <f t="shared" si="394"/>
        <v>k.A.</v>
      </c>
      <c r="W1351" s="343" t="str">
        <f>IFERROR(IF(OR($D1351="",$E1351=0,con_Ende=0),"k.A.",IF(VLOOKUP($D1351,rng_ND,5,0)="Nein",VLOOKUP($D1351,rng_ND,2,FALSE),MIN(VLOOKUP($D1351,rng_ND,2,FALSE),A_Stammdaten!$B$19-D_SAV!$E1351+1))),"k.A.")</f>
        <v>k.A.</v>
      </c>
      <c r="X1351" s="343" t="str">
        <f t="shared" si="395"/>
        <v>k.A.</v>
      </c>
      <c r="Y1351" s="62"/>
      <c r="Z1351" s="48">
        <f t="shared" si="396"/>
        <v>0</v>
      </c>
      <c r="AA1351" s="457"/>
      <c r="AB1351" s="55">
        <f t="shared" si="403"/>
        <v>0</v>
      </c>
      <c r="AC1351" s="55">
        <f>IF(A_Stammdaten!$B$25="ja",D_SAV!AA1351,D_SAV!AB1351)</f>
        <v>0</v>
      </c>
      <c r="AD1351" s="478">
        <f>IF(AC1351=0,0,IF(U1351-(con_EOGJahr-D_SAV!E1351)&lt;=0,AC1351,AC1351/V1351))</f>
        <v>0</v>
      </c>
      <c r="AE1351" s="478">
        <f>IFERROR(IF(AND(VLOOKUP(D1351,rng_ND,5,FALSE)="Ja",D_SAV!T1351="degressiv"),D_SAV!AC1351*Y1351/100,0),0)</f>
        <v>0</v>
      </c>
      <c r="AF1351" s="55">
        <f>IFERROR(IF(VLOOKUP(D1351,rng_ND,5,FALSE)="Ja",MAX(D_SAV!AD1351:AE1351),D_SAV!AD1351),0)</f>
        <v>0</v>
      </c>
      <c r="AG1351" s="55">
        <f t="shared" si="404"/>
        <v>0</v>
      </c>
      <c r="AH1351" s="55">
        <f t="shared" si="405"/>
        <v>0</v>
      </c>
      <c r="AI1351" s="55">
        <f t="shared" si="406"/>
        <v>0</v>
      </c>
      <c r="AJ1351" s="55">
        <f t="shared" si="407"/>
        <v>0</v>
      </c>
      <c r="AK1351" s="55">
        <f t="shared" si="398"/>
        <v>0</v>
      </c>
      <c r="AL1351" s="55">
        <f t="shared" si="399"/>
        <v>0</v>
      </c>
      <c r="AM1351" s="55">
        <f t="shared" si="400"/>
        <v>0</v>
      </c>
    </row>
    <row r="1352" spans="1:39" x14ac:dyDescent="0.25">
      <c r="A1352" s="47">
        <v>1348</v>
      </c>
      <c r="B1352" s="358" t="str">
        <f>IF(AND(E1352&lt;&gt;0,D1352&lt;&gt;0,F1352&lt;&gt;0),IF(C1352&lt;&gt;0,CONCATENATE(C1352,"-AGr",VLOOKUP(D1352,Listen!$A$2:$G$45,7,FALSE),"-",E1352,"-",F1352,),CONCATENATE("AGr",VLOOKUP(D1352,Listen!$A$2:$G$45,7,FALSE),"-",E1352,"-",F1352)),"keine vollständige ID")</f>
        <v>keine vollständige ID</v>
      </c>
      <c r="C1352" s="359">
        <f>'[2]III_SAV-Details_NB'!B1358</f>
        <v>0</v>
      </c>
      <c r="D1352" s="359">
        <f>'[2]III_SAV-Details_NB'!C1358</f>
        <v>0</v>
      </c>
      <c r="E1352" s="359">
        <f>'[2]III_SAV-Details_NB'!D1358</f>
        <v>0</v>
      </c>
      <c r="F1352" s="490"/>
      <c r="G1352" s="281">
        <f>'[2]III_SAV-Details_NB'!X1358</f>
        <v>0</v>
      </c>
      <c r="H1352" s="281">
        <f t="shared" si="401"/>
        <v>0</v>
      </c>
      <c r="I1352" s="281">
        <f>IF(con_EOGJahr=2025,'[2]III_SAV-Details_NB'!AA1358,IF(con_EOGJahr=2026,'[2]III_SAV-Details_NB'!AB1358,'[2]III_SAV-Details_NB'!AC1358))</f>
        <v>0</v>
      </c>
      <c r="J1352" s="282"/>
      <c r="K1352" s="282"/>
      <c r="L1352" s="282"/>
      <c r="M1352" s="282"/>
      <c r="N1352" s="282"/>
      <c r="O1352" s="282"/>
      <c r="P1352" s="52">
        <f t="shared" si="402"/>
        <v>0</v>
      </c>
      <c r="Q1352" s="60"/>
      <c r="R1352" s="53">
        <f t="shared" si="393"/>
        <v>0</v>
      </c>
      <c r="S1352" s="59"/>
      <c r="T1352" s="61"/>
      <c r="U1352" s="342" t="str">
        <f t="shared" si="397"/>
        <v>k.A.</v>
      </c>
      <c r="V1352" s="343" t="str">
        <f t="shared" si="394"/>
        <v>k.A.</v>
      </c>
      <c r="W1352" s="343" t="str">
        <f>IFERROR(IF(OR($D1352="",$E1352=0,con_Ende=0),"k.A.",IF(VLOOKUP($D1352,rng_ND,5,0)="Nein",VLOOKUP($D1352,rng_ND,2,FALSE),MIN(VLOOKUP($D1352,rng_ND,2,FALSE),A_Stammdaten!$B$19-D_SAV!$E1352+1))),"k.A.")</f>
        <v>k.A.</v>
      </c>
      <c r="X1352" s="343" t="str">
        <f t="shared" si="395"/>
        <v>k.A.</v>
      </c>
      <c r="Y1352" s="62"/>
      <c r="Z1352" s="48">
        <f t="shared" si="396"/>
        <v>0</v>
      </c>
      <c r="AA1352" s="457"/>
      <c r="AB1352" s="55">
        <f t="shared" si="403"/>
        <v>0</v>
      </c>
      <c r="AC1352" s="55">
        <f>IF(A_Stammdaten!$B$25="ja",D_SAV!AA1352,D_SAV!AB1352)</f>
        <v>0</v>
      </c>
      <c r="AD1352" s="478">
        <f>IF(AC1352=0,0,IF(U1352-(con_EOGJahr-D_SAV!E1352)&lt;=0,AC1352,AC1352/V1352))</f>
        <v>0</v>
      </c>
      <c r="AE1352" s="478">
        <f>IFERROR(IF(AND(VLOOKUP(D1352,rng_ND,5,FALSE)="Ja",D_SAV!T1352="degressiv"),D_SAV!AC1352*Y1352/100,0),0)</f>
        <v>0</v>
      </c>
      <c r="AF1352" s="55">
        <f>IFERROR(IF(VLOOKUP(D1352,rng_ND,5,FALSE)="Ja",MAX(D_SAV!AD1352:AE1352),D_SAV!AD1352),0)</f>
        <v>0</v>
      </c>
      <c r="AG1352" s="55">
        <f t="shared" si="404"/>
        <v>0</v>
      </c>
      <c r="AH1352" s="55">
        <f t="shared" si="405"/>
        <v>0</v>
      </c>
      <c r="AI1352" s="55">
        <f t="shared" si="406"/>
        <v>0</v>
      </c>
      <c r="AJ1352" s="55">
        <f t="shared" si="407"/>
        <v>0</v>
      </c>
      <c r="AK1352" s="55">
        <f t="shared" si="398"/>
        <v>0</v>
      </c>
      <c r="AL1352" s="55">
        <f t="shared" si="399"/>
        <v>0</v>
      </c>
      <c r="AM1352" s="55">
        <f t="shared" si="400"/>
        <v>0</v>
      </c>
    </row>
    <row r="1353" spans="1:39" x14ac:dyDescent="0.25">
      <c r="A1353" s="47">
        <v>1349</v>
      </c>
      <c r="B1353" s="358" t="str">
        <f>IF(AND(E1353&lt;&gt;0,D1353&lt;&gt;0,F1353&lt;&gt;0),IF(C1353&lt;&gt;0,CONCATENATE(C1353,"-AGr",VLOOKUP(D1353,Listen!$A$2:$G$45,7,FALSE),"-",E1353,"-",F1353,),CONCATENATE("AGr",VLOOKUP(D1353,Listen!$A$2:$G$45,7,FALSE),"-",E1353,"-",F1353)),"keine vollständige ID")</f>
        <v>keine vollständige ID</v>
      </c>
      <c r="C1353" s="359">
        <f>'[2]III_SAV-Details_NB'!B1359</f>
        <v>0</v>
      </c>
      <c r="D1353" s="359">
        <f>'[2]III_SAV-Details_NB'!C1359</f>
        <v>0</v>
      </c>
      <c r="E1353" s="359">
        <f>'[2]III_SAV-Details_NB'!D1359</f>
        <v>0</v>
      </c>
      <c r="F1353" s="490"/>
      <c r="G1353" s="281">
        <f>'[2]III_SAV-Details_NB'!X1359</f>
        <v>0</v>
      </c>
      <c r="H1353" s="281">
        <f t="shared" si="401"/>
        <v>0</v>
      </c>
      <c r="I1353" s="281">
        <f>IF(con_EOGJahr=2025,'[2]III_SAV-Details_NB'!AA1359,IF(con_EOGJahr=2026,'[2]III_SAV-Details_NB'!AB1359,'[2]III_SAV-Details_NB'!AC1359))</f>
        <v>0</v>
      </c>
      <c r="J1353" s="282"/>
      <c r="K1353" s="282"/>
      <c r="L1353" s="282"/>
      <c r="M1353" s="282"/>
      <c r="N1353" s="282"/>
      <c r="O1353" s="282"/>
      <c r="P1353" s="52">
        <f t="shared" si="402"/>
        <v>0</v>
      </c>
      <c r="Q1353" s="60"/>
      <c r="R1353" s="53">
        <f t="shared" si="393"/>
        <v>0</v>
      </c>
      <c r="S1353" s="59"/>
      <c r="T1353" s="61"/>
      <c r="U1353" s="342" t="str">
        <f t="shared" si="397"/>
        <v>k.A.</v>
      </c>
      <c r="V1353" s="343" t="str">
        <f t="shared" si="394"/>
        <v>k.A.</v>
      </c>
      <c r="W1353" s="343" t="str">
        <f>IFERROR(IF(OR($D1353="",$E1353=0,con_Ende=0),"k.A.",IF(VLOOKUP($D1353,rng_ND,5,0)="Nein",VLOOKUP($D1353,rng_ND,2,FALSE),MIN(VLOOKUP($D1353,rng_ND,2,FALSE),A_Stammdaten!$B$19-D_SAV!$E1353+1))),"k.A.")</f>
        <v>k.A.</v>
      </c>
      <c r="X1353" s="343" t="str">
        <f t="shared" si="395"/>
        <v>k.A.</v>
      </c>
      <c r="Y1353" s="62"/>
      <c r="Z1353" s="48">
        <f t="shared" si="396"/>
        <v>0</v>
      </c>
      <c r="AA1353" s="457"/>
      <c r="AB1353" s="55">
        <f t="shared" si="403"/>
        <v>0</v>
      </c>
      <c r="AC1353" s="55">
        <f>IF(A_Stammdaten!$B$25="ja",D_SAV!AA1353,D_SAV!AB1353)</f>
        <v>0</v>
      </c>
      <c r="AD1353" s="478">
        <f>IF(AC1353=0,0,IF(U1353-(con_EOGJahr-D_SAV!E1353)&lt;=0,AC1353,AC1353/V1353))</f>
        <v>0</v>
      </c>
      <c r="AE1353" s="478">
        <f>IFERROR(IF(AND(VLOOKUP(D1353,rng_ND,5,FALSE)="Ja",D_SAV!T1353="degressiv"),D_SAV!AC1353*Y1353/100,0),0)</f>
        <v>0</v>
      </c>
      <c r="AF1353" s="55">
        <f>IFERROR(IF(VLOOKUP(D1353,rng_ND,5,FALSE)="Ja",MAX(D_SAV!AD1353:AE1353),D_SAV!AD1353),0)</f>
        <v>0</v>
      </c>
      <c r="AG1353" s="55">
        <f t="shared" si="404"/>
        <v>0</v>
      </c>
      <c r="AH1353" s="55">
        <f t="shared" si="405"/>
        <v>0</v>
      </c>
      <c r="AI1353" s="55">
        <f t="shared" si="406"/>
        <v>0</v>
      </c>
      <c r="AJ1353" s="55">
        <f t="shared" si="407"/>
        <v>0</v>
      </c>
      <c r="AK1353" s="55">
        <f t="shared" si="398"/>
        <v>0</v>
      </c>
      <c r="AL1353" s="55">
        <f t="shared" si="399"/>
        <v>0</v>
      </c>
      <c r="AM1353" s="55">
        <f t="shared" si="400"/>
        <v>0</v>
      </c>
    </row>
    <row r="1354" spans="1:39" x14ac:dyDescent="0.25">
      <c r="A1354" s="47">
        <v>1350</v>
      </c>
      <c r="B1354" s="358" t="str">
        <f>IF(AND(E1354&lt;&gt;0,D1354&lt;&gt;0,F1354&lt;&gt;0),IF(C1354&lt;&gt;0,CONCATENATE(C1354,"-AGr",VLOOKUP(D1354,Listen!$A$2:$G$45,7,FALSE),"-",E1354,"-",F1354,),CONCATENATE("AGr",VLOOKUP(D1354,Listen!$A$2:$G$45,7,FALSE),"-",E1354,"-",F1354)),"keine vollständige ID")</f>
        <v>keine vollständige ID</v>
      </c>
      <c r="C1354" s="359">
        <f>'[2]III_SAV-Details_NB'!B1360</f>
        <v>0</v>
      </c>
      <c r="D1354" s="359">
        <f>'[2]III_SAV-Details_NB'!C1360</f>
        <v>0</v>
      </c>
      <c r="E1354" s="359">
        <f>'[2]III_SAV-Details_NB'!D1360</f>
        <v>0</v>
      </c>
      <c r="F1354" s="490"/>
      <c r="G1354" s="281">
        <f>'[2]III_SAV-Details_NB'!X1360</f>
        <v>0</v>
      </c>
      <c r="H1354" s="281">
        <f t="shared" si="401"/>
        <v>0</v>
      </c>
      <c r="I1354" s="281">
        <f>IF(con_EOGJahr=2025,'[2]III_SAV-Details_NB'!AA1360,IF(con_EOGJahr=2026,'[2]III_SAV-Details_NB'!AB1360,'[2]III_SAV-Details_NB'!AC1360))</f>
        <v>0</v>
      </c>
      <c r="J1354" s="282"/>
      <c r="K1354" s="282"/>
      <c r="L1354" s="282"/>
      <c r="M1354" s="282"/>
      <c r="N1354" s="282"/>
      <c r="O1354" s="282"/>
      <c r="P1354" s="52">
        <f t="shared" si="402"/>
        <v>0</v>
      </c>
      <c r="Q1354" s="60"/>
      <c r="R1354" s="53">
        <f t="shared" si="393"/>
        <v>0</v>
      </c>
      <c r="S1354" s="59"/>
      <c r="T1354" s="61"/>
      <c r="U1354" s="342" t="str">
        <f t="shared" si="397"/>
        <v>k.A.</v>
      </c>
      <c r="V1354" s="343" t="str">
        <f t="shared" si="394"/>
        <v>k.A.</v>
      </c>
      <c r="W1354" s="343" t="str">
        <f>IFERROR(IF(OR($D1354="",$E1354=0,con_Ende=0),"k.A.",IF(VLOOKUP($D1354,rng_ND,5,0)="Nein",VLOOKUP($D1354,rng_ND,2,FALSE),MIN(VLOOKUP($D1354,rng_ND,2,FALSE),A_Stammdaten!$B$19-D_SAV!$E1354+1))),"k.A.")</f>
        <v>k.A.</v>
      </c>
      <c r="X1354" s="343" t="str">
        <f t="shared" si="395"/>
        <v>k.A.</v>
      </c>
      <c r="Y1354" s="62"/>
      <c r="Z1354" s="48">
        <f t="shared" si="396"/>
        <v>0</v>
      </c>
      <c r="AA1354" s="457"/>
      <c r="AB1354" s="55">
        <f t="shared" si="403"/>
        <v>0</v>
      </c>
      <c r="AC1354" s="55">
        <f>IF(A_Stammdaten!$B$25="ja",D_SAV!AA1354,D_SAV!AB1354)</f>
        <v>0</v>
      </c>
      <c r="AD1354" s="478">
        <f>IF(AC1354=0,0,IF(U1354-(con_EOGJahr-D_SAV!E1354)&lt;=0,AC1354,AC1354/V1354))</f>
        <v>0</v>
      </c>
      <c r="AE1354" s="478">
        <f>IFERROR(IF(AND(VLOOKUP(D1354,rng_ND,5,FALSE)="Ja",D_SAV!T1354="degressiv"),D_SAV!AC1354*Y1354/100,0),0)</f>
        <v>0</v>
      </c>
      <c r="AF1354" s="55">
        <f>IFERROR(IF(VLOOKUP(D1354,rng_ND,5,FALSE)="Ja",MAX(D_SAV!AD1354:AE1354),D_SAV!AD1354),0)</f>
        <v>0</v>
      </c>
      <c r="AG1354" s="55">
        <f t="shared" si="404"/>
        <v>0</v>
      </c>
      <c r="AH1354" s="55">
        <f t="shared" si="405"/>
        <v>0</v>
      </c>
      <c r="AI1354" s="55">
        <f t="shared" si="406"/>
        <v>0</v>
      </c>
      <c r="AJ1354" s="55">
        <f t="shared" si="407"/>
        <v>0</v>
      </c>
      <c r="AK1354" s="55">
        <f t="shared" si="398"/>
        <v>0</v>
      </c>
      <c r="AL1354" s="55">
        <f t="shared" si="399"/>
        <v>0</v>
      </c>
      <c r="AM1354" s="55">
        <f t="shared" si="400"/>
        <v>0</v>
      </c>
    </row>
    <row r="1355" spans="1:39" x14ac:dyDescent="0.25">
      <c r="A1355" s="47">
        <v>1351</v>
      </c>
      <c r="B1355" s="358" t="str">
        <f>IF(AND(E1355&lt;&gt;0,D1355&lt;&gt;0,F1355&lt;&gt;0),IF(C1355&lt;&gt;0,CONCATENATE(C1355,"-AGr",VLOOKUP(D1355,Listen!$A$2:$G$45,7,FALSE),"-",E1355,"-",F1355,),CONCATENATE("AGr",VLOOKUP(D1355,Listen!$A$2:$G$45,7,FALSE),"-",E1355,"-",F1355)),"keine vollständige ID")</f>
        <v>keine vollständige ID</v>
      </c>
      <c r="C1355" s="359">
        <f>'[2]III_SAV-Details_NB'!B1361</f>
        <v>0</v>
      </c>
      <c r="D1355" s="359">
        <f>'[2]III_SAV-Details_NB'!C1361</f>
        <v>0</v>
      </c>
      <c r="E1355" s="359">
        <f>'[2]III_SAV-Details_NB'!D1361</f>
        <v>0</v>
      </c>
      <c r="F1355" s="490"/>
      <c r="G1355" s="281">
        <f>'[2]III_SAV-Details_NB'!X1361</f>
        <v>0</v>
      </c>
      <c r="H1355" s="281">
        <f t="shared" si="401"/>
        <v>0</v>
      </c>
      <c r="I1355" s="281">
        <f>IF(con_EOGJahr=2025,'[2]III_SAV-Details_NB'!AA1361,IF(con_EOGJahr=2026,'[2]III_SAV-Details_NB'!AB1361,'[2]III_SAV-Details_NB'!AC1361))</f>
        <v>0</v>
      </c>
      <c r="J1355" s="282"/>
      <c r="K1355" s="282"/>
      <c r="L1355" s="282"/>
      <c r="M1355" s="282"/>
      <c r="N1355" s="282"/>
      <c r="O1355" s="282"/>
      <c r="P1355" s="52">
        <f t="shared" si="402"/>
        <v>0</v>
      </c>
      <c r="Q1355" s="60"/>
      <c r="R1355" s="53">
        <f t="shared" si="393"/>
        <v>0</v>
      </c>
      <c r="S1355" s="59"/>
      <c r="T1355" s="61"/>
      <c r="U1355" s="342" t="str">
        <f t="shared" si="397"/>
        <v>k.A.</v>
      </c>
      <c r="V1355" s="343" t="str">
        <f t="shared" si="394"/>
        <v>k.A.</v>
      </c>
      <c r="W1355" s="343" t="str">
        <f>IFERROR(IF(OR($D1355="",$E1355=0,con_Ende=0),"k.A.",IF(VLOOKUP($D1355,rng_ND,5,0)="Nein",VLOOKUP($D1355,rng_ND,2,FALSE),MIN(VLOOKUP($D1355,rng_ND,2,FALSE),A_Stammdaten!$B$19-D_SAV!$E1355+1))),"k.A.")</f>
        <v>k.A.</v>
      </c>
      <c r="X1355" s="343" t="str">
        <f t="shared" si="395"/>
        <v>k.A.</v>
      </c>
      <c r="Y1355" s="62"/>
      <c r="Z1355" s="48">
        <f t="shared" si="396"/>
        <v>0</v>
      </c>
      <c r="AA1355" s="457"/>
      <c r="AB1355" s="55">
        <f t="shared" si="403"/>
        <v>0</v>
      </c>
      <c r="AC1355" s="55">
        <f>IF(A_Stammdaten!$B$25="ja",D_SAV!AA1355,D_SAV!AB1355)</f>
        <v>0</v>
      </c>
      <c r="AD1355" s="478">
        <f>IF(AC1355=0,0,IF(U1355-(con_EOGJahr-D_SAV!E1355)&lt;=0,AC1355,AC1355/V1355))</f>
        <v>0</v>
      </c>
      <c r="AE1355" s="478">
        <f>IFERROR(IF(AND(VLOOKUP(D1355,rng_ND,5,FALSE)="Ja",D_SAV!T1355="degressiv"),D_SAV!AC1355*Y1355/100,0),0)</f>
        <v>0</v>
      </c>
      <c r="AF1355" s="55">
        <f>IFERROR(IF(VLOOKUP(D1355,rng_ND,5,FALSE)="Ja",MAX(D_SAV!AD1355:AE1355),D_SAV!AD1355),0)</f>
        <v>0</v>
      </c>
      <c r="AG1355" s="55">
        <f t="shared" si="404"/>
        <v>0</v>
      </c>
      <c r="AH1355" s="55">
        <f t="shared" si="405"/>
        <v>0</v>
      </c>
      <c r="AI1355" s="55">
        <f t="shared" si="406"/>
        <v>0</v>
      </c>
      <c r="AJ1355" s="55">
        <f t="shared" si="407"/>
        <v>0</v>
      </c>
      <c r="AK1355" s="55">
        <f t="shared" si="398"/>
        <v>0</v>
      </c>
      <c r="AL1355" s="55">
        <f t="shared" si="399"/>
        <v>0</v>
      </c>
      <c r="AM1355" s="55">
        <f t="shared" si="400"/>
        <v>0</v>
      </c>
    </row>
    <row r="1356" spans="1:39" x14ac:dyDescent="0.25">
      <c r="A1356" s="47">
        <v>1352</v>
      </c>
      <c r="B1356" s="358" t="str">
        <f>IF(AND(E1356&lt;&gt;0,D1356&lt;&gt;0,F1356&lt;&gt;0),IF(C1356&lt;&gt;0,CONCATENATE(C1356,"-AGr",VLOOKUP(D1356,Listen!$A$2:$G$45,7,FALSE),"-",E1356,"-",F1356,),CONCATENATE("AGr",VLOOKUP(D1356,Listen!$A$2:$G$45,7,FALSE),"-",E1356,"-",F1356)),"keine vollständige ID")</f>
        <v>keine vollständige ID</v>
      </c>
      <c r="C1356" s="359">
        <f>'[2]III_SAV-Details_NB'!B1362</f>
        <v>0</v>
      </c>
      <c r="D1356" s="359">
        <f>'[2]III_SAV-Details_NB'!C1362</f>
        <v>0</v>
      </c>
      <c r="E1356" s="359">
        <f>'[2]III_SAV-Details_NB'!D1362</f>
        <v>0</v>
      </c>
      <c r="F1356" s="490"/>
      <c r="G1356" s="281">
        <f>'[2]III_SAV-Details_NB'!X1362</f>
        <v>0</v>
      </c>
      <c r="H1356" s="281">
        <f t="shared" si="401"/>
        <v>0</v>
      </c>
      <c r="I1356" s="281">
        <f>IF(con_EOGJahr=2025,'[2]III_SAV-Details_NB'!AA1362,IF(con_EOGJahr=2026,'[2]III_SAV-Details_NB'!AB1362,'[2]III_SAV-Details_NB'!AC1362))</f>
        <v>0</v>
      </c>
      <c r="J1356" s="282"/>
      <c r="K1356" s="282"/>
      <c r="L1356" s="282"/>
      <c r="M1356" s="282"/>
      <c r="N1356" s="282"/>
      <c r="O1356" s="282"/>
      <c r="P1356" s="52">
        <f t="shared" si="402"/>
        <v>0</v>
      </c>
      <c r="Q1356" s="60"/>
      <c r="R1356" s="53">
        <f t="shared" si="393"/>
        <v>0</v>
      </c>
      <c r="S1356" s="59"/>
      <c r="T1356" s="61"/>
      <c r="U1356" s="342" t="str">
        <f t="shared" si="397"/>
        <v>k.A.</v>
      </c>
      <c r="V1356" s="343" t="str">
        <f t="shared" si="394"/>
        <v>k.A.</v>
      </c>
      <c r="W1356" s="343" t="str">
        <f>IFERROR(IF(OR($D1356="",$E1356=0,con_Ende=0),"k.A.",IF(VLOOKUP($D1356,rng_ND,5,0)="Nein",VLOOKUP($D1356,rng_ND,2,FALSE),MIN(VLOOKUP($D1356,rng_ND,2,FALSE),A_Stammdaten!$B$19-D_SAV!$E1356+1))),"k.A.")</f>
        <v>k.A.</v>
      </c>
      <c r="X1356" s="343" t="str">
        <f t="shared" si="395"/>
        <v>k.A.</v>
      </c>
      <c r="Y1356" s="62"/>
      <c r="Z1356" s="48">
        <f t="shared" si="396"/>
        <v>0</v>
      </c>
      <c r="AA1356" s="457"/>
      <c r="AB1356" s="55">
        <f t="shared" si="403"/>
        <v>0</v>
      </c>
      <c r="AC1356" s="55">
        <f>IF(A_Stammdaten!$B$25="ja",D_SAV!AA1356,D_SAV!AB1356)</f>
        <v>0</v>
      </c>
      <c r="AD1356" s="478">
        <f>IF(AC1356=0,0,IF(U1356-(con_EOGJahr-D_SAV!E1356)&lt;=0,AC1356,AC1356/V1356))</f>
        <v>0</v>
      </c>
      <c r="AE1356" s="478">
        <f>IFERROR(IF(AND(VLOOKUP(D1356,rng_ND,5,FALSE)="Ja",D_SAV!T1356="degressiv"),D_SAV!AC1356*Y1356/100,0),0)</f>
        <v>0</v>
      </c>
      <c r="AF1356" s="55">
        <f>IFERROR(IF(VLOOKUP(D1356,rng_ND,5,FALSE)="Ja",MAX(D_SAV!AD1356:AE1356),D_SAV!AD1356),0)</f>
        <v>0</v>
      </c>
      <c r="AG1356" s="55">
        <f t="shared" si="404"/>
        <v>0</v>
      </c>
      <c r="AH1356" s="55">
        <f t="shared" si="405"/>
        <v>0</v>
      </c>
      <c r="AI1356" s="55">
        <f t="shared" si="406"/>
        <v>0</v>
      </c>
      <c r="AJ1356" s="55">
        <f t="shared" si="407"/>
        <v>0</v>
      </c>
      <c r="AK1356" s="55">
        <f t="shared" si="398"/>
        <v>0</v>
      </c>
      <c r="AL1356" s="55">
        <f t="shared" si="399"/>
        <v>0</v>
      </c>
      <c r="AM1356" s="55">
        <f t="shared" si="400"/>
        <v>0</v>
      </c>
    </row>
    <row r="1357" spans="1:39" x14ac:dyDescent="0.25">
      <c r="A1357" s="47">
        <v>1353</v>
      </c>
      <c r="B1357" s="358" t="str">
        <f>IF(AND(E1357&lt;&gt;0,D1357&lt;&gt;0,F1357&lt;&gt;0),IF(C1357&lt;&gt;0,CONCATENATE(C1357,"-AGr",VLOOKUP(D1357,Listen!$A$2:$G$45,7,FALSE),"-",E1357,"-",F1357,),CONCATENATE("AGr",VLOOKUP(D1357,Listen!$A$2:$G$45,7,FALSE),"-",E1357,"-",F1357)),"keine vollständige ID")</f>
        <v>keine vollständige ID</v>
      </c>
      <c r="C1357" s="359">
        <f>'[2]III_SAV-Details_NB'!B1363</f>
        <v>0</v>
      </c>
      <c r="D1357" s="359">
        <f>'[2]III_SAV-Details_NB'!C1363</f>
        <v>0</v>
      </c>
      <c r="E1357" s="359">
        <f>'[2]III_SAV-Details_NB'!D1363</f>
        <v>0</v>
      </c>
      <c r="F1357" s="490"/>
      <c r="G1357" s="281">
        <f>'[2]III_SAV-Details_NB'!X1363</f>
        <v>0</v>
      </c>
      <c r="H1357" s="281">
        <f t="shared" si="401"/>
        <v>0</v>
      </c>
      <c r="I1357" s="281">
        <f>IF(con_EOGJahr=2025,'[2]III_SAV-Details_NB'!AA1363,IF(con_EOGJahr=2026,'[2]III_SAV-Details_NB'!AB1363,'[2]III_SAV-Details_NB'!AC1363))</f>
        <v>0</v>
      </c>
      <c r="J1357" s="282"/>
      <c r="K1357" s="282"/>
      <c r="L1357" s="282"/>
      <c r="M1357" s="282"/>
      <c r="N1357" s="282"/>
      <c r="O1357" s="282"/>
      <c r="P1357" s="52">
        <f t="shared" si="402"/>
        <v>0</v>
      </c>
      <c r="Q1357" s="60"/>
      <c r="R1357" s="53">
        <f t="shared" si="393"/>
        <v>0</v>
      </c>
      <c r="S1357" s="59"/>
      <c r="T1357" s="61"/>
      <c r="U1357" s="342" t="str">
        <f t="shared" si="397"/>
        <v>k.A.</v>
      </c>
      <c r="V1357" s="343" t="str">
        <f t="shared" si="394"/>
        <v>k.A.</v>
      </c>
      <c r="W1357" s="343" t="str">
        <f>IFERROR(IF(OR($D1357="",$E1357=0,con_Ende=0),"k.A.",IF(VLOOKUP($D1357,rng_ND,5,0)="Nein",VLOOKUP($D1357,rng_ND,2,FALSE),MIN(VLOOKUP($D1357,rng_ND,2,FALSE),A_Stammdaten!$B$19-D_SAV!$E1357+1))),"k.A.")</f>
        <v>k.A.</v>
      </c>
      <c r="X1357" s="343" t="str">
        <f t="shared" si="395"/>
        <v>k.A.</v>
      </c>
      <c r="Y1357" s="62"/>
      <c r="Z1357" s="48">
        <f t="shared" si="396"/>
        <v>0</v>
      </c>
      <c r="AA1357" s="457"/>
      <c r="AB1357" s="55">
        <f t="shared" si="403"/>
        <v>0</v>
      </c>
      <c r="AC1357" s="55">
        <f>IF(A_Stammdaten!$B$25="ja",D_SAV!AA1357,D_SAV!AB1357)</f>
        <v>0</v>
      </c>
      <c r="AD1357" s="478">
        <f>IF(AC1357=0,0,IF(U1357-(con_EOGJahr-D_SAV!E1357)&lt;=0,AC1357,AC1357/V1357))</f>
        <v>0</v>
      </c>
      <c r="AE1357" s="478">
        <f>IFERROR(IF(AND(VLOOKUP(D1357,rng_ND,5,FALSE)="Ja",D_SAV!T1357="degressiv"),D_SAV!AC1357*Y1357/100,0),0)</f>
        <v>0</v>
      </c>
      <c r="AF1357" s="55">
        <f>IFERROR(IF(VLOOKUP(D1357,rng_ND,5,FALSE)="Ja",MAX(D_SAV!AD1357:AE1357),D_SAV!AD1357),0)</f>
        <v>0</v>
      </c>
      <c r="AG1357" s="55">
        <f t="shared" si="404"/>
        <v>0</v>
      </c>
      <c r="AH1357" s="55">
        <f t="shared" si="405"/>
        <v>0</v>
      </c>
      <c r="AI1357" s="55">
        <f t="shared" si="406"/>
        <v>0</v>
      </c>
      <c r="AJ1357" s="55">
        <f t="shared" si="407"/>
        <v>0</v>
      </c>
      <c r="AK1357" s="55">
        <f t="shared" si="398"/>
        <v>0</v>
      </c>
      <c r="AL1357" s="55">
        <f t="shared" si="399"/>
        <v>0</v>
      </c>
      <c r="AM1357" s="55">
        <f t="shared" si="400"/>
        <v>0</v>
      </c>
    </row>
    <row r="1358" spans="1:39" x14ac:dyDescent="0.25">
      <c r="A1358" s="47">
        <v>1354</v>
      </c>
      <c r="B1358" s="358" t="str">
        <f>IF(AND(E1358&lt;&gt;0,D1358&lt;&gt;0,F1358&lt;&gt;0),IF(C1358&lt;&gt;0,CONCATENATE(C1358,"-AGr",VLOOKUP(D1358,Listen!$A$2:$G$45,7,FALSE),"-",E1358,"-",F1358,),CONCATENATE("AGr",VLOOKUP(D1358,Listen!$A$2:$G$45,7,FALSE),"-",E1358,"-",F1358)),"keine vollständige ID")</f>
        <v>keine vollständige ID</v>
      </c>
      <c r="C1358" s="359">
        <f>'[2]III_SAV-Details_NB'!B1364</f>
        <v>0</v>
      </c>
      <c r="D1358" s="359">
        <f>'[2]III_SAV-Details_NB'!C1364</f>
        <v>0</v>
      </c>
      <c r="E1358" s="359">
        <f>'[2]III_SAV-Details_NB'!D1364</f>
        <v>0</v>
      </c>
      <c r="F1358" s="490"/>
      <c r="G1358" s="281">
        <f>'[2]III_SAV-Details_NB'!X1364</f>
        <v>0</v>
      </c>
      <c r="H1358" s="281">
        <f t="shared" si="401"/>
        <v>0</v>
      </c>
      <c r="I1358" s="281">
        <f>IF(con_EOGJahr=2025,'[2]III_SAV-Details_NB'!AA1364,IF(con_EOGJahr=2026,'[2]III_SAV-Details_NB'!AB1364,'[2]III_SAV-Details_NB'!AC1364))</f>
        <v>0</v>
      </c>
      <c r="J1358" s="282"/>
      <c r="K1358" s="282"/>
      <c r="L1358" s="282"/>
      <c r="M1358" s="282"/>
      <c r="N1358" s="282"/>
      <c r="O1358" s="282"/>
      <c r="P1358" s="52">
        <f t="shared" si="402"/>
        <v>0</v>
      </c>
      <c r="Q1358" s="60"/>
      <c r="R1358" s="53">
        <f t="shared" si="393"/>
        <v>0</v>
      </c>
      <c r="S1358" s="59"/>
      <c r="T1358" s="61"/>
      <c r="U1358" s="342" t="str">
        <f t="shared" si="397"/>
        <v>k.A.</v>
      </c>
      <c r="V1358" s="343" t="str">
        <f t="shared" si="394"/>
        <v>k.A.</v>
      </c>
      <c r="W1358" s="343" t="str">
        <f>IFERROR(IF(OR($D1358="",$E1358=0,con_Ende=0),"k.A.",IF(VLOOKUP($D1358,rng_ND,5,0)="Nein",VLOOKUP($D1358,rng_ND,2,FALSE),MIN(VLOOKUP($D1358,rng_ND,2,FALSE),A_Stammdaten!$B$19-D_SAV!$E1358+1))),"k.A.")</f>
        <v>k.A.</v>
      </c>
      <c r="X1358" s="343" t="str">
        <f t="shared" si="395"/>
        <v>k.A.</v>
      </c>
      <c r="Y1358" s="62"/>
      <c r="Z1358" s="48">
        <f t="shared" si="396"/>
        <v>0</v>
      </c>
      <c r="AA1358" s="457"/>
      <c r="AB1358" s="55">
        <f t="shared" si="403"/>
        <v>0</v>
      </c>
      <c r="AC1358" s="55">
        <f>IF(A_Stammdaten!$B$25="ja",D_SAV!AA1358,D_SAV!AB1358)</f>
        <v>0</v>
      </c>
      <c r="AD1358" s="478">
        <f>IF(AC1358=0,0,IF(U1358-(con_EOGJahr-D_SAV!E1358)&lt;=0,AC1358,AC1358/V1358))</f>
        <v>0</v>
      </c>
      <c r="AE1358" s="478">
        <f>IFERROR(IF(AND(VLOOKUP(D1358,rng_ND,5,FALSE)="Ja",D_SAV!T1358="degressiv"),D_SAV!AC1358*Y1358/100,0),0)</f>
        <v>0</v>
      </c>
      <c r="AF1358" s="55">
        <f>IFERROR(IF(VLOOKUP(D1358,rng_ND,5,FALSE)="Ja",MAX(D_SAV!AD1358:AE1358),D_SAV!AD1358),0)</f>
        <v>0</v>
      </c>
      <c r="AG1358" s="55">
        <f t="shared" si="404"/>
        <v>0</v>
      </c>
      <c r="AH1358" s="55">
        <f t="shared" si="405"/>
        <v>0</v>
      </c>
      <c r="AI1358" s="55">
        <f t="shared" si="406"/>
        <v>0</v>
      </c>
      <c r="AJ1358" s="55">
        <f t="shared" si="407"/>
        <v>0</v>
      </c>
      <c r="AK1358" s="55">
        <f t="shared" si="398"/>
        <v>0</v>
      </c>
      <c r="AL1358" s="55">
        <f t="shared" si="399"/>
        <v>0</v>
      </c>
      <c r="AM1358" s="55">
        <f t="shared" si="400"/>
        <v>0</v>
      </c>
    </row>
    <row r="1359" spans="1:39" x14ac:dyDescent="0.25">
      <c r="A1359" s="47">
        <v>1355</v>
      </c>
      <c r="B1359" s="358" t="str">
        <f>IF(AND(E1359&lt;&gt;0,D1359&lt;&gt;0,F1359&lt;&gt;0),IF(C1359&lt;&gt;0,CONCATENATE(C1359,"-AGr",VLOOKUP(D1359,Listen!$A$2:$G$45,7,FALSE),"-",E1359,"-",F1359,),CONCATENATE("AGr",VLOOKUP(D1359,Listen!$A$2:$G$45,7,FALSE),"-",E1359,"-",F1359)),"keine vollständige ID")</f>
        <v>keine vollständige ID</v>
      </c>
      <c r="C1359" s="359">
        <f>'[2]III_SAV-Details_NB'!B1365</f>
        <v>0</v>
      </c>
      <c r="D1359" s="359">
        <f>'[2]III_SAV-Details_NB'!C1365</f>
        <v>0</v>
      </c>
      <c r="E1359" s="359">
        <f>'[2]III_SAV-Details_NB'!D1365</f>
        <v>0</v>
      </c>
      <c r="F1359" s="490"/>
      <c r="G1359" s="281">
        <f>'[2]III_SAV-Details_NB'!X1365</f>
        <v>0</v>
      </c>
      <c r="H1359" s="281">
        <f t="shared" si="401"/>
        <v>0</v>
      </c>
      <c r="I1359" s="281">
        <f>IF(con_EOGJahr=2025,'[2]III_SAV-Details_NB'!AA1365,IF(con_EOGJahr=2026,'[2]III_SAV-Details_NB'!AB1365,'[2]III_SAV-Details_NB'!AC1365))</f>
        <v>0</v>
      </c>
      <c r="J1359" s="282"/>
      <c r="K1359" s="282"/>
      <c r="L1359" s="282"/>
      <c r="M1359" s="282"/>
      <c r="N1359" s="282"/>
      <c r="O1359" s="282"/>
      <c r="P1359" s="52">
        <f t="shared" si="402"/>
        <v>0</v>
      </c>
      <c r="Q1359" s="60"/>
      <c r="R1359" s="53">
        <f t="shared" si="393"/>
        <v>0</v>
      </c>
      <c r="S1359" s="59"/>
      <c r="T1359" s="61"/>
      <c r="U1359" s="342" t="str">
        <f t="shared" si="397"/>
        <v>k.A.</v>
      </c>
      <c r="V1359" s="343" t="str">
        <f t="shared" si="394"/>
        <v>k.A.</v>
      </c>
      <c r="W1359" s="343" t="str">
        <f>IFERROR(IF(OR($D1359="",$E1359=0,con_Ende=0),"k.A.",IF(VLOOKUP($D1359,rng_ND,5,0)="Nein",VLOOKUP($D1359,rng_ND,2,FALSE),MIN(VLOOKUP($D1359,rng_ND,2,FALSE),A_Stammdaten!$B$19-D_SAV!$E1359+1))),"k.A.")</f>
        <v>k.A.</v>
      </c>
      <c r="X1359" s="343" t="str">
        <f t="shared" si="395"/>
        <v>k.A.</v>
      </c>
      <c r="Y1359" s="62"/>
      <c r="Z1359" s="48">
        <f t="shared" si="396"/>
        <v>0</v>
      </c>
      <c r="AA1359" s="457"/>
      <c r="AB1359" s="55">
        <f t="shared" si="403"/>
        <v>0</v>
      </c>
      <c r="AC1359" s="55">
        <f>IF(A_Stammdaten!$B$25="ja",D_SAV!AA1359,D_SAV!AB1359)</f>
        <v>0</v>
      </c>
      <c r="AD1359" s="478">
        <f>IF(AC1359=0,0,IF(U1359-(con_EOGJahr-D_SAV!E1359)&lt;=0,AC1359,AC1359/V1359))</f>
        <v>0</v>
      </c>
      <c r="AE1359" s="478">
        <f>IFERROR(IF(AND(VLOOKUP(D1359,rng_ND,5,FALSE)="Ja",D_SAV!T1359="degressiv"),D_SAV!AC1359*Y1359/100,0),0)</f>
        <v>0</v>
      </c>
      <c r="AF1359" s="55">
        <f>IFERROR(IF(VLOOKUP(D1359,rng_ND,5,FALSE)="Ja",MAX(D_SAV!AD1359:AE1359),D_SAV!AD1359),0)</f>
        <v>0</v>
      </c>
      <c r="AG1359" s="55">
        <f t="shared" si="404"/>
        <v>0</v>
      </c>
      <c r="AH1359" s="55">
        <f t="shared" si="405"/>
        <v>0</v>
      </c>
      <c r="AI1359" s="55">
        <f t="shared" si="406"/>
        <v>0</v>
      </c>
      <c r="AJ1359" s="55">
        <f t="shared" si="407"/>
        <v>0</v>
      </c>
      <c r="AK1359" s="55">
        <f t="shared" si="398"/>
        <v>0</v>
      </c>
      <c r="AL1359" s="55">
        <f t="shared" si="399"/>
        <v>0</v>
      </c>
      <c r="AM1359" s="55">
        <f t="shared" si="400"/>
        <v>0</v>
      </c>
    </row>
    <row r="1360" spans="1:39" x14ac:dyDescent="0.25">
      <c r="A1360" s="47">
        <v>1356</v>
      </c>
      <c r="B1360" s="358" t="str">
        <f>IF(AND(E1360&lt;&gt;0,D1360&lt;&gt;0,F1360&lt;&gt;0),IF(C1360&lt;&gt;0,CONCATENATE(C1360,"-AGr",VLOOKUP(D1360,Listen!$A$2:$G$45,7,FALSE),"-",E1360,"-",F1360,),CONCATENATE("AGr",VLOOKUP(D1360,Listen!$A$2:$G$45,7,FALSE),"-",E1360,"-",F1360)),"keine vollständige ID")</f>
        <v>keine vollständige ID</v>
      </c>
      <c r="C1360" s="359">
        <f>'[2]III_SAV-Details_NB'!B1366</f>
        <v>0</v>
      </c>
      <c r="D1360" s="359">
        <f>'[2]III_SAV-Details_NB'!C1366</f>
        <v>0</v>
      </c>
      <c r="E1360" s="359">
        <f>'[2]III_SAV-Details_NB'!D1366</f>
        <v>0</v>
      </c>
      <c r="F1360" s="490"/>
      <c r="G1360" s="281">
        <f>'[2]III_SAV-Details_NB'!X1366</f>
        <v>0</v>
      </c>
      <c r="H1360" s="281">
        <f t="shared" si="401"/>
        <v>0</v>
      </c>
      <c r="I1360" s="281">
        <f>IF(con_EOGJahr=2025,'[2]III_SAV-Details_NB'!AA1366,IF(con_EOGJahr=2026,'[2]III_SAV-Details_NB'!AB1366,'[2]III_SAV-Details_NB'!AC1366))</f>
        <v>0</v>
      </c>
      <c r="J1360" s="282"/>
      <c r="K1360" s="282"/>
      <c r="L1360" s="282"/>
      <c r="M1360" s="282"/>
      <c r="N1360" s="282"/>
      <c r="O1360" s="282"/>
      <c r="P1360" s="52">
        <f t="shared" si="402"/>
        <v>0</v>
      </c>
      <c r="Q1360" s="60"/>
      <c r="R1360" s="53">
        <f t="shared" si="393"/>
        <v>0</v>
      </c>
      <c r="S1360" s="59"/>
      <c r="T1360" s="61"/>
      <c r="U1360" s="342" t="str">
        <f t="shared" si="397"/>
        <v>k.A.</v>
      </c>
      <c r="V1360" s="343" t="str">
        <f t="shared" si="394"/>
        <v>k.A.</v>
      </c>
      <c r="W1360" s="343" t="str">
        <f>IFERROR(IF(OR($D1360="",$E1360=0,con_Ende=0),"k.A.",IF(VLOOKUP($D1360,rng_ND,5,0)="Nein",VLOOKUP($D1360,rng_ND,2,FALSE),MIN(VLOOKUP($D1360,rng_ND,2,FALSE),A_Stammdaten!$B$19-D_SAV!$E1360+1))),"k.A.")</f>
        <v>k.A.</v>
      </c>
      <c r="X1360" s="343" t="str">
        <f t="shared" si="395"/>
        <v>k.A.</v>
      </c>
      <c r="Y1360" s="62"/>
      <c r="Z1360" s="48">
        <f t="shared" si="396"/>
        <v>0</v>
      </c>
      <c r="AA1360" s="457"/>
      <c r="AB1360" s="55">
        <f t="shared" si="403"/>
        <v>0</v>
      </c>
      <c r="AC1360" s="55">
        <f>IF(A_Stammdaten!$B$25="ja",D_SAV!AA1360,D_SAV!AB1360)</f>
        <v>0</v>
      </c>
      <c r="AD1360" s="478">
        <f>IF(AC1360=0,0,IF(U1360-(con_EOGJahr-D_SAV!E1360)&lt;=0,AC1360,AC1360/V1360))</f>
        <v>0</v>
      </c>
      <c r="AE1360" s="478">
        <f>IFERROR(IF(AND(VLOOKUP(D1360,rng_ND,5,FALSE)="Ja",D_SAV!T1360="degressiv"),D_SAV!AC1360*Y1360/100,0),0)</f>
        <v>0</v>
      </c>
      <c r="AF1360" s="55">
        <f>IFERROR(IF(VLOOKUP(D1360,rng_ND,5,FALSE)="Ja",MAX(D_SAV!AD1360:AE1360),D_SAV!AD1360),0)</f>
        <v>0</v>
      </c>
      <c r="AG1360" s="55">
        <f t="shared" si="404"/>
        <v>0</v>
      </c>
      <c r="AH1360" s="55">
        <f t="shared" si="405"/>
        <v>0</v>
      </c>
      <c r="AI1360" s="55">
        <f t="shared" si="406"/>
        <v>0</v>
      </c>
      <c r="AJ1360" s="55">
        <f t="shared" si="407"/>
        <v>0</v>
      </c>
      <c r="AK1360" s="55">
        <f t="shared" si="398"/>
        <v>0</v>
      </c>
      <c r="AL1360" s="55">
        <f t="shared" si="399"/>
        <v>0</v>
      </c>
      <c r="AM1360" s="55">
        <f t="shared" si="400"/>
        <v>0</v>
      </c>
    </row>
    <row r="1361" spans="1:39" x14ac:dyDescent="0.25">
      <c r="A1361" s="47">
        <v>1357</v>
      </c>
      <c r="B1361" s="358" t="str">
        <f>IF(AND(E1361&lt;&gt;0,D1361&lt;&gt;0,F1361&lt;&gt;0),IF(C1361&lt;&gt;0,CONCATENATE(C1361,"-AGr",VLOOKUP(D1361,Listen!$A$2:$G$45,7,FALSE),"-",E1361,"-",F1361,),CONCATENATE("AGr",VLOOKUP(D1361,Listen!$A$2:$G$45,7,FALSE),"-",E1361,"-",F1361)),"keine vollständige ID")</f>
        <v>keine vollständige ID</v>
      </c>
      <c r="C1361" s="359">
        <f>'[2]III_SAV-Details_NB'!B1367</f>
        <v>0</v>
      </c>
      <c r="D1361" s="359">
        <f>'[2]III_SAV-Details_NB'!C1367</f>
        <v>0</v>
      </c>
      <c r="E1361" s="359">
        <f>'[2]III_SAV-Details_NB'!D1367</f>
        <v>0</v>
      </c>
      <c r="F1361" s="490"/>
      <c r="G1361" s="281">
        <f>'[2]III_SAV-Details_NB'!X1367</f>
        <v>0</v>
      </c>
      <c r="H1361" s="281">
        <f t="shared" si="401"/>
        <v>0</v>
      </c>
      <c r="I1361" s="281">
        <f>IF(con_EOGJahr=2025,'[2]III_SAV-Details_NB'!AA1367,IF(con_EOGJahr=2026,'[2]III_SAV-Details_NB'!AB1367,'[2]III_SAV-Details_NB'!AC1367))</f>
        <v>0</v>
      </c>
      <c r="J1361" s="282"/>
      <c r="K1361" s="282"/>
      <c r="L1361" s="282"/>
      <c r="M1361" s="282"/>
      <c r="N1361" s="282"/>
      <c r="O1361" s="282"/>
      <c r="P1361" s="52">
        <f t="shared" si="402"/>
        <v>0</v>
      </c>
      <c r="Q1361" s="60"/>
      <c r="R1361" s="53">
        <f t="shared" si="393"/>
        <v>0</v>
      </c>
      <c r="S1361" s="59"/>
      <c r="T1361" s="61"/>
      <c r="U1361" s="342" t="str">
        <f t="shared" si="397"/>
        <v>k.A.</v>
      </c>
      <c r="V1361" s="343" t="str">
        <f t="shared" si="394"/>
        <v>k.A.</v>
      </c>
      <c r="W1361" s="343" t="str">
        <f>IFERROR(IF(OR($D1361="",$E1361=0,con_Ende=0),"k.A.",IF(VLOOKUP($D1361,rng_ND,5,0)="Nein",VLOOKUP($D1361,rng_ND,2,FALSE),MIN(VLOOKUP($D1361,rng_ND,2,FALSE),A_Stammdaten!$B$19-D_SAV!$E1361+1))),"k.A.")</f>
        <v>k.A.</v>
      </c>
      <c r="X1361" s="343" t="str">
        <f t="shared" si="395"/>
        <v>k.A.</v>
      </c>
      <c r="Y1361" s="62"/>
      <c r="Z1361" s="48">
        <f t="shared" si="396"/>
        <v>0</v>
      </c>
      <c r="AA1361" s="457"/>
      <c r="AB1361" s="55">
        <f t="shared" si="403"/>
        <v>0</v>
      </c>
      <c r="AC1361" s="55">
        <f>IF(A_Stammdaten!$B$25="ja",D_SAV!AA1361,D_SAV!AB1361)</f>
        <v>0</v>
      </c>
      <c r="AD1361" s="478">
        <f>IF(AC1361=0,0,IF(U1361-(con_EOGJahr-D_SAV!E1361)&lt;=0,AC1361,AC1361/V1361))</f>
        <v>0</v>
      </c>
      <c r="AE1361" s="478">
        <f>IFERROR(IF(AND(VLOOKUP(D1361,rng_ND,5,FALSE)="Ja",D_SAV!T1361="degressiv"),D_SAV!AC1361*Y1361/100,0),0)</f>
        <v>0</v>
      </c>
      <c r="AF1361" s="55">
        <f>IFERROR(IF(VLOOKUP(D1361,rng_ND,5,FALSE)="Ja",MAX(D_SAV!AD1361:AE1361),D_SAV!AD1361),0)</f>
        <v>0</v>
      </c>
      <c r="AG1361" s="55">
        <f t="shared" si="404"/>
        <v>0</v>
      </c>
      <c r="AH1361" s="55">
        <f t="shared" si="405"/>
        <v>0</v>
      </c>
      <c r="AI1361" s="55">
        <f t="shared" si="406"/>
        <v>0</v>
      </c>
      <c r="AJ1361" s="55">
        <f t="shared" si="407"/>
        <v>0</v>
      </c>
      <c r="AK1361" s="55">
        <f t="shared" si="398"/>
        <v>0</v>
      </c>
      <c r="AL1361" s="55">
        <f t="shared" si="399"/>
        <v>0</v>
      </c>
      <c r="AM1361" s="55">
        <f t="shared" si="400"/>
        <v>0</v>
      </c>
    </row>
    <row r="1362" spans="1:39" x14ac:dyDescent="0.25">
      <c r="A1362" s="47">
        <v>1358</v>
      </c>
      <c r="B1362" s="358" t="str">
        <f>IF(AND(E1362&lt;&gt;0,D1362&lt;&gt;0,F1362&lt;&gt;0),IF(C1362&lt;&gt;0,CONCATENATE(C1362,"-AGr",VLOOKUP(D1362,Listen!$A$2:$G$45,7,FALSE),"-",E1362,"-",F1362,),CONCATENATE("AGr",VLOOKUP(D1362,Listen!$A$2:$G$45,7,FALSE),"-",E1362,"-",F1362)),"keine vollständige ID")</f>
        <v>keine vollständige ID</v>
      </c>
      <c r="C1362" s="359">
        <f>'[2]III_SAV-Details_NB'!B1368</f>
        <v>0</v>
      </c>
      <c r="D1362" s="359">
        <f>'[2]III_SAV-Details_NB'!C1368</f>
        <v>0</v>
      </c>
      <c r="E1362" s="359">
        <f>'[2]III_SAV-Details_NB'!D1368</f>
        <v>0</v>
      </c>
      <c r="F1362" s="490"/>
      <c r="G1362" s="281">
        <f>'[2]III_SAV-Details_NB'!X1368</f>
        <v>0</v>
      </c>
      <c r="H1362" s="281">
        <f t="shared" si="401"/>
        <v>0</v>
      </c>
      <c r="I1362" s="281">
        <f>IF(con_EOGJahr=2025,'[2]III_SAV-Details_NB'!AA1368,IF(con_EOGJahr=2026,'[2]III_SAV-Details_NB'!AB1368,'[2]III_SAV-Details_NB'!AC1368))</f>
        <v>0</v>
      </c>
      <c r="J1362" s="282"/>
      <c r="K1362" s="282"/>
      <c r="L1362" s="282"/>
      <c r="M1362" s="282"/>
      <c r="N1362" s="282"/>
      <c r="O1362" s="282"/>
      <c r="P1362" s="52">
        <f t="shared" si="402"/>
        <v>0</v>
      </c>
      <c r="Q1362" s="60"/>
      <c r="R1362" s="53">
        <f t="shared" ref="R1362:R1425" si="408">P1362+Q1362</f>
        <v>0</v>
      </c>
      <c r="S1362" s="59"/>
      <c r="T1362" s="61"/>
      <c r="U1362" s="342" t="str">
        <f t="shared" si="397"/>
        <v>k.A.</v>
      </c>
      <c r="V1362" s="343" t="str">
        <f t="shared" ref="V1362:V1425" si="409">IFERROR(IF(OR($D1362="",$E1362=0,con_Ende=0,$U1362=0),"k.A.",MAX($E1362-con_EOGJahr+$U1362,0)),"k.A.")</f>
        <v>k.A.</v>
      </c>
      <c r="W1362" s="343" t="str">
        <f>IFERROR(IF(OR($D1362="",$E1362=0,con_Ende=0),"k.A.",IF(VLOOKUP($D1362,rng_ND,5,0)="Nein",VLOOKUP($D1362,rng_ND,2,FALSE),MIN(VLOOKUP($D1362,rng_ND,2,FALSE),A_Stammdaten!$B$19-D_SAV!$E1362+1))),"k.A.")</f>
        <v>k.A.</v>
      </c>
      <c r="X1362" s="343" t="str">
        <f t="shared" ref="X1362:X1425" si="410">IFERROR(IF(OR($D1362="",$E1362=0,con_Ende=0),"k.A.",VLOOKUP($D1362,rng_ND,3,FALSE)),"k.A.")</f>
        <v>k.A.</v>
      </c>
      <c r="Y1362" s="62"/>
      <c r="Z1362" s="48">
        <f t="shared" ref="Z1362:Z1425" si="411">IF(AND($E1362&lt;2006,$E1362&lt;&gt;0),IFERROR(VLOOKUP($E1362,rng_Index,VLOOKUP($D1362,rng_ND,4,FALSE)+1,FALSE),1),)</f>
        <v>0</v>
      </c>
      <c r="AA1362" s="457"/>
      <c r="AB1362" s="55">
        <f t="shared" si="403"/>
        <v>0</v>
      </c>
      <c r="AC1362" s="55">
        <f>IF(A_Stammdaten!$B$25="ja",D_SAV!AA1362,D_SAV!AB1362)</f>
        <v>0</v>
      </c>
      <c r="AD1362" s="478">
        <f>IF(AC1362=0,0,IF(U1362-(con_EOGJahr-D_SAV!E1362)&lt;=0,AC1362,AC1362/V1362))</f>
        <v>0</v>
      </c>
      <c r="AE1362" s="478">
        <f>IFERROR(IF(AND(VLOOKUP(D1362,rng_ND,5,FALSE)="Ja",D_SAV!T1362="degressiv"),D_SAV!AC1362*Y1362/100,0),0)</f>
        <v>0</v>
      </c>
      <c r="AF1362" s="55">
        <f>IFERROR(IF(VLOOKUP(D1362,rng_ND,5,FALSE)="Ja",MAX(D_SAV!AD1362:AE1362),D_SAV!AD1362),0)</f>
        <v>0</v>
      </c>
      <c r="AG1362" s="55">
        <f t="shared" si="404"/>
        <v>0</v>
      </c>
      <c r="AH1362" s="55">
        <f t="shared" si="405"/>
        <v>0</v>
      </c>
      <c r="AI1362" s="55">
        <f t="shared" si="406"/>
        <v>0</v>
      </c>
      <c r="AJ1362" s="55">
        <f t="shared" si="407"/>
        <v>0</v>
      </c>
      <c r="AK1362" s="55">
        <f t="shared" si="398"/>
        <v>0</v>
      </c>
      <c r="AL1362" s="55">
        <f t="shared" si="399"/>
        <v>0</v>
      </c>
      <c r="AM1362" s="55">
        <f t="shared" si="400"/>
        <v>0</v>
      </c>
    </row>
    <row r="1363" spans="1:39" x14ac:dyDescent="0.25">
      <c r="A1363" s="47">
        <v>1359</v>
      </c>
      <c r="B1363" s="358" t="str">
        <f>IF(AND(E1363&lt;&gt;0,D1363&lt;&gt;0,F1363&lt;&gt;0),IF(C1363&lt;&gt;0,CONCATENATE(C1363,"-AGr",VLOOKUP(D1363,Listen!$A$2:$G$45,7,FALSE),"-",E1363,"-",F1363,),CONCATENATE("AGr",VLOOKUP(D1363,Listen!$A$2:$G$45,7,FALSE),"-",E1363,"-",F1363)),"keine vollständige ID")</f>
        <v>keine vollständige ID</v>
      </c>
      <c r="C1363" s="359">
        <f>'[2]III_SAV-Details_NB'!B1369</f>
        <v>0</v>
      </c>
      <c r="D1363" s="359">
        <f>'[2]III_SAV-Details_NB'!C1369</f>
        <v>0</v>
      </c>
      <c r="E1363" s="359">
        <f>'[2]III_SAV-Details_NB'!D1369</f>
        <v>0</v>
      </c>
      <c r="F1363" s="490"/>
      <c r="G1363" s="281">
        <f>'[2]III_SAV-Details_NB'!X1369</f>
        <v>0</v>
      </c>
      <c r="H1363" s="281">
        <f t="shared" si="401"/>
        <v>0</v>
      </c>
      <c r="I1363" s="281">
        <f>IF(con_EOGJahr=2025,'[2]III_SAV-Details_NB'!AA1369,IF(con_EOGJahr=2026,'[2]III_SAV-Details_NB'!AB1369,'[2]III_SAV-Details_NB'!AC1369))</f>
        <v>0</v>
      </c>
      <c r="J1363" s="282"/>
      <c r="K1363" s="282"/>
      <c r="L1363" s="282"/>
      <c r="M1363" s="282"/>
      <c r="N1363" s="282"/>
      <c r="O1363" s="282"/>
      <c r="P1363" s="52">
        <f t="shared" si="402"/>
        <v>0</v>
      </c>
      <c r="Q1363" s="60"/>
      <c r="R1363" s="53">
        <f t="shared" si="408"/>
        <v>0</v>
      </c>
      <c r="S1363" s="59"/>
      <c r="T1363" s="61"/>
      <c r="U1363" s="342" t="str">
        <f t="shared" ref="U1363:U1426" si="412">+W1363</f>
        <v>k.A.</v>
      </c>
      <c r="V1363" s="343" t="str">
        <f t="shared" si="409"/>
        <v>k.A.</v>
      </c>
      <c r="W1363" s="343" t="str">
        <f>IFERROR(IF(OR($D1363="",$E1363=0,con_Ende=0),"k.A.",IF(VLOOKUP($D1363,rng_ND,5,0)="Nein",VLOOKUP($D1363,rng_ND,2,FALSE),MIN(VLOOKUP($D1363,rng_ND,2,FALSE),A_Stammdaten!$B$19-D_SAV!$E1363+1))),"k.A.")</f>
        <v>k.A.</v>
      </c>
      <c r="X1363" s="343" t="str">
        <f t="shared" si="410"/>
        <v>k.A.</v>
      </c>
      <c r="Y1363" s="62"/>
      <c r="Z1363" s="48">
        <f t="shared" si="411"/>
        <v>0</v>
      </c>
      <c r="AA1363" s="457"/>
      <c r="AB1363" s="55">
        <f t="shared" si="403"/>
        <v>0</v>
      </c>
      <c r="AC1363" s="55">
        <f>IF(A_Stammdaten!$B$25="ja",D_SAV!AA1363,D_SAV!AB1363)</f>
        <v>0</v>
      </c>
      <c r="AD1363" s="478">
        <f>IF(AC1363=0,0,IF(U1363-(con_EOGJahr-D_SAV!E1363)&lt;=0,AC1363,AC1363/V1363))</f>
        <v>0</v>
      </c>
      <c r="AE1363" s="478">
        <f>IFERROR(IF(AND(VLOOKUP(D1363,rng_ND,5,FALSE)="Ja",D_SAV!T1363="degressiv"),D_SAV!AC1363*Y1363/100,0),0)</f>
        <v>0</v>
      </c>
      <c r="AF1363" s="55">
        <f>IFERROR(IF(VLOOKUP(D1363,rng_ND,5,FALSE)="Ja",MAX(D_SAV!AD1363:AE1363),D_SAV!AD1363),0)</f>
        <v>0</v>
      </c>
      <c r="AG1363" s="55">
        <f t="shared" si="404"/>
        <v>0</v>
      </c>
      <c r="AH1363" s="55">
        <f t="shared" si="405"/>
        <v>0</v>
      </c>
      <c r="AI1363" s="55">
        <f t="shared" si="406"/>
        <v>0</v>
      </c>
      <c r="AJ1363" s="55">
        <f t="shared" si="407"/>
        <v>0</v>
      </c>
      <c r="AK1363" s="55">
        <f t="shared" si="398"/>
        <v>0</v>
      </c>
      <c r="AL1363" s="55">
        <f t="shared" si="399"/>
        <v>0</v>
      </c>
      <c r="AM1363" s="55">
        <f t="shared" si="400"/>
        <v>0</v>
      </c>
    </row>
    <row r="1364" spans="1:39" x14ac:dyDescent="0.25">
      <c r="A1364" s="47">
        <v>1360</v>
      </c>
      <c r="B1364" s="358" t="str">
        <f>IF(AND(E1364&lt;&gt;0,D1364&lt;&gt;0,F1364&lt;&gt;0),IF(C1364&lt;&gt;0,CONCATENATE(C1364,"-AGr",VLOOKUP(D1364,Listen!$A$2:$G$45,7,FALSE),"-",E1364,"-",F1364,),CONCATENATE("AGr",VLOOKUP(D1364,Listen!$A$2:$G$45,7,FALSE),"-",E1364,"-",F1364)),"keine vollständige ID")</f>
        <v>keine vollständige ID</v>
      </c>
      <c r="C1364" s="359">
        <f>'[2]III_SAV-Details_NB'!B1370</f>
        <v>0</v>
      </c>
      <c r="D1364" s="359">
        <f>'[2]III_SAV-Details_NB'!C1370</f>
        <v>0</v>
      </c>
      <c r="E1364" s="359">
        <f>'[2]III_SAV-Details_NB'!D1370</f>
        <v>0</v>
      </c>
      <c r="F1364" s="490"/>
      <c r="G1364" s="281">
        <f>'[2]III_SAV-Details_NB'!X1370</f>
        <v>0</v>
      </c>
      <c r="H1364" s="281">
        <f t="shared" si="401"/>
        <v>0</v>
      </c>
      <c r="I1364" s="281">
        <f>IF(con_EOGJahr=2025,'[2]III_SAV-Details_NB'!AA1370,IF(con_EOGJahr=2026,'[2]III_SAV-Details_NB'!AB1370,'[2]III_SAV-Details_NB'!AC1370))</f>
        <v>0</v>
      </c>
      <c r="J1364" s="282"/>
      <c r="K1364" s="282"/>
      <c r="L1364" s="282"/>
      <c r="M1364" s="282"/>
      <c r="N1364" s="282"/>
      <c r="O1364" s="282"/>
      <c r="P1364" s="52">
        <f t="shared" si="402"/>
        <v>0</v>
      </c>
      <c r="Q1364" s="60"/>
      <c r="R1364" s="53">
        <f t="shared" si="408"/>
        <v>0</v>
      </c>
      <c r="S1364" s="59"/>
      <c r="T1364" s="61"/>
      <c r="U1364" s="342" t="str">
        <f t="shared" si="412"/>
        <v>k.A.</v>
      </c>
      <c r="V1364" s="343" t="str">
        <f t="shared" si="409"/>
        <v>k.A.</v>
      </c>
      <c r="W1364" s="343" t="str">
        <f>IFERROR(IF(OR($D1364="",$E1364=0,con_Ende=0),"k.A.",IF(VLOOKUP($D1364,rng_ND,5,0)="Nein",VLOOKUP($D1364,rng_ND,2,FALSE),MIN(VLOOKUP($D1364,rng_ND,2,FALSE),A_Stammdaten!$B$19-D_SAV!$E1364+1))),"k.A.")</f>
        <v>k.A.</v>
      </c>
      <c r="X1364" s="343" t="str">
        <f t="shared" si="410"/>
        <v>k.A.</v>
      </c>
      <c r="Y1364" s="62"/>
      <c r="Z1364" s="48">
        <f t="shared" si="411"/>
        <v>0</v>
      </c>
      <c r="AA1364" s="457"/>
      <c r="AB1364" s="55">
        <f t="shared" si="403"/>
        <v>0</v>
      </c>
      <c r="AC1364" s="55">
        <f>IF(A_Stammdaten!$B$25="ja",D_SAV!AA1364,D_SAV!AB1364)</f>
        <v>0</v>
      </c>
      <c r="AD1364" s="478">
        <f>IF(AC1364=0,0,IF(U1364-(con_EOGJahr-D_SAV!E1364)&lt;=0,AC1364,AC1364/V1364))</f>
        <v>0</v>
      </c>
      <c r="AE1364" s="478">
        <f>IFERROR(IF(AND(VLOOKUP(D1364,rng_ND,5,FALSE)="Ja",D_SAV!T1364="degressiv"),D_SAV!AC1364*Y1364/100,0),0)</f>
        <v>0</v>
      </c>
      <c r="AF1364" s="55">
        <f>IFERROR(IF(VLOOKUP(D1364,rng_ND,5,FALSE)="Ja",MAX(D_SAV!AD1364:AE1364),D_SAV!AD1364),0)</f>
        <v>0</v>
      </c>
      <c r="AG1364" s="55">
        <f t="shared" si="404"/>
        <v>0</v>
      </c>
      <c r="AH1364" s="55">
        <f t="shared" si="405"/>
        <v>0</v>
      </c>
      <c r="AI1364" s="55">
        <f t="shared" si="406"/>
        <v>0</v>
      </c>
      <c r="AJ1364" s="55">
        <f t="shared" si="407"/>
        <v>0</v>
      </c>
      <c r="AK1364" s="55">
        <f t="shared" si="398"/>
        <v>0</v>
      </c>
      <c r="AL1364" s="55">
        <f t="shared" si="399"/>
        <v>0</v>
      </c>
      <c r="AM1364" s="55">
        <f t="shared" si="400"/>
        <v>0</v>
      </c>
    </row>
    <row r="1365" spans="1:39" x14ac:dyDescent="0.25">
      <c r="A1365" s="47">
        <v>1361</v>
      </c>
      <c r="B1365" s="358" t="str">
        <f>IF(AND(E1365&lt;&gt;0,D1365&lt;&gt;0,F1365&lt;&gt;0),IF(C1365&lt;&gt;0,CONCATENATE(C1365,"-AGr",VLOOKUP(D1365,Listen!$A$2:$G$45,7,FALSE),"-",E1365,"-",F1365,),CONCATENATE("AGr",VLOOKUP(D1365,Listen!$A$2:$G$45,7,FALSE),"-",E1365,"-",F1365)),"keine vollständige ID")</f>
        <v>keine vollständige ID</v>
      </c>
      <c r="C1365" s="359">
        <f>'[2]III_SAV-Details_NB'!B1371</f>
        <v>0</v>
      </c>
      <c r="D1365" s="359">
        <f>'[2]III_SAV-Details_NB'!C1371</f>
        <v>0</v>
      </c>
      <c r="E1365" s="359">
        <f>'[2]III_SAV-Details_NB'!D1371</f>
        <v>0</v>
      </c>
      <c r="F1365" s="490"/>
      <c r="G1365" s="281">
        <f>'[2]III_SAV-Details_NB'!X1371</f>
        <v>0</v>
      </c>
      <c r="H1365" s="281">
        <f t="shared" si="401"/>
        <v>0</v>
      </c>
      <c r="I1365" s="281">
        <f>IF(con_EOGJahr=2025,'[2]III_SAV-Details_NB'!AA1371,IF(con_EOGJahr=2026,'[2]III_SAV-Details_NB'!AB1371,'[2]III_SAV-Details_NB'!AC1371))</f>
        <v>0</v>
      </c>
      <c r="J1365" s="282"/>
      <c r="K1365" s="282"/>
      <c r="L1365" s="282"/>
      <c r="M1365" s="282"/>
      <c r="N1365" s="282"/>
      <c r="O1365" s="282"/>
      <c r="P1365" s="52">
        <f t="shared" si="402"/>
        <v>0</v>
      </c>
      <c r="Q1365" s="60"/>
      <c r="R1365" s="53">
        <f t="shared" si="408"/>
        <v>0</v>
      </c>
      <c r="S1365" s="59"/>
      <c r="T1365" s="61"/>
      <c r="U1365" s="342" t="str">
        <f t="shared" si="412"/>
        <v>k.A.</v>
      </c>
      <c r="V1365" s="343" t="str">
        <f t="shared" si="409"/>
        <v>k.A.</v>
      </c>
      <c r="W1365" s="343" t="str">
        <f>IFERROR(IF(OR($D1365="",$E1365=0,con_Ende=0),"k.A.",IF(VLOOKUP($D1365,rng_ND,5,0)="Nein",VLOOKUP($D1365,rng_ND,2,FALSE),MIN(VLOOKUP($D1365,rng_ND,2,FALSE),A_Stammdaten!$B$19-D_SAV!$E1365+1))),"k.A.")</f>
        <v>k.A.</v>
      </c>
      <c r="X1365" s="343" t="str">
        <f t="shared" si="410"/>
        <v>k.A.</v>
      </c>
      <c r="Y1365" s="62"/>
      <c r="Z1365" s="48">
        <f t="shared" si="411"/>
        <v>0</v>
      </c>
      <c r="AA1365" s="457"/>
      <c r="AB1365" s="55">
        <f t="shared" si="403"/>
        <v>0</v>
      </c>
      <c r="AC1365" s="55">
        <f>IF(A_Stammdaten!$B$25="ja",D_SAV!AA1365,D_SAV!AB1365)</f>
        <v>0</v>
      </c>
      <c r="AD1365" s="478">
        <f>IF(AC1365=0,0,IF(U1365-(con_EOGJahr-D_SAV!E1365)&lt;=0,AC1365,AC1365/V1365))</f>
        <v>0</v>
      </c>
      <c r="AE1365" s="478">
        <f>IFERROR(IF(AND(VLOOKUP(D1365,rng_ND,5,FALSE)="Ja",D_SAV!T1365="degressiv"),D_SAV!AC1365*Y1365/100,0),0)</f>
        <v>0</v>
      </c>
      <c r="AF1365" s="55">
        <f>IFERROR(IF(VLOOKUP(D1365,rng_ND,5,FALSE)="Ja",MAX(D_SAV!AD1365:AE1365),D_SAV!AD1365),0)</f>
        <v>0</v>
      </c>
      <c r="AG1365" s="55">
        <f t="shared" si="404"/>
        <v>0</v>
      </c>
      <c r="AH1365" s="55">
        <f t="shared" si="405"/>
        <v>0</v>
      </c>
      <c r="AI1365" s="55">
        <f t="shared" si="406"/>
        <v>0</v>
      </c>
      <c r="AJ1365" s="55">
        <f t="shared" si="407"/>
        <v>0</v>
      </c>
      <c r="AK1365" s="55">
        <f t="shared" si="398"/>
        <v>0</v>
      </c>
      <c r="AL1365" s="55">
        <f t="shared" si="399"/>
        <v>0</v>
      </c>
      <c r="AM1365" s="55">
        <f t="shared" si="400"/>
        <v>0</v>
      </c>
    </row>
    <row r="1366" spans="1:39" x14ac:dyDescent="0.25">
      <c r="A1366" s="47">
        <v>1362</v>
      </c>
      <c r="B1366" s="358" t="str">
        <f>IF(AND(E1366&lt;&gt;0,D1366&lt;&gt;0,F1366&lt;&gt;0),IF(C1366&lt;&gt;0,CONCATENATE(C1366,"-AGr",VLOOKUP(D1366,Listen!$A$2:$G$45,7,FALSE),"-",E1366,"-",F1366,),CONCATENATE("AGr",VLOOKUP(D1366,Listen!$A$2:$G$45,7,FALSE),"-",E1366,"-",F1366)),"keine vollständige ID")</f>
        <v>keine vollständige ID</v>
      </c>
      <c r="C1366" s="359">
        <f>'[2]III_SAV-Details_NB'!B1372</f>
        <v>0</v>
      </c>
      <c r="D1366" s="359">
        <f>'[2]III_SAV-Details_NB'!C1372</f>
        <v>0</v>
      </c>
      <c r="E1366" s="359">
        <f>'[2]III_SAV-Details_NB'!D1372</f>
        <v>0</v>
      </c>
      <c r="F1366" s="490"/>
      <c r="G1366" s="281">
        <f>'[2]III_SAV-Details_NB'!X1372</f>
        <v>0</v>
      </c>
      <c r="H1366" s="281">
        <f t="shared" si="401"/>
        <v>0</v>
      </c>
      <c r="I1366" s="281">
        <f>IF(con_EOGJahr=2025,'[2]III_SAV-Details_NB'!AA1372,IF(con_EOGJahr=2026,'[2]III_SAV-Details_NB'!AB1372,'[2]III_SAV-Details_NB'!AC1372))</f>
        <v>0</v>
      </c>
      <c r="J1366" s="282"/>
      <c r="K1366" s="282"/>
      <c r="L1366" s="282"/>
      <c r="M1366" s="282"/>
      <c r="N1366" s="282"/>
      <c r="O1366" s="282"/>
      <c r="P1366" s="52">
        <f t="shared" si="402"/>
        <v>0</v>
      </c>
      <c r="Q1366" s="60"/>
      <c r="R1366" s="53">
        <f t="shared" si="408"/>
        <v>0</v>
      </c>
      <c r="S1366" s="59"/>
      <c r="T1366" s="61"/>
      <c r="U1366" s="342" t="str">
        <f t="shared" si="412"/>
        <v>k.A.</v>
      </c>
      <c r="V1366" s="343" t="str">
        <f t="shared" si="409"/>
        <v>k.A.</v>
      </c>
      <c r="W1366" s="343" t="str">
        <f>IFERROR(IF(OR($D1366="",$E1366=0,con_Ende=0),"k.A.",IF(VLOOKUP($D1366,rng_ND,5,0)="Nein",VLOOKUP($D1366,rng_ND,2,FALSE),MIN(VLOOKUP($D1366,rng_ND,2,FALSE),A_Stammdaten!$B$19-D_SAV!$E1366+1))),"k.A.")</f>
        <v>k.A.</v>
      </c>
      <c r="X1366" s="343" t="str">
        <f t="shared" si="410"/>
        <v>k.A.</v>
      </c>
      <c r="Y1366" s="62"/>
      <c r="Z1366" s="48">
        <f t="shared" si="411"/>
        <v>0</v>
      </c>
      <c r="AA1366" s="457"/>
      <c r="AB1366" s="55">
        <f t="shared" si="403"/>
        <v>0</v>
      </c>
      <c r="AC1366" s="55">
        <f>IF(A_Stammdaten!$B$25="ja",D_SAV!AA1366,D_SAV!AB1366)</f>
        <v>0</v>
      </c>
      <c r="AD1366" s="478">
        <f>IF(AC1366=0,0,IF(U1366-(con_EOGJahr-D_SAV!E1366)&lt;=0,AC1366,AC1366/V1366))</f>
        <v>0</v>
      </c>
      <c r="AE1366" s="478">
        <f>IFERROR(IF(AND(VLOOKUP(D1366,rng_ND,5,FALSE)="Ja",D_SAV!T1366="degressiv"),D_SAV!AC1366*Y1366/100,0),0)</f>
        <v>0</v>
      </c>
      <c r="AF1366" s="55">
        <f>IFERROR(IF(VLOOKUP(D1366,rng_ND,5,FALSE)="Ja",MAX(D_SAV!AD1366:AE1366),D_SAV!AD1366),0)</f>
        <v>0</v>
      </c>
      <c r="AG1366" s="55">
        <f t="shared" si="404"/>
        <v>0</v>
      </c>
      <c r="AH1366" s="55">
        <f t="shared" si="405"/>
        <v>0</v>
      </c>
      <c r="AI1366" s="55">
        <f t="shared" si="406"/>
        <v>0</v>
      </c>
      <c r="AJ1366" s="55">
        <f t="shared" si="407"/>
        <v>0</v>
      </c>
      <c r="AK1366" s="55">
        <f t="shared" si="398"/>
        <v>0</v>
      </c>
      <c r="AL1366" s="55">
        <f t="shared" si="399"/>
        <v>0</v>
      </c>
      <c r="AM1366" s="55">
        <f t="shared" si="400"/>
        <v>0</v>
      </c>
    </row>
    <row r="1367" spans="1:39" x14ac:dyDescent="0.25">
      <c r="A1367" s="47">
        <v>1363</v>
      </c>
      <c r="B1367" s="358" t="str">
        <f>IF(AND(E1367&lt;&gt;0,D1367&lt;&gt;0,F1367&lt;&gt;0),IF(C1367&lt;&gt;0,CONCATENATE(C1367,"-AGr",VLOOKUP(D1367,Listen!$A$2:$G$45,7,FALSE),"-",E1367,"-",F1367,),CONCATENATE("AGr",VLOOKUP(D1367,Listen!$A$2:$G$45,7,FALSE),"-",E1367,"-",F1367)),"keine vollständige ID")</f>
        <v>keine vollständige ID</v>
      </c>
      <c r="C1367" s="359">
        <f>'[2]III_SAV-Details_NB'!B1373</f>
        <v>0</v>
      </c>
      <c r="D1367" s="359">
        <f>'[2]III_SAV-Details_NB'!C1373</f>
        <v>0</v>
      </c>
      <c r="E1367" s="359">
        <f>'[2]III_SAV-Details_NB'!D1373</f>
        <v>0</v>
      </c>
      <c r="F1367" s="490"/>
      <c r="G1367" s="281">
        <f>'[2]III_SAV-Details_NB'!X1373</f>
        <v>0</v>
      </c>
      <c r="H1367" s="281">
        <f t="shared" si="401"/>
        <v>0</v>
      </c>
      <c r="I1367" s="281">
        <f>IF(con_EOGJahr=2025,'[2]III_SAV-Details_NB'!AA1373,IF(con_EOGJahr=2026,'[2]III_SAV-Details_NB'!AB1373,'[2]III_SAV-Details_NB'!AC1373))</f>
        <v>0</v>
      </c>
      <c r="J1367" s="282"/>
      <c r="K1367" s="282"/>
      <c r="L1367" s="282"/>
      <c r="M1367" s="282"/>
      <c r="N1367" s="282"/>
      <c r="O1367" s="282"/>
      <c r="P1367" s="52">
        <f t="shared" si="402"/>
        <v>0</v>
      </c>
      <c r="Q1367" s="60"/>
      <c r="R1367" s="53">
        <f t="shared" si="408"/>
        <v>0</v>
      </c>
      <c r="S1367" s="59"/>
      <c r="T1367" s="61"/>
      <c r="U1367" s="342" t="str">
        <f t="shared" si="412"/>
        <v>k.A.</v>
      </c>
      <c r="V1367" s="343" t="str">
        <f t="shared" si="409"/>
        <v>k.A.</v>
      </c>
      <c r="W1367" s="343" t="str">
        <f>IFERROR(IF(OR($D1367="",$E1367=0,con_Ende=0),"k.A.",IF(VLOOKUP($D1367,rng_ND,5,0)="Nein",VLOOKUP($D1367,rng_ND,2,FALSE),MIN(VLOOKUP($D1367,rng_ND,2,FALSE),A_Stammdaten!$B$19-D_SAV!$E1367+1))),"k.A.")</f>
        <v>k.A.</v>
      </c>
      <c r="X1367" s="343" t="str">
        <f t="shared" si="410"/>
        <v>k.A.</v>
      </c>
      <c r="Y1367" s="62"/>
      <c r="Z1367" s="48">
        <f t="shared" si="411"/>
        <v>0</v>
      </c>
      <c r="AA1367" s="457"/>
      <c r="AB1367" s="55">
        <f t="shared" si="403"/>
        <v>0</v>
      </c>
      <c r="AC1367" s="55">
        <f>IF(A_Stammdaten!$B$25="ja",D_SAV!AA1367,D_SAV!AB1367)</f>
        <v>0</v>
      </c>
      <c r="AD1367" s="478">
        <f>IF(AC1367=0,0,IF(U1367-(con_EOGJahr-D_SAV!E1367)&lt;=0,AC1367,AC1367/V1367))</f>
        <v>0</v>
      </c>
      <c r="AE1367" s="478">
        <f>IFERROR(IF(AND(VLOOKUP(D1367,rng_ND,5,FALSE)="Ja",D_SAV!T1367="degressiv"),D_SAV!AC1367*Y1367/100,0),0)</f>
        <v>0</v>
      </c>
      <c r="AF1367" s="55">
        <f>IFERROR(IF(VLOOKUP(D1367,rng_ND,5,FALSE)="Ja",MAX(D_SAV!AD1367:AE1367),D_SAV!AD1367),0)</f>
        <v>0</v>
      </c>
      <c r="AG1367" s="55">
        <f t="shared" si="404"/>
        <v>0</v>
      </c>
      <c r="AH1367" s="55">
        <f t="shared" si="405"/>
        <v>0</v>
      </c>
      <c r="AI1367" s="55">
        <f t="shared" si="406"/>
        <v>0</v>
      </c>
      <c r="AJ1367" s="55">
        <f t="shared" si="407"/>
        <v>0</v>
      </c>
      <c r="AK1367" s="55">
        <f t="shared" si="398"/>
        <v>0</v>
      </c>
      <c r="AL1367" s="55">
        <f t="shared" si="399"/>
        <v>0</v>
      </c>
      <c r="AM1367" s="55">
        <f t="shared" si="400"/>
        <v>0</v>
      </c>
    </row>
    <row r="1368" spans="1:39" x14ac:dyDescent="0.25">
      <c r="A1368" s="47">
        <v>1364</v>
      </c>
      <c r="B1368" s="358" t="str">
        <f>IF(AND(E1368&lt;&gt;0,D1368&lt;&gt;0,F1368&lt;&gt;0),IF(C1368&lt;&gt;0,CONCATENATE(C1368,"-AGr",VLOOKUP(D1368,Listen!$A$2:$G$45,7,FALSE),"-",E1368,"-",F1368,),CONCATENATE("AGr",VLOOKUP(D1368,Listen!$A$2:$G$45,7,FALSE),"-",E1368,"-",F1368)),"keine vollständige ID")</f>
        <v>keine vollständige ID</v>
      </c>
      <c r="C1368" s="359">
        <f>'[2]III_SAV-Details_NB'!B1374</f>
        <v>0</v>
      </c>
      <c r="D1368" s="359">
        <f>'[2]III_SAV-Details_NB'!C1374</f>
        <v>0</v>
      </c>
      <c r="E1368" s="359">
        <f>'[2]III_SAV-Details_NB'!D1374</f>
        <v>0</v>
      </c>
      <c r="F1368" s="490"/>
      <c r="G1368" s="281">
        <f>'[2]III_SAV-Details_NB'!X1374</f>
        <v>0</v>
      </c>
      <c r="H1368" s="281">
        <f t="shared" si="401"/>
        <v>0</v>
      </c>
      <c r="I1368" s="281">
        <f>IF(con_EOGJahr=2025,'[2]III_SAV-Details_NB'!AA1374,IF(con_EOGJahr=2026,'[2]III_SAV-Details_NB'!AB1374,'[2]III_SAV-Details_NB'!AC1374))</f>
        <v>0</v>
      </c>
      <c r="J1368" s="282"/>
      <c r="K1368" s="282"/>
      <c r="L1368" s="282"/>
      <c r="M1368" s="282"/>
      <c r="N1368" s="282"/>
      <c r="O1368" s="282"/>
      <c r="P1368" s="52">
        <f t="shared" si="402"/>
        <v>0</v>
      </c>
      <c r="Q1368" s="60"/>
      <c r="R1368" s="53">
        <f t="shared" si="408"/>
        <v>0</v>
      </c>
      <c r="S1368" s="59"/>
      <c r="T1368" s="61"/>
      <c r="U1368" s="342" t="str">
        <f t="shared" si="412"/>
        <v>k.A.</v>
      </c>
      <c r="V1368" s="343" t="str">
        <f t="shared" si="409"/>
        <v>k.A.</v>
      </c>
      <c r="W1368" s="343" t="str">
        <f>IFERROR(IF(OR($D1368="",$E1368=0,con_Ende=0),"k.A.",IF(VLOOKUP($D1368,rng_ND,5,0)="Nein",VLOOKUP($D1368,rng_ND,2,FALSE),MIN(VLOOKUP($D1368,rng_ND,2,FALSE),A_Stammdaten!$B$19-D_SAV!$E1368+1))),"k.A.")</f>
        <v>k.A.</v>
      </c>
      <c r="X1368" s="343" t="str">
        <f t="shared" si="410"/>
        <v>k.A.</v>
      </c>
      <c r="Y1368" s="62"/>
      <c r="Z1368" s="48">
        <f t="shared" si="411"/>
        <v>0</v>
      </c>
      <c r="AA1368" s="457"/>
      <c r="AB1368" s="55">
        <f t="shared" si="403"/>
        <v>0</v>
      </c>
      <c r="AC1368" s="55">
        <f>IF(A_Stammdaten!$B$25="ja",D_SAV!AA1368,D_SAV!AB1368)</f>
        <v>0</v>
      </c>
      <c r="AD1368" s="478">
        <f>IF(AC1368=0,0,IF(U1368-(con_EOGJahr-D_SAV!E1368)&lt;=0,AC1368,AC1368/V1368))</f>
        <v>0</v>
      </c>
      <c r="AE1368" s="478">
        <f>IFERROR(IF(AND(VLOOKUP(D1368,rng_ND,5,FALSE)="Ja",D_SAV!T1368="degressiv"),D_SAV!AC1368*Y1368/100,0),0)</f>
        <v>0</v>
      </c>
      <c r="AF1368" s="55">
        <f>IFERROR(IF(VLOOKUP(D1368,rng_ND,5,FALSE)="Ja",MAX(D_SAV!AD1368:AE1368),D_SAV!AD1368),0)</f>
        <v>0</v>
      </c>
      <c r="AG1368" s="55">
        <f t="shared" si="404"/>
        <v>0</v>
      </c>
      <c r="AH1368" s="55">
        <f t="shared" si="405"/>
        <v>0</v>
      </c>
      <c r="AI1368" s="55">
        <f t="shared" si="406"/>
        <v>0</v>
      </c>
      <c r="AJ1368" s="55">
        <f t="shared" si="407"/>
        <v>0</v>
      </c>
      <c r="AK1368" s="55">
        <f t="shared" si="398"/>
        <v>0</v>
      </c>
      <c r="AL1368" s="55">
        <f t="shared" si="399"/>
        <v>0</v>
      </c>
      <c r="AM1368" s="55">
        <f t="shared" si="400"/>
        <v>0</v>
      </c>
    </row>
    <row r="1369" spans="1:39" x14ac:dyDescent="0.25">
      <c r="A1369" s="47">
        <v>1365</v>
      </c>
      <c r="B1369" s="358" t="str">
        <f>IF(AND(E1369&lt;&gt;0,D1369&lt;&gt;0,F1369&lt;&gt;0),IF(C1369&lt;&gt;0,CONCATENATE(C1369,"-AGr",VLOOKUP(D1369,Listen!$A$2:$G$45,7,FALSE),"-",E1369,"-",F1369,),CONCATENATE("AGr",VLOOKUP(D1369,Listen!$A$2:$G$45,7,FALSE),"-",E1369,"-",F1369)),"keine vollständige ID")</f>
        <v>keine vollständige ID</v>
      </c>
      <c r="C1369" s="359">
        <f>'[2]III_SAV-Details_NB'!B1375</f>
        <v>0</v>
      </c>
      <c r="D1369" s="359">
        <f>'[2]III_SAV-Details_NB'!C1375</f>
        <v>0</v>
      </c>
      <c r="E1369" s="359">
        <f>'[2]III_SAV-Details_NB'!D1375</f>
        <v>0</v>
      </c>
      <c r="F1369" s="490"/>
      <c r="G1369" s="281">
        <f>'[2]III_SAV-Details_NB'!X1375</f>
        <v>0</v>
      </c>
      <c r="H1369" s="281">
        <f t="shared" si="401"/>
        <v>0</v>
      </c>
      <c r="I1369" s="281">
        <f>IF(con_EOGJahr=2025,'[2]III_SAV-Details_NB'!AA1375,IF(con_EOGJahr=2026,'[2]III_SAV-Details_NB'!AB1375,'[2]III_SAV-Details_NB'!AC1375))</f>
        <v>0</v>
      </c>
      <c r="J1369" s="282"/>
      <c r="K1369" s="282"/>
      <c r="L1369" s="282"/>
      <c r="M1369" s="282"/>
      <c r="N1369" s="282"/>
      <c r="O1369" s="282"/>
      <c r="P1369" s="52">
        <f t="shared" si="402"/>
        <v>0</v>
      </c>
      <c r="Q1369" s="60"/>
      <c r="R1369" s="53">
        <f t="shared" si="408"/>
        <v>0</v>
      </c>
      <c r="S1369" s="59"/>
      <c r="T1369" s="61"/>
      <c r="U1369" s="342" t="str">
        <f t="shared" si="412"/>
        <v>k.A.</v>
      </c>
      <c r="V1369" s="343" t="str">
        <f t="shared" si="409"/>
        <v>k.A.</v>
      </c>
      <c r="W1369" s="343" t="str">
        <f>IFERROR(IF(OR($D1369="",$E1369=0,con_Ende=0),"k.A.",IF(VLOOKUP($D1369,rng_ND,5,0)="Nein",VLOOKUP($D1369,rng_ND,2,FALSE),MIN(VLOOKUP($D1369,rng_ND,2,FALSE),A_Stammdaten!$B$19-D_SAV!$E1369+1))),"k.A.")</f>
        <v>k.A.</v>
      </c>
      <c r="X1369" s="343" t="str">
        <f t="shared" si="410"/>
        <v>k.A.</v>
      </c>
      <c r="Y1369" s="62"/>
      <c r="Z1369" s="48">
        <f t="shared" si="411"/>
        <v>0</v>
      </c>
      <c r="AA1369" s="457"/>
      <c r="AB1369" s="55">
        <f t="shared" si="403"/>
        <v>0</v>
      </c>
      <c r="AC1369" s="55">
        <f>IF(A_Stammdaten!$B$25="ja",D_SAV!AA1369,D_SAV!AB1369)</f>
        <v>0</v>
      </c>
      <c r="AD1369" s="478">
        <f>IF(AC1369=0,0,IF(U1369-(con_EOGJahr-D_SAV!E1369)&lt;=0,AC1369,AC1369/V1369))</f>
        <v>0</v>
      </c>
      <c r="AE1369" s="478">
        <f>IFERROR(IF(AND(VLOOKUP(D1369,rng_ND,5,FALSE)="Ja",D_SAV!T1369="degressiv"),D_SAV!AC1369*Y1369/100,0),0)</f>
        <v>0</v>
      </c>
      <c r="AF1369" s="55">
        <f>IFERROR(IF(VLOOKUP(D1369,rng_ND,5,FALSE)="Ja",MAX(D_SAV!AD1369:AE1369),D_SAV!AD1369),0)</f>
        <v>0</v>
      </c>
      <c r="AG1369" s="55">
        <f t="shared" si="404"/>
        <v>0</v>
      </c>
      <c r="AH1369" s="55">
        <f t="shared" si="405"/>
        <v>0</v>
      </c>
      <c r="AI1369" s="55">
        <f t="shared" si="406"/>
        <v>0</v>
      </c>
      <c r="AJ1369" s="55">
        <f t="shared" si="407"/>
        <v>0</v>
      </c>
      <c r="AK1369" s="55">
        <f t="shared" si="398"/>
        <v>0</v>
      </c>
      <c r="AL1369" s="55">
        <f t="shared" si="399"/>
        <v>0</v>
      </c>
      <c r="AM1369" s="55">
        <f t="shared" si="400"/>
        <v>0</v>
      </c>
    </row>
    <row r="1370" spans="1:39" x14ac:dyDescent="0.25">
      <c r="A1370" s="47">
        <v>1366</v>
      </c>
      <c r="B1370" s="358" t="str">
        <f>IF(AND(E1370&lt;&gt;0,D1370&lt;&gt;0,F1370&lt;&gt;0),IF(C1370&lt;&gt;0,CONCATENATE(C1370,"-AGr",VLOOKUP(D1370,Listen!$A$2:$G$45,7,FALSE),"-",E1370,"-",F1370,),CONCATENATE("AGr",VLOOKUP(D1370,Listen!$A$2:$G$45,7,FALSE),"-",E1370,"-",F1370)),"keine vollständige ID")</f>
        <v>keine vollständige ID</v>
      </c>
      <c r="C1370" s="359">
        <f>'[2]III_SAV-Details_NB'!B1376</f>
        <v>0</v>
      </c>
      <c r="D1370" s="359">
        <f>'[2]III_SAV-Details_NB'!C1376</f>
        <v>0</v>
      </c>
      <c r="E1370" s="359">
        <f>'[2]III_SAV-Details_NB'!D1376</f>
        <v>0</v>
      </c>
      <c r="F1370" s="490"/>
      <c r="G1370" s="281">
        <f>'[2]III_SAV-Details_NB'!X1376</f>
        <v>0</v>
      </c>
      <c r="H1370" s="281">
        <f t="shared" si="401"/>
        <v>0</v>
      </c>
      <c r="I1370" s="281">
        <f>IF(con_EOGJahr=2025,'[2]III_SAV-Details_NB'!AA1376,IF(con_EOGJahr=2026,'[2]III_SAV-Details_NB'!AB1376,'[2]III_SAV-Details_NB'!AC1376))</f>
        <v>0</v>
      </c>
      <c r="J1370" s="282"/>
      <c r="K1370" s="282"/>
      <c r="L1370" s="282"/>
      <c r="M1370" s="282"/>
      <c r="N1370" s="282"/>
      <c r="O1370" s="282"/>
      <c r="P1370" s="52">
        <f t="shared" si="402"/>
        <v>0</v>
      </c>
      <c r="Q1370" s="60"/>
      <c r="R1370" s="53">
        <f t="shared" si="408"/>
        <v>0</v>
      </c>
      <c r="S1370" s="59"/>
      <c r="T1370" s="61"/>
      <c r="U1370" s="342" t="str">
        <f t="shared" si="412"/>
        <v>k.A.</v>
      </c>
      <c r="V1370" s="343" t="str">
        <f t="shared" si="409"/>
        <v>k.A.</v>
      </c>
      <c r="W1370" s="343" t="str">
        <f>IFERROR(IF(OR($D1370="",$E1370=0,con_Ende=0),"k.A.",IF(VLOOKUP($D1370,rng_ND,5,0)="Nein",VLOOKUP($D1370,rng_ND,2,FALSE),MIN(VLOOKUP($D1370,rng_ND,2,FALSE),A_Stammdaten!$B$19-D_SAV!$E1370+1))),"k.A.")</f>
        <v>k.A.</v>
      </c>
      <c r="X1370" s="343" t="str">
        <f t="shared" si="410"/>
        <v>k.A.</v>
      </c>
      <c r="Y1370" s="62"/>
      <c r="Z1370" s="48">
        <f t="shared" si="411"/>
        <v>0</v>
      </c>
      <c r="AA1370" s="457"/>
      <c r="AB1370" s="55">
        <f t="shared" si="403"/>
        <v>0</v>
      </c>
      <c r="AC1370" s="55">
        <f>IF(A_Stammdaten!$B$25="ja",D_SAV!AA1370,D_SAV!AB1370)</f>
        <v>0</v>
      </c>
      <c r="AD1370" s="478">
        <f>IF(AC1370=0,0,IF(U1370-(con_EOGJahr-D_SAV!E1370)&lt;=0,AC1370,AC1370/V1370))</f>
        <v>0</v>
      </c>
      <c r="AE1370" s="478">
        <f>IFERROR(IF(AND(VLOOKUP(D1370,rng_ND,5,FALSE)="Ja",D_SAV!T1370="degressiv"),D_SAV!AC1370*Y1370/100,0),0)</f>
        <v>0</v>
      </c>
      <c r="AF1370" s="55">
        <f>IFERROR(IF(VLOOKUP(D1370,rng_ND,5,FALSE)="Ja",MAX(D_SAV!AD1370:AE1370),D_SAV!AD1370),0)</f>
        <v>0</v>
      </c>
      <c r="AG1370" s="55">
        <f t="shared" si="404"/>
        <v>0</v>
      </c>
      <c r="AH1370" s="55">
        <f t="shared" si="405"/>
        <v>0</v>
      </c>
      <c r="AI1370" s="55">
        <f t="shared" si="406"/>
        <v>0</v>
      </c>
      <c r="AJ1370" s="55">
        <f t="shared" si="407"/>
        <v>0</v>
      </c>
      <c r="AK1370" s="55">
        <f t="shared" si="398"/>
        <v>0</v>
      </c>
      <c r="AL1370" s="55">
        <f t="shared" si="399"/>
        <v>0</v>
      </c>
      <c r="AM1370" s="55">
        <f t="shared" si="400"/>
        <v>0</v>
      </c>
    </row>
    <row r="1371" spans="1:39" x14ac:dyDescent="0.25">
      <c r="A1371" s="47">
        <v>1367</v>
      </c>
      <c r="B1371" s="358" t="str">
        <f>IF(AND(E1371&lt;&gt;0,D1371&lt;&gt;0,F1371&lt;&gt;0),IF(C1371&lt;&gt;0,CONCATENATE(C1371,"-AGr",VLOOKUP(D1371,Listen!$A$2:$G$45,7,FALSE),"-",E1371,"-",F1371,),CONCATENATE("AGr",VLOOKUP(D1371,Listen!$A$2:$G$45,7,FALSE),"-",E1371,"-",F1371)),"keine vollständige ID")</f>
        <v>keine vollständige ID</v>
      </c>
      <c r="C1371" s="359">
        <f>'[2]III_SAV-Details_NB'!B1377</f>
        <v>0</v>
      </c>
      <c r="D1371" s="359">
        <f>'[2]III_SAV-Details_NB'!C1377</f>
        <v>0</v>
      </c>
      <c r="E1371" s="359">
        <f>'[2]III_SAV-Details_NB'!D1377</f>
        <v>0</v>
      </c>
      <c r="F1371" s="490"/>
      <c r="G1371" s="281">
        <f>'[2]III_SAV-Details_NB'!X1377</f>
        <v>0</v>
      </c>
      <c r="H1371" s="281">
        <f t="shared" si="401"/>
        <v>0</v>
      </c>
      <c r="I1371" s="281">
        <f>IF(con_EOGJahr=2025,'[2]III_SAV-Details_NB'!AA1377,IF(con_EOGJahr=2026,'[2]III_SAV-Details_NB'!AB1377,'[2]III_SAV-Details_NB'!AC1377))</f>
        <v>0</v>
      </c>
      <c r="J1371" s="282"/>
      <c r="K1371" s="282"/>
      <c r="L1371" s="282"/>
      <c r="M1371" s="282"/>
      <c r="N1371" s="282"/>
      <c r="O1371" s="282"/>
      <c r="P1371" s="52">
        <f t="shared" si="402"/>
        <v>0</v>
      </c>
      <c r="Q1371" s="60"/>
      <c r="R1371" s="53">
        <f t="shared" si="408"/>
        <v>0</v>
      </c>
      <c r="S1371" s="59"/>
      <c r="T1371" s="61"/>
      <c r="U1371" s="342" t="str">
        <f t="shared" si="412"/>
        <v>k.A.</v>
      </c>
      <c r="V1371" s="343" t="str">
        <f t="shared" si="409"/>
        <v>k.A.</v>
      </c>
      <c r="W1371" s="343" t="str">
        <f>IFERROR(IF(OR($D1371="",$E1371=0,con_Ende=0),"k.A.",IF(VLOOKUP($D1371,rng_ND,5,0)="Nein",VLOOKUP($D1371,rng_ND,2,FALSE),MIN(VLOOKUP($D1371,rng_ND,2,FALSE),A_Stammdaten!$B$19-D_SAV!$E1371+1))),"k.A.")</f>
        <v>k.A.</v>
      </c>
      <c r="X1371" s="343" t="str">
        <f t="shared" si="410"/>
        <v>k.A.</v>
      </c>
      <c r="Y1371" s="62"/>
      <c r="Z1371" s="48">
        <f t="shared" si="411"/>
        <v>0</v>
      </c>
      <c r="AA1371" s="457"/>
      <c r="AB1371" s="55">
        <f t="shared" si="403"/>
        <v>0</v>
      </c>
      <c r="AC1371" s="55">
        <f>IF(A_Stammdaten!$B$25="ja",D_SAV!AA1371,D_SAV!AB1371)</f>
        <v>0</v>
      </c>
      <c r="AD1371" s="478">
        <f>IF(AC1371=0,0,IF(U1371-(con_EOGJahr-D_SAV!E1371)&lt;=0,AC1371,AC1371/V1371))</f>
        <v>0</v>
      </c>
      <c r="AE1371" s="478">
        <f>IFERROR(IF(AND(VLOOKUP(D1371,rng_ND,5,FALSE)="Ja",D_SAV!T1371="degressiv"),D_SAV!AC1371*Y1371/100,0),0)</f>
        <v>0</v>
      </c>
      <c r="AF1371" s="55">
        <f>IFERROR(IF(VLOOKUP(D1371,rng_ND,5,FALSE)="Ja",MAX(D_SAV!AD1371:AE1371),D_SAV!AD1371),0)</f>
        <v>0</v>
      </c>
      <c r="AG1371" s="55">
        <f t="shared" si="404"/>
        <v>0</v>
      </c>
      <c r="AH1371" s="55">
        <f t="shared" si="405"/>
        <v>0</v>
      </c>
      <c r="AI1371" s="55">
        <f t="shared" si="406"/>
        <v>0</v>
      </c>
      <c r="AJ1371" s="55">
        <f t="shared" si="407"/>
        <v>0</v>
      </c>
      <c r="AK1371" s="55">
        <f t="shared" si="398"/>
        <v>0</v>
      </c>
      <c r="AL1371" s="55">
        <f t="shared" si="399"/>
        <v>0</v>
      </c>
      <c r="AM1371" s="55">
        <f t="shared" si="400"/>
        <v>0</v>
      </c>
    </row>
    <row r="1372" spans="1:39" x14ac:dyDescent="0.25">
      <c r="A1372" s="47">
        <v>1368</v>
      </c>
      <c r="B1372" s="358" t="str">
        <f>IF(AND(E1372&lt;&gt;0,D1372&lt;&gt;0,F1372&lt;&gt;0),IF(C1372&lt;&gt;0,CONCATENATE(C1372,"-AGr",VLOOKUP(D1372,Listen!$A$2:$G$45,7,FALSE),"-",E1372,"-",F1372,),CONCATENATE("AGr",VLOOKUP(D1372,Listen!$A$2:$G$45,7,FALSE),"-",E1372,"-",F1372)),"keine vollständige ID")</f>
        <v>keine vollständige ID</v>
      </c>
      <c r="C1372" s="359">
        <f>'[2]III_SAV-Details_NB'!B1378</f>
        <v>0</v>
      </c>
      <c r="D1372" s="359">
        <f>'[2]III_SAV-Details_NB'!C1378</f>
        <v>0</v>
      </c>
      <c r="E1372" s="359">
        <f>'[2]III_SAV-Details_NB'!D1378</f>
        <v>0</v>
      </c>
      <c r="F1372" s="490"/>
      <c r="G1372" s="281">
        <f>'[2]III_SAV-Details_NB'!X1378</f>
        <v>0</v>
      </c>
      <c r="H1372" s="281">
        <f t="shared" si="401"/>
        <v>0</v>
      </c>
      <c r="I1372" s="281">
        <f>IF(con_EOGJahr=2025,'[2]III_SAV-Details_NB'!AA1378,IF(con_EOGJahr=2026,'[2]III_SAV-Details_NB'!AB1378,'[2]III_SAV-Details_NB'!AC1378))</f>
        <v>0</v>
      </c>
      <c r="J1372" s="282"/>
      <c r="K1372" s="282"/>
      <c r="L1372" s="282"/>
      <c r="M1372" s="282"/>
      <c r="N1372" s="282"/>
      <c r="O1372" s="282"/>
      <c r="P1372" s="52">
        <f t="shared" si="402"/>
        <v>0</v>
      </c>
      <c r="Q1372" s="60"/>
      <c r="R1372" s="53">
        <f t="shared" si="408"/>
        <v>0</v>
      </c>
      <c r="S1372" s="59"/>
      <c r="T1372" s="61"/>
      <c r="U1372" s="342" t="str">
        <f t="shared" si="412"/>
        <v>k.A.</v>
      </c>
      <c r="V1372" s="343" t="str">
        <f t="shared" si="409"/>
        <v>k.A.</v>
      </c>
      <c r="W1372" s="343" t="str">
        <f>IFERROR(IF(OR($D1372="",$E1372=0,con_Ende=0),"k.A.",IF(VLOOKUP($D1372,rng_ND,5,0)="Nein",VLOOKUP($D1372,rng_ND,2,FALSE),MIN(VLOOKUP($D1372,rng_ND,2,FALSE),A_Stammdaten!$B$19-D_SAV!$E1372+1))),"k.A.")</f>
        <v>k.A.</v>
      </c>
      <c r="X1372" s="343" t="str">
        <f t="shared" si="410"/>
        <v>k.A.</v>
      </c>
      <c r="Y1372" s="62"/>
      <c r="Z1372" s="48">
        <f t="shared" si="411"/>
        <v>0</v>
      </c>
      <c r="AA1372" s="457"/>
      <c r="AB1372" s="55">
        <f t="shared" si="403"/>
        <v>0</v>
      </c>
      <c r="AC1372" s="55">
        <f>IF(A_Stammdaten!$B$25="ja",D_SAV!AA1372,D_SAV!AB1372)</f>
        <v>0</v>
      </c>
      <c r="AD1372" s="478">
        <f>IF(AC1372=0,0,IF(U1372-(con_EOGJahr-D_SAV!E1372)&lt;=0,AC1372,AC1372/V1372))</f>
        <v>0</v>
      </c>
      <c r="AE1372" s="478">
        <f>IFERROR(IF(AND(VLOOKUP(D1372,rng_ND,5,FALSE)="Ja",D_SAV!T1372="degressiv"),D_SAV!AC1372*Y1372/100,0),0)</f>
        <v>0</v>
      </c>
      <c r="AF1372" s="55">
        <f>IFERROR(IF(VLOOKUP(D1372,rng_ND,5,FALSE)="Ja",MAX(D_SAV!AD1372:AE1372),D_SAV!AD1372),0)</f>
        <v>0</v>
      </c>
      <c r="AG1372" s="55">
        <f t="shared" si="404"/>
        <v>0</v>
      </c>
      <c r="AH1372" s="55">
        <f t="shared" si="405"/>
        <v>0</v>
      </c>
      <c r="AI1372" s="55">
        <f t="shared" si="406"/>
        <v>0</v>
      </c>
      <c r="AJ1372" s="55">
        <f t="shared" si="407"/>
        <v>0</v>
      </c>
      <c r="AK1372" s="55">
        <f t="shared" si="398"/>
        <v>0</v>
      </c>
      <c r="AL1372" s="55">
        <f t="shared" si="399"/>
        <v>0</v>
      </c>
      <c r="AM1372" s="55">
        <f t="shared" si="400"/>
        <v>0</v>
      </c>
    </row>
    <row r="1373" spans="1:39" x14ac:dyDescent="0.25">
      <c r="A1373" s="47">
        <v>1369</v>
      </c>
      <c r="B1373" s="358" t="str">
        <f>IF(AND(E1373&lt;&gt;0,D1373&lt;&gt;0,F1373&lt;&gt;0),IF(C1373&lt;&gt;0,CONCATENATE(C1373,"-AGr",VLOOKUP(D1373,Listen!$A$2:$G$45,7,FALSE),"-",E1373,"-",F1373,),CONCATENATE("AGr",VLOOKUP(D1373,Listen!$A$2:$G$45,7,FALSE),"-",E1373,"-",F1373)),"keine vollständige ID")</f>
        <v>keine vollständige ID</v>
      </c>
      <c r="C1373" s="359">
        <f>'[2]III_SAV-Details_NB'!B1379</f>
        <v>0</v>
      </c>
      <c r="D1373" s="359">
        <f>'[2]III_SAV-Details_NB'!C1379</f>
        <v>0</v>
      </c>
      <c r="E1373" s="359">
        <f>'[2]III_SAV-Details_NB'!D1379</f>
        <v>0</v>
      </c>
      <c r="F1373" s="490"/>
      <c r="G1373" s="281">
        <f>'[2]III_SAV-Details_NB'!X1379</f>
        <v>0</v>
      </c>
      <c r="H1373" s="281">
        <f t="shared" si="401"/>
        <v>0</v>
      </c>
      <c r="I1373" s="281">
        <f>IF(con_EOGJahr=2025,'[2]III_SAV-Details_NB'!AA1379,IF(con_EOGJahr=2026,'[2]III_SAV-Details_NB'!AB1379,'[2]III_SAV-Details_NB'!AC1379))</f>
        <v>0</v>
      </c>
      <c r="J1373" s="282"/>
      <c r="K1373" s="282"/>
      <c r="L1373" s="282"/>
      <c r="M1373" s="282"/>
      <c r="N1373" s="282"/>
      <c r="O1373" s="282"/>
      <c r="P1373" s="52">
        <f t="shared" si="402"/>
        <v>0</v>
      </c>
      <c r="Q1373" s="60"/>
      <c r="R1373" s="53">
        <f t="shared" si="408"/>
        <v>0</v>
      </c>
      <c r="S1373" s="59"/>
      <c r="T1373" s="61"/>
      <c r="U1373" s="342" t="str">
        <f t="shared" si="412"/>
        <v>k.A.</v>
      </c>
      <c r="V1373" s="343" t="str">
        <f t="shared" si="409"/>
        <v>k.A.</v>
      </c>
      <c r="W1373" s="343" t="str">
        <f>IFERROR(IF(OR($D1373="",$E1373=0,con_Ende=0),"k.A.",IF(VLOOKUP($D1373,rng_ND,5,0)="Nein",VLOOKUP($D1373,rng_ND,2,FALSE),MIN(VLOOKUP($D1373,rng_ND,2,FALSE),A_Stammdaten!$B$19-D_SAV!$E1373+1))),"k.A.")</f>
        <v>k.A.</v>
      </c>
      <c r="X1373" s="343" t="str">
        <f t="shared" si="410"/>
        <v>k.A.</v>
      </c>
      <c r="Y1373" s="62"/>
      <c r="Z1373" s="48">
        <f t="shared" si="411"/>
        <v>0</v>
      </c>
      <c r="AA1373" s="457"/>
      <c r="AB1373" s="55">
        <f t="shared" si="403"/>
        <v>0</v>
      </c>
      <c r="AC1373" s="55">
        <f>IF(A_Stammdaten!$B$25="ja",D_SAV!AA1373,D_SAV!AB1373)</f>
        <v>0</v>
      </c>
      <c r="AD1373" s="478">
        <f>IF(AC1373=0,0,IF(U1373-(con_EOGJahr-D_SAV!E1373)&lt;=0,AC1373,AC1373/V1373))</f>
        <v>0</v>
      </c>
      <c r="AE1373" s="478">
        <f>IFERROR(IF(AND(VLOOKUP(D1373,rng_ND,5,FALSE)="Ja",D_SAV!T1373="degressiv"),D_SAV!AC1373*Y1373/100,0),0)</f>
        <v>0</v>
      </c>
      <c r="AF1373" s="55">
        <f>IFERROR(IF(VLOOKUP(D1373,rng_ND,5,FALSE)="Ja",MAX(D_SAV!AD1373:AE1373),D_SAV!AD1373),0)</f>
        <v>0</v>
      </c>
      <c r="AG1373" s="55">
        <f t="shared" si="404"/>
        <v>0</v>
      </c>
      <c r="AH1373" s="55">
        <f t="shared" si="405"/>
        <v>0</v>
      </c>
      <c r="AI1373" s="55">
        <f t="shared" si="406"/>
        <v>0</v>
      </c>
      <c r="AJ1373" s="55">
        <f t="shared" si="407"/>
        <v>0</v>
      </c>
      <c r="AK1373" s="55">
        <f t="shared" si="398"/>
        <v>0</v>
      </c>
      <c r="AL1373" s="55">
        <f t="shared" si="399"/>
        <v>0</v>
      </c>
      <c r="AM1373" s="55">
        <f t="shared" si="400"/>
        <v>0</v>
      </c>
    </row>
    <row r="1374" spans="1:39" x14ac:dyDescent="0.25">
      <c r="A1374" s="47">
        <v>1370</v>
      </c>
      <c r="B1374" s="358" t="str">
        <f>IF(AND(E1374&lt;&gt;0,D1374&lt;&gt;0,F1374&lt;&gt;0),IF(C1374&lt;&gt;0,CONCATENATE(C1374,"-AGr",VLOOKUP(D1374,Listen!$A$2:$G$45,7,FALSE),"-",E1374,"-",F1374,),CONCATENATE("AGr",VLOOKUP(D1374,Listen!$A$2:$G$45,7,FALSE),"-",E1374,"-",F1374)),"keine vollständige ID")</f>
        <v>keine vollständige ID</v>
      </c>
      <c r="C1374" s="359">
        <f>'[2]III_SAV-Details_NB'!B1380</f>
        <v>0</v>
      </c>
      <c r="D1374" s="359">
        <f>'[2]III_SAV-Details_NB'!C1380</f>
        <v>0</v>
      </c>
      <c r="E1374" s="359">
        <f>'[2]III_SAV-Details_NB'!D1380</f>
        <v>0</v>
      </c>
      <c r="F1374" s="490"/>
      <c r="G1374" s="281">
        <f>'[2]III_SAV-Details_NB'!X1380</f>
        <v>0</v>
      </c>
      <c r="H1374" s="281">
        <f t="shared" si="401"/>
        <v>0</v>
      </c>
      <c r="I1374" s="281">
        <f>IF(con_EOGJahr=2025,'[2]III_SAV-Details_NB'!AA1380,IF(con_EOGJahr=2026,'[2]III_SAV-Details_NB'!AB1380,'[2]III_SAV-Details_NB'!AC1380))</f>
        <v>0</v>
      </c>
      <c r="J1374" s="282"/>
      <c r="K1374" s="282"/>
      <c r="L1374" s="282"/>
      <c r="M1374" s="282"/>
      <c r="N1374" s="282"/>
      <c r="O1374" s="282"/>
      <c r="P1374" s="52">
        <f t="shared" si="402"/>
        <v>0</v>
      </c>
      <c r="Q1374" s="60"/>
      <c r="R1374" s="53">
        <f t="shared" si="408"/>
        <v>0</v>
      </c>
      <c r="S1374" s="59"/>
      <c r="T1374" s="61"/>
      <c r="U1374" s="342" t="str">
        <f t="shared" si="412"/>
        <v>k.A.</v>
      </c>
      <c r="V1374" s="343" t="str">
        <f t="shared" si="409"/>
        <v>k.A.</v>
      </c>
      <c r="W1374" s="343" t="str">
        <f>IFERROR(IF(OR($D1374="",$E1374=0,con_Ende=0),"k.A.",IF(VLOOKUP($D1374,rng_ND,5,0)="Nein",VLOOKUP($D1374,rng_ND,2,FALSE),MIN(VLOOKUP($D1374,rng_ND,2,FALSE),A_Stammdaten!$B$19-D_SAV!$E1374+1))),"k.A.")</f>
        <v>k.A.</v>
      </c>
      <c r="X1374" s="343" t="str">
        <f t="shared" si="410"/>
        <v>k.A.</v>
      </c>
      <c r="Y1374" s="62"/>
      <c r="Z1374" s="48">
        <f t="shared" si="411"/>
        <v>0</v>
      </c>
      <c r="AA1374" s="457"/>
      <c r="AB1374" s="55">
        <f t="shared" si="403"/>
        <v>0</v>
      </c>
      <c r="AC1374" s="55">
        <f>IF(A_Stammdaten!$B$25="ja",D_SAV!AA1374,D_SAV!AB1374)</f>
        <v>0</v>
      </c>
      <c r="AD1374" s="478">
        <f>IF(AC1374=0,0,IF(U1374-(con_EOGJahr-D_SAV!E1374)&lt;=0,AC1374,AC1374/V1374))</f>
        <v>0</v>
      </c>
      <c r="AE1374" s="478">
        <f>IFERROR(IF(AND(VLOOKUP(D1374,rng_ND,5,FALSE)="Ja",D_SAV!T1374="degressiv"),D_SAV!AC1374*Y1374/100,0),0)</f>
        <v>0</v>
      </c>
      <c r="AF1374" s="55">
        <f>IFERROR(IF(VLOOKUP(D1374,rng_ND,5,FALSE)="Ja",MAX(D_SAV!AD1374:AE1374),D_SAV!AD1374),0)</f>
        <v>0</v>
      </c>
      <c r="AG1374" s="55">
        <f t="shared" si="404"/>
        <v>0</v>
      </c>
      <c r="AH1374" s="55">
        <f t="shared" si="405"/>
        <v>0</v>
      </c>
      <c r="AI1374" s="55">
        <f t="shared" si="406"/>
        <v>0</v>
      </c>
      <c r="AJ1374" s="55">
        <f t="shared" si="407"/>
        <v>0</v>
      </c>
      <c r="AK1374" s="55">
        <f t="shared" si="398"/>
        <v>0</v>
      </c>
      <c r="AL1374" s="55">
        <f t="shared" si="399"/>
        <v>0</v>
      </c>
      <c r="AM1374" s="55">
        <f t="shared" si="400"/>
        <v>0</v>
      </c>
    </row>
    <row r="1375" spans="1:39" x14ac:dyDescent="0.25">
      <c r="A1375" s="47">
        <v>1371</v>
      </c>
      <c r="B1375" s="358" t="str">
        <f>IF(AND(E1375&lt;&gt;0,D1375&lt;&gt;0,F1375&lt;&gt;0),IF(C1375&lt;&gt;0,CONCATENATE(C1375,"-AGr",VLOOKUP(D1375,Listen!$A$2:$G$45,7,FALSE),"-",E1375,"-",F1375,),CONCATENATE("AGr",VLOOKUP(D1375,Listen!$A$2:$G$45,7,FALSE),"-",E1375,"-",F1375)),"keine vollständige ID")</f>
        <v>keine vollständige ID</v>
      </c>
      <c r="C1375" s="359">
        <f>'[2]III_SAV-Details_NB'!B1381</f>
        <v>0</v>
      </c>
      <c r="D1375" s="359">
        <f>'[2]III_SAV-Details_NB'!C1381</f>
        <v>0</v>
      </c>
      <c r="E1375" s="359">
        <f>'[2]III_SAV-Details_NB'!D1381</f>
        <v>0</v>
      </c>
      <c r="F1375" s="490"/>
      <c r="G1375" s="281">
        <f>'[2]III_SAV-Details_NB'!X1381</f>
        <v>0</v>
      </c>
      <c r="H1375" s="281">
        <f t="shared" si="401"/>
        <v>0</v>
      </c>
      <c r="I1375" s="281">
        <f>IF(con_EOGJahr=2025,'[2]III_SAV-Details_NB'!AA1381,IF(con_EOGJahr=2026,'[2]III_SAV-Details_NB'!AB1381,'[2]III_SAV-Details_NB'!AC1381))</f>
        <v>0</v>
      </c>
      <c r="J1375" s="282"/>
      <c r="K1375" s="282"/>
      <c r="L1375" s="282"/>
      <c r="M1375" s="282"/>
      <c r="N1375" s="282"/>
      <c r="O1375" s="282"/>
      <c r="P1375" s="52">
        <f t="shared" si="402"/>
        <v>0</v>
      </c>
      <c r="Q1375" s="60"/>
      <c r="R1375" s="53">
        <f t="shared" si="408"/>
        <v>0</v>
      </c>
      <c r="S1375" s="59"/>
      <c r="T1375" s="61"/>
      <c r="U1375" s="342" t="str">
        <f t="shared" si="412"/>
        <v>k.A.</v>
      </c>
      <c r="V1375" s="343" t="str">
        <f t="shared" si="409"/>
        <v>k.A.</v>
      </c>
      <c r="W1375" s="343" t="str">
        <f>IFERROR(IF(OR($D1375="",$E1375=0,con_Ende=0),"k.A.",IF(VLOOKUP($D1375,rng_ND,5,0)="Nein",VLOOKUP($D1375,rng_ND,2,FALSE),MIN(VLOOKUP($D1375,rng_ND,2,FALSE),A_Stammdaten!$B$19-D_SAV!$E1375+1))),"k.A.")</f>
        <v>k.A.</v>
      </c>
      <c r="X1375" s="343" t="str">
        <f t="shared" si="410"/>
        <v>k.A.</v>
      </c>
      <c r="Y1375" s="62"/>
      <c r="Z1375" s="48">
        <f t="shared" si="411"/>
        <v>0</v>
      </c>
      <c r="AA1375" s="457"/>
      <c r="AB1375" s="55">
        <f t="shared" si="403"/>
        <v>0</v>
      </c>
      <c r="AC1375" s="55">
        <f>IF(A_Stammdaten!$B$25="ja",D_SAV!AA1375,D_SAV!AB1375)</f>
        <v>0</v>
      </c>
      <c r="AD1375" s="478">
        <f>IF(AC1375=0,0,IF(U1375-(con_EOGJahr-D_SAV!E1375)&lt;=0,AC1375,AC1375/V1375))</f>
        <v>0</v>
      </c>
      <c r="AE1375" s="478">
        <f>IFERROR(IF(AND(VLOOKUP(D1375,rng_ND,5,FALSE)="Ja",D_SAV!T1375="degressiv"),D_SAV!AC1375*Y1375/100,0),0)</f>
        <v>0</v>
      </c>
      <c r="AF1375" s="55">
        <f>IFERROR(IF(VLOOKUP(D1375,rng_ND,5,FALSE)="Ja",MAX(D_SAV!AD1375:AE1375),D_SAV!AD1375),0)</f>
        <v>0</v>
      </c>
      <c r="AG1375" s="55">
        <f t="shared" si="404"/>
        <v>0</v>
      </c>
      <c r="AH1375" s="55">
        <f t="shared" si="405"/>
        <v>0</v>
      </c>
      <c r="AI1375" s="55">
        <f t="shared" si="406"/>
        <v>0</v>
      </c>
      <c r="AJ1375" s="55">
        <f t="shared" si="407"/>
        <v>0</v>
      </c>
      <c r="AK1375" s="55">
        <f t="shared" si="398"/>
        <v>0</v>
      </c>
      <c r="AL1375" s="55">
        <f t="shared" si="399"/>
        <v>0</v>
      </c>
      <c r="AM1375" s="55">
        <f t="shared" si="400"/>
        <v>0</v>
      </c>
    </row>
    <row r="1376" spans="1:39" x14ac:dyDescent="0.25">
      <c r="A1376" s="47">
        <v>1372</v>
      </c>
      <c r="B1376" s="358" t="str">
        <f>IF(AND(E1376&lt;&gt;0,D1376&lt;&gt;0,F1376&lt;&gt;0),IF(C1376&lt;&gt;0,CONCATENATE(C1376,"-AGr",VLOOKUP(D1376,Listen!$A$2:$G$45,7,FALSE),"-",E1376,"-",F1376,),CONCATENATE("AGr",VLOOKUP(D1376,Listen!$A$2:$G$45,7,FALSE),"-",E1376,"-",F1376)),"keine vollständige ID")</f>
        <v>keine vollständige ID</v>
      </c>
      <c r="C1376" s="359">
        <f>'[2]III_SAV-Details_NB'!B1382</f>
        <v>0</v>
      </c>
      <c r="D1376" s="359">
        <f>'[2]III_SAV-Details_NB'!C1382</f>
        <v>0</v>
      </c>
      <c r="E1376" s="359">
        <f>'[2]III_SAV-Details_NB'!D1382</f>
        <v>0</v>
      </c>
      <c r="F1376" s="490"/>
      <c r="G1376" s="281">
        <f>'[2]III_SAV-Details_NB'!X1382</f>
        <v>0</v>
      </c>
      <c r="H1376" s="281">
        <f t="shared" si="401"/>
        <v>0</v>
      </c>
      <c r="I1376" s="281">
        <f>IF(con_EOGJahr=2025,'[2]III_SAV-Details_NB'!AA1382,IF(con_EOGJahr=2026,'[2]III_SAV-Details_NB'!AB1382,'[2]III_SAV-Details_NB'!AC1382))</f>
        <v>0</v>
      </c>
      <c r="J1376" s="282"/>
      <c r="K1376" s="282"/>
      <c r="L1376" s="282"/>
      <c r="M1376" s="282"/>
      <c r="N1376" s="282"/>
      <c r="O1376" s="282"/>
      <c r="P1376" s="52">
        <f t="shared" si="402"/>
        <v>0</v>
      </c>
      <c r="Q1376" s="60"/>
      <c r="R1376" s="53">
        <f t="shared" si="408"/>
        <v>0</v>
      </c>
      <c r="S1376" s="59"/>
      <c r="T1376" s="61"/>
      <c r="U1376" s="342" t="str">
        <f t="shared" si="412"/>
        <v>k.A.</v>
      </c>
      <c r="V1376" s="343" t="str">
        <f t="shared" si="409"/>
        <v>k.A.</v>
      </c>
      <c r="W1376" s="343" t="str">
        <f>IFERROR(IF(OR($D1376="",$E1376=0,con_Ende=0),"k.A.",IF(VLOOKUP($D1376,rng_ND,5,0)="Nein",VLOOKUP($D1376,rng_ND,2,FALSE),MIN(VLOOKUP($D1376,rng_ND,2,FALSE),A_Stammdaten!$B$19-D_SAV!$E1376+1))),"k.A.")</f>
        <v>k.A.</v>
      </c>
      <c r="X1376" s="343" t="str">
        <f t="shared" si="410"/>
        <v>k.A.</v>
      </c>
      <c r="Y1376" s="62"/>
      <c r="Z1376" s="48">
        <f t="shared" si="411"/>
        <v>0</v>
      </c>
      <c r="AA1376" s="457"/>
      <c r="AB1376" s="55">
        <f t="shared" si="403"/>
        <v>0</v>
      </c>
      <c r="AC1376" s="55">
        <f>IF(A_Stammdaten!$B$25="ja",D_SAV!AA1376,D_SAV!AB1376)</f>
        <v>0</v>
      </c>
      <c r="AD1376" s="478">
        <f>IF(AC1376=0,0,IF(U1376-(con_EOGJahr-D_SAV!E1376)&lt;=0,AC1376,AC1376/V1376))</f>
        <v>0</v>
      </c>
      <c r="AE1376" s="478">
        <f>IFERROR(IF(AND(VLOOKUP(D1376,rng_ND,5,FALSE)="Ja",D_SAV!T1376="degressiv"),D_SAV!AC1376*Y1376/100,0),0)</f>
        <v>0</v>
      </c>
      <c r="AF1376" s="55">
        <f>IFERROR(IF(VLOOKUP(D1376,rng_ND,5,FALSE)="Ja",MAX(D_SAV!AD1376:AE1376),D_SAV!AD1376),0)</f>
        <v>0</v>
      </c>
      <c r="AG1376" s="55">
        <f t="shared" si="404"/>
        <v>0</v>
      </c>
      <c r="AH1376" s="55">
        <f t="shared" si="405"/>
        <v>0</v>
      </c>
      <c r="AI1376" s="55">
        <f t="shared" si="406"/>
        <v>0</v>
      </c>
      <c r="AJ1376" s="55">
        <f t="shared" si="407"/>
        <v>0</v>
      </c>
      <c r="AK1376" s="55">
        <f t="shared" si="398"/>
        <v>0</v>
      </c>
      <c r="AL1376" s="55">
        <f t="shared" si="399"/>
        <v>0</v>
      </c>
      <c r="AM1376" s="55">
        <f t="shared" si="400"/>
        <v>0</v>
      </c>
    </row>
    <row r="1377" spans="1:39" x14ac:dyDescent="0.25">
      <c r="A1377" s="47">
        <v>1373</v>
      </c>
      <c r="B1377" s="358" t="str">
        <f>IF(AND(E1377&lt;&gt;0,D1377&lt;&gt;0,F1377&lt;&gt;0),IF(C1377&lt;&gt;0,CONCATENATE(C1377,"-AGr",VLOOKUP(D1377,Listen!$A$2:$G$45,7,FALSE),"-",E1377,"-",F1377,),CONCATENATE("AGr",VLOOKUP(D1377,Listen!$A$2:$G$45,7,FALSE),"-",E1377,"-",F1377)),"keine vollständige ID")</f>
        <v>keine vollständige ID</v>
      </c>
      <c r="C1377" s="359">
        <f>'[2]III_SAV-Details_NB'!B1383</f>
        <v>0</v>
      </c>
      <c r="D1377" s="359">
        <f>'[2]III_SAV-Details_NB'!C1383</f>
        <v>0</v>
      </c>
      <c r="E1377" s="359">
        <f>'[2]III_SAV-Details_NB'!D1383</f>
        <v>0</v>
      </c>
      <c r="F1377" s="490"/>
      <c r="G1377" s="281">
        <f>'[2]III_SAV-Details_NB'!X1383</f>
        <v>0</v>
      </c>
      <c r="H1377" s="281">
        <f t="shared" si="401"/>
        <v>0</v>
      </c>
      <c r="I1377" s="281">
        <f>IF(con_EOGJahr=2025,'[2]III_SAV-Details_NB'!AA1383,IF(con_EOGJahr=2026,'[2]III_SAV-Details_NB'!AB1383,'[2]III_SAV-Details_NB'!AC1383))</f>
        <v>0</v>
      </c>
      <c r="J1377" s="282"/>
      <c r="K1377" s="282"/>
      <c r="L1377" s="282"/>
      <c r="M1377" s="282"/>
      <c r="N1377" s="282"/>
      <c r="O1377" s="282"/>
      <c r="P1377" s="52">
        <f t="shared" si="402"/>
        <v>0</v>
      </c>
      <c r="Q1377" s="60"/>
      <c r="R1377" s="53">
        <f t="shared" si="408"/>
        <v>0</v>
      </c>
      <c r="S1377" s="59"/>
      <c r="T1377" s="61"/>
      <c r="U1377" s="342" t="str">
        <f t="shared" si="412"/>
        <v>k.A.</v>
      </c>
      <c r="V1377" s="343" t="str">
        <f t="shared" si="409"/>
        <v>k.A.</v>
      </c>
      <c r="W1377" s="343" t="str">
        <f>IFERROR(IF(OR($D1377="",$E1377=0,con_Ende=0),"k.A.",IF(VLOOKUP($D1377,rng_ND,5,0)="Nein",VLOOKUP($D1377,rng_ND,2,FALSE),MIN(VLOOKUP($D1377,rng_ND,2,FALSE),A_Stammdaten!$B$19-D_SAV!$E1377+1))),"k.A.")</f>
        <v>k.A.</v>
      </c>
      <c r="X1377" s="343" t="str">
        <f t="shared" si="410"/>
        <v>k.A.</v>
      </c>
      <c r="Y1377" s="62"/>
      <c r="Z1377" s="48">
        <f t="shared" si="411"/>
        <v>0</v>
      </c>
      <c r="AA1377" s="457"/>
      <c r="AB1377" s="55">
        <f t="shared" si="403"/>
        <v>0</v>
      </c>
      <c r="AC1377" s="55">
        <f>IF(A_Stammdaten!$B$25="ja",D_SAV!AA1377,D_SAV!AB1377)</f>
        <v>0</v>
      </c>
      <c r="AD1377" s="478">
        <f>IF(AC1377=0,0,IF(U1377-(con_EOGJahr-D_SAV!E1377)&lt;=0,AC1377,AC1377/V1377))</f>
        <v>0</v>
      </c>
      <c r="AE1377" s="478">
        <f>IFERROR(IF(AND(VLOOKUP(D1377,rng_ND,5,FALSE)="Ja",D_SAV!T1377="degressiv"),D_SAV!AC1377*Y1377/100,0),0)</f>
        <v>0</v>
      </c>
      <c r="AF1377" s="55">
        <f>IFERROR(IF(VLOOKUP(D1377,rng_ND,5,FALSE)="Ja",MAX(D_SAV!AD1377:AE1377),D_SAV!AD1377),0)</f>
        <v>0</v>
      </c>
      <c r="AG1377" s="55">
        <f t="shared" si="404"/>
        <v>0</v>
      </c>
      <c r="AH1377" s="55">
        <f t="shared" si="405"/>
        <v>0</v>
      </c>
      <c r="AI1377" s="55">
        <f t="shared" si="406"/>
        <v>0</v>
      </c>
      <c r="AJ1377" s="55">
        <f t="shared" si="407"/>
        <v>0</v>
      </c>
      <c r="AK1377" s="55">
        <f t="shared" si="398"/>
        <v>0</v>
      </c>
      <c r="AL1377" s="55">
        <f t="shared" si="399"/>
        <v>0</v>
      </c>
      <c r="AM1377" s="55">
        <f t="shared" si="400"/>
        <v>0</v>
      </c>
    </row>
    <row r="1378" spans="1:39" x14ac:dyDescent="0.25">
      <c r="A1378" s="47">
        <v>1374</v>
      </c>
      <c r="B1378" s="358" t="str">
        <f>IF(AND(E1378&lt;&gt;0,D1378&lt;&gt;0,F1378&lt;&gt;0),IF(C1378&lt;&gt;0,CONCATENATE(C1378,"-AGr",VLOOKUP(D1378,Listen!$A$2:$G$45,7,FALSE),"-",E1378,"-",F1378,),CONCATENATE("AGr",VLOOKUP(D1378,Listen!$A$2:$G$45,7,FALSE),"-",E1378,"-",F1378)),"keine vollständige ID")</f>
        <v>keine vollständige ID</v>
      </c>
      <c r="C1378" s="359">
        <f>'[2]III_SAV-Details_NB'!B1384</f>
        <v>0</v>
      </c>
      <c r="D1378" s="359">
        <f>'[2]III_SAV-Details_NB'!C1384</f>
        <v>0</v>
      </c>
      <c r="E1378" s="359">
        <f>'[2]III_SAV-Details_NB'!D1384</f>
        <v>0</v>
      </c>
      <c r="F1378" s="490"/>
      <c r="G1378" s="281">
        <f>'[2]III_SAV-Details_NB'!X1384</f>
        <v>0</v>
      </c>
      <c r="H1378" s="281">
        <f t="shared" si="401"/>
        <v>0</v>
      </c>
      <c r="I1378" s="281">
        <f>IF(con_EOGJahr=2025,'[2]III_SAV-Details_NB'!AA1384,IF(con_EOGJahr=2026,'[2]III_SAV-Details_NB'!AB1384,'[2]III_SAV-Details_NB'!AC1384))</f>
        <v>0</v>
      </c>
      <c r="J1378" s="282"/>
      <c r="K1378" s="282"/>
      <c r="L1378" s="282"/>
      <c r="M1378" s="282"/>
      <c r="N1378" s="282"/>
      <c r="O1378" s="282"/>
      <c r="P1378" s="52">
        <f t="shared" si="402"/>
        <v>0</v>
      </c>
      <c r="Q1378" s="60"/>
      <c r="R1378" s="53">
        <f t="shared" si="408"/>
        <v>0</v>
      </c>
      <c r="S1378" s="59"/>
      <c r="T1378" s="61"/>
      <c r="U1378" s="342" t="str">
        <f t="shared" si="412"/>
        <v>k.A.</v>
      </c>
      <c r="V1378" s="343" t="str">
        <f t="shared" si="409"/>
        <v>k.A.</v>
      </c>
      <c r="W1378" s="343" t="str">
        <f>IFERROR(IF(OR($D1378="",$E1378=0,con_Ende=0),"k.A.",IF(VLOOKUP($D1378,rng_ND,5,0)="Nein",VLOOKUP($D1378,rng_ND,2,FALSE),MIN(VLOOKUP($D1378,rng_ND,2,FALSE),A_Stammdaten!$B$19-D_SAV!$E1378+1))),"k.A.")</f>
        <v>k.A.</v>
      </c>
      <c r="X1378" s="343" t="str">
        <f t="shared" si="410"/>
        <v>k.A.</v>
      </c>
      <c r="Y1378" s="62"/>
      <c r="Z1378" s="48">
        <f t="shared" si="411"/>
        <v>0</v>
      </c>
      <c r="AA1378" s="457"/>
      <c r="AB1378" s="55">
        <f t="shared" si="403"/>
        <v>0</v>
      </c>
      <c r="AC1378" s="55">
        <f>IF(A_Stammdaten!$B$25="ja",D_SAV!AA1378,D_SAV!AB1378)</f>
        <v>0</v>
      </c>
      <c r="AD1378" s="478">
        <f>IF(AC1378=0,0,IF(U1378-(con_EOGJahr-D_SAV!E1378)&lt;=0,AC1378,AC1378/V1378))</f>
        <v>0</v>
      </c>
      <c r="AE1378" s="478">
        <f>IFERROR(IF(AND(VLOOKUP(D1378,rng_ND,5,FALSE)="Ja",D_SAV!T1378="degressiv"),D_SAV!AC1378*Y1378/100,0),0)</f>
        <v>0</v>
      </c>
      <c r="AF1378" s="55">
        <f>IFERROR(IF(VLOOKUP(D1378,rng_ND,5,FALSE)="Ja",MAX(D_SAV!AD1378:AE1378),D_SAV!AD1378),0)</f>
        <v>0</v>
      </c>
      <c r="AG1378" s="55">
        <f t="shared" si="404"/>
        <v>0</v>
      </c>
      <c r="AH1378" s="55">
        <f t="shared" si="405"/>
        <v>0</v>
      </c>
      <c r="AI1378" s="55">
        <f t="shared" si="406"/>
        <v>0</v>
      </c>
      <c r="AJ1378" s="55">
        <f t="shared" si="407"/>
        <v>0</v>
      </c>
      <c r="AK1378" s="55">
        <f t="shared" si="398"/>
        <v>0</v>
      </c>
      <c r="AL1378" s="55">
        <f t="shared" si="399"/>
        <v>0</v>
      </c>
      <c r="AM1378" s="55">
        <f t="shared" si="400"/>
        <v>0</v>
      </c>
    </row>
    <row r="1379" spans="1:39" x14ac:dyDescent="0.25">
      <c r="A1379" s="47">
        <v>1375</v>
      </c>
      <c r="B1379" s="358" t="str">
        <f>IF(AND(E1379&lt;&gt;0,D1379&lt;&gt;0,F1379&lt;&gt;0),IF(C1379&lt;&gt;0,CONCATENATE(C1379,"-AGr",VLOOKUP(D1379,Listen!$A$2:$G$45,7,FALSE),"-",E1379,"-",F1379,),CONCATENATE("AGr",VLOOKUP(D1379,Listen!$A$2:$G$45,7,FALSE),"-",E1379,"-",F1379)),"keine vollständige ID")</f>
        <v>keine vollständige ID</v>
      </c>
      <c r="C1379" s="359">
        <f>'[2]III_SAV-Details_NB'!B1385</f>
        <v>0</v>
      </c>
      <c r="D1379" s="359">
        <f>'[2]III_SAV-Details_NB'!C1385</f>
        <v>0</v>
      </c>
      <c r="E1379" s="359">
        <f>'[2]III_SAV-Details_NB'!D1385</f>
        <v>0</v>
      </c>
      <c r="F1379" s="490"/>
      <c r="G1379" s="281">
        <f>'[2]III_SAV-Details_NB'!X1385</f>
        <v>0</v>
      </c>
      <c r="H1379" s="281">
        <f t="shared" si="401"/>
        <v>0</v>
      </c>
      <c r="I1379" s="281">
        <f>IF(con_EOGJahr=2025,'[2]III_SAV-Details_NB'!AA1385,IF(con_EOGJahr=2026,'[2]III_SAV-Details_NB'!AB1385,'[2]III_SAV-Details_NB'!AC1385))</f>
        <v>0</v>
      </c>
      <c r="J1379" s="282"/>
      <c r="K1379" s="282"/>
      <c r="L1379" s="282"/>
      <c r="M1379" s="282"/>
      <c r="N1379" s="282"/>
      <c r="O1379" s="282"/>
      <c r="P1379" s="52">
        <f t="shared" si="402"/>
        <v>0</v>
      </c>
      <c r="Q1379" s="60"/>
      <c r="R1379" s="53">
        <f t="shared" si="408"/>
        <v>0</v>
      </c>
      <c r="S1379" s="59"/>
      <c r="T1379" s="61"/>
      <c r="U1379" s="342" t="str">
        <f t="shared" si="412"/>
        <v>k.A.</v>
      </c>
      <c r="V1379" s="343" t="str">
        <f t="shared" si="409"/>
        <v>k.A.</v>
      </c>
      <c r="W1379" s="343" t="str">
        <f>IFERROR(IF(OR($D1379="",$E1379=0,con_Ende=0),"k.A.",IF(VLOOKUP($D1379,rng_ND,5,0)="Nein",VLOOKUP($D1379,rng_ND,2,FALSE),MIN(VLOOKUP($D1379,rng_ND,2,FALSE),A_Stammdaten!$B$19-D_SAV!$E1379+1))),"k.A.")</f>
        <v>k.A.</v>
      </c>
      <c r="X1379" s="343" t="str">
        <f t="shared" si="410"/>
        <v>k.A.</v>
      </c>
      <c r="Y1379" s="62"/>
      <c r="Z1379" s="48">
        <f t="shared" si="411"/>
        <v>0</v>
      </c>
      <c r="AA1379" s="457"/>
      <c r="AB1379" s="55">
        <f t="shared" si="403"/>
        <v>0</v>
      </c>
      <c r="AC1379" s="55">
        <f>IF(A_Stammdaten!$B$25="ja",D_SAV!AA1379,D_SAV!AB1379)</f>
        <v>0</v>
      </c>
      <c r="AD1379" s="478">
        <f>IF(AC1379=0,0,IF(U1379-(con_EOGJahr-D_SAV!E1379)&lt;=0,AC1379,AC1379/V1379))</f>
        <v>0</v>
      </c>
      <c r="AE1379" s="478">
        <f>IFERROR(IF(AND(VLOOKUP(D1379,rng_ND,5,FALSE)="Ja",D_SAV!T1379="degressiv"),D_SAV!AC1379*Y1379/100,0),0)</f>
        <v>0</v>
      </c>
      <c r="AF1379" s="55">
        <f>IFERROR(IF(VLOOKUP(D1379,rng_ND,5,FALSE)="Ja",MAX(D_SAV!AD1379:AE1379),D_SAV!AD1379),0)</f>
        <v>0</v>
      </c>
      <c r="AG1379" s="55">
        <f t="shared" si="404"/>
        <v>0</v>
      </c>
      <c r="AH1379" s="55">
        <f t="shared" si="405"/>
        <v>0</v>
      </c>
      <c r="AI1379" s="55">
        <f t="shared" si="406"/>
        <v>0</v>
      </c>
      <c r="AJ1379" s="55">
        <f t="shared" si="407"/>
        <v>0</v>
      </c>
      <c r="AK1379" s="55">
        <f t="shared" si="398"/>
        <v>0</v>
      </c>
      <c r="AL1379" s="55">
        <f t="shared" si="399"/>
        <v>0</v>
      </c>
      <c r="AM1379" s="55">
        <f t="shared" si="400"/>
        <v>0</v>
      </c>
    </row>
    <row r="1380" spans="1:39" x14ac:dyDescent="0.25">
      <c r="A1380" s="47">
        <v>1376</v>
      </c>
      <c r="B1380" s="358" t="str">
        <f>IF(AND(E1380&lt;&gt;0,D1380&lt;&gt;0,F1380&lt;&gt;0),IF(C1380&lt;&gt;0,CONCATENATE(C1380,"-AGr",VLOOKUP(D1380,Listen!$A$2:$G$45,7,FALSE),"-",E1380,"-",F1380,),CONCATENATE("AGr",VLOOKUP(D1380,Listen!$A$2:$G$45,7,FALSE),"-",E1380,"-",F1380)),"keine vollständige ID")</f>
        <v>keine vollständige ID</v>
      </c>
      <c r="C1380" s="359">
        <f>'[2]III_SAV-Details_NB'!B1386</f>
        <v>0</v>
      </c>
      <c r="D1380" s="359">
        <f>'[2]III_SAV-Details_NB'!C1386</f>
        <v>0</v>
      </c>
      <c r="E1380" s="359">
        <f>'[2]III_SAV-Details_NB'!D1386</f>
        <v>0</v>
      </c>
      <c r="F1380" s="490"/>
      <c r="G1380" s="281">
        <f>'[2]III_SAV-Details_NB'!X1386</f>
        <v>0</v>
      </c>
      <c r="H1380" s="281">
        <f t="shared" si="401"/>
        <v>0</v>
      </c>
      <c r="I1380" s="281">
        <f>IF(con_EOGJahr=2025,'[2]III_SAV-Details_NB'!AA1386,IF(con_EOGJahr=2026,'[2]III_SAV-Details_NB'!AB1386,'[2]III_SAV-Details_NB'!AC1386))</f>
        <v>0</v>
      </c>
      <c r="J1380" s="282"/>
      <c r="K1380" s="282"/>
      <c r="L1380" s="282"/>
      <c r="M1380" s="282"/>
      <c r="N1380" s="282"/>
      <c r="O1380" s="282"/>
      <c r="P1380" s="52">
        <f t="shared" si="402"/>
        <v>0</v>
      </c>
      <c r="Q1380" s="60"/>
      <c r="R1380" s="53">
        <f t="shared" si="408"/>
        <v>0</v>
      </c>
      <c r="S1380" s="59"/>
      <c r="T1380" s="61"/>
      <c r="U1380" s="342" t="str">
        <f t="shared" si="412"/>
        <v>k.A.</v>
      </c>
      <c r="V1380" s="343" t="str">
        <f t="shared" si="409"/>
        <v>k.A.</v>
      </c>
      <c r="W1380" s="343" t="str">
        <f>IFERROR(IF(OR($D1380="",$E1380=0,con_Ende=0),"k.A.",IF(VLOOKUP($D1380,rng_ND,5,0)="Nein",VLOOKUP($D1380,rng_ND,2,FALSE),MIN(VLOOKUP($D1380,rng_ND,2,FALSE),A_Stammdaten!$B$19-D_SAV!$E1380+1))),"k.A.")</f>
        <v>k.A.</v>
      </c>
      <c r="X1380" s="343" t="str">
        <f t="shared" si="410"/>
        <v>k.A.</v>
      </c>
      <c r="Y1380" s="62"/>
      <c r="Z1380" s="48">
        <f t="shared" si="411"/>
        <v>0</v>
      </c>
      <c r="AA1380" s="457"/>
      <c r="AB1380" s="55">
        <f t="shared" si="403"/>
        <v>0</v>
      </c>
      <c r="AC1380" s="55">
        <f>IF(A_Stammdaten!$B$25="ja",D_SAV!AA1380,D_SAV!AB1380)</f>
        <v>0</v>
      </c>
      <c r="AD1380" s="478">
        <f>IF(AC1380=0,0,IF(U1380-(con_EOGJahr-D_SAV!E1380)&lt;=0,AC1380,AC1380/V1380))</f>
        <v>0</v>
      </c>
      <c r="AE1380" s="478">
        <f>IFERROR(IF(AND(VLOOKUP(D1380,rng_ND,5,FALSE)="Ja",D_SAV!T1380="degressiv"),D_SAV!AC1380*Y1380/100,0),0)</f>
        <v>0</v>
      </c>
      <c r="AF1380" s="55">
        <f>IFERROR(IF(VLOOKUP(D1380,rng_ND,5,FALSE)="Ja",MAX(D_SAV!AD1380:AE1380),D_SAV!AD1380),0)</f>
        <v>0</v>
      </c>
      <c r="AG1380" s="55">
        <f t="shared" si="404"/>
        <v>0</v>
      </c>
      <c r="AH1380" s="55">
        <f t="shared" si="405"/>
        <v>0</v>
      </c>
      <c r="AI1380" s="55">
        <f t="shared" si="406"/>
        <v>0</v>
      </c>
      <c r="AJ1380" s="55">
        <f t="shared" si="407"/>
        <v>0</v>
      </c>
      <c r="AK1380" s="55">
        <f t="shared" si="398"/>
        <v>0</v>
      </c>
      <c r="AL1380" s="55">
        <f t="shared" si="399"/>
        <v>0</v>
      </c>
      <c r="AM1380" s="55">
        <f t="shared" si="400"/>
        <v>0</v>
      </c>
    </row>
    <row r="1381" spans="1:39" x14ac:dyDescent="0.25">
      <c r="A1381" s="47">
        <v>1377</v>
      </c>
      <c r="B1381" s="358" t="str">
        <f>IF(AND(E1381&lt;&gt;0,D1381&lt;&gt;0,F1381&lt;&gt;0),IF(C1381&lt;&gt;0,CONCATENATE(C1381,"-AGr",VLOOKUP(D1381,Listen!$A$2:$G$45,7,FALSE),"-",E1381,"-",F1381,),CONCATENATE("AGr",VLOOKUP(D1381,Listen!$A$2:$G$45,7,FALSE),"-",E1381,"-",F1381)),"keine vollständige ID")</f>
        <v>keine vollständige ID</v>
      </c>
      <c r="C1381" s="359">
        <f>'[2]III_SAV-Details_NB'!B1387</f>
        <v>0</v>
      </c>
      <c r="D1381" s="359">
        <f>'[2]III_SAV-Details_NB'!C1387</f>
        <v>0</v>
      </c>
      <c r="E1381" s="359">
        <f>'[2]III_SAV-Details_NB'!D1387</f>
        <v>0</v>
      </c>
      <c r="F1381" s="490"/>
      <c r="G1381" s="281">
        <f>'[2]III_SAV-Details_NB'!X1387</f>
        <v>0</v>
      </c>
      <c r="H1381" s="281">
        <f t="shared" si="401"/>
        <v>0</v>
      </c>
      <c r="I1381" s="281">
        <f>IF(con_EOGJahr=2025,'[2]III_SAV-Details_NB'!AA1387,IF(con_EOGJahr=2026,'[2]III_SAV-Details_NB'!AB1387,'[2]III_SAV-Details_NB'!AC1387))</f>
        <v>0</v>
      </c>
      <c r="J1381" s="282"/>
      <c r="K1381" s="282"/>
      <c r="L1381" s="282"/>
      <c r="M1381" s="282"/>
      <c r="N1381" s="282"/>
      <c r="O1381" s="282"/>
      <c r="P1381" s="52">
        <f t="shared" si="402"/>
        <v>0</v>
      </c>
      <c r="Q1381" s="60"/>
      <c r="R1381" s="53">
        <f t="shared" si="408"/>
        <v>0</v>
      </c>
      <c r="S1381" s="59"/>
      <c r="T1381" s="61"/>
      <c r="U1381" s="342" t="str">
        <f t="shared" si="412"/>
        <v>k.A.</v>
      </c>
      <c r="V1381" s="343" t="str">
        <f t="shared" si="409"/>
        <v>k.A.</v>
      </c>
      <c r="W1381" s="343" t="str">
        <f>IFERROR(IF(OR($D1381="",$E1381=0,con_Ende=0),"k.A.",IF(VLOOKUP($D1381,rng_ND,5,0)="Nein",VLOOKUP($D1381,rng_ND,2,FALSE),MIN(VLOOKUP($D1381,rng_ND,2,FALSE),A_Stammdaten!$B$19-D_SAV!$E1381+1))),"k.A.")</f>
        <v>k.A.</v>
      </c>
      <c r="X1381" s="343" t="str">
        <f t="shared" si="410"/>
        <v>k.A.</v>
      </c>
      <c r="Y1381" s="62"/>
      <c r="Z1381" s="48">
        <f t="shared" si="411"/>
        <v>0</v>
      </c>
      <c r="AA1381" s="457"/>
      <c r="AB1381" s="55">
        <f t="shared" si="403"/>
        <v>0</v>
      </c>
      <c r="AC1381" s="55">
        <f>IF(A_Stammdaten!$B$25="ja",D_SAV!AA1381,D_SAV!AB1381)</f>
        <v>0</v>
      </c>
      <c r="AD1381" s="478">
        <f>IF(AC1381=0,0,IF(U1381-(con_EOGJahr-D_SAV!E1381)&lt;=0,AC1381,AC1381/V1381))</f>
        <v>0</v>
      </c>
      <c r="AE1381" s="478">
        <f>IFERROR(IF(AND(VLOOKUP(D1381,rng_ND,5,FALSE)="Ja",D_SAV!T1381="degressiv"),D_SAV!AC1381*Y1381/100,0),0)</f>
        <v>0</v>
      </c>
      <c r="AF1381" s="55">
        <f>IFERROR(IF(VLOOKUP(D1381,rng_ND,5,FALSE)="Ja",MAX(D_SAV!AD1381:AE1381),D_SAV!AD1381),0)</f>
        <v>0</v>
      </c>
      <c r="AG1381" s="55">
        <f t="shared" si="404"/>
        <v>0</v>
      </c>
      <c r="AH1381" s="55">
        <f t="shared" si="405"/>
        <v>0</v>
      </c>
      <c r="AI1381" s="55">
        <f t="shared" si="406"/>
        <v>0</v>
      </c>
      <c r="AJ1381" s="55">
        <f t="shared" si="407"/>
        <v>0</v>
      </c>
      <c r="AK1381" s="55">
        <f t="shared" si="398"/>
        <v>0</v>
      </c>
      <c r="AL1381" s="55">
        <f t="shared" si="399"/>
        <v>0</v>
      </c>
      <c r="AM1381" s="55">
        <f t="shared" si="400"/>
        <v>0</v>
      </c>
    </row>
    <row r="1382" spans="1:39" x14ac:dyDescent="0.25">
      <c r="A1382" s="47">
        <v>1378</v>
      </c>
      <c r="B1382" s="358" t="str">
        <f>IF(AND(E1382&lt;&gt;0,D1382&lt;&gt;0,F1382&lt;&gt;0),IF(C1382&lt;&gt;0,CONCATENATE(C1382,"-AGr",VLOOKUP(D1382,Listen!$A$2:$G$45,7,FALSE),"-",E1382,"-",F1382,),CONCATENATE("AGr",VLOOKUP(D1382,Listen!$A$2:$G$45,7,FALSE),"-",E1382,"-",F1382)),"keine vollständige ID")</f>
        <v>keine vollständige ID</v>
      </c>
      <c r="C1382" s="359">
        <f>'[2]III_SAV-Details_NB'!B1388</f>
        <v>0</v>
      </c>
      <c r="D1382" s="359">
        <f>'[2]III_SAV-Details_NB'!C1388</f>
        <v>0</v>
      </c>
      <c r="E1382" s="359">
        <f>'[2]III_SAV-Details_NB'!D1388</f>
        <v>0</v>
      </c>
      <c r="F1382" s="490"/>
      <c r="G1382" s="281">
        <f>'[2]III_SAV-Details_NB'!X1388</f>
        <v>0</v>
      </c>
      <c r="H1382" s="281">
        <f t="shared" si="401"/>
        <v>0</v>
      </c>
      <c r="I1382" s="281">
        <f>IF(con_EOGJahr=2025,'[2]III_SAV-Details_NB'!AA1388,IF(con_EOGJahr=2026,'[2]III_SAV-Details_NB'!AB1388,'[2]III_SAV-Details_NB'!AC1388))</f>
        <v>0</v>
      </c>
      <c r="J1382" s="282"/>
      <c r="K1382" s="282"/>
      <c r="L1382" s="282"/>
      <c r="M1382" s="282"/>
      <c r="N1382" s="282"/>
      <c r="O1382" s="282"/>
      <c r="P1382" s="52">
        <f t="shared" si="402"/>
        <v>0</v>
      </c>
      <c r="Q1382" s="60"/>
      <c r="R1382" s="53">
        <f t="shared" si="408"/>
        <v>0</v>
      </c>
      <c r="S1382" s="59"/>
      <c r="T1382" s="61"/>
      <c r="U1382" s="342" t="str">
        <f t="shared" si="412"/>
        <v>k.A.</v>
      </c>
      <c r="V1382" s="343" t="str">
        <f t="shared" si="409"/>
        <v>k.A.</v>
      </c>
      <c r="W1382" s="343" t="str">
        <f>IFERROR(IF(OR($D1382="",$E1382=0,con_Ende=0),"k.A.",IF(VLOOKUP($D1382,rng_ND,5,0)="Nein",VLOOKUP($D1382,rng_ND,2,FALSE),MIN(VLOOKUP($D1382,rng_ND,2,FALSE),A_Stammdaten!$B$19-D_SAV!$E1382+1))),"k.A.")</f>
        <v>k.A.</v>
      </c>
      <c r="X1382" s="343" t="str">
        <f t="shared" si="410"/>
        <v>k.A.</v>
      </c>
      <c r="Y1382" s="62"/>
      <c r="Z1382" s="48">
        <f t="shared" si="411"/>
        <v>0</v>
      </c>
      <c r="AA1382" s="457"/>
      <c r="AB1382" s="55">
        <f t="shared" si="403"/>
        <v>0</v>
      </c>
      <c r="AC1382" s="55">
        <f>IF(A_Stammdaten!$B$25="ja",D_SAV!AA1382,D_SAV!AB1382)</f>
        <v>0</v>
      </c>
      <c r="AD1382" s="478">
        <f>IF(AC1382=0,0,IF(U1382-(con_EOGJahr-D_SAV!E1382)&lt;=0,AC1382,AC1382/V1382))</f>
        <v>0</v>
      </c>
      <c r="AE1382" s="478">
        <f>IFERROR(IF(AND(VLOOKUP(D1382,rng_ND,5,FALSE)="Ja",D_SAV!T1382="degressiv"),D_SAV!AC1382*Y1382/100,0),0)</f>
        <v>0</v>
      </c>
      <c r="AF1382" s="55">
        <f>IFERROR(IF(VLOOKUP(D1382,rng_ND,5,FALSE)="Ja",MAX(D_SAV!AD1382:AE1382),D_SAV!AD1382),0)</f>
        <v>0</v>
      </c>
      <c r="AG1382" s="55">
        <f t="shared" si="404"/>
        <v>0</v>
      </c>
      <c r="AH1382" s="55">
        <f t="shared" si="405"/>
        <v>0</v>
      </c>
      <c r="AI1382" s="55">
        <f t="shared" si="406"/>
        <v>0</v>
      </c>
      <c r="AJ1382" s="55">
        <f t="shared" si="407"/>
        <v>0</v>
      </c>
      <c r="AK1382" s="55">
        <f t="shared" si="398"/>
        <v>0</v>
      </c>
      <c r="AL1382" s="55">
        <f t="shared" si="399"/>
        <v>0</v>
      </c>
      <c r="AM1382" s="55">
        <f t="shared" si="400"/>
        <v>0</v>
      </c>
    </row>
    <row r="1383" spans="1:39" x14ac:dyDescent="0.25">
      <c r="A1383" s="47">
        <v>1379</v>
      </c>
      <c r="B1383" s="358" t="str">
        <f>IF(AND(E1383&lt;&gt;0,D1383&lt;&gt;0,F1383&lt;&gt;0),IF(C1383&lt;&gt;0,CONCATENATE(C1383,"-AGr",VLOOKUP(D1383,Listen!$A$2:$G$45,7,FALSE),"-",E1383,"-",F1383,),CONCATENATE("AGr",VLOOKUP(D1383,Listen!$A$2:$G$45,7,FALSE),"-",E1383,"-",F1383)),"keine vollständige ID")</f>
        <v>keine vollständige ID</v>
      </c>
      <c r="C1383" s="359">
        <f>'[2]III_SAV-Details_NB'!B1389</f>
        <v>0</v>
      </c>
      <c r="D1383" s="359">
        <f>'[2]III_SAV-Details_NB'!C1389</f>
        <v>0</v>
      </c>
      <c r="E1383" s="359">
        <f>'[2]III_SAV-Details_NB'!D1389</f>
        <v>0</v>
      </c>
      <c r="F1383" s="490"/>
      <c r="G1383" s="281">
        <f>'[2]III_SAV-Details_NB'!X1389</f>
        <v>0</v>
      </c>
      <c r="H1383" s="281">
        <f t="shared" si="401"/>
        <v>0</v>
      </c>
      <c r="I1383" s="281">
        <f>IF(con_EOGJahr=2025,'[2]III_SAV-Details_NB'!AA1389,IF(con_EOGJahr=2026,'[2]III_SAV-Details_NB'!AB1389,'[2]III_SAV-Details_NB'!AC1389))</f>
        <v>0</v>
      </c>
      <c r="J1383" s="282"/>
      <c r="K1383" s="282"/>
      <c r="L1383" s="282"/>
      <c r="M1383" s="282"/>
      <c r="N1383" s="282"/>
      <c r="O1383" s="282"/>
      <c r="P1383" s="52">
        <f t="shared" si="402"/>
        <v>0</v>
      </c>
      <c r="Q1383" s="60"/>
      <c r="R1383" s="53">
        <f t="shared" si="408"/>
        <v>0</v>
      </c>
      <c r="S1383" s="59"/>
      <c r="T1383" s="61"/>
      <c r="U1383" s="342" t="str">
        <f t="shared" si="412"/>
        <v>k.A.</v>
      </c>
      <c r="V1383" s="343" t="str">
        <f t="shared" si="409"/>
        <v>k.A.</v>
      </c>
      <c r="W1383" s="343" t="str">
        <f>IFERROR(IF(OR($D1383="",$E1383=0,con_Ende=0),"k.A.",IF(VLOOKUP($D1383,rng_ND,5,0)="Nein",VLOOKUP($D1383,rng_ND,2,FALSE),MIN(VLOOKUP($D1383,rng_ND,2,FALSE),A_Stammdaten!$B$19-D_SAV!$E1383+1))),"k.A.")</f>
        <v>k.A.</v>
      </c>
      <c r="X1383" s="343" t="str">
        <f t="shared" si="410"/>
        <v>k.A.</v>
      </c>
      <c r="Y1383" s="62"/>
      <c r="Z1383" s="48">
        <f t="shared" si="411"/>
        <v>0</v>
      </c>
      <c r="AA1383" s="457"/>
      <c r="AB1383" s="55">
        <f t="shared" si="403"/>
        <v>0</v>
      </c>
      <c r="AC1383" s="55">
        <f>IF(A_Stammdaten!$B$25="ja",D_SAV!AA1383,D_SAV!AB1383)</f>
        <v>0</v>
      </c>
      <c r="AD1383" s="478">
        <f>IF(AC1383=0,0,IF(U1383-(con_EOGJahr-D_SAV!E1383)&lt;=0,AC1383,AC1383/V1383))</f>
        <v>0</v>
      </c>
      <c r="AE1383" s="478">
        <f>IFERROR(IF(AND(VLOOKUP(D1383,rng_ND,5,FALSE)="Ja",D_SAV!T1383="degressiv"),D_SAV!AC1383*Y1383/100,0),0)</f>
        <v>0</v>
      </c>
      <c r="AF1383" s="55">
        <f>IFERROR(IF(VLOOKUP(D1383,rng_ND,5,FALSE)="Ja",MAX(D_SAV!AD1383:AE1383),D_SAV!AD1383),0)</f>
        <v>0</v>
      </c>
      <c r="AG1383" s="55">
        <f t="shared" si="404"/>
        <v>0</v>
      </c>
      <c r="AH1383" s="55">
        <f t="shared" si="405"/>
        <v>0</v>
      </c>
      <c r="AI1383" s="55">
        <f t="shared" si="406"/>
        <v>0</v>
      </c>
      <c r="AJ1383" s="55">
        <f t="shared" si="407"/>
        <v>0</v>
      </c>
      <c r="AK1383" s="55">
        <f t="shared" si="398"/>
        <v>0</v>
      </c>
      <c r="AL1383" s="55">
        <f t="shared" si="399"/>
        <v>0</v>
      </c>
      <c r="AM1383" s="55">
        <f t="shared" si="400"/>
        <v>0</v>
      </c>
    </row>
    <row r="1384" spans="1:39" x14ac:dyDescent="0.25">
      <c r="A1384" s="47">
        <v>1380</v>
      </c>
      <c r="B1384" s="358" t="str">
        <f>IF(AND(E1384&lt;&gt;0,D1384&lt;&gt;0,F1384&lt;&gt;0),IF(C1384&lt;&gt;0,CONCATENATE(C1384,"-AGr",VLOOKUP(D1384,Listen!$A$2:$G$45,7,FALSE),"-",E1384,"-",F1384,),CONCATENATE("AGr",VLOOKUP(D1384,Listen!$A$2:$G$45,7,FALSE),"-",E1384,"-",F1384)),"keine vollständige ID")</f>
        <v>keine vollständige ID</v>
      </c>
      <c r="C1384" s="359">
        <f>'[2]III_SAV-Details_NB'!B1390</f>
        <v>0</v>
      </c>
      <c r="D1384" s="359">
        <f>'[2]III_SAV-Details_NB'!C1390</f>
        <v>0</v>
      </c>
      <c r="E1384" s="359">
        <f>'[2]III_SAV-Details_NB'!D1390</f>
        <v>0</v>
      </c>
      <c r="F1384" s="490"/>
      <c r="G1384" s="281">
        <f>'[2]III_SAV-Details_NB'!X1390</f>
        <v>0</v>
      </c>
      <c r="H1384" s="281">
        <f t="shared" si="401"/>
        <v>0</v>
      </c>
      <c r="I1384" s="281">
        <f>IF(con_EOGJahr=2025,'[2]III_SAV-Details_NB'!AA1390,IF(con_EOGJahr=2026,'[2]III_SAV-Details_NB'!AB1390,'[2]III_SAV-Details_NB'!AC1390))</f>
        <v>0</v>
      </c>
      <c r="J1384" s="282"/>
      <c r="K1384" s="282"/>
      <c r="L1384" s="282"/>
      <c r="M1384" s="282"/>
      <c r="N1384" s="282"/>
      <c r="O1384" s="282"/>
      <c r="P1384" s="52">
        <f t="shared" si="402"/>
        <v>0</v>
      </c>
      <c r="Q1384" s="60"/>
      <c r="R1384" s="53">
        <f t="shared" si="408"/>
        <v>0</v>
      </c>
      <c r="S1384" s="59"/>
      <c r="T1384" s="61"/>
      <c r="U1384" s="342" t="str">
        <f t="shared" si="412"/>
        <v>k.A.</v>
      </c>
      <c r="V1384" s="343" t="str">
        <f t="shared" si="409"/>
        <v>k.A.</v>
      </c>
      <c r="W1384" s="343" t="str">
        <f>IFERROR(IF(OR($D1384="",$E1384=0,con_Ende=0),"k.A.",IF(VLOOKUP($D1384,rng_ND,5,0)="Nein",VLOOKUP($D1384,rng_ND,2,FALSE),MIN(VLOOKUP($D1384,rng_ND,2,FALSE),A_Stammdaten!$B$19-D_SAV!$E1384+1))),"k.A.")</f>
        <v>k.A.</v>
      </c>
      <c r="X1384" s="343" t="str">
        <f t="shared" si="410"/>
        <v>k.A.</v>
      </c>
      <c r="Y1384" s="62"/>
      <c r="Z1384" s="48">
        <f t="shared" si="411"/>
        <v>0</v>
      </c>
      <c r="AA1384" s="457"/>
      <c r="AB1384" s="55">
        <f t="shared" si="403"/>
        <v>0</v>
      </c>
      <c r="AC1384" s="55">
        <f>IF(A_Stammdaten!$B$25="ja",D_SAV!AA1384,D_SAV!AB1384)</f>
        <v>0</v>
      </c>
      <c r="AD1384" s="478">
        <f>IF(AC1384=0,0,IF(U1384-(con_EOGJahr-D_SAV!E1384)&lt;=0,AC1384,AC1384/V1384))</f>
        <v>0</v>
      </c>
      <c r="AE1384" s="478">
        <f>IFERROR(IF(AND(VLOOKUP(D1384,rng_ND,5,FALSE)="Ja",D_SAV!T1384="degressiv"),D_SAV!AC1384*Y1384/100,0),0)</f>
        <v>0</v>
      </c>
      <c r="AF1384" s="55">
        <f>IFERROR(IF(VLOOKUP(D1384,rng_ND,5,FALSE)="Ja",MAX(D_SAV!AD1384:AE1384),D_SAV!AD1384),0)</f>
        <v>0</v>
      </c>
      <c r="AG1384" s="55">
        <f t="shared" si="404"/>
        <v>0</v>
      </c>
      <c r="AH1384" s="55">
        <f t="shared" si="405"/>
        <v>0</v>
      </c>
      <c r="AI1384" s="55">
        <f t="shared" si="406"/>
        <v>0</v>
      </c>
      <c r="AJ1384" s="55">
        <f t="shared" si="407"/>
        <v>0</v>
      </c>
      <c r="AK1384" s="55">
        <f t="shared" si="398"/>
        <v>0</v>
      </c>
      <c r="AL1384" s="55">
        <f t="shared" si="399"/>
        <v>0</v>
      </c>
      <c r="AM1384" s="55">
        <f t="shared" si="400"/>
        <v>0</v>
      </c>
    </row>
    <row r="1385" spans="1:39" x14ac:dyDescent="0.25">
      <c r="A1385" s="47">
        <v>1381</v>
      </c>
      <c r="B1385" s="358" t="str">
        <f>IF(AND(E1385&lt;&gt;0,D1385&lt;&gt;0,F1385&lt;&gt;0),IF(C1385&lt;&gt;0,CONCATENATE(C1385,"-AGr",VLOOKUP(D1385,Listen!$A$2:$G$45,7,FALSE),"-",E1385,"-",F1385,),CONCATENATE("AGr",VLOOKUP(D1385,Listen!$A$2:$G$45,7,FALSE),"-",E1385,"-",F1385)),"keine vollständige ID")</f>
        <v>keine vollständige ID</v>
      </c>
      <c r="C1385" s="359">
        <f>'[2]III_SAV-Details_NB'!B1391</f>
        <v>0</v>
      </c>
      <c r="D1385" s="359">
        <f>'[2]III_SAV-Details_NB'!C1391</f>
        <v>0</v>
      </c>
      <c r="E1385" s="359">
        <f>'[2]III_SAV-Details_NB'!D1391</f>
        <v>0</v>
      </c>
      <c r="F1385" s="490"/>
      <c r="G1385" s="281">
        <f>'[2]III_SAV-Details_NB'!X1391</f>
        <v>0</v>
      </c>
      <c r="H1385" s="281">
        <f t="shared" si="401"/>
        <v>0</v>
      </c>
      <c r="I1385" s="281">
        <f>IF(con_EOGJahr=2025,'[2]III_SAV-Details_NB'!AA1391,IF(con_EOGJahr=2026,'[2]III_SAV-Details_NB'!AB1391,'[2]III_SAV-Details_NB'!AC1391))</f>
        <v>0</v>
      </c>
      <c r="J1385" s="282"/>
      <c r="K1385" s="282"/>
      <c r="L1385" s="282"/>
      <c r="M1385" s="282"/>
      <c r="N1385" s="282"/>
      <c r="O1385" s="282"/>
      <c r="P1385" s="52">
        <f t="shared" si="402"/>
        <v>0</v>
      </c>
      <c r="Q1385" s="60"/>
      <c r="R1385" s="53">
        <f t="shared" si="408"/>
        <v>0</v>
      </c>
      <c r="S1385" s="59"/>
      <c r="T1385" s="61"/>
      <c r="U1385" s="342" t="str">
        <f t="shared" si="412"/>
        <v>k.A.</v>
      </c>
      <c r="V1385" s="343" t="str">
        <f t="shared" si="409"/>
        <v>k.A.</v>
      </c>
      <c r="W1385" s="343" t="str">
        <f>IFERROR(IF(OR($D1385="",$E1385=0,con_Ende=0),"k.A.",IF(VLOOKUP($D1385,rng_ND,5,0)="Nein",VLOOKUP($D1385,rng_ND,2,FALSE),MIN(VLOOKUP($D1385,rng_ND,2,FALSE),A_Stammdaten!$B$19-D_SAV!$E1385+1))),"k.A.")</f>
        <v>k.A.</v>
      </c>
      <c r="X1385" s="343" t="str">
        <f t="shared" si="410"/>
        <v>k.A.</v>
      </c>
      <c r="Y1385" s="62"/>
      <c r="Z1385" s="48">
        <f t="shared" si="411"/>
        <v>0</v>
      </c>
      <c r="AA1385" s="457"/>
      <c r="AB1385" s="55">
        <f t="shared" si="403"/>
        <v>0</v>
      </c>
      <c r="AC1385" s="55">
        <f>IF(A_Stammdaten!$B$25="ja",D_SAV!AA1385,D_SAV!AB1385)</f>
        <v>0</v>
      </c>
      <c r="AD1385" s="478">
        <f>IF(AC1385=0,0,IF(U1385-(con_EOGJahr-D_SAV!E1385)&lt;=0,AC1385,AC1385/V1385))</f>
        <v>0</v>
      </c>
      <c r="AE1385" s="478">
        <f>IFERROR(IF(AND(VLOOKUP(D1385,rng_ND,5,FALSE)="Ja",D_SAV!T1385="degressiv"),D_SAV!AC1385*Y1385/100,0),0)</f>
        <v>0</v>
      </c>
      <c r="AF1385" s="55">
        <f>IFERROR(IF(VLOOKUP(D1385,rng_ND,5,FALSE)="Ja",MAX(D_SAV!AD1385:AE1385),D_SAV!AD1385),0)</f>
        <v>0</v>
      </c>
      <c r="AG1385" s="55">
        <f t="shared" si="404"/>
        <v>0</v>
      </c>
      <c r="AH1385" s="55">
        <f t="shared" si="405"/>
        <v>0</v>
      </c>
      <c r="AI1385" s="55">
        <f t="shared" si="406"/>
        <v>0</v>
      </c>
      <c r="AJ1385" s="55">
        <f t="shared" si="407"/>
        <v>0</v>
      </c>
      <c r="AK1385" s="55">
        <f t="shared" si="398"/>
        <v>0</v>
      </c>
      <c r="AL1385" s="55">
        <f t="shared" si="399"/>
        <v>0</v>
      </c>
      <c r="AM1385" s="55">
        <f t="shared" si="400"/>
        <v>0</v>
      </c>
    </row>
    <row r="1386" spans="1:39" x14ac:dyDescent="0.25">
      <c r="A1386" s="47">
        <v>1382</v>
      </c>
      <c r="B1386" s="358" t="str">
        <f>IF(AND(E1386&lt;&gt;0,D1386&lt;&gt;0,F1386&lt;&gt;0),IF(C1386&lt;&gt;0,CONCATENATE(C1386,"-AGr",VLOOKUP(D1386,Listen!$A$2:$G$45,7,FALSE),"-",E1386,"-",F1386,),CONCATENATE("AGr",VLOOKUP(D1386,Listen!$A$2:$G$45,7,FALSE),"-",E1386,"-",F1386)),"keine vollständige ID")</f>
        <v>keine vollständige ID</v>
      </c>
      <c r="C1386" s="359">
        <f>'[2]III_SAV-Details_NB'!B1392</f>
        <v>0</v>
      </c>
      <c r="D1386" s="359">
        <f>'[2]III_SAV-Details_NB'!C1392</f>
        <v>0</v>
      </c>
      <c r="E1386" s="359">
        <f>'[2]III_SAV-Details_NB'!D1392</f>
        <v>0</v>
      </c>
      <c r="F1386" s="490"/>
      <c r="G1386" s="281">
        <f>'[2]III_SAV-Details_NB'!X1392</f>
        <v>0</v>
      </c>
      <c r="H1386" s="281">
        <f t="shared" si="401"/>
        <v>0</v>
      </c>
      <c r="I1386" s="281">
        <f>IF(con_EOGJahr=2025,'[2]III_SAV-Details_NB'!AA1392,IF(con_EOGJahr=2026,'[2]III_SAV-Details_NB'!AB1392,'[2]III_SAV-Details_NB'!AC1392))</f>
        <v>0</v>
      </c>
      <c r="J1386" s="282"/>
      <c r="K1386" s="282"/>
      <c r="L1386" s="282"/>
      <c r="M1386" s="282"/>
      <c r="N1386" s="282"/>
      <c r="O1386" s="282"/>
      <c r="P1386" s="52">
        <f t="shared" si="402"/>
        <v>0</v>
      </c>
      <c r="Q1386" s="60"/>
      <c r="R1386" s="53">
        <f t="shared" si="408"/>
        <v>0</v>
      </c>
      <c r="S1386" s="59"/>
      <c r="T1386" s="61"/>
      <c r="U1386" s="342" t="str">
        <f t="shared" si="412"/>
        <v>k.A.</v>
      </c>
      <c r="V1386" s="343" t="str">
        <f t="shared" si="409"/>
        <v>k.A.</v>
      </c>
      <c r="W1386" s="343" t="str">
        <f>IFERROR(IF(OR($D1386="",$E1386=0,con_Ende=0),"k.A.",IF(VLOOKUP($D1386,rng_ND,5,0)="Nein",VLOOKUP($D1386,rng_ND,2,FALSE),MIN(VLOOKUP($D1386,rng_ND,2,FALSE),A_Stammdaten!$B$19-D_SAV!$E1386+1))),"k.A.")</f>
        <v>k.A.</v>
      </c>
      <c r="X1386" s="343" t="str">
        <f t="shared" si="410"/>
        <v>k.A.</v>
      </c>
      <c r="Y1386" s="62"/>
      <c r="Z1386" s="48">
        <f t="shared" si="411"/>
        <v>0</v>
      </c>
      <c r="AA1386" s="457"/>
      <c r="AB1386" s="55">
        <f t="shared" si="403"/>
        <v>0</v>
      </c>
      <c r="AC1386" s="55">
        <f>IF(A_Stammdaten!$B$25="ja",D_SAV!AA1386,D_SAV!AB1386)</f>
        <v>0</v>
      </c>
      <c r="AD1386" s="478">
        <f>IF(AC1386=0,0,IF(U1386-(con_EOGJahr-D_SAV!E1386)&lt;=0,AC1386,AC1386/V1386))</f>
        <v>0</v>
      </c>
      <c r="AE1386" s="478">
        <f>IFERROR(IF(AND(VLOOKUP(D1386,rng_ND,5,FALSE)="Ja",D_SAV!T1386="degressiv"),D_SAV!AC1386*Y1386/100,0),0)</f>
        <v>0</v>
      </c>
      <c r="AF1386" s="55">
        <f>IFERROR(IF(VLOOKUP(D1386,rng_ND,5,FALSE)="Ja",MAX(D_SAV!AD1386:AE1386),D_SAV!AD1386),0)</f>
        <v>0</v>
      </c>
      <c r="AG1386" s="55">
        <f t="shared" si="404"/>
        <v>0</v>
      </c>
      <c r="AH1386" s="55">
        <f t="shared" si="405"/>
        <v>0</v>
      </c>
      <c r="AI1386" s="55">
        <f t="shared" si="406"/>
        <v>0</v>
      </c>
      <c r="AJ1386" s="55">
        <f t="shared" si="407"/>
        <v>0</v>
      </c>
      <c r="AK1386" s="55">
        <f t="shared" si="398"/>
        <v>0</v>
      </c>
      <c r="AL1386" s="55">
        <f t="shared" si="399"/>
        <v>0</v>
      </c>
      <c r="AM1386" s="55">
        <f t="shared" si="400"/>
        <v>0</v>
      </c>
    </row>
    <row r="1387" spans="1:39" x14ac:dyDescent="0.25">
      <c r="A1387" s="47">
        <v>1383</v>
      </c>
      <c r="B1387" s="358" t="str">
        <f>IF(AND(E1387&lt;&gt;0,D1387&lt;&gt;0,F1387&lt;&gt;0),IF(C1387&lt;&gt;0,CONCATENATE(C1387,"-AGr",VLOOKUP(D1387,Listen!$A$2:$G$45,7,FALSE),"-",E1387,"-",F1387,),CONCATENATE("AGr",VLOOKUP(D1387,Listen!$A$2:$G$45,7,FALSE),"-",E1387,"-",F1387)),"keine vollständige ID")</f>
        <v>keine vollständige ID</v>
      </c>
      <c r="C1387" s="359">
        <f>'[2]III_SAV-Details_NB'!B1393</f>
        <v>0</v>
      </c>
      <c r="D1387" s="359">
        <f>'[2]III_SAV-Details_NB'!C1393</f>
        <v>0</v>
      </c>
      <c r="E1387" s="359">
        <f>'[2]III_SAV-Details_NB'!D1393</f>
        <v>0</v>
      </c>
      <c r="F1387" s="490"/>
      <c r="G1387" s="281">
        <f>'[2]III_SAV-Details_NB'!X1393</f>
        <v>0</v>
      </c>
      <c r="H1387" s="281">
        <f t="shared" si="401"/>
        <v>0</v>
      </c>
      <c r="I1387" s="281">
        <f>IF(con_EOGJahr=2025,'[2]III_SAV-Details_NB'!AA1393,IF(con_EOGJahr=2026,'[2]III_SAV-Details_NB'!AB1393,'[2]III_SAV-Details_NB'!AC1393))</f>
        <v>0</v>
      </c>
      <c r="J1387" s="282"/>
      <c r="K1387" s="282"/>
      <c r="L1387" s="282"/>
      <c r="M1387" s="282"/>
      <c r="N1387" s="282"/>
      <c r="O1387" s="282"/>
      <c r="P1387" s="52">
        <f t="shared" si="402"/>
        <v>0</v>
      </c>
      <c r="Q1387" s="60"/>
      <c r="R1387" s="53">
        <f t="shared" si="408"/>
        <v>0</v>
      </c>
      <c r="S1387" s="59"/>
      <c r="T1387" s="61"/>
      <c r="U1387" s="342" t="str">
        <f t="shared" si="412"/>
        <v>k.A.</v>
      </c>
      <c r="V1387" s="343" t="str">
        <f t="shared" si="409"/>
        <v>k.A.</v>
      </c>
      <c r="W1387" s="343" t="str">
        <f>IFERROR(IF(OR($D1387="",$E1387=0,con_Ende=0),"k.A.",IF(VLOOKUP($D1387,rng_ND,5,0)="Nein",VLOOKUP($D1387,rng_ND,2,FALSE),MIN(VLOOKUP($D1387,rng_ND,2,FALSE),A_Stammdaten!$B$19-D_SAV!$E1387+1))),"k.A.")</f>
        <v>k.A.</v>
      </c>
      <c r="X1387" s="343" t="str">
        <f t="shared" si="410"/>
        <v>k.A.</v>
      </c>
      <c r="Y1387" s="62"/>
      <c r="Z1387" s="48">
        <f t="shared" si="411"/>
        <v>0</v>
      </c>
      <c r="AA1387" s="457"/>
      <c r="AB1387" s="55">
        <f t="shared" si="403"/>
        <v>0</v>
      </c>
      <c r="AC1387" s="55">
        <f>IF(A_Stammdaten!$B$25="ja",D_SAV!AA1387,D_SAV!AB1387)</f>
        <v>0</v>
      </c>
      <c r="AD1387" s="478">
        <f>IF(AC1387=0,0,IF(U1387-(con_EOGJahr-D_SAV!E1387)&lt;=0,AC1387,AC1387/V1387))</f>
        <v>0</v>
      </c>
      <c r="AE1387" s="478">
        <f>IFERROR(IF(AND(VLOOKUP(D1387,rng_ND,5,FALSE)="Ja",D_SAV!T1387="degressiv"),D_SAV!AC1387*Y1387/100,0),0)</f>
        <v>0</v>
      </c>
      <c r="AF1387" s="55">
        <f>IFERROR(IF(VLOOKUP(D1387,rng_ND,5,FALSE)="Ja",MAX(D_SAV!AD1387:AE1387),D_SAV!AD1387),0)</f>
        <v>0</v>
      </c>
      <c r="AG1387" s="55">
        <f t="shared" si="404"/>
        <v>0</v>
      </c>
      <c r="AH1387" s="55">
        <f t="shared" si="405"/>
        <v>0</v>
      </c>
      <c r="AI1387" s="55">
        <f t="shared" si="406"/>
        <v>0</v>
      </c>
      <c r="AJ1387" s="55">
        <f t="shared" si="407"/>
        <v>0</v>
      </c>
      <c r="AK1387" s="55">
        <f t="shared" si="398"/>
        <v>0</v>
      </c>
      <c r="AL1387" s="55">
        <f t="shared" si="399"/>
        <v>0</v>
      </c>
      <c r="AM1387" s="55">
        <f t="shared" si="400"/>
        <v>0</v>
      </c>
    </row>
    <row r="1388" spans="1:39" x14ac:dyDescent="0.25">
      <c r="A1388" s="47">
        <v>1384</v>
      </c>
      <c r="B1388" s="358" t="str">
        <f>IF(AND(E1388&lt;&gt;0,D1388&lt;&gt;0,F1388&lt;&gt;0),IF(C1388&lt;&gt;0,CONCATENATE(C1388,"-AGr",VLOOKUP(D1388,Listen!$A$2:$G$45,7,FALSE),"-",E1388,"-",F1388,),CONCATENATE("AGr",VLOOKUP(D1388,Listen!$A$2:$G$45,7,FALSE),"-",E1388,"-",F1388)),"keine vollständige ID")</f>
        <v>keine vollständige ID</v>
      </c>
      <c r="C1388" s="359">
        <f>'[2]III_SAV-Details_NB'!B1394</f>
        <v>0</v>
      </c>
      <c r="D1388" s="359">
        <f>'[2]III_SAV-Details_NB'!C1394</f>
        <v>0</v>
      </c>
      <c r="E1388" s="359">
        <f>'[2]III_SAV-Details_NB'!D1394</f>
        <v>0</v>
      </c>
      <c r="F1388" s="490"/>
      <c r="G1388" s="281">
        <f>'[2]III_SAV-Details_NB'!X1394</f>
        <v>0</v>
      </c>
      <c r="H1388" s="281">
        <f t="shared" si="401"/>
        <v>0</v>
      </c>
      <c r="I1388" s="281">
        <f>IF(con_EOGJahr=2025,'[2]III_SAV-Details_NB'!AA1394,IF(con_EOGJahr=2026,'[2]III_SAV-Details_NB'!AB1394,'[2]III_SAV-Details_NB'!AC1394))</f>
        <v>0</v>
      </c>
      <c r="J1388" s="282"/>
      <c r="K1388" s="282"/>
      <c r="L1388" s="282"/>
      <c r="M1388" s="282"/>
      <c r="N1388" s="282"/>
      <c r="O1388" s="282"/>
      <c r="P1388" s="52">
        <f t="shared" si="402"/>
        <v>0</v>
      </c>
      <c r="Q1388" s="60"/>
      <c r="R1388" s="53">
        <f t="shared" si="408"/>
        <v>0</v>
      </c>
      <c r="S1388" s="59"/>
      <c r="T1388" s="61"/>
      <c r="U1388" s="342" t="str">
        <f t="shared" si="412"/>
        <v>k.A.</v>
      </c>
      <c r="V1388" s="343" t="str">
        <f t="shared" si="409"/>
        <v>k.A.</v>
      </c>
      <c r="W1388" s="343" t="str">
        <f>IFERROR(IF(OR($D1388="",$E1388=0,con_Ende=0),"k.A.",IF(VLOOKUP($D1388,rng_ND,5,0)="Nein",VLOOKUP($D1388,rng_ND,2,FALSE),MIN(VLOOKUP($D1388,rng_ND,2,FALSE),A_Stammdaten!$B$19-D_SAV!$E1388+1))),"k.A.")</f>
        <v>k.A.</v>
      </c>
      <c r="X1388" s="343" t="str">
        <f t="shared" si="410"/>
        <v>k.A.</v>
      </c>
      <c r="Y1388" s="62"/>
      <c r="Z1388" s="48">
        <f t="shared" si="411"/>
        <v>0</v>
      </c>
      <c r="AA1388" s="457"/>
      <c r="AB1388" s="55">
        <f t="shared" si="403"/>
        <v>0</v>
      </c>
      <c r="AC1388" s="55">
        <f>IF(A_Stammdaten!$B$25="ja",D_SAV!AA1388,D_SAV!AB1388)</f>
        <v>0</v>
      </c>
      <c r="AD1388" s="478">
        <f>IF(AC1388=0,0,IF(U1388-(con_EOGJahr-D_SAV!E1388)&lt;=0,AC1388,AC1388/V1388))</f>
        <v>0</v>
      </c>
      <c r="AE1388" s="478">
        <f>IFERROR(IF(AND(VLOOKUP(D1388,rng_ND,5,FALSE)="Ja",D_SAV!T1388="degressiv"),D_SAV!AC1388*Y1388/100,0),0)</f>
        <v>0</v>
      </c>
      <c r="AF1388" s="55">
        <f>IFERROR(IF(VLOOKUP(D1388,rng_ND,5,FALSE)="Ja",MAX(D_SAV!AD1388:AE1388),D_SAV!AD1388),0)</f>
        <v>0</v>
      </c>
      <c r="AG1388" s="55">
        <f t="shared" si="404"/>
        <v>0</v>
      </c>
      <c r="AH1388" s="55">
        <f t="shared" si="405"/>
        <v>0</v>
      </c>
      <c r="AI1388" s="55">
        <f t="shared" si="406"/>
        <v>0</v>
      </c>
      <c r="AJ1388" s="55">
        <f t="shared" si="407"/>
        <v>0</v>
      </c>
      <c r="AK1388" s="55">
        <f t="shared" si="398"/>
        <v>0</v>
      </c>
      <c r="AL1388" s="55">
        <f t="shared" si="399"/>
        <v>0</v>
      </c>
      <c r="AM1388" s="55">
        <f t="shared" si="400"/>
        <v>0</v>
      </c>
    </row>
    <row r="1389" spans="1:39" x14ac:dyDescent="0.25">
      <c r="A1389" s="47">
        <v>1385</v>
      </c>
      <c r="B1389" s="358" t="str">
        <f>IF(AND(E1389&lt;&gt;0,D1389&lt;&gt;0,F1389&lt;&gt;0),IF(C1389&lt;&gt;0,CONCATENATE(C1389,"-AGr",VLOOKUP(D1389,Listen!$A$2:$G$45,7,FALSE),"-",E1389,"-",F1389,),CONCATENATE("AGr",VLOOKUP(D1389,Listen!$A$2:$G$45,7,FALSE),"-",E1389,"-",F1389)),"keine vollständige ID")</f>
        <v>keine vollständige ID</v>
      </c>
      <c r="C1389" s="359">
        <f>'[2]III_SAV-Details_NB'!B1395</f>
        <v>0</v>
      </c>
      <c r="D1389" s="359">
        <f>'[2]III_SAV-Details_NB'!C1395</f>
        <v>0</v>
      </c>
      <c r="E1389" s="359">
        <f>'[2]III_SAV-Details_NB'!D1395</f>
        <v>0</v>
      </c>
      <c r="F1389" s="490"/>
      <c r="G1389" s="281">
        <f>'[2]III_SAV-Details_NB'!X1395</f>
        <v>0</v>
      </c>
      <c r="H1389" s="281">
        <f t="shared" si="401"/>
        <v>0</v>
      </c>
      <c r="I1389" s="281">
        <f>IF(con_EOGJahr=2025,'[2]III_SAV-Details_NB'!AA1395,IF(con_EOGJahr=2026,'[2]III_SAV-Details_NB'!AB1395,'[2]III_SAV-Details_NB'!AC1395))</f>
        <v>0</v>
      </c>
      <c r="J1389" s="282"/>
      <c r="K1389" s="282"/>
      <c r="L1389" s="282"/>
      <c r="M1389" s="282"/>
      <c r="N1389" s="282"/>
      <c r="O1389" s="282"/>
      <c r="P1389" s="52">
        <f t="shared" si="402"/>
        <v>0</v>
      </c>
      <c r="Q1389" s="60"/>
      <c r="R1389" s="53">
        <f t="shared" si="408"/>
        <v>0</v>
      </c>
      <c r="S1389" s="59"/>
      <c r="T1389" s="61"/>
      <c r="U1389" s="342" t="str">
        <f t="shared" si="412"/>
        <v>k.A.</v>
      </c>
      <c r="V1389" s="343" t="str">
        <f t="shared" si="409"/>
        <v>k.A.</v>
      </c>
      <c r="W1389" s="343" t="str">
        <f>IFERROR(IF(OR($D1389="",$E1389=0,con_Ende=0),"k.A.",IF(VLOOKUP($D1389,rng_ND,5,0)="Nein",VLOOKUP($D1389,rng_ND,2,FALSE),MIN(VLOOKUP($D1389,rng_ND,2,FALSE),A_Stammdaten!$B$19-D_SAV!$E1389+1))),"k.A.")</f>
        <v>k.A.</v>
      </c>
      <c r="X1389" s="343" t="str">
        <f t="shared" si="410"/>
        <v>k.A.</v>
      </c>
      <c r="Y1389" s="62"/>
      <c r="Z1389" s="48">
        <f t="shared" si="411"/>
        <v>0</v>
      </c>
      <c r="AA1389" s="457"/>
      <c r="AB1389" s="55">
        <f t="shared" si="403"/>
        <v>0</v>
      </c>
      <c r="AC1389" s="55">
        <f>IF(A_Stammdaten!$B$25="ja",D_SAV!AA1389,D_SAV!AB1389)</f>
        <v>0</v>
      </c>
      <c r="AD1389" s="478">
        <f>IF(AC1389=0,0,IF(U1389-(con_EOGJahr-D_SAV!E1389)&lt;=0,AC1389,AC1389/V1389))</f>
        <v>0</v>
      </c>
      <c r="AE1389" s="478">
        <f>IFERROR(IF(AND(VLOOKUP(D1389,rng_ND,5,FALSE)="Ja",D_SAV!T1389="degressiv"),D_SAV!AC1389*Y1389/100,0),0)</f>
        <v>0</v>
      </c>
      <c r="AF1389" s="55">
        <f>IFERROR(IF(VLOOKUP(D1389,rng_ND,5,FALSE)="Ja",MAX(D_SAV!AD1389:AE1389),D_SAV!AD1389),0)</f>
        <v>0</v>
      </c>
      <c r="AG1389" s="55">
        <f t="shared" si="404"/>
        <v>0</v>
      </c>
      <c r="AH1389" s="55">
        <f t="shared" si="405"/>
        <v>0</v>
      </c>
      <c r="AI1389" s="55">
        <f t="shared" si="406"/>
        <v>0</v>
      </c>
      <c r="AJ1389" s="55">
        <f t="shared" si="407"/>
        <v>0</v>
      </c>
      <c r="AK1389" s="55">
        <f t="shared" si="398"/>
        <v>0</v>
      </c>
      <c r="AL1389" s="55">
        <f t="shared" si="399"/>
        <v>0</v>
      </c>
      <c r="AM1389" s="55">
        <f t="shared" si="400"/>
        <v>0</v>
      </c>
    </row>
    <row r="1390" spans="1:39" x14ac:dyDescent="0.25">
      <c r="A1390" s="47">
        <v>1386</v>
      </c>
      <c r="B1390" s="358" t="str">
        <f>IF(AND(E1390&lt;&gt;0,D1390&lt;&gt;0,F1390&lt;&gt;0),IF(C1390&lt;&gt;0,CONCATENATE(C1390,"-AGr",VLOOKUP(D1390,Listen!$A$2:$G$45,7,FALSE),"-",E1390,"-",F1390,),CONCATENATE("AGr",VLOOKUP(D1390,Listen!$A$2:$G$45,7,FALSE),"-",E1390,"-",F1390)),"keine vollständige ID")</f>
        <v>keine vollständige ID</v>
      </c>
      <c r="C1390" s="359">
        <f>'[2]III_SAV-Details_NB'!B1396</f>
        <v>0</v>
      </c>
      <c r="D1390" s="359">
        <f>'[2]III_SAV-Details_NB'!C1396</f>
        <v>0</v>
      </c>
      <c r="E1390" s="359">
        <f>'[2]III_SAV-Details_NB'!D1396</f>
        <v>0</v>
      </c>
      <c r="F1390" s="490"/>
      <c r="G1390" s="281">
        <f>'[2]III_SAV-Details_NB'!X1396</f>
        <v>0</v>
      </c>
      <c r="H1390" s="281">
        <f t="shared" si="401"/>
        <v>0</v>
      </c>
      <c r="I1390" s="281">
        <f>IF(con_EOGJahr=2025,'[2]III_SAV-Details_NB'!AA1396,IF(con_EOGJahr=2026,'[2]III_SAV-Details_NB'!AB1396,'[2]III_SAV-Details_NB'!AC1396))</f>
        <v>0</v>
      </c>
      <c r="J1390" s="282"/>
      <c r="K1390" s="282"/>
      <c r="L1390" s="282"/>
      <c r="M1390" s="282"/>
      <c r="N1390" s="282"/>
      <c r="O1390" s="282"/>
      <c r="P1390" s="52">
        <f t="shared" si="402"/>
        <v>0</v>
      </c>
      <c r="Q1390" s="60"/>
      <c r="R1390" s="53">
        <f t="shared" si="408"/>
        <v>0</v>
      </c>
      <c r="S1390" s="59"/>
      <c r="T1390" s="61"/>
      <c r="U1390" s="342" t="str">
        <f t="shared" si="412"/>
        <v>k.A.</v>
      </c>
      <c r="V1390" s="343" t="str">
        <f t="shared" si="409"/>
        <v>k.A.</v>
      </c>
      <c r="W1390" s="343" t="str">
        <f>IFERROR(IF(OR($D1390="",$E1390=0,con_Ende=0),"k.A.",IF(VLOOKUP($D1390,rng_ND,5,0)="Nein",VLOOKUP($D1390,rng_ND,2,FALSE),MIN(VLOOKUP($D1390,rng_ND,2,FALSE),A_Stammdaten!$B$19-D_SAV!$E1390+1))),"k.A.")</f>
        <v>k.A.</v>
      </c>
      <c r="X1390" s="343" t="str">
        <f t="shared" si="410"/>
        <v>k.A.</v>
      </c>
      <c r="Y1390" s="62"/>
      <c r="Z1390" s="48">
        <f t="shared" si="411"/>
        <v>0</v>
      </c>
      <c r="AA1390" s="457"/>
      <c r="AB1390" s="55">
        <f t="shared" si="403"/>
        <v>0</v>
      </c>
      <c r="AC1390" s="55">
        <f>IF(A_Stammdaten!$B$25="ja",D_SAV!AA1390,D_SAV!AB1390)</f>
        <v>0</v>
      </c>
      <c r="AD1390" s="478">
        <f>IF(AC1390=0,0,IF(U1390-(con_EOGJahr-D_SAV!E1390)&lt;=0,AC1390,AC1390/V1390))</f>
        <v>0</v>
      </c>
      <c r="AE1390" s="478">
        <f>IFERROR(IF(AND(VLOOKUP(D1390,rng_ND,5,FALSE)="Ja",D_SAV!T1390="degressiv"),D_SAV!AC1390*Y1390/100,0),0)</f>
        <v>0</v>
      </c>
      <c r="AF1390" s="55">
        <f>IFERROR(IF(VLOOKUP(D1390,rng_ND,5,FALSE)="Ja",MAX(D_SAV!AD1390:AE1390),D_SAV!AD1390),0)</f>
        <v>0</v>
      </c>
      <c r="AG1390" s="55">
        <f t="shared" si="404"/>
        <v>0</v>
      </c>
      <c r="AH1390" s="55">
        <f t="shared" si="405"/>
        <v>0</v>
      </c>
      <c r="AI1390" s="55">
        <f t="shared" si="406"/>
        <v>0</v>
      </c>
      <c r="AJ1390" s="55">
        <f t="shared" si="407"/>
        <v>0</v>
      </c>
      <c r="AK1390" s="55">
        <f t="shared" si="398"/>
        <v>0</v>
      </c>
      <c r="AL1390" s="55">
        <f t="shared" si="399"/>
        <v>0</v>
      </c>
      <c r="AM1390" s="55">
        <f t="shared" si="400"/>
        <v>0</v>
      </c>
    </row>
    <row r="1391" spans="1:39" x14ac:dyDescent="0.25">
      <c r="A1391" s="47">
        <v>1387</v>
      </c>
      <c r="B1391" s="358" t="str">
        <f>IF(AND(E1391&lt;&gt;0,D1391&lt;&gt;0,F1391&lt;&gt;0),IF(C1391&lt;&gt;0,CONCATENATE(C1391,"-AGr",VLOOKUP(D1391,Listen!$A$2:$G$45,7,FALSE),"-",E1391,"-",F1391,),CONCATENATE("AGr",VLOOKUP(D1391,Listen!$A$2:$G$45,7,FALSE),"-",E1391,"-",F1391)),"keine vollständige ID")</f>
        <v>keine vollständige ID</v>
      </c>
      <c r="C1391" s="359">
        <f>'[2]III_SAV-Details_NB'!B1397</f>
        <v>0</v>
      </c>
      <c r="D1391" s="359">
        <f>'[2]III_SAV-Details_NB'!C1397</f>
        <v>0</v>
      </c>
      <c r="E1391" s="359">
        <f>'[2]III_SAV-Details_NB'!D1397</f>
        <v>0</v>
      </c>
      <c r="F1391" s="490"/>
      <c r="G1391" s="281">
        <f>'[2]III_SAV-Details_NB'!X1397</f>
        <v>0</v>
      </c>
      <c r="H1391" s="281">
        <f t="shared" si="401"/>
        <v>0</v>
      </c>
      <c r="I1391" s="281">
        <f>IF(con_EOGJahr=2025,'[2]III_SAV-Details_NB'!AA1397,IF(con_EOGJahr=2026,'[2]III_SAV-Details_NB'!AB1397,'[2]III_SAV-Details_NB'!AC1397))</f>
        <v>0</v>
      </c>
      <c r="J1391" s="282"/>
      <c r="K1391" s="282"/>
      <c r="L1391" s="282"/>
      <c r="M1391" s="282"/>
      <c r="N1391" s="282"/>
      <c r="O1391" s="282"/>
      <c r="P1391" s="52">
        <f t="shared" si="402"/>
        <v>0</v>
      </c>
      <c r="Q1391" s="60"/>
      <c r="R1391" s="53">
        <f t="shared" si="408"/>
        <v>0</v>
      </c>
      <c r="S1391" s="59"/>
      <c r="T1391" s="61"/>
      <c r="U1391" s="342" t="str">
        <f t="shared" si="412"/>
        <v>k.A.</v>
      </c>
      <c r="V1391" s="343" t="str">
        <f t="shared" si="409"/>
        <v>k.A.</v>
      </c>
      <c r="W1391" s="343" t="str">
        <f>IFERROR(IF(OR($D1391="",$E1391=0,con_Ende=0),"k.A.",IF(VLOOKUP($D1391,rng_ND,5,0)="Nein",VLOOKUP($D1391,rng_ND,2,FALSE),MIN(VLOOKUP($D1391,rng_ND,2,FALSE),A_Stammdaten!$B$19-D_SAV!$E1391+1))),"k.A.")</f>
        <v>k.A.</v>
      </c>
      <c r="X1391" s="343" t="str">
        <f t="shared" si="410"/>
        <v>k.A.</v>
      </c>
      <c r="Y1391" s="62"/>
      <c r="Z1391" s="48">
        <f t="shared" si="411"/>
        <v>0</v>
      </c>
      <c r="AA1391" s="457"/>
      <c r="AB1391" s="55">
        <f t="shared" si="403"/>
        <v>0</v>
      </c>
      <c r="AC1391" s="55">
        <f>IF(A_Stammdaten!$B$25="ja",D_SAV!AA1391,D_SAV!AB1391)</f>
        <v>0</v>
      </c>
      <c r="AD1391" s="478">
        <f>IF(AC1391=0,0,IF(U1391-(con_EOGJahr-D_SAV!E1391)&lt;=0,AC1391,AC1391/V1391))</f>
        <v>0</v>
      </c>
      <c r="AE1391" s="478">
        <f>IFERROR(IF(AND(VLOOKUP(D1391,rng_ND,5,FALSE)="Ja",D_SAV!T1391="degressiv"),D_SAV!AC1391*Y1391/100,0),0)</f>
        <v>0</v>
      </c>
      <c r="AF1391" s="55">
        <f>IFERROR(IF(VLOOKUP(D1391,rng_ND,5,FALSE)="Ja",MAX(D_SAV!AD1391:AE1391),D_SAV!AD1391),0)</f>
        <v>0</v>
      </c>
      <c r="AG1391" s="55">
        <f t="shared" si="404"/>
        <v>0</v>
      </c>
      <c r="AH1391" s="55">
        <f t="shared" si="405"/>
        <v>0</v>
      </c>
      <c r="AI1391" s="55">
        <f t="shared" si="406"/>
        <v>0</v>
      </c>
      <c r="AJ1391" s="55">
        <f t="shared" si="407"/>
        <v>0</v>
      </c>
      <c r="AK1391" s="55">
        <f t="shared" si="398"/>
        <v>0</v>
      </c>
      <c r="AL1391" s="55">
        <f t="shared" si="399"/>
        <v>0</v>
      </c>
      <c r="AM1391" s="55">
        <f t="shared" si="400"/>
        <v>0</v>
      </c>
    </row>
    <row r="1392" spans="1:39" x14ac:dyDescent="0.25">
      <c r="A1392" s="47">
        <v>1388</v>
      </c>
      <c r="B1392" s="358" t="str">
        <f>IF(AND(E1392&lt;&gt;0,D1392&lt;&gt;0,F1392&lt;&gt;0),IF(C1392&lt;&gt;0,CONCATENATE(C1392,"-AGr",VLOOKUP(D1392,Listen!$A$2:$G$45,7,FALSE),"-",E1392,"-",F1392,),CONCATENATE("AGr",VLOOKUP(D1392,Listen!$A$2:$G$45,7,FALSE),"-",E1392,"-",F1392)),"keine vollständige ID")</f>
        <v>keine vollständige ID</v>
      </c>
      <c r="C1392" s="359">
        <f>'[2]III_SAV-Details_NB'!B1398</f>
        <v>0</v>
      </c>
      <c r="D1392" s="359">
        <f>'[2]III_SAV-Details_NB'!C1398</f>
        <v>0</v>
      </c>
      <c r="E1392" s="359">
        <f>'[2]III_SAV-Details_NB'!D1398</f>
        <v>0</v>
      </c>
      <c r="F1392" s="490"/>
      <c r="G1392" s="281">
        <f>'[2]III_SAV-Details_NB'!X1398</f>
        <v>0</v>
      </c>
      <c r="H1392" s="281">
        <f t="shared" si="401"/>
        <v>0</v>
      </c>
      <c r="I1392" s="281">
        <f>IF(con_EOGJahr=2025,'[2]III_SAV-Details_NB'!AA1398,IF(con_EOGJahr=2026,'[2]III_SAV-Details_NB'!AB1398,'[2]III_SAV-Details_NB'!AC1398))</f>
        <v>0</v>
      </c>
      <c r="J1392" s="282"/>
      <c r="K1392" s="282"/>
      <c r="L1392" s="282"/>
      <c r="M1392" s="282"/>
      <c r="N1392" s="282"/>
      <c r="O1392" s="282"/>
      <c r="P1392" s="52">
        <f t="shared" si="402"/>
        <v>0</v>
      </c>
      <c r="Q1392" s="60"/>
      <c r="R1392" s="53">
        <f t="shared" si="408"/>
        <v>0</v>
      </c>
      <c r="S1392" s="59"/>
      <c r="T1392" s="61"/>
      <c r="U1392" s="342" t="str">
        <f t="shared" si="412"/>
        <v>k.A.</v>
      </c>
      <c r="V1392" s="343" t="str">
        <f t="shared" si="409"/>
        <v>k.A.</v>
      </c>
      <c r="W1392" s="343" t="str">
        <f>IFERROR(IF(OR($D1392="",$E1392=0,con_Ende=0),"k.A.",IF(VLOOKUP($D1392,rng_ND,5,0)="Nein",VLOOKUP($D1392,rng_ND,2,FALSE),MIN(VLOOKUP($D1392,rng_ND,2,FALSE),A_Stammdaten!$B$19-D_SAV!$E1392+1))),"k.A.")</f>
        <v>k.A.</v>
      </c>
      <c r="X1392" s="343" t="str">
        <f t="shared" si="410"/>
        <v>k.A.</v>
      </c>
      <c r="Y1392" s="62"/>
      <c r="Z1392" s="48">
        <f t="shared" si="411"/>
        <v>0</v>
      </c>
      <c r="AA1392" s="457"/>
      <c r="AB1392" s="55">
        <f t="shared" si="403"/>
        <v>0</v>
      </c>
      <c r="AC1392" s="55">
        <f>IF(A_Stammdaten!$B$25="ja",D_SAV!AA1392,D_SAV!AB1392)</f>
        <v>0</v>
      </c>
      <c r="AD1392" s="478">
        <f>IF(AC1392=0,0,IF(U1392-(con_EOGJahr-D_SAV!E1392)&lt;=0,AC1392,AC1392/V1392))</f>
        <v>0</v>
      </c>
      <c r="AE1392" s="478">
        <f>IFERROR(IF(AND(VLOOKUP(D1392,rng_ND,5,FALSE)="Ja",D_SAV!T1392="degressiv"),D_SAV!AC1392*Y1392/100,0),0)</f>
        <v>0</v>
      </c>
      <c r="AF1392" s="55">
        <f>IFERROR(IF(VLOOKUP(D1392,rng_ND,5,FALSE)="Ja",MAX(D_SAV!AD1392:AE1392),D_SAV!AD1392),0)</f>
        <v>0</v>
      </c>
      <c r="AG1392" s="55">
        <f t="shared" si="404"/>
        <v>0</v>
      </c>
      <c r="AH1392" s="55">
        <f t="shared" si="405"/>
        <v>0</v>
      </c>
      <c r="AI1392" s="55">
        <f t="shared" si="406"/>
        <v>0</v>
      </c>
      <c r="AJ1392" s="55">
        <f t="shared" si="407"/>
        <v>0</v>
      </c>
      <c r="AK1392" s="55">
        <f t="shared" si="398"/>
        <v>0</v>
      </c>
      <c r="AL1392" s="55">
        <f t="shared" si="399"/>
        <v>0</v>
      </c>
      <c r="AM1392" s="55">
        <f t="shared" si="400"/>
        <v>0</v>
      </c>
    </row>
    <row r="1393" spans="1:39" x14ac:dyDescent="0.25">
      <c r="A1393" s="47">
        <v>1389</v>
      </c>
      <c r="B1393" s="358" t="str">
        <f>IF(AND(E1393&lt;&gt;0,D1393&lt;&gt;0,F1393&lt;&gt;0),IF(C1393&lt;&gt;0,CONCATENATE(C1393,"-AGr",VLOOKUP(D1393,Listen!$A$2:$G$45,7,FALSE),"-",E1393,"-",F1393,),CONCATENATE("AGr",VLOOKUP(D1393,Listen!$A$2:$G$45,7,FALSE),"-",E1393,"-",F1393)),"keine vollständige ID")</f>
        <v>keine vollständige ID</v>
      </c>
      <c r="C1393" s="359">
        <f>'[2]III_SAV-Details_NB'!B1399</f>
        <v>0</v>
      </c>
      <c r="D1393" s="359">
        <f>'[2]III_SAV-Details_NB'!C1399</f>
        <v>0</v>
      </c>
      <c r="E1393" s="359">
        <f>'[2]III_SAV-Details_NB'!D1399</f>
        <v>0</v>
      </c>
      <c r="F1393" s="490"/>
      <c r="G1393" s="281">
        <f>'[2]III_SAV-Details_NB'!X1399</f>
        <v>0</v>
      </c>
      <c r="H1393" s="281">
        <f t="shared" si="401"/>
        <v>0</v>
      </c>
      <c r="I1393" s="281">
        <f>IF(con_EOGJahr=2025,'[2]III_SAV-Details_NB'!AA1399,IF(con_EOGJahr=2026,'[2]III_SAV-Details_NB'!AB1399,'[2]III_SAV-Details_NB'!AC1399))</f>
        <v>0</v>
      </c>
      <c r="J1393" s="282"/>
      <c r="K1393" s="282"/>
      <c r="L1393" s="282"/>
      <c r="M1393" s="282"/>
      <c r="N1393" s="282"/>
      <c r="O1393" s="282"/>
      <c r="P1393" s="52">
        <f t="shared" si="402"/>
        <v>0</v>
      </c>
      <c r="Q1393" s="60"/>
      <c r="R1393" s="53">
        <f t="shared" si="408"/>
        <v>0</v>
      </c>
      <c r="S1393" s="59"/>
      <c r="T1393" s="61"/>
      <c r="U1393" s="342" t="str">
        <f t="shared" si="412"/>
        <v>k.A.</v>
      </c>
      <c r="V1393" s="343" t="str">
        <f t="shared" si="409"/>
        <v>k.A.</v>
      </c>
      <c r="W1393" s="343" t="str">
        <f>IFERROR(IF(OR($D1393="",$E1393=0,con_Ende=0),"k.A.",IF(VLOOKUP($D1393,rng_ND,5,0)="Nein",VLOOKUP($D1393,rng_ND,2,FALSE),MIN(VLOOKUP($D1393,rng_ND,2,FALSE),A_Stammdaten!$B$19-D_SAV!$E1393+1))),"k.A.")</f>
        <v>k.A.</v>
      </c>
      <c r="X1393" s="343" t="str">
        <f t="shared" si="410"/>
        <v>k.A.</v>
      </c>
      <c r="Y1393" s="62"/>
      <c r="Z1393" s="48">
        <f t="shared" si="411"/>
        <v>0</v>
      </c>
      <c r="AA1393" s="457"/>
      <c r="AB1393" s="55">
        <f t="shared" si="403"/>
        <v>0</v>
      </c>
      <c r="AC1393" s="55">
        <f>IF(A_Stammdaten!$B$25="ja",D_SAV!AA1393,D_SAV!AB1393)</f>
        <v>0</v>
      </c>
      <c r="AD1393" s="478">
        <f>IF(AC1393=0,0,IF(U1393-(con_EOGJahr-D_SAV!E1393)&lt;=0,AC1393,AC1393/V1393))</f>
        <v>0</v>
      </c>
      <c r="AE1393" s="478">
        <f>IFERROR(IF(AND(VLOOKUP(D1393,rng_ND,5,FALSE)="Ja",D_SAV!T1393="degressiv"),D_SAV!AC1393*Y1393/100,0),0)</f>
        <v>0</v>
      </c>
      <c r="AF1393" s="55">
        <f>IFERROR(IF(VLOOKUP(D1393,rng_ND,5,FALSE)="Ja",MAX(D_SAV!AD1393:AE1393),D_SAV!AD1393),0)</f>
        <v>0</v>
      </c>
      <c r="AG1393" s="55">
        <f t="shared" si="404"/>
        <v>0</v>
      </c>
      <c r="AH1393" s="55">
        <f t="shared" si="405"/>
        <v>0</v>
      </c>
      <c r="AI1393" s="55">
        <f t="shared" si="406"/>
        <v>0</v>
      </c>
      <c r="AJ1393" s="55">
        <f t="shared" si="407"/>
        <v>0</v>
      </c>
      <c r="AK1393" s="55">
        <f t="shared" si="398"/>
        <v>0</v>
      </c>
      <c r="AL1393" s="55">
        <f t="shared" si="399"/>
        <v>0</v>
      </c>
      <c r="AM1393" s="55">
        <f t="shared" si="400"/>
        <v>0</v>
      </c>
    </row>
    <row r="1394" spans="1:39" x14ac:dyDescent="0.25">
      <c r="A1394" s="47">
        <v>1390</v>
      </c>
      <c r="B1394" s="358" t="str">
        <f>IF(AND(E1394&lt;&gt;0,D1394&lt;&gt;0,F1394&lt;&gt;0),IF(C1394&lt;&gt;0,CONCATENATE(C1394,"-AGr",VLOOKUP(D1394,Listen!$A$2:$G$45,7,FALSE),"-",E1394,"-",F1394,),CONCATENATE("AGr",VLOOKUP(D1394,Listen!$A$2:$G$45,7,FALSE),"-",E1394,"-",F1394)),"keine vollständige ID")</f>
        <v>keine vollständige ID</v>
      </c>
      <c r="C1394" s="359">
        <f>'[2]III_SAV-Details_NB'!B1400</f>
        <v>0</v>
      </c>
      <c r="D1394" s="359">
        <f>'[2]III_SAV-Details_NB'!C1400</f>
        <v>0</v>
      </c>
      <c r="E1394" s="359">
        <f>'[2]III_SAV-Details_NB'!D1400</f>
        <v>0</v>
      </c>
      <c r="F1394" s="490"/>
      <c r="G1394" s="281">
        <f>'[2]III_SAV-Details_NB'!X1400</f>
        <v>0</v>
      </c>
      <c r="H1394" s="281">
        <f t="shared" si="401"/>
        <v>0</v>
      </c>
      <c r="I1394" s="281">
        <f>IF(con_EOGJahr=2025,'[2]III_SAV-Details_NB'!AA1400,IF(con_EOGJahr=2026,'[2]III_SAV-Details_NB'!AB1400,'[2]III_SAV-Details_NB'!AC1400))</f>
        <v>0</v>
      </c>
      <c r="J1394" s="282"/>
      <c r="K1394" s="282"/>
      <c r="L1394" s="282"/>
      <c r="M1394" s="282"/>
      <c r="N1394" s="282"/>
      <c r="O1394" s="282"/>
      <c r="P1394" s="52">
        <f t="shared" si="402"/>
        <v>0</v>
      </c>
      <c r="Q1394" s="60"/>
      <c r="R1394" s="53">
        <f t="shared" si="408"/>
        <v>0</v>
      </c>
      <c r="S1394" s="59"/>
      <c r="T1394" s="61"/>
      <c r="U1394" s="342" t="str">
        <f t="shared" si="412"/>
        <v>k.A.</v>
      </c>
      <c r="V1394" s="343" t="str">
        <f t="shared" si="409"/>
        <v>k.A.</v>
      </c>
      <c r="W1394" s="343" t="str">
        <f>IFERROR(IF(OR($D1394="",$E1394=0,con_Ende=0),"k.A.",IF(VLOOKUP($D1394,rng_ND,5,0)="Nein",VLOOKUP($D1394,rng_ND,2,FALSE),MIN(VLOOKUP($D1394,rng_ND,2,FALSE),A_Stammdaten!$B$19-D_SAV!$E1394+1))),"k.A.")</f>
        <v>k.A.</v>
      </c>
      <c r="X1394" s="343" t="str">
        <f t="shared" si="410"/>
        <v>k.A.</v>
      </c>
      <c r="Y1394" s="62"/>
      <c r="Z1394" s="48">
        <f t="shared" si="411"/>
        <v>0</v>
      </c>
      <c r="AA1394" s="457"/>
      <c r="AB1394" s="55">
        <f t="shared" si="403"/>
        <v>0</v>
      </c>
      <c r="AC1394" s="55">
        <f>IF(A_Stammdaten!$B$25="ja",D_SAV!AA1394,D_SAV!AB1394)</f>
        <v>0</v>
      </c>
      <c r="AD1394" s="478">
        <f>IF(AC1394=0,0,IF(U1394-(con_EOGJahr-D_SAV!E1394)&lt;=0,AC1394,AC1394/V1394))</f>
        <v>0</v>
      </c>
      <c r="AE1394" s="478">
        <f>IFERROR(IF(AND(VLOOKUP(D1394,rng_ND,5,FALSE)="Ja",D_SAV!T1394="degressiv"),D_SAV!AC1394*Y1394/100,0),0)</f>
        <v>0</v>
      </c>
      <c r="AF1394" s="55">
        <f>IFERROR(IF(VLOOKUP(D1394,rng_ND,5,FALSE)="Ja",MAX(D_SAV!AD1394:AE1394),D_SAV!AD1394),0)</f>
        <v>0</v>
      </c>
      <c r="AG1394" s="55">
        <f t="shared" si="404"/>
        <v>0</v>
      </c>
      <c r="AH1394" s="55">
        <f t="shared" si="405"/>
        <v>0</v>
      </c>
      <c r="AI1394" s="55">
        <f t="shared" si="406"/>
        <v>0</v>
      </c>
      <c r="AJ1394" s="55">
        <f t="shared" si="407"/>
        <v>0</v>
      </c>
      <c r="AK1394" s="55">
        <f t="shared" si="398"/>
        <v>0</v>
      </c>
      <c r="AL1394" s="55">
        <f t="shared" si="399"/>
        <v>0</v>
      </c>
      <c r="AM1394" s="55">
        <f t="shared" si="400"/>
        <v>0</v>
      </c>
    </row>
    <row r="1395" spans="1:39" x14ac:dyDescent="0.25">
      <c r="A1395" s="47">
        <v>1391</v>
      </c>
      <c r="B1395" s="358" t="str">
        <f>IF(AND(E1395&lt;&gt;0,D1395&lt;&gt;0,F1395&lt;&gt;0),IF(C1395&lt;&gt;0,CONCATENATE(C1395,"-AGr",VLOOKUP(D1395,Listen!$A$2:$G$45,7,FALSE),"-",E1395,"-",F1395,),CONCATENATE("AGr",VLOOKUP(D1395,Listen!$A$2:$G$45,7,FALSE),"-",E1395,"-",F1395)),"keine vollständige ID")</f>
        <v>keine vollständige ID</v>
      </c>
      <c r="C1395" s="359">
        <f>'[2]III_SAV-Details_NB'!B1401</f>
        <v>0</v>
      </c>
      <c r="D1395" s="359">
        <f>'[2]III_SAV-Details_NB'!C1401</f>
        <v>0</v>
      </c>
      <c r="E1395" s="359">
        <f>'[2]III_SAV-Details_NB'!D1401</f>
        <v>0</v>
      </c>
      <c r="F1395" s="490"/>
      <c r="G1395" s="281">
        <f>'[2]III_SAV-Details_NB'!X1401</f>
        <v>0</v>
      </c>
      <c r="H1395" s="281">
        <f t="shared" si="401"/>
        <v>0</v>
      </c>
      <c r="I1395" s="281">
        <f>IF(con_EOGJahr=2025,'[2]III_SAV-Details_NB'!AA1401,IF(con_EOGJahr=2026,'[2]III_SAV-Details_NB'!AB1401,'[2]III_SAV-Details_NB'!AC1401))</f>
        <v>0</v>
      </c>
      <c r="J1395" s="282"/>
      <c r="K1395" s="282"/>
      <c r="L1395" s="282"/>
      <c r="M1395" s="282"/>
      <c r="N1395" s="282"/>
      <c r="O1395" s="282"/>
      <c r="P1395" s="52">
        <f t="shared" si="402"/>
        <v>0</v>
      </c>
      <c r="Q1395" s="60"/>
      <c r="R1395" s="53">
        <f t="shared" si="408"/>
        <v>0</v>
      </c>
      <c r="S1395" s="59"/>
      <c r="T1395" s="61"/>
      <c r="U1395" s="342" t="str">
        <f t="shared" si="412"/>
        <v>k.A.</v>
      </c>
      <c r="V1395" s="343" t="str">
        <f t="shared" si="409"/>
        <v>k.A.</v>
      </c>
      <c r="W1395" s="343" t="str">
        <f>IFERROR(IF(OR($D1395="",$E1395=0,con_Ende=0),"k.A.",IF(VLOOKUP($D1395,rng_ND,5,0)="Nein",VLOOKUP($D1395,rng_ND,2,FALSE),MIN(VLOOKUP($D1395,rng_ND,2,FALSE),A_Stammdaten!$B$19-D_SAV!$E1395+1))),"k.A.")</f>
        <v>k.A.</v>
      </c>
      <c r="X1395" s="343" t="str">
        <f t="shared" si="410"/>
        <v>k.A.</v>
      </c>
      <c r="Y1395" s="62"/>
      <c r="Z1395" s="48">
        <f t="shared" si="411"/>
        <v>0</v>
      </c>
      <c r="AA1395" s="457"/>
      <c r="AB1395" s="55">
        <f t="shared" si="403"/>
        <v>0</v>
      </c>
      <c r="AC1395" s="55">
        <f>IF(A_Stammdaten!$B$25="ja",D_SAV!AA1395,D_SAV!AB1395)</f>
        <v>0</v>
      </c>
      <c r="AD1395" s="478">
        <f>IF(AC1395=0,0,IF(U1395-(con_EOGJahr-D_SAV!E1395)&lt;=0,AC1395,AC1395/V1395))</f>
        <v>0</v>
      </c>
      <c r="AE1395" s="478">
        <f>IFERROR(IF(AND(VLOOKUP(D1395,rng_ND,5,FALSE)="Ja",D_SAV!T1395="degressiv"),D_SAV!AC1395*Y1395/100,0),0)</f>
        <v>0</v>
      </c>
      <c r="AF1395" s="55">
        <f>IFERROR(IF(VLOOKUP(D1395,rng_ND,5,FALSE)="Ja",MAX(D_SAV!AD1395:AE1395),D_SAV!AD1395),0)</f>
        <v>0</v>
      </c>
      <c r="AG1395" s="55">
        <f t="shared" si="404"/>
        <v>0</v>
      </c>
      <c r="AH1395" s="55">
        <f t="shared" si="405"/>
        <v>0</v>
      </c>
      <c r="AI1395" s="55">
        <f t="shared" si="406"/>
        <v>0</v>
      </c>
      <c r="AJ1395" s="55">
        <f t="shared" si="407"/>
        <v>0</v>
      </c>
      <c r="AK1395" s="55">
        <f t="shared" si="398"/>
        <v>0</v>
      </c>
      <c r="AL1395" s="55">
        <f t="shared" si="399"/>
        <v>0</v>
      </c>
      <c r="AM1395" s="55">
        <f t="shared" si="400"/>
        <v>0</v>
      </c>
    </row>
    <row r="1396" spans="1:39" x14ac:dyDescent="0.25">
      <c r="A1396" s="47">
        <v>1392</v>
      </c>
      <c r="B1396" s="358" t="str">
        <f>IF(AND(E1396&lt;&gt;0,D1396&lt;&gt;0,F1396&lt;&gt;0),IF(C1396&lt;&gt;0,CONCATENATE(C1396,"-AGr",VLOOKUP(D1396,Listen!$A$2:$G$45,7,FALSE),"-",E1396,"-",F1396,),CONCATENATE("AGr",VLOOKUP(D1396,Listen!$A$2:$G$45,7,FALSE),"-",E1396,"-",F1396)),"keine vollständige ID")</f>
        <v>keine vollständige ID</v>
      </c>
      <c r="C1396" s="359">
        <f>'[2]III_SAV-Details_NB'!B1402</f>
        <v>0</v>
      </c>
      <c r="D1396" s="359">
        <f>'[2]III_SAV-Details_NB'!C1402</f>
        <v>0</v>
      </c>
      <c r="E1396" s="359">
        <f>'[2]III_SAV-Details_NB'!D1402</f>
        <v>0</v>
      </c>
      <c r="F1396" s="490"/>
      <c r="G1396" s="281">
        <f>'[2]III_SAV-Details_NB'!X1402</f>
        <v>0</v>
      </c>
      <c r="H1396" s="281">
        <f t="shared" si="401"/>
        <v>0</v>
      </c>
      <c r="I1396" s="281">
        <f>IF(con_EOGJahr=2025,'[2]III_SAV-Details_NB'!AA1402,IF(con_EOGJahr=2026,'[2]III_SAV-Details_NB'!AB1402,'[2]III_SAV-Details_NB'!AC1402))</f>
        <v>0</v>
      </c>
      <c r="J1396" s="282"/>
      <c r="K1396" s="282"/>
      <c r="L1396" s="282"/>
      <c r="M1396" s="282"/>
      <c r="N1396" s="282"/>
      <c r="O1396" s="282"/>
      <c r="P1396" s="52">
        <f t="shared" si="402"/>
        <v>0</v>
      </c>
      <c r="Q1396" s="60"/>
      <c r="R1396" s="53">
        <f t="shared" si="408"/>
        <v>0</v>
      </c>
      <c r="S1396" s="59"/>
      <c r="T1396" s="61"/>
      <c r="U1396" s="342" t="str">
        <f t="shared" si="412"/>
        <v>k.A.</v>
      </c>
      <c r="V1396" s="343" t="str">
        <f t="shared" si="409"/>
        <v>k.A.</v>
      </c>
      <c r="W1396" s="343" t="str">
        <f>IFERROR(IF(OR($D1396="",$E1396=0,con_Ende=0),"k.A.",IF(VLOOKUP($D1396,rng_ND,5,0)="Nein",VLOOKUP($D1396,rng_ND,2,FALSE),MIN(VLOOKUP($D1396,rng_ND,2,FALSE),A_Stammdaten!$B$19-D_SAV!$E1396+1))),"k.A.")</f>
        <v>k.A.</v>
      </c>
      <c r="X1396" s="343" t="str">
        <f t="shared" si="410"/>
        <v>k.A.</v>
      </c>
      <c r="Y1396" s="62"/>
      <c r="Z1396" s="48">
        <f t="shared" si="411"/>
        <v>0</v>
      </c>
      <c r="AA1396" s="457"/>
      <c r="AB1396" s="55">
        <f t="shared" si="403"/>
        <v>0</v>
      </c>
      <c r="AC1396" s="55">
        <f>IF(A_Stammdaten!$B$25="ja",D_SAV!AA1396,D_SAV!AB1396)</f>
        <v>0</v>
      </c>
      <c r="AD1396" s="478">
        <f>IF(AC1396=0,0,IF(U1396-(con_EOGJahr-D_SAV!E1396)&lt;=0,AC1396,AC1396/V1396))</f>
        <v>0</v>
      </c>
      <c r="AE1396" s="478">
        <f>IFERROR(IF(AND(VLOOKUP(D1396,rng_ND,5,FALSE)="Ja",D_SAV!T1396="degressiv"),D_SAV!AC1396*Y1396/100,0),0)</f>
        <v>0</v>
      </c>
      <c r="AF1396" s="55">
        <f>IFERROR(IF(VLOOKUP(D1396,rng_ND,5,FALSE)="Ja",MAX(D_SAV!AD1396:AE1396),D_SAV!AD1396),0)</f>
        <v>0</v>
      </c>
      <c r="AG1396" s="55">
        <f t="shared" si="404"/>
        <v>0</v>
      </c>
      <c r="AH1396" s="55">
        <f t="shared" si="405"/>
        <v>0</v>
      </c>
      <c r="AI1396" s="55">
        <f t="shared" si="406"/>
        <v>0</v>
      </c>
      <c r="AJ1396" s="55">
        <f t="shared" si="407"/>
        <v>0</v>
      </c>
      <c r="AK1396" s="55">
        <f t="shared" si="398"/>
        <v>0</v>
      </c>
      <c r="AL1396" s="55">
        <f t="shared" si="399"/>
        <v>0</v>
      </c>
      <c r="AM1396" s="55">
        <f t="shared" si="400"/>
        <v>0</v>
      </c>
    </row>
    <row r="1397" spans="1:39" x14ac:dyDescent="0.25">
      <c r="A1397" s="47">
        <v>1393</v>
      </c>
      <c r="B1397" s="358" t="str">
        <f>IF(AND(E1397&lt;&gt;0,D1397&lt;&gt;0,F1397&lt;&gt;0),IF(C1397&lt;&gt;0,CONCATENATE(C1397,"-AGr",VLOOKUP(D1397,Listen!$A$2:$G$45,7,FALSE),"-",E1397,"-",F1397,),CONCATENATE("AGr",VLOOKUP(D1397,Listen!$A$2:$G$45,7,FALSE),"-",E1397,"-",F1397)),"keine vollständige ID")</f>
        <v>keine vollständige ID</v>
      </c>
      <c r="C1397" s="359">
        <f>'[2]III_SAV-Details_NB'!B1403</f>
        <v>0</v>
      </c>
      <c r="D1397" s="359">
        <f>'[2]III_SAV-Details_NB'!C1403</f>
        <v>0</v>
      </c>
      <c r="E1397" s="359">
        <f>'[2]III_SAV-Details_NB'!D1403</f>
        <v>0</v>
      </c>
      <c r="F1397" s="490"/>
      <c r="G1397" s="281">
        <f>'[2]III_SAV-Details_NB'!X1403</f>
        <v>0</v>
      </c>
      <c r="H1397" s="281">
        <f t="shared" si="401"/>
        <v>0</v>
      </c>
      <c r="I1397" s="281">
        <f>IF(con_EOGJahr=2025,'[2]III_SAV-Details_NB'!AA1403,IF(con_EOGJahr=2026,'[2]III_SAV-Details_NB'!AB1403,'[2]III_SAV-Details_NB'!AC1403))</f>
        <v>0</v>
      </c>
      <c r="J1397" s="282"/>
      <c r="K1397" s="282"/>
      <c r="L1397" s="282"/>
      <c r="M1397" s="282"/>
      <c r="N1397" s="282"/>
      <c r="O1397" s="282"/>
      <c r="P1397" s="52">
        <f t="shared" si="402"/>
        <v>0</v>
      </c>
      <c r="Q1397" s="60"/>
      <c r="R1397" s="53">
        <f t="shared" si="408"/>
        <v>0</v>
      </c>
      <c r="S1397" s="59"/>
      <c r="T1397" s="61"/>
      <c r="U1397" s="342" t="str">
        <f t="shared" si="412"/>
        <v>k.A.</v>
      </c>
      <c r="V1397" s="343" t="str">
        <f t="shared" si="409"/>
        <v>k.A.</v>
      </c>
      <c r="W1397" s="343" t="str">
        <f>IFERROR(IF(OR($D1397="",$E1397=0,con_Ende=0),"k.A.",IF(VLOOKUP($D1397,rng_ND,5,0)="Nein",VLOOKUP($D1397,rng_ND,2,FALSE),MIN(VLOOKUP($D1397,rng_ND,2,FALSE),A_Stammdaten!$B$19-D_SAV!$E1397+1))),"k.A.")</f>
        <v>k.A.</v>
      </c>
      <c r="X1397" s="343" t="str">
        <f t="shared" si="410"/>
        <v>k.A.</v>
      </c>
      <c r="Y1397" s="62"/>
      <c r="Z1397" s="48">
        <f t="shared" si="411"/>
        <v>0</v>
      </c>
      <c r="AA1397" s="457"/>
      <c r="AB1397" s="55">
        <f t="shared" si="403"/>
        <v>0</v>
      </c>
      <c r="AC1397" s="55">
        <f>IF(A_Stammdaten!$B$25="ja",D_SAV!AA1397,D_SAV!AB1397)</f>
        <v>0</v>
      </c>
      <c r="AD1397" s="478">
        <f>IF(AC1397=0,0,IF(U1397-(con_EOGJahr-D_SAV!E1397)&lt;=0,AC1397,AC1397/V1397))</f>
        <v>0</v>
      </c>
      <c r="AE1397" s="478">
        <f>IFERROR(IF(AND(VLOOKUP(D1397,rng_ND,5,FALSE)="Ja",D_SAV!T1397="degressiv"),D_SAV!AC1397*Y1397/100,0),0)</f>
        <v>0</v>
      </c>
      <c r="AF1397" s="55">
        <f>IFERROR(IF(VLOOKUP(D1397,rng_ND,5,FALSE)="Ja",MAX(D_SAV!AD1397:AE1397),D_SAV!AD1397),0)</f>
        <v>0</v>
      </c>
      <c r="AG1397" s="55">
        <f t="shared" si="404"/>
        <v>0</v>
      </c>
      <c r="AH1397" s="55">
        <f t="shared" si="405"/>
        <v>0</v>
      </c>
      <c r="AI1397" s="55">
        <f t="shared" si="406"/>
        <v>0</v>
      </c>
      <c r="AJ1397" s="55">
        <f t="shared" si="407"/>
        <v>0</v>
      </c>
      <c r="AK1397" s="55">
        <f t="shared" si="398"/>
        <v>0</v>
      </c>
      <c r="AL1397" s="55">
        <f t="shared" si="399"/>
        <v>0</v>
      </c>
      <c r="AM1397" s="55">
        <f t="shared" si="400"/>
        <v>0</v>
      </c>
    </row>
    <row r="1398" spans="1:39" x14ac:dyDescent="0.25">
      <c r="A1398" s="47">
        <v>1394</v>
      </c>
      <c r="B1398" s="358" t="str">
        <f>IF(AND(E1398&lt;&gt;0,D1398&lt;&gt;0,F1398&lt;&gt;0),IF(C1398&lt;&gt;0,CONCATENATE(C1398,"-AGr",VLOOKUP(D1398,Listen!$A$2:$G$45,7,FALSE),"-",E1398,"-",F1398,),CONCATENATE("AGr",VLOOKUP(D1398,Listen!$A$2:$G$45,7,FALSE),"-",E1398,"-",F1398)),"keine vollständige ID")</f>
        <v>keine vollständige ID</v>
      </c>
      <c r="C1398" s="359">
        <f>'[2]III_SAV-Details_NB'!B1404</f>
        <v>0</v>
      </c>
      <c r="D1398" s="359">
        <f>'[2]III_SAV-Details_NB'!C1404</f>
        <v>0</v>
      </c>
      <c r="E1398" s="359">
        <f>'[2]III_SAV-Details_NB'!D1404</f>
        <v>0</v>
      </c>
      <c r="F1398" s="490"/>
      <c r="G1398" s="281">
        <f>'[2]III_SAV-Details_NB'!X1404</f>
        <v>0</v>
      </c>
      <c r="H1398" s="281">
        <f t="shared" si="401"/>
        <v>0</v>
      </c>
      <c r="I1398" s="281">
        <f>IF(con_EOGJahr=2025,'[2]III_SAV-Details_NB'!AA1404,IF(con_EOGJahr=2026,'[2]III_SAV-Details_NB'!AB1404,'[2]III_SAV-Details_NB'!AC1404))</f>
        <v>0</v>
      </c>
      <c r="J1398" s="282"/>
      <c r="K1398" s="282"/>
      <c r="L1398" s="282"/>
      <c r="M1398" s="282"/>
      <c r="N1398" s="282"/>
      <c r="O1398" s="282"/>
      <c r="P1398" s="52">
        <f t="shared" si="402"/>
        <v>0</v>
      </c>
      <c r="Q1398" s="60"/>
      <c r="R1398" s="53">
        <f t="shared" si="408"/>
        <v>0</v>
      </c>
      <c r="S1398" s="59"/>
      <c r="T1398" s="61"/>
      <c r="U1398" s="342" t="str">
        <f t="shared" si="412"/>
        <v>k.A.</v>
      </c>
      <c r="V1398" s="343" t="str">
        <f t="shared" si="409"/>
        <v>k.A.</v>
      </c>
      <c r="W1398" s="343" t="str">
        <f>IFERROR(IF(OR($D1398="",$E1398=0,con_Ende=0),"k.A.",IF(VLOOKUP($D1398,rng_ND,5,0)="Nein",VLOOKUP($D1398,rng_ND,2,FALSE),MIN(VLOOKUP($D1398,rng_ND,2,FALSE),A_Stammdaten!$B$19-D_SAV!$E1398+1))),"k.A.")</f>
        <v>k.A.</v>
      </c>
      <c r="X1398" s="343" t="str">
        <f t="shared" si="410"/>
        <v>k.A.</v>
      </c>
      <c r="Y1398" s="62"/>
      <c r="Z1398" s="48">
        <f t="shared" si="411"/>
        <v>0</v>
      </c>
      <c r="AA1398" s="457"/>
      <c r="AB1398" s="55">
        <f t="shared" si="403"/>
        <v>0</v>
      </c>
      <c r="AC1398" s="55">
        <f>IF(A_Stammdaten!$B$25="ja",D_SAV!AA1398,D_SAV!AB1398)</f>
        <v>0</v>
      </c>
      <c r="AD1398" s="478">
        <f>IF(AC1398=0,0,IF(U1398-(con_EOGJahr-D_SAV!E1398)&lt;=0,AC1398,AC1398/V1398))</f>
        <v>0</v>
      </c>
      <c r="AE1398" s="478">
        <f>IFERROR(IF(AND(VLOOKUP(D1398,rng_ND,5,FALSE)="Ja",D_SAV!T1398="degressiv"),D_SAV!AC1398*Y1398/100,0),0)</f>
        <v>0</v>
      </c>
      <c r="AF1398" s="55">
        <f>IFERROR(IF(VLOOKUP(D1398,rng_ND,5,FALSE)="Ja",MAX(D_SAV!AD1398:AE1398),D_SAV!AD1398),0)</f>
        <v>0</v>
      </c>
      <c r="AG1398" s="55">
        <f t="shared" si="404"/>
        <v>0</v>
      </c>
      <c r="AH1398" s="55">
        <f t="shared" si="405"/>
        <v>0</v>
      </c>
      <c r="AI1398" s="55">
        <f t="shared" si="406"/>
        <v>0</v>
      </c>
      <c r="AJ1398" s="55">
        <f t="shared" si="407"/>
        <v>0</v>
      </c>
      <c r="AK1398" s="55">
        <f t="shared" si="398"/>
        <v>0</v>
      </c>
      <c r="AL1398" s="55">
        <f t="shared" si="399"/>
        <v>0</v>
      </c>
      <c r="AM1398" s="55">
        <f t="shared" si="400"/>
        <v>0</v>
      </c>
    </row>
    <row r="1399" spans="1:39" x14ac:dyDescent="0.25">
      <c r="A1399" s="47">
        <v>1395</v>
      </c>
      <c r="B1399" s="358" t="str">
        <f>IF(AND(E1399&lt;&gt;0,D1399&lt;&gt;0,F1399&lt;&gt;0),IF(C1399&lt;&gt;0,CONCATENATE(C1399,"-AGr",VLOOKUP(D1399,Listen!$A$2:$G$45,7,FALSE),"-",E1399,"-",F1399,),CONCATENATE("AGr",VLOOKUP(D1399,Listen!$A$2:$G$45,7,FALSE),"-",E1399,"-",F1399)),"keine vollständige ID")</f>
        <v>keine vollständige ID</v>
      </c>
      <c r="C1399" s="359">
        <f>'[2]III_SAV-Details_NB'!B1405</f>
        <v>0</v>
      </c>
      <c r="D1399" s="359">
        <f>'[2]III_SAV-Details_NB'!C1405</f>
        <v>0</v>
      </c>
      <c r="E1399" s="359">
        <f>'[2]III_SAV-Details_NB'!D1405</f>
        <v>0</v>
      </c>
      <c r="F1399" s="490"/>
      <c r="G1399" s="281">
        <f>'[2]III_SAV-Details_NB'!X1405</f>
        <v>0</v>
      </c>
      <c r="H1399" s="281">
        <f t="shared" si="401"/>
        <v>0</v>
      </c>
      <c r="I1399" s="281">
        <f>IF(con_EOGJahr=2025,'[2]III_SAV-Details_NB'!AA1405,IF(con_EOGJahr=2026,'[2]III_SAV-Details_NB'!AB1405,'[2]III_SAV-Details_NB'!AC1405))</f>
        <v>0</v>
      </c>
      <c r="J1399" s="282"/>
      <c r="K1399" s="282"/>
      <c r="L1399" s="282"/>
      <c r="M1399" s="282"/>
      <c r="N1399" s="282"/>
      <c r="O1399" s="282"/>
      <c r="P1399" s="52">
        <f t="shared" si="402"/>
        <v>0</v>
      </c>
      <c r="Q1399" s="60"/>
      <c r="R1399" s="53">
        <f t="shared" si="408"/>
        <v>0</v>
      </c>
      <c r="S1399" s="59"/>
      <c r="T1399" s="61"/>
      <c r="U1399" s="342" t="str">
        <f t="shared" si="412"/>
        <v>k.A.</v>
      </c>
      <c r="V1399" s="343" t="str">
        <f t="shared" si="409"/>
        <v>k.A.</v>
      </c>
      <c r="W1399" s="343" t="str">
        <f>IFERROR(IF(OR($D1399="",$E1399=0,con_Ende=0),"k.A.",IF(VLOOKUP($D1399,rng_ND,5,0)="Nein",VLOOKUP($D1399,rng_ND,2,FALSE),MIN(VLOOKUP($D1399,rng_ND,2,FALSE),A_Stammdaten!$B$19-D_SAV!$E1399+1))),"k.A.")</f>
        <v>k.A.</v>
      </c>
      <c r="X1399" s="343" t="str">
        <f t="shared" si="410"/>
        <v>k.A.</v>
      </c>
      <c r="Y1399" s="62"/>
      <c r="Z1399" s="48">
        <f t="shared" si="411"/>
        <v>0</v>
      </c>
      <c r="AA1399" s="457"/>
      <c r="AB1399" s="55">
        <f t="shared" si="403"/>
        <v>0</v>
      </c>
      <c r="AC1399" s="55">
        <f>IF(A_Stammdaten!$B$25="ja",D_SAV!AA1399,D_SAV!AB1399)</f>
        <v>0</v>
      </c>
      <c r="AD1399" s="478">
        <f>IF(AC1399=0,0,IF(U1399-(con_EOGJahr-D_SAV!E1399)&lt;=0,AC1399,AC1399/V1399))</f>
        <v>0</v>
      </c>
      <c r="AE1399" s="478">
        <f>IFERROR(IF(AND(VLOOKUP(D1399,rng_ND,5,FALSE)="Ja",D_SAV!T1399="degressiv"),D_SAV!AC1399*Y1399/100,0),0)</f>
        <v>0</v>
      </c>
      <c r="AF1399" s="55">
        <f>IFERROR(IF(VLOOKUP(D1399,rng_ND,5,FALSE)="Ja",MAX(D_SAV!AD1399:AE1399),D_SAV!AD1399),0)</f>
        <v>0</v>
      </c>
      <c r="AG1399" s="55">
        <f t="shared" si="404"/>
        <v>0</v>
      </c>
      <c r="AH1399" s="55">
        <f t="shared" si="405"/>
        <v>0</v>
      </c>
      <c r="AI1399" s="55">
        <f t="shared" si="406"/>
        <v>0</v>
      </c>
      <c r="AJ1399" s="55">
        <f t="shared" si="407"/>
        <v>0</v>
      </c>
      <c r="AK1399" s="55">
        <f t="shared" si="398"/>
        <v>0</v>
      </c>
      <c r="AL1399" s="55">
        <f t="shared" si="399"/>
        <v>0</v>
      </c>
      <c r="AM1399" s="55">
        <f t="shared" si="400"/>
        <v>0</v>
      </c>
    </row>
    <row r="1400" spans="1:39" x14ac:dyDescent="0.25">
      <c r="A1400" s="47">
        <v>1396</v>
      </c>
      <c r="B1400" s="358" t="str">
        <f>IF(AND(E1400&lt;&gt;0,D1400&lt;&gt;0,F1400&lt;&gt;0),IF(C1400&lt;&gt;0,CONCATENATE(C1400,"-AGr",VLOOKUP(D1400,Listen!$A$2:$G$45,7,FALSE),"-",E1400,"-",F1400,),CONCATENATE("AGr",VLOOKUP(D1400,Listen!$A$2:$G$45,7,FALSE),"-",E1400,"-",F1400)),"keine vollständige ID")</f>
        <v>keine vollständige ID</v>
      </c>
      <c r="C1400" s="359">
        <f>'[2]III_SAV-Details_NB'!B1406</f>
        <v>0</v>
      </c>
      <c r="D1400" s="359">
        <f>'[2]III_SAV-Details_NB'!C1406</f>
        <v>0</v>
      </c>
      <c r="E1400" s="359">
        <f>'[2]III_SAV-Details_NB'!D1406</f>
        <v>0</v>
      </c>
      <c r="F1400" s="490"/>
      <c r="G1400" s="281">
        <f>'[2]III_SAV-Details_NB'!X1406</f>
        <v>0</v>
      </c>
      <c r="H1400" s="281">
        <f t="shared" si="401"/>
        <v>0</v>
      </c>
      <c r="I1400" s="281">
        <f>IF(con_EOGJahr=2025,'[2]III_SAV-Details_NB'!AA1406,IF(con_EOGJahr=2026,'[2]III_SAV-Details_NB'!AB1406,'[2]III_SAV-Details_NB'!AC1406))</f>
        <v>0</v>
      </c>
      <c r="J1400" s="282"/>
      <c r="K1400" s="282"/>
      <c r="L1400" s="282"/>
      <c r="M1400" s="282"/>
      <c r="N1400" s="282"/>
      <c r="O1400" s="282"/>
      <c r="P1400" s="52">
        <f t="shared" si="402"/>
        <v>0</v>
      </c>
      <c r="Q1400" s="60"/>
      <c r="R1400" s="53">
        <f t="shared" si="408"/>
        <v>0</v>
      </c>
      <c r="S1400" s="59"/>
      <c r="T1400" s="61"/>
      <c r="U1400" s="342" t="str">
        <f t="shared" si="412"/>
        <v>k.A.</v>
      </c>
      <c r="V1400" s="343" t="str">
        <f t="shared" si="409"/>
        <v>k.A.</v>
      </c>
      <c r="W1400" s="343" t="str">
        <f>IFERROR(IF(OR($D1400="",$E1400=0,con_Ende=0),"k.A.",IF(VLOOKUP($D1400,rng_ND,5,0)="Nein",VLOOKUP($D1400,rng_ND,2,FALSE),MIN(VLOOKUP($D1400,rng_ND,2,FALSE),A_Stammdaten!$B$19-D_SAV!$E1400+1))),"k.A.")</f>
        <v>k.A.</v>
      </c>
      <c r="X1400" s="343" t="str">
        <f t="shared" si="410"/>
        <v>k.A.</v>
      </c>
      <c r="Y1400" s="62"/>
      <c r="Z1400" s="48">
        <f t="shared" si="411"/>
        <v>0</v>
      </c>
      <c r="AA1400" s="457"/>
      <c r="AB1400" s="55">
        <f t="shared" si="403"/>
        <v>0</v>
      </c>
      <c r="AC1400" s="55">
        <f>IF(A_Stammdaten!$B$25="ja",D_SAV!AA1400,D_SAV!AB1400)</f>
        <v>0</v>
      </c>
      <c r="AD1400" s="478">
        <f>IF(AC1400=0,0,IF(U1400-(con_EOGJahr-D_SAV!E1400)&lt;=0,AC1400,AC1400/V1400))</f>
        <v>0</v>
      </c>
      <c r="AE1400" s="478">
        <f>IFERROR(IF(AND(VLOOKUP(D1400,rng_ND,5,FALSE)="Ja",D_SAV!T1400="degressiv"),D_SAV!AC1400*Y1400/100,0),0)</f>
        <v>0</v>
      </c>
      <c r="AF1400" s="55">
        <f>IFERROR(IF(VLOOKUP(D1400,rng_ND,5,FALSE)="Ja",MAX(D_SAV!AD1400:AE1400),D_SAV!AD1400),0)</f>
        <v>0</v>
      </c>
      <c r="AG1400" s="55">
        <f t="shared" si="404"/>
        <v>0</v>
      </c>
      <c r="AH1400" s="55">
        <f t="shared" si="405"/>
        <v>0</v>
      </c>
      <c r="AI1400" s="55">
        <f t="shared" si="406"/>
        <v>0</v>
      </c>
      <c r="AJ1400" s="55">
        <f t="shared" si="407"/>
        <v>0</v>
      </c>
      <c r="AK1400" s="55">
        <f t="shared" si="398"/>
        <v>0</v>
      </c>
      <c r="AL1400" s="55">
        <f t="shared" si="399"/>
        <v>0</v>
      </c>
      <c r="AM1400" s="55">
        <f t="shared" si="400"/>
        <v>0</v>
      </c>
    </row>
    <row r="1401" spans="1:39" x14ac:dyDescent="0.25">
      <c r="A1401" s="47">
        <v>1397</v>
      </c>
      <c r="B1401" s="358" t="str">
        <f>IF(AND(E1401&lt;&gt;0,D1401&lt;&gt;0,F1401&lt;&gt;0),IF(C1401&lt;&gt;0,CONCATENATE(C1401,"-AGr",VLOOKUP(D1401,Listen!$A$2:$G$45,7,FALSE),"-",E1401,"-",F1401,),CONCATENATE("AGr",VLOOKUP(D1401,Listen!$A$2:$G$45,7,FALSE),"-",E1401,"-",F1401)),"keine vollständige ID")</f>
        <v>keine vollständige ID</v>
      </c>
      <c r="C1401" s="359">
        <f>'[2]III_SAV-Details_NB'!B1407</f>
        <v>0</v>
      </c>
      <c r="D1401" s="359">
        <f>'[2]III_SAV-Details_NB'!C1407</f>
        <v>0</v>
      </c>
      <c r="E1401" s="359">
        <f>'[2]III_SAV-Details_NB'!D1407</f>
        <v>0</v>
      </c>
      <c r="F1401" s="490"/>
      <c r="G1401" s="281">
        <f>'[2]III_SAV-Details_NB'!X1407</f>
        <v>0</v>
      </c>
      <c r="H1401" s="281">
        <f t="shared" si="401"/>
        <v>0</v>
      </c>
      <c r="I1401" s="281">
        <f>IF(con_EOGJahr=2025,'[2]III_SAV-Details_NB'!AA1407,IF(con_EOGJahr=2026,'[2]III_SAV-Details_NB'!AB1407,'[2]III_SAV-Details_NB'!AC1407))</f>
        <v>0</v>
      </c>
      <c r="J1401" s="282"/>
      <c r="K1401" s="282"/>
      <c r="L1401" s="282"/>
      <c r="M1401" s="282"/>
      <c r="N1401" s="282"/>
      <c r="O1401" s="282"/>
      <c r="P1401" s="52">
        <f t="shared" si="402"/>
        <v>0</v>
      </c>
      <c r="Q1401" s="60"/>
      <c r="R1401" s="53">
        <f t="shared" si="408"/>
        <v>0</v>
      </c>
      <c r="S1401" s="59"/>
      <c r="T1401" s="61"/>
      <c r="U1401" s="342" t="str">
        <f t="shared" si="412"/>
        <v>k.A.</v>
      </c>
      <c r="V1401" s="343" t="str">
        <f t="shared" si="409"/>
        <v>k.A.</v>
      </c>
      <c r="W1401" s="343" t="str">
        <f>IFERROR(IF(OR($D1401="",$E1401=0,con_Ende=0),"k.A.",IF(VLOOKUP($D1401,rng_ND,5,0)="Nein",VLOOKUP($D1401,rng_ND,2,FALSE),MIN(VLOOKUP($D1401,rng_ND,2,FALSE),A_Stammdaten!$B$19-D_SAV!$E1401+1))),"k.A.")</f>
        <v>k.A.</v>
      </c>
      <c r="X1401" s="343" t="str">
        <f t="shared" si="410"/>
        <v>k.A.</v>
      </c>
      <c r="Y1401" s="62"/>
      <c r="Z1401" s="48">
        <f t="shared" si="411"/>
        <v>0</v>
      </c>
      <c r="AA1401" s="457"/>
      <c r="AB1401" s="55">
        <f t="shared" si="403"/>
        <v>0</v>
      </c>
      <c r="AC1401" s="55">
        <f>IF(A_Stammdaten!$B$25="ja",D_SAV!AA1401,D_SAV!AB1401)</f>
        <v>0</v>
      </c>
      <c r="AD1401" s="478">
        <f>IF(AC1401=0,0,IF(U1401-(con_EOGJahr-D_SAV!E1401)&lt;=0,AC1401,AC1401/V1401))</f>
        <v>0</v>
      </c>
      <c r="AE1401" s="478">
        <f>IFERROR(IF(AND(VLOOKUP(D1401,rng_ND,5,FALSE)="Ja",D_SAV!T1401="degressiv"),D_SAV!AC1401*Y1401/100,0),0)</f>
        <v>0</v>
      </c>
      <c r="AF1401" s="55">
        <f>IFERROR(IF(VLOOKUP(D1401,rng_ND,5,FALSE)="Ja",MAX(D_SAV!AD1401:AE1401),D_SAV!AD1401),0)</f>
        <v>0</v>
      </c>
      <c r="AG1401" s="55">
        <f t="shared" si="404"/>
        <v>0</v>
      </c>
      <c r="AH1401" s="55">
        <f t="shared" si="405"/>
        <v>0</v>
      </c>
      <c r="AI1401" s="55">
        <f t="shared" si="406"/>
        <v>0</v>
      </c>
      <c r="AJ1401" s="55">
        <f t="shared" si="407"/>
        <v>0</v>
      </c>
      <c r="AK1401" s="55">
        <f t="shared" si="398"/>
        <v>0</v>
      </c>
      <c r="AL1401" s="55">
        <f t="shared" si="399"/>
        <v>0</v>
      </c>
      <c r="AM1401" s="55">
        <f t="shared" si="400"/>
        <v>0</v>
      </c>
    </row>
    <row r="1402" spans="1:39" x14ac:dyDescent="0.25">
      <c r="A1402" s="47">
        <v>1398</v>
      </c>
      <c r="B1402" s="358" t="str">
        <f>IF(AND(E1402&lt;&gt;0,D1402&lt;&gt;0,F1402&lt;&gt;0),IF(C1402&lt;&gt;0,CONCATENATE(C1402,"-AGr",VLOOKUP(D1402,Listen!$A$2:$G$45,7,FALSE),"-",E1402,"-",F1402,),CONCATENATE("AGr",VLOOKUP(D1402,Listen!$A$2:$G$45,7,FALSE),"-",E1402,"-",F1402)),"keine vollständige ID")</f>
        <v>keine vollständige ID</v>
      </c>
      <c r="C1402" s="359">
        <f>'[2]III_SAV-Details_NB'!B1408</f>
        <v>0</v>
      </c>
      <c r="D1402" s="359">
        <f>'[2]III_SAV-Details_NB'!C1408</f>
        <v>0</v>
      </c>
      <c r="E1402" s="359">
        <f>'[2]III_SAV-Details_NB'!D1408</f>
        <v>0</v>
      </c>
      <c r="F1402" s="490"/>
      <c r="G1402" s="281">
        <f>'[2]III_SAV-Details_NB'!X1408</f>
        <v>0</v>
      </c>
      <c r="H1402" s="281">
        <f t="shared" si="401"/>
        <v>0</v>
      </c>
      <c r="I1402" s="281">
        <f>IF(con_EOGJahr=2025,'[2]III_SAV-Details_NB'!AA1408,IF(con_EOGJahr=2026,'[2]III_SAV-Details_NB'!AB1408,'[2]III_SAV-Details_NB'!AC1408))</f>
        <v>0</v>
      </c>
      <c r="J1402" s="282"/>
      <c r="K1402" s="282"/>
      <c r="L1402" s="282"/>
      <c r="M1402" s="282"/>
      <c r="N1402" s="282"/>
      <c r="O1402" s="282"/>
      <c r="P1402" s="52">
        <f t="shared" si="402"/>
        <v>0</v>
      </c>
      <c r="Q1402" s="60"/>
      <c r="R1402" s="53">
        <f t="shared" si="408"/>
        <v>0</v>
      </c>
      <c r="S1402" s="59"/>
      <c r="T1402" s="61"/>
      <c r="U1402" s="342" t="str">
        <f t="shared" si="412"/>
        <v>k.A.</v>
      </c>
      <c r="V1402" s="343" t="str">
        <f t="shared" si="409"/>
        <v>k.A.</v>
      </c>
      <c r="W1402" s="343" t="str">
        <f>IFERROR(IF(OR($D1402="",$E1402=0,con_Ende=0),"k.A.",IF(VLOOKUP($D1402,rng_ND,5,0)="Nein",VLOOKUP($D1402,rng_ND,2,FALSE),MIN(VLOOKUP($D1402,rng_ND,2,FALSE),A_Stammdaten!$B$19-D_SAV!$E1402+1))),"k.A.")</f>
        <v>k.A.</v>
      </c>
      <c r="X1402" s="343" t="str">
        <f t="shared" si="410"/>
        <v>k.A.</v>
      </c>
      <c r="Y1402" s="62"/>
      <c r="Z1402" s="48">
        <f t="shared" si="411"/>
        <v>0</v>
      </c>
      <c r="AA1402" s="457"/>
      <c r="AB1402" s="55">
        <f t="shared" si="403"/>
        <v>0</v>
      </c>
      <c r="AC1402" s="55">
        <f>IF(A_Stammdaten!$B$25="ja",D_SAV!AA1402,D_SAV!AB1402)</f>
        <v>0</v>
      </c>
      <c r="AD1402" s="478">
        <f>IF(AC1402=0,0,IF(U1402-(con_EOGJahr-D_SAV!E1402)&lt;=0,AC1402,AC1402/V1402))</f>
        <v>0</v>
      </c>
      <c r="AE1402" s="478">
        <f>IFERROR(IF(AND(VLOOKUP(D1402,rng_ND,5,FALSE)="Ja",D_SAV!T1402="degressiv"),D_SAV!AC1402*Y1402/100,0),0)</f>
        <v>0</v>
      </c>
      <c r="AF1402" s="55">
        <f>IFERROR(IF(VLOOKUP(D1402,rng_ND,5,FALSE)="Ja",MAX(D_SAV!AD1402:AE1402),D_SAV!AD1402),0)</f>
        <v>0</v>
      </c>
      <c r="AG1402" s="55">
        <f t="shared" si="404"/>
        <v>0</v>
      </c>
      <c r="AH1402" s="55">
        <f t="shared" si="405"/>
        <v>0</v>
      </c>
      <c r="AI1402" s="55">
        <f t="shared" si="406"/>
        <v>0</v>
      </c>
      <c r="AJ1402" s="55">
        <f t="shared" si="407"/>
        <v>0</v>
      </c>
      <c r="AK1402" s="55">
        <f t="shared" si="398"/>
        <v>0</v>
      </c>
      <c r="AL1402" s="55">
        <f t="shared" si="399"/>
        <v>0</v>
      </c>
      <c r="AM1402" s="55">
        <f t="shared" si="400"/>
        <v>0</v>
      </c>
    </row>
    <row r="1403" spans="1:39" x14ac:dyDescent="0.25">
      <c r="A1403" s="47">
        <v>1399</v>
      </c>
      <c r="B1403" s="358" t="str">
        <f>IF(AND(E1403&lt;&gt;0,D1403&lt;&gt;0,F1403&lt;&gt;0),IF(C1403&lt;&gt;0,CONCATENATE(C1403,"-AGr",VLOOKUP(D1403,Listen!$A$2:$G$45,7,FALSE),"-",E1403,"-",F1403,),CONCATENATE("AGr",VLOOKUP(D1403,Listen!$A$2:$G$45,7,FALSE),"-",E1403,"-",F1403)),"keine vollständige ID")</f>
        <v>keine vollständige ID</v>
      </c>
      <c r="C1403" s="359">
        <f>'[2]III_SAV-Details_NB'!B1409</f>
        <v>0</v>
      </c>
      <c r="D1403" s="359">
        <f>'[2]III_SAV-Details_NB'!C1409</f>
        <v>0</v>
      </c>
      <c r="E1403" s="359">
        <f>'[2]III_SAV-Details_NB'!D1409</f>
        <v>0</v>
      </c>
      <c r="F1403" s="490"/>
      <c r="G1403" s="281">
        <f>'[2]III_SAV-Details_NB'!X1409</f>
        <v>0</v>
      </c>
      <c r="H1403" s="281">
        <f t="shared" si="401"/>
        <v>0</v>
      </c>
      <c r="I1403" s="281">
        <f>IF(con_EOGJahr=2025,'[2]III_SAV-Details_NB'!AA1409,IF(con_EOGJahr=2026,'[2]III_SAV-Details_NB'!AB1409,'[2]III_SAV-Details_NB'!AC1409))</f>
        <v>0</v>
      </c>
      <c r="J1403" s="282"/>
      <c r="K1403" s="282"/>
      <c r="L1403" s="282"/>
      <c r="M1403" s="282"/>
      <c r="N1403" s="282"/>
      <c r="O1403" s="282"/>
      <c r="P1403" s="52">
        <f t="shared" si="402"/>
        <v>0</v>
      </c>
      <c r="Q1403" s="60"/>
      <c r="R1403" s="53">
        <f t="shared" si="408"/>
        <v>0</v>
      </c>
      <c r="S1403" s="59"/>
      <c r="T1403" s="61"/>
      <c r="U1403" s="342" t="str">
        <f t="shared" si="412"/>
        <v>k.A.</v>
      </c>
      <c r="V1403" s="343" t="str">
        <f t="shared" si="409"/>
        <v>k.A.</v>
      </c>
      <c r="W1403" s="343" t="str">
        <f>IFERROR(IF(OR($D1403="",$E1403=0,con_Ende=0),"k.A.",IF(VLOOKUP($D1403,rng_ND,5,0)="Nein",VLOOKUP($D1403,rng_ND,2,FALSE),MIN(VLOOKUP($D1403,rng_ND,2,FALSE),A_Stammdaten!$B$19-D_SAV!$E1403+1))),"k.A.")</f>
        <v>k.A.</v>
      </c>
      <c r="X1403" s="343" t="str">
        <f t="shared" si="410"/>
        <v>k.A.</v>
      </c>
      <c r="Y1403" s="62"/>
      <c r="Z1403" s="48">
        <f t="shared" si="411"/>
        <v>0</v>
      </c>
      <c r="AA1403" s="457"/>
      <c r="AB1403" s="55">
        <f t="shared" si="403"/>
        <v>0</v>
      </c>
      <c r="AC1403" s="55">
        <f>IF(A_Stammdaten!$B$25="ja",D_SAV!AA1403,D_SAV!AB1403)</f>
        <v>0</v>
      </c>
      <c r="AD1403" s="478">
        <f>IF(AC1403=0,0,IF(U1403-(con_EOGJahr-D_SAV!E1403)&lt;=0,AC1403,AC1403/V1403))</f>
        <v>0</v>
      </c>
      <c r="AE1403" s="478">
        <f>IFERROR(IF(AND(VLOOKUP(D1403,rng_ND,5,FALSE)="Ja",D_SAV!T1403="degressiv"),D_SAV!AC1403*Y1403/100,0),0)</f>
        <v>0</v>
      </c>
      <c r="AF1403" s="55">
        <f>IFERROR(IF(VLOOKUP(D1403,rng_ND,5,FALSE)="Ja",MAX(D_SAV!AD1403:AE1403),D_SAV!AD1403),0)</f>
        <v>0</v>
      </c>
      <c r="AG1403" s="55">
        <f t="shared" si="404"/>
        <v>0</v>
      </c>
      <c r="AH1403" s="55">
        <f t="shared" si="405"/>
        <v>0</v>
      </c>
      <c r="AI1403" s="55">
        <f t="shared" si="406"/>
        <v>0</v>
      </c>
      <c r="AJ1403" s="55">
        <f t="shared" si="407"/>
        <v>0</v>
      </c>
      <c r="AK1403" s="55">
        <f t="shared" si="398"/>
        <v>0</v>
      </c>
      <c r="AL1403" s="55">
        <f t="shared" si="399"/>
        <v>0</v>
      </c>
      <c r="AM1403" s="55">
        <f t="shared" si="400"/>
        <v>0</v>
      </c>
    </row>
    <row r="1404" spans="1:39" x14ac:dyDescent="0.25">
      <c r="A1404" s="47">
        <v>1400</v>
      </c>
      <c r="B1404" s="358" t="str">
        <f>IF(AND(E1404&lt;&gt;0,D1404&lt;&gt;0,F1404&lt;&gt;0),IF(C1404&lt;&gt;0,CONCATENATE(C1404,"-AGr",VLOOKUP(D1404,Listen!$A$2:$G$45,7,FALSE),"-",E1404,"-",F1404,),CONCATENATE("AGr",VLOOKUP(D1404,Listen!$A$2:$G$45,7,FALSE),"-",E1404,"-",F1404)),"keine vollständige ID")</f>
        <v>keine vollständige ID</v>
      </c>
      <c r="C1404" s="359">
        <f>'[2]III_SAV-Details_NB'!B1410</f>
        <v>0</v>
      </c>
      <c r="D1404" s="359">
        <f>'[2]III_SAV-Details_NB'!C1410</f>
        <v>0</v>
      </c>
      <c r="E1404" s="359">
        <f>'[2]III_SAV-Details_NB'!D1410</f>
        <v>0</v>
      </c>
      <c r="F1404" s="490"/>
      <c r="G1404" s="281">
        <f>'[2]III_SAV-Details_NB'!X1410</f>
        <v>0</v>
      </c>
      <c r="H1404" s="281">
        <f t="shared" si="401"/>
        <v>0</v>
      </c>
      <c r="I1404" s="281">
        <f>IF(con_EOGJahr=2025,'[2]III_SAV-Details_NB'!AA1410,IF(con_EOGJahr=2026,'[2]III_SAV-Details_NB'!AB1410,'[2]III_SAV-Details_NB'!AC1410))</f>
        <v>0</v>
      </c>
      <c r="J1404" s="282"/>
      <c r="K1404" s="282"/>
      <c r="L1404" s="282"/>
      <c r="M1404" s="282"/>
      <c r="N1404" s="282"/>
      <c r="O1404" s="282"/>
      <c r="P1404" s="52">
        <f t="shared" si="402"/>
        <v>0</v>
      </c>
      <c r="Q1404" s="60"/>
      <c r="R1404" s="53">
        <f t="shared" si="408"/>
        <v>0</v>
      </c>
      <c r="S1404" s="59"/>
      <c r="T1404" s="61"/>
      <c r="U1404" s="342" t="str">
        <f t="shared" si="412"/>
        <v>k.A.</v>
      </c>
      <c r="V1404" s="343" t="str">
        <f t="shared" si="409"/>
        <v>k.A.</v>
      </c>
      <c r="W1404" s="343" t="str">
        <f>IFERROR(IF(OR($D1404="",$E1404=0,con_Ende=0),"k.A.",IF(VLOOKUP($D1404,rng_ND,5,0)="Nein",VLOOKUP($D1404,rng_ND,2,FALSE),MIN(VLOOKUP($D1404,rng_ND,2,FALSE),A_Stammdaten!$B$19-D_SAV!$E1404+1))),"k.A.")</f>
        <v>k.A.</v>
      </c>
      <c r="X1404" s="343" t="str">
        <f t="shared" si="410"/>
        <v>k.A.</v>
      </c>
      <c r="Y1404" s="62"/>
      <c r="Z1404" s="48">
        <f t="shared" si="411"/>
        <v>0</v>
      </c>
      <c r="AA1404" s="457"/>
      <c r="AB1404" s="55">
        <f t="shared" si="403"/>
        <v>0</v>
      </c>
      <c r="AC1404" s="55">
        <f>IF(A_Stammdaten!$B$25="ja",D_SAV!AA1404,D_SAV!AB1404)</f>
        <v>0</v>
      </c>
      <c r="AD1404" s="478">
        <f>IF(AC1404=0,0,IF(U1404-(con_EOGJahr-D_SAV!E1404)&lt;=0,AC1404,AC1404/V1404))</f>
        <v>0</v>
      </c>
      <c r="AE1404" s="478">
        <f>IFERROR(IF(AND(VLOOKUP(D1404,rng_ND,5,FALSE)="Ja",D_SAV!T1404="degressiv"),D_SAV!AC1404*Y1404/100,0),0)</f>
        <v>0</v>
      </c>
      <c r="AF1404" s="55">
        <f>IFERROR(IF(VLOOKUP(D1404,rng_ND,5,FALSE)="Ja",MAX(D_SAV!AD1404:AE1404),D_SAV!AD1404),0)</f>
        <v>0</v>
      </c>
      <c r="AG1404" s="55">
        <f t="shared" si="404"/>
        <v>0</v>
      </c>
      <c r="AH1404" s="55">
        <f t="shared" si="405"/>
        <v>0</v>
      </c>
      <c r="AI1404" s="55">
        <f t="shared" si="406"/>
        <v>0</v>
      </c>
      <c r="AJ1404" s="55">
        <f t="shared" si="407"/>
        <v>0</v>
      </c>
      <c r="AK1404" s="55">
        <f t="shared" si="398"/>
        <v>0</v>
      </c>
      <c r="AL1404" s="55">
        <f t="shared" si="399"/>
        <v>0</v>
      </c>
      <c r="AM1404" s="55">
        <f t="shared" si="400"/>
        <v>0</v>
      </c>
    </row>
    <row r="1405" spans="1:39" x14ac:dyDescent="0.25">
      <c r="A1405" s="47">
        <v>1401</v>
      </c>
      <c r="B1405" s="358" t="str">
        <f>IF(AND(E1405&lt;&gt;0,D1405&lt;&gt;0,F1405&lt;&gt;0),IF(C1405&lt;&gt;0,CONCATENATE(C1405,"-AGr",VLOOKUP(D1405,Listen!$A$2:$G$45,7,FALSE),"-",E1405,"-",F1405,),CONCATENATE("AGr",VLOOKUP(D1405,Listen!$A$2:$G$45,7,FALSE),"-",E1405,"-",F1405)),"keine vollständige ID")</f>
        <v>keine vollständige ID</v>
      </c>
      <c r="C1405" s="359">
        <f>'[2]III_SAV-Details_NB'!B1411</f>
        <v>0</v>
      </c>
      <c r="D1405" s="359">
        <f>'[2]III_SAV-Details_NB'!C1411</f>
        <v>0</v>
      </c>
      <c r="E1405" s="359">
        <f>'[2]III_SAV-Details_NB'!D1411</f>
        <v>0</v>
      </c>
      <c r="F1405" s="490"/>
      <c r="G1405" s="281">
        <f>'[2]III_SAV-Details_NB'!X1411</f>
        <v>0</v>
      </c>
      <c r="H1405" s="281">
        <f t="shared" si="401"/>
        <v>0</v>
      </c>
      <c r="I1405" s="281">
        <f>IF(con_EOGJahr=2025,'[2]III_SAV-Details_NB'!AA1411,IF(con_EOGJahr=2026,'[2]III_SAV-Details_NB'!AB1411,'[2]III_SAV-Details_NB'!AC1411))</f>
        <v>0</v>
      </c>
      <c r="J1405" s="282"/>
      <c r="K1405" s="282"/>
      <c r="L1405" s="282"/>
      <c r="M1405" s="282"/>
      <c r="N1405" s="282"/>
      <c r="O1405" s="282"/>
      <c r="P1405" s="52">
        <f t="shared" si="402"/>
        <v>0</v>
      </c>
      <c r="Q1405" s="60"/>
      <c r="R1405" s="53">
        <f t="shared" si="408"/>
        <v>0</v>
      </c>
      <c r="S1405" s="59"/>
      <c r="T1405" s="61"/>
      <c r="U1405" s="342" t="str">
        <f t="shared" si="412"/>
        <v>k.A.</v>
      </c>
      <c r="V1405" s="343" t="str">
        <f t="shared" si="409"/>
        <v>k.A.</v>
      </c>
      <c r="W1405" s="343" t="str">
        <f>IFERROR(IF(OR($D1405="",$E1405=0,con_Ende=0),"k.A.",IF(VLOOKUP($D1405,rng_ND,5,0)="Nein",VLOOKUP($D1405,rng_ND,2,FALSE),MIN(VLOOKUP($D1405,rng_ND,2,FALSE),A_Stammdaten!$B$19-D_SAV!$E1405+1))),"k.A.")</f>
        <v>k.A.</v>
      </c>
      <c r="X1405" s="343" t="str">
        <f t="shared" si="410"/>
        <v>k.A.</v>
      </c>
      <c r="Y1405" s="62"/>
      <c r="Z1405" s="48">
        <f t="shared" si="411"/>
        <v>0</v>
      </c>
      <c r="AA1405" s="457"/>
      <c r="AB1405" s="55">
        <f t="shared" si="403"/>
        <v>0</v>
      </c>
      <c r="AC1405" s="55">
        <f>IF(A_Stammdaten!$B$25="ja",D_SAV!AA1405,D_SAV!AB1405)</f>
        <v>0</v>
      </c>
      <c r="AD1405" s="478">
        <f>IF(AC1405=0,0,IF(U1405-(con_EOGJahr-D_SAV!E1405)&lt;=0,AC1405,AC1405/V1405))</f>
        <v>0</v>
      </c>
      <c r="AE1405" s="478">
        <f>IFERROR(IF(AND(VLOOKUP(D1405,rng_ND,5,FALSE)="Ja",D_SAV!T1405="degressiv"),D_SAV!AC1405*Y1405/100,0),0)</f>
        <v>0</v>
      </c>
      <c r="AF1405" s="55">
        <f>IFERROR(IF(VLOOKUP(D1405,rng_ND,5,FALSE)="Ja",MAX(D_SAV!AD1405:AE1405),D_SAV!AD1405),0)</f>
        <v>0</v>
      </c>
      <c r="AG1405" s="55">
        <f t="shared" si="404"/>
        <v>0</v>
      </c>
      <c r="AH1405" s="55">
        <f t="shared" si="405"/>
        <v>0</v>
      </c>
      <c r="AI1405" s="55">
        <f t="shared" si="406"/>
        <v>0</v>
      </c>
      <c r="AJ1405" s="55">
        <f t="shared" si="407"/>
        <v>0</v>
      </c>
      <c r="AK1405" s="55">
        <f t="shared" si="398"/>
        <v>0</v>
      </c>
      <c r="AL1405" s="55">
        <f t="shared" si="399"/>
        <v>0</v>
      </c>
      <c r="AM1405" s="55">
        <f t="shared" si="400"/>
        <v>0</v>
      </c>
    </row>
    <row r="1406" spans="1:39" x14ac:dyDescent="0.25">
      <c r="A1406" s="47">
        <v>1402</v>
      </c>
      <c r="B1406" s="358" t="str">
        <f>IF(AND(E1406&lt;&gt;0,D1406&lt;&gt;0,F1406&lt;&gt;0),IF(C1406&lt;&gt;0,CONCATENATE(C1406,"-AGr",VLOOKUP(D1406,Listen!$A$2:$G$45,7,FALSE),"-",E1406,"-",F1406,),CONCATENATE("AGr",VLOOKUP(D1406,Listen!$A$2:$G$45,7,FALSE),"-",E1406,"-",F1406)),"keine vollständige ID")</f>
        <v>keine vollständige ID</v>
      </c>
      <c r="C1406" s="359">
        <f>'[2]III_SAV-Details_NB'!B1412</f>
        <v>0</v>
      </c>
      <c r="D1406" s="359">
        <f>'[2]III_SAV-Details_NB'!C1412</f>
        <v>0</v>
      </c>
      <c r="E1406" s="359">
        <f>'[2]III_SAV-Details_NB'!D1412</f>
        <v>0</v>
      </c>
      <c r="F1406" s="490"/>
      <c r="G1406" s="281">
        <f>'[2]III_SAV-Details_NB'!X1412</f>
        <v>0</v>
      </c>
      <c r="H1406" s="281">
        <f t="shared" si="401"/>
        <v>0</v>
      </c>
      <c r="I1406" s="281">
        <f>IF(con_EOGJahr=2025,'[2]III_SAV-Details_NB'!AA1412,IF(con_EOGJahr=2026,'[2]III_SAV-Details_NB'!AB1412,'[2]III_SAV-Details_NB'!AC1412))</f>
        <v>0</v>
      </c>
      <c r="J1406" s="282"/>
      <c r="K1406" s="282"/>
      <c r="L1406" s="282"/>
      <c r="M1406" s="282"/>
      <c r="N1406" s="282"/>
      <c r="O1406" s="282"/>
      <c r="P1406" s="52">
        <f t="shared" si="402"/>
        <v>0</v>
      </c>
      <c r="Q1406" s="60"/>
      <c r="R1406" s="53">
        <f t="shared" si="408"/>
        <v>0</v>
      </c>
      <c r="S1406" s="59"/>
      <c r="T1406" s="61"/>
      <c r="U1406" s="342" t="str">
        <f t="shared" si="412"/>
        <v>k.A.</v>
      </c>
      <c r="V1406" s="343" t="str">
        <f t="shared" si="409"/>
        <v>k.A.</v>
      </c>
      <c r="W1406" s="343" t="str">
        <f>IFERROR(IF(OR($D1406="",$E1406=0,con_Ende=0),"k.A.",IF(VLOOKUP($D1406,rng_ND,5,0)="Nein",VLOOKUP($D1406,rng_ND,2,FALSE),MIN(VLOOKUP($D1406,rng_ND,2,FALSE),A_Stammdaten!$B$19-D_SAV!$E1406+1))),"k.A.")</f>
        <v>k.A.</v>
      </c>
      <c r="X1406" s="343" t="str">
        <f t="shared" si="410"/>
        <v>k.A.</v>
      </c>
      <c r="Y1406" s="62"/>
      <c r="Z1406" s="48">
        <f t="shared" si="411"/>
        <v>0</v>
      </c>
      <c r="AA1406" s="457"/>
      <c r="AB1406" s="55">
        <f t="shared" si="403"/>
        <v>0</v>
      </c>
      <c r="AC1406" s="55">
        <f>IF(A_Stammdaten!$B$25="ja",D_SAV!AA1406,D_SAV!AB1406)</f>
        <v>0</v>
      </c>
      <c r="AD1406" s="478">
        <f>IF(AC1406=0,0,IF(U1406-(con_EOGJahr-D_SAV!E1406)&lt;=0,AC1406,AC1406/V1406))</f>
        <v>0</v>
      </c>
      <c r="AE1406" s="478">
        <f>IFERROR(IF(AND(VLOOKUP(D1406,rng_ND,5,FALSE)="Ja",D_SAV!T1406="degressiv"),D_SAV!AC1406*Y1406/100,0),0)</f>
        <v>0</v>
      </c>
      <c r="AF1406" s="55">
        <f>IFERROR(IF(VLOOKUP(D1406,rng_ND,5,FALSE)="Ja",MAX(D_SAV!AD1406:AE1406),D_SAV!AD1406),0)</f>
        <v>0</v>
      </c>
      <c r="AG1406" s="55">
        <f t="shared" si="404"/>
        <v>0</v>
      </c>
      <c r="AH1406" s="55">
        <f t="shared" si="405"/>
        <v>0</v>
      </c>
      <c r="AI1406" s="55">
        <f t="shared" si="406"/>
        <v>0</v>
      </c>
      <c r="AJ1406" s="55">
        <f t="shared" si="407"/>
        <v>0</v>
      </c>
      <c r="AK1406" s="55">
        <f t="shared" si="398"/>
        <v>0</v>
      </c>
      <c r="AL1406" s="55">
        <f t="shared" si="399"/>
        <v>0</v>
      </c>
      <c r="AM1406" s="55">
        <f t="shared" si="400"/>
        <v>0</v>
      </c>
    </row>
    <row r="1407" spans="1:39" x14ac:dyDescent="0.25">
      <c r="A1407" s="47">
        <v>1403</v>
      </c>
      <c r="B1407" s="358" t="str">
        <f>IF(AND(E1407&lt;&gt;0,D1407&lt;&gt;0,F1407&lt;&gt;0),IF(C1407&lt;&gt;0,CONCATENATE(C1407,"-AGr",VLOOKUP(D1407,Listen!$A$2:$G$45,7,FALSE),"-",E1407,"-",F1407,),CONCATENATE("AGr",VLOOKUP(D1407,Listen!$A$2:$G$45,7,FALSE),"-",E1407,"-",F1407)),"keine vollständige ID")</f>
        <v>keine vollständige ID</v>
      </c>
      <c r="C1407" s="359">
        <f>'[2]III_SAV-Details_NB'!B1413</f>
        <v>0</v>
      </c>
      <c r="D1407" s="359">
        <f>'[2]III_SAV-Details_NB'!C1413</f>
        <v>0</v>
      </c>
      <c r="E1407" s="359">
        <f>'[2]III_SAV-Details_NB'!D1413</f>
        <v>0</v>
      </c>
      <c r="F1407" s="490"/>
      <c r="G1407" s="281">
        <f>'[2]III_SAV-Details_NB'!X1413</f>
        <v>0</v>
      </c>
      <c r="H1407" s="281">
        <f t="shared" si="401"/>
        <v>0</v>
      </c>
      <c r="I1407" s="281">
        <f>IF(con_EOGJahr=2025,'[2]III_SAV-Details_NB'!AA1413,IF(con_EOGJahr=2026,'[2]III_SAV-Details_NB'!AB1413,'[2]III_SAV-Details_NB'!AC1413))</f>
        <v>0</v>
      </c>
      <c r="J1407" s="282"/>
      <c r="K1407" s="282"/>
      <c r="L1407" s="282"/>
      <c r="M1407" s="282"/>
      <c r="N1407" s="282"/>
      <c r="O1407" s="282"/>
      <c r="P1407" s="52">
        <f t="shared" si="402"/>
        <v>0</v>
      </c>
      <c r="Q1407" s="60"/>
      <c r="R1407" s="53">
        <f t="shared" si="408"/>
        <v>0</v>
      </c>
      <c r="S1407" s="59"/>
      <c r="T1407" s="61"/>
      <c r="U1407" s="342" t="str">
        <f t="shared" si="412"/>
        <v>k.A.</v>
      </c>
      <c r="V1407" s="343" t="str">
        <f t="shared" si="409"/>
        <v>k.A.</v>
      </c>
      <c r="W1407" s="343" t="str">
        <f>IFERROR(IF(OR($D1407="",$E1407=0,con_Ende=0),"k.A.",IF(VLOOKUP($D1407,rng_ND,5,0)="Nein",VLOOKUP($D1407,rng_ND,2,FALSE),MIN(VLOOKUP($D1407,rng_ND,2,FALSE),A_Stammdaten!$B$19-D_SAV!$E1407+1))),"k.A.")</f>
        <v>k.A.</v>
      </c>
      <c r="X1407" s="343" t="str">
        <f t="shared" si="410"/>
        <v>k.A.</v>
      </c>
      <c r="Y1407" s="62"/>
      <c r="Z1407" s="48">
        <f t="shared" si="411"/>
        <v>0</v>
      </c>
      <c r="AA1407" s="457"/>
      <c r="AB1407" s="55">
        <f t="shared" si="403"/>
        <v>0</v>
      </c>
      <c r="AC1407" s="55">
        <f>IF(A_Stammdaten!$B$25="ja",D_SAV!AA1407,D_SAV!AB1407)</f>
        <v>0</v>
      </c>
      <c r="AD1407" s="478">
        <f>IF(AC1407=0,0,IF(U1407-(con_EOGJahr-D_SAV!E1407)&lt;=0,AC1407,AC1407/V1407))</f>
        <v>0</v>
      </c>
      <c r="AE1407" s="478">
        <f>IFERROR(IF(AND(VLOOKUP(D1407,rng_ND,5,FALSE)="Ja",D_SAV!T1407="degressiv"),D_SAV!AC1407*Y1407/100,0),0)</f>
        <v>0</v>
      </c>
      <c r="AF1407" s="55">
        <f>IFERROR(IF(VLOOKUP(D1407,rng_ND,5,FALSE)="Ja",MAX(D_SAV!AD1407:AE1407),D_SAV!AD1407),0)</f>
        <v>0</v>
      </c>
      <c r="AG1407" s="55">
        <f t="shared" si="404"/>
        <v>0</v>
      </c>
      <c r="AH1407" s="55">
        <f t="shared" si="405"/>
        <v>0</v>
      </c>
      <c r="AI1407" s="55">
        <f t="shared" si="406"/>
        <v>0</v>
      </c>
      <c r="AJ1407" s="55">
        <f t="shared" si="407"/>
        <v>0</v>
      </c>
      <c r="AK1407" s="55">
        <f t="shared" si="398"/>
        <v>0</v>
      </c>
      <c r="AL1407" s="55">
        <f t="shared" si="399"/>
        <v>0</v>
      </c>
      <c r="AM1407" s="55">
        <f t="shared" si="400"/>
        <v>0</v>
      </c>
    </row>
    <row r="1408" spans="1:39" x14ac:dyDescent="0.25">
      <c r="A1408" s="47">
        <v>1404</v>
      </c>
      <c r="B1408" s="358" t="str">
        <f>IF(AND(E1408&lt;&gt;0,D1408&lt;&gt;0,F1408&lt;&gt;0),IF(C1408&lt;&gt;0,CONCATENATE(C1408,"-AGr",VLOOKUP(D1408,Listen!$A$2:$G$45,7,FALSE),"-",E1408,"-",F1408,),CONCATENATE("AGr",VLOOKUP(D1408,Listen!$A$2:$G$45,7,FALSE),"-",E1408,"-",F1408)),"keine vollständige ID")</f>
        <v>keine vollständige ID</v>
      </c>
      <c r="C1408" s="359">
        <f>'[2]III_SAV-Details_NB'!B1414</f>
        <v>0</v>
      </c>
      <c r="D1408" s="359">
        <f>'[2]III_SAV-Details_NB'!C1414</f>
        <v>0</v>
      </c>
      <c r="E1408" s="359">
        <f>'[2]III_SAV-Details_NB'!D1414</f>
        <v>0</v>
      </c>
      <c r="F1408" s="490"/>
      <c r="G1408" s="281">
        <f>'[2]III_SAV-Details_NB'!X1414</f>
        <v>0</v>
      </c>
      <c r="H1408" s="281">
        <f t="shared" si="401"/>
        <v>0</v>
      </c>
      <c r="I1408" s="281">
        <f>IF(con_EOGJahr=2025,'[2]III_SAV-Details_NB'!AA1414,IF(con_EOGJahr=2026,'[2]III_SAV-Details_NB'!AB1414,'[2]III_SAV-Details_NB'!AC1414))</f>
        <v>0</v>
      </c>
      <c r="J1408" s="282"/>
      <c r="K1408" s="282"/>
      <c r="L1408" s="282"/>
      <c r="M1408" s="282"/>
      <c r="N1408" s="282"/>
      <c r="O1408" s="282"/>
      <c r="P1408" s="52">
        <f t="shared" si="402"/>
        <v>0</v>
      </c>
      <c r="Q1408" s="60"/>
      <c r="R1408" s="53">
        <f t="shared" si="408"/>
        <v>0</v>
      </c>
      <c r="S1408" s="59"/>
      <c r="T1408" s="61"/>
      <c r="U1408" s="342" t="str">
        <f t="shared" si="412"/>
        <v>k.A.</v>
      </c>
      <c r="V1408" s="343" t="str">
        <f t="shared" si="409"/>
        <v>k.A.</v>
      </c>
      <c r="W1408" s="343" t="str">
        <f>IFERROR(IF(OR($D1408="",$E1408=0,con_Ende=0),"k.A.",IF(VLOOKUP($D1408,rng_ND,5,0)="Nein",VLOOKUP($D1408,rng_ND,2,FALSE),MIN(VLOOKUP($D1408,rng_ND,2,FALSE),A_Stammdaten!$B$19-D_SAV!$E1408+1))),"k.A.")</f>
        <v>k.A.</v>
      </c>
      <c r="X1408" s="343" t="str">
        <f t="shared" si="410"/>
        <v>k.A.</v>
      </c>
      <c r="Y1408" s="62"/>
      <c r="Z1408" s="48">
        <f t="shared" si="411"/>
        <v>0</v>
      </c>
      <c r="AA1408" s="457"/>
      <c r="AB1408" s="55">
        <f t="shared" si="403"/>
        <v>0</v>
      </c>
      <c r="AC1408" s="55">
        <f>IF(A_Stammdaten!$B$25="ja",D_SAV!AA1408,D_SAV!AB1408)</f>
        <v>0</v>
      </c>
      <c r="AD1408" s="478">
        <f>IF(AC1408=0,0,IF(U1408-(con_EOGJahr-D_SAV!E1408)&lt;=0,AC1408,AC1408/V1408))</f>
        <v>0</v>
      </c>
      <c r="AE1408" s="478">
        <f>IFERROR(IF(AND(VLOOKUP(D1408,rng_ND,5,FALSE)="Ja",D_SAV!T1408="degressiv"),D_SAV!AC1408*Y1408/100,0),0)</f>
        <v>0</v>
      </c>
      <c r="AF1408" s="55">
        <f>IFERROR(IF(VLOOKUP(D1408,rng_ND,5,FALSE)="Ja",MAX(D_SAV!AD1408:AE1408),D_SAV!AD1408),0)</f>
        <v>0</v>
      </c>
      <c r="AG1408" s="55">
        <f t="shared" si="404"/>
        <v>0</v>
      </c>
      <c r="AH1408" s="55">
        <f t="shared" si="405"/>
        <v>0</v>
      </c>
      <c r="AI1408" s="55">
        <f t="shared" si="406"/>
        <v>0</v>
      </c>
      <c r="AJ1408" s="55">
        <f t="shared" si="407"/>
        <v>0</v>
      </c>
      <c r="AK1408" s="55">
        <f t="shared" si="398"/>
        <v>0</v>
      </c>
      <c r="AL1408" s="55">
        <f t="shared" si="399"/>
        <v>0</v>
      </c>
      <c r="AM1408" s="55">
        <f t="shared" si="400"/>
        <v>0</v>
      </c>
    </row>
    <row r="1409" spans="1:39" x14ac:dyDescent="0.25">
      <c r="A1409" s="47">
        <v>1405</v>
      </c>
      <c r="B1409" s="358" t="str">
        <f>IF(AND(E1409&lt;&gt;0,D1409&lt;&gt;0,F1409&lt;&gt;0),IF(C1409&lt;&gt;0,CONCATENATE(C1409,"-AGr",VLOOKUP(D1409,Listen!$A$2:$G$45,7,FALSE),"-",E1409,"-",F1409,),CONCATENATE("AGr",VLOOKUP(D1409,Listen!$A$2:$G$45,7,FALSE),"-",E1409,"-",F1409)),"keine vollständige ID")</f>
        <v>keine vollständige ID</v>
      </c>
      <c r="C1409" s="359">
        <f>'[2]III_SAV-Details_NB'!B1415</f>
        <v>0</v>
      </c>
      <c r="D1409" s="359">
        <f>'[2]III_SAV-Details_NB'!C1415</f>
        <v>0</v>
      </c>
      <c r="E1409" s="359">
        <f>'[2]III_SAV-Details_NB'!D1415</f>
        <v>0</v>
      </c>
      <c r="F1409" s="490"/>
      <c r="G1409" s="281">
        <f>'[2]III_SAV-Details_NB'!X1415</f>
        <v>0</v>
      </c>
      <c r="H1409" s="281">
        <f t="shared" si="401"/>
        <v>0</v>
      </c>
      <c r="I1409" s="281">
        <f>IF(con_EOGJahr=2025,'[2]III_SAV-Details_NB'!AA1415,IF(con_EOGJahr=2026,'[2]III_SAV-Details_NB'!AB1415,'[2]III_SAV-Details_NB'!AC1415))</f>
        <v>0</v>
      </c>
      <c r="J1409" s="282"/>
      <c r="K1409" s="282"/>
      <c r="L1409" s="282"/>
      <c r="M1409" s="282"/>
      <c r="N1409" s="282"/>
      <c r="O1409" s="282"/>
      <c r="P1409" s="52">
        <f t="shared" si="402"/>
        <v>0</v>
      </c>
      <c r="Q1409" s="60"/>
      <c r="R1409" s="53">
        <f t="shared" si="408"/>
        <v>0</v>
      </c>
      <c r="S1409" s="59"/>
      <c r="T1409" s="61"/>
      <c r="U1409" s="342" t="str">
        <f t="shared" si="412"/>
        <v>k.A.</v>
      </c>
      <c r="V1409" s="343" t="str">
        <f t="shared" si="409"/>
        <v>k.A.</v>
      </c>
      <c r="W1409" s="343" t="str">
        <f>IFERROR(IF(OR($D1409="",$E1409=0,con_Ende=0),"k.A.",IF(VLOOKUP($D1409,rng_ND,5,0)="Nein",VLOOKUP($D1409,rng_ND,2,FALSE),MIN(VLOOKUP($D1409,rng_ND,2,FALSE),A_Stammdaten!$B$19-D_SAV!$E1409+1))),"k.A.")</f>
        <v>k.A.</v>
      </c>
      <c r="X1409" s="343" t="str">
        <f t="shared" si="410"/>
        <v>k.A.</v>
      </c>
      <c r="Y1409" s="62"/>
      <c r="Z1409" s="48">
        <f t="shared" si="411"/>
        <v>0</v>
      </c>
      <c r="AA1409" s="457"/>
      <c r="AB1409" s="55">
        <f t="shared" si="403"/>
        <v>0</v>
      </c>
      <c r="AC1409" s="55">
        <f>IF(A_Stammdaten!$B$25="ja",D_SAV!AA1409,D_SAV!AB1409)</f>
        <v>0</v>
      </c>
      <c r="AD1409" s="478">
        <f>IF(AC1409=0,0,IF(U1409-(con_EOGJahr-D_SAV!E1409)&lt;=0,AC1409,AC1409/V1409))</f>
        <v>0</v>
      </c>
      <c r="AE1409" s="478">
        <f>IFERROR(IF(AND(VLOOKUP(D1409,rng_ND,5,FALSE)="Ja",D_SAV!T1409="degressiv"),D_SAV!AC1409*Y1409/100,0),0)</f>
        <v>0</v>
      </c>
      <c r="AF1409" s="55">
        <f>IFERROR(IF(VLOOKUP(D1409,rng_ND,5,FALSE)="Ja",MAX(D_SAV!AD1409:AE1409),D_SAV!AD1409),0)</f>
        <v>0</v>
      </c>
      <c r="AG1409" s="55">
        <f t="shared" si="404"/>
        <v>0</v>
      </c>
      <c r="AH1409" s="55">
        <f t="shared" si="405"/>
        <v>0</v>
      </c>
      <c r="AI1409" s="55">
        <f t="shared" si="406"/>
        <v>0</v>
      </c>
      <c r="AJ1409" s="55">
        <f t="shared" si="407"/>
        <v>0</v>
      </c>
      <c r="AK1409" s="55">
        <f t="shared" si="398"/>
        <v>0</v>
      </c>
      <c r="AL1409" s="55">
        <f t="shared" si="399"/>
        <v>0</v>
      </c>
      <c r="AM1409" s="55">
        <f t="shared" si="400"/>
        <v>0</v>
      </c>
    </row>
    <row r="1410" spans="1:39" x14ac:dyDescent="0.25">
      <c r="A1410" s="47">
        <v>1406</v>
      </c>
      <c r="B1410" s="358" t="str">
        <f>IF(AND(E1410&lt;&gt;0,D1410&lt;&gt;0,F1410&lt;&gt;0),IF(C1410&lt;&gt;0,CONCATENATE(C1410,"-AGr",VLOOKUP(D1410,Listen!$A$2:$G$45,7,FALSE),"-",E1410,"-",F1410,),CONCATENATE("AGr",VLOOKUP(D1410,Listen!$A$2:$G$45,7,FALSE),"-",E1410,"-",F1410)),"keine vollständige ID")</f>
        <v>keine vollständige ID</v>
      </c>
      <c r="C1410" s="359">
        <f>'[2]III_SAV-Details_NB'!B1416</f>
        <v>0</v>
      </c>
      <c r="D1410" s="359">
        <f>'[2]III_SAV-Details_NB'!C1416</f>
        <v>0</v>
      </c>
      <c r="E1410" s="359">
        <f>'[2]III_SAV-Details_NB'!D1416</f>
        <v>0</v>
      </c>
      <c r="F1410" s="490"/>
      <c r="G1410" s="281">
        <f>'[2]III_SAV-Details_NB'!X1416</f>
        <v>0</v>
      </c>
      <c r="H1410" s="281">
        <f t="shared" si="401"/>
        <v>0</v>
      </c>
      <c r="I1410" s="281">
        <f>IF(con_EOGJahr=2025,'[2]III_SAV-Details_NB'!AA1416,IF(con_EOGJahr=2026,'[2]III_SAV-Details_NB'!AB1416,'[2]III_SAV-Details_NB'!AC1416))</f>
        <v>0</v>
      </c>
      <c r="J1410" s="282"/>
      <c r="K1410" s="282"/>
      <c r="L1410" s="282"/>
      <c r="M1410" s="282"/>
      <c r="N1410" s="282"/>
      <c r="O1410" s="282"/>
      <c r="P1410" s="52">
        <f t="shared" si="402"/>
        <v>0</v>
      </c>
      <c r="Q1410" s="60"/>
      <c r="R1410" s="53">
        <f t="shared" si="408"/>
        <v>0</v>
      </c>
      <c r="S1410" s="59"/>
      <c r="T1410" s="61"/>
      <c r="U1410" s="342" t="str">
        <f t="shared" si="412"/>
        <v>k.A.</v>
      </c>
      <c r="V1410" s="343" t="str">
        <f t="shared" si="409"/>
        <v>k.A.</v>
      </c>
      <c r="W1410" s="343" t="str">
        <f>IFERROR(IF(OR($D1410="",$E1410=0,con_Ende=0),"k.A.",IF(VLOOKUP($D1410,rng_ND,5,0)="Nein",VLOOKUP($D1410,rng_ND,2,FALSE),MIN(VLOOKUP($D1410,rng_ND,2,FALSE),A_Stammdaten!$B$19-D_SAV!$E1410+1))),"k.A.")</f>
        <v>k.A.</v>
      </c>
      <c r="X1410" s="343" t="str">
        <f t="shared" si="410"/>
        <v>k.A.</v>
      </c>
      <c r="Y1410" s="62"/>
      <c r="Z1410" s="48">
        <f t="shared" si="411"/>
        <v>0</v>
      </c>
      <c r="AA1410" s="457"/>
      <c r="AB1410" s="55">
        <f t="shared" si="403"/>
        <v>0</v>
      </c>
      <c r="AC1410" s="55">
        <f>IF(A_Stammdaten!$B$25="ja",D_SAV!AA1410,D_SAV!AB1410)</f>
        <v>0</v>
      </c>
      <c r="AD1410" s="478">
        <f>IF(AC1410=0,0,IF(U1410-(con_EOGJahr-D_SAV!E1410)&lt;=0,AC1410,AC1410/V1410))</f>
        <v>0</v>
      </c>
      <c r="AE1410" s="478">
        <f>IFERROR(IF(AND(VLOOKUP(D1410,rng_ND,5,FALSE)="Ja",D_SAV!T1410="degressiv"),D_SAV!AC1410*Y1410/100,0),0)</f>
        <v>0</v>
      </c>
      <c r="AF1410" s="55">
        <f>IFERROR(IF(VLOOKUP(D1410,rng_ND,5,FALSE)="Ja",MAX(D_SAV!AD1410:AE1410),D_SAV!AD1410),0)</f>
        <v>0</v>
      </c>
      <c r="AG1410" s="55">
        <f t="shared" si="404"/>
        <v>0</v>
      </c>
      <c r="AH1410" s="55">
        <f t="shared" si="405"/>
        <v>0</v>
      </c>
      <c r="AI1410" s="55">
        <f t="shared" si="406"/>
        <v>0</v>
      </c>
      <c r="AJ1410" s="55">
        <f t="shared" si="407"/>
        <v>0</v>
      </c>
      <c r="AK1410" s="55">
        <f t="shared" si="398"/>
        <v>0</v>
      </c>
      <c r="AL1410" s="55">
        <f t="shared" si="399"/>
        <v>0</v>
      </c>
      <c r="AM1410" s="55">
        <f t="shared" si="400"/>
        <v>0</v>
      </c>
    </row>
    <row r="1411" spans="1:39" x14ac:dyDescent="0.25">
      <c r="A1411" s="47">
        <v>1407</v>
      </c>
      <c r="B1411" s="358" t="str">
        <f>IF(AND(E1411&lt;&gt;0,D1411&lt;&gt;0,F1411&lt;&gt;0),IF(C1411&lt;&gt;0,CONCATENATE(C1411,"-AGr",VLOOKUP(D1411,Listen!$A$2:$G$45,7,FALSE),"-",E1411,"-",F1411,),CONCATENATE("AGr",VLOOKUP(D1411,Listen!$A$2:$G$45,7,FALSE),"-",E1411,"-",F1411)),"keine vollständige ID")</f>
        <v>keine vollständige ID</v>
      </c>
      <c r="C1411" s="359">
        <f>'[2]III_SAV-Details_NB'!B1417</f>
        <v>0</v>
      </c>
      <c r="D1411" s="359">
        <f>'[2]III_SAV-Details_NB'!C1417</f>
        <v>0</v>
      </c>
      <c r="E1411" s="359">
        <f>'[2]III_SAV-Details_NB'!D1417</f>
        <v>0</v>
      </c>
      <c r="F1411" s="490"/>
      <c r="G1411" s="281">
        <f>'[2]III_SAV-Details_NB'!X1417</f>
        <v>0</v>
      </c>
      <c r="H1411" s="281">
        <f t="shared" si="401"/>
        <v>0</v>
      </c>
      <c r="I1411" s="281">
        <f>IF(con_EOGJahr=2025,'[2]III_SAV-Details_NB'!AA1417,IF(con_EOGJahr=2026,'[2]III_SAV-Details_NB'!AB1417,'[2]III_SAV-Details_NB'!AC1417))</f>
        <v>0</v>
      </c>
      <c r="J1411" s="282"/>
      <c r="K1411" s="282"/>
      <c r="L1411" s="282"/>
      <c r="M1411" s="282"/>
      <c r="N1411" s="282"/>
      <c r="O1411" s="282"/>
      <c r="P1411" s="52">
        <f t="shared" si="402"/>
        <v>0</v>
      </c>
      <c r="Q1411" s="60"/>
      <c r="R1411" s="53">
        <f t="shared" si="408"/>
        <v>0</v>
      </c>
      <c r="S1411" s="59"/>
      <c r="T1411" s="61"/>
      <c r="U1411" s="342" t="str">
        <f t="shared" si="412"/>
        <v>k.A.</v>
      </c>
      <c r="V1411" s="343" t="str">
        <f t="shared" si="409"/>
        <v>k.A.</v>
      </c>
      <c r="W1411" s="343" t="str">
        <f>IFERROR(IF(OR($D1411="",$E1411=0,con_Ende=0),"k.A.",IF(VLOOKUP($D1411,rng_ND,5,0)="Nein",VLOOKUP($D1411,rng_ND,2,FALSE),MIN(VLOOKUP($D1411,rng_ND,2,FALSE),A_Stammdaten!$B$19-D_SAV!$E1411+1))),"k.A.")</f>
        <v>k.A.</v>
      </c>
      <c r="X1411" s="343" t="str">
        <f t="shared" si="410"/>
        <v>k.A.</v>
      </c>
      <c r="Y1411" s="62"/>
      <c r="Z1411" s="48">
        <f t="shared" si="411"/>
        <v>0</v>
      </c>
      <c r="AA1411" s="457"/>
      <c r="AB1411" s="55">
        <f t="shared" si="403"/>
        <v>0</v>
      </c>
      <c r="AC1411" s="55">
        <f>IF(A_Stammdaten!$B$25="ja",D_SAV!AA1411,D_SAV!AB1411)</f>
        <v>0</v>
      </c>
      <c r="AD1411" s="478">
        <f>IF(AC1411=0,0,IF(U1411-(con_EOGJahr-D_SAV!E1411)&lt;=0,AC1411,AC1411/V1411))</f>
        <v>0</v>
      </c>
      <c r="AE1411" s="478">
        <f>IFERROR(IF(AND(VLOOKUP(D1411,rng_ND,5,FALSE)="Ja",D_SAV!T1411="degressiv"),D_SAV!AC1411*Y1411/100,0),0)</f>
        <v>0</v>
      </c>
      <c r="AF1411" s="55">
        <f>IFERROR(IF(VLOOKUP(D1411,rng_ND,5,FALSE)="Ja",MAX(D_SAV!AD1411:AE1411),D_SAV!AD1411),0)</f>
        <v>0</v>
      </c>
      <c r="AG1411" s="55">
        <f t="shared" si="404"/>
        <v>0</v>
      </c>
      <c r="AH1411" s="55">
        <f t="shared" si="405"/>
        <v>0</v>
      </c>
      <c r="AI1411" s="55">
        <f t="shared" si="406"/>
        <v>0</v>
      </c>
      <c r="AJ1411" s="55">
        <f t="shared" si="407"/>
        <v>0</v>
      </c>
      <c r="AK1411" s="55">
        <f t="shared" si="398"/>
        <v>0</v>
      </c>
      <c r="AL1411" s="55">
        <f t="shared" si="399"/>
        <v>0</v>
      </c>
      <c r="AM1411" s="55">
        <f t="shared" si="400"/>
        <v>0</v>
      </c>
    </row>
    <row r="1412" spans="1:39" x14ac:dyDescent="0.25">
      <c r="A1412" s="47">
        <v>1408</v>
      </c>
      <c r="B1412" s="358" t="str">
        <f>IF(AND(E1412&lt;&gt;0,D1412&lt;&gt;0,F1412&lt;&gt;0),IF(C1412&lt;&gt;0,CONCATENATE(C1412,"-AGr",VLOOKUP(D1412,Listen!$A$2:$G$45,7,FALSE),"-",E1412,"-",F1412,),CONCATENATE("AGr",VLOOKUP(D1412,Listen!$A$2:$G$45,7,FALSE),"-",E1412,"-",F1412)),"keine vollständige ID")</f>
        <v>keine vollständige ID</v>
      </c>
      <c r="C1412" s="359">
        <f>'[2]III_SAV-Details_NB'!B1418</f>
        <v>0</v>
      </c>
      <c r="D1412" s="359">
        <f>'[2]III_SAV-Details_NB'!C1418</f>
        <v>0</v>
      </c>
      <c r="E1412" s="359">
        <f>'[2]III_SAV-Details_NB'!D1418</f>
        <v>0</v>
      </c>
      <c r="F1412" s="490"/>
      <c r="G1412" s="281">
        <f>'[2]III_SAV-Details_NB'!X1418</f>
        <v>0</v>
      </c>
      <c r="H1412" s="281">
        <f t="shared" si="401"/>
        <v>0</v>
      </c>
      <c r="I1412" s="281">
        <f>IF(con_EOGJahr=2025,'[2]III_SAV-Details_NB'!AA1418,IF(con_EOGJahr=2026,'[2]III_SAV-Details_NB'!AB1418,'[2]III_SAV-Details_NB'!AC1418))</f>
        <v>0</v>
      </c>
      <c r="J1412" s="282"/>
      <c r="K1412" s="282"/>
      <c r="L1412" s="282"/>
      <c r="M1412" s="282"/>
      <c r="N1412" s="282"/>
      <c r="O1412" s="282"/>
      <c r="P1412" s="52">
        <f t="shared" si="402"/>
        <v>0</v>
      </c>
      <c r="Q1412" s="60"/>
      <c r="R1412" s="53">
        <f t="shared" si="408"/>
        <v>0</v>
      </c>
      <c r="S1412" s="59"/>
      <c r="T1412" s="61"/>
      <c r="U1412" s="342" t="str">
        <f t="shared" si="412"/>
        <v>k.A.</v>
      </c>
      <c r="V1412" s="343" t="str">
        <f t="shared" si="409"/>
        <v>k.A.</v>
      </c>
      <c r="W1412" s="343" t="str">
        <f>IFERROR(IF(OR($D1412="",$E1412=0,con_Ende=0),"k.A.",IF(VLOOKUP($D1412,rng_ND,5,0)="Nein",VLOOKUP($D1412,rng_ND,2,FALSE),MIN(VLOOKUP($D1412,rng_ND,2,FALSE),A_Stammdaten!$B$19-D_SAV!$E1412+1))),"k.A.")</f>
        <v>k.A.</v>
      </c>
      <c r="X1412" s="343" t="str">
        <f t="shared" si="410"/>
        <v>k.A.</v>
      </c>
      <c r="Y1412" s="62"/>
      <c r="Z1412" s="48">
        <f t="shared" si="411"/>
        <v>0</v>
      </c>
      <c r="AA1412" s="457"/>
      <c r="AB1412" s="55">
        <f t="shared" si="403"/>
        <v>0</v>
      </c>
      <c r="AC1412" s="55">
        <f>IF(A_Stammdaten!$B$25="ja",D_SAV!AA1412,D_SAV!AB1412)</f>
        <v>0</v>
      </c>
      <c r="AD1412" s="478">
        <f>IF(AC1412=0,0,IF(U1412-(con_EOGJahr-D_SAV!E1412)&lt;=0,AC1412,AC1412/V1412))</f>
        <v>0</v>
      </c>
      <c r="AE1412" s="478">
        <f>IFERROR(IF(AND(VLOOKUP(D1412,rng_ND,5,FALSE)="Ja",D_SAV!T1412="degressiv"),D_SAV!AC1412*Y1412/100,0),0)</f>
        <v>0</v>
      </c>
      <c r="AF1412" s="55">
        <f>IFERROR(IF(VLOOKUP(D1412,rng_ND,5,FALSE)="Ja",MAX(D_SAV!AD1412:AE1412),D_SAV!AD1412),0)</f>
        <v>0</v>
      </c>
      <c r="AG1412" s="55">
        <f t="shared" si="404"/>
        <v>0</v>
      </c>
      <c r="AH1412" s="55">
        <f t="shared" si="405"/>
        <v>0</v>
      </c>
      <c r="AI1412" s="55">
        <f t="shared" si="406"/>
        <v>0</v>
      </c>
      <c r="AJ1412" s="55">
        <f t="shared" si="407"/>
        <v>0</v>
      </c>
      <c r="AK1412" s="55">
        <f t="shared" si="398"/>
        <v>0</v>
      </c>
      <c r="AL1412" s="55">
        <f t="shared" si="399"/>
        <v>0</v>
      </c>
      <c r="AM1412" s="55">
        <f t="shared" si="400"/>
        <v>0</v>
      </c>
    </row>
    <row r="1413" spans="1:39" x14ac:dyDescent="0.25">
      <c r="A1413" s="47">
        <v>1409</v>
      </c>
      <c r="B1413" s="358" t="str">
        <f>IF(AND(E1413&lt;&gt;0,D1413&lt;&gt;0,F1413&lt;&gt;0),IF(C1413&lt;&gt;0,CONCATENATE(C1413,"-AGr",VLOOKUP(D1413,Listen!$A$2:$G$45,7,FALSE),"-",E1413,"-",F1413,),CONCATENATE("AGr",VLOOKUP(D1413,Listen!$A$2:$G$45,7,FALSE),"-",E1413,"-",F1413)),"keine vollständige ID")</f>
        <v>keine vollständige ID</v>
      </c>
      <c r="C1413" s="359">
        <f>'[2]III_SAV-Details_NB'!B1419</f>
        <v>0</v>
      </c>
      <c r="D1413" s="359">
        <f>'[2]III_SAV-Details_NB'!C1419</f>
        <v>0</v>
      </c>
      <c r="E1413" s="359">
        <f>'[2]III_SAV-Details_NB'!D1419</f>
        <v>0</v>
      </c>
      <c r="F1413" s="490"/>
      <c r="G1413" s="281">
        <f>'[2]III_SAV-Details_NB'!X1419</f>
        <v>0</v>
      </c>
      <c r="H1413" s="281">
        <f t="shared" si="401"/>
        <v>0</v>
      </c>
      <c r="I1413" s="281">
        <f>IF(con_EOGJahr=2025,'[2]III_SAV-Details_NB'!AA1419,IF(con_EOGJahr=2026,'[2]III_SAV-Details_NB'!AB1419,'[2]III_SAV-Details_NB'!AC1419))</f>
        <v>0</v>
      </c>
      <c r="J1413" s="282"/>
      <c r="K1413" s="282"/>
      <c r="L1413" s="282"/>
      <c r="M1413" s="282"/>
      <c r="N1413" s="282"/>
      <c r="O1413" s="282"/>
      <c r="P1413" s="52">
        <f t="shared" si="402"/>
        <v>0</v>
      </c>
      <c r="Q1413" s="60"/>
      <c r="R1413" s="53">
        <f t="shared" si="408"/>
        <v>0</v>
      </c>
      <c r="S1413" s="59"/>
      <c r="T1413" s="61"/>
      <c r="U1413" s="342" t="str">
        <f t="shared" si="412"/>
        <v>k.A.</v>
      </c>
      <c r="V1413" s="343" t="str">
        <f t="shared" si="409"/>
        <v>k.A.</v>
      </c>
      <c r="W1413" s="343" t="str">
        <f>IFERROR(IF(OR($D1413="",$E1413=0,con_Ende=0),"k.A.",IF(VLOOKUP($D1413,rng_ND,5,0)="Nein",VLOOKUP($D1413,rng_ND,2,FALSE),MIN(VLOOKUP($D1413,rng_ND,2,FALSE),A_Stammdaten!$B$19-D_SAV!$E1413+1))),"k.A.")</f>
        <v>k.A.</v>
      </c>
      <c r="X1413" s="343" t="str">
        <f t="shared" si="410"/>
        <v>k.A.</v>
      </c>
      <c r="Y1413" s="62"/>
      <c r="Z1413" s="48">
        <f t="shared" si="411"/>
        <v>0</v>
      </c>
      <c r="AA1413" s="457"/>
      <c r="AB1413" s="55">
        <f t="shared" si="403"/>
        <v>0</v>
      </c>
      <c r="AC1413" s="55">
        <f>IF(A_Stammdaten!$B$25="ja",D_SAV!AA1413,D_SAV!AB1413)</f>
        <v>0</v>
      </c>
      <c r="AD1413" s="478">
        <f>IF(AC1413=0,0,IF(U1413-(con_EOGJahr-D_SAV!E1413)&lt;=0,AC1413,AC1413/V1413))</f>
        <v>0</v>
      </c>
      <c r="AE1413" s="478">
        <f>IFERROR(IF(AND(VLOOKUP(D1413,rng_ND,5,FALSE)="Ja",D_SAV!T1413="degressiv"),D_SAV!AC1413*Y1413/100,0),0)</f>
        <v>0</v>
      </c>
      <c r="AF1413" s="55">
        <f>IFERROR(IF(VLOOKUP(D1413,rng_ND,5,FALSE)="Ja",MAX(D_SAV!AD1413:AE1413),D_SAV!AD1413),0)</f>
        <v>0</v>
      </c>
      <c r="AG1413" s="55">
        <f t="shared" si="404"/>
        <v>0</v>
      </c>
      <c r="AH1413" s="55">
        <f t="shared" si="405"/>
        <v>0</v>
      </c>
      <c r="AI1413" s="55">
        <f t="shared" si="406"/>
        <v>0</v>
      </c>
      <c r="AJ1413" s="55">
        <f t="shared" si="407"/>
        <v>0</v>
      </c>
      <c r="AK1413" s="55">
        <f t="shared" ref="AK1413:AK1476" si="413">IF($E1413&gt;=2006,AC1413,con_EKQ*AH1413+(1-con_EKQ)*AC1413)</f>
        <v>0</v>
      </c>
      <c r="AL1413" s="55">
        <f t="shared" ref="AL1413:AL1476" si="414">IF($E1413&gt;=2006,AF1413,con_EKQ*AI1413+(1-con_EKQ)*AF1413)</f>
        <v>0</v>
      </c>
      <c r="AM1413" s="55">
        <f t="shared" ref="AM1413:AM1476" si="415">IF($E1413&gt;=2006,AG1413,con_EKQ*AJ1413+(1-con_EKQ)*AG1413)</f>
        <v>0</v>
      </c>
    </row>
    <row r="1414" spans="1:39" x14ac:dyDescent="0.25">
      <c r="A1414" s="47">
        <v>1410</v>
      </c>
      <c r="B1414" s="358" t="str">
        <f>IF(AND(E1414&lt;&gt;0,D1414&lt;&gt;0,F1414&lt;&gt;0),IF(C1414&lt;&gt;0,CONCATENATE(C1414,"-AGr",VLOOKUP(D1414,Listen!$A$2:$G$45,7,FALSE),"-",E1414,"-",F1414,),CONCATENATE("AGr",VLOOKUP(D1414,Listen!$A$2:$G$45,7,FALSE),"-",E1414,"-",F1414)),"keine vollständige ID")</f>
        <v>keine vollständige ID</v>
      </c>
      <c r="C1414" s="359">
        <f>'[2]III_SAV-Details_NB'!B1420</f>
        <v>0</v>
      </c>
      <c r="D1414" s="359">
        <f>'[2]III_SAV-Details_NB'!C1420</f>
        <v>0</v>
      </c>
      <c r="E1414" s="359">
        <f>'[2]III_SAV-Details_NB'!D1420</f>
        <v>0</v>
      </c>
      <c r="F1414" s="490"/>
      <c r="G1414" s="281">
        <f>'[2]III_SAV-Details_NB'!X1420</f>
        <v>0</v>
      </c>
      <c r="H1414" s="281">
        <f t="shared" ref="H1414:H1477" si="416">+G1414</f>
        <v>0</v>
      </c>
      <c r="I1414" s="281">
        <f>IF(con_EOGJahr=2025,'[2]III_SAV-Details_NB'!AA1420,IF(con_EOGJahr=2026,'[2]III_SAV-Details_NB'!AB1420,'[2]III_SAV-Details_NB'!AC1420))</f>
        <v>0</v>
      </c>
      <c r="J1414" s="282"/>
      <c r="K1414" s="282"/>
      <c r="L1414" s="282"/>
      <c r="M1414" s="282"/>
      <c r="N1414" s="282"/>
      <c r="O1414" s="282"/>
      <c r="P1414" s="52">
        <f t="shared" ref="P1414:P1477" si="417">SUM(I1414:O1414)</f>
        <v>0</v>
      </c>
      <c r="Q1414" s="60"/>
      <c r="R1414" s="53">
        <f t="shared" si="408"/>
        <v>0</v>
      </c>
      <c r="S1414" s="59"/>
      <c r="T1414" s="61"/>
      <c r="U1414" s="342" t="str">
        <f t="shared" si="412"/>
        <v>k.A.</v>
      </c>
      <c r="V1414" s="343" t="str">
        <f t="shared" si="409"/>
        <v>k.A.</v>
      </c>
      <c r="W1414" s="343" t="str">
        <f>IFERROR(IF(OR($D1414="",$E1414=0,con_Ende=0),"k.A.",IF(VLOOKUP($D1414,rng_ND,5,0)="Nein",VLOOKUP($D1414,rng_ND,2,FALSE),MIN(VLOOKUP($D1414,rng_ND,2,FALSE),A_Stammdaten!$B$19-D_SAV!$E1414+1))),"k.A.")</f>
        <v>k.A.</v>
      </c>
      <c r="X1414" s="343" t="str">
        <f t="shared" si="410"/>
        <v>k.A.</v>
      </c>
      <c r="Y1414" s="62"/>
      <c r="Z1414" s="48">
        <f t="shared" si="411"/>
        <v>0</v>
      </c>
      <c r="AA1414" s="457"/>
      <c r="AB1414" s="55">
        <f t="shared" ref="AB1414:AB1477" si="418">R1414</f>
        <v>0</v>
      </c>
      <c r="AC1414" s="55">
        <f>IF(A_Stammdaten!$B$25="ja",D_SAV!AA1414,D_SAV!AB1414)</f>
        <v>0</v>
      </c>
      <c r="AD1414" s="478">
        <f>IF(AC1414=0,0,IF(U1414-(con_EOGJahr-D_SAV!E1414)&lt;=0,AC1414,AC1414/V1414))</f>
        <v>0</v>
      </c>
      <c r="AE1414" s="478">
        <f>IFERROR(IF(AND(VLOOKUP(D1414,rng_ND,5,FALSE)="Ja",D_SAV!T1414="degressiv"),D_SAV!AC1414*Y1414/100,0),0)</f>
        <v>0</v>
      </c>
      <c r="AF1414" s="55">
        <f>IFERROR(IF(VLOOKUP(D1414,rng_ND,5,FALSE)="Ja",MAX(D_SAV!AD1414:AE1414),D_SAV!AD1414),0)</f>
        <v>0</v>
      </c>
      <c r="AG1414" s="55">
        <f t="shared" ref="AG1414:AG1477" si="419">AC1414-AF1414</f>
        <v>0</v>
      </c>
      <c r="AH1414" s="55">
        <f t="shared" ref="AH1414:AH1477" si="420">IF($E1414&gt;=2006,0,AC1414*$Z1414)</f>
        <v>0</v>
      </c>
      <c r="AI1414" s="55">
        <f t="shared" ref="AI1414:AI1477" si="421">IF($E1414&gt;=2006,0,AF1414*$Z1414)</f>
        <v>0</v>
      </c>
      <c r="AJ1414" s="55">
        <f t="shared" ref="AJ1414:AJ1477" si="422">IF($E1414&gt;=2006,0,AG1414*$Z1414)</f>
        <v>0</v>
      </c>
      <c r="AK1414" s="55">
        <f t="shared" si="413"/>
        <v>0</v>
      </c>
      <c r="AL1414" s="55">
        <f t="shared" si="414"/>
        <v>0</v>
      </c>
      <c r="AM1414" s="55">
        <f t="shared" si="415"/>
        <v>0</v>
      </c>
    </row>
    <row r="1415" spans="1:39" x14ac:dyDescent="0.25">
      <c r="A1415" s="47">
        <v>1411</v>
      </c>
      <c r="B1415" s="358" t="str">
        <f>IF(AND(E1415&lt;&gt;0,D1415&lt;&gt;0,F1415&lt;&gt;0),IF(C1415&lt;&gt;0,CONCATENATE(C1415,"-AGr",VLOOKUP(D1415,Listen!$A$2:$G$45,7,FALSE),"-",E1415,"-",F1415,),CONCATENATE("AGr",VLOOKUP(D1415,Listen!$A$2:$G$45,7,FALSE),"-",E1415,"-",F1415)),"keine vollständige ID")</f>
        <v>keine vollständige ID</v>
      </c>
      <c r="C1415" s="359">
        <f>'[2]III_SAV-Details_NB'!B1421</f>
        <v>0</v>
      </c>
      <c r="D1415" s="359">
        <f>'[2]III_SAV-Details_NB'!C1421</f>
        <v>0</v>
      </c>
      <c r="E1415" s="359">
        <f>'[2]III_SAV-Details_NB'!D1421</f>
        <v>0</v>
      </c>
      <c r="F1415" s="490"/>
      <c r="G1415" s="281">
        <f>'[2]III_SAV-Details_NB'!X1421</f>
        <v>0</v>
      </c>
      <c r="H1415" s="281">
        <f t="shared" si="416"/>
        <v>0</v>
      </c>
      <c r="I1415" s="281">
        <f>IF(con_EOGJahr=2025,'[2]III_SAV-Details_NB'!AA1421,IF(con_EOGJahr=2026,'[2]III_SAV-Details_NB'!AB1421,'[2]III_SAV-Details_NB'!AC1421))</f>
        <v>0</v>
      </c>
      <c r="J1415" s="282"/>
      <c r="K1415" s="282"/>
      <c r="L1415" s="282"/>
      <c r="M1415" s="282"/>
      <c r="N1415" s="282"/>
      <c r="O1415" s="282"/>
      <c r="P1415" s="52">
        <f t="shared" si="417"/>
        <v>0</v>
      </c>
      <c r="Q1415" s="60"/>
      <c r="R1415" s="53">
        <f t="shared" si="408"/>
        <v>0</v>
      </c>
      <c r="S1415" s="59"/>
      <c r="T1415" s="61"/>
      <c r="U1415" s="342" t="str">
        <f t="shared" si="412"/>
        <v>k.A.</v>
      </c>
      <c r="V1415" s="343" t="str">
        <f t="shared" si="409"/>
        <v>k.A.</v>
      </c>
      <c r="W1415" s="343" t="str">
        <f>IFERROR(IF(OR($D1415="",$E1415=0,con_Ende=0),"k.A.",IF(VLOOKUP($D1415,rng_ND,5,0)="Nein",VLOOKUP($D1415,rng_ND,2,FALSE),MIN(VLOOKUP($D1415,rng_ND,2,FALSE),A_Stammdaten!$B$19-D_SAV!$E1415+1))),"k.A.")</f>
        <v>k.A.</v>
      </c>
      <c r="X1415" s="343" t="str">
        <f t="shared" si="410"/>
        <v>k.A.</v>
      </c>
      <c r="Y1415" s="62"/>
      <c r="Z1415" s="48">
        <f t="shared" si="411"/>
        <v>0</v>
      </c>
      <c r="AA1415" s="457"/>
      <c r="AB1415" s="55">
        <f t="shared" si="418"/>
        <v>0</v>
      </c>
      <c r="AC1415" s="55">
        <f>IF(A_Stammdaten!$B$25="ja",D_SAV!AA1415,D_SAV!AB1415)</f>
        <v>0</v>
      </c>
      <c r="AD1415" s="478">
        <f>IF(AC1415=0,0,IF(U1415-(con_EOGJahr-D_SAV!E1415)&lt;=0,AC1415,AC1415/V1415))</f>
        <v>0</v>
      </c>
      <c r="AE1415" s="478">
        <f>IFERROR(IF(AND(VLOOKUP(D1415,rng_ND,5,FALSE)="Ja",D_SAV!T1415="degressiv"),D_SAV!AC1415*Y1415/100,0),0)</f>
        <v>0</v>
      </c>
      <c r="AF1415" s="55">
        <f>IFERROR(IF(VLOOKUP(D1415,rng_ND,5,FALSE)="Ja",MAX(D_SAV!AD1415:AE1415),D_SAV!AD1415),0)</f>
        <v>0</v>
      </c>
      <c r="AG1415" s="55">
        <f t="shared" si="419"/>
        <v>0</v>
      </c>
      <c r="AH1415" s="55">
        <f t="shared" si="420"/>
        <v>0</v>
      </c>
      <c r="AI1415" s="55">
        <f t="shared" si="421"/>
        <v>0</v>
      </c>
      <c r="AJ1415" s="55">
        <f t="shared" si="422"/>
        <v>0</v>
      </c>
      <c r="AK1415" s="55">
        <f t="shared" si="413"/>
        <v>0</v>
      </c>
      <c r="AL1415" s="55">
        <f t="shared" si="414"/>
        <v>0</v>
      </c>
      <c r="AM1415" s="55">
        <f t="shared" si="415"/>
        <v>0</v>
      </c>
    </row>
    <row r="1416" spans="1:39" x14ac:dyDescent="0.25">
      <c r="A1416" s="47">
        <v>1412</v>
      </c>
      <c r="B1416" s="358" t="str">
        <f>IF(AND(E1416&lt;&gt;0,D1416&lt;&gt;0,F1416&lt;&gt;0),IF(C1416&lt;&gt;0,CONCATENATE(C1416,"-AGr",VLOOKUP(D1416,Listen!$A$2:$G$45,7,FALSE),"-",E1416,"-",F1416,),CONCATENATE("AGr",VLOOKUP(D1416,Listen!$A$2:$G$45,7,FALSE),"-",E1416,"-",F1416)),"keine vollständige ID")</f>
        <v>keine vollständige ID</v>
      </c>
      <c r="C1416" s="359">
        <f>'[2]III_SAV-Details_NB'!B1422</f>
        <v>0</v>
      </c>
      <c r="D1416" s="359">
        <f>'[2]III_SAV-Details_NB'!C1422</f>
        <v>0</v>
      </c>
      <c r="E1416" s="359">
        <f>'[2]III_SAV-Details_NB'!D1422</f>
        <v>0</v>
      </c>
      <c r="F1416" s="490"/>
      <c r="G1416" s="281">
        <f>'[2]III_SAV-Details_NB'!X1422</f>
        <v>0</v>
      </c>
      <c r="H1416" s="281">
        <f t="shared" si="416"/>
        <v>0</v>
      </c>
      <c r="I1416" s="281">
        <f>IF(con_EOGJahr=2025,'[2]III_SAV-Details_NB'!AA1422,IF(con_EOGJahr=2026,'[2]III_SAV-Details_NB'!AB1422,'[2]III_SAV-Details_NB'!AC1422))</f>
        <v>0</v>
      </c>
      <c r="J1416" s="282"/>
      <c r="K1416" s="282"/>
      <c r="L1416" s="282"/>
      <c r="M1416" s="282"/>
      <c r="N1416" s="282"/>
      <c r="O1416" s="282"/>
      <c r="P1416" s="52">
        <f t="shared" si="417"/>
        <v>0</v>
      </c>
      <c r="Q1416" s="60"/>
      <c r="R1416" s="53">
        <f t="shared" si="408"/>
        <v>0</v>
      </c>
      <c r="S1416" s="59"/>
      <c r="T1416" s="61"/>
      <c r="U1416" s="342" t="str">
        <f t="shared" si="412"/>
        <v>k.A.</v>
      </c>
      <c r="V1416" s="343" t="str">
        <f t="shared" si="409"/>
        <v>k.A.</v>
      </c>
      <c r="W1416" s="343" t="str">
        <f>IFERROR(IF(OR($D1416="",$E1416=0,con_Ende=0),"k.A.",IF(VLOOKUP($D1416,rng_ND,5,0)="Nein",VLOOKUP($D1416,rng_ND,2,FALSE),MIN(VLOOKUP($D1416,rng_ND,2,FALSE),A_Stammdaten!$B$19-D_SAV!$E1416+1))),"k.A.")</f>
        <v>k.A.</v>
      </c>
      <c r="X1416" s="343" t="str">
        <f t="shared" si="410"/>
        <v>k.A.</v>
      </c>
      <c r="Y1416" s="62"/>
      <c r="Z1416" s="48">
        <f t="shared" si="411"/>
        <v>0</v>
      </c>
      <c r="AA1416" s="457"/>
      <c r="AB1416" s="55">
        <f t="shared" si="418"/>
        <v>0</v>
      </c>
      <c r="AC1416" s="55">
        <f>IF(A_Stammdaten!$B$25="ja",D_SAV!AA1416,D_SAV!AB1416)</f>
        <v>0</v>
      </c>
      <c r="AD1416" s="478">
        <f>IF(AC1416=0,0,IF(U1416-(con_EOGJahr-D_SAV!E1416)&lt;=0,AC1416,AC1416/V1416))</f>
        <v>0</v>
      </c>
      <c r="AE1416" s="478">
        <f>IFERROR(IF(AND(VLOOKUP(D1416,rng_ND,5,FALSE)="Ja",D_SAV!T1416="degressiv"),D_SAV!AC1416*Y1416/100,0),0)</f>
        <v>0</v>
      </c>
      <c r="AF1416" s="55">
        <f>IFERROR(IF(VLOOKUP(D1416,rng_ND,5,FALSE)="Ja",MAX(D_SAV!AD1416:AE1416),D_SAV!AD1416),0)</f>
        <v>0</v>
      </c>
      <c r="AG1416" s="55">
        <f t="shared" si="419"/>
        <v>0</v>
      </c>
      <c r="AH1416" s="55">
        <f t="shared" si="420"/>
        <v>0</v>
      </c>
      <c r="AI1416" s="55">
        <f t="shared" si="421"/>
        <v>0</v>
      </c>
      <c r="AJ1416" s="55">
        <f t="shared" si="422"/>
        <v>0</v>
      </c>
      <c r="AK1416" s="55">
        <f t="shared" si="413"/>
        <v>0</v>
      </c>
      <c r="AL1416" s="55">
        <f t="shared" si="414"/>
        <v>0</v>
      </c>
      <c r="AM1416" s="55">
        <f t="shared" si="415"/>
        <v>0</v>
      </c>
    </row>
    <row r="1417" spans="1:39" x14ac:dyDescent="0.25">
      <c r="A1417" s="47">
        <v>1413</v>
      </c>
      <c r="B1417" s="358" t="str">
        <f>IF(AND(E1417&lt;&gt;0,D1417&lt;&gt;0,F1417&lt;&gt;0),IF(C1417&lt;&gt;0,CONCATENATE(C1417,"-AGr",VLOOKUP(D1417,Listen!$A$2:$G$45,7,FALSE),"-",E1417,"-",F1417,),CONCATENATE("AGr",VLOOKUP(D1417,Listen!$A$2:$G$45,7,FALSE),"-",E1417,"-",F1417)),"keine vollständige ID")</f>
        <v>keine vollständige ID</v>
      </c>
      <c r="C1417" s="359">
        <f>'[2]III_SAV-Details_NB'!B1423</f>
        <v>0</v>
      </c>
      <c r="D1417" s="359">
        <f>'[2]III_SAV-Details_NB'!C1423</f>
        <v>0</v>
      </c>
      <c r="E1417" s="359">
        <f>'[2]III_SAV-Details_NB'!D1423</f>
        <v>0</v>
      </c>
      <c r="F1417" s="490"/>
      <c r="G1417" s="281">
        <f>'[2]III_SAV-Details_NB'!X1423</f>
        <v>0</v>
      </c>
      <c r="H1417" s="281">
        <f t="shared" si="416"/>
        <v>0</v>
      </c>
      <c r="I1417" s="281">
        <f>IF(con_EOGJahr=2025,'[2]III_SAV-Details_NB'!AA1423,IF(con_EOGJahr=2026,'[2]III_SAV-Details_NB'!AB1423,'[2]III_SAV-Details_NB'!AC1423))</f>
        <v>0</v>
      </c>
      <c r="J1417" s="282"/>
      <c r="K1417" s="282"/>
      <c r="L1417" s="282"/>
      <c r="M1417" s="282"/>
      <c r="N1417" s="282"/>
      <c r="O1417" s="282"/>
      <c r="P1417" s="52">
        <f t="shared" si="417"/>
        <v>0</v>
      </c>
      <c r="Q1417" s="60"/>
      <c r="R1417" s="53">
        <f t="shared" si="408"/>
        <v>0</v>
      </c>
      <c r="S1417" s="59"/>
      <c r="T1417" s="61"/>
      <c r="U1417" s="342" t="str">
        <f t="shared" si="412"/>
        <v>k.A.</v>
      </c>
      <c r="V1417" s="343" t="str">
        <f t="shared" si="409"/>
        <v>k.A.</v>
      </c>
      <c r="W1417" s="343" t="str">
        <f>IFERROR(IF(OR($D1417="",$E1417=0,con_Ende=0),"k.A.",IF(VLOOKUP($D1417,rng_ND,5,0)="Nein",VLOOKUP($D1417,rng_ND,2,FALSE),MIN(VLOOKUP($D1417,rng_ND,2,FALSE),A_Stammdaten!$B$19-D_SAV!$E1417+1))),"k.A.")</f>
        <v>k.A.</v>
      </c>
      <c r="X1417" s="343" t="str">
        <f t="shared" si="410"/>
        <v>k.A.</v>
      </c>
      <c r="Y1417" s="62"/>
      <c r="Z1417" s="48">
        <f t="shared" si="411"/>
        <v>0</v>
      </c>
      <c r="AA1417" s="457"/>
      <c r="AB1417" s="55">
        <f t="shared" si="418"/>
        <v>0</v>
      </c>
      <c r="AC1417" s="55">
        <f>IF(A_Stammdaten!$B$25="ja",D_SAV!AA1417,D_SAV!AB1417)</f>
        <v>0</v>
      </c>
      <c r="AD1417" s="478">
        <f>IF(AC1417=0,0,IF(U1417-(con_EOGJahr-D_SAV!E1417)&lt;=0,AC1417,AC1417/V1417))</f>
        <v>0</v>
      </c>
      <c r="AE1417" s="478">
        <f>IFERROR(IF(AND(VLOOKUP(D1417,rng_ND,5,FALSE)="Ja",D_SAV!T1417="degressiv"),D_SAV!AC1417*Y1417/100,0),0)</f>
        <v>0</v>
      </c>
      <c r="AF1417" s="55">
        <f>IFERROR(IF(VLOOKUP(D1417,rng_ND,5,FALSE)="Ja",MAX(D_SAV!AD1417:AE1417),D_SAV!AD1417),0)</f>
        <v>0</v>
      </c>
      <c r="AG1417" s="55">
        <f t="shared" si="419"/>
        <v>0</v>
      </c>
      <c r="AH1417" s="55">
        <f t="shared" si="420"/>
        <v>0</v>
      </c>
      <c r="AI1417" s="55">
        <f t="shared" si="421"/>
        <v>0</v>
      </c>
      <c r="AJ1417" s="55">
        <f t="shared" si="422"/>
        <v>0</v>
      </c>
      <c r="AK1417" s="55">
        <f t="shared" si="413"/>
        <v>0</v>
      </c>
      <c r="AL1417" s="55">
        <f t="shared" si="414"/>
        <v>0</v>
      </c>
      <c r="AM1417" s="55">
        <f t="shared" si="415"/>
        <v>0</v>
      </c>
    </row>
    <row r="1418" spans="1:39" x14ac:dyDescent="0.25">
      <c r="A1418" s="47">
        <v>1414</v>
      </c>
      <c r="B1418" s="358" t="str">
        <f>IF(AND(E1418&lt;&gt;0,D1418&lt;&gt;0,F1418&lt;&gt;0),IF(C1418&lt;&gt;0,CONCATENATE(C1418,"-AGr",VLOOKUP(D1418,Listen!$A$2:$G$45,7,FALSE),"-",E1418,"-",F1418,),CONCATENATE("AGr",VLOOKUP(D1418,Listen!$A$2:$G$45,7,FALSE),"-",E1418,"-",F1418)),"keine vollständige ID")</f>
        <v>keine vollständige ID</v>
      </c>
      <c r="C1418" s="359">
        <f>'[2]III_SAV-Details_NB'!B1424</f>
        <v>0</v>
      </c>
      <c r="D1418" s="359">
        <f>'[2]III_SAV-Details_NB'!C1424</f>
        <v>0</v>
      </c>
      <c r="E1418" s="359">
        <f>'[2]III_SAV-Details_NB'!D1424</f>
        <v>0</v>
      </c>
      <c r="F1418" s="490"/>
      <c r="G1418" s="281">
        <f>'[2]III_SAV-Details_NB'!X1424</f>
        <v>0</v>
      </c>
      <c r="H1418" s="281">
        <f t="shared" si="416"/>
        <v>0</v>
      </c>
      <c r="I1418" s="281">
        <f>IF(con_EOGJahr=2025,'[2]III_SAV-Details_NB'!AA1424,IF(con_EOGJahr=2026,'[2]III_SAV-Details_NB'!AB1424,'[2]III_SAV-Details_NB'!AC1424))</f>
        <v>0</v>
      </c>
      <c r="J1418" s="282"/>
      <c r="K1418" s="282"/>
      <c r="L1418" s="282"/>
      <c r="M1418" s="282"/>
      <c r="N1418" s="282"/>
      <c r="O1418" s="282"/>
      <c r="P1418" s="52">
        <f t="shared" si="417"/>
        <v>0</v>
      </c>
      <c r="Q1418" s="60"/>
      <c r="R1418" s="53">
        <f t="shared" si="408"/>
        <v>0</v>
      </c>
      <c r="S1418" s="59"/>
      <c r="T1418" s="61"/>
      <c r="U1418" s="342" t="str">
        <f t="shared" si="412"/>
        <v>k.A.</v>
      </c>
      <c r="V1418" s="343" t="str">
        <f t="shared" si="409"/>
        <v>k.A.</v>
      </c>
      <c r="W1418" s="343" t="str">
        <f>IFERROR(IF(OR($D1418="",$E1418=0,con_Ende=0),"k.A.",IF(VLOOKUP($D1418,rng_ND,5,0)="Nein",VLOOKUP($D1418,rng_ND,2,FALSE),MIN(VLOOKUP($D1418,rng_ND,2,FALSE),A_Stammdaten!$B$19-D_SAV!$E1418+1))),"k.A.")</f>
        <v>k.A.</v>
      </c>
      <c r="X1418" s="343" t="str">
        <f t="shared" si="410"/>
        <v>k.A.</v>
      </c>
      <c r="Y1418" s="62"/>
      <c r="Z1418" s="48">
        <f t="shared" si="411"/>
        <v>0</v>
      </c>
      <c r="AA1418" s="457"/>
      <c r="AB1418" s="55">
        <f t="shared" si="418"/>
        <v>0</v>
      </c>
      <c r="AC1418" s="55">
        <f>IF(A_Stammdaten!$B$25="ja",D_SAV!AA1418,D_SAV!AB1418)</f>
        <v>0</v>
      </c>
      <c r="AD1418" s="478">
        <f>IF(AC1418=0,0,IF(U1418-(con_EOGJahr-D_SAV!E1418)&lt;=0,AC1418,AC1418/V1418))</f>
        <v>0</v>
      </c>
      <c r="AE1418" s="478">
        <f>IFERROR(IF(AND(VLOOKUP(D1418,rng_ND,5,FALSE)="Ja",D_SAV!T1418="degressiv"),D_SAV!AC1418*Y1418/100,0),0)</f>
        <v>0</v>
      </c>
      <c r="AF1418" s="55">
        <f>IFERROR(IF(VLOOKUP(D1418,rng_ND,5,FALSE)="Ja",MAX(D_SAV!AD1418:AE1418),D_SAV!AD1418),0)</f>
        <v>0</v>
      </c>
      <c r="AG1418" s="55">
        <f t="shared" si="419"/>
        <v>0</v>
      </c>
      <c r="AH1418" s="55">
        <f t="shared" si="420"/>
        <v>0</v>
      </c>
      <c r="AI1418" s="55">
        <f t="shared" si="421"/>
        <v>0</v>
      </c>
      <c r="AJ1418" s="55">
        <f t="shared" si="422"/>
        <v>0</v>
      </c>
      <c r="AK1418" s="55">
        <f t="shared" si="413"/>
        <v>0</v>
      </c>
      <c r="AL1418" s="55">
        <f t="shared" si="414"/>
        <v>0</v>
      </c>
      <c r="AM1418" s="55">
        <f t="shared" si="415"/>
        <v>0</v>
      </c>
    </row>
    <row r="1419" spans="1:39" x14ac:dyDescent="0.25">
      <c r="A1419" s="47">
        <v>1415</v>
      </c>
      <c r="B1419" s="358" t="str">
        <f>IF(AND(E1419&lt;&gt;0,D1419&lt;&gt;0,F1419&lt;&gt;0),IF(C1419&lt;&gt;0,CONCATENATE(C1419,"-AGr",VLOOKUP(D1419,Listen!$A$2:$G$45,7,FALSE),"-",E1419,"-",F1419,),CONCATENATE("AGr",VLOOKUP(D1419,Listen!$A$2:$G$45,7,FALSE),"-",E1419,"-",F1419)),"keine vollständige ID")</f>
        <v>keine vollständige ID</v>
      </c>
      <c r="C1419" s="359">
        <f>'[2]III_SAV-Details_NB'!B1425</f>
        <v>0</v>
      </c>
      <c r="D1419" s="359">
        <f>'[2]III_SAV-Details_NB'!C1425</f>
        <v>0</v>
      </c>
      <c r="E1419" s="359">
        <f>'[2]III_SAV-Details_NB'!D1425</f>
        <v>0</v>
      </c>
      <c r="F1419" s="490"/>
      <c r="G1419" s="281">
        <f>'[2]III_SAV-Details_NB'!X1425</f>
        <v>0</v>
      </c>
      <c r="H1419" s="281">
        <f t="shared" si="416"/>
        <v>0</v>
      </c>
      <c r="I1419" s="281">
        <f>IF(con_EOGJahr=2025,'[2]III_SAV-Details_NB'!AA1425,IF(con_EOGJahr=2026,'[2]III_SAV-Details_NB'!AB1425,'[2]III_SAV-Details_NB'!AC1425))</f>
        <v>0</v>
      </c>
      <c r="J1419" s="282"/>
      <c r="K1419" s="282"/>
      <c r="L1419" s="282"/>
      <c r="M1419" s="282"/>
      <c r="N1419" s="282"/>
      <c r="O1419" s="282"/>
      <c r="P1419" s="52">
        <f t="shared" si="417"/>
        <v>0</v>
      </c>
      <c r="Q1419" s="60"/>
      <c r="R1419" s="53">
        <f t="shared" si="408"/>
        <v>0</v>
      </c>
      <c r="S1419" s="59"/>
      <c r="T1419" s="61"/>
      <c r="U1419" s="342" t="str">
        <f t="shared" si="412"/>
        <v>k.A.</v>
      </c>
      <c r="V1419" s="343" t="str">
        <f t="shared" si="409"/>
        <v>k.A.</v>
      </c>
      <c r="W1419" s="343" t="str">
        <f>IFERROR(IF(OR($D1419="",$E1419=0,con_Ende=0),"k.A.",IF(VLOOKUP($D1419,rng_ND,5,0)="Nein",VLOOKUP($D1419,rng_ND,2,FALSE),MIN(VLOOKUP($D1419,rng_ND,2,FALSE),A_Stammdaten!$B$19-D_SAV!$E1419+1))),"k.A.")</f>
        <v>k.A.</v>
      </c>
      <c r="X1419" s="343" t="str">
        <f t="shared" si="410"/>
        <v>k.A.</v>
      </c>
      <c r="Y1419" s="62"/>
      <c r="Z1419" s="48">
        <f t="shared" si="411"/>
        <v>0</v>
      </c>
      <c r="AA1419" s="457"/>
      <c r="AB1419" s="55">
        <f t="shared" si="418"/>
        <v>0</v>
      </c>
      <c r="AC1419" s="55">
        <f>IF(A_Stammdaten!$B$25="ja",D_SAV!AA1419,D_SAV!AB1419)</f>
        <v>0</v>
      </c>
      <c r="AD1419" s="478">
        <f>IF(AC1419=0,0,IF(U1419-(con_EOGJahr-D_SAV!E1419)&lt;=0,AC1419,AC1419/V1419))</f>
        <v>0</v>
      </c>
      <c r="AE1419" s="478">
        <f>IFERROR(IF(AND(VLOOKUP(D1419,rng_ND,5,FALSE)="Ja",D_SAV!T1419="degressiv"),D_SAV!AC1419*Y1419/100,0),0)</f>
        <v>0</v>
      </c>
      <c r="AF1419" s="55">
        <f>IFERROR(IF(VLOOKUP(D1419,rng_ND,5,FALSE)="Ja",MAX(D_SAV!AD1419:AE1419),D_SAV!AD1419),0)</f>
        <v>0</v>
      </c>
      <c r="AG1419" s="55">
        <f t="shared" si="419"/>
        <v>0</v>
      </c>
      <c r="AH1419" s="55">
        <f t="shared" si="420"/>
        <v>0</v>
      </c>
      <c r="AI1419" s="55">
        <f t="shared" si="421"/>
        <v>0</v>
      </c>
      <c r="AJ1419" s="55">
        <f t="shared" si="422"/>
        <v>0</v>
      </c>
      <c r="AK1419" s="55">
        <f t="shared" si="413"/>
        <v>0</v>
      </c>
      <c r="AL1419" s="55">
        <f t="shared" si="414"/>
        <v>0</v>
      </c>
      <c r="AM1419" s="55">
        <f t="shared" si="415"/>
        <v>0</v>
      </c>
    </row>
    <row r="1420" spans="1:39" x14ac:dyDescent="0.25">
      <c r="A1420" s="47">
        <v>1416</v>
      </c>
      <c r="B1420" s="358" t="str">
        <f>IF(AND(E1420&lt;&gt;0,D1420&lt;&gt;0,F1420&lt;&gt;0),IF(C1420&lt;&gt;0,CONCATENATE(C1420,"-AGr",VLOOKUP(D1420,Listen!$A$2:$G$45,7,FALSE),"-",E1420,"-",F1420,),CONCATENATE("AGr",VLOOKUP(D1420,Listen!$A$2:$G$45,7,FALSE),"-",E1420,"-",F1420)),"keine vollständige ID")</f>
        <v>keine vollständige ID</v>
      </c>
      <c r="C1420" s="359">
        <f>'[2]III_SAV-Details_NB'!B1426</f>
        <v>0</v>
      </c>
      <c r="D1420" s="359">
        <f>'[2]III_SAV-Details_NB'!C1426</f>
        <v>0</v>
      </c>
      <c r="E1420" s="359">
        <f>'[2]III_SAV-Details_NB'!D1426</f>
        <v>0</v>
      </c>
      <c r="F1420" s="490"/>
      <c r="G1420" s="281">
        <f>'[2]III_SAV-Details_NB'!X1426</f>
        <v>0</v>
      </c>
      <c r="H1420" s="281">
        <f t="shared" si="416"/>
        <v>0</v>
      </c>
      <c r="I1420" s="281">
        <f>IF(con_EOGJahr=2025,'[2]III_SAV-Details_NB'!AA1426,IF(con_EOGJahr=2026,'[2]III_SAV-Details_NB'!AB1426,'[2]III_SAV-Details_NB'!AC1426))</f>
        <v>0</v>
      </c>
      <c r="J1420" s="282"/>
      <c r="K1420" s="282"/>
      <c r="L1420" s="282"/>
      <c r="M1420" s="282"/>
      <c r="N1420" s="282"/>
      <c r="O1420" s="282"/>
      <c r="P1420" s="52">
        <f t="shared" si="417"/>
        <v>0</v>
      </c>
      <c r="Q1420" s="60"/>
      <c r="R1420" s="53">
        <f t="shared" si="408"/>
        <v>0</v>
      </c>
      <c r="S1420" s="59"/>
      <c r="T1420" s="61"/>
      <c r="U1420" s="342" t="str">
        <f t="shared" si="412"/>
        <v>k.A.</v>
      </c>
      <c r="V1420" s="343" t="str">
        <f t="shared" si="409"/>
        <v>k.A.</v>
      </c>
      <c r="W1420" s="343" t="str">
        <f>IFERROR(IF(OR($D1420="",$E1420=0,con_Ende=0),"k.A.",IF(VLOOKUP($D1420,rng_ND,5,0)="Nein",VLOOKUP($D1420,rng_ND,2,FALSE),MIN(VLOOKUP($D1420,rng_ND,2,FALSE),A_Stammdaten!$B$19-D_SAV!$E1420+1))),"k.A.")</f>
        <v>k.A.</v>
      </c>
      <c r="X1420" s="343" t="str">
        <f t="shared" si="410"/>
        <v>k.A.</v>
      </c>
      <c r="Y1420" s="62"/>
      <c r="Z1420" s="48">
        <f t="shared" si="411"/>
        <v>0</v>
      </c>
      <c r="AA1420" s="457"/>
      <c r="AB1420" s="55">
        <f t="shared" si="418"/>
        <v>0</v>
      </c>
      <c r="AC1420" s="55">
        <f>IF(A_Stammdaten!$B$25="ja",D_SAV!AA1420,D_SAV!AB1420)</f>
        <v>0</v>
      </c>
      <c r="AD1420" s="478">
        <f>IF(AC1420=0,0,IF(U1420-(con_EOGJahr-D_SAV!E1420)&lt;=0,AC1420,AC1420/V1420))</f>
        <v>0</v>
      </c>
      <c r="AE1420" s="478">
        <f>IFERROR(IF(AND(VLOOKUP(D1420,rng_ND,5,FALSE)="Ja",D_SAV!T1420="degressiv"),D_SAV!AC1420*Y1420/100,0),0)</f>
        <v>0</v>
      </c>
      <c r="AF1420" s="55">
        <f>IFERROR(IF(VLOOKUP(D1420,rng_ND,5,FALSE)="Ja",MAX(D_SAV!AD1420:AE1420),D_SAV!AD1420),0)</f>
        <v>0</v>
      </c>
      <c r="AG1420" s="55">
        <f t="shared" si="419"/>
        <v>0</v>
      </c>
      <c r="AH1420" s="55">
        <f t="shared" si="420"/>
        <v>0</v>
      </c>
      <c r="AI1420" s="55">
        <f t="shared" si="421"/>
        <v>0</v>
      </c>
      <c r="AJ1420" s="55">
        <f t="shared" si="422"/>
        <v>0</v>
      </c>
      <c r="AK1420" s="55">
        <f t="shared" si="413"/>
        <v>0</v>
      </c>
      <c r="AL1420" s="55">
        <f t="shared" si="414"/>
        <v>0</v>
      </c>
      <c r="AM1420" s="55">
        <f t="shared" si="415"/>
        <v>0</v>
      </c>
    </row>
    <row r="1421" spans="1:39" x14ac:dyDescent="0.25">
      <c r="A1421" s="47">
        <v>1417</v>
      </c>
      <c r="B1421" s="358" t="str">
        <f>IF(AND(E1421&lt;&gt;0,D1421&lt;&gt;0,F1421&lt;&gt;0),IF(C1421&lt;&gt;0,CONCATENATE(C1421,"-AGr",VLOOKUP(D1421,Listen!$A$2:$G$45,7,FALSE),"-",E1421,"-",F1421,),CONCATENATE("AGr",VLOOKUP(D1421,Listen!$A$2:$G$45,7,FALSE),"-",E1421,"-",F1421)),"keine vollständige ID")</f>
        <v>keine vollständige ID</v>
      </c>
      <c r="C1421" s="359">
        <f>'[2]III_SAV-Details_NB'!B1427</f>
        <v>0</v>
      </c>
      <c r="D1421" s="359">
        <f>'[2]III_SAV-Details_NB'!C1427</f>
        <v>0</v>
      </c>
      <c r="E1421" s="359">
        <f>'[2]III_SAV-Details_NB'!D1427</f>
        <v>0</v>
      </c>
      <c r="F1421" s="490"/>
      <c r="G1421" s="281">
        <f>'[2]III_SAV-Details_NB'!X1427</f>
        <v>0</v>
      </c>
      <c r="H1421" s="281">
        <f t="shared" si="416"/>
        <v>0</v>
      </c>
      <c r="I1421" s="281">
        <f>IF(con_EOGJahr=2025,'[2]III_SAV-Details_NB'!AA1427,IF(con_EOGJahr=2026,'[2]III_SAV-Details_NB'!AB1427,'[2]III_SAV-Details_NB'!AC1427))</f>
        <v>0</v>
      </c>
      <c r="J1421" s="282"/>
      <c r="K1421" s="282"/>
      <c r="L1421" s="282"/>
      <c r="M1421" s="282"/>
      <c r="N1421" s="282"/>
      <c r="O1421" s="282"/>
      <c r="P1421" s="52">
        <f t="shared" si="417"/>
        <v>0</v>
      </c>
      <c r="Q1421" s="60"/>
      <c r="R1421" s="53">
        <f t="shared" si="408"/>
        <v>0</v>
      </c>
      <c r="S1421" s="59"/>
      <c r="T1421" s="61"/>
      <c r="U1421" s="342" t="str">
        <f t="shared" si="412"/>
        <v>k.A.</v>
      </c>
      <c r="V1421" s="343" t="str">
        <f t="shared" si="409"/>
        <v>k.A.</v>
      </c>
      <c r="W1421" s="343" t="str">
        <f>IFERROR(IF(OR($D1421="",$E1421=0,con_Ende=0),"k.A.",IF(VLOOKUP($D1421,rng_ND,5,0)="Nein",VLOOKUP($D1421,rng_ND,2,FALSE),MIN(VLOOKUP($D1421,rng_ND,2,FALSE),A_Stammdaten!$B$19-D_SAV!$E1421+1))),"k.A.")</f>
        <v>k.A.</v>
      </c>
      <c r="X1421" s="343" t="str">
        <f t="shared" si="410"/>
        <v>k.A.</v>
      </c>
      <c r="Y1421" s="62"/>
      <c r="Z1421" s="48">
        <f t="shared" si="411"/>
        <v>0</v>
      </c>
      <c r="AA1421" s="457"/>
      <c r="AB1421" s="55">
        <f t="shared" si="418"/>
        <v>0</v>
      </c>
      <c r="AC1421" s="55">
        <f>IF(A_Stammdaten!$B$25="ja",D_SAV!AA1421,D_SAV!AB1421)</f>
        <v>0</v>
      </c>
      <c r="AD1421" s="478">
        <f>IF(AC1421=0,0,IF(U1421-(con_EOGJahr-D_SAV!E1421)&lt;=0,AC1421,AC1421/V1421))</f>
        <v>0</v>
      </c>
      <c r="AE1421" s="478">
        <f>IFERROR(IF(AND(VLOOKUP(D1421,rng_ND,5,FALSE)="Ja",D_SAV!T1421="degressiv"),D_SAV!AC1421*Y1421/100,0),0)</f>
        <v>0</v>
      </c>
      <c r="AF1421" s="55">
        <f>IFERROR(IF(VLOOKUP(D1421,rng_ND,5,FALSE)="Ja",MAX(D_SAV!AD1421:AE1421),D_SAV!AD1421),0)</f>
        <v>0</v>
      </c>
      <c r="AG1421" s="55">
        <f t="shared" si="419"/>
        <v>0</v>
      </c>
      <c r="AH1421" s="55">
        <f t="shared" si="420"/>
        <v>0</v>
      </c>
      <c r="AI1421" s="55">
        <f t="shared" si="421"/>
        <v>0</v>
      </c>
      <c r="AJ1421" s="55">
        <f t="shared" si="422"/>
        <v>0</v>
      </c>
      <c r="AK1421" s="55">
        <f t="shared" si="413"/>
        <v>0</v>
      </c>
      <c r="AL1421" s="55">
        <f t="shared" si="414"/>
        <v>0</v>
      </c>
      <c r="AM1421" s="55">
        <f t="shared" si="415"/>
        <v>0</v>
      </c>
    </row>
    <row r="1422" spans="1:39" x14ac:dyDescent="0.25">
      <c r="A1422" s="47">
        <v>1418</v>
      </c>
      <c r="B1422" s="358" t="str">
        <f>IF(AND(E1422&lt;&gt;0,D1422&lt;&gt;0,F1422&lt;&gt;0),IF(C1422&lt;&gt;0,CONCATENATE(C1422,"-AGr",VLOOKUP(D1422,Listen!$A$2:$G$45,7,FALSE),"-",E1422,"-",F1422,),CONCATENATE("AGr",VLOOKUP(D1422,Listen!$A$2:$G$45,7,FALSE),"-",E1422,"-",F1422)),"keine vollständige ID")</f>
        <v>keine vollständige ID</v>
      </c>
      <c r="C1422" s="359">
        <f>'[2]III_SAV-Details_NB'!B1428</f>
        <v>0</v>
      </c>
      <c r="D1422" s="359">
        <f>'[2]III_SAV-Details_NB'!C1428</f>
        <v>0</v>
      </c>
      <c r="E1422" s="359">
        <f>'[2]III_SAV-Details_NB'!D1428</f>
        <v>0</v>
      </c>
      <c r="F1422" s="490"/>
      <c r="G1422" s="281">
        <f>'[2]III_SAV-Details_NB'!X1428</f>
        <v>0</v>
      </c>
      <c r="H1422" s="281">
        <f t="shared" si="416"/>
        <v>0</v>
      </c>
      <c r="I1422" s="281">
        <f>IF(con_EOGJahr=2025,'[2]III_SAV-Details_NB'!AA1428,IF(con_EOGJahr=2026,'[2]III_SAV-Details_NB'!AB1428,'[2]III_SAV-Details_NB'!AC1428))</f>
        <v>0</v>
      </c>
      <c r="J1422" s="282"/>
      <c r="K1422" s="282"/>
      <c r="L1422" s="282"/>
      <c r="M1422" s="282"/>
      <c r="N1422" s="282"/>
      <c r="O1422" s="282"/>
      <c r="P1422" s="52">
        <f t="shared" si="417"/>
        <v>0</v>
      </c>
      <c r="Q1422" s="60"/>
      <c r="R1422" s="53">
        <f t="shared" si="408"/>
        <v>0</v>
      </c>
      <c r="S1422" s="59"/>
      <c r="T1422" s="61"/>
      <c r="U1422" s="342" t="str">
        <f t="shared" si="412"/>
        <v>k.A.</v>
      </c>
      <c r="V1422" s="343" t="str">
        <f t="shared" si="409"/>
        <v>k.A.</v>
      </c>
      <c r="W1422" s="343" t="str">
        <f>IFERROR(IF(OR($D1422="",$E1422=0,con_Ende=0),"k.A.",IF(VLOOKUP($D1422,rng_ND,5,0)="Nein",VLOOKUP($D1422,rng_ND,2,FALSE),MIN(VLOOKUP($D1422,rng_ND,2,FALSE),A_Stammdaten!$B$19-D_SAV!$E1422+1))),"k.A.")</f>
        <v>k.A.</v>
      </c>
      <c r="X1422" s="343" t="str">
        <f t="shared" si="410"/>
        <v>k.A.</v>
      </c>
      <c r="Y1422" s="62"/>
      <c r="Z1422" s="48">
        <f t="shared" si="411"/>
        <v>0</v>
      </c>
      <c r="AA1422" s="457"/>
      <c r="AB1422" s="55">
        <f t="shared" si="418"/>
        <v>0</v>
      </c>
      <c r="AC1422" s="55">
        <f>IF(A_Stammdaten!$B$25="ja",D_SAV!AA1422,D_SAV!AB1422)</f>
        <v>0</v>
      </c>
      <c r="AD1422" s="478">
        <f>IF(AC1422=0,0,IF(U1422-(con_EOGJahr-D_SAV!E1422)&lt;=0,AC1422,AC1422/V1422))</f>
        <v>0</v>
      </c>
      <c r="AE1422" s="478">
        <f>IFERROR(IF(AND(VLOOKUP(D1422,rng_ND,5,FALSE)="Ja",D_SAV!T1422="degressiv"),D_SAV!AC1422*Y1422/100,0),0)</f>
        <v>0</v>
      </c>
      <c r="AF1422" s="55">
        <f>IFERROR(IF(VLOOKUP(D1422,rng_ND,5,FALSE)="Ja",MAX(D_SAV!AD1422:AE1422),D_SAV!AD1422),0)</f>
        <v>0</v>
      </c>
      <c r="AG1422" s="55">
        <f t="shared" si="419"/>
        <v>0</v>
      </c>
      <c r="AH1422" s="55">
        <f t="shared" si="420"/>
        <v>0</v>
      </c>
      <c r="AI1422" s="55">
        <f t="shared" si="421"/>
        <v>0</v>
      </c>
      <c r="AJ1422" s="55">
        <f t="shared" si="422"/>
        <v>0</v>
      </c>
      <c r="AK1422" s="55">
        <f t="shared" si="413"/>
        <v>0</v>
      </c>
      <c r="AL1422" s="55">
        <f t="shared" si="414"/>
        <v>0</v>
      </c>
      <c r="AM1422" s="55">
        <f t="shared" si="415"/>
        <v>0</v>
      </c>
    </row>
    <row r="1423" spans="1:39" x14ac:dyDescent="0.25">
      <c r="A1423" s="47">
        <v>1419</v>
      </c>
      <c r="B1423" s="358" t="str">
        <f>IF(AND(E1423&lt;&gt;0,D1423&lt;&gt;0,F1423&lt;&gt;0),IF(C1423&lt;&gt;0,CONCATENATE(C1423,"-AGr",VLOOKUP(D1423,Listen!$A$2:$G$45,7,FALSE),"-",E1423,"-",F1423,),CONCATENATE("AGr",VLOOKUP(D1423,Listen!$A$2:$G$45,7,FALSE),"-",E1423,"-",F1423)),"keine vollständige ID")</f>
        <v>keine vollständige ID</v>
      </c>
      <c r="C1423" s="359">
        <f>'[2]III_SAV-Details_NB'!B1429</f>
        <v>0</v>
      </c>
      <c r="D1423" s="359">
        <f>'[2]III_SAV-Details_NB'!C1429</f>
        <v>0</v>
      </c>
      <c r="E1423" s="359">
        <f>'[2]III_SAV-Details_NB'!D1429</f>
        <v>0</v>
      </c>
      <c r="F1423" s="490"/>
      <c r="G1423" s="281">
        <f>'[2]III_SAV-Details_NB'!X1429</f>
        <v>0</v>
      </c>
      <c r="H1423" s="281">
        <f t="shared" si="416"/>
        <v>0</v>
      </c>
      <c r="I1423" s="281">
        <f>IF(con_EOGJahr=2025,'[2]III_SAV-Details_NB'!AA1429,IF(con_EOGJahr=2026,'[2]III_SAV-Details_NB'!AB1429,'[2]III_SAV-Details_NB'!AC1429))</f>
        <v>0</v>
      </c>
      <c r="J1423" s="282"/>
      <c r="K1423" s="282"/>
      <c r="L1423" s="282"/>
      <c r="M1423" s="282"/>
      <c r="N1423" s="282"/>
      <c r="O1423" s="282"/>
      <c r="P1423" s="52">
        <f t="shared" si="417"/>
        <v>0</v>
      </c>
      <c r="Q1423" s="60"/>
      <c r="R1423" s="53">
        <f t="shared" si="408"/>
        <v>0</v>
      </c>
      <c r="S1423" s="59"/>
      <c r="T1423" s="61"/>
      <c r="U1423" s="342" t="str">
        <f t="shared" si="412"/>
        <v>k.A.</v>
      </c>
      <c r="V1423" s="343" t="str">
        <f t="shared" si="409"/>
        <v>k.A.</v>
      </c>
      <c r="W1423" s="343" t="str">
        <f>IFERROR(IF(OR($D1423="",$E1423=0,con_Ende=0),"k.A.",IF(VLOOKUP($D1423,rng_ND,5,0)="Nein",VLOOKUP($D1423,rng_ND,2,FALSE),MIN(VLOOKUP($D1423,rng_ND,2,FALSE),A_Stammdaten!$B$19-D_SAV!$E1423+1))),"k.A.")</f>
        <v>k.A.</v>
      </c>
      <c r="X1423" s="343" t="str">
        <f t="shared" si="410"/>
        <v>k.A.</v>
      </c>
      <c r="Y1423" s="62"/>
      <c r="Z1423" s="48">
        <f t="shared" si="411"/>
        <v>0</v>
      </c>
      <c r="AA1423" s="457"/>
      <c r="AB1423" s="55">
        <f t="shared" si="418"/>
        <v>0</v>
      </c>
      <c r="AC1423" s="55">
        <f>IF(A_Stammdaten!$B$25="ja",D_SAV!AA1423,D_SAV!AB1423)</f>
        <v>0</v>
      </c>
      <c r="AD1423" s="478">
        <f>IF(AC1423=0,0,IF(U1423-(con_EOGJahr-D_SAV!E1423)&lt;=0,AC1423,AC1423/V1423))</f>
        <v>0</v>
      </c>
      <c r="AE1423" s="478">
        <f>IFERROR(IF(AND(VLOOKUP(D1423,rng_ND,5,FALSE)="Ja",D_SAV!T1423="degressiv"),D_SAV!AC1423*Y1423/100,0),0)</f>
        <v>0</v>
      </c>
      <c r="AF1423" s="55">
        <f>IFERROR(IF(VLOOKUP(D1423,rng_ND,5,FALSE)="Ja",MAX(D_SAV!AD1423:AE1423),D_SAV!AD1423),0)</f>
        <v>0</v>
      </c>
      <c r="AG1423" s="55">
        <f t="shared" si="419"/>
        <v>0</v>
      </c>
      <c r="AH1423" s="55">
        <f t="shared" si="420"/>
        <v>0</v>
      </c>
      <c r="AI1423" s="55">
        <f t="shared" si="421"/>
        <v>0</v>
      </c>
      <c r="AJ1423" s="55">
        <f t="shared" si="422"/>
        <v>0</v>
      </c>
      <c r="AK1423" s="55">
        <f t="shared" si="413"/>
        <v>0</v>
      </c>
      <c r="AL1423" s="55">
        <f t="shared" si="414"/>
        <v>0</v>
      </c>
      <c r="AM1423" s="55">
        <f t="shared" si="415"/>
        <v>0</v>
      </c>
    </row>
    <row r="1424" spans="1:39" x14ac:dyDescent="0.25">
      <c r="A1424" s="47">
        <v>1420</v>
      </c>
      <c r="B1424" s="358" t="str">
        <f>IF(AND(E1424&lt;&gt;0,D1424&lt;&gt;0,F1424&lt;&gt;0),IF(C1424&lt;&gt;0,CONCATENATE(C1424,"-AGr",VLOOKUP(D1424,Listen!$A$2:$G$45,7,FALSE),"-",E1424,"-",F1424,),CONCATENATE("AGr",VLOOKUP(D1424,Listen!$A$2:$G$45,7,FALSE),"-",E1424,"-",F1424)),"keine vollständige ID")</f>
        <v>keine vollständige ID</v>
      </c>
      <c r="C1424" s="359">
        <f>'[2]III_SAV-Details_NB'!B1430</f>
        <v>0</v>
      </c>
      <c r="D1424" s="359">
        <f>'[2]III_SAV-Details_NB'!C1430</f>
        <v>0</v>
      </c>
      <c r="E1424" s="359">
        <f>'[2]III_SAV-Details_NB'!D1430</f>
        <v>0</v>
      </c>
      <c r="F1424" s="490"/>
      <c r="G1424" s="281">
        <f>'[2]III_SAV-Details_NB'!X1430</f>
        <v>0</v>
      </c>
      <c r="H1424" s="281">
        <f t="shared" si="416"/>
        <v>0</v>
      </c>
      <c r="I1424" s="281">
        <f>IF(con_EOGJahr=2025,'[2]III_SAV-Details_NB'!AA1430,IF(con_EOGJahr=2026,'[2]III_SAV-Details_NB'!AB1430,'[2]III_SAV-Details_NB'!AC1430))</f>
        <v>0</v>
      </c>
      <c r="J1424" s="282"/>
      <c r="K1424" s="282"/>
      <c r="L1424" s="282"/>
      <c r="M1424" s="282"/>
      <c r="N1424" s="282"/>
      <c r="O1424" s="282"/>
      <c r="P1424" s="52">
        <f t="shared" si="417"/>
        <v>0</v>
      </c>
      <c r="Q1424" s="60"/>
      <c r="R1424" s="53">
        <f t="shared" si="408"/>
        <v>0</v>
      </c>
      <c r="S1424" s="59"/>
      <c r="T1424" s="61"/>
      <c r="U1424" s="342" t="str">
        <f t="shared" si="412"/>
        <v>k.A.</v>
      </c>
      <c r="V1424" s="343" t="str">
        <f t="shared" si="409"/>
        <v>k.A.</v>
      </c>
      <c r="W1424" s="343" t="str">
        <f>IFERROR(IF(OR($D1424="",$E1424=0,con_Ende=0),"k.A.",IF(VLOOKUP($D1424,rng_ND,5,0)="Nein",VLOOKUP($D1424,rng_ND,2,FALSE),MIN(VLOOKUP($D1424,rng_ND,2,FALSE),A_Stammdaten!$B$19-D_SAV!$E1424+1))),"k.A.")</f>
        <v>k.A.</v>
      </c>
      <c r="X1424" s="343" t="str">
        <f t="shared" si="410"/>
        <v>k.A.</v>
      </c>
      <c r="Y1424" s="62"/>
      <c r="Z1424" s="48">
        <f t="shared" si="411"/>
        <v>0</v>
      </c>
      <c r="AA1424" s="457"/>
      <c r="AB1424" s="55">
        <f t="shared" si="418"/>
        <v>0</v>
      </c>
      <c r="AC1424" s="55">
        <f>IF(A_Stammdaten!$B$25="ja",D_SAV!AA1424,D_SAV!AB1424)</f>
        <v>0</v>
      </c>
      <c r="AD1424" s="478">
        <f>IF(AC1424=0,0,IF(U1424-(con_EOGJahr-D_SAV!E1424)&lt;=0,AC1424,AC1424/V1424))</f>
        <v>0</v>
      </c>
      <c r="AE1424" s="478">
        <f>IFERROR(IF(AND(VLOOKUP(D1424,rng_ND,5,FALSE)="Ja",D_SAV!T1424="degressiv"),D_SAV!AC1424*Y1424/100,0),0)</f>
        <v>0</v>
      </c>
      <c r="AF1424" s="55">
        <f>IFERROR(IF(VLOOKUP(D1424,rng_ND,5,FALSE)="Ja",MAX(D_SAV!AD1424:AE1424),D_SAV!AD1424),0)</f>
        <v>0</v>
      </c>
      <c r="AG1424" s="55">
        <f t="shared" si="419"/>
        <v>0</v>
      </c>
      <c r="AH1424" s="55">
        <f t="shared" si="420"/>
        <v>0</v>
      </c>
      <c r="AI1424" s="55">
        <f t="shared" si="421"/>
        <v>0</v>
      </c>
      <c r="AJ1424" s="55">
        <f t="shared" si="422"/>
        <v>0</v>
      </c>
      <c r="AK1424" s="55">
        <f t="shared" si="413"/>
        <v>0</v>
      </c>
      <c r="AL1424" s="55">
        <f t="shared" si="414"/>
        <v>0</v>
      </c>
      <c r="AM1424" s="55">
        <f t="shared" si="415"/>
        <v>0</v>
      </c>
    </row>
    <row r="1425" spans="1:39" x14ac:dyDescent="0.25">
      <c r="A1425" s="47">
        <v>1421</v>
      </c>
      <c r="B1425" s="358" t="str">
        <f>IF(AND(E1425&lt;&gt;0,D1425&lt;&gt;0,F1425&lt;&gt;0),IF(C1425&lt;&gt;0,CONCATENATE(C1425,"-AGr",VLOOKUP(D1425,Listen!$A$2:$G$45,7,FALSE),"-",E1425,"-",F1425,),CONCATENATE("AGr",VLOOKUP(D1425,Listen!$A$2:$G$45,7,FALSE),"-",E1425,"-",F1425)),"keine vollständige ID")</f>
        <v>keine vollständige ID</v>
      </c>
      <c r="C1425" s="359">
        <f>'[2]III_SAV-Details_NB'!B1431</f>
        <v>0</v>
      </c>
      <c r="D1425" s="359">
        <f>'[2]III_SAV-Details_NB'!C1431</f>
        <v>0</v>
      </c>
      <c r="E1425" s="359">
        <f>'[2]III_SAV-Details_NB'!D1431</f>
        <v>0</v>
      </c>
      <c r="F1425" s="490"/>
      <c r="G1425" s="281">
        <f>'[2]III_SAV-Details_NB'!X1431</f>
        <v>0</v>
      </c>
      <c r="H1425" s="281">
        <f t="shared" si="416"/>
        <v>0</v>
      </c>
      <c r="I1425" s="281">
        <f>IF(con_EOGJahr=2025,'[2]III_SAV-Details_NB'!AA1431,IF(con_EOGJahr=2026,'[2]III_SAV-Details_NB'!AB1431,'[2]III_SAV-Details_NB'!AC1431))</f>
        <v>0</v>
      </c>
      <c r="J1425" s="282"/>
      <c r="K1425" s="282"/>
      <c r="L1425" s="282"/>
      <c r="M1425" s="282"/>
      <c r="N1425" s="282"/>
      <c r="O1425" s="282"/>
      <c r="P1425" s="52">
        <f t="shared" si="417"/>
        <v>0</v>
      </c>
      <c r="Q1425" s="60"/>
      <c r="R1425" s="53">
        <f t="shared" si="408"/>
        <v>0</v>
      </c>
      <c r="S1425" s="59"/>
      <c r="T1425" s="61"/>
      <c r="U1425" s="342" t="str">
        <f t="shared" si="412"/>
        <v>k.A.</v>
      </c>
      <c r="V1425" s="343" t="str">
        <f t="shared" si="409"/>
        <v>k.A.</v>
      </c>
      <c r="W1425" s="343" t="str">
        <f>IFERROR(IF(OR($D1425="",$E1425=0,con_Ende=0),"k.A.",IF(VLOOKUP($D1425,rng_ND,5,0)="Nein",VLOOKUP($D1425,rng_ND,2,FALSE),MIN(VLOOKUP($D1425,rng_ND,2,FALSE),A_Stammdaten!$B$19-D_SAV!$E1425+1))),"k.A.")</f>
        <v>k.A.</v>
      </c>
      <c r="X1425" s="343" t="str">
        <f t="shared" si="410"/>
        <v>k.A.</v>
      </c>
      <c r="Y1425" s="62"/>
      <c r="Z1425" s="48">
        <f t="shared" si="411"/>
        <v>0</v>
      </c>
      <c r="AA1425" s="457"/>
      <c r="AB1425" s="55">
        <f t="shared" si="418"/>
        <v>0</v>
      </c>
      <c r="AC1425" s="55">
        <f>IF(A_Stammdaten!$B$25="ja",D_SAV!AA1425,D_SAV!AB1425)</f>
        <v>0</v>
      </c>
      <c r="AD1425" s="478">
        <f>IF(AC1425=0,0,IF(U1425-(con_EOGJahr-D_SAV!E1425)&lt;=0,AC1425,AC1425/V1425))</f>
        <v>0</v>
      </c>
      <c r="AE1425" s="478">
        <f>IFERROR(IF(AND(VLOOKUP(D1425,rng_ND,5,FALSE)="Ja",D_SAV!T1425="degressiv"),D_SAV!AC1425*Y1425/100,0),0)</f>
        <v>0</v>
      </c>
      <c r="AF1425" s="55">
        <f>IFERROR(IF(VLOOKUP(D1425,rng_ND,5,FALSE)="Ja",MAX(D_SAV!AD1425:AE1425),D_SAV!AD1425),0)</f>
        <v>0</v>
      </c>
      <c r="AG1425" s="55">
        <f t="shared" si="419"/>
        <v>0</v>
      </c>
      <c r="AH1425" s="55">
        <f t="shared" si="420"/>
        <v>0</v>
      </c>
      <c r="AI1425" s="55">
        <f t="shared" si="421"/>
        <v>0</v>
      </c>
      <c r="AJ1425" s="55">
        <f t="shared" si="422"/>
        <v>0</v>
      </c>
      <c r="AK1425" s="55">
        <f t="shared" si="413"/>
        <v>0</v>
      </c>
      <c r="AL1425" s="55">
        <f t="shared" si="414"/>
        <v>0</v>
      </c>
      <c r="AM1425" s="55">
        <f t="shared" si="415"/>
        <v>0</v>
      </c>
    </row>
    <row r="1426" spans="1:39" x14ac:dyDescent="0.25">
      <c r="A1426" s="47">
        <v>1422</v>
      </c>
      <c r="B1426" s="358" t="str">
        <f>IF(AND(E1426&lt;&gt;0,D1426&lt;&gt;0,F1426&lt;&gt;0),IF(C1426&lt;&gt;0,CONCATENATE(C1426,"-AGr",VLOOKUP(D1426,Listen!$A$2:$G$45,7,FALSE),"-",E1426,"-",F1426,),CONCATENATE("AGr",VLOOKUP(D1426,Listen!$A$2:$G$45,7,FALSE),"-",E1426,"-",F1426)),"keine vollständige ID")</f>
        <v>keine vollständige ID</v>
      </c>
      <c r="C1426" s="359">
        <f>'[2]III_SAV-Details_NB'!B1432</f>
        <v>0</v>
      </c>
      <c r="D1426" s="359">
        <f>'[2]III_SAV-Details_NB'!C1432</f>
        <v>0</v>
      </c>
      <c r="E1426" s="359">
        <f>'[2]III_SAV-Details_NB'!D1432</f>
        <v>0</v>
      </c>
      <c r="F1426" s="490"/>
      <c r="G1426" s="281">
        <f>'[2]III_SAV-Details_NB'!X1432</f>
        <v>0</v>
      </c>
      <c r="H1426" s="281">
        <f t="shared" si="416"/>
        <v>0</v>
      </c>
      <c r="I1426" s="281">
        <f>IF(con_EOGJahr=2025,'[2]III_SAV-Details_NB'!AA1432,IF(con_EOGJahr=2026,'[2]III_SAV-Details_NB'!AB1432,'[2]III_SAV-Details_NB'!AC1432))</f>
        <v>0</v>
      </c>
      <c r="J1426" s="282"/>
      <c r="K1426" s="282"/>
      <c r="L1426" s="282"/>
      <c r="M1426" s="282"/>
      <c r="N1426" s="282"/>
      <c r="O1426" s="282"/>
      <c r="P1426" s="52">
        <f t="shared" si="417"/>
        <v>0</v>
      </c>
      <c r="Q1426" s="60"/>
      <c r="R1426" s="53">
        <f t="shared" ref="R1426:R1489" si="423">P1426+Q1426</f>
        <v>0</v>
      </c>
      <c r="S1426" s="59"/>
      <c r="T1426" s="61"/>
      <c r="U1426" s="342" t="str">
        <f t="shared" si="412"/>
        <v>k.A.</v>
      </c>
      <c r="V1426" s="343" t="str">
        <f t="shared" ref="V1426:V1489" si="424">IFERROR(IF(OR($D1426="",$E1426=0,con_Ende=0,$U1426=0),"k.A.",MAX($E1426-con_EOGJahr+$U1426,0)),"k.A.")</f>
        <v>k.A.</v>
      </c>
      <c r="W1426" s="343" t="str">
        <f>IFERROR(IF(OR($D1426="",$E1426=0,con_Ende=0),"k.A.",IF(VLOOKUP($D1426,rng_ND,5,0)="Nein",VLOOKUP($D1426,rng_ND,2,FALSE),MIN(VLOOKUP($D1426,rng_ND,2,FALSE),A_Stammdaten!$B$19-D_SAV!$E1426+1))),"k.A.")</f>
        <v>k.A.</v>
      </c>
      <c r="X1426" s="343" t="str">
        <f t="shared" ref="X1426:X1489" si="425">IFERROR(IF(OR($D1426="",$E1426=0,con_Ende=0),"k.A.",VLOOKUP($D1426,rng_ND,3,FALSE)),"k.A.")</f>
        <v>k.A.</v>
      </c>
      <c r="Y1426" s="62"/>
      <c r="Z1426" s="48">
        <f t="shared" ref="Z1426:Z1489" si="426">IF(AND($E1426&lt;2006,$E1426&lt;&gt;0),IFERROR(VLOOKUP($E1426,rng_Index,VLOOKUP($D1426,rng_ND,4,FALSE)+1,FALSE),1),)</f>
        <v>0</v>
      </c>
      <c r="AA1426" s="457"/>
      <c r="AB1426" s="55">
        <f t="shared" si="418"/>
        <v>0</v>
      </c>
      <c r="AC1426" s="55">
        <f>IF(A_Stammdaten!$B$25="ja",D_SAV!AA1426,D_SAV!AB1426)</f>
        <v>0</v>
      </c>
      <c r="AD1426" s="478">
        <f>IF(AC1426=0,0,IF(U1426-(con_EOGJahr-D_SAV!E1426)&lt;=0,AC1426,AC1426/V1426))</f>
        <v>0</v>
      </c>
      <c r="AE1426" s="478">
        <f>IFERROR(IF(AND(VLOOKUP(D1426,rng_ND,5,FALSE)="Ja",D_SAV!T1426="degressiv"),D_SAV!AC1426*Y1426/100,0),0)</f>
        <v>0</v>
      </c>
      <c r="AF1426" s="55">
        <f>IFERROR(IF(VLOOKUP(D1426,rng_ND,5,FALSE)="Ja",MAX(D_SAV!AD1426:AE1426),D_SAV!AD1426),0)</f>
        <v>0</v>
      </c>
      <c r="AG1426" s="55">
        <f t="shared" si="419"/>
        <v>0</v>
      </c>
      <c r="AH1426" s="55">
        <f t="shared" si="420"/>
        <v>0</v>
      </c>
      <c r="AI1426" s="55">
        <f t="shared" si="421"/>
        <v>0</v>
      </c>
      <c r="AJ1426" s="55">
        <f t="shared" si="422"/>
        <v>0</v>
      </c>
      <c r="AK1426" s="55">
        <f t="shared" si="413"/>
        <v>0</v>
      </c>
      <c r="AL1426" s="55">
        <f t="shared" si="414"/>
        <v>0</v>
      </c>
      <c r="AM1426" s="55">
        <f t="shared" si="415"/>
        <v>0</v>
      </c>
    </row>
    <row r="1427" spans="1:39" x14ac:dyDescent="0.25">
      <c r="A1427" s="47">
        <v>1423</v>
      </c>
      <c r="B1427" s="358" t="str">
        <f>IF(AND(E1427&lt;&gt;0,D1427&lt;&gt;0,F1427&lt;&gt;0),IF(C1427&lt;&gt;0,CONCATENATE(C1427,"-AGr",VLOOKUP(D1427,Listen!$A$2:$G$45,7,FALSE),"-",E1427,"-",F1427,),CONCATENATE("AGr",VLOOKUP(D1427,Listen!$A$2:$G$45,7,FALSE),"-",E1427,"-",F1427)),"keine vollständige ID")</f>
        <v>keine vollständige ID</v>
      </c>
      <c r="C1427" s="359">
        <f>'[2]III_SAV-Details_NB'!B1433</f>
        <v>0</v>
      </c>
      <c r="D1427" s="359">
        <f>'[2]III_SAV-Details_NB'!C1433</f>
        <v>0</v>
      </c>
      <c r="E1427" s="359">
        <f>'[2]III_SAV-Details_NB'!D1433</f>
        <v>0</v>
      </c>
      <c r="F1427" s="490"/>
      <c r="G1427" s="281">
        <f>'[2]III_SAV-Details_NB'!X1433</f>
        <v>0</v>
      </c>
      <c r="H1427" s="281">
        <f t="shared" si="416"/>
        <v>0</v>
      </c>
      <c r="I1427" s="281">
        <f>IF(con_EOGJahr=2025,'[2]III_SAV-Details_NB'!AA1433,IF(con_EOGJahr=2026,'[2]III_SAV-Details_NB'!AB1433,'[2]III_SAV-Details_NB'!AC1433))</f>
        <v>0</v>
      </c>
      <c r="J1427" s="282"/>
      <c r="K1427" s="282"/>
      <c r="L1427" s="282"/>
      <c r="M1427" s="282"/>
      <c r="N1427" s="282"/>
      <c r="O1427" s="282"/>
      <c r="P1427" s="52">
        <f t="shared" si="417"/>
        <v>0</v>
      </c>
      <c r="Q1427" s="60"/>
      <c r="R1427" s="53">
        <f t="shared" si="423"/>
        <v>0</v>
      </c>
      <c r="S1427" s="59"/>
      <c r="T1427" s="61"/>
      <c r="U1427" s="342" t="str">
        <f t="shared" ref="U1427:U1490" si="427">+W1427</f>
        <v>k.A.</v>
      </c>
      <c r="V1427" s="343" t="str">
        <f t="shared" si="424"/>
        <v>k.A.</v>
      </c>
      <c r="W1427" s="343" t="str">
        <f>IFERROR(IF(OR($D1427="",$E1427=0,con_Ende=0),"k.A.",IF(VLOOKUP($D1427,rng_ND,5,0)="Nein",VLOOKUP($D1427,rng_ND,2,FALSE),MIN(VLOOKUP($D1427,rng_ND,2,FALSE),A_Stammdaten!$B$19-D_SAV!$E1427+1))),"k.A.")</f>
        <v>k.A.</v>
      </c>
      <c r="X1427" s="343" t="str">
        <f t="shared" si="425"/>
        <v>k.A.</v>
      </c>
      <c r="Y1427" s="62"/>
      <c r="Z1427" s="48">
        <f t="shared" si="426"/>
        <v>0</v>
      </c>
      <c r="AA1427" s="457"/>
      <c r="AB1427" s="55">
        <f t="shared" si="418"/>
        <v>0</v>
      </c>
      <c r="AC1427" s="55">
        <f>IF(A_Stammdaten!$B$25="ja",D_SAV!AA1427,D_SAV!AB1427)</f>
        <v>0</v>
      </c>
      <c r="AD1427" s="478">
        <f>IF(AC1427=0,0,IF(U1427-(con_EOGJahr-D_SAV!E1427)&lt;=0,AC1427,AC1427/V1427))</f>
        <v>0</v>
      </c>
      <c r="AE1427" s="478">
        <f>IFERROR(IF(AND(VLOOKUP(D1427,rng_ND,5,FALSE)="Ja",D_SAV!T1427="degressiv"),D_SAV!AC1427*Y1427/100,0),0)</f>
        <v>0</v>
      </c>
      <c r="AF1427" s="55">
        <f>IFERROR(IF(VLOOKUP(D1427,rng_ND,5,FALSE)="Ja",MAX(D_SAV!AD1427:AE1427),D_SAV!AD1427),0)</f>
        <v>0</v>
      </c>
      <c r="AG1427" s="55">
        <f t="shared" si="419"/>
        <v>0</v>
      </c>
      <c r="AH1427" s="55">
        <f t="shared" si="420"/>
        <v>0</v>
      </c>
      <c r="AI1427" s="55">
        <f t="shared" si="421"/>
        <v>0</v>
      </c>
      <c r="AJ1427" s="55">
        <f t="shared" si="422"/>
        <v>0</v>
      </c>
      <c r="AK1427" s="55">
        <f t="shared" si="413"/>
        <v>0</v>
      </c>
      <c r="AL1427" s="55">
        <f t="shared" si="414"/>
        <v>0</v>
      </c>
      <c r="AM1427" s="55">
        <f t="shared" si="415"/>
        <v>0</v>
      </c>
    </row>
    <row r="1428" spans="1:39" x14ac:dyDescent="0.25">
      <c r="A1428" s="47">
        <v>1424</v>
      </c>
      <c r="B1428" s="358" t="str">
        <f>IF(AND(E1428&lt;&gt;0,D1428&lt;&gt;0,F1428&lt;&gt;0),IF(C1428&lt;&gt;0,CONCATENATE(C1428,"-AGr",VLOOKUP(D1428,Listen!$A$2:$G$45,7,FALSE),"-",E1428,"-",F1428,),CONCATENATE("AGr",VLOOKUP(D1428,Listen!$A$2:$G$45,7,FALSE),"-",E1428,"-",F1428)),"keine vollständige ID")</f>
        <v>keine vollständige ID</v>
      </c>
      <c r="C1428" s="359">
        <f>'[2]III_SAV-Details_NB'!B1434</f>
        <v>0</v>
      </c>
      <c r="D1428" s="359">
        <f>'[2]III_SAV-Details_NB'!C1434</f>
        <v>0</v>
      </c>
      <c r="E1428" s="359">
        <f>'[2]III_SAV-Details_NB'!D1434</f>
        <v>0</v>
      </c>
      <c r="F1428" s="490"/>
      <c r="G1428" s="281">
        <f>'[2]III_SAV-Details_NB'!X1434</f>
        <v>0</v>
      </c>
      <c r="H1428" s="281">
        <f t="shared" si="416"/>
        <v>0</v>
      </c>
      <c r="I1428" s="281">
        <f>IF(con_EOGJahr=2025,'[2]III_SAV-Details_NB'!AA1434,IF(con_EOGJahr=2026,'[2]III_SAV-Details_NB'!AB1434,'[2]III_SAV-Details_NB'!AC1434))</f>
        <v>0</v>
      </c>
      <c r="J1428" s="282"/>
      <c r="K1428" s="282"/>
      <c r="L1428" s="282"/>
      <c r="M1428" s="282"/>
      <c r="N1428" s="282"/>
      <c r="O1428" s="282"/>
      <c r="P1428" s="52">
        <f t="shared" si="417"/>
        <v>0</v>
      </c>
      <c r="Q1428" s="60"/>
      <c r="R1428" s="53">
        <f t="shared" si="423"/>
        <v>0</v>
      </c>
      <c r="S1428" s="59"/>
      <c r="T1428" s="61"/>
      <c r="U1428" s="342" t="str">
        <f t="shared" si="427"/>
        <v>k.A.</v>
      </c>
      <c r="V1428" s="343" t="str">
        <f t="shared" si="424"/>
        <v>k.A.</v>
      </c>
      <c r="W1428" s="343" t="str">
        <f>IFERROR(IF(OR($D1428="",$E1428=0,con_Ende=0),"k.A.",IF(VLOOKUP($D1428,rng_ND,5,0)="Nein",VLOOKUP($D1428,rng_ND,2,FALSE),MIN(VLOOKUP($D1428,rng_ND,2,FALSE),A_Stammdaten!$B$19-D_SAV!$E1428+1))),"k.A.")</f>
        <v>k.A.</v>
      </c>
      <c r="X1428" s="343" t="str">
        <f t="shared" si="425"/>
        <v>k.A.</v>
      </c>
      <c r="Y1428" s="62"/>
      <c r="Z1428" s="48">
        <f t="shared" si="426"/>
        <v>0</v>
      </c>
      <c r="AA1428" s="457"/>
      <c r="AB1428" s="55">
        <f t="shared" si="418"/>
        <v>0</v>
      </c>
      <c r="AC1428" s="55">
        <f>IF(A_Stammdaten!$B$25="ja",D_SAV!AA1428,D_SAV!AB1428)</f>
        <v>0</v>
      </c>
      <c r="AD1428" s="478">
        <f>IF(AC1428=0,0,IF(U1428-(con_EOGJahr-D_SAV!E1428)&lt;=0,AC1428,AC1428/V1428))</f>
        <v>0</v>
      </c>
      <c r="AE1428" s="478">
        <f>IFERROR(IF(AND(VLOOKUP(D1428,rng_ND,5,FALSE)="Ja",D_SAV!T1428="degressiv"),D_SAV!AC1428*Y1428/100,0),0)</f>
        <v>0</v>
      </c>
      <c r="AF1428" s="55">
        <f>IFERROR(IF(VLOOKUP(D1428,rng_ND,5,FALSE)="Ja",MAX(D_SAV!AD1428:AE1428),D_SAV!AD1428),0)</f>
        <v>0</v>
      </c>
      <c r="AG1428" s="55">
        <f t="shared" si="419"/>
        <v>0</v>
      </c>
      <c r="AH1428" s="55">
        <f t="shared" si="420"/>
        <v>0</v>
      </c>
      <c r="AI1428" s="55">
        <f t="shared" si="421"/>
        <v>0</v>
      </c>
      <c r="AJ1428" s="55">
        <f t="shared" si="422"/>
        <v>0</v>
      </c>
      <c r="AK1428" s="55">
        <f t="shared" si="413"/>
        <v>0</v>
      </c>
      <c r="AL1428" s="55">
        <f t="shared" si="414"/>
        <v>0</v>
      </c>
      <c r="AM1428" s="55">
        <f t="shared" si="415"/>
        <v>0</v>
      </c>
    </row>
    <row r="1429" spans="1:39" x14ac:dyDescent="0.25">
      <c r="A1429" s="47">
        <v>1425</v>
      </c>
      <c r="B1429" s="358" t="str">
        <f>IF(AND(E1429&lt;&gt;0,D1429&lt;&gt;0,F1429&lt;&gt;0),IF(C1429&lt;&gt;0,CONCATENATE(C1429,"-AGr",VLOOKUP(D1429,Listen!$A$2:$G$45,7,FALSE),"-",E1429,"-",F1429,),CONCATENATE("AGr",VLOOKUP(D1429,Listen!$A$2:$G$45,7,FALSE),"-",E1429,"-",F1429)),"keine vollständige ID")</f>
        <v>keine vollständige ID</v>
      </c>
      <c r="C1429" s="359">
        <f>'[2]III_SAV-Details_NB'!B1435</f>
        <v>0</v>
      </c>
      <c r="D1429" s="359">
        <f>'[2]III_SAV-Details_NB'!C1435</f>
        <v>0</v>
      </c>
      <c r="E1429" s="359">
        <f>'[2]III_SAV-Details_NB'!D1435</f>
        <v>0</v>
      </c>
      <c r="F1429" s="490"/>
      <c r="G1429" s="281">
        <f>'[2]III_SAV-Details_NB'!X1435</f>
        <v>0</v>
      </c>
      <c r="H1429" s="281">
        <f t="shared" si="416"/>
        <v>0</v>
      </c>
      <c r="I1429" s="281">
        <f>IF(con_EOGJahr=2025,'[2]III_SAV-Details_NB'!AA1435,IF(con_EOGJahr=2026,'[2]III_SAV-Details_NB'!AB1435,'[2]III_SAV-Details_NB'!AC1435))</f>
        <v>0</v>
      </c>
      <c r="J1429" s="282"/>
      <c r="K1429" s="282"/>
      <c r="L1429" s="282"/>
      <c r="M1429" s="282"/>
      <c r="N1429" s="282"/>
      <c r="O1429" s="282"/>
      <c r="P1429" s="52">
        <f t="shared" si="417"/>
        <v>0</v>
      </c>
      <c r="Q1429" s="60"/>
      <c r="R1429" s="53">
        <f t="shared" si="423"/>
        <v>0</v>
      </c>
      <c r="S1429" s="59"/>
      <c r="T1429" s="61"/>
      <c r="U1429" s="342" t="str">
        <f t="shared" si="427"/>
        <v>k.A.</v>
      </c>
      <c r="V1429" s="343" t="str">
        <f t="shared" si="424"/>
        <v>k.A.</v>
      </c>
      <c r="W1429" s="343" t="str">
        <f>IFERROR(IF(OR($D1429="",$E1429=0,con_Ende=0),"k.A.",IF(VLOOKUP($D1429,rng_ND,5,0)="Nein",VLOOKUP($D1429,rng_ND,2,FALSE),MIN(VLOOKUP($D1429,rng_ND,2,FALSE),A_Stammdaten!$B$19-D_SAV!$E1429+1))),"k.A.")</f>
        <v>k.A.</v>
      </c>
      <c r="X1429" s="343" t="str">
        <f t="shared" si="425"/>
        <v>k.A.</v>
      </c>
      <c r="Y1429" s="62"/>
      <c r="Z1429" s="48">
        <f t="shared" si="426"/>
        <v>0</v>
      </c>
      <c r="AA1429" s="457"/>
      <c r="AB1429" s="55">
        <f t="shared" si="418"/>
        <v>0</v>
      </c>
      <c r="AC1429" s="55">
        <f>IF(A_Stammdaten!$B$25="ja",D_SAV!AA1429,D_SAV!AB1429)</f>
        <v>0</v>
      </c>
      <c r="AD1429" s="478">
        <f>IF(AC1429=0,0,IF(U1429-(con_EOGJahr-D_SAV!E1429)&lt;=0,AC1429,AC1429/V1429))</f>
        <v>0</v>
      </c>
      <c r="AE1429" s="478">
        <f>IFERROR(IF(AND(VLOOKUP(D1429,rng_ND,5,FALSE)="Ja",D_SAV!T1429="degressiv"),D_SAV!AC1429*Y1429/100,0),0)</f>
        <v>0</v>
      </c>
      <c r="AF1429" s="55">
        <f>IFERROR(IF(VLOOKUP(D1429,rng_ND,5,FALSE)="Ja",MAX(D_SAV!AD1429:AE1429),D_SAV!AD1429),0)</f>
        <v>0</v>
      </c>
      <c r="AG1429" s="55">
        <f t="shared" si="419"/>
        <v>0</v>
      </c>
      <c r="AH1429" s="55">
        <f t="shared" si="420"/>
        <v>0</v>
      </c>
      <c r="AI1429" s="55">
        <f t="shared" si="421"/>
        <v>0</v>
      </c>
      <c r="AJ1429" s="55">
        <f t="shared" si="422"/>
        <v>0</v>
      </c>
      <c r="AK1429" s="55">
        <f t="shared" si="413"/>
        <v>0</v>
      </c>
      <c r="AL1429" s="55">
        <f t="shared" si="414"/>
        <v>0</v>
      </c>
      <c r="AM1429" s="55">
        <f t="shared" si="415"/>
        <v>0</v>
      </c>
    </row>
    <row r="1430" spans="1:39" x14ac:dyDescent="0.25">
      <c r="A1430" s="47">
        <v>1426</v>
      </c>
      <c r="B1430" s="358" t="str">
        <f>IF(AND(E1430&lt;&gt;0,D1430&lt;&gt;0,F1430&lt;&gt;0),IF(C1430&lt;&gt;0,CONCATENATE(C1430,"-AGr",VLOOKUP(D1430,Listen!$A$2:$G$45,7,FALSE),"-",E1430,"-",F1430,),CONCATENATE("AGr",VLOOKUP(D1430,Listen!$A$2:$G$45,7,FALSE),"-",E1430,"-",F1430)),"keine vollständige ID")</f>
        <v>keine vollständige ID</v>
      </c>
      <c r="C1430" s="359">
        <f>'[2]III_SAV-Details_NB'!B1436</f>
        <v>0</v>
      </c>
      <c r="D1430" s="359">
        <f>'[2]III_SAV-Details_NB'!C1436</f>
        <v>0</v>
      </c>
      <c r="E1430" s="359">
        <f>'[2]III_SAV-Details_NB'!D1436</f>
        <v>0</v>
      </c>
      <c r="F1430" s="490"/>
      <c r="G1430" s="281">
        <f>'[2]III_SAV-Details_NB'!X1436</f>
        <v>0</v>
      </c>
      <c r="H1430" s="281">
        <f t="shared" si="416"/>
        <v>0</v>
      </c>
      <c r="I1430" s="281">
        <f>IF(con_EOGJahr=2025,'[2]III_SAV-Details_NB'!AA1436,IF(con_EOGJahr=2026,'[2]III_SAV-Details_NB'!AB1436,'[2]III_SAV-Details_NB'!AC1436))</f>
        <v>0</v>
      </c>
      <c r="J1430" s="282"/>
      <c r="K1430" s="282"/>
      <c r="L1430" s="282"/>
      <c r="M1430" s="282"/>
      <c r="N1430" s="282"/>
      <c r="O1430" s="282"/>
      <c r="P1430" s="52">
        <f t="shared" si="417"/>
        <v>0</v>
      </c>
      <c r="Q1430" s="60"/>
      <c r="R1430" s="53">
        <f t="shared" si="423"/>
        <v>0</v>
      </c>
      <c r="S1430" s="59"/>
      <c r="T1430" s="61"/>
      <c r="U1430" s="342" t="str">
        <f t="shared" si="427"/>
        <v>k.A.</v>
      </c>
      <c r="V1430" s="343" t="str">
        <f t="shared" si="424"/>
        <v>k.A.</v>
      </c>
      <c r="W1430" s="343" t="str">
        <f>IFERROR(IF(OR($D1430="",$E1430=0,con_Ende=0),"k.A.",IF(VLOOKUP($D1430,rng_ND,5,0)="Nein",VLOOKUP($D1430,rng_ND,2,FALSE),MIN(VLOOKUP($D1430,rng_ND,2,FALSE),A_Stammdaten!$B$19-D_SAV!$E1430+1))),"k.A.")</f>
        <v>k.A.</v>
      </c>
      <c r="X1430" s="343" t="str">
        <f t="shared" si="425"/>
        <v>k.A.</v>
      </c>
      <c r="Y1430" s="62"/>
      <c r="Z1430" s="48">
        <f t="shared" si="426"/>
        <v>0</v>
      </c>
      <c r="AA1430" s="457"/>
      <c r="AB1430" s="55">
        <f t="shared" si="418"/>
        <v>0</v>
      </c>
      <c r="AC1430" s="55">
        <f>IF(A_Stammdaten!$B$25="ja",D_SAV!AA1430,D_SAV!AB1430)</f>
        <v>0</v>
      </c>
      <c r="AD1430" s="478">
        <f>IF(AC1430=0,0,IF(U1430-(con_EOGJahr-D_SAV!E1430)&lt;=0,AC1430,AC1430/V1430))</f>
        <v>0</v>
      </c>
      <c r="AE1430" s="478">
        <f>IFERROR(IF(AND(VLOOKUP(D1430,rng_ND,5,FALSE)="Ja",D_SAV!T1430="degressiv"),D_SAV!AC1430*Y1430/100,0),0)</f>
        <v>0</v>
      </c>
      <c r="AF1430" s="55">
        <f>IFERROR(IF(VLOOKUP(D1430,rng_ND,5,FALSE)="Ja",MAX(D_SAV!AD1430:AE1430),D_SAV!AD1430),0)</f>
        <v>0</v>
      </c>
      <c r="AG1430" s="55">
        <f t="shared" si="419"/>
        <v>0</v>
      </c>
      <c r="AH1430" s="55">
        <f t="shared" si="420"/>
        <v>0</v>
      </c>
      <c r="AI1430" s="55">
        <f t="shared" si="421"/>
        <v>0</v>
      </c>
      <c r="AJ1430" s="55">
        <f t="shared" si="422"/>
        <v>0</v>
      </c>
      <c r="AK1430" s="55">
        <f t="shared" si="413"/>
        <v>0</v>
      </c>
      <c r="AL1430" s="55">
        <f t="shared" si="414"/>
        <v>0</v>
      </c>
      <c r="AM1430" s="55">
        <f t="shared" si="415"/>
        <v>0</v>
      </c>
    </row>
    <row r="1431" spans="1:39" x14ac:dyDescent="0.25">
      <c r="A1431" s="47">
        <v>1427</v>
      </c>
      <c r="B1431" s="358" t="str">
        <f>IF(AND(E1431&lt;&gt;0,D1431&lt;&gt;0,F1431&lt;&gt;0),IF(C1431&lt;&gt;0,CONCATENATE(C1431,"-AGr",VLOOKUP(D1431,Listen!$A$2:$G$45,7,FALSE),"-",E1431,"-",F1431,),CONCATENATE("AGr",VLOOKUP(D1431,Listen!$A$2:$G$45,7,FALSE),"-",E1431,"-",F1431)),"keine vollständige ID")</f>
        <v>keine vollständige ID</v>
      </c>
      <c r="C1431" s="359">
        <f>'[2]III_SAV-Details_NB'!B1437</f>
        <v>0</v>
      </c>
      <c r="D1431" s="359">
        <f>'[2]III_SAV-Details_NB'!C1437</f>
        <v>0</v>
      </c>
      <c r="E1431" s="359">
        <f>'[2]III_SAV-Details_NB'!D1437</f>
        <v>0</v>
      </c>
      <c r="F1431" s="490"/>
      <c r="G1431" s="281">
        <f>'[2]III_SAV-Details_NB'!X1437</f>
        <v>0</v>
      </c>
      <c r="H1431" s="281">
        <f t="shared" si="416"/>
        <v>0</v>
      </c>
      <c r="I1431" s="281">
        <f>IF(con_EOGJahr=2025,'[2]III_SAV-Details_NB'!AA1437,IF(con_EOGJahr=2026,'[2]III_SAV-Details_NB'!AB1437,'[2]III_SAV-Details_NB'!AC1437))</f>
        <v>0</v>
      </c>
      <c r="J1431" s="282"/>
      <c r="K1431" s="282"/>
      <c r="L1431" s="282"/>
      <c r="M1431" s="282"/>
      <c r="N1431" s="282"/>
      <c r="O1431" s="282"/>
      <c r="P1431" s="52">
        <f t="shared" si="417"/>
        <v>0</v>
      </c>
      <c r="Q1431" s="60"/>
      <c r="R1431" s="53">
        <f t="shared" si="423"/>
        <v>0</v>
      </c>
      <c r="S1431" s="59"/>
      <c r="T1431" s="61"/>
      <c r="U1431" s="342" t="str">
        <f t="shared" si="427"/>
        <v>k.A.</v>
      </c>
      <c r="V1431" s="343" t="str">
        <f t="shared" si="424"/>
        <v>k.A.</v>
      </c>
      <c r="W1431" s="343" t="str">
        <f>IFERROR(IF(OR($D1431="",$E1431=0,con_Ende=0),"k.A.",IF(VLOOKUP($D1431,rng_ND,5,0)="Nein",VLOOKUP($D1431,rng_ND,2,FALSE),MIN(VLOOKUP($D1431,rng_ND,2,FALSE),A_Stammdaten!$B$19-D_SAV!$E1431+1))),"k.A.")</f>
        <v>k.A.</v>
      </c>
      <c r="X1431" s="343" t="str">
        <f t="shared" si="425"/>
        <v>k.A.</v>
      </c>
      <c r="Y1431" s="62"/>
      <c r="Z1431" s="48">
        <f t="shared" si="426"/>
        <v>0</v>
      </c>
      <c r="AA1431" s="457"/>
      <c r="AB1431" s="55">
        <f t="shared" si="418"/>
        <v>0</v>
      </c>
      <c r="AC1431" s="55">
        <f>IF(A_Stammdaten!$B$25="ja",D_SAV!AA1431,D_SAV!AB1431)</f>
        <v>0</v>
      </c>
      <c r="AD1431" s="478">
        <f>IF(AC1431=0,0,IF(U1431-(con_EOGJahr-D_SAV!E1431)&lt;=0,AC1431,AC1431/V1431))</f>
        <v>0</v>
      </c>
      <c r="AE1431" s="478">
        <f>IFERROR(IF(AND(VLOOKUP(D1431,rng_ND,5,FALSE)="Ja",D_SAV!T1431="degressiv"),D_SAV!AC1431*Y1431/100,0),0)</f>
        <v>0</v>
      </c>
      <c r="AF1431" s="55">
        <f>IFERROR(IF(VLOOKUP(D1431,rng_ND,5,FALSE)="Ja",MAX(D_SAV!AD1431:AE1431),D_SAV!AD1431),0)</f>
        <v>0</v>
      </c>
      <c r="AG1431" s="55">
        <f t="shared" si="419"/>
        <v>0</v>
      </c>
      <c r="AH1431" s="55">
        <f t="shared" si="420"/>
        <v>0</v>
      </c>
      <c r="AI1431" s="55">
        <f t="shared" si="421"/>
        <v>0</v>
      </c>
      <c r="AJ1431" s="55">
        <f t="shared" si="422"/>
        <v>0</v>
      </c>
      <c r="AK1431" s="55">
        <f t="shared" si="413"/>
        <v>0</v>
      </c>
      <c r="AL1431" s="55">
        <f t="shared" si="414"/>
        <v>0</v>
      </c>
      <c r="AM1431" s="55">
        <f t="shared" si="415"/>
        <v>0</v>
      </c>
    </row>
    <row r="1432" spans="1:39" x14ac:dyDescent="0.25">
      <c r="A1432" s="47">
        <v>1428</v>
      </c>
      <c r="B1432" s="358" t="str">
        <f>IF(AND(E1432&lt;&gt;0,D1432&lt;&gt;0,F1432&lt;&gt;0),IF(C1432&lt;&gt;0,CONCATENATE(C1432,"-AGr",VLOOKUP(D1432,Listen!$A$2:$G$45,7,FALSE),"-",E1432,"-",F1432,),CONCATENATE("AGr",VLOOKUP(D1432,Listen!$A$2:$G$45,7,FALSE),"-",E1432,"-",F1432)),"keine vollständige ID")</f>
        <v>keine vollständige ID</v>
      </c>
      <c r="C1432" s="359">
        <f>'[2]III_SAV-Details_NB'!B1438</f>
        <v>0</v>
      </c>
      <c r="D1432" s="359">
        <f>'[2]III_SAV-Details_NB'!C1438</f>
        <v>0</v>
      </c>
      <c r="E1432" s="359">
        <f>'[2]III_SAV-Details_NB'!D1438</f>
        <v>0</v>
      </c>
      <c r="F1432" s="490"/>
      <c r="G1432" s="281">
        <f>'[2]III_SAV-Details_NB'!X1438</f>
        <v>0</v>
      </c>
      <c r="H1432" s="281">
        <f t="shared" si="416"/>
        <v>0</v>
      </c>
      <c r="I1432" s="281">
        <f>IF(con_EOGJahr=2025,'[2]III_SAV-Details_NB'!AA1438,IF(con_EOGJahr=2026,'[2]III_SAV-Details_NB'!AB1438,'[2]III_SAV-Details_NB'!AC1438))</f>
        <v>0</v>
      </c>
      <c r="J1432" s="282"/>
      <c r="K1432" s="282"/>
      <c r="L1432" s="282"/>
      <c r="M1432" s="282"/>
      <c r="N1432" s="282"/>
      <c r="O1432" s="282"/>
      <c r="P1432" s="52">
        <f t="shared" si="417"/>
        <v>0</v>
      </c>
      <c r="Q1432" s="60"/>
      <c r="R1432" s="53">
        <f t="shared" si="423"/>
        <v>0</v>
      </c>
      <c r="S1432" s="59"/>
      <c r="T1432" s="61"/>
      <c r="U1432" s="342" t="str">
        <f t="shared" si="427"/>
        <v>k.A.</v>
      </c>
      <c r="V1432" s="343" t="str">
        <f t="shared" si="424"/>
        <v>k.A.</v>
      </c>
      <c r="W1432" s="343" t="str">
        <f>IFERROR(IF(OR($D1432="",$E1432=0,con_Ende=0),"k.A.",IF(VLOOKUP($D1432,rng_ND,5,0)="Nein",VLOOKUP($D1432,rng_ND,2,FALSE),MIN(VLOOKUP($D1432,rng_ND,2,FALSE),A_Stammdaten!$B$19-D_SAV!$E1432+1))),"k.A.")</f>
        <v>k.A.</v>
      </c>
      <c r="X1432" s="343" t="str">
        <f t="shared" si="425"/>
        <v>k.A.</v>
      </c>
      <c r="Y1432" s="62"/>
      <c r="Z1432" s="48">
        <f t="shared" si="426"/>
        <v>0</v>
      </c>
      <c r="AA1432" s="457"/>
      <c r="AB1432" s="55">
        <f t="shared" si="418"/>
        <v>0</v>
      </c>
      <c r="AC1432" s="55">
        <f>IF(A_Stammdaten!$B$25="ja",D_SAV!AA1432,D_SAV!AB1432)</f>
        <v>0</v>
      </c>
      <c r="AD1432" s="478">
        <f>IF(AC1432=0,0,IF(U1432-(con_EOGJahr-D_SAV!E1432)&lt;=0,AC1432,AC1432/V1432))</f>
        <v>0</v>
      </c>
      <c r="AE1432" s="478">
        <f>IFERROR(IF(AND(VLOOKUP(D1432,rng_ND,5,FALSE)="Ja",D_SAV!T1432="degressiv"),D_SAV!AC1432*Y1432/100,0),0)</f>
        <v>0</v>
      </c>
      <c r="AF1432" s="55">
        <f>IFERROR(IF(VLOOKUP(D1432,rng_ND,5,FALSE)="Ja",MAX(D_SAV!AD1432:AE1432),D_SAV!AD1432),0)</f>
        <v>0</v>
      </c>
      <c r="AG1432" s="55">
        <f t="shared" si="419"/>
        <v>0</v>
      </c>
      <c r="AH1432" s="55">
        <f t="shared" si="420"/>
        <v>0</v>
      </c>
      <c r="AI1432" s="55">
        <f t="shared" si="421"/>
        <v>0</v>
      </c>
      <c r="AJ1432" s="55">
        <f t="shared" si="422"/>
        <v>0</v>
      </c>
      <c r="AK1432" s="55">
        <f t="shared" si="413"/>
        <v>0</v>
      </c>
      <c r="AL1432" s="55">
        <f t="shared" si="414"/>
        <v>0</v>
      </c>
      <c r="AM1432" s="55">
        <f t="shared" si="415"/>
        <v>0</v>
      </c>
    </row>
    <row r="1433" spans="1:39" x14ac:dyDescent="0.25">
      <c r="A1433" s="47">
        <v>1429</v>
      </c>
      <c r="B1433" s="358" t="str">
        <f>IF(AND(E1433&lt;&gt;0,D1433&lt;&gt;0,F1433&lt;&gt;0),IF(C1433&lt;&gt;0,CONCATENATE(C1433,"-AGr",VLOOKUP(D1433,Listen!$A$2:$G$45,7,FALSE),"-",E1433,"-",F1433,),CONCATENATE("AGr",VLOOKUP(D1433,Listen!$A$2:$G$45,7,FALSE),"-",E1433,"-",F1433)),"keine vollständige ID")</f>
        <v>keine vollständige ID</v>
      </c>
      <c r="C1433" s="359">
        <f>'[2]III_SAV-Details_NB'!B1439</f>
        <v>0</v>
      </c>
      <c r="D1433" s="359">
        <f>'[2]III_SAV-Details_NB'!C1439</f>
        <v>0</v>
      </c>
      <c r="E1433" s="359">
        <f>'[2]III_SAV-Details_NB'!D1439</f>
        <v>0</v>
      </c>
      <c r="F1433" s="490"/>
      <c r="G1433" s="281">
        <f>'[2]III_SAV-Details_NB'!X1439</f>
        <v>0</v>
      </c>
      <c r="H1433" s="281">
        <f t="shared" si="416"/>
        <v>0</v>
      </c>
      <c r="I1433" s="281">
        <f>IF(con_EOGJahr=2025,'[2]III_SAV-Details_NB'!AA1439,IF(con_EOGJahr=2026,'[2]III_SAV-Details_NB'!AB1439,'[2]III_SAV-Details_NB'!AC1439))</f>
        <v>0</v>
      </c>
      <c r="J1433" s="282"/>
      <c r="K1433" s="282"/>
      <c r="L1433" s="282"/>
      <c r="M1433" s="282"/>
      <c r="N1433" s="282"/>
      <c r="O1433" s="282"/>
      <c r="P1433" s="52">
        <f t="shared" si="417"/>
        <v>0</v>
      </c>
      <c r="Q1433" s="60"/>
      <c r="R1433" s="53">
        <f t="shared" si="423"/>
        <v>0</v>
      </c>
      <c r="S1433" s="59"/>
      <c r="T1433" s="61"/>
      <c r="U1433" s="342" t="str">
        <f t="shared" si="427"/>
        <v>k.A.</v>
      </c>
      <c r="V1433" s="343" t="str">
        <f t="shared" si="424"/>
        <v>k.A.</v>
      </c>
      <c r="W1433" s="343" t="str">
        <f>IFERROR(IF(OR($D1433="",$E1433=0,con_Ende=0),"k.A.",IF(VLOOKUP($D1433,rng_ND,5,0)="Nein",VLOOKUP($D1433,rng_ND,2,FALSE),MIN(VLOOKUP($D1433,rng_ND,2,FALSE),A_Stammdaten!$B$19-D_SAV!$E1433+1))),"k.A.")</f>
        <v>k.A.</v>
      </c>
      <c r="X1433" s="343" t="str">
        <f t="shared" si="425"/>
        <v>k.A.</v>
      </c>
      <c r="Y1433" s="62"/>
      <c r="Z1433" s="48">
        <f t="shared" si="426"/>
        <v>0</v>
      </c>
      <c r="AA1433" s="457"/>
      <c r="AB1433" s="55">
        <f t="shared" si="418"/>
        <v>0</v>
      </c>
      <c r="AC1433" s="55">
        <f>IF(A_Stammdaten!$B$25="ja",D_SAV!AA1433,D_SAV!AB1433)</f>
        <v>0</v>
      </c>
      <c r="AD1433" s="478">
        <f>IF(AC1433=0,0,IF(U1433-(con_EOGJahr-D_SAV!E1433)&lt;=0,AC1433,AC1433/V1433))</f>
        <v>0</v>
      </c>
      <c r="AE1433" s="478">
        <f>IFERROR(IF(AND(VLOOKUP(D1433,rng_ND,5,FALSE)="Ja",D_SAV!T1433="degressiv"),D_SAV!AC1433*Y1433/100,0),0)</f>
        <v>0</v>
      </c>
      <c r="AF1433" s="55">
        <f>IFERROR(IF(VLOOKUP(D1433,rng_ND,5,FALSE)="Ja",MAX(D_SAV!AD1433:AE1433),D_SAV!AD1433),0)</f>
        <v>0</v>
      </c>
      <c r="AG1433" s="55">
        <f t="shared" si="419"/>
        <v>0</v>
      </c>
      <c r="AH1433" s="55">
        <f t="shared" si="420"/>
        <v>0</v>
      </c>
      <c r="AI1433" s="55">
        <f t="shared" si="421"/>
        <v>0</v>
      </c>
      <c r="AJ1433" s="55">
        <f t="shared" si="422"/>
        <v>0</v>
      </c>
      <c r="AK1433" s="55">
        <f t="shared" si="413"/>
        <v>0</v>
      </c>
      <c r="AL1433" s="55">
        <f t="shared" si="414"/>
        <v>0</v>
      </c>
      <c r="AM1433" s="55">
        <f t="shared" si="415"/>
        <v>0</v>
      </c>
    </row>
    <row r="1434" spans="1:39" x14ac:dyDescent="0.25">
      <c r="A1434" s="47">
        <v>1430</v>
      </c>
      <c r="B1434" s="358" t="str">
        <f>IF(AND(E1434&lt;&gt;0,D1434&lt;&gt;0,F1434&lt;&gt;0),IF(C1434&lt;&gt;0,CONCATENATE(C1434,"-AGr",VLOOKUP(D1434,Listen!$A$2:$G$45,7,FALSE),"-",E1434,"-",F1434,),CONCATENATE("AGr",VLOOKUP(D1434,Listen!$A$2:$G$45,7,FALSE),"-",E1434,"-",F1434)),"keine vollständige ID")</f>
        <v>keine vollständige ID</v>
      </c>
      <c r="C1434" s="359">
        <f>'[2]III_SAV-Details_NB'!B1440</f>
        <v>0</v>
      </c>
      <c r="D1434" s="359">
        <f>'[2]III_SAV-Details_NB'!C1440</f>
        <v>0</v>
      </c>
      <c r="E1434" s="359">
        <f>'[2]III_SAV-Details_NB'!D1440</f>
        <v>0</v>
      </c>
      <c r="F1434" s="490"/>
      <c r="G1434" s="281">
        <f>'[2]III_SAV-Details_NB'!X1440</f>
        <v>0</v>
      </c>
      <c r="H1434" s="281">
        <f t="shared" si="416"/>
        <v>0</v>
      </c>
      <c r="I1434" s="281">
        <f>IF(con_EOGJahr=2025,'[2]III_SAV-Details_NB'!AA1440,IF(con_EOGJahr=2026,'[2]III_SAV-Details_NB'!AB1440,'[2]III_SAV-Details_NB'!AC1440))</f>
        <v>0</v>
      </c>
      <c r="J1434" s="282"/>
      <c r="K1434" s="282"/>
      <c r="L1434" s="282"/>
      <c r="M1434" s="282"/>
      <c r="N1434" s="282"/>
      <c r="O1434" s="282"/>
      <c r="P1434" s="52">
        <f t="shared" si="417"/>
        <v>0</v>
      </c>
      <c r="Q1434" s="60"/>
      <c r="R1434" s="53">
        <f t="shared" si="423"/>
        <v>0</v>
      </c>
      <c r="S1434" s="59"/>
      <c r="T1434" s="61"/>
      <c r="U1434" s="342" t="str">
        <f t="shared" si="427"/>
        <v>k.A.</v>
      </c>
      <c r="V1434" s="343" t="str">
        <f t="shared" si="424"/>
        <v>k.A.</v>
      </c>
      <c r="W1434" s="343" t="str">
        <f>IFERROR(IF(OR($D1434="",$E1434=0,con_Ende=0),"k.A.",IF(VLOOKUP($D1434,rng_ND,5,0)="Nein",VLOOKUP($D1434,rng_ND,2,FALSE),MIN(VLOOKUP($D1434,rng_ND,2,FALSE),A_Stammdaten!$B$19-D_SAV!$E1434+1))),"k.A.")</f>
        <v>k.A.</v>
      </c>
      <c r="X1434" s="343" t="str">
        <f t="shared" si="425"/>
        <v>k.A.</v>
      </c>
      <c r="Y1434" s="62"/>
      <c r="Z1434" s="48">
        <f t="shared" si="426"/>
        <v>0</v>
      </c>
      <c r="AA1434" s="457"/>
      <c r="AB1434" s="55">
        <f t="shared" si="418"/>
        <v>0</v>
      </c>
      <c r="AC1434" s="55">
        <f>IF(A_Stammdaten!$B$25="ja",D_SAV!AA1434,D_SAV!AB1434)</f>
        <v>0</v>
      </c>
      <c r="AD1434" s="478">
        <f>IF(AC1434=0,0,IF(U1434-(con_EOGJahr-D_SAV!E1434)&lt;=0,AC1434,AC1434/V1434))</f>
        <v>0</v>
      </c>
      <c r="AE1434" s="478">
        <f>IFERROR(IF(AND(VLOOKUP(D1434,rng_ND,5,FALSE)="Ja",D_SAV!T1434="degressiv"),D_SAV!AC1434*Y1434/100,0),0)</f>
        <v>0</v>
      </c>
      <c r="AF1434" s="55">
        <f>IFERROR(IF(VLOOKUP(D1434,rng_ND,5,FALSE)="Ja",MAX(D_SAV!AD1434:AE1434),D_SAV!AD1434),0)</f>
        <v>0</v>
      </c>
      <c r="AG1434" s="55">
        <f t="shared" si="419"/>
        <v>0</v>
      </c>
      <c r="AH1434" s="55">
        <f t="shared" si="420"/>
        <v>0</v>
      </c>
      <c r="AI1434" s="55">
        <f t="shared" si="421"/>
        <v>0</v>
      </c>
      <c r="AJ1434" s="55">
        <f t="shared" si="422"/>
        <v>0</v>
      </c>
      <c r="AK1434" s="55">
        <f t="shared" si="413"/>
        <v>0</v>
      </c>
      <c r="AL1434" s="55">
        <f t="shared" si="414"/>
        <v>0</v>
      </c>
      <c r="AM1434" s="55">
        <f t="shared" si="415"/>
        <v>0</v>
      </c>
    </row>
    <row r="1435" spans="1:39" x14ac:dyDescent="0.25">
      <c r="A1435" s="47">
        <v>1431</v>
      </c>
      <c r="B1435" s="358" t="str">
        <f>IF(AND(E1435&lt;&gt;0,D1435&lt;&gt;0,F1435&lt;&gt;0),IF(C1435&lt;&gt;0,CONCATENATE(C1435,"-AGr",VLOOKUP(D1435,Listen!$A$2:$G$45,7,FALSE),"-",E1435,"-",F1435,),CONCATENATE("AGr",VLOOKUP(D1435,Listen!$A$2:$G$45,7,FALSE),"-",E1435,"-",F1435)),"keine vollständige ID")</f>
        <v>keine vollständige ID</v>
      </c>
      <c r="C1435" s="359">
        <f>'[2]III_SAV-Details_NB'!B1441</f>
        <v>0</v>
      </c>
      <c r="D1435" s="359">
        <f>'[2]III_SAV-Details_NB'!C1441</f>
        <v>0</v>
      </c>
      <c r="E1435" s="359">
        <f>'[2]III_SAV-Details_NB'!D1441</f>
        <v>0</v>
      </c>
      <c r="F1435" s="490"/>
      <c r="G1435" s="281">
        <f>'[2]III_SAV-Details_NB'!X1441</f>
        <v>0</v>
      </c>
      <c r="H1435" s="281">
        <f t="shared" si="416"/>
        <v>0</v>
      </c>
      <c r="I1435" s="281">
        <f>IF(con_EOGJahr=2025,'[2]III_SAV-Details_NB'!AA1441,IF(con_EOGJahr=2026,'[2]III_SAV-Details_NB'!AB1441,'[2]III_SAV-Details_NB'!AC1441))</f>
        <v>0</v>
      </c>
      <c r="J1435" s="282"/>
      <c r="K1435" s="282"/>
      <c r="L1435" s="282"/>
      <c r="M1435" s="282"/>
      <c r="N1435" s="282"/>
      <c r="O1435" s="282"/>
      <c r="P1435" s="52">
        <f t="shared" si="417"/>
        <v>0</v>
      </c>
      <c r="Q1435" s="60"/>
      <c r="R1435" s="53">
        <f t="shared" si="423"/>
        <v>0</v>
      </c>
      <c r="S1435" s="59"/>
      <c r="T1435" s="61"/>
      <c r="U1435" s="342" t="str">
        <f t="shared" si="427"/>
        <v>k.A.</v>
      </c>
      <c r="V1435" s="343" t="str">
        <f t="shared" si="424"/>
        <v>k.A.</v>
      </c>
      <c r="W1435" s="343" t="str">
        <f>IFERROR(IF(OR($D1435="",$E1435=0,con_Ende=0),"k.A.",IF(VLOOKUP($D1435,rng_ND,5,0)="Nein",VLOOKUP($D1435,rng_ND,2,FALSE),MIN(VLOOKUP($D1435,rng_ND,2,FALSE),A_Stammdaten!$B$19-D_SAV!$E1435+1))),"k.A.")</f>
        <v>k.A.</v>
      </c>
      <c r="X1435" s="343" t="str">
        <f t="shared" si="425"/>
        <v>k.A.</v>
      </c>
      <c r="Y1435" s="62"/>
      <c r="Z1435" s="48">
        <f t="shared" si="426"/>
        <v>0</v>
      </c>
      <c r="AA1435" s="457"/>
      <c r="AB1435" s="55">
        <f t="shared" si="418"/>
        <v>0</v>
      </c>
      <c r="AC1435" s="55">
        <f>IF(A_Stammdaten!$B$25="ja",D_SAV!AA1435,D_SAV!AB1435)</f>
        <v>0</v>
      </c>
      <c r="AD1435" s="478">
        <f>IF(AC1435=0,0,IF(U1435-(con_EOGJahr-D_SAV!E1435)&lt;=0,AC1435,AC1435/V1435))</f>
        <v>0</v>
      </c>
      <c r="AE1435" s="478">
        <f>IFERROR(IF(AND(VLOOKUP(D1435,rng_ND,5,FALSE)="Ja",D_SAV!T1435="degressiv"),D_SAV!AC1435*Y1435/100,0),0)</f>
        <v>0</v>
      </c>
      <c r="AF1435" s="55">
        <f>IFERROR(IF(VLOOKUP(D1435,rng_ND,5,FALSE)="Ja",MAX(D_SAV!AD1435:AE1435),D_SAV!AD1435),0)</f>
        <v>0</v>
      </c>
      <c r="AG1435" s="55">
        <f t="shared" si="419"/>
        <v>0</v>
      </c>
      <c r="AH1435" s="55">
        <f t="shared" si="420"/>
        <v>0</v>
      </c>
      <c r="AI1435" s="55">
        <f t="shared" si="421"/>
        <v>0</v>
      </c>
      <c r="AJ1435" s="55">
        <f t="shared" si="422"/>
        <v>0</v>
      </c>
      <c r="AK1435" s="55">
        <f t="shared" si="413"/>
        <v>0</v>
      </c>
      <c r="AL1435" s="55">
        <f t="shared" si="414"/>
        <v>0</v>
      </c>
      <c r="AM1435" s="55">
        <f t="shared" si="415"/>
        <v>0</v>
      </c>
    </row>
    <row r="1436" spans="1:39" x14ac:dyDescent="0.25">
      <c r="A1436" s="47">
        <v>1432</v>
      </c>
      <c r="B1436" s="358" t="str">
        <f>IF(AND(E1436&lt;&gt;0,D1436&lt;&gt;0,F1436&lt;&gt;0),IF(C1436&lt;&gt;0,CONCATENATE(C1436,"-AGr",VLOOKUP(D1436,Listen!$A$2:$G$45,7,FALSE),"-",E1436,"-",F1436,),CONCATENATE("AGr",VLOOKUP(D1436,Listen!$A$2:$G$45,7,FALSE),"-",E1436,"-",F1436)),"keine vollständige ID")</f>
        <v>keine vollständige ID</v>
      </c>
      <c r="C1436" s="359">
        <f>'[2]III_SAV-Details_NB'!B1442</f>
        <v>0</v>
      </c>
      <c r="D1436" s="359">
        <f>'[2]III_SAV-Details_NB'!C1442</f>
        <v>0</v>
      </c>
      <c r="E1436" s="359">
        <f>'[2]III_SAV-Details_NB'!D1442</f>
        <v>0</v>
      </c>
      <c r="F1436" s="490"/>
      <c r="G1436" s="281">
        <f>'[2]III_SAV-Details_NB'!X1442</f>
        <v>0</v>
      </c>
      <c r="H1436" s="281">
        <f t="shared" si="416"/>
        <v>0</v>
      </c>
      <c r="I1436" s="281">
        <f>IF(con_EOGJahr=2025,'[2]III_SAV-Details_NB'!AA1442,IF(con_EOGJahr=2026,'[2]III_SAV-Details_NB'!AB1442,'[2]III_SAV-Details_NB'!AC1442))</f>
        <v>0</v>
      </c>
      <c r="J1436" s="282"/>
      <c r="K1436" s="282"/>
      <c r="L1436" s="282"/>
      <c r="M1436" s="282"/>
      <c r="N1436" s="282"/>
      <c r="O1436" s="282"/>
      <c r="P1436" s="52">
        <f t="shared" si="417"/>
        <v>0</v>
      </c>
      <c r="Q1436" s="60"/>
      <c r="R1436" s="53">
        <f t="shared" si="423"/>
        <v>0</v>
      </c>
      <c r="S1436" s="59"/>
      <c r="T1436" s="61"/>
      <c r="U1436" s="342" t="str">
        <f t="shared" si="427"/>
        <v>k.A.</v>
      </c>
      <c r="V1436" s="343" t="str">
        <f t="shared" si="424"/>
        <v>k.A.</v>
      </c>
      <c r="W1436" s="343" t="str">
        <f>IFERROR(IF(OR($D1436="",$E1436=0,con_Ende=0),"k.A.",IF(VLOOKUP($D1436,rng_ND,5,0)="Nein",VLOOKUP($D1436,rng_ND,2,FALSE),MIN(VLOOKUP($D1436,rng_ND,2,FALSE),A_Stammdaten!$B$19-D_SAV!$E1436+1))),"k.A.")</f>
        <v>k.A.</v>
      </c>
      <c r="X1436" s="343" t="str">
        <f t="shared" si="425"/>
        <v>k.A.</v>
      </c>
      <c r="Y1436" s="62"/>
      <c r="Z1436" s="48">
        <f t="shared" si="426"/>
        <v>0</v>
      </c>
      <c r="AA1436" s="457"/>
      <c r="AB1436" s="55">
        <f t="shared" si="418"/>
        <v>0</v>
      </c>
      <c r="AC1436" s="55">
        <f>IF(A_Stammdaten!$B$25="ja",D_SAV!AA1436,D_SAV!AB1436)</f>
        <v>0</v>
      </c>
      <c r="AD1436" s="478">
        <f>IF(AC1436=0,0,IF(U1436-(con_EOGJahr-D_SAV!E1436)&lt;=0,AC1436,AC1436/V1436))</f>
        <v>0</v>
      </c>
      <c r="AE1436" s="478">
        <f>IFERROR(IF(AND(VLOOKUP(D1436,rng_ND,5,FALSE)="Ja",D_SAV!T1436="degressiv"),D_SAV!AC1436*Y1436/100,0),0)</f>
        <v>0</v>
      </c>
      <c r="AF1436" s="55">
        <f>IFERROR(IF(VLOOKUP(D1436,rng_ND,5,FALSE)="Ja",MAX(D_SAV!AD1436:AE1436),D_SAV!AD1436),0)</f>
        <v>0</v>
      </c>
      <c r="AG1436" s="55">
        <f t="shared" si="419"/>
        <v>0</v>
      </c>
      <c r="AH1436" s="55">
        <f t="shared" si="420"/>
        <v>0</v>
      </c>
      <c r="AI1436" s="55">
        <f t="shared" si="421"/>
        <v>0</v>
      </c>
      <c r="AJ1436" s="55">
        <f t="shared" si="422"/>
        <v>0</v>
      </c>
      <c r="AK1436" s="55">
        <f t="shared" si="413"/>
        <v>0</v>
      </c>
      <c r="AL1436" s="55">
        <f t="shared" si="414"/>
        <v>0</v>
      </c>
      <c r="AM1436" s="55">
        <f t="shared" si="415"/>
        <v>0</v>
      </c>
    </row>
    <row r="1437" spans="1:39" x14ac:dyDescent="0.25">
      <c r="A1437" s="47">
        <v>1433</v>
      </c>
      <c r="B1437" s="358" t="str">
        <f>IF(AND(E1437&lt;&gt;0,D1437&lt;&gt;0,F1437&lt;&gt;0),IF(C1437&lt;&gt;0,CONCATENATE(C1437,"-AGr",VLOOKUP(D1437,Listen!$A$2:$G$45,7,FALSE),"-",E1437,"-",F1437,),CONCATENATE("AGr",VLOOKUP(D1437,Listen!$A$2:$G$45,7,FALSE),"-",E1437,"-",F1437)),"keine vollständige ID")</f>
        <v>keine vollständige ID</v>
      </c>
      <c r="C1437" s="359">
        <f>'[2]III_SAV-Details_NB'!B1443</f>
        <v>0</v>
      </c>
      <c r="D1437" s="359">
        <f>'[2]III_SAV-Details_NB'!C1443</f>
        <v>0</v>
      </c>
      <c r="E1437" s="359">
        <f>'[2]III_SAV-Details_NB'!D1443</f>
        <v>0</v>
      </c>
      <c r="F1437" s="490"/>
      <c r="G1437" s="281">
        <f>'[2]III_SAV-Details_NB'!X1443</f>
        <v>0</v>
      </c>
      <c r="H1437" s="281">
        <f t="shared" si="416"/>
        <v>0</v>
      </c>
      <c r="I1437" s="281">
        <f>IF(con_EOGJahr=2025,'[2]III_SAV-Details_NB'!AA1443,IF(con_EOGJahr=2026,'[2]III_SAV-Details_NB'!AB1443,'[2]III_SAV-Details_NB'!AC1443))</f>
        <v>0</v>
      </c>
      <c r="J1437" s="282"/>
      <c r="K1437" s="282"/>
      <c r="L1437" s="282"/>
      <c r="M1437" s="282"/>
      <c r="N1437" s="282"/>
      <c r="O1437" s="282"/>
      <c r="P1437" s="52">
        <f t="shared" si="417"/>
        <v>0</v>
      </c>
      <c r="Q1437" s="60"/>
      <c r="R1437" s="53">
        <f t="shared" si="423"/>
        <v>0</v>
      </c>
      <c r="S1437" s="59"/>
      <c r="T1437" s="61"/>
      <c r="U1437" s="342" t="str">
        <f t="shared" si="427"/>
        <v>k.A.</v>
      </c>
      <c r="V1437" s="343" t="str">
        <f t="shared" si="424"/>
        <v>k.A.</v>
      </c>
      <c r="W1437" s="343" t="str">
        <f>IFERROR(IF(OR($D1437="",$E1437=0,con_Ende=0),"k.A.",IF(VLOOKUP($D1437,rng_ND,5,0)="Nein",VLOOKUP($D1437,rng_ND,2,FALSE),MIN(VLOOKUP($D1437,rng_ND,2,FALSE),A_Stammdaten!$B$19-D_SAV!$E1437+1))),"k.A.")</f>
        <v>k.A.</v>
      </c>
      <c r="X1437" s="343" t="str">
        <f t="shared" si="425"/>
        <v>k.A.</v>
      </c>
      <c r="Y1437" s="62"/>
      <c r="Z1437" s="48">
        <f t="shared" si="426"/>
        <v>0</v>
      </c>
      <c r="AA1437" s="457"/>
      <c r="AB1437" s="55">
        <f t="shared" si="418"/>
        <v>0</v>
      </c>
      <c r="AC1437" s="55">
        <f>IF(A_Stammdaten!$B$25="ja",D_SAV!AA1437,D_SAV!AB1437)</f>
        <v>0</v>
      </c>
      <c r="AD1437" s="478">
        <f>IF(AC1437=0,0,IF(U1437-(con_EOGJahr-D_SAV!E1437)&lt;=0,AC1437,AC1437/V1437))</f>
        <v>0</v>
      </c>
      <c r="AE1437" s="478">
        <f>IFERROR(IF(AND(VLOOKUP(D1437,rng_ND,5,FALSE)="Ja",D_SAV!T1437="degressiv"),D_SAV!AC1437*Y1437/100,0),0)</f>
        <v>0</v>
      </c>
      <c r="AF1437" s="55">
        <f>IFERROR(IF(VLOOKUP(D1437,rng_ND,5,FALSE)="Ja",MAX(D_SAV!AD1437:AE1437),D_SAV!AD1437),0)</f>
        <v>0</v>
      </c>
      <c r="AG1437" s="55">
        <f t="shared" si="419"/>
        <v>0</v>
      </c>
      <c r="AH1437" s="55">
        <f t="shared" si="420"/>
        <v>0</v>
      </c>
      <c r="AI1437" s="55">
        <f t="shared" si="421"/>
        <v>0</v>
      </c>
      <c r="AJ1437" s="55">
        <f t="shared" si="422"/>
        <v>0</v>
      </c>
      <c r="AK1437" s="55">
        <f t="shared" si="413"/>
        <v>0</v>
      </c>
      <c r="AL1437" s="55">
        <f t="shared" si="414"/>
        <v>0</v>
      </c>
      <c r="AM1437" s="55">
        <f t="shared" si="415"/>
        <v>0</v>
      </c>
    </row>
    <row r="1438" spans="1:39" x14ac:dyDescent="0.25">
      <c r="A1438" s="47">
        <v>1434</v>
      </c>
      <c r="B1438" s="358" t="str">
        <f>IF(AND(E1438&lt;&gt;0,D1438&lt;&gt;0,F1438&lt;&gt;0),IF(C1438&lt;&gt;0,CONCATENATE(C1438,"-AGr",VLOOKUP(D1438,Listen!$A$2:$G$45,7,FALSE),"-",E1438,"-",F1438,),CONCATENATE("AGr",VLOOKUP(D1438,Listen!$A$2:$G$45,7,FALSE),"-",E1438,"-",F1438)),"keine vollständige ID")</f>
        <v>keine vollständige ID</v>
      </c>
      <c r="C1438" s="359">
        <f>'[2]III_SAV-Details_NB'!B1444</f>
        <v>0</v>
      </c>
      <c r="D1438" s="359">
        <f>'[2]III_SAV-Details_NB'!C1444</f>
        <v>0</v>
      </c>
      <c r="E1438" s="359">
        <f>'[2]III_SAV-Details_NB'!D1444</f>
        <v>0</v>
      </c>
      <c r="F1438" s="490"/>
      <c r="G1438" s="281">
        <f>'[2]III_SAV-Details_NB'!X1444</f>
        <v>0</v>
      </c>
      <c r="H1438" s="281">
        <f t="shared" si="416"/>
        <v>0</v>
      </c>
      <c r="I1438" s="281">
        <f>IF(con_EOGJahr=2025,'[2]III_SAV-Details_NB'!AA1444,IF(con_EOGJahr=2026,'[2]III_SAV-Details_NB'!AB1444,'[2]III_SAV-Details_NB'!AC1444))</f>
        <v>0</v>
      </c>
      <c r="J1438" s="282"/>
      <c r="K1438" s="282"/>
      <c r="L1438" s="282"/>
      <c r="M1438" s="282"/>
      <c r="N1438" s="282"/>
      <c r="O1438" s="282"/>
      <c r="P1438" s="52">
        <f t="shared" si="417"/>
        <v>0</v>
      </c>
      <c r="Q1438" s="60"/>
      <c r="R1438" s="53">
        <f t="shared" si="423"/>
        <v>0</v>
      </c>
      <c r="S1438" s="59"/>
      <c r="T1438" s="61"/>
      <c r="U1438" s="342" t="str">
        <f t="shared" si="427"/>
        <v>k.A.</v>
      </c>
      <c r="V1438" s="343" t="str">
        <f t="shared" si="424"/>
        <v>k.A.</v>
      </c>
      <c r="W1438" s="343" t="str">
        <f>IFERROR(IF(OR($D1438="",$E1438=0,con_Ende=0),"k.A.",IF(VLOOKUP($D1438,rng_ND,5,0)="Nein",VLOOKUP($D1438,rng_ND,2,FALSE),MIN(VLOOKUP($D1438,rng_ND,2,FALSE),A_Stammdaten!$B$19-D_SAV!$E1438+1))),"k.A.")</f>
        <v>k.A.</v>
      </c>
      <c r="X1438" s="343" t="str">
        <f t="shared" si="425"/>
        <v>k.A.</v>
      </c>
      <c r="Y1438" s="62"/>
      <c r="Z1438" s="48">
        <f t="shared" si="426"/>
        <v>0</v>
      </c>
      <c r="AA1438" s="457"/>
      <c r="AB1438" s="55">
        <f t="shared" si="418"/>
        <v>0</v>
      </c>
      <c r="AC1438" s="55">
        <f>IF(A_Stammdaten!$B$25="ja",D_SAV!AA1438,D_SAV!AB1438)</f>
        <v>0</v>
      </c>
      <c r="AD1438" s="478">
        <f>IF(AC1438=0,0,IF(U1438-(con_EOGJahr-D_SAV!E1438)&lt;=0,AC1438,AC1438/V1438))</f>
        <v>0</v>
      </c>
      <c r="AE1438" s="478">
        <f>IFERROR(IF(AND(VLOOKUP(D1438,rng_ND,5,FALSE)="Ja",D_SAV!T1438="degressiv"),D_SAV!AC1438*Y1438/100,0),0)</f>
        <v>0</v>
      </c>
      <c r="AF1438" s="55">
        <f>IFERROR(IF(VLOOKUP(D1438,rng_ND,5,FALSE)="Ja",MAX(D_SAV!AD1438:AE1438),D_SAV!AD1438),0)</f>
        <v>0</v>
      </c>
      <c r="AG1438" s="55">
        <f t="shared" si="419"/>
        <v>0</v>
      </c>
      <c r="AH1438" s="55">
        <f t="shared" si="420"/>
        <v>0</v>
      </c>
      <c r="AI1438" s="55">
        <f t="shared" si="421"/>
        <v>0</v>
      </c>
      <c r="AJ1438" s="55">
        <f t="shared" si="422"/>
        <v>0</v>
      </c>
      <c r="AK1438" s="55">
        <f t="shared" si="413"/>
        <v>0</v>
      </c>
      <c r="AL1438" s="55">
        <f t="shared" si="414"/>
        <v>0</v>
      </c>
      <c r="AM1438" s="55">
        <f t="shared" si="415"/>
        <v>0</v>
      </c>
    </row>
    <row r="1439" spans="1:39" x14ac:dyDescent="0.25">
      <c r="A1439" s="47">
        <v>1435</v>
      </c>
      <c r="B1439" s="358" t="str">
        <f>IF(AND(E1439&lt;&gt;0,D1439&lt;&gt;0,F1439&lt;&gt;0),IF(C1439&lt;&gt;0,CONCATENATE(C1439,"-AGr",VLOOKUP(D1439,Listen!$A$2:$G$45,7,FALSE),"-",E1439,"-",F1439,),CONCATENATE("AGr",VLOOKUP(D1439,Listen!$A$2:$G$45,7,FALSE),"-",E1439,"-",F1439)),"keine vollständige ID")</f>
        <v>keine vollständige ID</v>
      </c>
      <c r="C1439" s="359">
        <f>'[2]III_SAV-Details_NB'!B1445</f>
        <v>0</v>
      </c>
      <c r="D1439" s="359">
        <f>'[2]III_SAV-Details_NB'!C1445</f>
        <v>0</v>
      </c>
      <c r="E1439" s="359">
        <f>'[2]III_SAV-Details_NB'!D1445</f>
        <v>0</v>
      </c>
      <c r="F1439" s="490"/>
      <c r="G1439" s="281">
        <f>'[2]III_SAV-Details_NB'!X1445</f>
        <v>0</v>
      </c>
      <c r="H1439" s="281">
        <f t="shared" si="416"/>
        <v>0</v>
      </c>
      <c r="I1439" s="281">
        <f>IF(con_EOGJahr=2025,'[2]III_SAV-Details_NB'!AA1445,IF(con_EOGJahr=2026,'[2]III_SAV-Details_NB'!AB1445,'[2]III_SAV-Details_NB'!AC1445))</f>
        <v>0</v>
      </c>
      <c r="J1439" s="282"/>
      <c r="K1439" s="282"/>
      <c r="L1439" s="282"/>
      <c r="M1439" s="282"/>
      <c r="N1439" s="282"/>
      <c r="O1439" s="282"/>
      <c r="P1439" s="52">
        <f t="shared" si="417"/>
        <v>0</v>
      </c>
      <c r="Q1439" s="60"/>
      <c r="R1439" s="53">
        <f t="shared" si="423"/>
        <v>0</v>
      </c>
      <c r="S1439" s="59"/>
      <c r="T1439" s="61"/>
      <c r="U1439" s="342" t="str">
        <f t="shared" si="427"/>
        <v>k.A.</v>
      </c>
      <c r="V1439" s="343" t="str">
        <f t="shared" si="424"/>
        <v>k.A.</v>
      </c>
      <c r="W1439" s="343" t="str">
        <f>IFERROR(IF(OR($D1439="",$E1439=0,con_Ende=0),"k.A.",IF(VLOOKUP($D1439,rng_ND,5,0)="Nein",VLOOKUP($D1439,rng_ND,2,FALSE),MIN(VLOOKUP($D1439,rng_ND,2,FALSE),A_Stammdaten!$B$19-D_SAV!$E1439+1))),"k.A.")</f>
        <v>k.A.</v>
      </c>
      <c r="X1439" s="343" t="str">
        <f t="shared" si="425"/>
        <v>k.A.</v>
      </c>
      <c r="Y1439" s="62"/>
      <c r="Z1439" s="48">
        <f t="shared" si="426"/>
        <v>0</v>
      </c>
      <c r="AA1439" s="457"/>
      <c r="AB1439" s="55">
        <f t="shared" si="418"/>
        <v>0</v>
      </c>
      <c r="AC1439" s="55">
        <f>IF(A_Stammdaten!$B$25="ja",D_SAV!AA1439,D_SAV!AB1439)</f>
        <v>0</v>
      </c>
      <c r="AD1439" s="478">
        <f>IF(AC1439=0,0,IF(U1439-(con_EOGJahr-D_SAV!E1439)&lt;=0,AC1439,AC1439/V1439))</f>
        <v>0</v>
      </c>
      <c r="AE1439" s="478">
        <f>IFERROR(IF(AND(VLOOKUP(D1439,rng_ND,5,FALSE)="Ja",D_SAV!T1439="degressiv"),D_SAV!AC1439*Y1439/100,0),0)</f>
        <v>0</v>
      </c>
      <c r="AF1439" s="55">
        <f>IFERROR(IF(VLOOKUP(D1439,rng_ND,5,FALSE)="Ja",MAX(D_SAV!AD1439:AE1439),D_SAV!AD1439),0)</f>
        <v>0</v>
      </c>
      <c r="AG1439" s="55">
        <f t="shared" si="419"/>
        <v>0</v>
      </c>
      <c r="AH1439" s="55">
        <f t="shared" si="420"/>
        <v>0</v>
      </c>
      <c r="AI1439" s="55">
        <f t="shared" si="421"/>
        <v>0</v>
      </c>
      <c r="AJ1439" s="55">
        <f t="shared" si="422"/>
        <v>0</v>
      </c>
      <c r="AK1439" s="55">
        <f t="shared" si="413"/>
        <v>0</v>
      </c>
      <c r="AL1439" s="55">
        <f t="shared" si="414"/>
        <v>0</v>
      </c>
      <c r="AM1439" s="55">
        <f t="shared" si="415"/>
        <v>0</v>
      </c>
    </row>
    <row r="1440" spans="1:39" x14ac:dyDescent="0.25">
      <c r="A1440" s="47">
        <v>1436</v>
      </c>
      <c r="B1440" s="358" t="str">
        <f>IF(AND(E1440&lt;&gt;0,D1440&lt;&gt;0,F1440&lt;&gt;0),IF(C1440&lt;&gt;0,CONCATENATE(C1440,"-AGr",VLOOKUP(D1440,Listen!$A$2:$G$45,7,FALSE),"-",E1440,"-",F1440,),CONCATENATE("AGr",VLOOKUP(D1440,Listen!$A$2:$G$45,7,FALSE),"-",E1440,"-",F1440)),"keine vollständige ID")</f>
        <v>keine vollständige ID</v>
      </c>
      <c r="C1440" s="359">
        <f>'[2]III_SAV-Details_NB'!B1446</f>
        <v>0</v>
      </c>
      <c r="D1440" s="359">
        <f>'[2]III_SAV-Details_NB'!C1446</f>
        <v>0</v>
      </c>
      <c r="E1440" s="359">
        <f>'[2]III_SAV-Details_NB'!D1446</f>
        <v>0</v>
      </c>
      <c r="F1440" s="490"/>
      <c r="G1440" s="281">
        <f>'[2]III_SAV-Details_NB'!X1446</f>
        <v>0</v>
      </c>
      <c r="H1440" s="281">
        <f t="shared" si="416"/>
        <v>0</v>
      </c>
      <c r="I1440" s="281">
        <f>IF(con_EOGJahr=2025,'[2]III_SAV-Details_NB'!AA1446,IF(con_EOGJahr=2026,'[2]III_SAV-Details_NB'!AB1446,'[2]III_SAV-Details_NB'!AC1446))</f>
        <v>0</v>
      </c>
      <c r="J1440" s="282"/>
      <c r="K1440" s="282"/>
      <c r="L1440" s="282"/>
      <c r="M1440" s="282"/>
      <c r="N1440" s="282"/>
      <c r="O1440" s="282"/>
      <c r="P1440" s="52">
        <f t="shared" si="417"/>
        <v>0</v>
      </c>
      <c r="Q1440" s="60"/>
      <c r="R1440" s="53">
        <f t="shared" si="423"/>
        <v>0</v>
      </c>
      <c r="S1440" s="59"/>
      <c r="T1440" s="61"/>
      <c r="U1440" s="342" t="str">
        <f t="shared" si="427"/>
        <v>k.A.</v>
      </c>
      <c r="V1440" s="343" t="str">
        <f t="shared" si="424"/>
        <v>k.A.</v>
      </c>
      <c r="W1440" s="343" t="str">
        <f>IFERROR(IF(OR($D1440="",$E1440=0,con_Ende=0),"k.A.",IF(VLOOKUP($D1440,rng_ND,5,0)="Nein",VLOOKUP($D1440,rng_ND,2,FALSE),MIN(VLOOKUP($D1440,rng_ND,2,FALSE),A_Stammdaten!$B$19-D_SAV!$E1440+1))),"k.A.")</f>
        <v>k.A.</v>
      </c>
      <c r="X1440" s="343" t="str">
        <f t="shared" si="425"/>
        <v>k.A.</v>
      </c>
      <c r="Y1440" s="62"/>
      <c r="Z1440" s="48">
        <f t="shared" si="426"/>
        <v>0</v>
      </c>
      <c r="AA1440" s="457"/>
      <c r="AB1440" s="55">
        <f t="shared" si="418"/>
        <v>0</v>
      </c>
      <c r="AC1440" s="55">
        <f>IF(A_Stammdaten!$B$25="ja",D_SAV!AA1440,D_SAV!AB1440)</f>
        <v>0</v>
      </c>
      <c r="AD1440" s="478">
        <f>IF(AC1440=0,0,IF(U1440-(con_EOGJahr-D_SAV!E1440)&lt;=0,AC1440,AC1440/V1440))</f>
        <v>0</v>
      </c>
      <c r="AE1440" s="478">
        <f>IFERROR(IF(AND(VLOOKUP(D1440,rng_ND,5,FALSE)="Ja",D_SAV!T1440="degressiv"),D_SAV!AC1440*Y1440/100,0),0)</f>
        <v>0</v>
      </c>
      <c r="AF1440" s="55">
        <f>IFERROR(IF(VLOOKUP(D1440,rng_ND,5,FALSE)="Ja",MAX(D_SAV!AD1440:AE1440),D_SAV!AD1440),0)</f>
        <v>0</v>
      </c>
      <c r="AG1440" s="55">
        <f t="shared" si="419"/>
        <v>0</v>
      </c>
      <c r="AH1440" s="55">
        <f t="shared" si="420"/>
        <v>0</v>
      </c>
      <c r="AI1440" s="55">
        <f t="shared" si="421"/>
        <v>0</v>
      </c>
      <c r="AJ1440" s="55">
        <f t="shared" si="422"/>
        <v>0</v>
      </c>
      <c r="AK1440" s="55">
        <f t="shared" si="413"/>
        <v>0</v>
      </c>
      <c r="AL1440" s="55">
        <f t="shared" si="414"/>
        <v>0</v>
      </c>
      <c r="AM1440" s="55">
        <f t="shared" si="415"/>
        <v>0</v>
      </c>
    </row>
    <row r="1441" spans="1:39" x14ac:dyDescent="0.25">
      <c r="A1441" s="47">
        <v>1437</v>
      </c>
      <c r="B1441" s="358" t="str">
        <f>IF(AND(E1441&lt;&gt;0,D1441&lt;&gt;0,F1441&lt;&gt;0),IF(C1441&lt;&gt;0,CONCATENATE(C1441,"-AGr",VLOOKUP(D1441,Listen!$A$2:$G$45,7,FALSE),"-",E1441,"-",F1441,),CONCATENATE("AGr",VLOOKUP(D1441,Listen!$A$2:$G$45,7,FALSE),"-",E1441,"-",F1441)),"keine vollständige ID")</f>
        <v>keine vollständige ID</v>
      </c>
      <c r="C1441" s="359">
        <f>'[2]III_SAV-Details_NB'!B1447</f>
        <v>0</v>
      </c>
      <c r="D1441" s="359">
        <f>'[2]III_SAV-Details_NB'!C1447</f>
        <v>0</v>
      </c>
      <c r="E1441" s="359">
        <f>'[2]III_SAV-Details_NB'!D1447</f>
        <v>0</v>
      </c>
      <c r="F1441" s="490"/>
      <c r="G1441" s="281">
        <f>'[2]III_SAV-Details_NB'!X1447</f>
        <v>0</v>
      </c>
      <c r="H1441" s="281">
        <f t="shared" si="416"/>
        <v>0</v>
      </c>
      <c r="I1441" s="281">
        <f>IF(con_EOGJahr=2025,'[2]III_SAV-Details_NB'!AA1447,IF(con_EOGJahr=2026,'[2]III_SAV-Details_NB'!AB1447,'[2]III_SAV-Details_NB'!AC1447))</f>
        <v>0</v>
      </c>
      <c r="J1441" s="282"/>
      <c r="K1441" s="282"/>
      <c r="L1441" s="282"/>
      <c r="M1441" s="282"/>
      <c r="N1441" s="282"/>
      <c r="O1441" s="282"/>
      <c r="P1441" s="52">
        <f t="shared" si="417"/>
        <v>0</v>
      </c>
      <c r="Q1441" s="60"/>
      <c r="R1441" s="53">
        <f t="shared" si="423"/>
        <v>0</v>
      </c>
      <c r="S1441" s="59"/>
      <c r="T1441" s="61"/>
      <c r="U1441" s="342" t="str">
        <f t="shared" si="427"/>
        <v>k.A.</v>
      </c>
      <c r="V1441" s="343" t="str">
        <f t="shared" si="424"/>
        <v>k.A.</v>
      </c>
      <c r="W1441" s="343" t="str">
        <f>IFERROR(IF(OR($D1441="",$E1441=0,con_Ende=0),"k.A.",IF(VLOOKUP($D1441,rng_ND,5,0)="Nein",VLOOKUP($D1441,rng_ND,2,FALSE),MIN(VLOOKUP($D1441,rng_ND,2,FALSE),A_Stammdaten!$B$19-D_SAV!$E1441+1))),"k.A.")</f>
        <v>k.A.</v>
      </c>
      <c r="X1441" s="343" t="str">
        <f t="shared" si="425"/>
        <v>k.A.</v>
      </c>
      <c r="Y1441" s="62"/>
      <c r="Z1441" s="48">
        <f t="shared" si="426"/>
        <v>0</v>
      </c>
      <c r="AA1441" s="457"/>
      <c r="AB1441" s="55">
        <f t="shared" si="418"/>
        <v>0</v>
      </c>
      <c r="AC1441" s="55">
        <f>IF(A_Stammdaten!$B$25="ja",D_SAV!AA1441,D_SAV!AB1441)</f>
        <v>0</v>
      </c>
      <c r="AD1441" s="478">
        <f>IF(AC1441=0,0,IF(U1441-(con_EOGJahr-D_SAV!E1441)&lt;=0,AC1441,AC1441/V1441))</f>
        <v>0</v>
      </c>
      <c r="AE1441" s="478">
        <f>IFERROR(IF(AND(VLOOKUP(D1441,rng_ND,5,FALSE)="Ja",D_SAV!T1441="degressiv"),D_SAV!AC1441*Y1441/100,0),0)</f>
        <v>0</v>
      </c>
      <c r="AF1441" s="55">
        <f>IFERROR(IF(VLOOKUP(D1441,rng_ND,5,FALSE)="Ja",MAX(D_SAV!AD1441:AE1441),D_SAV!AD1441),0)</f>
        <v>0</v>
      </c>
      <c r="AG1441" s="55">
        <f t="shared" si="419"/>
        <v>0</v>
      </c>
      <c r="AH1441" s="55">
        <f t="shared" si="420"/>
        <v>0</v>
      </c>
      <c r="AI1441" s="55">
        <f t="shared" si="421"/>
        <v>0</v>
      </c>
      <c r="AJ1441" s="55">
        <f t="shared" si="422"/>
        <v>0</v>
      </c>
      <c r="AK1441" s="55">
        <f t="shared" si="413"/>
        <v>0</v>
      </c>
      <c r="AL1441" s="55">
        <f t="shared" si="414"/>
        <v>0</v>
      </c>
      <c r="AM1441" s="55">
        <f t="shared" si="415"/>
        <v>0</v>
      </c>
    </row>
    <row r="1442" spans="1:39" x14ac:dyDescent="0.25">
      <c r="A1442" s="47">
        <v>1438</v>
      </c>
      <c r="B1442" s="358" t="str">
        <f>IF(AND(E1442&lt;&gt;0,D1442&lt;&gt;0,F1442&lt;&gt;0),IF(C1442&lt;&gt;0,CONCATENATE(C1442,"-AGr",VLOOKUP(D1442,Listen!$A$2:$G$45,7,FALSE),"-",E1442,"-",F1442,),CONCATENATE("AGr",VLOOKUP(D1442,Listen!$A$2:$G$45,7,FALSE),"-",E1442,"-",F1442)),"keine vollständige ID")</f>
        <v>keine vollständige ID</v>
      </c>
      <c r="C1442" s="359">
        <f>'[2]III_SAV-Details_NB'!B1448</f>
        <v>0</v>
      </c>
      <c r="D1442" s="359">
        <f>'[2]III_SAV-Details_NB'!C1448</f>
        <v>0</v>
      </c>
      <c r="E1442" s="359">
        <f>'[2]III_SAV-Details_NB'!D1448</f>
        <v>0</v>
      </c>
      <c r="F1442" s="490"/>
      <c r="G1442" s="281">
        <f>'[2]III_SAV-Details_NB'!X1448</f>
        <v>0</v>
      </c>
      <c r="H1442" s="281">
        <f t="shared" si="416"/>
        <v>0</v>
      </c>
      <c r="I1442" s="281">
        <f>IF(con_EOGJahr=2025,'[2]III_SAV-Details_NB'!AA1448,IF(con_EOGJahr=2026,'[2]III_SAV-Details_NB'!AB1448,'[2]III_SAV-Details_NB'!AC1448))</f>
        <v>0</v>
      </c>
      <c r="J1442" s="282"/>
      <c r="K1442" s="282"/>
      <c r="L1442" s="282"/>
      <c r="M1442" s="282"/>
      <c r="N1442" s="282"/>
      <c r="O1442" s="282"/>
      <c r="P1442" s="52">
        <f t="shared" si="417"/>
        <v>0</v>
      </c>
      <c r="Q1442" s="60"/>
      <c r="R1442" s="53">
        <f t="shared" si="423"/>
        <v>0</v>
      </c>
      <c r="S1442" s="59"/>
      <c r="T1442" s="61"/>
      <c r="U1442" s="342" t="str">
        <f t="shared" si="427"/>
        <v>k.A.</v>
      </c>
      <c r="V1442" s="343" t="str">
        <f t="shared" si="424"/>
        <v>k.A.</v>
      </c>
      <c r="W1442" s="343" t="str">
        <f>IFERROR(IF(OR($D1442="",$E1442=0,con_Ende=0),"k.A.",IF(VLOOKUP($D1442,rng_ND,5,0)="Nein",VLOOKUP($D1442,rng_ND,2,FALSE),MIN(VLOOKUP($D1442,rng_ND,2,FALSE),A_Stammdaten!$B$19-D_SAV!$E1442+1))),"k.A.")</f>
        <v>k.A.</v>
      </c>
      <c r="X1442" s="343" t="str">
        <f t="shared" si="425"/>
        <v>k.A.</v>
      </c>
      <c r="Y1442" s="62"/>
      <c r="Z1442" s="48">
        <f t="shared" si="426"/>
        <v>0</v>
      </c>
      <c r="AA1442" s="457"/>
      <c r="AB1442" s="55">
        <f t="shared" si="418"/>
        <v>0</v>
      </c>
      <c r="AC1442" s="55">
        <f>IF(A_Stammdaten!$B$25="ja",D_SAV!AA1442,D_SAV!AB1442)</f>
        <v>0</v>
      </c>
      <c r="AD1442" s="478">
        <f>IF(AC1442=0,0,IF(U1442-(con_EOGJahr-D_SAV!E1442)&lt;=0,AC1442,AC1442/V1442))</f>
        <v>0</v>
      </c>
      <c r="AE1442" s="478">
        <f>IFERROR(IF(AND(VLOOKUP(D1442,rng_ND,5,FALSE)="Ja",D_SAV!T1442="degressiv"),D_SAV!AC1442*Y1442/100,0),0)</f>
        <v>0</v>
      </c>
      <c r="AF1442" s="55">
        <f>IFERROR(IF(VLOOKUP(D1442,rng_ND,5,FALSE)="Ja",MAX(D_SAV!AD1442:AE1442),D_SAV!AD1442),0)</f>
        <v>0</v>
      </c>
      <c r="AG1442" s="55">
        <f t="shared" si="419"/>
        <v>0</v>
      </c>
      <c r="AH1442" s="55">
        <f t="shared" si="420"/>
        <v>0</v>
      </c>
      <c r="AI1442" s="55">
        <f t="shared" si="421"/>
        <v>0</v>
      </c>
      <c r="AJ1442" s="55">
        <f t="shared" si="422"/>
        <v>0</v>
      </c>
      <c r="AK1442" s="55">
        <f t="shared" si="413"/>
        <v>0</v>
      </c>
      <c r="AL1442" s="55">
        <f t="shared" si="414"/>
        <v>0</v>
      </c>
      <c r="AM1442" s="55">
        <f t="shared" si="415"/>
        <v>0</v>
      </c>
    </row>
    <row r="1443" spans="1:39" x14ac:dyDescent="0.25">
      <c r="A1443" s="47">
        <v>1439</v>
      </c>
      <c r="B1443" s="358" t="str">
        <f>IF(AND(E1443&lt;&gt;0,D1443&lt;&gt;0,F1443&lt;&gt;0),IF(C1443&lt;&gt;0,CONCATENATE(C1443,"-AGr",VLOOKUP(D1443,Listen!$A$2:$G$45,7,FALSE),"-",E1443,"-",F1443,),CONCATENATE("AGr",VLOOKUP(D1443,Listen!$A$2:$G$45,7,FALSE),"-",E1443,"-",F1443)),"keine vollständige ID")</f>
        <v>keine vollständige ID</v>
      </c>
      <c r="C1443" s="359">
        <f>'[2]III_SAV-Details_NB'!B1449</f>
        <v>0</v>
      </c>
      <c r="D1443" s="359">
        <f>'[2]III_SAV-Details_NB'!C1449</f>
        <v>0</v>
      </c>
      <c r="E1443" s="359">
        <f>'[2]III_SAV-Details_NB'!D1449</f>
        <v>0</v>
      </c>
      <c r="F1443" s="490"/>
      <c r="G1443" s="281">
        <f>'[2]III_SAV-Details_NB'!X1449</f>
        <v>0</v>
      </c>
      <c r="H1443" s="281">
        <f t="shared" si="416"/>
        <v>0</v>
      </c>
      <c r="I1443" s="281">
        <f>IF(con_EOGJahr=2025,'[2]III_SAV-Details_NB'!AA1449,IF(con_EOGJahr=2026,'[2]III_SAV-Details_NB'!AB1449,'[2]III_SAV-Details_NB'!AC1449))</f>
        <v>0</v>
      </c>
      <c r="J1443" s="282"/>
      <c r="K1443" s="282"/>
      <c r="L1443" s="282"/>
      <c r="M1443" s="282"/>
      <c r="N1443" s="282"/>
      <c r="O1443" s="282"/>
      <c r="P1443" s="52">
        <f t="shared" si="417"/>
        <v>0</v>
      </c>
      <c r="Q1443" s="60"/>
      <c r="R1443" s="53">
        <f t="shared" si="423"/>
        <v>0</v>
      </c>
      <c r="S1443" s="59"/>
      <c r="T1443" s="61"/>
      <c r="U1443" s="342" t="str">
        <f t="shared" si="427"/>
        <v>k.A.</v>
      </c>
      <c r="V1443" s="343" t="str">
        <f t="shared" si="424"/>
        <v>k.A.</v>
      </c>
      <c r="W1443" s="343" t="str">
        <f>IFERROR(IF(OR($D1443="",$E1443=0,con_Ende=0),"k.A.",IF(VLOOKUP($D1443,rng_ND,5,0)="Nein",VLOOKUP($D1443,rng_ND,2,FALSE),MIN(VLOOKUP($D1443,rng_ND,2,FALSE),A_Stammdaten!$B$19-D_SAV!$E1443+1))),"k.A.")</f>
        <v>k.A.</v>
      </c>
      <c r="X1443" s="343" t="str">
        <f t="shared" si="425"/>
        <v>k.A.</v>
      </c>
      <c r="Y1443" s="62"/>
      <c r="Z1443" s="48">
        <f t="shared" si="426"/>
        <v>0</v>
      </c>
      <c r="AA1443" s="457"/>
      <c r="AB1443" s="55">
        <f t="shared" si="418"/>
        <v>0</v>
      </c>
      <c r="AC1443" s="55">
        <f>IF(A_Stammdaten!$B$25="ja",D_SAV!AA1443,D_SAV!AB1443)</f>
        <v>0</v>
      </c>
      <c r="AD1443" s="478">
        <f>IF(AC1443=0,0,IF(U1443-(con_EOGJahr-D_SAV!E1443)&lt;=0,AC1443,AC1443/V1443))</f>
        <v>0</v>
      </c>
      <c r="AE1443" s="478">
        <f>IFERROR(IF(AND(VLOOKUP(D1443,rng_ND,5,FALSE)="Ja",D_SAV!T1443="degressiv"),D_SAV!AC1443*Y1443/100,0),0)</f>
        <v>0</v>
      </c>
      <c r="AF1443" s="55">
        <f>IFERROR(IF(VLOOKUP(D1443,rng_ND,5,FALSE)="Ja",MAX(D_SAV!AD1443:AE1443),D_SAV!AD1443),0)</f>
        <v>0</v>
      </c>
      <c r="AG1443" s="55">
        <f t="shared" si="419"/>
        <v>0</v>
      </c>
      <c r="AH1443" s="55">
        <f t="shared" si="420"/>
        <v>0</v>
      </c>
      <c r="AI1443" s="55">
        <f t="shared" si="421"/>
        <v>0</v>
      </c>
      <c r="AJ1443" s="55">
        <f t="shared" si="422"/>
        <v>0</v>
      </c>
      <c r="AK1443" s="55">
        <f t="shared" si="413"/>
        <v>0</v>
      </c>
      <c r="AL1443" s="55">
        <f t="shared" si="414"/>
        <v>0</v>
      </c>
      <c r="AM1443" s="55">
        <f t="shared" si="415"/>
        <v>0</v>
      </c>
    </row>
    <row r="1444" spans="1:39" x14ac:dyDescent="0.25">
      <c r="A1444" s="47">
        <v>1440</v>
      </c>
      <c r="B1444" s="358" t="str">
        <f>IF(AND(E1444&lt;&gt;0,D1444&lt;&gt;0,F1444&lt;&gt;0),IF(C1444&lt;&gt;0,CONCATENATE(C1444,"-AGr",VLOOKUP(D1444,Listen!$A$2:$G$45,7,FALSE),"-",E1444,"-",F1444,),CONCATENATE("AGr",VLOOKUP(D1444,Listen!$A$2:$G$45,7,FALSE),"-",E1444,"-",F1444)),"keine vollständige ID")</f>
        <v>keine vollständige ID</v>
      </c>
      <c r="C1444" s="359">
        <f>'[2]III_SAV-Details_NB'!B1450</f>
        <v>0</v>
      </c>
      <c r="D1444" s="359">
        <f>'[2]III_SAV-Details_NB'!C1450</f>
        <v>0</v>
      </c>
      <c r="E1444" s="359">
        <f>'[2]III_SAV-Details_NB'!D1450</f>
        <v>0</v>
      </c>
      <c r="F1444" s="490"/>
      <c r="G1444" s="281">
        <f>'[2]III_SAV-Details_NB'!X1450</f>
        <v>0</v>
      </c>
      <c r="H1444" s="281">
        <f t="shared" si="416"/>
        <v>0</v>
      </c>
      <c r="I1444" s="281">
        <f>IF(con_EOGJahr=2025,'[2]III_SAV-Details_NB'!AA1450,IF(con_EOGJahr=2026,'[2]III_SAV-Details_NB'!AB1450,'[2]III_SAV-Details_NB'!AC1450))</f>
        <v>0</v>
      </c>
      <c r="J1444" s="282"/>
      <c r="K1444" s="282"/>
      <c r="L1444" s="282"/>
      <c r="M1444" s="282"/>
      <c r="N1444" s="282"/>
      <c r="O1444" s="282"/>
      <c r="P1444" s="52">
        <f t="shared" si="417"/>
        <v>0</v>
      </c>
      <c r="Q1444" s="60"/>
      <c r="R1444" s="53">
        <f t="shared" si="423"/>
        <v>0</v>
      </c>
      <c r="S1444" s="59"/>
      <c r="T1444" s="61"/>
      <c r="U1444" s="342" t="str">
        <f t="shared" si="427"/>
        <v>k.A.</v>
      </c>
      <c r="V1444" s="343" t="str">
        <f t="shared" si="424"/>
        <v>k.A.</v>
      </c>
      <c r="W1444" s="343" t="str">
        <f>IFERROR(IF(OR($D1444="",$E1444=0,con_Ende=0),"k.A.",IF(VLOOKUP($D1444,rng_ND,5,0)="Nein",VLOOKUP($D1444,rng_ND,2,FALSE),MIN(VLOOKUP($D1444,rng_ND,2,FALSE),A_Stammdaten!$B$19-D_SAV!$E1444+1))),"k.A.")</f>
        <v>k.A.</v>
      </c>
      <c r="X1444" s="343" t="str">
        <f t="shared" si="425"/>
        <v>k.A.</v>
      </c>
      <c r="Y1444" s="62"/>
      <c r="Z1444" s="48">
        <f t="shared" si="426"/>
        <v>0</v>
      </c>
      <c r="AA1444" s="457"/>
      <c r="AB1444" s="55">
        <f t="shared" si="418"/>
        <v>0</v>
      </c>
      <c r="AC1444" s="55">
        <f>IF(A_Stammdaten!$B$25="ja",D_SAV!AA1444,D_SAV!AB1444)</f>
        <v>0</v>
      </c>
      <c r="AD1444" s="478">
        <f>IF(AC1444=0,0,IF(U1444-(con_EOGJahr-D_SAV!E1444)&lt;=0,AC1444,AC1444/V1444))</f>
        <v>0</v>
      </c>
      <c r="AE1444" s="478">
        <f>IFERROR(IF(AND(VLOOKUP(D1444,rng_ND,5,FALSE)="Ja",D_SAV!T1444="degressiv"),D_SAV!AC1444*Y1444/100,0),0)</f>
        <v>0</v>
      </c>
      <c r="AF1444" s="55">
        <f>IFERROR(IF(VLOOKUP(D1444,rng_ND,5,FALSE)="Ja",MAX(D_SAV!AD1444:AE1444),D_SAV!AD1444),0)</f>
        <v>0</v>
      </c>
      <c r="AG1444" s="55">
        <f t="shared" si="419"/>
        <v>0</v>
      </c>
      <c r="AH1444" s="55">
        <f t="shared" si="420"/>
        <v>0</v>
      </c>
      <c r="AI1444" s="55">
        <f t="shared" si="421"/>
        <v>0</v>
      </c>
      <c r="AJ1444" s="55">
        <f t="shared" si="422"/>
        <v>0</v>
      </c>
      <c r="AK1444" s="55">
        <f t="shared" si="413"/>
        <v>0</v>
      </c>
      <c r="AL1444" s="55">
        <f t="shared" si="414"/>
        <v>0</v>
      </c>
      <c r="AM1444" s="55">
        <f t="shared" si="415"/>
        <v>0</v>
      </c>
    </row>
    <row r="1445" spans="1:39" x14ac:dyDescent="0.25">
      <c r="A1445" s="47">
        <v>1441</v>
      </c>
      <c r="B1445" s="358" t="str">
        <f>IF(AND(E1445&lt;&gt;0,D1445&lt;&gt;0,F1445&lt;&gt;0),IF(C1445&lt;&gt;0,CONCATENATE(C1445,"-AGr",VLOOKUP(D1445,Listen!$A$2:$G$45,7,FALSE),"-",E1445,"-",F1445,),CONCATENATE("AGr",VLOOKUP(D1445,Listen!$A$2:$G$45,7,FALSE),"-",E1445,"-",F1445)),"keine vollständige ID")</f>
        <v>keine vollständige ID</v>
      </c>
      <c r="C1445" s="359">
        <f>'[2]III_SAV-Details_NB'!B1451</f>
        <v>0</v>
      </c>
      <c r="D1445" s="359">
        <f>'[2]III_SAV-Details_NB'!C1451</f>
        <v>0</v>
      </c>
      <c r="E1445" s="359">
        <f>'[2]III_SAV-Details_NB'!D1451</f>
        <v>0</v>
      </c>
      <c r="F1445" s="490"/>
      <c r="G1445" s="281">
        <f>'[2]III_SAV-Details_NB'!X1451</f>
        <v>0</v>
      </c>
      <c r="H1445" s="281">
        <f t="shared" si="416"/>
        <v>0</v>
      </c>
      <c r="I1445" s="281">
        <f>IF(con_EOGJahr=2025,'[2]III_SAV-Details_NB'!AA1451,IF(con_EOGJahr=2026,'[2]III_SAV-Details_NB'!AB1451,'[2]III_SAV-Details_NB'!AC1451))</f>
        <v>0</v>
      </c>
      <c r="J1445" s="282"/>
      <c r="K1445" s="282"/>
      <c r="L1445" s="282"/>
      <c r="M1445" s="282"/>
      <c r="N1445" s="282"/>
      <c r="O1445" s="282"/>
      <c r="P1445" s="52">
        <f t="shared" si="417"/>
        <v>0</v>
      </c>
      <c r="Q1445" s="60"/>
      <c r="R1445" s="53">
        <f t="shared" si="423"/>
        <v>0</v>
      </c>
      <c r="S1445" s="59"/>
      <c r="T1445" s="61"/>
      <c r="U1445" s="342" t="str">
        <f t="shared" si="427"/>
        <v>k.A.</v>
      </c>
      <c r="V1445" s="343" t="str">
        <f t="shared" si="424"/>
        <v>k.A.</v>
      </c>
      <c r="W1445" s="343" t="str">
        <f>IFERROR(IF(OR($D1445="",$E1445=0,con_Ende=0),"k.A.",IF(VLOOKUP($D1445,rng_ND,5,0)="Nein",VLOOKUP($D1445,rng_ND,2,FALSE),MIN(VLOOKUP($D1445,rng_ND,2,FALSE),A_Stammdaten!$B$19-D_SAV!$E1445+1))),"k.A.")</f>
        <v>k.A.</v>
      </c>
      <c r="X1445" s="343" t="str">
        <f t="shared" si="425"/>
        <v>k.A.</v>
      </c>
      <c r="Y1445" s="62"/>
      <c r="Z1445" s="48">
        <f t="shared" si="426"/>
        <v>0</v>
      </c>
      <c r="AA1445" s="457"/>
      <c r="AB1445" s="55">
        <f t="shared" si="418"/>
        <v>0</v>
      </c>
      <c r="AC1445" s="55">
        <f>IF(A_Stammdaten!$B$25="ja",D_SAV!AA1445,D_SAV!AB1445)</f>
        <v>0</v>
      </c>
      <c r="AD1445" s="478">
        <f>IF(AC1445=0,0,IF(U1445-(con_EOGJahr-D_SAV!E1445)&lt;=0,AC1445,AC1445/V1445))</f>
        <v>0</v>
      </c>
      <c r="AE1445" s="478">
        <f>IFERROR(IF(AND(VLOOKUP(D1445,rng_ND,5,FALSE)="Ja",D_SAV!T1445="degressiv"),D_SAV!AC1445*Y1445/100,0),0)</f>
        <v>0</v>
      </c>
      <c r="AF1445" s="55">
        <f>IFERROR(IF(VLOOKUP(D1445,rng_ND,5,FALSE)="Ja",MAX(D_SAV!AD1445:AE1445),D_SAV!AD1445),0)</f>
        <v>0</v>
      </c>
      <c r="AG1445" s="55">
        <f t="shared" si="419"/>
        <v>0</v>
      </c>
      <c r="AH1445" s="55">
        <f t="shared" si="420"/>
        <v>0</v>
      </c>
      <c r="AI1445" s="55">
        <f t="shared" si="421"/>
        <v>0</v>
      </c>
      <c r="AJ1445" s="55">
        <f t="shared" si="422"/>
        <v>0</v>
      </c>
      <c r="AK1445" s="55">
        <f t="shared" si="413"/>
        <v>0</v>
      </c>
      <c r="AL1445" s="55">
        <f t="shared" si="414"/>
        <v>0</v>
      </c>
      <c r="AM1445" s="55">
        <f t="shared" si="415"/>
        <v>0</v>
      </c>
    </row>
    <row r="1446" spans="1:39" x14ac:dyDescent="0.25">
      <c r="A1446" s="47">
        <v>1442</v>
      </c>
      <c r="B1446" s="358" t="str">
        <f>IF(AND(E1446&lt;&gt;0,D1446&lt;&gt;0,F1446&lt;&gt;0),IF(C1446&lt;&gt;0,CONCATENATE(C1446,"-AGr",VLOOKUP(D1446,Listen!$A$2:$G$45,7,FALSE),"-",E1446,"-",F1446,),CONCATENATE("AGr",VLOOKUP(D1446,Listen!$A$2:$G$45,7,FALSE),"-",E1446,"-",F1446)),"keine vollständige ID")</f>
        <v>keine vollständige ID</v>
      </c>
      <c r="C1446" s="359">
        <f>'[2]III_SAV-Details_NB'!B1452</f>
        <v>0</v>
      </c>
      <c r="D1446" s="359">
        <f>'[2]III_SAV-Details_NB'!C1452</f>
        <v>0</v>
      </c>
      <c r="E1446" s="359">
        <f>'[2]III_SAV-Details_NB'!D1452</f>
        <v>0</v>
      </c>
      <c r="F1446" s="490"/>
      <c r="G1446" s="281">
        <f>'[2]III_SAV-Details_NB'!X1452</f>
        <v>0</v>
      </c>
      <c r="H1446" s="281">
        <f t="shared" si="416"/>
        <v>0</v>
      </c>
      <c r="I1446" s="281">
        <f>IF(con_EOGJahr=2025,'[2]III_SAV-Details_NB'!AA1452,IF(con_EOGJahr=2026,'[2]III_SAV-Details_NB'!AB1452,'[2]III_SAV-Details_NB'!AC1452))</f>
        <v>0</v>
      </c>
      <c r="J1446" s="282"/>
      <c r="K1446" s="282"/>
      <c r="L1446" s="282"/>
      <c r="M1446" s="282"/>
      <c r="N1446" s="282"/>
      <c r="O1446" s="282"/>
      <c r="P1446" s="52">
        <f t="shared" si="417"/>
        <v>0</v>
      </c>
      <c r="Q1446" s="60"/>
      <c r="R1446" s="53">
        <f t="shared" si="423"/>
        <v>0</v>
      </c>
      <c r="S1446" s="59"/>
      <c r="T1446" s="61"/>
      <c r="U1446" s="342" t="str">
        <f t="shared" si="427"/>
        <v>k.A.</v>
      </c>
      <c r="V1446" s="343" t="str">
        <f t="shared" si="424"/>
        <v>k.A.</v>
      </c>
      <c r="W1446" s="343" t="str">
        <f>IFERROR(IF(OR($D1446="",$E1446=0,con_Ende=0),"k.A.",IF(VLOOKUP($D1446,rng_ND,5,0)="Nein",VLOOKUP($D1446,rng_ND,2,FALSE),MIN(VLOOKUP($D1446,rng_ND,2,FALSE),A_Stammdaten!$B$19-D_SAV!$E1446+1))),"k.A.")</f>
        <v>k.A.</v>
      </c>
      <c r="X1446" s="343" t="str">
        <f t="shared" si="425"/>
        <v>k.A.</v>
      </c>
      <c r="Y1446" s="62"/>
      <c r="Z1446" s="48">
        <f t="shared" si="426"/>
        <v>0</v>
      </c>
      <c r="AA1446" s="457"/>
      <c r="AB1446" s="55">
        <f t="shared" si="418"/>
        <v>0</v>
      </c>
      <c r="AC1446" s="55">
        <f>IF(A_Stammdaten!$B$25="ja",D_SAV!AA1446,D_SAV!AB1446)</f>
        <v>0</v>
      </c>
      <c r="AD1446" s="478">
        <f>IF(AC1446=0,0,IF(U1446-(con_EOGJahr-D_SAV!E1446)&lt;=0,AC1446,AC1446/V1446))</f>
        <v>0</v>
      </c>
      <c r="AE1446" s="478">
        <f>IFERROR(IF(AND(VLOOKUP(D1446,rng_ND,5,FALSE)="Ja",D_SAV!T1446="degressiv"),D_SAV!AC1446*Y1446/100,0),0)</f>
        <v>0</v>
      </c>
      <c r="AF1446" s="55">
        <f>IFERROR(IF(VLOOKUP(D1446,rng_ND,5,FALSE)="Ja",MAX(D_SAV!AD1446:AE1446),D_SAV!AD1446),0)</f>
        <v>0</v>
      </c>
      <c r="AG1446" s="55">
        <f t="shared" si="419"/>
        <v>0</v>
      </c>
      <c r="AH1446" s="55">
        <f t="shared" si="420"/>
        <v>0</v>
      </c>
      <c r="AI1446" s="55">
        <f t="shared" si="421"/>
        <v>0</v>
      </c>
      <c r="AJ1446" s="55">
        <f t="shared" si="422"/>
        <v>0</v>
      </c>
      <c r="AK1446" s="55">
        <f t="shared" si="413"/>
        <v>0</v>
      </c>
      <c r="AL1446" s="55">
        <f t="shared" si="414"/>
        <v>0</v>
      </c>
      <c r="AM1446" s="55">
        <f t="shared" si="415"/>
        <v>0</v>
      </c>
    </row>
    <row r="1447" spans="1:39" x14ac:dyDescent="0.25">
      <c r="A1447" s="47">
        <v>1443</v>
      </c>
      <c r="B1447" s="358" t="str">
        <f>IF(AND(E1447&lt;&gt;0,D1447&lt;&gt;0,F1447&lt;&gt;0),IF(C1447&lt;&gt;0,CONCATENATE(C1447,"-AGr",VLOOKUP(D1447,Listen!$A$2:$G$45,7,FALSE),"-",E1447,"-",F1447,),CONCATENATE("AGr",VLOOKUP(D1447,Listen!$A$2:$G$45,7,FALSE),"-",E1447,"-",F1447)),"keine vollständige ID")</f>
        <v>keine vollständige ID</v>
      </c>
      <c r="C1447" s="359">
        <f>'[2]III_SAV-Details_NB'!B1453</f>
        <v>0</v>
      </c>
      <c r="D1447" s="359">
        <f>'[2]III_SAV-Details_NB'!C1453</f>
        <v>0</v>
      </c>
      <c r="E1447" s="359">
        <f>'[2]III_SAV-Details_NB'!D1453</f>
        <v>0</v>
      </c>
      <c r="F1447" s="490"/>
      <c r="G1447" s="281">
        <f>'[2]III_SAV-Details_NB'!X1453</f>
        <v>0</v>
      </c>
      <c r="H1447" s="281">
        <f t="shared" si="416"/>
        <v>0</v>
      </c>
      <c r="I1447" s="281">
        <f>IF(con_EOGJahr=2025,'[2]III_SAV-Details_NB'!AA1453,IF(con_EOGJahr=2026,'[2]III_SAV-Details_NB'!AB1453,'[2]III_SAV-Details_NB'!AC1453))</f>
        <v>0</v>
      </c>
      <c r="J1447" s="282"/>
      <c r="K1447" s="282"/>
      <c r="L1447" s="282"/>
      <c r="M1447" s="282"/>
      <c r="N1447" s="282"/>
      <c r="O1447" s="282"/>
      <c r="P1447" s="52">
        <f t="shared" si="417"/>
        <v>0</v>
      </c>
      <c r="Q1447" s="60"/>
      <c r="R1447" s="53">
        <f t="shared" si="423"/>
        <v>0</v>
      </c>
      <c r="S1447" s="59"/>
      <c r="T1447" s="61"/>
      <c r="U1447" s="342" t="str">
        <f t="shared" si="427"/>
        <v>k.A.</v>
      </c>
      <c r="V1447" s="343" t="str">
        <f t="shared" si="424"/>
        <v>k.A.</v>
      </c>
      <c r="W1447" s="343" t="str">
        <f>IFERROR(IF(OR($D1447="",$E1447=0,con_Ende=0),"k.A.",IF(VLOOKUP($D1447,rng_ND,5,0)="Nein",VLOOKUP($D1447,rng_ND,2,FALSE),MIN(VLOOKUP($D1447,rng_ND,2,FALSE),A_Stammdaten!$B$19-D_SAV!$E1447+1))),"k.A.")</f>
        <v>k.A.</v>
      </c>
      <c r="X1447" s="343" t="str">
        <f t="shared" si="425"/>
        <v>k.A.</v>
      </c>
      <c r="Y1447" s="62"/>
      <c r="Z1447" s="48">
        <f t="shared" si="426"/>
        <v>0</v>
      </c>
      <c r="AA1447" s="457"/>
      <c r="AB1447" s="55">
        <f t="shared" si="418"/>
        <v>0</v>
      </c>
      <c r="AC1447" s="55">
        <f>IF(A_Stammdaten!$B$25="ja",D_SAV!AA1447,D_SAV!AB1447)</f>
        <v>0</v>
      </c>
      <c r="AD1447" s="478">
        <f>IF(AC1447=0,0,IF(U1447-(con_EOGJahr-D_SAV!E1447)&lt;=0,AC1447,AC1447/V1447))</f>
        <v>0</v>
      </c>
      <c r="AE1447" s="478">
        <f>IFERROR(IF(AND(VLOOKUP(D1447,rng_ND,5,FALSE)="Ja",D_SAV!T1447="degressiv"),D_SAV!AC1447*Y1447/100,0),0)</f>
        <v>0</v>
      </c>
      <c r="AF1447" s="55">
        <f>IFERROR(IF(VLOOKUP(D1447,rng_ND,5,FALSE)="Ja",MAX(D_SAV!AD1447:AE1447),D_SAV!AD1447),0)</f>
        <v>0</v>
      </c>
      <c r="AG1447" s="55">
        <f t="shared" si="419"/>
        <v>0</v>
      </c>
      <c r="AH1447" s="55">
        <f t="shared" si="420"/>
        <v>0</v>
      </c>
      <c r="AI1447" s="55">
        <f t="shared" si="421"/>
        <v>0</v>
      </c>
      <c r="AJ1447" s="55">
        <f t="shared" si="422"/>
        <v>0</v>
      </c>
      <c r="AK1447" s="55">
        <f t="shared" si="413"/>
        <v>0</v>
      </c>
      <c r="AL1447" s="55">
        <f t="shared" si="414"/>
        <v>0</v>
      </c>
      <c r="AM1447" s="55">
        <f t="shared" si="415"/>
        <v>0</v>
      </c>
    </row>
    <row r="1448" spans="1:39" x14ac:dyDescent="0.25">
      <c r="A1448" s="47">
        <v>1444</v>
      </c>
      <c r="B1448" s="358" t="str">
        <f>IF(AND(E1448&lt;&gt;0,D1448&lt;&gt;0,F1448&lt;&gt;0),IF(C1448&lt;&gt;0,CONCATENATE(C1448,"-AGr",VLOOKUP(D1448,Listen!$A$2:$G$45,7,FALSE),"-",E1448,"-",F1448,),CONCATENATE("AGr",VLOOKUP(D1448,Listen!$A$2:$G$45,7,FALSE),"-",E1448,"-",F1448)),"keine vollständige ID")</f>
        <v>keine vollständige ID</v>
      </c>
      <c r="C1448" s="359">
        <f>'[2]III_SAV-Details_NB'!B1454</f>
        <v>0</v>
      </c>
      <c r="D1448" s="359">
        <f>'[2]III_SAV-Details_NB'!C1454</f>
        <v>0</v>
      </c>
      <c r="E1448" s="359">
        <f>'[2]III_SAV-Details_NB'!D1454</f>
        <v>0</v>
      </c>
      <c r="F1448" s="490"/>
      <c r="G1448" s="281">
        <f>'[2]III_SAV-Details_NB'!X1454</f>
        <v>0</v>
      </c>
      <c r="H1448" s="281">
        <f t="shared" si="416"/>
        <v>0</v>
      </c>
      <c r="I1448" s="281">
        <f>IF(con_EOGJahr=2025,'[2]III_SAV-Details_NB'!AA1454,IF(con_EOGJahr=2026,'[2]III_SAV-Details_NB'!AB1454,'[2]III_SAV-Details_NB'!AC1454))</f>
        <v>0</v>
      </c>
      <c r="J1448" s="282"/>
      <c r="K1448" s="282"/>
      <c r="L1448" s="282"/>
      <c r="M1448" s="282"/>
      <c r="N1448" s="282"/>
      <c r="O1448" s="282"/>
      <c r="P1448" s="52">
        <f t="shared" si="417"/>
        <v>0</v>
      </c>
      <c r="Q1448" s="60"/>
      <c r="R1448" s="53">
        <f t="shared" si="423"/>
        <v>0</v>
      </c>
      <c r="S1448" s="59"/>
      <c r="T1448" s="61"/>
      <c r="U1448" s="342" t="str">
        <f t="shared" si="427"/>
        <v>k.A.</v>
      </c>
      <c r="V1448" s="343" t="str">
        <f t="shared" si="424"/>
        <v>k.A.</v>
      </c>
      <c r="W1448" s="343" t="str">
        <f>IFERROR(IF(OR($D1448="",$E1448=0,con_Ende=0),"k.A.",IF(VLOOKUP($D1448,rng_ND,5,0)="Nein",VLOOKUP($D1448,rng_ND,2,FALSE),MIN(VLOOKUP($D1448,rng_ND,2,FALSE),A_Stammdaten!$B$19-D_SAV!$E1448+1))),"k.A.")</f>
        <v>k.A.</v>
      </c>
      <c r="X1448" s="343" t="str">
        <f t="shared" si="425"/>
        <v>k.A.</v>
      </c>
      <c r="Y1448" s="62"/>
      <c r="Z1448" s="48">
        <f t="shared" si="426"/>
        <v>0</v>
      </c>
      <c r="AA1448" s="457"/>
      <c r="AB1448" s="55">
        <f t="shared" si="418"/>
        <v>0</v>
      </c>
      <c r="AC1448" s="55">
        <f>IF(A_Stammdaten!$B$25="ja",D_SAV!AA1448,D_SAV!AB1448)</f>
        <v>0</v>
      </c>
      <c r="AD1448" s="478">
        <f>IF(AC1448=0,0,IF(U1448-(con_EOGJahr-D_SAV!E1448)&lt;=0,AC1448,AC1448/V1448))</f>
        <v>0</v>
      </c>
      <c r="AE1448" s="478">
        <f>IFERROR(IF(AND(VLOOKUP(D1448,rng_ND,5,FALSE)="Ja",D_SAV!T1448="degressiv"),D_SAV!AC1448*Y1448/100,0),0)</f>
        <v>0</v>
      </c>
      <c r="AF1448" s="55">
        <f>IFERROR(IF(VLOOKUP(D1448,rng_ND,5,FALSE)="Ja",MAX(D_SAV!AD1448:AE1448),D_SAV!AD1448),0)</f>
        <v>0</v>
      </c>
      <c r="AG1448" s="55">
        <f t="shared" si="419"/>
        <v>0</v>
      </c>
      <c r="AH1448" s="55">
        <f t="shared" si="420"/>
        <v>0</v>
      </c>
      <c r="AI1448" s="55">
        <f t="shared" si="421"/>
        <v>0</v>
      </c>
      <c r="AJ1448" s="55">
        <f t="shared" si="422"/>
        <v>0</v>
      </c>
      <c r="AK1448" s="55">
        <f t="shared" si="413"/>
        <v>0</v>
      </c>
      <c r="AL1448" s="55">
        <f t="shared" si="414"/>
        <v>0</v>
      </c>
      <c r="AM1448" s="55">
        <f t="shared" si="415"/>
        <v>0</v>
      </c>
    </row>
    <row r="1449" spans="1:39" x14ac:dyDescent="0.25">
      <c r="A1449" s="47">
        <v>1445</v>
      </c>
      <c r="B1449" s="358" t="str">
        <f>IF(AND(E1449&lt;&gt;0,D1449&lt;&gt;0,F1449&lt;&gt;0),IF(C1449&lt;&gt;0,CONCATENATE(C1449,"-AGr",VLOOKUP(D1449,Listen!$A$2:$G$45,7,FALSE),"-",E1449,"-",F1449,),CONCATENATE("AGr",VLOOKUP(D1449,Listen!$A$2:$G$45,7,FALSE),"-",E1449,"-",F1449)),"keine vollständige ID")</f>
        <v>keine vollständige ID</v>
      </c>
      <c r="C1449" s="359">
        <f>'[2]III_SAV-Details_NB'!B1455</f>
        <v>0</v>
      </c>
      <c r="D1449" s="359">
        <f>'[2]III_SAV-Details_NB'!C1455</f>
        <v>0</v>
      </c>
      <c r="E1449" s="359">
        <f>'[2]III_SAV-Details_NB'!D1455</f>
        <v>0</v>
      </c>
      <c r="F1449" s="490"/>
      <c r="G1449" s="281">
        <f>'[2]III_SAV-Details_NB'!X1455</f>
        <v>0</v>
      </c>
      <c r="H1449" s="281">
        <f t="shared" si="416"/>
        <v>0</v>
      </c>
      <c r="I1449" s="281">
        <f>IF(con_EOGJahr=2025,'[2]III_SAV-Details_NB'!AA1455,IF(con_EOGJahr=2026,'[2]III_SAV-Details_NB'!AB1455,'[2]III_SAV-Details_NB'!AC1455))</f>
        <v>0</v>
      </c>
      <c r="J1449" s="282"/>
      <c r="K1449" s="282"/>
      <c r="L1449" s="282"/>
      <c r="M1449" s="282"/>
      <c r="N1449" s="282"/>
      <c r="O1449" s="282"/>
      <c r="P1449" s="52">
        <f t="shared" si="417"/>
        <v>0</v>
      </c>
      <c r="Q1449" s="60"/>
      <c r="R1449" s="53">
        <f t="shared" si="423"/>
        <v>0</v>
      </c>
      <c r="S1449" s="59"/>
      <c r="T1449" s="61"/>
      <c r="U1449" s="342" t="str">
        <f t="shared" si="427"/>
        <v>k.A.</v>
      </c>
      <c r="V1449" s="343" t="str">
        <f t="shared" si="424"/>
        <v>k.A.</v>
      </c>
      <c r="W1449" s="343" t="str">
        <f>IFERROR(IF(OR($D1449="",$E1449=0,con_Ende=0),"k.A.",IF(VLOOKUP($D1449,rng_ND,5,0)="Nein",VLOOKUP($D1449,rng_ND,2,FALSE),MIN(VLOOKUP($D1449,rng_ND,2,FALSE),A_Stammdaten!$B$19-D_SAV!$E1449+1))),"k.A.")</f>
        <v>k.A.</v>
      </c>
      <c r="X1449" s="343" t="str">
        <f t="shared" si="425"/>
        <v>k.A.</v>
      </c>
      <c r="Y1449" s="62"/>
      <c r="Z1449" s="48">
        <f t="shared" si="426"/>
        <v>0</v>
      </c>
      <c r="AA1449" s="457"/>
      <c r="AB1449" s="55">
        <f t="shared" si="418"/>
        <v>0</v>
      </c>
      <c r="AC1449" s="55">
        <f>IF(A_Stammdaten!$B$25="ja",D_SAV!AA1449,D_SAV!AB1449)</f>
        <v>0</v>
      </c>
      <c r="AD1449" s="478">
        <f>IF(AC1449=0,0,IF(U1449-(con_EOGJahr-D_SAV!E1449)&lt;=0,AC1449,AC1449/V1449))</f>
        <v>0</v>
      </c>
      <c r="AE1449" s="478">
        <f>IFERROR(IF(AND(VLOOKUP(D1449,rng_ND,5,FALSE)="Ja",D_SAV!T1449="degressiv"),D_SAV!AC1449*Y1449/100,0),0)</f>
        <v>0</v>
      </c>
      <c r="AF1449" s="55">
        <f>IFERROR(IF(VLOOKUP(D1449,rng_ND,5,FALSE)="Ja",MAX(D_SAV!AD1449:AE1449),D_SAV!AD1449),0)</f>
        <v>0</v>
      </c>
      <c r="AG1449" s="55">
        <f t="shared" si="419"/>
        <v>0</v>
      </c>
      <c r="AH1449" s="55">
        <f t="shared" si="420"/>
        <v>0</v>
      </c>
      <c r="AI1449" s="55">
        <f t="shared" si="421"/>
        <v>0</v>
      </c>
      <c r="AJ1449" s="55">
        <f t="shared" si="422"/>
        <v>0</v>
      </c>
      <c r="AK1449" s="55">
        <f t="shared" si="413"/>
        <v>0</v>
      </c>
      <c r="AL1449" s="55">
        <f t="shared" si="414"/>
        <v>0</v>
      </c>
      <c r="AM1449" s="55">
        <f t="shared" si="415"/>
        <v>0</v>
      </c>
    </row>
    <row r="1450" spans="1:39" x14ac:dyDescent="0.25">
      <c r="A1450" s="47">
        <v>1446</v>
      </c>
      <c r="B1450" s="358" t="str">
        <f>IF(AND(E1450&lt;&gt;0,D1450&lt;&gt;0,F1450&lt;&gt;0),IF(C1450&lt;&gt;0,CONCATENATE(C1450,"-AGr",VLOOKUP(D1450,Listen!$A$2:$G$45,7,FALSE),"-",E1450,"-",F1450,),CONCATENATE("AGr",VLOOKUP(D1450,Listen!$A$2:$G$45,7,FALSE),"-",E1450,"-",F1450)),"keine vollständige ID")</f>
        <v>keine vollständige ID</v>
      </c>
      <c r="C1450" s="359">
        <f>'[2]III_SAV-Details_NB'!B1456</f>
        <v>0</v>
      </c>
      <c r="D1450" s="359">
        <f>'[2]III_SAV-Details_NB'!C1456</f>
        <v>0</v>
      </c>
      <c r="E1450" s="359">
        <f>'[2]III_SAV-Details_NB'!D1456</f>
        <v>0</v>
      </c>
      <c r="F1450" s="490"/>
      <c r="G1450" s="281">
        <f>'[2]III_SAV-Details_NB'!X1456</f>
        <v>0</v>
      </c>
      <c r="H1450" s="281">
        <f t="shared" si="416"/>
        <v>0</v>
      </c>
      <c r="I1450" s="281">
        <f>IF(con_EOGJahr=2025,'[2]III_SAV-Details_NB'!AA1456,IF(con_EOGJahr=2026,'[2]III_SAV-Details_NB'!AB1456,'[2]III_SAV-Details_NB'!AC1456))</f>
        <v>0</v>
      </c>
      <c r="J1450" s="282"/>
      <c r="K1450" s="282"/>
      <c r="L1450" s="282"/>
      <c r="M1450" s="282"/>
      <c r="N1450" s="282"/>
      <c r="O1450" s="282"/>
      <c r="P1450" s="52">
        <f t="shared" si="417"/>
        <v>0</v>
      </c>
      <c r="Q1450" s="60"/>
      <c r="R1450" s="53">
        <f t="shared" si="423"/>
        <v>0</v>
      </c>
      <c r="S1450" s="59"/>
      <c r="T1450" s="61"/>
      <c r="U1450" s="342" t="str">
        <f t="shared" si="427"/>
        <v>k.A.</v>
      </c>
      <c r="V1450" s="343" t="str">
        <f t="shared" si="424"/>
        <v>k.A.</v>
      </c>
      <c r="W1450" s="343" t="str">
        <f>IFERROR(IF(OR($D1450="",$E1450=0,con_Ende=0),"k.A.",IF(VLOOKUP($D1450,rng_ND,5,0)="Nein",VLOOKUP($D1450,rng_ND,2,FALSE),MIN(VLOOKUP($D1450,rng_ND,2,FALSE),A_Stammdaten!$B$19-D_SAV!$E1450+1))),"k.A.")</f>
        <v>k.A.</v>
      </c>
      <c r="X1450" s="343" t="str">
        <f t="shared" si="425"/>
        <v>k.A.</v>
      </c>
      <c r="Y1450" s="62"/>
      <c r="Z1450" s="48">
        <f t="shared" si="426"/>
        <v>0</v>
      </c>
      <c r="AA1450" s="457"/>
      <c r="AB1450" s="55">
        <f t="shared" si="418"/>
        <v>0</v>
      </c>
      <c r="AC1450" s="55">
        <f>IF(A_Stammdaten!$B$25="ja",D_SAV!AA1450,D_SAV!AB1450)</f>
        <v>0</v>
      </c>
      <c r="AD1450" s="478">
        <f>IF(AC1450=0,0,IF(U1450-(con_EOGJahr-D_SAV!E1450)&lt;=0,AC1450,AC1450/V1450))</f>
        <v>0</v>
      </c>
      <c r="AE1450" s="478">
        <f>IFERROR(IF(AND(VLOOKUP(D1450,rng_ND,5,FALSE)="Ja",D_SAV!T1450="degressiv"),D_SAV!AC1450*Y1450/100,0),0)</f>
        <v>0</v>
      </c>
      <c r="AF1450" s="55">
        <f>IFERROR(IF(VLOOKUP(D1450,rng_ND,5,FALSE)="Ja",MAX(D_SAV!AD1450:AE1450),D_SAV!AD1450),0)</f>
        <v>0</v>
      </c>
      <c r="AG1450" s="55">
        <f t="shared" si="419"/>
        <v>0</v>
      </c>
      <c r="AH1450" s="55">
        <f t="shared" si="420"/>
        <v>0</v>
      </c>
      <c r="AI1450" s="55">
        <f t="shared" si="421"/>
        <v>0</v>
      </c>
      <c r="AJ1450" s="55">
        <f t="shared" si="422"/>
        <v>0</v>
      </c>
      <c r="AK1450" s="55">
        <f t="shared" si="413"/>
        <v>0</v>
      </c>
      <c r="AL1450" s="55">
        <f t="shared" si="414"/>
        <v>0</v>
      </c>
      <c r="AM1450" s="55">
        <f t="shared" si="415"/>
        <v>0</v>
      </c>
    </row>
    <row r="1451" spans="1:39" x14ac:dyDescent="0.25">
      <c r="A1451" s="47">
        <v>1447</v>
      </c>
      <c r="B1451" s="358" t="str">
        <f>IF(AND(E1451&lt;&gt;0,D1451&lt;&gt;0,F1451&lt;&gt;0),IF(C1451&lt;&gt;0,CONCATENATE(C1451,"-AGr",VLOOKUP(D1451,Listen!$A$2:$G$45,7,FALSE),"-",E1451,"-",F1451,),CONCATENATE("AGr",VLOOKUP(D1451,Listen!$A$2:$G$45,7,FALSE),"-",E1451,"-",F1451)),"keine vollständige ID")</f>
        <v>keine vollständige ID</v>
      </c>
      <c r="C1451" s="359">
        <f>'[2]III_SAV-Details_NB'!B1457</f>
        <v>0</v>
      </c>
      <c r="D1451" s="359">
        <f>'[2]III_SAV-Details_NB'!C1457</f>
        <v>0</v>
      </c>
      <c r="E1451" s="359">
        <f>'[2]III_SAV-Details_NB'!D1457</f>
        <v>0</v>
      </c>
      <c r="F1451" s="490"/>
      <c r="G1451" s="281">
        <f>'[2]III_SAV-Details_NB'!X1457</f>
        <v>0</v>
      </c>
      <c r="H1451" s="281">
        <f t="shared" si="416"/>
        <v>0</v>
      </c>
      <c r="I1451" s="281">
        <f>IF(con_EOGJahr=2025,'[2]III_SAV-Details_NB'!AA1457,IF(con_EOGJahr=2026,'[2]III_SAV-Details_NB'!AB1457,'[2]III_SAV-Details_NB'!AC1457))</f>
        <v>0</v>
      </c>
      <c r="J1451" s="282"/>
      <c r="K1451" s="282"/>
      <c r="L1451" s="282"/>
      <c r="M1451" s="282"/>
      <c r="N1451" s="282"/>
      <c r="O1451" s="282"/>
      <c r="P1451" s="52">
        <f t="shared" si="417"/>
        <v>0</v>
      </c>
      <c r="Q1451" s="60"/>
      <c r="R1451" s="53">
        <f t="shared" si="423"/>
        <v>0</v>
      </c>
      <c r="S1451" s="59"/>
      <c r="T1451" s="61"/>
      <c r="U1451" s="342" t="str">
        <f t="shared" si="427"/>
        <v>k.A.</v>
      </c>
      <c r="V1451" s="343" t="str">
        <f t="shared" si="424"/>
        <v>k.A.</v>
      </c>
      <c r="W1451" s="343" t="str">
        <f>IFERROR(IF(OR($D1451="",$E1451=0,con_Ende=0),"k.A.",IF(VLOOKUP($D1451,rng_ND,5,0)="Nein",VLOOKUP($D1451,rng_ND,2,FALSE),MIN(VLOOKUP($D1451,rng_ND,2,FALSE),A_Stammdaten!$B$19-D_SAV!$E1451+1))),"k.A.")</f>
        <v>k.A.</v>
      </c>
      <c r="X1451" s="343" t="str">
        <f t="shared" si="425"/>
        <v>k.A.</v>
      </c>
      <c r="Y1451" s="62"/>
      <c r="Z1451" s="48">
        <f t="shared" si="426"/>
        <v>0</v>
      </c>
      <c r="AA1451" s="457"/>
      <c r="AB1451" s="55">
        <f t="shared" si="418"/>
        <v>0</v>
      </c>
      <c r="AC1451" s="55">
        <f>IF(A_Stammdaten!$B$25="ja",D_SAV!AA1451,D_SAV!AB1451)</f>
        <v>0</v>
      </c>
      <c r="AD1451" s="478">
        <f>IF(AC1451=0,0,IF(U1451-(con_EOGJahr-D_SAV!E1451)&lt;=0,AC1451,AC1451/V1451))</f>
        <v>0</v>
      </c>
      <c r="AE1451" s="478">
        <f>IFERROR(IF(AND(VLOOKUP(D1451,rng_ND,5,FALSE)="Ja",D_SAV!T1451="degressiv"),D_SAV!AC1451*Y1451/100,0),0)</f>
        <v>0</v>
      </c>
      <c r="AF1451" s="55">
        <f>IFERROR(IF(VLOOKUP(D1451,rng_ND,5,FALSE)="Ja",MAX(D_SAV!AD1451:AE1451),D_SAV!AD1451),0)</f>
        <v>0</v>
      </c>
      <c r="AG1451" s="55">
        <f t="shared" si="419"/>
        <v>0</v>
      </c>
      <c r="AH1451" s="55">
        <f t="shared" si="420"/>
        <v>0</v>
      </c>
      <c r="AI1451" s="55">
        <f t="shared" si="421"/>
        <v>0</v>
      </c>
      <c r="AJ1451" s="55">
        <f t="shared" si="422"/>
        <v>0</v>
      </c>
      <c r="AK1451" s="55">
        <f t="shared" si="413"/>
        <v>0</v>
      </c>
      <c r="AL1451" s="55">
        <f t="shared" si="414"/>
        <v>0</v>
      </c>
      <c r="AM1451" s="55">
        <f t="shared" si="415"/>
        <v>0</v>
      </c>
    </row>
    <row r="1452" spans="1:39" x14ac:dyDescent="0.25">
      <c r="A1452" s="47">
        <v>1448</v>
      </c>
      <c r="B1452" s="358" t="str">
        <f>IF(AND(E1452&lt;&gt;0,D1452&lt;&gt;0,F1452&lt;&gt;0),IF(C1452&lt;&gt;0,CONCATENATE(C1452,"-AGr",VLOOKUP(D1452,Listen!$A$2:$G$45,7,FALSE),"-",E1452,"-",F1452,),CONCATENATE("AGr",VLOOKUP(D1452,Listen!$A$2:$G$45,7,FALSE),"-",E1452,"-",F1452)),"keine vollständige ID")</f>
        <v>keine vollständige ID</v>
      </c>
      <c r="C1452" s="359">
        <f>'[2]III_SAV-Details_NB'!B1458</f>
        <v>0</v>
      </c>
      <c r="D1452" s="359">
        <f>'[2]III_SAV-Details_NB'!C1458</f>
        <v>0</v>
      </c>
      <c r="E1452" s="359">
        <f>'[2]III_SAV-Details_NB'!D1458</f>
        <v>0</v>
      </c>
      <c r="F1452" s="490"/>
      <c r="G1452" s="281">
        <f>'[2]III_SAV-Details_NB'!X1458</f>
        <v>0</v>
      </c>
      <c r="H1452" s="281">
        <f t="shared" si="416"/>
        <v>0</v>
      </c>
      <c r="I1452" s="281">
        <f>IF(con_EOGJahr=2025,'[2]III_SAV-Details_NB'!AA1458,IF(con_EOGJahr=2026,'[2]III_SAV-Details_NB'!AB1458,'[2]III_SAV-Details_NB'!AC1458))</f>
        <v>0</v>
      </c>
      <c r="J1452" s="282"/>
      <c r="K1452" s="282"/>
      <c r="L1452" s="282"/>
      <c r="M1452" s="282"/>
      <c r="N1452" s="282"/>
      <c r="O1452" s="282"/>
      <c r="P1452" s="52">
        <f t="shared" si="417"/>
        <v>0</v>
      </c>
      <c r="Q1452" s="60"/>
      <c r="R1452" s="53">
        <f t="shared" si="423"/>
        <v>0</v>
      </c>
      <c r="S1452" s="59"/>
      <c r="T1452" s="61"/>
      <c r="U1452" s="342" t="str">
        <f t="shared" si="427"/>
        <v>k.A.</v>
      </c>
      <c r="V1452" s="343" t="str">
        <f t="shared" si="424"/>
        <v>k.A.</v>
      </c>
      <c r="W1452" s="343" t="str">
        <f>IFERROR(IF(OR($D1452="",$E1452=0,con_Ende=0),"k.A.",IF(VLOOKUP($D1452,rng_ND,5,0)="Nein",VLOOKUP($D1452,rng_ND,2,FALSE),MIN(VLOOKUP($D1452,rng_ND,2,FALSE),A_Stammdaten!$B$19-D_SAV!$E1452+1))),"k.A.")</f>
        <v>k.A.</v>
      </c>
      <c r="X1452" s="343" t="str">
        <f t="shared" si="425"/>
        <v>k.A.</v>
      </c>
      <c r="Y1452" s="62"/>
      <c r="Z1452" s="48">
        <f t="shared" si="426"/>
        <v>0</v>
      </c>
      <c r="AA1452" s="457"/>
      <c r="AB1452" s="55">
        <f t="shared" si="418"/>
        <v>0</v>
      </c>
      <c r="AC1452" s="55">
        <f>IF(A_Stammdaten!$B$25="ja",D_SAV!AA1452,D_SAV!AB1452)</f>
        <v>0</v>
      </c>
      <c r="AD1452" s="478">
        <f>IF(AC1452=0,0,IF(U1452-(con_EOGJahr-D_SAV!E1452)&lt;=0,AC1452,AC1452/V1452))</f>
        <v>0</v>
      </c>
      <c r="AE1452" s="478">
        <f>IFERROR(IF(AND(VLOOKUP(D1452,rng_ND,5,FALSE)="Ja",D_SAV!T1452="degressiv"),D_SAV!AC1452*Y1452/100,0),0)</f>
        <v>0</v>
      </c>
      <c r="AF1452" s="55">
        <f>IFERROR(IF(VLOOKUP(D1452,rng_ND,5,FALSE)="Ja",MAX(D_SAV!AD1452:AE1452),D_SAV!AD1452),0)</f>
        <v>0</v>
      </c>
      <c r="AG1452" s="55">
        <f t="shared" si="419"/>
        <v>0</v>
      </c>
      <c r="AH1452" s="55">
        <f t="shared" si="420"/>
        <v>0</v>
      </c>
      <c r="AI1452" s="55">
        <f t="shared" si="421"/>
        <v>0</v>
      </c>
      <c r="AJ1452" s="55">
        <f t="shared" si="422"/>
        <v>0</v>
      </c>
      <c r="AK1452" s="55">
        <f t="shared" si="413"/>
        <v>0</v>
      </c>
      <c r="AL1452" s="55">
        <f t="shared" si="414"/>
        <v>0</v>
      </c>
      <c r="AM1452" s="55">
        <f t="shared" si="415"/>
        <v>0</v>
      </c>
    </row>
    <row r="1453" spans="1:39" x14ac:dyDescent="0.25">
      <c r="A1453" s="47">
        <v>1449</v>
      </c>
      <c r="B1453" s="358" t="str">
        <f>IF(AND(E1453&lt;&gt;0,D1453&lt;&gt;0,F1453&lt;&gt;0),IF(C1453&lt;&gt;0,CONCATENATE(C1453,"-AGr",VLOOKUP(D1453,Listen!$A$2:$G$45,7,FALSE),"-",E1453,"-",F1453,),CONCATENATE("AGr",VLOOKUP(D1453,Listen!$A$2:$G$45,7,FALSE),"-",E1453,"-",F1453)),"keine vollständige ID")</f>
        <v>keine vollständige ID</v>
      </c>
      <c r="C1453" s="359">
        <f>'[2]III_SAV-Details_NB'!B1459</f>
        <v>0</v>
      </c>
      <c r="D1453" s="359">
        <f>'[2]III_SAV-Details_NB'!C1459</f>
        <v>0</v>
      </c>
      <c r="E1453" s="359">
        <f>'[2]III_SAV-Details_NB'!D1459</f>
        <v>0</v>
      </c>
      <c r="F1453" s="490"/>
      <c r="G1453" s="281">
        <f>'[2]III_SAV-Details_NB'!X1459</f>
        <v>0</v>
      </c>
      <c r="H1453" s="281">
        <f t="shared" si="416"/>
        <v>0</v>
      </c>
      <c r="I1453" s="281">
        <f>IF(con_EOGJahr=2025,'[2]III_SAV-Details_NB'!AA1459,IF(con_EOGJahr=2026,'[2]III_SAV-Details_NB'!AB1459,'[2]III_SAV-Details_NB'!AC1459))</f>
        <v>0</v>
      </c>
      <c r="J1453" s="282"/>
      <c r="K1453" s="282"/>
      <c r="L1453" s="282"/>
      <c r="M1453" s="282"/>
      <c r="N1453" s="282"/>
      <c r="O1453" s="282"/>
      <c r="P1453" s="52">
        <f t="shared" si="417"/>
        <v>0</v>
      </c>
      <c r="Q1453" s="60"/>
      <c r="R1453" s="53">
        <f t="shared" si="423"/>
        <v>0</v>
      </c>
      <c r="S1453" s="59"/>
      <c r="T1453" s="61"/>
      <c r="U1453" s="342" t="str">
        <f t="shared" si="427"/>
        <v>k.A.</v>
      </c>
      <c r="V1453" s="343" t="str">
        <f t="shared" si="424"/>
        <v>k.A.</v>
      </c>
      <c r="W1453" s="343" t="str">
        <f>IFERROR(IF(OR($D1453="",$E1453=0,con_Ende=0),"k.A.",IF(VLOOKUP($D1453,rng_ND,5,0)="Nein",VLOOKUP($D1453,rng_ND,2,FALSE),MIN(VLOOKUP($D1453,rng_ND,2,FALSE),A_Stammdaten!$B$19-D_SAV!$E1453+1))),"k.A.")</f>
        <v>k.A.</v>
      </c>
      <c r="X1453" s="343" t="str">
        <f t="shared" si="425"/>
        <v>k.A.</v>
      </c>
      <c r="Y1453" s="62"/>
      <c r="Z1453" s="48">
        <f t="shared" si="426"/>
        <v>0</v>
      </c>
      <c r="AA1453" s="457"/>
      <c r="AB1453" s="55">
        <f t="shared" si="418"/>
        <v>0</v>
      </c>
      <c r="AC1453" s="55">
        <f>IF(A_Stammdaten!$B$25="ja",D_SAV!AA1453,D_SAV!AB1453)</f>
        <v>0</v>
      </c>
      <c r="AD1453" s="478">
        <f>IF(AC1453=0,0,IF(U1453-(con_EOGJahr-D_SAV!E1453)&lt;=0,AC1453,AC1453/V1453))</f>
        <v>0</v>
      </c>
      <c r="AE1453" s="478">
        <f>IFERROR(IF(AND(VLOOKUP(D1453,rng_ND,5,FALSE)="Ja",D_SAV!T1453="degressiv"),D_SAV!AC1453*Y1453/100,0),0)</f>
        <v>0</v>
      </c>
      <c r="AF1453" s="55">
        <f>IFERROR(IF(VLOOKUP(D1453,rng_ND,5,FALSE)="Ja",MAX(D_SAV!AD1453:AE1453),D_SAV!AD1453),0)</f>
        <v>0</v>
      </c>
      <c r="AG1453" s="55">
        <f t="shared" si="419"/>
        <v>0</v>
      </c>
      <c r="AH1453" s="55">
        <f t="shared" si="420"/>
        <v>0</v>
      </c>
      <c r="AI1453" s="55">
        <f t="shared" si="421"/>
        <v>0</v>
      </c>
      <c r="AJ1453" s="55">
        <f t="shared" si="422"/>
        <v>0</v>
      </c>
      <c r="AK1453" s="55">
        <f t="shared" si="413"/>
        <v>0</v>
      </c>
      <c r="AL1453" s="55">
        <f t="shared" si="414"/>
        <v>0</v>
      </c>
      <c r="AM1453" s="55">
        <f t="shared" si="415"/>
        <v>0</v>
      </c>
    </row>
    <row r="1454" spans="1:39" x14ac:dyDescent="0.25">
      <c r="A1454" s="47">
        <v>1450</v>
      </c>
      <c r="B1454" s="358" t="str">
        <f>IF(AND(E1454&lt;&gt;0,D1454&lt;&gt;0,F1454&lt;&gt;0),IF(C1454&lt;&gt;0,CONCATENATE(C1454,"-AGr",VLOOKUP(D1454,Listen!$A$2:$G$45,7,FALSE),"-",E1454,"-",F1454,),CONCATENATE("AGr",VLOOKUP(D1454,Listen!$A$2:$G$45,7,FALSE),"-",E1454,"-",F1454)),"keine vollständige ID")</f>
        <v>keine vollständige ID</v>
      </c>
      <c r="C1454" s="359">
        <f>'[2]III_SAV-Details_NB'!B1460</f>
        <v>0</v>
      </c>
      <c r="D1454" s="359">
        <f>'[2]III_SAV-Details_NB'!C1460</f>
        <v>0</v>
      </c>
      <c r="E1454" s="359">
        <f>'[2]III_SAV-Details_NB'!D1460</f>
        <v>0</v>
      </c>
      <c r="F1454" s="490"/>
      <c r="G1454" s="281">
        <f>'[2]III_SAV-Details_NB'!X1460</f>
        <v>0</v>
      </c>
      <c r="H1454" s="281">
        <f t="shared" si="416"/>
        <v>0</v>
      </c>
      <c r="I1454" s="281">
        <f>IF(con_EOGJahr=2025,'[2]III_SAV-Details_NB'!AA1460,IF(con_EOGJahr=2026,'[2]III_SAV-Details_NB'!AB1460,'[2]III_SAV-Details_NB'!AC1460))</f>
        <v>0</v>
      </c>
      <c r="J1454" s="282"/>
      <c r="K1454" s="282"/>
      <c r="L1454" s="282"/>
      <c r="M1454" s="282"/>
      <c r="N1454" s="282"/>
      <c r="O1454" s="282"/>
      <c r="P1454" s="52">
        <f t="shared" si="417"/>
        <v>0</v>
      </c>
      <c r="Q1454" s="60"/>
      <c r="R1454" s="53">
        <f t="shared" si="423"/>
        <v>0</v>
      </c>
      <c r="S1454" s="59"/>
      <c r="T1454" s="61"/>
      <c r="U1454" s="342" t="str">
        <f t="shared" si="427"/>
        <v>k.A.</v>
      </c>
      <c r="V1454" s="343" t="str">
        <f t="shared" si="424"/>
        <v>k.A.</v>
      </c>
      <c r="W1454" s="343" t="str">
        <f>IFERROR(IF(OR($D1454="",$E1454=0,con_Ende=0),"k.A.",IF(VLOOKUP($D1454,rng_ND,5,0)="Nein",VLOOKUP($D1454,rng_ND,2,FALSE),MIN(VLOOKUP($D1454,rng_ND,2,FALSE),A_Stammdaten!$B$19-D_SAV!$E1454+1))),"k.A.")</f>
        <v>k.A.</v>
      </c>
      <c r="X1454" s="343" t="str">
        <f t="shared" si="425"/>
        <v>k.A.</v>
      </c>
      <c r="Y1454" s="62"/>
      <c r="Z1454" s="48">
        <f t="shared" si="426"/>
        <v>0</v>
      </c>
      <c r="AA1454" s="457"/>
      <c r="AB1454" s="55">
        <f t="shared" si="418"/>
        <v>0</v>
      </c>
      <c r="AC1454" s="55">
        <f>IF(A_Stammdaten!$B$25="ja",D_SAV!AA1454,D_SAV!AB1454)</f>
        <v>0</v>
      </c>
      <c r="AD1454" s="478">
        <f>IF(AC1454=0,0,IF(U1454-(con_EOGJahr-D_SAV!E1454)&lt;=0,AC1454,AC1454/V1454))</f>
        <v>0</v>
      </c>
      <c r="AE1454" s="478">
        <f>IFERROR(IF(AND(VLOOKUP(D1454,rng_ND,5,FALSE)="Ja",D_SAV!T1454="degressiv"),D_SAV!AC1454*Y1454/100,0),0)</f>
        <v>0</v>
      </c>
      <c r="AF1454" s="55">
        <f>IFERROR(IF(VLOOKUP(D1454,rng_ND,5,FALSE)="Ja",MAX(D_SAV!AD1454:AE1454),D_SAV!AD1454),0)</f>
        <v>0</v>
      </c>
      <c r="AG1454" s="55">
        <f t="shared" si="419"/>
        <v>0</v>
      </c>
      <c r="AH1454" s="55">
        <f t="shared" si="420"/>
        <v>0</v>
      </c>
      <c r="AI1454" s="55">
        <f t="shared" si="421"/>
        <v>0</v>
      </c>
      <c r="AJ1454" s="55">
        <f t="shared" si="422"/>
        <v>0</v>
      </c>
      <c r="AK1454" s="55">
        <f t="shared" si="413"/>
        <v>0</v>
      </c>
      <c r="AL1454" s="55">
        <f t="shared" si="414"/>
        <v>0</v>
      </c>
      <c r="AM1454" s="55">
        <f t="shared" si="415"/>
        <v>0</v>
      </c>
    </row>
    <row r="1455" spans="1:39" x14ac:dyDescent="0.25">
      <c r="A1455" s="47">
        <v>1451</v>
      </c>
      <c r="B1455" s="358" t="str">
        <f>IF(AND(E1455&lt;&gt;0,D1455&lt;&gt;0,F1455&lt;&gt;0),IF(C1455&lt;&gt;0,CONCATENATE(C1455,"-AGr",VLOOKUP(D1455,Listen!$A$2:$G$45,7,FALSE),"-",E1455,"-",F1455,),CONCATENATE("AGr",VLOOKUP(D1455,Listen!$A$2:$G$45,7,FALSE),"-",E1455,"-",F1455)),"keine vollständige ID")</f>
        <v>keine vollständige ID</v>
      </c>
      <c r="C1455" s="359">
        <f>'[2]III_SAV-Details_NB'!B1461</f>
        <v>0</v>
      </c>
      <c r="D1455" s="359">
        <f>'[2]III_SAV-Details_NB'!C1461</f>
        <v>0</v>
      </c>
      <c r="E1455" s="359">
        <f>'[2]III_SAV-Details_NB'!D1461</f>
        <v>0</v>
      </c>
      <c r="F1455" s="490"/>
      <c r="G1455" s="281">
        <f>'[2]III_SAV-Details_NB'!X1461</f>
        <v>0</v>
      </c>
      <c r="H1455" s="281">
        <f t="shared" si="416"/>
        <v>0</v>
      </c>
      <c r="I1455" s="281">
        <f>IF(con_EOGJahr=2025,'[2]III_SAV-Details_NB'!AA1461,IF(con_EOGJahr=2026,'[2]III_SAV-Details_NB'!AB1461,'[2]III_SAV-Details_NB'!AC1461))</f>
        <v>0</v>
      </c>
      <c r="J1455" s="282"/>
      <c r="K1455" s="282"/>
      <c r="L1455" s="282"/>
      <c r="M1455" s="282"/>
      <c r="N1455" s="282"/>
      <c r="O1455" s="282"/>
      <c r="P1455" s="52">
        <f t="shared" si="417"/>
        <v>0</v>
      </c>
      <c r="Q1455" s="60"/>
      <c r="R1455" s="53">
        <f t="shared" si="423"/>
        <v>0</v>
      </c>
      <c r="S1455" s="59"/>
      <c r="T1455" s="61"/>
      <c r="U1455" s="342" t="str">
        <f t="shared" si="427"/>
        <v>k.A.</v>
      </c>
      <c r="V1455" s="343" t="str">
        <f t="shared" si="424"/>
        <v>k.A.</v>
      </c>
      <c r="W1455" s="343" t="str">
        <f>IFERROR(IF(OR($D1455="",$E1455=0,con_Ende=0),"k.A.",IF(VLOOKUP($D1455,rng_ND,5,0)="Nein",VLOOKUP($D1455,rng_ND,2,FALSE),MIN(VLOOKUP($D1455,rng_ND,2,FALSE),A_Stammdaten!$B$19-D_SAV!$E1455+1))),"k.A.")</f>
        <v>k.A.</v>
      </c>
      <c r="X1455" s="343" t="str">
        <f t="shared" si="425"/>
        <v>k.A.</v>
      </c>
      <c r="Y1455" s="62"/>
      <c r="Z1455" s="48">
        <f t="shared" si="426"/>
        <v>0</v>
      </c>
      <c r="AA1455" s="457"/>
      <c r="AB1455" s="55">
        <f t="shared" si="418"/>
        <v>0</v>
      </c>
      <c r="AC1455" s="55">
        <f>IF(A_Stammdaten!$B$25="ja",D_SAV!AA1455,D_SAV!AB1455)</f>
        <v>0</v>
      </c>
      <c r="AD1455" s="478">
        <f>IF(AC1455=0,0,IF(U1455-(con_EOGJahr-D_SAV!E1455)&lt;=0,AC1455,AC1455/V1455))</f>
        <v>0</v>
      </c>
      <c r="AE1455" s="478">
        <f>IFERROR(IF(AND(VLOOKUP(D1455,rng_ND,5,FALSE)="Ja",D_SAV!T1455="degressiv"),D_SAV!AC1455*Y1455/100,0),0)</f>
        <v>0</v>
      </c>
      <c r="AF1455" s="55">
        <f>IFERROR(IF(VLOOKUP(D1455,rng_ND,5,FALSE)="Ja",MAX(D_SAV!AD1455:AE1455),D_SAV!AD1455),0)</f>
        <v>0</v>
      </c>
      <c r="AG1455" s="55">
        <f t="shared" si="419"/>
        <v>0</v>
      </c>
      <c r="AH1455" s="55">
        <f t="shared" si="420"/>
        <v>0</v>
      </c>
      <c r="AI1455" s="55">
        <f t="shared" si="421"/>
        <v>0</v>
      </c>
      <c r="AJ1455" s="55">
        <f t="shared" si="422"/>
        <v>0</v>
      </c>
      <c r="AK1455" s="55">
        <f t="shared" si="413"/>
        <v>0</v>
      </c>
      <c r="AL1455" s="55">
        <f t="shared" si="414"/>
        <v>0</v>
      </c>
      <c r="AM1455" s="55">
        <f t="shared" si="415"/>
        <v>0</v>
      </c>
    </row>
    <row r="1456" spans="1:39" x14ac:dyDescent="0.25">
      <c r="A1456" s="47">
        <v>1452</v>
      </c>
      <c r="B1456" s="358" t="str">
        <f>IF(AND(E1456&lt;&gt;0,D1456&lt;&gt;0,F1456&lt;&gt;0),IF(C1456&lt;&gt;0,CONCATENATE(C1456,"-AGr",VLOOKUP(D1456,Listen!$A$2:$G$45,7,FALSE),"-",E1456,"-",F1456,),CONCATENATE("AGr",VLOOKUP(D1456,Listen!$A$2:$G$45,7,FALSE),"-",E1456,"-",F1456)),"keine vollständige ID")</f>
        <v>keine vollständige ID</v>
      </c>
      <c r="C1456" s="359">
        <f>'[2]III_SAV-Details_NB'!B1462</f>
        <v>0</v>
      </c>
      <c r="D1456" s="359">
        <f>'[2]III_SAV-Details_NB'!C1462</f>
        <v>0</v>
      </c>
      <c r="E1456" s="359">
        <f>'[2]III_SAV-Details_NB'!D1462</f>
        <v>0</v>
      </c>
      <c r="F1456" s="490"/>
      <c r="G1456" s="281">
        <f>'[2]III_SAV-Details_NB'!X1462</f>
        <v>0</v>
      </c>
      <c r="H1456" s="281">
        <f t="shared" si="416"/>
        <v>0</v>
      </c>
      <c r="I1456" s="281">
        <f>IF(con_EOGJahr=2025,'[2]III_SAV-Details_NB'!AA1462,IF(con_EOGJahr=2026,'[2]III_SAV-Details_NB'!AB1462,'[2]III_SAV-Details_NB'!AC1462))</f>
        <v>0</v>
      </c>
      <c r="J1456" s="282"/>
      <c r="K1456" s="282"/>
      <c r="L1456" s="282"/>
      <c r="M1456" s="282"/>
      <c r="N1456" s="282"/>
      <c r="O1456" s="282"/>
      <c r="P1456" s="52">
        <f t="shared" si="417"/>
        <v>0</v>
      </c>
      <c r="Q1456" s="60"/>
      <c r="R1456" s="53">
        <f t="shared" si="423"/>
        <v>0</v>
      </c>
      <c r="S1456" s="59"/>
      <c r="T1456" s="61"/>
      <c r="U1456" s="342" t="str">
        <f t="shared" si="427"/>
        <v>k.A.</v>
      </c>
      <c r="V1456" s="343" t="str">
        <f t="shared" si="424"/>
        <v>k.A.</v>
      </c>
      <c r="W1456" s="343" t="str">
        <f>IFERROR(IF(OR($D1456="",$E1456=0,con_Ende=0),"k.A.",IF(VLOOKUP($D1456,rng_ND,5,0)="Nein",VLOOKUP($D1456,rng_ND,2,FALSE),MIN(VLOOKUP($D1456,rng_ND,2,FALSE),A_Stammdaten!$B$19-D_SAV!$E1456+1))),"k.A.")</f>
        <v>k.A.</v>
      </c>
      <c r="X1456" s="343" t="str">
        <f t="shared" si="425"/>
        <v>k.A.</v>
      </c>
      <c r="Y1456" s="62"/>
      <c r="Z1456" s="48">
        <f t="shared" si="426"/>
        <v>0</v>
      </c>
      <c r="AA1456" s="457"/>
      <c r="AB1456" s="55">
        <f t="shared" si="418"/>
        <v>0</v>
      </c>
      <c r="AC1456" s="55">
        <f>IF(A_Stammdaten!$B$25="ja",D_SAV!AA1456,D_SAV!AB1456)</f>
        <v>0</v>
      </c>
      <c r="AD1456" s="478">
        <f>IF(AC1456=0,0,IF(U1456-(con_EOGJahr-D_SAV!E1456)&lt;=0,AC1456,AC1456/V1456))</f>
        <v>0</v>
      </c>
      <c r="AE1456" s="478">
        <f>IFERROR(IF(AND(VLOOKUP(D1456,rng_ND,5,FALSE)="Ja",D_SAV!T1456="degressiv"),D_SAV!AC1456*Y1456/100,0),0)</f>
        <v>0</v>
      </c>
      <c r="AF1456" s="55">
        <f>IFERROR(IF(VLOOKUP(D1456,rng_ND,5,FALSE)="Ja",MAX(D_SAV!AD1456:AE1456),D_SAV!AD1456),0)</f>
        <v>0</v>
      </c>
      <c r="AG1456" s="55">
        <f t="shared" si="419"/>
        <v>0</v>
      </c>
      <c r="AH1456" s="55">
        <f t="shared" si="420"/>
        <v>0</v>
      </c>
      <c r="AI1456" s="55">
        <f t="shared" si="421"/>
        <v>0</v>
      </c>
      <c r="AJ1456" s="55">
        <f t="shared" si="422"/>
        <v>0</v>
      </c>
      <c r="AK1456" s="55">
        <f t="shared" si="413"/>
        <v>0</v>
      </c>
      <c r="AL1456" s="55">
        <f t="shared" si="414"/>
        <v>0</v>
      </c>
      <c r="AM1456" s="55">
        <f t="shared" si="415"/>
        <v>0</v>
      </c>
    </row>
    <row r="1457" spans="1:39" x14ac:dyDescent="0.25">
      <c r="A1457" s="47">
        <v>1453</v>
      </c>
      <c r="B1457" s="358" t="str">
        <f>IF(AND(E1457&lt;&gt;0,D1457&lt;&gt;0,F1457&lt;&gt;0),IF(C1457&lt;&gt;0,CONCATENATE(C1457,"-AGr",VLOOKUP(D1457,Listen!$A$2:$G$45,7,FALSE),"-",E1457,"-",F1457,),CONCATENATE("AGr",VLOOKUP(D1457,Listen!$A$2:$G$45,7,FALSE),"-",E1457,"-",F1457)),"keine vollständige ID")</f>
        <v>keine vollständige ID</v>
      </c>
      <c r="C1457" s="359">
        <f>'[2]III_SAV-Details_NB'!B1463</f>
        <v>0</v>
      </c>
      <c r="D1457" s="359">
        <f>'[2]III_SAV-Details_NB'!C1463</f>
        <v>0</v>
      </c>
      <c r="E1457" s="359">
        <f>'[2]III_SAV-Details_NB'!D1463</f>
        <v>0</v>
      </c>
      <c r="F1457" s="490"/>
      <c r="G1457" s="281">
        <f>'[2]III_SAV-Details_NB'!X1463</f>
        <v>0</v>
      </c>
      <c r="H1457" s="281">
        <f t="shared" si="416"/>
        <v>0</v>
      </c>
      <c r="I1457" s="281">
        <f>IF(con_EOGJahr=2025,'[2]III_SAV-Details_NB'!AA1463,IF(con_EOGJahr=2026,'[2]III_SAV-Details_NB'!AB1463,'[2]III_SAV-Details_NB'!AC1463))</f>
        <v>0</v>
      </c>
      <c r="J1457" s="282"/>
      <c r="K1457" s="282"/>
      <c r="L1457" s="282"/>
      <c r="M1457" s="282"/>
      <c r="N1457" s="282"/>
      <c r="O1457" s="282"/>
      <c r="P1457" s="52">
        <f t="shared" si="417"/>
        <v>0</v>
      </c>
      <c r="Q1457" s="60"/>
      <c r="R1457" s="53">
        <f t="shared" si="423"/>
        <v>0</v>
      </c>
      <c r="S1457" s="59"/>
      <c r="T1457" s="61"/>
      <c r="U1457" s="342" t="str">
        <f t="shared" si="427"/>
        <v>k.A.</v>
      </c>
      <c r="V1457" s="343" t="str">
        <f t="shared" si="424"/>
        <v>k.A.</v>
      </c>
      <c r="W1457" s="343" t="str">
        <f>IFERROR(IF(OR($D1457="",$E1457=0,con_Ende=0),"k.A.",IF(VLOOKUP($D1457,rng_ND,5,0)="Nein",VLOOKUP($D1457,rng_ND,2,FALSE),MIN(VLOOKUP($D1457,rng_ND,2,FALSE),A_Stammdaten!$B$19-D_SAV!$E1457+1))),"k.A.")</f>
        <v>k.A.</v>
      </c>
      <c r="X1457" s="343" t="str">
        <f t="shared" si="425"/>
        <v>k.A.</v>
      </c>
      <c r="Y1457" s="62"/>
      <c r="Z1457" s="48">
        <f t="shared" si="426"/>
        <v>0</v>
      </c>
      <c r="AA1457" s="457"/>
      <c r="AB1457" s="55">
        <f t="shared" si="418"/>
        <v>0</v>
      </c>
      <c r="AC1457" s="55">
        <f>IF(A_Stammdaten!$B$25="ja",D_SAV!AA1457,D_SAV!AB1457)</f>
        <v>0</v>
      </c>
      <c r="AD1457" s="478">
        <f>IF(AC1457=0,0,IF(U1457-(con_EOGJahr-D_SAV!E1457)&lt;=0,AC1457,AC1457/V1457))</f>
        <v>0</v>
      </c>
      <c r="AE1457" s="478">
        <f>IFERROR(IF(AND(VLOOKUP(D1457,rng_ND,5,FALSE)="Ja",D_SAV!T1457="degressiv"),D_SAV!AC1457*Y1457/100,0),0)</f>
        <v>0</v>
      </c>
      <c r="AF1457" s="55">
        <f>IFERROR(IF(VLOOKUP(D1457,rng_ND,5,FALSE)="Ja",MAX(D_SAV!AD1457:AE1457),D_SAV!AD1457),0)</f>
        <v>0</v>
      </c>
      <c r="AG1457" s="55">
        <f t="shared" si="419"/>
        <v>0</v>
      </c>
      <c r="AH1457" s="55">
        <f t="shared" si="420"/>
        <v>0</v>
      </c>
      <c r="AI1457" s="55">
        <f t="shared" si="421"/>
        <v>0</v>
      </c>
      <c r="AJ1457" s="55">
        <f t="shared" si="422"/>
        <v>0</v>
      </c>
      <c r="AK1457" s="55">
        <f t="shared" si="413"/>
        <v>0</v>
      </c>
      <c r="AL1457" s="55">
        <f t="shared" si="414"/>
        <v>0</v>
      </c>
      <c r="AM1457" s="55">
        <f t="shared" si="415"/>
        <v>0</v>
      </c>
    </row>
    <row r="1458" spans="1:39" x14ac:dyDescent="0.25">
      <c r="A1458" s="47">
        <v>1454</v>
      </c>
      <c r="B1458" s="358" t="str">
        <f>IF(AND(E1458&lt;&gt;0,D1458&lt;&gt;0,F1458&lt;&gt;0),IF(C1458&lt;&gt;0,CONCATENATE(C1458,"-AGr",VLOOKUP(D1458,Listen!$A$2:$G$45,7,FALSE),"-",E1458,"-",F1458,),CONCATENATE("AGr",VLOOKUP(D1458,Listen!$A$2:$G$45,7,FALSE),"-",E1458,"-",F1458)),"keine vollständige ID")</f>
        <v>keine vollständige ID</v>
      </c>
      <c r="C1458" s="359">
        <f>'[2]III_SAV-Details_NB'!B1464</f>
        <v>0</v>
      </c>
      <c r="D1458" s="359">
        <f>'[2]III_SAV-Details_NB'!C1464</f>
        <v>0</v>
      </c>
      <c r="E1458" s="359">
        <f>'[2]III_SAV-Details_NB'!D1464</f>
        <v>0</v>
      </c>
      <c r="F1458" s="490"/>
      <c r="G1458" s="281">
        <f>'[2]III_SAV-Details_NB'!X1464</f>
        <v>0</v>
      </c>
      <c r="H1458" s="281">
        <f t="shared" si="416"/>
        <v>0</v>
      </c>
      <c r="I1458" s="281">
        <f>IF(con_EOGJahr=2025,'[2]III_SAV-Details_NB'!AA1464,IF(con_EOGJahr=2026,'[2]III_SAV-Details_NB'!AB1464,'[2]III_SAV-Details_NB'!AC1464))</f>
        <v>0</v>
      </c>
      <c r="J1458" s="282"/>
      <c r="K1458" s="282"/>
      <c r="L1458" s="282"/>
      <c r="M1458" s="282"/>
      <c r="N1458" s="282"/>
      <c r="O1458" s="282"/>
      <c r="P1458" s="52">
        <f t="shared" si="417"/>
        <v>0</v>
      </c>
      <c r="Q1458" s="60"/>
      <c r="R1458" s="53">
        <f t="shared" si="423"/>
        <v>0</v>
      </c>
      <c r="S1458" s="59"/>
      <c r="T1458" s="61"/>
      <c r="U1458" s="342" t="str">
        <f t="shared" si="427"/>
        <v>k.A.</v>
      </c>
      <c r="V1458" s="343" t="str">
        <f t="shared" si="424"/>
        <v>k.A.</v>
      </c>
      <c r="W1458" s="343" t="str">
        <f>IFERROR(IF(OR($D1458="",$E1458=0,con_Ende=0),"k.A.",IF(VLOOKUP($D1458,rng_ND,5,0)="Nein",VLOOKUP($D1458,rng_ND,2,FALSE),MIN(VLOOKUP($D1458,rng_ND,2,FALSE),A_Stammdaten!$B$19-D_SAV!$E1458+1))),"k.A.")</f>
        <v>k.A.</v>
      </c>
      <c r="X1458" s="343" t="str">
        <f t="shared" si="425"/>
        <v>k.A.</v>
      </c>
      <c r="Y1458" s="62"/>
      <c r="Z1458" s="48">
        <f t="shared" si="426"/>
        <v>0</v>
      </c>
      <c r="AA1458" s="457"/>
      <c r="AB1458" s="55">
        <f t="shared" si="418"/>
        <v>0</v>
      </c>
      <c r="AC1458" s="55">
        <f>IF(A_Stammdaten!$B$25="ja",D_SAV!AA1458,D_SAV!AB1458)</f>
        <v>0</v>
      </c>
      <c r="AD1458" s="478">
        <f>IF(AC1458=0,0,IF(U1458-(con_EOGJahr-D_SAV!E1458)&lt;=0,AC1458,AC1458/V1458))</f>
        <v>0</v>
      </c>
      <c r="AE1458" s="478">
        <f>IFERROR(IF(AND(VLOOKUP(D1458,rng_ND,5,FALSE)="Ja",D_SAV!T1458="degressiv"),D_SAV!AC1458*Y1458/100,0),0)</f>
        <v>0</v>
      </c>
      <c r="AF1458" s="55">
        <f>IFERROR(IF(VLOOKUP(D1458,rng_ND,5,FALSE)="Ja",MAX(D_SAV!AD1458:AE1458),D_SAV!AD1458),0)</f>
        <v>0</v>
      </c>
      <c r="AG1458" s="55">
        <f t="shared" si="419"/>
        <v>0</v>
      </c>
      <c r="AH1458" s="55">
        <f t="shared" si="420"/>
        <v>0</v>
      </c>
      <c r="AI1458" s="55">
        <f t="shared" si="421"/>
        <v>0</v>
      </c>
      <c r="AJ1458" s="55">
        <f t="shared" si="422"/>
        <v>0</v>
      </c>
      <c r="AK1458" s="55">
        <f t="shared" si="413"/>
        <v>0</v>
      </c>
      <c r="AL1458" s="55">
        <f t="shared" si="414"/>
        <v>0</v>
      </c>
      <c r="AM1458" s="55">
        <f t="shared" si="415"/>
        <v>0</v>
      </c>
    </row>
    <row r="1459" spans="1:39" x14ac:dyDescent="0.25">
      <c r="A1459" s="47">
        <v>1455</v>
      </c>
      <c r="B1459" s="358" t="str">
        <f>IF(AND(E1459&lt;&gt;0,D1459&lt;&gt;0,F1459&lt;&gt;0),IF(C1459&lt;&gt;0,CONCATENATE(C1459,"-AGr",VLOOKUP(D1459,Listen!$A$2:$G$45,7,FALSE),"-",E1459,"-",F1459,),CONCATENATE("AGr",VLOOKUP(D1459,Listen!$A$2:$G$45,7,FALSE),"-",E1459,"-",F1459)),"keine vollständige ID")</f>
        <v>keine vollständige ID</v>
      </c>
      <c r="C1459" s="359">
        <f>'[2]III_SAV-Details_NB'!B1465</f>
        <v>0</v>
      </c>
      <c r="D1459" s="359">
        <f>'[2]III_SAV-Details_NB'!C1465</f>
        <v>0</v>
      </c>
      <c r="E1459" s="359">
        <f>'[2]III_SAV-Details_NB'!D1465</f>
        <v>0</v>
      </c>
      <c r="F1459" s="490"/>
      <c r="G1459" s="281">
        <f>'[2]III_SAV-Details_NB'!X1465</f>
        <v>0</v>
      </c>
      <c r="H1459" s="281">
        <f t="shared" si="416"/>
        <v>0</v>
      </c>
      <c r="I1459" s="281">
        <f>IF(con_EOGJahr=2025,'[2]III_SAV-Details_NB'!AA1465,IF(con_EOGJahr=2026,'[2]III_SAV-Details_NB'!AB1465,'[2]III_SAV-Details_NB'!AC1465))</f>
        <v>0</v>
      </c>
      <c r="J1459" s="282"/>
      <c r="K1459" s="282"/>
      <c r="L1459" s="282"/>
      <c r="M1459" s="282"/>
      <c r="N1459" s="282"/>
      <c r="O1459" s="282"/>
      <c r="P1459" s="52">
        <f t="shared" si="417"/>
        <v>0</v>
      </c>
      <c r="Q1459" s="60"/>
      <c r="R1459" s="53">
        <f t="shared" si="423"/>
        <v>0</v>
      </c>
      <c r="S1459" s="59"/>
      <c r="T1459" s="61"/>
      <c r="U1459" s="342" t="str">
        <f t="shared" si="427"/>
        <v>k.A.</v>
      </c>
      <c r="V1459" s="343" t="str">
        <f t="shared" si="424"/>
        <v>k.A.</v>
      </c>
      <c r="W1459" s="343" t="str">
        <f>IFERROR(IF(OR($D1459="",$E1459=0,con_Ende=0),"k.A.",IF(VLOOKUP($D1459,rng_ND,5,0)="Nein",VLOOKUP($D1459,rng_ND,2,FALSE),MIN(VLOOKUP($D1459,rng_ND,2,FALSE),A_Stammdaten!$B$19-D_SAV!$E1459+1))),"k.A.")</f>
        <v>k.A.</v>
      </c>
      <c r="X1459" s="343" t="str">
        <f t="shared" si="425"/>
        <v>k.A.</v>
      </c>
      <c r="Y1459" s="62"/>
      <c r="Z1459" s="48">
        <f t="shared" si="426"/>
        <v>0</v>
      </c>
      <c r="AA1459" s="457"/>
      <c r="AB1459" s="55">
        <f t="shared" si="418"/>
        <v>0</v>
      </c>
      <c r="AC1459" s="55">
        <f>IF(A_Stammdaten!$B$25="ja",D_SAV!AA1459,D_SAV!AB1459)</f>
        <v>0</v>
      </c>
      <c r="AD1459" s="478">
        <f>IF(AC1459=0,0,IF(U1459-(con_EOGJahr-D_SAV!E1459)&lt;=0,AC1459,AC1459/V1459))</f>
        <v>0</v>
      </c>
      <c r="AE1459" s="478">
        <f>IFERROR(IF(AND(VLOOKUP(D1459,rng_ND,5,FALSE)="Ja",D_SAV!T1459="degressiv"),D_SAV!AC1459*Y1459/100,0),0)</f>
        <v>0</v>
      </c>
      <c r="AF1459" s="55">
        <f>IFERROR(IF(VLOOKUP(D1459,rng_ND,5,FALSE)="Ja",MAX(D_SAV!AD1459:AE1459),D_SAV!AD1459),0)</f>
        <v>0</v>
      </c>
      <c r="AG1459" s="55">
        <f t="shared" si="419"/>
        <v>0</v>
      </c>
      <c r="AH1459" s="55">
        <f t="shared" si="420"/>
        <v>0</v>
      </c>
      <c r="AI1459" s="55">
        <f t="shared" si="421"/>
        <v>0</v>
      </c>
      <c r="AJ1459" s="55">
        <f t="shared" si="422"/>
        <v>0</v>
      </c>
      <c r="AK1459" s="55">
        <f t="shared" si="413"/>
        <v>0</v>
      </c>
      <c r="AL1459" s="55">
        <f t="shared" si="414"/>
        <v>0</v>
      </c>
      <c r="AM1459" s="55">
        <f t="shared" si="415"/>
        <v>0</v>
      </c>
    </row>
    <row r="1460" spans="1:39" x14ac:dyDescent="0.25">
      <c r="A1460" s="47">
        <v>1456</v>
      </c>
      <c r="B1460" s="358" t="str">
        <f>IF(AND(E1460&lt;&gt;0,D1460&lt;&gt;0,F1460&lt;&gt;0),IF(C1460&lt;&gt;0,CONCATENATE(C1460,"-AGr",VLOOKUP(D1460,Listen!$A$2:$G$45,7,FALSE),"-",E1460,"-",F1460,),CONCATENATE("AGr",VLOOKUP(D1460,Listen!$A$2:$G$45,7,FALSE),"-",E1460,"-",F1460)),"keine vollständige ID")</f>
        <v>keine vollständige ID</v>
      </c>
      <c r="C1460" s="359">
        <f>'[2]III_SAV-Details_NB'!B1466</f>
        <v>0</v>
      </c>
      <c r="D1460" s="359">
        <f>'[2]III_SAV-Details_NB'!C1466</f>
        <v>0</v>
      </c>
      <c r="E1460" s="359">
        <f>'[2]III_SAV-Details_NB'!D1466</f>
        <v>0</v>
      </c>
      <c r="F1460" s="490"/>
      <c r="G1460" s="281">
        <f>'[2]III_SAV-Details_NB'!X1466</f>
        <v>0</v>
      </c>
      <c r="H1460" s="281">
        <f t="shared" si="416"/>
        <v>0</v>
      </c>
      <c r="I1460" s="281">
        <f>IF(con_EOGJahr=2025,'[2]III_SAV-Details_NB'!AA1466,IF(con_EOGJahr=2026,'[2]III_SAV-Details_NB'!AB1466,'[2]III_SAV-Details_NB'!AC1466))</f>
        <v>0</v>
      </c>
      <c r="J1460" s="282"/>
      <c r="K1460" s="282"/>
      <c r="L1460" s="282"/>
      <c r="M1460" s="282"/>
      <c r="N1460" s="282"/>
      <c r="O1460" s="282"/>
      <c r="P1460" s="52">
        <f t="shared" si="417"/>
        <v>0</v>
      </c>
      <c r="Q1460" s="60"/>
      <c r="R1460" s="53">
        <f t="shared" si="423"/>
        <v>0</v>
      </c>
      <c r="S1460" s="59"/>
      <c r="T1460" s="61"/>
      <c r="U1460" s="342" t="str">
        <f t="shared" si="427"/>
        <v>k.A.</v>
      </c>
      <c r="V1460" s="343" t="str">
        <f t="shared" si="424"/>
        <v>k.A.</v>
      </c>
      <c r="W1460" s="343" t="str">
        <f>IFERROR(IF(OR($D1460="",$E1460=0,con_Ende=0),"k.A.",IF(VLOOKUP($D1460,rng_ND,5,0)="Nein",VLOOKUP($D1460,rng_ND,2,FALSE),MIN(VLOOKUP($D1460,rng_ND,2,FALSE),A_Stammdaten!$B$19-D_SAV!$E1460+1))),"k.A.")</f>
        <v>k.A.</v>
      </c>
      <c r="X1460" s="343" t="str">
        <f t="shared" si="425"/>
        <v>k.A.</v>
      </c>
      <c r="Y1460" s="62"/>
      <c r="Z1460" s="48">
        <f t="shared" si="426"/>
        <v>0</v>
      </c>
      <c r="AA1460" s="457"/>
      <c r="AB1460" s="55">
        <f t="shared" si="418"/>
        <v>0</v>
      </c>
      <c r="AC1460" s="55">
        <f>IF(A_Stammdaten!$B$25="ja",D_SAV!AA1460,D_SAV!AB1460)</f>
        <v>0</v>
      </c>
      <c r="AD1460" s="478">
        <f>IF(AC1460=0,0,IF(U1460-(con_EOGJahr-D_SAV!E1460)&lt;=0,AC1460,AC1460/V1460))</f>
        <v>0</v>
      </c>
      <c r="AE1460" s="478">
        <f>IFERROR(IF(AND(VLOOKUP(D1460,rng_ND,5,FALSE)="Ja",D_SAV!T1460="degressiv"),D_SAV!AC1460*Y1460/100,0),0)</f>
        <v>0</v>
      </c>
      <c r="AF1460" s="55">
        <f>IFERROR(IF(VLOOKUP(D1460,rng_ND,5,FALSE)="Ja",MAX(D_SAV!AD1460:AE1460),D_SAV!AD1460),0)</f>
        <v>0</v>
      </c>
      <c r="AG1460" s="55">
        <f t="shared" si="419"/>
        <v>0</v>
      </c>
      <c r="AH1460" s="55">
        <f t="shared" si="420"/>
        <v>0</v>
      </c>
      <c r="AI1460" s="55">
        <f t="shared" si="421"/>
        <v>0</v>
      </c>
      <c r="AJ1460" s="55">
        <f t="shared" si="422"/>
        <v>0</v>
      </c>
      <c r="AK1460" s="55">
        <f t="shared" si="413"/>
        <v>0</v>
      </c>
      <c r="AL1460" s="55">
        <f t="shared" si="414"/>
        <v>0</v>
      </c>
      <c r="AM1460" s="55">
        <f t="shared" si="415"/>
        <v>0</v>
      </c>
    </row>
    <row r="1461" spans="1:39" x14ac:dyDescent="0.25">
      <c r="A1461" s="47">
        <v>1457</v>
      </c>
      <c r="B1461" s="358" t="str">
        <f>IF(AND(E1461&lt;&gt;0,D1461&lt;&gt;0,F1461&lt;&gt;0),IF(C1461&lt;&gt;0,CONCATENATE(C1461,"-AGr",VLOOKUP(D1461,Listen!$A$2:$G$45,7,FALSE),"-",E1461,"-",F1461,),CONCATENATE("AGr",VLOOKUP(D1461,Listen!$A$2:$G$45,7,FALSE),"-",E1461,"-",F1461)),"keine vollständige ID")</f>
        <v>keine vollständige ID</v>
      </c>
      <c r="C1461" s="359">
        <f>'[2]III_SAV-Details_NB'!B1467</f>
        <v>0</v>
      </c>
      <c r="D1461" s="359">
        <f>'[2]III_SAV-Details_NB'!C1467</f>
        <v>0</v>
      </c>
      <c r="E1461" s="359">
        <f>'[2]III_SAV-Details_NB'!D1467</f>
        <v>0</v>
      </c>
      <c r="F1461" s="490"/>
      <c r="G1461" s="281">
        <f>'[2]III_SAV-Details_NB'!X1467</f>
        <v>0</v>
      </c>
      <c r="H1461" s="281">
        <f t="shared" si="416"/>
        <v>0</v>
      </c>
      <c r="I1461" s="281">
        <f>IF(con_EOGJahr=2025,'[2]III_SAV-Details_NB'!AA1467,IF(con_EOGJahr=2026,'[2]III_SAV-Details_NB'!AB1467,'[2]III_SAV-Details_NB'!AC1467))</f>
        <v>0</v>
      </c>
      <c r="J1461" s="282"/>
      <c r="K1461" s="282"/>
      <c r="L1461" s="282"/>
      <c r="M1461" s="282"/>
      <c r="N1461" s="282"/>
      <c r="O1461" s="282"/>
      <c r="P1461" s="52">
        <f t="shared" si="417"/>
        <v>0</v>
      </c>
      <c r="Q1461" s="60"/>
      <c r="R1461" s="53">
        <f t="shared" si="423"/>
        <v>0</v>
      </c>
      <c r="S1461" s="59"/>
      <c r="T1461" s="61"/>
      <c r="U1461" s="342" t="str">
        <f t="shared" si="427"/>
        <v>k.A.</v>
      </c>
      <c r="V1461" s="343" t="str">
        <f t="shared" si="424"/>
        <v>k.A.</v>
      </c>
      <c r="W1461" s="343" t="str">
        <f>IFERROR(IF(OR($D1461="",$E1461=0,con_Ende=0),"k.A.",IF(VLOOKUP($D1461,rng_ND,5,0)="Nein",VLOOKUP($D1461,rng_ND,2,FALSE),MIN(VLOOKUP($D1461,rng_ND,2,FALSE),A_Stammdaten!$B$19-D_SAV!$E1461+1))),"k.A.")</f>
        <v>k.A.</v>
      </c>
      <c r="X1461" s="343" t="str">
        <f t="shared" si="425"/>
        <v>k.A.</v>
      </c>
      <c r="Y1461" s="62"/>
      <c r="Z1461" s="48">
        <f t="shared" si="426"/>
        <v>0</v>
      </c>
      <c r="AA1461" s="457"/>
      <c r="AB1461" s="55">
        <f t="shared" si="418"/>
        <v>0</v>
      </c>
      <c r="AC1461" s="55">
        <f>IF(A_Stammdaten!$B$25="ja",D_SAV!AA1461,D_SAV!AB1461)</f>
        <v>0</v>
      </c>
      <c r="AD1461" s="478">
        <f>IF(AC1461=0,0,IF(U1461-(con_EOGJahr-D_SAV!E1461)&lt;=0,AC1461,AC1461/V1461))</f>
        <v>0</v>
      </c>
      <c r="AE1461" s="478">
        <f>IFERROR(IF(AND(VLOOKUP(D1461,rng_ND,5,FALSE)="Ja",D_SAV!T1461="degressiv"),D_SAV!AC1461*Y1461/100,0),0)</f>
        <v>0</v>
      </c>
      <c r="AF1461" s="55">
        <f>IFERROR(IF(VLOOKUP(D1461,rng_ND,5,FALSE)="Ja",MAX(D_SAV!AD1461:AE1461),D_SAV!AD1461),0)</f>
        <v>0</v>
      </c>
      <c r="AG1461" s="55">
        <f t="shared" si="419"/>
        <v>0</v>
      </c>
      <c r="AH1461" s="55">
        <f t="shared" si="420"/>
        <v>0</v>
      </c>
      <c r="AI1461" s="55">
        <f t="shared" si="421"/>
        <v>0</v>
      </c>
      <c r="AJ1461" s="55">
        <f t="shared" si="422"/>
        <v>0</v>
      </c>
      <c r="AK1461" s="55">
        <f t="shared" si="413"/>
        <v>0</v>
      </c>
      <c r="AL1461" s="55">
        <f t="shared" si="414"/>
        <v>0</v>
      </c>
      <c r="AM1461" s="55">
        <f t="shared" si="415"/>
        <v>0</v>
      </c>
    </row>
    <row r="1462" spans="1:39" x14ac:dyDescent="0.25">
      <c r="A1462" s="47">
        <v>1458</v>
      </c>
      <c r="B1462" s="358" t="str">
        <f>IF(AND(E1462&lt;&gt;0,D1462&lt;&gt;0,F1462&lt;&gt;0),IF(C1462&lt;&gt;0,CONCATENATE(C1462,"-AGr",VLOOKUP(D1462,Listen!$A$2:$G$45,7,FALSE),"-",E1462,"-",F1462,),CONCATENATE("AGr",VLOOKUP(D1462,Listen!$A$2:$G$45,7,FALSE),"-",E1462,"-",F1462)),"keine vollständige ID")</f>
        <v>keine vollständige ID</v>
      </c>
      <c r="C1462" s="359">
        <f>'[2]III_SAV-Details_NB'!B1468</f>
        <v>0</v>
      </c>
      <c r="D1462" s="359">
        <f>'[2]III_SAV-Details_NB'!C1468</f>
        <v>0</v>
      </c>
      <c r="E1462" s="359">
        <f>'[2]III_SAV-Details_NB'!D1468</f>
        <v>0</v>
      </c>
      <c r="F1462" s="490"/>
      <c r="G1462" s="281">
        <f>'[2]III_SAV-Details_NB'!X1468</f>
        <v>0</v>
      </c>
      <c r="H1462" s="281">
        <f t="shared" si="416"/>
        <v>0</v>
      </c>
      <c r="I1462" s="281">
        <f>IF(con_EOGJahr=2025,'[2]III_SAV-Details_NB'!AA1468,IF(con_EOGJahr=2026,'[2]III_SAV-Details_NB'!AB1468,'[2]III_SAV-Details_NB'!AC1468))</f>
        <v>0</v>
      </c>
      <c r="J1462" s="282"/>
      <c r="K1462" s="282"/>
      <c r="L1462" s="282"/>
      <c r="M1462" s="282"/>
      <c r="N1462" s="282"/>
      <c r="O1462" s="282"/>
      <c r="P1462" s="52">
        <f t="shared" si="417"/>
        <v>0</v>
      </c>
      <c r="Q1462" s="60"/>
      <c r="R1462" s="53">
        <f t="shared" si="423"/>
        <v>0</v>
      </c>
      <c r="S1462" s="59"/>
      <c r="T1462" s="61"/>
      <c r="U1462" s="342" t="str">
        <f t="shared" si="427"/>
        <v>k.A.</v>
      </c>
      <c r="V1462" s="343" t="str">
        <f t="shared" si="424"/>
        <v>k.A.</v>
      </c>
      <c r="W1462" s="343" t="str">
        <f>IFERROR(IF(OR($D1462="",$E1462=0,con_Ende=0),"k.A.",IF(VLOOKUP($D1462,rng_ND,5,0)="Nein",VLOOKUP($D1462,rng_ND,2,FALSE),MIN(VLOOKUP($D1462,rng_ND,2,FALSE),A_Stammdaten!$B$19-D_SAV!$E1462+1))),"k.A.")</f>
        <v>k.A.</v>
      </c>
      <c r="X1462" s="343" t="str">
        <f t="shared" si="425"/>
        <v>k.A.</v>
      </c>
      <c r="Y1462" s="62"/>
      <c r="Z1462" s="48">
        <f t="shared" si="426"/>
        <v>0</v>
      </c>
      <c r="AA1462" s="457"/>
      <c r="AB1462" s="55">
        <f t="shared" si="418"/>
        <v>0</v>
      </c>
      <c r="AC1462" s="55">
        <f>IF(A_Stammdaten!$B$25="ja",D_SAV!AA1462,D_SAV!AB1462)</f>
        <v>0</v>
      </c>
      <c r="AD1462" s="478">
        <f>IF(AC1462=0,0,IF(U1462-(con_EOGJahr-D_SAV!E1462)&lt;=0,AC1462,AC1462/V1462))</f>
        <v>0</v>
      </c>
      <c r="AE1462" s="478">
        <f>IFERROR(IF(AND(VLOOKUP(D1462,rng_ND,5,FALSE)="Ja",D_SAV!T1462="degressiv"),D_SAV!AC1462*Y1462/100,0),0)</f>
        <v>0</v>
      </c>
      <c r="AF1462" s="55">
        <f>IFERROR(IF(VLOOKUP(D1462,rng_ND,5,FALSE)="Ja",MAX(D_SAV!AD1462:AE1462),D_SAV!AD1462),0)</f>
        <v>0</v>
      </c>
      <c r="AG1462" s="55">
        <f t="shared" si="419"/>
        <v>0</v>
      </c>
      <c r="AH1462" s="55">
        <f t="shared" si="420"/>
        <v>0</v>
      </c>
      <c r="AI1462" s="55">
        <f t="shared" si="421"/>
        <v>0</v>
      </c>
      <c r="AJ1462" s="55">
        <f t="shared" si="422"/>
        <v>0</v>
      </c>
      <c r="AK1462" s="55">
        <f t="shared" si="413"/>
        <v>0</v>
      </c>
      <c r="AL1462" s="55">
        <f t="shared" si="414"/>
        <v>0</v>
      </c>
      <c r="AM1462" s="55">
        <f t="shared" si="415"/>
        <v>0</v>
      </c>
    </row>
    <row r="1463" spans="1:39" x14ac:dyDescent="0.25">
      <c r="A1463" s="47">
        <v>1459</v>
      </c>
      <c r="B1463" s="358" t="str">
        <f>IF(AND(E1463&lt;&gt;0,D1463&lt;&gt;0,F1463&lt;&gt;0),IF(C1463&lt;&gt;0,CONCATENATE(C1463,"-AGr",VLOOKUP(D1463,Listen!$A$2:$G$45,7,FALSE),"-",E1463,"-",F1463,),CONCATENATE("AGr",VLOOKUP(D1463,Listen!$A$2:$G$45,7,FALSE),"-",E1463,"-",F1463)),"keine vollständige ID")</f>
        <v>keine vollständige ID</v>
      </c>
      <c r="C1463" s="359">
        <f>'[2]III_SAV-Details_NB'!B1469</f>
        <v>0</v>
      </c>
      <c r="D1463" s="359">
        <f>'[2]III_SAV-Details_NB'!C1469</f>
        <v>0</v>
      </c>
      <c r="E1463" s="359">
        <f>'[2]III_SAV-Details_NB'!D1469</f>
        <v>0</v>
      </c>
      <c r="F1463" s="490"/>
      <c r="G1463" s="281">
        <f>'[2]III_SAV-Details_NB'!X1469</f>
        <v>0</v>
      </c>
      <c r="H1463" s="281">
        <f t="shared" si="416"/>
        <v>0</v>
      </c>
      <c r="I1463" s="281">
        <f>IF(con_EOGJahr=2025,'[2]III_SAV-Details_NB'!AA1469,IF(con_EOGJahr=2026,'[2]III_SAV-Details_NB'!AB1469,'[2]III_SAV-Details_NB'!AC1469))</f>
        <v>0</v>
      </c>
      <c r="J1463" s="282"/>
      <c r="K1463" s="282"/>
      <c r="L1463" s="282"/>
      <c r="M1463" s="282"/>
      <c r="N1463" s="282"/>
      <c r="O1463" s="282"/>
      <c r="P1463" s="52">
        <f t="shared" si="417"/>
        <v>0</v>
      </c>
      <c r="Q1463" s="60"/>
      <c r="R1463" s="53">
        <f t="shared" si="423"/>
        <v>0</v>
      </c>
      <c r="S1463" s="59"/>
      <c r="T1463" s="61"/>
      <c r="U1463" s="342" t="str">
        <f t="shared" si="427"/>
        <v>k.A.</v>
      </c>
      <c r="V1463" s="343" t="str">
        <f t="shared" si="424"/>
        <v>k.A.</v>
      </c>
      <c r="W1463" s="343" t="str">
        <f>IFERROR(IF(OR($D1463="",$E1463=0,con_Ende=0),"k.A.",IF(VLOOKUP($D1463,rng_ND,5,0)="Nein",VLOOKUP($D1463,rng_ND,2,FALSE),MIN(VLOOKUP($D1463,rng_ND,2,FALSE),A_Stammdaten!$B$19-D_SAV!$E1463+1))),"k.A.")</f>
        <v>k.A.</v>
      </c>
      <c r="X1463" s="343" t="str">
        <f t="shared" si="425"/>
        <v>k.A.</v>
      </c>
      <c r="Y1463" s="62"/>
      <c r="Z1463" s="48">
        <f t="shared" si="426"/>
        <v>0</v>
      </c>
      <c r="AA1463" s="457"/>
      <c r="AB1463" s="55">
        <f t="shared" si="418"/>
        <v>0</v>
      </c>
      <c r="AC1463" s="55">
        <f>IF(A_Stammdaten!$B$25="ja",D_SAV!AA1463,D_SAV!AB1463)</f>
        <v>0</v>
      </c>
      <c r="AD1463" s="478">
        <f>IF(AC1463=0,0,IF(U1463-(con_EOGJahr-D_SAV!E1463)&lt;=0,AC1463,AC1463/V1463))</f>
        <v>0</v>
      </c>
      <c r="AE1463" s="478">
        <f>IFERROR(IF(AND(VLOOKUP(D1463,rng_ND,5,FALSE)="Ja",D_SAV!T1463="degressiv"),D_SAV!AC1463*Y1463/100,0),0)</f>
        <v>0</v>
      </c>
      <c r="AF1463" s="55">
        <f>IFERROR(IF(VLOOKUP(D1463,rng_ND,5,FALSE)="Ja",MAX(D_SAV!AD1463:AE1463),D_SAV!AD1463),0)</f>
        <v>0</v>
      </c>
      <c r="AG1463" s="55">
        <f t="shared" si="419"/>
        <v>0</v>
      </c>
      <c r="AH1463" s="55">
        <f t="shared" si="420"/>
        <v>0</v>
      </c>
      <c r="AI1463" s="55">
        <f t="shared" si="421"/>
        <v>0</v>
      </c>
      <c r="AJ1463" s="55">
        <f t="shared" si="422"/>
        <v>0</v>
      </c>
      <c r="AK1463" s="55">
        <f t="shared" si="413"/>
        <v>0</v>
      </c>
      <c r="AL1463" s="55">
        <f t="shared" si="414"/>
        <v>0</v>
      </c>
      <c r="AM1463" s="55">
        <f t="shared" si="415"/>
        <v>0</v>
      </c>
    </row>
    <row r="1464" spans="1:39" x14ac:dyDescent="0.25">
      <c r="A1464" s="47">
        <v>1460</v>
      </c>
      <c r="B1464" s="358" t="str">
        <f>IF(AND(E1464&lt;&gt;0,D1464&lt;&gt;0,F1464&lt;&gt;0),IF(C1464&lt;&gt;0,CONCATENATE(C1464,"-AGr",VLOOKUP(D1464,Listen!$A$2:$G$45,7,FALSE),"-",E1464,"-",F1464,),CONCATENATE("AGr",VLOOKUP(D1464,Listen!$A$2:$G$45,7,FALSE),"-",E1464,"-",F1464)),"keine vollständige ID")</f>
        <v>keine vollständige ID</v>
      </c>
      <c r="C1464" s="359">
        <f>'[2]III_SAV-Details_NB'!B1470</f>
        <v>0</v>
      </c>
      <c r="D1464" s="359">
        <f>'[2]III_SAV-Details_NB'!C1470</f>
        <v>0</v>
      </c>
      <c r="E1464" s="359">
        <f>'[2]III_SAV-Details_NB'!D1470</f>
        <v>0</v>
      </c>
      <c r="F1464" s="490"/>
      <c r="G1464" s="281">
        <f>'[2]III_SAV-Details_NB'!X1470</f>
        <v>0</v>
      </c>
      <c r="H1464" s="281">
        <f t="shared" si="416"/>
        <v>0</v>
      </c>
      <c r="I1464" s="281">
        <f>IF(con_EOGJahr=2025,'[2]III_SAV-Details_NB'!AA1470,IF(con_EOGJahr=2026,'[2]III_SAV-Details_NB'!AB1470,'[2]III_SAV-Details_NB'!AC1470))</f>
        <v>0</v>
      </c>
      <c r="J1464" s="282"/>
      <c r="K1464" s="282"/>
      <c r="L1464" s="282"/>
      <c r="M1464" s="282"/>
      <c r="N1464" s="282"/>
      <c r="O1464" s="282"/>
      <c r="P1464" s="52">
        <f t="shared" si="417"/>
        <v>0</v>
      </c>
      <c r="Q1464" s="60"/>
      <c r="R1464" s="53">
        <f t="shared" si="423"/>
        <v>0</v>
      </c>
      <c r="S1464" s="59"/>
      <c r="T1464" s="61"/>
      <c r="U1464" s="342" t="str">
        <f t="shared" si="427"/>
        <v>k.A.</v>
      </c>
      <c r="V1464" s="343" t="str">
        <f t="shared" si="424"/>
        <v>k.A.</v>
      </c>
      <c r="W1464" s="343" t="str">
        <f>IFERROR(IF(OR($D1464="",$E1464=0,con_Ende=0),"k.A.",IF(VLOOKUP($D1464,rng_ND,5,0)="Nein",VLOOKUP($D1464,rng_ND,2,FALSE),MIN(VLOOKUP($D1464,rng_ND,2,FALSE),A_Stammdaten!$B$19-D_SAV!$E1464+1))),"k.A.")</f>
        <v>k.A.</v>
      </c>
      <c r="X1464" s="343" t="str">
        <f t="shared" si="425"/>
        <v>k.A.</v>
      </c>
      <c r="Y1464" s="62"/>
      <c r="Z1464" s="48">
        <f t="shared" si="426"/>
        <v>0</v>
      </c>
      <c r="AA1464" s="457"/>
      <c r="AB1464" s="55">
        <f t="shared" si="418"/>
        <v>0</v>
      </c>
      <c r="AC1464" s="55">
        <f>IF(A_Stammdaten!$B$25="ja",D_SAV!AA1464,D_SAV!AB1464)</f>
        <v>0</v>
      </c>
      <c r="AD1464" s="478">
        <f>IF(AC1464=0,0,IF(U1464-(con_EOGJahr-D_SAV!E1464)&lt;=0,AC1464,AC1464/V1464))</f>
        <v>0</v>
      </c>
      <c r="AE1464" s="478">
        <f>IFERROR(IF(AND(VLOOKUP(D1464,rng_ND,5,FALSE)="Ja",D_SAV!T1464="degressiv"),D_SAV!AC1464*Y1464/100,0),0)</f>
        <v>0</v>
      </c>
      <c r="AF1464" s="55">
        <f>IFERROR(IF(VLOOKUP(D1464,rng_ND,5,FALSE)="Ja",MAX(D_SAV!AD1464:AE1464),D_SAV!AD1464),0)</f>
        <v>0</v>
      </c>
      <c r="AG1464" s="55">
        <f t="shared" si="419"/>
        <v>0</v>
      </c>
      <c r="AH1464" s="55">
        <f t="shared" si="420"/>
        <v>0</v>
      </c>
      <c r="AI1464" s="55">
        <f t="shared" si="421"/>
        <v>0</v>
      </c>
      <c r="AJ1464" s="55">
        <f t="shared" si="422"/>
        <v>0</v>
      </c>
      <c r="AK1464" s="55">
        <f t="shared" si="413"/>
        <v>0</v>
      </c>
      <c r="AL1464" s="55">
        <f t="shared" si="414"/>
        <v>0</v>
      </c>
      <c r="AM1464" s="55">
        <f t="shared" si="415"/>
        <v>0</v>
      </c>
    </row>
    <row r="1465" spans="1:39" x14ac:dyDescent="0.25">
      <c r="A1465" s="47">
        <v>1461</v>
      </c>
      <c r="B1465" s="358" t="str">
        <f>IF(AND(E1465&lt;&gt;0,D1465&lt;&gt;0,F1465&lt;&gt;0),IF(C1465&lt;&gt;0,CONCATENATE(C1465,"-AGr",VLOOKUP(D1465,Listen!$A$2:$G$45,7,FALSE),"-",E1465,"-",F1465,),CONCATENATE("AGr",VLOOKUP(D1465,Listen!$A$2:$G$45,7,FALSE),"-",E1465,"-",F1465)),"keine vollständige ID")</f>
        <v>keine vollständige ID</v>
      </c>
      <c r="C1465" s="359">
        <f>'[2]III_SAV-Details_NB'!B1471</f>
        <v>0</v>
      </c>
      <c r="D1465" s="359">
        <f>'[2]III_SAV-Details_NB'!C1471</f>
        <v>0</v>
      </c>
      <c r="E1465" s="359">
        <f>'[2]III_SAV-Details_NB'!D1471</f>
        <v>0</v>
      </c>
      <c r="F1465" s="490"/>
      <c r="G1465" s="281">
        <f>'[2]III_SAV-Details_NB'!X1471</f>
        <v>0</v>
      </c>
      <c r="H1465" s="281">
        <f t="shared" si="416"/>
        <v>0</v>
      </c>
      <c r="I1465" s="281">
        <f>IF(con_EOGJahr=2025,'[2]III_SAV-Details_NB'!AA1471,IF(con_EOGJahr=2026,'[2]III_SAV-Details_NB'!AB1471,'[2]III_SAV-Details_NB'!AC1471))</f>
        <v>0</v>
      </c>
      <c r="J1465" s="282"/>
      <c r="K1465" s="282"/>
      <c r="L1465" s="282"/>
      <c r="M1465" s="282"/>
      <c r="N1465" s="282"/>
      <c r="O1465" s="282"/>
      <c r="P1465" s="52">
        <f t="shared" si="417"/>
        <v>0</v>
      </c>
      <c r="Q1465" s="60"/>
      <c r="R1465" s="53">
        <f t="shared" si="423"/>
        <v>0</v>
      </c>
      <c r="S1465" s="59"/>
      <c r="T1465" s="61"/>
      <c r="U1465" s="342" t="str">
        <f t="shared" si="427"/>
        <v>k.A.</v>
      </c>
      <c r="V1465" s="343" t="str">
        <f t="shared" si="424"/>
        <v>k.A.</v>
      </c>
      <c r="W1465" s="343" t="str">
        <f>IFERROR(IF(OR($D1465="",$E1465=0,con_Ende=0),"k.A.",IF(VLOOKUP($D1465,rng_ND,5,0)="Nein",VLOOKUP($D1465,rng_ND,2,FALSE),MIN(VLOOKUP($D1465,rng_ND,2,FALSE),A_Stammdaten!$B$19-D_SAV!$E1465+1))),"k.A.")</f>
        <v>k.A.</v>
      </c>
      <c r="X1465" s="343" t="str">
        <f t="shared" si="425"/>
        <v>k.A.</v>
      </c>
      <c r="Y1465" s="62"/>
      <c r="Z1465" s="48">
        <f t="shared" si="426"/>
        <v>0</v>
      </c>
      <c r="AA1465" s="457"/>
      <c r="AB1465" s="55">
        <f t="shared" si="418"/>
        <v>0</v>
      </c>
      <c r="AC1465" s="55">
        <f>IF(A_Stammdaten!$B$25="ja",D_SAV!AA1465,D_SAV!AB1465)</f>
        <v>0</v>
      </c>
      <c r="AD1465" s="478">
        <f>IF(AC1465=0,0,IF(U1465-(con_EOGJahr-D_SAV!E1465)&lt;=0,AC1465,AC1465/V1465))</f>
        <v>0</v>
      </c>
      <c r="AE1465" s="478">
        <f>IFERROR(IF(AND(VLOOKUP(D1465,rng_ND,5,FALSE)="Ja",D_SAV!T1465="degressiv"),D_SAV!AC1465*Y1465/100,0),0)</f>
        <v>0</v>
      </c>
      <c r="AF1465" s="55">
        <f>IFERROR(IF(VLOOKUP(D1465,rng_ND,5,FALSE)="Ja",MAX(D_SAV!AD1465:AE1465),D_SAV!AD1465),0)</f>
        <v>0</v>
      </c>
      <c r="AG1465" s="55">
        <f t="shared" si="419"/>
        <v>0</v>
      </c>
      <c r="AH1465" s="55">
        <f t="shared" si="420"/>
        <v>0</v>
      </c>
      <c r="AI1465" s="55">
        <f t="shared" si="421"/>
        <v>0</v>
      </c>
      <c r="AJ1465" s="55">
        <f t="shared" si="422"/>
        <v>0</v>
      </c>
      <c r="AK1465" s="55">
        <f t="shared" si="413"/>
        <v>0</v>
      </c>
      <c r="AL1465" s="55">
        <f t="shared" si="414"/>
        <v>0</v>
      </c>
      <c r="AM1465" s="55">
        <f t="shared" si="415"/>
        <v>0</v>
      </c>
    </row>
    <row r="1466" spans="1:39" x14ac:dyDescent="0.25">
      <c r="A1466" s="47">
        <v>1462</v>
      </c>
      <c r="B1466" s="358" t="str">
        <f>IF(AND(E1466&lt;&gt;0,D1466&lt;&gt;0,F1466&lt;&gt;0),IF(C1466&lt;&gt;0,CONCATENATE(C1466,"-AGr",VLOOKUP(D1466,Listen!$A$2:$G$45,7,FALSE),"-",E1466,"-",F1466,),CONCATENATE("AGr",VLOOKUP(D1466,Listen!$A$2:$G$45,7,FALSE),"-",E1466,"-",F1466)),"keine vollständige ID")</f>
        <v>keine vollständige ID</v>
      </c>
      <c r="C1466" s="359">
        <f>'[2]III_SAV-Details_NB'!B1472</f>
        <v>0</v>
      </c>
      <c r="D1466" s="359">
        <f>'[2]III_SAV-Details_NB'!C1472</f>
        <v>0</v>
      </c>
      <c r="E1466" s="359">
        <f>'[2]III_SAV-Details_NB'!D1472</f>
        <v>0</v>
      </c>
      <c r="F1466" s="490"/>
      <c r="G1466" s="281">
        <f>'[2]III_SAV-Details_NB'!X1472</f>
        <v>0</v>
      </c>
      <c r="H1466" s="281">
        <f t="shared" si="416"/>
        <v>0</v>
      </c>
      <c r="I1466" s="281">
        <f>IF(con_EOGJahr=2025,'[2]III_SAV-Details_NB'!AA1472,IF(con_EOGJahr=2026,'[2]III_SAV-Details_NB'!AB1472,'[2]III_SAV-Details_NB'!AC1472))</f>
        <v>0</v>
      </c>
      <c r="J1466" s="282"/>
      <c r="K1466" s="282"/>
      <c r="L1466" s="282"/>
      <c r="M1466" s="282"/>
      <c r="N1466" s="282"/>
      <c r="O1466" s="282"/>
      <c r="P1466" s="52">
        <f t="shared" si="417"/>
        <v>0</v>
      </c>
      <c r="Q1466" s="60"/>
      <c r="R1466" s="53">
        <f t="shared" si="423"/>
        <v>0</v>
      </c>
      <c r="S1466" s="59"/>
      <c r="T1466" s="61"/>
      <c r="U1466" s="342" t="str">
        <f t="shared" si="427"/>
        <v>k.A.</v>
      </c>
      <c r="V1466" s="343" t="str">
        <f t="shared" si="424"/>
        <v>k.A.</v>
      </c>
      <c r="W1466" s="343" t="str">
        <f>IFERROR(IF(OR($D1466="",$E1466=0,con_Ende=0),"k.A.",IF(VLOOKUP($D1466,rng_ND,5,0)="Nein",VLOOKUP($D1466,rng_ND,2,FALSE),MIN(VLOOKUP($D1466,rng_ND,2,FALSE),A_Stammdaten!$B$19-D_SAV!$E1466+1))),"k.A.")</f>
        <v>k.A.</v>
      </c>
      <c r="X1466" s="343" t="str">
        <f t="shared" si="425"/>
        <v>k.A.</v>
      </c>
      <c r="Y1466" s="62"/>
      <c r="Z1466" s="48">
        <f t="shared" si="426"/>
        <v>0</v>
      </c>
      <c r="AA1466" s="457"/>
      <c r="AB1466" s="55">
        <f t="shared" si="418"/>
        <v>0</v>
      </c>
      <c r="AC1466" s="55">
        <f>IF(A_Stammdaten!$B$25="ja",D_SAV!AA1466,D_SAV!AB1466)</f>
        <v>0</v>
      </c>
      <c r="AD1466" s="478">
        <f>IF(AC1466=0,0,IF(U1466-(con_EOGJahr-D_SAV!E1466)&lt;=0,AC1466,AC1466/V1466))</f>
        <v>0</v>
      </c>
      <c r="AE1466" s="478">
        <f>IFERROR(IF(AND(VLOOKUP(D1466,rng_ND,5,FALSE)="Ja",D_SAV!T1466="degressiv"),D_SAV!AC1466*Y1466/100,0),0)</f>
        <v>0</v>
      </c>
      <c r="AF1466" s="55">
        <f>IFERROR(IF(VLOOKUP(D1466,rng_ND,5,FALSE)="Ja",MAX(D_SAV!AD1466:AE1466),D_SAV!AD1466),0)</f>
        <v>0</v>
      </c>
      <c r="AG1466" s="55">
        <f t="shared" si="419"/>
        <v>0</v>
      </c>
      <c r="AH1466" s="55">
        <f t="shared" si="420"/>
        <v>0</v>
      </c>
      <c r="AI1466" s="55">
        <f t="shared" si="421"/>
        <v>0</v>
      </c>
      <c r="AJ1466" s="55">
        <f t="shared" si="422"/>
        <v>0</v>
      </c>
      <c r="AK1466" s="55">
        <f t="shared" si="413"/>
        <v>0</v>
      </c>
      <c r="AL1466" s="55">
        <f t="shared" si="414"/>
        <v>0</v>
      </c>
      <c r="AM1466" s="55">
        <f t="shared" si="415"/>
        <v>0</v>
      </c>
    </row>
    <row r="1467" spans="1:39" x14ac:dyDescent="0.25">
      <c r="A1467" s="47">
        <v>1463</v>
      </c>
      <c r="B1467" s="358" t="str">
        <f>IF(AND(E1467&lt;&gt;0,D1467&lt;&gt;0,F1467&lt;&gt;0),IF(C1467&lt;&gt;0,CONCATENATE(C1467,"-AGr",VLOOKUP(D1467,Listen!$A$2:$G$45,7,FALSE),"-",E1467,"-",F1467,),CONCATENATE("AGr",VLOOKUP(D1467,Listen!$A$2:$G$45,7,FALSE),"-",E1467,"-",F1467)),"keine vollständige ID")</f>
        <v>keine vollständige ID</v>
      </c>
      <c r="C1467" s="359">
        <f>'[2]III_SAV-Details_NB'!B1473</f>
        <v>0</v>
      </c>
      <c r="D1467" s="359">
        <f>'[2]III_SAV-Details_NB'!C1473</f>
        <v>0</v>
      </c>
      <c r="E1467" s="359">
        <f>'[2]III_SAV-Details_NB'!D1473</f>
        <v>0</v>
      </c>
      <c r="F1467" s="490"/>
      <c r="G1467" s="281">
        <f>'[2]III_SAV-Details_NB'!X1473</f>
        <v>0</v>
      </c>
      <c r="H1467" s="281">
        <f t="shared" si="416"/>
        <v>0</v>
      </c>
      <c r="I1467" s="281">
        <f>IF(con_EOGJahr=2025,'[2]III_SAV-Details_NB'!AA1473,IF(con_EOGJahr=2026,'[2]III_SAV-Details_NB'!AB1473,'[2]III_SAV-Details_NB'!AC1473))</f>
        <v>0</v>
      </c>
      <c r="J1467" s="282"/>
      <c r="K1467" s="282"/>
      <c r="L1467" s="282"/>
      <c r="M1467" s="282"/>
      <c r="N1467" s="282"/>
      <c r="O1467" s="282"/>
      <c r="P1467" s="52">
        <f t="shared" si="417"/>
        <v>0</v>
      </c>
      <c r="Q1467" s="60"/>
      <c r="R1467" s="53">
        <f t="shared" si="423"/>
        <v>0</v>
      </c>
      <c r="S1467" s="59"/>
      <c r="T1467" s="61"/>
      <c r="U1467" s="342" t="str">
        <f t="shared" si="427"/>
        <v>k.A.</v>
      </c>
      <c r="V1467" s="343" t="str">
        <f t="shared" si="424"/>
        <v>k.A.</v>
      </c>
      <c r="W1467" s="343" t="str">
        <f>IFERROR(IF(OR($D1467="",$E1467=0,con_Ende=0),"k.A.",IF(VLOOKUP($D1467,rng_ND,5,0)="Nein",VLOOKUP($D1467,rng_ND,2,FALSE),MIN(VLOOKUP($D1467,rng_ND,2,FALSE),A_Stammdaten!$B$19-D_SAV!$E1467+1))),"k.A.")</f>
        <v>k.A.</v>
      </c>
      <c r="X1467" s="343" t="str">
        <f t="shared" si="425"/>
        <v>k.A.</v>
      </c>
      <c r="Y1467" s="62"/>
      <c r="Z1467" s="48">
        <f t="shared" si="426"/>
        <v>0</v>
      </c>
      <c r="AA1467" s="457"/>
      <c r="AB1467" s="55">
        <f t="shared" si="418"/>
        <v>0</v>
      </c>
      <c r="AC1467" s="55">
        <f>IF(A_Stammdaten!$B$25="ja",D_SAV!AA1467,D_SAV!AB1467)</f>
        <v>0</v>
      </c>
      <c r="AD1467" s="478">
        <f>IF(AC1467=0,0,IF(U1467-(con_EOGJahr-D_SAV!E1467)&lt;=0,AC1467,AC1467/V1467))</f>
        <v>0</v>
      </c>
      <c r="AE1467" s="478">
        <f>IFERROR(IF(AND(VLOOKUP(D1467,rng_ND,5,FALSE)="Ja",D_SAV!T1467="degressiv"),D_SAV!AC1467*Y1467/100,0),0)</f>
        <v>0</v>
      </c>
      <c r="AF1467" s="55">
        <f>IFERROR(IF(VLOOKUP(D1467,rng_ND,5,FALSE)="Ja",MAX(D_SAV!AD1467:AE1467),D_SAV!AD1467),0)</f>
        <v>0</v>
      </c>
      <c r="AG1467" s="55">
        <f t="shared" si="419"/>
        <v>0</v>
      </c>
      <c r="AH1467" s="55">
        <f t="shared" si="420"/>
        <v>0</v>
      </c>
      <c r="AI1467" s="55">
        <f t="shared" si="421"/>
        <v>0</v>
      </c>
      <c r="AJ1467" s="55">
        <f t="shared" si="422"/>
        <v>0</v>
      </c>
      <c r="AK1467" s="55">
        <f t="shared" si="413"/>
        <v>0</v>
      </c>
      <c r="AL1467" s="55">
        <f t="shared" si="414"/>
        <v>0</v>
      </c>
      <c r="AM1467" s="55">
        <f t="shared" si="415"/>
        <v>0</v>
      </c>
    </row>
    <row r="1468" spans="1:39" x14ac:dyDescent="0.25">
      <c r="A1468" s="47">
        <v>1464</v>
      </c>
      <c r="B1468" s="358" t="str">
        <f>IF(AND(E1468&lt;&gt;0,D1468&lt;&gt;0,F1468&lt;&gt;0),IF(C1468&lt;&gt;0,CONCATENATE(C1468,"-AGr",VLOOKUP(D1468,Listen!$A$2:$G$45,7,FALSE),"-",E1468,"-",F1468,),CONCATENATE("AGr",VLOOKUP(D1468,Listen!$A$2:$G$45,7,FALSE),"-",E1468,"-",F1468)),"keine vollständige ID")</f>
        <v>keine vollständige ID</v>
      </c>
      <c r="C1468" s="359">
        <f>'[2]III_SAV-Details_NB'!B1474</f>
        <v>0</v>
      </c>
      <c r="D1468" s="359">
        <f>'[2]III_SAV-Details_NB'!C1474</f>
        <v>0</v>
      </c>
      <c r="E1468" s="359">
        <f>'[2]III_SAV-Details_NB'!D1474</f>
        <v>0</v>
      </c>
      <c r="F1468" s="490"/>
      <c r="G1468" s="281">
        <f>'[2]III_SAV-Details_NB'!X1474</f>
        <v>0</v>
      </c>
      <c r="H1468" s="281">
        <f t="shared" si="416"/>
        <v>0</v>
      </c>
      <c r="I1468" s="281">
        <f>IF(con_EOGJahr=2025,'[2]III_SAV-Details_NB'!AA1474,IF(con_EOGJahr=2026,'[2]III_SAV-Details_NB'!AB1474,'[2]III_SAV-Details_NB'!AC1474))</f>
        <v>0</v>
      </c>
      <c r="J1468" s="282"/>
      <c r="K1468" s="282"/>
      <c r="L1468" s="282"/>
      <c r="M1468" s="282"/>
      <c r="N1468" s="282"/>
      <c r="O1468" s="282"/>
      <c r="P1468" s="52">
        <f t="shared" si="417"/>
        <v>0</v>
      </c>
      <c r="Q1468" s="60"/>
      <c r="R1468" s="53">
        <f t="shared" si="423"/>
        <v>0</v>
      </c>
      <c r="S1468" s="59"/>
      <c r="T1468" s="61"/>
      <c r="U1468" s="342" t="str">
        <f t="shared" si="427"/>
        <v>k.A.</v>
      </c>
      <c r="V1468" s="343" t="str">
        <f t="shared" si="424"/>
        <v>k.A.</v>
      </c>
      <c r="W1468" s="343" t="str">
        <f>IFERROR(IF(OR($D1468="",$E1468=0,con_Ende=0),"k.A.",IF(VLOOKUP($D1468,rng_ND,5,0)="Nein",VLOOKUP($D1468,rng_ND,2,FALSE),MIN(VLOOKUP($D1468,rng_ND,2,FALSE),A_Stammdaten!$B$19-D_SAV!$E1468+1))),"k.A.")</f>
        <v>k.A.</v>
      </c>
      <c r="X1468" s="343" t="str">
        <f t="shared" si="425"/>
        <v>k.A.</v>
      </c>
      <c r="Y1468" s="62"/>
      <c r="Z1468" s="48">
        <f t="shared" si="426"/>
        <v>0</v>
      </c>
      <c r="AA1468" s="457"/>
      <c r="AB1468" s="55">
        <f t="shared" si="418"/>
        <v>0</v>
      </c>
      <c r="AC1468" s="55">
        <f>IF(A_Stammdaten!$B$25="ja",D_SAV!AA1468,D_SAV!AB1468)</f>
        <v>0</v>
      </c>
      <c r="AD1468" s="478">
        <f>IF(AC1468=0,0,IF(U1468-(con_EOGJahr-D_SAV!E1468)&lt;=0,AC1468,AC1468/V1468))</f>
        <v>0</v>
      </c>
      <c r="AE1468" s="478">
        <f>IFERROR(IF(AND(VLOOKUP(D1468,rng_ND,5,FALSE)="Ja",D_SAV!T1468="degressiv"),D_SAV!AC1468*Y1468/100,0),0)</f>
        <v>0</v>
      </c>
      <c r="AF1468" s="55">
        <f>IFERROR(IF(VLOOKUP(D1468,rng_ND,5,FALSE)="Ja",MAX(D_SAV!AD1468:AE1468),D_SAV!AD1468),0)</f>
        <v>0</v>
      </c>
      <c r="AG1468" s="55">
        <f t="shared" si="419"/>
        <v>0</v>
      </c>
      <c r="AH1468" s="55">
        <f t="shared" si="420"/>
        <v>0</v>
      </c>
      <c r="AI1468" s="55">
        <f t="shared" si="421"/>
        <v>0</v>
      </c>
      <c r="AJ1468" s="55">
        <f t="shared" si="422"/>
        <v>0</v>
      </c>
      <c r="AK1468" s="55">
        <f t="shared" si="413"/>
        <v>0</v>
      </c>
      <c r="AL1468" s="55">
        <f t="shared" si="414"/>
        <v>0</v>
      </c>
      <c r="AM1468" s="55">
        <f t="shared" si="415"/>
        <v>0</v>
      </c>
    </row>
    <row r="1469" spans="1:39" x14ac:dyDescent="0.25">
      <c r="A1469" s="47">
        <v>1465</v>
      </c>
      <c r="B1469" s="358" t="str">
        <f>IF(AND(E1469&lt;&gt;0,D1469&lt;&gt;0,F1469&lt;&gt;0),IF(C1469&lt;&gt;0,CONCATENATE(C1469,"-AGr",VLOOKUP(D1469,Listen!$A$2:$G$45,7,FALSE),"-",E1469,"-",F1469,),CONCATENATE("AGr",VLOOKUP(D1469,Listen!$A$2:$G$45,7,FALSE),"-",E1469,"-",F1469)),"keine vollständige ID")</f>
        <v>keine vollständige ID</v>
      </c>
      <c r="C1469" s="359">
        <f>'[2]III_SAV-Details_NB'!B1475</f>
        <v>0</v>
      </c>
      <c r="D1469" s="359">
        <f>'[2]III_SAV-Details_NB'!C1475</f>
        <v>0</v>
      </c>
      <c r="E1469" s="359">
        <f>'[2]III_SAV-Details_NB'!D1475</f>
        <v>0</v>
      </c>
      <c r="F1469" s="490"/>
      <c r="G1469" s="281">
        <f>'[2]III_SAV-Details_NB'!X1475</f>
        <v>0</v>
      </c>
      <c r="H1469" s="281">
        <f t="shared" si="416"/>
        <v>0</v>
      </c>
      <c r="I1469" s="281">
        <f>IF(con_EOGJahr=2025,'[2]III_SAV-Details_NB'!AA1475,IF(con_EOGJahr=2026,'[2]III_SAV-Details_NB'!AB1475,'[2]III_SAV-Details_NB'!AC1475))</f>
        <v>0</v>
      </c>
      <c r="J1469" s="282"/>
      <c r="K1469" s="282"/>
      <c r="L1469" s="282"/>
      <c r="M1469" s="282"/>
      <c r="N1469" s="282"/>
      <c r="O1469" s="282"/>
      <c r="P1469" s="52">
        <f t="shared" si="417"/>
        <v>0</v>
      </c>
      <c r="Q1469" s="60"/>
      <c r="R1469" s="53">
        <f t="shared" si="423"/>
        <v>0</v>
      </c>
      <c r="S1469" s="59"/>
      <c r="T1469" s="61"/>
      <c r="U1469" s="342" t="str">
        <f t="shared" si="427"/>
        <v>k.A.</v>
      </c>
      <c r="V1469" s="343" t="str">
        <f t="shared" si="424"/>
        <v>k.A.</v>
      </c>
      <c r="W1469" s="343" t="str">
        <f>IFERROR(IF(OR($D1469="",$E1469=0,con_Ende=0),"k.A.",IF(VLOOKUP($D1469,rng_ND,5,0)="Nein",VLOOKUP($D1469,rng_ND,2,FALSE),MIN(VLOOKUP($D1469,rng_ND,2,FALSE),A_Stammdaten!$B$19-D_SAV!$E1469+1))),"k.A.")</f>
        <v>k.A.</v>
      </c>
      <c r="X1469" s="343" t="str">
        <f t="shared" si="425"/>
        <v>k.A.</v>
      </c>
      <c r="Y1469" s="62"/>
      <c r="Z1469" s="48">
        <f t="shared" si="426"/>
        <v>0</v>
      </c>
      <c r="AA1469" s="457"/>
      <c r="AB1469" s="55">
        <f t="shared" si="418"/>
        <v>0</v>
      </c>
      <c r="AC1469" s="55">
        <f>IF(A_Stammdaten!$B$25="ja",D_SAV!AA1469,D_SAV!AB1469)</f>
        <v>0</v>
      </c>
      <c r="AD1469" s="478">
        <f>IF(AC1469=0,0,IF(U1469-(con_EOGJahr-D_SAV!E1469)&lt;=0,AC1469,AC1469/V1469))</f>
        <v>0</v>
      </c>
      <c r="AE1469" s="478">
        <f>IFERROR(IF(AND(VLOOKUP(D1469,rng_ND,5,FALSE)="Ja",D_SAV!T1469="degressiv"),D_SAV!AC1469*Y1469/100,0),0)</f>
        <v>0</v>
      </c>
      <c r="AF1469" s="55">
        <f>IFERROR(IF(VLOOKUP(D1469,rng_ND,5,FALSE)="Ja",MAX(D_SAV!AD1469:AE1469),D_SAV!AD1469),0)</f>
        <v>0</v>
      </c>
      <c r="AG1469" s="55">
        <f t="shared" si="419"/>
        <v>0</v>
      </c>
      <c r="AH1469" s="55">
        <f t="shared" si="420"/>
        <v>0</v>
      </c>
      <c r="AI1469" s="55">
        <f t="shared" si="421"/>
        <v>0</v>
      </c>
      <c r="AJ1469" s="55">
        <f t="shared" si="422"/>
        <v>0</v>
      </c>
      <c r="AK1469" s="55">
        <f t="shared" si="413"/>
        <v>0</v>
      </c>
      <c r="AL1469" s="55">
        <f t="shared" si="414"/>
        <v>0</v>
      </c>
      <c r="AM1469" s="55">
        <f t="shared" si="415"/>
        <v>0</v>
      </c>
    </row>
    <row r="1470" spans="1:39" x14ac:dyDescent="0.25">
      <c r="A1470" s="47">
        <v>1466</v>
      </c>
      <c r="B1470" s="358" t="str">
        <f>IF(AND(E1470&lt;&gt;0,D1470&lt;&gt;0,F1470&lt;&gt;0),IF(C1470&lt;&gt;0,CONCATENATE(C1470,"-AGr",VLOOKUP(D1470,Listen!$A$2:$G$45,7,FALSE),"-",E1470,"-",F1470,),CONCATENATE("AGr",VLOOKUP(D1470,Listen!$A$2:$G$45,7,FALSE),"-",E1470,"-",F1470)),"keine vollständige ID")</f>
        <v>keine vollständige ID</v>
      </c>
      <c r="C1470" s="359">
        <f>'[2]III_SAV-Details_NB'!B1476</f>
        <v>0</v>
      </c>
      <c r="D1470" s="359">
        <f>'[2]III_SAV-Details_NB'!C1476</f>
        <v>0</v>
      </c>
      <c r="E1470" s="359">
        <f>'[2]III_SAV-Details_NB'!D1476</f>
        <v>0</v>
      </c>
      <c r="F1470" s="490"/>
      <c r="G1470" s="281">
        <f>'[2]III_SAV-Details_NB'!X1476</f>
        <v>0</v>
      </c>
      <c r="H1470" s="281">
        <f t="shared" si="416"/>
        <v>0</v>
      </c>
      <c r="I1470" s="281">
        <f>IF(con_EOGJahr=2025,'[2]III_SAV-Details_NB'!AA1476,IF(con_EOGJahr=2026,'[2]III_SAV-Details_NB'!AB1476,'[2]III_SAV-Details_NB'!AC1476))</f>
        <v>0</v>
      </c>
      <c r="J1470" s="282"/>
      <c r="K1470" s="282"/>
      <c r="L1470" s="282"/>
      <c r="M1470" s="282"/>
      <c r="N1470" s="282"/>
      <c r="O1470" s="282"/>
      <c r="P1470" s="52">
        <f t="shared" si="417"/>
        <v>0</v>
      </c>
      <c r="Q1470" s="60"/>
      <c r="R1470" s="53">
        <f t="shared" si="423"/>
        <v>0</v>
      </c>
      <c r="S1470" s="59"/>
      <c r="T1470" s="61"/>
      <c r="U1470" s="342" t="str">
        <f t="shared" si="427"/>
        <v>k.A.</v>
      </c>
      <c r="V1470" s="343" t="str">
        <f t="shared" si="424"/>
        <v>k.A.</v>
      </c>
      <c r="W1470" s="343" t="str">
        <f>IFERROR(IF(OR($D1470="",$E1470=0,con_Ende=0),"k.A.",IF(VLOOKUP($D1470,rng_ND,5,0)="Nein",VLOOKUP($D1470,rng_ND,2,FALSE),MIN(VLOOKUP($D1470,rng_ND,2,FALSE),A_Stammdaten!$B$19-D_SAV!$E1470+1))),"k.A.")</f>
        <v>k.A.</v>
      </c>
      <c r="X1470" s="343" t="str">
        <f t="shared" si="425"/>
        <v>k.A.</v>
      </c>
      <c r="Y1470" s="62"/>
      <c r="Z1470" s="48">
        <f t="shared" si="426"/>
        <v>0</v>
      </c>
      <c r="AA1470" s="457"/>
      <c r="AB1470" s="55">
        <f t="shared" si="418"/>
        <v>0</v>
      </c>
      <c r="AC1470" s="55">
        <f>IF(A_Stammdaten!$B$25="ja",D_SAV!AA1470,D_SAV!AB1470)</f>
        <v>0</v>
      </c>
      <c r="AD1470" s="478">
        <f>IF(AC1470=0,0,IF(U1470-(con_EOGJahr-D_SAV!E1470)&lt;=0,AC1470,AC1470/V1470))</f>
        <v>0</v>
      </c>
      <c r="AE1470" s="478">
        <f>IFERROR(IF(AND(VLOOKUP(D1470,rng_ND,5,FALSE)="Ja",D_SAV!T1470="degressiv"),D_SAV!AC1470*Y1470/100,0),0)</f>
        <v>0</v>
      </c>
      <c r="AF1470" s="55">
        <f>IFERROR(IF(VLOOKUP(D1470,rng_ND,5,FALSE)="Ja",MAX(D_SAV!AD1470:AE1470),D_SAV!AD1470),0)</f>
        <v>0</v>
      </c>
      <c r="AG1470" s="55">
        <f t="shared" si="419"/>
        <v>0</v>
      </c>
      <c r="AH1470" s="55">
        <f t="shared" si="420"/>
        <v>0</v>
      </c>
      <c r="AI1470" s="55">
        <f t="shared" si="421"/>
        <v>0</v>
      </c>
      <c r="AJ1470" s="55">
        <f t="shared" si="422"/>
        <v>0</v>
      </c>
      <c r="AK1470" s="55">
        <f t="shared" si="413"/>
        <v>0</v>
      </c>
      <c r="AL1470" s="55">
        <f t="shared" si="414"/>
        <v>0</v>
      </c>
      <c r="AM1470" s="55">
        <f t="shared" si="415"/>
        <v>0</v>
      </c>
    </row>
    <row r="1471" spans="1:39" x14ac:dyDescent="0.25">
      <c r="A1471" s="47">
        <v>1467</v>
      </c>
      <c r="B1471" s="358" t="str">
        <f>IF(AND(E1471&lt;&gt;0,D1471&lt;&gt;0,F1471&lt;&gt;0),IF(C1471&lt;&gt;0,CONCATENATE(C1471,"-AGr",VLOOKUP(D1471,Listen!$A$2:$G$45,7,FALSE),"-",E1471,"-",F1471,),CONCATENATE("AGr",VLOOKUP(D1471,Listen!$A$2:$G$45,7,FALSE),"-",E1471,"-",F1471)),"keine vollständige ID")</f>
        <v>keine vollständige ID</v>
      </c>
      <c r="C1471" s="359">
        <f>'[2]III_SAV-Details_NB'!B1477</f>
        <v>0</v>
      </c>
      <c r="D1471" s="359">
        <f>'[2]III_SAV-Details_NB'!C1477</f>
        <v>0</v>
      </c>
      <c r="E1471" s="359">
        <f>'[2]III_SAV-Details_NB'!D1477</f>
        <v>0</v>
      </c>
      <c r="F1471" s="490"/>
      <c r="G1471" s="281">
        <f>'[2]III_SAV-Details_NB'!X1477</f>
        <v>0</v>
      </c>
      <c r="H1471" s="281">
        <f t="shared" si="416"/>
        <v>0</v>
      </c>
      <c r="I1471" s="281">
        <f>IF(con_EOGJahr=2025,'[2]III_SAV-Details_NB'!AA1477,IF(con_EOGJahr=2026,'[2]III_SAV-Details_NB'!AB1477,'[2]III_SAV-Details_NB'!AC1477))</f>
        <v>0</v>
      </c>
      <c r="J1471" s="282"/>
      <c r="K1471" s="282"/>
      <c r="L1471" s="282"/>
      <c r="M1471" s="282"/>
      <c r="N1471" s="282"/>
      <c r="O1471" s="282"/>
      <c r="P1471" s="52">
        <f t="shared" si="417"/>
        <v>0</v>
      </c>
      <c r="Q1471" s="60"/>
      <c r="R1471" s="53">
        <f t="shared" si="423"/>
        <v>0</v>
      </c>
      <c r="S1471" s="59"/>
      <c r="T1471" s="61"/>
      <c r="U1471" s="342" t="str">
        <f t="shared" si="427"/>
        <v>k.A.</v>
      </c>
      <c r="V1471" s="343" t="str">
        <f t="shared" si="424"/>
        <v>k.A.</v>
      </c>
      <c r="W1471" s="343" t="str">
        <f>IFERROR(IF(OR($D1471="",$E1471=0,con_Ende=0),"k.A.",IF(VLOOKUP($D1471,rng_ND,5,0)="Nein",VLOOKUP($D1471,rng_ND,2,FALSE),MIN(VLOOKUP($D1471,rng_ND,2,FALSE),A_Stammdaten!$B$19-D_SAV!$E1471+1))),"k.A.")</f>
        <v>k.A.</v>
      </c>
      <c r="X1471" s="343" t="str">
        <f t="shared" si="425"/>
        <v>k.A.</v>
      </c>
      <c r="Y1471" s="62"/>
      <c r="Z1471" s="48">
        <f t="shared" si="426"/>
        <v>0</v>
      </c>
      <c r="AA1471" s="457"/>
      <c r="AB1471" s="55">
        <f t="shared" si="418"/>
        <v>0</v>
      </c>
      <c r="AC1471" s="55">
        <f>IF(A_Stammdaten!$B$25="ja",D_SAV!AA1471,D_SAV!AB1471)</f>
        <v>0</v>
      </c>
      <c r="AD1471" s="478">
        <f>IF(AC1471=0,0,IF(U1471-(con_EOGJahr-D_SAV!E1471)&lt;=0,AC1471,AC1471/V1471))</f>
        <v>0</v>
      </c>
      <c r="AE1471" s="478">
        <f>IFERROR(IF(AND(VLOOKUP(D1471,rng_ND,5,FALSE)="Ja",D_SAV!T1471="degressiv"),D_SAV!AC1471*Y1471/100,0),0)</f>
        <v>0</v>
      </c>
      <c r="AF1471" s="55">
        <f>IFERROR(IF(VLOOKUP(D1471,rng_ND,5,FALSE)="Ja",MAX(D_SAV!AD1471:AE1471),D_SAV!AD1471),0)</f>
        <v>0</v>
      </c>
      <c r="AG1471" s="55">
        <f t="shared" si="419"/>
        <v>0</v>
      </c>
      <c r="AH1471" s="55">
        <f t="shared" si="420"/>
        <v>0</v>
      </c>
      <c r="AI1471" s="55">
        <f t="shared" si="421"/>
        <v>0</v>
      </c>
      <c r="AJ1471" s="55">
        <f t="shared" si="422"/>
        <v>0</v>
      </c>
      <c r="AK1471" s="55">
        <f t="shared" si="413"/>
        <v>0</v>
      </c>
      <c r="AL1471" s="55">
        <f t="shared" si="414"/>
        <v>0</v>
      </c>
      <c r="AM1471" s="55">
        <f t="shared" si="415"/>
        <v>0</v>
      </c>
    </row>
    <row r="1472" spans="1:39" x14ac:dyDescent="0.25">
      <c r="A1472" s="47">
        <v>1468</v>
      </c>
      <c r="B1472" s="358" t="str">
        <f>IF(AND(E1472&lt;&gt;0,D1472&lt;&gt;0,F1472&lt;&gt;0),IF(C1472&lt;&gt;0,CONCATENATE(C1472,"-AGr",VLOOKUP(D1472,Listen!$A$2:$G$45,7,FALSE),"-",E1472,"-",F1472,),CONCATENATE("AGr",VLOOKUP(D1472,Listen!$A$2:$G$45,7,FALSE),"-",E1472,"-",F1472)),"keine vollständige ID")</f>
        <v>keine vollständige ID</v>
      </c>
      <c r="C1472" s="359">
        <f>'[2]III_SAV-Details_NB'!B1478</f>
        <v>0</v>
      </c>
      <c r="D1472" s="359">
        <f>'[2]III_SAV-Details_NB'!C1478</f>
        <v>0</v>
      </c>
      <c r="E1472" s="359">
        <f>'[2]III_SAV-Details_NB'!D1478</f>
        <v>0</v>
      </c>
      <c r="F1472" s="490"/>
      <c r="G1472" s="281">
        <f>'[2]III_SAV-Details_NB'!X1478</f>
        <v>0</v>
      </c>
      <c r="H1472" s="281">
        <f t="shared" si="416"/>
        <v>0</v>
      </c>
      <c r="I1472" s="281">
        <f>IF(con_EOGJahr=2025,'[2]III_SAV-Details_NB'!AA1478,IF(con_EOGJahr=2026,'[2]III_SAV-Details_NB'!AB1478,'[2]III_SAV-Details_NB'!AC1478))</f>
        <v>0</v>
      </c>
      <c r="J1472" s="282"/>
      <c r="K1472" s="282"/>
      <c r="L1472" s="282"/>
      <c r="M1472" s="282"/>
      <c r="N1472" s="282"/>
      <c r="O1472" s="282"/>
      <c r="P1472" s="52">
        <f t="shared" si="417"/>
        <v>0</v>
      </c>
      <c r="Q1472" s="60"/>
      <c r="R1472" s="53">
        <f t="shared" si="423"/>
        <v>0</v>
      </c>
      <c r="S1472" s="59"/>
      <c r="T1472" s="61"/>
      <c r="U1472" s="342" t="str">
        <f t="shared" si="427"/>
        <v>k.A.</v>
      </c>
      <c r="V1472" s="343" t="str">
        <f t="shared" si="424"/>
        <v>k.A.</v>
      </c>
      <c r="W1472" s="343" t="str">
        <f>IFERROR(IF(OR($D1472="",$E1472=0,con_Ende=0),"k.A.",IF(VLOOKUP($D1472,rng_ND,5,0)="Nein",VLOOKUP($D1472,rng_ND,2,FALSE),MIN(VLOOKUP($D1472,rng_ND,2,FALSE),A_Stammdaten!$B$19-D_SAV!$E1472+1))),"k.A.")</f>
        <v>k.A.</v>
      </c>
      <c r="X1472" s="343" t="str">
        <f t="shared" si="425"/>
        <v>k.A.</v>
      </c>
      <c r="Y1472" s="62"/>
      <c r="Z1472" s="48">
        <f t="shared" si="426"/>
        <v>0</v>
      </c>
      <c r="AA1472" s="457"/>
      <c r="AB1472" s="55">
        <f t="shared" si="418"/>
        <v>0</v>
      </c>
      <c r="AC1472" s="55">
        <f>IF(A_Stammdaten!$B$25="ja",D_SAV!AA1472,D_SAV!AB1472)</f>
        <v>0</v>
      </c>
      <c r="AD1472" s="478">
        <f>IF(AC1472=0,0,IF(U1472-(con_EOGJahr-D_SAV!E1472)&lt;=0,AC1472,AC1472/V1472))</f>
        <v>0</v>
      </c>
      <c r="AE1472" s="478">
        <f>IFERROR(IF(AND(VLOOKUP(D1472,rng_ND,5,FALSE)="Ja",D_SAV!T1472="degressiv"),D_SAV!AC1472*Y1472/100,0),0)</f>
        <v>0</v>
      </c>
      <c r="AF1472" s="55">
        <f>IFERROR(IF(VLOOKUP(D1472,rng_ND,5,FALSE)="Ja",MAX(D_SAV!AD1472:AE1472),D_SAV!AD1472),0)</f>
        <v>0</v>
      </c>
      <c r="AG1472" s="55">
        <f t="shared" si="419"/>
        <v>0</v>
      </c>
      <c r="AH1472" s="55">
        <f t="shared" si="420"/>
        <v>0</v>
      </c>
      <c r="AI1472" s="55">
        <f t="shared" si="421"/>
        <v>0</v>
      </c>
      <c r="AJ1472" s="55">
        <f t="shared" si="422"/>
        <v>0</v>
      </c>
      <c r="AK1472" s="55">
        <f t="shared" si="413"/>
        <v>0</v>
      </c>
      <c r="AL1472" s="55">
        <f t="shared" si="414"/>
        <v>0</v>
      </c>
      <c r="AM1472" s="55">
        <f t="shared" si="415"/>
        <v>0</v>
      </c>
    </row>
    <row r="1473" spans="1:39" x14ac:dyDescent="0.25">
      <c r="A1473" s="47">
        <v>1469</v>
      </c>
      <c r="B1473" s="358" t="str">
        <f>IF(AND(E1473&lt;&gt;0,D1473&lt;&gt;0,F1473&lt;&gt;0),IF(C1473&lt;&gt;0,CONCATENATE(C1473,"-AGr",VLOOKUP(D1473,Listen!$A$2:$G$45,7,FALSE),"-",E1473,"-",F1473,),CONCATENATE("AGr",VLOOKUP(D1473,Listen!$A$2:$G$45,7,FALSE),"-",E1473,"-",F1473)),"keine vollständige ID")</f>
        <v>keine vollständige ID</v>
      </c>
      <c r="C1473" s="359">
        <f>'[2]III_SAV-Details_NB'!B1479</f>
        <v>0</v>
      </c>
      <c r="D1473" s="359">
        <f>'[2]III_SAV-Details_NB'!C1479</f>
        <v>0</v>
      </c>
      <c r="E1473" s="359">
        <f>'[2]III_SAV-Details_NB'!D1479</f>
        <v>0</v>
      </c>
      <c r="F1473" s="490"/>
      <c r="G1473" s="281">
        <f>'[2]III_SAV-Details_NB'!X1479</f>
        <v>0</v>
      </c>
      <c r="H1473" s="281">
        <f t="shared" si="416"/>
        <v>0</v>
      </c>
      <c r="I1473" s="281">
        <f>IF(con_EOGJahr=2025,'[2]III_SAV-Details_NB'!AA1479,IF(con_EOGJahr=2026,'[2]III_SAV-Details_NB'!AB1479,'[2]III_SAV-Details_NB'!AC1479))</f>
        <v>0</v>
      </c>
      <c r="J1473" s="282"/>
      <c r="K1473" s="282"/>
      <c r="L1473" s="282"/>
      <c r="M1473" s="282"/>
      <c r="N1473" s="282"/>
      <c r="O1473" s="282"/>
      <c r="P1473" s="52">
        <f t="shared" si="417"/>
        <v>0</v>
      </c>
      <c r="Q1473" s="60"/>
      <c r="R1473" s="53">
        <f t="shared" si="423"/>
        <v>0</v>
      </c>
      <c r="S1473" s="59"/>
      <c r="T1473" s="61"/>
      <c r="U1473" s="342" t="str">
        <f t="shared" si="427"/>
        <v>k.A.</v>
      </c>
      <c r="V1473" s="343" t="str">
        <f t="shared" si="424"/>
        <v>k.A.</v>
      </c>
      <c r="W1473" s="343" t="str">
        <f>IFERROR(IF(OR($D1473="",$E1473=0,con_Ende=0),"k.A.",IF(VLOOKUP($D1473,rng_ND,5,0)="Nein",VLOOKUP($D1473,rng_ND,2,FALSE),MIN(VLOOKUP($D1473,rng_ND,2,FALSE),A_Stammdaten!$B$19-D_SAV!$E1473+1))),"k.A.")</f>
        <v>k.A.</v>
      </c>
      <c r="X1473" s="343" t="str">
        <f t="shared" si="425"/>
        <v>k.A.</v>
      </c>
      <c r="Y1473" s="62"/>
      <c r="Z1473" s="48">
        <f t="shared" si="426"/>
        <v>0</v>
      </c>
      <c r="AA1473" s="457"/>
      <c r="AB1473" s="55">
        <f t="shared" si="418"/>
        <v>0</v>
      </c>
      <c r="AC1473" s="55">
        <f>IF(A_Stammdaten!$B$25="ja",D_SAV!AA1473,D_SAV!AB1473)</f>
        <v>0</v>
      </c>
      <c r="AD1473" s="478">
        <f>IF(AC1473=0,0,IF(U1473-(con_EOGJahr-D_SAV!E1473)&lt;=0,AC1473,AC1473/V1473))</f>
        <v>0</v>
      </c>
      <c r="AE1473" s="478">
        <f>IFERROR(IF(AND(VLOOKUP(D1473,rng_ND,5,FALSE)="Ja",D_SAV!T1473="degressiv"),D_SAV!AC1473*Y1473/100,0),0)</f>
        <v>0</v>
      </c>
      <c r="AF1473" s="55">
        <f>IFERROR(IF(VLOOKUP(D1473,rng_ND,5,FALSE)="Ja",MAX(D_SAV!AD1473:AE1473),D_SAV!AD1473),0)</f>
        <v>0</v>
      </c>
      <c r="AG1473" s="55">
        <f t="shared" si="419"/>
        <v>0</v>
      </c>
      <c r="AH1473" s="55">
        <f t="shared" si="420"/>
        <v>0</v>
      </c>
      <c r="AI1473" s="55">
        <f t="shared" si="421"/>
        <v>0</v>
      </c>
      <c r="AJ1473" s="55">
        <f t="shared" si="422"/>
        <v>0</v>
      </c>
      <c r="AK1473" s="55">
        <f t="shared" si="413"/>
        <v>0</v>
      </c>
      <c r="AL1473" s="55">
        <f t="shared" si="414"/>
        <v>0</v>
      </c>
      <c r="AM1473" s="55">
        <f t="shared" si="415"/>
        <v>0</v>
      </c>
    </row>
    <row r="1474" spans="1:39" x14ac:dyDescent="0.25">
      <c r="A1474" s="47">
        <v>1470</v>
      </c>
      <c r="B1474" s="358" t="str">
        <f>IF(AND(E1474&lt;&gt;0,D1474&lt;&gt;0,F1474&lt;&gt;0),IF(C1474&lt;&gt;0,CONCATENATE(C1474,"-AGr",VLOOKUP(D1474,Listen!$A$2:$G$45,7,FALSE),"-",E1474,"-",F1474,),CONCATENATE("AGr",VLOOKUP(D1474,Listen!$A$2:$G$45,7,FALSE),"-",E1474,"-",F1474)),"keine vollständige ID")</f>
        <v>keine vollständige ID</v>
      </c>
      <c r="C1474" s="359">
        <f>'[2]III_SAV-Details_NB'!B1480</f>
        <v>0</v>
      </c>
      <c r="D1474" s="359">
        <f>'[2]III_SAV-Details_NB'!C1480</f>
        <v>0</v>
      </c>
      <c r="E1474" s="359">
        <f>'[2]III_SAV-Details_NB'!D1480</f>
        <v>0</v>
      </c>
      <c r="F1474" s="490"/>
      <c r="G1474" s="281">
        <f>'[2]III_SAV-Details_NB'!X1480</f>
        <v>0</v>
      </c>
      <c r="H1474" s="281">
        <f t="shared" si="416"/>
        <v>0</v>
      </c>
      <c r="I1474" s="281">
        <f>IF(con_EOGJahr=2025,'[2]III_SAV-Details_NB'!AA1480,IF(con_EOGJahr=2026,'[2]III_SAV-Details_NB'!AB1480,'[2]III_SAV-Details_NB'!AC1480))</f>
        <v>0</v>
      </c>
      <c r="J1474" s="282"/>
      <c r="K1474" s="282"/>
      <c r="L1474" s="282"/>
      <c r="M1474" s="282"/>
      <c r="N1474" s="282"/>
      <c r="O1474" s="282"/>
      <c r="P1474" s="52">
        <f t="shared" si="417"/>
        <v>0</v>
      </c>
      <c r="Q1474" s="60"/>
      <c r="R1474" s="53">
        <f t="shared" si="423"/>
        <v>0</v>
      </c>
      <c r="S1474" s="59"/>
      <c r="T1474" s="61"/>
      <c r="U1474" s="342" t="str">
        <f t="shared" si="427"/>
        <v>k.A.</v>
      </c>
      <c r="V1474" s="343" t="str">
        <f t="shared" si="424"/>
        <v>k.A.</v>
      </c>
      <c r="W1474" s="343" t="str">
        <f>IFERROR(IF(OR($D1474="",$E1474=0,con_Ende=0),"k.A.",IF(VLOOKUP($D1474,rng_ND,5,0)="Nein",VLOOKUP($D1474,rng_ND,2,FALSE),MIN(VLOOKUP($D1474,rng_ND,2,FALSE),A_Stammdaten!$B$19-D_SAV!$E1474+1))),"k.A.")</f>
        <v>k.A.</v>
      </c>
      <c r="X1474" s="343" t="str">
        <f t="shared" si="425"/>
        <v>k.A.</v>
      </c>
      <c r="Y1474" s="62"/>
      <c r="Z1474" s="48">
        <f t="shared" si="426"/>
        <v>0</v>
      </c>
      <c r="AA1474" s="457"/>
      <c r="AB1474" s="55">
        <f t="shared" si="418"/>
        <v>0</v>
      </c>
      <c r="AC1474" s="55">
        <f>IF(A_Stammdaten!$B$25="ja",D_SAV!AA1474,D_SAV!AB1474)</f>
        <v>0</v>
      </c>
      <c r="AD1474" s="478">
        <f>IF(AC1474=0,0,IF(U1474-(con_EOGJahr-D_SAV!E1474)&lt;=0,AC1474,AC1474/V1474))</f>
        <v>0</v>
      </c>
      <c r="AE1474" s="478">
        <f>IFERROR(IF(AND(VLOOKUP(D1474,rng_ND,5,FALSE)="Ja",D_SAV!T1474="degressiv"),D_SAV!AC1474*Y1474/100,0),0)</f>
        <v>0</v>
      </c>
      <c r="AF1474" s="55">
        <f>IFERROR(IF(VLOOKUP(D1474,rng_ND,5,FALSE)="Ja",MAX(D_SAV!AD1474:AE1474),D_SAV!AD1474),0)</f>
        <v>0</v>
      </c>
      <c r="AG1474" s="55">
        <f t="shared" si="419"/>
        <v>0</v>
      </c>
      <c r="AH1474" s="55">
        <f t="shared" si="420"/>
        <v>0</v>
      </c>
      <c r="AI1474" s="55">
        <f t="shared" si="421"/>
        <v>0</v>
      </c>
      <c r="AJ1474" s="55">
        <f t="shared" si="422"/>
        <v>0</v>
      </c>
      <c r="AK1474" s="55">
        <f t="shared" si="413"/>
        <v>0</v>
      </c>
      <c r="AL1474" s="55">
        <f t="shared" si="414"/>
        <v>0</v>
      </c>
      <c r="AM1474" s="55">
        <f t="shared" si="415"/>
        <v>0</v>
      </c>
    </row>
    <row r="1475" spans="1:39" x14ac:dyDescent="0.25">
      <c r="A1475" s="47">
        <v>1471</v>
      </c>
      <c r="B1475" s="358" t="str">
        <f>IF(AND(E1475&lt;&gt;0,D1475&lt;&gt;0,F1475&lt;&gt;0),IF(C1475&lt;&gt;0,CONCATENATE(C1475,"-AGr",VLOOKUP(D1475,Listen!$A$2:$G$45,7,FALSE),"-",E1475,"-",F1475,),CONCATENATE("AGr",VLOOKUP(D1475,Listen!$A$2:$G$45,7,FALSE),"-",E1475,"-",F1475)),"keine vollständige ID")</f>
        <v>keine vollständige ID</v>
      </c>
      <c r="C1475" s="359">
        <f>'[2]III_SAV-Details_NB'!B1481</f>
        <v>0</v>
      </c>
      <c r="D1475" s="359">
        <f>'[2]III_SAV-Details_NB'!C1481</f>
        <v>0</v>
      </c>
      <c r="E1475" s="359">
        <f>'[2]III_SAV-Details_NB'!D1481</f>
        <v>0</v>
      </c>
      <c r="F1475" s="490"/>
      <c r="G1475" s="281">
        <f>'[2]III_SAV-Details_NB'!X1481</f>
        <v>0</v>
      </c>
      <c r="H1475" s="281">
        <f t="shared" si="416"/>
        <v>0</v>
      </c>
      <c r="I1475" s="281">
        <f>IF(con_EOGJahr=2025,'[2]III_SAV-Details_NB'!AA1481,IF(con_EOGJahr=2026,'[2]III_SAV-Details_NB'!AB1481,'[2]III_SAV-Details_NB'!AC1481))</f>
        <v>0</v>
      </c>
      <c r="J1475" s="282"/>
      <c r="K1475" s="282"/>
      <c r="L1475" s="282"/>
      <c r="M1475" s="282"/>
      <c r="N1475" s="282"/>
      <c r="O1475" s="282"/>
      <c r="P1475" s="52">
        <f t="shared" si="417"/>
        <v>0</v>
      </c>
      <c r="Q1475" s="60"/>
      <c r="R1475" s="53">
        <f t="shared" si="423"/>
        <v>0</v>
      </c>
      <c r="S1475" s="59"/>
      <c r="T1475" s="61"/>
      <c r="U1475" s="342" t="str">
        <f t="shared" si="427"/>
        <v>k.A.</v>
      </c>
      <c r="V1475" s="343" t="str">
        <f t="shared" si="424"/>
        <v>k.A.</v>
      </c>
      <c r="W1475" s="343" t="str">
        <f>IFERROR(IF(OR($D1475="",$E1475=0,con_Ende=0),"k.A.",IF(VLOOKUP($D1475,rng_ND,5,0)="Nein",VLOOKUP($D1475,rng_ND,2,FALSE),MIN(VLOOKUP($D1475,rng_ND,2,FALSE),A_Stammdaten!$B$19-D_SAV!$E1475+1))),"k.A.")</f>
        <v>k.A.</v>
      </c>
      <c r="X1475" s="343" t="str">
        <f t="shared" si="425"/>
        <v>k.A.</v>
      </c>
      <c r="Y1475" s="62"/>
      <c r="Z1475" s="48">
        <f t="shared" si="426"/>
        <v>0</v>
      </c>
      <c r="AA1475" s="457"/>
      <c r="AB1475" s="55">
        <f t="shared" si="418"/>
        <v>0</v>
      </c>
      <c r="AC1475" s="55">
        <f>IF(A_Stammdaten!$B$25="ja",D_SAV!AA1475,D_SAV!AB1475)</f>
        <v>0</v>
      </c>
      <c r="AD1475" s="478">
        <f>IF(AC1475=0,0,IF(U1475-(con_EOGJahr-D_SAV!E1475)&lt;=0,AC1475,AC1475/V1475))</f>
        <v>0</v>
      </c>
      <c r="AE1475" s="478">
        <f>IFERROR(IF(AND(VLOOKUP(D1475,rng_ND,5,FALSE)="Ja",D_SAV!T1475="degressiv"),D_SAV!AC1475*Y1475/100,0),0)</f>
        <v>0</v>
      </c>
      <c r="AF1475" s="55">
        <f>IFERROR(IF(VLOOKUP(D1475,rng_ND,5,FALSE)="Ja",MAX(D_SAV!AD1475:AE1475),D_SAV!AD1475),0)</f>
        <v>0</v>
      </c>
      <c r="AG1475" s="55">
        <f t="shared" si="419"/>
        <v>0</v>
      </c>
      <c r="AH1475" s="55">
        <f t="shared" si="420"/>
        <v>0</v>
      </c>
      <c r="AI1475" s="55">
        <f t="shared" si="421"/>
        <v>0</v>
      </c>
      <c r="AJ1475" s="55">
        <f t="shared" si="422"/>
        <v>0</v>
      </c>
      <c r="AK1475" s="55">
        <f t="shared" si="413"/>
        <v>0</v>
      </c>
      <c r="AL1475" s="55">
        <f t="shared" si="414"/>
        <v>0</v>
      </c>
      <c r="AM1475" s="55">
        <f t="shared" si="415"/>
        <v>0</v>
      </c>
    </row>
    <row r="1476" spans="1:39" x14ac:dyDescent="0.25">
      <c r="A1476" s="47">
        <v>1472</v>
      </c>
      <c r="B1476" s="358" t="str">
        <f>IF(AND(E1476&lt;&gt;0,D1476&lt;&gt;0,F1476&lt;&gt;0),IF(C1476&lt;&gt;0,CONCATENATE(C1476,"-AGr",VLOOKUP(D1476,Listen!$A$2:$G$45,7,FALSE),"-",E1476,"-",F1476,),CONCATENATE("AGr",VLOOKUP(D1476,Listen!$A$2:$G$45,7,FALSE),"-",E1476,"-",F1476)),"keine vollständige ID")</f>
        <v>keine vollständige ID</v>
      </c>
      <c r="C1476" s="359">
        <f>'[2]III_SAV-Details_NB'!B1482</f>
        <v>0</v>
      </c>
      <c r="D1476" s="359">
        <f>'[2]III_SAV-Details_NB'!C1482</f>
        <v>0</v>
      </c>
      <c r="E1476" s="359">
        <f>'[2]III_SAV-Details_NB'!D1482</f>
        <v>0</v>
      </c>
      <c r="F1476" s="490"/>
      <c r="G1476" s="281">
        <f>'[2]III_SAV-Details_NB'!X1482</f>
        <v>0</v>
      </c>
      <c r="H1476" s="281">
        <f t="shared" si="416"/>
        <v>0</v>
      </c>
      <c r="I1476" s="281">
        <f>IF(con_EOGJahr=2025,'[2]III_SAV-Details_NB'!AA1482,IF(con_EOGJahr=2026,'[2]III_SAV-Details_NB'!AB1482,'[2]III_SAV-Details_NB'!AC1482))</f>
        <v>0</v>
      </c>
      <c r="J1476" s="282"/>
      <c r="K1476" s="282"/>
      <c r="L1476" s="282"/>
      <c r="M1476" s="282"/>
      <c r="N1476" s="282"/>
      <c r="O1476" s="282"/>
      <c r="P1476" s="52">
        <f t="shared" si="417"/>
        <v>0</v>
      </c>
      <c r="Q1476" s="60"/>
      <c r="R1476" s="53">
        <f t="shared" si="423"/>
        <v>0</v>
      </c>
      <c r="S1476" s="59"/>
      <c r="T1476" s="61"/>
      <c r="U1476" s="342" t="str">
        <f t="shared" si="427"/>
        <v>k.A.</v>
      </c>
      <c r="V1476" s="343" t="str">
        <f t="shared" si="424"/>
        <v>k.A.</v>
      </c>
      <c r="W1476" s="343" t="str">
        <f>IFERROR(IF(OR($D1476="",$E1476=0,con_Ende=0),"k.A.",IF(VLOOKUP($D1476,rng_ND,5,0)="Nein",VLOOKUP($D1476,rng_ND,2,FALSE),MIN(VLOOKUP($D1476,rng_ND,2,FALSE),A_Stammdaten!$B$19-D_SAV!$E1476+1))),"k.A.")</f>
        <v>k.A.</v>
      </c>
      <c r="X1476" s="343" t="str">
        <f t="shared" si="425"/>
        <v>k.A.</v>
      </c>
      <c r="Y1476" s="62"/>
      <c r="Z1476" s="48">
        <f t="shared" si="426"/>
        <v>0</v>
      </c>
      <c r="AA1476" s="457"/>
      <c r="AB1476" s="55">
        <f t="shared" si="418"/>
        <v>0</v>
      </c>
      <c r="AC1476" s="55">
        <f>IF(A_Stammdaten!$B$25="ja",D_SAV!AA1476,D_SAV!AB1476)</f>
        <v>0</v>
      </c>
      <c r="AD1476" s="478">
        <f>IF(AC1476=0,0,IF(U1476-(con_EOGJahr-D_SAV!E1476)&lt;=0,AC1476,AC1476/V1476))</f>
        <v>0</v>
      </c>
      <c r="AE1476" s="478">
        <f>IFERROR(IF(AND(VLOOKUP(D1476,rng_ND,5,FALSE)="Ja",D_SAV!T1476="degressiv"),D_SAV!AC1476*Y1476/100,0),0)</f>
        <v>0</v>
      </c>
      <c r="AF1476" s="55">
        <f>IFERROR(IF(VLOOKUP(D1476,rng_ND,5,FALSE)="Ja",MAX(D_SAV!AD1476:AE1476),D_SAV!AD1476),0)</f>
        <v>0</v>
      </c>
      <c r="AG1476" s="55">
        <f t="shared" si="419"/>
        <v>0</v>
      </c>
      <c r="AH1476" s="55">
        <f t="shared" si="420"/>
        <v>0</v>
      </c>
      <c r="AI1476" s="55">
        <f t="shared" si="421"/>
        <v>0</v>
      </c>
      <c r="AJ1476" s="55">
        <f t="shared" si="422"/>
        <v>0</v>
      </c>
      <c r="AK1476" s="55">
        <f t="shared" si="413"/>
        <v>0</v>
      </c>
      <c r="AL1476" s="55">
        <f t="shared" si="414"/>
        <v>0</v>
      </c>
      <c r="AM1476" s="55">
        <f t="shared" si="415"/>
        <v>0</v>
      </c>
    </row>
    <row r="1477" spans="1:39" x14ac:dyDescent="0.25">
      <c r="A1477" s="47">
        <v>1473</v>
      </c>
      <c r="B1477" s="358" t="str">
        <f>IF(AND(E1477&lt;&gt;0,D1477&lt;&gt;0,F1477&lt;&gt;0),IF(C1477&lt;&gt;0,CONCATENATE(C1477,"-AGr",VLOOKUP(D1477,Listen!$A$2:$G$45,7,FALSE),"-",E1477,"-",F1477,),CONCATENATE("AGr",VLOOKUP(D1477,Listen!$A$2:$G$45,7,FALSE),"-",E1477,"-",F1477)),"keine vollständige ID")</f>
        <v>keine vollständige ID</v>
      </c>
      <c r="C1477" s="359">
        <f>'[2]III_SAV-Details_NB'!B1483</f>
        <v>0</v>
      </c>
      <c r="D1477" s="359">
        <f>'[2]III_SAV-Details_NB'!C1483</f>
        <v>0</v>
      </c>
      <c r="E1477" s="359">
        <f>'[2]III_SAV-Details_NB'!D1483</f>
        <v>0</v>
      </c>
      <c r="F1477" s="490"/>
      <c r="G1477" s="281">
        <f>'[2]III_SAV-Details_NB'!X1483</f>
        <v>0</v>
      </c>
      <c r="H1477" s="281">
        <f t="shared" si="416"/>
        <v>0</v>
      </c>
      <c r="I1477" s="281">
        <f>IF(con_EOGJahr=2025,'[2]III_SAV-Details_NB'!AA1483,IF(con_EOGJahr=2026,'[2]III_SAV-Details_NB'!AB1483,'[2]III_SAV-Details_NB'!AC1483))</f>
        <v>0</v>
      </c>
      <c r="J1477" s="282"/>
      <c r="K1477" s="282"/>
      <c r="L1477" s="282"/>
      <c r="M1477" s="282"/>
      <c r="N1477" s="282"/>
      <c r="O1477" s="282"/>
      <c r="P1477" s="52">
        <f t="shared" si="417"/>
        <v>0</v>
      </c>
      <c r="Q1477" s="60"/>
      <c r="R1477" s="53">
        <f t="shared" si="423"/>
        <v>0</v>
      </c>
      <c r="S1477" s="59"/>
      <c r="T1477" s="61"/>
      <c r="U1477" s="342" t="str">
        <f t="shared" si="427"/>
        <v>k.A.</v>
      </c>
      <c r="V1477" s="343" t="str">
        <f t="shared" si="424"/>
        <v>k.A.</v>
      </c>
      <c r="W1477" s="343" t="str">
        <f>IFERROR(IF(OR($D1477="",$E1477=0,con_Ende=0),"k.A.",IF(VLOOKUP($D1477,rng_ND,5,0)="Nein",VLOOKUP($D1477,rng_ND,2,FALSE),MIN(VLOOKUP($D1477,rng_ND,2,FALSE),A_Stammdaten!$B$19-D_SAV!$E1477+1))),"k.A.")</f>
        <v>k.A.</v>
      </c>
      <c r="X1477" s="343" t="str">
        <f t="shared" si="425"/>
        <v>k.A.</v>
      </c>
      <c r="Y1477" s="62"/>
      <c r="Z1477" s="48">
        <f t="shared" si="426"/>
        <v>0</v>
      </c>
      <c r="AA1477" s="457"/>
      <c r="AB1477" s="55">
        <f t="shared" si="418"/>
        <v>0</v>
      </c>
      <c r="AC1477" s="55">
        <f>IF(A_Stammdaten!$B$25="ja",D_SAV!AA1477,D_SAV!AB1477)</f>
        <v>0</v>
      </c>
      <c r="AD1477" s="478">
        <f>IF(AC1477=0,0,IF(U1477-(con_EOGJahr-D_SAV!E1477)&lt;=0,AC1477,AC1477/V1477))</f>
        <v>0</v>
      </c>
      <c r="AE1477" s="478">
        <f>IFERROR(IF(AND(VLOOKUP(D1477,rng_ND,5,FALSE)="Ja",D_SAV!T1477="degressiv"),D_SAV!AC1477*Y1477/100,0),0)</f>
        <v>0</v>
      </c>
      <c r="AF1477" s="55">
        <f>IFERROR(IF(VLOOKUP(D1477,rng_ND,5,FALSE)="Ja",MAX(D_SAV!AD1477:AE1477),D_SAV!AD1477),0)</f>
        <v>0</v>
      </c>
      <c r="AG1477" s="55">
        <f t="shared" si="419"/>
        <v>0</v>
      </c>
      <c r="AH1477" s="55">
        <f t="shared" si="420"/>
        <v>0</v>
      </c>
      <c r="AI1477" s="55">
        <f t="shared" si="421"/>
        <v>0</v>
      </c>
      <c r="AJ1477" s="55">
        <f t="shared" si="422"/>
        <v>0</v>
      </c>
      <c r="AK1477" s="55">
        <f t="shared" ref="AK1477:AK1540" si="428">IF($E1477&gt;=2006,AC1477,con_EKQ*AH1477+(1-con_EKQ)*AC1477)</f>
        <v>0</v>
      </c>
      <c r="AL1477" s="55">
        <f t="shared" ref="AL1477:AL1540" si="429">IF($E1477&gt;=2006,AF1477,con_EKQ*AI1477+(1-con_EKQ)*AF1477)</f>
        <v>0</v>
      </c>
      <c r="AM1477" s="55">
        <f t="shared" ref="AM1477:AM1540" si="430">IF($E1477&gt;=2006,AG1477,con_EKQ*AJ1477+(1-con_EKQ)*AG1477)</f>
        <v>0</v>
      </c>
    </row>
    <row r="1478" spans="1:39" x14ac:dyDescent="0.25">
      <c r="A1478" s="47">
        <v>1474</v>
      </c>
      <c r="B1478" s="358" t="str">
        <f>IF(AND(E1478&lt;&gt;0,D1478&lt;&gt;0,F1478&lt;&gt;0),IF(C1478&lt;&gt;0,CONCATENATE(C1478,"-AGr",VLOOKUP(D1478,Listen!$A$2:$G$45,7,FALSE),"-",E1478,"-",F1478,),CONCATENATE("AGr",VLOOKUP(D1478,Listen!$A$2:$G$45,7,FALSE),"-",E1478,"-",F1478)),"keine vollständige ID")</f>
        <v>keine vollständige ID</v>
      </c>
      <c r="C1478" s="359">
        <f>'[2]III_SAV-Details_NB'!B1484</f>
        <v>0</v>
      </c>
      <c r="D1478" s="359">
        <f>'[2]III_SAV-Details_NB'!C1484</f>
        <v>0</v>
      </c>
      <c r="E1478" s="359">
        <f>'[2]III_SAV-Details_NB'!D1484</f>
        <v>0</v>
      </c>
      <c r="F1478" s="490"/>
      <c r="G1478" s="281">
        <f>'[2]III_SAV-Details_NB'!X1484</f>
        <v>0</v>
      </c>
      <c r="H1478" s="281">
        <f t="shared" ref="H1478:H1541" si="431">+G1478</f>
        <v>0</v>
      </c>
      <c r="I1478" s="281">
        <f>IF(con_EOGJahr=2025,'[2]III_SAV-Details_NB'!AA1484,IF(con_EOGJahr=2026,'[2]III_SAV-Details_NB'!AB1484,'[2]III_SAV-Details_NB'!AC1484))</f>
        <v>0</v>
      </c>
      <c r="J1478" s="282"/>
      <c r="K1478" s="282"/>
      <c r="L1478" s="282"/>
      <c r="M1478" s="282"/>
      <c r="N1478" s="282"/>
      <c r="O1478" s="282"/>
      <c r="P1478" s="52">
        <f t="shared" ref="P1478:P1541" si="432">SUM(I1478:O1478)</f>
        <v>0</v>
      </c>
      <c r="Q1478" s="60"/>
      <c r="R1478" s="53">
        <f t="shared" si="423"/>
        <v>0</v>
      </c>
      <c r="S1478" s="59"/>
      <c r="T1478" s="61"/>
      <c r="U1478" s="342" t="str">
        <f t="shared" si="427"/>
        <v>k.A.</v>
      </c>
      <c r="V1478" s="343" t="str">
        <f t="shared" si="424"/>
        <v>k.A.</v>
      </c>
      <c r="W1478" s="343" t="str">
        <f>IFERROR(IF(OR($D1478="",$E1478=0,con_Ende=0),"k.A.",IF(VLOOKUP($D1478,rng_ND,5,0)="Nein",VLOOKUP($D1478,rng_ND,2,FALSE),MIN(VLOOKUP($D1478,rng_ND,2,FALSE),A_Stammdaten!$B$19-D_SAV!$E1478+1))),"k.A.")</f>
        <v>k.A.</v>
      </c>
      <c r="X1478" s="343" t="str">
        <f t="shared" si="425"/>
        <v>k.A.</v>
      </c>
      <c r="Y1478" s="62"/>
      <c r="Z1478" s="48">
        <f t="shared" si="426"/>
        <v>0</v>
      </c>
      <c r="AA1478" s="457"/>
      <c r="AB1478" s="55">
        <f t="shared" ref="AB1478:AB1541" si="433">R1478</f>
        <v>0</v>
      </c>
      <c r="AC1478" s="55">
        <f>IF(A_Stammdaten!$B$25="ja",D_SAV!AA1478,D_SAV!AB1478)</f>
        <v>0</v>
      </c>
      <c r="AD1478" s="478">
        <f>IF(AC1478=0,0,IF(U1478-(con_EOGJahr-D_SAV!E1478)&lt;=0,AC1478,AC1478/V1478))</f>
        <v>0</v>
      </c>
      <c r="AE1478" s="478">
        <f>IFERROR(IF(AND(VLOOKUP(D1478,rng_ND,5,FALSE)="Ja",D_SAV!T1478="degressiv"),D_SAV!AC1478*Y1478/100,0),0)</f>
        <v>0</v>
      </c>
      <c r="AF1478" s="55">
        <f>IFERROR(IF(VLOOKUP(D1478,rng_ND,5,FALSE)="Ja",MAX(D_SAV!AD1478:AE1478),D_SAV!AD1478),0)</f>
        <v>0</v>
      </c>
      <c r="AG1478" s="55">
        <f t="shared" ref="AG1478:AG1541" si="434">AC1478-AF1478</f>
        <v>0</v>
      </c>
      <c r="AH1478" s="55">
        <f t="shared" ref="AH1478:AH1541" si="435">IF($E1478&gt;=2006,0,AC1478*$Z1478)</f>
        <v>0</v>
      </c>
      <c r="AI1478" s="55">
        <f t="shared" ref="AI1478:AI1541" si="436">IF($E1478&gt;=2006,0,AF1478*$Z1478)</f>
        <v>0</v>
      </c>
      <c r="AJ1478" s="55">
        <f t="shared" ref="AJ1478:AJ1541" si="437">IF($E1478&gt;=2006,0,AG1478*$Z1478)</f>
        <v>0</v>
      </c>
      <c r="AK1478" s="55">
        <f t="shared" si="428"/>
        <v>0</v>
      </c>
      <c r="AL1478" s="55">
        <f t="shared" si="429"/>
        <v>0</v>
      </c>
      <c r="AM1478" s="55">
        <f t="shared" si="430"/>
        <v>0</v>
      </c>
    </row>
    <row r="1479" spans="1:39" x14ac:dyDescent="0.25">
      <c r="A1479" s="47">
        <v>1475</v>
      </c>
      <c r="B1479" s="358" t="str">
        <f>IF(AND(E1479&lt;&gt;0,D1479&lt;&gt;0,F1479&lt;&gt;0),IF(C1479&lt;&gt;0,CONCATENATE(C1479,"-AGr",VLOOKUP(D1479,Listen!$A$2:$G$45,7,FALSE),"-",E1479,"-",F1479,),CONCATENATE("AGr",VLOOKUP(D1479,Listen!$A$2:$G$45,7,FALSE),"-",E1479,"-",F1479)),"keine vollständige ID")</f>
        <v>keine vollständige ID</v>
      </c>
      <c r="C1479" s="359">
        <f>'[2]III_SAV-Details_NB'!B1485</f>
        <v>0</v>
      </c>
      <c r="D1479" s="359">
        <f>'[2]III_SAV-Details_NB'!C1485</f>
        <v>0</v>
      </c>
      <c r="E1479" s="359">
        <f>'[2]III_SAV-Details_NB'!D1485</f>
        <v>0</v>
      </c>
      <c r="F1479" s="490"/>
      <c r="G1479" s="281">
        <f>'[2]III_SAV-Details_NB'!X1485</f>
        <v>0</v>
      </c>
      <c r="H1479" s="281">
        <f t="shared" si="431"/>
        <v>0</v>
      </c>
      <c r="I1479" s="281">
        <f>IF(con_EOGJahr=2025,'[2]III_SAV-Details_NB'!AA1485,IF(con_EOGJahr=2026,'[2]III_SAV-Details_NB'!AB1485,'[2]III_SAV-Details_NB'!AC1485))</f>
        <v>0</v>
      </c>
      <c r="J1479" s="282"/>
      <c r="K1479" s="282"/>
      <c r="L1479" s="282"/>
      <c r="M1479" s="282"/>
      <c r="N1479" s="282"/>
      <c r="O1479" s="282"/>
      <c r="P1479" s="52">
        <f t="shared" si="432"/>
        <v>0</v>
      </c>
      <c r="Q1479" s="60"/>
      <c r="R1479" s="53">
        <f t="shared" si="423"/>
        <v>0</v>
      </c>
      <c r="S1479" s="59"/>
      <c r="T1479" s="61"/>
      <c r="U1479" s="342" t="str">
        <f t="shared" si="427"/>
        <v>k.A.</v>
      </c>
      <c r="V1479" s="343" t="str">
        <f t="shared" si="424"/>
        <v>k.A.</v>
      </c>
      <c r="W1479" s="343" t="str">
        <f>IFERROR(IF(OR($D1479="",$E1479=0,con_Ende=0),"k.A.",IF(VLOOKUP($D1479,rng_ND,5,0)="Nein",VLOOKUP($D1479,rng_ND,2,FALSE),MIN(VLOOKUP($D1479,rng_ND,2,FALSE),A_Stammdaten!$B$19-D_SAV!$E1479+1))),"k.A.")</f>
        <v>k.A.</v>
      </c>
      <c r="X1479" s="343" t="str">
        <f t="shared" si="425"/>
        <v>k.A.</v>
      </c>
      <c r="Y1479" s="62"/>
      <c r="Z1479" s="48">
        <f t="shared" si="426"/>
        <v>0</v>
      </c>
      <c r="AA1479" s="457"/>
      <c r="AB1479" s="55">
        <f t="shared" si="433"/>
        <v>0</v>
      </c>
      <c r="AC1479" s="55">
        <f>IF(A_Stammdaten!$B$25="ja",D_SAV!AA1479,D_SAV!AB1479)</f>
        <v>0</v>
      </c>
      <c r="AD1479" s="478">
        <f>IF(AC1479=0,0,IF(U1479-(con_EOGJahr-D_SAV!E1479)&lt;=0,AC1479,AC1479/V1479))</f>
        <v>0</v>
      </c>
      <c r="AE1479" s="478">
        <f>IFERROR(IF(AND(VLOOKUP(D1479,rng_ND,5,FALSE)="Ja",D_SAV!T1479="degressiv"),D_SAV!AC1479*Y1479/100,0),0)</f>
        <v>0</v>
      </c>
      <c r="AF1479" s="55">
        <f>IFERROR(IF(VLOOKUP(D1479,rng_ND,5,FALSE)="Ja",MAX(D_SAV!AD1479:AE1479),D_SAV!AD1479),0)</f>
        <v>0</v>
      </c>
      <c r="AG1479" s="55">
        <f t="shared" si="434"/>
        <v>0</v>
      </c>
      <c r="AH1479" s="55">
        <f t="shared" si="435"/>
        <v>0</v>
      </c>
      <c r="AI1479" s="55">
        <f t="shared" si="436"/>
        <v>0</v>
      </c>
      <c r="AJ1479" s="55">
        <f t="shared" si="437"/>
        <v>0</v>
      </c>
      <c r="AK1479" s="55">
        <f t="shared" si="428"/>
        <v>0</v>
      </c>
      <c r="AL1479" s="55">
        <f t="shared" si="429"/>
        <v>0</v>
      </c>
      <c r="AM1479" s="55">
        <f t="shared" si="430"/>
        <v>0</v>
      </c>
    </row>
    <row r="1480" spans="1:39" x14ac:dyDescent="0.25">
      <c r="A1480" s="47">
        <v>1476</v>
      </c>
      <c r="B1480" s="358" t="str">
        <f>IF(AND(E1480&lt;&gt;0,D1480&lt;&gt;0,F1480&lt;&gt;0),IF(C1480&lt;&gt;0,CONCATENATE(C1480,"-AGr",VLOOKUP(D1480,Listen!$A$2:$G$45,7,FALSE),"-",E1480,"-",F1480,),CONCATENATE("AGr",VLOOKUP(D1480,Listen!$A$2:$G$45,7,FALSE),"-",E1480,"-",F1480)),"keine vollständige ID")</f>
        <v>keine vollständige ID</v>
      </c>
      <c r="C1480" s="359">
        <f>'[2]III_SAV-Details_NB'!B1486</f>
        <v>0</v>
      </c>
      <c r="D1480" s="359">
        <f>'[2]III_SAV-Details_NB'!C1486</f>
        <v>0</v>
      </c>
      <c r="E1480" s="359">
        <f>'[2]III_SAV-Details_NB'!D1486</f>
        <v>0</v>
      </c>
      <c r="F1480" s="490"/>
      <c r="G1480" s="281">
        <f>'[2]III_SAV-Details_NB'!X1486</f>
        <v>0</v>
      </c>
      <c r="H1480" s="281">
        <f t="shared" si="431"/>
        <v>0</v>
      </c>
      <c r="I1480" s="281">
        <f>IF(con_EOGJahr=2025,'[2]III_SAV-Details_NB'!AA1486,IF(con_EOGJahr=2026,'[2]III_SAV-Details_NB'!AB1486,'[2]III_SAV-Details_NB'!AC1486))</f>
        <v>0</v>
      </c>
      <c r="J1480" s="282"/>
      <c r="K1480" s="282"/>
      <c r="L1480" s="282"/>
      <c r="M1480" s="282"/>
      <c r="N1480" s="282"/>
      <c r="O1480" s="282"/>
      <c r="P1480" s="52">
        <f t="shared" si="432"/>
        <v>0</v>
      </c>
      <c r="Q1480" s="60"/>
      <c r="R1480" s="53">
        <f t="shared" si="423"/>
        <v>0</v>
      </c>
      <c r="S1480" s="59"/>
      <c r="T1480" s="61"/>
      <c r="U1480" s="342" t="str">
        <f t="shared" si="427"/>
        <v>k.A.</v>
      </c>
      <c r="V1480" s="343" t="str">
        <f t="shared" si="424"/>
        <v>k.A.</v>
      </c>
      <c r="W1480" s="343" t="str">
        <f>IFERROR(IF(OR($D1480="",$E1480=0,con_Ende=0),"k.A.",IF(VLOOKUP($D1480,rng_ND,5,0)="Nein",VLOOKUP($D1480,rng_ND,2,FALSE),MIN(VLOOKUP($D1480,rng_ND,2,FALSE),A_Stammdaten!$B$19-D_SAV!$E1480+1))),"k.A.")</f>
        <v>k.A.</v>
      </c>
      <c r="X1480" s="343" t="str">
        <f t="shared" si="425"/>
        <v>k.A.</v>
      </c>
      <c r="Y1480" s="62"/>
      <c r="Z1480" s="48">
        <f t="shared" si="426"/>
        <v>0</v>
      </c>
      <c r="AA1480" s="457"/>
      <c r="AB1480" s="55">
        <f t="shared" si="433"/>
        <v>0</v>
      </c>
      <c r="AC1480" s="55">
        <f>IF(A_Stammdaten!$B$25="ja",D_SAV!AA1480,D_SAV!AB1480)</f>
        <v>0</v>
      </c>
      <c r="AD1480" s="478">
        <f>IF(AC1480=0,0,IF(U1480-(con_EOGJahr-D_SAV!E1480)&lt;=0,AC1480,AC1480/V1480))</f>
        <v>0</v>
      </c>
      <c r="AE1480" s="478">
        <f>IFERROR(IF(AND(VLOOKUP(D1480,rng_ND,5,FALSE)="Ja",D_SAV!T1480="degressiv"),D_SAV!AC1480*Y1480/100,0),0)</f>
        <v>0</v>
      </c>
      <c r="AF1480" s="55">
        <f>IFERROR(IF(VLOOKUP(D1480,rng_ND,5,FALSE)="Ja",MAX(D_SAV!AD1480:AE1480),D_SAV!AD1480),0)</f>
        <v>0</v>
      </c>
      <c r="AG1480" s="55">
        <f t="shared" si="434"/>
        <v>0</v>
      </c>
      <c r="AH1480" s="55">
        <f t="shared" si="435"/>
        <v>0</v>
      </c>
      <c r="AI1480" s="55">
        <f t="shared" si="436"/>
        <v>0</v>
      </c>
      <c r="AJ1480" s="55">
        <f t="shared" si="437"/>
        <v>0</v>
      </c>
      <c r="AK1480" s="55">
        <f t="shared" si="428"/>
        <v>0</v>
      </c>
      <c r="AL1480" s="55">
        <f t="shared" si="429"/>
        <v>0</v>
      </c>
      <c r="AM1480" s="55">
        <f t="shared" si="430"/>
        <v>0</v>
      </c>
    </row>
    <row r="1481" spans="1:39" x14ac:dyDescent="0.25">
      <c r="A1481" s="47">
        <v>1477</v>
      </c>
      <c r="B1481" s="358" t="str">
        <f>IF(AND(E1481&lt;&gt;0,D1481&lt;&gt;0,F1481&lt;&gt;0),IF(C1481&lt;&gt;0,CONCATENATE(C1481,"-AGr",VLOOKUP(D1481,Listen!$A$2:$G$45,7,FALSE),"-",E1481,"-",F1481,),CONCATENATE("AGr",VLOOKUP(D1481,Listen!$A$2:$G$45,7,FALSE),"-",E1481,"-",F1481)),"keine vollständige ID")</f>
        <v>keine vollständige ID</v>
      </c>
      <c r="C1481" s="359">
        <f>'[2]III_SAV-Details_NB'!B1487</f>
        <v>0</v>
      </c>
      <c r="D1481" s="359">
        <f>'[2]III_SAV-Details_NB'!C1487</f>
        <v>0</v>
      </c>
      <c r="E1481" s="359">
        <f>'[2]III_SAV-Details_NB'!D1487</f>
        <v>0</v>
      </c>
      <c r="F1481" s="490"/>
      <c r="G1481" s="281">
        <f>'[2]III_SAV-Details_NB'!X1487</f>
        <v>0</v>
      </c>
      <c r="H1481" s="281">
        <f t="shared" si="431"/>
        <v>0</v>
      </c>
      <c r="I1481" s="281">
        <f>IF(con_EOGJahr=2025,'[2]III_SAV-Details_NB'!AA1487,IF(con_EOGJahr=2026,'[2]III_SAV-Details_NB'!AB1487,'[2]III_SAV-Details_NB'!AC1487))</f>
        <v>0</v>
      </c>
      <c r="J1481" s="282"/>
      <c r="K1481" s="282"/>
      <c r="L1481" s="282"/>
      <c r="M1481" s="282"/>
      <c r="N1481" s="282"/>
      <c r="O1481" s="282"/>
      <c r="P1481" s="52">
        <f t="shared" si="432"/>
        <v>0</v>
      </c>
      <c r="Q1481" s="60"/>
      <c r="R1481" s="53">
        <f t="shared" si="423"/>
        <v>0</v>
      </c>
      <c r="S1481" s="59"/>
      <c r="T1481" s="61"/>
      <c r="U1481" s="342" t="str">
        <f t="shared" si="427"/>
        <v>k.A.</v>
      </c>
      <c r="V1481" s="343" t="str">
        <f t="shared" si="424"/>
        <v>k.A.</v>
      </c>
      <c r="W1481" s="343" t="str">
        <f>IFERROR(IF(OR($D1481="",$E1481=0,con_Ende=0),"k.A.",IF(VLOOKUP($D1481,rng_ND,5,0)="Nein",VLOOKUP($D1481,rng_ND,2,FALSE),MIN(VLOOKUP($D1481,rng_ND,2,FALSE),A_Stammdaten!$B$19-D_SAV!$E1481+1))),"k.A.")</f>
        <v>k.A.</v>
      </c>
      <c r="X1481" s="343" t="str">
        <f t="shared" si="425"/>
        <v>k.A.</v>
      </c>
      <c r="Y1481" s="62"/>
      <c r="Z1481" s="48">
        <f t="shared" si="426"/>
        <v>0</v>
      </c>
      <c r="AA1481" s="457"/>
      <c r="AB1481" s="55">
        <f t="shared" si="433"/>
        <v>0</v>
      </c>
      <c r="AC1481" s="55">
        <f>IF(A_Stammdaten!$B$25="ja",D_SAV!AA1481,D_SAV!AB1481)</f>
        <v>0</v>
      </c>
      <c r="AD1481" s="478">
        <f>IF(AC1481=0,0,IF(U1481-(con_EOGJahr-D_SAV!E1481)&lt;=0,AC1481,AC1481/V1481))</f>
        <v>0</v>
      </c>
      <c r="AE1481" s="478">
        <f>IFERROR(IF(AND(VLOOKUP(D1481,rng_ND,5,FALSE)="Ja",D_SAV!T1481="degressiv"),D_SAV!AC1481*Y1481/100,0),0)</f>
        <v>0</v>
      </c>
      <c r="AF1481" s="55">
        <f>IFERROR(IF(VLOOKUP(D1481,rng_ND,5,FALSE)="Ja",MAX(D_SAV!AD1481:AE1481),D_SAV!AD1481),0)</f>
        <v>0</v>
      </c>
      <c r="AG1481" s="55">
        <f t="shared" si="434"/>
        <v>0</v>
      </c>
      <c r="AH1481" s="55">
        <f t="shared" si="435"/>
        <v>0</v>
      </c>
      <c r="AI1481" s="55">
        <f t="shared" si="436"/>
        <v>0</v>
      </c>
      <c r="AJ1481" s="55">
        <f t="shared" si="437"/>
        <v>0</v>
      </c>
      <c r="AK1481" s="55">
        <f t="shared" si="428"/>
        <v>0</v>
      </c>
      <c r="AL1481" s="55">
        <f t="shared" si="429"/>
        <v>0</v>
      </c>
      <c r="AM1481" s="55">
        <f t="shared" si="430"/>
        <v>0</v>
      </c>
    </row>
    <row r="1482" spans="1:39" x14ac:dyDescent="0.25">
      <c r="A1482" s="47">
        <v>1478</v>
      </c>
      <c r="B1482" s="358" t="str">
        <f>IF(AND(E1482&lt;&gt;0,D1482&lt;&gt;0,F1482&lt;&gt;0),IF(C1482&lt;&gt;0,CONCATENATE(C1482,"-AGr",VLOOKUP(D1482,Listen!$A$2:$G$45,7,FALSE),"-",E1482,"-",F1482,),CONCATENATE("AGr",VLOOKUP(D1482,Listen!$A$2:$G$45,7,FALSE),"-",E1482,"-",F1482)),"keine vollständige ID")</f>
        <v>keine vollständige ID</v>
      </c>
      <c r="C1482" s="359">
        <f>'[2]III_SAV-Details_NB'!B1488</f>
        <v>0</v>
      </c>
      <c r="D1482" s="359">
        <f>'[2]III_SAV-Details_NB'!C1488</f>
        <v>0</v>
      </c>
      <c r="E1482" s="359">
        <f>'[2]III_SAV-Details_NB'!D1488</f>
        <v>0</v>
      </c>
      <c r="F1482" s="490"/>
      <c r="G1482" s="281">
        <f>'[2]III_SAV-Details_NB'!X1488</f>
        <v>0</v>
      </c>
      <c r="H1482" s="281">
        <f t="shared" si="431"/>
        <v>0</v>
      </c>
      <c r="I1482" s="281">
        <f>IF(con_EOGJahr=2025,'[2]III_SAV-Details_NB'!AA1488,IF(con_EOGJahr=2026,'[2]III_SAV-Details_NB'!AB1488,'[2]III_SAV-Details_NB'!AC1488))</f>
        <v>0</v>
      </c>
      <c r="J1482" s="282"/>
      <c r="K1482" s="282"/>
      <c r="L1482" s="282"/>
      <c r="M1482" s="282"/>
      <c r="N1482" s="282"/>
      <c r="O1482" s="282"/>
      <c r="P1482" s="52">
        <f t="shared" si="432"/>
        <v>0</v>
      </c>
      <c r="Q1482" s="60"/>
      <c r="R1482" s="53">
        <f t="shared" si="423"/>
        <v>0</v>
      </c>
      <c r="S1482" s="59"/>
      <c r="T1482" s="61"/>
      <c r="U1482" s="342" t="str">
        <f t="shared" si="427"/>
        <v>k.A.</v>
      </c>
      <c r="V1482" s="343" t="str">
        <f t="shared" si="424"/>
        <v>k.A.</v>
      </c>
      <c r="W1482" s="343" t="str">
        <f>IFERROR(IF(OR($D1482="",$E1482=0,con_Ende=0),"k.A.",IF(VLOOKUP($D1482,rng_ND,5,0)="Nein",VLOOKUP($D1482,rng_ND,2,FALSE),MIN(VLOOKUP($D1482,rng_ND,2,FALSE),A_Stammdaten!$B$19-D_SAV!$E1482+1))),"k.A.")</f>
        <v>k.A.</v>
      </c>
      <c r="X1482" s="343" t="str">
        <f t="shared" si="425"/>
        <v>k.A.</v>
      </c>
      <c r="Y1482" s="62"/>
      <c r="Z1482" s="48">
        <f t="shared" si="426"/>
        <v>0</v>
      </c>
      <c r="AA1482" s="457"/>
      <c r="AB1482" s="55">
        <f t="shared" si="433"/>
        <v>0</v>
      </c>
      <c r="AC1482" s="55">
        <f>IF(A_Stammdaten!$B$25="ja",D_SAV!AA1482,D_SAV!AB1482)</f>
        <v>0</v>
      </c>
      <c r="AD1482" s="478">
        <f>IF(AC1482=0,0,IF(U1482-(con_EOGJahr-D_SAV!E1482)&lt;=0,AC1482,AC1482/V1482))</f>
        <v>0</v>
      </c>
      <c r="AE1482" s="478">
        <f>IFERROR(IF(AND(VLOOKUP(D1482,rng_ND,5,FALSE)="Ja",D_SAV!T1482="degressiv"),D_SAV!AC1482*Y1482/100,0),0)</f>
        <v>0</v>
      </c>
      <c r="AF1482" s="55">
        <f>IFERROR(IF(VLOOKUP(D1482,rng_ND,5,FALSE)="Ja",MAX(D_SAV!AD1482:AE1482),D_SAV!AD1482),0)</f>
        <v>0</v>
      </c>
      <c r="AG1482" s="55">
        <f t="shared" si="434"/>
        <v>0</v>
      </c>
      <c r="AH1482" s="55">
        <f t="shared" si="435"/>
        <v>0</v>
      </c>
      <c r="AI1482" s="55">
        <f t="shared" si="436"/>
        <v>0</v>
      </c>
      <c r="AJ1482" s="55">
        <f t="shared" si="437"/>
        <v>0</v>
      </c>
      <c r="AK1482" s="55">
        <f t="shared" si="428"/>
        <v>0</v>
      </c>
      <c r="AL1482" s="55">
        <f t="shared" si="429"/>
        <v>0</v>
      </c>
      <c r="AM1482" s="55">
        <f t="shared" si="430"/>
        <v>0</v>
      </c>
    </row>
    <row r="1483" spans="1:39" x14ac:dyDescent="0.25">
      <c r="A1483" s="47">
        <v>1479</v>
      </c>
      <c r="B1483" s="358" t="str">
        <f>IF(AND(E1483&lt;&gt;0,D1483&lt;&gt;0,F1483&lt;&gt;0),IF(C1483&lt;&gt;0,CONCATENATE(C1483,"-AGr",VLOOKUP(D1483,Listen!$A$2:$G$45,7,FALSE),"-",E1483,"-",F1483,),CONCATENATE("AGr",VLOOKUP(D1483,Listen!$A$2:$G$45,7,FALSE),"-",E1483,"-",F1483)),"keine vollständige ID")</f>
        <v>keine vollständige ID</v>
      </c>
      <c r="C1483" s="359">
        <f>'[2]III_SAV-Details_NB'!B1489</f>
        <v>0</v>
      </c>
      <c r="D1483" s="359">
        <f>'[2]III_SAV-Details_NB'!C1489</f>
        <v>0</v>
      </c>
      <c r="E1483" s="359">
        <f>'[2]III_SAV-Details_NB'!D1489</f>
        <v>0</v>
      </c>
      <c r="F1483" s="490"/>
      <c r="G1483" s="281">
        <f>'[2]III_SAV-Details_NB'!X1489</f>
        <v>0</v>
      </c>
      <c r="H1483" s="281">
        <f t="shared" si="431"/>
        <v>0</v>
      </c>
      <c r="I1483" s="281">
        <f>IF(con_EOGJahr=2025,'[2]III_SAV-Details_NB'!AA1489,IF(con_EOGJahr=2026,'[2]III_SAV-Details_NB'!AB1489,'[2]III_SAV-Details_NB'!AC1489))</f>
        <v>0</v>
      </c>
      <c r="J1483" s="282"/>
      <c r="K1483" s="282"/>
      <c r="L1483" s="282"/>
      <c r="M1483" s="282"/>
      <c r="N1483" s="282"/>
      <c r="O1483" s="282"/>
      <c r="P1483" s="52">
        <f t="shared" si="432"/>
        <v>0</v>
      </c>
      <c r="Q1483" s="60"/>
      <c r="R1483" s="53">
        <f t="shared" si="423"/>
        <v>0</v>
      </c>
      <c r="S1483" s="59"/>
      <c r="T1483" s="61"/>
      <c r="U1483" s="342" t="str">
        <f t="shared" si="427"/>
        <v>k.A.</v>
      </c>
      <c r="V1483" s="343" t="str">
        <f t="shared" si="424"/>
        <v>k.A.</v>
      </c>
      <c r="W1483" s="343" t="str">
        <f>IFERROR(IF(OR($D1483="",$E1483=0,con_Ende=0),"k.A.",IF(VLOOKUP($D1483,rng_ND,5,0)="Nein",VLOOKUP($D1483,rng_ND,2,FALSE),MIN(VLOOKUP($D1483,rng_ND,2,FALSE),A_Stammdaten!$B$19-D_SAV!$E1483+1))),"k.A.")</f>
        <v>k.A.</v>
      </c>
      <c r="X1483" s="343" t="str">
        <f t="shared" si="425"/>
        <v>k.A.</v>
      </c>
      <c r="Y1483" s="62"/>
      <c r="Z1483" s="48">
        <f t="shared" si="426"/>
        <v>0</v>
      </c>
      <c r="AA1483" s="457"/>
      <c r="AB1483" s="55">
        <f t="shared" si="433"/>
        <v>0</v>
      </c>
      <c r="AC1483" s="55">
        <f>IF(A_Stammdaten!$B$25="ja",D_SAV!AA1483,D_SAV!AB1483)</f>
        <v>0</v>
      </c>
      <c r="AD1483" s="478">
        <f>IF(AC1483=0,0,IF(U1483-(con_EOGJahr-D_SAV!E1483)&lt;=0,AC1483,AC1483/V1483))</f>
        <v>0</v>
      </c>
      <c r="AE1483" s="478">
        <f>IFERROR(IF(AND(VLOOKUP(D1483,rng_ND,5,FALSE)="Ja",D_SAV!T1483="degressiv"),D_SAV!AC1483*Y1483/100,0),0)</f>
        <v>0</v>
      </c>
      <c r="AF1483" s="55">
        <f>IFERROR(IF(VLOOKUP(D1483,rng_ND,5,FALSE)="Ja",MAX(D_SAV!AD1483:AE1483),D_SAV!AD1483),0)</f>
        <v>0</v>
      </c>
      <c r="AG1483" s="55">
        <f t="shared" si="434"/>
        <v>0</v>
      </c>
      <c r="AH1483" s="55">
        <f t="shared" si="435"/>
        <v>0</v>
      </c>
      <c r="AI1483" s="55">
        <f t="shared" si="436"/>
        <v>0</v>
      </c>
      <c r="AJ1483" s="55">
        <f t="shared" si="437"/>
        <v>0</v>
      </c>
      <c r="AK1483" s="55">
        <f t="shared" si="428"/>
        <v>0</v>
      </c>
      <c r="AL1483" s="55">
        <f t="shared" si="429"/>
        <v>0</v>
      </c>
      <c r="AM1483" s="55">
        <f t="shared" si="430"/>
        <v>0</v>
      </c>
    </row>
    <row r="1484" spans="1:39" x14ac:dyDescent="0.25">
      <c r="A1484" s="47">
        <v>1480</v>
      </c>
      <c r="B1484" s="358" t="str">
        <f>IF(AND(E1484&lt;&gt;0,D1484&lt;&gt;0,F1484&lt;&gt;0),IF(C1484&lt;&gt;0,CONCATENATE(C1484,"-AGr",VLOOKUP(D1484,Listen!$A$2:$G$45,7,FALSE),"-",E1484,"-",F1484,),CONCATENATE("AGr",VLOOKUP(D1484,Listen!$A$2:$G$45,7,FALSE),"-",E1484,"-",F1484)),"keine vollständige ID")</f>
        <v>keine vollständige ID</v>
      </c>
      <c r="C1484" s="359">
        <f>'[2]III_SAV-Details_NB'!B1490</f>
        <v>0</v>
      </c>
      <c r="D1484" s="359">
        <f>'[2]III_SAV-Details_NB'!C1490</f>
        <v>0</v>
      </c>
      <c r="E1484" s="359">
        <f>'[2]III_SAV-Details_NB'!D1490</f>
        <v>0</v>
      </c>
      <c r="F1484" s="490"/>
      <c r="G1484" s="281">
        <f>'[2]III_SAV-Details_NB'!X1490</f>
        <v>0</v>
      </c>
      <c r="H1484" s="281">
        <f t="shared" si="431"/>
        <v>0</v>
      </c>
      <c r="I1484" s="281">
        <f>IF(con_EOGJahr=2025,'[2]III_SAV-Details_NB'!AA1490,IF(con_EOGJahr=2026,'[2]III_SAV-Details_NB'!AB1490,'[2]III_SAV-Details_NB'!AC1490))</f>
        <v>0</v>
      </c>
      <c r="J1484" s="282"/>
      <c r="K1484" s="282"/>
      <c r="L1484" s="282"/>
      <c r="M1484" s="282"/>
      <c r="N1484" s="282"/>
      <c r="O1484" s="282"/>
      <c r="P1484" s="52">
        <f t="shared" si="432"/>
        <v>0</v>
      </c>
      <c r="Q1484" s="60"/>
      <c r="R1484" s="53">
        <f t="shared" si="423"/>
        <v>0</v>
      </c>
      <c r="S1484" s="59"/>
      <c r="T1484" s="61"/>
      <c r="U1484" s="342" t="str">
        <f t="shared" si="427"/>
        <v>k.A.</v>
      </c>
      <c r="V1484" s="343" t="str">
        <f t="shared" si="424"/>
        <v>k.A.</v>
      </c>
      <c r="W1484" s="343" t="str">
        <f>IFERROR(IF(OR($D1484="",$E1484=0,con_Ende=0),"k.A.",IF(VLOOKUP($D1484,rng_ND,5,0)="Nein",VLOOKUP($D1484,rng_ND,2,FALSE),MIN(VLOOKUP($D1484,rng_ND,2,FALSE),A_Stammdaten!$B$19-D_SAV!$E1484+1))),"k.A.")</f>
        <v>k.A.</v>
      </c>
      <c r="X1484" s="343" t="str">
        <f t="shared" si="425"/>
        <v>k.A.</v>
      </c>
      <c r="Y1484" s="62"/>
      <c r="Z1484" s="48">
        <f t="shared" si="426"/>
        <v>0</v>
      </c>
      <c r="AA1484" s="457"/>
      <c r="AB1484" s="55">
        <f t="shared" si="433"/>
        <v>0</v>
      </c>
      <c r="AC1484" s="55">
        <f>IF(A_Stammdaten!$B$25="ja",D_SAV!AA1484,D_SAV!AB1484)</f>
        <v>0</v>
      </c>
      <c r="AD1484" s="478">
        <f>IF(AC1484=0,0,IF(U1484-(con_EOGJahr-D_SAV!E1484)&lt;=0,AC1484,AC1484/V1484))</f>
        <v>0</v>
      </c>
      <c r="AE1484" s="478">
        <f>IFERROR(IF(AND(VLOOKUP(D1484,rng_ND,5,FALSE)="Ja",D_SAV!T1484="degressiv"),D_SAV!AC1484*Y1484/100,0),0)</f>
        <v>0</v>
      </c>
      <c r="AF1484" s="55">
        <f>IFERROR(IF(VLOOKUP(D1484,rng_ND,5,FALSE)="Ja",MAX(D_SAV!AD1484:AE1484),D_SAV!AD1484),0)</f>
        <v>0</v>
      </c>
      <c r="AG1484" s="55">
        <f t="shared" si="434"/>
        <v>0</v>
      </c>
      <c r="AH1484" s="55">
        <f t="shared" si="435"/>
        <v>0</v>
      </c>
      <c r="AI1484" s="55">
        <f t="shared" si="436"/>
        <v>0</v>
      </c>
      <c r="AJ1484" s="55">
        <f t="shared" si="437"/>
        <v>0</v>
      </c>
      <c r="AK1484" s="55">
        <f t="shared" si="428"/>
        <v>0</v>
      </c>
      <c r="AL1484" s="55">
        <f t="shared" si="429"/>
        <v>0</v>
      </c>
      <c r="AM1484" s="55">
        <f t="shared" si="430"/>
        <v>0</v>
      </c>
    </row>
    <row r="1485" spans="1:39" x14ac:dyDescent="0.25">
      <c r="A1485" s="47">
        <v>1481</v>
      </c>
      <c r="B1485" s="358" t="str">
        <f>IF(AND(E1485&lt;&gt;0,D1485&lt;&gt;0,F1485&lt;&gt;0),IF(C1485&lt;&gt;0,CONCATENATE(C1485,"-AGr",VLOOKUP(D1485,Listen!$A$2:$G$45,7,FALSE),"-",E1485,"-",F1485,),CONCATENATE("AGr",VLOOKUP(D1485,Listen!$A$2:$G$45,7,FALSE),"-",E1485,"-",F1485)),"keine vollständige ID")</f>
        <v>keine vollständige ID</v>
      </c>
      <c r="C1485" s="359">
        <f>'[2]III_SAV-Details_NB'!B1491</f>
        <v>0</v>
      </c>
      <c r="D1485" s="359">
        <f>'[2]III_SAV-Details_NB'!C1491</f>
        <v>0</v>
      </c>
      <c r="E1485" s="359">
        <f>'[2]III_SAV-Details_NB'!D1491</f>
        <v>0</v>
      </c>
      <c r="F1485" s="490"/>
      <c r="G1485" s="281">
        <f>'[2]III_SAV-Details_NB'!X1491</f>
        <v>0</v>
      </c>
      <c r="H1485" s="281">
        <f t="shared" si="431"/>
        <v>0</v>
      </c>
      <c r="I1485" s="281">
        <f>IF(con_EOGJahr=2025,'[2]III_SAV-Details_NB'!AA1491,IF(con_EOGJahr=2026,'[2]III_SAV-Details_NB'!AB1491,'[2]III_SAV-Details_NB'!AC1491))</f>
        <v>0</v>
      </c>
      <c r="J1485" s="282"/>
      <c r="K1485" s="282"/>
      <c r="L1485" s="282"/>
      <c r="M1485" s="282"/>
      <c r="N1485" s="282"/>
      <c r="O1485" s="282"/>
      <c r="P1485" s="52">
        <f t="shared" si="432"/>
        <v>0</v>
      </c>
      <c r="Q1485" s="60"/>
      <c r="R1485" s="53">
        <f t="shared" si="423"/>
        <v>0</v>
      </c>
      <c r="S1485" s="59"/>
      <c r="T1485" s="61"/>
      <c r="U1485" s="342" t="str">
        <f t="shared" si="427"/>
        <v>k.A.</v>
      </c>
      <c r="V1485" s="343" t="str">
        <f t="shared" si="424"/>
        <v>k.A.</v>
      </c>
      <c r="W1485" s="343" t="str">
        <f>IFERROR(IF(OR($D1485="",$E1485=0,con_Ende=0),"k.A.",IF(VLOOKUP($D1485,rng_ND,5,0)="Nein",VLOOKUP($D1485,rng_ND,2,FALSE),MIN(VLOOKUP($D1485,rng_ND,2,FALSE),A_Stammdaten!$B$19-D_SAV!$E1485+1))),"k.A.")</f>
        <v>k.A.</v>
      </c>
      <c r="X1485" s="343" t="str">
        <f t="shared" si="425"/>
        <v>k.A.</v>
      </c>
      <c r="Y1485" s="62"/>
      <c r="Z1485" s="48">
        <f t="shared" si="426"/>
        <v>0</v>
      </c>
      <c r="AA1485" s="457"/>
      <c r="AB1485" s="55">
        <f t="shared" si="433"/>
        <v>0</v>
      </c>
      <c r="AC1485" s="55">
        <f>IF(A_Stammdaten!$B$25="ja",D_SAV!AA1485,D_SAV!AB1485)</f>
        <v>0</v>
      </c>
      <c r="AD1485" s="478">
        <f>IF(AC1485=0,0,IF(U1485-(con_EOGJahr-D_SAV!E1485)&lt;=0,AC1485,AC1485/V1485))</f>
        <v>0</v>
      </c>
      <c r="AE1485" s="478">
        <f>IFERROR(IF(AND(VLOOKUP(D1485,rng_ND,5,FALSE)="Ja",D_SAV!T1485="degressiv"),D_SAV!AC1485*Y1485/100,0),0)</f>
        <v>0</v>
      </c>
      <c r="AF1485" s="55">
        <f>IFERROR(IF(VLOOKUP(D1485,rng_ND,5,FALSE)="Ja",MAX(D_SAV!AD1485:AE1485),D_SAV!AD1485),0)</f>
        <v>0</v>
      </c>
      <c r="AG1485" s="55">
        <f t="shared" si="434"/>
        <v>0</v>
      </c>
      <c r="AH1485" s="55">
        <f t="shared" si="435"/>
        <v>0</v>
      </c>
      <c r="AI1485" s="55">
        <f t="shared" si="436"/>
        <v>0</v>
      </c>
      <c r="AJ1485" s="55">
        <f t="shared" si="437"/>
        <v>0</v>
      </c>
      <c r="AK1485" s="55">
        <f t="shared" si="428"/>
        <v>0</v>
      </c>
      <c r="AL1485" s="55">
        <f t="shared" si="429"/>
        <v>0</v>
      </c>
      <c r="AM1485" s="55">
        <f t="shared" si="430"/>
        <v>0</v>
      </c>
    </row>
    <row r="1486" spans="1:39" x14ac:dyDescent="0.25">
      <c r="A1486" s="47">
        <v>1482</v>
      </c>
      <c r="B1486" s="358" t="str">
        <f>IF(AND(E1486&lt;&gt;0,D1486&lt;&gt;0,F1486&lt;&gt;0),IF(C1486&lt;&gt;0,CONCATENATE(C1486,"-AGr",VLOOKUP(D1486,Listen!$A$2:$G$45,7,FALSE),"-",E1486,"-",F1486,),CONCATENATE("AGr",VLOOKUP(D1486,Listen!$A$2:$G$45,7,FALSE),"-",E1486,"-",F1486)),"keine vollständige ID")</f>
        <v>keine vollständige ID</v>
      </c>
      <c r="C1486" s="359">
        <f>'[2]III_SAV-Details_NB'!B1492</f>
        <v>0</v>
      </c>
      <c r="D1486" s="359">
        <f>'[2]III_SAV-Details_NB'!C1492</f>
        <v>0</v>
      </c>
      <c r="E1486" s="359">
        <f>'[2]III_SAV-Details_NB'!D1492</f>
        <v>0</v>
      </c>
      <c r="F1486" s="490"/>
      <c r="G1486" s="281">
        <f>'[2]III_SAV-Details_NB'!X1492</f>
        <v>0</v>
      </c>
      <c r="H1486" s="281">
        <f t="shared" si="431"/>
        <v>0</v>
      </c>
      <c r="I1486" s="281">
        <f>IF(con_EOGJahr=2025,'[2]III_SAV-Details_NB'!AA1492,IF(con_EOGJahr=2026,'[2]III_SAV-Details_NB'!AB1492,'[2]III_SAV-Details_NB'!AC1492))</f>
        <v>0</v>
      </c>
      <c r="J1486" s="282"/>
      <c r="K1486" s="282"/>
      <c r="L1486" s="282"/>
      <c r="M1486" s="282"/>
      <c r="N1486" s="282"/>
      <c r="O1486" s="282"/>
      <c r="P1486" s="52">
        <f t="shared" si="432"/>
        <v>0</v>
      </c>
      <c r="Q1486" s="60"/>
      <c r="R1486" s="53">
        <f t="shared" si="423"/>
        <v>0</v>
      </c>
      <c r="S1486" s="59"/>
      <c r="T1486" s="61"/>
      <c r="U1486" s="342" t="str">
        <f t="shared" si="427"/>
        <v>k.A.</v>
      </c>
      <c r="V1486" s="343" t="str">
        <f t="shared" si="424"/>
        <v>k.A.</v>
      </c>
      <c r="W1486" s="343" t="str">
        <f>IFERROR(IF(OR($D1486="",$E1486=0,con_Ende=0),"k.A.",IF(VLOOKUP($D1486,rng_ND,5,0)="Nein",VLOOKUP($D1486,rng_ND,2,FALSE),MIN(VLOOKUP($D1486,rng_ND,2,FALSE),A_Stammdaten!$B$19-D_SAV!$E1486+1))),"k.A.")</f>
        <v>k.A.</v>
      </c>
      <c r="X1486" s="343" t="str">
        <f t="shared" si="425"/>
        <v>k.A.</v>
      </c>
      <c r="Y1486" s="62"/>
      <c r="Z1486" s="48">
        <f t="shared" si="426"/>
        <v>0</v>
      </c>
      <c r="AA1486" s="457"/>
      <c r="AB1486" s="55">
        <f t="shared" si="433"/>
        <v>0</v>
      </c>
      <c r="AC1486" s="55">
        <f>IF(A_Stammdaten!$B$25="ja",D_SAV!AA1486,D_SAV!AB1486)</f>
        <v>0</v>
      </c>
      <c r="AD1486" s="478">
        <f>IF(AC1486=0,0,IF(U1486-(con_EOGJahr-D_SAV!E1486)&lt;=0,AC1486,AC1486/V1486))</f>
        <v>0</v>
      </c>
      <c r="AE1486" s="478">
        <f>IFERROR(IF(AND(VLOOKUP(D1486,rng_ND,5,FALSE)="Ja",D_SAV!T1486="degressiv"),D_SAV!AC1486*Y1486/100,0),0)</f>
        <v>0</v>
      </c>
      <c r="AF1486" s="55">
        <f>IFERROR(IF(VLOOKUP(D1486,rng_ND,5,FALSE)="Ja",MAX(D_SAV!AD1486:AE1486),D_SAV!AD1486),0)</f>
        <v>0</v>
      </c>
      <c r="AG1486" s="55">
        <f t="shared" si="434"/>
        <v>0</v>
      </c>
      <c r="AH1486" s="55">
        <f t="shared" si="435"/>
        <v>0</v>
      </c>
      <c r="AI1486" s="55">
        <f t="shared" si="436"/>
        <v>0</v>
      </c>
      <c r="AJ1486" s="55">
        <f t="shared" si="437"/>
        <v>0</v>
      </c>
      <c r="AK1486" s="55">
        <f t="shared" si="428"/>
        <v>0</v>
      </c>
      <c r="AL1486" s="55">
        <f t="shared" si="429"/>
        <v>0</v>
      </c>
      <c r="AM1486" s="55">
        <f t="shared" si="430"/>
        <v>0</v>
      </c>
    </row>
    <row r="1487" spans="1:39" x14ac:dyDescent="0.25">
      <c r="A1487" s="47">
        <v>1483</v>
      </c>
      <c r="B1487" s="358" t="str">
        <f>IF(AND(E1487&lt;&gt;0,D1487&lt;&gt;0,F1487&lt;&gt;0),IF(C1487&lt;&gt;0,CONCATENATE(C1487,"-AGr",VLOOKUP(D1487,Listen!$A$2:$G$45,7,FALSE),"-",E1487,"-",F1487,),CONCATENATE("AGr",VLOOKUP(D1487,Listen!$A$2:$G$45,7,FALSE),"-",E1487,"-",F1487)),"keine vollständige ID")</f>
        <v>keine vollständige ID</v>
      </c>
      <c r="C1487" s="359">
        <f>'[2]III_SAV-Details_NB'!B1493</f>
        <v>0</v>
      </c>
      <c r="D1487" s="359">
        <f>'[2]III_SAV-Details_NB'!C1493</f>
        <v>0</v>
      </c>
      <c r="E1487" s="359">
        <f>'[2]III_SAV-Details_NB'!D1493</f>
        <v>0</v>
      </c>
      <c r="F1487" s="490"/>
      <c r="G1487" s="281">
        <f>'[2]III_SAV-Details_NB'!X1493</f>
        <v>0</v>
      </c>
      <c r="H1487" s="281">
        <f t="shared" si="431"/>
        <v>0</v>
      </c>
      <c r="I1487" s="281">
        <f>IF(con_EOGJahr=2025,'[2]III_SAV-Details_NB'!AA1493,IF(con_EOGJahr=2026,'[2]III_SAV-Details_NB'!AB1493,'[2]III_SAV-Details_NB'!AC1493))</f>
        <v>0</v>
      </c>
      <c r="J1487" s="282"/>
      <c r="K1487" s="282"/>
      <c r="L1487" s="282"/>
      <c r="M1487" s="282"/>
      <c r="N1487" s="282"/>
      <c r="O1487" s="282"/>
      <c r="P1487" s="52">
        <f t="shared" si="432"/>
        <v>0</v>
      </c>
      <c r="Q1487" s="60"/>
      <c r="R1487" s="53">
        <f t="shared" si="423"/>
        <v>0</v>
      </c>
      <c r="S1487" s="59"/>
      <c r="T1487" s="61"/>
      <c r="U1487" s="342" t="str">
        <f t="shared" si="427"/>
        <v>k.A.</v>
      </c>
      <c r="V1487" s="343" t="str">
        <f t="shared" si="424"/>
        <v>k.A.</v>
      </c>
      <c r="W1487" s="343" t="str">
        <f>IFERROR(IF(OR($D1487="",$E1487=0,con_Ende=0),"k.A.",IF(VLOOKUP($D1487,rng_ND,5,0)="Nein",VLOOKUP($D1487,rng_ND,2,FALSE),MIN(VLOOKUP($D1487,rng_ND,2,FALSE),A_Stammdaten!$B$19-D_SAV!$E1487+1))),"k.A.")</f>
        <v>k.A.</v>
      </c>
      <c r="X1487" s="343" t="str">
        <f t="shared" si="425"/>
        <v>k.A.</v>
      </c>
      <c r="Y1487" s="62"/>
      <c r="Z1487" s="48">
        <f t="shared" si="426"/>
        <v>0</v>
      </c>
      <c r="AA1487" s="457"/>
      <c r="AB1487" s="55">
        <f t="shared" si="433"/>
        <v>0</v>
      </c>
      <c r="AC1487" s="55">
        <f>IF(A_Stammdaten!$B$25="ja",D_SAV!AA1487,D_SAV!AB1487)</f>
        <v>0</v>
      </c>
      <c r="AD1487" s="478">
        <f>IF(AC1487=0,0,IF(U1487-(con_EOGJahr-D_SAV!E1487)&lt;=0,AC1487,AC1487/V1487))</f>
        <v>0</v>
      </c>
      <c r="AE1487" s="478">
        <f>IFERROR(IF(AND(VLOOKUP(D1487,rng_ND,5,FALSE)="Ja",D_SAV!T1487="degressiv"),D_SAV!AC1487*Y1487/100,0),0)</f>
        <v>0</v>
      </c>
      <c r="AF1487" s="55">
        <f>IFERROR(IF(VLOOKUP(D1487,rng_ND,5,FALSE)="Ja",MAX(D_SAV!AD1487:AE1487),D_SAV!AD1487),0)</f>
        <v>0</v>
      </c>
      <c r="AG1487" s="55">
        <f t="shared" si="434"/>
        <v>0</v>
      </c>
      <c r="AH1487" s="55">
        <f t="shared" si="435"/>
        <v>0</v>
      </c>
      <c r="AI1487" s="55">
        <f t="shared" si="436"/>
        <v>0</v>
      </c>
      <c r="AJ1487" s="55">
        <f t="shared" si="437"/>
        <v>0</v>
      </c>
      <c r="AK1487" s="55">
        <f t="shared" si="428"/>
        <v>0</v>
      </c>
      <c r="AL1487" s="55">
        <f t="shared" si="429"/>
        <v>0</v>
      </c>
      <c r="AM1487" s="55">
        <f t="shared" si="430"/>
        <v>0</v>
      </c>
    </row>
    <row r="1488" spans="1:39" x14ac:dyDescent="0.25">
      <c r="A1488" s="47">
        <v>1484</v>
      </c>
      <c r="B1488" s="358" t="str">
        <f>IF(AND(E1488&lt;&gt;0,D1488&lt;&gt;0,F1488&lt;&gt;0),IF(C1488&lt;&gt;0,CONCATENATE(C1488,"-AGr",VLOOKUP(D1488,Listen!$A$2:$G$45,7,FALSE),"-",E1488,"-",F1488,),CONCATENATE("AGr",VLOOKUP(D1488,Listen!$A$2:$G$45,7,FALSE),"-",E1488,"-",F1488)),"keine vollständige ID")</f>
        <v>keine vollständige ID</v>
      </c>
      <c r="C1488" s="359">
        <f>'[2]III_SAV-Details_NB'!B1494</f>
        <v>0</v>
      </c>
      <c r="D1488" s="359">
        <f>'[2]III_SAV-Details_NB'!C1494</f>
        <v>0</v>
      </c>
      <c r="E1488" s="359">
        <f>'[2]III_SAV-Details_NB'!D1494</f>
        <v>0</v>
      </c>
      <c r="F1488" s="490"/>
      <c r="G1488" s="281">
        <f>'[2]III_SAV-Details_NB'!X1494</f>
        <v>0</v>
      </c>
      <c r="H1488" s="281">
        <f t="shared" si="431"/>
        <v>0</v>
      </c>
      <c r="I1488" s="281">
        <f>IF(con_EOGJahr=2025,'[2]III_SAV-Details_NB'!AA1494,IF(con_EOGJahr=2026,'[2]III_SAV-Details_NB'!AB1494,'[2]III_SAV-Details_NB'!AC1494))</f>
        <v>0</v>
      </c>
      <c r="J1488" s="282"/>
      <c r="K1488" s="282"/>
      <c r="L1488" s="282"/>
      <c r="M1488" s="282"/>
      <c r="N1488" s="282"/>
      <c r="O1488" s="282"/>
      <c r="P1488" s="52">
        <f t="shared" si="432"/>
        <v>0</v>
      </c>
      <c r="Q1488" s="60"/>
      <c r="R1488" s="53">
        <f t="shared" si="423"/>
        <v>0</v>
      </c>
      <c r="S1488" s="59"/>
      <c r="T1488" s="61"/>
      <c r="U1488" s="342" t="str">
        <f t="shared" si="427"/>
        <v>k.A.</v>
      </c>
      <c r="V1488" s="343" t="str">
        <f t="shared" si="424"/>
        <v>k.A.</v>
      </c>
      <c r="W1488" s="343" t="str">
        <f>IFERROR(IF(OR($D1488="",$E1488=0,con_Ende=0),"k.A.",IF(VLOOKUP($D1488,rng_ND,5,0)="Nein",VLOOKUP($D1488,rng_ND,2,FALSE),MIN(VLOOKUP($D1488,rng_ND,2,FALSE),A_Stammdaten!$B$19-D_SAV!$E1488+1))),"k.A.")</f>
        <v>k.A.</v>
      </c>
      <c r="X1488" s="343" t="str">
        <f t="shared" si="425"/>
        <v>k.A.</v>
      </c>
      <c r="Y1488" s="62"/>
      <c r="Z1488" s="48">
        <f t="shared" si="426"/>
        <v>0</v>
      </c>
      <c r="AA1488" s="457"/>
      <c r="AB1488" s="55">
        <f t="shared" si="433"/>
        <v>0</v>
      </c>
      <c r="AC1488" s="55">
        <f>IF(A_Stammdaten!$B$25="ja",D_SAV!AA1488,D_SAV!AB1488)</f>
        <v>0</v>
      </c>
      <c r="AD1488" s="478">
        <f>IF(AC1488=0,0,IF(U1488-(con_EOGJahr-D_SAV!E1488)&lt;=0,AC1488,AC1488/V1488))</f>
        <v>0</v>
      </c>
      <c r="AE1488" s="478">
        <f>IFERROR(IF(AND(VLOOKUP(D1488,rng_ND,5,FALSE)="Ja",D_SAV!T1488="degressiv"),D_SAV!AC1488*Y1488/100,0),0)</f>
        <v>0</v>
      </c>
      <c r="AF1488" s="55">
        <f>IFERROR(IF(VLOOKUP(D1488,rng_ND,5,FALSE)="Ja",MAX(D_SAV!AD1488:AE1488),D_SAV!AD1488),0)</f>
        <v>0</v>
      </c>
      <c r="AG1488" s="55">
        <f t="shared" si="434"/>
        <v>0</v>
      </c>
      <c r="AH1488" s="55">
        <f t="shared" si="435"/>
        <v>0</v>
      </c>
      <c r="AI1488" s="55">
        <f t="shared" si="436"/>
        <v>0</v>
      </c>
      <c r="AJ1488" s="55">
        <f t="shared" si="437"/>
        <v>0</v>
      </c>
      <c r="AK1488" s="55">
        <f t="shared" si="428"/>
        <v>0</v>
      </c>
      <c r="AL1488" s="55">
        <f t="shared" si="429"/>
        <v>0</v>
      </c>
      <c r="AM1488" s="55">
        <f t="shared" si="430"/>
        <v>0</v>
      </c>
    </row>
    <row r="1489" spans="1:39" x14ac:dyDescent="0.25">
      <c r="A1489" s="47">
        <v>1485</v>
      </c>
      <c r="B1489" s="358" t="str">
        <f>IF(AND(E1489&lt;&gt;0,D1489&lt;&gt;0,F1489&lt;&gt;0),IF(C1489&lt;&gt;0,CONCATENATE(C1489,"-AGr",VLOOKUP(D1489,Listen!$A$2:$G$45,7,FALSE),"-",E1489,"-",F1489,),CONCATENATE("AGr",VLOOKUP(D1489,Listen!$A$2:$G$45,7,FALSE),"-",E1489,"-",F1489)),"keine vollständige ID")</f>
        <v>keine vollständige ID</v>
      </c>
      <c r="C1489" s="359">
        <f>'[2]III_SAV-Details_NB'!B1495</f>
        <v>0</v>
      </c>
      <c r="D1489" s="359">
        <f>'[2]III_SAV-Details_NB'!C1495</f>
        <v>0</v>
      </c>
      <c r="E1489" s="359">
        <f>'[2]III_SAV-Details_NB'!D1495</f>
        <v>0</v>
      </c>
      <c r="F1489" s="490"/>
      <c r="G1489" s="281">
        <f>'[2]III_SAV-Details_NB'!X1495</f>
        <v>0</v>
      </c>
      <c r="H1489" s="281">
        <f t="shared" si="431"/>
        <v>0</v>
      </c>
      <c r="I1489" s="281">
        <f>IF(con_EOGJahr=2025,'[2]III_SAV-Details_NB'!AA1495,IF(con_EOGJahr=2026,'[2]III_SAV-Details_NB'!AB1495,'[2]III_SAV-Details_NB'!AC1495))</f>
        <v>0</v>
      </c>
      <c r="J1489" s="282"/>
      <c r="K1489" s="282"/>
      <c r="L1489" s="282"/>
      <c r="M1489" s="282"/>
      <c r="N1489" s="282"/>
      <c r="O1489" s="282"/>
      <c r="P1489" s="52">
        <f t="shared" si="432"/>
        <v>0</v>
      </c>
      <c r="Q1489" s="60"/>
      <c r="R1489" s="53">
        <f t="shared" si="423"/>
        <v>0</v>
      </c>
      <c r="S1489" s="59"/>
      <c r="T1489" s="61"/>
      <c r="U1489" s="342" t="str">
        <f t="shared" si="427"/>
        <v>k.A.</v>
      </c>
      <c r="V1489" s="343" t="str">
        <f t="shared" si="424"/>
        <v>k.A.</v>
      </c>
      <c r="W1489" s="343" t="str">
        <f>IFERROR(IF(OR($D1489="",$E1489=0,con_Ende=0),"k.A.",IF(VLOOKUP($D1489,rng_ND,5,0)="Nein",VLOOKUP($D1489,rng_ND,2,FALSE),MIN(VLOOKUP($D1489,rng_ND,2,FALSE),A_Stammdaten!$B$19-D_SAV!$E1489+1))),"k.A.")</f>
        <v>k.A.</v>
      </c>
      <c r="X1489" s="343" t="str">
        <f t="shared" si="425"/>
        <v>k.A.</v>
      </c>
      <c r="Y1489" s="62"/>
      <c r="Z1489" s="48">
        <f t="shared" si="426"/>
        <v>0</v>
      </c>
      <c r="AA1489" s="457"/>
      <c r="AB1489" s="55">
        <f t="shared" si="433"/>
        <v>0</v>
      </c>
      <c r="AC1489" s="55">
        <f>IF(A_Stammdaten!$B$25="ja",D_SAV!AA1489,D_SAV!AB1489)</f>
        <v>0</v>
      </c>
      <c r="AD1489" s="478">
        <f>IF(AC1489=0,0,IF(U1489-(con_EOGJahr-D_SAV!E1489)&lt;=0,AC1489,AC1489/V1489))</f>
        <v>0</v>
      </c>
      <c r="AE1489" s="478">
        <f>IFERROR(IF(AND(VLOOKUP(D1489,rng_ND,5,FALSE)="Ja",D_SAV!T1489="degressiv"),D_SAV!AC1489*Y1489/100,0),0)</f>
        <v>0</v>
      </c>
      <c r="AF1489" s="55">
        <f>IFERROR(IF(VLOOKUP(D1489,rng_ND,5,FALSE)="Ja",MAX(D_SAV!AD1489:AE1489),D_SAV!AD1489),0)</f>
        <v>0</v>
      </c>
      <c r="AG1489" s="55">
        <f t="shared" si="434"/>
        <v>0</v>
      </c>
      <c r="AH1489" s="55">
        <f t="shared" si="435"/>
        <v>0</v>
      </c>
      <c r="AI1489" s="55">
        <f t="shared" si="436"/>
        <v>0</v>
      </c>
      <c r="AJ1489" s="55">
        <f t="shared" si="437"/>
        <v>0</v>
      </c>
      <c r="AK1489" s="55">
        <f t="shared" si="428"/>
        <v>0</v>
      </c>
      <c r="AL1489" s="55">
        <f t="shared" si="429"/>
        <v>0</v>
      </c>
      <c r="AM1489" s="55">
        <f t="shared" si="430"/>
        <v>0</v>
      </c>
    </row>
    <row r="1490" spans="1:39" x14ac:dyDescent="0.25">
      <c r="A1490" s="47">
        <v>1486</v>
      </c>
      <c r="B1490" s="358" t="str">
        <f>IF(AND(E1490&lt;&gt;0,D1490&lt;&gt;0,F1490&lt;&gt;0),IF(C1490&lt;&gt;0,CONCATENATE(C1490,"-AGr",VLOOKUP(D1490,Listen!$A$2:$G$45,7,FALSE),"-",E1490,"-",F1490,),CONCATENATE("AGr",VLOOKUP(D1490,Listen!$A$2:$G$45,7,FALSE),"-",E1490,"-",F1490)),"keine vollständige ID")</f>
        <v>keine vollständige ID</v>
      </c>
      <c r="C1490" s="359">
        <f>'[2]III_SAV-Details_NB'!B1496</f>
        <v>0</v>
      </c>
      <c r="D1490" s="359">
        <f>'[2]III_SAV-Details_NB'!C1496</f>
        <v>0</v>
      </c>
      <c r="E1490" s="359">
        <f>'[2]III_SAV-Details_NB'!D1496</f>
        <v>0</v>
      </c>
      <c r="F1490" s="490"/>
      <c r="G1490" s="281">
        <f>'[2]III_SAV-Details_NB'!X1496</f>
        <v>0</v>
      </c>
      <c r="H1490" s="281">
        <f t="shared" si="431"/>
        <v>0</v>
      </c>
      <c r="I1490" s="281">
        <f>IF(con_EOGJahr=2025,'[2]III_SAV-Details_NB'!AA1496,IF(con_EOGJahr=2026,'[2]III_SAV-Details_NB'!AB1496,'[2]III_SAV-Details_NB'!AC1496))</f>
        <v>0</v>
      </c>
      <c r="J1490" s="282"/>
      <c r="K1490" s="282"/>
      <c r="L1490" s="282"/>
      <c r="M1490" s="282"/>
      <c r="N1490" s="282"/>
      <c r="O1490" s="282"/>
      <c r="P1490" s="52">
        <f t="shared" si="432"/>
        <v>0</v>
      </c>
      <c r="Q1490" s="60"/>
      <c r="R1490" s="53">
        <f t="shared" ref="R1490:R1553" si="438">P1490+Q1490</f>
        <v>0</v>
      </c>
      <c r="S1490" s="59"/>
      <c r="T1490" s="61"/>
      <c r="U1490" s="342" t="str">
        <f t="shared" si="427"/>
        <v>k.A.</v>
      </c>
      <c r="V1490" s="343" t="str">
        <f t="shared" ref="V1490:V1553" si="439">IFERROR(IF(OR($D1490="",$E1490=0,con_Ende=0,$U1490=0),"k.A.",MAX($E1490-con_EOGJahr+$U1490,0)),"k.A.")</f>
        <v>k.A.</v>
      </c>
      <c r="W1490" s="343" t="str">
        <f>IFERROR(IF(OR($D1490="",$E1490=0,con_Ende=0),"k.A.",IF(VLOOKUP($D1490,rng_ND,5,0)="Nein",VLOOKUP($D1490,rng_ND,2,FALSE),MIN(VLOOKUP($D1490,rng_ND,2,FALSE),A_Stammdaten!$B$19-D_SAV!$E1490+1))),"k.A.")</f>
        <v>k.A.</v>
      </c>
      <c r="X1490" s="343" t="str">
        <f t="shared" ref="X1490:X1553" si="440">IFERROR(IF(OR($D1490="",$E1490=0,con_Ende=0),"k.A.",VLOOKUP($D1490,rng_ND,3,FALSE)),"k.A.")</f>
        <v>k.A.</v>
      </c>
      <c r="Y1490" s="62"/>
      <c r="Z1490" s="48">
        <f t="shared" ref="Z1490:Z1553" si="441">IF(AND($E1490&lt;2006,$E1490&lt;&gt;0),IFERROR(VLOOKUP($E1490,rng_Index,VLOOKUP($D1490,rng_ND,4,FALSE)+1,FALSE),1),)</f>
        <v>0</v>
      </c>
      <c r="AA1490" s="457"/>
      <c r="AB1490" s="55">
        <f t="shared" si="433"/>
        <v>0</v>
      </c>
      <c r="AC1490" s="55">
        <f>IF(A_Stammdaten!$B$25="ja",D_SAV!AA1490,D_SAV!AB1490)</f>
        <v>0</v>
      </c>
      <c r="AD1490" s="478">
        <f>IF(AC1490=0,0,IF(U1490-(con_EOGJahr-D_SAV!E1490)&lt;=0,AC1490,AC1490/V1490))</f>
        <v>0</v>
      </c>
      <c r="AE1490" s="478">
        <f>IFERROR(IF(AND(VLOOKUP(D1490,rng_ND,5,FALSE)="Ja",D_SAV!T1490="degressiv"),D_SAV!AC1490*Y1490/100,0),0)</f>
        <v>0</v>
      </c>
      <c r="AF1490" s="55">
        <f>IFERROR(IF(VLOOKUP(D1490,rng_ND,5,FALSE)="Ja",MAX(D_SAV!AD1490:AE1490),D_SAV!AD1490),0)</f>
        <v>0</v>
      </c>
      <c r="AG1490" s="55">
        <f t="shared" si="434"/>
        <v>0</v>
      </c>
      <c r="AH1490" s="55">
        <f t="shared" si="435"/>
        <v>0</v>
      </c>
      <c r="AI1490" s="55">
        <f t="shared" si="436"/>
        <v>0</v>
      </c>
      <c r="AJ1490" s="55">
        <f t="shared" si="437"/>
        <v>0</v>
      </c>
      <c r="AK1490" s="55">
        <f t="shared" si="428"/>
        <v>0</v>
      </c>
      <c r="AL1490" s="55">
        <f t="shared" si="429"/>
        <v>0</v>
      </c>
      <c r="AM1490" s="55">
        <f t="shared" si="430"/>
        <v>0</v>
      </c>
    </row>
    <row r="1491" spans="1:39" x14ac:dyDescent="0.25">
      <c r="A1491" s="47">
        <v>1487</v>
      </c>
      <c r="B1491" s="358" t="str">
        <f>IF(AND(E1491&lt;&gt;0,D1491&lt;&gt;0,F1491&lt;&gt;0),IF(C1491&lt;&gt;0,CONCATENATE(C1491,"-AGr",VLOOKUP(D1491,Listen!$A$2:$G$45,7,FALSE),"-",E1491,"-",F1491,),CONCATENATE("AGr",VLOOKUP(D1491,Listen!$A$2:$G$45,7,FALSE),"-",E1491,"-",F1491)),"keine vollständige ID")</f>
        <v>keine vollständige ID</v>
      </c>
      <c r="C1491" s="359">
        <f>'[2]III_SAV-Details_NB'!B1497</f>
        <v>0</v>
      </c>
      <c r="D1491" s="359">
        <f>'[2]III_SAV-Details_NB'!C1497</f>
        <v>0</v>
      </c>
      <c r="E1491" s="359">
        <f>'[2]III_SAV-Details_NB'!D1497</f>
        <v>0</v>
      </c>
      <c r="F1491" s="490"/>
      <c r="G1491" s="281">
        <f>'[2]III_SAV-Details_NB'!X1497</f>
        <v>0</v>
      </c>
      <c r="H1491" s="281">
        <f t="shared" si="431"/>
        <v>0</v>
      </c>
      <c r="I1491" s="281">
        <f>IF(con_EOGJahr=2025,'[2]III_SAV-Details_NB'!AA1497,IF(con_EOGJahr=2026,'[2]III_SAV-Details_NB'!AB1497,'[2]III_SAV-Details_NB'!AC1497))</f>
        <v>0</v>
      </c>
      <c r="J1491" s="282"/>
      <c r="K1491" s="282"/>
      <c r="L1491" s="282"/>
      <c r="M1491" s="282"/>
      <c r="N1491" s="282"/>
      <c r="O1491" s="282"/>
      <c r="P1491" s="52">
        <f t="shared" si="432"/>
        <v>0</v>
      </c>
      <c r="Q1491" s="60"/>
      <c r="R1491" s="53">
        <f t="shared" si="438"/>
        <v>0</v>
      </c>
      <c r="S1491" s="59"/>
      <c r="T1491" s="61"/>
      <c r="U1491" s="342" t="str">
        <f t="shared" ref="U1491:U1554" si="442">+W1491</f>
        <v>k.A.</v>
      </c>
      <c r="V1491" s="343" t="str">
        <f t="shared" si="439"/>
        <v>k.A.</v>
      </c>
      <c r="W1491" s="343" t="str">
        <f>IFERROR(IF(OR($D1491="",$E1491=0,con_Ende=0),"k.A.",IF(VLOOKUP($D1491,rng_ND,5,0)="Nein",VLOOKUP($D1491,rng_ND,2,FALSE),MIN(VLOOKUP($D1491,rng_ND,2,FALSE),A_Stammdaten!$B$19-D_SAV!$E1491+1))),"k.A.")</f>
        <v>k.A.</v>
      </c>
      <c r="X1491" s="343" t="str">
        <f t="shared" si="440"/>
        <v>k.A.</v>
      </c>
      <c r="Y1491" s="62"/>
      <c r="Z1491" s="48">
        <f t="shared" si="441"/>
        <v>0</v>
      </c>
      <c r="AA1491" s="457"/>
      <c r="AB1491" s="55">
        <f t="shared" si="433"/>
        <v>0</v>
      </c>
      <c r="AC1491" s="55">
        <f>IF(A_Stammdaten!$B$25="ja",D_SAV!AA1491,D_SAV!AB1491)</f>
        <v>0</v>
      </c>
      <c r="AD1491" s="478">
        <f>IF(AC1491=0,0,IF(U1491-(con_EOGJahr-D_SAV!E1491)&lt;=0,AC1491,AC1491/V1491))</f>
        <v>0</v>
      </c>
      <c r="AE1491" s="478">
        <f>IFERROR(IF(AND(VLOOKUP(D1491,rng_ND,5,FALSE)="Ja",D_SAV!T1491="degressiv"),D_SAV!AC1491*Y1491/100,0),0)</f>
        <v>0</v>
      </c>
      <c r="AF1491" s="55">
        <f>IFERROR(IF(VLOOKUP(D1491,rng_ND,5,FALSE)="Ja",MAX(D_SAV!AD1491:AE1491),D_SAV!AD1491),0)</f>
        <v>0</v>
      </c>
      <c r="AG1491" s="55">
        <f t="shared" si="434"/>
        <v>0</v>
      </c>
      <c r="AH1491" s="55">
        <f t="shared" si="435"/>
        <v>0</v>
      </c>
      <c r="AI1491" s="55">
        <f t="shared" si="436"/>
        <v>0</v>
      </c>
      <c r="AJ1491" s="55">
        <f t="shared" si="437"/>
        <v>0</v>
      </c>
      <c r="AK1491" s="55">
        <f t="shared" si="428"/>
        <v>0</v>
      </c>
      <c r="AL1491" s="55">
        <f t="shared" si="429"/>
        <v>0</v>
      </c>
      <c r="AM1491" s="55">
        <f t="shared" si="430"/>
        <v>0</v>
      </c>
    </row>
    <row r="1492" spans="1:39" x14ac:dyDescent="0.25">
      <c r="A1492" s="47">
        <v>1488</v>
      </c>
      <c r="B1492" s="358" t="str">
        <f>IF(AND(E1492&lt;&gt;0,D1492&lt;&gt;0,F1492&lt;&gt;0),IF(C1492&lt;&gt;0,CONCATENATE(C1492,"-AGr",VLOOKUP(D1492,Listen!$A$2:$G$45,7,FALSE),"-",E1492,"-",F1492,),CONCATENATE("AGr",VLOOKUP(D1492,Listen!$A$2:$G$45,7,FALSE),"-",E1492,"-",F1492)),"keine vollständige ID")</f>
        <v>keine vollständige ID</v>
      </c>
      <c r="C1492" s="359">
        <f>'[2]III_SAV-Details_NB'!B1498</f>
        <v>0</v>
      </c>
      <c r="D1492" s="359">
        <f>'[2]III_SAV-Details_NB'!C1498</f>
        <v>0</v>
      </c>
      <c r="E1492" s="359">
        <f>'[2]III_SAV-Details_NB'!D1498</f>
        <v>0</v>
      </c>
      <c r="F1492" s="490"/>
      <c r="G1492" s="281">
        <f>'[2]III_SAV-Details_NB'!X1498</f>
        <v>0</v>
      </c>
      <c r="H1492" s="281">
        <f t="shared" si="431"/>
        <v>0</v>
      </c>
      <c r="I1492" s="281">
        <f>IF(con_EOGJahr=2025,'[2]III_SAV-Details_NB'!AA1498,IF(con_EOGJahr=2026,'[2]III_SAV-Details_NB'!AB1498,'[2]III_SAV-Details_NB'!AC1498))</f>
        <v>0</v>
      </c>
      <c r="J1492" s="282"/>
      <c r="K1492" s="282"/>
      <c r="L1492" s="282"/>
      <c r="M1492" s="282"/>
      <c r="N1492" s="282"/>
      <c r="O1492" s="282"/>
      <c r="P1492" s="52">
        <f t="shared" si="432"/>
        <v>0</v>
      </c>
      <c r="Q1492" s="60"/>
      <c r="R1492" s="53">
        <f t="shared" si="438"/>
        <v>0</v>
      </c>
      <c r="S1492" s="59"/>
      <c r="T1492" s="61"/>
      <c r="U1492" s="342" t="str">
        <f t="shared" si="442"/>
        <v>k.A.</v>
      </c>
      <c r="V1492" s="343" t="str">
        <f t="shared" si="439"/>
        <v>k.A.</v>
      </c>
      <c r="W1492" s="343" t="str">
        <f>IFERROR(IF(OR($D1492="",$E1492=0,con_Ende=0),"k.A.",IF(VLOOKUP($D1492,rng_ND,5,0)="Nein",VLOOKUP($D1492,rng_ND,2,FALSE),MIN(VLOOKUP($D1492,rng_ND,2,FALSE),A_Stammdaten!$B$19-D_SAV!$E1492+1))),"k.A.")</f>
        <v>k.A.</v>
      </c>
      <c r="X1492" s="343" t="str">
        <f t="shared" si="440"/>
        <v>k.A.</v>
      </c>
      <c r="Y1492" s="62"/>
      <c r="Z1492" s="48">
        <f t="shared" si="441"/>
        <v>0</v>
      </c>
      <c r="AA1492" s="457"/>
      <c r="AB1492" s="55">
        <f t="shared" si="433"/>
        <v>0</v>
      </c>
      <c r="AC1492" s="55">
        <f>IF(A_Stammdaten!$B$25="ja",D_SAV!AA1492,D_SAV!AB1492)</f>
        <v>0</v>
      </c>
      <c r="AD1492" s="478">
        <f>IF(AC1492=0,0,IF(U1492-(con_EOGJahr-D_SAV!E1492)&lt;=0,AC1492,AC1492/V1492))</f>
        <v>0</v>
      </c>
      <c r="AE1492" s="478">
        <f>IFERROR(IF(AND(VLOOKUP(D1492,rng_ND,5,FALSE)="Ja",D_SAV!T1492="degressiv"),D_SAV!AC1492*Y1492/100,0),0)</f>
        <v>0</v>
      </c>
      <c r="AF1492" s="55">
        <f>IFERROR(IF(VLOOKUP(D1492,rng_ND,5,FALSE)="Ja",MAX(D_SAV!AD1492:AE1492),D_SAV!AD1492),0)</f>
        <v>0</v>
      </c>
      <c r="AG1492" s="55">
        <f t="shared" si="434"/>
        <v>0</v>
      </c>
      <c r="AH1492" s="55">
        <f t="shared" si="435"/>
        <v>0</v>
      </c>
      <c r="AI1492" s="55">
        <f t="shared" si="436"/>
        <v>0</v>
      </c>
      <c r="AJ1492" s="55">
        <f t="shared" si="437"/>
        <v>0</v>
      </c>
      <c r="AK1492" s="55">
        <f t="shared" si="428"/>
        <v>0</v>
      </c>
      <c r="AL1492" s="55">
        <f t="shared" si="429"/>
        <v>0</v>
      </c>
      <c r="AM1492" s="55">
        <f t="shared" si="430"/>
        <v>0</v>
      </c>
    </row>
    <row r="1493" spans="1:39" x14ac:dyDescent="0.25">
      <c r="A1493" s="47">
        <v>1489</v>
      </c>
      <c r="B1493" s="358" t="str">
        <f>IF(AND(E1493&lt;&gt;0,D1493&lt;&gt;0,F1493&lt;&gt;0),IF(C1493&lt;&gt;0,CONCATENATE(C1493,"-AGr",VLOOKUP(D1493,Listen!$A$2:$G$45,7,FALSE),"-",E1493,"-",F1493,),CONCATENATE("AGr",VLOOKUP(D1493,Listen!$A$2:$G$45,7,FALSE),"-",E1493,"-",F1493)),"keine vollständige ID")</f>
        <v>keine vollständige ID</v>
      </c>
      <c r="C1493" s="359">
        <f>'[2]III_SAV-Details_NB'!B1499</f>
        <v>0</v>
      </c>
      <c r="D1493" s="359">
        <f>'[2]III_SAV-Details_NB'!C1499</f>
        <v>0</v>
      </c>
      <c r="E1493" s="359">
        <f>'[2]III_SAV-Details_NB'!D1499</f>
        <v>0</v>
      </c>
      <c r="F1493" s="490"/>
      <c r="G1493" s="281">
        <f>'[2]III_SAV-Details_NB'!X1499</f>
        <v>0</v>
      </c>
      <c r="H1493" s="281">
        <f t="shared" si="431"/>
        <v>0</v>
      </c>
      <c r="I1493" s="281">
        <f>IF(con_EOGJahr=2025,'[2]III_SAV-Details_NB'!AA1499,IF(con_EOGJahr=2026,'[2]III_SAV-Details_NB'!AB1499,'[2]III_SAV-Details_NB'!AC1499))</f>
        <v>0</v>
      </c>
      <c r="J1493" s="282"/>
      <c r="K1493" s="282"/>
      <c r="L1493" s="282"/>
      <c r="M1493" s="282"/>
      <c r="N1493" s="282"/>
      <c r="O1493" s="282"/>
      <c r="P1493" s="52">
        <f t="shared" si="432"/>
        <v>0</v>
      </c>
      <c r="Q1493" s="60"/>
      <c r="R1493" s="53">
        <f t="shared" si="438"/>
        <v>0</v>
      </c>
      <c r="S1493" s="59"/>
      <c r="T1493" s="61"/>
      <c r="U1493" s="342" t="str">
        <f t="shared" si="442"/>
        <v>k.A.</v>
      </c>
      <c r="V1493" s="343" t="str">
        <f t="shared" si="439"/>
        <v>k.A.</v>
      </c>
      <c r="W1493" s="343" t="str">
        <f>IFERROR(IF(OR($D1493="",$E1493=0,con_Ende=0),"k.A.",IF(VLOOKUP($D1493,rng_ND,5,0)="Nein",VLOOKUP($D1493,rng_ND,2,FALSE),MIN(VLOOKUP($D1493,rng_ND,2,FALSE),A_Stammdaten!$B$19-D_SAV!$E1493+1))),"k.A.")</f>
        <v>k.A.</v>
      </c>
      <c r="X1493" s="343" t="str">
        <f t="shared" si="440"/>
        <v>k.A.</v>
      </c>
      <c r="Y1493" s="62"/>
      <c r="Z1493" s="48">
        <f t="shared" si="441"/>
        <v>0</v>
      </c>
      <c r="AA1493" s="457"/>
      <c r="AB1493" s="55">
        <f t="shared" si="433"/>
        <v>0</v>
      </c>
      <c r="AC1493" s="55">
        <f>IF(A_Stammdaten!$B$25="ja",D_SAV!AA1493,D_SAV!AB1493)</f>
        <v>0</v>
      </c>
      <c r="AD1493" s="478">
        <f>IF(AC1493=0,0,IF(U1493-(con_EOGJahr-D_SAV!E1493)&lt;=0,AC1493,AC1493/V1493))</f>
        <v>0</v>
      </c>
      <c r="AE1493" s="478">
        <f>IFERROR(IF(AND(VLOOKUP(D1493,rng_ND,5,FALSE)="Ja",D_SAV!T1493="degressiv"),D_SAV!AC1493*Y1493/100,0),0)</f>
        <v>0</v>
      </c>
      <c r="AF1493" s="55">
        <f>IFERROR(IF(VLOOKUP(D1493,rng_ND,5,FALSE)="Ja",MAX(D_SAV!AD1493:AE1493),D_SAV!AD1493),0)</f>
        <v>0</v>
      </c>
      <c r="AG1493" s="55">
        <f t="shared" si="434"/>
        <v>0</v>
      </c>
      <c r="AH1493" s="55">
        <f t="shared" si="435"/>
        <v>0</v>
      </c>
      <c r="AI1493" s="55">
        <f t="shared" si="436"/>
        <v>0</v>
      </c>
      <c r="AJ1493" s="55">
        <f t="shared" si="437"/>
        <v>0</v>
      </c>
      <c r="AK1493" s="55">
        <f t="shared" si="428"/>
        <v>0</v>
      </c>
      <c r="AL1493" s="55">
        <f t="shared" si="429"/>
        <v>0</v>
      </c>
      <c r="AM1493" s="55">
        <f t="shared" si="430"/>
        <v>0</v>
      </c>
    </row>
    <row r="1494" spans="1:39" x14ac:dyDescent="0.25">
      <c r="A1494" s="47">
        <v>1490</v>
      </c>
      <c r="B1494" s="358" t="str">
        <f>IF(AND(E1494&lt;&gt;0,D1494&lt;&gt;0,F1494&lt;&gt;0),IF(C1494&lt;&gt;0,CONCATENATE(C1494,"-AGr",VLOOKUP(D1494,Listen!$A$2:$G$45,7,FALSE),"-",E1494,"-",F1494,),CONCATENATE("AGr",VLOOKUP(D1494,Listen!$A$2:$G$45,7,FALSE),"-",E1494,"-",F1494)),"keine vollständige ID")</f>
        <v>keine vollständige ID</v>
      </c>
      <c r="C1494" s="359">
        <f>'[2]III_SAV-Details_NB'!B1500</f>
        <v>0</v>
      </c>
      <c r="D1494" s="359">
        <f>'[2]III_SAV-Details_NB'!C1500</f>
        <v>0</v>
      </c>
      <c r="E1494" s="359">
        <f>'[2]III_SAV-Details_NB'!D1500</f>
        <v>0</v>
      </c>
      <c r="F1494" s="490"/>
      <c r="G1494" s="281">
        <f>'[2]III_SAV-Details_NB'!X1500</f>
        <v>0</v>
      </c>
      <c r="H1494" s="281">
        <f t="shared" si="431"/>
        <v>0</v>
      </c>
      <c r="I1494" s="281">
        <f>IF(con_EOGJahr=2025,'[2]III_SAV-Details_NB'!AA1500,IF(con_EOGJahr=2026,'[2]III_SAV-Details_NB'!AB1500,'[2]III_SAV-Details_NB'!AC1500))</f>
        <v>0</v>
      </c>
      <c r="J1494" s="282"/>
      <c r="K1494" s="282"/>
      <c r="L1494" s="282"/>
      <c r="M1494" s="282"/>
      <c r="N1494" s="282"/>
      <c r="O1494" s="282"/>
      <c r="P1494" s="52">
        <f t="shared" si="432"/>
        <v>0</v>
      </c>
      <c r="Q1494" s="60"/>
      <c r="R1494" s="53">
        <f t="shared" si="438"/>
        <v>0</v>
      </c>
      <c r="S1494" s="59"/>
      <c r="T1494" s="61"/>
      <c r="U1494" s="342" t="str">
        <f t="shared" si="442"/>
        <v>k.A.</v>
      </c>
      <c r="V1494" s="343" t="str">
        <f t="shared" si="439"/>
        <v>k.A.</v>
      </c>
      <c r="W1494" s="343" t="str">
        <f>IFERROR(IF(OR($D1494="",$E1494=0,con_Ende=0),"k.A.",IF(VLOOKUP($D1494,rng_ND,5,0)="Nein",VLOOKUP($D1494,rng_ND,2,FALSE),MIN(VLOOKUP($D1494,rng_ND,2,FALSE),A_Stammdaten!$B$19-D_SAV!$E1494+1))),"k.A.")</f>
        <v>k.A.</v>
      </c>
      <c r="X1494" s="343" t="str">
        <f t="shared" si="440"/>
        <v>k.A.</v>
      </c>
      <c r="Y1494" s="62"/>
      <c r="Z1494" s="48">
        <f t="shared" si="441"/>
        <v>0</v>
      </c>
      <c r="AA1494" s="457"/>
      <c r="AB1494" s="55">
        <f t="shared" si="433"/>
        <v>0</v>
      </c>
      <c r="AC1494" s="55">
        <f>IF(A_Stammdaten!$B$25="ja",D_SAV!AA1494,D_SAV!AB1494)</f>
        <v>0</v>
      </c>
      <c r="AD1494" s="478">
        <f>IF(AC1494=0,0,IF(U1494-(con_EOGJahr-D_SAV!E1494)&lt;=0,AC1494,AC1494/V1494))</f>
        <v>0</v>
      </c>
      <c r="AE1494" s="478">
        <f>IFERROR(IF(AND(VLOOKUP(D1494,rng_ND,5,FALSE)="Ja",D_SAV!T1494="degressiv"),D_SAV!AC1494*Y1494/100,0),0)</f>
        <v>0</v>
      </c>
      <c r="AF1494" s="55">
        <f>IFERROR(IF(VLOOKUP(D1494,rng_ND,5,FALSE)="Ja",MAX(D_SAV!AD1494:AE1494),D_SAV!AD1494),0)</f>
        <v>0</v>
      </c>
      <c r="AG1494" s="55">
        <f t="shared" si="434"/>
        <v>0</v>
      </c>
      <c r="AH1494" s="55">
        <f t="shared" si="435"/>
        <v>0</v>
      </c>
      <c r="AI1494" s="55">
        <f t="shared" si="436"/>
        <v>0</v>
      </c>
      <c r="AJ1494" s="55">
        <f t="shared" si="437"/>
        <v>0</v>
      </c>
      <c r="AK1494" s="55">
        <f t="shared" si="428"/>
        <v>0</v>
      </c>
      <c r="AL1494" s="55">
        <f t="shared" si="429"/>
        <v>0</v>
      </c>
      <c r="AM1494" s="55">
        <f t="shared" si="430"/>
        <v>0</v>
      </c>
    </row>
    <row r="1495" spans="1:39" x14ac:dyDescent="0.25">
      <c r="A1495" s="47">
        <v>1491</v>
      </c>
      <c r="B1495" s="358" t="str">
        <f>IF(AND(E1495&lt;&gt;0,D1495&lt;&gt;0,F1495&lt;&gt;0),IF(C1495&lt;&gt;0,CONCATENATE(C1495,"-AGr",VLOOKUP(D1495,Listen!$A$2:$G$45,7,FALSE),"-",E1495,"-",F1495,),CONCATENATE("AGr",VLOOKUP(D1495,Listen!$A$2:$G$45,7,FALSE),"-",E1495,"-",F1495)),"keine vollständige ID")</f>
        <v>keine vollständige ID</v>
      </c>
      <c r="C1495" s="359">
        <f>'[2]III_SAV-Details_NB'!B1501</f>
        <v>0</v>
      </c>
      <c r="D1495" s="359">
        <f>'[2]III_SAV-Details_NB'!C1501</f>
        <v>0</v>
      </c>
      <c r="E1495" s="359">
        <f>'[2]III_SAV-Details_NB'!D1501</f>
        <v>0</v>
      </c>
      <c r="F1495" s="490"/>
      <c r="G1495" s="281">
        <f>'[2]III_SAV-Details_NB'!X1501</f>
        <v>0</v>
      </c>
      <c r="H1495" s="281">
        <f t="shared" si="431"/>
        <v>0</v>
      </c>
      <c r="I1495" s="281">
        <f>IF(con_EOGJahr=2025,'[2]III_SAV-Details_NB'!AA1501,IF(con_EOGJahr=2026,'[2]III_SAV-Details_NB'!AB1501,'[2]III_SAV-Details_NB'!AC1501))</f>
        <v>0</v>
      </c>
      <c r="J1495" s="282"/>
      <c r="K1495" s="282"/>
      <c r="L1495" s="282"/>
      <c r="M1495" s="282"/>
      <c r="N1495" s="282"/>
      <c r="O1495" s="282"/>
      <c r="P1495" s="52">
        <f t="shared" si="432"/>
        <v>0</v>
      </c>
      <c r="Q1495" s="60"/>
      <c r="R1495" s="53">
        <f t="shared" si="438"/>
        <v>0</v>
      </c>
      <c r="S1495" s="59"/>
      <c r="T1495" s="61"/>
      <c r="U1495" s="342" t="str">
        <f t="shared" si="442"/>
        <v>k.A.</v>
      </c>
      <c r="V1495" s="343" t="str">
        <f t="shared" si="439"/>
        <v>k.A.</v>
      </c>
      <c r="W1495" s="343" t="str">
        <f>IFERROR(IF(OR($D1495="",$E1495=0,con_Ende=0),"k.A.",IF(VLOOKUP($D1495,rng_ND,5,0)="Nein",VLOOKUP($D1495,rng_ND,2,FALSE),MIN(VLOOKUP($D1495,rng_ND,2,FALSE),A_Stammdaten!$B$19-D_SAV!$E1495+1))),"k.A.")</f>
        <v>k.A.</v>
      </c>
      <c r="X1495" s="343" t="str">
        <f t="shared" si="440"/>
        <v>k.A.</v>
      </c>
      <c r="Y1495" s="62"/>
      <c r="Z1495" s="48">
        <f t="shared" si="441"/>
        <v>0</v>
      </c>
      <c r="AA1495" s="457"/>
      <c r="AB1495" s="55">
        <f t="shared" si="433"/>
        <v>0</v>
      </c>
      <c r="AC1495" s="55">
        <f>IF(A_Stammdaten!$B$25="ja",D_SAV!AA1495,D_SAV!AB1495)</f>
        <v>0</v>
      </c>
      <c r="AD1495" s="478">
        <f>IF(AC1495=0,0,IF(U1495-(con_EOGJahr-D_SAV!E1495)&lt;=0,AC1495,AC1495/V1495))</f>
        <v>0</v>
      </c>
      <c r="AE1495" s="478">
        <f>IFERROR(IF(AND(VLOOKUP(D1495,rng_ND,5,FALSE)="Ja",D_SAV!T1495="degressiv"),D_SAV!AC1495*Y1495/100,0),0)</f>
        <v>0</v>
      </c>
      <c r="AF1495" s="55">
        <f>IFERROR(IF(VLOOKUP(D1495,rng_ND,5,FALSE)="Ja",MAX(D_SAV!AD1495:AE1495),D_SAV!AD1495),0)</f>
        <v>0</v>
      </c>
      <c r="AG1495" s="55">
        <f t="shared" si="434"/>
        <v>0</v>
      </c>
      <c r="AH1495" s="55">
        <f t="shared" si="435"/>
        <v>0</v>
      </c>
      <c r="AI1495" s="55">
        <f t="shared" si="436"/>
        <v>0</v>
      </c>
      <c r="AJ1495" s="55">
        <f t="shared" si="437"/>
        <v>0</v>
      </c>
      <c r="AK1495" s="55">
        <f t="shared" si="428"/>
        <v>0</v>
      </c>
      <c r="AL1495" s="55">
        <f t="shared" si="429"/>
        <v>0</v>
      </c>
      <c r="AM1495" s="55">
        <f t="shared" si="430"/>
        <v>0</v>
      </c>
    </row>
    <row r="1496" spans="1:39" x14ac:dyDescent="0.25">
      <c r="A1496" s="47">
        <v>1492</v>
      </c>
      <c r="B1496" s="358" t="str">
        <f>IF(AND(E1496&lt;&gt;0,D1496&lt;&gt;0,F1496&lt;&gt;0),IF(C1496&lt;&gt;0,CONCATENATE(C1496,"-AGr",VLOOKUP(D1496,Listen!$A$2:$G$45,7,FALSE),"-",E1496,"-",F1496,),CONCATENATE("AGr",VLOOKUP(D1496,Listen!$A$2:$G$45,7,FALSE),"-",E1496,"-",F1496)),"keine vollständige ID")</f>
        <v>keine vollständige ID</v>
      </c>
      <c r="C1496" s="359">
        <f>'[2]III_SAV-Details_NB'!B1502</f>
        <v>0</v>
      </c>
      <c r="D1496" s="359">
        <f>'[2]III_SAV-Details_NB'!C1502</f>
        <v>0</v>
      </c>
      <c r="E1496" s="359">
        <f>'[2]III_SAV-Details_NB'!D1502</f>
        <v>0</v>
      </c>
      <c r="F1496" s="490"/>
      <c r="G1496" s="281">
        <f>'[2]III_SAV-Details_NB'!X1502</f>
        <v>0</v>
      </c>
      <c r="H1496" s="281">
        <f t="shared" si="431"/>
        <v>0</v>
      </c>
      <c r="I1496" s="281">
        <f>IF(con_EOGJahr=2025,'[2]III_SAV-Details_NB'!AA1502,IF(con_EOGJahr=2026,'[2]III_SAV-Details_NB'!AB1502,'[2]III_SAV-Details_NB'!AC1502))</f>
        <v>0</v>
      </c>
      <c r="J1496" s="282"/>
      <c r="K1496" s="282"/>
      <c r="L1496" s="282"/>
      <c r="M1496" s="282"/>
      <c r="N1496" s="282"/>
      <c r="O1496" s="282"/>
      <c r="P1496" s="52">
        <f t="shared" si="432"/>
        <v>0</v>
      </c>
      <c r="Q1496" s="60"/>
      <c r="R1496" s="53">
        <f t="shared" si="438"/>
        <v>0</v>
      </c>
      <c r="S1496" s="59"/>
      <c r="T1496" s="61"/>
      <c r="U1496" s="342" t="str">
        <f t="shared" si="442"/>
        <v>k.A.</v>
      </c>
      <c r="V1496" s="343" t="str">
        <f t="shared" si="439"/>
        <v>k.A.</v>
      </c>
      <c r="W1496" s="343" t="str">
        <f>IFERROR(IF(OR($D1496="",$E1496=0,con_Ende=0),"k.A.",IF(VLOOKUP($D1496,rng_ND,5,0)="Nein",VLOOKUP($D1496,rng_ND,2,FALSE),MIN(VLOOKUP($D1496,rng_ND,2,FALSE),A_Stammdaten!$B$19-D_SAV!$E1496+1))),"k.A.")</f>
        <v>k.A.</v>
      </c>
      <c r="X1496" s="343" t="str">
        <f t="shared" si="440"/>
        <v>k.A.</v>
      </c>
      <c r="Y1496" s="62"/>
      <c r="Z1496" s="48">
        <f t="shared" si="441"/>
        <v>0</v>
      </c>
      <c r="AA1496" s="457"/>
      <c r="AB1496" s="55">
        <f t="shared" si="433"/>
        <v>0</v>
      </c>
      <c r="AC1496" s="55">
        <f>IF(A_Stammdaten!$B$25="ja",D_SAV!AA1496,D_SAV!AB1496)</f>
        <v>0</v>
      </c>
      <c r="AD1496" s="478">
        <f>IF(AC1496=0,0,IF(U1496-(con_EOGJahr-D_SAV!E1496)&lt;=0,AC1496,AC1496/V1496))</f>
        <v>0</v>
      </c>
      <c r="AE1496" s="478">
        <f>IFERROR(IF(AND(VLOOKUP(D1496,rng_ND,5,FALSE)="Ja",D_SAV!T1496="degressiv"),D_SAV!AC1496*Y1496/100,0),0)</f>
        <v>0</v>
      </c>
      <c r="AF1496" s="55">
        <f>IFERROR(IF(VLOOKUP(D1496,rng_ND,5,FALSE)="Ja",MAX(D_SAV!AD1496:AE1496),D_SAV!AD1496),0)</f>
        <v>0</v>
      </c>
      <c r="AG1496" s="55">
        <f t="shared" si="434"/>
        <v>0</v>
      </c>
      <c r="AH1496" s="55">
        <f t="shared" si="435"/>
        <v>0</v>
      </c>
      <c r="AI1496" s="55">
        <f t="shared" si="436"/>
        <v>0</v>
      </c>
      <c r="AJ1496" s="55">
        <f t="shared" si="437"/>
        <v>0</v>
      </c>
      <c r="AK1496" s="55">
        <f t="shared" si="428"/>
        <v>0</v>
      </c>
      <c r="AL1496" s="55">
        <f t="shared" si="429"/>
        <v>0</v>
      </c>
      <c r="AM1496" s="55">
        <f t="shared" si="430"/>
        <v>0</v>
      </c>
    </row>
    <row r="1497" spans="1:39" x14ac:dyDescent="0.25">
      <c r="A1497" s="47">
        <v>1493</v>
      </c>
      <c r="B1497" s="358" t="str">
        <f>IF(AND(E1497&lt;&gt;0,D1497&lt;&gt;0,F1497&lt;&gt;0),IF(C1497&lt;&gt;0,CONCATENATE(C1497,"-AGr",VLOOKUP(D1497,Listen!$A$2:$G$45,7,FALSE),"-",E1497,"-",F1497,),CONCATENATE("AGr",VLOOKUP(D1497,Listen!$A$2:$G$45,7,FALSE),"-",E1497,"-",F1497)),"keine vollständige ID")</f>
        <v>keine vollständige ID</v>
      </c>
      <c r="C1497" s="359">
        <f>'[2]III_SAV-Details_NB'!B1503</f>
        <v>0</v>
      </c>
      <c r="D1497" s="359">
        <f>'[2]III_SAV-Details_NB'!C1503</f>
        <v>0</v>
      </c>
      <c r="E1497" s="359">
        <f>'[2]III_SAV-Details_NB'!D1503</f>
        <v>0</v>
      </c>
      <c r="F1497" s="490"/>
      <c r="G1497" s="281">
        <f>'[2]III_SAV-Details_NB'!X1503</f>
        <v>0</v>
      </c>
      <c r="H1497" s="281">
        <f t="shared" si="431"/>
        <v>0</v>
      </c>
      <c r="I1497" s="281">
        <f>IF(con_EOGJahr=2025,'[2]III_SAV-Details_NB'!AA1503,IF(con_EOGJahr=2026,'[2]III_SAV-Details_NB'!AB1503,'[2]III_SAV-Details_NB'!AC1503))</f>
        <v>0</v>
      </c>
      <c r="J1497" s="282"/>
      <c r="K1497" s="282"/>
      <c r="L1497" s="282"/>
      <c r="M1497" s="282"/>
      <c r="N1497" s="282"/>
      <c r="O1497" s="282"/>
      <c r="P1497" s="52">
        <f t="shared" si="432"/>
        <v>0</v>
      </c>
      <c r="Q1497" s="60"/>
      <c r="R1497" s="53">
        <f t="shared" si="438"/>
        <v>0</v>
      </c>
      <c r="S1497" s="59"/>
      <c r="T1497" s="61"/>
      <c r="U1497" s="342" t="str">
        <f t="shared" si="442"/>
        <v>k.A.</v>
      </c>
      <c r="V1497" s="343" t="str">
        <f t="shared" si="439"/>
        <v>k.A.</v>
      </c>
      <c r="W1497" s="343" t="str">
        <f>IFERROR(IF(OR($D1497="",$E1497=0,con_Ende=0),"k.A.",IF(VLOOKUP($D1497,rng_ND,5,0)="Nein",VLOOKUP($D1497,rng_ND,2,FALSE),MIN(VLOOKUP($D1497,rng_ND,2,FALSE),A_Stammdaten!$B$19-D_SAV!$E1497+1))),"k.A.")</f>
        <v>k.A.</v>
      </c>
      <c r="X1497" s="343" t="str">
        <f t="shared" si="440"/>
        <v>k.A.</v>
      </c>
      <c r="Y1497" s="62"/>
      <c r="Z1497" s="48">
        <f t="shared" si="441"/>
        <v>0</v>
      </c>
      <c r="AA1497" s="457"/>
      <c r="AB1497" s="55">
        <f t="shared" si="433"/>
        <v>0</v>
      </c>
      <c r="AC1497" s="55">
        <f>IF(A_Stammdaten!$B$25="ja",D_SAV!AA1497,D_SAV!AB1497)</f>
        <v>0</v>
      </c>
      <c r="AD1497" s="478">
        <f>IF(AC1497=0,0,IF(U1497-(con_EOGJahr-D_SAV!E1497)&lt;=0,AC1497,AC1497/V1497))</f>
        <v>0</v>
      </c>
      <c r="AE1497" s="478">
        <f>IFERROR(IF(AND(VLOOKUP(D1497,rng_ND,5,FALSE)="Ja",D_SAV!T1497="degressiv"),D_SAV!AC1497*Y1497/100,0),0)</f>
        <v>0</v>
      </c>
      <c r="AF1497" s="55">
        <f>IFERROR(IF(VLOOKUP(D1497,rng_ND,5,FALSE)="Ja",MAX(D_SAV!AD1497:AE1497),D_SAV!AD1497),0)</f>
        <v>0</v>
      </c>
      <c r="AG1497" s="55">
        <f t="shared" si="434"/>
        <v>0</v>
      </c>
      <c r="AH1497" s="55">
        <f t="shared" si="435"/>
        <v>0</v>
      </c>
      <c r="AI1497" s="55">
        <f t="shared" si="436"/>
        <v>0</v>
      </c>
      <c r="AJ1497" s="55">
        <f t="shared" si="437"/>
        <v>0</v>
      </c>
      <c r="AK1497" s="55">
        <f t="shared" si="428"/>
        <v>0</v>
      </c>
      <c r="AL1497" s="55">
        <f t="shared" si="429"/>
        <v>0</v>
      </c>
      <c r="AM1497" s="55">
        <f t="shared" si="430"/>
        <v>0</v>
      </c>
    </row>
    <row r="1498" spans="1:39" x14ac:dyDescent="0.25">
      <c r="A1498" s="47">
        <v>1494</v>
      </c>
      <c r="B1498" s="358" t="str">
        <f>IF(AND(E1498&lt;&gt;0,D1498&lt;&gt;0,F1498&lt;&gt;0),IF(C1498&lt;&gt;0,CONCATENATE(C1498,"-AGr",VLOOKUP(D1498,Listen!$A$2:$G$45,7,FALSE),"-",E1498,"-",F1498,),CONCATENATE("AGr",VLOOKUP(D1498,Listen!$A$2:$G$45,7,FALSE),"-",E1498,"-",F1498)),"keine vollständige ID")</f>
        <v>keine vollständige ID</v>
      </c>
      <c r="C1498" s="359">
        <f>'[2]III_SAV-Details_NB'!B1504</f>
        <v>0</v>
      </c>
      <c r="D1498" s="359">
        <f>'[2]III_SAV-Details_NB'!C1504</f>
        <v>0</v>
      </c>
      <c r="E1498" s="359">
        <f>'[2]III_SAV-Details_NB'!D1504</f>
        <v>0</v>
      </c>
      <c r="F1498" s="490"/>
      <c r="G1498" s="281">
        <f>'[2]III_SAV-Details_NB'!X1504</f>
        <v>0</v>
      </c>
      <c r="H1498" s="281">
        <f t="shared" si="431"/>
        <v>0</v>
      </c>
      <c r="I1498" s="281">
        <f>IF(con_EOGJahr=2025,'[2]III_SAV-Details_NB'!AA1504,IF(con_EOGJahr=2026,'[2]III_SAV-Details_NB'!AB1504,'[2]III_SAV-Details_NB'!AC1504))</f>
        <v>0</v>
      </c>
      <c r="J1498" s="282"/>
      <c r="K1498" s="282"/>
      <c r="L1498" s="282"/>
      <c r="M1498" s="282"/>
      <c r="N1498" s="282"/>
      <c r="O1498" s="282"/>
      <c r="P1498" s="52">
        <f t="shared" si="432"/>
        <v>0</v>
      </c>
      <c r="Q1498" s="60"/>
      <c r="R1498" s="53">
        <f t="shared" si="438"/>
        <v>0</v>
      </c>
      <c r="S1498" s="59"/>
      <c r="T1498" s="61"/>
      <c r="U1498" s="342" t="str">
        <f t="shared" si="442"/>
        <v>k.A.</v>
      </c>
      <c r="V1498" s="343" t="str">
        <f t="shared" si="439"/>
        <v>k.A.</v>
      </c>
      <c r="W1498" s="343" t="str">
        <f>IFERROR(IF(OR($D1498="",$E1498=0,con_Ende=0),"k.A.",IF(VLOOKUP($D1498,rng_ND,5,0)="Nein",VLOOKUP($D1498,rng_ND,2,FALSE),MIN(VLOOKUP($D1498,rng_ND,2,FALSE),A_Stammdaten!$B$19-D_SAV!$E1498+1))),"k.A.")</f>
        <v>k.A.</v>
      </c>
      <c r="X1498" s="343" t="str">
        <f t="shared" si="440"/>
        <v>k.A.</v>
      </c>
      <c r="Y1498" s="62"/>
      <c r="Z1498" s="48">
        <f t="shared" si="441"/>
        <v>0</v>
      </c>
      <c r="AA1498" s="457"/>
      <c r="AB1498" s="55">
        <f t="shared" si="433"/>
        <v>0</v>
      </c>
      <c r="AC1498" s="55">
        <f>IF(A_Stammdaten!$B$25="ja",D_SAV!AA1498,D_SAV!AB1498)</f>
        <v>0</v>
      </c>
      <c r="AD1498" s="478">
        <f>IF(AC1498=0,0,IF(U1498-(con_EOGJahr-D_SAV!E1498)&lt;=0,AC1498,AC1498/V1498))</f>
        <v>0</v>
      </c>
      <c r="AE1498" s="478">
        <f>IFERROR(IF(AND(VLOOKUP(D1498,rng_ND,5,FALSE)="Ja",D_SAV!T1498="degressiv"),D_SAV!AC1498*Y1498/100,0),0)</f>
        <v>0</v>
      </c>
      <c r="AF1498" s="55">
        <f>IFERROR(IF(VLOOKUP(D1498,rng_ND,5,FALSE)="Ja",MAX(D_SAV!AD1498:AE1498),D_SAV!AD1498),0)</f>
        <v>0</v>
      </c>
      <c r="AG1498" s="55">
        <f t="shared" si="434"/>
        <v>0</v>
      </c>
      <c r="AH1498" s="55">
        <f t="shared" si="435"/>
        <v>0</v>
      </c>
      <c r="AI1498" s="55">
        <f t="shared" si="436"/>
        <v>0</v>
      </c>
      <c r="AJ1498" s="55">
        <f t="shared" si="437"/>
        <v>0</v>
      </c>
      <c r="AK1498" s="55">
        <f t="shared" si="428"/>
        <v>0</v>
      </c>
      <c r="AL1498" s="55">
        <f t="shared" si="429"/>
        <v>0</v>
      </c>
      <c r="AM1498" s="55">
        <f t="shared" si="430"/>
        <v>0</v>
      </c>
    </row>
    <row r="1499" spans="1:39" x14ac:dyDescent="0.25">
      <c r="A1499" s="47">
        <v>1495</v>
      </c>
      <c r="B1499" s="358" t="str">
        <f>IF(AND(E1499&lt;&gt;0,D1499&lt;&gt;0,F1499&lt;&gt;0),IF(C1499&lt;&gt;0,CONCATENATE(C1499,"-AGr",VLOOKUP(D1499,Listen!$A$2:$G$45,7,FALSE),"-",E1499,"-",F1499,),CONCATENATE("AGr",VLOOKUP(D1499,Listen!$A$2:$G$45,7,FALSE),"-",E1499,"-",F1499)),"keine vollständige ID")</f>
        <v>keine vollständige ID</v>
      </c>
      <c r="C1499" s="359">
        <f>'[2]III_SAV-Details_NB'!B1505</f>
        <v>0</v>
      </c>
      <c r="D1499" s="359">
        <f>'[2]III_SAV-Details_NB'!C1505</f>
        <v>0</v>
      </c>
      <c r="E1499" s="359">
        <f>'[2]III_SAV-Details_NB'!D1505</f>
        <v>0</v>
      </c>
      <c r="F1499" s="490"/>
      <c r="G1499" s="281">
        <f>'[2]III_SAV-Details_NB'!X1505</f>
        <v>0</v>
      </c>
      <c r="H1499" s="281">
        <f t="shared" si="431"/>
        <v>0</v>
      </c>
      <c r="I1499" s="281">
        <f>IF(con_EOGJahr=2025,'[2]III_SAV-Details_NB'!AA1505,IF(con_EOGJahr=2026,'[2]III_SAV-Details_NB'!AB1505,'[2]III_SAV-Details_NB'!AC1505))</f>
        <v>0</v>
      </c>
      <c r="J1499" s="282"/>
      <c r="K1499" s="282"/>
      <c r="L1499" s="282"/>
      <c r="M1499" s="282"/>
      <c r="N1499" s="282"/>
      <c r="O1499" s="282"/>
      <c r="P1499" s="52">
        <f t="shared" si="432"/>
        <v>0</v>
      </c>
      <c r="Q1499" s="60"/>
      <c r="R1499" s="53">
        <f t="shared" si="438"/>
        <v>0</v>
      </c>
      <c r="S1499" s="59"/>
      <c r="T1499" s="61"/>
      <c r="U1499" s="342" t="str">
        <f t="shared" si="442"/>
        <v>k.A.</v>
      </c>
      <c r="V1499" s="343" t="str">
        <f t="shared" si="439"/>
        <v>k.A.</v>
      </c>
      <c r="W1499" s="343" t="str">
        <f>IFERROR(IF(OR($D1499="",$E1499=0,con_Ende=0),"k.A.",IF(VLOOKUP($D1499,rng_ND,5,0)="Nein",VLOOKUP($D1499,rng_ND,2,FALSE),MIN(VLOOKUP($D1499,rng_ND,2,FALSE),A_Stammdaten!$B$19-D_SAV!$E1499+1))),"k.A.")</f>
        <v>k.A.</v>
      </c>
      <c r="X1499" s="343" t="str">
        <f t="shared" si="440"/>
        <v>k.A.</v>
      </c>
      <c r="Y1499" s="62"/>
      <c r="Z1499" s="48">
        <f t="shared" si="441"/>
        <v>0</v>
      </c>
      <c r="AA1499" s="457"/>
      <c r="AB1499" s="55">
        <f t="shared" si="433"/>
        <v>0</v>
      </c>
      <c r="AC1499" s="55">
        <f>IF(A_Stammdaten!$B$25="ja",D_SAV!AA1499,D_SAV!AB1499)</f>
        <v>0</v>
      </c>
      <c r="AD1499" s="478">
        <f>IF(AC1499=0,0,IF(U1499-(con_EOGJahr-D_SAV!E1499)&lt;=0,AC1499,AC1499/V1499))</f>
        <v>0</v>
      </c>
      <c r="AE1499" s="478">
        <f>IFERROR(IF(AND(VLOOKUP(D1499,rng_ND,5,FALSE)="Ja",D_SAV!T1499="degressiv"),D_SAV!AC1499*Y1499/100,0),0)</f>
        <v>0</v>
      </c>
      <c r="AF1499" s="55">
        <f>IFERROR(IF(VLOOKUP(D1499,rng_ND,5,FALSE)="Ja",MAX(D_SAV!AD1499:AE1499),D_SAV!AD1499),0)</f>
        <v>0</v>
      </c>
      <c r="AG1499" s="55">
        <f t="shared" si="434"/>
        <v>0</v>
      </c>
      <c r="AH1499" s="55">
        <f t="shared" si="435"/>
        <v>0</v>
      </c>
      <c r="AI1499" s="55">
        <f t="shared" si="436"/>
        <v>0</v>
      </c>
      <c r="AJ1499" s="55">
        <f t="shared" si="437"/>
        <v>0</v>
      </c>
      <c r="AK1499" s="55">
        <f t="shared" si="428"/>
        <v>0</v>
      </c>
      <c r="AL1499" s="55">
        <f t="shared" si="429"/>
        <v>0</v>
      </c>
      <c r="AM1499" s="55">
        <f t="shared" si="430"/>
        <v>0</v>
      </c>
    </row>
    <row r="1500" spans="1:39" x14ac:dyDescent="0.25">
      <c r="A1500" s="47">
        <v>1496</v>
      </c>
      <c r="B1500" s="358" t="str">
        <f>IF(AND(E1500&lt;&gt;0,D1500&lt;&gt;0,F1500&lt;&gt;0),IF(C1500&lt;&gt;0,CONCATENATE(C1500,"-AGr",VLOOKUP(D1500,Listen!$A$2:$G$45,7,FALSE),"-",E1500,"-",F1500,),CONCATENATE("AGr",VLOOKUP(D1500,Listen!$A$2:$G$45,7,FALSE),"-",E1500,"-",F1500)),"keine vollständige ID")</f>
        <v>keine vollständige ID</v>
      </c>
      <c r="C1500" s="359">
        <f>'[2]III_SAV-Details_NB'!B1506</f>
        <v>0</v>
      </c>
      <c r="D1500" s="359">
        <f>'[2]III_SAV-Details_NB'!C1506</f>
        <v>0</v>
      </c>
      <c r="E1500" s="359">
        <f>'[2]III_SAV-Details_NB'!D1506</f>
        <v>0</v>
      </c>
      <c r="F1500" s="490"/>
      <c r="G1500" s="281">
        <f>'[2]III_SAV-Details_NB'!X1506</f>
        <v>0</v>
      </c>
      <c r="H1500" s="281">
        <f t="shared" si="431"/>
        <v>0</v>
      </c>
      <c r="I1500" s="281">
        <f>IF(con_EOGJahr=2025,'[2]III_SAV-Details_NB'!AA1506,IF(con_EOGJahr=2026,'[2]III_SAV-Details_NB'!AB1506,'[2]III_SAV-Details_NB'!AC1506))</f>
        <v>0</v>
      </c>
      <c r="J1500" s="282"/>
      <c r="K1500" s="282"/>
      <c r="L1500" s="282"/>
      <c r="M1500" s="282"/>
      <c r="N1500" s="282"/>
      <c r="O1500" s="282"/>
      <c r="P1500" s="52">
        <f t="shared" si="432"/>
        <v>0</v>
      </c>
      <c r="Q1500" s="60"/>
      <c r="R1500" s="53">
        <f t="shared" si="438"/>
        <v>0</v>
      </c>
      <c r="S1500" s="59"/>
      <c r="T1500" s="61"/>
      <c r="U1500" s="342" t="str">
        <f t="shared" si="442"/>
        <v>k.A.</v>
      </c>
      <c r="V1500" s="343" t="str">
        <f t="shared" si="439"/>
        <v>k.A.</v>
      </c>
      <c r="W1500" s="343" t="str">
        <f>IFERROR(IF(OR($D1500="",$E1500=0,con_Ende=0),"k.A.",IF(VLOOKUP($D1500,rng_ND,5,0)="Nein",VLOOKUP($D1500,rng_ND,2,FALSE),MIN(VLOOKUP($D1500,rng_ND,2,FALSE),A_Stammdaten!$B$19-D_SAV!$E1500+1))),"k.A.")</f>
        <v>k.A.</v>
      </c>
      <c r="X1500" s="343" t="str">
        <f t="shared" si="440"/>
        <v>k.A.</v>
      </c>
      <c r="Y1500" s="62"/>
      <c r="Z1500" s="48">
        <f t="shared" si="441"/>
        <v>0</v>
      </c>
      <c r="AA1500" s="457"/>
      <c r="AB1500" s="55">
        <f t="shared" si="433"/>
        <v>0</v>
      </c>
      <c r="AC1500" s="55">
        <f>IF(A_Stammdaten!$B$25="ja",D_SAV!AA1500,D_SAV!AB1500)</f>
        <v>0</v>
      </c>
      <c r="AD1500" s="478">
        <f>IF(AC1500=0,0,IF(U1500-(con_EOGJahr-D_SAV!E1500)&lt;=0,AC1500,AC1500/V1500))</f>
        <v>0</v>
      </c>
      <c r="AE1500" s="478">
        <f>IFERROR(IF(AND(VLOOKUP(D1500,rng_ND,5,FALSE)="Ja",D_SAV!T1500="degressiv"),D_SAV!AC1500*Y1500/100,0),0)</f>
        <v>0</v>
      </c>
      <c r="AF1500" s="55">
        <f>IFERROR(IF(VLOOKUP(D1500,rng_ND,5,FALSE)="Ja",MAX(D_SAV!AD1500:AE1500),D_SAV!AD1500),0)</f>
        <v>0</v>
      </c>
      <c r="AG1500" s="55">
        <f t="shared" si="434"/>
        <v>0</v>
      </c>
      <c r="AH1500" s="55">
        <f t="shared" si="435"/>
        <v>0</v>
      </c>
      <c r="AI1500" s="55">
        <f t="shared" si="436"/>
        <v>0</v>
      </c>
      <c r="AJ1500" s="55">
        <f t="shared" si="437"/>
        <v>0</v>
      </c>
      <c r="AK1500" s="55">
        <f t="shared" si="428"/>
        <v>0</v>
      </c>
      <c r="AL1500" s="55">
        <f t="shared" si="429"/>
        <v>0</v>
      </c>
      <c r="AM1500" s="55">
        <f t="shared" si="430"/>
        <v>0</v>
      </c>
    </row>
    <row r="1501" spans="1:39" x14ac:dyDescent="0.25">
      <c r="A1501" s="47">
        <v>1497</v>
      </c>
      <c r="B1501" s="358" t="str">
        <f>IF(AND(E1501&lt;&gt;0,D1501&lt;&gt;0,F1501&lt;&gt;0),IF(C1501&lt;&gt;0,CONCATENATE(C1501,"-AGr",VLOOKUP(D1501,Listen!$A$2:$G$45,7,FALSE),"-",E1501,"-",F1501,),CONCATENATE("AGr",VLOOKUP(D1501,Listen!$A$2:$G$45,7,FALSE),"-",E1501,"-",F1501)),"keine vollständige ID")</f>
        <v>keine vollständige ID</v>
      </c>
      <c r="C1501" s="359">
        <f>'[2]III_SAV-Details_NB'!B1507</f>
        <v>0</v>
      </c>
      <c r="D1501" s="359">
        <f>'[2]III_SAV-Details_NB'!C1507</f>
        <v>0</v>
      </c>
      <c r="E1501" s="359">
        <f>'[2]III_SAV-Details_NB'!D1507</f>
        <v>0</v>
      </c>
      <c r="F1501" s="490"/>
      <c r="G1501" s="281">
        <f>'[2]III_SAV-Details_NB'!X1507</f>
        <v>0</v>
      </c>
      <c r="H1501" s="281">
        <f t="shared" si="431"/>
        <v>0</v>
      </c>
      <c r="I1501" s="281">
        <f>IF(con_EOGJahr=2025,'[2]III_SAV-Details_NB'!AA1507,IF(con_EOGJahr=2026,'[2]III_SAV-Details_NB'!AB1507,'[2]III_SAV-Details_NB'!AC1507))</f>
        <v>0</v>
      </c>
      <c r="J1501" s="282"/>
      <c r="K1501" s="282"/>
      <c r="L1501" s="282"/>
      <c r="M1501" s="282"/>
      <c r="N1501" s="282"/>
      <c r="O1501" s="282"/>
      <c r="P1501" s="52">
        <f t="shared" si="432"/>
        <v>0</v>
      </c>
      <c r="Q1501" s="60"/>
      <c r="R1501" s="53">
        <f t="shared" si="438"/>
        <v>0</v>
      </c>
      <c r="S1501" s="59"/>
      <c r="T1501" s="61"/>
      <c r="U1501" s="342" t="str">
        <f t="shared" si="442"/>
        <v>k.A.</v>
      </c>
      <c r="V1501" s="343" t="str">
        <f t="shared" si="439"/>
        <v>k.A.</v>
      </c>
      <c r="W1501" s="343" t="str">
        <f>IFERROR(IF(OR($D1501="",$E1501=0,con_Ende=0),"k.A.",IF(VLOOKUP($D1501,rng_ND,5,0)="Nein",VLOOKUP($D1501,rng_ND,2,FALSE),MIN(VLOOKUP($D1501,rng_ND,2,FALSE),A_Stammdaten!$B$19-D_SAV!$E1501+1))),"k.A.")</f>
        <v>k.A.</v>
      </c>
      <c r="X1501" s="343" t="str">
        <f t="shared" si="440"/>
        <v>k.A.</v>
      </c>
      <c r="Y1501" s="62"/>
      <c r="Z1501" s="48">
        <f t="shared" si="441"/>
        <v>0</v>
      </c>
      <c r="AA1501" s="457"/>
      <c r="AB1501" s="55">
        <f t="shared" si="433"/>
        <v>0</v>
      </c>
      <c r="AC1501" s="55">
        <f>IF(A_Stammdaten!$B$25="ja",D_SAV!AA1501,D_SAV!AB1501)</f>
        <v>0</v>
      </c>
      <c r="AD1501" s="478">
        <f>IF(AC1501=0,0,IF(U1501-(con_EOGJahr-D_SAV!E1501)&lt;=0,AC1501,AC1501/V1501))</f>
        <v>0</v>
      </c>
      <c r="AE1501" s="478">
        <f>IFERROR(IF(AND(VLOOKUP(D1501,rng_ND,5,FALSE)="Ja",D_SAV!T1501="degressiv"),D_SAV!AC1501*Y1501/100,0),0)</f>
        <v>0</v>
      </c>
      <c r="AF1501" s="55">
        <f>IFERROR(IF(VLOOKUP(D1501,rng_ND,5,FALSE)="Ja",MAX(D_SAV!AD1501:AE1501),D_SAV!AD1501),0)</f>
        <v>0</v>
      </c>
      <c r="AG1501" s="55">
        <f t="shared" si="434"/>
        <v>0</v>
      </c>
      <c r="AH1501" s="55">
        <f t="shared" si="435"/>
        <v>0</v>
      </c>
      <c r="AI1501" s="55">
        <f t="shared" si="436"/>
        <v>0</v>
      </c>
      <c r="AJ1501" s="55">
        <f t="shared" si="437"/>
        <v>0</v>
      </c>
      <c r="AK1501" s="55">
        <f t="shared" si="428"/>
        <v>0</v>
      </c>
      <c r="AL1501" s="55">
        <f t="shared" si="429"/>
        <v>0</v>
      </c>
      <c r="AM1501" s="55">
        <f t="shared" si="430"/>
        <v>0</v>
      </c>
    </row>
    <row r="1502" spans="1:39" x14ac:dyDescent="0.25">
      <c r="A1502" s="47">
        <v>1498</v>
      </c>
      <c r="B1502" s="358" t="str">
        <f>IF(AND(E1502&lt;&gt;0,D1502&lt;&gt;0,F1502&lt;&gt;0),IF(C1502&lt;&gt;0,CONCATENATE(C1502,"-AGr",VLOOKUP(D1502,Listen!$A$2:$G$45,7,FALSE),"-",E1502,"-",F1502,),CONCATENATE("AGr",VLOOKUP(D1502,Listen!$A$2:$G$45,7,FALSE),"-",E1502,"-",F1502)),"keine vollständige ID")</f>
        <v>keine vollständige ID</v>
      </c>
      <c r="C1502" s="359">
        <f>'[2]III_SAV-Details_NB'!B1508</f>
        <v>0</v>
      </c>
      <c r="D1502" s="359">
        <f>'[2]III_SAV-Details_NB'!C1508</f>
        <v>0</v>
      </c>
      <c r="E1502" s="359">
        <f>'[2]III_SAV-Details_NB'!D1508</f>
        <v>0</v>
      </c>
      <c r="F1502" s="490"/>
      <c r="G1502" s="281">
        <f>'[2]III_SAV-Details_NB'!X1508</f>
        <v>0</v>
      </c>
      <c r="H1502" s="281">
        <f t="shared" si="431"/>
        <v>0</v>
      </c>
      <c r="I1502" s="281">
        <f>IF(con_EOGJahr=2025,'[2]III_SAV-Details_NB'!AA1508,IF(con_EOGJahr=2026,'[2]III_SAV-Details_NB'!AB1508,'[2]III_SAV-Details_NB'!AC1508))</f>
        <v>0</v>
      </c>
      <c r="J1502" s="282"/>
      <c r="K1502" s="282"/>
      <c r="L1502" s="282"/>
      <c r="M1502" s="282"/>
      <c r="N1502" s="282"/>
      <c r="O1502" s="282"/>
      <c r="P1502" s="52">
        <f t="shared" si="432"/>
        <v>0</v>
      </c>
      <c r="Q1502" s="60"/>
      <c r="R1502" s="53">
        <f t="shared" si="438"/>
        <v>0</v>
      </c>
      <c r="S1502" s="59"/>
      <c r="T1502" s="61"/>
      <c r="U1502" s="342" t="str">
        <f t="shared" si="442"/>
        <v>k.A.</v>
      </c>
      <c r="V1502" s="343" t="str">
        <f t="shared" si="439"/>
        <v>k.A.</v>
      </c>
      <c r="W1502" s="343" t="str">
        <f>IFERROR(IF(OR($D1502="",$E1502=0,con_Ende=0),"k.A.",IF(VLOOKUP($D1502,rng_ND,5,0)="Nein",VLOOKUP($D1502,rng_ND,2,FALSE),MIN(VLOOKUP($D1502,rng_ND,2,FALSE),A_Stammdaten!$B$19-D_SAV!$E1502+1))),"k.A.")</f>
        <v>k.A.</v>
      </c>
      <c r="X1502" s="343" t="str">
        <f t="shared" si="440"/>
        <v>k.A.</v>
      </c>
      <c r="Y1502" s="62"/>
      <c r="Z1502" s="48">
        <f t="shared" si="441"/>
        <v>0</v>
      </c>
      <c r="AA1502" s="457"/>
      <c r="AB1502" s="55">
        <f t="shared" si="433"/>
        <v>0</v>
      </c>
      <c r="AC1502" s="55">
        <f>IF(A_Stammdaten!$B$25="ja",D_SAV!AA1502,D_SAV!AB1502)</f>
        <v>0</v>
      </c>
      <c r="AD1502" s="478">
        <f>IF(AC1502=0,0,IF(U1502-(con_EOGJahr-D_SAV!E1502)&lt;=0,AC1502,AC1502/V1502))</f>
        <v>0</v>
      </c>
      <c r="AE1502" s="478">
        <f>IFERROR(IF(AND(VLOOKUP(D1502,rng_ND,5,FALSE)="Ja",D_SAV!T1502="degressiv"),D_SAV!AC1502*Y1502/100,0),0)</f>
        <v>0</v>
      </c>
      <c r="AF1502" s="55">
        <f>IFERROR(IF(VLOOKUP(D1502,rng_ND,5,FALSE)="Ja",MAX(D_SAV!AD1502:AE1502),D_SAV!AD1502),0)</f>
        <v>0</v>
      </c>
      <c r="AG1502" s="55">
        <f t="shared" si="434"/>
        <v>0</v>
      </c>
      <c r="AH1502" s="55">
        <f t="shared" si="435"/>
        <v>0</v>
      </c>
      <c r="AI1502" s="55">
        <f t="shared" si="436"/>
        <v>0</v>
      </c>
      <c r="AJ1502" s="55">
        <f t="shared" si="437"/>
        <v>0</v>
      </c>
      <c r="AK1502" s="55">
        <f t="shared" si="428"/>
        <v>0</v>
      </c>
      <c r="AL1502" s="55">
        <f t="shared" si="429"/>
        <v>0</v>
      </c>
      <c r="AM1502" s="55">
        <f t="shared" si="430"/>
        <v>0</v>
      </c>
    </row>
    <row r="1503" spans="1:39" x14ac:dyDescent="0.25">
      <c r="A1503" s="47">
        <v>1499</v>
      </c>
      <c r="B1503" s="358" t="str">
        <f>IF(AND(E1503&lt;&gt;0,D1503&lt;&gt;0,F1503&lt;&gt;0),IF(C1503&lt;&gt;0,CONCATENATE(C1503,"-AGr",VLOOKUP(D1503,Listen!$A$2:$G$45,7,FALSE),"-",E1503,"-",F1503,),CONCATENATE("AGr",VLOOKUP(D1503,Listen!$A$2:$G$45,7,FALSE),"-",E1503,"-",F1503)),"keine vollständige ID")</f>
        <v>keine vollständige ID</v>
      </c>
      <c r="C1503" s="359">
        <f>'[2]III_SAV-Details_NB'!B1509</f>
        <v>0</v>
      </c>
      <c r="D1503" s="359">
        <f>'[2]III_SAV-Details_NB'!C1509</f>
        <v>0</v>
      </c>
      <c r="E1503" s="359">
        <f>'[2]III_SAV-Details_NB'!D1509</f>
        <v>0</v>
      </c>
      <c r="F1503" s="490"/>
      <c r="G1503" s="281">
        <f>'[2]III_SAV-Details_NB'!X1509</f>
        <v>0</v>
      </c>
      <c r="H1503" s="281">
        <f t="shared" si="431"/>
        <v>0</v>
      </c>
      <c r="I1503" s="281">
        <f>IF(con_EOGJahr=2025,'[2]III_SAV-Details_NB'!AA1509,IF(con_EOGJahr=2026,'[2]III_SAV-Details_NB'!AB1509,'[2]III_SAV-Details_NB'!AC1509))</f>
        <v>0</v>
      </c>
      <c r="J1503" s="282"/>
      <c r="K1503" s="282"/>
      <c r="L1503" s="282"/>
      <c r="M1503" s="282"/>
      <c r="N1503" s="282"/>
      <c r="O1503" s="282"/>
      <c r="P1503" s="52">
        <f t="shared" si="432"/>
        <v>0</v>
      </c>
      <c r="Q1503" s="60"/>
      <c r="R1503" s="53">
        <f t="shared" si="438"/>
        <v>0</v>
      </c>
      <c r="S1503" s="59"/>
      <c r="T1503" s="61"/>
      <c r="U1503" s="342" t="str">
        <f t="shared" si="442"/>
        <v>k.A.</v>
      </c>
      <c r="V1503" s="343" t="str">
        <f t="shared" si="439"/>
        <v>k.A.</v>
      </c>
      <c r="W1503" s="343" t="str">
        <f>IFERROR(IF(OR($D1503="",$E1503=0,con_Ende=0),"k.A.",IF(VLOOKUP($D1503,rng_ND,5,0)="Nein",VLOOKUP($D1503,rng_ND,2,FALSE),MIN(VLOOKUP($D1503,rng_ND,2,FALSE),A_Stammdaten!$B$19-D_SAV!$E1503+1))),"k.A.")</f>
        <v>k.A.</v>
      </c>
      <c r="X1503" s="343" t="str">
        <f t="shared" si="440"/>
        <v>k.A.</v>
      </c>
      <c r="Y1503" s="62"/>
      <c r="Z1503" s="48">
        <f t="shared" si="441"/>
        <v>0</v>
      </c>
      <c r="AA1503" s="457"/>
      <c r="AB1503" s="55">
        <f t="shared" si="433"/>
        <v>0</v>
      </c>
      <c r="AC1503" s="55">
        <f>IF(A_Stammdaten!$B$25="ja",D_SAV!AA1503,D_SAV!AB1503)</f>
        <v>0</v>
      </c>
      <c r="AD1503" s="478">
        <f>IF(AC1503=0,0,IF(U1503-(con_EOGJahr-D_SAV!E1503)&lt;=0,AC1503,AC1503/V1503))</f>
        <v>0</v>
      </c>
      <c r="AE1503" s="478">
        <f>IFERROR(IF(AND(VLOOKUP(D1503,rng_ND,5,FALSE)="Ja",D_SAV!T1503="degressiv"),D_SAV!AC1503*Y1503/100,0),0)</f>
        <v>0</v>
      </c>
      <c r="AF1503" s="55">
        <f>IFERROR(IF(VLOOKUP(D1503,rng_ND,5,FALSE)="Ja",MAX(D_SAV!AD1503:AE1503),D_SAV!AD1503),0)</f>
        <v>0</v>
      </c>
      <c r="AG1503" s="55">
        <f t="shared" si="434"/>
        <v>0</v>
      </c>
      <c r="AH1503" s="55">
        <f t="shared" si="435"/>
        <v>0</v>
      </c>
      <c r="AI1503" s="55">
        <f t="shared" si="436"/>
        <v>0</v>
      </c>
      <c r="AJ1503" s="55">
        <f t="shared" si="437"/>
        <v>0</v>
      </c>
      <c r="AK1503" s="55">
        <f t="shared" si="428"/>
        <v>0</v>
      </c>
      <c r="AL1503" s="55">
        <f t="shared" si="429"/>
        <v>0</v>
      </c>
      <c r="AM1503" s="55">
        <f t="shared" si="430"/>
        <v>0</v>
      </c>
    </row>
    <row r="1504" spans="1:39" x14ac:dyDescent="0.25">
      <c r="A1504" s="47">
        <v>1500</v>
      </c>
      <c r="B1504" s="358" t="str">
        <f>IF(AND(E1504&lt;&gt;0,D1504&lt;&gt;0,F1504&lt;&gt;0),IF(C1504&lt;&gt;0,CONCATENATE(C1504,"-AGr",VLOOKUP(D1504,Listen!$A$2:$G$45,7,FALSE),"-",E1504,"-",F1504,),CONCATENATE("AGr",VLOOKUP(D1504,Listen!$A$2:$G$45,7,FALSE),"-",E1504,"-",F1504)),"keine vollständige ID")</f>
        <v>keine vollständige ID</v>
      </c>
      <c r="C1504" s="359">
        <f>'[2]III_SAV-Details_NB'!B1510</f>
        <v>0</v>
      </c>
      <c r="D1504" s="359">
        <f>'[2]III_SAV-Details_NB'!C1510</f>
        <v>0</v>
      </c>
      <c r="E1504" s="359">
        <f>'[2]III_SAV-Details_NB'!D1510</f>
        <v>0</v>
      </c>
      <c r="F1504" s="490"/>
      <c r="G1504" s="281">
        <f>'[2]III_SAV-Details_NB'!X1510</f>
        <v>0</v>
      </c>
      <c r="H1504" s="281">
        <f t="shared" si="431"/>
        <v>0</v>
      </c>
      <c r="I1504" s="281">
        <f>IF(con_EOGJahr=2025,'[2]III_SAV-Details_NB'!AA1510,IF(con_EOGJahr=2026,'[2]III_SAV-Details_NB'!AB1510,'[2]III_SAV-Details_NB'!AC1510))</f>
        <v>0</v>
      </c>
      <c r="J1504" s="282"/>
      <c r="K1504" s="282"/>
      <c r="L1504" s="282"/>
      <c r="M1504" s="282"/>
      <c r="N1504" s="282"/>
      <c r="O1504" s="282"/>
      <c r="P1504" s="52">
        <f t="shared" si="432"/>
        <v>0</v>
      </c>
      <c r="Q1504" s="60"/>
      <c r="R1504" s="53">
        <f t="shared" si="438"/>
        <v>0</v>
      </c>
      <c r="S1504" s="59"/>
      <c r="T1504" s="61"/>
      <c r="U1504" s="342" t="str">
        <f t="shared" si="442"/>
        <v>k.A.</v>
      </c>
      <c r="V1504" s="343" t="str">
        <f t="shared" si="439"/>
        <v>k.A.</v>
      </c>
      <c r="W1504" s="343" t="str">
        <f>IFERROR(IF(OR($D1504="",$E1504=0,con_Ende=0),"k.A.",IF(VLOOKUP($D1504,rng_ND,5,0)="Nein",VLOOKUP($D1504,rng_ND,2,FALSE),MIN(VLOOKUP($D1504,rng_ND,2,FALSE),A_Stammdaten!$B$19-D_SAV!$E1504+1))),"k.A.")</f>
        <v>k.A.</v>
      </c>
      <c r="X1504" s="343" t="str">
        <f t="shared" si="440"/>
        <v>k.A.</v>
      </c>
      <c r="Y1504" s="62"/>
      <c r="Z1504" s="48">
        <f t="shared" si="441"/>
        <v>0</v>
      </c>
      <c r="AA1504" s="457"/>
      <c r="AB1504" s="55">
        <f t="shared" si="433"/>
        <v>0</v>
      </c>
      <c r="AC1504" s="55">
        <f>IF(A_Stammdaten!$B$25="ja",D_SAV!AA1504,D_SAV!AB1504)</f>
        <v>0</v>
      </c>
      <c r="AD1504" s="478">
        <f>IF(AC1504=0,0,IF(U1504-(con_EOGJahr-D_SAV!E1504)&lt;=0,AC1504,AC1504/V1504))</f>
        <v>0</v>
      </c>
      <c r="AE1504" s="478">
        <f>IFERROR(IF(AND(VLOOKUP(D1504,rng_ND,5,FALSE)="Ja",D_SAV!T1504="degressiv"),D_SAV!AC1504*Y1504/100,0),0)</f>
        <v>0</v>
      </c>
      <c r="AF1504" s="55">
        <f>IFERROR(IF(VLOOKUP(D1504,rng_ND,5,FALSE)="Ja",MAX(D_SAV!AD1504:AE1504),D_SAV!AD1504),0)</f>
        <v>0</v>
      </c>
      <c r="AG1504" s="55">
        <f t="shared" si="434"/>
        <v>0</v>
      </c>
      <c r="AH1504" s="55">
        <f t="shared" si="435"/>
        <v>0</v>
      </c>
      <c r="AI1504" s="55">
        <f t="shared" si="436"/>
        <v>0</v>
      </c>
      <c r="AJ1504" s="55">
        <f t="shared" si="437"/>
        <v>0</v>
      </c>
      <c r="AK1504" s="55">
        <f t="shared" si="428"/>
        <v>0</v>
      </c>
      <c r="AL1504" s="55">
        <f t="shared" si="429"/>
        <v>0</v>
      </c>
      <c r="AM1504" s="55">
        <f t="shared" si="430"/>
        <v>0</v>
      </c>
    </row>
    <row r="1505" spans="1:39" x14ac:dyDescent="0.25">
      <c r="A1505" s="47">
        <v>1501</v>
      </c>
      <c r="B1505" s="358" t="str">
        <f>IF(AND(E1505&lt;&gt;0,D1505&lt;&gt;0,F1505&lt;&gt;0),IF(C1505&lt;&gt;0,CONCATENATE(C1505,"-AGr",VLOOKUP(D1505,Listen!$A$2:$G$45,7,FALSE),"-",E1505,"-",F1505,),CONCATENATE("AGr",VLOOKUP(D1505,Listen!$A$2:$G$45,7,FALSE),"-",E1505,"-",F1505)),"keine vollständige ID")</f>
        <v>keine vollständige ID</v>
      </c>
      <c r="C1505" s="359">
        <f>'[2]III_SAV-Details_NB'!B1511</f>
        <v>0</v>
      </c>
      <c r="D1505" s="359">
        <f>'[2]III_SAV-Details_NB'!C1511</f>
        <v>0</v>
      </c>
      <c r="E1505" s="359">
        <f>'[2]III_SAV-Details_NB'!D1511</f>
        <v>0</v>
      </c>
      <c r="F1505" s="490"/>
      <c r="G1505" s="281">
        <f>'[2]III_SAV-Details_NB'!X1511</f>
        <v>0</v>
      </c>
      <c r="H1505" s="281">
        <f t="shared" si="431"/>
        <v>0</v>
      </c>
      <c r="I1505" s="281">
        <f>IF(con_EOGJahr=2025,'[2]III_SAV-Details_NB'!AA1511,IF(con_EOGJahr=2026,'[2]III_SAV-Details_NB'!AB1511,'[2]III_SAV-Details_NB'!AC1511))</f>
        <v>0</v>
      </c>
      <c r="J1505" s="282"/>
      <c r="K1505" s="282"/>
      <c r="L1505" s="282"/>
      <c r="M1505" s="282"/>
      <c r="N1505" s="282"/>
      <c r="O1505" s="282"/>
      <c r="P1505" s="52">
        <f t="shared" si="432"/>
        <v>0</v>
      </c>
      <c r="Q1505" s="60"/>
      <c r="R1505" s="53">
        <f t="shared" si="438"/>
        <v>0</v>
      </c>
      <c r="S1505" s="59"/>
      <c r="T1505" s="61"/>
      <c r="U1505" s="342" t="str">
        <f t="shared" si="442"/>
        <v>k.A.</v>
      </c>
      <c r="V1505" s="343" t="str">
        <f t="shared" si="439"/>
        <v>k.A.</v>
      </c>
      <c r="W1505" s="343" t="str">
        <f>IFERROR(IF(OR($D1505="",$E1505=0,con_Ende=0),"k.A.",IF(VLOOKUP($D1505,rng_ND,5,0)="Nein",VLOOKUP($D1505,rng_ND,2,FALSE),MIN(VLOOKUP($D1505,rng_ND,2,FALSE),A_Stammdaten!$B$19-D_SAV!$E1505+1))),"k.A.")</f>
        <v>k.A.</v>
      </c>
      <c r="X1505" s="343" t="str">
        <f t="shared" si="440"/>
        <v>k.A.</v>
      </c>
      <c r="Y1505" s="62"/>
      <c r="Z1505" s="48">
        <f t="shared" si="441"/>
        <v>0</v>
      </c>
      <c r="AA1505" s="457"/>
      <c r="AB1505" s="55">
        <f t="shared" si="433"/>
        <v>0</v>
      </c>
      <c r="AC1505" s="55">
        <f>IF(A_Stammdaten!$B$25="ja",D_SAV!AA1505,D_SAV!AB1505)</f>
        <v>0</v>
      </c>
      <c r="AD1505" s="478">
        <f>IF(AC1505=0,0,IF(U1505-(con_EOGJahr-D_SAV!E1505)&lt;=0,AC1505,AC1505/V1505))</f>
        <v>0</v>
      </c>
      <c r="AE1505" s="478">
        <f>IFERROR(IF(AND(VLOOKUP(D1505,rng_ND,5,FALSE)="Ja",D_SAV!T1505="degressiv"),D_SAV!AC1505*Y1505/100,0),0)</f>
        <v>0</v>
      </c>
      <c r="AF1505" s="55">
        <f>IFERROR(IF(VLOOKUP(D1505,rng_ND,5,FALSE)="Ja",MAX(D_SAV!AD1505:AE1505),D_SAV!AD1505),0)</f>
        <v>0</v>
      </c>
      <c r="AG1505" s="55">
        <f t="shared" si="434"/>
        <v>0</v>
      </c>
      <c r="AH1505" s="55">
        <f t="shared" si="435"/>
        <v>0</v>
      </c>
      <c r="AI1505" s="55">
        <f t="shared" si="436"/>
        <v>0</v>
      </c>
      <c r="AJ1505" s="55">
        <f t="shared" si="437"/>
        <v>0</v>
      </c>
      <c r="AK1505" s="55">
        <f t="shared" si="428"/>
        <v>0</v>
      </c>
      <c r="AL1505" s="55">
        <f t="shared" si="429"/>
        <v>0</v>
      </c>
      <c r="AM1505" s="55">
        <f t="shared" si="430"/>
        <v>0</v>
      </c>
    </row>
    <row r="1506" spans="1:39" x14ac:dyDescent="0.25">
      <c r="A1506" s="47">
        <v>1502</v>
      </c>
      <c r="B1506" s="358" t="str">
        <f>IF(AND(E1506&lt;&gt;0,D1506&lt;&gt;0,F1506&lt;&gt;0),IF(C1506&lt;&gt;0,CONCATENATE(C1506,"-AGr",VLOOKUP(D1506,Listen!$A$2:$G$45,7,FALSE),"-",E1506,"-",F1506,),CONCATENATE("AGr",VLOOKUP(D1506,Listen!$A$2:$G$45,7,FALSE),"-",E1506,"-",F1506)),"keine vollständige ID")</f>
        <v>keine vollständige ID</v>
      </c>
      <c r="C1506" s="359">
        <f>'[2]III_SAV-Details_NB'!B1512</f>
        <v>0</v>
      </c>
      <c r="D1506" s="359">
        <f>'[2]III_SAV-Details_NB'!C1512</f>
        <v>0</v>
      </c>
      <c r="E1506" s="359">
        <f>'[2]III_SAV-Details_NB'!D1512</f>
        <v>0</v>
      </c>
      <c r="F1506" s="490"/>
      <c r="G1506" s="281">
        <f>'[2]III_SAV-Details_NB'!X1512</f>
        <v>0</v>
      </c>
      <c r="H1506" s="281">
        <f t="shared" si="431"/>
        <v>0</v>
      </c>
      <c r="I1506" s="281">
        <f>IF(con_EOGJahr=2025,'[2]III_SAV-Details_NB'!AA1512,IF(con_EOGJahr=2026,'[2]III_SAV-Details_NB'!AB1512,'[2]III_SAV-Details_NB'!AC1512))</f>
        <v>0</v>
      </c>
      <c r="J1506" s="282"/>
      <c r="K1506" s="282"/>
      <c r="L1506" s="282"/>
      <c r="M1506" s="282"/>
      <c r="N1506" s="282"/>
      <c r="O1506" s="282"/>
      <c r="P1506" s="52">
        <f t="shared" si="432"/>
        <v>0</v>
      </c>
      <c r="Q1506" s="60"/>
      <c r="R1506" s="53">
        <f t="shared" si="438"/>
        <v>0</v>
      </c>
      <c r="S1506" s="59"/>
      <c r="T1506" s="61"/>
      <c r="U1506" s="342" t="str">
        <f t="shared" si="442"/>
        <v>k.A.</v>
      </c>
      <c r="V1506" s="343" t="str">
        <f t="shared" si="439"/>
        <v>k.A.</v>
      </c>
      <c r="W1506" s="343" t="str">
        <f>IFERROR(IF(OR($D1506="",$E1506=0,con_Ende=0),"k.A.",IF(VLOOKUP($D1506,rng_ND,5,0)="Nein",VLOOKUP($D1506,rng_ND,2,FALSE),MIN(VLOOKUP($D1506,rng_ND,2,FALSE),A_Stammdaten!$B$19-D_SAV!$E1506+1))),"k.A.")</f>
        <v>k.A.</v>
      </c>
      <c r="X1506" s="343" t="str">
        <f t="shared" si="440"/>
        <v>k.A.</v>
      </c>
      <c r="Y1506" s="62"/>
      <c r="Z1506" s="48">
        <f t="shared" si="441"/>
        <v>0</v>
      </c>
      <c r="AA1506" s="457"/>
      <c r="AB1506" s="55">
        <f t="shared" si="433"/>
        <v>0</v>
      </c>
      <c r="AC1506" s="55">
        <f>IF(A_Stammdaten!$B$25="ja",D_SAV!AA1506,D_SAV!AB1506)</f>
        <v>0</v>
      </c>
      <c r="AD1506" s="478">
        <f>IF(AC1506=0,0,IF(U1506-(con_EOGJahr-D_SAV!E1506)&lt;=0,AC1506,AC1506/V1506))</f>
        <v>0</v>
      </c>
      <c r="AE1506" s="478">
        <f>IFERROR(IF(AND(VLOOKUP(D1506,rng_ND,5,FALSE)="Ja",D_SAV!T1506="degressiv"),D_SAV!AC1506*Y1506/100,0),0)</f>
        <v>0</v>
      </c>
      <c r="AF1506" s="55">
        <f>IFERROR(IF(VLOOKUP(D1506,rng_ND,5,FALSE)="Ja",MAX(D_SAV!AD1506:AE1506),D_SAV!AD1506),0)</f>
        <v>0</v>
      </c>
      <c r="AG1506" s="55">
        <f t="shared" si="434"/>
        <v>0</v>
      </c>
      <c r="AH1506" s="55">
        <f t="shared" si="435"/>
        <v>0</v>
      </c>
      <c r="AI1506" s="55">
        <f t="shared" si="436"/>
        <v>0</v>
      </c>
      <c r="AJ1506" s="55">
        <f t="shared" si="437"/>
        <v>0</v>
      </c>
      <c r="AK1506" s="55">
        <f t="shared" si="428"/>
        <v>0</v>
      </c>
      <c r="AL1506" s="55">
        <f t="shared" si="429"/>
        <v>0</v>
      </c>
      <c r="AM1506" s="55">
        <f t="shared" si="430"/>
        <v>0</v>
      </c>
    </row>
    <row r="1507" spans="1:39" x14ac:dyDescent="0.25">
      <c r="A1507" s="47">
        <v>1503</v>
      </c>
      <c r="B1507" s="358" t="str">
        <f>IF(AND(E1507&lt;&gt;0,D1507&lt;&gt;0,F1507&lt;&gt;0),IF(C1507&lt;&gt;0,CONCATENATE(C1507,"-AGr",VLOOKUP(D1507,Listen!$A$2:$G$45,7,FALSE),"-",E1507,"-",F1507,),CONCATENATE("AGr",VLOOKUP(D1507,Listen!$A$2:$G$45,7,FALSE),"-",E1507,"-",F1507)),"keine vollständige ID")</f>
        <v>keine vollständige ID</v>
      </c>
      <c r="C1507" s="359">
        <f>'[2]III_SAV-Details_NB'!B1513</f>
        <v>0</v>
      </c>
      <c r="D1507" s="359">
        <f>'[2]III_SAV-Details_NB'!C1513</f>
        <v>0</v>
      </c>
      <c r="E1507" s="359">
        <f>'[2]III_SAV-Details_NB'!D1513</f>
        <v>0</v>
      </c>
      <c r="F1507" s="490"/>
      <c r="G1507" s="281">
        <f>'[2]III_SAV-Details_NB'!X1513</f>
        <v>0</v>
      </c>
      <c r="H1507" s="281">
        <f t="shared" si="431"/>
        <v>0</v>
      </c>
      <c r="I1507" s="281">
        <f>IF(con_EOGJahr=2025,'[2]III_SAV-Details_NB'!AA1513,IF(con_EOGJahr=2026,'[2]III_SAV-Details_NB'!AB1513,'[2]III_SAV-Details_NB'!AC1513))</f>
        <v>0</v>
      </c>
      <c r="J1507" s="282"/>
      <c r="K1507" s="282"/>
      <c r="L1507" s="282"/>
      <c r="M1507" s="282"/>
      <c r="N1507" s="282"/>
      <c r="O1507" s="282"/>
      <c r="P1507" s="52">
        <f t="shared" si="432"/>
        <v>0</v>
      </c>
      <c r="Q1507" s="60"/>
      <c r="R1507" s="53">
        <f t="shared" si="438"/>
        <v>0</v>
      </c>
      <c r="S1507" s="59"/>
      <c r="T1507" s="61"/>
      <c r="U1507" s="342" t="str">
        <f t="shared" si="442"/>
        <v>k.A.</v>
      </c>
      <c r="V1507" s="343" t="str">
        <f t="shared" si="439"/>
        <v>k.A.</v>
      </c>
      <c r="W1507" s="343" t="str">
        <f>IFERROR(IF(OR($D1507="",$E1507=0,con_Ende=0),"k.A.",IF(VLOOKUP($D1507,rng_ND,5,0)="Nein",VLOOKUP($D1507,rng_ND,2,FALSE),MIN(VLOOKUP($D1507,rng_ND,2,FALSE),A_Stammdaten!$B$19-D_SAV!$E1507+1))),"k.A.")</f>
        <v>k.A.</v>
      </c>
      <c r="X1507" s="343" t="str">
        <f t="shared" si="440"/>
        <v>k.A.</v>
      </c>
      <c r="Y1507" s="62"/>
      <c r="Z1507" s="48">
        <f t="shared" si="441"/>
        <v>0</v>
      </c>
      <c r="AA1507" s="457"/>
      <c r="AB1507" s="55">
        <f t="shared" si="433"/>
        <v>0</v>
      </c>
      <c r="AC1507" s="55">
        <f>IF(A_Stammdaten!$B$25="ja",D_SAV!AA1507,D_SAV!AB1507)</f>
        <v>0</v>
      </c>
      <c r="AD1507" s="478">
        <f>IF(AC1507=0,0,IF(U1507-(con_EOGJahr-D_SAV!E1507)&lt;=0,AC1507,AC1507/V1507))</f>
        <v>0</v>
      </c>
      <c r="AE1507" s="478">
        <f>IFERROR(IF(AND(VLOOKUP(D1507,rng_ND,5,FALSE)="Ja",D_SAV!T1507="degressiv"),D_SAV!AC1507*Y1507/100,0),0)</f>
        <v>0</v>
      </c>
      <c r="AF1507" s="55">
        <f>IFERROR(IF(VLOOKUP(D1507,rng_ND,5,FALSE)="Ja",MAX(D_SAV!AD1507:AE1507),D_SAV!AD1507),0)</f>
        <v>0</v>
      </c>
      <c r="AG1507" s="55">
        <f t="shared" si="434"/>
        <v>0</v>
      </c>
      <c r="AH1507" s="55">
        <f t="shared" si="435"/>
        <v>0</v>
      </c>
      <c r="AI1507" s="55">
        <f t="shared" si="436"/>
        <v>0</v>
      </c>
      <c r="AJ1507" s="55">
        <f t="shared" si="437"/>
        <v>0</v>
      </c>
      <c r="AK1507" s="55">
        <f t="shared" si="428"/>
        <v>0</v>
      </c>
      <c r="AL1507" s="55">
        <f t="shared" si="429"/>
        <v>0</v>
      </c>
      <c r="AM1507" s="55">
        <f t="shared" si="430"/>
        <v>0</v>
      </c>
    </row>
    <row r="1508" spans="1:39" x14ac:dyDescent="0.25">
      <c r="A1508" s="47">
        <v>1504</v>
      </c>
      <c r="B1508" s="358" t="str">
        <f>IF(AND(E1508&lt;&gt;0,D1508&lt;&gt;0,F1508&lt;&gt;0),IF(C1508&lt;&gt;0,CONCATENATE(C1508,"-AGr",VLOOKUP(D1508,Listen!$A$2:$G$45,7,FALSE),"-",E1508,"-",F1508,),CONCATENATE("AGr",VLOOKUP(D1508,Listen!$A$2:$G$45,7,FALSE),"-",E1508,"-",F1508)),"keine vollständige ID")</f>
        <v>keine vollständige ID</v>
      </c>
      <c r="C1508" s="359">
        <f>'[2]III_SAV-Details_NB'!B1514</f>
        <v>0</v>
      </c>
      <c r="D1508" s="359">
        <f>'[2]III_SAV-Details_NB'!C1514</f>
        <v>0</v>
      </c>
      <c r="E1508" s="359">
        <f>'[2]III_SAV-Details_NB'!D1514</f>
        <v>0</v>
      </c>
      <c r="F1508" s="490"/>
      <c r="G1508" s="281">
        <f>'[2]III_SAV-Details_NB'!X1514</f>
        <v>0</v>
      </c>
      <c r="H1508" s="281">
        <f t="shared" si="431"/>
        <v>0</v>
      </c>
      <c r="I1508" s="281">
        <f>IF(con_EOGJahr=2025,'[2]III_SAV-Details_NB'!AA1514,IF(con_EOGJahr=2026,'[2]III_SAV-Details_NB'!AB1514,'[2]III_SAV-Details_NB'!AC1514))</f>
        <v>0</v>
      </c>
      <c r="J1508" s="282"/>
      <c r="K1508" s="282"/>
      <c r="L1508" s="282"/>
      <c r="M1508" s="282"/>
      <c r="N1508" s="282"/>
      <c r="O1508" s="282"/>
      <c r="P1508" s="52">
        <f t="shared" si="432"/>
        <v>0</v>
      </c>
      <c r="Q1508" s="60"/>
      <c r="R1508" s="53">
        <f t="shared" si="438"/>
        <v>0</v>
      </c>
      <c r="S1508" s="59"/>
      <c r="T1508" s="61"/>
      <c r="U1508" s="342" t="str">
        <f t="shared" si="442"/>
        <v>k.A.</v>
      </c>
      <c r="V1508" s="343" t="str">
        <f t="shared" si="439"/>
        <v>k.A.</v>
      </c>
      <c r="W1508" s="343" t="str">
        <f>IFERROR(IF(OR($D1508="",$E1508=0,con_Ende=0),"k.A.",IF(VLOOKUP($D1508,rng_ND,5,0)="Nein",VLOOKUP($D1508,rng_ND,2,FALSE),MIN(VLOOKUP($D1508,rng_ND,2,FALSE),A_Stammdaten!$B$19-D_SAV!$E1508+1))),"k.A.")</f>
        <v>k.A.</v>
      </c>
      <c r="X1508" s="343" t="str">
        <f t="shared" si="440"/>
        <v>k.A.</v>
      </c>
      <c r="Y1508" s="62"/>
      <c r="Z1508" s="48">
        <f t="shared" si="441"/>
        <v>0</v>
      </c>
      <c r="AA1508" s="457"/>
      <c r="AB1508" s="55">
        <f t="shared" si="433"/>
        <v>0</v>
      </c>
      <c r="AC1508" s="55">
        <f>IF(A_Stammdaten!$B$25="ja",D_SAV!AA1508,D_SAV!AB1508)</f>
        <v>0</v>
      </c>
      <c r="AD1508" s="478">
        <f>IF(AC1508=0,0,IF(U1508-(con_EOGJahr-D_SAV!E1508)&lt;=0,AC1508,AC1508/V1508))</f>
        <v>0</v>
      </c>
      <c r="AE1508" s="478">
        <f>IFERROR(IF(AND(VLOOKUP(D1508,rng_ND,5,FALSE)="Ja",D_SAV!T1508="degressiv"),D_SAV!AC1508*Y1508/100,0),0)</f>
        <v>0</v>
      </c>
      <c r="AF1508" s="55">
        <f>IFERROR(IF(VLOOKUP(D1508,rng_ND,5,FALSE)="Ja",MAX(D_SAV!AD1508:AE1508),D_SAV!AD1508),0)</f>
        <v>0</v>
      </c>
      <c r="AG1508" s="55">
        <f t="shared" si="434"/>
        <v>0</v>
      </c>
      <c r="AH1508" s="55">
        <f t="shared" si="435"/>
        <v>0</v>
      </c>
      <c r="AI1508" s="55">
        <f t="shared" si="436"/>
        <v>0</v>
      </c>
      <c r="AJ1508" s="55">
        <f t="shared" si="437"/>
        <v>0</v>
      </c>
      <c r="AK1508" s="55">
        <f t="shared" si="428"/>
        <v>0</v>
      </c>
      <c r="AL1508" s="55">
        <f t="shared" si="429"/>
        <v>0</v>
      </c>
      <c r="AM1508" s="55">
        <f t="shared" si="430"/>
        <v>0</v>
      </c>
    </row>
    <row r="1509" spans="1:39" x14ac:dyDescent="0.25">
      <c r="A1509" s="47">
        <v>1505</v>
      </c>
      <c r="B1509" s="358" t="str">
        <f>IF(AND(E1509&lt;&gt;0,D1509&lt;&gt;0,F1509&lt;&gt;0),IF(C1509&lt;&gt;0,CONCATENATE(C1509,"-AGr",VLOOKUP(D1509,Listen!$A$2:$G$45,7,FALSE),"-",E1509,"-",F1509,),CONCATENATE("AGr",VLOOKUP(D1509,Listen!$A$2:$G$45,7,FALSE),"-",E1509,"-",F1509)),"keine vollständige ID")</f>
        <v>keine vollständige ID</v>
      </c>
      <c r="C1509" s="359">
        <f>'[2]III_SAV-Details_NB'!B1515</f>
        <v>0</v>
      </c>
      <c r="D1509" s="359">
        <f>'[2]III_SAV-Details_NB'!C1515</f>
        <v>0</v>
      </c>
      <c r="E1509" s="359">
        <f>'[2]III_SAV-Details_NB'!D1515</f>
        <v>0</v>
      </c>
      <c r="F1509" s="490"/>
      <c r="G1509" s="281">
        <f>'[2]III_SAV-Details_NB'!X1515</f>
        <v>0</v>
      </c>
      <c r="H1509" s="281">
        <f t="shared" si="431"/>
        <v>0</v>
      </c>
      <c r="I1509" s="281">
        <f>IF(con_EOGJahr=2025,'[2]III_SAV-Details_NB'!AA1515,IF(con_EOGJahr=2026,'[2]III_SAV-Details_NB'!AB1515,'[2]III_SAV-Details_NB'!AC1515))</f>
        <v>0</v>
      </c>
      <c r="J1509" s="282"/>
      <c r="K1509" s="282"/>
      <c r="L1509" s="282"/>
      <c r="M1509" s="282"/>
      <c r="N1509" s="282"/>
      <c r="O1509" s="282"/>
      <c r="P1509" s="52">
        <f t="shared" si="432"/>
        <v>0</v>
      </c>
      <c r="Q1509" s="60"/>
      <c r="R1509" s="53">
        <f t="shared" si="438"/>
        <v>0</v>
      </c>
      <c r="S1509" s="59"/>
      <c r="T1509" s="61"/>
      <c r="U1509" s="342" t="str">
        <f t="shared" si="442"/>
        <v>k.A.</v>
      </c>
      <c r="V1509" s="343" t="str">
        <f t="shared" si="439"/>
        <v>k.A.</v>
      </c>
      <c r="W1509" s="343" t="str">
        <f>IFERROR(IF(OR($D1509="",$E1509=0,con_Ende=0),"k.A.",IF(VLOOKUP($D1509,rng_ND,5,0)="Nein",VLOOKUP($D1509,rng_ND,2,FALSE),MIN(VLOOKUP($D1509,rng_ND,2,FALSE),A_Stammdaten!$B$19-D_SAV!$E1509+1))),"k.A.")</f>
        <v>k.A.</v>
      </c>
      <c r="X1509" s="343" t="str">
        <f t="shared" si="440"/>
        <v>k.A.</v>
      </c>
      <c r="Y1509" s="62"/>
      <c r="Z1509" s="48">
        <f t="shared" si="441"/>
        <v>0</v>
      </c>
      <c r="AA1509" s="457"/>
      <c r="AB1509" s="55">
        <f t="shared" si="433"/>
        <v>0</v>
      </c>
      <c r="AC1509" s="55">
        <f>IF(A_Stammdaten!$B$25="ja",D_SAV!AA1509,D_SAV!AB1509)</f>
        <v>0</v>
      </c>
      <c r="AD1509" s="478">
        <f>IF(AC1509=0,0,IF(U1509-(con_EOGJahr-D_SAV!E1509)&lt;=0,AC1509,AC1509/V1509))</f>
        <v>0</v>
      </c>
      <c r="AE1509" s="478">
        <f>IFERROR(IF(AND(VLOOKUP(D1509,rng_ND,5,FALSE)="Ja",D_SAV!T1509="degressiv"),D_SAV!AC1509*Y1509/100,0),0)</f>
        <v>0</v>
      </c>
      <c r="AF1509" s="55">
        <f>IFERROR(IF(VLOOKUP(D1509,rng_ND,5,FALSE)="Ja",MAX(D_SAV!AD1509:AE1509),D_SAV!AD1509),0)</f>
        <v>0</v>
      </c>
      <c r="AG1509" s="55">
        <f t="shared" si="434"/>
        <v>0</v>
      </c>
      <c r="AH1509" s="55">
        <f t="shared" si="435"/>
        <v>0</v>
      </c>
      <c r="AI1509" s="55">
        <f t="shared" si="436"/>
        <v>0</v>
      </c>
      <c r="AJ1509" s="55">
        <f t="shared" si="437"/>
        <v>0</v>
      </c>
      <c r="AK1509" s="55">
        <f t="shared" si="428"/>
        <v>0</v>
      </c>
      <c r="AL1509" s="55">
        <f t="shared" si="429"/>
        <v>0</v>
      </c>
      <c r="AM1509" s="55">
        <f t="shared" si="430"/>
        <v>0</v>
      </c>
    </row>
    <row r="1510" spans="1:39" x14ac:dyDescent="0.25">
      <c r="A1510" s="47">
        <v>1506</v>
      </c>
      <c r="B1510" s="358" t="str">
        <f>IF(AND(E1510&lt;&gt;0,D1510&lt;&gt;0,F1510&lt;&gt;0),IF(C1510&lt;&gt;0,CONCATENATE(C1510,"-AGr",VLOOKUP(D1510,Listen!$A$2:$G$45,7,FALSE),"-",E1510,"-",F1510,),CONCATENATE("AGr",VLOOKUP(D1510,Listen!$A$2:$G$45,7,FALSE),"-",E1510,"-",F1510)),"keine vollständige ID")</f>
        <v>keine vollständige ID</v>
      </c>
      <c r="C1510" s="359">
        <f>'[2]III_SAV-Details_NB'!B1516</f>
        <v>0</v>
      </c>
      <c r="D1510" s="359">
        <f>'[2]III_SAV-Details_NB'!C1516</f>
        <v>0</v>
      </c>
      <c r="E1510" s="359">
        <f>'[2]III_SAV-Details_NB'!D1516</f>
        <v>0</v>
      </c>
      <c r="F1510" s="490"/>
      <c r="G1510" s="281">
        <f>'[2]III_SAV-Details_NB'!X1516</f>
        <v>0</v>
      </c>
      <c r="H1510" s="281">
        <f t="shared" si="431"/>
        <v>0</v>
      </c>
      <c r="I1510" s="281">
        <f>IF(con_EOGJahr=2025,'[2]III_SAV-Details_NB'!AA1516,IF(con_EOGJahr=2026,'[2]III_SAV-Details_NB'!AB1516,'[2]III_SAV-Details_NB'!AC1516))</f>
        <v>0</v>
      </c>
      <c r="J1510" s="282"/>
      <c r="K1510" s="282"/>
      <c r="L1510" s="282"/>
      <c r="M1510" s="282"/>
      <c r="N1510" s="282"/>
      <c r="O1510" s="282"/>
      <c r="P1510" s="52">
        <f t="shared" si="432"/>
        <v>0</v>
      </c>
      <c r="Q1510" s="60"/>
      <c r="R1510" s="53">
        <f t="shared" si="438"/>
        <v>0</v>
      </c>
      <c r="S1510" s="59"/>
      <c r="T1510" s="61"/>
      <c r="U1510" s="342" t="str">
        <f t="shared" si="442"/>
        <v>k.A.</v>
      </c>
      <c r="V1510" s="343" t="str">
        <f t="shared" si="439"/>
        <v>k.A.</v>
      </c>
      <c r="W1510" s="343" t="str">
        <f>IFERROR(IF(OR($D1510="",$E1510=0,con_Ende=0),"k.A.",IF(VLOOKUP($D1510,rng_ND,5,0)="Nein",VLOOKUP($D1510,rng_ND,2,FALSE),MIN(VLOOKUP($D1510,rng_ND,2,FALSE),A_Stammdaten!$B$19-D_SAV!$E1510+1))),"k.A.")</f>
        <v>k.A.</v>
      </c>
      <c r="X1510" s="343" t="str">
        <f t="shared" si="440"/>
        <v>k.A.</v>
      </c>
      <c r="Y1510" s="62"/>
      <c r="Z1510" s="48">
        <f t="shared" si="441"/>
        <v>0</v>
      </c>
      <c r="AA1510" s="457"/>
      <c r="AB1510" s="55">
        <f t="shared" si="433"/>
        <v>0</v>
      </c>
      <c r="AC1510" s="55">
        <f>IF(A_Stammdaten!$B$25="ja",D_SAV!AA1510,D_SAV!AB1510)</f>
        <v>0</v>
      </c>
      <c r="AD1510" s="478">
        <f>IF(AC1510=0,0,IF(U1510-(con_EOGJahr-D_SAV!E1510)&lt;=0,AC1510,AC1510/V1510))</f>
        <v>0</v>
      </c>
      <c r="AE1510" s="478">
        <f>IFERROR(IF(AND(VLOOKUP(D1510,rng_ND,5,FALSE)="Ja",D_SAV!T1510="degressiv"),D_SAV!AC1510*Y1510/100,0),0)</f>
        <v>0</v>
      </c>
      <c r="AF1510" s="55">
        <f>IFERROR(IF(VLOOKUP(D1510,rng_ND,5,FALSE)="Ja",MAX(D_SAV!AD1510:AE1510),D_SAV!AD1510),0)</f>
        <v>0</v>
      </c>
      <c r="AG1510" s="55">
        <f t="shared" si="434"/>
        <v>0</v>
      </c>
      <c r="AH1510" s="55">
        <f t="shared" si="435"/>
        <v>0</v>
      </c>
      <c r="AI1510" s="55">
        <f t="shared" si="436"/>
        <v>0</v>
      </c>
      <c r="AJ1510" s="55">
        <f t="shared" si="437"/>
        <v>0</v>
      </c>
      <c r="AK1510" s="55">
        <f t="shared" si="428"/>
        <v>0</v>
      </c>
      <c r="AL1510" s="55">
        <f t="shared" si="429"/>
        <v>0</v>
      </c>
      <c r="AM1510" s="55">
        <f t="shared" si="430"/>
        <v>0</v>
      </c>
    </row>
    <row r="1511" spans="1:39" x14ac:dyDescent="0.25">
      <c r="A1511" s="47">
        <v>1507</v>
      </c>
      <c r="B1511" s="358" t="str">
        <f>IF(AND(E1511&lt;&gt;0,D1511&lt;&gt;0,F1511&lt;&gt;0),IF(C1511&lt;&gt;0,CONCATENATE(C1511,"-AGr",VLOOKUP(D1511,Listen!$A$2:$G$45,7,FALSE),"-",E1511,"-",F1511,),CONCATENATE("AGr",VLOOKUP(D1511,Listen!$A$2:$G$45,7,FALSE),"-",E1511,"-",F1511)),"keine vollständige ID")</f>
        <v>keine vollständige ID</v>
      </c>
      <c r="C1511" s="359">
        <f>'[2]III_SAV-Details_NB'!B1517</f>
        <v>0</v>
      </c>
      <c r="D1511" s="359">
        <f>'[2]III_SAV-Details_NB'!C1517</f>
        <v>0</v>
      </c>
      <c r="E1511" s="359">
        <f>'[2]III_SAV-Details_NB'!D1517</f>
        <v>0</v>
      </c>
      <c r="F1511" s="490"/>
      <c r="G1511" s="281">
        <f>'[2]III_SAV-Details_NB'!X1517</f>
        <v>0</v>
      </c>
      <c r="H1511" s="281">
        <f t="shared" si="431"/>
        <v>0</v>
      </c>
      <c r="I1511" s="281">
        <f>IF(con_EOGJahr=2025,'[2]III_SAV-Details_NB'!AA1517,IF(con_EOGJahr=2026,'[2]III_SAV-Details_NB'!AB1517,'[2]III_SAV-Details_NB'!AC1517))</f>
        <v>0</v>
      </c>
      <c r="J1511" s="282"/>
      <c r="K1511" s="282"/>
      <c r="L1511" s="282"/>
      <c r="M1511" s="282"/>
      <c r="N1511" s="282"/>
      <c r="O1511" s="282"/>
      <c r="P1511" s="52">
        <f t="shared" si="432"/>
        <v>0</v>
      </c>
      <c r="Q1511" s="60"/>
      <c r="R1511" s="53">
        <f t="shared" si="438"/>
        <v>0</v>
      </c>
      <c r="S1511" s="59"/>
      <c r="T1511" s="61"/>
      <c r="U1511" s="342" t="str">
        <f t="shared" si="442"/>
        <v>k.A.</v>
      </c>
      <c r="V1511" s="343" t="str">
        <f t="shared" si="439"/>
        <v>k.A.</v>
      </c>
      <c r="W1511" s="343" t="str">
        <f>IFERROR(IF(OR($D1511="",$E1511=0,con_Ende=0),"k.A.",IF(VLOOKUP($D1511,rng_ND,5,0)="Nein",VLOOKUP($D1511,rng_ND,2,FALSE),MIN(VLOOKUP($D1511,rng_ND,2,FALSE),A_Stammdaten!$B$19-D_SAV!$E1511+1))),"k.A.")</f>
        <v>k.A.</v>
      </c>
      <c r="X1511" s="343" t="str">
        <f t="shared" si="440"/>
        <v>k.A.</v>
      </c>
      <c r="Y1511" s="62"/>
      <c r="Z1511" s="48">
        <f t="shared" si="441"/>
        <v>0</v>
      </c>
      <c r="AA1511" s="457"/>
      <c r="AB1511" s="55">
        <f t="shared" si="433"/>
        <v>0</v>
      </c>
      <c r="AC1511" s="55">
        <f>IF(A_Stammdaten!$B$25="ja",D_SAV!AA1511,D_SAV!AB1511)</f>
        <v>0</v>
      </c>
      <c r="AD1511" s="478">
        <f>IF(AC1511=0,0,IF(U1511-(con_EOGJahr-D_SAV!E1511)&lt;=0,AC1511,AC1511/V1511))</f>
        <v>0</v>
      </c>
      <c r="AE1511" s="478">
        <f>IFERROR(IF(AND(VLOOKUP(D1511,rng_ND,5,FALSE)="Ja",D_SAV!T1511="degressiv"),D_SAV!AC1511*Y1511/100,0),0)</f>
        <v>0</v>
      </c>
      <c r="AF1511" s="55">
        <f>IFERROR(IF(VLOOKUP(D1511,rng_ND,5,FALSE)="Ja",MAX(D_SAV!AD1511:AE1511),D_SAV!AD1511),0)</f>
        <v>0</v>
      </c>
      <c r="AG1511" s="55">
        <f t="shared" si="434"/>
        <v>0</v>
      </c>
      <c r="AH1511" s="55">
        <f t="shared" si="435"/>
        <v>0</v>
      </c>
      <c r="AI1511" s="55">
        <f t="shared" si="436"/>
        <v>0</v>
      </c>
      <c r="AJ1511" s="55">
        <f t="shared" si="437"/>
        <v>0</v>
      </c>
      <c r="AK1511" s="55">
        <f t="shared" si="428"/>
        <v>0</v>
      </c>
      <c r="AL1511" s="55">
        <f t="shared" si="429"/>
        <v>0</v>
      </c>
      <c r="AM1511" s="55">
        <f t="shared" si="430"/>
        <v>0</v>
      </c>
    </row>
    <row r="1512" spans="1:39" x14ac:dyDescent="0.25">
      <c r="A1512" s="47">
        <v>1508</v>
      </c>
      <c r="B1512" s="358" t="str">
        <f>IF(AND(E1512&lt;&gt;0,D1512&lt;&gt;0,F1512&lt;&gt;0),IF(C1512&lt;&gt;0,CONCATENATE(C1512,"-AGr",VLOOKUP(D1512,Listen!$A$2:$G$45,7,FALSE),"-",E1512,"-",F1512,),CONCATENATE("AGr",VLOOKUP(D1512,Listen!$A$2:$G$45,7,FALSE),"-",E1512,"-",F1512)),"keine vollständige ID")</f>
        <v>keine vollständige ID</v>
      </c>
      <c r="C1512" s="359">
        <f>'[2]III_SAV-Details_NB'!B1518</f>
        <v>0</v>
      </c>
      <c r="D1512" s="359">
        <f>'[2]III_SAV-Details_NB'!C1518</f>
        <v>0</v>
      </c>
      <c r="E1512" s="359">
        <f>'[2]III_SAV-Details_NB'!D1518</f>
        <v>0</v>
      </c>
      <c r="F1512" s="490"/>
      <c r="G1512" s="281">
        <f>'[2]III_SAV-Details_NB'!X1518</f>
        <v>0</v>
      </c>
      <c r="H1512" s="281">
        <f t="shared" si="431"/>
        <v>0</v>
      </c>
      <c r="I1512" s="281">
        <f>IF(con_EOGJahr=2025,'[2]III_SAV-Details_NB'!AA1518,IF(con_EOGJahr=2026,'[2]III_SAV-Details_NB'!AB1518,'[2]III_SAV-Details_NB'!AC1518))</f>
        <v>0</v>
      </c>
      <c r="J1512" s="282"/>
      <c r="K1512" s="282"/>
      <c r="L1512" s="282"/>
      <c r="M1512" s="282"/>
      <c r="N1512" s="282"/>
      <c r="O1512" s="282"/>
      <c r="P1512" s="52">
        <f t="shared" si="432"/>
        <v>0</v>
      </c>
      <c r="Q1512" s="60"/>
      <c r="R1512" s="53">
        <f t="shared" si="438"/>
        <v>0</v>
      </c>
      <c r="S1512" s="59"/>
      <c r="T1512" s="61"/>
      <c r="U1512" s="342" t="str">
        <f t="shared" si="442"/>
        <v>k.A.</v>
      </c>
      <c r="V1512" s="343" t="str">
        <f t="shared" si="439"/>
        <v>k.A.</v>
      </c>
      <c r="W1512" s="343" t="str">
        <f>IFERROR(IF(OR($D1512="",$E1512=0,con_Ende=0),"k.A.",IF(VLOOKUP($D1512,rng_ND,5,0)="Nein",VLOOKUP($D1512,rng_ND,2,FALSE),MIN(VLOOKUP($D1512,rng_ND,2,FALSE),A_Stammdaten!$B$19-D_SAV!$E1512+1))),"k.A.")</f>
        <v>k.A.</v>
      </c>
      <c r="X1512" s="343" t="str">
        <f t="shared" si="440"/>
        <v>k.A.</v>
      </c>
      <c r="Y1512" s="62"/>
      <c r="Z1512" s="48">
        <f t="shared" si="441"/>
        <v>0</v>
      </c>
      <c r="AA1512" s="457"/>
      <c r="AB1512" s="55">
        <f t="shared" si="433"/>
        <v>0</v>
      </c>
      <c r="AC1512" s="55">
        <f>IF(A_Stammdaten!$B$25="ja",D_SAV!AA1512,D_SAV!AB1512)</f>
        <v>0</v>
      </c>
      <c r="AD1512" s="478">
        <f>IF(AC1512=0,0,IF(U1512-(con_EOGJahr-D_SAV!E1512)&lt;=0,AC1512,AC1512/V1512))</f>
        <v>0</v>
      </c>
      <c r="AE1512" s="478">
        <f>IFERROR(IF(AND(VLOOKUP(D1512,rng_ND,5,FALSE)="Ja",D_SAV!T1512="degressiv"),D_SAV!AC1512*Y1512/100,0),0)</f>
        <v>0</v>
      </c>
      <c r="AF1512" s="55">
        <f>IFERROR(IF(VLOOKUP(D1512,rng_ND,5,FALSE)="Ja",MAX(D_SAV!AD1512:AE1512),D_SAV!AD1512),0)</f>
        <v>0</v>
      </c>
      <c r="AG1512" s="55">
        <f t="shared" si="434"/>
        <v>0</v>
      </c>
      <c r="AH1512" s="55">
        <f t="shared" si="435"/>
        <v>0</v>
      </c>
      <c r="AI1512" s="55">
        <f t="shared" si="436"/>
        <v>0</v>
      </c>
      <c r="AJ1512" s="55">
        <f t="shared" si="437"/>
        <v>0</v>
      </c>
      <c r="AK1512" s="55">
        <f t="shared" si="428"/>
        <v>0</v>
      </c>
      <c r="AL1512" s="55">
        <f t="shared" si="429"/>
        <v>0</v>
      </c>
      <c r="AM1512" s="55">
        <f t="shared" si="430"/>
        <v>0</v>
      </c>
    </row>
    <row r="1513" spans="1:39" x14ac:dyDescent="0.25">
      <c r="A1513" s="47">
        <v>1509</v>
      </c>
      <c r="B1513" s="358" t="str">
        <f>IF(AND(E1513&lt;&gt;0,D1513&lt;&gt;0,F1513&lt;&gt;0),IF(C1513&lt;&gt;0,CONCATENATE(C1513,"-AGr",VLOOKUP(D1513,Listen!$A$2:$G$45,7,FALSE),"-",E1513,"-",F1513,),CONCATENATE("AGr",VLOOKUP(D1513,Listen!$A$2:$G$45,7,FALSE),"-",E1513,"-",F1513)),"keine vollständige ID")</f>
        <v>keine vollständige ID</v>
      </c>
      <c r="C1513" s="359">
        <f>'[2]III_SAV-Details_NB'!B1519</f>
        <v>0</v>
      </c>
      <c r="D1513" s="359">
        <f>'[2]III_SAV-Details_NB'!C1519</f>
        <v>0</v>
      </c>
      <c r="E1513" s="359">
        <f>'[2]III_SAV-Details_NB'!D1519</f>
        <v>0</v>
      </c>
      <c r="F1513" s="490"/>
      <c r="G1513" s="281">
        <f>'[2]III_SAV-Details_NB'!X1519</f>
        <v>0</v>
      </c>
      <c r="H1513" s="281">
        <f t="shared" si="431"/>
        <v>0</v>
      </c>
      <c r="I1513" s="281">
        <f>IF(con_EOGJahr=2025,'[2]III_SAV-Details_NB'!AA1519,IF(con_EOGJahr=2026,'[2]III_SAV-Details_NB'!AB1519,'[2]III_SAV-Details_NB'!AC1519))</f>
        <v>0</v>
      </c>
      <c r="J1513" s="282"/>
      <c r="K1513" s="282"/>
      <c r="L1513" s="282"/>
      <c r="M1513" s="282"/>
      <c r="N1513" s="282"/>
      <c r="O1513" s="282"/>
      <c r="P1513" s="52">
        <f t="shared" si="432"/>
        <v>0</v>
      </c>
      <c r="Q1513" s="60"/>
      <c r="R1513" s="53">
        <f t="shared" si="438"/>
        <v>0</v>
      </c>
      <c r="S1513" s="59"/>
      <c r="T1513" s="61"/>
      <c r="U1513" s="342" t="str">
        <f t="shared" si="442"/>
        <v>k.A.</v>
      </c>
      <c r="V1513" s="343" t="str">
        <f t="shared" si="439"/>
        <v>k.A.</v>
      </c>
      <c r="W1513" s="343" t="str">
        <f>IFERROR(IF(OR($D1513="",$E1513=0,con_Ende=0),"k.A.",IF(VLOOKUP($D1513,rng_ND,5,0)="Nein",VLOOKUP($D1513,rng_ND,2,FALSE),MIN(VLOOKUP($D1513,rng_ND,2,FALSE),A_Stammdaten!$B$19-D_SAV!$E1513+1))),"k.A.")</f>
        <v>k.A.</v>
      </c>
      <c r="X1513" s="343" t="str">
        <f t="shared" si="440"/>
        <v>k.A.</v>
      </c>
      <c r="Y1513" s="62"/>
      <c r="Z1513" s="48">
        <f t="shared" si="441"/>
        <v>0</v>
      </c>
      <c r="AA1513" s="457"/>
      <c r="AB1513" s="55">
        <f t="shared" si="433"/>
        <v>0</v>
      </c>
      <c r="AC1513" s="55">
        <f>IF(A_Stammdaten!$B$25="ja",D_SAV!AA1513,D_SAV!AB1513)</f>
        <v>0</v>
      </c>
      <c r="AD1513" s="478">
        <f>IF(AC1513=0,0,IF(U1513-(con_EOGJahr-D_SAV!E1513)&lt;=0,AC1513,AC1513/V1513))</f>
        <v>0</v>
      </c>
      <c r="AE1513" s="478">
        <f>IFERROR(IF(AND(VLOOKUP(D1513,rng_ND,5,FALSE)="Ja",D_SAV!T1513="degressiv"),D_SAV!AC1513*Y1513/100,0),0)</f>
        <v>0</v>
      </c>
      <c r="AF1513" s="55">
        <f>IFERROR(IF(VLOOKUP(D1513,rng_ND,5,FALSE)="Ja",MAX(D_SAV!AD1513:AE1513),D_SAV!AD1513),0)</f>
        <v>0</v>
      </c>
      <c r="AG1513" s="55">
        <f t="shared" si="434"/>
        <v>0</v>
      </c>
      <c r="AH1513" s="55">
        <f t="shared" si="435"/>
        <v>0</v>
      </c>
      <c r="AI1513" s="55">
        <f t="shared" si="436"/>
        <v>0</v>
      </c>
      <c r="AJ1513" s="55">
        <f t="shared" si="437"/>
        <v>0</v>
      </c>
      <c r="AK1513" s="55">
        <f t="shared" si="428"/>
        <v>0</v>
      </c>
      <c r="AL1513" s="55">
        <f t="shared" si="429"/>
        <v>0</v>
      </c>
      <c r="AM1513" s="55">
        <f t="shared" si="430"/>
        <v>0</v>
      </c>
    </row>
    <row r="1514" spans="1:39" x14ac:dyDescent="0.25">
      <c r="A1514" s="47">
        <v>1510</v>
      </c>
      <c r="B1514" s="358" t="str">
        <f>IF(AND(E1514&lt;&gt;0,D1514&lt;&gt;0,F1514&lt;&gt;0),IF(C1514&lt;&gt;0,CONCATENATE(C1514,"-AGr",VLOOKUP(D1514,Listen!$A$2:$G$45,7,FALSE),"-",E1514,"-",F1514,),CONCATENATE("AGr",VLOOKUP(D1514,Listen!$A$2:$G$45,7,FALSE),"-",E1514,"-",F1514)),"keine vollständige ID")</f>
        <v>keine vollständige ID</v>
      </c>
      <c r="C1514" s="359">
        <f>'[2]III_SAV-Details_NB'!B1520</f>
        <v>0</v>
      </c>
      <c r="D1514" s="359">
        <f>'[2]III_SAV-Details_NB'!C1520</f>
        <v>0</v>
      </c>
      <c r="E1514" s="359">
        <f>'[2]III_SAV-Details_NB'!D1520</f>
        <v>0</v>
      </c>
      <c r="F1514" s="490"/>
      <c r="G1514" s="281">
        <f>'[2]III_SAV-Details_NB'!X1520</f>
        <v>0</v>
      </c>
      <c r="H1514" s="281">
        <f t="shared" si="431"/>
        <v>0</v>
      </c>
      <c r="I1514" s="281">
        <f>IF(con_EOGJahr=2025,'[2]III_SAV-Details_NB'!AA1520,IF(con_EOGJahr=2026,'[2]III_SAV-Details_NB'!AB1520,'[2]III_SAV-Details_NB'!AC1520))</f>
        <v>0</v>
      </c>
      <c r="J1514" s="282"/>
      <c r="K1514" s="282"/>
      <c r="L1514" s="282"/>
      <c r="M1514" s="282"/>
      <c r="N1514" s="282"/>
      <c r="O1514" s="282"/>
      <c r="P1514" s="52">
        <f t="shared" si="432"/>
        <v>0</v>
      </c>
      <c r="Q1514" s="60"/>
      <c r="R1514" s="53">
        <f t="shared" si="438"/>
        <v>0</v>
      </c>
      <c r="S1514" s="59"/>
      <c r="T1514" s="61"/>
      <c r="U1514" s="342" t="str">
        <f t="shared" si="442"/>
        <v>k.A.</v>
      </c>
      <c r="V1514" s="343" t="str">
        <f t="shared" si="439"/>
        <v>k.A.</v>
      </c>
      <c r="W1514" s="343" t="str">
        <f>IFERROR(IF(OR($D1514="",$E1514=0,con_Ende=0),"k.A.",IF(VLOOKUP($D1514,rng_ND,5,0)="Nein",VLOOKUP($D1514,rng_ND,2,FALSE),MIN(VLOOKUP($D1514,rng_ND,2,FALSE),A_Stammdaten!$B$19-D_SAV!$E1514+1))),"k.A.")</f>
        <v>k.A.</v>
      </c>
      <c r="X1514" s="343" t="str">
        <f t="shared" si="440"/>
        <v>k.A.</v>
      </c>
      <c r="Y1514" s="62"/>
      <c r="Z1514" s="48">
        <f t="shared" si="441"/>
        <v>0</v>
      </c>
      <c r="AA1514" s="457"/>
      <c r="AB1514" s="55">
        <f t="shared" si="433"/>
        <v>0</v>
      </c>
      <c r="AC1514" s="55">
        <f>IF(A_Stammdaten!$B$25="ja",D_SAV!AA1514,D_SAV!AB1514)</f>
        <v>0</v>
      </c>
      <c r="AD1514" s="478">
        <f>IF(AC1514=0,0,IF(U1514-(con_EOGJahr-D_SAV!E1514)&lt;=0,AC1514,AC1514/V1514))</f>
        <v>0</v>
      </c>
      <c r="AE1514" s="478">
        <f>IFERROR(IF(AND(VLOOKUP(D1514,rng_ND,5,FALSE)="Ja",D_SAV!T1514="degressiv"),D_SAV!AC1514*Y1514/100,0),0)</f>
        <v>0</v>
      </c>
      <c r="AF1514" s="55">
        <f>IFERROR(IF(VLOOKUP(D1514,rng_ND,5,FALSE)="Ja",MAX(D_SAV!AD1514:AE1514),D_SAV!AD1514),0)</f>
        <v>0</v>
      </c>
      <c r="AG1514" s="55">
        <f t="shared" si="434"/>
        <v>0</v>
      </c>
      <c r="AH1514" s="55">
        <f t="shared" si="435"/>
        <v>0</v>
      </c>
      <c r="AI1514" s="55">
        <f t="shared" si="436"/>
        <v>0</v>
      </c>
      <c r="AJ1514" s="55">
        <f t="shared" si="437"/>
        <v>0</v>
      </c>
      <c r="AK1514" s="55">
        <f t="shared" si="428"/>
        <v>0</v>
      </c>
      <c r="AL1514" s="55">
        <f t="shared" si="429"/>
        <v>0</v>
      </c>
      <c r="AM1514" s="55">
        <f t="shared" si="430"/>
        <v>0</v>
      </c>
    </row>
    <row r="1515" spans="1:39" x14ac:dyDescent="0.25">
      <c r="A1515" s="47">
        <v>1511</v>
      </c>
      <c r="B1515" s="358" t="str">
        <f>IF(AND(E1515&lt;&gt;0,D1515&lt;&gt;0,F1515&lt;&gt;0),IF(C1515&lt;&gt;0,CONCATENATE(C1515,"-AGr",VLOOKUP(D1515,Listen!$A$2:$G$45,7,FALSE),"-",E1515,"-",F1515,),CONCATENATE("AGr",VLOOKUP(D1515,Listen!$A$2:$G$45,7,FALSE),"-",E1515,"-",F1515)),"keine vollständige ID")</f>
        <v>keine vollständige ID</v>
      </c>
      <c r="C1515" s="359">
        <f>'[2]III_SAV-Details_NB'!B1521</f>
        <v>0</v>
      </c>
      <c r="D1515" s="359">
        <f>'[2]III_SAV-Details_NB'!C1521</f>
        <v>0</v>
      </c>
      <c r="E1515" s="359">
        <f>'[2]III_SAV-Details_NB'!D1521</f>
        <v>0</v>
      </c>
      <c r="F1515" s="490"/>
      <c r="G1515" s="281">
        <f>'[2]III_SAV-Details_NB'!X1521</f>
        <v>0</v>
      </c>
      <c r="H1515" s="281">
        <f t="shared" si="431"/>
        <v>0</v>
      </c>
      <c r="I1515" s="281">
        <f>IF(con_EOGJahr=2025,'[2]III_SAV-Details_NB'!AA1521,IF(con_EOGJahr=2026,'[2]III_SAV-Details_NB'!AB1521,'[2]III_SAV-Details_NB'!AC1521))</f>
        <v>0</v>
      </c>
      <c r="J1515" s="282"/>
      <c r="K1515" s="282"/>
      <c r="L1515" s="282"/>
      <c r="M1515" s="282"/>
      <c r="N1515" s="282"/>
      <c r="O1515" s="282"/>
      <c r="P1515" s="52">
        <f t="shared" si="432"/>
        <v>0</v>
      </c>
      <c r="Q1515" s="60"/>
      <c r="R1515" s="53">
        <f t="shared" si="438"/>
        <v>0</v>
      </c>
      <c r="S1515" s="59"/>
      <c r="T1515" s="61"/>
      <c r="U1515" s="342" t="str">
        <f t="shared" si="442"/>
        <v>k.A.</v>
      </c>
      <c r="V1515" s="343" t="str">
        <f t="shared" si="439"/>
        <v>k.A.</v>
      </c>
      <c r="W1515" s="343" t="str">
        <f>IFERROR(IF(OR($D1515="",$E1515=0,con_Ende=0),"k.A.",IF(VLOOKUP($D1515,rng_ND,5,0)="Nein",VLOOKUP($D1515,rng_ND,2,FALSE),MIN(VLOOKUP($D1515,rng_ND,2,FALSE),A_Stammdaten!$B$19-D_SAV!$E1515+1))),"k.A.")</f>
        <v>k.A.</v>
      </c>
      <c r="X1515" s="343" t="str">
        <f t="shared" si="440"/>
        <v>k.A.</v>
      </c>
      <c r="Y1515" s="62"/>
      <c r="Z1515" s="48">
        <f t="shared" si="441"/>
        <v>0</v>
      </c>
      <c r="AA1515" s="457"/>
      <c r="AB1515" s="55">
        <f t="shared" si="433"/>
        <v>0</v>
      </c>
      <c r="AC1515" s="55">
        <f>IF(A_Stammdaten!$B$25="ja",D_SAV!AA1515,D_SAV!AB1515)</f>
        <v>0</v>
      </c>
      <c r="AD1515" s="478">
        <f>IF(AC1515=0,0,IF(U1515-(con_EOGJahr-D_SAV!E1515)&lt;=0,AC1515,AC1515/V1515))</f>
        <v>0</v>
      </c>
      <c r="AE1515" s="478">
        <f>IFERROR(IF(AND(VLOOKUP(D1515,rng_ND,5,FALSE)="Ja",D_SAV!T1515="degressiv"),D_SAV!AC1515*Y1515/100,0),0)</f>
        <v>0</v>
      </c>
      <c r="AF1515" s="55">
        <f>IFERROR(IF(VLOOKUP(D1515,rng_ND,5,FALSE)="Ja",MAX(D_SAV!AD1515:AE1515),D_SAV!AD1515),0)</f>
        <v>0</v>
      </c>
      <c r="AG1515" s="55">
        <f t="shared" si="434"/>
        <v>0</v>
      </c>
      <c r="AH1515" s="55">
        <f t="shared" si="435"/>
        <v>0</v>
      </c>
      <c r="AI1515" s="55">
        <f t="shared" si="436"/>
        <v>0</v>
      </c>
      <c r="AJ1515" s="55">
        <f t="shared" si="437"/>
        <v>0</v>
      </c>
      <c r="AK1515" s="55">
        <f t="shared" si="428"/>
        <v>0</v>
      </c>
      <c r="AL1515" s="55">
        <f t="shared" si="429"/>
        <v>0</v>
      </c>
      <c r="AM1515" s="55">
        <f t="shared" si="430"/>
        <v>0</v>
      </c>
    </row>
    <row r="1516" spans="1:39" x14ac:dyDescent="0.25">
      <c r="A1516" s="47">
        <v>1512</v>
      </c>
      <c r="B1516" s="358" t="str">
        <f>IF(AND(E1516&lt;&gt;0,D1516&lt;&gt;0,F1516&lt;&gt;0),IF(C1516&lt;&gt;0,CONCATENATE(C1516,"-AGr",VLOOKUP(D1516,Listen!$A$2:$G$45,7,FALSE),"-",E1516,"-",F1516,),CONCATENATE("AGr",VLOOKUP(D1516,Listen!$A$2:$G$45,7,FALSE),"-",E1516,"-",F1516)),"keine vollständige ID")</f>
        <v>keine vollständige ID</v>
      </c>
      <c r="C1516" s="359">
        <f>'[2]III_SAV-Details_NB'!B1522</f>
        <v>0</v>
      </c>
      <c r="D1516" s="359">
        <f>'[2]III_SAV-Details_NB'!C1522</f>
        <v>0</v>
      </c>
      <c r="E1516" s="359">
        <f>'[2]III_SAV-Details_NB'!D1522</f>
        <v>0</v>
      </c>
      <c r="F1516" s="490"/>
      <c r="G1516" s="281">
        <f>'[2]III_SAV-Details_NB'!X1522</f>
        <v>0</v>
      </c>
      <c r="H1516" s="281">
        <f t="shared" si="431"/>
        <v>0</v>
      </c>
      <c r="I1516" s="281">
        <f>IF(con_EOGJahr=2025,'[2]III_SAV-Details_NB'!AA1522,IF(con_EOGJahr=2026,'[2]III_SAV-Details_NB'!AB1522,'[2]III_SAV-Details_NB'!AC1522))</f>
        <v>0</v>
      </c>
      <c r="J1516" s="282"/>
      <c r="K1516" s="282"/>
      <c r="L1516" s="282"/>
      <c r="M1516" s="282"/>
      <c r="N1516" s="282"/>
      <c r="O1516" s="282"/>
      <c r="P1516" s="52">
        <f t="shared" si="432"/>
        <v>0</v>
      </c>
      <c r="Q1516" s="60"/>
      <c r="R1516" s="53">
        <f t="shared" si="438"/>
        <v>0</v>
      </c>
      <c r="S1516" s="59"/>
      <c r="T1516" s="61"/>
      <c r="U1516" s="342" t="str">
        <f t="shared" si="442"/>
        <v>k.A.</v>
      </c>
      <c r="V1516" s="343" t="str">
        <f t="shared" si="439"/>
        <v>k.A.</v>
      </c>
      <c r="W1516" s="343" t="str">
        <f>IFERROR(IF(OR($D1516="",$E1516=0,con_Ende=0),"k.A.",IF(VLOOKUP($D1516,rng_ND,5,0)="Nein",VLOOKUP($D1516,rng_ND,2,FALSE),MIN(VLOOKUP($D1516,rng_ND,2,FALSE),A_Stammdaten!$B$19-D_SAV!$E1516+1))),"k.A.")</f>
        <v>k.A.</v>
      </c>
      <c r="X1516" s="343" t="str">
        <f t="shared" si="440"/>
        <v>k.A.</v>
      </c>
      <c r="Y1516" s="62"/>
      <c r="Z1516" s="48">
        <f t="shared" si="441"/>
        <v>0</v>
      </c>
      <c r="AA1516" s="457"/>
      <c r="AB1516" s="55">
        <f t="shared" si="433"/>
        <v>0</v>
      </c>
      <c r="AC1516" s="55">
        <f>IF(A_Stammdaten!$B$25="ja",D_SAV!AA1516,D_SAV!AB1516)</f>
        <v>0</v>
      </c>
      <c r="AD1516" s="478">
        <f>IF(AC1516=0,0,IF(U1516-(con_EOGJahr-D_SAV!E1516)&lt;=0,AC1516,AC1516/V1516))</f>
        <v>0</v>
      </c>
      <c r="AE1516" s="478">
        <f>IFERROR(IF(AND(VLOOKUP(D1516,rng_ND,5,FALSE)="Ja",D_SAV!T1516="degressiv"),D_SAV!AC1516*Y1516/100,0),0)</f>
        <v>0</v>
      </c>
      <c r="AF1516" s="55">
        <f>IFERROR(IF(VLOOKUP(D1516,rng_ND,5,FALSE)="Ja",MAX(D_SAV!AD1516:AE1516),D_SAV!AD1516),0)</f>
        <v>0</v>
      </c>
      <c r="AG1516" s="55">
        <f t="shared" si="434"/>
        <v>0</v>
      </c>
      <c r="AH1516" s="55">
        <f t="shared" si="435"/>
        <v>0</v>
      </c>
      <c r="AI1516" s="55">
        <f t="shared" si="436"/>
        <v>0</v>
      </c>
      <c r="AJ1516" s="55">
        <f t="shared" si="437"/>
        <v>0</v>
      </c>
      <c r="AK1516" s="55">
        <f t="shared" si="428"/>
        <v>0</v>
      </c>
      <c r="AL1516" s="55">
        <f t="shared" si="429"/>
        <v>0</v>
      </c>
      <c r="AM1516" s="55">
        <f t="shared" si="430"/>
        <v>0</v>
      </c>
    </row>
    <row r="1517" spans="1:39" x14ac:dyDescent="0.25">
      <c r="A1517" s="47">
        <v>1513</v>
      </c>
      <c r="B1517" s="358" t="str">
        <f>IF(AND(E1517&lt;&gt;0,D1517&lt;&gt;0,F1517&lt;&gt;0),IF(C1517&lt;&gt;0,CONCATENATE(C1517,"-AGr",VLOOKUP(D1517,Listen!$A$2:$G$45,7,FALSE),"-",E1517,"-",F1517,),CONCATENATE("AGr",VLOOKUP(D1517,Listen!$A$2:$G$45,7,FALSE),"-",E1517,"-",F1517)),"keine vollständige ID")</f>
        <v>keine vollständige ID</v>
      </c>
      <c r="C1517" s="359">
        <f>'[2]III_SAV-Details_NB'!B1523</f>
        <v>0</v>
      </c>
      <c r="D1517" s="359">
        <f>'[2]III_SAV-Details_NB'!C1523</f>
        <v>0</v>
      </c>
      <c r="E1517" s="359">
        <f>'[2]III_SAV-Details_NB'!D1523</f>
        <v>0</v>
      </c>
      <c r="F1517" s="490"/>
      <c r="G1517" s="281">
        <f>'[2]III_SAV-Details_NB'!X1523</f>
        <v>0</v>
      </c>
      <c r="H1517" s="281">
        <f t="shared" si="431"/>
        <v>0</v>
      </c>
      <c r="I1517" s="281">
        <f>IF(con_EOGJahr=2025,'[2]III_SAV-Details_NB'!AA1523,IF(con_EOGJahr=2026,'[2]III_SAV-Details_NB'!AB1523,'[2]III_SAV-Details_NB'!AC1523))</f>
        <v>0</v>
      </c>
      <c r="J1517" s="282"/>
      <c r="K1517" s="282"/>
      <c r="L1517" s="282"/>
      <c r="M1517" s="282"/>
      <c r="N1517" s="282"/>
      <c r="O1517" s="282"/>
      <c r="P1517" s="52">
        <f t="shared" si="432"/>
        <v>0</v>
      </c>
      <c r="Q1517" s="60"/>
      <c r="R1517" s="53">
        <f t="shared" si="438"/>
        <v>0</v>
      </c>
      <c r="S1517" s="59"/>
      <c r="T1517" s="61"/>
      <c r="U1517" s="342" t="str">
        <f t="shared" si="442"/>
        <v>k.A.</v>
      </c>
      <c r="V1517" s="343" t="str">
        <f t="shared" si="439"/>
        <v>k.A.</v>
      </c>
      <c r="W1517" s="343" t="str">
        <f>IFERROR(IF(OR($D1517="",$E1517=0,con_Ende=0),"k.A.",IF(VLOOKUP($D1517,rng_ND,5,0)="Nein",VLOOKUP($D1517,rng_ND,2,FALSE),MIN(VLOOKUP($D1517,rng_ND,2,FALSE),A_Stammdaten!$B$19-D_SAV!$E1517+1))),"k.A.")</f>
        <v>k.A.</v>
      </c>
      <c r="X1517" s="343" t="str">
        <f t="shared" si="440"/>
        <v>k.A.</v>
      </c>
      <c r="Y1517" s="62"/>
      <c r="Z1517" s="48">
        <f t="shared" si="441"/>
        <v>0</v>
      </c>
      <c r="AA1517" s="457"/>
      <c r="AB1517" s="55">
        <f t="shared" si="433"/>
        <v>0</v>
      </c>
      <c r="AC1517" s="55">
        <f>IF(A_Stammdaten!$B$25="ja",D_SAV!AA1517,D_SAV!AB1517)</f>
        <v>0</v>
      </c>
      <c r="AD1517" s="478">
        <f>IF(AC1517=0,0,IF(U1517-(con_EOGJahr-D_SAV!E1517)&lt;=0,AC1517,AC1517/V1517))</f>
        <v>0</v>
      </c>
      <c r="AE1517" s="478">
        <f>IFERROR(IF(AND(VLOOKUP(D1517,rng_ND,5,FALSE)="Ja",D_SAV!T1517="degressiv"),D_SAV!AC1517*Y1517/100,0),0)</f>
        <v>0</v>
      </c>
      <c r="AF1517" s="55">
        <f>IFERROR(IF(VLOOKUP(D1517,rng_ND,5,FALSE)="Ja",MAX(D_SAV!AD1517:AE1517),D_SAV!AD1517),0)</f>
        <v>0</v>
      </c>
      <c r="AG1517" s="55">
        <f t="shared" si="434"/>
        <v>0</v>
      </c>
      <c r="AH1517" s="55">
        <f t="shared" si="435"/>
        <v>0</v>
      </c>
      <c r="AI1517" s="55">
        <f t="shared" si="436"/>
        <v>0</v>
      </c>
      <c r="AJ1517" s="55">
        <f t="shared" si="437"/>
        <v>0</v>
      </c>
      <c r="AK1517" s="55">
        <f t="shared" si="428"/>
        <v>0</v>
      </c>
      <c r="AL1517" s="55">
        <f t="shared" si="429"/>
        <v>0</v>
      </c>
      <c r="AM1517" s="55">
        <f t="shared" si="430"/>
        <v>0</v>
      </c>
    </row>
    <row r="1518" spans="1:39" x14ac:dyDescent="0.25">
      <c r="A1518" s="47">
        <v>1514</v>
      </c>
      <c r="B1518" s="358" t="str">
        <f>IF(AND(E1518&lt;&gt;0,D1518&lt;&gt;0,F1518&lt;&gt;0),IF(C1518&lt;&gt;0,CONCATENATE(C1518,"-AGr",VLOOKUP(D1518,Listen!$A$2:$G$45,7,FALSE),"-",E1518,"-",F1518,),CONCATENATE("AGr",VLOOKUP(D1518,Listen!$A$2:$G$45,7,FALSE),"-",E1518,"-",F1518)),"keine vollständige ID")</f>
        <v>keine vollständige ID</v>
      </c>
      <c r="C1518" s="359">
        <f>'[2]III_SAV-Details_NB'!B1524</f>
        <v>0</v>
      </c>
      <c r="D1518" s="359">
        <f>'[2]III_SAV-Details_NB'!C1524</f>
        <v>0</v>
      </c>
      <c r="E1518" s="359">
        <f>'[2]III_SAV-Details_NB'!D1524</f>
        <v>0</v>
      </c>
      <c r="F1518" s="490"/>
      <c r="G1518" s="281">
        <f>'[2]III_SAV-Details_NB'!X1524</f>
        <v>0</v>
      </c>
      <c r="H1518" s="281">
        <f t="shared" si="431"/>
        <v>0</v>
      </c>
      <c r="I1518" s="281">
        <f>IF(con_EOGJahr=2025,'[2]III_SAV-Details_NB'!AA1524,IF(con_EOGJahr=2026,'[2]III_SAV-Details_NB'!AB1524,'[2]III_SAV-Details_NB'!AC1524))</f>
        <v>0</v>
      </c>
      <c r="J1518" s="282"/>
      <c r="K1518" s="282"/>
      <c r="L1518" s="282"/>
      <c r="M1518" s="282"/>
      <c r="N1518" s="282"/>
      <c r="O1518" s="282"/>
      <c r="P1518" s="52">
        <f t="shared" si="432"/>
        <v>0</v>
      </c>
      <c r="Q1518" s="60"/>
      <c r="R1518" s="53">
        <f t="shared" si="438"/>
        <v>0</v>
      </c>
      <c r="S1518" s="59"/>
      <c r="T1518" s="61"/>
      <c r="U1518" s="342" t="str">
        <f t="shared" si="442"/>
        <v>k.A.</v>
      </c>
      <c r="V1518" s="343" t="str">
        <f t="shared" si="439"/>
        <v>k.A.</v>
      </c>
      <c r="W1518" s="343" t="str">
        <f>IFERROR(IF(OR($D1518="",$E1518=0,con_Ende=0),"k.A.",IF(VLOOKUP($D1518,rng_ND,5,0)="Nein",VLOOKUP($D1518,rng_ND,2,FALSE),MIN(VLOOKUP($D1518,rng_ND,2,FALSE),A_Stammdaten!$B$19-D_SAV!$E1518+1))),"k.A.")</f>
        <v>k.A.</v>
      </c>
      <c r="X1518" s="343" t="str">
        <f t="shared" si="440"/>
        <v>k.A.</v>
      </c>
      <c r="Y1518" s="62"/>
      <c r="Z1518" s="48">
        <f t="shared" si="441"/>
        <v>0</v>
      </c>
      <c r="AA1518" s="457"/>
      <c r="AB1518" s="55">
        <f t="shared" si="433"/>
        <v>0</v>
      </c>
      <c r="AC1518" s="55">
        <f>IF(A_Stammdaten!$B$25="ja",D_SAV!AA1518,D_SAV!AB1518)</f>
        <v>0</v>
      </c>
      <c r="AD1518" s="478">
        <f>IF(AC1518=0,0,IF(U1518-(con_EOGJahr-D_SAV!E1518)&lt;=0,AC1518,AC1518/V1518))</f>
        <v>0</v>
      </c>
      <c r="AE1518" s="478">
        <f>IFERROR(IF(AND(VLOOKUP(D1518,rng_ND,5,FALSE)="Ja",D_SAV!T1518="degressiv"),D_SAV!AC1518*Y1518/100,0),0)</f>
        <v>0</v>
      </c>
      <c r="AF1518" s="55">
        <f>IFERROR(IF(VLOOKUP(D1518,rng_ND,5,FALSE)="Ja",MAX(D_SAV!AD1518:AE1518),D_SAV!AD1518),0)</f>
        <v>0</v>
      </c>
      <c r="AG1518" s="55">
        <f t="shared" si="434"/>
        <v>0</v>
      </c>
      <c r="AH1518" s="55">
        <f t="shared" si="435"/>
        <v>0</v>
      </c>
      <c r="AI1518" s="55">
        <f t="shared" si="436"/>
        <v>0</v>
      </c>
      <c r="AJ1518" s="55">
        <f t="shared" si="437"/>
        <v>0</v>
      </c>
      <c r="AK1518" s="55">
        <f t="shared" si="428"/>
        <v>0</v>
      </c>
      <c r="AL1518" s="55">
        <f t="shared" si="429"/>
        <v>0</v>
      </c>
      <c r="AM1518" s="55">
        <f t="shared" si="430"/>
        <v>0</v>
      </c>
    </row>
    <row r="1519" spans="1:39" x14ac:dyDescent="0.25">
      <c r="A1519" s="47">
        <v>1515</v>
      </c>
      <c r="B1519" s="358" t="str">
        <f>IF(AND(E1519&lt;&gt;0,D1519&lt;&gt;0,F1519&lt;&gt;0),IF(C1519&lt;&gt;0,CONCATENATE(C1519,"-AGr",VLOOKUP(D1519,Listen!$A$2:$G$45,7,FALSE),"-",E1519,"-",F1519,),CONCATENATE("AGr",VLOOKUP(D1519,Listen!$A$2:$G$45,7,FALSE),"-",E1519,"-",F1519)),"keine vollständige ID")</f>
        <v>keine vollständige ID</v>
      </c>
      <c r="C1519" s="359">
        <f>'[2]III_SAV-Details_NB'!B1525</f>
        <v>0</v>
      </c>
      <c r="D1519" s="359">
        <f>'[2]III_SAV-Details_NB'!C1525</f>
        <v>0</v>
      </c>
      <c r="E1519" s="359">
        <f>'[2]III_SAV-Details_NB'!D1525</f>
        <v>0</v>
      </c>
      <c r="F1519" s="490"/>
      <c r="G1519" s="281">
        <f>'[2]III_SAV-Details_NB'!X1525</f>
        <v>0</v>
      </c>
      <c r="H1519" s="281">
        <f t="shared" si="431"/>
        <v>0</v>
      </c>
      <c r="I1519" s="281">
        <f>IF(con_EOGJahr=2025,'[2]III_SAV-Details_NB'!AA1525,IF(con_EOGJahr=2026,'[2]III_SAV-Details_NB'!AB1525,'[2]III_SAV-Details_NB'!AC1525))</f>
        <v>0</v>
      </c>
      <c r="J1519" s="282"/>
      <c r="K1519" s="282"/>
      <c r="L1519" s="282"/>
      <c r="M1519" s="282"/>
      <c r="N1519" s="282"/>
      <c r="O1519" s="282"/>
      <c r="P1519" s="52">
        <f t="shared" si="432"/>
        <v>0</v>
      </c>
      <c r="Q1519" s="60"/>
      <c r="R1519" s="53">
        <f t="shared" si="438"/>
        <v>0</v>
      </c>
      <c r="S1519" s="59"/>
      <c r="T1519" s="61"/>
      <c r="U1519" s="342" t="str">
        <f t="shared" si="442"/>
        <v>k.A.</v>
      </c>
      <c r="V1519" s="343" t="str">
        <f t="shared" si="439"/>
        <v>k.A.</v>
      </c>
      <c r="W1519" s="343" t="str">
        <f>IFERROR(IF(OR($D1519="",$E1519=0,con_Ende=0),"k.A.",IF(VLOOKUP($D1519,rng_ND,5,0)="Nein",VLOOKUP($D1519,rng_ND,2,FALSE),MIN(VLOOKUP($D1519,rng_ND,2,FALSE),A_Stammdaten!$B$19-D_SAV!$E1519+1))),"k.A.")</f>
        <v>k.A.</v>
      </c>
      <c r="X1519" s="343" t="str">
        <f t="shared" si="440"/>
        <v>k.A.</v>
      </c>
      <c r="Y1519" s="62"/>
      <c r="Z1519" s="48">
        <f t="shared" si="441"/>
        <v>0</v>
      </c>
      <c r="AA1519" s="457"/>
      <c r="AB1519" s="55">
        <f t="shared" si="433"/>
        <v>0</v>
      </c>
      <c r="AC1519" s="55">
        <f>IF(A_Stammdaten!$B$25="ja",D_SAV!AA1519,D_SAV!AB1519)</f>
        <v>0</v>
      </c>
      <c r="AD1519" s="478">
        <f>IF(AC1519=0,0,IF(U1519-(con_EOGJahr-D_SAV!E1519)&lt;=0,AC1519,AC1519/V1519))</f>
        <v>0</v>
      </c>
      <c r="AE1519" s="478">
        <f>IFERROR(IF(AND(VLOOKUP(D1519,rng_ND,5,FALSE)="Ja",D_SAV!T1519="degressiv"),D_SAV!AC1519*Y1519/100,0),0)</f>
        <v>0</v>
      </c>
      <c r="AF1519" s="55">
        <f>IFERROR(IF(VLOOKUP(D1519,rng_ND,5,FALSE)="Ja",MAX(D_SAV!AD1519:AE1519),D_SAV!AD1519),0)</f>
        <v>0</v>
      </c>
      <c r="AG1519" s="55">
        <f t="shared" si="434"/>
        <v>0</v>
      </c>
      <c r="AH1519" s="55">
        <f t="shared" si="435"/>
        <v>0</v>
      </c>
      <c r="AI1519" s="55">
        <f t="shared" si="436"/>
        <v>0</v>
      </c>
      <c r="AJ1519" s="55">
        <f t="shared" si="437"/>
        <v>0</v>
      </c>
      <c r="AK1519" s="55">
        <f t="shared" si="428"/>
        <v>0</v>
      </c>
      <c r="AL1519" s="55">
        <f t="shared" si="429"/>
        <v>0</v>
      </c>
      <c r="AM1519" s="55">
        <f t="shared" si="430"/>
        <v>0</v>
      </c>
    </row>
    <row r="1520" spans="1:39" x14ac:dyDescent="0.25">
      <c r="A1520" s="47">
        <v>1516</v>
      </c>
      <c r="B1520" s="358" t="str">
        <f>IF(AND(E1520&lt;&gt;0,D1520&lt;&gt;0,F1520&lt;&gt;0),IF(C1520&lt;&gt;0,CONCATENATE(C1520,"-AGr",VLOOKUP(D1520,Listen!$A$2:$G$45,7,FALSE),"-",E1520,"-",F1520,),CONCATENATE("AGr",VLOOKUP(D1520,Listen!$A$2:$G$45,7,FALSE),"-",E1520,"-",F1520)),"keine vollständige ID")</f>
        <v>keine vollständige ID</v>
      </c>
      <c r="C1520" s="359">
        <f>'[2]III_SAV-Details_NB'!B1526</f>
        <v>0</v>
      </c>
      <c r="D1520" s="359">
        <f>'[2]III_SAV-Details_NB'!C1526</f>
        <v>0</v>
      </c>
      <c r="E1520" s="359">
        <f>'[2]III_SAV-Details_NB'!D1526</f>
        <v>0</v>
      </c>
      <c r="F1520" s="490"/>
      <c r="G1520" s="281">
        <f>'[2]III_SAV-Details_NB'!X1526</f>
        <v>0</v>
      </c>
      <c r="H1520" s="281">
        <f t="shared" si="431"/>
        <v>0</v>
      </c>
      <c r="I1520" s="281">
        <f>IF(con_EOGJahr=2025,'[2]III_SAV-Details_NB'!AA1526,IF(con_EOGJahr=2026,'[2]III_SAV-Details_NB'!AB1526,'[2]III_SAV-Details_NB'!AC1526))</f>
        <v>0</v>
      </c>
      <c r="J1520" s="282"/>
      <c r="K1520" s="282"/>
      <c r="L1520" s="282"/>
      <c r="M1520" s="282"/>
      <c r="N1520" s="282"/>
      <c r="O1520" s="282"/>
      <c r="P1520" s="52">
        <f t="shared" si="432"/>
        <v>0</v>
      </c>
      <c r="Q1520" s="60"/>
      <c r="R1520" s="53">
        <f t="shared" si="438"/>
        <v>0</v>
      </c>
      <c r="S1520" s="59"/>
      <c r="T1520" s="61"/>
      <c r="U1520" s="342" t="str">
        <f t="shared" si="442"/>
        <v>k.A.</v>
      </c>
      <c r="V1520" s="343" t="str">
        <f t="shared" si="439"/>
        <v>k.A.</v>
      </c>
      <c r="W1520" s="343" t="str">
        <f>IFERROR(IF(OR($D1520="",$E1520=0,con_Ende=0),"k.A.",IF(VLOOKUP($D1520,rng_ND,5,0)="Nein",VLOOKUP($D1520,rng_ND,2,FALSE),MIN(VLOOKUP($D1520,rng_ND,2,FALSE),A_Stammdaten!$B$19-D_SAV!$E1520+1))),"k.A.")</f>
        <v>k.A.</v>
      </c>
      <c r="X1520" s="343" t="str">
        <f t="shared" si="440"/>
        <v>k.A.</v>
      </c>
      <c r="Y1520" s="62"/>
      <c r="Z1520" s="48">
        <f t="shared" si="441"/>
        <v>0</v>
      </c>
      <c r="AA1520" s="457"/>
      <c r="AB1520" s="55">
        <f t="shared" si="433"/>
        <v>0</v>
      </c>
      <c r="AC1520" s="55">
        <f>IF(A_Stammdaten!$B$25="ja",D_SAV!AA1520,D_SAV!AB1520)</f>
        <v>0</v>
      </c>
      <c r="AD1520" s="478">
        <f>IF(AC1520=0,0,IF(U1520-(con_EOGJahr-D_SAV!E1520)&lt;=0,AC1520,AC1520/V1520))</f>
        <v>0</v>
      </c>
      <c r="AE1520" s="478">
        <f>IFERROR(IF(AND(VLOOKUP(D1520,rng_ND,5,FALSE)="Ja",D_SAV!T1520="degressiv"),D_SAV!AC1520*Y1520/100,0),0)</f>
        <v>0</v>
      </c>
      <c r="AF1520" s="55">
        <f>IFERROR(IF(VLOOKUP(D1520,rng_ND,5,FALSE)="Ja",MAX(D_SAV!AD1520:AE1520),D_SAV!AD1520),0)</f>
        <v>0</v>
      </c>
      <c r="AG1520" s="55">
        <f t="shared" si="434"/>
        <v>0</v>
      </c>
      <c r="AH1520" s="55">
        <f t="shared" si="435"/>
        <v>0</v>
      </c>
      <c r="AI1520" s="55">
        <f t="shared" si="436"/>
        <v>0</v>
      </c>
      <c r="AJ1520" s="55">
        <f t="shared" si="437"/>
        <v>0</v>
      </c>
      <c r="AK1520" s="55">
        <f t="shared" si="428"/>
        <v>0</v>
      </c>
      <c r="AL1520" s="55">
        <f t="shared" si="429"/>
        <v>0</v>
      </c>
      <c r="AM1520" s="55">
        <f t="shared" si="430"/>
        <v>0</v>
      </c>
    </row>
    <row r="1521" spans="1:39" x14ac:dyDescent="0.25">
      <c r="A1521" s="47">
        <v>1517</v>
      </c>
      <c r="B1521" s="358" t="str">
        <f>IF(AND(E1521&lt;&gt;0,D1521&lt;&gt;0,F1521&lt;&gt;0),IF(C1521&lt;&gt;0,CONCATENATE(C1521,"-AGr",VLOOKUP(D1521,Listen!$A$2:$G$45,7,FALSE),"-",E1521,"-",F1521,),CONCATENATE("AGr",VLOOKUP(D1521,Listen!$A$2:$G$45,7,FALSE),"-",E1521,"-",F1521)),"keine vollständige ID")</f>
        <v>keine vollständige ID</v>
      </c>
      <c r="C1521" s="359">
        <f>'[2]III_SAV-Details_NB'!B1527</f>
        <v>0</v>
      </c>
      <c r="D1521" s="359">
        <f>'[2]III_SAV-Details_NB'!C1527</f>
        <v>0</v>
      </c>
      <c r="E1521" s="359">
        <f>'[2]III_SAV-Details_NB'!D1527</f>
        <v>0</v>
      </c>
      <c r="F1521" s="490"/>
      <c r="G1521" s="281">
        <f>'[2]III_SAV-Details_NB'!X1527</f>
        <v>0</v>
      </c>
      <c r="H1521" s="281">
        <f t="shared" si="431"/>
        <v>0</v>
      </c>
      <c r="I1521" s="281">
        <f>IF(con_EOGJahr=2025,'[2]III_SAV-Details_NB'!AA1527,IF(con_EOGJahr=2026,'[2]III_SAV-Details_NB'!AB1527,'[2]III_SAV-Details_NB'!AC1527))</f>
        <v>0</v>
      </c>
      <c r="J1521" s="282"/>
      <c r="K1521" s="282"/>
      <c r="L1521" s="282"/>
      <c r="M1521" s="282"/>
      <c r="N1521" s="282"/>
      <c r="O1521" s="282"/>
      <c r="P1521" s="52">
        <f t="shared" si="432"/>
        <v>0</v>
      </c>
      <c r="Q1521" s="60"/>
      <c r="R1521" s="53">
        <f t="shared" si="438"/>
        <v>0</v>
      </c>
      <c r="S1521" s="59"/>
      <c r="T1521" s="61"/>
      <c r="U1521" s="342" t="str">
        <f t="shared" si="442"/>
        <v>k.A.</v>
      </c>
      <c r="V1521" s="343" t="str">
        <f t="shared" si="439"/>
        <v>k.A.</v>
      </c>
      <c r="W1521" s="343" t="str">
        <f>IFERROR(IF(OR($D1521="",$E1521=0,con_Ende=0),"k.A.",IF(VLOOKUP($D1521,rng_ND,5,0)="Nein",VLOOKUP($D1521,rng_ND,2,FALSE),MIN(VLOOKUP($D1521,rng_ND,2,FALSE),A_Stammdaten!$B$19-D_SAV!$E1521+1))),"k.A.")</f>
        <v>k.A.</v>
      </c>
      <c r="X1521" s="343" t="str">
        <f t="shared" si="440"/>
        <v>k.A.</v>
      </c>
      <c r="Y1521" s="62"/>
      <c r="Z1521" s="48">
        <f t="shared" si="441"/>
        <v>0</v>
      </c>
      <c r="AA1521" s="457"/>
      <c r="AB1521" s="55">
        <f t="shared" si="433"/>
        <v>0</v>
      </c>
      <c r="AC1521" s="55">
        <f>IF(A_Stammdaten!$B$25="ja",D_SAV!AA1521,D_SAV!AB1521)</f>
        <v>0</v>
      </c>
      <c r="AD1521" s="478">
        <f>IF(AC1521=0,0,IF(U1521-(con_EOGJahr-D_SAV!E1521)&lt;=0,AC1521,AC1521/V1521))</f>
        <v>0</v>
      </c>
      <c r="AE1521" s="478">
        <f>IFERROR(IF(AND(VLOOKUP(D1521,rng_ND,5,FALSE)="Ja",D_SAV!T1521="degressiv"),D_SAV!AC1521*Y1521/100,0),0)</f>
        <v>0</v>
      </c>
      <c r="AF1521" s="55">
        <f>IFERROR(IF(VLOOKUP(D1521,rng_ND,5,FALSE)="Ja",MAX(D_SAV!AD1521:AE1521),D_SAV!AD1521),0)</f>
        <v>0</v>
      </c>
      <c r="AG1521" s="55">
        <f t="shared" si="434"/>
        <v>0</v>
      </c>
      <c r="AH1521" s="55">
        <f t="shared" si="435"/>
        <v>0</v>
      </c>
      <c r="AI1521" s="55">
        <f t="shared" si="436"/>
        <v>0</v>
      </c>
      <c r="AJ1521" s="55">
        <f t="shared" si="437"/>
        <v>0</v>
      </c>
      <c r="AK1521" s="55">
        <f t="shared" si="428"/>
        <v>0</v>
      </c>
      <c r="AL1521" s="55">
        <f t="shared" si="429"/>
        <v>0</v>
      </c>
      <c r="AM1521" s="55">
        <f t="shared" si="430"/>
        <v>0</v>
      </c>
    </row>
    <row r="1522" spans="1:39" x14ac:dyDescent="0.25">
      <c r="A1522" s="47">
        <v>1518</v>
      </c>
      <c r="B1522" s="358" t="str">
        <f>IF(AND(E1522&lt;&gt;0,D1522&lt;&gt;0,F1522&lt;&gt;0),IF(C1522&lt;&gt;0,CONCATENATE(C1522,"-AGr",VLOOKUP(D1522,Listen!$A$2:$G$45,7,FALSE),"-",E1522,"-",F1522,),CONCATENATE("AGr",VLOOKUP(D1522,Listen!$A$2:$G$45,7,FALSE),"-",E1522,"-",F1522)),"keine vollständige ID")</f>
        <v>keine vollständige ID</v>
      </c>
      <c r="C1522" s="359">
        <f>'[2]III_SAV-Details_NB'!B1528</f>
        <v>0</v>
      </c>
      <c r="D1522" s="359">
        <f>'[2]III_SAV-Details_NB'!C1528</f>
        <v>0</v>
      </c>
      <c r="E1522" s="359">
        <f>'[2]III_SAV-Details_NB'!D1528</f>
        <v>0</v>
      </c>
      <c r="F1522" s="490"/>
      <c r="G1522" s="281">
        <f>'[2]III_SAV-Details_NB'!X1528</f>
        <v>0</v>
      </c>
      <c r="H1522" s="281">
        <f t="shared" si="431"/>
        <v>0</v>
      </c>
      <c r="I1522" s="281">
        <f>IF(con_EOGJahr=2025,'[2]III_SAV-Details_NB'!AA1528,IF(con_EOGJahr=2026,'[2]III_SAV-Details_NB'!AB1528,'[2]III_SAV-Details_NB'!AC1528))</f>
        <v>0</v>
      </c>
      <c r="J1522" s="282"/>
      <c r="K1522" s="282"/>
      <c r="L1522" s="282"/>
      <c r="M1522" s="282"/>
      <c r="N1522" s="282"/>
      <c r="O1522" s="282"/>
      <c r="P1522" s="52">
        <f t="shared" si="432"/>
        <v>0</v>
      </c>
      <c r="Q1522" s="60"/>
      <c r="R1522" s="53">
        <f t="shared" si="438"/>
        <v>0</v>
      </c>
      <c r="S1522" s="59"/>
      <c r="T1522" s="61"/>
      <c r="U1522" s="342" t="str">
        <f t="shared" si="442"/>
        <v>k.A.</v>
      </c>
      <c r="V1522" s="343" t="str">
        <f t="shared" si="439"/>
        <v>k.A.</v>
      </c>
      <c r="W1522" s="343" t="str">
        <f>IFERROR(IF(OR($D1522="",$E1522=0,con_Ende=0),"k.A.",IF(VLOOKUP($D1522,rng_ND,5,0)="Nein",VLOOKUP($D1522,rng_ND,2,FALSE),MIN(VLOOKUP($D1522,rng_ND,2,FALSE),A_Stammdaten!$B$19-D_SAV!$E1522+1))),"k.A.")</f>
        <v>k.A.</v>
      </c>
      <c r="X1522" s="343" t="str">
        <f t="shared" si="440"/>
        <v>k.A.</v>
      </c>
      <c r="Y1522" s="62"/>
      <c r="Z1522" s="48">
        <f t="shared" si="441"/>
        <v>0</v>
      </c>
      <c r="AA1522" s="457"/>
      <c r="AB1522" s="55">
        <f t="shared" si="433"/>
        <v>0</v>
      </c>
      <c r="AC1522" s="55">
        <f>IF(A_Stammdaten!$B$25="ja",D_SAV!AA1522,D_SAV!AB1522)</f>
        <v>0</v>
      </c>
      <c r="AD1522" s="478">
        <f>IF(AC1522=0,0,IF(U1522-(con_EOGJahr-D_SAV!E1522)&lt;=0,AC1522,AC1522/V1522))</f>
        <v>0</v>
      </c>
      <c r="AE1522" s="478">
        <f>IFERROR(IF(AND(VLOOKUP(D1522,rng_ND,5,FALSE)="Ja",D_SAV!T1522="degressiv"),D_SAV!AC1522*Y1522/100,0),0)</f>
        <v>0</v>
      </c>
      <c r="AF1522" s="55">
        <f>IFERROR(IF(VLOOKUP(D1522,rng_ND,5,FALSE)="Ja",MAX(D_SAV!AD1522:AE1522),D_SAV!AD1522),0)</f>
        <v>0</v>
      </c>
      <c r="AG1522" s="55">
        <f t="shared" si="434"/>
        <v>0</v>
      </c>
      <c r="AH1522" s="55">
        <f t="shared" si="435"/>
        <v>0</v>
      </c>
      <c r="AI1522" s="55">
        <f t="shared" si="436"/>
        <v>0</v>
      </c>
      <c r="AJ1522" s="55">
        <f t="shared" si="437"/>
        <v>0</v>
      </c>
      <c r="AK1522" s="55">
        <f t="shared" si="428"/>
        <v>0</v>
      </c>
      <c r="AL1522" s="55">
        <f t="shared" si="429"/>
        <v>0</v>
      </c>
      <c r="AM1522" s="55">
        <f t="shared" si="430"/>
        <v>0</v>
      </c>
    </row>
    <row r="1523" spans="1:39" x14ac:dyDescent="0.25">
      <c r="A1523" s="47">
        <v>1519</v>
      </c>
      <c r="B1523" s="358" t="str">
        <f>IF(AND(E1523&lt;&gt;0,D1523&lt;&gt;0,F1523&lt;&gt;0),IF(C1523&lt;&gt;0,CONCATENATE(C1523,"-AGr",VLOOKUP(D1523,Listen!$A$2:$G$45,7,FALSE),"-",E1523,"-",F1523,),CONCATENATE("AGr",VLOOKUP(D1523,Listen!$A$2:$G$45,7,FALSE),"-",E1523,"-",F1523)),"keine vollständige ID")</f>
        <v>keine vollständige ID</v>
      </c>
      <c r="C1523" s="359">
        <f>'[2]III_SAV-Details_NB'!B1529</f>
        <v>0</v>
      </c>
      <c r="D1523" s="359">
        <f>'[2]III_SAV-Details_NB'!C1529</f>
        <v>0</v>
      </c>
      <c r="E1523" s="359">
        <f>'[2]III_SAV-Details_NB'!D1529</f>
        <v>0</v>
      </c>
      <c r="F1523" s="490"/>
      <c r="G1523" s="281">
        <f>'[2]III_SAV-Details_NB'!X1529</f>
        <v>0</v>
      </c>
      <c r="H1523" s="281">
        <f t="shared" si="431"/>
        <v>0</v>
      </c>
      <c r="I1523" s="281">
        <f>IF(con_EOGJahr=2025,'[2]III_SAV-Details_NB'!AA1529,IF(con_EOGJahr=2026,'[2]III_SAV-Details_NB'!AB1529,'[2]III_SAV-Details_NB'!AC1529))</f>
        <v>0</v>
      </c>
      <c r="J1523" s="282"/>
      <c r="K1523" s="282"/>
      <c r="L1523" s="282"/>
      <c r="M1523" s="282"/>
      <c r="N1523" s="282"/>
      <c r="O1523" s="282"/>
      <c r="P1523" s="52">
        <f t="shared" si="432"/>
        <v>0</v>
      </c>
      <c r="Q1523" s="60"/>
      <c r="R1523" s="53">
        <f t="shared" si="438"/>
        <v>0</v>
      </c>
      <c r="S1523" s="59"/>
      <c r="T1523" s="61"/>
      <c r="U1523" s="342" t="str">
        <f t="shared" si="442"/>
        <v>k.A.</v>
      </c>
      <c r="V1523" s="343" t="str">
        <f t="shared" si="439"/>
        <v>k.A.</v>
      </c>
      <c r="W1523" s="343" t="str">
        <f>IFERROR(IF(OR($D1523="",$E1523=0,con_Ende=0),"k.A.",IF(VLOOKUP($D1523,rng_ND,5,0)="Nein",VLOOKUP($D1523,rng_ND,2,FALSE),MIN(VLOOKUP($D1523,rng_ND,2,FALSE),A_Stammdaten!$B$19-D_SAV!$E1523+1))),"k.A.")</f>
        <v>k.A.</v>
      </c>
      <c r="X1523" s="343" t="str">
        <f t="shared" si="440"/>
        <v>k.A.</v>
      </c>
      <c r="Y1523" s="62"/>
      <c r="Z1523" s="48">
        <f t="shared" si="441"/>
        <v>0</v>
      </c>
      <c r="AA1523" s="457"/>
      <c r="AB1523" s="55">
        <f t="shared" si="433"/>
        <v>0</v>
      </c>
      <c r="AC1523" s="55">
        <f>IF(A_Stammdaten!$B$25="ja",D_SAV!AA1523,D_SAV!AB1523)</f>
        <v>0</v>
      </c>
      <c r="AD1523" s="478">
        <f>IF(AC1523=0,0,IF(U1523-(con_EOGJahr-D_SAV!E1523)&lt;=0,AC1523,AC1523/V1523))</f>
        <v>0</v>
      </c>
      <c r="AE1523" s="478">
        <f>IFERROR(IF(AND(VLOOKUP(D1523,rng_ND,5,FALSE)="Ja",D_SAV!T1523="degressiv"),D_SAV!AC1523*Y1523/100,0),0)</f>
        <v>0</v>
      </c>
      <c r="AF1523" s="55">
        <f>IFERROR(IF(VLOOKUP(D1523,rng_ND,5,FALSE)="Ja",MAX(D_SAV!AD1523:AE1523),D_SAV!AD1523),0)</f>
        <v>0</v>
      </c>
      <c r="AG1523" s="55">
        <f t="shared" si="434"/>
        <v>0</v>
      </c>
      <c r="AH1523" s="55">
        <f t="shared" si="435"/>
        <v>0</v>
      </c>
      <c r="AI1523" s="55">
        <f t="shared" si="436"/>
        <v>0</v>
      </c>
      <c r="AJ1523" s="55">
        <f t="shared" si="437"/>
        <v>0</v>
      </c>
      <c r="AK1523" s="55">
        <f t="shared" si="428"/>
        <v>0</v>
      </c>
      <c r="AL1523" s="55">
        <f t="shared" si="429"/>
        <v>0</v>
      </c>
      <c r="AM1523" s="55">
        <f t="shared" si="430"/>
        <v>0</v>
      </c>
    </row>
    <row r="1524" spans="1:39" x14ac:dyDescent="0.25">
      <c r="A1524" s="47">
        <v>1520</v>
      </c>
      <c r="B1524" s="358" t="str">
        <f>IF(AND(E1524&lt;&gt;0,D1524&lt;&gt;0,F1524&lt;&gt;0),IF(C1524&lt;&gt;0,CONCATENATE(C1524,"-AGr",VLOOKUP(D1524,Listen!$A$2:$G$45,7,FALSE),"-",E1524,"-",F1524,),CONCATENATE("AGr",VLOOKUP(D1524,Listen!$A$2:$G$45,7,FALSE),"-",E1524,"-",F1524)),"keine vollständige ID")</f>
        <v>keine vollständige ID</v>
      </c>
      <c r="C1524" s="359">
        <f>'[2]III_SAV-Details_NB'!B1530</f>
        <v>0</v>
      </c>
      <c r="D1524" s="359">
        <f>'[2]III_SAV-Details_NB'!C1530</f>
        <v>0</v>
      </c>
      <c r="E1524" s="359">
        <f>'[2]III_SAV-Details_NB'!D1530</f>
        <v>0</v>
      </c>
      <c r="F1524" s="490"/>
      <c r="G1524" s="281">
        <f>'[2]III_SAV-Details_NB'!X1530</f>
        <v>0</v>
      </c>
      <c r="H1524" s="281">
        <f t="shared" si="431"/>
        <v>0</v>
      </c>
      <c r="I1524" s="281">
        <f>IF(con_EOGJahr=2025,'[2]III_SAV-Details_NB'!AA1530,IF(con_EOGJahr=2026,'[2]III_SAV-Details_NB'!AB1530,'[2]III_SAV-Details_NB'!AC1530))</f>
        <v>0</v>
      </c>
      <c r="J1524" s="282"/>
      <c r="K1524" s="282"/>
      <c r="L1524" s="282"/>
      <c r="M1524" s="282"/>
      <c r="N1524" s="282"/>
      <c r="O1524" s="282"/>
      <c r="P1524" s="52">
        <f t="shared" si="432"/>
        <v>0</v>
      </c>
      <c r="Q1524" s="60"/>
      <c r="R1524" s="53">
        <f t="shared" si="438"/>
        <v>0</v>
      </c>
      <c r="S1524" s="59"/>
      <c r="T1524" s="61"/>
      <c r="U1524" s="342" t="str">
        <f t="shared" si="442"/>
        <v>k.A.</v>
      </c>
      <c r="V1524" s="343" t="str">
        <f t="shared" si="439"/>
        <v>k.A.</v>
      </c>
      <c r="W1524" s="343" t="str">
        <f>IFERROR(IF(OR($D1524="",$E1524=0,con_Ende=0),"k.A.",IF(VLOOKUP($D1524,rng_ND,5,0)="Nein",VLOOKUP($D1524,rng_ND,2,FALSE),MIN(VLOOKUP($D1524,rng_ND,2,FALSE),A_Stammdaten!$B$19-D_SAV!$E1524+1))),"k.A.")</f>
        <v>k.A.</v>
      </c>
      <c r="X1524" s="343" t="str">
        <f t="shared" si="440"/>
        <v>k.A.</v>
      </c>
      <c r="Y1524" s="62"/>
      <c r="Z1524" s="48">
        <f t="shared" si="441"/>
        <v>0</v>
      </c>
      <c r="AA1524" s="457"/>
      <c r="AB1524" s="55">
        <f t="shared" si="433"/>
        <v>0</v>
      </c>
      <c r="AC1524" s="55">
        <f>IF(A_Stammdaten!$B$25="ja",D_SAV!AA1524,D_SAV!AB1524)</f>
        <v>0</v>
      </c>
      <c r="AD1524" s="478">
        <f>IF(AC1524=0,0,IF(U1524-(con_EOGJahr-D_SAV!E1524)&lt;=0,AC1524,AC1524/V1524))</f>
        <v>0</v>
      </c>
      <c r="AE1524" s="478">
        <f>IFERROR(IF(AND(VLOOKUP(D1524,rng_ND,5,FALSE)="Ja",D_SAV!T1524="degressiv"),D_SAV!AC1524*Y1524/100,0),0)</f>
        <v>0</v>
      </c>
      <c r="AF1524" s="55">
        <f>IFERROR(IF(VLOOKUP(D1524,rng_ND,5,FALSE)="Ja",MAX(D_SAV!AD1524:AE1524),D_SAV!AD1524),0)</f>
        <v>0</v>
      </c>
      <c r="AG1524" s="55">
        <f t="shared" si="434"/>
        <v>0</v>
      </c>
      <c r="AH1524" s="55">
        <f t="shared" si="435"/>
        <v>0</v>
      </c>
      <c r="AI1524" s="55">
        <f t="shared" si="436"/>
        <v>0</v>
      </c>
      <c r="AJ1524" s="55">
        <f t="shared" si="437"/>
        <v>0</v>
      </c>
      <c r="AK1524" s="55">
        <f t="shared" si="428"/>
        <v>0</v>
      </c>
      <c r="AL1524" s="55">
        <f t="shared" si="429"/>
        <v>0</v>
      </c>
      <c r="AM1524" s="55">
        <f t="shared" si="430"/>
        <v>0</v>
      </c>
    </row>
    <row r="1525" spans="1:39" x14ac:dyDescent="0.25">
      <c r="A1525" s="47">
        <v>1521</v>
      </c>
      <c r="B1525" s="358" t="str">
        <f>IF(AND(E1525&lt;&gt;0,D1525&lt;&gt;0,F1525&lt;&gt;0),IF(C1525&lt;&gt;0,CONCATENATE(C1525,"-AGr",VLOOKUP(D1525,Listen!$A$2:$G$45,7,FALSE),"-",E1525,"-",F1525,),CONCATENATE("AGr",VLOOKUP(D1525,Listen!$A$2:$G$45,7,FALSE),"-",E1525,"-",F1525)),"keine vollständige ID")</f>
        <v>keine vollständige ID</v>
      </c>
      <c r="C1525" s="359">
        <f>'[2]III_SAV-Details_NB'!B1531</f>
        <v>0</v>
      </c>
      <c r="D1525" s="359">
        <f>'[2]III_SAV-Details_NB'!C1531</f>
        <v>0</v>
      </c>
      <c r="E1525" s="359">
        <f>'[2]III_SAV-Details_NB'!D1531</f>
        <v>0</v>
      </c>
      <c r="F1525" s="490"/>
      <c r="G1525" s="281">
        <f>'[2]III_SAV-Details_NB'!X1531</f>
        <v>0</v>
      </c>
      <c r="H1525" s="281">
        <f t="shared" si="431"/>
        <v>0</v>
      </c>
      <c r="I1525" s="281">
        <f>IF(con_EOGJahr=2025,'[2]III_SAV-Details_NB'!AA1531,IF(con_EOGJahr=2026,'[2]III_SAV-Details_NB'!AB1531,'[2]III_SAV-Details_NB'!AC1531))</f>
        <v>0</v>
      </c>
      <c r="J1525" s="282"/>
      <c r="K1525" s="282"/>
      <c r="L1525" s="282"/>
      <c r="M1525" s="282"/>
      <c r="N1525" s="282"/>
      <c r="O1525" s="282"/>
      <c r="P1525" s="52">
        <f t="shared" si="432"/>
        <v>0</v>
      </c>
      <c r="Q1525" s="60"/>
      <c r="R1525" s="53">
        <f t="shared" si="438"/>
        <v>0</v>
      </c>
      <c r="S1525" s="59"/>
      <c r="T1525" s="61"/>
      <c r="U1525" s="342" t="str">
        <f t="shared" si="442"/>
        <v>k.A.</v>
      </c>
      <c r="V1525" s="343" t="str">
        <f t="shared" si="439"/>
        <v>k.A.</v>
      </c>
      <c r="W1525" s="343" t="str">
        <f>IFERROR(IF(OR($D1525="",$E1525=0,con_Ende=0),"k.A.",IF(VLOOKUP($D1525,rng_ND,5,0)="Nein",VLOOKUP($D1525,rng_ND,2,FALSE),MIN(VLOOKUP($D1525,rng_ND,2,FALSE),A_Stammdaten!$B$19-D_SAV!$E1525+1))),"k.A.")</f>
        <v>k.A.</v>
      </c>
      <c r="X1525" s="343" t="str">
        <f t="shared" si="440"/>
        <v>k.A.</v>
      </c>
      <c r="Y1525" s="62"/>
      <c r="Z1525" s="48">
        <f t="shared" si="441"/>
        <v>0</v>
      </c>
      <c r="AA1525" s="457"/>
      <c r="AB1525" s="55">
        <f t="shared" si="433"/>
        <v>0</v>
      </c>
      <c r="AC1525" s="55">
        <f>IF(A_Stammdaten!$B$25="ja",D_SAV!AA1525,D_SAV!AB1525)</f>
        <v>0</v>
      </c>
      <c r="AD1525" s="478">
        <f>IF(AC1525=0,0,IF(U1525-(con_EOGJahr-D_SAV!E1525)&lt;=0,AC1525,AC1525/V1525))</f>
        <v>0</v>
      </c>
      <c r="AE1525" s="478">
        <f>IFERROR(IF(AND(VLOOKUP(D1525,rng_ND,5,FALSE)="Ja",D_SAV!T1525="degressiv"),D_SAV!AC1525*Y1525/100,0),0)</f>
        <v>0</v>
      </c>
      <c r="AF1525" s="55">
        <f>IFERROR(IF(VLOOKUP(D1525,rng_ND,5,FALSE)="Ja",MAX(D_SAV!AD1525:AE1525),D_SAV!AD1525),0)</f>
        <v>0</v>
      </c>
      <c r="AG1525" s="55">
        <f t="shared" si="434"/>
        <v>0</v>
      </c>
      <c r="AH1525" s="55">
        <f t="shared" si="435"/>
        <v>0</v>
      </c>
      <c r="AI1525" s="55">
        <f t="shared" si="436"/>
        <v>0</v>
      </c>
      <c r="AJ1525" s="55">
        <f t="shared" si="437"/>
        <v>0</v>
      </c>
      <c r="AK1525" s="55">
        <f t="shared" si="428"/>
        <v>0</v>
      </c>
      <c r="AL1525" s="55">
        <f t="shared" si="429"/>
        <v>0</v>
      </c>
      <c r="AM1525" s="55">
        <f t="shared" si="430"/>
        <v>0</v>
      </c>
    </row>
    <row r="1526" spans="1:39" x14ac:dyDescent="0.25">
      <c r="A1526" s="47">
        <v>1522</v>
      </c>
      <c r="B1526" s="358" t="str">
        <f>IF(AND(E1526&lt;&gt;0,D1526&lt;&gt;0,F1526&lt;&gt;0),IF(C1526&lt;&gt;0,CONCATENATE(C1526,"-AGr",VLOOKUP(D1526,Listen!$A$2:$G$45,7,FALSE),"-",E1526,"-",F1526,),CONCATENATE("AGr",VLOOKUP(D1526,Listen!$A$2:$G$45,7,FALSE),"-",E1526,"-",F1526)),"keine vollständige ID")</f>
        <v>keine vollständige ID</v>
      </c>
      <c r="C1526" s="359">
        <f>'[2]III_SAV-Details_NB'!B1532</f>
        <v>0</v>
      </c>
      <c r="D1526" s="359">
        <f>'[2]III_SAV-Details_NB'!C1532</f>
        <v>0</v>
      </c>
      <c r="E1526" s="359">
        <f>'[2]III_SAV-Details_NB'!D1532</f>
        <v>0</v>
      </c>
      <c r="F1526" s="490"/>
      <c r="G1526" s="281">
        <f>'[2]III_SAV-Details_NB'!X1532</f>
        <v>0</v>
      </c>
      <c r="H1526" s="281">
        <f t="shared" si="431"/>
        <v>0</v>
      </c>
      <c r="I1526" s="281">
        <f>IF(con_EOGJahr=2025,'[2]III_SAV-Details_NB'!AA1532,IF(con_EOGJahr=2026,'[2]III_SAV-Details_NB'!AB1532,'[2]III_SAV-Details_NB'!AC1532))</f>
        <v>0</v>
      </c>
      <c r="J1526" s="282"/>
      <c r="K1526" s="282"/>
      <c r="L1526" s="282"/>
      <c r="M1526" s="282"/>
      <c r="N1526" s="282"/>
      <c r="O1526" s="282"/>
      <c r="P1526" s="52">
        <f t="shared" si="432"/>
        <v>0</v>
      </c>
      <c r="Q1526" s="60"/>
      <c r="R1526" s="53">
        <f t="shared" si="438"/>
        <v>0</v>
      </c>
      <c r="S1526" s="59"/>
      <c r="T1526" s="61"/>
      <c r="U1526" s="342" t="str">
        <f t="shared" si="442"/>
        <v>k.A.</v>
      </c>
      <c r="V1526" s="343" t="str">
        <f t="shared" si="439"/>
        <v>k.A.</v>
      </c>
      <c r="W1526" s="343" t="str">
        <f>IFERROR(IF(OR($D1526="",$E1526=0,con_Ende=0),"k.A.",IF(VLOOKUP($D1526,rng_ND,5,0)="Nein",VLOOKUP($D1526,rng_ND,2,FALSE),MIN(VLOOKUP($D1526,rng_ND,2,FALSE),A_Stammdaten!$B$19-D_SAV!$E1526+1))),"k.A.")</f>
        <v>k.A.</v>
      </c>
      <c r="X1526" s="343" t="str">
        <f t="shared" si="440"/>
        <v>k.A.</v>
      </c>
      <c r="Y1526" s="62"/>
      <c r="Z1526" s="48">
        <f t="shared" si="441"/>
        <v>0</v>
      </c>
      <c r="AA1526" s="457"/>
      <c r="AB1526" s="55">
        <f t="shared" si="433"/>
        <v>0</v>
      </c>
      <c r="AC1526" s="55">
        <f>IF(A_Stammdaten!$B$25="ja",D_SAV!AA1526,D_SAV!AB1526)</f>
        <v>0</v>
      </c>
      <c r="AD1526" s="478">
        <f>IF(AC1526=0,0,IF(U1526-(con_EOGJahr-D_SAV!E1526)&lt;=0,AC1526,AC1526/V1526))</f>
        <v>0</v>
      </c>
      <c r="AE1526" s="478">
        <f>IFERROR(IF(AND(VLOOKUP(D1526,rng_ND,5,FALSE)="Ja",D_SAV!T1526="degressiv"),D_SAV!AC1526*Y1526/100,0),0)</f>
        <v>0</v>
      </c>
      <c r="AF1526" s="55">
        <f>IFERROR(IF(VLOOKUP(D1526,rng_ND,5,FALSE)="Ja",MAX(D_SAV!AD1526:AE1526),D_SAV!AD1526),0)</f>
        <v>0</v>
      </c>
      <c r="AG1526" s="55">
        <f t="shared" si="434"/>
        <v>0</v>
      </c>
      <c r="AH1526" s="55">
        <f t="shared" si="435"/>
        <v>0</v>
      </c>
      <c r="AI1526" s="55">
        <f t="shared" si="436"/>
        <v>0</v>
      </c>
      <c r="AJ1526" s="55">
        <f t="shared" si="437"/>
        <v>0</v>
      </c>
      <c r="AK1526" s="55">
        <f t="shared" si="428"/>
        <v>0</v>
      </c>
      <c r="AL1526" s="55">
        <f t="shared" si="429"/>
        <v>0</v>
      </c>
      <c r="AM1526" s="55">
        <f t="shared" si="430"/>
        <v>0</v>
      </c>
    </row>
    <row r="1527" spans="1:39" x14ac:dyDescent="0.25">
      <c r="A1527" s="47">
        <v>1523</v>
      </c>
      <c r="B1527" s="358" t="str">
        <f>IF(AND(E1527&lt;&gt;0,D1527&lt;&gt;0,F1527&lt;&gt;0),IF(C1527&lt;&gt;0,CONCATENATE(C1527,"-AGr",VLOOKUP(D1527,Listen!$A$2:$G$45,7,FALSE),"-",E1527,"-",F1527,),CONCATENATE("AGr",VLOOKUP(D1527,Listen!$A$2:$G$45,7,FALSE),"-",E1527,"-",F1527)),"keine vollständige ID")</f>
        <v>keine vollständige ID</v>
      </c>
      <c r="C1527" s="359">
        <f>'[2]III_SAV-Details_NB'!B1533</f>
        <v>0</v>
      </c>
      <c r="D1527" s="359">
        <f>'[2]III_SAV-Details_NB'!C1533</f>
        <v>0</v>
      </c>
      <c r="E1527" s="359">
        <f>'[2]III_SAV-Details_NB'!D1533</f>
        <v>0</v>
      </c>
      <c r="F1527" s="490"/>
      <c r="G1527" s="281">
        <f>'[2]III_SAV-Details_NB'!X1533</f>
        <v>0</v>
      </c>
      <c r="H1527" s="281">
        <f t="shared" si="431"/>
        <v>0</v>
      </c>
      <c r="I1527" s="281">
        <f>IF(con_EOGJahr=2025,'[2]III_SAV-Details_NB'!AA1533,IF(con_EOGJahr=2026,'[2]III_SAV-Details_NB'!AB1533,'[2]III_SAV-Details_NB'!AC1533))</f>
        <v>0</v>
      </c>
      <c r="J1527" s="282"/>
      <c r="K1527" s="282"/>
      <c r="L1527" s="282"/>
      <c r="M1527" s="282"/>
      <c r="N1527" s="282"/>
      <c r="O1527" s="282"/>
      <c r="P1527" s="52">
        <f t="shared" si="432"/>
        <v>0</v>
      </c>
      <c r="Q1527" s="60"/>
      <c r="R1527" s="53">
        <f t="shared" si="438"/>
        <v>0</v>
      </c>
      <c r="S1527" s="59"/>
      <c r="T1527" s="61"/>
      <c r="U1527" s="342" t="str">
        <f t="shared" si="442"/>
        <v>k.A.</v>
      </c>
      <c r="V1527" s="343" t="str">
        <f t="shared" si="439"/>
        <v>k.A.</v>
      </c>
      <c r="W1527" s="343" t="str">
        <f>IFERROR(IF(OR($D1527="",$E1527=0,con_Ende=0),"k.A.",IF(VLOOKUP($D1527,rng_ND,5,0)="Nein",VLOOKUP($D1527,rng_ND,2,FALSE),MIN(VLOOKUP($D1527,rng_ND,2,FALSE),A_Stammdaten!$B$19-D_SAV!$E1527+1))),"k.A.")</f>
        <v>k.A.</v>
      </c>
      <c r="X1527" s="343" t="str">
        <f t="shared" si="440"/>
        <v>k.A.</v>
      </c>
      <c r="Y1527" s="62"/>
      <c r="Z1527" s="48">
        <f t="shared" si="441"/>
        <v>0</v>
      </c>
      <c r="AA1527" s="457"/>
      <c r="AB1527" s="55">
        <f t="shared" si="433"/>
        <v>0</v>
      </c>
      <c r="AC1527" s="55">
        <f>IF(A_Stammdaten!$B$25="ja",D_SAV!AA1527,D_SAV!AB1527)</f>
        <v>0</v>
      </c>
      <c r="AD1527" s="478">
        <f>IF(AC1527=0,0,IF(U1527-(con_EOGJahr-D_SAV!E1527)&lt;=0,AC1527,AC1527/V1527))</f>
        <v>0</v>
      </c>
      <c r="AE1527" s="478">
        <f>IFERROR(IF(AND(VLOOKUP(D1527,rng_ND,5,FALSE)="Ja",D_SAV!T1527="degressiv"),D_SAV!AC1527*Y1527/100,0),0)</f>
        <v>0</v>
      </c>
      <c r="AF1527" s="55">
        <f>IFERROR(IF(VLOOKUP(D1527,rng_ND,5,FALSE)="Ja",MAX(D_SAV!AD1527:AE1527),D_SAV!AD1527),0)</f>
        <v>0</v>
      </c>
      <c r="AG1527" s="55">
        <f t="shared" si="434"/>
        <v>0</v>
      </c>
      <c r="AH1527" s="55">
        <f t="shared" si="435"/>
        <v>0</v>
      </c>
      <c r="AI1527" s="55">
        <f t="shared" si="436"/>
        <v>0</v>
      </c>
      <c r="AJ1527" s="55">
        <f t="shared" si="437"/>
        <v>0</v>
      </c>
      <c r="AK1527" s="55">
        <f t="shared" si="428"/>
        <v>0</v>
      </c>
      <c r="AL1527" s="55">
        <f t="shared" si="429"/>
        <v>0</v>
      </c>
      <c r="AM1527" s="55">
        <f t="shared" si="430"/>
        <v>0</v>
      </c>
    </row>
    <row r="1528" spans="1:39" x14ac:dyDescent="0.25">
      <c r="A1528" s="47">
        <v>1524</v>
      </c>
      <c r="B1528" s="358" t="str">
        <f>IF(AND(E1528&lt;&gt;0,D1528&lt;&gt;0,F1528&lt;&gt;0),IF(C1528&lt;&gt;0,CONCATENATE(C1528,"-AGr",VLOOKUP(D1528,Listen!$A$2:$G$45,7,FALSE),"-",E1528,"-",F1528,),CONCATENATE("AGr",VLOOKUP(D1528,Listen!$A$2:$G$45,7,FALSE),"-",E1528,"-",F1528)),"keine vollständige ID")</f>
        <v>keine vollständige ID</v>
      </c>
      <c r="C1528" s="359">
        <f>'[2]III_SAV-Details_NB'!B1534</f>
        <v>0</v>
      </c>
      <c r="D1528" s="359">
        <f>'[2]III_SAV-Details_NB'!C1534</f>
        <v>0</v>
      </c>
      <c r="E1528" s="359">
        <f>'[2]III_SAV-Details_NB'!D1534</f>
        <v>0</v>
      </c>
      <c r="F1528" s="490"/>
      <c r="G1528" s="281">
        <f>'[2]III_SAV-Details_NB'!X1534</f>
        <v>0</v>
      </c>
      <c r="H1528" s="281">
        <f t="shared" si="431"/>
        <v>0</v>
      </c>
      <c r="I1528" s="281">
        <f>IF(con_EOGJahr=2025,'[2]III_SAV-Details_NB'!AA1534,IF(con_EOGJahr=2026,'[2]III_SAV-Details_NB'!AB1534,'[2]III_SAV-Details_NB'!AC1534))</f>
        <v>0</v>
      </c>
      <c r="J1528" s="282"/>
      <c r="K1528" s="282"/>
      <c r="L1528" s="282"/>
      <c r="M1528" s="282"/>
      <c r="N1528" s="282"/>
      <c r="O1528" s="282"/>
      <c r="P1528" s="52">
        <f t="shared" si="432"/>
        <v>0</v>
      </c>
      <c r="Q1528" s="60"/>
      <c r="R1528" s="53">
        <f t="shared" si="438"/>
        <v>0</v>
      </c>
      <c r="S1528" s="59"/>
      <c r="T1528" s="61"/>
      <c r="U1528" s="342" t="str">
        <f t="shared" si="442"/>
        <v>k.A.</v>
      </c>
      <c r="V1528" s="343" t="str">
        <f t="shared" si="439"/>
        <v>k.A.</v>
      </c>
      <c r="W1528" s="343" t="str">
        <f>IFERROR(IF(OR($D1528="",$E1528=0,con_Ende=0),"k.A.",IF(VLOOKUP($D1528,rng_ND,5,0)="Nein",VLOOKUP($D1528,rng_ND,2,FALSE),MIN(VLOOKUP($D1528,rng_ND,2,FALSE),A_Stammdaten!$B$19-D_SAV!$E1528+1))),"k.A.")</f>
        <v>k.A.</v>
      </c>
      <c r="X1528" s="343" t="str">
        <f t="shared" si="440"/>
        <v>k.A.</v>
      </c>
      <c r="Y1528" s="62"/>
      <c r="Z1528" s="48">
        <f t="shared" si="441"/>
        <v>0</v>
      </c>
      <c r="AA1528" s="457"/>
      <c r="AB1528" s="55">
        <f t="shared" si="433"/>
        <v>0</v>
      </c>
      <c r="AC1528" s="55">
        <f>IF(A_Stammdaten!$B$25="ja",D_SAV!AA1528,D_SAV!AB1528)</f>
        <v>0</v>
      </c>
      <c r="AD1528" s="478">
        <f>IF(AC1528=0,0,IF(U1528-(con_EOGJahr-D_SAV!E1528)&lt;=0,AC1528,AC1528/V1528))</f>
        <v>0</v>
      </c>
      <c r="AE1528" s="478">
        <f>IFERROR(IF(AND(VLOOKUP(D1528,rng_ND,5,FALSE)="Ja",D_SAV!T1528="degressiv"),D_SAV!AC1528*Y1528/100,0),0)</f>
        <v>0</v>
      </c>
      <c r="AF1528" s="55">
        <f>IFERROR(IF(VLOOKUP(D1528,rng_ND,5,FALSE)="Ja",MAX(D_SAV!AD1528:AE1528),D_SAV!AD1528),0)</f>
        <v>0</v>
      </c>
      <c r="AG1528" s="55">
        <f t="shared" si="434"/>
        <v>0</v>
      </c>
      <c r="AH1528" s="55">
        <f t="shared" si="435"/>
        <v>0</v>
      </c>
      <c r="AI1528" s="55">
        <f t="shared" si="436"/>
        <v>0</v>
      </c>
      <c r="AJ1528" s="55">
        <f t="shared" si="437"/>
        <v>0</v>
      </c>
      <c r="AK1528" s="55">
        <f t="shared" si="428"/>
        <v>0</v>
      </c>
      <c r="AL1528" s="55">
        <f t="shared" si="429"/>
        <v>0</v>
      </c>
      <c r="AM1528" s="55">
        <f t="shared" si="430"/>
        <v>0</v>
      </c>
    </row>
    <row r="1529" spans="1:39" x14ac:dyDescent="0.25">
      <c r="A1529" s="47">
        <v>1525</v>
      </c>
      <c r="B1529" s="358" t="str">
        <f>IF(AND(E1529&lt;&gt;0,D1529&lt;&gt;0,F1529&lt;&gt;0),IF(C1529&lt;&gt;0,CONCATENATE(C1529,"-AGr",VLOOKUP(D1529,Listen!$A$2:$G$45,7,FALSE),"-",E1529,"-",F1529,),CONCATENATE("AGr",VLOOKUP(D1529,Listen!$A$2:$G$45,7,FALSE),"-",E1529,"-",F1529)),"keine vollständige ID")</f>
        <v>keine vollständige ID</v>
      </c>
      <c r="C1529" s="359">
        <f>'[2]III_SAV-Details_NB'!B1535</f>
        <v>0</v>
      </c>
      <c r="D1529" s="359">
        <f>'[2]III_SAV-Details_NB'!C1535</f>
        <v>0</v>
      </c>
      <c r="E1529" s="359">
        <f>'[2]III_SAV-Details_NB'!D1535</f>
        <v>0</v>
      </c>
      <c r="F1529" s="490"/>
      <c r="G1529" s="281">
        <f>'[2]III_SAV-Details_NB'!X1535</f>
        <v>0</v>
      </c>
      <c r="H1529" s="281">
        <f t="shared" si="431"/>
        <v>0</v>
      </c>
      <c r="I1529" s="281">
        <f>IF(con_EOGJahr=2025,'[2]III_SAV-Details_NB'!AA1535,IF(con_EOGJahr=2026,'[2]III_SAV-Details_NB'!AB1535,'[2]III_SAV-Details_NB'!AC1535))</f>
        <v>0</v>
      </c>
      <c r="J1529" s="282"/>
      <c r="K1529" s="282"/>
      <c r="L1529" s="282"/>
      <c r="M1529" s="282"/>
      <c r="N1529" s="282"/>
      <c r="O1529" s="282"/>
      <c r="P1529" s="52">
        <f t="shared" si="432"/>
        <v>0</v>
      </c>
      <c r="Q1529" s="60"/>
      <c r="R1529" s="53">
        <f t="shared" si="438"/>
        <v>0</v>
      </c>
      <c r="S1529" s="59"/>
      <c r="T1529" s="61"/>
      <c r="U1529" s="342" t="str">
        <f t="shared" si="442"/>
        <v>k.A.</v>
      </c>
      <c r="V1529" s="343" t="str">
        <f t="shared" si="439"/>
        <v>k.A.</v>
      </c>
      <c r="W1529" s="343" t="str">
        <f>IFERROR(IF(OR($D1529="",$E1529=0,con_Ende=0),"k.A.",IF(VLOOKUP($D1529,rng_ND,5,0)="Nein",VLOOKUP($D1529,rng_ND,2,FALSE),MIN(VLOOKUP($D1529,rng_ND,2,FALSE),A_Stammdaten!$B$19-D_SAV!$E1529+1))),"k.A.")</f>
        <v>k.A.</v>
      </c>
      <c r="X1529" s="343" t="str">
        <f t="shared" si="440"/>
        <v>k.A.</v>
      </c>
      <c r="Y1529" s="62"/>
      <c r="Z1529" s="48">
        <f t="shared" si="441"/>
        <v>0</v>
      </c>
      <c r="AA1529" s="457"/>
      <c r="AB1529" s="55">
        <f t="shared" si="433"/>
        <v>0</v>
      </c>
      <c r="AC1529" s="55">
        <f>IF(A_Stammdaten!$B$25="ja",D_SAV!AA1529,D_SAV!AB1529)</f>
        <v>0</v>
      </c>
      <c r="AD1529" s="478">
        <f>IF(AC1529=0,0,IF(U1529-(con_EOGJahr-D_SAV!E1529)&lt;=0,AC1529,AC1529/V1529))</f>
        <v>0</v>
      </c>
      <c r="AE1529" s="478">
        <f>IFERROR(IF(AND(VLOOKUP(D1529,rng_ND,5,FALSE)="Ja",D_SAV!T1529="degressiv"),D_SAV!AC1529*Y1529/100,0),0)</f>
        <v>0</v>
      </c>
      <c r="AF1529" s="55">
        <f>IFERROR(IF(VLOOKUP(D1529,rng_ND,5,FALSE)="Ja",MAX(D_SAV!AD1529:AE1529),D_SAV!AD1529),0)</f>
        <v>0</v>
      </c>
      <c r="AG1529" s="55">
        <f t="shared" si="434"/>
        <v>0</v>
      </c>
      <c r="AH1529" s="55">
        <f t="shared" si="435"/>
        <v>0</v>
      </c>
      <c r="AI1529" s="55">
        <f t="shared" si="436"/>
        <v>0</v>
      </c>
      <c r="AJ1529" s="55">
        <f t="shared" si="437"/>
        <v>0</v>
      </c>
      <c r="AK1529" s="55">
        <f t="shared" si="428"/>
        <v>0</v>
      </c>
      <c r="AL1529" s="55">
        <f t="shared" si="429"/>
        <v>0</v>
      </c>
      <c r="AM1529" s="55">
        <f t="shared" si="430"/>
        <v>0</v>
      </c>
    </row>
    <row r="1530" spans="1:39" x14ac:dyDescent="0.25">
      <c r="A1530" s="47">
        <v>1526</v>
      </c>
      <c r="B1530" s="358" t="str">
        <f>IF(AND(E1530&lt;&gt;0,D1530&lt;&gt;0,F1530&lt;&gt;0),IF(C1530&lt;&gt;0,CONCATENATE(C1530,"-AGr",VLOOKUP(D1530,Listen!$A$2:$G$45,7,FALSE),"-",E1530,"-",F1530,),CONCATENATE("AGr",VLOOKUP(D1530,Listen!$A$2:$G$45,7,FALSE),"-",E1530,"-",F1530)),"keine vollständige ID")</f>
        <v>keine vollständige ID</v>
      </c>
      <c r="C1530" s="359">
        <f>'[2]III_SAV-Details_NB'!B1536</f>
        <v>0</v>
      </c>
      <c r="D1530" s="359">
        <f>'[2]III_SAV-Details_NB'!C1536</f>
        <v>0</v>
      </c>
      <c r="E1530" s="359">
        <f>'[2]III_SAV-Details_NB'!D1536</f>
        <v>0</v>
      </c>
      <c r="F1530" s="490"/>
      <c r="G1530" s="281">
        <f>'[2]III_SAV-Details_NB'!X1536</f>
        <v>0</v>
      </c>
      <c r="H1530" s="281">
        <f t="shared" si="431"/>
        <v>0</v>
      </c>
      <c r="I1530" s="281">
        <f>IF(con_EOGJahr=2025,'[2]III_SAV-Details_NB'!AA1536,IF(con_EOGJahr=2026,'[2]III_SAV-Details_NB'!AB1536,'[2]III_SAV-Details_NB'!AC1536))</f>
        <v>0</v>
      </c>
      <c r="J1530" s="282"/>
      <c r="K1530" s="282"/>
      <c r="L1530" s="282"/>
      <c r="M1530" s="282"/>
      <c r="N1530" s="282"/>
      <c r="O1530" s="282"/>
      <c r="P1530" s="52">
        <f t="shared" si="432"/>
        <v>0</v>
      </c>
      <c r="Q1530" s="60"/>
      <c r="R1530" s="53">
        <f t="shared" si="438"/>
        <v>0</v>
      </c>
      <c r="S1530" s="59"/>
      <c r="T1530" s="61"/>
      <c r="U1530" s="342" t="str">
        <f t="shared" si="442"/>
        <v>k.A.</v>
      </c>
      <c r="V1530" s="343" t="str">
        <f t="shared" si="439"/>
        <v>k.A.</v>
      </c>
      <c r="W1530" s="343" t="str">
        <f>IFERROR(IF(OR($D1530="",$E1530=0,con_Ende=0),"k.A.",IF(VLOOKUP($D1530,rng_ND,5,0)="Nein",VLOOKUP($D1530,rng_ND,2,FALSE),MIN(VLOOKUP($D1530,rng_ND,2,FALSE),A_Stammdaten!$B$19-D_SAV!$E1530+1))),"k.A.")</f>
        <v>k.A.</v>
      </c>
      <c r="X1530" s="343" t="str">
        <f t="shared" si="440"/>
        <v>k.A.</v>
      </c>
      <c r="Y1530" s="62"/>
      <c r="Z1530" s="48">
        <f t="shared" si="441"/>
        <v>0</v>
      </c>
      <c r="AA1530" s="457"/>
      <c r="AB1530" s="55">
        <f t="shared" si="433"/>
        <v>0</v>
      </c>
      <c r="AC1530" s="55">
        <f>IF(A_Stammdaten!$B$25="ja",D_SAV!AA1530,D_SAV!AB1530)</f>
        <v>0</v>
      </c>
      <c r="AD1530" s="478">
        <f>IF(AC1530=0,0,IF(U1530-(con_EOGJahr-D_SAV!E1530)&lt;=0,AC1530,AC1530/V1530))</f>
        <v>0</v>
      </c>
      <c r="AE1530" s="478">
        <f>IFERROR(IF(AND(VLOOKUP(D1530,rng_ND,5,FALSE)="Ja",D_SAV!T1530="degressiv"),D_SAV!AC1530*Y1530/100,0),0)</f>
        <v>0</v>
      </c>
      <c r="AF1530" s="55">
        <f>IFERROR(IF(VLOOKUP(D1530,rng_ND,5,FALSE)="Ja",MAX(D_SAV!AD1530:AE1530),D_SAV!AD1530),0)</f>
        <v>0</v>
      </c>
      <c r="AG1530" s="55">
        <f t="shared" si="434"/>
        <v>0</v>
      </c>
      <c r="AH1530" s="55">
        <f t="shared" si="435"/>
        <v>0</v>
      </c>
      <c r="AI1530" s="55">
        <f t="shared" si="436"/>
        <v>0</v>
      </c>
      <c r="AJ1530" s="55">
        <f t="shared" si="437"/>
        <v>0</v>
      </c>
      <c r="AK1530" s="55">
        <f t="shared" si="428"/>
        <v>0</v>
      </c>
      <c r="AL1530" s="55">
        <f t="shared" si="429"/>
        <v>0</v>
      </c>
      <c r="AM1530" s="55">
        <f t="shared" si="430"/>
        <v>0</v>
      </c>
    </row>
    <row r="1531" spans="1:39" x14ac:dyDescent="0.25">
      <c r="A1531" s="47">
        <v>1527</v>
      </c>
      <c r="B1531" s="358" t="str">
        <f>IF(AND(E1531&lt;&gt;0,D1531&lt;&gt;0,F1531&lt;&gt;0),IF(C1531&lt;&gt;0,CONCATENATE(C1531,"-AGr",VLOOKUP(D1531,Listen!$A$2:$G$45,7,FALSE),"-",E1531,"-",F1531,),CONCATENATE("AGr",VLOOKUP(D1531,Listen!$A$2:$G$45,7,FALSE),"-",E1531,"-",F1531)),"keine vollständige ID")</f>
        <v>keine vollständige ID</v>
      </c>
      <c r="C1531" s="359">
        <f>'[2]III_SAV-Details_NB'!B1537</f>
        <v>0</v>
      </c>
      <c r="D1531" s="359">
        <f>'[2]III_SAV-Details_NB'!C1537</f>
        <v>0</v>
      </c>
      <c r="E1531" s="359">
        <f>'[2]III_SAV-Details_NB'!D1537</f>
        <v>0</v>
      </c>
      <c r="F1531" s="490"/>
      <c r="G1531" s="281">
        <f>'[2]III_SAV-Details_NB'!X1537</f>
        <v>0</v>
      </c>
      <c r="H1531" s="281">
        <f t="shared" si="431"/>
        <v>0</v>
      </c>
      <c r="I1531" s="281">
        <f>IF(con_EOGJahr=2025,'[2]III_SAV-Details_NB'!AA1537,IF(con_EOGJahr=2026,'[2]III_SAV-Details_NB'!AB1537,'[2]III_SAV-Details_NB'!AC1537))</f>
        <v>0</v>
      </c>
      <c r="J1531" s="282"/>
      <c r="K1531" s="282"/>
      <c r="L1531" s="282"/>
      <c r="M1531" s="282"/>
      <c r="N1531" s="282"/>
      <c r="O1531" s="282"/>
      <c r="P1531" s="52">
        <f t="shared" si="432"/>
        <v>0</v>
      </c>
      <c r="Q1531" s="60"/>
      <c r="R1531" s="53">
        <f t="shared" si="438"/>
        <v>0</v>
      </c>
      <c r="S1531" s="59"/>
      <c r="T1531" s="61"/>
      <c r="U1531" s="342" t="str">
        <f t="shared" si="442"/>
        <v>k.A.</v>
      </c>
      <c r="V1531" s="343" t="str">
        <f t="shared" si="439"/>
        <v>k.A.</v>
      </c>
      <c r="W1531" s="343" t="str">
        <f>IFERROR(IF(OR($D1531="",$E1531=0,con_Ende=0),"k.A.",IF(VLOOKUP($D1531,rng_ND,5,0)="Nein",VLOOKUP($D1531,rng_ND,2,FALSE),MIN(VLOOKUP($D1531,rng_ND,2,FALSE),A_Stammdaten!$B$19-D_SAV!$E1531+1))),"k.A.")</f>
        <v>k.A.</v>
      </c>
      <c r="X1531" s="343" t="str">
        <f t="shared" si="440"/>
        <v>k.A.</v>
      </c>
      <c r="Y1531" s="62"/>
      <c r="Z1531" s="48">
        <f t="shared" si="441"/>
        <v>0</v>
      </c>
      <c r="AA1531" s="457"/>
      <c r="AB1531" s="55">
        <f t="shared" si="433"/>
        <v>0</v>
      </c>
      <c r="AC1531" s="55">
        <f>IF(A_Stammdaten!$B$25="ja",D_SAV!AA1531,D_SAV!AB1531)</f>
        <v>0</v>
      </c>
      <c r="AD1531" s="478">
        <f>IF(AC1531=0,0,IF(U1531-(con_EOGJahr-D_SAV!E1531)&lt;=0,AC1531,AC1531/V1531))</f>
        <v>0</v>
      </c>
      <c r="AE1531" s="478">
        <f>IFERROR(IF(AND(VLOOKUP(D1531,rng_ND,5,FALSE)="Ja",D_SAV!T1531="degressiv"),D_SAV!AC1531*Y1531/100,0),0)</f>
        <v>0</v>
      </c>
      <c r="AF1531" s="55">
        <f>IFERROR(IF(VLOOKUP(D1531,rng_ND,5,FALSE)="Ja",MAX(D_SAV!AD1531:AE1531),D_SAV!AD1531),0)</f>
        <v>0</v>
      </c>
      <c r="AG1531" s="55">
        <f t="shared" si="434"/>
        <v>0</v>
      </c>
      <c r="AH1531" s="55">
        <f t="shared" si="435"/>
        <v>0</v>
      </c>
      <c r="AI1531" s="55">
        <f t="shared" si="436"/>
        <v>0</v>
      </c>
      <c r="AJ1531" s="55">
        <f t="shared" si="437"/>
        <v>0</v>
      </c>
      <c r="AK1531" s="55">
        <f t="shared" si="428"/>
        <v>0</v>
      </c>
      <c r="AL1531" s="55">
        <f t="shared" si="429"/>
        <v>0</v>
      </c>
      <c r="AM1531" s="55">
        <f t="shared" si="430"/>
        <v>0</v>
      </c>
    </row>
    <row r="1532" spans="1:39" x14ac:dyDescent="0.25">
      <c r="A1532" s="47">
        <v>1528</v>
      </c>
      <c r="B1532" s="358" t="str">
        <f>IF(AND(E1532&lt;&gt;0,D1532&lt;&gt;0,F1532&lt;&gt;0),IF(C1532&lt;&gt;0,CONCATENATE(C1532,"-AGr",VLOOKUP(D1532,Listen!$A$2:$G$45,7,FALSE),"-",E1532,"-",F1532,),CONCATENATE("AGr",VLOOKUP(D1532,Listen!$A$2:$G$45,7,FALSE),"-",E1532,"-",F1532)),"keine vollständige ID")</f>
        <v>keine vollständige ID</v>
      </c>
      <c r="C1532" s="359">
        <f>'[2]III_SAV-Details_NB'!B1538</f>
        <v>0</v>
      </c>
      <c r="D1532" s="359">
        <f>'[2]III_SAV-Details_NB'!C1538</f>
        <v>0</v>
      </c>
      <c r="E1532" s="359">
        <f>'[2]III_SAV-Details_NB'!D1538</f>
        <v>0</v>
      </c>
      <c r="F1532" s="490"/>
      <c r="G1532" s="281">
        <f>'[2]III_SAV-Details_NB'!X1538</f>
        <v>0</v>
      </c>
      <c r="H1532" s="281">
        <f t="shared" si="431"/>
        <v>0</v>
      </c>
      <c r="I1532" s="281">
        <f>IF(con_EOGJahr=2025,'[2]III_SAV-Details_NB'!AA1538,IF(con_EOGJahr=2026,'[2]III_SAV-Details_NB'!AB1538,'[2]III_SAV-Details_NB'!AC1538))</f>
        <v>0</v>
      </c>
      <c r="J1532" s="282"/>
      <c r="K1532" s="282"/>
      <c r="L1532" s="282"/>
      <c r="M1532" s="282"/>
      <c r="N1532" s="282"/>
      <c r="O1532" s="282"/>
      <c r="P1532" s="52">
        <f t="shared" si="432"/>
        <v>0</v>
      </c>
      <c r="Q1532" s="60"/>
      <c r="R1532" s="53">
        <f t="shared" si="438"/>
        <v>0</v>
      </c>
      <c r="S1532" s="59"/>
      <c r="T1532" s="61"/>
      <c r="U1532" s="342" t="str">
        <f t="shared" si="442"/>
        <v>k.A.</v>
      </c>
      <c r="V1532" s="343" t="str">
        <f t="shared" si="439"/>
        <v>k.A.</v>
      </c>
      <c r="W1532" s="343" t="str">
        <f>IFERROR(IF(OR($D1532="",$E1532=0,con_Ende=0),"k.A.",IF(VLOOKUP($D1532,rng_ND,5,0)="Nein",VLOOKUP($D1532,rng_ND,2,FALSE),MIN(VLOOKUP($D1532,rng_ND,2,FALSE),A_Stammdaten!$B$19-D_SAV!$E1532+1))),"k.A.")</f>
        <v>k.A.</v>
      </c>
      <c r="X1532" s="343" t="str">
        <f t="shared" si="440"/>
        <v>k.A.</v>
      </c>
      <c r="Y1532" s="62"/>
      <c r="Z1532" s="48">
        <f t="shared" si="441"/>
        <v>0</v>
      </c>
      <c r="AA1532" s="457"/>
      <c r="AB1532" s="55">
        <f t="shared" si="433"/>
        <v>0</v>
      </c>
      <c r="AC1532" s="55">
        <f>IF(A_Stammdaten!$B$25="ja",D_SAV!AA1532,D_SAV!AB1532)</f>
        <v>0</v>
      </c>
      <c r="AD1532" s="478">
        <f>IF(AC1532=0,0,IF(U1532-(con_EOGJahr-D_SAV!E1532)&lt;=0,AC1532,AC1532/V1532))</f>
        <v>0</v>
      </c>
      <c r="AE1532" s="478">
        <f>IFERROR(IF(AND(VLOOKUP(D1532,rng_ND,5,FALSE)="Ja",D_SAV!T1532="degressiv"),D_SAV!AC1532*Y1532/100,0),0)</f>
        <v>0</v>
      </c>
      <c r="AF1532" s="55">
        <f>IFERROR(IF(VLOOKUP(D1532,rng_ND,5,FALSE)="Ja",MAX(D_SAV!AD1532:AE1532),D_SAV!AD1532),0)</f>
        <v>0</v>
      </c>
      <c r="AG1532" s="55">
        <f t="shared" si="434"/>
        <v>0</v>
      </c>
      <c r="AH1532" s="55">
        <f t="shared" si="435"/>
        <v>0</v>
      </c>
      <c r="AI1532" s="55">
        <f t="shared" si="436"/>
        <v>0</v>
      </c>
      <c r="AJ1532" s="55">
        <f t="shared" si="437"/>
        <v>0</v>
      </c>
      <c r="AK1532" s="55">
        <f t="shared" si="428"/>
        <v>0</v>
      </c>
      <c r="AL1532" s="55">
        <f t="shared" si="429"/>
        <v>0</v>
      </c>
      <c r="AM1532" s="55">
        <f t="shared" si="430"/>
        <v>0</v>
      </c>
    </row>
    <row r="1533" spans="1:39" x14ac:dyDescent="0.25">
      <c r="A1533" s="47">
        <v>1529</v>
      </c>
      <c r="B1533" s="358" t="str">
        <f>IF(AND(E1533&lt;&gt;0,D1533&lt;&gt;0,F1533&lt;&gt;0),IF(C1533&lt;&gt;0,CONCATENATE(C1533,"-AGr",VLOOKUP(D1533,Listen!$A$2:$G$45,7,FALSE),"-",E1533,"-",F1533,),CONCATENATE("AGr",VLOOKUP(D1533,Listen!$A$2:$G$45,7,FALSE),"-",E1533,"-",F1533)),"keine vollständige ID")</f>
        <v>keine vollständige ID</v>
      </c>
      <c r="C1533" s="359">
        <f>'[2]III_SAV-Details_NB'!B1539</f>
        <v>0</v>
      </c>
      <c r="D1533" s="359">
        <f>'[2]III_SAV-Details_NB'!C1539</f>
        <v>0</v>
      </c>
      <c r="E1533" s="359">
        <f>'[2]III_SAV-Details_NB'!D1539</f>
        <v>0</v>
      </c>
      <c r="F1533" s="490"/>
      <c r="G1533" s="281">
        <f>'[2]III_SAV-Details_NB'!X1539</f>
        <v>0</v>
      </c>
      <c r="H1533" s="281">
        <f t="shared" si="431"/>
        <v>0</v>
      </c>
      <c r="I1533" s="281">
        <f>IF(con_EOGJahr=2025,'[2]III_SAV-Details_NB'!AA1539,IF(con_EOGJahr=2026,'[2]III_SAV-Details_NB'!AB1539,'[2]III_SAV-Details_NB'!AC1539))</f>
        <v>0</v>
      </c>
      <c r="J1533" s="282"/>
      <c r="K1533" s="282"/>
      <c r="L1533" s="282"/>
      <c r="M1533" s="282"/>
      <c r="N1533" s="282"/>
      <c r="O1533" s="282"/>
      <c r="P1533" s="52">
        <f t="shared" si="432"/>
        <v>0</v>
      </c>
      <c r="Q1533" s="60"/>
      <c r="R1533" s="53">
        <f t="shared" si="438"/>
        <v>0</v>
      </c>
      <c r="S1533" s="59"/>
      <c r="T1533" s="61"/>
      <c r="U1533" s="342" t="str">
        <f t="shared" si="442"/>
        <v>k.A.</v>
      </c>
      <c r="V1533" s="343" t="str">
        <f t="shared" si="439"/>
        <v>k.A.</v>
      </c>
      <c r="W1533" s="343" t="str">
        <f>IFERROR(IF(OR($D1533="",$E1533=0,con_Ende=0),"k.A.",IF(VLOOKUP($D1533,rng_ND,5,0)="Nein",VLOOKUP($D1533,rng_ND,2,FALSE),MIN(VLOOKUP($D1533,rng_ND,2,FALSE),A_Stammdaten!$B$19-D_SAV!$E1533+1))),"k.A.")</f>
        <v>k.A.</v>
      </c>
      <c r="X1533" s="343" t="str">
        <f t="shared" si="440"/>
        <v>k.A.</v>
      </c>
      <c r="Y1533" s="62"/>
      <c r="Z1533" s="48">
        <f t="shared" si="441"/>
        <v>0</v>
      </c>
      <c r="AA1533" s="457"/>
      <c r="AB1533" s="55">
        <f t="shared" si="433"/>
        <v>0</v>
      </c>
      <c r="AC1533" s="55">
        <f>IF(A_Stammdaten!$B$25="ja",D_SAV!AA1533,D_SAV!AB1533)</f>
        <v>0</v>
      </c>
      <c r="AD1533" s="478">
        <f>IF(AC1533=0,0,IF(U1533-(con_EOGJahr-D_SAV!E1533)&lt;=0,AC1533,AC1533/V1533))</f>
        <v>0</v>
      </c>
      <c r="AE1533" s="478">
        <f>IFERROR(IF(AND(VLOOKUP(D1533,rng_ND,5,FALSE)="Ja",D_SAV!T1533="degressiv"),D_SAV!AC1533*Y1533/100,0),0)</f>
        <v>0</v>
      </c>
      <c r="AF1533" s="55">
        <f>IFERROR(IF(VLOOKUP(D1533,rng_ND,5,FALSE)="Ja",MAX(D_SAV!AD1533:AE1533),D_SAV!AD1533),0)</f>
        <v>0</v>
      </c>
      <c r="AG1533" s="55">
        <f t="shared" si="434"/>
        <v>0</v>
      </c>
      <c r="AH1533" s="55">
        <f t="shared" si="435"/>
        <v>0</v>
      </c>
      <c r="AI1533" s="55">
        <f t="shared" si="436"/>
        <v>0</v>
      </c>
      <c r="AJ1533" s="55">
        <f t="shared" si="437"/>
        <v>0</v>
      </c>
      <c r="AK1533" s="55">
        <f t="shared" si="428"/>
        <v>0</v>
      </c>
      <c r="AL1533" s="55">
        <f t="shared" si="429"/>
        <v>0</v>
      </c>
      <c r="AM1533" s="55">
        <f t="shared" si="430"/>
        <v>0</v>
      </c>
    </row>
    <row r="1534" spans="1:39" x14ac:dyDescent="0.25">
      <c r="A1534" s="47">
        <v>1530</v>
      </c>
      <c r="B1534" s="358" t="str">
        <f>IF(AND(E1534&lt;&gt;0,D1534&lt;&gt;0,F1534&lt;&gt;0),IF(C1534&lt;&gt;0,CONCATENATE(C1534,"-AGr",VLOOKUP(D1534,Listen!$A$2:$G$45,7,FALSE),"-",E1534,"-",F1534,),CONCATENATE("AGr",VLOOKUP(D1534,Listen!$A$2:$G$45,7,FALSE),"-",E1534,"-",F1534)),"keine vollständige ID")</f>
        <v>keine vollständige ID</v>
      </c>
      <c r="C1534" s="359">
        <f>'[2]III_SAV-Details_NB'!B1540</f>
        <v>0</v>
      </c>
      <c r="D1534" s="359">
        <f>'[2]III_SAV-Details_NB'!C1540</f>
        <v>0</v>
      </c>
      <c r="E1534" s="359">
        <f>'[2]III_SAV-Details_NB'!D1540</f>
        <v>0</v>
      </c>
      <c r="F1534" s="490"/>
      <c r="G1534" s="281">
        <f>'[2]III_SAV-Details_NB'!X1540</f>
        <v>0</v>
      </c>
      <c r="H1534" s="281">
        <f t="shared" si="431"/>
        <v>0</v>
      </c>
      <c r="I1534" s="281">
        <f>IF(con_EOGJahr=2025,'[2]III_SAV-Details_NB'!AA1540,IF(con_EOGJahr=2026,'[2]III_SAV-Details_NB'!AB1540,'[2]III_SAV-Details_NB'!AC1540))</f>
        <v>0</v>
      </c>
      <c r="J1534" s="282"/>
      <c r="K1534" s="282"/>
      <c r="L1534" s="282"/>
      <c r="M1534" s="282"/>
      <c r="N1534" s="282"/>
      <c r="O1534" s="282"/>
      <c r="P1534" s="52">
        <f t="shared" si="432"/>
        <v>0</v>
      </c>
      <c r="Q1534" s="60"/>
      <c r="R1534" s="53">
        <f t="shared" si="438"/>
        <v>0</v>
      </c>
      <c r="S1534" s="59"/>
      <c r="T1534" s="61"/>
      <c r="U1534" s="342" t="str">
        <f t="shared" si="442"/>
        <v>k.A.</v>
      </c>
      <c r="V1534" s="343" t="str">
        <f t="shared" si="439"/>
        <v>k.A.</v>
      </c>
      <c r="W1534" s="343" t="str">
        <f>IFERROR(IF(OR($D1534="",$E1534=0,con_Ende=0),"k.A.",IF(VLOOKUP($D1534,rng_ND,5,0)="Nein",VLOOKUP($D1534,rng_ND,2,FALSE),MIN(VLOOKUP($D1534,rng_ND,2,FALSE),A_Stammdaten!$B$19-D_SAV!$E1534+1))),"k.A.")</f>
        <v>k.A.</v>
      </c>
      <c r="X1534" s="343" t="str">
        <f t="shared" si="440"/>
        <v>k.A.</v>
      </c>
      <c r="Y1534" s="62"/>
      <c r="Z1534" s="48">
        <f t="shared" si="441"/>
        <v>0</v>
      </c>
      <c r="AA1534" s="457"/>
      <c r="AB1534" s="55">
        <f t="shared" si="433"/>
        <v>0</v>
      </c>
      <c r="AC1534" s="55">
        <f>IF(A_Stammdaten!$B$25="ja",D_SAV!AA1534,D_SAV!AB1534)</f>
        <v>0</v>
      </c>
      <c r="AD1534" s="478">
        <f>IF(AC1534=0,0,IF(U1534-(con_EOGJahr-D_SAV!E1534)&lt;=0,AC1534,AC1534/V1534))</f>
        <v>0</v>
      </c>
      <c r="AE1534" s="478">
        <f>IFERROR(IF(AND(VLOOKUP(D1534,rng_ND,5,FALSE)="Ja",D_SAV!T1534="degressiv"),D_SAV!AC1534*Y1534/100,0),0)</f>
        <v>0</v>
      </c>
      <c r="AF1534" s="55">
        <f>IFERROR(IF(VLOOKUP(D1534,rng_ND,5,FALSE)="Ja",MAX(D_SAV!AD1534:AE1534),D_SAV!AD1534),0)</f>
        <v>0</v>
      </c>
      <c r="AG1534" s="55">
        <f t="shared" si="434"/>
        <v>0</v>
      </c>
      <c r="AH1534" s="55">
        <f t="shared" si="435"/>
        <v>0</v>
      </c>
      <c r="AI1534" s="55">
        <f t="shared" si="436"/>
        <v>0</v>
      </c>
      <c r="AJ1534" s="55">
        <f t="shared" si="437"/>
        <v>0</v>
      </c>
      <c r="AK1534" s="55">
        <f t="shared" si="428"/>
        <v>0</v>
      </c>
      <c r="AL1534" s="55">
        <f t="shared" si="429"/>
        <v>0</v>
      </c>
      <c r="AM1534" s="55">
        <f t="shared" si="430"/>
        <v>0</v>
      </c>
    </row>
    <row r="1535" spans="1:39" x14ac:dyDescent="0.25">
      <c r="A1535" s="47">
        <v>1531</v>
      </c>
      <c r="B1535" s="358" t="str">
        <f>IF(AND(E1535&lt;&gt;0,D1535&lt;&gt;0,F1535&lt;&gt;0),IF(C1535&lt;&gt;0,CONCATENATE(C1535,"-AGr",VLOOKUP(D1535,Listen!$A$2:$G$45,7,FALSE),"-",E1535,"-",F1535,),CONCATENATE("AGr",VLOOKUP(D1535,Listen!$A$2:$G$45,7,FALSE),"-",E1535,"-",F1535)),"keine vollständige ID")</f>
        <v>keine vollständige ID</v>
      </c>
      <c r="C1535" s="359">
        <f>'[2]III_SAV-Details_NB'!B1541</f>
        <v>0</v>
      </c>
      <c r="D1535" s="359">
        <f>'[2]III_SAV-Details_NB'!C1541</f>
        <v>0</v>
      </c>
      <c r="E1535" s="359">
        <f>'[2]III_SAV-Details_NB'!D1541</f>
        <v>0</v>
      </c>
      <c r="F1535" s="490"/>
      <c r="G1535" s="281">
        <f>'[2]III_SAV-Details_NB'!X1541</f>
        <v>0</v>
      </c>
      <c r="H1535" s="281">
        <f t="shared" si="431"/>
        <v>0</v>
      </c>
      <c r="I1535" s="281">
        <f>IF(con_EOGJahr=2025,'[2]III_SAV-Details_NB'!AA1541,IF(con_EOGJahr=2026,'[2]III_SAV-Details_NB'!AB1541,'[2]III_SAV-Details_NB'!AC1541))</f>
        <v>0</v>
      </c>
      <c r="J1535" s="282"/>
      <c r="K1535" s="282"/>
      <c r="L1535" s="282"/>
      <c r="M1535" s="282"/>
      <c r="N1535" s="282"/>
      <c r="O1535" s="282"/>
      <c r="P1535" s="52">
        <f t="shared" si="432"/>
        <v>0</v>
      </c>
      <c r="Q1535" s="60"/>
      <c r="R1535" s="53">
        <f t="shared" si="438"/>
        <v>0</v>
      </c>
      <c r="S1535" s="59"/>
      <c r="T1535" s="61"/>
      <c r="U1535" s="342" t="str">
        <f t="shared" si="442"/>
        <v>k.A.</v>
      </c>
      <c r="V1535" s="343" t="str">
        <f t="shared" si="439"/>
        <v>k.A.</v>
      </c>
      <c r="W1535" s="343" t="str">
        <f>IFERROR(IF(OR($D1535="",$E1535=0,con_Ende=0),"k.A.",IF(VLOOKUP($D1535,rng_ND,5,0)="Nein",VLOOKUP($D1535,rng_ND,2,FALSE),MIN(VLOOKUP($D1535,rng_ND,2,FALSE),A_Stammdaten!$B$19-D_SAV!$E1535+1))),"k.A.")</f>
        <v>k.A.</v>
      </c>
      <c r="X1535" s="343" t="str">
        <f t="shared" si="440"/>
        <v>k.A.</v>
      </c>
      <c r="Y1535" s="62"/>
      <c r="Z1535" s="48">
        <f t="shared" si="441"/>
        <v>0</v>
      </c>
      <c r="AA1535" s="457"/>
      <c r="AB1535" s="55">
        <f t="shared" si="433"/>
        <v>0</v>
      </c>
      <c r="AC1535" s="55">
        <f>IF(A_Stammdaten!$B$25="ja",D_SAV!AA1535,D_SAV!AB1535)</f>
        <v>0</v>
      </c>
      <c r="AD1535" s="478">
        <f>IF(AC1535=0,0,IF(U1535-(con_EOGJahr-D_SAV!E1535)&lt;=0,AC1535,AC1535/V1535))</f>
        <v>0</v>
      </c>
      <c r="AE1535" s="478">
        <f>IFERROR(IF(AND(VLOOKUP(D1535,rng_ND,5,FALSE)="Ja",D_SAV!T1535="degressiv"),D_SAV!AC1535*Y1535/100,0),0)</f>
        <v>0</v>
      </c>
      <c r="AF1535" s="55">
        <f>IFERROR(IF(VLOOKUP(D1535,rng_ND,5,FALSE)="Ja",MAX(D_SAV!AD1535:AE1535),D_SAV!AD1535),0)</f>
        <v>0</v>
      </c>
      <c r="AG1535" s="55">
        <f t="shared" si="434"/>
        <v>0</v>
      </c>
      <c r="AH1535" s="55">
        <f t="shared" si="435"/>
        <v>0</v>
      </c>
      <c r="AI1535" s="55">
        <f t="shared" si="436"/>
        <v>0</v>
      </c>
      <c r="AJ1535" s="55">
        <f t="shared" si="437"/>
        <v>0</v>
      </c>
      <c r="AK1535" s="55">
        <f t="shared" si="428"/>
        <v>0</v>
      </c>
      <c r="AL1535" s="55">
        <f t="shared" si="429"/>
        <v>0</v>
      </c>
      <c r="AM1535" s="55">
        <f t="shared" si="430"/>
        <v>0</v>
      </c>
    </row>
    <row r="1536" spans="1:39" x14ac:dyDescent="0.25">
      <c r="A1536" s="47">
        <v>1532</v>
      </c>
      <c r="B1536" s="358" t="str">
        <f>IF(AND(E1536&lt;&gt;0,D1536&lt;&gt;0,F1536&lt;&gt;0),IF(C1536&lt;&gt;0,CONCATENATE(C1536,"-AGr",VLOOKUP(D1536,Listen!$A$2:$G$45,7,FALSE),"-",E1536,"-",F1536,),CONCATENATE("AGr",VLOOKUP(D1536,Listen!$A$2:$G$45,7,FALSE),"-",E1536,"-",F1536)),"keine vollständige ID")</f>
        <v>keine vollständige ID</v>
      </c>
      <c r="C1536" s="359">
        <f>'[2]III_SAV-Details_NB'!B1542</f>
        <v>0</v>
      </c>
      <c r="D1536" s="359">
        <f>'[2]III_SAV-Details_NB'!C1542</f>
        <v>0</v>
      </c>
      <c r="E1536" s="359">
        <f>'[2]III_SAV-Details_NB'!D1542</f>
        <v>0</v>
      </c>
      <c r="F1536" s="490"/>
      <c r="G1536" s="281">
        <f>'[2]III_SAV-Details_NB'!X1542</f>
        <v>0</v>
      </c>
      <c r="H1536" s="281">
        <f t="shared" si="431"/>
        <v>0</v>
      </c>
      <c r="I1536" s="281">
        <f>IF(con_EOGJahr=2025,'[2]III_SAV-Details_NB'!AA1542,IF(con_EOGJahr=2026,'[2]III_SAV-Details_NB'!AB1542,'[2]III_SAV-Details_NB'!AC1542))</f>
        <v>0</v>
      </c>
      <c r="J1536" s="282"/>
      <c r="K1536" s="282"/>
      <c r="L1536" s="282"/>
      <c r="M1536" s="282"/>
      <c r="N1536" s="282"/>
      <c r="O1536" s="282"/>
      <c r="P1536" s="52">
        <f t="shared" si="432"/>
        <v>0</v>
      </c>
      <c r="Q1536" s="60"/>
      <c r="R1536" s="53">
        <f t="shared" si="438"/>
        <v>0</v>
      </c>
      <c r="S1536" s="59"/>
      <c r="T1536" s="61"/>
      <c r="U1536" s="342" t="str">
        <f t="shared" si="442"/>
        <v>k.A.</v>
      </c>
      <c r="V1536" s="343" t="str">
        <f t="shared" si="439"/>
        <v>k.A.</v>
      </c>
      <c r="W1536" s="343" t="str">
        <f>IFERROR(IF(OR($D1536="",$E1536=0,con_Ende=0),"k.A.",IF(VLOOKUP($D1536,rng_ND,5,0)="Nein",VLOOKUP($D1536,rng_ND,2,FALSE),MIN(VLOOKUP($D1536,rng_ND,2,FALSE),A_Stammdaten!$B$19-D_SAV!$E1536+1))),"k.A.")</f>
        <v>k.A.</v>
      </c>
      <c r="X1536" s="343" t="str">
        <f t="shared" si="440"/>
        <v>k.A.</v>
      </c>
      <c r="Y1536" s="62"/>
      <c r="Z1536" s="48">
        <f t="shared" si="441"/>
        <v>0</v>
      </c>
      <c r="AA1536" s="457"/>
      <c r="AB1536" s="55">
        <f t="shared" si="433"/>
        <v>0</v>
      </c>
      <c r="AC1536" s="55">
        <f>IF(A_Stammdaten!$B$25="ja",D_SAV!AA1536,D_SAV!AB1536)</f>
        <v>0</v>
      </c>
      <c r="AD1536" s="478">
        <f>IF(AC1536=0,0,IF(U1536-(con_EOGJahr-D_SAV!E1536)&lt;=0,AC1536,AC1536/V1536))</f>
        <v>0</v>
      </c>
      <c r="AE1536" s="478">
        <f>IFERROR(IF(AND(VLOOKUP(D1536,rng_ND,5,FALSE)="Ja",D_SAV!T1536="degressiv"),D_SAV!AC1536*Y1536/100,0),0)</f>
        <v>0</v>
      </c>
      <c r="AF1536" s="55">
        <f>IFERROR(IF(VLOOKUP(D1536,rng_ND,5,FALSE)="Ja",MAX(D_SAV!AD1536:AE1536),D_SAV!AD1536),0)</f>
        <v>0</v>
      </c>
      <c r="AG1536" s="55">
        <f t="shared" si="434"/>
        <v>0</v>
      </c>
      <c r="AH1536" s="55">
        <f t="shared" si="435"/>
        <v>0</v>
      </c>
      <c r="AI1536" s="55">
        <f t="shared" si="436"/>
        <v>0</v>
      </c>
      <c r="AJ1536" s="55">
        <f t="shared" si="437"/>
        <v>0</v>
      </c>
      <c r="AK1536" s="55">
        <f t="shared" si="428"/>
        <v>0</v>
      </c>
      <c r="AL1536" s="55">
        <f t="shared" si="429"/>
        <v>0</v>
      </c>
      <c r="AM1536" s="55">
        <f t="shared" si="430"/>
        <v>0</v>
      </c>
    </row>
    <row r="1537" spans="1:39" x14ac:dyDescent="0.25">
      <c r="A1537" s="47">
        <v>1533</v>
      </c>
      <c r="B1537" s="358" t="str">
        <f>IF(AND(E1537&lt;&gt;0,D1537&lt;&gt;0,F1537&lt;&gt;0),IF(C1537&lt;&gt;0,CONCATENATE(C1537,"-AGr",VLOOKUP(D1537,Listen!$A$2:$G$45,7,FALSE),"-",E1537,"-",F1537,),CONCATENATE("AGr",VLOOKUP(D1537,Listen!$A$2:$G$45,7,FALSE),"-",E1537,"-",F1537)),"keine vollständige ID")</f>
        <v>keine vollständige ID</v>
      </c>
      <c r="C1537" s="359">
        <f>'[2]III_SAV-Details_NB'!B1543</f>
        <v>0</v>
      </c>
      <c r="D1537" s="359">
        <f>'[2]III_SAV-Details_NB'!C1543</f>
        <v>0</v>
      </c>
      <c r="E1537" s="359">
        <f>'[2]III_SAV-Details_NB'!D1543</f>
        <v>0</v>
      </c>
      <c r="F1537" s="490"/>
      <c r="G1537" s="281">
        <f>'[2]III_SAV-Details_NB'!X1543</f>
        <v>0</v>
      </c>
      <c r="H1537" s="281">
        <f t="shared" si="431"/>
        <v>0</v>
      </c>
      <c r="I1537" s="281">
        <f>IF(con_EOGJahr=2025,'[2]III_SAV-Details_NB'!AA1543,IF(con_EOGJahr=2026,'[2]III_SAV-Details_NB'!AB1543,'[2]III_SAV-Details_NB'!AC1543))</f>
        <v>0</v>
      </c>
      <c r="J1537" s="282"/>
      <c r="K1537" s="282"/>
      <c r="L1537" s="282"/>
      <c r="M1537" s="282"/>
      <c r="N1537" s="282"/>
      <c r="O1537" s="282"/>
      <c r="P1537" s="52">
        <f t="shared" si="432"/>
        <v>0</v>
      </c>
      <c r="Q1537" s="60"/>
      <c r="R1537" s="53">
        <f t="shared" si="438"/>
        <v>0</v>
      </c>
      <c r="S1537" s="59"/>
      <c r="T1537" s="61"/>
      <c r="U1537" s="342" t="str">
        <f t="shared" si="442"/>
        <v>k.A.</v>
      </c>
      <c r="V1537" s="343" t="str">
        <f t="shared" si="439"/>
        <v>k.A.</v>
      </c>
      <c r="W1537" s="343" t="str">
        <f>IFERROR(IF(OR($D1537="",$E1537=0,con_Ende=0),"k.A.",IF(VLOOKUP($D1537,rng_ND,5,0)="Nein",VLOOKUP($D1537,rng_ND,2,FALSE),MIN(VLOOKUP($D1537,rng_ND,2,FALSE),A_Stammdaten!$B$19-D_SAV!$E1537+1))),"k.A.")</f>
        <v>k.A.</v>
      </c>
      <c r="X1537" s="343" t="str">
        <f t="shared" si="440"/>
        <v>k.A.</v>
      </c>
      <c r="Y1537" s="62"/>
      <c r="Z1537" s="48">
        <f t="shared" si="441"/>
        <v>0</v>
      </c>
      <c r="AA1537" s="457"/>
      <c r="AB1537" s="55">
        <f t="shared" si="433"/>
        <v>0</v>
      </c>
      <c r="AC1537" s="55">
        <f>IF(A_Stammdaten!$B$25="ja",D_SAV!AA1537,D_SAV!AB1537)</f>
        <v>0</v>
      </c>
      <c r="AD1537" s="478">
        <f>IF(AC1537=0,0,IF(U1537-(con_EOGJahr-D_SAV!E1537)&lt;=0,AC1537,AC1537/V1537))</f>
        <v>0</v>
      </c>
      <c r="AE1537" s="478">
        <f>IFERROR(IF(AND(VLOOKUP(D1537,rng_ND,5,FALSE)="Ja",D_SAV!T1537="degressiv"),D_SAV!AC1537*Y1537/100,0),0)</f>
        <v>0</v>
      </c>
      <c r="AF1537" s="55">
        <f>IFERROR(IF(VLOOKUP(D1537,rng_ND,5,FALSE)="Ja",MAX(D_SAV!AD1537:AE1537),D_SAV!AD1537),0)</f>
        <v>0</v>
      </c>
      <c r="AG1537" s="55">
        <f t="shared" si="434"/>
        <v>0</v>
      </c>
      <c r="AH1537" s="55">
        <f t="shared" si="435"/>
        <v>0</v>
      </c>
      <c r="AI1537" s="55">
        <f t="shared" si="436"/>
        <v>0</v>
      </c>
      <c r="AJ1537" s="55">
        <f t="shared" si="437"/>
        <v>0</v>
      </c>
      <c r="AK1537" s="55">
        <f t="shared" si="428"/>
        <v>0</v>
      </c>
      <c r="AL1537" s="55">
        <f t="shared" si="429"/>
        <v>0</v>
      </c>
      <c r="AM1537" s="55">
        <f t="shared" si="430"/>
        <v>0</v>
      </c>
    </row>
    <row r="1538" spans="1:39" x14ac:dyDescent="0.25">
      <c r="A1538" s="47">
        <v>1534</v>
      </c>
      <c r="B1538" s="358" t="str">
        <f>IF(AND(E1538&lt;&gt;0,D1538&lt;&gt;0,F1538&lt;&gt;0),IF(C1538&lt;&gt;0,CONCATENATE(C1538,"-AGr",VLOOKUP(D1538,Listen!$A$2:$G$45,7,FALSE),"-",E1538,"-",F1538,),CONCATENATE("AGr",VLOOKUP(D1538,Listen!$A$2:$G$45,7,FALSE),"-",E1538,"-",F1538)),"keine vollständige ID")</f>
        <v>keine vollständige ID</v>
      </c>
      <c r="C1538" s="359">
        <f>'[2]III_SAV-Details_NB'!B1544</f>
        <v>0</v>
      </c>
      <c r="D1538" s="359">
        <f>'[2]III_SAV-Details_NB'!C1544</f>
        <v>0</v>
      </c>
      <c r="E1538" s="359">
        <f>'[2]III_SAV-Details_NB'!D1544</f>
        <v>0</v>
      </c>
      <c r="F1538" s="490"/>
      <c r="G1538" s="281">
        <f>'[2]III_SAV-Details_NB'!X1544</f>
        <v>0</v>
      </c>
      <c r="H1538" s="281">
        <f t="shared" si="431"/>
        <v>0</v>
      </c>
      <c r="I1538" s="281">
        <f>IF(con_EOGJahr=2025,'[2]III_SAV-Details_NB'!AA1544,IF(con_EOGJahr=2026,'[2]III_SAV-Details_NB'!AB1544,'[2]III_SAV-Details_NB'!AC1544))</f>
        <v>0</v>
      </c>
      <c r="J1538" s="282"/>
      <c r="K1538" s="282"/>
      <c r="L1538" s="282"/>
      <c r="M1538" s="282"/>
      <c r="N1538" s="282"/>
      <c r="O1538" s="282"/>
      <c r="P1538" s="52">
        <f t="shared" si="432"/>
        <v>0</v>
      </c>
      <c r="Q1538" s="60"/>
      <c r="R1538" s="53">
        <f t="shared" si="438"/>
        <v>0</v>
      </c>
      <c r="S1538" s="59"/>
      <c r="T1538" s="61"/>
      <c r="U1538" s="342" t="str">
        <f t="shared" si="442"/>
        <v>k.A.</v>
      </c>
      <c r="V1538" s="343" t="str">
        <f t="shared" si="439"/>
        <v>k.A.</v>
      </c>
      <c r="W1538" s="343" t="str">
        <f>IFERROR(IF(OR($D1538="",$E1538=0,con_Ende=0),"k.A.",IF(VLOOKUP($D1538,rng_ND,5,0)="Nein",VLOOKUP($D1538,rng_ND,2,FALSE),MIN(VLOOKUP($D1538,rng_ND,2,FALSE),A_Stammdaten!$B$19-D_SAV!$E1538+1))),"k.A.")</f>
        <v>k.A.</v>
      </c>
      <c r="X1538" s="343" t="str">
        <f t="shared" si="440"/>
        <v>k.A.</v>
      </c>
      <c r="Y1538" s="62"/>
      <c r="Z1538" s="48">
        <f t="shared" si="441"/>
        <v>0</v>
      </c>
      <c r="AA1538" s="457"/>
      <c r="AB1538" s="55">
        <f t="shared" si="433"/>
        <v>0</v>
      </c>
      <c r="AC1538" s="55">
        <f>IF(A_Stammdaten!$B$25="ja",D_SAV!AA1538,D_SAV!AB1538)</f>
        <v>0</v>
      </c>
      <c r="AD1538" s="478">
        <f>IF(AC1538=0,0,IF(U1538-(con_EOGJahr-D_SAV!E1538)&lt;=0,AC1538,AC1538/V1538))</f>
        <v>0</v>
      </c>
      <c r="AE1538" s="478">
        <f>IFERROR(IF(AND(VLOOKUP(D1538,rng_ND,5,FALSE)="Ja",D_SAV!T1538="degressiv"),D_SAV!AC1538*Y1538/100,0),0)</f>
        <v>0</v>
      </c>
      <c r="AF1538" s="55">
        <f>IFERROR(IF(VLOOKUP(D1538,rng_ND,5,FALSE)="Ja",MAX(D_SAV!AD1538:AE1538),D_SAV!AD1538),0)</f>
        <v>0</v>
      </c>
      <c r="AG1538" s="55">
        <f t="shared" si="434"/>
        <v>0</v>
      </c>
      <c r="AH1538" s="55">
        <f t="shared" si="435"/>
        <v>0</v>
      </c>
      <c r="AI1538" s="55">
        <f t="shared" si="436"/>
        <v>0</v>
      </c>
      <c r="AJ1538" s="55">
        <f t="shared" si="437"/>
        <v>0</v>
      </c>
      <c r="AK1538" s="55">
        <f t="shared" si="428"/>
        <v>0</v>
      </c>
      <c r="AL1538" s="55">
        <f t="shared" si="429"/>
        <v>0</v>
      </c>
      <c r="AM1538" s="55">
        <f t="shared" si="430"/>
        <v>0</v>
      </c>
    </row>
    <row r="1539" spans="1:39" x14ac:dyDescent="0.25">
      <c r="A1539" s="47">
        <v>1535</v>
      </c>
      <c r="B1539" s="358" t="str">
        <f>IF(AND(E1539&lt;&gt;0,D1539&lt;&gt;0,F1539&lt;&gt;0),IF(C1539&lt;&gt;0,CONCATENATE(C1539,"-AGr",VLOOKUP(D1539,Listen!$A$2:$G$45,7,FALSE),"-",E1539,"-",F1539,),CONCATENATE("AGr",VLOOKUP(D1539,Listen!$A$2:$G$45,7,FALSE),"-",E1539,"-",F1539)),"keine vollständige ID")</f>
        <v>keine vollständige ID</v>
      </c>
      <c r="C1539" s="359">
        <f>'[2]III_SAV-Details_NB'!B1545</f>
        <v>0</v>
      </c>
      <c r="D1539" s="359">
        <f>'[2]III_SAV-Details_NB'!C1545</f>
        <v>0</v>
      </c>
      <c r="E1539" s="359">
        <f>'[2]III_SAV-Details_NB'!D1545</f>
        <v>0</v>
      </c>
      <c r="F1539" s="490"/>
      <c r="G1539" s="281">
        <f>'[2]III_SAV-Details_NB'!X1545</f>
        <v>0</v>
      </c>
      <c r="H1539" s="281">
        <f t="shared" si="431"/>
        <v>0</v>
      </c>
      <c r="I1539" s="281">
        <f>IF(con_EOGJahr=2025,'[2]III_SAV-Details_NB'!AA1545,IF(con_EOGJahr=2026,'[2]III_SAV-Details_NB'!AB1545,'[2]III_SAV-Details_NB'!AC1545))</f>
        <v>0</v>
      </c>
      <c r="J1539" s="282"/>
      <c r="K1539" s="282"/>
      <c r="L1539" s="282"/>
      <c r="M1539" s="282"/>
      <c r="N1539" s="282"/>
      <c r="O1539" s="282"/>
      <c r="P1539" s="52">
        <f t="shared" si="432"/>
        <v>0</v>
      </c>
      <c r="Q1539" s="60"/>
      <c r="R1539" s="53">
        <f t="shared" si="438"/>
        <v>0</v>
      </c>
      <c r="S1539" s="59"/>
      <c r="T1539" s="61"/>
      <c r="U1539" s="342" t="str">
        <f t="shared" si="442"/>
        <v>k.A.</v>
      </c>
      <c r="V1539" s="343" t="str">
        <f t="shared" si="439"/>
        <v>k.A.</v>
      </c>
      <c r="W1539" s="343" t="str">
        <f>IFERROR(IF(OR($D1539="",$E1539=0,con_Ende=0),"k.A.",IF(VLOOKUP($D1539,rng_ND,5,0)="Nein",VLOOKUP($D1539,rng_ND,2,FALSE),MIN(VLOOKUP($D1539,rng_ND,2,FALSE),A_Stammdaten!$B$19-D_SAV!$E1539+1))),"k.A.")</f>
        <v>k.A.</v>
      </c>
      <c r="X1539" s="343" t="str">
        <f t="shared" si="440"/>
        <v>k.A.</v>
      </c>
      <c r="Y1539" s="62"/>
      <c r="Z1539" s="48">
        <f t="shared" si="441"/>
        <v>0</v>
      </c>
      <c r="AA1539" s="457"/>
      <c r="AB1539" s="55">
        <f t="shared" si="433"/>
        <v>0</v>
      </c>
      <c r="AC1539" s="55">
        <f>IF(A_Stammdaten!$B$25="ja",D_SAV!AA1539,D_SAV!AB1539)</f>
        <v>0</v>
      </c>
      <c r="AD1539" s="478">
        <f>IF(AC1539=0,0,IF(U1539-(con_EOGJahr-D_SAV!E1539)&lt;=0,AC1539,AC1539/V1539))</f>
        <v>0</v>
      </c>
      <c r="AE1539" s="478">
        <f>IFERROR(IF(AND(VLOOKUP(D1539,rng_ND,5,FALSE)="Ja",D_SAV!T1539="degressiv"),D_SAV!AC1539*Y1539/100,0),0)</f>
        <v>0</v>
      </c>
      <c r="AF1539" s="55">
        <f>IFERROR(IF(VLOOKUP(D1539,rng_ND,5,FALSE)="Ja",MAX(D_SAV!AD1539:AE1539),D_SAV!AD1539),0)</f>
        <v>0</v>
      </c>
      <c r="AG1539" s="55">
        <f t="shared" si="434"/>
        <v>0</v>
      </c>
      <c r="AH1539" s="55">
        <f t="shared" si="435"/>
        <v>0</v>
      </c>
      <c r="AI1539" s="55">
        <f t="shared" si="436"/>
        <v>0</v>
      </c>
      <c r="AJ1539" s="55">
        <f t="shared" si="437"/>
        <v>0</v>
      </c>
      <c r="AK1539" s="55">
        <f t="shared" si="428"/>
        <v>0</v>
      </c>
      <c r="AL1539" s="55">
        <f t="shared" si="429"/>
        <v>0</v>
      </c>
      <c r="AM1539" s="55">
        <f t="shared" si="430"/>
        <v>0</v>
      </c>
    </row>
    <row r="1540" spans="1:39" x14ac:dyDescent="0.25">
      <c r="A1540" s="47">
        <v>1536</v>
      </c>
      <c r="B1540" s="358" t="str">
        <f>IF(AND(E1540&lt;&gt;0,D1540&lt;&gt;0,F1540&lt;&gt;0),IF(C1540&lt;&gt;0,CONCATENATE(C1540,"-AGr",VLOOKUP(D1540,Listen!$A$2:$G$45,7,FALSE),"-",E1540,"-",F1540,),CONCATENATE("AGr",VLOOKUP(D1540,Listen!$A$2:$G$45,7,FALSE),"-",E1540,"-",F1540)),"keine vollständige ID")</f>
        <v>keine vollständige ID</v>
      </c>
      <c r="C1540" s="359">
        <f>'[2]III_SAV-Details_NB'!B1546</f>
        <v>0</v>
      </c>
      <c r="D1540" s="359">
        <f>'[2]III_SAV-Details_NB'!C1546</f>
        <v>0</v>
      </c>
      <c r="E1540" s="359">
        <f>'[2]III_SAV-Details_NB'!D1546</f>
        <v>0</v>
      </c>
      <c r="F1540" s="490"/>
      <c r="G1540" s="281">
        <f>'[2]III_SAV-Details_NB'!X1546</f>
        <v>0</v>
      </c>
      <c r="H1540" s="281">
        <f t="shared" si="431"/>
        <v>0</v>
      </c>
      <c r="I1540" s="281">
        <f>IF(con_EOGJahr=2025,'[2]III_SAV-Details_NB'!AA1546,IF(con_EOGJahr=2026,'[2]III_SAV-Details_NB'!AB1546,'[2]III_SAV-Details_NB'!AC1546))</f>
        <v>0</v>
      </c>
      <c r="J1540" s="282"/>
      <c r="K1540" s="282"/>
      <c r="L1540" s="282"/>
      <c r="M1540" s="282"/>
      <c r="N1540" s="282"/>
      <c r="O1540" s="282"/>
      <c r="P1540" s="52">
        <f t="shared" si="432"/>
        <v>0</v>
      </c>
      <c r="Q1540" s="60"/>
      <c r="R1540" s="53">
        <f t="shared" si="438"/>
        <v>0</v>
      </c>
      <c r="S1540" s="59"/>
      <c r="T1540" s="61"/>
      <c r="U1540" s="342" t="str">
        <f t="shared" si="442"/>
        <v>k.A.</v>
      </c>
      <c r="V1540" s="343" t="str">
        <f t="shared" si="439"/>
        <v>k.A.</v>
      </c>
      <c r="W1540" s="343" t="str">
        <f>IFERROR(IF(OR($D1540="",$E1540=0,con_Ende=0),"k.A.",IF(VLOOKUP($D1540,rng_ND,5,0)="Nein",VLOOKUP($D1540,rng_ND,2,FALSE),MIN(VLOOKUP($D1540,rng_ND,2,FALSE),A_Stammdaten!$B$19-D_SAV!$E1540+1))),"k.A.")</f>
        <v>k.A.</v>
      </c>
      <c r="X1540" s="343" t="str">
        <f t="shared" si="440"/>
        <v>k.A.</v>
      </c>
      <c r="Y1540" s="62"/>
      <c r="Z1540" s="48">
        <f t="shared" si="441"/>
        <v>0</v>
      </c>
      <c r="AA1540" s="457"/>
      <c r="AB1540" s="55">
        <f t="shared" si="433"/>
        <v>0</v>
      </c>
      <c r="AC1540" s="55">
        <f>IF(A_Stammdaten!$B$25="ja",D_SAV!AA1540,D_SAV!AB1540)</f>
        <v>0</v>
      </c>
      <c r="AD1540" s="478">
        <f>IF(AC1540=0,0,IF(U1540-(con_EOGJahr-D_SAV!E1540)&lt;=0,AC1540,AC1540/V1540))</f>
        <v>0</v>
      </c>
      <c r="AE1540" s="478">
        <f>IFERROR(IF(AND(VLOOKUP(D1540,rng_ND,5,FALSE)="Ja",D_SAV!T1540="degressiv"),D_SAV!AC1540*Y1540/100,0),0)</f>
        <v>0</v>
      </c>
      <c r="AF1540" s="55">
        <f>IFERROR(IF(VLOOKUP(D1540,rng_ND,5,FALSE)="Ja",MAX(D_SAV!AD1540:AE1540),D_SAV!AD1540),0)</f>
        <v>0</v>
      </c>
      <c r="AG1540" s="55">
        <f t="shared" si="434"/>
        <v>0</v>
      </c>
      <c r="AH1540" s="55">
        <f t="shared" si="435"/>
        <v>0</v>
      </c>
      <c r="AI1540" s="55">
        <f t="shared" si="436"/>
        <v>0</v>
      </c>
      <c r="AJ1540" s="55">
        <f t="shared" si="437"/>
        <v>0</v>
      </c>
      <c r="AK1540" s="55">
        <f t="shared" si="428"/>
        <v>0</v>
      </c>
      <c r="AL1540" s="55">
        <f t="shared" si="429"/>
        <v>0</v>
      </c>
      <c r="AM1540" s="55">
        <f t="shared" si="430"/>
        <v>0</v>
      </c>
    </row>
    <row r="1541" spans="1:39" x14ac:dyDescent="0.25">
      <c r="A1541" s="47">
        <v>1537</v>
      </c>
      <c r="B1541" s="358" t="str">
        <f>IF(AND(E1541&lt;&gt;0,D1541&lt;&gt;0,F1541&lt;&gt;0),IF(C1541&lt;&gt;0,CONCATENATE(C1541,"-AGr",VLOOKUP(D1541,Listen!$A$2:$G$45,7,FALSE),"-",E1541,"-",F1541,),CONCATENATE("AGr",VLOOKUP(D1541,Listen!$A$2:$G$45,7,FALSE),"-",E1541,"-",F1541)),"keine vollständige ID")</f>
        <v>keine vollständige ID</v>
      </c>
      <c r="C1541" s="359">
        <f>'[2]III_SAV-Details_NB'!B1547</f>
        <v>0</v>
      </c>
      <c r="D1541" s="359">
        <f>'[2]III_SAV-Details_NB'!C1547</f>
        <v>0</v>
      </c>
      <c r="E1541" s="359">
        <f>'[2]III_SAV-Details_NB'!D1547</f>
        <v>0</v>
      </c>
      <c r="F1541" s="490"/>
      <c r="G1541" s="281">
        <f>'[2]III_SAV-Details_NB'!X1547</f>
        <v>0</v>
      </c>
      <c r="H1541" s="281">
        <f t="shared" si="431"/>
        <v>0</v>
      </c>
      <c r="I1541" s="281">
        <f>IF(con_EOGJahr=2025,'[2]III_SAV-Details_NB'!AA1547,IF(con_EOGJahr=2026,'[2]III_SAV-Details_NB'!AB1547,'[2]III_SAV-Details_NB'!AC1547))</f>
        <v>0</v>
      </c>
      <c r="J1541" s="282"/>
      <c r="K1541" s="282"/>
      <c r="L1541" s="282"/>
      <c r="M1541" s="282"/>
      <c r="N1541" s="282"/>
      <c r="O1541" s="282"/>
      <c r="P1541" s="52">
        <f t="shared" si="432"/>
        <v>0</v>
      </c>
      <c r="Q1541" s="60"/>
      <c r="R1541" s="53">
        <f t="shared" si="438"/>
        <v>0</v>
      </c>
      <c r="S1541" s="59"/>
      <c r="T1541" s="61"/>
      <c r="U1541" s="342" t="str">
        <f t="shared" si="442"/>
        <v>k.A.</v>
      </c>
      <c r="V1541" s="343" t="str">
        <f t="shared" si="439"/>
        <v>k.A.</v>
      </c>
      <c r="W1541" s="343" t="str">
        <f>IFERROR(IF(OR($D1541="",$E1541=0,con_Ende=0),"k.A.",IF(VLOOKUP($D1541,rng_ND,5,0)="Nein",VLOOKUP($D1541,rng_ND,2,FALSE),MIN(VLOOKUP($D1541,rng_ND,2,FALSE),A_Stammdaten!$B$19-D_SAV!$E1541+1))),"k.A.")</f>
        <v>k.A.</v>
      </c>
      <c r="X1541" s="343" t="str">
        <f t="shared" si="440"/>
        <v>k.A.</v>
      </c>
      <c r="Y1541" s="62"/>
      <c r="Z1541" s="48">
        <f t="shared" si="441"/>
        <v>0</v>
      </c>
      <c r="AA1541" s="457"/>
      <c r="AB1541" s="55">
        <f t="shared" si="433"/>
        <v>0</v>
      </c>
      <c r="AC1541" s="55">
        <f>IF(A_Stammdaten!$B$25="ja",D_SAV!AA1541,D_SAV!AB1541)</f>
        <v>0</v>
      </c>
      <c r="AD1541" s="478">
        <f>IF(AC1541=0,0,IF(U1541-(con_EOGJahr-D_SAV!E1541)&lt;=0,AC1541,AC1541/V1541))</f>
        <v>0</v>
      </c>
      <c r="AE1541" s="478">
        <f>IFERROR(IF(AND(VLOOKUP(D1541,rng_ND,5,FALSE)="Ja",D_SAV!T1541="degressiv"),D_SAV!AC1541*Y1541/100,0),0)</f>
        <v>0</v>
      </c>
      <c r="AF1541" s="55">
        <f>IFERROR(IF(VLOOKUP(D1541,rng_ND,5,FALSE)="Ja",MAX(D_SAV!AD1541:AE1541),D_SAV!AD1541),0)</f>
        <v>0</v>
      </c>
      <c r="AG1541" s="55">
        <f t="shared" si="434"/>
        <v>0</v>
      </c>
      <c r="AH1541" s="55">
        <f t="shared" si="435"/>
        <v>0</v>
      </c>
      <c r="AI1541" s="55">
        <f t="shared" si="436"/>
        <v>0</v>
      </c>
      <c r="AJ1541" s="55">
        <f t="shared" si="437"/>
        <v>0</v>
      </c>
      <c r="AK1541" s="55">
        <f t="shared" ref="AK1541:AK1604" si="443">IF($E1541&gt;=2006,AC1541,con_EKQ*AH1541+(1-con_EKQ)*AC1541)</f>
        <v>0</v>
      </c>
      <c r="AL1541" s="55">
        <f t="shared" ref="AL1541:AL1604" si="444">IF($E1541&gt;=2006,AF1541,con_EKQ*AI1541+(1-con_EKQ)*AF1541)</f>
        <v>0</v>
      </c>
      <c r="AM1541" s="55">
        <f t="shared" ref="AM1541:AM1604" si="445">IF($E1541&gt;=2006,AG1541,con_EKQ*AJ1541+(1-con_EKQ)*AG1541)</f>
        <v>0</v>
      </c>
    </row>
    <row r="1542" spans="1:39" x14ac:dyDescent="0.25">
      <c r="A1542" s="47">
        <v>1538</v>
      </c>
      <c r="B1542" s="358" t="str">
        <f>IF(AND(E1542&lt;&gt;0,D1542&lt;&gt;0,F1542&lt;&gt;0),IF(C1542&lt;&gt;0,CONCATENATE(C1542,"-AGr",VLOOKUP(D1542,Listen!$A$2:$G$45,7,FALSE),"-",E1542,"-",F1542,),CONCATENATE("AGr",VLOOKUP(D1542,Listen!$A$2:$G$45,7,FALSE),"-",E1542,"-",F1542)),"keine vollständige ID")</f>
        <v>keine vollständige ID</v>
      </c>
      <c r="C1542" s="359">
        <f>'[2]III_SAV-Details_NB'!B1548</f>
        <v>0</v>
      </c>
      <c r="D1542" s="359">
        <f>'[2]III_SAV-Details_NB'!C1548</f>
        <v>0</v>
      </c>
      <c r="E1542" s="359">
        <f>'[2]III_SAV-Details_NB'!D1548</f>
        <v>0</v>
      </c>
      <c r="F1542" s="490"/>
      <c r="G1542" s="281">
        <f>'[2]III_SAV-Details_NB'!X1548</f>
        <v>0</v>
      </c>
      <c r="H1542" s="281">
        <f t="shared" ref="H1542:H1605" si="446">+G1542</f>
        <v>0</v>
      </c>
      <c r="I1542" s="281">
        <f>IF(con_EOGJahr=2025,'[2]III_SAV-Details_NB'!AA1548,IF(con_EOGJahr=2026,'[2]III_SAV-Details_NB'!AB1548,'[2]III_SAV-Details_NB'!AC1548))</f>
        <v>0</v>
      </c>
      <c r="J1542" s="282"/>
      <c r="K1542" s="282"/>
      <c r="L1542" s="282"/>
      <c r="M1542" s="282"/>
      <c r="N1542" s="282"/>
      <c r="O1542" s="282"/>
      <c r="P1542" s="52">
        <f t="shared" ref="P1542:P1605" si="447">SUM(I1542:O1542)</f>
        <v>0</v>
      </c>
      <c r="Q1542" s="60"/>
      <c r="R1542" s="53">
        <f t="shared" si="438"/>
        <v>0</v>
      </c>
      <c r="S1542" s="59"/>
      <c r="T1542" s="61"/>
      <c r="U1542" s="342" t="str">
        <f t="shared" si="442"/>
        <v>k.A.</v>
      </c>
      <c r="V1542" s="343" t="str">
        <f t="shared" si="439"/>
        <v>k.A.</v>
      </c>
      <c r="W1542" s="343" t="str">
        <f>IFERROR(IF(OR($D1542="",$E1542=0,con_Ende=0),"k.A.",IF(VLOOKUP($D1542,rng_ND,5,0)="Nein",VLOOKUP($D1542,rng_ND,2,FALSE),MIN(VLOOKUP($D1542,rng_ND,2,FALSE),A_Stammdaten!$B$19-D_SAV!$E1542+1))),"k.A.")</f>
        <v>k.A.</v>
      </c>
      <c r="X1542" s="343" t="str">
        <f t="shared" si="440"/>
        <v>k.A.</v>
      </c>
      <c r="Y1542" s="62"/>
      <c r="Z1542" s="48">
        <f t="shared" si="441"/>
        <v>0</v>
      </c>
      <c r="AA1542" s="457"/>
      <c r="AB1542" s="55">
        <f t="shared" ref="AB1542:AB1605" si="448">R1542</f>
        <v>0</v>
      </c>
      <c r="AC1542" s="55">
        <f>IF(A_Stammdaten!$B$25="ja",D_SAV!AA1542,D_SAV!AB1542)</f>
        <v>0</v>
      </c>
      <c r="AD1542" s="478">
        <f>IF(AC1542=0,0,IF(U1542-(con_EOGJahr-D_SAV!E1542)&lt;=0,AC1542,AC1542/V1542))</f>
        <v>0</v>
      </c>
      <c r="AE1542" s="478">
        <f>IFERROR(IF(AND(VLOOKUP(D1542,rng_ND,5,FALSE)="Ja",D_SAV!T1542="degressiv"),D_SAV!AC1542*Y1542/100,0),0)</f>
        <v>0</v>
      </c>
      <c r="AF1542" s="55">
        <f>IFERROR(IF(VLOOKUP(D1542,rng_ND,5,FALSE)="Ja",MAX(D_SAV!AD1542:AE1542),D_SAV!AD1542),0)</f>
        <v>0</v>
      </c>
      <c r="AG1542" s="55">
        <f t="shared" ref="AG1542:AG1605" si="449">AC1542-AF1542</f>
        <v>0</v>
      </c>
      <c r="AH1542" s="55">
        <f t="shared" ref="AH1542:AH1605" si="450">IF($E1542&gt;=2006,0,AC1542*$Z1542)</f>
        <v>0</v>
      </c>
      <c r="AI1542" s="55">
        <f t="shared" ref="AI1542:AI1605" si="451">IF($E1542&gt;=2006,0,AF1542*$Z1542)</f>
        <v>0</v>
      </c>
      <c r="AJ1542" s="55">
        <f t="shared" ref="AJ1542:AJ1605" si="452">IF($E1542&gt;=2006,0,AG1542*$Z1542)</f>
        <v>0</v>
      </c>
      <c r="AK1542" s="55">
        <f t="shared" si="443"/>
        <v>0</v>
      </c>
      <c r="AL1542" s="55">
        <f t="shared" si="444"/>
        <v>0</v>
      </c>
      <c r="AM1542" s="55">
        <f t="shared" si="445"/>
        <v>0</v>
      </c>
    </row>
    <row r="1543" spans="1:39" x14ac:dyDescent="0.25">
      <c r="A1543" s="47">
        <v>1539</v>
      </c>
      <c r="B1543" s="358" t="str">
        <f>IF(AND(E1543&lt;&gt;0,D1543&lt;&gt;0,F1543&lt;&gt;0),IF(C1543&lt;&gt;0,CONCATENATE(C1543,"-AGr",VLOOKUP(D1543,Listen!$A$2:$G$45,7,FALSE),"-",E1543,"-",F1543,),CONCATENATE("AGr",VLOOKUP(D1543,Listen!$A$2:$G$45,7,FALSE),"-",E1543,"-",F1543)),"keine vollständige ID")</f>
        <v>keine vollständige ID</v>
      </c>
      <c r="C1543" s="359">
        <f>'[2]III_SAV-Details_NB'!B1549</f>
        <v>0</v>
      </c>
      <c r="D1543" s="359">
        <f>'[2]III_SAV-Details_NB'!C1549</f>
        <v>0</v>
      </c>
      <c r="E1543" s="359">
        <f>'[2]III_SAV-Details_NB'!D1549</f>
        <v>0</v>
      </c>
      <c r="F1543" s="490"/>
      <c r="G1543" s="281">
        <f>'[2]III_SAV-Details_NB'!X1549</f>
        <v>0</v>
      </c>
      <c r="H1543" s="281">
        <f t="shared" si="446"/>
        <v>0</v>
      </c>
      <c r="I1543" s="281">
        <f>IF(con_EOGJahr=2025,'[2]III_SAV-Details_NB'!AA1549,IF(con_EOGJahr=2026,'[2]III_SAV-Details_NB'!AB1549,'[2]III_SAV-Details_NB'!AC1549))</f>
        <v>0</v>
      </c>
      <c r="J1543" s="282"/>
      <c r="K1543" s="282"/>
      <c r="L1543" s="282"/>
      <c r="M1543" s="282"/>
      <c r="N1543" s="282"/>
      <c r="O1543" s="282"/>
      <c r="P1543" s="52">
        <f t="shared" si="447"/>
        <v>0</v>
      </c>
      <c r="Q1543" s="60"/>
      <c r="R1543" s="53">
        <f t="shared" si="438"/>
        <v>0</v>
      </c>
      <c r="S1543" s="59"/>
      <c r="T1543" s="61"/>
      <c r="U1543" s="342" t="str">
        <f t="shared" si="442"/>
        <v>k.A.</v>
      </c>
      <c r="V1543" s="343" t="str">
        <f t="shared" si="439"/>
        <v>k.A.</v>
      </c>
      <c r="W1543" s="343" t="str">
        <f>IFERROR(IF(OR($D1543="",$E1543=0,con_Ende=0),"k.A.",IF(VLOOKUP($D1543,rng_ND,5,0)="Nein",VLOOKUP($D1543,rng_ND,2,FALSE),MIN(VLOOKUP($D1543,rng_ND,2,FALSE),A_Stammdaten!$B$19-D_SAV!$E1543+1))),"k.A.")</f>
        <v>k.A.</v>
      </c>
      <c r="X1543" s="343" t="str">
        <f t="shared" si="440"/>
        <v>k.A.</v>
      </c>
      <c r="Y1543" s="62"/>
      <c r="Z1543" s="48">
        <f t="shared" si="441"/>
        <v>0</v>
      </c>
      <c r="AA1543" s="457"/>
      <c r="AB1543" s="55">
        <f t="shared" si="448"/>
        <v>0</v>
      </c>
      <c r="AC1543" s="55">
        <f>IF(A_Stammdaten!$B$25="ja",D_SAV!AA1543,D_SAV!AB1543)</f>
        <v>0</v>
      </c>
      <c r="AD1543" s="478">
        <f>IF(AC1543=0,0,IF(U1543-(con_EOGJahr-D_SAV!E1543)&lt;=0,AC1543,AC1543/V1543))</f>
        <v>0</v>
      </c>
      <c r="AE1543" s="478">
        <f>IFERROR(IF(AND(VLOOKUP(D1543,rng_ND,5,FALSE)="Ja",D_SAV!T1543="degressiv"),D_SAV!AC1543*Y1543/100,0),0)</f>
        <v>0</v>
      </c>
      <c r="AF1543" s="55">
        <f>IFERROR(IF(VLOOKUP(D1543,rng_ND,5,FALSE)="Ja",MAX(D_SAV!AD1543:AE1543),D_SAV!AD1543),0)</f>
        <v>0</v>
      </c>
      <c r="AG1543" s="55">
        <f t="shared" si="449"/>
        <v>0</v>
      </c>
      <c r="AH1543" s="55">
        <f t="shared" si="450"/>
        <v>0</v>
      </c>
      <c r="AI1543" s="55">
        <f t="shared" si="451"/>
        <v>0</v>
      </c>
      <c r="AJ1543" s="55">
        <f t="shared" si="452"/>
        <v>0</v>
      </c>
      <c r="AK1543" s="55">
        <f t="shared" si="443"/>
        <v>0</v>
      </c>
      <c r="AL1543" s="55">
        <f t="shared" si="444"/>
        <v>0</v>
      </c>
      <c r="AM1543" s="55">
        <f t="shared" si="445"/>
        <v>0</v>
      </c>
    </row>
    <row r="1544" spans="1:39" x14ac:dyDescent="0.25">
      <c r="A1544" s="47">
        <v>1540</v>
      </c>
      <c r="B1544" s="358" t="str">
        <f>IF(AND(E1544&lt;&gt;0,D1544&lt;&gt;0,F1544&lt;&gt;0),IF(C1544&lt;&gt;0,CONCATENATE(C1544,"-AGr",VLOOKUP(D1544,Listen!$A$2:$G$45,7,FALSE),"-",E1544,"-",F1544,),CONCATENATE("AGr",VLOOKUP(D1544,Listen!$A$2:$G$45,7,FALSE),"-",E1544,"-",F1544)),"keine vollständige ID")</f>
        <v>keine vollständige ID</v>
      </c>
      <c r="C1544" s="359">
        <f>'[2]III_SAV-Details_NB'!B1550</f>
        <v>0</v>
      </c>
      <c r="D1544" s="359">
        <f>'[2]III_SAV-Details_NB'!C1550</f>
        <v>0</v>
      </c>
      <c r="E1544" s="359">
        <f>'[2]III_SAV-Details_NB'!D1550</f>
        <v>0</v>
      </c>
      <c r="F1544" s="490"/>
      <c r="G1544" s="281">
        <f>'[2]III_SAV-Details_NB'!X1550</f>
        <v>0</v>
      </c>
      <c r="H1544" s="281">
        <f t="shared" si="446"/>
        <v>0</v>
      </c>
      <c r="I1544" s="281">
        <f>IF(con_EOGJahr=2025,'[2]III_SAV-Details_NB'!AA1550,IF(con_EOGJahr=2026,'[2]III_SAV-Details_NB'!AB1550,'[2]III_SAV-Details_NB'!AC1550))</f>
        <v>0</v>
      </c>
      <c r="J1544" s="282"/>
      <c r="K1544" s="282"/>
      <c r="L1544" s="282"/>
      <c r="M1544" s="282"/>
      <c r="N1544" s="282"/>
      <c r="O1544" s="282"/>
      <c r="P1544" s="52">
        <f t="shared" si="447"/>
        <v>0</v>
      </c>
      <c r="Q1544" s="60"/>
      <c r="R1544" s="53">
        <f t="shared" si="438"/>
        <v>0</v>
      </c>
      <c r="S1544" s="59"/>
      <c r="T1544" s="61"/>
      <c r="U1544" s="342" t="str">
        <f t="shared" si="442"/>
        <v>k.A.</v>
      </c>
      <c r="V1544" s="343" t="str">
        <f t="shared" si="439"/>
        <v>k.A.</v>
      </c>
      <c r="W1544" s="343" t="str">
        <f>IFERROR(IF(OR($D1544="",$E1544=0,con_Ende=0),"k.A.",IF(VLOOKUP($D1544,rng_ND,5,0)="Nein",VLOOKUP($D1544,rng_ND,2,FALSE),MIN(VLOOKUP($D1544,rng_ND,2,FALSE),A_Stammdaten!$B$19-D_SAV!$E1544+1))),"k.A.")</f>
        <v>k.A.</v>
      </c>
      <c r="X1544" s="343" t="str">
        <f t="shared" si="440"/>
        <v>k.A.</v>
      </c>
      <c r="Y1544" s="62"/>
      <c r="Z1544" s="48">
        <f t="shared" si="441"/>
        <v>0</v>
      </c>
      <c r="AA1544" s="457"/>
      <c r="AB1544" s="55">
        <f t="shared" si="448"/>
        <v>0</v>
      </c>
      <c r="AC1544" s="55">
        <f>IF(A_Stammdaten!$B$25="ja",D_SAV!AA1544,D_SAV!AB1544)</f>
        <v>0</v>
      </c>
      <c r="AD1544" s="478">
        <f>IF(AC1544=0,0,IF(U1544-(con_EOGJahr-D_SAV!E1544)&lt;=0,AC1544,AC1544/V1544))</f>
        <v>0</v>
      </c>
      <c r="AE1544" s="478">
        <f>IFERROR(IF(AND(VLOOKUP(D1544,rng_ND,5,FALSE)="Ja",D_SAV!T1544="degressiv"),D_SAV!AC1544*Y1544/100,0),0)</f>
        <v>0</v>
      </c>
      <c r="AF1544" s="55">
        <f>IFERROR(IF(VLOOKUP(D1544,rng_ND,5,FALSE)="Ja",MAX(D_SAV!AD1544:AE1544),D_SAV!AD1544),0)</f>
        <v>0</v>
      </c>
      <c r="AG1544" s="55">
        <f t="shared" si="449"/>
        <v>0</v>
      </c>
      <c r="AH1544" s="55">
        <f t="shared" si="450"/>
        <v>0</v>
      </c>
      <c r="AI1544" s="55">
        <f t="shared" si="451"/>
        <v>0</v>
      </c>
      <c r="AJ1544" s="55">
        <f t="shared" si="452"/>
        <v>0</v>
      </c>
      <c r="AK1544" s="55">
        <f t="shared" si="443"/>
        <v>0</v>
      </c>
      <c r="AL1544" s="55">
        <f t="shared" si="444"/>
        <v>0</v>
      </c>
      <c r="AM1544" s="55">
        <f t="shared" si="445"/>
        <v>0</v>
      </c>
    </row>
    <row r="1545" spans="1:39" x14ac:dyDescent="0.25">
      <c r="A1545" s="47">
        <v>1541</v>
      </c>
      <c r="B1545" s="358" t="str">
        <f>IF(AND(E1545&lt;&gt;0,D1545&lt;&gt;0,F1545&lt;&gt;0),IF(C1545&lt;&gt;0,CONCATENATE(C1545,"-AGr",VLOOKUP(D1545,Listen!$A$2:$G$45,7,FALSE),"-",E1545,"-",F1545,),CONCATENATE("AGr",VLOOKUP(D1545,Listen!$A$2:$G$45,7,FALSE),"-",E1545,"-",F1545)),"keine vollständige ID")</f>
        <v>keine vollständige ID</v>
      </c>
      <c r="C1545" s="359">
        <f>'[2]III_SAV-Details_NB'!B1551</f>
        <v>0</v>
      </c>
      <c r="D1545" s="359">
        <f>'[2]III_SAV-Details_NB'!C1551</f>
        <v>0</v>
      </c>
      <c r="E1545" s="359">
        <f>'[2]III_SAV-Details_NB'!D1551</f>
        <v>0</v>
      </c>
      <c r="F1545" s="490"/>
      <c r="G1545" s="281">
        <f>'[2]III_SAV-Details_NB'!X1551</f>
        <v>0</v>
      </c>
      <c r="H1545" s="281">
        <f t="shared" si="446"/>
        <v>0</v>
      </c>
      <c r="I1545" s="281">
        <f>IF(con_EOGJahr=2025,'[2]III_SAV-Details_NB'!AA1551,IF(con_EOGJahr=2026,'[2]III_SAV-Details_NB'!AB1551,'[2]III_SAV-Details_NB'!AC1551))</f>
        <v>0</v>
      </c>
      <c r="J1545" s="282"/>
      <c r="K1545" s="282"/>
      <c r="L1545" s="282"/>
      <c r="M1545" s="282"/>
      <c r="N1545" s="282"/>
      <c r="O1545" s="282"/>
      <c r="P1545" s="52">
        <f t="shared" si="447"/>
        <v>0</v>
      </c>
      <c r="Q1545" s="60"/>
      <c r="R1545" s="53">
        <f t="shared" si="438"/>
        <v>0</v>
      </c>
      <c r="S1545" s="59"/>
      <c r="T1545" s="61"/>
      <c r="U1545" s="342" t="str">
        <f t="shared" si="442"/>
        <v>k.A.</v>
      </c>
      <c r="V1545" s="343" t="str">
        <f t="shared" si="439"/>
        <v>k.A.</v>
      </c>
      <c r="W1545" s="343" t="str">
        <f>IFERROR(IF(OR($D1545="",$E1545=0,con_Ende=0),"k.A.",IF(VLOOKUP($D1545,rng_ND,5,0)="Nein",VLOOKUP($D1545,rng_ND,2,FALSE),MIN(VLOOKUP($D1545,rng_ND,2,FALSE),A_Stammdaten!$B$19-D_SAV!$E1545+1))),"k.A.")</f>
        <v>k.A.</v>
      </c>
      <c r="X1545" s="343" t="str">
        <f t="shared" si="440"/>
        <v>k.A.</v>
      </c>
      <c r="Y1545" s="62"/>
      <c r="Z1545" s="48">
        <f t="shared" si="441"/>
        <v>0</v>
      </c>
      <c r="AA1545" s="457"/>
      <c r="AB1545" s="55">
        <f t="shared" si="448"/>
        <v>0</v>
      </c>
      <c r="AC1545" s="55">
        <f>IF(A_Stammdaten!$B$25="ja",D_SAV!AA1545,D_SAV!AB1545)</f>
        <v>0</v>
      </c>
      <c r="AD1545" s="478">
        <f>IF(AC1545=0,0,IF(U1545-(con_EOGJahr-D_SAV!E1545)&lt;=0,AC1545,AC1545/V1545))</f>
        <v>0</v>
      </c>
      <c r="AE1545" s="478">
        <f>IFERROR(IF(AND(VLOOKUP(D1545,rng_ND,5,FALSE)="Ja",D_SAV!T1545="degressiv"),D_SAV!AC1545*Y1545/100,0),0)</f>
        <v>0</v>
      </c>
      <c r="AF1545" s="55">
        <f>IFERROR(IF(VLOOKUP(D1545,rng_ND,5,FALSE)="Ja",MAX(D_SAV!AD1545:AE1545),D_SAV!AD1545),0)</f>
        <v>0</v>
      </c>
      <c r="AG1545" s="55">
        <f t="shared" si="449"/>
        <v>0</v>
      </c>
      <c r="AH1545" s="55">
        <f t="shared" si="450"/>
        <v>0</v>
      </c>
      <c r="AI1545" s="55">
        <f t="shared" si="451"/>
        <v>0</v>
      </c>
      <c r="AJ1545" s="55">
        <f t="shared" si="452"/>
        <v>0</v>
      </c>
      <c r="AK1545" s="55">
        <f t="shared" si="443"/>
        <v>0</v>
      </c>
      <c r="AL1545" s="55">
        <f t="shared" si="444"/>
        <v>0</v>
      </c>
      <c r="AM1545" s="55">
        <f t="shared" si="445"/>
        <v>0</v>
      </c>
    </row>
    <row r="1546" spans="1:39" x14ac:dyDescent="0.25">
      <c r="A1546" s="47">
        <v>1542</v>
      </c>
      <c r="B1546" s="358" t="str">
        <f>IF(AND(E1546&lt;&gt;0,D1546&lt;&gt;0,F1546&lt;&gt;0),IF(C1546&lt;&gt;0,CONCATENATE(C1546,"-AGr",VLOOKUP(D1546,Listen!$A$2:$G$45,7,FALSE),"-",E1546,"-",F1546,),CONCATENATE("AGr",VLOOKUP(D1546,Listen!$A$2:$G$45,7,FALSE),"-",E1546,"-",F1546)),"keine vollständige ID")</f>
        <v>keine vollständige ID</v>
      </c>
      <c r="C1546" s="359">
        <f>'[2]III_SAV-Details_NB'!B1552</f>
        <v>0</v>
      </c>
      <c r="D1546" s="359">
        <f>'[2]III_SAV-Details_NB'!C1552</f>
        <v>0</v>
      </c>
      <c r="E1546" s="359">
        <f>'[2]III_SAV-Details_NB'!D1552</f>
        <v>0</v>
      </c>
      <c r="F1546" s="490"/>
      <c r="G1546" s="281">
        <f>'[2]III_SAV-Details_NB'!X1552</f>
        <v>0</v>
      </c>
      <c r="H1546" s="281">
        <f t="shared" si="446"/>
        <v>0</v>
      </c>
      <c r="I1546" s="281">
        <f>IF(con_EOGJahr=2025,'[2]III_SAV-Details_NB'!AA1552,IF(con_EOGJahr=2026,'[2]III_SAV-Details_NB'!AB1552,'[2]III_SAV-Details_NB'!AC1552))</f>
        <v>0</v>
      </c>
      <c r="J1546" s="282"/>
      <c r="K1546" s="282"/>
      <c r="L1546" s="282"/>
      <c r="M1546" s="282"/>
      <c r="N1546" s="282"/>
      <c r="O1546" s="282"/>
      <c r="P1546" s="52">
        <f t="shared" si="447"/>
        <v>0</v>
      </c>
      <c r="Q1546" s="60"/>
      <c r="R1546" s="53">
        <f t="shared" si="438"/>
        <v>0</v>
      </c>
      <c r="S1546" s="59"/>
      <c r="T1546" s="61"/>
      <c r="U1546" s="342" t="str">
        <f t="shared" si="442"/>
        <v>k.A.</v>
      </c>
      <c r="V1546" s="343" t="str">
        <f t="shared" si="439"/>
        <v>k.A.</v>
      </c>
      <c r="W1546" s="343" t="str">
        <f>IFERROR(IF(OR($D1546="",$E1546=0,con_Ende=0),"k.A.",IF(VLOOKUP($D1546,rng_ND,5,0)="Nein",VLOOKUP($D1546,rng_ND,2,FALSE),MIN(VLOOKUP($D1546,rng_ND,2,FALSE),A_Stammdaten!$B$19-D_SAV!$E1546+1))),"k.A.")</f>
        <v>k.A.</v>
      </c>
      <c r="X1546" s="343" t="str">
        <f t="shared" si="440"/>
        <v>k.A.</v>
      </c>
      <c r="Y1546" s="62"/>
      <c r="Z1546" s="48">
        <f t="shared" si="441"/>
        <v>0</v>
      </c>
      <c r="AA1546" s="457"/>
      <c r="AB1546" s="55">
        <f t="shared" si="448"/>
        <v>0</v>
      </c>
      <c r="AC1546" s="55">
        <f>IF(A_Stammdaten!$B$25="ja",D_SAV!AA1546,D_SAV!AB1546)</f>
        <v>0</v>
      </c>
      <c r="AD1546" s="478">
        <f>IF(AC1546=0,0,IF(U1546-(con_EOGJahr-D_SAV!E1546)&lt;=0,AC1546,AC1546/V1546))</f>
        <v>0</v>
      </c>
      <c r="AE1546" s="478">
        <f>IFERROR(IF(AND(VLOOKUP(D1546,rng_ND,5,FALSE)="Ja",D_SAV!T1546="degressiv"),D_SAV!AC1546*Y1546/100,0),0)</f>
        <v>0</v>
      </c>
      <c r="AF1546" s="55">
        <f>IFERROR(IF(VLOOKUP(D1546,rng_ND,5,FALSE)="Ja",MAX(D_SAV!AD1546:AE1546),D_SAV!AD1546),0)</f>
        <v>0</v>
      </c>
      <c r="AG1546" s="55">
        <f t="shared" si="449"/>
        <v>0</v>
      </c>
      <c r="AH1546" s="55">
        <f t="shared" si="450"/>
        <v>0</v>
      </c>
      <c r="AI1546" s="55">
        <f t="shared" si="451"/>
        <v>0</v>
      </c>
      <c r="AJ1546" s="55">
        <f t="shared" si="452"/>
        <v>0</v>
      </c>
      <c r="AK1546" s="55">
        <f t="shared" si="443"/>
        <v>0</v>
      </c>
      <c r="AL1546" s="55">
        <f t="shared" si="444"/>
        <v>0</v>
      </c>
      <c r="AM1546" s="55">
        <f t="shared" si="445"/>
        <v>0</v>
      </c>
    </row>
    <row r="1547" spans="1:39" x14ac:dyDescent="0.25">
      <c r="A1547" s="47">
        <v>1543</v>
      </c>
      <c r="B1547" s="358" t="str">
        <f>IF(AND(E1547&lt;&gt;0,D1547&lt;&gt;0,F1547&lt;&gt;0),IF(C1547&lt;&gt;0,CONCATENATE(C1547,"-AGr",VLOOKUP(D1547,Listen!$A$2:$G$45,7,FALSE),"-",E1547,"-",F1547,),CONCATENATE("AGr",VLOOKUP(D1547,Listen!$A$2:$G$45,7,FALSE),"-",E1547,"-",F1547)),"keine vollständige ID")</f>
        <v>keine vollständige ID</v>
      </c>
      <c r="C1547" s="359">
        <f>'[2]III_SAV-Details_NB'!B1553</f>
        <v>0</v>
      </c>
      <c r="D1547" s="359">
        <f>'[2]III_SAV-Details_NB'!C1553</f>
        <v>0</v>
      </c>
      <c r="E1547" s="359">
        <f>'[2]III_SAV-Details_NB'!D1553</f>
        <v>0</v>
      </c>
      <c r="F1547" s="490"/>
      <c r="G1547" s="281">
        <f>'[2]III_SAV-Details_NB'!X1553</f>
        <v>0</v>
      </c>
      <c r="H1547" s="281">
        <f t="shared" si="446"/>
        <v>0</v>
      </c>
      <c r="I1547" s="281">
        <f>IF(con_EOGJahr=2025,'[2]III_SAV-Details_NB'!AA1553,IF(con_EOGJahr=2026,'[2]III_SAV-Details_NB'!AB1553,'[2]III_SAV-Details_NB'!AC1553))</f>
        <v>0</v>
      </c>
      <c r="J1547" s="282"/>
      <c r="K1547" s="282"/>
      <c r="L1547" s="282"/>
      <c r="M1547" s="282"/>
      <c r="N1547" s="282"/>
      <c r="O1547" s="282"/>
      <c r="P1547" s="52">
        <f t="shared" si="447"/>
        <v>0</v>
      </c>
      <c r="Q1547" s="60"/>
      <c r="R1547" s="53">
        <f t="shared" si="438"/>
        <v>0</v>
      </c>
      <c r="S1547" s="59"/>
      <c r="T1547" s="61"/>
      <c r="U1547" s="342" t="str">
        <f t="shared" si="442"/>
        <v>k.A.</v>
      </c>
      <c r="V1547" s="343" t="str">
        <f t="shared" si="439"/>
        <v>k.A.</v>
      </c>
      <c r="W1547" s="343" t="str">
        <f>IFERROR(IF(OR($D1547="",$E1547=0,con_Ende=0),"k.A.",IF(VLOOKUP($D1547,rng_ND,5,0)="Nein",VLOOKUP($D1547,rng_ND,2,FALSE),MIN(VLOOKUP($D1547,rng_ND,2,FALSE),A_Stammdaten!$B$19-D_SAV!$E1547+1))),"k.A.")</f>
        <v>k.A.</v>
      </c>
      <c r="X1547" s="343" t="str">
        <f t="shared" si="440"/>
        <v>k.A.</v>
      </c>
      <c r="Y1547" s="62"/>
      <c r="Z1547" s="48">
        <f t="shared" si="441"/>
        <v>0</v>
      </c>
      <c r="AA1547" s="457"/>
      <c r="AB1547" s="55">
        <f t="shared" si="448"/>
        <v>0</v>
      </c>
      <c r="AC1547" s="55">
        <f>IF(A_Stammdaten!$B$25="ja",D_SAV!AA1547,D_SAV!AB1547)</f>
        <v>0</v>
      </c>
      <c r="AD1547" s="478">
        <f>IF(AC1547=0,0,IF(U1547-(con_EOGJahr-D_SAV!E1547)&lt;=0,AC1547,AC1547/V1547))</f>
        <v>0</v>
      </c>
      <c r="AE1547" s="478">
        <f>IFERROR(IF(AND(VLOOKUP(D1547,rng_ND,5,FALSE)="Ja",D_SAV!T1547="degressiv"),D_SAV!AC1547*Y1547/100,0),0)</f>
        <v>0</v>
      </c>
      <c r="AF1547" s="55">
        <f>IFERROR(IF(VLOOKUP(D1547,rng_ND,5,FALSE)="Ja",MAX(D_SAV!AD1547:AE1547),D_SAV!AD1547),0)</f>
        <v>0</v>
      </c>
      <c r="AG1547" s="55">
        <f t="shared" si="449"/>
        <v>0</v>
      </c>
      <c r="AH1547" s="55">
        <f t="shared" si="450"/>
        <v>0</v>
      </c>
      <c r="AI1547" s="55">
        <f t="shared" si="451"/>
        <v>0</v>
      </c>
      <c r="AJ1547" s="55">
        <f t="shared" si="452"/>
        <v>0</v>
      </c>
      <c r="AK1547" s="55">
        <f t="shared" si="443"/>
        <v>0</v>
      </c>
      <c r="AL1547" s="55">
        <f t="shared" si="444"/>
        <v>0</v>
      </c>
      <c r="AM1547" s="55">
        <f t="shared" si="445"/>
        <v>0</v>
      </c>
    </row>
    <row r="1548" spans="1:39" x14ac:dyDescent="0.25">
      <c r="A1548" s="47">
        <v>1544</v>
      </c>
      <c r="B1548" s="358" t="str">
        <f>IF(AND(E1548&lt;&gt;0,D1548&lt;&gt;0,F1548&lt;&gt;0),IF(C1548&lt;&gt;0,CONCATENATE(C1548,"-AGr",VLOOKUP(D1548,Listen!$A$2:$G$45,7,FALSE),"-",E1548,"-",F1548,),CONCATENATE("AGr",VLOOKUP(D1548,Listen!$A$2:$G$45,7,FALSE),"-",E1548,"-",F1548)),"keine vollständige ID")</f>
        <v>keine vollständige ID</v>
      </c>
      <c r="C1548" s="359">
        <f>'[2]III_SAV-Details_NB'!B1554</f>
        <v>0</v>
      </c>
      <c r="D1548" s="359">
        <f>'[2]III_SAV-Details_NB'!C1554</f>
        <v>0</v>
      </c>
      <c r="E1548" s="359">
        <f>'[2]III_SAV-Details_NB'!D1554</f>
        <v>0</v>
      </c>
      <c r="F1548" s="490"/>
      <c r="G1548" s="281">
        <f>'[2]III_SAV-Details_NB'!X1554</f>
        <v>0</v>
      </c>
      <c r="H1548" s="281">
        <f t="shared" si="446"/>
        <v>0</v>
      </c>
      <c r="I1548" s="281">
        <f>IF(con_EOGJahr=2025,'[2]III_SAV-Details_NB'!AA1554,IF(con_EOGJahr=2026,'[2]III_SAV-Details_NB'!AB1554,'[2]III_SAV-Details_NB'!AC1554))</f>
        <v>0</v>
      </c>
      <c r="J1548" s="282"/>
      <c r="K1548" s="282"/>
      <c r="L1548" s="282"/>
      <c r="M1548" s="282"/>
      <c r="N1548" s="282"/>
      <c r="O1548" s="282"/>
      <c r="P1548" s="52">
        <f t="shared" si="447"/>
        <v>0</v>
      </c>
      <c r="Q1548" s="60"/>
      <c r="R1548" s="53">
        <f t="shared" si="438"/>
        <v>0</v>
      </c>
      <c r="S1548" s="59"/>
      <c r="T1548" s="61"/>
      <c r="U1548" s="342" t="str">
        <f t="shared" si="442"/>
        <v>k.A.</v>
      </c>
      <c r="V1548" s="343" t="str">
        <f t="shared" si="439"/>
        <v>k.A.</v>
      </c>
      <c r="W1548" s="343" t="str">
        <f>IFERROR(IF(OR($D1548="",$E1548=0,con_Ende=0),"k.A.",IF(VLOOKUP($D1548,rng_ND,5,0)="Nein",VLOOKUP($D1548,rng_ND,2,FALSE),MIN(VLOOKUP($D1548,rng_ND,2,FALSE),A_Stammdaten!$B$19-D_SAV!$E1548+1))),"k.A.")</f>
        <v>k.A.</v>
      </c>
      <c r="X1548" s="343" t="str">
        <f t="shared" si="440"/>
        <v>k.A.</v>
      </c>
      <c r="Y1548" s="62"/>
      <c r="Z1548" s="48">
        <f t="shared" si="441"/>
        <v>0</v>
      </c>
      <c r="AA1548" s="457"/>
      <c r="AB1548" s="55">
        <f t="shared" si="448"/>
        <v>0</v>
      </c>
      <c r="AC1548" s="55">
        <f>IF(A_Stammdaten!$B$25="ja",D_SAV!AA1548,D_SAV!AB1548)</f>
        <v>0</v>
      </c>
      <c r="AD1548" s="478">
        <f>IF(AC1548=0,0,IF(U1548-(con_EOGJahr-D_SAV!E1548)&lt;=0,AC1548,AC1548/V1548))</f>
        <v>0</v>
      </c>
      <c r="AE1548" s="478">
        <f>IFERROR(IF(AND(VLOOKUP(D1548,rng_ND,5,FALSE)="Ja",D_SAV!T1548="degressiv"),D_SAV!AC1548*Y1548/100,0),0)</f>
        <v>0</v>
      </c>
      <c r="AF1548" s="55">
        <f>IFERROR(IF(VLOOKUP(D1548,rng_ND,5,FALSE)="Ja",MAX(D_SAV!AD1548:AE1548),D_SAV!AD1548),0)</f>
        <v>0</v>
      </c>
      <c r="AG1548" s="55">
        <f t="shared" si="449"/>
        <v>0</v>
      </c>
      <c r="AH1548" s="55">
        <f t="shared" si="450"/>
        <v>0</v>
      </c>
      <c r="AI1548" s="55">
        <f t="shared" si="451"/>
        <v>0</v>
      </c>
      <c r="AJ1548" s="55">
        <f t="shared" si="452"/>
        <v>0</v>
      </c>
      <c r="AK1548" s="55">
        <f t="shared" si="443"/>
        <v>0</v>
      </c>
      <c r="AL1548" s="55">
        <f t="shared" si="444"/>
        <v>0</v>
      </c>
      <c r="AM1548" s="55">
        <f t="shared" si="445"/>
        <v>0</v>
      </c>
    </row>
    <row r="1549" spans="1:39" x14ac:dyDescent="0.25">
      <c r="A1549" s="47">
        <v>1545</v>
      </c>
      <c r="B1549" s="358" t="str">
        <f>IF(AND(E1549&lt;&gt;0,D1549&lt;&gt;0,F1549&lt;&gt;0),IF(C1549&lt;&gt;0,CONCATENATE(C1549,"-AGr",VLOOKUP(D1549,Listen!$A$2:$G$45,7,FALSE),"-",E1549,"-",F1549,),CONCATENATE("AGr",VLOOKUP(D1549,Listen!$A$2:$G$45,7,FALSE),"-",E1549,"-",F1549)),"keine vollständige ID")</f>
        <v>keine vollständige ID</v>
      </c>
      <c r="C1549" s="359">
        <f>'[2]III_SAV-Details_NB'!B1555</f>
        <v>0</v>
      </c>
      <c r="D1549" s="359">
        <f>'[2]III_SAV-Details_NB'!C1555</f>
        <v>0</v>
      </c>
      <c r="E1549" s="359">
        <f>'[2]III_SAV-Details_NB'!D1555</f>
        <v>0</v>
      </c>
      <c r="F1549" s="490"/>
      <c r="G1549" s="281">
        <f>'[2]III_SAV-Details_NB'!X1555</f>
        <v>0</v>
      </c>
      <c r="H1549" s="281">
        <f t="shared" si="446"/>
        <v>0</v>
      </c>
      <c r="I1549" s="281">
        <f>IF(con_EOGJahr=2025,'[2]III_SAV-Details_NB'!AA1555,IF(con_EOGJahr=2026,'[2]III_SAV-Details_NB'!AB1555,'[2]III_SAV-Details_NB'!AC1555))</f>
        <v>0</v>
      </c>
      <c r="J1549" s="282"/>
      <c r="K1549" s="282"/>
      <c r="L1549" s="282"/>
      <c r="M1549" s="282"/>
      <c r="N1549" s="282"/>
      <c r="O1549" s="282"/>
      <c r="P1549" s="52">
        <f t="shared" si="447"/>
        <v>0</v>
      </c>
      <c r="Q1549" s="60"/>
      <c r="R1549" s="53">
        <f t="shared" si="438"/>
        <v>0</v>
      </c>
      <c r="S1549" s="59"/>
      <c r="T1549" s="61"/>
      <c r="U1549" s="342" t="str">
        <f t="shared" si="442"/>
        <v>k.A.</v>
      </c>
      <c r="V1549" s="343" t="str">
        <f t="shared" si="439"/>
        <v>k.A.</v>
      </c>
      <c r="W1549" s="343" t="str">
        <f>IFERROR(IF(OR($D1549="",$E1549=0,con_Ende=0),"k.A.",IF(VLOOKUP($D1549,rng_ND,5,0)="Nein",VLOOKUP($D1549,rng_ND,2,FALSE),MIN(VLOOKUP($D1549,rng_ND,2,FALSE),A_Stammdaten!$B$19-D_SAV!$E1549+1))),"k.A.")</f>
        <v>k.A.</v>
      </c>
      <c r="X1549" s="343" t="str">
        <f t="shared" si="440"/>
        <v>k.A.</v>
      </c>
      <c r="Y1549" s="62"/>
      <c r="Z1549" s="48">
        <f t="shared" si="441"/>
        <v>0</v>
      </c>
      <c r="AA1549" s="457"/>
      <c r="AB1549" s="55">
        <f t="shared" si="448"/>
        <v>0</v>
      </c>
      <c r="AC1549" s="55">
        <f>IF(A_Stammdaten!$B$25="ja",D_SAV!AA1549,D_SAV!AB1549)</f>
        <v>0</v>
      </c>
      <c r="AD1549" s="478">
        <f>IF(AC1549=0,0,IF(U1549-(con_EOGJahr-D_SAV!E1549)&lt;=0,AC1549,AC1549/V1549))</f>
        <v>0</v>
      </c>
      <c r="AE1549" s="478">
        <f>IFERROR(IF(AND(VLOOKUP(D1549,rng_ND,5,FALSE)="Ja",D_SAV!T1549="degressiv"),D_SAV!AC1549*Y1549/100,0),0)</f>
        <v>0</v>
      </c>
      <c r="AF1549" s="55">
        <f>IFERROR(IF(VLOOKUP(D1549,rng_ND,5,FALSE)="Ja",MAX(D_SAV!AD1549:AE1549),D_SAV!AD1549),0)</f>
        <v>0</v>
      </c>
      <c r="AG1549" s="55">
        <f t="shared" si="449"/>
        <v>0</v>
      </c>
      <c r="AH1549" s="55">
        <f t="shared" si="450"/>
        <v>0</v>
      </c>
      <c r="AI1549" s="55">
        <f t="shared" si="451"/>
        <v>0</v>
      </c>
      <c r="AJ1549" s="55">
        <f t="shared" si="452"/>
        <v>0</v>
      </c>
      <c r="AK1549" s="55">
        <f t="shared" si="443"/>
        <v>0</v>
      </c>
      <c r="AL1549" s="55">
        <f t="shared" si="444"/>
        <v>0</v>
      </c>
      <c r="AM1549" s="55">
        <f t="shared" si="445"/>
        <v>0</v>
      </c>
    </row>
    <row r="1550" spans="1:39" x14ac:dyDescent="0.25">
      <c r="A1550" s="47">
        <v>1546</v>
      </c>
      <c r="B1550" s="358" t="str">
        <f>IF(AND(E1550&lt;&gt;0,D1550&lt;&gt;0,F1550&lt;&gt;0),IF(C1550&lt;&gt;0,CONCATENATE(C1550,"-AGr",VLOOKUP(D1550,Listen!$A$2:$G$45,7,FALSE),"-",E1550,"-",F1550,),CONCATENATE("AGr",VLOOKUP(D1550,Listen!$A$2:$G$45,7,FALSE),"-",E1550,"-",F1550)),"keine vollständige ID")</f>
        <v>keine vollständige ID</v>
      </c>
      <c r="C1550" s="359">
        <f>'[2]III_SAV-Details_NB'!B1556</f>
        <v>0</v>
      </c>
      <c r="D1550" s="359">
        <f>'[2]III_SAV-Details_NB'!C1556</f>
        <v>0</v>
      </c>
      <c r="E1550" s="359">
        <f>'[2]III_SAV-Details_NB'!D1556</f>
        <v>0</v>
      </c>
      <c r="F1550" s="490"/>
      <c r="G1550" s="281">
        <f>'[2]III_SAV-Details_NB'!X1556</f>
        <v>0</v>
      </c>
      <c r="H1550" s="281">
        <f t="shared" si="446"/>
        <v>0</v>
      </c>
      <c r="I1550" s="281">
        <f>IF(con_EOGJahr=2025,'[2]III_SAV-Details_NB'!AA1556,IF(con_EOGJahr=2026,'[2]III_SAV-Details_NB'!AB1556,'[2]III_SAV-Details_NB'!AC1556))</f>
        <v>0</v>
      </c>
      <c r="J1550" s="282"/>
      <c r="K1550" s="282"/>
      <c r="L1550" s="282"/>
      <c r="M1550" s="282"/>
      <c r="N1550" s="282"/>
      <c r="O1550" s="282"/>
      <c r="P1550" s="52">
        <f t="shared" si="447"/>
        <v>0</v>
      </c>
      <c r="Q1550" s="60"/>
      <c r="R1550" s="53">
        <f t="shared" si="438"/>
        <v>0</v>
      </c>
      <c r="S1550" s="59"/>
      <c r="T1550" s="61"/>
      <c r="U1550" s="342" t="str">
        <f t="shared" si="442"/>
        <v>k.A.</v>
      </c>
      <c r="V1550" s="343" t="str">
        <f t="shared" si="439"/>
        <v>k.A.</v>
      </c>
      <c r="W1550" s="343" t="str">
        <f>IFERROR(IF(OR($D1550="",$E1550=0,con_Ende=0),"k.A.",IF(VLOOKUP($D1550,rng_ND,5,0)="Nein",VLOOKUP($D1550,rng_ND,2,FALSE),MIN(VLOOKUP($D1550,rng_ND,2,FALSE),A_Stammdaten!$B$19-D_SAV!$E1550+1))),"k.A.")</f>
        <v>k.A.</v>
      </c>
      <c r="X1550" s="343" t="str">
        <f t="shared" si="440"/>
        <v>k.A.</v>
      </c>
      <c r="Y1550" s="62"/>
      <c r="Z1550" s="48">
        <f t="shared" si="441"/>
        <v>0</v>
      </c>
      <c r="AA1550" s="457"/>
      <c r="AB1550" s="55">
        <f t="shared" si="448"/>
        <v>0</v>
      </c>
      <c r="AC1550" s="55">
        <f>IF(A_Stammdaten!$B$25="ja",D_SAV!AA1550,D_SAV!AB1550)</f>
        <v>0</v>
      </c>
      <c r="AD1550" s="478">
        <f>IF(AC1550=0,0,IF(U1550-(con_EOGJahr-D_SAV!E1550)&lt;=0,AC1550,AC1550/V1550))</f>
        <v>0</v>
      </c>
      <c r="AE1550" s="478">
        <f>IFERROR(IF(AND(VLOOKUP(D1550,rng_ND,5,FALSE)="Ja",D_SAV!T1550="degressiv"),D_SAV!AC1550*Y1550/100,0),0)</f>
        <v>0</v>
      </c>
      <c r="AF1550" s="55">
        <f>IFERROR(IF(VLOOKUP(D1550,rng_ND,5,FALSE)="Ja",MAX(D_SAV!AD1550:AE1550),D_SAV!AD1550),0)</f>
        <v>0</v>
      </c>
      <c r="AG1550" s="55">
        <f t="shared" si="449"/>
        <v>0</v>
      </c>
      <c r="AH1550" s="55">
        <f t="shared" si="450"/>
        <v>0</v>
      </c>
      <c r="AI1550" s="55">
        <f t="shared" si="451"/>
        <v>0</v>
      </c>
      <c r="AJ1550" s="55">
        <f t="shared" si="452"/>
        <v>0</v>
      </c>
      <c r="AK1550" s="55">
        <f t="shared" si="443"/>
        <v>0</v>
      </c>
      <c r="AL1550" s="55">
        <f t="shared" si="444"/>
        <v>0</v>
      </c>
      <c r="AM1550" s="55">
        <f t="shared" si="445"/>
        <v>0</v>
      </c>
    </row>
    <row r="1551" spans="1:39" x14ac:dyDescent="0.25">
      <c r="A1551" s="47">
        <v>1547</v>
      </c>
      <c r="B1551" s="358" t="str">
        <f>IF(AND(E1551&lt;&gt;0,D1551&lt;&gt;0,F1551&lt;&gt;0),IF(C1551&lt;&gt;0,CONCATENATE(C1551,"-AGr",VLOOKUP(D1551,Listen!$A$2:$G$45,7,FALSE),"-",E1551,"-",F1551,),CONCATENATE("AGr",VLOOKUP(D1551,Listen!$A$2:$G$45,7,FALSE),"-",E1551,"-",F1551)),"keine vollständige ID")</f>
        <v>keine vollständige ID</v>
      </c>
      <c r="C1551" s="359">
        <f>'[2]III_SAV-Details_NB'!B1557</f>
        <v>0</v>
      </c>
      <c r="D1551" s="359">
        <f>'[2]III_SAV-Details_NB'!C1557</f>
        <v>0</v>
      </c>
      <c r="E1551" s="359">
        <f>'[2]III_SAV-Details_NB'!D1557</f>
        <v>0</v>
      </c>
      <c r="F1551" s="490"/>
      <c r="G1551" s="281">
        <f>'[2]III_SAV-Details_NB'!X1557</f>
        <v>0</v>
      </c>
      <c r="H1551" s="281">
        <f t="shared" si="446"/>
        <v>0</v>
      </c>
      <c r="I1551" s="281">
        <f>IF(con_EOGJahr=2025,'[2]III_SAV-Details_NB'!AA1557,IF(con_EOGJahr=2026,'[2]III_SAV-Details_NB'!AB1557,'[2]III_SAV-Details_NB'!AC1557))</f>
        <v>0</v>
      </c>
      <c r="J1551" s="282"/>
      <c r="K1551" s="282"/>
      <c r="L1551" s="282"/>
      <c r="M1551" s="282"/>
      <c r="N1551" s="282"/>
      <c r="O1551" s="282"/>
      <c r="P1551" s="52">
        <f t="shared" si="447"/>
        <v>0</v>
      </c>
      <c r="Q1551" s="60"/>
      <c r="R1551" s="53">
        <f t="shared" si="438"/>
        <v>0</v>
      </c>
      <c r="S1551" s="59"/>
      <c r="T1551" s="61"/>
      <c r="U1551" s="342" t="str">
        <f t="shared" si="442"/>
        <v>k.A.</v>
      </c>
      <c r="V1551" s="343" t="str">
        <f t="shared" si="439"/>
        <v>k.A.</v>
      </c>
      <c r="W1551" s="343" t="str">
        <f>IFERROR(IF(OR($D1551="",$E1551=0,con_Ende=0),"k.A.",IF(VLOOKUP($D1551,rng_ND,5,0)="Nein",VLOOKUP($D1551,rng_ND,2,FALSE),MIN(VLOOKUP($D1551,rng_ND,2,FALSE),A_Stammdaten!$B$19-D_SAV!$E1551+1))),"k.A.")</f>
        <v>k.A.</v>
      </c>
      <c r="X1551" s="343" t="str">
        <f t="shared" si="440"/>
        <v>k.A.</v>
      </c>
      <c r="Y1551" s="62"/>
      <c r="Z1551" s="48">
        <f t="shared" si="441"/>
        <v>0</v>
      </c>
      <c r="AA1551" s="457"/>
      <c r="AB1551" s="55">
        <f t="shared" si="448"/>
        <v>0</v>
      </c>
      <c r="AC1551" s="55">
        <f>IF(A_Stammdaten!$B$25="ja",D_SAV!AA1551,D_SAV!AB1551)</f>
        <v>0</v>
      </c>
      <c r="AD1551" s="478">
        <f>IF(AC1551=0,0,IF(U1551-(con_EOGJahr-D_SAV!E1551)&lt;=0,AC1551,AC1551/V1551))</f>
        <v>0</v>
      </c>
      <c r="AE1551" s="478">
        <f>IFERROR(IF(AND(VLOOKUP(D1551,rng_ND,5,FALSE)="Ja",D_SAV!T1551="degressiv"),D_SAV!AC1551*Y1551/100,0),0)</f>
        <v>0</v>
      </c>
      <c r="AF1551" s="55">
        <f>IFERROR(IF(VLOOKUP(D1551,rng_ND,5,FALSE)="Ja",MAX(D_SAV!AD1551:AE1551),D_SAV!AD1551),0)</f>
        <v>0</v>
      </c>
      <c r="AG1551" s="55">
        <f t="shared" si="449"/>
        <v>0</v>
      </c>
      <c r="AH1551" s="55">
        <f t="shared" si="450"/>
        <v>0</v>
      </c>
      <c r="AI1551" s="55">
        <f t="shared" si="451"/>
        <v>0</v>
      </c>
      <c r="AJ1551" s="55">
        <f t="shared" si="452"/>
        <v>0</v>
      </c>
      <c r="AK1551" s="55">
        <f t="shared" si="443"/>
        <v>0</v>
      </c>
      <c r="AL1551" s="55">
        <f t="shared" si="444"/>
        <v>0</v>
      </c>
      <c r="AM1551" s="55">
        <f t="shared" si="445"/>
        <v>0</v>
      </c>
    </row>
    <row r="1552" spans="1:39" x14ac:dyDescent="0.25">
      <c r="A1552" s="47">
        <v>1548</v>
      </c>
      <c r="B1552" s="358" t="str">
        <f>IF(AND(E1552&lt;&gt;0,D1552&lt;&gt;0,F1552&lt;&gt;0),IF(C1552&lt;&gt;0,CONCATENATE(C1552,"-AGr",VLOOKUP(D1552,Listen!$A$2:$G$45,7,FALSE),"-",E1552,"-",F1552,),CONCATENATE("AGr",VLOOKUP(D1552,Listen!$A$2:$G$45,7,FALSE),"-",E1552,"-",F1552)),"keine vollständige ID")</f>
        <v>keine vollständige ID</v>
      </c>
      <c r="C1552" s="359">
        <f>'[2]III_SAV-Details_NB'!B1558</f>
        <v>0</v>
      </c>
      <c r="D1552" s="359">
        <f>'[2]III_SAV-Details_NB'!C1558</f>
        <v>0</v>
      </c>
      <c r="E1552" s="359">
        <f>'[2]III_SAV-Details_NB'!D1558</f>
        <v>0</v>
      </c>
      <c r="F1552" s="490"/>
      <c r="G1552" s="281">
        <f>'[2]III_SAV-Details_NB'!X1558</f>
        <v>0</v>
      </c>
      <c r="H1552" s="281">
        <f t="shared" si="446"/>
        <v>0</v>
      </c>
      <c r="I1552" s="281">
        <f>IF(con_EOGJahr=2025,'[2]III_SAV-Details_NB'!AA1558,IF(con_EOGJahr=2026,'[2]III_SAV-Details_NB'!AB1558,'[2]III_SAV-Details_NB'!AC1558))</f>
        <v>0</v>
      </c>
      <c r="J1552" s="282"/>
      <c r="K1552" s="282"/>
      <c r="L1552" s="282"/>
      <c r="M1552" s="282"/>
      <c r="N1552" s="282"/>
      <c r="O1552" s="282"/>
      <c r="P1552" s="52">
        <f t="shared" si="447"/>
        <v>0</v>
      </c>
      <c r="Q1552" s="60"/>
      <c r="R1552" s="53">
        <f t="shared" si="438"/>
        <v>0</v>
      </c>
      <c r="S1552" s="59"/>
      <c r="T1552" s="61"/>
      <c r="U1552" s="342" t="str">
        <f t="shared" si="442"/>
        <v>k.A.</v>
      </c>
      <c r="V1552" s="343" t="str">
        <f t="shared" si="439"/>
        <v>k.A.</v>
      </c>
      <c r="W1552" s="343" t="str">
        <f>IFERROR(IF(OR($D1552="",$E1552=0,con_Ende=0),"k.A.",IF(VLOOKUP($D1552,rng_ND,5,0)="Nein",VLOOKUP($D1552,rng_ND,2,FALSE),MIN(VLOOKUP($D1552,rng_ND,2,FALSE),A_Stammdaten!$B$19-D_SAV!$E1552+1))),"k.A.")</f>
        <v>k.A.</v>
      </c>
      <c r="X1552" s="343" t="str">
        <f t="shared" si="440"/>
        <v>k.A.</v>
      </c>
      <c r="Y1552" s="62"/>
      <c r="Z1552" s="48">
        <f t="shared" si="441"/>
        <v>0</v>
      </c>
      <c r="AA1552" s="457"/>
      <c r="AB1552" s="55">
        <f t="shared" si="448"/>
        <v>0</v>
      </c>
      <c r="AC1552" s="55">
        <f>IF(A_Stammdaten!$B$25="ja",D_SAV!AA1552,D_SAV!AB1552)</f>
        <v>0</v>
      </c>
      <c r="AD1552" s="478">
        <f>IF(AC1552=0,0,IF(U1552-(con_EOGJahr-D_SAV!E1552)&lt;=0,AC1552,AC1552/V1552))</f>
        <v>0</v>
      </c>
      <c r="AE1552" s="478">
        <f>IFERROR(IF(AND(VLOOKUP(D1552,rng_ND,5,FALSE)="Ja",D_SAV!T1552="degressiv"),D_SAV!AC1552*Y1552/100,0),0)</f>
        <v>0</v>
      </c>
      <c r="AF1552" s="55">
        <f>IFERROR(IF(VLOOKUP(D1552,rng_ND,5,FALSE)="Ja",MAX(D_SAV!AD1552:AE1552),D_SAV!AD1552),0)</f>
        <v>0</v>
      </c>
      <c r="AG1552" s="55">
        <f t="shared" si="449"/>
        <v>0</v>
      </c>
      <c r="AH1552" s="55">
        <f t="shared" si="450"/>
        <v>0</v>
      </c>
      <c r="AI1552" s="55">
        <f t="shared" si="451"/>
        <v>0</v>
      </c>
      <c r="AJ1552" s="55">
        <f t="shared" si="452"/>
        <v>0</v>
      </c>
      <c r="AK1552" s="55">
        <f t="shared" si="443"/>
        <v>0</v>
      </c>
      <c r="AL1552" s="55">
        <f t="shared" si="444"/>
        <v>0</v>
      </c>
      <c r="AM1552" s="55">
        <f t="shared" si="445"/>
        <v>0</v>
      </c>
    </row>
    <row r="1553" spans="1:39" x14ac:dyDescent="0.25">
      <c r="A1553" s="47">
        <v>1549</v>
      </c>
      <c r="B1553" s="358" t="str">
        <f>IF(AND(E1553&lt;&gt;0,D1553&lt;&gt;0,F1553&lt;&gt;0),IF(C1553&lt;&gt;0,CONCATENATE(C1553,"-AGr",VLOOKUP(D1553,Listen!$A$2:$G$45,7,FALSE),"-",E1553,"-",F1553,),CONCATENATE("AGr",VLOOKUP(D1553,Listen!$A$2:$G$45,7,FALSE),"-",E1553,"-",F1553)),"keine vollständige ID")</f>
        <v>keine vollständige ID</v>
      </c>
      <c r="C1553" s="359">
        <f>'[2]III_SAV-Details_NB'!B1559</f>
        <v>0</v>
      </c>
      <c r="D1553" s="359">
        <f>'[2]III_SAV-Details_NB'!C1559</f>
        <v>0</v>
      </c>
      <c r="E1553" s="359">
        <f>'[2]III_SAV-Details_NB'!D1559</f>
        <v>0</v>
      </c>
      <c r="F1553" s="490"/>
      <c r="G1553" s="281">
        <f>'[2]III_SAV-Details_NB'!X1559</f>
        <v>0</v>
      </c>
      <c r="H1553" s="281">
        <f t="shared" si="446"/>
        <v>0</v>
      </c>
      <c r="I1553" s="281">
        <f>IF(con_EOGJahr=2025,'[2]III_SAV-Details_NB'!AA1559,IF(con_EOGJahr=2026,'[2]III_SAV-Details_NB'!AB1559,'[2]III_SAV-Details_NB'!AC1559))</f>
        <v>0</v>
      </c>
      <c r="J1553" s="282"/>
      <c r="K1553" s="282"/>
      <c r="L1553" s="282"/>
      <c r="M1553" s="282"/>
      <c r="N1553" s="282"/>
      <c r="O1553" s="282"/>
      <c r="P1553" s="52">
        <f t="shared" si="447"/>
        <v>0</v>
      </c>
      <c r="Q1553" s="60"/>
      <c r="R1553" s="53">
        <f t="shared" si="438"/>
        <v>0</v>
      </c>
      <c r="S1553" s="59"/>
      <c r="T1553" s="61"/>
      <c r="U1553" s="342" t="str">
        <f t="shared" si="442"/>
        <v>k.A.</v>
      </c>
      <c r="V1553" s="343" t="str">
        <f t="shared" si="439"/>
        <v>k.A.</v>
      </c>
      <c r="W1553" s="343" t="str">
        <f>IFERROR(IF(OR($D1553="",$E1553=0,con_Ende=0),"k.A.",IF(VLOOKUP($D1553,rng_ND,5,0)="Nein",VLOOKUP($D1553,rng_ND,2,FALSE),MIN(VLOOKUP($D1553,rng_ND,2,FALSE),A_Stammdaten!$B$19-D_SAV!$E1553+1))),"k.A.")</f>
        <v>k.A.</v>
      </c>
      <c r="X1553" s="343" t="str">
        <f t="shared" si="440"/>
        <v>k.A.</v>
      </c>
      <c r="Y1553" s="62"/>
      <c r="Z1553" s="48">
        <f t="shared" si="441"/>
        <v>0</v>
      </c>
      <c r="AA1553" s="457"/>
      <c r="AB1553" s="55">
        <f t="shared" si="448"/>
        <v>0</v>
      </c>
      <c r="AC1553" s="55">
        <f>IF(A_Stammdaten!$B$25="ja",D_SAV!AA1553,D_SAV!AB1553)</f>
        <v>0</v>
      </c>
      <c r="AD1553" s="478">
        <f>IF(AC1553=0,0,IF(U1553-(con_EOGJahr-D_SAV!E1553)&lt;=0,AC1553,AC1553/V1553))</f>
        <v>0</v>
      </c>
      <c r="AE1553" s="478">
        <f>IFERROR(IF(AND(VLOOKUP(D1553,rng_ND,5,FALSE)="Ja",D_SAV!T1553="degressiv"),D_SAV!AC1553*Y1553/100,0),0)</f>
        <v>0</v>
      </c>
      <c r="AF1553" s="55">
        <f>IFERROR(IF(VLOOKUP(D1553,rng_ND,5,FALSE)="Ja",MAX(D_SAV!AD1553:AE1553),D_SAV!AD1553),0)</f>
        <v>0</v>
      </c>
      <c r="AG1553" s="55">
        <f t="shared" si="449"/>
        <v>0</v>
      </c>
      <c r="AH1553" s="55">
        <f t="shared" si="450"/>
        <v>0</v>
      </c>
      <c r="AI1553" s="55">
        <f t="shared" si="451"/>
        <v>0</v>
      </c>
      <c r="AJ1553" s="55">
        <f t="shared" si="452"/>
        <v>0</v>
      </c>
      <c r="AK1553" s="55">
        <f t="shared" si="443"/>
        <v>0</v>
      </c>
      <c r="AL1553" s="55">
        <f t="shared" si="444"/>
        <v>0</v>
      </c>
      <c r="AM1553" s="55">
        <f t="shared" si="445"/>
        <v>0</v>
      </c>
    </row>
    <row r="1554" spans="1:39" x14ac:dyDescent="0.25">
      <c r="A1554" s="47">
        <v>1550</v>
      </c>
      <c r="B1554" s="358" t="str">
        <f>IF(AND(E1554&lt;&gt;0,D1554&lt;&gt;0,F1554&lt;&gt;0),IF(C1554&lt;&gt;0,CONCATENATE(C1554,"-AGr",VLOOKUP(D1554,Listen!$A$2:$G$45,7,FALSE),"-",E1554,"-",F1554,),CONCATENATE("AGr",VLOOKUP(D1554,Listen!$A$2:$G$45,7,FALSE),"-",E1554,"-",F1554)),"keine vollständige ID")</f>
        <v>keine vollständige ID</v>
      </c>
      <c r="C1554" s="359">
        <f>'[2]III_SAV-Details_NB'!B1560</f>
        <v>0</v>
      </c>
      <c r="D1554" s="359">
        <f>'[2]III_SAV-Details_NB'!C1560</f>
        <v>0</v>
      </c>
      <c r="E1554" s="359">
        <f>'[2]III_SAV-Details_NB'!D1560</f>
        <v>0</v>
      </c>
      <c r="F1554" s="490"/>
      <c r="G1554" s="281">
        <f>'[2]III_SAV-Details_NB'!X1560</f>
        <v>0</v>
      </c>
      <c r="H1554" s="281">
        <f t="shared" si="446"/>
        <v>0</v>
      </c>
      <c r="I1554" s="281">
        <f>IF(con_EOGJahr=2025,'[2]III_SAV-Details_NB'!AA1560,IF(con_EOGJahr=2026,'[2]III_SAV-Details_NB'!AB1560,'[2]III_SAV-Details_NB'!AC1560))</f>
        <v>0</v>
      </c>
      <c r="J1554" s="282"/>
      <c r="K1554" s="282"/>
      <c r="L1554" s="282"/>
      <c r="M1554" s="282"/>
      <c r="N1554" s="282"/>
      <c r="O1554" s="282"/>
      <c r="P1554" s="52">
        <f t="shared" si="447"/>
        <v>0</v>
      </c>
      <c r="Q1554" s="60"/>
      <c r="R1554" s="53">
        <f t="shared" ref="R1554:R1617" si="453">P1554+Q1554</f>
        <v>0</v>
      </c>
      <c r="S1554" s="59"/>
      <c r="T1554" s="61"/>
      <c r="U1554" s="342" t="str">
        <f t="shared" si="442"/>
        <v>k.A.</v>
      </c>
      <c r="V1554" s="343" t="str">
        <f t="shared" ref="V1554:V1617" si="454">IFERROR(IF(OR($D1554="",$E1554=0,con_Ende=0,$U1554=0),"k.A.",MAX($E1554-con_EOGJahr+$U1554,0)),"k.A.")</f>
        <v>k.A.</v>
      </c>
      <c r="W1554" s="343" t="str">
        <f>IFERROR(IF(OR($D1554="",$E1554=0,con_Ende=0),"k.A.",IF(VLOOKUP($D1554,rng_ND,5,0)="Nein",VLOOKUP($D1554,rng_ND,2,FALSE),MIN(VLOOKUP($D1554,rng_ND,2,FALSE),A_Stammdaten!$B$19-D_SAV!$E1554+1))),"k.A.")</f>
        <v>k.A.</v>
      </c>
      <c r="X1554" s="343" t="str">
        <f t="shared" ref="X1554:X1617" si="455">IFERROR(IF(OR($D1554="",$E1554=0,con_Ende=0),"k.A.",VLOOKUP($D1554,rng_ND,3,FALSE)),"k.A.")</f>
        <v>k.A.</v>
      </c>
      <c r="Y1554" s="62"/>
      <c r="Z1554" s="48">
        <f t="shared" ref="Z1554:Z1617" si="456">IF(AND($E1554&lt;2006,$E1554&lt;&gt;0),IFERROR(VLOOKUP($E1554,rng_Index,VLOOKUP($D1554,rng_ND,4,FALSE)+1,FALSE),1),)</f>
        <v>0</v>
      </c>
      <c r="AA1554" s="457"/>
      <c r="AB1554" s="55">
        <f t="shared" si="448"/>
        <v>0</v>
      </c>
      <c r="AC1554" s="55">
        <f>IF(A_Stammdaten!$B$25="ja",D_SAV!AA1554,D_SAV!AB1554)</f>
        <v>0</v>
      </c>
      <c r="AD1554" s="478">
        <f>IF(AC1554=0,0,IF(U1554-(con_EOGJahr-D_SAV!E1554)&lt;=0,AC1554,AC1554/V1554))</f>
        <v>0</v>
      </c>
      <c r="AE1554" s="478">
        <f>IFERROR(IF(AND(VLOOKUP(D1554,rng_ND,5,FALSE)="Ja",D_SAV!T1554="degressiv"),D_SAV!AC1554*Y1554/100,0),0)</f>
        <v>0</v>
      </c>
      <c r="AF1554" s="55">
        <f>IFERROR(IF(VLOOKUP(D1554,rng_ND,5,FALSE)="Ja",MAX(D_SAV!AD1554:AE1554),D_SAV!AD1554),0)</f>
        <v>0</v>
      </c>
      <c r="AG1554" s="55">
        <f t="shared" si="449"/>
        <v>0</v>
      </c>
      <c r="AH1554" s="55">
        <f t="shared" si="450"/>
        <v>0</v>
      </c>
      <c r="AI1554" s="55">
        <f t="shared" si="451"/>
        <v>0</v>
      </c>
      <c r="AJ1554" s="55">
        <f t="shared" si="452"/>
        <v>0</v>
      </c>
      <c r="AK1554" s="55">
        <f t="shared" si="443"/>
        <v>0</v>
      </c>
      <c r="AL1554" s="55">
        <f t="shared" si="444"/>
        <v>0</v>
      </c>
      <c r="AM1554" s="55">
        <f t="shared" si="445"/>
        <v>0</v>
      </c>
    </row>
    <row r="1555" spans="1:39" x14ac:dyDescent="0.25">
      <c r="A1555" s="47">
        <v>1551</v>
      </c>
      <c r="B1555" s="358" t="str">
        <f>IF(AND(E1555&lt;&gt;0,D1555&lt;&gt;0,F1555&lt;&gt;0),IF(C1555&lt;&gt;0,CONCATENATE(C1555,"-AGr",VLOOKUP(D1555,Listen!$A$2:$G$45,7,FALSE),"-",E1555,"-",F1555,),CONCATENATE("AGr",VLOOKUP(D1555,Listen!$A$2:$G$45,7,FALSE),"-",E1555,"-",F1555)),"keine vollständige ID")</f>
        <v>keine vollständige ID</v>
      </c>
      <c r="C1555" s="359">
        <f>'[2]III_SAV-Details_NB'!B1561</f>
        <v>0</v>
      </c>
      <c r="D1555" s="359">
        <f>'[2]III_SAV-Details_NB'!C1561</f>
        <v>0</v>
      </c>
      <c r="E1555" s="359">
        <f>'[2]III_SAV-Details_NB'!D1561</f>
        <v>0</v>
      </c>
      <c r="F1555" s="490"/>
      <c r="G1555" s="281">
        <f>'[2]III_SAV-Details_NB'!X1561</f>
        <v>0</v>
      </c>
      <c r="H1555" s="281">
        <f t="shared" si="446"/>
        <v>0</v>
      </c>
      <c r="I1555" s="281">
        <f>IF(con_EOGJahr=2025,'[2]III_SAV-Details_NB'!AA1561,IF(con_EOGJahr=2026,'[2]III_SAV-Details_NB'!AB1561,'[2]III_SAV-Details_NB'!AC1561))</f>
        <v>0</v>
      </c>
      <c r="J1555" s="282"/>
      <c r="K1555" s="282"/>
      <c r="L1555" s="282"/>
      <c r="M1555" s="282"/>
      <c r="N1555" s="282"/>
      <c r="O1555" s="282"/>
      <c r="P1555" s="52">
        <f t="shared" si="447"/>
        <v>0</v>
      </c>
      <c r="Q1555" s="60"/>
      <c r="R1555" s="53">
        <f t="shared" si="453"/>
        <v>0</v>
      </c>
      <c r="S1555" s="59"/>
      <c r="T1555" s="61"/>
      <c r="U1555" s="342" t="str">
        <f t="shared" ref="U1555:U1618" si="457">+W1555</f>
        <v>k.A.</v>
      </c>
      <c r="V1555" s="343" t="str">
        <f t="shared" si="454"/>
        <v>k.A.</v>
      </c>
      <c r="W1555" s="343" t="str">
        <f>IFERROR(IF(OR($D1555="",$E1555=0,con_Ende=0),"k.A.",IF(VLOOKUP($D1555,rng_ND,5,0)="Nein",VLOOKUP($D1555,rng_ND,2,FALSE),MIN(VLOOKUP($D1555,rng_ND,2,FALSE),A_Stammdaten!$B$19-D_SAV!$E1555+1))),"k.A.")</f>
        <v>k.A.</v>
      </c>
      <c r="X1555" s="343" t="str">
        <f t="shared" si="455"/>
        <v>k.A.</v>
      </c>
      <c r="Y1555" s="62"/>
      <c r="Z1555" s="48">
        <f t="shared" si="456"/>
        <v>0</v>
      </c>
      <c r="AA1555" s="457"/>
      <c r="AB1555" s="55">
        <f t="shared" si="448"/>
        <v>0</v>
      </c>
      <c r="AC1555" s="55">
        <f>IF(A_Stammdaten!$B$25="ja",D_SAV!AA1555,D_SAV!AB1555)</f>
        <v>0</v>
      </c>
      <c r="AD1555" s="478">
        <f>IF(AC1555=0,0,IF(U1555-(con_EOGJahr-D_SAV!E1555)&lt;=0,AC1555,AC1555/V1555))</f>
        <v>0</v>
      </c>
      <c r="AE1555" s="478">
        <f>IFERROR(IF(AND(VLOOKUP(D1555,rng_ND,5,FALSE)="Ja",D_SAV!T1555="degressiv"),D_SAV!AC1555*Y1555/100,0),0)</f>
        <v>0</v>
      </c>
      <c r="AF1555" s="55">
        <f>IFERROR(IF(VLOOKUP(D1555,rng_ND,5,FALSE)="Ja",MAX(D_SAV!AD1555:AE1555),D_SAV!AD1555),0)</f>
        <v>0</v>
      </c>
      <c r="AG1555" s="55">
        <f t="shared" si="449"/>
        <v>0</v>
      </c>
      <c r="AH1555" s="55">
        <f t="shared" si="450"/>
        <v>0</v>
      </c>
      <c r="AI1555" s="55">
        <f t="shared" si="451"/>
        <v>0</v>
      </c>
      <c r="AJ1555" s="55">
        <f t="shared" si="452"/>
        <v>0</v>
      </c>
      <c r="AK1555" s="55">
        <f t="shared" si="443"/>
        <v>0</v>
      </c>
      <c r="AL1555" s="55">
        <f t="shared" si="444"/>
        <v>0</v>
      </c>
      <c r="AM1555" s="55">
        <f t="shared" si="445"/>
        <v>0</v>
      </c>
    </row>
    <row r="1556" spans="1:39" x14ac:dyDescent="0.25">
      <c r="A1556" s="47">
        <v>1552</v>
      </c>
      <c r="B1556" s="358" t="str">
        <f>IF(AND(E1556&lt;&gt;0,D1556&lt;&gt;0,F1556&lt;&gt;0),IF(C1556&lt;&gt;0,CONCATENATE(C1556,"-AGr",VLOOKUP(D1556,Listen!$A$2:$G$45,7,FALSE),"-",E1556,"-",F1556,),CONCATENATE("AGr",VLOOKUP(D1556,Listen!$A$2:$G$45,7,FALSE),"-",E1556,"-",F1556)),"keine vollständige ID")</f>
        <v>keine vollständige ID</v>
      </c>
      <c r="C1556" s="359">
        <f>'[2]III_SAV-Details_NB'!B1562</f>
        <v>0</v>
      </c>
      <c r="D1556" s="359">
        <f>'[2]III_SAV-Details_NB'!C1562</f>
        <v>0</v>
      </c>
      <c r="E1556" s="359">
        <f>'[2]III_SAV-Details_NB'!D1562</f>
        <v>0</v>
      </c>
      <c r="F1556" s="490"/>
      <c r="G1556" s="281">
        <f>'[2]III_SAV-Details_NB'!X1562</f>
        <v>0</v>
      </c>
      <c r="H1556" s="281">
        <f t="shared" si="446"/>
        <v>0</v>
      </c>
      <c r="I1556" s="281">
        <f>IF(con_EOGJahr=2025,'[2]III_SAV-Details_NB'!AA1562,IF(con_EOGJahr=2026,'[2]III_SAV-Details_NB'!AB1562,'[2]III_SAV-Details_NB'!AC1562))</f>
        <v>0</v>
      </c>
      <c r="J1556" s="282"/>
      <c r="K1556" s="282"/>
      <c r="L1556" s="282"/>
      <c r="M1556" s="282"/>
      <c r="N1556" s="282"/>
      <c r="O1556" s="282"/>
      <c r="P1556" s="52">
        <f t="shared" si="447"/>
        <v>0</v>
      </c>
      <c r="Q1556" s="60"/>
      <c r="R1556" s="53">
        <f t="shared" si="453"/>
        <v>0</v>
      </c>
      <c r="S1556" s="59"/>
      <c r="T1556" s="61"/>
      <c r="U1556" s="342" t="str">
        <f t="shared" si="457"/>
        <v>k.A.</v>
      </c>
      <c r="V1556" s="343" t="str">
        <f t="shared" si="454"/>
        <v>k.A.</v>
      </c>
      <c r="W1556" s="343" t="str">
        <f>IFERROR(IF(OR($D1556="",$E1556=0,con_Ende=0),"k.A.",IF(VLOOKUP($D1556,rng_ND,5,0)="Nein",VLOOKUP($D1556,rng_ND,2,FALSE),MIN(VLOOKUP($D1556,rng_ND,2,FALSE),A_Stammdaten!$B$19-D_SAV!$E1556+1))),"k.A.")</f>
        <v>k.A.</v>
      </c>
      <c r="X1556" s="343" t="str">
        <f t="shared" si="455"/>
        <v>k.A.</v>
      </c>
      <c r="Y1556" s="62"/>
      <c r="Z1556" s="48">
        <f t="shared" si="456"/>
        <v>0</v>
      </c>
      <c r="AA1556" s="457"/>
      <c r="AB1556" s="55">
        <f t="shared" si="448"/>
        <v>0</v>
      </c>
      <c r="AC1556" s="55">
        <f>IF(A_Stammdaten!$B$25="ja",D_SAV!AA1556,D_SAV!AB1556)</f>
        <v>0</v>
      </c>
      <c r="AD1556" s="478">
        <f>IF(AC1556=0,0,IF(U1556-(con_EOGJahr-D_SAV!E1556)&lt;=0,AC1556,AC1556/V1556))</f>
        <v>0</v>
      </c>
      <c r="AE1556" s="478">
        <f>IFERROR(IF(AND(VLOOKUP(D1556,rng_ND,5,FALSE)="Ja",D_SAV!T1556="degressiv"),D_SAV!AC1556*Y1556/100,0),0)</f>
        <v>0</v>
      </c>
      <c r="AF1556" s="55">
        <f>IFERROR(IF(VLOOKUP(D1556,rng_ND,5,FALSE)="Ja",MAX(D_SAV!AD1556:AE1556),D_SAV!AD1556),0)</f>
        <v>0</v>
      </c>
      <c r="AG1556" s="55">
        <f t="shared" si="449"/>
        <v>0</v>
      </c>
      <c r="AH1556" s="55">
        <f t="shared" si="450"/>
        <v>0</v>
      </c>
      <c r="AI1556" s="55">
        <f t="shared" si="451"/>
        <v>0</v>
      </c>
      <c r="AJ1556" s="55">
        <f t="shared" si="452"/>
        <v>0</v>
      </c>
      <c r="AK1556" s="55">
        <f t="shared" si="443"/>
        <v>0</v>
      </c>
      <c r="AL1556" s="55">
        <f t="shared" si="444"/>
        <v>0</v>
      </c>
      <c r="AM1556" s="55">
        <f t="shared" si="445"/>
        <v>0</v>
      </c>
    </row>
    <row r="1557" spans="1:39" x14ac:dyDescent="0.25">
      <c r="A1557" s="284">
        <v>1553</v>
      </c>
      <c r="B1557" s="358" t="str">
        <f>IF(AND(E1557&lt;&gt;0,D1557&lt;&gt;0,F1557&lt;&gt;0),IF(C1557&lt;&gt;0,CONCATENATE(C1557,"-AGr",VLOOKUP(D1557,Listen!$A$2:$G$45,7,FALSE),"-",E1557,"-",F1557,),CONCATENATE("AGr",VLOOKUP(D1557,Listen!$A$2:$G$45,7,FALSE),"-",E1557,"-",F1557)),"keine vollständige ID")</f>
        <v>keine vollständige ID</v>
      </c>
      <c r="C1557" s="359">
        <f>'[2]III_SAV-Details_NB'!B1563</f>
        <v>0</v>
      </c>
      <c r="D1557" s="359">
        <f>'[2]III_SAV-Details_NB'!C1563</f>
        <v>0</v>
      </c>
      <c r="E1557" s="359">
        <f>'[2]III_SAV-Details_NB'!D1563</f>
        <v>0</v>
      </c>
      <c r="F1557" s="490"/>
      <c r="G1557" s="281">
        <f>'[2]III_SAV-Details_NB'!X1563</f>
        <v>0</v>
      </c>
      <c r="H1557" s="281">
        <f t="shared" si="446"/>
        <v>0</v>
      </c>
      <c r="I1557" s="281">
        <f>IF(con_EOGJahr=2025,'[2]III_SAV-Details_NB'!AA1563,IF(con_EOGJahr=2026,'[2]III_SAV-Details_NB'!AB1563,'[2]III_SAV-Details_NB'!AC1563))</f>
        <v>0</v>
      </c>
      <c r="J1557" s="282"/>
      <c r="K1557" s="282"/>
      <c r="L1557" s="282"/>
      <c r="M1557" s="282"/>
      <c r="N1557" s="282"/>
      <c r="O1557" s="282"/>
      <c r="P1557" s="52">
        <f t="shared" si="447"/>
        <v>0</v>
      </c>
      <c r="Q1557" s="60"/>
      <c r="R1557" s="53">
        <f t="shared" si="453"/>
        <v>0</v>
      </c>
      <c r="S1557" s="59"/>
      <c r="T1557" s="61"/>
      <c r="U1557" s="342" t="str">
        <f t="shared" si="457"/>
        <v>k.A.</v>
      </c>
      <c r="V1557" s="343" t="str">
        <f t="shared" si="454"/>
        <v>k.A.</v>
      </c>
      <c r="W1557" s="343" t="str">
        <f>IFERROR(IF(OR($D1557="",$E1557=0,con_Ende=0),"k.A.",IF(VLOOKUP($D1557,rng_ND,5,0)="Nein",VLOOKUP($D1557,rng_ND,2,FALSE),MIN(VLOOKUP($D1557,rng_ND,2,FALSE),A_Stammdaten!$B$19-D_SAV!$E1557+1))),"k.A.")</f>
        <v>k.A.</v>
      </c>
      <c r="X1557" s="343" t="str">
        <f t="shared" si="455"/>
        <v>k.A.</v>
      </c>
      <c r="Y1557" s="62"/>
      <c r="Z1557" s="48">
        <f t="shared" si="456"/>
        <v>0</v>
      </c>
      <c r="AA1557" s="457"/>
      <c r="AB1557" s="55">
        <f t="shared" si="448"/>
        <v>0</v>
      </c>
      <c r="AC1557" s="55">
        <f>IF(A_Stammdaten!$B$25="ja",D_SAV!AA1557,D_SAV!AB1557)</f>
        <v>0</v>
      </c>
      <c r="AD1557" s="478">
        <f>IF(AC1557=0,0,IF(U1557-(con_EOGJahr-D_SAV!E1557)&lt;=0,AC1557,AC1557/V1557))</f>
        <v>0</v>
      </c>
      <c r="AE1557" s="478">
        <f>IFERROR(IF(AND(VLOOKUP(D1557,rng_ND,5,FALSE)="Ja",D_SAV!T1557="degressiv"),D_SAV!AC1557*Y1557/100,0),0)</f>
        <v>0</v>
      </c>
      <c r="AF1557" s="55">
        <f>IFERROR(IF(VLOOKUP(D1557,rng_ND,5,FALSE)="Ja",MAX(D_SAV!AD1557:AE1557),D_SAV!AD1557),0)</f>
        <v>0</v>
      </c>
      <c r="AG1557" s="55">
        <f t="shared" si="449"/>
        <v>0</v>
      </c>
      <c r="AH1557" s="55">
        <f t="shared" si="450"/>
        <v>0</v>
      </c>
      <c r="AI1557" s="55">
        <f t="shared" si="451"/>
        <v>0</v>
      </c>
      <c r="AJ1557" s="55">
        <f t="shared" si="452"/>
        <v>0</v>
      </c>
      <c r="AK1557" s="55">
        <f t="shared" si="443"/>
        <v>0</v>
      </c>
      <c r="AL1557" s="55">
        <f t="shared" si="444"/>
        <v>0</v>
      </c>
      <c r="AM1557" s="55">
        <f t="shared" si="445"/>
        <v>0</v>
      </c>
    </row>
    <row r="1558" spans="1:39" x14ac:dyDescent="0.25">
      <c r="A1558" s="284">
        <v>1554</v>
      </c>
      <c r="B1558" s="358" t="str">
        <f>IF(AND(E1558&lt;&gt;0,D1558&lt;&gt;0,F1558&lt;&gt;0),IF(C1558&lt;&gt;0,CONCATENATE(C1558,"-AGr",VLOOKUP(D1558,Listen!$A$2:$G$45,7,FALSE),"-",E1558,"-",F1558,),CONCATENATE("AGr",VLOOKUP(D1558,Listen!$A$2:$G$45,7,FALSE),"-",E1558,"-",F1558)),"keine vollständige ID")</f>
        <v>keine vollständige ID</v>
      </c>
      <c r="C1558" s="359">
        <f>'[2]III_SAV-Details_NB'!B1564</f>
        <v>0</v>
      </c>
      <c r="D1558" s="359">
        <f>'[2]III_SAV-Details_NB'!C1564</f>
        <v>0</v>
      </c>
      <c r="E1558" s="359">
        <f>'[2]III_SAV-Details_NB'!D1564</f>
        <v>0</v>
      </c>
      <c r="F1558" s="490"/>
      <c r="G1558" s="281">
        <f>'[2]III_SAV-Details_NB'!X1564</f>
        <v>0</v>
      </c>
      <c r="H1558" s="281">
        <f t="shared" si="446"/>
        <v>0</v>
      </c>
      <c r="I1558" s="281">
        <f>IF(con_EOGJahr=2025,'[2]III_SAV-Details_NB'!AA1564,IF(con_EOGJahr=2026,'[2]III_SAV-Details_NB'!AB1564,'[2]III_SAV-Details_NB'!AC1564))</f>
        <v>0</v>
      </c>
      <c r="J1558" s="282"/>
      <c r="K1558" s="282"/>
      <c r="L1558" s="282"/>
      <c r="M1558" s="282"/>
      <c r="N1558" s="282"/>
      <c r="O1558" s="282"/>
      <c r="P1558" s="52">
        <f t="shared" si="447"/>
        <v>0</v>
      </c>
      <c r="Q1558" s="60"/>
      <c r="R1558" s="53">
        <f t="shared" si="453"/>
        <v>0</v>
      </c>
      <c r="S1558" s="59"/>
      <c r="T1558" s="61"/>
      <c r="U1558" s="342" t="str">
        <f t="shared" si="457"/>
        <v>k.A.</v>
      </c>
      <c r="V1558" s="343" t="str">
        <f t="shared" si="454"/>
        <v>k.A.</v>
      </c>
      <c r="W1558" s="343" t="str">
        <f>IFERROR(IF(OR($D1558="",$E1558=0,con_Ende=0),"k.A.",IF(VLOOKUP($D1558,rng_ND,5,0)="Nein",VLOOKUP($D1558,rng_ND,2,FALSE),MIN(VLOOKUP($D1558,rng_ND,2,FALSE),A_Stammdaten!$B$19-D_SAV!$E1558+1))),"k.A.")</f>
        <v>k.A.</v>
      </c>
      <c r="X1558" s="343" t="str">
        <f t="shared" si="455"/>
        <v>k.A.</v>
      </c>
      <c r="Y1558" s="62"/>
      <c r="Z1558" s="48">
        <f t="shared" si="456"/>
        <v>0</v>
      </c>
      <c r="AA1558" s="457"/>
      <c r="AB1558" s="55">
        <f t="shared" si="448"/>
        <v>0</v>
      </c>
      <c r="AC1558" s="55">
        <f>IF(A_Stammdaten!$B$25="ja",D_SAV!AA1558,D_SAV!AB1558)</f>
        <v>0</v>
      </c>
      <c r="AD1558" s="478">
        <f>IF(AC1558=0,0,IF(U1558-(con_EOGJahr-D_SAV!E1558)&lt;=0,AC1558,AC1558/V1558))</f>
        <v>0</v>
      </c>
      <c r="AE1558" s="478">
        <f>IFERROR(IF(AND(VLOOKUP(D1558,rng_ND,5,FALSE)="Ja",D_SAV!T1558="degressiv"),D_SAV!AC1558*Y1558/100,0),0)</f>
        <v>0</v>
      </c>
      <c r="AF1558" s="55">
        <f>IFERROR(IF(VLOOKUP(D1558,rng_ND,5,FALSE)="Ja",MAX(D_SAV!AD1558:AE1558),D_SAV!AD1558),0)</f>
        <v>0</v>
      </c>
      <c r="AG1558" s="55">
        <f t="shared" si="449"/>
        <v>0</v>
      </c>
      <c r="AH1558" s="55">
        <f t="shared" si="450"/>
        <v>0</v>
      </c>
      <c r="AI1558" s="55">
        <f t="shared" si="451"/>
        <v>0</v>
      </c>
      <c r="AJ1558" s="55">
        <f t="shared" si="452"/>
        <v>0</v>
      </c>
      <c r="AK1558" s="55">
        <f t="shared" si="443"/>
        <v>0</v>
      </c>
      <c r="AL1558" s="55">
        <f t="shared" si="444"/>
        <v>0</v>
      </c>
      <c r="AM1558" s="55">
        <f t="shared" si="445"/>
        <v>0</v>
      </c>
    </row>
    <row r="1559" spans="1:39" x14ac:dyDescent="0.25">
      <c r="A1559" s="284">
        <v>1555</v>
      </c>
      <c r="B1559" s="358" t="str">
        <f>IF(AND(E1559&lt;&gt;0,D1559&lt;&gt;0,F1559&lt;&gt;0),IF(C1559&lt;&gt;0,CONCATENATE(C1559,"-AGr",VLOOKUP(D1559,Listen!$A$2:$G$45,7,FALSE),"-",E1559,"-",F1559,),CONCATENATE("AGr",VLOOKUP(D1559,Listen!$A$2:$G$45,7,FALSE),"-",E1559,"-",F1559)),"keine vollständige ID")</f>
        <v>keine vollständige ID</v>
      </c>
      <c r="C1559" s="359">
        <f>'[2]III_SAV-Details_NB'!B1565</f>
        <v>0</v>
      </c>
      <c r="D1559" s="359">
        <f>'[2]III_SAV-Details_NB'!C1565</f>
        <v>0</v>
      </c>
      <c r="E1559" s="359">
        <f>'[2]III_SAV-Details_NB'!D1565</f>
        <v>0</v>
      </c>
      <c r="F1559" s="490"/>
      <c r="G1559" s="281">
        <f>'[2]III_SAV-Details_NB'!X1565</f>
        <v>0</v>
      </c>
      <c r="H1559" s="281">
        <f t="shared" si="446"/>
        <v>0</v>
      </c>
      <c r="I1559" s="281">
        <f>IF(con_EOGJahr=2025,'[2]III_SAV-Details_NB'!AA1565,IF(con_EOGJahr=2026,'[2]III_SAV-Details_NB'!AB1565,'[2]III_SAV-Details_NB'!AC1565))</f>
        <v>0</v>
      </c>
      <c r="J1559" s="282"/>
      <c r="K1559" s="282"/>
      <c r="L1559" s="282"/>
      <c r="M1559" s="282"/>
      <c r="N1559" s="282"/>
      <c r="O1559" s="282"/>
      <c r="P1559" s="52">
        <f t="shared" si="447"/>
        <v>0</v>
      </c>
      <c r="Q1559" s="60"/>
      <c r="R1559" s="53">
        <f t="shared" si="453"/>
        <v>0</v>
      </c>
      <c r="S1559" s="59"/>
      <c r="T1559" s="61"/>
      <c r="U1559" s="342" t="str">
        <f t="shared" si="457"/>
        <v>k.A.</v>
      </c>
      <c r="V1559" s="343" t="str">
        <f t="shared" si="454"/>
        <v>k.A.</v>
      </c>
      <c r="W1559" s="343" t="str">
        <f>IFERROR(IF(OR($D1559="",$E1559=0,con_Ende=0),"k.A.",IF(VLOOKUP($D1559,rng_ND,5,0)="Nein",VLOOKUP($D1559,rng_ND,2,FALSE),MIN(VLOOKUP($D1559,rng_ND,2,FALSE),A_Stammdaten!$B$19-D_SAV!$E1559+1))),"k.A.")</f>
        <v>k.A.</v>
      </c>
      <c r="X1559" s="343" t="str">
        <f t="shared" si="455"/>
        <v>k.A.</v>
      </c>
      <c r="Y1559" s="62"/>
      <c r="Z1559" s="48">
        <f t="shared" si="456"/>
        <v>0</v>
      </c>
      <c r="AA1559" s="457"/>
      <c r="AB1559" s="55">
        <f t="shared" si="448"/>
        <v>0</v>
      </c>
      <c r="AC1559" s="55">
        <f>IF(A_Stammdaten!$B$25="ja",D_SAV!AA1559,D_SAV!AB1559)</f>
        <v>0</v>
      </c>
      <c r="AD1559" s="478">
        <f>IF(AC1559=0,0,IF(U1559-(con_EOGJahr-D_SAV!E1559)&lt;=0,AC1559,AC1559/V1559))</f>
        <v>0</v>
      </c>
      <c r="AE1559" s="478">
        <f>IFERROR(IF(AND(VLOOKUP(D1559,rng_ND,5,FALSE)="Ja",D_SAV!T1559="degressiv"),D_SAV!AC1559*Y1559/100,0),0)</f>
        <v>0</v>
      </c>
      <c r="AF1559" s="55">
        <f>IFERROR(IF(VLOOKUP(D1559,rng_ND,5,FALSE)="Ja",MAX(D_SAV!AD1559:AE1559),D_SAV!AD1559),0)</f>
        <v>0</v>
      </c>
      <c r="AG1559" s="55">
        <f t="shared" si="449"/>
        <v>0</v>
      </c>
      <c r="AH1559" s="55">
        <f t="shared" si="450"/>
        <v>0</v>
      </c>
      <c r="AI1559" s="55">
        <f t="shared" si="451"/>
        <v>0</v>
      </c>
      <c r="AJ1559" s="55">
        <f t="shared" si="452"/>
        <v>0</v>
      </c>
      <c r="AK1559" s="55">
        <f t="shared" si="443"/>
        <v>0</v>
      </c>
      <c r="AL1559" s="55">
        <f t="shared" si="444"/>
        <v>0</v>
      </c>
      <c r="AM1559" s="55">
        <f t="shared" si="445"/>
        <v>0</v>
      </c>
    </row>
    <row r="1560" spans="1:39" x14ac:dyDescent="0.25">
      <c r="A1560" s="284">
        <v>1556</v>
      </c>
      <c r="B1560" s="358" t="str">
        <f>IF(AND(E1560&lt;&gt;0,D1560&lt;&gt;0,F1560&lt;&gt;0),IF(C1560&lt;&gt;0,CONCATENATE(C1560,"-AGr",VLOOKUP(D1560,Listen!$A$2:$G$45,7,FALSE),"-",E1560,"-",F1560,),CONCATENATE("AGr",VLOOKUP(D1560,Listen!$A$2:$G$45,7,FALSE),"-",E1560,"-",F1560)),"keine vollständige ID")</f>
        <v>keine vollständige ID</v>
      </c>
      <c r="C1560" s="359">
        <f>'[2]III_SAV-Details_NB'!B1566</f>
        <v>0</v>
      </c>
      <c r="D1560" s="359">
        <f>'[2]III_SAV-Details_NB'!C1566</f>
        <v>0</v>
      </c>
      <c r="E1560" s="359">
        <f>'[2]III_SAV-Details_NB'!D1566</f>
        <v>0</v>
      </c>
      <c r="F1560" s="490"/>
      <c r="G1560" s="281">
        <f>'[2]III_SAV-Details_NB'!X1566</f>
        <v>0</v>
      </c>
      <c r="H1560" s="281">
        <f t="shared" si="446"/>
        <v>0</v>
      </c>
      <c r="I1560" s="281">
        <f>IF(con_EOGJahr=2025,'[2]III_SAV-Details_NB'!AA1566,IF(con_EOGJahr=2026,'[2]III_SAV-Details_NB'!AB1566,'[2]III_SAV-Details_NB'!AC1566))</f>
        <v>0</v>
      </c>
      <c r="J1560" s="282"/>
      <c r="K1560" s="282"/>
      <c r="L1560" s="282"/>
      <c r="M1560" s="282"/>
      <c r="N1560" s="282"/>
      <c r="O1560" s="282"/>
      <c r="P1560" s="52">
        <f t="shared" si="447"/>
        <v>0</v>
      </c>
      <c r="Q1560" s="60"/>
      <c r="R1560" s="53">
        <f t="shared" si="453"/>
        <v>0</v>
      </c>
      <c r="S1560" s="59"/>
      <c r="T1560" s="61"/>
      <c r="U1560" s="342" t="str">
        <f t="shared" si="457"/>
        <v>k.A.</v>
      </c>
      <c r="V1560" s="343" t="str">
        <f t="shared" si="454"/>
        <v>k.A.</v>
      </c>
      <c r="W1560" s="343" t="str">
        <f>IFERROR(IF(OR($D1560="",$E1560=0,con_Ende=0),"k.A.",IF(VLOOKUP($D1560,rng_ND,5,0)="Nein",VLOOKUP($D1560,rng_ND,2,FALSE),MIN(VLOOKUP($D1560,rng_ND,2,FALSE),A_Stammdaten!$B$19-D_SAV!$E1560+1))),"k.A.")</f>
        <v>k.A.</v>
      </c>
      <c r="X1560" s="343" t="str">
        <f t="shared" si="455"/>
        <v>k.A.</v>
      </c>
      <c r="Y1560" s="62"/>
      <c r="Z1560" s="48">
        <f t="shared" si="456"/>
        <v>0</v>
      </c>
      <c r="AA1560" s="457"/>
      <c r="AB1560" s="55">
        <f t="shared" si="448"/>
        <v>0</v>
      </c>
      <c r="AC1560" s="55">
        <f>IF(A_Stammdaten!$B$25="ja",D_SAV!AA1560,D_SAV!AB1560)</f>
        <v>0</v>
      </c>
      <c r="AD1560" s="478">
        <f>IF(AC1560=0,0,IF(U1560-(con_EOGJahr-D_SAV!E1560)&lt;=0,AC1560,AC1560/V1560))</f>
        <v>0</v>
      </c>
      <c r="AE1560" s="478">
        <f>IFERROR(IF(AND(VLOOKUP(D1560,rng_ND,5,FALSE)="Ja",D_SAV!T1560="degressiv"),D_SAV!AC1560*Y1560/100,0),0)</f>
        <v>0</v>
      </c>
      <c r="AF1560" s="55">
        <f>IFERROR(IF(VLOOKUP(D1560,rng_ND,5,FALSE)="Ja",MAX(D_SAV!AD1560:AE1560),D_SAV!AD1560),0)</f>
        <v>0</v>
      </c>
      <c r="AG1560" s="55">
        <f t="shared" si="449"/>
        <v>0</v>
      </c>
      <c r="AH1560" s="55">
        <f t="shared" si="450"/>
        <v>0</v>
      </c>
      <c r="AI1560" s="55">
        <f t="shared" si="451"/>
        <v>0</v>
      </c>
      <c r="AJ1560" s="55">
        <f t="shared" si="452"/>
        <v>0</v>
      </c>
      <c r="AK1560" s="55">
        <f t="shared" si="443"/>
        <v>0</v>
      </c>
      <c r="AL1560" s="55">
        <f t="shared" si="444"/>
        <v>0</v>
      </c>
      <c r="AM1560" s="55">
        <f t="shared" si="445"/>
        <v>0</v>
      </c>
    </row>
    <row r="1561" spans="1:39" x14ac:dyDescent="0.25">
      <c r="A1561" s="284">
        <v>1557</v>
      </c>
      <c r="B1561" s="358" t="str">
        <f>IF(AND(E1561&lt;&gt;0,D1561&lt;&gt;0,F1561&lt;&gt;0),IF(C1561&lt;&gt;0,CONCATENATE(C1561,"-AGr",VLOOKUP(D1561,Listen!$A$2:$G$45,7,FALSE),"-",E1561,"-",F1561,),CONCATENATE("AGr",VLOOKUP(D1561,Listen!$A$2:$G$45,7,FALSE),"-",E1561,"-",F1561)),"keine vollständige ID")</f>
        <v>keine vollständige ID</v>
      </c>
      <c r="C1561" s="359">
        <f>'[2]III_SAV-Details_NB'!B1567</f>
        <v>0</v>
      </c>
      <c r="D1561" s="359">
        <f>'[2]III_SAV-Details_NB'!C1567</f>
        <v>0</v>
      </c>
      <c r="E1561" s="359">
        <f>'[2]III_SAV-Details_NB'!D1567</f>
        <v>0</v>
      </c>
      <c r="F1561" s="490"/>
      <c r="G1561" s="281">
        <f>'[2]III_SAV-Details_NB'!X1567</f>
        <v>0</v>
      </c>
      <c r="H1561" s="281">
        <f t="shared" si="446"/>
        <v>0</v>
      </c>
      <c r="I1561" s="281">
        <f>IF(con_EOGJahr=2025,'[2]III_SAV-Details_NB'!AA1567,IF(con_EOGJahr=2026,'[2]III_SAV-Details_NB'!AB1567,'[2]III_SAV-Details_NB'!AC1567))</f>
        <v>0</v>
      </c>
      <c r="J1561" s="282"/>
      <c r="K1561" s="282"/>
      <c r="L1561" s="282"/>
      <c r="M1561" s="282"/>
      <c r="N1561" s="282"/>
      <c r="O1561" s="282"/>
      <c r="P1561" s="52">
        <f t="shared" si="447"/>
        <v>0</v>
      </c>
      <c r="Q1561" s="60"/>
      <c r="R1561" s="53">
        <f t="shared" si="453"/>
        <v>0</v>
      </c>
      <c r="S1561" s="59"/>
      <c r="T1561" s="61"/>
      <c r="U1561" s="342" t="str">
        <f t="shared" si="457"/>
        <v>k.A.</v>
      </c>
      <c r="V1561" s="343" t="str">
        <f t="shared" si="454"/>
        <v>k.A.</v>
      </c>
      <c r="W1561" s="343" t="str">
        <f>IFERROR(IF(OR($D1561="",$E1561=0,con_Ende=0),"k.A.",IF(VLOOKUP($D1561,rng_ND,5,0)="Nein",VLOOKUP($D1561,rng_ND,2,FALSE),MIN(VLOOKUP($D1561,rng_ND,2,FALSE),A_Stammdaten!$B$19-D_SAV!$E1561+1))),"k.A.")</f>
        <v>k.A.</v>
      </c>
      <c r="X1561" s="343" t="str">
        <f t="shared" si="455"/>
        <v>k.A.</v>
      </c>
      <c r="Y1561" s="62"/>
      <c r="Z1561" s="48">
        <f t="shared" si="456"/>
        <v>0</v>
      </c>
      <c r="AA1561" s="457"/>
      <c r="AB1561" s="55">
        <f t="shared" si="448"/>
        <v>0</v>
      </c>
      <c r="AC1561" s="55">
        <f>IF(A_Stammdaten!$B$25="ja",D_SAV!AA1561,D_SAV!AB1561)</f>
        <v>0</v>
      </c>
      <c r="AD1561" s="478">
        <f>IF(AC1561=0,0,IF(U1561-(con_EOGJahr-D_SAV!E1561)&lt;=0,AC1561,AC1561/V1561))</f>
        <v>0</v>
      </c>
      <c r="AE1561" s="478">
        <f>IFERROR(IF(AND(VLOOKUP(D1561,rng_ND,5,FALSE)="Ja",D_SAV!T1561="degressiv"),D_SAV!AC1561*Y1561/100,0),0)</f>
        <v>0</v>
      </c>
      <c r="AF1561" s="55">
        <f>IFERROR(IF(VLOOKUP(D1561,rng_ND,5,FALSE)="Ja",MAX(D_SAV!AD1561:AE1561),D_SAV!AD1561),0)</f>
        <v>0</v>
      </c>
      <c r="AG1561" s="55">
        <f t="shared" si="449"/>
        <v>0</v>
      </c>
      <c r="AH1561" s="55">
        <f t="shared" si="450"/>
        <v>0</v>
      </c>
      <c r="AI1561" s="55">
        <f t="shared" si="451"/>
        <v>0</v>
      </c>
      <c r="AJ1561" s="55">
        <f t="shared" si="452"/>
        <v>0</v>
      </c>
      <c r="AK1561" s="55">
        <f t="shared" si="443"/>
        <v>0</v>
      </c>
      <c r="AL1561" s="55">
        <f t="shared" si="444"/>
        <v>0</v>
      </c>
      <c r="AM1561" s="55">
        <f t="shared" si="445"/>
        <v>0</v>
      </c>
    </row>
    <row r="1562" spans="1:39" x14ac:dyDescent="0.25">
      <c r="A1562" s="284">
        <v>1558</v>
      </c>
      <c r="B1562" s="358" t="str">
        <f>IF(AND(E1562&lt;&gt;0,D1562&lt;&gt;0,F1562&lt;&gt;0),IF(C1562&lt;&gt;0,CONCATENATE(C1562,"-AGr",VLOOKUP(D1562,Listen!$A$2:$G$45,7,FALSE),"-",E1562,"-",F1562,),CONCATENATE("AGr",VLOOKUP(D1562,Listen!$A$2:$G$45,7,FALSE),"-",E1562,"-",F1562)),"keine vollständige ID")</f>
        <v>keine vollständige ID</v>
      </c>
      <c r="C1562" s="359">
        <f>'[2]III_SAV-Details_NB'!B1568</f>
        <v>0</v>
      </c>
      <c r="D1562" s="359">
        <f>'[2]III_SAV-Details_NB'!C1568</f>
        <v>0</v>
      </c>
      <c r="E1562" s="359">
        <f>'[2]III_SAV-Details_NB'!D1568</f>
        <v>0</v>
      </c>
      <c r="F1562" s="490"/>
      <c r="G1562" s="281">
        <f>'[2]III_SAV-Details_NB'!X1568</f>
        <v>0</v>
      </c>
      <c r="H1562" s="281">
        <f t="shared" si="446"/>
        <v>0</v>
      </c>
      <c r="I1562" s="281">
        <f>IF(con_EOGJahr=2025,'[2]III_SAV-Details_NB'!AA1568,IF(con_EOGJahr=2026,'[2]III_SAV-Details_NB'!AB1568,'[2]III_SAV-Details_NB'!AC1568))</f>
        <v>0</v>
      </c>
      <c r="J1562" s="282"/>
      <c r="K1562" s="282"/>
      <c r="L1562" s="282"/>
      <c r="M1562" s="282"/>
      <c r="N1562" s="282"/>
      <c r="O1562" s="282"/>
      <c r="P1562" s="52">
        <f t="shared" si="447"/>
        <v>0</v>
      </c>
      <c r="Q1562" s="60"/>
      <c r="R1562" s="53">
        <f t="shared" si="453"/>
        <v>0</v>
      </c>
      <c r="S1562" s="59"/>
      <c r="T1562" s="61"/>
      <c r="U1562" s="342" t="str">
        <f t="shared" si="457"/>
        <v>k.A.</v>
      </c>
      <c r="V1562" s="343" t="str">
        <f t="shared" si="454"/>
        <v>k.A.</v>
      </c>
      <c r="W1562" s="343" t="str">
        <f>IFERROR(IF(OR($D1562="",$E1562=0,con_Ende=0),"k.A.",IF(VLOOKUP($D1562,rng_ND,5,0)="Nein",VLOOKUP($D1562,rng_ND,2,FALSE),MIN(VLOOKUP($D1562,rng_ND,2,FALSE),A_Stammdaten!$B$19-D_SAV!$E1562+1))),"k.A.")</f>
        <v>k.A.</v>
      </c>
      <c r="X1562" s="343" t="str">
        <f t="shared" si="455"/>
        <v>k.A.</v>
      </c>
      <c r="Y1562" s="62"/>
      <c r="Z1562" s="48">
        <f t="shared" si="456"/>
        <v>0</v>
      </c>
      <c r="AA1562" s="457"/>
      <c r="AB1562" s="55">
        <f t="shared" si="448"/>
        <v>0</v>
      </c>
      <c r="AC1562" s="55">
        <f>IF(A_Stammdaten!$B$25="ja",D_SAV!AA1562,D_SAV!AB1562)</f>
        <v>0</v>
      </c>
      <c r="AD1562" s="478">
        <f>IF(AC1562=0,0,IF(U1562-(con_EOGJahr-D_SAV!E1562)&lt;=0,AC1562,AC1562/V1562))</f>
        <v>0</v>
      </c>
      <c r="AE1562" s="478">
        <f>IFERROR(IF(AND(VLOOKUP(D1562,rng_ND,5,FALSE)="Ja",D_SAV!T1562="degressiv"),D_SAV!AC1562*Y1562/100,0),0)</f>
        <v>0</v>
      </c>
      <c r="AF1562" s="55">
        <f>IFERROR(IF(VLOOKUP(D1562,rng_ND,5,FALSE)="Ja",MAX(D_SAV!AD1562:AE1562),D_SAV!AD1562),0)</f>
        <v>0</v>
      </c>
      <c r="AG1562" s="55">
        <f t="shared" si="449"/>
        <v>0</v>
      </c>
      <c r="AH1562" s="55">
        <f t="shared" si="450"/>
        <v>0</v>
      </c>
      <c r="AI1562" s="55">
        <f t="shared" si="451"/>
        <v>0</v>
      </c>
      <c r="AJ1562" s="55">
        <f t="shared" si="452"/>
        <v>0</v>
      </c>
      <c r="AK1562" s="55">
        <f t="shared" si="443"/>
        <v>0</v>
      </c>
      <c r="AL1562" s="55">
        <f t="shared" si="444"/>
        <v>0</v>
      </c>
      <c r="AM1562" s="55">
        <f t="shared" si="445"/>
        <v>0</v>
      </c>
    </row>
    <row r="1563" spans="1:39" x14ac:dyDescent="0.25">
      <c r="A1563" s="284">
        <v>1559</v>
      </c>
      <c r="B1563" s="358" t="str">
        <f>IF(AND(E1563&lt;&gt;0,D1563&lt;&gt;0,F1563&lt;&gt;0),IF(C1563&lt;&gt;0,CONCATENATE(C1563,"-AGr",VLOOKUP(D1563,Listen!$A$2:$G$45,7,FALSE),"-",E1563,"-",F1563,),CONCATENATE("AGr",VLOOKUP(D1563,Listen!$A$2:$G$45,7,FALSE),"-",E1563,"-",F1563)),"keine vollständige ID")</f>
        <v>keine vollständige ID</v>
      </c>
      <c r="C1563" s="359">
        <f>'[2]III_SAV-Details_NB'!B1569</f>
        <v>0</v>
      </c>
      <c r="D1563" s="359">
        <f>'[2]III_SAV-Details_NB'!C1569</f>
        <v>0</v>
      </c>
      <c r="E1563" s="359">
        <f>'[2]III_SAV-Details_NB'!D1569</f>
        <v>0</v>
      </c>
      <c r="F1563" s="490"/>
      <c r="G1563" s="281">
        <f>'[2]III_SAV-Details_NB'!X1569</f>
        <v>0</v>
      </c>
      <c r="H1563" s="281">
        <f t="shared" si="446"/>
        <v>0</v>
      </c>
      <c r="I1563" s="281">
        <f>IF(con_EOGJahr=2025,'[2]III_SAV-Details_NB'!AA1569,IF(con_EOGJahr=2026,'[2]III_SAV-Details_NB'!AB1569,'[2]III_SAV-Details_NB'!AC1569))</f>
        <v>0</v>
      </c>
      <c r="J1563" s="282"/>
      <c r="K1563" s="282"/>
      <c r="L1563" s="282"/>
      <c r="M1563" s="282"/>
      <c r="N1563" s="282"/>
      <c r="O1563" s="282"/>
      <c r="P1563" s="52">
        <f t="shared" si="447"/>
        <v>0</v>
      </c>
      <c r="Q1563" s="60"/>
      <c r="R1563" s="53">
        <f t="shared" si="453"/>
        <v>0</v>
      </c>
      <c r="S1563" s="59"/>
      <c r="T1563" s="61"/>
      <c r="U1563" s="342" t="str">
        <f t="shared" si="457"/>
        <v>k.A.</v>
      </c>
      <c r="V1563" s="343" t="str">
        <f t="shared" si="454"/>
        <v>k.A.</v>
      </c>
      <c r="W1563" s="343" t="str">
        <f>IFERROR(IF(OR($D1563="",$E1563=0,con_Ende=0),"k.A.",IF(VLOOKUP($D1563,rng_ND,5,0)="Nein",VLOOKUP($D1563,rng_ND,2,FALSE),MIN(VLOOKUP($D1563,rng_ND,2,FALSE),A_Stammdaten!$B$19-D_SAV!$E1563+1))),"k.A.")</f>
        <v>k.A.</v>
      </c>
      <c r="X1563" s="343" t="str">
        <f t="shared" si="455"/>
        <v>k.A.</v>
      </c>
      <c r="Y1563" s="62"/>
      <c r="Z1563" s="48">
        <f t="shared" si="456"/>
        <v>0</v>
      </c>
      <c r="AA1563" s="457"/>
      <c r="AB1563" s="55">
        <f t="shared" si="448"/>
        <v>0</v>
      </c>
      <c r="AC1563" s="55">
        <f>IF(A_Stammdaten!$B$25="ja",D_SAV!AA1563,D_SAV!AB1563)</f>
        <v>0</v>
      </c>
      <c r="AD1563" s="478">
        <f>IF(AC1563=0,0,IF(U1563-(con_EOGJahr-D_SAV!E1563)&lt;=0,AC1563,AC1563/V1563))</f>
        <v>0</v>
      </c>
      <c r="AE1563" s="478">
        <f>IFERROR(IF(AND(VLOOKUP(D1563,rng_ND,5,FALSE)="Ja",D_SAV!T1563="degressiv"),D_SAV!AC1563*Y1563/100,0),0)</f>
        <v>0</v>
      </c>
      <c r="AF1563" s="55">
        <f>IFERROR(IF(VLOOKUP(D1563,rng_ND,5,FALSE)="Ja",MAX(D_SAV!AD1563:AE1563),D_SAV!AD1563),0)</f>
        <v>0</v>
      </c>
      <c r="AG1563" s="55">
        <f t="shared" si="449"/>
        <v>0</v>
      </c>
      <c r="AH1563" s="55">
        <f t="shared" si="450"/>
        <v>0</v>
      </c>
      <c r="AI1563" s="55">
        <f t="shared" si="451"/>
        <v>0</v>
      </c>
      <c r="AJ1563" s="55">
        <f t="shared" si="452"/>
        <v>0</v>
      </c>
      <c r="AK1563" s="55">
        <f t="shared" si="443"/>
        <v>0</v>
      </c>
      <c r="AL1563" s="55">
        <f t="shared" si="444"/>
        <v>0</v>
      </c>
      <c r="AM1563" s="55">
        <f t="shared" si="445"/>
        <v>0</v>
      </c>
    </row>
    <row r="1564" spans="1:39" x14ac:dyDescent="0.25">
      <c r="A1564" s="47">
        <v>1560</v>
      </c>
      <c r="B1564" s="358" t="str">
        <f>IF(AND(E1564&lt;&gt;0,D1564&lt;&gt;0,F1564&lt;&gt;0),IF(C1564&lt;&gt;0,CONCATENATE(C1564,"-AGr",VLOOKUP(D1564,Listen!$A$2:$G$45,7,FALSE),"-",E1564,"-",F1564,),CONCATENATE("AGr",VLOOKUP(D1564,Listen!$A$2:$G$45,7,FALSE),"-",E1564,"-",F1564)),"keine vollständige ID")</f>
        <v>keine vollständige ID</v>
      </c>
      <c r="C1564" s="359">
        <f>'[2]III_SAV-Details_NB'!B1570</f>
        <v>0</v>
      </c>
      <c r="D1564" s="359">
        <f>'[2]III_SAV-Details_NB'!C1570</f>
        <v>0</v>
      </c>
      <c r="E1564" s="359">
        <f>'[2]III_SAV-Details_NB'!D1570</f>
        <v>0</v>
      </c>
      <c r="F1564" s="490"/>
      <c r="G1564" s="281">
        <f>'[2]III_SAV-Details_NB'!X1570</f>
        <v>0</v>
      </c>
      <c r="H1564" s="281">
        <f t="shared" si="446"/>
        <v>0</v>
      </c>
      <c r="I1564" s="281">
        <f>IF(con_EOGJahr=2025,'[2]III_SAV-Details_NB'!AA1570,IF(con_EOGJahr=2026,'[2]III_SAV-Details_NB'!AB1570,'[2]III_SAV-Details_NB'!AC1570))</f>
        <v>0</v>
      </c>
      <c r="J1564" s="282"/>
      <c r="K1564" s="282"/>
      <c r="L1564" s="282"/>
      <c r="M1564" s="282"/>
      <c r="N1564" s="282"/>
      <c r="O1564" s="282"/>
      <c r="P1564" s="52">
        <f t="shared" si="447"/>
        <v>0</v>
      </c>
      <c r="Q1564" s="60"/>
      <c r="R1564" s="53">
        <f t="shared" si="453"/>
        <v>0</v>
      </c>
      <c r="S1564" s="59"/>
      <c r="T1564" s="61"/>
      <c r="U1564" s="342" t="str">
        <f t="shared" si="457"/>
        <v>k.A.</v>
      </c>
      <c r="V1564" s="343" t="str">
        <f t="shared" si="454"/>
        <v>k.A.</v>
      </c>
      <c r="W1564" s="343" t="str">
        <f>IFERROR(IF(OR($D1564="",$E1564=0,con_Ende=0),"k.A.",IF(VLOOKUP($D1564,rng_ND,5,0)="Nein",VLOOKUP($D1564,rng_ND,2,FALSE),MIN(VLOOKUP($D1564,rng_ND,2,FALSE),A_Stammdaten!$B$19-D_SAV!$E1564+1))),"k.A.")</f>
        <v>k.A.</v>
      </c>
      <c r="X1564" s="343" t="str">
        <f t="shared" si="455"/>
        <v>k.A.</v>
      </c>
      <c r="Y1564" s="62"/>
      <c r="Z1564" s="48">
        <f t="shared" si="456"/>
        <v>0</v>
      </c>
      <c r="AA1564" s="457"/>
      <c r="AB1564" s="55">
        <f t="shared" si="448"/>
        <v>0</v>
      </c>
      <c r="AC1564" s="55">
        <f>IF(A_Stammdaten!$B$25="ja",D_SAV!AA1564,D_SAV!AB1564)</f>
        <v>0</v>
      </c>
      <c r="AD1564" s="478">
        <f>IF(AC1564=0,0,IF(U1564-(con_EOGJahr-D_SAV!E1564)&lt;=0,AC1564,AC1564/V1564))</f>
        <v>0</v>
      </c>
      <c r="AE1564" s="478">
        <f>IFERROR(IF(AND(VLOOKUP(D1564,rng_ND,5,FALSE)="Ja",D_SAV!T1564="degressiv"),D_SAV!AC1564*Y1564/100,0),0)</f>
        <v>0</v>
      </c>
      <c r="AF1564" s="55">
        <f>IFERROR(IF(VLOOKUP(D1564,rng_ND,5,FALSE)="Ja",MAX(D_SAV!AD1564:AE1564),D_SAV!AD1564),0)</f>
        <v>0</v>
      </c>
      <c r="AG1564" s="55">
        <f t="shared" si="449"/>
        <v>0</v>
      </c>
      <c r="AH1564" s="55">
        <f t="shared" si="450"/>
        <v>0</v>
      </c>
      <c r="AI1564" s="55">
        <f t="shared" si="451"/>
        <v>0</v>
      </c>
      <c r="AJ1564" s="55">
        <f t="shared" si="452"/>
        <v>0</v>
      </c>
      <c r="AK1564" s="55">
        <f t="shared" si="443"/>
        <v>0</v>
      </c>
      <c r="AL1564" s="55">
        <f t="shared" si="444"/>
        <v>0</v>
      </c>
      <c r="AM1564" s="55">
        <f t="shared" si="445"/>
        <v>0</v>
      </c>
    </row>
    <row r="1565" spans="1:39" x14ac:dyDescent="0.25">
      <c r="A1565" s="47">
        <v>1561</v>
      </c>
      <c r="B1565" s="358" t="str">
        <f>IF(AND(E1565&lt;&gt;0,D1565&lt;&gt;0,F1565&lt;&gt;0),IF(C1565&lt;&gt;0,CONCATENATE(C1565,"-AGr",VLOOKUP(D1565,Listen!$A$2:$G$45,7,FALSE),"-",E1565,"-",F1565,),CONCATENATE("AGr",VLOOKUP(D1565,Listen!$A$2:$G$45,7,FALSE),"-",E1565,"-",F1565)),"keine vollständige ID")</f>
        <v>keine vollständige ID</v>
      </c>
      <c r="C1565" s="359">
        <f>'[2]III_SAV-Details_NB'!B1571</f>
        <v>0</v>
      </c>
      <c r="D1565" s="359">
        <f>'[2]III_SAV-Details_NB'!C1571</f>
        <v>0</v>
      </c>
      <c r="E1565" s="359">
        <f>'[2]III_SAV-Details_NB'!D1571</f>
        <v>0</v>
      </c>
      <c r="F1565" s="490"/>
      <c r="G1565" s="281">
        <f>'[2]III_SAV-Details_NB'!X1571</f>
        <v>0</v>
      </c>
      <c r="H1565" s="281">
        <f t="shared" si="446"/>
        <v>0</v>
      </c>
      <c r="I1565" s="281">
        <f>IF(con_EOGJahr=2025,'[2]III_SAV-Details_NB'!AA1571,IF(con_EOGJahr=2026,'[2]III_SAV-Details_NB'!AB1571,'[2]III_SAV-Details_NB'!AC1571))</f>
        <v>0</v>
      </c>
      <c r="J1565" s="282"/>
      <c r="K1565" s="282"/>
      <c r="L1565" s="282"/>
      <c r="M1565" s="282"/>
      <c r="N1565" s="282"/>
      <c r="O1565" s="282"/>
      <c r="P1565" s="52">
        <f t="shared" si="447"/>
        <v>0</v>
      </c>
      <c r="Q1565" s="60"/>
      <c r="R1565" s="53">
        <f t="shared" si="453"/>
        <v>0</v>
      </c>
      <c r="S1565" s="59"/>
      <c r="T1565" s="61"/>
      <c r="U1565" s="342" t="str">
        <f t="shared" si="457"/>
        <v>k.A.</v>
      </c>
      <c r="V1565" s="343" t="str">
        <f t="shared" si="454"/>
        <v>k.A.</v>
      </c>
      <c r="W1565" s="343" t="str">
        <f>IFERROR(IF(OR($D1565="",$E1565=0,con_Ende=0),"k.A.",IF(VLOOKUP($D1565,rng_ND,5,0)="Nein",VLOOKUP($D1565,rng_ND,2,FALSE),MIN(VLOOKUP($D1565,rng_ND,2,FALSE),A_Stammdaten!$B$19-D_SAV!$E1565+1))),"k.A.")</f>
        <v>k.A.</v>
      </c>
      <c r="X1565" s="343" t="str">
        <f t="shared" si="455"/>
        <v>k.A.</v>
      </c>
      <c r="Y1565" s="62"/>
      <c r="Z1565" s="48">
        <f t="shared" si="456"/>
        <v>0</v>
      </c>
      <c r="AA1565" s="457"/>
      <c r="AB1565" s="55">
        <f t="shared" si="448"/>
        <v>0</v>
      </c>
      <c r="AC1565" s="55">
        <f>IF(A_Stammdaten!$B$25="ja",D_SAV!AA1565,D_SAV!AB1565)</f>
        <v>0</v>
      </c>
      <c r="AD1565" s="478">
        <f>IF(AC1565=0,0,IF(U1565-(con_EOGJahr-D_SAV!E1565)&lt;=0,AC1565,AC1565/V1565))</f>
        <v>0</v>
      </c>
      <c r="AE1565" s="478">
        <f>IFERROR(IF(AND(VLOOKUP(D1565,rng_ND,5,FALSE)="Ja",D_SAV!T1565="degressiv"),D_SAV!AC1565*Y1565/100,0),0)</f>
        <v>0</v>
      </c>
      <c r="AF1565" s="55">
        <f>IFERROR(IF(VLOOKUP(D1565,rng_ND,5,FALSE)="Ja",MAX(D_SAV!AD1565:AE1565),D_SAV!AD1565),0)</f>
        <v>0</v>
      </c>
      <c r="AG1565" s="55">
        <f t="shared" si="449"/>
        <v>0</v>
      </c>
      <c r="AH1565" s="55">
        <f t="shared" si="450"/>
        <v>0</v>
      </c>
      <c r="AI1565" s="55">
        <f t="shared" si="451"/>
        <v>0</v>
      </c>
      <c r="AJ1565" s="55">
        <f t="shared" si="452"/>
        <v>0</v>
      </c>
      <c r="AK1565" s="55">
        <f t="shared" si="443"/>
        <v>0</v>
      </c>
      <c r="AL1565" s="55">
        <f t="shared" si="444"/>
        <v>0</v>
      </c>
      <c r="AM1565" s="55">
        <f t="shared" si="445"/>
        <v>0</v>
      </c>
    </row>
    <row r="1566" spans="1:39" x14ac:dyDescent="0.25">
      <c r="A1566" s="47">
        <v>1562</v>
      </c>
      <c r="B1566" s="358" t="str">
        <f>IF(AND(E1566&lt;&gt;0,D1566&lt;&gt;0,F1566&lt;&gt;0),IF(C1566&lt;&gt;0,CONCATENATE(C1566,"-AGr",VLOOKUP(D1566,Listen!$A$2:$G$45,7,FALSE),"-",E1566,"-",F1566,),CONCATENATE("AGr",VLOOKUP(D1566,Listen!$A$2:$G$45,7,FALSE),"-",E1566,"-",F1566)),"keine vollständige ID")</f>
        <v>keine vollständige ID</v>
      </c>
      <c r="C1566" s="359">
        <f>'[2]III_SAV-Details_NB'!B1572</f>
        <v>0</v>
      </c>
      <c r="D1566" s="359">
        <f>'[2]III_SAV-Details_NB'!C1572</f>
        <v>0</v>
      </c>
      <c r="E1566" s="359">
        <f>'[2]III_SAV-Details_NB'!D1572</f>
        <v>0</v>
      </c>
      <c r="F1566" s="490"/>
      <c r="G1566" s="281">
        <f>'[2]III_SAV-Details_NB'!X1572</f>
        <v>0</v>
      </c>
      <c r="H1566" s="281">
        <f t="shared" si="446"/>
        <v>0</v>
      </c>
      <c r="I1566" s="281">
        <f>IF(con_EOGJahr=2025,'[2]III_SAV-Details_NB'!AA1572,IF(con_EOGJahr=2026,'[2]III_SAV-Details_NB'!AB1572,'[2]III_SAV-Details_NB'!AC1572))</f>
        <v>0</v>
      </c>
      <c r="J1566" s="282"/>
      <c r="K1566" s="282"/>
      <c r="L1566" s="282"/>
      <c r="M1566" s="282"/>
      <c r="N1566" s="282"/>
      <c r="O1566" s="282"/>
      <c r="P1566" s="52">
        <f t="shared" si="447"/>
        <v>0</v>
      </c>
      <c r="Q1566" s="60"/>
      <c r="R1566" s="53">
        <f t="shared" si="453"/>
        <v>0</v>
      </c>
      <c r="S1566" s="59"/>
      <c r="T1566" s="61"/>
      <c r="U1566" s="342" t="str">
        <f t="shared" si="457"/>
        <v>k.A.</v>
      </c>
      <c r="V1566" s="343" t="str">
        <f t="shared" si="454"/>
        <v>k.A.</v>
      </c>
      <c r="W1566" s="343" t="str">
        <f>IFERROR(IF(OR($D1566="",$E1566=0,con_Ende=0),"k.A.",IF(VLOOKUP($D1566,rng_ND,5,0)="Nein",VLOOKUP($D1566,rng_ND,2,FALSE),MIN(VLOOKUP($D1566,rng_ND,2,FALSE),A_Stammdaten!$B$19-D_SAV!$E1566+1))),"k.A.")</f>
        <v>k.A.</v>
      </c>
      <c r="X1566" s="343" t="str">
        <f t="shared" si="455"/>
        <v>k.A.</v>
      </c>
      <c r="Y1566" s="62"/>
      <c r="Z1566" s="48">
        <f t="shared" si="456"/>
        <v>0</v>
      </c>
      <c r="AA1566" s="457"/>
      <c r="AB1566" s="55">
        <f t="shared" si="448"/>
        <v>0</v>
      </c>
      <c r="AC1566" s="55">
        <f>IF(A_Stammdaten!$B$25="ja",D_SAV!AA1566,D_SAV!AB1566)</f>
        <v>0</v>
      </c>
      <c r="AD1566" s="478">
        <f>IF(AC1566=0,0,IF(U1566-(con_EOGJahr-D_SAV!E1566)&lt;=0,AC1566,AC1566/V1566))</f>
        <v>0</v>
      </c>
      <c r="AE1566" s="478">
        <f>IFERROR(IF(AND(VLOOKUP(D1566,rng_ND,5,FALSE)="Ja",D_SAV!T1566="degressiv"),D_SAV!AC1566*Y1566/100,0),0)</f>
        <v>0</v>
      </c>
      <c r="AF1566" s="55">
        <f>IFERROR(IF(VLOOKUP(D1566,rng_ND,5,FALSE)="Ja",MAX(D_SAV!AD1566:AE1566),D_SAV!AD1566),0)</f>
        <v>0</v>
      </c>
      <c r="AG1566" s="55">
        <f t="shared" si="449"/>
        <v>0</v>
      </c>
      <c r="AH1566" s="55">
        <f t="shared" si="450"/>
        <v>0</v>
      </c>
      <c r="AI1566" s="55">
        <f t="shared" si="451"/>
        <v>0</v>
      </c>
      <c r="AJ1566" s="55">
        <f t="shared" si="452"/>
        <v>0</v>
      </c>
      <c r="AK1566" s="55">
        <f t="shared" si="443"/>
        <v>0</v>
      </c>
      <c r="AL1566" s="55">
        <f t="shared" si="444"/>
        <v>0</v>
      </c>
      <c r="AM1566" s="55">
        <f t="shared" si="445"/>
        <v>0</v>
      </c>
    </row>
    <row r="1567" spans="1:39" x14ac:dyDescent="0.25">
      <c r="A1567" s="47">
        <v>1563</v>
      </c>
      <c r="B1567" s="358" t="str">
        <f>IF(AND(E1567&lt;&gt;0,D1567&lt;&gt;0,F1567&lt;&gt;0),IF(C1567&lt;&gt;0,CONCATENATE(C1567,"-AGr",VLOOKUP(D1567,Listen!$A$2:$G$45,7,FALSE),"-",E1567,"-",F1567,),CONCATENATE("AGr",VLOOKUP(D1567,Listen!$A$2:$G$45,7,FALSE),"-",E1567,"-",F1567)),"keine vollständige ID")</f>
        <v>keine vollständige ID</v>
      </c>
      <c r="C1567" s="359">
        <f>'[2]III_SAV-Details_NB'!B1573</f>
        <v>0</v>
      </c>
      <c r="D1567" s="359">
        <f>'[2]III_SAV-Details_NB'!C1573</f>
        <v>0</v>
      </c>
      <c r="E1567" s="359">
        <f>'[2]III_SAV-Details_NB'!D1573</f>
        <v>0</v>
      </c>
      <c r="F1567" s="490"/>
      <c r="G1567" s="281">
        <f>'[2]III_SAV-Details_NB'!X1573</f>
        <v>0</v>
      </c>
      <c r="H1567" s="281">
        <f t="shared" si="446"/>
        <v>0</v>
      </c>
      <c r="I1567" s="281">
        <f>IF(con_EOGJahr=2025,'[2]III_SAV-Details_NB'!AA1573,IF(con_EOGJahr=2026,'[2]III_SAV-Details_NB'!AB1573,'[2]III_SAV-Details_NB'!AC1573))</f>
        <v>0</v>
      </c>
      <c r="J1567" s="282"/>
      <c r="K1567" s="282"/>
      <c r="L1567" s="282"/>
      <c r="M1567" s="282"/>
      <c r="N1567" s="282"/>
      <c r="O1567" s="282"/>
      <c r="P1567" s="52">
        <f t="shared" si="447"/>
        <v>0</v>
      </c>
      <c r="Q1567" s="60"/>
      <c r="R1567" s="53">
        <f t="shared" si="453"/>
        <v>0</v>
      </c>
      <c r="S1567" s="59"/>
      <c r="T1567" s="61"/>
      <c r="U1567" s="342" t="str">
        <f t="shared" si="457"/>
        <v>k.A.</v>
      </c>
      <c r="V1567" s="343" t="str">
        <f t="shared" si="454"/>
        <v>k.A.</v>
      </c>
      <c r="W1567" s="343" t="str">
        <f>IFERROR(IF(OR($D1567="",$E1567=0,con_Ende=0),"k.A.",IF(VLOOKUP($D1567,rng_ND,5,0)="Nein",VLOOKUP($D1567,rng_ND,2,FALSE),MIN(VLOOKUP($D1567,rng_ND,2,FALSE),A_Stammdaten!$B$19-D_SAV!$E1567+1))),"k.A.")</f>
        <v>k.A.</v>
      </c>
      <c r="X1567" s="343" t="str">
        <f t="shared" si="455"/>
        <v>k.A.</v>
      </c>
      <c r="Y1567" s="62"/>
      <c r="Z1567" s="48">
        <f t="shared" si="456"/>
        <v>0</v>
      </c>
      <c r="AA1567" s="457"/>
      <c r="AB1567" s="55">
        <f t="shared" si="448"/>
        <v>0</v>
      </c>
      <c r="AC1567" s="55">
        <f>IF(A_Stammdaten!$B$25="ja",D_SAV!AA1567,D_SAV!AB1567)</f>
        <v>0</v>
      </c>
      <c r="AD1567" s="478">
        <f>IF(AC1567=0,0,IF(U1567-(con_EOGJahr-D_SAV!E1567)&lt;=0,AC1567,AC1567/V1567))</f>
        <v>0</v>
      </c>
      <c r="AE1567" s="478">
        <f>IFERROR(IF(AND(VLOOKUP(D1567,rng_ND,5,FALSE)="Ja",D_SAV!T1567="degressiv"),D_SAV!AC1567*Y1567/100,0),0)</f>
        <v>0</v>
      </c>
      <c r="AF1567" s="55">
        <f>IFERROR(IF(VLOOKUP(D1567,rng_ND,5,FALSE)="Ja",MAX(D_SAV!AD1567:AE1567),D_SAV!AD1567),0)</f>
        <v>0</v>
      </c>
      <c r="AG1567" s="55">
        <f t="shared" si="449"/>
        <v>0</v>
      </c>
      <c r="AH1567" s="55">
        <f t="shared" si="450"/>
        <v>0</v>
      </c>
      <c r="AI1567" s="55">
        <f t="shared" si="451"/>
        <v>0</v>
      </c>
      <c r="AJ1567" s="55">
        <f t="shared" si="452"/>
        <v>0</v>
      </c>
      <c r="AK1567" s="55">
        <f t="shared" si="443"/>
        <v>0</v>
      </c>
      <c r="AL1567" s="55">
        <f t="shared" si="444"/>
        <v>0</v>
      </c>
      <c r="AM1567" s="55">
        <f t="shared" si="445"/>
        <v>0</v>
      </c>
    </row>
    <row r="1568" spans="1:39" x14ac:dyDescent="0.25">
      <c r="A1568" s="47">
        <v>1564</v>
      </c>
      <c r="B1568" s="358" t="str">
        <f>IF(AND(E1568&lt;&gt;0,D1568&lt;&gt;0,F1568&lt;&gt;0),IF(C1568&lt;&gt;0,CONCATENATE(C1568,"-AGr",VLOOKUP(D1568,Listen!$A$2:$G$45,7,FALSE),"-",E1568,"-",F1568,),CONCATENATE("AGr",VLOOKUP(D1568,Listen!$A$2:$G$45,7,FALSE),"-",E1568,"-",F1568)),"keine vollständige ID")</f>
        <v>keine vollständige ID</v>
      </c>
      <c r="C1568" s="359">
        <f>'[2]III_SAV-Details_NB'!B1574</f>
        <v>0</v>
      </c>
      <c r="D1568" s="359">
        <f>'[2]III_SAV-Details_NB'!C1574</f>
        <v>0</v>
      </c>
      <c r="E1568" s="359">
        <f>'[2]III_SAV-Details_NB'!D1574</f>
        <v>0</v>
      </c>
      <c r="F1568" s="490"/>
      <c r="G1568" s="281">
        <f>'[2]III_SAV-Details_NB'!X1574</f>
        <v>0</v>
      </c>
      <c r="H1568" s="281">
        <f t="shared" si="446"/>
        <v>0</v>
      </c>
      <c r="I1568" s="281">
        <f>IF(con_EOGJahr=2025,'[2]III_SAV-Details_NB'!AA1574,IF(con_EOGJahr=2026,'[2]III_SAV-Details_NB'!AB1574,'[2]III_SAV-Details_NB'!AC1574))</f>
        <v>0</v>
      </c>
      <c r="J1568" s="282"/>
      <c r="K1568" s="282"/>
      <c r="L1568" s="282"/>
      <c r="M1568" s="282"/>
      <c r="N1568" s="282"/>
      <c r="O1568" s="282"/>
      <c r="P1568" s="52">
        <f t="shared" si="447"/>
        <v>0</v>
      </c>
      <c r="Q1568" s="60"/>
      <c r="R1568" s="53">
        <f t="shared" si="453"/>
        <v>0</v>
      </c>
      <c r="S1568" s="59"/>
      <c r="T1568" s="61"/>
      <c r="U1568" s="342" t="str">
        <f t="shared" si="457"/>
        <v>k.A.</v>
      </c>
      <c r="V1568" s="343" t="str">
        <f t="shared" si="454"/>
        <v>k.A.</v>
      </c>
      <c r="W1568" s="343" t="str">
        <f>IFERROR(IF(OR($D1568="",$E1568=0,con_Ende=0),"k.A.",IF(VLOOKUP($D1568,rng_ND,5,0)="Nein",VLOOKUP($D1568,rng_ND,2,FALSE),MIN(VLOOKUP($D1568,rng_ND,2,FALSE),A_Stammdaten!$B$19-D_SAV!$E1568+1))),"k.A.")</f>
        <v>k.A.</v>
      </c>
      <c r="X1568" s="343" t="str">
        <f t="shared" si="455"/>
        <v>k.A.</v>
      </c>
      <c r="Y1568" s="62"/>
      <c r="Z1568" s="48">
        <f t="shared" si="456"/>
        <v>0</v>
      </c>
      <c r="AA1568" s="457"/>
      <c r="AB1568" s="55">
        <f t="shared" si="448"/>
        <v>0</v>
      </c>
      <c r="AC1568" s="55">
        <f>IF(A_Stammdaten!$B$25="ja",D_SAV!AA1568,D_SAV!AB1568)</f>
        <v>0</v>
      </c>
      <c r="AD1568" s="478">
        <f>IF(AC1568=0,0,IF(U1568-(con_EOGJahr-D_SAV!E1568)&lt;=0,AC1568,AC1568/V1568))</f>
        <v>0</v>
      </c>
      <c r="AE1568" s="478">
        <f>IFERROR(IF(AND(VLOOKUP(D1568,rng_ND,5,FALSE)="Ja",D_SAV!T1568="degressiv"),D_SAV!AC1568*Y1568/100,0),0)</f>
        <v>0</v>
      </c>
      <c r="AF1568" s="55">
        <f>IFERROR(IF(VLOOKUP(D1568,rng_ND,5,FALSE)="Ja",MAX(D_SAV!AD1568:AE1568),D_SAV!AD1568),0)</f>
        <v>0</v>
      </c>
      <c r="AG1568" s="55">
        <f t="shared" si="449"/>
        <v>0</v>
      </c>
      <c r="AH1568" s="55">
        <f t="shared" si="450"/>
        <v>0</v>
      </c>
      <c r="AI1568" s="55">
        <f t="shared" si="451"/>
        <v>0</v>
      </c>
      <c r="AJ1568" s="55">
        <f t="shared" si="452"/>
        <v>0</v>
      </c>
      <c r="AK1568" s="55">
        <f t="shared" si="443"/>
        <v>0</v>
      </c>
      <c r="AL1568" s="55">
        <f t="shared" si="444"/>
        <v>0</v>
      </c>
      <c r="AM1568" s="55">
        <f t="shared" si="445"/>
        <v>0</v>
      </c>
    </row>
    <row r="1569" spans="1:39" x14ac:dyDescent="0.25">
      <c r="A1569" s="47">
        <v>1565</v>
      </c>
      <c r="B1569" s="358" t="str">
        <f>IF(AND(E1569&lt;&gt;0,D1569&lt;&gt;0,F1569&lt;&gt;0),IF(C1569&lt;&gt;0,CONCATENATE(C1569,"-AGr",VLOOKUP(D1569,Listen!$A$2:$G$45,7,FALSE),"-",E1569,"-",F1569,),CONCATENATE("AGr",VLOOKUP(D1569,Listen!$A$2:$G$45,7,FALSE),"-",E1569,"-",F1569)),"keine vollständige ID")</f>
        <v>keine vollständige ID</v>
      </c>
      <c r="C1569" s="359">
        <f>'[2]III_SAV-Details_NB'!B1575</f>
        <v>0</v>
      </c>
      <c r="D1569" s="359">
        <f>'[2]III_SAV-Details_NB'!C1575</f>
        <v>0</v>
      </c>
      <c r="E1569" s="359">
        <f>'[2]III_SAV-Details_NB'!D1575</f>
        <v>0</v>
      </c>
      <c r="F1569" s="490"/>
      <c r="G1569" s="281">
        <f>'[2]III_SAV-Details_NB'!X1575</f>
        <v>0</v>
      </c>
      <c r="H1569" s="281">
        <f t="shared" si="446"/>
        <v>0</v>
      </c>
      <c r="I1569" s="281">
        <f>IF(con_EOGJahr=2025,'[2]III_SAV-Details_NB'!AA1575,IF(con_EOGJahr=2026,'[2]III_SAV-Details_NB'!AB1575,'[2]III_SAV-Details_NB'!AC1575))</f>
        <v>0</v>
      </c>
      <c r="J1569" s="282"/>
      <c r="K1569" s="282"/>
      <c r="L1569" s="282"/>
      <c r="M1569" s="282"/>
      <c r="N1569" s="282"/>
      <c r="O1569" s="282"/>
      <c r="P1569" s="52">
        <f t="shared" si="447"/>
        <v>0</v>
      </c>
      <c r="Q1569" s="60"/>
      <c r="R1569" s="53">
        <f t="shared" si="453"/>
        <v>0</v>
      </c>
      <c r="S1569" s="59"/>
      <c r="T1569" s="61"/>
      <c r="U1569" s="342" t="str">
        <f t="shared" si="457"/>
        <v>k.A.</v>
      </c>
      <c r="V1569" s="343" t="str">
        <f t="shared" si="454"/>
        <v>k.A.</v>
      </c>
      <c r="W1569" s="343" t="str">
        <f>IFERROR(IF(OR($D1569="",$E1569=0,con_Ende=0),"k.A.",IF(VLOOKUP($D1569,rng_ND,5,0)="Nein",VLOOKUP($D1569,rng_ND,2,FALSE),MIN(VLOOKUP($D1569,rng_ND,2,FALSE),A_Stammdaten!$B$19-D_SAV!$E1569+1))),"k.A.")</f>
        <v>k.A.</v>
      </c>
      <c r="X1569" s="343" t="str">
        <f t="shared" si="455"/>
        <v>k.A.</v>
      </c>
      <c r="Y1569" s="62"/>
      <c r="Z1569" s="48">
        <f t="shared" si="456"/>
        <v>0</v>
      </c>
      <c r="AA1569" s="457"/>
      <c r="AB1569" s="55">
        <f t="shared" si="448"/>
        <v>0</v>
      </c>
      <c r="AC1569" s="55">
        <f>IF(A_Stammdaten!$B$25="ja",D_SAV!AA1569,D_SAV!AB1569)</f>
        <v>0</v>
      </c>
      <c r="AD1569" s="478">
        <f>IF(AC1569=0,0,IF(U1569-(con_EOGJahr-D_SAV!E1569)&lt;=0,AC1569,AC1569/V1569))</f>
        <v>0</v>
      </c>
      <c r="AE1569" s="478">
        <f>IFERROR(IF(AND(VLOOKUP(D1569,rng_ND,5,FALSE)="Ja",D_SAV!T1569="degressiv"),D_SAV!AC1569*Y1569/100,0),0)</f>
        <v>0</v>
      </c>
      <c r="AF1569" s="55">
        <f>IFERROR(IF(VLOOKUP(D1569,rng_ND,5,FALSE)="Ja",MAX(D_SAV!AD1569:AE1569),D_SAV!AD1569),0)</f>
        <v>0</v>
      </c>
      <c r="AG1569" s="55">
        <f t="shared" si="449"/>
        <v>0</v>
      </c>
      <c r="AH1569" s="55">
        <f t="shared" si="450"/>
        <v>0</v>
      </c>
      <c r="AI1569" s="55">
        <f t="shared" si="451"/>
        <v>0</v>
      </c>
      <c r="AJ1569" s="55">
        <f t="shared" si="452"/>
        <v>0</v>
      </c>
      <c r="AK1569" s="55">
        <f t="shared" si="443"/>
        <v>0</v>
      </c>
      <c r="AL1569" s="55">
        <f t="shared" si="444"/>
        <v>0</v>
      </c>
      <c r="AM1569" s="55">
        <f t="shared" si="445"/>
        <v>0</v>
      </c>
    </row>
    <row r="1570" spans="1:39" x14ac:dyDescent="0.25">
      <c r="A1570" s="47">
        <v>1566</v>
      </c>
      <c r="B1570" s="358" t="str">
        <f>IF(AND(E1570&lt;&gt;0,D1570&lt;&gt;0,F1570&lt;&gt;0),IF(C1570&lt;&gt;0,CONCATENATE(C1570,"-AGr",VLOOKUP(D1570,Listen!$A$2:$G$45,7,FALSE),"-",E1570,"-",F1570,),CONCATENATE("AGr",VLOOKUP(D1570,Listen!$A$2:$G$45,7,FALSE),"-",E1570,"-",F1570)),"keine vollständige ID")</f>
        <v>keine vollständige ID</v>
      </c>
      <c r="C1570" s="359">
        <f>'[2]III_SAV-Details_NB'!B1576</f>
        <v>0</v>
      </c>
      <c r="D1570" s="359">
        <f>'[2]III_SAV-Details_NB'!C1576</f>
        <v>0</v>
      </c>
      <c r="E1570" s="359">
        <f>'[2]III_SAV-Details_NB'!D1576</f>
        <v>0</v>
      </c>
      <c r="F1570" s="490"/>
      <c r="G1570" s="281">
        <f>'[2]III_SAV-Details_NB'!X1576</f>
        <v>0</v>
      </c>
      <c r="H1570" s="281">
        <f t="shared" si="446"/>
        <v>0</v>
      </c>
      <c r="I1570" s="281">
        <f>IF(con_EOGJahr=2025,'[2]III_SAV-Details_NB'!AA1576,IF(con_EOGJahr=2026,'[2]III_SAV-Details_NB'!AB1576,'[2]III_SAV-Details_NB'!AC1576))</f>
        <v>0</v>
      </c>
      <c r="J1570" s="282"/>
      <c r="K1570" s="282"/>
      <c r="L1570" s="282"/>
      <c r="M1570" s="282"/>
      <c r="N1570" s="282"/>
      <c r="O1570" s="282"/>
      <c r="P1570" s="52">
        <f t="shared" si="447"/>
        <v>0</v>
      </c>
      <c r="Q1570" s="60"/>
      <c r="R1570" s="53">
        <f t="shared" si="453"/>
        <v>0</v>
      </c>
      <c r="S1570" s="59"/>
      <c r="T1570" s="61"/>
      <c r="U1570" s="342" t="str">
        <f t="shared" si="457"/>
        <v>k.A.</v>
      </c>
      <c r="V1570" s="343" t="str">
        <f t="shared" si="454"/>
        <v>k.A.</v>
      </c>
      <c r="W1570" s="343" t="str">
        <f>IFERROR(IF(OR($D1570="",$E1570=0,con_Ende=0),"k.A.",IF(VLOOKUP($D1570,rng_ND,5,0)="Nein",VLOOKUP($D1570,rng_ND,2,FALSE),MIN(VLOOKUP($D1570,rng_ND,2,FALSE),A_Stammdaten!$B$19-D_SAV!$E1570+1))),"k.A.")</f>
        <v>k.A.</v>
      </c>
      <c r="X1570" s="343" t="str">
        <f t="shared" si="455"/>
        <v>k.A.</v>
      </c>
      <c r="Y1570" s="62"/>
      <c r="Z1570" s="48">
        <f t="shared" si="456"/>
        <v>0</v>
      </c>
      <c r="AA1570" s="457"/>
      <c r="AB1570" s="55">
        <f t="shared" si="448"/>
        <v>0</v>
      </c>
      <c r="AC1570" s="55">
        <f>IF(A_Stammdaten!$B$25="ja",D_SAV!AA1570,D_SAV!AB1570)</f>
        <v>0</v>
      </c>
      <c r="AD1570" s="478">
        <f>IF(AC1570=0,0,IF(U1570-(con_EOGJahr-D_SAV!E1570)&lt;=0,AC1570,AC1570/V1570))</f>
        <v>0</v>
      </c>
      <c r="AE1570" s="478">
        <f>IFERROR(IF(AND(VLOOKUP(D1570,rng_ND,5,FALSE)="Ja",D_SAV!T1570="degressiv"),D_SAV!AC1570*Y1570/100,0),0)</f>
        <v>0</v>
      </c>
      <c r="AF1570" s="55">
        <f>IFERROR(IF(VLOOKUP(D1570,rng_ND,5,FALSE)="Ja",MAX(D_SAV!AD1570:AE1570),D_SAV!AD1570),0)</f>
        <v>0</v>
      </c>
      <c r="AG1570" s="55">
        <f t="shared" si="449"/>
        <v>0</v>
      </c>
      <c r="AH1570" s="55">
        <f t="shared" si="450"/>
        <v>0</v>
      </c>
      <c r="AI1570" s="55">
        <f t="shared" si="451"/>
        <v>0</v>
      </c>
      <c r="AJ1570" s="55">
        <f t="shared" si="452"/>
        <v>0</v>
      </c>
      <c r="AK1570" s="55">
        <f t="shared" si="443"/>
        <v>0</v>
      </c>
      <c r="AL1570" s="55">
        <f t="shared" si="444"/>
        <v>0</v>
      </c>
      <c r="AM1570" s="55">
        <f t="shared" si="445"/>
        <v>0</v>
      </c>
    </row>
    <row r="1571" spans="1:39" x14ac:dyDescent="0.25">
      <c r="A1571" s="47">
        <v>1567</v>
      </c>
      <c r="B1571" s="358" t="str">
        <f>IF(AND(E1571&lt;&gt;0,D1571&lt;&gt;0,F1571&lt;&gt;0),IF(C1571&lt;&gt;0,CONCATENATE(C1571,"-AGr",VLOOKUP(D1571,Listen!$A$2:$G$45,7,FALSE),"-",E1571,"-",F1571,),CONCATENATE("AGr",VLOOKUP(D1571,Listen!$A$2:$G$45,7,FALSE),"-",E1571,"-",F1571)),"keine vollständige ID")</f>
        <v>keine vollständige ID</v>
      </c>
      <c r="C1571" s="359">
        <f>'[2]III_SAV-Details_NB'!B1577</f>
        <v>0</v>
      </c>
      <c r="D1571" s="359">
        <f>'[2]III_SAV-Details_NB'!C1577</f>
        <v>0</v>
      </c>
      <c r="E1571" s="359">
        <f>'[2]III_SAV-Details_NB'!D1577</f>
        <v>0</v>
      </c>
      <c r="F1571" s="490"/>
      <c r="G1571" s="281">
        <f>'[2]III_SAV-Details_NB'!X1577</f>
        <v>0</v>
      </c>
      <c r="H1571" s="281">
        <f t="shared" si="446"/>
        <v>0</v>
      </c>
      <c r="I1571" s="281">
        <f>IF(con_EOGJahr=2025,'[2]III_SAV-Details_NB'!AA1577,IF(con_EOGJahr=2026,'[2]III_SAV-Details_NB'!AB1577,'[2]III_SAV-Details_NB'!AC1577))</f>
        <v>0</v>
      </c>
      <c r="J1571" s="282"/>
      <c r="K1571" s="282"/>
      <c r="L1571" s="282"/>
      <c r="M1571" s="282"/>
      <c r="N1571" s="282"/>
      <c r="O1571" s="282"/>
      <c r="P1571" s="52">
        <f t="shared" si="447"/>
        <v>0</v>
      </c>
      <c r="Q1571" s="60"/>
      <c r="R1571" s="53">
        <f t="shared" si="453"/>
        <v>0</v>
      </c>
      <c r="S1571" s="59"/>
      <c r="T1571" s="61"/>
      <c r="U1571" s="342" t="str">
        <f t="shared" si="457"/>
        <v>k.A.</v>
      </c>
      <c r="V1571" s="343" t="str">
        <f t="shared" si="454"/>
        <v>k.A.</v>
      </c>
      <c r="W1571" s="343" t="str">
        <f>IFERROR(IF(OR($D1571="",$E1571=0,con_Ende=0),"k.A.",IF(VLOOKUP($D1571,rng_ND,5,0)="Nein",VLOOKUP($D1571,rng_ND,2,FALSE),MIN(VLOOKUP($D1571,rng_ND,2,FALSE),A_Stammdaten!$B$19-D_SAV!$E1571+1))),"k.A.")</f>
        <v>k.A.</v>
      </c>
      <c r="X1571" s="343" t="str">
        <f t="shared" si="455"/>
        <v>k.A.</v>
      </c>
      <c r="Y1571" s="62"/>
      <c r="Z1571" s="48">
        <f t="shared" si="456"/>
        <v>0</v>
      </c>
      <c r="AA1571" s="457"/>
      <c r="AB1571" s="55">
        <f t="shared" si="448"/>
        <v>0</v>
      </c>
      <c r="AC1571" s="55">
        <f>IF(A_Stammdaten!$B$25="ja",D_SAV!AA1571,D_SAV!AB1571)</f>
        <v>0</v>
      </c>
      <c r="AD1571" s="478">
        <f>IF(AC1571=0,0,IF(U1571-(con_EOGJahr-D_SAV!E1571)&lt;=0,AC1571,AC1571/V1571))</f>
        <v>0</v>
      </c>
      <c r="AE1571" s="478">
        <f>IFERROR(IF(AND(VLOOKUP(D1571,rng_ND,5,FALSE)="Ja",D_SAV!T1571="degressiv"),D_SAV!AC1571*Y1571/100,0),0)</f>
        <v>0</v>
      </c>
      <c r="AF1571" s="55">
        <f>IFERROR(IF(VLOOKUP(D1571,rng_ND,5,FALSE)="Ja",MAX(D_SAV!AD1571:AE1571),D_SAV!AD1571),0)</f>
        <v>0</v>
      </c>
      <c r="AG1571" s="55">
        <f t="shared" si="449"/>
        <v>0</v>
      </c>
      <c r="AH1571" s="55">
        <f t="shared" si="450"/>
        <v>0</v>
      </c>
      <c r="AI1571" s="55">
        <f t="shared" si="451"/>
        <v>0</v>
      </c>
      <c r="AJ1571" s="55">
        <f t="shared" si="452"/>
        <v>0</v>
      </c>
      <c r="AK1571" s="55">
        <f t="shared" si="443"/>
        <v>0</v>
      </c>
      <c r="AL1571" s="55">
        <f t="shared" si="444"/>
        <v>0</v>
      </c>
      <c r="AM1571" s="55">
        <f t="shared" si="445"/>
        <v>0</v>
      </c>
    </row>
    <row r="1572" spans="1:39" x14ac:dyDescent="0.25">
      <c r="A1572" s="47">
        <v>1568</v>
      </c>
      <c r="B1572" s="358" t="str">
        <f>IF(AND(E1572&lt;&gt;0,D1572&lt;&gt;0,F1572&lt;&gt;0),IF(C1572&lt;&gt;0,CONCATENATE(C1572,"-AGr",VLOOKUP(D1572,Listen!$A$2:$G$45,7,FALSE),"-",E1572,"-",F1572,),CONCATENATE("AGr",VLOOKUP(D1572,Listen!$A$2:$G$45,7,FALSE),"-",E1572,"-",F1572)),"keine vollständige ID")</f>
        <v>keine vollständige ID</v>
      </c>
      <c r="C1572" s="359">
        <f>'[2]III_SAV-Details_NB'!B1578</f>
        <v>0</v>
      </c>
      <c r="D1572" s="359">
        <f>'[2]III_SAV-Details_NB'!C1578</f>
        <v>0</v>
      </c>
      <c r="E1572" s="359">
        <f>'[2]III_SAV-Details_NB'!D1578</f>
        <v>0</v>
      </c>
      <c r="F1572" s="490"/>
      <c r="G1572" s="281">
        <f>'[2]III_SAV-Details_NB'!X1578</f>
        <v>0</v>
      </c>
      <c r="H1572" s="281">
        <f t="shared" si="446"/>
        <v>0</v>
      </c>
      <c r="I1572" s="281">
        <f>IF(con_EOGJahr=2025,'[2]III_SAV-Details_NB'!AA1578,IF(con_EOGJahr=2026,'[2]III_SAV-Details_NB'!AB1578,'[2]III_SAV-Details_NB'!AC1578))</f>
        <v>0</v>
      </c>
      <c r="J1572" s="282"/>
      <c r="K1572" s="282"/>
      <c r="L1572" s="282"/>
      <c r="M1572" s="282"/>
      <c r="N1572" s="282"/>
      <c r="O1572" s="282"/>
      <c r="P1572" s="52">
        <f t="shared" si="447"/>
        <v>0</v>
      </c>
      <c r="Q1572" s="60"/>
      <c r="R1572" s="53">
        <f t="shared" si="453"/>
        <v>0</v>
      </c>
      <c r="S1572" s="59"/>
      <c r="T1572" s="61"/>
      <c r="U1572" s="342" t="str">
        <f t="shared" si="457"/>
        <v>k.A.</v>
      </c>
      <c r="V1572" s="343" t="str">
        <f t="shared" si="454"/>
        <v>k.A.</v>
      </c>
      <c r="W1572" s="343" t="str">
        <f>IFERROR(IF(OR($D1572="",$E1572=0,con_Ende=0),"k.A.",IF(VLOOKUP($D1572,rng_ND,5,0)="Nein",VLOOKUP($D1572,rng_ND,2,FALSE),MIN(VLOOKUP($D1572,rng_ND,2,FALSE),A_Stammdaten!$B$19-D_SAV!$E1572+1))),"k.A.")</f>
        <v>k.A.</v>
      </c>
      <c r="X1572" s="343" t="str">
        <f t="shared" si="455"/>
        <v>k.A.</v>
      </c>
      <c r="Y1572" s="62"/>
      <c r="Z1572" s="48">
        <f t="shared" si="456"/>
        <v>0</v>
      </c>
      <c r="AA1572" s="457"/>
      <c r="AB1572" s="55">
        <f t="shared" si="448"/>
        <v>0</v>
      </c>
      <c r="AC1572" s="55">
        <f>IF(A_Stammdaten!$B$25="ja",D_SAV!AA1572,D_SAV!AB1572)</f>
        <v>0</v>
      </c>
      <c r="AD1572" s="478">
        <f>IF(AC1572=0,0,IF(U1572-(con_EOGJahr-D_SAV!E1572)&lt;=0,AC1572,AC1572/V1572))</f>
        <v>0</v>
      </c>
      <c r="AE1572" s="478">
        <f>IFERROR(IF(AND(VLOOKUP(D1572,rng_ND,5,FALSE)="Ja",D_SAV!T1572="degressiv"),D_SAV!AC1572*Y1572/100,0),0)</f>
        <v>0</v>
      </c>
      <c r="AF1572" s="55">
        <f>IFERROR(IF(VLOOKUP(D1572,rng_ND,5,FALSE)="Ja",MAX(D_SAV!AD1572:AE1572),D_SAV!AD1572),0)</f>
        <v>0</v>
      </c>
      <c r="AG1572" s="55">
        <f t="shared" si="449"/>
        <v>0</v>
      </c>
      <c r="AH1572" s="55">
        <f t="shared" si="450"/>
        <v>0</v>
      </c>
      <c r="AI1572" s="55">
        <f t="shared" si="451"/>
        <v>0</v>
      </c>
      <c r="AJ1572" s="55">
        <f t="shared" si="452"/>
        <v>0</v>
      </c>
      <c r="AK1572" s="55">
        <f t="shared" si="443"/>
        <v>0</v>
      </c>
      <c r="AL1572" s="55">
        <f t="shared" si="444"/>
        <v>0</v>
      </c>
      <c r="AM1572" s="55">
        <f t="shared" si="445"/>
        <v>0</v>
      </c>
    </row>
    <row r="1573" spans="1:39" x14ac:dyDescent="0.25">
      <c r="A1573" s="47">
        <v>1569</v>
      </c>
      <c r="B1573" s="358" t="str">
        <f>IF(AND(E1573&lt;&gt;0,D1573&lt;&gt;0,F1573&lt;&gt;0),IF(C1573&lt;&gt;0,CONCATENATE(C1573,"-AGr",VLOOKUP(D1573,Listen!$A$2:$G$45,7,FALSE),"-",E1573,"-",F1573,),CONCATENATE("AGr",VLOOKUP(D1573,Listen!$A$2:$G$45,7,FALSE),"-",E1573,"-",F1573)),"keine vollständige ID")</f>
        <v>keine vollständige ID</v>
      </c>
      <c r="C1573" s="359">
        <f>'[2]III_SAV-Details_NB'!B1579</f>
        <v>0</v>
      </c>
      <c r="D1573" s="359">
        <f>'[2]III_SAV-Details_NB'!C1579</f>
        <v>0</v>
      </c>
      <c r="E1573" s="359">
        <f>'[2]III_SAV-Details_NB'!D1579</f>
        <v>0</v>
      </c>
      <c r="F1573" s="490"/>
      <c r="G1573" s="281">
        <f>'[2]III_SAV-Details_NB'!X1579</f>
        <v>0</v>
      </c>
      <c r="H1573" s="281">
        <f t="shared" si="446"/>
        <v>0</v>
      </c>
      <c r="I1573" s="281">
        <f>IF(con_EOGJahr=2025,'[2]III_SAV-Details_NB'!AA1579,IF(con_EOGJahr=2026,'[2]III_SAV-Details_NB'!AB1579,'[2]III_SAV-Details_NB'!AC1579))</f>
        <v>0</v>
      </c>
      <c r="J1573" s="282"/>
      <c r="K1573" s="282"/>
      <c r="L1573" s="282"/>
      <c r="M1573" s="282"/>
      <c r="N1573" s="282"/>
      <c r="O1573" s="282"/>
      <c r="P1573" s="52">
        <f t="shared" si="447"/>
        <v>0</v>
      </c>
      <c r="Q1573" s="60"/>
      <c r="R1573" s="53">
        <f t="shared" si="453"/>
        <v>0</v>
      </c>
      <c r="S1573" s="59"/>
      <c r="T1573" s="61"/>
      <c r="U1573" s="342" t="str">
        <f t="shared" si="457"/>
        <v>k.A.</v>
      </c>
      <c r="V1573" s="343" t="str">
        <f t="shared" si="454"/>
        <v>k.A.</v>
      </c>
      <c r="W1573" s="343" t="str">
        <f>IFERROR(IF(OR($D1573="",$E1573=0,con_Ende=0),"k.A.",IF(VLOOKUP($D1573,rng_ND,5,0)="Nein",VLOOKUP($D1573,rng_ND,2,FALSE),MIN(VLOOKUP($D1573,rng_ND,2,FALSE),A_Stammdaten!$B$19-D_SAV!$E1573+1))),"k.A.")</f>
        <v>k.A.</v>
      </c>
      <c r="X1573" s="343" t="str">
        <f t="shared" si="455"/>
        <v>k.A.</v>
      </c>
      <c r="Y1573" s="62"/>
      <c r="Z1573" s="48">
        <f t="shared" si="456"/>
        <v>0</v>
      </c>
      <c r="AA1573" s="457"/>
      <c r="AB1573" s="55">
        <f t="shared" si="448"/>
        <v>0</v>
      </c>
      <c r="AC1573" s="55">
        <f>IF(A_Stammdaten!$B$25="ja",D_SAV!AA1573,D_SAV!AB1573)</f>
        <v>0</v>
      </c>
      <c r="AD1573" s="478">
        <f>IF(AC1573=0,0,IF(U1573-(con_EOGJahr-D_SAV!E1573)&lt;=0,AC1573,AC1573/V1573))</f>
        <v>0</v>
      </c>
      <c r="AE1573" s="478">
        <f>IFERROR(IF(AND(VLOOKUP(D1573,rng_ND,5,FALSE)="Ja",D_SAV!T1573="degressiv"),D_SAV!AC1573*Y1573/100,0),0)</f>
        <v>0</v>
      </c>
      <c r="AF1573" s="55">
        <f>IFERROR(IF(VLOOKUP(D1573,rng_ND,5,FALSE)="Ja",MAX(D_SAV!AD1573:AE1573),D_SAV!AD1573),0)</f>
        <v>0</v>
      </c>
      <c r="AG1573" s="55">
        <f t="shared" si="449"/>
        <v>0</v>
      </c>
      <c r="AH1573" s="55">
        <f t="shared" si="450"/>
        <v>0</v>
      </c>
      <c r="AI1573" s="55">
        <f t="shared" si="451"/>
        <v>0</v>
      </c>
      <c r="AJ1573" s="55">
        <f t="shared" si="452"/>
        <v>0</v>
      </c>
      <c r="AK1573" s="55">
        <f t="shared" si="443"/>
        <v>0</v>
      </c>
      <c r="AL1573" s="55">
        <f t="shared" si="444"/>
        <v>0</v>
      </c>
      <c r="AM1573" s="55">
        <f t="shared" si="445"/>
        <v>0</v>
      </c>
    </row>
    <row r="1574" spans="1:39" x14ac:dyDescent="0.25">
      <c r="A1574" s="47">
        <v>1570</v>
      </c>
      <c r="B1574" s="358" t="str">
        <f>IF(AND(E1574&lt;&gt;0,D1574&lt;&gt;0,F1574&lt;&gt;0),IF(C1574&lt;&gt;0,CONCATENATE(C1574,"-AGr",VLOOKUP(D1574,Listen!$A$2:$G$45,7,FALSE),"-",E1574,"-",F1574,),CONCATENATE("AGr",VLOOKUP(D1574,Listen!$A$2:$G$45,7,FALSE),"-",E1574,"-",F1574)),"keine vollständige ID")</f>
        <v>keine vollständige ID</v>
      </c>
      <c r="C1574" s="359">
        <f>'[2]III_SAV-Details_NB'!B1580</f>
        <v>0</v>
      </c>
      <c r="D1574" s="359">
        <f>'[2]III_SAV-Details_NB'!C1580</f>
        <v>0</v>
      </c>
      <c r="E1574" s="359">
        <f>'[2]III_SAV-Details_NB'!D1580</f>
        <v>0</v>
      </c>
      <c r="F1574" s="490"/>
      <c r="G1574" s="281">
        <f>'[2]III_SAV-Details_NB'!X1580</f>
        <v>0</v>
      </c>
      <c r="H1574" s="281">
        <f t="shared" si="446"/>
        <v>0</v>
      </c>
      <c r="I1574" s="281">
        <f>IF(con_EOGJahr=2025,'[2]III_SAV-Details_NB'!AA1580,IF(con_EOGJahr=2026,'[2]III_SAV-Details_NB'!AB1580,'[2]III_SAV-Details_NB'!AC1580))</f>
        <v>0</v>
      </c>
      <c r="J1574" s="282"/>
      <c r="K1574" s="282"/>
      <c r="L1574" s="282"/>
      <c r="M1574" s="282"/>
      <c r="N1574" s="282"/>
      <c r="O1574" s="282"/>
      <c r="P1574" s="52">
        <f t="shared" si="447"/>
        <v>0</v>
      </c>
      <c r="Q1574" s="60"/>
      <c r="R1574" s="53">
        <f t="shared" si="453"/>
        <v>0</v>
      </c>
      <c r="S1574" s="59"/>
      <c r="T1574" s="61"/>
      <c r="U1574" s="342" t="str">
        <f t="shared" si="457"/>
        <v>k.A.</v>
      </c>
      <c r="V1574" s="343" t="str">
        <f t="shared" si="454"/>
        <v>k.A.</v>
      </c>
      <c r="W1574" s="343" t="str">
        <f>IFERROR(IF(OR($D1574="",$E1574=0,con_Ende=0),"k.A.",IF(VLOOKUP($D1574,rng_ND,5,0)="Nein",VLOOKUP($D1574,rng_ND,2,FALSE),MIN(VLOOKUP($D1574,rng_ND,2,FALSE),A_Stammdaten!$B$19-D_SAV!$E1574+1))),"k.A.")</f>
        <v>k.A.</v>
      </c>
      <c r="X1574" s="343" t="str">
        <f t="shared" si="455"/>
        <v>k.A.</v>
      </c>
      <c r="Y1574" s="62"/>
      <c r="Z1574" s="48">
        <f t="shared" si="456"/>
        <v>0</v>
      </c>
      <c r="AA1574" s="457"/>
      <c r="AB1574" s="55">
        <f t="shared" si="448"/>
        <v>0</v>
      </c>
      <c r="AC1574" s="55">
        <f>IF(A_Stammdaten!$B$25="ja",D_SAV!AA1574,D_SAV!AB1574)</f>
        <v>0</v>
      </c>
      <c r="AD1574" s="478">
        <f>IF(AC1574=0,0,IF(U1574-(con_EOGJahr-D_SAV!E1574)&lt;=0,AC1574,AC1574/V1574))</f>
        <v>0</v>
      </c>
      <c r="AE1574" s="478">
        <f>IFERROR(IF(AND(VLOOKUP(D1574,rng_ND,5,FALSE)="Ja",D_SAV!T1574="degressiv"),D_SAV!AC1574*Y1574/100,0),0)</f>
        <v>0</v>
      </c>
      <c r="AF1574" s="55">
        <f>IFERROR(IF(VLOOKUP(D1574,rng_ND,5,FALSE)="Ja",MAX(D_SAV!AD1574:AE1574),D_SAV!AD1574),0)</f>
        <v>0</v>
      </c>
      <c r="AG1574" s="55">
        <f t="shared" si="449"/>
        <v>0</v>
      </c>
      <c r="AH1574" s="55">
        <f t="shared" si="450"/>
        <v>0</v>
      </c>
      <c r="AI1574" s="55">
        <f t="shared" si="451"/>
        <v>0</v>
      </c>
      <c r="AJ1574" s="55">
        <f t="shared" si="452"/>
        <v>0</v>
      </c>
      <c r="AK1574" s="55">
        <f t="shared" si="443"/>
        <v>0</v>
      </c>
      <c r="AL1574" s="55">
        <f t="shared" si="444"/>
        <v>0</v>
      </c>
      <c r="AM1574" s="55">
        <f t="shared" si="445"/>
        <v>0</v>
      </c>
    </row>
    <row r="1575" spans="1:39" x14ac:dyDescent="0.25">
      <c r="A1575" s="47">
        <v>1571</v>
      </c>
      <c r="B1575" s="358" t="str">
        <f>IF(AND(E1575&lt;&gt;0,D1575&lt;&gt;0,F1575&lt;&gt;0),IF(C1575&lt;&gt;0,CONCATENATE(C1575,"-AGr",VLOOKUP(D1575,Listen!$A$2:$G$45,7,FALSE),"-",E1575,"-",F1575,),CONCATENATE("AGr",VLOOKUP(D1575,Listen!$A$2:$G$45,7,FALSE),"-",E1575,"-",F1575)),"keine vollständige ID")</f>
        <v>keine vollständige ID</v>
      </c>
      <c r="C1575" s="359">
        <f>'[2]III_SAV-Details_NB'!B1581</f>
        <v>0</v>
      </c>
      <c r="D1575" s="359">
        <f>'[2]III_SAV-Details_NB'!C1581</f>
        <v>0</v>
      </c>
      <c r="E1575" s="359">
        <f>'[2]III_SAV-Details_NB'!D1581</f>
        <v>0</v>
      </c>
      <c r="F1575" s="490"/>
      <c r="G1575" s="281">
        <f>'[2]III_SAV-Details_NB'!X1581</f>
        <v>0</v>
      </c>
      <c r="H1575" s="281">
        <f t="shared" si="446"/>
        <v>0</v>
      </c>
      <c r="I1575" s="281">
        <f>IF(con_EOGJahr=2025,'[2]III_SAV-Details_NB'!AA1581,IF(con_EOGJahr=2026,'[2]III_SAV-Details_NB'!AB1581,'[2]III_SAV-Details_NB'!AC1581))</f>
        <v>0</v>
      </c>
      <c r="J1575" s="282"/>
      <c r="K1575" s="282"/>
      <c r="L1575" s="282"/>
      <c r="M1575" s="282"/>
      <c r="N1575" s="282"/>
      <c r="O1575" s="282"/>
      <c r="P1575" s="52">
        <f t="shared" si="447"/>
        <v>0</v>
      </c>
      <c r="Q1575" s="60"/>
      <c r="R1575" s="53">
        <f t="shared" si="453"/>
        <v>0</v>
      </c>
      <c r="S1575" s="59"/>
      <c r="T1575" s="61"/>
      <c r="U1575" s="342" t="str">
        <f t="shared" si="457"/>
        <v>k.A.</v>
      </c>
      <c r="V1575" s="343" t="str">
        <f t="shared" si="454"/>
        <v>k.A.</v>
      </c>
      <c r="W1575" s="343" t="str">
        <f>IFERROR(IF(OR($D1575="",$E1575=0,con_Ende=0),"k.A.",IF(VLOOKUP($D1575,rng_ND,5,0)="Nein",VLOOKUP($D1575,rng_ND,2,FALSE),MIN(VLOOKUP($D1575,rng_ND,2,FALSE),A_Stammdaten!$B$19-D_SAV!$E1575+1))),"k.A.")</f>
        <v>k.A.</v>
      </c>
      <c r="X1575" s="343" t="str">
        <f t="shared" si="455"/>
        <v>k.A.</v>
      </c>
      <c r="Y1575" s="62"/>
      <c r="Z1575" s="48">
        <f t="shared" si="456"/>
        <v>0</v>
      </c>
      <c r="AA1575" s="457"/>
      <c r="AB1575" s="55">
        <f t="shared" si="448"/>
        <v>0</v>
      </c>
      <c r="AC1575" s="55">
        <f>IF(A_Stammdaten!$B$25="ja",D_SAV!AA1575,D_SAV!AB1575)</f>
        <v>0</v>
      </c>
      <c r="AD1575" s="478">
        <f>IF(AC1575=0,0,IF(U1575-(con_EOGJahr-D_SAV!E1575)&lt;=0,AC1575,AC1575/V1575))</f>
        <v>0</v>
      </c>
      <c r="AE1575" s="478">
        <f>IFERROR(IF(AND(VLOOKUP(D1575,rng_ND,5,FALSE)="Ja",D_SAV!T1575="degressiv"),D_SAV!AC1575*Y1575/100,0),0)</f>
        <v>0</v>
      </c>
      <c r="AF1575" s="55">
        <f>IFERROR(IF(VLOOKUP(D1575,rng_ND,5,FALSE)="Ja",MAX(D_SAV!AD1575:AE1575),D_SAV!AD1575),0)</f>
        <v>0</v>
      </c>
      <c r="AG1575" s="55">
        <f t="shared" si="449"/>
        <v>0</v>
      </c>
      <c r="AH1575" s="55">
        <f t="shared" si="450"/>
        <v>0</v>
      </c>
      <c r="AI1575" s="55">
        <f t="shared" si="451"/>
        <v>0</v>
      </c>
      <c r="AJ1575" s="55">
        <f t="shared" si="452"/>
        <v>0</v>
      </c>
      <c r="AK1575" s="55">
        <f t="shared" si="443"/>
        <v>0</v>
      </c>
      <c r="AL1575" s="55">
        <f t="shared" si="444"/>
        <v>0</v>
      </c>
      <c r="AM1575" s="55">
        <f t="shared" si="445"/>
        <v>0</v>
      </c>
    </row>
    <row r="1576" spans="1:39" x14ac:dyDescent="0.25">
      <c r="A1576" s="47">
        <v>1572</v>
      </c>
      <c r="B1576" s="358" t="str">
        <f>IF(AND(E1576&lt;&gt;0,D1576&lt;&gt;0,F1576&lt;&gt;0),IF(C1576&lt;&gt;0,CONCATENATE(C1576,"-AGr",VLOOKUP(D1576,Listen!$A$2:$G$45,7,FALSE),"-",E1576,"-",F1576,),CONCATENATE("AGr",VLOOKUP(D1576,Listen!$A$2:$G$45,7,FALSE),"-",E1576,"-",F1576)),"keine vollständige ID")</f>
        <v>keine vollständige ID</v>
      </c>
      <c r="C1576" s="359">
        <f>'[2]III_SAV-Details_NB'!B1582</f>
        <v>0</v>
      </c>
      <c r="D1576" s="359">
        <f>'[2]III_SAV-Details_NB'!C1582</f>
        <v>0</v>
      </c>
      <c r="E1576" s="359">
        <f>'[2]III_SAV-Details_NB'!D1582</f>
        <v>0</v>
      </c>
      <c r="F1576" s="490"/>
      <c r="G1576" s="281">
        <f>'[2]III_SAV-Details_NB'!X1582</f>
        <v>0</v>
      </c>
      <c r="H1576" s="281">
        <f t="shared" si="446"/>
        <v>0</v>
      </c>
      <c r="I1576" s="281">
        <f>IF(con_EOGJahr=2025,'[2]III_SAV-Details_NB'!AA1582,IF(con_EOGJahr=2026,'[2]III_SAV-Details_NB'!AB1582,'[2]III_SAV-Details_NB'!AC1582))</f>
        <v>0</v>
      </c>
      <c r="J1576" s="282"/>
      <c r="K1576" s="282"/>
      <c r="L1576" s="282"/>
      <c r="M1576" s="282"/>
      <c r="N1576" s="282"/>
      <c r="O1576" s="282"/>
      <c r="P1576" s="52">
        <f t="shared" si="447"/>
        <v>0</v>
      </c>
      <c r="Q1576" s="60"/>
      <c r="R1576" s="53">
        <f t="shared" si="453"/>
        <v>0</v>
      </c>
      <c r="S1576" s="59"/>
      <c r="T1576" s="61"/>
      <c r="U1576" s="342" t="str">
        <f t="shared" si="457"/>
        <v>k.A.</v>
      </c>
      <c r="V1576" s="343" t="str">
        <f t="shared" si="454"/>
        <v>k.A.</v>
      </c>
      <c r="W1576" s="343" t="str">
        <f>IFERROR(IF(OR($D1576="",$E1576=0,con_Ende=0),"k.A.",IF(VLOOKUP($D1576,rng_ND,5,0)="Nein",VLOOKUP($D1576,rng_ND,2,FALSE),MIN(VLOOKUP($D1576,rng_ND,2,FALSE),A_Stammdaten!$B$19-D_SAV!$E1576+1))),"k.A.")</f>
        <v>k.A.</v>
      </c>
      <c r="X1576" s="343" t="str">
        <f t="shared" si="455"/>
        <v>k.A.</v>
      </c>
      <c r="Y1576" s="62"/>
      <c r="Z1576" s="48">
        <f t="shared" si="456"/>
        <v>0</v>
      </c>
      <c r="AA1576" s="457"/>
      <c r="AB1576" s="55">
        <f t="shared" si="448"/>
        <v>0</v>
      </c>
      <c r="AC1576" s="55">
        <f>IF(A_Stammdaten!$B$25="ja",D_SAV!AA1576,D_SAV!AB1576)</f>
        <v>0</v>
      </c>
      <c r="AD1576" s="478">
        <f>IF(AC1576=0,0,IF(U1576-(con_EOGJahr-D_SAV!E1576)&lt;=0,AC1576,AC1576/V1576))</f>
        <v>0</v>
      </c>
      <c r="AE1576" s="478">
        <f>IFERROR(IF(AND(VLOOKUP(D1576,rng_ND,5,FALSE)="Ja",D_SAV!T1576="degressiv"),D_SAV!AC1576*Y1576/100,0),0)</f>
        <v>0</v>
      </c>
      <c r="AF1576" s="55">
        <f>IFERROR(IF(VLOOKUP(D1576,rng_ND,5,FALSE)="Ja",MAX(D_SAV!AD1576:AE1576),D_SAV!AD1576),0)</f>
        <v>0</v>
      </c>
      <c r="AG1576" s="55">
        <f t="shared" si="449"/>
        <v>0</v>
      </c>
      <c r="AH1576" s="55">
        <f t="shared" si="450"/>
        <v>0</v>
      </c>
      <c r="AI1576" s="55">
        <f t="shared" si="451"/>
        <v>0</v>
      </c>
      <c r="AJ1576" s="55">
        <f t="shared" si="452"/>
        <v>0</v>
      </c>
      <c r="AK1576" s="55">
        <f t="shared" si="443"/>
        <v>0</v>
      </c>
      <c r="AL1576" s="55">
        <f t="shared" si="444"/>
        <v>0</v>
      </c>
      <c r="AM1576" s="55">
        <f t="shared" si="445"/>
        <v>0</v>
      </c>
    </row>
    <row r="1577" spans="1:39" x14ac:dyDescent="0.25">
      <c r="A1577" s="47">
        <v>1573</v>
      </c>
      <c r="B1577" s="358" t="str">
        <f>IF(AND(E1577&lt;&gt;0,D1577&lt;&gt;0,F1577&lt;&gt;0),IF(C1577&lt;&gt;0,CONCATENATE(C1577,"-AGr",VLOOKUP(D1577,Listen!$A$2:$G$45,7,FALSE),"-",E1577,"-",F1577,),CONCATENATE("AGr",VLOOKUP(D1577,Listen!$A$2:$G$45,7,FALSE),"-",E1577,"-",F1577)),"keine vollständige ID")</f>
        <v>keine vollständige ID</v>
      </c>
      <c r="C1577" s="359">
        <f>'[2]III_SAV-Details_NB'!B1583</f>
        <v>0</v>
      </c>
      <c r="D1577" s="359">
        <f>'[2]III_SAV-Details_NB'!C1583</f>
        <v>0</v>
      </c>
      <c r="E1577" s="359">
        <f>'[2]III_SAV-Details_NB'!D1583</f>
        <v>0</v>
      </c>
      <c r="F1577" s="490"/>
      <c r="G1577" s="281">
        <f>'[2]III_SAV-Details_NB'!X1583</f>
        <v>0</v>
      </c>
      <c r="H1577" s="281">
        <f t="shared" si="446"/>
        <v>0</v>
      </c>
      <c r="I1577" s="281">
        <f>IF(con_EOGJahr=2025,'[2]III_SAV-Details_NB'!AA1583,IF(con_EOGJahr=2026,'[2]III_SAV-Details_NB'!AB1583,'[2]III_SAV-Details_NB'!AC1583))</f>
        <v>0</v>
      </c>
      <c r="J1577" s="282"/>
      <c r="K1577" s="282"/>
      <c r="L1577" s="282"/>
      <c r="M1577" s="282"/>
      <c r="N1577" s="282"/>
      <c r="O1577" s="282"/>
      <c r="P1577" s="52">
        <f t="shared" si="447"/>
        <v>0</v>
      </c>
      <c r="Q1577" s="60"/>
      <c r="R1577" s="53">
        <f t="shared" si="453"/>
        <v>0</v>
      </c>
      <c r="S1577" s="59"/>
      <c r="T1577" s="61"/>
      <c r="U1577" s="342" t="str">
        <f t="shared" si="457"/>
        <v>k.A.</v>
      </c>
      <c r="V1577" s="343" t="str">
        <f t="shared" si="454"/>
        <v>k.A.</v>
      </c>
      <c r="W1577" s="343" t="str">
        <f>IFERROR(IF(OR($D1577="",$E1577=0,con_Ende=0),"k.A.",IF(VLOOKUP($D1577,rng_ND,5,0)="Nein",VLOOKUP($D1577,rng_ND,2,FALSE),MIN(VLOOKUP($D1577,rng_ND,2,FALSE),A_Stammdaten!$B$19-D_SAV!$E1577+1))),"k.A.")</f>
        <v>k.A.</v>
      </c>
      <c r="X1577" s="343" t="str">
        <f t="shared" si="455"/>
        <v>k.A.</v>
      </c>
      <c r="Y1577" s="62"/>
      <c r="Z1577" s="48">
        <f t="shared" si="456"/>
        <v>0</v>
      </c>
      <c r="AA1577" s="457"/>
      <c r="AB1577" s="55">
        <f t="shared" si="448"/>
        <v>0</v>
      </c>
      <c r="AC1577" s="55">
        <f>IF(A_Stammdaten!$B$25="ja",D_SAV!AA1577,D_SAV!AB1577)</f>
        <v>0</v>
      </c>
      <c r="AD1577" s="478">
        <f>IF(AC1577=0,0,IF(U1577-(con_EOGJahr-D_SAV!E1577)&lt;=0,AC1577,AC1577/V1577))</f>
        <v>0</v>
      </c>
      <c r="AE1577" s="478">
        <f>IFERROR(IF(AND(VLOOKUP(D1577,rng_ND,5,FALSE)="Ja",D_SAV!T1577="degressiv"),D_SAV!AC1577*Y1577/100,0),0)</f>
        <v>0</v>
      </c>
      <c r="AF1577" s="55">
        <f>IFERROR(IF(VLOOKUP(D1577,rng_ND,5,FALSE)="Ja",MAX(D_SAV!AD1577:AE1577),D_SAV!AD1577),0)</f>
        <v>0</v>
      </c>
      <c r="AG1577" s="55">
        <f t="shared" si="449"/>
        <v>0</v>
      </c>
      <c r="AH1577" s="55">
        <f t="shared" si="450"/>
        <v>0</v>
      </c>
      <c r="AI1577" s="55">
        <f t="shared" si="451"/>
        <v>0</v>
      </c>
      <c r="AJ1577" s="55">
        <f t="shared" si="452"/>
        <v>0</v>
      </c>
      <c r="AK1577" s="55">
        <f t="shared" si="443"/>
        <v>0</v>
      </c>
      <c r="AL1577" s="55">
        <f t="shared" si="444"/>
        <v>0</v>
      </c>
      <c r="AM1577" s="55">
        <f t="shared" si="445"/>
        <v>0</v>
      </c>
    </row>
    <row r="1578" spans="1:39" x14ac:dyDescent="0.25">
      <c r="A1578" s="47">
        <v>1574</v>
      </c>
      <c r="B1578" s="358" t="str">
        <f>IF(AND(E1578&lt;&gt;0,D1578&lt;&gt;0,F1578&lt;&gt;0),IF(C1578&lt;&gt;0,CONCATENATE(C1578,"-AGr",VLOOKUP(D1578,Listen!$A$2:$G$45,7,FALSE),"-",E1578,"-",F1578,),CONCATENATE("AGr",VLOOKUP(D1578,Listen!$A$2:$G$45,7,FALSE),"-",E1578,"-",F1578)),"keine vollständige ID")</f>
        <v>keine vollständige ID</v>
      </c>
      <c r="C1578" s="359">
        <f>'[2]III_SAV-Details_NB'!B1584</f>
        <v>0</v>
      </c>
      <c r="D1578" s="359">
        <f>'[2]III_SAV-Details_NB'!C1584</f>
        <v>0</v>
      </c>
      <c r="E1578" s="359">
        <f>'[2]III_SAV-Details_NB'!D1584</f>
        <v>0</v>
      </c>
      <c r="F1578" s="490"/>
      <c r="G1578" s="281">
        <f>'[2]III_SAV-Details_NB'!X1584</f>
        <v>0</v>
      </c>
      <c r="H1578" s="281">
        <f t="shared" si="446"/>
        <v>0</v>
      </c>
      <c r="I1578" s="281">
        <f>IF(con_EOGJahr=2025,'[2]III_SAV-Details_NB'!AA1584,IF(con_EOGJahr=2026,'[2]III_SAV-Details_NB'!AB1584,'[2]III_SAV-Details_NB'!AC1584))</f>
        <v>0</v>
      </c>
      <c r="J1578" s="282"/>
      <c r="K1578" s="282"/>
      <c r="L1578" s="282"/>
      <c r="M1578" s="282"/>
      <c r="N1578" s="282"/>
      <c r="O1578" s="282"/>
      <c r="P1578" s="52">
        <f t="shared" si="447"/>
        <v>0</v>
      </c>
      <c r="Q1578" s="60"/>
      <c r="R1578" s="53">
        <f t="shared" si="453"/>
        <v>0</v>
      </c>
      <c r="S1578" s="59"/>
      <c r="T1578" s="61"/>
      <c r="U1578" s="342" t="str">
        <f t="shared" si="457"/>
        <v>k.A.</v>
      </c>
      <c r="V1578" s="343" t="str">
        <f t="shared" si="454"/>
        <v>k.A.</v>
      </c>
      <c r="W1578" s="343" t="str">
        <f>IFERROR(IF(OR($D1578="",$E1578=0,con_Ende=0),"k.A.",IF(VLOOKUP($D1578,rng_ND,5,0)="Nein",VLOOKUP($D1578,rng_ND,2,FALSE),MIN(VLOOKUP($D1578,rng_ND,2,FALSE),A_Stammdaten!$B$19-D_SAV!$E1578+1))),"k.A.")</f>
        <v>k.A.</v>
      </c>
      <c r="X1578" s="343" t="str">
        <f t="shared" si="455"/>
        <v>k.A.</v>
      </c>
      <c r="Y1578" s="62"/>
      <c r="Z1578" s="48">
        <f t="shared" si="456"/>
        <v>0</v>
      </c>
      <c r="AA1578" s="457"/>
      <c r="AB1578" s="55">
        <f t="shared" si="448"/>
        <v>0</v>
      </c>
      <c r="AC1578" s="55">
        <f>IF(A_Stammdaten!$B$25="ja",D_SAV!AA1578,D_SAV!AB1578)</f>
        <v>0</v>
      </c>
      <c r="AD1578" s="478">
        <f>IF(AC1578=0,0,IF(U1578-(con_EOGJahr-D_SAV!E1578)&lt;=0,AC1578,AC1578/V1578))</f>
        <v>0</v>
      </c>
      <c r="AE1578" s="478">
        <f>IFERROR(IF(AND(VLOOKUP(D1578,rng_ND,5,FALSE)="Ja",D_SAV!T1578="degressiv"),D_SAV!AC1578*Y1578/100,0),0)</f>
        <v>0</v>
      </c>
      <c r="AF1578" s="55">
        <f>IFERROR(IF(VLOOKUP(D1578,rng_ND,5,FALSE)="Ja",MAX(D_SAV!AD1578:AE1578),D_SAV!AD1578),0)</f>
        <v>0</v>
      </c>
      <c r="AG1578" s="55">
        <f t="shared" si="449"/>
        <v>0</v>
      </c>
      <c r="AH1578" s="55">
        <f t="shared" si="450"/>
        <v>0</v>
      </c>
      <c r="AI1578" s="55">
        <f t="shared" si="451"/>
        <v>0</v>
      </c>
      <c r="AJ1578" s="55">
        <f t="shared" si="452"/>
        <v>0</v>
      </c>
      <c r="AK1578" s="55">
        <f t="shared" si="443"/>
        <v>0</v>
      </c>
      <c r="AL1578" s="55">
        <f t="shared" si="444"/>
        <v>0</v>
      </c>
      <c r="AM1578" s="55">
        <f t="shared" si="445"/>
        <v>0</v>
      </c>
    </row>
    <row r="1579" spans="1:39" x14ac:dyDescent="0.25">
      <c r="A1579" s="47">
        <v>1575</v>
      </c>
      <c r="B1579" s="358" t="str">
        <f>IF(AND(E1579&lt;&gt;0,D1579&lt;&gt;0,F1579&lt;&gt;0),IF(C1579&lt;&gt;0,CONCATENATE(C1579,"-AGr",VLOOKUP(D1579,Listen!$A$2:$G$45,7,FALSE),"-",E1579,"-",F1579,),CONCATENATE("AGr",VLOOKUP(D1579,Listen!$A$2:$G$45,7,FALSE),"-",E1579,"-",F1579)),"keine vollständige ID")</f>
        <v>keine vollständige ID</v>
      </c>
      <c r="C1579" s="359">
        <f>'[2]III_SAV-Details_NB'!B1585</f>
        <v>0</v>
      </c>
      <c r="D1579" s="359">
        <f>'[2]III_SAV-Details_NB'!C1585</f>
        <v>0</v>
      </c>
      <c r="E1579" s="359">
        <f>'[2]III_SAV-Details_NB'!D1585</f>
        <v>0</v>
      </c>
      <c r="F1579" s="490"/>
      <c r="G1579" s="281">
        <f>'[2]III_SAV-Details_NB'!X1585</f>
        <v>0</v>
      </c>
      <c r="H1579" s="281">
        <f t="shared" si="446"/>
        <v>0</v>
      </c>
      <c r="I1579" s="281">
        <f>IF(con_EOGJahr=2025,'[2]III_SAV-Details_NB'!AA1585,IF(con_EOGJahr=2026,'[2]III_SAV-Details_NB'!AB1585,'[2]III_SAV-Details_NB'!AC1585))</f>
        <v>0</v>
      </c>
      <c r="J1579" s="282"/>
      <c r="K1579" s="282"/>
      <c r="L1579" s="282"/>
      <c r="M1579" s="282"/>
      <c r="N1579" s="282"/>
      <c r="O1579" s="282"/>
      <c r="P1579" s="52">
        <f t="shared" si="447"/>
        <v>0</v>
      </c>
      <c r="Q1579" s="60"/>
      <c r="R1579" s="53">
        <f t="shared" si="453"/>
        <v>0</v>
      </c>
      <c r="S1579" s="59"/>
      <c r="T1579" s="61"/>
      <c r="U1579" s="342" t="str">
        <f t="shared" si="457"/>
        <v>k.A.</v>
      </c>
      <c r="V1579" s="343" t="str">
        <f t="shared" si="454"/>
        <v>k.A.</v>
      </c>
      <c r="W1579" s="343" t="str">
        <f>IFERROR(IF(OR($D1579="",$E1579=0,con_Ende=0),"k.A.",IF(VLOOKUP($D1579,rng_ND,5,0)="Nein",VLOOKUP($D1579,rng_ND,2,FALSE),MIN(VLOOKUP($D1579,rng_ND,2,FALSE),A_Stammdaten!$B$19-D_SAV!$E1579+1))),"k.A.")</f>
        <v>k.A.</v>
      </c>
      <c r="X1579" s="343" t="str">
        <f t="shared" si="455"/>
        <v>k.A.</v>
      </c>
      <c r="Y1579" s="62"/>
      <c r="Z1579" s="48">
        <f t="shared" si="456"/>
        <v>0</v>
      </c>
      <c r="AA1579" s="457"/>
      <c r="AB1579" s="55">
        <f t="shared" si="448"/>
        <v>0</v>
      </c>
      <c r="AC1579" s="55">
        <f>IF(A_Stammdaten!$B$25="ja",D_SAV!AA1579,D_SAV!AB1579)</f>
        <v>0</v>
      </c>
      <c r="AD1579" s="478">
        <f>IF(AC1579=0,0,IF(U1579-(con_EOGJahr-D_SAV!E1579)&lt;=0,AC1579,AC1579/V1579))</f>
        <v>0</v>
      </c>
      <c r="AE1579" s="478">
        <f>IFERROR(IF(AND(VLOOKUP(D1579,rng_ND,5,FALSE)="Ja",D_SAV!T1579="degressiv"),D_SAV!AC1579*Y1579/100,0),0)</f>
        <v>0</v>
      </c>
      <c r="AF1579" s="55">
        <f>IFERROR(IF(VLOOKUP(D1579,rng_ND,5,FALSE)="Ja",MAX(D_SAV!AD1579:AE1579),D_SAV!AD1579),0)</f>
        <v>0</v>
      </c>
      <c r="AG1579" s="55">
        <f t="shared" si="449"/>
        <v>0</v>
      </c>
      <c r="AH1579" s="55">
        <f t="shared" si="450"/>
        <v>0</v>
      </c>
      <c r="AI1579" s="55">
        <f t="shared" si="451"/>
        <v>0</v>
      </c>
      <c r="AJ1579" s="55">
        <f t="shared" si="452"/>
        <v>0</v>
      </c>
      <c r="AK1579" s="55">
        <f t="shared" si="443"/>
        <v>0</v>
      </c>
      <c r="AL1579" s="55">
        <f t="shared" si="444"/>
        <v>0</v>
      </c>
      <c r="AM1579" s="55">
        <f t="shared" si="445"/>
        <v>0</v>
      </c>
    </row>
    <row r="1580" spans="1:39" x14ac:dyDescent="0.25">
      <c r="A1580" s="47">
        <v>1576</v>
      </c>
      <c r="B1580" s="358" t="str">
        <f>IF(AND(E1580&lt;&gt;0,D1580&lt;&gt;0,F1580&lt;&gt;0),IF(C1580&lt;&gt;0,CONCATENATE(C1580,"-AGr",VLOOKUP(D1580,Listen!$A$2:$G$45,7,FALSE),"-",E1580,"-",F1580,),CONCATENATE("AGr",VLOOKUP(D1580,Listen!$A$2:$G$45,7,FALSE),"-",E1580,"-",F1580)),"keine vollständige ID")</f>
        <v>keine vollständige ID</v>
      </c>
      <c r="C1580" s="359">
        <f>'[2]III_SAV-Details_NB'!B1586</f>
        <v>0</v>
      </c>
      <c r="D1580" s="359">
        <f>'[2]III_SAV-Details_NB'!C1586</f>
        <v>0</v>
      </c>
      <c r="E1580" s="359">
        <f>'[2]III_SAV-Details_NB'!D1586</f>
        <v>0</v>
      </c>
      <c r="F1580" s="490"/>
      <c r="G1580" s="281">
        <f>'[2]III_SAV-Details_NB'!X1586</f>
        <v>0</v>
      </c>
      <c r="H1580" s="281">
        <f t="shared" si="446"/>
        <v>0</v>
      </c>
      <c r="I1580" s="281">
        <f>IF(con_EOGJahr=2025,'[2]III_SAV-Details_NB'!AA1586,IF(con_EOGJahr=2026,'[2]III_SAV-Details_NB'!AB1586,'[2]III_SAV-Details_NB'!AC1586))</f>
        <v>0</v>
      </c>
      <c r="J1580" s="282"/>
      <c r="K1580" s="282"/>
      <c r="L1580" s="282"/>
      <c r="M1580" s="282"/>
      <c r="N1580" s="282"/>
      <c r="O1580" s="282"/>
      <c r="P1580" s="52">
        <f t="shared" si="447"/>
        <v>0</v>
      </c>
      <c r="Q1580" s="60"/>
      <c r="R1580" s="53">
        <f t="shared" si="453"/>
        <v>0</v>
      </c>
      <c r="S1580" s="59"/>
      <c r="T1580" s="61"/>
      <c r="U1580" s="342" t="str">
        <f t="shared" si="457"/>
        <v>k.A.</v>
      </c>
      <c r="V1580" s="343" t="str">
        <f t="shared" si="454"/>
        <v>k.A.</v>
      </c>
      <c r="W1580" s="343" t="str">
        <f>IFERROR(IF(OR($D1580="",$E1580=0,con_Ende=0),"k.A.",IF(VLOOKUP($D1580,rng_ND,5,0)="Nein",VLOOKUP($D1580,rng_ND,2,FALSE),MIN(VLOOKUP($D1580,rng_ND,2,FALSE),A_Stammdaten!$B$19-D_SAV!$E1580+1))),"k.A.")</f>
        <v>k.A.</v>
      </c>
      <c r="X1580" s="343" t="str">
        <f t="shared" si="455"/>
        <v>k.A.</v>
      </c>
      <c r="Y1580" s="62"/>
      <c r="Z1580" s="48">
        <f t="shared" si="456"/>
        <v>0</v>
      </c>
      <c r="AA1580" s="457"/>
      <c r="AB1580" s="55">
        <f t="shared" si="448"/>
        <v>0</v>
      </c>
      <c r="AC1580" s="55">
        <f>IF(A_Stammdaten!$B$25="ja",D_SAV!AA1580,D_SAV!AB1580)</f>
        <v>0</v>
      </c>
      <c r="AD1580" s="478">
        <f>IF(AC1580=0,0,IF(U1580-(con_EOGJahr-D_SAV!E1580)&lt;=0,AC1580,AC1580/V1580))</f>
        <v>0</v>
      </c>
      <c r="AE1580" s="478">
        <f>IFERROR(IF(AND(VLOOKUP(D1580,rng_ND,5,FALSE)="Ja",D_SAV!T1580="degressiv"),D_SAV!AC1580*Y1580/100,0),0)</f>
        <v>0</v>
      </c>
      <c r="AF1580" s="55">
        <f>IFERROR(IF(VLOOKUP(D1580,rng_ND,5,FALSE)="Ja",MAX(D_SAV!AD1580:AE1580),D_SAV!AD1580),0)</f>
        <v>0</v>
      </c>
      <c r="AG1580" s="55">
        <f t="shared" si="449"/>
        <v>0</v>
      </c>
      <c r="AH1580" s="55">
        <f t="shared" si="450"/>
        <v>0</v>
      </c>
      <c r="AI1580" s="55">
        <f t="shared" si="451"/>
        <v>0</v>
      </c>
      <c r="AJ1580" s="55">
        <f t="shared" si="452"/>
        <v>0</v>
      </c>
      <c r="AK1580" s="55">
        <f t="shared" si="443"/>
        <v>0</v>
      </c>
      <c r="AL1580" s="55">
        <f t="shared" si="444"/>
        <v>0</v>
      </c>
      <c r="AM1580" s="55">
        <f t="shared" si="445"/>
        <v>0</v>
      </c>
    </row>
    <row r="1581" spans="1:39" x14ac:dyDescent="0.25">
      <c r="A1581" s="47">
        <v>1577</v>
      </c>
      <c r="B1581" s="358" t="str">
        <f>IF(AND(E1581&lt;&gt;0,D1581&lt;&gt;0,F1581&lt;&gt;0),IF(C1581&lt;&gt;0,CONCATENATE(C1581,"-AGr",VLOOKUP(D1581,Listen!$A$2:$G$45,7,FALSE),"-",E1581,"-",F1581,),CONCATENATE("AGr",VLOOKUP(D1581,Listen!$A$2:$G$45,7,FALSE),"-",E1581,"-",F1581)),"keine vollständige ID")</f>
        <v>keine vollständige ID</v>
      </c>
      <c r="C1581" s="359">
        <f>'[2]III_SAV-Details_NB'!B1587</f>
        <v>0</v>
      </c>
      <c r="D1581" s="359">
        <f>'[2]III_SAV-Details_NB'!C1587</f>
        <v>0</v>
      </c>
      <c r="E1581" s="359">
        <f>'[2]III_SAV-Details_NB'!D1587</f>
        <v>0</v>
      </c>
      <c r="F1581" s="490"/>
      <c r="G1581" s="281">
        <f>'[2]III_SAV-Details_NB'!X1587</f>
        <v>0</v>
      </c>
      <c r="H1581" s="281">
        <f t="shared" si="446"/>
        <v>0</v>
      </c>
      <c r="I1581" s="281">
        <f>IF(con_EOGJahr=2025,'[2]III_SAV-Details_NB'!AA1587,IF(con_EOGJahr=2026,'[2]III_SAV-Details_NB'!AB1587,'[2]III_SAV-Details_NB'!AC1587))</f>
        <v>0</v>
      </c>
      <c r="J1581" s="282"/>
      <c r="K1581" s="282"/>
      <c r="L1581" s="282"/>
      <c r="M1581" s="282"/>
      <c r="N1581" s="282"/>
      <c r="O1581" s="282"/>
      <c r="P1581" s="52">
        <f t="shared" si="447"/>
        <v>0</v>
      </c>
      <c r="Q1581" s="60"/>
      <c r="R1581" s="53">
        <f t="shared" si="453"/>
        <v>0</v>
      </c>
      <c r="S1581" s="59"/>
      <c r="T1581" s="61"/>
      <c r="U1581" s="342" t="str">
        <f t="shared" si="457"/>
        <v>k.A.</v>
      </c>
      <c r="V1581" s="343" t="str">
        <f t="shared" si="454"/>
        <v>k.A.</v>
      </c>
      <c r="W1581" s="343" t="str">
        <f>IFERROR(IF(OR($D1581="",$E1581=0,con_Ende=0),"k.A.",IF(VLOOKUP($D1581,rng_ND,5,0)="Nein",VLOOKUP($D1581,rng_ND,2,FALSE),MIN(VLOOKUP($D1581,rng_ND,2,FALSE),A_Stammdaten!$B$19-D_SAV!$E1581+1))),"k.A.")</f>
        <v>k.A.</v>
      </c>
      <c r="X1581" s="343" t="str">
        <f t="shared" si="455"/>
        <v>k.A.</v>
      </c>
      <c r="Y1581" s="62"/>
      <c r="Z1581" s="48">
        <f t="shared" si="456"/>
        <v>0</v>
      </c>
      <c r="AA1581" s="457"/>
      <c r="AB1581" s="55">
        <f t="shared" si="448"/>
        <v>0</v>
      </c>
      <c r="AC1581" s="55">
        <f>IF(A_Stammdaten!$B$25="ja",D_SAV!AA1581,D_SAV!AB1581)</f>
        <v>0</v>
      </c>
      <c r="AD1581" s="478">
        <f>IF(AC1581=0,0,IF(U1581-(con_EOGJahr-D_SAV!E1581)&lt;=0,AC1581,AC1581/V1581))</f>
        <v>0</v>
      </c>
      <c r="AE1581" s="478">
        <f>IFERROR(IF(AND(VLOOKUP(D1581,rng_ND,5,FALSE)="Ja",D_SAV!T1581="degressiv"),D_SAV!AC1581*Y1581/100,0),0)</f>
        <v>0</v>
      </c>
      <c r="AF1581" s="55">
        <f>IFERROR(IF(VLOOKUP(D1581,rng_ND,5,FALSE)="Ja",MAX(D_SAV!AD1581:AE1581),D_SAV!AD1581),0)</f>
        <v>0</v>
      </c>
      <c r="AG1581" s="55">
        <f t="shared" si="449"/>
        <v>0</v>
      </c>
      <c r="AH1581" s="55">
        <f t="shared" si="450"/>
        <v>0</v>
      </c>
      <c r="AI1581" s="55">
        <f t="shared" si="451"/>
        <v>0</v>
      </c>
      <c r="AJ1581" s="55">
        <f t="shared" si="452"/>
        <v>0</v>
      </c>
      <c r="AK1581" s="55">
        <f t="shared" si="443"/>
        <v>0</v>
      </c>
      <c r="AL1581" s="55">
        <f t="shared" si="444"/>
        <v>0</v>
      </c>
      <c r="AM1581" s="55">
        <f t="shared" si="445"/>
        <v>0</v>
      </c>
    </row>
    <row r="1582" spans="1:39" x14ac:dyDescent="0.25">
      <c r="A1582" s="47">
        <v>1578</v>
      </c>
      <c r="B1582" s="358" t="str">
        <f>IF(AND(E1582&lt;&gt;0,D1582&lt;&gt;0,F1582&lt;&gt;0),IF(C1582&lt;&gt;0,CONCATENATE(C1582,"-AGr",VLOOKUP(D1582,Listen!$A$2:$G$45,7,FALSE),"-",E1582,"-",F1582,),CONCATENATE("AGr",VLOOKUP(D1582,Listen!$A$2:$G$45,7,FALSE),"-",E1582,"-",F1582)),"keine vollständige ID")</f>
        <v>keine vollständige ID</v>
      </c>
      <c r="C1582" s="359">
        <f>'[2]III_SAV-Details_NB'!B1588</f>
        <v>0</v>
      </c>
      <c r="D1582" s="359">
        <f>'[2]III_SAV-Details_NB'!C1588</f>
        <v>0</v>
      </c>
      <c r="E1582" s="359">
        <f>'[2]III_SAV-Details_NB'!D1588</f>
        <v>0</v>
      </c>
      <c r="F1582" s="490"/>
      <c r="G1582" s="281">
        <f>'[2]III_SAV-Details_NB'!X1588</f>
        <v>0</v>
      </c>
      <c r="H1582" s="281">
        <f t="shared" si="446"/>
        <v>0</v>
      </c>
      <c r="I1582" s="281">
        <f>IF(con_EOGJahr=2025,'[2]III_SAV-Details_NB'!AA1588,IF(con_EOGJahr=2026,'[2]III_SAV-Details_NB'!AB1588,'[2]III_SAV-Details_NB'!AC1588))</f>
        <v>0</v>
      </c>
      <c r="J1582" s="282"/>
      <c r="K1582" s="282"/>
      <c r="L1582" s="282"/>
      <c r="M1582" s="282"/>
      <c r="N1582" s="282"/>
      <c r="O1582" s="282"/>
      <c r="P1582" s="52">
        <f t="shared" si="447"/>
        <v>0</v>
      </c>
      <c r="Q1582" s="60"/>
      <c r="R1582" s="53">
        <f t="shared" si="453"/>
        <v>0</v>
      </c>
      <c r="S1582" s="59"/>
      <c r="T1582" s="61"/>
      <c r="U1582" s="342" t="str">
        <f t="shared" si="457"/>
        <v>k.A.</v>
      </c>
      <c r="V1582" s="343" t="str">
        <f t="shared" si="454"/>
        <v>k.A.</v>
      </c>
      <c r="W1582" s="343" t="str">
        <f>IFERROR(IF(OR($D1582="",$E1582=0,con_Ende=0),"k.A.",IF(VLOOKUP($D1582,rng_ND,5,0)="Nein",VLOOKUP($D1582,rng_ND,2,FALSE),MIN(VLOOKUP($D1582,rng_ND,2,FALSE),A_Stammdaten!$B$19-D_SAV!$E1582+1))),"k.A.")</f>
        <v>k.A.</v>
      </c>
      <c r="X1582" s="343" t="str">
        <f t="shared" si="455"/>
        <v>k.A.</v>
      </c>
      <c r="Y1582" s="62"/>
      <c r="Z1582" s="48">
        <f t="shared" si="456"/>
        <v>0</v>
      </c>
      <c r="AA1582" s="457"/>
      <c r="AB1582" s="55">
        <f t="shared" si="448"/>
        <v>0</v>
      </c>
      <c r="AC1582" s="55">
        <f>IF(A_Stammdaten!$B$25="ja",D_SAV!AA1582,D_SAV!AB1582)</f>
        <v>0</v>
      </c>
      <c r="AD1582" s="478">
        <f>IF(AC1582=0,0,IF(U1582-(con_EOGJahr-D_SAV!E1582)&lt;=0,AC1582,AC1582/V1582))</f>
        <v>0</v>
      </c>
      <c r="AE1582" s="478">
        <f>IFERROR(IF(AND(VLOOKUP(D1582,rng_ND,5,FALSE)="Ja",D_SAV!T1582="degressiv"),D_SAV!AC1582*Y1582/100,0),0)</f>
        <v>0</v>
      </c>
      <c r="AF1582" s="55">
        <f>IFERROR(IF(VLOOKUP(D1582,rng_ND,5,FALSE)="Ja",MAX(D_SAV!AD1582:AE1582),D_SAV!AD1582),0)</f>
        <v>0</v>
      </c>
      <c r="AG1582" s="55">
        <f t="shared" si="449"/>
        <v>0</v>
      </c>
      <c r="AH1582" s="55">
        <f t="shared" si="450"/>
        <v>0</v>
      </c>
      <c r="AI1582" s="55">
        <f t="shared" si="451"/>
        <v>0</v>
      </c>
      <c r="AJ1582" s="55">
        <f t="shared" si="452"/>
        <v>0</v>
      </c>
      <c r="AK1582" s="55">
        <f t="shared" si="443"/>
        <v>0</v>
      </c>
      <c r="AL1582" s="55">
        <f t="shared" si="444"/>
        <v>0</v>
      </c>
      <c r="AM1582" s="55">
        <f t="shared" si="445"/>
        <v>0</v>
      </c>
    </row>
    <row r="1583" spans="1:39" x14ac:dyDescent="0.25">
      <c r="A1583" s="47">
        <v>1579</v>
      </c>
      <c r="B1583" s="358" t="str">
        <f>IF(AND(E1583&lt;&gt;0,D1583&lt;&gt;0,F1583&lt;&gt;0),IF(C1583&lt;&gt;0,CONCATENATE(C1583,"-AGr",VLOOKUP(D1583,Listen!$A$2:$G$45,7,FALSE),"-",E1583,"-",F1583,),CONCATENATE("AGr",VLOOKUP(D1583,Listen!$A$2:$G$45,7,FALSE),"-",E1583,"-",F1583)),"keine vollständige ID")</f>
        <v>keine vollständige ID</v>
      </c>
      <c r="C1583" s="359">
        <f>'[2]III_SAV-Details_NB'!B1589</f>
        <v>0</v>
      </c>
      <c r="D1583" s="359">
        <f>'[2]III_SAV-Details_NB'!C1589</f>
        <v>0</v>
      </c>
      <c r="E1583" s="359">
        <f>'[2]III_SAV-Details_NB'!D1589</f>
        <v>0</v>
      </c>
      <c r="F1583" s="490"/>
      <c r="G1583" s="281">
        <f>'[2]III_SAV-Details_NB'!X1589</f>
        <v>0</v>
      </c>
      <c r="H1583" s="281">
        <f t="shared" si="446"/>
        <v>0</v>
      </c>
      <c r="I1583" s="281">
        <f>IF(con_EOGJahr=2025,'[2]III_SAV-Details_NB'!AA1589,IF(con_EOGJahr=2026,'[2]III_SAV-Details_NB'!AB1589,'[2]III_SAV-Details_NB'!AC1589))</f>
        <v>0</v>
      </c>
      <c r="J1583" s="282"/>
      <c r="K1583" s="282"/>
      <c r="L1583" s="282"/>
      <c r="M1583" s="282"/>
      <c r="N1583" s="282"/>
      <c r="O1583" s="282"/>
      <c r="P1583" s="52">
        <f t="shared" si="447"/>
        <v>0</v>
      </c>
      <c r="Q1583" s="60"/>
      <c r="R1583" s="53">
        <f t="shared" si="453"/>
        <v>0</v>
      </c>
      <c r="S1583" s="59"/>
      <c r="T1583" s="61"/>
      <c r="U1583" s="342" t="str">
        <f t="shared" si="457"/>
        <v>k.A.</v>
      </c>
      <c r="V1583" s="343" t="str">
        <f t="shared" si="454"/>
        <v>k.A.</v>
      </c>
      <c r="W1583" s="343" t="str">
        <f>IFERROR(IF(OR($D1583="",$E1583=0,con_Ende=0),"k.A.",IF(VLOOKUP($D1583,rng_ND,5,0)="Nein",VLOOKUP($D1583,rng_ND,2,FALSE),MIN(VLOOKUP($D1583,rng_ND,2,FALSE),A_Stammdaten!$B$19-D_SAV!$E1583+1))),"k.A.")</f>
        <v>k.A.</v>
      </c>
      <c r="X1583" s="343" t="str">
        <f t="shared" si="455"/>
        <v>k.A.</v>
      </c>
      <c r="Y1583" s="62"/>
      <c r="Z1583" s="48">
        <f t="shared" si="456"/>
        <v>0</v>
      </c>
      <c r="AA1583" s="457"/>
      <c r="AB1583" s="55">
        <f t="shared" si="448"/>
        <v>0</v>
      </c>
      <c r="AC1583" s="55">
        <f>IF(A_Stammdaten!$B$25="ja",D_SAV!AA1583,D_SAV!AB1583)</f>
        <v>0</v>
      </c>
      <c r="AD1583" s="478">
        <f>IF(AC1583=0,0,IF(U1583-(con_EOGJahr-D_SAV!E1583)&lt;=0,AC1583,AC1583/V1583))</f>
        <v>0</v>
      </c>
      <c r="AE1583" s="478">
        <f>IFERROR(IF(AND(VLOOKUP(D1583,rng_ND,5,FALSE)="Ja",D_SAV!T1583="degressiv"),D_SAV!AC1583*Y1583/100,0),0)</f>
        <v>0</v>
      </c>
      <c r="AF1583" s="55">
        <f>IFERROR(IF(VLOOKUP(D1583,rng_ND,5,FALSE)="Ja",MAX(D_SAV!AD1583:AE1583),D_SAV!AD1583),0)</f>
        <v>0</v>
      </c>
      <c r="AG1583" s="55">
        <f t="shared" si="449"/>
        <v>0</v>
      </c>
      <c r="AH1583" s="55">
        <f t="shared" si="450"/>
        <v>0</v>
      </c>
      <c r="AI1583" s="55">
        <f t="shared" si="451"/>
        <v>0</v>
      </c>
      <c r="AJ1583" s="55">
        <f t="shared" si="452"/>
        <v>0</v>
      </c>
      <c r="AK1583" s="55">
        <f t="shared" si="443"/>
        <v>0</v>
      </c>
      <c r="AL1583" s="55">
        <f t="shared" si="444"/>
        <v>0</v>
      </c>
      <c r="AM1583" s="55">
        <f t="shared" si="445"/>
        <v>0</v>
      </c>
    </row>
    <row r="1584" spans="1:39" x14ac:dyDescent="0.25">
      <c r="A1584" s="47">
        <v>1580</v>
      </c>
      <c r="B1584" s="358" t="str">
        <f>IF(AND(E1584&lt;&gt;0,D1584&lt;&gt;0,F1584&lt;&gt;0),IF(C1584&lt;&gt;0,CONCATENATE(C1584,"-AGr",VLOOKUP(D1584,Listen!$A$2:$G$45,7,FALSE),"-",E1584,"-",F1584,),CONCATENATE("AGr",VLOOKUP(D1584,Listen!$A$2:$G$45,7,FALSE),"-",E1584,"-",F1584)),"keine vollständige ID")</f>
        <v>keine vollständige ID</v>
      </c>
      <c r="C1584" s="359">
        <f>'[2]III_SAV-Details_NB'!B1590</f>
        <v>0</v>
      </c>
      <c r="D1584" s="359">
        <f>'[2]III_SAV-Details_NB'!C1590</f>
        <v>0</v>
      </c>
      <c r="E1584" s="359">
        <f>'[2]III_SAV-Details_NB'!D1590</f>
        <v>0</v>
      </c>
      <c r="F1584" s="490"/>
      <c r="G1584" s="281">
        <f>'[2]III_SAV-Details_NB'!X1590</f>
        <v>0</v>
      </c>
      <c r="H1584" s="281">
        <f t="shared" si="446"/>
        <v>0</v>
      </c>
      <c r="I1584" s="281">
        <f>IF(con_EOGJahr=2025,'[2]III_SAV-Details_NB'!AA1590,IF(con_EOGJahr=2026,'[2]III_SAV-Details_NB'!AB1590,'[2]III_SAV-Details_NB'!AC1590))</f>
        <v>0</v>
      </c>
      <c r="J1584" s="282"/>
      <c r="K1584" s="282"/>
      <c r="L1584" s="282"/>
      <c r="M1584" s="282"/>
      <c r="N1584" s="282"/>
      <c r="O1584" s="282"/>
      <c r="P1584" s="52">
        <f t="shared" si="447"/>
        <v>0</v>
      </c>
      <c r="Q1584" s="60"/>
      <c r="R1584" s="53">
        <f t="shared" si="453"/>
        <v>0</v>
      </c>
      <c r="S1584" s="59"/>
      <c r="T1584" s="61"/>
      <c r="U1584" s="342" t="str">
        <f t="shared" si="457"/>
        <v>k.A.</v>
      </c>
      <c r="V1584" s="343" t="str">
        <f t="shared" si="454"/>
        <v>k.A.</v>
      </c>
      <c r="W1584" s="343" t="str">
        <f>IFERROR(IF(OR($D1584="",$E1584=0,con_Ende=0),"k.A.",IF(VLOOKUP($D1584,rng_ND,5,0)="Nein",VLOOKUP($D1584,rng_ND,2,FALSE),MIN(VLOOKUP($D1584,rng_ND,2,FALSE),A_Stammdaten!$B$19-D_SAV!$E1584+1))),"k.A.")</f>
        <v>k.A.</v>
      </c>
      <c r="X1584" s="343" t="str">
        <f t="shared" si="455"/>
        <v>k.A.</v>
      </c>
      <c r="Y1584" s="62"/>
      <c r="Z1584" s="48">
        <f t="shared" si="456"/>
        <v>0</v>
      </c>
      <c r="AA1584" s="457"/>
      <c r="AB1584" s="55">
        <f t="shared" si="448"/>
        <v>0</v>
      </c>
      <c r="AC1584" s="55">
        <f>IF(A_Stammdaten!$B$25="ja",D_SAV!AA1584,D_SAV!AB1584)</f>
        <v>0</v>
      </c>
      <c r="AD1584" s="478">
        <f>IF(AC1584=0,0,IF(U1584-(con_EOGJahr-D_SAV!E1584)&lt;=0,AC1584,AC1584/V1584))</f>
        <v>0</v>
      </c>
      <c r="AE1584" s="478">
        <f>IFERROR(IF(AND(VLOOKUP(D1584,rng_ND,5,FALSE)="Ja",D_SAV!T1584="degressiv"),D_SAV!AC1584*Y1584/100,0),0)</f>
        <v>0</v>
      </c>
      <c r="AF1584" s="55">
        <f>IFERROR(IF(VLOOKUP(D1584,rng_ND,5,FALSE)="Ja",MAX(D_SAV!AD1584:AE1584),D_SAV!AD1584),0)</f>
        <v>0</v>
      </c>
      <c r="AG1584" s="55">
        <f t="shared" si="449"/>
        <v>0</v>
      </c>
      <c r="AH1584" s="55">
        <f t="shared" si="450"/>
        <v>0</v>
      </c>
      <c r="AI1584" s="55">
        <f t="shared" si="451"/>
        <v>0</v>
      </c>
      <c r="AJ1584" s="55">
        <f t="shared" si="452"/>
        <v>0</v>
      </c>
      <c r="AK1584" s="55">
        <f t="shared" si="443"/>
        <v>0</v>
      </c>
      <c r="AL1584" s="55">
        <f t="shared" si="444"/>
        <v>0</v>
      </c>
      <c r="AM1584" s="55">
        <f t="shared" si="445"/>
        <v>0</v>
      </c>
    </row>
    <row r="1585" spans="1:39" x14ac:dyDescent="0.25">
      <c r="A1585" s="47">
        <v>1581</v>
      </c>
      <c r="B1585" s="358" t="str">
        <f>IF(AND(E1585&lt;&gt;0,D1585&lt;&gt;0,F1585&lt;&gt;0),IF(C1585&lt;&gt;0,CONCATENATE(C1585,"-AGr",VLOOKUP(D1585,Listen!$A$2:$G$45,7,FALSE),"-",E1585,"-",F1585,),CONCATENATE("AGr",VLOOKUP(D1585,Listen!$A$2:$G$45,7,FALSE),"-",E1585,"-",F1585)),"keine vollständige ID")</f>
        <v>keine vollständige ID</v>
      </c>
      <c r="C1585" s="359">
        <f>'[2]III_SAV-Details_NB'!B1591</f>
        <v>0</v>
      </c>
      <c r="D1585" s="359">
        <f>'[2]III_SAV-Details_NB'!C1591</f>
        <v>0</v>
      </c>
      <c r="E1585" s="359">
        <f>'[2]III_SAV-Details_NB'!D1591</f>
        <v>0</v>
      </c>
      <c r="F1585" s="490"/>
      <c r="G1585" s="281">
        <f>'[2]III_SAV-Details_NB'!X1591</f>
        <v>0</v>
      </c>
      <c r="H1585" s="281">
        <f t="shared" si="446"/>
        <v>0</v>
      </c>
      <c r="I1585" s="281">
        <f>IF(con_EOGJahr=2025,'[2]III_SAV-Details_NB'!AA1591,IF(con_EOGJahr=2026,'[2]III_SAV-Details_NB'!AB1591,'[2]III_SAV-Details_NB'!AC1591))</f>
        <v>0</v>
      </c>
      <c r="J1585" s="282"/>
      <c r="K1585" s="282"/>
      <c r="L1585" s="282"/>
      <c r="M1585" s="282"/>
      <c r="N1585" s="282"/>
      <c r="O1585" s="282"/>
      <c r="P1585" s="52">
        <f t="shared" si="447"/>
        <v>0</v>
      </c>
      <c r="Q1585" s="60"/>
      <c r="R1585" s="53">
        <f t="shared" si="453"/>
        <v>0</v>
      </c>
      <c r="S1585" s="59"/>
      <c r="T1585" s="61"/>
      <c r="U1585" s="342" t="str">
        <f t="shared" si="457"/>
        <v>k.A.</v>
      </c>
      <c r="V1585" s="343" t="str">
        <f t="shared" si="454"/>
        <v>k.A.</v>
      </c>
      <c r="W1585" s="343" t="str">
        <f>IFERROR(IF(OR($D1585="",$E1585=0,con_Ende=0),"k.A.",IF(VLOOKUP($D1585,rng_ND,5,0)="Nein",VLOOKUP($D1585,rng_ND,2,FALSE),MIN(VLOOKUP($D1585,rng_ND,2,FALSE),A_Stammdaten!$B$19-D_SAV!$E1585+1))),"k.A.")</f>
        <v>k.A.</v>
      </c>
      <c r="X1585" s="343" t="str">
        <f t="shared" si="455"/>
        <v>k.A.</v>
      </c>
      <c r="Y1585" s="62"/>
      <c r="Z1585" s="48">
        <f t="shared" si="456"/>
        <v>0</v>
      </c>
      <c r="AA1585" s="457"/>
      <c r="AB1585" s="55">
        <f t="shared" si="448"/>
        <v>0</v>
      </c>
      <c r="AC1585" s="55">
        <f>IF(A_Stammdaten!$B$25="ja",D_SAV!AA1585,D_SAV!AB1585)</f>
        <v>0</v>
      </c>
      <c r="AD1585" s="478">
        <f>IF(AC1585=0,0,IF(U1585-(con_EOGJahr-D_SAV!E1585)&lt;=0,AC1585,AC1585/V1585))</f>
        <v>0</v>
      </c>
      <c r="AE1585" s="478">
        <f>IFERROR(IF(AND(VLOOKUP(D1585,rng_ND,5,FALSE)="Ja",D_SAV!T1585="degressiv"),D_SAV!AC1585*Y1585/100,0),0)</f>
        <v>0</v>
      </c>
      <c r="AF1585" s="55">
        <f>IFERROR(IF(VLOOKUP(D1585,rng_ND,5,FALSE)="Ja",MAX(D_SAV!AD1585:AE1585),D_SAV!AD1585),0)</f>
        <v>0</v>
      </c>
      <c r="AG1585" s="55">
        <f t="shared" si="449"/>
        <v>0</v>
      </c>
      <c r="AH1585" s="55">
        <f t="shared" si="450"/>
        <v>0</v>
      </c>
      <c r="AI1585" s="55">
        <f t="shared" si="451"/>
        <v>0</v>
      </c>
      <c r="AJ1585" s="55">
        <f t="shared" si="452"/>
        <v>0</v>
      </c>
      <c r="AK1585" s="55">
        <f t="shared" si="443"/>
        <v>0</v>
      </c>
      <c r="AL1585" s="55">
        <f t="shared" si="444"/>
        <v>0</v>
      </c>
      <c r="AM1585" s="55">
        <f t="shared" si="445"/>
        <v>0</v>
      </c>
    </row>
    <row r="1586" spans="1:39" x14ac:dyDescent="0.25">
      <c r="A1586" s="47">
        <v>1582</v>
      </c>
      <c r="B1586" s="358" t="str">
        <f>IF(AND(E1586&lt;&gt;0,D1586&lt;&gt;0,F1586&lt;&gt;0),IF(C1586&lt;&gt;0,CONCATENATE(C1586,"-AGr",VLOOKUP(D1586,Listen!$A$2:$G$45,7,FALSE),"-",E1586,"-",F1586,),CONCATENATE("AGr",VLOOKUP(D1586,Listen!$A$2:$G$45,7,FALSE),"-",E1586,"-",F1586)),"keine vollständige ID")</f>
        <v>keine vollständige ID</v>
      </c>
      <c r="C1586" s="359">
        <f>'[2]III_SAV-Details_NB'!B1592</f>
        <v>0</v>
      </c>
      <c r="D1586" s="359">
        <f>'[2]III_SAV-Details_NB'!C1592</f>
        <v>0</v>
      </c>
      <c r="E1586" s="359">
        <f>'[2]III_SAV-Details_NB'!D1592</f>
        <v>0</v>
      </c>
      <c r="F1586" s="490"/>
      <c r="G1586" s="281">
        <f>'[2]III_SAV-Details_NB'!X1592</f>
        <v>0</v>
      </c>
      <c r="H1586" s="281">
        <f t="shared" si="446"/>
        <v>0</v>
      </c>
      <c r="I1586" s="281">
        <f>IF(con_EOGJahr=2025,'[2]III_SAV-Details_NB'!AA1592,IF(con_EOGJahr=2026,'[2]III_SAV-Details_NB'!AB1592,'[2]III_SAV-Details_NB'!AC1592))</f>
        <v>0</v>
      </c>
      <c r="J1586" s="282"/>
      <c r="K1586" s="282"/>
      <c r="L1586" s="282"/>
      <c r="M1586" s="282"/>
      <c r="N1586" s="282"/>
      <c r="O1586" s="282"/>
      <c r="P1586" s="52">
        <f t="shared" si="447"/>
        <v>0</v>
      </c>
      <c r="Q1586" s="60"/>
      <c r="R1586" s="53">
        <f t="shared" si="453"/>
        <v>0</v>
      </c>
      <c r="S1586" s="59"/>
      <c r="T1586" s="61"/>
      <c r="U1586" s="342" t="str">
        <f t="shared" si="457"/>
        <v>k.A.</v>
      </c>
      <c r="V1586" s="343" t="str">
        <f t="shared" si="454"/>
        <v>k.A.</v>
      </c>
      <c r="W1586" s="343" t="str">
        <f>IFERROR(IF(OR($D1586="",$E1586=0,con_Ende=0),"k.A.",IF(VLOOKUP($D1586,rng_ND,5,0)="Nein",VLOOKUP($D1586,rng_ND,2,FALSE),MIN(VLOOKUP($D1586,rng_ND,2,FALSE),A_Stammdaten!$B$19-D_SAV!$E1586+1))),"k.A.")</f>
        <v>k.A.</v>
      </c>
      <c r="X1586" s="343" t="str">
        <f t="shared" si="455"/>
        <v>k.A.</v>
      </c>
      <c r="Y1586" s="62"/>
      <c r="Z1586" s="48">
        <f t="shared" si="456"/>
        <v>0</v>
      </c>
      <c r="AA1586" s="457"/>
      <c r="AB1586" s="55">
        <f t="shared" si="448"/>
        <v>0</v>
      </c>
      <c r="AC1586" s="55">
        <f>IF(A_Stammdaten!$B$25="ja",D_SAV!AA1586,D_SAV!AB1586)</f>
        <v>0</v>
      </c>
      <c r="AD1586" s="478">
        <f>IF(AC1586=0,0,IF(U1586-(con_EOGJahr-D_SAV!E1586)&lt;=0,AC1586,AC1586/V1586))</f>
        <v>0</v>
      </c>
      <c r="AE1586" s="478">
        <f>IFERROR(IF(AND(VLOOKUP(D1586,rng_ND,5,FALSE)="Ja",D_SAV!T1586="degressiv"),D_SAV!AC1586*Y1586/100,0),0)</f>
        <v>0</v>
      </c>
      <c r="AF1586" s="55">
        <f>IFERROR(IF(VLOOKUP(D1586,rng_ND,5,FALSE)="Ja",MAX(D_SAV!AD1586:AE1586),D_SAV!AD1586),0)</f>
        <v>0</v>
      </c>
      <c r="AG1586" s="55">
        <f t="shared" si="449"/>
        <v>0</v>
      </c>
      <c r="AH1586" s="55">
        <f t="shared" si="450"/>
        <v>0</v>
      </c>
      <c r="AI1586" s="55">
        <f t="shared" si="451"/>
        <v>0</v>
      </c>
      <c r="AJ1586" s="55">
        <f t="shared" si="452"/>
        <v>0</v>
      </c>
      <c r="AK1586" s="55">
        <f t="shared" si="443"/>
        <v>0</v>
      </c>
      <c r="AL1586" s="55">
        <f t="shared" si="444"/>
        <v>0</v>
      </c>
      <c r="AM1586" s="55">
        <f t="shared" si="445"/>
        <v>0</v>
      </c>
    </row>
    <row r="1587" spans="1:39" x14ac:dyDescent="0.25">
      <c r="A1587" s="47">
        <v>1583</v>
      </c>
      <c r="B1587" s="358" t="str">
        <f>IF(AND(E1587&lt;&gt;0,D1587&lt;&gt;0,F1587&lt;&gt;0),IF(C1587&lt;&gt;0,CONCATENATE(C1587,"-AGr",VLOOKUP(D1587,Listen!$A$2:$G$45,7,FALSE),"-",E1587,"-",F1587,),CONCATENATE("AGr",VLOOKUP(D1587,Listen!$A$2:$G$45,7,FALSE),"-",E1587,"-",F1587)),"keine vollständige ID")</f>
        <v>keine vollständige ID</v>
      </c>
      <c r="C1587" s="359">
        <f>'[2]III_SAV-Details_NB'!B1593</f>
        <v>0</v>
      </c>
      <c r="D1587" s="359">
        <f>'[2]III_SAV-Details_NB'!C1593</f>
        <v>0</v>
      </c>
      <c r="E1587" s="359">
        <f>'[2]III_SAV-Details_NB'!D1593</f>
        <v>0</v>
      </c>
      <c r="F1587" s="490"/>
      <c r="G1587" s="281">
        <f>'[2]III_SAV-Details_NB'!X1593</f>
        <v>0</v>
      </c>
      <c r="H1587" s="281">
        <f t="shared" si="446"/>
        <v>0</v>
      </c>
      <c r="I1587" s="281">
        <f>IF(con_EOGJahr=2025,'[2]III_SAV-Details_NB'!AA1593,IF(con_EOGJahr=2026,'[2]III_SAV-Details_NB'!AB1593,'[2]III_SAV-Details_NB'!AC1593))</f>
        <v>0</v>
      </c>
      <c r="J1587" s="282"/>
      <c r="K1587" s="282"/>
      <c r="L1587" s="282"/>
      <c r="M1587" s="282"/>
      <c r="N1587" s="282"/>
      <c r="O1587" s="282"/>
      <c r="P1587" s="52">
        <f t="shared" si="447"/>
        <v>0</v>
      </c>
      <c r="Q1587" s="60"/>
      <c r="R1587" s="53">
        <f t="shared" si="453"/>
        <v>0</v>
      </c>
      <c r="S1587" s="59"/>
      <c r="T1587" s="61"/>
      <c r="U1587" s="342" t="str">
        <f t="shared" si="457"/>
        <v>k.A.</v>
      </c>
      <c r="V1587" s="343" t="str">
        <f t="shared" si="454"/>
        <v>k.A.</v>
      </c>
      <c r="W1587" s="343" t="str">
        <f>IFERROR(IF(OR($D1587="",$E1587=0,con_Ende=0),"k.A.",IF(VLOOKUP($D1587,rng_ND,5,0)="Nein",VLOOKUP($D1587,rng_ND,2,FALSE),MIN(VLOOKUP($D1587,rng_ND,2,FALSE),A_Stammdaten!$B$19-D_SAV!$E1587+1))),"k.A.")</f>
        <v>k.A.</v>
      </c>
      <c r="X1587" s="343" t="str">
        <f t="shared" si="455"/>
        <v>k.A.</v>
      </c>
      <c r="Y1587" s="62"/>
      <c r="Z1587" s="48">
        <f t="shared" si="456"/>
        <v>0</v>
      </c>
      <c r="AA1587" s="457"/>
      <c r="AB1587" s="55">
        <f t="shared" si="448"/>
        <v>0</v>
      </c>
      <c r="AC1587" s="55">
        <f>IF(A_Stammdaten!$B$25="ja",D_SAV!AA1587,D_SAV!AB1587)</f>
        <v>0</v>
      </c>
      <c r="AD1587" s="478">
        <f>IF(AC1587=0,0,IF(U1587-(con_EOGJahr-D_SAV!E1587)&lt;=0,AC1587,AC1587/V1587))</f>
        <v>0</v>
      </c>
      <c r="AE1587" s="478">
        <f>IFERROR(IF(AND(VLOOKUP(D1587,rng_ND,5,FALSE)="Ja",D_SAV!T1587="degressiv"),D_SAV!AC1587*Y1587/100,0),0)</f>
        <v>0</v>
      </c>
      <c r="AF1587" s="55">
        <f>IFERROR(IF(VLOOKUP(D1587,rng_ND,5,FALSE)="Ja",MAX(D_SAV!AD1587:AE1587),D_SAV!AD1587),0)</f>
        <v>0</v>
      </c>
      <c r="AG1587" s="55">
        <f t="shared" si="449"/>
        <v>0</v>
      </c>
      <c r="AH1587" s="55">
        <f t="shared" si="450"/>
        <v>0</v>
      </c>
      <c r="AI1587" s="55">
        <f t="shared" si="451"/>
        <v>0</v>
      </c>
      <c r="AJ1587" s="55">
        <f t="shared" si="452"/>
        <v>0</v>
      </c>
      <c r="AK1587" s="55">
        <f t="shared" si="443"/>
        <v>0</v>
      </c>
      <c r="AL1587" s="55">
        <f t="shared" si="444"/>
        <v>0</v>
      </c>
      <c r="AM1587" s="55">
        <f t="shared" si="445"/>
        <v>0</v>
      </c>
    </row>
    <row r="1588" spans="1:39" x14ac:dyDescent="0.25">
      <c r="A1588" s="47">
        <v>1584</v>
      </c>
      <c r="B1588" s="358" t="str">
        <f>IF(AND(E1588&lt;&gt;0,D1588&lt;&gt;0,F1588&lt;&gt;0),IF(C1588&lt;&gt;0,CONCATENATE(C1588,"-AGr",VLOOKUP(D1588,Listen!$A$2:$G$45,7,FALSE),"-",E1588,"-",F1588,),CONCATENATE("AGr",VLOOKUP(D1588,Listen!$A$2:$G$45,7,FALSE),"-",E1588,"-",F1588)),"keine vollständige ID")</f>
        <v>keine vollständige ID</v>
      </c>
      <c r="C1588" s="359">
        <f>'[2]III_SAV-Details_NB'!B1594</f>
        <v>0</v>
      </c>
      <c r="D1588" s="359">
        <f>'[2]III_SAV-Details_NB'!C1594</f>
        <v>0</v>
      </c>
      <c r="E1588" s="359">
        <f>'[2]III_SAV-Details_NB'!D1594</f>
        <v>0</v>
      </c>
      <c r="F1588" s="490"/>
      <c r="G1588" s="281">
        <f>'[2]III_SAV-Details_NB'!X1594</f>
        <v>0</v>
      </c>
      <c r="H1588" s="281">
        <f t="shared" si="446"/>
        <v>0</v>
      </c>
      <c r="I1588" s="281">
        <f>IF(con_EOGJahr=2025,'[2]III_SAV-Details_NB'!AA1594,IF(con_EOGJahr=2026,'[2]III_SAV-Details_NB'!AB1594,'[2]III_SAV-Details_NB'!AC1594))</f>
        <v>0</v>
      </c>
      <c r="J1588" s="282"/>
      <c r="K1588" s="282"/>
      <c r="L1588" s="282"/>
      <c r="M1588" s="282"/>
      <c r="N1588" s="282"/>
      <c r="O1588" s="282"/>
      <c r="P1588" s="52">
        <f t="shared" si="447"/>
        <v>0</v>
      </c>
      <c r="Q1588" s="60"/>
      <c r="R1588" s="53">
        <f t="shared" si="453"/>
        <v>0</v>
      </c>
      <c r="S1588" s="59"/>
      <c r="T1588" s="61"/>
      <c r="U1588" s="342" t="str">
        <f t="shared" si="457"/>
        <v>k.A.</v>
      </c>
      <c r="V1588" s="343" t="str">
        <f t="shared" si="454"/>
        <v>k.A.</v>
      </c>
      <c r="W1588" s="343" t="str">
        <f>IFERROR(IF(OR($D1588="",$E1588=0,con_Ende=0),"k.A.",IF(VLOOKUP($D1588,rng_ND,5,0)="Nein",VLOOKUP($D1588,rng_ND,2,FALSE),MIN(VLOOKUP($D1588,rng_ND,2,FALSE),A_Stammdaten!$B$19-D_SAV!$E1588+1))),"k.A.")</f>
        <v>k.A.</v>
      </c>
      <c r="X1588" s="343" t="str">
        <f t="shared" si="455"/>
        <v>k.A.</v>
      </c>
      <c r="Y1588" s="62"/>
      <c r="Z1588" s="48">
        <f t="shared" si="456"/>
        <v>0</v>
      </c>
      <c r="AA1588" s="457"/>
      <c r="AB1588" s="55">
        <f t="shared" si="448"/>
        <v>0</v>
      </c>
      <c r="AC1588" s="55">
        <f>IF(A_Stammdaten!$B$25="ja",D_SAV!AA1588,D_SAV!AB1588)</f>
        <v>0</v>
      </c>
      <c r="AD1588" s="478">
        <f>IF(AC1588=0,0,IF(U1588-(con_EOGJahr-D_SAV!E1588)&lt;=0,AC1588,AC1588/V1588))</f>
        <v>0</v>
      </c>
      <c r="AE1588" s="478">
        <f>IFERROR(IF(AND(VLOOKUP(D1588,rng_ND,5,FALSE)="Ja",D_SAV!T1588="degressiv"),D_SAV!AC1588*Y1588/100,0),0)</f>
        <v>0</v>
      </c>
      <c r="AF1588" s="55">
        <f>IFERROR(IF(VLOOKUP(D1588,rng_ND,5,FALSE)="Ja",MAX(D_SAV!AD1588:AE1588),D_SAV!AD1588),0)</f>
        <v>0</v>
      </c>
      <c r="AG1588" s="55">
        <f t="shared" si="449"/>
        <v>0</v>
      </c>
      <c r="AH1588" s="55">
        <f t="shared" si="450"/>
        <v>0</v>
      </c>
      <c r="AI1588" s="55">
        <f t="shared" si="451"/>
        <v>0</v>
      </c>
      <c r="AJ1588" s="55">
        <f t="shared" si="452"/>
        <v>0</v>
      </c>
      <c r="AK1588" s="55">
        <f t="shared" si="443"/>
        <v>0</v>
      </c>
      <c r="AL1588" s="55">
        <f t="shared" si="444"/>
        <v>0</v>
      </c>
      <c r="AM1588" s="55">
        <f t="shared" si="445"/>
        <v>0</v>
      </c>
    </row>
    <row r="1589" spans="1:39" x14ac:dyDescent="0.25">
      <c r="A1589" s="47">
        <v>1585</v>
      </c>
      <c r="B1589" s="358" t="str">
        <f>IF(AND(E1589&lt;&gt;0,D1589&lt;&gt;0,F1589&lt;&gt;0),IF(C1589&lt;&gt;0,CONCATENATE(C1589,"-AGr",VLOOKUP(D1589,Listen!$A$2:$G$45,7,FALSE),"-",E1589,"-",F1589,),CONCATENATE("AGr",VLOOKUP(D1589,Listen!$A$2:$G$45,7,FALSE),"-",E1589,"-",F1589)),"keine vollständige ID")</f>
        <v>keine vollständige ID</v>
      </c>
      <c r="C1589" s="359">
        <f>'[2]III_SAV-Details_NB'!B1595</f>
        <v>0</v>
      </c>
      <c r="D1589" s="359">
        <f>'[2]III_SAV-Details_NB'!C1595</f>
        <v>0</v>
      </c>
      <c r="E1589" s="359">
        <f>'[2]III_SAV-Details_NB'!D1595</f>
        <v>0</v>
      </c>
      <c r="F1589" s="490"/>
      <c r="G1589" s="281">
        <f>'[2]III_SAV-Details_NB'!X1595</f>
        <v>0</v>
      </c>
      <c r="H1589" s="281">
        <f t="shared" si="446"/>
        <v>0</v>
      </c>
      <c r="I1589" s="281">
        <f>IF(con_EOGJahr=2025,'[2]III_SAV-Details_NB'!AA1595,IF(con_EOGJahr=2026,'[2]III_SAV-Details_NB'!AB1595,'[2]III_SAV-Details_NB'!AC1595))</f>
        <v>0</v>
      </c>
      <c r="J1589" s="282"/>
      <c r="K1589" s="282"/>
      <c r="L1589" s="282"/>
      <c r="M1589" s="282"/>
      <c r="N1589" s="282"/>
      <c r="O1589" s="282"/>
      <c r="P1589" s="52">
        <f t="shared" si="447"/>
        <v>0</v>
      </c>
      <c r="Q1589" s="60"/>
      <c r="R1589" s="53">
        <f t="shared" si="453"/>
        <v>0</v>
      </c>
      <c r="S1589" s="59"/>
      <c r="T1589" s="61"/>
      <c r="U1589" s="342" t="str">
        <f t="shared" si="457"/>
        <v>k.A.</v>
      </c>
      <c r="V1589" s="343" t="str">
        <f t="shared" si="454"/>
        <v>k.A.</v>
      </c>
      <c r="W1589" s="343" t="str">
        <f>IFERROR(IF(OR($D1589="",$E1589=0,con_Ende=0),"k.A.",IF(VLOOKUP($D1589,rng_ND,5,0)="Nein",VLOOKUP($D1589,rng_ND,2,FALSE),MIN(VLOOKUP($D1589,rng_ND,2,FALSE),A_Stammdaten!$B$19-D_SAV!$E1589+1))),"k.A.")</f>
        <v>k.A.</v>
      </c>
      <c r="X1589" s="343" t="str">
        <f t="shared" si="455"/>
        <v>k.A.</v>
      </c>
      <c r="Y1589" s="62"/>
      <c r="Z1589" s="48">
        <f t="shared" si="456"/>
        <v>0</v>
      </c>
      <c r="AA1589" s="457"/>
      <c r="AB1589" s="55">
        <f t="shared" si="448"/>
        <v>0</v>
      </c>
      <c r="AC1589" s="55">
        <f>IF(A_Stammdaten!$B$25="ja",D_SAV!AA1589,D_SAV!AB1589)</f>
        <v>0</v>
      </c>
      <c r="AD1589" s="478">
        <f>IF(AC1589=0,0,IF(U1589-(con_EOGJahr-D_SAV!E1589)&lt;=0,AC1589,AC1589/V1589))</f>
        <v>0</v>
      </c>
      <c r="AE1589" s="478">
        <f>IFERROR(IF(AND(VLOOKUP(D1589,rng_ND,5,FALSE)="Ja",D_SAV!T1589="degressiv"),D_SAV!AC1589*Y1589/100,0),0)</f>
        <v>0</v>
      </c>
      <c r="AF1589" s="55">
        <f>IFERROR(IF(VLOOKUP(D1589,rng_ND,5,FALSE)="Ja",MAX(D_SAV!AD1589:AE1589),D_SAV!AD1589),0)</f>
        <v>0</v>
      </c>
      <c r="AG1589" s="55">
        <f t="shared" si="449"/>
        <v>0</v>
      </c>
      <c r="AH1589" s="55">
        <f t="shared" si="450"/>
        <v>0</v>
      </c>
      <c r="AI1589" s="55">
        <f t="shared" si="451"/>
        <v>0</v>
      </c>
      <c r="AJ1589" s="55">
        <f t="shared" si="452"/>
        <v>0</v>
      </c>
      <c r="AK1589" s="55">
        <f t="shared" si="443"/>
        <v>0</v>
      </c>
      <c r="AL1589" s="55">
        <f t="shared" si="444"/>
        <v>0</v>
      </c>
      <c r="AM1589" s="55">
        <f t="shared" si="445"/>
        <v>0</v>
      </c>
    </row>
    <row r="1590" spans="1:39" x14ac:dyDescent="0.25">
      <c r="A1590" s="47">
        <v>1586</v>
      </c>
      <c r="B1590" s="358" t="str">
        <f>IF(AND(E1590&lt;&gt;0,D1590&lt;&gt;0,F1590&lt;&gt;0),IF(C1590&lt;&gt;0,CONCATENATE(C1590,"-AGr",VLOOKUP(D1590,Listen!$A$2:$G$45,7,FALSE),"-",E1590,"-",F1590,),CONCATENATE("AGr",VLOOKUP(D1590,Listen!$A$2:$G$45,7,FALSE),"-",E1590,"-",F1590)),"keine vollständige ID")</f>
        <v>keine vollständige ID</v>
      </c>
      <c r="C1590" s="359">
        <f>'[2]III_SAV-Details_NB'!B1596</f>
        <v>0</v>
      </c>
      <c r="D1590" s="359">
        <f>'[2]III_SAV-Details_NB'!C1596</f>
        <v>0</v>
      </c>
      <c r="E1590" s="359">
        <f>'[2]III_SAV-Details_NB'!D1596</f>
        <v>0</v>
      </c>
      <c r="F1590" s="490"/>
      <c r="G1590" s="281">
        <f>'[2]III_SAV-Details_NB'!X1596</f>
        <v>0</v>
      </c>
      <c r="H1590" s="281">
        <f t="shared" si="446"/>
        <v>0</v>
      </c>
      <c r="I1590" s="281">
        <f>IF(con_EOGJahr=2025,'[2]III_SAV-Details_NB'!AA1596,IF(con_EOGJahr=2026,'[2]III_SAV-Details_NB'!AB1596,'[2]III_SAV-Details_NB'!AC1596))</f>
        <v>0</v>
      </c>
      <c r="J1590" s="282"/>
      <c r="K1590" s="282"/>
      <c r="L1590" s="282"/>
      <c r="M1590" s="282"/>
      <c r="N1590" s="282"/>
      <c r="O1590" s="282"/>
      <c r="P1590" s="52">
        <f t="shared" si="447"/>
        <v>0</v>
      </c>
      <c r="Q1590" s="60"/>
      <c r="R1590" s="53">
        <f t="shared" si="453"/>
        <v>0</v>
      </c>
      <c r="S1590" s="59"/>
      <c r="T1590" s="61"/>
      <c r="U1590" s="342" t="str">
        <f t="shared" si="457"/>
        <v>k.A.</v>
      </c>
      <c r="V1590" s="343" t="str">
        <f t="shared" si="454"/>
        <v>k.A.</v>
      </c>
      <c r="W1590" s="343" t="str">
        <f>IFERROR(IF(OR($D1590="",$E1590=0,con_Ende=0),"k.A.",IF(VLOOKUP($D1590,rng_ND,5,0)="Nein",VLOOKUP($D1590,rng_ND,2,FALSE),MIN(VLOOKUP($D1590,rng_ND,2,FALSE),A_Stammdaten!$B$19-D_SAV!$E1590+1))),"k.A.")</f>
        <v>k.A.</v>
      </c>
      <c r="X1590" s="343" t="str">
        <f t="shared" si="455"/>
        <v>k.A.</v>
      </c>
      <c r="Y1590" s="62"/>
      <c r="Z1590" s="48">
        <f t="shared" si="456"/>
        <v>0</v>
      </c>
      <c r="AA1590" s="457"/>
      <c r="AB1590" s="55">
        <f t="shared" si="448"/>
        <v>0</v>
      </c>
      <c r="AC1590" s="55">
        <f>IF(A_Stammdaten!$B$25="ja",D_SAV!AA1590,D_SAV!AB1590)</f>
        <v>0</v>
      </c>
      <c r="AD1590" s="478">
        <f>IF(AC1590=0,0,IF(U1590-(con_EOGJahr-D_SAV!E1590)&lt;=0,AC1590,AC1590/V1590))</f>
        <v>0</v>
      </c>
      <c r="AE1590" s="478">
        <f>IFERROR(IF(AND(VLOOKUP(D1590,rng_ND,5,FALSE)="Ja",D_SAV!T1590="degressiv"),D_SAV!AC1590*Y1590/100,0),0)</f>
        <v>0</v>
      </c>
      <c r="AF1590" s="55">
        <f>IFERROR(IF(VLOOKUP(D1590,rng_ND,5,FALSE)="Ja",MAX(D_SAV!AD1590:AE1590),D_SAV!AD1590),0)</f>
        <v>0</v>
      </c>
      <c r="AG1590" s="55">
        <f t="shared" si="449"/>
        <v>0</v>
      </c>
      <c r="AH1590" s="55">
        <f t="shared" si="450"/>
        <v>0</v>
      </c>
      <c r="AI1590" s="55">
        <f t="shared" si="451"/>
        <v>0</v>
      </c>
      <c r="AJ1590" s="55">
        <f t="shared" si="452"/>
        <v>0</v>
      </c>
      <c r="AK1590" s="55">
        <f t="shared" si="443"/>
        <v>0</v>
      </c>
      <c r="AL1590" s="55">
        <f t="shared" si="444"/>
        <v>0</v>
      </c>
      <c r="AM1590" s="55">
        <f t="shared" si="445"/>
        <v>0</v>
      </c>
    </row>
    <row r="1591" spans="1:39" x14ac:dyDescent="0.25">
      <c r="A1591" s="47">
        <v>1587</v>
      </c>
      <c r="B1591" s="358" t="str">
        <f>IF(AND(E1591&lt;&gt;0,D1591&lt;&gt;0,F1591&lt;&gt;0),IF(C1591&lt;&gt;0,CONCATENATE(C1591,"-AGr",VLOOKUP(D1591,Listen!$A$2:$G$45,7,FALSE),"-",E1591,"-",F1591,),CONCATENATE("AGr",VLOOKUP(D1591,Listen!$A$2:$G$45,7,FALSE),"-",E1591,"-",F1591)),"keine vollständige ID")</f>
        <v>keine vollständige ID</v>
      </c>
      <c r="C1591" s="359">
        <f>'[2]III_SAV-Details_NB'!B1597</f>
        <v>0</v>
      </c>
      <c r="D1591" s="359">
        <f>'[2]III_SAV-Details_NB'!C1597</f>
        <v>0</v>
      </c>
      <c r="E1591" s="359">
        <f>'[2]III_SAV-Details_NB'!D1597</f>
        <v>0</v>
      </c>
      <c r="F1591" s="490"/>
      <c r="G1591" s="281">
        <f>'[2]III_SAV-Details_NB'!X1597</f>
        <v>0</v>
      </c>
      <c r="H1591" s="281">
        <f t="shared" si="446"/>
        <v>0</v>
      </c>
      <c r="I1591" s="281">
        <f>IF(con_EOGJahr=2025,'[2]III_SAV-Details_NB'!AA1597,IF(con_EOGJahr=2026,'[2]III_SAV-Details_NB'!AB1597,'[2]III_SAV-Details_NB'!AC1597))</f>
        <v>0</v>
      </c>
      <c r="J1591" s="282"/>
      <c r="K1591" s="282"/>
      <c r="L1591" s="282"/>
      <c r="M1591" s="282"/>
      <c r="N1591" s="282"/>
      <c r="O1591" s="282"/>
      <c r="P1591" s="52">
        <f t="shared" si="447"/>
        <v>0</v>
      </c>
      <c r="Q1591" s="60"/>
      <c r="R1591" s="53">
        <f t="shared" si="453"/>
        <v>0</v>
      </c>
      <c r="S1591" s="59"/>
      <c r="T1591" s="61"/>
      <c r="U1591" s="342" t="str">
        <f t="shared" si="457"/>
        <v>k.A.</v>
      </c>
      <c r="V1591" s="343" t="str">
        <f t="shared" si="454"/>
        <v>k.A.</v>
      </c>
      <c r="W1591" s="343" t="str">
        <f>IFERROR(IF(OR($D1591="",$E1591=0,con_Ende=0),"k.A.",IF(VLOOKUP($D1591,rng_ND,5,0)="Nein",VLOOKUP($D1591,rng_ND,2,FALSE),MIN(VLOOKUP($D1591,rng_ND,2,FALSE),A_Stammdaten!$B$19-D_SAV!$E1591+1))),"k.A.")</f>
        <v>k.A.</v>
      </c>
      <c r="X1591" s="343" t="str">
        <f t="shared" si="455"/>
        <v>k.A.</v>
      </c>
      <c r="Y1591" s="62"/>
      <c r="Z1591" s="48">
        <f t="shared" si="456"/>
        <v>0</v>
      </c>
      <c r="AA1591" s="457"/>
      <c r="AB1591" s="55">
        <f t="shared" si="448"/>
        <v>0</v>
      </c>
      <c r="AC1591" s="55">
        <f>IF(A_Stammdaten!$B$25="ja",D_SAV!AA1591,D_SAV!AB1591)</f>
        <v>0</v>
      </c>
      <c r="AD1591" s="478">
        <f>IF(AC1591=0,0,IF(U1591-(con_EOGJahr-D_SAV!E1591)&lt;=0,AC1591,AC1591/V1591))</f>
        <v>0</v>
      </c>
      <c r="AE1591" s="478">
        <f>IFERROR(IF(AND(VLOOKUP(D1591,rng_ND,5,FALSE)="Ja",D_SAV!T1591="degressiv"),D_SAV!AC1591*Y1591/100,0),0)</f>
        <v>0</v>
      </c>
      <c r="AF1591" s="55">
        <f>IFERROR(IF(VLOOKUP(D1591,rng_ND,5,FALSE)="Ja",MAX(D_SAV!AD1591:AE1591),D_SAV!AD1591),0)</f>
        <v>0</v>
      </c>
      <c r="AG1591" s="55">
        <f t="shared" si="449"/>
        <v>0</v>
      </c>
      <c r="AH1591" s="55">
        <f t="shared" si="450"/>
        <v>0</v>
      </c>
      <c r="AI1591" s="55">
        <f t="shared" si="451"/>
        <v>0</v>
      </c>
      <c r="AJ1591" s="55">
        <f t="shared" si="452"/>
        <v>0</v>
      </c>
      <c r="AK1591" s="55">
        <f t="shared" si="443"/>
        <v>0</v>
      </c>
      <c r="AL1591" s="55">
        <f t="shared" si="444"/>
        <v>0</v>
      </c>
      <c r="AM1591" s="55">
        <f t="shared" si="445"/>
        <v>0</v>
      </c>
    </row>
    <row r="1592" spans="1:39" x14ac:dyDescent="0.25">
      <c r="A1592" s="47">
        <v>1588</v>
      </c>
      <c r="B1592" s="358" t="str">
        <f>IF(AND(E1592&lt;&gt;0,D1592&lt;&gt;0,F1592&lt;&gt;0),IF(C1592&lt;&gt;0,CONCATENATE(C1592,"-AGr",VLOOKUP(D1592,Listen!$A$2:$G$45,7,FALSE),"-",E1592,"-",F1592,),CONCATENATE("AGr",VLOOKUP(D1592,Listen!$A$2:$G$45,7,FALSE),"-",E1592,"-",F1592)),"keine vollständige ID")</f>
        <v>keine vollständige ID</v>
      </c>
      <c r="C1592" s="359">
        <f>'[2]III_SAV-Details_NB'!B1598</f>
        <v>0</v>
      </c>
      <c r="D1592" s="359">
        <f>'[2]III_SAV-Details_NB'!C1598</f>
        <v>0</v>
      </c>
      <c r="E1592" s="359">
        <f>'[2]III_SAV-Details_NB'!D1598</f>
        <v>0</v>
      </c>
      <c r="F1592" s="490"/>
      <c r="G1592" s="281">
        <f>'[2]III_SAV-Details_NB'!X1598</f>
        <v>0</v>
      </c>
      <c r="H1592" s="281">
        <f t="shared" si="446"/>
        <v>0</v>
      </c>
      <c r="I1592" s="281">
        <f>IF(con_EOGJahr=2025,'[2]III_SAV-Details_NB'!AA1598,IF(con_EOGJahr=2026,'[2]III_SAV-Details_NB'!AB1598,'[2]III_SAV-Details_NB'!AC1598))</f>
        <v>0</v>
      </c>
      <c r="J1592" s="282"/>
      <c r="K1592" s="282"/>
      <c r="L1592" s="282"/>
      <c r="M1592" s="282"/>
      <c r="N1592" s="282"/>
      <c r="O1592" s="282"/>
      <c r="P1592" s="52">
        <f t="shared" si="447"/>
        <v>0</v>
      </c>
      <c r="Q1592" s="60"/>
      <c r="R1592" s="53">
        <f t="shared" si="453"/>
        <v>0</v>
      </c>
      <c r="S1592" s="59"/>
      <c r="T1592" s="61"/>
      <c r="U1592" s="342" t="str">
        <f t="shared" si="457"/>
        <v>k.A.</v>
      </c>
      <c r="V1592" s="343" t="str">
        <f t="shared" si="454"/>
        <v>k.A.</v>
      </c>
      <c r="W1592" s="343" t="str">
        <f>IFERROR(IF(OR($D1592="",$E1592=0,con_Ende=0),"k.A.",IF(VLOOKUP($D1592,rng_ND,5,0)="Nein",VLOOKUP($D1592,rng_ND,2,FALSE),MIN(VLOOKUP($D1592,rng_ND,2,FALSE),A_Stammdaten!$B$19-D_SAV!$E1592+1))),"k.A.")</f>
        <v>k.A.</v>
      </c>
      <c r="X1592" s="343" t="str">
        <f t="shared" si="455"/>
        <v>k.A.</v>
      </c>
      <c r="Y1592" s="62"/>
      <c r="Z1592" s="48">
        <f t="shared" si="456"/>
        <v>0</v>
      </c>
      <c r="AA1592" s="457"/>
      <c r="AB1592" s="55">
        <f t="shared" si="448"/>
        <v>0</v>
      </c>
      <c r="AC1592" s="55">
        <f>IF(A_Stammdaten!$B$25="ja",D_SAV!AA1592,D_SAV!AB1592)</f>
        <v>0</v>
      </c>
      <c r="AD1592" s="478">
        <f>IF(AC1592=0,0,IF(U1592-(con_EOGJahr-D_SAV!E1592)&lt;=0,AC1592,AC1592/V1592))</f>
        <v>0</v>
      </c>
      <c r="AE1592" s="478">
        <f>IFERROR(IF(AND(VLOOKUP(D1592,rng_ND,5,FALSE)="Ja",D_SAV!T1592="degressiv"),D_SAV!AC1592*Y1592/100,0),0)</f>
        <v>0</v>
      </c>
      <c r="AF1592" s="55">
        <f>IFERROR(IF(VLOOKUP(D1592,rng_ND,5,FALSE)="Ja",MAX(D_SAV!AD1592:AE1592),D_SAV!AD1592),0)</f>
        <v>0</v>
      </c>
      <c r="AG1592" s="55">
        <f t="shared" si="449"/>
        <v>0</v>
      </c>
      <c r="AH1592" s="55">
        <f t="shared" si="450"/>
        <v>0</v>
      </c>
      <c r="AI1592" s="55">
        <f t="shared" si="451"/>
        <v>0</v>
      </c>
      <c r="AJ1592" s="55">
        <f t="shared" si="452"/>
        <v>0</v>
      </c>
      <c r="AK1592" s="55">
        <f t="shared" si="443"/>
        <v>0</v>
      </c>
      <c r="AL1592" s="55">
        <f t="shared" si="444"/>
        <v>0</v>
      </c>
      <c r="AM1592" s="55">
        <f t="shared" si="445"/>
        <v>0</v>
      </c>
    </row>
    <row r="1593" spans="1:39" x14ac:dyDescent="0.25">
      <c r="A1593" s="47">
        <v>1589</v>
      </c>
      <c r="B1593" s="358" t="str">
        <f>IF(AND(E1593&lt;&gt;0,D1593&lt;&gt;0,F1593&lt;&gt;0),IF(C1593&lt;&gt;0,CONCATENATE(C1593,"-AGr",VLOOKUP(D1593,Listen!$A$2:$G$45,7,FALSE),"-",E1593,"-",F1593,),CONCATENATE("AGr",VLOOKUP(D1593,Listen!$A$2:$G$45,7,FALSE),"-",E1593,"-",F1593)),"keine vollständige ID")</f>
        <v>keine vollständige ID</v>
      </c>
      <c r="C1593" s="359">
        <f>'[2]III_SAV-Details_NB'!B1599</f>
        <v>0</v>
      </c>
      <c r="D1593" s="359">
        <f>'[2]III_SAV-Details_NB'!C1599</f>
        <v>0</v>
      </c>
      <c r="E1593" s="359">
        <f>'[2]III_SAV-Details_NB'!D1599</f>
        <v>0</v>
      </c>
      <c r="F1593" s="490"/>
      <c r="G1593" s="281">
        <f>'[2]III_SAV-Details_NB'!X1599</f>
        <v>0</v>
      </c>
      <c r="H1593" s="281">
        <f t="shared" si="446"/>
        <v>0</v>
      </c>
      <c r="I1593" s="281">
        <f>IF(con_EOGJahr=2025,'[2]III_SAV-Details_NB'!AA1599,IF(con_EOGJahr=2026,'[2]III_SAV-Details_NB'!AB1599,'[2]III_SAV-Details_NB'!AC1599))</f>
        <v>0</v>
      </c>
      <c r="J1593" s="282"/>
      <c r="K1593" s="282"/>
      <c r="L1593" s="282"/>
      <c r="M1593" s="282"/>
      <c r="N1593" s="282"/>
      <c r="O1593" s="282"/>
      <c r="P1593" s="52">
        <f t="shared" si="447"/>
        <v>0</v>
      </c>
      <c r="Q1593" s="60"/>
      <c r="R1593" s="53">
        <f t="shared" si="453"/>
        <v>0</v>
      </c>
      <c r="S1593" s="59"/>
      <c r="T1593" s="61"/>
      <c r="U1593" s="342" t="str">
        <f t="shared" si="457"/>
        <v>k.A.</v>
      </c>
      <c r="V1593" s="343" t="str">
        <f t="shared" si="454"/>
        <v>k.A.</v>
      </c>
      <c r="W1593" s="343" t="str">
        <f>IFERROR(IF(OR($D1593="",$E1593=0,con_Ende=0),"k.A.",IF(VLOOKUP($D1593,rng_ND,5,0)="Nein",VLOOKUP($D1593,rng_ND,2,FALSE),MIN(VLOOKUP($D1593,rng_ND,2,FALSE),A_Stammdaten!$B$19-D_SAV!$E1593+1))),"k.A.")</f>
        <v>k.A.</v>
      </c>
      <c r="X1593" s="343" t="str">
        <f t="shared" si="455"/>
        <v>k.A.</v>
      </c>
      <c r="Y1593" s="62"/>
      <c r="Z1593" s="48">
        <f t="shared" si="456"/>
        <v>0</v>
      </c>
      <c r="AA1593" s="457"/>
      <c r="AB1593" s="55">
        <f t="shared" si="448"/>
        <v>0</v>
      </c>
      <c r="AC1593" s="55">
        <f>IF(A_Stammdaten!$B$25="ja",D_SAV!AA1593,D_SAV!AB1593)</f>
        <v>0</v>
      </c>
      <c r="AD1593" s="478">
        <f>IF(AC1593=0,0,IF(U1593-(con_EOGJahr-D_SAV!E1593)&lt;=0,AC1593,AC1593/V1593))</f>
        <v>0</v>
      </c>
      <c r="AE1593" s="478">
        <f>IFERROR(IF(AND(VLOOKUP(D1593,rng_ND,5,FALSE)="Ja",D_SAV!T1593="degressiv"),D_SAV!AC1593*Y1593/100,0),0)</f>
        <v>0</v>
      </c>
      <c r="AF1593" s="55">
        <f>IFERROR(IF(VLOOKUP(D1593,rng_ND,5,FALSE)="Ja",MAX(D_SAV!AD1593:AE1593),D_SAV!AD1593),0)</f>
        <v>0</v>
      </c>
      <c r="AG1593" s="55">
        <f t="shared" si="449"/>
        <v>0</v>
      </c>
      <c r="AH1593" s="55">
        <f t="shared" si="450"/>
        <v>0</v>
      </c>
      <c r="AI1593" s="55">
        <f t="shared" si="451"/>
        <v>0</v>
      </c>
      <c r="AJ1593" s="55">
        <f t="shared" si="452"/>
        <v>0</v>
      </c>
      <c r="AK1593" s="55">
        <f t="shared" si="443"/>
        <v>0</v>
      </c>
      <c r="AL1593" s="55">
        <f t="shared" si="444"/>
        <v>0</v>
      </c>
      <c r="AM1593" s="55">
        <f t="shared" si="445"/>
        <v>0</v>
      </c>
    </row>
    <row r="1594" spans="1:39" x14ac:dyDescent="0.25">
      <c r="A1594" s="47">
        <v>1590</v>
      </c>
      <c r="B1594" s="358" t="str">
        <f>IF(AND(E1594&lt;&gt;0,D1594&lt;&gt;0,F1594&lt;&gt;0),IF(C1594&lt;&gt;0,CONCATENATE(C1594,"-AGr",VLOOKUP(D1594,Listen!$A$2:$G$45,7,FALSE),"-",E1594,"-",F1594,),CONCATENATE("AGr",VLOOKUP(D1594,Listen!$A$2:$G$45,7,FALSE),"-",E1594,"-",F1594)),"keine vollständige ID")</f>
        <v>keine vollständige ID</v>
      </c>
      <c r="C1594" s="359">
        <f>'[2]III_SAV-Details_NB'!B1600</f>
        <v>0</v>
      </c>
      <c r="D1594" s="359">
        <f>'[2]III_SAV-Details_NB'!C1600</f>
        <v>0</v>
      </c>
      <c r="E1594" s="359">
        <f>'[2]III_SAV-Details_NB'!D1600</f>
        <v>0</v>
      </c>
      <c r="F1594" s="490"/>
      <c r="G1594" s="281">
        <f>'[2]III_SAV-Details_NB'!X1600</f>
        <v>0</v>
      </c>
      <c r="H1594" s="281">
        <f t="shared" si="446"/>
        <v>0</v>
      </c>
      <c r="I1594" s="281">
        <f>IF(con_EOGJahr=2025,'[2]III_SAV-Details_NB'!AA1600,IF(con_EOGJahr=2026,'[2]III_SAV-Details_NB'!AB1600,'[2]III_SAV-Details_NB'!AC1600))</f>
        <v>0</v>
      </c>
      <c r="J1594" s="282"/>
      <c r="K1594" s="282"/>
      <c r="L1594" s="282"/>
      <c r="M1594" s="282"/>
      <c r="N1594" s="282"/>
      <c r="O1594" s="282"/>
      <c r="P1594" s="52">
        <f t="shared" si="447"/>
        <v>0</v>
      </c>
      <c r="Q1594" s="60"/>
      <c r="R1594" s="53">
        <f t="shared" si="453"/>
        <v>0</v>
      </c>
      <c r="S1594" s="59"/>
      <c r="T1594" s="61"/>
      <c r="U1594" s="342" t="str">
        <f t="shared" si="457"/>
        <v>k.A.</v>
      </c>
      <c r="V1594" s="343" t="str">
        <f t="shared" si="454"/>
        <v>k.A.</v>
      </c>
      <c r="W1594" s="343" t="str">
        <f>IFERROR(IF(OR($D1594="",$E1594=0,con_Ende=0),"k.A.",IF(VLOOKUP($D1594,rng_ND,5,0)="Nein",VLOOKUP($D1594,rng_ND,2,FALSE),MIN(VLOOKUP($D1594,rng_ND,2,FALSE),A_Stammdaten!$B$19-D_SAV!$E1594+1))),"k.A.")</f>
        <v>k.A.</v>
      </c>
      <c r="X1594" s="343" t="str">
        <f t="shared" si="455"/>
        <v>k.A.</v>
      </c>
      <c r="Y1594" s="62"/>
      <c r="Z1594" s="48">
        <f t="shared" si="456"/>
        <v>0</v>
      </c>
      <c r="AA1594" s="457"/>
      <c r="AB1594" s="55">
        <f t="shared" si="448"/>
        <v>0</v>
      </c>
      <c r="AC1594" s="55">
        <f>IF(A_Stammdaten!$B$25="ja",D_SAV!AA1594,D_SAV!AB1594)</f>
        <v>0</v>
      </c>
      <c r="AD1594" s="478">
        <f>IF(AC1594=0,0,IF(U1594-(con_EOGJahr-D_SAV!E1594)&lt;=0,AC1594,AC1594/V1594))</f>
        <v>0</v>
      </c>
      <c r="AE1594" s="478">
        <f>IFERROR(IF(AND(VLOOKUP(D1594,rng_ND,5,FALSE)="Ja",D_SAV!T1594="degressiv"),D_SAV!AC1594*Y1594/100,0),0)</f>
        <v>0</v>
      </c>
      <c r="AF1594" s="55">
        <f>IFERROR(IF(VLOOKUP(D1594,rng_ND,5,FALSE)="Ja",MAX(D_SAV!AD1594:AE1594),D_SAV!AD1594),0)</f>
        <v>0</v>
      </c>
      <c r="AG1594" s="55">
        <f t="shared" si="449"/>
        <v>0</v>
      </c>
      <c r="AH1594" s="55">
        <f t="shared" si="450"/>
        <v>0</v>
      </c>
      <c r="AI1594" s="55">
        <f t="shared" si="451"/>
        <v>0</v>
      </c>
      <c r="AJ1594" s="55">
        <f t="shared" si="452"/>
        <v>0</v>
      </c>
      <c r="AK1594" s="55">
        <f t="shared" si="443"/>
        <v>0</v>
      </c>
      <c r="AL1594" s="55">
        <f t="shared" si="444"/>
        <v>0</v>
      </c>
      <c r="AM1594" s="55">
        <f t="shared" si="445"/>
        <v>0</v>
      </c>
    </row>
    <row r="1595" spans="1:39" x14ac:dyDescent="0.25">
      <c r="A1595" s="47">
        <v>1591</v>
      </c>
      <c r="B1595" s="358" t="str">
        <f>IF(AND(E1595&lt;&gt;0,D1595&lt;&gt;0,F1595&lt;&gt;0),IF(C1595&lt;&gt;0,CONCATENATE(C1595,"-AGr",VLOOKUP(D1595,Listen!$A$2:$G$45,7,FALSE),"-",E1595,"-",F1595,),CONCATENATE("AGr",VLOOKUP(D1595,Listen!$A$2:$G$45,7,FALSE),"-",E1595,"-",F1595)),"keine vollständige ID")</f>
        <v>keine vollständige ID</v>
      </c>
      <c r="C1595" s="359">
        <f>'[2]III_SAV-Details_NB'!B1601</f>
        <v>0</v>
      </c>
      <c r="D1595" s="359">
        <f>'[2]III_SAV-Details_NB'!C1601</f>
        <v>0</v>
      </c>
      <c r="E1595" s="359">
        <f>'[2]III_SAV-Details_NB'!D1601</f>
        <v>0</v>
      </c>
      <c r="F1595" s="490"/>
      <c r="G1595" s="281">
        <f>'[2]III_SAV-Details_NB'!X1601</f>
        <v>0</v>
      </c>
      <c r="H1595" s="281">
        <f t="shared" si="446"/>
        <v>0</v>
      </c>
      <c r="I1595" s="281">
        <f>IF(con_EOGJahr=2025,'[2]III_SAV-Details_NB'!AA1601,IF(con_EOGJahr=2026,'[2]III_SAV-Details_NB'!AB1601,'[2]III_SAV-Details_NB'!AC1601))</f>
        <v>0</v>
      </c>
      <c r="J1595" s="282"/>
      <c r="K1595" s="282"/>
      <c r="L1595" s="282"/>
      <c r="M1595" s="282"/>
      <c r="N1595" s="282"/>
      <c r="O1595" s="282"/>
      <c r="P1595" s="52">
        <f t="shared" si="447"/>
        <v>0</v>
      </c>
      <c r="Q1595" s="60"/>
      <c r="R1595" s="53">
        <f t="shared" si="453"/>
        <v>0</v>
      </c>
      <c r="S1595" s="59"/>
      <c r="T1595" s="61"/>
      <c r="U1595" s="342" t="str">
        <f t="shared" si="457"/>
        <v>k.A.</v>
      </c>
      <c r="V1595" s="343" t="str">
        <f t="shared" si="454"/>
        <v>k.A.</v>
      </c>
      <c r="W1595" s="343" t="str">
        <f>IFERROR(IF(OR($D1595="",$E1595=0,con_Ende=0),"k.A.",IF(VLOOKUP($D1595,rng_ND,5,0)="Nein",VLOOKUP($D1595,rng_ND,2,FALSE),MIN(VLOOKUP($D1595,rng_ND,2,FALSE),A_Stammdaten!$B$19-D_SAV!$E1595+1))),"k.A.")</f>
        <v>k.A.</v>
      </c>
      <c r="X1595" s="343" t="str">
        <f t="shared" si="455"/>
        <v>k.A.</v>
      </c>
      <c r="Y1595" s="62"/>
      <c r="Z1595" s="48">
        <f t="shared" si="456"/>
        <v>0</v>
      </c>
      <c r="AA1595" s="457"/>
      <c r="AB1595" s="55">
        <f t="shared" si="448"/>
        <v>0</v>
      </c>
      <c r="AC1595" s="55">
        <f>IF(A_Stammdaten!$B$25="ja",D_SAV!AA1595,D_SAV!AB1595)</f>
        <v>0</v>
      </c>
      <c r="AD1595" s="478">
        <f>IF(AC1595=0,0,IF(U1595-(con_EOGJahr-D_SAV!E1595)&lt;=0,AC1595,AC1595/V1595))</f>
        <v>0</v>
      </c>
      <c r="AE1595" s="478">
        <f>IFERROR(IF(AND(VLOOKUP(D1595,rng_ND,5,FALSE)="Ja",D_SAV!T1595="degressiv"),D_SAV!AC1595*Y1595/100,0),0)</f>
        <v>0</v>
      </c>
      <c r="AF1595" s="55">
        <f>IFERROR(IF(VLOOKUP(D1595,rng_ND,5,FALSE)="Ja",MAX(D_SAV!AD1595:AE1595),D_SAV!AD1595),0)</f>
        <v>0</v>
      </c>
      <c r="AG1595" s="55">
        <f t="shared" si="449"/>
        <v>0</v>
      </c>
      <c r="AH1595" s="55">
        <f t="shared" si="450"/>
        <v>0</v>
      </c>
      <c r="AI1595" s="55">
        <f t="shared" si="451"/>
        <v>0</v>
      </c>
      <c r="AJ1595" s="55">
        <f t="shared" si="452"/>
        <v>0</v>
      </c>
      <c r="AK1595" s="55">
        <f t="shared" si="443"/>
        <v>0</v>
      </c>
      <c r="AL1595" s="55">
        <f t="shared" si="444"/>
        <v>0</v>
      </c>
      <c r="AM1595" s="55">
        <f t="shared" si="445"/>
        <v>0</v>
      </c>
    </row>
    <row r="1596" spans="1:39" x14ac:dyDescent="0.25">
      <c r="A1596" s="47">
        <v>1592</v>
      </c>
      <c r="B1596" s="358" t="str">
        <f>IF(AND(E1596&lt;&gt;0,D1596&lt;&gt;0,F1596&lt;&gt;0),IF(C1596&lt;&gt;0,CONCATENATE(C1596,"-AGr",VLOOKUP(D1596,Listen!$A$2:$G$45,7,FALSE),"-",E1596,"-",F1596,),CONCATENATE("AGr",VLOOKUP(D1596,Listen!$A$2:$G$45,7,FALSE),"-",E1596,"-",F1596)),"keine vollständige ID")</f>
        <v>keine vollständige ID</v>
      </c>
      <c r="C1596" s="359">
        <f>'[2]III_SAV-Details_NB'!B1602</f>
        <v>0</v>
      </c>
      <c r="D1596" s="359">
        <f>'[2]III_SAV-Details_NB'!C1602</f>
        <v>0</v>
      </c>
      <c r="E1596" s="359">
        <f>'[2]III_SAV-Details_NB'!D1602</f>
        <v>0</v>
      </c>
      <c r="F1596" s="490"/>
      <c r="G1596" s="281">
        <f>'[2]III_SAV-Details_NB'!X1602</f>
        <v>0</v>
      </c>
      <c r="H1596" s="281">
        <f t="shared" si="446"/>
        <v>0</v>
      </c>
      <c r="I1596" s="281">
        <f>IF(con_EOGJahr=2025,'[2]III_SAV-Details_NB'!AA1602,IF(con_EOGJahr=2026,'[2]III_SAV-Details_NB'!AB1602,'[2]III_SAV-Details_NB'!AC1602))</f>
        <v>0</v>
      </c>
      <c r="J1596" s="282"/>
      <c r="K1596" s="282"/>
      <c r="L1596" s="282"/>
      <c r="M1596" s="282"/>
      <c r="N1596" s="282"/>
      <c r="O1596" s="282"/>
      <c r="P1596" s="52">
        <f t="shared" si="447"/>
        <v>0</v>
      </c>
      <c r="Q1596" s="60"/>
      <c r="R1596" s="53">
        <f t="shared" si="453"/>
        <v>0</v>
      </c>
      <c r="S1596" s="59"/>
      <c r="T1596" s="61"/>
      <c r="U1596" s="342" t="str">
        <f t="shared" si="457"/>
        <v>k.A.</v>
      </c>
      <c r="V1596" s="343" t="str">
        <f t="shared" si="454"/>
        <v>k.A.</v>
      </c>
      <c r="W1596" s="343" t="str">
        <f>IFERROR(IF(OR($D1596="",$E1596=0,con_Ende=0),"k.A.",IF(VLOOKUP($D1596,rng_ND,5,0)="Nein",VLOOKUP($D1596,rng_ND,2,FALSE),MIN(VLOOKUP($D1596,rng_ND,2,FALSE),A_Stammdaten!$B$19-D_SAV!$E1596+1))),"k.A.")</f>
        <v>k.A.</v>
      </c>
      <c r="X1596" s="343" t="str">
        <f t="shared" si="455"/>
        <v>k.A.</v>
      </c>
      <c r="Y1596" s="62"/>
      <c r="Z1596" s="48">
        <f t="shared" si="456"/>
        <v>0</v>
      </c>
      <c r="AA1596" s="457"/>
      <c r="AB1596" s="55">
        <f t="shared" si="448"/>
        <v>0</v>
      </c>
      <c r="AC1596" s="55">
        <f>IF(A_Stammdaten!$B$25="ja",D_SAV!AA1596,D_SAV!AB1596)</f>
        <v>0</v>
      </c>
      <c r="AD1596" s="478">
        <f>IF(AC1596=0,0,IF(U1596-(con_EOGJahr-D_SAV!E1596)&lt;=0,AC1596,AC1596/V1596))</f>
        <v>0</v>
      </c>
      <c r="AE1596" s="478">
        <f>IFERROR(IF(AND(VLOOKUP(D1596,rng_ND,5,FALSE)="Ja",D_SAV!T1596="degressiv"),D_SAV!AC1596*Y1596/100,0),0)</f>
        <v>0</v>
      </c>
      <c r="AF1596" s="55">
        <f>IFERROR(IF(VLOOKUP(D1596,rng_ND,5,FALSE)="Ja",MAX(D_SAV!AD1596:AE1596),D_SAV!AD1596),0)</f>
        <v>0</v>
      </c>
      <c r="AG1596" s="55">
        <f t="shared" si="449"/>
        <v>0</v>
      </c>
      <c r="AH1596" s="55">
        <f t="shared" si="450"/>
        <v>0</v>
      </c>
      <c r="AI1596" s="55">
        <f t="shared" si="451"/>
        <v>0</v>
      </c>
      <c r="AJ1596" s="55">
        <f t="shared" si="452"/>
        <v>0</v>
      </c>
      <c r="AK1596" s="55">
        <f t="shared" si="443"/>
        <v>0</v>
      </c>
      <c r="AL1596" s="55">
        <f t="shared" si="444"/>
        <v>0</v>
      </c>
      <c r="AM1596" s="55">
        <f t="shared" si="445"/>
        <v>0</v>
      </c>
    </row>
    <row r="1597" spans="1:39" x14ac:dyDescent="0.25">
      <c r="A1597" s="47">
        <v>1593</v>
      </c>
      <c r="B1597" s="358" t="str">
        <f>IF(AND(E1597&lt;&gt;0,D1597&lt;&gt;0,F1597&lt;&gt;0),IF(C1597&lt;&gt;0,CONCATENATE(C1597,"-AGr",VLOOKUP(D1597,Listen!$A$2:$G$45,7,FALSE),"-",E1597,"-",F1597,),CONCATENATE("AGr",VLOOKUP(D1597,Listen!$A$2:$G$45,7,FALSE),"-",E1597,"-",F1597)),"keine vollständige ID")</f>
        <v>keine vollständige ID</v>
      </c>
      <c r="C1597" s="359">
        <f>'[2]III_SAV-Details_NB'!B1603</f>
        <v>0</v>
      </c>
      <c r="D1597" s="359">
        <f>'[2]III_SAV-Details_NB'!C1603</f>
        <v>0</v>
      </c>
      <c r="E1597" s="359">
        <f>'[2]III_SAV-Details_NB'!D1603</f>
        <v>0</v>
      </c>
      <c r="F1597" s="490"/>
      <c r="G1597" s="281">
        <f>'[2]III_SAV-Details_NB'!X1603</f>
        <v>0</v>
      </c>
      <c r="H1597" s="281">
        <f t="shared" si="446"/>
        <v>0</v>
      </c>
      <c r="I1597" s="281">
        <f>IF(con_EOGJahr=2025,'[2]III_SAV-Details_NB'!AA1603,IF(con_EOGJahr=2026,'[2]III_SAV-Details_NB'!AB1603,'[2]III_SAV-Details_NB'!AC1603))</f>
        <v>0</v>
      </c>
      <c r="J1597" s="282"/>
      <c r="K1597" s="282"/>
      <c r="L1597" s="282"/>
      <c r="M1597" s="282"/>
      <c r="N1597" s="282"/>
      <c r="O1597" s="282"/>
      <c r="P1597" s="52">
        <f t="shared" si="447"/>
        <v>0</v>
      </c>
      <c r="Q1597" s="60"/>
      <c r="R1597" s="53">
        <f t="shared" si="453"/>
        <v>0</v>
      </c>
      <c r="S1597" s="59"/>
      <c r="T1597" s="61"/>
      <c r="U1597" s="342" t="str">
        <f t="shared" si="457"/>
        <v>k.A.</v>
      </c>
      <c r="V1597" s="343" t="str">
        <f t="shared" si="454"/>
        <v>k.A.</v>
      </c>
      <c r="W1597" s="343" t="str">
        <f>IFERROR(IF(OR($D1597="",$E1597=0,con_Ende=0),"k.A.",IF(VLOOKUP($D1597,rng_ND,5,0)="Nein",VLOOKUP($D1597,rng_ND,2,FALSE),MIN(VLOOKUP($D1597,rng_ND,2,FALSE),A_Stammdaten!$B$19-D_SAV!$E1597+1))),"k.A.")</f>
        <v>k.A.</v>
      </c>
      <c r="X1597" s="343" t="str">
        <f t="shared" si="455"/>
        <v>k.A.</v>
      </c>
      <c r="Y1597" s="62"/>
      <c r="Z1597" s="48">
        <f t="shared" si="456"/>
        <v>0</v>
      </c>
      <c r="AA1597" s="457"/>
      <c r="AB1597" s="55">
        <f t="shared" si="448"/>
        <v>0</v>
      </c>
      <c r="AC1597" s="55">
        <f>IF(A_Stammdaten!$B$25="ja",D_SAV!AA1597,D_SAV!AB1597)</f>
        <v>0</v>
      </c>
      <c r="AD1597" s="478">
        <f>IF(AC1597=0,0,IF(U1597-(con_EOGJahr-D_SAV!E1597)&lt;=0,AC1597,AC1597/V1597))</f>
        <v>0</v>
      </c>
      <c r="AE1597" s="478">
        <f>IFERROR(IF(AND(VLOOKUP(D1597,rng_ND,5,FALSE)="Ja",D_SAV!T1597="degressiv"),D_SAV!AC1597*Y1597/100,0),0)</f>
        <v>0</v>
      </c>
      <c r="AF1597" s="55">
        <f>IFERROR(IF(VLOOKUP(D1597,rng_ND,5,FALSE)="Ja",MAX(D_SAV!AD1597:AE1597),D_SAV!AD1597),0)</f>
        <v>0</v>
      </c>
      <c r="AG1597" s="55">
        <f t="shared" si="449"/>
        <v>0</v>
      </c>
      <c r="AH1597" s="55">
        <f t="shared" si="450"/>
        <v>0</v>
      </c>
      <c r="AI1597" s="55">
        <f t="shared" si="451"/>
        <v>0</v>
      </c>
      <c r="AJ1597" s="55">
        <f t="shared" si="452"/>
        <v>0</v>
      </c>
      <c r="AK1597" s="55">
        <f t="shared" si="443"/>
        <v>0</v>
      </c>
      <c r="AL1597" s="55">
        <f t="shared" si="444"/>
        <v>0</v>
      </c>
      <c r="AM1597" s="55">
        <f t="shared" si="445"/>
        <v>0</v>
      </c>
    </row>
    <row r="1598" spans="1:39" x14ac:dyDescent="0.25">
      <c r="A1598" s="47">
        <v>1594</v>
      </c>
      <c r="B1598" s="358" t="str">
        <f>IF(AND(E1598&lt;&gt;0,D1598&lt;&gt;0,F1598&lt;&gt;0),IF(C1598&lt;&gt;0,CONCATENATE(C1598,"-AGr",VLOOKUP(D1598,Listen!$A$2:$G$45,7,FALSE),"-",E1598,"-",F1598,),CONCATENATE("AGr",VLOOKUP(D1598,Listen!$A$2:$G$45,7,FALSE),"-",E1598,"-",F1598)),"keine vollständige ID")</f>
        <v>keine vollständige ID</v>
      </c>
      <c r="C1598" s="359">
        <f>'[2]III_SAV-Details_NB'!B1604</f>
        <v>0</v>
      </c>
      <c r="D1598" s="359">
        <f>'[2]III_SAV-Details_NB'!C1604</f>
        <v>0</v>
      </c>
      <c r="E1598" s="359">
        <f>'[2]III_SAV-Details_NB'!D1604</f>
        <v>0</v>
      </c>
      <c r="F1598" s="490"/>
      <c r="G1598" s="281">
        <f>'[2]III_SAV-Details_NB'!X1604</f>
        <v>0</v>
      </c>
      <c r="H1598" s="281">
        <f t="shared" si="446"/>
        <v>0</v>
      </c>
      <c r="I1598" s="281">
        <f>IF(con_EOGJahr=2025,'[2]III_SAV-Details_NB'!AA1604,IF(con_EOGJahr=2026,'[2]III_SAV-Details_NB'!AB1604,'[2]III_SAV-Details_NB'!AC1604))</f>
        <v>0</v>
      </c>
      <c r="J1598" s="282"/>
      <c r="K1598" s="282"/>
      <c r="L1598" s="282"/>
      <c r="M1598" s="282"/>
      <c r="N1598" s="282"/>
      <c r="O1598" s="282"/>
      <c r="P1598" s="52">
        <f t="shared" si="447"/>
        <v>0</v>
      </c>
      <c r="Q1598" s="60"/>
      <c r="R1598" s="53">
        <f t="shared" si="453"/>
        <v>0</v>
      </c>
      <c r="S1598" s="59"/>
      <c r="T1598" s="61"/>
      <c r="U1598" s="342" t="str">
        <f t="shared" si="457"/>
        <v>k.A.</v>
      </c>
      <c r="V1598" s="343" t="str">
        <f t="shared" si="454"/>
        <v>k.A.</v>
      </c>
      <c r="W1598" s="343" t="str">
        <f>IFERROR(IF(OR($D1598="",$E1598=0,con_Ende=0),"k.A.",IF(VLOOKUP($D1598,rng_ND,5,0)="Nein",VLOOKUP($D1598,rng_ND,2,FALSE),MIN(VLOOKUP($D1598,rng_ND,2,FALSE),A_Stammdaten!$B$19-D_SAV!$E1598+1))),"k.A.")</f>
        <v>k.A.</v>
      </c>
      <c r="X1598" s="343" t="str">
        <f t="shared" si="455"/>
        <v>k.A.</v>
      </c>
      <c r="Y1598" s="62"/>
      <c r="Z1598" s="48">
        <f t="shared" si="456"/>
        <v>0</v>
      </c>
      <c r="AA1598" s="457"/>
      <c r="AB1598" s="55">
        <f t="shared" si="448"/>
        <v>0</v>
      </c>
      <c r="AC1598" s="55">
        <f>IF(A_Stammdaten!$B$25="ja",D_SAV!AA1598,D_SAV!AB1598)</f>
        <v>0</v>
      </c>
      <c r="AD1598" s="478">
        <f>IF(AC1598=0,0,IF(U1598-(con_EOGJahr-D_SAV!E1598)&lt;=0,AC1598,AC1598/V1598))</f>
        <v>0</v>
      </c>
      <c r="AE1598" s="478">
        <f>IFERROR(IF(AND(VLOOKUP(D1598,rng_ND,5,FALSE)="Ja",D_SAV!T1598="degressiv"),D_SAV!AC1598*Y1598/100,0),0)</f>
        <v>0</v>
      </c>
      <c r="AF1598" s="55">
        <f>IFERROR(IF(VLOOKUP(D1598,rng_ND,5,FALSE)="Ja",MAX(D_SAV!AD1598:AE1598),D_SAV!AD1598),0)</f>
        <v>0</v>
      </c>
      <c r="AG1598" s="55">
        <f t="shared" si="449"/>
        <v>0</v>
      </c>
      <c r="AH1598" s="55">
        <f t="shared" si="450"/>
        <v>0</v>
      </c>
      <c r="AI1598" s="55">
        <f t="shared" si="451"/>
        <v>0</v>
      </c>
      <c r="AJ1598" s="55">
        <f t="shared" si="452"/>
        <v>0</v>
      </c>
      <c r="AK1598" s="55">
        <f t="shared" si="443"/>
        <v>0</v>
      </c>
      <c r="AL1598" s="55">
        <f t="shared" si="444"/>
        <v>0</v>
      </c>
      <c r="AM1598" s="55">
        <f t="shared" si="445"/>
        <v>0</v>
      </c>
    </row>
    <row r="1599" spans="1:39" x14ac:dyDescent="0.25">
      <c r="A1599" s="47">
        <v>1595</v>
      </c>
      <c r="B1599" s="358" t="str">
        <f>IF(AND(E1599&lt;&gt;0,D1599&lt;&gt;0,F1599&lt;&gt;0),IF(C1599&lt;&gt;0,CONCATENATE(C1599,"-AGr",VLOOKUP(D1599,Listen!$A$2:$G$45,7,FALSE),"-",E1599,"-",F1599,),CONCATENATE("AGr",VLOOKUP(D1599,Listen!$A$2:$G$45,7,FALSE),"-",E1599,"-",F1599)),"keine vollständige ID")</f>
        <v>keine vollständige ID</v>
      </c>
      <c r="C1599" s="359">
        <f>'[2]III_SAV-Details_NB'!B1605</f>
        <v>0</v>
      </c>
      <c r="D1599" s="359">
        <f>'[2]III_SAV-Details_NB'!C1605</f>
        <v>0</v>
      </c>
      <c r="E1599" s="359">
        <f>'[2]III_SAV-Details_NB'!D1605</f>
        <v>0</v>
      </c>
      <c r="F1599" s="490"/>
      <c r="G1599" s="281">
        <f>'[2]III_SAV-Details_NB'!X1605</f>
        <v>0</v>
      </c>
      <c r="H1599" s="281">
        <f t="shared" si="446"/>
        <v>0</v>
      </c>
      <c r="I1599" s="281">
        <f>IF(con_EOGJahr=2025,'[2]III_SAV-Details_NB'!AA1605,IF(con_EOGJahr=2026,'[2]III_SAV-Details_NB'!AB1605,'[2]III_SAV-Details_NB'!AC1605))</f>
        <v>0</v>
      </c>
      <c r="J1599" s="282"/>
      <c r="K1599" s="282"/>
      <c r="L1599" s="282"/>
      <c r="M1599" s="282"/>
      <c r="N1599" s="282"/>
      <c r="O1599" s="282"/>
      <c r="P1599" s="52">
        <f t="shared" si="447"/>
        <v>0</v>
      </c>
      <c r="Q1599" s="60"/>
      <c r="R1599" s="53">
        <f t="shared" si="453"/>
        <v>0</v>
      </c>
      <c r="S1599" s="59"/>
      <c r="T1599" s="61"/>
      <c r="U1599" s="342" t="str">
        <f t="shared" si="457"/>
        <v>k.A.</v>
      </c>
      <c r="V1599" s="343" t="str">
        <f t="shared" si="454"/>
        <v>k.A.</v>
      </c>
      <c r="W1599" s="343" t="str">
        <f>IFERROR(IF(OR($D1599="",$E1599=0,con_Ende=0),"k.A.",IF(VLOOKUP($D1599,rng_ND,5,0)="Nein",VLOOKUP($D1599,rng_ND,2,FALSE),MIN(VLOOKUP($D1599,rng_ND,2,FALSE),A_Stammdaten!$B$19-D_SAV!$E1599+1))),"k.A.")</f>
        <v>k.A.</v>
      </c>
      <c r="X1599" s="343" t="str">
        <f t="shared" si="455"/>
        <v>k.A.</v>
      </c>
      <c r="Y1599" s="62"/>
      <c r="Z1599" s="48">
        <f t="shared" si="456"/>
        <v>0</v>
      </c>
      <c r="AA1599" s="457"/>
      <c r="AB1599" s="55">
        <f t="shared" si="448"/>
        <v>0</v>
      </c>
      <c r="AC1599" s="55">
        <f>IF(A_Stammdaten!$B$25="ja",D_SAV!AA1599,D_SAV!AB1599)</f>
        <v>0</v>
      </c>
      <c r="AD1599" s="478">
        <f>IF(AC1599=0,0,IF(U1599-(con_EOGJahr-D_SAV!E1599)&lt;=0,AC1599,AC1599/V1599))</f>
        <v>0</v>
      </c>
      <c r="AE1599" s="478">
        <f>IFERROR(IF(AND(VLOOKUP(D1599,rng_ND,5,FALSE)="Ja",D_SAV!T1599="degressiv"),D_SAV!AC1599*Y1599/100,0),0)</f>
        <v>0</v>
      </c>
      <c r="AF1599" s="55">
        <f>IFERROR(IF(VLOOKUP(D1599,rng_ND,5,FALSE)="Ja",MAX(D_SAV!AD1599:AE1599),D_SAV!AD1599),0)</f>
        <v>0</v>
      </c>
      <c r="AG1599" s="55">
        <f t="shared" si="449"/>
        <v>0</v>
      </c>
      <c r="AH1599" s="55">
        <f t="shared" si="450"/>
        <v>0</v>
      </c>
      <c r="AI1599" s="55">
        <f t="shared" si="451"/>
        <v>0</v>
      </c>
      <c r="AJ1599" s="55">
        <f t="shared" si="452"/>
        <v>0</v>
      </c>
      <c r="AK1599" s="55">
        <f t="shared" si="443"/>
        <v>0</v>
      </c>
      <c r="AL1599" s="55">
        <f t="shared" si="444"/>
        <v>0</v>
      </c>
      <c r="AM1599" s="55">
        <f t="shared" si="445"/>
        <v>0</v>
      </c>
    </row>
    <row r="1600" spans="1:39" x14ac:dyDescent="0.25">
      <c r="A1600" s="47">
        <v>1596</v>
      </c>
      <c r="B1600" s="358" t="str">
        <f>IF(AND(E1600&lt;&gt;0,D1600&lt;&gt;0,F1600&lt;&gt;0),IF(C1600&lt;&gt;0,CONCATENATE(C1600,"-AGr",VLOOKUP(D1600,Listen!$A$2:$G$45,7,FALSE),"-",E1600,"-",F1600,),CONCATENATE("AGr",VLOOKUP(D1600,Listen!$A$2:$G$45,7,FALSE),"-",E1600,"-",F1600)),"keine vollständige ID")</f>
        <v>keine vollständige ID</v>
      </c>
      <c r="C1600" s="359">
        <f>'[2]III_SAV-Details_NB'!B1606</f>
        <v>0</v>
      </c>
      <c r="D1600" s="359">
        <f>'[2]III_SAV-Details_NB'!C1606</f>
        <v>0</v>
      </c>
      <c r="E1600" s="359">
        <f>'[2]III_SAV-Details_NB'!D1606</f>
        <v>0</v>
      </c>
      <c r="F1600" s="490"/>
      <c r="G1600" s="281">
        <f>'[2]III_SAV-Details_NB'!X1606</f>
        <v>0</v>
      </c>
      <c r="H1600" s="281">
        <f t="shared" si="446"/>
        <v>0</v>
      </c>
      <c r="I1600" s="281">
        <f>IF(con_EOGJahr=2025,'[2]III_SAV-Details_NB'!AA1606,IF(con_EOGJahr=2026,'[2]III_SAV-Details_NB'!AB1606,'[2]III_SAV-Details_NB'!AC1606))</f>
        <v>0</v>
      </c>
      <c r="J1600" s="282"/>
      <c r="K1600" s="282"/>
      <c r="L1600" s="282"/>
      <c r="M1600" s="282"/>
      <c r="N1600" s="282"/>
      <c r="O1600" s="282"/>
      <c r="P1600" s="52">
        <f t="shared" si="447"/>
        <v>0</v>
      </c>
      <c r="Q1600" s="60"/>
      <c r="R1600" s="53">
        <f t="shared" si="453"/>
        <v>0</v>
      </c>
      <c r="S1600" s="59"/>
      <c r="T1600" s="61"/>
      <c r="U1600" s="342" t="str">
        <f t="shared" si="457"/>
        <v>k.A.</v>
      </c>
      <c r="V1600" s="343" t="str">
        <f t="shared" si="454"/>
        <v>k.A.</v>
      </c>
      <c r="W1600" s="343" t="str">
        <f>IFERROR(IF(OR($D1600="",$E1600=0,con_Ende=0),"k.A.",IF(VLOOKUP($D1600,rng_ND,5,0)="Nein",VLOOKUP($D1600,rng_ND,2,FALSE),MIN(VLOOKUP($D1600,rng_ND,2,FALSE),A_Stammdaten!$B$19-D_SAV!$E1600+1))),"k.A.")</f>
        <v>k.A.</v>
      </c>
      <c r="X1600" s="343" t="str">
        <f t="shared" si="455"/>
        <v>k.A.</v>
      </c>
      <c r="Y1600" s="62"/>
      <c r="Z1600" s="48">
        <f t="shared" si="456"/>
        <v>0</v>
      </c>
      <c r="AA1600" s="457"/>
      <c r="AB1600" s="55">
        <f t="shared" si="448"/>
        <v>0</v>
      </c>
      <c r="AC1600" s="55">
        <f>IF(A_Stammdaten!$B$25="ja",D_SAV!AA1600,D_SAV!AB1600)</f>
        <v>0</v>
      </c>
      <c r="AD1600" s="478">
        <f>IF(AC1600=0,0,IF(U1600-(con_EOGJahr-D_SAV!E1600)&lt;=0,AC1600,AC1600/V1600))</f>
        <v>0</v>
      </c>
      <c r="AE1600" s="478">
        <f>IFERROR(IF(AND(VLOOKUP(D1600,rng_ND,5,FALSE)="Ja",D_SAV!T1600="degressiv"),D_SAV!AC1600*Y1600/100,0),0)</f>
        <v>0</v>
      </c>
      <c r="AF1600" s="55">
        <f>IFERROR(IF(VLOOKUP(D1600,rng_ND,5,FALSE)="Ja",MAX(D_SAV!AD1600:AE1600),D_SAV!AD1600),0)</f>
        <v>0</v>
      </c>
      <c r="AG1600" s="55">
        <f t="shared" si="449"/>
        <v>0</v>
      </c>
      <c r="AH1600" s="55">
        <f t="shared" si="450"/>
        <v>0</v>
      </c>
      <c r="AI1600" s="55">
        <f t="shared" si="451"/>
        <v>0</v>
      </c>
      <c r="AJ1600" s="55">
        <f t="shared" si="452"/>
        <v>0</v>
      </c>
      <c r="AK1600" s="55">
        <f t="shared" si="443"/>
        <v>0</v>
      </c>
      <c r="AL1600" s="55">
        <f t="shared" si="444"/>
        <v>0</v>
      </c>
      <c r="AM1600" s="55">
        <f t="shared" si="445"/>
        <v>0</v>
      </c>
    </row>
    <row r="1601" spans="1:39" x14ac:dyDescent="0.25">
      <c r="A1601" s="47">
        <v>1597</v>
      </c>
      <c r="B1601" s="358" t="str">
        <f>IF(AND(E1601&lt;&gt;0,D1601&lt;&gt;0,F1601&lt;&gt;0),IF(C1601&lt;&gt;0,CONCATENATE(C1601,"-AGr",VLOOKUP(D1601,Listen!$A$2:$G$45,7,FALSE),"-",E1601,"-",F1601,),CONCATENATE("AGr",VLOOKUP(D1601,Listen!$A$2:$G$45,7,FALSE),"-",E1601,"-",F1601)),"keine vollständige ID")</f>
        <v>keine vollständige ID</v>
      </c>
      <c r="C1601" s="359">
        <f>'[2]III_SAV-Details_NB'!B1607</f>
        <v>0</v>
      </c>
      <c r="D1601" s="359">
        <f>'[2]III_SAV-Details_NB'!C1607</f>
        <v>0</v>
      </c>
      <c r="E1601" s="359">
        <f>'[2]III_SAV-Details_NB'!D1607</f>
        <v>0</v>
      </c>
      <c r="F1601" s="490"/>
      <c r="G1601" s="281">
        <f>'[2]III_SAV-Details_NB'!X1607</f>
        <v>0</v>
      </c>
      <c r="H1601" s="281">
        <f t="shared" si="446"/>
        <v>0</v>
      </c>
      <c r="I1601" s="281">
        <f>IF(con_EOGJahr=2025,'[2]III_SAV-Details_NB'!AA1607,IF(con_EOGJahr=2026,'[2]III_SAV-Details_NB'!AB1607,'[2]III_SAV-Details_NB'!AC1607))</f>
        <v>0</v>
      </c>
      <c r="J1601" s="282"/>
      <c r="K1601" s="282"/>
      <c r="L1601" s="282"/>
      <c r="M1601" s="282"/>
      <c r="N1601" s="282"/>
      <c r="O1601" s="282"/>
      <c r="P1601" s="52">
        <f t="shared" si="447"/>
        <v>0</v>
      </c>
      <c r="Q1601" s="60"/>
      <c r="R1601" s="53">
        <f t="shared" si="453"/>
        <v>0</v>
      </c>
      <c r="S1601" s="59"/>
      <c r="T1601" s="61"/>
      <c r="U1601" s="342" t="str">
        <f t="shared" si="457"/>
        <v>k.A.</v>
      </c>
      <c r="V1601" s="343" t="str">
        <f t="shared" si="454"/>
        <v>k.A.</v>
      </c>
      <c r="W1601" s="343" t="str">
        <f>IFERROR(IF(OR($D1601="",$E1601=0,con_Ende=0),"k.A.",IF(VLOOKUP($D1601,rng_ND,5,0)="Nein",VLOOKUP($D1601,rng_ND,2,FALSE),MIN(VLOOKUP($D1601,rng_ND,2,FALSE),A_Stammdaten!$B$19-D_SAV!$E1601+1))),"k.A.")</f>
        <v>k.A.</v>
      </c>
      <c r="X1601" s="343" t="str">
        <f t="shared" si="455"/>
        <v>k.A.</v>
      </c>
      <c r="Y1601" s="62"/>
      <c r="Z1601" s="48">
        <f t="shared" si="456"/>
        <v>0</v>
      </c>
      <c r="AA1601" s="457"/>
      <c r="AB1601" s="55">
        <f t="shared" si="448"/>
        <v>0</v>
      </c>
      <c r="AC1601" s="55">
        <f>IF(A_Stammdaten!$B$25="ja",D_SAV!AA1601,D_SAV!AB1601)</f>
        <v>0</v>
      </c>
      <c r="AD1601" s="478">
        <f>IF(AC1601=0,0,IF(U1601-(con_EOGJahr-D_SAV!E1601)&lt;=0,AC1601,AC1601/V1601))</f>
        <v>0</v>
      </c>
      <c r="AE1601" s="478">
        <f>IFERROR(IF(AND(VLOOKUP(D1601,rng_ND,5,FALSE)="Ja",D_SAV!T1601="degressiv"),D_SAV!AC1601*Y1601/100,0),0)</f>
        <v>0</v>
      </c>
      <c r="AF1601" s="55">
        <f>IFERROR(IF(VLOOKUP(D1601,rng_ND,5,FALSE)="Ja",MAX(D_SAV!AD1601:AE1601),D_SAV!AD1601),0)</f>
        <v>0</v>
      </c>
      <c r="AG1601" s="55">
        <f t="shared" si="449"/>
        <v>0</v>
      </c>
      <c r="AH1601" s="55">
        <f t="shared" si="450"/>
        <v>0</v>
      </c>
      <c r="AI1601" s="55">
        <f t="shared" si="451"/>
        <v>0</v>
      </c>
      <c r="AJ1601" s="55">
        <f t="shared" si="452"/>
        <v>0</v>
      </c>
      <c r="AK1601" s="55">
        <f t="shared" si="443"/>
        <v>0</v>
      </c>
      <c r="AL1601" s="55">
        <f t="shared" si="444"/>
        <v>0</v>
      </c>
      <c r="AM1601" s="55">
        <f t="shared" si="445"/>
        <v>0</v>
      </c>
    </row>
    <row r="1602" spans="1:39" x14ac:dyDescent="0.25">
      <c r="A1602" s="47">
        <v>1598</v>
      </c>
      <c r="B1602" s="358" t="str">
        <f>IF(AND(E1602&lt;&gt;0,D1602&lt;&gt;0,F1602&lt;&gt;0),IF(C1602&lt;&gt;0,CONCATENATE(C1602,"-AGr",VLOOKUP(D1602,Listen!$A$2:$G$45,7,FALSE),"-",E1602,"-",F1602,),CONCATENATE("AGr",VLOOKUP(D1602,Listen!$A$2:$G$45,7,FALSE),"-",E1602,"-",F1602)),"keine vollständige ID")</f>
        <v>keine vollständige ID</v>
      </c>
      <c r="C1602" s="359">
        <f>'[2]III_SAV-Details_NB'!B1608</f>
        <v>0</v>
      </c>
      <c r="D1602" s="359">
        <f>'[2]III_SAV-Details_NB'!C1608</f>
        <v>0</v>
      </c>
      <c r="E1602" s="359">
        <f>'[2]III_SAV-Details_NB'!D1608</f>
        <v>0</v>
      </c>
      <c r="F1602" s="490"/>
      <c r="G1602" s="281">
        <f>'[2]III_SAV-Details_NB'!X1608</f>
        <v>0</v>
      </c>
      <c r="H1602" s="281">
        <f t="shared" si="446"/>
        <v>0</v>
      </c>
      <c r="I1602" s="281">
        <f>IF(con_EOGJahr=2025,'[2]III_SAV-Details_NB'!AA1608,IF(con_EOGJahr=2026,'[2]III_SAV-Details_NB'!AB1608,'[2]III_SAV-Details_NB'!AC1608))</f>
        <v>0</v>
      </c>
      <c r="J1602" s="282"/>
      <c r="K1602" s="282"/>
      <c r="L1602" s="282"/>
      <c r="M1602" s="282"/>
      <c r="N1602" s="282"/>
      <c r="O1602" s="282"/>
      <c r="P1602" s="52">
        <f t="shared" si="447"/>
        <v>0</v>
      </c>
      <c r="Q1602" s="60"/>
      <c r="R1602" s="53">
        <f t="shared" si="453"/>
        <v>0</v>
      </c>
      <c r="S1602" s="59"/>
      <c r="T1602" s="61"/>
      <c r="U1602" s="342" t="str">
        <f t="shared" si="457"/>
        <v>k.A.</v>
      </c>
      <c r="V1602" s="343" t="str">
        <f t="shared" si="454"/>
        <v>k.A.</v>
      </c>
      <c r="W1602" s="343" t="str">
        <f>IFERROR(IF(OR($D1602="",$E1602=0,con_Ende=0),"k.A.",IF(VLOOKUP($D1602,rng_ND,5,0)="Nein",VLOOKUP($D1602,rng_ND,2,FALSE),MIN(VLOOKUP($D1602,rng_ND,2,FALSE),A_Stammdaten!$B$19-D_SAV!$E1602+1))),"k.A.")</f>
        <v>k.A.</v>
      </c>
      <c r="X1602" s="343" t="str">
        <f t="shared" si="455"/>
        <v>k.A.</v>
      </c>
      <c r="Y1602" s="62"/>
      <c r="Z1602" s="48">
        <f t="shared" si="456"/>
        <v>0</v>
      </c>
      <c r="AA1602" s="457"/>
      <c r="AB1602" s="55">
        <f t="shared" si="448"/>
        <v>0</v>
      </c>
      <c r="AC1602" s="55">
        <f>IF(A_Stammdaten!$B$25="ja",D_SAV!AA1602,D_SAV!AB1602)</f>
        <v>0</v>
      </c>
      <c r="AD1602" s="478">
        <f>IF(AC1602=0,0,IF(U1602-(con_EOGJahr-D_SAV!E1602)&lt;=0,AC1602,AC1602/V1602))</f>
        <v>0</v>
      </c>
      <c r="AE1602" s="478">
        <f>IFERROR(IF(AND(VLOOKUP(D1602,rng_ND,5,FALSE)="Ja",D_SAV!T1602="degressiv"),D_SAV!AC1602*Y1602/100,0),0)</f>
        <v>0</v>
      </c>
      <c r="AF1602" s="55">
        <f>IFERROR(IF(VLOOKUP(D1602,rng_ND,5,FALSE)="Ja",MAX(D_SAV!AD1602:AE1602),D_SAV!AD1602),0)</f>
        <v>0</v>
      </c>
      <c r="AG1602" s="55">
        <f t="shared" si="449"/>
        <v>0</v>
      </c>
      <c r="AH1602" s="55">
        <f t="shared" si="450"/>
        <v>0</v>
      </c>
      <c r="AI1602" s="55">
        <f t="shared" si="451"/>
        <v>0</v>
      </c>
      <c r="AJ1602" s="55">
        <f t="shared" si="452"/>
        <v>0</v>
      </c>
      <c r="AK1602" s="55">
        <f t="shared" si="443"/>
        <v>0</v>
      </c>
      <c r="AL1602" s="55">
        <f t="shared" si="444"/>
        <v>0</v>
      </c>
      <c r="AM1602" s="55">
        <f t="shared" si="445"/>
        <v>0</v>
      </c>
    </row>
    <row r="1603" spans="1:39" x14ac:dyDescent="0.25">
      <c r="A1603" s="47">
        <v>1599</v>
      </c>
      <c r="B1603" s="358" t="str">
        <f>IF(AND(E1603&lt;&gt;0,D1603&lt;&gt;0,F1603&lt;&gt;0),IF(C1603&lt;&gt;0,CONCATENATE(C1603,"-AGr",VLOOKUP(D1603,Listen!$A$2:$G$45,7,FALSE),"-",E1603,"-",F1603,),CONCATENATE("AGr",VLOOKUP(D1603,Listen!$A$2:$G$45,7,FALSE),"-",E1603,"-",F1603)),"keine vollständige ID")</f>
        <v>keine vollständige ID</v>
      </c>
      <c r="C1603" s="359">
        <f>'[2]III_SAV-Details_NB'!B1609</f>
        <v>0</v>
      </c>
      <c r="D1603" s="359">
        <f>'[2]III_SAV-Details_NB'!C1609</f>
        <v>0</v>
      </c>
      <c r="E1603" s="359">
        <f>'[2]III_SAV-Details_NB'!D1609</f>
        <v>0</v>
      </c>
      <c r="F1603" s="490"/>
      <c r="G1603" s="281">
        <f>'[2]III_SAV-Details_NB'!X1609</f>
        <v>0</v>
      </c>
      <c r="H1603" s="281">
        <f t="shared" si="446"/>
        <v>0</v>
      </c>
      <c r="I1603" s="281">
        <f>IF(con_EOGJahr=2025,'[2]III_SAV-Details_NB'!AA1609,IF(con_EOGJahr=2026,'[2]III_SAV-Details_NB'!AB1609,'[2]III_SAV-Details_NB'!AC1609))</f>
        <v>0</v>
      </c>
      <c r="J1603" s="282"/>
      <c r="K1603" s="282"/>
      <c r="L1603" s="282"/>
      <c r="M1603" s="282"/>
      <c r="N1603" s="282"/>
      <c r="O1603" s="282"/>
      <c r="P1603" s="52">
        <f t="shared" si="447"/>
        <v>0</v>
      </c>
      <c r="Q1603" s="60"/>
      <c r="R1603" s="53">
        <f t="shared" si="453"/>
        <v>0</v>
      </c>
      <c r="S1603" s="59"/>
      <c r="T1603" s="61"/>
      <c r="U1603" s="342" t="str">
        <f t="shared" si="457"/>
        <v>k.A.</v>
      </c>
      <c r="V1603" s="343" t="str">
        <f t="shared" si="454"/>
        <v>k.A.</v>
      </c>
      <c r="W1603" s="343" t="str">
        <f>IFERROR(IF(OR($D1603="",$E1603=0,con_Ende=0),"k.A.",IF(VLOOKUP($D1603,rng_ND,5,0)="Nein",VLOOKUP($D1603,rng_ND,2,FALSE),MIN(VLOOKUP($D1603,rng_ND,2,FALSE),A_Stammdaten!$B$19-D_SAV!$E1603+1))),"k.A.")</f>
        <v>k.A.</v>
      </c>
      <c r="X1603" s="343" t="str">
        <f t="shared" si="455"/>
        <v>k.A.</v>
      </c>
      <c r="Y1603" s="62"/>
      <c r="Z1603" s="48">
        <f t="shared" si="456"/>
        <v>0</v>
      </c>
      <c r="AA1603" s="457"/>
      <c r="AB1603" s="55">
        <f t="shared" si="448"/>
        <v>0</v>
      </c>
      <c r="AC1603" s="55">
        <f>IF(A_Stammdaten!$B$25="ja",D_SAV!AA1603,D_SAV!AB1603)</f>
        <v>0</v>
      </c>
      <c r="AD1603" s="478">
        <f>IF(AC1603=0,0,IF(U1603-(con_EOGJahr-D_SAV!E1603)&lt;=0,AC1603,AC1603/V1603))</f>
        <v>0</v>
      </c>
      <c r="AE1603" s="478">
        <f>IFERROR(IF(AND(VLOOKUP(D1603,rng_ND,5,FALSE)="Ja",D_SAV!T1603="degressiv"),D_SAV!AC1603*Y1603/100,0),0)</f>
        <v>0</v>
      </c>
      <c r="AF1603" s="55">
        <f>IFERROR(IF(VLOOKUP(D1603,rng_ND,5,FALSE)="Ja",MAX(D_SAV!AD1603:AE1603),D_SAV!AD1603),0)</f>
        <v>0</v>
      </c>
      <c r="AG1603" s="55">
        <f t="shared" si="449"/>
        <v>0</v>
      </c>
      <c r="AH1603" s="55">
        <f t="shared" si="450"/>
        <v>0</v>
      </c>
      <c r="AI1603" s="55">
        <f t="shared" si="451"/>
        <v>0</v>
      </c>
      <c r="AJ1603" s="55">
        <f t="shared" si="452"/>
        <v>0</v>
      </c>
      <c r="AK1603" s="55">
        <f t="shared" si="443"/>
        <v>0</v>
      </c>
      <c r="AL1603" s="55">
        <f t="shared" si="444"/>
        <v>0</v>
      </c>
      <c r="AM1603" s="55">
        <f t="shared" si="445"/>
        <v>0</v>
      </c>
    </row>
    <row r="1604" spans="1:39" x14ac:dyDescent="0.25">
      <c r="A1604" s="47">
        <v>1600</v>
      </c>
      <c r="B1604" s="358" t="str">
        <f>IF(AND(E1604&lt;&gt;0,D1604&lt;&gt;0,F1604&lt;&gt;0),IF(C1604&lt;&gt;0,CONCATENATE(C1604,"-AGr",VLOOKUP(D1604,Listen!$A$2:$G$45,7,FALSE),"-",E1604,"-",F1604,),CONCATENATE("AGr",VLOOKUP(D1604,Listen!$A$2:$G$45,7,FALSE),"-",E1604,"-",F1604)),"keine vollständige ID")</f>
        <v>keine vollständige ID</v>
      </c>
      <c r="C1604" s="359">
        <f>'[2]III_SAV-Details_NB'!B1610</f>
        <v>0</v>
      </c>
      <c r="D1604" s="359">
        <f>'[2]III_SAV-Details_NB'!C1610</f>
        <v>0</v>
      </c>
      <c r="E1604" s="359">
        <f>'[2]III_SAV-Details_NB'!D1610</f>
        <v>0</v>
      </c>
      <c r="F1604" s="490"/>
      <c r="G1604" s="281">
        <f>'[2]III_SAV-Details_NB'!X1610</f>
        <v>0</v>
      </c>
      <c r="H1604" s="281">
        <f t="shared" si="446"/>
        <v>0</v>
      </c>
      <c r="I1604" s="281">
        <f>IF(con_EOGJahr=2025,'[2]III_SAV-Details_NB'!AA1610,IF(con_EOGJahr=2026,'[2]III_SAV-Details_NB'!AB1610,'[2]III_SAV-Details_NB'!AC1610))</f>
        <v>0</v>
      </c>
      <c r="J1604" s="282"/>
      <c r="K1604" s="282"/>
      <c r="L1604" s="282"/>
      <c r="M1604" s="282"/>
      <c r="N1604" s="282"/>
      <c r="O1604" s="282"/>
      <c r="P1604" s="52">
        <f t="shared" si="447"/>
        <v>0</v>
      </c>
      <c r="Q1604" s="60"/>
      <c r="R1604" s="53">
        <f t="shared" si="453"/>
        <v>0</v>
      </c>
      <c r="S1604" s="59"/>
      <c r="T1604" s="61"/>
      <c r="U1604" s="342" t="str">
        <f t="shared" si="457"/>
        <v>k.A.</v>
      </c>
      <c r="V1604" s="343" t="str">
        <f t="shared" si="454"/>
        <v>k.A.</v>
      </c>
      <c r="W1604" s="343" t="str">
        <f>IFERROR(IF(OR($D1604="",$E1604=0,con_Ende=0),"k.A.",IF(VLOOKUP($D1604,rng_ND,5,0)="Nein",VLOOKUP($D1604,rng_ND,2,FALSE),MIN(VLOOKUP($D1604,rng_ND,2,FALSE),A_Stammdaten!$B$19-D_SAV!$E1604+1))),"k.A.")</f>
        <v>k.A.</v>
      </c>
      <c r="X1604" s="343" t="str">
        <f t="shared" si="455"/>
        <v>k.A.</v>
      </c>
      <c r="Y1604" s="62"/>
      <c r="Z1604" s="48">
        <f t="shared" si="456"/>
        <v>0</v>
      </c>
      <c r="AA1604" s="457"/>
      <c r="AB1604" s="55">
        <f t="shared" si="448"/>
        <v>0</v>
      </c>
      <c r="AC1604" s="55">
        <f>IF(A_Stammdaten!$B$25="ja",D_SAV!AA1604,D_SAV!AB1604)</f>
        <v>0</v>
      </c>
      <c r="AD1604" s="478">
        <f>IF(AC1604=0,0,IF(U1604-(con_EOGJahr-D_SAV!E1604)&lt;=0,AC1604,AC1604/V1604))</f>
        <v>0</v>
      </c>
      <c r="AE1604" s="478">
        <f>IFERROR(IF(AND(VLOOKUP(D1604,rng_ND,5,FALSE)="Ja",D_SAV!T1604="degressiv"),D_SAV!AC1604*Y1604/100,0),0)</f>
        <v>0</v>
      </c>
      <c r="AF1604" s="55">
        <f>IFERROR(IF(VLOOKUP(D1604,rng_ND,5,FALSE)="Ja",MAX(D_SAV!AD1604:AE1604),D_SAV!AD1604),0)</f>
        <v>0</v>
      </c>
      <c r="AG1604" s="55">
        <f t="shared" si="449"/>
        <v>0</v>
      </c>
      <c r="AH1604" s="55">
        <f t="shared" si="450"/>
        <v>0</v>
      </c>
      <c r="AI1604" s="55">
        <f t="shared" si="451"/>
        <v>0</v>
      </c>
      <c r="AJ1604" s="55">
        <f t="shared" si="452"/>
        <v>0</v>
      </c>
      <c r="AK1604" s="55">
        <f t="shared" si="443"/>
        <v>0</v>
      </c>
      <c r="AL1604" s="55">
        <f t="shared" si="444"/>
        <v>0</v>
      </c>
      <c r="AM1604" s="55">
        <f t="shared" si="445"/>
        <v>0</v>
      </c>
    </row>
    <row r="1605" spans="1:39" x14ac:dyDescent="0.25">
      <c r="A1605" s="47">
        <v>1601</v>
      </c>
      <c r="B1605" s="358" t="str">
        <f>IF(AND(E1605&lt;&gt;0,D1605&lt;&gt;0,F1605&lt;&gt;0),IF(C1605&lt;&gt;0,CONCATENATE(C1605,"-AGr",VLOOKUP(D1605,Listen!$A$2:$G$45,7,FALSE),"-",E1605,"-",F1605,),CONCATENATE("AGr",VLOOKUP(D1605,Listen!$A$2:$G$45,7,FALSE),"-",E1605,"-",F1605)),"keine vollständige ID")</f>
        <v>keine vollständige ID</v>
      </c>
      <c r="C1605" s="359">
        <f>'[2]III_SAV-Details_NB'!B1611</f>
        <v>0</v>
      </c>
      <c r="D1605" s="359">
        <f>'[2]III_SAV-Details_NB'!C1611</f>
        <v>0</v>
      </c>
      <c r="E1605" s="359">
        <f>'[2]III_SAV-Details_NB'!D1611</f>
        <v>0</v>
      </c>
      <c r="F1605" s="490"/>
      <c r="G1605" s="281">
        <f>'[2]III_SAV-Details_NB'!X1611</f>
        <v>0</v>
      </c>
      <c r="H1605" s="281">
        <f t="shared" si="446"/>
        <v>0</v>
      </c>
      <c r="I1605" s="281">
        <f>IF(con_EOGJahr=2025,'[2]III_SAV-Details_NB'!AA1611,IF(con_EOGJahr=2026,'[2]III_SAV-Details_NB'!AB1611,'[2]III_SAV-Details_NB'!AC1611))</f>
        <v>0</v>
      </c>
      <c r="J1605" s="282"/>
      <c r="K1605" s="282"/>
      <c r="L1605" s="282"/>
      <c r="M1605" s="282"/>
      <c r="N1605" s="282"/>
      <c r="O1605" s="282"/>
      <c r="P1605" s="52">
        <f t="shared" si="447"/>
        <v>0</v>
      </c>
      <c r="Q1605" s="60"/>
      <c r="R1605" s="53">
        <f t="shared" si="453"/>
        <v>0</v>
      </c>
      <c r="S1605" s="59"/>
      <c r="T1605" s="61"/>
      <c r="U1605" s="342" t="str">
        <f t="shared" si="457"/>
        <v>k.A.</v>
      </c>
      <c r="V1605" s="343" t="str">
        <f t="shared" si="454"/>
        <v>k.A.</v>
      </c>
      <c r="W1605" s="343" t="str">
        <f>IFERROR(IF(OR($D1605="",$E1605=0,con_Ende=0),"k.A.",IF(VLOOKUP($D1605,rng_ND,5,0)="Nein",VLOOKUP($D1605,rng_ND,2,FALSE),MIN(VLOOKUP($D1605,rng_ND,2,FALSE),A_Stammdaten!$B$19-D_SAV!$E1605+1))),"k.A.")</f>
        <v>k.A.</v>
      </c>
      <c r="X1605" s="343" t="str">
        <f t="shared" si="455"/>
        <v>k.A.</v>
      </c>
      <c r="Y1605" s="62"/>
      <c r="Z1605" s="48">
        <f t="shared" si="456"/>
        <v>0</v>
      </c>
      <c r="AA1605" s="457"/>
      <c r="AB1605" s="55">
        <f t="shared" si="448"/>
        <v>0</v>
      </c>
      <c r="AC1605" s="55">
        <f>IF(A_Stammdaten!$B$25="ja",D_SAV!AA1605,D_SAV!AB1605)</f>
        <v>0</v>
      </c>
      <c r="AD1605" s="478">
        <f>IF(AC1605=0,0,IF(U1605-(con_EOGJahr-D_SAV!E1605)&lt;=0,AC1605,AC1605/V1605))</f>
        <v>0</v>
      </c>
      <c r="AE1605" s="478">
        <f>IFERROR(IF(AND(VLOOKUP(D1605,rng_ND,5,FALSE)="Ja",D_SAV!T1605="degressiv"),D_SAV!AC1605*Y1605/100,0),0)</f>
        <v>0</v>
      </c>
      <c r="AF1605" s="55">
        <f>IFERROR(IF(VLOOKUP(D1605,rng_ND,5,FALSE)="Ja",MAX(D_SAV!AD1605:AE1605),D_SAV!AD1605),0)</f>
        <v>0</v>
      </c>
      <c r="AG1605" s="55">
        <f t="shared" si="449"/>
        <v>0</v>
      </c>
      <c r="AH1605" s="55">
        <f t="shared" si="450"/>
        <v>0</v>
      </c>
      <c r="AI1605" s="55">
        <f t="shared" si="451"/>
        <v>0</v>
      </c>
      <c r="AJ1605" s="55">
        <f t="shared" si="452"/>
        <v>0</v>
      </c>
      <c r="AK1605" s="55">
        <f t="shared" ref="AK1605:AK1668" si="458">IF($E1605&gt;=2006,AC1605,con_EKQ*AH1605+(1-con_EKQ)*AC1605)</f>
        <v>0</v>
      </c>
      <c r="AL1605" s="55">
        <f t="shared" ref="AL1605:AL1668" si="459">IF($E1605&gt;=2006,AF1605,con_EKQ*AI1605+(1-con_EKQ)*AF1605)</f>
        <v>0</v>
      </c>
      <c r="AM1605" s="55">
        <f t="shared" ref="AM1605:AM1668" si="460">IF($E1605&gt;=2006,AG1605,con_EKQ*AJ1605+(1-con_EKQ)*AG1605)</f>
        <v>0</v>
      </c>
    </row>
    <row r="1606" spans="1:39" x14ac:dyDescent="0.25">
      <c r="A1606" s="47">
        <v>1602</v>
      </c>
      <c r="B1606" s="358" t="str">
        <f>IF(AND(E1606&lt;&gt;0,D1606&lt;&gt;0,F1606&lt;&gt;0),IF(C1606&lt;&gt;0,CONCATENATE(C1606,"-AGr",VLOOKUP(D1606,Listen!$A$2:$G$45,7,FALSE),"-",E1606,"-",F1606,),CONCATENATE("AGr",VLOOKUP(D1606,Listen!$A$2:$G$45,7,FALSE),"-",E1606,"-",F1606)),"keine vollständige ID")</f>
        <v>keine vollständige ID</v>
      </c>
      <c r="C1606" s="359">
        <f>'[2]III_SAV-Details_NB'!B1612</f>
        <v>0</v>
      </c>
      <c r="D1606" s="359">
        <f>'[2]III_SAV-Details_NB'!C1612</f>
        <v>0</v>
      </c>
      <c r="E1606" s="359">
        <f>'[2]III_SAV-Details_NB'!D1612</f>
        <v>0</v>
      </c>
      <c r="F1606" s="490"/>
      <c r="G1606" s="281">
        <f>'[2]III_SAV-Details_NB'!X1612</f>
        <v>0</v>
      </c>
      <c r="H1606" s="281">
        <f t="shared" ref="H1606:H1669" si="461">+G1606</f>
        <v>0</v>
      </c>
      <c r="I1606" s="281">
        <f>IF(con_EOGJahr=2025,'[2]III_SAV-Details_NB'!AA1612,IF(con_EOGJahr=2026,'[2]III_SAV-Details_NB'!AB1612,'[2]III_SAV-Details_NB'!AC1612))</f>
        <v>0</v>
      </c>
      <c r="J1606" s="282"/>
      <c r="K1606" s="282"/>
      <c r="L1606" s="282"/>
      <c r="M1606" s="282"/>
      <c r="N1606" s="282"/>
      <c r="O1606" s="282"/>
      <c r="P1606" s="52">
        <f t="shared" ref="P1606:P1669" si="462">SUM(I1606:O1606)</f>
        <v>0</v>
      </c>
      <c r="Q1606" s="60"/>
      <c r="R1606" s="53">
        <f t="shared" si="453"/>
        <v>0</v>
      </c>
      <c r="S1606" s="59"/>
      <c r="T1606" s="61"/>
      <c r="U1606" s="342" t="str">
        <f t="shared" si="457"/>
        <v>k.A.</v>
      </c>
      <c r="V1606" s="343" t="str">
        <f t="shared" si="454"/>
        <v>k.A.</v>
      </c>
      <c r="W1606" s="343" t="str">
        <f>IFERROR(IF(OR($D1606="",$E1606=0,con_Ende=0),"k.A.",IF(VLOOKUP($D1606,rng_ND,5,0)="Nein",VLOOKUP($D1606,rng_ND,2,FALSE),MIN(VLOOKUP($D1606,rng_ND,2,FALSE),A_Stammdaten!$B$19-D_SAV!$E1606+1))),"k.A.")</f>
        <v>k.A.</v>
      </c>
      <c r="X1606" s="343" t="str">
        <f t="shared" si="455"/>
        <v>k.A.</v>
      </c>
      <c r="Y1606" s="62"/>
      <c r="Z1606" s="48">
        <f t="shared" si="456"/>
        <v>0</v>
      </c>
      <c r="AA1606" s="457"/>
      <c r="AB1606" s="55">
        <f t="shared" ref="AB1606:AB1669" si="463">R1606</f>
        <v>0</v>
      </c>
      <c r="AC1606" s="55">
        <f>IF(A_Stammdaten!$B$25="ja",D_SAV!AA1606,D_SAV!AB1606)</f>
        <v>0</v>
      </c>
      <c r="AD1606" s="478">
        <f>IF(AC1606=0,0,IF(U1606-(con_EOGJahr-D_SAV!E1606)&lt;=0,AC1606,AC1606/V1606))</f>
        <v>0</v>
      </c>
      <c r="AE1606" s="478">
        <f>IFERROR(IF(AND(VLOOKUP(D1606,rng_ND,5,FALSE)="Ja",D_SAV!T1606="degressiv"),D_SAV!AC1606*Y1606/100,0),0)</f>
        <v>0</v>
      </c>
      <c r="AF1606" s="55">
        <f>IFERROR(IF(VLOOKUP(D1606,rng_ND,5,FALSE)="Ja",MAX(D_SAV!AD1606:AE1606),D_SAV!AD1606),0)</f>
        <v>0</v>
      </c>
      <c r="AG1606" s="55">
        <f t="shared" ref="AG1606:AG1669" si="464">AC1606-AF1606</f>
        <v>0</v>
      </c>
      <c r="AH1606" s="55">
        <f t="shared" ref="AH1606:AH1669" si="465">IF($E1606&gt;=2006,0,AC1606*$Z1606)</f>
        <v>0</v>
      </c>
      <c r="AI1606" s="55">
        <f t="shared" ref="AI1606:AI1669" si="466">IF($E1606&gt;=2006,0,AF1606*$Z1606)</f>
        <v>0</v>
      </c>
      <c r="AJ1606" s="55">
        <f t="shared" ref="AJ1606:AJ1669" si="467">IF($E1606&gt;=2006,0,AG1606*$Z1606)</f>
        <v>0</v>
      </c>
      <c r="AK1606" s="55">
        <f t="shared" si="458"/>
        <v>0</v>
      </c>
      <c r="AL1606" s="55">
        <f t="shared" si="459"/>
        <v>0</v>
      </c>
      <c r="AM1606" s="55">
        <f t="shared" si="460"/>
        <v>0</v>
      </c>
    </row>
    <row r="1607" spans="1:39" x14ac:dyDescent="0.25">
      <c r="A1607" s="47">
        <v>1603</v>
      </c>
      <c r="B1607" s="358" t="str">
        <f>IF(AND(E1607&lt;&gt;0,D1607&lt;&gt;0,F1607&lt;&gt;0),IF(C1607&lt;&gt;0,CONCATENATE(C1607,"-AGr",VLOOKUP(D1607,Listen!$A$2:$G$45,7,FALSE),"-",E1607,"-",F1607,),CONCATENATE("AGr",VLOOKUP(D1607,Listen!$A$2:$G$45,7,FALSE),"-",E1607,"-",F1607)),"keine vollständige ID")</f>
        <v>keine vollständige ID</v>
      </c>
      <c r="C1607" s="359">
        <f>'[2]III_SAV-Details_NB'!B1613</f>
        <v>0</v>
      </c>
      <c r="D1607" s="359">
        <f>'[2]III_SAV-Details_NB'!C1613</f>
        <v>0</v>
      </c>
      <c r="E1607" s="359">
        <f>'[2]III_SAV-Details_NB'!D1613</f>
        <v>0</v>
      </c>
      <c r="F1607" s="490"/>
      <c r="G1607" s="281">
        <f>'[2]III_SAV-Details_NB'!X1613</f>
        <v>0</v>
      </c>
      <c r="H1607" s="281">
        <f t="shared" si="461"/>
        <v>0</v>
      </c>
      <c r="I1607" s="281">
        <f>IF(con_EOGJahr=2025,'[2]III_SAV-Details_NB'!AA1613,IF(con_EOGJahr=2026,'[2]III_SAV-Details_NB'!AB1613,'[2]III_SAV-Details_NB'!AC1613))</f>
        <v>0</v>
      </c>
      <c r="J1607" s="282"/>
      <c r="K1607" s="282"/>
      <c r="L1607" s="282"/>
      <c r="M1607" s="282"/>
      <c r="N1607" s="282"/>
      <c r="O1607" s="282"/>
      <c r="P1607" s="52">
        <f t="shared" si="462"/>
        <v>0</v>
      </c>
      <c r="Q1607" s="60"/>
      <c r="R1607" s="53">
        <f t="shared" si="453"/>
        <v>0</v>
      </c>
      <c r="S1607" s="59"/>
      <c r="T1607" s="61"/>
      <c r="U1607" s="342" t="str">
        <f t="shared" si="457"/>
        <v>k.A.</v>
      </c>
      <c r="V1607" s="343" t="str">
        <f t="shared" si="454"/>
        <v>k.A.</v>
      </c>
      <c r="W1607" s="343" t="str">
        <f>IFERROR(IF(OR($D1607="",$E1607=0,con_Ende=0),"k.A.",IF(VLOOKUP($D1607,rng_ND,5,0)="Nein",VLOOKUP($D1607,rng_ND,2,FALSE),MIN(VLOOKUP($D1607,rng_ND,2,FALSE),A_Stammdaten!$B$19-D_SAV!$E1607+1))),"k.A.")</f>
        <v>k.A.</v>
      </c>
      <c r="X1607" s="343" t="str">
        <f t="shared" si="455"/>
        <v>k.A.</v>
      </c>
      <c r="Y1607" s="62"/>
      <c r="Z1607" s="48">
        <f t="shared" si="456"/>
        <v>0</v>
      </c>
      <c r="AA1607" s="457"/>
      <c r="AB1607" s="55">
        <f t="shared" si="463"/>
        <v>0</v>
      </c>
      <c r="AC1607" s="55">
        <f>IF(A_Stammdaten!$B$25="ja",D_SAV!AA1607,D_SAV!AB1607)</f>
        <v>0</v>
      </c>
      <c r="AD1607" s="478">
        <f>IF(AC1607=0,0,IF(U1607-(con_EOGJahr-D_SAV!E1607)&lt;=0,AC1607,AC1607/V1607))</f>
        <v>0</v>
      </c>
      <c r="AE1607" s="478">
        <f>IFERROR(IF(AND(VLOOKUP(D1607,rng_ND,5,FALSE)="Ja",D_SAV!T1607="degressiv"),D_SAV!AC1607*Y1607/100,0),0)</f>
        <v>0</v>
      </c>
      <c r="AF1607" s="55">
        <f>IFERROR(IF(VLOOKUP(D1607,rng_ND,5,FALSE)="Ja",MAX(D_SAV!AD1607:AE1607),D_SAV!AD1607),0)</f>
        <v>0</v>
      </c>
      <c r="AG1607" s="55">
        <f t="shared" si="464"/>
        <v>0</v>
      </c>
      <c r="AH1607" s="55">
        <f t="shared" si="465"/>
        <v>0</v>
      </c>
      <c r="AI1607" s="55">
        <f t="shared" si="466"/>
        <v>0</v>
      </c>
      <c r="AJ1607" s="55">
        <f t="shared" si="467"/>
        <v>0</v>
      </c>
      <c r="AK1607" s="55">
        <f t="shared" si="458"/>
        <v>0</v>
      </c>
      <c r="AL1607" s="55">
        <f t="shared" si="459"/>
        <v>0</v>
      </c>
      <c r="AM1607" s="55">
        <f t="shared" si="460"/>
        <v>0</v>
      </c>
    </row>
    <row r="1608" spans="1:39" x14ac:dyDescent="0.25">
      <c r="A1608" s="47">
        <v>1604</v>
      </c>
      <c r="B1608" s="358" t="str">
        <f>IF(AND(E1608&lt;&gt;0,D1608&lt;&gt;0,F1608&lt;&gt;0),IF(C1608&lt;&gt;0,CONCATENATE(C1608,"-AGr",VLOOKUP(D1608,Listen!$A$2:$G$45,7,FALSE),"-",E1608,"-",F1608,),CONCATENATE("AGr",VLOOKUP(D1608,Listen!$A$2:$G$45,7,FALSE),"-",E1608,"-",F1608)),"keine vollständige ID")</f>
        <v>keine vollständige ID</v>
      </c>
      <c r="C1608" s="359">
        <f>'[2]III_SAV-Details_NB'!B1614</f>
        <v>0</v>
      </c>
      <c r="D1608" s="359">
        <f>'[2]III_SAV-Details_NB'!C1614</f>
        <v>0</v>
      </c>
      <c r="E1608" s="359">
        <f>'[2]III_SAV-Details_NB'!D1614</f>
        <v>0</v>
      </c>
      <c r="F1608" s="490"/>
      <c r="G1608" s="281">
        <f>'[2]III_SAV-Details_NB'!X1614</f>
        <v>0</v>
      </c>
      <c r="H1608" s="281">
        <f t="shared" si="461"/>
        <v>0</v>
      </c>
      <c r="I1608" s="281">
        <f>IF(con_EOGJahr=2025,'[2]III_SAV-Details_NB'!AA1614,IF(con_EOGJahr=2026,'[2]III_SAV-Details_NB'!AB1614,'[2]III_SAV-Details_NB'!AC1614))</f>
        <v>0</v>
      </c>
      <c r="J1608" s="282"/>
      <c r="K1608" s="282"/>
      <c r="L1608" s="282"/>
      <c r="M1608" s="282"/>
      <c r="N1608" s="282"/>
      <c r="O1608" s="282"/>
      <c r="P1608" s="52">
        <f t="shared" si="462"/>
        <v>0</v>
      </c>
      <c r="Q1608" s="60"/>
      <c r="R1608" s="53">
        <f t="shared" si="453"/>
        <v>0</v>
      </c>
      <c r="S1608" s="59"/>
      <c r="T1608" s="61"/>
      <c r="U1608" s="342" t="str">
        <f t="shared" si="457"/>
        <v>k.A.</v>
      </c>
      <c r="V1608" s="343" t="str">
        <f t="shared" si="454"/>
        <v>k.A.</v>
      </c>
      <c r="W1608" s="343" t="str">
        <f>IFERROR(IF(OR($D1608="",$E1608=0,con_Ende=0),"k.A.",IF(VLOOKUP($D1608,rng_ND,5,0)="Nein",VLOOKUP($D1608,rng_ND,2,FALSE),MIN(VLOOKUP($D1608,rng_ND,2,FALSE),A_Stammdaten!$B$19-D_SAV!$E1608+1))),"k.A.")</f>
        <v>k.A.</v>
      </c>
      <c r="X1608" s="343" t="str">
        <f t="shared" si="455"/>
        <v>k.A.</v>
      </c>
      <c r="Y1608" s="62"/>
      <c r="Z1608" s="48">
        <f t="shared" si="456"/>
        <v>0</v>
      </c>
      <c r="AA1608" s="457"/>
      <c r="AB1608" s="55">
        <f t="shared" si="463"/>
        <v>0</v>
      </c>
      <c r="AC1608" s="55">
        <f>IF(A_Stammdaten!$B$25="ja",D_SAV!AA1608,D_SAV!AB1608)</f>
        <v>0</v>
      </c>
      <c r="AD1608" s="478">
        <f>IF(AC1608=0,0,IF(U1608-(con_EOGJahr-D_SAV!E1608)&lt;=0,AC1608,AC1608/V1608))</f>
        <v>0</v>
      </c>
      <c r="AE1608" s="478">
        <f>IFERROR(IF(AND(VLOOKUP(D1608,rng_ND,5,FALSE)="Ja",D_SAV!T1608="degressiv"),D_SAV!AC1608*Y1608/100,0),0)</f>
        <v>0</v>
      </c>
      <c r="AF1608" s="55">
        <f>IFERROR(IF(VLOOKUP(D1608,rng_ND,5,FALSE)="Ja",MAX(D_SAV!AD1608:AE1608),D_SAV!AD1608),0)</f>
        <v>0</v>
      </c>
      <c r="AG1608" s="55">
        <f t="shared" si="464"/>
        <v>0</v>
      </c>
      <c r="AH1608" s="55">
        <f t="shared" si="465"/>
        <v>0</v>
      </c>
      <c r="AI1608" s="55">
        <f t="shared" si="466"/>
        <v>0</v>
      </c>
      <c r="AJ1608" s="55">
        <f t="shared" si="467"/>
        <v>0</v>
      </c>
      <c r="AK1608" s="55">
        <f t="shared" si="458"/>
        <v>0</v>
      </c>
      <c r="AL1608" s="55">
        <f t="shared" si="459"/>
        <v>0</v>
      </c>
      <c r="AM1608" s="55">
        <f t="shared" si="460"/>
        <v>0</v>
      </c>
    </row>
    <row r="1609" spans="1:39" x14ac:dyDescent="0.25">
      <c r="A1609" s="47">
        <v>1605</v>
      </c>
      <c r="B1609" s="358" t="str">
        <f>IF(AND(E1609&lt;&gt;0,D1609&lt;&gt;0,F1609&lt;&gt;0),IF(C1609&lt;&gt;0,CONCATENATE(C1609,"-AGr",VLOOKUP(D1609,Listen!$A$2:$G$45,7,FALSE),"-",E1609,"-",F1609,),CONCATENATE("AGr",VLOOKUP(D1609,Listen!$A$2:$G$45,7,FALSE),"-",E1609,"-",F1609)),"keine vollständige ID")</f>
        <v>keine vollständige ID</v>
      </c>
      <c r="C1609" s="359">
        <f>'[2]III_SAV-Details_NB'!B1615</f>
        <v>0</v>
      </c>
      <c r="D1609" s="359">
        <f>'[2]III_SAV-Details_NB'!C1615</f>
        <v>0</v>
      </c>
      <c r="E1609" s="359">
        <f>'[2]III_SAV-Details_NB'!D1615</f>
        <v>0</v>
      </c>
      <c r="F1609" s="490"/>
      <c r="G1609" s="281">
        <f>'[2]III_SAV-Details_NB'!X1615</f>
        <v>0</v>
      </c>
      <c r="H1609" s="281">
        <f t="shared" si="461"/>
        <v>0</v>
      </c>
      <c r="I1609" s="281">
        <f>IF(con_EOGJahr=2025,'[2]III_SAV-Details_NB'!AA1615,IF(con_EOGJahr=2026,'[2]III_SAV-Details_NB'!AB1615,'[2]III_SAV-Details_NB'!AC1615))</f>
        <v>0</v>
      </c>
      <c r="J1609" s="282"/>
      <c r="K1609" s="282"/>
      <c r="L1609" s="282"/>
      <c r="M1609" s="282"/>
      <c r="N1609" s="282"/>
      <c r="O1609" s="282"/>
      <c r="P1609" s="52">
        <f t="shared" si="462"/>
        <v>0</v>
      </c>
      <c r="Q1609" s="60"/>
      <c r="R1609" s="53">
        <f t="shared" si="453"/>
        <v>0</v>
      </c>
      <c r="S1609" s="59"/>
      <c r="T1609" s="61"/>
      <c r="U1609" s="342" t="str">
        <f t="shared" si="457"/>
        <v>k.A.</v>
      </c>
      <c r="V1609" s="343" t="str">
        <f t="shared" si="454"/>
        <v>k.A.</v>
      </c>
      <c r="W1609" s="343" t="str">
        <f>IFERROR(IF(OR($D1609="",$E1609=0,con_Ende=0),"k.A.",IF(VLOOKUP($D1609,rng_ND,5,0)="Nein",VLOOKUP($D1609,rng_ND,2,FALSE),MIN(VLOOKUP($D1609,rng_ND,2,FALSE),A_Stammdaten!$B$19-D_SAV!$E1609+1))),"k.A.")</f>
        <v>k.A.</v>
      </c>
      <c r="X1609" s="343" t="str">
        <f t="shared" si="455"/>
        <v>k.A.</v>
      </c>
      <c r="Y1609" s="62"/>
      <c r="Z1609" s="48">
        <f t="shared" si="456"/>
        <v>0</v>
      </c>
      <c r="AA1609" s="457"/>
      <c r="AB1609" s="55">
        <f t="shared" si="463"/>
        <v>0</v>
      </c>
      <c r="AC1609" s="55">
        <f>IF(A_Stammdaten!$B$25="ja",D_SAV!AA1609,D_SAV!AB1609)</f>
        <v>0</v>
      </c>
      <c r="AD1609" s="478">
        <f>IF(AC1609=0,0,IF(U1609-(con_EOGJahr-D_SAV!E1609)&lt;=0,AC1609,AC1609/V1609))</f>
        <v>0</v>
      </c>
      <c r="AE1609" s="478">
        <f>IFERROR(IF(AND(VLOOKUP(D1609,rng_ND,5,FALSE)="Ja",D_SAV!T1609="degressiv"),D_SAV!AC1609*Y1609/100,0),0)</f>
        <v>0</v>
      </c>
      <c r="AF1609" s="55">
        <f>IFERROR(IF(VLOOKUP(D1609,rng_ND,5,FALSE)="Ja",MAX(D_SAV!AD1609:AE1609),D_SAV!AD1609),0)</f>
        <v>0</v>
      </c>
      <c r="AG1609" s="55">
        <f t="shared" si="464"/>
        <v>0</v>
      </c>
      <c r="AH1609" s="55">
        <f t="shared" si="465"/>
        <v>0</v>
      </c>
      <c r="AI1609" s="55">
        <f t="shared" si="466"/>
        <v>0</v>
      </c>
      <c r="AJ1609" s="55">
        <f t="shared" si="467"/>
        <v>0</v>
      </c>
      <c r="AK1609" s="55">
        <f t="shared" si="458"/>
        <v>0</v>
      </c>
      <c r="AL1609" s="55">
        <f t="shared" si="459"/>
        <v>0</v>
      </c>
      <c r="AM1609" s="55">
        <f t="shared" si="460"/>
        <v>0</v>
      </c>
    </row>
    <row r="1610" spans="1:39" x14ac:dyDescent="0.25">
      <c r="A1610" s="47">
        <v>1606</v>
      </c>
      <c r="B1610" s="358" t="str">
        <f>IF(AND(E1610&lt;&gt;0,D1610&lt;&gt;0,F1610&lt;&gt;0),IF(C1610&lt;&gt;0,CONCATENATE(C1610,"-AGr",VLOOKUP(D1610,Listen!$A$2:$G$45,7,FALSE),"-",E1610,"-",F1610,),CONCATENATE("AGr",VLOOKUP(D1610,Listen!$A$2:$G$45,7,FALSE),"-",E1610,"-",F1610)),"keine vollständige ID")</f>
        <v>keine vollständige ID</v>
      </c>
      <c r="C1610" s="359">
        <f>'[2]III_SAV-Details_NB'!B1616</f>
        <v>0</v>
      </c>
      <c r="D1610" s="359">
        <f>'[2]III_SAV-Details_NB'!C1616</f>
        <v>0</v>
      </c>
      <c r="E1610" s="359">
        <f>'[2]III_SAV-Details_NB'!D1616</f>
        <v>0</v>
      </c>
      <c r="F1610" s="490"/>
      <c r="G1610" s="281">
        <f>'[2]III_SAV-Details_NB'!X1616</f>
        <v>0</v>
      </c>
      <c r="H1610" s="281">
        <f t="shared" si="461"/>
        <v>0</v>
      </c>
      <c r="I1610" s="281">
        <f>IF(con_EOGJahr=2025,'[2]III_SAV-Details_NB'!AA1616,IF(con_EOGJahr=2026,'[2]III_SAV-Details_NB'!AB1616,'[2]III_SAV-Details_NB'!AC1616))</f>
        <v>0</v>
      </c>
      <c r="J1610" s="282"/>
      <c r="K1610" s="282"/>
      <c r="L1610" s="282"/>
      <c r="M1610" s="282"/>
      <c r="N1610" s="282"/>
      <c r="O1610" s="282"/>
      <c r="P1610" s="52">
        <f t="shared" si="462"/>
        <v>0</v>
      </c>
      <c r="Q1610" s="60"/>
      <c r="R1610" s="53">
        <f t="shared" si="453"/>
        <v>0</v>
      </c>
      <c r="S1610" s="59"/>
      <c r="T1610" s="61"/>
      <c r="U1610" s="342" t="str">
        <f t="shared" si="457"/>
        <v>k.A.</v>
      </c>
      <c r="V1610" s="343" t="str">
        <f t="shared" si="454"/>
        <v>k.A.</v>
      </c>
      <c r="W1610" s="343" t="str">
        <f>IFERROR(IF(OR($D1610="",$E1610=0,con_Ende=0),"k.A.",IF(VLOOKUP($D1610,rng_ND,5,0)="Nein",VLOOKUP($D1610,rng_ND,2,FALSE),MIN(VLOOKUP($D1610,rng_ND,2,FALSE),A_Stammdaten!$B$19-D_SAV!$E1610+1))),"k.A.")</f>
        <v>k.A.</v>
      </c>
      <c r="X1610" s="343" t="str">
        <f t="shared" si="455"/>
        <v>k.A.</v>
      </c>
      <c r="Y1610" s="62"/>
      <c r="Z1610" s="48">
        <f t="shared" si="456"/>
        <v>0</v>
      </c>
      <c r="AA1610" s="457"/>
      <c r="AB1610" s="55">
        <f t="shared" si="463"/>
        <v>0</v>
      </c>
      <c r="AC1610" s="55">
        <f>IF(A_Stammdaten!$B$25="ja",D_SAV!AA1610,D_SAV!AB1610)</f>
        <v>0</v>
      </c>
      <c r="AD1610" s="478">
        <f>IF(AC1610=0,0,IF(U1610-(con_EOGJahr-D_SAV!E1610)&lt;=0,AC1610,AC1610/V1610))</f>
        <v>0</v>
      </c>
      <c r="AE1610" s="478">
        <f>IFERROR(IF(AND(VLOOKUP(D1610,rng_ND,5,FALSE)="Ja",D_SAV!T1610="degressiv"),D_SAV!AC1610*Y1610/100,0),0)</f>
        <v>0</v>
      </c>
      <c r="AF1610" s="55">
        <f>IFERROR(IF(VLOOKUP(D1610,rng_ND,5,FALSE)="Ja",MAX(D_SAV!AD1610:AE1610),D_SAV!AD1610),0)</f>
        <v>0</v>
      </c>
      <c r="AG1610" s="55">
        <f t="shared" si="464"/>
        <v>0</v>
      </c>
      <c r="AH1610" s="55">
        <f t="shared" si="465"/>
        <v>0</v>
      </c>
      <c r="AI1610" s="55">
        <f t="shared" si="466"/>
        <v>0</v>
      </c>
      <c r="AJ1610" s="55">
        <f t="shared" si="467"/>
        <v>0</v>
      </c>
      <c r="AK1610" s="55">
        <f t="shared" si="458"/>
        <v>0</v>
      </c>
      <c r="AL1610" s="55">
        <f t="shared" si="459"/>
        <v>0</v>
      </c>
      <c r="AM1610" s="55">
        <f t="shared" si="460"/>
        <v>0</v>
      </c>
    </row>
    <row r="1611" spans="1:39" x14ac:dyDescent="0.25">
      <c r="A1611" s="47">
        <v>1607</v>
      </c>
      <c r="B1611" s="358" t="str">
        <f>IF(AND(E1611&lt;&gt;0,D1611&lt;&gt;0,F1611&lt;&gt;0),IF(C1611&lt;&gt;0,CONCATENATE(C1611,"-AGr",VLOOKUP(D1611,Listen!$A$2:$G$45,7,FALSE),"-",E1611,"-",F1611,),CONCATENATE("AGr",VLOOKUP(D1611,Listen!$A$2:$G$45,7,FALSE),"-",E1611,"-",F1611)),"keine vollständige ID")</f>
        <v>keine vollständige ID</v>
      </c>
      <c r="C1611" s="359">
        <f>'[2]III_SAV-Details_NB'!B1617</f>
        <v>0</v>
      </c>
      <c r="D1611" s="359">
        <f>'[2]III_SAV-Details_NB'!C1617</f>
        <v>0</v>
      </c>
      <c r="E1611" s="359">
        <f>'[2]III_SAV-Details_NB'!D1617</f>
        <v>0</v>
      </c>
      <c r="F1611" s="490"/>
      <c r="G1611" s="281">
        <f>'[2]III_SAV-Details_NB'!X1617</f>
        <v>0</v>
      </c>
      <c r="H1611" s="281">
        <f t="shared" si="461"/>
        <v>0</v>
      </c>
      <c r="I1611" s="281">
        <f>IF(con_EOGJahr=2025,'[2]III_SAV-Details_NB'!AA1617,IF(con_EOGJahr=2026,'[2]III_SAV-Details_NB'!AB1617,'[2]III_SAV-Details_NB'!AC1617))</f>
        <v>0</v>
      </c>
      <c r="J1611" s="282"/>
      <c r="K1611" s="282"/>
      <c r="L1611" s="282"/>
      <c r="M1611" s="282"/>
      <c r="N1611" s="282"/>
      <c r="O1611" s="282"/>
      <c r="P1611" s="52">
        <f t="shared" si="462"/>
        <v>0</v>
      </c>
      <c r="Q1611" s="60"/>
      <c r="R1611" s="53">
        <f t="shared" si="453"/>
        <v>0</v>
      </c>
      <c r="S1611" s="59"/>
      <c r="T1611" s="61"/>
      <c r="U1611" s="342" t="str">
        <f t="shared" si="457"/>
        <v>k.A.</v>
      </c>
      <c r="V1611" s="343" t="str">
        <f t="shared" si="454"/>
        <v>k.A.</v>
      </c>
      <c r="W1611" s="343" t="str">
        <f>IFERROR(IF(OR($D1611="",$E1611=0,con_Ende=0),"k.A.",IF(VLOOKUP($D1611,rng_ND,5,0)="Nein",VLOOKUP($D1611,rng_ND,2,FALSE),MIN(VLOOKUP($D1611,rng_ND,2,FALSE),A_Stammdaten!$B$19-D_SAV!$E1611+1))),"k.A.")</f>
        <v>k.A.</v>
      </c>
      <c r="X1611" s="343" t="str">
        <f t="shared" si="455"/>
        <v>k.A.</v>
      </c>
      <c r="Y1611" s="62"/>
      <c r="Z1611" s="48">
        <f t="shared" si="456"/>
        <v>0</v>
      </c>
      <c r="AA1611" s="457"/>
      <c r="AB1611" s="55">
        <f t="shared" si="463"/>
        <v>0</v>
      </c>
      <c r="AC1611" s="55">
        <f>IF(A_Stammdaten!$B$25="ja",D_SAV!AA1611,D_SAV!AB1611)</f>
        <v>0</v>
      </c>
      <c r="AD1611" s="478">
        <f>IF(AC1611=0,0,IF(U1611-(con_EOGJahr-D_SAV!E1611)&lt;=0,AC1611,AC1611/V1611))</f>
        <v>0</v>
      </c>
      <c r="AE1611" s="478">
        <f>IFERROR(IF(AND(VLOOKUP(D1611,rng_ND,5,FALSE)="Ja",D_SAV!T1611="degressiv"),D_SAV!AC1611*Y1611/100,0),0)</f>
        <v>0</v>
      </c>
      <c r="AF1611" s="55">
        <f>IFERROR(IF(VLOOKUP(D1611,rng_ND,5,FALSE)="Ja",MAX(D_SAV!AD1611:AE1611),D_SAV!AD1611),0)</f>
        <v>0</v>
      </c>
      <c r="AG1611" s="55">
        <f t="shared" si="464"/>
        <v>0</v>
      </c>
      <c r="AH1611" s="55">
        <f t="shared" si="465"/>
        <v>0</v>
      </c>
      <c r="AI1611" s="55">
        <f t="shared" si="466"/>
        <v>0</v>
      </c>
      <c r="AJ1611" s="55">
        <f t="shared" si="467"/>
        <v>0</v>
      </c>
      <c r="AK1611" s="55">
        <f t="shared" si="458"/>
        <v>0</v>
      </c>
      <c r="AL1611" s="55">
        <f t="shared" si="459"/>
        <v>0</v>
      </c>
      <c r="AM1611" s="55">
        <f t="shared" si="460"/>
        <v>0</v>
      </c>
    </row>
    <row r="1612" spans="1:39" x14ac:dyDescent="0.25">
      <c r="A1612" s="47">
        <v>1608</v>
      </c>
      <c r="B1612" s="358" t="str">
        <f>IF(AND(E1612&lt;&gt;0,D1612&lt;&gt;0,F1612&lt;&gt;0),IF(C1612&lt;&gt;0,CONCATENATE(C1612,"-AGr",VLOOKUP(D1612,Listen!$A$2:$G$45,7,FALSE),"-",E1612,"-",F1612,),CONCATENATE("AGr",VLOOKUP(D1612,Listen!$A$2:$G$45,7,FALSE),"-",E1612,"-",F1612)),"keine vollständige ID")</f>
        <v>keine vollständige ID</v>
      </c>
      <c r="C1612" s="359">
        <f>'[2]III_SAV-Details_NB'!B1618</f>
        <v>0</v>
      </c>
      <c r="D1612" s="359">
        <f>'[2]III_SAV-Details_NB'!C1618</f>
        <v>0</v>
      </c>
      <c r="E1612" s="359">
        <f>'[2]III_SAV-Details_NB'!D1618</f>
        <v>0</v>
      </c>
      <c r="F1612" s="490"/>
      <c r="G1612" s="281">
        <f>'[2]III_SAV-Details_NB'!X1618</f>
        <v>0</v>
      </c>
      <c r="H1612" s="281">
        <f t="shared" si="461"/>
        <v>0</v>
      </c>
      <c r="I1612" s="281">
        <f>IF(con_EOGJahr=2025,'[2]III_SAV-Details_NB'!AA1618,IF(con_EOGJahr=2026,'[2]III_SAV-Details_NB'!AB1618,'[2]III_SAV-Details_NB'!AC1618))</f>
        <v>0</v>
      </c>
      <c r="J1612" s="282"/>
      <c r="K1612" s="282"/>
      <c r="L1612" s="282"/>
      <c r="M1612" s="282"/>
      <c r="N1612" s="282"/>
      <c r="O1612" s="282"/>
      <c r="P1612" s="52">
        <f t="shared" si="462"/>
        <v>0</v>
      </c>
      <c r="Q1612" s="60"/>
      <c r="R1612" s="53">
        <f t="shared" si="453"/>
        <v>0</v>
      </c>
      <c r="S1612" s="59"/>
      <c r="T1612" s="61"/>
      <c r="U1612" s="342" t="str">
        <f t="shared" si="457"/>
        <v>k.A.</v>
      </c>
      <c r="V1612" s="343" t="str">
        <f t="shared" si="454"/>
        <v>k.A.</v>
      </c>
      <c r="W1612" s="343" t="str">
        <f>IFERROR(IF(OR($D1612="",$E1612=0,con_Ende=0),"k.A.",IF(VLOOKUP($D1612,rng_ND,5,0)="Nein",VLOOKUP($D1612,rng_ND,2,FALSE),MIN(VLOOKUP($D1612,rng_ND,2,FALSE),A_Stammdaten!$B$19-D_SAV!$E1612+1))),"k.A.")</f>
        <v>k.A.</v>
      </c>
      <c r="X1612" s="343" t="str">
        <f t="shared" si="455"/>
        <v>k.A.</v>
      </c>
      <c r="Y1612" s="62"/>
      <c r="Z1612" s="48">
        <f t="shared" si="456"/>
        <v>0</v>
      </c>
      <c r="AA1612" s="457"/>
      <c r="AB1612" s="55">
        <f t="shared" si="463"/>
        <v>0</v>
      </c>
      <c r="AC1612" s="55">
        <f>IF(A_Stammdaten!$B$25="ja",D_SAV!AA1612,D_SAV!AB1612)</f>
        <v>0</v>
      </c>
      <c r="AD1612" s="478">
        <f>IF(AC1612=0,0,IF(U1612-(con_EOGJahr-D_SAV!E1612)&lt;=0,AC1612,AC1612/V1612))</f>
        <v>0</v>
      </c>
      <c r="AE1612" s="478">
        <f>IFERROR(IF(AND(VLOOKUP(D1612,rng_ND,5,FALSE)="Ja",D_SAV!T1612="degressiv"),D_SAV!AC1612*Y1612/100,0),0)</f>
        <v>0</v>
      </c>
      <c r="AF1612" s="55">
        <f>IFERROR(IF(VLOOKUP(D1612,rng_ND,5,FALSE)="Ja",MAX(D_SAV!AD1612:AE1612),D_SAV!AD1612),0)</f>
        <v>0</v>
      </c>
      <c r="AG1612" s="55">
        <f t="shared" si="464"/>
        <v>0</v>
      </c>
      <c r="AH1612" s="55">
        <f t="shared" si="465"/>
        <v>0</v>
      </c>
      <c r="AI1612" s="55">
        <f t="shared" si="466"/>
        <v>0</v>
      </c>
      <c r="AJ1612" s="55">
        <f t="shared" si="467"/>
        <v>0</v>
      </c>
      <c r="AK1612" s="55">
        <f t="shared" si="458"/>
        <v>0</v>
      </c>
      <c r="AL1612" s="55">
        <f t="shared" si="459"/>
        <v>0</v>
      </c>
      <c r="AM1612" s="55">
        <f t="shared" si="460"/>
        <v>0</v>
      </c>
    </row>
    <row r="1613" spans="1:39" x14ac:dyDescent="0.25">
      <c r="A1613" s="47">
        <v>1609</v>
      </c>
      <c r="B1613" s="358" t="str">
        <f>IF(AND(E1613&lt;&gt;0,D1613&lt;&gt;0,F1613&lt;&gt;0),IF(C1613&lt;&gt;0,CONCATENATE(C1613,"-AGr",VLOOKUP(D1613,Listen!$A$2:$G$45,7,FALSE),"-",E1613,"-",F1613,),CONCATENATE("AGr",VLOOKUP(D1613,Listen!$A$2:$G$45,7,FALSE),"-",E1613,"-",F1613)),"keine vollständige ID")</f>
        <v>keine vollständige ID</v>
      </c>
      <c r="C1613" s="359">
        <f>'[2]III_SAV-Details_NB'!B1619</f>
        <v>0</v>
      </c>
      <c r="D1613" s="359">
        <f>'[2]III_SAV-Details_NB'!C1619</f>
        <v>0</v>
      </c>
      <c r="E1613" s="359">
        <f>'[2]III_SAV-Details_NB'!D1619</f>
        <v>0</v>
      </c>
      <c r="F1613" s="490"/>
      <c r="G1613" s="281">
        <f>'[2]III_SAV-Details_NB'!X1619</f>
        <v>0</v>
      </c>
      <c r="H1613" s="281">
        <f t="shared" si="461"/>
        <v>0</v>
      </c>
      <c r="I1613" s="281">
        <f>IF(con_EOGJahr=2025,'[2]III_SAV-Details_NB'!AA1619,IF(con_EOGJahr=2026,'[2]III_SAV-Details_NB'!AB1619,'[2]III_SAV-Details_NB'!AC1619))</f>
        <v>0</v>
      </c>
      <c r="J1613" s="282"/>
      <c r="K1613" s="282"/>
      <c r="L1613" s="282"/>
      <c r="M1613" s="282"/>
      <c r="N1613" s="282"/>
      <c r="O1613" s="282"/>
      <c r="P1613" s="52">
        <f t="shared" si="462"/>
        <v>0</v>
      </c>
      <c r="Q1613" s="60"/>
      <c r="R1613" s="53">
        <f t="shared" si="453"/>
        <v>0</v>
      </c>
      <c r="S1613" s="59"/>
      <c r="T1613" s="61"/>
      <c r="U1613" s="342" t="str">
        <f t="shared" si="457"/>
        <v>k.A.</v>
      </c>
      <c r="V1613" s="343" t="str">
        <f t="shared" si="454"/>
        <v>k.A.</v>
      </c>
      <c r="W1613" s="343" t="str">
        <f>IFERROR(IF(OR($D1613="",$E1613=0,con_Ende=0),"k.A.",IF(VLOOKUP($D1613,rng_ND,5,0)="Nein",VLOOKUP($D1613,rng_ND,2,FALSE),MIN(VLOOKUP($D1613,rng_ND,2,FALSE),A_Stammdaten!$B$19-D_SAV!$E1613+1))),"k.A.")</f>
        <v>k.A.</v>
      </c>
      <c r="X1613" s="343" t="str">
        <f t="shared" si="455"/>
        <v>k.A.</v>
      </c>
      <c r="Y1613" s="62"/>
      <c r="Z1613" s="48">
        <f t="shared" si="456"/>
        <v>0</v>
      </c>
      <c r="AA1613" s="457"/>
      <c r="AB1613" s="55">
        <f t="shared" si="463"/>
        <v>0</v>
      </c>
      <c r="AC1613" s="55">
        <f>IF(A_Stammdaten!$B$25="ja",D_SAV!AA1613,D_SAV!AB1613)</f>
        <v>0</v>
      </c>
      <c r="AD1613" s="478">
        <f>IF(AC1613=0,0,IF(U1613-(con_EOGJahr-D_SAV!E1613)&lt;=0,AC1613,AC1613/V1613))</f>
        <v>0</v>
      </c>
      <c r="AE1613" s="478">
        <f>IFERROR(IF(AND(VLOOKUP(D1613,rng_ND,5,FALSE)="Ja",D_SAV!T1613="degressiv"),D_SAV!AC1613*Y1613/100,0),0)</f>
        <v>0</v>
      </c>
      <c r="AF1613" s="55">
        <f>IFERROR(IF(VLOOKUP(D1613,rng_ND,5,FALSE)="Ja",MAX(D_SAV!AD1613:AE1613),D_SAV!AD1613),0)</f>
        <v>0</v>
      </c>
      <c r="AG1613" s="55">
        <f t="shared" si="464"/>
        <v>0</v>
      </c>
      <c r="AH1613" s="55">
        <f t="shared" si="465"/>
        <v>0</v>
      </c>
      <c r="AI1613" s="55">
        <f t="shared" si="466"/>
        <v>0</v>
      </c>
      <c r="AJ1613" s="55">
        <f t="shared" si="467"/>
        <v>0</v>
      </c>
      <c r="AK1613" s="55">
        <f t="shared" si="458"/>
        <v>0</v>
      </c>
      <c r="AL1613" s="55">
        <f t="shared" si="459"/>
        <v>0</v>
      </c>
      <c r="AM1613" s="55">
        <f t="shared" si="460"/>
        <v>0</v>
      </c>
    </row>
    <row r="1614" spans="1:39" x14ac:dyDescent="0.25">
      <c r="A1614" s="47">
        <v>1610</v>
      </c>
      <c r="B1614" s="358" t="str">
        <f>IF(AND(E1614&lt;&gt;0,D1614&lt;&gt;0,F1614&lt;&gt;0),IF(C1614&lt;&gt;0,CONCATENATE(C1614,"-AGr",VLOOKUP(D1614,Listen!$A$2:$G$45,7,FALSE),"-",E1614,"-",F1614,),CONCATENATE("AGr",VLOOKUP(D1614,Listen!$A$2:$G$45,7,FALSE),"-",E1614,"-",F1614)),"keine vollständige ID")</f>
        <v>keine vollständige ID</v>
      </c>
      <c r="C1614" s="359">
        <f>'[2]III_SAV-Details_NB'!B1620</f>
        <v>0</v>
      </c>
      <c r="D1614" s="359">
        <f>'[2]III_SAV-Details_NB'!C1620</f>
        <v>0</v>
      </c>
      <c r="E1614" s="359">
        <f>'[2]III_SAV-Details_NB'!D1620</f>
        <v>0</v>
      </c>
      <c r="F1614" s="490"/>
      <c r="G1614" s="281">
        <f>'[2]III_SAV-Details_NB'!X1620</f>
        <v>0</v>
      </c>
      <c r="H1614" s="281">
        <f t="shared" si="461"/>
        <v>0</v>
      </c>
      <c r="I1614" s="281">
        <f>IF(con_EOGJahr=2025,'[2]III_SAV-Details_NB'!AA1620,IF(con_EOGJahr=2026,'[2]III_SAV-Details_NB'!AB1620,'[2]III_SAV-Details_NB'!AC1620))</f>
        <v>0</v>
      </c>
      <c r="J1614" s="282"/>
      <c r="K1614" s="282"/>
      <c r="L1614" s="282"/>
      <c r="M1614" s="282"/>
      <c r="N1614" s="282"/>
      <c r="O1614" s="282"/>
      <c r="P1614" s="52">
        <f t="shared" si="462"/>
        <v>0</v>
      </c>
      <c r="Q1614" s="60"/>
      <c r="R1614" s="53">
        <f t="shared" si="453"/>
        <v>0</v>
      </c>
      <c r="S1614" s="59"/>
      <c r="T1614" s="61"/>
      <c r="U1614" s="342" t="str">
        <f t="shared" si="457"/>
        <v>k.A.</v>
      </c>
      <c r="V1614" s="343" t="str">
        <f t="shared" si="454"/>
        <v>k.A.</v>
      </c>
      <c r="W1614" s="343" t="str">
        <f>IFERROR(IF(OR($D1614="",$E1614=0,con_Ende=0),"k.A.",IF(VLOOKUP($D1614,rng_ND,5,0)="Nein",VLOOKUP($D1614,rng_ND,2,FALSE),MIN(VLOOKUP($D1614,rng_ND,2,FALSE),A_Stammdaten!$B$19-D_SAV!$E1614+1))),"k.A.")</f>
        <v>k.A.</v>
      </c>
      <c r="X1614" s="343" t="str">
        <f t="shared" si="455"/>
        <v>k.A.</v>
      </c>
      <c r="Y1614" s="62"/>
      <c r="Z1614" s="48">
        <f t="shared" si="456"/>
        <v>0</v>
      </c>
      <c r="AA1614" s="457"/>
      <c r="AB1614" s="55">
        <f t="shared" si="463"/>
        <v>0</v>
      </c>
      <c r="AC1614" s="55">
        <f>IF(A_Stammdaten!$B$25="ja",D_SAV!AA1614,D_SAV!AB1614)</f>
        <v>0</v>
      </c>
      <c r="AD1614" s="478">
        <f>IF(AC1614=0,0,IF(U1614-(con_EOGJahr-D_SAV!E1614)&lt;=0,AC1614,AC1614/V1614))</f>
        <v>0</v>
      </c>
      <c r="AE1614" s="478">
        <f>IFERROR(IF(AND(VLOOKUP(D1614,rng_ND,5,FALSE)="Ja",D_SAV!T1614="degressiv"),D_SAV!AC1614*Y1614/100,0),0)</f>
        <v>0</v>
      </c>
      <c r="AF1614" s="55">
        <f>IFERROR(IF(VLOOKUP(D1614,rng_ND,5,FALSE)="Ja",MAX(D_SAV!AD1614:AE1614),D_SAV!AD1614),0)</f>
        <v>0</v>
      </c>
      <c r="AG1614" s="55">
        <f t="shared" si="464"/>
        <v>0</v>
      </c>
      <c r="AH1614" s="55">
        <f t="shared" si="465"/>
        <v>0</v>
      </c>
      <c r="AI1614" s="55">
        <f t="shared" si="466"/>
        <v>0</v>
      </c>
      <c r="AJ1614" s="55">
        <f t="shared" si="467"/>
        <v>0</v>
      </c>
      <c r="AK1614" s="55">
        <f t="shared" si="458"/>
        <v>0</v>
      </c>
      <c r="AL1614" s="55">
        <f t="shared" si="459"/>
        <v>0</v>
      </c>
      <c r="AM1614" s="55">
        <f t="shared" si="460"/>
        <v>0</v>
      </c>
    </row>
    <row r="1615" spans="1:39" x14ac:dyDescent="0.25">
      <c r="A1615" s="47">
        <v>1611</v>
      </c>
      <c r="B1615" s="358" t="str">
        <f>IF(AND(E1615&lt;&gt;0,D1615&lt;&gt;0,F1615&lt;&gt;0),IF(C1615&lt;&gt;0,CONCATENATE(C1615,"-AGr",VLOOKUP(D1615,Listen!$A$2:$G$45,7,FALSE),"-",E1615,"-",F1615,),CONCATENATE("AGr",VLOOKUP(D1615,Listen!$A$2:$G$45,7,FALSE),"-",E1615,"-",F1615)),"keine vollständige ID")</f>
        <v>keine vollständige ID</v>
      </c>
      <c r="C1615" s="359">
        <f>'[2]III_SAV-Details_NB'!B1621</f>
        <v>0</v>
      </c>
      <c r="D1615" s="359">
        <f>'[2]III_SAV-Details_NB'!C1621</f>
        <v>0</v>
      </c>
      <c r="E1615" s="359">
        <f>'[2]III_SAV-Details_NB'!D1621</f>
        <v>0</v>
      </c>
      <c r="F1615" s="490"/>
      <c r="G1615" s="281">
        <f>'[2]III_SAV-Details_NB'!X1621</f>
        <v>0</v>
      </c>
      <c r="H1615" s="281">
        <f t="shared" si="461"/>
        <v>0</v>
      </c>
      <c r="I1615" s="281">
        <f>IF(con_EOGJahr=2025,'[2]III_SAV-Details_NB'!AA1621,IF(con_EOGJahr=2026,'[2]III_SAV-Details_NB'!AB1621,'[2]III_SAV-Details_NB'!AC1621))</f>
        <v>0</v>
      </c>
      <c r="J1615" s="282"/>
      <c r="K1615" s="282"/>
      <c r="L1615" s="282"/>
      <c r="M1615" s="282"/>
      <c r="N1615" s="282"/>
      <c r="O1615" s="282"/>
      <c r="P1615" s="52">
        <f t="shared" si="462"/>
        <v>0</v>
      </c>
      <c r="Q1615" s="60"/>
      <c r="R1615" s="53">
        <f t="shared" si="453"/>
        <v>0</v>
      </c>
      <c r="S1615" s="59"/>
      <c r="T1615" s="61"/>
      <c r="U1615" s="342" t="str">
        <f t="shared" si="457"/>
        <v>k.A.</v>
      </c>
      <c r="V1615" s="343" t="str">
        <f t="shared" si="454"/>
        <v>k.A.</v>
      </c>
      <c r="W1615" s="343" t="str">
        <f>IFERROR(IF(OR($D1615="",$E1615=0,con_Ende=0),"k.A.",IF(VLOOKUP($D1615,rng_ND,5,0)="Nein",VLOOKUP($D1615,rng_ND,2,FALSE),MIN(VLOOKUP($D1615,rng_ND,2,FALSE),A_Stammdaten!$B$19-D_SAV!$E1615+1))),"k.A.")</f>
        <v>k.A.</v>
      </c>
      <c r="X1615" s="343" t="str">
        <f t="shared" si="455"/>
        <v>k.A.</v>
      </c>
      <c r="Y1615" s="62"/>
      <c r="Z1615" s="48">
        <f t="shared" si="456"/>
        <v>0</v>
      </c>
      <c r="AA1615" s="457"/>
      <c r="AB1615" s="55">
        <f t="shared" si="463"/>
        <v>0</v>
      </c>
      <c r="AC1615" s="55">
        <f>IF(A_Stammdaten!$B$25="ja",D_SAV!AA1615,D_SAV!AB1615)</f>
        <v>0</v>
      </c>
      <c r="AD1615" s="478">
        <f>IF(AC1615=0,0,IF(U1615-(con_EOGJahr-D_SAV!E1615)&lt;=0,AC1615,AC1615/V1615))</f>
        <v>0</v>
      </c>
      <c r="AE1615" s="478">
        <f>IFERROR(IF(AND(VLOOKUP(D1615,rng_ND,5,FALSE)="Ja",D_SAV!T1615="degressiv"),D_SAV!AC1615*Y1615/100,0),0)</f>
        <v>0</v>
      </c>
      <c r="AF1615" s="55">
        <f>IFERROR(IF(VLOOKUP(D1615,rng_ND,5,FALSE)="Ja",MAX(D_SAV!AD1615:AE1615),D_SAV!AD1615),0)</f>
        <v>0</v>
      </c>
      <c r="AG1615" s="55">
        <f t="shared" si="464"/>
        <v>0</v>
      </c>
      <c r="AH1615" s="55">
        <f t="shared" si="465"/>
        <v>0</v>
      </c>
      <c r="AI1615" s="55">
        <f t="shared" si="466"/>
        <v>0</v>
      </c>
      <c r="AJ1615" s="55">
        <f t="shared" si="467"/>
        <v>0</v>
      </c>
      <c r="AK1615" s="55">
        <f t="shared" si="458"/>
        <v>0</v>
      </c>
      <c r="AL1615" s="55">
        <f t="shared" si="459"/>
        <v>0</v>
      </c>
      <c r="AM1615" s="55">
        <f t="shared" si="460"/>
        <v>0</v>
      </c>
    </row>
    <row r="1616" spans="1:39" x14ac:dyDescent="0.25">
      <c r="A1616" s="47">
        <v>1612</v>
      </c>
      <c r="B1616" s="358" t="str">
        <f>IF(AND(E1616&lt;&gt;0,D1616&lt;&gt;0,F1616&lt;&gt;0),IF(C1616&lt;&gt;0,CONCATENATE(C1616,"-AGr",VLOOKUP(D1616,Listen!$A$2:$G$45,7,FALSE),"-",E1616,"-",F1616,),CONCATENATE("AGr",VLOOKUP(D1616,Listen!$A$2:$G$45,7,FALSE),"-",E1616,"-",F1616)),"keine vollständige ID")</f>
        <v>keine vollständige ID</v>
      </c>
      <c r="C1616" s="359">
        <f>'[2]III_SAV-Details_NB'!B1622</f>
        <v>0</v>
      </c>
      <c r="D1616" s="359">
        <f>'[2]III_SAV-Details_NB'!C1622</f>
        <v>0</v>
      </c>
      <c r="E1616" s="359">
        <f>'[2]III_SAV-Details_NB'!D1622</f>
        <v>0</v>
      </c>
      <c r="F1616" s="490"/>
      <c r="G1616" s="281">
        <f>'[2]III_SAV-Details_NB'!X1622</f>
        <v>0</v>
      </c>
      <c r="H1616" s="281">
        <f t="shared" si="461"/>
        <v>0</v>
      </c>
      <c r="I1616" s="281">
        <f>IF(con_EOGJahr=2025,'[2]III_SAV-Details_NB'!AA1622,IF(con_EOGJahr=2026,'[2]III_SAV-Details_NB'!AB1622,'[2]III_SAV-Details_NB'!AC1622))</f>
        <v>0</v>
      </c>
      <c r="J1616" s="282"/>
      <c r="K1616" s="282"/>
      <c r="L1616" s="282"/>
      <c r="M1616" s="282"/>
      <c r="N1616" s="282"/>
      <c r="O1616" s="282"/>
      <c r="P1616" s="52">
        <f t="shared" si="462"/>
        <v>0</v>
      </c>
      <c r="Q1616" s="60"/>
      <c r="R1616" s="53">
        <f t="shared" si="453"/>
        <v>0</v>
      </c>
      <c r="S1616" s="59"/>
      <c r="T1616" s="61"/>
      <c r="U1616" s="342" t="str">
        <f t="shared" si="457"/>
        <v>k.A.</v>
      </c>
      <c r="V1616" s="343" t="str">
        <f t="shared" si="454"/>
        <v>k.A.</v>
      </c>
      <c r="W1616" s="343" t="str">
        <f>IFERROR(IF(OR($D1616="",$E1616=0,con_Ende=0),"k.A.",IF(VLOOKUP($D1616,rng_ND,5,0)="Nein",VLOOKUP($D1616,rng_ND,2,FALSE),MIN(VLOOKUP($D1616,rng_ND,2,FALSE),A_Stammdaten!$B$19-D_SAV!$E1616+1))),"k.A.")</f>
        <v>k.A.</v>
      </c>
      <c r="X1616" s="343" t="str">
        <f t="shared" si="455"/>
        <v>k.A.</v>
      </c>
      <c r="Y1616" s="62"/>
      <c r="Z1616" s="48">
        <f t="shared" si="456"/>
        <v>0</v>
      </c>
      <c r="AA1616" s="457"/>
      <c r="AB1616" s="55">
        <f t="shared" si="463"/>
        <v>0</v>
      </c>
      <c r="AC1616" s="55">
        <f>IF(A_Stammdaten!$B$25="ja",D_SAV!AA1616,D_SAV!AB1616)</f>
        <v>0</v>
      </c>
      <c r="AD1616" s="478">
        <f>IF(AC1616=0,0,IF(U1616-(con_EOGJahr-D_SAV!E1616)&lt;=0,AC1616,AC1616/V1616))</f>
        <v>0</v>
      </c>
      <c r="AE1616" s="478">
        <f>IFERROR(IF(AND(VLOOKUP(D1616,rng_ND,5,FALSE)="Ja",D_SAV!T1616="degressiv"),D_SAV!AC1616*Y1616/100,0),0)</f>
        <v>0</v>
      </c>
      <c r="AF1616" s="55">
        <f>IFERROR(IF(VLOOKUP(D1616,rng_ND,5,FALSE)="Ja",MAX(D_SAV!AD1616:AE1616),D_SAV!AD1616),0)</f>
        <v>0</v>
      </c>
      <c r="AG1616" s="55">
        <f t="shared" si="464"/>
        <v>0</v>
      </c>
      <c r="AH1616" s="55">
        <f t="shared" si="465"/>
        <v>0</v>
      </c>
      <c r="AI1616" s="55">
        <f t="shared" si="466"/>
        <v>0</v>
      </c>
      <c r="AJ1616" s="55">
        <f t="shared" si="467"/>
        <v>0</v>
      </c>
      <c r="AK1616" s="55">
        <f t="shared" si="458"/>
        <v>0</v>
      </c>
      <c r="AL1616" s="55">
        <f t="shared" si="459"/>
        <v>0</v>
      </c>
      <c r="AM1616" s="55">
        <f t="shared" si="460"/>
        <v>0</v>
      </c>
    </row>
    <row r="1617" spans="1:39" x14ac:dyDescent="0.25">
      <c r="A1617" s="47">
        <v>1613</v>
      </c>
      <c r="B1617" s="358" t="str">
        <f>IF(AND(E1617&lt;&gt;0,D1617&lt;&gt;0,F1617&lt;&gt;0),IF(C1617&lt;&gt;0,CONCATENATE(C1617,"-AGr",VLOOKUP(D1617,Listen!$A$2:$G$45,7,FALSE),"-",E1617,"-",F1617,),CONCATENATE("AGr",VLOOKUP(D1617,Listen!$A$2:$G$45,7,FALSE),"-",E1617,"-",F1617)),"keine vollständige ID")</f>
        <v>keine vollständige ID</v>
      </c>
      <c r="C1617" s="359">
        <f>'[2]III_SAV-Details_NB'!B1623</f>
        <v>0</v>
      </c>
      <c r="D1617" s="359">
        <f>'[2]III_SAV-Details_NB'!C1623</f>
        <v>0</v>
      </c>
      <c r="E1617" s="359">
        <f>'[2]III_SAV-Details_NB'!D1623</f>
        <v>0</v>
      </c>
      <c r="F1617" s="490"/>
      <c r="G1617" s="281">
        <f>'[2]III_SAV-Details_NB'!X1623</f>
        <v>0</v>
      </c>
      <c r="H1617" s="281">
        <f t="shared" si="461"/>
        <v>0</v>
      </c>
      <c r="I1617" s="281">
        <f>IF(con_EOGJahr=2025,'[2]III_SAV-Details_NB'!AA1623,IF(con_EOGJahr=2026,'[2]III_SAV-Details_NB'!AB1623,'[2]III_SAV-Details_NB'!AC1623))</f>
        <v>0</v>
      </c>
      <c r="J1617" s="282"/>
      <c r="K1617" s="282"/>
      <c r="L1617" s="282"/>
      <c r="M1617" s="282"/>
      <c r="N1617" s="282"/>
      <c r="O1617" s="282"/>
      <c r="P1617" s="52">
        <f t="shared" si="462"/>
        <v>0</v>
      </c>
      <c r="Q1617" s="60"/>
      <c r="R1617" s="53">
        <f t="shared" si="453"/>
        <v>0</v>
      </c>
      <c r="S1617" s="59"/>
      <c r="T1617" s="61"/>
      <c r="U1617" s="342" t="str">
        <f t="shared" si="457"/>
        <v>k.A.</v>
      </c>
      <c r="V1617" s="343" t="str">
        <f t="shared" si="454"/>
        <v>k.A.</v>
      </c>
      <c r="W1617" s="343" t="str">
        <f>IFERROR(IF(OR($D1617="",$E1617=0,con_Ende=0),"k.A.",IF(VLOOKUP($D1617,rng_ND,5,0)="Nein",VLOOKUP($D1617,rng_ND,2,FALSE),MIN(VLOOKUP($D1617,rng_ND,2,FALSE),A_Stammdaten!$B$19-D_SAV!$E1617+1))),"k.A.")</f>
        <v>k.A.</v>
      </c>
      <c r="X1617" s="343" t="str">
        <f t="shared" si="455"/>
        <v>k.A.</v>
      </c>
      <c r="Y1617" s="62"/>
      <c r="Z1617" s="48">
        <f t="shared" si="456"/>
        <v>0</v>
      </c>
      <c r="AA1617" s="457"/>
      <c r="AB1617" s="55">
        <f t="shared" si="463"/>
        <v>0</v>
      </c>
      <c r="AC1617" s="55">
        <f>IF(A_Stammdaten!$B$25="ja",D_SAV!AA1617,D_SAV!AB1617)</f>
        <v>0</v>
      </c>
      <c r="AD1617" s="478">
        <f>IF(AC1617=0,0,IF(U1617-(con_EOGJahr-D_SAV!E1617)&lt;=0,AC1617,AC1617/V1617))</f>
        <v>0</v>
      </c>
      <c r="AE1617" s="478">
        <f>IFERROR(IF(AND(VLOOKUP(D1617,rng_ND,5,FALSE)="Ja",D_SAV!T1617="degressiv"),D_SAV!AC1617*Y1617/100,0),0)</f>
        <v>0</v>
      </c>
      <c r="AF1617" s="55">
        <f>IFERROR(IF(VLOOKUP(D1617,rng_ND,5,FALSE)="Ja",MAX(D_SAV!AD1617:AE1617),D_SAV!AD1617),0)</f>
        <v>0</v>
      </c>
      <c r="AG1617" s="55">
        <f t="shared" si="464"/>
        <v>0</v>
      </c>
      <c r="AH1617" s="55">
        <f t="shared" si="465"/>
        <v>0</v>
      </c>
      <c r="AI1617" s="55">
        <f t="shared" si="466"/>
        <v>0</v>
      </c>
      <c r="AJ1617" s="55">
        <f t="shared" si="467"/>
        <v>0</v>
      </c>
      <c r="AK1617" s="55">
        <f t="shared" si="458"/>
        <v>0</v>
      </c>
      <c r="AL1617" s="55">
        <f t="shared" si="459"/>
        <v>0</v>
      </c>
      <c r="AM1617" s="55">
        <f t="shared" si="460"/>
        <v>0</v>
      </c>
    </row>
    <row r="1618" spans="1:39" x14ac:dyDescent="0.25">
      <c r="A1618" s="47">
        <v>1614</v>
      </c>
      <c r="B1618" s="358" t="str">
        <f>IF(AND(E1618&lt;&gt;0,D1618&lt;&gt;0,F1618&lt;&gt;0),IF(C1618&lt;&gt;0,CONCATENATE(C1618,"-AGr",VLOOKUP(D1618,Listen!$A$2:$G$45,7,FALSE),"-",E1618,"-",F1618,),CONCATENATE("AGr",VLOOKUP(D1618,Listen!$A$2:$G$45,7,FALSE),"-",E1618,"-",F1618)),"keine vollständige ID")</f>
        <v>keine vollständige ID</v>
      </c>
      <c r="C1618" s="359">
        <f>'[2]III_SAV-Details_NB'!B1624</f>
        <v>0</v>
      </c>
      <c r="D1618" s="359">
        <f>'[2]III_SAV-Details_NB'!C1624</f>
        <v>0</v>
      </c>
      <c r="E1618" s="359">
        <f>'[2]III_SAV-Details_NB'!D1624</f>
        <v>0</v>
      </c>
      <c r="F1618" s="490"/>
      <c r="G1618" s="281">
        <f>'[2]III_SAV-Details_NB'!X1624</f>
        <v>0</v>
      </c>
      <c r="H1618" s="281">
        <f t="shared" si="461"/>
        <v>0</v>
      </c>
      <c r="I1618" s="281">
        <f>IF(con_EOGJahr=2025,'[2]III_SAV-Details_NB'!AA1624,IF(con_EOGJahr=2026,'[2]III_SAV-Details_NB'!AB1624,'[2]III_SAV-Details_NB'!AC1624))</f>
        <v>0</v>
      </c>
      <c r="J1618" s="282"/>
      <c r="K1618" s="282"/>
      <c r="L1618" s="282"/>
      <c r="M1618" s="282"/>
      <c r="N1618" s="282"/>
      <c r="O1618" s="282"/>
      <c r="P1618" s="52">
        <f t="shared" si="462"/>
        <v>0</v>
      </c>
      <c r="Q1618" s="60"/>
      <c r="R1618" s="53">
        <f t="shared" ref="R1618:R1681" si="468">P1618+Q1618</f>
        <v>0</v>
      </c>
      <c r="S1618" s="59"/>
      <c r="T1618" s="61"/>
      <c r="U1618" s="342" t="str">
        <f t="shared" si="457"/>
        <v>k.A.</v>
      </c>
      <c r="V1618" s="343" t="str">
        <f t="shared" ref="V1618:V1681" si="469">IFERROR(IF(OR($D1618="",$E1618=0,con_Ende=0,$U1618=0),"k.A.",MAX($E1618-con_EOGJahr+$U1618,0)),"k.A.")</f>
        <v>k.A.</v>
      </c>
      <c r="W1618" s="343" t="str">
        <f>IFERROR(IF(OR($D1618="",$E1618=0,con_Ende=0),"k.A.",IF(VLOOKUP($D1618,rng_ND,5,0)="Nein",VLOOKUP($D1618,rng_ND,2,FALSE),MIN(VLOOKUP($D1618,rng_ND,2,FALSE),A_Stammdaten!$B$19-D_SAV!$E1618+1))),"k.A.")</f>
        <v>k.A.</v>
      </c>
      <c r="X1618" s="343" t="str">
        <f t="shared" ref="X1618:X1681" si="470">IFERROR(IF(OR($D1618="",$E1618=0,con_Ende=0),"k.A.",VLOOKUP($D1618,rng_ND,3,FALSE)),"k.A.")</f>
        <v>k.A.</v>
      </c>
      <c r="Y1618" s="62"/>
      <c r="Z1618" s="48">
        <f t="shared" ref="Z1618:Z1681" si="471">IF(AND($E1618&lt;2006,$E1618&lt;&gt;0),IFERROR(VLOOKUP($E1618,rng_Index,VLOOKUP($D1618,rng_ND,4,FALSE)+1,FALSE),1),)</f>
        <v>0</v>
      </c>
      <c r="AA1618" s="457"/>
      <c r="AB1618" s="55">
        <f t="shared" si="463"/>
        <v>0</v>
      </c>
      <c r="AC1618" s="55">
        <f>IF(A_Stammdaten!$B$25="ja",D_SAV!AA1618,D_SAV!AB1618)</f>
        <v>0</v>
      </c>
      <c r="AD1618" s="478">
        <f>IF(AC1618=0,0,IF(U1618-(con_EOGJahr-D_SAV!E1618)&lt;=0,AC1618,AC1618/V1618))</f>
        <v>0</v>
      </c>
      <c r="AE1618" s="478">
        <f>IFERROR(IF(AND(VLOOKUP(D1618,rng_ND,5,FALSE)="Ja",D_SAV!T1618="degressiv"),D_SAV!AC1618*Y1618/100,0),0)</f>
        <v>0</v>
      </c>
      <c r="AF1618" s="55">
        <f>IFERROR(IF(VLOOKUP(D1618,rng_ND,5,FALSE)="Ja",MAX(D_SAV!AD1618:AE1618),D_SAV!AD1618),0)</f>
        <v>0</v>
      </c>
      <c r="AG1618" s="55">
        <f t="shared" si="464"/>
        <v>0</v>
      </c>
      <c r="AH1618" s="55">
        <f t="shared" si="465"/>
        <v>0</v>
      </c>
      <c r="AI1618" s="55">
        <f t="shared" si="466"/>
        <v>0</v>
      </c>
      <c r="AJ1618" s="55">
        <f t="shared" si="467"/>
        <v>0</v>
      </c>
      <c r="AK1618" s="55">
        <f t="shared" si="458"/>
        <v>0</v>
      </c>
      <c r="AL1618" s="55">
        <f t="shared" si="459"/>
        <v>0</v>
      </c>
      <c r="AM1618" s="55">
        <f t="shared" si="460"/>
        <v>0</v>
      </c>
    </row>
    <row r="1619" spans="1:39" x14ac:dyDescent="0.25">
      <c r="A1619" s="47">
        <v>1615</v>
      </c>
      <c r="B1619" s="358" t="str">
        <f>IF(AND(E1619&lt;&gt;0,D1619&lt;&gt;0,F1619&lt;&gt;0),IF(C1619&lt;&gt;0,CONCATENATE(C1619,"-AGr",VLOOKUP(D1619,Listen!$A$2:$G$45,7,FALSE),"-",E1619,"-",F1619,),CONCATENATE("AGr",VLOOKUP(D1619,Listen!$A$2:$G$45,7,FALSE),"-",E1619,"-",F1619)),"keine vollständige ID")</f>
        <v>keine vollständige ID</v>
      </c>
      <c r="C1619" s="359">
        <f>'[2]III_SAV-Details_NB'!B1625</f>
        <v>0</v>
      </c>
      <c r="D1619" s="359">
        <f>'[2]III_SAV-Details_NB'!C1625</f>
        <v>0</v>
      </c>
      <c r="E1619" s="359">
        <f>'[2]III_SAV-Details_NB'!D1625</f>
        <v>0</v>
      </c>
      <c r="F1619" s="490"/>
      <c r="G1619" s="281">
        <f>'[2]III_SAV-Details_NB'!X1625</f>
        <v>0</v>
      </c>
      <c r="H1619" s="281">
        <f t="shared" si="461"/>
        <v>0</v>
      </c>
      <c r="I1619" s="281">
        <f>IF(con_EOGJahr=2025,'[2]III_SAV-Details_NB'!AA1625,IF(con_EOGJahr=2026,'[2]III_SAV-Details_NB'!AB1625,'[2]III_SAV-Details_NB'!AC1625))</f>
        <v>0</v>
      </c>
      <c r="J1619" s="282"/>
      <c r="K1619" s="282"/>
      <c r="L1619" s="282"/>
      <c r="M1619" s="282"/>
      <c r="N1619" s="282"/>
      <c r="O1619" s="282"/>
      <c r="P1619" s="52">
        <f t="shared" si="462"/>
        <v>0</v>
      </c>
      <c r="Q1619" s="60"/>
      <c r="R1619" s="53">
        <f t="shared" si="468"/>
        <v>0</v>
      </c>
      <c r="S1619" s="59"/>
      <c r="T1619" s="61"/>
      <c r="U1619" s="342" t="str">
        <f t="shared" ref="U1619:U1682" si="472">+W1619</f>
        <v>k.A.</v>
      </c>
      <c r="V1619" s="343" t="str">
        <f t="shared" si="469"/>
        <v>k.A.</v>
      </c>
      <c r="W1619" s="343" t="str">
        <f>IFERROR(IF(OR($D1619="",$E1619=0,con_Ende=0),"k.A.",IF(VLOOKUP($D1619,rng_ND,5,0)="Nein",VLOOKUP($D1619,rng_ND,2,FALSE),MIN(VLOOKUP($D1619,rng_ND,2,FALSE),A_Stammdaten!$B$19-D_SAV!$E1619+1))),"k.A.")</f>
        <v>k.A.</v>
      </c>
      <c r="X1619" s="343" t="str">
        <f t="shared" si="470"/>
        <v>k.A.</v>
      </c>
      <c r="Y1619" s="62"/>
      <c r="Z1619" s="48">
        <f t="shared" si="471"/>
        <v>0</v>
      </c>
      <c r="AA1619" s="457"/>
      <c r="AB1619" s="55">
        <f t="shared" si="463"/>
        <v>0</v>
      </c>
      <c r="AC1619" s="55">
        <f>IF(A_Stammdaten!$B$25="ja",D_SAV!AA1619,D_SAV!AB1619)</f>
        <v>0</v>
      </c>
      <c r="AD1619" s="478">
        <f>IF(AC1619=0,0,IF(U1619-(con_EOGJahr-D_SAV!E1619)&lt;=0,AC1619,AC1619/V1619))</f>
        <v>0</v>
      </c>
      <c r="AE1619" s="478">
        <f>IFERROR(IF(AND(VLOOKUP(D1619,rng_ND,5,FALSE)="Ja",D_SAV!T1619="degressiv"),D_SAV!AC1619*Y1619/100,0),0)</f>
        <v>0</v>
      </c>
      <c r="AF1619" s="55">
        <f>IFERROR(IF(VLOOKUP(D1619,rng_ND,5,FALSE)="Ja",MAX(D_SAV!AD1619:AE1619),D_SAV!AD1619),0)</f>
        <v>0</v>
      </c>
      <c r="AG1619" s="55">
        <f t="shared" si="464"/>
        <v>0</v>
      </c>
      <c r="AH1619" s="55">
        <f t="shared" si="465"/>
        <v>0</v>
      </c>
      <c r="AI1619" s="55">
        <f t="shared" si="466"/>
        <v>0</v>
      </c>
      <c r="AJ1619" s="55">
        <f t="shared" si="467"/>
        <v>0</v>
      </c>
      <c r="AK1619" s="55">
        <f t="shared" si="458"/>
        <v>0</v>
      </c>
      <c r="AL1619" s="55">
        <f t="shared" si="459"/>
        <v>0</v>
      </c>
      <c r="AM1619" s="55">
        <f t="shared" si="460"/>
        <v>0</v>
      </c>
    </row>
    <row r="1620" spans="1:39" x14ac:dyDescent="0.25">
      <c r="A1620" s="47">
        <v>1616</v>
      </c>
      <c r="B1620" s="358" t="str">
        <f>IF(AND(E1620&lt;&gt;0,D1620&lt;&gt;0,F1620&lt;&gt;0),IF(C1620&lt;&gt;0,CONCATENATE(C1620,"-AGr",VLOOKUP(D1620,Listen!$A$2:$G$45,7,FALSE),"-",E1620,"-",F1620,),CONCATENATE("AGr",VLOOKUP(D1620,Listen!$A$2:$G$45,7,FALSE),"-",E1620,"-",F1620)),"keine vollständige ID")</f>
        <v>keine vollständige ID</v>
      </c>
      <c r="C1620" s="359">
        <f>'[2]III_SAV-Details_NB'!B1626</f>
        <v>0</v>
      </c>
      <c r="D1620" s="359">
        <f>'[2]III_SAV-Details_NB'!C1626</f>
        <v>0</v>
      </c>
      <c r="E1620" s="359">
        <f>'[2]III_SAV-Details_NB'!D1626</f>
        <v>0</v>
      </c>
      <c r="F1620" s="490"/>
      <c r="G1620" s="281">
        <f>'[2]III_SAV-Details_NB'!X1626</f>
        <v>0</v>
      </c>
      <c r="H1620" s="281">
        <f t="shared" si="461"/>
        <v>0</v>
      </c>
      <c r="I1620" s="281">
        <f>IF(con_EOGJahr=2025,'[2]III_SAV-Details_NB'!AA1626,IF(con_EOGJahr=2026,'[2]III_SAV-Details_NB'!AB1626,'[2]III_SAV-Details_NB'!AC1626))</f>
        <v>0</v>
      </c>
      <c r="J1620" s="282"/>
      <c r="K1620" s="282"/>
      <c r="L1620" s="282"/>
      <c r="M1620" s="282"/>
      <c r="N1620" s="282"/>
      <c r="O1620" s="282"/>
      <c r="P1620" s="52">
        <f t="shared" si="462"/>
        <v>0</v>
      </c>
      <c r="Q1620" s="60"/>
      <c r="R1620" s="53">
        <f t="shared" si="468"/>
        <v>0</v>
      </c>
      <c r="S1620" s="59"/>
      <c r="T1620" s="61"/>
      <c r="U1620" s="342" t="str">
        <f t="shared" si="472"/>
        <v>k.A.</v>
      </c>
      <c r="V1620" s="343" t="str">
        <f t="shared" si="469"/>
        <v>k.A.</v>
      </c>
      <c r="W1620" s="343" t="str">
        <f>IFERROR(IF(OR($D1620="",$E1620=0,con_Ende=0),"k.A.",IF(VLOOKUP($D1620,rng_ND,5,0)="Nein",VLOOKUP($D1620,rng_ND,2,FALSE),MIN(VLOOKUP($D1620,rng_ND,2,FALSE),A_Stammdaten!$B$19-D_SAV!$E1620+1))),"k.A.")</f>
        <v>k.A.</v>
      </c>
      <c r="X1620" s="343" t="str">
        <f t="shared" si="470"/>
        <v>k.A.</v>
      </c>
      <c r="Y1620" s="62"/>
      <c r="Z1620" s="48">
        <f t="shared" si="471"/>
        <v>0</v>
      </c>
      <c r="AA1620" s="457"/>
      <c r="AB1620" s="55">
        <f t="shared" si="463"/>
        <v>0</v>
      </c>
      <c r="AC1620" s="55">
        <f>IF(A_Stammdaten!$B$25="ja",D_SAV!AA1620,D_SAV!AB1620)</f>
        <v>0</v>
      </c>
      <c r="AD1620" s="478">
        <f>IF(AC1620=0,0,IF(U1620-(con_EOGJahr-D_SAV!E1620)&lt;=0,AC1620,AC1620/V1620))</f>
        <v>0</v>
      </c>
      <c r="AE1620" s="478">
        <f>IFERROR(IF(AND(VLOOKUP(D1620,rng_ND,5,FALSE)="Ja",D_SAV!T1620="degressiv"),D_SAV!AC1620*Y1620/100,0),0)</f>
        <v>0</v>
      </c>
      <c r="AF1620" s="55">
        <f>IFERROR(IF(VLOOKUP(D1620,rng_ND,5,FALSE)="Ja",MAX(D_SAV!AD1620:AE1620),D_SAV!AD1620),0)</f>
        <v>0</v>
      </c>
      <c r="AG1620" s="55">
        <f t="shared" si="464"/>
        <v>0</v>
      </c>
      <c r="AH1620" s="55">
        <f t="shared" si="465"/>
        <v>0</v>
      </c>
      <c r="AI1620" s="55">
        <f t="shared" si="466"/>
        <v>0</v>
      </c>
      <c r="AJ1620" s="55">
        <f t="shared" si="467"/>
        <v>0</v>
      </c>
      <c r="AK1620" s="55">
        <f t="shared" si="458"/>
        <v>0</v>
      </c>
      <c r="AL1620" s="55">
        <f t="shared" si="459"/>
        <v>0</v>
      </c>
      <c r="AM1620" s="55">
        <f t="shared" si="460"/>
        <v>0</v>
      </c>
    </row>
    <row r="1621" spans="1:39" x14ac:dyDescent="0.25">
      <c r="A1621" s="47">
        <v>1617</v>
      </c>
      <c r="B1621" s="358" t="str">
        <f>IF(AND(E1621&lt;&gt;0,D1621&lt;&gt;0,F1621&lt;&gt;0),IF(C1621&lt;&gt;0,CONCATENATE(C1621,"-AGr",VLOOKUP(D1621,Listen!$A$2:$G$45,7,FALSE),"-",E1621,"-",F1621,),CONCATENATE("AGr",VLOOKUP(D1621,Listen!$A$2:$G$45,7,FALSE),"-",E1621,"-",F1621)),"keine vollständige ID")</f>
        <v>keine vollständige ID</v>
      </c>
      <c r="C1621" s="359">
        <f>'[2]III_SAV-Details_NB'!B1627</f>
        <v>0</v>
      </c>
      <c r="D1621" s="359">
        <f>'[2]III_SAV-Details_NB'!C1627</f>
        <v>0</v>
      </c>
      <c r="E1621" s="359">
        <f>'[2]III_SAV-Details_NB'!D1627</f>
        <v>0</v>
      </c>
      <c r="F1621" s="490"/>
      <c r="G1621" s="281">
        <f>'[2]III_SAV-Details_NB'!X1627</f>
        <v>0</v>
      </c>
      <c r="H1621" s="281">
        <f t="shared" si="461"/>
        <v>0</v>
      </c>
      <c r="I1621" s="281">
        <f>IF(con_EOGJahr=2025,'[2]III_SAV-Details_NB'!AA1627,IF(con_EOGJahr=2026,'[2]III_SAV-Details_NB'!AB1627,'[2]III_SAV-Details_NB'!AC1627))</f>
        <v>0</v>
      </c>
      <c r="J1621" s="282"/>
      <c r="K1621" s="282"/>
      <c r="L1621" s="282"/>
      <c r="M1621" s="282"/>
      <c r="N1621" s="282"/>
      <c r="O1621" s="282"/>
      <c r="P1621" s="52">
        <f t="shared" si="462"/>
        <v>0</v>
      </c>
      <c r="Q1621" s="60"/>
      <c r="R1621" s="53">
        <f t="shared" si="468"/>
        <v>0</v>
      </c>
      <c r="S1621" s="59"/>
      <c r="T1621" s="61"/>
      <c r="U1621" s="342" t="str">
        <f t="shared" si="472"/>
        <v>k.A.</v>
      </c>
      <c r="V1621" s="343" t="str">
        <f t="shared" si="469"/>
        <v>k.A.</v>
      </c>
      <c r="W1621" s="343" t="str">
        <f>IFERROR(IF(OR($D1621="",$E1621=0,con_Ende=0),"k.A.",IF(VLOOKUP($D1621,rng_ND,5,0)="Nein",VLOOKUP($D1621,rng_ND,2,FALSE),MIN(VLOOKUP($D1621,rng_ND,2,FALSE),A_Stammdaten!$B$19-D_SAV!$E1621+1))),"k.A.")</f>
        <v>k.A.</v>
      </c>
      <c r="X1621" s="343" t="str">
        <f t="shared" si="470"/>
        <v>k.A.</v>
      </c>
      <c r="Y1621" s="62"/>
      <c r="Z1621" s="48">
        <f t="shared" si="471"/>
        <v>0</v>
      </c>
      <c r="AA1621" s="457"/>
      <c r="AB1621" s="55">
        <f t="shared" si="463"/>
        <v>0</v>
      </c>
      <c r="AC1621" s="55">
        <f>IF(A_Stammdaten!$B$25="ja",D_SAV!AA1621,D_SAV!AB1621)</f>
        <v>0</v>
      </c>
      <c r="AD1621" s="478">
        <f>IF(AC1621=0,0,IF(U1621-(con_EOGJahr-D_SAV!E1621)&lt;=0,AC1621,AC1621/V1621))</f>
        <v>0</v>
      </c>
      <c r="AE1621" s="478">
        <f>IFERROR(IF(AND(VLOOKUP(D1621,rng_ND,5,FALSE)="Ja",D_SAV!T1621="degressiv"),D_SAV!AC1621*Y1621/100,0),0)</f>
        <v>0</v>
      </c>
      <c r="AF1621" s="55">
        <f>IFERROR(IF(VLOOKUP(D1621,rng_ND,5,FALSE)="Ja",MAX(D_SAV!AD1621:AE1621),D_SAV!AD1621),0)</f>
        <v>0</v>
      </c>
      <c r="AG1621" s="55">
        <f t="shared" si="464"/>
        <v>0</v>
      </c>
      <c r="AH1621" s="55">
        <f t="shared" si="465"/>
        <v>0</v>
      </c>
      <c r="AI1621" s="55">
        <f t="shared" si="466"/>
        <v>0</v>
      </c>
      <c r="AJ1621" s="55">
        <f t="shared" si="467"/>
        <v>0</v>
      </c>
      <c r="AK1621" s="55">
        <f t="shared" si="458"/>
        <v>0</v>
      </c>
      <c r="AL1621" s="55">
        <f t="shared" si="459"/>
        <v>0</v>
      </c>
      <c r="AM1621" s="55">
        <f t="shared" si="460"/>
        <v>0</v>
      </c>
    </row>
    <row r="1622" spans="1:39" x14ac:dyDescent="0.25">
      <c r="A1622" s="47">
        <v>1618</v>
      </c>
      <c r="B1622" s="358" t="str">
        <f>IF(AND(E1622&lt;&gt;0,D1622&lt;&gt;0,F1622&lt;&gt;0),IF(C1622&lt;&gt;0,CONCATENATE(C1622,"-AGr",VLOOKUP(D1622,Listen!$A$2:$G$45,7,FALSE),"-",E1622,"-",F1622,),CONCATENATE("AGr",VLOOKUP(D1622,Listen!$A$2:$G$45,7,FALSE),"-",E1622,"-",F1622)),"keine vollständige ID")</f>
        <v>keine vollständige ID</v>
      </c>
      <c r="C1622" s="359">
        <f>'[2]III_SAV-Details_NB'!B1628</f>
        <v>0</v>
      </c>
      <c r="D1622" s="359">
        <f>'[2]III_SAV-Details_NB'!C1628</f>
        <v>0</v>
      </c>
      <c r="E1622" s="359">
        <f>'[2]III_SAV-Details_NB'!D1628</f>
        <v>0</v>
      </c>
      <c r="F1622" s="490"/>
      <c r="G1622" s="281">
        <f>'[2]III_SAV-Details_NB'!X1628</f>
        <v>0</v>
      </c>
      <c r="H1622" s="281">
        <f t="shared" si="461"/>
        <v>0</v>
      </c>
      <c r="I1622" s="281">
        <f>IF(con_EOGJahr=2025,'[2]III_SAV-Details_NB'!AA1628,IF(con_EOGJahr=2026,'[2]III_SAV-Details_NB'!AB1628,'[2]III_SAV-Details_NB'!AC1628))</f>
        <v>0</v>
      </c>
      <c r="J1622" s="282"/>
      <c r="K1622" s="282"/>
      <c r="L1622" s="282"/>
      <c r="M1622" s="282"/>
      <c r="N1622" s="282"/>
      <c r="O1622" s="282"/>
      <c r="P1622" s="52">
        <f t="shared" si="462"/>
        <v>0</v>
      </c>
      <c r="Q1622" s="60"/>
      <c r="R1622" s="53">
        <f t="shared" si="468"/>
        <v>0</v>
      </c>
      <c r="S1622" s="59"/>
      <c r="T1622" s="61"/>
      <c r="U1622" s="342" t="str">
        <f t="shared" si="472"/>
        <v>k.A.</v>
      </c>
      <c r="V1622" s="343" t="str">
        <f t="shared" si="469"/>
        <v>k.A.</v>
      </c>
      <c r="W1622" s="343" t="str">
        <f>IFERROR(IF(OR($D1622="",$E1622=0,con_Ende=0),"k.A.",IF(VLOOKUP($D1622,rng_ND,5,0)="Nein",VLOOKUP($D1622,rng_ND,2,FALSE),MIN(VLOOKUP($D1622,rng_ND,2,FALSE),A_Stammdaten!$B$19-D_SAV!$E1622+1))),"k.A.")</f>
        <v>k.A.</v>
      </c>
      <c r="X1622" s="343" t="str">
        <f t="shared" si="470"/>
        <v>k.A.</v>
      </c>
      <c r="Y1622" s="62"/>
      <c r="Z1622" s="48">
        <f t="shared" si="471"/>
        <v>0</v>
      </c>
      <c r="AA1622" s="457"/>
      <c r="AB1622" s="55">
        <f t="shared" si="463"/>
        <v>0</v>
      </c>
      <c r="AC1622" s="55">
        <f>IF(A_Stammdaten!$B$25="ja",D_SAV!AA1622,D_SAV!AB1622)</f>
        <v>0</v>
      </c>
      <c r="AD1622" s="478">
        <f>IF(AC1622=0,0,IF(U1622-(con_EOGJahr-D_SAV!E1622)&lt;=0,AC1622,AC1622/V1622))</f>
        <v>0</v>
      </c>
      <c r="AE1622" s="478">
        <f>IFERROR(IF(AND(VLOOKUP(D1622,rng_ND,5,FALSE)="Ja",D_SAV!T1622="degressiv"),D_SAV!AC1622*Y1622/100,0),0)</f>
        <v>0</v>
      </c>
      <c r="AF1622" s="55">
        <f>IFERROR(IF(VLOOKUP(D1622,rng_ND,5,FALSE)="Ja",MAX(D_SAV!AD1622:AE1622),D_SAV!AD1622),0)</f>
        <v>0</v>
      </c>
      <c r="AG1622" s="55">
        <f t="shared" si="464"/>
        <v>0</v>
      </c>
      <c r="AH1622" s="55">
        <f t="shared" si="465"/>
        <v>0</v>
      </c>
      <c r="AI1622" s="55">
        <f t="shared" si="466"/>
        <v>0</v>
      </c>
      <c r="AJ1622" s="55">
        <f t="shared" si="467"/>
        <v>0</v>
      </c>
      <c r="AK1622" s="55">
        <f t="shared" si="458"/>
        <v>0</v>
      </c>
      <c r="AL1622" s="55">
        <f t="shared" si="459"/>
        <v>0</v>
      </c>
      <c r="AM1622" s="55">
        <f t="shared" si="460"/>
        <v>0</v>
      </c>
    </row>
    <row r="1623" spans="1:39" x14ac:dyDescent="0.25">
      <c r="A1623" s="47">
        <v>1619</v>
      </c>
      <c r="B1623" s="358" t="str">
        <f>IF(AND(E1623&lt;&gt;0,D1623&lt;&gt;0,F1623&lt;&gt;0),IF(C1623&lt;&gt;0,CONCATENATE(C1623,"-AGr",VLOOKUP(D1623,Listen!$A$2:$G$45,7,FALSE),"-",E1623,"-",F1623,),CONCATENATE("AGr",VLOOKUP(D1623,Listen!$A$2:$G$45,7,FALSE),"-",E1623,"-",F1623)),"keine vollständige ID")</f>
        <v>keine vollständige ID</v>
      </c>
      <c r="C1623" s="359">
        <f>'[2]III_SAV-Details_NB'!B1629</f>
        <v>0</v>
      </c>
      <c r="D1623" s="359">
        <f>'[2]III_SAV-Details_NB'!C1629</f>
        <v>0</v>
      </c>
      <c r="E1623" s="359">
        <f>'[2]III_SAV-Details_NB'!D1629</f>
        <v>0</v>
      </c>
      <c r="F1623" s="490"/>
      <c r="G1623" s="281">
        <f>'[2]III_SAV-Details_NB'!X1629</f>
        <v>0</v>
      </c>
      <c r="H1623" s="281">
        <f t="shared" si="461"/>
        <v>0</v>
      </c>
      <c r="I1623" s="281">
        <f>IF(con_EOGJahr=2025,'[2]III_SAV-Details_NB'!AA1629,IF(con_EOGJahr=2026,'[2]III_SAV-Details_NB'!AB1629,'[2]III_SAV-Details_NB'!AC1629))</f>
        <v>0</v>
      </c>
      <c r="J1623" s="282"/>
      <c r="K1623" s="282"/>
      <c r="L1623" s="282"/>
      <c r="M1623" s="282"/>
      <c r="N1623" s="282"/>
      <c r="O1623" s="282"/>
      <c r="P1623" s="52">
        <f t="shared" si="462"/>
        <v>0</v>
      </c>
      <c r="Q1623" s="60"/>
      <c r="R1623" s="53">
        <f t="shared" si="468"/>
        <v>0</v>
      </c>
      <c r="S1623" s="59"/>
      <c r="T1623" s="61"/>
      <c r="U1623" s="342" t="str">
        <f t="shared" si="472"/>
        <v>k.A.</v>
      </c>
      <c r="V1623" s="343" t="str">
        <f t="shared" si="469"/>
        <v>k.A.</v>
      </c>
      <c r="W1623" s="343" t="str">
        <f>IFERROR(IF(OR($D1623="",$E1623=0,con_Ende=0),"k.A.",IF(VLOOKUP($D1623,rng_ND,5,0)="Nein",VLOOKUP($D1623,rng_ND,2,FALSE),MIN(VLOOKUP($D1623,rng_ND,2,FALSE),A_Stammdaten!$B$19-D_SAV!$E1623+1))),"k.A.")</f>
        <v>k.A.</v>
      </c>
      <c r="X1623" s="343" t="str">
        <f t="shared" si="470"/>
        <v>k.A.</v>
      </c>
      <c r="Y1623" s="62"/>
      <c r="Z1623" s="48">
        <f t="shared" si="471"/>
        <v>0</v>
      </c>
      <c r="AA1623" s="457"/>
      <c r="AB1623" s="55">
        <f t="shared" si="463"/>
        <v>0</v>
      </c>
      <c r="AC1623" s="55">
        <f>IF(A_Stammdaten!$B$25="ja",D_SAV!AA1623,D_SAV!AB1623)</f>
        <v>0</v>
      </c>
      <c r="AD1623" s="478">
        <f>IF(AC1623=0,0,IF(U1623-(con_EOGJahr-D_SAV!E1623)&lt;=0,AC1623,AC1623/V1623))</f>
        <v>0</v>
      </c>
      <c r="AE1623" s="478">
        <f>IFERROR(IF(AND(VLOOKUP(D1623,rng_ND,5,FALSE)="Ja",D_SAV!T1623="degressiv"),D_SAV!AC1623*Y1623/100,0),0)</f>
        <v>0</v>
      </c>
      <c r="AF1623" s="55">
        <f>IFERROR(IF(VLOOKUP(D1623,rng_ND,5,FALSE)="Ja",MAX(D_SAV!AD1623:AE1623),D_SAV!AD1623),0)</f>
        <v>0</v>
      </c>
      <c r="AG1623" s="55">
        <f t="shared" si="464"/>
        <v>0</v>
      </c>
      <c r="AH1623" s="55">
        <f t="shared" si="465"/>
        <v>0</v>
      </c>
      <c r="AI1623" s="55">
        <f t="shared" si="466"/>
        <v>0</v>
      </c>
      <c r="AJ1623" s="55">
        <f t="shared" si="467"/>
        <v>0</v>
      </c>
      <c r="AK1623" s="55">
        <f t="shared" si="458"/>
        <v>0</v>
      </c>
      <c r="AL1623" s="55">
        <f t="shared" si="459"/>
        <v>0</v>
      </c>
      <c r="AM1623" s="55">
        <f t="shared" si="460"/>
        <v>0</v>
      </c>
    </row>
    <row r="1624" spans="1:39" x14ac:dyDescent="0.25">
      <c r="A1624" s="47">
        <v>1620</v>
      </c>
      <c r="B1624" s="358" t="str">
        <f>IF(AND(E1624&lt;&gt;0,D1624&lt;&gt;0,F1624&lt;&gt;0),IF(C1624&lt;&gt;0,CONCATENATE(C1624,"-AGr",VLOOKUP(D1624,Listen!$A$2:$G$45,7,FALSE),"-",E1624,"-",F1624,),CONCATENATE("AGr",VLOOKUP(D1624,Listen!$A$2:$G$45,7,FALSE),"-",E1624,"-",F1624)),"keine vollständige ID")</f>
        <v>keine vollständige ID</v>
      </c>
      <c r="C1624" s="359">
        <f>'[2]III_SAV-Details_NB'!B1630</f>
        <v>0</v>
      </c>
      <c r="D1624" s="359">
        <f>'[2]III_SAV-Details_NB'!C1630</f>
        <v>0</v>
      </c>
      <c r="E1624" s="359">
        <f>'[2]III_SAV-Details_NB'!D1630</f>
        <v>0</v>
      </c>
      <c r="F1624" s="490"/>
      <c r="G1624" s="281">
        <f>'[2]III_SAV-Details_NB'!X1630</f>
        <v>0</v>
      </c>
      <c r="H1624" s="281">
        <f t="shared" si="461"/>
        <v>0</v>
      </c>
      <c r="I1624" s="281">
        <f>IF(con_EOGJahr=2025,'[2]III_SAV-Details_NB'!AA1630,IF(con_EOGJahr=2026,'[2]III_SAV-Details_NB'!AB1630,'[2]III_SAV-Details_NB'!AC1630))</f>
        <v>0</v>
      </c>
      <c r="J1624" s="282"/>
      <c r="K1624" s="282"/>
      <c r="L1624" s="282"/>
      <c r="M1624" s="282"/>
      <c r="N1624" s="282"/>
      <c r="O1624" s="282"/>
      <c r="P1624" s="52">
        <f t="shared" si="462"/>
        <v>0</v>
      </c>
      <c r="Q1624" s="60"/>
      <c r="R1624" s="53">
        <f t="shared" si="468"/>
        <v>0</v>
      </c>
      <c r="S1624" s="59"/>
      <c r="T1624" s="61"/>
      <c r="U1624" s="342" t="str">
        <f t="shared" si="472"/>
        <v>k.A.</v>
      </c>
      <c r="V1624" s="343" t="str">
        <f t="shared" si="469"/>
        <v>k.A.</v>
      </c>
      <c r="W1624" s="343" t="str">
        <f>IFERROR(IF(OR($D1624="",$E1624=0,con_Ende=0),"k.A.",IF(VLOOKUP($D1624,rng_ND,5,0)="Nein",VLOOKUP($D1624,rng_ND,2,FALSE),MIN(VLOOKUP($D1624,rng_ND,2,FALSE),A_Stammdaten!$B$19-D_SAV!$E1624+1))),"k.A.")</f>
        <v>k.A.</v>
      </c>
      <c r="X1624" s="343" t="str">
        <f t="shared" si="470"/>
        <v>k.A.</v>
      </c>
      <c r="Y1624" s="62"/>
      <c r="Z1624" s="48">
        <f t="shared" si="471"/>
        <v>0</v>
      </c>
      <c r="AA1624" s="457"/>
      <c r="AB1624" s="55">
        <f t="shared" si="463"/>
        <v>0</v>
      </c>
      <c r="AC1624" s="55">
        <f>IF(A_Stammdaten!$B$25="ja",D_SAV!AA1624,D_SAV!AB1624)</f>
        <v>0</v>
      </c>
      <c r="AD1624" s="478">
        <f>IF(AC1624=0,0,IF(U1624-(con_EOGJahr-D_SAV!E1624)&lt;=0,AC1624,AC1624/V1624))</f>
        <v>0</v>
      </c>
      <c r="AE1624" s="478">
        <f>IFERROR(IF(AND(VLOOKUP(D1624,rng_ND,5,FALSE)="Ja",D_SAV!T1624="degressiv"),D_SAV!AC1624*Y1624/100,0),0)</f>
        <v>0</v>
      </c>
      <c r="AF1624" s="55">
        <f>IFERROR(IF(VLOOKUP(D1624,rng_ND,5,FALSE)="Ja",MAX(D_SAV!AD1624:AE1624),D_SAV!AD1624),0)</f>
        <v>0</v>
      </c>
      <c r="AG1624" s="55">
        <f t="shared" si="464"/>
        <v>0</v>
      </c>
      <c r="AH1624" s="55">
        <f t="shared" si="465"/>
        <v>0</v>
      </c>
      <c r="AI1624" s="55">
        <f t="shared" si="466"/>
        <v>0</v>
      </c>
      <c r="AJ1624" s="55">
        <f t="shared" si="467"/>
        <v>0</v>
      </c>
      <c r="AK1624" s="55">
        <f t="shared" si="458"/>
        <v>0</v>
      </c>
      <c r="AL1624" s="55">
        <f t="shared" si="459"/>
        <v>0</v>
      </c>
      <c r="AM1624" s="55">
        <f t="shared" si="460"/>
        <v>0</v>
      </c>
    </row>
    <row r="1625" spans="1:39" x14ac:dyDescent="0.25">
      <c r="A1625" s="47">
        <v>1621</v>
      </c>
      <c r="B1625" s="358" t="str">
        <f>IF(AND(E1625&lt;&gt;0,D1625&lt;&gt;0,F1625&lt;&gt;0),IF(C1625&lt;&gt;0,CONCATENATE(C1625,"-AGr",VLOOKUP(D1625,Listen!$A$2:$G$45,7,FALSE),"-",E1625,"-",F1625,),CONCATENATE("AGr",VLOOKUP(D1625,Listen!$A$2:$G$45,7,FALSE),"-",E1625,"-",F1625)),"keine vollständige ID")</f>
        <v>keine vollständige ID</v>
      </c>
      <c r="C1625" s="359">
        <f>'[2]III_SAV-Details_NB'!B1631</f>
        <v>0</v>
      </c>
      <c r="D1625" s="359">
        <f>'[2]III_SAV-Details_NB'!C1631</f>
        <v>0</v>
      </c>
      <c r="E1625" s="359">
        <f>'[2]III_SAV-Details_NB'!D1631</f>
        <v>0</v>
      </c>
      <c r="F1625" s="490"/>
      <c r="G1625" s="281">
        <f>'[2]III_SAV-Details_NB'!X1631</f>
        <v>0</v>
      </c>
      <c r="H1625" s="281">
        <f t="shared" si="461"/>
        <v>0</v>
      </c>
      <c r="I1625" s="281">
        <f>IF(con_EOGJahr=2025,'[2]III_SAV-Details_NB'!AA1631,IF(con_EOGJahr=2026,'[2]III_SAV-Details_NB'!AB1631,'[2]III_SAV-Details_NB'!AC1631))</f>
        <v>0</v>
      </c>
      <c r="J1625" s="282"/>
      <c r="K1625" s="282"/>
      <c r="L1625" s="282"/>
      <c r="M1625" s="282"/>
      <c r="N1625" s="282"/>
      <c r="O1625" s="282"/>
      <c r="P1625" s="52">
        <f t="shared" si="462"/>
        <v>0</v>
      </c>
      <c r="Q1625" s="60"/>
      <c r="R1625" s="53">
        <f t="shared" si="468"/>
        <v>0</v>
      </c>
      <c r="S1625" s="59"/>
      <c r="T1625" s="61"/>
      <c r="U1625" s="342" t="str">
        <f t="shared" si="472"/>
        <v>k.A.</v>
      </c>
      <c r="V1625" s="343" t="str">
        <f t="shared" si="469"/>
        <v>k.A.</v>
      </c>
      <c r="W1625" s="343" t="str">
        <f>IFERROR(IF(OR($D1625="",$E1625=0,con_Ende=0),"k.A.",IF(VLOOKUP($D1625,rng_ND,5,0)="Nein",VLOOKUP($D1625,rng_ND,2,FALSE),MIN(VLOOKUP($D1625,rng_ND,2,FALSE),A_Stammdaten!$B$19-D_SAV!$E1625+1))),"k.A.")</f>
        <v>k.A.</v>
      </c>
      <c r="X1625" s="343" t="str">
        <f t="shared" si="470"/>
        <v>k.A.</v>
      </c>
      <c r="Y1625" s="62"/>
      <c r="Z1625" s="48">
        <f t="shared" si="471"/>
        <v>0</v>
      </c>
      <c r="AA1625" s="457"/>
      <c r="AB1625" s="55">
        <f t="shared" si="463"/>
        <v>0</v>
      </c>
      <c r="AC1625" s="55">
        <f>IF(A_Stammdaten!$B$25="ja",D_SAV!AA1625,D_SAV!AB1625)</f>
        <v>0</v>
      </c>
      <c r="AD1625" s="478">
        <f>IF(AC1625=0,0,IF(U1625-(con_EOGJahr-D_SAV!E1625)&lt;=0,AC1625,AC1625/V1625))</f>
        <v>0</v>
      </c>
      <c r="AE1625" s="478">
        <f>IFERROR(IF(AND(VLOOKUP(D1625,rng_ND,5,FALSE)="Ja",D_SAV!T1625="degressiv"),D_SAV!AC1625*Y1625/100,0),0)</f>
        <v>0</v>
      </c>
      <c r="AF1625" s="55">
        <f>IFERROR(IF(VLOOKUP(D1625,rng_ND,5,FALSE)="Ja",MAX(D_SAV!AD1625:AE1625),D_SAV!AD1625),0)</f>
        <v>0</v>
      </c>
      <c r="AG1625" s="55">
        <f t="shared" si="464"/>
        <v>0</v>
      </c>
      <c r="AH1625" s="55">
        <f t="shared" si="465"/>
        <v>0</v>
      </c>
      <c r="AI1625" s="55">
        <f t="shared" si="466"/>
        <v>0</v>
      </c>
      <c r="AJ1625" s="55">
        <f t="shared" si="467"/>
        <v>0</v>
      </c>
      <c r="AK1625" s="55">
        <f t="shared" si="458"/>
        <v>0</v>
      </c>
      <c r="AL1625" s="55">
        <f t="shared" si="459"/>
        <v>0</v>
      </c>
      <c r="AM1625" s="55">
        <f t="shared" si="460"/>
        <v>0</v>
      </c>
    </row>
    <row r="1626" spans="1:39" x14ac:dyDescent="0.25">
      <c r="A1626" s="47">
        <v>1622</v>
      </c>
      <c r="B1626" s="358" t="str">
        <f>IF(AND(E1626&lt;&gt;0,D1626&lt;&gt;0,F1626&lt;&gt;0),IF(C1626&lt;&gt;0,CONCATENATE(C1626,"-AGr",VLOOKUP(D1626,Listen!$A$2:$G$45,7,FALSE),"-",E1626,"-",F1626,),CONCATENATE("AGr",VLOOKUP(D1626,Listen!$A$2:$G$45,7,FALSE),"-",E1626,"-",F1626)),"keine vollständige ID")</f>
        <v>keine vollständige ID</v>
      </c>
      <c r="C1626" s="359">
        <f>'[2]III_SAV-Details_NB'!B1632</f>
        <v>0</v>
      </c>
      <c r="D1626" s="359">
        <f>'[2]III_SAV-Details_NB'!C1632</f>
        <v>0</v>
      </c>
      <c r="E1626" s="359">
        <f>'[2]III_SAV-Details_NB'!D1632</f>
        <v>0</v>
      </c>
      <c r="F1626" s="490"/>
      <c r="G1626" s="281">
        <f>'[2]III_SAV-Details_NB'!X1632</f>
        <v>0</v>
      </c>
      <c r="H1626" s="281">
        <f t="shared" si="461"/>
        <v>0</v>
      </c>
      <c r="I1626" s="281">
        <f>IF(con_EOGJahr=2025,'[2]III_SAV-Details_NB'!AA1632,IF(con_EOGJahr=2026,'[2]III_SAV-Details_NB'!AB1632,'[2]III_SAV-Details_NB'!AC1632))</f>
        <v>0</v>
      </c>
      <c r="J1626" s="282"/>
      <c r="K1626" s="282"/>
      <c r="L1626" s="282"/>
      <c r="M1626" s="282"/>
      <c r="N1626" s="282"/>
      <c r="O1626" s="282"/>
      <c r="P1626" s="52">
        <f t="shared" si="462"/>
        <v>0</v>
      </c>
      <c r="Q1626" s="60"/>
      <c r="R1626" s="53">
        <f t="shared" si="468"/>
        <v>0</v>
      </c>
      <c r="S1626" s="59"/>
      <c r="T1626" s="61"/>
      <c r="U1626" s="342" t="str">
        <f t="shared" si="472"/>
        <v>k.A.</v>
      </c>
      <c r="V1626" s="343" t="str">
        <f t="shared" si="469"/>
        <v>k.A.</v>
      </c>
      <c r="W1626" s="343" t="str">
        <f>IFERROR(IF(OR($D1626="",$E1626=0,con_Ende=0),"k.A.",IF(VLOOKUP($D1626,rng_ND,5,0)="Nein",VLOOKUP($D1626,rng_ND,2,FALSE),MIN(VLOOKUP($D1626,rng_ND,2,FALSE),A_Stammdaten!$B$19-D_SAV!$E1626+1))),"k.A.")</f>
        <v>k.A.</v>
      </c>
      <c r="X1626" s="343" t="str">
        <f t="shared" si="470"/>
        <v>k.A.</v>
      </c>
      <c r="Y1626" s="62"/>
      <c r="Z1626" s="48">
        <f t="shared" si="471"/>
        <v>0</v>
      </c>
      <c r="AA1626" s="457"/>
      <c r="AB1626" s="55">
        <f t="shared" si="463"/>
        <v>0</v>
      </c>
      <c r="AC1626" s="55">
        <f>IF(A_Stammdaten!$B$25="ja",D_SAV!AA1626,D_SAV!AB1626)</f>
        <v>0</v>
      </c>
      <c r="AD1626" s="478">
        <f>IF(AC1626=0,0,IF(U1626-(con_EOGJahr-D_SAV!E1626)&lt;=0,AC1626,AC1626/V1626))</f>
        <v>0</v>
      </c>
      <c r="AE1626" s="478">
        <f>IFERROR(IF(AND(VLOOKUP(D1626,rng_ND,5,FALSE)="Ja",D_SAV!T1626="degressiv"),D_SAV!AC1626*Y1626/100,0),0)</f>
        <v>0</v>
      </c>
      <c r="AF1626" s="55">
        <f>IFERROR(IF(VLOOKUP(D1626,rng_ND,5,FALSE)="Ja",MAX(D_SAV!AD1626:AE1626),D_SAV!AD1626),0)</f>
        <v>0</v>
      </c>
      <c r="AG1626" s="55">
        <f t="shared" si="464"/>
        <v>0</v>
      </c>
      <c r="AH1626" s="55">
        <f t="shared" si="465"/>
        <v>0</v>
      </c>
      <c r="AI1626" s="55">
        <f t="shared" si="466"/>
        <v>0</v>
      </c>
      <c r="AJ1626" s="55">
        <f t="shared" si="467"/>
        <v>0</v>
      </c>
      <c r="AK1626" s="55">
        <f t="shared" si="458"/>
        <v>0</v>
      </c>
      <c r="AL1626" s="55">
        <f t="shared" si="459"/>
        <v>0</v>
      </c>
      <c r="AM1626" s="55">
        <f t="shared" si="460"/>
        <v>0</v>
      </c>
    </row>
    <row r="1627" spans="1:39" x14ac:dyDescent="0.25">
      <c r="A1627" s="47">
        <v>1623</v>
      </c>
      <c r="B1627" s="358" t="str">
        <f>IF(AND(E1627&lt;&gt;0,D1627&lt;&gt;0,F1627&lt;&gt;0),IF(C1627&lt;&gt;0,CONCATENATE(C1627,"-AGr",VLOOKUP(D1627,Listen!$A$2:$G$45,7,FALSE),"-",E1627,"-",F1627,),CONCATENATE("AGr",VLOOKUP(D1627,Listen!$A$2:$G$45,7,FALSE),"-",E1627,"-",F1627)),"keine vollständige ID")</f>
        <v>keine vollständige ID</v>
      </c>
      <c r="C1627" s="359">
        <f>'[2]III_SAV-Details_NB'!B1633</f>
        <v>0</v>
      </c>
      <c r="D1627" s="359">
        <f>'[2]III_SAV-Details_NB'!C1633</f>
        <v>0</v>
      </c>
      <c r="E1627" s="359">
        <f>'[2]III_SAV-Details_NB'!D1633</f>
        <v>0</v>
      </c>
      <c r="F1627" s="490"/>
      <c r="G1627" s="281">
        <f>'[2]III_SAV-Details_NB'!X1633</f>
        <v>0</v>
      </c>
      <c r="H1627" s="281">
        <f t="shared" si="461"/>
        <v>0</v>
      </c>
      <c r="I1627" s="281">
        <f>IF(con_EOGJahr=2025,'[2]III_SAV-Details_NB'!AA1633,IF(con_EOGJahr=2026,'[2]III_SAV-Details_NB'!AB1633,'[2]III_SAV-Details_NB'!AC1633))</f>
        <v>0</v>
      </c>
      <c r="J1627" s="282"/>
      <c r="K1627" s="282"/>
      <c r="L1627" s="282"/>
      <c r="M1627" s="282"/>
      <c r="N1627" s="282"/>
      <c r="O1627" s="282"/>
      <c r="P1627" s="52">
        <f t="shared" si="462"/>
        <v>0</v>
      </c>
      <c r="Q1627" s="60"/>
      <c r="R1627" s="53">
        <f t="shared" si="468"/>
        <v>0</v>
      </c>
      <c r="S1627" s="59"/>
      <c r="T1627" s="61"/>
      <c r="U1627" s="342" t="str">
        <f t="shared" si="472"/>
        <v>k.A.</v>
      </c>
      <c r="V1627" s="343" t="str">
        <f t="shared" si="469"/>
        <v>k.A.</v>
      </c>
      <c r="W1627" s="343" t="str">
        <f>IFERROR(IF(OR($D1627="",$E1627=0,con_Ende=0),"k.A.",IF(VLOOKUP($D1627,rng_ND,5,0)="Nein",VLOOKUP($D1627,rng_ND,2,FALSE),MIN(VLOOKUP($D1627,rng_ND,2,FALSE),A_Stammdaten!$B$19-D_SAV!$E1627+1))),"k.A.")</f>
        <v>k.A.</v>
      </c>
      <c r="X1627" s="343" t="str">
        <f t="shared" si="470"/>
        <v>k.A.</v>
      </c>
      <c r="Y1627" s="62"/>
      <c r="Z1627" s="48">
        <f t="shared" si="471"/>
        <v>0</v>
      </c>
      <c r="AA1627" s="457"/>
      <c r="AB1627" s="55">
        <f t="shared" si="463"/>
        <v>0</v>
      </c>
      <c r="AC1627" s="55">
        <f>IF(A_Stammdaten!$B$25="ja",D_SAV!AA1627,D_SAV!AB1627)</f>
        <v>0</v>
      </c>
      <c r="AD1627" s="478">
        <f>IF(AC1627=0,0,IF(U1627-(con_EOGJahr-D_SAV!E1627)&lt;=0,AC1627,AC1627/V1627))</f>
        <v>0</v>
      </c>
      <c r="AE1627" s="478">
        <f>IFERROR(IF(AND(VLOOKUP(D1627,rng_ND,5,FALSE)="Ja",D_SAV!T1627="degressiv"),D_SAV!AC1627*Y1627/100,0),0)</f>
        <v>0</v>
      </c>
      <c r="AF1627" s="55">
        <f>IFERROR(IF(VLOOKUP(D1627,rng_ND,5,FALSE)="Ja",MAX(D_SAV!AD1627:AE1627),D_SAV!AD1627),0)</f>
        <v>0</v>
      </c>
      <c r="AG1627" s="55">
        <f t="shared" si="464"/>
        <v>0</v>
      </c>
      <c r="AH1627" s="55">
        <f t="shared" si="465"/>
        <v>0</v>
      </c>
      <c r="AI1627" s="55">
        <f t="shared" si="466"/>
        <v>0</v>
      </c>
      <c r="AJ1627" s="55">
        <f t="shared" si="467"/>
        <v>0</v>
      </c>
      <c r="AK1627" s="55">
        <f t="shared" si="458"/>
        <v>0</v>
      </c>
      <c r="AL1627" s="55">
        <f t="shared" si="459"/>
        <v>0</v>
      </c>
      <c r="AM1627" s="55">
        <f t="shared" si="460"/>
        <v>0</v>
      </c>
    </row>
    <row r="1628" spans="1:39" x14ac:dyDescent="0.25">
      <c r="A1628" s="47">
        <v>1624</v>
      </c>
      <c r="B1628" s="358" t="str">
        <f>IF(AND(E1628&lt;&gt;0,D1628&lt;&gt;0,F1628&lt;&gt;0),IF(C1628&lt;&gt;0,CONCATENATE(C1628,"-AGr",VLOOKUP(D1628,Listen!$A$2:$G$45,7,FALSE),"-",E1628,"-",F1628,),CONCATENATE("AGr",VLOOKUP(D1628,Listen!$A$2:$G$45,7,FALSE),"-",E1628,"-",F1628)),"keine vollständige ID")</f>
        <v>keine vollständige ID</v>
      </c>
      <c r="C1628" s="359">
        <f>'[2]III_SAV-Details_NB'!B1634</f>
        <v>0</v>
      </c>
      <c r="D1628" s="359">
        <f>'[2]III_SAV-Details_NB'!C1634</f>
        <v>0</v>
      </c>
      <c r="E1628" s="359">
        <f>'[2]III_SAV-Details_NB'!D1634</f>
        <v>0</v>
      </c>
      <c r="F1628" s="490"/>
      <c r="G1628" s="281">
        <f>'[2]III_SAV-Details_NB'!X1634</f>
        <v>0</v>
      </c>
      <c r="H1628" s="281">
        <f t="shared" si="461"/>
        <v>0</v>
      </c>
      <c r="I1628" s="281">
        <f>IF(con_EOGJahr=2025,'[2]III_SAV-Details_NB'!AA1634,IF(con_EOGJahr=2026,'[2]III_SAV-Details_NB'!AB1634,'[2]III_SAV-Details_NB'!AC1634))</f>
        <v>0</v>
      </c>
      <c r="J1628" s="282"/>
      <c r="K1628" s="282"/>
      <c r="L1628" s="282"/>
      <c r="M1628" s="282"/>
      <c r="N1628" s="282"/>
      <c r="O1628" s="282"/>
      <c r="P1628" s="52">
        <f t="shared" si="462"/>
        <v>0</v>
      </c>
      <c r="Q1628" s="60"/>
      <c r="R1628" s="53">
        <f t="shared" si="468"/>
        <v>0</v>
      </c>
      <c r="S1628" s="59"/>
      <c r="T1628" s="61"/>
      <c r="U1628" s="342" t="str">
        <f t="shared" si="472"/>
        <v>k.A.</v>
      </c>
      <c r="V1628" s="343" t="str">
        <f t="shared" si="469"/>
        <v>k.A.</v>
      </c>
      <c r="W1628" s="343" t="str">
        <f>IFERROR(IF(OR($D1628="",$E1628=0,con_Ende=0),"k.A.",IF(VLOOKUP($D1628,rng_ND,5,0)="Nein",VLOOKUP($D1628,rng_ND,2,FALSE),MIN(VLOOKUP($D1628,rng_ND,2,FALSE),A_Stammdaten!$B$19-D_SAV!$E1628+1))),"k.A.")</f>
        <v>k.A.</v>
      </c>
      <c r="X1628" s="343" t="str">
        <f t="shared" si="470"/>
        <v>k.A.</v>
      </c>
      <c r="Y1628" s="62"/>
      <c r="Z1628" s="48">
        <f t="shared" si="471"/>
        <v>0</v>
      </c>
      <c r="AA1628" s="457"/>
      <c r="AB1628" s="55">
        <f t="shared" si="463"/>
        <v>0</v>
      </c>
      <c r="AC1628" s="55">
        <f>IF(A_Stammdaten!$B$25="ja",D_SAV!AA1628,D_SAV!AB1628)</f>
        <v>0</v>
      </c>
      <c r="AD1628" s="478">
        <f>IF(AC1628=0,0,IF(U1628-(con_EOGJahr-D_SAV!E1628)&lt;=0,AC1628,AC1628/V1628))</f>
        <v>0</v>
      </c>
      <c r="AE1628" s="478">
        <f>IFERROR(IF(AND(VLOOKUP(D1628,rng_ND,5,FALSE)="Ja",D_SAV!T1628="degressiv"),D_SAV!AC1628*Y1628/100,0),0)</f>
        <v>0</v>
      </c>
      <c r="AF1628" s="55">
        <f>IFERROR(IF(VLOOKUP(D1628,rng_ND,5,FALSE)="Ja",MAX(D_SAV!AD1628:AE1628),D_SAV!AD1628),0)</f>
        <v>0</v>
      </c>
      <c r="AG1628" s="55">
        <f t="shared" si="464"/>
        <v>0</v>
      </c>
      <c r="AH1628" s="55">
        <f t="shared" si="465"/>
        <v>0</v>
      </c>
      <c r="AI1628" s="55">
        <f t="shared" si="466"/>
        <v>0</v>
      </c>
      <c r="AJ1628" s="55">
        <f t="shared" si="467"/>
        <v>0</v>
      </c>
      <c r="AK1628" s="55">
        <f t="shared" si="458"/>
        <v>0</v>
      </c>
      <c r="AL1628" s="55">
        <f t="shared" si="459"/>
        <v>0</v>
      </c>
      <c r="AM1628" s="55">
        <f t="shared" si="460"/>
        <v>0</v>
      </c>
    </row>
    <row r="1629" spans="1:39" x14ac:dyDescent="0.25">
      <c r="A1629" s="47">
        <v>1625</v>
      </c>
      <c r="B1629" s="358" t="str">
        <f>IF(AND(E1629&lt;&gt;0,D1629&lt;&gt;0,F1629&lt;&gt;0),IF(C1629&lt;&gt;0,CONCATENATE(C1629,"-AGr",VLOOKUP(D1629,Listen!$A$2:$G$45,7,FALSE),"-",E1629,"-",F1629,),CONCATENATE("AGr",VLOOKUP(D1629,Listen!$A$2:$G$45,7,FALSE),"-",E1629,"-",F1629)),"keine vollständige ID")</f>
        <v>keine vollständige ID</v>
      </c>
      <c r="C1629" s="359">
        <f>'[2]III_SAV-Details_NB'!B1635</f>
        <v>0</v>
      </c>
      <c r="D1629" s="359">
        <f>'[2]III_SAV-Details_NB'!C1635</f>
        <v>0</v>
      </c>
      <c r="E1629" s="359">
        <f>'[2]III_SAV-Details_NB'!D1635</f>
        <v>0</v>
      </c>
      <c r="F1629" s="490"/>
      <c r="G1629" s="281">
        <f>'[2]III_SAV-Details_NB'!X1635</f>
        <v>0</v>
      </c>
      <c r="H1629" s="281">
        <f t="shared" si="461"/>
        <v>0</v>
      </c>
      <c r="I1629" s="281">
        <f>IF(con_EOGJahr=2025,'[2]III_SAV-Details_NB'!AA1635,IF(con_EOGJahr=2026,'[2]III_SAV-Details_NB'!AB1635,'[2]III_SAV-Details_NB'!AC1635))</f>
        <v>0</v>
      </c>
      <c r="J1629" s="282"/>
      <c r="K1629" s="282"/>
      <c r="L1629" s="282"/>
      <c r="M1629" s="282"/>
      <c r="N1629" s="282"/>
      <c r="O1629" s="282"/>
      <c r="P1629" s="52">
        <f t="shared" si="462"/>
        <v>0</v>
      </c>
      <c r="Q1629" s="60"/>
      <c r="R1629" s="53">
        <f t="shared" si="468"/>
        <v>0</v>
      </c>
      <c r="S1629" s="59"/>
      <c r="T1629" s="61"/>
      <c r="U1629" s="342" t="str">
        <f t="shared" si="472"/>
        <v>k.A.</v>
      </c>
      <c r="V1629" s="343" t="str">
        <f t="shared" si="469"/>
        <v>k.A.</v>
      </c>
      <c r="W1629" s="343" t="str">
        <f>IFERROR(IF(OR($D1629="",$E1629=0,con_Ende=0),"k.A.",IF(VLOOKUP($D1629,rng_ND,5,0)="Nein",VLOOKUP($D1629,rng_ND,2,FALSE),MIN(VLOOKUP($D1629,rng_ND,2,FALSE),A_Stammdaten!$B$19-D_SAV!$E1629+1))),"k.A.")</f>
        <v>k.A.</v>
      </c>
      <c r="X1629" s="343" t="str">
        <f t="shared" si="470"/>
        <v>k.A.</v>
      </c>
      <c r="Y1629" s="62"/>
      <c r="Z1629" s="48">
        <f t="shared" si="471"/>
        <v>0</v>
      </c>
      <c r="AA1629" s="457"/>
      <c r="AB1629" s="55">
        <f t="shared" si="463"/>
        <v>0</v>
      </c>
      <c r="AC1629" s="55">
        <f>IF(A_Stammdaten!$B$25="ja",D_SAV!AA1629,D_SAV!AB1629)</f>
        <v>0</v>
      </c>
      <c r="AD1629" s="478">
        <f>IF(AC1629=0,0,IF(U1629-(con_EOGJahr-D_SAV!E1629)&lt;=0,AC1629,AC1629/V1629))</f>
        <v>0</v>
      </c>
      <c r="AE1629" s="478">
        <f>IFERROR(IF(AND(VLOOKUP(D1629,rng_ND,5,FALSE)="Ja",D_SAV!T1629="degressiv"),D_SAV!AC1629*Y1629/100,0),0)</f>
        <v>0</v>
      </c>
      <c r="AF1629" s="55">
        <f>IFERROR(IF(VLOOKUP(D1629,rng_ND,5,FALSE)="Ja",MAX(D_SAV!AD1629:AE1629),D_SAV!AD1629),0)</f>
        <v>0</v>
      </c>
      <c r="AG1629" s="55">
        <f t="shared" si="464"/>
        <v>0</v>
      </c>
      <c r="AH1629" s="55">
        <f t="shared" si="465"/>
        <v>0</v>
      </c>
      <c r="AI1629" s="55">
        <f t="shared" si="466"/>
        <v>0</v>
      </c>
      <c r="AJ1629" s="55">
        <f t="shared" si="467"/>
        <v>0</v>
      </c>
      <c r="AK1629" s="55">
        <f t="shared" si="458"/>
        <v>0</v>
      </c>
      <c r="AL1629" s="55">
        <f t="shared" si="459"/>
        <v>0</v>
      </c>
      <c r="AM1629" s="55">
        <f t="shared" si="460"/>
        <v>0</v>
      </c>
    </row>
    <row r="1630" spans="1:39" x14ac:dyDescent="0.25">
      <c r="A1630" s="47">
        <v>1626</v>
      </c>
      <c r="B1630" s="358" t="str">
        <f>IF(AND(E1630&lt;&gt;0,D1630&lt;&gt;0,F1630&lt;&gt;0),IF(C1630&lt;&gt;0,CONCATENATE(C1630,"-AGr",VLOOKUP(D1630,Listen!$A$2:$G$45,7,FALSE),"-",E1630,"-",F1630,),CONCATENATE("AGr",VLOOKUP(D1630,Listen!$A$2:$G$45,7,FALSE),"-",E1630,"-",F1630)),"keine vollständige ID")</f>
        <v>keine vollständige ID</v>
      </c>
      <c r="C1630" s="359">
        <f>'[2]III_SAV-Details_NB'!B1636</f>
        <v>0</v>
      </c>
      <c r="D1630" s="359">
        <f>'[2]III_SAV-Details_NB'!C1636</f>
        <v>0</v>
      </c>
      <c r="E1630" s="359">
        <f>'[2]III_SAV-Details_NB'!D1636</f>
        <v>0</v>
      </c>
      <c r="F1630" s="490"/>
      <c r="G1630" s="281">
        <f>'[2]III_SAV-Details_NB'!X1636</f>
        <v>0</v>
      </c>
      <c r="H1630" s="281">
        <f t="shared" si="461"/>
        <v>0</v>
      </c>
      <c r="I1630" s="281">
        <f>IF(con_EOGJahr=2025,'[2]III_SAV-Details_NB'!AA1636,IF(con_EOGJahr=2026,'[2]III_SAV-Details_NB'!AB1636,'[2]III_SAV-Details_NB'!AC1636))</f>
        <v>0</v>
      </c>
      <c r="J1630" s="282"/>
      <c r="K1630" s="282"/>
      <c r="L1630" s="282"/>
      <c r="M1630" s="282"/>
      <c r="N1630" s="282"/>
      <c r="O1630" s="282"/>
      <c r="P1630" s="52">
        <f t="shared" si="462"/>
        <v>0</v>
      </c>
      <c r="Q1630" s="60"/>
      <c r="R1630" s="53">
        <f t="shared" si="468"/>
        <v>0</v>
      </c>
      <c r="S1630" s="59"/>
      <c r="T1630" s="61"/>
      <c r="U1630" s="342" t="str">
        <f t="shared" si="472"/>
        <v>k.A.</v>
      </c>
      <c r="V1630" s="343" t="str">
        <f t="shared" si="469"/>
        <v>k.A.</v>
      </c>
      <c r="W1630" s="343" t="str">
        <f>IFERROR(IF(OR($D1630="",$E1630=0,con_Ende=0),"k.A.",IF(VLOOKUP($D1630,rng_ND,5,0)="Nein",VLOOKUP($D1630,rng_ND,2,FALSE),MIN(VLOOKUP($D1630,rng_ND,2,FALSE),A_Stammdaten!$B$19-D_SAV!$E1630+1))),"k.A.")</f>
        <v>k.A.</v>
      </c>
      <c r="X1630" s="343" t="str">
        <f t="shared" si="470"/>
        <v>k.A.</v>
      </c>
      <c r="Y1630" s="62"/>
      <c r="Z1630" s="48">
        <f t="shared" si="471"/>
        <v>0</v>
      </c>
      <c r="AA1630" s="457"/>
      <c r="AB1630" s="55">
        <f t="shared" si="463"/>
        <v>0</v>
      </c>
      <c r="AC1630" s="55">
        <f>IF(A_Stammdaten!$B$25="ja",D_SAV!AA1630,D_SAV!AB1630)</f>
        <v>0</v>
      </c>
      <c r="AD1630" s="478">
        <f>IF(AC1630=0,0,IF(U1630-(con_EOGJahr-D_SAV!E1630)&lt;=0,AC1630,AC1630/V1630))</f>
        <v>0</v>
      </c>
      <c r="AE1630" s="478">
        <f>IFERROR(IF(AND(VLOOKUP(D1630,rng_ND,5,FALSE)="Ja",D_SAV!T1630="degressiv"),D_SAV!AC1630*Y1630/100,0),0)</f>
        <v>0</v>
      </c>
      <c r="AF1630" s="55">
        <f>IFERROR(IF(VLOOKUP(D1630,rng_ND,5,FALSE)="Ja",MAX(D_SAV!AD1630:AE1630),D_SAV!AD1630),0)</f>
        <v>0</v>
      </c>
      <c r="AG1630" s="55">
        <f t="shared" si="464"/>
        <v>0</v>
      </c>
      <c r="AH1630" s="55">
        <f t="shared" si="465"/>
        <v>0</v>
      </c>
      <c r="AI1630" s="55">
        <f t="shared" si="466"/>
        <v>0</v>
      </c>
      <c r="AJ1630" s="55">
        <f t="shared" si="467"/>
        <v>0</v>
      </c>
      <c r="AK1630" s="55">
        <f t="shared" si="458"/>
        <v>0</v>
      </c>
      <c r="AL1630" s="55">
        <f t="shared" si="459"/>
        <v>0</v>
      </c>
      <c r="AM1630" s="55">
        <f t="shared" si="460"/>
        <v>0</v>
      </c>
    </row>
    <row r="1631" spans="1:39" x14ac:dyDescent="0.25">
      <c r="A1631" s="47">
        <v>1627</v>
      </c>
      <c r="B1631" s="358" t="str">
        <f>IF(AND(E1631&lt;&gt;0,D1631&lt;&gt;0,F1631&lt;&gt;0),IF(C1631&lt;&gt;0,CONCATENATE(C1631,"-AGr",VLOOKUP(D1631,Listen!$A$2:$G$45,7,FALSE),"-",E1631,"-",F1631,),CONCATENATE("AGr",VLOOKUP(D1631,Listen!$A$2:$G$45,7,FALSE),"-",E1631,"-",F1631)),"keine vollständige ID")</f>
        <v>keine vollständige ID</v>
      </c>
      <c r="C1631" s="359">
        <f>'[2]III_SAV-Details_NB'!B1637</f>
        <v>0</v>
      </c>
      <c r="D1631" s="359">
        <f>'[2]III_SAV-Details_NB'!C1637</f>
        <v>0</v>
      </c>
      <c r="E1631" s="359">
        <f>'[2]III_SAV-Details_NB'!D1637</f>
        <v>0</v>
      </c>
      <c r="F1631" s="490"/>
      <c r="G1631" s="281">
        <f>'[2]III_SAV-Details_NB'!X1637</f>
        <v>0</v>
      </c>
      <c r="H1631" s="281">
        <f t="shared" si="461"/>
        <v>0</v>
      </c>
      <c r="I1631" s="281">
        <f>IF(con_EOGJahr=2025,'[2]III_SAV-Details_NB'!AA1637,IF(con_EOGJahr=2026,'[2]III_SAV-Details_NB'!AB1637,'[2]III_SAV-Details_NB'!AC1637))</f>
        <v>0</v>
      </c>
      <c r="J1631" s="282"/>
      <c r="K1631" s="282"/>
      <c r="L1631" s="282"/>
      <c r="M1631" s="282"/>
      <c r="N1631" s="282"/>
      <c r="O1631" s="282"/>
      <c r="P1631" s="52">
        <f t="shared" si="462"/>
        <v>0</v>
      </c>
      <c r="Q1631" s="60"/>
      <c r="R1631" s="53">
        <f t="shared" si="468"/>
        <v>0</v>
      </c>
      <c r="S1631" s="59"/>
      <c r="T1631" s="61"/>
      <c r="U1631" s="342" t="str">
        <f t="shared" si="472"/>
        <v>k.A.</v>
      </c>
      <c r="V1631" s="343" t="str">
        <f t="shared" si="469"/>
        <v>k.A.</v>
      </c>
      <c r="W1631" s="343" t="str">
        <f>IFERROR(IF(OR($D1631="",$E1631=0,con_Ende=0),"k.A.",IF(VLOOKUP($D1631,rng_ND,5,0)="Nein",VLOOKUP($D1631,rng_ND,2,FALSE),MIN(VLOOKUP($D1631,rng_ND,2,FALSE),A_Stammdaten!$B$19-D_SAV!$E1631+1))),"k.A.")</f>
        <v>k.A.</v>
      </c>
      <c r="X1631" s="343" t="str">
        <f t="shared" si="470"/>
        <v>k.A.</v>
      </c>
      <c r="Y1631" s="62"/>
      <c r="Z1631" s="48">
        <f t="shared" si="471"/>
        <v>0</v>
      </c>
      <c r="AA1631" s="457"/>
      <c r="AB1631" s="55">
        <f t="shared" si="463"/>
        <v>0</v>
      </c>
      <c r="AC1631" s="55">
        <f>IF(A_Stammdaten!$B$25="ja",D_SAV!AA1631,D_SAV!AB1631)</f>
        <v>0</v>
      </c>
      <c r="AD1631" s="478">
        <f>IF(AC1631=0,0,IF(U1631-(con_EOGJahr-D_SAV!E1631)&lt;=0,AC1631,AC1631/V1631))</f>
        <v>0</v>
      </c>
      <c r="AE1631" s="478">
        <f>IFERROR(IF(AND(VLOOKUP(D1631,rng_ND,5,FALSE)="Ja",D_SAV!T1631="degressiv"),D_SAV!AC1631*Y1631/100,0),0)</f>
        <v>0</v>
      </c>
      <c r="AF1631" s="55">
        <f>IFERROR(IF(VLOOKUP(D1631,rng_ND,5,FALSE)="Ja",MAX(D_SAV!AD1631:AE1631),D_SAV!AD1631),0)</f>
        <v>0</v>
      </c>
      <c r="AG1631" s="55">
        <f t="shared" si="464"/>
        <v>0</v>
      </c>
      <c r="AH1631" s="55">
        <f t="shared" si="465"/>
        <v>0</v>
      </c>
      <c r="AI1631" s="55">
        <f t="shared" si="466"/>
        <v>0</v>
      </c>
      <c r="AJ1631" s="55">
        <f t="shared" si="467"/>
        <v>0</v>
      </c>
      <c r="AK1631" s="55">
        <f t="shared" si="458"/>
        <v>0</v>
      </c>
      <c r="AL1631" s="55">
        <f t="shared" si="459"/>
        <v>0</v>
      </c>
      <c r="AM1631" s="55">
        <f t="shared" si="460"/>
        <v>0</v>
      </c>
    </row>
    <row r="1632" spans="1:39" x14ac:dyDescent="0.25">
      <c r="A1632" s="47">
        <v>1628</v>
      </c>
      <c r="B1632" s="358" t="str">
        <f>IF(AND(E1632&lt;&gt;0,D1632&lt;&gt;0,F1632&lt;&gt;0),IF(C1632&lt;&gt;0,CONCATENATE(C1632,"-AGr",VLOOKUP(D1632,Listen!$A$2:$G$45,7,FALSE),"-",E1632,"-",F1632,),CONCATENATE("AGr",VLOOKUP(D1632,Listen!$A$2:$G$45,7,FALSE),"-",E1632,"-",F1632)),"keine vollständige ID")</f>
        <v>keine vollständige ID</v>
      </c>
      <c r="C1632" s="359">
        <f>'[2]III_SAV-Details_NB'!B1638</f>
        <v>0</v>
      </c>
      <c r="D1632" s="359">
        <f>'[2]III_SAV-Details_NB'!C1638</f>
        <v>0</v>
      </c>
      <c r="E1632" s="359">
        <f>'[2]III_SAV-Details_NB'!D1638</f>
        <v>0</v>
      </c>
      <c r="F1632" s="490"/>
      <c r="G1632" s="281">
        <f>'[2]III_SAV-Details_NB'!X1638</f>
        <v>0</v>
      </c>
      <c r="H1632" s="281">
        <f t="shared" si="461"/>
        <v>0</v>
      </c>
      <c r="I1632" s="281">
        <f>IF(con_EOGJahr=2025,'[2]III_SAV-Details_NB'!AA1638,IF(con_EOGJahr=2026,'[2]III_SAV-Details_NB'!AB1638,'[2]III_SAV-Details_NB'!AC1638))</f>
        <v>0</v>
      </c>
      <c r="J1632" s="282"/>
      <c r="K1632" s="282"/>
      <c r="L1632" s="282"/>
      <c r="M1632" s="282"/>
      <c r="N1632" s="282"/>
      <c r="O1632" s="282"/>
      <c r="P1632" s="52">
        <f t="shared" si="462"/>
        <v>0</v>
      </c>
      <c r="Q1632" s="60"/>
      <c r="R1632" s="53">
        <f t="shared" si="468"/>
        <v>0</v>
      </c>
      <c r="S1632" s="59"/>
      <c r="T1632" s="61"/>
      <c r="U1632" s="342" t="str">
        <f t="shared" si="472"/>
        <v>k.A.</v>
      </c>
      <c r="V1632" s="343" t="str">
        <f t="shared" si="469"/>
        <v>k.A.</v>
      </c>
      <c r="W1632" s="343" t="str">
        <f>IFERROR(IF(OR($D1632="",$E1632=0,con_Ende=0),"k.A.",IF(VLOOKUP($D1632,rng_ND,5,0)="Nein",VLOOKUP($D1632,rng_ND,2,FALSE),MIN(VLOOKUP($D1632,rng_ND,2,FALSE),A_Stammdaten!$B$19-D_SAV!$E1632+1))),"k.A.")</f>
        <v>k.A.</v>
      </c>
      <c r="X1632" s="343" t="str">
        <f t="shared" si="470"/>
        <v>k.A.</v>
      </c>
      <c r="Y1632" s="62"/>
      <c r="Z1632" s="48">
        <f t="shared" si="471"/>
        <v>0</v>
      </c>
      <c r="AA1632" s="457"/>
      <c r="AB1632" s="55">
        <f t="shared" si="463"/>
        <v>0</v>
      </c>
      <c r="AC1632" s="55">
        <f>IF(A_Stammdaten!$B$25="ja",D_SAV!AA1632,D_SAV!AB1632)</f>
        <v>0</v>
      </c>
      <c r="AD1632" s="478">
        <f>IF(AC1632=0,0,IF(U1632-(con_EOGJahr-D_SAV!E1632)&lt;=0,AC1632,AC1632/V1632))</f>
        <v>0</v>
      </c>
      <c r="AE1632" s="478">
        <f>IFERROR(IF(AND(VLOOKUP(D1632,rng_ND,5,FALSE)="Ja",D_SAV!T1632="degressiv"),D_SAV!AC1632*Y1632/100,0),0)</f>
        <v>0</v>
      </c>
      <c r="AF1632" s="55">
        <f>IFERROR(IF(VLOOKUP(D1632,rng_ND,5,FALSE)="Ja",MAX(D_SAV!AD1632:AE1632),D_SAV!AD1632),0)</f>
        <v>0</v>
      </c>
      <c r="AG1632" s="55">
        <f t="shared" si="464"/>
        <v>0</v>
      </c>
      <c r="AH1632" s="55">
        <f t="shared" si="465"/>
        <v>0</v>
      </c>
      <c r="AI1632" s="55">
        <f t="shared" si="466"/>
        <v>0</v>
      </c>
      <c r="AJ1632" s="55">
        <f t="shared" si="467"/>
        <v>0</v>
      </c>
      <c r="AK1632" s="55">
        <f t="shared" si="458"/>
        <v>0</v>
      </c>
      <c r="AL1632" s="55">
        <f t="shared" si="459"/>
        <v>0</v>
      </c>
      <c r="AM1632" s="55">
        <f t="shared" si="460"/>
        <v>0</v>
      </c>
    </row>
    <row r="1633" spans="1:39" x14ac:dyDescent="0.25">
      <c r="A1633" s="47">
        <v>1629</v>
      </c>
      <c r="B1633" s="358" t="str">
        <f>IF(AND(E1633&lt;&gt;0,D1633&lt;&gt;0,F1633&lt;&gt;0),IF(C1633&lt;&gt;0,CONCATENATE(C1633,"-AGr",VLOOKUP(D1633,Listen!$A$2:$G$45,7,FALSE),"-",E1633,"-",F1633,),CONCATENATE("AGr",VLOOKUP(D1633,Listen!$A$2:$G$45,7,FALSE),"-",E1633,"-",F1633)),"keine vollständige ID")</f>
        <v>keine vollständige ID</v>
      </c>
      <c r="C1633" s="359">
        <f>'[2]III_SAV-Details_NB'!B1639</f>
        <v>0</v>
      </c>
      <c r="D1633" s="359">
        <f>'[2]III_SAV-Details_NB'!C1639</f>
        <v>0</v>
      </c>
      <c r="E1633" s="359">
        <f>'[2]III_SAV-Details_NB'!D1639</f>
        <v>0</v>
      </c>
      <c r="F1633" s="490"/>
      <c r="G1633" s="281">
        <f>'[2]III_SAV-Details_NB'!X1639</f>
        <v>0</v>
      </c>
      <c r="H1633" s="281">
        <f t="shared" si="461"/>
        <v>0</v>
      </c>
      <c r="I1633" s="281">
        <f>IF(con_EOGJahr=2025,'[2]III_SAV-Details_NB'!AA1639,IF(con_EOGJahr=2026,'[2]III_SAV-Details_NB'!AB1639,'[2]III_SAV-Details_NB'!AC1639))</f>
        <v>0</v>
      </c>
      <c r="J1633" s="282"/>
      <c r="K1633" s="282"/>
      <c r="L1633" s="282"/>
      <c r="M1633" s="282"/>
      <c r="N1633" s="282"/>
      <c r="O1633" s="282"/>
      <c r="P1633" s="52">
        <f t="shared" si="462"/>
        <v>0</v>
      </c>
      <c r="Q1633" s="60"/>
      <c r="R1633" s="53">
        <f t="shared" si="468"/>
        <v>0</v>
      </c>
      <c r="S1633" s="59"/>
      <c r="T1633" s="61"/>
      <c r="U1633" s="342" t="str">
        <f t="shared" si="472"/>
        <v>k.A.</v>
      </c>
      <c r="V1633" s="343" t="str">
        <f t="shared" si="469"/>
        <v>k.A.</v>
      </c>
      <c r="W1633" s="343" t="str">
        <f>IFERROR(IF(OR($D1633="",$E1633=0,con_Ende=0),"k.A.",IF(VLOOKUP($D1633,rng_ND,5,0)="Nein",VLOOKUP($D1633,rng_ND,2,FALSE),MIN(VLOOKUP($D1633,rng_ND,2,FALSE),A_Stammdaten!$B$19-D_SAV!$E1633+1))),"k.A.")</f>
        <v>k.A.</v>
      </c>
      <c r="X1633" s="343" t="str">
        <f t="shared" si="470"/>
        <v>k.A.</v>
      </c>
      <c r="Y1633" s="62"/>
      <c r="Z1633" s="48">
        <f t="shared" si="471"/>
        <v>0</v>
      </c>
      <c r="AA1633" s="457"/>
      <c r="AB1633" s="55">
        <f t="shared" si="463"/>
        <v>0</v>
      </c>
      <c r="AC1633" s="55">
        <f>IF(A_Stammdaten!$B$25="ja",D_SAV!AA1633,D_SAV!AB1633)</f>
        <v>0</v>
      </c>
      <c r="AD1633" s="478">
        <f>IF(AC1633=0,0,IF(U1633-(con_EOGJahr-D_SAV!E1633)&lt;=0,AC1633,AC1633/V1633))</f>
        <v>0</v>
      </c>
      <c r="AE1633" s="478">
        <f>IFERROR(IF(AND(VLOOKUP(D1633,rng_ND,5,FALSE)="Ja",D_SAV!T1633="degressiv"),D_SAV!AC1633*Y1633/100,0),0)</f>
        <v>0</v>
      </c>
      <c r="AF1633" s="55">
        <f>IFERROR(IF(VLOOKUP(D1633,rng_ND,5,FALSE)="Ja",MAX(D_SAV!AD1633:AE1633),D_SAV!AD1633),0)</f>
        <v>0</v>
      </c>
      <c r="AG1633" s="55">
        <f t="shared" si="464"/>
        <v>0</v>
      </c>
      <c r="AH1633" s="55">
        <f t="shared" si="465"/>
        <v>0</v>
      </c>
      <c r="AI1633" s="55">
        <f t="shared" si="466"/>
        <v>0</v>
      </c>
      <c r="AJ1633" s="55">
        <f t="shared" si="467"/>
        <v>0</v>
      </c>
      <c r="AK1633" s="55">
        <f t="shared" si="458"/>
        <v>0</v>
      </c>
      <c r="AL1633" s="55">
        <f t="shared" si="459"/>
        <v>0</v>
      </c>
      <c r="AM1633" s="55">
        <f t="shared" si="460"/>
        <v>0</v>
      </c>
    </row>
    <row r="1634" spans="1:39" x14ac:dyDescent="0.25">
      <c r="A1634" s="47">
        <v>1630</v>
      </c>
      <c r="B1634" s="358" t="str">
        <f>IF(AND(E1634&lt;&gt;0,D1634&lt;&gt;0,F1634&lt;&gt;0),IF(C1634&lt;&gt;0,CONCATENATE(C1634,"-AGr",VLOOKUP(D1634,Listen!$A$2:$G$45,7,FALSE),"-",E1634,"-",F1634,),CONCATENATE("AGr",VLOOKUP(D1634,Listen!$A$2:$G$45,7,FALSE),"-",E1634,"-",F1634)),"keine vollständige ID")</f>
        <v>keine vollständige ID</v>
      </c>
      <c r="C1634" s="359">
        <f>'[2]III_SAV-Details_NB'!B1640</f>
        <v>0</v>
      </c>
      <c r="D1634" s="359">
        <f>'[2]III_SAV-Details_NB'!C1640</f>
        <v>0</v>
      </c>
      <c r="E1634" s="359">
        <f>'[2]III_SAV-Details_NB'!D1640</f>
        <v>0</v>
      </c>
      <c r="F1634" s="490"/>
      <c r="G1634" s="281">
        <f>'[2]III_SAV-Details_NB'!X1640</f>
        <v>0</v>
      </c>
      <c r="H1634" s="281">
        <f t="shared" si="461"/>
        <v>0</v>
      </c>
      <c r="I1634" s="281">
        <f>IF(con_EOGJahr=2025,'[2]III_SAV-Details_NB'!AA1640,IF(con_EOGJahr=2026,'[2]III_SAV-Details_NB'!AB1640,'[2]III_SAV-Details_NB'!AC1640))</f>
        <v>0</v>
      </c>
      <c r="J1634" s="282"/>
      <c r="K1634" s="282"/>
      <c r="L1634" s="282"/>
      <c r="M1634" s="282"/>
      <c r="N1634" s="282"/>
      <c r="O1634" s="282"/>
      <c r="P1634" s="52">
        <f t="shared" si="462"/>
        <v>0</v>
      </c>
      <c r="Q1634" s="60"/>
      <c r="R1634" s="53">
        <f t="shared" si="468"/>
        <v>0</v>
      </c>
      <c r="S1634" s="59"/>
      <c r="T1634" s="61"/>
      <c r="U1634" s="342" t="str">
        <f t="shared" si="472"/>
        <v>k.A.</v>
      </c>
      <c r="V1634" s="343" t="str">
        <f t="shared" si="469"/>
        <v>k.A.</v>
      </c>
      <c r="W1634" s="343" t="str">
        <f>IFERROR(IF(OR($D1634="",$E1634=0,con_Ende=0),"k.A.",IF(VLOOKUP($D1634,rng_ND,5,0)="Nein",VLOOKUP($D1634,rng_ND,2,FALSE),MIN(VLOOKUP($D1634,rng_ND,2,FALSE),A_Stammdaten!$B$19-D_SAV!$E1634+1))),"k.A.")</f>
        <v>k.A.</v>
      </c>
      <c r="X1634" s="343" t="str">
        <f t="shared" si="470"/>
        <v>k.A.</v>
      </c>
      <c r="Y1634" s="62"/>
      <c r="Z1634" s="48">
        <f t="shared" si="471"/>
        <v>0</v>
      </c>
      <c r="AA1634" s="457"/>
      <c r="AB1634" s="55">
        <f t="shared" si="463"/>
        <v>0</v>
      </c>
      <c r="AC1634" s="55">
        <f>IF(A_Stammdaten!$B$25="ja",D_SAV!AA1634,D_SAV!AB1634)</f>
        <v>0</v>
      </c>
      <c r="AD1634" s="478">
        <f>IF(AC1634=0,0,IF(U1634-(con_EOGJahr-D_SAV!E1634)&lt;=0,AC1634,AC1634/V1634))</f>
        <v>0</v>
      </c>
      <c r="AE1634" s="478">
        <f>IFERROR(IF(AND(VLOOKUP(D1634,rng_ND,5,FALSE)="Ja",D_SAV!T1634="degressiv"),D_SAV!AC1634*Y1634/100,0),0)</f>
        <v>0</v>
      </c>
      <c r="AF1634" s="55">
        <f>IFERROR(IF(VLOOKUP(D1634,rng_ND,5,FALSE)="Ja",MAX(D_SAV!AD1634:AE1634),D_SAV!AD1634),0)</f>
        <v>0</v>
      </c>
      <c r="AG1634" s="55">
        <f t="shared" si="464"/>
        <v>0</v>
      </c>
      <c r="AH1634" s="55">
        <f t="shared" si="465"/>
        <v>0</v>
      </c>
      <c r="AI1634" s="55">
        <f t="shared" si="466"/>
        <v>0</v>
      </c>
      <c r="AJ1634" s="55">
        <f t="shared" si="467"/>
        <v>0</v>
      </c>
      <c r="AK1634" s="55">
        <f t="shared" si="458"/>
        <v>0</v>
      </c>
      <c r="AL1634" s="55">
        <f t="shared" si="459"/>
        <v>0</v>
      </c>
      <c r="AM1634" s="55">
        <f t="shared" si="460"/>
        <v>0</v>
      </c>
    </row>
    <row r="1635" spans="1:39" x14ac:dyDescent="0.25">
      <c r="A1635" s="47">
        <v>1631</v>
      </c>
      <c r="B1635" s="358" t="str">
        <f>IF(AND(E1635&lt;&gt;0,D1635&lt;&gt;0,F1635&lt;&gt;0),IF(C1635&lt;&gt;0,CONCATENATE(C1635,"-AGr",VLOOKUP(D1635,Listen!$A$2:$G$45,7,FALSE),"-",E1635,"-",F1635,),CONCATENATE("AGr",VLOOKUP(D1635,Listen!$A$2:$G$45,7,FALSE),"-",E1635,"-",F1635)),"keine vollständige ID")</f>
        <v>keine vollständige ID</v>
      </c>
      <c r="C1635" s="359">
        <f>'[2]III_SAV-Details_NB'!B1641</f>
        <v>0</v>
      </c>
      <c r="D1635" s="359">
        <f>'[2]III_SAV-Details_NB'!C1641</f>
        <v>0</v>
      </c>
      <c r="E1635" s="359">
        <f>'[2]III_SAV-Details_NB'!D1641</f>
        <v>0</v>
      </c>
      <c r="F1635" s="490"/>
      <c r="G1635" s="281">
        <f>'[2]III_SAV-Details_NB'!X1641</f>
        <v>0</v>
      </c>
      <c r="H1635" s="281">
        <f t="shared" si="461"/>
        <v>0</v>
      </c>
      <c r="I1635" s="281">
        <f>IF(con_EOGJahr=2025,'[2]III_SAV-Details_NB'!AA1641,IF(con_EOGJahr=2026,'[2]III_SAV-Details_NB'!AB1641,'[2]III_SAV-Details_NB'!AC1641))</f>
        <v>0</v>
      </c>
      <c r="J1635" s="282"/>
      <c r="K1635" s="282"/>
      <c r="L1635" s="282"/>
      <c r="M1635" s="282"/>
      <c r="N1635" s="282"/>
      <c r="O1635" s="282"/>
      <c r="P1635" s="52">
        <f t="shared" si="462"/>
        <v>0</v>
      </c>
      <c r="Q1635" s="60"/>
      <c r="R1635" s="53">
        <f t="shared" si="468"/>
        <v>0</v>
      </c>
      <c r="S1635" s="59"/>
      <c r="T1635" s="61"/>
      <c r="U1635" s="342" t="str">
        <f t="shared" si="472"/>
        <v>k.A.</v>
      </c>
      <c r="V1635" s="343" t="str">
        <f t="shared" si="469"/>
        <v>k.A.</v>
      </c>
      <c r="W1635" s="343" t="str">
        <f>IFERROR(IF(OR($D1635="",$E1635=0,con_Ende=0),"k.A.",IF(VLOOKUP($D1635,rng_ND,5,0)="Nein",VLOOKUP($D1635,rng_ND,2,FALSE),MIN(VLOOKUP($D1635,rng_ND,2,FALSE),A_Stammdaten!$B$19-D_SAV!$E1635+1))),"k.A.")</f>
        <v>k.A.</v>
      </c>
      <c r="X1635" s="343" t="str">
        <f t="shared" si="470"/>
        <v>k.A.</v>
      </c>
      <c r="Y1635" s="62"/>
      <c r="Z1635" s="48">
        <f t="shared" si="471"/>
        <v>0</v>
      </c>
      <c r="AA1635" s="457"/>
      <c r="AB1635" s="55">
        <f t="shared" si="463"/>
        <v>0</v>
      </c>
      <c r="AC1635" s="55">
        <f>IF(A_Stammdaten!$B$25="ja",D_SAV!AA1635,D_SAV!AB1635)</f>
        <v>0</v>
      </c>
      <c r="AD1635" s="478">
        <f>IF(AC1635=0,0,IF(U1635-(con_EOGJahr-D_SAV!E1635)&lt;=0,AC1635,AC1635/V1635))</f>
        <v>0</v>
      </c>
      <c r="AE1635" s="478">
        <f>IFERROR(IF(AND(VLOOKUP(D1635,rng_ND,5,FALSE)="Ja",D_SAV!T1635="degressiv"),D_SAV!AC1635*Y1635/100,0),0)</f>
        <v>0</v>
      </c>
      <c r="AF1635" s="55">
        <f>IFERROR(IF(VLOOKUP(D1635,rng_ND,5,FALSE)="Ja",MAX(D_SAV!AD1635:AE1635),D_SAV!AD1635),0)</f>
        <v>0</v>
      </c>
      <c r="AG1635" s="55">
        <f t="shared" si="464"/>
        <v>0</v>
      </c>
      <c r="AH1635" s="55">
        <f t="shared" si="465"/>
        <v>0</v>
      </c>
      <c r="AI1635" s="55">
        <f t="shared" si="466"/>
        <v>0</v>
      </c>
      <c r="AJ1635" s="55">
        <f t="shared" si="467"/>
        <v>0</v>
      </c>
      <c r="AK1635" s="55">
        <f t="shared" si="458"/>
        <v>0</v>
      </c>
      <c r="AL1635" s="55">
        <f t="shared" si="459"/>
        <v>0</v>
      </c>
      <c r="AM1635" s="55">
        <f t="shared" si="460"/>
        <v>0</v>
      </c>
    </row>
    <row r="1636" spans="1:39" x14ac:dyDescent="0.25">
      <c r="A1636" s="47">
        <v>1632</v>
      </c>
      <c r="B1636" s="358" t="str">
        <f>IF(AND(E1636&lt;&gt;0,D1636&lt;&gt;0,F1636&lt;&gt;0),IF(C1636&lt;&gt;0,CONCATENATE(C1636,"-AGr",VLOOKUP(D1636,Listen!$A$2:$G$45,7,FALSE),"-",E1636,"-",F1636,),CONCATENATE("AGr",VLOOKUP(D1636,Listen!$A$2:$G$45,7,FALSE),"-",E1636,"-",F1636)),"keine vollständige ID")</f>
        <v>keine vollständige ID</v>
      </c>
      <c r="C1636" s="359">
        <f>'[2]III_SAV-Details_NB'!B1642</f>
        <v>0</v>
      </c>
      <c r="D1636" s="359">
        <f>'[2]III_SAV-Details_NB'!C1642</f>
        <v>0</v>
      </c>
      <c r="E1636" s="359">
        <f>'[2]III_SAV-Details_NB'!D1642</f>
        <v>0</v>
      </c>
      <c r="F1636" s="490"/>
      <c r="G1636" s="281">
        <f>'[2]III_SAV-Details_NB'!X1642</f>
        <v>0</v>
      </c>
      <c r="H1636" s="281">
        <f t="shared" si="461"/>
        <v>0</v>
      </c>
      <c r="I1636" s="281">
        <f>IF(con_EOGJahr=2025,'[2]III_SAV-Details_NB'!AA1642,IF(con_EOGJahr=2026,'[2]III_SAV-Details_NB'!AB1642,'[2]III_SAV-Details_NB'!AC1642))</f>
        <v>0</v>
      </c>
      <c r="J1636" s="282"/>
      <c r="K1636" s="282"/>
      <c r="L1636" s="282"/>
      <c r="M1636" s="282"/>
      <c r="N1636" s="282"/>
      <c r="O1636" s="282"/>
      <c r="P1636" s="52">
        <f t="shared" si="462"/>
        <v>0</v>
      </c>
      <c r="Q1636" s="60"/>
      <c r="R1636" s="53">
        <f t="shared" si="468"/>
        <v>0</v>
      </c>
      <c r="S1636" s="59"/>
      <c r="T1636" s="61"/>
      <c r="U1636" s="342" t="str">
        <f t="shared" si="472"/>
        <v>k.A.</v>
      </c>
      <c r="V1636" s="343" t="str">
        <f t="shared" si="469"/>
        <v>k.A.</v>
      </c>
      <c r="W1636" s="343" t="str">
        <f>IFERROR(IF(OR($D1636="",$E1636=0,con_Ende=0),"k.A.",IF(VLOOKUP($D1636,rng_ND,5,0)="Nein",VLOOKUP($D1636,rng_ND,2,FALSE),MIN(VLOOKUP($D1636,rng_ND,2,FALSE),A_Stammdaten!$B$19-D_SAV!$E1636+1))),"k.A.")</f>
        <v>k.A.</v>
      </c>
      <c r="X1636" s="343" t="str">
        <f t="shared" si="470"/>
        <v>k.A.</v>
      </c>
      <c r="Y1636" s="62"/>
      <c r="Z1636" s="48">
        <f t="shared" si="471"/>
        <v>0</v>
      </c>
      <c r="AA1636" s="457"/>
      <c r="AB1636" s="55">
        <f t="shared" si="463"/>
        <v>0</v>
      </c>
      <c r="AC1636" s="55">
        <f>IF(A_Stammdaten!$B$25="ja",D_SAV!AA1636,D_SAV!AB1636)</f>
        <v>0</v>
      </c>
      <c r="AD1636" s="478">
        <f>IF(AC1636=0,0,IF(U1636-(con_EOGJahr-D_SAV!E1636)&lt;=0,AC1636,AC1636/V1636))</f>
        <v>0</v>
      </c>
      <c r="AE1636" s="478">
        <f>IFERROR(IF(AND(VLOOKUP(D1636,rng_ND,5,FALSE)="Ja",D_SAV!T1636="degressiv"),D_SAV!AC1636*Y1636/100,0),0)</f>
        <v>0</v>
      </c>
      <c r="AF1636" s="55">
        <f>IFERROR(IF(VLOOKUP(D1636,rng_ND,5,FALSE)="Ja",MAX(D_SAV!AD1636:AE1636),D_SAV!AD1636),0)</f>
        <v>0</v>
      </c>
      <c r="AG1636" s="55">
        <f t="shared" si="464"/>
        <v>0</v>
      </c>
      <c r="AH1636" s="55">
        <f t="shared" si="465"/>
        <v>0</v>
      </c>
      <c r="AI1636" s="55">
        <f t="shared" si="466"/>
        <v>0</v>
      </c>
      <c r="AJ1636" s="55">
        <f t="shared" si="467"/>
        <v>0</v>
      </c>
      <c r="AK1636" s="55">
        <f t="shared" si="458"/>
        <v>0</v>
      </c>
      <c r="AL1636" s="55">
        <f t="shared" si="459"/>
        <v>0</v>
      </c>
      <c r="AM1636" s="55">
        <f t="shared" si="460"/>
        <v>0</v>
      </c>
    </row>
    <row r="1637" spans="1:39" x14ac:dyDescent="0.25">
      <c r="A1637" s="47">
        <v>1633</v>
      </c>
      <c r="B1637" s="358" t="str">
        <f>IF(AND(E1637&lt;&gt;0,D1637&lt;&gt;0,F1637&lt;&gt;0),IF(C1637&lt;&gt;0,CONCATENATE(C1637,"-AGr",VLOOKUP(D1637,Listen!$A$2:$G$45,7,FALSE),"-",E1637,"-",F1637,),CONCATENATE("AGr",VLOOKUP(D1637,Listen!$A$2:$G$45,7,FALSE),"-",E1637,"-",F1637)),"keine vollständige ID")</f>
        <v>keine vollständige ID</v>
      </c>
      <c r="C1637" s="359">
        <f>'[2]III_SAV-Details_NB'!B1643</f>
        <v>0</v>
      </c>
      <c r="D1637" s="359">
        <f>'[2]III_SAV-Details_NB'!C1643</f>
        <v>0</v>
      </c>
      <c r="E1637" s="359">
        <f>'[2]III_SAV-Details_NB'!D1643</f>
        <v>0</v>
      </c>
      <c r="F1637" s="490"/>
      <c r="G1637" s="281">
        <f>'[2]III_SAV-Details_NB'!X1643</f>
        <v>0</v>
      </c>
      <c r="H1637" s="281">
        <f t="shared" si="461"/>
        <v>0</v>
      </c>
      <c r="I1637" s="281">
        <f>IF(con_EOGJahr=2025,'[2]III_SAV-Details_NB'!AA1643,IF(con_EOGJahr=2026,'[2]III_SAV-Details_NB'!AB1643,'[2]III_SAV-Details_NB'!AC1643))</f>
        <v>0</v>
      </c>
      <c r="J1637" s="282"/>
      <c r="K1637" s="282"/>
      <c r="L1637" s="282"/>
      <c r="M1637" s="282"/>
      <c r="N1637" s="282"/>
      <c r="O1637" s="282"/>
      <c r="P1637" s="52">
        <f t="shared" si="462"/>
        <v>0</v>
      </c>
      <c r="Q1637" s="60"/>
      <c r="R1637" s="53">
        <f t="shared" si="468"/>
        <v>0</v>
      </c>
      <c r="S1637" s="59"/>
      <c r="T1637" s="61"/>
      <c r="U1637" s="342" t="str">
        <f t="shared" si="472"/>
        <v>k.A.</v>
      </c>
      <c r="V1637" s="343" t="str">
        <f t="shared" si="469"/>
        <v>k.A.</v>
      </c>
      <c r="W1637" s="343" t="str">
        <f>IFERROR(IF(OR($D1637="",$E1637=0,con_Ende=0),"k.A.",IF(VLOOKUP($D1637,rng_ND,5,0)="Nein",VLOOKUP($D1637,rng_ND,2,FALSE),MIN(VLOOKUP($D1637,rng_ND,2,FALSE),A_Stammdaten!$B$19-D_SAV!$E1637+1))),"k.A.")</f>
        <v>k.A.</v>
      </c>
      <c r="X1637" s="343" t="str">
        <f t="shared" si="470"/>
        <v>k.A.</v>
      </c>
      <c r="Y1637" s="62"/>
      <c r="Z1637" s="48">
        <f t="shared" si="471"/>
        <v>0</v>
      </c>
      <c r="AA1637" s="457"/>
      <c r="AB1637" s="55">
        <f t="shared" si="463"/>
        <v>0</v>
      </c>
      <c r="AC1637" s="55">
        <f>IF(A_Stammdaten!$B$25="ja",D_SAV!AA1637,D_SAV!AB1637)</f>
        <v>0</v>
      </c>
      <c r="AD1637" s="478">
        <f>IF(AC1637=0,0,IF(U1637-(con_EOGJahr-D_SAV!E1637)&lt;=0,AC1637,AC1637/V1637))</f>
        <v>0</v>
      </c>
      <c r="AE1637" s="478">
        <f>IFERROR(IF(AND(VLOOKUP(D1637,rng_ND,5,FALSE)="Ja",D_SAV!T1637="degressiv"),D_SAV!AC1637*Y1637/100,0),0)</f>
        <v>0</v>
      </c>
      <c r="AF1637" s="55">
        <f>IFERROR(IF(VLOOKUP(D1637,rng_ND,5,FALSE)="Ja",MAX(D_SAV!AD1637:AE1637),D_SAV!AD1637),0)</f>
        <v>0</v>
      </c>
      <c r="AG1637" s="55">
        <f t="shared" si="464"/>
        <v>0</v>
      </c>
      <c r="AH1637" s="55">
        <f t="shared" si="465"/>
        <v>0</v>
      </c>
      <c r="AI1637" s="55">
        <f t="shared" si="466"/>
        <v>0</v>
      </c>
      <c r="AJ1637" s="55">
        <f t="shared" si="467"/>
        <v>0</v>
      </c>
      <c r="AK1637" s="55">
        <f t="shared" si="458"/>
        <v>0</v>
      </c>
      <c r="AL1637" s="55">
        <f t="shared" si="459"/>
        <v>0</v>
      </c>
      <c r="AM1637" s="55">
        <f t="shared" si="460"/>
        <v>0</v>
      </c>
    </row>
    <row r="1638" spans="1:39" x14ac:dyDescent="0.25">
      <c r="A1638" s="47">
        <v>1634</v>
      </c>
      <c r="B1638" s="358" t="str">
        <f>IF(AND(E1638&lt;&gt;0,D1638&lt;&gt;0,F1638&lt;&gt;0),IF(C1638&lt;&gt;0,CONCATENATE(C1638,"-AGr",VLOOKUP(D1638,Listen!$A$2:$G$45,7,FALSE),"-",E1638,"-",F1638,),CONCATENATE("AGr",VLOOKUP(D1638,Listen!$A$2:$G$45,7,FALSE),"-",E1638,"-",F1638)),"keine vollständige ID")</f>
        <v>keine vollständige ID</v>
      </c>
      <c r="C1638" s="359">
        <f>'[2]III_SAV-Details_NB'!B1644</f>
        <v>0</v>
      </c>
      <c r="D1638" s="359">
        <f>'[2]III_SAV-Details_NB'!C1644</f>
        <v>0</v>
      </c>
      <c r="E1638" s="359">
        <f>'[2]III_SAV-Details_NB'!D1644</f>
        <v>0</v>
      </c>
      <c r="F1638" s="490"/>
      <c r="G1638" s="281">
        <f>'[2]III_SAV-Details_NB'!X1644</f>
        <v>0</v>
      </c>
      <c r="H1638" s="281">
        <f t="shared" si="461"/>
        <v>0</v>
      </c>
      <c r="I1638" s="281">
        <f>IF(con_EOGJahr=2025,'[2]III_SAV-Details_NB'!AA1644,IF(con_EOGJahr=2026,'[2]III_SAV-Details_NB'!AB1644,'[2]III_SAV-Details_NB'!AC1644))</f>
        <v>0</v>
      </c>
      <c r="J1638" s="282"/>
      <c r="K1638" s="282"/>
      <c r="L1638" s="282"/>
      <c r="M1638" s="282"/>
      <c r="N1638" s="282"/>
      <c r="O1638" s="282"/>
      <c r="P1638" s="52">
        <f t="shared" si="462"/>
        <v>0</v>
      </c>
      <c r="Q1638" s="60"/>
      <c r="R1638" s="53">
        <f t="shared" si="468"/>
        <v>0</v>
      </c>
      <c r="S1638" s="59"/>
      <c r="T1638" s="61"/>
      <c r="U1638" s="342" t="str">
        <f t="shared" si="472"/>
        <v>k.A.</v>
      </c>
      <c r="V1638" s="343" t="str">
        <f t="shared" si="469"/>
        <v>k.A.</v>
      </c>
      <c r="W1638" s="343" t="str">
        <f>IFERROR(IF(OR($D1638="",$E1638=0,con_Ende=0),"k.A.",IF(VLOOKUP($D1638,rng_ND,5,0)="Nein",VLOOKUP($D1638,rng_ND,2,FALSE),MIN(VLOOKUP($D1638,rng_ND,2,FALSE),A_Stammdaten!$B$19-D_SAV!$E1638+1))),"k.A.")</f>
        <v>k.A.</v>
      </c>
      <c r="X1638" s="343" t="str">
        <f t="shared" si="470"/>
        <v>k.A.</v>
      </c>
      <c r="Y1638" s="62"/>
      <c r="Z1638" s="48">
        <f t="shared" si="471"/>
        <v>0</v>
      </c>
      <c r="AA1638" s="457"/>
      <c r="AB1638" s="55">
        <f t="shared" si="463"/>
        <v>0</v>
      </c>
      <c r="AC1638" s="55">
        <f>IF(A_Stammdaten!$B$25="ja",D_SAV!AA1638,D_SAV!AB1638)</f>
        <v>0</v>
      </c>
      <c r="AD1638" s="478">
        <f>IF(AC1638=0,0,IF(U1638-(con_EOGJahr-D_SAV!E1638)&lt;=0,AC1638,AC1638/V1638))</f>
        <v>0</v>
      </c>
      <c r="AE1638" s="478">
        <f>IFERROR(IF(AND(VLOOKUP(D1638,rng_ND,5,FALSE)="Ja",D_SAV!T1638="degressiv"),D_SAV!AC1638*Y1638/100,0),0)</f>
        <v>0</v>
      </c>
      <c r="AF1638" s="55">
        <f>IFERROR(IF(VLOOKUP(D1638,rng_ND,5,FALSE)="Ja",MAX(D_SAV!AD1638:AE1638),D_SAV!AD1638),0)</f>
        <v>0</v>
      </c>
      <c r="AG1638" s="55">
        <f t="shared" si="464"/>
        <v>0</v>
      </c>
      <c r="AH1638" s="55">
        <f t="shared" si="465"/>
        <v>0</v>
      </c>
      <c r="AI1638" s="55">
        <f t="shared" si="466"/>
        <v>0</v>
      </c>
      <c r="AJ1638" s="55">
        <f t="shared" si="467"/>
        <v>0</v>
      </c>
      <c r="AK1638" s="55">
        <f t="shared" si="458"/>
        <v>0</v>
      </c>
      <c r="AL1638" s="55">
        <f t="shared" si="459"/>
        <v>0</v>
      </c>
      <c r="AM1638" s="55">
        <f t="shared" si="460"/>
        <v>0</v>
      </c>
    </row>
    <row r="1639" spans="1:39" x14ac:dyDescent="0.25">
      <c r="A1639" s="47">
        <v>1635</v>
      </c>
      <c r="B1639" s="358" t="str">
        <f>IF(AND(E1639&lt;&gt;0,D1639&lt;&gt;0,F1639&lt;&gt;0),IF(C1639&lt;&gt;0,CONCATENATE(C1639,"-AGr",VLOOKUP(D1639,Listen!$A$2:$G$45,7,FALSE),"-",E1639,"-",F1639,),CONCATENATE("AGr",VLOOKUP(D1639,Listen!$A$2:$G$45,7,FALSE),"-",E1639,"-",F1639)),"keine vollständige ID")</f>
        <v>keine vollständige ID</v>
      </c>
      <c r="C1639" s="359">
        <f>'[2]III_SAV-Details_NB'!B1645</f>
        <v>0</v>
      </c>
      <c r="D1639" s="359">
        <f>'[2]III_SAV-Details_NB'!C1645</f>
        <v>0</v>
      </c>
      <c r="E1639" s="359">
        <f>'[2]III_SAV-Details_NB'!D1645</f>
        <v>0</v>
      </c>
      <c r="F1639" s="490"/>
      <c r="G1639" s="281">
        <f>'[2]III_SAV-Details_NB'!X1645</f>
        <v>0</v>
      </c>
      <c r="H1639" s="281">
        <f t="shared" si="461"/>
        <v>0</v>
      </c>
      <c r="I1639" s="281">
        <f>IF(con_EOGJahr=2025,'[2]III_SAV-Details_NB'!AA1645,IF(con_EOGJahr=2026,'[2]III_SAV-Details_NB'!AB1645,'[2]III_SAV-Details_NB'!AC1645))</f>
        <v>0</v>
      </c>
      <c r="J1639" s="282"/>
      <c r="K1639" s="282"/>
      <c r="L1639" s="282"/>
      <c r="M1639" s="282"/>
      <c r="N1639" s="282"/>
      <c r="O1639" s="282"/>
      <c r="P1639" s="52">
        <f t="shared" si="462"/>
        <v>0</v>
      </c>
      <c r="Q1639" s="60"/>
      <c r="R1639" s="53">
        <f t="shared" si="468"/>
        <v>0</v>
      </c>
      <c r="S1639" s="59"/>
      <c r="T1639" s="61"/>
      <c r="U1639" s="342" t="str">
        <f t="shared" si="472"/>
        <v>k.A.</v>
      </c>
      <c r="V1639" s="343" t="str">
        <f t="shared" si="469"/>
        <v>k.A.</v>
      </c>
      <c r="W1639" s="343" t="str">
        <f>IFERROR(IF(OR($D1639="",$E1639=0,con_Ende=0),"k.A.",IF(VLOOKUP($D1639,rng_ND,5,0)="Nein",VLOOKUP($D1639,rng_ND,2,FALSE),MIN(VLOOKUP($D1639,rng_ND,2,FALSE),A_Stammdaten!$B$19-D_SAV!$E1639+1))),"k.A.")</f>
        <v>k.A.</v>
      </c>
      <c r="X1639" s="343" t="str">
        <f t="shared" si="470"/>
        <v>k.A.</v>
      </c>
      <c r="Y1639" s="62"/>
      <c r="Z1639" s="48">
        <f t="shared" si="471"/>
        <v>0</v>
      </c>
      <c r="AA1639" s="457"/>
      <c r="AB1639" s="55">
        <f t="shared" si="463"/>
        <v>0</v>
      </c>
      <c r="AC1639" s="55">
        <f>IF(A_Stammdaten!$B$25="ja",D_SAV!AA1639,D_SAV!AB1639)</f>
        <v>0</v>
      </c>
      <c r="AD1639" s="478">
        <f>IF(AC1639=0,0,IF(U1639-(con_EOGJahr-D_SAV!E1639)&lt;=0,AC1639,AC1639/V1639))</f>
        <v>0</v>
      </c>
      <c r="AE1639" s="478">
        <f>IFERROR(IF(AND(VLOOKUP(D1639,rng_ND,5,FALSE)="Ja",D_SAV!T1639="degressiv"),D_SAV!AC1639*Y1639/100,0),0)</f>
        <v>0</v>
      </c>
      <c r="AF1639" s="55">
        <f>IFERROR(IF(VLOOKUP(D1639,rng_ND,5,FALSE)="Ja",MAX(D_SAV!AD1639:AE1639),D_SAV!AD1639),0)</f>
        <v>0</v>
      </c>
      <c r="AG1639" s="55">
        <f t="shared" si="464"/>
        <v>0</v>
      </c>
      <c r="AH1639" s="55">
        <f t="shared" si="465"/>
        <v>0</v>
      </c>
      <c r="AI1639" s="55">
        <f t="shared" si="466"/>
        <v>0</v>
      </c>
      <c r="AJ1639" s="55">
        <f t="shared" si="467"/>
        <v>0</v>
      </c>
      <c r="AK1639" s="55">
        <f t="shared" si="458"/>
        <v>0</v>
      </c>
      <c r="AL1639" s="55">
        <f t="shared" si="459"/>
        <v>0</v>
      </c>
      <c r="AM1639" s="55">
        <f t="shared" si="460"/>
        <v>0</v>
      </c>
    </row>
    <row r="1640" spans="1:39" x14ac:dyDescent="0.25">
      <c r="A1640" s="47">
        <v>1636</v>
      </c>
      <c r="B1640" s="358" t="str">
        <f>IF(AND(E1640&lt;&gt;0,D1640&lt;&gt;0,F1640&lt;&gt;0),IF(C1640&lt;&gt;0,CONCATENATE(C1640,"-AGr",VLOOKUP(D1640,Listen!$A$2:$G$45,7,FALSE),"-",E1640,"-",F1640,),CONCATENATE("AGr",VLOOKUP(D1640,Listen!$A$2:$G$45,7,FALSE),"-",E1640,"-",F1640)),"keine vollständige ID")</f>
        <v>keine vollständige ID</v>
      </c>
      <c r="C1640" s="359">
        <f>'[2]III_SAV-Details_NB'!B1646</f>
        <v>0</v>
      </c>
      <c r="D1640" s="359">
        <f>'[2]III_SAV-Details_NB'!C1646</f>
        <v>0</v>
      </c>
      <c r="E1640" s="359">
        <f>'[2]III_SAV-Details_NB'!D1646</f>
        <v>0</v>
      </c>
      <c r="F1640" s="490"/>
      <c r="G1640" s="281">
        <f>'[2]III_SAV-Details_NB'!X1646</f>
        <v>0</v>
      </c>
      <c r="H1640" s="281">
        <f t="shared" si="461"/>
        <v>0</v>
      </c>
      <c r="I1640" s="281">
        <f>IF(con_EOGJahr=2025,'[2]III_SAV-Details_NB'!AA1646,IF(con_EOGJahr=2026,'[2]III_SAV-Details_NB'!AB1646,'[2]III_SAV-Details_NB'!AC1646))</f>
        <v>0</v>
      </c>
      <c r="J1640" s="282"/>
      <c r="K1640" s="282"/>
      <c r="L1640" s="282"/>
      <c r="M1640" s="282"/>
      <c r="N1640" s="282"/>
      <c r="O1640" s="282"/>
      <c r="P1640" s="52">
        <f t="shared" si="462"/>
        <v>0</v>
      </c>
      <c r="Q1640" s="60"/>
      <c r="R1640" s="53">
        <f t="shared" si="468"/>
        <v>0</v>
      </c>
      <c r="S1640" s="59"/>
      <c r="T1640" s="61"/>
      <c r="U1640" s="342" t="str">
        <f t="shared" si="472"/>
        <v>k.A.</v>
      </c>
      <c r="V1640" s="343" t="str">
        <f t="shared" si="469"/>
        <v>k.A.</v>
      </c>
      <c r="W1640" s="343" t="str">
        <f>IFERROR(IF(OR($D1640="",$E1640=0,con_Ende=0),"k.A.",IF(VLOOKUP($D1640,rng_ND,5,0)="Nein",VLOOKUP($D1640,rng_ND,2,FALSE),MIN(VLOOKUP($D1640,rng_ND,2,FALSE),A_Stammdaten!$B$19-D_SAV!$E1640+1))),"k.A.")</f>
        <v>k.A.</v>
      </c>
      <c r="X1640" s="343" t="str">
        <f t="shared" si="470"/>
        <v>k.A.</v>
      </c>
      <c r="Y1640" s="62"/>
      <c r="Z1640" s="48">
        <f t="shared" si="471"/>
        <v>0</v>
      </c>
      <c r="AA1640" s="457"/>
      <c r="AB1640" s="55">
        <f t="shared" si="463"/>
        <v>0</v>
      </c>
      <c r="AC1640" s="55">
        <f>IF(A_Stammdaten!$B$25="ja",D_SAV!AA1640,D_SAV!AB1640)</f>
        <v>0</v>
      </c>
      <c r="AD1640" s="478">
        <f>IF(AC1640=0,0,IF(U1640-(con_EOGJahr-D_SAV!E1640)&lt;=0,AC1640,AC1640/V1640))</f>
        <v>0</v>
      </c>
      <c r="AE1640" s="478">
        <f>IFERROR(IF(AND(VLOOKUP(D1640,rng_ND,5,FALSE)="Ja",D_SAV!T1640="degressiv"),D_SAV!AC1640*Y1640/100,0),0)</f>
        <v>0</v>
      </c>
      <c r="AF1640" s="55">
        <f>IFERROR(IF(VLOOKUP(D1640,rng_ND,5,FALSE)="Ja",MAX(D_SAV!AD1640:AE1640),D_SAV!AD1640),0)</f>
        <v>0</v>
      </c>
      <c r="AG1640" s="55">
        <f t="shared" si="464"/>
        <v>0</v>
      </c>
      <c r="AH1640" s="55">
        <f t="shared" si="465"/>
        <v>0</v>
      </c>
      <c r="AI1640" s="55">
        <f t="shared" si="466"/>
        <v>0</v>
      </c>
      <c r="AJ1640" s="55">
        <f t="shared" si="467"/>
        <v>0</v>
      </c>
      <c r="AK1640" s="55">
        <f t="shared" si="458"/>
        <v>0</v>
      </c>
      <c r="AL1640" s="55">
        <f t="shared" si="459"/>
        <v>0</v>
      </c>
      <c r="AM1640" s="55">
        <f t="shared" si="460"/>
        <v>0</v>
      </c>
    </row>
    <row r="1641" spans="1:39" x14ac:dyDescent="0.25">
      <c r="A1641" s="47">
        <v>1637</v>
      </c>
      <c r="B1641" s="358" t="str">
        <f>IF(AND(E1641&lt;&gt;0,D1641&lt;&gt;0,F1641&lt;&gt;0),IF(C1641&lt;&gt;0,CONCATENATE(C1641,"-AGr",VLOOKUP(D1641,Listen!$A$2:$G$45,7,FALSE),"-",E1641,"-",F1641,),CONCATENATE("AGr",VLOOKUP(D1641,Listen!$A$2:$G$45,7,FALSE),"-",E1641,"-",F1641)),"keine vollständige ID")</f>
        <v>keine vollständige ID</v>
      </c>
      <c r="C1641" s="359">
        <f>'[2]III_SAV-Details_NB'!B1647</f>
        <v>0</v>
      </c>
      <c r="D1641" s="359">
        <f>'[2]III_SAV-Details_NB'!C1647</f>
        <v>0</v>
      </c>
      <c r="E1641" s="359">
        <f>'[2]III_SAV-Details_NB'!D1647</f>
        <v>0</v>
      </c>
      <c r="F1641" s="490"/>
      <c r="G1641" s="281">
        <f>'[2]III_SAV-Details_NB'!X1647</f>
        <v>0</v>
      </c>
      <c r="H1641" s="281">
        <f t="shared" si="461"/>
        <v>0</v>
      </c>
      <c r="I1641" s="281">
        <f>IF(con_EOGJahr=2025,'[2]III_SAV-Details_NB'!AA1647,IF(con_EOGJahr=2026,'[2]III_SAV-Details_NB'!AB1647,'[2]III_SAV-Details_NB'!AC1647))</f>
        <v>0</v>
      </c>
      <c r="J1641" s="282"/>
      <c r="K1641" s="282"/>
      <c r="L1641" s="282"/>
      <c r="M1641" s="282"/>
      <c r="N1641" s="282"/>
      <c r="O1641" s="282"/>
      <c r="P1641" s="52">
        <f t="shared" si="462"/>
        <v>0</v>
      </c>
      <c r="Q1641" s="60"/>
      <c r="R1641" s="53">
        <f t="shared" si="468"/>
        <v>0</v>
      </c>
      <c r="S1641" s="59"/>
      <c r="T1641" s="61"/>
      <c r="U1641" s="342" t="str">
        <f t="shared" si="472"/>
        <v>k.A.</v>
      </c>
      <c r="V1641" s="343" t="str">
        <f t="shared" si="469"/>
        <v>k.A.</v>
      </c>
      <c r="W1641" s="343" t="str">
        <f>IFERROR(IF(OR($D1641="",$E1641=0,con_Ende=0),"k.A.",IF(VLOOKUP($D1641,rng_ND,5,0)="Nein",VLOOKUP($D1641,rng_ND,2,FALSE),MIN(VLOOKUP($D1641,rng_ND,2,FALSE),A_Stammdaten!$B$19-D_SAV!$E1641+1))),"k.A.")</f>
        <v>k.A.</v>
      </c>
      <c r="X1641" s="343" t="str">
        <f t="shared" si="470"/>
        <v>k.A.</v>
      </c>
      <c r="Y1641" s="62"/>
      <c r="Z1641" s="48">
        <f t="shared" si="471"/>
        <v>0</v>
      </c>
      <c r="AA1641" s="457"/>
      <c r="AB1641" s="55">
        <f t="shared" si="463"/>
        <v>0</v>
      </c>
      <c r="AC1641" s="55">
        <f>IF(A_Stammdaten!$B$25="ja",D_SAV!AA1641,D_SAV!AB1641)</f>
        <v>0</v>
      </c>
      <c r="AD1641" s="478">
        <f>IF(AC1641=0,0,IF(U1641-(con_EOGJahr-D_SAV!E1641)&lt;=0,AC1641,AC1641/V1641))</f>
        <v>0</v>
      </c>
      <c r="AE1641" s="478">
        <f>IFERROR(IF(AND(VLOOKUP(D1641,rng_ND,5,FALSE)="Ja",D_SAV!T1641="degressiv"),D_SAV!AC1641*Y1641/100,0),0)</f>
        <v>0</v>
      </c>
      <c r="AF1641" s="55">
        <f>IFERROR(IF(VLOOKUP(D1641,rng_ND,5,FALSE)="Ja",MAX(D_SAV!AD1641:AE1641),D_SAV!AD1641),0)</f>
        <v>0</v>
      </c>
      <c r="AG1641" s="55">
        <f t="shared" si="464"/>
        <v>0</v>
      </c>
      <c r="AH1641" s="55">
        <f t="shared" si="465"/>
        <v>0</v>
      </c>
      <c r="AI1641" s="55">
        <f t="shared" si="466"/>
        <v>0</v>
      </c>
      <c r="AJ1641" s="55">
        <f t="shared" si="467"/>
        <v>0</v>
      </c>
      <c r="AK1641" s="55">
        <f t="shared" si="458"/>
        <v>0</v>
      </c>
      <c r="AL1641" s="55">
        <f t="shared" si="459"/>
        <v>0</v>
      </c>
      <c r="AM1641" s="55">
        <f t="shared" si="460"/>
        <v>0</v>
      </c>
    </row>
    <row r="1642" spans="1:39" x14ac:dyDescent="0.25">
      <c r="A1642" s="47">
        <v>1638</v>
      </c>
      <c r="B1642" s="358" t="str">
        <f>IF(AND(E1642&lt;&gt;0,D1642&lt;&gt;0,F1642&lt;&gt;0),IF(C1642&lt;&gt;0,CONCATENATE(C1642,"-AGr",VLOOKUP(D1642,Listen!$A$2:$G$45,7,FALSE),"-",E1642,"-",F1642,),CONCATENATE("AGr",VLOOKUP(D1642,Listen!$A$2:$G$45,7,FALSE),"-",E1642,"-",F1642)),"keine vollständige ID")</f>
        <v>keine vollständige ID</v>
      </c>
      <c r="C1642" s="359">
        <f>'[2]III_SAV-Details_NB'!B1648</f>
        <v>0</v>
      </c>
      <c r="D1642" s="359">
        <f>'[2]III_SAV-Details_NB'!C1648</f>
        <v>0</v>
      </c>
      <c r="E1642" s="359">
        <f>'[2]III_SAV-Details_NB'!D1648</f>
        <v>0</v>
      </c>
      <c r="F1642" s="490"/>
      <c r="G1642" s="281">
        <f>'[2]III_SAV-Details_NB'!X1648</f>
        <v>0</v>
      </c>
      <c r="H1642" s="281">
        <f t="shared" si="461"/>
        <v>0</v>
      </c>
      <c r="I1642" s="281">
        <f>IF(con_EOGJahr=2025,'[2]III_SAV-Details_NB'!AA1648,IF(con_EOGJahr=2026,'[2]III_SAV-Details_NB'!AB1648,'[2]III_SAV-Details_NB'!AC1648))</f>
        <v>0</v>
      </c>
      <c r="J1642" s="282"/>
      <c r="K1642" s="282"/>
      <c r="L1642" s="282"/>
      <c r="M1642" s="282"/>
      <c r="N1642" s="282"/>
      <c r="O1642" s="282"/>
      <c r="P1642" s="52">
        <f t="shared" si="462"/>
        <v>0</v>
      </c>
      <c r="Q1642" s="60"/>
      <c r="R1642" s="53">
        <f t="shared" si="468"/>
        <v>0</v>
      </c>
      <c r="S1642" s="59"/>
      <c r="T1642" s="61"/>
      <c r="U1642" s="342" t="str">
        <f t="shared" si="472"/>
        <v>k.A.</v>
      </c>
      <c r="V1642" s="343" t="str">
        <f t="shared" si="469"/>
        <v>k.A.</v>
      </c>
      <c r="W1642" s="343" t="str">
        <f>IFERROR(IF(OR($D1642="",$E1642=0,con_Ende=0),"k.A.",IF(VLOOKUP($D1642,rng_ND,5,0)="Nein",VLOOKUP($D1642,rng_ND,2,FALSE),MIN(VLOOKUP($D1642,rng_ND,2,FALSE),A_Stammdaten!$B$19-D_SAV!$E1642+1))),"k.A.")</f>
        <v>k.A.</v>
      </c>
      <c r="X1642" s="343" t="str">
        <f t="shared" si="470"/>
        <v>k.A.</v>
      </c>
      <c r="Y1642" s="62"/>
      <c r="Z1642" s="48">
        <f t="shared" si="471"/>
        <v>0</v>
      </c>
      <c r="AA1642" s="457"/>
      <c r="AB1642" s="55">
        <f t="shared" si="463"/>
        <v>0</v>
      </c>
      <c r="AC1642" s="55">
        <f>IF(A_Stammdaten!$B$25="ja",D_SAV!AA1642,D_SAV!AB1642)</f>
        <v>0</v>
      </c>
      <c r="AD1642" s="478">
        <f>IF(AC1642=0,0,IF(U1642-(con_EOGJahr-D_SAV!E1642)&lt;=0,AC1642,AC1642/V1642))</f>
        <v>0</v>
      </c>
      <c r="AE1642" s="478">
        <f>IFERROR(IF(AND(VLOOKUP(D1642,rng_ND,5,FALSE)="Ja",D_SAV!T1642="degressiv"),D_SAV!AC1642*Y1642/100,0),0)</f>
        <v>0</v>
      </c>
      <c r="AF1642" s="55">
        <f>IFERROR(IF(VLOOKUP(D1642,rng_ND,5,FALSE)="Ja",MAX(D_SAV!AD1642:AE1642),D_SAV!AD1642),0)</f>
        <v>0</v>
      </c>
      <c r="AG1642" s="55">
        <f t="shared" si="464"/>
        <v>0</v>
      </c>
      <c r="AH1642" s="55">
        <f t="shared" si="465"/>
        <v>0</v>
      </c>
      <c r="AI1642" s="55">
        <f t="shared" si="466"/>
        <v>0</v>
      </c>
      <c r="AJ1642" s="55">
        <f t="shared" si="467"/>
        <v>0</v>
      </c>
      <c r="AK1642" s="55">
        <f t="shared" si="458"/>
        <v>0</v>
      </c>
      <c r="AL1642" s="55">
        <f t="shared" si="459"/>
        <v>0</v>
      </c>
      <c r="AM1642" s="55">
        <f t="shared" si="460"/>
        <v>0</v>
      </c>
    </row>
    <row r="1643" spans="1:39" x14ac:dyDescent="0.25">
      <c r="A1643" s="47">
        <v>1639</v>
      </c>
      <c r="B1643" s="358" t="str">
        <f>IF(AND(E1643&lt;&gt;0,D1643&lt;&gt;0,F1643&lt;&gt;0),IF(C1643&lt;&gt;0,CONCATENATE(C1643,"-AGr",VLOOKUP(D1643,Listen!$A$2:$G$45,7,FALSE),"-",E1643,"-",F1643,),CONCATENATE("AGr",VLOOKUP(D1643,Listen!$A$2:$G$45,7,FALSE),"-",E1643,"-",F1643)),"keine vollständige ID")</f>
        <v>keine vollständige ID</v>
      </c>
      <c r="C1643" s="359">
        <f>'[2]III_SAV-Details_NB'!B1649</f>
        <v>0</v>
      </c>
      <c r="D1643" s="359">
        <f>'[2]III_SAV-Details_NB'!C1649</f>
        <v>0</v>
      </c>
      <c r="E1643" s="359">
        <f>'[2]III_SAV-Details_NB'!D1649</f>
        <v>0</v>
      </c>
      <c r="F1643" s="490"/>
      <c r="G1643" s="281">
        <f>'[2]III_SAV-Details_NB'!X1649</f>
        <v>0</v>
      </c>
      <c r="H1643" s="281">
        <f t="shared" si="461"/>
        <v>0</v>
      </c>
      <c r="I1643" s="281">
        <f>IF(con_EOGJahr=2025,'[2]III_SAV-Details_NB'!AA1649,IF(con_EOGJahr=2026,'[2]III_SAV-Details_NB'!AB1649,'[2]III_SAV-Details_NB'!AC1649))</f>
        <v>0</v>
      </c>
      <c r="J1643" s="282"/>
      <c r="K1643" s="282"/>
      <c r="L1643" s="282"/>
      <c r="M1643" s="282"/>
      <c r="N1643" s="282"/>
      <c r="O1643" s="282"/>
      <c r="P1643" s="52">
        <f t="shared" si="462"/>
        <v>0</v>
      </c>
      <c r="Q1643" s="60"/>
      <c r="R1643" s="53">
        <f t="shared" si="468"/>
        <v>0</v>
      </c>
      <c r="S1643" s="59"/>
      <c r="T1643" s="61"/>
      <c r="U1643" s="342" t="str">
        <f t="shared" si="472"/>
        <v>k.A.</v>
      </c>
      <c r="V1643" s="343" t="str">
        <f t="shared" si="469"/>
        <v>k.A.</v>
      </c>
      <c r="W1643" s="343" t="str">
        <f>IFERROR(IF(OR($D1643="",$E1643=0,con_Ende=0),"k.A.",IF(VLOOKUP($D1643,rng_ND,5,0)="Nein",VLOOKUP($D1643,rng_ND,2,FALSE),MIN(VLOOKUP($D1643,rng_ND,2,FALSE),A_Stammdaten!$B$19-D_SAV!$E1643+1))),"k.A.")</f>
        <v>k.A.</v>
      </c>
      <c r="X1643" s="343" t="str">
        <f t="shared" si="470"/>
        <v>k.A.</v>
      </c>
      <c r="Y1643" s="62"/>
      <c r="Z1643" s="48">
        <f t="shared" si="471"/>
        <v>0</v>
      </c>
      <c r="AA1643" s="457"/>
      <c r="AB1643" s="55">
        <f t="shared" si="463"/>
        <v>0</v>
      </c>
      <c r="AC1643" s="55">
        <f>IF(A_Stammdaten!$B$25="ja",D_SAV!AA1643,D_SAV!AB1643)</f>
        <v>0</v>
      </c>
      <c r="AD1643" s="478">
        <f>IF(AC1643=0,0,IF(U1643-(con_EOGJahr-D_SAV!E1643)&lt;=0,AC1643,AC1643/V1643))</f>
        <v>0</v>
      </c>
      <c r="AE1643" s="478">
        <f>IFERROR(IF(AND(VLOOKUP(D1643,rng_ND,5,FALSE)="Ja",D_SAV!T1643="degressiv"),D_SAV!AC1643*Y1643/100,0),0)</f>
        <v>0</v>
      </c>
      <c r="AF1643" s="55">
        <f>IFERROR(IF(VLOOKUP(D1643,rng_ND,5,FALSE)="Ja",MAX(D_SAV!AD1643:AE1643),D_SAV!AD1643),0)</f>
        <v>0</v>
      </c>
      <c r="AG1643" s="55">
        <f t="shared" si="464"/>
        <v>0</v>
      </c>
      <c r="AH1643" s="55">
        <f t="shared" si="465"/>
        <v>0</v>
      </c>
      <c r="AI1643" s="55">
        <f t="shared" si="466"/>
        <v>0</v>
      </c>
      <c r="AJ1643" s="55">
        <f t="shared" si="467"/>
        <v>0</v>
      </c>
      <c r="AK1643" s="55">
        <f t="shared" si="458"/>
        <v>0</v>
      </c>
      <c r="AL1643" s="55">
        <f t="shared" si="459"/>
        <v>0</v>
      </c>
      <c r="AM1643" s="55">
        <f t="shared" si="460"/>
        <v>0</v>
      </c>
    </row>
    <row r="1644" spans="1:39" x14ac:dyDescent="0.25">
      <c r="A1644" s="47">
        <v>1640</v>
      </c>
      <c r="B1644" s="358" t="str">
        <f>IF(AND(E1644&lt;&gt;0,D1644&lt;&gt;0,F1644&lt;&gt;0),IF(C1644&lt;&gt;0,CONCATENATE(C1644,"-AGr",VLOOKUP(D1644,Listen!$A$2:$G$45,7,FALSE),"-",E1644,"-",F1644,),CONCATENATE("AGr",VLOOKUP(D1644,Listen!$A$2:$G$45,7,FALSE),"-",E1644,"-",F1644)),"keine vollständige ID")</f>
        <v>keine vollständige ID</v>
      </c>
      <c r="C1644" s="359">
        <f>'[2]III_SAV-Details_NB'!B1650</f>
        <v>0</v>
      </c>
      <c r="D1644" s="359">
        <f>'[2]III_SAV-Details_NB'!C1650</f>
        <v>0</v>
      </c>
      <c r="E1644" s="359">
        <f>'[2]III_SAV-Details_NB'!D1650</f>
        <v>0</v>
      </c>
      <c r="F1644" s="490"/>
      <c r="G1644" s="281">
        <f>'[2]III_SAV-Details_NB'!X1650</f>
        <v>0</v>
      </c>
      <c r="H1644" s="281">
        <f t="shared" si="461"/>
        <v>0</v>
      </c>
      <c r="I1644" s="281">
        <f>IF(con_EOGJahr=2025,'[2]III_SAV-Details_NB'!AA1650,IF(con_EOGJahr=2026,'[2]III_SAV-Details_NB'!AB1650,'[2]III_SAV-Details_NB'!AC1650))</f>
        <v>0</v>
      </c>
      <c r="J1644" s="282"/>
      <c r="K1644" s="282"/>
      <c r="L1644" s="282"/>
      <c r="M1644" s="282"/>
      <c r="N1644" s="282"/>
      <c r="O1644" s="282"/>
      <c r="P1644" s="52">
        <f t="shared" si="462"/>
        <v>0</v>
      </c>
      <c r="Q1644" s="60"/>
      <c r="R1644" s="53">
        <f t="shared" si="468"/>
        <v>0</v>
      </c>
      <c r="S1644" s="59"/>
      <c r="T1644" s="61"/>
      <c r="U1644" s="342" t="str">
        <f t="shared" si="472"/>
        <v>k.A.</v>
      </c>
      <c r="V1644" s="343" t="str">
        <f t="shared" si="469"/>
        <v>k.A.</v>
      </c>
      <c r="W1644" s="343" t="str">
        <f>IFERROR(IF(OR($D1644="",$E1644=0,con_Ende=0),"k.A.",IF(VLOOKUP($D1644,rng_ND,5,0)="Nein",VLOOKUP($D1644,rng_ND,2,FALSE),MIN(VLOOKUP($D1644,rng_ND,2,FALSE),A_Stammdaten!$B$19-D_SAV!$E1644+1))),"k.A.")</f>
        <v>k.A.</v>
      </c>
      <c r="X1644" s="343" t="str">
        <f t="shared" si="470"/>
        <v>k.A.</v>
      </c>
      <c r="Y1644" s="62"/>
      <c r="Z1644" s="48">
        <f t="shared" si="471"/>
        <v>0</v>
      </c>
      <c r="AA1644" s="457"/>
      <c r="AB1644" s="55">
        <f t="shared" si="463"/>
        <v>0</v>
      </c>
      <c r="AC1644" s="55">
        <f>IF(A_Stammdaten!$B$25="ja",D_SAV!AA1644,D_SAV!AB1644)</f>
        <v>0</v>
      </c>
      <c r="AD1644" s="478">
        <f>IF(AC1644=0,0,IF(U1644-(con_EOGJahr-D_SAV!E1644)&lt;=0,AC1644,AC1644/V1644))</f>
        <v>0</v>
      </c>
      <c r="AE1644" s="478">
        <f>IFERROR(IF(AND(VLOOKUP(D1644,rng_ND,5,FALSE)="Ja",D_SAV!T1644="degressiv"),D_SAV!AC1644*Y1644/100,0),0)</f>
        <v>0</v>
      </c>
      <c r="AF1644" s="55">
        <f>IFERROR(IF(VLOOKUP(D1644,rng_ND,5,FALSE)="Ja",MAX(D_SAV!AD1644:AE1644),D_SAV!AD1644),0)</f>
        <v>0</v>
      </c>
      <c r="AG1644" s="55">
        <f t="shared" si="464"/>
        <v>0</v>
      </c>
      <c r="AH1644" s="55">
        <f t="shared" si="465"/>
        <v>0</v>
      </c>
      <c r="AI1644" s="55">
        <f t="shared" si="466"/>
        <v>0</v>
      </c>
      <c r="AJ1644" s="55">
        <f t="shared" si="467"/>
        <v>0</v>
      </c>
      <c r="AK1644" s="55">
        <f t="shared" si="458"/>
        <v>0</v>
      </c>
      <c r="AL1644" s="55">
        <f t="shared" si="459"/>
        <v>0</v>
      </c>
      <c r="AM1644" s="55">
        <f t="shared" si="460"/>
        <v>0</v>
      </c>
    </row>
    <row r="1645" spans="1:39" x14ac:dyDescent="0.25">
      <c r="A1645" s="47">
        <v>1641</v>
      </c>
      <c r="B1645" s="358" t="str">
        <f>IF(AND(E1645&lt;&gt;0,D1645&lt;&gt;0,F1645&lt;&gt;0),IF(C1645&lt;&gt;0,CONCATENATE(C1645,"-AGr",VLOOKUP(D1645,Listen!$A$2:$G$45,7,FALSE),"-",E1645,"-",F1645,),CONCATENATE("AGr",VLOOKUP(D1645,Listen!$A$2:$G$45,7,FALSE),"-",E1645,"-",F1645)),"keine vollständige ID")</f>
        <v>keine vollständige ID</v>
      </c>
      <c r="C1645" s="359">
        <f>'[2]III_SAV-Details_NB'!B1651</f>
        <v>0</v>
      </c>
      <c r="D1645" s="359">
        <f>'[2]III_SAV-Details_NB'!C1651</f>
        <v>0</v>
      </c>
      <c r="E1645" s="359">
        <f>'[2]III_SAV-Details_NB'!D1651</f>
        <v>0</v>
      </c>
      <c r="F1645" s="490"/>
      <c r="G1645" s="281">
        <f>'[2]III_SAV-Details_NB'!X1651</f>
        <v>0</v>
      </c>
      <c r="H1645" s="281">
        <f t="shared" si="461"/>
        <v>0</v>
      </c>
      <c r="I1645" s="281">
        <f>IF(con_EOGJahr=2025,'[2]III_SAV-Details_NB'!AA1651,IF(con_EOGJahr=2026,'[2]III_SAV-Details_NB'!AB1651,'[2]III_SAV-Details_NB'!AC1651))</f>
        <v>0</v>
      </c>
      <c r="J1645" s="282"/>
      <c r="K1645" s="282"/>
      <c r="L1645" s="282"/>
      <c r="M1645" s="282"/>
      <c r="N1645" s="282"/>
      <c r="O1645" s="282"/>
      <c r="P1645" s="52">
        <f t="shared" si="462"/>
        <v>0</v>
      </c>
      <c r="Q1645" s="60"/>
      <c r="R1645" s="53">
        <f t="shared" si="468"/>
        <v>0</v>
      </c>
      <c r="S1645" s="59"/>
      <c r="T1645" s="61"/>
      <c r="U1645" s="342" t="str">
        <f t="shared" si="472"/>
        <v>k.A.</v>
      </c>
      <c r="V1645" s="343" t="str">
        <f t="shared" si="469"/>
        <v>k.A.</v>
      </c>
      <c r="W1645" s="343" t="str">
        <f>IFERROR(IF(OR($D1645="",$E1645=0,con_Ende=0),"k.A.",IF(VLOOKUP($D1645,rng_ND,5,0)="Nein",VLOOKUP($D1645,rng_ND,2,FALSE),MIN(VLOOKUP($D1645,rng_ND,2,FALSE),A_Stammdaten!$B$19-D_SAV!$E1645+1))),"k.A.")</f>
        <v>k.A.</v>
      </c>
      <c r="X1645" s="343" t="str">
        <f t="shared" si="470"/>
        <v>k.A.</v>
      </c>
      <c r="Y1645" s="62"/>
      <c r="Z1645" s="48">
        <f t="shared" si="471"/>
        <v>0</v>
      </c>
      <c r="AA1645" s="457"/>
      <c r="AB1645" s="55">
        <f t="shared" si="463"/>
        <v>0</v>
      </c>
      <c r="AC1645" s="55">
        <f>IF(A_Stammdaten!$B$25="ja",D_SAV!AA1645,D_SAV!AB1645)</f>
        <v>0</v>
      </c>
      <c r="AD1645" s="478">
        <f>IF(AC1645=0,0,IF(U1645-(con_EOGJahr-D_SAV!E1645)&lt;=0,AC1645,AC1645/V1645))</f>
        <v>0</v>
      </c>
      <c r="AE1645" s="478">
        <f>IFERROR(IF(AND(VLOOKUP(D1645,rng_ND,5,FALSE)="Ja",D_SAV!T1645="degressiv"),D_SAV!AC1645*Y1645/100,0),0)</f>
        <v>0</v>
      </c>
      <c r="AF1645" s="55">
        <f>IFERROR(IF(VLOOKUP(D1645,rng_ND,5,FALSE)="Ja",MAX(D_SAV!AD1645:AE1645),D_SAV!AD1645),0)</f>
        <v>0</v>
      </c>
      <c r="AG1645" s="55">
        <f t="shared" si="464"/>
        <v>0</v>
      </c>
      <c r="AH1645" s="55">
        <f t="shared" si="465"/>
        <v>0</v>
      </c>
      <c r="AI1645" s="55">
        <f t="shared" si="466"/>
        <v>0</v>
      </c>
      <c r="AJ1645" s="55">
        <f t="shared" si="467"/>
        <v>0</v>
      </c>
      <c r="AK1645" s="55">
        <f t="shared" si="458"/>
        <v>0</v>
      </c>
      <c r="AL1645" s="55">
        <f t="shared" si="459"/>
        <v>0</v>
      </c>
      <c r="AM1645" s="55">
        <f t="shared" si="460"/>
        <v>0</v>
      </c>
    </row>
    <row r="1646" spans="1:39" x14ac:dyDescent="0.25">
      <c r="A1646" s="47">
        <v>1642</v>
      </c>
      <c r="B1646" s="358" t="str">
        <f>IF(AND(E1646&lt;&gt;0,D1646&lt;&gt;0,F1646&lt;&gt;0),IF(C1646&lt;&gt;0,CONCATENATE(C1646,"-AGr",VLOOKUP(D1646,Listen!$A$2:$G$45,7,FALSE),"-",E1646,"-",F1646,),CONCATENATE("AGr",VLOOKUP(D1646,Listen!$A$2:$G$45,7,FALSE),"-",E1646,"-",F1646)),"keine vollständige ID")</f>
        <v>keine vollständige ID</v>
      </c>
      <c r="C1646" s="359">
        <f>'[2]III_SAV-Details_NB'!B1652</f>
        <v>0</v>
      </c>
      <c r="D1646" s="359">
        <f>'[2]III_SAV-Details_NB'!C1652</f>
        <v>0</v>
      </c>
      <c r="E1646" s="359">
        <f>'[2]III_SAV-Details_NB'!D1652</f>
        <v>0</v>
      </c>
      <c r="F1646" s="490"/>
      <c r="G1646" s="281">
        <f>'[2]III_SAV-Details_NB'!X1652</f>
        <v>0</v>
      </c>
      <c r="H1646" s="281">
        <f t="shared" si="461"/>
        <v>0</v>
      </c>
      <c r="I1646" s="281">
        <f>IF(con_EOGJahr=2025,'[2]III_SAV-Details_NB'!AA1652,IF(con_EOGJahr=2026,'[2]III_SAV-Details_NB'!AB1652,'[2]III_SAV-Details_NB'!AC1652))</f>
        <v>0</v>
      </c>
      <c r="J1646" s="282"/>
      <c r="K1646" s="282"/>
      <c r="L1646" s="282"/>
      <c r="M1646" s="282"/>
      <c r="N1646" s="282"/>
      <c r="O1646" s="282"/>
      <c r="P1646" s="52">
        <f t="shared" si="462"/>
        <v>0</v>
      </c>
      <c r="Q1646" s="60"/>
      <c r="R1646" s="53">
        <f t="shared" si="468"/>
        <v>0</v>
      </c>
      <c r="S1646" s="59"/>
      <c r="T1646" s="61"/>
      <c r="U1646" s="342" t="str">
        <f t="shared" si="472"/>
        <v>k.A.</v>
      </c>
      <c r="V1646" s="343" t="str">
        <f t="shared" si="469"/>
        <v>k.A.</v>
      </c>
      <c r="W1646" s="343" t="str">
        <f>IFERROR(IF(OR($D1646="",$E1646=0,con_Ende=0),"k.A.",IF(VLOOKUP($D1646,rng_ND,5,0)="Nein",VLOOKUP($D1646,rng_ND,2,FALSE),MIN(VLOOKUP($D1646,rng_ND,2,FALSE),A_Stammdaten!$B$19-D_SAV!$E1646+1))),"k.A.")</f>
        <v>k.A.</v>
      </c>
      <c r="X1646" s="343" t="str">
        <f t="shared" si="470"/>
        <v>k.A.</v>
      </c>
      <c r="Y1646" s="62"/>
      <c r="Z1646" s="48">
        <f t="shared" si="471"/>
        <v>0</v>
      </c>
      <c r="AA1646" s="457"/>
      <c r="AB1646" s="55">
        <f t="shared" si="463"/>
        <v>0</v>
      </c>
      <c r="AC1646" s="55">
        <f>IF(A_Stammdaten!$B$25="ja",D_SAV!AA1646,D_SAV!AB1646)</f>
        <v>0</v>
      </c>
      <c r="AD1646" s="478">
        <f>IF(AC1646=0,0,IF(U1646-(con_EOGJahr-D_SAV!E1646)&lt;=0,AC1646,AC1646/V1646))</f>
        <v>0</v>
      </c>
      <c r="AE1646" s="478">
        <f>IFERROR(IF(AND(VLOOKUP(D1646,rng_ND,5,FALSE)="Ja",D_SAV!T1646="degressiv"),D_SAV!AC1646*Y1646/100,0),0)</f>
        <v>0</v>
      </c>
      <c r="AF1646" s="55">
        <f>IFERROR(IF(VLOOKUP(D1646,rng_ND,5,FALSE)="Ja",MAX(D_SAV!AD1646:AE1646),D_SAV!AD1646),0)</f>
        <v>0</v>
      </c>
      <c r="AG1646" s="55">
        <f t="shared" si="464"/>
        <v>0</v>
      </c>
      <c r="AH1646" s="55">
        <f t="shared" si="465"/>
        <v>0</v>
      </c>
      <c r="AI1646" s="55">
        <f t="shared" si="466"/>
        <v>0</v>
      </c>
      <c r="AJ1646" s="55">
        <f t="shared" si="467"/>
        <v>0</v>
      </c>
      <c r="AK1646" s="55">
        <f t="shared" si="458"/>
        <v>0</v>
      </c>
      <c r="AL1646" s="55">
        <f t="shared" si="459"/>
        <v>0</v>
      </c>
      <c r="AM1646" s="55">
        <f t="shared" si="460"/>
        <v>0</v>
      </c>
    </row>
    <row r="1647" spans="1:39" x14ac:dyDescent="0.25">
      <c r="A1647" s="47">
        <v>1643</v>
      </c>
      <c r="B1647" s="358" t="str">
        <f>IF(AND(E1647&lt;&gt;0,D1647&lt;&gt;0,F1647&lt;&gt;0),IF(C1647&lt;&gt;0,CONCATENATE(C1647,"-AGr",VLOOKUP(D1647,Listen!$A$2:$G$45,7,FALSE),"-",E1647,"-",F1647,),CONCATENATE("AGr",VLOOKUP(D1647,Listen!$A$2:$G$45,7,FALSE),"-",E1647,"-",F1647)),"keine vollständige ID")</f>
        <v>keine vollständige ID</v>
      </c>
      <c r="C1647" s="359">
        <f>'[2]III_SAV-Details_NB'!B1653</f>
        <v>0</v>
      </c>
      <c r="D1647" s="359">
        <f>'[2]III_SAV-Details_NB'!C1653</f>
        <v>0</v>
      </c>
      <c r="E1647" s="359">
        <f>'[2]III_SAV-Details_NB'!D1653</f>
        <v>0</v>
      </c>
      <c r="F1647" s="490"/>
      <c r="G1647" s="281">
        <f>'[2]III_SAV-Details_NB'!X1653</f>
        <v>0</v>
      </c>
      <c r="H1647" s="281">
        <f t="shared" si="461"/>
        <v>0</v>
      </c>
      <c r="I1647" s="281">
        <f>IF(con_EOGJahr=2025,'[2]III_SAV-Details_NB'!AA1653,IF(con_EOGJahr=2026,'[2]III_SAV-Details_NB'!AB1653,'[2]III_SAV-Details_NB'!AC1653))</f>
        <v>0</v>
      </c>
      <c r="J1647" s="282"/>
      <c r="K1647" s="282"/>
      <c r="L1647" s="282"/>
      <c r="M1647" s="282"/>
      <c r="N1647" s="282"/>
      <c r="O1647" s="282"/>
      <c r="P1647" s="52">
        <f t="shared" si="462"/>
        <v>0</v>
      </c>
      <c r="Q1647" s="60"/>
      <c r="R1647" s="53">
        <f t="shared" si="468"/>
        <v>0</v>
      </c>
      <c r="S1647" s="59"/>
      <c r="T1647" s="61"/>
      <c r="U1647" s="342" t="str">
        <f t="shared" si="472"/>
        <v>k.A.</v>
      </c>
      <c r="V1647" s="343" t="str">
        <f t="shared" si="469"/>
        <v>k.A.</v>
      </c>
      <c r="W1647" s="343" t="str">
        <f>IFERROR(IF(OR($D1647="",$E1647=0,con_Ende=0),"k.A.",IF(VLOOKUP($D1647,rng_ND,5,0)="Nein",VLOOKUP($D1647,rng_ND,2,FALSE),MIN(VLOOKUP($D1647,rng_ND,2,FALSE),A_Stammdaten!$B$19-D_SAV!$E1647+1))),"k.A.")</f>
        <v>k.A.</v>
      </c>
      <c r="X1647" s="343" t="str">
        <f t="shared" si="470"/>
        <v>k.A.</v>
      </c>
      <c r="Y1647" s="62"/>
      <c r="Z1647" s="48">
        <f t="shared" si="471"/>
        <v>0</v>
      </c>
      <c r="AA1647" s="457"/>
      <c r="AB1647" s="55">
        <f t="shared" si="463"/>
        <v>0</v>
      </c>
      <c r="AC1647" s="55">
        <f>IF(A_Stammdaten!$B$25="ja",D_SAV!AA1647,D_SAV!AB1647)</f>
        <v>0</v>
      </c>
      <c r="AD1647" s="478">
        <f>IF(AC1647=0,0,IF(U1647-(con_EOGJahr-D_SAV!E1647)&lt;=0,AC1647,AC1647/V1647))</f>
        <v>0</v>
      </c>
      <c r="AE1647" s="478">
        <f>IFERROR(IF(AND(VLOOKUP(D1647,rng_ND,5,FALSE)="Ja",D_SAV!T1647="degressiv"),D_SAV!AC1647*Y1647/100,0),0)</f>
        <v>0</v>
      </c>
      <c r="AF1647" s="55">
        <f>IFERROR(IF(VLOOKUP(D1647,rng_ND,5,FALSE)="Ja",MAX(D_SAV!AD1647:AE1647),D_SAV!AD1647),0)</f>
        <v>0</v>
      </c>
      <c r="AG1647" s="55">
        <f t="shared" si="464"/>
        <v>0</v>
      </c>
      <c r="AH1647" s="55">
        <f t="shared" si="465"/>
        <v>0</v>
      </c>
      <c r="AI1647" s="55">
        <f t="shared" si="466"/>
        <v>0</v>
      </c>
      <c r="AJ1647" s="55">
        <f t="shared" si="467"/>
        <v>0</v>
      </c>
      <c r="AK1647" s="55">
        <f t="shared" si="458"/>
        <v>0</v>
      </c>
      <c r="AL1647" s="55">
        <f t="shared" si="459"/>
        <v>0</v>
      </c>
      <c r="AM1647" s="55">
        <f t="shared" si="460"/>
        <v>0</v>
      </c>
    </row>
    <row r="1648" spans="1:39" x14ac:dyDescent="0.25">
      <c r="A1648" s="47">
        <v>1644</v>
      </c>
      <c r="B1648" s="358" t="str">
        <f>IF(AND(E1648&lt;&gt;0,D1648&lt;&gt;0,F1648&lt;&gt;0),IF(C1648&lt;&gt;0,CONCATENATE(C1648,"-AGr",VLOOKUP(D1648,Listen!$A$2:$G$45,7,FALSE),"-",E1648,"-",F1648,),CONCATENATE("AGr",VLOOKUP(D1648,Listen!$A$2:$G$45,7,FALSE),"-",E1648,"-",F1648)),"keine vollständige ID")</f>
        <v>keine vollständige ID</v>
      </c>
      <c r="C1648" s="359">
        <f>'[2]III_SAV-Details_NB'!B1654</f>
        <v>0</v>
      </c>
      <c r="D1648" s="359">
        <f>'[2]III_SAV-Details_NB'!C1654</f>
        <v>0</v>
      </c>
      <c r="E1648" s="359">
        <f>'[2]III_SAV-Details_NB'!D1654</f>
        <v>0</v>
      </c>
      <c r="F1648" s="490"/>
      <c r="G1648" s="281">
        <f>'[2]III_SAV-Details_NB'!X1654</f>
        <v>0</v>
      </c>
      <c r="H1648" s="281">
        <f t="shared" si="461"/>
        <v>0</v>
      </c>
      <c r="I1648" s="281">
        <f>IF(con_EOGJahr=2025,'[2]III_SAV-Details_NB'!AA1654,IF(con_EOGJahr=2026,'[2]III_SAV-Details_NB'!AB1654,'[2]III_SAV-Details_NB'!AC1654))</f>
        <v>0</v>
      </c>
      <c r="J1648" s="282"/>
      <c r="K1648" s="282"/>
      <c r="L1648" s="282"/>
      <c r="M1648" s="282"/>
      <c r="N1648" s="282"/>
      <c r="O1648" s="282"/>
      <c r="P1648" s="52">
        <f t="shared" si="462"/>
        <v>0</v>
      </c>
      <c r="Q1648" s="60"/>
      <c r="R1648" s="53">
        <f t="shared" si="468"/>
        <v>0</v>
      </c>
      <c r="S1648" s="59"/>
      <c r="T1648" s="61"/>
      <c r="U1648" s="342" t="str">
        <f t="shared" si="472"/>
        <v>k.A.</v>
      </c>
      <c r="V1648" s="343" t="str">
        <f t="shared" si="469"/>
        <v>k.A.</v>
      </c>
      <c r="W1648" s="343" t="str">
        <f>IFERROR(IF(OR($D1648="",$E1648=0,con_Ende=0),"k.A.",IF(VLOOKUP($D1648,rng_ND,5,0)="Nein",VLOOKUP($D1648,rng_ND,2,FALSE),MIN(VLOOKUP($D1648,rng_ND,2,FALSE),A_Stammdaten!$B$19-D_SAV!$E1648+1))),"k.A.")</f>
        <v>k.A.</v>
      </c>
      <c r="X1648" s="343" t="str">
        <f t="shared" si="470"/>
        <v>k.A.</v>
      </c>
      <c r="Y1648" s="62"/>
      <c r="Z1648" s="48">
        <f t="shared" si="471"/>
        <v>0</v>
      </c>
      <c r="AA1648" s="457"/>
      <c r="AB1648" s="55">
        <f t="shared" si="463"/>
        <v>0</v>
      </c>
      <c r="AC1648" s="55">
        <f>IF(A_Stammdaten!$B$25="ja",D_SAV!AA1648,D_SAV!AB1648)</f>
        <v>0</v>
      </c>
      <c r="AD1648" s="478">
        <f>IF(AC1648=0,0,IF(U1648-(con_EOGJahr-D_SAV!E1648)&lt;=0,AC1648,AC1648/V1648))</f>
        <v>0</v>
      </c>
      <c r="AE1648" s="478">
        <f>IFERROR(IF(AND(VLOOKUP(D1648,rng_ND,5,FALSE)="Ja",D_SAV!T1648="degressiv"),D_SAV!AC1648*Y1648/100,0),0)</f>
        <v>0</v>
      </c>
      <c r="AF1648" s="55">
        <f>IFERROR(IF(VLOOKUP(D1648,rng_ND,5,FALSE)="Ja",MAX(D_SAV!AD1648:AE1648),D_SAV!AD1648),0)</f>
        <v>0</v>
      </c>
      <c r="AG1648" s="55">
        <f t="shared" si="464"/>
        <v>0</v>
      </c>
      <c r="AH1648" s="55">
        <f t="shared" si="465"/>
        <v>0</v>
      </c>
      <c r="AI1648" s="55">
        <f t="shared" si="466"/>
        <v>0</v>
      </c>
      <c r="AJ1648" s="55">
        <f t="shared" si="467"/>
        <v>0</v>
      </c>
      <c r="AK1648" s="55">
        <f t="shared" si="458"/>
        <v>0</v>
      </c>
      <c r="AL1648" s="55">
        <f t="shared" si="459"/>
        <v>0</v>
      </c>
      <c r="AM1648" s="55">
        <f t="shared" si="460"/>
        <v>0</v>
      </c>
    </row>
    <row r="1649" spans="1:39" x14ac:dyDescent="0.25">
      <c r="A1649" s="47">
        <v>1645</v>
      </c>
      <c r="B1649" s="358" t="str">
        <f>IF(AND(E1649&lt;&gt;0,D1649&lt;&gt;0,F1649&lt;&gt;0),IF(C1649&lt;&gt;0,CONCATENATE(C1649,"-AGr",VLOOKUP(D1649,Listen!$A$2:$G$45,7,FALSE),"-",E1649,"-",F1649,),CONCATENATE("AGr",VLOOKUP(D1649,Listen!$A$2:$G$45,7,FALSE),"-",E1649,"-",F1649)),"keine vollständige ID")</f>
        <v>keine vollständige ID</v>
      </c>
      <c r="C1649" s="359">
        <f>'[2]III_SAV-Details_NB'!B1655</f>
        <v>0</v>
      </c>
      <c r="D1649" s="359">
        <f>'[2]III_SAV-Details_NB'!C1655</f>
        <v>0</v>
      </c>
      <c r="E1649" s="359">
        <f>'[2]III_SAV-Details_NB'!D1655</f>
        <v>0</v>
      </c>
      <c r="F1649" s="490"/>
      <c r="G1649" s="281">
        <f>'[2]III_SAV-Details_NB'!X1655</f>
        <v>0</v>
      </c>
      <c r="H1649" s="281">
        <f t="shared" si="461"/>
        <v>0</v>
      </c>
      <c r="I1649" s="281">
        <f>IF(con_EOGJahr=2025,'[2]III_SAV-Details_NB'!AA1655,IF(con_EOGJahr=2026,'[2]III_SAV-Details_NB'!AB1655,'[2]III_SAV-Details_NB'!AC1655))</f>
        <v>0</v>
      </c>
      <c r="J1649" s="282"/>
      <c r="K1649" s="282"/>
      <c r="L1649" s="282"/>
      <c r="M1649" s="282"/>
      <c r="N1649" s="282"/>
      <c r="O1649" s="282"/>
      <c r="P1649" s="52">
        <f t="shared" si="462"/>
        <v>0</v>
      </c>
      <c r="Q1649" s="60"/>
      <c r="R1649" s="53">
        <f t="shared" si="468"/>
        <v>0</v>
      </c>
      <c r="S1649" s="59"/>
      <c r="T1649" s="61"/>
      <c r="U1649" s="342" t="str">
        <f t="shared" si="472"/>
        <v>k.A.</v>
      </c>
      <c r="V1649" s="343" t="str">
        <f t="shared" si="469"/>
        <v>k.A.</v>
      </c>
      <c r="W1649" s="343" t="str">
        <f>IFERROR(IF(OR($D1649="",$E1649=0,con_Ende=0),"k.A.",IF(VLOOKUP($D1649,rng_ND,5,0)="Nein",VLOOKUP($D1649,rng_ND,2,FALSE),MIN(VLOOKUP($D1649,rng_ND,2,FALSE),A_Stammdaten!$B$19-D_SAV!$E1649+1))),"k.A.")</f>
        <v>k.A.</v>
      </c>
      <c r="X1649" s="343" t="str">
        <f t="shared" si="470"/>
        <v>k.A.</v>
      </c>
      <c r="Y1649" s="62"/>
      <c r="Z1649" s="48">
        <f t="shared" si="471"/>
        <v>0</v>
      </c>
      <c r="AA1649" s="457"/>
      <c r="AB1649" s="55">
        <f t="shared" si="463"/>
        <v>0</v>
      </c>
      <c r="AC1649" s="55">
        <f>IF(A_Stammdaten!$B$25="ja",D_SAV!AA1649,D_SAV!AB1649)</f>
        <v>0</v>
      </c>
      <c r="AD1649" s="478">
        <f>IF(AC1649=0,0,IF(U1649-(con_EOGJahr-D_SAV!E1649)&lt;=0,AC1649,AC1649/V1649))</f>
        <v>0</v>
      </c>
      <c r="AE1649" s="478">
        <f>IFERROR(IF(AND(VLOOKUP(D1649,rng_ND,5,FALSE)="Ja",D_SAV!T1649="degressiv"),D_SAV!AC1649*Y1649/100,0),0)</f>
        <v>0</v>
      </c>
      <c r="AF1649" s="55">
        <f>IFERROR(IF(VLOOKUP(D1649,rng_ND,5,FALSE)="Ja",MAX(D_SAV!AD1649:AE1649),D_SAV!AD1649),0)</f>
        <v>0</v>
      </c>
      <c r="AG1649" s="55">
        <f t="shared" si="464"/>
        <v>0</v>
      </c>
      <c r="AH1649" s="55">
        <f t="shared" si="465"/>
        <v>0</v>
      </c>
      <c r="AI1649" s="55">
        <f t="shared" si="466"/>
        <v>0</v>
      </c>
      <c r="AJ1649" s="55">
        <f t="shared" si="467"/>
        <v>0</v>
      </c>
      <c r="AK1649" s="55">
        <f t="shared" si="458"/>
        <v>0</v>
      </c>
      <c r="AL1649" s="55">
        <f t="shared" si="459"/>
        <v>0</v>
      </c>
      <c r="AM1649" s="55">
        <f t="shared" si="460"/>
        <v>0</v>
      </c>
    </row>
    <row r="1650" spans="1:39" x14ac:dyDescent="0.25">
      <c r="A1650" s="47">
        <v>1646</v>
      </c>
      <c r="B1650" s="358" t="str">
        <f>IF(AND(E1650&lt;&gt;0,D1650&lt;&gt;0,F1650&lt;&gt;0),IF(C1650&lt;&gt;0,CONCATENATE(C1650,"-AGr",VLOOKUP(D1650,Listen!$A$2:$G$45,7,FALSE),"-",E1650,"-",F1650,),CONCATENATE("AGr",VLOOKUP(D1650,Listen!$A$2:$G$45,7,FALSE),"-",E1650,"-",F1650)),"keine vollständige ID")</f>
        <v>keine vollständige ID</v>
      </c>
      <c r="C1650" s="359">
        <f>'[2]III_SAV-Details_NB'!B1656</f>
        <v>0</v>
      </c>
      <c r="D1650" s="359">
        <f>'[2]III_SAV-Details_NB'!C1656</f>
        <v>0</v>
      </c>
      <c r="E1650" s="359">
        <f>'[2]III_SAV-Details_NB'!D1656</f>
        <v>0</v>
      </c>
      <c r="F1650" s="490"/>
      <c r="G1650" s="281">
        <f>'[2]III_SAV-Details_NB'!X1656</f>
        <v>0</v>
      </c>
      <c r="H1650" s="281">
        <f t="shared" si="461"/>
        <v>0</v>
      </c>
      <c r="I1650" s="281">
        <f>IF(con_EOGJahr=2025,'[2]III_SAV-Details_NB'!AA1656,IF(con_EOGJahr=2026,'[2]III_SAV-Details_NB'!AB1656,'[2]III_SAV-Details_NB'!AC1656))</f>
        <v>0</v>
      </c>
      <c r="J1650" s="282"/>
      <c r="K1650" s="282"/>
      <c r="L1650" s="282"/>
      <c r="M1650" s="282"/>
      <c r="N1650" s="282"/>
      <c r="O1650" s="282"/>
      <c r="P1650" s="52">
        <f t="shared" si="462"/>
        <v>0</v>
      </c>
      <c r="Q1650" s="60"/>
      <c r="R1650" s="53">
        <f t="shared" si="468"/>
        <v>0</v>
      </c>
      <c r="S1650" s="59"/>
      <c r="T1650" s="61"/>
      <c r="U1650" s="342" t="str">
        <f t="shared" si="472"/>
        <v>k.A.</v>
      </c>
      <c r="V1650" s="343" t="str">
        <f t="shared" si="469"/>
        <v>k.A.</v>
      </c>
      <c r="W1650" s="343" t="str">
        <f>IFERROR(IF(OR($D1650="",$E1650=0,con_Ende=0),"k.A.",IF(VLOOKUP($D1650,rng_ND,5,0)="Nein",VLOOKUP($D1650,rng_ND,2,FALSE),MIN(VLOOKUP($D1650,rng_ND,2,FALSE),A_Stammdaten!$B$19-D_SAV!$E1650+1))),"k.A.")</f>
        <v>k.A.</v>
      </c>
      <c r="X1650" s="343" t="str">
        <f t="shared" si="470"/>
        <v>k.A.</v>
      </c>
      <c r="Y1650" s="62"/>
      <c r="Z1650" s="48">
        <f t="shared" si="471"/>
        <v>0</v>
      </c>
      <c r="AA1650" s="457"/>
      <c r="AB1650" s="55">
        <f t="shared" si="463"/>
        <v>0</v>
      </c>
      <c r="AC1650" s="55">
        <f>IF(A_Stammdaten!$B$25="ja",D_SAV!AA1650,D_SAV!AB1650)</f>
        <v>0</v>
      </c>
      <c r="AD1650" s="478">
        <f>IF(AC1650=0,0,IF(U1650-(con_EOGJahr-D_SAV!E1650)&lt;=0,AC1650,AC1650/V1650))</f>
        <v>0</v>
      </c>
      <c r="AE1650" s="478">
        <f>IFERROR(IF(AND(VLOOKUP(D1650,rng_ND,5,FALSE)="Ja",D_SAV!T1650="degressiv"),D_SAV!AC1650*Y1650/100,0),0)</f>
        <v>0</v>
      </c>
      <c r="AF1650" s="55">
        <f>IFERROR(IF(VLOOKUP(D1650,rng_ND,5,FALSE)="Ja",MAX(D_SAV!AD1650:AE1650),D_SAV!AD1650),0)</f>
        <v>0</v>
      </c>
      <c r="AG1650" s="55">
        <f t="shared" si="464"/>
        <v>0</v>
      </c>
      <c r="AH1650" s="55">
        <f t="shared" si="465"/>
        <v>0</v>
      </c>
      <c r="AI1650" s="55">
        <f t="shared" si="466"/>
        <v>0</v>
      </c>
      <c r="AJ1650" s="55">
        <f t="shared" si="467"/>
        <v>0</v>
      </c>
      <c r="AK1650" s="55">
        <f t="shared" si="458"/>
        <v>0</v>
      </c>
      <c r="AL1650" s="55">
        <f t="shared" si="459"/>
        <v>0</v>
      </c>
      <c r="AM1650" s="55">
        <f t="shared" si="460"/>
        <v>0</v>
      </c>
    </row>
    <row r="1651" spans="1:39" x14ac:dyDescent="0.25">
      <c r="A1651" s="47">
        <v>1647</v>
      </c>
      <c r="B1651" s="358" t="str">
        <f>IF(AND(E1651&lt;&gt;0,D1651&lt;&gt;0,F1651&lt;&gt;0),IF(C1651&lt;&gt;0,CONCATENATE(C1651,"-AGr",VLOOKUP(D1651,Listen!$A$2:$G$45,7,FALSE),"-",E1651,"-",F1651,),CONCATENATE("AGr",VLOOKUP(D1651,Listen!$A$2:$G$45,7,FALSE),"-",E1651,"-",F1651)),"keine vollständige ID")</f>
        <v>keine vollständige ID</v>
      </c>
      <c r="C1651" s="359">
        <f>'[2]III_SAV-Details_NB'!B1657</f>
        <v>0</v>
      </c>
      <c r="D1651" s="359">
        <f>'[2]III_SAV-Details_NB'!C1657</f>
        <v>0</v>
      </c>
      <c r="E1651" s="359">
        <f>'[2]III_SAV-Details_NB'!D1657</f>
        <v>0</v>
      </c>
      <c r="F1651" s="490"/>
      <c r="G1651" s="281">
        <f>'[2]III_SAV-Details_NB'!X1657</f>
        <v>0</v>
      </c>
      <c r="H1651" s="281">
        <f t="shared" si="461"/>
        <v>0</v>
      </c>
      <c r="I1651" s="281">
        <f>IF(con_EOGJahr=2025,'[2]III_SAV-Details_NB'!AA1657,IF(con_EOGJahr=2026,'[2]III_SAV-Details_NB'!AB1657,'[2]III_SAV-Details_NB'!AC1657))</f>
        <v>0</v>
      </c>
      <c r="J1651" s="282"/>
      <c r="K1651" s="282"/>
      <c r="L1651" s="282"/>
      <c r="M1651" s="282"/>
      <c r="N1651" s="282"/>
      <c r="O1651" s="282"/>
      <c r="P1651" s="52">
        <f t="shared" si="462"/>
        <v>0</v>
      </c>
      <c r="Q1651" s="60"/>
      <c r="R1651" s="53">
        <f t="shared" si="468"/>
        <v>0</v>
      </c>
      <c r="S1651" s="59"/>
      <c r="T1651" s="61"/>
      <c r="U1651" s="342" t="str">
        <f t="shared" si="472"/>
        <v>k.A.</v>
      </c>
      <c r="V1651" s="343" t="str">
        <f t="shared" si="469"/>
        <v>k.A.</v>
      </c>
      <c r="W1651" s="343" t="str">
        <f>IFERROR(IF(OR($D1651="",$E1651=0,con_Ende=0),"k.A.",IF(VLOOKUP($D1651,rng_ND,5,0)="Nein",VLOOKUP($D1651,rng_ND,2,FALSE),MIN(VLOOKUP($D1651,rng_ND,2,FALSE),A_Stammdaten!$B$19-D_SAV!$E1651+1))),"k.A.")</f>
        <v>k.A.</v>
      </c>
      <c r="X1651" s="343" t="str">
        <f t="shared" si="470"/>
        <v>k.A.</v>
      </c>
      <c r="Y1651" s="62"/>
      <c r="Z1651" s="48">
        <f t="shared" si="471"/>
        <v>0</v>
      </c>
      <c r="AA1651" s="457"/>
      <c r="AB1651" s="55">
        <f t="shared" si="463"/>
        <v>0</v>
      </c>
      <c r="AC1651" s="55">
        <f>IF(A_Stammdaten!$B$25="ja",D_SAV!AA1651,D_SAV!AB1651)</f>
        <v>0</v>
      </c>
      <c r="AD1651" s="478">
        <f>IF(AC1651=0,0,IF(U1651-(con_EOGJahr-D_SAV!E1651)&lt;=0,AC1651,AC1651/V1651))</f>
        <v>0</v>
      </c>
      <c r="AE1651" s="478">
        <f>IFERROR(IF(AND(VLOOKUP(D1651,rng_ND,5,FALSE)="Ja",D_SAV!T1651="degressiv"),D_SAV!AC1651*Y1651/100,0),0)</f>
        <v>0</v>
      </c>
      <c r="AF1651" s="55">
        <f>IFERROR(IF(VLOOKUP(D1651,rng_ND,5,FALSE)="Ja",MAX(D_SAV!AD1651:AE1651),D_SAV!AD1651),0)</f>
        <v>0</v>
      </c>
      <c r="AG1651" s="55">
        <f t="shared" si="464"/>
        <v>0</v>
      </c>
      <c r="AH1651" s="55">
        <f t="shared" si="465"/>
        <v>0</v>
      </c>
      <c r="AI1651" s="55">
        <f t="shared" si="466"/>
        <v>0</v>
      </c>
      <c r="AJ1651" s="55">
        <f t="shared" si="467"/>
        <v>0</v>
      </c>
      <c r="AK1651" s="55">
        <f t="shared" si="458"/>
        <v>0</v>
      </c>
      <c r="AL1651" s="55">
        <f t="shared" si="459"/>
        <v>0</v>
      </c>
      <c r="AM1651" s="55">
        <f t="shared" si="460"/>
        <v>0</v>
      </c>
    </row>
    <row r="1652" spans="1:39" x14ac:dyDescent="0.25">
      <c r="A1652" s="47">
        <v>1648</v>
      </c>
      <c r="B1652" s="358" t="str">
        <f>IF(AND(E1652&lt;&gt;0,D1652&lt;&gt;0,F1652&lt;&gt;0),IF(C1652&lt;&gt;0,CONCATENATE(C1652,"-AGr",VLOOKUP(D1652,Listen!$A$2:$G$45,7,FALSE),"-",E1652,"-",F1652,),CONCATENATE("AGr",VLOOKUP(D1652,Listen!$A$2:$G$45,7,FALSE),"-",E1652,"-",F1652)),"keine vollständige ID")</f>
        <v>keine vollständige ID</v>
      </c>
      <c r="C1652" s="359">
        <f>'[2]III_SAV-Details_NB'!B1658</f>
        <v>0</v>
      </c>
      <c r="D1652" s="359">
        <f>'[2]III_SAV-Details_NB'!C1658</f>
        <v>0</v>
      </c>
      <c r="E1652" s="359">
        <f>'[2]III_SAV-Details_NB'!D1658</f>
        <v>0</v>
      </c>
      <c r="F1652" s="490"/>
      <c r="G1652" s="281">
        <f>'[2]III_SAV-Details_NB'!X1658</f>
        <v>0</v>
      </c>
      <c r="H1652" s="281">
        <f t="shared" si="461"/>
        <v>0</v>
      </c>
      <c r="I1652" s="281">
        <f>IF(con_EOGJahr=2025,'[2]III_SAV-Details_NB'!AA1658,IF(con_EOGJahr=2026,'[2]III_SAV-Details_NB'!AB1658,'[2]III_SAV-Details_NB'!AC1658))</f>
        <v>0</v>
      </c>
      <c r="J1652" s="282"/>
      <c r="K1652" s="282"/>
      <c r="L1652" s="282"/>
      <c r="M1652" s="282"/>
      <c r="N1652" s="282"/>
      <c r="O1652" s="282"/>
      <c r="P1652" s="52">
        <f t="shared" si="462"/>
        <v>0</v>
      </c>
      <c r="Q1652" s="60"/>
      <c r="R1652" s="53">
        <f t="shared" si="468"/>
        <v>0</v>
      </c>
      <c r="S1652" s="59"/>
      <c r="T1652" s="61"/>
      <c r="U1652" s="342" t="str">
        <f t="shared" si="472"/>
        <v>k.A.</v>
      </c>
      <c r="V1652" s="343" t="str">
        <f t="shared" si="469"/>
        <v>k.A.</v>
      </c>
      <c r="W1652" s="343" t="str">
        <f>IFERROR(IF(OR($D1652="",$E1652=0,con_Ende=0),"k.A.",IF(VLOOKUP($D1652,rng_ND,5,0)="Nein",VLOOKUP($D1652,rng_ND,2,FALSE),MIN(VLOOKUP($D1652,rng_ND,2,FALSE),A_Stammdaten!$B$19-D_SAV!$E1652+1))),"k.A.")</f>
        <v>k.A.</v>
      </c>
      <c r="X1652" s="343" t="str">
        <f t="shared" si="470"/>
        <v>k.A.</v>
      </c>
      <c r="Y1652" s="62"/>
      <c r="Z1652" s="48">
        <f t="shared" si="471"/>
        <v>0</v>
      </c>
      <c r="AA1652" s="457"/>
      <c r="AB1652" s="55">
        <f t="shared" si="463"/>
        <v>0</v>
      </c>
      <c r="AC1652" s="55">
        <f>IF(A_Stammdaten!$B$25="ja",D_SAV!AA1652,D_SAV!AB1652)</f>
        <v>0</v>
      </c>
      <c r="AD1652" s="478">
        <f>IF(AC1652=0,0,IF(U1652-(con_EOGJahr-D_SAV!E1652)&lt;=0,AC1652,AC1652/V1652))</f>
        <v>0</v>
      </c>
      <c r="AE1652" s="478">
        <f>IFERROR(IF(AND(VLOOKUP(D1652,rng_ND,5,FALSE)="Ja",D_SAV!T1652="degressiv"),D_SAV!AC1652*Y1652/100,0),0)</f>
        <v>0</v>
      </c>
      <c r="AF1652" s="55">
        <f>IFERROR(IF(VLOOKUP(D1652,rng_ND,5,FALSE)="Ja",MAX(D_SAV!AD1652:AE1652),D_SAV!AD1652),0)</f>
        <v>0</v>
      </c>
      <c r="AG1652" s="55">
        <f t="shared" si="464"/>
        <v>0</v>
      </c>
      <c r="AH1652" s="55">
        <f t="shared" si="465"/>
        <v>0</v>
      </c>
      <c r="AI1652" s="55">
        <f t="shared" si="466"/>
        <v>0</v>
      </c>
      <c r="AJ1652" s="55">
        <f t="shared" si="467"/>
        <v>0</v>
      </c>
      <c r="AK1652" s="55">
        <f t="shared" si="458"/>
        <v>0</v>
      </c>
      <c r="AL1652" s="55">
        <f t="shared" si="459"/>
        <v>0</v>
      </c>
      <c r="AM1652" s="55">
        <f t="shared" si="460"/>
        <v>0</v>
      </c>
    </row>
    <row r="1653" spans="1:39" x14ac:dyDescent="0.25">
      <c r="A1653" s="47">
        <v>1649</v>
      </c>
      <c r="B1653" s="358" t="str">
        <f>IF(AND(E1653&lt;&gt;0,D1653&lt;&gt;0,F1653&lt;&gt;0),IF(C1653&lt;&gt;0,CONCATENATE(C1653,"-AGr",VLOOKUP(D1653,Listen!$A$2:$G$45,7,FALSE),"-",E1653,"-",F1653,),CONCATENATE("AGr",VLOOKUP(D1653,Listen!$A$2:$G$45,7,FALSE),"-",E1653,"-",F1653)),"keine vollständige ID")</f>
        <v>keine vollständige ID</v>
      </c>
      <c r="C1653" s="359">
        <f>'[2]III_SAV-Details_NB'!B1659</f>
        <v>0</v>
      </c>
      <c r="D1653" s="359">
        <f>'[2]III_SAV-Details_NB'!C1659</f>
        <v>0</v>
      </c>
      <c r="E1653" s="359">
        <f>'[2]III_SAV-Details_NB'!D1659</f>
        <v>0</v>
      </c>
      <c r="F1653" s="490"/>
      <c r="G1653" s="281">
        <f>'[2]III_SAV-Details_NB'!X1659</f>
        <v>0</v>
      </c>
      <c r="H1653" s="281">
        <f t="shared" si="461"/>
        <v>0</v>
      </c>
      <c r="I1653" s="281">
        <f>IF(con_EOGJahr=2025,'[2]III_SAV-Details_NB'!AA1659,IF(con_EOGJahr=2026,'[2]III_SAV-Details_NB'!AB1659,'[2]III_SAV-Details_NB'!AC1659))</f>
        <v>0</v>
      </c>
      <c r="J1653" s="282"/>
      <c r="K1653" s="282"/>
      <c r="L1653" s="282"/>
      <c r="M1653" s="282"/>
      <c r="N1653" s="282"/>
      <c r="O1653" s="282"/>
      <c r="P1653" s="52">
        <f t="shared" si="462"/>
        <v>0</v>
      </c>
      <c r="Q1653" s="60"/>
      <c r="R1653" s="53">
        <f t="shared" si="468"/>
        <v>0</v>
      </c>
      <c r="S1653" s="59"/>
      <c r="T1653" s="61"/>
      <c r="U1653" s="342" t="str">
        <f t="shared" si="472"/>
        <v>k.A.</v>
      </c>
      <c r="V1653" s="343" t="str">
        <f t="shared" si="469"/>
        <v>k.A.</v>
      </c>
      <c r="W1653" s="343" t="str">
        <f>IFERROR(IF(OR($D1653="",$E1653=0,con_Ende=0),"k.A.",IF(VLOOKUP($D1653,rng_ND,5,0)="Nein",VLOOKUP($D1653,rng_ND,2,FALSE),MIN(VLOOKUP($D1653,rng_ND,2,FALSE),A_Stammdaten!$B$19-D_SAV!$E1653+1))),"k.A.")</f>
        <v>k.A.</v>
      </c>
      <c r="X1653" s="343" t="str">
        <f t="shared" si="470"/>
        <v>k.A.</v>
      </c>
      <c r="Y1653" s="62"/>
      <c r="Z1653" s="48">
        <f t="shared" si="471"/>
        <v>0</v>
      </c>
      <c r="AA1653" s="457"/>
      <c r="AB1653" s="55">
        <f t="shared" si="463"/>
        <v>0</v>
      </c>
      <c r="AC1653" s="55">
        <f>IF(A_Stammdaten!$B$25="ja",D_SAV!AA1653,D_SAV!AB1653)</f>
        <v>0</v>
      </c>
      <c r="AD1653" s="478">
        <f>IF(AC1653=0,0,IF(U1653-(con_EOGJahr-D_SAV!E1653)&lt;=0,AC1653,AC1653/V1653))</f>
        <v>0</v>
      </c>
      <c r="AE1653" s="478">
        <f>IFERROR(IF(AND(VLOOKUP(D1653,rng_ND,5,FALSE)="Ja",D_SAV!T1653="degressiv"),D_SAV!AC1653*Y1653/100,0),0)</f>
        <v>0</v>
      </c>
      <c r="AF1653" s="55">
        <f>IFERROR(IF(VLOOKUP(D1653,rng_ND,5,FALSE)="Ja",MAX(D_SAV!AD1653:AE1653),D_SAV!AD1653),0)</f>
        <v>0</v>
      </c>
      <c r="AG1653" s="55">
        <f t="shared" si="464"/>
        <v>0</v>
      </c>
      <c r="AH1653" s="55">
        <f t="shared" si="465"/>
        <v>0</v>
      </c>
      <c r="AI1653" s="55">
        <f t="shared" si="466"/>
        <v>0</v>
      </c>
      <c r="AJ1653" s="55">
        <f t="shared" si="467"/>
        <v>0</v>
      </c>
      <c r="AK1653" s="55">
        <f t="shared" si="458"/>
        <v>0</v>
      </c>
      <c r="AL1653" s="55">
        <f t="shared" si="459"/>
        <v>0</v>
      </c>
      <c r="AM1653" s="55">
        <f t="shared" si="460"/>
        <v>0</v>
      </c>
    </row>
    <row r="1654" spans="1:39" x14ac:dyDescent="0.25">
      <c r="A1654" s="47">
        <v>1650</v>
      </c>
      <c r="B1654" s="358" t="str">
        <f>IF(AND(E1654&lt;&gt;0,D1654&lt;&gt;0,F1654&lt;&gt;0),IF(C1654&lt;&gt;0,CONCATENATE(C1654,"-AGr",VLOOKUP(D1654,Listen!$A$2:$G$45,7,FALSE),"-",E1654,"-",F1654,),CONCATENATE("AGr",VLOOKUP(D1654,Listen!$A$2:$G$45,7,FALSE),"-",E1654,"-",F1654)),"keine vollständige ID")</f>
        <v>keine vollständige ID</v>
      </c>
      <c r="C1654" s="359">
        <f>'[2]III_SAV-Details_NB'!B1660</f>
        <v>0</v>
      </c>
      <c r="D1654" s="359">
        <f>'[2]III_SAV-Details_NB'!C1660</f>
        <v>0</v>
      </c>
      <c r="E1654" s="359">
        <f>'[2]III_SAV-Details_NB'!D1660</f>
        <v>0</v>
      </c>
      <c r="F1654" s="490"/>
      <c r="G1654" s="281">
        <f>'[2]III_SAV-Details_NB'!X1660</f>
        <v>0</v>
      </c>
      <c r="H1654" s="281">
        <f t="shared" si="461"/>
        <v>0</v>
      </c>
      <c r="I1654" s="281">
        <f>IF(con_EOGJahr=2025,'[2]III_SAV-Details_NB'!AA1660,IF(con_EOGJahr=2026,'[2]III_SAV-Details_NB'!AB1660,'[2]III_SAV-Details_NB'!AC1660))</f>
        <v>0</v>
      </c>
      <c r="J1654" s="282"/>
      <c r="K1654" s="282"/>
      <c r="L1654" s="282"/>
      <c r="M1654" s="282"/>
      <c r="N1654" s="282"/>
      <c r="O1654" s="282"/>
      <c r="P1654" s="52">
        <f t="shared" si="462"/>
        <v>0</v>
      </c>
      <c r="Q1654" s="60"/>
      <c r="R1654" s="53">
        <f t="shared" si="468"/>
        <v>0</v>
      </c>
      <c r="S1654" s="59"/>
      <c r="T1654" s="61"/>
      <c r="U1654" s="342" t="str">
        <f t="shared" si="472"/>
        <v>k.A.</v>
      </c>
      <c r="V1654" s="343" t="str">
        <f t="shared" si="469"/>
        <v>k.A.</v>
      </c>
      <c r="W1654" s="343" t="str">
        <f>IFERROR(IF(OR($D1654="",$E1654=0,con_Ende=0),"k.A.",IF(VLOOKUP($D1654,rng_ND,5,0)="Nein",VLOOKUP($D1654,rng_ND,2,FALSE),MIN(VLOOKUP($D1654,rng_ND,2,FALSE),A_Stammdaten!$B$19-D_SAV!$E1654+1))),"k.A.")</f>
        <v>k.A.</v>
      </c>
      <c r="X1654" s="343" t="str">
        <f t="shared" si="470"/>
        <v>k.A.</v>
      </c>
      <c r="Y1654" s="62"/>
      <c r="Z1654" s="48">
        <f t="shared" si="471"/>
        <v>0</v>
      </c>
      <c r="AA1654" s="457"/>
      <c r="AB1654" s="55">
        <f t="shared" si="463"/>
        <v>0</v>
      </c>
      <c r="AC1654" s="55">
        <f>IF(A_Stammdaten!$B$25="ja",D_SAV!AA1654,D_SAV!AB1654)</f>
        <v>0</v>
      </c>
      <c r="AD1654" s="478">
        <f>IF(AC1654=0,0,IF(U1654-(con_EOGJahr-D_SAV!E1654)&lt;=0,AC1654,AC1654/V1654))</f>
        <v>0</v>
      </c>
      <c r="AE1654" s="478">
        <f>IFERROR(IF(AND(VLOOKUP(D1654,rng_ND,5,FALSE)="Ja",D_SAV!T1654="degressiv"),D_SAV!AC1654*Y1654/100,0),0)</f>
        <v>0</v>
      </c>
      <c r="AF1654" s="55">
        <f>IFERROR(IF(VLOOKUP(D1654,rng_ND,5,FALSE)="Ja",MAX(D_SAV!AD1654:AE1654),D_SAV!AD1654),0)</f>
        <v>0</v>
      </c>
      <c r="AG1654" s="55">
        <f t="shared" si="464"/>
        <v>0</v>
      </c>
      <c r="AH1654" s="55">
        <f t="shared" si="465"/>
        <v>0</v>
      </c>
      <c r="AI1654" s="55">
        <f t="shared" si="466"/>
        <v>0</v>
      </c>
      <c r="AJ1654" s="55">
        <f t="shared" si="467"/>
        <v>0</v>
      </c>
      <c r="AK1654" s="55">
        <f t="shared" si="458"/>
        <v>0</v>
      </c>
      <c r="AL1654" s="55">
        <f t="shared" si="459"/>
        <v>0</v>
      </c>
      <c r="AM1654" s="55">
        <f t="shared" si="460"/>
        <v>0</v>
      </c>
    </row>
    <row r="1655" spans="1:39" x14ac:dyDescent="0.25">
      <c r="A1655" s="47">
        <v>1651</v>
      </c>
      <c r="B1655" s="358" t="str">
        <f>IF(AND(E1655&lt;&gt;0,D1655&lt;&gt;0,F1655&lt;&gt;0),IF(C1655&lt;&gt;0,CONCATENATE(C1655,"-AGr",VLOOKUP(D1655,Listen!$A$2:$G$45,7,FALSE),"-",E1655,"-",F1655,),CONCATENATE("AGr",VLOOKUP(D1655,Listen!$A$2:$G$45,7,FALSE),"-",E1655,"-",F1655)),"keine vollständige ID")</f>
        <v>keine vollständige ID</v>
      </c>
      <c r="C1655" s="359">
        <f>'[2]III_SAV-Details_NB'!B1661</f>
        <v>0</v>
      </c>
      <c r="D1655" s="359">
        <f>'[2]III_SAV-Details_NB'!C1661</f>
        <v>0</v>
      </c>
      <c r="E1655" s="359">
        <f>'[2]III_SAV-Details_NB'!D1661</f>
        <v>0</v>
      </c>
      <c r="F1655" s="490"/>
      <c r="G1655" s="281">
        <f>'[2]III_SAV-Details_NB'!X1661</f>
        <v>0</v>
      </c>
      <c r="H1655" s="281">
        <f t="shared" si="461"/>
        <v>0</v>
      </c>
      <c r="I1655" s="281">
        <f>IF(con_EOGJahr=2025,'[2]III_SAV-Details_NB'!AA1661,IF(con_EOGJahr=2026,'[2]III_SAV-Details_NB'!AB1661,'[2]III_SAV-Details_NB'!AC1661))</f>
        <v>0</v>
      </c>
      <c r="J1655" s="282"/>
      <c r="K1655" s="282"/>
      <c r="L1655" s="282"/>
      <c r="M1655" s="282"/>
      <c r="N1655" s="282"/>
      <c r="O1655" s="282"/>
      <c r="P1655" s="52">
        <f t="shared" si="462"/>
        <v>0</v>
      </c>
      <c r="Q1655" s="60"/>
      <c r="R1655" s="53">
        <f t="shared" si="468"/>
        <v>0</v>
      </c>
      <c r="S1655" s="59"/>
      <c r="T1655" s="61"/>
      <c r="U1655" s="342" t="str">
        <f t="shared" si="472"/>
        <v>k.A.</v>
      </c>
      <c r="V1655" s="343" t="str">
        <f t="shared" si="469"/>
        <v>k.A.</v>
      </c>
      <c r="W1655" s="343" t="str">
        <f>IFERROR(IF(OR($D1655="",$E1655=0,con_Ende=0),"k.A.",IF(VLOOKUP($D1655,rng_ND,5,0)="Nein",VLOOKUP($D1655,rng_ND,2,FALSE),MIN(VLOOKUP($D1655,rng_ND,2,FALSE),A_Stammdaten!$B$19-D_SAV!$E1655+1))),"k.A.")</f>
        <v>k.A.</v>
      </c>
      <c r="X1655" s="343" t="str">
        <f t="shared" si="470"/>
        <v>k.A.</v>
      </c>
      <c r="Y1655" s="62"/>
      <c r="Z1655" s="48">
        <f t="shared" si="471"/>
        <v>0</v>
      </c>
      <c r="AA1655" s="457"/>
      <c r="AB1655" s="55">
        <f t="shared" si="463"/>
        <v>0</v>
      </c>
      <c r="AC1655" s="55">
        <f>IF(A_Stammdaten!$B$25="ja",D_SAV!AA1655,D_SAV!AB1655)</f>
        <v>0</v>
      </c>
      <c r="AD1655" s="478">
        <f>IF(AC1655=0,0,IF(U1655-(con_EOGJahr-D_SAV!E1655)&lt;=0,AC1655,AC1655/V1655))</f>
        <v>0</v>
      </c>
      <c r="AE1655" s="478">
        <f>IFERROR(IF(AND(VLOOKUP(D1655,rng_ND,5,FALSE)="Ja",D_SAV!T1655="degressiv"),D_SAV!AC1655*Y1655/100,0),0)</f>
        <v>0</v>
      </c>
      <c r="AF1655" s="55">
        <f>IFERROR(IF(VLOOKUP(D1655,rng_ND,5,FALSE)="Ja",MAX(D_SAV!AD1655:AE1655),D_SAV!AD1655),0)</f>
        <v>0</v>
      </c>
      <c r="AG1655" s="55">
        <f t="shared" si="464"/>
        <v>0</v>
      </c>
      <c r="AH1655" s="55">
        <f t="shared" si="465"/>
        <v>0</v>
      </c>
      <c r="AI1655" s="55">
        <f t="shared" si="466"/>
        <v>0</v>
      </c>
      <c r="AJ1655" s="55">
        <f t="shared" si="467"/>
        <v>0</v>
      </c>
      <c r="AK1655" s="55">
        <f t="shared" si="458"/>
        <v>0</v>
      </c>
      <c r="AL1655" s="55">
        <f t="shared" si="459"/>
        <v>0</v>
      </c>
      <c r="AM1655" s="55">
        <f t="shared" si="460"/>
        <v>0</v>
      </c>
    </row>
    <row r="1656" spans="1:39" x14ac:dyDescent="0.25">
      <c r="A1656" s="47">
        <v>1652</v>
      </c>
      <c r="B1656" s="358" t="str">
        <f>IF(AND(E1656&lt;&gt;0,D1656&lt;&gt;0,F1656&lt;&gt;0),IF(C1656&lt;&gt;0,CONCATENATE(C1656,"-AGr",VLOOKUP(D1656,Listen!$A$2:$G$45,7,FALSE),"-",E1656,"-",F1656,),CONCATENATE("AGr",VLOOKUP(D1656,Listen!$A$2:$G$45,7,FALSE),"-",E1656,"-",F1656)),"keine vollständige ID")</f>
        <v>keine vollständige ID</v>
      </c>
      <c r="C1656" s="359">
        <f>'[2]III_SAV-Details_NB'!B1662</f>
        <v>0</v>
      </c>
      <c r="D1656" s="359">
        <f>'[2]III_SAV-Details_NB'!C1662</f>
        <v>0</v>
      </c>
      <c r="E1656" s="359">
        <f>'[2]III_SAV-Details_NB'!D1662</f>
        <v>0</v>
      </c>
      <c r="F1656" s="490"/>
      <c r="G1656" s="281">
        <f>'[2]III_SAV-Details_NB'!X1662</f>
        <v>0</v>
      </c>
      <c r="H1656" s="281">
        <f t="shared" si="461"/>
        <v>0</v>
      </c>
      <c r="I1656" s="281">
        <f>IF(con_EOGJahr=2025,'[2]III_SAV-Details_NB'!AA1662,IF(con_EOGJahr=2026,'[2]III_SAV-Details_NB'!AB1662,'[2]III_SAV-Details_NB'!AC1662))</f>
        <v>0</v>
      </c>
      <c r="J1656" s="282"/>
      <c r="K1656" s="282"/>
      <c r="L1656" s="282"/>
      <c r="M1656" s="282"/>
      <c r="N1656" s="282"/>
      <c r="O1656" s="282"/>
      <c r="P1656" s="52">
        <f t="shared" si="462"/>
        <v>0</v>
      </c>
      <c r="Q1656" s="60"/>
      <c r="R1656" s="53">
        <f t="shared" si="468"/>
        <v>0</v>
      </c>
      <c r="S1656" s="59"/>
      <c r="T1656" s="61"/>
      <c r="U1656" s="342" t="str">
        <f t="shared" si="472"/>
        <v>k.A.</v>
      </c>
      <c r="V1656" s="343" t="str">
        <f t="shared" si="469"/>
        <v>k.A.</v>
      </c>
      <c r="W1656" s="343" t="str">
        <f>IFERROR(IF(OR($D1656="",$E1656=0,con_Ende=0),"k.A.",IF(VLOOKUP($D1656,rng_ND,5,0)="Nein",VLOOKUP($D1656,rng_ND,2,FALSE),MIN(VLOOKUP($D1656,rng_ND,2,FALSE),A_Stammdaten!$B$19-D_SAV!$E1656+1))),"k.A.")</f>
        <v>k.A.</v>
      </c>
      <c r="X1656" s="343" t="str">
        <f t="shared" si="470"/>
        <v>k.A.</v>
      </c>
      <c r="Y1656" s="62"/>
      <c r="Z1656" s="48">
        <f t="shared" si="471"/>
        <v>0</v>
      </c>
      <c r="AA1656" s="457"/>
      <c r="AB1656" s="55">
        <f t="shared" si="463"/>
        <v>0</v>
      </c>
      <c r="AC1656" s="55">
        <f>IF(A_Stammdaten!$B$25="ja",D_SAV!AA1656,D_SAV!AB1656)</f>
        <v>0</v>
      </c>
      <c r="AD1656" s="478">
        <f>IF(AC1656=0,0,IF(U1656-(con_EOGJahr-D_SAV!E1656)&lt;=0,AC1656,AC1656/V1656))</f>
        <v>0</v>
      </c>
      <c r="AE1656" s="478">
        <f>IFERROR(IF(AND(VLOOKUP(D1656,rng_ND,5,FALSE)="Ja",D_SAV!T1656="degressiv"),D_SAV!AC1656*Y1656/100,0),0)</f>
        <v>0</v>
      </c>
      <c r="AF1656" s="55">
        <f>IFERROR(IF(VLOOKUP(D1656,rng_ND,5,FALSE)="Ja",MAX(D_SAV!AD1656:AE1656),D_SAV!AD1656),0)</f>
        <v>0</v>
      </c>
      <c r="AG1656" s="55">
        <f t="shared" si="464"/>
        <v>0</v>
      </c>
      <c r="AH1656" s="55">
        <f t="shared" si="465"/>
        <v>0</v>
      </c>
      <c r="AI1656" s="55">
        <f t="shared" si="466"/>
        <v>0</v>
      </c>
      <c r="AJ1656" s="55">
        <f t="shared" si="467"/>
        <v>0</v>
      </c>
      <c r="AK1656" s="55">
        <f t="shared" si="458"/>
        <v>0</v>
      </c>
      <c r="AL1656" s="55">
        <f t="shared" si="459"/>
        <v>0</v>
      </c>
      <c r="AM1656" s="55">
        <f t="shared" si="460"/>
        <v>0</v>
      </c>
    </row>
    <row r="1657" spans="1:39" x14ac:dyDescent="0.25">
      <c r="A1657" s="47">
        <v>1653</v>
      </c>
      <c r="B1657" s="358" t="str">
        <f>IF(AND(E1657&lt;&gt;0,D1657&lt;&gt;0,F1657&lt;&gt;0),IF(C1657&lt;&gt;0,CONCATENATE(C1657,"-AGr",VLOOKUP(D1657,Listen!$A$2:$G$45,7,FALSE),"-",E1657,"-",F1657,),CONCATENATE("AGr",VLOOKUP(D1657,Listen!$A$2:$G$45,7,FALSE),"-",E1657,"-",F1657)),"keine vollständige ID")</f>
        <v>keine vollständige ID</v>
      </c>
      <c r="C1657" s="359">
        <f>'[2]III_SAV-Details_NB'!B1663</f>
        <v>0</v>
      </c>
      <c r="D1657" s="359">
        <f>'[2]III_SAV-Details_NB'!C1663</f>
        <v>0</v>
      </c>
      <c r="E1657" s="359">
        <f>'[2]III_SAV-Details_NB'!D1663</f>
        <v>0</v>
      </c>
      <c r="F1657" s="490"/>
      <c r="G1657" s="281">
        <f>'[2]III_SAV-Details_NB'!X1663</f>
        <v>0</v>
      </c>
      <c r="H1657" s="281">
        <f t="shared" si="461"/>
        <v>0</v>
      </c>
      <c r="I1657" s="281">
        <f>IF(con_EOGJahr=2025,'[2]III_SAV-Details_NB'!AA1663,IF(con_EOGJahr=2026,'[2]III_SAV-Details_NB'!AB1663,'[2]III_SAV-Details_NB'!AC1663))</f>
        <v>0</v>
      </c>
      <c r="J1657" s="282"/>
      <c r="K1657" s="282"/>
      <c r="L1657" s="282"/>
      <c r="M1657" s="282"/>
      <c r="N1657" s="282"/>
      <c r="O1657" s="282"/>
      <c r="P1657" s="52">
        <f t="shared" si="462"/>
        <v>0</v>
      </c>
      <c r="Q1657" s="60"/>
      <c r="R1657" s="53">
        <f t="shared" si="468"/>
        <v>0</v>
      </c>
      <c r="S1657" s="59"/>
      <c r="T1657" s="61"/>
      <c r="U1657" s="342" t="str">
        <f t="shared" si="472"/>
        <v>k.A.</v>
      </c>
      <c r="V1657" s="343" t="str">
        <f t="shared" si="469"/>
        <v>k.A.</v>
      </c>
      <c r="W1657" s="343" t="str">
        <f>IFERROR(IF(OR($D1657="",$E1657=0,con_Ende=0),"k.A.",IF(VLOOKUP($D1657,rng_ND,5,0)="Nein",VLOOKUP($D1657,rng_ND,2,FALSE),MIN(VLOOKUP($D1657,rng_ND,2,FALSE),A_Stammdaten!$B$19-D_SAV!$E1657+1))),"k.A.")</f>
        <v>k.A.</v>
      </c>
      <c r="X1657" s="343" t="str">
        <f t="shared" si="470"/>
        <v>k.A.</v>
      </c>
      <c r="Y1657" s="62"/>
      <c r="Z1657" s="48">
        <f t="shared" si="471"/>
        <v>0</v>
      </c>
      <c r="AA1657" s="457"/>
      <c r="AB1657" s="55">
        <f t="shared" si="463"/>
        <v>0</v>
      </c>
      <c r="AC1657" s="55">
        <f>IF(A_Stammdaten!$B$25="ja",D_SAV!AA1657,D_SAV!AB1657)</f>
        <v>0</v>
      </c>
      <c r="AD1657" s="478">
        <f>IF(AC1657=0,0,IF(U1657-(con_EOGJahr-D_SAV!E1657)&lt;=0,AC1657,AC1657/V1657))</f>
        <v>0</v>
      </c>
      <c r="AE1657" s="478">
        <f>IFERROR(IF(AND(VLOOKUP(D1657,rng_ND,5,FALSE)="Ja",D_SAV!T1657="degressiv"),D_SAV!AC1657*Y1657/100,0),0)</f>
        <v>0</v>
      </c>
      <c r="AF1657" s="55">
        <f>IFERROR(IF(VLOOKUP(D1657,rng_ND,5,FALSE)="Ja",MAX(D_SAV!AD1657:AE1657),D_SAV!AD1657),0)</f>
        <v>0</v>
      </c>
      <c r="AG1657" s="55">
        <f t="shared" si="464"/>
        <v>0</v>
      </c>
      <c r="AH1657" s="55">
        <f t="shared" si="465"/>
        <v>0</v>
      </c>
      <c r="AI1657" s="55">
        <f t="shared" si="466"/>
        <v>0</v>
      </c>
      <c r="AJ1657" s="55">
        <f t="shared" si="467"/>
        <v>0</v>
      </c>
      <c r="AK1657" s="55">
        <f t="shared" si="458"/>
        <v>0</v>
      </c>
      <c r="AL1657" s="55">
        <f t="shared" si="459"/>
        <v>0</v>
      </c>
      <c r="AM1657" s="55">
        <f t="shared" si="460"/>
        <v>0</v>
      </c>
    </row>
    <row r="1658" spans="1:39" x14ac:dyDescent="0.25">
      <c r="A1658" s="47">
        <v>1654</v>
      </c>
      <c r="B1658" s="358" t="str">
        <f>IF(AND(E1658&lt;&gt;0,D1658&lt;&gt;0,F1658&lt;&gt;0),IF(C1658&lt;&gt;0,CONCATENATE(C1658,"-AGr",VLOOKUP(D1658,Listen!$A$2:$G$45,7,FALSE),"-",E1658,"-",F1658,),CONCATENATE("AGr",VLOOKUP(D1658,Listen!$A$2:$G$45,7,FALSE),"-",E1658,"-",F1658)),"keine vollständige ID")</f>
        <v>keine vollständige ID</v>
      </c>
      <c r="C1658" s="359">
        <f>'[2]III_SAV-Details_NB'!B1664</f>
        <v>0</v>
      </c>
      <c r="D1658" s="359">
        <f>'[2]III_SAV-Details_NB'!C1664</f>
        <v>0</v>
      </c>
      <c r="E1658" s="359">
        <f>'[2]III_SAV-Details_NB'!D1664</f>
        <v>0</v>
      </c>
      <c r="F1658" s="490"/>
      <c r="G1658" s="281">
        <f>'[2]III_SAV-Details_NB'!X1664</f>
        <v>0</v>
      </c>
      <c r="H1658" s="281">
        <f t="shared" si="461"/>
        <v>0</v>
      </c>
      <c r="I1658" s="281">
        <f>IF(con_EOGJahr=2025,'[2]III_SAV-Details_NB'!AA1664,IF(con_EOGJahr=2026,'[2]III_SAV-Details_NB'!AB1664,'[2]III_SAV-Details_NB'!AC1664))</f>
        <v>0</v>
      </c>
      <c r="J1658" s="282"/>
      <c r="K1658" s="282"/>
      <c r="L1658" s="282"/>
      <c r="M1658" s="282"/>
      <c r="N1658" s="282"/>
      <c r="O1658" s="282"/>
      <c r="P1658" s="52">
        <f t="shared" si="462"/>
        <v>0</v>
      </c>
      <c r="Q1658" s="60"/>
      <c r="R1658" s="53">
        <f t="shared" si="468"/>
        <v>0</v>
      </c>
      <c r="S1658" s="59"/>
      <c r="T1658" s="61"/>
      <c r="U1658" s="342" t="str">
        <f t="shared" si="472"/>
        <v>k.A.</v>
      </c>
      <c r="V1658" s="343" t="str">
        <f t="shared" si="469"/>
        <v>k.A.</v>
      </c>
      <c r="W1658" s="343" t="str">
        <f>IFERROR(IF(OR($D1658="",$E1658=0,con_Ende=0),"k.A.",IF(VLOOKUP($D1658,rng_ND,5,0)="Nein",VLOOKUP($D1658,rng_ND,2,FALSE),MIN(VLOOKUP($D1658,rng_ND,2,FALSE),A_Stammdaten!$B$19-D_SAV!$E1658+1))),"k.A.")</f>
        <v>k.A.</v>
      </c>
      <c r="X1658" s="343" t="str">
        <f t="shared" si="470"/>
        <v>k.A.</v>
      </c>
      <c r="Y1658" s="62"/>
      <c r="Z1658" s="48">
        <f t="shared" si="471"/>
        <v>0</v>
      </c>
      <c r="AA1658" s="457"/>
      <c r="AB1658" s="55">
        <f t="shared" si="463"/>
        <v>0</v>
      </c>
      <c r="AC1658" s="55">
        <f>IF(A_Stammdaten!$B$25="ja",D_SAV!AA1658,D_SAV!AB1658)</f>
        <v>0</v>
      </c>
      <c r="AD1658" s="478">
        <f>IF(AC1658=0,0,IF(U1658-(con_EOGJahr-D_SAV!E1658)&lt;=0,AC1658,AC1658/V1658))</f>
        <v>0</v>
      </c>
      <c r="AE1658" s="478">
        <f>IFERROR(IF(AND(VLOOKUP(D1658,rng_ND,5,FALSE)="Ja",D_SAV!T1658="degressiv"),D_SAV!AC1658*Y1658/100,0),0)</f>
        <v>0</v>
      </c>
      <c r="AF1658" s="55">
        <f>IFERROR(IF(VLOOKUP(D1658,rng_ND,5,FALSE)="Ja",MAX(D_SAV!AD1658:AE1658),D_SAV!AD1658),0)</f>
        <v>0</v>
      </c>
      <c r="AG1658" s="55">
        <f t="shared" si="464"/>
        <v>0</v>
      </c>
      <c r="AH1658" s="55">
        <f t="shared" si="465"/>
        <v>0</v>
      </c>
      <c r="AI1658" s="55">
        <f t="shared" si="466"/>
        <v>0</v>
      </c>
      <c r="AJ1658" s="55">
        <f t="shared" si="467"/>
        <v>0</v>
      </c>
      <c r="AK1658" s="55">
        <f t="shared" si="458"/>
        <v>0</v>
      </c>
      <c r="AL1658" s="55">
        <f t="shared" si="459"/>
        <v>0</v>
      </c>
      <c r="AM1658" s="55">
        <f t="shared" si="460"/>
        <v>0</v>
      </c>
    </row>
    <row r="1659" spans="1:39" x14ac:dyDescent="0.25">
      <c r="A1659" s="47">
        <v>1655</v>
      </c>
      <c r="B1659" s="358" t="str">
        <f>IF(AND(E1659&lt;&gt;0,D1659&lt;&gt;0,F1659&lt;&gt;0),IF(C1659&lt;&gt;0,CONCATENATE(C1659,"-AGr",VLOOKUP(D1659,Listen!$A$2:$G$45,7,FALSE),"-",E1659,"-",F1659,),CONCATENATE("AGr",VLOOKUP(D1659,Listen!$A$2:$G$45,7,FALSE),"-",E1659,"-",F1659)),"keine vollständige ID")</f>
        <v>keine vollständige ID</v>
      </c>
      <c r="C1659" s="359">
        <f>'[2]III_SAV-Details_NB'!B1665</f>
        <v>0</v>
      </c>
      <c r="D1659" s="359">
        <f>'[2]III_SAV-Details_NB'!C1665</f>
        <v>0</v>
      </c>
      <c r="E1659" s="359">
        <f>'[2]III_SAV-Details_NB'!D1665</f>
        <v>0</v>
      </c>
      <c r="F1659" s="490"/>
      <c r="G1659" s="281">
        <f>'[2]III_SAV-Details_NB'!X1665</f>
        <v>0</v>
      </c>
      <c r="H1659" s="281">
        <f t="shared" si="461"/>
        <v>0</v>
      </c>
      <c r="I1659" s="281">
        <f>IF(con_EOGJahr=2025,'[2]III_SAV-Details_NB'!AA1665,IF(con_EOGJahr=2026,'[2]III_SAV-Details_NB'!AB1665,'[2]III_SAV-Details_NB'!AC1665))</f>
        <v>0</v>
      </c>
      <c r="J1659" s="282"/>
      <c r="K1659" s="282"/>
      <c r="L1659" s="282"/>
      <c r="M1659" s="282"/>
      <c r="N1659" s="282"/>
      <c r="O1659" s="282"/>
      <c r="P1659" s="52">
        <f t="shared" si="462"/>
        <v>0</v>
      </c>
      <c r="Q1659" s="60"/>
      <c r="R1659" s="53">
        <f t="shared" si="468"/>
        <v>0</v>
      </c>
      <c r="S1659" s="59"/>
      <c r="T1659" s="61"/>
      <c r="U1659" s="342" t="str">
        <f t="shared" si="472"/>
        <v>k.A.</v>
      </c>
      <c r="V1659" s="343" t="str">
        <f t="shared" si="469"/>
        <v>k.A.</v>
      </c>
      <c r="W1659" s="343" t="str">
        <f>IFERROR(IF(OR($D1659="",$E1659=0,con_Ende=0),"k.A.",IF(VLOOKUP($D1659,rng_ND,5,0)="Nein",VLOOKUP($D1659,rng_ND,2,FALSE),MIN(VLOOKUP($D1659,rng_ND,2,FALSE),A_Stammdaten!$B$19-D_SAV!$E1659+1))),"k.A.")</f>
        <v>k.A.</v>
      </c>
      <c r="X1659" s="343" t="str">
        <f t="shared" si="470"/>
        <v>k.A.</v>
      </c>
      <c r="Y1659" s="62"/>
      <c r="Z1659" s="48">
        <f t="shared" si="471"/>
        <v>0</v>
      </c>
      <c r="AA1659" s="457"/>
      <c r="AB1659" s="55">
        <f t="shared" si="463"/>
        <v>0</v>
      </c>
      <c r="AC1659" s="55">
        <f>IF(A_Stammdaten!$B$25="ja",D_SAV!AA1659,D_SAV!AB1659)</f>
        <v>0</v>
      </c>
      <c r="AD1659" s="478">
        <f>IF(AC1659=0,0,IF(U1659-(con_EOGJahr-D_SAV!E1659)&lt;=0,AC1659,AC1659/V1659))</f>
        <v>0</v>
      </c>
      <c r="AE1659" s="478">
        <f>IFERROR(IF(AND(VLOOKUP(D1659,rng_ND,5,FALSE)="Ja",D_SAV!T1659="degressiv"),D_SAV!AC1659*Y1659/100,0),0)</f>
        <v>0</v>
      </c>
      <c r="AF1659" s="55">
        <f>IFERROR(IF(VLOOKUP(D1659,rng_ND,5,FALSE)="Ja",MAX(D_SAV!AD1659:AE1659),D_SAV!AD1659),0)</f>
        <v>0</v>
      </c>
      <c r="AG1659" s="55">
        <f t="shared" si="464"/>
        <v>0</v>
      </c>
      <c r="AH1659" s="55">
        <f t="shared" si="465"/>
        <v>0</v>
      </c>
      <c r="AI1659" s="55">
        <f t="shared" si="466"/>
        <v>0</v>
      </c>
      <c r="AJ1659" s="55">
        <f t="shared" si="467"/>
        <v>0</v>
      </c>
      <c r="AK1659" s="55">
        <f t="shared" si="458"/>
        <v>0</v>
      </c>
      <c r="AL1659" s="55">
        <f t="shared" si="459"/>
        <v>0</v>
      </c>
      <c r="AM1659" s="55">
        <f t="shared" si="460"/>
        <v>0</v>
      </c>
    </row>
    <row r="1660" spans="1:39" x14ac:dyDescent="0.25">
      <c r="A1660" s="47">
        <v>1656</v>
      </c>
      <c r="B1660" s="358" t="str">
        <f>IF(AND(E1660&lt;&gt;0,D1660&lt;&gt;0,F1660&lt;&gt;0),IF(C1660&lt;&gt;0,CONCATENATE(C1660,"-AGr",VLOOKUP(D1660,Listen!$A$2:$G$45,7,FALSE),"-",E1660,"-",F1660,),CONCATENATE("AGr",VLOOKUP(D1660,Listen!$A$2:$G$45,7,FALSE),"-",E1660,"-",F1660)),"keine vollständige ID")</f>
        <v>keine vollständige ID</v>
      </c>
      <c r="C1660" s="359">
        <f>'[2]III_SAV-Details_NB'!B1666</f>
        <v>0</v>
      </c>
      <c r="D1660" s="359">
        <f>'[2]III_SAV-Details_NB'!C1666</f>
        <v>0</v>
      </c>
      <c r="E1660" s="359">
        <f>'[2]III_SAV-Details_NB'!D1666</f>
        <v>0</v>
      </c>
      <c r="F1660" s="490"/>
      <c r="G1660" s="281">
        <f>'[2]III_SAV-Details_NB'!X1666</f>
        <v>0</v>
      </c>
      <c r="H1660" s="281">
        <f t="shared" si="461"/>
        <v>0</v>
      </c>
      <c r="I1660" s="281">
        <f>IF(con_EOGJahr=2025,'[2]III_SAV-Details_NB'!AA1666,IF(con_EOGJahr=2026,'[2]III_SAV-Details_NB'!AB1666,'[2]III_SAV-Details_NB'!AC1666))</f>
        <v>0</v>
      </c>
      <c r="J1660" s="282"/>
      <c r="K1660" s="282"/>
      <c r="L1660" s="282"/>
      <c r="M1660" s="282"/>
      <c r="N1660" s="282"/>
      <c r="O1660" s="282"/>
      <c r="P1660" s="52">
        <f t="shared" si="462"/>
        <v>0</v>
      </c>
      <c r="Q1660" s="60"/>
      <c r="R1660" s="53">
        <f t="shared" si="468"/>
        <v>0</v>
      </c>
      <c r="S1660" s="59"/>
      <c r="T1660" s="61"/>
      <c r="U1660" s="342" t="str">
        <f t="shared" si="472"/>
        <v>k.A.</v>
      </c>
      <c r="V1660" s="343" t="str">
        <f t="shared" si="469"/>
        <v>k.A.</v>
      </c>
      <c r="W1660" s="343" t="str">
        <f>IFERROR(IF(OR($D1660="",$E1660=0,con_Ende=0),"k.A.",IF(VLOOKUP($D1660,rng_ND,5,0)="Nein",VLOOKUP($D1660,rng_ND,2,FALSE),MIN(VLOOKUP($D1660,rng_ND,2,FALSE),A_Stammdaten!$B$19-D_SAV!$E1660+1))),"k.A.")</f>
        <v>k.A.</v>
      </c>
      <c r="X1660" s="343" t="str">
        <f t="shared" si="470"/>
        <v>k.A.</v>
      </c>
      <c r="Y1660" s="62"/>
      <c r="Z1660" s="48">
        <f t="shared" si="471"/>
        <v>0</v>
      </c>
      <c r="AA1660" s="457"/>
      <c r="AB1660" s="55">
        <f t="shared" si="463"/>
        <v>0</v>
      </c>
      <c r="AC1660" s="55">
        <f>IF(A_Stammdaten!$B$25="ja",D_SAV!AA1660,D_SAV!AB1660)</f>
        <v>0</v>
      </c>
      <c r="AD1660" s="478">
        <f>IF(AC1660=0,0,IF(U1660-(con_EOGJahr-D_SAV!E1660)&lt;=0,AC1660,AC1660/V1660))</f>
        <v>0</v>
      </c>
      <c r="AE1660" s="478">
        <f>IFERROR(IF(AND(VLOOKUP(D1660,rng_ND,5,FALSE)="Ja",D_SAV!T1660="degressiv"),D_SAV!AC1660*Y1660/100,0),0)</f>
        <v>0</v>
      </c>
      <c r="AF1660" s="55">
        <f>IFERROR(IF(VLOOKUP(D1660,rng_ND,5,FALSE)="Ja",MAX(D_SAV!AD1660:AE1660),D_SAV!AD1660),0)</f>
        <v>0</v>
      </c>
      <c r="AG1660" s="55">
        <f t="shared" si="464"/>
        <v>0</v>
      </c>
      <c r="AH1660" s="55">
        <f t="shared" si="465"/>
        <v>0</v>
      </c>
      <c r="AI1660" s="55">
        <f t="shared" si="466"/>
        <v>0</v>
      </c>
      <c r="AJ1660" s="55">
        <f t="shared" si="467"/>
        <v>0</v>
      </c>
      <c r="AK1660" s="55">
        <f t="shared" si="458"/>
        <v>0</v>
      </c>
      <c r="AL1660" s="55">
        <f t="shared" si="459"/>
        <v>0</v>
      </c>
      <c r="AM1660" s="55">
        <f t="shared" si="460"/>
        <v>0</v>
      </c>
    </row>
    <row r="1661" spans="1:39" x14ac:dyDescent="0.25">
      <c r="A1661" s="47">
        <v>1657</v>
      </c>
      <c r="B1661" s="358" t="str">
        <f>IF(AND(E1661&lt;&gt;0,D1661&lt;&gt;0,F1661&lt;&gt;0),IF(C1661&lt;&gt;0,CONCATENATE(C1661,"-AGr",VLOOKUP(D1661,Listen!$A$2:$G$45,7,FALSE),"-",E1661,"-",F1661,),CONCATENATE("AGr",VLOOKUP(D1661,Listen!$A$2:$G$45,7,FALSE),"-",E1661,"-",F1661)),"keine vollständige ID")</f>
        <v>keine vollständige ID</v>
      </c>
      <c r="C1661" s="359">
        <f>'[2]III_SAV-Details_NB'!B1667</f>
        <v>0</v>
      </c>
      <c r="D1661" s="359">
        <f>'[2]III_SAV-Details_NB'!C1667</f>
        <v>0</v>
      </c>
      <c r="E1661" s="359">
        <f>'[2]III_SAV-Details_NB'!D1667</f>
        <v>0</v>
      </c>
      <c r="F1661" s="490"/>
      <c r="G1661" s="281">
        <f>'[2]III_SAV-Details_NB'!X1667</f>
        <v>0</v>
      </c>
      <c r="H1661" s="281">
        <f t="shared" si="461"/>
        <v>0</v>
      </c>
      <c r="I1661" s="281">
        <f>IF(con_EOGJahr=2025,'[2]III_SAV-Details_NB'!AA1667,IF(con_EOGJahr=2026,'[2]III_SAV-Details_NB'!AB1667,'[2]III_SAV-Details_NB'!AC1667))</f>
        <v>0</v>
      </c>
      <c r="J1661" s="282"/>
      <c r="K1661" s="282"/>
      <c r="L1661" s="282"/>
      <c r="M1661" s="282"/>
      <c r="N1661" s="282"/>
      <c r="O1661" s="282"/>
      <c r="P1661" s="52">
        <f t="shared" si="462"/>
        <v>0</v>
      </c>
      <c r="Q1661" s="60"/>
      <c r="R1661" s="53">
        <f t="shared" si="468"/>
        <v>0</v>
      </c>
      <c r="S1661" s="59"/>
      <c r="T1661" s="61"/>
      <c r="U1661" s="342" t="str">
        <f t="shared" si="472"/>
        <v>k.A.</v>
      </c>
      <c r="V1661" s="343" t="str">
        <f t="shared" si="469"/>
        <v>k.A.</v>
      </c>
      <c r="W1661" s="343" t="str">
        <f>IFERROR(IF(OR($D1661="",$E1661=0,con_Ende=0),"k.A.",IF(VLOOKUP($D1661,rng_ND,5,0)="Nein",VLOOKUP($D1661,rng_ND,2,FALSE),MIN(VLOOKUP($D1661,rng_ND,2,FALSE),A_Stammdaten!$B$19-D_SAV!$E1661+1))),"k.A.")</f>
        <v>k.A.</v>
      </c>
      <c r="X1661" s="343" t="str">
        <f t="shared" si="470"/>
        <v>k.A.</v>
      </c>
      <c r="Y1661" s="62"/>
      <c r="Z1661" s="48">
        <f t="shared" si="471"/>
        <v>0</v>
      </c>
      <c r="AA1661" s="457"/>
      <c r="AB1661" s="55">
        <f t="shared" si="463"/>
        <v>0</v>
      </c>
      <c r="AC1661" s="55">
        <f>IF(A_Stammdaten!$B$25="ja",D_SAV!AA1661,D_SAV!AB1661)</f>
        <v>0</v>
      </c>
      <c r="AD1661" s="478">
        <f>IF(AC1661=0,0,IF(U1661-(con_EOGJahr-D_SAV!E1661)&lt;=0,AC1661,AC1661/V1661))</f>
        <v>0</v>
      </c>
      <c r="AE1661" s="478">
        <f>IFERROR(IF(AND(VLOOKUP(D1661,rng_ND,5,FALSE)="Ja",D_SAV!T1661="degressiv"),D_SAV!AC1661*Y1661/100,0),0)</f>
        <v>0</v>
      </c>
      <c r="AF1661" s="55">
        <f>IFERROR(IF(VLOOKUP(D1661,rng_ND,5,FALSE)="Ja",MAX(D_SAV!AD1661:AE1661),D_SAV!AD1661),0)</f>
        <v>0</v>
      </c>
      <c r="AG1661" s="55">
        <f t="shared" si="464"/>
        <v>0</v>
      </c>
      <c r="AH1661" s="55">
        <f t="shared" si="465"/>
        <v>0</v>
      </c>
      <c r="AI1661" s="55">
        <f t="shared" si="466"/>
        <v>0</v>
      </c>
      <c r="AJ1661" s="55">
        <f t="shared" si="467"/>
        <v>0</v>
      </c>
      <c r="AK1661" s="55">
        <f t="shared" si="458"/>
        <v>0</v>
      </c>
      <c r="AL1661" s="55">
        <f t="shared" si="459"/>
        <v>0</v>
      </c>
      <c r="AM1661" s="55">
        <f t="shared" si="460"/>
        <v>0</v>
      </c>
    </row>
    <row r="1662" spans="1:39" x14ac:dyDescent="0.25">
      <c r="A1662" s="47">
        <v>1658</v>
      </c>
      <c r="B1662" s="358" t="str">
        <f>IF(AND(E1662&lt;&gt;0,D1662&lt;&gt;0,F1662&lt;&gt;0),IF(C1662&lt;&gt;0,CONCATENATE(C1662,"-AGr",VLOOKUP(D1662,Listen!$A$2:$G$45,7,FALSE),"-",E1662,"-",F1662,),CONCATENATE("AGr",VLOOKUP(D1662,Listen!$A$2:$G$45,7,FALSE),"-",E1662,"-",F1662)),"keine vollständige ID")</f>
        <v>keine vollständige ID</v>
      </c>
      <c r="C1662" s="359">
        <f>'[2]III_SAV-Details_NB'!B1668</f>
        <v>0</v>
      </c>
      <c r="D1662" s="359">
        <f>'[2]III_SAV-Details_NB'!C1668</f>
        <v>0</v>
      </c>
      <c r="E1662" s="359">
        <f>'[2]III_SAV-Details_NB'!D1668</f>
        <v>0</v>
      </c>
      <c r="F1662" s="490"/>
      <c r="G1662" s="281">
        <f>'[2]III_SAV-Details_NB'!X1668</f>
        <v>0</v>
      </c>
      <c r="H1662" s="281">
        <f t="shared" si="461"/>
        <v>0</v>
      </c>
      <c r="I1662" s="281">
        <f>IF(con_EOGJahr=2025,'[2]III_SAV-Details_NB'!AA1668,IF(con_EOGJahr=2026,'[2]III_SAV-Details_NB'!AB1668,'[2]III_SAV-Details_NB'!AC1668))</f>
        <v>0</v>
      </c>
      <c r="J1662" s="282"/>
      <c r="K1662" s="282"/>
      <c r="L1662" s="282"/>
      <c r="M1662" s="282"/>
      <c r="N1662" s="282"/>
      <c r="O1662" s="282"/>
      <c r="P1662" s="52">
        <f t="shared" si="462"/>
        <v>0</v>
      </c>
      <c r="Q1662" s="60"/>
      <c r="R1662" s="53">
        <f t="shared" si="468"/>
        <v>0</v>
      </c>
      <c r="S1662" s="59"/>
      <c r="T1662" s="61"/>
      <c r="U1662" s="342" t="str">
        <f t="shared" si="472"/>
        <v>k.A.</v>
      </c>
      <c r="V1662" s="343" t="str">
        <f t="shared" si="469"/>
        <v>k.A.</v>
      </c>
      <c r="W1662" s="343" t="str">
        <f>IFERROR(IF(OR($D1662="",$E1662=0,con_Ende=0),"k.A.",IF(VLOOKUP($D1662,rng_ND,5,0)="Nein",VLOOKUP($D1662,rng_ND,2,FALSE),MIN(VLOOKUP($D1662,rng_ND,2,FALSE),A_Stammdaten!$B$19-D_SAV!$E1662+1))),"k.A.")</f>
        <v>k.A.</v>
      </c>
      <c r="X1662" s="343" t="str">
        <f t="shared" si="470"/>
        <v>k.A.</v>
      </c>
      <c r="Y1662" s="62"/>
      <c r="Z1662" s="48">
        <f t="shared" si="471"/>
        <v>0</v>
      </c>
      <c r="AA1662" s="457"/>
      <c r="AB1662" s="55">
        <f t="shared" si="463"/>
        <v>0</v>
      </c>
      <c r="AC1662" s="55">
        <f>IF(A_Stammdaten!$B$25="ja",D_SAV!AA1662,D_SAV!AB1662)</f>
        <v>0</v>
      </c>
      <c r="AD1662" s="478">
        <f>IF(AC1662=0,0,IF(U1662-(con_EOGJahr-D_SAV!E1662)&lt;=0,AC1662,AC1662/V1662))</f>
        <v>0</v>
      </c>
      <c r="AE1662" s="478">
        <f>IFERROR(IF(AND(VLOOKUP(D1662,rng_ND,5,FALSE)="Ja",D_SAV!T1662="degressiv"),D_SAV!AC1662*Y1662/100,0),0)</f>
        <v>0</v>
      </c>
      <c r="AF1662" s="55">
        <f>IFERROR(IF(VLOOKUP(D1662,rng_ND,5,FALSE)="Ja",MAX(D_SAV!AD1662:AE1662),D_SAV!AD1662),0)</f>
        <v>0</v>
      </c>
      <c r="AG1662" s="55">
        <f t="shared" si="464"/>
        <v>0</v>
      </c>
      <c r="AH1662" s="55">
        <f t="shared" si="465"/>
        <v>0</v>
      </c>
      <c r="AI1662" s="55">
        <f t="shared" si="466"/>
        <v>0</v>
      </c>
      <c r="AJ1662" s="55">
        <f t="shared" si="467"/>
        <v>0</v>
      </c>
      <c r="AK1662" s="55">
        <f t="shared" si="458"/>
        <v>0</v>
      </c>
      <c r="AL1662" s="55">
        <f t="shared" si="459"/>
        <v>0</v>
      </c>
      <c r="AM1662" s="55">
        <f t="shared" si="460"/>
        <v>0</v>
      </c>
    </row>
    <row r="1663" spans="1:39" x14ac:dyDescent="0.25">
      <c r="A1663" s="47">
        <v>1659</v>
      </c>
      <c r="B1663" s="358" t="str">
        <f>IF(AND(E1663&lt;&gt;0,D1663&lt;&gt;0,F1663&lt;&gt;0),IF(C1663&lt;&gt;0,CONCATENATE(C1663,"-AGr",VLOOKUP(D1663,Listen!$A$2:$G$45,7,FALSE),"-",E1663,"-",F1663,),CONCATENATE("AGr",VLOOKUP(D1663,Listen!$A$2:$G$45,7,FALSE),"-",E1663,"-",F1663)),"keine vollständige ID")</f>
        <v>keine vollständige ID</v>
      </c>
      <c r="C1663" s="359">
        <f>'[2]III_SAV-Details_NB'!B1669</f>
        <v>0</v>
      </c>
      <c r="D1663" s="359">
        <f>'[2]III_SAV-Details_NB'!C1669</f>
        <v>0</v>
      </c>
      <c r="E1663" s="359">
        <f>'[2]III_SAV-Details_NB'!D1669</f>
        <v>0</v>
      </c>
      <c r="F1663" s="490"/>
      <c r="G1663" s="281">
        <f>'[2]III_SAV-Details_NB'!X1669</f>
        <v>0</v>
      </c>
      <c r="H1663" s="281">
        <f t="shared" si="461"/>
        <v>0</v>
      </c>
      <c r="I1663" s="281">
        <f>IF(con_EOGJahr=2025,'[2]III_SAV-Details_NB'!AA1669,IF(con_EOGJahr=2026,'[2]III_SAV-Details_NB'!AB1669,'[2]III_SAV-Details_NB'!AC1669))</f>
        <v>0</v>
      </c>
      <c r="J1663" s="282"/>
      <c r="K1663" s="282"/>
      <c r="L1663" s="282"/>
      <c r="M1663" s="282"/>
      <c r="N1663" s="282"/>
      <c r="O1663" s="282"/>
      <c r="P1663" s="52">
        <f t="shared" si="462"/>
        <v>0</v>
      </c>
      <c r="Q1663" s="60"/>
      <c r="R1663" s="53">
        <f t="shared" si="468"/>
        <v>0</v>
      </c>
      <c r="S1663" s="59"/>
      <c r="T1663" s="61"/>
      <c r="U1663" s="342" t="str">
        <f t="shared" si="472"/>
        <v>k.A.</v>
      </c>
      <c r="V1663" s="343" t="str">
        <f t="shared" si="469"/>
        <v>k.A.</v>
      </c>
      <c r="W1663" s="343" t="str">
        <f>IFERROR(IF(OR($D1663="",$E1663=0,con_Ende=0),"k.A.",IF(VLOOKUP($D1663,rng_ND,5,0)="Nein",VLOOKUP($D1663,rng_ND,2,FALSE),MIN(VLOOKUP($D1663,rng_ND,2,FALSE),A_Stammdaten!$B$19-D_SAV!$E1663+1))),"k.A.")</f>
        <v>k.A.</v>
      </c>
      <c r="X1663" s="343" t="str">
        <f t="shared" si="470"/>
        <v>k.A.</v>
      </c>
      <c r="Y1663" s="62"/>
      <c r="Z1663" s="48">
        <f t="shared" si="471"/>
        <v>0</v>
      </c>
      <c r="AA1663" s="457"/>
      <c r="AB1663" s="55">
        <f t="shared" si="463"/>
        <v>0</v>
      </c>
      <c r="AC1663" s="55">
        <f>IF(A_Stammdaten!$B$25="ja",D_SAV!AA1663,D_SAV!AB1663)</f>
        <v>0</v>
      </c>
      <c r="AD1663" s="478">
        <f>IF(AC1663=0,0,IF(U1663-(con_EOGJahr-D_SAV!E1663)&lt;=0,AC1663,AC1663/V1663))</f>
        <v>0</v>
      </c>
      <c r="AE1663" s="478">
        <f>IFERROR(IF(AND(VLOOKUP(D1663,rng_ND,5,FALSE)="Ja",D_SAV!T1663="degressiv"),D_SAV!AC1663*Y1663/100,0),0)</f>
        <v>0</v>
      </c>
      <c r="AF1663" s="55">
        <f>IFERROR(IF(VLOOKUP(D1663,rng_ND,5,FALSE)="Ja",MAX(D_SAV!AD1663:AE1663),D_SAV!AD1663),0)</f>
        <v>0</v>
      </c>
      <c r="AG1663" s="55">
        <f t="shared" si="464"/>
        <v>0</v>
      </c>
      <c r="AH1663" s="55">
        <f t="shared" si="465"/>
        <v>0</v>
      </c>
      <c r="AI1663" s="55">
        <f t="shared" si="466"/>
        <v>0</v>
      </c>
      <c r="AJ1663" s="55">
        <f t="shared" si="467"/>
        <v>0</v>
      </c>
      <c r="AK1663" s="55">
        <f t="shared" si="458"/>
        <v>0</v>
      </c>
      <c r="AL1663" s="55">
        <f t="shared" si="459"/>
        <v>0</v>
      </c>
      <c r="AM1663" s="55">
        <f t="shared" si="460"/>
        <v>0</v>
      </c>
    </row>
    <row r="1664" spans="1:39" x14ac:dyDescent="0.25">
      <c r="A1664" s="47">
        <v>1660</v>
      </c>
      <c r="B1664" s="358" t="str">
        <f>IF(AND(E1664&lt;&gt;0,D1664&lt;&gt;0,F1664&lt;&gt;0),IF(C1664&lt;&gt;0,CONCATENATE(C1664,"-AGr",VLOOKUP(D1664,Listen!$A$2:$G$45,7,FALSE),"-",E1664,"-",F1664,),CONCATENATE("AGr",VLOOKUP(D1664,Listen!$A$2:$G$45,7,FALSE),"-",E1664,"-",F1664)),"keine vollständige ID")</f>
        <v>keine vollständige ID</v>
      </c>
      <c r="C1664" s="359">
        <f>'[2]III_SAV-Details_NB'!B1670</f>
        <v>0</v>
      </c>
      <c r="D1664" s="359">
        <f>'[2]III_SAV-Details_NB'!C1670</f>
        <v>0</v>
      </c>
      <c r="E1664" s="359">
        <f>'[2]III_SAV-Details_NB'!D1670</f>
        <v>0</v>
      </c>
      <c r="F1664" s="490"/>
      <c r="G1664" s="281">
        <f>'[2]III_SAV-Details_NB'!X1670</f>
        <v>0</v>
      </c>
      <c r="H1664" s="281">
        <f t="shared" si="461"/>
        <v>0</v>
      </c>
      <c r="I1664" s="281">
        <f>IF(con_EOGJahr=2025,'[2]III_SAV-Details_NB'!AA1670,IF(con_EOGJahr=2026,'[2]III_SAV-Details_NB'!AB1670,'[2]III_SAV-Details_NB'!AC1670))</f>
        <v>0</v>
      </c>
      <c r="J1664" s="282"/>
      <c r="K1664" s="282"/>
      <c r="L1664" s="282"/>
      <c r="M1664" s="282"/>
      <c r="N1664" s="282"/>
      <c r="O1664" s="282"/>
      <c r="P1664" s="52">
        <f t="shared" si="462"/>
        <v>0</v>
      </c>
      <c r="Q1664" s="60"/>
      <c r="R1664" s="53">
        <f t="shared" si="468"/>
        <v>0</v>
      </c>
      <c r="S1664" s="59"/>
      <c r="T1664" s="61"/>
      <c r="U1664" s="342" t="str">
        <f t="shared" si="472"/>
        <v>k.A.</v>
      </c>
      <c r="V1664" s="343" t="str">
        <f t="shared" si="469"/>
        <v>k.A.</v>
      </c>
      <c r="W1664" s="343" t="str">
        <f>IFERROR(IF(OR($D1664="",$E1664=0,con_Ende=0),"k.A.",IF(VLOOKUP($D1664,rng_ND,5,0)="Nein",VLOOKUP($D1664,rng_ND,2,FALSE),MIN(VLOOKUP($D1664,rng_ND,2,FALSE),A_Stammdaten!$B$19-D_SAV!$E1664+1))),"k.A.")</f>
        <v>k.A.</v>
      </c>
      <c r="X1664" s="343" t="str">
        <f t="shared" si="470"/>
        <v>k.A.</v>
      </c>
      <c r="Y1664" s="62"/>
      <c r="Z1664" s="48">
        <f t="shared" si="471"/>
        <v>0</v>
      </c>
      <c r="AA1664" s="457"/>
      <c r="AB1664" s="55">
        <f t="shared" si="463"/>
        <v>0</v>
      </c>
      <c r="AC1664" s="55">
        <f>IF(A_Stammdaten!$B$25="ja",D_SAV!AA1664,D_SAV!AB1664)</f>
        <v>0</v>
      </c>
      <c r="AD1664" s="478">
        <f>IF(AC1664=0,0,IF(U1664-(con_EOGJahr-D_SAV!E1664)&lt;=0,AC1664,AC1664/V1664))</f>
        <v>0</v>
      </c>
      <c r="AE1664" s="478">
        <f>IFERROR(IF(AND(VLOOKUP(D1664,rng_ND,5,FALSE)="Ja",D_SAV!T1664="degressiv"),D_SAV!AC1664*Y1664/100,0),0)</f>
        <v>0</v>
      </c>
      <c r="AF1664" s="55">
        <f>IFERROR(IF(VLOOKUP(D1664,rng_ND,5,FALSE)="Ja",MAX(D_SAV!AD1664:AE1664),D_SAV!AD1664),0)</f>
        <v>0</v>
      </c>
      <c r="AG1664" s="55">
        <f t="shared" si="464"/>
        <v>0</v>
      </c>
      <c r="AH1664" s="55">
        <f t="shared" si="465"/>
        <v>0</v>
      </c>
      <c r="AI1664" s="55">
        <f t="shared" si="466"/>
        <v>0</v>
      </c>
      <c r="AJ1664" s="55">
        <f t="shared" si="467"/>
        <v>0</v>
      </c>
      <c r="AK1664" s="55">
        <f t="shared" si="458"/>
        <v>0</v>
      </c>
      <c r="AL1664" s="55">
        <f t="shared" si="459"/>
        <v>0</v>
      </c>
      <c r="AM1664" s="55">
        <f t="shared" si="460"/>
        <v>0</v>
      </c>
    </row>
    <row r="1665" spans="1:39" x14ac:dyDescent="0.25">
      <c r="A1665" s="47">
        <v>1661</v>
      </c>
      <c r="B1665" s="358" t="str">
        <f>IF(AND(E1665&lt;&gt;0,D1665&lt;&gt;0,F1665&lt;&gt;0),IF(C1665&lt;&gt;0,CONCATENATE(C1665,"-AGr",VLOOKUP(D1665,Listen!$A$2:$G$45,7,FALSE),"-",E1665,"-",F1665,),CONCATENATE("AGr",VLOOKUP(D1665,Listen!$A$2:$G$45,7,FALSE),"-",E1665,"-",F1665)),"keine vollständige ID")</f>
        <v>keine vollständige ID</v>
      </c>
      <c r="C1665" s="359">
        <f>'[2]III_SAV-Details_NB'!B1671</f>
        <v>0</v>
      </c>
      <c r="D1665" s="359">
        <f>'[2]III_SAV-Details_NB'!C1671</f>
        <v>0</v>
      </c>
      <c r="E1665" s="359">
        <f>'[2]III_SAV-Details_NB'!D1671</f>
        <v>0</v>
      </c>
      <c r="F1665" s="490"/>
      <c r="G1665" s="281">
        <f>'[2]III_SAV-Details_NB'!X1671</f>
        <v>0</v>
      </c>
      <c r="H1665" s="281">
        <f t="shared" si="461"/>
        <v>0</v>
      </c>
      <c r="I1665" s="281">
        <f>IF(con_EOGJahr=2025,'[2]III_SAV-Details_NB'!AA1671,IF(con_EOGJahr=2026,'[2]III_SAV-Details_NB'!AB1671,'[2]III_SAV-Details_NB'!AC1671))</f>
        <v>0</v>
      </c>
      <c r="J1665" s="282"/>
      <c r="K1665" s="282"/>
      <c r="L1665" s="282"/>
      <c r="M1665" s="282"/>
      <c r="N1665" s="282"/>
      <c r="O1665" s="282"/>
      <c r="P1665" s="52">
        <f t="shared" si="462"/>
        <v>0</v>
      </c>
      <c r="Q1665" s="60"/>
      <c r="R1665" s="53">
        <f t="shared" si="468"/>
        <v>0</v>
      </c>
      <c r="S1665" s="59"/>
      <c r="T1665" s="61"/>
      <c r="U1665" s="342" t="str">
        <f t="shared" si="472"/>
        <v>k.A.</v>
      </c>
      <c r="V1665" s="343" t="str">
        <f t="shared" si="469"/>
        <v>k.A.</v>
      </c>
      <c r="W1665" s="343" t="str">
        <f>IFERROR(IF(OR($D1665="",$E1665=0,con_Ende=0),"k.A.",IF(VLOOKUP($D1665,rng_ND,5,0)="Nein",VLOOKUP($D1665,rng_ND,2,FALSE),MIN(VLOOKUP($D1665,rng_ND,2,FALSE),A_Stammdaten!$B$19-D_SAV!$E1665+1))),"k.A.")</f>
        <v>k.A.</v>
      </c>
      <c r="X1665" s="343" t="str">
        <f t="shared" si="470"/>
        <v>k.A.</v>
      </c>
      <c r="Y1665" s="62"/>
      <c r="Z1665" s="48">
        <f t="shared" si="471"/>
        <v>0</v>
      </c>
      <c r="AA1665" s="457"/>
      <c r="AB1665" s="55">
        <f t="shared" si="463"/>
        <v>0</v>
      </c>
      <c r="AC1665" s="55">
        <f>IF(A_Stammdaten!$B$25="ja",D_SAV!AA1665,D_SAV!AB1665)</f>
        <v>0</v>
      </c>
      <c r="AD1665" s="478">
        <f>IF(AC1665=0,0,IF(U1665-(con_EOGJahr-D_SAV!E1665)&lt;=0,AC1665,AC1665/V1665))</f>
        <v>0</v>
      </c>
      <c r="AE1665" s="478">
        <f>IFERROR(IF(AND(VLOOKUP(D1665,rng_ND,5,FALSE)="Ja",D_SAV!T1665="degressiv"),D_SAV!AC1665*Y1665/100,0),0)</f>
        <v>0</v>
      </c>
      <c r="AF1665" s="55">
        <f>IFERROR(IF(VLOOKUP(D1665,rng_ND,5,FALSE)="Ja",MAX(D_SAV!AD1665:AE1665),D_SAV!AD1665),0)</f>
        <v>0</v>
      </c>
      <c r="AG1665" s="55">
        <f t="shared" si="464"/>
        <v>0</v>
      </c>
      <c r="AH1665" s="55">
        <f t="shared" si="465"/>
        <v>0</v>
      </c>
      <c r="AI1665" s="55">
        <f t="shared" si="466"/>
        <v>0</v>
      </c>
      <c r="AJ1665" s="55">
        <f t="shared" si="467"/>
        <v>0</v>
      </c>
      <c r="AK1665" s="55">
        <f t="shared" si="458"/>
        <v>0</v>
      </c>
      <c r="AL1665" s="55">
        <f t="shared" si="459"/>
        <v>0</v>
      </c>
      <c r="AM1665" s="55">
        <f t="shared" si="460"/>
        <v>0</v>
      </c>
    </row>
    <row r="1666" spans="1:39" x14ac:dyDescent="0.25">
      <c r="A1666" s="47">
        <v>1662</v>
      </c>
      <c r="B1666" s="358" t="str">
        <f>IF(AND(E1666&lt;&gt;0,D1666&lt;&gt;0,F1666&lt;&gt;0),IF(C1666&lt;&gt;0,CONCATENATE(C1666,"-AGr",VLOOKUP(D1666,Listen!$A$2:$G$45,7,FALSE),"-",E1666,"-",F1666,),CONCATENATE("AGr",VLOOKUP(D1666,Listen!$A$2:$G$45,7,FALSE),"-",E1666,"-",F1666)),"keine vollständige ID")</f>
        <v>keine vollständige ID</v>
      </c>
      <c r="C1666" s="359">
        <f>'[2]III_SAV-Details_NB'!B1672</f>
        <v>0</v>
      </c>
      <c r="D1666" s="359">
        <f>'[2]III_SAV-Details_NB'!C1672</f>
        <v>0</v>
      </c>
      <c r="E1666" s="359">
        <f>'[2]III_SAV-Details_NB'!D1672</f>
        <v>0</v>
      </c>
      <c r="F1666" s="490"/>
      <c r="G1666" s="281">
        <f>'[2]III_SAV-Details_NB'!X1672</f>
        <v>0</v>
      </c>
      <c r="H1666" s="281">
        <f t="shared" si="461"/>
        <v>0</v>
      </c>
      <c r="I1666" s="281">
        <f>IF(con_EOGJahr=2025,'[2]III_SAV-Details_NB'!AA1672,IF(con_EOGJahr=2026,'[2]III_SAV-Details_NB'!AB1672,'[2]III_SAV-Details_NB'!AC1672))</f>
        <v>0</v>
      </c>
      <c r="J1666" s="282"/>
      <c r="K1666" s="282"/>
      <c r="L1666" s="282"/>
      <c r="M1666" s="282"/>
      <c r="N1666" s="282"/>
      <c r="O1666" s="282"/>
      <c r="P1666" s="52">
        <f t="shared" si="462"/>
        <v>0</v>
      </c>
      <c r="Q1666" s="60"/>
      <c r="R1666" s="53">
        <f t="shared" si="468"/>
        <v>0</v>
      </c>
      <c r="S1666" s="59"/>
      <c r="T1666" s="61"/>
      <c r="U1666" s="342" t="str">
        <f t="shared" si="472"/>
        <v>k.A.</v>
      </c>
      <c r="V1666" s="343" t="str">
        <f t="shared" si="469"/>
        <v>k.A.</v>
      </c>
      <c r="W1666" s="343" t="str">
        <f>IFERROR(IF(OR($D1666="",$E1666=0,con_Ende=0),"k.A.",IF(VLOOKUP($D1666,rng_ND,5,0)="Nein",VLOOKUP($D1666,rng_ND,2,FALSE),MIN(VLOOKUP($D1666,rng_ND,2,FALSE),A_Stammdaten!$B$19-D_SAV!$E1666+1))),"k.A.")</f>
        <v>k.A.</v>
      </c>
      <c r="X1666" s="343" t="str">
        <f t="shared" si="470"/>
        <v>k.A.</v>
      </c>
      <c r="Y1666" s="62"/>
      <c r="Z1666" s="48">
        <f t="shared" si="471"/>
        <v>0</v>
      </c>
      <c r="AA1666" s="457"/>
      <c r="AB1666" s="55">
        <f t="shared" si="463"/>
        <v>0</v>
      </c>
      <c r="AC1666" s="55">
        <f>IF(A_Stammdaten!$B$25="ja",D_SAV!AA1666,D_SAV!AB1666)</f>
        <v>0</v>
      </c>
      <c r="AD1666" s="478">
        <f>IF(AC1666=0,0,IF(U1666-(con_EOGJahr-D_SAV!E1666)&lt;=0,AC1666,AC1666/V1666))</f>
        <v>0</v>
      </c>
      <c r="AE1666" s="478">
        <f>IFERROR(IF(AND(VLOOKUP(D1666,rng_ND,5,FALSE)="Ja",D_SAV!T1666="degressiv"),D_SAV!AC1666*Y1666/100,0),0)</f>
        <v>0</v>
      </c>
      <c r="AF1666" s="55">
        <f>IFERROR(IF(VLOOKUP(D1666,rng_ND,5,FALSE)="Ja",MAX(D_SAV!AD1666:AE1666),D_SAV!AD1666),0)</f>
        <v>0</v>
      </c>
      <c r="AG1666" s="55">
        <f t="shared" si="464"/>
        <v>0</v>
      </c>
      <c r="AH1666" s="55">
        <f t="shared" si="465"/>
        <v>0</v>
      </c>
      <c r="AI1666" s="55">
        <f t="shared" si="466"/>
        <v>0</v>
      </c>
      <c r="AJ1666" s="55">
        <f t="shared" si="467"/>
        <v>0</v>
      </c>
      <c r="AK1666" s="55">
        <f t="shared" si="458"/>
        <v>0</v>
      </c>
      <c r="AL1666" s="55">
        <f t="shared" si="459"/>
        <v>0</v>
      </c>
      <c r="AM1666" s="55">
        <f t="shared" si="460"/>
        <v>0</v>
      </c>
    </row>
    <row r="1667" spans="1:39" x14ac:dyDescent="0.25">
      <c r="A1667" s="47">
        <v>1663</v>
      </c>
      <c r="B1667" s="358" t="str">
        <f>IF(AND(E1667&lt;&gt;0,D1667&lt;&gt;0,F1667&lt;&gt;0),IF(C1667&lt;&gt;0,CONCATENATE(C1667,"-AGr",VLOOKUP(D1667,Listen!$A$2:$G$45,7,FALSE),"-",E1667,"-",F1667,),CONCATENATE("AGr",VLOOKUP(D1667,Listen!$A$2:$G$45,7,FALSE),"-",E1667,"-",F1667)),"keine vollständige ID")</f>
        <v>keine vollständige ID</v>
      </c>
      <c r="C1667" s="359">
        <f>'[2]III_SAV-Details_NB'!B1673</f>
        <v>0</v>
      </c>
      <c r="D1667" s="359">
        <f>'[2]III_SAV-Details_NB'!C1673</f>
        <v>0</v>
      </c>
      <c r="E1667" s="359">
        <f>'[2]III_SAV-Details_NB'!D1673</f>
        <v>0</v>
      </c>
      <c r="F1667" s="490"/>
      <c r="G1667" s="281">
        <f>'[2]III_SAV-Details_NB'!X1673</f>
        <v>0</v>
      </c>
      <c r="H1667" s="281">
        <f t="shared" si="461"/>
        <v>0</v>
      </c>
      <c r="I1667" s="281">
        <f>IF(con_EOGJahr=2025,'[2]III_SAV-Details_NB'!AA1673,IF(con_EOGJahr=2026,'[2]III_SAV-Details_NB'!AB1673,'[2]III_SAV-Details_NB'!AC1673))</f>
        <v>0</v>
      </c>
      <c r="J1667" s="282"/>
      <c r="K1667" s="282"/>
      <c r="L1667" s="282"/>
      <c r="M1667" s="282"/>
      <c r="N1667" s="282"/>
      <c r="O1667" s="282"/>
      <c r="P1667" s="52">
        <f t="shared" si="462"/>
        <v>0</v>
      </c>
      <c r="Q1667" s="60"/>
      <c r="R1667" s="53">
        <f t="shared" si="468"/>
        <v>0</v>
      </c>
      <c r="S1667" s="59"/>
      <c r="T1667" s="61"/>
      <c r="U1667" s="342" t="str">
        <f t="shared" si="472"/>
        <v>k.A.</v>
      </c>
      <c r="V1667" s="343" t="str">
        <f t="shared" si="469"/>
        <v>k.A.</v>
      </c>
      <c r="W1667" s="343" t="str">
        <f>IFERROR(IF(OR($D1667="",$E1667=0,con_Ende=0),"k.A.",IF(VLOOKUP($D1667,rng_ND,5,0)="Nein",VLOOKUP($D1667,rng_ND,2,FALSE),MIN(VLOOKUP($D1667,rng_ND,2,FALSE),A_Stammdaten!$B$19-D_SAV!$E1667+1))),"k.A.")</f>
        <v>k.A.</v>
      </c>
      <c r="X1667" s="343" t="str">
        <f t="shared" si="470"/>
        <v>k.A.</v>
      </c>
      <c r="Y1667" s="62"/>
      <c r="Z1667" s="48">
        <f t="shared" si="471"/>
        <v>0</v>
      </c>
      <c r="AA1667" s="457"/>
      <c r="AB1667" s="55">
        <f t="shared" si="463"/>
        <v>0</v>
      </c>
      <c r="AC1667" s="55">
        <f>IF(A_Stammdaten!$B$25="ja",D_SAV!AA1667,D_SAV!AB1667)</f>
        <v>0</v>
      </c>
      <c r="AD1667" s="478">
        <f>IF(AC1667=0,0,IF(U1667-(con_EOGJahr-D_SAV!E1667)&lt;=0,AC1667,AC1667/V1667))</f>
        <v>0</v>
      </c>
      <c r="AE1667" s="478">
        <f>IFERROR(IF(AND(VLOOKUP(D1667,rng_ND,5,FALSE)="Ja",D_SAV!T1667="degressiv"),D_SAV!AC1667*Y1667/100,0),0)</f>
        <v>0</v>
      </c>
      <c r="AF1667" s="55">
        <f>IFERROR(IF(VLOOKUP(D1667,rng_ND,5,FALSE)="Ja",MAX(D_SAV!AD1667:AE1667),D_SAV!AD1667),0)</f>
        <v>0</v>
      </c>
      <c r="AG1667" s="55">
        <f t="shared" si="464"/>
        <v>0</v>
      </c>
      <c r="AH1667" s="55">
        <f t="shared" si="465"/>
        <v>0</v>
      </c>
      <c r="AI1667" s="55">
        <f t="shared" si="466"/>
        <v>0</v>
      </c>
      <c r="AJ1667" s="55">
        <f t="shared" si="467"/>
        <v>0</v>
      </c>
      <c r="AK1667" s="55">
        <f t="shared" si="458"/>
        <v>0</v>
      </c>
      <c r="AL1667" s="55">
        <f t="shared" si="459"/>
        <v>0</v>
      </c>
      <c r="AM1667" s="55">
        <f t="shared" si="460"/>
        <v>0</v>
      </c>
    </row>
    <row r="1668" spans="1:39" x14ac:dyDescent="0.25">
      <c r="A1668" s="47">
        <v>1664</v>
      </c>
      <c r="B1668" s="358" t="str">
        <f>IF(AND(E1668&lt;&gt;0,D1668&lt;&gt;0,F1668&lt;&gt;0),IF(C1668&lt;&gt;0,CONCATENATE(C1668,"-AGr",VLOOKUP(D1668,Listen!$A$2:$G$45,7,FALSE),"-",E1668,"-",F1668,),CONCATENATE("AGr",VLOOKUP(D1668,Listen!$A$2:$G$45,7,FALSE),"-",E1668,"-",F1668)),"keine vollständige ID")</f>
        <v>keine vollständige ID</v>
      </c>
      <c r="C1668" s="359">
        <f>'[2]III_SAV-Details_NB'!B1674</f>
        <v>0</v>
      </c>
      <c r="D1668" s="359">
        <f>'[2]III_SAV-Details_NB'!C1674</f>
        <v>0</v>
      </c>
      <c r="E1668" s="359">
        <f>'[2]III_SAV-Details_NB'!D1674</f>
        <v>0</v>
      </c>
      <c r="F1668" s="490"/>
      <c r="G1668" s="281">
        <f>'[2]III_SAV-Details_NB'!X1674</f>
        <v>0</v>
      </c>
      <c r="H1668" s="281">
        <f t="shared" si="461"/>
        <v>0</v>
      </c>
      <c r="I1668" s="281">
        <f>IF(con_EOGJahr=2025,'[2]III_SAV-Details_NB'!AA1674,IF(con_EOGJahr=2026,'[2]III_SAV-Details_NB'!AB1674,'[2]III_SAV-Details_NB'!AC1674))</f>
        <v>0</v>
      </c>
      <c r="J1668" s="282"/>
      <c r="K1668" s="282"/>
      <c r="L1668" s="282"/>
      <c r="M1668" s="282"/>
      <c r="N1668" s="282"/>
      <c r="O1668" s="282"/>
      <c r="P1668" s="52">
        <f t="shared" si="462"/>
        <v>0</v>
      </c>
      <c r="Q1668" s="60"/>
      <c r="R1668" s="53">
        <f t="shared" si="468"/>
        <v>0</v>
      </c>
      <c r="S1668" s="59"/>
      <c r="T1668" s="61"/>
      <c r="U1668" s="342" t="str">
        <f t="shared" si="472"/>
        <v>k.A.</v>
      </c>
      <c r="V1668" s="343" t="str">
        <f t="shared" si="469"/>
        <v>k.A.</v>
      </c>
      <c r="W1668" s="343" t="str">
        <f>IFERROR(IF(OR($D1668="",$E1668=0,con_Ende=0),"k.A.",IF(VLOOKUP($D1668,rng_ND,5,0)="Nein",VLOOKUP($D1668,rng_ND,2,FALSE),MIN(VLOOKUP($D1668,rng_ND,2,FALSE),A_Stammdaten!$B$19-D_SAV!$E1668+1))),"k.A.")</f>
        <v>k.A.</v>
      </c>
      <c r="X1668" s="343" t="str">
        <f t="shared" si="470"/>
        <v>k.A.</v>
      </c>
      <c r="Y1668" s="62"/>
      <c r="Z1668" s="48">
        <f t="shared" si="471"/>
        <v>0</v>
      </c>
      <c r="AA1668" s="457"/>
      <c r="AB1668" s="55">
        <f t="shared" si="463"/>
        <v>0</v>
      </c>
      <c r="AC1668" s="55">
        <f>IF(A_Stammdaten!$B$25="ja",D_SAV!AA1668,D_SAV!AB1668)</f>
        <v>0</v>
      </c>
      <c r="AD1668" s="478">
        <f>IF(AC1668=0,0,IF(U1668-(con_EOGJahr-D_SAV!E1668)&lt;=0,AC1668,AC1668/V1668))</f>
        <v>0</v>
      </c>
      <c r="AE1668" s="478">
        <f>IFERROR(IF(AND(VLOOKUP(D1668,rng_ND,5,FALSE)="Ja",D_SAV!T1668="degressiv"),D_SAV!AC1668*Y1668/100,0),0)</f>
        <v>0</v>
      </c>
      <c r="AF1668" s="55">
        <f>IFERROR(IF(VLOOKUP(D1668,rng_ND,5,FALSE)="Ja",MAX(D_SAV!AD1668:AE1668),D_SAV!AD1668),0)</f>
        <v>0</v>
      </c>
      <c r="AG1668" s="55">
        <f t="shared" si="464"/>
        <v>0</v>
      </c>
      <c r="AH1668" s="55">
        <f t="shared" si="465"/>
        <v>0</v>
      </c>
      <c r="AI1668" s="55">
        <f t="shared" si="466"/>
        <v>0</v>
      </c>
      <c r="AJ1668" s="55">
        <f t="shared" si="467"/>
        <v>0</v>
      </c>
      <c r="AK1668" s="55">
        <f t="shared" si="458"/>
        <v>0</v>
      </c>
      <c r="AL1668" s="55">
        <f t="shared" si="459"/>
        <v>0</v>
      </c>
      <c r="AM1668" s="55">
        <f t="shared" si="460"/>
        <v>0</v>
      </c>
    </row>
    <row r="1669" spans="1:39" x14ac:dyDescent="0.25">
      <c r="A1669" s="47">
        <v>1665</v>
      </c>
      <c r="B1669" s="358" t="str">
        <f>IF(AND(E1669&lt;&gt;0,D1669&lt;&gt;0,F1669&lt;&gt;0),IF(C1669&lt;&gt;0,CONCATENATE(C1669,"-AGr",VLOOKUP(D1669,Listen!$A$2:$G$45,7,FALSE),"-",E1669,"-",F1669,),CONCATENATE("AGr",VLOOKUP(D1669,Listen!$A$2:$G$45,7,FALSE),"-",E1669,"-",F1669)),"keine vollständige ID")</f>
        <v>keine vollständige ID</v>
      </c>
      <c r="C1669" s="359">
        <f>'[2]III_SAV-Details_NB'!B1675</f>
        <v>0</v>
      </c>
      <c r="D1669" s="359">
        <f>'[2]III_SAV-Details_NB'!C1675</f>
        <v>0</v>
      </c>
      <c r="E1669" s="359">
        <f>'[2]III_SAV-Details_NB'!D1675</f>
        <v>0</v>
      </c>
      <c r="F1669" s="490"/>
      <c r="G1669" s="281">
        <f>'[2]III_SAV-Details_NB'!X1675</f>
        <v>0</v>
      </c>
      <c r="H1669" s="281">
        <f t="shared" si="461"/>
        <v>0</v>
      </c>
      <c r="I1669" s="281">
        <f>IF(con_EOGJahr=2025,'[2]III_SAV-Details_NB'!AA1675,IF(con_EOGJahr=2026,'[2]III_SAV-Details_NB'!AB1675,'[2]III_SAV-Details_NB'!AC1675))</f>
        <v>0</v>
      </c>
      <c r="J1669" s="282"/>
      <c r="K1669" s="282"/>
      <c r="L1669" s="282"/>
      <c r="M1669" s="282"/>
      <c r="N1669" s="282"/>
      <c r="O1669" s="282"/>
      <c r="P1669" s="52">
        <f t="shared" si="462"/>
        <v>0</v>
      </c>
      <c r="Q1669" s="60"/>
      <c r="R1669" s="53">
        <f t="shared" si="468"/>
        <v>0</v>
      </c>
      <c r="S1669" s="59"/>
      <c r="T1669" s="61"/>
      <c r="U1669" s="342" t="str">
        <f t="shared" si="472"/>
        <v>k.A.</v>
      </c>
      <c r="V1669" s="343" t="str">
        <f t="shared" si="469"/>
        <v>k.A.</v>
      </c>
      <c r="W1669" s="343" t="str">
        <f>IFERROR(IF(OR($D1669="",$E1669=0,con_Ende=0),"k.A.",IF(VLOOKUP($D1669,rng_ND,5,0)="Nein",VLOOKUP($D1669,rng_ND,2,FALSE),MIN(VLOOKUP($D1669,rng_ND,2,FALSE),A_Stammdaten!$B$19-D_SAV!$E1669+1))),"k.A.")</f>
        <v>k.A.</v>
      </c>
      <c r="X1669" s="343" t="str">
        <f t="shared" si="470"/>
        <v>k.A.</v>
      </c>
      <c r="Y1669" s="62"/>
      <c r="Z1669" s="48">
        <f t="shared" si="471"/>
        <v>0</v>
      </c>
      <c r="AA1669" s="457"/>
      <c r="AB1669" s="55">
        <f t="shared" si="463"/>
        <v>0</v>
      </c>
      <c r="AC1669" s="55">
        <f>IF(A_Stammdaten!$B$25="ja",D_SAV!AA1669,D_SAV!AB1669)</f>
        <v>0</v>
      </c>
      <c r="AD1669" s="478">
        <f>IF(AC1669=0,0,IF(U1669-(con_EOGJahr-D_SAV!E1669)&lt;=0,AC1669,AC1669/V1669))</f>
        <v>0</v>
      </c>
      <c r="AE1669" s="478">
        <f>IFERROR(IF(AND(VLOOKUP(D1669,rng_ND,5,FALSE)="Ja",D_SAV!T1669="degressiv"),D_SAV!AC1669*Y1669/100,0),0)</f>
        <v>0</v>
      </c>
      <c r="AF1669" s="55">
        <f>IFERROR(IF(VLOOKUP(D1669,rng_ND,5,FALSE)="Ja",MAX(D_SAV!AD1669:AE1669),D_SAV!AD1669),0)</f>
        <v>0</v>
      </c>
      <c r="AG1669" s="55">
        <f t="shared" si="464"/>
        <v>0</v>
      </c>
      <c r="AH1669" s="55">
        <f t="shared" si="465"/>
        <v>0</v>
      </c>
      <c r="AI1669" s="55">
        <f t="shared" si="466"/>
        <v>0</v>
      </c>
      <c r="AJ1669" s="55">
        <f t="shared" si="467"/>
        <v>0</v>
      </c>
      <c r="AK1669" s="55">
        <f t="shared" ref="AK1669:AK1732" si="473">IF($E1669&gt;=2006,AC1669,con_EKQ*AH1669+(1-con_EKQ)*AC1669)</f>
        <v>0</v>
      </c>
      <c r="AL1669" s="55">
        <f t="shared" ref="AL1669:AL1732" si="474">IF($E1669&gt;=2006,AF1669,con_EKQ*AI1669+(1-con_EKQ)*AF1669)</f>
        <v>0</v>
      </c>
      <c r="AM1669" s="55">
        <f t="shared" ref="AM1669:AM1732" si="475">IF($E1669&gt;=2006,AG1669,con_EKQ*AJ1669+(1-con_EKQ)*AG1669)</f>
        <v>0</v>
      </c>
    </row>
    <row r="1670" spans="1:39" x14ac:dyDescent="0.25">
      <c r="A1670" s="47">
        <v>1666</v>
      </c>
      <c r="B1670" s="358" t="str">
        <f>IF(AND(E1670&lt;&gt;0,D1670&lt;&gt;0,F1670&lt;&gt;0),IF(C1670&lt;&gt;0,CONCATENATE(C1670,"-AGr",VLOOKUP(D1670,Listen!$A$2:$G$45,7,FALSE),"-",E1670,"-",F1670,),CONCATENATE("AGr",VLOOKUP(D1670,Listen!$A$2:$G$45,7,FALSE),"-",E1670,"-",F1670)),"keine vollständige ID")</f>
        <v>keine vollständige ID</v>
      </c>
      <c r="C1670" s="359">
        <f>'[2]III_SAV-Details_NB'!B1676</f>
        <v>0</v>
      </c>
      <c r="D1670" s="359">
        <f>'[2]III_SAV-Details_NB'!C1676</f>
        <v>0</v>
      </c>
      <c r="E1670" s="359">
        <f>'[2]III_SAV-Details_NB'!D1676</f>
        <v>0</v>
      </c>
      <c r="F1670" s="490"/>
      <c r="G1670" s="281">
        <f>'[2]III_SAV-Details_NB'!X1676</f>
        <v>0</v>
      </c>
      <c r="H1670" s="281">
        <f t="shared" ref="H1670:H1733" si="476">+G1670</f>
        <v>0</v>
      </c>
      <c r="I1670" s="281">
        <f>IF(con_EOGJahr=2025,'[2]III_SAV-Details_NB'!AA1676,IF(con_EOGJahr=2026,'[2]III_SAV-Details_NB'!AB1676,'[2]III_SAV-Details_NB'!AC1676))</f>
        <v>0</v>
      </c>
      <c r="J1670" s="282"/>
      <c r="K1670" s="282"/>
      <c r="L1670" s="282"/>
      <c r="M1670" s="282"/>
      <c r="N1670" s="282"/>
      <c r="O1670" s="282"/>
      <c r="P1670" s="52">
        <f t="shared" ref="P1670:P1733" si="477">SUM(I1670:O1670)</f>
        <v>0</v>
      </c>
      <c r="Q1670" s="60"/>
      <c r="R1670" s="53">
        <f t="shared" si="468"/>
        <v>0</v>
      </c>
      <c r="S1670" s="59"/>
      <c r="T1670" s="61"/>
      <c r="U1670" s="342" t="str">
        <f t="shared" si="472"/>
        <v>k.A.</v>
      </c>
      <c r="V1670" s="343" t="str">
        <f t="shared" si="469"/>
        <v>k.A.</v>
      </c>
      <c r="W1670" s="343" t="str">
        <f>IFERROR(IF(OR($D1670="",$E1670=0,con_Ende=0),"k.A.",IF(VLOOKUP($D1670,rng_ND,5,0)="Nein",VLOOKUP($D1670,rng_ND,2,FALSE),MIN(VLOOKUP($D1670,rng_ND,2,FALSE),A_Stammdaten!$B$19-D_SAV!$E1670+1))),"k.A.")</f>
        <v>k.A.</v>
      </c>
      <c r="X1670" s="343" t="str">
        <f t="shared" si="470"/>
        <v>k.A.</v>
      </c>
      <c r="Y1670" s="62"/>
      <c r="Z1670" s="48">
        <f t="shared" si="471"/>
        <v>0</v>
      </c>
      <c r="AA1670" s="457"/>
      <c r="AB1670" s="55">
        <f t="shared" ref="AB1670:AB1733" si="478">R1670</f>
        <v>0</v>
      </c>
      <c r="AC1670" s="55">
        <f>IF(A_Stammdaten!$B$25="ja",D_SAV!AA1670,D_SAV!AB1670)</f>
        <v>0</v>
      </c>
      <c r="AD1670" s="478">
        <f>IF(AC1670=0,0,IF(U1670-(con_EOGJahr-D_SAV!E1670)&lt;=0,AC1670,AC1670/V1670))</f>
        <v>0</v>
      </c>
      <c r="AE1670" s="478">
        <f>IFERROR(IF(AND(VLOOKUP(D1670,rng_ND,5,FALSE)="Ja",D_SAV!T1670="degressiv"),D_SAV!AC1670*Y1670/100,0),0)</f>
        <v>0</v>
      </c>
      <c r="AF1670" s="55">
        <f>IFERROR(IF(VLOOKUP(D1670,rng_ND,5,FALSE)="Ja",MAX(D_SAV!AD1670:AE1670),D_SAV!AD1670),0)</f>
        <v>0</v>
      </c>
      <c r="AG1670" s="55">
        <f t="shared" ref="AG1670:AG1733" si="479">AC1670-AF1670</f>
        <v>0</v>
      </c>
      <c r="AH1670" s="55">
        <f t="shared" ref="AH1670:AH1733" si="480">IF($E1670&gt;=2006,0,AC1670*$Z1670)</f>
        <v>0</v>
      </c>
      <c r="AI1670" s="55">
        <f t="shared" ref="AI1670:AI1733" si="481">IF($E1670&gt;=2006,0,AF1670*$Z1670)</f>
        <v>0</v>
      </c>
      <c r="AJ1670" s="55">
        <f t="shared" ref="AJ1670:AJ1733" si="482">IF($E1670&gt;=2006,0,AG1670*$Z1670)</f>
        <v>0</v>
      </c>
      <c r="AK1670" s="55">
        <f t="shared" si="473"/>
        <v>0</v>
      </c>
      <c r="AL1670" s="55">
        <f t="shared" si="474"/>
        <v>0</v>
      </c>
      <c r="AM1670" s="55">
        <f t="shared" si="475"/>
        <v>0</v>
      </c>
    </row>
    <row r="1671" spans="1:39" x14ac:dyDescent="0.25">
      <c r="A1671" s="47">
        <v>1667</v>
      </c>
      <c r="B1671" s="358" t="str">
        <f>IF(AND(E1671&lt;&gt;0,D1671&lt;&gt;0,F1671&lt;&gt;0),IF(C1671&lt;&gt;0,CONCATENATE(C1671,"-AGr",VLOOKUP(D1671,Listen!$A$2:$G$45,7,FALSE),"-",E1671,"-",F1671,),CONCATENATE("AGr",VLOOKUP(D1671,Listen!$A$2:$G$45,7,FALSE),"-",E1671,"-",F1671)),"keine vollständige ID")</f>
        <v>keine vollständige ID</v>
      </c>
      <c r="C1671" s="359">
        <f>'[2]III_SAV-Details_NB'!B1677</f>
        <v>0</v>
      </c>
      <c r="D1671" s="359">
        <f>'[2]III_SAV-Details_NB'!C1677</f>
        <v>0</v>
      </c>
      <c r="E1671" s="359">
        <f>'[2]III_SAV-Details_NB'!D1677</f>
        <v>0</v>
      </c>
      <c r="F1671" s="490"/>
      <c r="G1671" s="281">
        <f>'[2]III_SAV-Details_NB'!X1677</f>
        <v>0</v>
      </c>
      <c r="H1671" s="281">
        <f t="shared" si="476"/>
        <v>0</v>
      </c>
      <c r="I1671" s="281">
        <f>IF(con_EOGJahr=2025,'[2]III_SAV-Details_NB'!AA1677,IF(con_EOGJahr=2026,'[2]III_SAV-Details_NB'!AB1677,'[2]III_SAV-Details_NB'!AC1677))</f>
        <v>0</v>
      </c>
      <c r="J1671" s="282"/>
      <c r="K1671" s="282"/>
      <c r="L1671" s="282"/>
      <c r="M1671" s="282"/>
      <c r="N1671" s="282"/>
      <c r="O1671" s="282"/>
      <c r="P1671" s="52">
        <f t="shared" si="477"/>
        <v>0</v>
      </c>
      <c r="Q1671" s="60"/>
      <c r="R1671" s="53">
        <f t="shared" si="468"/>
        <v>0</v>
      </c>
      <c r="S1671" s="59"/>
      <c r="T1671" s="61"/>
      <c r="U1671" s="342" t="str">
        <f t="shared" si="472"/>
        <v>k.A.</v>
      </c>
      <c r="V1671" s="343" t="str">
        <f t="shared" si="469"/>
        <v>k.A.</v>
      </c>
      <c r="W1671" s="343" t="str">
        <f>IFERROR(IF(OR($D1671="",$E1671=0,con_Ende=0),"k.A.",IF(VLOOKUP($D1671,rng_ND,5,0)="Nein",VLOOKUP($D1671,rng_ND,2,FALSE),MIN(VLOOKUP($D1671,rng_ND,2,FALSE),A_Stammdaten!$B$19-D_SAV!$E1671+1))),"k.A.")</f>
        <v>k.A.</v>
      </c>
      <c r="X1671" s="343" t="str">
        <f t="shared" si="470"/>
        <v>k.A.</v>
      </c>
      <c r="Y1671" s="62"/>
      <c r="Z1671" s="48">
        <f t="shared" si="471"/>
        <v>0</v>
      </c>
      <c r="AA1671" s="457"/>
      <c r="AB1671" s="55">
        <f t="shared" si="478"/>
        <v>0</v>
      </c>
      <c r="AC1671" s="55">
        <f>IF(A_Stammdaten!$B$25="ja",D_SAV!AA1671,D_SAV!AB1671)</f>
        <v>0</v>
      </c>
      <c r="AD1671" s="478">
        <f>IF(AC1671=0,0,IF(U1671-(con_EOGJahr-D_SAV!E1671)&lt;=0,AC1671,AC1671/V1671))</f>
        <v>0</v>
      </c>
      <c r="AE1671" s="478">
        <f>IFERROR(IF(AND(VLOOKUP(D1671,rng_ND,5,FALSE)="Ja",D_SAV!T1671="degressiv"),D_SAV!AC1671*Y1671/100,0),0)</f>
        <v>0</v>
      </c>
      <c r="AF1671" s="55">
        <f>IFERROR(IF(VLOOKUP(D1671,rng_ND,5,FALSE)="Ja",MAX(D_SAV!AD1671:AE1671),D_SAV!AD1671),0)</f>
        <v>0</v>
      </c>
      <c r="AG1671" s="55">
        <f t="shared" si="479"/>
        <v>0</v>
      </c>
      <c r="AH1671" s="55">
        <f t="shared" si="480"/>
        <v>0</v>
      </c>
      <c r="AI1671" s="55">
        <f t="shared" si="481"/>
        <v>0</v>
      </c>
      <c r="AJ1671" s="55">
        <f t="shared" si="482"/>
        <v>0</v>
      </c>
      <c r="AK1671" s="55">
        <f t="shared" si="473"/>
        <v>0</v>
      </c>
      <c r="AL1671" s="55">
        <f t="shared" si="474"/>
        <v>0</v>
      </c>
      <c r="AM1671" s="55">
        <f t="shared" si="475"/>
        <v>0</v>
      </c>
    </row>
    <row r="1672" spans="1:39" x14ac:dyDescent="0.25">
      <c r="A1672" s="47">
        <v>1668</v>
      </c>
      <c r="B1672" s="358" t="str">
        <f>IF(AND(E1672&lt;&gt;0,D1672&lt;&gt;0,F1672&lt;&gt;0),IF(C1672&lt;&gt;0,CONCATENATE(C1672,"-AGr",VLOOKUP(D1672,Listen!$A$2:$G$45,7,FALSE),"-",E1672,"-",F1672,),CONCATENATE("AGr",VLOOKUP(D1672,Listen!$A$2:$G$45,7,FALSE),"-",E1672,"-",F1672)),"keine vollständige ID")</f>
        <v>keine vollständige ID</v>
      </c>
      <c r="C1672" s="359">
        <f>'[2]III_SAV-Details_NB'!B1678</f>
        <v>0</v>
      </c>
      <c r="D1672" s="359">
        <f>'[2]III_SAV-Details_NB'!C1678</f>
        <v>0</v>
      </c>
      <c r="E1672" s="359">
        <f>'[2]III_SAV-Details_NB'!D1678</f>
        <v>0</v>
      </c>
      <c r="F1672" s="490"/>
      <c r="G1672" s="281">
        <f>'[2]III_SAV-Details_NB'!X1678</f>
        <v>0</v>
      </c>
      <c r="H1672" s="281">
        <f t="shared" si="476"/>
        <v>0</v>
      </c>
      <c r="I1672" s="281">
        <f>IF(con_EOGJahr=2025,'[2]III_SAV-Details_NB'!AA1678,IF(con_EOGJahr=2026,'[2]III_SAV-Details_NB'!AB1678,'[2]III_SAV-Details_NB'!AC1678))</f>
        <v>0</v>
      </c>
      <c r="J1672" s="282"/>
      <c r="K1672" s="282"/>
      <c r="L1672" s="282"/>
      <c r="M1672" s="282"/>
      <c r="N1672" s="282"/>
      <c r="O1672" s="282"/>
      <c r="P1672" s="52">
        <f t="shared" si="477"/>
        <v>0</v>
      </c>
      <c r="Q1672" s="60"/>
      <c r="R1672" s="53">
        <f t="shared" si="468"/>
        <v>0</v>
      </c>
      <c r="S1672" s="59"/>
      <c r="T1672" s="61"/>
      <c r="U1672" s="342" t="str">
        <f t="shared" si="472"/>
        <v>k.A.</v>
      </c>
      <c r="V1672" s="343" t="str">
        <f t="shared" si="469"/>
        <v>k.A.</v>
      </c>
      <c r="W1672" s="343" t="str">
        <f>IFERROR(IF(OR($D1672="",$E1672=0,con_Ende=0),"k.A.",IF(VLOOKUP($D1672,rng_ND,5,0)="Nein",VLOOKUP($D1672,rng_ND,2,FALSE),MIN(VLOOKUP($D1672,rng_ND,2,FALSE),A_Stammdaten!$B$19-D_SAV!$E1672+1))),"k.A.")</f>
        <v>k.A.</v>
      </c>
      <c r="X1672" s="343" t="str">
        <f t="shared" si="470"/>
        <v>k.A.</v>
      </c>
      <c r="Y1672" s="62"/>
      <c r="Z1672" s="48">
        <f t="shared" si="471"/>
        <v>0</v>
      </c>
      <c r="AA1672" s="457"/>
      <c r="AB1672" s="55">
        <f t="shared" si="478"/>
        <v>0</v>
      </c>
      <c r="AC1672" s="55">
        <f>IF(A_Stammdaten!$B$25="ja",D_SAV!AA1672,D_SAV!AB1672)</f>
        <v>0</v>
      </c>
      <c r="AD1672" s="478">
        <f>IF(AC1672=0,0,IF(U1672-(con_EOGJahr-D_SAV!E1672)&lt;=0,AC1672,AC1672/V1672))</f>
        <v>0</v>
      </c>
      <c r="AE1672" s="478">
        <f>IFERROR(IF(AND(VLOOKUP(D1672,rng_ND,5,FALSE)="Ja",D_SAV!T1672="degressiv"),D_SAV!AC1672*Y1672/100,0),0)</f>
        <v>0</v>
      </c>
      <c r="AF1672" s="55">
        <f>IFERROR(IF(VLOOKUP(D1672,rng_ND,5,FALSE)="Ja",MAX(D_SAV!AD1672:AE1672),D_SAV!AD1672),0)</f>
        <v>0</v>
      </c>
      <c r="AG1672" s="55">
        <f t="shared" si="479"/>
        <v>0</v>
      </c>
      <c r="AH1672" s="55">
        <f t="shared" si="480"/>
        <v>0</v>
      </c>
      <c r="AI1672" s="55">
        <f t="shared" si="481"/>
        <v>0</v>
      </c>
      <c r="AJ1672" s="55">
        <f t="shared" si="482"/>
        <v>0</v>
      </c>
      <c r="AK1672" s="55">
        <f t="shared" si="473"/>
        <v>0</v>
      </c>
      <c r="AL1672" s="55">
        <f t="shared" si="474"/>
        <v>0</v>
      </c>
      <c r="AM1672" s="55">
        <f t="shared" si="475"/>
        <v>0</v>
      </c>
    </row>
    <row r="1673" spans="1:39" x14ac:dyDescent="0.25">
      <c r="A1673" s="47">
        <v>1669</v>
      </c>
      <c r="B1673" s="358" t="str">
        <f>IF(AND(E1673&lt;&gt;0,D1673&lt;&gt;0,F1673&lt;&gt;0),IF(C1673&lt;&gt;0,CONCATENATE(C1673,"-AGr",VLOOKUP(D1673,Listen!$A$2:$G$45,7,FALSE),"-",E1673,"-",F1673,),CONCATENATE("AGr",VLOOKUP(D1673,Listen!$A$2:$G$45,7,FALSE),"-",E1673,"-",F1673)),"keine vollständige ID")</f>
        <v>keine vollständige ID</v>
      </c>
      <c r="C1673" s="359">
        <f>'[2]III_SAV-Details_NB'!B1679</f>
        <v>0</v>
      </c>
      <c r="D1673" s="359">
        <f>'[2]III_SAV-Details_NB'!C1679</f>
        <v>0</v>
      </c>
      <c r="E1673" s="359">
        <f>'[2]III_SAV-Details_NB'!D1679</f>
        <v>0</v>
      </c>
      <c r="F1673" s="490"/>
      <c r="G1673" s="281">
        <f>'[2]III_SAV-Details_NB'!X1679</f>
        <v>0</v>
      </c>
      <c r="H1673" s="281">
        <f t="shared" si="476"/>
        <v>0</v>
      </c>
      <c r="I1673" s="281">
        <f>IF(con_EOGJahr=2025,'[2]III_SAV-Details_NB'!AA1679,IF(con_EOGJahr=2026,'[2]III_SAV-Details_NB'!AB1679,'[2]III_SAV-Details_NB'!AC1679))</f>
        <v>0</v>
      </c>
      <c r="J1673" s="282"/>
      <c r="K1673" s="282"/>
      <c r="L1673" s="282"/>
      <c r="M1673" s="282"/>
      <c r="N1673" s="282"/>
      <c r="O1673" s="282"/>
      <c r="P1673" s="52">
        <f t="shared" si="477"/>
        <v>0</v>
      </c>
      <c r="Q1673" s="60"/>
      <c r="R1673" s="53">
        <f t="shared" si="468"/>
        <v>0</v>
      </c>
      <c r="S1673" s="59"/>
      <c r="T1673" s="61"/>
      <c r="U1673" s="342" t="str">
        <f t="shared" si="472"/>
        <v>k.A.</v>
      </c>
      <c r="V1673" s="343" t="str">
        <f t="shared" si="469"/>
        <v>k.A.</v>
      </c>
      <c r="W1673" s="343" t="str">
        <f>IFERROR(IF(OR($D1673="",$E1673=0,con_Ende=0),"k.A.",IF(VLOOKUP($D1673,rng_ND,5,0)="Nein",VLOOKUP($D1673,rng_ND,2,FALSE),MIN(VLOOKUP($D1673,rng_ND,2,FALSE),A_Stammdaten!$B$19-D_SAV!$E1673+1))),"k.A.")</f>
        <v>k.A.</v>
      </c>
      <c r="X1673" s="343" t="str">
        <f t="shared" si="470"/>
        <v>k.A.</v>
      </c>
      <c r="Y1673" s="62"/>
      <c r="Z1673" s="48">
        <f t="shared" si="471"/>
        <v>0</v>
      </c>
      <c r="AA1673" s="457"/>
      <c r="AB1673" s="55">
        <f t="shared" si="478"/>
        <v>0</v>
      </c>
      <c r="AC1673" s="55">
        <f>IF(A_Stammdaten!$B$25="ja",D_SAV!AA1673,D_SAV!AB1673)</f>
        <v>0</v>
      </c>
      <c r="AD1673" s="478">
        <f>IF(AC1673=0,0,IF(U1673-(con_EOGJahr-D_SAV!E1673)&lt;=0,AC1673,AC1673/V1673))</f>
        <v>0</v>
      </c>
      <c r="AE1673" s="478">
        <f>IFERROR(IF(AND(VLOOKUP(D1673,rng_ND,5,FALSE)="Ja",D_SAV!T1673="degressiv"),D_SAV!AC1673*Y1673/100,0),0)</f>
        <v>0</v>
      </c>
      <c r="AF1673" s="55">
        <f>IFERROR(IF(VLOOKUP(D1673,rng_ND,5,FALSE)="Ja",MAX(D_SAV!AD1673:AE1673),D_SAV!AD1673),0)</f>
        <v>0</v>
      </c>
      <c r="AG1673" s="55">
        <f t="shared" si="479"/>
        <v>0</v>
      </c>
      <c r="AH1673" s="55">
        <f t="shared" si="480"/>
        <v>0</v>
      </c>
      <c r="AI1673" s="55">
        <f t="shared" si="481"/>
        <v>0</v>
      </c>
      <c r="AJ1673" s="55">
        <f t="shared" si="482"/>
        <v>0</v>
      </c>
      <c r="AK1673" s="55">
        <f t="shared" si="473"/>
        <v>0</v>
      </c>
      <c r="AL1673" s="55">
        <f t="shared" si="474"/>
        <v>0</v>
      </c>
      <c r="AM1673" s="55">
        <f t="shared" si="475"/>
        <v>0</v>
      </c>
    </row>
    <row r="1674" spans="1:39" x14ac:dyDescent="0.25">
      <c r="A1674" s="47">
        <v>1670</v>
      </c>
      <c r="B1674" s="358" t="str">
        <f>IF(AND(E1674&lt;&gt;0,D1674&lt;&gt;0,F1674&lt;&gt;0),IF(C1674&lt;&gt;0,CONCATENATE(C1674,"-AGr",VLOOKUP(D1674,Listen!$A$2:$G$45,7,FALSE),"-",E1674,"-",F1674,),CONCATENATE("AGr",VLOOKUP(D1674,Listen!$A$2:$G$45,7,FALSE),"-",E1674,"-",F1674)),"keine vollständige ID")</f>
        <v>keine vollständige ID</v>
      </c>
      <c r="C1674" s="359">
        <f>'[2]III_SAV-Details_NB'!B1680</f>
        <v>0</v>
      </c>
      <c r="D1674" s="359">
        <f>'[2]III_SAV-Details_NB'!C1680</f>
        <v>0</v>
      </c>
      <c r="E1674" s="359">
        <f>'[2]III_SAV-Details_NB'!D1680</f>
        <v>0</v>
      </c>
      <c r="F1674" s="490"/>
      <c r="G1674" s="281">
        <f>'[2]III_SAV-Details_NB'!X1680</f>
        <v>0</v>
      </c>
      <c r="H1674" s="281">
        <f t="shared" si="476"/>
        <v>0</v>
      </c>
      <c r="I1674" s="281">
        <f>IF(con_EOGJahr=2025,'[2]III_SAV-Details_NB'!AA1680,IF(con_EOGJahr=2026,'[2]III_SAV-Details_NB'!AB1680,'[2]III_SAV-Details_NB'!AC1680))</f>
        <v>0</v>
      </c>
      <c r="J1674" s="282"/>
      <c r="K1674" s="282"/>
      <c r="L1674" s="282"/>
      <c r="M1674" s="282"/>
      <c r="N1674" s="282"/>
      <c r="O1674" s="282"/>
      <c r="P1674" s="52">
        <f t="shared" si="477"/>
        <v>0</v>
      </c>
      <c r="Q1674" s="60"/>
      <c r="R1674" s="53">
        <f t="shared" si="468"/>
        <v>0</v>
      </c>
      <c r="S1674" s="59"/>
      <c r="T1674" s="61"/>
      <c r="U1674" s="342" t="str">
        <f t="shared" si="472"/>
        <v>k.A.</v>
      </c>
      <c r="V1674" s="343" t="str">
        <f t="shared" si="469"/>
        <v>k.A.</v>
      </c>
      <c r="W1674" s="343" t="str">
        <f>IFERROR(IF(OR($D1674="",$E1674=0,con_Ende=0),"k.A.",IF(VLOOKUP($D1674,rng_ND,5,0)="Nein",VLOOKUP($D1674,rng_ND,2,FALSE),MIN(VLOOKUP($D1674,rng_ND,2,FALSE),A_Stammdaten!$B$19-D_SAV!$E1674+1))),"k.A.")</f>
        <v>k.A.</v>
      </c>
      <c r="X1674" s="343" t="str">
        <f t="shared" si="470"/>
        <v>k.A.</v>
      </c>
      <c r="Y1674" s="62"/>
      <c r="Z1674" s="48">
        <f t="shared" si="471"/>
        <v>0</v>
      </c>
      <c r="AA1674" s="457"/>
      <c r="AB1674" s="55">
        <f t="shared" si="478"/>
        <v>0</v>
      </c>
      <c r="AC1674" s="55">
        <f>IF(A_Stammdaten!$B$25="ja",D_SAV!AA1674,D_SAV!AB1674)</f>
        <v>0</v>
      </c>
      <c r="AD1674" s="478">
        <f>IF(AC1674=0,0,IF(U1674-(con_EOGJahr-D_SAV!E1674)&lt;=0,AC1674,AC1674/V1674))</f>
        <v>0</v>
      </c>
      <c r="AE1674" s="478">
        <f>IFERROR(IF(AND(VLOOKUP(D1674,rng_ND,5,FALSE)="Ja",D_SAV!T1674="degressiv"),D_SAV!AC1674*Y1674/100,0),0)</f>
        <v>0</v>
      </c>
      <c r="AF1674" s="55">
        <f>IFERROR(IF(VLOOKUP(D1674,rng_ND,5,FALSE)="Ja",MAX(D_SAV!AD1674:AE1674),D_SAV!AD1674),0)</f>
        <v>0</v>
      </c>
      <c r="AG1674" s="55">
        <f t="shared" si="479"/>
        <v>0</v>
      </c>
      <c r="AH1674" s="55">
        <f t="shared" si="480"/>
        <v>0</v>
      </c>
      <c r="AI1674" s="55">
        <f t="shared" si="481"/>
        <v>0</v>
      </c>
      <c r="AJ1674" s="55">
        <f t="shared" si="482"/>
        <v>0</v>
      </c>
      <c r="AK1674" s="55">
        <f t="shared" si="473"/>
        <v>0</v>
      </c>
      <c r="AL1674" s="55">
        <f t="shared" si="474"/>
        <v>0</v>
      </c>
      <c r="AM1674" s="55">
        <f t="shared" si="475"/>
        <v>0</v>
      </c>
    </row>
    <row r="1675" spans="1:39" x14ac:dyDescent="0.25">
      <c r="A1675" s="47">
        <v>1671</v>
      </c>
      <c r="B1675" s="358" t="str">
        <f>IF(AND(E1675&lt;&gt;0,D1675&lt;&gt;0,F1675&lt;&gt;0),IF(C1675&lt;&gt;0,CONCATENATE(C1675,"-AGr",VLOOKUP(D1675,Listen!$A$2:$G$45,7,FALSE),"-",E1675,"-",F1675,),CONCATENATE("AGr",VLOOKUP(D1675,Listen!$A$2:$G$45,7,FALSE),"-",E1675,"-",F1675)),"keine vollständige ID")</f>
        <v>keine vollständige ID</v>
      </c>
      <c r="C1675" s="359">
        <f>'[2]III_SAV-Details_NB'!B1681</f>
        <v>0</v>
      </c>
      <c r="D1675" s="359">
        <f>'[2]III_SAV-Details_NB'!C1681</f>
        <v>0</v>
      </c>
      <c r="E1675" s="359">
        <f>'[2]III_SAV-Details_NB'!D1681</f>
        <v>0</v>
      </c>
      <c r="F1675" s="490"/>
      <c r="G1675" s="281">
        <f>'[2]III_SAV-Details_NB'!X1681</f>
        <v>0</v>
      </c>
      <c r="H1675" s="281">
        <f t="shared" si="476"/>
        <v>0</v>
      </c>
      <c r="I1675" s="281">
        <f>IF(con_EOGJahr=2025,'[2]III_SAV-Details_NB'!AA1681,IF(con_EOGJahr=2026,'[2]III_SAV-Details_NB'!AB1681,'[2]III_SAV-Details_NB'!AC1681))</f>
        <v>0</v>
      </c>
      <c r="J1675" s="282"/>
      <c r="K1675" s="282"/>
      <c r="L1675" s="282"/>
      <c r="M1675" s="282"/>
      <c r="N1675" s="282"/>
      <c r="O1675" s="282"/>
      <c r="P1675" s="52">
        <f t="shared" si="477"/>
        <v>0</v>
      </c>
      <c r="Q1675" s="60"/>
      <c r="R1675" s="53">
        <f t="shared" si="468"/>
        <v>0</v>
      </c>
      <c r="S1675" s="59"/>
      <c r="T1675" s="61"/>
      <c r="U1675" s="342" t="str">
        <f t="shared" si="472"/>
        <v>k.A.</v>
      </c>
      <c r="V1675" s="343" t="str">
        <f t="shared" si="469"/>
        <v>k.A.</v>
      </c>
      <c r="W1675" s="343" t="str">
        <f>IFERROR(IF(OR($D1675="",$E1675=0,con_Ende=0),"k.A.",IF(VLOOKUP($D1675,rng_ND,5,0)="Nein",VLOOKUP($D1675,rng_ND,2,FALSE),MIN(VLOOKUP($D1675,rng_ND,2,FALSE),A_Stammdaten!$B$19-D_SAV!$E1675+1))),"k.A.")</f>
        <v>k.A.</v>
      </c>
      <c r="X1675" s="343" t="str">
        <f t="shared" si="470"/>
        <v>k.A.</v>
      </c>
      <c r="Y1675" s="62"/>
      <c r="Z1675" s="48">
        <f t="shared" si="471"/>
        <v>0</v>
      </c>
      <c r="AA1675" s="457"/>
      <c r="AB1675" s="55">
        <f t="shared" si="478"/>
        <v>0</v>
      </c>
      <c r="AC1675" s="55">
        <f>IF(A_Stammdaten!$B$25="ja",D_SAV!AA1675,D_SAV!AB1675)</f>
        <v>0</v>
      </c>
      <c r="AD1675" s="478">
        <f>IF(AC1675=0,0,IF(U1675-(con_EOGJahr-D_SAV!E1675)&lt;=0,AC1675,AC1675/V1675))</f>
        <v>0</v>
      </c>
      <c r="AE1675" s="478">
        <f>IFERROR(IF(AND(VLOOKUP(D1675,rng_ND,5,FALSE)="Ja",D_SAV!T1675="degressiv"),D_SAV!AC1675*Y1675/100,0),0)</f>
        <v>0</v>
      </c>
      <c r="AF1675" s="55">
        <f>IFERROR(IF(VLOOKUP(D1675,rng_ND,5,FALSE)="Ja",MAX(D_SAV!AD1675:AE1675),D_SAV!AD1675),0)</f>
        <v>0</v>
      </c>
      <c r="AG1675" s="55">
        <f t="shared" si="479"/>
        <v>0</v>
      </c>
      <c r="AH1675" s="55">
        <f t="shared" si="480"/>
        <v>0</v>
      </c>
      <c r="AI1675" s="55">
        <f t="shared" si="481"/>
        <v>0</v>
      </c>
      <c r="AJ1675" s="55">
        <f t="shared" si="482"/>
        <v>0</v>
      </c>
      <c r="AK1675" s="55">
        <f t="shared" si="473"/>
        <v>0</v>
      </c>
      <c r="AL1675" s="55">
        <f t="shared" si="474"/>
        <v>0</v>
      </c>
      <c r="AM1675" s="55">
        <f t="shared" si="475"/>
        <v>0</v>
      </c>
    </row>
    <row r="1676" spans="1:39" x14ac:dyDescent="0.25">
      <c r="A1676" s="47">
        <v>1672</v>
      </c>
      <c r="B1676" s="358" t="str">
        <f>IF(AND(E1676&lt;&gt;0,D1676&lt;&gt;0,F1676&lt;&gt;0),IF(C1676&lt;&gt;0,CONCATENATE(C1676,"-AGr",VLOOKUP(D1676,Listen!$A$2:$G$45,7,FALSE),"-",E1676,"-",F1676,),CONCATENATE("AGr",VLOOKUP(D1676,Listen!$A$2:$G$45,7,FALSE),"-",E1676,"-",F1676)),"keine vollständige ID")</f>
        <v>keine vollständige ID</v>
      </c>
      <c r="C1676" s="359">
        <f>'[2]III_SAV-Details_NB'!B1682</f>
        <v>0</v>
      </c>
      <c r="D1676" s="359">
        <f>'[2]III_SAV-Details_NB'!C1682</f>
        <v>0</v>
      </c>
      <c r="E1676" s="359">
        <f>'[2]III_SAV-Details_NB'!D1682</f>
        <v>0</v>
      </c>
      <c r="F1676" s="490"/>
      <c r="G1676" s="281">
        <f>'[2]III_SAV-Details_NB'!X1682</f>
        <v>0</v>
      </c>
      <c r="H1676" s="281">
        <f t="shared" si="476"/>
        <v>0</v>
      </c>
      <c r="I1676" s="281">
        <f>IF(con_EOGJahr=2025,'[2]III_SAV-Details_NB'!AA1682,IF(con_EOGJahr=2026,'[2]III_SAV-Details_NB'!AB1682,'[2]III_SAV-Details_NB'!AC1682))</f>
        <v>0</v>
      </c>
      <c r="J1676" s="282"/>
      <c r="K1676" s="282"/>
      <c r="L1676" s="282"/>
      <c r="M1676" s="282"/>
      <c r="N1676" s="282"/>
      <c r="O1676" s="282"/>
      <c r="P1676" s="52">
        <f t="shared" si="477"/>
        <v>0</v>
      </c>
      <c r="Q1676" s="60"/>
      <c r="R1676" s="53">
        <f t="shared" si="468"/>
        <v>0</v>
      </c>
      <c r="S1676" s="59"/>
      <c r="T1676" s="61"/>
      <c r="U1676" s="342" t="str">
        <f t="shared" si="472"/>
        <v>k.A.</v>
      </c>
      <c r="V1676" s="343" t="str">
        <f t="shared" si="469"/>
        <v>k.A.</v>
      </c>
      <c r="W1676" s="343" t="str">
        <f>IFERROR(IF(OR($D1676="",$E1676=0,con_Ende=0),"k.A.",IF(VLOOKUP($D1676,rng_ND,5,0)="Nein",VLOOKUP($D1676,rng_ND,2,FALSE),MIN(VLOOKUP($D1676,rng_ND,2,FALSE),A_Stammdaten!$B$19-D_SAV!$E1676+1))),"k.A.")</f>
        <v>k.A.</v>
      </c>
      <c r="X1676" s="343" t="str">
        <f t="shared" si="470"/>
        <v>k.A.</v>
      </c>
      <c r="Y1676" s="62"/>
      <c r="Z1676" s="48">
        <f t="shared" si="471"/>
        <v>0</v>
      </c>
      <c r="AA1676" s="457"/>
      <c r="AB1676" s="55">
        <f t="shared" si="478"/>
        <v>0</v>
      </c>
      <c r="AC1676" s="55">
        <f>IF(A_Stammdaten!$B$25="ja",D_SAV!AA1676,D_SAV!AB1676)</f>
        <v>0</v>
      </c>
      <c r="AD1676" s="478">
        <f>IF(AC1676=0,0,IF(U1676-(con_EOGJahr-D_SAV!E1676)&lt;=0,AC1676,AC1676/V1676))</f>
        <v>0</v>
      </c>
      <c r="AE1676" s="478">
        <f>IFERROR(IF(AND(VLOOKUP(D1676,rng_ND,5,FALSE)="Ja",D_SAV!T1676="degressiv"),D_SAV!AC1676*Y1676/100,0),0)</f>
        <v>0</v>
      </c>
      <c r="AF1676" s="55">
        <f>IFERROR(IF(VLOOKUP(D1676,rng_ND,5,FALSE)="Ja",MAX(D_SAV!AD1676:AE1676),D_SAV!AD1676),0)</f>
        <v>0</v>
      </c>
      <c r="AG1676" s="55">
        <f t="shared" si="479"/>
        <v>0</v>
      </c>
      <c r="AH1676" s="55">
        <f t="shared" si="480"/>
        <v>0</v>
      </c>
      <c r="AI1676" s="55">
        <f t="shared" si="481"/>
        <v>0</v>
      </c>
      <c r="AJ1676" s="55">
        <f t="shared" si="482"/>
        <v>0</v>
      </c>
      <c r="AK1676" s="55">
        <f t="shared" si="473"/>
        <v>0</v>
      </c>
      <c r="AL1676" s="55">
        <f t="shared" si="474"/>
        <v>0</v>
      </c>
      <c r="AM1676" s="55">
        <f t="shared" si="475"/>
        <v>0</v>
      </c>
    </row>
    <row r="1677" spans="1:39" x14ac:dyDescent="0.25">
      <c r="A1677" s="47">
        <v>1673</v>
      </c>
      <c r="B1677" s="358" t="str">
        <f>IF(AND(E1677&lt;&gt;0,D1677&lt;&gt;0,F1677&lt;&gt;0),IF(C1677&lt;&gt;0,CONCATENATE(C1677,"-AGr",VLOOKUP(D1677,Listen!$A$2:$G$45,7,FALSE),"-",E1677,"-",F1677,),CONCATENATE("AGr",VLOOKUP(D1677,Listen!$A$2:$G$45,7,FALSE),"-",E1677,"-",F1677)),"keine vollständige ID")</f>
        <v>keine vollständige ID</v>
      </c>
      <c r="C1677" s="359">
        <f>'[2]III_SAV-Details_NB'!B1683</f>
        <v>0</v>
      </c>
      <c r="D1677" s="359">
        <f>'[2]III_SAV-Details_NB'!C1683</f>
        <v>0</v>
      </c>
      <c r="E1677" s="359">
        <f>'[2]III_SAV-Details_NB'!D1683</f>
        <v>0</v>
      </c>
      <c r="F1677" s="490"/>
      <c r="G1677" s="281">
        <f>'[2]III_SAV-Details_NB'!X1683</f>
        <v>0</v>
      </c>
      <c r="H1677" s="281">
        <f t="shared" si="476"/>
        <v>0</v>
      </c>
      <c r="I1677" s="281">
        <f>IF(con_EOGJahr=2025,'[2]III_SAV-Details_NB'!AA1683,IF(con_EOGJahr=2026,'[2]III_SAV-Details_NB'!AB1683,'[2]III_SAV-Details_NB'!AC1683))</f>
        <v>0</v>
      </c>
      <c r="J1677" s="282"/>
      <c r="K1677" s="282"/>
      <c r="L1677" s="282"/>
      <c r="M1677" s="282"/>
      <c r="N1677" s="282"/>
      <c r="O1677" s="282"/>
      <c r="P1677" s="52">
        <f t="shared" si="477"/>
        <v>0</v>
      </c>
      <c r="Q1677" s="60"/>
      <c r="R1677" s="53">
        <f t="shared" si="468"/>
        <v>0</v>
      </c>
      <c r="S1677" s="59"/>
      <c r="T1677" s="61"/>
      <c r="U1677" s="342" t="str">
        <f t="shared" si="472"/>
        <v>k.A.</v>
      </c>
      <c r="V1677" s="343" t="str">
        <f t="shared" si="469"/>
        <v>k.A.</v>
      </c>
      <c r="W1677" s="343" t="str">
        <f>IFERROR(IF(OR($D1677="",$E1677=0,con_Ende=0),"k.A.",IF(VLOOKUP($D1677,rng_ND,5,0)="Nein",VLOOKUP($D1677,rng_ND,2,FALSE),MIN(VLOOKUP($D1677,rng_ND,2,FALSE),A_Stammdaten!$B$19-D_SAV!$E1677+1))),"k.A.")</f>
        <v>k.A.</v>
      </c>
      <c r="X1677" s="343" t="str">
        <f t="shared" si="470"/>
        <v>k.A.</v>
      </c>
      <c r="Y1677" s="62"/>
      <c r="Z1677" s="48">
        <f t="shared" si="471"/>
        <v>0</v>
      </c>
      <c r="AA1677" s="457"/>
      <c r="AB1677" s="55">
        <f t="shared" si="478"/>
        <v>0</v>
      </c>
      <c r="AC1677" s="55">
        <f>IF(A_Stammdaten!$B$25="ja",D_SAV!AA1677,D_SAV!AB1677)</f>
        <v>0</v>
      </c>
      <c r="AD1677" s="478">
        <f>IF(AC1677=0,0,IF(U1677-(con_EOGJahr-D_SAV!E1677)&lt;=0,AC1677,AC1677/V1677))</f>
        <v>0</v>
      </c>
      <c r="AE1677" s="478">
        <f>IFERROR(IF(AND(VLOOKUP(D1677,rng_ND,5,FALSE)="Ja",D_SAV!T1677="degressiv"),D_SAV!AC1677*Y1677/100,0),0)</f>
        <v>0</v>
      </c>
      <c r="AF1677" s="55">
        <f>IFERROR(IF(VLOOKUP(D1677,rng_ND,5,FALSE)="Ja",MAX(D_SAV!AD1677:AE1677),D_SAV!AD1677),0)</f>
        <v>0</v>
      </c>
      <c r="AG1677" s="55">
        <f t="shared" si="479"/>
        <v>0</v>
      </c>
      <c r="AH1677" s="55">
        <f t="shared" si="480"/>
        <v>0</v>
      </c>
      <c r="AI1677" s="55">
        <f t="shared" si="481"/>
        <v>0</v>
      </c>
      <c r="AJ1677" s="55">
        <f t="shared" si="482"/>
        <v>0</v>
      </c>
      <c r="AK1677" s="55">
        <f t="shared" si="473"/>
        <v>0</v>
      </c>
      <c r="AL1677" s="55">
        <f t="shared" si="474"/>
        <v>0</v>
      </c>
      <c r="AM1677" s="55">
        <f t="shared" si="475"/>
        <v>0</v>
      </c>
    </row>
    <row r="1678" spans="1:39" x14ac:dyDescent="0.25">
      <c r="A1678" s="47">
        <v>1674</v>
      </c>
      <c r="B1678" s="358" t="str">
        <f>IF(AND(E1678&lt;&gt;0,D1678&lt;&gt;0,F1678&lt;&gt;0),IF(C1678&lt;&gt;0,CONCATENATE(C1678,"-AGr",VLOOKUP(D1678,Listen!$A$2:$G$45,7,FALSE),"-",E1678,"-",F1678,),CONCATENATE("AGr",VLOOKUP(D1678,Listen!$A$2:$G$45,7,FALSE),"-",E1678,"-",F1678)),"keine vollständige ID")</f>
        <v>keine vollständige ID</v>
      </c>
      <c r="C1678" s="359">
        <f>'[2]III_SAV-Details_NB'!B1684</f>
        <v>0</v>
      </c>
      <c r="D1678" s="359">
        <f>'[2]III_SAV-Details_NB'!C1684</f>
        <v>0</v>
      </c>
      <c r="E1678" s="359">
        <f>'[2]III_SAV-Details_NB'!D1684</f>
        <v>0</v>
      </c>
      <c r="F1678" s="490"/>
      <c r="G1678" s="281">
        <f>'[2]III_SAV-Details_NB'!X1684</f>
        <v>0</v>
      </c>
      <c r="H1678" s="281">
        <f t="shared" si="476"/>
        <v>0</v>
      </c>
      <c r="I1678" s="281">
        <f>IF(con_EOGJahr=2025,'[2]III_SAV-Details_NB'!AA1684,IF(con_EOGJahr=2026,'[2]III_SAV-Details_NB'!AB1684,'[2]III_SAV-Details_NB'!AC1684))</f>
        <v>0</v>
      </c>
      <c r="J1678" s="282"/>
      <c r="K1678" s="282"/>
      <c r="L1678" s="282"/>
      <c r="M1678" s="282"/>
      <c r="N1678" s="282"/>
      <c r="O1678" s="282"/>
      <c r="P1678" s="52">
        <f t="shared" si="477"/>
        <v>0</v>
      </c>
      <c r="Q1678" s="60"/>
      <c r="R1678" s="53">
        <f t="shared" si="468"/>
        <v>0</v>
      </c>
      <c r="S1678" s="59"/>
      <c r="T1678" s="61"/>
      <c r="U1678" s="342" t="str">
        <f t="shared" si="472"/>
        <v>k.A.</v>
      </c>
      <c r="V1678" s="343" t="str">
        <f t="shared" si="469"/>
        <v>k.A.</v>
      </c>
      <c r="W1678" s="343" t="str">
        <f>IFERROR(IF(OR($D1678="",$E1678=0,con_Ende=0),"k.A.",IF(VLOOKUP($D1678,rng_ND,5,0)="Nein",VLOOKUP($D1678,rng_ND,2,FALSE),MIN(VLOOKUP($D1678,rng_ND,2,FALSE),A_Stammdaten!$B$19-D_SAV!$E1678+1))),"k.A.")</f>
        <v>k.A.</v>
      </c>
      <c r="X1678" s="343" t="str">
        <f t="shared" si="470"/>
        <v>k.A.</v>
      </c>
      <c r="Y1678" s="62"/>
      <c r="Z1678" s="48">
        <f t="shared" si="471"/>
        <v>0</v>
      </c>
      <c r="AA1678" s="457"/>
      <c r="AB1678" s="55">
        <f t="shared" si="478"/>
        <v>0</v>
      </c>
      <c r="AC1678" s="55">
        <f>IF(A_Stammdaten!$B$25="ja",D_SAV!AA1678,D_SAV!AB1678)</f>
        <v>0</v>
      </c>
      <c r="AD1678" s="478">
        <f>IF(AC1678=0,0,IF(U1678-(con_EOGJahr-D_SAV!E1678)&lt;=0,AC1678,AC1678/V1678))</f>
        <v>0</v>
      </c>
      <c r="AE1678" s="478">
        <f>IFERROR(IF(AND(VLOOKUP(D1678,rng_ND,5,FALSE)="Ja",D_SAV!T1678="degressiv"),D_SAV!AC1678*Y1678/100,0),0)</f>
        <v>0</v>
      </c>
      <c r="AF1678" s="55">
        <f>IFERROR(IF(VLOOKUP(D1678,rng_ND,5,FALSE)="Ja",MAX(D_SAV!AD1678:AE1678),D_SAV!AD1678),0)</f>
        <v>0</v>
      </c>
      <c r="AG1678" s="55">
        <f t="shared" si="479"/>
        <v>0</v>
      </c>
      <c r="AH1678" s="55">
        <f t="shared" si="480"/>
        <v>0</v>
      </c>
      <c r="AI1678" s="55">
        <f t="shared" si="481"/>
        <v>0</v>
      </c>
      <c r="AJ1678" s="55">
        <f t="shared" si="482"/>
        <v>0</v>
      </c>
      <c r="AK1678" s="55">
        <f t="shared" si="473"/>
        <v>0</v>
      </c>
      <c r="AL1678" s="55">
        <f t="shared" si="474"/>
        <v>0</v>
      </c>
      <c r="AM1678" s="55">
        <f t="shared" si="475"/>
        <v>0</v>
      </c>
    </row>
    <row r="1679" spans="1:39" x14ac:dyDescent="0.25">
      <c r="A1679" s="47">
        <v>1675</v>
      </c>
      <c r="B1679" s="358" t="str">
        <f>IF(AND(E1679&lt;&gt;0,D1679&lt;&gt;0,F1679&lt;&gt;0),IF(C1679&lt;&gt;0,CONCATENATE(C1679,"-AGr",VLOOKUP(D1679,Listen!$A$2:$G$45,7,FALSE),"-",E1679,"-",F1679,),CONCATENATE("AGr",VLOOKUP(D1679,Listen!$A$2:$G$45,7,FALSE),"-",E1679,"-",F1679)),"keine vollständige ID")</f>
        <v>keine vollständige ID</v>
      </c>
      <c r="C1679" s="359">
        <f>'[2]III_SAV-Details_NB'!B1685</f>
        <v>0</v>
      </c>
      <c r="D1679" s="359">
        <f>'[2]III_SAV-Details_NB'!C1685</f>
        <v>0</v>
      </c>
      <c r="E1679" s="359">
        <f>'[2]III_SAV-Details_NB'!D1685</f>
        <v>0</v>
      </c>
      <c r="F1679" s="490"/>
      <c r="G1679" s="281">
        <f>'[2]III_SAV-Details_NB'!X1685</f>
        <v>0</v>
      </c>
      <c r="H1679" s="281">
        <f t="shared" si="476"/>
        <v>0</v>
      </c>
      <c r="I1679" s="281">
        <f>IF(con_EOGJahr=2025,'[2]III_SAV-Details_NB'!AA1685,IF(con_EOGJahr=2026,'[2]III_SAV-Details_NB'!AB1685,'[2]III_SAV-Details_NB'!AC1685))</f>
        <v>0</v>
      </c>
      <c r="J1679" s="282"/>
      <c r="K1679" s="282"/>
      <c r="L1679" s="282"/>
      <c r="M1679" s="282"/>
      <c r="N1679" s="282"/>
      <c r="O1679" s="282"/>
      <c r="P1679" s="52">
        <f t="shared" si="477"/>
        <v>0</v>
      </c>
      <c r="Q1679" s="60"/>
      <c r="R1679" s="53">
        <f t="shared" si="468"/>
        <v>0</v>
      </c>
      <c r="S1679" s="59"/>
      <c r="T1679" s="61"/>
      <c r="U1679" s="342" t="str">
        <f t="shared" si="472"/>
        <v>k.A.</v>
      </c>
      <c r="V1679" s="343" t="str">
        <f t="shared" si="469"/>
        <v>k.A.</v>
      </c>
      <c r="W1679" s="343" t="str">
        <f>IFERROR(IF(OR($D1679="",$E1679=0,con_Ende=0),"k.A.",IF(VLOOKUP($D1679,rng_ND,5,0)="Nein",VLOOKUP($D1679,rng_ND,2,FALSE),MIN(VLOOKUP($D1679,rng_ND,2,FALSE),A_Stammdaten!$B$19-D_SAV!$E1679+1))),"k.A.")</f>
        <v>k.A.</v>
      </c>
      <c r="X1679" s="343" t="str">
        <f t="shared" si="470"/>
        <v>k.A.</v>
      </c>
      <c r="Y1679" s="62"/>
      <c r="Z1679" s="48">
        <f t="shared" si="471"/>
        <v>0</v>
      </c>
      <c r="AA1679" s="457"/>
      <c r="AB1679" s="55">
        <f t="shared" si="478"/>
        <v>0</v>
      </c>
      <c r="AC1679" s="55">
        <f>IF(A_Stammdaten!$B$25="ja",D_SAV!AA1679,D_SAV!AB1679)</f>
        <v>0</v>
      </c>
      <c r="AD1679" s="478">
        <f>IF(AC1679=0,0,IF(U1679-(con_EOGJahr-D_SAV!E1679)&lt;=0,AC1679,AC1679/V1679))</f>
        <v>0</v>
      </c>
      <c r="AE1679" s="478">
        <f>IFERROR(IF(AND(VLOOKUP(D1679,rng_ND,5,FALSE)="Ja",D_SAV!T1679="degressiv"),D_SAV!AC1679*Y1679/100,0),0)</f>
        <v>0</v>
      </c>
      <c r="AF1679" s="55">
        <f>IFERROR(IF(VLOOKUP(D1679,rng_ND,5,FALSE)="Ja",MAX(D_SAV!AD1679:AE1679),D_SAV!AD1679),0)</f>
        <v>0</v>
      </c>
      <c r="AG1679" s="55">
        <f t="shared" si="479"/>
        <v>0</v>
      </c>
      <c r="AH1679" s="55">
        <f t="shared" si="480"/>
        <v>0</v>
      </c>
      <c r="AI1679" s="55">
        <f t="shared" si="481"/>
        <v>0</v>
      </c>
      <c r="AJ1679" s="55">
        <f t="shared" si="482"/>
        <v>0</v>
      </c>
      <c r="AK1679" s="55">
        <f t="shared" si="473"/>
        <v>0</v>
      </c>
      <c r="AL1679" s="55">
        <f t="shared" si="474"/>
        <v>0</v>
      </c>
      <c r="AM1679" s="55">
        <f t="shared" si="475"/>
        <v>0</v>
      </c>
    </row>
    <row r="1680" spans="1:39" x14ac:dyDescent="0.25">
      <c r="A1680" s="47">
        <v>1676</v>
      </c>
      <c r="B1680" s="358" t="str">
        <f>IF(AND(E1680&lt;&gt;0,D1680&lt;&gt;0,F1680&lt;&gt;0),IF(C1680&lt;&gt;0,CONCATENATE(C1680,"-AGr",VLOOKUP(D1680,Listen!$A$2:$G$45,7,FALSE),"-",E1680,"-",F1680,),CONCATENATE("AGr",VLOOKUP(D1680,Listen!$A$2:$G$45,7,FALSE),"-",E1680,"-",F1680)),"keine vollständige ID")</f>
        <v>keine vollständige ID</v>
      </c>
      <c r="C1680" s="359">
        <f>'[2]III_SAV-Details_NB'!B1686</f>
        <v>0</v>
      </c>
      <c r="D1680" s="359">
        <f>'[2]III_SAV-Details_NB'!C1686</f>
        <v>0</v>
      </c>
      <c r="E1680" s="359">
        <f>'[2]III_SAV-Details_NB'!D1686</f>
        <v>0</v>
      </c>
      <c r="F1680" s="490"/>
      <c r="G1680" s="281">
        <f>'[2]III_SAV-Details_NB'!X1686</f>
        <v>0</v>
      </c>
      <c r="H1680" s="281">
        <f t="shared" si="476"/>
        <v>0</v>
      </c>
      <c r="I1680" s="281">
        <f>IF(con_EOGJahr=2025,'[2]III_SAV-Details_NB'!AA1686,IF(con_EOGJahr=2026,'[2]III_SAV-Details_NB'!AB1686,'[2]III_SAV-Details_NB'!AC1686))</f>
        <v>0</v>
      </c>
      <c r="J1680" s="282"/>
      <c r="K1680" s="282"/>
      <c r="L1680" s="282"/>
      <c r="M1680" s="282"/>
      <c r="N1680" s="282"/>
      <c r="O1680" s="282"/>
      <c r="P1680" s="52">
        <f t="shared" si="477"/>
        <v>0</v>
      </c>
      <c r="Q1680" s="60"/>
      <c r="R1680" s="53">
        <f t="shared" si="468"/>
        <v>0</v>
      </c>
      <c r="S1680" s="59"/>
      <c r="T1680" s="61"/>
      <c r="U1680" s="342" t="str">
        <f t="shared" si="472"/>
        <v>k.A.</v>
      </c>
      <c r="V1680" s="343" t="str">
        <f t="shared" si="469"/>
        <v>k.A.</v>
      </c>
      <c r="W1680" s="343" t="str">
        <f>IFERROR(IF(OR($D1680="",$E1680=0,con_Ende=0),"k.A.",IF(VLOOKUP($D1680,rng_ND,5,0)="Nein",VLOOKUP($D1680,rng_ND,2,FALSE),MIN(VLOOKUP($D1680,rng_ND,2,FALSE),A_Stammdaten!$B$19-D_SAV!$E1680+1))),"k.A.")</f>
        <v>k.A.</v>
      </c>
      <c r="X1680" s="343" t="str">
        <f t="shared" si="470"/>
        <v>k.A.</v>
      </c>
      <c r="Y1680" s="62"/>
      <c r="Z1680" s="48">
        <f t="shared" si="471"/>
        <v>0</v>
      </c>
      <c r="AA1680" s="457"/>
      <c r="AB1680" s="55">
        <f t="shared" si="478"/>
        <v>0</v>
      </c>
      <c r="AC1680" s="55">
        <f>IF(A_Stammdaten!$B$25="ja",D_SAV!AA1680,D_SAV!AB1680)</f>
        <v>0</v>
      </c>
      <c r="AD1680" s="478">
        <f>IF(AC1680=0,0,IF(U1680-(con_EOGJahr-D_SAV!E1680)&lt;=0,AC1680,AC1680/V1680))</f>
        <v>0</v>
      </c>
      <c r="AE1680" s="478">
        <f>IFERROR(IF(AND(VLOOKUP(D1680,rng_ND,5,FALSE)="Ja",D_SAV!T1680="degressiv"),D_SAV!AC1680*Y1680/100,0),0)</f>
        <v>0</v>
      </c>
      <c r="AF1680" s="55">
        <f>IFERROR(IF(VLOOKUP(D1680,rng_ND,5,FALSE)="Ja",MAX(D_SAV!AD1680:AE1680),D_SAV!AD1680),0)</f>
        <v>0</v>
      </c>
      <c r="AG1680" s="55">
        <f t="shared" si="479"/>
        <v>0</v>
      </c>
      <c r="AH1680" s="55">
        <f t="shared" si="480"/>
        <v>0</v>
      </c>
      <c r="AI1680" s="55">
        <f t="shared" si="481"/>
        <v>0</v>
      </c>
      <c r="AJ1680" s="55">
        <f t="shared" si="482"/>
        <v>0</v>
      </c>
      <c r="AK1680" s="55">
        <f t="shared" si="473"/>
        <v>0</v>
      </c>
      <c r="AL1680" s="55">
        <f t="shared" si="474"/>
        <v>0</v>
      </c>
      <c r="AM1680" s="55">
        <f t="shared" si="475"/>
        <v>0</v>
      </c>
    </row>
    <row r="1681" spans="1:39" x14ac:dyDescent="0.25">
      <c r="A1681" s="47">
        <v>1677</v>
      </c>
      <c r="B1681" s="358" t="str">
        <f>IF(AND(E1681&lt;&gt;0,D1681&lt;&gt;0,F1681&lt;&gt;0),IF(C1681&lt;&gt;0,CONCATENATE(C1681,"-AGr",VLOOKUP(D1681,Listen!$A$2:$G$45,7,FALSE),"-",E1681,"-",F1681,),CONCATENATE("AGr",VLOOKUP(D1681,Listen!$A$2:$G$45,7,FALSE),"-",E1681,"-",F1681)),"keine vollständige ID")</f>
        <v>keine vollständige ID</v>
      </c>
      <c r="C1681" s="359">
        <f>'[2]III_SAV-Details_NB'!B1687</f>
        <v>0</v>
      </c>
      <c r="D1681" s="359">
        <f>'[2]III_SAV-Details_NB'!C1687</f>
        <v>0</v>
      </c>
      <c r="E1681" s="359">
        <f>'[2]III_SAV-Details_NB'!D1687</f>
        <v>0</v>
      </c>
      <c r="F1681" s="490"/>
      <c r="G1681" s="281">
        <f>'[2]III_SAV-Details_NB'!X1687</f>
        <v>0</v>
      </c>
      <c r="H1681" s="281">
        <f t="shared" si="476"/>
        <v>0</v>
      </c>
      <c r="I1681" s="281">
        <f>IF(con_EOGJahr=2025,'[2]III_SAV-Details_NB'!AA1687,IF(con_EOGJahr=2026,'[2]III_SAV-Details_NB'!AB1687,'[2]III_SAV-Details_NB'!AC1687))</f>
        <v>0</v>
      </c>
      <c r="J1681" s="282"/>
      <c r="K1681" s="282"/>
      <c r="L1681" s="282"/>
      <c r="M1681" s="282"/>
      <c r="N1681" s="282"/>
      <c r="O1681" s="282"/>
      <c r="P1681" s="52">
        <f t="shared" si="477"/>
        <v>0</v>
      </c>
      <c r="Q1681" s="60"/>
      <c r="R1681" s="53">
        <f t="shared" si="468"/>
        <v>0</v>
      </c>
      <c r="S1681" s="59"/>
      <c r="T1681" s="61"/>
      <c r="U1681" s="342" t="str">
        <f t="shared" si="472"/>
        <v>k.A.</v>
      </c>
      <c r="V1681" s="343" t="str">
        <f t="shared" si="469"/>
        <v>k.A.</v>
      </c>
      <c r="W1681" s="343" t="str">
        <f>IFERROR(IF(OR($D1681="",$E1681=0,con_Ende=0),"k.A.",IF(VLOOKUP($D1681,rng_ND,5,0)="Nein",VLOOKUP($D1681,rng_ND,2,FALSE),MIN(VLOOKUP($D1681,rng_ND,2,FALSE),A_Stammdaten!$B$19-D_SAV!$E1681+1))),"k.A.")</f>
        <v>k.A.</v>
      </c>
      <c r="X1681" s="343" t="str">
        <f t="shared" si="470"/>
        <v>k.A.</v>
      </c>
      <c r="Y1681" s="62"/>
      <c r="Z1681" s="48">
        <f t="shared" si="471"/>
        <v>0</v>
      </c>
      <c r="AA1681" s="457"/>
      <c r="AB1681" s="55">
        <f t="shared" si="478"/>
        <v>0</v>
      </c>
      <c r="AC1681" s="55">
        <f>IF(A_Stammdaten!$B$25="ja",D_SAV!AA1681,D_SAV!AB1681)</f>
        <v>0</v>
      </c>
      <c r="AD1681" s="478">
        <f>IF(AC1681=0,0,IF(U1681-(con_EOGJahr-D_SAV!E1681)&lt;=0,AC1681,AC1681/V1681))</f>
        <v>0</v>
      </c>
      <c r="AE1681" s="478">
        <f>IFERROR(IF(AND(VLOOKUP(D1681,rng_ND,5,FALSE)="Ja",D_SAV!T1681="degressiv"),D_SAV!AC1681*Y1681/100,0),0)</f>
        <v>0</v>
      </c>
      <c r="AF1681" s="55">
        <f>IFERROR(IF(VLOOKUP(D1681,rng_ND,5,FALSE)="Ja",MAX(D_SAV!AD1681:AE1681),D_SAV!AD1681),0)</f>
        <v>0</v>
      </c>
      <c r="AG1681" s="55">
        <f t="shared" si="479"/>
        <v>0</v>
      </c>
      <c r="AH1681" s="55">
        <f t="shared" si="480"/>
        <v>0</v>
      </c>
      <c r="AI1681" s="55">
        <f t="shared" si="481"/>
        <v>0</v>
      </c>
      <c r="AJ1681" s="55">
        <f t="shared" si="482"/>
        <v>0</v>
      </c>
      <c r="AK1681" s="55">
        <f t="shared" si="473"/>
        <v>0</v>
      </c>
      <c r="AL1681" s="55">
        <f t="shared" si="474"/>
        <v>0</v>
      </c>
      <c r="AM1681" s="55">
        <f t="shared" si="475"/>
        <v>0</v>
      </c>
    </row>
    <row r="1682" spans="1:39" x14ac:dyDescent="0.25">
      <c r="A1682" s="47">
        <v>1678</v>
      </c>
      <c r="B1682" s="358" t="str">
        <f>IF(AND(E1682&lt;&gt;0,D1682&lt;&gt;0,F1682&lt;&gt;0),IF(C1682&lt;&gt;0,CONCATENATE(C1682,"-AGr",VLOOKUP(D1682,Listen!$A$2:$G$45,7,FALSE),"-",E1682,"-",F1682,),CONCATENATE("AGr",VLOOKUP(D1682,Listen!$A$2:$G$45,7,FALSE),"-",E1682,"-",F1682)),"keine vollständige ID")</f>
        <v>keine vollständige ID</v>
      </c>
      <c r="C1682" s="359">
        <f>'[2]III_SAV-Details_NB'!B1688</f>
        <v>0</v>
      </c>
      <c r="D1682" s="359">
        <f>'[2]III_SAV-Details_NB'!C1688</f>
        <v>0</v>
      </c>
      <c r="E1682" s="359">
        <f>'[2]III_SAV-Details_NB'!D1688</f>
        <v>0</v>
      </c>
      <c r="F1682" s="490"/>
      <c r="G1682" s="281">
        <f>'[2]III_SAV-Details_NB'!X1688</f>
        <v>0</v>
      </c>
      <c r="H1682" s="281">
        <f t="shared" si="476"/>
        <v>0</v>
      </c>
      <c r="I1682" s="281">
        <f>IF(con_EOGJahr=2025,'[2]III_SAV-Details_NB'!AA1688,IF(con_EOGJahr=2026,'[2]III_SAV-Details_NB'!AB1688,'[2]III_SAV-Details_NB'!AC1688))</f>
        <v>0</v>
      </c>
      <c r="J1682" s="282"/>
      <c r="K1682" s="282"/>
      <c r="L1682" s="282"/>
      <c r="M1682" s="282"/>
      <c r="N1682" s="282"/>
      <c r="O1682" s="282"/>
      <c r="P1682" s="52">
        <f t="shared" si="477"/>
        <v>0</v>
      </c>
      <c r="Q1682" s="60"/>
      <c r="R1682" s="53">
        <f t="shared" ref="R1682:R1745" si="483">P1682+Q1682</f>
        <v>0</v>
      </c>
      <c r="S1682" s="59"/>
      <c r="T1682" s="61"/>
      <c r="U1682" s="342" t="str">
        <f t="shared" si="472"/>
        <v>k.A.</v>
      </c>
      <c r="V1682" s="343" t="str">
        <f t="shared" ref="V1682:V1745" si="484">IFERROR(IF(OR($D1682="",$E1682=0,con_Ende=0,$U1682=0),"k.A.",MAX($E1682-con_EOGJahr+$U1682,0)),"k.A.")</f>
        <v>k.A.</v>
      </c>
      <c r="W1682" s="343" t="str">
        <f>IFERROR(IF(OR($D1682="",$E1682=0,con_Ende=0),"k.A.",IF(VLOOKUP($D1682,rng_ND,5,0)="Nein",VLOOKUP($D1682,rng_ND,2,FALSE),MIN(VLOOKUP($D1682,rng_ND,2,FALSE),A_Stammdaten!$B$19-D_SAV!$E1682+1))),"k.A.")</f>
        <v>k.A.</v>
      </c>
      <c r="X1682" s="343" t="str">
        <f t="shared" ref="X1682:X1745" si="485">IFERROR(IF(OR($D1682="",$E1682=0,con_Ende=0),"k.A.",VLOOKUP($D1682,rng_ND,3,FALSE)),"k.A.")</f>
        <v>k.A.</v>
      </c>
      <c r="Y1682" s="62"/>
      <c r="Z1682" s="48">
        <f t="shared" ref="Z1682:Z1745" si="486">IF(AND($E1682&lt;2006,$E1682&lt;&gt;0),IFERROR(VLOOKUP($E1682,rng_Index,VLOOKUP($D1682,rng_ND,4,FALSE)+1,FALSE),1),)</f>
        <v>0</v>
      </c>
      <c r="AA1682" s="457"/>
      <c r="AB1682" s="55">
        <f t="shared" si="478"/>
        <v>0</v>
      </c>
      <c r="AC1682" s="55">
        <f>IF(A_Stammdaten!$B$25="ja",D_SAV!AA1682,D_SAV!AB1682)</f>
        <v>0</v>
      </c>
      <c r="AD1682" s="478">
        <f>IF(AC1682=0,0,IF(U1682-(con_EOGJahr-D_SAV!E1682)&lt;=0,AC1682,AC1682/V1682))</f>
        <v>0</v>
      </c>
      <c r="AE1682" s="478">
        <f>IFERROR(IF(AND(VLOOKUP(D1682,rng_ND,5,FALSE)="Ja",D_SAV!T1682="degressiv"),D_SAV!AC1682*Y1682/100,0),0)</f>
        <v>0</v>
      </c>
      <c r="AF1682" s="55">
        <f>IFERROR(IF(VLOOKUP(D1682,rng_ND,5,FALSE)="Ja",MAX(D_SAV!AD1682:AE1682),D_SAV!AD1682),0)</f>
        <v>0</v>
      </c>
      <c r="AG1682" s="55">
        <f t="shared" si="479"/>
        <v>0</v>
      </c>
      <c r="AH1682" s="55">
        <f t="shared" si="480"/>
        <v>0</v>
      </c>
      <c r="AI1682" s="55">
        <f t="shared" si="481"/>
        <v>0</v>
      </c>
      <c r="AJ1682" s="55">
        <f t="shared" si="482"/>
        <v>0</v>
      </c>
      <c r="AK1682" s="55">
        <f t="shared" si="473"/>
        <v>0</v>
      </c>
      <c r="AL1682" s="55">
        <f t="shared" si="474"/>
        <v>0</v>
      </c>
      <c r="AM1682" s="55">
        <f t="shared" si="475"/>
        <v>0</v>
      </c>
    </row>
    <row r="1683" spans="1:39" x14ac:dyDescent="0.25">
      <c r="A1683" s="47">
        <v>1679</v>
      </c>
      <c r="B1683" s="358" t="str">
        <f>IF(AND(E1683&lt;&gt;0,D1683&lt;&gt;0,F1683&lt;&gt;0),IF(C1683&lt;&gt;0,CONCATENATE(C1683,"-AGr",VLOOKUP(D1683,Listen!$A$2:$G$45,7,FALSE),"-",E1683,"-",F1683,),CONCATENATE("AGr",VLOOKUP(D1683,Listen!$A$2:$G$45,7,FALSE),"-",E1683,"-",F1683)),"keine vollständige ID")</f>
        <v>keine vollständige ID</v>
      </c>
      <c r="C1683" s="359">
        <f>'[2]III_SAV-Details_NB'!B1689</f>
        <v>0</v>
      </c>
      <c r="D1683" s="359">
        <f>'[2]III_SAV-Details_NB'!C1689</f>
        <v>0</v>
      </c>
      <c r="E1683" s="359">
        <f>'[2]III_SAV-Details_NB'!D1689</f>
        <v>0</v>
      </c>
      <c r="F1683" s="490"/>
      <c r="G1683" s="281">
        <f>'[2]III_SAV-Details_NB'!X1689</f>
        <v>0</v>
      </c>
      <c r="H1683" s="281">
        <f t="shared" si="476"/>
        <v>0</v>
      </c>
      <c r="I1683" s="281">
        <f>IF(con_EOGJahr=2025,'[2]III_SAV-Details_NB'!AA1689,IF(con_EOGJahr=2026,'[2]III_SAV-Details_NB'!AB1689,'[2]III_SAV-Details_NB'!AC1689))</f>
        <v>0</v>
      </c>
      <c r="J1683" s="282"/>
      <c r="K1683" s="282"/>
      <c r="L1683" s="282"/>
      <c r="M1683" s="282"/>
      <c r="N1683" s="282"/>
      <c r="O1683" s="282"/>
      <c r="P1683" s="52">
        <f t="shared" si="477"/>
        <v>0</v>
      </c>
      <c r="Q1683" s="60"/>
      <c r="R1683" s="53">
        <f t="shared" si="483"/>
        <v>0</v>
      </c>
      <c r="S1683" s="59"/>
      <c r="T1683" s="61"/>
      <c r="U1683" s="342" t="str">
        <f t="shared" ref="U1683:U1746" si="487">+W1683</f>
        <v>k.A.</v>
      </c>
      <c r="V1683" s="343" t="str">
        <f t="shared" si="484"/>
        <v>k.A.</v>
      </c>
      <c r="W1683" s="343" t="str">
        <f>IFERROR(IF(OR($D1683="",$E1683=0,con_Ende=0),"k.A.",IF(VLOOKUP($D1683,rng_ND,5,0)="Nein",VLOOKUP($D1683,rng_ND,2,FALSE),MIN(VLOOKUP($D1683,rng_ND,2,FALSE),A_Stammdaten!$B$19-D_SAV!$E1683+1))),"k.A.")</f>
        <v>k.A.</v>
      </c>
      <c r="X1683" s="343" t="str">
        <f t="shared" si="485"/>
        <v>k.A.</v>
      </c>
      <c r="Y1683" s="62"/>
      <c r="Z1683" s="48">
        <f t="shared" si="486"/>
        <v>0</v>
      </c>
      <c r="AA1683" s="457"/>
      <c r="AB1683" s="55">
        <f t="shared" si="478"/>
        <v>0</v>
      </c>
      <c r="AC1683" s="55">
        <f>IF(A_Stammdaten!$B$25="ja",D_SAV!AA1683,D_SAV!AB1683)</f>
        <v>0</v>
      </c>
      <c r="AD1683" s="478">
        <f>IF(AC1683=0,0,IF(U1683-(con_EOGJahr-D_SAV!E1683)&lt;=0,AC1683,AC1683/V1683))</f>
        <v>0</v>
      </c>
      <c r="AE1683" s="478">
        <f>IFERROR(IF(AND(VLOOKUP(D1683,rng_ND,5,FALSE)="Ja",D_SAV!T1683="degressiv"),D_SAV!AC1683*Y1683/100,0),0)</f>
        <v>0</v>
      </c>
      <c r="AF1683" s="55">
        <f>IFERROR(IF(VLOOKUP(D1683,rng_ND,5,FALSE)="Ja",MAX(D_SAV!AD1683:AE1683),D_SAV!AD1683),0)</f>
        <v>0</v>
      </c>
      <c r="AG1683" s="55">
        <f t="shared" si="479"/>
        <v>0</v>
      </c>
      <c r="AH1683" s="55">
        <f t="shared" si="480"/>
        <v>0</v>
      </c>
      <c r="AI1683" s="55">
        <f t="shared" si="481"/>
        <v>0</v>
      </c>
      <c r="AJ1683" s="55">
        <f t="shared" si="482"/>
        <v>0</v>
      </c>
      <c r="AK1683" s="55">
        <f t="shared" si="473"/>
        <v>0</v>
      </c>
      <c r="AL1683" s="55">
        <f t="shared" si="474"/>
        <v>0</v>
      </c>
      <c r="AM1683" s="55">
        <f t="shared" si="475"/>
        <v>0</v>
      </c>
    </row>
    <row r="1684" spans="1:39" x14ac:dyDescent="0.25">
      <c r="A1684" s="47">
        <v>1680</v>
      </c>
      <c r="B1684" s="358" t="str">
        <f>IF(AND(E1684&lt;&gt;0,D1684&lt;&gt;0,F1684&lt;&gt;0),IF(C1684&lt;&gt;0,CONCATENATE(C1684,"-AGr",VLOOKUP(D1684,Listen!$A$2:$G$45,7,FALSE),"-",E1684,"-",F1684,),CONCATENATE("AGr",VLOOKUP(D1684,Listen!$A$2:$G$45,7,FALSE),"-",E1684,"-",F1684)),"keine vollständige ID")</f>
        <v>keine vollständige ID</v>
      </c>
      <c r="C1684" s="359">
        <f>'[2]III_SAV-Details_NB'!B1690</f>
        <v>0</v>
      </c>
      <c r="D1684" s="359">
        <f>'[2]III_SAV-Details_NB'!C1690</f>
        <v>0</v>
      </c>
      <c r="E1684" s="359">
        <f>'[2]III_SAV-Details_NB'!D1690</f>
        <v>0</v>
      </c>
      <c r="F1684" s="490"/>
      <c r="G1684" s="281">
        <f>'[2]III_SAV-Details_NB'!X1690</f>
        <v>0</v>
      </c>
      <c r="H1684" s="281">
        <f t="shared" si="476"/>
        <v>0</v>
      </c>
      <c r="I1684" s="281">
        <f>IF(con_EOGJahr=2025,'[2]III_SAV-Details_NB'!AA1690,IF(con_EOGJahr=2026,'[2]III_SAV-Details_NB'!AB1690,'[2]III_SAV-Details_NB'!AC1690))</f>
        <v>0</v>
      </c>
      <c r="J1684" s="282"/>
      <c r="K1684" s="282"/>
      <c r="L1684" s="282"/>
      <c r="M1684" s="282"/>
      <c r="N1684" s="282"/>
      <c r="O1684" s="282"/>
      <c r="P1684" s="52">
        <f t="shared" si="477"/>
        <v>0</v>
      </c>
      <c r="Q1684" s="60"/>
      <c r="R1684" s="53">
        <f t="shared" si="483"/>
        <v>0</v>
      </c>
      <c r="S1684" s="59"/>
      <c r="T1684" s="61"/>
      <c r="U1684" s="342" t="str">
        <f t="shared" si="487"/>
        <v>k.A.</v>
      </c>
      <c r="V1684" s="343" t="str">
        <f t="shared" si="484"/>
        <v>k.A.</v>
      </c>
      <c r="W1684" s="343" t="str">
        <f>IFERROR(IF(OR($D1684="",$E1684=0,con_Ende=0),"k.A.",IF(VLOOKUP($D1684,rng_ND,5,0)="Nein",VLOOKUP($D1684,rng_ND,2,FALSE),MIN(VLOOKUP($D1684,rng_ND,2,FALSE),A_Stammdaten!$B$19-D_SAV!$E1684+1))),"k.A.")</f>
        <v>k.A.</v>
      </c>
      <c r="X1684" s="343" t="str">
        <f t="shared" si="485"/>
        <v>k.A.</v>
      </c>
      <c r="Y1684" s="62"/>
      <c r="Z1684" s="48">
        <f t="shared" si="486"/>
        <v>0</v>
      </c>
      <c r="AA1684" s="457"/>
      <c r="AB1684" s="55">
        <f t="shared" si="478"/>
        <v>0</v>
      </c>
      <c r="AC1684" s="55">
        <f>IF(A_Stammdaten!$B$25="ja",D_SAV!AA1684,D_SAV!AB1684)</f>
        <v>0</v>
      </c>
      <c r="AD1684" s="478">
        <f>IF(AC1684=0,0,IF(U1684-(con_EOGJahr-D_SAV!E1684)&lt;=0,AC1684,AC1684/V1684))</f>
        <v>0</v>
      </c>
      <c r="AE1684" s="478">
        <f>IFERROR(IF(AND(VLOOKUP(D1684,rng_ND,5,FALSE)="Ja",D_SAV!T1684="degressiv"),D_SAV!AC1684*Y1684/100,0),0)</f>
        <v>0</v>
      </c>
      <c r="AF1684" s="55">
        <f>IFERROR(IF(VLOOKUP(D1684,rng_ND,5,FALSE)="Ja",MAX(D_SAV!AD1684:AE1684),D_SAV!AD1684),0)</f>
        <v>0</v>
      </c>
      <c r="AG1684" s="55">
        <f t="shared" si="479"/>
        <v>0</v>
      </c>
      <c r="AH1684" s="55">
        <f t="shared" si="480"/>
        <v>0</v>
      </c>
      <c r="AI1684" s="55">
        <f t="shared" si="481"/>
        <v>0</v>
      </c>
      <c r="AJ1684" s="55">
        <f t="shared" si="482"/>
        <v>0</v>
      </c>
      <c r="AK1684" s="55">
        <f t="shared" si="473"/>
        <v>0</v>
      </c>
      <c r="AL1684" s="55">
        <f t="shared" si="474"/>
        <v>0</v>
      </c>
      <c r="AM1684" s="55">
        <f t="shared" si="475"/>
        <v>0</v>
      </c>
    </row>
    <row r="1685" spans="1:39" x14ac:dyDescent="0.25">
      <c r="A1685" s="47">
        <v>1681</v>
      </c>
      <c r="B1685" s="358" t="str">
        <f>IF(AND(E1685&lt;&gt;0,D1685&lt;&gt;0,F1685&lt;&gt;0),IF(C1685&lt;&gt;0,CONCATENATE(C1685,"-AGr",VLOOKUP(D1685,Listen!$A$2:$G$45,7,FALSE),"-",E1685,"-",F1685,),CONCATENATE("AGr",VLOOKUP(D1685,Listen!$A$2:$G$45,7,FALSE),"-",E1685,"-",F1685)),"keine vollständige ID")</f>
        <v>keine vollständige ID</v>
      </c>
      <c r="C1685" s="359">
        <f>'[2]III_SAV-Details_NB'!B1691</f>
        <v>0</v>
      </c>
      <c r="D1685" s="359">
        <f>'[2]III_SAV-Details_NB'!C1691</f>
        <v>0</v>
      </c>
      <c r="E1685" s="359">
        <f>'[2]III_SAV-Details_NB'!D1691</f>
        <v>0</v>
      </c>
      <c r="F1685" s="490"/>
      <c r="G1685" s="281">
        <f>'[2]III_SAV-Details_NB'!X1691</f>
        <v>0</v>
      </c>
      <c r="H1685" s="281">
        <f t="shared" si="476"/>
        <v>0</v>
      </c>
      <c r="I1685" s="281">
        <f>IF(con_EOGJahr=2025,'[2]III_SAV-Details_NB'!AA1691,IF(con_EOGJahr=2026,'[2]III_SAV-Details_NB'!AB1691,'[2]III_SAV-Details_NB'!AC1691))</f>
        <v>0</v>
      </c>
      <c r="J1685" s="282"/>
      <c r="K1685" s="282"/>
      <c r="L1685" s="282"/>
      <c r="M1685" s="282"/>
      <c r="N1685" s="282"/>
      <c r="O1685" s="282"/>
      <c r="P1685" s="52">
        <f t="shared" si="477"/>
        <v>0</v>
      </c>
      <c r="Q1685" s="60"/>
      <c r="R1685" s="53">
        <f t="shared" si="483"/>
        <v>0</v>
      </c>
      <c r="S1685" s="59"/>
      <c r="T1685" s="61"/>
      <c r="U1685" s="342" t="str">
        <f t="shared" si="487"/>
        <v>k.A.</v>
      </c>
      <c r="V1685" s="343" t="str">
        <f t="shared" si="484"/>
        <v>k.A.</v>
      </c>
      <c r="W1685" s="343" t="str">
        <f>IFERROR(IF(OR($D1685="",$E1685=0,con_Ende=0),"k.A.",IF(VLOOKUP($D1685,rng_ND,5,0)="Nein",VLOOKUP($D1685,rng_ND,2,FALSE),MIN(VLOOKUP($D1685,rng_ND,2,FALSE),A_Stammdaten!$B$19-D_SAV!$E1685+1))),"k.A.")</f>
        <v>k.A.</v>
      </c>
      <c r="X1685" s="343" t="str">
        <f t="shared" si="485"/>
        <v>k.A.</v>
      </c>
      <c r="Y1685" s="62"/>
      <c r="Z1685" s="48">
        <f t="shared" si="486"/>
        <v>0</v>
      </c>
      <c r="AA1685" s="457"/>
      <c r="AB1685" s="55">
        <f t="shared" si="478"/>
        <v>0</v>
      </c>
      <c r="AC1685" s="55">
        <f>IF(A_Stammdaten!$B$25="ja",D_SAV!AA1685,D_SAV!AB1685)</f>
        <v>0</v>
      </c>
      <c r="AD1685" s="478">
        <f>IF(AC1685=0,0,IF(U1685-(con_EOGJahr-D_SAV!E1685)&lt;=0,AC1685,AC1685/V1685))</f>
        <v>0</v>
      </c>
      <c r="AE1685" s="478">
        <f>IFERROR(IF(AND(VLOOKUP(D1685,rng_ND,5,FALSE)="Ja",D_SAV!T1685="degressiv"),D_SAV!AC1685*Y1685/100,0),0)</f>
        <v>0</v>
      </c>
      <c r="AF1685" s="55">
        <f>IFERROR(IF(VLOOKUP(D1685,rng_ND,5,FALSE)="Ja",MAX(D_SAV!AD1685:AE1685),D_SAV!AD1685),0)</f>
        <v>0</v>
      </c>
      <c r="AG1685" s="55">
        <f t="shared" si="479"/>
        <v>0</v>
      </c>
      <c r="AH1685" s="55">
        <f t="shared" si="480"/>
        <v>0</v>
      </c>
      <c r="AI1685" s="55">
        <f t="shared" si="481"/>
        <v>0</v>
      </c>
      <c r="AJ1685" s="55">
        <f t="shared" si="482"/>
        <v>0</v>
      </c>
      <c r="AK1685" s="55">
        <f t="shared" si="473"/>
        <v>0</v>
      </c>
      <c r="AL1685" s="55">
        <f t="shared" si="474"/>
        <v>0</v>
      </c>
      <c r="AM1685" s="55">
        <f t="shared" si="475"/>
        <v>0</v>
      </c>
    </row>
    <row r="1686" spans="1:39" x14ac:dyDescent="0.25">
      <c r="A1686" s="47">
        <v>1682</v>
      </c>
      <c r="B1686" s="358" t="str">
        <f>IF(AND(E1686&lt;&gt;0,D1686&lt;&gt;0,F1686&lt;&gt;0),IF(C1686&lt;&gt;0,CONCATENATE(C1686,"-AGr",VLOOKUP(D1686,Listen!$A$2:$G$45,7,FALSE),"-",E1686,"-",F1686,),CONCATENATE("AGr",VLOOKUP(D1686,Listen!$A$2:$G$45,7,FALSE),"-",E1686,"-",F1686)),"keine vollständige ID")</f>
        <v>keine vollständige ID</v>
      </c>
      <c r="C1686" s="359">
        <f>'[2]III_SAV-Details_NB'!B1692</f>
        <v>0</v>
      </c>
      <c r="D1686" s="359">
        <f>'[2]III_SAV-Details_NB'!C1692</f>
        <v>0</v>
      </c>
      <c r="E1686" s="359">
        <f>'[2]III_SAV-Details_NB'!D1692</f>
        <v>0</v>
      </c>
      <c r="F1686" s="490"/>
      <c r="G1686" s="281">
        <f>'[2]III_SAV-Details_NB'!X1692</f>
        <v>0</v>
      </c>
      <c r="H1686" s="281">
        <f t="shared" si="476"/>
        <v>0</v>
      </c>
      <c r="I1686" s="281">
        <f>IF(con_EOGJahr=2025,'[2]III_SAV-Details_NB'!AA1692,IF(con_EOGJahr=2026,'[2]III_SAV-Details_NB'!AB1692,'[2]III_SAV-Details_NB'!AC1692))</f>
        <v>0</v>
      </c>
      <c r="J1686" s="282"/>
      <c r="K1686" s="282"/>
      <c r="L1686" s="282"/>
      <c r="M1686" s="282"/>
      <c r="N1686" s="282"/>
      <c r="O1686" s="282"/>
      <c r="P1686" s="52">
        <f t="shared" si="477"/>
        <v>0</v>
      </c>
      <c r="Q1686" s="60"/>
      <c r="R1686" s="53">
        <f t="shared" si="483"/>
        <v>0</v>
      </c>
      <c r="S1686" s="59"/>
      <c r="T1686" s="61"/>
      <c r="U1686" s="342" t="str">
        <f t="shared" si="487"/>
        <v>k.A.</v>
      </c>
      <c r="V1686" s="343" t="str">
        <f t="shared" si="484"/>
        <v>k.A.</v>
      </c>
      <c r="W1686" s="343" t="str">
        <f>IFERROR(IF(OR($D1686="",$E1686=0,con_Ende=0),"k.A.",IF(VLOOKUP($D1686,rng_ND,5,0)="Nein",VLOOKUP($D1686,rng_ND,2,FALSE),MIN(VLOOKUP($D1686,rng_ND,2,FALSE),A_Stammdaten!$B$19-D_SAV!$E1686+1))),"k.A.")</f>
        <v>k.A.</v>
      </c>
      <c r="X1686" s="343" t="str">
        <f t="shared" si="485"/>
        <v>k.A.</v>
      </c>
      <c r="Y1686" s="62"/>
      <c r="Z1686" s="48">
        <f t="shared" si="486"/>
        <v>0</v>
      </c>
      <c r="AA1686" s="457"/>
      <c r="AB1686" s="55">
        <f t="shared" si="478"/>
        <v>0</v>
      </c>
      <c r="AC1686" s="55">
        <f>IF(A_Stammdaten!$B$25="ja",D_SAV!AA1686,D_SAV!AB1686)</f>
        <v>0</v>
      </c>
      <c r="AD1686" s="478">
        <f>IF(AC1686=0,0,IF(U1686-(con_EOGJahr-D_SAV!E1686)&lt;=0,AC1686,AC1686/V1686))</f>
        <v>0</v>
      </c>
      <c r="AE1686" s="478">
        <f>IFERROR(IF(AND(VLOOKUP(D1686,rng_ND,5,FALSE)="Ja",D_SAV!T1686="degressiv"),D_SAV!AC1686*Y1686/100,0),0)</f>
        <v>0</v>
      </c>
      <c r="AF1686" s="55">
        <f>IFERROR(IF(VLOOKUP(D1686,rng_ND,5,FALSE)="Ja",MAX(D_SAV!AD1686:AE1686),D_SAV!AD1686),0)</f>
        <v>0</v>
      </c>
      <c r="AG1686" s="55">
        <f t="shared" si="479"/>
        <v>0</v>
      </c>
      <c r="AH1686" s="55">
        <f t="shared" si="480"/>
        <v>0</v>
      </c>
      <c r="AI1686" s="55">
        <f t="shared" si="481"/>
        <v>0</v>
      </c>
      <c r="AJ1686" s="55">
        <f t="shared" si="482"/>
        <v>0</v>
      </c>
      <c r="AK1686" s="55">
        <f t="shared" si="473"/>
        <v>0</v>
      </c>
      <c r="AL1686" s="55">
        <f t="shared" si="474"/>
        <v>0</v>
      </c>
      <c r="AM1686" s="55">
        <f t="shared" si="475"/>
        <v>0</v>
      </c>
    </row>
    <row r="1687" spans="1:39" x14ac:dyDescent="0.25">
      <c r="A1687" s="47">
        <v>1683</v>
      </c>
      <c r="B1687" s="358" t="str">
        <f>IF(AND(E1687&lt;&gt;0,D1687&lt;&gt;0,F1687&lt;&gt;0),IF(C1687&lt;&gt;0,CONCATENATE(C1687,"-AGr",VLOOKUP(D1687,Listen!$A$2:$G$45,7,FALSE),"-",E1687,"-",F1687,),CONCATENATE("AGr",VLOOKUP(D1687,Listen!$A$2:$G$45,7,FALSE),"-",E1687,"-",F1687)),"keine vollständige ID")</f>
        <v>keine vollständige ID</v>
      </c>
      <c r="C1687" s="359">
        <f>'[2]III_SAV-Details_NB'!B1693</f>
        <v>0</v>
      </c>
      <c r="D1687" s="359">
        <f>'[2]III_SAV-Details_NB'!C1693</f>
        <v>0</v>
      </c>
      <c r="E1687" s="359">
        <f>'[2]III_SAV-Details_NB'!D1693</f>
        <v>0</v>
      </c>
      <c r="F1687" s="490"/>
      <c r="G1687" s="281">
        <f>'[2]III_SAV-Details_NB'!X1693</f>
        <v>0</v>
      </c>
      <c r="H1687" s="281">
        <f t="shared" si="476"/>
        <v>0</v>
      </c>
      <c r="I1687" s="281">
        <f>IF(con_EOGJahr=2025,'[2]III_SAV-Details_NB'!AA1693,IF(con_EOGJahr=2026,'[2]III_SAV-Details_NB'!AB1693,'[2]III_SAV-Details_NB'!AC1693))</f>
        <v>0</v>
      </c>
      <c r="J1687" s="282"/>
      <c r="K1687" s="282"/>
      <c r="L1687" s="282"/>
      <c r="M1687" s="282"/>
      <c r="N1687" s="282"/>
      <c r="O1687" s="282"/>
      <c r="P1687" s="52">
        <f t="shared" si="477"/>
        <v>0</v>
      </c>
      <c r="Q1687" s="60"/>
      <c r="R1687" s="53">
        <f t="shared" si="483"/>
        <v>0</v>
      </c>
      <c r="S1687" s="59"/>
      <c r="T1687" s="61"/>
      <c r="U1687" s="342" t="str">
        <f t="shared" si="487"/>
        <v>k.A.</v>
      </c>
      <c r="V1687" s="343" t="str">
        <f t="shared" si="484"/>
        <v>k.A.</v>
      </c>
      <c r="W1687" s="343" t="str">
        <f>IFERROR(IF(OR($D1687="",$E1687=0,con_Ende=0),"k.A.",IF(VLOOKUP($D1687,rng_ND,5,0)="Nein",VLOOKUP($D1687,rng_ND,2,FALSE),MIN(VLOOKUP($D1687,rng_ND,2,FALSE),A_Stammdaten!$B$19-D_SAV!$E1687+1))),"k.A.")</f>
        <v>k.A.</v>
      </c>
      <c r="X1687" s="343" t="str">
        <f t="shared" si="485"/>
        <v>k.A.</v>
      </c>
      <c r="Y1687" s="62"/>
      <c r="Z1687" s="48">
        <f t="shared" si="486"/>
        <v>0</v>
      </c>
      <c r="AA1687" s="457"/>
      <c r="AB1687" s="55">
        <f t="shared" si="478"/>
        <v>0</v>
      </c>
      <c r="AC1687" s="55">
        <f>IF(A_Stammdaten!$B$25="ja",D_SAV!AA1687,D_SAV!AB1687)</f>
        <v>0</v>
      </c>
      <c r="AD1687" s="478">
        <f>IF(AC1687=0,0,IF(U1687-(con_EOGJahr-D_SAV!E1687)&lt;=0,AC1687,AC1687/V1687))</f>
        <v>0</v>
      </c>
      <c r="AE1687" s="478">
        <f>IFERROR(IF(AND(VLOOKUP(D1687,rng_ND,5,FALSE)="Ja",D_SAV!T1687="degressiv"),D_SAV!AC1687*Y1687/100,0),0)</f>
        <v>0</v>
      </c>
      <c r="AF1687" s="55">
        <f>IFERROR(IF(VLOOKUP(D1687,rng_ND,5,FALSE)="Ja",MAX(D_SAV!AD1687:AE1687),D_SAV!AD1687),0)</f>
        <v>0</v>
      </c>
      <c r="AG1687" s="55">
        <f t="shared" si="479"/>
        <v>0</v>
      </c>
      <c r="AH1687" s="55">
        <f t="shared" si="480"/>
        <v>0</v>
      </c>
      <c r="AI1687" s="55">
        <f t="shared" si="481"/>
        <v>0</v>
      </c>
      <c r="AJ1687" s="55">
        <f t="shared" si="482"/>
        <v>0</v>
      </c>
      <c r="AK1687" s="55">
        <f t="shared" si="473"/>
        <v>0</v>
      </c>
      <c r="AL1687" s="55">
        <f t="shared" si="474"/>
        <v>0</v>
      </c>
      <c r="AM1687" s="55">
        <f t="shared" si="475"/>
        <v>0</v>
      </c>
    </row>
    <row r="1688" spans="1:39" x14ac:dyDescent="0.25">
      <c r="A1688" s="47">
        <v>1684</v>
      </c>
      <c r="B1688" s="358" t="str">
        <f>IF(AND(E1688&lt;&gt;0,D1688&lt;&gt;0,F1688&lt;&gt;0),IF(C1688&lt;&gt;0,CONCATENATE(C1688,"-AGr",VLOOKUP(D1688,Listen!$A$2:$G$45,7,FALSE),"-",E1688,"-",F1688,),CONCATENATE("AGr",VLOOKUP(D1688,Listen!$A$2:$G$45,7,FALSE),"-",E1688,"-",F1688)),"keine vollständige ID")</f>
        <v>keine vollständige ID</v>
      </c>
      <c r="C1688" s="359">
        <f>'[2]III_SAV-Details_NB'!B1694</f>
        <v>0</v>
      </c>
      <c r="D1688" s="359">
        <f>'[2]III_SAV-Details_NB'!C1694</f>
        <v>0</v>
      </c>
      <c r="E1688" s="359">
        <f>'[2]III_SAV-Details_NB'!D1694</f>
        <v>0</v>
      </c>
      <c r="F1688" s="490"/>
      <c r="G1688" s="281">
        <f>'[2]III_SAV-Details_NB'!X1694</f>
        <v>0</v>
      </c>
      <c r="H1688" s="281">
        <f t="shared" si="476"/>
        <v>0</v>
      </c>
      <c r="I1688" s="281">
        <f>IF(con_EOGJahr=2025,'[2]III_SAV-Details_NB'!AA1694,IF(con_EOGJahr=2026,'[2]III_SAV-Details_NB'!AB1694,'[2]III_SAV-Details_NB'!AC1694))</f>
        <v>0</v>
      </c>
      <c r="J1688" s="282"/>
      <c r="K1688" s="282"/>
      <c r="L1688" s="282"/>
      <c r="M1688" s="282"/>
      <c r="N1688" s="282"/>
      <c r="O1688" s="282"/>
      <c r="P1688" s="52">
        <f t="shared" si="477"/>
        <v>0</v>
      </c>
      <c r="Q1688" s="60"/>
      <c r="R1688" s="53">
        <f t="shared" si="483"/>
        <v>0</v>
      </c>
      <c r="S1688" s="59"/>
      <c r="T1688" s="61"/>
      <c r="U1688" s="342" t="str">
        <f t="shared" si="487"/>
        <v>k.A.</v>
      </c>
      <c r="V1688" s="343" t="str">
        <f t="shared" si="484"/>
        <v>k.A.</v>
      </c>
      <c r="W1688" s="343" t="str">
        <f>IFERROR(IF(OR($D1688="",$E1688=0,con_Ende=0),"k.A.",IF(VLOOKUP($D1688,rng_ND,5,0)="Nein",VLOOKUP($D1688,rng_ND,2,FALSE),MIN(VLOOKUP($D1688,rng_ND,2,FALSE),A_Stammdaten!$B$19-D_SAV!$E1688+1))),"k.A.")</f>
        <v>k.A.</v>
      </c>
      <c r="X1688" s="343" t="str">
        <f t="shared" si="485"/>
        <v>k.A.</v>
      </c>
      <c r="Y1688" s="62"/>
      <c r="Z1688" s="48">
        <f t="shared" si="486"/>
        <v>0</v>
      </c>
      <c r="AA1688" s="457"/>
      <c r="AB1688" s="55">
        <f t="shared" si="478"/>
        <v>0</v>
      </c>
      <c r="AC1688" s="55">
        <f>IF(A_Stammdaten!$B$25="ja",D_SAV!AA1688,D_SAV!AB1688)</f>
        <v>0</v>
      </c>
      <c r="AD1688" s="478">
        <f>IF(AC1688=0,0,IF(U1688-(con_EOGJahr-D_SAV!E1688)&lt;=0,AC1688,AC1688/V1688))</f>
        <v>0</v>
      </c>
      <c r="AE1688" s="478">
        <f>IFERROR(IF(AND(VLOOKUP(D1688,rng_ND,5,FALSE)="Ja",D_SAV!T1688="degressiv"),D_SAV!AC1688*Y1688/100,0),0)</f>
        <v>0</v>
      </c>
      <c r="AF1688" s="55">
        <f>IFERROR(IF(VLOOKUP(D1688,rng_ND,5,FALSE)="Ja",MAX(D_SAV!AD1688:AE1688),D_SAV!AD1688),0)</f>
        <v>0</v>
      </c>
      <c r="AG1688" s="55">
        <f t="shared" si="479"/>
        <v>0</v>
      </c>
      <c r="AH1688" s="55">
        <f t="shared" si="480"/>
        <v>0</v>
      </c>
      <c r="AI1688" s="55">
        <f t="shared" si="481"/>
        <v>0</v>
      </c>
      <c r="AJ1688" s="55">
        <f t="shared" si="482"/>
        <v>0</v>
      </c>
      <c r="AK1688" s="55">
        <f t="shared" si="473"/>
        <v>0</v>
      </c>
      <c r="AL1688" s="55">
        <f t="shared" si="474"/>
        <v>0</v>
      </c>
      <c r="AM1688" s="55">
        <f t="shared" si="475"/>
        <v>0</v>
      </c>
    </row>
    <row r="1689" spans="1:39" x14ac:dyDescent="0.25">
      <c r="A1689" s="47">
        <v>1685</v>
      </c>
      <c r="B1689" s="358" t="str">
        <f>IF(AND(E1689&lt;&gt;0,D1689&lt;&gt;0,F1689&lt;&gt;0),IF(C1689&lt;&gt;0,CONCATENATE(C1689,"-AGr",VLOOKUP(D1689,Listen!$A$2:$G$45,7,FALSE),"-",E1689,"-",F1689,),CONCATENATE("AGr",VLOOKUP(D1689,Listen!$A$2:$G$45,7,FALSE),"-",E1689,"-",F1689)),"keine vollständige ID")</f>
        <v>keine vollständige ID</v>
      </c>
      <c r="C1689" s="359">
        <f>'[2]III_SAV-Details_NB'!B1695</f>
        <v>0</v>
      </c>
      <c r="D1689" s="359">
        <f>'[2]III_SAV-Details_NB'!C1695</f>
        <v>0</v>
      </c>
      <c r="E1689" s="359">
        <f>'[2]III_SAV-Details_NB'!D1695</f>
        <v>0</v>
      </c>
      <c r="F1689" s="490"/>
      <c r="G1689" s="281">
        <f>'[2]III_SAV-Details_NB'!X1695</f>
        <v>0</v>
      </c>
      <c r="H1689" s="281">
        <f t="shared" si="476"/>
        <v>0</v>
      </c>
      <c r="I1689" s="281">
        <f>IF(con_EOGJahr=2025,'[2]III_SAV-Details_NB'!AA1695,IF(con_EOGJahr=2026,'[2]III_SAV-Details_NB'!AB1695,'[2]III_SAV-Details_NB'!AC1695))</f>
        <v>0</v>
      </c>
      <c r="J1689" s="282"/>
      <c r="K1689" s="282"/>
      <c r="L1689" s="282"/>
      <c r="M1689" s="282"/>
      <c r="N1689" s="282"/>
      <c r="O1689" s="282"/>
      <c r="P1689" s="52">
        <f t="shared" si="477"/>
        <v>0</v>
      </c>
      <c r="Q1689" s="60"/>
      <c r="R1689" s="53">
        <f t="shared" si="483"/>
        <v>0</v>
      </c>
      <c r="S1689" s="59"/>
      <c r="T1689" s="61"/>
      <c r="U1689" s="342" t="str">
        <f t="shared" si="487"/>
        <v>k.A.</v>
      </c>
      <c r="V1689" s="343" t="str">
        <f t="shared" si="484"/>
        <v>k.A.</v>
      </c>
      <c r="W1689" s="343" t="str">
        <f>IFERROR(IF(OR($D1689="",$E1689=0,con_Ende=0),"k.A.",IF(VLOOKUP($D1689,rng_ND,5,0)="Nein",VLOOKUP($D1689,rng_ND,2,FALSE),MIN(VLOOKUP($D1689,rng_ND,2,FALSE),A_Stammdaten!$B$19-D_SAV!$E1689+1))),"k.A.")</f>
        <v>k.A.</v>
      </c>
      <c r="X1689" s="343" t="str">
        <f t="shared" si="485"/>
        <v>k.A.</v>
      </c>
      <c r="Y1689" s="62"/>
      <c r="Z1689" s="48">
        <f t="shared" si="486"/>
        <v>0</v>
      </c>
      <c r="AA1689" s="457"/>
      <c r="AB1689" s="55">
        <f t="shared" si="478"/>
        <v>0</v>
      </c>
      <c r="AC1689" s="55">
        <f>IF(A_Stammdaten!$B$25="ja",D_SAV!AA1689,D_SAV!AB1689)</f>
        <v>0</v>
      </c>
      <c r="AD1689" s="478">
        <f>IF(AC1689=0,0,IF(U1689-(con_EOGJahr-D_SAV!E1689)&lt;=0,AC1689,AC1689/V1689))</f>
        <v>0</v>
      </c>
      <c r="AE1689" s="478">
        <f>IFERROR(IF(AND(VLOOKUP(D1689,rng_ND,5,FALSE)="Ja",D_SAV!T1689="degressiv"),D_SAV!AC1689*Y1689/100,0),0)</f>
        <v>0</v>
      </c>
      <c r="AF1689" s="55">
        <f>IFERROR(IF(VLOOKUP(D1689,rng_ND,5,FALSE)="Ja",MAX(D_SAV!AD1689:AE1689),D_SAV!AD1689),0)</f>
        <v>0</v>
      </c>
      <c r="AG1689" s="55">
        <f t="shared" si="479"/>
        <v>0</v>
      </c>
      <c r="AH1689" s="55">
        <f t="shared" si="480"/>
        <v>0</v>
      </c>
      <c r="AI1689" s="55">
        <f t="shared" si="481"/>
        <v>0</v>
      </c>
      <c r="AJ1689" s="55">
        <f t="shared" si="482"/>
        <v>0</v>
      </c>
      <c r="AK1689" s="55">
        <f t="shared" si="473"/>
        <v>0</v>
      </c>
      <c r="AL1689" s="55">
        <f t="shared" si="474"/>
        <v>0</v>
      </c>
      <c r="AM1689" s="55">
        <f t="shared" si="475"/>
        <v>0</v>
      </c>
    </row>
    <row r="1690" spans="1:39" x14ac:dyDescent="0.25">
      <c r="A1690" s="47">
        <v>1686</v>
      </c>
      <c r="B1690" s="358" t="str">
        <f>IF(AND(E1690&lt;&gt;0,D1690&lt;&gt;0,F1690&lt;&gt;0),IF(C1690&lt;&gt;0,CONCATENATE(C1690,"-AGr",VLOOKUP(D1690,Listen!$A$2:$G$45,7,FALSE),"-",E1690,"-",F1690,),CONCATENATE("AGr",VLOOKUP(D1690,Listen!$A$2:$G$45,7,FALSE),"-",E1690,"-",F1690)),"keine vollständige ID")</f>
        <v>keine vollständige ID</v>
      </c>
      <c r="C1690" s="359">
        <f>'[2]III_SAV-Details_NB'!B1696</f>
        <v>0</v>
      </c>
      <c r="D1690" s="359">
        <f>'[2]III_SAV-Details_NB'!C1696</f>
        <v>0</v>
      </c>
      <c r="E1690" s="359">
        <f>'[2]III_SAV-Details_NB'!D1696</f>
        <v>0</v>
      </c>
      <c r="F1690" s="490"/>
      <c r="G1690" s="281">
        <f>'[2]III_SAV-Details_NB'!X1696</f>
        <v>0</v>
      </c>
      <c r="H1690" s="281">
        <f t="shared" si="476"/>
        <v>0</v>
      </c>
      <c r="I1690" s="281">
        <f>IF(con_EOGJahr=2025,'[2]III_SAV-Details_NB'!AA1696,IF(con_EOGJahr=2026,'[2]III_SAV-Details_NB'!AB1696,'[2]III_SAV-Details_NB'!AC1696))</f>
        <v>0</v>
      </c>
      <c r="J1690" s="282"/>
      <c r="K1690" s="282"/>
      <c r="L1690" s="282"/>
      <c r="M1690" s="282"/>
      <c r="N1690" s="282"/>
      <c r="O1690" s="282"/>
      <c r="P1690" s="52">
        <f t="shared" si="477"/>
        <v>0</v>
      </c>
      <c r="Q1690" s="60"/>
      <c r="R1690" s="53">
        <f t="shared" si="483"/>
        <v>0</v>
      </c>
      <c r="S1690" s="59"/>
      <c r="T1690" s="61"/>
      <c r="U1690" s="342" t="str">
        <f t="shared" si="487"/>
        <v>k.A.</v>
      </c>
      <c r="V1690" s="343" t="str">
        <f t="shared" si="484"/>
        <v>k.A.</v>
      </c>
      <c r="W1690" s="343" t="str">
        <f>IFERROR(IF(OR($D1690="",$E1690=0,con_Ende=0),"k.A.",IF(VLOOKUP($D1690,rng_ND,5,0)="Nein",VLOOKUP($D1690,rng_ND,2,FALSE),MIN(VLOOKUP($D1690,rng_ND,2,FALSE),A_Stammdaten!$B$19-D_SAV!$E1690+1))),"k.A.")</f>
        <v>k.A.</v>
      </c>
      <c r="X1690" s="343" t="str">
        <f t="shared" si="485"/>
        <v>k.A.</v>
      </c>
      <c r="Y1690" s="62"/>
      <c r="Z1690" s="48">
        <f t="shared" si="486"/>
        <v>0</v>
      </c>
      <c r="AA1690" s="457"/>
      <c r="AB1690" s="55">
        <f t="shared" si="478"/>
        <v>0</v>
      </c>
      <c r="AC1690" s="55">
        <f>IF(A_Stammdaten!$B$25="ja",D_SAV!AA1690,D_SAV!AB1690)</f>
        <v>0</v>
      </c>
      <c r="AD1690" s="478">
        <f>IF(AC1690=0,0,IF(U1690-(con_EOGJahr-D_SAV!E1690)&lt;=0,AC1690,AC1690/V1690))</f>
        <v>0</v>
      </c>
      <c r="AE1690" s="478">
        <f>IFERROR(IF(AND(VLOOKUP(D1690,rng_ND,5,FALSE)="Ja",D_SAV!T1690="degressiv"),D_SAV!AC1690*Y1690/100,0),0)</f>
        <v>0</v>
      </c>
      <c r="AF1690" s="55">
        <f>IFERROR(IF(VLOOKUP(D1690,rng_ND,5,FALSE)="Ja",MAX(D_SAV!AD1690:AE1690),D_SAV!AD1690),0)</f>
        <v>0</v>
      </c>
      <c r="AG1690" s="55">
        <f t="shared" si="479"/>
        <v>0</v>
      </c>
      <c r="AH1690" s="55">
        <f t="shared" si="480"/>
        <v>0</v>
      </c>
      <c r="AI1690" s="55">
        <f t="shared" si="481"/>
        <v>0</v>
      </c>
      <c r="AJ1690" s="55">
        <f t="shared" si="482"/>
        <v>0</v>
      </c>
      <c r="AK1690" s="55">
        <f t="shared" si="473"/>
        <v>0</v>
      </c>
      <c r="AL1690" s="55">
        <f t="shared" si="474"/>
        <v>0</v>
      </c>
      <c r="AM1690" s="55">
        <f t="shared" si="475"/>
        <v>0</v>
      </c>
    </row>
    <row r="1691" spans="1:39" x14ac:dyDescent="0.25">
      <c r="A1691" s="47">
        <v>1687</v>
      </c>
      <c r="B1691" s="358" t="str">
        <f>IF(AND(E1691&lt;&gt;0,D1691&lt;&gt;0,F1691&lt;&gt;0),IF(C1691&lt;&gt;0,CONCATENATE(C1691,"-AGr",VLOOKUP(D1691,Listen!$A$2:$G$45,7,FALSE),"-",E1691,"-",F1691,),CONCATENATE("AGr",VLOOKUP(D1691,Listen!$A$2:$G$45,7,FALSE),"-",E1691,"-",F1691)),"keine vollständige ID")</f>
        <v>keine vollständige ID</v>
      </c>
      <c r="C1691" s="359">
        <f>'[2]III_SAV-Details_NB'!B1697</f>
        <v>0</v>
      </c>
      <c r="D1691" s="359">
        <f>'[2]III_SAV-Details_NB'!C1697</f>
        <v>0</v>
      </c>
      <c r="E1691" s="359">
        <f>'[2]III_SAV-Details_NB'!D1697</f>
        <v>0</v>
      </c>
      <c r="F1691" s="490"/>
      <c r="G1691" s="281">
        <f>'[2]III_SAV-Details_NB'!X1697</f>
        <v>0</v>
      </c>
      <c r="H1691" s="281">
        <f t="shared" si="476"/>
        <v>0</v>
      </c>
      <c r="I1691" s="281">
        <f>IF(con_EOGJahr=2025,'[2]III_SAV-Details_NB'!AA1697,IF(con_EOGJahr=2026,'[2]III_SAV-Details_NB'!AB1697,'[2]III_SAV-Details_NB'!AC1697))</f>
        <v>0</v>
      </c>
      <c r="J1691" s="282"/>
      <c r="K1691" s="282"/>
      <c r="L1691" s="282"/>
      <c r="M1691" s="282"/>
      <c r="N1691" s="282"/>
      <c r="O1691" s="282"/>
      <c r="P1691" s="52">
        <f t="shared" si="477"/>
        <v>0</v>
      </c>
      <c r="Q1691" s="60"/>
      <c r="R1691" s="53">
        <f t="shared" si="483"/>
        <v>0</v>
      </c>
      <c r="S1691" s="59"/>
      <c r="T1691" s="61"/>
      <c r="U1691" s="342" t="str">
        <f t="shared" si="487"/>
        <v>k.A.</v>
      </c>
      <c r="V1691" s="343" t="str">
        <f t="shared" si="484"/>
        <v>k.A.</v>
      </c>
      <c r="W1691" s="343" t="str">
        <f>IFERROR(IF(OR($D1691="",$E1691=0,con_Ende=0),"k.A.",IF(VLOOKUP($D1691,rng_ND,5,0)="Nein",VLOOKUP($D1691,rng_ND,2,FALSE),MIN(VLOOKUP($D1691,rng_ND,2,FALSE),A_Stammdaten!$B$19-D_SAV!$E1691+1))),"k.A.")</f>
        <v>k.A.</v>
      </c>
      <c r="X1691" s="343" t="str">
        <f t="shared" si="485"/>
        <v>k.A.</v>
      </c>
      <c r="Y1691" s="62"/>
      <c r="Z1691" s="48">
        <f t="shared" si="486"/>
        <v>0</v>
      </c>
      <c r="AA1691" s="457"/>
      <c r="AB1691" s="55">
        <f t="shared" si="478"/>
        <v>0</v>
      </c>
      <c r="AC1691" s="55">
        <f>IF(A_Stammdaten!$B$25="ja",D_SAV!AA1691,D_SAV!AB1691)</f>
        <v>0</v>
      </c>
      <c r="AD1691" s="478">
        <f>IF(AC1691=0,0,IF(U1691-(con_EOGJahr-D_SAV!E1691)&lt;=0,AC1691,AC1691/V1691))</f>
        <v>0</v>
      </c>
      <c r="AE1691" s="478">
        <f>IFERROR(IF(AND(VLOOKUP(D1691,rng_ND,5,FALSE)="Ja",D_SAV!T1691="degressiv"),D_SAV!AC1691*Y1691/100,0),0)</f>
        <v>0</v>
      </c>
      <c r="AF1691" s="55">
        <f>IFERROR(IF(VLOOKUP(D1691,rng_ND,5,FALSE)="Ja",MAX(D_SAV!AD1691:AE1691),D_SAV!AD1691),0)</f>
        <v>0</v>
      </c>
      <c r="AG1691" s="55">
        <f t="shared" si="479"/>
        <v>0</v>
      </c>
      <c r="AH1691" s="55">
        <f t="shared" si="480"/>
        <v>0</v>
      </c>
      <c r="AI1691" s="55">
        <f t="shared" si="481"/>
        <v>0</v>
      </c>
      <c r="AJ1691" s="55">
        <f t="shared" si="482"/>
        <v>0</v>
      </c>
      <c r="AK1691" s="55">
        <f t="shared" si="473"/>
        <v>0</v>
      </c>
      <c r="AL1691" s="55">
        <f t="shared" si="474"/>
        <v>0</v>
      </c>
      <c r="AM1691" s="55">
        <f t="shared" si="475"/>
        <v>0</v>
      </c>
    </row>
    <row r="1692" spans="1:39" x14ac:dyDescent="0.25">
      <c r="A1692" s="47">
        <v>1688</v>
      </c>
      <c r="B1692" s="358" t="str">
        <f>IF(AND(E1692&lt;&gt;0,D1692&lt;&gt;0,F1692&lt;&gt;0),IF(C1692&lt;&gt;0,CONCATENATE(C1692,"-AGr",VLOOKUP(D1692,Listen!$A$2:$G$45,7,FALSE),"-",E1692,"-",F1692,),CONCATENATE("AGr",VLOOKUP(D1692,Listen!$A$2:$G$45,7,FALSE),"-",E1692,"-",F1692)),"keine vollständige ID")</f>
        <v>keine vollständige ID</v>
      </c>
      <c r="C1692" s="359">
        <f>'[2]III_SAV-Details_NB'!B1698</f>
        <v>0</v>
      </c>
      <c r="D1692" s="359">
        <f>'[2]III_SAV-Details_NB'!C1698</f>
        <v>0</v>
      </c>
      <c r="E1692" s="359">
        <f>'[2]III_SAV-Details_NB'!D1698</f>
        <v>0</v>
      </c>
      <c r="F1692" s="490"/>
      <c r="G1692" s="281">
        <f>'[2]III_SAV-Details_NB'!X1698</f>
        <v>0</v>
      </c>
      <c r="H1692" s="281">
        <f t="shared" si="476"/>
        <v>0</v>
      </c>
      <c r="I1692" s="281">
        <f>IF(con_EOGJahr=2025,'[2]III_SAV-Details_NB'!AA1698,IF(con_EOGJahr=2026,'[2]III_SAV-Details_NB'!AB1698,'[2]III_SAV-Details_NB'!AC1698))</f>
        <v>0</v>
      </c>
      <c r="J1692" s="282"/>
      <c r="K1692" s="282"/>
      <c r="L1692" s="282"/>
      <c r="M1692" s="282"/>
      <c r="N1692" s="282"/>
      <c r="O1692" s="282"/>
      <c r="P1692" s="52">
        <f t="shared" si="477"/>
        <v>0</v>
      </c>
      <c r="Q1692" s="60"/>
      <c r="R1692" s="53">
        <f t="shared" si="483"/>
        <v>0</v>
      </c>
      <c r="S1692" s="59"/>
      <c r="T1692" s="61"/>
      <c r="U1692" s="342" t="str">
        <f t="shared" si="487"/>
        <v>k.A.</v>
      </c>
      <c r="V1692" s="343" t="str">
        <f t="shared" si="484"/>
        <v>k.A.</v>
      </c>
      <c r="W1692" s="343" t="str">
        <f>IFERROR(IF(OR($D1692="",$E1692=0,con_Ende=0),"k.A.",IF(VLOOKUP($D1692,rng_ND,5,0)="Nein",VLOOKUP($D1692,rng_ND,2,FALSE),MIN(VLOOKUP($D1692,rng_ND,2,FALSE),A_Stammdaten!$B$19-D_SAV!$E1692+1))),"k.A.")</f>
        <v>k.A.</v>
      </c>
      <c r="X1692" s="343" t="str">
        <f t="shared" si="485"/>
        <v>k.A.</v>
      </c>
      <c r="Y1692" s="62"/>
      <c r="Z1692" s="48">
        <f t="shared" si="486"/>
        <v>0</v>
      </c>
      <c r="AA1692" s="457"/>
      <c r="AB1692" s="55">
        <f t="shared" si="478"/>
        <v>0</v>
      </c>
      <c r="AC1692" s="55">
        <f>IF(A_Stammdaten!$B$25="ja",D_SAV!AA1692,D_SAV!AB1692)</f>
        <v>0</v>
      </c>
      <c r="AD1692" s="478">
        <f>IF(AC1692=0,0,IF(U1692-(con_EOGJahr-D_SAV!E1692)&lt;=0,AC1692,AC1692/V1692))</f>
        <v>0</v>
      </c>
      <c r="AE1692" s="478">
        <f>IFERROR(IF(AND(VLOOKUP(D1692,rng_ND,5,FALSE)="Ja",D_SAV!T1692="degressiv"),D_SAV!AC1692*Y1692/100,0),0)</f>
        <v>0</v>
      </c>
      <c r="AF1692" s="55">
        <f>IFERROR(IF(VLOOKUP(D1692,rng_ND,5,FALSE)="Ja",MAX(D_SAV!AD1692:AE1692),D_SAV!AD1692),0)</f>
        <v>0</v>
      </c>
      <c r="AG1692" s="55">
        <f t="shared" si="479"/>
        <v>0</v>
      </c>
      <c r="AH1692" s="55">
        <f t="shared" si="480"/>
        <v>0</v>
      </c>
      <c r="AI1692" s="55">
        <f t="shared" si="481"/>
        <v>0</v>
      </c>
      <c r="AJ1692" s="55">
        <f t="shared" si="482"/>
        <v>0</v>
      </c>
      <c r="AK1692" s="55">
        <f t="shared" si="473"/>
        <v>0</v>
      </c>
      <c r="AL1692" s="55">
        <f t="shared" si="474"/>
        <v>0</v>
      </c>
      <c r="AM1692" s="55">
        <f t="shared" si="475"/>
        <v>0</v>
      </c>
    </row>
    <row r="1693" spans="1:39" x14ac:dyDescent="0.25">
      <c r="A1693" s="47">
        <v>1689</v>
      </c>
      <c r="B1693" s="358" t="str">
        <f>IF(AND(E1693&lt;&gt;0,D1693&lt;&gt;0,F1693&lt;&gt;0),IF(C1693&lt;&gt;0,CONCATENATE(C1693,"-AGr",VLOOKUP(D1693,Listen!$A$2:$G$45,7,FALSE),"-",E1693,"-",F1693,),CONCATENATE("AGr",VLOOKUP(D1693,Listen!$A$2:$G$45,7,FALSE),"-",E1693,"-",F1693)),"keine vollständige ID")</f>
        <v>keine vollständige ID</v>
      </c>
      <c r="C1693" s="359">
        <f>'[2]III_SAV-Details_NB'!B1699</f>
        <v>0</v>
      </c>
      <c r="D1693" s="359">
        <f>'[2]III_SAV-Details_NB'!C1699</f>
        <v>0</v>
      </c>
      <c r="E1693" s="359">
        <f>'[2]III_SAV-Details_NB'!D1699</f>
        <v>0</v>
      </c>
      <c r="F1693" s="490"/>
      <c r="G1693" s="281">
        <f>'[2]III_SAV-Details_NB'!X1699</f>
        <v>0</v>
      </c>
      <c r="H1693" s="281">
        <f t="shared" si="476"/>
        <v>0</v>
      </c>
      <c r="I1693" s="281">
        <f>IF(con_EOGJahr=2025,'[2]III_SAV-Details_NB'!AA1699,IF(con_EOGJahr=2026,'[2]III_SAV-Details_NB'!AB1699,'[2]III_SAV-Details_NB'!AC1699))</f>
        <v>0</v>
      </c>
      <c r="J1693" s="282"/>
      <c r="K1693" s="282"/>
      <c r="L1693" s="282"/>
      <c r="M1693" s="282"/>
      <c r="N1693" s="282"/>
      <c r="O1693" s="282"/>
      <c r="P1693" s="52">
        <f t="shared" si="477"/>
        <v>0</v>
      </c>
      <c r="Q1693" s="60"/>
      <c r="R1693" s="53">
        <f t="shared" si="483"/>
        <v>0</v>
      </c>
      <c r="S1693" s="59"/>
      <c r="T1693" s="61"/>
      <c r="U1693" s="342" t="str">
        <f t="shared" si="487"/>
        <v>k.A.</v>
      </c>
      <c r="V1693" s="343" t="str">
        <f t="shared" si="484"/>
        <v>k.A.</v>
      </c>
      <c r="W1693" s="343" t="str">
        <f>IFERROR(IF(OR($D1693="",$E1693=0,con_Ende=0),"k.A.",IF(VLOOKUP($D1693,rng_ND,5,0)="Nein",VLOOKUP($D1693,rng_ND,2,FALSE),MIN(VLOOKUP($D1693,rng_ND,2,FALSE),A_Stammdaten!$B$19-D_SAV!$E1693+1))),"k.A.")</f>
        <v>k.A.</v>
      </c>
      <c r="X1693" s="343" t="str">
        <f t="shared" si="485"/>
        <v>k.A.</v>
      </c>
      <c r="Y1693" s="62"/>
      <c r="Z1693" s="48">
        <f t="shared" si="486"/>
        <v>0</v>
      </c>
      <c r="AA1693" s="457"/>
      <c r="AB1693" s="55">
        <f t="shared" si="478"/>
        <v>0</v>
      </c>
      <c r="AC1693" s="55">
        <f>IF(A_Stammdaten!$B$25="ja",D_SAV!AA1693,D_SAV!AB1693)</f>
        <v>0</v>
      </c>
      <c r="AD1693" s="478">
        <f>IF(AC1693=0,0,IF(U1693-(con_EOGJahr-D_SAV!E1693)&lt;=0,AC1693,AC1693/V1693))</f>
        <v>0</v>
      </c>
      <c r="AE1693" s="478">
        <f>IFERROR(IF(AND(VLOOKUP(D1693,rng_ND,5,FALSE)="Ja",D_SAV!T1693="degressiv"),D_SAV!AC1693*Y1693/100,0),0)</f>
        <v>0</v>
      </c>
      <c r="AF1693" s="55">
        <f>IFERROR(IF(VLOOKUP(D1693,rng_ND,5,FALSE)="Ja",MAX(D_SAV!AD1693:AE1693),D_SAV!AD1693),0)</f>
        <v>0</v>
      </c>
      <c r="AG1693" s="55">
        <f t="shared" si="479"/>
        <v>0</v>
      </c>
      <c r="AH1693" s="55">
        <f t="shared" si="480"/>
        <v>0</v>
      </c>
      <c r="AI1693" s="55">
        <f t="shared" si="481"/>
        <v>0</v>
      </c>
      <c r="AJ1693" s="55">
        <f t="shared" si="482"/>
        <v>0</v>
      </c>
      <c r="AK1693" s="55">
        <f t="shared" si="473"/>
        <v>0</v>
      </c>
      <c r="AL1693" s="55">
        <f t="shared" si="474"/>
        <v>0</v>
      </c>
      <c r="AM1693" s="55">
        <f t="shared" si="475"/>
        <v>0</v>
      </c>
    </row>
    <row r="1694" spans="1:39" x14ac:dyDescent="0.25">
      <c r="A1694" s="47">
        <v>1690</v>
      </c>
      <c r="B1694" s="358" t="str">
        <f>IF(AND(E1694&lt;&gt;0,D1694&lt;&gt;0,F1694&lt;&gt;0),IF(C1694&lt;&gt;0,CONCATENATE(C1694,"-AGr",VLOOKUP(D1694,Listen!$A$2:$G$45,7,FALSE),"-",E1694,"-",F1694,),CONCATENATE("AGr",VLOOKUP(D1694,Listen!$A$2:$G$45,7,FALSE),"-",E1694,"-",F1694)),"keine vollständige ID")</f>
        <v>keine vollständige ID</v>
      </c>
      <c r="C1694" s="359">
        <f>'[2]III_SAV-Details_NB'!B1700</f>
        <v>0</v>
      </c>
      <c r="D1694" s="359">
        <f>'[2]III_SAV-Details_NB'!C1700</f>
        <v>0</v>
      </c>
      <c r="E1694" s="359">
        <f>'[2]III_SAV-Details_NB'!D1700</f>
        <v>0</v>
      </c>
      <c r="F1694" s="490"/>
      <c r="G1694" s="281">
        <f>'[2]III_SAV-Details_NB'!X1700</f>
        <v>0</v>
      </c>
      <c r="H1694" s="281">
        <f t="shared" si="476"/>
        <v>0</v>
      </c>
      <c r="I1694" s="281">
        <f>IF(con_EOGJahr=2025,'[2]III_SAV-Details_NB'!AA1700,IF(con_EOGJahr=2026,'[2]III_SAV-Details_NB'!AB1700,'[2]III_SAV-Details_NB'!AC1700))</f>
        <v>0</v>
      </c>
      <c r="J1694" s="282"/>
      <c r="K1694" s="282"/>
      <c r="L1694" s="282"/>
      <c r="M1694" s="282"/>
      <c r="N1694" s="282"/>
      <c r="O1694" s="282"/>
      <c r="P1694" s="52">
        <f t="shared" si="477"/>
        <v>0</v>
      </c>
      <c r="Q1694" s="60"/>
      <c r="R1694" s="53">
        <f t="shared" si="483"/>
        <v>0</v>
      </c>
      <c r="S1694" s="59"/>
      <c r="T1694" s="61"/>
      <c r="U1694" s="342" t="str">
        <f t="shared" si="487"/>
        <v>k.A.</v>
      </c>
      <c r="V1694" s="343" t="str">
        <f t="shared" si="484"/>
        <v>k.A.</v>
      </c>
      <c r="W1694" s="343" t="str">
        <f>IFERROR(IF(OR($D1694="",$E1694=0,con_Ende=0),"k.A.",IF(VLOOKUP($D1694,rng_ND,5,0)="Nein",VLOOKUP($D1694,rng_ND,2,FALSE),MIN(VLOOKUP($D1694,rng_ND,2,FALSE),A_Stammdaten!$B$19-D_SAV!$E1694+1))),"k.A.")</f>
        <v>k.A.</v>
      </c>
      <c r="X1694" s="343" t="str">
        <f t="shared" si="485"/>
        <v>k.A.</v>
      </c>
      <c r="Y1694" s="62"/>
      <c r="Z1694" s="48">
        <f t="shared" si="486"/>
        <v>0</v>
      </c>
      <c r="AA1694" s="457"/>
      <c r="AB1694" s="55">
        <f t="shared" si="478"/>
        <v>0</v>
      </c>
      <c r="AC1694" s="55">
        <f>IF(A_Stammdaten!$B$25="ja",D_SAV!AA1694,D_SAV!AB1694)</f>
        <v>0</v>
      </c>
      <c r="AD1694" s="478">
        <f>IF(AC1694=0,0,IF(U1694-(con_EOGJahr-D_SAV!E1694)&lt;=0,AC1694,AC1694/V1694))</f>
        <v>0</v>
      </c>
      <c r="AE1694" s="478">
        <f>IFERROR(IF(AND(VLOOKUP(D1694,rng_ND,5,FALSE)="Ja",D_SAV!T1694="degressiv"),D_SAV!AC1694*Y1694/100,0),0)</f>
        <v>0</v>
      </c>
      <c r="AF1694" s="55">
        <f>IFERROR(IF(VLOOKUP(D1694,rng_ND,5,FALSE)="Ja",MAX(D_SAV!AD1694:AE1694),D_SAV!AD1694),0)</f>
        <v>0</v>
      </c>
      <c r="AG1694" s="55">
        <f t="shared" si="479"/>
        <v>0</v>
      </c>
      <c r="AH1694" s="55">
        <f t="shared" si="480"/>
        <v>0</v>
      </c>
      <c r="AI1694" s="55">
        <f t="shared" si="481"/>
        <v>0</v>
      </c>
      <c r="AJ1694" s="55">
        <f t="shared" si="482"/>
        <v>0</v>
      </c>
      <c r="AK1694" s="55">
        <f t="shared" si="473"/>
        <v>0</v>
      </c>
      <c r="AL1694" s="55">
        <f t="shared" si="474"/>
        <v>0</v>
      </c>
      <c r="AM1694" s="55">
        <f t="shared" si="475"/>
        <v>0</v>
      </c>
    </row>
    <row r="1695" spans="1:39" x14ac:dyDescent="0.25">
      <c r="A1695" s="47">
        <v>1691</v>
      </c>
      <c r="B1695" s="358" t="str">
        <f>IF(AND(E1695&lt;&gt;0,D1695&lt;&gt;0,F1695&lt;&gt;0),IF(C1695&lt;&gt;0,CONCATENATE(C1695,"-AGr",VLOOKUP(D1695,Listen!$A$2:$G$45,7,FALSE),"-",E1695,"-",F1695,),CONCATENATE("AGr",VLOOKUP(D1695,Listen!$A$2:$G$45,7,FALSE),"-",E1695,"-",F1695)),"keine vollständige ID")</f>
        <v>keine vollständige ID</v>
      </c>
      <c r="C1695" s="359">
        <f>'[2]III_SAV-Details_NB'!B1701</f>
        <v>0</v>
      </c>
      <c r="D1695" s="359">
        <f>'[2]III_SAV-Details_NB'!C1701</f>
        <v>0</v>
      </c>
      <c r="E1695" s="359">
        <f>'[2]III_SAV-Details_NB'!D1701</f>
        <v>0</v>
      </c>
      <c r="F1695" s="490"/>
      <c r="G1695" s="281">
        <f>'[2]III_SAV-Details_NB'!X1701</f>
        <v>0</v>
      </c>
      <c r="H1695" s="281">
        <f t="shared" si="476"/>
        <v>0</v>
      </c>
      <c r="I1695" s="281">
        <f>IF(con_EOGJahr=2025,'[2]III_SAV-Details_NB'!AA1701,IF(con_EOGJahr=2026,'[2]III_SAV-Details_NB'!AB1701,'[2]III_SAV-Details_NB'!AC1701))</f>
        <v>0</v>
      </c>
      <c r="J1695" s="282"/>
      <c r="K1695" s="282"/>
      <c r="L1695" s="282"/>
      <c r="M1695" s="282"/>
      <c r="N1695" s="282"/>
      <c r="O1695" s="282"/>
      <c r="P1695" s="52">
        <f t="shared" si="477"/>
        <v>0</v>
      </c>
      <c r="Q1695" s="60"/>
      <c r="R1695" s="53">
        <f t="shared" si="483"/>
        <v>0</v>
      </c>
      <c r="S1695" s="59"/>
      <c r="T1695" s="61"/>
      <c r="U1695" s="342" t="str">
        <f t="shared" si="487"/>
        <v>k.A.</v>
      </c>
      <c r="V1695" s="343" t="str">
        <f t="shared" si="484"/>
        <v>k.A.</v>
      </c>
      <c r="W1695" s="343" t="str">
        <f>IFERROR(IF(OR($D1695="",$E1695=0,con_Ende=0),"k.A.",IF(VLOOKUP($D1695,rng_ND,5,0)="Nein",VLOOKUP($D1695,rng_ND,2,FALSE),MIN(VLOOKUP($D1695,rng_ND,2,FALSE),A_Stammdaten!$B$19-D_SAV!$E1695+1))),"k.A.")</f>
        <v>k.A.</v>
      </c>
      <c r="X1695" s="343" t="str">
        <f t="shared" si="485"/>
        <v>k.A.</v>
      </c>
      <c r="Y1695" s="62"/>
      <c r="Z1695" s="48">
        <f t="shared" si="486"/>
        <v>0</v>
      </c>
      <c r="AA1695" s="457"/>
      <c r="AB1695" s="55">
        <f t="shared" si="478"/>
        <v>0</v>
      </c>
      <c r="AC1695" s="55">
        <f>IF(A_Stammdaten!$B$25="ja",D_SAV!AA1695,D_SAV!AB1695)</f>
        <v>0</v>
      </c>
      <c r="AD1695" s="478">
        <f>IF(AC1695=0,0,IF(U1695-(con_EOGJahr-D_SAV!E1695)&lt;=0,AC1695,AC1695/V1695))</f>
        <v>0</v>
      </c>
      <c r="AE1695" s="478">
        <f>IFERROR(IF(AND(VLOOKUP(D1695,rng_ND,5,FALSE)="Ja",D_SAV!T1695="degressiv"),D_SAV!AC1695*Y1695/100,0),0)</f>
        <v>0</v>
      </c>
      <c r="AF1695" s="55">
        <f>IFERROR(IF(VLOOKUP(D1695,rng_ND,5,FALSE)="Ja",MAX(D_SAV!AD1695:AE1695),D_SAV!AD1695),0)</f>
        <v>0</v>
      </c>
      <c r="AG1695" s="55">
        <f t="shared" si="479"/>
        <v>0</v>
      </c>
      <c r="AH1695" s="55">
        <f t="shared" si="480"/>
        <v>0</v>
      </c>
      <c r="AI1695" s="55">
        <f t="shared" si="481"/>
        <v>0</v>
      </c>
      <c r="AJ1695" s="55">
        <f t="shared" si="482"/>
        <v>0</v>
      </c>
      <c r="AK1695" s="55">
        <f t="shared" si="473"/>
        <v>0</v>
      </c>
      <c r="AL1695" s="55">
        <f t="shared" si="474"/>
        <v>0</v>
      </c>
      <c r="AM1695" s="55">
        <f t="shared" si="475"/>
        <v>0</v>
      </c>
    </row>
    <row r="1696" spans="1:39" x14ac:dyDescent="0.25">
      <c r="A1696" s="47">
        <v>1692</v>
      </c>
      <c r="B1696" s="358" t="str">
        <f>IF(AND(E1696&lt;&gt;0,D1696&lt;&gt;0,F1696&lt;&gt;0),IF(C1696&lt;&gt;0,CONCATENATE(C1696,"-AGr",VLOOKUP(D1696,Listen!$A$2:$G$45,7,FALSE),"-",E1696,"-",F1696,),CONCATENATE("AGr",VLOOKUP(D1696,Listen!$A$2:$G$45,7,FALSE),"-",E1696,"-",F1696)),"keine vollständige ID")</f>
        <v>keine vollständige ID</v>
      </c>
      <c r="C1696" s="359">
        <f>'[2]III_SAV-Details_NB'!B1702</f>
        <v>0</v>
      </c>
      <c r="D1696" s="359">
        <f>'[2]III_SAV-Details_NB'!C1702</f>
        <v>0</v>
      </c>
      <c r="E1696" s="359">
        <f>'[2]III_SAV-Details_NB'!D1702</f>
        <v>0</v>
      </c>
      <c r="F1696" s="490"/>
      <c r="G1696" s="281">
        <f>'[2]III_SAV-Details_NB'!X1702</f>
        <v>0</v>
      </c>
      <c r="H1696" s="281">
        <f t="shared" si="476"/>
        <v>0</v>
      </c>
      <c r="I1696" s="281">
        <f>IF(con_EOGJahr=2025,'[2]III_SAV-Details_NB'!AA1702,IF(con_EOGJahr=2026,'[2]III_SAV-Details_NB'!AB1702,'[2]III_SAV-Details_NB'!AC1702))</f>
        <v>0</v>
      </c>
      <c r="J1696" s="282"/>
      <c r="K1696" s="282"/>
      <c r="L1696" s="282"/>
      <c r="M1696" s="282"/>
      <c r="N1696" s="282"/>
      <c r="O1696" s="282"/>
      <c r="P1696" s="52">
        <f t="shared" si="477"/>
        <v>0</v>
      </c>
      <c r="Q1696" s="60"/>
      <c r="R1696" s="53">
        <f t="shared" si="483"/>
        <v>0</v>
      </c>
      <c r="S1696" s="59"/>
      <c r="T1696" s="61"/>
      <c r="U1696" s="342" t="str">
        <f t="shared" si="487"/>
        <v>k.A.</v>
      </c>
      <c r="V1696" s="343" t="str">
        <f t="shared" si="484"/>
        <v>k.A.</v>
      </c>
      <c r="W1696" s="343" t="str">
        <f>IFERROR(IF(OR($D1696="",$E1696=0,con_Ende=0),"k.A.",IF(VLOOKUP($D1696,rng_ND,5,0)="Nein",VLOOKUP($D1696,rng_ND,2,FALSE),MIN(VLOOKUP($D1696,rng_ND,2,FALSE),A_Stammdaten!$B$19-D_SAV!$E1696+1))),"k.A.")</f>
        <v>k.A.</v>
      </c>
      <c r="X1696" s="343" t="str">
        <f t="shared" si="485"/>
        <v>k.A.</v>
      </c>
      <c r="Y1696" s="62"/>
      <c r="Z1696" s="48">
        <f t="shared" si="486"/>
        <v>0</v>
      </c>
      <c r="AA1696" s="457"/>
      <c r="AB1696" s="55">
        <f t="shared" si="478"/>
        <v>0</v>
      </c>
      <c r="AC1696" s="55">
        <f>IF(A_Stammdaten!$B$25="ja",D_SAV!AA1696,D_SAV!AB1696)</f>
        <v>0</v>
      </c>
      <c r="AD1696" s="478">
        <f>IF(AC1696=0,0,IF(U1696-(con_EOGJahr-D_SAV!E1696)&lt;=0,AC1696,AC1696/V1696))</f>
        <v>0</v>
      </c>
      <c r="AE1696" s="478">
        <f>IFERROR(IF(AND(VLOOKUP(D1696,rng_ND,5,FALSE)="Ja",D_SAV!T1696="degressiv"),D_SAV!AC1696*Y1696/100,0),0)</f>
        <v>0</v>
      </c>
      <c r="AF1696" s="55">
        <f>IFERROR(IF(VLOOKUP(D1696,rng_ND,5,FALSE)="Ja",MAX(D_SAV!AD1696:AE1696),D_SAV!AD1696),0)</f>
        <v>0</v>
      </c>
      <c r="AG1696" s="55">
        <f t="shared" si="479"/>
        <v>0</v>
      </c>
      <c r="AH1696" s="55">
        <f t="shared" si="480"/>
        <v>0</v>
      </c>
      <c r="AI1696" s="55">
        <f t="shared" si="481"/>
        <v>0</v>
      </c>
      <c r="AJ1696" s="55">
        <f t="shared" si="482"/>
        <v>0</v>
      </c>
      <c r="AK1696" s="55">
        <f t="shared" si="473"/>
        <v>0</v>
      </c>
      <c r="AL1696" s="55">
        <f t="shared" si="474"/>
        <v>0</v>
      </c>
      <c r="AM1696" s="55">
        <f t="shared" si="475"/>
        <v>0</v>
      </c>
    </row>
    <row r="1697" spans="1:39" x14ac:dyDescent="0.25">
      <c r="A1697" s="47">
        <v>1693</v>
      </c>
      <c r="B1697" s="358" t="str">
        <f>IF(AND(E1697&lt;&gt;0,D1697&lt;&gt;0,F1697&lt;&gt;0),IF(C1697&lt;&gt;0,CONCATENATE(C1697,"-AGr",VLOOKUP(D1697,Listen!$A$2:$G$45,7,FALSE),"-",E1697,"-",F1697,),CONCATENATE("AGr",VLOOKUP(D1697,Listen!$A$2:$G$45,7,FALSE),"-",E1697,"-",F1697)),"keine vollständige ID")</f>
        <v>keine vollständige ID</v>
      </c>
      <c r="C1697" s="359">
        <f>'[2]III_SAV-Details_NB'!B1703</f>
        <v>0</v>
      </c>
      <c r="D1697" s="359">
        <f>'[2]III_SAV-Details_NB'!C1703</f>
        <v>0</v>
      </c>
      <c r="E1697" s="359">
        <f>'[2]III_SAV-Details_NB'!D1703</f>
        <v>0</v>
      </c>
      <c r="F1697" s="490"/>
      <c r="G1697" s="281">
        <f>'[2]III_SAV-Details_NB'!X1703</f>
        <v>0</v>
      </c>
      <c r="H1697" s="281">
        <f t="shared" si="476"/>
        <v>0</v>
      </c>
      <c r="I1697" s="281">
        <f>IF(con_EOGJahr=2025,'[2]III_SAV-Details_NB'!AA1703,IF(con_EOGJahr=2026,'[2]III_SAV-Details_NB'!AB1703,'[2]III_SAV-Details_NB'!AC1703))</f>
        <v>0</v>
      </c>
      <c r="J1697" s="282"/>
      <c r="K1697" s="282"/>
      <c r="L1697" s="282"/>
      <c r="M1697" s="282"/>
      <c r="N1697" s="282"/>
      <c r="O1697" s="282"/>
      <c r="P1697" s="52">
        <f t="shared" si="477"/>
        <v>0</v>
      </c>
      <c r="Q1697" s="60"/>
      <c r="R1697" s="53">
        <f t="shared" si="483"/>
        <v>0</v>
      </c>
      <c r="S1697" s="59"/>
      <c r="T1697" s="61"/>
      <c r="U1697" s="342" t="str">
        <f t="shared" si="487"/>
        <v>k.A.</v>
      </c>
      <c r="V1697" s="343" t="str">
        <f t="shared" si="484"/>
        <v>k.A.</v>
      </c>
      <c r="W1697" s="343" t="str">
        <f>IFERROR(IF(OR($D1697="",$E1697=0,con_Ende=0),"k.A.",IF(VLOOKUP($D1697,rng_ND,5,0)="Nein",VLOOKUP($D1697,rng_ND,2,FALSE),MIN(VLOOKUP($D1697,rng_ND,2,FALSE),A_Stammdaten!$B$19-D_SAV!$E1697+1))),"k.A.")</f>
        <v>k.A.</v>
      </c>
      <c r="X1697" s="343" t="str">
        <f t="shared" si="485"/>
        <v>k.A.</v>
      </c>
      <c r="Y1697" s="62"/>
      <c r="Z1697" s="48">
        <f t="shared" si="486"/>
        <v>0</v>
      </c>
      <c r="AA1697" s="457"/>
      <c r="AB1697" s="55">
        <f t="shared" si="478"/>
        <v>0</v>
      </c>
      <c r="AC1697" s="55">
        <f>IF(A_Stammdaten!$B$25="ja",D_SAV!AA1697,D_SAV!AB1697)</f>
        <v>0</v>
      </c>
      <c r="AD1697" s="478">
        <f>IF(AC1697=0,0,IF(U1697-(con_EOGJahr-D_SAV!E1697)&lt;=0,AC1697,AC1697/V1697))</f>
        <v>0</v>
      </c>
      <c r="AE1697" s="478">
        <f>IFERROR(IF(AND(VLOOKUP(D1697,rng_ND,5,FALSE)="Ja",D_SAV!T1697="degressiv"),D_SAV!AC1697*Y1697/100,0),0)</f>
        <v>0</v>
      </c>
      <c r="AF1697" s="55">
        <f>IFERROR(IF(VLOOKUP(D1697,rng_ND,5,FALSE)="Ja",MAX(D_SAV!AD1697:AE1697),D_SAV!AD1697),0)</f>
        <v>0</v>
      </c>
      <c r="AG1697" s="55">
        <f t="shared" si="479"/>
        <v>0</v>
      </c>
      <c r="AH1697" s="55">
        <f t="shared" si="480"/>
        <v>0</v>
      </c>
      <c r="AI1697" s="55">
        <f t="shared" si="481"/>
        <v>0</v>
      </c>
      <c r="AJ1697" s="55">
        <f t="shared" si="482"/>
        <v>0</v>
      </c>
      <c r="AK1697" s="55">
        <f t="shared" si="473"/>
        <v>0</v>
      </c>
      <c r="AL1697" s="55">
        <f t="shared" si="474"/>
        <v>0</v>
      </c>
      <c r="AM1697" s="55">
        <f t="shared" si="475"/>
        <v>0</v>
      </c>
    </row>
    <row r="1698" spans="1:39" x14ac:dyDescent="0.25">
      <c r="A1698" s="47">
        <v>1694</v>
      </c>
      <c r="B1698" s="358" t="str">
        <f>IF(AND(E1698&lt;&gt;0,D1698&lt;&gt;0,F1698&lt;&gt;0),IF(C1698&lt;&gt;0,CONCATENATE(C1698,"-AGr",VLOOKUP(D1698,Listen!$A$2:$G$45,7,FALSE),"-",E1698,"-",F1698,),CONCATENATE("AGr",VLOOKUP(D1698,Listen!$A$2:$G$45,7,FALSE),"-",E1698,"-",F1698)),"keine vollständige ID")</f>
        <v>keine vollständige ID</v>
      </c>
      <c r="C1698" s="359">
        <f>'[2]III_SAV-Details_NB'!B1704</f>
        <v>0</v>
      </c>
      <c r="D1698" s="359">
        <f>'[2]III_SAV-Details_NB'!C1704</f>
        <v>0</v>
      </c>
      <c r="E1698" s="359">
        <f>'[2]III_SAV-Details_NB'!D1704</f>
        <v>0</v>
      </c>
      <c r="F1698" s="490"/>
      <c r="G1698" s="281">
        <f>'[2]III_SAV-Details_NB'!X1704</f>
        <v>0</v>
      </c>
      <c r="H1698" s="281">
        <f t="shared" si="476"/>
        <v>0</v>
      </c>
      <c r="I1698" s="281">
        <f>IF(con_EOGJahr=2025,'[2]III_SAV-Details_NB'!AA1704,IF(con_EOGJahr=2026,'[2]III_SAV-Details_NB'!AB1704,'[2]III_SAV-Details_NB'!AC1704))</f>
        <v>0</v>
      </c>
      <c r="J1698" s="282"/>
      <c r="K1698" s="282"/>
      <c r="L1698" s="282"/>
      <c r="M1698" s="282"/>
      <c r="N1698" s="282"/>
      <c r="O1698" s="282"/>
      <c r="P1698" s="52">
        <f t="shared" si="477"/>
        <v>0</v>
      </c>
      <c r="Q1698" s="60"/>
      <c r="R1698" s="53">
        <f t="shared" si="483"/>
        <v>0</v>
      </c>
      <c r="S1698" s="59"/>
      <c r="T1698" s="61"/>
      <c r="U1698" s="342" t="str">
        <f t="shared" si="487"/>
        <v>k.A.</v>
      </c>
      <c r="V1698" s="343" t="str">
        <f t="shared" si="484"/>
        <v>k.A.</v>
      </c>
      <c r="W1698" s="343" t="str">
        <f>IFERROR(IF(OR($D1698="",$E1698=0,con_Ende=0),"k.A.",IF(VLOOKUP($D1698,rng_ND,5,0)="Nein",VLOOKUP($D1698,rng_ND,2,FALSE),MIN(VLOOKUP($D1698,rng_ND,2,FALSE),A_Stammdaten!$B$19-D_SAV!$E1698+1))),"k.A.")</f>
        <v>k.A.</v>
      </c>
      <c r="X1698" s="343" t="str">
        <f t="shared" si="485"/>
        <v>k.A.</v>
      </c>
      <c r="Y1698" s="62"/>
      <c r="Z1698" s="48">
        <f t="shared" si="486"/>
        <v>0</v>
      </c>
      <c r="AA1698" s="457"/>
      <c r="AB1698" s="55">
        <f t="shared" si="478"/>
        <v>0</v>
      </c>
      <c r="AC1698" s="55">
        <f>IF(A_Stammdaten!$B$25="ja",D_SAV!AA1698,D_SAV!AB1698)</f>
        <v>0</v>
      </c>
      <c r="AD1698" s="478">
        <f>IF(AC1698=0,0,IF(U1698-(con_EOGJahr-D_SAV!E1698)&lt;=0,AC1698,AC1698/V1698))</f>
        <v>0</v>
      </c>
      <c r="AE1698" s="478">
        <f>IFERROR(IF(AND(VLOOKUP(D1698,rng_ND,5,FALSE)="Ja",D_SAV!T1698="degressiv"),D_SAV!AC1698*Y1698/100,0),0)</f>
        <v>0</v>
      </c>
      <c r="AF1698" s="55">
        <f>IFERROR(IF(VLOOKUP(D1698,rng_ND,5,FALSE)="Ja",MAX(D_SAV!AD1698:AE1698),D_SAV!AD1698),0)</f>
        <v>0</v>
      </c>
      <c r="AG1698" s="55">
        <f t="shared" si="479"/>
        <v>0</v>
      </c>
      <c r="AH1698" s="55">
        <f t="shared" si="480"/>
        <v>0</v>
      </c>
      <c r="AI1698" s="55">
        <f t="shared" si="481"/>
        <v>0</v>
      </c>
      <c r="AJ1698" s="55">
        <f t="shared" si="482"/>
        <v>0</v>
      </c>
      <c r="AK1698" s="55">
        <f t="shared" si="473"/>
        <v>0</v>
      </c>
      <c r="AL1698" s="55">
        <f t="shared" si="474"/>
        <v>0</v>
      </c>
      <c r="AM1698" s="55">
        <f t="shared" si="475"/>
        <v>0</v>
      </c>
    </row>
    <row r="1699" spans="1:39" x14ac:dyDescent="0.25">
      <c r="A1699" s="47">
        <v>1695</v>
      </c>
      <c r="B1699" s="358" t="str">
        <f>IF(AND(E1699&lt;&gt;0,D1699&lt;&gt;0,F1699&lt;&gt;0),IF(C1699&lt;&gt;0,CONCATENATE(C1699,"-AGr",VLOOKUP(D1699,Listen!$A$2:$G$45,7,FALSE),"-",E1699,"-",F1699,),CONCATENATE("AGr",VLOOKUP(D1699,Listen!$A$2:$G$45,7,FALSE),"-",E1699,"-",F1699)),"keine vollständige ID")</f>
        <v>keine vollständige ID</v>
      </c>
      <c r="C1699" s="359">
        <f>'[2]III_SAV-Details_NB'!B1705</f>
        <v>0</v>
      </c>
      <c r="D1699" s="359">
        <f>'[2]III_SAV-Details_NB'!C1705</f>
        <v>0</v>
      </c>
      <c r="E1699" s="359">
        <f>'[2]III_SAV-Details_NB'!D1705</f>
        <v>0</v>
      </c>
      <c r="F1699" s="490"/>
      <c r="G1699" s="281">
        <f>'[2]III_SAV-Details_NB'!X1705</f>
        <v>0</v>
      </c>
      <c r="H1699" s="281">
        <f t="shared" si="476"/>
        <v>0</v>
      </c>
      <c r="I1699" s="281">
        <f>IF(con_EOGJahr=2025,'[2]III_SAV-Details_NB'!AA1705,IF(con_EOGJahr=2026,'[2]III_SAV-Details_NB'!AB1705,'[2]III_SAV-Details_NB'!AC1705))</f>
        <v>0</v>
      </c>
      <c r="J1699" s="282"/>
      <c r="K1699" s="282"/>
      <c r="L1699" s="282"/>
      <c r="M1699" s="282"/>
      <c r="N1699" s="282"/>
      <c r="O1699" s="282"/>
      <c r="P1699" s="52">
        <f t="shared" si="477"/>
        <v>0</v>
      </c>
      <c r="Q1699" s="60"/>
      <c r="R1699" s="53">
        <f t="shared" si="483"/>
        <v>0</v>
      </c>
      <c r="S1699" s="59"/>
      <c r="T1699" s="61"/>
      <c r="U1699" s="342" t="str">
        <f t="shared" si="487"/>
        <v>k.A.</v>
      </c>
      <c r="V1699" s="343" t="str">
        <f t="shared" si="484"/>
        <v>k.A.</v>
      </c>
      <c r="W1699" s="343" t="str">
        <f>IFERROR(IF(OR($D1699="",$E1699=0,con_Ende=0),"k.A.",IF(VLOOKUP($D1699,rng_ND,5,0)="Nein",VLOOKUP($D1699,rng_ND,2,FALSE),MIN(VLOOKUP($D1699,rng_ND,2,FALSE),A_Stammdaten!$B$19-D_SAV!$E1699+1))),"k.A.")</f>
        <v>k.A.</v>
      </c>
      <c r="X1699" s="343" t="str">
        <f t="shared" si="485"/>
        <v>k.A.</v>
      </c>
      <c r="Y1699" s="62"/>
      <c r="Z1699" s="48">
        <f t="shared" si="486"/>
        <v>0</v>
      </c>
      <c r="AA1699" s="457"/>
      <c r="AB1699" s="55">
        <f t="shared" si="478"/>
        <v>0</v>
      </c>
      <c r="AC1699" s="55">
        <f>IF(A_Stammdaten!$B$25="ja",D_SAV!AA1699,D_SAV!AB1699)</f>
        <v>0</v>
      </c>
      <c r="AD1699" s="478">
        <f>IF(AC1699=0,0,IF(U1699-(con_EOGJahr-D_SAV!E1699)&lt;=0,AC1699,AC1699/V1699))</f>
        <v>0</v>
      </c>
      <c r="AE1699" s="478">
        <f>IFERROR(IF(AND(VLOOKUP(D1699,rng_ND,5,FALSE)="Ja",D_SAV!T1699="degressiv"),D_SAV!AC1699*Y1699/100,0),0)</f>
        <v>0</v>
      </c>
      <c r="AF1699" s="55">
        <f>IFERROR(IF(VLOOKUP(D1699,rng_ND,5,FALSE)="Ja",MAX(D_SAV!AD1699:AE1699),D_SAV!AD1699),0)</f>
        <v>0</v>
      </c>
      <c r="AG1699" s="55">
        <f t="shared" si="479"/>
        <v>0</v>
      </c>
      <c r="AH1699" s="55">
        <f t="shared" si="480"/>
        <v>0</v>
      </c>
      <c r="AI1699" s="55">
        <f t="shared" si="481"/>
        <v>0</v>
      </c>
      <c r="AJ1699" s="55">
        <f t="shared" si="482"/>
        <v>0</v>
      </c>
      <c r="AK1699" s="55">
        <f t="shared" si="473"/>
        <v>0</v>
      </c>
      <c r="AL1699" s="55">
        <f t="shared" si="474"/>
        <v>0</v>
      </c>
      <c r="AM1699" s="55">
        <f t="shared" si="475"/>
        <v>0</v>
      </c>
    </row>
    <row r="1700" spans="1:39" x14ac:dyDescent="0.25">
      <c r="A1700" s="47">
        <v>1696</v>
      </c>
      <c r="B1700" s="358" t="str">
        <f>IF(AND(E1700&lt;&gt;0,D1700&lt;&gt;0,F1700&lt;&gt;0),IF(C1700&lt;&gt;0,CONCATENATE(C1700,"-AGr",VLOOKUP(D1700,Listen!$A$2:$G$45,7,FALSE),"-",E1700,"-",F1700,),CONCATENATE("AGr",VLOOKUP(D1700,Listen!$A$2:$G$45,7,FALSE),"-",E1700,"-",F1700)),"keine vollständige ID")</f>
        <v>keine vollständige ID</v>
      </c>
      <c r="C1700" s="359">
        <f>'[2]III_SAV-Details_NB'!B1706</f>
        <v>0</v>
      </c>
      <c r="D1700" s="359">
        <f>'[2]III_SAV-Details_NB'!C1706</f>
        <v>0</v>
      </c>
      <c r="E1700" s="359">
        <f>'[2]III_SAV-Details_NB'!D1706</f>
        <v>0</v>
      </c>
      <c r="F1700" s="490"/>
      <c r="G1700" s="281">
        <f>'[2]III_SAV-Details_NB'!X1706</f>
        <v>0</v>
      </c>
      <c r="H1700" s="281">
        <f t="shared" si="476"/>
        <v>0</v>
      </c>
      <c r="I1700" s="281">
        <f>IF(con_EOGJahr=2025,'[2]III_SAV-Details_NB'!AA1706,IF(con_EOGJahr=2026,'[2]III_SAV-Details_NB'!AB1706,'[2]III_SAV-Details_NB'!AC1706))</f>
        <v>0</v>
      </c>
      <c r="J1700" s="282"/>
      <c r="K1700" s="282"/>
      <c r="L1700" s="282"/>
      <c r="M1700" s="282"/>
      <c r="N1700" s="282"/>
      <c r="O1700" s="282"/>
      <c r="P1700" s="52">
        <f t="shared" si="477"/>
        <v>0</v>
      </c>
      <c r="Q1700" s="60"/>
      <c r="R1700" s="53">
        <f t="shared" si="483"/>
        <v>0</v>
      </c>
      <c r="S1700" s="59"/>
      <c r="T1700" s="61"/>
      <c r="U1700" s="342" t="str">
        <f t="shared" si="487"/>
        <v>k.A.</v>
      </c>
      <c r="V1700" s="343" t="str">
        <f t="shared" si="484"/>
        <v>k.A.</v>
      </c>
      <c r="W1700" s="343" t="str">
        <f>IFERROR(IF(OR($D1700="",$E1700=0,con_Ende=0),"k.A.",IF(VLOOKUP($D1700,rng_ND,5,0)="Nein",VLOOKUP($D1700,rng_ND,2,FALSE),MIN(VLOOKUP($D1700,rng_ND,2,FALSE),A_Stammdaten!$B$19-D_SAV!$E1700+1))),"k.A.")</f>
        <v>k.A.</v>
      </c>
      <c r="X1700" s="343" t="str">
        <f t="shared" si="485"/>
        <v>k.A.</v>
      </c>
      <c r="Y1700" s="62"/>
      <c r="Z1700" s="48">
        <f t="shared" si="486"/>
        <v>0</v>
      </c>
      <c r="AA1700" s="457"/>
      <c r="AB1700" s="55">
        <f t="shared" si="478"/>
        <v>0</v>
      </c>
      <c r="AC1700" s="55">
        <f>IF(A_Stammdaten!$B$25="ja",D_SAV!AA1700,D_SAV!AB1700)</f>
        <v>0</v>
      </c>
      <c r="AD1700" s="478">
        <f>IF(AC1700=0,0,IF(U1700-(con_EOGJahr-D_SAV!E1700)&lt;=0,AC1700,AC1700/V1700))</f>
        <v>0</v>
      </c>
      <c r="AE1700" s="478">
        <f>IFERROR(IF(AND(VLOOKUP(D1700,rng_ND,5,FALSE)="Ja",D_SAV!T1700="degressiv"),D_SAV!AC1700*Y1700/100,0),0)</f>
        <v>0</v>
      </c>
      <c r="AF1700" s="55">
        <f>IFERROR(IF(VLOOKUP(D1700,rng_ND,5,FALSE)="Ja",MAX(D_SAV!AD1700:AE1700),D_SAV!AD1700),0)</f>
        <v>0</v>
      </c>
      <c r="AG1700" s="55">
        <f t="shared" si="479"/>
        <v>0</v>
      </c>
      <c r="AH1700" s="55">
        <f t="shared" si="480"/>
        <v>0</v>
      </c>
      <c r="AI1700" s="55">
        <f t="shared" si="481"/>
        <v>0</v>
      </c>
      <c r="AJ1700" s="55">
        <f t="shared" si="482"/>
        <v>0</v>
      </c>
      <c r="AK1700" s="55">
        <f t="shared" si="473"/>
        <v>0</v>
      </c>
      <c r="AL1700" s="55">
        <f t="shared" si="474"/>
        <v>0</v>
      </c>
      <c r="AM1700" s="55">
        <f t="shared" si="475"/>
        <v>0</v>
      </c>
    </row>
    <row r="1701" spans="1:39" x14ac:dyDescent="0.25">
      <c r="A1701" s="47">
        <v>1697</v>
      </c>
      <c r="B1701" s="358" t="str">
        <f>IF(AND(E1701&lt;&gt;0,D1701&lt;&gt;0,F1701&lt;&gt;0),IF(C1701&lt;&gt;0,CONCATENATE(C1701,"-AGr",VLOOKUP(D1701,Listen!$A$2:$G$45,7,FALSE),"-",E1701,"-",F1701,),CONCATENATE("AGr",VLOOKUP(D1701,Listen!$A$2:$G$45,7,FALSE),"-",E1701,"-",F1701)),"keine vollständige ID")</f>
        <v>keine vollständige ID</v>
      </c>
      <c r="C1701" s="359">
        <f>'[2]III_SAV-Details_NB'!B1707</f>
        <v>0</v>
      </c>
      <c r="D1701" s="359">
        <f>'[2]III_SAV-Details_NB'!C1707</f>
        <v>0</v>
      </c>
      <c r="E1701" s="359">
        <f>'[2]III_SAV-Details_NB'!D1707</f>
        <v>0</v>
      </c>
      <c r="F1701" s="490"/>
      <c r="G1701" s="281">
        <f>'[2]III_SAV-Details_NB'!X1707</f>
        <v>0</v>
      </c>
      <c r="H1701" s="281">
        <f t="shared" si="476"/>
        <v>0</v>
      </c>
      <c r="I1701" s="281">
        <f>IF(con_EOGJahr=2025,'[2]III_SAV-Details_NB'!AA1707,IF(con_EOGJahr=2026,'[2]III_SAV-Details_NB'!AB1707,'[2]III_SAV-Details_NB'!AC1707))</f>
        <v>0</v>
      </c>
      <c r="J1701" s="282"/>
      <c r="K1701" s="282"/>
      <c r="L1701" s="282"/>
      <c r="M1701" s="282"/>
      <c r="N1701" s="282"/>
      <c r="O1701" s="282"/>
      <c r="P1701" s="52">
        <f t="shared" si="477"/>
        <v>0</v>
      </c>
      <c r="Q1701" s="60"/>
      <c r="R1701" s="53">
        <f t="shared" si="483"/>
        <v>0</v>
      </c>
      <c r="S1701" s="59"/>
      <c r="T1701" s="61"/>
      <c r="U1701" s="342" t="str">
        <f t="shared" si="487"/>
        <v>k.A.</v>
      </c>
      <c r="V1701" s="343" t="str">
        <f t="shared" si="484"/>
        <v>k.A.</v>
      </c>
      <c r="W1701" s="343" t="str">
        <f>IFERROR(IF(OR($D1701="",$E1701=0,con_Ende=0),"k.A.",IF(VLOOKUP($D1701,rng_ND,5,0)="Nein",VLOOKUP($D1701,rng_ND,2,FALSE),MIN(VLOOKUP($D1701,rng_ND,2,FALSE),A_Stammdaten!$B$19-D_SAV!$E1701+1))),"k.A.")</f>
        <v>k.A.</v>
      </c>
      <c r="X1701" s="343" t="str">
        <f t="shared" si="485"/>
        <v>k.A.</v>
      </c>
      <c r="Y1701" s="62"/>
      <c r="Z1701" s="48">
        <f t="shared" si="486"/>
        <v>0</v>
      </c>
      <c r="AA1701" s="457"/>
      <c r="AB1701" s="55">
        <f t="shared" si="478"/>
        <v>0</v>
      </c>
      <c r="AC1701" s="55">
        <f>IF(A_Stammdaten!$B$25="ja",D_SAV!AA1701,D_SAV!AB1701)</f>
        <v>0</v>
      </c>
      <c r="AD1701" s="478">
        <f>IF(AC1701=0,0,IF(U1701-(con_EOGJahr-D_SAV!E1701)&lt;=0,AC1701,AC1701/V1701))</f>
        <v>0</v>
      </c>
      <c r="AE1701" s="478">
        <f>IFERROR(IF(AND(VLOOKUP(D1701,rng_ND,5,FALSE)="Ja",D_SAV!T1701="degressiv"),D_SAV!AC1701*Y1701/100,0),0)</f>
        <v>0</v>
      </c>
      <c r="AF1701" s="55">
        <f>IFERROR(IF(VLOOKUP(D1701,rng_ND,5,FALSE)="Ja",MAX(D_SAV!AD1701:AE1701),D_SAV!AD1701),0)</f>
        <v>0</v>
      </c>
      <c r="AG1701" s="55">
        <f t="shared" si="479"/>
        <v>0</v>
      </c>
      <c r="AH1701" s="55">
        <f t="shared" si="480"/>
        <v>0</v>
      </c>
      <c r="AI1701" s="55">
        <f t="shared" si="481"/>
        <v>0</v>
      </c>
      <c r="AJ1701" s="55">
        <f t="shared" si="482"/>
        <v>0</v>
      </c>
      <c r="AK1701" s="55">
        <f t="shared" si="473"/>
        <v>0</v>
      </c>
      <c r="AL1701" s="55">
        <f t="shared" si="474"/>
        <v>0</v>
      </c>
      <c r="AM1701" s="55">
        <f t="shared" si="475"/>
        <v>0</v>
      </c>
    </row>
    <row r="1702" spans="1:39" x14ac:dyDescent="0.25">
      <c r="A1702" s="47">
        <v>1698</v>
      </c>
      <c r="B1702" s="358" t="str">
        <f>IF(AND(E1702&lt;&gt;0,D1702&lt;&gt;0,F1702&lt;&gt;0),IF(C1702&lt;&gt;0,CONCATENATE(C1702,"-AGr",VLOOKUP(D1702,Listen!$A$2:$G$45,7,FALSE),"-",E1702,"-",F1702,),CONCATENATE("AGr",VLOOKUP(D1702,Listen!$A$2:$G$45,7,FALSE),"-",E1702,"-",F1702)),"keine vollständige ID")</f>
        <v>keine vollständige ID</v>
      </c>
      <c r="C1702" s="359">
        <f>'[2]III_SAV-Details_NB'!B1708</f>
        <v>0</v>
      </c>
      <c r="D1702" s="359">
        <f>'[2]III_SAV-Details_NB'!C1708</f>
        <v>0</v>
      </c>
      <c r="E1702" s="359">
        <f>'[2]III_SAV-Details_NB'!D1708</f>
        <v>0</v>
      </c>
      <c r="F1702" s="490"/>
      <c r="G1702" s="281">
        <f>'[2]III_SAV-Details_NB'!X1708</f>
        <v>0</v>
      </c>
      <c r="H1702" s="281">
        <f t="shared" si="476"/>
        <v>0</v>
      </c>
      <c r="I1702" s="281">
        <f>IF(con_EOGJahr=2025,'[2]III_SAV-Details_NB'!AA1708,IF(con_EOGJahr=2026,'[2]III_SAV-Details_NB'!AB1708,'[2]III_SAV-Details_NB'!AC1708))</f>
        <v>0</v>
      </c>
      <c r="J1702" s="282"/>
      <c r="K1702" s="282"/>
      <c r="L1702" s="282"/>
      <c r="M1702" s="282"/>
      <c r="N1702" s="282"/>
      <c r="O1702" s="282"/>
      <c r="P1702" s="52">
        <f t="shared" si="477"/>
        <v>0</v>
      </c>
      <c r="Q1702" s="60"/>
      <c r="R1702" s="53">
        <f t="shared" si="483"/>
        <v>0</v>
      </c>
      <c r="S1702" s="59"/>
      <c r="T1702" s="61"/>
      <c r="U1702" s="342" t="str">
        <f t="shared" si="487"/>
        <v>k.A.</v>
      </c>
      <c r="V1702" s="343" t="str">
        <f t="shared" si="484"/>
        <v>k.A.</v>
      </c>
      <c r="W1702" s="343" t="str">
        <f>IFERROR(IF(OR($D1702="",$E1702=0,con_Ende=0),"k.A.",IF(VLOOKUP($D1702,rng_ND,5,0)="Nein",VLOOKUP($D1702,rng_ND,2,FALSE),MIN(VLOOKUP($D1702,rng_ND,2,FALSE),A_Stammdaten!$B$19-D_SAV!$E1702+1))),"k.A.")</f>
        <v>k.A.</v>
      </c>
      <c r="X1702" s="343" t="str">
        <f t="shared" si="485"/>
        <v>k.A.</v>
      </c>
      <c r="Y1702" s="62"/>
      <c r="Z1702" s="48">
        <f t="shared" si="486"/>
        <v>0</v>
      </c>
      <c r="AA1702" s="457"/>
      <c r="AB1702" s="55">
        <f t="shared" si="478"/>
        <v>0</v>
      </c>
      <c r="AC1702" s="55">
        <f>IF(A_Stammdaten!$B$25="ja",D_SAV!AA1702,D_SAV!AB1702)</f>
        <v>0</v>
      </c>
      <c r="AD1702" s="478">
        <f>IF(AC1702=0,0,IF(U1702-(con_EOGJahr-D_SAV!E1702)&lt;=0,AC1702,AC1702/V1702))</f>
        <v>0</v>
      </c>
      <c r="AE1702" s="478">
        <f>IFERROR(IF(AND(VLOOKUP(D1702,rng_ND,5,FALSE)="Ja",D_SAV!T1702="degressiv"),D_SAV!AC1702*Y1702/100,0),0)</f>
        <v>0</v>
      </c>
      <c r="AF1702" s="55">
        <f>IFERROR(IF(VLOOKUP(D1702,rng_ND,5,FALSE)="Ja",MAX(D_SAV!AD1702:AE1702),D_SAV!AD1702),0)</f>
        <v>0</v>
      </c>
      <c r="AG1702" s="55">
        <f t="shared" si="479"/>
        <v>0</v>
      </c>
      <c r="AH1702" s="55">
        <f t="shared" si="480"/>
        <v>0</v>
      </c>
      <c r="AI1702" s="55">
        <f t="shared" si="481"/>
        <v>0</v>
      </c>
      <c r="AJ1702" s="55">
        <f t="shared" si="482"/>
        <v>0</v>
      </c>
      <c r="AK1702" s="55">
        <f t="shared" si="473"/>
        <v>0</v>
      </c>
      <c r="AL1702" s="55">
        <f t="shared" si="474"/>
        <v>0</v>
      </c>
      <c r="AM1702" s="55">
        <f t="shared" si="475"/>
        <v>0</v>
      </c>
    </row>
    <row r="1703" spans="1:39" x14ac:dyDescent="0.25">
      <c r="A1703" s="47">
        <v>1699</v>
      </c>
      <c r="B1703" s="358" t="str">
        <f>IF(AND(E1703&lt;&gt;0,D1703&lt;&gt;0,F1703&lt;&gt;0),IF(C1703&lt;&gt;0,CONCATENATE(C1703,"-AGr",VLOOKUP(D1703,Listen!$A$2:$G$45,7,FALSE),"-",E1703,"-",F1703,),CONCATENATE("AGr",VLOOKUP(D1703,Listen!$A$2:$G$45,7,FALSE),"-",E1703,"-",F1703)),"keine vollständige ID")</f>
        <v>keine vollständige ID</v>
      </c>
      <c r="C1703" s="359">
        <f>'[2]III_SAV-Details_NB'!B1709</f>
        <v>0</v>
      </c>
      <c r="D1703" s="359">
        <f>'[2]III_SAV-Details_NB'!C1709</f>
        <v>0</v>
      </c>
      <c r="E1703" s="359">
        <f>'[2]III_SAV-Details_NB'!D1709</f>
        <v>0</v>
      </c>
      <c r="F1703" s="490"/>
      <c r="G1703" s="281">
        <f>'[2]III_SAV-Details_NB'!X1709</f>
        <v>0</v>
      </c>
      <c r="H1703" s="281">
        <f t="shared" si="476"/>
        <v>0</v>
      </c>
      <c r="I1703" s="281">
        <f>IF(con_EOGJahr=2025,'[2]III_SAV-Details_NB'!AA1709,IF(con_EOGJahr=2026,'[2]III_SAV-Details_NB'!AB1709,'[2]III_SAV-Details_NB'!AC1709))</f>
        <v>0</v>
      </c>
      <c r="J1703" s="282"/>
      <c r="K1703" s="282"/>
      <c r="L1703" s="282"/>
      <c r="M1703" s="282"/>
      <c r="N1703" s="282"/>
      <c r="O1703" s="282"/>
      <c r="P1703" s="52">
        <f t="shared" si="477"/>
        <v>0</v>
      </c>
      <c r="Q1703" s="60"/>
      <c r="R1703" s="53">
        <f t="shared" si="483"/>
        <v>0</v>
      </c>
      <c r="S1703" s="59"/>
      <c r="T1703" s="61"/>
      <c r="U1703" s="342" t="str">
        <f t="shared" si="487"/>
        <v>k.A.</v>
      </c>
      <c r="V1703" s="343" t="str">
        <f t="shared" si="484"/>
        <v>k.A.</v>
      </c>
      <c r="W1703" s="343" t="str">
        <f>IFERROR(IF(OR($D1703="",$E1703=0,con_Ende=0),"k.A.",IF(VLOOKUP($D1703,rng_ND,5,0)="Nein",VLOOKUP($D1703,rng_ND,2,FALSE),MIN(VLOOKUP($D1703,rng_ND,2,FALSE),A_Stammdaten!$B$19-D_SAV!$E1703+1))),"k.A.")</f>
        <v>k.A.</v>
      </c>
      <c r="X1703" s="343" t="str">
        <f t="shared" si="485"/>
        <v>k.A.</v>
      </c>
      <c r="Y1703" s="62"/>
      <c r="Z1703" s="48">
        <f t="shared" si="486"/>
        <v>0</v>
      </c>
      <c r="AA1703" s="457"/>
      <c r="AB1703" s="55">
        <f t="shared" si="478"/>
        <v>0</v>
      </c>
      <c r="AC1703" s="55">
        <f>IF(A_Stammdaten!$B$25="ja",D_SAV!AA1703,D_SAV!AB1703)</f>
        <v>0</v>
      </c>
      <c r="AD1703" s="478">
        <f>IF(AC1703=0,0,IF(U1703-(con_EOGJahr-D_SAV!E1703)&lt;=0,AC1703,AC1703/V1703))</f>
        <v>0</v>
      </c>
      <c r="AE1703" s="478">
        <f>IFERROR(IF(AND(VLOOKUP(D1703,rng_ND,5,FALSE)="Ja",D_SAV!T1703="degressiv"),D_SAV!AC1703*Y1703/100,0),0)</f>
        <v>0</v>
      </c>
      <c r="AF1703" s="55">
        <f>IFERROR(IF(VLOOKUP(D1703,rng_ND,5,FALSE)="Ja",MAX(D_SAV!AD1703:AE1703),D_SAV!AD1703),0)</f>
        <v>0</v>
      </c>
      <c r="AG1703" s="55">
        <f t="shared" si="479"/>
        <v>0</v>
      </c>
      <c r="AH1703" s="55">
        <f t="shared" si="480"/>
        <v>0</v>
      </c>
      <c r="AI1703" s="55">
        <f t="shared" si="481"/>
        <v>0</v>
      </c>
      <c r="AJ1703" s="55">
        <f t="shared" si="482"/>
        <v>0</v>
      </c>
      <c r="AK1703" s="55">
        <f t="shared" si="473"/>
        <v>0</v>
      </c>
      <c r="AL1703" s="55">
        <f t="shared" si="474"/>
        <v>0</v>
      </c>
      <c r="AM1703" s="55">
        <f t="shared" si="475"/>
        <v>0</v>
      </c>
    </row>
    <row r="1704" spans="1:39" x14ac:dyDescent="0.25">
      <c r="A1704" s="47">
        <v>1700</v>
      </c>
      <c r="B1704" s="358" t="str">
        <f>IF(AND(E1704&lt;&gt;0,D1704&lt;&gt;0,F1704&lt;&gt;0),IF(C1704&lt;&gt;0,CONCATENATE(C1704,"-AGr",VLOOKUP(D1704,Listen!$A$2:$G$45,7,FALSE),"-",E1704,"-",F1704,),CONCATENATE("AGr",VLOOKUP(D1704,Listen!$A$2:$G$45,7,FALSE),"-",E1704,"-",F1704)),"keine vollständige ID")</f>
        <v>keine vollständige ID</v>
      </c>
      <c r="C1704" s="359">
        <f>'[2]III_SAV-Details_NB'!B1710</f>
        <v>0</v>
      </c>
      <c r="D1704" s="359">
        <f>'[2]III_SAV-Details_NB'!C1710</f>
        <v>0</v>
      </c>
      <c r="E1704" s="359">
        <f>'[2]III_SAV-Details_NB'!D1710</f>
        <v>0</v>
      </c>
      <c r="F1704" s="490"/>
      <c r="G1704" s="281">
        <f>'[2]III_SAV-Details_NB'!X1710</f>
        <v>0</v>
      </c>
      <c r="H1704" s="281">
        <f t="shared" si="476"/>
        <v>0</v>
      </c>
      <c r="I1704" s="281">
        <f>IF(con_EOGJahr=2025,'[2]III_SAV-Details_NB'!AA1710,IF(con_EOGJahr=2026,'[2]III_SAV-Details_NB'!AB1710,'[2]III_SAV-Details_NB'!AC1710))</f>
        <v>0</v>
      </c>
      <c r="J1704" s="282"/>
      <c r="K1704" s="282"/>
      <c r="L1704" s="282"/>
      <c r="M1704" s="282"/>
      <c r="N1704" s="282"/>
      <c r="O1704" s="282"/>
      <c r="P1704" s="52">
        <f t="shared" si="477"/>
        <v>0</v>
      </c>
      <c r="Q1704" s="60"/>
      <c r="R1704" s="53">
        <f t="shared" si="483"/>
        <v>0</v>
      </c>
      <c r="S1704" s="59"/>
      <c r="T1704" s="61"/>
      <c r="U1704" s="342" t="str">
        <f t="shared" si="487"/>
        <v>k.A.</v>
      </c>
      <c r="V1704" s="343" t="str">
        <f t="shared" si="484"/>
        <v>k.A.</v>
      </c>
      <c r="W1704" s="343" t="str">
        <f>IFERROR(IF(OR($D1704="",$E1704=0,con_Ende=0),"k.A.",IF(VLOOKUP($D1704,rng_ND,5,0)="Nein",VLOOKUP($D1704,rng_ND,2,FALSE),MIN(VLOOKUP($D1704,rng_ND,2,FALSE),A_Stammdaten!$B$19-D_SAV!$E1704+1))),"k.A.")</f>
        <v>k.A.</v>
      </c>
      <c r="X1704" s="343" t="str">
        <f t="shared" si="485"/>
        <v>k.A.</v>
      </c>
      <c r="Y1704" s="62"/>
      <c r="Z1704" s="48">
        <f t="shared" si="486"/>
        <v>0</v>
      </c>
      <c r="AA1704" s="457"/>
      <c r="AB1704" s="55">
        <f t="shared" si="478"/>
        <v>0</v>
      </c>
      <c r="AC1704" s="55">
        <f>IF(A_Stammdaten!$B$25="ja",D_SAV!AA1704,D_SAV!AB1704)</f>
        <v>0</v>
      </c>
      <c r="AD1704" s="478">
        <f>IF(AC1704=0,0,IF(U1704-(con_EOGJahr-D_SAV!E1704)&lt;=0,AC1704,AC1704/V1704))</f>
        <v>0</v>
      </c>
      <c r="AE1704" s="478">
        <f>IFERROR(IF(AND(VLOOKUP(D1704,rng_ND,5,FALSE)="Ja",D_SAV!T1704="degressiv"),D_SAV!AC1704*Y1704/100,0),0)</f>
        <v>0</v>
      </c>
      <c r="AF1704" s="55">
        <f>IFERROR(IF(VLOOKUP(D1704,rng_ND,5,FALSE)="Ja",MAX(D_SAV!AD1704:AE1704),D_SAV!AD1704),0)</f>
        <v>0</v>
      </c>
      <c r="AG1704" s="55">
        <f t="shared" si="479"/>
        <v>0</v>
      </c>
      <c r="AH1704" s="55">
        <f t="shared" si="480"/>
        <v>0</v>
      </c>
      <c r="AI1704" s="55">
        <f t="shared" si="481"/>
        <v>0</v>
      </c>
      <c r="AJ1704" s="55">
        <f t="shared" si="482"/>
        <v>0</v>
      </c>
      <c r="AK1704" s="55">
        <f t="shared" si="473"/>
        <v>0</v>
      </c>
      <c r="AL1704" s="55">
        <f t="shared" si="474"/>
        <v>0</v>
      </c>
      <c r="AM1704" s="55">
        <f t="shared" si="475"/>
        <v>0</v>
      </c>
    </row>
    <row r="1705" spans="1:39" x14ac:dyDescent="0.25">
      <c r="A1705" s="47">
        <v>1701</v>
      </c>
      <c r="B1705" s="358" t="str">
        <f>IF(AND(E1705&lt;&gt;0,D1705&lt;&gt;0,F1705&lt;&gt;0),IF(C1705&lt;&gt;0,CONCATENATE(C1705,"-AGr",VLOOKUP(D1705,Listen!$A$2:$G$45,7,FALSE),"-",E1705,"-",F1705,),CONCATENATE("AGr",VLOOKUP(D1705,Listen!$A$2:$G$45,7,FALSE),"-",E1705,"-",F1705)),"keine vollständige ID")</f>
        <v>keine vollständige ID</v>
      </c>
      <c r="C1705" s="359">
        <f>'[2]III_SAV-Details_NB'!B1711</f>
        <v>0</v>
      </c>
      <c r="D1705" s="359">
        <f>'[2]III_SAV-Details_NB'!C1711</f>
        <v>0</v>
      </c>
      <c r="E1705" s="359">
        <f>'[2]III_SAV-Details_NB'!D1711</f>
        <v>0</v>
      </c>
      <c r="F1705" s="490"/>
      <c r="G1705" s="281">
        <f>'[2]III_SAV-Details_NB'!X1711</f>
        <v>0</v>
      </c>
      <c r="H1705" s="281">
        <f t="shared" si="476"/>
        <v>0</v>
      </c>
      <c r="I1705" s="281">
        <f>IF(con_EOGJahr=2025,'[2]III_SAV-Details_NB'!AA1711,IF(con_EOGJahr=2026,'[2]III_SAV-Details_NB'!AB1711,'[2]III_SAV-Details_NB'!AC1711))</f>
        <v>0</v>
      </c>
      <c r="J1705" s="282"/>
      <c r="K1705" s="282"/>
      <c r="L1705" s="282"/>
      <c r="M1705" s="282"/>
      <c r="N1705" s="282"/>
      <c r="O1705" s="282"/>
      <c r="P1705" s="52">
        <f t="shared" si="477"/>
        <v>0</v>
      </c>
      <c r="Q1705" s="60"/>
      <c r="R1705" s="53">
        <f t="shared" si="483"/>
        <v>0</v>
      </c>
      <c r="S1705" s="59"/>
      <c r="T1705" s="61"/>
      <c r="U1705" s="342" t="str">
        <f t="shared" si="487"/>
        <v>k.A.</v>
      </c>
      <c r="V1705" s="343" t="str">
        <f t="shared" si="484"/>
        <v>k.A.</v>
      </c>
      <c r="W1705" s="343" t="str">
        <f>IFERROR(IF(OR($D1705="",$E1705=0,con_Ende=0),"k.A.",IF(VLOOKUP($D1705,rng_ND,5,0)="Nein",VLOOKUP($D1705,rng_ND,2,FALSE),MIN(VLOOKUP($D1705,rng_ND,2,FALSE),A_Stammdaten!$B$19-D_SAV!$E1705+1))),"k.A.")</f>
        <v>k.A.</v>
      </c>
      <c r="X1705" s="343" t="str">
        <f t="shared" si="485"/>
        <v>k.A.</v>
      </c>
      <c r="Y1705" s="62"/>
      <c r="Z1705" s="48">
        <f t="shared" si="486"/>
        <v>0</v>
      </c>
      <c r="AA1705" s="457"/>
      <c r="AB1705" s="55">
        <f t="shared" si="478"/>
        <v>0</v>
      </c>
      <c r="AC1705" s="55">
        <f>IF(A_Stammdaten!$B$25="ja",D_SAV!AA1705,D_SAV!AB1705)</f>
        <v>0</v>
      </c>
      <c r="AD1705" s="478">
        <f>IF(AC1705=0,0,IF(U1705-(con_EOGJahr-D_SAV!E1705)&lt;=0,AC1705,AC1705/V1705))</f>
        <v>0</v>
      </c>
      <c r="AE1705" s="478">
        <f>IFERROR(IF(AND(VLOOKUP(D1705,rng_ND,5,FALSE)="Ja",D_SAV!T1705="degressiv"),D_SAV!AC1705*Y1705/100,0),0)</f>
        <v>0</v>
      </c>
      <c r="AF1705" s="55">
        <f>IFERROR(IF(VLOOKUP(D1705,rng_ND,5,FALSE)="Ja",MAX(D_SAV!AD1705:AE1705),D_SAV!AD1705),0)</f>
        <v>0</v>
      </c>
      <c r="AG1705" s="55">
        <f t="shared" si="479"/>
        <v>0</v>
      </c>
      <c r="AH1705" s="55">
        <f t="shared" si="480"/>
        <v>0</v>
      </c>
      <c r="AI1705" s="55">
        <f t="shared" si="481"/>
        <v>0</v>
      </c>
      <c r="AJ1705" s="55">
        <f t="shared" si="482"/>
        <v>0</v>
      </c>
      <c r="AK1705" s="55">
        <f t="shared" si="473"/>
        <v>0</v>
      </c>
      <c r="AL1705" s="55">
        <f t="shared" si="474"/>
        <v>0</v>
      </c>
      <c r="AM1705" s="55">
        <f t="shared" si="475"/>
        <v>0</v>
      </c>
    </row>
    <row r="1706" spans="1:39" x14ac:dyDescent="0.25">
      <c r="A1706" s="47">
        <v>1702</v>
      </c>
      <c r="B1706" s="358" t="str">
        <f>IF(AND(E1706&lt;&gt;0,D1706&lt;&gt;0,F1706&lt;&gt;0),IF(C1706&lt;&gt;0,CONCATENATE(C1706,"-AGr",VLOOKUP(D1706,Listen!$A$2:$G$45,7,FALSE),"-",E1706,"-",F1706,),CONCATENATE("AGr",VLOOKUP(D1706,Listen!$A$2:$G$45,7,FALSE),"-",E1706,"-",F1706)),"keine vollständige ID")</f>
        <v>keine vollständige ID</v>
      </c>
      <c r="C1706" s="359">
        <f>'[2]III_SAV-Details_NB'!B1712</f>
        <v>0</v>
      </c>
      <c r="D1706" s="359">
        <f>'[2]III_SAV-Details_NB'!C1712</f>
        <v>0</v>
      </c>
      <c r="E1706" s="359">
        <f>'[2]III_SAV-Details_NB'!D1712</f>
        <v>0</v>
      </c>
      <c r="F1706" s="490"/>
      <c r="G1706" s="281">
        <f>'[2]III_SAV-Details_NB'!X1712</f>
        <v>0</v>
      </c>
      <c r="H1706" s="281">
        <f t="shared" si="476"/>
        <v>0</v>
      </c>
      <c r="I1706" s="281">
        <f>IF(con_EOGJahr=2025,'[2]III_SAV-Details_NB'!AA1712,IF(con_EOGJahr=2026,'[2]III_SAV-Details_NB'!AB1712,'[2]III_SAV-Details_NB'!AC1712))</f>
        <v>0</v>
      </c>
      <c r="J1706" s="282"/>
      <c r="K1706" s="282"/>
      <c r="L1706" s="282"/>
      <c r="M1706" s="282"/>
      <c r="N1706" s="282"/>
      <c r="O1706" s="282"/>
      <c r="P1706" s="52">
        <f t="shared" si="477"/>
        <v>0</v>
      </c>
      <c r="Q1706" s="60"/>
      <c r="R1706" s="53">
        <f t="shared" si="483"/>
        <v>0</v>
      </c>
      <c r="S1706" s="59"/>
      <c r="T1706" s="61"/>
      <c r="U1706" s="342" t="str">
        <f t="shared" si="487"/>
        <v>k.A.</v>
      </c>
      <c r="V1706" s="343" t="str">
        <f t="shared" si="484"/>
        <v>k.A.</v>
      </c>
      <c r="W1706" s="343" t="str">
        <f>IFERROR(IF(OR($D1706="",$E1706=0,con_Ende=0),"k.A.",IF(VLOOKUP($D1706,rng_ND,5,0)="Nein",VLOOKUP($D1706,rng_ND,2,FALSE),MIN(VLOOKUP($D1706,rng_ND,2,FALSE),A_Stammdaten!$B$19-D_SAV!$E1706+1))),"k.A.")</f>
        <v>k.A.</v>
      </c>
      <c r="X1706" s="343" t="str">
        <f t="shared" si="485"/>
        <v>k.A.</v>
      </c>
      <c r="Y1706" s="62"/>
      <c r="Z1706" s="48">
        <f t="shared" si="486"/>
        <v>0</v>
      </c>
      <c r="AA1706" s="457"/>
      <c r="AB1706" s="55">
        <f t="shared" si="478"/>
        <v>0</v>
      </c>
      <c r="AC1706" s="55">
        <f>IF(A_Stammdaten!$B$25="ja",D_SAV!AA1706,D_SAV!AB1706)</f>
        <v>0</v>
      </c>
      <c r="AD1706" s="478">
        <f>IF(AC1706=0,0,IF(U1706-(con_EOGJahr-D_SAV!E1706)&lt;=0,AC1706,AC1706/V1706))</f>
        <v>0</v>
      </c>
      <c r="AE1706" s="478">
        <f>IFERROR(IF(AND(VLOOKUP(D1706,rng_ND,5,FALSE)="Ja",D_SAV!T1706="degressiv"),D_SAV!AC1706*Y1706/100,0),0)</f>
        <v>0</v>
      </c>
      <c r="AF1706" s="55">
        <f>IFERROR(IF(VLOOKUP(D1706,rng_ND,5,FALSE)="Ja",MAX(D_SAV!AD1706:AE1706),D_SAV!AD1706),0)</f>
        <v>0</v>
      </c>
      <c r="AG1706" s="55">
        <f t="shared" si="479"/>
        <v>0</v>
      </c>
      <c r="AH1706" s="55">
        <f t="shared" si="480"/>
        <v>0</v>
      </c>
      <c r="AI1706" s="55">
        <f t="shared" si="481"/>
        <v>0</v>
      </c>
      <c r="AJ1706" s="55">
        <f t="shared" si="482"/>
        <v>0</v>
      </c>
      <c r="AK1706" s="55">
        <f t="shared" si="473"/>
        <v>0</v>
      </c>
      <c r="AL1706" s="55">
        <f t="shared" si="474"/>
        <v>0</v>
      </c>
      <c r="AM1706" s="55">
        <f t="shared" si="475"/>
        <v>0</v>
      </c>
    </row>
    <row r="1707" spans="1:39" x14ac:dyDescent="0.25">
      <c r="A1707" s="47">
        <v>1703</v>
      </c>
      <c r="B1707" s="358" t="str">
        <f>IF(AND(E1707&lt;&gt;0,D1707&lt;&gt;0,F1707&lt;&gt;0),IF(C1707&lt;&gt;0,CONCATENATE(C1707,"-AGr",VLOOKUP(D1707,Listen!$A$2:$G$45,7,FALSE),"-",E1707,"-",F1707,),CONCATENATE("AGr",VLOOKUP(D1707,Listen!$A$2:$G$45,7,FALSE),"-",E1707,"-",F1707)),"keine vollständige ID")</f>
        <v>keine vollständige ID</v>
      </c>
      <c r="C1707" s="359">
        <f>'[2]III_SAV-Details_NB'!B1713</f>
        <v>0</v>
      </c>
      <c r="D1707" s="359">
        <f>'[2]III_SAV-Details_NB'!C1713</f>
        <v>0</v>
      </c>
      <c r="E1707" s="359">
        <f>'[2]III_SAV-Details_NB'!D1713</f>
        <v>0</v>
      </c>
      <c r="F1707" s="490"/>
      <c r="G1707" s="281">
        <f>'[2]III_SAV-Details_NB'!X1713</f>
        <v>0</v>
      </c>
      <c r="H1707" s="281">
        <f t="shared" si="476"/>
        <v>0</v>
      </c>
      <c r="I1707" s="281">
        <f>IF(con_EOGJahr=2025,'[2]III_SAV-Details_NB'!AA1713,IF(con_EOGJahr=2026,'[2]III_SAV-Details_NB'!AB1713,'[2]III_SAV-Details_NB'!AC1713))</f>
        <v>0</v>
      </c>
      <c r="J1707" s="282"/>
      <c r="K1707" s="282"/>
      <c r="L1707" s="282"/>
      <c r="M1707" s="282"/>
      <c r="N1707" s="282"/>
      <c r="O1707" s="282"/>
      <c r="P1707" s="52">
        <f t="shared" si="477"/>
        <v>0</v>
      </c>
      <c r="Q1707" s="60"/>
      <c r="R1707" s="53">
        <f t="shared" si="483"/>
        <v>0</v>
      </c>
      <c r="S1707" s="59"/>
      <c r="T1707" s="61"/>
      <c r="U1707" s="342" t="str">
        <f t="shared" si="487"/>
        <v>k.A.</v>
      </c>
      <c r="V1707" s="343" t="str">
        <f t="shared" si="484"/>
        <v>k.A.</v>
      </c>
      <c r="W1707" s="343" t="str">
        <f>IFERROR(IF(OR($D1707="",$E1707=0,con_Ende=0),"k.A.",IF(VLOOKUP($D1707,rng_ND,5,0)="Nein",VLOOKUP($D1707,rng_ND,2,FALSE),MIN(VLOOKUP($D1707,rng_ND,2,FALSE),A_Stammdaten!$B$19-D_SAV!$E1707+1))),"k.A.")</f>
        <v>k.A.</v>
      </c>
      <c r="X1707" s="343" t="str">
        <f t="shared" si="485"/>
        <v>k.A.</v>
      </c>
      <c r="Y1707" s="62"/>
      <c r="Z1707" s="48">
        <f t="shared" si="486"/>
        <v>0</v>
      </c>
      <c r="AA1707" s="457"/>
      <c r="AB1707" s="55">
        <f t="shared" si="478"/>
        <v>0</v>
      </c>
      <c r="AC1707" s="55">
        <f>IF(A_Stammdaten!$B$25="ja",D_SAV!AA1707,D_SAV!AB1707)</f>
        <v>0</v>
      </c>
      <c r="AD1707" s="478">
        <f>IF(AC1707=0,0,IF(U1707-(con_EOGJahr-D_SAV!E1707)&lt;=0,AC1707,AC1707/V1707))</f>
        <v>0</v>
      </c>
      <c r="AE1707" s="478">
        <f>IFERROR(IF(AND(VLOOKUP(D1707,rng_ND,5,FALSE)="Ja",D_SAV!T1707="degressiv"),D_SAV!AC1707*Y1707/100,0),0)</f>
        <v>0</v>
      </c>
      <c r="AF1707" s="55">
        <f>IFERROR(IF(VLOOKUP(D1707,rng_ND,5,FALSE)="Ja",MAX(D_SAV!AD1707:AE1707),D_SAV!AD1707),0)</f>
        <v>0</v>
      </c>
      <c r="AG1707" s="55">
        <f t="shared" si="479"/>
        <v>0</v>
      </c>
      <c r="AH1707" s="55">
        <f t="shared" si="480"/>
        <v>0</v>
      </c>
      <c r="AI1707" s="55">
        <f t="shared" si="481"/>
        <v>0</v>
      </c>
      <c r="AJ1707" s="55">
        <f t="shared" si="482"/>
        <v>0</v>
      </c>
      <c r="AK1707" s="55">
        <f t="shared" si="473"/>
        <v>0</v>
      </c>
      <c r="AL1707" s="55">
        <f t="shared" si="474"/>
        <v>0</v>
      </c>
      <c r="AM1707" s="55">
        <f t="shared" si="475"/>
        <v>0</v>
      </c>
    </row>
    <row r="1708" spans="1:39" x14ac:dyDescent="0.25">
      <c r="A1708" s="47">
        <v>1704</v>
      </c>
      <c r="B1708" s="358" t="str">
        <f>IF(AND(E1708&lt;&gt;0,D1708&lt;&gt;0,F1708&lt;&gt;0),IF(C1708&lt;&gt;0,CONCATENATE(C1708,"-AGr",VLOOKUP(D1708,Listen!$A$2:$G$45,7,FALSE),"-",E1708,"-",F1708,),CONCATENATE("AGr",VLOOKUP(D1708,Listen!$A$2:$G$45,7,FALSE),"-",E1708,"-",F1708)),"keine vollständige ID")</f>
        <v>keine vollständige ID</v>
      </c>
      <c r="C1708" s="359">
        <f>'[2]III_SAV-Details_NB'!B1714</f>
        <v>0</v>
      </c>
      <c r="D1708" s="359">
        <f>'[2]III_SAV-Details_NB'!C1714</f>
        <v>0</v>
      </c>
      <c r="E1708" s="359">
        <f>'[2]III_SAV-Details_NB'!D1714</f>
        <v>0</v>
      </c>
      <c r="F1708" s="490"/>
      <c r="G1708" s="281">
        <f>'[2]III_SAV-Details_NB'!X1714</f>
        <v>0</v>
      </c>
      <c r="H1708" s="281">
        <f t="shared" si="476"/>
        <v>0</v>
      </c>
      <c r="I1708" s="281">
        <f>IF(con_EOGJahr=2025,'[2]III_SAV-Details_NB'!AA1714,IF(con_EOGJahr=2026,'[2]III_SAV-Details_NB'!AB1714,'[2]III_SAV-Details_NB'!AC1714))</f>
        <v>0</v>
      </c>
      <c r="J1708" s="282"/>
      <c r="K1708" s="282"/>
      <c r="L1708" s="282"/>
      <c r="M1708" s="282"/>
      <c r="N1708" s="282"/>
      <c r="O1708" s="282"/>
      <c r="P1708" s="52">
        <f t="shared" si="477"/>
        <v>0</v>
      </c>
      <c r="Q1708" s="60"/>
      <c r="R1708" s="53">
        <f t="shared" si="483"/>
        <v>0</v>
      </c>
      <c r="S1708" s="59"/>
      <c r="T1708" s="61"/>
      <c r="U1708" s="342" t="str">
        <f t="shared" si="487"/>
        <v>k.A.</v>
      </c>
      <c r="V1708" s="343" t="str">
        <f t="shared" si="484"/>
        <v>k.A.</v>
      </c>
      <c r="W1708" s="343" t="str">
        <f>IFERROR(IF(OR($D1708="",$E1708=0,con_Ende=0),"k.A.",IF(VLOOKUP($D1708,rng_ND,5,0)="Nein",VLOOKUP($D1708,rng_ND,2,FALSE),MIN(VLOOKUP($D1708,rng_ND,2,FALSE),A_Stammdaten!$B$19-D_SAV!$E1708+1))),"k.A.")</f>
        <v>k.A.</v>
      </c>
      <c r="X1708" s="343" t="str">
        <f t="shared" si="485"/>
        <v>k.A.</v>
      </c>
      <c r="Y1708" s="62"/>
      <c r="Z1708" s="48">
        <f t="shared" si="486"/>
        <v>0</v>
      </c>
      <c r="AA1708" s="457"/>
      <c r="AB1708" s="55">
        <f t="shared" si="478"/>
        <v>0</v>
      </c>
      <c r="AC1708" s="55">
        <f>IF(A_Stammdaten!$B$25="ja",D_SAV!AA1708,D_SAV!AB1708)</f>
        <v>0</v>
      </c>
      <c r="AD1708" s="478">
        <f>IF(AC1708=0,0,IF(U1708-(con_EOGJahr-D_SAV!E1708)&lt;=0,AC1708,AC1708/V1708))</f>
        <v>0</v>
      </c>
      <c r="AE1708" s="478">
        <f>IFERROR(IF(AND(VLOOKUP(D1708,rng_ND,5,FALSE)="Ja",D_SAV!T1708="degressiv"),D_SAV!AC1708*Y1708/100,0),0)</f>
        <v>0</v>
      </c>
      <c r="AF1708" s="55">
        <f>IFERROR(IF(VLOOKUP(D1708,rng_ND,5,FALSE)="Ja",MAX(D_SAV!AD1708:AE1708),D_SAV!AD1708),0)</f>
        <v>0</v>
      </c>
      <c r="AG1708" s="55">
        <f t="shared" si="479"/>
        <v>0</v>
      </c>
      <c r="AH1708" s="55">
        <f t="shared" si="480"/>
        <v>0</v>
      </c>
      <c r="AI1708" s="55">
        <f t="shared" si="481"/>
        <v>0</v>
      </c>
      <c r="AJ1708" s="55">
        <f t="shared" si="482"/>
        <v>0</v>
      </c>
      <c r="AK1708" s="55">
        <f t="shared" si="473"/>
        <v>0</v>
      </c>
      <c r="AL1708" s="55">
        <f t="shared" si="474"/>
        <v>0</v>
      </c>
      <c r="AM1708" s="55">
        <f t="shared" si="475"/>
        <v>0</v>
      </c>
    </row>
    <row r="1709" spans="1:39" x14ac:dyDescent="0.25">
      <c r="A1709" s="47">
        <v>1705</v>
      </c>
      <c r="B1709" s="358" t="str">
        <f>IF(AND(E1709&lt;&gt;0,D1709&lt;&gt;0,F1709&lt;&gt;0),IF(C1709&lt;&gt;0,CONCATENATE(C1709,"-AGr",VLOOKUP(D1709,Listen!$A$2:$G$45,7,FALSE),"-",E1709,"-",F1709,),CONCATENATE("AGr",VLOOKUP(D1709,Listen!$A$2:$G$45,7,FALSE),"-",E1709,"-",F1709)),"keine vollständige ID")</f>
        <v>keine vollständige ID</v>
      </c>
      <c r="C1709" s="359">
        <f>'[2]III_SAV-Details_NB'!B1715</f>
        <v>0</v>
      </c>
      <c r="D1709" s="359">
        <f>'[2]III_SAV-Details_NB'!C1715</f>
        <v>0</v>
      </c>
      <c r="E1709" s="359">
        <f>'[2]III_SAV-Details_NB'!D1715</f>
        <v>0</v>
      </c>
      <c r="F1709" s="490"/>
      <c r="G1709" s="281">
        <f>'[2]III_SAV-Details_NB'!X1715</f>
        <v>0</v>
      </c>
      <c r="H1709" s="281">
        <f t="shared" si="476"/>
        <v>0</v>
      </c>
      <c r="I1709" s="281">
        <f>IF(con_EOGJahr=2025,'[2]III_SAV-Details_NB'!AA1715,IF(con_EOGJahr=2026,'[2]III_SAV-Details_NB'!AB1715,'[2]III_SAV-Details_NB'!AC1715))</f>
        <v>0</v>
      </c>
      <c r="J1709" s="282"/>
      <c r="K1709" s="282"/>
      <c r="L1709" s="282"/>
      <c r="M1709" s="282"/>
      <c r="N1709" s="282"/>
      <c r="O1709" s="282"/>
      <c r="P1709" s="52">
        <f t="shared" si="477"/>
        <v>0</v>
      </c>
      <c r="Q1709" s="60"/>
      <c r="R1709" s="53">
        <f t="shared" si="483"/>
        <v>0</v>
      </c>
      <c r="S1709" s="59"/>
      <c r="T1709" s="61"/>
      <c r="U1709" s="342" t="str">
        <f t="shared" si="487"/>
        <v>k.A.</v>
      </c>
      <c r="V1709" s="343" t="str">
        <f t="shared" si="484"/>
        <v>k.A.</v>
      </c>
      <c r="W1709" s="343" t="str">
        <f>IFERROR(IF(OR($D1709="",$E1709=0,con_Ende=0),"k.A.",IF(VLOOKUP($D1709,rng_ND,5,0)="Nein",VLOOKUP($D1709,rng_ND,2,FALSE),MIN(VLOOKUP($D1709,rng_ND,2,FALSE),A_Stammdaten!$B$19-D_SAV!$E1709+1))),"k.A.")</f>
        <v>k.A.</v>
      </c>
      <c r="X1709" s="343" t="str">
        <f t="shared" si="485"/>
        <v>k.A.</v>
      </c>
      <c r="Y1709" s="62"/>
      <c r="Z1709" s="48">
        <f t="shared" si="486"/>
        <v>0</v>
      </c>
      <c r="AA1709" s="457"/>
      <c r="AB1709" s="55">
        <f t="shared" si="478"/>
        <v>0</v>
      </c>
      <c r="AC1709" s="55">
        <f>IF(A_Stammdaten!$B$25="ja",D_SAV!AA1709,D_SAV!AB1709)</f>
        <v>0</v>
      </c>
      <c r="AD1709" s="478">
        <f>IF(AC1709=0,0,IF(U1709-(con_EOGJahr-D_SAV!E1709)&lt;=0,AC1709,AC1709/V1709))</f>
        <v>0</v>
      </c>
      <c r="AE1709" s="478">
        <f>IFERROR(IF(AND(VLOOKUP(D1709,rng_ND,5,FALSE)="Ja",D_SAV!T1709="degressiv"),D_SAV!AC1709*Y1709/100,0),0)</f>
        <v>0</v>
      </c>
      <c r="AF1709" s="55">
        <f>IFERROR(IF(VLOOKUP(D1709,rng_ND,5,FALSE)="Ja",MAX(D_SAV!AD1709:AE1709),D_SAV!AD1709),0)</f>
        <v>0</v>
      </c>
      <c r="AG1709" s="55">
        <f t="shared" si="479"/>
        <v>0</v>
      </c>
      <c r="AH1709" s="55">
        <f t="shared" si="480"/>
        <v>0</v>
      </c>
      <c r="AI1709" s="55">
        <f t="shared" si="481"/>
        <v>0</v>
      </c>
      <c r="AJ1709" s="55">
        <f t="shared" si="482"/>
        <v>0</v>
      </c>
      <c r="AK1709" s="55">
        <f t="shared" si="473"/>
        <v>0</v>
      </c>
      <c r="AL1709" s="55">
        <f t="shared" si="474"/>
        <v>0</v>
      </c>
      <c r="AM1709" s="55">
        <f t="shared" si="475"/>
        <v>0</v>
      </c>
    </row>
    <row r="1710" spans="1:39" x14ac:dyDescent="0.25">
      <c r="A1710" s="47">
        <v>1706</v>
      </c>
      <c r="B1710" s="358" t="str">
        <f>IF(AND(E1710&lt;&gt;0,D1710&lt;&gt;0,F1710&lt;&gt;0),IF(C1710&lt;&gt;0,CONCATENATE(C1710,"-AGr",VLOOKUP(D1710,Listen!$A$2:$G$45,7,FALSE),"-",E1710,"-",F1710,),CONCATENATE("AGr",VLOOKUP(D1710,Listen!$A$2:$G$45,7,FALSE),"-",E1710,"-",F1710)),"keine vollständige ID")</f>
        <v>keine vollständige ID</v>
      </c>
      <c r="C1710" s="359">
        <f>'[2]III_SAV-Details_NB'!B1716</f>
        <v>0</v>
      </c>
      <c r="D1710" s="359">
        <f>'[2]III_SAV-Details_NB'!C1716</f>
        <v>0</v>
      </c>
      <c r="E1710" s="359">
        <f>'[2]III_SAV-Details_NB'!D1716</f>
        <v>0</v>
      </c>
      <c r="F1710" s="490"/>
      <c r="G1710" s="281">
        <f>'[2]III_SAV-Details_NB'!X1716</f>
        <v>0</v>
      </c>
      <c r="H1710" s="281">
        <f t="shared" si="476"/>
        <v>0</v>
      </c>
      <c r="I1710" s="281">
        <f>IF(con_EOGJahr=2025,'[2]III_SAV-Details_NB'!AA1716,IF(con_EOGJahr=2026,'[2]III_SAV-Details_NB'!AB1716,'[2]III_SAV-Details_NB'!AC1716))</f>
        <v>0</v>
      </c>
      <c r="J1710" s="282"/>
      <c r="K1710" s="282"/>
      <c r="L1710" s="282"/>
      <c r="M1710" s="282"/>
      <c r="N1710" s="282"/>
      <c r="O1710" s="282"/>
      <c r="P1710" s="52">
        <f t="shared" si="477"/>
        <v>0</v>
      </c>
      <c r="Q1710" s="60"/>
      <c r="R1710" s="53">
        <f t="shared" si="483"/>
        <v>0</v>
      </c>
      <c r="S1710" s="59"/>
      <c r="T1710" s="61"/>
      <c r="U1710" s="342" t="str">
        <f t="shared" si="487"/>
        <v>k.A.</v>
      </c>
      <c r="V1710" s="343" t="str">
        <f t="shared" si="484"/>
        <v>k.A.</v>
      </c>
      <c r="W1710" s="343" t="str">
        <f>IFERROR(IF(OR($D1710="",$E1710=0,con_Ende=0),"k.A.",IF(VLOOKUP($D1710,rng_ND,5,0)="Nein",VLOOKUP($D1710,rng_ND,2,FALSE),MIN(VLOOKUP($D1710,rng_ND,2,FALSE),A_Stammdaten!$B$19-D_SAV!$E1710+1))),"k.A.")</f>
        <v>k.A.</v>
      </c>
      <c r="X1710" s="343" t="str">
        <f t="shared" si="485"/>
        <v>k.A.</v>
      </c>
      <c r="Y1710" s="62"/>
      <c r="Z1710" s="48">
        <f t="shared" si="486"/>
        <v>0</v>
      </c>
      <c r="AA1710" s="457"/>
      <c r="AB1710" s="55">
        <f t="shared" si="478"/>
        <v>0</v>
      </c>
      <c r="AC1710" s="55">
        <f>IF(A_Stammdaten!$B$25="ja",D_SAV!AA1710,D_SAV!AB1710)</f>
        <v>0</v>
      </c>
      <c r="AD1710" s="478">
        <f>IF(AC1710=0,0,IF(U1710-(con_EOGJahr-D_SAV!E1710)&lt;=0,AC1710,AC1710/V1710))</f>
        <v>0</v>
      </c>
      <c r="AE1710" s="478">
        <f>IFERROR(IF(AND(VLOOKUP(D1710,rng_ND,5,FALSE)="Ja",D_SAV!T1710="degressiv"),D_SAV!AC1710*Y1710/100,0),0)</f>
        <v>0</v>
      </c>
      <c r="AF1710" s="55">
        <f>IFERROR(IF(VLOOKUP(D1710,rng_ND,5,FALSE)="Ja",MAX(D_SAV!AD1710:AE1710),D_SAV!AD1710),0)</f>
        <v>0</v>
      </c>
      <c r="AG1710" s="55">
        <f t="shared" si="479"/>
        <v>0</v>
      </c>
      <c r="AH1710" s="55">
        <f t="shared" si="480"/>
        <v>0</v>
      </c>
      <c r="AI1710" s="55">
        <f t="shared" si="481"/>
        <v>0</v>
      </c>
      <c r="AJ1710" s="55">
        <f t="shared" si="482"/>
        <v>0</v>
      </c>
      <c r="AK1710" s="55">
        <f t="shared" si="473"/>
        <v>0</v>
      </c>
      <c r="AL1710" s="55">
        <f t="shared" si="474"/>
        <v>0</v>
      </c>
      <c r="AM1710" s="55">
        <f t="shared" si="475"/>
        <v>0</v>
      </c>
    </row>
    <row r="1711" spans="1:39" x14ac:dyDescent="0.25">
      <c r="A1711" s="47">
        <v>1707</v>
      </c>
      <c r="B1711" s="358" t="str">
        <f>IF(AND(E1711&lt;&gt;0,D1711&lt;&gt;0,F1711&lt;&gt;0),IF(C1711&lt;&gt;0,CONCATENATE(C1711,"-AGr",VLOOKUP(D1711,Listen!$A$2:$G$45,7,FALSE),"-",E1711,"-",F1711,),CONCATENATE("AGr",VLOOKUP(D1711,Listen!$A$2:$G$45,7,FALSE),"-",E1711,"-",F1711)),"keine vollständige ID")</f>
        <v>keine vollständige ID</v>
      </c>
      <c r="C1711" s="359">
        <f>'[2]III_SAV-Details_NB'!B1717</f>
        <v>0</v>
      </c>
      <c r="D1711" s="359">
        <f>'[2]III_SAV-Details_NB'!C1717</f>
        <v>0</v>
      </c>
      <c r="E1711" s="359">
        <f>'[2]III_SAV-Details_NB'!D1717</f>
        <v>0</v>
      </c>
      <c r="F1711" s="490"/>
      <c r="G1711" s="281">
        <f>'[2]III_SAV-Details_NB'!X1717</f>
        <v>0</v>
      </c>
      <c r="H1711" s="281">
        <f t="shared" si="476"/>
        <v>0</v>
      </c>
      <c r="I1711" s="281">
        <f>IF(con_EOGJahr=2025,'[2]III_SAV-Details_NB'!AA1717,IF(con_EOGJahr=2026,'[2]III_SAV-Details_NB'!AB1717,'[2]III_SAV-Details_NB'!AC1717))</f>
        <v>0</v>
      </c>
      <c r="J1711" s="282"/>
      <c r="K1711" s="282"/>
      <c r="L1711" s="282"/>
      <c r="M1711" s="282"/>
      <c r="N1711" s="282"/>
      <c r="O1711" s="282"/>
      <c r="P1711" s="52">
        <f t="shared" si="477"/>
        <v>0</v>
      </c>
      <c r="Q1711" s="60"/>
      <c r="R1711" s="53">
        <f t="shared" si="483"/>
        <v>0</v>
      </c>
      <c r="S1711" s="59"/>
      <c r="T1711" s="61"/>
      <c r="U1711" s="342" t="str">
        <f t="shared" si="487"/>
        <v>k.A.</v>
      </c>
      <c r="V1711" s="343" t="str">
        <f t="shared" si="484"/>
        <v>k.A.</v>
      </c>
      <c r="W1711" s="343" t="str">
        <f>IFERROR(IF(OR($D1711="",$E1711=0,con_Ende=0),"k.A.",IF(VLOOKUP($D1711,rng_ND,5,0)="Nein",VLOOKUP($D1711,rng_ND,2,FALSE),MIN(VLOOKUP($D1711,rng_ND,2,FALSE),A_Stammdaten!$B$19-D_SAV!$E1711+1))),"k.A.")</f>
        <v>k.A.</v>
      </c>
      <c r="X1711" s="343" t="str">
        <f t="shared" si="485"/>
        <v>k.A.</v>
      </c>
      <c r="Y1711" s="62"/>
      <c r="Z1711" s="48">
        <f t="shared" si="486"/>
        <v>0</v>
      </c>
      <c r="AA1711" s="457"/>
      <c r="AB1711" s="55">
        <f t="shared" si="478"/>
        <v>0</v>
      </c>
      <c r="AC1711" s="55">
        <f>IF(A_Stammdaten!$B$25="ja",D_SAV!AA1711,D_SAV!AB1711)</f>
        <v>0</v>
      </c>
      <c r="AD1711" s="478">
        <f>IF(AC1711=0,0,IF(U1711-(con_EOGJahr-D_SAV!E1711)&lt;=0,AC1711,AC1711/V1711))</f>
        <v>0</v>
      </c>
      <c r="AE1711" s="478">
        <f>IFERROR(IF(AND(VLOOKUP(D1711,rng_ND,5,FALSE)="Ja",D_SAV!T1711="degressiv"),D_SAV!AC1711*Y1711/100,0),0)</f>
        <v>0</v>
      </c>
      <c r="AF1711" s="55">
        <f>IFERROR(IF(VLOOKUP(D1711,rng_ND,5,FALSE)="Ja",MAX(D_SAV!AD1711:AE1711),D_SAV!AD1711),0)</f>
        <v>0</v>
      </c>
      <c r="AG1711" s="55">
        <f t="shared" si="479"/>
        <v>0</v>
      </c>
      <c r="AH1711" s="55">
        <f t="shared" si="480"/>
        <v>0</v>
      </c>
      <c r="AI1711" s="55">
        <f t="shared" si="481"/>
        <v>0</v>
      </c>
      <c r="AJ1711" s="55">
        <f t="shared" si="482"/>
        <v>0</v>
      </c>
      <c r="AK1711" s="55">
        <f t="shared" si="473"/>
        <v>0</v>
      </c>
      <c r="AL1711" s="55">
        <f t="shared" si="474"/>
        <v>0</v>
      </c>
      <c r="AM1711" s="55">
        <f t="shared" si="475"/>
        <v>0</v>
      </c>
    </row>
    <row r="1712" spans="1:39" x14ac:dyDescent="0.25">
      <c r="A1712" s="47">
        <v>1708</v>
      </c>
      <c r="B1712" s="358" t="str">
        <f>IF(AND(E1712&lt;&gt;0,D1712&lt;&gt;0,F1712&lt;&gt;0),IF(C1712&lt;&gt;0,CONCATENATE(C1712,"-AGr",VLOOKUP(D1712,Listen!$A$2:$G$45,7,FALSE),"-",E1712,"-",F1712,),CONCATENATE("AGr",VLOOKUP(D1712,Listen!$A$2:$G$45,7,FALSE),"-",E1712,"-",F1712)),"keine vollständige ID")</f>
        <v>keine vollständige ID</v>
      </c>
      <c r="C1712" s="359">
        <f>'[2]III_SAV-Details_NB'!B1718</f>
        <v>0</v>
      </c>
      <c r="D1712" s="359">
        <f>'[2]III_SAV-Details_NB'!C1718</f>
        <v>0</v>
      </c>
      <c r="E1712" s="359">
        <f>'[2]III_SAV-Details_NB'!D1718</f>
        <v>0</v>
      </c>
      <c r="F1712" s="490"/>
      <c r="G1712" s="281">
        <f>'[2]III_SAV-Details_NB'!X1718</f>
        <v>0</v>
      </c>
      <c r="H1712" s="281">
        <f t="shared" si="476"/>
        <v>0</v>
      </c>
      <c r="I1712" s="281">
        <f>IF(con_EOGJahr=2025,'[2]III_SAV-Details_NB'!AA1718,IF(con_EOGJahr=2026,'[2]III_SAV-Details_NB'!AB1718,'[2]III_SAV-Details_NB'!AC1718))</f>
        <v>0</v>
      </c>
      <c r="J1712" s="282"/>
      <c r="K1712" s="282"/>
      <c r="L1712" s="282"/>
      <c r="M1712" s="282"/>
      <c r="N1712" s="282"/>
      <c r="O1712" s="282"/>
      <c r="P1712" s="52">
        <f t="shared" si="477"/>
        <v>0</v>
      </c>
      <c r="Q1712" s="60"/>
      <c r="R1712" s="53">
        <f t="shared" si="483"/>
        <v>0</v>
      </c>
      <c r="S1712" s="59"/>
      <c r="T1712" s="61"/>
      <c r="U1712" s="342" t="str">
        <f t="shared" si="487"/>
        <v>k.A.</v>
      </c>
      <c r="V1712" s="343" t="str">
        <f t="shared" si="484"/>
        <v>k.A.</v>
      </c>
      <c r="W1712" s="343" t="str">
        <f>IFERROR(IF(OR($D1712="",$E1712=0,con_Ende=0),"k.A.",IF(VLOOKUP($D1712,rng_ND,5,0)="Nein",VLOOKUP($D1712,rng_ND,2,FALSE),MIN(VLOOKUP($D1712,rng_ND,2,FALSE),A_Stammdaten!$B$19-D_SAV!$E1712+1))),"k.A.")</f>
        <v>k.A.</v>
      </c>
      <c r="X1712" s="343" t="str">
        <f t="shared" si="485"/>
        <v>k.A.</v>
      </c>
      <c r="Y1712" s="62"/>
      <c r="Z1712" s="48">
        <f t="shared" si="486"/>
        <v>0</v>
      </c>
      <c r="AA1712" s="457"/>
      <c r="AB1712" s="55">
        <f t="shared" si="478"/>
        <v>0</v>
      </c>
      <c r="AC1712" s="55">
        <f>IF(A_Stammdaten!$B$25="ja",D_SAV!AA1712,D_SAV!AB1712)</f>
        <v>0</v>
      </c>
      <c r="AD1712" s="478">
        <f>IF(AC1712=0,0,IF(U1712-(con_EOGJahr-D_SAV!E1712)&lt;=0,AC1712,AC1712/V1712))</f>
        <v>0</v>
      </c>
      <c r="AE1712" s="478">
        <f>IFERROR(IF(AND(VLOOKUP(D1712,rng_ND,5,FALSE)="Ja",D_SAV!T1712="degressiv"),D_SAV!AC1712*Y1712/100,0),0)</f>
        <v>0</v>
      </c>
      <c r="AF1712" s="55">
        <f>IFERROR(IF(VLOOKUP(D1712,rng_ND,5,FALSE)="Ja",MAX(D_SAV!AD1712:AE1712),D_SAV!AD1712),0)</f>
        <v>0</v>
      </c>
      <c r="AG1712" s="55">
        <f t="shared" si="479"/>
        <v>0</v>
      </c>
      <c r="AH1712" s="55">
        <f t="shared" si="480"/>
        <v>0</v>
      </c>
      <c r="AI1712" s="55">
        <f t="shared" si="481"/>
        <v>0</v>
      </c>
      <c r="AJ1712" s="55">
        <f t="shared" si="482"/>
        <v>0</v>
      </c>
      <c r="AK1712" s="55">
        <f t="shared" si="473"/>
        <v>0</v>
      </c>
      <c r="AL1712" s="55">
        <f t="shared" si="474"/>
        <v>0</v>
      </c>
      <c r="AM1712" s="55">
        <f t="shared" si="475"/>
        <v>0</v>
      </c>
    </row>
    <row r="1713" spans="1:39" x14ac:dyDescent="0.25">
      <c r="A1713" s="47">
        <v>1709</v>
      </c>
      <c r="B1713" s="358" t="str">
        <f>IF(AND(E1713&lt;&gt;0,D1713&lt;&gt;0,F1713&lt;&gt;0),IF(C1713&lt;&gt;0,CONCATENATE(C1713,"-AGr",VLOOKUP(D1713,Listen!$A$2:$G$45,7,FALSE),"-",E1713,"-",F1713,),CONCATENATE("AGr",VLOOKUP(D1713,Listen!$A$2:$G$45,7,FALSE),"-",E1713,"-",F1713)),"keine vollständige ID")</f>
        <v>keine vollständige ID</v>
      </c>
      <c r="C1713" s="359">
        <f>'[2]III_SAV-Details_NB'!B1719</f>
        <v>0</v>
      </c>
      <c r="D1713" s="359">
        <f>'[2]III_SAV-Details_NB'!C1719</f>
        <v>0</v>
      </c>
      <c r="E1713" s="359">
        <f>'[2]III_SAV-Details_NB'!D1719</f>
        <v>0</v>
      </c>
      <c r="F1713" s="490"/>
      <c r="G1713" s="281">
        <f>'[2]III_SAV-Details_NB'!X1719</f>
        <v>0</v>
      </c>
      <c r="H1713" s="281">
        <f t="shared" si="476"/>
        <v>0</v>
      </c>
      <c r="I1713" s="281">
        <f>IF(con_EOGJahr=2025,'[2]III_SAV-Details_NB'!AA1719,IF(con_EOGJahr=2026,'[2]III_SAV-Details_NB'!AB1719,'[2]III_SAV-Details_NB'!AC1719))</f>
        <v>0</v>
      </c>
      <c r="J1713" s="282"/>
      <c r="K1713" s="282"/>
      <c r="L1713" s="282"/>
      <c r="M1713" s="282"/>
      <c r="N1713" s="282"/>
      <c r="O1713" s="282"/>
      <c r="P1713" s="52">
        <f t="shared" si="477"/>
        <v>0</v>
      </c>
      <c r="Q1713" s="60"/>
      <c r="R1713" s="53">
        <f t="shared" si="483"/>
        <v>0</v>
      </c>
      <c r="S1713" s="59"/>
      <c r="T1713" s="61"/>
      <c r="U1713" s="342" t="str">
        <f t="shared" si="487"/>
        <v>k.A.</v>
      </c>
      <c r="V1713" s="343" t="str">
        <f t="shared" si="484"/>
        <v>k.A.</v>
      </c>
      <c r="W1713" s="343" t="str">
        <f>IFERROR(IF(OR($D1713="",$E1713=0,con_Ende=0),"k.A.",IF(VLOOKUP($D1713,rng_ND,5,0)="Nein",VLOOKUP($D1713,rng_ND,2,FALSE),MIN(VLOOKUP($D1713,rng_ND,2,FALSE),A_Stammdaten!$B$19-D_SAV!$E1713+1))),"k.A.")</f>
        <v>k.A.</v>
      </c>
      <c r="X1713" s="343" t="str">
        <f t="shared" si="485"/>
        <v>k.A.</v>
      </c>
      <c r="Y1713" s="62"/>
      <c r="Z1713" s="48">
        <f t="shared" si="486"/>
        <v>0</v>
      </c>
      <c r="AA1713" s="457"/>
      <c r="AB1713" s="55">
        <f t="shared" si="478"/>
        <v>0</v>
      </c>
      <c r="AC1713" s="55">
        <f>IF(A_Stammdaten!$B$25="ja",D_SAV!AA1713,D_SAV!AB1713)</f>
        <v>0</v>
      </c>
      <c r="AD1713" s="478">
        <f>IF(AC1713=0,0,IF(U1713-(con_EOGJahr-D_SAV!E1713)&lt;=0,AC1713,AC1713/V1713))</f>
        <v>0</v>
      </c>
      <c r="AE1713" s="478">
        <f>IFERROR(IF(AND(VLOOKUP(D1713,rng_ND,5,FALSE)="Ja",D_SAV!T1713="degressiv"),D_SAV!AC1713*Y1713/100,0),0)</f>
        <v>0</v>
      </c>
      <c r="AF1713" s="55">
        <f>IFERROR(IF(VLOOKUP(D1713,rng_ND,5,FALSE)="Ja",MAX(D_SAV!AD1713:AE1713),D_SAV!AD1713),0)</f>
        <v>0</v>
      </c>
      <c r="AG1713" s="55">
        <f t="shared" si="479"/>
        <v>0</v>
      </c>
      <c r="AH1713" s="55">
        <f t="shared" si="480"/>
        <v>0</v>
      </c>
      <c r="AI1713" s="55">
        <f t="shared" si="481"/>
        <v>0</v>
      </c>
      <c r="AJ1713" s="55">
        <f t="shared" si="482"/>
        <v>0</v>
      </c>
      <c r="AK1713" s="55">
        <f t="shared" si="473"/>
        <v>0</v>
      </c>
      <c r="AL1713" s="55">
        <f t="shared" si="474"/>
        <v>0</v>
      </c>
      <c r="AM1713" s="55">
        <f t="shared" si="475"/>
        <v>0</v>
      </c>
    </row>
    <row r="1714" spans="1:39" x14ac:dyDescent="0.25">
      <c r="A1714" s="47">
        <v>1710</v>
      </c>
      <c r="B1714" s="358" t="str">
        <f>IF(AND(E1714&lt;&gt;0,D1714&lt;&gt;0,F1714&lt;&gt;0),IF(C1714&lt;&gt;0,CONCATENATE(C1714,"-AGr",VLOOKUP(D1714,Listen!$A$2:$G$45,7,FALSE),"-",E1714,"-",F1714,),CONCATENATE("AGr",VLOOKUP(D1714,Listen!$A$2:$G$45,7,FALSE),"-",E1714,"-",F1714)),"keine vollständige ID")</f>
        <v>keine vollständige ID</v>
      </c>
      <c r="C1714" s="359">
        <f>'[2]III_SAV-Details_NB'!B1720</f>
        <v>0</v>
      </c>
      <c r="D1714" s="359">
        <f>'[2]III_SAV-Details_NB'!C1720</f>
        <v>0</v>
      </c>
      <c r="E1714" s="359">
        <f>'[2]III_SAV-Details_NB'!D1720</f>
        <v>0</v>
      </c>
      <c r="F1714" s="490"/>
      <c r="G1714" s="281">
        <f>'[2]III_SAV-Details_NB'!X1720</f>
        <v>0</v>
      </c>
      <c r="H1714" s="281">
        <f t="shared" si="476"/>
        <v>0</v>
      </c>
      <c r="I1714" s="281">
        <f>IF(con_EOGJahr=2025,'[2]III_SAV-Details_NB'!AA1720,IF(con_EOGJahr=2026,'[2]III_SAV-Details_NB'!AB1720,'[2]III_SAV-Details_NB'!AC1720))</f>
        <v>0</v>
      </c>
      <c r="J1714" s="282"/>
      <c r="K1714" s="282"/>
      <c r="L1714" s="282"/>
      <c r="M1714" s="282"/>
      <c r="N1714" s="282"/>
      <c r="O1714" s="282"/>
      <c r="P1714" s="52">
        <f t="shared" si="477"/>
        <v>0</v>
      </c>
      <c r="Q1714" s="60"/>
      <c r="R1714" s="53">
        <f t="shared" si="483"/>
        <v>0</v>
      </c>
      <c r="S1714" s="59"/>
      <c r="T1714" s="61"/>
      <c r="U1714" s="342" t="str">
        <f t="shared" si="487"/>
        <v>k.A.</v>
      </c>
      <c r="V1714" s="343" t="str">
        <f t="shared" si="484"/>
        <v>k.A.</v>
      </c>
      <c r="W1714" s="343" t="str">
        <f>IFERROR(IF(OR($D1714="",$E1714=0,con_Ende=0),"k.A.",IF(VLOOKUP($D1714,rng_ND,5,0)="Nein",VLOOKUP($D1714,rng_ND,2,FALSE),MIN(VLOOKUP($D1714,rng_ND,2,FALSE),A_Stammdaten!$B$19-D_SAV!$E1714+1))),"k.A.")</f>
        <v>k.A.</v>
      </c>
      <c r="X1714" s="343" t="str">
        <f t="shared" si="485"/>
        <v>k.A.</v>
      </c>
      <c r="Y1714" s="62"/>
      <c r="Z1714" s="48">
        <f t="shared" si="486"/>
        <v>0</v>
      </c>
      <c r="AA1714" s="457"/>
      <c r="AB1714" s="55">
        <f t="shared" si="478"/>
        <v>0</v>
      </c>
      <c r="AC1714" s="55">
        <f>IF(A_Stammdaten!$B$25="ja",D_SAV!AA1714,D_SAV!AB1714)</f>
        <v>0</v>
      </c>
      <c r="AD1714" s="478">
        <f>IF(AC1714=0,0,IF(U1714-(con_EOGJahr-D_SAV!E1714)&lt;=0,AC1714,AC1714/V1714))</f>
        <v>0</v>
      </c>
      <c r="AE1714" s="478">
        <f>IFERROR(IF(AND(VLOOKUP(D1714,rng_ND,5,FALSE)="Ja",D_SAV!T1714="degressiv"),D_SAV!AC1714*Y1714/100,0),0)</f>
        <v>0</v>
      </c>
      <c r="AF1714" s="55">
        <f>IFERROR(IF(VLOOKUP(D1714,rng_ND,5,FALSE)="Ja",MAX(D_SAV!AD1714:AE1714),D_SAV!AD1714),0)</f>
        <v>0</v>
      </c>
      <c r="AG1714" s="55">
        <f t="shared" si="479"/>
        <v>0</v>
      </c>
      <c r="AH1714" s="55">
        <f t="shared" si="480"/>
        <v>0</v>
      </c>
      <c r="AI1714" s="55">
        <f t="shared" si="481"/>
        <v>0</v>
      </c>
      <c r="AJ1714" s="55">
        <f t="shared" si="482"/>
        <v>0</v>
      </c>
      <c r="AK1714" s="55">
        <f t="shared" si="473"/>
        <v>0</v>
      </c>
      <c r="AL1714" s="55">
        <f t="shared" si="474"/>
        <v>0</v>
      </c>
      <c r="AM1714" s="55">
        <f t="shared" si="475"/>
        <v>0</v>
      </c>
    </row>
    <row r="1715" spans="1:39" x14ac:dyDescent="0.25">
      <c r="A1715" s="47">
        <v>1711</v>
      </c>
      <c r="B1715" s="358" t="str">
        <f>IF(AND(E1715&lt;&gt;0,D1715&lt;&gt;0,F1715&lt;&gt;0),IF(C1715&lt;&gt;0,CONCATENATE(C1715,"-AGr",VLOOKUP(D1715,Listen!$A$2:$G$45,7,FALSE),"-",E1715,"-",F1715,),CONCATENATE("AGr",VLOOKUP(D1715,Listen!$A$2:$G$45,7,FALSE),"-",E1715,"-",F1715)),"keine vollständige ID")</f>
        <v>keine vollständige ID</v>
      </c>
      <c r="C1715" s="359">
        <f>'[2]III_SAV-Details_NB'!B1721</f>
        <v>0</v>
      </c>
      <c r="D1715" s="359">
        <f>'[2]III_SAV-Details_NB'!C1721</f>
        <v>0</v>
      </c>
      <c r="E1715" s="359">
        <f>'[2]III_SAV-Details_NB'!D1721</f>
        <v>0</v>
      </c>
      <c r="F1715" s="490"/>
      <c r="G1715" s="281">
        <f>'[2]III_SAV-Details_NB'!X1721</f>
        <v>0</v>
      </c>
      <c r="H1715" s="281">
        <f t="shared" si="476"/>
        <v>0</v>
      </c>
      <c r="I1715" s="281">
        <f>IF(con_EOGJahr=2025,'[2]III_SAV-Details_NB'!AA1721,IF(con_EOGJahr=2026,'[2]III_SAV-Details_NB'!AB1721,'[2]III_SAV-Details_NB'!AC1721))</f>
        <v>0</v>
      </c>
      <c r="J1715" s="282"/>
      <c r="K1715" s="282"/>
      <c r="L1715" s="282"/>
      <c r="M1715" s="282"/>
      <c r="N1715" s="282"/>
      <c r="O1715" s="282"/>
      <c r="P1715" s="52">
        <f t="shared" si="477"/>
        <v>0</v>
      </c>
      <c r="Q1715" s="60"/>
      <c r="R1715" s="53">
        <f t="shared" si="483"/>
        <v>0</v>
      </c>
      <c r="S1715" s="59"/>
      <c r="T1715" s="61"/>
      <c r="U1715" s="342" t="str">
        <f t="shared" si="487"/>
        <v>k.A.</v>
      </c>
      <c r="V1715" s="343" t="str">
        <f t="shared" si="484"/>
        <v>k.A.</v>
      </c>
      <c r="W1715" s="343" t="str">
        <f>IFERROR(IF(OR($D1715="",$E1715=0,con_Ende=0),"k.A.",IF(VLOOKUP($D1715,rng_ND,5,0)="Nein",VLOOKUP($D1715,rng_ND,2,FALSE),MIN(VLOOKUP($D1715,rng_ND,2,FALSE),A_Stammdaten!$B$19-D_SAV!$E1715+1))),"k.A.")</f>
        <v>k.A.</v>
      </c>
      <c r="X1715" s="343" t="str">
        <f t="shared" si="485"/>
        <v>k.A.</v>
      </c>
      <c r="Y1715" s="62"/>
      <c r="Z1715" s="48">
        <f t="shared" si="486"/>
        <v>0</v>
      </c>
      <c r="AA1715" s="457"/>
      <c r="AB1715" s="55">
        <f t="shared" si="478"/>
        <v>0</v>
      </c>
      <c r="AC1715" s="55">
        <f>IF(A_Stammdaten!$B$25="ja",D_SAV!AA1715,D_SAV!AB1715)</f>
        <v>0</v>
      </c>
      <c r="AD1715" s="478">
        <f>IF(AC1715=0,0,IF(U1715-(con_EOGJahr-D_SAV!E1715)&lt;=0,AC1715,AC1715/V1715))</f>
        <v>0</v>
      </c>
      <c r="AE1715" s="478">
        <f>IFERROR(IF(AND(VLOOKUP(D1715,rng_ND,5,FALSE)="Ja",D_SAV!T1715="degressiv"),D_SAV!AC1715*Y1715/100,0),0)</f>
        <v>0</v>
      </c>
      <c r="AF1715" s="55">
        <f>IFERROR(IF(VLOOKUP(D1715,rng_ND,5,FALSE)="Ja",MAX(D_SAV!AD1715:AE1715),D_SAV!AD1715),0)</f>
        <v>0</v>
      </c>
      <c r="AG1715" s="55">
        <f t="shared" si="479"/>
        <v>0</v>
      </c>
      <c r="AH1715" s="55">
        <f t="shared" si="480"/>
        <v>0</v>
      </c>
      <c r="AI1715" s="55">
        <f t="shared" si="481"/>
        <v>0</v>
      </c>
      <c r="AJ1715" s="55">
        <f t="shared" si="482"/>
        <v>0</v>
      </c>
      <c r="AK1715" s="55">
        <f t="shared" si="473"/>
        <v>0</v>
      </c>
      <c r="AL1715" s="55">
        <f t="shared" si="474"/>
        <v>0</v>
      </c>
      <c r="AM1715" s="55">
        <f t="shared" si="475"/>
        <v>0</v>
      </c>
    </row>
    <row r="1716" spans="1:39" x14ac:dyDescent="0.25">
      <c r="A1716" s="47">
        <v>1712</v>
      </c>
      <c r="B1716" s="358" t="str">
        <f>IF(AND(E1716&lt;&gt;0,D1716&lt;&gt;0,F1716&lt;&gt;0),IF(C1716&lt;&gt;0,CONCATENATE(C1716,"-AGr",VLOOKUP(D1716,Listen!$A$2:$G$45,7,FALSE),"-",E1716,"-",F1716,),CONCATENATE("AGr",VLOOKUP(D1716,Listen!$A$2:$G$45,7,FALSE),"-",E1716,"-",F1716)),"keine vollständige ID")</f>
        <v>keine vollständige ID</v>
      </c>
      <c r="C1716" s="359">
        <f>'[2]III_SAV-Details_NB'!B1722</f>
        <v>0</v>
      </c>
      <c r="D1716" s="359">
        <f>'[2]III_SAV-Details_NB'!C1722</f>
        <v>0</v>
      </c>
      <c r="E1716" s="359">
        <f>'[2]III_SAV-Details_NB'!D1722</f>
        <v>0</v>
      </c>
      <c r="F1716" s="490"/>
      <c r="G1716" s="281">
        <f>'[2]III_SAV-Details_NB'!X1722</f>
        <v>0</v>
      </c>
      <c r="H1716" s="281">
        <f t="shared" si="476"/>
        <v>0</v>
      </c>
      <c r="I1716" s="281">
        <f>IF(con_EOGJahr=2025,'[2]III_SAV-Details_NB'!AA1722,IF(con_EOGJahr=2026,'[2]III_SAV-Details_NB'!AB1722,'[2]III_SAV-Details_NB'!AC1722))</f>
        <v>0</v>
      </c>
      <c r="J1716" s="282"/>
      <c r="K1716" s="282"/>
      <c r="L1716" s="282"/>
      <c r="M1716" s="282"/>
      <c r="N1716" s="282"/>
      <c r="O1716" s="282"/>
      <c r="P1716" s="52">
        <f t="shared" si="477"/>
        <v>0</v>
      </c>
      <c r="Q1716" s="60"/>
      <c r="R1716" s="53">
        <f t="shared" si="483"/>
        <v>0</v>
      </c>
      <c r="S1716" s="59"/>
      <c r="T1716" s="61"/>
      <c r="U1716" s="342" t="str">
        <f t="shared" si="487"/>
        <v>k.A.</v>
      </c>
      <c r="V1716" s="343" t="str">
        <f t="shared" si="484"/>
        <v>k.A.</v>
      </c>
      <c r="W1716" s="343" t="str">
        <f>IFERROR(IF(OR($D1716="",$E1716=0,con_Ende=0),"k.A.",IF(VLOOKUP($D1716,rng_ND,5,0)="Nein",VLOOKUP($D1716,rng_ND,2,FALSE),MIN(VLOOKUP($D1716,rng_ND,2,FALSE),A_Stammdaten!$B$19-D_SAV!$E1716+1))),"k.A.")</f>
        <v>k.A.</v>
      </c>
      <c r="X1716" s="343" t="str">
        <f t="shared" si="485"/>
        <v>k.A.</v>
      </c>
      <c r="Y1716" s="62"/>
      <c r="Z1716" s="48">
        <f t="shared" si="486"/>
        <v>0</v>
      </c>
      <c r="AA1716" s="457"/>
      <c r="AB1716" s="55">
        <f t="shared" si="478"/>
        <v>0</v>
      </c>
      <c r="AC1716" s="55">
        <f>IF(A_Stammdaten!$B$25="ja",D_SAV!AA1716,D_SAV!AB1716)</f>
        <v>0</v>
      </c>
      <c r="AD1716" s="478">
        <f>IF(AC1716=0,0,IF(U1716-(con_EOGJahr-D_SAV!E1716)&lt;=0,AC1716,AC1716/V1716))</f>
        <v>0</v>
      </c>
      <c r="AE1716" s="478">
        <f>IFERROR(IF(AND(VLOOKUP(D1716,rng_ND,5,FALSE)="Ja",D_SAV!T1716="degressiv"),D_SAV!AC1716*Y1716/100,0),0)</f>
        <v>0</v>
      </c>
      <c r="AF1716" s="55">
        <f>IFERROR(IF(VLOOKUP(D1716,rng_ND,5,FALSE)="Ja",MAX(D_SAV!AD1716:AE1716),D_SAV!AD1716),0)</f>
        <v>0</v>
      </c>
      <c r="AG1716" s="55">
        <f t="shared" si="479"/>
        <v>0</v>
      </c>
      <c r="AH1716" s="55">
        <f t="shared" si="480"/>
        <v>0</v>
      </c>
      <c r="AI1716" s="55">
        <f t="shared" si="481"/>
        <v>0</v>
      </c>
      <c r="AJ1716" s="55">
        <f t="shared" si="482"/>
        <v>0</v>
      </c>
      <c r="AK1716" s="55">
        <f t="shared" si="473"/>
        <v>0</v>
      </c>
      <c r="AL1716" s="55">
        <f t="shared" si="474"/>
        <v>0</v>
      </c>
      <c r="AM1716" s="55">
        <f t="shared" si="475"/>
        <v>0</v>
      </c>
    </row>
    <row r="1717" spans="1:39" x14ac:dyDescent="0.25">
      <c r="A1717" s="47">
        <v>1713</v>
      </c>
      <c r="B1717" s="358" t="str">
        <f>IF(AND(E1717&lt;&gt;0,D1717&lt;&gt;0,F1717&lt;&gt;0),IF(C1717&lt;&gt;0,CONCATENATE(C1717,"-AGr",VLOOKUP(D1717,Listen!$A$2:$G$45,7,FALSE),"-",E1717,"-",F1717,),CONCATENATE("AGr",VLOOKUP(D1717,Listen!$A$2:$G$45,7,FALSE),"-",E1717,"-",F1717)),"keine vollständige ID")</f>
        <v>keine vollständige ID</v>
      </c>
      <c r="C1717" s="359">
        <f>'[2]III_SAV-Details_NB'!B1723</f>
        <v>0</v>
      </c>
      <c r="D1717" s="359">
        <f>'[2]III_SAV-Details_NB'!C1723</f>
        <v>0</v>
      </c>
      <c r="E1717" s="359">
        <f>'[2]III_SAV-Details_NB'!D1723</f>
        <v>0</v>
      </c>
      <c r="F1717" s="490"/>
      <c r="G1717" s="281">
        <f>'[2]III_SAV-Details_NB'!X1723</f>
        <v>0</v>
      </c>
      <c r="H1717" s="281">
        <f t="shared" si="476"/>
        <v>0</v>
      </c>
      <c r="I1717" s="281">
        <f>IF(con_EOGJahr=2025,'[2]III_SAV-Details_NB'!AA1723,IF(con_EOGJahr=2026,'[2]III_SAV-Details_NB'!AB1723,'[2]III_SAV-Details_NB'!AC1723))</f>
        <v>0</v>
      </c>
      <c r="J1717" s="282"/>
      <c r="K1717" s="282"/>
      <c r="L1717" s="282"/>
      <c r="M1717" s="282"/>
      <c r="N1717" s="282"/>
      <c r="O1717" s="282"/>
      <c r="P1717" s="52">
        <f t="shared" si="477"/>
        <v>0</v>
      </c>
      <c r="Q1717" s="60"/>
      <c r="R1717" s="53">
        <f t="shared" si="483"/>
        <v>0</v>
      </c>
      <c r="S1717" s="59"/>
      <c r="T1717" s="61"/>
      <c r="U1717" s="342" t="str">
        <f t="shared" si="487"/>
        <v>k.A.</v>
      </c>
      <c r="V1717" s="343" t="str">
        <f t="shared" si="484"/>
        <v>k.A.</v>
      </c>
      <c r="W1717" s="343" t="str">
        <f>IFERROR(IF(OR($D1717="",$E1717=0,con_Ende=0),"k.A.",IF(VLOOKUP($D1717,rng_ND,5,0)="Nein",VLOOKUP($D1717,rng_ND,2,FALSE),MIN(VLOOKUP($D1717,rng_ND,2,FALSE),A_Stammdaten!$B$19-D_SAV!$E1717+1))),"k.A.")</f>
        <v>k.A.</v>
      </c>
      <c r="X1717" s="343" t="str">
        <f t="shared" si="485"/>
        <v>k.A.</v>
      </c>
      <c r="Y1717" s="62"/>
      <c r="Z1717" s="48">
        <f t="shared" si="486"/>
        <v>0</v>
      </c>
      <c r="AA1717" s="457"/>
      <c r="AB1717" s="55">
        <f t="shared" si="478"/>
        <v>0</v>
      </c>
      <c r="AC1717" s="55">
        <f>IF(A_Stammdaten!$B$25="ja",D_SAV!AA1717,D_SAV!AB1717)</f>
        <v>0</v>
      </c>
      <c r="AD1717" s="478">
        <f>IF(AC1717=0,0,IF(U1717-(con_EOGJahr-D_SAV!E1717)&lt;=0,AC1717,AC1717/V1717))</f>
        <v>0</v>
      </c>
      <c r="AE1717" s="478">
        <f>IFERROR(IF(AND(VLOOKUP(D1717,rng_ND,5,FALSE)="Ja",D_SAV!T1717="degressiv"),D_SAV!AC1717*Y1717/100,0),0)</f>
        <v>0</v>
      </c>
      <c r="AF1717" s="55">
        <f>IFERROR(IF(VLOOKUP(D1717,rng_ND,5,FALSE)="Ja",MAX(D_SAV!AD1717:AE1717),D_SAV!AD1717),0)</f>
        <v>0</v>
      </c>
      <c r="AG1717" s="55">
        <f t="shared" si="479"/>
        <v>0</v>
      </c>
      <c r="AH1717" s="55">
        <f t="shared" si="480"/>
        <v>0</v>
      </c>
      <c r="AI1717" s="55">
        <f t="shared" si="481"/>
        <v>0</v>
      </c>
      <c r="AJ1717" s="55">
        <f t="shared" si="482"/>
        <v>0</v>
      </c>
      <c r="AK1717" s="55">
        <f t="shared" si="473"/>
        <v>0</v>
      </c>
      <c r="AL1717" s="55">
        <f t="shared" si="474"/>
        <v>0</v>
      </c>
      <c r="AM1717" s="55">
        <f t="shared" si="475"/>
        <v>0</v>
      </c>
    </row>
    <row r="1718" spans="1:39" x14ac:dyDescent="0.25">
      <c r="A1718" s="47">
        <v>1714</v>
      </c>
      <c r="B1718" s="358" t="str">
        <f>IF(AND(E1718&lt;&gt;0,D1718&lt;&gt;0,F1718&lt;&gt;0),IF(C1718&lt;&gt;0,CONCATENATE(C1718,"-AGr",VLOOKUP(D1718,Listen!$A$2:$G$45,7,FALSE),"-",E1718,"-",F1718,),CONCATENATE("AGr",VLOOKUP(D1718,Listen!$A$2:$G$45,7,FALSE),"-",E1718,"-",F1718)),"keine vollständige ID")</f>
        <v>keine vollständige ID</v>
      </c>
      <c r="C1718" s="359">
        <f>'[2]III_SAV-Details_NB'!B1724</f>
        <v>0</v>
      </c>
      <c r="D1718" s="359">
        <f>'[2]III_SAV-Details_NB'!C1724</f>
        <v>0</v>
      </c>
      <c r="E1718" s="359">
        <f>'[2]III_SAV-Details_NB'!D1724</f>
        <v>0</v>
      </c>
      <c r="F1718" s="490"/>
      <c r="G1718" s="281">
        <f>'[2]III_SAV-Details_NB'!X1724</f>
        <v>0</v>
      </c>
      <c r="H1718" s="281">
        <f t="shared" si="476"/>
        <v>0</v>
      </c>
      <c r="I1718" s="281">
        <f>IF(con_EOGJahr=2025,'[2]III_SAV-Details_NB'!AA1724,IF(con_EOGJahr=2026,'[2]III_SAV-Details_NB'!AB1724,'[2]III_SAV-Details_NB'!AC1724))</f>
        <v>0</v>
      </c>
      <c r="J1718" s="282"/>
      <c r="K1718" s="282"/>
      <c r="L1718" s="282"/>
      <c r="M1718" s="282"/>
      <c r="N1718" s="282"/>
      <c r="O1718" s="282"/>
      <c r="P1718" s="52">
        <f t="shared" si="477"/>
        <v>0</v>
      </c>
      <c r="Q1718" s="60"/>
      <c r="R1718" s="53">
        <f t="shared" si="483"/>
        <v>0</v>
      </c>
      <c r="S1718" s="59"/>
      <c r="T1718" s="61"/>
      <c r="U1718" s="342" t="str">
        <f t="shared" si="487"/>
        <v>k.A.</v>
      </c>
      <c r="V1718" s="343" t="str">
        <f t="shared" si="484"/>
        <v>k.A.</v>
      </c>
      <c r="W1718" s="343" t="str">
        <f>IFERROR(IF(OR($D1718="",$E1718=0,con_Ende=0),"k.A.",IF(VLOOKUP($D1718,rng_ND,5,0)="Nein",VLOOKUP($D1718,rng_ND,2,FALSE),MIN(VLOOKUP($D1718,rng_ND,2,FALSE),A_Stammdaten!$B$19-D_SAV!$E1718+1))),"k.A.")</f>
        <v>k.A.</v>
      </c>
      <c r="X1718" s="343" t="str">
        <f t="shared" si="485"/>
        <v>k.A.</v>
      </c>
      <c r="Y1718" s="62"/>
      <c r="Z1718" s="48">
        <f t="shared" si="486"/>
        <v>0</v>
      </c>
      <c r="AA1718" s="457"/>
      <c r="AB1718" s="55">
        <f t="shared" si="478"/>
        <v>0</v>
      </c>
      <c r="AC1718" s="55">
        <f>IF(A_Stammdaten!$B$25="ja",D_SAV!AA1718,D_SAV!AB1718)</f>
        <v>0</v>
      </c>
      <c r="AD1718" s="478">
        <f>IF(AC1718=0,0,IF(U1718-(con_EOGJahr-D_SAV!E1718)&lt;=0,AC1718,AC1718/V1718))</f>
        <v>0</v>
      </c>
      <c r="AE1718" s="478">
        <f>IFERROR(IF(AND(VLOOKUP(D1718,rng_ND,5,FALSE)="Ja",D_SAV!T1718="degressiv"),D_SAV!AC1718*Y1718/100,0),0)</f>
        <v>0</v>
      </c>
      <c r="AF1718" s="55">
        <f>IFERROR(IF(VLOOKUP(D1718,rng_ND,5,FALSE)="Ja",MAX(D_SAV!AD1718:AE1718),D_SAV!AD1718),0)</f>
        <v>0</v>
      </c>
      <c r="AG1718" s="55">
        <f t="shared" si="479"/>
        <v>0</v>
      </c>
      <c r="AH1718" s="55">
        <f t="shared" si="480"/>
        <v>0</v>
      </c>
      <c r="AI1718" s="55">
        <f t="shared" si="481"/>
        <v>0</v>
      </c>
      <c r="AJ1718" s="55">
        <f t="shared" si="482"/>
        <v>0</v>
      </c>
      <c r="AK1718" s="55">
        <f t="shared" si="473"/>
        <v>0</v>
      </c>
      <c r="AL1718" s="55">
        <f t="shared" si="474"/>
        <v>0</v>
      </c>
      <c r="AM1718" s="55">
        <f t="shared" si="475"/>
        <v>0</v>
      </c>
    </row>
    <row r="1719" spans="1:39" x14ac:dyDescent="0.25">
      <c r="A1719" s="47">
        <v>1715</v>
      </c>
      <c r="B1719" s="358" t="str">
        <f>IF(AND(E1719&lt;&gt;0,D1719&lt;&gt;0,F1719&lt;&gt;0),IF(C1719&lt;&gt;0,CONCATENATE(C1719,"-AGr",VLOOKUP(D1719,Listen!$A$2:$G$45,7,FALSE),"-",E1719,"-",F1719,),CONCATENATE("AGr",VLOOKUP(D1719,Listen!$A$2:$G$45,7,FALSE),"-",E1719,"-",F1719)),"keine vollständige ID")</f>
        <v>keine vollständige ID</v>
      </c>
      <c r="C1719" s="359">
        <f>'[2]III_SAV-Details_NB'!B1725</f>
        <v>0</v>
      </c>
      <c r="D1719" s="359">
        <f>'[2]III_SAV-Details_NB'!C1725</f>
        <v>0</v>
      </c>
      <c r="E1719" s="359">
        <f>'[2]III_SAV-Details_NB'!D1725</f>
        <v>0</v>
      </c>
      <c r="F1719" s="490"/>
      <c r="G1719" s="281">
        <f>'[2]III_SAV-Details_NB'!X1725</f>
        <v>0</v>
      </c>
      <c r="H1719" s="281">
        <f t="shared" si="476"/>
        <v>0</v>
      </c>
      <c r="I1719" s="281">
        <f>IF(con_EOGJahr=2025,'[2]III_SAV-Details_NB'!AA1725,IF(con_EOGJahr=2026,'[2]III_SAV-Details_NB'!AB1725,'[2]III_SAV-Details_NB'!AC1725))</f>
        <v>0</v>
      </c>
      <c r="J1719" s="282"/>
      <c r="K1719" s="282"/>
      <c r="L1719" s="282"/>
      <c r="M1719" s="282"/>
      <c r="N1719" s="282"/>
      <c r="O1719" s="282"/>
      <c r="P1719" s="52">
        <f t="shared" si="477"/>
        <v>0</v>
      </c>
      <c r="Q1719" s="60"/>
      <c r="R1719" s="53">
        <f t="shared" si="483"/>
        <v>0</v>
      </c>
      <c r="S1719" s="59"/>
      <c r="T1719" s="61"/>
      <c r="U1719" s="342" t="str">
        <f t="shared" si="487"/>
        <v>k.A.</v>
      </c>
      <c r="V1719" s="343" t="str">
        <f t="shared" si="484"/>
        <v>k.A.</v>
      </c>
      <c r="W1719" s="343" t="str">
        <f>IFERROR(IF(OR($D1719="",$E1719=0,con_Ende=0),"k.A.",IF(VLOOKUP($D1719,rng_ND,5,0)="Nein",VLOOKUP($D1719,rng_ND,2,FALSE),MIN(VLOOKUP($D1719,rng_ND,2,FALSE),A_Stammdaten!$B$19-D_SAV!$E1719+1))),"k.A.")</f>
        <v>k.A.</v>
      </c>
      <c r="X1719" s="343" t="str">
        <f t="shared" si="485"/>
        <v>k.A.</v>
      </c>
      <c r="Y1719" s="62"/>
      <c r="Z1719" s="48">
        <f t="shared" si="486"/>
        <v>0</v>
      </c>
      <c r="AA1719" s="457"/>
      <c r="AB1719" s="55">
        <f t="shared" si="478"/>
        <v>0</v>
      </c>
      <c r="AC1719" s="55">
        <f>IF(A_Stammdaten!$B$25="ja",D_SAV!AA1719,D_SAV!AB1719)</f>
        <v>0</v>
      </c>
      <c r="AD1719" s="478">
        <f>IF(AC1719=0,0,IF(U1719-(con_EOGJahr-D_SAV!E1719)&lt;=0,AC1719,AC1719/V1719))</f>
        <v>0</v>
      </c>
      <c r="AE1719" s="478">
        <f>IFERROR(IF(AND(VLOOKUP(D1719,rng_ND,5,FALSE)="Ja",D_SAV!T1719="degressiv"),D_SAV!AC1719*Y1719/100,0),0)</f>
        <v>0</v>
      </c>
      <c r="AF1719" s="55">
        <f>IFERROR(IF(VLOOKUP(D1719,rng_ND,5,FALSE)="Ja",MAX(D_SAV!AD1719:AE1719),D_SAV!AD1719),0)</f>
        <v>0</v>
      </c>
      <c r="AG1719" s="55">
        <f t="shared" si="479"/>
        <v>0</v>
      </c>
      <c r="AH1719" s="55">
        <f t="shared" si="480"/>
        <v>0</v>
      </c>
      <c r="AI1719" s="55">
        <f t="shared" si="481"/>
        <v>0</v>
      </c>
      <c r="AJ1719" s="55">
        <f t="shared" si="482"/>
        <v>0</v>
      </c>
      <c r="AK1719" s="55">
        <f t="shared" si="473"/>
        <v>0</v>
      </c>
      <c r="AL1719" s="55">
        <f t="shared" si="474"/>
        <v>0</v>
      </c>
      <c r="AM1719" s="55">
        <f t="shared" si="475"/>
        <v>0</v>
      </c>
    </row>
    <row r="1720" spans="1:39" x14ac:dyDescent="0.25">
      <c r="A1720" s="47">
        <v>1716</v>
      </c>
      <c r="B1720" s="358" t="str">
        <f>IF(AND(E1720&lt;&gt;0,D1720&lt;&gt;0,F1720&lt;&gt;0),IF(C1720&lt;&gt;0,CONCATENATE(C1720,"-AGr",VLOOKUP(D1720,Listen!$A$2:$G$45,7,FALSE),"-",E1720,"-",F1720,),CONCATENATE("AGr",VLOOKUP(D1720,Listen!$A$2:$G$45,7,FALSE),"-",E1720,"-",F1720)),"keine vollständige ID")</f>
        <v>keine vollständige ID</v>
      </c>
      <c r="C1720" s="359">
        <f>'[2]III_SAV-Details_NB'!B1726</f>
        <v>0</v>
      </c>
      <c r="D1720" s="359">
        <f>'[2]III_SAV-Details_NB'!C1726</f>
        <v>0</v>
      </c>
      <c r="E1720" s="359">
        <f>'[2]III_SAV-Details_NB'!D1726</f>
        <v>0</v>
      </c>
      <c r="F1720" s="490"/>
      <c r="G1720" s="281">
        <f>'[2]III_SAV-Details_NB'!X1726</f>
        <v>0</v>
      </c>
      <c r="H1720" s="281">
        <f t="shared" si="476"/>
        <v>0</v>
      </c>
      <c r="I1720" s="281">
        <f>IF(con_EOGJahr=2025,'[2]III_SAV-Details_NB'!AA1726,IF(con_EOGJahr=2026,'[2]III_SAV-Details_NB'!AB1726,'[2]III_SAV-Details_NB'!AC1726))</f>
        <v>0</v>
      </c>
      <c r="J1720" s="282"/>
      <c r="K1720" s="282"/>
      <c r="L1720" s="282"/>
      <c r="M1720" s="282"/>
      <c r="N1720" s="282"/>
      <c r="O1720" s="282"/>
      <c r="P1720" s="52">
        <f t="shared" si="477"/>
        <v>0</v>
      </c>
      <c r="Q1720" s="60"/>
      <c r="R1720" s="53">
        <f t="shared" si="483"/>
        <v>0</v>
      </c>
      <c r="S1720" s="59"/>
      <c r="T1720" s="61"/>
      <c r="U1720" s="342" t="str">
        <f t="shared" si="487"/>
        <v>k.A.</v>
      </c>
      <c r="V1720" s="343" t="str">
        <f t="shared" si="484"/>
        <v>k.A.</v>
      </c>
      <c r="W1720" s="343" t="str">
        <f>IFERROR(IF(OR($D1720="",$E1720=0,con_Ende=0),"k.A.",IF(VLOOKUP($D1720,rng_ND,5,0)="Nein",VLOOKUP($D1720,rng_ND,2,FALSE),MIN(VLOOKUP($D1720,rng_ND,2,FALSE),A_Stammdaten!$B$19-D_SAV!$E1720+1))),"k.A.")</f>
        <v>k.A.</v>
      </c>
      <c r="X1720" s="343" t="str">
        <f t="shared" si="485"/>
        <v>k.A.</v>
      </c>
      <c r="Y1720" s="62"/>
      <c r="Z1720" s="48">
        <f t="shared" si="486"/>
        <v>0</v>
      </c>
      <c r="AA1720" s="457"/>
      <c r="AB1720" s="55">
        <f t="shared" si="478"/>
        <v>0</v>
      </c>
      <c r="AC1720" s="55">
        <f>IF(A_Stammdaten!$B$25="ja",D_SAV!AA1720,D_SAV!AB1720)</f>
        <v>0</v>
      </c>
      <c r="AD1720" s="478">
        <f>IF(AC1720=0,0,IF(U1720-(con_EOGJahr-D_SAV!E1720)&lt;=0,AC1720,AC1720/V1720))</f>
        <v>0</v>
      </c>
      <c r="AE1720" s="478">
        <f>IFERROR(IF(AND(VLOOKUP(D1720,rng_ND,5,FALSE)="Ja",D_SAV!T1720="degressiv"),D_SAV!AC1720*Y1720/100,0),0)</f>
        <v>0</v>
      </c>
      <c r="AF1720" s="55">
        <f>IFERROR(IF(VLOOKUP(D1720,rng_ND,5,FALSE)="Ja",MAX(D_SAV!AD1720:AE1720),D_SAV!AD1720),0)</f>
        <v>0</v>
      </c>
      <c r="AG1720" s="55">
        <f t="shared" si="479"/>
        <v>0</v>
      </c>
      <c r="AH1720" s="55">
        <f t="shared" si="480"/>
        <v>0</v>
      </c>
      <c r="AI1720" s="55">
        <f t="shared" si="481"/>
        <v>0</v>
      </c>
      <c r="AJ1720" s="55">
        <f t="shared" si="482"/>
        <v>0</v>
      </c>
      <c r="AK1720" s="55">
        <f t="shared" si="473"/>
        <v>0</v>
      </c>
      <c r="AL1720" s="55">
        <f t="shared" si="474"/>
        <v>0</v>
      </c>
      <c r="AM1720" s="55">
        <f t="shared" si="475"/>
        <v>0</v>
      </c>
    </row>
    <row r="1721" spans="1:39" x14ac:dyDescent="0.25">
      <c r="A1721" s="47">
        <v>1717</v>
      </c>
      <c r="B1721" s="358" t="str">
        <f>IF(AND(E1721&lt;&gt;0,D1721&lt;&gt;0,F1721&lt;&gt;0),IF(C1721&lt;&gt;0,CONCATENATE(C1721,"-AGr",VLOOKUP(D1721,Listen!$A$2:$G$45,7,FALSE),"-",E1721,"-",F1721,),CONCATENATE("AGr",VLOOKUP(D1721,Listen!$A$2:$G$45,7,FALSE),"-",E1721,"-",F1721)),"keine vollständige ID")</f>
        <v>keine vollständige ID</v>
      </c>
      <c r="C1721" s="359">
        <f>'[2]III_SAV-Details_NB'!B1727</f>
        <v>0</v>
      </c>
      <c r="D1721" s="359">
        <f>'[2]III_SAV-Details_NB'!C1727</f>
        <v>0</v>
      </c>
      <c r="E1721" s="359">
        <f>'[2]III_SAV-Details_NB'!D1727</f>
        <v>0</v>
      </c>
      <c r="F1721" s="490"/>
      <c r="G1721" s="281">
        <f>'[2]III_SAV-Details_NB'!X1727</f>
        <v>0</v>
      </c>
      <c r="H1721" s="281">
        <f t="shared" si="476"/>
        <v>0</v>
      </c>
      <c r="I1721" s="281">
        <f>IF(con_EOGJahr=2025,'[2]III_SAV-Details_NB'!AA1727,IF(con_EOGJahr=2026,'[2]III_SAV-Details_NB'!AB1727,'[2]III_SAV-Details_NB'!AC1727))</f>
        <v>0</v>
      </c>
      <c r="J1721" s="282"/>
      <c r="K1721" s="282"/>
      <c r="L1721" s="282"/>
      <c r="M1721" s="282"/>
      <c r="N1721" s="282"/>
      <c r="O1721" s="282"/>
      <c r="P1721" s="52">
        <f t="shared" si="477"/>
        <v>0</v>
      </c>
      <c r="Q1721" s="60"/>
      <c r="R1721" s="53">
        <f t="shared" si="483"/>
        <v>0</v>
      </c>
      <c r="S1721" s="59"/>
      <c r="T1721" s="61"/>
      <c r="U1721" s="342" t="str">
        <f t="shared" si="487"/>
        <v>k.A.</v>
      </c>
      <c r="V1721" s="343" t="str">
        <f t="shared" si="484"/>
        <v>k.A.</v>
      </c>
      <c r="W1721" s="343" t="str">
        <f>IFERROR(IF(OR($D1721="",$E1721=0,con_Ende=0),"k.A.",IF(VLOOKUP($D1721,rng_ND,5,0)="Nein",VLOOKUP($D1721,rng_ND,2,FALSE),MIN(VLOOKUP($D1721,rng_ND,2,FALSE),A_Stammdaten!$B$19-D_SAV!$E1721+1))),"k.A.")</f>
        <v>k.A.</v>
      </c>
      <c r="X1721" s="343" t="str">
        <f t="shared" si="485"/>
        <v>k.A.</v>
      </c>
      <c r="Y1721" s="62"/>
      <c r="Z1721" s="48">
        <f t="shared" si="486"/>
        <v>0</v>
      </c>
      <c r="AA1721" s="457"/>
      <c r="AB1721" s="55">
        <f t="shared" si="478"/>
        <v>0</v>
      </c>
      <c r="AC1721" s="55">
        <f>IF(A_Stammdaten!$B$25="ja",D_SAV!AA1721,D_SAV!AB1721)</f>
        <v>0</v>
      </c>
      <c r="AD1721" s="478">
        <f>IF(AC1721=0,0,IF(U1721-(con_EOGJahr-D_SAV!E1721)&lt;=0,AC1721,AC1721/V1721))</f>
        <v>0</v>
      </c>
      <c r="AE1721" s="478">
        <f>IFERROR(IF(AND(VLOOKUP(D1721,rng_ND,5,FALSE)="Ja",D_SAV!T1721="degressiv"),D_SAV!AC1721*Y1721/100,0),0)</f>
        <v>0</v>
      </c>
      <c r="AF1721" s="55">
        <f>IFERROR(IF(VLOOKUP(D1721,rng_ND,5,FALSE)="Ja",MAX(D_SAV!AD1721:AE1721),D_SAV!AD1721),0)</f>
        <v>0</v>
      </c>
      <c r="AG1721" s="55">
        <f t="shared" si="479"/>
        <v>0</v>
      </c>
      <c r="AH1721" s="55">
        <f t="shared" si="480"/>
        <v>0</v>
      </c>
      <c r="AI1721" s="55">
        <f t="shared" si="481"/>
        <v>0</v>
      </c>
      <c r="AJ1721" s="55">
        <f t="shared" si="482"/>
        <v>0</v>
      </c>
      <c r="AK1721" s="55">
        <f t="shared" si="473"/>
        <v>0</v>
      </c>
      <c r="AL1721" s="55">
        <f t="shared" si="474"/>
        <v>0</v>
      </c>
      <c r="AM1721" s="55">
        <f t="shared" si="475"/>
        <v>0</v>
      </c>
    </row>
    <row r="1722" spans="1:39" x14ac:dyDescent="0.25">
      <c r="A1722" s="47">
        <v>1718</v>
      </c>
      <c r="B1722" s="358" t="str">
        <f>IF(AND(E1722&lt;&gt;0,D1722&lt;&gt;0,F1722&lt;&gt;0),IF(C1722&lt;&gt;0,CONCATENATE(C1722,"-AGr",VLOOKUP(D1722,Listen!$A$2:$G$45,7,FALSE),"-",E1722,"-",F1722,),CONCATENATE("AGr",VLOOKUP(D1722,Listen!$A$2:$G$45,7,FALSE),"-",E1722,"-",F1722)),"keine vollständige ID")</f>
        <v>keine vollständige ID</v>
      </c>
      <c r="C1722" s="359">
        <f>'[2]III_SAV-Details_NB'!B1728</f>
        <v>0</v>
      </c>
      <c r="D1722" s="359">
        <f>'[2]III_SAV-Details_NB'!C1728</f>
        <v>0</v>
      </c>
      <c r="E1722" s="359">
        <f>'[2]III_SAV-Details_NB'!D1728</f>
        <v>0</v>
      </c>
      <c r="F1722" s="490"/>
      <c r="G1722" s="281">
        <f>'[2]III_SAV-Details_NB'!X1728</f>
        <v>0</v>
      </c>
      <c r="H1722" s="281">
        <f t="shared" si="476"/>
        <v>0</v>
      </c>
      <c r="I1722" s="281">
        <f>IF(con_EOGJahr=2025,'[2]III_SAV-Details_NB'!AA1728,IF(con_EOGJahr=2026,'[2]III_SAV-Details_NB'!AB1728,'[2]III_SAV-Details_NB'!AC1728))</f>
        <v>0</v>
      </c>
      <c r="J1722" s="282"/>
      <c r="K1722" s="282"/>
      <c r="L1722" s="282"/>
      <c r="M1722" s="282"/>
      <c r="N1722" s="282"/>
      <c r="O1722" s="282"/>
      <c r="P1722" s="52">
        <f t="shared" si="477"/>
        <v>0</v>
      </c>
      <c r="Q1722" s="60"/>
      <c r="R1722" s="53">
        <f t="shared" si="483"/>
        <v>0</v>
      </c>
      <c r="S1722" s="59"/>
      <c r="T1722" s="61"/>
      <c r="U1722" s="342" t="str">
        <f t="shared" si="487"/>
        <v>k.A.</v>
      </c>
      <c r="V1722" s="343" t="str">
        <f t="shared" si="484"/>
        <v>k.A.</v>
      </c>
      <c r="W1722" s="343" t="str">
        <f>IFERROR(IF(OR($D1722="",$E1722=0,con_Ende=0),"k.A.",IF(VLOOKUP($D1722,rng_ND,5,0)="Nein",VLOOKUP($D1722,rng_ND,2,FALSE),MIN(VLOOKUP($D1722,rng_ND,2,FALSE),A_Stammdaten!$B$19-D_SAV!$E1722+1))),"k.A.")</f>
        <v>k.A.</v>
      </c>
      <c r="X1722" s="343" t="str">
        <f t="shared" si="485"/>
        <v>k.A.</v>
      </c>
      <c r="Y1722" s="62"/>
      <c r="Z1722" s="48">
        <f t="shared" si="486"/>
        <v>0</v>
      </c>
      <c r="AA1722" s="457"/>
      <c r="AB1722" s="55">
        <f t="shared" si="478"/>
        <v>0</v>
      </c>
      <c r="AC1722" s="55">
        <f>IF(A_Stammdaten!$B$25="ja",D_SAV!AA1722,D_SAV!AB1722)</f>
        <v>0</v>
      </c>
      <c r="AD1722" s="478">
        <f>IF(AC1722=0,0,IF(U1722-(con_EOGJahr-D_SAV!E1722)&lt;=0,AC1722,AC1722/V1722))</f>
        <v>0</v>
      </c>
      <c r="AE1722" s="478">
        <f>IFERROR(IF(AND(VLOOKUP(D1722,rng_ND,5,FALSE)="Ja",D_SAV!T1722="degressiv"),D_SAV!AC1722*Y1722/100,0),0)</f>
        <v>0</v>
      </c>
      <c r="AF1722" s="55">
        <f>IFERROR(IF(VLOOKUP(D1722,rng_ND,5,FALSE)="Ja",MAX(D_SAV!AD1722:AE1722),D_SAV!AD1722),0)</f>
        <v>0</v>
      </c>
      <c r="AG1722" s="55">
        <f t="shared" si="479"/>
        <v>0</v>
      </c>
      <c r="AH1722" s="55">
        <f t="shared" si="480"/>
        <v>0</v>
      </c>
      <c r="AI1722" s="55">
        <f t="shared" si="481"/>
        <v>0</v>
      </c>
      <c r="AJ1722" s="55">
        <f t="shared" si="482"/>
        <v>0</v>
      </c>
      <c r="AK1722" s="55">
        <f t="shared" si="473"/>
        <v>0</v>
      </c>
      <c r="AL1722" s="55">
        <f t="shared" si="474"/>
        <v>0</v>
      </c>
      <c r="AM1722" s="55">
        <f t="shared" si="475"/>
        <v>0</v>
      </c>
    </row>
    <row r="1723" spans="1:39" x14ac:dyDescent="0.25">
      <c r="A1723" s="47">
        <v>1719</v>
      </c>
      <c r="B1723" s="358" t="str">
        <f>IF(AND(E1723&lt;&gt;0,D1723&lt;&gt;0,F1723&lt;&gt;0),IF(C1723&lt;&gt;0,CONCATENATE(C1723,"-AGr",VLOOKUP(D1723,Listen!$A$2:$G$45,7,FALSE),"-",E1723,"-",F1723,),CONCATENATE("AGr",VLOOKUP(D1723,Listen!$A$2:$G$45,7,FALSE),"-",E1723,"-",F1723)),"keine vollständige ID")</f>
        <v>keine vollständige ID</v>
      </c>
      <c r="C1723" s="359">
        <f>'[2]III_SAV-Details_NB'!B1729</f>
        <v>0</v>
      </c>
      <c r="D1723" s="359">
        <f>'[2]III_SAV-Details_NB'!C1729</f>
        <v>0</v>
      </c>
      <c r="E1723" s="359">
        <f>'[2]III_SAV-Details_NB'!D1729</f>
        <v>0</v>
      </c>
      <c r="F1723" s="490"/>
      <c r="G1723" s="281">
        <f>'[2]III_SAV-Details_NB'!X1729</f>
        <v>0</v>
      </c>
      <c r="H1723" s="281">
        <f t="shared" si="476"/>
        <v>0</v>
      </c>
      <c r="I1723" s="281">
        <f>IF(con_EOGJahr=2025,'[2]III_SAV-Details_NB'!AA1729,IF(con_EOGJahr=2026,'[2]III_SAV-Details_NB'!AB1729,'[2]III_SAV-Details_NB'!AC1729))</f>
        <v>0</v>
      </c>
      <c r="J1723" s="282"/>
      <c r="K1723" s="282"/>
      <c r="L1723" s="282"/>
      <c r="M1723" s="282"/>
      <c r="N1723" s="282"/>
      <c r="O1723" s="282"/>
      <c r="P1723" s="52">
        <f t="shared" si="477"/>
        <v>0</v>
      </c>
      <c r="Q1723" s="60"/>
      <c r="R1723" s="53">
        <f t="shared" si="483"/>
        <v>0</v>
      </c>
      <c r="S1723" s="59"/>
      <c r="T1723" s="61"/>
      <c r="U1723" s="342" t="str">
        <f t="shared" si="487"/>
        <v>k.A.</v>
      </c>
      <c r="V1723" s="343" t="str">
        <f t="shared" si="484"/>
        <v>k.A.</v>
      </c>
      <c r="W1723" s="343" t="str">
        <f>IFERROR(IF(OR($D1723="",$E1723=0,con_Ende=0),"k.A.",IF(VLOOKUP($D1723,rng_ND,5,0)="Nein",VLOOKUP($D1723,rng_ND,2,FALSE),MIN(VLOOKUP($D1723,rng_ND,2,FALSE),A_Stammdaten!$B$19-D_SAV!$E1723+1))),"k.A.")</f>
        <v>k.A.</v>
      </c>
      <c r="X1723" s="343" t="str">
        <f t="shared" si="485"/>
        <v>k.A.</v>
      </c>
      <c r="Y1723" s="62"/>
      <c r="Z1723" s="48">
        <f t="shared" si="486"/>
        <v>0</v>
      </c>
      <c r="AA1723" s="457"/>
      <c r="AB1723" s="55">
        <f t="shared" si="478"/>
        <v>0</v>
      </c>
      <c r="AC1723" s="55">
        <f>IF(A_Stammdaten!$B$25="ja",D_SAV!AA1723,D_SAV!AB1723)</f>
        <v>0</v>
      </c>
      <c r="AD1723" s="478">
        <f>IF(AC1723=0,0,IF(U1723-(con_EOGJahr-D_SAV!E1723)&lt;=0,AC1723,AC1723/V1723))</f>
        <v>0</v>
      </c>
      <c r="AE1723" s="478">
        <f>IFERROR(IF(AND(VLOOKUP(D1723,rng_ND,5,FALSE)="Ja",D_SAV!T1723="degressiv"),D_SAV!AC1723*Y1723/100,0),0)</f>
        <v>0</v>
      </c>
      <c r="AF1723" s="55">
        <f>IFERROR(IF(VLOOKUP(D1723,rng_ND,5,FALSE)="Ja",MAX(D_SAV!AD1723:AE1723),D_SAV!AD1723),0)</f>
        <v>0</v>
      </c>
      <c r="AG1723" s="55">
        <f t="shared" si="479"/>
        <v>0</v>
      </c>
      <c r="AH1723" s="55">
        <f t="shared" si="480"/>
        <v>0</v>
      </c>
      <c r="AI1723" s="55">
        <f t="shared" si="481"/>
        <v>0</v>
      </c>
      <c r="AJ1723" s="55">
        <f t="shared" si="482"/>
        <v>0</v>
      </c>
      <c r="AK1723" s="55">
        <f t="shared" si="473"/>
        <v>0</v>
      </c>
      <c r="AL1723" s="55">
        <f t="shared" si="474"/>
        <v>0</v>
      </c>
      <c r="AM1723" s="55">
        <f t="shared" si="475"/>
        <v>0</v>
      </c>
    </row>
    <row r="1724" spans="1:39" x14ac:dyDescent="0.25">
      <c r="A1724" s="47">
        <v>1720</v>
      </c>
      <c r="B1724" s="358" t="str">
        <f>IF(AND(E1724&lt;&gt;0,D1724&lt;&gt;0,F1724&lt;&gt;0),IF(C1724&lt;&gt;0,CONCATENATE(C1724,"-AGr",VLOOKUP(D1724,Listen!$A$2:$G$45,7,FALSE),"-",E1724,"-",F1724,),CONCATENATE("AGr",VLOOKUP(D1724,Listen!$A$2:$G$45,7,FALSE),"-",E1724,"-",F1724)),"keine vollständige ID")</f>
        <v>keine vollständige ID</v>
      </c>
      <c r="C1724" s="359">
        <f>'[2]III_SAV-Details_NB'!B1730</f>
        <v>0</v>
      </c>
      <c r="D1724" s="359">
        <f>'[2]III_SAV-Details_NB'!C1730</f>
        <v>0</v>
      </c>
      <c r="E1724" s="359">
        <f>'[2]III_SAV-Details_NB'!D1730</f>
        <v>0</v>
      </c>
      <c r="F1724" s="490"/>
      <c r="G1724" s="281">
        <f>'[2]III_SAV-Details_NB'!X1730</f>
        <v>0</v>
      </c>
      <c r="H1724" s="281">
        <f t="shared" si="476"/>
        <v>0</v>
      </c>
      <c r="I1724" s="281">
        <f>IF(con_EOGJahr=2025,'[2]III_SAV-Details_NB'!AA1730,IF(con_EOGJahr=2026,'[2]III_SAV-Details_NB'!AB1730,'[2]III_SAV-Details_NB'!AC1730))</f>
        <v>0</v>
      </c>
      <c r="J1724" s="282"/>
      <c r="K1724" s="282"/>
      <c r="L1724" s="282"/>
      <c r="M1724" s="282"/>
      <c r="N1724" s="282"/>
      <c r="O1724" s="282"/>
      <c r="P1724" s="52">
        <f t="shared" si="477"/>
        <v>0</v>
      </c>
      <c r="Q1724" s="60"/>
      <c r="R1724" s="53">
        <f t="shared" si="483"/>
        <v>0</v>
      </c>
      <c r="S1724" s="59"/>
      <c r="T1724" s="61"/>
      <c r="U1724" s="342" t="str">
        <f t="shared" si="487"/>
        <v>k.A.</v>
      </c>
      <c r="V1724" s="343" t="str">
        <f t="shared" si="484"/>
        <v>k.A.</v>
      </c>
      <c r="W1724" s="343" t="str">
        <f>IFERROR(IF(OR($D1724="",$E1724=0,con_Ende=0),"k.A.",IF(VLOOKUP($D1724,rng_ND,5,0)="Nein",VLOOKUP($D1724,rng_ND,2,FALSE),MIN(VLOOKUP($D1724,rng_ND,2,FALSE),A_Stammdaten!$B$19-D_SAV!$E1724+1))),"k.A.")</f>
        <v>k.A.</v>
      </c>
      <c r="X1724" s="343" t="str">
        <f t="shared" si="485"/>
        <v>k.A.</v>
      </c>
      <c r="Y1724" s="62"/>
      <c r="Z1724" s="48">
        <f t="shared" si="486"/>
        <v>0</v>
      </c>
      <c r="AA1724" s="457"/>
      <c r="AB1724" s="55">
        <f t="shared" si="478"/>
        <v>0</v>
      </c>
      <c r="AC1724" s="55">
        <f>IF(A_Stammdaten!$B$25="ja",D_SAV!AA1724,D_SAV!AB1724)</f>
        <v>0</v>
      </c>
      <c r="AD1724" s="478">
        <f>IF(AC1724=0,0,IF(U1724-(con_EOGJahr-D_SAV!E1724)&lt;=0,AC1724,AC1724/V1724))</f>
        <v>0</v>
      </c>
      <c r="AE1724" s="478">
        <f>IFERROR(IF(AND(VLOOKUP(D1724,rng_ND,5,FALSE)="Ja",D_SAV!T1724="degressiv"),D_SAV!AC1724*Y1724/100,0),0)</f>
        <v>0</v>
      </c>
      <c r="AF1724" s="55">
        <f>IFERROR(IF(VLOOKUP(D1724,rng_ND,5,FALSE)="Ja",MAX(D_SAV!AD1724:AE1724),D_SAV!AD1724),0)</f>
        <v>0</v>
      </c>
      <c r="AG1724" s="55">
        <f t="shared" si="479"/>
        <v>0</v>
      </c>
      <c r="AH1724" s="55">
        <f t="shared" si="480"/>
        <v>0</v>
      </c>
      <c r="AI1724" s="55">
        <f t="shared" si="481"/>
        <v>0</v>
      </c>
      <c r="AJ1724" s="55">
        <f t="shared" si="482"/>
        <v>0</v>
      </c>
      <c r="AK1724" s="55">
        <f t="shared" si="473"/>
        <v>0</v>
      </c>
      <c r="AL1724" s="55">
        <f t="shared" si="474"/>
        <v>0</v>
      </c>
      <c r="AM1724" s="55">
        <f t="shared" si="475"/>
        <v>0</v>
      </c>
    </row>
    <row r="1725" spans="1:39" x14ac:dyDescent="0.25">
      <c r="A1725" s="47">
        <v>1721</v>
      </c>
      <c r="B1725" s="358" t="str">
        <f>IF(AND(E1725&lt;&gt;0,D1725&lt;&gt;0,F1725&lt;&gt;0),IF(C1725&lt;&gt;0,CONCATENATE(C1725,"-AGr",VLOOKUP(D1725,Listen!$A$2:$G$45,7,FALSE),"-",E1725,"-",F1725,),CONCATENATE("AGr",VLOOKUP(D1725,Listen!$A$2:$G$45,7,FALSE),"-",E1725,"-",F1725)),"keine vollständige ID")</f>
        <v>keine vollständige ID</v>
      </c>
      <c r="C1725" s="359">
        <f>'[2]III_SAV-Details_NB'!B1731</f>
        <v>0</v>
      </c>
      <c r="D1725" s="359">
        <f>'[2]III_SAV-Details_NB'!C1731</f>
        <v>0</v>
      </c>
      <c r="E1725" s="359">
        <f>'[2]III_SAV-Details_NB'!D1731</f>
        <v>0</v>
      </c>
      <c r="F1725" s="490"/>
      <c r="G1725" s="281">
        <f>'[2]III_SAV-Details_NB'!X1731</f>
        <v>0</v>
      </c>
      <c r="H1725" s="281">
        <f t="shared" si="476"/>
        <v>0</v>
      </c>
      <c r="I1725" s="281">
        <f>IF(con_EOGJahr=2025,'[2]III_SAV-Details_NB'!AA1731,IF(con_EOGJahr=2026,'[2]III_SAV-Details_NB'!AB1731,'[2]III_SAV-Details_NB'!AC1731))</f>
        <v>0</v>
      </c>
      <c r="J1725" s="282"/>
      <c r="K1725" s="282"/>
      <c r="L1725" s="282"/>
      <c r="M1725" s="282"/>
      <c r="N1725" s="282"/>
      <c r="O1725" s="282"/>
      <c r="P1725" s="52">
        <f t="shared" si="477"/>
        <v>0</v>
      </c>
      <c r="Q1725" s="60"/>
      <c r="R1725" s="53">
        <f t="shared" si="483"/>
        <v>0</v>
      </c>
      <c r="S1725" s="59"/>
      <c r="T1725" s="61"/>
      <c r="U1725" s="342" t="str">
        <f t="shared" si="487"/>
        <v>k.A.</v>
      </c>
      <c r="V1725" s="343" t="str">
        <f t="shared" si="484"/>
        <v>k.A.</v>
      </c>
      <c r="W1725" s="343" t="str">
        <f>IFERROR(IF(OR($D1725="",$E1725=0,con_Ende=0),"k.A.",IF(VLOOKUP($D1725,rng_ND,5,0)="Nein",VLOOKUP($D1725,rng_ND,2,FALSE),MIN(VLOOKUP($D1725,rng_ND,2,FALSE),A_Stammdaten!$B$19-D_SAV!$E1725+1))),"k.A.")</f>
        <v>k.A.</v>
      </c>
      <c r="X1725" s="343" t="str">
        <f t="shared" si="485"/>
        <v>k.A.</v>
      </c>
      <c r="Y1725" s="62"/>
      <c r="Z1725" s="48">
        <f t="shared" si="486"/>
        <v>0</v>
      </c>
      <c r="AA1725" s="457"/>
      <c r="AB1725" s="55">
        <f t="shared" si="478"/>
        <v>0</v>
      </c>
      <c r="AC1725" s="55">
        <f>IF(A_Stammdaten!$B$25="ja",D_SAV!AA1725,D_SAV!AB1725)</f>
        <v>0</v>
      </c>
      <c r="AD1725" s="478">
        <f>IF(AC1725=0,0,IF(U1725-(con_EOGJahr-D_SAV!E1725)&lt;=0,AC1725,AC1725/V1725))</f>
        <v>0</v>
      </c>
      <c r="AE1725" s="478">
        <f>IFERROR(IF(AND(VLOOKUP(D1725,rng_ND,5,FALSE)="Ja",D_SAV!T1725="degressiv"),D_SAV!AC1725*Y1725/100,0),0)</f>
        <v>0</v>
      </c>
      <c r="AF1725" s="55">
        <f>IFERROR(IF(VLOOKUP(D1725,rng_ND,5,FALSE)="Ja",MAX(D_SAV!AD1725:AE1725),D_SAV!AD1725),0)</f>
        <v>0</v>
      </c>
      <c r="AG1725" s="55">
        <f t="shared" si="479"/>
        <v>0</v>
      </c>
      <c r="AH1725" s="55">
        <f t="shared" si="480"/>
        <v>0</v>
      </c>
      <c r="AI1725" s="55">
        <f t="shared" si="481"/>
        <v>0</v>
      </c>
      <c r="AJ1725" s="55">
        <f t="shared" si="482"/>
        <v>0</v>
      </c>
      <c r="AK1725" s="55">
        <f t="shared" si="473"/>
        <v>0</v>
      </c>
      <c r="AL1725" s="55">
        <f t="shared" si="474"/>
        <v>0</v>
      </c>
      <c r="AM1725" s="55">
        <f t="shared" si="475"/>
        <v>0</v>
      </c>
    </row>
    <row r="1726" spans="1:39" x14ac:dyDescent="0.25">
      <c r="A1726" s="47">
        <v>1722</v>
      </c>
      <c r="B1726" s="358" t="str">
        <f>IF(AND(E1726&lt;&gt;0,D1726&lt;&gt;0,F1726&lt;&gt;0),IF(C1726&lt;&gt;0,CONCATENATE(C1726,"-AGr",VLOOKUP(D1726,Listen!$A$2:$G$45,7,FALSE),"-",E1726,"-",F1726,),CONCATENATE("AGr",VLOOKUP(D1726,Listen!$A$2:$G$45,7,FALSE),"-",E1726,"-",F1726)),"keine vollständige ID")</f>
        <v>keine vollständige ID</v>
      </c>
      <c r="C1726" s="359">
        <f>'[2]III_SAV-Details_NB'!B1732</f>
        <v>0</v>
      </c>
      <c r="D1726" s="359">
        <f>'[2]III_SAV-Details_NB'!C1732</f>
        <v>0</v>
      </c>
      <c r="E1726" s="359">
        <f>'[2]III_SAV-Details_NB'!D1732</f>
        <v>0</v>
      </c>
      <c r="F1726" s="490"/>
      <c r="G1726" s="281">
        <f>'[2]III_SAV-Details_NB'!X1732</f>
        <v>0</v>
      </c>
      <c r="H1726" s="281">
        <f t="shared" si="476"/>
        <v>0</v>
      </c>
      <c r="I1726" s="281">
        <f>IF(con_EOGJahr=2025,'[2]III_SAV-Details_NB'!AA1732,IF(con_EOGJahr=2026,'[2]III_SAV-Details_NB'!AB1732,'[2]III_SAV-Details_NB'!AC1732))</f>
        <v>0</v>
      </c>
      <c r="J1726" s="282"/>
      <c r="K1726" s="282"/>
      <c r="L1726" s="282"/>
      <c r="M1726" s="282"/>
      <c r="N1726" s="282"/>
      <c r="O1726" s="282"/>
      <c r="P1726" s="52">
        <f t="shared" si="477"/>
        <v>0</v>
      </c>
      <c r="Q1726" s="60"/>
      <c r="R1726" s="53">
        <f t="shared" si="483"/>
        <v>0</v>
      </c>
      <c r="S1726" s="59"/>
      <c r="T1726" s="61"/>
      <c r="U1726" s="342" t="str">
        <f t="shared" si="487"/>
        <v>k.A.</v>
      </c>
      <c r="V1726" s="343" t="str">
        <f t="shared" si="484"/>
        <v>k.A.</v>
      </c>
      <c r="W1726" s="343" t="str">
        <f>IFERROR(IF(OR($D1726="",$E1726=0,con_Ende=0),"k.A.",IF(VLOOKUP($D1726,rng_ND,5,0)="Nein",VLOOKUP($D1726,rng_ND,2,FALSE),MIN(VLOOKUP($D1726,rng_ND,2,FALSE),A_Stammdaten!$B$19-D_SAV!$E1726+1))),"k.A.")</f>
        <v>k.A.</v>
      </c>
      <c r="X1726" s="343" t="str">
        <f t="shared" si="485"/>
        <v>k.A.</v>
      </c>
      <c r="Y1726" s="62"/>
      <c r="Z1726" s="48">
        <f t="shared" si="486"/>
        <v>0</v>
      </c>
      <c r="AA1726" s="457"/>
      <c r="AB1726" s="55">
        <f t="shared" si="478"/>
        <v>0</v>
      </c>
      <c r="AC1726" s="55">
        <f>IF(A_Stammdaten!$B$25="ja",D_SAV!AA1726,D_SAV!AB1726)</f>
        <v>0</v>
      </c>
      <c r="AD1726" s="478">
        <f>IF(AC1726=0,0,IF(U1726-(con_EOGJahr-D_SAV!E1726)&lt;=0,AC1726,AC1726/V1726))</f>
        <v>0</v>
      </c>
      <c r="AE1726" s="478">
        <f>IFERROR(IF(AND(VLOOKUP(D1726,rng_ND,5,FALSE)="Ja",D_SAV!T1726="degressiv"),D_SAV!AC1726*Y1726/100,0),0)</f>
        <v>0</v>
      </c>
      <c r="AF1726" s="55">
        <f>IFERROR(IF(VLOOKUP(D1726,rng_ND,5,FALSE)="Ja",MAX(D_SAV!AD1726:AE1726),D_SAV!AD1726),0)</f>
        <v>0</v>
      </c>
      <c r="AG1726" s="55">
        <f t="shared" si="479"/>
        <v>0</v>
      </c>
      <c r="AH1726" s="55">
        <f t="shared" si="480"/>
        <v>0</v>
      </c>
      <c r="AI1726" s="55">
        <f t="shared" si="481"/>
        <v>0</v>
      </c>
      <c r="AJ1726" s="55">
        <f t="shared" si="482"/>
        <v>0</v>
      </c>
      <c r="AK1726" s="55">
        <f t="shared" si="473"/>
        <v>0</v>
      </c>
      <c r="AL1726" s="55">
        <f t="shared" si="474"/>
        <v>0</v>
      </c>
      <c r="AM1726" s="55">
        <f t="shared" si="475"/>
        <v>0</v>
      </c>
    </row>
    <row r="1727" spans="1:39" x14ac:dyDescent="0.25">
      <c r="A1727" s="47">
        <v>1723</v>
      </c>
      <c r="B1727" s="358" t="str">
        <f>IF(AND(E1727&lt;&gt;0,D1727&lt;&gt;0,F1727&lt;&gt;0),IF(C1727&lt;&gt;0,CONCATENATE(C1727,"-AGr",VLOOKUP(D1727,Listen!$A$2:$G$45,7,FALSE),"-",E1727,"-",F1727,),CONCATENATE("AGr",VLOOKUP(D1727,Listen!$A$2:$G$45,7,FALSE),"-",E1727,"-",F1727)),"keine vollständige ID")</f>
        <v>keine vollständige ID</v>
      </c>
      <c r="C1727" s="359">
        <f>'[2]III_SAV-Details_NB'!B1733</f>
        <v>0</v>
      </c>
      <c r="D1727" s="359">
        <f>'[2]III_SAV-Details_NB'!C1733</f>
        <v>0</v>
      </c>
      <c r="E1727" s="359">
        <f>'[2]III_SAV-Details_NB'!D1733</f>
        <v>0</v>
      </c>
      <c r="F1727" s="490"/>
      <c r="G1727" s="281">
        <f>'[2]III_SAV-Details_NB'!X1733</f>
        <v>0</v>
      </c>
      <c r="H1727" s="281">
        <f t="shared" si="476"/>
        <v>0</v>
      </c>
      <c r="I1727" s="281">
        <f>IF(con_EOGJahr=2025,'[2]III_SAV-Details_NB'!AA1733,IF(con_EOGJahr=2026,'[2]III_SAV-Details_NB'!AB1733,'[2]III_SAV-Details_NB'!AC1733))</f>
        <v>0</v>
      </c>
      <c r="J1727" s="282"/>
      <c r="K1727" s="282"/>
      <c r="L1727" s="282"/>
      <c r="M1727" s="282"/>
      <c r="N1727" s="282"/>
      <c r="O1727" s="282"/>
      <c r="P1727" s="52">
        <f t="shared" si="477"/>
        <v>0</v>
      </c>
      <c r="Q1727" s="60"/>
      <c r="R1727" s="53">
        <f t="shared" si="483"/>
        <v>0</v>
      </c>
      <c r="S1727" s="59"/>
      <c r="T1727" s="61"/>
      <c r="U1727" s="342" t="str">
        <f t="shared" si="487"/>
        <v>k.A.</v>
      </c>
      <c r="V1727" s="343" t="str">
        <f t="shared" si="484"/>
        <v>k.A.</v>
      </c>
      <c r="W1727" s="343" t="str">
        <f>IFERROR(IF(OR($D1727="",$E1727=0,con_Ende=0),"k.A.",IF(VLOOKUP($D1727,rng_ND,5,0)="Nein",VLOOKUP($D1727,rng_ND,2,FALSE),MIN(VLOOKUP($D1727,rng_ND,2,FALSE),A_Stammdaten!$B$19-D_SAV!$E1727+1))),"k.A.")</f>
        <v>k.A.</v>
      </c>
      <c r="X1727" s="343" t="str">
        <f t="shared" si="485"/>
        <v>k.A.</v>
      </c>
      <c r="Y1727" s="62"/>
      <c r="Z1727" s="48">
        <f t="shared" si="486"/>
        <v>0</v>
      </c>
      <c r="AA1727" s="457"/>
      <c r="AB1727" s="55">
        <f t="shared" si="478"/>
        <v>0</v>
      </c>
      <c r="AC1727" s="55">
        <f>IF(A_Stammdaten!$B$25="ja",D_SAV!AA1727,D_SAV!AB1727)</f>
        <v>0</v>
      </c>
      <c r="AD1727" s="478">
        <f>IF(AC1727=0,0,IF(U1727-(con_EOGJahr-D_SAV!E1727)&lt;=0,AC1727,AC1727/V1727))</f>
        <v>0</v>
      </c>
      <c r="AE1727" s="478">
        <f>IFERROR(IF(AND(VLOOKUP(D1727,rng_ND,5,FALSE)="Ja",D_SAV!T1727="degressiv"),D_SAV!AC1727*Y1727/100,0),0)</f>
        <v>0</v>
      </c>
      <c r="AF1727" s="55">
        <f>IFERROR(IF(VLOOKUP(D1727,rng_ND,5,FALSE)="Ja",MAX(D_SAV!AD1727:AE1727),D_SAV!AD1727),0)</f>
        <v>0</v>
      </c>
      <c r="AG1727" s="55">
        <f t="shared" si="479"/>
        <v>0</v>
      </c>
      <c r="AH1727" s="55">
        <f t="shared" si="480"/>
        <v>0</v>
      </c>
      <c r="AI1727" s="55">
        <f t="shared" si="481"/>
        <v>0</v>
      </c>
      <c r="AJ1727" s="55">
        <f t="shared" si="482"/>
        <v>0</v>
      </c>
      <c r="AK1727" s="55">
        <f t="shared" si="473"/>
        <v>0</v>
      </c>
      <c r="AL1727" s="55">
        <f t="shared" si="474"/>
        <v>0</v>
      </c>
      <c r="AM1727" s="55">
        <f t="shared" si="475"/>
        <v>0</v>
      </c>
    </row>
    <row r="1728" spans="1:39" x14ac:dyDescent="0.25">
      <c r="A1728" s="47">
        <v>1724</v>
      </c>
      <c r="B1728" s="358" t="str">
        <f>IF(AND(E1728&lt;&gt;0,D1728&lt;&gt;0,F1728&lt;&gt;0),IF(C1728&lt;&gt;0,CONCATENATE(C1728,"-AGr",VLOOKUP(D1728,Listen!$A$2:$G$45,7,FALSE),"-",E1728,"-",F1728,),CONCATENATE("AGr",VLOOKUP(D1728,Listen!$A$2:$G$45,7,FALSE),"-",E1728,"-",F1728)),"keine vollständige ID")</f>
        <v>keine vollständige ID</v>
      </c>
      <c r="C1728" s="359">
        <f>'[2]III_SAV-Details_NB'!B1734</f>
        <v>0</v>
      </c>
      <c r="D1728" s="359">
        <f>'[2]III_SAV-Details_NB'!C1734</f>
        <v>0</v>
      </c>
      <c r="E1728" s="359">
        <f>'[2]III_SAV-Details_NB'!D1734</f>
        <v>0</v>
      </c>
      <c r="F1728" s="490"/>
      <c r="G1728" s="281">
        <f>'[2]III_SAV-Details_NB'!X1734</f>
        <v>0</v>
      </c>
      <c r="H1728" s="281">
        <f t="shared" si="476"/>
        <v>0</v>
      </c>
      <c r="I1728" s="281">
        <f>IF(con_EOGJahr=2025,'[2]III_SAV-Details_NB'!AA1734,IF(con_EOGJahr=2026,'[2]III_SAV-Details_NB'!AB1734,'[2]III_SAV-Details_NB'!AC1734))</f>
        <v>0</v>
      </c>
      <c r="J1728" s="282"/>
      <c r="K1728" s="282"/>
      <c r="L1728" s="282"/>
      <c r="M1728" s="282"/>
      <c r="N1728" s="282"/>
      <c r="O1728" s="282"/>
      <c r="P1728" s="52">
        <f t="shared" si="477"/>
        <v>0</v>
      </c>
      <c r="Q1728" s="60"/>
      <c r="R1728" s="53">
        <f t="shared" si="483"/>
        <v>0</v>
      </c>
      <c r="S1728" s="59"/>
      <c r="T1728" s="61"/>
      <c r="U1728" s="342" t="str">
        <f t="shared" si="487"/>
        <v>k.A.</v>
      </c>
      <c r="V1728" s="343" t="str">
        <f t="shared" si="484"/>
        <v>k.A.</v>
      </c>
      <c r="W1728" s="343" t="str">
        <f>IFERROR(IF(OR($D1728="",$E1728=0,con_Ende=0),"k.A.",IF(VLOOKUP($D1728,rng_ND,5,0)="Nein",VLOOKUP($D1728,rng_ND,2,FALSE),MIN(VLOOKUP($D1728,rng_ND,2,FALSE),A_Stammdaten!$B$19-D_SAV!$E1728+1))),"k.A.")</f>
        <v>k.A.</v>
      </c>
      <c r="X1728" s="343" t="str">
        <f t="shared" si="485"/>
        <v>k.A.</v>
      </c>
      <c r="Y1728" s="62"/>
      <c r="Z1728" s="48">
        <f t="shared" si="486"/>
        <v>0</v>
      </c>
      <c r="AA1728" s="457"/>
      <c r="AB1728" s="55">
        <f t="shared" si="478"/>
        <v>0</v>
      </c>
      <c r="AC1728" s="55">
        <f>IF(A_Stammdaten!$B$25="ja",D_SAV!AA1728,D_SAV!AB1728)</f>
        <v>0</v>
      </c>
      <c r="AD1728" s="478">
        <f>IF(AC1728=0,0,IF(U1728-(con_EOGJahr-D_SAV!E1728)&lt;=0,AC1728,AC1728/V1728))</f>
        <v>0</v>
      </c>
      <c r="AE1728" s="478">
        <f>IFERROR(IF(AND(VLOOKUP(D1728,rng_ND,5,FALSE)="Ja",D_SAV!T1728="degressiv"),D_SAV!AC1728*Y1728/100,0),0)</f>
        <v>0</v>
      </c>
      <c r="AF1728" s="55">
        <f>IFERROR(IF(VLOOKUP(D1728,rng_ND,5,FALSE)="Ja",MAX(D_SAV!AD1728:AE1728),D_SAV!AD1728),0)</f>
        <v>0</v>
      </c>
      <c r="AG1728" s="55">
        <f t="shared" si="479"/>
        <v>0</v>
      </c>
      <c r="AH1728" s="55">
        <f t="shared" si="480"/>
        <v>0</v>
      </c>
      <c r="AI1728" s="55">
        <f t="shared" si="481"/>
        <v>0</v>
      </c>
      <c r="AJ1728" s="55">
        <f t="shared" si="482"/>
        <v>0</v>
      </c>
      <c r="AK1728" s="55">
        <f t="shared" si="473"/>
        <v>0</v>
      </c>
      <c r="AL1728" s="55">
        <f t="shared" si="474"/>
        <v>0</v>
      </c>
      <c r="AM1728" s="55">
        <f t="shared" si="475"/>
        <v>0</v>
      </c>
    </row>
    <row r="1729" spans="1:39" x14ac:dyDescent="0.25">
      <c r="A1729" s="47">
        <v>1725</v>
      </c>
      <c r="B1729" s="358" t="str">
        <f>IF(AND(E1729&lt;&gt;0,D1729&lt;&gt;0,F1729&lt;&gt;0),IF(C1729&lt;&gt;0,CONCATENATE(C1729,"-AGr",VLOOKUP(D1729,Listen!$A$2:$G$45,7,FALSE),"-",E1729,"-",F1729,),CONCATENATE("AGr",VLOOKUP(D1729,Listen!$A$2:$G$45,7,FALSE),"-",E1729,"-",F1729)),"keine vollständige ID")</f>
        <v>keine vollständige ID</v>
      </c>
      <c r="C1729" s="359">
        <f>'[2]III_SAV-Details_NB'!B1735</f>
        <v>0</v>
      </c>
      <c r="D1729" s="359">
        <f>'[2]III_SAV-Details_NB'!C1735</f>
        <v>0</v>
      </c>
      <c r="E1729" s="359">
        <f>'[2]III_SAV-Details_NB'!D1735</f>
        <v>0</v>
      </c>
      <c r="F1729" s="490"/>
      <c r="G1729" s="281">
        <f>'[2]III_SAV-Details_NB'!X1735</f>
        <v>0</v>
      </c>
      <c r="H1729" s="281">
        <f t="shared" si="476"/>
        <v>0</v>
      </c>
      <c r="I1729" s="281">
        <f>IF(con_EOGJahr=2025,'[2]III_SAV-Details_NB'!AA1735,IF(con_EOGJahr=2026,'[2]III_SAV-Details_NB'!AB1735,'[2]III_SAV-Details_NB'!AC1735))</f>
        <v>0</v>
      </c>
      <c r="J1729" s="282"/>
      <c r="K1729" s="282"/>
      <c r="L1729" s="282"/>
      <c r="M1729" s="282"/>
      <c r="N1729" s="282"/>
      <c r="O1729" s="282"/>
      <c r="P1729" s="52">
        <f t="shared" si="477"/>
        <v>0</v>
      </c>
      <c r="Q1729" s="60"/>
      <c r="R1729" s="53">
        <f t="shared" si="483"/>
        <v>0</v>
      </c>
      <c r="S1729" s="59"/>
      <c r="T1729" s="61"/>
      <c r="U1729" s="342" t="str">
        <f t="shared" si="487"/>
        <v>k.A.</v>
      </c>
      <c r="V1729" s="343" t="str">
        <f t="shared" si="484"/>
        <v>k.A.</v>
      </c>
      <c r="W1729" s="343" t="str">
        <f>IFERROR(IF(OR($D1729="",$E1729=0,con_Ende=0),"k.A.",IF(VLOOKUP($D1729,rng_ND,5,0)="Nein",VLOOKUP($D1729,rng_ND,2,FALSE),MIN(VLOOKUP($D1729,rng_ND,2,FALSE),A_Stammdaten!$B$19-D_SAV!$E1729+1))),"k.A.")</f>
        <v>k.A.</v>
      </c>
      <c r="X1729" s="343" t="str">
        <f t="shared" si="485"/>
        <v>k.A.</v>
      </c>
      <c r="Y1729" s="62"/>
      <c r="Z1729" s="48">
        <f t="shared" si="486"/>
        <v>0</v>
      </c>
      <c r="AA1729" s="457"/>
      <c r="AB1729" s="55">
        <f t="shared" si="478"/>
        <v>0</v>
      </c>
      <c r="AC1729" s="55">
        <f>IF(A_Stammdaten!$B$25="ja",D_SAV!AA1729,D_SAV!AB1729)</f>
        <v>0</v>
      </c>
      <c r="AD1729" s="478">
        <f>IF(AC1729=0,0,IF(U1729-(con_EOGJahr-D_SAV!E1729)&lt;=0,AC1729,AC1729/V1729))</f>
        <v>0</v>
      </c>
      <c r="AE1729" s="478">
        <f>IFERROR(IF(AND(VLOOKUP(D1729,rng_ND,5,FALSE)="Ja",D_SAV!T1729="degressiv"),D_SAV!AC1729*Y1729/100,0),0)</f>
        <v>0</v>
      </c>
      <c r="AF1729" s="55">
        <f>IFERROR(IF(VLOOKUP(D1729,rng_ND,5,FALSE)="Ja",MAX(D_SAV!AD1729:AE1729),D_SAV!AD1729),0)</f>
        <v>0</v>
      </c>
      <c r="AG1729" s="55">
        <f t="shared" si="479"/>
        <v>0</v>
      </c>
      <c r="AH1729" s="55">
        <f t="shared" si="480"/>
        <v>0</v>
      </c>
      <c r="AI1729" s="55">
        <f t="shared" si="481"/>
        <v>0</v>
      </c>
      <c r="AJ1729" s="55">
        <f t="shared" si="482"/>
        <v>0</v>
      </c>
      <c r="AK1729" s="55">
        <f t="shared" si="473"/>
        <v>0</v>
      </c>
      <c r="AL1729" s="55">
        <f t="shared" si="474"/>
        <v>0</v>
      </c>
      <c r="AM1729" s="55">
        <f t="shared" si="475"/>
        <v>0</v>
      </c>
    </row>
    <row r="1730" spans="1:39" x14ac:dyDescent="0.25">
      <c r="A1730" s="47">
        <v>1726</v>
      </c>
      <c r="B1730" s="358" t="str">
        <f>IF(AND(E1730&lt;&gt;0,D1730&lt;&gt;0,F1730&lt;&gt;0),IF(C1730&lt;&gt;0,CONCATENATE(C1730,"-AGr",VLOOKUP(D1730,Listen!$A$2:$G$45,7,FALSE),"-",E1730,"-",F1730,),CONCATENATE("AGr",VLOOKUP(D1730,Listen!$A$2:$G$45,7,FALSE),"-",E1730,"-",F1730)),"keine vollständige ID")</f>
        <v>keine vollständige ID</v>
      </c>
      <c r="C1730" s="359">
        <f>'[2]III_SAV-Details_NB'!B1736</f>
        <v>0</v>
      </c>
      <c r="D1730" s="359">
        <f>'[2]III_SAV-Details_NB'!C1736</f>
        <v>0</v>
      </c>
      <c r="E1730" s="359">
        <f>'[2]III_SAV-Details_NB'!D1736</f>
        <v>0</v>
      </c>
      <c r="F1730" s="490"/>
      <c r="G1730" s="281">
        <f>'[2]III_SAV-Details_NB'!X1736</f>
        <v>0</v>
      </c>
      <c r="H1730" s="281">
        <f t="shared" si="476"/>
        <v>0</v>
      </c>
      <c r="I1730" s="281">
        <f>IF(con_EOGJahr=2025,'[2]III_SAV-Details_NB'!AA1736,IF(con_EOGJahr=2026,'[2]III_SAV-Details_NB'!AB1736,'[2]III_SAV-Details_NB'!AC1736))</f>
        <v>0</v>
      </c>
      <c r="J1730" s="282"/>
      <c r="K1730" s="282"/>
      <c r="L1730" s="282"/>
      <c r="M1730" s="282"/>
      <c r="N1730" s="282"/>
      <c r="O1730" s="282"/>
      <c r="P1730" s="52">
        <f t="shared" si="477"/>
        <v>0</v>
      </c>
      <c r="Q1730" s="60"/>
      <c r="R1730" s="53">
        <f t="shared" si="483"/>
        <v>0</v>
      </c>
      <c r="S1730" s="59"/>
      <c r="T1730" s="61"/>
      <c r="U1730" s="342" t="str">
        <f t="shared" si="487"/>
        <v>k.A.</v>
      </c>
      <c r="V1730" s="343" t="str">
        <f t="shared" si="484"/>
        <v>k.A.</v>
      </c>
      <c r="W1730" s="343" t="str">
        <f>IFERROR(IF(OR($D1730="",$E1730=0,con_Ende=0),"k.A.",IF(VLOOKUP($D1730,rng_ND,5,0)="Nein",VLOOKUP($D1730,rng_ND,2,FALSE),MIN(VLOOKUP($D1730,rng_ND,2,FALSE),A_Stammdaten!$B$19-D_SAV!$E1730+1))),"k.A.")</f>
        <v>k.A.</v>
      </c>
      <c r="X1730" s="343" t="str">
        <f t="shared" si="485"/>
        <v>k.A.</v>
      </c>
      <c r="Y1730" s="62"/>
      <c r="Z1730" s="48">
        <f t="shared" si="486"/>
        <v>0</v>
      </c>
      <c r="AA1730" s="457"/>
      <c r="AB1730" s="55">
        <f t="shared" si="478"/>
        <v>0</v>
      </c>
      <c r="AC1730" s="55">
        <f>IF(A_Stammdaten!$B$25="ja",D_SAV!AA1730,D_SAV!AB1730)</f>
        <v>0</v>
      </c>
      <c r="AD1730" s="478">
        <f>IF(AC1730=0,0,IF(U1730-(con_EOGJahr-D_SAV!E1730)&lt;=0,AC1730,AC1730/V1730))</f>
        <v>0</v>
      </c>
      <c r="AE1730" s="478">
        <f>IFERROR(IF(AND(VLOOKUP(D1730,rng_ND,5,FALSE)="Ja",D_SAV!T1730="degressiv"),D_SAV!AC1730*Y1730/100,0),0)</f>
        <v>0</v>
      </c>
      <c r="AF1730" s="55">
        <f>IFERROR(IF(VLOOKUP(D1730,rng_ND,5,FALSE)="Ja",MAX(D_SAV!AD1730:AE1730),D_SAV!AD1730),0)</f>
        <v>0</v>
      </c>
      <c r="AG1730" s="55">
        <f t="shared" si="479"/>
        <v>0</v>
      </c>
      <c r="AH1730" s="55">
        <f t="shared" si="480"/>
        <v>0</v>
      </c>
      <c r="AI1730" s="55">
        <f t="shared" si="481"/>
        <v>0</v>
      </c>
      <c r="AJ1730" s="55">
        <f t="shared" si="482"/>
        <v>0</v>
      </c>
      <c r="AK1730" s="55">
        <f t="shared" si="473"/>
        <v>0</v>
      </c>
      <c r="AL1730" s="55">
        <f t="shared" si="474"/>
        <v>0</v>
      </c>
      <c r="AM1730" s="55">
        <f t="shared" si="475"/>
        <v>0</v>
      </c>
    </row>
    <row r="1731" spans="1:39" x14ac:dyDescent="0.25">
      <c r="A1731" s="47">
        <v>1727</v>
      </c>
      <c r="B1731" s="358" t="str">
        <f>IF(AND(E1731&lt;&gt;0,D1731&lt;&gt;0,F1731&lt;&gt;0),IF(C1731&lt;&gt;0,CONCATENATE(C1731,"-AGr",VLOOKUP(D1731,Listen!$A$2:$G$45,7,FALSE),"-",E1731,"-",F1731,),CONCATENATE("AGr",VLOOKUP(D1731,Listen!$A$2:$G$45,7,FALSE),"-",E1731,"-",F1731)),"keine vollständige ID")</f>
        <v>keine vollständige ID</v>
      </c>
      <c r="C1731" s="359">
        <f>'[2]III_SAV-Details_NB'!B1737</f>
        <v>0</v>
      </c>
      <c r="D1731" s="359">
        <f>'[2]III_SAV-Details_NB'!C1737</f>
        <v>0</v>
      </c>
      <c r="E1731" s="359">
        <f>'[2]III_SAV-Details_NB'!D1737</f>
        <v>0</v>
      </c>
      <c r="F1731" s="490"/>
      <c r="G1731" s="281">
        <f>'[2]III_SAV-Details_NB'!X1737</f>
        <v>0</v>
      </c>
      <c r="H1731" s="281">
        <f t="shared" si="476"/>
        <v>0</v>
      </c>
      <c r="I1731" s="281">
        <f>IF(con_EOGJahr=2025,'[2]III_SAV-Details_NB'!AA1737,IF(con_EOGJahr=2026,'[2]III_SAV-Details_NB'!AB1737,'[2]III_SAV-Details_NB'!AC1737))</f>
        <v>0</v>
      </c>
      <c r="J1731" s="282"/>
      <c r="K1731" s="282"/>
      <c r="L1731" s="282"/>
      <c r="M1731" s="282"/>
      <c r="N1731" s="282"/>
      <c r="O1731" s="282"/>
      <c r="P1731" s="52">
        <f t="shared" si="477"/>
        <v>0</v>
      </c>
      <c r="Q1731" s="60"/>
      <c r="R1731" s="53">
        <f t="shared" si="483"/>
        <v>0</v>
      </c>
      <c r="S1731" s="59"/>
      <c r="T1731" s="61"/>
      <c r="U1731" s="342" t="str">
        <f t="shared" si="487"/>
        <v>k.A.</v>
      </c>
      <c r="V1731" s="343" t="str">
        <f t="shared" si="484"/>
        <v>k.A.</v>
      </c>
      <c r="W1731" s="343" t="str">
        <f>IFERROR(IF(OR($D1731="",$E1731=0,con_Ende=0),"k.A.",IF(VLOOKUP($D1731,rng_ND,5,0)="Nein",VLOOKUP($D1731,rng_ND,2,FALSE),MIN(VLOOKUP($D1731,rng_ND,2,FALSE),A_Stammdaten!$B$19-D_SAV!$E1731+1))),"k.A.")</f>
        <v>k.A.</v>
      </c>
      <c r="X1731" s="343" t="str">
        <f t="shared" si="485"/>
        <v>k.A.</v>
      </c>
      <c r="Y1731" s="62"/>
      <c r="Z1731" s="48">
        <f t="shared" si="486"/>
        <v>0</v>
      </c>
      <c r="AA1731" s="457"/>
      <c r="AB1731" s="55">
        <f t="shared" si="478"/>
        <v>0</v>
      </c>
      <c r="AC1731" s="55">
        <f>IF(A_Stammdaten!$B$25="ja",D_SAV!AA1731,D_SAV!AB1731)</f>
        <v>0</v>
      </c>
      <c r="AD1731" s="478">
        <f>IF(AC1731=0,0,IF(U1731-(con_EOGJahr-D_SAV!E1731)&lt;=0,AC1731,AC1731/V1731))</f>
        <v>0</v>
      </c>
      <c r="AE1731" s="478">
        <f>IFERROR(IF(AND(VLOOKUP(D1731,rng_ND,5,FALSE)="Ja",D_SAV!T1731="degressiv"),D_SAV!AC1731*Y1731/100,0),0)</f>
        <v>0</v>
      </c>
      <c r="AF1731" s="55">
        <f>IFERROR(IF(VLOOKUP(D1731,rng_ND,5,FALSE)="Ja",MAX(D_SAV!AD1731:AE1731),D_SAV!AD1731),0)</f>
        <v>0</v>
      </c>
      <c r="AG1731" s="55">
        <f t="shared" si="479"/>
        <v>0</v>
      </c>
      <c r="AH1731" s="55">
        <f t="shared" si="480"/>
        <v>0</v>
      </c>
      <c r="AI1731" s="55">
        <f t="shared" si="481"/>
        <v>0</v>
      </c>
      <c r="AJ1731" s="55">
        <f t="shared" si="482"/>
        <v>0</v>
      </c>
      <c r="AK1731" s="55">
        <f t="shared" si="473"/>
        <v>0</v>
      </c>
      <c r="AL1731" s="55">
        <f t="shared" si="474"/>
        <v>0</v>
      </c>
      <c r="AM1731" s="55">
        <f t="shared" si="475"/>
        <v>0</v>
      </c>
    </row>
    <row r="1732" spans="1:39" x14ac:dyDescent="0.25">
      <c r="A1732" s="47">
        <v>1728</v>
      </c>
      <c r="B1732" s="358" t="str">
        <f>IF(AND(E1732&lt;&gt;0,D1732&lt;&gt;0,F1732&lt;&gt;0),IF(C1732&lt;&gt;0,CONCATENATE(C1732,"-AGr",VLOOKUP(D1732,Listen!$A$2:$G$45,7,FALSE),"-",E1732,"-",F1732,),CONCATENATE("AGr",VLOOKUP(D1732,Listen!$A$2:$G$45,7,FALSE),"-",E1732,"-",F1732)),"keine vollständige ID")</f>
        <v>keine vollständige ID</v>
      </c>
      <c r="C1732" s="359">
        <f>'[2]III_SAV-Details_NB'!B1738</f>
        <v>0</v>
      </c>
      <c r="D1732" s="359">
        <f>'[2]III_SAV-Details_NB'!C1738</f>
        <v>0</v>
      </c>
      <c r="E1732" s="359">
        <f>'[2]III_SAV-Details_NB'!D1738</f>
        <v>0</v>
      </c>
      <c r="F1732" s="490"/>
      <c r="G1732" s="281">
        <f>'[2]III_SAV-Details_NB'!X1738</f>
        <v>0</v>
      </c>
      <c r="H1732" s="281">
        <f t="shared" si="476"/>
        <v>0</v>
      </c>
      <c r="I1732" s="281">
        <f>IF(con_EOGJahr=2025,'[2]III_SAV-Details_NB'!AA1738,IF(con_EOGJahr=2026,'[2]III_SAV-Details_NB'!AB1738,'[2]III_SAV-Details_NB'!AC1738))</f>
        <v>0</v>
      </c>
      <c r="J1732" s="282"/>
      <c r="K1732" s="282"/>
      <c r="L1732" s="282"/>
      <c r="M1732" s="282"/>
      <c r="N1732" s="282"/>
      <c r="O1732" s="282"/>
      <c r="P1732" s="52">
        <f t="shared" si="477"/>
        <v>0</v>
      </c>
      <c r="Q1732" s="60"/>
      <c r="R1732" s="53">
        <f t="shared" si="483"/>
        <v>0</v>
      </c>
      <c r="S1732" s="59"/>
      <c r="T1732" s="61"/>
      <c r="U1732" s="342" t="str">
        <f t="shared" si="487"/>
        <v>k.A.</v>
      </c>
      <c r="V1732" s="343" t="str">
        <f t="shared" si="484"/>
        <v>k.A.</v>
      </c>
      <c r="W1732" s="343" t="str">
        <f>IFERROR(IF(OR($D1732="",$E1732=0,con_Ende=0),"k.A.",IF(VLOOKUP($D1732,rng_ND,5,0)="Nein",VLOOKUP($D1732,rng_ND,2,FALSE),MIN(VLOOKUP($D1732,rng_ND,2,FALSE),A_Stammdaten!$B$19-D_SAV!$E1732+1))),"k.A.")</f>
        <v>k.A.</v>
      </c>
      <c r="X1732" s="343" t="str">
        <f t="shared" si="485"/>
        <v>k.A.</v>
      </c>
      <c r="Y1732" s="62"/>
      <c r="Z1732" s="48">
        <f t="shared" si="486"/>
        <v>0</v>
      </c>
      <c r="AA1732" s="457"/>
      <c r="AB1732" s="55">
        <f t="shared" si="478"/>
        <v>0</v>
      </c>
      <c r="AC1732" s="55">
        <f>IF(A_Stammdaten!$B$25="ja",D_SAV!AA1732,D_SAV!AB1732)</f>
        <v>0</v>
      </c>
      <c r="AD1732" s="478">
        <f>IF(AC1732=0,0,IF(U1732-(con_EOGJahr-D_SAV!E1732)&lt;=0,AC1732,AC1732/V1732))</f>
        <v>0</v>
      </c>
      <c r="AE1732" s="478">
        <f>IFERROR(IF(AND(VLOOKUP(D1732,rng_ND,5,FALSE)="Ja",D_SAV!T1732="degressiv"),D_SAV!AC1732*Y1732/100,0),0)</f>
        <v>0</v>
      </c>
      <c r="AF1732" s="55">
        <f>IFERROR(IF(VLOOKUP(D1732,rng_ND,5,FALSE)="Ja",MAX(D_SAV!AD1732:AE1732),D_SAV!AD1732),0)</f>
        <v>0</v>
      </c>
      <c r="AG1732" s="55">
        <f t="shared" si="479"/>
        <v>0</v>
      </c>
      <c r="AH1732" s="55">
        <f t="shared" si="480"/>
        <v>0</v>
      </c>
      <c r="AI1732" s="55">
        <f t="shared" si="481"/>
        <v>0</v>
      </c>
      <c r="AJ1732" s="55">
        <f t="shared" si="482"/>
        <v>0</v>
      </c>
      <c r="AK1732" s="55">
        <f t="shared" si="473"/>
        <v>0</v>
      </c>
      <c r="AL1732" s="55">
        <f t="shared" si="474"/>
        <v>0</v>
      </c>
      <c r="AM1732" s="55">
        <f t="shared" si="475"/>
        <v>0</v>
      </c>
    </row>
    <row r="1733" spans="1:39" x14ac:dyDescent="0.25">
      <c r="A1733" s="47">
        <v>1729</v>
      </c>
      <c r="B1733" s="358" t="str">
        <f>IF(AND(E1733&lt;&gt;0,D1733&lt;&gt;0,F1733&lt;&gt;0),IF(C1733&lt;&gt;0,CONCATENATE(C1733,"-AGr",VLOOKUP(D1733,Listen!$A$2:$G$45,7,FALSE),"-",E1733,"-",F1733,),CONCATENATE("AGr",VLOOKUP(D1733,Listen!$A$2:$G$45,7,FALSE),"-",E1733,"-",F1733)),"keine vollständige ID")</f>
        <v>keine vollständige ID</v>
      </c>
      <c r="C1733" s="359">
        <f>'[2]III_SAV-Details_NB'!B1739</f>
        <v>0</v>
      </c>
      <c r="D1733" s="359">
        <f>'[2]III_SAV-Details_NB'!C1739</f>
        <v>0</v>
      </c>
      <c r="E1733" s="359">
        <f>'[2]III_SAV-Details_NB'!D1739</f>
        <v>0</v>
      </c>
      <c r="F1733" s="490"/>
      <c r="G1733" s="281">
        <f>'[2]III_SAV-Details_NB'!X1739</f>
        <v>0</v>
      </c>
      <c r="H1733" s="281">
        <f t="shared" si="476"/>
        <v>0</v>
      </c>
      <c r="I1733" s="281">
        <f>IF(con_EOGJahr=2025,'[2]III_SAV-Details_NB'!AA1739,IF(con_EOGJahr=2026,'[2]III_SAV-Details_NB'!AB1739,'[2]III_SAV-Details_NB'!AC1739))</f>
        <v>0</v>
      </c>
      <c r="J1733" s="282"/>
      <c r="K1733" s="282"/>
      <c r="L1733" s="282"/>
      <c r="M1733" s="282"/>
      <c r="N1733" s="282"/>
      <c r="O1733" s="282"/>
      <c r="P1733" s="52">
        <f t="shared" si="477"/>
        <v>0</v>
      </c>
      <c r="Q1733" s="60"/>
      <c r="R1733" s="53">
        <f t="shared" si="483"/>
        <v>0</v>
      </c>
      <c r="S1733" s="59"/>
      <c r="T1733" s="61"/>
      <c r="U1733" s="342" t="str">
        <f t="shared" si="487"/>
        <v>k.A.</v>
      </c>
      <c r="V1733" s="343" t="str">
        <f t="shared" si="484"/>
        <v>k.A.</v>
      </c>
      <c r="W1733" s="343" t="str">
        <f>IFERROR(IF(OR($D1733="",$E1733=0,con_Ende=0),"k.A.",IF(VLOOKUP($D1733,rng_ND,5,0)="Nein",VLOOKUP($D1733,rng_ND,2,FALSE),MIN(VLOOKUP($D1733,rng_ND,2,FALSE),A_Stammdaten!$B$19-D_SAV!$E1733+1))),"k.A.")</f>
        <v>k.A.</v>
      </c>
      <c r="X1733" s="343" t="str">
        <f t="shared" si="485"/>
        <v>k.A.</v>
      </c>
      <c r="Y1733" s="62"/>
      <c r="Z1733" s="48">
        <f t="shared" si="486"/>
        <v>0</v>
      </c>
      <c r="AA1733" s="457"/>
      <c r="AB1733" s="55">
        <f t="shared" si="478"/>
        <v>0</v>
      </c>
      <c r="AC1733" s="55">
        <f>IF(A_Stammdaten!$B$25="ja",D_SAV!AA1733,D_SAV!AB1733)</f>
        <v>0</v>
      </c>
      <c r="AD1733" s="478">
        <f>IF(AC1733=0,0,IF(U1733-(con_EOGJahr-D_SAV!E1733)&lt;=0,AC1733,AC1733/V1733))</f>
        <v>0</v>
      </c>
      <c r="AE1733" s="478">
        <f>IFERROR(IF(AND(VLOOKUP(D1733,rng_ND,5,FALSE)="Ja",D_SAV!T1733="degressiv"),D_SAV!AC1733*Y1733/100,0),0)</f>
        <v>0</v>
      </c>
      <c r="AF1733" s="55">
        <f>IFERROR(IF(VLOOKUP(D1733,rng_ND,5,FALSE)="Ja",MAX(D_SAV!AD1733:AE1733),D_SAV!AD1733),0)</f>
        <v>0</v>
      </c>
      <c r="AG1733" s="55">
        <f t="shared" si="479"/>
        <v>0</v>
      </c>
      <c r="AH1733" s="55">
        <f t="shared" si="480"/>
        <v>0</v>
      </c>
      <c r="AI1733" s="55">
        <f t="shared" si="481"/>
        <v>0</v>
      </c>
      <c r="AJ1733" s="55">
        <f t="shared" si="482"/>
        <v>0</v>
      </c>
      <c r="AK1733" s="55">
        <f t="shared" ref="AK1733:AK1796" si="488">IF($E1733&gt;=2006,AC1733,con_EKQ*AH1733+(1-con_EKQ)*AC1733)</f>
        <v>0</v>
      </c>
      <c r="AL1733" s="55">
        <f t="shared" ref="AL1733:AL1796" si="489">IF($E1733&gt;=2006,AF1733,con_EKQ*AI1733+(1-con_EKQ)*AF1733)</f>
        <v>0</v>
      </c>
      <c r="AM1733" s="55">
        <f t="shared" ref="AM1733:AM1796" si="490">IF($E1733&gt;=2006,AG1733,con_EKQ*AJ1733+(1-con_EKQ)*AG1733)</f>
        <v>0</v>
      </c>
    </row>
    <row r="1734" spans="1:39" x14ac:dyDescent="0.25">
      <c r="A1734" s="47">
        <v>1730</v>
      </c>
      <c r="B1734" s="358" t="str">
        <f>IF(AND(E1734&lt;&gt;0,D1734&lt;&gt;0,F1734&lt;&gt;0),IF(C1734&lt;&gt;0,CONCATENATE(C1734,"-AGr",VLOOKUP(D1734,Listen!$A$2:$G$45,7,FALSE),"-",E1734,"-",F1734,),CONCATENATE("AGr",VLOOKUP(D1734,Listen!$A$2:$G$45,7,FALSE),"-",E1734,"-",F1734)),"keine vollständige ID")</f>
        <v>keine vollständige ID</v>
      </c>
      <c r="C1734" s="359">
        <f>'[2]III_SAV-Details_NB'!B1740</f>
        <v>0</v>
      </c>
      <c r="D1734" s="359">
        <f>'[2]III_SAV-Details_NB'!C1740</f>
        <v>0</v>
      </c>
      <c r="E1734" s="359">
        <f>'[2]III_SAV-Details_NB'!D1740</f>
        <v>0</v>
      </c>
      <c r="F1734" s="490"/>
      <c r="G1734" s="281">
        <f>'[2]III_SAV-Details_NB'!X1740</f>
        <v>0</v>
      </c>
      <c r="H1734" s="281">
        <f t="shared" ref="H1734:H1797" si="491">+G1734</f>
        <v>0</v>
      </c>
      <c r="I1734" s="281">
        <f>IF(con_EOGJahr=2025,'[2]III_SAV-Details_NB'!AA1740,IF(con_EOGJahr=2026,'[2]III_SAV-Details_NB'!AB1740,'[2]III_SAV-Details_NB'!AC1740))</f>
        <v>0</v>
      </c>
      <c r="J1734" s="282"/>
      <c r="K1734" s="282"/>
      <c r="L1734" s="282"/>
      <c r="M1734" s="282"/>
      <c r="N1734" s="282"/>
      <c r="O1734" s="282"/>
      <c r="P1734" s="52">
        <f t="shared" ref="P1734:P1797" si="492">SUM(I1734:O1734)</f>
        <v>0</v>
      </c>
      <c r="Q1734" s="60"/>
      <c r="R1734" s="53">
        <f t="shared" si="483"/>
        <v>0</v>
      </c>
      <c r="S1734" s="59"/>
      <c r="T1734" s="61"/>
      <c r="U1734" s="342" t="str">
        <f t="shared" si="487"/>
        <v>k.A.</v>
      </c>
      <c r="V1734" s="343" t="str">
        <f t="shared" si="484"/>
        <v>k.A.</v>
      </c>
      <c r="W1734" s="343" t="str">
        <f>IFERROR(IF(OR($D1734="",$E1734=0,con_Ende=0),"k.A.",IF(VLOOKUP($D1734,rng_ND,5,0)="Nein",VLOOKUP($D1734,rng_ND,2,FALSE),MIN(VLOOKUP($D1734,rng_ND,2,FALSE),A_Stammdaten!$B$19-D_SAV!$E1734+1))),"k.A.")</f>
        <v>k.A.</v>
      </c>
      <c r="X1734" s="343" t="str">
        <f t="shared" si="485"/>
        <v>k.A.</v>
      </c>
      <c r="Y1734" s="62"/>
      <c r="Z1734" s="48">
        <f t="shared" si="486"/>
        <v>0</v>
      </c>
      <c r="AA1734" s="457"/>
      <c r="AB1734" s="55">
        <f t="shared" ref="AB1734:AB1797" si="493">R1734</f>
        <v>0</v>
      </c>
      <c r="AC1734" s="55">
        <f>IF(A_Stammdaten!$B$25="ja",D_SAV!AA1734,D_SAV!AB1734)</f>
        <v>0</v>
      </c>
      <c r="AD1734" s="478">
        <f>IF(AC1734=0,0,IF(U1734-(con_EOGJahr-D_SAV!E1734)&lt;=0,AC1734,AC1734/V1734))</f>
        <v>0</v>
      </c>
      <c r="AE1734" s="478">
        <f>IFERROR(IF(AND(VLOOKUP(D1734,rng_ND,5,FALSE)="Ja",D_SAV!T1734="degressiv"),D_SAV!AC1734*Y1734/100,0),0)</f>
        <v>0</v>
      </c>
      <c r="AF1734" s="55">
        <f>IFERROR(IF(VLOOKUP(D1734,rng_ND,5,FALSE)="Ja",MAX(D_SAV!AD1734:AE1734),D_SAV!AD1734),0)</f>
        <v>0</v>
      </c>
      <c r="AG1734" s="55">
        <f t="shared" ref="AG1734:AG1797" si="494">AC1734-AF1734</f>
        <v>0</v>
      </c>
      <c r="AH1734" s="55">
        <f t="shared" ref="AH1734:AH1797" si="495">IF($E1734&gt;=2006,0,AC1734*$Z1734)</f>
        <v>0</v>
      </c>
      <c r="AI1734" s="55">
        <f t="shared" ref="AI1734:AI1797" si="496">IF($E1734&gt;=2006,0,AF1734*$Z1734)</f>
        <v>0</v>
      </c>
      <c r="AJ1734" s="55">
        <f t="shared" ref="AJ1734:AJ1797" si="497">IF($E1734&gt;=2006,0,AG1734*$Z1734)</f>
        <v>0</v>
      </c>
      <c r="AK1734" s="55">
        <f t="shared" si="488"/>
        <v>0</v>
      </c>
      <c r="AL1734" s="55">
        <f t="shared" si="489"/>
        <v>0</v>
      </c>
      <c r="AM1734" s="55">
        <f t="shared" si="490"/>
        <v>0</v>
      </c>
    </row>
    <row r="1735" spans="1:39" x14ac:dyDescent="0.25">
      <c r="A1735" s="47">
        <v>1731</v>
      </c>
      <c r="B1735" s="358" t="str">
        <f>IF(AND(E1735&lt;&gt;0,D1735&lt;&gt;0,F1735&lt;&gt;0),IF(C1735&lt;&gt;0,CONCATENATE(C1735,"-AGr",VLOOKUP(D1735,Listen!$A$2:$G$45,7,FALSE),"-",E1735,"-",F1735,),CONCATENATE("AGr",VLOOKUP(D1735,Listen!$A$2:$G$45,7,FALSE),"-",E1735,"-",F1735)),"keine vollständige ID")</f>
        <v>keine vollständige ID</v>
      </c>
      <c r="C1735" s="359">
        <f>'[2]III_SAV-Details_NB'!B1741</f>
        <v>0</v>
      </c>
      <c r="D1735" s="359">
        <f>'[2]III_SAV-Details_NB'!C1741</f>
        <v>0</v>
      </c>
      <c r="E1735" s="359">
        <f>'[2]III_SAV-Details_NB'!D1741</f>
        <v>0</v>
      </c>
      <c r="F1735" s="490"/>
      <c r="G1735" s="281">
        <f>'[2]III_SAV-Details_NB'!X1741</f>
        <v>0</v>
      </c>
      <c r="H1735" s="281">
        <f t="shared" si="491"/>
        <v>0</v>
      </c>
      <c r="I1735" s="281">
        <f>IF(con_EOGJahr=2025,'[2]III_SAV-Details_NB'!AA1741,IF(con_EOGJahr=2026,'[2]III_SAV-Details_NB'!AB1741,'[2]III_SAV-Details_NB'!AC1741))</f>
        <v>0</v>
      </c>
      <c r="J1735" s="282"/>
      <c r="K1735" s="282"/>
      <c r="L1735" s="282"/>
      <c r="M1735" s="282"/>
      <c r="N1735" s="282"/>
      <c r="O1735" s="282"/>
      <c r="P1735" s="52">
        <f t="shared" si="492"/>
        <v>0</v>
      </c>
      <c r="Q1735" s="60"/>
      <c r="R1735" s="53">
        <f t="shared" si="483"/>
        <v>0</v>
      </c>
      <c r="S1735" s="59"/>
      <c r="T1735" s="61"/>
      <c r="U1735" s="342" t="str">
        <f t="shared" si="487"/>
        <v>k.A.</v>
      </c>
      <c r="V1735" s="343" t="str">
        <f t="shared" si="484"/>
        <v>k.A.</v>
      </c>
      <c r="W1735" s="343" t="str">
        <f>IFERROR(IF(OR($D1735="",$E1735=0,con_Ende=0),"k.A.",IF(VLOOKUP($D1735,rng_ND,5,0)="Nein",VLOOKUP($D1735,rng_ND,2,FALSE),MIN(VLOOKUP($D1735,rng_ND,2,FALSE),A_Stammdaten!$B$19-D_SAV!$E1735+1))),"k.A.")</f>
        <v>k.A.</v>
      </c>
      <c r="X1735" s="343" t="str">
        <f t="shared" si="485"/>
        <v>k.A.</v>
      </c>
      <c r="Y1735" s="62"/>
      <c r="Z1735" s="48">
        <f t="shared" si="486"/>
        <v>0</v>
      </c>
      <c r="AA1735" s="457"/>
      <c r="AB1735" s="55">
        <f t="shared" si="493"/>
        <v>0</v>
      </c>
      <c r="AC1735" s="55">
        <f>IF(A_Stammdaten!$B$25="ja",D_SAV!AA1735,D_SAV!AB1735)</f>
        <v>0</v>
      </c>
      <c r="AD1735" s="478">
        <f>IF(AC1735=0,0,IF(U1735-(con_EOGJahr-D_SAV!E1735)&lt;=0,AC1735,AC1735/V1735))</f>
        <v>0</v>
      </c>
      <c r="AE1735" s="478">
        <f>IFERROR(IF(AND(VLOOKUP(D1735,rng_ND,5,FALSE)="Ja",D_SAV!T1735="degressiv"),D_SAV!AC1735*Y1735/100,0),0)</f>
        <v>0</v>
      </c>
      <c r="AF1735" s="55">
        <f>IFERROR(IF(VLOOKUP(D1735,rng_ND,5,FALSE)="Ja",MAX(D_SAV!AD1735:AE1735),D_SAV!AD1735),0)</f>
        <v>0</v>
      </c>
      <c r="AG1735" s="55">
        <f t="shared" si="494"/>
        <v>0</v>
      </c>
      <c r="AH1735" s="55">
        <f t="shared" si="495"/>
        <v>0</v>
      </c>
      <c r="AI1735" s="55">
        <f t="shared" si="496"/>
        <v>0</v>
      </c>
      <c r="AJ1735" s="55">
        <f t="shared" si="497"/>
        <v>0</v>
      </c>
      <c r="AK1735" s="55">
        <f t="shared" si="488"/>
        <v>0</v>
      </c>
      <c r="AL1735" s="55">
        <f t="shared" si="489"/>
        <v>0</v>
      </c>
      <c r="AM1735" s="55">
        <f t="shared" si="490"/>
        <v>0</v>
      </c>
    </row>
    <row r="1736" spans="1:39" x14ac:dyDescent="0.25">
      <c r="A1736" s="47">
        <v>1732</v>
      </c>
      <c r="B1736" s="358" t="str">
        <f>IF(AND(E1736&lt;&gt;0,D1736&lt;&gt;0,F1736&lt;&gt;0),IF(C1736&lt;&gt;0,CONCATENATE(C1736,"-AGr",VLOOKUP(D1736,Listen!$A$2:$G$45,7,FALSE),"-",E1736,"-",F1736,),CONCATENATE("AGr",VLOOKUP(D1736,Listen!$A$2:$G$45,7,FALSE),"-",E1736,"-",F1736)),"keine vollständige ID")</f>
        <v>keine vollständige ID</v>
      </c>
      <c r="C1736" s="359">
        <f>'[2]III_SAV-Details_NB'!B1742</f>
        <v>0</v>
      </c>
      <c r="D1736" s="359">
        <f>'[2]III_SAV-Details_NB'!C1742</f>
        <v>0</v>
      </c>
      <c r="E1736" s="359">
        <f>'[2]III_SAV-Details_NB'!D1742</f>
        <v>0</v>
      </c>
      <c r="F1736" s="490"/>
      <c r="G1736" s="281">
        <f>'[2]III_SAV-Details_NB'!X1742</f>
        <v>0</v>
      </c>
      <c r="H1736" s="281">
        <f t="shared" si="491"/>
        <v>0</v>
      </c>
      <c r="I1736" s="281">
        <f>IF(con_EOGJahr=2025,'[2]III_SAV-Details_NB'!AA1742,IF(con_EOGJahr=2026,'[2]III_SAV-Details_NB'!AB1742,'[2]III_SAV-Details_NB'!AC1742))</f>
        <v>0</v>
      </c>
      <c r="J1736" s="282"/>
      <c r="K1736" s="282"/>
      <c r="L1736" s="282"/>
      <c r="M1736" s="282"/>
      <c r="N1736" s="282"/>
      <c r="O1736" s="282"/>
      <c r="P1736" s="52">
        <f t="shared" si="492"/>
        <v>0</v>
      </c>
      <c r="Q1736" s="60"/>
      <c r="R1736" s="53">
        <f t="shared" si="483"/>
        <v>0</v>
      </c>
      <c r="S1736" s="59"/>
      <c r="T1736" s="61"/>
      <c r="U1736" s="342" t="str">
        <f t="shared" si="487"/>
        <v>k.A.</v>
      </c>
      <c r="V1736" s="343" t="str">
        <f t="shared" si="484"/>
        <v>k.A.</v>
      </c>
      <c r="W1736" s="343" t="str">
        <f>IFERROR(IF(OR($D1736="",$E1736=0,con_Ende=0),"k.A.",IF(VLOOKUP($D1736,rng_ND,5,0)="Nein",VLOOKUP($D1736,rng_ND,2,FALSE),MIN(VLOOKUP($D1736,rng_ND,2,FALSE),A_Stammdaten!$B$19-D_SAV!$E1736+1))),"k.A.")</f>
        <v>k.A.</v>
      </c>
      <c r="X1736" s="343" t="str">
        <f t="shared" si="485"/>
        <v>k.A.</v>
      </c>
      <c r="Y1736" s="62"/>
      <c r="Z1736" s="48">
        <f t="shared" si="486"/>
        <v>0</v>
      </c>
      <c r="AA1736" s="457"/>
      <c r="AB1736" s="55">
        <f t="shared" si="493"/>
        <v>0</v>
      </c>
      <c r="AC1736" s="55">
        <f>IF(A_Stammdaten!$B$25="ja",D_SAV!AA1736,D_SAV!AB1736)</f>
        <v>0</v>
      </c>
      <c r="AD1736" s="478">
        <f>IF(AC1736=0,0,IF(U1736-(con_EOGJahr-D_SAV!E1736)&lt;=0,AC1736,AC1736/V1736))</f>
        <v>0</v>
      </c>
      <c r="AE1736" s="478">
        <f>IFERROR(IF(AND(VLOOKUP(D1736,rng_ND,5,FALSE)="Ja",D_SAV!T1736="degressiv"),D_SAV!AC1736*Y1736/100,0),0)</f>
        <v>0</v>
      </c>
      <c r="AF1736" s="55">
        <f>IFERROR(IF(VLOOKUP(D1736,rng_ND,5,FALSE)="Ja",MAX(D_SAV!AD1736:AE1736),D_SAV!AD1736),0)</f>
        <v>0</v>
      </c>
      <c r="AG1736" s="55">
        <f t="shared" si="494"/>
        <v>0</v>
      </c>
      <c r="AH1736" s="55">
        <f t="shared" si="495"/>
        <v>0</v>
      </c>
      <c r="AI1736" s="55">
        <f t="shared" si="496"/>
        <v>0</v>
      </c>
      <c r="AJ1736" s="55">
        <f t="shared" si="497"/>
        <v>0</v>
      </c>
      <c r="AK1736" s="55">
        <f t="shared" si="488"/>
        <v>0</v>
      </c>
      <c r="AL1736" s="55">
        <f t="shared" si="489"/>
        <v>0</v>
      </c>
      <c r="AM1736" s="55">
        <f t="shared" si="490"/>
        <v>0</v>
      </c>
    </row>
    <row r="1737" spans="1:39" x14ac:dyDescent="0.25">
      <c r="A1737" s="47">
        <v>1733</v>
      </c>
      <c r="B1737" s="358" t="str">
        <f>IF(AND(E1737&lt;&gt;0,D1737&lt;&gt;0,F1737&lt;&gt;0),IF(C1737&lt;&gt;0,CONCATENATE(C1737,"-AGr",VLOOKUP(D1737,Listen!$A$2:$G$45,7,FALSE),"-",E1737,"-",F1737,),CONCATENATE("AGr",VLOOKUP(D1737,Listen!$A$2:$G$45,7,FALSE),"-",E1737,"-",F1737)),"keine vollständige ID")</f>
        <v>keine vollständige ID</v>
      </c>
      <c r="C1737" s="359">
        <f>'[2]III_SAV-Details_NB'!B1743</f>
        <v>0</v>
      </c>
      <c r="D1737" s="359">
        <f>'[2]III_SAV-Details_NB'!C1743</f>
        <v>0</v>
      </c>
      <c r="E1737" s="359">
        <f>'[2]III_SAV-Details_NB'!D1743</f>
        <v>0</v>
      </c>
      <c r="F1737" s="490"/>
      <c r="G1737" s="281">
        <f>'[2]III_SAV-Details_NB'!X1743</f>
        <v>0</v>
      </c>
      <c r="H1737" s="281">
        <f t="shared" si="491"/>
        <v>0</v>
      </c>
      <c r="I1737" s="281">
        <f>IF(con_EOGJahr=2025,'[2]III_SAV-Details_NB'!AA1743,IF(con_EOGJahr=2026,'[2]III_SAV-Details_NB'!AB1743,'[2]III_SAV-Details_NB'!AC1743))</f>
        <v>0</v>
      </c>
      <c r="J1737" s="282"/>
      <c r="K1737" s="282"/>
      <c r="L1737" s="282"/>
      <c r="M1737" s="282"/>
      <c r="N1737" s="282"/>
      <c r="O1737" s="282"/>
      <c r="P1737" s="52">
        <f t="shared" si="492"/>
        <v>0</v>
      </c>
      <c r="Q1737" s="60"/>
      <c r="R1737" s="53">
        <f t="shared" si="483"/>
        <v>0</v>
      </c>
      <c r="S1737" s="59"/>
      <c r="T1737" s="61"/>
      <c r="U1737" s="342" t="str">
        <f t="shared" si="487"/>
        <v>k.A.</v>
      </c>
      <c r="V1737" s="343" t="str">
        <f t="shared" si="484"/>
        <v>k.A.</v>
      </c>
      <c r="W1737" s="343" t="str">
        <f>IFERROR(IF(OR($D1737="",$E1737=0,con_Ende=0),"k.A.",IF(VLOOKUP($D1737,rng_ND,5,0)="Nein",VLOOKUP($D1737,rng_ND,2,FALSE),MIN(VLOOKUP($D1737,rng_ND,2,FALSE),A_Stammdaten!$B$19-D_SAV!$E1737+1))),"k.A.")</f>
        <v>k.A.</v>
      </c>
      <c r="X1737" s="343" t="str">
        <f t="shared" si="485"/>
        <v>k.A.</v>
      </c>
      <c r="Y1737" s="62"/>
      <c r="Z1737" s="48">
        <f t="shared" si="486"/>
        <v>0</v>
      </c>
      <c r="AA1737" s="457"/>
      <c r="AB1737" s="55">
        <f t="shared" si="493"/>
        <v>0</v>
      </c>
      <c r="AC1737" s="55">
        <f>IF(A_Stammdaten!$B$25="ja",D_SAV!AA1737,D_SAV!AB1737)</f>
        <v>0</v>
      </c>
      <c r="AD1737" s="478">
        <f>IF(AC1737=0,0,IF(U1737-(con_EOGJahr-D_SAV!E1737)&lt;=0,AC1737,AC1737/V1737))</f>
        <v>0</v>
      </c>
      <c r="AE1737" s="478">
        <f>IFERROR(IF(AND(VLOOKUP(D1737,rng_ND,5,FALSE)="Ja",D_SAV!T1737="degressiv"),D_SAV!AC1737*Y1737/100,0),0)</f>
        <v>0</v>
      </c>
      <c r="AF1737" s="55">
        <f>IFERROR(IF(VLOOKUP(D1737,rng_ND,5,FALSE)="Ja",MAX(D_SAV!AD1737:AE1737),D_SAV!AD1737),0)</f>
        <v>0</v>
      </c>
      <c r="AG1737" s="55">
        <f t="shared" si="494"/>
        <v>0</v>
      </c>
      <c r="AH1737" s="55">
        <f t="shared" si="495"/>
        <v>0</v>
      </c>
      <c r="AI1737" s="55">
        <f t="shared" si="496"/>
        <v>0</v>
      </c>
      <c r="AJ1737" s="55">
        <f t="shared" si="497"/>
        <v>0</v>
      </c>
      <c r="AK1737" s="55">
        <f t="shared" si="488"/>
        <v>0</v>
      </c>
      <c r="AL1737" s="55">
        <f t="shared" si="489"/>
        <v>0</v>
      </c>
      <c r="AM1737" s="55">
        <f t="shared" si="490"/>
        <v>0</v>
      </c>
    </row>
    <row r="1738" spans="1:39" x14ac:dyDescent="0.25">
      <c r="A1738" s="47">
        <v>1734</v>
      </c>
      <c r="B1738" s="358" t="str">
        <f>IF(AND(E1738&lt;&gt;0,D1738&lt;&gt;0,F1738&lt;&gt;0),IF(C1738&lt;&gt;0,CONCATENATE(C1738,"-AGr",VLOOKUP(D1738,Listen!$A$2:$G$45,7,FALSE),"-",E1738,"-",F1738,),CONCATENATE("AGr",VLOOKUP(D1738,Listen!$A$2:$G$45,7,FALSE),"-",E1738,"-",F1738)),"keine vollständige ID")</f>
        <v>keine vollständige ID</v>
      </c>
      <c r="C1738" s="359">
        <f>'[2]III_SAV-Details_NB'!B1744</f>
        <v>0</v>
      </c>
      <c r="D1738" s="359">
        <f>'[2]III_SAV-Details_NB'!C1744</f>
        <v>0</v>
      </c>
      <c r="E1738" s="359">
        <f>'[2]III_SAV-Details_NB'!D1744</f>
        <v>0</v>
      </c>
      <c r="F1738" s="490"/>
      <c r="G1738" s="281">
        <f>'[2]III_SAV-Details_NB'!X1744</f>
        <v>0</v>
      </c>
      <c r="H1738" s="281">
        <f t="shared" si="491"/>
        <v>0</v>
      </c>
      <c r="I1738" s="281">
        <f>IF(con_EOGJahr=2025,'[2]III_SAV-Details_NB'!AA1744,IF(con_EOGJahr=2026,'[2]III_SAV-Details_NB'!AB1744,'[2]III_SAV-Details_NB'!AC1744))</f>
        <v>0</v>
      </c>
      <c r="J1738" s="282"/>
      <c r="K1738" s="282"/>
      <c r="L1738" s="282"/>
      <c r="M1738" s="282"/>
      <c r="N1738" s="282"/>
      <c r="O1738" s="282"/>
      <c r="P1738" s="52">
        <f t="shared" si="492"/>
        <v>0</v>
      </c>
      <c r="Q1738" s="60"/>
      <c r="R1738" s="53">
        <f t="shared" si="483"/>
        <v>0</v>
      </c>
      <c r="S1738" s="59"/>
      <c r="T1738" s="61"/>
      <c r="U1738" s="342" t="str">
        <f t="shared" si="487"/>
        <v>k.A.</v>
      </c>
      <c r="V1738" s="343" t="str">
        <f t="shared" si="484"/>
        <v>k.A.</v>
      </c>
      <c r="W1738" s="343" t="str">
        <f>IFERROR(IF(OR($D1738="",$E1738=0,con_Ende=0),"k.A.",IF(VLOOKUP($D1738,rng_ND,5,0)="Nein",VLOOKUP($D1738,rng_ND,2,FALSE),MIN(VLOOKUP($D1738,rng_ND,2,FALSE),A_Stammdaten!$B$19-D_SAV!$E1738+1))),"k.A.")</f>
        <v>k.A.</v>
      </c>
      <c r="X1738" s="343" t="str">
        <f t="shared" si="485"/>
        <v>k.A.</v>
      </c>
      <c r="Y1738" s="62"/>
      <c r="Z1738" s="48">
        <f t="shared" si="486"/>
        <v>0</v>
      </c>
      <c r="AA1738" s="457"/>
      <c r="AB1738" s="55">
        <f t="shared" si="493"/>
        <v>0</v>
      </c>
      <c r="AC1738" s="55">
        <f>IF(A_Stammdaten!$B$25="ja",D_SAV!AA1738,D_SAV!AB1738)</f>
        <v>0</v>
      </c>
      <c r="AD1738" s="478">
        <f>IF(AC1738=0,0,IF(U1738-(con_EOGJahr-D_SAV!E1738)&lt;=0,AC1738,AC1738/V1738))</f>
        <v>0</v>
      </c>
      <c r="AE1738" s="478">
        <f>IFERROR(IF(AND(VLOOKUP(D1738,rng_ND,5,FALSE)="Ja",D_SAV!T1738="degressiv"),D_SAV!AC1738*Y1738/100,0),0)</f>
        <v>0</v>
      </c>
      <c r="AF1738" s="55">
        <f>IFERROR(IF(VLOOKUP(D1738,rng_ND,5,FALSE)="Ja",MAX(D_SAV!AD1738:AE1738),D_SAV!AD1738),0)</f>
        <v>0</v>
      </c>
      <c r="AG1738" s="55">
        <f t="shared" si="494"/>
        <v>0</v>
      </c>
      <c r="AH1738" s="55">
        <f t="shared" si="495"/>
        <v>0</v>
      </c>
      <c r="AI1738" s="55">
        <f t="shared" si="496"/>
        <v>0</v>
      </c>
      <c r="AJ1738" s="55">
        <f t="shared" si="497"/>
        <v>0</v>
      </c>
      <c r="AK1738" s="55">
        <f t="shared" si="488"/>
        <v>0</v>
      </c>
      <c r="AL1738" s="55">
        <f t="shared" si="489"/>
        <v>0</v>
      </c>
      <c r="AM1738" s="55">
        <f t="shared" si="490"/>
        <v>0</v>
      </c>
    </row>
    <row r="1739" spans="1:39" x14ac:dyDescent="0.25">
      <c r="A1739" s="47">
        <v>1735</v>
      </c>
      <c r="B1739" s="358" t="str">
        <f>IF(AND(E1739&lt;&gt;0,D1739&lt;&gt;0,F1739&lt;&gt;0),IF(C1739&lt;&gt;0,CONCATENATE(C1739,"-AGr",VLOOKUP(D1739,Listen!$A$2:$G$45,7,FALSE),"-",E1739,"-",F1739,),CONCATENATE("AGr",VLOOKUP(D1739,Listen!$A$2:$G$45,7,FALSE),"-",E1739,"-",F1739)),"keine vollständige ID")</f>
        <v>keine vollständige ID</v>
      </c>
      <c r="C1739" s="359">
        <f>'[2]III_SAV-Details_NB'!B1745</f>
        <v>0</v>
      </c>
      <c r="D1739" s="359">
        <f>'[2]III_SAV-Details_NB'!C1745</f>
        <v>0</v>
      </c>
      <c r="E1739" s="359">
        <f>'[2]III_SAV-Details_NB'!D1745</f>
        <v>0</v>
      </c>
      <c r="F1739" s="490"/>
      <c r="G1739" s="281">
        <f>'[2]III_SAV-Details_NB'!X1745</f>
        <v>0</v>
      </c>
      <c r="H1739" s="281">
        <f t="shared" si="491"/>
        <v>0</v>
      </c>
      <c r="I1739" s="281">
        <f>IF(con_EOGJahr=2025,'[2]III_SAV-Details_NB'!AA1745,IF(con_EOGJahr=2026,'[2]III_SAV-Details_NB'!AB1745,'[2]III_SAV-Details_NB'!AC1745))</f>
        <v>0</v>
      </c>
      <c r="J1739" s="282"/>
      <c r="K1739" s="282"/>
      <c r="L1739" s="282"/>
      <c r="M1739" s="282"/>
      <c r="N1739" s="282"/>
      <c r="O1739" s="282"/>
      <c r="P1739" s="52">
        <f t="shared" si="492"/>
        <v>0</v>
      </c>
      <c r="Q1739" s="60"/>
      <c r="R1739" s="53">
        <f t="shared" si="483"/>
        <v>0</v>
      </c>
      <c r="S1739" s="59"/>
      <c r="T1739" s="61"/>
      <c r="U1739" s="342" t="str">
        <f t="shared" si="487"/>
        <v>k.A.</v>
      </c>
      <c r="V1739" s="343" t="str">
        <f t="shared" si="484"/>
        <v>k.A.</v>
      </c>
      <c r="W1739" s="343" t="str">
        <f>IFERROR(IF(OR($D1739="",$E1739=0,con_Ende=0),"k.A.",IF(VLOOKUP($D1739,rng_ND,5,0)="Nein",VLOOKUP($D1739,rng_ND,2,FALSE),MIN(VLOOKUP($D1739,rng_ND,2,FALSE),A_Stammdaten!$B$19-D_SAV!$E1739+1))),"k.A.")</f>
        <v>k.A.</v>
      </c>
      <c r="X1739" s="343" t="str">
        <f t="shared" si="485"/>
        <v>k.A.</v>
      </c>
      <c r="Y1739" s="62"/>
      <c r="Z1739" s="48">
        <f t="shared" si="486"/>
        <v>0</v>
      </c>
      <c r="AA1739" s="457"/>
      <c r="AB1739" s="55">
        <f t="shared" si="493"/>
        <v>0</v>
      </c>
      <c r="AC1739" s="55">
        <f>IF(A_Stammdaten!$B$25="ja",D_SAV!AA1739,D_SAV!AB1739)</f>
        <v>0</v>
      </c>
      <c r="AD1739" s="478">
        <f>IF(AC1739=0,0,IF(U1739-(con_EOGJahr-D_SAV!E1739)&lt;=0,AC1739,AC1739/V1739))</f>
        <v>0</v>
      </c>
      <c r="AE1739" s="478">
        <f>IFERROR(IF(AND(VLOOKUP(D1739,rng_ND,5,FALSE)="Ja",D_SAV!T1739="degressiv"),D_SAV!AC1739*Y1739/100,0),0)</f>
        <v>0</v>
      </c>
      <c r="AF1739" s="55">
        <f>IFERROR(IF(VLOOKUP(D1739,rng_ND,5,FALSE)="Ja",MAX(D_SAV!AD1739:AE1739),D_SAV!AD1739),0)</f>
        <v>0</v>
      </c>
      <c r="AG1739" s="55">
        <f t="shared" si="494"/>
        <v>0</v>
      </c>
      <c r="AH1739" s="55">
        <f t="shared" si="495"/>
        <v>0</v>
      </c>
      <c r="AI1739" s="55">
        <f t="shared" si="496"/>
        <v>0</v>
      </c>
      <c r="AJ1739" s="55">
        <f t="shared" si="497"/>
        <v>0</v>
      </c>
      <c r="AK1739" s="55">
        <f t="shared" si="488"/>
        <v>0</v>
      </c>
      <c r="AL1739" s="55">
        <f t="shared" si="489"/>
        <v>0</v>
      </c>
      <c r="AM1739" s="55">
        <f t="shared" si="490"/>
        <v>0</v>
      </c>
    </row>
    <row r="1740" spans="1:39" x14ac:dyDescent="0.25">
      <c r="A1740" s="47">
        <v>1736</v>
      </c>
      <c r="B1740" s="358" t="str">
        <f>IF(AND(E1740&lt;&gt;0,D1740&lt;&gt;0,F1740&lt;&gt;0),IF(C1740&lt;&gt;0,CONCATENATE(C1740,"-AGr",VLOOKUP(D1740,Listen!$A$2:$G$45,7,FALSE),"-",E1740,"-",F1740,),CONCATENATE("AGr",VLOOKUP(D1740,Listen!$A$2:$G$45,7,FALSE),"-",E1740,"-",F1740)),"keine vollständige ID")</f>
        <v>keine vollständige ID</v>
      </c>
      <c r="C1740" s="359">
        <f>'[2]III_SAV-Details_NB'!B1746</f>
        <v>0</v>
      </c>
      <c r="D1740" s="359">
        <f>'[2]III_SAV-Details_NB'!C1746</f>
        <v>0</v>
      </c>
      <c r="E1740" s="359">
        <f>'[2]III_SAV-Details_NB'!D1746</f>
        <v>0</v>
      </c>
      <c r="F1740" s="490"/>
      <c r="G1740" s="281">
        <f>'[2]III_SAV-Details_NB'!X1746</f>
        <v>0</v>
      </c>
      <c r="H1740" s="281">
        <f t="shared" si="491"/>
        <v>0</v>
      </c>
      <c r="I1740" s="281">
        <f>IF(con_EOGJahr=2025,'[2]III_SAV-Details_NB'!AA1746,IF(con_EOGJahr=2026,'[2]III_SAV-Details_NB'!AB1746,'[2]III_SAV-Details_NB'!AC1746))</f>
        <v>0</v>
      </c>
      <c r="J1740" s="282"/>
      <c r="K1740" s="282"/>
      <c r="L1740" s="282"/>
      <c r="M1740" s="282"/>
      <c r="N1740" s="282"/>
      <c r="O1740" s="282"/>
      <c r="P1740" s="52">
        <f t="shared" si="492"/>
        <v>0</v>
      </c>
      <c r="Q1740" s="60"/>
      <c r="R1740" s="53">
        <f t="shared" si="483"/>
        <v>0</v>
      </c>
      <c r="S1740" s="59"/>
      <c r="T1740" s="61"/>
      <c r="U1740" s="342" t="str">
        <f t="shared" si="487"/>
        <v>k.A.</v>
      </c>
      <c r="V1740" s="343" t="str">
        <f t="shared" si="484"/>
        <v>k.A.</v>
      </c>
      <c r="W1740" s="343" t="str">
        <f>IFERROR(IF(OR($D1740="",$E1740=0,con_Ende=0),"k.A.",IF(VLOOKUP($D1740,rng_ND,5,0)="Nein",VLOOKUP($D1740,rng_ND,2,FALSE),MIN(VLOOKUP($D1740,rng_ND,2,FALSE),A_Stammdaten!$B$19-D_SAV!$E1740+1))),"k.A.")</f>
        <v>k.A.</v>
      </c>
      <c r="X1740" s="343" t="str">
        <f t="shared" si="485"/>
        <v>k.A.</v>
      </c>
      <c r="Y1740" s="62"/>
      <c r="Z1740" s="48">
        <f t="shared" si="486"/>
        <v>0</v>
      </c>
      <c r="AA1740" s="457"/>
      <c r="AB1740" s="55">
        <f t="shared" si="493"/>
        <v>0</v>
      </c>
      <c r="AC1740" s="55">
        <f>IF(A_Stammdaten!$B$25="ja",D_SAV!AA1740,D_SAV!AB1740)</f>
        <v>0</v>
      </c>
      <c r="AD1740" s="478">
        <f>IF(AC1740=0,0,IF(U1740-(con_EOGJahr-D_SAV!E1740)&lt;=0,AC1740,AC1740/V1740))</f>
        <v>0</v>
      </c>
      <c r="AE1740" s="478">
        <f>IFERROR(IF(AND(VLOOKUP(D1740,rng_ND,5,FALSE)="Ja",D_SAV!T1740="degressiv"),D_SAV!AC1740*Y1740/100,0),0)</f>
        <v>0</v>
      </c>
      <c r="AF1740" s="55">
        <f>IFERROR(IF(VLOOKUP(D1740,rng_ND,5,FALSE)="Ja",MAX(D_SAV!AD1740:AE1740),D_SAV!AD1740),0)</f>
        <v>0</v>
      </c>
      <c r="AG1740" s="55">
        <f t="shared" si="494"/>
        <v>0</v>
      </c>
      <c r="AH1740" s="55">
        <f t="shared" si="495"/>
        <v>0</v>
      </c>
      <c r="AI1740" s="55">
        <f t="shared" si="496"/>
        <v>0</v>
      </c>
      <c r="AJ1740" s="55">
        <f t="shared" si="497"/>
        <v>0</v>
      </c>
      <c r="AK1740" s="55">
        <f t="shared" si="488"/>
        <v>0</v>
      </c>
      <c r="AL1740" s="55">
        <f t="shared" si="489"/>
        <v>0</v>
      </c>
      <c r="AM1740" s="55">
        <f t="shared" si="490"/>
        <v>0</v>
      </c>
    </row>
    <row r="1741" spans="1:39" x14ac:dyDescent="0.25">
      <c r="A1741" s="47">
        <v>1737</v>
      </c>
      <c r="B1741" s="358" t="str">
        <f>IF(AND(E1741&lt;&gt;0,D1741&lt;&gt;0,F1741&lt;&gt;0),IF(C1741&lt;&gt;0,CONCATENATE(C1741,"-AGr",VLOOKUP(D1741,Listen!$A$2:$G$45,7,FALSE),"-",E1741,"-",F1741,),CONCATENATE("AGr",VLOOKUP(D1741,Listen!$A$2:$G$45,7,FALSE),"-",E1741,"-",F1741)),"keine vollständige ID")</f>
        <v>keine vollständige ID</v>
      </c>
      <c r="C1741" s="359">
        <f>'[2]III_SAV-Details_NB'!B1747</f>
        <v>0</v>
      </c>
      <c r="D1741" s="359">
        <f>'[2]III_SAV-Details_NB'!C1747</f>
        <v>0</v>
      </c>
      <c r="E1741" s="359">
        <f>'[2]III_SAV-Details_NB'!D1747</f>
        <v>0</v>
      </c>
      <c r="F1741" s="490"/>
      <c r="G1741" s="281">
        <f>'[2]III_SAV-Details_NB'!X1747</f>
        <v>0</v>
      </c>
      <c r="H1741" s="281">
        <f t="shared" si="491"/>
        <v>0</v>
      </c>
      <c r="I1741" s="281">
        <f>IF(con_EOGJahr=2025,'[2]III_SAV-Details_NB'!AA1747,IF(con_EOGJahr=2026,'[2]III_SAV-Details_NB'!AB1747,'[2]III_SAV-Details_NB'!AC1747))</f>
        <v>0</v>
      </c>
      <c r="J1741" s="282"/>
      <c r="K1741" s="282"/>
      <c r="L1741" s="282"/>
      <c r="M1741" s="282"/>
      <c r="N1741" s="282"/>
      <c r="O1741" s="282"/>
      <c r="P1741" s="52">
        <f t="shared" si="492"/>
        <v>0</v>
      </c>
      <c r="Q1741" s="60"/>
      <c r="R1741" s="53">
        <f t="shared" si="483"/>
        <v>0</v>
      </c>
      <c r="S1741" s="59"/>
      <c r="T1741" s="61"/>
      <c r="U1741" s="342" t="str">
        <f t="shared" si="487"/>
        <v>k.A.</v>
      </c>
      <c r="V1741" s="343" t="str">
        <f t="shared" si="484"/>
        <v>k.A.</v>
      </c>
      <c r="W1741" s="343" t="str">
        <f>IFERROR(IF(OR($D1741="",$E1741=0,con_Ende=0),"k.A.",IF(VLOOKUP($D1741,rng_ND,5,0)="Nein",VLOOKUP($D1741,rng_ND,2,FALSE),MIN(VLOOKUP($D1741,rng_ND,2,FALSE),A_Stammdaten!$B$19-D_SAV!$E1741+1))),"k.A.")</f>
        <v>k.A.</v>
      </c>
      <c r="X1741" s="343" t="str">
        <f t="shared" si="485"/>
        <v>k.A.</v>
      </c>
      <c r="Y1741" s="62"/>
      <c r="Z1741" s="48">
        <f t="shared" si="486"/>
        <v>0</v>
      </c>
      <c r="AA1741" s="457"/>
      <c r="AB1741" s="55">
        <f t="shared" si="493"/>
        <v>0</v>
      </c>
      <c r="AC1741" s="55">
        <f>IF(A_Stammdaten!$B$25="ja",D_SAV!AA1741,D_SAV!AB1741)</f>
        <v>0</v>
      </c>
      <c r="AD1741" s="478">
        <f>IF(AC1741=0,0,IF(U1741-(con_EOGJahr-D_SAV!E1741)&lt;=0,AC1741,AC1741/V1741))</f>
        <v>0</v>
      </c>
      <c r="AE1741" s="478">
        <f>IFERROR(IF(AND(VLOOKUP(D1741,rng_ND,5,FALSE)="Ja",D_SAV!T1741="degressiv"),D_SAV!AC1741*Y1741/100,0),0)</f>
        <v>0</v>
      </c>
      <c r="AF1741" s="55">
        <f>IFERROR(IF(VLOOKUP(D1741,rng_ND,5,FALSE)="Ja",MAX(D_SAV!AD1741:AE1741),D_SAV!AD1741),0)</f>
        <v>0</v>
      </c>
      <c r="AG1741" s="55">
        <f t="shared" si="494"/>
        <v>0</v>
      </c>
      <c r="AH1741" s="55">
        <f t="shared" si="495"/>
        <v>0</v>
      </c>
      <c r="AI1741" s="55">
        <f t="shared" si="496"/>
        <v>0</v>
      </c>
      <c r="AJ1741" s="55">
        <f t="shared" si="497"/>
        <v>0</v>
      </c>
      <c r="AK1741" s="55">
        <f t="shared" si="488"/>
        <v>0</v>
      </c>
      <c r="AL1741" s="55">
        <f t="shared" si="489"/>
        <v>0</v>
      </c>
      <c r="AM1741" s="55">
        <f t="shared" si="490"/>
        <v>0</v>
      </c>
    </row>
    <row r="1742" spans="1:39" x14ac:dyDescent="0.25">
      <c r="A1742" s="47">
        <v>1738</v>
      </c>
      <c r="B1742" s="358" t="str">
        <f>IF(AND(E1742&lt;&gt;0,D1742&lt;&gt;0,F1742&lt;&gt;0),IF(C1742&lt;&gt;0,CONCATENATE(C1742,"-AGr",VLOOKUP(D1742,Listen!$A$2:$G$45,7,FALSE),"-",E1742,"-",F1742,),CONCATENATE("AGr",VLOOKUP(D1742,Listen!$A$2:$G$45,7,FALSE),"-",E1742,"-",F1742)),"keine vollständige ID")</f>
        <v>keine vollständige ID</v>
      </c>
      <c r="C1742" s="359">
        <f>'[2]III_SAV-Details_NB'!B1748</f>
        <v>0</v>
      </c>
      <c r="D1742" s="359">
        <f>'[2]III_SAV-Details_NB'!C1748</f>
        <v>0</v>
      </c>
      <c r="E1742" s="359">
        <f>'[2]III_SAV-Details_NB'!D1748</f>
        <v>0</v>
      </c>
      <c r="F1742" s="490"/>
      <c r="G1742" s="281">
        <f>'[2]III_SAV-Details_NB'!X1748</f>
        <v>0</v>
      </c>
      <c r="H1742" s="281">
        <f t="shared" si="491"/>
        <v>0</v>
      </c>
      <c r="I1742" s="281">
        <f>IF(con_EOGJahr=2025,'[2]III_SAV-Details_NB'!AA1748,IF(con_EOGJahr=2026,'[2]III_SAV-Details_NB'!AB1748,'[2]III_SAV-Details_NB'!AC1748))</f>
        <v>0</v>
      </c>
      <c r="J1742" s="282"/>
      <c r="K1742" s="282"/>
      <c r="L1742" s="282"/>
      <c r="M1742" s="282"/>
      <c r="N1742" s="282"/>
      <c r="O1742" s="282"/>
      <c r="P1742" s="52">
        <f t="shared" si="492"/>
        <v>0</v>
      </c>
      <c r="Q1742" s="60"/>
      <c r="R1742" s="53">
        <f t="shared" si="483"/>
        <v>0</v>
      </c>
      <c r="S1742" s="59"/>
      <c r="T1742" s="61"/>
      <c r="U1742" s="342" t="str">
        <f t="shared" si="487"/>
        <v>k.A.</v>
      </c>
      <c r="V1742" s="343" t="str">
        <f t="shared" si="484"/>
        <v>k.A.</v>
      </c>
      <c r="W1742" s="343" t="str">
        <f>IFERROR(IF(OR($D1742="",$E1742=0,con_Ende=0),"k.A.",IF(VLOOKUP($D1742,rng_ND,5,0)="Nein",VLOOKUP($D1742,rng_ND,2,FALSE),MIN(VLOOKUP($D1742,rng_ND,2,FALSE),A_Stammdaten!$B$19-D_SAV!$E1742+1))),"k.A.")</f>
        <v>k.A.</v>
      </c>
      <c r="X1742" s="343" t="str">
        <f t="shared" si="485"/>
        <v>k.A.</v>
      </c>
      <c r="Y1742" s="62"/>
      <c r="Z1742" s="48">
        <f t="shared" si="486"/>
        <v>0</v>
      </c>
      <c r="AA1742" s="457"/>
      <c r="AB1742" s="55">
        <f t="shared" si="493"/>
        <v>0</v>
      </c>
      <c r="AC1742" s="55">
        <f>IF(A_Stammdaten!$B$25="ja",D_SAV!AA1742,D_SAV!AB1742)</f>
        <v>0</v>
      </c>
      <c r="AD1742" s="478">
        <f>IF(AC1742=0,0,IF(U1742-(con_EOGJahr-D_SAV!E1742)&lt;=0,AC1742,AC1742/V1742))</f>
        <v>0</v>
      </c>
      <c r="AE1742" s="478">
        <f>IFERROR(IF(AND(VLOOKUP(D1742,rng_ND,5,FALSE)="Ja",D_SAV!T1742="degressiv"),D_SAV!AC1742*Y1742/100,0),0)</f>
        <v>0</v>
      </c>
      <c r="AF1742" s="55">
        <f>IFERROR(IF(VLOOKUP(D1742,rng_ND,5,FALSE)="Ja",MAX(D_SAV!AD1742:AE1742),D_SAV!AD1742),0)</f>
        <v>0</v>
      </c>
      <c r="AG1742" s="55">
        <f t="shared" si="494"/>
        <v>0</v>
      </c>
      <c r="AH1742" s="55">
        <f t="shared" si="495"/>
        <v>0</v>
      </c>
      <c r="AI1742" s="55">
        <f t="shared" si="496"/>
        <v>0</v>
      </c>
      <c r="AJ1742" s="55">
        <f t="shared" si="497"/>
        <v>0</v>
      </c>
      <c r="AK1742" s="55">
        <f t="shared" si="488"/>
        <v>0</v>
      </c>
      <c r="AL1742" s="55">
        <f t="shared" si="489"/>
        <v>0</v>
      </c>
      <c r="AM1742" s="55">
        <f t="shared" si="490"/>
        <v>0</v>
      </c>
    </row>
    <row r="1743" spans="1:39" x14ac:dyDescent="0.25">
      <c r="A1743" s="47">
        <v>1739</v>
      </c>
      <c r="B1743" s="358" t="str">
        <f>IF(AND(E1743&lt;&gt;0,D1743&lt;&gt;0,F1743&lt;&gt;0),IF(C1743&lt;&gt;0,CONCATENATE(C1743,"-AGr",VLOOKUP(D1743,Listen!$A$2:$G$45,7,FALSE),"-",E1743,"-",F1743,),CONCATENATE("AGr",VLOOKUP(D1743,Listen!$A$2:$G$45,7,FALSE),"-",E1743,"-",F1743)),"keine vollständige ID")</f>
        <v>keine vollständige ID</v>
      </c>
      <c r="C1743" s="359">
        <f>'[2]III_SAV-Details_NB'!B1749</f>
        <v>0</v>
      </c>
      <c r="D1743" s="359">
        <f>'[2]III_SAV-Details_NB'!C1749</f>
        <v>0</v>
      </c>
      <c r="E1743" s="359">
        <f>'[2]III_SAV-Details_NB'!D1749</f>
        <v>0</v>
      </c>
      <c r="F1743" s="490"/>
      <c r="G1743" s="281">
        <f>'[2]III_SAV-Details_NB'!X1749</f>
        <v>0</v>
      </c>
      <c r="H1743" s="281">
        <f t="shared" si="491"/>
        <v>0</v>
      </c>
      <c r="I1743" s="281">
        <f>IF(con_EOGJahr=2025,'[2]III_SAV-Details_NB'!AA1749,IF(con_EOGJahr=2026,'[2]III_SAV-Details_NB'!AB1749,'[2]III_SAV-Details_NB'!AC1749))</f>
        <v>0</v>
      </c>
      <c r="J1743" s="282"/>
      <c r="K1743" s="282"/>
      <c r="L1743" s="282"/>
      <c r="M1743" s="282"/>
      <c r="N1743" s="282"/>
      <c r="O1743" s="282"/>
      <c r="P1743" s="52">
        <f t="shared" si="492"/>
        <v>0</v>
      </c>
      <c r="Q1743" s="60"/>
      <c r="R1743" s="53">
        <f t="shared" si="483"/>
        <v>0</v>
      </c>
      <c r="S1743" s="59"/>
      <c r="T1743" s="61"/>
      <c r="U1743" s="342" t="str">
        <f t="shared" si="487"/>
        <v>k.A.</v>
      </c>
      <c r="V1743" s="343" t="str">
        <f t="shared" si="484"/>
        <v>k.A.</v>
      </c>
      <c r="W1743" s="343" t="str">
        <f>IFERROR(IF(OR($D1743="",$E1743=0,con_Ende=0),"k.A.",IF(VLOOKUP($D1743,rng_ND,5,0)="Nein",VLOOKUP($D1743,rng_ND,2,FALSE),MIN(VLOOKUP($D1743,rng_ND,2,FALSE),A_Stammdaten!$B$19-D_SAV!$E1743+1))),"k.A.")</f>
        <v>k.A.</v>
      </c>
      <c r="X1743" s="343" t="str">
        <f t="shared" si="485"/>
        <v>k.A.</v>
      </c>
      <c r="Y1743" s="62"/>
      <c r="Z1743" s="48">
        <f t="shared" si="486"/>
        <v>0</v>
      </c>
      <c r="AA1743" s="457"/>
      <c r="AB1743" s="55">
        <f t="shared" si="493"/>
        <v>0</v>
      </c>
      <c r="AC1743" s="55">
        <f>IF(A_Stammdaten!$B$25="ja",D_SAV!AA1743,D_SAV!AB1743)</f>
        <v>0</v>
      </c>
      <c r="AD1743" s="478">
        <f>IF(AC1743=0,0,IF(U1743-(con_EOGJahr-D_SAV!E1743)&lt;=0,AC1743,AC1743/V1743))</f>
        <v>0</v>
      </c>
      <c r="AE1743" s="478">
        <f>IFERROR(IF(AND(VLOOKUP(D1743,rng_ND,5,FALSE)="Ja",D_SAV!T1743="degressiv"),D_SAV!AC1743*Y1743/100,0),0)</f>
        <v>0</v>
      </c>
      <c r="AF1743" s="55">
        <f>IFERROR(IF(VLOOKUP(D1743,rng_ND,5,FALSE)="Ja",MAX(D_SAV!AD1743:AE1743),D_SAV!AD1743),0)</f>
        <v>0</v>
      </c>
      <c r="AG1743" s="55">
        <f t="shared" si="494"/>
        <v>0</v>
      </c>
      <c r="AH1743" s="55">
        <f t="shared" si="495"/>
        <v>0</v>
      </c>
      <c r="AI1743" s="55">
        <f t="shared" si="496"/>
        <v>0</v>
      </c>
      <c r="AJ1743" s="55">
        <f t="shared" si="497"/>
        <v>0</v>
      </c>
      <c r="AK1743" s="55">
        <f t="shared" si="488"/>
        <v>0</v>
      </c>
      <c r="AL1743" s="55">
        <f t="shared" si="489"/>
        <v>0</v>
      </c>
      <c r="AM1743" s="55">
        <f t="shared" si="490"/>
        <v>0</v>
      </c>
    </row>
    <row r="1744" spans="1:39" x14ac:dyDescent="0.25">
      <c r="A1744" s="47">
        <v>1740</v>
      </c>
      <c r="B1744" s="358" t="str">
        <f>IF(AND(E1744&lt;&gt;0,D1744&lt;&gt;0,F1744&lt;&gt;0),IF(C1744&lt;&gt;0,CONCATENATE(C1744,"-AGr",VLOOKUP(D1744,Listen!$A$2:$G$45,7,FALSE),"-",E1744,"-",F1744,),CONCATENATE("AGr",VLOOKUP(D1744,Listen!$A$2:$G$45,7,FALSE),"-",E1744,"-",F1744)),"keine vollständige ID")</f>
        <v>keine vollständige ID</v>
      </c>
      <c r="C1744" s="359">
        <f>'[2]III_SAV-Details_NB'!B1750</f>
        <v>0</v>
      </c>
      <c r="D1744" s="359">
        <f>'[2]III_SAV-Details_NB'!C1750</f>
        <v>0</v>
      </c>
      <c r="E1744" s="359">
        <f>'[2]III_SAV-Details_NB'!D1750</f>
        <v>0</v>
      </c>
      <c r="F1744" s="490"/>
      <c r="G1744" s="281">
        <f>'[2]III_SAV-Details_NB'!X1750</f>
        <v>0</v>
      </c>
      <c r="H1744" s="281">
        <f t="shared" si="491"/>
        <v>0</v>
      </c>
      <c r="I1744" s="281">
        <f>IF(con_EOGJahr=2025,'[2]III_SAV-Details_NB'!AA1750,IF(con_EOGJahr=2026,'[2]III_SAV-Details_NB'!AB1750,'[2]III_SAV-Details_NB'!AC1750))</f>
        <v>0</v>
      </c>
      <c r="J1744" s="282"/>
      <c r="K1744" s="282"/>
      <c r="L1744" s="282"/>
      <c r="M1744" s="282"/>
      <c r="N1744" s="282"/>
      <c r="O1744" s="282"/>
      <c r="P1744" s="52">
        <f t="shared" si="492"/>
        <v>0</v>
      </c>
      <c r="Q1744" s="60"/>
      <c r="R1744" s="53">
        <f t="shared" si="483"/>
        <v>0</v>
      </c>
      <c r="S1744" s="59"/>
      <c r="T1744" s="61"/>
      <c r="U1744" s="342" t="str">
        <f t="shared" si="487"/>
        <v>k.A.</v>
      </c>
      <c r="V1744" s="343" t="str">
        <f t="shared" si="484"/>
        <v>k.A.</v>
      </c>
      <c r="W1744" s="343" t="str">
        <f>IFERROR(IF(OR($D1744="",$E1744=0,con_Ende=0),"k.A.",IF(VLOOKUP($D1744,rng_ND,5,0)="Nein",VLOOKUP($D1744,rng_ND,2,FALSE),MIN(VLOOKUP($D1744,rng_ND,2,FALSE),A_Stammdaten!$B$19-D_SAV!$E1744+1))),"k.A.")</f>
        <v>k.A.</v>
      </c>
      <c r="X1744" s="343" t="str">
        <f t="shared" si="485"/>
        <v>k.A.</v>
      </c>
      <c r="Y1744" s="62"/>
      <c r="Z1744" s="48">
        <f t="shared" si="486"/>
        <v>0</v>
      </c>
      <c r="AA1744" s="457"/>
      <c r="AB1744" s="55">
        <f t="shared" si="493"/>
        <v>0</v>
      </c>
      <c r="AC1744" s="55">
        <f>IF(A_Stammdaten!$B$25="ja",D_SAV!AA1744,D_SAV!AB1744)</f>
        <v>0</v>
      </c>
      <c r="AD1744" s="478">
        <f>IF(AC1744=0,0,IF(U1744-(con_EOGJahr-D_SAV!E1744)&lt;=0,AC1744,AC1744/V1744))</f>
        <v>0</v>
      </c>
      <c r="AE1744" s="478">
        <f>IFERROR(IF(AND(VLOOKUP(D1744,rng_ND,5,FALSE)="Ja",D_SAV!T1744="degressiv"),D_SAV!AC1744*Y1744/100,0),0)</f>
        <v>0</v>
      </c>
      <c r="AF1744" s="55">
        <f>IFERROR(IF(VLOOKUP(D1744,rng_ND,5,FALSE)="Ja",MAX(D_SAV!AD1744:AE1744),D_SAV!AD1744),0)</f>
        <v>0</v>
      </c>
      <c r="AG1744" s="55">
        <f t="shared" si="494"/>
        <v>0</v>
      </c>
      <c r="AH1744" s="55">
        <f t="shared" si="495"/>
        <v>0</v>
      </c>
      <c r="AI1744" s="55">
        <f t="shared" si="496"/>
        <v>0</v>
      </c>
      <c r="AJ1744" s="55">
        <f t="shared" si="497"/>
        <v>0</v>
      </c>
      <c r="AK1744" s="55">
        <f t="shared" si="488"/>
        <v>0</v>
      </c>
      <c r="AL1744" s="55">
        <f t="shared" si="489"/>
        <v>0</v>
      </c>
      <c r="AM1744" s="55">
        <f t="shared" si="490"/>
        <v>0</v>
      </c>
    </row>
    <row r="1745" spans="1:39" x14ac:dyDescent="0.25">
      <c r="A1745" s="47">
        <v>1741</v>
      </c>
      <c r="B1745" s="358" t="str">
        <f>IF(AND(E1745&lt;&gt;0,D1745&lt;&gt;0,F1745&lt;&gt;0),IF(C1745&lt;&gt;0,CONCATENATE(C1745,"-AGr",VLOOKUP(D1745,Listen!$A$2:$G$45,7,FALSE),"-",E1745,"-",F1745,),CONCATENATE("AGr",VLOOKUP(D1745,Listen!$A$2:$G$45,7,FALSE),"-",E1745,"-",F1745)),"keine vollständige ID")</f>
        <v>keine vollständige ID</v>
      </c>
      <c r="C1745" s="359">
        <f>'[2]III_SAV-Details_NB'!B1751</f>
        <v>0</v>
      </c>
      <c r="D1745" s="359">
        <f>'[2]III_SAV-Details_NB'!C1751</f>
        <v>0</v>
      </c>
      <c r="E1745" s="359">
        <f>'[2]III_SAV-Details_NB'!D1751</f>
        <v>0</v>
      </c>
      <c r="F1745" s="490"/>
      <c r="G1745" s="281">
        <f>'[2]III_SAV-Details_NB'!X1751</f>
        <v>0</v>
      </c>
      <c r="H1745" s="281">
        <f t="shared" si="491"/>
        <v>0</v>
      </c>
      <c r="I1745" s="281">
        <f>IF(con_EOGJahr=2025,'[2]III_SAV-Details_NB'!AA1751,IF(con_EOGJahr=2026,'[2]III_SAV-Details_NB'!AB1751,'[2]III_SAV-Details_NB'!AC1751))</f>
        <v>0</v>
      </c>
      <c r="J1745" s="282"/>
      <c r="K1745" s="282"/>
      <c r="L1745" s="282"/>
      <c r="M1745" s="282"/>
      <c r="N1745" s="282"/>
      <c r="O1745" s="282"/>
      <c r="P1745" s="52">
        <f t="shared" si="492"/>
        <v>0</v>
      </c>
      <c r="Q1745" s="60"/>
      <c r="R1745" s="53">
        <f t="shared" si="483"/>
        <v>0</v>
      </c>
      <c r="S1745" s="59"/>
      <c r="T1745" s="61"/>
      <c r="U1745" s="342" t="str">
        <f t="shared" si="487"/>
        <v>k.A.</v>
      </c>
      <c r="V1745" s="343" t="str">
        <f t="shared" si="484"/>
        <v>k.A.</v>
      </c>
      <c r="W1745" s="343" t="str">
        <f>IFERROR(IF(OR($D1745="",$E1745=0,con_Ende=0),"k.A.",IF(VLOOKUP($D1745,rng_ND,5,0)="Nein",VLOOKUP($D1745,rng_ND,2,FALSE),MIN(VLOOKUP($D1745,rng_ND,2,FALSE),A_Stammdaten!$B$19-D_SAV!$E1745+1))),"k.A.")</f>
        <v>k.A.</v>
      </c>
      <c r="X1745" s="343" t="str">
        <f t="shared" si="485"/>
        <v>k.A.</v>
      </c>
      <c r="Y1745" s="62"/>
      <c r="Z1745" s="48">
        <f t="shared" si="486"/>
        <v>0</v>
      </c>
      <c r="AA1745" s="457"/>
      <c r="AB1745" s="55">
        <f t="shared" si="493"/>
        <v>0</v>
      </c>
      <c r="AC1745" s="55">
        <f>IF(A_Stammdaten!$B$25="ja",D_SAV!AA1745,D_SAV!AB1745)</f>
        <v>0</v>
      </c>
      <c r="AD1745" s="478">
        <f>IF(AC1745=0,0,IF(U1745-(con_EOGJahr-D_SAV!E1745)&lt;=0,AC1745,AC1745/V1745))</f>
        <v>0</v>
      </c>
      <c r="AE1745" s="478">
        <f>IFERROR(IF(AND(VLOOKUP(D1745,rng_ND,5,FALSE)="Ja",D_SAV!T1745="degressiv"),D_SAV!AC1745*Y1745/100,0),0)</f>
        <v>0</v>
      </c>
      <c r="AF1745" s="55">
        <f>IFERROR(IF(VLOOKUP(D1745,rng_ND,5,FALSE)="Ja",MAX(D_SAV!AD1745:AE1745),D_SAV!AD1745),0)</f>
        <v>0</v>
      </c>
      <c r="AG1745" s="55">
        <f t="shared" si="494"/>
        <v>0</v>
      </c>
      <c r="AH1745" s="55">
        <f t="shared" si="495"/>
        <v>0</v>
      </c>
      <c r="AI1745" s="55">
        <f t="shared" si="496"/>
        <v>0</v>
      </c>
      <c r="AJ1745" s="55">
        <f t="shared" si="497"/>
        <v>0</v>
      </c>
      <c r="AK1745" s="55">
        <f t="shared" si="488"/>
        <v>0</v>
      </c>
      <c r="AL1745" s="55">
        <f t="shared" si="489"/>
        <v>0</v>
      </c>
      <c r="AM1745" s="55">
        <f t="shared" si="490"/>
        <v>0</v>
      </c>
    </row>
    <row r="1746" spans="1:39" x14ac:dyDescent="0.25">
      <c r="A1746" s="47">
        <v>1742</v>
      </c>
      <c r="B1746" s="358" t="str">
        <f>IF(AND(E1746&lt;&gt;0,D1746&lt;&gt;0,F1746&lt;&gt;0),IF(C1746&lt;&gt;0,CONCATENATE(C1746,"-AGr",VLOOKUP(D1746,Listen!$A$2:$G$45,7,FALSE),"-",E1746,"-",F1746,),CONCATENATE("AGr",VLOOKUP(D1746,Listen!$A$2:$G$45,7,FALSE),"-",E1746,"-",F1746)),"keine vollständige ID")</f>
        <v>keine vollständige ID</v>
      </c>
      <c r="C1746" s="359">
        <f>'[2]III_SAV-Details_NB'!B1752</f>
        <v>0</v>
      </c>
      <c r="D1746" s="359">
        <f>'[2]III_SAV-Details_NB'!C1752</f>
        <v>0</v>
      </c>
      <c r="E1746" s="359">
        <f>'[2]III_SAV-Details_NB'!D1752</f>
        <v>0</v>
      </c>
      <c r="F1746" s="490"/>
      <c r="G1746" s="281">
        <f>'[2]III_SAV-Details_NB'!X1752</f>
        <v>0</v>
      </c>
      <c r="H1746" s="281">
        <f t="shared" si="491"/>
        <v>0</v>
      </c>
      <c r="I1746" s="281">
        <f>IF(con_EOGJahr=2025,'[2]III_SAV-Details_NB'!AA1752,IF(con_EOGJahr=2026,'[2]III_SAV-Details_NB'!AB1752,'[2]III_SAV-Details_NB'!AC1752))</f>
        <v>0</v>
      </c>
      <c r="J1746" s="282"/>
      <c r="K1746" s="282"/>
      <c r="L1746" s="282"/>
      <c r="M1746" s="282"/>
      <c r="N1746" s="282"/>
      <c r="O1746" s="282"/>
      <c r="P1746" s="52">
        <f t="shared" si="492"/>
        <v>0</v>
      </c>
      <c r="Q1746" s="60"/>
      <c r="R1746" s="53">
        <f t="shared" ref="R1746:R1809" si="498">P1746+Q1746</f>
        <v>0</v>
      </c>
      <c r="S1746" s="59"/>
      <c r="T1746" s="61"/>
      <c r="U1746" s="342" t="str">
        <f t="shared" si="487"/>
        <v>k.A.</v>
      </c>
      <c r="V1746" s="343" t="str">
        <f t="shared" ref="V1746:V1809" si="499">IFERROR(IF(OR($D1746="",$E1746=0,con_Ende=0,$U1746=0),"k.A.",MAX($E1746-con_EOGJahr+$U1746,0)),"k.A.")</f>
        <v>k.A.</v>
      </c>
      <c r="W1746" s="343" t="str">
        <f>IFERROR(IF(OR($D1746="",$E1746=0,con_Ende=0),"k.A.",IF(VLOOKUP($D1746,rng_ND,5,0)="Nein",VLOOKUP($D1746,rng_ND,2,FALSE),MIN(VLOOKUP($D1746,rng_ND,2,FALSE),A_Stammdaten!$B$19-D_SAV!$E1746+1))),"k.A.")</f>
        <v>k.A.</v>
      </c>
      <c r="X1746" s="343" t="str">
        <f t="shared" ref="X1746:X1809" si="500">IFERROR(IF(OR($D1746="",$E1746=0,con_Ende=0),"k.A.",VLOOKUP($D1746,rng_ND,3,FALSE)),"k.A.")</f>
        <v>k.A.</v>
      </c>
      <c r="Y1746" s="62"/>
      <c r="Z1746" s="48">
        <f t="shared" ref="Z1746:Z1809" si="501">IF(AND($E1746&lt;2006,$E1746&lt;&gt;0),IFERROR(VLOOKUP($E1746,rng_Index,VLOOKUP($D1746,rng_ND,4,FALSE)+1,FALSE),1),)</f>
        <v>0</v>
      </c>
      <c r="AA1746" s="457"/>
      <c r="AB1746" s="55">
        <f t="shared" si="493"/>
        <v>0</v>
      </c>
      <c r="AC1746" s="55">
        <f>IF(A_Stammdaten!$B$25="ja",D_SAV!AA1746,D_SAV!AB1746)</f>
        <v>0</v>
      </c>
      <c r="AD1746" s="478">
        <f>IF(AC1746=0,0,IF(U1746-(con_EOGJahr-D_SAV!E1746)&lt;=0,AC1746,AC1746/V1746))</f>
        <v>0</v>
      </c>
      <c r="AE1746" s="478">
        <f>IFERROR(IF(AND(VLOOKUP(D1746,rng_ND,5,FALSE)="Ja",D_SAV!T1746="degressiv"),D_SAV!AC1746*Y1746/100,0),0)</f>
        <v>0</v>
      </c>
      <c r="AF1746" s="55">
        <f>IFERROR(IF(VLOOKUP(D1746,rng_ND,5,FALSE)="Ja",MAX(D_SAV!AD1746:AE1746),D_SAV!AD1746),0)</f>
        <v>0</v>
      </c>
      <c r="AG1746" s="55">
        <f t="shared" si="494"/>
        <v>0</v>
      </c>
      <c r="AH1746" s="55">
        <f t="shared" si="495"/>
        <v>0</v>
      </c>
      <c r="AI1746" s="55">
        <f t="shared" si="496"/>
        <v>0</v>
      </c>
      <c r="AJ1746" s="55">
        <f t="shared" si="497"/>
        <v>0</v>
      </c>
      <c r="AK1746" s="55">
        <f t="shared" si="488"/>
        <v>0</v>
      </c>
      <c r="AL1746" s="55">
        <f t="shared" si="489"/>
        <v>0</v>
      </c>
      <c r="AM1746" s="55">
        <f t="shared" si="490"/>
        <v>0</v>
      </c>
    </row>
    <row r="1747" spans="1:39" x14ac:dyDescent="0.25">
      <c r="A1747" s="47">
        <v>1743</v>
      </c>
      <c r="B1747" s="358" t="str">
        <f>IF(AND(E1747&lt;&gt;0,D1747&lt;&gt;0,F1747&lt;&gt;0),IF(C1747&lt;&gt;0,CONCATENATE(C1747,"-AGr",VLOOKUP(D1747,Listen!$A$2:$G$45,7,FALSE),"-",E1747,"-",F1747,),CONCATENATE("AGr",VLOOKUP(D1747,Listen!$A$2:$G$45,7,FALSE),"-",E1747,"-",F1747)),"keine vollständige ID")</f>
        <v>keine vollständige ID</v>
      </c>
      <c r="C1747" s="359">
        <f>'[2]III_SAV-Details_NB'!B1753</f>
        <v>0</v>
      </c>
      <c r="D1747" s="359">
        <f>'[2]III_SAV-Details_NB'!C1753</f>
        <v>0</v>
      </c>
      <c r="E1747" s="359">
        <f>'[2]III_SAV-Details_NB'!D1753</f>
        <v>0</v>
      </c>
      <c r="F1747" s="490"/>
      <c r="G1747" s="281">
        <f>'[2]III_SAV-Details_NB'!X1753</f>
        <v>0</v>
      </c>
      <c r="H1747" s="281">
        <f t="shared" si="491"/>
        <v>0</v>
      </c>
      <c r="I1747" s="281">
        <f>IF(con_EOGJahr=2025,'[2]III_SAV-Details_NB'!AA1753,IF(con_EOGJahr=2026,'[2]III_SAV-Details_NB'!AB1753,'[2]III_SAV-Details_NB'!AC1753))</f>
        <v>0</v>
      </c>
      <c r="J1747" s="282"/>
      <c r="K1747" s="282"/>
      <c r="L1747" s="282"/>
      <c r="M1747" s="282"/>
      <c r="N1747" s="282"/>
      <c r="O1747" s="282"/>
      <c r="P1747" s="52">
        <f t="shared" si="492"/>
        <v>0</v>
      </c>
      <c r="Q1747" s="60"/>
      <c r="R1747" s="53">
        <f t="shared" si="498"/>
        <v>0</v>
      </c>
      <c r="S1747" s="59"/>
      <c r="T1747" s="61"/>
      <c r="U1747" s="342" t="str">
        <f t="shared" ref="U1747:U1810" si="502">+W1747</f>
        <v>k.A.</v>
      </c>
      <c r="V1747" s="343" t="str">
        <f t="shared" si="499"/>
        <v>k.A.</v>
      </c>
      <c r="W1747" s="343" t="str">
        <f>IFERROR(IF(OR($D1747="",$E1747=0,con_Ende=0),"k.A.",IF(VLOOKUP($D1747,rng_ND,5,0)="Nein",VLOOKUP($D1747,rng_ND,2,FALSE),MIN(VLOOKUP($D1747,rng_ND,2,FALSE),A_Stammdaten!$B$19-D_SAV!$E1747+1))),"k.A.")</f>
        <v>k.A.</v>
      </c>
      <c r="X1747" s="343" t="str">
        <f t="shared" si="500"/>
        <v>k.A.</v>
      </c>
      <c r="Y1747" s="62"/>
      <c r="Z1747" s="48">
        <f t="shared" si="501"/>
        <v>0</v>
      </c>
      <c r="AA1747" s="457"/>
      <c r="AB1747" s="55">
        <f t="shared" si="493"/>
        <v>0</v>
      </c>
      <c r="AC1747" s="55">
        <f>IF(A_Stammdaten!$B$25="ja",D_SAV!AA1747,D_SAV!AB1747)</f>
        <v>0</v>
      </c>
      <c r="AD1747" s="478">
        <f>IF(AC1747=0,0,IF(U1747-(con_EOGJahr-D_SAV!E1747)&lt;=0,AC1747,AC1747/V1747))</f>
        <v>0</v>
      </c>
      <c r="AE1747" s="478">
        <f>IFERROR(IF(AND(VLOOKUP(D1747,rng_ND,5,FALSE)="Ja",D_SAV!T1747="degressiv"),D_SAV!AC1747*Y1747/100,0),0)</f>
        <v>0</v>
      </c>
      <c r="AF1747" s="55">
        <f>IFERROR(IF(VLOOKUP(D1747,rng_ND,5,FALSE)="Ja",MAX(D_SAV!AD1747:AE1747),D_SAV!AD1747),0)</f>
        <v>0</v>
      </c>
      <c r="AG1747" s="55">
        <f t="shared" si="494"/>
        <v>0</v>
      </c>
      <c r="AH1747" s="55">
        <f t="shared" si="495"/>
        <v>0</v>
      </c>
      <c r="AI1747" s="55">
        <f t="shared" si="496"/>
        <v>0</v>
      </c>
      <c r="AJ1747" s="55">
        <f t="shared" si="497"/>
        <v>0</v>
      </c>
      <c r="AK1747" s="55">
        <f t="shared" si="488"/>
        <v>0</v>
      </c>
      <c r="AL1747" s="55">
        <f t="shared" si="489"/>
        <v>0</v>
      </c>
      <c r="AM1747" s="55">
        <f t="shared" si="490"/>
        <v>0</v>
      </c>
    </row>
    <row r="1748" spans="1:39" x14ac:dyDescent="0.25">
      <c r="A1748" s="47">
        <v>1744</v>
      </c>
      <c r="B1748" s="358" t="str">
        <f>IF(AND(E1748&lt;&gt;0,D1748&lt;&gt;0,F1748&lt;&gt;0),IF(C1748&lt;&gt;0,CONCATENATE(C1748,"-AGr",VLOOKUP(D1748,Listen!$A$2:$G$45,7,FALSE),"-",E1748,"-",F1748,),CONCATENATE("AGr",VLOOKUP(D1748,Listen!$A$2:$G$45,7,FALSE),"-",E1748,"-",F1748)),"keine vollständige ID")</f>
        <v>keine vollständige ID</v>
      </c>
      <c r="C1748" s="359">
        <f>'[2]III_SAV-Details_NB'!B1754</f>
        <v>0</v>
      </c>
      <c r="D1748" s="359">
        <f>'[2]III_SAV-Details_NB'!C1754</f>
        <v>0</v>
      </c>
      <c r="E1748" s="359">
        <f>'[2]III_SAV-Details_NB'!D1754</f>
        <v>0</v>
      </c>
      <c r="F1748" s="490"/>
      <c r="G1748" s="281">
        <f>'[2]III_SAV-Details_NB'!X1754</f>
        <v>0</v>
      </c>
      <c r="H1748" s="281">
        <f t="shared" si="491"/>
        <v>0</v>
      </c>
      <c r="I1748" s="281">
        <f>IF(con_EOGJahr=2025,'[2]III_SAV-Details_NB'!AA1754,IF(con_EOGJahr=2026,'[2]III_SAV-Details_NB'!AB1754,'[2]III_SAV-Details_NB'!AC1754))</f>
        <v>0</v>
      </c>
      <c r="J1748" s="282"/>
      <c r="K1748" s="282"/>
      <c r="L1748" s="282"/>
      <c r="M1748" s="282"/>
      <c r="N1748" s="282"/>
      <c r="O1748" s="282"/>
      <c r="P1748" s="52">
        <f t="shared" si="492"/>
        <v>0</v>
      </c>
      <c r="Q1748" s="60"/>
      <c r="R1748" s="53">
        <f t="shared" si="498"/>
        <v>0</v>
      </c>
      <c r="S1748" s="59"/>
      <c r="T1748" s="61"/>
      <c r="U1748" s="342" t="str">
        <f t="shared" si="502"/>
        <v>k.A.</v>
      </c>
      <c r="V1748" s="343" t="str">
        <f t="shared" si="499"/>
        <v>k.A.</v>
      </c>
      <c r="W1748" s="343" t="str">
        <f>IFERROR(IF(OR($D1748="",$E1748=0,con_Ende=0),"k.A.",IF(VLOOKUP($D1748,rng_ND,5,0)="Nein",VLOOKUP($D1748,rng_ND,2,FALSE),MIN(VLOOKUP($D1748,rng_ND,2,FALSE),A_Stammdaten!$B$19-D_SAV!$E1748+1))),"k.A.")</f>
        <v>k.A.</v>
      </c>
      <c r="X1748" s="343" t="str">
        <f t="shared" si="500"/>
        <v>k.A.</v>
      </c>
      <c r="Y1748" s="62"/>
      <c r="Z1748" s="48">
        <f t="shared" si="501"/>
        <v>0</v>
      </c>
      <c r="AA1748" s="457"/>
      <c r="AB1748" s="55">
        <f t="shared" si="493"/>
        <v>0</v>
      </c>
      <c r="AC1748" s="55">
        <f>IF(A_Stammdaten!$B$25="ja",D_SAV!AA1748,D_SAV!AB1748)</f>
        <v>0</v>
      </c>
      <c r="AD1748" s="478">
        <f>IF(AC1748=0,0,IF(U1748-(con_EOGJahr-D_SAV!E1748)&lt;=0,AC1748,AC1748/V1748))</f>
        <v>0</v>
      </c>
      <c r="AE1748" s="478">
        <f>IFERROR(IF(AND(VLOOKUP(D1748,rng_ND,5,FALSE)="Ja",D_SAV!T1748="degressiv"),D_SAV!AC1748*Y1748/100,0),0)</f>
        <v>0</v>
      </c>
      <c r="AF1748" s="55">
        <f>IFERROR(IF(VLOOKUP(D1748,rng_ND,5,FALSE)="Ja",MAX(D_SAV!AD1748:AE1748),D_SAV!AD1748),0)</f>
        <v>0</v>
      </c>
      <c r="AG1748" s="55">
        <f t="shared" si="494"/>
        <v>0</v>
      </c>
      <c r="AH1748" s="55">
        <f t="shared" si="495"/>
        <v>0</v>
      </c>
      <c r="AI1748" s="55">
        <f t="shared" si="496"/>
        <v>0</v>
      </c>
      <c r="AJ1748" s="55">
        <f t="shared" si="497"/>
        <v>0</v>
      </c>
      <c r="AK1748" s="55">
        <f t="shared" si="488"/>
        <v>0</v>
      </c>
      <c r="AL1748" s="55">
        <f t="shared" si="489"/>
        <v>0</v>
      </c>
      <c r="AM1748" s="55">
        <f t="shared" si="490"/>
        <v>0</v>
      </c>
    </row>
    <row r="1749" spans="1:39" x14ac:dyDescent="0.25">
      <c r="A1749" s="47">
        <v>1745</v>
      </c>
      <c r="B1749" s="358" t="str">
        <f>IF(AND(E1749&lt;&gt;0,D1749&lt;&gt;0,F1749&lt;&gt;0),IF(C1749&lt;&gt;0,CONCATENATE(C1749,"-AGr",VLOOKUP(D1749,Listen!$A$2:$G$45,7,FALSE),"-",E1749,"-",F1749,),CONCATENATE("AGr",VLOOKUP(D1749,Listen!$A$2:$G$45,7,FALSE),"-",E1749,"-",F1749)),"keine vollständige ID")</f>
        <v>keine vollständige ID</v>
      </c>
      <c r="C1749" s="359">
        <f>'[2]III_SAV-Details_NB'!B1755</f>
        <v>0</v>
      </c>
      <c r="D1749" s="359">
        <f>'[2]III_SAV-Details_NB'!C1755</f>
        <v>0</v>
      </c>
      <c r="E1749" s="359">
        <f>'[2]III_SAV-Details_NB'!D1755</f>
        <v>0</v>
      </c>
      <c r="F1749" s="490"/>
      <c r="G1749" s="281">
        <f>'[2]III_SAV-Details_NB'!X1755</f>
        <v>0</v>
      </c>
      <c r="H1749" s="281">
        <f t="shared" si="491"/>
        <v>0</v>
      </c>
      <c r="I1749" s="281">
        <f>IF(con_EOGJahr=2025,'[2]III_SAV-Details_NB'!AA1755,IF(con_EOGJahr=2026,'[2]III_SAV-Details_NB'!AB1755,'[2]III_SAV-Details_NB'!AC1755))</f>
        <v>0</v>
      </c>
      <c r="J1749" s="282"/>
      <c r="K1749" s="282"/>
      <c r="L1749" s="282"/>
      <c r="M1749" s="282"/>
      <c r="N1749" s="282"/>
      <c r="O1749" s="282"/>
      <c r="P1749" s="52">
        <f t="shared" si="492"/>
        <v>0</v>
      </c>
      <c r="Q1749" s="60"/>
      <c r="R1749" s="53">
        <f t="shared" si="498"/>
        <v>0</v>
      </c>
      <c r="S1749" s="59"/>
      <c r="T1749" s="61"/>
      <c r="U1749" s="342" t="str">
        <f t="shared" si="502"/>
        <v>k.A.</v>
      </c>
      <c r="V1749" s="343" t="str">
        <f t="shared" si="499"/>
        <v>k.A.</v>
      </c>
      <c r="W1749" s="343" t="str">
        <f>IFERROR(IF(OR($D1749="",$E1749=0,con_Ende=0),"k.A.",IF(VLOOKUP($D1749,rng_ND,5,0)="Nein",VLOOKUP($D1749,rng_ND,2,FALSE),MIN(VLOOKUP($D1749,rng_ND,2,FALSE),A_Stammdaten!$B$19-D_SAV!$E1749+1))),"k.A.")</f>
        <v>k.A.</v>
      </c>
      <c r="X1749" s="343" t="str">
        <f t="shared" si="500"/>
        <v>k.A.</v>
      </c>
      <c r="Y1749" s="62"/>
      <c r="Z1749" s="48">
        <f t="shared" si="501"/>
        <v>0</v>
      </c>
      <c r="AA1749" s="457"/>
      <c r="AB1749" s="55">
        <f t="shared" si="493"/>
        <v>0</v>
      </c>
      <c r="AC1749" s="55">
        <f>IF(A_Stammdaten!$B$25="ja",D_SAV!AA1749,D_SAV!AB1749)</f>
        <v>0</v>
      </c>
      <c r="AD1749" s="478">
        <f>IF(AC1749=0,0,IF(U1749-(con_EOGJahr-D_SAV!E1749)&lt;=0,AC1749,AC1749/V1749))</f>
        <v>0</v>
      </c>
      <c r="AE1749" s="478">
        <f>IFERROR(IF(AND(VLOOKUP(D1749,rng_ND,5,FALSE)="Ja",D_SAV!T1749="degressiv"),D_SAV!AC1749*Y1749/100,0),0)</f>
        <v>0</v>
      </c>
      <c r="AF1749" s="55">
        <f>IFERROR(IF(VLOOKUP(D1749,rng_ND,5,FALSE)="Ja",MAX(D_SAV!AD1749:AE1749),D_SAV!AD1749),0)</f>
        <v>0</v>
      </c>
      <c r="AG1749" s="55">
        <f t="shared" si="494"/>
        <v>0</v>
      </c>
      <c r="AH1749" s="55">
        <f t="shared" si="495"/>
        <v>0</v>
      </c>
      <c r="AI1749" s="55">
        <f t="shared" si="496"/>
        <v>0</v>
      </c>
      <c r="AJ1749" s="55">
        <f t="shared" si="497"/>
        <v>0</v>
      </c>
      <c r="AK1749" s="55">
        <f t="shared" si="488"/>
        <v>0</v>
      </c>
      <c r="AL1749" s="55">
        <f t="shared" si="489"/>
        <v>0</v>
      </c>
      <c r="AM1749" s="55">
        <f t="shared" si="490"/>
        <v>0</v>
      </c>
    </row>
    <row r="1750" spans="1:39" x14ac:dyDescent="0.25">
      <c r="A1750" s="47">
        <v>1746</v>
      </c>
      <c r="B1750" s="358" t="str">
        <f>IF(AND(E1750&lt;&gt;0,D1750&lt;&gt;0,F1750&lt;&gt;0),IF(C1750&lt;&gt;0,CONCATENATE(C1750,"-AGr",VLOOKUP(D1750,Listen!$A$2:$G$45,7,FALSE),"-",E1750,"-",F1750,),CONCATENATE("AGr",VLOOKUP(D1750,Listen!$A$2:$G$45,7,FALSE),"-",E1750,"-",F1750)),"keine vollständige ID")</f>
        <v>keine vollständige ID</v>
      </c>
      <c r="C1750" s="359">
        <f>'[2]III_SAV-Details_NB'!B1756</f>
        <v>0</v>
      </c>
      <c r="D1750" s="359">
        <f>'[2]III_SAV-Details_NB'!C1756</f>
        <v>0</v>
      </c>
      <c r="E1750" s="359">
        <f>'[2]III_SAV-Details_NB'!D1756</f>
        <v>0</v>
      </c>
      <c r="F1750" s="490"/>
      <c r="G1750" s="281">
        <f>'[2]III_SAV-Details_NB'!X1756</f>
        <v>0</v>
      </c>
      <c r="H1750" s="281">
        <f t="shared" si="491"/>
        <v>0</v>
      </c>
      <c r="I1750" s="281">
        <f>IF(con_EOGJahr=2025,'[2]III_SAV-Details_NB'!AA1756,IF(con_EOGJahr=2026,'[2]III_SAV-Details_NB'!AB1756,'[2]III_SAV-Details_NB'!AC1756))</f>
        <v>0</v>
      </c>
      <c r="J1750" s="282"/>
      <c r="K1750" s="282"/>
      <c r="L1750" s="282"/>
      <c r="M1750" s="282"/>
      <c r="N1750" s="282"/>
      <c r="O1750" s="282"/>
      <c r="P1750" s="52">
        <f t="shared" si="492"/>
        <v>0</v>
      </c>
      <c r="Q1750" s="60"/>
      <c r="R1750" s="53">
        <f t="shared" si="498"/>
        <v>0</v>
      </c>
      <c r="S1750" s="59"/>
      <c r="T1750" s="61"/>
      <c r="U1750" s="342" t="str">
        <f t="shared" si="502"/>
        <v>k.A.</v>
      </c>
      <c r="V1750" s="343" t="str">
        <f t="shared" si="499"/>
        <v>k.A.</v>
      </c>
      <c r="W1750" s="343" t="str">
        <f>IFERROR(IF(OR($D1750="",$E1750=0,con_Ende=0),"k.A.",IF(VLOOKUP($D1750,rng_ND,5,0)="Nein",VLOOKUP($D1750,rng_ND,2,FALSE),MIN(VLOOKUP($D1750,rng_ND,2,FALSE),A_Stammdaten!$B$19-D_SAV!$E1750+1))),"k.A.")</f>
        <v>k.A.</v>
      </c>
      <c r="X1750" s="343" t="str">
        <f t="shared" si="500"/>
        <v>k.A.</v>
      </c>
      <c r="Y1750" s="62"/>
      <c r="Z1750" s="48">
        <f t="shared" si="501"/>
        <v>0</v>
      </c>
      <c r="AA1750" s="457"/>
      <c r="AB1750" s="55">
        <f t="shared" si="493"/>
        <v>0</v>
      </c>
      <c r="AC1750" s="55">
        <f>IF(A_Stammdaten!$B$25="ja",D_SAV!AA1750,D_SAV!AB1750)</f>
        <v>0</v>
      </c>
      <c r="AD1750" s="478">
        <f>IF(AC1750=0,0,IF(U1750-(con_EOGJahr-D_SAV!E1750)&lt;=0,AC1750,AC1750/V1750))</f>
        <v>0</v>
      </c>
      <c r="AE1750" s="478">
        <f>IFERROR(IF(AND(VLOOKUP(D1750,rng_ND,5,FALSE)="Ja",D_SAV!T1750="degressiv"),D_SAV!AC1750*Y1750/100,0),0)</f>
        <v>0</v>
      </c>
      <c r="AF1750" s="55">
        <f>IFERROR(IF(VLOOKUP(D1750,rng_ND,5,FALSE)="Ja",MAX(D_SAV!AD1750:AE1750),D_SAV!AD1750),0)</f>
        <v>0</v>
      </c>
      <c r="AG1750" s="55">
        <f t="shared" si="494"/>
        <v>0</v>
      </c>
      <c r="AH1750" s="55">
        <f t="shared" si="495"/>
        <v>0</v>
      </c>
      <c r="AI1750" s="55">
        <f t="shared" si="496"/>
        <v>0</v>
      </c>
      <c r="AJ1750" s="55">
        <f t="shared" si="497"/>
        <v>0</v>
      </c>
      <c r="AK1750" s="55">
        <f t="shared" si="488"/>
        <v>0</v>
      </c>
      <c r="AL1750" s="55">
        <f t="shared" si="489"/>
        <v>0</v>
      </c>
      <c r="AM1750" s="55">
        <f t="shared" si="490"/>
        <v>0</v>
      </c>
    </row>
    <row r="1751" spans="1:39" x14ac:dyDescent="0.25">
      <c r="A1751" s="47">
        <v>1747</v>
      </c>
      <c r="B1751" s="358" t="str">
        <f>IF(AND(E1751&lt;&gt;0,D1751&lt;&gt;0,F1751&lt;&gt;0),IF(C1751&lt;&gt;0,CONCATENATE(C1751,"-AGr",VLOOKUP(D1751,Listen!$A$2:$G$45,7,FALSE),"-",E1751,"-",F1751,),CONCATENATE("AGr",VLOOKUP(D1751,Listen!$A$2:$G$45,7,FALSE),"-",E1751,"-",F1751)),"keine vollständige ID")</f>
        <v>keine vollständige ID</v>
      </c>
      <c r="C1751" s="359">
        <f>'[2]III_SAV-Details_NB'!B1757</f>
        <v>0</v>
      </c>
      <c r="D1751" s="359">
        <f>'[2]III_SAV-Details_NB'!C1757</f>
        <v>0</v>
      </c>
      <c r="E1751" s="359">
        <f>'[2]III_SAV-Details_NB'!D1757</f>
        <v>0</v>
      </c>
      <c r="F1751" s="490"/>
      <c r="G1751" s="281">
        <f>'[2]III_SAV-Details_NB'!X1757</f>
        <v>0</v>
      </c>
      <c r="H1751" s="281">
        <f t="shared" si="491"/>
        <v>0</v>
      </c>
      <c r="I1751" s="281">
        <f>IF(con_EOGJahr=2025,'[2]III_SAV-Details_NB'!AA1757,IF(con_EOGJahr=2026,'[2]III_SAV-Details_NB'!AB1757,'[2]III_SAV-Details_NB'!AC1757))</f>
        <v>0</v>
      </c>
      <c r="J1751" s="282"/>
      <c r="K1751" s="282"/>
      <c r="L1751" s="282"/>
      <c r="M1751" s="282"/>
      <c r="N1751" s="282"/>
      <c r="O1751" s="282"/>
      <c r="P1751" s="52">
        <f t="shared" si="492"/>
        <v>0</v>
      </c>
      <c r="Q1751" s="60"/>
      <c r="R1751" s="53">
        <f t="shared" si="498"/>
        <v>0</v>
      </c>
      <c r="S1751" s="59"/>
      <c r="T1751" s="61"/>
      <c r="U1751" s="342" t="str">
        <f t="shared" si="502"/>
        <v>k.A.</v>
      </c>
      <c r="V1751" s="343" t="str">
        <f t="shared" si="499"/>
        <v>k.A.</v>
      </c>
      <c r="W1751" s="343" t="str">
        <f>IFERROR(IF(OR($D1751="",$E1751=0,con_Ende=0),"k.A.",IF(VLOOKUP($D1751,rng_ND,5,0)="Nein",VLOOKUP($D1751,rng_ND,2,FALSE),MIN(VLOOKUP($D1751,rng_ND,2,FALSE),A_Stammdaten!$B$19-D_SAV!$E1751+1))),"k.A.")</f>
        <v>k.A.</v>
      </c>
      <c r="X1751" s="343" t="str">
        <f t="shared" si="500"/>
        <v>k.A.</v>
      </c>
      <c r="Y1751" s="62"/>
      <c r="Z1751" s="48">
        <f t="shared" si="501"/>
        <v>0</v>
      </c>
      <c r="AA1751" s="457"/>
      <c r="AB1751" s="55">
        <f t="shared" si="493"/>
        <v>0</v>
      </c>
      <c r="AC1751" s="55">
        <f>IF(A_Stammdaten!$B$25="ja",D_SAV!AA1751,D_SAV!AB1751)</f>
        <v>0</v>
      </c>
      <c r="AD1751" s="478">
        <f>IF(AC1751=0,0,IF(U1751-(con_EOGJahr-D_SAV!E1751)&lt;=0,AC1751,AC1751/V1751))</f>
        <v>0</v>
      </c>
      <c r="AE1751" s="478">
        <f>IFERROR(IF(AND(VLOOKUP(D1751,rng_ND,5,FALSE)="Ja",D_SAV!T1751="degressiv"),D_SAV!AC1751*Y1751/100,0),0)</f>
        <v>0</v>
      </c>
      <c r="AF1751" s="55">
        <f>IFERROR(IF(VLOOKUP(D1751,rng_ND,5,FALSE)="Ja",MAX(D_SAV!AD1751:AE1751),D_SAV!AD1751),0)</f>
        <v>0</v>
      </c>
      <c r="AG1751" s="55">
        <f t="shared" si="494"/>
        <v>0</v>
      </c>
      <c r="AH1751" s="55">
        <f t="shared" si="495"/>
        <v>0</v>
      </c>
      <c r="AI1751" s="55">
        <f t="shared" si="496"/>
        <v>0</v>
      </c>
      <c r="AJ1751" s="55">
        <f t="shared" si="497"/>
        <v>0</v>
      </c>
      <c r="AK1751" s="55">
        <f t="shared" si="488"/>
        <v>0</v>
      </c>
      <c r="AL1751" s="55">
        <f t="shared" si="489"/>
        <v>0</v>
      </c>
      <c r="AM1751" s="55">
        <f t="shared" si="490"/>
        <v>0</v>
      </c>
    </row>
    <row r="1752" spans="1:39" x14ac:dyDescent="0.25">
      <c r="A1752" s="47">
        <v>1748</v>
      </c>
      <c r="B1752" s="358" t="str">
        <f>IF(AND(E1752&lt;&gt;0,D1752&lt;&gt;0,F1752&lt;&gt;0),IF(C1752&lt;&gt;0,CONCATENATE(C1752,"-AGr",VLOOKUP(D1752,Listen!$A$2:$G$45,7,FALSE),"-",E1752,"-",F1752,),CONCATENATE("AGr",VLOOKUP(D1752,Listen!$A$2:$G$45,7,FALSE),"-",E1752,"-",F1752)),"keine vollständige ID")</f>
        <v>keine vollständige ID</v>
      </c>
      <c r="C1752" s="359">
        <f>'[2]III_SAV-Details_NB'!B1758</f>
        <v>0</v>
      </c>
      <c r="D1752" s="359">
        <f>'[2]III_SAV-Details_NB'!C1758</f>
        <v>0</v>
      </c>
      <c r="E1752" s="359">
        <f>'[2]III_SAV-Details_NB'!D1758</f>
        <v>0</v>
      </c>
      <c r="F1752" s="490"/>
      <c r="G1752" s="281">
        <f>'[2]III_SAV-Details_NB'!X1758</f>
        <v>0</v>
      </c>
      <c r="H1752" s="281">
        <f t="shared" si="491"/>
        <v>0</v>
      </c>
      <c r="I1752" s="281">
        <f>IF(con_EOGJahr=2025,'[2]III_SAV-Details_NB'!AA1758,IF(con_EOGJahr=2026,'[2]III_SAV-Details_NB'!AB1758,'[2]III_SAV-Details_NB'!AC1758))</f>
        <v>0</v>
      </c>
      <c r="J1752" s="282"/>
      <c r="K1752" s="282"/>
      <c r="L1752" s="282"/>
      <c r="M1752" s="282"/>
      <c r="N1752" s="282"/>
      <c r="O1752" s="282"/>
      <c r="P1752" s="52">
        <f t="shared" si="492"/>
        <v>0</v>
      </c>
      <c r="Q1752" s="60"/>
      <c r="R1752" s="53">
        <f t="shared" si="498"/>
        <v>0</v>
      </c>
      <c r="S1752" s="59"/>
      <c r="T1752" s="61"/>
      <c r="U1752" s="342" t="str">
        <f t="shared" si="502"/>
        <v>k.A.</v>
      </c>
      <c r="V1752" s="343" t="str">
        <f t="shared" si="499"/>
        <v>k.A.</v>
      </c>
      <c r="W1752" s="343" t="str">
        <f>IFERROR(IF(OR($D1752="",$E1752=0,con_Ende=0),"k.A.",IF(VLOOKUP($D1752,rng_ND,5,0)="Nein",VLOOKUP($D1752,rng_ND,2,FALSE),MIN(VLOOKUP($D1752,rng_ND,2,FALSE),A_Stammdaten!$B$19-D_SAV!$E1752+1))),"k.A.")</f>
        <v>k.A.</v>
      </c>
      <c r="X1752" s="343" t="str">
        <f t="shared" si="500"/>
        <v>k.A.</v>
      </c>
      <c r="Y1752" s="62"/>
      <c r="Z1752" s="48">
        <f t="shared" si="501"/>
        <v>0</v>
      </c>
      <c r="AA1752" s="457"/>
      <c r="AB1752" s="55">
        <f t="shared" si="493"/>
        <v>0</v>
      </c>
      <c r="AC1752" s="55">
        <f>IF(A_Stammdaten!$B$25="ja",D_SAV!AA1752,D_SAV!AB1752)</f>
        <v>0</v>
      </c>
      <c r="AD1752" s="478">
        <f>IF(AC1752=0,0,IF(U1752-(con_EOGJahr-D_SAV!E1752)&lt;=0,AC1752,AC1752/V1752))</f>
        <v>0</v>
      </c>
      <c r="AE1752" s="478">
        <f>IFERROR(IF(AND(VLOOKUP(D1752,rng_ND,5,FALSE)="Ja",D_SAV!T1752="degressiv"),D_SAV!AC1752*Y1752/100,0),0)</f>
        <v>0</v>
      </c>
      <c r="AF1752" s="55">
        <f>IFERROR(IF(VLOOKUP(D1752,rng_ND,5,FALSE)="Ja",MAX(D_SAV!AD1752:AE1752),D_SAV!AD1752),0)</f>
        <v>0</v>
      </c>
      <c r="AG1752" s="55">
        <f t="shared" si="494"/>
        <v>0</v>
      </c>
      <c r="AH1752" s="55">
        <f t="shared" si="495"/>
        <v>0</v>
      </c>
      <c r="AI1752" s="55">
        <f t="shared" si="496"/>
        <v>0</v>
      </c>
      <c r="AJ1752" s="55">
        <f t="shared" si="497"/>
        <v>0</v>
      </c>
      <c r="AK1752" s="55">
        <f t="shared" si="488"/>
        <v>0</v>
      </c>
      <c r="AL1752" s="55">
        <f t="shared" si="489"/>
        <v>0</v>
      </c>
      <c r="AM1752" s="55">
        <f t="shared" si="490"/>
        <v>0</v>
      </c>
    </row>
    <row r="1753" spans="1:39" x14ac:dyDescent="0.25">
      <c r="A1753" s="47">
        <v>1749</v>
      </c>
      <c r="B1753" s="358" t="str">
        <f>IF(AND(E1753&lt;&gt;0,D1753&lt;&gt;0,F1753&lt;&gt;0),IF(C1753&lt;&gt;0,CONCATENATE(C1753,"-AGr",VLOOKUP(D1753,Listen!$A$2:$G$45,7,FALSE),"-",E1753,"-",F1753,),CONCATENATE("AGr",VLOOKUP(D1753,Listen!$A$2:$G$45,7,FALSE),"-",E1753,"-",F1753)),"keine vollständige ID")</f>
        <v>keine vollständige ID</v>
      </c>
      <c r="C1753" s="359">
        <f>'[2]III_SAV-Details_NB'!B1759</f>
        <v>0</v>
      </c>
      <c r="D1753" s="359">
        <f>'[2]III_SAV-Details_NB'!C1759</f>
        <v>0</v>
      </c>
      <c r="E1753" s="359">
        <f>'[2]III_SAV-Details_NB'!D1759</f>
        <v>0</v>
      </c>
      <c r="F1753" s="490"/>
      <c r="G1753" s="281">
        <f>'[2]III_SAV-Details_NB'!X1759</f>
        <v>0</v>
      </c>
      <c r="H1753" s="281">
        <f t="shared" si="491"/>
        <v>0</v>
      </c>
      <c r="I1753" s="281">
        <f>IF(con_EOGJahr=2025,'[2]III_SAV-Details_NB'!AA1759,IF(con_EOGJahr=2026,'[2]III_SAV-Details_NB'!AB1759,'[2]III_SAV-Details_NB'!AC1759))</f>
        <v>0</v>
      </c>
      <c r="J1753" s="282"/>
      <c r="K1753" s="282"/>
      <c r="L1753" s="282"/>
      <c r="M1753" s="282"/>
      <c r="N1753" s="282"/>
      <c r="O1753" s="282"/>
      <c r="P1753" s="52">
        <f t="shared" si="492"/>
        <v>0</v>
      </c>
      <c r="Q1753" s="60"/>
      <c r="R1753" s="53">
        <f t="shared" si="498"/>
        <v>0</v>
      </c>
      <c r="S1753" s="59"/>
      <c r="T1753" s="61"/>
      <c r="U1753" s="342" t="str">
        <f t="shared" si="502"/>
        <v>k.A.</v>
      </c>
      <c r="V1753" s="343" t="str">
        <f t="shared" si="499"/>
        <v>k.A.</v>
      </c>
      <c r="W1753" s="343" t="str">
        <f>IFERROR(IF(OR($D1753="",$E1753=0,con_Ende=0),"k.A.",IF(VLOOKUP($D1753,rng_ND,5,0)="Nein",VLOOKUP($D1753,rng_ND,2,FALSE),MIN(VLOOKUP($D1753,rng_ND,2,FALSE),A_Stammdaten!$B$19-D_SAV!$E1753+1))),"k.A.")</f>
        <v>k.A.</v>
      </c>
      <c r="X1753" s="343" t="str">
        <f t="shared" si="500"/>
        <v>k.A.</v>
      </c>
      <c r="Y1753" s="62"/>
      <c r="Z1753" s="48">
        <f t="shared" si="501"/>
        <v>0</v>
      </c>
      <c r="AA1753" s="457"/>
      <c r="AB1753" s="55">
        <f t="shared" si="493"/>
        <v>0</v>
      </c>
      <c r="AC1753" s="55">
        <f>IF(A_Stammdaten!$B$25="ja",D_SAV!AA1753,D_SAV!AB1753)</f>
        <v>0</v>
      </c>
      <c r="AD1753" s="478">
        <f>IF(AC1753=0,0,IF(U1753-(con_EOGJahr-D_SAV!E1753)&lt;=0,AC1753,AC1753/V1753))</f>
        <v>0</v>
      </c>
      <c r="AE1753" s="478">
        <f>IFERROR(IF(AND(VLOOKUP(D1753,rng_ND,5,FALSE)="Ja",D_SAV!T1753="degressiv"),D_SAV!AC1753*Y1753/100,0),0)</f>
        <v>0</v>
      </c>
      <c r="AF1753" s="55">
        <f>IFERROR(IF(VLOOKUP(D1753,rng_ND,5,FALSE)="Ja",MAX(D_SAV!AD1753:AE1753),D_SAV!AD1753),0)</f>
        <v>0</v>
      </c>
      <c r="AG1753" s="55">
        <f t="shared" si="494"/>
        <v>0</v>
      </c>
      <c r="AH1753" s="55">
        <f t="shared" si="495"/>
        <v>0</v>
      </c>
      <c r="AI1753" s="55">
        <f t="shared" si="496"/>
        <v>0</v>
      </c>
      <c r="AJ1753" s="55">
        <f t="shared" si="497"/>
        <v>0</v>
      </c>
      <c r="AK1753" s="55">
        <f t="shared" si="488"/>
        <v>0</v>
      </c>
      <c r="AL1753" s="55">
        <f t="shared" si="489"/>
        <v>0</v>
      </c>
      <c r="AM1753" s="55">
        <f t="shared" si="490"/>
        <v>0</v>
      </c>
    </row>
    <row r="1754" spans="1:39" x14ac:dyDescent="0.25">
      <c r="A1754" s="47">
        <v>1750</v>
      </c>
      <c r="B1754" s="358" t="str">
        <f>IF(AND(E1754&lt;&gt;0,D1754&lt;&gt;0,F1754&lt;&gt;0),IF(C1754&lt;&gt;0,CONCATENATE(C1754,"-AGr",VLOOKUP(D1754,Listen!$A$2:$G$45,7,FALSE),"-",E1754,"-",F1754,),CONCATENATE("AGr",VLOOKUP(D1754,Listen!$A$2:$G$45,7,FALSE),"-",E1754,"-",F1754)),"keine vollständige ID")</f>
        <v>keine vollständige ID</v>
      </c>
      <c r="C1754" s="359">
        <f>'[2]III_SAV-Details_NB'!B1760</f>
        <v>0</v>
      </c>
      <c r="D1754" s="359">
        <f>'[2]III_SAV-Details_NB'!C1760</f>
        <v>0</v>
      </c>
      <c r="E1754" s="359">
        <f>'[2]III_SAV-Details_NB'!D1760</f>
        <v>0</v>
      </c>
      <c r="F1754" s="490"/>
      <c r="G1754" s="281">
        <f>'[2]III_SAV-Details_NB'!X1760</f>
        <v>0</v>
      </c>
      <c r="H1754" s="281">
        <f t="shared" si="491"/>
        <v>0</v>
      </c>
      <c r="I1754" s="281">
        <f>IF(con_EOGJahr=2025,'[2]III_SAV-Details_NB'!AA1760,IF(con_EOGJahr=2026,'[2]III_SAV-Details_NB'!AB1760,'[2]III_SAV-Details_NB'!AC1760))</f>
        <v>0</v>
      </c>
      <c r="J1754" s="282"/>
      <c r="K1754" s="282"/>
      <c r="L1754" s="282"/>
      <c r="M1754" s="282"/>
      <c r="N1754" s="282"/>
      <c r="O1754" s="282"/>
      <c r="P1754" s="52">
        <f t="shared" si="492"/>
        <v>0</v>
      </c>
      <c r="Q1754" s="60"/>
      <c r="R1754" s="53">
        <f t="shared" si="498"/>
        <v>0</v>
      </c>
      <c r="S1754" s="59"/>
      <c r="T1754" s="61"/>
      <c r="U1754" s="342" t="str">
        <f t="shared" si="502"/>
        <v>k.A.</v>
      </c>
      <c r="V1754" s="343" t="str">
        <f t="shared" si="499"/>
        <v>k.A.</v>
      </c>
      <c r="W1754" s="343" t="str">
        <f>IFERROR(IF(OR($D1754="",$E1754=0,con_Ende=0),"k.A.",IF(VLOOKUP($D1754,rng_ND,5,0)="Nein",VLOOKUP($D1754,rng_ND,2,FALSE),MIN(VLOOKUP($D1754,rng_ND,2,FALSE),A_Stammdaten!$B$19-D_SAV!$E1754+1))),"k.A.")</f>
        <v>k.A.</v>
      </c>
      <c r="X1754" s="343" t="str">
        <f t="shared" si="500"/>
        <v>k.A.</v>
      </c>
      <c r="Y1754" s="62"/>
      <c r="Z1754" s="48">
        <f t="shared" si="501"/>
        <v>0</v>
      </c>
      <c r="AA1754" s="457"/>
      <c r="AB1754" s="55">
        <f t="shared" si="493"/>
        <v>0</v>
      </c>
      <c r="AC1754" s="55">
        <f>IF(A_Stammdaten!$B$25="ja",D_SAV!AA1754,D_SAV!AB1754)</f>
        <v>0</v>
      </c>
      <c r="AD1754" s="478">
        <f>IF(AC1754=0,0,IF(U1754-(con_EOGJahr-D_SAV!E1754)&lt;=0,AC1754,AC1754/V1754))</f>
        <v>0</v>
      </c>
      <c r="AE1754" s="478">
        <f>IFERROR(IF(AND(VLOOKUP(D1754,rng_ND,5,FALSE)="Ja",D_SAV!T1754="degressiv"),D_SAV!AC1754*Y1754/100,0),0)</f>
        <v>0</v>
      </c>
      <c r="AF1754" s="55">
        <f>IFERROR(IF(VLOOKUP(D1754,rng_ND,5,FALSE)="Ja",MAX(D_SAV!AD1754:AE1754),D_SAV!AD1754),0)</f>
        <v>0</v>
      </c>
      <c r="AG1754" s="55">
        <f t="shared" si="494"/>
        <v>0</v>
      </c>
      <c r="AH1754" s="55">
        <f t="shared" si="495"/>
        <v>0</v>
      </c>
      <c r="AI1754" s="55">
        <f t="shared" si="496"/>
        <v>0</v>
      </c>
      <c r="AJ1754" s="55">
        <f t="shared" si="497"/>
        <v>0</v>
      </c>
      <c r="AK1754" s="55">
        <f t="shared" si="488"/>
        <v>0</v>
      </c>
      <c r="AL1754" s="55">
        <f t="shared" si="489"/>
        <v>0</v>
      </c>
      <c r="AM1754" s="55">
        <f t="shared" si="490"/>
        <v>0</v>
      </c>
    </row>
    <row r="1755" spans="1:39" x14ac:dyDescent="0.25">
      <c r="A1755" s="47">
        <v>1751</v>
      </c>
      <c r="B1755" s="358" t="str">
        <f>IF(AND(E1755&lt;&gt;0,D1755&lt;&gt;0,F1755&lt;&gt;0),IF(C1755&lt;&gt;0,CONCATENATE(C1755,"-AGr",VLOOKUP(D1755,Listen!$A$2:$G$45,7,FALSE),"-",E1755,"-",F1755,),CONCATENATE("AGr",VLOOKUP(D1755,Listen!$A$2:$G$45,7,FALSE),"-",E1755,"-",F1755)),"keine vollständige ID")</f>
        <v>keine vollständige ID</v>
      </c>
      <c r="C1755" s="359">
        <f>'[2]III_SAV-Details_NB'!B1761</f>
        <v>0</v>
      </c>
      <c r="D1755" s="359">
        <f>'[2]III_SAV-Details_NB'!C1761</f>
        <v>0</v>
      </c>
      <c r="E1755" s="359">
        <f>'[2]III_SAV-Details_NB'!D1761</f>
        <v>0</v>
      </c>
      <c r="F1755" s="490"/>
      <c r="G1755" s="281">
        <f>'[2]III_SAV-Details_NB'!X1761</f>
        <v>0</v>
      </c>
      <c r="H1755" s="281">
        <f t="shared" si="491"/>
        <v>0</v>
      </c>
      <c r="I1755" s="281">
        <f>IF(con_EOGJahr=2025,'[2]III_SAV-Details_NB'!AA1761,IF(con_EOGJahr=2026,'[2]III_SAV-Details_NB'!AB1761,'[2]III_SAV-Details_NB'!AC1761))</f>
        <v>0</v>
      </c>
      <c r="J1755" s="282"/>
      <c r="K1755" s="282"/>
      <c r="L1755" s="282"/>
      <c r="M1755" s="282"/>
      <c r="N1755" s="282"/>
      <c r="O1755" s="282"/>
      <c r="P1755" s="52">
        <f t="shared" si="492"/>
        <v>0</v>
      </c>
      <c r="Q1755" s="60"/>
      <c r="R1755" s="53">
        <f t="shared" si="498"/>
        <v>0</v>
      </c>
      <c r="S1755" s="59"/>
      <c r="T1755" s="61"/>
      <c r="U1755" s="342" t="str">
        <f t="shared" si="502"/>
        <v>k.A.</v>
      </c>
      <c r="V1755" s="343" t="str">
        <f t="shared" si="499"/>
        <v>k.A.</v>
      </c>
      <c r="W1755" s="343" t="str">
        <f>IFERROR(IF(OR($D1755="",$E1755=0,con_Ende=0),"k.A.",IF(VLOOKUP($D1755,rng_ND,5,0)="Nein",VLOOKUP($D1755,rng_ND,2,FALSE),MIN(VLOOKUP($D1755,rng_ND,2,FALSE),A_Stammdaten!$B$19-D_SAV!$E1755+1))),"k.A.")</f>
        <v>k.A.</v>
      </c>
      <c r="X1755" s="343" t="str">
        <f t="shared" si="500"/>
        <v>k.A.</v>
      </c>
      <c r="Y1755" s="62"/>
      <c r="Z1755" s="48">
        <f t="shared" si="501"/>
        <v>0</v>
      </c>
      <c r="AA1755" s="457"/>
      <c r="AB1755" s="55">
        <f t="shared" si="493"/>
        <v>0</v>
      </c>
      <c r="AC1755" s="55">
        <f>IF(A_Stammdaten!$B$25="ja",D_SAV!AA1755,D_SAV!AB1755)</f>
        <v>0</v>
      </c>
      <c r="AD1755" s="478">
        <f>IF(AC1755=0,0,IF(U1755-(con_EOGJahr-D_SAV!E1755)&lt;=0,AC1755,AC1755/V1755))</f>
        <v>0</v>
      </c>
      <c r="AE1755" s="478">
        <f>IFERROR(IF(AND(VLOOKUP(D1755,rng_ND,5,FALSE)="Ja",D_SAV!T1755="degressiv"),D_SAV!AC1755*Y1755/100,0),0)</f>
        <v>0</v>
      </c>
      <c r="AF1755" s="55">
        <f>IFERROR(IF(VLOOKUP(D1755,rng_ND,5,FALSE)="Ja",MAX(D_SAV!AD1755:AE1755),D_SAV!AD1755),0)</f>
        <v>0</v>
      </c>
      <c r="AG1755" s="55">
        <f t="shared" si="494"/>
        <v>0</v>
      </c>
      <c r="AH1755" s="55">
        <f t="shared" si="495"/>
        <v>0</v>
      </c>
      <c r="AI1755" s="55">
        <f t="shared" si="496"/>
        <v>0</v>
      </c>
      <c r="AJ1755" s="55">
        <f t="shared" si="497"/>
        <v>0</v>
      </c>
      <c r="AK1755" s="55">
        <f t="shared" si="488"/>
        <v>0</v>
      </c>
      <c r="AL1755" s="55">
        <f t="shared" si="489"/>
        <v>0</v>
      </c>
      <c r="AM1755" s="55">
        <f t="shared" si="490"/>
        <v>0</v>
      </c>
    </row>
    <row r="1756" spans="1:39" x14ac:dyDescent="0.25">
      <c r="A1756" s="47">
        <v>1752</v>
      </c>
      <c r="B1756" s="358" t="str">
        <f>IF(AND(E1756&lt;&gt;0,D1756&lt;&gt;0,F1756&lt;&gt;0),IF(C1756&lt;&gt;0,CONCATENATE(C1756,"-AGr",VLOOKUP(D1756,Listen!$A$2:$G$45,7,FALSE),"-",E1756,"-",F1756,),CONCATENATE("AGr",VLOOKUP(D1756,Listen!$A$2:$G$45,7,FALSE),"-",E1756,"-",F1756)),"keine vollständige ID")</f>
        <v>keine vollständige ID</v>
      </c>
      <c r="C1756" s="359">
        <f>'[2]III_SAV-Details_NB'!B1762</f>
        <v>0</v>
      </c>
      <c r="D1756" s="359">
        <f>'[2]III_SAV-Details_NB'!C1762</f>
        <v>0</v>
      </c>
      <c r="E1756" s="359">
        <f>'[2]III_SAV-Details_NB'!D1762</f>
        <v>0</v>
      </c>
      <c r="F1756" s="490"/>
      <c r="G1756" s="281">
        <f>'[2]III_SAV-Details_NB'!X1762</f>
        <v>0</v>
      </c>
      <c r="H1756" s="281">
        <f t="shared" si="491"/>
        <v>0</v>
      </c>
      <c r="I1756" s="281">
        <f>IF(con_EOGJahr=2025,'[2]III_SAV-Details_NB'!AA1762,IF(con_EOGJahr=2026,'[2]III_SAV-Details_NB'!AB1762,'[2]III_SAV-Details_NB'!AC1762))</f>
        <v>0</v>
      </c>
      <c r="J1756" s="282"/>
      <c r="K1756" s="282"/>
      <c r="L1756" s="282"/>
      <c r="M1756" s="282"/>
      <c r="N1756" s="282"/>
      <c r="O1756" s="282"/>
      <c r="P1756" s="52">
        <f t="shared" si="492"/>
        <v>0</v>
      </c>
      <c r="Q1756" s="60"/>
      <c r="R1756" s="53">
        <f t="shared" si="498"/>
        <v>0</v>
      </c>
      <c r="S1756" s="59"/>
      <c r="T1756" s="61"/>
      <c r="U1756" s="342" t="str">
        <f t="shared" si="502"/>
        <v>k.A.</v>
      </c>
      <c r="V1756" s="343" t="str">
        <f t="shared" si="499"/>
        <v>k.A.</v>
      </c>
      <c r="W1756" s="343" t="str">
        <f>IFERROR(IF(OR($D1756="",$E1756=0,con_Ende=0),"k.A.",IF(VLOOKUP($D1756,rng_ND,5,0)="Nein",VLOOKUP($D1756,rng_ND,2,FALSE),MIN(VLOOKUP($D1756,rng_ND,2,FALSE),A_Stammdaten!$B$19-D_SAV!$E1756+1))),"k.A.")</f>
        <v>k.A.</v>
      </c>
      <c r="X1756" s="343" t="str">
        <f t="shared" si="500"/>
        <v>k.A.</v>
      </c>
      <c r="Y1756" s="62"/>
      <c r="Z1756" s="48">
        <f t="shared" si="501"/>
        <v>0</v>
      </c>
      <c r="AA1756" s="457"/>
      <c r="AB1756" s="55">
        <f t="shared" si="493"/>
        <v>0</v>
      </c>
      <c r="AC1756" s="55">
        <f>IF(A_Stammdaten!$B$25="ja",D_SAV!AA1756,D_SAV!AB1756)</f>
        <v>0</v>
      </c>
      <c r="AD1756" s="478">
        <f>IF(AC1756=0,0,IF(U1756-(con_EOGJahr-D_SAV!E1756)&lt;=0,AC1756,AC1756/V1756))</f>
        <v>0</v>
      </c>
      <c r="AE1756" s="478">
        <f>IFERROR(IF(AND(VLOOKUP(D1756,rng_ND,5,FALSE)="Ja",D_SAV!T1756="degressiv"),D_SAV!AC1756*Y1756/100,0),0)</f>
        <v>0</v>
      </c>
      <c r="AF1756" s="55">
        <f>IFERROR(IF(VLOOKUP(D1756,rng_ND,5,FALSE)="Ja",MAX(D_SAV!AD1756:AE1756),D_SAV!AD1756),0)</f>
        <v>0</v>
      </c>
      <c r="AG1756" s="55">
        <f t="shared" si="494"/>
        <v>0</v>
      </c>
      <c r="AH1756" s="55">
        <f t="shared" si="495"/>
        <v>0</v>
      </c>
      <c r="AI1756" s="55">
        <f t="shared" si="496"/>
        <v>0</v>
      </c>
      <c r="AJ1756" s="55">
        <f t="shared" si="497"/>
        <v>0</v>
      </c>
      <c r="AK1756" s="55">
        <f t="shared" si="488"/>
        <v>0</v>
      </c>
      <c r="AL1756" s="55">
        <f t="shared" si="489"/>
        <v>0</v>
      </c>
      <c r="AM1756" s="55">
        <f t="shared" si="490"/>
        <v>0</v>
      </c>
    </row>
    <row r="1757" spans="1:39" x14ac:dyDescent="0.25">
      <c r="A1757" s="47">
        <v>1753</v>
      </c>
      <c r="B1757" s="358" t="str">
        <f>IF(AND(E1757&lt;&gt;0,D1757&lt;&gt;0,F1757&lt;&gt;0),IF(C1757&lt;&gt;0,CONCATENATE(C1757,"-AGr",VLOOKUP(D1757,Listen!$A$2:$G$45,7,FALSE),"-",E1757,"-",F1757,),CONCATENATE("AGr",VLOOKUP(D1757,Listen!$A$2:$G$45,7,FALSE),"-",E1757,"-",F1757)),"keine vollständige ID")</f>
        <v>keine vollständige ID</v>
      </c>
      <c r="C1757" s="359">
        <f>'[2]III_SAV-Details_NB'!B1763</f>
        <v>0</v>
      </c>
      <c r="D1757" s="359">
        <f>'[2]III_SAV-Details_NB'!C1763</f>
        <v>0</v>
      </c>
      <c r="E1757" s="359">
        <f>'[2]III_SAV-Details_NB'!D1763</f>
        <v>0</v>
      </c>
      <c r="F1757" s="490"/>
      <c r="G1757" s="281">
        <f>'[2]III_SAV-Details_NB'!X1763</f>
        <v>0</v>
      </c>
      <c r="H1757" s="281">
        <f t="shared" si="491"/>
        <v>0</v>
      </c>
      <c r="I1757" s="281">
        <f>IF(con_EOGJahr=2025,'[2]III_SAV-Details_NB'!AA1763,IF(con_EOGJahr=2026,'[2]III_SAV-Details_NB'!AB1763,'[2]III_SAV-Details_NB'!AC1763))</f>
        <v>0</v>
      </c>
      <c r="J1757" s="282"/>
      <c r="K1757" s="282"/>
      <c r="L1757" s="282"/>
      <c r="M1757" s="282"/>
      <c r="N1757" s="282"/>
      <c r="O1757" s="282"/>
      <c r="P1757" s="52">
        <f t="shared" si="492"/>
        <v>0</v>
      </c>
      <c r="Q1757" s="60"/>
      <c r="R1757" s="53">
        <f t="shared" si="498"/>
        <v>0</v>
      </c>
      <c r="S1757" s="59"/>
      <c r="T1757" s="61"/>
      <c r="U1757" s="342" t="str">
        <f t="shared" si="502"/>
        <v>k.A.</v>
      </c>
      <c r="V1757" s="343" t="str">
        <f t="shared" si="499"/>
        <v>k.A.</v>
      </c>
      <c r="W1757" s="343" t="str">
        <f>IFERROR(IF(OR($D1757="",$E1757=0,con_Ende=0),"k.A.",IF(VLOOKUP($D1757,rng_ND,5,0)="Nein",VLOOKUP($D1757,rng_ND,2,FALSE),MIN(VLOOKUP($D1757,rng_ND,2,FALSE),A_Stammdaten!$B$19-D_SAV!$E1757+1))),"k.A.")</f>
        <v>k.A.</v>
      </c>
      <c r="X1757" s="343" t="str">
        <f t="shared" si="500"/>
        <v>k.A.</v>
      </c>
      <c r="Y1757" s="62"/>
      <c r="Z1757" s="48">
        <f t="shared" si="501"/>
        <v>0</v>
      </c>
      <c r="AA1757" s="457"/>
      <c r="AB1757" s="55">
        <f t="shared" si="493"/>
        <v>0</v>
      </c>
      <c r="AC1757" s="55">
        <f>IF(A_Stammdaten!$B$25="ja",D_SAV!AA1757,D_SAV!AB1757)</f>
        <v>0</v>
      </c>
      <c r="AD1757" s="478">
        <f>IF(AC1757=0,0,IF(U1757-(con_EOGJahr-D_SAV!E1757)&lt;=0,AC1757,AC1757/V1757))</f>
        <v>0</v>
      </c>
      <c r="AE1757" s="478">
        <f>IFERROR(IF(AND(VLOOKUP(D1757,rng_ND,5,FALSE)="Ja",D_SAV!T1757="degressiv"),D_SAV!AC1757*Y1757/100,0),0)</f>
        <v>0</v>
      </c>
      <c r="AF1757" s="55">
        <f>IFERROR(IF(VLOOKUP(D1757,rng_ND,5,FALSE)="Ja",MAX(D_SAV!AD1757:AE1757),D_SAV!AD1757),0)</f>
        <v>0</v>
      </c>
      <c r="AG1757" s="55">
        <f t="shared" si="494"/>
        <v>0</v>
      </c>
      <c r="AH1757" s="55">
        <f t="shared" si="495"/>
        <v>0</v>
      </c>
      <c r="AI1757" s="55">
        <f t="shared" si="496"/>
        <v>0</v>
      </c>
      <c r="AJ1757" s="55">
        <f t="shared" si="497"/>
        <v>0</v>
      </c>
      <c r="AK1757" s="55">
        <f t="shared" si="488"/>
        <v>0</v>
      </c>
      <c r="AL1757" s="55">
        <f t="shared" si="489"/>
        <v>0</v>
      </c>
      <c r="AM1757" s="55">
        <f t="shared" si="490"/>
        <v>0</v>
      </c>
    </row>
    <row r="1758" spans="1:39" x14ac:dyDescent="0.25">
      <c r="A1758" s="47">
        <v>1754</v>
      </c>
      <c r="B1758" s="358" t="str">
        <f>IF(AND(E1758&lt;&gt;0,D1758&lt;&gt;0,F1758&lt;&gt;0),IF(C1758&lt;&gt;0,CONCATENATE(C1758,"-AGr",VLOOKUP(D1758,Listen!$A$2:$G$45,7,FALSE),"-",E1758,"-",F1758,),CONCATENATE("AGr",VLOOKUP(D1758,Listen!$A$2:$G$45,7,FALSE),"-",E1758,"-",F1758)),"keine vollständige ID")</f>
        <v>keine vollständige ID</v>
      </c>
      <c r="C1758" s="359">
        <f>'[2]III_SAV-Details_NB'!B1764</f>
        <v>0</v>
      </c>
      <c r="D1758" s="359">
        <f>'[2]III_SAV-Details_NB'!C1764</f>
        <v>0</v>
      </c>
      <c r="E1758" s="359">
        <f>'[2]III_SAV-Details_NB'!D1764</f>
        <v>0</v>
      </c>
      <c r="F1758" s="490"/>
      <c r="G1758" s="281">
        <f>'[2]III_SAV-Details_NB'!X1764</f>
        <v>0</v>
      </c>
      <c r="H1758" s="281">
        <f t="shared" si="491"/>
        <v>0</v>
      </c>
      <c r="I1758" s="281">
        <f>IF(con_EOGJahr=2025,'[2]III_SAV-Details_NB'!AA1764,IF(con_EOGJahr=2026,'[2]III_SAV-Details_NB'!AB1764,'[2]III_SAV-Details_NB'!AC1764))</f>
        <v>0</v>
      </c>
      <c r="J1758" s="282"/>
      <c r="K1758" s="282"/>
      <c r="L1758" s="282"/>
      <c r="M1758" s="282"/>
      <c r="N1758" s="282"/>
      <c r="O1758" s="282"/>
      <c r="P1758" s="52">
        <f t="shared" si="492"/>
        <v>0</v>
      </c>
      <c r="Q1758" s="60"/>
      <c r="R1758" s="53">
        <f t="shared" si="498"/>
        <v>0</v>
      </c>
      <c r="S1758" s="59"/>
      <c r="T1758" s="61"/>
      <c r="U1758" s="342" t="str">
        <f t="shared" si="502"/>
        <v>k.A.</v>
      </c>
      <c r="V1758" s="343" t="str">
        <f t="shared" si="499"/>
        <v>k.A.</v>
      </c>
      <c r="W1758" s="343" t="str">
        <f>IFERROR(IF(OR($D1758="",$E1758=0,con_Ende=0),"k.A.",IF(VLOOKUP($D1758,rng_ND,5,0)="Nein",VLOOKUP($D1758,rng_ND,2,FALSE),MIN(VLOOKUP($D1758,rng_ND,2,FALSE),A_Stammdaten!$B$19-D_SAV!$E1758+1))),"k.A.")</f>
        <v>k.A.</v>
      </c>
      <c r="X1758" s="343" t="str">
        <f t="shared" si="500"/>
        <v>k.A.</v>
      </c>
      <c r="Y1758" s="62"/>
      <c r="Z1758" s="48">
        <f t="shared" si="501"/>
        <v>0</v>
      </c>
      <c r="AA1758" s="457"/>
      <c r="AB1758" s="55">
        <f t="shared" si="493"/>
        <v>0</v>
      </c>
      <c r="AC1758" s="55">
        <f>IF(A_Stammdaten!$B$25="ja",D_SAV!AA1758,D_SAV!AB1758)</f>
        <v>0</v>
      </c>
      <c r="AD1758" s="478">
        <f>IF(AC1758=0,0,IF(U1758-(con_EOGJahr-D_SAV!E1758)&lt;=0,AC1758,AC1758/V1758))</f>
        <v>0</v>
      </c>
      <c r="AE1758" s="478">
        <f>IFERROR(IF(AND(VLOOKUP(D1758,rng_ND,5,FALSE)="Ja",D_SAV!T1758="degressiv"),D_SAV!AC1758*Y1758/100,0),0)</f>
        <v>0</v>
      </c>
      <c r="AF1758" s="55">
        <f>IFERROR(IF(VLOOKUP(D1758,rng_ND,5,FALSE)="Ja",MAX(D_SAV!AD1758:AE1758),D_SAV!AD1758),0)</f>
        <v>0</v>
      </c>
      <c r="AG1758" s="55">
        <f t="shared" si="494"/>
        <v>0</v>
      </c>
      <c r="AH1758" s="55">
        <f t="shared" si="495"/>
        <v>0</v>
      </c>
      <c r="AI1758" s="55">
        <f t="shared" si="496"/>
        <v>0</v>
      </c>
      <c r="AJ1758" s="55">
        <f t="shared" si="497"/>
        <v>0</v>
      </c>
      <c r="AK1758" s="55">
        <f t="shared" si="488"/>
        <v>0</v>
      </c>
      <c r="AL1758" s="55">
        <f t="shared" si="489"/>
        <v>0</v>
      </c>
      <c r="AM1758" s="55">
        <f t="shared" si="490"/>
        <v>0</v>
      </c>
    </row>
    <row r="1759" spans="1:39" x14ac:dyDescent="0.25">
      <c r="A1759" s="47">
        <v>1755</v>
      </c>
      <c r="B1759" s="358" t="str">
        <f>IF(AND(E1759&lt;&gt;0,D1759&lt;&gt;0,F1759&lt;&gt;0),IF(C1759&lt;&gt;0,CONCATENATE(C1759,"-AGr",VLOOKUP(D1759,Listen!$A$2:$G$45,7,FALSE),"-",E1759,"-",F1759,),CONCATENATE("AGr",VLOOKUP(D1759,Listen!$A$2:$G$45,7,FALSE),"-",E1759,"-",F1759)),"keine vollständige ID")</f>
        <v>keine vollständige ID</v>
      </c>
      <c r="C1759" s="359">
        <f>'[2]III_SAV-Details_NB'!B1765</f>
        <v>0</v>
      </c>
      <c r="D1759" s="359">
        <f>'[2]III_SAV-Details_NB'!C1765</f>
        <v>0</v>
      </c>
      <c r="E1759" s="359">
        <f>'[2]III_SAV-Details_NB'!D1765</f>
        <v>0</v>
      </c>
      <c r="F1759" s="490"/>
      <c r="G1759" s="281">
        <f>'[2]III_SAV-Details_NB'!X1765</f>
        <v>0</v>
      </c>
      <c r="H1759" s="281">
        <f t="shared" si="491"/>
        <v>0</v>
      </c>
      <c r="I1759" s="281">
        <f>IF(con_EOGJahr=2025,'[2]III_SAV-Details_NB'!AA1765,IF(con_EOGJahr=2026,'[2]III_SAV-Details_NB'!AB1765,'[2]III_SAV-Details_NB'!AC1765))</f>
        <v>0</v>
      </c>
      <c r="J1759" s="282"/>
      <c r="K1759" s="282"/>
      <c r="L1759" s="282"/>
      <c r="M1759" s="282"/>
      <c r="N1759" s="282"/>
      <c r="O1759" s="282"/>
      <c r="P1759" s="52">
        <f t="shared" si="492"/>
        <v>0</v>
      </c>
      <c r="Q1759" s="60"/>
      <c r="R1759" s="53">
        <f t="shared" si="498"/>
        <v>0</v>
      </c>
      <c r="S1759" s="59"/>
      <c r="T1759" s="61"/>
      <c r="U1759" s="342" t="str">
        <f t="shared" si="502"/>
        <v>k.A.</v>
      </c>
      <c r="V1759" s="343" t="str">
        <f t="shared" si="499"/>
        <v>k.A.</v>
      </c>
      <c r="W1759" s="343" t="str">
        <f>IFERROR(IF(OR($D1759="",$E1759=0,con_Ende=0),"k.A.",IF(VLOOKUP($D1759,rng_ND,5,0)="Nein",VLOOKUP($D1759,rng_ND,2,FALSE),MIN(VLOOKUP($D1759,rng_ND,2,FALSE),A_Stammdaten!$B$19-D_SAV!$E1759+1))),"k.A.")</f>
        <v>k.A.</v>
      </c>
      <c r="X1759" s="343" t="str">
        <f t="shared" si="500"/>
        <v>k.A.</v>
      </c>
      <c r="Y1759" s="62"/>
      <c r="Z1759" s="48">
        <f t="shared" si="501"/>
        <v>0</v>
      </c>
      <c r="AA1759" s="457"/>
      <c r="AB1759" s="55">
        <f t="shared" si="493"/>
        <v>0</v>
      </c>
      <c r="AC1759" s="55">
        <f>IF(A_Stammdaten!$B$25="ja",D_SAV!AA1759,D_SAV!AB1759)</f>
        <v>0</v>
      </c>
      <c r="AD1759" s="478">
        <f>IF(AC1759=0,0,IF(U1759-(con_EOGJahr-D_SAV!E1759)&lt;=0,AC1759,AC1759/V1759))</f>
        <v>0</v>
      </c>
      <c r="AE1759" s="478">
        <f>IFERROR(IF(AND(VLOOKUP(D1759,rng_ND,5,FALSE)="Ja",D_SAV!T1759="degressiv"),D_SAV!AC1759*Y1759/100,0),0)</f>
        <v>0</v>
      </c>
      <c r="AF1759" s="55">
        <f>IFERROR(IF(VLOOKUP(D1759,rng_ND,5,FALSE)="Ja",MAX(D_SAV!AD1759:AE1759),D_SAV!AD1759),0)</f>
        <v>0</v>
      </c>
      <c r="AG1759" s="55">
        <f t="shared" si="494"/>
        <v>0</v>
      </c>
      <c r="AH1759" s="55">
        <f t="shared" si="495"/>
        <v>0</v>
      </c>
      <c r="AI1759" s="55">
        <f t="shared" si="496"/>
        <v>0</v>
      </c>
      <c r="AJ1759" s="55">
        <f t="shared" si="497"/>
        <v>0</v>
      </c>
      <c r="AK1759" s="55">
        <f t="shared" si="488"/>
        <v>0</v>
      </c>
      <c r="AL1759" s="55">
        <f t="shared" si="489"/>
        <v>0</v>
      </c>
      <c r="AM1759" s="55">
        <f t="shared" si="490"/>
        <v>0</v>
      </c>
    </row>
    <row r="1760" spans="1:39" x14ac:dyDescent="0.25">
      <c r="A1760" s="47">
        <v>1756</v>
      </c>
      <c r="B1760" s="358" t="str">
        <f>IF(AND(E1760&lt;&gt;0,D1760&lt;&gt;0,F1760&lt;&gt;0),IF(C1760&lt;&gt;0,CONCATENATE(C1760,"-AGr",VLOOKUP(D1760,Listen!$A$2:$G$45,7,FALSE),"-",E1760,"-",F1760,),CONCATENATE("AGr",VLOOKUP(D1760,Listen!$A$2:$G$45,7,FALSE),"-",E1760,"-",F1760)),"keine vollständige ID")</f>
        <v>keine vollständige ID</v>
      </c>
      <c r="C1760" s="359">
        <f>'[2]III_SAV-Details_NB'!B1766</f>
        <v>0</v>
      </c>
      <c r="D1760" s="359">
        <f>'[2]III_SAV-Details_NB'!C1766</f>
        <v>0</v>
      </c>
      <c r="E1760" s="359">
        <f>'[2]III_SAV-Details_NB'!D1766</f>
        <v>0</v>
      </c>
      <c r="F1760" s="490"/>
      <c r="G1760" s="281">
        <f>'[2]III_SAV-Details_NB'!X1766</f>
        <v>0</v>
      </c>
      <c r="H1760" s="281">
        <f t="shared" si="491"/>
        <v>0</v>
      </c>
      <c r="I1760" s="281">
        <f>IF(con_EOGJahr=2025,'[2]III_SAV-Details_NB'!AA1766,IF(con_EOGJahr=2026,'[2]III_SAV-Details_NB'!AB1766,'[2]III_SAV-Details_NB'!AC1766))</f>
        <v>0</v>
      </c>
      <c r="J1760" s="282"/>
      <c r="K1760" s="282"/>
      <c r="L1760" s="282"/>
      <c r="M1760" s="282"/>
      <c r="N1760" s="282"/>
      <c r="O1760" s="282"/>
      <c r="P1760" s="52">
        <f t="shared" si="492"/>
        <v>0</v>
      </c>
      <c r="Q1760" s="60"/>
      <c r="R1760" s="53">
        <f t="shared" si="498"/>
        <v>0</v>
      </c>
      <c r="S1760" s="59"/>
      <c r="T1760" s="61"/>
      <c r="U1760" s="342" t="str">
        <f t="shared" si="502"/>
        <v>k.A.</v>
      </c>
      <c r="V1760" s="343" t="str">
        <f t="shared" si="499"/>
        <v>k.A.</v>
      </c>
      <c r="W1760" s="343" t="str">
        <f>IFERROR(IF(OR($D1760="",$E1760=0,con_Ende=0),"k.A.",IF(VLOOKUP($D1760,rng_ND,5,0)="Nein",VLOOKUP($D1760,rng_ND,2,FALSE),MIN(VLOOKUP($D1760,rng_ND,2,FALSE),A_Stammdaten!$B$19-D_SAV!$E1760+1))),"k.A.")</f>
        <v>k.A.</v>
      </c>
      <c r="X1760" s="343" t="str">
        <f t="shared" si="500"/>
        <v>k.A.</v>
      </c>
      <c r="Y1760" s="62"/>
      <c r="Z1760" s="48">
        <f t="shared" si="501"/>
        <v>0</v>
      </c>
      <c r="AA1760" s="457"/>
      <c r="AB1760" s="55">
        <f t="shared" si="493"/>
        <v>0</v>
      </c>
      <c r="AC1760" s="55">
        <f>IF(A_Stammdaten!$B$25="ja",D_SAV!AA1760,D_SAV!AB1760)</f>
        <v>0</v>
      </c>
      <c r="AD1760" s="478">
        <f>IF(AC1760=0,0,IF(U1760-(con_EOGJahr-D_SAV!E1760)&lt;=0,AC1760,AC1760/V1760))</f>
        <v>0</v>
      </c>
      <c r="AE1760" s="478">
        <f>IFERROR(IF(AND(VLOOKUP(D1760,rng_ND,5,FALSE)="Ja",D_SAV!T1760="degressiv"),D_SAV!AC1760*Y1760/100,0),0)</f>
        <v>0</v>
      </c>
      <c r="AF1760" s="55">
        <f>IFERROR(IF(VLOOKUP(D1760,rng_ND,5,FALSE)="Ja",MAX(D_SAV!AD1760:AE1760),D_SAV!AD1760),0)</f>
        <v>0</v>
      </c>
      <c r="AG1760" s="55">
        <f t="shared" si="494"/>
        <v>0</v>
      </c>
      <c r="AH1760" s="55">
        <f t="shared" si="495"/>
        <v>0</v>
      </c>
      <c r="AI1760" s="55">
        <f t="shared" si="496"/>
        <v>0</v>
      </c>
      <c r="AJ1760" s="55">
        <f t="shared" si="497"/>
        <v>0</v>
      </c>
      <c r="AK1760" s="55">
        <f t="shared" si="488"/>
        <v>0</v>
      </c>
      <c r="AL1760" s="55">
        <f t="shared" si="489"/>
        <v>0</v>
      </c>
      <c r="AM1760" s="55">
        <f t="shared" si="490"/>
        <v>0</v>
      </c>
    </row>
    <row r="1761" spans="1:39" x14ac:dyDescent="0.25">
      <c r="A1761" s="47">
        <v>1757</v>
      </c>
      <c r="B1761" s="358" t="str">
        <f>IF(AND(E1761&lt;&gt;0,D1761&lt;&gt;0,F1761&lt;&gt;0),IF(C1761&lt;&gt;0,CONCATENATE(C1761,"-AGr",VLOOKUP(D1761,Listen!$A$2:$G$45,7,FALSE),"-",E1761,"-",F1761,),CONCATENATE("AGr",VLOOKUP(D1761,Listen!$A$2:$G$45,7,FALSE),"-",E1761,"-",F1761)),"keine vollständige ID")</f>
        <v>keine vollständige ID</v>
      </c>
      <c r="C1761" s="359">
        <f>'[2]III_SAV-Details_NB'!B1767</f>
        <v>0</v>
      </c>
      <c r="D1761" s="359">
        <f>'[2]III_SAV-Details_NB'!C1767</f>
        <v>0</v>
      </c>
      <c r="E1761" s="359">
        <f>'[2]III_SAV-Details_NB'!D1767</f>
        <v>0</v>
      </c>
      <c r="F1761" s="490"/>
      <c r="G1761" s="281">
        <f>'[2]III_SAV-Details_NB'!X1767</f>
        <v>0</v>
      </c>
      <c r="H1761" s="281">
        <f t="shared" si="491"/>
        <v>0</v>
      </c>
      <c r="I1761" s="281">
        <f>IF(con_EOGJahr=2025,'[2]III_SAV-Details_NB'!AA1767,IF(con_EOGJahr=2026,'[2]III_SAV-Details_NB'!AB1767,'[2]III_SAV-Details_NB'!AC1767))</f>
        <v>0</v>
      </c>
      <c r="J1761" s="282"/>
      <c r="K1761" s="282"/>
      <c r="L1761" s="282"/>
      <c r="M1761" s="282"/>
      <c r="N1761" s="282"/>
      <c r="O1761" s="282"/>
      <c r="P1761" s="52">
        <f t="shared" si="492"/>
        <v>0</v>
      </c>
      <c r="Q1761" s="60"/>
      <c r="R1761" s="53">
        <f t="shared" si="498"/>
        <v>0</v>
      </c>
      <c r="S1761" s="59"/>
      <c r="T1761" s="61"/>
      <c r="U1761" s="342" t="str">
        <f t="shared" si="502"/>
        <v>k.A.</v>
      </c>
      <c r="V1761" s="343" t="str">
        <f t="shared" si="499"/>
        <v>k.A.</v>
      </c>
      <c r="W1761" s="343" t="str">
        <f>IFERROR(IF(OR($D1761="",$E1761=0,con_Ende=0),"k.A.",IF(VLOOKUP($D1761,rng_ND,5,0)="Nein",VLOOKUP($D1761,rng_ND,2,FALSE),MIN(VLOOKUP($D1761,rng_ND,2,FALSE),A_Stammdaten!$B$19-D_SAV!$E1761+1))),"k.A.")</f>
        <v>k.A.</v>
      </c>
      <c r="X1761" s="343" t="str">
        <f t="shared" si="500"/>
        <v>k.A.</v>
      </c>
      <c r="Y1761" s="62"/>
      <c r="Z1761" s="48">
        <f t="shared" si="501"/>
        <v>0</v>
      </c>
      <c r="AA1761" s="457"/>
      <c r="AB1761" s="55">
        <f t="shared" si="493"/>
        <v>0</v>
      </c>
      <c r="AC1761" s="55">
        <f>IF(A_Stammdaten!$B$25="ja",D_SAV!AA1761,D_SAV!AB1761)</f>
        <v>0</v>
      </c>
      <c r="AD1761" s="478">
        <f>IF(AC1761=0,0,IF(U1761-(con_EOGJahr-D_SAV!E1761)&lt;=0,AC1761,AC1761/V1761))</f>
        <v>0</v>
      </c>
      <c r="AE1761" s="478">
        <f>IFERROR(IF(AND(VLOOKUP(D1761,rng_ND,5,FALSE)="Ja",D_SAV!T1761="degressiv"),D_SAV!AC1761*Y1761/100,0),0)</f>
        <v>0</v>
      </c>
      <c r="AF1761" s="55">
        <f>IFERROR(IF(VLOOKUP(D1761,rng_ND,5,FALSE)="Ja",MAX(D_SAV!AD1761:AE1761),D_SAV!AD1761),0)</f>
        <v>0</v>
      </c>
      <c r="AG1761" s="55">
        <f t="shared" si="494"/>
        <v>0</v>
      </c>
      <c r="AH1761" s="55">
        <f t="shared" si="495"/>
        <v>0</v>
      </c>
      <c r="AI1761" s="55">
        <f t="shared" si="496"/>
        <v>0</v>
      </c>
      <c r="AJ1761" s="55">
        <f t="shared" si="497"/>
        <v>0</v>
      </c>
      <c r="AK1761" s="55">
        <f t="shared" si="488"/>
        <v>0</v>
      </c>
      <c r="AL1761" s="55">
        <f t="shared" si="489"/>
        <v>0</v>
      </c>
      <c r="AM1761" s="55">
        <f t="shared" si="490"/>
        <v>0</v>
      </c>
    </row>
    <row r="1762" spans="1:39" x14ac:dyDescent="0.25">
      <c r="A1762" s="47">
        <v>1758</v>
      </c>
      <c r="B1762" s="358" t="str">
        <f>IF(AND(E1762&lt;&gt;0,D1762&lt;&gt;0,F1762&lt;&gt;0),IF(C1762&lt;&gt;0,CONCATENATE(C1762,"-AGr",VLOOKUP(D1762,Listen!$A$2:$G$45,7,FALSE),"-",E1762,"-",F1762,),CONCATENATE("AGr",VLOOKUP(D1762,Listen!$A$2:$G$45,7,FALSE),"-",E1762,"-",F1762)),"keine vollständige ID")</f>
        <v>keine vollständige ID</v>
      </c>
      <c r="C1762" s="359">
        <f>'[2]III_SAV-Details_NB'!B1768</f>
        <v>0</v>
      </c>
      <c r="D1762" s="359">
        <f>'[2]III_SAV-Details_NB'!C1768</f>
        <v>0</v>
      </c>
      <c r="E1762" s="359">
        <f>'[2]III_SAV-Details_NB'!D1768</f>
        <v>0</v>
      </c>
      <c r="F1762" s="490"/>
      <c r="G1762" s="281">
        <f>'[2]III_SAV-Details_NB'!X1768</f>
        <v>0</v>
      </c>
      <c r="H1762" s="281">
        <f t="shared" si="491"/>
        <v>0</v>
      </c>
      <c r="I1762" s="281">
        <f>IF(con_EOGJahr=2025,'[2]III_SAV-Details_NB'!AA1768,IF(con_EOGJahr=2026,'[2]III_SAV-Details_NB'!AB1768,'[2]III_SAV-Details_NB'!AC1768))</f>
        <v>0</v>
      </c>
      <c r="J1762" s="282"/>
      <c r="K1762" s="282"/>
      <c r="L1762" s="282"/>
      <c r="M1762" s="282"/>
      <c r="N1762" s="282"/>
      <c r="O1762" s="282"/>
      <c r="P1762" s="52">
        <f t="shared" si="492"/>
        <v>0</v>
      </c>
      <c r="Q1762" s="60"/>
      <c r="R1762" s="53">
        <f t="shared" si="498"/>
        <v>0</v>
      </c>
      <c r="S1762" s="59"/>
      <c r="T1762" s="61"/>
      <c r="U1762" s="342" t="str">
        <f t="shared" si="502"/>
        <v>k.A.</v>
      </c>
      <c r="V1762" s="343" t="str">
        <f t="shared" si="499"/>
        <v>k.A.</v>
      </c>
      <c r="W1762" s="343" t="str">
        <f>IFERROR(IF(OR($D1762="",$E1762=0,con_Ende=0),"k.A.",IF(VLOOKUP($D1762,rng_ND,5,0)="Nein",VLOOKUP($D1762,rng_ND,2,FALSE),MIN(VLOOKUP($D1762,rng_ND,2,FALSE),A_Stammdaten!$B$19-D_SAV!$E1762+1))),"k.A.")</f>
        <v>k.A.</v>
      </c>
      <c r="X1762" s="343" t="str">
        <f t="shared" si="500"/>
        <v>k.A.</v>
      </c>
      <c r="Y1762" s="62"/>
      <c r="Z1762" s="48">
        <f t="shared" si="501"/>
        <v>0</v>
      </c>
      <c r="AA1762" s="457"/>
      <c r="AB1762" s="55">
        <f t="shared" si="493"/>
        <v>0</v>
      </c>
      <c r="AC1762" s="55">
        <f>IF(A_Stammdaten!$B$25="ja",D_SAV!AA1762,D_SAV!AB1762)</f>
        <v>0</v>
      </c>
      <c r="AD1762" s="478">
        <f>IF(AC1762=0,0,IF(U1762-(con_EOGJahr-D_SAV!E1762)&lt;=0,AC1762,AC1762/V1762))</f>
        <v>0</v>
      </c>
      <c r="AE1762" s="478">
        <f>IFERROR(IF(AND(VLOOKUP(D1762,rng_ND,5,FALSE)="Ja",D_SAV!T1762="degressiv"),D_SAV!AC1762*Y1762/100,0),0)</f>
        <v>0</v>
      </c>
      <c r="AF1762" s="55">
        <f>IFERROR(IF(VLOOKUP(D1762,rng_ND,5,FALSE)="Ja",MAX(D_SAV!AD1762:AE1762),D_SAV!AD1762),0)</f>
        <v>0</v>
      </c>
      <c r="AG1762" s="55">
        <f t="shared" si="494"/>
        <v>0</v>
      </c>
      <c r="AH1762" s="55">
        <f t="shared" si="495"/>
        <v>0</v>
      </c>
      <c r="AI1762" s="55">
        <f t="shared" si="496"/>
        <v>0</v>
      </c>
      <c r="AJ1762" s="55">
        <f t="shared" si="497"/>
        <v>0</v>
      </c>
      <c r="AK1762" s="55">
        <f t="shared" si="488"/>
        <v>0</v>
      </c>
      <c r="AL1762" s="55">
        <f t="shared" si="489"/>
        <v>0</v>
      </c>
      <c r="AM1762" s="55">
        <f t="shared" si="490"/>
        <v>0</v>
      </c>
    </row>
    <row r="1763" spans="1:39" x14ac:dyDescent="0.25">
      <c r="A1763" s="47">
        <v>1759</v>
      </c>
      <c r="B1763" s="358" t="str">
        <f>IF(AND(E1763&lt;&gt;0,D1763&lt;&gt;0,F1763&lt;&gt;0),IF(C1763&lt;&gt;0,CONCATENATE(C1763,"-AGr",VLOOKUP(D1763,Listen!$A$2:$G$45,7,FALSE),"-",E1763,"-",F1763,),CONCATENATE("AGr",VLOOKUP(D1763,Listen!$A$2:$G$45,7,FALSE),"-",E1763,"-",F1763)),"keine vollständige ID")</f>
        <v>keine vollständige ID</v>
      </c>
      <c r="C1763" s="359">
        <f>'[2]III_SAV-Details_NB'!B1769</f>
        <v>0</v>
      </c>
      <c r="D1763" s="359">
        <f>'[2]III_SAV-Details_NB'!C1769</f>
        <v>0</v>
      </c>
      <c r="E1763" s="359">
        <f>'[2]III_SAV-Details_NB'!D1769</f>
        <v>0</v>
      </c>
      <c r="F1763" s="490"/>
      <c r="G1763" s="281">
        <f>'[2]III_SAV-Details_NB'!X1769</f>
        <v>0</v>
      </c>
      <c r="H1763" s="281">
        <f t="shared" si="491"/>
        <v>0</v>
      </c>
      <c r="I1763" s="281">
        <f>IF(con_EOGJahr=2025,'[2]III_SAV-Details_NB'!AA1769,IF(con_EOGJahr=2026,'[2]III_SAV-Details_NB'!AB1769,'[2]III_SAV-Details_NB'!AC1769))</f>
        <v>0</v>
      </c>
      <c r="J1763" s="282"/>
      <c r="K1763" s="282"/>
      <c r="L1763" s="282"/>
      <c r="M1763" s="282"/>
      <c r="N1763" s="282"/>
      <c r="O1763" s="282"/>
      <c r="P1763" s="52">
        <f t="shared" si="492"/>
        <v>0</v>
      </c>
      <c r="Q1763" s="60"/>
      <c r="R1763" s="53">
        <f t="shared" si="498"/>
        <v>0</v>
      </c>
      <c r="S1763" s="59"/>
      <c r="T1763" s="61"/>
      <c r="U1763" s="342" t="str">
        <f t="shared" si="502"/>
        <v>k.A.</v>
      </c>
      <c r="V1763" s="343" t="str">
        <f t="shared" si="499"/>
        <v>k.A.</v>
      </c>
      <c r="W1763" s="343" t="str">
        <f>IFERROR(IF(OR($D1763="",$E1763=0,con_Ende=0),"k.A.",IF(VLOOKUP($D1763,rng_ND,5,0)="Nein",VLOOKUP($D1763,rng_ND,2,FALSE),MIN(VLOOKUP($D1763,rng_ND,2,FALSE),A_Stammdaten!$B$19-D_SAV!$E1763+1))),"k.A.")</f>
        <v>k.A.</v>
      </c>
      <c r="X1763" s="343" t="str">
        <f t="shared" si="500"/>
        <v>k.A.</v>
      </c>
      <c r="Y1763" s="62"/>
      <c r="Z1763" s="48">
        <f t="shared" si="501"/>
        <v>0</v>
      </c>
      <c r="AA1763" s="457"/>
      <c r="AB1763" s="55">
        <f t="shared" si="493"/>
        <v>0</v>
      </c>
      <c r="AC1763" s="55">
        <f>IF(A_Stammdaten!$B$25="ja",D_SAV!AA1763,D_SAV!AB1763)</f>
        <v>0</v>
      </c>
      <c r="AD1763" s="478">
        <f>IF(AC1763=0,0,IF(U1763-(con_EOGJahr-D_SAV!E1763)&lt;=0,AC1763,AC1763/V1763))</f>
        <v>0</v>
      </c>
      <c r="AE1763" s="478">
        <f>IFERROR(IF(AND(VLOOKUP(D1763,rng_ND,5,FALSE)="Ja",D_SAV!T1763="degressiv"),D_SAV!AC1763*Y1763/100,0),0)</f>
        <v>0</v>
      </c>
      <c r="AF1763" s="55">
        <f>IFERROR(IF(VLOOKUP(D1763,rng_ND,5,FALSE)="Ja",MAX(D_SAV!AD1763:AE1763),D_SAV!AD1763),0)</f>
        <v>0</v>
      </c>
      <c r="AG1763" s="55">
        <f t="shared" si="494"/>
        <v>0</v>
      </c>
      <c r="AH1763" s="55">
        <f t="shared" si="495"/>
        <v>0</v>
      </c>
      <c r="AI1763" s="55">
        <f t="shared" si="496"/>
        <v>0</v>
      </c>
      <c r="AJ1763" s="55">
        <f t="shared" si="497"/>
        <v>0</v>
      </c>
      <c r="AK1763" s="55">
        <f t="shared" si="488"/>
        <v>0</v>
      </c>
      <c r="AL1763" s="55">
        <f t="shared" si="489"/>
        <v>0</v>
      </c>
      <c r="AM1763" s="55">
        <f t="shared" si="490"/>
        <v>0</v>
      </c>
    </row>
    <row r="1764" spans="1:39" x14ac:dyDescent="0.25">
      <c r="A1764" s="47">
        <v>1760</v>
      </c>
      <c r="B1764" s="358" t="str">
        <f>IF(AND(E1764&lt;&gt;0,D1764&lt;&gt;0,F1764&lt;&gt;0),IF(C1764&lt;&gt;0,CONCATENATE(C1764,"-AGr",VLOOKUP(D1764,Listen!$A$2:$G$45,7,FALSE),"-",E1764,"-",F1764,),CONCATENATE("AGr",VLOOKUP(D1764,Listen!$A$2:$G$45,7,FALSE),"-",E1764,"-",F1764)),"keine vollständige ID")</f>
        <v>keine vollständige ID</v>
      </c>
      <c r="C1764" s="359">
        <f>'[2]III_SAV-Details_NB'!B1770</f>
        <v>0</v>
      </c>
      <c r="D1764" s="359">
        <f>'[2]III_SAV-Details_NB'!C1770</f>
        <v>0</v>
      </c>
      <c r="E1764" s="359">
        <f>'[2]III_SAV-Details_NB'!D1770</f>
        <v>0</v>
      </c>
      <c r="F1764" s="490"/>
      <c r="G1764" s="281">
        <f>'[2]III_SAV-Details_NB'!X1770</f>
        <v>0</v>
      </c>
      <c r="H1764" s="281">
        <f t="shared" si="491"/>
        <v>0</v>
      </c>
      <c r="I1764" s="281">
        <f>IF(con_EOGJahr=2025,'[2]III_SAV-Details_NB'!AA1770,IF(con_EOGJahr=2026,'[2]III_SAV-Details_NB'!AB1770,'[2]III_SAV-Details_NB'!AC1770))</f>
        <v>0</v>
      </c>
      <c r="J1764" s="282"/>
      <c r="K1764" s="282"/>
      <c r="L1764" s="282"/>
      <c r="M1764" s="282"/>
      <c r="N1764" s="282"/>
      <c r="O1764" s="282"/>
      <c r="P1764" s="52">
        <f t="shared" si="492"/>
        <v>0</v>
      </c>
      <c r="Q1764" s="60"/>
      <c r="R1764" s="53">
        <f t="shared" si="498"/>
        <v>0</v>
      </c>
      <c r="S1764" s="59"/>
      <c r="T1764" s="61"/>
      <c r="U1764" s="342" t="str">
        <f t="shared" si="502"/>
        <v>k.A.</v>
      </c>
      <c r="V1764" s="343" t="str">
        <f t="shared" si="499"/>
        <v>k.A.</v>
      </c>
      <c r="W1764" s="343" t="str">
        <f>IFERROR(IF(OR($D1764="",$E1764=0,con_Ende=0),"k.A.",IF(VLOOKUP($D1764,rng_ND,5,0)="Nein",VLOOKUP($D1764,rng_ND,2,FALSE),MIN(VLOOKUP($D1764,rng_ND,2,FALSE),A_Stammdaten!$B$19-D_SAV!$E1764+1))),"k.A.")</f>
        <v>k.A.</v>
      </c>
      <c r="X1764" s="343" t="str">
        <f t="shared" si="500"/>
        <v>k.A.</v>
      </c>
      <c r="Y1764" s="62"/>
      <c r="Z1764" s="48">
        <f t="shared" si="501"/>
        <v>0</v>
      </c>
      <c r="AA1764" s="457"/>
      <c r="AB1764" s="55">
        <f t="shared" si="493"/>
        <v>0</v>
      </c>
      <c r="AC1764" s="55">
        <f>IF(A_Stammdaten!$B$25="ja",D_SAV!AA1764,D_SAV!AB1764)</f>
        <v>0</v>
      </c>
      <c r="AD1764" s="478">
        <f>IF(AC1764=0,0,IF(U1764-(con_EOGJahr-D_SAV!E1764)&lt;=0,AC1764,AC1764/V1764))</f>
        <v>0</v>
      </c>
      <c r="AE1764" s="478">
        <f>IFERROR(IF(AND(VLOOKUP(D1764,rng_ND,5,FALSE)="Ja",D_SAV!T1764="degressiv"),D_SAV!AC1764*Y1764/100,0),0)</f>
        <v>0</v>
      </c>
      <c r="AF1764" s="55">
        <f>IFERROR(IF(VLOOKUP(D1764,rng_ND,5,FALSE)="Ja",MAX(D_SAV!AD1764:AE1764),D_SAV!AD1764),0)</f>
        <v>0</v>
      </c>
      <c r="AG1764" s="55">
        <f t="shared" si="494"/>
        <v>0</v>
      </c>
      <c r="AH1764" s="55">
        <f t="shared" si="495"/>
        <v>0</v>
      </c>
      <c r="AI1764" s="55">
        <f t="shared" si="496"/>
        <v>0</v>
      </c>
      <c r="AJ1764" s="55">
        <f t="shared" si="497"/>
        <v>0</v>
      </c>
      <c r="AK1764" s="55">
        <f t="shared" si="488"/>
        <v>0</v>
      </c>
      <c r="AL1764" s="55">
        <f t="shared" si="489"/>
        <v>0</v>
      </c>
      <c r="AM1764" s="55">
        <f t="shared" si="490"/>
        <v>0</v>
      </c>
    </row>
    <row r="1765" spans="1:39" x14ac:dyDescent="0.25">
      <c r="A1765" s="47">
        <v>1761</v>
      </c>
      <c r="B1765" s="358" t="str">
        <f>IF(AND(E1765&lt;&gt;0,D1765&lt;&gt;0,F1765&lt;&gt;0),IF(C1765&lt;&gt;0,CONCATENATE(C1765,"-AGr",VLOOKUP(D1765,Listen!$A$2:$G$45,7,FALSE),"-",E1765,"-",F1765,),CONCATENATE("AGr",VLOOKUP(D1765,Listen!$A$2:$G$45,7,FALSE),"-",E1765,"-",F1765)),"keine vollständige ID")</f>
        <v>keine vollständige ID</v>
      </c>
      <c r="C1765" s="359">
        <f>'[2]III_SAV-Details_NB'!B1771</f>
        <v>0</v>
      </c>
      <c r="D1765" s="359">
        <f>'[2]III_SAV-Details_NB'!C1771</f>
        <v>0</v>
      </c>
      <c r="E1765" s="359">
        <f>'[2]III_SAV-Details_NB'!D1771</f>
        <v>0</v>
      </c>
      <c r="F1765" s="490"/>
      <c r="G1765" s="281">
        <f>'[2]III_SAV-Details_NB'!X1771</f>
        <v>0</v>
      </c>
      <c r="H1765" s="281">
        <f t="shared" si="491"/>
        <v>0</v>
      </c>
      <c r="I1765" s="281">
        <f>IF(con_EOGJahr=2025,'[2]III_SAV-Details_NB'!AA1771,IF(con_EOGJahr=2026,'[2]III_SAV-Details_NB'!AB1771,'[2]III_SAV-Details_NB'!AC1771))</f>
        <v>0</v>
      </c>
      <c r="J1765" s="282"/>
      <c r="K1765" s="282"/>
      <c r="L1765" s="282"/>
      <c r="M1765" s="282"/>
      <c r="N1765" s="282"/>
      <c r="O1765" s="282"/>
      <c r="P1765" s="52">
        <f t="shared" si="492"/>
        <v>0</v>
      </c>
      <c r="Q1765" s="60"/>
      <c r="R1765" s="53">
        <f t="shared" si="498"/>
        <v>0</v>
      </c>
      <c r="S1765" s="59"/>
      <c r="T1765" s="61"/>
      <c r="U1765" s="342" t="str">
        <f t="shared" si="502"/>
        <v>k.A.</v>
      </c>
      <c r="V1765" s="343" t="str">
        <f t="shared" si="499"/>
        <v>k.A.</v>
      </c>
      <c r="W1765" s="343" t="str">
        <f>IFERROR(IF(OR($D1765="",$E1765=0,con_Ende=0),"k.A.",IF(VLOOKUP($D1765,rng_ND,5,0)="Nein",VLOOKUP($D1765,rng_ND,2,FALSE),MIN(VLOOKUP($D1765,rng_ND,2,FALSE),A_Stammdaten!$B$19-D_SAV!$E1765+1))),"k.A.")</f>
        <v>k.A.</v>
      </c>
      <c r="X1765" s="343" t="str">
        <f t="shared" si="500"/>
        <v>k.A.</v>
      </c>
      <c r="Y1765" s="62"/>
      <c r="Z1765" s="48">
        <f t="shared" si="501"/>
        <v>0</v>
      </c>
      <c r="AA1765" s="457"/>
      <c r="AB1765" s="55">
        <f t="shared" si="493"/>
        <v>0</v>
      </c>
      <c r="AC1765" s="55">
        <f>IF(A_Stammdaten!$B$25="ja",D_SAV!AA1765,D_SAV!AB1765)</f>
        <v>0</v>
      </c>
      <c r="AD1765" s="478">
        <f>IF(AC1765=0,0,IF(U1765-(con_EOGJahr-D_SAV!E1765)&lt;=0,AC1765,AC1765/V1765))</f>
        <v>0</v>
      </c>
      <c r="AE1765" s="478">
        <f>IFERROR(IF(AND(VLOOKUP(D1765,rng_ND,5,FALSE)="Ja",D_SAV!T1765="degressiv"),D_SAV!AC1765*Y1765/100,0),0)</f>
        <v>0</v>
      </c>
      <c r="AF1765" s="55">
        <f>IFERROR(IF(VLOOKUP(D1765,rng_ND,5,FALSE)="Ja",MAX(D_SAV!AD1765:AE1765),D_SAV!AD1765),0)</f>
        <v>0</v>
      </c>
      <c r="AG1765" s="55">
        <f t="shared" si="494"/>
        <v>0</v>
      </c>
      <c r="AH1765" s="55">
        <f t="shared" si="495"/>
        <v>0</v>
      </c>
      <c r="AI1765" s="55">
        <f t="shared" si="496"/>
        <v>0</v>
      </c>
      <c r="AJ1765" s="55">
        <f t="shared" si="497"/>
        <v>0</v>
      </c>
      <c r="AK1765" s="55">
        <f t="shared" si="488"/>
        <v>0</v>
      </c>
      <c r="AL1765" s="55">
        <f t="shared" si="489"/>
        <v>0</v>
      </c>
      <c r="AM1765" s="55">
        <f t="shared" si="490"/>
        <v>0</v>
      </c>
    </row>
    <row r="1766" spans="1:39" x14ac:dyDescent="0.25">
      <c r="A1766" s="47">
        <v>1762</v>
      </c>
      <c r="B1766" s="358" t="str">
        <f>IF(AND(E1766&lt;&gt;0,D1766&lt;&gt;0,F1766&lt;&gt;0),IF(C1766&lt;&gt;0,CONCATENATE(C1766,"-AGr",VLOOKUP(D1766,Listen!$A$2:$G$45,7,FALSE),"-",E1766,"-",F1766,),CONCATENATE("AGr",VLOOKUP(D1766,Listen!$A$2:$G$45,7,FALSE),"-",E1766,"-",F1766)),"keine vollständige ID")</f>
        <v>keine vollständige ID</v>
      </c>
      <c r="C1766" s="359">
        <f>'[2]III_SAV-Details_NB'!B1772</f>
        <v>0</v>
      </c>
      <c r="D1766" s="359">
        <f>'[2]III_SAV-Details_NB'!C1772</f>
        <v>0</v>
      </c>
      <c r="E1766" s="359">
        <f>'[2]III_SAV-Details_NB'!D1772</f>
        <v>0</v>
      </c>
      <c r="F1766" s="490"/>
      <c r="G1766" s="281">
        <f>'[2]III_SAV-Details_NB'!X1772</f>
        <v>0</v>
      </c>
      <c r="H1766" s="281">
        <f t="shared" si="491"/>
        <v>0</v>
      </c>
      <c r="I1766" s="281">
        <f>IF(con_EOGJahr=2025,'[2]III_SAV-Details_NB'!AA1772,IF(con_EOGJahr=2026,'[2]III_SAV-Details_NB'!AB1772,'[2]III_SAV-Details_NB'!AC1772))</f>
        <v>0</v>
      </c>
      <c r="J1766" s="282"/>
      <c r="K1766" s="282"/>
      <c r="L1766" s="282"/>
      <c r="M1766" s="282"/>
      <c r="N1766" s="282"/>
      <c r="O1766" s="282"/>
      <c r="P1766" s="52">
        <f t="shared" si="492"/>
        <v>0</v>
      </c>
      <c r="Q1766" s="60"/>
      <c r="R1766" s="53">
        <f t="shared" si="498"/>
        <v>0</v>
      </c>
      <c r="S1766" s="59"/>
      <c r="T1766" s="61"/>
      <c r="U1766" s="342" t="str">
        <f t="shared" si="502"/>
        <v>k.A.</v>
      </c>
      <c r="V1766" s="343" t="str">
        <f t="shared" si="499"/>
        <v>k.A.</v>
      </c>
      <c r="W1766" s="343" t="str">
        <f>IFERROR(IF(OR($D1766="",$E1766=0,con_Ende=0),"k.A.",IF(VLOOKUP($D1766,rng_ND,5,0)="Nein",VLOOKUP($D1766,rng_ND,2,FALSE),MIN(VLOOKUP($D1766,rng_ND,2,FALSE),A_Stammdaten!$B$19-D_SAV!$E1766+1))),"k.A.")</f>
        <v>k.A.</v>
      </c>
      <c r="X1766" s="343" t="str">
        <f t="shared" si="500"/>
        <v>k.A.</v>
      </c>
      <c r="Y1766" s="62"/>
      <c r="Z1766" s="48">
        <f t="shared" si="501"/>
        <v>0</v>
      </c>
      <c r="AA1766" s="457"/>
      <c r="AB1766" s="55">
        <f t="shared" si="493"/>
        <v>0</v>
      </c>
      <c r="AC1766" s="55">
        <f>IF(A_Stammdaten!$B$25="ja",D_SAV!AA1766,D_SAV!AB1766)</f>
        <v>0</v>
      </c>
      <c r="AD1766" s="478">
        <f>IF(AC1766=0,0,IF(U1766-(con_EOGJahr-D_SAV!E1766)&lt;=0,AC1766,AC1766/V1766))</f>
        <v>0</v>
      </c>
      <c r="AE1766" s="478">
        <f>IFERROR(IF(AND(VLOOKUP(D1766,rng_ND,5,FALSE)="Ja",D_SAV!T1766="degressiv"),D_SAV!AC1766*Y1766/100,0),0)</f>
        <v>0</v>
      </c>
      <c r="AF1766" s="55">
        <f>IFERROR(IF(VLOOKUP(D1766,rng_ND,5,FALSE)="Ja",MAX(D_SAV!AD1766:AE1766),D_SAV!AD1766),0)</f>
        <v>0</v>
      </c>
      <c r="AG1766" s="55">
        <f t="shared" si="494"/>
        <v>0</v>
      </c>
      <c r="AH1766" s="55">
        <f t="shared" si="495"/>
        <v>0</v>
      </c>
      <c r="AI1766" s="55">
        <f t="shared" si="496"/>
        <v>0</v>
      </c>
      <c r="AJ1766" s="55">
        <f t="shared" si="497"/>
        <v>0</v>
      </c>
      <c r="AK1766" s="55">
        <f t="shared" si="488"/>
        <v>0</v>
      </c>
      <c r="AL1766" s="55">
        <f t="shared" si="489"/>
        <v>0</v>
      </c>
      <c r="AM1766" s="55">
        <f t="shared" si="490"/>
        <v>0</v>
      </c>
    </row>
    <row r="1767" spans="1:39" x14ac:dyDescent="0.25">
      <c r="A1767" s="47">
        <v>1763</v>
      </c>
      <c r="B1767" s="358" t="str">
        <f>IF(AND(E1767&lt;&gt;0,D1767&lt;&gt;0,F1767&lt;&gt;0),IF(C1767&lt;&gt;0,CONCATENATE(C1767,"-AGr",VLOOKUP(D1767,Listen!$A$2:$G$45,7,FALSE),"-",E1767,"-",F1767,),CONCATENATE("AGr",VLOOKUP(D1767,Listen!$A$2:$G$45,7,FALSE),"-",E1767,"-",F1767)),"keine vollständige ID")</f>
        <v>keine vollständige ID</v>
      </c>
      <c r="C1767" s="359">
        <f>'[2]III_SAV-Details_NB'!B1773</f>
        <v>0</v>
      </c>
      <c r="D1767" s="359">
        <f>'[2]III_SAV-Details_NB'!C1773</f>
        <v>0</v>
      </c>
      <c r="E1767" s="359">
        <f>'[2]III_SAV-Details_NB'!D1773</f>
        <v>0</v>
      </c>
      <c r="F1767" s="490"/>
      <c r="G1767" s="281">
        <f>'[2]III_SAV-Details_NB'!X1773</f>
        <v>0</v>
      </c>
      <c r="H1767" s="281">
        <f t="shared" si="491"/>
        <v>0</v>
      </c>
      <c r="I1767" s="281">
        <f>IF(con_EOGJahr=2025,'[2]III_SAV-Details_NB'!AA1773,IF(con_EOGJahr=2026,'[2]III_SAV-Details_NB'!AB1773,'[2]III_SAV-Details_NB'!AC1773))</f>
        <v>0</v>
      </c>
      <c r="J1767" s="282"/>
      <c r="K1767" s="282"/>
      <c r="L1767" s="282"/>
      <c r="M1767" s="282"/>
      <c r="N1767" s="282"/>
      <c r="O1767" s="282"/>
      <c r="P1767" s="52">
        <f t="shared" si="492"/>
        <v>0</v>
      </c>
      <c r="Q1767" s="60"/>
      <c r="R1767" s="53">
        <f t="shared" si="498"/>
        <v>0</v>
      </c>
      <c r="S1767" s="59"/>
      <c r="T1767" s="61"/>
      <c r="U1767" s="342" t="str">
        <f t="shared" si="502"/>
        <v>k.A.</v>
      </c>
      <c r="V1767" s="343" t="str">
        <f t="shared" si="499"/>
        <v>k.A.</v>
      </c>
      <c r="W1767" s="343" t="str">
        <f>IFERROR(IF(OR($D1767="",$E1767=0,con_Ende=0),"k.A.",IF(VLOOKUP($D1767,rng_ND,5,0)="Nein",VLOOKUP($D1767,rng_ND,2,FALSE),MIN(VLOOKUP($D1767,rng_ND,2,FALSE),A_Stammdaten!$B$19-D_SAV!$E1767+1))),"k.A.")</f>
        <v>k.A.</v>
      </c>
      <c r="X1767" s="343" t="str">
        <f t="shared" si="500"/>
        <v>k.A.</v>
      </c>
      <c r="Y1767" s="62"/>
      <c r="Z1767" s="48">
        <f t="shared" si="501"/>
        <v>0</v>
      </c>
      <c r="AA1767" s="457"/>
      <c r="AB1767" s="55">
        <f t="shared" si="493"/>
        <v>0</v>
      </c>
      <c r="AC1767" s="55">
        <f>IF(A_Stammdaten!$B$25="ja",D_SAV!AA1767,D_SAV!AB1767)</f>
        <v>0</v>
      </c>
      <c r="AD1767" s="478">
        <f>IF(AC1767=0,0,IF(U1767-(con_EOGJahr-D_SAV!E1767)&lt;=0,AC1767,AC1767/V1767))</f>
        <v>0</v>
      </c>
      <c r="AE1767" s="478">
        <f>IFERROR(IF(AND(VLOOKUP(D1767,rng_ND,5,FALSE)="Ja",D_SAV!T1767="degressiv"),D_SAV!AC1767*Y1767/100,0),0)</f>
        <v>0</v>
      </c>
      <c r="AF1767" s="55">
        <f>IFERROR(IF(VLOOKUP(D1767,rng_ND,5,FALSE)="Ja",MAX(D_SAV!AD1767:AE1767),D_SAV!AD1767),0)</f>
        <v>0</v>
      </c>
      <c r="AG1767" s="55">
        <f t="shared" si="494"/>
        <v>0</v>
      </c>
      <c r="AH1767" s="55">
        <f t="shared" si="495"/>
        <v>0</v>
      </c>
      <c r="AI1767" s="55">
        <f t="shared" si="496"/>
        <v>0</v>
      </c>
      <c r="AJ1767" s="55">
        <f t="shared" si="497"/>
        <v>0</v>
      </c>
      <c r="AK1767" s="55">
        <f t="shared" si="488"/>
        <v>0</v>
      </c>
      <c r="AL1767" s="55">
        <f t="shared" si="489"/>
        <v>0</v>
      </c>
      <c r="AM1767" s="55">
        <f t="shared" si="490"/>
        <v>0</v>
      </c>
    </row>
    <row r="1768" spans="1:39" x14ac:dyDescent="0.25">
      <c r="A1768" s="47">
        <v>1764</v>
      </c>
      <c r="B1768" s="358" t="str">
        <f>IF(AND(E1768&lt;&gt;0,D1768&lt;&gt;0,F1768&lt;&gt;0),IF(C1768&lt;&gt;0,CONCATENATE(C1768,"-AGr",VLOOKUP(D1768,Listen!$A$2:$G$45,7,FALSE),"-",E1768,"-",F1768,),CONCATENATE("AGr",VLOOKUP(D1768,Listen!$A$2:$G$45,7,FALSE),"-",E1768,"-",F1768)),"keine vollständige ID")</f>
        <v>keine vollständige ID</v>
      </c>
      <c r="C1768" s="359">
        <f>'[2]III_SAV-Details_NB'!B1774</f>
        <v>0</v>
      </c>
      <c r="D1768" s="359">
        <f>'[2]III_SAV-Details_NB'!C1774</f>
        <v>0</v>
      </c>
      <c r="E1768" s="359">
        <f>'[2]III_SAV-Details_NB'!D1774</f>
        <v>0</v>
      </c>
      <c r="F1768" s="490"/>
      <c r="G1768" s="281">
        <f>'[2]III_SAV-Details_NB'!X1774</f>
        <v>0</v>
      </c>
      <c r="H1768" s="281">
        <f t="shared" si="491"/>
        <v>0</v>
      </c>
      <c r="I1768" s="281">
        <f>IF(con_EOGJahr=2025,'[2]III_SAV-Details_NB'!AA1774,IF(con_EOGJahr=2026,'[2]III_SAV-Details_NB'!AB1774,'[2]III_SAV-Details_NB'!AC1774))</f>
        <v>0</v>
      </c>
      <c r="J1768" s="282"/>
      <c r="K1768" s="282"/>
      <c r="L1768" s="282"/>
      <c r="M1768" s="282"/>
      <c r="N1768" s="282"/>
      <c r="O1768" s="282"/>
      <c r="P1768" s="52">
        <f t="shared" si="492"/>
        <v>0</v>
      </c>
      <c r="Q1768" s="60"/>
      <c r="R1768" s="53">
        <f t="shared" si="498"/>
        <v>0</v>
      </c>
      <c r="S1768" s="59"/>
      <c r="T1768" s="61"/>
      <c r="U1768" s="342" t="str">
        <f t="shared" si="502"/>
        <v>k.A.</v>
      </c>
      <c r="V1768" s="343" t="str">
        <f t="shared" si="499"/>
        <v>k.A.</v>
      </c>
      <c r="W1768" s="343" t="str">
        <f>IFERROR(IF(OR($D1768="",$E1768=0,con_Ende=0),"k.A.",IF(VLOOKUP($D1768,rng_ND,5,0)="Nein",VLOOKUP($D1768,rng_ND,2,FALSE),MIN(VLOOKUP($D1768,rng_ND,2,FALSE),A_Stammdaten!$B$19-D_SAV!$E1768+1))),"k.A.")</f>
        <v>k.A.</v>
      </c>
      <c r="X1768" s="343" t="str">
        <f t="shared" si="500"/>
        <v>k.A.</v>
      </c>
      <c r="Y1768" s="62"/>
      <c r="Z1768" s="48">
        <f t="shared" si="501"/>
        <v>0</v>
      </c>
      <c r="AA1768" s="457"/>
      <c r="AB1768" s="55">
        <f t="shared" si="493"/>
        <v>0</v>
      </c>
      <c r="AC1768" s="55">
        <f>IF(A_Stammdaten!$B$25="ja",D_SAV!AA1768,D_SAV!AB1768)</f>
        <v>0</v>
      </c>
      <c r="AD1768" s="478">
        <f>IF(AC1768=0,0,IF(U1768-(con_EOGJahr-D_SAV!E1768)&lt;=0,AC1768,AC1768/V1768))</f>
        <v>0</v>
      </c>
      <c r="AE1768" s="478">
        <f>IFERROR(IF(AND(VLOOKUP(D1768,rng_ND,5,FALSE)="Ja",D_SAV!T1768="degressiv"),D_SAV!AC1768*Y1768/100,0),0)</f>
        <v>0</v>
      </c>
      <c r="AF1768" s="55">
        <f>IFERROR(IF(VLOOKUP(D1768,rng_ND,5,FALSE)="Ja",MAX(D_SAV!AD1768:AE1768),D_SAV!AD1768),0)</f>
        <v>0</v>
      </c>
      <c r="AG1768" s="55">
        <f t="shared" si="494"/>
        <v>0</v>
      </c>
      <c r="AH1768" s="55">
        <f t="shared" si="495"/>
        <v>0</v>
      </c>
      <c r="AI1768" s="55">
        <f t="shared" si="496"/>
        <v>0</v>
      </c>
      <c r="AJ1768" s="55">
        <f t="shared" si="497"/>
        <v>0</v>
      </c>
      <c r="AK1768" s="55">
        <f t="shared" si="488"/>
        <v>0</v>
      </c>
      <c r="AL1768" s="55">
        <f t="shared" si="489"/>
        <v>0</v>
      </c>
      <c r="AM1768" s="55">
        <f t="shared" si="490"/>
        <v>0</v>
      </c>
    </row>
    <row r="1769" spans="1:39" x14ac:dyDescent="0.25">
      <c r="A1769" s="47">
        <v>1765</v>
      </c>
      <c r="B1769" s="358" t="str">
        <f>IF(AND(E1769&lt;&gt;0,D1769&lt;&gt;0,F1769&lt;&gt;0),IF(C1769&lt;&gt;0,CONCATENATE(C1769,"-AGr",VLOOKUP(D1769,Listen!$A$2:$G$45,7,FALSE),"-",E1769,"-",F1769,),CONCATENATE("AGr",VLOOKUP(D1769,Listen!$A$2:$G$45,7,FALSE),"-",E1769,"-",F1769)),"keine vollständige ID")</f>
        <v>keine vollständige ID</v>
      </c>
      <c r="C1769" s="359">
        <f>'[2]III_SAV-Details_NB'!B1775</f>
        <v>0</v>
      </c>
      <c r="D1769" s="359">
        <f>'[2]III_SAV-Details_NB'!C1775</f>
        <v>0</v>
      </c>
      <c r="E1769" s="359">
        <f>'[2]III_SAV-Details_NB'!D1775</f>
        <v>0</v>
      </c>
      <c r="F1769" s="490"/>
      <c r="G1769" s="281">
        <f>'[2]III_SAV-Details_NB'!X1775</f>
        <v>0</v>
      </c>
      <c r="H1769" s="281">
        <f t="shared" si="491"/>
        <v>0</v>
      </c>
      <c r="I1769" s="281">
        <f>IF(con_EOGJahr=2025,'[2]III_SAV-Details_NB'!AA1775,IF(con_EOGJahr=2026,'[2]III_SAV-Details_NB'!AB1775,'[2]III_SAV-Details_NB'!AC1775))</f>
        <v>0</v>
      </c>
      <c r="J1769" s="282"/>
      <c r="K1769" s="282"/>
      <c r="L1769" s="282"/>
      <c r="M1769" s="282"/>
      <c r="N1769" s="282"/>
      <c r="O1769" s="282"/>
      <c r="P1769" s="52">
        <f t="shared" si="492"/>
        <v>0</v>
      </c>
      <c r="Q1769" s="60"/>
      <c r="R1769" s="53">
        <f t="shared" si="498"/>
        <v>0</v>
      </c>
      <c r="S1769" s="59"/>
      <c r="T1769" s="61"/>
      <c r="U1769" s="342" t="str">
        <f t="shared" si="502"/>
        <v>k.A.</v>
      </c>
      <c r="V1769" s="343" t="str">
        <f t="shared" si="499"/>
        <v>k.A.</v>
      </c>
      <c r="W1769" s="343" t="str">
        <f>IFERROR(IF(OR($D1769="",$E1769=0,con_Ende=0),"k.A.",IF(VLOOKUP($D1769,rng_ND,5,0)="Nein",VLOOKUP($D1769,rng_ND,2,FALSE),MIN(VLOOKUP($D1769,rng_ND,2,FALSE),A_Stammdaten!$B$19-D_SAV!$E1769+1))),"k.A.")</f>
        <v>k.A.</v>
      </c>
      <c r="X1769" s="343" t="str">
        <f t="shared" si="500"/>
        <v>k.A.</v>
      </c>
      <c r="Y1769" s="62"/>
      <c r="Z1769" s="48">
        <f t="shared" si="501"/>
        <v>0</v>
      </c>
      <c r="AA1769" s="457"/>
      <c r="AB1769" s="55">
        <f t="shared" si="493"/>
        <v>0</v>
      </c>
      <c r="AC1769" s="55">
        <f>IF(A_Stammdaten!$B$25="ja",D_SAV!AA1769,D_SAV!AB1769)</f>
        <v>0</v>
      </c>
      <c r="AD1769" s="478">
        <f>IF(AC1769=0,0,IF(U1769-(con_EOGJahr-D_SAV!E1769)&lt;=0,AC1769,AC1769/V1769))</f>
        <v>0</v>
      </c>
      <c r="AE1769" s="478">
        <f>IFERROR(IF(AND(VLOOKUP(D1769,rng_ND,5,FALSE)="Ja",D_SAV!T1769="degressiv"),D_SAV!AC1769*Y1769/100,0),0)</f>
        <v>0</v>
      </c>
      <c r="AF1769" s="55">
        <f>IFERROR(IF(VLOOKUP(D1769,rng_ND,5,FALSE)="Ja",MAX(D_SAV!AD1769:AE1769),D_SAV!AD1769),0)</f>
        <v>0</v>
      </c>
      <c r="AG1769" s="55">
        <f t="shared" si="494"/>
        <v>0</v>
      </c>
      <c r="AH1769" s="55">
        <f t="shared" si="495"/>
        <v>0</v>
      </c>
      <c r="AI1769" s="55">
        <f t="shared" si="496"/>
        <v>0</v>
      </c>
      <c r="AJ1769" s="55">
        <f t="shared" si="497"/>
        <v>0</v>
      </c>
      <c r="AK1769" s="55">
        <f t="shared" si="488"/>
        <v>0</v>
      </c>
      <c r="AL1769" s="55">
        <f t="shared" si="489"/>
        <v>0</v>
      </c>
      <c r="AM1769" s="55">
        <f t="shared" si="490"/>
        <v>0</v>
      </c>
    </row>
    <row r="1770" spans="1:39" x14ac:dyDescent="0.25">
      <c r="A1770" s="47">
        <v>1766</v>
      </c>
      <c r="B1770" s="358" t="str">
        <f>IF(AND(E1770&lt;&gt;0,D1770&lt;&gt;0,F1770&lt;&gt;0),IF(C1770&lt;&gt;0,CONCATENATE(C1770,"-AGr",VLOOKUP(D1770,Listen!$A$2:$G$45,7,FALSE),"-",E1770,"-",F1770,),CONCATENATE("AGr",VLOOKUP(D1770,Listen!$A$2:$G$45,7,FALSE),"-",E1770,"-",F1770)),"keine vollständige ID")</f>
        <v>keine vollständige ID</v>
      </c>
      <c r="C1770" s="359">
        <f>'[2]III_SAV-Details_NB'!B1776</f>
        <v>0</v>
      </c>
      <c r="D1770" s="359">
        <f>'[2]III_SAV-Details_NB'!C1776</f>
        <v>0</v>
      </c>
      <c r="E1770" s="359">
        <f>'[2]III_SAV-Details_NB'!D1776</f>
        <v>0</v>
      </c>
      <c r="F1770" s="490"/>
      <c r="G1770" s="281">
        <f>'[2]III_SAV-Details_NB'!X1776</f>
        <v>0</v>
      </c>
      <c r="H1770" s="281">
        <f t="shared" si="491"/>
        <v>0</v>
      </c>
      <c r="I1770" s="281">
        <f>IF(con_EOGJahr=2025,'[2]III_SAV-Details_NB'!AA1776,IF(con_EOGJahr=2026,'[2]III_SAV-Details_NB'!AB1776,'[2]III_SAV-Details_NB'!AC1776))</f>
        <v>0</v>
      </c>
      <c r="J1770" s="282"/>
      <c r="K1770" s="282"/>
      <c r="L1770" s="282"/>
      <c r="M1770" s="282"/>
      <c r="N1770" s="282"/>
      <c r="O1770" s="282"/>
      <c r="P1770" s="52">
        <f t="shared" si="492"/>
        <v>0</v>
      </c>
      <c r="Q1770" s="60"/>
      <c r="R1770" s="53">
        <f t="shared" si="498"/>
        <v>0</v>
      </c>
      <c r="S1770" s="59"/>
      <c r="T1770" s="61"/>
      <c r="U1770" s="342" t="str">
        <f t="shared" si="502"/>
        <v>k.A.</v>
      </c>
      <c r="V1770" s="343" t="str">
        <f t="shared" si="499"/>
        <v>k.A.</v>
      </c>
      <c r="W1770" s="343" t="str">
        <f>IFERROR(IF(OR($D1770="",$E1770=0,con_Ende=0),"k.A.",IF(VLOOKUP($D1770,rng_ND,5,0)="Nein",VLOOKUP($D1770,rng_ND,2,FALSE),MIN(VLOOKUP($D1770,rng_ND,2,FALSE),A_Stammdaten!$B$19-D_SAV!$E1770+1))),"k.A.")</f>
        <v>k.A.</v>
      </c>
      <c r="X1770" s="343" t="str">
        <f t="shared" si="500"/>
        <v>k.A.</v>
      </c>
      <c r="Y1770" s="62"/>
      <c r="Z1770" s="48">
        <f t="shared" si="501"/>
        <v>0</v>
      </c>
      <c r="AA1770" s="457"/>
      <c r="AB1770" s="55">
        <f t="shared" si="493"/>
        <v>0</v>
      </c>
      <c r="AC1770" s="55">
        <f>IF(A_Stammdaten!$B$25="ja",D_SAV!AA1770,D_SAV!AB1770)</f>
        <v>0</v>
      </c>
      <c r="AD1770" s="478">
        <f>IF(AC1770=0,0,IF(U1770-(con_EOGJahr-D_SAV!E1770)&lt;=0,AC1770,AC1770/V1770))</f>
        <v>0</v>
      </c>
      <c r="AE1770" s="478">
        <f>IFERROR(IF(AND(VLOOKUP(D1770,rng_ND,5,FALSE)="Ja",D_SAV!T1770="degressiv"),D_SAV!AC1770*Y1770/100,0),0)</f>
        <v>0</v>
      </c>
      <c r="AF1770" s="55">
        <f>IFERROR(IF(VLOOKUP(D1770,rng_ND,5,FALSE)="Ja",MAX(D_SAV!AD1770:AE1770),D_SAV!AD1770),0)</f>
        <v>0</v>
      </c>
      <c r="AG1770" s="55">
        <f t="shared" si="494"/>
        <v>0</v>
      </c>
      <c r="AH1770" s="55">
        <f t="shared" si="495"/>
        <v>0</v>
      </c>
      <c r="AI1770" s="55">
        <f t="shared" si="496"/>
        <v>0</v>
      </c>
      <c r="AJ1770" s="55">
        <f t="shared" si="497"/>
        <v>0</v>
      </c>
      <c r="AK1770" s="55">
        <f t="shared" si="488"/>
        <v>0</v>
      </c>
      <c r="AL1770" s="55">
        <f t="shared" si="489"/>
        <v>0</v>
      </c>
      <c r="AM1770" s="55">
        <f t="shared" si="490"/>
        <v>0</v>
      </c>
    </row>
    <row r="1771" spans="1:39" x14ac:dyDescent="0.25">
      <c r="A1771" s="47">
        <v>1767</v>
      </c>
      <c r="B1771" s="358" t="str">
        <f>IF(AND(E1771&lt;&gt;0,D1771&lt;&gt;0,F1771&lt;&gt;0),IF(C1771&lt;&gt;0,CONCATENATE(C1771,"-AGr",VLOOKUP(D1771,Listen!$A$2:$G$45,7,FALSE),"-",E1771,"-",F1771,),CONCATENATE("AGr",VLOOKUP(D1771,Listen!$A$2:$G$45,7,FALSE),"-",E1771,"-",F1771)),"keine vollständige ID")</f>
        <v>keine vollständige ID</v>
      </c>
      <c r="C1771" s="359">
        <f>'[2]III_SAV-Details_NB'!B1777</f>
        <v>0</v>
      </c>
      <c r="D1771" s="359">
        <f>'[2]III_SAV-Details_NB'!C1777</f>
        <v>0</v>
      </c>
      <c r="E1771" s="359">
        <f>'[2]III_SAV-Details_NB'!D1777</f>
        <v>0</v>
      </c>
      <c r="F1771" s="490"/>
      <c r="G1771" s="281">
        <f>'[2]III_SAV-Details_NB'!X1777</f>
        <v>0</v>
      </c>
      <c r="H1771" s="281">
        <f t="shared" si="491"/>
        <v>0</v>
      </c>
      <c r="I1771" s="281">
        <f>IF(con_EOGJahr=2025,'[2]III_SAV-Details_NB'!AA1777,IF(con_EOGJahr=2026,'[2]III_SAV-Details_NB'!AB1777,'[2]III_SAV-Details_NB'!AC1777))</f>
        <v>0</v>
      </c>
      <c r="J1771" s="282"/>
      <c r="K1771" s="282"/>
      <c r="L1771" s="282"/>
      <c r="M1771" s="282"/>
      <c r="N1771" s="282"/>
      <c r="O1771" s="282"/>
      <c r="P1771" s="52">
        <f t="shared" si="492"/>
        <v>0</v>
      </c>
      <c r="Q1771" s="60"/>
      <c r="R1771" s="53">
        <f t="shared" si="498"/>
        <v>0</v>
      </c>
      <c r="S1771" s="59"/>
      <c r="T1771" s="61"/>
      <c r="U1771" s="342" t="str">
        <f t="shared" si="502"/>
        <v>k.A.</v>
      </c>
      <c r="V1771" s="343" t="str">
        <f t="shared" si="499"/>
        <v>k.A.</v>
      </c>
      <c r="W1771" s="343" t="str">
        <f>IFERROR(IF(OR($D1771="",$E1771=0,con_Ende=0),"k.A.",IF(VLOOKUP($D1771,rng_ND,5,0)="Nein",VLOOKUP($D1771,rng_ND,2,FALSE),MIN(VLOOKUP($D1771,rng_ND,2,FALSE),A_Stammdaten!$B$19-D_SAV!$E1771+1))),"k.A.")</f>
        <v>k.A.</v>
      </c>
      <c r="X1771" s="343" t="str">
        <f t="shared" si="500"/>
        <v>k.A.</v>
      </c>
      <c r="Y1771" s="62"/>
      <c r="Z1771" s="48">
        <f t="shared" si="501"/>
        <v>0</v>
      </c>
      <c r="AA1771" s="457"/>
      <c r="AB1771" s="55">
        <f t="shared" si="493"/>
        <v>0</v>
      </c>
      <c r="AC1771" s="55">
        <f>IF(A_Stammdaten!$B$25="ja",D_SAV!AA1771,D_SAV!AB1771)</f>
        <v>0</v>
      </c>
      <c r="AD1771" s="478">
        <f>IF(AC1771=0,0,IF(U1771-(con_EOGJahr-D_SAV!E1771)&lt;=0,AC1771,AC1771/V1771))</f>
        <v>0</v>
      </c>
      <c r="AE1771" s="478">
        <f>IFERROR(IF(AND(VLOOKUP(D1771,rng_ND,5,FALSE)="Ja",D_SAV!T1771="degressiv"),D_SAV!AC1771*Y1771/100,0),0)</f>
        <v>0</v>
      </c>
      <c r="AF1771" s="55">
        <f>IFERROR(IF(VLOOKUP(D1771,rng_ND,5,FALSE)="Ja",MAX(D_SAV!AD1771:AE1771),D_SAV!AD1771),0)</f>
        <v>0</v>
      </c>
      <c r="AG1771" s="55">
        <f t="shared" si="494"/>
        <v>0</v>
      </c>
      <c r="AH1771" s="55">
        <f t="shared" si="495"/>
        <v>0</v>
      </c>
      <c r="AI1771" s="55">
        <f t="shared" si="496"/>
        <v>0</v>
      </c>
      <c r="AJ1771" s="55">
        <f t="shared" si="497"/>
        <v>0</v>
      </c>
      <c r="AK1771" s="55">
        <f t="shared" si="488"/>
        <v>0</v>
      </c>
      <c r="AL1771" s="55">
        <f t="shared" si="489"/>
        <v>0</v>
      </c>
      <c r="AM1771" s="55">
        <f t="shared" si="490"/>
        <v>0</v>
      </c>
    </row>
    <row r="1772" spans="1:39" x14ac:dyDescent="0.25">
      <c r="A1772" s="47">
        <v>1768</v>
      </c>
      <c r="B1772" s="358" t="str">
        <f>IF(AND(E1772&lt;&gt;0,D1772&lt;&gt;0,F1772&lt;&gt;0),IF(C1772&lt;&gt;0,CONCATENATE(C1772,"-AGr",VLOOKUP(D1772,Listen!$A$2:$G$45,7,FALSE),"-",E1772,"-",F1772,),CONCATENATE("AGr",VLOOKUP(D1772,Listen!$A$2:$G$45,7,FALSE),"-",E1772,"-",F1772)),"keine vollständige ID")</f>
        <v>keine vollständige ID</v>
      </c>
      <c r="C1772" s="359">
        <f>'[2]III_SAV-Details_NB'!B1778</f>
        <v>0</v>
      </c>
      <c r="D1772" s="359">
        <f>'[2]III_SAV-Details_NB'!C1778</f>
        <v>0</v>
      </c>
      <c r="E1772" s="359">
        <f>'[2]III_SAV-Details_NB'!D1778</f>
        <v>0</v>
      </c>
      <c r="F1772" s="490"/>
      <c r="G1772" s="281">
        <f>'[2]III_SAV-Details_NB'!X1778</f>
        <v>0</v>
      </c>
      <c r="H1772" s="281">
        <f t="shared" si="491"/>
        <v>0</v>
      </c>
      <c r="I1772" s="281">
        <f>IF(con_EOGJahr=2025,'[2]III_SAV-Details_NB'!AA1778,IF(con_EOGJahr=2026,'[2]III_SAV-Details_NB'!AB1778,'[2]III_SAV-Details_NB'!AC1778))</f>
        <v>0</v>
      </c>
      <c r="J1772" s="282"/>
      <c r="K1772" s="282"/>
      <c r="L1772" s="282"/>
      <c r="M1772" s="282"/>
      <c r="N1772" s="282"/>
      <c r="O1772" s="282"/>
      <c r="P1772" s="52">
        <f t="shared" si="492"/>
        <v>0</v>
      </c>
      <c r="Q1772" s="60"/>
      <c r="R1772" s="53">
        <f t="shared" si="498"/>
        <v>0</v>
      </c>
      <c r="S1772" s="59"/>
      <c r="T1772" s="61"/>
      <c r="U1772" s="342" t="str">
        <f t="shared" si="502"/>
        <v>k.A.</v>
      </c>
      <c r="V1772" s="343" t="str">
        <f t="shared" si="499"/>
        <v>k.A.</v>
      </c>
      <c r="W1772" s="343" t="str">
        <f>IFERROR(IF(OR($D1772="",$E1772=0,con_Ende=0),"k.A.",IF(VLOOKUP($D1772,rng_ND,5,0)="Nein",VLOOKUP($D1772,rng_ND,2,FALSE),MIN(VLOOKUP($D1772,rng_ND,2,FALSE),A_Stammdaten!$B$19-D_SAV!$E1772+1))),"k.A.")</f>
        <v>k.A.</v>
      </c>
      <c r="X1772" s="343" t="str">
        <f t="shared" si="500"/>
        <v>k.A.</v>
      </c>
      <c r="Y1772" s="62"/>
      <c r="Z1772" s="48">
        <f t="shared" si="501"/>
        <v>0</v>
      </c>
      <c r="AA1772" s="457"/>
      <c r="AB1772" s="55">
        <f t="shared" si="493"/>
        <v>0</v>
      </c>
      <c r="AC1772" s="55">
        <f>IF(A_Stammdaten!$B$25="ja",D_SAV!AA1772,D_SAV!AB1772)</f>
        <v>0</v>
      </c>
      <c r="AD1772" s="478">
        <f>IF(AC1772=0,0,IF(U1772-(con_EOGJahr-D_SAV!E1772)&lt;=0,AC1772,AC1772/V1772))</f>
        <v>0</v>
      </c>
      <c r="AE1772" s="478">
        <f>IFERROR(IF(AND(VLOOKUP(D1772,rng_ND,5,FALSE)="Ja",D_SAV!T1772="degressiv"),D_SAV!AC1772*Y1772/100,0),0)</f>
        <v>0</v>
      </c>
      <c r="AF1772" s="55">
        <f>IFERROR(IF(VLOOKUP(D1772,rng_ND,5,FALSE)="Ja",MAX(D_SAV!AD1772:AE1772),D_SAV!AD1772),0)</f>
        <v>0</v>
      </c>
      <c r="AG1772" s="55">
        <f t="shared" si="494"/>
        <v>0</v>
      </c>
      <c r="AH1772" s="55">
        <f t="shared" si="495"/>
        <v>0</v>
      </c>
      <c r="AI1772" s="55">
        <f t="shared" si="496"/>
        <v>0</v>
      </c>
      <c r="AJ1772" s="55">
        <f t="shared" si="497"/>
        <v>0</v>
      </c>
      <c r="AK1772" s="55">
        <f t="shared" si="488"/>
        <v>0</v>
      </c>
      <c r="AL1772" s="55">
        <f t="shared" si="489"/>
        <v>0</v>
      </c>
      <c r="AM1772" s="55">
        <f t="shared" si="490"/>
        <v>0</v>
      </c>
    </row>
    <row r="1773" spans="1:39" x14ac:dyDescent="0.25">
      <c r="A1773" s="47">
        <v>1769</v>
      </c>
      <c r="B1773" s="358" t="str">
        <f>IF(AND(E1773&lt;&gt;0,D1773&lt;&gt;0,F1773&lt;&gt;0),IF(C1773&lt;&gt;0,CONCATENATE(C1773,"-AGr",VLOOKUP(D1773,Listen!$A$2:$G$45,7,FALSE),"-",E1773,"-",F1773,),CONCATENATE("AGr",VLOOKUP(D1773,Listen!$A$2:$G$45,7,FALSE),"-",E1773,"-",F1773)),"keine vollständige ID")</f>
        <v>keine vollständige ID</v>
      </c>
      <c r="C1773" s="359">
        <f>'[2]III_SAV-Details_NB'!B1779</f>
        <v>0</v>
      </c>
      <c r="D1773" s="359">
        <f>'[2]III_SAV-Details_NB'!C1779</f>
        <v>0</v>
      </c>
      <c r="E1773" s="359">
        <f>'[2]III_SAV-Details_NB'!D1779</f>
        <v>0</v>
      </c>
      <c r="F1773" s="490"/>
      <c r="G1773" s="281">
        <f>'[2]III_SAV-Details_NB'!X1779</f>
        <v>0</v>
      </c>
      <c r="H1773" s="281">
        <f t="shared" si="491"/>
        <v>0</v>
      </c>
      <c r="I1773" s="281">
        <f>IF(con_EOGJahr=2025,'[2]III_SAV-Details_NB'!AA1779,IF(con_EOGJahr=2026,'[2]III_SAV-Details_NB'!AB1779,'[2]III_SAV-Details_NB'!AC1779))</f>
        <v>0</v>
      </c>
      <c r="J1773" s="282"/>
      <c r="K1773" s="282"/>
      <c r="L1773" s="282"/>
      <c r="M1773" s="282"/>
      <c r="N1773" s="282"/>
      <c r="O1773" s="282"/>
      <c r="P1773" s="52">
        <f t="shared" si="492"/>
        <v>0</v>
      </c>
      <c r="Q1773" s="60"/>
      <c r="R1773" s="53">
        <f t="shared" si="498"/>
        <v>0</v>
      </c>
      <c r="S1773" s="59"/>
      <c r="T1773" s="61"/>
      <c r="U1773" s="342" t="str">
        <f t="shared" si="502"/>
        <v>k.A.</v>
      </c>
      <c r="V1773" s="343" t="str">
        <f t="shared" si="499"/>
        <v>k.A.</v>
      </c>
      <c r="W1773" s="343" t="str">
        <f>IFERROR(IF(OR($D1773="",$E1773=0,con_Ende=0),"k.A.",IF(VLOOKUP($D1773,rng_ND,5,0)="Nein",VLOOKUP($D1773,rng_ND,2,FALSE),MIN(VLOOKUP($D1773,rng_ND,2,FALSE),A_Stammdaten!$B$19-D_SAV!$E1773+1))),"k.A.")</f>
        <v>k.A.</v>
      </c>
      <c r="X1773" s="343" t="str">
        <f t="shared" si="500"/>
        <v>k.A.</v>
      </c>
      <c r="Y1773" s="62"/>
      <c r="Z1773" s="48">
        <f t="shared" si="501"/>
        <v>0</v>
      </c>
      <c r="AA1773" s="457"/>
      <c r="AB1773" s="55">
        <f t="shared" si="493"/>
        <v>0</v>
      </c>
      <c r="AC1773" s="55">
        <f>IF(A_Stammdaten!$B$25="ja",D_SAV!AA1773,D_SAV!AB1773)</f>
        <v>0</v>
      </c>
      <c r="AD1773" s="478">
        <f>IF(AC1773=0,0,IF(U1773-(con_EOGJahr-D_SAV!E1773)&lt;=0,AC1773,AC1773/V1773))</f>
        <v>0</v>
      </c>
      <c r="AE1773" s="478">
        <f>IFERROR(IF(AND(VLOOKUP(D1773,rng_ND,5,FALSE)="Ja",D_SAV!T1773="degressiv"),D_SAV!AC1773*Y1773/100,0),0)</f>
        <v>0</v>
      </c>
      <c r="AF1773" s="55">
        <f>IFERROR(IF(VLOOKUP(D1773,rng_ND,5,FALSE)="Ja",MAX(D_SAV!AD1773:AE1773),D_SAV!AD1773),0)</f>
        <v>0</v>
      </c>
      <c r="AG1773" s="55">
        <f t="shared" si="494"/>
        <v>0</v>
      </c>
      <c r="AH1773" s="55">
        <f t="shared" si="495"/>
        <v>0</v>
      </c>
      <c r="AI1773" s="55">
        <f t="shared" si="496"/>
        <v>0</v>
      </c>
      <c r="AJ1773" s="55">
        <f t="shared" si="497"/>
        <v>0</v>
      </c>
      <c r="AK1773" s="55">
        <f t="shared" si="488"/>
        <v>0</v>
      </c>
      <c r="AL1773" s="55">
        <f t="shared" si="489"/>
        <v>0</v>
      </c>
      <c r="AM1773" s="55">
        <f t="shared" si="490"/>
        <v>0</v>
      </c>
    </row>
    <row r="1774" spans="1:39" x14ac:dyDescent="0.25">
      <c r="A1774" s="47">
        <v>1770</v>
      </c>
      <c r="B1774" s="358" t="str">
        <f>IF(AND(E1774&lt;&gt;0,D1774&lt;&gt;0,F1774&lt;&gt;0),IF(C1774&lt;&gt;0,CONCATENATE(C1774,"-AGr",VLOOKUP(D1774,Listen!$A$2:$G$45,7,FALSE),"-",E1774,"-",F1774,),CONCATENATE("AGr",VLOOKUP(D1774,Listen!$A$2:$G$45,7,FALSE),"-",E1774,"-",F1774)),"keine vollständige ID")</f>
        <v>keine vollständige ID</v>
      </c>
      <c r="C1774" s="359">
        <f>'[2]III_SAV-Details_NB'!B1780</f>
        <v>0</v>
      </c>
      <c r="D1774" s="359">
        <f>'[2]III_SAV-Details_NB'!C1780</f>
        <v>0</v>
      </c>
      <c r="E1774" s="359">
        <f>'[2]III_SAV-Details_NB'!D1780</f>
        <v>0</v>
      </c>
      <c r="F1774" s="490"/>
      <c r="G1774" s="281">
        <f>'[2]III_SAV-Details_NB'!X1780</f>
        <v>0</v>
      </c>
      <c r="H1774" s="281">
        <f t="shared" si="491"/>
        <v>0</v>
      </c>
      <c r="I1774" s="281">
        <f>IF(con_EOGJahr=2025,'[2]III_SAV-Details_NB'!AA1780,IF(con_EOGJahr=2026,'[2]III_SAV-Details_NB'!AB1780,'[2]III_SAV-Details_NB'!AC1780))</f>
        <v>0</v>
      </c>
      <c r="J1774" s="282"/>
      <c r="K1774" s="282"/>
      <c r="L1774" s="282"/>
      <c r="M1774" s="282"/>
      <c r="N1774" s="282"/>
      <c r="O1774" s="282"/>
      <c r="P1774" s="52">
        <f t="shared" si="492"/>
        <v>0</v>
      </c>
      <c r="Q1774" s="60"/>
      <c r="R1774" s="53">
        <f t="shared" si="498"/>
        <v>0</v>
      </c>
      <c r="S1774" s="59"/>
      <c r="T1774" s="61"/>
      <c r="U1774" s="342" t="str">
        <f t="shared" si="502"/>
        <v>k.A.</v>
      </c>
      <c r="V1774" s="343" t="str">
        <f t="shared" si="499"/>
        <v>k.A.</v>
      </c>
      <c r="W1774" s="343" t="str">
        <f>IFERROR(IF(OR($D1774="",$E1774=0,con_Ende=0),"k.A.",IF(VLOOKUP($D1774,rng_ND,5,0)="Nein",VLOOKUP($D1774,rng_ND,2,FALSE),MIN(VLOOKUP($D1774,rng_ND,2,FALSE),A_Stammdaten!$B$19-D_SAV!$E1774+1))),"k.A.")</f>
        <v>k.A.</v>
      </c>
      <c r="X1774" s="343" t="str">
        <f t="shared" si="500"/>
        <v>k.A.</v>
      </c>
      <c r="Y1774" s="62"/>
      <c r="Z1774" s="48">
        <f t="shared" si="501"/>
        <v>0</v>
      </c>
      <c r="AA1774" s="457"/>
      <c r="AB1774" s="55">
        <f t="shared" si="493"/>
        <v>0</v>
      </c>
      <c r="AC1774" s="55">
        <f>IF(A_Stammdaten!$B$25="ja",D_SAV!AA1774,D_SAV!AB1774)</f>
        <v>0</v>
      </c>
      <c r="AD1774" s="478">
        <f>IF(AC1774=0,0,IF(U1774-(con_EOGJahr-D_SAV!E1774)&lt;=0,AC1774,AC1774/V1774))</f>
        <v>0</v>
      </c>
      <c r="AE1774" s="478">
        <f>IFERROR(IF(AND(VLOOKUP(D1774,rng_ND,5,FALSE)="Ja",D_SAV!T1774="degressiv"),D_SAV!AC1774*Y1774/100,0),0)</f>
        <v>0</v>
      </c>
      <c r="AF1774" s="55">
        <f>IFERROR(IF(VLOOKUP(D1774,rng_ND,5,FALSE)="Ja",MAX(D_SAV!AD1774:AE1774),D_SAV!AD1774),0)</f>
        <v>0</v>
      </c>
      <c r="AG1774" s="55">
        <f t="shared" si="494"/>
        <v>0</v>
      </c>
      <c r="AH1774" s="55">
        <f t="shared" si="495"/>
        <v>0</v>
      </c>
      <c r="AI1774" s="55">
        <f t="shared" si="496"/>
        <v>0</v>
      </c>
      <c r="AJ1774" s="55">
        <f t="shared" si="497"/>
        <v>0</v>
      </c>
      <c r="AK1774" s="55">
        <f t="shared" si="488"/>
        <v>0</v>
      </c>
      <c r="AL1774" s="55">
        <f t="shared" si="489"/>
        <v>0</v>
      </c>
      <c r="AM1774" s="55">
        <f t="shared" si="490"/>
        <v>0</v>
      </c>
    </row>
    <row r="1775" spans="1:39" x14ac:dyDescent="0.25">
      <c r="A1775" s="47">
        <v>1771</v>
      </c>
      <c r="B1775" s="358" t="str">
        <f>IF(AND(E1775&lt;&gt;0,D1775&lt;&gt;0,F1775&lt;&gt;0),IF(C1775&lt;&gt;0,CONCATENATE(C1775,"-AGr",VLOOKUP(D1775,Listen!$A$2:$G$45,7,FALSE),"-",E1775,"-",F1775,),CONCATENATE("AGr",VLOOKUP(D1775,Listen!$A$2:$G$45,7,FALSE),"-",E1775,"-",F1775)),"keine vollständige ID")</f>
        <v>keine vollständige ID</v>
      </c>
      <c r="C1775" s="359">
        <f>'[2]III_SAV-Details_NB'!B1781</f>
        <v>0</v>
      </c>
      <c r="D1775" s="359">
        <f>'[2]III_SAV-Details_NB'!C1781</f>
        <v>0</v>
      </c>
      <c r="E1775" s="359">
        <f>'[2]III_SAV-Details_NB'!D1781</f>
        <v>0</v>
      </c>
      <c r="F1775" s="490"/>
      <c r="G1775" s="281">
        <f>'[2]III_SAV-Details_NB'!X1781</f>
        <v>0</v>
      </c>
      <c r="H1775" s="281">
        <f t="shared" si="491"/>
        <v>0</v>
      </c>
      <c r="I1775" s="281">
        <f>IF(con_EOGJahr=2025,'[2]III_SAV-Details_NB'!AA1781,IF(con_EOGJahr=2026,'[2]III_SAV-Details_NB'!AB1781,'[2]III_SAV-Details_NB'!AC1781))</f>
        <v>0</v>
      </c>
      <c r="J1775" s="282"/>
      <c r="K1775" s="282"/>
      <c r="L1775" s="282"/>
      <c r="M1775" s="282"/>
      <c r="N1775" s="282"/>
      <c r="O1775" s="282"/>
      <c r="P1775" s="52">
        <f t="shared" si="492"/>
        <v>0</v>
      </c>
      <c r="Q1775" s="60"/>
      <c r="R1775" s="53">
        <f t="shared" si="498"/>
        <v>0</v>
      </c>
      <c r="S1775" s="59"/>
      <c r="T1775" s="61"/>
      <c r="U1775" s="342" t="str">
        <f t="shared" si="502"/>
        <v>k.A.</v>
      </c>
      <c r="V1775" s="343" t="str">
        <f t="shared" si="499"/>
        <v>k.A.</v>
      </c>
      <c r="W1775" s="343" t="str">
        <f>IFERROR(IF(OR($D1775="",$E1775=0,con_Ende=0),"k.A.",IF(VLOOKUP($D1775,rng_ND,5,0)="Nein",VLOOKUP($D1775,rng_ND,2,FALSE),MIN(VLOOKUP($D1775,rng_ND,2,FALSE),A_Stammdaten!$B$19-D_SAV!$E1775+1))),"k.A.")</f>
        <v>k.A.</v>
      </c>
      <c r="X1775" s="343" t="str">
        <f t="shared" si="500"/>
        <v>k.A.</v>
      </c>
      <c r="Y1775" s="62"/>
      <c r="Z1775" s="48">
        <f t="shared" si="501"/>
        <v>0</v>
      </c>
      <c r="AA1775" s="457"/>
      <c r="AB1775" s="55">
        <f t="shared" si="493"/>
        <v>0</v>
      </c>
      <c r="AC1775" s="55">
        <f>IF(A_Stammdaten!$B$25="ja",D_SAV!AA1775,D_SAV!AB1775)</f>
        <v>0</v>
      </c>
      <c r="AD1775" s="478">
        <f>IF(AC1775=0,0,IF(U1775-(con_EOGJahr-D_SAV!E1775)&lt;=0,AC1775,AC1775/V1775))</f>
        <v>0</v>
      </c>
      <c r="AE1775" s="478">
        <f>IFERROR(IF(AND(VLOOKUP(D1775,rng_ND,5,FALSE)="Ja",D_SAV!T1775="degressiv"),D_SAV!AC1775*Y1775/100,0),0)</f>
        <v>0</v>
      </c>
      <c r="AF1775" s="55">
        <f>IFERROR(IF(VLOOKUP(D1775,rng_ND,5,FALSE)="Ja",MAX(D_SAV!AD1775:AE1775),D_SAV!AD1775),0)</f>
        <v>0</v>
      </c>
      <c r="AG1775" s="55">
        <f t="shared" si="494"/>
        <v>0</v>
      </c>
      <c r="AH1775" s="55">
        <f t="shared" si="495"/>
        <v>0</v>
      </c>
      <c r="AI1775" s="55">
        <f t="shared" si="496"/>
        <v>0</v>
      </c>
      <c r="AJ1775" s="55">
        <f t="shared" si="497"/>
        <v>0</v>
      </c>
      <c r="AK1775" s="55">
        <f t="shared" si="488"/>
        <v>0</v>
      </c>
      <c r="AL1775" s="55">
        <f t="shared" si="489"/>
        <v>0</v>
      </c>
      <c r="AM1775" s="55">
        <f t="shared" si="490"/>
        <v>0</v>
      </c>
    </row>
    <row r="1776" spans="1:39" x14ac:dyDescent="0.25">
      <c r="A1776" s="47">
        <v>1772</v>
      </c>
      <c r="B1776" s="358" t="str">
        <f>IF(AND(E1776&lt;&gt;0,D1776&lt;&gt;0,F1776&lt;&gt;0),IF(C1776&lt;&gt;0,CONCATENATE(C1776,"-AGr",VLOOKUP(D1776,Listen!$A$2:$G$45,7,FALSE),"-",E1776,"-",F1776,),CONCATENATE("AGr",VLOOKUP(D1776,Listen!$A$2:$G$45,7,FALSE),"-",E1776,"-",F1776)),"keine vollständige ID")</f>
        <v>keine vollständige ID</v>
      </c>
      <c r="C1776" s="359">
        <f>'[2]III_SAV-Details_NB'!B1782</f>
        <v>0</v>
      </c>
      <c r="D1776" s="359">
        <f>'[2]III_SAV-Details_NB'!C1782</f>
        <v>0</v>
      </c>
      <c r="E1776" s="359">
        <f>'[2]III_SAV-Details_NB'!D1782</f>
        <v>0</v>
      </c>
      <c r="F1776" s="490"/>
      <c r="G1776" s="281">
        <f>'[2]III_SAV-Details_NB'!X1782</f>
        <v>0</v>
      </c>
      <c r="H1776" s="281">
        <f t="shared" si="491"/>
        <v>0</v>
      </c>
      <c r="I1776" s="281">
        <f>IF(con_EOGJahr=2025,'[2]III_SAV-Details_NB'!AA1782,IF(con_EOGJahr=2026,'[2]III_SAV-Details_NB'!AB1782,'[2]III_SAV-Details_NB'!AC1782))</f>
        <v>0</v>
      </c>
      <c r="J1776" s="282"/>
      <c r="K1776" s="282"/>
      <c r="L1776" s="282"/>
      <c r="M1776" s="282"/>
      <c r="N1776" s="282"/>
      <c r="O1776" s="282"/>
      <c r="P1776" s="52">
        <f t="shared" si="492"/>
        <v>0</v>
      </c>
      <c r="Q1776" s="60"/>
      <c r="R1776" s="53">
        <f t="shared" si="498"/>
        <v>0</v>
      </c>
      <c r="S1776" s="59"/>
      <c r="T1776" s="61"/>
      <c r="U1776" s="342" t="str">
        <f t="shared" si="502"/>
        <v>k.A.</v>
      </c>
      <c r="V1776" s="343" t="str">
        <f t="shared" si="499"/>
        <v>k.A.</v>
      </c>
      <c r="W1776" s="343" t="str">
        <f>IFERROR(IF(OR($D1776="",$E1776=0,con_Ende=0),"k.A.",IF(VLOOKUP($D1776,rng_ND,5,0)="Nein",VLOOKUP($D1776,rng_ND,2,FALSE),MIN(VLOOKUP($D1776,rng_ND,2,FALSE),A_Stammdaten!$B$19-D_SAV!$E1776+1))),"k.A.")</f>
        <v>k.A.</v>
      </c>
      <c r="X1776" s="343" t="str">
        <f t="shared" si="500"/>
        <v>k.A.</v>
      </c>
      <c r="Y1776" s="62"/>
      <c r="Z1776" s="48">
        <f t="shared" si="501"/>
        <v>0</v>
      </c>
      <c r="AA1776" s="457"/>
      <c r="AB1776" s="55">
        <f t="shared" si="493"/>
        <v>0</v>
      </c>
      <c r="AC1776" s="55">
        <f>IF(A_Stammdaten!$B$25="ja",D_SAV!AA1776,D_SAV!AB1776)</f>
        <v>0</v>
      </c>
      <c r="AD1776" s="478">
        <f>IF(AC1776=0,0,IF(U1776-(con_EOGJahr-D_SAV!E1776)&lt;=0,AC1776,AC1776/V1776))</f>
        <v>0</v>
      </c>
      <c r="AE1776" s="478">
        <f>IFERROR(IF(AND(VLOOKUP(D1776,rng_ND,5,FALSE)="Ja",D_SAV!T1776="degressiv"),D_SAV!AC1776*Y1776/100,0),0)</f>
        <v>0</v>
      </c>
      <c r="AF1776" s="55">
        <f>IFERROR(IF(VLOOKUP(D1776,rng_ND,5,FALSE)="Ja",MAX(D_SAV!AD1776:AE1776),D_SAV!AD1776),0)</f>
        <v>0</v>
      </c>
      <c r="AG1776" s="55">
        <f t="shared" si="494"/>
        <v>0</v>
      </c>
      <c r="AH1776" s="55">
        <f t="shared" si="495"/>
        <v>0</v>
      </c>
      <c r="AI1776" s="55">
        <f t="shared" si="496"/>
        <v>0</v>
      </c>
      <c r="AJ1776" s="55">
        <f t="shared" si="497"/>
        <v>0</v>
      </c>
      <c r="AK1776" s="55">
        <f t="shared" si="488"/>
        <v>0</v>
      </c>
      <c r="AL1776" s="55">
        <f t="shared" si="489"/>
        <v>0</v>
      </c>
      <c r="AM1776" s="55">
        <f t="shared" si="490"/>
        <v>0</v>
      </c>
    </row>
    <row r="1777" spans="1:39" x14ac:dyDescent="0.25">
      <c r="A1777" s="47">
        <v>1773</v>
      </c>
      <c r="B1777" s="358" t="str">
        <f>IF(AND(E1777&lt;&gt;0,D1777&lt;&gt;0,F1777&lt;&gt;0),IF(C1777&lt;&gt;0,CONCATENATE(C1777,"-AGr",VLOOKUP(D1777,Listen!$A$2:$G$45,7,FALSE),"-",E1777,"-",F1777,),CONCATENATE("AGr",VLOOKUP(D1777,Listen!$A$2:$G$45,7,FALSE),"-",E1777,"-",F1777)),"keine vollständige ID")</f>
        <v>keine vollständige ID</v>
      </c>
      <c r="C1777" s="359">
        <f>'[2]III_SAV-Details_NB'!B1783</f>
        <v>0</v>
      </c>
      <c r="D1777" s="359">
        <f>'[2]III_SAV-Details_NB'!C1783</f>
        <v>0</v>
      </c>
      <c r="E1777" s="359">
        <f>'[2]III_SAV-Details_NB'!D1783</f>
        <v>0</v>
      </c>
      <c r="F1777" s="490"/>
      <c r="G1777" s="281">
        <f>'[2]III_SAV-Details_NB'!X1783</f>
        <v>0</v>
      </c>
      <c r="H1777" s="281">
        <f t="shared" si="491"/>
        <v>0</v>
      </c>
      <c r="I1777" s="281">
        <f>IF(con_EOGJahr=2025,'[2]III_SAV-Details_NB'!AA1783,IF(con_EOGJahr=2026,'[2]III_SAV-Details_NB'!AB1783,'[2]III_SAV-Details_NB'!AC1783))</f>
        <v>0</v>
      </c>
      <c r="J1777" s="282"/>
      <c r="K1777" s="282"/>
      <c r="L1777" s="282"/>
      <c r="M1777" s="282"/>
      <c r="N1777" s="282"/>
      <c r="O1777" s="282"/>
      <c r="P1777" s="52">
        <f t="shared" si="492"/>
        <v>0</v>
      </c>
      <c r="Q1777" s="60"/>
      <c r="R1777" s="53">
        <f t="shared" si="498"/>
        <v>0</v>
      </c>
      <c r="S1777" s="59"/>
      <c r="T1777" s="61"/>
      <c r="U1777" s="342" t="str">
        <f t="shared" si="502"/>
        <v>k.A.</v>
      </c>
      <c r="V1777" s="343" t="str">
        <f t="shared" si="499"/>
        <v>k.A.</v>
      </c>
      <c r="W1777" s="343" t="str">
        <f>IFERROR(IF(OR($D1777="",$E1777=0,con_Ende=0),"k.A.",IF(VLOOKUP($D1777,rng_ND,5,0)="Nein",VLOOKUP($D1777,rng_ND,2,FALSE),MIN(VLOOKUP($D1777,rng_ND,2,FALSE),A_Stammdaten!$B$19-D_SAV!$E1777+1))),"k.A.")</f>
        <v>k.A.</v>
      </c>
      <c r="X1777" s="343" t="str">
        <f t="shared" si="500"/>
        <v>k.A.</v>
      </c>
      <c r="Y1777" s="62"/>
      <c r="Z1777" s="48">
        <f t="shared" si="501"/>
        <v>0</v>
      </c>
      <c r="AA1777" s="457"/>
      <c r="AB1777" s="55">
        <f t="shared" si="493"/>
        <v>0</v>
      </c>
      <c r="AC1777" s="55">
        <f>IF(A_Stammdaten!$B$25="ja",D_SAV!AA1777,D_SAV!AB1777)</f>
        <v>0</v>
      </c>
      <c r="AD1777" s="478">
        <f>IF(AC1777=0,0,IF(U1777-(con_EOGJahr-D_SAV!E1777)&lt;=0,AC1777,AC1777/V1777))</f>
        <v>0</v>
      </c>
      <c r="AE1777" s="478">
        <f>IFERROR(IF(AND(VLOOKUP(D1777,rng_ND,5,FALSE)="Ja",D_SAV!T1777="degressiv"),D_SAV!AC1777*Y1777/100,0),0)</f>
        <v>0</v>
      </c>
      <c r="AF1777" s="55">
        <f>IFERROR(IF(VLOOKUP(D1777,rng_ND,5,FALSE)="Ja",MAX(D_SAV!AD1777:AE1777),D_SAV!AD1777),0)</f>
        <v>0</v>
      </c>
      <c r="AG1777" s="55">
        <f t="shared" si="494"/>
        <v>0</v>
      </c>
      <c r="AH1777" s="55">
        <f t="shared" si="495"/>
        <v>0</v>
      </c>
      <c r="AI1777" s="55">
        <f t="shared" si="496"/>
        <v>0</v>
      </c>
      <c r="AJ1777" s="55">
        <f t="shared" si="497"/>
        <v>0</v>
      </c>
      <c r="AK1777" s="55">
        <f t="shared" si="488"/>
        <v>0</v>
      </c>
      <c r="AL1777" s="55">
        <f t="shared" si="489"/>
        <v>0</v>
      </c>
      <c r="AM1777" s="55">
        <f t="shared" si="490"/>
        <v>0</v>
      </c>
    </row>
    <row r="1778" spans="1:39" x14ac:dyDescent="0.25">
      <c r="A1778" s="47">
        <v>1774</v>
      </c>
      <c r="B1778" s="358" t="str">
        <f>IF(AND(E1778&lt;&gt;0,D1778&lt;&gt;0,F1778&lt;&gt;0),IF(C1778&lt;&gt;0,CONCATENATE(C1778,"-AGr",VLOOKUP(D1778,Listen!$A$2:$G$45,7,FALSE),"-",E1778,"-",F1778,),CONCATENATE("AGr",VLOOKUP(D1778,Listen!$A$2:$G$45,7,FALSE),"-",E1778,"-",F1778)),"keine vollständige ID")</f>
        <v>keine vollständige ID</v>
      </c>
      <c r="C1778" s="359">
        <f>'[2]III_SAV-Details_NB'!B1784</f>
        <v>0</v>
      </c>
      <c r="D1778" s="359">
        <f>'[2]III_SAV-Details_NB'!C1784</f>
        <v>0</v>
      </c>
      <c r="E1778" s="359">
        <f>'[2]III_SAV-Details_NB'!D1784</f>
        <v>0</v>
      </c>
      <c r="F1778" s="490"/>
      <c r="G1778" s="281">
        <f>'[2]III_SAV-Details_NB'!X1784</f>
        <v>0</v>
      </c>
      <c r="H1778" s="281">
        <f t="shared" si="491"/>
        <v>0</v>
      </c>
      <c r="I1778" s="281">
        <f>IF(con_EOGJahr=2025,'[2]III_SAV-Details_NB'!AA1784,IF(con_EOGJahr=2026,'[2]III_SAV-Details_NB'!AB1784,'[2]III_SAV-Details_NB'!AC1784))</f>
        <v>0</v>
      </c>
      <c r="J1778" s="282"/>
      <c r="K1778" s="282"/>
      <c r="L1778" s="282"/>
      <c r="M1778" s="282"/>
      <c r="N1778" s="282"/>
      <c r="O1778" s="282"/>
      <c r="P1778" s="52">
        <f t="shared" si="492"/>
        <v>0</v>
      </c>
      <c r="Q1778" s="60"/>
      <c r="R1778" s="53">
        <f t="shared" si="498"/>
        <v>0</v>
      </c>
      <c r="S1778" s="59"/>
      <c r="T1778" s="61"/>
      <c r="U1778" s="342" t="str">
        <f t="shared" si="502"/>
        <v>k.A.</v>
      </c>
      <c r="V1778" s="343" t="str">
        <f t="shared" si="499"/>
        <v>k.A.</v>
      </c>
      <c r="W1778" s="343" t="str">
        <f>IFERROR(IF(OR($D1778="",$E1778=0,con_Ende=0),"k.A.",IF(VLOOKUP($D1778,rng_ND,5,0)="Nein",VLOOKUP($D1778,rng_ND,2,FALSE),MIN(VLOOKUP($D1778,rng_ND,2,FALSE),A_Stammdaten!$B$19-D_SAV!$E1778+1))),"k.A.")</f>
        <v>k.A.</v>
      </c>
      <c r="X1778" s="343" t="str">
        <f t="shared" si="500"/>
        <v>k.A.</v>
      </c>
      <c r="Y1778" s="62"/>
      <c r="Z1778" s="48">
        <f t="shared" si="501"/>
        <v>0</v>
      </c>
      <c r="AA1778" s="457"/>
      <c r="AB1778" s="55">
        <f t="shared" si="493"/>
        <v>0</v>
      </c>
      <c r="AC1778" s="55">
        <f>IF(A_Stammdaten!$B$25="ja",D_SAV!AA1778,D_SAV!AB1778)</f>
        <v>0</v>
      </c>
      <c r="AD1778" s="478">
        <f>IF(AC1778=0,0,IF(U1778-(con_EOGJahr-D_SAV!E1778)&lt;=0,AC1778,AC1778/V1778))</f>
        <v>0</v>
      </c>
      <c r="AE1778" s="478">
        <f>IFERROR(IF(AND(VLOOKUP(D1778,rng_ND,5,FALSE)="Ja",D_SAV!T1778="degressiv"),D_SAV!AC1778*Y1778/100,0),0)</f>
        <v>0</v>
      </c>
      <c r="AF1778" s="55">
        <f>IFERROR(IF(VLOOKUP(D1778,rng_ND,5,FALSE)="Ja",MAX(D_SAV!AD1778:AE1778),D_SAV!AD1778),0)</f>
        <v>0</v>
      </c>
      <c r="AG1778" s="55">
        <f t="shared" si="494"/>
        <v>0</v>
      </c>
      <c r="AH1778" s="55">
        <f t="shared" si="495"/>
        <v>0</v>
      </c>
      <c r="AI1778" s="55">
        <f t="shared" si="496"/>
        <v>0</v>
      </c>
      <c r="AJ1778" s="55">
        <f t="shared" si="497"/>
        <v>0</v>
      </c>
      <c r="AK1778" s="55">
        <f t="shared" si="488"/>
        <v>0</v>
      </c>
      <c r="AL1778" s="55">
        <f t="shared" si="489"/>
        <v>0</v>
      </c>
      <c r="AM1778" s="55">
        <f t="shared" si="490"/>
        <v>0</v>
      </c>
    </row>
    <row r="1779" spans="1:39" x14ac:dyDescent="0.25">
      <c r="A1779" s="47">
        <v>1775</v>
      </c>
      <c r="B1779" s="358" t="str">
        <f>IF(AND(E1779&lt;&gt;0,D1779&lt;&gt;0,F1779&lt;&gt;0),IF(C1779&lt;&gt;0,CONCATENATE(C1779,"-AGr",VLOOKUP(D1779,Listen!$A$2:$G$45,7,FALSE),"-",E1779,"-",F1779,),CONCATENATE("AGr",VLOOKUP(D1779,Listen!$A$2:$G$45,7,FALSE),"-",E1779,"-",F1779)),"keine vollständige ID")</f>
        <v>keine vollständige ID</v>
      </c>
      <c r="C1779" s="359">
        <f>'[2]III_SAV-Details_NB'!B1785</f>
        <v>0</v>
      </c>
      <c r="D1779" s="359">
        <f>'[2]III_SAV-Details_NB'!C1785</f>
        <v>0</v>
      </c>
      <c r="E1779" s="359">
        <f>'[2]III_SAV-Details_NB'!D1785</f>
        <v>0</v>
      </c>
      <c r="F1779" s="490"/>
      <c r="G1779" s="281">
        <f>'[2]III_SAV-Details_NB'!X1785</f>
        <v>0</v>
      </c>
      <c r="H1779" s="281">
        <f t="shared" si="491"/>
        <v>0</v>
      </c>
      <c r="I1779" s="281">
        <f>IF(con_EOGJahr=2025,'[2]III_SAV-Details_NB'!AA1785,IF(con_EOGJahr=2026,'[2]III_SAV-Details_NB'!AB1785,'[2]III_SAV-Details_NB'!AC1785))</f>
        <v>0</v>
      </c>
      <c r="J1779" s="282"/>
      <c r="K1779" s="282"/>
      <c r="L1779" s="282"/>
      <c r="M1779" s="282"/>
      <c r="N1779" s="282"/>
      <c r="O1779" s="282"/>
      <c r="P1779" s="52">
        <f t="shared" si="492"/>
        <v>0</v>
      </c>
      <c r="Q1779" s="60"/>
      <c r="R1779" s="53">
        <f t="shared" si="498"/>
        <v>0</v>
      </c>
      <c r="S1779" s="59"/>
      <c r="T1779" s="61"/>
      <c r="U1779" s="342" t="str">
        <f t="shared" si="502"/>
        <v>k.A.</v>
      </c>
      <c r="V1779" s="343" t="str">
        <f t="shared" si="499"/>
        <v>k.A.</v>
      </c>
      <c r="W1779" s="343" t="str">
        <f>IFERROR(IF(OR($D1779="",$E1779=0,con_Ende=0),"k.A.",IF(VLOOKUP($D1779,rng_ND,5,0)="Nein",VLOOKUP($D1779,rng_ND,2,FALSE),MIN(VLOOKUP($D1779,rng_ND,2,FALSE),A_Stammdaten!$B$19-D_SAV!$E1779+1))),"k.A.")</f>
        <v>k.A.</v>
      </c>
      <c r="X1779" s="343" t="str">
        <f t="shared" si="500"/>
        <v>k.A.</v>
      </c>
      <c r="Y1779" s="62"/>
      <c r="Z1779" s="48">
        <f t="shared" si="501"/>
        <v>0</v>
      </c>
      <c r="AA1779" s="457"/>
      <c r="AB1779" s="55">
        <f t="shared" si="493"/>
        <v>0</v>
      </c>
      <c r="AC1779" s="55">
        <f>IF(A_Stammdaten!$B$25="ja",D_SAV!AA1779,D_SAV!AB1779)</f>
        <v>0</v>
      </c>
      <c r="AD1779" s="478">
        <f>IF(AC1779=0,0,IF(U1779-(con_EOGJahr-D_SAV!E1779)&lt;=0,AC1779,AC1779/V1779))</f>
        <v>0</v>
      </c>
      <c r="AE1779" s="478">
        <f>IFERROR(IF(AND(VLOOKUP(D1779,rng_ND,5,FALSE)="Ja",D_SAV!T1779="degressiv"),D_SAV!AC1779*Y1779/100,0),0)</f>
        <v>0</v>
      </c>
      <c r="AF1779" s="55">
        <f>IFERROR(IF(VLOOKUP(D1779,rng_ND,5,FALSE)="Ja",MAX(D_SAV!AD1779:AE1779),D_SAV!AD1779),0)</f>
        <v>0</v>
      </c>
      <c r="AG1779" s="55">
        <f t="shared" si="494"/>
        <v>0</v>
      </c>
      <c r="AH1779" s="55">
        <f t="shared" si="495"/>
        <v>0</v>
      </c>
      <c r="AI1779" s="55">
        <f t="shared" si="496"/>
        <v>0</v>
      </c>
      <c r="AJ1779" s="55">
        <f t="shared" si="497"/>
        <v>0</v>
      </c>
      <c r="AK1779" s="55">
        <f t="shared" si="488"/>
        <v>0</v>
      </c>
      <c r="AL1779" s="55">
        <f t="shared" si="489"/>
        <v>0</v>
      </c>
      <c r="AM1779" s="55">
        <f t="shared" si="490"/>
        <v>0</v>
      </c>
    </row>
    <row r="1780" spans="1:39" x14ac:dyDescent="0.25">
      <c r="A1780" s="47">
        <v>1776</v>
      </c>
      <c r="B1780" s="358" t="str">
        <f>IF(AND(E1780&lt;&gt;0,D1780&lt;&gt;0,F1780&lt;&gt;0),IF(C1780&lt;&gt;0,CONCATENATE(C1780,"-AGr",VLOOKUP(D1780,Listen!$A$2:$G$45,7,FALSE),"-",E1780,"-",F1780,),CONCATENATE("AGr",VLOOKUP(D1780,Listen!$A$2:$G$45,7,FALSE),"-",E1780,"-",F1780)),"keine vollständige ID")</f>
        <v>keine vollständige ID</v>
      </c>
      <c r="C1780" s="359">
        <f>'[2]III_SAV-Details_NB'!B1786</f>
        <v>0</v>
      </c>
      <c r="D1780" s="359">
        <f>'[2]III_SAV-Details_NB'!C1786</f>
        <v>0</v>
      </c>
      <c r="E1780" s="359">
        <f>'[2]III_SAV-Details_NB'!D1786</f>
        <v>0</v>
      </c>
      <c r="F1780" s="490"/>
      <c r="G1780" s="281">
        <f>'[2]III_SAV-Details_NB'!X1786</f>
        <v>0</v>
      </c>
      <c r="H1780" s="281">
        <f t="shared" si="491"/>
        <v>0</v>
      </c>
      <c r="I1780" s="281">
        <f>IF(con_EOGJahr=2025,'[2]III_SAV-Details_NB'!AA1786,IF(con_EOGJahr=2026,'[2]III_SAV-Details_NB'!AB1786,'[2]III_SAV-Details_NB'!AC1786))</f>
        <v>0</v>
      </c>
      <c r="J1780" s="282"/>
      <c r="K1780" s="282"/>
      <c r="L1780" s="282"/>
      <c r="M1780" s="282"/>
      <c r="N1780" s="282"/>
      <c r="O1780" s="282"/>
      <c r="P1780" s="52">
        <f t="shared" si="492"/>
        <v>0</v>
      </c>
      <c r="Q1780" s="60"/>
      <c r="R1780" s="53">
        <f t="shared" si="498"/>
        <v>0</v>
      </c>
      <c r="S1780" s="59"/>
      <c r="T1780" s="61"/>
      <c r="U1780" s="342" t="str">
        <f t="shared" si="502"/>
        <v>k.A.</v>
      </c>
      <c r="V1780" s="343" t="str">
        <f t="shared" si="499"/>
        <v>k.A.</v>
      </c>
      <c r="W1780" s="343" t="str">
        <f>IFERROR(IF(OR($D1780="",$E1780=0,con_Ende=0),"k.A.",IF(VLOOKUP($D1780,rng_ND,5,0)="Nein",VLOOKUP($D1780,rng_ND,2,FALSE),MIN(VLOOKUP($D1780,rng_ND,2,FALSE),A_Stammdaten!$B$19-D_SAV!$E1780+1))),"k.A.")</f>
        <v>k.A.</v>
      </c>
      <c r="X1780" s="343" t="str">
        <f t="shared" si="500"/>
        <v>k.A.</v>
      </c>
      <c r="Y1780" s="62"/>
      <c r="Z1780" s="48">
        <f t="shared" si="501"/>
        <v>0</v>
      </c>
      <c r="AA1780" s="457"/>
      <c r="AB1780" s="55">
        <f t="shared" si="493"/>
        <v>0</v>
      </c>
      <c r="AC1780" s="55">
        <f>IF(A_Stammdaten!$B$25="ja",D_SAV!AA1780,D_SAV!AB1780)</f>
        <v>0</v>
      </c>
      <c r="AD1780" s="478">
        <f>IF(AC1780=0,0,IF(U1780-(con_EOGJahr-D_SAV!E1780)&lt;=0,AC1780,AC1780/V1780))</f>
        <v>0</v>
      </c>
      <c r="AE1780" s="478">
        <f>IFERROR(IF(AND(VLOOKUP(D1780,rng_ND,5,FALSE)="Ja",D_SAV!T1780="degressiv"),D_SAV!AC1780*Y1780/100,0),0)</f>
        <v>0</v>
      </c>
      <c r="AF1780" s="55">
        <f>IFERROR(IF(VLOOKUP(D1780,rng_ND,5,FALSE)="Ja",MAX(D_SAV!AD1780:AE1780),D_SAV!AD1780),0)</f>
        <v>0</v>
      </c>
      <c r="AG1780" s="55">
        <f t="shared" si="494"/>
        <v>0</v>
      </c>
      <c r="AH1780" s="55">
        <f t="shared" si="495"/>
        <v>0</v>
      </c>
      <c r="AI1780" s="55">
        <f t="shared" si="496"/>
        <v>0</v>
      </c>
      <c r="AJ1780" s="55">
        <f t="shared" si="497"/>
        <v>0</v>
      </c>
      <c r="AK1780" s="55">
        <f t="shared" si="488"/>
        <v>0</v>
      </c>
      <c r="AL1780" s="55">
        <f t="shared" si="489"/>
        <v>0</v>
      </c>
      <c r="AM1780" s="55">
        <f t="shared" si="490"/>
        <v>0</v>
      </c>
    </row>
    <row r="1781" spans="1:39" x14ac:dyDescent="0.25">
      <c r="A1781" s="47">
        <v>1777</v>
      </c>
      <c r="B1781" s="358" t="str">
        <f>IF(AND(E1781&lt;&gt;0,D1781&lt;&gt;0,F1781&lt;&gt;0),IF(C1781&lt;&gt;0,CONCATENATE(C1781,"-AGr",VLOOKUP(D1781,Listen!$A$2:$G$45,7,FALSE),"-",E1781,"-",F1781,),CONCATENATE("AGr",VLOOKUP(D1781,Listen!$A$2:$G$45,7,FALSE),"-",E1781,"-",F1781)),"keine vollständige ID")</f>
        <v>keine vollständige ID</v>
      </c>
      <c r="C1781" s="359">
        <f>'[2]III_SAV-Details_NB'!B1787</f>
        <v>0</v>
      </c>
      <c r="D1781" s="359">
        <f>'[2]III_SAV-Details_NB'!C1787</f>
        <v>0</v>
      </c>
      <c r="E1781" s="359">
        <f>'[2]III_SAV-Details_NB'!D1787</f>
        <v>0</v>
      </c>
      <c r="F1781" s="490"/>
      <c r="G1781" s="281">
        <f>'[2]III_SAV-Details_NB'!X1787</f>
        <v>0</v>
      </c>
      <c r="H1781" s="281">
        <f t="shared" si="491"/>
        <v>0</v>
      </c>
      <c r="I1781" s="281">
        <f>IF(con_EOGJahr=2025,'[2]III_SAV-Details_NB'!AA1787,IF(con_EOGJahr=2026,'[2]III_SAV-Details_NB'!AB1787,'[2]III_SAV-Details_NB'!AC1787))</f>
        <v>0</v>
      </c>
      <c r="J1781" s="282"/>
      <c r="K1781" s="282"/>
      <c r="L1781" s="282"/>
      <c r="M1781" s="282"/>
      <c r="N1781" s="282"/>
      <c r="O1781" s="282"/>
      <c r="P1781" s="52">
        <f t="shared" si="492"/>
        <v>0</v>
      </c>
      <c r="Q1781" s="60"/>
      <c r="R1781" s="53">
        <f t="shared" si="498"/>
        <v>0</v>
      </c>
      <c r="S1781" s="59"/>
      <c r="T1781" s="61"/>
      <c r="U1781" s="342" t="str">
        <f t="shared" si="502"/>
        <v>k.A.</v>
      </c>
      <c r="V1781" s="343" t="str">
        <f t="shared" si="499"/>
        <v>k.A.</v>
      </c>
      <c r="W1781" s="343" t="str">
        <f>IFERROR(IF(OR($D1781="",$E1781=0,con_Ende=0),"k.A.",IF(VLOOKUP($D1781,rng_ND,5,0)="Nein",VLOOKUP($D1781,rng_ND,2,FALSE),MIN(VLOOKUP($D1781,rng_ND,2,FALSE),A_Stammdaten!$B$19-D_SAV!$E1781+1))),"k.A.")</f>
        <v>k.A.</v>
      </c>
      <c r="X1781" s="343" t="str">
        <f t="shared" si="500"/>
        <v>k.A.</v>
      </c>
      <c r="Y1781" s="62"/>
      <c r="Z1781" s="48">
        <f t="shared" si="501"/>
        <v>0</v>
      </c>
      <c r="AA1781" s="457"/>
      <c r="AB1781" s="55">
        <f t="shared" si="493"/>
        <v>0</v>
      </c>
      <c r="AC1781" s="55">
        <f>IF(A_Stammdaten!$B$25="ja",D_SAV!AA1781,D_SAV!AB1781)</f>
        <v>0</v>
      </c>
      <c r="AD1781" s="478">
        <f>IF(AC1781=0,0,IF(U1781-(con_EOGJahr-D_SAV!E1781)&lt;=0,AC1781,AC1781/V1781))</f>
        <v>0</v>
      </c>
      <c r="AE1781" s="478">
        <f>IFERROR(IF(AND(VLOOKUP(D1781,rng_ND,5,FALSE)="Ja",D_SAV!T1781="degressiv"),D_SAV!AC1781*Y1781/100,0),0)</f>
        <v>0</v>
      </c>
      <c r="AF1781" s="55">
        <f>IFERROR(IF(VLOOKUP(D1781,rng_ND,5,FALSE)="Ja",MAX(D_SAV!AD1781:AE1781),D_SAV!AD1781),0)</f>
        <v>0</v>
      </c>
      <c r="AG1781" s="55">
        <f t="shared" si="494"/>
        <v>0</v>
      </c>
      <c r="AH1781" s="55">
        <f t="shared" si="495"/>
        <v>0</v>
      </c>
      <c r="AI1781" s="55">
        <f t="shared" si="496"/>
        <v>0</v>
      </c>
      <c r="AJ1781" s="55">
        <f t="shared" si="497"/>
        <v>0</v>
      </c>
      <c r="AK1781" s="55">
        <f t="shared" si="488"/>
        <v>0</v>
      </c>
      <c r="AL1781" s="55">
        <f t="shared" si="489"/>
        <v>0</v>
      </c>
      <c r="AM1781" s="55">
        <f t="shared" si="490"/>
        <v>0</v>
      </c>
    </row>
    <row r="1782" spans="1:39" x14ac:dyDescent="0.25">
      <c r="A1782" s="47">
        <v>1778</v>
      </c>
      <c r="B1782" s="358" t="str">
        <f>IF(AND(E1782&lt;&gt;0,D1782&lt;&gt;0,F1782&lt;&gt;0),IF(C1782&lt;&gt;0,CONCATENATE(C1782,"-AGr",VLOOKUP(D1782,Listen!$A$2:$G$45,7,FALSE),"-",E1782,"-",F1782,),CONCATENATE("AGr",VLOOKUP(D1782,Listen!$A$2:$G$45,7,FALSE),"-",E1782,"-",F1782)),"keine vollständige ID")</f>
        <v>keine vollständige ID</v>
      </c>
      <c r="C1782" s="359">
        <f>'[2]III_SAV-Details_NB'!B1788</f>
        <v>0</v>
      </c>
      <c r="D1782" s="359">
        <f>'[2]III_SAV-Details_NB'!C1788</f>
        <v>0</v>
      </c>
      <c r="E1782" s="359">
        <f>'[2]III_SAV-Details_NB'!D1788</f>
        <v>0</v>
      </c>
      <c r="F1782" s="490"/>
      <c r="G1782" s="281">
        <f>'[2]III_SAV-Details_NB'!X1788</f>
        <v>0</v>
      </c>
      <c r="H1782" s="281">
        <f t="shared" si="491"/>
        <v>0</v>
      </c>
      <c r="I1782" s="281">
        <f>IF(con_EOGJahr=2025,'[2]III_SAV-Details_NB'!AA1788,IF(con_EOGJahr=2026,'[2]III_SAV-Details_NB'!AB1788,'[2]III_SAV-Details_NB'!AC1788))</f>
        <v>0</v>
      </c>
      <c r="J1782" s="282"/>
      <c r="K1782" s="282"/>
      <c r="L1782" s="282"/>
      <c r="M1782" s="282"/>
      <c r="N1782" s="282"/>
      <c r="O1782" s="282"/>
      <c r="P1782" s="52">
        <f t="shared" si="492"/>
        <v>0</v>
      </c>
      <c r="Q1782" s="60"/>
      <c r="R1782" s="53">
        <f t="shared" si="498"/>
        <v>0</v>
      </c>
      <c r="S1782" s="59"/>
      <c r="T1782" s="61"/>
      <c r="U1782" s="342" t="str">
        <f t="shared" si="502"/>
        <v>k.A.</v>
      </c>
      <c r="V1782" s="343" t="str">
        <f t="shared" si="499"/>
        <v>k.A.</v>
      </c>
      <c r="W1782" s="343" t="str">
        <f>IFERROR(IF(OR($D1782="",$E1782=0,con_Ende=0),"k.A.",IF(VLOOKUP($D1782,rng_ND,5,0)="Nein",VLOOKUP($D1782,rng_ND,2,FALSE),MIN(VLOOKUP($D1782,rng_ND,2,FALSE),A_Stammdaten!$B$19-D_SAV!$E1782+1))),"k.A.")</f>
        <v>k.A.</v>
      </c>
      <c r="X1782" s="343" t="str">
        <f t="shared" si="500"/>
        <v>k.A.</v>
      </c>
      <c r="Y1782" s="62"/>
      <c r="Z1782" s="48">
        <f t="shared" si="501"/>
        <v>0</v>
      </c>
      <c r="AA1782" s="457"/>
      <c r="AB1782" s="55">
        <f t="shared" si="493"/>
        <v>0</v>
      </c>
      <c r="AC1782" s="55">
        <f>IF(A_Stammdaten!$B$25="ja",D_SAV!AA1782,D_SAV!AB1782)</f>
        <v>0</v>
      </c>
      <c r="AD1782" s="478">
        <f>IF(AC1782=0,0,IF(U1782-(con_EOGJahr-D_SAV!E1782)&lt;=0,AC1782,AC1782/V1782))</f>
        <v>0</v>
      </c>
      <c r="AE1782" s="478">
        <f>IFERROR(IF(AND(VLOOKUP(D1782,rng_ND,5,FALSE)="Ja",D_SAV!T1782="degressiv"),D_SAV!AC1782*Y1782/100,0),0)</f>
        <v>0</v>
      </c>
      <c r="AF1782" s="55">
        <f>IFERROR(IF(VLOOKUP(D1782,rng_ND,5,FALSE)="Ja",MAX(D_SAV!AD1782:AE1782),D_SAV!AD1782),0)</f>
        <v>0</v>
      </c>
      <c r="AG1782" s="55">
        <f t="shared" si="494"/>
        <v>0</v>
      </c>
      <c r="AH1782" s="55">
        <f t="shared" si="495"/>
        <v>0</v>
      </c>
      <c r="AI1782" s="55">
        <f t="shared" si="496"/>
        <v>0</v>
      </c>
      <c r="AJ1782" s="55">
        <f t="shared" si="497"/>
        <v>0</v>
      </c>
      <c r="AK1782" s="55">
        <f t="shared" si="488"/>
        <v>0</v>
      </c>
      <c r="AL1782" s="55">
        <f t="shared" si="489"/>
        <v>0</v>
      </c>
      <c r="AM1782" s="55">
        <f t="shared" si="490"/>
        <v>0</v>
      </c>
    </row>
    <row r="1783" spans="1:39" x14ac:dyDescent="0.25">
      <c r="A1783" s="47">
        <v>1779</v>
      </c>
      <c r="B1783" s="358" t="str">
        <f>IF(AND(E1783&lt;&gt;0,D1783&lt;&gt;0,F1783&lt;&gt;0),IF(C1783&lt;&gt;0,CONCATENATE(C1783,"-AGr",VLOOKUP(D1783,Listen!$A$2:$G$45,7,FALSE),"-",E1783,"-",F1783,),CONCATENATE("AGr",VLOOKUP(D1783,Listen!$A$2:$G$45,7,FALSE),"-",E1783,"-",F1783)),"keine vollständige ID")</f>
        <v>keine vollständige ID</v>
      </c>
      <c r="C1783" s="359">
        <f>'[2]III_SAV-Details_NB'!B1789</f>
        <v>0</v>
      </c>
      <c r="D1783" s="359">
        <f>'[2]III_SAV-Details_NB'!C1789</f>
        <v>0</v>
      </c>
      <c r="E1783" s="359">
        <f>'[2]III_SAV-Details_NB'!D1789</f>
        <v>0</v>
      </c>
      <c r="F1783" s="490"/>
      <c r="G1783" s="281">
        <f>'[2]III_SAV-Details_NB'!X1789</f>
        <v>0</v>
      </c>
      <c r="H1783" s="281">
        <f t="shared" si="491"/>
        <v>0</v>
      </c>
      <c r="I1783" s="281">
        <f>IF(con_EOGJahr=2025,'[2]III_SAV-Details_NB'!AA1789,IF(con_EOGJahr=2026,'[2]III_SAV-Details_NB'!AB1789,'[2]III_SAV-Details_NB'!AC1789))</f>
        <v>0</v>
      </c>
      <c r="J1783" s="282"/>
      <c r="K1783" s="282"/>
      <c r="L1783" s="282"/>
      <c r="M1783" s="282"/>
      <c r="N1783" s="282"/>
      <c r="O1783" s="282"/>
      <c r="P1783" s="52">
        <f t="shared" si="492"/>
        <v>0</v>
      </c>
      <c r="Q1783" s="60"/>
      <c r="R1783" s="53">
        <f t="shared" si="498"/>
        <v>0</v>
      </c>
      <c r="S1783" s="59"/>
      <c r="T1783" s="61"/>
      <c r="U1783" s="342" t="str">
        <f t="shared" si="502"/>
        <v>k.A.</v>
      </c>
      <c r="V1783" s="343" t="str">
        <f t="shared" si="499"/>
        <v>k.A.</v>
      </c>
      <c r="W1783" s="343" t="str">
        <f>IFERROR(IF(OR($D1783="",$E1783=0,con_Ende=0),"k.A.",IF(VLOOKUP($D1783,rng_ND,5,0)="Nein",VLOOKUP($D1783,rng_ND,2,FALSE),MIN(VLOOKUP($D1783,rng_ND,2,FALSE),A_Stammdaten!$B$19-D_SAV!$E1783+1))),"k.A.")</f>
        <v>k.A.</v>
      </c>
      <c r="X1783" s="343" t="str">
        <f t="shared" si="500"/>
        <v>k.A.</v>
      </c>
      <c r="Y1783" s="62"/>
      <c r="Z1783" s="48">
        <f t="shared" si="501"/>
        <v>0</v>
      </c>
      <c r="AA1783" s="457"/>
      <c r="AB1783" s="55">
        <f t="shared" si="493"/>
        <v>0</v>
      </c>
      <c r="AC1783" s="55">
        <f>IF(A_Stammdaten!$B$25="ja",D_SAV!AA1783,D_SAV!AB1783)</f>
        <v>0</v>
      </c>
      <c r="AD1783" s="478">
        <f>IF(AC1783=0,0,IF(U1783-(con_EOGJahr-D_SAV!E1783)&lt;=0,AC1783,AC1783/V1783))</f>
        <v>0</v>
      </c>
      <c r="AE1783" s="478">
        <f>IFERROR(IF(AND(VLOOKUP(D1783,rng_ND,5,FALSE)="Ja",D_SAV!T1783="degressiv"),D_SAV!AC1783*Y1783/100,0),0)</f>
        <v>0</v>
      </c>
      <c r="AF1783" s="55">
        <f>IFERROR(IF(VLOOKUP(D1783,rng_ND,5,FALSE)="Ja",MAX(D_SAV!AD1783:AE1783),D_SAV!AD1783),0)</f>
        <v>0</v>
      </c>
      <c r="AG1783" s="55">
        <f t="shared" si="494"/>
        <v>0</v>
      </c>
      <c r="AH1783" s="55">
        <f t="shared" si="495"/>
        <v>0</v>
      </c>
      <c r="AI1783" s="55">
        <f t="shared" si="496"/>
        <v>0</v>
      </c>
      <c r="AJ1783" s="55">
        <f t="shared" si="497"/>
        <v>0</v>
      </c>
      <c r="AK1783" s="55">
        <f t="shared" si="488"/>
        <v>0</v>
      </c>
      <c r="AL1783" s="55">
        <f t="shared" si="489"/>
        <v>0</v>
      </c>
      <c r="AM1783" s="55">
        <f t="shared" si="490"/>
        <v>0</v>
      </c>
    </row>
    <row r="1784" spans="1:39" x14ac:dyDescent="0.25">
      <c r="A1784" s="47">
        <v>1780</v>
      </c>
      <c r="B1784" s="358" t="str">
        <f>IF(AND(E1784&lt;&gt;0,D1784&lt;&gt;0,F1784&lt;&gt;0),IF(C1784&lt;&gt;0,CONCATENATE(C1784,"-AGr",VLOOKUP(D1784,Listen!$A$2:$G$45,7,FALSE),"-",E1784,"-",F1784,),CONCATENATE("AGr",VLOOKUP(D1784,Listen!$A$2:$G$45,7,FALSE),"-",E1784,"-",F1784)),"keine vollständige ID")</f>
        <v>keine vollständige ID</v>
      </c>
      <c r="C1784" s="359">
        <f>'[2]III_SAV-Details_NB'!B1790</f>
        <v>0</v>
      </c>
      <c r="D1784" s="359">
        <f>'[2]III_SAV-Details_NB'!C1790</f>
        <v>0</v>
      </c>
      <c r="E1784" s="359">
        <f>'[2]III_SAV-Details_NB'!D1790</f>
        <v>0</v>
      </c>
      <c r="F1784" s="490"/>
      <c r="G1784" s="281">
        <f>'[2]III_SAV-Details_NB'!X1790</f>
        <v>0</v>
      </c>
      <c r="H1784" s="281">
        <f t="shared" si="491"/>
        <v>0</v>
      </c>
      <c r="I1784" s="281">
        <f>IF(con_EOGJahr=2025,'[2]III_SAV-Details_NB'!AA1790,IF(con_EOGJahr=2026,'[2]III_SAV-Details_NB'!AB1790,'[2]III_SAV-Details_NB'!AC1790))</f>
        <v>0</v>
      </c>
      <c r="J1784" s="282"/>
      <c r="K1784" s="282"/>
      <c r="L1784" s="282"/>
      <c r="M1784" s="282"/>
      <c r="N1784" s="282"/>
      <c r="O1784" s="282"/>
      <c r="P1784" s="52">
        <f t="shared" si="492"/>
        <v>0</v>
      </c>
      <c r="Q1784" s="60"/>
      <c r="R1784" s="53">
        <f t="shared" si="498"/>
        <v>0</v>
      </c>
      <c r="S1784" s="59"/>
      <c r="T1784" s="61"/>
      <c r="U1784" s="342" t="str">
        <f t="shared" si="502"/>
        <v>k.A.</v>
      </c>
      <c r="V1784" s="343" t="str">
        <f t="shared" si="499"/>
        <v>k.A.</v>
      </c>
      <c r="W1784" s="343" t="str">
        <f>IFERROR(IF(OR($D1784="",$E1784=0,con_Ende=0),"k.A.",IF(VLOOKUP($D1784,rng_ND,5,0)="Nein",VLOOKUP($D1784,rng_ND,2,FALSE),MIN(VLOOKUP($D1784,rng_ND,2,FALSE),A_Stammdaten!$B$19-D_SAV!$E1784+1))),"k.A.")</f>
        <v>k.A.</v>
      </c>
      <c r="X1784" s="343" t="str">
        <f t="shared" si="500"/>
        <v>k.A.</v>
      </c>
      <c r="Y1784" s="62"/>
      <c r="Z1784" s="48">
        <f t="shared" si="501"/>
        <v>0</v>
      </c>
      <c r="AA1784" s="457"/>
      <c r="AB1784" s="55">
        <f t="shared" si="493"/>
        <v>0</v>
      </c>
      <c r="AC1784" s="55">
        <f>IF(A_Stammdaten!$B$25="ja",D_SAV!AA1784,D_SAV!AB1784)</f>
        <v>0</v>
      </c>
      <c r="AD1784" s="478">
        <f>IF(AC1784=0,0,IF(U1784-(con_EOGJahr-D_SAV!E1784)&lt;=0,AC1784,AC1784/V1784))</f>
        <v>0</v>
      </c>
      <c r="AE1784" s="478">
        <f>IFERROR(IF(AND(VLOOKUP(D1784,rng_ND,5,FALSE)="Ja",D_SAV!T1784="degressiv"),D_SAV!AC1784*Y1784/100,0),0)</f>
        <v>0</v>
      </c>
      <c r="AF1784" s="55">
        <f>IFERROR(IF(VLOOKUP(D1784,rng_ND,5,FALSE)="Ja",MAX(D_SAV!AD1784:AE1784),D_SAV!AD1784),0)</f>
        <v>0</v>
      </c>
      <c r="AG1784" s="55">
        <f t="shared" si="494"/>
        <v>0</v>
      </c>
      <c r="AH1784" s="55">
        <f t="shared" si="495"/>
        <v>0</v>
      </c>
      <c r="AI1784" s="55">
        <f t="shared" si="496"/>
        <v>0</v>
      </c>
      <c r="AJ1784" s="55">
        <f t="shared" si="497"/>
        <v>0</v>
      </c>
      <c r="AK1784" s="55">
        <f t="shared" si="488"/>
        <v>0</v>
      </c>
      <c r="AL1784" s="55">
        <f t="shared" si="489"/>
        <v>0</v>
      </c>
      <c r="AM1784" s="55">
        <f t="shared" si="490"/>
        <v>0</v>
      </c>
    </row>
    <row r="1785" spans="1:39" x14ac:dyDescent="0.25">
      <c r="A1785" s="47">
        <v>1781</v>
      </c>
      <c r="B1785" s="358" t="str">
        <f>IF(AND(E1785&lt;&gt;0,D1785&lt;&gt;0,F1785&lt;&gt;0),IF(C1785&lt;&gt;0,CONCATENATE(C1785,"-AGr",VLOOKUP(D1785,Listen!$A$2:$G$45,7,FALSE),"-",E1785,"-",F1785,),CONCATENATE("AGr",VLOOKUP(D1785,Listen!$A$2:$G$45,7,FALSE),"-",E1785,"-",F1785)),"keine vollständige ID")</f>
        <v>keine vollständige ID</v>
      </c>
      <c r="C1785" s="359">
        <f>'[2]III_SAV-Details_NB'!B1791</f>
        <v>0</v>
      </c>
      <c r="D1785" s="359">
        <f>'[2]III_SAV-Details_NB'!C1791</f>
        <v>0</v>
      </c>
      <c r="E1785" s="359">
        <f>'[2]III_SAV-Details_NB'!D1791</f>
        <v>0</v>
      </c>
      <c r="F1785" s="490"/>
      <c r="G1785" s="281">
        <f>'[2]III_SAV-Details_NB'!X1791</f>
        <v>0</v>
      </c>
      <c r="H1785" s="281">
        <f t="shared" si="491"/>
        <v>0</v>
      </c>
      <c r="I1785" s="281">
        <f>IF(con_EOGJahr=2025,'[2]III_SAV-Details_NB'!AA1791,IF(con_EOGJahr=2026,'[2]III_SAV-Details_NB'!AB1791,'[2]III_SAV-Details_NB'!AC1791))</f>
        <v>0</v>
      </c>
      <c r="J1785" s="282"/>
      <c r="K1785" s="282"/>
      <c r="L1785" s="282"/>
      <c r="M1785" s="282"/>
      <c r="N1785" s="282"/>
      <c r="O1785" s="282"/>
      <c r="P1785" s="52">
        <f t="shared" si="492"/>
        <v>0</v>
      </c>
      <c r="Q1785" s="60"/>
      <c r="R1785" s="53">
        <f t="shared" si="498"/>
        <v>0</v>
      </c>
      <c r="S1785" s="59"/>
      <c r="T1785" s="61"/>
      <c r="U1785" s="342" t="str">
        <f t="shared" si="502"/>
        <v>k.A.</v>
      </c>
      <c r="V1785" s="343" t="str">
        <f t="shared" si="499"/>
        <v>k.A.</v>
      </c>
      <c r="W1785" s="343" t="str">
        <f>IFERROR(IF(OR($D1785="",$E1785=0,con_Ende=0),"k.A.",IF(VLOOKUP($D1785,rng_ND,5,0)="Nein",VLOOKUP($D1785,rng_ND,2,FALSE),MIN(VLOOKUP($D1785,rng_ND,2,FALSE),A_Stammdaten!$B$19-D_SAV!$E1785+1))),"k.A.")</f>
        <v>k.A.</v>
      </c>
      <c r="X1785" s="343" t="str">
        <f t="shared" si="500"/>
        <v>k.A.</v>
      </c>
      <c r="Y1785" s="62"/>
      <c r="Z1785" s="48">
        <f t="shared" si="501"/>
        <v>0</v>
      </c>
      <c r="AA1785" s="457"/>
      <c r="AB1785" s="55">
        <f t="shared" si="493"/>
        <v>0</v>
      </c>
      <c r="AC1785" s="55">
        <f>IF(A_Stammdaten!$B$25="ja",D_SAV!AA1785,D_SAV!AB1785)</f>
        <v>0</v>
      </c>
      <c r="AD1785" s="478">
        <f>IF(AC1785=0,0,IF(U1785-(con_EOGJahr-D_SAV!E1785)&lt;=0,AC1785,AC1785/V1785))</f>
        <v>0</v>
      </c>
      <c r="AE1785" s="478">
        <f>IFERROR(IF(AND(VLOOKUP(D1785,rng_ND,5,FALSE)="Ja",D_SAV!T1785="degressiv"),D_SAV!AC1785*Y1785/100,0),0)</f>
        <v>0</v>
      </c>
      <c r="AF1785" s="55">
        <f>IFERROR(IF(VLOOKUP(D1785,rng_ND,5,FALSE)="Ja",MAX(D_SAV!AD1785:AE1785),D_SAV!AD1785),0)</f>
        <v>0</v>
      </c>
      <c r="AG1785" s="55">
        <f t="shared" si="494"/>
        <v>0</v>
      </c>
      <c r="AH1785" s="55">
        <f t="shared" si="495"/>
        <v>0</v>
      </c>
      <c r="AI1785" s="55">
        <f t="shared" si="496"/>
        <v>0</v>
      </c>
      <c r="AJ1785" s="55">
        <f t="shared" si="497"/>
        <v>0</v>
      </c>
      <c r="AK1785" s="55">
        <f t="shared" si="488"/>
        <v>0</v>
      </c>
      <c r="AL1785" s="55">
        <f t="shared" si="489"/>
        <v>0</v>
      </c>
      <c r="AM1785" s="55">
        <f t="shared" si="490"/>
        <v>0</v>
      </c>
    </row>
    <row r="1786" spans="1:39" x14ac:dyDescent="0.25">
      <c r="A1786" s="47">
        <v>1782</v>
      </c>
      <c r="B1786" s="358" t="str">
        <f>IF(AND(E1786&lt;&gt;0,D1786&lt;&gt;0,F1786&lt;&gt;0),IF(C1786&lt;&gt;0,CONCATENATE(C1786,"-AGr",VLOOKUP(D1786,Listen!$A$2:$G$45,7,FALSE),"-",E1786,"-",F1786,),CONCATENATE("AGr",VLOOKUP(D1786,Listen!$A$2:$G$45,7,FALSE),"-",E1786,"-",F1786)),"keine vollständige ID")</f>
        <v>keine vollständige ID</v>
      </c>
      <c r="C1786" s="359">
        <f>'[2]III_SAV-Details_NB'!B1792</f>
        <v>0</v>
      </c>
      <c r="D1786" s="359">
        <f>'[2]III_SAV-Details_NB'!C1792</f>
        <v>0</v>
      </c>
      <c r="E1786" s="359">
        <f>'[2]III_SAV-Details_NB'!D1792</f>
        <v>0</v>
      </c>
      <c r="F1786" s="490"/>
      <c r="G1786" s="281">
        <f>'[2]III_SAV-Details_NB'!X1792</f>
        <v>0</v>
      </c>
      <c r="H1786" s="281">
        <f t="shared" si="491"/>
        <v>0</v>
      </c>
      <c r="I1786" s="281">
        <f>IF(con_EOGJahr=2025,'[2]III_SAV-Details_NB'!AA1792,IF(con_EOGJahr=2026,'[2]III_SAV-Details_NB'!AB1792,'[2]III_SAV-Details_NB'!AC1792))</f>
        <v>0</v>
      </c>
      <c r="J1786" s="282"/>
      <c r="K1786" s="282"/>
      <c r="L1786" s="282"/>
      <c r="M1786" s="282"/>
      <c r="N1786" s="282"/>
      <c r="O1786" s="282"/>
      <c r="P1786" s="52">
        <f t="shared" si="492"/>
        <v>0</v>
      </c>
      <c r="Q1786" s="60"/>
      <c r="R1786" s="53">
        <f t="shared" si="498"/>
        <v>0</v>
      </c>
      <c r="S1786" s="59"/>
      <c r="T1786" s="61"/>
      <c r="U1786" s="342" t="str">
        <f t="shared" si="502"/>
        <v>k.A.</v>
      </c>
      <c r="V1786" s="343" t="str">
        <f t="shared" si="499"/>
        <v>k.A.</v>
      </c>
      <c r="W1786" s="343" t="str">
        <f>IFERROR(IF(OR($D1786="",$E1786=0,con_Ende=0),"k.A.",IF(VLOOKUP($D1786,rng_ND,5,0)="Nein",VLOOKUP($D1786,rng_ND,2,FALSE),MIN(VLOOKUP($D1786,rng_ND,2,FALSE),A_Stammdaten!$B$19-D_SAV!$E1786+1))),"k.A.")</f>
        <v>k.A.</v>
      </c>
      <c r="X1786" s="343" t="str">
        <f t="shared" si="500"/>
        <v>k.A.</v>
      </c>
      <c r="Y1786" s="62"/>
      <c r="Z1786" s="48">
        <f t="shared" si="501"/>
        <v>0</v>
      </c>
      <c r="AA1786" s="457"/>
      <c r="AB1786" s="55">
        <f t="shared" si="493"/>
        <v>0</v>
      </c>
      <c r="AC1786" s="55">
        <f>IF(A_Stammdaten!$B$25="ja",D_SAV!AA1786,D_SAV!AB1786)</f>
        <v>0</v>
      </c>
      <c r="AD1786" s="478">
        <f>IF(AC1786=0,0,IF(U1786-(con_EOGJahr-D_SAV!E1786)&lt;=0,AC1786,AC1786/V1786))</f>
        <v>0</v>
      </c>
      <c r="AE1786" s="478">
        <f>IFERROR(IF(AND(VLOOKUP(D1786,rng_ND,5,FALSE)="Ja",D_SAV!T1786="degressiv"),D_SAV!AC1786*Y1786/100,0),0)</f>
        <v>0</v>
      </c>
      <c r="AF1786" s="55">
        <f>IFERROR(IF(VLOOKUP(D1786,rng_ND,5,FALSE)="Ja",MAX(D_SAV!AD1786:AE1786),D_SAV!AD1786),0)</f>
        <v>0</v>
      </c>
      <c r="AG1786" s="55">
        <f t="shared" si="494"/>
        <v>0</v>
      </c>
      <c r="AH1786" s="55">
        <f t="shared" si="495"/>
        <v>0</v>
      </c>
      <c r="AI1786" s="55">
        <f t="shared" si="496"/>
        <v>0</v>
      </c>
      <c r="AJ1786" s="55">
        <f t="shared" si="497"/>
        <v>0</v>
      </c>
      <c r="AK1786" s="55">
        <f t="shared" si="488"/>
        <v>0</v>
      </c>
      <c r="AL1786" s="55">
        <f t="shared" si="489"/>
        <v>0</v>
      </c>
      <c r="AM1786" s="55">
        <f t="shared" si="490"/>
        <v>0</v>
      </c>
    </row>
    <row r="1787" spans="1:39" x14ac:dyDescent="0.25">
      <c r="A1787" s="47">
        <v>1783</v>
      </c>
      <c r="B1787" s="358" t="str">
        <f>IF(AND(E1787&lt;&gt;0,D1787&lt;&gt;0,F1787&lt;&gt;0),IF(C1787&lt;&gt;0,CONCATENATE(C1787,"-AGr",VLOOKUP(D1787,Listen!$A$2:$G$45,7,FALSE),"-",E1787,"-",F1787,),CONCATENATE("AGr",VLOOKUP(D1787,Listen!$A$2:$G$45,7,FALSE),"-",E1787,"-",F1787)),"keine vollständige ID")</f>
        <v>keine vollständige ID</v>
      </c>
      <c r="C1787" s="359">
        <f>'[2]III_SAV-Details_NB'!B1793</f>
        <v>0</v>
      </c>
      <c r="D1787" s="359">
        <f>'[2]III_SAV-Details_NB'!C1793</f>
        <v>0</v>
      </c>
      <c r="E1787" s="359">
        <f>'[2]III_SAV-Details_NB'!D1793</f>
        <v>0</v>
      </c>
      <c r="F1787" s="490"/>
      <c r="G1787" s="281">
        <f>'[2]III_SAV-Details_NB'!X1793</f>
        <v>0</v>
      </c>
      <c r="H1787" s="281">
        <f t="shared" si="491"/>
        <v>0</v>
      </c>
      <c r="I1787" s="281">
        <f>IF(con_EOGJahr=2025,'[2]III_SAV-Details_NB'!AA1793,IF(con_EOGJahr=2026,'[2]III_SAV-Details_NB'!AB1793,'[2]III_SAV-Details_NB'!AC1793))</f>
        <v>0</v>
      </c>
      <c r="J1787" s="282"/>
      <c r="K1787" s="282"/>
      <c r="L1787" s="282"/>
      <c r="M1787" s="282"/>
      <c r="N1787" s="282"/>
      <c r="O1787" s="282"/>
      <c r="P1787" s="52">
        <f t="shared" si="492"/>
        <v>0</v>
      </c>
      <c r="Q1787" s="60"/>
      <c r="R1787" s="53">
        <f t="shared" si="498"/>
        <v>0</v>
      </c>
      <c r="S1787" s="59"/>
      <c r="T1787" s="61"/>
      <c r="U1787" s="342" t="str">
        <f t="shared" si="502"/>
        <v>k.A.</v>
      </c>
      <c r="V1787" s="343" t="str">
        <f t="shared" si="499"/>
        <v>k.A.</v>
      </c>
      <c r="W1787" s="343" t="str">
        <f>IFERROR(IF(OR($D1787="",$E1787=0,con_Ende=0),"k.A.",IF(VLOOKUP($D1787,rng_ND,5,0)="Nein",VLOOKUP($D1787,rng_ND,2,FALSE),MIN(VLOOKUP($D1787,rng_ND,2,FALSE),A_Stammdaten!$B$19-D_SAV!$E1787+1))),"k.A.")</f>
        <v>k.A.</v>
      </c>
      <c r="X1787" s="343" t="str">
        <f t="shared" si="500"/>
        <v>k.A.</v>
      </c>
      <c r="Y1787" s="62"/>
      <c r="Z1787" s="48">
        <f t="shared" si="501"/>
        <v>0</v>
      </c>
      <c r="AA1787" s="457"/>
      <c r="AB1787" s="55">
        <f t="shared" si="493"/>
        <v>0</v>
      </c>
      <c r="AC1787" s="55">
        <f>IF(A_Stammdaten!$B$25="ja",D_SAV!AA1787,D_SAV!AB1787)</f>
        <v>0</v>
      </c>
      <c r="AD1787" s="478">
        <f>IF(AC1787=0,0,IF(U1787-(con_EOGJahr-D_SAV!E1787)&lt;=0,AC1787,AC1787/V1787))</f>
        <v>0</v>
      </c>
      <c r="AE1787" s="478">
        <f>IFERROR(IF(AND(VLOOKUP(D1787,rng_ND,5,FALSE)="Ja",D_SAV!T1787="degressiv"),D_SAV!AC1787*Y1787/100,0),0)</f>
        <v>0</v>
      </c>
      <c r="AF1787" s="55">
        <f>IFERROR(IF(VLOOKUP(D1787,rng_ND,5,FALSE)="Ja",MAX(D_SAV!AD1787:AE1787),D_SAV!AD1787),0)</f>
        <v>0</v>
      </c>
      <c r="AG1787" s="55">
        <f t="shared" si="494"/>
        <v>0</v>
      </c>
      <c r="AH1787" s="55">
        <f t="shared" si="495"/>
        <v>0</v>
      </c>
      <c r="AI1787" s="55">
        <f t="shared" si="496"/>
        <v>0</v>
      </c>
      <c r="AJ1787" s="55">
        <f t="shared" si="497"/>
        <v>0</v>
      </c>
      <c r="AK1787" s="55">
        <f t="shared" si="488"/>
        <v>0</v>
      </c>
      <c r="AL1787" s="55">
        <f t="shared" si="489"/>
        <v>0</v>
      </c>
      <c r="AM1787" s="55">
        <f t="shared" si="490"/>
        <v>0</v>
      </c>
    </row>
    <row r="1788" spans="1:39" x14ac:dyDescent="0.25">
      <c r="A1788" s="47">
        <v>1784</v>
      </c>
      <c r="B1788" s="358" t="str">
        <f>IF(AND(E1788&lt;&gt;0,D1788&lt;&gt;0,F1788&lt;&gt;0),IF(C1788&lt;&gt;0,CONCATENATE(C1788,"-AGr",VLOOKUP(D1788,Listen!$A$2:$G$45,7,FALSE),"-",E1788,"-",F1788,),CONCATENATE("AGr",VLOOKUP(D1788,Listen!$A$2:$G$45,7,FALSE),"-",E1788,"-",F1788)),"keine vollständige ID")</f>
        <v>keine vollständige ID</v>
      </c>
      <c r="C1788" s="359">
        <f>'[2]III_SAV-Details_NB'!B1794</f>
        <v>0</v>
      </c>
      <c r="D1788" s="359">
        <f>'[2]III_SAV-Details_NB'!C1794</f>
        <v>0</v>
      </c>
      <c r="E1788" s="359">
        <f>'[2]III_SAV-Details_NB'!D1794</f>
        <v>0</v>
      </c>
      <c r="F1788" s="490"/>
      <c r="G1788" s="281">
        <f>'[2]III_SAV-Details_NB'!X1794</f>
        <v>0</v>
      </c>
      <c r="H1788" s="281">
        <f t="shared" si="491"/>
        <v>0</v>
      </c>
      <c r="I1788" s="281">
        <f>IF(con_EOGJahr=2025,'[2]III_SAV-Details_NB'!AA1794,IF(con_EOGJahr=2026,'[2]III_SAV-Details_NB'!AB1794,'[2]III_SAV-Details_NB'!AC1794))</f>
        <v>0</v>
      </c>
      <c r="J1788" s="282"/>
      <c r="K1788" s="282"/>
      <c r="L1788" s="282"/>
      <c r="M1788" s="282"/>
      <c r="N1788" s="282"/>
      <c r="O1788" s="282"/>
      <c r="P1788" s="52">
        <f t="shared" si="492"/>
        <v>0</v>
      </c>
      <c r="Q1788" s="60"/>
      <c r="R1788" s="53">
        <f t="shared" si="498"/>
        <v>0</v>
      </c>
      <c r="S1788" s="59"/>
      <c r="T1788" s="61"/>
      <c r="U1788" s="342" t="str">
        <f t="shared" si="502"/>
        <v>k.A.</v>
      </c>
      <c r="V1788" s="343" t="str">
        <f t="shared" si="499"/>
        <v>k.A.</v>
      </c>
      <c r="W1788" s="343" t="str">
        <f>IFERROR(IF(OR($D1788="",$E1788=0,con_Ende=0),"k.A.",IF(VLOOKUP($D1788,rng_ND,5,0)="Nein",VLOOKUP($D1788,rng_ND,2,FALSE),MIN(VLOOKUP($D1788,rng_ND,2,FALSE),A_Stammdaten!$B$19-D_SAV!$E1788+1))),"k.A.")</f>
        <v>k.A.</v>
      </c>
      <c r="X1788" s="343" t="str">
        <f t="shared" si="500"/>
        <v>k.A.</v>
      </c>
      <c r="Y1788" s="62"/>
      <c r="Z1788" s="48">
        <f t="shared" si="501"/>
        <v>0</v>
      </c>
      <c r="AA1788" s="457"/>
      <c r="AB1788" s="55">
        <f t="shared" si="493"/>
        <v>0</v>
      </c>
      <c r="AC1788" s="55">
        <f>IF(A_Stammdaten!$B$25="ja",D_SAV!AA1788,D_SAV!AB1788)</f>
        <v>0</v>
      </c>
      <c r="AD1788" s="478">
        <f>IF(AC1788=0,0,IF(U1788-(con_EOGJahr-D_SAV!E1788)&lt;=0,AC1788,AC1788/V1788))</f>
        <v>0</v>
      </c>
      <c r="AE1788" s="478">
        <f>IFERROR(IF(AND(VLOOKUP(D1788,rng_ND,5,FALSE)="Ja",D_SAV!T1788="degressiv"),D_SAV!AC1788*Y1788/100,0),0)</f>
        <v>0</v>
      </c>
      <c r="AF1788" s="55">
        <f>IFERROR(IF(VLOOKUP(D1788,rng_ND,5,FALSE)="Ja",MAX(D_SAV!AD1788:AE1788),D_SAV!AD1788),0)</f>
        <v>0</v>
      </c>
      <c r="AG1788" s="55">
        <f t="shared" si="494"/>
        <v>0</v>
      </c>
      <c r="AH1788" s="55">
        <f t="shared" si="495"/>
        <v>0</v>
      </c>
      <c r="AI1788" s="55">
        <f t="shared" si="496"/>
        <v>0</v>
      </c>
      <c r="AJ1788" s="55">
        <f t="shared" si="497"/>
        <v>0</v>
      </c>
      <c r="AK1788" s="55">
        <f t="shared" si="488"/>
        <v>0</v>
      </c>
      <c r="AL1788" s="55">
        <f t="shared" si="489"/>
        <v>0</v>
      </c>
      <c r="AM1788" s="55">
        <f t="shared" si="490"/>
        <v>0</v>
      </c>
    </row>
    <row r="1789" spans="1:39" x14ac:dyDescent="0.25">
      <c r="A1789" s="47">
        <v>1785</v>
      </c>
      <c r="B1789" s="358" t="str">
        <f>IF(AND(E1789&lt;&gt;0,D1789&lt;&gt;0,F1789&lt;&gt;0),IF(C1789&lt;&gt;0,CONCATENATE(C1789,"-AGr",VLOOKUP(D1789,Listen!$A$2:$G$45,7,FALSE),"-",E1789,"-",F1789,),CONCATENATE("AGr",VLOOKUP(D1789,Listen!$A$2:$G$45,7,FALSE),"-",E1789,"-",F1789)),"keine vollständige ID")</f>
        <v>keine vollständige ID</v>
      </c>
      <c r="C1789" s="359">
        <f>'[2]III_SAV-Details_NB'!B1795</f>
        <v>0</v>
      </c>
      <c r="D1789" s="359">
        <f>'[2]III_SAV-Details_NB'!C1795</f>
        <v>0</v>
      </c>
      <c r="E1789" s="359">
        <f>'[2]III_SAV-Details_NB'!D1795</f>
        <v>0</v>
      </c>
      <c r="F1789" s="490"/>
      <c r="G1789" s="281">
        <f>'[2]III_SAV-Details_NB'!X1795</f>
        <v>0</v>
      </c>
      <c r="H1789" s="281">
        <f t="shared" si="491"/>
        <v>0</v>
      </c>
      <c r="I1789" s="281">
        <f>IF(con_EOGJahr=2025,'[2]III_SAV-Details_NB'!AA1795,IF(con_EOGJahr=2026,'[2]III_SAV-Details_NB'!AB1795,'[2]III_SAV-Details_NB'!AC1795))</f>
        <v>0</v>
      </c>
      <c r="J1789" s="282"/>
      <c r="K1789" s="282"/>
      <c r="L1789" s="282"/>
      <c r="M1789" s="282"/>
      <c r="N1789" s="282"/>
      <c r="O1789" s="282"/>
      <c r="P1789" s="52">
        <f t="shared" si="492"/>
        <v>0</v>
      </c>
      <c r="Q1789" s="60"/>
      <c r="R1789" s="53">
        <f t="shared" si="498"/>
        <v>0</v>
      </c>
      <c r="S1789" s="59"/>
      <c r="T1789" s="61"/>
      <c r="U1789" s="342" t="str">
        <f t="shared" si="502"/>
        <v>k.A.</v>
      </c>
      <c r="V1789" s="343" t="str">
        <f t="shared" si="499"/>
        <v>k.A.</v>
      </c>
      <c r="W1789" s="343" t="str">
        <f>IFERROR(IF(OR($D1789="",$E1789=0,con_Ende=0),"k.A.",IF(VLOOKUP($D1789,rng_ND,5,0)="Nein",VLOOKUP($D1789,rng_ND,2,FALSE),MIN(VLOOKUP($D1789,rng_ND,2,FALSE),A_Stammdaten!$B$19-D_SAV!$E1789+1))),"k.A.")</f>
        <v>k.A.</v>
      </c>
      <c r="X1789" s="343" t="str">
        <f t="shared" si="500"/>
        <v>k.A.</v>
      </c>
      <c r="Y1789" s="62"/>
      <c r="Z1789" s="48">
        <f t="shared" si="501"/>
        <v>0</v>
      </c>
      <c r="AA1789" s="457"/>
      <c r="AB1789" s="55">
        <f t="shared" si="493"/>
        <v>0</v>
      </c>
      <c r="AC1789" s="55">
        <f>IF(A_Stammdaten!$B$25="ja",D_SAV!AA1789,D_SAV!AB1789)</f>
        <v>0</v>
      </c>
      <c r="AD1789" s="478">
        <f>IF(AC1789=0,0,IF(U1789-(con_EOGJahr-D_SAV!E1789)&lt;=0,AC1789,AC1789/V1789))</f>
        <v>0</v>
      </c>
      <c r="AE1789" s="478">
        <f>IFERROR(IF(AND(VLOOKUP(D1789,rng_ND,5,FALSE)="Ja",D_SAV!T1789="degressiv"),D_SAV!AC1789*Y1789/100,0),0)</f>
        <v>0</v>
      </c>
      <c r="AF1789" s="55">
        <f>IFERROR(IF(VLOOKUP(D1789,rng_ND,5,FALSE)="Ja",MAX(D_SAV!AD1789:AE1789),D_SAV!AD1789),0)</f>
        <v>0</v>
      </c>
      <c r="AG1789" s="55">
        <f t="shared" si="494"/>
        <v>0</v>
      </c>
      <c r="AH1789" s="55">
        <f t="shared" si="495"/>
        <v>0</v>
      </c>
      <c r="AI1789" s="55">
        <f t="shared" si="496"/>
        <v>0</v>
      </c>
      <c r="AJ1789" s="55">
        <f t="shared" si="497"/>
        <v>0</v>
      </c>
      <c r="AK1789" s="55">
        <f t="shared" si="488"/>
        <v>0</v>
      </c>
      <c r="AL1789" s="55">
        <f t="shared" si="489"/>
        <v>0</v>
      </c>
      <c r="AM1789" s="55">
        <f t="shared" si="490"/>
        <v>0</v>
      </c>
    </row>
    <row r="1790" spans="1:39" x14ac:dyDescent="0.25">
      <c r="A1790" s="47">
        <v>1786</v>
      </c>
      <c r="B1790" s="358" t="str">
        <f>IF(AND(E1790&lt;&gt;0,D1790&lt;&gt;0,F1790&lt;&gt;0),IF(C1790&lt;&gt;0,CONCATENATE(C1790,"-AGr",VLOOKUP(D1790,Listen!$A$2:$G$45,7,FALSE),"-",E1790,"-",F1790,),CONCATENATE("AGr",VLOOKUP(D1790,Listen!$A$2:$G$45,7,FALSE),"-",E1790,"-",F1790)),"keine vollständige ID")</f>
        <v>keine vollständige ID</v>
      </c>
      <c r="C1790" s="359">
        <f>'[2]III_SAV-Details_NB'!B1796</f>
        <v>0</v>
      </c>
      <c r="D1790" s="359">
        <f>'[2]III_SAV-Details_NB'!C1796</f>
        <v>0</v>
      </c>
      <c r="E1790" s="359">
        <f>'[2]III_SAV-Details_NB'!D1796</f>
        <v>0</v>
      </c>
      <c r="F1790" s="490"/>
      <c r="G1790" s="281">
        <f>'[2]III_SAV-Details_NB'!X1796</f>
        <v>0</v>
      </c>
      <c r="H1790" s="281">
        <f t="shared" si="491"/>
        <v>0</v>
      </c>
      <c r="I1790" s="281">
        <f>IF(con_EOGJahr=2025,'[2]III_SAV-Details_NB'!AA1796,IF(con_EOGJahr=2026,'[2]III_SAV-Details_NB'!AB1796,'[2]III_SAV-Details_NB'!AC1796))</f>
        <v>0</v>
      </c>
      <c r="J1790" s="282"/>
      <c r="K1790" s="282"/>
      <c r="L1790" s="282"/>
      <c r="M1790" s="282"/>
      <c r="N1790" s="282"/>
      <c r="O1790" s="282"/>
      <c r="P1790" s="52">
        <f t="shared" si="492"/>
        <v>0</v>
      </c>
      <c r="Q1790" s="60"/>
      <c r="R1790" s="53">
        <f t="shared" si="498"/>
        <v>0</v>
      </c>
      <c r="S1790" s="59"/>
      <c r="T1790" s="61"/>
      <c r="U1790" s="342" t="str">
        <f t="shared" si="502"/>
        <v>k.A.</v>
      </c>
      <c r="V1790" s="343" t="str">
        <f t="shared" si="499"/>
        <v>k.A.</v>
      </c>
      <c r="W1790" s="343" t="str">
        <f>IFERROR(IF(OR($D1790="",$E1790=0,con_Ende=0),"k.A.",IF(VLOOKUP($D1790,rng_ND,5,0)="Nein",VLOOKUP($D1790,rng_ND,2,FALSE),MIN(VLOOKUP($D1790,rng_ND,2,FALSE),A_Stammdaten!$B$19-D_SAV!$E1790+1))),"k.A.")</f>
        <v>k.A.</v>
      </c>
      <c r="X1790" s="343" t="str">
        <f t="shared" si="500"/>
        <v>k.A.</v>
      </c>
      <c r="Y1790" s="62"/>
      <c r="Z1790" s="48">
        <f t="shared" si="501"/>
        <v>0</v>
      </c>
      <c r="AA1790" s="457"/>
      <c r="AB1790" s="55">
        <f t="shared" si="493"/>
        <v>0</v>
      </c>
      <c r="AC1790" s="55">
        <f>IF(A_Stammdaten!$B$25="ja",D_SAV!AA1790,D_SAV!AB1790)</f>
        <v>0</v>
      </c>
      <c r="AD1790" s="478">
        <f>IF(AC1790=0,0,IF(U1790-(con_EOGJahr-D_SAV!E1790)&lt;=0,AC1790,AC1790/V1790))</f>
        <v>0</v>
      </c>
      <c r="AE1790" s="478">
        <f>IFERROR(IF(AND(VLOOKUP(D1790,rng_ND,5,FALSE)="Ja",D_SAV!T1790="degressiv"),D_SAV!AC1790*Y1790/100,0),0)</f>
        <v>0</v>
      </c>
      <c r="AF1790" s="55">
        <f>IFERROR(IF(VLOOKUP(D1790,rng_ND,5,FALSE)="Ja",MAX(D_SAV!AD1790:AE1790),D_SAV!AD1790),0)</f>
        <v>0</v>
      </c>
      <c r="AG1790" s="55">
        <f t="shared" si="494"/>
        <v>0</v>
      </c>
      <c r="AH1790" s="55">
        <f t="shared" si="495"/>
        <v>0</v>
      </c>
      <c r="AI1790" s="55">
        <f t="shared" si="496"/>
        <v>0</v>
      </c>
      <c r="AJ1790" s="55">
        <f t="shared" si="497"/>
        <v>0</v>
      </c>
      <c r="AK1790" s="55">
        <f t="shared" si="488"/>
        <v>0</v>
      </c>
      <c r="AL1790" s="55">
        <f t="shared" si="489"/>
        <v>0</v>
      </c>
      <c r="AM1790" s="55">
        <f t="shared" si="490"/>
        <v>0</v>
      </c>
    </row>
    <row r="1791" spans="1:39" x14ac:dyDescent="0.25">
      <c r="A1791" s="47">
        <v>1787</v>
      </c>
      <c r="B1791" s="358" t="str">
        <f>IF(AND(E1791&lt;&gt;0,D1791&lt;&gt;0,F1791&lt;&gt;0),IF(C1791&lt;&gt;0,CONCATENATE(C1791,"-AGr",VLOOKUP(D1791,Listen!$A$2:$G$45,7,FALSE),"-",E1791,"-",F1791,),CONCATENATE("AGr",VLOOKUP(D1791,Listen!$A$2:$G$45,7,FALSE),"-",E1791,"-",F1791)),"keine vollständige ID")</f>
        <v>keine vollständige ID</v>
      </c>
      <c r="C1791" s="359">
        <f>'[2]III_SAV-Details_NB'!B1797</f>
        <v>0</v>
      </c>
      <c r="D1791" s="359">
        <f>'[2]III_SAV-Details_NB'!C1797</f>
        <v>0</v>
      </c>
      <c r="E1791" s="359">
        <f>'[2]III_SAV-Details_NB'!D1797</f>
        <v>0</v>
      </c>
      <c r="F1791" s="490"/>
      <c r="G1791" s="281">
        <f>'[2]III_SAV-Details_NB'!X1797</f>
        <v>0</v>
      </c>
      <c r="H1791" s="281">
        <f t="shared" si="491"/>
        <v>0</v>
      </c>
      <c r="I1791" s="281">
        <f>IF(con_EOGJahr=2025,'[2]III_SAV-Details_NB'!AA1797,IF(con_EOGJahr=2026,'[2]III_SAV-Details_NB'!AB1797,'[2]III_SAV-Details_NB'!AC1797))</f>
        <v>0</v>
      </c>
      <c r="J1791" s="282"/>
      <c r="K1791" s="282"/>
      <c r="L1791" s="282"/>
      <c r="M1791" s="282"/>
      <c r="N1791" s="282"/>
      <c r="O1791" s="282"/>
      <c r="P1791" s="52">
        <f t="shared" si="492"/>
        <v>0</v>
      </c>
      <c r="Q1791" s="60"/>
      <c r="R1791" s="53">
        <f t="shared" si="498"/>
        <v>0</v>
      </c>
      <c r="S1791" s="59"/>
      <c r="T1791" s="61"/>
      <c r="U1791" s="342" t="str">
        <f t="shared" si="502"/>
        <v>k.A.</v>
      </c>
      <c r="V1791" s="343" t="str">
        <f t="shared" si="499"/>
        <v>k.A.</v>
      </c>
      <c r="W1791" s="343" t="str">
        <f>IFERROR(IF(OR($D1791="",$E1791=0,con_Ende=0),"k.A.",IF(VLOOKUP($D1791,rng_ND,5,0)="Nein",VLOOKUP($D1791,rng_ND,2,FALSE),MIN(VLOOKUP($D1791,rng_ND,2,FALSE),A_Stammdaten!$B$19-D_SAV!$E1791+1))),"k.A.")</f>
        <v>k.A.</v>
      </c>
      <c r="X1791" s="343" t="str">
        <f t="shared" si="500"/>
        <v>k.A.</v>
      </c>
      <c r="Y1791" s="62"/>
      <c r="Z1791" s="48">
        <f t="shared" si="501"/>
        <v>0</v>
      </c>
      <c r="AA1791" s="457"/>
      <c r="AB1791" s="55">
        <f t="shared" si="493"/>
        <v>0</v>
      </c>
      <c r="AC1791" s="55">
        <f>IF(A_Stammdaten!$B$25="ja",D_SAV!AA1791,D_SAV!AB1791)</f>
        <v>0</v>
      </c>
      <c r="AD1791" s="478">
        <f>IF(AC1791=0,0,IF(U1791-(con_EOGJahr-D_SAV!E1791)&lt;=0,AC1791,AC1791/V1791))</f>
        <v>0</v>
      </c>
      <c r="AE1791" s="478">
        <f>IFERROR(IF(AND(VLOOKUP(D1791,rng_ND,5,FALSE)="Ja",D_SAV!T1791="degressiv"),D_SAV!AC1791*Y1791/100,0),0)</f>
        <v>0</v>
      </c>
      <c r="AF1791" s="55">
        <f>IFERROR(IF(VLOOKUP(D1791,rng_ND,5,FALSE)="Ja",MAX(D_SAV!AD1791:AE1791),D_SAV!AD1791),0)</f>
        <v>0</v>
      </c>
      <c r="AG1791" s="55">
        <f t="shared" si="494"/>
        <v>0</v>
      </c>
      <c r="AH1791" s="55">
        <f t="shared" si="495"/>
        <v>0</v>
      </c>
      <c r="AI1791" s="55">
        <f t="shared" si="496"/>
        <v>0</v>
      </c>
      <c r="AJ1791" s="55">
        <f t="shared" si="497"/>
        <v>0</v>
      </c>
      <c r="AK1791" s="55">
        <f t="shared" si="488"/>
        <v>0</v>
      </c>
      <c r="AL1791" s="55">
        <f t="shared" si="489"/>
        <v>0</v>
      </c>
      <c r="AM1791" s="55">
        <f t="shared" si="490"/>
        <v>0</v>
      </c>
    </row>
    <row r="1792" spans="1:39" x14ac:dyDescent="0.25">
      <c r="A1792" s="47">
        <v>1788</v>
      </c>
      <c r="B1792" s="358" t="str">
        <f>IF(AND(E1792&lt;&gt;0,D1792&lt;&gt;0,F1792&lt;&gt;0),IF(C1792&lt;&gt;0,CONCATENATE(C1792,"-AGr",VLOOKUP(D1792,Listen!$A$2:$G$45,7,FALSE),"-",E1792,"-",F1792,),CONCATENATE("AGr",VLOOKUP(D1792,Listen!$A$2:$G$45,7,FALSE),"-",E1792,"-",F1792)),"keine vollständige ID")</f>
        <v>keine vollständige ID</v>
      </c>
      <c r="C1792" s="359">
        <f>'[2]III_SAV-Details_NB'!B1798</f>
        <v>0</v>
      </c>
      <c r="D1792" s="359">
        <f>'[2]III_SAV-Details_NB'!C1798</f>
        <v>0</v>
      </c>
      <c r="E1792" s="359">
        <f>'[2]III_SAV-Details_NB'!D1798</f>
        <v>0</v>
      </c>
      <c r="F1792" s="490"/>
      <c r="G1792" s="281">
        <f>'[2]III_SAV-Details_NB'!X1798</f>
        <v>0</v>
      </c>
      <c r="H1792" s="281">
        <f t="shared" si="491"/>
        <v>0</v>
      </c>
      <c r="I1792" s="281">
        <f>IF(con_EOGJahr=2025,'[2]III_SAV-Details_NB'!AA1798,IF(con_EOGJahr=2026,'[2]III_SAV-Details_NB'!AB1798,'[2]III_SAV-Details_NB'!AC1798))</f>
        <v>0</v>
      </c>
      <c r="J1792" s="282"/>
      <c r="K1792" s="282"/>
      <c r="L1792" s="282"/>
      <c r="M1792" s="282"/>
      <c r="N1792" s="282"/>
      <c r="O1792" s="282"/>
      <c r="P1792" s="52">
        <f t="shared" si="492"/>
        <v>0</v>
      </c>
      <c r="Q1792" s="60"/>
      <c r="R1792" s="53">
        <f t="shared" si="498"/>
        <v>0</v>
      </c>
      <c r="S1792" s="59"/>
      <c r="T1792" s="61"/>
      <c r="U1792" s="342" t="str">
        <f t="shared" si="502"/>
        <v>k.A.</v>
      </c>
      <c r="V1792" s="343" t="str">
        <f t="shared" si="499"/>
        <v>k.A.</v>
      </c>
      <c r="W1792" s="343" t="str">
        <f>IFERROR(IF(OR($D1792="",$E1792=0,con_Ende=0),"k.A.",IF(VLOOKUP($D1792,rng_ND,5,0)="Nein",VLOOKUP($D1792,rng_ND,2,FALSE),MIN(VLOOKUP($D1792,rng_ND,2,FALSE),A_Stammdaten!$B$19-D_SAV!$E1792+1))),"k.A.")</f>
        <v>k.A.</v>
      </c>
      <c r="X1792" s="343" t="str">
        <f t="shared" si="500"/>
        <v>k.A.</v>
      </c>
      <c r="Y1792" s="62"/>
      <c r="Z1792" s="48">
        <f t="shared" si="501"/>
        <v>0</v>
      </c>
      <c r="AA1792" s="457"/>
      <c r="AB1792" s="55">
        <f t="shared" si="493"/>
        <v>0</v>
      </c>
      <c r="AC1792" s="55">
        <f>IF(A_Stammdaten!$B$25="ja",D_SAV!AA1792,D_SAV!AB1792)</f>
        <v>0</v>
      </c>
      <c r="AD1792" s="478">
        <f>IF(AC1792=0,0,IF(U1792-(con_EOGJahr-D_SAV!E1792)&lt;=0,AC1792,AC1792/V1792))</f>
        <v>0</v>
      </c>
      <c r="AE1792" s="478">
        <f>IFERROR(IF(AND(VLOOKUP(D1792,rng_ND,5,FALSE)="Ja",D_SAV!T1792="degressiv"),D_SAV!AC1792*Y1792/100,0),0)</f>
        <v>0</v>
      </c>
      <c r="AF1792" s="55">
        <f>IFERROR(IF(VLOOKUP(D1792,rng_ND,5,FALSE)="Ja",MAX(D_SAV!AD1792:AE1792),D_SAV!AD1792),0)</f>
        <v>0</v>
      </c>
      <c r="AG1792" s="55">
        <f t="shared" si="494"/>
        <v>0</v>
      </c>
      <c r="AH1792" s="55">
        <f t="shared" si="495"/>
        <v>0</v>
      </c>
      <c r="AI1792" s="55">
        <f t="shared" si="496"/>
        <v>0</v>
      </c>
      <c r="AJ1792" s="55">
        <f t="shared" si="497"/>
        <v>0</v>
      </c>
      <c r="AK1792" s="55">
        <f t="shared" si="488"/>
        <v>0</v>
      </c>
      <c r="AL1792" s="55">
        <f t="shared" si="489"/>
        <v>0</v>
      </c>
      <c r="AM1792" s="55">
        <f t="shared" si="490"/>
        <v>0</v>
      </c>
    </row>
    <row r="1793" spans="1:39" x14ac:dyDescent="0.25">
      <c r="A1793" s="47">
        <v>1789</v>
      </c>
      <c r="B1793" s="358" t="str">
        <f>IF(AND(E1793&lt;&gt;0,D1793&lt;&gt;0,F1793&lt;&gt;0),IF(C1793&lt;&gt;0,CONCATENATE(C1793,"-AGr",VLOOKUP(D1793,Listen!$A$2:$G$45,7,FALSE),"-",E1793,"-",F1793,),CONCATENATE("AGr",VLOOKUP(D1793,Listen!$A$2:$G$45,7,FALSE),"-",E1793,"-",F1793)),"keine vollständige ID")</f>
        <v>keine vollständige ID</v>
      </c>
      <c r="C1793" s="359">
        <f>'[2]III_SAV-Details_NB'!B1799</f>
        <v>0</v>
      </c>
      <c r="D1793" s="359">
        <f>'[2]III_SAV-Details_NB'!C1799</f>
        <v>0</v>
      </c>
      <c r="E1793" s="359">
        <f>'[2]III_SAV-Details_NB'!D1799</f>
        <v>0</v>
      </c>
      <c r="F1793" s="490"/>
      <c r="G1793" s="281">
        <f>'[2]III_SAV-Details_NB'!X1799</f>
        <v>0</v>
      </c>
      <c r="H1793" s="281">
        <f t="shared" si="491"/>
        <v>0</v>
      </c>
      <c r="I1793" s="281">
        <f>IF(con_EOGJahr=2025,'[2]III_SAV-Details_NB'!AA1799,IF(con_EOGJahr=2026,'[2]III_SAV-Details_NB'!AB1799,'[2]III_SAV-Details_NB'!AC1799))</f>
        <v>0</v>
      </c>
      <c r="J1793" s="282"/>
      <c r="K1793" s="282"/>
      <c r="L1793" s="282"/>
      <c r="M1793" s="282"/>
      <c r="N1793" s="282"/>
      <c r="O1793" s="282"/>
      <c r="P1793" s="52">
        <f t="shared" si="492"/>
        <v>0</v>
      </c>
      <c r="Q1793" s="60"/>
      <c r="R1793" s="53">
        <f t="shared" si="498"/>
        <v>0</v>
      </c>
      <c r="S1793" s="59"/>
      <c r="T1793" s="61"/>
      <c r="U1793" s="342" t="str">
        <f t="shared" si="502"/>
        <v>k.A.</v>
      </c>
      <c r="V1793" s="343" t="str">
        <f t="shared" si="499"/>
        <v>k.A.</v>
      </c>
      <c r="W1793" s="343" t="str">
        <f>IFERROR(IF(OR($D1793="",$E1793=0,con_Ende=0),"k.A.",IF(VLOOKUP($D1793,rng_ND,5,0)="Nein",VLOOKUP($D1793,rng_ND,2,FALSE),MIN(VLOOKUP($D1793,rng_ND,2,FALSE),A_Stammdaten!$B$19-D_SAV!$E1793+1))),"k.A.")</f>
        <v>k.A.</v>
      </c>
      <c r="X1793" s="343" t="str">
        <f t="shared" si="500"/>
        <v>k.A.</v>
      </c>
      <c r="Y1793" s="62"/>
      <c r="Z1793" s="48">
        <f t="shared" si="501"/>
        <v>0</v>
      </c>
      <c r="AA1793" s="457"/>
      <c r="AB1793" s="55">
        <f t="shared" si="493"/>
        <v>0</v>
      </c>
      <c r="AC1793" s="55">
        <f>IF(A_Stammdaten!$B$25="ja",D_SAV!AA1793,D_SAV!AB1793)</f>
        <v>0</v>
      </c>
      <c r="AD1793" s="478">
        <f>IF(AC1793=0,0,IF(U1793-(con_EOGJahr-D_SAV!E1793)&lt;=0,AC1793,AC1793/V1793))</f>
        <v>0</v>
      </c>
      <c r="AE1793" s="478">
        <f>IFERROR(IF(AND(VLOOKUP(D1793,rng_ND,5,FALSE)="Ja",D_SAV!T1793="degressiv"),D_SAV!AC1793*Y1793/100,0),0)</f>
        <v>0</v>
      </c>
      <c r="AF1793" s="55">
        <f>IFERROR(IF(VLOOKUP(D1793,rng_ND,5,FALSE)="Ja",MAX(D_SAV!AD1793:AE1793),D_SAV!AD1793),0)</f>
        <v>0</v>
      </c>
      <c r="AG1793" s="55">
        <f t="shared" si="494"/>
        <v>0</v>
      </c>
      <c r="AH1793" s="55">
        <f t="shared" si="495"/>
        <v>0</v>
      </c>
      <c r="AI1793" s="55">
        <f t="shared" si="496"/>
        <v>0</v>
      </c>
      <c r="AJ1793" s="55">
        <f t="shared" si="497"/>
        <v>0</v>
      </c>
      <c r="AK1793" s="55">
        <f t="shared" si="488"/>
        <v>0</v>
      </c>
      <c r="AL1793" s="55">
        <f t="shared" si="489"/>
        <v>0</v>
      </c>
      <c r="AM1793" s="55">
        <f t="shared" si="490"/>
        <v>0</v>
      </c>
    </row>
    <row r="1794" spans="1:39" x14ac:dyDescent="0.25">
      <c r="A1794" s="47">
        <v>1790</v>
      </c>
      <c r="B1794" s="358" t="str">
        <f>IF(AND(E1794&lt;&gt;0,D1794&lt;&gt;0,F1794&lt;&gt;0),IF(C1794&lt;&gt;0,CONCATENATE(C1794,"-AGr",VLOOKUP(D1794,Listen!$A$2:$G$45,7,FALSE),"-",E1794,"-",F1794,),CONCATENATE("AGr",VLOOKUP(D1794,Listen!$A$2:$G$45,7,FALSE),"-",E1794,"-",F1794)),"keine vollständige ID")</f>
        <v>keine vollständige ID</v>
      </c>
      <c r="C1794" s="359">
        <f>'[2]III_SAV-Details_NB'!B1800</f>
        <v>0</v>
      </c>
      <c r="D1794" s="359">
        <f>'[2]III_SAV-Details_NB'!C1800</f>
        <v>0</v>
      </c>
      <c r="E1794" s="359">
        <f>'[2]III_SAV-Details_NB'!D1800</f>
        <v>0</v>
      </c>
      <c r="F1794" s="490"/>
      <c r="G1794" s="281">
        <f>'[2]III_SAV-Details_NB'!X1800</f>
        <v>0</v>
      </c>
      <c r="H1794" s="281">
        <f t="shared" si="491"/>
        <v>0</v>
      </c>
      <c r="I1794" s="281">
        <f>IF(con_EOGJahr=2025,'[2]III_SAV-Details_NB'!AA1800,IF(con_EOGJahr=2026,'[2]III_SAV-Details_NB'!AB1800,'[2]III_SAV-Details_NB'!AC1800))</f>
        <v>0</v>
      </c>
      <c r="J1794" s="282"/>
      <c r="K1794" s="282"/>
      <c r="L1794" s="282"/>
      <c r="M1794" s="282"/>
      <c r="N1794" s="282"/>
      <c r="O1794" s="282"/>
      <c r="P1794" s="52">
        <f t="shared" si="492"/>
        <v>0</v>
      </c>
      <c r="Q1794" s="60"/>
      <c r="R1794" s="53">
        <f t="shared" si="498"/>
        <v>0</v>
      </c>
      <c r="S1794" s="59"/>
      <c r="T1794" s="61"/>
      <c r="U1794" s="342" t="str">
        <f t="shared" si="502"/>
        <v>k.A.</v>
      </c>
      <c r="V1794" s="343" t="str">
        <f t="shared" si="499"/>
        <v>k.A.</v>
      </c>
      <c r="W1794" s="343" t="str">
        <f>IFERROR(IF(OR($D1794="",$E1794=0,con_Ende=0),"k.A.",IF(VLOOKUP($D1794,rng_ND,5,0)="Nein",VLOOKUP($D1794,rng_ND,2,FALSE),MIN(VLOOKUP($D1794,rng_ND,2,FALSE),A_Stammdaten!$B$19-D_SAV!$E1794+1))),"k.A.")</f>
        <v>k.A.</v>
      </c>
      <c r="X1794" s="343" t="str">
        <f t="shared" si="500"/>
        <v>k.A.</v>
      </c>
      <c r="Y1794" s="62"/>
      <c r="Z1794" s="48">
        <f t="shared" si="501"/>
        <v>0</v>
      </c>
      <c r="AA1794" s="457"/>
      <c r="AB1794" s="55">
        <f t="shared" si="493"/>
        <v>0</v>
      </c>
      <c r="AC1794" s="55">
        <f>IF(A_Stammdaten!$B$25="ja",D_SAV!AA1794,D_SAV!AB1794)</f>
        <v>0</v>
      </c>
      <c r="AD1794" s="478">
        <f>IF(AC1794=0,0,IF(U1794-(con_EOGJahr-D_SAV!E1794)&lt;=0,AC1794,AC1794/V1794))</f>
        <v>0</v>
      </c>
      <c r="AE1794" s="478">
        <f>IFERROR(IF(AND(VLOOKUP(D1794,rng_ND,5,FALSE)="Ja",D_SAV!T1794="degressiv"),D_SAV!AC1794*Y1794/100,0),0)</f>
        <v>0</v>
      </c>
      <c r="AF1794" s="55">
        <f>IFERROR(IF(VLOOKUP(D1794,rng_ND,5,FALSE)="Ja",MAX(D_SAV!AD1794:AE1794),D_SAV!AD1794),0)</f>
        <v>0</v>
      </c>
      <c r="AG1794" s="55">
        <f t="shared" si="494"/>
        <v>0</v>
      </c>
      <c r="AH1794" s="55">
        <f t="shared" si="495"/>
        <v>0</v>
      </c>
      <c r="AI1794" s="55">
        <f t="shared" si="496"/>
        <v>0</v>
      </c>
      <c r="AJ1794" s="55">
        <f t="shared" si="497"/>
        <v>0</v>
      </c>
      <c r="AK1794" s="55">
        <f t="shared" si="488"/>
        <v>0</v>
      </c>
      <c r="AL1794" s="55">
        <f t="shared" si="489"/>
        <v>0</v>
      </c>
      <c r="AM1794" s="55">
        <f t="shared" si="490"/>
        <v>0</v>
      </c>
    </row>
    <row r="1795" spans="1:39" x14ac:dyDescent="0.25">
      <c r="A1795" s="47">
        <v>1791</v>
      </c>
      <c r="B1795" s="358" t="str">
        <f>IF(AND(E1795&lt;&gt;0,D1795&lt;&gt;0,F1795&lt;&gt;0),IF(C1795&lt;&gt;0,CONCATENATE(C1795,"-AGr",VLOOKUP(D1795,Listen!$A$2:$G$45,7,FALSE),"-",E1795,"-",F1795,),CONCATENATE("AGr",VLOOKUP(D1795,Listen!$A$2:$G$45,7,FALSE),"-",E1795,"-",F1795)),"keine vollständige ID")</f>
        <v>keine vollständige ID</v>
      </c>
      <c r="C1795" s="359">
        <f>'[2]III_SAV-Details_NB'!B1801</f>
        <v>0</v>
      </c>
      <c r="D1795" s="359">
        <f>'[2]III_SAV-Details_NB'!C1801</f>
        <v>0</v>
      </c>
      <c r="E1795" s="359">
        <f>'[2]III_SAV-Details_NB'!D1801</f>
        <v>0</v>
      </c>
      <c r="F1795" s="490"/>
      <c r="G1795" s="281">
        <f>'[2]III_SAV-Details_NB'!X1801</f>
        <v>0</v>
      </c>
      <c r="H1795" s="281">
        <f t="shared" si="491"/>
        <v>0</v>
      </c>
      <c r="I1795" s="281">
        <f>IF(con_EOGJahr=2025,'[2]III_SAV-Details_NB'!AA1801,IF(con_EOGJahr=2026,'[2]III_SAV-Details_NB'!AB1801,'[2]III_SAV-Details_NB'!AC1801))</f>
        <v>0</v>
      </c>
      <c r="J1795" s="282"/>
      <c r="K1795" s="282"/>
      <c r="L1795" s="282"/>
      <c r="M1795" s="282"/>
      <c r="N1795" s="282"/>
      <c r="O1795" s="282"/>
      <c r="P1795" s="52">
        <f t="shared" si="492"/>
        <v>0</v>
      </c>
      <c r="Q1795" s="60"/>
      <c r="R1795" s="53">
        <f t="shared" si="498"/>
        <v>0</v>
      </c>
      <c r="S1795" s="59"/>
      <c r="T1795" s="61"/>
      <c r="U1795" s="342" t="str">
        <f t="shared" si="502"/>
        <v>k.A.</v>
      </c>
      <c r="V1795" s="343" t="str">
        <f t="shared" si="499"/>
        <v>k.A.</v>
      </c>
      <c r="W1795" s="343" t="str">
        <f>IFERROR(IF(OR($D1795="",$E1795=0,con_Ende=0),"k.A.",IF(VLOOKUP($D1795,rng_ND,5,0)="Nein",VLOOKUP($D1795,rng_ND,2,FALSE),MIN(VLOOKUP($D1795,rng_ND,2,FALSE),A_Stammdaten!$B$19-D_SAV!$E1795+1))),"k.A.")</f>
        <v>k.A.</v>
      </c>
      <c r="X1795" s="343" t="str">
        <f t="shared" si="500"/>
        <v>k.A.</v>
      </c>
      <c r="Y1795" s="62"/>
      <c r="Z1795" s="48">
        <f t="shared" si="501"/>
        <v>0</v>
      </c>
      <c r="AA1795" s="457"/>
      <c r="AB1795" s="55">
        <f t="shared" si="493"/>
        <v>0</v>
      </c>
      <c r="AC1795" s="55">
        <f>IF(A_Stammdaten!$B$25="ja",D_SAV!AA1795,D_SAV!AB1795)</f>
        <v>0</v>
      </c>
      <c r="AD1795" s="478">
        <f>IF(AC1795=0,0,IF(U1795-(con_EOGJahr-D_SAV!E1795)&lt;=0,AC1795,AC1795/V1795))</f>
        <v>0</v>
      </c>
      <c r="AE1795" s="478">
        <f>IFERROR(IF(AND(VLOOKUP(D1795,rng_ND,5,FALSE)="Ja",D_SAV!T1795="degressiv"),D_SAV!AC1795*Y1795/100,0),0)</f>
        <v>0</v>
      </c>
      <c r="AF1795" s="55">
        <f>IFERROR(IF(VLOOKUP(D1795,rng_ND,5,FALSE)="Ja",MAX(D_SAV!AD1795:AE1795),D_SAV!AD1795),0)</f>
        <v>0</v>
      </c>
      <c r="AG1795" s="55">
        <f t="shared" si="494"/>
        <v>0</v>
      </c>
      <c r="AH1795" s="55">
        <f t="shared" si="495"/>
        <v>0</v>
      </c>
      <c r="AI1795" s="55">
        <f t="shared" si="496"/>
        <v>0</v>
      </c>
      <c r="AJ1795" s="55">
        <f t="shared" si="497"/>
        <v>0</v>
      </c>
      <c r="AK1795" s="55">
        <f t="shared" si="488"/>
        <v>0</v>
      </c>
      <c r="AL1795" s="55">
        <f t="shared" si="489"/>
        <v>0</v>
      </c>
      <c r="AM1795" s="55">
        <f t="shared" si="490"/>
        <v>0</v>
      </c>
    </row>
    <row r="1796" spans="1:39" x14ac:dyDescent="0.25">
      <c r="A1796" s="47">
        <v>1792</v>
      </c>
      <c r="B1796" s="358" t="str">
        <f>IF(AND(E1796&lt;&gt;0,D1796&lt;&gt;0,F1796&lt;&gt;0),IF(C1796&lt;&gt;0,CONCATENATE(C1796,"-AGr",VLOOKUP(D1796,Listen!$A$2:$G$45,7,FALSE),"-",E1796,"-",F1796,),CONCATENATE("AGr",VLOOKUP(D1796,Listen!$A$2:$G$45,7,FALSE),"-",E1796,"-",F1796)),"keine vollständige ID")</f>
        <v>keine vollständige ID</v>
      </c>
      <c r="C1796" s="359">
        <f>'[2]III_SAV-Details_NB'!B1802</f>
        <v>0</v>
      </c>
      <c r="D1796" s="359">
        <f>'[2]III_SAV-Details_NB'!C1802</f>
        <v>0</v>
      </c>
      <c r="E1796" s="359">
        <f>'[2]III_SAV-Details_NB'!D1802</f>
        <v>0</v>
      </c>
      <c r="F1796" s="490"/>
      <c r="G1796" s="281">
        <f>'[2]III_SAV-Details_NB'!X1802</f>
        <v>0</v>
      </c>
      <c r="H1796" s="281">
        <f t="shared" si="491"/>
        <v>0</v>
      </c>
      <c r="I1796" s="281">
        <f>IF(con_EOGJahr=2025,'[2]III_SAV-Details_NB'!AA1802,IF(con_EOGJahr=2026,'[2]III_SAV-Details_NB'!AB1802,'[2]III_SAV-Details_NB'!AC1802))</f>
        <v>0</v>
      </c>
      <c r="J1796" s="282"/>
      <c r="K1796" s="282"/>
      <c r="L1796" s="282"/>
      <c r="M1796" s="282"/>
      <c r="N1796" s="282"/>
      <c r="O1796" s="282"/>
      <c r="P1796" s="52">
        <f t="shared" si="492"/>
        <v>0</v>
      </c>
      <c r="Q1796" s="60"/>
      <c r="R1796" s="53">
        <f t="shared" si="498"/>
        <v>0</v>
      </c>
      <c r="S1796" s="59"/>
      <c r="T1796" s="61"/>
      <c r="U1796" s="342" t="str">
        <f t="shared" si="502"/>
        <v>k.A.</v>
      </c>
      <c r="V1796" s="343" t="str">
        <f t="shared" si="499"/>
        <v>k.A.</v>
      </c>
      <c r="W1796" s="343" t="str">
        <f>IFERROR(IF(OR($D1796="",$E1796=0,con_Ende=0),"k.A.",IF(VLOOKUP($D1796,rng_ND,5,0)="Nein",VLOOKUP($D1796,rng_ND,2,FALSE),MIN(VLOOKUP($D1796,rng_ND,2,FALSE),A_Stammdaten!$B$19-D_SAV!$E1796+1))),"k.A.")</f>
        <v>k.A.</v>
      </c>
      <c r="X1796" s="343" t="str">
        <f t="shared" si="500"/>
        <v>k.A.</v>
      </c>
      <c r="Y1796" s="62"/>
      <c r="Z1796" s="48">
        <f t="shared" si="501"/>
        <v>0</v>
      </c>
      <c r="AA1796" s="457"/>
      <c r="AB1796" s="55">
        <f t="shared" si="493"/>
        <v>0</v>
      </c>
      <c r="AC1796" s="55">
        <f>IF(A_Stammdaten!$B$25="ja",D_SAV!AA1796,D_SAV!AB1796)</f>
        <v>0</v>
      </c>
      <c r="AD1796" s="478">
        <f>IF(AC1796=0,0,IF(U1796-(con_EOGJahr-D_SAV!E1796)&lt;=0,AC1796,AC1796/V1796))</f>
        <v>0</v>
      </c>
      <c r="AE1796" s="478">
        <f>IFERROR(IF(AND(VLOOKUP(D1796,rng_ND,5,FALSE)="Ja",D_SAV!T1796="degressiv"),D_SAV!AC1796*Y1796/100,0),0)</f>
        <v>0</v>
      </c>
      <c r="AF1796" s="55">
        <f>IFERROR(IF(VLOOKUP(D1796,rng_ND,5,FALSE)="Ja",MAX(D_SAV!AD1796:AE1796),D_SAV!AD1796),0)</f>
        <v>0</v>
      </c>
      <c r="AG1796" s="55">
        <f t="shared" si="494"/>
        <v>0</v>
      </c>
      <c r="AH1796" s="55">
        <f t="shared" si="495"/>
        <v>0</v>
      </c>
      <c r="AI1796" s="55">
        <f t="shared" si="496"/>
        <v>0</v>
      </c>
      <c r="AJ1796" s="55">
        <f t="shared" si="497"/>
        <v>0</v>
      </c>
      <c r="AK1796" s="55">
        <f t="shared" si="488"/>
        <v>0</v>
      </c>
      <c r="AL1796" s="55">
        <f t="shared" si="489"/>
        <v>0</v>
      </c>
      <c r="AM1796" s="55">
        <f t="shared" si="490"/>
        <v>0</v>
      </c>
    </row>
    <row r="1797" spans="1:39" x14ac:dyDescent="0.25">
      <c r="A1797" s="47">
        <v>1793</v>
      </c>
      <c r="B1797" s="358" t="str">
        <f>IF(AND(E1797&lt;&gt;0,D1797&lt;&gt;0,F1797&lt;&gt;0),IF(C1797&lt;&gt;0,CONCATENATE(C1797,"-AGr",VLOOKUP(D1797,Listen!$A$2:$G$45,7,FALSE),"-",E1797,"-",F1797,),CONCATENATE("AGr",VLOOKUP(D1797,Listen!$A$2:$G$45,7,FALSE),"-",E1797,"-",F1797)),"keine vollständige ID")</f>
        <v>keine vollständige ID</v>
      </c>
      <c r="C1797" s="359">
        <f>'[2]III_SAV-Details_NB'!B1803</f>
        <v>0</v>
      </c>
      <c r="D1797" s="359">
        <f>'[2]III_SAV-Details_NB'!C1803</f>
        <v>0</v>
      </c>
      <c r="E1797" s="359">
        <f>'[2]III_SAV-Details_NB'!D1803</f>
        <v>0</v>
      </c>
      <c r="F1797" s="490"/>
      <c r="G1797" s="281">
        <f>'[2]III_SAV-Details_NB'!X1803</f>
        <v>0</v>
      </c>
      <c r="H1797" s="281">
        <f t="shared" si="491"/>
        <v>0</v>
      </c>
      <c r="I1797" s="281">
        <f>IF(con_EOGJahr=2025,'[2]III_SAV-Details_NB'!AA1803,IF(con_EOGJahr=2026,'[2]III_SAV-Details_NB'!AB1803,'[2]III_SAV-Details_NB'!AC1803))</f>
        <v>0</v>
      </c>
      <c r="J1797" s="282"/>
      <c r="K1797" s="282"/>
      <c r="L1797" s="282"/>
      <c r="M1797" s="282"/>
      <c r="N1797" s="282"/>
      <c r="O1797" s="282"/>
      <c r="P1797" s="52">
        <f t="shared" si="492"/>
        <v>0</v>
      </c>
      <c r="Q1797" s="60"/>
      <c r="R1797" s="53">
        <f t="shared" si="498"/>
        <v>0</v>
      </c>
      <c r="S1797" s="59"/>
      <c r="T1797" s="61"/>
      <c r="U1797" s="342" t="str">
        <f t="shared" si="502"/>
        <v>k.A.</v>
      </c>
      <c r="V1797" s="343" t="str">
        <f t="shared" si="499"/>
        <v>k.A.</v>
      </c>
      <c r="W1797" s="343" t="str">
        <f>IFERROR(IF(OR($D1797="",$E1797=0,con_Ende=0),"k.A.",IF(VLOOKUP($D1797,rng_ND,5,0)="Nein",VLOOKUP($D1797,rng_ND,2,FALSE),MIN(VLOOKUP($D1797,rng_ND,2,FALSE),A_Stammdaten!$B$19-D_SAV!$E1797+1))),"k.A.")</f>
        <v>k.A.</v>
      </c>
      <c r="X1797" s="343" t="str">
        <f t="shared" si="500"/>
        <v>k.A.</v>
      </c>
      <c r="Y1797" s="62"/>
      <c r="Z1797" s="48">
        <f t="shared" si="501"/>
        <v>0</v>
      </c>
      <c r="AA1797" s="457"/>
      <c r="AB1797" s="55">
        <f t="shared" si="493"/>
        <v>0</v>
      </c>
      <c r="AC1797" s="55">
        <f>IF(A_Stammdaten!$B$25="ja",D_SAV!AA1797,D_SAV!AB1797)</f>
        <v>0</v>
      </c>
      <c r="AD1797" s="478">
        <f>IF(AC1797=0,0,IF(U1797-(con_EOGJahr-D_SAV!E1797)&lt;=0,AC1797,AC1797/V1797))</f>
        <v>0</v>
      </c>
      <c r="AE1797" s="478">
        <f>IFERROR(IF(AND(VLOOKUP(D1797,rng_ND,5,FALSE)="Ja",D_SAV!T1797="degressiv"),D_SAV!AC1797*Y1797/100,0),0)</f>
        <v>0</v>
      </c>
      <c r="AF1797" s="55">
        <f>IFERROR(IF(VLOOKUP(D1797,rng_ND,5,FALSE)="Ja",MAX(D_SAV!AD1797:AE1797),D_SAV!AD1797),0)</f>
        <v>0</v>
      </c>
      <c r="AG1797" s="55">
        <f t="shared" si="494"/>
        <v>0</v>
      </c>
      <c r="AH1797" s="55">
        <f t="shared" si="495"/>
        <v>0</v>
      </c>
      <c r="AI1797" s="55">
        <f t="shared" si="496"/>
        <v>0</v>
      </c>
      <c r="AJ1797" s="55">
        <f t="shared" si="497"/>
        <v>0</v>
      </c>
      <c r="AK1797" s="55">
        <f t="shared" ref="AK1797:AK1860" si="503">IF($E1797&gt;=2006,AC1797,con_EKQ*AH1797+(1-con_EKQ)*AC1797)</f>
        <v>0</v>
      </c>
      <c r="AL1797" s="55">
        <f t="shared" ref="AL1797:AL1860" si="504">IF($E1797&gt;=2006,AF1797,con_EKQ*AI1797+(1-con_EKQ)*AF1797)</f>
        <v>0</v>
      </c>
      <c r="AM1797" s="55">
        <f t="shared" ref="AM1797:AM1860" si="505">IF($E1797&gt;=2006,AG1797,con_EKQ*AJ1797+(1-con_EKQ)*AG1797)</f>
        <v>0</v>
      </c>
    </row>
    <row r="1798" spans="1:39" x14ac:dyDescent="0.25">
      <c r="A1798" s="47">
        <v>1794</v>
      </c>
      <c r="B1798" s="358" t="str">
        <f>IF(AND(E1798&lt;&gt;0,D1798&lt;&gt;0,F1798&lt;&gt;0),IF(C1798&lt;&gt;0,CONCATENATE(C1798,"-AGr",VLOOKUP(D1798,Listen!$A$2:$G$45,7,FALSE),"-",E1798,"-",F1798,),CONCATENATE("AGr",VLOOKUP(D1798,Listen!$A$2:$G$45,7,FALSE),"-",E1798,"-",F1798)),"keine vollständige ID")</f>
        <v>keine vollständige ID</v>
      </c>
      <c r="C1798" s="359">
        <f>'[2]III_SAV-Details_NB'!B1804</f>
        <v>0</v>
      </c>
      <c r="D1798" s="359">
        <f>'[2]III_SAV-Details_NB'!C1804</f>
        <v>0</v>
      </c>
      <c r="E1798" s="359">
        <f>'[2]III_SAV-Details_NB'!D1804</f>
        <v>0</v>
      </c>
      <c r="F1798" s="490"/>
      <c r="G1798" s="281">
        <f>'[2]III_SAV-Details_NB'!X1804</f>
        <v>0</v>
      </c>
      <c r="H1798" s="281">
        <f t="shared" ref="H1798:H1861" si="506">+G1798</f>
        <v>0</v>
      </c>
      <c r="I1798" s="281">
        <f>IF(con_EOGJahr=2025,'[2]III_SAV-Details_NB'!AA1804,IF(con_EOGJahr=2026,'[2]III_SAV-Details_NB'!AB1804,'[2]III_SAV-Details_NB'!AC1804))</f>
        <v>0</v>
      </c>
      <c r="J1798" s="282"/>
      <c r="K1798" s="282"/>
      <c r="L1798" s="282"/>
      <c r="M1798" s="282"/>
      <c r="N1798" s="282"/>
      <c r="O1798" s="282"/>
      <c r="P1798" s="52">
        <f t="shared" ref="P1798:P1861" si="507">SUM(I1798:O1798)</f>
        <v>0</v>
      </c>
      <c r="Q1798" s="60"/>
      <c r="R1798" s="53">
        <f t="shared" si="498"/>
        <v>0</v>
      </c>
      <c r="S1798" s="59"/>
      <c r="T1798" s="61"/>
      <c r="U1798" s="342" t="str">
        <f t="shared" si="502"/>
        <v>k.A.</v>
      </c>
      <c r="V1798" s="343" t="str">
        <f t="shared" si="499"/>
        <v>k.A.</v>
      </c>
      <c r="W1798" s="343" t="str">
        <f>IFERROR(IF(OR($D1798="",$E1798=0,con_Ende=0),"k.A.",IF(VLOOKUP($D1798,rng_ND,5,0)="Nein",VLOOKUP($D1798,rng_ND,2,FALSE),MIN(VLOOKUP($D1798,rng_ND,2,FALSE),A_Stammdaten!$B$19-D_SAV!$E1798+1))),"k.A.")</f>
        <v>k.A.</v>
      </c>
      <c r="X1798" s="343" t="str">
        <f t="shared" si="500"/>
        <v>k.A.</v>
      </c>
      <c r="Y1798" s="62"/>
      <c r="Z1798" s="48">
        <f t="shared" si="501"/>
        <v>0</v>
      </c>
      <c r="AA1798" s="457"/>
      <c r="AB1798" s="55">
        <f t="shared" ref="AB1798:AB1861" si="508">R1798</f>
        <v>0</v>
      </c>
      <c r="AC1798" s="55">
        <f>IF(A_Stammdaten!$B$25="ja",D_SAV!AA1798,D_SAV!AB1798)</f>
        <v>0</v>
      </c>
      <c r="AD1798" s="478">
        <f>IF(AC1798=0,0,IF(U1798-(con_EOGJahr-D_SAV!E1798)&lt;=0,AC1798,AC1798/V1798))</f>
        <v>0</v>
      </c>
      <c r="AE1798" s="478">
        <f>IFERROR(IF(AND(VLOOKUP(D1798,rng_ND,5,FALSE)="Ja",D_SAV!T1798="degressiv"),D_SAV!AC1798*Y1798/100,0),0)</f>
        <v>0</v>
      </c>
      <c r="AF1798" s="55">
        <f>IFERROR(IF(VLOOKUP(D1798,rng_ND,5,FALSE)="Ja",MAX(D_SAV!AD1798:AE1798),D_SAV!AD1798),0)</f>
        <v>0</v>
      </c>
      <c r="AG1798" s="55">
        <f t="shared" ref="AG1798:AG1861" si="509">AC1798-AF1798</f>
        <v>0</v>
      </c>
      <c r="AH1798" s="55">
        <f t="shared" ref="AH1798:AH1861" si="510">IF($E1798&gt;=2006,0,AC1798*$Z1798)</f>
        <v>0</v>
      </c>
      <c r="AI1798" s="55">
        <f t="shared" ref="AI1798:AI1861" si="511">IF($E1798&gt;=2006,0,AF1798*$Z1798)</f>
        <v>0</v>
      </c>
      <c r="AJ1798" s="55">
        <f t="shared" ref="AJ1798:AJ1861" si="512">IF($E1798&gt;=2006,0,AG1798*$Z1798)</f>
        <v>0</v>
      </c>
      <c r="AK1798" s="55">
        <f t="shared" si="503"/>
        <v>0</v>
      </c>
      <c r="AL1798" s="55">
        <f t="shared" si="504"/>
        <v>0</v>
      </c>
      <c r="AM1798" s="55">
        <f t="shared" si="505"/>
        <v>0</v>
      </c>
    </row>
    <row r="1799" spans="1:39" x14ac:dyDescent="0.25">
      <c r="A1799" s="47">
        <v>1795</v>
      </c>
      <c r="B1799" s="358" t="str">
        <f>IF(AND(E1799&lt;&gt;0,D1799&lt;&gt;0,F1799&lt;&gt;0),IF(C1799&lt;&gt;0,CONCATENATE(C1799,"-AGr",VLOOKUP(D1799,Listen!$A$2:$G$45,7,FALSE),"-",E1799,"-",F1799,),CONCATENATE("AGr",VLOOKUP(D1799,Listen!$A$2:$G$45,7,FALSE),"-",E1799,"-",F1799)),"keine vollständige ID")</f>
        <v>keine vollständige ID</v>
      </c>
      <c r="C1799" s="359">
        <f>'[2]III_SAV-Details_NB'!B1805</f>
        <v>0</v>
      </c>
      <c r="D1799" s="359">
        <f>'[2]III_SAV-Details_NB'!C1805</f>
        <v>0</v>
      </c>
      <c r="E1799" s="359">
        <f>'[2]III_SAV-Details_NB'!D1805</f>
        <v>0</v>
      </c>
      <c r="F1799" s="490"/>
      <c r="G1799" s="281">
        <f>'[2]III_SAV-Details_NB'!X1805</f>
        <v>0</v>
      </c>
      <c r="H1799" s="281">
        <f t="shared" si="506"/>
        <v>0</v>
      </c>
      <c r="I1799" s="281">
        <f>IF(con_EOGJahr=2025,'[2]III_SAV-Details_NB'!AA1805,IF(con_EOGJahr=2026,'[2]III_SAV-Details_NB'!AB1805,'[2]III_SAV-Details_NB'!AC1805))</f>
        <v>0</v>
      </c>
      <c r="J1799" s="282"/>
      <c r="K1799" s="282"/>
      <c r="L1799" s="282"/>
      <c r="M1799" s="282"/>
      <c r="N1799" s="282"/>
      <c r="O1799" s="282"/>
      <c r="P1799" s="52">
        <f t="shared" si="507"/>
        <v>0</v>
      </c>
      <c r="Q1799" s="60"/>
      <c r="R1799" s="53">
        <f t="shared" si="498"/>
        <v>0</v>
      </c>
      <c r="S1799" s="59"/>
      <c r="T1799" s="61"/>
      <c r="U1799" s="342" t="str">
        <f t="shared" si="502"/>
        <v>k.A.</v>
      </c>
      <c r="V1799" s="343" t="str">
        <f t="shared" si="499"/>
        <v>k.A.</v>
      </c>
      <c r="W1799" s="343" t="str">
        <f>IFERROR(IF(OR($D1799="",$E1799=0,con_Ende=0),"k.A.",IF(VLOOKUP($D1799,rng_ND,5,0)="Nein",VLOOKUP($D1799,rng_ND,2,FALSE),MIN(VLOOKUP($D1799,rng_ND,2,FALSE),A_Stammdaten!$B$19-D_SAV!$E1799+1))),"k.A.")</f>
        <v>k.A.</v>
      </c>
      <c r="X1799" s="343" t="str">
        <f t="shared" si="500"/>
        <v>k.A.</v>
      </c>
      <c r="Y1799" s="62"/>
      <c r="Z1799" s="48">
        <f t="shared" si="501"/>
        <v>0</v>
      </c>
      <c r="AA1799" s="457"/>
      <c r="AB1799" s="55">
        <f t="shared" si="508"/>
        <v>0</v>
      </c>
      <c r="AC1799" s="55">
        <f>IF(A_Stammdaten!$B$25="ja",D_SAV!AA1799,D_SAV!AB1799)</f>
        <v>0</v>
      </c>
      <c r="AD1799" s="478">
        <f>IF(AC1799=0,0,IF(U1799-(con_EOGJahr-D_SAV!E1799)&lt;=0,AC1799,AC1799/V1799))</f>
        <v>0</v>
      </c>
      <c r="AE1799" s="478">
        <f>IFERROR(IF(AND(VLOOKUP(D1799,rng_ND,5,FALSE)="Ja",D_SAV!T1799="degressiv"),D_SAV!AC1799*Y1799/100,0),0)</f>
        <v>0</v>
      </c>
      <c r="AF1799" s="55">
        <f>IFERROR(IF(VLOOKUP(D1799,rng_ND,5,FALSE)="Ja",MAX(D_SAV!AD1799:AE1799),D_SAV!AD1799),0)</f>
        <v>0</v>
      </c>
      <c r="AG1799" s="55">
        <f t="shared" si="509"/>
        <v>0</v>
      </c>
      <c r="AH1799" s="55">
        <f t="shared" si="510"/>
        <v>0</v>
      </c>
      <c r="AI1799" s="55">
        <f t="shared" si="511"/>
        <v>0</v>
      </c>
      <c r="AJ1799" s="55">
        <f t="shared" si="512"/>
        <v>0</v>
      </c>
      <c r="AK1799" s="55">
        <f t="shared" si="503"/>
        <v>0</v>
      </c>
      <c r="AL1799" s="55">
        <f t="shared" si="504"/>
        <v>0</v>
      </c>
      <c r="AM1799" s="55">
        <f t="shared" si="505"/>
        <v>0</v>
      </c>
    </row>
    <row r="1800" spans="1:39" x14ac:dyDescent="0.25">
      <c r="A1800" s="47">
        <v>1796</v>
      </c>
      <c r="B1800" s="358" t="str">
        <f>IF(AND(E1800&lt;&gt;0,D1800&lt;&gt;0,F1800&lt;&gt;0),IF(C1800&lt;&gt;0,CONCATENATE(C1800,"-AGr",VLOOKUP(D1800,Listen!$A$2:$G$45,7,FALSE),"-",E1800,"-",F1800,),CONCATENATE("AGr",VLOOKUP(D1800,Listen!$A$2:$G$45,7,FALSE),"-",E1800,"-",F1800)),"keine vollständige ID")</f>
        <v>keine vollständige ID</v>
      </c>
      <c r="C1800" s="359">
        <f>'[2]III_SAV-Details_NB'!B1806</f>
        <v>0</v>
      </c>
      <c r="D1800" s="359">
        <f>'[2]III_SAV-Details_NB'!C1806</f>
        <v>0</v>
      </c>
      <c r="E1800" s="359">
        <f>'[2]III_SAV-Details_NB'!D1806</f>
        <v>0</v>
      </c>
      <c r="F1800" s="490"/>
      <c r="G1800" s="281">
        <f>'[2]III_SAV-Details_NB'!X1806</f>
        <v>0</v>
      </c>
      <c r="H1800" s="281">
        <f t="shared" si="506"/>
        <v>0</v>
      </c>
      <c r="I1800" s="281">
        <f>IF(con_EOGJahr=2025,'[2]III_SAV-Details_NB'!AA1806,IF(con_EOGJahr=2026,'[2]III_SAV-Details_NB'!AB1806,'[2]III_SAV-Details_NB'!AC1806))</f>
        <v>0</v>
      </c>
      <c r="J1800" s="282"/>
      <c r="K1800" s="282"/>
      <c r="L1800" s="282"/>
      <c r="M1800" s="282"/>
      <c r="N1800" s="282"/>
      <c r="O1800" s="282"/>
      <c r="P1800" s="52">
        <f t="shared" si="507"/>
        <v>0</v>
      </c>
      <c r="Q1800" s="60"/>
      <c r="R1800" s="53">
        <f t="shared" si="498"/>
        <v>0</v>
      </c>
      <c r="S1800" s="59"/>
      <c r="T1800" s="61"/>
      <c r="U1800" s="342" t="str">
        <f t="shared" si="502"/>
        <v>k.A.</v>
      </c>
      <c r="V1800" s="343" t="str">
        <f t="shared" si="499"/>
        <v>k.A.</v>
      </c>
      <c r="W1800" s="343" t="str">
        <f>IFERROR(IF(OR($D1800="",$E1800=0,con_Ende=0),"k.A.",IF(VLOOKUP($D1800,rng_ND,5,0)="Nein",VLOOKUP($D1800,rng_ND,2,FALSE),MIN(VLOOKUP($D1800,rng_ND,2,FALSE),A_Stammdaten!$B$19-D_SAV!$E1800+1))),"k.A.")</f>
        <v>k.A.</v>
      </c>
      <c r="X1800" s="343" t="str">
        <f t="shared" si="500"/>
        <v>k.A.</v>
      </c>
      <c r="Y1800" s="62"/>
      <c r="Z1800" s="48">
        <f t="shared" si="501"/>
        <v>0</v>
      </c>
      <c r="AA1800" s="457"/>
      <c r="AB1800" s="55">
        <f t="shared" si="508"/>
        <v>0</v>
      </c>
      <c r="AC1800" s="55">
        <f>IF(A_Stammdaten!$B$25="ja",D_SAV!AA1800,D_SAV!AB1800)</f>
        <v>0</v>
      </c>
      <c r="AD1800" s="478">
        <f>IF(AC1800=0,0,IF(U1800-(con_EOGJahr-D_SAV!E1800)&lt;=0,AC1800,AC1800/V1800))</f>
        <v>0</v>
      </c>
      <c r="AE1800" s="478">
        <f>IFERROR(IF(AND(VLOOKUP(D1800,rng_ND,5,FALSE)="Ja",D_SAV!T1800="degressiv"),D_SAV!AC1800*Y1800/100,0),0)</f>
        <v>0</v>
      </c>
      <c r="AF1800" s="55">
        <f>IFERROR(IF(VLOOKUP(D1800,rng_ND,5,FALSE)="Ja",MAX(D_SAV!AD1800:AE1800),D_SAV!AD1800),0)</f>
        <v>0</v>
      </c>
      <c r="AG1800" s="55">
        <f t="shared" si="509"/>
        <v>0</v>
      </c>
      <c r="AH1800" s="55">
        <f t="shared" si="510"/>
        <v>0</v>
      </c>
      <c r="AI1800" s="55">
        <f t="shared" si="511"/>
        <v>0</v>
      </c>
      <c r="AJ1800" s="55">
        <f t="shared" si="512"/>
        <v>0</v>
      </c>
      <c r="AK1800" s="55">
        <f t="shared" si="503"/>
        <v>0</v>
      </c>
      <c r="AL1800" s="55">
        <f t="shared" si="504"/>
        <v>0</v>
      </c>
      <c r="AM1800" s="55">
        <f t="shared" si="505"/>
        <v>0</v>
      </c>
    </row>
    <row r="1801" spans="1:39" x14ac:dyDescent="0.25">
      <c r="A1801" s="47">
        <v>1797</v>
      </c>
      <c r="B1801" s="358" t="str">
        <f>IF(AND(E1801&lt;&gt;0,D1801&lt;&gt;0,F1801&lt;&gt;0),IF(C1801&lt;&gt;0,CONCATENATE(C1801,"-AGr",VLOOKUP(D1801,Listen!$A$2:$G$45,7,FALSE),"-",E1801,"-",F1801,),CONCATENATE("AGr",VLOOKUP(D1801,Listen!$A$2:$G$45,7,FALSE),"-",E1801,"-",F1801)),"keine vollständige ID")</f>
        <v>keine vollständige ID</v>
      </c>
      <c r="C1801" s="359">
        <f>'[2]III_SAV-Details_NB'!B1807</f>
        <v>0</v>
      </c>
      <c r="D1801" s="359">
        <f>'[2]III_SAV-Details_NB'!C1807</f>
        <v>0</v>
      </c>
      <c r="E1801" s="359">
        <f>'[2]III_SAV-Details_NB'!D1807</f>
        <v>0</v>
      </c>
      <c r="F1801" s="490"/>
      <c r="G1801" s="281">
        <f>'[2]III_SAV-Details_NB'!X1807</f>
        <v>0</v>
      </c>
      <c r="H1801" s="281">
        <f t="shared" si="506"/>
        <v>0</v>
      </c>
      <c r="I1801" s="281">
        <f>IF(con_EOGJahr=2025,'[2]III_SAV-Details_NB'!AA1807,IF(con_EOGJahr=2026,'[2]III_SAV-Details_NB'!AB1807,'[2]III_SAV-Details_NB'!AC1807))</f>
        <v>0</v>
      </c>
      <c r="J1801" s="282"/>
      <c r="K1801" s="282"/>
      <c r="L1801" s="282"/>
      <c r="M1801" s="282"/>
      <c r="N1801" s="282"/>
      <c r="O1801" s="282"/>
      <c r="P1801" s="52">
        <f t="shared" si="507"/>
        <v>0</v>
      </c>
      <c r="Q1801" s="60"/>
      <c r="R1801" s="53">
        <f t="shared" si="498"/>
        <v>0</v>
      </c>
      <c r="S1801" s="59"/>
      <c r="T1801" s="61"/>
      <c r="U1801" s="342" t="str">
        <f t="shared" si="502"/>
        <v>k.A.</v>
      </c>
      <c r="V1801" s="343" t="str">
        <f t="shared" si="499"/>
        <v>k.A.</v>
      </c>
      <c r="W1801" s="343" t="str">
        <f>IFERROR(IF(OR($D1801="",$E1801=0,con_Ende=0),"k.A.",IF(VLOOKUP($D1801,rng_ND,5,0)="Nein",VLOOKUP($D1801,rng_ND,2,FALSE),MIN(VLOOKUP($D1801,rng_ND,2,FALSE),A_Stammdaten!$B$19-D_SAV!$E1801+1))),"k.A.")</f>
        <v>k.A.</v>
      </c>
      <c r="X1801" s="343" t="str">
        <f t="shared" si="500"/>
        <v>k.A.</v>
      </c>
      <c r="Y1801" s="62"/>
      <c r="Z1801" s="48">
        <f t="shared" si="501"/>
        <v>0</v>
      </c>
      <c r="AA1801" s="457"/>
      <c r="AB1801" s="55">
        <f t="shared" si="508"/>
        <v>0</v>
      </c>
      <c r="AC1801" s="55">
        <f>IF(A_Stammdaten!$B$25="ja",D_SAV!AA1801,D_SAV!AB1801)</f>
        <v>0</v>
      </c>
      <c r="AD1801" s="478">
        <f>IF(AC1801=0,0,IF(U1801-(con_EOGJahr-D_SAV!E1801)&lt;=0,AC1801,AC1801/V1801))</f>
        <v>0</v>
      </c>
      <c r="AE1801" s="478">
        <f>IFERROR(IF(AND(VLOOKUP(D1801,rng_ND,5,FALSE)="Ja",D_SAV!T1801="degressiv"),D_SAV!AC1801*Y1801/100,0),0)</f>
        <v>0</v>
      </c>
      <c r="AF1801" s="55">
        <f>IFERROR(IF(VLOOKUP(D1801,rng_ND,5,FALSE)="Ja",MAX(D_SAV!AD1801:AE1801),D_SAV!AD1801),0)</f>
        <v>0</v>
      </c>
      <c r="AG1801" s="55">
        <f t="shared" si="509"/>
        <v>0</v>
      </c>
      <c r="AH1801" s="55">
        <f t="shared" si="510"/>
        <v>0</v>
      </c>
      <c r="AI1801" s="55">
        <f t="shared" si="511"/>
        <v>0</v>
      </c>
      <c r="AJ1801" s="55">
        <f t="shared" si="512"/>
        <v>0</v>
      </c>
      <c r="AK1801" s="55">
        <f t="shared" si="503"/>
        <v>0</v>
      </c>
      <c r="AL1801" s="55">
        <f t="shared" si="504"/>
        <v>0</v>
      </c>
      <c r="AM1801" s="55">
        <f t="shared" si="505"/>
        <v>0</v>
      </c>
    </row>
    <row r="1802" spans="1:39" x14ac:dyDescent="0.25">
      <c r="A1802" s="47">
        <v>1798</v>
      </c>
      <c r="B1802" s="358" t="str">
        <f>IF(AND(E1802&lt;&gt;0,D1802&lt;&gt;0,F1802&lt;&gt;0),IF(C1802&lt;&gt;0,CONCATENATE(C1802,"-AGr",VLOOKUP(D1802,Listen!$A$2:$G$45,7,FALSE),"-",E1802,"-",F1802,),CONCATENATE("AGr",VLOOKUP(D1802,Listen!$A$2:$G$45,7,FALSE),"-",E1802,"-",F1802)),"keine vollständige ID")</f>
        <v>keine vollständige ID</v>
      </c>
      <c r="C1802" s="359">
        <f>'[2]III_SAV-Details_NB'!B1808</f>
        <v>0</v>
      </c>
      <c r="D1802" s="359">
        <f>'[2]III_SAV-Details_NB'!C1808</f>
        <v>0</v>
      </c>
      <c r="E1802" s="359">
        <f>'[2]III_SAV-Details_NB'!D1808</f>
        <v>0</v>
      </c>
      <c r="F1802" s="490"/>
      <c r="G1802" s="281">
        <f>'[2]III_SAV-Details_NB'!X1808</f>
        <v>0</v>
      </c>
      <c r="H1802" s="281">
        <f t="shared" si="506"/>
        <v>0</v>
      </c>
      <c r="I1802" s="281">
        <f>IF(con_EOGJahr=2025,'[2]III_SAV-Details_NB'!AA1808,IF(con_EOGJahr=2026,'[2]III_SAV-Details_NB'!AB1808,'[2]III_SAV-Details_NB'!AC1808))</f>
        <v>0</v>
      </c>
      <c r="J1802" s="282"/>
      <c r="K1802" s="282"/>
      <c r="L1802" s="282"/>
      <c r="M1802" s="282"/>
      <c r="N1802" s="282"/>
      <c r="O1802" s="282"/>
      <c r="P1802" s="52">
        <f t="shared" si="507"/>
        <v>0</v>
      </c>
      <c r="Q1802" s="60"/>
      <c r="R1802" s="53">
        <f t="shared" si="498"/>
        <v>0</v>
      </c>
      <c r="S1802" s="59"/>
      <c r="T1802" s="61"/>
      <c r="U1802" s="342" t="str">
        <f t="shared" si="502"/>
        <v>k.A.</v>
      </c>
      <c r="V1802" s="343" t="str">
        <f t="shared" si="499"/>
        <v>k.A.</v>
      </c>
      <c r="W1802" s="343" t="str">
        <f>IFERROR(IF(OR($D1802="",$E1802=0,con_Ende=0),"k.A.",IF(VLOOKUP($D1802,rng_ND,5,0)="Nein",VLOOKUP($D1802,rng_ND,2,FALSE),MIN(VLOOKUP($D1802,rng_ND,2,FALSE),A_Stammdaten!$B$19-D_SAV!$E1802+1))),"k.A.")</f>
        <v>k.A.</v>
      </c>
      <c r="X1802" s="343" t="str">
        <f t="shared" si="500"/>
        <v>k.A.</v>
      </c>
      <c r="Y1802" s="62"/>
      <c r="Z1802" s="48">
        <f t="shared" si="501"/>
        <v>0</v>
      </c>
      <c r="AA1802" s="457"/>
      <c r="AB1802" s="55">
        <f t="shared" si="508"/>
        <v>0</v>
      </c>
      <c r="AC1802" s="55">
        <f>IF(A_Stammdaten!$B$25="ja",D_SAV!AA1802,D_SAV!AB1802)</f>
        <v>0</v>
      </c>
      <c r="AD1802" s="478">
        <f>IF(AC1802=0,0,IF(U1802-(con_EOGJahr-D_SAV!E1802)&lt;=0,AC1802,AC1802/V1802))</f>
        <v>0</v>
      </c>
      <c r="AE1802" s="478">
        <f>IFERROR(IF(AND(VLOOKUP(D1802,rng_ND,5,FALSE)="Ja",D_SAV!T1802="degressiv"),D_SAV!AC1802*Y1802/100,0),0)</f>
        <v>0</v>
      </c>
      <c r="AF1802" s="55">
        <f>IFERROR(IF(VLOOKUP(D1802,rng_ND,5,FALSE)="Ja",MAX(D_SAV!AD1802:AE1802),D_SAV!AD1802),0)</f>
        <v>0</v>
      </c>
      <c r="AG1802" s="55">
        <f t="shared" si="509"/>
        <v>0</v>
      </c>
      <c r="AH1802" s="55">
        <f t="shared" si="510"/>
        <v>0</v>
      </c>
      <c r="AI1802" s="55">
        <f t="shared" si="511"/>
        <v>0</v>
      </c>
      <c r="AJ1802" s="55">
        <f t="shared" si="512"/>
        <v>0</v>
      </c>
      <c r="AK1802" s="55">
        <f t="shared" si="503"/>
        <v>0</v>
      </c>
      <c r="AL1802" s="55">
        <f t="shared" si="504"/>
        <v>0</v>
      </c>
      <c r="AM1802" s="55">
        <f t="shared" si="505"/>
        <v>0</v>
      </c>
    </row>
    <row r="1803" spans="1:39" x14ac:dyDescent="0.25">
      <c r="A1803" s="47">
        <v>1799</v>
      </c>
      <c r="B1803" s="358" t="str">
        <f>IF(AND(E1803&lt;&gt;0,D1803&lt;&gt;0,F1803&lt;&gt;0),IF(C1803&lt;&gt;0,CONCATENATE(C1803,"-AGr",VLOOKUP(D1803,Listen!$A$2:$G$45,7,FALSE),"-",E1803,"-",F1803,),CONCATENATE("AGr",VLOOKUP(D1803,Listen!$A$2:$G$45,7,FALSE),"-",E1803,"-",F1803)),"keine vollständige ID")</f>
        <v>keine vollständige ID</v>
      </c>
      <c r="C1803" s="359">
        <f>'[2]III_SAV-Details_NB'!B1809</f>
        <v>0</v>
      </c>
      <c r="D1803" s="359">
        <f>'[2]III_SAV-Details_NB'!C1809</f>
        <v>0</v>
      </c>
      <c r="E1803" s="359">
        <f>'[2]III_SAV-Details_NB'!D1809</f>
        <v>0</v>
      </c>
      <c r="F1803" s="490"/>
      <c r="G1803" s="281">
        <f>'[2]III_SAV-Details_NB'!X1809</f>
        <v>0</v>
      </c>
      <c r="H1803" s="281">
        <f t="shared" si="506"/>
        <v>0</v>
      </c>
      <c r="I1803" s="281">
        <f>IF(con_EOGJahr=2025,'[2]III_SAV-Details_NB'!AA1809,IF(con_EOGJahr=2026,'[2]III_SAV-Details_NB'!AB1809,'[2]III_SAV-Details_NB'!AC1809))</f>
        <v>0</v>
      </c>
      <c r="J1803" s="282"/>
      <c r="K1803" s="282"/>
      <c r="L1803" s="282"/>
      <c r="M1803" s="282"/>
      <c r="N1803" s="282"/>
      <c r="O1803" s="282"/>
      <c r="P1803" s="52">
        <f t="shared" si="507"/>
        <v>0</v>
      </c>
      <c r="Q1803" s="60"/>
      <c r="R1803" s="53">
        <f t="shared" si="498"/>
        <v>0</v>
      </c>
      <c r="S1803" s="59"/>
      <c r="T1803" s="61"/>
      <c r="U1803" s="342" t="str">
        <f t="shared" si="502"/>
        <v>k.A.</v>
      </c>
      <c r="V1803" s="343" t="str">
        <f t="shared" si="499"/>
        <v>k.A.</v>
      </c>
      <c r="W1803" s="343" t="str">
        <f>IFERROR(IF(OR($D1803="",$E1803=0,con_Ende=0),"k.A.",IF(VLOOKUP($D1803,rng_ND,5,0)="Nein",VLOOKUP($D1803,rng_ND,2,FALSE),MIN(VLOOKUP($D1803,rng_ND,2,FALSE),A_Stammdaten!$B$19-D_SAV!$E1803+1))),"k.A.")</f>
        <v>k.A.</v>
      </c>
      <c r="X1803" s="343" t="str">
        <f t="shared" si="500"/>
        <v>k.A.</v>
      </c>
      <c r="Y1803" s="62"/>
      <c r="Z1803" s="48">
        <f t="shared" si="501"/>
        <v>0</v>
      </c>
      <c r="AA1803" s="457"/>
      <c r="AB1803" s="55">
        <f t="shared" si="508"/>
        <v>0</v>
      </c>
      <c r="AC1803" s="55">
        <f>IF(A_Stammdaten!$B$25="ja",D_SAV!AA1803,D_SAV!AB1803)</f>
        <v>0</v>
      </c>
      <c r="AD1803" s="478">
        <f>IF(AC1803=0,0,IF(U1803-(con_EOGJahr-D_SAV!E1803)&lt;=0,AC1803,AC1803/V1803))</f>
        <v>0</v>
      </c>
      <c r="AE1803" s="478">
        <f>IFERROR(IF(AND(VLOOKUP(D1803,rng_ND,5,FALSE)="Ja",D_SAV!T1803="degressiv"),D_SAV!AC1803*Y1803/100,0),0)</f>
        <v>0</v>
      </c>
      <c r="AF1803" s="55">
        <f>IFERROR(IF(VLOOKUP(D1803,rng_ND,5,FALSE)="Ja",MAX(D_SAV!AD1803:AE1803),D_SAV!AD1803),0)</f>
        <v>0</v>
      </c>
      <c r="AG1803" s="55">
        <f t="shared" si="509"/>
        <v>0</v>
      </c>
      <c r="AH1803" s="55">
        <f t="shared" si="510"/>
        <v>0</v>
      </c>
      <c r="AI1803" s="55">
        <f t="shared" si="511"/>
        <v>0</v>
      </c>
      <c r="AJ1803" s="55">
        <f t="shared" si="512"/>
        <v>0</v>
      </c>
      <c r="AK1803" s="55">
        <f t="shared" si="503"/>
        <v>0</v>
      </c>
      <c r="AL1803" s="55">
        <f t="shared" si="504"/>
        <v>0</v>
      </c>
      <c r="AM1803" s="55">
        <f t="shared" si="505"/>
        <v>0</v>
      </c>
    </row>
    <row r="1804" spans="1:39" x14ac:dyDescent="0.25">
      <c r="A1804" s="47">
        <v>1800</v>
      </c>
      <c r="B1804" s="358" t="str">
        <f>IF(AND(E1804&lt;&gt;0,D1804&lt;&gt;0,F1804&lt;&gt;0),IF(C1804&lt;&gt;0,CONCATENATE(C1804,"-AGr",VLOOKUP(D1804,Listen!$A$2:$G$45,7,FALSE),"-",E1804,"-",F1804,),CONCATENATE("AGr",VLOOKUP(D1804,Listen!$A$2:$G$45,7,FALSE),"-",E1804,"-",F1804)),"keine vollständige ID")</f>
        <v>keine vollständige ID</v>
      </c>
      <c r="C1804" s="359">
        <f>'[2]III_SAV-Details_NB'!B1810</f>
        <v>0</v>
      </c>
      <c r="D1804" s="359">
        <f>'[2]III_SAV-Details_NB'!C1810</f>
        <v>0</v>
      </c>
      <c r="E1804" s="359">
        <f>'[2]III_SAV-Details_NB'!D1810</f>
        <v>0</v>
      </c>
      <c r="F1804" s="490"/>
      <c r="G1804" s="281">
        <f>'[2]III_SAV-Details_NB'!X1810</f>
        <v>0</v>
      </c>
      <c r="H1804" s="281">
        <f t="shared" si="506"/>
        <v>0</v>
      </c>
      <c r="I1804" s="281">
        <f>IF(con_EOGJahr=2025,'[2]III_SAV-Details_NB'!AA1810,IF(con_EOGJahr=2026,'[2]III_SAV-Details_NB'!AB1810,'[2]III_SAV-Details_NB'!AC1810))</f>
        <v>0</v>
      </c>
      <c r="J1804" s="282"/>
      <c r="K1804" s="282"/>
      <c r="L1804" s="282"/>
      <c r="M1804" s="282"/>
      <c r="N1804" s="282"/>
      <c r="O1804" s="282"/>
      <c r="P1804" s="52">
        <f t="shared" si="507"/>
        <v>0</v>
      </c>
      <c r="Q1804" s="60"/>
      <c r="R1804" s="53">
        <f t="shared" si="498"/>
        <v>0</v>
      </c>
      <c r="S1804" s="59"/>
      <c r="T1804" s="61"/>
      <c r="U1804" s="342" t="str">
        <f t="shared" si="502"/>
        <v>k.A.</v>
      </c>
      <c r="V1804" s="343" t="str">
        <f t="shared" si="499"/>
        <v>k.A.</v>
      </c>
      <c r="W1804" s="343" t="str">
        <f>IFERROR(IF(OR($D1804="",$E1804=0,con_Ende=0),"k.A.",IF(VLOOKUP($D1804,rng_ND,5,0)="Nein",VLOOKUP($D1804,rng_ND,2,FALSE),MIN(VLOOKUP($D1804,rng_ND,2,FALSE),A_Stammdaten!$B$19-D_SAV!$E1804+1))),"k.A.")</f>
        <v>k.A.</v>
      </c>
      <c r="X1804" s="343" t="str">
        <f t="shared" si="500"/>
        <v>k.A.</v>
      </c>
      <c r="Y1804" s="62"/>
      <c r="Z1804" s="48">
        <f t="shared" si="501"/>
        <v>0</v>
      </c>
      <c r="AA1804" s="457"/>
      <c r="AB1804" s="55">
        <f t="shared" si="508"/>
        <v>0</v>
      </c>
      <c r="AC1804" s="55">
        <f>IF(A_Stammdaten!$B$25="ja",D_SAV!AA1804,D_SAV!AB1804)</f>
        <v>0</v>
      </c>
      <c r="AD1804" s="478">
        <f>IF(AC1804=0,0,IF(U1804-(con_EOGJahr-D_SAV!E1804)&lt;=0,AC1804,AC1804/V1804))</f>
        <v>0</v>
      </c>
      <c r="AE1804" s="478">
        <f>IFERROR(IF(AND(VLOOKUP(D1804,rng_ND,5,FALSE)="Ja",D_SAV!T1804="degressiv"),D_SAV!AC1804*Y1804/100,0),0)</f>
        <v>0</v>
      </c>
      <c r="AF1804" s="55">
        <f>IFERROR(IF(VLOOKUP(D1804,rng_ND,5,FALSE)="Ja",MAX(D_SAV!AD1804:AE1804),D_SAV!AD1804),0)</f>
        <v>0</v>
      </c>
      <c r="AG1804" s="55">
        <f t="shared" si="509"/>
        <v>0</v>
      </c>
      <c r="AH1804" s="55">
        <f t="shared" si="510"/>
        <v>0</v>
      </c>
      <c r="AI1804" s="55">
        <f t="shared" si="511"/>
        <v>0</v>
      </c>
      <c r="AJ1804" s="55">
        <f t="shared" si="512"/>
        <v>0</v>
      </c>
      <c r="AK1804" s="55">
        <f t="shared" si="503"/>
        <v>0</v>
      </c>
      <c r="AL1804" s="55">
        <f t="shared" si="504"/>
        <v>0</v>
      </c>
      <c r="AM1804" s="55">
        <f t="shared" si="505"/>
        <v>0</v>
      </c>
    </row>
    <row r="1805" spans="1:39" x14ac:dyDescent="0.25">
      <c r="A1805" s="47">
        <v>1801</v>
      </c>
      <c r="B1805" s="358" t="str">
        <f>IF(AND(E1805&lt;&gt;0,D1805&lt;&gt;0,F1805&lt;&gt;0),IF(C1805&lt;&gt;0,CONCATENATE(C1805,"-AGr",VLOOKUP(D1805,Listen!$A$2:$G$45,7,FALSE),"-",E1805,"-",F1805,),CONCATENATE("AGr",VLOOKUP(D1805,Listen!$A$2:$G$45,7,FALSE),"-",E1805,"-",F1805)),"keine vollständige ID")</f>
        <v>keine vollständige ID</v>
      </c>
      <c r="C1805" s="359">
        <f>'[2]III_SAV-Details_NB'!B1811</f>
        <v>0</v>
      </c>
      <c r="D1805" s="359">
        <f>'[2]III_SAV-Details_NB'!C1811</f>
        <v>0</v>
      </c>
      <c r="E1805" s="359">
        <f>'[2]III_SAV-Details_NB'!D1811</f>
        <v>0</v>
      </c>
      <c r="F1805" s="490"/>
      <c r="G1805" s="281">
        <f>'[2]III_SAV-Details_NB'!X1811</f>
        <v>0</v>
      </c>
      <c r="H1805" s="281">
        <f t="shared" si="506"/>
        <v>0</v>
      </c>
      <c r="I1805" s="281">
        <f>IF(con_EOGJahr=2025,'[2]III_SAV-Details_NB'!AA1811,IF(con_EOGJahr=2026,'[2]III_SAV-Details_NB'!AB1811,'[2]III_SAV-Details_NB'!AC1811))</f>
        <v>0</v>
      </c>
      <c r="J1805" s="282"/>
      <c r="K1805" s="282"/>
      <c r="L1805" s="282"/>
      <c r="M1805" s="282"/>
      <c r="N1805" s="282"/>
      <c r="O1805" s="282"/>
      <c r="P1805" s="52">
        <f t="shared" si="507"/>
        <v>0</v>
      </c>
      <c r="Q1805" s="60"/>
      <c r="R1805" s="53">
        <f t="shared" si="498"/>
        <v>0</v>
      </c>
      <c r="S1805" s="59"/>
      <c r="T1805" s="61"/>
      <c r="U1805" s="342" t="str">
        <f t="shared" si="502"/>
        <v>k.A.</v>
      </c>
      <c r="V1805" s="343" t="str">
        <f t="shared" si="499"/>
        <v>k.A.</v>
      </c>
      <c r="W1805" s="343" t="str">
        <f>IFERROR(IF(OR($D1805="",$E1805=0,con_Ende=0),"k.A.",IF(VLOOKUP($D1805,rng_ND,5,0)="Nein",VLOOKUP($D1805,rng_ND,2,FALSE),MIN(VLOOKUP($D1805,rng_ND,2,FALSE),A_Stammdaten!$B$19-D_SAV!$E1805+1))),"k.A.")</f>
        <v>k.A.</v>
      </c>
      <c r="X1805" s="343" t="str">
        <f t="shared" si="500"/>
        <v>k.A.</v>
      </c>
      <c r="Y1805" s="62"/>
      <c r="Z1805" s="48">
        <f t="shared" si="501"/>
        <v>0</v>
      </c>
      <c r="AA1805" s="457"/>
      <c r="AB1805" s="55">
        <f t="shared" si="508"/>
        <v>0</v>
      </c>
      <c r="AC1805" s="55">
        <f>IF(A_Stammdaten!$B$25="ja",D_SAV!AA1805,D_SAV!AB1805)</f>
        <v>0</v>
      </c>
      <c r="AD1805" s="478">
        <f>IF(AC1805=0,0,IF(U1805-(con_EOGJahr-D_SAV!E1805)&lt;=0,AC1805,AC1805/V1805))</f>
        <v>0</v>
      </c>
      <c r="AE1805" s="478">
        <f>IFERROR(IF(AND(VLOOKUP(D1805,rng_ND,5,FALSE)="Ja",D_SAV!T1805="degressiv"),D_SAV!AC1805*Y1805/100,0),0)</f>
        <v>0</v>
      </c>
      <c r="AF1805" s="55">
        <f>IFERROR(IF(VLOOKUP(D1805,rng_ND,5,FALSE)="Ja",MAX(D_SAV!AD1805:AE1805),D_SAV!AD1805),0)</f>
        <v>0</v>
      </c>
      <c r="AG1805" s="55">
        <f t="shared" si="509"/>
        <v>0</v>
      </c>
      <c r="AH1805" s="55">
        <f t="shared" si="510"/>
        <v>0</v>
      </c>
      <c r="AI1805" s="55">
        <f t="shared" si="511"/>
        <v>0</v>
      </c>
      <c r="AJ1805" s="55">
        <f t="shared" si="512"/>
        <v>0</v>
      </c>
      <c r="AK1805" s="55">
        <f t="shared" si="503"/>
        <v>0</v>
      </c>
      <c r="AL1805" s="55">
        <f t="shared" si="504"/>
        <v>0</v>
      </c>
      <c r="AM1805" s="55">
        <f t="shared" si="505"/>
        <v>0</v>
      </c>
    </row>
    <row r="1806" spans="1:39" x14ac:dyDescent="0.25">
      <c r="A1806" s="47">
        <v>1802</v>
      </c>
      <c r="B1806" s="358" t="str">
        <f>IF(AND(E1806&lt;&gt;0,D1806&lt;&gt;0,F1806&lt;&gt;0),IF(C1806&lt;&gt;0,CONCATENATE(C1806,"-AGr",VLOOKUP(D1806,Listen!$A$2:$G$45,7,FALSE),"-",E1806,"-",F1806,),CONCATENATE("AGr",VLOOKUP(D1806,Listen!$A$2:$G$45,7,FALSE),"-",E1806,"-",F1806)),"keine vollständige ID")</f>
        <v>keine vollständige ID</v>
      </c>
      <c r="C1806" s="359">
        <f>'[2]III_SAV-Details_NB'!B1812</f>
        <v>0</v>
      </c>
      <c r="D1806" s="359">
        <f>'[2]III_SAV-Details_NB'!C1812</f>
        <v>0</v>
      </c>
      <c r="E1806" s="359">
        <f>'[2]III_SAV-Details_NB'!D1812</f>
        <v>0</v>
      </c>
      <c r="F1806" s="490"/>
      <c r="G1806" s="281">
        <f>'[2]III_SAV-Details_NB'!X1812</f>
        <v>0</v>
      </c>
      <c r="H1806" s="281">
        <f t="shared" si="506"/>
        <v>0</v>
      </c>
      <c r="I1806" s="281">
        <f>IF(con_EOGJahr=2025,'[2]III_SAV-Details_NB'!AA1812,IF(con_EOGJahr=2026,'[2]III_SAV-Details_NB'!AB1812,'[2]III_SAV-Details_NB'!AC1812))</f>
        <v>0</v>
      </c>
      <c r="J1806" s="282"/>
      <c r="K1806" s="282"/>
      <c r="L1806" s="282"/>
      <c r="M1806" s="282"/>
      <c r="N1806" s="282"/>
      <c r="O1806" s="282"/>
      <c r="P1806" s="52">
        <f t="shared" si="507"/>
        <v>0</v>
      </c>
      <c r="Q1806" s="60"/>
      <c r="R1806" s="53">
        <f t="shared" si="498"/>
        <v>0</v>
      </c>
      <c r="S1806" s="59"/>
      <c r="T1806" s="61"/>
      <c r="U1806" s="342" t="str">
        <f t="shared" si="502"/>
        <v>k.A.</v>
      </c>
      <c r="V1806" s="343" t="str">
        <f t="shared" si="499"/>
        <v>k.A.</v>
      </c>
      <c r="W1806" s="343" t="str">
        <f>IFERROR(IF(OR($D1806="",$E1806=0,con_Ende=0),"k.A.",IF(VLOOKUP($D1806,rng_ND,5,0)="Nein",VLOOKUP($D1806,rng_ND,2,FALSE),MIN(VLOOKUP($D1806,rng_ND,2,FALSE),A_Stammdaten!$B$19-D_SAV!$E1806+1))),"k.A.")</f>
        <v>k.A.</v>
      </c>
      <c r="X1806" s="343" t="str">
        <f t="shared" si="500"/>
        <v>k.A.</v>
      </c>
      <c r="Y1806" s="62"/>
      <c r="Z1806" s="48">
        <f t="shared" si="501"/>
        <v>0</v>
      </c>
      <c r="AA1806" s="457"/>
      <c r="AB1806" s="55">
        <f t="shared" si="508"/>
        <v>0</v>
      </c>
      <c r="AC1806" s="55">
        <f>IF(A_Stammdaten!$B$25="ja",D_SAV!AA1806,D_SAV!AB1806)</f>
        <v>0</v>
      </c>
      <c r="AD1806" s="478">
        <f>IF(AC1806=0,0,IF(U1806-(con_EOGJahr-D_SAV!E1806)&lt;=0,AC1806,AC1806/V1806))</f>
        <v>0</v>
      </c>
      <c r="AE1806" s="478">
        <f>IFERROR(IF(AND(VLOOKUP(D1806,rng_ND,5,FALSE)="Ja",D_SAV!T1806="degressiv"),D_SAV!AC1806*Y1806/100,0),0)</f>
        <v>0</v>
      </c>
      <c r="AF1806" s="55">
        <f>IFERROR(IF(VLOOKUP(D1806,rng_ND,5,FALSE)="Ja",MAX(D_SAV!AD1806:AE1806),D_SAV!AD1806),0)</f>
        <v>0</v>
      </c>
      <c r="AG1806" s="55">
        <f t="shared" si="509"/>
        <v>0</v>
      </c>
      <c r="AH1806" s="55">
        <f t="shared" si="510"/>
        <v>0</v>
      </c>
      <c r="AI1806" s="55">
        <f t="shared" si="511"/>
        <v>0</v>
      </c>
      <c r="AJ1806" s="55">
        <f t="shared" si="512"/>
        <v>0</v>
      </c>
      <c r="AK1806" s="55">
        <f t="shared" si="503"/>
        <v>0</v>
      </c>
      <c r="AL1806" s="55">
        <f t="shared" si="504"/>
        <v>0</v>
      </c>
      <c r="AM1806" s="55">
        <f t="shared" si="505"/>
        <v>0</v>
      </c>
    </row>
    <row r="1807" spans="1:39" x14ac:dyDescent="0.25">
      <c r="A1807" s="47">
        <v>1803</v>
      </c>
      <c r="B1807" s="358" t="str">
        <f>IF(AND(E1807&lt;&gt;0,D1807&lt;&gt;0,F1807&lt;&gt;0),IF(C1807&lt;&gt;0,CONCATENATE(C1807,"-AGr",VLOOKUP(D1807,Listen!$A$2:$G$45,7,FALSE),"-",E1807,"-",F1807,),CONCATENATE("AGr",VLOOKUP(D1807,Listen!$A$2:$G$45,7,FALSE),"-",E1807,"-",F1807)),"keine vollständige ID")</f>
        <v>keine vollständige ID</v>
      </c>
      <c r="C1807" s="359">
        <f>'[2]III_SAV-Details_NB'!B1813</f>
        <v>0</v>
      </c>
      <c r="D1807" s="359">
        <f>'[2]III_SAV-Details_NB'!C1813</f>
        <v>0</v>
      </c>
      <c r="E1807" s="359">
        <f>'[2]III_SAV-Details_NB'!D1813</f>
        <v>0</v>
      </c>
      <c r="F1807" s="490"/>
      <c r="G1807" s="281">
        <f>'[2]III_SAV-Details_NB'!X1813</f>
        <v>0</v>
      </c>
      <c r="H1807" s="281">
        <f t="shared" si="506"/>
        <v>0</v>
      </c>
      <c r="I1807" s="281">
        <f>IF(con_EOGJahr=2025,'[2]III_SAV-Details_NB'!AA1813,IF(con_EOGJahr=2026,'[2]III_SAV-Details_NB'!AB1813,'[2]III_SAV-Details_NB'!AC1813))</f>
        <v>0</v>
      </c>
      <c r="J1807" s="282"/>
      <c r="K1807" s="282"/>
      <c r="L1807" s="282"/>
      <c r="M1807" s="282"/>
      <c r="N1807" s="282"/>
      <c r="O1807" s="282"/>
      <c r="P1807" s="52">
        <f t="shared" si="507"/>
        <v>0</v>
      </c>
      <c r="Q1807" s="60"/>
      <c r="R1807" s="53">
        <f t="shared" si="498"/>
        <v>0</v>
      </c>
      <c r="S1807" s="59"/>
      <c r="T1807" s="61"/>
      <c r="U1807" s="342" t="str">
        <f t="shared" si="502"/>
        <v>k.A.</v>
      </c>
      <c r="V1807" s="343" t="str">
        <f t="shared" si="499"/>
        <v>k.A.</v>
      </c>
      <c r="W1807" s="343" t="str">
        <f>IFERROR(IF(OR($D1807="",$E1807=0,con_Ende=0),"k.A.",IF(VLOOKUP($D1807,rng_ND,5,0)="Nein",VLOOKUP($D1807,rng_ND,2,FALSE),MIN(VLOOKUP($D1807,rng_ND,2,FALSE),A_Stammdaten!$B$19-D_SAV!$E1807+1))),"k.A.")</f>
        <v>k.A.</v>
      </c>
      <c r="X1807" s="343" t="str">
        <f t="shared" si="500"/>
        <v>k.A.</v>
      </c>
      <c r="Y1807" s="62"/>
      <c r="Z1807" s="48">
        <f t="shared" si="501"/>
        <v>0</v>
      </c>
      <c r="AA1807" s="457"/>
      <c r="AB1807" s="55">
        <f t="shared" si="508"/>
        <v>0</v>
      </c>
      <c r="AC1807" s="55">
        <f>IF(A_Stammdaten!$B$25="ja",D_SAV!AA1807,D_SAV!AB1807)</f>
        <v>0</v>
      </c>
      <c r="AD1807" s="478">
        <f>IF(AC1807=0,0,IF(U1807-(con_EOGJahr-D_SAV!E1807)&lt;=0,AC1807,AC1807/V1807))</f>
        <v>0</v>
      </c>
      <c r="AE1807" s="478">
        <f>IFERROR(IF(AND(VLOOKUP(D1807,rng_ND,5,FALSE)="Ja",D_SAV!T1807="degressiv"),D_SAV!AC1807*Y1807/100,0),0)</f>
        <v>0</v>
      </c>
      <c r="AF1807" s="55">
        <f>IFERROR(IF(VLOOKUP(D1807,rng_ND,5,FALSE)="Ja",MAX(D_SAV!AD1807:AE1807),D_SAV!AD1807),0)</f>
        <v>0</v>
      </c>
      <c r="AG1807" s="55">
        <f t="shared" si="509"/>
        <v>0</v>
      </c>
      <c r="AH1807" s="55">
        <f t="shared" si="510"/>
        <v>0</v>
      </c>
      <c r="AI1807" s="55">
        <f t="shared" si="511"/>
        <v>0</v>
      </c>
      <c r="AJ1807" s="55">
        <f t="shared" si="512"/>
        <v>0</v>
      </c>
      <c r="AK1807" s="55">
        <f t="shared" si="503"/>
        <v>0</v>
      </c>
      <c r="AL1807" s="55">
        <f t="shared" si="504"/>
        <v>0</v>
      </c>
      <c r="AM1807" s="55">
        <f t="shared" si="505"/>
        <v>0</v>
      </c>
    </row>
    <row r="1808" spans="1:39" x14ac:dyDescent="0.25">
      <c r="A1808" s="47">
        <v>1804</v>
      </c>
      <c r="B1808" s="358" t="str">
        <f>IF(AND(E1808&lt;&gt;0,D1808&lt;&gt;0,F1808&lt;&gt;0),IF(C1808&lt;&gt;0,CONCATENATE(C1808,"-AGr",VLOOKUP(D1808,Listen!$A$2:$G$45,7,FALSE),"-",E1808,"-",F1808,),CONCATENATE("AGr",VLOOKUP(D1808,Listen!$A$2:$G$45,7,FALSE),"-",E1808,"-",F1808)),"keine vollständige ID")</f>
        <v>keine vollständige ID</v>
      </c>
      <c r="C1808" s="359">
        <f>'[2]III_SAV-Details_NB'!B1814</f>
        <v>0</v>
      </c>
      <c r="D1808" s="359">
        <f>'[2]III_SAV-Details_NB'!C1814</f>
        <v>0</v>
      </c>
      <c r="E1808" s="359">
        <f>'[2]III_SAV-Details_NB'!D1814</f>
        <v>0</v>
      </c>
      <c r="F1808" s="490"/>
      <c r="G1808" s="281">
        <f>'[2]III_SAV-Details_NB'!X1814</f>
        <v>0</v>
      </c>
      <c r="H1808" s="281">
        <f t="shared" si="506"/>
        <v>0</v>
      </c>
      <c r="I1808" s="281">
        <f>IF(con_EOGJahr=2025,'[2]III_SAV-Details_NB'!AA1814,IF(con_EOGJahr=2026,'[2]III_SAV-Details_NB'!AB1814,'[2]III_SAV-Details_NB'!AC1814))</f>
        <v>0</v>
      </c>
      <c r="J1808" s="282"/>
      <c r="K1808" s="282"/>
      <c r="L1808" s="282"/>
      <c r="M1808" s="282"/>
      <c r="N1808" s="282"/>
      <c r="O1808" s="282"/>
      <c r="P1808" s="52">
        <f t="shared" si="507"/>
        <v>0</v>
      </c>
      <c r="Q1808" s="60"/>
      <c r="R1808" s="53">
        <f t="shared" si="498"/>
        <v>0</v>
      </c>
      <c r="S1808" s="59"/>
      <c r="T1808" s="61"/>
      <c r="U1808" s="342" t="str">
        <f t="shared" si="502"/>
        <v>k.A.</v>
      </c>
      <c r="V1808" s="343" t="str">
        <f t="shared" si="499"/>
        <v>k.A.</v>
      </c>
      <c r="W1808" s="343" t="str">
        <f>IFERROR(IF(OR($D1808="",$E1808=0,con_Ende=0),"k.A.",IF(VLOOKUP($D1808,rng_ND,5,0)="Nein",VLOOKUP($D1808,rng_ND,2,FALSE),MIN(VLOOKUP($D1808,rng_ND,2,FALSE),A_Stammdaten!$B$19-D_SAV!$E1808+1))),"k.A.")</f>
        <v>k.A.</v>
      </c>
      <c r="X1808" s="343" t="str">
        <f t="shared" si="500"/>
        <v>k.A.</v>
      </c>
      <c r="Y1808" s="62"/>
      <c r="Z1808" s="48">
        <f t="shared" si="501"/>
        <v>0</v>
      </c>
      <c r="AA1808" s="457"/>
      <c r="AB1808" s="55">
        <f t="shared" si="508"/>
        <v>0</v>
      </c>
      <c r="AC1808" s="55">
        <f>IF(A_Stammdaten!$B$25="ja",D_SAV!AA1808,D_SAV!AB1808)</f>
        <v>0</v>
      </c>
      <c r="AD1808" s="478">
        <f>IF(AC1808=0,0,IF(U1808-(con_EOGJahr-D_SAV!E1808)&lt;=0,AC1808,AC1808/V1808))</f>
        <v>0</v>
      </c>
      <c r="AE1808" s="478">
        <f>IFERROR(IF(AND(VLOOKUP(D1808,rng_ND,5,FALSE)="Ja",D_SAV!T1808="degressiv"),D_SAV!AC1808*Y1808/100,0),0)</f>
        <v>0</v>
      </c>
      <c r="AF1808" s="55">
        <f>IFERROR(IF(VLOOKUP(D1808,rng_ND,5,FALSE)="Ja",MAX(D_SAV!AD1808:AE1808),D_SAV!AD1808),0)</f>
        <v>0</v>
      </c>
      <c r="AG1808" s="55">
        <f t="shared" si="509"/>
        <v>0</v>
      </c>
      <c r="AH1808" s="55">
        <f t="shared" si="510"/>
        <v>0</v>
      </c>
      <c r="AI1808" s="55">
        <f t="shared" si="511"/>
        <v>0</v>
      </c>
      <c r="AJ1808" s="55">
        <f t="shared" si="512"/>
        <v>0</v>
      </c>
      <c r="AK1808" s="55">
        <f t="shared" si="503"/>
        <v>0</v>
      </c>
      <c r="AL1808" s="55">
        <f t="shared" si="504"/>
        <v>0</v>
      </c>
      <c r="AM1808" s="55">
        <f t="shared" si="505"/>
        <v>0</v>
      </c>
    </row>
    <row r="1809" spans="1:39" x14ac:dyDescent="0.25">
      <c r="A1809" s="47">
        <v>1805</v>
      </c>
      <c r="B1809" s="358" t="str">
        <f>IF(AND(E1809&lt;&gt;0,D1809&lt;&gt;0,F1809&lt;&gt;0),IF(C1809&lt;&gt;0,CONCATENATE(C1809,"-AGr",VLOOKUP(D1809,Listen!$A$2:$G$45,7,FALSE),"-",E1809,"-",F1809,),CONCATENATE("AGr",VLOOKUP(D1809,Listen!$A$2:$G$45,7,FALSE),"-",E1809,"-",F1809)),"keine vollständige ID")</f>
        <v>keine vollständige ID</v>
      </c>
      <c r="C1809" s="359">
        <f>'[2]III_SAV-Details_NB'!B1815</f>
        <v>0</v>
      </c>
      <c r="D1809" s="359">
        <f>'[2]III_SAV-Details_NB'!C1815</f>
        <v>0</v>
      </c>
      <c r="E1809" s="359">
        <f>'[2]III_SAV-Details_NB'!D1815</f>
        <v>0</v>
      </c>
      <c r="F1809" s="490"/>
      <c r="G1809" s="281">
        <f>'[2]III_SAV-Details_NB'!X1815</f>
        <v>0</v>
      </c>
      <c r="H1809" s="281">
        <f t="shared" si="506"/>
        <v>0</v>
      </c>
      <c r="I1809" s="281">
        <f>IF(con_EOGJahr=2025,'[2]III_SAV-Details_NB'!AA1815,IF(con_EOGJahr=2026,'[2]III_SAV-Details_NB'!AB1815,'[2]III_SAV-Details_NB'!AC1815))</f>
        <v>0</v>
      </c>
      <c r="J1809" s="282"/>
      <c r="K1809" s="282"/>
      <c r="L1809" s="282"/>
      <c r="M1809" s="282"/>
      <c r="N1809" s="282"/>
      <c r="O1809" s="282"/>
      <c r="P1809" s="52">
        <f t="shared" si="507"/>
        <v>0</v>
      </c>
      <c r="Q1809" s="60"/>
      <c r="R1809" s="53">
        <f t="shared" si="498"/>
        <v>0</v>
      </c>
      <c r="S1809" s="59"/>
      <c r="T1809" s="61"/>
      <c r="U1809" s="342" t="str">
        <f t="shared" si="502"/>
        <v>k.A.</v>
      </c>
      <c r="V1809" s="343" t="str">
        <f t="shared" si="499"/>
        <v>k.A.</v>
      </c>
      <c r="W1809" s="343" t="str">
        <f>IFERROR(IF(OR($D1809="",$E1809=0,con_Ende=0),"k.A.",IF(VLOOKUP($D1809,rng_ND,5,0)="Nein",VLOOKUP($D1809,rng_ND,2,FALSE),MIN(VLOOKUP($D1809,rng_ND,2,FALSE),A_Stammdaten!$B$19-D_SAV!$E1809+1))),"k.A.")</f>
        <v>k.A.</v>
      </c>
      <c r="X1809" s="343" t="str">
        <f t="shared" si="500"/>
        <v>k.A.</v>
      </c>
      <c r="Y1809" s="62"/>
      <c r="Z1809" s="48">
        <f t="shared" si="501"/>
        <v>0</v>
      </c>
      <c r="AA1809" s="457"/>
      <c r="AB1809" s="55">
        <f t="shared" si="508"/>
        <v>0</v>
      </c>
      <c r="AC1809" s="55">
        <f>IF(A_Stammdaten!$B$25="ja",D_SAV!AA1809,D_SAV!AB1809)</f>
        <v>0</v>
      </c>
      <c r="AD1809" s="478">
        <f>IF(AC1809=0,0,IF(U1809-(con_EOGJahr-D_SAV!E1809)&lt;=0,AC1809,AC1809/V1809))</f>
        <v>0</v>
      </c>
      <c r="AE1809" s="478">
        <f>IFERROR(IF(AND(VLOOKUP(D1809,rng_ND,5,FALSE)="Ja",D_SAV!T1809="degressiv"),D_SAV!AC1809*Y1809/100,0),0)</f>
        <v>0</v>
      </c>
      <c r="AF1809" s="55">
        <f>IFERROR(IF(VLOOKUP(D1809,rng_ND,5,FALSE)="Ja",MAX(D_SAV!AD1809:AE1809),D_SAV!AD1809),0)</f>
        <v>0</v>
      </c>
      <c r="AG1809" s="55">
        <f t="shared" si="509"/>
        <v>0</v>
      </c>
      <c r="AH1809" s="55">
        <f t="shared" si="510"/>
        <v>0</v>
      </c>
      <c r="AI1809" s="55">
        <f t="shared" si="511"/>
        <v>0</v>
      </c>
      <c r="AJ1809" s="55">
        <f t="shared" si="512"/>
        <v>0</v>
      </c>
      <c r="AK1809" s="55">
        <f t="shared" si="503"/>
        <v>0</v>
      </c>
      <c r="AL1809" s="55">
        <f t="shared" si="504"/>
        <v>0</v>
      </c>
      <c r="AM1809" s="55">
        <f t="shared" si="505"/>
        <v>0</v>
      </c>
    </row>
    <row r="1810" spans="1:39" x14ac:dyDescent="0.25">
      <c r="A1810" s="47">
        <v>1806</v>
      </c>
      <c r="B1810" s="358" t="str">
        <f>IF(AND(E1810&lt;&gt;0,D1810&lt;&gt;0,F1810&lt;&gt;0),IF(C1810&lt;&gt;0,CONCATENATE(C1810,"-AGr",VLOOKUP(D1810,Listen!$A$2:$G$45,7,FALSE),"-",E1810,"-",F1810,),CONCATENATE("AGr",VLOOKUP(D1810,Listen!$A$2:$G$45,7,FALSE),"-",E1810,"-",F1810)),"keine vollständige ID")</f>
        <v>keine vollständige ID</v>
      </c>
      <c r="C1810" s="359">
        <f>'[2]III_SAV-Details_NB'!B1816</f>
        <v>0</v>
      </c>
      <c r="D1810" s="359">
        <f>'[2]III_SAV-Details_NB'!C1816</f>
        <v>0</v>
      </c>
      <c r="E1810" s="359">
        <f>'[2]III_SAV-Details_NB'!D1816</f>
        <v>0</v>
      </c>
      <c r="F1810" s="490"/>
      <c r="G1810" s="281">
        <f>'[2]III_SAV-Details_NB'!X1816</f>
        <v>0</v>
      </c>
      <c r="H1810" s="281">
        <f t="shared" si="506"/>
        <v>0</v>
      </c>
      <c r="I1810" s="281">
        <f>IF(con_EOGJahr=2025,'[2]III_SAV-Details_NB'!AA1816,IF(con_EOGJahr=2026,'[2]III_SAV-Details_NB'!AB1816,'[2]III_SAV-Details_NB'!AC1816))</f>
        <v>0</v>
      </c>
      <c r="J1810" s="282"/>
      <c r="K1810" s="282"/>
      <c r="L1810" s="282"/>
      <c r="M1810" s="282"/>
      <c r="N1810" s="282"/>
      <c r="O1810" s="282"/>
      <c r="P1810" s="52">
        <f t="shared" si="507"/>
        <v>0</v>
      </c>
      <c r="Q1810" s="60"/>
      <c r="R1810" s="53">
        <f t="shared" ref="R1810:R1873" si="513">P1810+Q1810</f>
        <v>0</v>
      </c>
      <c r="S1810" s="59"/>
      <c r="T1810" s="61"/>
      <c r="U1810" s="342" t="str">
        <f t="shared" si="502"/>
        <v>k.A.</v>
      </c>
      <c r="V1810" s="343" t="str">
        <f t="shared" ref="V1810:V1873" si="514">IFERROR(IF(OR($D1810="",$E1810=0,con_Ende=0,$U1810=0),"k.A.",MAX($E1810-con_EOGJahr+$U1810,0)),"k.A.")</f>
        <v>k.A.</v>
      </c>
      <c r="W1810" s="343" t="str">
        <f>IFERROR(IF(OR($D1810="",$E1810=0,con_Ende=0),"k.A.",IF(VLOOKUP($D1810,rng_ND,5,0)="Nein",VLOOKUP($D1810,rng_ND,2,FALSE),MIN(VLOOKUP($D1810,rng_ND,2,FALSE),A_Stammdaten!$B$19-D_SAV!$E1810+1))),"k.A.")</f>
        <v>k.A.</v>
      </c>
      <c r="X1810" s="343" t="str">
        <f t="shared" ref="X1810:X1873" si="515">IFERROR(IF(OR($D1810="",$E1810=0,con_Ende=0),"k.A.",VLOOKUP($D1810,rng_ND,3,FALSE)),"k.A.")</f>
        <v>k.A.</v>
      </c>
      <c r="Y1810" s="62"/>
      <c r="Z1810" s="48">
        <f t="shared" ref="Z1810:Z1873" si="516">IF(AND($E1810&lt;2006,$E1810&lt;&gt;0),IFERROR(VLOOKUP($E1810,rng_Index,VLOOKUP($D1810,rng_ND,4,FALSE)+1,FALSE),1),)</f>
        <v>0</v>
      </c>
      <c r="AA1810" s="457"/>
      <c r="AB1810" s="55">
        <f t="shared" si="508"/>
        <v>0</v>
      </c>
      <c r="AC1810" s="55">
        <f>IF(A_Stammdaten!$B$25="ja",D_SAV!AA1810,D_SAV!AB1810)</f>
        <v>0</v>
      </c>
      <c r="AD1810" s="478">
        <f>IF(AC1810=0,0,IF(U1810-(con_EOGJahr-D_SAV!E1810)&lt;=0,AC1810,AC1810/V1810))</f>
        <v>0</v>
      </c>
      <c r="AE1810" s="478">
        <f>IFERROR(IF(AND(VLOOKUP(D1810,rng_ND,5,FALSE)="Ja",D_SAV!T1810="degressiv"),D_SAV!AC1810*Y1810/100,0),0)</f>
        <v>0</v>
      </c>
      <c r="AF1810" s="55">
        <f>IFERROR(IF(VLOOKUP(D1810,rng_ND,5,FALSE)="Ja",MAX(D_SAV!AD1810:AE1810),D_SAV!AD1810),0)</f>
        <v>0</v>
      </c>
      <c r="AG1810" s="55">
        <f t="shared" si="509"/>
        <v>0</v>
      </c>
      <c r="AH1810" s="55">
        <f t="shared" si="510"/>
        <v>0</v>
      </c>
      <c r="AI1810" s="55">
        <f t="shared" si="511"/>
        <v>0</v>
      </c>
      <c r="AJ1810" s="55">
        <f t="shared" si="512"/>
        <v>0</v>
      </c>
      <c r="AK1810" s="55">
        <f t="shared" si="503"/>
        <v>0</v>
      </c>
      <c r="AL1810" s="55">
        <f t="shared" si="504"/>
        <v>0</v>
      </c>
      <c r="AM1810" s="55">
        <f t="shared" si="505"/>
        <v>0</v>
      </c>
    </row>
    <row r="1811" spans="1:39" x14ac:dyDescent="0.25">
      <c r="A1811" s="47">
        <v>1807</v>
      </c>
      <c r="B1811" s="358" t="str">
        <f>IF(AND(E1811&lt;&gt;0,D1811&lt;&gt;0,F1811&lt;&gt;0),IF(C1811&lt;&gt;0,CONCATENATE(C1811,"-AGr",VLOOKUP(D1811,Listen!$A$2:$G$45,7,FALSE),"-",E1811,"-",F1811,),CONCATENATE("AGr",VLOOKUP(D1811,Listen!$A$2:$G$45,7,FALSE),"-",E1811,"-",F1811)),"keine vollständige ID")</f>
        <v>keine vollständige ID</v>
      </c>
      <c r="C1811" s="359">
        <f>'[2]III_SAV-Details_NB'!B1817</f>
        <v>0</v>
      </c>
      <c r="D1811" s="359">
        <f>'[2]III_SAV-Details_NB'!C1817</f>
        <v>0</v>
      </c>
      <c r="E1811" s="359">
        <f>'[2]III_SAV-Details_NB'!D1817</f>
        <v>0</v>
      </c>
      <c r="F1811" s="490"/>
      <c r="G1811" s="281">
        <f>'[2]III_SAV-Details_NB'!X1817</f>
        <v>0</v>
      </c>
      <c r="H1811" s="281">
        <f t="shared" si="506"/>
        <v>0</v>
      </c>
      <c r="I1811" s="281">
        <f>IF(con_EOGJahr=2025,'[2]III_SAV-Details_NB'!AA1817,IF(con_EOGJahr=2026,'[2]III_SAV-Details_NB'!AB1817,'[2]III_SAV-Details_NB'!AC1817))</f>
        <v>0</v>
      </c>
      <c r="J1811" s="282"/>
      <c r="K1811" s="282"/>
      <c r="L1811" s="282"/>
      <c r="M1811" s="282"/>
      <c r="N1811" s="282"/>
      <c r="O1811" s="282"/>
      <c r="P1811" s="52">
        <f t="shared" si="507"/>
        <v>0</v>
      </c>
      <c r="Q1811" s="60"/>
      <c r="R1811" s="53">
        <f t="shared" si="513"/>
        <v>0</v>
      </c>
      <c r="S1811" s="59"/>
      <c r="T1811" s="61"/>
      <c r="U1811" s="342" t="str">
        <f t="shared" ref="U1811:U1874" si="517">+W1811</f>
        <v>k.A.</v>
      </c>
      <c r="V1811" s="343" t="str">
        <f t="shared" si="514"/>
        <v>k.A.</v>
      </c>
      <c r="W1811" s="343" t="str">
        <f>IFERROR(IF(OR($D1811="",$E1811=0,con_Ende=0),"k.A.",IF(VLOOKUP($D1811,rng_ND,5,0)="Nein",VLOOKUP($D1811,rng_ND,2,FALSE),MIN(VLOOKUP($D1811,rng_ND,2,FALSE),A_Stammdaten!$B$19-D_SAV!$E1811+1))),"k.A.")</f>
        <v>k.A.</v>
      </c>
      <c r="X1811" s="343" t="str">
        <f t="shared" si="515"/>
        <v>k.A.</v>
      </c>
      <c r="Y1811" s="62"/>
      <c r="Z1811" s="48">
        <f t="shared" si="516"/>
        <v>0</v>
      </c>
      <c r="AA1811" s="457"/>
      <c r="AB1811" s="55">
        <f t="shared" si="508"/>
        <v>0</v>
      </c>
      <c r="AC1811" s="55">
        <f>IF(A_Stammdaten!$B$25="ja",D_SAV!AA1811,D_SAV!AB1811)</f>
        <v>0</v>
      </c>
      <c r="AD1811" s="478">
        <f>IF(AC1811=0,0,IF(U1811-(con_EOGJahr-D_SAV!E1811)&lt;=0,AC1811,AC1811/V1811))</f>
        <v>0</v>
      </c>
      <c r="AE1811" s="478">
        <f>IFERROR(IF(AND(VLOOKUP(D1811,rng_ND,5,FALSE)="Ja",D_SAV!T1811="degressiv"),D_SAV!AC1811*Y1811/100,0),0)</f>
        <v>0</v>
      </c>
      <c r="AF1811" s="55">
        <f>IFERROR(IF(VLOOKUP(D1811,rng_ND,5,FALSE)="Ja",MAX(D_SAV!AD1811:AE1811),D_SAV!AD1811),0)</f>
        <v>0</v>
      </c>
      <c r="AG1811" s="55">
        <f t="shared" si="509"/>
        <v>0</v>
      </c>
      <c r="AH1811" s="55">
        <f t="shared" si="510"/>
        <v>0</v>
      </c>
      <c r="AI1811" s="55">
        <f t="shared" si="511"/>
        <v>0</v>
      </c>
      <c r="AJ1811" s="55">
        <f t="shared" si="512"/>
        <v>0</v>
      </c>
      <c r="AK1811" s="55">
        <f t="shared" si="503"/>
        <v>0</v>
      </c>
      <c r="AL1811" s="55">
        <f t="shared" si="504"/>
        <v>0</v>
      </c>
      <c r="AM1811" s="55">
        <f t="shared" si="505"/>
        <v>0</v>
      </c>
    </row>
    <row r="1812" spans="1:39" x14ac:dyDescent="0.25">
      <c r="A1812" s="47">
        <v>1808</v>
      </c>
      <c r="B1812" s="358" t="str">
        <f>IF(AND(E1812&lt;&gt;0,D1812&lt;&gt;0,F1812&lt;&gt;0),IF(C1812&lt;&gt;0,CONCATENATE(C1812,"-AGr",VLOOKUP(D1812,Listen!$A$2:$G$45,7,FALSE),"-",E1812,"-",F1812,),CONCATENATE("AGr",VLOOKUP(D1812,Listen!$A$2:$G$45,7,FALSE),"-",E1812,"-",F1812)),"keine vollständige ID")</f>
        <v>keine vollständige ID</v>
      </c>
      <c r="C1812" s="359">
        <f>'[2]III_SAV-Details_NB'!B1818</f>
        <v>0</v>
      </c>
      <c r="D1812" s="359">
        <f>'[2]III_SAV-Details_NB'!C1818</f>
        <v>0</v>
      </c>
      <c r="E1812" s="359">
        <f>'[2]III_SAV-Details_NB'!D1818</f>
        <v>0</v>
      </c>
      <c r="F1812" s="490"/>
      <c r="G1812" s="281">
        <f>'[2]III_SAV-Details_NB'!X1818</f>
        <v>0</v>
      </c>
      <c r="H1812" s="281">
        <f t="shared" si="506"/>
        <v>0</v>
      </c>
      <c r="I1812" s="281">
        <f>IF(con_EOGJahr=2025,'[2]III_SAV-Details_NB'!AA1818,IF(con_EOGJahr=2026,'[2]III_SAV-Details_NB'!AB1818,'[2]III_SAV-Details_NB'!AC1818))</f>
        <v>0</v>
      </c>
      <c r="J1812" s="282"/>
      <c r="K1812" s="282"/>
      <c r="L1812" s="282"/>
      <c r="M1812" s="282"/>
      <c r="N1812" s="282"/>
      <c r="O1812" s="282"/>
      <c r="P1812" s="52">
        <f t="shared" si="507"/>
        <v>0</v>
      </c>
      <c r="Q1812" s="60"/>
      <c r="R1812" s="53">
        <f t="shared" si="513"/>
        <v>0</v>
      </c>
      <c r="S1812" s="59"/>
      <c r="T1812" s="61"/>
      <c r="U1812" s="342" t="str">
        <f t="shared" si="517"/>
        <v>k.A.</v>
      </c>
      <c r="V1812" s="343" t="str">
        <f t="shared" si="514"/>
        <v>k.A.</v>
      </c>
      <c r="W1812" s="343" t="str">
        <f>IFERROR(IF(OR($D1812="",$E1812=0,con_Ende=0),"k.A.",IF(VLOOKUP($D1812,rng_ND,5,0)="Nein",VLOOKUP($D1812,rng_ND,2,FALSE),MIN(VLOOKUP($D1812,rng_ND,2,FALSE),A_Stammdaten!$B$19-D_SAV!$E1812+1))),"k.A.")</f>
        <v>k.A.</v>
      </c>
      <c r="X1812" s="343" t="str">
        <f t="shared" si="515"/>
        <v>k.A.</v>
      </c>
      <c r="Y1812" s="62"/>
      <c r="Z1812" s="48">
        <f t="shared" si="516"/>
        <v>0</v>
      </c>
      <c r="AA1812" s="457"/>
      <c r="AB1812" s="55">
        <f t="shared" si="508"/>
        <v>0</v>
      </c>
      <c r="AC1812" s="55">
        <f>IF(A_Stammdaten!$B$25="ja",D_SAV!AA1812,D_SAV!AB1812)</f>
        <v>0</v>
      </c>
      <c r="AD1812" s="478">
        <f>IF(AC1812=0,0,IF(U1812-(con_EOGJahr-D_SAV!E1812)&lt;=0,AC1812,AC1812/V1812))</f>
        <v>0</v>
      </c>
      <c r="AE1812" s="478">
        <f>IFERROR(IF(AND(VLOOKUP(D1812,rng_ND,5,FALSE)="Ja",D_SAV!T1812="degressiv"),D_SAV!AC1812*Y1812/100,0),0)</f>
        <v>0</v>
      </c>
      <c r="AF1812" s="55">
        <f>IFERROR(IF(VLOOKUP(D1812,rng_ND,5,FALSE)="Ja",MAX(D_SAV!AD1812:AE1812),D_SAV!AD1812),0)</f>
        <v>0</v>
      </c>
      <c r="AG1812" s="55">
        <f t="shared" si="509"/>
        <v>0</v>
      </c>
      <c r="AH1812" s="55">
        <f t="shared" si="510"/>
        <v>0</v>
      </c>
      <c r="AI1812" s="55">
        <f t="shared" si="511"/>
        <v>0</v>
      </c>
      <c r="AJ1812" s="55">
        <f t="shared" si="512"/>
        <v>0</v>
      </c>
      <c r="AK1812" s="55">
        <f t="shared" si="503"/>
        <v>0</v>
      </c>
      <c r="AL1812" s="55">
        <f t="shared" si="504"/>
        <v>0</v>
      </c>
      <c r="AM1812" s="55">
        <f t="shared" si="505"/>
        <v>0</v>
      </c>
    </row>
    <row r="1813" spans="1:39" x14ac:dyDescent="0.25">
      <c r="A1813" s="47">
        <v>1809</v>
      </c>
      <c r="B1813" s="358" t="str">
        <f>IF(AND(E1813&lt;&gt;0,D1813&lt;&gt;0,F1813&lt;&gt;0),IF(C1813&lt;&gt;0,CONCATENATE(C1813,"-AGr",VLOOKUP(D1813,Listen!$A$2:$G$45,7,FALSE),"-",E1813,"-",F1813,),CONCATENATE("AGr",VLOOKUP(D1813,Listen!$A$2:$G$45,7,FALSE),"-",E1813,"-",F1813)),"keine vollständige ID")</f>
        <v>keine vollständige ID</v>
      </c>
      <c r="C1813" s="359">
        <f>'[2]III_SAV-Details_NB'!B1819</f>
        <v>0</v>
      </c>
      <c r="D1813" s="359">
        <f>'[2]III_SAV-Details_NB'!C1819</f>
        <v>0</v>
      </c>
      <c r="E1813" s="359">
        <f>'[2]III_SAV-Details_NB'!D1819</f>
        <v>0</v>
      </c>
      <c r="F1813" s="490"/>
      <c r="G1813" s="281">
        <f>'[2]III_SAV-Details_NB'!X1819</f>
        <v>0</v>
      </c>
      <c r="H1813" s="281">
        <f t="shared" si="506"/>
        <v>0</v>
      </c>
      <c r="I1813" s="281">
        <f>IF(con_EOGJahr=2025,'[2]III_SAV-Details_NB'!AA1819,IF(con_EOGJahr=2026,'[2]III_SAV-Details_NB'!AB1819,'[2]III_SAV-Details_NB'!AC1819))</f>
        <v>0</v>
      </c>
      <c r="J1813" s="282"/>
      <c r="K1813" s="282"/>
      <c r="L1813" s="282"/>
      <c r="M1813" s="282"/>
      <c r="N1813" s="282"/>
      <c r="O1813" s="282"/>
      <c r="P1813" s="52">
        <f t="shared" si="507"/>
        <v>0</v>
      </c>
      <c r="Q1813" s="60"/>
      <c r="R1813" s="53">
        <f t="shared" si="513"/>
        <v>0</v>
      </c>
      <c r="S1813" s="59"/>
      <c r="T1813" s="61"/>
      <c r="U1813" s="342" t="str">
        <f t="shared" si="517"/>
        <v>k.A.</v>
      </c>
      <c r="V1813" s="343" t="str">
        <f t="shared" si="514"/>
        <v>k.A.</v>
      </c>
      <c r="W1813" s="343" t="str">
        <f>IFERROR(IF(OR($D1813="",$E1813=0,con_Ende=0),"k.A.",IF(VLOOKUP($D1813,rng_ND,5,0)="Nein",VLOOKUP($D1813,rng_ND,2,FALSE),MIN(VLOOKUP($D1813,rng_ND,2,FALSE),A_Stammdaten!$B$19-D_SAV!$E1813+1))),"k.A.")</f>
        <v>k.A.</v>
      </c>
      <c r="X1813" s="343" t="str">
        <f t="shared" si="515"/>
        <v>k.A.</v>
      </c>
      <c r="Y1813" s="62"/>
      <c r="Z1813" s="48">
        <f t="shared" si="516"/>
        <v>0</v>
      </c>
      <c r="AA1813" s="457"/>
      <c r="AB1813" s="55">
        <f t="shared" si="508"/>
        <v>0</v>
      </c>
      <c r="AC1813" s="55">
        <f>IF(A_Stammdaten!$B$25="ja",D_SAV!AA1813,D_SAV!AB1813)</f>
        <v>0</v>
      </c>
      <c r="AD1813" s="478">
        <f>IF(AC1813=0,0,IF(U1813-(con_EOGJahr-D_SAV!E1813)&lt;=0,AC1813,AC1813/V1813))</f>
        <v>0</v>
      </c>
      <c r="AE1813" s="478">
        <f>IFERROR(IF(AND(VLOOKUP(D1813,rng_ND,5,FALSE)="Ja",D_SAV!T1813="degressiv"),D_SAV!AC1813*Y1813/100,0),0)</f>
        <v>0</v>
      </c>
      <c r="AF1813" s="55">
        <f>IFERROR(IF(VLOOKUP(D1813,rng_ND,5,FALSE)="Ja",MAX(D_SAV!AD1813:AE1813),D_SAV!AD1813),0)</f>
        <v>0</v>
      </c>
      <c r="AG1813" s="55">
        <f t="shared" si="509"/>
        <v>0</v>
      </c>
      <c r="AH1813" s="55">
        <f t="shared" si="510"/>
        <v>0</v>
      </c>
      <c r="AI1813" s="55">
        <f t="shared" si="511"/>
        <v>0</v>
      </c>
      <c r="AJ1813" s="55">
        <f t="shared" si="512"/>
        <v>0</v>
      </c>
      <c r="AK1813" s="55">
        <f t="shared" si="503"/>
        <v>0</v>
      </c>
      <c r="AL1813" s="55">
        <f t="shared" si="504"/>
        <v>0</v>
      </c>
      <c r="AM1813" s="55">
        <f t="shared" si="505"/>
        <v>0</v>
      </c>
    </row>
    <row r="1814" spans="1:39" x14ac:dyDescent="0.25">
      <c r="A1814" s="47">
        <v>1810</v>
      </c>
      <c r="B1814" s="358" t="str">
        <f>IF(AND(E1814&lt;&gt;0,D1814&lt;&gt;0,F1814&lt;&gt;0),IF(C1814&lt;&gt;0,CONCATENATE(C1814,"-AGr",VLOOKUP(D1814,Listen!$A$2:$G$45,7,FALSE),"-",E1814,"-",F1814,),CONCATENATE("AGr",VLOOKUP(D1814,Listen!$A$2:$G$45,7,FALSE),"-",E1814,"-",F1814)),"keine vollständige ID")</f>
        <v>keine vollständige ID</v>
      </c>
      <c r="C1814" s="359">
        <f>'[2]III_SAV-Details_NB'!B1820</f>
        <v>0</v>
      </c>
      <c r="D1814" s="359">
        <f>'[2]III_SAV-Details_NB'!C1820</f>
        <v>0</v>
      </c>
      <c r="E1814" s="359">
        <f>'[2]III_SAV-Details_NB'!D1820</f>
        <v>0</v>
      </c>
      <c r="F1814" s="490"/>
      <c r="G1814" s="281">
        <f>'[2]III_SAV-Details_NB'!X1820</f>
        <v>0</v>
      </c>
      <c r="H1814" s="281">
        <f t="shared" si="506"/>
        <v>0</v>
      </c>
      <c r="I1814" s="281">
        <f>IF(con_EOGJahr=2025,'[2]III_SAV-Details_NB'!AA1820,IF(con_EOGJahr=2026,'[2]III_SAV-Details_NB'!AB1820,'[2]III_SAV-Details_NB'!AC1820))</f>
        <v>0</v>
      </c>
      <c r="J1814" s="282"/>
      <c r="K1814" s="282"/>
      <c r="L1814" s="282"/>
      <c r="M1814" s="282"/>
      <c r="N1814" s="282"/>
      <c r="O1814" s="282"/>
      <c r="P1814" s="52">
        <f t="shared" si="507"/>
        <v>0</v>
      </c>
      <c r="Q1814" s="60"/>
      <c r="R1814" s="53">
        <f t="shared" si="513"/>
        <v>0</v>
      </c>
      <c r="S1814" s="59"/>
      <c r="T1814" s="61"/>
      <c r="U1814" s="342" t="str">
        <f t="shared" si="517"/>
        <v>k.A.</v>
      </c>
      <c r="V1814" s="343" t="str">
        <f t="shared" si="514"/>
        <v>k.A.</v>
      </c>
      <c r="W1814" s="343" t="str">
        <f>IFERROR(IF(OR($D1814="",$E1814=0,con_Ende=0),"k.A.",IF(VLOOKUP($D1814,rng_ND,5,0)="Nein",VLOOKUP($D1814,rng_ND,2,FALSE),MIN(VLOOKUP($D1814,rng_ND,2,FALSE),A_Stammdaten!$B$19-D_SAV!$E1814+1))),"k.A.")</f>
        <v>k.A.</v>
      </c>
      <c r="X1814" s="343" t="str">
        <f t="shared" si="515"/>
        <v>k.A.</v>
      </c>
      <c r="Y1814" s="62"/>
      <c r="Z1814" s="48">
        <f t="shared" si="516"/>
        <v>0</v>
      </c>
      <c r="AA1814" s="457"/>
      <c r="AB1814" s="55">
        <f t="shared" si="508"/>
        <v>0</v>
      </c>
      <c r="AC1814" s="55">
        <f>IF(A_Stammdaten!$B$25="ja",D_SAV!AA1814,D_SAV!AB1814)</f>
        <v>0</v>
      </c>
      <c r="AD1814" s="478">
        <f>IF(AC1814=0,0,IF(U1814-(con_EOGJahr-D_SAV!E1814)&lt;=0,AC1814,AC1814/V1814))</f>
        <v>0</v>
      </c>
      <c r="AE1814" s="478">
        <f>IFERROR(IF(AND(VLOOKUP(D1814,rng_ND,5,FALSE)="Ja",D_SAV!T1814="degressiv"),D_SAV!AC1814*Y1814/100,0),0)</f>
        <v>0</v>
      </c>
      <c r="AF1814" s="55">
        <f>IFERROR(IF(VLOOKUP(D1814,rng_ND,5,FALSE)="Ja",MAX(D_SAV!AD1814:AE1814),D_SAV!AD1814),0)</f>
        <v>0</v>
      </c>
      <c r="AG1814" s="55">
        <f t="shared" si="509"/>
        <v>0</v>
      </c>
      <c r="AH1814" s="55">
        <f t="shared" si="510"/>
        <v>0</v>
      </c>
      <c r="AI1814" s="55">
        <f t="shared" si="511"/>
        <v>0</v>
      </c>
      <c r="AJ1814" s="55">
        <f t="shared" si="512"/>
        <v>0</v>
      </c>
      <c r="AK1814" s="55">
        <f t="shared" si="503"/>
        <v>0</v>
      </c>
      <c r="AL1814" s="55">
        <f t="shared" si="504"/>
        <v>0</v>
      </c>
      <c r="AM1814" s="55">
        <f t="shared" si="505"/>
        <v>0</v>
      </c>
    </row>
    <row r="1815" spans="1:39" x14ac:dyDescent="0.25">
      <c r="A1815" s="47">
        <v>1811</v>
      </c>
      <c r="B1815" s="358" t="str">
        <f>IF(AND(E1815&lt;&gt;0,D1815&lt;&gt;0,F1815&lt;&gt;0),IF(C1815&lt;&gt;0,CONCATENATE(C1815,"-AGr",VLOOKUP(D1815,Listen!$A$2:$G$45,7,FALSE),"-",E1815,"-",F1815,),CONCATENATE("AGr",VLOOKUP(D1815,Listen!$A$2:$G$45,7,FALSE),"-",E1815,"-",F1815)),"keine vollständige ID")</f>
        <v>keine vollständige ID</v>
      </c>
      <c r="C1815" s="359">
        <f>'[2]III_SAV-Details_NB'!B1821</f>
        <v>0</v>
      </c>
      <c r="D1815" s="359">
        <f>'[2]III_SAV-Details_NB'!C1821</f>
        <v>0</v>
      </c>
      <c r="E1815" s="359">
        <f>'[2]III_SAV-Details_NB'!D1821</f>
        <v>0</v>
      </c>
      <c r="F1815" s="490"/>
      <c r="G1815" s="281">
        <f>'[2]III_SAV-Details_NB'!X1821</f>
        <v>0</v>
      </c>
      <c r="H1815" s="281">
        <f t="shared" si="506"/>
        <v>0</v>
      </c>
      <c r="I1815" s="281">
        <f>IF(con_EOGJahr=2025,'[2]III_SAV-Details_NB'!AA1821,IF(con_EOGJahr=2026,'[2]III_SAV-Details_NB'!AB1821,'[2]III_SAV-Details_NB'!AC1821))</f>
        <v>0</v>
      </c>
      <c r="J1815" s="282"/>
      <c r="K1815" s="282"/>
      <c r="L1815" s="282"/>
      <c r="M1815" s="282"/>
      <c r="N1815" s="282"/>
      <c r="O1815" s="282"/>
      <c r="P1815" s="52">
        <f t="shared" si="507"/>
        <v>0</v>
      </c>
      <c r="Q1815" s="60"/>
      <c r="R1815" s="53">
        <f t="shared" si="513"/>
        <v>0</v>
      </c>
      <c r="S1815" s="59"/>
      <c r="T1815" s="61"/>
      <c r="U1815" s="342" t="str">
        <f t="shared" si="517"/>
        <v>k.A.</v>
      </c>
      <c r="V1815" s="343" t="str">
        <f t="shared" si="514"/>
        <v>k.A.</v>
      </c>
      <c r="W1815" s="343" t="str">
        <f>IFERROR(IF(OR($D1815="",$E1815=0,con_Ende=0),"k.A.",IF(VLOOKUP($D1815,rng_ND,5,0)="Nein",VLOOKUP($D1815,rng_ND,2,FALSE),MIN(VLOOKUP($D1815,rng_ND,2,FALSE),A_Stammdaten!$B$19-D_SAV!$E1815+1))),"k.A.")</f>
        <v>k.A.</v>
      </c>
      <c r="X1815" s="343" t="str">
        <f t="shared" si="515"/>
        <v>k.A.</v>
      </c>
      <c r="Y1815" s="62"/>
      <c r="Z1815" s="48">
        <f t="shared" si="516"/>
        <v>0</v>
      </c>
      <c r="AA1815" s="457"/>
      <c r="AB1815" s="55">
        <f t="shared" si="508"/>
        <v>0</v>
      </c>
      <c r="AC1815" s="55">
        <f>IF(A_Stammdaten!$B$25="ja",D_SAV!AA1815,D_SAV!AB1815)</f>
        <v>0</v>
      </c>
      <c r="AD1815" s="478">
        <f>IF(AC1815=0,0,IF(U1815-(con_EOGJahr-D_SAV!E1815)&lt;=0,AC1815,AC1815/V1815))</f>
        <v>0</v>
      </c>
      <c r="AE1815" s="478">
        <f>IFERROR(IF(AND(VLOOKUP(D1815,rng_ND,5,FALSE)="Ja",D_SAV!T1815="degressiv"),D_SAV!AC1815*Y1815/100,0),0)</f>
        <v>0</v>
      </c>
      <c r="AF1815" s="55">
        <f>IFERROR(IF(VLOOKUP(D1815,rng_ND,5,FALSE)="Ja",MAX(D_SAV!AD1815:AE1815),D_SAV!AD1815),0)</f>
        <v>0</v>
      </c>
      <c r="AG1815" s="55">
        <f t="shared" si="509"/>
        <v>0</v>
      </c>
      <c r="AH1815" s="55">
        <f t="shared" si="510"/>
        <v>0</v>
      </c>
      <c r="AI1815" s="55">
        <f t="shared" si="511"/>
        <v>0</v>
      </c>
      <c r="AJ1815" s="55">
        <f t="shared" si="512"/>
        <v>0</v>
      </c>
      <c r="AK1815" s="55">
        <f t="shared" si="503"/>
        <v>0</v>
      </c>
      <c r="AL1815" s="55">
        <f t="shared" si="504"/>
        <v>0</v>
      </c>
      <c r="AM1815" s="55">
        <f t="shared" si="505"/>
        <v>0</v>
      </c>
    </row>
    <row r="1816" spans="1:39" x14ac:dyDescent="0.25">
      <c r="A1816" s="47">
        <v>1812</v>
      </c>
      <c r="B1816" s="358" t="str">
        <f>IF(AND(E1816&lt;&gt;0,D1816&lt;&gt;0,F1816&lt;&gt;0),IF(C1816&lt;&gt;0,CONCATENATE(C1816,"-AGr",VLOOKUP(D1816,Listen!$A$2:$G$45,7,FALSE),"-",E1816,"-",F1816,),CONCATENATE("AGr",VLOOKUP(D1816,Listen!$A$2:$G$45,7,FALSE),"-",E1816,"-",F1816)),"keine vollständige ID")</f>
        <v>keine vollständige ID</v>
      </c>
      <c r="C1816" s="359">
        <f>'[2]III_SAV-Details_NB'!B1822</f>
        <v>0</v>
      </c>
      <c r="D1816" s="359">
        <f>'[2]III_SAV-Details_NB'!C1822</f>
        <v>0</v>
      </c>
      <c r="E1816" s="359">
        <f>'[2]III_SAV-Details_NB'!D1822</f>
        <v>0</v>
      </c>
      <c r="F1816" s="490"/>
      <c r="G1816" s="281">
        <f>'[2]III_SAV-Details_NB'!X1822</f>
        <v>0</v>
      </c>
      <c r="H1816" s="281">
        <f t="shared" si="506"/>
        <v>0</v>
      </c>
      <c r="I1816" s="281">
        <f>IF(con_EOGJahr=2025,'[2]III_SAV-Details_NB'!AA1822,IF(con_EOGJahr=2026,'[2]III_SAV-Details_NB'!AB1822,'[2]III_SAV-Details_NB'!AC1822))</f>
        <v>0</v>
      </c>
      <c r="J1816" s="282"/>
      <c r="K1816" s="282"/>
      <c r="L1816" s="282"/>
      <c r="M1816" s="282"/>
      <c r="N1816" s="282"/>
      <c r="O1816" s="282"/>
      <c r="P1816" s="52">
        <f t="shared" si="507"/>
        <v>0</v>
      </c>
      <c r="Q1816" s="60"/>
      <c r="R1816" s="53">
        <f t="shared" si="513"/>
        <v>0</v>
      </c>
      <c r="S1816" s="59"/>
      <c r="T1816" s="61"/>
      <c r="U1816" s="342" t="str">
        <f t="shared" si="517"/>
        <v>k.A.</v>
      </c>
      <c r="V1816" s="343" t="str">
        <f t="shared" si="514"/>
        <v>k.A.</v>
      </c>
      <c r="W1816" s="343" t="str">
        <f>IFERROR(IF(OR($D1816="",$E1816=0,con_Ende=0),"k.A.",IF(VLOOKUP($D1816,rng_ND,5,0)="Nein",VLOOKUP($D1816,rng_ND,2,FALSE),MIN(VLOOKUP($D1816,rng_ND,2,FALSE),A_Stammdaten!$B$19-D_SAV!$E1816+1))),"k.A.")</f>
        <v>k.A.</v>
      </c>
      <c r="X1816" s="343" t="str">
        <f t="shared" si="515"/>
        <v>k.A.</v>
      </c>
      <c r="Y1816" s="62"/>
      <c r="Z1816" s="48">
        <f t="shared" si="516"/>
        <v>0</v>
      </c>
      <c r="AA1816" s="457"/>
      <c r="AB1816" s="55">
        <f t="shared" si="508"/>
        <v>0</v>
      </c>
      <c r="AC1816" s="55">
        <f>IF(A_Stammdaten!$B$25="ja",D_SAV!AA1816,D_SAV!AB1816)</f>
        <v>0</v>
      </c>
      <c r="AD1816" s="478">
        <f>IF(AC1816=0,0,IF(U1816-(con_EOGJahr-D_SAV!E1816)&lt;=0,AC1816,AC1816/V1816))</f>
        <v>0</v>
      </c>
      <c r="AE1816" s="478">
        <f>IFERROR(IF(AND(VLOOKUP(D1816,rng_ND,5,FALSE)="Ja",D_SAV!T1816="degressiv"),D_SAV!AC1816*Y1816/100,0),0)</f>
        <v>0</v>
      </c>
      <c r="AF1816" s="55">
        <f>IFERROR(IF(VLOOKUP(D1816,rng_ND,5,FALSE)="Ja",MAX(D_SAV!AD1816:AE1816),D_SAV!AD1816),0)</f>
        <v>0</v>
      </c>
      <c r="AG1816" s="55">
        <f t="shared" si="509"/>
        <v>0</v>
      </c>
      <c r="AH1816" s="55">
        <f t="shared" si="510"/>
        <v>0</v>
      </c>
      <c r="AI1816" s="55">
        <f t="shared" si="511"/>
        <v>0</v>
      </c>
      <c r="AJ1816" s="55">
        <f t="shared" si="512"/>
        <v>0</v>
      </c>
      <c r="AK1816" s="55">
        <f t="shared" si="503"/>
        <v>0</v>
      </c>
      <c r="AL1816" s="55">
        <f t="shared" si="504"/>
        <v>0</v>
      </c>
      <c r="AM1816" s="55">
        <f t="shared" si="505"/>
        <v>0</v>
      </c>
    </row>
    <row r="1817" spans="1:39" x14ac:dyDescent="0.25">
      <c r="A1817" s="47">
        <v>1813</v>
      </c>
      <c r="B1817" s="358" t="str">
        <f>IF(AND(E1817&lt;&gt;0,D1817&lt;&gt;0,F1817&lt;&gt;0),IF(C1817&lt;&gt;0,CONCATENATE(C1817,"-AGr",VLOOKUP(D1817,Listen!$A$2:$G$45,7,FALSE),"-",E1817,"-",F1817,),CONCATENATE("AGr",VLOOKUP(D1817,Listen!$A$2:$G$45,7,FALSE),"-",E1817,"-",F1817)),"keine vollständige ID")</f>
        <v>keine vollständige ID</v>
      </c>
      <c r="C1817" s="359">
        <f>'[2]III_SAV-Details_NB'!B1823</f>
        <v>0</v>
      </c>
      <c r="D1817" s="359">
        <f>'[2]III_SAV-Details_NB'!C1823</f>
        <v>0</v>
      </c>
      <c r="E1817" s="359">
        <f>'[2]III_SAV-Details_NB'!D1823</f>
        <v>0</v>
      </c>
      <c r="F1817" s="490"/>
      <c r="G1817" s="281">
        <f>'[2]III_SAV-Details_NB'!X1823</f>
        <v>0</v>
      </c>
      <c r="H1817" s="281">
        <f t="shared" si="506"/>
        <v>0</v>
      </c>
      <c r="I1817" s="281">
        <f>IF(con_EOGJahr=2025,'[2]III_SAV-Details_NB'!AA1823,IF(con_EOGJahr=2026,'[2]III_SAV-Details_NB'!AB1823,'[2]III_SAV-Details_NB'!AC1823))</f>
        <v>0</v>
      </c>
      <c r="J1817" s="282"/>
      <c r="K1817" s="282"/>
      <c r="L1817" s="282"/>
      <c r="M1817" s="282"/>
      <c r="N1817" s="282"/>
      <c r="O1817" s="282"/>
      <c r="P1817" s="52">
        <f t="shared" si="507"/>
        <v>0</v>
      </c>
      <c r="Q1817" s="60"/>
      <c r="R1817" s="53">
        <f t="shared" si="513"/>
        <v>0</v>
      </c>
      <c r="S1817" s="59"/>
      <c r="T1817" s="61"/>
      <c r="U1817" s="342" t="str">
        <f t="shared" si="517"/>
        <v>k.A.</v>
      </c>
      <c r="V1817" s="343" t="str">
        <f t="shared" si="514"/>
        <v>k.A.</v>
      </c>
      <c r="W1817" s="343" t="str">
        <f>IFERROR(IF(OR($D1817="",$E1817=0,con_Ende=0),"k.A.",IF(VLOOKUP($D1817,rng_ND,5,0)="Nein",VLOOKUP($D1817,rng_ND,2,FALSE),MIN(VLOOKUP($D1817,rng_ND,2,FALSE),A_Stammdaten!$B$19-D_SAV!$E1817+1))),"k.A.")</f>
        <v>k.A.</v>
      </c>
      <c r="X1817" s="343" t="str">
        <f t="shared" si="515"/>
        <v>k.A.</v>
      </c>
      <c r="Y1817" s="62"/>
      <c r="Z1817" s="48">
        <f t="shared" si="516"/>
        <v>0</v>
      </c>
      <c r="AA1817" s="457"/>
      <c r="AB1817" s="55">
        <f t="shared" si="508"/>
        <v>0</v>
      </c>
      <c r="AC1817" s="55">
        <f>IF(A_Stammdaten!$B$25="ja",D_SAV!AA1817,D_SAV!AB1817)</f>
        <v>0</v>
      </c>
      <c r="AD1817" s="478">
        <f>IF(AC1817=0,0,IF(U1817-(con_EOGJahr-D_SAV!E1817)&lt;=0,AC1817,AC1817/V1817))</f>
        <v>0</v>
      </c>
      <c r="AE1817" s="478">
        <f>IFERROR(IF(AND(VLOOKUP(D1817,rng_ND,5,FALSE)="Ja",D_SAV!T1817="degressiv"),D_SAV!AC1817*Y1817/100,0),0)</f>
        <v>0</v>
      </c>
      <c r="AF1817" s="55">
        <f>IFERROR(IF(VLOOKUP(D1817,rng_ND,5,FALSE)="Ja",MAX(D_SAV!AD1817:AE1817),D_SAV!AD1817),0)</f>
        <v>0</v>
      </c>
      <c r="AG1817" s="55">
        <f t="shared" si="509"/>
        <v>0</v>
      </c>
      <c r="AH1817" s="55">
        <f t="shared" si="510"/>
        <v>0</v>
      </c>
      <c r="AI1817" s="55">
        <f t="shared" si="511"/>
        <v>0</v>
      </c>
      <c r="AJ1817" s="55">
        <f t="shared" si="512"/>
        <v>0</v>
      </c>
      <c r="AK1817" s="55">
        <f t="shared" si="503"/>
        <v>0</v>
      </c>
      <c r="AL1817" s="55">
        <f t="shared" si="504"/>
        <v>0</v>
      </c>
      <c r="AM1817" s="55">
        <f t="shared" si="505"/>
        <v>0</v>
      </c>
    </row>
    <row r="1818" spans="1:39" x14ac:dyDescent="0.25">
      <c r="A1818" s="47">
        <v>1814</v>
      </c>
      <c r="B1818" s="358" t="str">
        <f>IF(AND(E1818&lt;&gt;0,D1818&lt;&gt;0,F1818&lt;&gt;0),IF(C1818&lt;&gt;0,CONCATENATE(C1818,"-AGr",VLOOKUP(D1818,Listen!$A$2:$G$45,7,FALSE),"-",E1818,"-",F1818,),CONCATENATE("AGr",VLOOKUP(D1818,Listen!$A$2:$G$45,7,FALSE),"-",E1818,"-",F1818)),"keine vollständige ID")</f>
        <v>keine vollständige ID</v>
      </c>
      <c r="C1818" s="359">
        <f>'[2]III_SAV-Details_NB'!B1824</f>
        <v>0</v>
      </c>
      <c r="D1818" s="359">
        <f>'[2]III_SAV-Details_NB'!C1824</f>
        <v>0</v>
      </c>
      <c r="E1818" s="359">
        <f>'[2]III_SAV-Details_NB'!D1824</f>
        <v>0</v>
      </c>
      <c r="F1818" s="490"/>
      <c r="G1818" s="281">
        <f>'[2]III_SAV-Details_NB'!X1824</f>
        <v>0</v>
      </c>
      <c r="H1818" s="281">
        <f t="shared" si="506"/>
        <v>0</v>
      </c>
      <c r="I1818" s="281">
        <f>IF(con_EOGJahr=2025,'[2]III_SAV-Details_NB'!AA1824,IF(con_EOGJahr=2026,'[2]III_SAV-Details_NB'!AB1824,'[2]III_SAV-Details_NB'!AC1824))</f>
        <v>0</v>
      </c>
      <c r="J1818" s="282"/>
      <c r="K1818" s="282"/>
      <c r="L1818" s="282"/>
      <c r="M1818" s="282"/>
      <c r="N1818" s="282"/>
      <c r="O1818" s="282"/>
      <c r="P1818" s="52">
        <f t="shared" si="507"/>
        <v>0</v>
      </c>
      <c r="Q1818" s="60"/>
      <c r="R1818" s="53">
        <f t="shared" si="513"/>
        <v>0</v>
      </c>
      <c r="S1818" s="59"/>
      <c r="T1818" s="61"/>
      <c r="U1818" s="342" t="str">
        <f t="shared" si="517"/>
        <v>k.A.</v>
      </c>
      <c r="V1818" s="343" t="str">
        <f t="shared" si="514"/>
        <v>k.A.</v>
      </c>
      <c r="W1818" s="343" t="str">
        <f>IFERROR(IF(OR($D1818="",$E1818=0,con_Ende=0),"k.A.",IF(VLOOKUP($D1818,rng_ND,5,0)="Nein",VLOOKUP($D1818,rng_ND,2,FALSE),MIN(VLOOKUP($D1818,rng_ND,2,FALSE),A_Stammdaten!$B$19-D_SAV!$E1818+1))),"k.A.")</f>
        <v>k.A.</v>
      </c>
      <c r="X1818" s="343" t="str">
        <f t="shared" si="515"/>
        <v>k.A.</v>
      </c>
      <c r="Y1818" s="62"/>
      <c r="Z1818" s="48">
        <f t="shared" si="516"/>
        <v>0</v>
      </c>
      <c r="AA1818" s="457"/>
      <c r="AB1818" s="55">
        <f t="shared" si="508"/>
        <v>0</v>
      </c>
      <c r="AC1818" s="55">
        <f>IF(A_Stammdaten!$B$25="ja",D_SAV!AA1818,D_SAV!AB1818)</f>
        <v>0</v>
      </c>
      <c r="AD1818" s="478">
        <f>IF(AC1818=0,0,IF(U1818-(con_EOGJahr-D_SAV!E1818)&lt;=0,AC1818,AC1818/V1818))</f>
        <v>0</v>
      </c>
      <c r="AE1818" s="478">
        <f>IFERROR(IF(AND(VLOOKUP(D1818,rng_ND,5,FALSE)="Ja",D_SAV!T1818="degressiv"),D_SAV!AC1818*Y1818/100,0),0)</f>
        <v>0</v>
      </c>
      <c r="AF1818" s="55">
        <f>IFERROR(IF(VLOOKUP(D1818,rng_ND,5,FALSE)="Ja",MAX(D_SAV!AD1818:AE1818),D_SAV!AD1818),0)</f>
        <v>0</v>
      </c>
      <c r="AG1818" s="55">
        <f t="shared" si="509"/>
        <v>0</v>
      </c>
      <c r="AH1818" s="55">
        <f t="shared" si="510"/>
        <v>0</v>
      </c>
      <c r="AI1818" s="55">
        <f t="shared" si="511"/>
        <v>0</v>
      </c>
      <c r="AJ1818" s="55">
        <f t="shared" si="512"/>
        <v>0</v>
      </c>
      <c r="AK1818" s="55">
        <f t="shared" si="503"/>
        <v>0</v>
      </c>
      <c r="AL1818" s="55">
        <f t="shared" si="504"/>
        <v>0</v>
      </c>
      <c r="AM1818" s="55">
        <f t="shared" si="505"/>
        <v>0</v>
      </c>
    </row>
    <row r="1819" spans="1:39" x14ac:dyDescent="0.25">
      <c r="A1819" s="47">
        <v>1815</v>
      </c>
      <c r="B1819" s="358" t="str">
        <f>IF(AND(E1819&lt;&gt;0,D1819&lt;&gt;0,F1819&lt;&gt;0),IF(C1819&lt;&gt;0,CONCATENATE(C1819,"-AGr",VLOOKUP(D1819,Listen!$A$2:$G$45,7,FALSE),"-",E1819,"-",F1819,),CONCATENATE("AGr",VLOOKUP(D1819,Listen!$A$2:$G$45,7,FALSE),"-",E1819,"-",F1819)),"keine vollständige ID")</f>
        <v>keine vollständige ID</v>
      </c>
      <c r="C1819" s="359">
        <f>'[2]III_SAV-Details_NB'!B1825</f>
        <v>0</v>
      </c>
      <c r="D1819" s="359">
        <f>'[2]III_SAV-Details_NB'!C1825</f>
        <v>0</v>
      </c>
      <c r="E1819" s="359">
        <f>'[2]III_SAV-Details_NB'!D1825</f>
        <v>0</v>
      </c>
      <c r="F1819" s="490"/>
      <c r="G1819" s="281">
        <f>'[2]III_SAV-Details_NB'!X1825</f>
        <v>0</v>
      </c>
      <c r="H1819" s="281">
        <f t="shared" si="506"/>
        <v>0</v>
      </c>
      <c r="I1819" s="281">
        <f>IF(con_EOGJahr=2025,'[2]III_SAV-Details_NB'!AA1825,IF(con_EOGJahr=2026,'[2]III_SAV-Details_NB'!AB1825,'[2]III_SAV-Details_NB'!AC1825))</f>
        <v>0</v>
      </c>
      <c r="J1819" s="282"/>
      <c r="K1819" s="282"/>
      <c r="L1819" s="282"/>
      <c r="M1819" s="282"/>
      <c r="N1819" s="282"/>
      <c r="O1819" s="282"/>
      <c r="P1819" s="52">
        <f t="shared" si="507"/>
        <v>0</v>
      </c>
      <c r="Q1819" s="60"/>
      <c r="R1819" s="53">
        <f t="shared" si="513"/>
        <v>0</v>
      </c>
      <c r="S1819" s="59"/>
      <c r="T1819" s="61"/>
      <c r="U1819" s="342" t="str">
        <f t="shared" si="517"/>
        <v>k.A.</v>
      </c>
      <c r="V1819" s="343" t="str">
        <f t="shared" si="514"/>
        <v>k.A.</v>
      </c>
      <c r="W1819" s="343" t="str">
        <f>IFERROR(IF(OR($D1819="",$E1819=0,con_Ende=0),"k.A.",IF(VLOOKUP($D1819,rng_ND,5,0)="Nein",VLOOKUP($D1819,rng_ND,2,FALSE),MIN(VLOOKUP($D1819,rng_ND,2,FALSE),A_Stammdaten!$B$19-D_SAV!$E1819+1))),"k.A.")</f>
        <v>k.A.</v>
      </c>
      <c r="X1819" s="343" t="str">
        <f t="shared" si="515"/>
        <v>k.A.</v>
      </c>
      <c r="Y1819" s="62"/>
      <c r="Z1819" s="48">
        <f t="shared" si="516"/>
        <v>0</v>
      </c>
      <c r="AA1819" s="457"/>
      <c r="AB1819" s="55">
        <f t="shared" si="508"/>
        <v>0</v>
      </c>
      <c r="AC1819" s="55">
        <f>IF(A_Stammdaten!$B$25="ja",D_SAV!AA1819,D_SAV!AB1819)</f>
        <v>0</v>
      </c>
      <c r="AD1819" s="478">
        <f>IF(AC1819=0,0,IF(U1819-(con_EOGJahr-D_SAV!E1819)&lt;=0,AC1819,AC1819/V1819))</f>
        <v>0</v>
      </c>
      <c r="AE1819" s="478">
        <f>IFERROR(IF(AND(VLOOKUP(D1819,rng_ND,5,FALSE)="Ja",D_SAV!T1819="degressiv"),D_SAV!AC1819*Y1819/100,0),0)</f>
        <v>0</v>
      </c>
      <c r="AF1819" s="55">
        <f>IFERROR(IF(VLOOKUP(D1819,rng_ND,5,FALSE)="Ja",MAX(D_SAV!AD1819:AE1819),D_SAV!AD1819),0)</f>
        <v>0</v>
      </c>
      <c r="AG1819" s="55">
        <f t="shared" si="509"/>
        <v>0</v>
      </c>
      <c r="AH1819" s="55">
        <f t="shared" si="510"/>
        <v>0</v>
      </c>
      <c r="AI1819" s="55">
        <f t="shared" si="511"/>
        <v>0</v>
      </c>
      <c r="AJ1819" s="55">
        <f t="shared" si="512"/>
        <v>0</v>
      </c>
      <c r="AK1819" s="55">
        <f t="shared" si="503"/>
        <v>0</v>
      </c>
      <c r="AL1819" s="55">
        <f t="shared" si="504"/>
        <v>0</v>
      </c>
      <c r="AM1819" s="55">
        <f t="shared" si="505"/>
        <v>0</v>
      </c>
    </row>
    <row r="1820" spans="1:39" x14ac:dyDescent="0.25">
      <c r="A1820" s="47">
        <v>1816</v>
      </c>
      <c r="B1820" s="358" t="str">
        <f>IF(AND(E1820&lt;&gt;0,D1820&lt;&gt;0,F1820&lt;&gt;0),IF(C1820&lt;&gt;0,CONCATENATE(C1820,"-AGr",VLOOKUP(D1820,Listen!$A$2:$G$45,7,FALSE),"-",E1820,"-",F1820,),CONCATENATE("AGr",VLOOKUP(D1820,Listen!$A$2:$G$45,7,FALSE),"-",E1820,"-",F1820)),"keine vollständige ID")</f>
        <v>keine vollständige ID</v>
      </c>
      <c r="C1820" s="359">
        <f>'[2]III_SAV-Details_NB'!B1826</f>
        <v>0</v>
      </c>
      <c r="D1820" s="359">
        <f>'[2]III_SAV-Details_NB'!C1826</f>
        <v>0</v>
      </c>
      <c r="E1820" s="359">
        <f>'[2]III_SAV-Details_NB'!D1826</f>
        <v>0</v>
      </c>
      <c r="F1820" s="490"/>
      <c r="G1820" s="281">
        <f>'[2]III_SAV-Details_NB'!X1826</f>
        <v>0</v>
      </c>
      <c r="H1820" s="281">
        <f t="shared" si="506"/>
        <v>0</v>
      </c>
      <c r="I1820" s="281">
        <f>IF(con_EOGJahr=2025,'[2]III_SAV-Details_NB'!AA1826,IF(con_EOGJahr=2026,'[2]III_SAV-Details_NB'!AB1826,'[2]III_SAV-Details_NB'!AC1826))</f>
        <v>0</v>
      </c>
      <c r="J1820" s="282"/>
      <c r="K1820" s="282"/>
      <c r="L1820" s="282"/>
      <c r="M1820" s="282"/>
      <c r="N1820" s="282"/>
      <c r="O1820" s="282"/>
      <c r="P1820" s="52">
        <f t="shared" si="507"/>
        <v>0</v>
      </c>
      <c r="Q1820" s="60"/>
      <c r="R1820" s="53">
        <f t="shared" si="513"/>
        <v>0</v>
      </c>
      <c r="S1820" s="59"/>
      <c r="T1820" s="61"/>
      <c r="U1820" s="342" t="str">
        <f t="shared" si="517"/>
        <v>k.A.</v>
      </c>
      <c r="V1820" s="343" t="str">
        <f t="shared" si="514"/>
        <v>k.A.</v>
      </c>
      <c r="W1820" s="343" t="str">
        <f>IFERROR(IF(OR($D1820="",$E1820=0,con_Ende=0),"k.A.",IF(VLOOKUP($D1820,rng_ND,5,0)="Nein",VLOOKUP($D1820,rng_ND,2,FALSE),MIN(VLOOKUP($D1820,rng_ND,2,FALSE),A_Stammdaten!$B$19-D_SAV!$E1820+1))),"k.A.")</f>
        <v>k.A.</v>
      </c>
      <c r="X1820" s="343" t="str">
        <f t="shared" si="515"/>
        <v>k.A.</v>
      </c>
      <c r="Y1820" s="62"/>
      <c r="Z1820" s="48">
        <f t="shared" si="516"/>
        <v>0</v>
      </c>
      <c r="AA1820" s="457"/>
      <c r="AB1820" s="55">
        <f t="shared" si="508"/>
        <v>0</v>
      </c>
      <c r="AC1820" s="55">
        <f>IF(A_Stammdaten!$B$25="ja",D_SAV!AA1820,D_SAV!AB1820)</f>
        <v>0</v>
      </c>
      <c r="AD1820" s="478">
        <f>IF(AC1820=0,0,IF(U1820-(con_EOGJahr-D_SAV!E1820)&lt;=0,AC1820,AC1820/V1820))</f>
        <v>0</v>
      </c>
      <c r="AE1820" s="478">
        <f>IFERROR(IF(AND(VLOOKUP(D1820,rng_ND,5,FALSE)="Ja",D_SAV!T1820="degressiv"),D_SAV!AC1820*Y1820/100,0),0)</f>
        <v>0</v>
      </c>
      <c r="AF1820" s="55">
        <f>IFERROR(IF(VLOOKUP(D1820,rng_ND,5,FALSE)="Ja",MAX(D_SAV!AD1820:AE1820),D_SAV!AD1820),0)</f>
        <v>0</v>
      </c>
      <c r="AG1820" s="55">
        <f t="shared" si="509"/>
        <v>0</v>
      </c>
      <c r="AH1820" s="55">
        <f t="shared" si="510"/>
        <v>0</v>
      </c>
      <c r="AI1820" s="55">
        <f t="shared" si="511"/>
        <v>0</v>
      </c>
      <c r="AJ1820" s="55">
        <f t="shared" si="512"/>
        <v>0</v>
      </c>
      <c r="AK1820" s="55">
        <f t="shared" si="503"/>
        <v>0</v>
      </c>
      <c r="AL1820" s="55">
        <f t="shared" si="504"/>
        <v>0</v>
      </c>
      <c r="AM1820" s="55">
        <f t="shared" si="505"/>
        <v>0</v>
      </c>
    </row>
    <row r="1821" spans="1:39" x14ac:dyDescent="0.25">
      <c r="A1821" s="47">
        <v>1817</v>
      </c>
      <c r="B1821" s="358" t="str">
        <f>IF(AND(E1821&lt;&gt;0,D1821&lt;&gt;0,F1821&lt;&gt;0),IF(C1821&lt;&gt;0,CONCATENATE(C1821,"-AGr",VLOOKUP(D1821,Listen!$A$2:$G$45,7,FALSE),"-",E1821,"-",F1821,),CONCATENATE("AGr",VLOOKUP(D1821,Listen!$A$2:$G$45,7,FALSE),"-",E1821,"-",F1821)),"keine vollständige ID")</f>
        <v>keine vollständige ID</v>
      </c>
      <c r="C1821" s="359">
        <f>'[2]III_SAV-Details_NB'!B1827</f>
        <v>0</v>
      </c>
      <c r="D1821" s="359">
        <f>'[2]III_SAV-Details_NB'!C1827</f>
        <v>0</v>
      </c>
      <c r="E1821" s="359">
        <f>'[2]III_SAV-Details_NB'!D1827</f>
        <v>0</v>
      </c>
      <c r="F1821" s="490"/>
      <c r="G1821" s="281">
        <f>'[2]III_SAV-Details_NB'!X1827</f>
        <v>0</v>
      </c>
      <c r="H1821" s="281">
        <f t="shared" si="506"/>
        <v>0</v>
      </c>
      <c r="I1821" s="281">
        <f>IF(con_EOGJahr=2025,'[2]III_SAV-Details_NB'!AA1827,IF(con_EOGJahr=2026,'[2]III_SAV-Details_NB'!AB1827,'[2]III_SAV-Details_NB'!AC1827))</f>
        <v>0</v>
      </c>
      <c r="J1821" s="282"/>
      <c r="K1821" s="282"/>
      <c r="L1821" s="282"/>
      <c r="M1821" s="282"/>
      <c r="N1821" s="282"/>
      <c r="O1821" s="282"/>
      <c r="P1821" s="52">
        <f t="shared" si="507"/>
        <v>0</v>
      </c>
      <c r="Q1821" s="60"/>
      <c r="R1821" s="53">
        <f t="shared" si="513"/>
        <v>0</v>
      </c>
      <c r="S1821" s="59"/>
      <c r="T1821" s="61"/>
      <c r="U1821" s="342" t="str">
        <f t="shared" si="517"/>
        <v>k.A.</v>
      </c>
      <c r="V1821" s="343" t="str">
        <f t="shared" si="514"/>
        <v>k.A.</v>
      </c>
      <c r="W1821" s="343" t="str">
        <f>IFERROR(IF(OR($D1821="",$E1821=0,con_Ende=0),"k.A.",IF(VLOOKUP($D1821,rng_ND,5,0)="Nein",VLOOKUP($D1821,rng_ND,2,FALSE),MIN(VLOOKUP($D1821,rng_ND,2,FALSE),A_Stammdaten!$B$19-D_SAV!$E1821+1))),"k.A.")</f>
        <v>k.A.</v>
      </c>
      <c r="X1821" s="343" t="str">
        <f t="shared" si="515"/>
        <v>k.A.</v>
      </c>
      <c r="Y1821" s="62"/>
      <c r="Z1821" s="48">
        <f t="shared" si="516"/>
        <v>0</v>
      </c>
      <c r="AA1821" s="457"/>
      <c r="AB1821" s="55">
        <f t="shared" si="508"/>
        <v>0</v>
      </c>
      <c r="AC1821" s="55">
        <f>IF(A_Stammdaten!$B$25="ja",D_SAV!AA1821,D_SAV!AB1821)</f>
        <v>0</v>
      </c>
      <c r="AD1821" s="478">
        <f>IF(AC1821=0,0,IF(U1821-(con_EOGJahr-D_SAV!E1821)&lt;=0,AC1821,AC1821/V1821))</f>
        <v>0</v>
      </c>
      <c r="AE1821" s="478">
        <f>IFERROR(IF(AND(VLOOKUP(D1821,rng_ND,5,FALSE)="Ja",D_SAV!T1821="degressiv"),D_SAV!AC1821*Y1821/100,0),0)</f>
        <v>0</v>
      </c>
      <c r="AF1821" s="55">
        <f>IFERROR(IF(VLOOKUP(D1821,rng_ND,5,FALSE)="Ja",MAX(D_SAV!AD1821:AE1821),D_SAV!AD1821),0)</f>
        <v>0</v>
      </c>
      <c r="AG1821" s="55">
        <f t="shared" si="509"/>
        <v>0</v>
      </c>
      <c r="AH1821" s="55">
        <f t="shared" si="510"/>
        <v>0</v>
      </c>
      <c r="AI1821" s="55">
        <f t="shared" si="511"/>
        <v>0</v>
      </c>
      <c r="AJ1821" s="55">
        <f t="shared" si="512"/>
        <v>0</v>
      </c>
      <c r="AK1821" s="55">
        <f t="shared" si="503"/>
        <v>0</v>
      </c>
      <c r="AL1821" s="55">
        <f t="shared" si="504"/>
        <v>0</v>
      </c>
      <c r="AM1821" s="55">
        <f t="shared" si="505"/>
        <v>0</v>
      </c>
    </row>
    <row r="1822" spans="1:39" x14ac:dyDescent="0.25">
      <c r="A1822" s="47">
        <v>1818</v>
      </c>
      <c r="B1822" s="358" t="str">
        <f>IF(AND(E1822&lt;&gt;0,D1822&lt;&gt;0,F1822&lt;&gt;0),IF(C1822&lt;&gt;0,CONCATENATE(C1822,"-AGr",VLOOKUP(D1822,Listen!$A$2:$G$45,7,FALSE),"-",E1822,"-",F1822,),CONCATENATE("AGr",VLOOKUP(D1822,Listen!$A$2:$G$45,7,FALSE),"-",E1822,"-",F1822)),"keine vollständige ID")</f>
        <v>keine vollständige ID</v>
      </c>
      <c r="C1822" s="359">
        <f>'[2]III_SAV-Details_NB'!B1828</f>
        <v>0</v>
      </c>
      <c r="D1822" s="359">
        <f>'[2]III_SAV-Details_NB'!C1828</f>
        <v>0</v>
      </c>
      <c r="E1822" s="359">
        <f>'[2]III_SAV-Details_NB'!D1828</f>
        <v>0</v>
      </c>
      <c r="F1822" s="490"/>
      <c r="G1822" s="281">
        <f>'[2]III_SAV-Details_NB'!X1828</f>
        <v>0</v>
      </c>
      <c r="H1822" s="281">
        <f t="shared" si="506"/>
        <v>0</v>
      </c>
      <c r="I1822" s="281">
        <f>IF(con_EOGJahr=2025,'[2]III_SAV-Details_NB'!AA1828,IF(con_EOGJahr=2026,'[2]III_SAV-Details_NB'!AB1828,'[2]III_SAV-Details_NB'!AC1828))</f>
        <v>0</v>
      </c>
      <c r="J1822" s="282"/>
      <c r="K1822" s="282"/>
      <c r="L1822" s="282"/>
      <c r="M1822" s="282"/>
      <c r="N1822" s="282"/>
      <c r="O1822" s="282"/>
      <c r="P1822" s="52">
        <f t="shared" si="507"/>
        <v>0</v>
      </c>
      <c r="Q1822" s="60"/>
      <c r="R1822" s="53">
        <f t="shared" si="513"/>
        <v>0</v>
      </c>
      <c r="S1822" s="59"/>
      <c r="T1822" s="61"/>
      <c r="U1822" s="342" t="str">
        <f t="shared" si="517"/>
        <v>k.A.</v>
      </c>
      <c r="V1822" s="343" t="str">
        <f t="shared" si="514"/>
        <v>k.A.</v>
      </c>
      <c r="W1822" s="343" t="str">
        <f>IFERROR(IF(OR($D1822="",$E1822=0,con_Ende=0),"k.A.",IF(VLOOKUP($D1822,rng_ND,5,0)="Nein",VLOOKUP($D1822,rng_ND,2,FALSE),MIN(VLOOKUP($D1822,rng_ND,2,FALSE),A_Stammdaten!$B$19-D_SAV!$E1822+1))),"k.A.")</f>
        <v>k.A.</v>
      </c>
      <c r="X1822" s="343" t="str">
        <f t="shared" si="515"/>
        <v>k.A.</v>
      </c>
      <c r="Y1822" s="62"/>
      <c r="Z1822" s="48">
        <f t="shared" si="516"/>
        <v>0</v>
      </c>
      <c r="AA1822" s="457"/>
      <c r="AB1822" s="55">
        <f t="shared" si="508"/>
        <v>0</v>
      </c>
      <c r="AC1822" s="55">
        <f>IF(A_Stammdaten!$B$25="ja",D_SAV!AA1822,D_SAV!AB1822)</f>
        <v>0</v>
      </c>
      <c r="AD1822" s="478">
        <f>IF(AC1822=0,0,IF(U1822-(con_EOGJahr-D_SAV!E1822)&lt;=0,AC1822,AC1822/V1822))</f>
        <v>0</v>
      </c>
      <c r="AE1822" s="478">
        <f>IFERROR(IF(AND(VLOOKUP(D1822,rng_ND,5,FALSE)="Ja",D_SAV!T1822="degressiv"),D_SAV!AC1822*Y1822/100,0),0)</f>
        <v>0</v>
      </c>
      <c r="AF1822" s="55">
        <f>IFERROR(IF(VLOOKUP(D1822,rng_ND,5,FALSE)="Ja",MAX(D_SAV!AD1822:AE1822),D_SAV!AD1822),0)</f>
        <v>0</v>
      </c>
      <c r="AG1822" s="55">
        <f t="shared" si="509"/>
        <v>0</v>
      </c>
      <c r="AH1822" s="55">
        <f t="shared" si="510"/>
        <v>0</v>
      </c>
      <c r="AI1822" s="55">
        <f t="shared" si="511"/>
        <v>0</v>
      </c>
      <c r="AJ1822" s="55">
        <f t="shared" si="512"/>
        <v>0</v>
      </c>
      <c r="AK1822" s="55">
        <f t="shared" si="503"/>
        <v>0</v>
      </c>
      <c r="AL1822" s="55">
        <f t="shared" si="504"/>
        <v>0</v>
      </c>
      <c r="AM1822" s="55">
        <f t="shared" si="505"/>
        <v>0</v>
      </c>
    </row>
    <row r="1823" spans="1:39" x14ac:dyDescent="0.25">
      <c r="A1823" s="47">
        <v>1819</v>
      </c>
      <c r="B1823" s="358" t="str">
        <f>IF(AND(E1823&lt;&gt;0,D1823&lt;&gt;0,F1823&lt;&gt;0),IF(C1823&lt;&gt;0,CONCATENATE(C1823,"-AGr",VLOOKUP(D1823,Listen!$A$2:$G$45,7,FALSE),"-",E1823,"-",F1823,),CONCATENATE("AGr",VLOOKUP(D1823,Listen!$A$2:$G$45,7,FALSE),"-",E1823,"-",F1823)),"keine vollständige ID")</f>
        <v>keine vollständige ID</v>
      </c>
      <c r="C1823" s="359">
        <f>'[2]III_SAV-Details_NB'!B1829</f>
        <v>0</v>
      </c>
      <c r="D1823" s="359">
        <f>'[2]III_SAV-Details_NB'!C1829</f>
        <v>0</v>
      </c>
      <c r="E1823" s="359">
        <f>'[2]III_SAV-Details_NB'!D1829</f>
        <v>0</v>
      </c>
      <c r="F1823" s="490"/>
      <c r="G1823" s="281">
        <f>'[2]III_SAV-Details_NB'!X1829</f>
        <v>0</v>
      </c>
      <c r="H1823" s="281">
        <f t="shared" si="506"/>
        <v>0</v>
      </c>
      <c r="I1823" s="281">
        <f>IF(con_EOGJahr=2025,'[2]III_SAV-Details_NB'!AA1829,IF(con_EOGJahr=2026,'[2]III_SAV-Details_NB'!AB1829,'[2]III_SAV-Details_NB'!AC1829))</f>
        <v>0</v>
      </c>
      <c r="J1823" s="282"/>
      <c r="K1823" s="282"/>
      <c r="L1823" s="282"/>
      <c r="M1823" s="282"/>
      <c r="N1823" s="282"/>
      <c r="O1823" s="282"/>
      <c r="P1823" s="52">
        <f t="shared" si="507"/>
        <v>0</v>
      </c>
      <c r="Q1823" s="60"/>
      <c r="R1823" s="53">
        <f t="shared" si="513"/>
        <v>0</v>
      </c>
      <c r="S1823" s="59"/>
      <c r="T1823" s="61"/>
      <c r="U1823" s="342" t="str">
        <f t="shared" si="517"/>
        <v>k.A.</v>
      </c>
      <c r="V1823" s="343" t="str">
        <f t="shared" si="514"/>
        <v>k.A.</v>
      </c>
      <c r="W1823" s="343" t="str">
        <f>IFERROR(IF(OR($D1823="",$E1823=0,con_Ende=0),"k.A.",IF(VLOOKUP($D1823,rng_ND,5,0)="Nein",VLOOKUP($D1823,rng_ND,2,FALSE),MIN(VLOOKUP($D1823,rng_ND,2,FALSE),A_Stammdaten!$B$19-D_SAV!$E1823+1))),"k.A.")</f>
        <v>k.A.</v>
      </c>
      <c r="X1823" s="343" t="str">
        <f t="shared" si="515"/>
        <v>k.A.</v>
      </c>
      <c r="Y1823" s="62"/>
      <c r="Z1823" s="48">
        <f t="shared" si="516"/>
        <v>0</v>
      </c>
      <c r="AA1823" s="457"/>
      <c r="AB1823" s="55">
        <f t="shared" si="508"/>
        <v>0</v>
      </c>
      <c r="AC1823" s="55">
        <f>IF(A_Stammdaten!$B$25="ja",D_SAV!AA1823,D_SAV!AB1823)</f>
        <v>0</v>
      </c>
      <c r="AD1823" s="478">
        <f>IF(AC1823=0,0,IF(U1823-(con_EOGJahr-D_SAV!E1823)&lt;=0,AC1823,AC1823/V1823))</f>
        <v>0</v>
      </c>
      <c r="AE1823" s="478">
        <f>IFERROR(IF(AND(VLOOKUP(D1823,rng_ND,5,FALSE)="Ja",D_SAV!T1823="degressiv"),D_SAV!AC1823*Y1823/100,0),0)</f>
        <v>0</v>
      </c>
      <c r="AF1823" s="55">
        <f>IFERROR(IF(VLOOKUP(D1823,rng_ND,5,FALSE)="Ja",MAX(D_SAV!AD1823:AE1823),D_SAV!AD1823),0)</f>
        <v>0</v>
      </c>
      <c r="AG1823" s="55">
        <f t="shared" si="509"/>
        <v>0</v>
      </c>
      <c r="AH1823" s="55">
        <f t="shared" si="510"/>
        <v>0</v>
      </c>
      <c r="AI1823" s="55">
        <f t="shared" si="511"/>
        <v>0</v>
      </c>
      <c r="AJ1823" s="55">
        <f t="shared" si="512"/>
        <v>0</v>
      </c>
      <c r="AK1823" s="55">
        <f t="shared" si="503"/>
        <v>0</v>
      </c>
      <c r="AL1823" s="55">
        <f t="shared" si="504"/>
        <v>0</v>
      </c>
      <c r="AM1823" s="55">
        <f t="shared" si="505"/>
        <v>0</v>
      </c>
    </row>
    <row r="1824" spans="1:39" x14ac:dyDescent="0.25">
      <c r="A1824" s="47">
        <v>1820</v>
      </c>
      <c r="B1824" s="358" t="str">
        <f>IF(AND(E1824&lt;&gt;0,D1824&lt;&gt;0,F1824&lt;&gt;0),IF(C1824&lt;&gt;0,CONCATENATE(C1824,"-AGr",VLOOKUP(D1824,Listen!$A$2:$G$45,7,FALSE),"-",E1824,"-",F1824,),CONCATENATE("AGr",VLOOKUP(D1824,Listen!$A$2:$G$45,7,FALSE),"-",E1824,"-",F1824)),"keine vollständige ID")</f>
        <v>keine vollständige ID</v>
      </c>
      <c r="C1824" s="359">
        <f>'[2]III_SAV-Details_NB'!B1830</f>
        <v>0</v>
      </c>
      <c r="D1824" s="359">
        <f>'[2]III_SAV-Details_NB'!C1830</f>
        <v>0</v>
      </c>
      <c r="E1824" s="359">
        <f>'[2]III_SAV-Details_NB'!D1830</f>
        <v>0</v>
      </c>
      <c r="F1824" s="490"/>
      <c r="G1824" s="281">
        <f>'[2]III_SAV-Details_NB'!X1830</f>
        <v>0</v>
      </c>
      <c r="H1824" s="281">
        <f t="shared" si="506"/>
        <v>0</v>
      </c>
      <c r="I1824" s="281">
        <f>IF(con_EOGJahr=2025,'[2]III_SAV-Details_NB'!AA1830,IF(con_EOGJahr=2026,'[2]III_SAV-Details_NB'!AB1830,'[2]III_SAV-Details_NB'!AC1830))</f>
        <v>0</v>
      </c>
      <c r="J1824" s="282"/>
      <c r="K1824" s="282"/>
      <c r="L1824" s="282"/>
      <c r="M1824" s="282"/>
      <c r="N1824" s="282"/>
      <c r="O1824" s="282"/>
      <c r="P1824" s="52">
        <f t="shared" si="507"/>
        <v>0</v>
      </c>
      <c r="Q1824" s="60"/>
      <c r="R1824" s="53">
        <f t="shared" si="513"/>
        <v>0</v>
      </c>
      <c r="S1824" s="59"/>
      <c r="T1824" s="61"/>
      <c r="U1824" s="342" t="str">
        <f t="shared" si="517"/>
        <v>k.A.</v>
      </c>
      <c r="V1824" s="343" t="str">
        <f t="shared" si="514"/>
        <v>k.A.</v>
      </c>
      <c r="W1824" s="343" t="str">
        <f>IFERROR(IF(OR($D1824="",$E1824=0,con_Ende=0),"k.A.",IF(VLOOKUP($D1824,rng_ND,5,0)="Nein",VLOOKUP($D1824,rng_ND,2,FALSE),MIN(VLOOKUP($D1824,rng_ND,2,FALSE),A_Stammdaten!$B$19-D_SAV!$E1824+1))),"k.A.")</f>
        <v>k.A.</v>
      </c>
      <c r="X1824" s="343" t="str">
        <f t="shared" si="515"/>
        <v>k.A.</v>
      </c>
      <c r="Y1824" s="62"/>
      <c r="Z1824" s="48">
        <f t="shared" si="516"/>
        <v>0</v>
      </c>
      <c r="AA1824" s="457"/>
      <c r="AB1824" s="55">
        <f t="shared" si="508"/>
        <v>0</v>
      </c>
      <c r="AC1824" s="55">
        <f>IF(A_Stammdaten!$B$25="ja",D_SAV!AA1824,D_SAV!AB1824)</f>
        <v>0</v>
      </c>
      <c r="AD1824" s="478">
        <f>IF(AC1824=0,0,IF(U1824-(con_EOGJahr-D_SAV!E1824)&lt;=0,AC1824,AC1824/V1824))</f>
        <v>0</v>
      </c>
      <c r="AE1824" s="478">
        <f>IFERROR(IF(AND(VLOOKUP(D1824,rng_ND,5,FALSE)="Ja",D_SAV!T1824="degressiv"),D_SAV!AC1824*Y1824/100,0),0)</f>
        <v>0</v>
      </c>
      <c r="AF1824" s="55">
        <f>IFERROR(IF(VLOOKUP(D1824,rng_ND,5,FALSE)="Ja",MAX(D_SAV!AD1824:AE1824),D_SAV!AD1824),0)</f>
        <v>0</v>
      </c>
      <c r="AG1824" s="55">
        <f t="shared" si="509"/>
        <v>0</v>
      </c>
      <c r="AH1824" s="55">
        <f t="shared" si="510"/>
        <v>0</v>
      </c>
      <c r="AI1824" s="55">
        <f t="shared" si="511"/>
        <v>0</v>
      </c>
      <c r="AJ1824" s="55">
        <f t="shared" si="512"/>
        <v>0</v>
      </c>
      <c r="AK1824" s="55">
        <f t="shared" si="503"/>
        <v>0</v>
      </c>
      <c r="AL1824" s="55">
        <f t="shared" si="504"/>
        <v>0</v>
      </c>
      <c r="AM1824" s="55">
        <f t="shared" si="505"/>
        <v>0</v>
      </c>
    </row>
    <row r="1825" spans="1:39" x14ac:dyDescent="0.25">
      <c r="A1825" s="47">
        <v>1821</v>
      </c>
      <c r="B1825" s="358" t="str">
        <f>IF(AND(E1825&lt;&gt;0,D1825&lt;&gt;0,F1825&lt;&gt;0),IF(C1825&lt;&gt;0,CONCATENATE(C1825,"-AGr",VLOOKUP(D1825,Listen!$A$2:$G$45,7,FALSE),"-",E1825,"-",F1825,),CONCATENATE("AGr",VLOOKUP(D1825,Listen!$A$2:$G$45,7,FALSE),"-",E1825,"-",F1825)),"keine vollständige ID")</f>
        <v>keine vollständige ID</v>
      </c>
      <c r="C1825" s="359">
        <f>'[2]III_SAV-Details_NB'!B1831</f>
        <v>0</v>
      </c>
      <c r="D1825" s="359">
        <f>'[2]III_SAV-Details_NB'!C1831</f>
        <v>0</v>
      </c>
      <c r="E1825" s="359">
        <f>'[2]III_SAV-Details_NB'!D1831</f>
        <v>0</v>
      </c>
      <c r="F1825" s="490"/>
      <c r="G1825" s="281">
        <f>'[2]III_SAV-Details_NB'!X1831</f>
        <v>0</v>
      </c>
      <c r="H1825" s="281">
        <f t="shared" si="506"/>
        <v>0</v>
      </c>
      <c r="I1825" s="281">
        <f>IF(con_EOGJahr=2025,'[2]III_SAV-Details_NB'!AA1831,IF(con_EOGJahr=2026,'[2]III_SAV-Details_NB'!AB1831,'[2]III_SAV-Details_NB'!AC1831))</f>
        <v>0</v>
      </c>
      <c r="J1825" s="282"/>
      <c r="K1825" s="282"/>
      <c r="L1825" s="282"/>
      <c r="M1825" s="282"/>
      <c r="N1825" s="282"/>
      <c r="O1825" s="282"/>
      <c r="P1825" s="52">
        <f t="shared" si="507"/>
        <v>0</v>
      </c>
      <c r="Q1825" s="60"/>
      <c r="R1825" s="53">
        <f t="shared" si="513"/>
        <v>0</v>
      </c>
      <c r="S1825" s="59"/>
      <c r="T1825" s="61"/>
      <c r="U1825" s="342" t="str">
        <f t="shared" si="517"/>
        <v>k.A.</v>
      </c>
      <c r="V1825" s="343" t="str">
        <f t="shared" si="514"/>
        <v>k.A.</v>
      </c>
      <c r="W1825" s="343" t="str">
        <f>IFERROR(IF(OR($D1825="",$E1825=0,con_Ende=0),"k.A.",IF(VLOOKUP($D1825,rng_ND,5,0)="Nein",VLOOKUP($D1825,rng_ND,2,FALSE),MIN(VLOOKUP($D1825,rng_ND,2,FALSE),A_Stammdaten!$B$19-D_SAV!$E1825+1))),"k.A.")</f>
        <v>k.A.</v>
      </c>
      <c r="X1825" s="343" t="str">
        <f t="shared" si="515"/>
        <v>k.A.</v>
      </c>
      <c r="Y1825" s="62"/>
      <c r="Z1825" s="48">
        <f t="shared" si="516"/>
        <v>0</v>
      </c>
      <c r="AA1825" s="457"/>
      <c r="AB1825" s="55">
        <f t="shared" si="508"/>
        <v>0</v>
      </c>
      <c r="AC1825" s="55">
        <f>IF(A_Stammdaten!$B$25="ja",D_SAV!AA1825,D_SAV!AB1825)</f>
        <v>0</v>
      </c>
      <c r="AD1825" s="478">
        <f>IF(AC1825=0,0,IF(U1825-(con_EOGJahr-D_SAV!E1825)&lt;=0,AC1825,AC1825/V1825))</f>
        <v>0</v>
      </c>
      <c r="AE1825" s="478">
        <f>IFERROR(IF(AND(VLOOKUP(D1825,rng_ND,5,FALSE)="Ja",D_SAV!T1825="degressiv"),D_SAV!AC1825*Y1825/100,0),0)</f>
        <v>0</v>
      </c>
      <c r="AF1825" s="55">
        <f>IFERROR(IF(VLOOKUP(D1825,rng_ND,5,FALSE)="Ja",MAX(D_SAV!AD1825:AE1825),D_SAV!AD1825),0)</f>
        <v>0</v>
      </c>
      <c r="AG1825" s="55">
        <f t="shared" si="509"/>
        <v>0</v>
      </c>
      <c r="AH1825" s="55">
        <f t="shared" si="510"/>
        <v>0</v>
      </c>
      <c r="AI1825" s="55">
        <f t="shared" si="511"/>
        <v>0</v>
      </c>
      <c r="AJ1825" s="55">
        <f t="shared" si="512"/>
        <v>0</v>
      </c>
      <c r="AK1825" s="55">
        <f t="shared" si="503"/>
        <v>0</v>
      </c>
      <c r="AL1825" s="55">
        <f t="shared" si="504"/>
        <v>0</v>
      </c>
      <c r="AM1825" s="55">
        <f t="shared" si="505"/>
        <v>0</v>
      </c>
    </row>
    <row r="1826" spans="1:39" x14ac:dyDescent="0.25">
      <c r="A1826" s="47">
        <v>1822</v>
      </c>
      <c r="B1826" s="358" t="str">
        <f>IF(AND(E1826&lt;&gt;0,D1826&lt;&gt;0,F1826&lt;&gt;0),IF(C1826&lt;&gt;0,CONCATENATE(C1826,"-AGr",VLOOKUP(D1826,Listen!$A$2:$G$45,7,FALSE),"-",E1826,"-",F1826,),CONCATENATE("AGr",VLOOKUP(D1826,Listen!$A$2:$G$45,7,FALSE),"-",E1826,"-",F1826)),"keine vollständige ID")</f>
        <v>keine vollständige ID</v>
      </c>
      <c r="C1826" s="359">
        <f>'[2]III_SAV-Details_NB'!B1832</f>
        <v>0</v>
      </c>
      <c r="D1826" s="359">
        <f>'[2]III_SAV-Details_NB'!C1832</f>
        <v>0</v>
      </c>
      <c r="E1826" s="359">
        <f>'[2]III_SAV-Details_NB'!D1832</f>
        <v>0</v>
      </c>
      <c r="F1826" s="490"/>
      <c r="G1826" s="281">
        <f>'[2]III_SAV-Details_NB'!X1832</f>
        <v>0</v>
      </c>
      <c r="H1826" s="281">
        <f t="shared" si="506"/>
        <v>0</v>
      </c>
      <c r="I1826" s="281">
        <f>IF(con_EOGJahr=2025,'[2]III_SAV-Details_NB'!AA1832,IF(con_EOGJahr=2026,'[2]III_SAV-Details_NB'!AB1832,'[2]III_SAV-Details_NB'!AC1832))</f>
        <v>0</v>
      </c>
      <c r="J1826" s="282"/>
      <c r="K1826" s="282"/>
      <c r="L1826" s="282"/>
      <c r="M1826" s="282"/>
      <c r="N1826" s="282"/>
      <c r="O1826" s="282"/>
      <c r="P1826" s="52">
        <f t="shared" si="507"/>
        <v>0</v>
      </c>
      <c r="Q1826" s="60"/>
      <c r="R1826" s="53">
        <f t="shared" si="513"/>
        <v>0</v>
      </c>
      <c r="S1826" s="59"/>
      <c r="T1826" s="61"/>
      <c r="U1826" s="342" t="str">
        <f t="shared" si="517"/>
        <v>k.A.</v>
      </c>
      <c r="V1826" s="343" t="str">
        <f t="shared" si="514"/>
        <v>k.A.</v>
      </c>
      <c r="W1826" s="343" t="str">
        <f>IFERROR(IF(OR($D1826="",$E1826=0,con_Ende=0),"k.A.",IF(VLOOKUP($D1826,rng_ND,5,0)="Nein",VLOOKUP($D1826,rng_ND,2,FALSE),MIN(VLOOKUP($D1826,rng_ND,2,FALSE),A_Stammdaten!$B$19-D_SAV!$E1826+1))),"k.A.")</f>
        <v>k.A.</v>
      </c>
      <c r="X1826" s="343" t="str">
        <f t="shared" si="515"/>
        <v>k.A.</v>
      </c>
      <c r="Y1826" s="62"/>
      <c r="Z1826" s="48">
        <f t="shared" si="516"/>
        <v>0</v>
      </c>
      <c r="AA1826" s="457"/>
      <c r="AB1826" s="55">
        <f t="shared" si="508"/>
        <v>0</v>
      </c>
      <c r="AC1826" s="55">
        <f>IF(A_Stammdaten!$B$25="ja",D_SAV!AA1826,D_SAV!AB1826)</f>
        <v>0</v>
      </c>
      <c r="AD1826" s="478">
        <f>IF(AC1826=0,0,IF(U1826-(con_EOGJahr-D_SAV!E1826)&lt;=0,AC1826,AC1826/V1826))</f>
        <v>0</v>
      </c>
      <c r="AE1826" s="478">
        <f>IFERROR(IF(AND(VLOOKUP(D1826,rng_ND,5,FALSE)="Ja",D_SAV!T1826="degressiv"),D_SAV!AC1826*Y1826/100,0),0)</f>
        <v>0</v>
      </c>
      <c r="AF1826" s="55">
        <f>IFERROR(IF(VLOOKUP(D1826,rng_ND,5,FALSE)="Ja",MAX(D_SAV!AD1826:AE1826),D_SAV!AD1826),0)</f>
        <v>0</v>
      </c>
      <c r="AG1826" s="55">
        <f t="shared" si="509"/>
        <v>0</v>
      </c>
      <c r="AH1826" s="55">
        <f t="shared" si="510"/>
        <v>0</v>
      </c>
      <c r="AI1826" s="55">
        <f t="shared" si="511"/>
        <v>0</v>
      </c>
      <c r="AJ1826" s="55">
        <f t="shared" si="512"/>
        <v>0</v>
      </c>
      <c r="AK1826" s="55">
        <f t="shared" si="503"/>
        <v>0</v>
      </c>
      <c r="AL1826" s="55">
        <f t="shared" si="504"/>
        <v>0</v>
      </c>
      <c r="AM1826" s="55">
        <f t="shared" si="505"/>
        <v>0</v>
      </c>
    </row>
    <row r="1827" spans="1:39" x14ac:dyDescent="0.25">
      <c r="A1827" s="47">
        <v>1823</v>
      </c>
      <c r="B1827" s="358" t="str">
        <f>IF(AND(E1827&lt;&gt;0,D1827&lt;&gt;0,F1827&lt;&gt;0),IF(C1827&lt;&gt;0,CONCATENATE(C1827,"-AGr",VLOOKUP(D1827,Listen!$A$2:$G$45,7,FALSE),"-",E1827,"-",F1827,),CONCATENATE("AGr",VLOOKUP(D1827,Listen!$A$2:$G$45,7,FALSE),"-",E1827,"-",F1827)),"keine vollständige ID")</f>
        <v>keine vollständige ID</v>
      </c>
      <c r="C1827" s="359">
        <f>'[2]III_SAV-Details_NB'!B1833</f>
        <v>0</v>
      </c>
      <c r="D1827" s="359">
        <f>'[2]III_SAV-Details_NB'!C1833</f>
        <v>0</v>
      </c>
      <c r="E1827" s="359">
        <f>'[2]III_SAV-Details_NB'!D1833</f>
        <v>0</v>
      </c>
      <c r="F1827" s="490"/>
      <c r="G1827" s="281">
        <f>'[2]III_SAV-Details_NB'!X1833</f>
        <v>0</v>
      </c>
      <c r="H1827" s="281">
        <f t="shared" si="506"/>
        <v>0</v>
      </c>
      <c r="I1827" s="281">
        <f>IF(con_EOGJahr=2025,'[2]III_SAV-Details_NB'!AA1833,IF(con_EOGJahr=2026,'[2]III_SAV-Details_NB'!AB1833,'[2]III_SAV-Details_NB'!AC1833))</f>
        <v>0</v>
      </c>
      <c r="J1827" s="282"/>
      <c r="K1827" s="282"/>
      <c r="L1827" s="282"/>
      <c r="M1827" s="282"/>
      <c r="N1827" s="282"/>
      <c r="O1827" s="282"/>
      <c r="P1827" s="52">
        <f t="shared" si="507"/>
        <v>0</v>
      </c>
      <c r="Q1827" s="60"/>
      <c r="R1827" s="53">
        <f t="shared" si="513"/>
        <v>0</v>
      </c>
      <c r="S1827" s="59"/>
      <c r="T1827" s="61"/>
      <c r="U1827" s="342" t="str">
        <f t="shared" si="517"/>
        <v>k.A.</v>
      </c>
      <c r="V1827" s="343" t="str">
        <f t="shared" si="514"/>
        <v>k.A.</v>
      </c>
      <c r="W1827" s="343" t="str">
        <f>IFERROR(IF(OR($D1827="",$E1827=0,con_Ende=0),"k.A.",IF(VLOOKUP($D1827,rng_ND,5,0)="Nein",VLOOKUP($D1827,rng_ND,2,FALSE),MIN(VLOOKUP($D1827,rng_ND,2,FALSE),A_Stammdaten!$B$19-D_SAV!$E1827+1))),"k.A.")</f>
        <v>k.A.</v>
      </c>
      <c r="X1827" s="343" t="str">
        <f t="shared" si="515"/>
        <v>k.A.</v>
      </c>
      <c r="Y1827" s="62"/>
      <c r="Z1827" s="48">
        <f t="shared" si="516"/>
        <v>0</v>
      </c>
      <c r="AA1827" s="457"/>
      <c r="AB1827" s="55">
        <f t="shared" si="508"/>
        <v>0</v>
      </c>
      <c r="AC1827" s="55">
        <f>IF(A_Stammdaten!$B$25="ja",D_SAV!AA1827,D_SAV!AB1827)</f>
        <v>0</v>
      </c>
      <c r="AD1827" s="478">
        <f>IF(AC1827=0,0,IF(U1827-(con_EOGJahr-D_SAV!E1827)&lt;=0,AC1827,AC1827/V1827))</f>
        <v>0</v>
      </c>
      <c r="AE1827" s="478">
        <f>IFERROR(IF(AND(VLOOKUP(D1827,rng_ND,5,FALSE)="Ja",D_SAV!T1827="degressiv"),D_SAV!AC1827*Y1827/100,0),0)</f>
        <v>0</v>
      </c>
      <c r="AF1827" s="55">
        <f>IFERROR(IF(VLOOKUP(D1827,rng_ND,5,FALSE)="Ja",MAX(D_SAV!AD1827:AE1827),D_SAV!AD1827),0)</f>
        <v>0</v>
      </c>
      <c r="AG1827" s="55">
        <f t="shared" si="509"/>
        <v>0</v>
      </c>
      <c r="AH1827" s="55">
        <f t="shared" si="510"/>
        <v>0</v>
      </c>
      <c r="AI1827" s="55">
        <f t="shared" si="511"/>
        <v>0</v>
      </c>
      <c r="AJ1827" s="55">
        <f t="shared" si="512"/>
        <v>0</v>
      </c>
      <c r="AK1827" s="55">
        <f t="shared" si="503"/>
        <v>0</v>
      </c>
      <c r="AL1827" s="55">
        <f t="shared" si="504"/>
        <v>0</v>
      </c>
      <c r="AM1827" s="55">
        <f t="shared" si="505"/>
        <v>0</v>
      </c>
    </row>
    <row r="1828" spans="1:39" x14ac:dyDescent="0.25">
      <c r="A1828" s="47">
        <v>1824</v>
      </c>
      <c r="B1828" s="358" t="str">
        <f>IF(AND(E1828&lt;&gt;0,D1828&lt;&gt;0,F1828&lt;&gt;0),IF(C1828&lt;&gt;0,CONCATENATE(C1828,"-AGr",VLOOKUP(D1828,Listen!$A$2:$G$45,7,FALSE),"-",E1828,"-",F1828,),CONCATENATE("AGr",VLOOKUP(D1828,Listen!$A$2:$G$45,7,FALSE),"-",E1828,"-",F1828)),"keine vollständige ID")</f>
        <v>keine vollständige ID</v>
      </c>
      <c r="C1828" s="359">
        <f>'[2]III_SAV-Details_NB'!B1834</f>
        <v>0</v>
      </c>
      <c r="D1828" s="359">
        <f>'[2]III_SAV-Details_NB'!C1834</f>
        <v>0</v>
      </c>
      <c r="E1828" s="359">
        <f>'[2]III_SAV-Details_NB'!D1834</f>
        <v>0</v>
      </c>
      <c r="F1828" s="490"/>
      <c r="G1828" s="281">
        <f>'[2]III_SAV-Details_NB'!X1834</f>
        <v>0</v>
      </c>
      <c r="H1828" s="281">
        <f t="shared" si="506"/>
        <v>0</v>
      </c>
      <c r="I1828" s="281">
        <f>IF(con_EOGJahr=2025,'[2]III_SAV-Details_NB'!AA1834,IF(con_EOGJahr=2026,'[2]III_SAV-Details_NB'!AB1834,'[2]III_SAV-Details_NB'!AC1834))</f>
        <v>0</v>
      </c>
      <c r="J1828" s="282"/>
      <c r="K1828" s="282"/>
      <c r="L1828" s="282"/>
      <c r="M1828" s="282"/>
      <c r="N1828" s="282"/>
      <c r="O1828" s="282"/>
      <c r="P1828" s="52">
        <f t="shared" si="507"/>
        <v>0</v>
      </c>
      <c r="Q1828" s="60"/>
      <c r="R1828" s="53">
        <f t="shared" si="513"/>
        <v>0</v>
      </c>
      <c r="S1828" s="59"/>
      <c r="T1828" s="61"/>
      <c r="U1828" s="342" t="str">
        <f t="shared" si="517"/>
        <v>k.A.</v>
      </c>
      <c r="V1828" s="343" t="str">
        <f t="shared" si="514"/>
        <v>k.A.</v>
      </c>
      <c r="W1828" s="343" t="str">
        <f>IFERROR(IF(OR($D1828="",$E1828=0,con_Ende=0),"k.A.",IF(VLOOKUP($D1828,rng_ND,5,0)="Nein",VLOOKUP($D1828,rng_ND,2,FALSE),MIN(VLOOKUP($D1828,rng_ND,2,FALSE),A_Stammdaten!$B$19-D_SAV!$E1828+1))),"k.A.")</f>
        <v>k.A.</v>
      </c>
      <c r="X1828" s="343" t="str">
        <f t="shared" si="515"/>
        <v>k.A.</v>
      </c>
      <c r="Y1828" s="62"/>
      <c r="Z1828" s="48">
        <f t="shared" si="516"/>
        <v>0</v>
      </c>
      <c r="AA1828" s="457"/>
      <c r="AB1828" s="55">
        <f t="shared" si="508"/>
        <v>0</v>
      </c>
      <c r="AC1828" s="55">
        <f>IF(A_Stammdaten!$B$25="ja",D_SAV!AA1828,D_SAV!AB1828)</f>
        <v>0</v>
      </c>
      <c r="AD1828" s="478">
        <f>IF(AC1828=0,0,IF(U1828-(con_EOGJahr-D_SAV!E1828)&lt;=0,AC1828,AC1828/V1828))</f>
        <v>0</v>
      </c>
      <c r="AE1828" s="478">
        <f>IFERROR(IF(AND(VLOOKUP(D1828,rng_ND,5,FALSE)="Ja",D_SAV!T1828="degressiv"),D_SAV!AC1828*Y1828/100,0),0)</f>
        <v>0</v>
      </c>
      <c r="AF1828" s="55">
        <f>IFERROR(IF(VLOOKUP(D1828,rng_ND,5,FALSE)="Ja",MAX(D_SAV!AD1828:AE1828),D_SAV!AD1828),0)</f>
        <v>0</v>
      </c>
      <c r="AG1828" s="55">
        <f t="shared" si="509"/>
        <v>0</v>
      </c>
      <c r="AH1828" s="55">
        <f t="shared" si="510"/>
        <v>0</v>
      </c>
      <c r="AI1828" s="55">
        <f t="shared" si="511"/>
        <v>0</v>
      </c>
      <c r="AJ1828" s="55">
        <f t="shared" si="512"/>
        <v>0</v>
      </c>
      <c r="AK1828" s="55">
        <f t="shared" si="503"/>
        <v>0</v>
      </c>
      <c r="AL1828" s="55">
        <f t="shared" si="504"/>
        <v>0</v>
      </c>
      <c r="AM1828" s="55">
        <f t="shared" si="505"/>
        <v>0</v>
      </c>
    </row>
    <row r="1829" spans="1:39" x14ac:dyDescent="0.25">
      <c r="A1829" s="47">
        <v>1825</v>
      </c>
      <c r="B1829" s="358" t="str">
        <f>IF(AND(E1829&lt;&gt;0,D1829&lt;&gt;0,F1829&lt;&gt;0),IF(C1829&lt;&gt;0,CONCATENATE(C1829,"-AGr",VLOOKUP(D1829,Listen!$A$2:$G$45,7,FALSE),"-",E1829,"-",F1829,),CONCATENATE("AGr",VLOOKUP(D1829,Listen!$A$2:$G$45,7,FALSE),"-",E1829,"-",F1829)),"keine vollständige ID")</f>
        <v>keine vollständige ID</v>
      </c>
      <c r="C1829" s="359">
        <f>'[2]III_SAV-Details_NB'!B1835</f>
        <v>0</v>
      </c>
      <c r="D1829" s="359">
        <f>'[2]III_SAV-Details_NB'!C1835</f>
        <v>0</v>
      </c>
      <c r="E1829" s="359">
        <f>'[2]III_SAV-Details_NB'!D1835</f>
        <v>0</v>
      </c>
      <c r="F1829" s="490"/>
      <c r="G1829" s="281">
        <f>'[2]III_SAV-Details_NB'!X1835</f>
        <v>0</v>
      </c>
      <c r="H1829" s="281">
        <f t="shared" si="506"/>
        <v>0</v>
      </c>
      <c r="I1829" s="281">
        <f>IF(con_EOGJahr=2025,'[2]III_SAV-Details_NB'!AA1835,IF(con_EOGJahr=2026,'[2]III_SAV-Details_NB'!AB1835,'[2]III_SAV-Details_NB'!AC1835))</f>
        <v>0</v>
      </c>
      <c r="J1829" s="282"/>
      <c r="K1829" s="282"/>
      <c r="L1829" s="282"/>
      <c r="M1829" s="282"/>
      <c r="N1829" s="282"/>
      <c r="O1829" s="282"/>
      <c r="P1829" s="52">
        <f t="shared" si="507"/>
        <v>0</v>
      </c>
      <c r="Q1829" s="60"/>
      <c r="R1829" s="53">
        <f t="shared" si="513"/>
        <v>0</v>
      </c>
      <c r="S1829" s="59"/>
      <c r="T1829" s="61"/>
      <c r="U1829" s="342" t="str">
        <f t="shared" si="517"/>
        <v>k.A.</v>
      </c>
      <c r="V1829" s="343" t="str">
        <f t="shared" si="514"/>
        <v>k.A.</v>
      </c>
      <c r="W1829" s="343" t="str">
        <f>IFERROR(IF(OR($D1829="",$E1829=0,con_Ende=0),"k.A.",IF(VLOOKUP($D1829,rng_ND,5,0)="Nein",VLOOKUP($D1829,rng_ND,2,FALSE),MIN(VLOOKUP($D1829,rng_ND,2,FALSE),A_Stammdaten!$B$19-D_SAV!$E1829+1))),"k.A.")</f>
        <v>k.A.</v>
      </c>
      <c r="X1829" s="343" t="str">
        <f t="shared" si="515"/>
        <v>k.A.</v>
      </c>
      <c r="Y1829" s="62"/>
      <c r="Z1829" s="48">
        <f t="shared" si="516"/>
        <v>0</v>
      </c>
      <c r="AA1829" s="457"/>
      <c r="AB1829" s="55">
        <f t="shared" si="508"/>
        <v>0</v>
      </c>
      <c r="AC1829" s="55">
        <f>IF(A_Stammdaten!$B$25="ja",D_SAV!AA1829,D_SAV!AB1829)</f>
        <v>0</v>
      </c>
      <c r="AD1829" s="478">
        <f>IF(AC1829=0,0,IF(U1829-(con_EOGJahr-D_SAV!E1829)&lt;=0,AC1829,AC1829/V1829))</f>
        <v>0</v>
      </c>
      <c r="AE1829" s="478">
        <f>IFERROR(IF(AND(VLOOKUP(D1829,rng_ND,5,FALSE)="Ja",D_SAV!T1829="degressiv"),D_SAV!AC1829*Y1829/100,0),0)</f>
        <v>0</v>
      </c>
      <c r="AF1829" s="55">
        <f>IFERROR(IF(VLOOKUP(D1829,rng_ND,5,FALSE)="Ja",MAX(D_SAV!AD1829:AE1829),D_SAV!AD1829),0)</f>
        <v>0</v>
      </c>
      <c r="AG1829" s="55">
        <f t="shared" si="509"/>
        <v>0</v>
      </c>
      <c r="AH1829" s="55">
        <f t="shared" si="510"/>
        <v>0</v>
      </c>
      <c r="AI1829" s="55">
        <f t="shared" si="511"/>
        <v>0</v>
      </c>
      <c r="AJ1829" s="55">
        <f t="shared" si="512"/>
        <v>0</v>
      </c>
      <c r="AK1829" s="55">
        <f t="shared" si="503"/>
        <v>0</v>
      </c>
      <c r="AL1829" s="55">
        <f t="shared" si="504"/>
        <v>0</v>
      </c>
      <c r="AM1829" s="55">
        <f t="shared" si="505"/>
        <v>0</v>
      </c>
    </row>
    <row r="1830" spans="1:39" x14ac:dyDescent="0.25">
      <c r="A1830" s="47">
        <v>1826</v>
      </c>
      <c r="B1830" s="358" t="str">
        <f>IF(AND(E1830&lt;&gt;0,D1830&lt;&gt;0,F1830&lt;&gt;0),IF(C1830&lt;&gt;0,CONCATENATE(C1830,"-AGr",VLOOKUP(D1830,Listen!$A$2:$G$45,7,FALSE),"-",E1830,"-",F1830,),CONCATENATE("AGr",VLOOKUP(D1830,Listen!$A$2:$G$45,7,FALSE),"-",E1830,"-",F1830)),"keine vollständige ID")</f>
        <v>keine vollständige ID</v>
      </c>
      <c r="C1830" s="359">
        <f>'[2]III_SAV-Details_NB'!B1836</f>
        <v>0</v>
      </c>
      <c r="D1830" s="359">
        <f>'[2]III_SAV-Details_NB'!C1836</f>
        <v>0</v>
      </c>
      <c r="E1830" s="359">
        <f>'[2]III_SAV-Details_NB'!D1836</f>
        <v>0</v>
      </c>
      <c r="F1830" s="490"/>
      <c r="G1830" s="281">
        <f>'[2]III_SAV-Details_NB'!X1836</f>
        <v>0</v>
      </c>
      <c r="H1830" s="281">
        <f t="shared" si="506"/>
        <v>0</v>
      </c>
      <c r="I1830" s="281">
        <f>IF(con_EOGJahr=2025,'[2]III_SAV-Details_NB'!AA1836,IF(con_EOGJahr=2026,'[2]III_SAV-Details_NB'!AB1836,'[2]III_SAV-Details_NB'!AC1836))</f>
        <v>0</v>
      </c>
      <c r="J1830" s="282"/>
      <c r="K1830" s="282"/>
      <c r="L1830" s="282"/>
      <c r="M1830" s="282"/>
      <c r="N1830" s="282"/>
      <c r="O1830" s="282"/>
      <c r="P1830" s="52">
        <f t="shared" si="507"/>
        <v>0</v>
      </c>
      <c r="Q1830" s="60"/>
      <c r="R1830" s="53">
        <f t="shared" si="513"/>
        <v>0</v>
      </c>
      <c r="S1830" s="59"/>
      <c r="T1830" s="61"/>
      <c r="U1830" s="342" t="str">
        <f t="shared" si="517"/>
        <v>k.A.</v>
      </c>
      <c r="V1830" s="343" t="str">
        <f t="shared" si="514"/>
        <v>k.A.</v>
      </c>
      <c r="W1830" s="343" t="str">
        <f>IFERROR(IF(OR($D1830="",$E1830=0,con_Ende=0),"k.A.",IF(VLOOKUP($D1830,rng_ND,5,0)="Nein",VLOOKUP($D1830,rng_ND,2,FALSE),MIN(VLOOKUP($D1830,rng_ND,2,FALSE),A_Stammdaten!$B$19-D_SAV!$E1830+1))),"k.A.")</f>
        <v>k.A.</v>
      </c>
      <c r="X1830" s="343" t="str">
        <f t="shared" si="515"/>
        <v>k.A.</v>
      </c>
      <c r="Y1830" s="62"/>
      <c r="Z1830" s="48">
        <f t="shared" si="516"/>
        <v>0</v>
      </c>
      <c r="AA1830" s="457"/>
      <c r="AB1830" s="55">
        <f t="shared" si="508"/>
        <v>0</v>
      </c>
      <c r="AC1830" s="55">
        <f>IF(A_Stammdaten!$B$25="ja",D_SAV!AA1830,D_SAV!AB1830)</f>
        <v>0</v>
      </c>
      <c r="AD1830" s="478">
        <f>IF(AC1830=0,0,IF(U1830-(con_EOGJahr-D_SAV!E1830)&lt;=0,AC1830,AC1830/V1830))</f>
        <v>0</v>
      </c>
      <c r="AE1830" s="478">
        <f>IFERROR(IF(AND(VLOOKUP(D1830,rng_ND,5,FALSE)="Ja",D_SAV!T1830="degressiv"),D_SAV!AC1830*Y1830/100,0),0)</f>
        <v>0</v>
      </c>
      <c r="AF1830" s="55">
        <f>IFERROR(IF(VLOOKUP(D1830,rng_ND,5,FALSE)="Ja",MAX(D_SAV!AD1830:AE1830),D_SAV!AD1830),0)</f>
        <v>0</v>
      </c>
      <c r="AG1830" s="55">
        <f t="shared" si="509"/>
        <v>0</v>
      </c>
      <c r="AH1830" s="55">
        <f t="shared" si="510"/>
        <v>0</v>
      </c>
      <c r="AI1830" s="55">
        <f t="shared" si="511"/>
        <v>0</v>
      </c>
      <c r="AJ1830" s="55">
        <f t="shared" si="512"/>
        <v>0</v>
      </c>
      <c r="AK1830" s="55">
        <f t="shared" si="503"/>
        <v>0</v>
      </c>
      <c r="AL1830" s="55">
        <f t="shared" si="504"/>
        <v>0</v>
      </c>
      <c r="AM1830" s="55">
        <f t="shared" si="505"/>
        <v>0</v>
      </c>
    </row>
    <row r="1831" spans="1:39" x14ac:dyDescent="0.25">
      <c r="A1831" s="47">
        <v>1827</v>
      </c>
      <c r="B1831" s="358" t="str">
        <f>IF(AND(E1831&lt;&gt;0,D1831&lt;&gt;0,F1831&lt;&gt;0),IF(C1831&lt;&gt;0,CONCATENATE(C1831,"-AGr",VLOOKUP(D1831,Listen!$A$2:$G$45,7,FALSE),"-",E1831,"-",F1831,),CONCATENATE("AGr",VLOOKUP(D1831,Listen!$A$2:$G$45,7,FALSE),"-",E1831,"-",F1831)),"keine vollständige ID")</f>
        <v>keine vollständige ID</v>
      </c>
      <c r="C1831" s="359">
        <f>'[2]III_SAV-Details_NB'!B1837</f>
        <v>0</v>
      </c>
      <c r="D1831" s="359">
        <f>'[2]III_SAV-Details_NB'!C1837</f>
        <v>0</v>
      </c>
      <c r="E1831" s="359">
        <f>'[2]III_SAV-Details_NB'!D1837</f>
        <v>0</v>
      </c>
      <c r="F1831" s="490"/>
      <c r="G1831" s="281">
        <f>'[2]III_SAV-Details_NB'!X1837</f>
        <v>0</v>
      </c>
      <c r="H1831" s="281">
        <f t="shared" si="506"/>
        <v>0</v>
      </c>
      <c r="I1831" s="281">
        <f>IF(con_EOGJahr=2025,'[2]III_SAV-Details_NB'!AA1837,IF(con_EOGJahr=2026,'[2]III_SAV-Details_NB'!AB1837,'[2]III_SAV-Details_NB'!AC1837))</f>
        <v>0</v>
      </c>
      <c r="J1831" s="282"/>
      <c r="K1831" s="282"/>
      <c r="L1831" s="282"/>
      <c r="M1831" s="282"/>
      <c r="N1831" s="282"/>
      <c r="O1831" s="282"/>
      <c r="P1831" s="52">
        <f t="shared" si="507"/>
        <v>0</v>
      </c>
      <c r="Q1831" s="60"/>
      <c r="R1831" s="53">
        <f t="shared" si="513"/>
        <v>0</v>
      </c>
      <c r="S1831" s="59"/>
      <c r="T1831" s="61"/>
      <c r="U1831" s="342" t="str">
        <f t="shared" si="517"/>
        <v>k.A.</v>
      </c>
      <c r="V1831" s="343" t="str">
        <f t="shared" si="514"/>
        <v>k.A.</v>
      </c>
      <c r="W1831" s="343" t="str">
        <f>IFERROR(IF(OR($D1831="",$E1831=0,con_Ende=0),"k.A.",IF(VLOOKUP($D1831,rng_ND,5,0)="Nein",VLOOKUP($D1831,rng_ND,2,FALSE),MIN(VLOOKUP($D1831,rng_ND,2,FALSE),A_Stammdaten!$B$19-D_SAV!$E1831+1))),"k.A.")</f>
        <v>k.A.</v>
      </c>
      <c r="X1831" s="343" t="str">
        <f t="shared" si="515"/>
        <v>k.A.</v>
      </c>
      <c r="Y1831" s="62"/>
      <c r="Z1831" s="48">
        <f t="shared" si="516"/>
        <v>0</v>
      </c>
      <c r="AA1831" s="457"/>
      <c r="AB1831" s="55">
        <f t="shared" si="508"/>
        <v>0</v>
      </c>
      <c r="AC1831" s="55">
        <f>IF(A_Stammdaten!$B$25="ja",D_SAV!AA1831,D_SAV!AB1831)</f>
        <v>0</v>
      </c>
      <c r="AD1831" s="478">
        <f>IF(AC1831=0,0,IF(U1831-(con_EOGJahr-D_SAV!E1831)&lt;=0,AC1831,AC1831/V1831))</f>
        <v>0</v>
      </c>
      <c r="AE1831" s="478">
        <f>IFERROR(IF(AND(VLOOKUP(D1831,rng_ND,5,FALSE)="Ja",D_SAV!T1831="degressiv"),D_SAV!AC1831*Y1831/100,0),0)</f>
        <v>0</v>
      </c>
      <c r="AF1831" s="55">
        <f>IFERROR(IF(VLOOKUP(D1831,rng_ND,5,FALSE)="Ja",MAX(D_SAV!AD1831:AE1831),D_SAV!AD1831),0)</f>
        <v>0</v>
      </c>
      <c r="AG1831" s="55">
        <f t="shared" si="509"/>
        <v>0</v>
      </c>
      <c r="AH1831" s="55">
        <f t="shared" si="510"/>
        <v>0</v>
      </c>
      <c r="AI1831" s="55">
        <f t="shared" si="511"/>
        <v>0</v>
      </c>
      <c r="AJ1831" s="55">
        <f t="shared" si="512"/>
        <v>0</v>
      </c>
      <c r="AK1831" s="55">
        <f t="shared" si="503"/>
        <v>0</v>
      </c>
      <c r="AL1831" s="55">
        <f t="shared" si="504"/>
        <v>0</v>
      </c>
      <c r="AM1831" s="55">
        <f t="shared" si="505"/>
        <v>0</v>
      </c>
    </row>
    <row r="1832" spans="1:39" x14ac:dyDescent="0.25">
      <c r="A1832" s="47">
        <v>1828</v>
      </c>
      <c r="B1832" s="358" t="str">
        <f>IF(AND(E1832&lt;&gt;0,D1832&lt;&gt;0,F1832&lt;&gt;0),IF(C1832&lt;&gt;0,CONCATENATE(C1832,"-AGr",VLOOKUP(D1832,Listen!$A$2:$G$45,7,FALSE),"-",E1832,"-",F1832,),CONCATENATE("AGr",VLOOKUP(D1832,Listen!$A$2:$G$45,7,FALSE),"-",E1832,"-",F1832)),"keine vollständige ID")</f>
        <v>keine vollständige ID</v>
      </c>
      <c r="C1832" s="359">
        <f>'[2]III_SAV-Details_NB'!B1838</f>
        <v>0</v>
      </c>
      <c r="D1832" s="359">
        <f>'[2]III_SAV-Details_NB'!C1838</f>
        <v>0</v>
      </c>
      <c r="E1832" s="359">
        <f>'[2]III_SAV-Details_NB'!D1838</f>
        <v>0</v>
      </c>
      <c r="F1832" s="490"/>
      <c r="G1832" s="281">
        <f>'[2]III_SAV-Details_NB'!X1838</f>
        <v>0</v>
      </c>
      <c r="H1832" s="281">
        <f t="shared" si="506"/>
        <v>0</v>
      </c>
      <c r="I1832" s="281">
        <f>IF(con_EOGJahr=2025,'[2]III_SAV-Details_NB'!AA1838,IF(con_EOGJahr=2026,'[2]III_SAV-Details_NB'!AB1838,'[2]III_SAV-Details_NB'!AC1838))</f>
        <v>0</v>
      </c>
      <c r="J1832" s="282"/>
      <c r="K1832" s="282"/>
      <c r="L1832" s="282"/>
      <c r="M1832" s="282"/>
      <c r="N1832" s="282"/>
      <c r="O1832" s="282"/>
      <c r="P1832" s="52">
        <f t="shared" si="507"/>
        <v>0</v>
      </c>
      <c r="Q1832" s="60"/>
      <c r="R1832" s="53">
        <f t="shared" si="513"/>
        <v>0</v>
      </c>
      <c r="S1832" s="59"/>
      <c r="T1832" s="61"/>
      <c r="U1832" s="342" t="str">
        <f t="shared" si="517"/>
        <v>k.A.</v>
      </c>
      <c r="V1832" s="343" t="str">
        <f t="shared" si="514"/>
        <v>k.A.</v>
      </c>
      <c r="W1832" s="343" t="str">
        <f>IFERROR(IF(OR($D1832="",$E1832=0,con_Ende=0),"k.A.",IF(VLOOKUP($D1832,rng_ND,5,0)="Nein",VLOOKUP($D1832,rng_ND,2,FALSE),MIN(VLOOKUP($D1832,rng_ND,2,FALSE),A_Stammdaten!$B$19-D_SAV!$E1832+1))),"k.A.")</f>
        <v>k.A.</v>
      </c>
      <c r="X1832" s="343" t="str">
        <f t="shared" si="515"/>
        <v>k.A.</v>
      </c>
      <c r="Y1832" s="62"/>
      <c r="Z1832" s="48">
        <f t="shared" si="516"/>
        <v>0</v>
      </c>
      <c r="AA1832" s="457"/>
      <c r="AB1832" s="55">
        <f t="shared" si="508"/>
        <v>0</v>
      </c>
      <c r="AC1832" s="55">
        <f>IF(A_Stammdaten!$B$25="ja",D_SAV!AA1832,D_SAV!AB1832)</f>
        <v>0</v>
      </c>
      <c r="AD1832" s="478">
        <f>IF(AC1832=0,0,IF(U1832-(con_EOGJahr-D_SAV!E1832)&lt;=0,AC1832,AC1832/V1832))</f>
        <v>0</v>
      </c>
      <c r="AE1832" s="478">
        <f>IFERROR(IF(AND(VLOOKUP(D1832,rng_ND,5,FALSE)="Ja",D_SAV!T1832="degressiv"),D_SAV!AC1832*Y1832/100,0),0)</f>
        <v>0</v>
      </c>
      <c r="AF1832" s="55">
        <f>IFERROR(IF(VLOOKUP(D1832,rng_ND,5,FALSE)="Ja",MAX(D_SAV!AD1832:AE1832),D_SAV!AD1832),0)</f>
        <v>0</v>
      </c>
      <c r="AG1832" s="55">
        <f t="shared" si="509"/>
        <v>0</v>
      </c>
      <c r="AH1832" s="55">
        <f t="shared" si="510"/>
        <v>0</v>
      </c>
      <c r="AI1832" s="55">
        <f t="shared" si="511"/>
        <v>0</v>
      </c>
      <c r="AJ1832" s="55">
        <f t="shared" si="512"/>
        <v>0</v>
      </c>
      <c r="AK1832" s="55">
        <f t="shared" si="503"/>
        <v>0</v>
      </c>
      <c r="AL1832" s="55">
        <f t="shared" si="504"/>
        <v>0</v>
      </c>
      <c r="AM1832" s="55">
        <f t="shared" si="505"/>
        <v>0</v>
      </c>
    </row>
    <row r="1833" spans="1:39" x14ac:dyDescent="0.25">
      <c r="A1833" s="47">
        <v>1829</v>
      </c>
      <c r="B1833" s="358" t="str">
        <f>IF(AND(E1833&lt;&gt;0,D1833&lt;&gt;0,F1833&lt;&gt;0),IF(C1833&lt;&gt;0,CONCATENATE(C1833,"-AGr",VLOOKUP(D1833,Listen!$A$2:$G$45,7,FALSE),"-",E1833,"-",F1833,),CONCATENATE("AGr",VLOOKUP(D1833,Listen!$A$2:$G$45,7,FALSE),"-",E1833,"-",F1833)),"keine vollständige ID")</f>
        <v>keine vollständige ID</v>
      </c>
      <c r="C1833" s="359">
        <f>'[2]III_SAV-Details_NB'!B1839</f>
        <v>0</v>
      </c>
      <c r="D1833" s="359">
        <f>'[2]III_SAV-Details_NB'!C1839</f>
        <v>0</v>
      </c>
      <c r="E1833" s="359">
        <f>'[2]III_SAV-Details_NB'!D1839</f>
        <v>0</v>
      </c>
      <c r="F1833" s="490"/>
      <c r="G1833" s="281">
        <f>'[2]III_SAV-Details_NB'!X1839</f>
        <v>0</v>
      </c>
      <c r="H1833" s="281">
        <f t="shared" si="506"/>
        <v>0</v>
      </c>
      <c r="I1833" s="281">
        <f>IF(con_EOGJahr=2025,'[2]III_SAV-Details_NB'!AA1839,IF(con_EOGJahr=2026,'[2]III_SAV-Details_NB'!AB1839,'[2]III_SAV-Details_NB'!AC1839))</f>
        <v>0</v>
      </c>
      <c r="J1833" s="282"/>
      <c r="K1833" s="282"/>
      <c r="L1833" s="282"/>
      <c r="M1833" s="282"/>
      <c r="N1833" s="282"/>
      <c r="O1833" s="282"/>
      <c r="P1833" s="52">
        <f t="shared" si="507"/>
        <v>0</v>
      </c>
      <c r="Q1833" s="60"/>
      <c r="R1833" s="53">
        <f t="shared" si="513"/>
        <v>0</v>
      </c>
      <c r="S1833" s="59"/>
      <c r="T1833" s="61"/>
      <c r="U1833" s="342" t="str">
        <f t="shared" si="517"/>
        <v>k.A.</v>
      </c>
      <c r="V1833" s="343" t="str">
        <f t="shared" si="514"/>
        <v>k.A.</v>
      </c>
      <c r="W1833" s="343" t="str">
        <f>IFERROR(IF(OR($D1833="",$E1833=0,con_Ende=0),"k.A.",IF(VLOOKUP($D1833,rng_ND,5,0)="Nein",VLOOKUP($D1833,rng_ND,2,FALSE),MIN(VLOOKUP($D1833,rng_ND,2,FALSE),A_Stammdaten!$B$19-D_SAV!$E1833+1))),"k.A.")</f>
        <v>k.A.</v>
      </c>
      <c r="X1833" s="343" t="str">
        <f t="shared" si="515"/>
        <v>k.A.</v>
      </c>
      <c r="Y1833" s="62"/>
      <c r="Z1833" s="48">
        <f t="shared" si="516"/>
        <v>0</v>
      </c>
      <c r="AA1833" s="457"/>
      <c r="AB1833" s="55">
        <f t="shared" si="508"/>
        <v>0</v>
      </c>
      <c r="AC1833" s="55">
        <f>IF(A_Stammdaten!$B$25="ja",D_SAV!AA1833,D_SAV!AB1833)</f>
        <v>0</v>
      </c>
      <c r="AD1833" s="478">
        <f>IF(AC1833=0,0,IF(U1833-(con_EOGJahr-D_SAV!E1833)&lt;=0,AC1833,AC1833/V1833))</f>
        <v>0</v>
      </c>
      <c r="AE1833" s="478">
        <f>IFERROR(IF(AND(VLOOKUP(D1833,rng_ND,5,FALSE)="Ja",D_SAV!T1833="degressiv"),D_SAV!AC1833*Y1833/100,0),0)</f>
        <v>0</v>
      </c>
      <c r="AF1833" s="55">
        <f>IFERROR(IF(VLOOKUP(D1833,rng_ND,5,FALSE)="Ja",MAX(D_SAV!AD1833:AE1833),D_SAV!AD1833),0)</f>
        <v>0</v>
      </c>
      <c r="AG1833" s="55">
        <f t="shared" si="509"/>
        <v>0</v>
      </c>
      <c r="AH1833" s="55">
        <f t="shared" si="510"/>
        <v>0</v>
      </c>
      <c r="AI1833" s="55">
        <f t="shared" si="511"/>
        <v>0</v>
      </c>
      <c r="AJ1833" s="55">
        <f t="shared" si="512"/>
        <v>0</v>
      </c>
      <c r="AK1833" s="55">
        <f t="shared" si="503"/>
        <v>0</v>
      </c>
      <c r="AL1833" s="55">
        <f t="shared" si="504"/>
        <v>0</v>
      </c>
      <c r="AM1833" s="55">
        <f t="shared" si="505"/>
        <v>0</v>
      </c>
    </row>
    <row r="1834" spans="1:39" x14ac:dyDescent="0.25">
      <c r="A1834" s="47">
        <v>1830</v>
      </c>
      <c r="B1834" s="358" t="str">
        <f>IF(AND(E1834&lt;&gt;0,D1834&lt;&gt;0,F1834&lt;&gt;0),IF(C1834&lt;&gt;0,CONCATENATE(C1834,"-AGr",VLOOKUP(D1834,Listen!$A$2:$G$45,7,FALSE),"-",E1834,"-",F1834,),CONCATENATE("AGr",VLOOKUP(D1834,Listen!$A$2:$G$45,7,FALSE),"-",E1834,"-",F1834)),"keine vollständige ID")</f>
        <v>keine vollständige ID</v>
      </c>
      <c r="C1834" s="359">
        <f>'[2]III_SAV-Details_NB'!B1840</f>
        <v>0</v>
      </c>
      <c r="D1834" s="359">
        <f>'[2]III_SAV-Details_NB'!C1840</f>
        <v>0</v>
      </c>
      <c r="E1834" s="359">
        <f>'[2]III_SAV-Details_NB'!D1840</f>
        <v>0</v>
      </c>
      <c r="F1834" s="490"/>
      <c r="G1834" s="281">
        <f>'[2]III_SAV-Details_NB'!X1840</f>
        <v>0</v>
      </c>
      <c r="H1834" s="281">
        <f t="shared" si="506"/>
        <v>0</v>
      </c>
      <c r="I1834" s="281">
        <f>IF(con_EOGJahr=2025,'[2]III_SAV-Details_NB'!AA1840,IF(con_EOGJahr=2026,'[2]III_SAV-Details_NB'!AB1840,'[2]III_SAV-Details_NB'!AC1840))</f>
        <v>0</v>
      </c>
      <c r="J1834" s="282"/>
      <c r="K1834" s="282"/>
      <c r="L1834" s="282"/>
      <c r="M1834" s="282"/>
      <c r="N1834" s="282"/>
      <c r="O1834" s="282"/>
      <c r="P1834" s="52">
        <f t="shared" si="507"/>
        <v>0</v>
      </c>
      <c r="Q1834" s="60"/>
      <c r="R1834" s="53">
        <f t="shared" si="513"/>
        <v>0</v>
      </c>
      <c r="S1834" s="59"/>
      <c r="T1834" s="61"/>
      <c r="U1834" s="342" t="str">
        <f t="shared" si="517"/>
        <v>k.A.</v>
      </c>
      <c r="V1834" s="343" t="str">
        <f t="shared" si="514"/>
        <v>k.A.</v>
      </c>
      <c r="W1834" s="343" t="str">
        <f>IFERROR(IF(OR($D1834="",$E1834=0,con_Ende=0),"k.A.",IF(VLOOKUP($D1834,rng_ND,5,0)="Nein",VLOOKUP($D1834,rng_ND,2,FALSE),MIN(VLOOKUP($D1834,rng_ND,2,FALSE),A_Stammdaten!$B$19-D_SAV!$E1834+1))),"k.A.")</f>
        <v>k.A.</v>
      </c>
      <c r="X1834" s="343" t="str">
        <f t="shared" si="515"/>
        <v>k.A.</v>
      </c>
      <c r="Y1834" s="62"/>
      <c r="Z1834" s="48">
        <f t="shared" si="516"/>
        <v>0</v>
      </c>
      <c r="AA1834" s="457"/>
      <c r="AB1834" s="55">
        <f t="shared" si="508"/>
        <v>0</v>
      </c>
      <c r="AC1834" s="55">
        <f>IF(A_Stammdaten!$B$25="ja",D_SAV!AA1834,D_SAV!AB1834)</f>
        <v>0</v>
      </c>
      <c r="AD1834" s="478">
        <f>IF(AC1834=0,0,IF(U1834-(con_EOGJahr-D_SAV!E1834)&lt;=0,AC1834,AC1834/V1834))</f>
        <v>0</v>
      </c>
      <c r="AE1834" s="478">
        <f>IFERROR(IF(AND(VLOOKUP(D1834,rng_ND,5,FALSE)="Ja",D_SAV!T1834="degressiv"),D_SAV!AC1834*Y1834/100,0),0)</f>
        <v>0</v>
      </c>
      <c r="AF1834" s="55">
        <f>IFERROR(IF(VLOOKUP(D1834,rng_ND,5,FALSE)="Ja",MAX(D_SAV!AD1834:AE1834),D_SAV!AD1834),0)</f>
        <v>0</v>
      </c>
      <c r="AG1834" s="55">
        <f t="shared" si="509"/>
        <v>0</v>
      </c>
      <c r="AH1834" s="55">
        <f t="shared" si="510"/>
        <v>0</v>
      </c>
      <c r="AI1834" s="55">
        <f t="shared" si="511"/>
        <v>0</v>
      </c>
      <c r="AJ1834" s="55">
        <f t="shared" si="512"/>
        <v>0</v>
      </c>
      <c r="AK1834" s="55">
        <f t="shared" si="503"/>
        <v>0</v>
      </c>
      <c r="AL1834" s="55">
        <f t="shared" si="504"/>
        <v>0</v>
      </c>
      <c r="AM1834" s="55">
        <f t="shared" si="505"/>
        <v>0</v>
      </c>
    </row>
    <row r="1835" spans="1:39" x14ac:dyDescent="0.25">
      <c r="A1835" s="47">
        <v>1831</v>
      </c>
      <c r="B1835" s="358" t="str">
        <f>IF(AND(E1835&lt;&gt;0,D1835&lt;&gt;0,F1835&lt;&gt;0),IF(C1835&lt;&gt;0,CONCATENATE(C1835,"-AGr",VLOOKUP(D1835,Listen!$A$2:$G$45,7,FALSE),"-",E1835,"-",F1835,),CONCATENATE("AGr",VLOOKUP(D1835,Listen!$A$2:$G$45,7,FALSE),"-",E1835,"-",F1835)),"keine vollständige ID")</f>
        <v>keine vollständige ID</v>
      </c>
      <c r="C1835" s="359">
        <f>'[2]III_SAV-Details_NB'!B1841</f>
        <v>0</v>
      </c>
      <c r="D1835" s="359">
        <f>'[2]III_SAV-Details_NB'!C1841</f>
        <v>0</v>
      </c>
      <c r="E1835" s="359">
        <f>'[2]III_SAV-Details_NB'!D1841</f>
        <v>0</v>
      </c>
      <c r="F1835" s="490"/>
      <c r="G1835" s="281">
        <f>'[2]III_SAV-Details_NB'!X1841</f>
        <v>0</v>
      </c>
      <c r="H1835" s="281">
        <f t="shared" si="506"/>
        <v>0</v>
      </c>
      <c r="I1835" s="281">
        <f>IF(con_EOGJahr=2025,'[2]III_SAV-Details_NB'!AA1841,IF(con_EOGJahr=2026,'[2]III_SAV-Details_NB'!AB1841,'[2]III_SAV-Details_NB'!AC1841))</f>
        <v>0</v>
      </c>
      <c r="J1835" s="282"/>
      <c r="K1835" s="282"/>
      <c r="L1835" s="282"/>
      <c r="M1835" s="282"/>
      <c r="N1835" s="282"/>
      <c r="O1835" s="282"/>
      <c r="P1835" s="52">
        <f t="shared" si="507"/>
        <v>0</v>
      </c>
      <c r="Q1835" s="60"/>
      <c r="R1835" s="53">
        <f t="shared" si="513"/>
        <v>0</v>
      </c>
      <c r="S1835" s="59"/>
      <c r="T1835" s="61"/>
      <c r="U1835" s="342" t="str">
        <f t="shared" si="517"/>
        <v>k.A.</v>
      </c>
      <c r="V1835" s="343" t="str">
        <f t="shared" si="514"/>
        <v>k.A.</v>
      </c>
      <c r="W1835" s="343" t="str">
        <f>IFERROR(IF(OR($D1835="",$E1835=0,con_Ende=0),"k.A.",IF(VLOOKUP($D1835,rng_ND,5,0)="Nein",VLOOKUP($D1835,rng_ND,2,FALSE),MIN(VLOOKUP($D1835,rng_ND,2,FALSE),A_Stammdaten!$B$19-D_SAV!$E1835+1))),"k.A.")</f>
        <v>k.A.</v>
      </c>
      <c r="X1835" s="343" t="str">
        <f t="shared" si="515"/>
        <v>k.A.</v>
      </c>
      <c r="Y1835" s="62"/>
      <c r="Z1835" s="48">
        <f t="shared" si="516"/>
        <v>0</v>
      </c>
      <c r="AA1835" s="457"/>
      <c r="AB1835" s="55">
        <f t="shared" si="508"/>
        <v>0</v>
      </c>
      <c r="AC1835" s="55">
        <f>IF(A_Stammdaten!$B$25="ja",D_SAV!AA1835,D_SAV!AB1835)</f>
        <v>0</v>
      </c>
      <c r="AD1835" s="478">
        <f>IF(AC1835=0,0,IF(U1835-(con_EOGJahr-D_SAV!E1835)&lt;=0,AC1835,AC1835/V1835))</f>
        <v>0</v>
      </c>
      <c r="AE1835" s="478">
        <f>IFERROR(IF(AND(VLOOKUP(D1835,rng_ND,5,FALSE)="Ja",D_SAV!T1835="degressiv"),D_SAV!AC1835*Y1835/100,0),0)</f>
        <v>0</v>
      </c>
      <c r="AF1835" s="55">
        <f>IFERROR(IF(VLOOKUP(D1835,rng_ND,5,FALSE)="Ja",MAX(D_SAV!AD1835:AE1835),D_SAV!AD1835),0)</f>
        <v>0</v>
      </c>
      <c r="AG1835" s="55">
        <f t="shared" si="509"/>
        <v>0</v>
      </c>
      <c r="AH1835" s="55">
        <f t="shared" si="510"/>
        <v>0</v>
      </c>
      <c r="AI1835" s="55">
        <f t="shared" si="511"/>
        <v>0</v>
      </c>
      <c r="AJ1835" s="55">
        <f t="shared" si="512"/>
        <v>0</v>
      </c>
      <c r="AK1835" s="55">
        <f t="shared" si="503"/>
        <v>0</v>
      </c>
      <c r="AL1835" s="55">
        <f t="shared" si="504"/>
        <v>0</v>
      </c>
      <c r="AM1835" s="55">
        <f t="shared" si="505"/>
        <v>0</v>
      </c>
    </row>
    <row r="1836" spans="1:39" x14ac:dyDescent="0.25">
      <c r="A1836" s="47">
        <v>1832</v>
      </c>
      <c r="B1836" s="358" t="str">
        <f>IF(AND(E1836&lt;&gt;0,D1836&lt;&gt;0,F1836&lt;&gt;0),IF(C1836&lt;&gt;0,CONCATENATE(C1836,"-AGr",VLOOKUP(D1836,Listen!$A$2:$G$45,7,FALSE),"-",E1836,"-",F1836,),CONCATENATE("AGr",VLOOKUP(D1836,Listen!$A$2:$G$45,7,FALSE),"-",E1836,"-",F1836)),"keine vollständige ID")</f>
        <v>keine vollständige ID</v>
      </c>
      <c r="C1836" s="359">
        <f>'[2]III_SAV-Details_NB'!B1842</f>
        <v>0</v>
      </c>
      <c r="D1836" s="359">
        <f>'[2]III_SAV-Details_NB'!C1842</f>
        <v>0</v>
      </c>
      <c r="E1836" s="359">
        <f>'[2]III_SAV-Details_NB'!D1842</f>
        <v>0</v>
      </c>
      <c r="F1836" s="490"/>
      <c r="G1836" s="281">
        <f>'[2]III_SAV-Details_NB'!X1842</f>
        <v>0</v>
      </c>
      <c r="H1836" s="281">
        <f t="shared" si="506"/>
        <v>0</v>
      </c>
      <c r="I1836" s="281">
        <f>IF(con_EOGJahr=2025,'[2]III_SAV-Details_NB'!AA1842,IF(con_EOGJahr=2026,'[2]III_SAV-Details_NB'!AB1842,'[2]III_SAV-Details_NB'!AC1842))</f>
        <v>0</v>
      </c>
      <c r="J1836" s="282"/>
      <c r="K1836" s="282"/>
      <c r="L1836" s="282"/>
      <c r="M1836" s="282"/>
      <c r="N1836" s="282"/>
      <c r="O1836" s="282"/>
      <c r="P1836" s="52">
        <f t="shared" si="507"/>
        <v>0</v>
      </c>
      <c r="Q1836" s="60"/>
      <c r="R1836" s="53">
        <f t="shared" si="513"/>
        <v>0</v>
      </c>
      <c r="S1836" s="59"/>
      <c r="T1836" s="61"/>
      <c r="U1836" s="342" t="str">
        <f t="shared" si="517"/>
        <v>k.A.</v>
      </c>
      <c r="V1836" s="343" t="str">
        <f t="shared" si="514"/>
        <v>k.A.</v>
      </c>
      <c r="W1836" s="343" t="str">
        <f>IFERROR(IF(OR($D1836="",$E1836=0,con_Ende=0),"k.A.",IF(VLOOKUP($D1836,rng_ND,5,0)="Nein",VLOOKUP($D1836,rng_ND,2,FALSE),MIN(VLOOKUP($D1836,rng_ND,2,FALSE),A_Stammdaten!$B$19-D_SAV!$E1836+1))),"k.A.")</f>
        <v>k.A.</v>
      </c>
      <c r="X1836" s="343" t="str">
        <f t="shared" si="515"/>
        <v>k.A.</v>
      </c>
      <c r="Y1836" s="62"/>
      <c r="Z1836" s="48">
        <f t="shared" si="516"/>
        <v>0</v>
      </c>
      <c r="AA1836" s="457"/>
      <c r="AB1836" s="55">
        <f t="shared" si="508"/>
        <v>0</v>
      </c>
      <c r="AC1836" s="55">
        <f>IF(A_Stammdaten!$B$25="ja",D_SAV!AA1836,D_SAV!AB1836)</f>
        <v>0</v>
      </c>
      <c r="AD1836" s="478">
        <f>IF(AC1836=0,0,IF(U1836-(con_EOGJahr-D_SAV!E1836)&lt;=0,AC1836,AC1836/V1836))</f>
        <v>0</v>
      </c>
      <c r="AE1836" s="478">
        <f>IFERROR(IF(AND(VLOOKUP(D1836,rng_ND,5,FALSE)="Ja",D_SAV!T1836="degressiv"),D_SAV!AC1836*Y1836/100,0),0)</f>
        <v>0</v>
      </c>
      <c r="AF1836" s="55">
        <f>IFERROR(IF(VLOOKUP(D1836,rng_ND,5,FALSE)="Ja",MAX(D_SAV!AD1836:AE1836),D_SAV!AD1836),0)</f>
        <v>0</v>
      </c>
      <c r="AG1836" s="55">
        <f t="shared" si="509"/>
        <v>0</v>
      </c>
      <c r="AH1836" s="55">
        <f t="shared" si="510"/>
        <v>0</v>
      </c>
      <c r="AI1836" s="55">
        <f t="shared" si="511"/>
        <v>0</v>
      </c>
      <c r="AJ1836" s="55">
        <f t="shared" si="512"/>
        <v>0</v>
      </c>
      <c r="AK1836" s="55">
        <f t="shared" si="503"/>
        <v>0</v>
      </c>
      <c r="AL1836" s="55">
        <f t="shared" si="504"/>
        <v>0</v>
      </c>
      <c r="AM1836" s="55">
        <f t="shared" si="505"/>
        <v>0</v>
      </c>
    </row>
    <row r="1837" spans="1:39" x14ac:dyDescent="0.25">
      <c r="A1837" s="47">
        <v>1833</v>
      </c>
      <c r="B1837" s="358" t="str">
        <f>IF(AND(E1837&lt;&gt;0,D1837&lt;&gt;0,F1837&lt;&gt;0),IF(C1837&lt;&gt;0,CONCATENATE(C1837,"-AGr",VLOOKUP(D1837,Listen!$A$2:$G$45,7,FALSE),"-",E1837,"-",F1837,),CONCATENATE("AGr",VLOOKUP(D1837,Listen!$A$2:$G$45,7,FALSE),"-",E1837,"-",F1837)),"keine vollständige ID")</f>
        <v>keine vollständige ID</v>
      </c>
      <c r="C1837" s="359">
        <f>'[2]III_SAV-Details_NB'!B1843</f>
        <v>0</v>
      </c>
      <c r="D1837" s="359">
        <f>'[2]III_SAV-Details_NB'!C1843</f>
        <v>0</v>
      </c>
      <c r="E1837" s="359">
        <f>'[2]III_SAV-Details_NB'!D1843</f>
        <v>0</v>
      </c>
      <c r="F1837" s="490"/>
      <c r="G1837" s="281">
        <f>'[2]III_SAV-Details_NB'!X1843</f>
        <v>0</v>
      </c>
      <c r="H1837" s="281">
        <f t="shared" si="506"/>
        <v>0</v>
      </c>
      <c r="I1837" s="281">
        <f>IF(con_EOGJahr=2025,'[2]III_SAV-Details_NB'!AA1843,IF(con_EOGJahr=2026,'[2]III_SAV-Details_NB'!AB1843,'[2]III_SAV-Details_NB'!AC1843))</f>
        <v>0</v>
      </c>
      <c r="J1837" s="282"/>
      <c r="K1837" s="282"/>
      <c r="L1837" s="282"/>
      <c r="M1837" s="282"/>
      <c r="N1837" s="282"/>
      <c r="O1837" s="282"/>
      <c r="P1837" s="52">
        <f t="shared" si="507"/>
        <v>0</v>
      </c>
      <c r="Q1837" s="60"/>
      <c r="R1837" s="53">
        <f t="shared" si="513"/>
        <v>0</v>
      </c>
      <c r="S1837" s="59"/>
      <c r="T1837" s="61"/>
      <c r="U1837" s="342" t="str">
        <f t="shared" si="517"/>
        <v>k.A.</v>
      </c>
      <c r="V1837" s="343" t="str">
        <f t="shared" si="514"/>
        <v>k.A.</v>
      </c>
      <c r="W1837" s="343" t="str">
        <f>IFERROR(IF(OR($D1837="",$E1837=0,con_Ende=0),"k.A.",IF(VLOOKUP($D1837,rng_ND,5,0)="Nein",VLOOKUP($D1837,rng_ND,2,FALSE),MIN(VLOOKUP($D1837,rng_ND,2,FALSE),A_Stammdaten!$B$19-D_SAV!$E1837+1))),"k.A.")</f>
        <v>k.A.</v>
      </c>
      <c r="X1837" s="343" t="str">
        <f t="shared" si="515"/>
        <v>k.A.</v>
      </c>
      <c r="Y1837" s="62"/>
      <c r="Z1837" s="48">
        <f t="shared" si="516"/>
        <v>0</v>
      </c>
      <c r="AA1837" s="457"/>
      <c r="AB1837" s="55">
        <f t="shared" si="508"/>
        <v>0</v>
      </c>
      <c r="AC1837" s="55">
        <f>IF(A_Stammdaten!$B$25="ja",D_SAV!AA1837,D_SAV!AB1837)</f>
        <v>0</v>
      </c>
      <c r="AD1837" s="478">
        <f>IF(AC1837=0,0,IF(U1837-(con_EOGJahr-D_SAV!E1837)&lt;=0,AC1837,AC1837/V1837))</f>
        <v>0</v>
      </c>
      <c r="AE1837" s="478">
        <f>IFERROR(IF(AND(VLOOKUP(D1837,rng_ND,5,FALSE)="Ja",D_SAV!T1837="degressiv"),D_SAV!AC1837*Y1837/100,0),0)</f>
        <v>0</v>
      </c>
      <c r="AF1837" s="55">
        <f>IFERROR(IF(VLOOKUP(D1837,rng_ND,5,FALSE)="Ja",MAX(D_SAV!AD1837:AE1837),D_SAV!AD1837),0)</f>
        <v>0</v>
      </c>
      <c r="AG1837" s="55">
        <f t="shared" si="509"/>
        <v>0</v>
      </c>
      <c r="AH1837" s="55">
        <f t="shared" si="510"/>
        <v>0</v>
      </c>
      <c r="AI1837" s="55">
        <f t="shared" si="511"/>
        <v>0</v>
      </c>
      <c r="AJ1837" s="55">
        <f t="shared" si="512"/>
        <v>0</v>
      </c>
      <c r="AK1837" s="55">
        <f t="shared" si="503"/>
        <v>0</v>
      </c>
      <c r="AL1837" s="55">
        <f t="shared" si="504"/>
        <v>0</v>
      </c>
      <c r="AM1837" s="55">
        <f t="shared" si="505"/>
        <v>0</v>
      </c>
    </row>
    <row r="1838" spans="1:39" x14ac:dyDescent="0.25">
      <c r="A1838" s="47">
        <v>1834</v>
      </c>
      <c r="B1838" s="358" t="str">
        <f>IF(AND(E1838&lt;&gt;0,D1838&lt;&gt;0,F1838&lt;&gt;0),IF(C1838&lt;&gt;0,CONCATENATE(C1838,"-AGr",VLOOKUP(D1838,Listen!$A$2:$G$45,7,FALSE),"-",E1838,"-",F1838,),CONCATENATE("AGr",VLOOKUP(D1838,Listen!$A$2:$G$45,7,FALSE),"-",E1838,"-",F1838)),"keine vollständige ID")</f>
        <v>keine vollständige ID</v>
      </c>
      <c r="C1838" s="359">
        <f>'[2]III_SAV-Details_NB'!B1844</f>
        <v>0</v>
      </c>
      <c r="D1838" s="359">
        <f>'[2]III_SAV-Details_NB'!C1844</f>
        <v>0</v>
      </c>
      <c r="E1838" s="359">
        <f>'[2]III_SAV-Details_NB'!D1844</f>
        <v>0</v>
      </c>
      <c r="F1838" s="490"/>
      <c r="G1838" s="281">
        <f>'[2]III_SAV-Details_NB'!X1844</f>
        <v>0</v>
      </c>
      <c r="H1838" s="281">
        <f t="shared" si="506"/>
        <v>0</v>
      </c>
      <c r="I1838" s="281">
        <f>IF(con_EOGJahr=2025,'[2]III_SAV-Details_NB'!AA1844,IF(con_EOGJahr=2026,'[2]III_SAV-Details_NB'!AB1844,'[2]III_SAV-Details_NB'!AC1844))</f>
        <v>0</v>
      </c>
      <c r="J1838" s="282"/>
      <c r="K1838" s="282"/>
      <c r="L1838" s="282"/>
      <c r="M1838" s="282"/>
      <c r="N1838" s="282"/>
      <c r="O1838" s="282"/>
      <c r="P1838" s="52">
        <f t="shared" si="507"/>
        <v>0</v>
      </c>
      <c r="Q1838" s="60"/>
      <c r="R1838" s="53">
        <f t="shared" si="513"/>
        <v>0</v>
      </c>
      <c r="S1838" s="59"/>
      <c r="T1838" s="61"/>
      <c r="U1838" s="342" t="str">
        <f t="shared" si="517"/>
        <v>k.A.</v>
      </c>
      <c r="V1838" s="343" t="str">
        <f t="shared" si="514"/>
        <v>k.A.</v>
      </c>
      <c r="W1838" s="343" t="str">
        <f>IFERROR(IF(OR($D1838="",$E1838=0,con_Ende=0),"k.A.",IF(VLOOKUP($D1838,rng_ND,5,0)="Nein",VLOOKUP($D1838,rng_ND,2,FALSE),MIN(VLOOKUP($D1838,rng_ND,2,FALSE),A_Stammdaten!$B$19-D_SAV!$E1838+1))),"k.A.")</f>
        <v>k.A.</v>
      </c>
      <c r="X1838" s="343" t="str">
        <f t="shared" si="515"/>
        <v>k.A.</v>
      </c>
      <c r="Y1838" s="62"/>
      <c r="Z1838" s="48">
        <f t="shared" si="516"/>
        <v>0</v>
      </c>
      <c r="AA1838" s="457"/>
      <c r="AB1838" s="55">
        <f t="shared" si="508"/>
        <v>0</v>
      </c>
      <c r="AC1838" s="55">
        <f>IF(A_Stammdaten!$B$25="ja",D_SAV!AA1838,D_SAV!AB1838)</f>
        <v>0</v>
      </c>
      <c r="AD1838" s="478">
        <f>IF(AC1838=0,0,IF(U1838-(con_EOGJahr-D_SAV!E1838)&lt;=0,AC1838,AC1838/V1838))</f>
        <v>0</v>
      </c>
      <c r="AE1838" s="478">
        <f>IFERROR(IF(AND(VLOOKUP(D1838,rng_ND,5,FALSE)="Ja",D_SAV!T1838="degressiv"),D_SAV!AC1838*Y1838/100,0),0)</f>
        <v>0</v>
      </c>
      <c r="AF1838" s="55">
        <f>IFERROR(IF(VLOOKUP(D1838,rng_ND,5,FALSE)="Ja",MAX(D_SAV!AD1838:AE1838),D_SAV!AD1838),0)</f>
        <v>0</v>
      </c>
      <c r="AG1838" s="55">
        <f t="shared" si="509"/>
        <v>0</v>
      </c>
      <c r="AH1838" s="55">
        <f t="shared" si="510"/>
        <v>0</v>
      </c>
      <c r="AI1838" s="55">
        <f t="shared" si="511"/>
        <v>0</v>
      </c>
      <c r="AJ1838" s="55">
        <f t="shared" si="512"/>
        <v>0</v>
      </c>
      <c r="AK1838" s="55">
        <f t="shared" si="503"/>
        <v>0</v>
      </c>
      <c r="AL1838" s="55">
        <f t="shared" si="504"/>
        <v>0</v>
      </c>
      <c r="AM1838" s="55">
        <f t="shared" si="505"/>
        <v>0</v>
      </c>
    </row>
    <row r="1839" spans="1:39" x14ac:dyDescent="0.25">
      <c r="A1839" s="47">
        <v>1835</v>
      </c>
      <c r="B1839" s="358" t="str">
        <f>IF(AND(E1839&lt;&gt;0,D1839&lt;&gt;0,F1839&lt;&gt;0),IF(C1839&lt;&gt;0,CONCATENATE(C1839,"-AGr",VLOOKUP(D1839,Listen!$A$2:$G$45,7,FALSE),"-",E1839,"-",F1839,),CONCATENATE("AGr",VLOOKUP(D1839,Listen!$A$2:$G$45,7,FALSE),"-",E1839,"-",F1839)),"keine vollständige ID")</f>
        <v>keine vollständige ID</v>
      </c>
      <c r="C1839" s="359">
        <f>'[2]III_SAV-Details_NB'!B1845</f>
        <v>0</v>
      </c>
      <c r="D1839" s="359">
        <f>'[2]III_SAV-Details_NB'!C1845</f>
        <v>0</v>
      </c>
      <c r="E1839" s="359">
        <f>'[2]III_SAV-Details_NB'!D1845</f>
        <v>0</v>
      </c>
      <c r="F1839" s="490"/>
      <c r="G1839" s="281">
        <f>'[2]III_SAV-Details_NB'!X1845</f>
        <v>0</v>
      </c>
      <c r="H1839" s="281">
        <f t="shared" si="506"/>
        <v>0</v>
      </c>
      <c r="I1839" s="281">
        <f>IF(con_EOGJahr=2025,'[2]III_SAV-Details_NB'!AA1845,IF(con_EOGJahr=2026,'[2]III_SAV-Details_NB'!AB1845,'[2]III_SAV-Details_NB'!AC1845))</f>
        <v>0</v>
      </c>
      <c r="J1839" s="282"/>
      <c r="K1839" s="282"/>
      <c r="L1839" s="282"/>
      <c r="M1839" s="282"/>
      <c r="N1839" s="282"/>
      <c r="O1839" s="282"/>
      <c r="P1839" s="52">
        <f t="shared" si="507"/>
        <v>0</v>
      </c>
      <c r="Q1839" s="60"/>
      <c r="R1839" s="53">
        <f t="shared" si="513"/>
        <v>0</v>
      </c>
      <c r="S1839" s="59"/>
      <c r="T1839" s="61"/>
      <c r="U1839" s="342" t="str">
        <f t="shared" si="517"/>
        <v>k.A.</v>
      </c>
      <c r="V1839" s="343" t="str">
        <f t="shared" si="514"/>
        <v>k.A.</v>
      </c>
      <c r="W1839" s="343" t="str">
        <f>IFERROR(IF(OR($D1839="",$E1839=0,con_Ende=0),"k.A.",IF(VLOOKUP($D1839,rng_ND,5,0)="Nein",VLOOKUP($D1839,rng_ND,2,FALSE),MIN(VLOOKUP($D1839,rng_ND,2,FALSE),A_Stammdaten!$B$19-D_SAV!$E1839+1))),"k.A.")</f>
        <v>k.A.</v>
      </c>
      <c r="X1839" s="343" t="str">
        <f t="shared" si="515"/>
        <v>k.A.</v>
      </c>
      <c r="Y1839" s="62"/>
      <c r="Z1839" s="48">
        <f t="shared" si="516"/>
        <v>0</v>
      </c>
      <c r="AA1839" s="457"/>
      <c r="AB1839" s="55">
        <f t="shared" si="508"/>
        <v>0</v>
      </c>
      <c r="AC1839" s="55">
        <f>IF(A_Stammdaten!$B$25="ja",D_SAV!AA1839,D_SAV!AB1839)</f>
        <v>0</v>
      </c>
      <c r="AD1839" s="478">
        <f>IF(AC1839=0,0,IF(U1839-(con_EOGJahr-D_SAV!E1839)&lt;=0,AC1839,AC1839/V1839))</f>
        <v>0</v>
      </c>
      <c r="AE1839" s="478">
        <f>IFERROR(IF(AND(VLOOKUP(D1839,rng_ND,5,FALSE)="Ja",D_SAV!T1839="degressiv"),D_SAV!AC1839*Y1839/100,0),0)</f>
        <v>0</v>
      </c>
      <c r="AF1839" s="55">
        <f>IFERROR(IF(VLOOKUP(D1839,rng_ND,5,FALSE)="Ja",MAX(D_SAV!AD1839:AE1839),D_SAV!AD1839),0)</f>
        <v>0</v>
      </c>
      <c r="AG1839" s="55">
        <f t="shared" si="509"/>
        <v>0</v>
      </c>
      <c r="AH1839" s="55">
        <f t="shared" si="510"/>
        <v>0</v>
      </c>
      <c r="AI1839" s="55">
        <f t="shared" si="511"/>
        <v>0</v>
      </c>
      <c r="AJ1839" s="55">
        <f t="shared" si="512"/>
        <v>0</v>
      </c>
      <c r="AK1839" s="55">
        <f t="shared" si="503"/>
        <v>0</v>
      </c>
      <c r="AL1839" s="55">
        <f t="shared" si="504"/>
        <v>0</v>
      </c>
      <c r="AM1839" s="55">
        <f t="shared" si="505"/>
        <v>0</v>
      </c>
    </row>
    <row r="1840" spans="1:39" x14ac:dyDescent="0.25">
      <c r="A1840" s="47">
        <v>1836</v>
      </c>
      <c r="B1840" s="358" t="str">
        <f>IF(AND(E1840&lt;&gt;0,D1840&lt;&gt;0,F1840&lt;&gt;0),IF(C1840&lt;&gt;0,CONCATENATE(C1840,"-AGr",VLOOKUP(D1840,Listen!$A$2:$G$45,7,FALSE),"-",E1840,"-",F1840,),CONCATENATE("AGr",VLOOKUP(D1840,Listen!$A$2:$G$45,7,FALSE),"-",E1840,"-",F1840)),"keine vollständige ID")</f>
        <v>keine vollständige ID</v>
      </c>
      <c r="C1840" s="359">
        <f>'[2]III_SAV-Details_NB'!B1846</f>
        <v>0</v>
      </c>
      <c r="D1840" s="359">
        <f>'[2]III_SAV-Details_NB'!C1846</f>
        <v>0</v>
      </c>
      <c r="E1840" s="359">
        <f>'[2]III_SAV-Details_NB'!D1846</f>
        <v>0</v>
      </c>
      <c r="F1840" s="490"/>
      <c r="G1840" s="281">
        <f>'[2]III_SAV-Details_NB'!X1846</f>
        <v>0</v>
      </c>
      <c r="H1840" s="281">
        <f t="shared" si="506"/>
        <v>0</v>
      </c>
      <c r="I1840" s="281">
        <f>IF(con_EOGJahr=2025,'[2]III_SAV-Details_NB'!AA1846,IF(con_EOGJahr=2026,'[2]III_SAV-Details_NB'!AB1846,'[2]III_SAV-Details_NB'!AC1846))</f>
        <v>0</v>
      </c>
      <c r="J1840" s="282"/>
      <c r="K1840" s="282"/>
      <c r="L1840" s="282"/>
      <c r="M1840" s="282"/>
      <c r="N1840" s="282"/>
      <c r="O1840" s="282"/>
      <c r="P1840" s="52">
        <f t="shared" si="507"/>
        <v>0</v>
      </c>
      <c r="Q1840" s="60"/>
      <c r="R1840" s="53">
        <f t="shared" si="513"/>
        <v>0</v>
      </c>
      <c r="S1840" s="59"/>
      <c r="T1840" s="61"/>
      <c r="U1840" s="342" t="str">
        <f t="shared" si="517"/>
        <v>k.A.</v>
      </c>
      <c r="V1840" s="343" t="str">
        <f t="shared" si="514"/>
        <v>k.A.</v>
      </c>
      <c r="W1840" s="343" t="str">
        <f>IFERROR(IF(OR($D1840="",$E1840=0,con_Ende=0),"k.A.",IF(VLOOKUP($D1840,rng_ND,5,0)="Nein",VLOOKUP($D1840,rng_ND,2,FALSE),MIN(VLOOKUP($D1840,rng_ND,2,FALSE),A_Stammdaten!$B$19-D_SAV!$E1840+1))),"k.A.")</f>
        <v>k.A.</v>
      </c>
      <c r="X1840" s="343" t="str">
        <f t="shared" si="515"/>
        <v>k.A.</v>
      </c>
      <c r="Y1840" s="62"/>
      <c r="Z1840" s="48">
        <f t="shared" si="516"/>
        <v>0</v>
      </c>
      <c r="AA1840" s="457"/>
      <c r="AB1840" s="55">
        <f t="shared" si="508"/>
        <v>0</v>
      </c>
      <c r="AC1840" s="55">
        <f>IF(A_Stammdaten!$B$25="ja",D_SAV!AA1840,D_SAV!AB1840)</f>
        <v>0</v>
      </c>
      <c r="AD1840" s="478">
        <f>IF(AC1840=0,0,IF(U1840-(con_EOGJahr-D_SAV!E1840)&lt;=0,AC1840,AC1840/V1840))</f>
        <v>0</v>
      </c>
      <c r="AE1840" s="478">
        <f>IFERROR(IF(AND(VLOOKUP(D1840,rng_ND,5,FALSE)="Ja",D_SAV!T1840="degressiv"),D_SAV!AC1840*Y1840/100,0),0)</f>
        <v>0</v>
      </c>
      <c r="AF1840" s="55">
        <f>IFERROR(IF(VLOOKUP(D1840,rng_ND,5,FALSE)="Ja",MAX(D_SAV!AD1840:AE1840),D_SAV!AD1840),0)</f>
        <v>0</v>
      </c>
      <c r="AG1840" s="55">
        <f t="shared" si="509"/>
        <v>0</v>
      </c>
      <c r="AH1840" s="55">
        <f t="shared" si="510"/>
        <v>0</v>
      </c>
      <c r="AI1840" s="55">
        <f t="shared" si="511"/>
        <v>0</v>
      </c>
      <c r="AJ1840" s="55">
        <f t="shared" si="512"/>
        <v>0</v>
      </c>
      <c r="AK1840" s="55">
        <f t="shared" si="503"/>
        <v>0</v>
      </c>
      <c r="AL1840" s="55">
        <f t="shared" si="504"/>
        <v>0</v>
      </c>
      <c r="AM1840" s="55">
        <f t="shared" si="505"/>
        <v>0</v>
      </c>
    </row>
    <row r="1841" spans="1:39" x14ac:dyDescent="0.25">
      <c r="A1841" s="47">
        <v>1837</v>
      </c>
      <c r="B1841" s="358" t="str">
        <f>IF(AND(E1841&lt;&gt;0,D1841&lt;&gt;0,F1841&lt;&gt;0),IF(C1841&lt;&gt;0,CONCATENATE(C1841,"-AGr",VLOOKUP(D1841,Listen!$A$2:$G$45,7,FALSE),"-",E1841,"-",F1841,),CONCATENATE("AGr",VLOOKUP(D1841,Listen!$A$2:$G$45,7,FALSE),"-",E1841,"-",F1841)),"keine vollständige ID")</f>
        <v>keine vollständige ID</v>
      </c>
      <c r="C1841" s="359">
        <f>'[2]III_SAV-Details_NB'!B1847</f>
        <v>0</v>
      </c>
      <c r="D1841" s="359">
        <f>'[2]III_SAV-Details_NB'!C1847</f>
        <v>0</v>
      </c>
      <c r="E1841" s="359">
        <f>'[2]III_SAV-Details_NB'!D1847</f>
        <v>0</v>
      </c>
      <c r="F1841" s="490"/>
      <c r="G1841" s="281">
        <f>'[2]III_SAV-Details_NB'!X1847</f>
        <v>0</v>
      </c>
      <c r="H1841" s="281">
        <f t="shared" si="506"/>
        <v>0</v>
      </c>
      <c r="I1841" s="281">
        <f>IF(con_EOGJahr=2025,'[2]III_SAV-Details_NB'!AA1847,IF(con_EOGJahr=2026,'[2]III_SAV-Details_NB'!AB1847,'[2]III_SAV-Details_NB'!AC1847))</f>
        <v>0</v>
      </c>
      <c r="J1841" s="282"/>
      <c r="K1841" s="282"/>
      <c r="L1841" s="282"/>
      <c r="M1841" s="282"/>
      <c r="N1841" s="282"/>
      <c r="O1841" s="282"/>
      <c r="P1841" s="52">
        <f t="shared" si="507"/>
        <v>0</v>
      </c>
      <c r="Q1841" s="60"/>
      <c r="R1841" s="53">
        <f t="shared" si="513"/>
        <v>0</v>
      </c>
      <c r="S1841" s="59"/>
      <c r="T1841" s="61"/>
      <c r="U1841" s="342" t="str">
        <f t="shared" si="517"/>
        <v>k.A.</v>
      </c>
      <c r="V1841" s="343" t="str">
        <f t="shared" si="514"/>
        <v>k.A.</v>
      </c>
      <c r="W1841" s="343" t="str">
        <f>IFERROR(IF(OR($D1841="",$E1841=0,con_Ende=0),"k.A.",IF(VLOOKUP($D1841,rng_ND,5,0)="Nein",VLOOKUP($D1841,rng_ND,2,FALSE),MIN(VLOOKUP($D1841,rng_ND,2,FALSE),A_Stammdaten!$B$19-D_SAV!$E1841+1))),"k.A.")</f>
        <v>k.A.</v>
      </c>
      <c r="X1841" s="343" t="str">
        <f t="shared" si="515"/>
        <v>k.A.</v>
      </c>
      <c r="Y1841" s="62"/>
      <c r="Z1841" s="48">
        <f t="shared" si="516"/>
        <v>0</v>
      </c>
      <c r="AA1841" s="457"/>
      <c r="AB1841" s="55">
        <f t="shared" si="508"/>
        <v>0</v>
      </c>
      <c r="AC1841" s="55">
        <f>IF(A_Stammdaten!$B$25="ja",D_SAV!AA1841,D_SAV!AB1841)</f>
        <v>0</v>
      </c>
      <c r="AD1841" s="478">
        <f>IF(AC1841=0,0,IF(U1841-(con_EOGJahr-D_SAV!E1841)&lt;=0,AC1841,AC1841/V1841))</f>
        <v>0</v>
      </c>
      <c r="AE1841" s="478">
        <f>IFERROR(IF(AND(VLOOKUP(D1841,rng_ND,5,FALSE)="Ja",D_SAV!T1841="degressiv"),D_SAV!AC1841*Y1841/100,0),0)</f>
        <v>0</v>
      </c>
      <c r="AF1841" s="55">
        <f>IFERROR(IF(VLOOKUP(D1841,rng_ND,5,FALSE)="Ja",MAX(D_SAV!AD1841:AE1841),D_SAV!AD1841),0)</f>
        <v>0</v>
      </c>
      <c r="AG1841" s="55">
        <f t="shared" si="509"/>
        <v>0</v>
      </c>
      <c r="AH1841" s="55">
        <f t="shared" si="510"/>
        <v>0</v>
      </c>
      <c r="AI1841" s="55">
        <f t="shared" si="511"/>
        <v>0</v>
      </c>
      <c r="AJ1841" s="55">
        <f t="shared" si="512"/>
        <v>0</v>
      </c>
      <c r="AK1841" s="55">
        <f t="shared" si="503"/>
        <v>0</v>
      </c>
      <c r="AL1841" s="55">
        <f t="shared" si="504"/>
        <v>0</v>
      </c>
      <c r="AM1841" s="55">
        <f t="shared" si="505"/>
        <v>0</v>
      </c>
    </row>
    <row r="1842" spans="1:39" x14ac:dyDescent="0.25">
      <c r="A1842" s="47">
        <v>1838</v>
      </c>
      <c r="B1842" s="358" t="str">
        <f>IF(AND(E1842&lt;&gt;0,D1842&lt;&gt;0,F1842&lt;&gt;0),IF(C1842&lt;&gt;0,CONCATENATE(C1842,"-AGr",VLOOKUP(D1842,Listen!$A$2:$G$45,7,FALSE),"-",E1842,"-",F1842,),CONCATENATE("AGr",VLOOKUP(D1842,Listen!$A$2:$G$45,7,FALSE),"-",E1842,"-",F1842)),"keine vollständige ID")</f>
        <v>keine vollständige ID</v>
      </c>
      <c r="C1842" s="359">
        <f>'[2]III_SAV-Details_NB'!B1848</f>
        <v>0</v>
      </c>
      <c r="D1842" s="359">
        <f>'[2]III_SAV-Details_NB'!C1848</f>
        <v>0</v>
      </c>
      <c r="E1842" s="359">
        <f>'[2]III_SAV-Details_NB'!D1848</f>
        <v>0</v>
      </c>
      <c r="F1842" s="490"/>
      <c r="G1842" s="281">
        <f>'[2]III_SAV-Details_NB'!X1848</f>
        <v>0</v>
      </c>
      <c r="H1842" s="281">
        <f t="shared" si="506"/>
        <v>0</v>
      </c>
      <c r="I1842" s="281">
        <f>IF(con_EOGJahr=2025,'[2]III_SAV-Details_NB'!AA1848,IF(con_EOGJahr=2026,'[2]III_SAV-Details_NB'!AB1848,'[2]III_SAV-Details_NB'!AC1848))</f>
        <v>0</v>
      </c>
      <c r="J1842" s="282"/>
      <c r="K1842" s="282"/>
      <c r="L1842" s="282"/>
      <c r="M1842" s="282"/>
      <c r="N1842" s="282"/>
      <c r="O1842" s="282"/>
      <c r="P1842" s="52">
        <f t="shared" si="507"/>
        <v>0</v>
      </c>
      <c r="Q1842" s="60"/>
      <c r="R1842" s="53">
        <f t="shared" si="513"/>
        <v>0</v>
      </c>
      <c r="S1842" s="59"/>
      <c r="T1842" s="61"/>
      <c r="U1842" s="342" t="str">
        <f t="shared" si="517"/>
        <v>k.A.</v>
      </c>
      <c r="V1842" s="343" t="str">
        <f t="shared" si="514"/>
        <v>k.A.</v>
      </c>
      <c r="W1842" s="343" t="str">
        <f>IFERROR(IF(OR($D1842="",$E1842=0,con_Ende=0),"k.A.",IF(VLOOKUP($D1842,rng_ND,5,0)="Nein",VLOOKUP($D1842,rng_ND,2,FALSE),MIN(VLOOKUP($D1842,rng_ND,2,FALSE),A_Stammdaten!$B$19-D_SAV!$E1842+1))),"k.A.")</f>
        <v>k.A.</v>
      </c>
      <c r="X1842" s="343" t="str">
        <f t="shared" si="515"/>
        <v>k.A.</v>
      </c>
      <c r="Y1842" s="62"/>
      <c r="Z1842" s="48">
        <f t="shared" si="516"/>
        <v>0</v>
      </c>
      <c r="AA1842" s="457"/>
      <c r="AB1842" s="55">
        <f t="shared" si="508"/>
        <v>0</v>
      </c>
      <c r="AC1842" s="55">
        <f>IF(A_Stammdaten!$B$25="ja",D_SAV!AA1842,D_SAV!AB1842)</f>
        <v>0</v>
      </c>
      <c r="AD1842" s="478">
        <f>IF(AC1842=0,0,IF(U1842-(con_EOGJahr-D_SAV!E1842)&lt;=0,AC1842,AC1842/V1842))</f>
        <v>0</v>
      </c>
      <c r="AE1842" s="478">
        <f>IFERROR(IF(AND(VLOOKUP(D1842,rng_ND,5,FALSE)="Ja",D_SAV!T1842="degressiv"),D_SAV!AC1842*Y1842/100,0),0)</f>
        <v>0</v>
      </c>
      <c r="AF1842" s="55">
        <f>IFERROR(IF(VLOOKUP(D1842,rng_ND,5,FALSE)="Ja",MAX(D_SAV!AD1842:AE1842),D_SAV!AD1842),0)</f>
        <v>0</v>
      </c>
      <c r="AG1842" s="55">
        <f t="shared" si="509"/>
        <v>0</v>
      </c>
      <c r="AH1842" s="55">
        <f t="shared" si="510"/>
        <v>0</v>
      </c>
      <c r="AI1842" s="55">
        <f t="shared" si="511"/>
        <v>0</v>
      </c>
      <c r="AJ1842" s="55">
        <f t="shared" si="512"/>
        <v>0</v>
      </c>
      <c r="AK1842" s="55">
        <f t="shared" si="503"/>
        <v>0</v>
      </c>
      <c r="AL1842" s="55">
        <f t="shared" si="504"/>
        <v>0</v>
      </c>
      <c r="AM1842" s="55">
        <f t="shared" si="505"/>
        <v>0</v>
      </c>
    </row>
    <row r="1843" spans="1:39" x14ac:dyDescent="0.25">
      <c r="A1843" s="47">
        <v>1839</v>
      </c>
      <c r="B1843" s="358" t="str">
        <f>IF(AND(E1843&lt;&gt;0,D1843&lt;&gt;0,F1843&lt;&gt;0),IF(C1843&lt;&gt;0,CONCATENATE(C1843,"-AGr",VLOOKUP(D1843,Listen!$A$2:$G$45,7,FALSE),"-",E1843,"-",F1843,),CONCATENATE("AGr",VLOOKUP(D1843,Listen!$A$2:$G$45,7,FALSE),"-",E1843,"-",F1843)),"keine vollständige ID")</f>
        <v>keine vollständige ID</v>
      </c>
      <c r="C1843" s="359">
        <f>'[2]III_SAV-Details_NB'!B1849</f>
        <v>0</v>
      </c>
      <c r="D1843" s="359">
        <f>'[2]III_SAV-Details_NB'!C1849</f>
        <v>0</v>
      </c>
      <c r="E1843" s="359">
        <f>'[2]III_SAV-Details_NB'!D1849</f>
        <v>0</v>
      </c>
      <c r="F1843" s="490"/>
      <c r="G1843" s="281">
        <f>'[2]III_SAV-Details_NB'!X1849</f>
        <v>0</v>
      </c>
      <c r="H1843" s="281">
        <f t="shared" si="506"/>
        <v>0</v>
      </c>
      <c r="I1843" s="281">
        <f>IF(con_EOGJahr=2025,'[2]III_SAV-Details_NB'!AA1849,IF(con_EOGJahr=2026,'[2]III_SAV-Details_NB'!AB1849,'[2]III_SAV-Details_NB'!AC1849))</f>
        <v>0</v>
      </c>
      <c r="J1843" s="282"/>
      <c r="K1843" s="282"/>
      <c r="L1843" s="282"/>
      <c r="M1843" s="282"/>
      <c r="N1843" s="282"/>
      <c r="O1843" s="282"/>
      <c r="P1843" s="52">
        <f t="shared" si="507"/>
        <v>0</v>
      </c>
      <c r="Q1843" s="60"/>
      <c r="R1843" s="53">
        <f t="shared" si="513"/>
        <v>0</v>
      </c>
      <c r="S1843" s="59"/>
      <c r="T1843" s="61"/>
      <c r="U1843" s="342" t="str">
        <f t="shared" si="517"/>
        <v>k.A.</v>
      </c>
      <c r="V1843" s="343" t="str">
        <f t="shared" si="514"/>
        <v>k.A.</v>
      </c>
      <c r="W1843" s="343" t="str">
        <f>IFERROR(IF(OR($D1843="",$E1843=0,con_Ende=0),"k.A.",IF(VLOOKUP($D1843,rng_ND,5,0)="Nein",VLOOKUP($D1843,rng_ND,2,FALSE),MIN(VLOOKUP($D1843,rng_ND,2,FALSE),A_Stammdaten!$B$19-D_SAV!$E1843+1))),"k.A.")</f>
        <v>k.A.</v>
      </c>
      <c r="X1843" s="343" t="str">
        <f t="shared" si="515"/>
        <v>k.A.</v>
      </c>
      <c r="Y1843" s="62"/>
      <c r="Z1843" s="48">
        <f t="shared" si="516"/>
        <v>0</v>
      </c>
      <c r="AA1843" s="457"/>
      <c r="AB1843" s="55">
        <f t="shared" si="508"/>
        <v>0</v>
      </c>
      <c r="AC1843" s="55">
        <f>IF(A_Stammdaten!$B$25="ja",D_SAV!AA1843,D_SAV!AB1843)</f>
        <v>0</v>
      </c>
      <c r="AD1843" s="478">
        <f>IF(AC1843=0,0,IF(U1843-(con_EOGJahr-D_SAV!E1843)&lt;=0,AC1843,AC1843/V1843))</f>
        <v>0</v>
      </c>
      <c r="AE1843" s="478">
        <f>IFERROR(IF(AND(VLOOKUP(D1843,rng_ND,5,FALSE)="Ja",D_SAV!T1843="degressiv"),D_SAV!AC1843*Y1843/100,0),0)</f>
        <v>0</v>
      </c>
      <c r="AF1843" s="55">
        <f>IFERROR(IF(VLOOKUP(D1843,rng_ND,5,FALSE)="Ja",MAX(D_SAV!AD1843:AE1843),D_SAV!AD1843),0)</f>
        <v>0</v>
      </c>
      <c r="AG1843" s="55">
        <f t="shared" si="509"/>
        <v>0</v>
      </c>
      <c r="AH1843" s="55">
        <f t="shared" si="510"/>
        <v>0</v>
      </c>
      <c r="AI1843" s="55">
        <f t="shared" si="511"/>
        <v>0</v>
      </c>
      <c r="AJ1843" s="55">
        <f t="shared" si="512"/>
        <v>0</v>
      </c>
      <c r="AK1843" s="55">
        <f t="shared" si="503"/>
        <v>0</v>
      </c>
      <c r="AL1843" s="55">
        <f t="shared" si="504"/>
        <v>0</v>
      </c>
      <c r="AM1843" s="55">
        <f t="shared" si="505"/>
        <v>0</v>
      </c>
    </row>
    <row r="1844" spans="1:39" x14ac:dyDescent="0.25">
      <c r="A1844" s="47">
        <v>1840</v>
      </c>
      <c r="B1844" s="358" t="str">
        <f>IF(AND(E1844&lt;&gt;0,D1844&lt;&gt;0,F1844&lt;&gt;0),IF(C1844&lt;&gt;0,CONCATENATE(C1844,"-AGr",VLOOKUP(D1844,Listen!$A$2:$G$45,7,FALSE),"-",E1844,"-",F1844,),CONCATENATE("AGr",VLOOKUP(D1844,Listen!$A$2:$G$45,7,FALSE),"-",E1844,"-",F1844)),"keine vollständige ID")</f>
        <v>keine vollständige ID</v>
      </c>
      <c r="C1844" s="359">
        <f>'[2]III_SAV-Details_NB'!B1850</f>
        <v>0</v>
      </c>
      <c r="D1844" s="359">
        <f>'[2]III_SAV-Details_NB'!C1850</f>
        <v>0</v>
      </c>
      <c r="E1844" s="359">
        <f>'[2]III_SAV-Details_NB'!D1850</f>
        <v>0</v>
      </c>
      <c r="F1844" s="490"/>
      <c r="G1844" s="281">
        <f>'[2]III_SAV-Details_NB'!X1850</f>
        <v>0</v>
      </c>
      <c r="H1844" s="281">
        <f t="shared" si="506"/>
        <v>0</v>
      </c>
      <c r="I1844" s="281">
        <f>IF(con_EOGJahr=2025,'[2]III_SAV-Details_NB'!AA1850,IF(con_EOGJahr=2026,'[2]III_SAV-Details_NB'!AB1850,'[2]III_SAV-Details_NB'!AC1850))</f>
        <v>0</v>
      </c>
      <c r="J1844" s="282"/>
      <c r="K1844" s="282"/>
      <c r="L1844" s="282"/>
      <c r="M1844" s="282"/>
      <c r="N1844" s="282"/>
      <c r="O1844" s="282"/>
      <c r="P1844" s="52">
        <f t="shared" si="507"/>
        <v>0</v>
      </c>
      <c r="Q1844" s="60"/>
      <c r="R1844" s="53">
        <f t="shared" si="513"/>
        <v>0</v>
      </c>
      <c r="S1844" s="59"/>
      <c r="T1844" s="61"/>
      <c r="U1844" s="342" t="str">
        <f t="shared" si="517"/>
        <v>k.A.</v>
      </c>
      <c r="V1844" s="343" t="str">
        <f t="shared" si="514"/>
        <v>k.A.</v>
      </c>
      <c r="W1844" s="343" t="str">
        <f>IFERROR(IF(OR($D1844="",$E1844=0,con_Ende=0),"k.A.",IF(VLOOKUP($D1844,rng_ND,5,0)="Nein",VLOOKUP($D1844,rng_ND,2,FALSE),MIN(VLOOKUP($D1844,rng_ND,2,FALSE),A_Stammdaten!$B$19-D_SAV!$E1844+1))),"k.A.")</f>
        <v>k.A.</v>
      </c>
      <c r="X1844" s="343" t="str">
        <f t="shared" si="515"/>
        <v>k.A.</v>
      </c>
      <c r="Y1844" s="62"/>
      <c r="Z1844" s="48">
        <f t="shared" si="516"/>
        <v>0</v>
      </c>
      <c r="AA1844" s="457"/>
      <c r="AB1844" s="55">
        <f t="shared" si="508"/>
        <v>0</v>
      </c>
      <c r="AC1844" s="55">
        <f>IF(A_Stammdaten!$B$25="ja",D_SAV!AA1844,D_SAV!AB1844)</f>
        <v>0</v>
      </c>
      <c r="AD1844" s="478">
        <f>IF(AC1844=0,0,IF(U1844-(con_EOGJahr-D_SAV!E1844)&lt;=0,AC1844,AC1844/V1844))</f>
        <v>0</v>
      </c>
      <c r="AE1844" s="478">
        <f>IFERROR(IF(AND(VLOOKUP(D1844,rng_ND,5,FALSE)="Ja",D_SAV!T1844="degressiv"),D_SAV!AC1844*Y1844/100,0),0)</f>
        <v>0</v>
      </c>
      <c r="AF1844" s="55">
        <f>IFERROR(IF(VLOOKUP(D1844,rng_ND,5,FALSE)="Ja",MAX(D_SAV!AD1844:AE1844),D_SAV!AD1844),0)</f>
        <v>0</v>
      </c>
      <c r="AG1844" s="55">
        <f t="shared" si="509"/>
        <v>0</v>
      </c>
      <c r="AH1844" s="55">
        <f t="shared" si="510"/>
        <v>0</v>
      </c>
      <c r="AI1844" s="55">
        <f t="shared" si="511"/>
        <v>0</v>
      </c>
      <c r="AJ1844" s="55">
        <f t="shared" si="512"/>
        <v>0</v>
      </c>
      <c r="AK1844" s="55">
        <f t="shared" si="503"/>
        <v>0</v>
      </c>
      <c r="AL1844" s="55">
        <f t="shared" si="504"/>
        <v>0</v>
      </c>
      <c r="AM1844" s="55">
        <f t="shared" si="505"/>
        <v>0</v>
      </c>
    </row>
    <row r="1845" spans="1:39" x14ac:dyDescent="0.25">
      <c r="A1845" s="47">
        <v>1841</v>
      </c>
      <c r="B1845" s="358" t="str">
        <f>IF(AND(E1845&lt;&gt;0,D1845&lt;&gt;0,F1845&lt;&gt;0),IF(C1845&lt;&gt;0,CONCATENATE(C1845,"-AGr",VLOOKUP(D1845,Listen!$A$2:$G$45,7,FALSE),"-",E1845,"-",F1845,),CONCATENATE("AGr",VLOOKUP(D1845,Listen!$A$2:$G$45,7,FALSE),"-",E1845,"-",F1845)),"keine vollständige ID")</f>
        <v>keine vollständige ID</v>
      </c>
      <c r="C1845" s="359">
        <f>'[2]III_SAV-Details_NB'!B1851</f>
        <v>0</v>
      </c>
      <c r="D1845" s="359">
        <f>'[2]III_SAV-Details_NB'!C1851</f>
        <v>0</v>
      </c>
      <c r="E1845" s="359">
        <f>'[2]III_SAV-Details_NB'!D1851</f>
        <v>0</v>
      </c>
      <c r="F1845" s="490"/>
      <c r="G1845" s="281">
        <f>'[2]III_SAV-Details_NB'!X1851</f>
        <v>0</v>
      </c>
      <c r="H1845" s="281">
        <f t="shared" si="506"/>
        <v>0</v>
      </c>
      <c r="I1845" s="281">
        <f>IF(con_EOGJahr=2025,'[2]III_SAV-Details_NB'!AA1851,IF(con_EOGJahr=2026,'[2]III_SAV-Details_NB'!AB1851,'[2]III_SAV-Details_NB'!AC1851))</f>
        <v>0</v>
      </c>
      <c r="J1845" s="282"/>
      <c r="K1845" s="282"/>
      <c r="L1845" s="282"/>
      <c r="M1845" s="282"/>
      <c r="N1845" s="282"/>
      <c r="O1845" s="282"/>
      <c r="P1845" s="52">
        <f t="shared" si="507"/>
        <v>0</v>
      </c>
      <c r="Q1845" s="60"/>
      <c r="R1845" s="53">
        <f t="shared" si="513"/>
        <v>0</v>
      </c>
      <c r="S1845" s="59"/>
      <c r="T1845" s="61"/>
      <c r="U1845" s="342" t="str">
        <f t="shared" si="517"/>
        <v>k.A.</v>
      </c>
      <c r="V1845" s="343" t="str">
        <f t="shared" si="514"/>
        <v>k.A.</v>
      </c>
      <c r="W1845" s="343" t="str">
        <f>IFERROR(IF(OR($D1845="",$E1845=0,con_Ende=0),"k.A.",IF(VLOOKUP($D1845,rng_ND,5,0)="Nein",VLOOKUP($D1845,rng_ND,2,FALSE),MIN(VLOOKUP($D1845,rng_ND,2,FALSE),A_Stammdaten!$B$19-D_SAV!$E1845+1))),"k.A.")</f>
        <v>k.A.</v>
      </c>
      <c r="X1845" s="343" t="str">
        <f t="shared" si="515"/>
        <v>k.A.</v>
      </c>
      <c r="Y1845" s="62"/>
      <c r="Z1845" s="48">
        <f t="shared" si="516"/>
        <v>0</v>
      </c>
      <c r="AA1845" s="457"/>
      <c r="AB1845" s="55">
        <f t="shared" si="508"/>
        <v>0</v>
      </c>
      <c r="AC1845" s="55">
        <f>IF(A_Stammdaten!$B$25="ja",D_SAV!AA1845,D_SAV!AB1845)</f>
        <v>0</v>
      </c>
      <c r="AD1845" s="478">
        <f>IF(AC1845=0,0,IF(U1845-(con_EOGJahr-D_SAV!E1845)&lt;=0,AC1845,AC1845/V1845))</f>
        <v>0</v>
      </c>
      <c r="AE1845" s="478">
        <f>IFERROR(IF(AND(VLOOKUP(D1845,rng_ND,5,FALSE)="Ja",D_SAV!T1845="degressiv"),D_SAV!AC1845*Y1845/100,0),0)</f>
        <v>0</v>
      </c>
      <c r="AF1845" s="55">
        <f>IFERROR(IF(VLOOKUP(D1845,rng_ND,5,FALSE)="Ja",MAX(D_SAV!AD1845:AE1845),D_SAV!AD1845),0)</f>
        <v>0</v>
      </c>
      <c r="AG1845" s="55">
        <f t="shared" si="509"/>
        <v>0</v>
      </c>
      <c r="AH1845" s="55">
        <f t="shared" si="510"/>
        <v>0</v>
      </c>
      <c r="AI1845" s="55">
        <f t="shared" si="511"/>
        <v>0</v>
      </c>
      <c r="AJ1845" s="55">
        <f t="shared" si="512"/>
        <v>0</v>
      </c>
      <c r="AK1845" s="55">
        <f t="shared" si="503"/>
        <v>0</v>
      </c>
      <c r="AL1845" s="55">
        <f t="shared" si="504"/>
        <v>0</v>
      </c>
      <c r="AM1845" s="55">
        <f t="shared" si="505"/>
        <v>0</v>
      </c>
    </row>
    <row r="1846" spans="1:39" x14ac:dyDescent="0.25">
      <c r="A1846" s="47">
        <v>1842</v>
      </c>
      <c r="B1846" s="358" t="str">
        <f>IF(AND(E1846&lt;&gt;0,D1846&lt;&gt;0,F1846&lt;&gt;0),IF(C1846&lt;&gt;0,CONCATENATE(C1846,"-AGr",VLOOKUP(D1846,Listen!$A$2:$G$45,7,FALSE),"-",E1846,"-",F1846,),CONCATENATE("AGr",VLOOKUP(D1846,Listen!$A$2:$G$45,7,FALSE),"-",E1846,"-",F1846)),"keine vollständige ID")</f>
        <v>keine vollständige ID</v>
      </c>
      <c r="C1846" s="359">
        <f>'[2]III_SAV-Details_NB'!B1852</f>
        <v>0</v>
      </c>
      <c r="D1846" s="359">
        <f>'[2]III_SAV-Details_NB'!C1852</f>
        <v>0</v>
      </c>
      <c r="E1846" s="359">
        <f>'[2]III_SAV-Details_NB'!D1852</f>
        <v>0</v>
      </c>
      <c r="F1846" s="490"/>
      <c r="G1846" s="281">
        <f>'[2]III_SAV-Details_NB'!X1852</f>
        <v>0</v>
      </c>
      <c r="H1846" s="281">
        <f t="shared" si="506"/>
        <v>0</v>
      </c>
      <c r="I1846" s="281">
        <f>IF(con_EOGJahr=2025,'[2]III_SAV-Details_NB'!AA1852,IF(con_EOGJahr=2026,'[2]III_SAV-Details_NB'!AB1852,'[2]III_SAV-Details_NB'!AC1852))</f>
        <v>0</v>
      </c>
      <c r="J1846" s="282"/>
      <c r="K1846" s="282"/>
      <c r="L1846" s="282"/>
      <c r="M1846" s="282"/>
      <c r="N1846" s="282"/>
      <c r="O1846" s="282"/>
      <c r="P1846" s="52">
        <f t="shared" si="507"/>
        <v>0</v>
      </c>
      <c r="Q1846" s="60"/>
      <c r="R1846" s="53">
        <f t="shared" si="513"/>
        <v>0</v>
      </c>
      <c r="S1846" s="59"/>
      <c r="T1846" s="61"/>
      <c r="U1846" s="342" t="str">
        <f t="shared" si="517"/>
        <v>k.A.</v>
      </c>
      <c r="V1846" s="343" t="str">
        <f t="shared" si="514"/>
        <v>k.A.</v>
      </c>
      <c r="W1846" s="343" t="str">
        <f>IFERROR(IF(OR($D1846="",$E1846=0,con_Ende=0),"k.A.",IF(VLOOKUP($D1846,rng_ND,5,0)="Nein",VLOOKUP($D1846,rng_ND,2,FALSE),MIN(VLOOKUP($D1846,rng_ND,2,FALSE),A_Stammdaten!$B$19-D_SAV!$E1846+1))),"k.A.")</f>
        <v>k.A.</v>
      </c>
      <c r="X1846" s="343" t="str">
        <f t="shared" si="515"/>
        <v>k.A.</v>
      </c>
      <c r="Y1846" s="62"/>
      <c r="Z1846" s="48">
        <f t="shared" si="516"/>
        <v>0</v>
      </c>
      <c r="AA1846" s="457"/>
      <c r="AB1846" s="55">
        <f t="shared" si="508"/>
        <v>0</v>
      </c>
      <c r="AC1846" s="55">
        <f>IF(A_Stammdaten!$B$25="ja",D_SAV!AA1846,D_SAV!AB1846)</f>
        <v>0</v>
      </c>
      <c r="AD1846" s="478">
        <f>IF(AC1846=0,0,IF(U1846-(con_EOGJahr-D_SAV!E1846)&lt;=0,AC1846,AC1846/V1846))</f>
        <v>0</v>
      </c>
      <c r="AE1846" s="478">
        <f>IFERROR(IF(AND(VLOOKUP(D1846,rng_ND,5,FALSE)="Ja",D_SAV!T1846="degressiv"),D_SAV!AC1846*Y1846/100,0),0)</f>
        <v>0</v>
      </c>
      <c r="AF1846" s="55">
        <f>IFERROR(IF(VLOOKUP(D1846,rng_ND,5,FALSE)="Ja",MAX(D_SAV!AD1846:AE1846),D_SAV!AD1846),0)</f>
        <v>0</v>
      </c>
      <c r="AG1846" s="55">
        <f t="shared" si="509"/>
        <v>0</v>
      </c>
      <c r="AH1846" s="55">
        <f t="shared" si="510"/>
        <v>0</v>
      </c>
      <c r="AI1846" s="55">
        <f t="shared" si="511"/>
        <v>0</v>
      </c>
      <c r="AJ1846" s="55">
        <f t="shared" si="512"/>
        <v>0</v>
      </c>
      <c r="AK1846" s="55">
        <f t="shared" si="503"/>
        <v>0</v>
      </c>
      <c r="AL1846" s="55">
        <f t="shared" si="504"/>
        <v>0</v>
      </c>
      <c r="AM1846" s="55">
        <f t="shared" si="505"/>
        <v>0</v>
      </c>
    </row>
    <row r="1847" spans="1:39" x14ac:dyDescent="0.25">
      <c r="A1847" s="47">
        <v>1843</v>
      </c>
      <c r="B1847" s="358" t="str">
        <f>IF(AND(E1847&lt;&gt;0,D1847&lt;&gt;0,F1847&lt;&gt;0),IF(C1847&lt;&gt;0,CONCATENATE(C1847,"-AGr",VLOOKUP(D1847,Listen!$A$2:$G$45,7,FALSE),"-",E1847,"-",F1847,),CONCATENATE("AGr",VLOOKUP(D1847,Listen!$A$2:$G$45,7,FALSE),"-",E1847,"-",F1847)),"keine vollständige ID")</f>
        <v>keine vollständige ID</v>
      </c>
      <c r="C1847" s="359">
        <f>'[2]III_SAV-Details_NB'!B1853</f>
        <v>0</v>
      </c>
      <c r="D1847" s="359">
        <f>'[2]III_SAV-Details_NB'!C1853</f>
        <v>0</v>
      </c>
      <c r="E1847" s="359">
        <f>'[2]III_SAV-Details_NB'!D1853</f>
        <v>0</v>
      </c>
      <c r="F1847" s="490"/>
      <c r="G1847" s="281">
        <f>'[2]III_SAV-Details_NB'!X1853</f>
        <v>0</v>
      </c>
      <c r="H1847" s="281">
        <f t="shared" si="506"/>
        <v>0</v>
      </c>
      <c r="I1847" s="281">
        <f>IF(con_EOGJahr=2025,'[2]III_SAV-Details_NB'!AA1853,IF(con_EOGJahr=2026,'[2]III_SAV-Details_NB'!AB1853,'[2]III_SAV-Details_NB'!AC1853))</f>
        <v>0</v>
      </c>
      <c r="J1847" s="282"/>
      <c r="K1847" s="282"/>
      <c r="L1847" s="282"/>
      <c r="M1847" s="282"/>
      <c r="N1847" s="282"/>
      <c r="O1847" s="282"/>
      <c r="P1847" s="52">
        <f t="shared" si="507"/>
        <v>0</v>
      </c>
      <c r="Q1847" s="60"/>
      <c r="R1847" s="53">
        <f t="shared" si="513"/>
        <v>0</v>
      </c>
      <c r="S1847" s="59"/>
      <c r="T1847" s="61"/>
      <c r="U1847" s="342" t="str">
        <f t="shared" si="517"/>
        <v>k.A.</v>
      </c>
      <c r="V1847" s="343" t="str">
        <f t="shared" si="514"/>
        <v>k.A.</v>
      </c>
      <c r="W1847" s="343" t="str">
        <f>IFERROR(IF(OR($D1847="",$E1847=0,con_Ende=0),"k.A.",IF(VLOOKUP($D1847,rng_ND,5,0)="Nein",VLOOKUP($D1847,rng_ND,2,FALSE),MIN(VLOOKUP($D1847,rng_ND,2,FALSE),A_Stammdaten!$B$19-D_SAV!$E1847+1))),"k.A.")</f>
        <v>k.A.</v>
      </c>
      <c r="X1847" s="343" t="str">
        <f t="shared" si="515"/>
        <v>k.A.</v>
      </c>
      <c r="Y1847" s="62"/>
      <c r="Z1847" s="48">
        <f t="shared" si="516"/>
        <v>0</v>
      </c>
      <c r="AA1847" s="457"/>
      <c r="AB1847" s="55">
        <f t="shared" si="508"/>
        <v>0</v>
      </c>
      <c r="AC1847" s="55">
        <f>IF(A_Stammdaten!$B$25="ja",D_SAV!AA1847,D_SAV!AB1847)</f>
        <v>0</v>
      </c>
      <c r="AD1847" s="478">
        <f>IF(AC1847=0,0,IF(U1847-(con_EOGJahr-D_SAV!E1847)&lt;=0,AC1847,AC1847/V1847))</f>
        <v>0</v>
      </c>
      <c r="AE1847" s="478">
        <f>IFERROR(IF(AND(VLOOKUP(D1847,rng_ND,5,FALSE)="Ja",D_SAV!T1847="degressiv"),D_SAV!AC1847*Y1847/100,0),0)</f>
        <v>0</v>
      </c>
      <c r="AF1847" s="55">
        <f>IFERROR(IF(VLOOKUP(D1847,rng_ND,5,FALSE)="Ja",MAX(D_SAV!AD1847:AE1847),D_SAV!AD1847),0)</f>
        <v>0</v>
      </c>
      <c r="AG1847" s="55">
        <f t="shared" si="509"/>
        <v>0</v>
      </c>
      <c r="AH1847" s="55">
        <f t="shared" si="510"/>
        <v>0</v>
      </c>
      <c r="AI1847" s="55">
        <f t="shared" si="511"/>
        <v>0</v>
      </c>
      <c r="AJ1847" s="55">
        <f t="shared" si="512"/>
        <v>0</v>
      </c>
      <c r="AK1847" s="55">
        <f t="shared" si="503"/>
        <v>0</v>
      </c>
      <c r="AL1847" s="55">
        <f t="shared" si="504"/>
        <v>0</v>
      </c>
      <c r="AM1847" s="55">
        <f t="shared" si="505"/>
        <v>0</v>
      </c>
    </row>
    <row r="1848" spans="1:39" x14ac:dyDescent="0.25">
      <c r="A1848" s="47">
        <v>1844</v>
      </c>
      <c r="B1848" s="358" t="str">
        <f>IF(AND(E1848&lt;&gt;0,D1848&lt;&gt;0,F1848&lt;&gt;0),IF(C1848&lt;&gt;0,CONCATENATE(C1848,"-AGr",VLOOKUP(D1848,Listen!$A$2:$G$45,7,FALSE),"-",E1848,"-",F1848,),CONCATENATE("AGr",VLOOKUP(D1848,Listen!$A$2:$G$45,7,FALSE),"-",E1848,"-",F1848)),"keine vollständige ID")</f>
        <v>keine vollständige ID</v>
      </c>
      <c r="C1848" s="359">
        <f>'[2]III_SAV-Details_NB'!B1854</f>
        <v>0</v>
      </c>
      <c r="D1848" s="359">
        <f>'[2]III_SAV-Details_NB'!C1854</f>
        <v>0</v>
      </c>
      <c r="E1848" s="359">
        <f>'[2]III_SAV-Details_NB'!D1854</f>
        <v>0</v>
      </c>
      <c r="F1848" s="490"/>
      <c r="G1848" s="281">
        <f>'[2]III_SAV-Details_NB'!X1854</f>
        <v>0</v>
      </c>
      <c r="H1848" s="281">
        <f t="shared" si="506"/>
        <v>0</v>
      </c>
      <c r="I1848" s="281">
        <f>IF(con_EOGJahr=2025,'[2]III_SAV-Details_NB'!AA1854,IF(con_EOGJahr=2026,'[2]III_SAV-Details_NB'!AB1854,'[2]III_SAV-Details_NB'!AC1854))</f>
        <v>0</v>
      </c>
      <c r="J1848" s="282"/>
      <c r="K1848" s="282"/>
      <c r="L1848" s="282"/>
      <c r="M1848" s="282"/>
      <c r="N1848" s="282"/>
      <c r="O1848" s="282"/>
      <c r="P1848" s="52">
        <f t="shared" si="507"/>
        <v>0</v>
      </c>
      <c r="Q1848" s="60"/>
      <c r="R1848" s="53">
        <f t="shared" si="513"/>
        <v>0</v>
      </c>
      <c r="S1848" s="59"/>
      <c r="T1848" s="61"/>
      <c r="U1848" s="342" t="str">
        <f t="shared" si="517"/>
        <v>k.A.</v>
      </c>
      <c r="V1848" s="343" t="str">
        <f t="shared" si="514"/>
        <v>k.A.</v>
      </c>
      <c r="W1848" s="343" t="str">
        <f>IFERROR(IF(OR($D1848="",$E1848=0,con_Ende=0),"k.A.",IF(VLOOKUP($D1848,rng_ND,5,0)="Nein",VLOOKUP($D1848,rng_ND,2,FALSE),MIN(VLOOKUP($D1848,rng_ND,2,FALSE),A_Stammdaten!$B$19-D_SAV!$E1848+1))),"k.A.")</f>
        <v>k.A.</v>
      </c>
      <c r="X1848" s="343" t="str">
        <f t="shared" si="515"/>
        <v>k.A.</v>
      </c>
      <c r="Y1848" s="62"/>
      <c r="Z1848" s="48">
        <f t="shared" si="516"/>
        <v>0</v>
      </c>
      <c r="AA1848" s="457"/>
      <c r="AB1848" s="55">
        <f t="shared" si="508"/>
        <v>0</v>
      </c>
      <c r="AC1848" s="55">
        <f>IF(A_Stammdaten!$B$25="ja",D_SAV!AA1848,D_SAV!AB1848)</f>
        <v>0</v>
      </c>
      <c r="AD1848" s="478">
        <f>IF(AC1848=0,0,IF(U1848-(con_EOGJahr-D_SAV!E1848)&lt;=0,AC1848,AC1848/V1848))</f>
        <v>0</v>
      </c>
      <c r="AE1848" s="478">
        <f>IFERROR(IF(AND(VLOOKUP(D1848,rng_ND,5,FALSE)="Ja",D_SAV!T1848="degressiv"),D_SAV!AC1848*Y1848/100,0),0)</f>
        <v>0</v>
      </c>
      <c r="AF1848" s="55">
        <f>IFERROR(IF(VLOOKUP(D1848,rng_ND,5,FALSE)="Ja",MAX(D_SAV!AD1848:AE1848),D_SAV!AD1848),0)</f>
        <v>0</v>
      </c>
      <c r="AG1848" s="55">
        <f t="shared" si="509"/>
        <v>0</v>
      </c>
      <c r="AH1848" s="55">
        <f t="shared" si="510"/>
        <v>0</v>
      </c>
      <c r="AI1848" s="55">
        <f t="shared" si="511"/>
        <v>0</v>
      </c>
      <c r="AJ1848" s="55">
        <f t="shared" si="512"/>
        <v>0</v>
      </c>
      <c r="AK1848" s="55">
        <f t="shared" si="503"/>
        <v>0</v>
      </c>
      <c r="AL1848" s="55">
        <f t="shared" si="504"/>
        <v>0</v>
      </c>
      <c r="AM1848" s="55">
        <f t="shared" si="505"/>
        <v>0</v>
      </c>
    </row>
    <row r="1849" spans="1:39" x14ac:dyDescent="0.25">
      <c r="A1849" s="47">
        <v>1845</v>
      </c>
      <c r="B1849" s="358" t="str">
        <f>IF(AND(E1849&lt;&gt;0,D1849&lt;&gt;0,F1849&lt;&gt;0),IF(C1849&lt;&gt;0,CONCATENATE(C1849,"-AGr",VLOOKUP(D1849,Listen!$A$2:$G$45,7,FALSE),"-",E1849,"-",F1849,),CONCATENATE("AGr",VLOOKUP(D1849,Listen!$A$2:$G$45,7,FALSE),"-",E1849,"-",F1849)),"keine vollständige ID")</f>
        <v>keine vollständige ID</v>
      </c>
      <c r="C1849" s="359">
        <f>'[2]III_SAV-Details_NB'!B1855</f>
        <v>0</v>
      </c>
      <c r="D1849" s="359">
        <f>'[2]III_SAV-Details_NB'!C1855</f>
        <v>0</v>
      </c>
      <c r="E1849" s="359">
        <f>'[2]III_SAV-Details_NB'!D1855</f>
        <v>0</v>
      </c>
      <c r="F1849" s="490"/>
      <c r="G1849" s="281">
        <f>'[2]III_SAV-Details_NB'!X1855</f>
        <v>0</v>
      </c>
      <c r="H1849" s="281">
        <f t="shared" si="506"/>
        <v>0</v>
      </c>
      <c r="I1849" s="281">
        <f>IF(con_EOGJahr=2025,'[2]III_SAV-Details_NB'!AA1855,IF(con_EOGJahr=2026,'[2]III_SAV-Details_NB'!AB1855,'[2]III_SAV-Details_NB'!AC1855))</f>
        <v>0</v>
      </c>
      <c r="J1849" s="282"/>
      <c r="K1849" s="282"/>
      <c r="L1849" s="282"/>
      <c r="M1849" s="282"/>
      <c r="N1849" s="282"/>
      <c r="O1849" s="282"/>
      <c r="P1849" s="52">
        <f t="shared" si="507"/>
        <v>0</v>
      </c>
      <c r="Q1849" s="60"/>
      <c r="R1849" s="53">
        <f t="shared" si="513"/>
        <v>0</v>
      </c>
      <c r="S1849" s="59"/>
      <c r="T1849" s="61"/>
      <c r="U1849" s="342" t="str">
        <f t="shared" si="517"/>
        <v>k.A.</v>
      </c>
      <c r="V1849" s="343" t="str">
        <f t="shared" si="514"/>
        <v>k.A.</v>
      </c>
      <c r="W1849" s="343" t="str">
        <f>IFERROR(IF(OR($D1849="",$E1849=0,con_Ende=0),"k.A.",IF(VLOOKUP($D1849,rng_ND,5,0)="Nein",VLOOKUP($D1849,rng_ND,2,FALSE),MIN(VLOOKUP($D1849,rng_ND,2,FALSE),A_Stammdaten!$B$19-D_SAV!$E1849+1))),"k.A.")</f>
        <v>k.A.</v>
      </c>
      <c r="X1849" s="343" t="str">
        <f t="shared" si="515"/>
        <v>k.A.</v>
      </c>
      <c r="Y1849" s="62"/>
      <c r="Z1849" s="48">
        <f t="shared" si="516"/>
        <v>0</v>
      </c>
      <c r="AA1849" s="457"/>
      <c r="AB1849" s="55">
        <f t="shared" si="508"/>
        <v>0</v>
      </c>
      <c r="AC1849" s="55">
        <f>IF(A_Stammdaten!$B$25="ja",D_SAV!AA1849,D_SAV!AB1849)</f>
        <v>0</v>
      </c>
      <c r="AD1849" s="478">
        <f>IF(AC1849=0,0,IF(U1849-(con_EOGJahr-D_SAV!E1849)&lt;=0,AC1849,AC1849/V1849))</f>
        <v>0</v>
      </c>
      <c r="AE1849" s="478">
        <f>IFERROR(IF(AND(VLOOKUP(D1849,rng_ND,5,FALSE)="Ja",D_SAV!T1849="degressiv"),D_SAV!AC1849*Y1849/100,0),0)</f>
        <v>0</v>
      </c>
      <c r="AF1849" s="55">
        <f>IFERROR(IF(VLOOKUP(D1849,rng_ND,5,FALSE)="Ja",MAX(D_SAV!AD1849:AE1849),D_SAV!AD1849),0)</f>
        <v>0</v>
      </c>
      <c r="AG1849" s="55">
        <f t="shared" si="509"/>
        <v>0</v>
      </c>
      <c r="AH1849" s="55">
        <f t="shared" si="510"/>
        <v>0</v>
      </c>
      <c r="AI1849" s="55">
        <f t="shared" si="511"/>
        <v>0</v>
      </c>
      <c r="AJ1849" s="55">
        <f t="shared" si="512"/>
        <v>0</v>
      </c>
      <c r="AK1849" s="55">
        <f t="shared" si="503"/>
        <v>0</v>
      </c>
      <c r="AL1849" s="55">
        <f t="shared" si="504"/>
        <v>0</v>
      </c>
      <c r="AM1849" s="55">
        <f t="shared" si="505"/>
        <v>0</v>
      </c>
    </row>
    <row r="1850" spans="1:39" x14ac:dyDescent="0.25">
      <c r="A1850" s="47">
        <v>1846</v>
      </c>
      <c r="B1850" s="358" t="str">
        <f>IF(AND(E1850&lt;&gt;0,D1850&lt;&gt;0,F1850&lt;&gt;0),IF(C1850&lt;&gt;0,CONCATENATE(C1850,"-AGr",VLOOKUP(D1850,Listen!$A$2:$G$45,7,FALSE),"-",E1850,"-",F1850,),CONCATENATE("AGr",VLOOKUP(D1850,Listen!$A$2:$G$45,7,FALSE),"-",E1850,"-",F1850)),"keine vollständige ID")</f>
        <v>keine vollständige ID</v>
      </c>
      <c r="C1850" s="359">
        <f>'[2]III_SAV-Details_NB'!B1856</f>
        <v>0</v>
      </c>
      <c r="D1850" s="359">
        <f>'[2]III_SAV-Details_NB'!C1856</f>
        <v>0</v>
      </c>
      <c r="E1850" s="359">
        <f>'[2]III_SAV-Details_NB'!D1856</f>
        <v>0</v>
      </c>
      <c r="F1850" s="490"/>
      <c r="G1850" s="281">
        <f>'[2]III_SAV-Details_NB'!X1856</f>
        <v>0</v>
      </c>
      <c r="H1850" s="281">
        <f t="shared" si="506"/>
        <v>0</v>
      </c>
      <c r="I1850" s="281">
        <f>IF(con_EOGJahr=2025,'[2]III_SAV-Details_NB'!AA1856,IF(con_EOGJahr=2026,'[2]III_SAV-Details_NB'!AB1856,'[2]III_SAV-Details_NB'!AC1856))</f>
        <v>0</v>
      </c>
      <c r="J1850" s="282"/>
      <c r="K1850" s="282"/>
      <c r="L1850" s="282"/>
      <c r="M1850" s="282"/>
      <c r="N1850" s="282"/>
      <c r="O1850" s="282"/>
      <c r="P1850" s="52">
        <f t="shared" si="507"/>
        <v>0</v>
      </c>
      <c r="Q1850" s="60"/>
      <c r="R1850" s="53">
        <f t="shared" si="513"/>
        <v>0</v>
      </c>
      <c r="S1850" s="59"/>
      <c r="T1850" s="61"/>
      <c r="U1850" s="342" t="str">
        <f t="shared" si="517"/>
        <v>k.A.</v>
      </c>
      <c r="V1850" s="343" t="str">
        <f t="shared" si="514"/>
        <v>k.A.</v>
      </c>
      <c r="W1850" s="343" t="str">
        <f>IFERROR(IF(OR($D1850="",$E1850=0,con_Ende=0),"k.A.",IF(VLOOKUP($D1850,rng_ND,5,0)="Nein",VLOOKUP($D1850,rng_ND,2,FALSE),MIN(VLOOKUP($D1850,rng_ND,2,FALSE),A_Stammdaten!$B$19-D_SAV!$E1850+1))),"k.A.")</f>
        <v>k.A.</v>
      </c>
      <c r="X1850" s="343" t="str">
        <f t="shared" si="515"/>
        <v>k.A.</v>
      </c>
      <c r="Y1850" s="62"/>
      <c r="Z1850" s="48">
        <f t="shared" si="516"/>
        <v>0</v>
      </c>
      <c r="AA1850" s="457"/>
      <c r="AB1850" s="55">
        <f t="shared" si="508"/>
        <v>0</v>
      </c>
      <c r="AC1850" s="55">
        <f>IF(A_Stammdaten!$B$25="ja",D_SAV!AA1850,D_SAV!AB1850)</f>
        <v>0</v>
      </c>
      <c r="AD1850" s="478">
        <f>IF(AC1850=0,0,IF(U1850-(con_EOGJahr-D_SAV!E1850)&lt;=0,AC1850,AC1850/V1850))</f>
        <v>0</v>
      </c>
      <c r="AE1850" s="478">
        <f>IFERROR(IF(AND(VLOOKUP(D1850,rng_ND,5,FALSE)="Ja",D_SAV!T1850="degressiv"),D_SAV!AC1850*Y1850/100,0),0)</f>
        <v>0</v>
      </c>
      <c r="AF1850" s="55">
        <f>IFERROR(IF(VLOOKUP(D1850,rng_ND,5,FALSE)="Ja",MAX(D_SAV!AD1850:AE1850),D_SAV!AD1850),0)</f>
        <v>0</v>
      </c>
      <c r="AG1850" s="55">
        <f t="shared" si="509"/>
        <v>0</v>
      </c>
      <c r="AH1850" s="55">
        <f t="shared" si="510"/>
        <v>0</v>
      </c>
      <c r="AI1850" s="55">
        <f t="shared" si="511"/>
        <v>0</v>
      </c>
      <c r="AJ1850" s="55">
        <f t="shared" si="512"/>
        <v>0</v>
      </c>
      <c r="AK1850" s="55">
        <f t="shared" si="503"/>
        <v>0</v>
      </c>
      <c r="AL1850" s="55">
        <f t="shared" si="504"/>
        <v>0</v>
      </c>
      <c r="AM1850" s="55">
        <f t="shared" si="505"/>
        <v>0</v>
      </c>
    </row>
    <row r="1851" spans="1:39" x14ac:dyDescent="0.25">
      <c r="A1851" s="47">
        <v>1847</v>
      </c>
      <c r="B1851" s="358" t="str">
        <f>IF(AND(E1851&lt;&gt;0,D1851&lt;&gt;0,F1851&lt;&gt;0),IF(C1851&lt;&gt;0,CONCATENATE(C1851,"-AGr",VLOOKUP(D1851,Listen!$A$2:$G$45,7,FALSE),"-",E1851,"-",F1851,),CONCATENATE("AGr",VLOOKUP(D1851,Listen!$A$2:$G$45,7,FALSE),"-",E1851,"-",F1851)),"keine vollständige ID")</f>
        <v>keine vollständige ID</v>
      </c>
      <c r="C1851" s="359">
        <f>'[2]III_SAV-Details_NB'!B1857</f>
        <v>0</v>
      </c>
      <c r="D1851" s="359">
        <f>'[2]III_SAV-Details_NB'!C1857</f>
        <v>0</v>
      </c>
      <c r="E1851" s="359">
        <f>'[2]III_SAV-Details_NB'!D1857</f>
        <v>0</v>
      </c>
      <c r="F1851" s="490"/>
      <c r="G1851" s="281">
        <f>'[2]III_SAV-Details_NB'!X1857</f>
        <v>0</v>
      </c>
      <c r="H1851" s="281">
        <f t="shared" si="506"/>
        <v>0</v>
      </c>
      <c r="I1851" s="281">
        <f>IF(con_EOGJahr=2025,'[2]III_SAV-Details_NB'!AA1857,IF(con_EOGJahr=2026,'[2]III_SAV-Details_NB'!AB1857,'[2]III_SAV-Details_NB'!AC1857))</f>
        <v>0</v>
      </c>
      <c r="J1851" s="282"/>
      <c r="K1851" s="282"/>
      <c r="L1851" s="282"/>
      <c r="M1851" s="282"/>
      <c r="N1851" s="282"/>
      <c r="O1851" s="282"/>
      <c r="P1851" s="52">
        <f t="shared" si="507"/>
        <v>0</v>
      </c>
      <c r="Q1851" s="60"/>
      <c r="R1851" s="53">
        <f t="shared" si="513"/>
        <v>0</v>
      </c>
      <c r="S1851" s="59"/>
      <c r="T1851" s="61"/>
      <c r="U1851" s="342" t="str">
        <f t="shared" si="517"/>
        <v>k.A.</v>
      </c>
      <c r="V1851" s="343" t="str">
        <f t="shared" si="514"/>
        <v>k.A.</v>
      </c>
      <c r="W1851" s="343" t="str">
        <f>IFERROR(IF(OR($D1851="",$E1851=0,con_Ende=0),"k.A.",IF(VLOOKUP($D1851,rng_ND,5,0)="Nein",VLOOKUP($D1851,rng_ND,2,FALSE),MIN(VLOOKUP($D1851,rng_ND,2,FALSE),A_Stammdaten!$B$19-D_SAV!$E1851+1))),"k.A.")</f>
        <v>k.A.</v>
      </c>
      <c r="X1851" s="343" t="str">
        <f t="shared" si="515"/>
        <v>k.A.</v>
      </c>
      <c r="Y1851" s="62"/>
      <c r="Z1851" s="48">
        <f t="shared" si="516"/>
        <v>0</v>
      </c>
      <c r="AA1851" s="457"/>
      <c r="AB1851" s="55">
        <f t="shared" si="508"/>
        <v>0</v>
      </c>
      <c r="AC1851" s="55">
        <f>IF(A_Stammdaten!$B$25="ja",D_SAV!AA1851,D_SAV!AB1851)</f>
        <v>0</v>
      </c>
      <c r="AD1851" s="478">
        <f>IF(AC1851=0,0,IF(U1851-(con_EOGJahr-D_SAV!E1851)&lt;=0,AC1851,AC1851/V1851))</f>
        <v>0</v>
      </c>
      <c r="AE1851" s="478">
        <f>IFERROR(IF(AND(VLOOKUP(D1851,rng_ND,5,FALSE)="Ja",D_SAV!T1851="degressiv"),D_SAV!AC1851*Y1851/100,0),0)</f>
        <v>0</v>
      </c>
      <c r="AF1851" s="55">
        <f>IFERROR(IF(VLOOKUP(D1851,rng_ND,5,FALSE)="Ja",MAX(D_SAV!AD1851:AE1851),D_SAV!AD1851),0)</f>
        <v>0</v>
      </c>
      <c r="AG1851" s="55">
        <f t="shared" si="509"/>
        <v>0</v>
      </c>
      <c r="AH1851" s="55">
        <f t="shared" si="510"/>
        <v>0</v>
      </c>
      <c r="AI1851" s="55">
        <f t="shared" si="511"/>
        <v>0</v>
      </c>
      <c r="AJ1851" s="55">
        <f t="shared" si="512"/>
        <v>0</v>
      </c>
      <c r="AK1851" s="55">
        <f t="shared" si="503"/>
        <v>0</v>
      </c>
      <c r="AL1851" s="55">
        <f t="shared" si="504"/>
        <v>0</v>
      </c>
      <c r="AM1851" s="55">
        <f t="shared" si="505"/>
        <v>0</v>
      </c>
    </row>
    <row r="1852" spans="1:39" x14ac:dyDescent="0.25">
      <c r="A1852" s="47">
        <v>1848</v>
      </c>
      <c r="B1852" s="358" t="str">
        <f>IF(AND(E1852&lt;&gt;0,D1852&lt;&gt;0,F1852&lt;&gt;0),IF(C1852&lt;&gt;0,CONCATENATE(C1852,"-AGr",VLOOKUP(D1852,Listen!$A$2:$G$45,7,FALSE),"-",E1852,"-",F1852,),CONCATENATE("AGr",VLOOKUP(D1852,Listen!$A$2:$G$45,7,FALSE),"-",E1852,"-",F1852)),"keine vollständige ID")</f>
        <v>keine vollständige ID</v>
      </c>
      <c r="C1852" s="359">
        <f>'[2]III_SAV-Details_NB'!B1858</f>
        <v>0</v>
      </c>
      <c r="D1852" s="359">
        <f>'[2]III_SAV-Details_NB'!C1858</f>
        <v>0</v>
      </c>
      <c r="E1852" s="359">
        <f>'[2]III_SAV-Details_NB'!D1858</f>
        <v>0</v>
      </c>
      <c r="F1852" s="490"/>
      <c r="G1852" s="281">
        <f>'[2]III_SAV-Details_NB'!X1858</f>
        <v>0</v>
      </c>
      <c r="H1852" s="281">
        <f t="shared" si="506"/>
        <v>0</v>
      </c>
      <c r="I1852" s="281">
        <f>IF(con_EOGJahr=2025,'[2]III_SAV-Details_NB'!AA1858,IF(con_EOGJahr=2026,'[2]III_SAV-Details_NB'!AB1858,'[2]III_SAV-Details_NB'!AC1858))</f>
        <v>0</v>
      </c>
      <c r="J1852" s="282"/>
      <c r="K1852" s="282"/>
      <c r="L1852" s="282"/>
      <c r="M1852" s="282"/>
      <c r="N1852" s="282"/>
      <c r="O1852" s="282"/>
      <c r="P1852" s="52">
        <f t="shared" si="507"/>
        <v>0</v>
      </c>
      <c r="Q1852" s="60"/>
      <c r="R1852" s="53">
        <f t="shared" si="513"/>
        <v>0</v>
      </c>
      <c r="S1852" s="59"/>
      <c r="T1852" s="61"/>
      <c r="U1852" s="342" t="str">
        <f t="shared" si="517"/>
        <v>k.A.</v>
      </c>
      <c r="V1852" s="343" t="str">
        <f t="shared" si="514"/>
        <v>k.A.</v>
      </c>
      <c r="W1852" s="343" t="str">
        <f>IFERROR(IF(OR($D1852="",$E1852=0,con_Ende=0),"k.A.",IF(VLOOKUP($D1852,rng_ND,5,0)="Nein",VLOOKUP($D1852,rng_ND,2,FALSE),MIN(VLOOKUP($D1852,rng_ND,2,FALSE),A_Stammdaten!$B$19-D_SAV!$E1852+1))),"k.A.")</f>
        <v>k.A.</v>
      </c>
      <c r="X1852" s="343" t="str">
        <f t="shared" si="515"/>
        <v>k.A.</v>
      </c>
      <c r="Y1852" s="62"/>
      <c r="Z1852" s="48">
        <f t="shared" si="516"/>
        <v>0</v>
      </c>
      <c r="AA1852" s="457"/>
      <c r="AB1852" s="55">
        <f t="shared" si="508"/>
        <v>0</v>
      </c>
      <c r="AC1852" s="55">
        <f>IF(A_Stammdaten!$B$25="ja",D_SAV!AA1852,D_SAV!AB1852)</f>
        <v>0</v>
      </c>
      <c r="AD1852" s="478">
        <f>IF(AC1852=0,0,IF(U1852-(con_EOGJahr-D_SAV!E1852)&lt;=0,AC1852,AC1852/V1852))</f>
        <v>0</v>
      </c>
      <c r="AE1852" s="478">
        <f>IFERROR(IF(AND(VLOOKUP(D1852,rng_ND,5,FALSE)="Ja",D_SAV!T1852="degressiv"),D_SAV!AC1852*Y1852/100,0),0)</f>
        <v>0</v>
      </c>
      <c r="AF1852" s="55">
        <f>IFERROR(IF(VLOOKUP(D1852,rng_ND,5,FALSE)="Ja",MAX(D_SAV!AD1852:AE1852),D_SAV!AD1852),0)</f>
        <v>0</v>
      </c>
      <c r="AG1852" s="55">
        <f t="shared" si="509"/>
        <v>0</v>
      </c>
      <c r="AH1852" s="55">
        <f t="shared" si="510"/>
        <v>0</v>
      </c>
      <c r="AI1852" s="55">
        <f t="shared" si="511"/>
        <v>0</v>
      </c>
      <c r="AJ1852" s="55">
        <f t="shared" si="512"/>
        <v>0</v>
      </c>
      <c r="AK1852" s="55">
        <f t="shared" si="503"/>
        <v>0</v>
      </c>
      <c r="AL1852" s="55">
        <f t="shared" si="504"/>
        <v>0</v>
      </c>
      <c r="AM1852" s="55">
        <f t="shared" si="505"/>
        <v>0</v>
      </c>
    </row>
    <row r="1853" spans="1:39" x14ac:dyDescent="0.25">
      <c r="A1853" s="47">
        <v>1849</v>
      </c>
      <c r="B1853" s="358" t="str">
        <f>IF(AND(E1853&lt;&gt;0,D1853&lt;&gt;0,F1853&lt;&gt;0),IF(C1853&lt;&gt;0,CONCATENATE(C1853,"-AGr",VLOOKUP(D1853,Listen!$A$2:$G$45,7,FALSE),"-",E1853,"-",F1853,),CONCATENATE("AGr",VLOOKUP(D1853,Listen!$A$2:$G$45,7,FALSE),"-",E1853,"-",F1853)),"keine vollständige ID")</f>
        <v>keine vollständige ID</v>
      </c>
      <c r="C1853" s="359">
        <f>'[2]III_SAV-Details_NB'!B1859</f>
        <v>0</v>
      </c>
      <c r="D1853" s="359">
        <f>'[2]III_SAV-Details_NB'!C1859</f>
        <v>0</v>
      </c>
      <c r="E1853" s="359">
        <f>'[2]III_SAV-Details_NB'!D1859</f>
        <v>0</v>
      </c>
      <c r="F1853" s="490"/>
      <c r="G1853" s="281">
        <f>'[2]III_SAV-Details_NB'!X1859</f>
        <v>0</v>
      </c>
      <c r="H1853" s="281">
        <f t="shared" si="506"/>
        <v>0</v>
      </c>
      <c r="I1853" s="281">
        <f>IF(con_EOGJahr=2025,'[2]III_SAV-Details_NB'!AA1859,IF(con_EOGJahr=2026,'[2]III_SAV-Details_NB'!AB1859,'[2]III_SAV-Details_NB'!AC1859))</f>
        <v>0</v>
      </c>
      <c r="J1853" s="282"/>
      <c r="K1853" s="282"/>
      <c r="L1853" s="282"/>
      <c r="M1853" s="282"/>
      <c r="N1853" s="282"/>
      <c r="O1853" s="282"/>
      <c r="P1853" s="52">
        <f t="shared" si="507"/>
        <v>0</v>
      </c>
      <c r="Q1853" s="60"/>
      <c r="R1853" s="53">
        <f t="shared" si="513"/>
        <v>0</v>
      </c>
      <c r="S1853" s="59"/>
      <c r="T1853" s="61"/>
      <c r="U1853" s="342" t="str">
        <f t="shared" si="517"/>
        <v>k.A.</v>
      </c>
      <c r="V1853" s="343" t="str">
        <f t="shared" si="514"/>
        <v>k.A.</v>
      </c>
      <c r="W1853" s="343" t="str">
        <f>IFERROR(IF(OR($D1853="",$E1853=0,con_Ende=0),"k.A.",IF(VLOOKUP($D1853,rng_ND,5,0)="Nein",VLOOKUP($D1853,rng_ND,2,FALSE),MIN(VLOOKUP($D1853,rng_ND,2,FALSE),A_Stammdaten!$B$19-D_SAV!$E1853+1))),"k.A.")</f>
        <v>k.A.</v>
      </c>
      <c r="X1853" s="343" t="str">
        <f t="shared" si="515"/>
        <v>k.A.</v>
      </c>
      <c r="Y1853" s="62"/>
      <c r="Z1853" s="48">
        <f t="shared" si="516"/>
        <v>0</v>
      </c>
      <c r="AA1853" s="457"/>
      <c r="AB1853" s="55">
        <f t="shared" si="508"/>
        <v>0</v>
      </c>
      <c r="AC1853" s="55">
        <f>IF(A_Stammdaten!$B$25="ja",D_SAV!AA1853,D_SAV!AB1853)</f>
        <v>0</v>
      </c>
      <c r="AD1853" s="478">
        <f>IF(AC1853=0,0,IF(U1853-(con_EOGJahr-D_SAV!E1853)&lt;=0,AC1853,AC1853/V1853))</f>
        <v>0</v>
      </c>
      <c r="AE1853" s="478">
        <f>IFERROR(IF(AND(VLOOKUP(D1853,rng_ND,5,FALSE)="Ja",D_SAV!T1853="degressiv"),D_SAV!AC1853*Y1853/100,0),0)</f>
        <v>0</v>
      </c>
      <c r="AF1853" s="55">
        <f>IFERROR(IF(VLOOKUP(D1853,rng_ND,5,FALSE)="Ja",MAX(D_SAV!AD1853:AE1853),D_SAV!AD1853),0)</f>
        <v>0</v>
      </c>
      <c r="AG1853" s="55">
        <f t="shared" si="509"/>
        <v>0</v>
      </c>
      <c r="AH1853" s="55">
        <f t="shared" si="510"/>
        <v>0</v>
      </c>
      <c r="AI1853" s="55">
        <f t="shared" si="511"/>
        <v>0</v>
      </c>
      <c r="AJ1853" s="55">
        <f t="shared" si="512"/>
        <v>0</v>
      </c>
      <c r="AK1853" s="55">
        <f t="shared" si="503"/>
        <v>0</v>
      </c>
      <c r="AL1853" s="55">
        <f t="shared" si="504"/>
        <v>0</v>
      </c>
      <c r="AM1853" s="55">
        <f t="shared" si="505"/>
        <v>0</v>
      </c>
    </row>
    <row r="1854" spans="1:39" x14ac:dyDescent="0.25">
      <c r="A1854" s="47">
        <v>1850</v>
      </c>
      <c r="B1854" s="358" t="str">
        <f>IF(AND(E1854&lt;&gt;0,D1854&lt;&gt;0,F1854&lt;&gt;0),IF(C1854&lt;&gt;0,CONCATENATE(C1854,"-AGr",VLOOKUP(D1854,Listen!$A$2:$G$45,7,FALSE),"-",E1854,"-",F1854,),CONCATENATE("AGr",VLOOKUP(D1854,Listen!$A$2:$G$45,7,FALSE),"-",E1854,"-",F1854)),"keine vollständige ID")</f>
        <v>keine vollständige ID</v>
      </c>
      <c r="C1854" s="359">
        <f>'[2]III_SAV-Details_NB'!B1860</f>
        <v>0</v>
      </c>
      <c r="D1854" s="359">
        <f>'[2]III_SAV-Details_NB'!C1860</f>
        <v>0</v>
      </c>
      <c r="E1854" s="359">
        <f>'[2]III_SAV-Details_NB'!D1860</f>
        <v>0</v>
      </c>
      <c r="F1854" s="490"/>
      <c r="G1854" s="281">
        <f>'[2]III_SAV-Details_NB'!X1860</f>
        <v>0</v>
      </c>
      <c r="H1854" s="281">
        <f t="shared" si="506"/>
        <v>0</v>
      </c>
      <c r="I1854" s="281">
        <f>IF(con_EOGJahr=2025,'[2]III_SAV-Details_NB'!AA1860,IF(con_EOGJahr=2026,'[2]III_SAV-Details_NB'!AB1860,'[2]III_SAV-Details_NB'!AC1860))</f>
        <v>0</v>
      </c>
      <c r="J1854" s="282"/>
      <c r="K1854" s="282"/>
      <c r="L1854" s="282"/>
      <c r="M1854" s="282"/>
      <c r="N1854" s="282"/>
      <c r="O1854" s="282"/>
      <c r="P1854" s="52">
        <f t="shared" si="507"/>
        <v>0</v>
      </c>
      <c r="Q1854" s="60"/>
      <c r="R1854" s="53">
        <f t="shared" si="513"/>
        <v>0</v>
      </c>
      <c r="S1854" s="59"/>
      <c r="T1854" s="61"/>
      <c r="U1854" s="342" t="str">
        <f t="shared" si="517"/>
        <v>k.A.</v>
      </c>
      <c r="V1854" s="343" t="str">
        <f t="shared" si="514"/>
        <v>k.A.</v>
      </c>
      <c r="W1854" s="343" t="str">
        <f>IFERROR(IF(OR($D1854="",$E1854=0,con_Ende=0),"k.A.",IF(VLOOKUP($D1854,rng_ND,5,0)="Nein",VLOOKUP($D1854,rng_ND,2,FALSE),MIN(VLOOKUP($D1854,rng_ND,2,FALSE),A_Stammdaten!$B$19-D_SAV!$E1854+1))),"k.A.")</f>
        <v>k.A.</v>
      </c>
      <c r="X1854" s="343" t="str">
        <f t="shared" si="515"/>
        <v>k.A.</v>
      </c>
      <c r="Y1854" s="62"/>
      <c r="Z1854" s="48">
        <f t="shared" si="516"/>
        <v>0</v>
      </c>
      <c r="AA1854" s="457"/>
      <c r="AB1854" s="55">
        <f t="shared" si="508"/>
        <v>0</v>
      </c>
      <c r="AC1854" s="55">
        <f>IF(A_Stammdaten!$B$25="ja",D_SAV!AA1854,D_SAV!AB1854)</f>
        <v>0</v>
      </c>
      <c r="AD1854" s="478">
        <f>IF(AC1854=0,0,IF(U1854-(con_EOGJahr-D_SAV!E1854)&lt;=0,AC1854,AC1854/V1854))</f>
        <v>0</v>
      </c>
      <c r="AE1854" s="478">
        <f>IFERROR(IF(AND(VLOOKUP(D1854,rng_ND,5,FALSE)="Ja",D_SAV!T1854="degressiv"),D_SAV!AC1854*Y1854/100,0),0)</f>
        <v>0</v>
      </c>
      <c r="AF1854" s="55">
        <f>IFERROR(IF(VLOOKUP(D1854,rng_ND,5,FALSE)="Ja",MAX(D_SAV!AD1854:AE1854),D_SAV!AD1854),0)</f>
        <v>0</v>
      </c>
      <c r="AG1854" s="55">
        <f t="shared" si="509"/>
        <v>0</v>
      </c>
      <c r="AH1854" s="55">
        <f t="shared" si="510"/>
        <v>0</v>
      </c>
      <c r="AI1854" s="55">
        <f t="shared" si="511"/>
        <v>0</v>
      </c>
      <c r="AJ1854" s="55">
        <f t="shared" si="512"/>
        <v>0</v>
      </c>
      <c r="AK1854" s="55">
        <f t="shared" si="503"/>
        <v>0</v>
      </c>
      <c r="AL1854" s="55">
        <f t="shared" si="504"/>
        <v>0</v>
      </c>
      <c r="AM1854" s="55">
        <f t="shared" si="505"/>
        <v>0</v>
      </c>
    </row>
    <row r="1855" spans="1:39" x14ac:dyDescent="0.25">
      <c r="A1855" s="47">
        <v>1851</v>
      </c>
      <c r="B1855" s="358" t="str">
        <f>IF(AND(E1855&lt;&gt;0,D1855&lt;&gt;0,F1855&lt;&gt;0),IF(C1855&lt;&gt;0,CONCATENATE(C1855,"-AGr",VLOOKUP(D1855,Listen!$A$2:$G$45,7,FALSE),"-",E1855,"-",F1855,),CONCATENATE("AGr",VLOOKUP(D1855,Listen!$A$2:$G$45,7,FALSE),"-",E1855,"-",F1855)),"keine vollständige ID")</f>
        <v>keine vollständige ID</v>
      </c>
      <c r="C1855" s="359">
        <f>'[2]III_SAV-Details_NB'!B1861</f>
        <v>0</v>
      </c>
      <c r="D1855" s="359">
        <f>'[2]III_SAV-Details_NB'!C1861</f>
        <v>0</v>
      </c>
      <c r="E1855" s="359">
        <f>'[2]III_SAV-Details_NB'!D1861</f>
        <v>0</v>
      </c>
      <c r="F1855" s="490"/>
      <c r="G1855" s="281">
        <f>'[2]III_SAV-Details_NB'!X1861</f>
        <v>0</v>
      </c>
      <c r="H1855" s="281">
        <f t="shared" si="506"/>
        <v>0</v>
      </c>
      <c r="I1855" s="281">
        <f>IF(con_EOGJahr=2025,'[2]III_SAV-Details_NB'!AA1861,IF(con_EOGJahr=2026,'[2]III_SAV-Details_NB'!AB1861,'[2]III_SAV-Details_NB'!AC1861))</f>
        <v>0</v>
      </c>
      <c r="J1855" s="282"/>
      <c r="K1855" s="282"/>
      <c r="L1855" s="282"/>
      <c r="M1855" s="282"/>
      <c r="N1855" s="282"/>
      <c r="O1855" s="282"/>
      <c r="P1855" s="52">
        <f t="shared" si="507"/>
        <v>0</v>
      </c>
      <c r="Q1855" s="60"/>
      <c r="R1855" s="53">
        <f t="shared" si="513"/>
        <v>0</v>
      </c>
      <c r="S1855" s="59"/>
      <c r="T1855" s="61"/>
      <c r="U1855" s="342" t="str">
        <f t="shared" si="517"/>
        <v>k.A.</v>
      </c>
      <c r="V1855" s="343" t="str">
        <f t="shared" si="514"/>
        <v>k.A.</v>
      </c>
      <c r="W1855" s="343" t="str">
        <f>IFERROR(IF(OR($D1855="",$E1855=0,con_Ende=0),"k.A.",IF(VLOOKUP($D1855,rng_ND,5,0)="Nein",VLOOKUP($D1855,rng_ND,2,FALSE),MIN(VLOOKUP($D1855,rng_ND,2,FALSE),A_Stammdaten!$B$19-D_SAV!$E1855+1))),"k.A.")</f>
        <v>k.A.</v>
      </c>
      <c r="X1855" s="343" t="str">
        <f t="shared" si="515"/>
        <v>k.A.</v>
      </c>
      <c r="Y1855" s="62"/>
      <c r="Z1855" s="48">
        <f t="shared" si="516"/>
        <v>0</v>
      </c>
      <c r="AA1855" s="457"/>
      <c r="AB1855" s="55">
        <f t="shared" si="508"/>
        <v>0</v>
      </c>
      <c r="AC1855" s="55">
        <f>IF(A_Stammdaten!$B$25="ja",D_SAV!AA1855,D_SAV!AB1855)</f>
        <v>0</v>
      </c>
      <c r="AD1855" s="478">
        <f>IF(AC1855=0,0,IF(U1855-(con_EOGJahr-D_SAV!E1855)&lt;=0,AC1855,AC1855/V1855))</f>
        <v>0</v>
      </c>
      <c r="AE1855" s="478">
        <f>IFERROR(IF(AND(VLOOKUP(D1855,rng_ND,5,FALSE)="Ja",D_SAV!T1855="degressiv"),D_SAV!AC1855*Y1855/100,0),0)</f>
        <v>0</v>
      </c>
      <c r="AF1855" s="55">
        <f>IFERROR(IF(VLOOKUP(D1855,rng_ND,5,FALSE)="Ja",MAX(D_SAV!AD1855:AE1855),D_SAV!AD1855),0)</f>
        <v>0</v>
      </c>
      <c r="AG1855" s="55">
        <f t="shared" si="509"/>
        <v>0</v>
      </c>
      <c r="AH1855" s="55">
        <f t="shared" si="510"/>
        <v>0</v>
      </c>
      <c r="AI1855" s="55">
        <f t="shared" si="511"/>
        <v>0</v>
      </c>
      <c r="AJ1855" s="55">
        <f t="shared" si="512"/>
        <v>0</v>
      </c>
      <c r="AK1855" s="55">
        <f t="shared" si="503"/>
        <v>0</v>
      </c>
      <c r="AL1855" s="55">
        <f t="shared" si="504"/>
        <v>0</v>
      </c>
      <c r="AM1855" s="55">
        <f t="shared" si="505"/>
        <v>0</v>
      </c>
    </row>
    <row r="1856" spans="1:39" x14ac:dyDescent="0.25">
      <c r="A1856" s="47">
        <v>1852</v>
      </c>
      <c r="B1856" s="358" t="str">
        <f>IF(AND(E1856&lt;&gt;0,D1856&lt;&gt;0,F1856&lt;&gt;0),IF(C1856&lt;&gt;0,CONCATENATE(C1856,"-AGr",VLOOKUP(D1856,Listen!$A$2:$G$45,7,FALSE),"-",E1856,"-",F1856,),CONCATENATE("AGr",VLOOKUP(D1856,Listen!$A$2:$G$45,7,FALSE),"-",E1856,"-",F1856)),"keine vollständige ID")</f>
        <v>keine vollständige ID</v>
      </c>
      <c r="C1856" s="359">
        <f>'[2]III_SAV-Details_NB'!B1862</f>
        <v>0</v>
      </c>
      <c r="D1856" s="359">
        <f>'[2]III_SAV-Details_NB'!C1862</f>
        <v>0</v>
      </c>
      <c r="E1856" s="359">
        <f>'[2]III_SAV-Details_NB'!D1862</f>
        <v>0</v>
      </c>
      <c r="F1856" s="490"/>
      <c r="G1856" s="281">
        <f>'[2]III_SAV-Details_NB'!X1862</f>
        <v>0</v>
      </c>
      <c r="H1856" s="281">
        <f t="shared" si="506"/>
        <v>0</v>
      </c>
      <c r="I1856" s="281">
        <f>IF(con_EOGJahr=2025,'[2]III_SAV-Details_NB'!AA1862,IF(con_EOGJahr=2026,'[2]III_SAV-Details_NB'!AB1862,'[2]III_SAV-Details_NB'!AC1862))</f>
        <v>0</v>
      </c>
      <c r="J1856" s="282"/>
      <c r="K1856" s="282"/>
      <c r="L1856" s="282"/>
      <c r="M1856" s="282"/>
      <c r="N1856" s="282"/>
      <c r="O1856" s="282"/>
      <c r="P1856" s="52">
        <f t="shared" si="507"/>
        <v>0</v>
      </c>
      <c r="Q1856" s="60"/>
      <c r="R1856" s="53">
        <f t="shared" si="513"/>
        <v>0</v>
      </c>
      <c r="S1856" s="59"/>
      <c r="T1856" s="61"/>
      <c r="U1856" s="342" t="str">
        <f t="shared" si="517"/>
        <v>k.A.</v>
      </c>
      <c r="V1856" s="343" t="str">
        <f t="shared" si="514"/>
        <v>k.A.</v>
      </c>
      <c r="W1856" s="343" t="str">
        <f>IFERROR(IF(OR($D1856="",$E1856=0,con_Ende=0),"k.A.",IF(VLOOKUP($D1856,rng_ND,5,0)="Nein",VLOOKUP($D1856,rng_ND,2,FALSE),MIN(VLOOKUP($D1856,rng_ND,2,FALSE),A_Stammdaten!$B$19-D_SAV!$E1856+1))),"k.A.")</f>
        <v>k.A.</v>
      </c>
      <c r="X1856" s="343" t="str">
        <f t="shared" si="515"/>
        <v>k.A.</v>
      </c>
      <c r="Y1856" s="62"/>
      <c r="Z1856" s="48">
        <f t="shared" si="516"/>
        <v>0</v>
      </c>
      <c r="AA1856" s="457"/>
      <c r="AB1856" s="55">
        <f t="shared" si="508"/>
        <v>0</v>
      </c>
      <c r="AC1856" s="55">
        <f>IF(A_Stammdaten!$B$25="ja",D_SAV!AA1856,D_SAV!AB1856)</f>
        <v>0</v>
      </c>
      <c r="AD1856" s="478">
        <f>IF(AC1856=0,0,IF(U1856-(con_EOGJahr-D_SAV!E1856)&lt;=0,AC1856,AC1856/V1856))</f>
        <v>0</v>
      </c>
      <c r="AE1856" s="478">
        <f>IFERROR(IF(AND(VLOOKUP(D1856,rng_ND,5,FALSE)="Ja",D_SAV!T1856="degressiv"),D_SAV!AC1856*Y1856/100,0),0)</f>
        <v>0</v>
      </c>
      <c r="AF1856" s="55">
        <f>IFERROR(IF(VLOOKUP(D1856,rng_ND,5,FALSE)="Ja",MAX(D_SAV!AD1856:AE1856),D_SAV!AD1856),0)</f>
        <v>0</v>
      </c>
      <c r="AG1856" s="55">
        <f t="shared" si="509"/>
        <v>0</v>
      </c>
      <c r="AH1856" s="55">
        <f t="shared" si="510"/>
        <v>0</v>
      </c>
      <c r="AI1856" s="55">
        <f t="shared" si="511"/>
        <v>0</v>
      </c>
      <c r="AJ1856" s="55">
        <f t="shared" si="512"/>
        <v>0</v>
      </c>
      <c r="AK1856" s="55">
        <f t="shared" si="503"/>
        <v>0</v>
      </c>
      <c r="AL1856" s="55">
        <f t="shared" si="504"/>
        <v>0</v>
      </c>
      <c r="AM1856" s="55">
        <f t="shared" si="505"/>
        <v>0</v>
      </c>
    </row>
    <row r="1857" spans="1:39" x14ac:dyDescent="0.25">
      <c r="A1857" s="47">
        <v>1853</v>
      </c>
      <c r="B1857" s="358" t="str">
        <f>IF(AND(E1857&lt;&gt;0,D1857&lt;&gt;0,F1857&lt;&gt;0),IF(C1857&lt;&gt;0,CONCATENATE(C1857,"-AGr",VLOOKUP(D1857,Listen!$A$2:$G$45,7,FALSE),"-",E1857,"-",F1857,),CONCATENATE("AGr",VLOOKUP(D1857,Listen!$A$2:$G$45,7,FALSE),"-",E1857,"-",F1857)),"keine vollständige ID")</f>
        <v>keine vollständige ID</v>
      </c>
      <c r="C1857" s="359">
        <f>'[2]III_SAV-Details_NB'!B1863</f>
        <v>0</v>
      </c>
      <c r="D1857" s="359">
        <f>'[2]III_SAV-Details_NB'!C1863</f>
        <v>0</v>
      </c>
      <c r="E1857" s="359">
        <f>'[2]III_SAV-Details_NB'!D1863</f>
        <v>0</v>
      </c>
      <c r="F1857" s="490"/>
      <c r="G1857" s="281">
        <f>'[2]III_SAV-Details_NB'!X1863</f>
        <v>0</v>
      </c>
      <c r="H1857" s="281">
        <f t="shared" si="506"/>
        <v>0</v>
      </c>
      <c r="I1857" s="281">
        <f>IF(con_EOGJahr=2025,'[2]III_SAV-Details_NB'!AA1863,IF(con_EOGJahr=2026,'[2]III_SAV-Details_NB'!AB1863,'[2]III_SAV-Details_NB'!AC1863))</f>
        <v>0</v>
      </c>
      <c r="J1857" s="282"/>
      <c r="K1857" s="282"/>
      <c r="L1857" s="282"/>
      <c r="M1857" s="282"/>
      <c r="N1857" s="282"/>
      <c r="O1857" s="282"/>
      <c r="P1857" s="52">
        <f t="shared" si="507"/>
        <v>0</v>
      </c>
      <c r="Q1857" s="60"/>
      <c r="R1857" s="53">
        <f t="shared" si="513"/>
        <v>0</v>
      </c>
      <c r="S1857" s="59"/>
      <c r="T1857" s="61"/>
      <c r="U1857" s="342" t="str">
        <f t="shared" si="517"/>
        <v>k.A.</v>
      </c>
      <c r="V1857" s="343" t="str">
        <f t="shared" si="514"/>
        <v>k.A.</v>
      </c>
      <c r="W1857" s="343" t="str">
        <f>IFERROR(IF(OR($D1857="",$E1857=0,con_Ende=0),"k.A.",IF(VLOOKUP($D1857,rng_ND,5,0)="Nein",VLOOKUP($D1857,rng_ND,2,FALSE),MIN(VLOOKUP($D1857,rng_ND,2,FALSE),A_Stammdaten!$B$19-D_SAV!$E1857+1))),"k.A.")</f>
        <v>k.A.</v>
      </c>
      <c r="X1857" s="343" t="str">
        <f t="shared" si="515"/>
        <v>k.A.</v>
      </c>
      <c r="Y1857" s="62"/>
      <c r="Z1857" s="48">
        <f t="shared" si="516"/>
        <v>0</v>
      </c>
      <c r="AA1857" s="457"/>
      <c r="AB1857" s="55">
        <f t="shared" si="508"/>
        <v>0</v>
      </c>
      <c r="AC1857" s="55">
        <f>IF(A_Stammdaten!$B$25="ja",D_SAV!AA1857,D_SAV!AB1857)</f>
        <v>0</v>
      </c>
      <c r="AD1857" s="478">
        <f>IF(AC1857=0,0,IF(U1857-(con_EOGJahr-D_SAV!E1857)&lt;=0,AC1857,AC1857/V1857))</f>
        <v>0</v>
      </c>
      <c r="AE1857" s="478">
        <f>IFERROR(IF(AND(VLOOKUP(D1857,rng_ND,5,FALSE)="Ja",D_SAV!T1857="degressiv"),D_SAV!AC1857*Y1857/100,0),0)</f>
        <v>0</v>
      </c>
      <c r="AF1857" s="55">
        <f>IFERROR(IF(VLOOKUP(D1857,rng_ND,5,FALSE)="Ja",MAX(D_SAV!AD1857:AE1857),D_SAV!AD1857),0)</f>
        <v>0</v>
      </c>
      <c r="AG1857" s="55">
        <f t="shared" si="509"/>
        <v>0</v>
      </c>
      <c r="AH1857" s="55">
        <f t="shared" si="510"/>
        <v>0</v>
      </c>
      <c r="AI1857" s="55">
        <f t="shared" si="511"/>
        <v>0</v>
      </c>
      <c r="AJ1857" s="55">
        <f t="shared" si="512"/>
        <v>0</v>
      </c>
      <c r="AK1857" s="55">
        <f t="shared" si="503"/>
        <v>0</v>
      </c>
      <c r="AL1857" s="55">
        <f t="shared" si="504"/>
        <v>0</v>
      </c>
      <c r="AM1857" s="55">
        <f t="shared" si="505"/>
        <v>0</v>
      </c>
    </row>
    <row r="1858" spans="1:39" x14ac:dyDescent="0.25">
      <c r="A1858" s="47">
        <v>1854</v>
      </c>
      <c r="B1858" s="358" t="str">
        <f>IF(AND(E1858&lt;&gt;0,D1858&lt;&gt;0,F1858&lt;&gt;0),IF(C1858&lt;&gt;0,CONCATENATE(C1858,"-AGr",VLOOKUP(D1858,Listen!$A$2:$G$45,7,FALSE),"-",E1858,"-",F1858,),CONCATENATE("AGr",VLOOKUP(D1858,Listen!$A$2:$G$45,7,FALSE),"-",E1858,"-",F1858)),"keine vollständige ID")</f>
        <v>keine vollständige ID</v>
      </c>
      <c r="C1858" s="359">
        <f>'[2]III_SAV-Details_NB'!B1864</f>
        <v>0</v>
      </c>
      <c r="D1858" s="359">
        <f>'[2]III_SAV-Details_NB'!C1864</f>
        <v>0</v>
      </c>
      <c r="E1858" s="359">
        <f>'[2]III_SAV-Details_NB'!D1864</f>
        <v>0</v>
      </c>
      <c r="F1858" s="490"/>
      <c r="G1858" s="281">
        <f>'[2]III_SAV-Details_NB'!X1864</f>
        <v>0</v>
      </c>
      <c r="H1858" s="281">
        <f t="shared" si="506"/>
        <v>0</v>
      </c>
      <c r="I1858" s="281">
        <f>IF(con_EOGJahr=2025,'[2]III_SAV-Details_NB'!AA1864,IF(con_EOGJahr=2026,'[2]III_SAV-Details_NB'!AB1864,'[2]III_SAV-Details_NB'!AC1864))</f>
        <v>0</v>
      </c>
      <c r="J1858" s="282"/>
      <c r="K1858" s="282"/>
      <c r="L1858" s="282"/>
      <c r="M1858" s="282"/>
      <c r="N1858" s="282"/>
      <c r="O1858" s="282"/>
      <c r="P1858" s="52">
        <f t="shared" si="507"/>
        <v>0</v>
      </c>
      <c r="Q1858" s="60"/>
      <c r="R1858" s="53">
        <f t="shared" si="513"/>
        <v>0</v>
      </c>
      <c r="S1858" s="59"/>
      <c r="T1858" s="61"/>
      <c r="U1858" s="342" t="str">
        <f t="shared" si="517"/>
        <v>k.A.</v>
      </c>
      <c r="V1858" s="343" t="str">
        <f t="shared" si="514"/>
        <v>k.A.</v>
      </c>
      <c r="W1858" s="343" t="str">
        <f>IFERROR(IF(OR($D1858="",$E1858=0,con_Ende=0),"k.A.",IF(VLOOKUP($D1858,rng_ND,5,0)="Nein",VLOOKUP($D1858,rng_ND,2,FALSE),MIN(VLOOKUP($D1858,rng_ND,2,FALSE),A_Stammdaten!$B$19-D_SAV!$E1858+1))),"k.A.")</f>
        <v>k.A.</v>
      </c>
      <c r="X1858" s="343" t="str">
        <f t="shared" si="515"/>
        <v>k.A.</v>
      </c>
      <c r="Y1858" s="62"/>
      <c r="Z1858" s="48">
        <f t="shared" si="516"/>
        <v>0</v>
      </c>
      <c r="AA1858" s="457"/>
      <c r="AB1858" s="55">
        <f t="shared" si="508"/>
        <v>0</v>
      </c>
      <c r="AC1858" s="55">
        <f>IF(A_Stammdaten!$B$25="ja",D_SAV!AA1858,D_SAV!AB1858)</f>
        <v>0</v>
      </c>
      <c r="AD1858" s="478">
        <f>IF(AC1858=0,0,IF(U1858-(con_EOGJahr-D_SAV!E1858)&lt;=0,AC1858,AC1858/V1858))</f>
        <v>0</v>
      </c>
      <c r="AE1858" s="478">
        <f>IFERROR(IF(AND(VLOOKUP(D1858,rng_ND,5,FALSE)="Ja",D_SAV!T1858="degressiv"),D_SAV!AC1858*Y1858/100,0),0)</f>
        <v>0</v>
      </c>
      <c r="AF1858" s="55">
        <f>IFERROR(IF(VLOOKUP(D1858,rng_ND,5,FALSE)="Ja",MAX(D_SAV!AD1858:AE1858),D_SAV!AD1858),0)</f>
        <v>0</v>
      </c>
      <c r="AG1858" s="55">
        <f t="shared" si="509"/>
        <v>0</v>
      </c>
      <c r="AH1858" s="55">
        <f t="shared" si="510"/>
        <v>0</v>
      </c>
      <c r="AI1858" s="55">
        <f t="shared" si="511"/>
        <v>0</v>
      </c>
      <c r="AJ1858" s="55">
        <f t="shared" si="512"/>
        <v>0</v>
      </c>
      <c r="AK1858" s="55">
        <f t="shared" si="503"/>
        <v>0</v>
      </c>
      <c r="AL1858" s="55">
        <f t="shared" si="504"/>
        <v>0</v>
      </c>
      <c r="AM1858" s="55">
        <f t="shared" si="505"/>
        <v>0</v>
      </c>
    </row>
    <row r="1859" spans="1:39" x14ac:dyDescent="0.25">
      <c r="A1859" s="47">
        <v>1855</v>
      </c>
      <c r="B1859" s="358" t="str">
        <f>IF(AND(E1859&lt;&gt;0,D1859&lt;&gt;0,F1859&lt;&gt;0),IF(C1859&lt;&gt;0,CONCATENATE(C1859,"-AGr",VLOOKUP(D1859,Listen!$A$2:$G$45,7,FALSE),"-",E1859,"-",F1859,),CONCATENATE("AGr",VLOOKUP(D1859,Listen!$A$2:$G$45,7,FALSE),"-",E1859,"-",F1859)),"keine vollständige ID")</f>
        <v>keine vollständige ID</v>
      </c>
      <c r="C1859" s="359">
        <f>'[2]III_SAV-Details_NB'!B1865</f>
        <v>0</v>
      </c>
      <c r="D1859" s="359">
        <f>'[2]III_SAV-Details_NB'!C1865</f>
        <v>0</v>
      </c>
      <c r="E1859" s="359">
        <f>'[2]III_SAV-Details_NB'!D1865</f>
        <v>0</v>
      </c>
      <c r="F1859" s="490"/>
      <c r="G1859" s="281">
        <f>'[2]III_SAV-Details_NB'!X1865</f>
        <v>0</v>
      </c>
      <c r="H1859" s="281">
        <f t="shared" si="506"/>
        <v>0</v>
      </c>
      <c r="I1859" s="281">
        <f>IF(con_EOGJahr=2025,'[2]III_SAV-Details_NB'!AA1865,IF(con_EOGJahr=2026,'[2]III_SAV-Details_NB'!AB1865,'[2]III_SAV-Details_NB'!AC1865))</f>
        <v>0</v>
      </c>
      <c r="J1859" s="282"/>
      <c r="K1859" s="282"/>
      <c r="L1859" s="282"/>
      <c r="M1859" s="282"/>
      <c r="N1859" s="282"/>
      <c r="O1859" s="282"/>
      <c r="P1859" s="52">
        <f t="shared" si="507"/>
        <v>0</v>
      </c>
      <c r="Q1859" s="60"/>
      <c r="R1859" s="53">
        <f t="shared" si="513"/>
        <v>0</v>
      </c>
      <c r="S1859" s="59"/>
      <c r="T1859" s="61"/>
      <c r="U1859" s="342" t="str">
        <f t="shared" si="517"/>
        <v>k.A.</v>
      </c>
      <c r="V1859" s="343" t="str">
        <f t="shared" si="514"/>
        <v>k.A.</v>
      </c>
      <c r="W1859" s="343" t="str">
        <f>IFERROR(IF(OR($D1859="",$E1859=0,con_Ende=0),"k.A.",IF(VLOOKUP($D1859,rng_ND,5,0)="Nein",VLOOKUP($D1859,rng_ND,2,FALSE),MIN(VLOOKUP($D1859,rng_ND,2,FALSE),A_Stammdaten!$B$19-D_SAV!$E1859+1))),"k.A.")</f>
        <v>k.A.</v>
      </c>
      <c r="X1859" s="343" t="str">
        <f t="shared" si="515"/>
        <v>k.A.</v>
      </c>
      <c r="Y1859" s="62"/>
      <c r="Z1859" s="48">
        <f t="shared" si="516"/>
        <v>0</v>
      </c>
      <c r="AA1859" s="457"/>
      <c r="AB1859" s="55">
        <f t="shared" si="508"/>
        <v>0</v>
      </c>
      <c r="AC1859" s="55">
        <f>IF(A_Stammdaten!$B$25="ja",D_SAV!AA1859,D_SAV!AB1859)</f>
        <v>0</v>
      </c>
      <c r="AD1859" s="478">
        <f>IF(AC1859=0,0,IF(U1859-(con_EOGJahr-D_SAV!E1859)&lt;=0,AC1859,AC1859/V1859))</f>
        <v>0</v>
      </c>
      <c r="AE1859" s="478">
        <f>IFERROR(IF(AND(VLOOKUP(D1859,rng_ND,5,FALSE)="Ja",D_SAV!T1859="degressiv"),D_SAV!AC1859*Y1859/100,0),0)</f>
        <v>0</v>
      </c>
      <c r="AF1859" s="55">
        <f>IFERROR(IF(VLOOKUP(D1859,rng_ND,5,FALSE)="Ja",MAX(D_SAV!AD1859:AE1859),D_SAV!AD1859),0)</f>
        <v>0</v>
      </c>
      <c r="AG1859" s="55">
        <f t="shared" si="509"/>
        <v>0</v>
      </c>
      <c r="AH1859" s="55">
        <f t="shared" si="510"/>
        <v>0</v>
      </c>
      <c r="AI1859" s="55">
        <f t="shared" si="511"/>
        <v>0</v>
      </c>
      <c r="AJ1859" s="55">
        <f t="shared" si="512"/>
        <v>0</v>
      </c>
      <c r="AK1859" s="55">
        <f t="shared" si="503"/>
        <v>0</v>
      </c>
      <c r="AL1859" s="55">
        <f t="shared" si="504"/>
        <v>0</v>
      </c>
      <c r="AM1859" s="55">
        <f t="shared" si="505"/>
        <v>0</v>
      </c>
    </row>
    <row r="1860" spans="1:39" x14ac:dyDescent="0.25">
      <c r="A1860" s="47">
        <v>1856</v>
      </c>
      <c r="B1860" s="358" t="str">
        <f>IF(AND(E1860&lt;&gt;0,D1860&lt;&gt;0,F1860&lt;&gt;0),IF(C1860&lt;&gt;0,CONCATENATE(C1860,"-AGr",VLOOKUP(D1860,Listen!$A$2:$G$45,7,FALSE),"-",E1860,"-",F1860,),CONCATENATE("AGr",VLOOKUP(D1860,Listen!$A$2:$G$45,7,FALSE),"-",E1860,"-",F1860)),"keine vollständige ID")</f>
        <v>keine vollständige ID</v>
      </c>
      <c r="C1860" s="359">
        <f>'[2]III_SAV-Details_NB'!B1866</f>
        <v>0</v>
      </c>
      <c r="D1860" s="359">
        <f>'[2]III_SAV-Details_NB'!C1866</f>
        <v>0</v>
      </c>
      <c r="E1860" s="359">
        <f>'[2]III_SAV-Details_NB'!D1866</f>
        <v>0</v>
      </c>
      <c r="F1860" s="490"/>
      <c r="G1860" s="281">
        <f>'[2]III_SAV-Details_NB'!X1866</f>
        <v>0</v>
      </c>
      <c r="H1860" s="281">
        <f t="shared" si="506"/>
        <v>0</v>
      </c>
      <c r="I1860" s="281">
        <f>IF(con_EOGJahr=2025,'[2]III_SAV-Details_NB'!AA1866,IF(con_EOGJahr=2026,'[2]III_SAV-Details_NB'!AB1866,'[2]III_SAV-Details_NB'!AC1866))</f>
        <v>0</v>
      </c>
      <c r="J1860" s="282"/>
      <c r="K1860" s="282"/>
      <c r="L1860" s="282"/>
      <c r="M1860" s="282"/>
      <c r="N1860" s="282"/>
      <c r="O1860" s="282"/>
      <c r="P1860" s="52">
        <f t="shared" si="507"/>
        <v>0</v>
      </c>
      <c r="Q1860" s="60"/>
      <c r="R1860" s="53">
        <f t="shared" si="513"/>
        <v>0</v>
      </c>
      <c r="S1860" s="59"/>
      <c r="T1860" s="61"/>
      <c r="U1860" s="342" t="str">
        <f t="shared" si="517"/>
        <v>k.A.</v>
      </c>
      <c r="V1860" s="343" t="str">
        <f t="shared" si="514"/>
        <v>k.A.</v>
      </c>
      <c r="W1860" s="343" t="str">
        <f>IFERROR(IF(OR($D1860="",$E1860=0,con_Ende=0),"k.A.",IF(VLOOKUP($D1860,rng_ND,5,0)="Nein",VLOOKUP($D1860,rng_ND,2,FALSE),MIN(VLOOKUP($D1860,rng_ND,2,FALSE),A_Stammdaten!$B$19-D_SAV!$E1860+1))),"k.A.")</f>
        <v>k.A.</v>
      </c>
      <c r="X1860" s="343" t="str">
        <f t="shared" si="515"/>
        <v>k.A.</v>
      </c>
      <c r="Y1860" s="62"/>
      <c r="Z1860" s="48">
        <f t="shared" si="516"/>
        <v>0</v>
      </c>
      <c r="AA1860" s="457"/>
      <c r="AB1860" s="55">
        <f t="shared" si="508"/>
        <v>0</v>
      </c>
      <c r="AC1860" s="55">
        <f>IF(A_Stammdaten!$B$25="ja",D_SAV!AA1860,D_SAV!AB1860)</f>
        <v>0</v>
      </c>
      <c r="AD1860" s="478">
        <f>IF(AC1860=0,0,IF(U1860-(con_EOGJahr-D_SAV!E1860)&lt;=0,AC1860,AC1860/V1860))</f>
        <v>0</v>
      </c>
      <c r="AE1860" s="478">
        <f>IFERROR(IF(AND(VLOOKUP(D1860,rng_ND,5,FALSE)="Ja",D_SAV!T1860="degressiv"),D_SAV!AC1860*Y1860/100,0),0)</f>
        <v>0</v>
      </c>
      <c r="AF1860" s="55">
        <f>IFERROR(IF(VLOOKUP(D1860,rng_ND,5,FALSE)="Ja",MAX(D_SAV!AD1860:AE1860),D_SAV!AD1860),0)</f>
        <v>0</v>
      </c>
      <c r="AG1860" s="55">
        <f t="shared" si="509"/>
        <v>0</v>
      </c>
      <c r="AH1860" s="55">
        <f t="shared" si="510"/>
        <v>0</v>
      </c>
      <c r="AI1860" s="55">
        <f t="shared" si="511"/>
        <v>0</v>
      </c>
      <c r="AJ1860" s="55">
        <f t="shared" si="512"/>
        <v>0</v>
      </c>
      <c r="AK1860" s="55">
        <f t="shared" si="503"/>
        <v>0</v>
      </c>
      <c r="AL1860" s="55">
        <f t="shared" si="504"/>
        <v>0</v>
      </c>
      <c r="AM1860" s="55">
        <f t="shared" si="505"/>
        <v>0</v>
      </c>
    </row>
    <row r="1861" spans="1:39" x14ac:dyDescent="0.25">
      <c r="A1861" s="47">
        <v>1857</v>
      </c>
      <c r="B1861" s="358" t="str">
        <f>IF(AND(E1861&lt;&gt;0,D1861&lt;&gt;0,F1861&lt;&gt;0),IF(C1861&lt;&gt;0,CONCATENATE(C1861,"-AGr",VLOOKUP(D1861,Listen!$A$2:$G$45,7,FALSE),"-",E1861,"-",F1861,),CONCATENATE("AGr",VLOOKUP(D1861,Listen!$A$2:$G$45,7,FALSE),"-",E1861,"-",F1861)),"keine vollständige ID")</f>
        <v>keine vollständige ID</v>
      </c>
      <c r="C1861" s="359">
        <f>'[2]III_SAV-Details_NB'!B1867</f>
        <v>0</v>
      </c>
      <c r="D1861" s="359">
        <f>'[2]III_SAV-Details_NB'!C1867</f>
        <v>0</v>
      </c>
      <c r="E1861" s="359">
        <f>'[2]III_SAV-Details_NB'!D1867</f>
        <v>0</v>
      </c>
      <c r="F1861" s="490"/>
      <c r="G1861" s="281">
        <f>'[2]III_SAV-Details_NB'!X1867</f>
        <v>0</v>
      </c>
      <c r="H1861" s="281">
        <f t="shared" si="506"/>
        <v>0</v>
      </c>
      <c r="I1861" s="281">
        <f>IF(con_EOGJahr=2025,'[2]III_SAV-Details_NB'!AA1867,IF(con_EOGJahr=2026,'[2]III_SAV-Details_NB'!AB1867,'[2]III_SAV-Details_NB'!AC1867))</f>
        <v>0</v>
      </c>
      <c r="J1861" s="282"/>
      <c r="K1861" s="282"/>
      <c r="L1861" s="282"/>
      <c r="M1861" s="282"/>
      <c r="N1861" s="282"/>
      <c r="O1861" s="282"/>
      <c r="P1861" s="52">
        <f t="shared" si="507"/>
        <v>0</v>
      </c>
      <c r="Q1861" s="60"/>
      <c r="R1861" s="53">
        <f t="shared" si="513"/>
        <v>0</v>
      </c>
      <c r="S1861" s="59"/>
      <c r="T1861" s="61"/>
      <c r="U1861" s="342" t="str">
        <f t="shared" si="517"/>
        <v>k.A.</v>
      </c>
      <c r="V1861" s="343" t="str">
        <f t="shared" si="514"/>
        <v>k.A.</v>
      </c>
      <c r="W1861" s="343" t="str">
        <f>IFERROR(IF(OR($D1861="",$E1861=0,con_Ende=0),"k.A.",IF(VLOOKUP($D1861,rng_ND,5,0)="Nein",VLOOKUP($D1861,rng_ND,2,FALSE),MIN(VLOOKUP($D1861,rng_ND,2,FALSE),A_Stammdaten!$B$19-D_SAV!$E1861+1))),"k.A.")</f>
        <v>k.A.</v>
      </c>
      <c r="X1861" s="343" t="str">
        <f t="shared" si="515"/>
        <v>k.A.</v>
      </c>
      <c r="Y1861" s="62"/>
      <c r="Z1861" s="48">
        <f t="shared" si="516"/>
        <v>0</v>
      </c>
      <c r="AA1861" s="457"/>
      <c r="AB1861" s="55">
        <f t="shared" si="508"/>
        <v>0</v>
      </c>
      <c r="AC1861" s="55">
        <f>IF(A_Stammdaten!$B$25="ja",D_SAV!AA1861,D_SAV!AB1861)</f>
        <v>0</v>
      </c>
      <c r="AD1861" s="478">
        <f>IF(AC1861=0,0,IF(U1861-(con_EOGJahr-D_SAV!E1861)&lt;=0,AC1861,AC1861/V1861))</f>
        <v>0</v>
      </c>
      <c r="AE1861" s="478">
        <f>IFERROR(IF(AND(VLOOKUP(D1861,rng_ND,5,FALSE)="Ja",D_SAV!T1861="degressiv"),D_SAV!AC1861*Y1861/100,0),0)</f>
        <v>0</v>
      </c>
      <c r="AF1861" s="55">
        <f>IFERROR(IF(VLOOKUP(D1861,rng_ND,5,FALSE)="Ja",MAX(D_SAV!AD1861:AE1861),D_SAV!AD1861),0)</f>
        <v>0</v>
      </c>
      <c r="AG1861" s="55">
        <f t="shared" si="509"/>
        <v>0</v>
      </c>
      <c r="AH1861" s="55">
        <f t="shared" si="510"/>
        <v>0</v>
      </c>
      <c r="AI1861" s="55">
        <f t="shared" si="511"/>
        <v>0</v>
      </c>
      <c r="AJ1861" s="55">
        <f t="shared" si="512"/>
        <v>0</v>
      </c>
      <c r="AK1861" s="55">
        <f t="shared" ref="AK1861:AK1924" si="518">IF($E1861&gt;=2006,AC1861,con_EKQ*AH1861+(1-con_EKQ)*AC1861)</f>
        <v>0</v>
      </c>
      <c r="AL1861" s="55">
        <f t="shared" ref="AL1861:AL1924" si="519">IF($E1861&gt;=2006,AF1861,con_EKQ*AI1861+(1-con_EKQ)*AF1861)</f>
        <v>0</v>
      </c>
      <c r="AM1861" s="55">
        <f t="shared" ref="AM1861:AM1924" si="520">IF($E1861&gt;=2006,AG1861,con_EKQ*AJ1861+(1-con_EKQ)*AG1861)</f>
        <v>0</v>
      </c>
    </row>
    <row r="1862" spans="1:39" x14ac:dyDescent="0.25">
      <c r="A1862" s="47">
        <v>1858</v>
      </c>
      <c r="B1862" s="358" t="str">
        <f>IF(AND(E1862&lt;&gt;0,D1862&lt;&gt;0,F1862&lt;&gt;0),IF(C1862&lt;&gt;0,CONCATENATE(C1862,"-AGr",VLOOKUP(D1862,Listen!$A$2:$G$45,7,FALSE),"-",E1862,"-",F1862,),CONCATENATE("AGr",VLOOKUP(D1862,Listen!$A$2:$G$45,7,FALSE),"-",E1862,"-",F1862)),"keine vollständige ID")</f>
        <v>keine vollständige ID</v>
      </c>
      <c r="C1862" s="359">
        <f>'[2]III_SAV-Details_NB'!B1868</f>
        <v>0</v>
      </c>
      <c r="D1862" s="359">
        <f>'[2]III_SAV-Details_NB'!C1868</f>
        <v>0</v>
      </c>
      <c r="E1862" s="359">
        <f>'[2]III_SAV-Details_NB'!D1868</f>
        <v>0</v>
      </c>
      <c r="F1862" s="490"/>
      <c r="G1862" s="281">
        <f>'[2]III_SAV-Details_NB'!X1868</f>
        <v>0</v>
      </c>
      <c r="H1862" s="281">
        <f t="shared" ref="H1862:H1925" si="521">+G1862</f>
        <v>0</v>
      </c>
      <c r="I1862" s="281">
        <f>IF(con_EOGJahr=2025,'[2]III_SAV-Details_NB'!AA1868,IF(con_EOGJahr=2026,'[2]III_SAV-Details_NB'!AB1868,'[2]III_SAV-Details_NB'!AC1868))</f>
        <v>0</v>
      </c>
      <c r="J1862" s="282"/>
      <c r="K1862" s="282"/>
      <c r="L1862" s="282"/>
      <c r="M1862" s="282"/>
      <c r="N1862" s="282"/>
      <c r="O1862" s="282"/>
      <c r="P1862" s="52">
        <f t="shared" ref="P1862:P1925" si="522">SUM(I1862:O1862)</f>
        <v>0</v>
      </c>
      <c r="Q1862" s="60"/>
      <c r="R1862" s="53">
        <f t="shared" si="513"/>
        <v>0</v>
      </c>
      <c r="S1862" s="59"/>
      <c r="T1862" s="61"/>
      <c r="U1862" s="342" t="str">
        <f t="shared" si="517"/>
        <v>k.A.</v>
      </c>
      <c r="V1862" s="343" t="str">
        <f t="shared" si="514"/>
        <v>k.A.</v>
      </c>
      <c r="W1862" s="343" t="str">
        <f>IFERROR(IF(OR($D1862="",$E1862=0,con_Ende=0),"k.A.",IF(VLOOKUP($D1862,rng_ND,5,0)="Nein",VLOOKUP($D1862,rng_ND,2,FALSE),MIN(VLOOKUP($D1862,rng_ND,2,FALSE),A_Stammdaten!$B$19-D_SAV!$E1862+1))),"k.A.")</f>
        <v>k.A.</v>
      </c>
      <c r="X1862" s="343" t="str">
        <f t="shared" si="515"/>
        <v>k.A.</v>
      </c>
      <c r="Y1862" s="62"/>
      <c r="Z1862" s="48">
        <f t="shared" si="516"/>
        <v>0</v>
      </c>
      <c r="AA1862" s="457"/>
      <c r="AB1862" s="55">
        <f t="shared" ref="AB1862:AB1925" si="523">R1862</f>
        <v>0</v>
      </c>
      <c r="AC1862" s="55">
        <f>IF(A_Stammdaten!$B$25="ja",D_SAV!AA1862,D_SAV!AB1862)</f>
        <v>0</v>
      </c>
      <c r="AD1862" s="478">
        <f>IF(AC1862=0,0,IF(U1862-(con_EOGJahr-D_SAV!E1862)&lt;=0,AC1862,AC1862/V1862))</f>
        <v>0</v>
      </c>
      <c r="AE1862" s="478">
        <f>IFERROR(IF(AND(VLOOKUP(D1862,rng_ND,5,FALSE)="Ja",D_SAV!T1862="degressiv"),D_SAV!AC1862*Y1862/100,0),0)</f>
        <v>0</v>
      </c>
      <c r="AF1862" s="55">
        <f>IFERROR(IF(VLOOKUP(D1862,rng_ND,5,FALSE)="Ja",MAX(D_SAV!AD1862:AE1862),D_SAV!AD1862),0)</f>
        <v>0</v>
      </c>
      <c r="AG1862" s="55">
        <f t="shared" ref="AG1862:AG1925" si="524">AC1862-AF1862</f>
        <v>0</v>
      </c>
      <c r="AH1862" s="55">
        <f t="shared" ref="AH1862:AH1925" si="525">IF($E1862&gt;=2006,0,AC1862*$Z1862)</f>
        <v>0</v>
      </c>
      <c r="AI1862" s="55">
        <f t="shared" ref="AI1862:AI1925" si="526">IF($E1862&gt;=2006,0,AF1862*$Z1862)</f>
        <v>0</v>
      </c>
      <c r="AJ1862" s="55">
        <f t="shared" ref="AJ1862:AJ1925" si="527">IF($E1862&gt;=2006,0,AG1862*$Z1862)</f>
        <v>0</v>
      </c>
      <c r="AK1862" s="55">
        <f t="shared" si="518"/>
        <v>0</v>
      </c>
      <c r="AL1862" s="55">
        <f t="shared" si="519"/>
        <v>0</v>
      </c>
      <c r="AM1862" s="55">
        <f t="shared" si="520"/>
        <v>0</v>
      </c>
    </row>
    <row r="1863" spans="1:39" x14ac:dyDescent="0.25">
      <c r="A1863" s="47">
        <v>1859</v>
      </c>
      <c r="B1863" s="358" t="str">
        <f>IF(AND(E1863&lt;&gt;0,D1863&lt;&gt;0,F1863&lt;&gt;0),IF(C1863&lt;&gt;0,CONCATENATE(C1863,"-AGr",VLOOKUP(D1863,Listen!$A$2:$G$45,7,FALSE),"-",E1863,"-",F1863,),CONCATENATE("AGr",VLOOKUP(D1863,Listen!$A$2:$G$45,7,FALSE),"-",E1863,"-",F1863)),"keine vollständige ID")</f>
        <v>keine vollständige ID</v>
      </c>
      <c r="C1863" s="359">
        <f>'[2]III_SAV-Details_NB'!B1869</f>
        <v>0</v>
      </c>
      <c r="D1863" s="359">
        <f>'[2]III_SAV-Details_NB'!C1869</f>
        <v>0</v>
      </c>
      <c r="E1863" s="359">
        <f>'[2]III_SAV-Details_NB'!D1869</f>
        <v>0</v>
      </c>
      <c r="F1863" s="490"/>
      <c r="G1863" s="281">
        <f>'[2]III_SAV-Details_NB'!X1869</f>
        <v>0</v>
      </c>
      <c r="H1863" s="281">
        <f t="shared" si="521"/>
        <v>0</v>
      </c>
      <c r="I1863" s="281">
        <f>IF(con_EOGJahr=2025,'[2]III_SAV-Details_NB'!AA1869,IF(con_EOGJahr=2026,'[2]III_SAV-Details_NB'!AB1869,'[2]III_SAV-Details_NB'!AC1869))</f>
        <v>0</v>
      </c>
      <c r="J1863" s="282"/>
      <c r="K1863" s="282"/>
      <c r="L1863" s="282"/>
      <c r="M1863" s="282"/>
      <c r="N1863" s="282"/>
      <c r="O1863" s="282"/>
      <c r="P1863" s="52">
        <f t="shared" si="522"/>
        <v>0</v>
      </c>
      <c r="Q1863" s="60"/>
      <c r="R1863" s="53">
        <f t="shared" si="513"/>
        <v>0</v>
      </c>
      <c r="S1863" s="59"/>
      <c r="T1863" s="61"/>
      <c r="U1863" s="342" t="str">
        <f t="shared" si="517"/>
        <v>k.A.</v>
      </c>
      <c r="V1863" s="343" t="str">
        <f t="shared" si="514"/>
        <v>k.A.</v>
      </c>
      <c r="W1863" s="343" t="str">
        <f>IFERROR(IF(OR($D1863="",$E1863=0,con_Ende=0),"k.A.",IF(VLOOKUP($D1863,rng_ND,5,0)="Nein",VLOOKUP($D1863,rng_ND,2,FALSE),MIN(VLOOKUP($D1863,rng_ND,2,FALSE),A_Stammdaten!$B$19-D_SAV!$E1863+1))),"k.A.")</f>
        <v>k.A.</v>
      </c>
      <c r="X1863" s="343" t="str">
        <f t="shared" si="515"/>
        <v>k.A.</v>
      </c>
      <c r="Y1863" s="62"/>
      <c r="Z1863" s="48">
        <f t="shared" si="516"/>
        <v>0</v>
      </c>
      <c r="AA1863" s="457"/>
      <c r="AB1863" s="55">
        <f t="shared" si="523"/>
        <v>0</v>
      </c>
      <c r="AC1863" s="55">
        <f>IF(A_Stammdaten!$B$25="ja",D_SAV!AA1863,D_SAV!AB1863)</f>
        <v>0</v>
      </c>
      <c r="AD1863" s="478">
        <f>IF(AC1863=0,0,IF(U1863-(con_EOGJahr-D_SAV!E1863)&lt;=0,AC1863,AC1863/V1863))</f>
        <v>0</v>
      </c>
      <c r="AE1863" s="478">
        <f>IFERROR(IF(AND(VLOOKUP(D1863,rng_ND,5,FALSE)="Ja",D_SAV!T1863="degressiv"),D_SAV!AC1863*Y1863/100,0),0)</f>
        <v>0</v>
      </c>
      <c r="AF1863" s="55">
        <f>IFERROR(IF(VLOOKUP(D1863,rng_ND,5,FALSE)="Ja",MAX(D_SAV!AD1863:AE1863),D_SAV!AD1863),0)</f>
        <v>0</v>
      </c>
      <c r="AG1863" s="55">
        <f t="shared" si="524"/>
        <v>0</v>
      </c>
      <c r="AH1863" s="55">
        <f t="shared" si="525"/>
        <v>0</v>
      </c>
      <c r="AI1863" s="55">
        <f t="shared" si="526"/>
        <v>0</v>
      </c>
      <c r="AJ1863" s="55">
        <f t="shared" si="527"/>
        <v>0</v>
      </c>
      <c r="AK1863" s="55">
        <f t="shared" si="518"/>
        <v>0</v>
      </c>
      <c r="AL1863" s="55">
        <f t="shared" si="519"/>
        <v>0</v>
      </c>
      <c r="AM1863" s="55">
        <f t="shared" si="520"/>
        <v>0</v>
      </c>
    </row>
    <row r="1864" spans="1:39" x14ac:dyDescent="0.25">
      <c r="A1864" s="47">
        <v>1860</v>
      </c>
      <c r="B1864" s="358" t="str">
        <f>IF(AND(E1864&lt;&gt;0,D1864&lt;&gt;0,F1864&lt;&gt;0),IF(C1864&lt;&gt;0,CONCATENATE(C1864,"-AGr",VLOOKUP(D1864,Listen!$A$2:$G$45,7,FALSE),"-",E1864,"-",F1864,),CONCATENATE("AGr",VLOOKUP(D1864,Listen!$A$2:$G$45,7,FALSE),"-",E1864,"-",F1864)),"keine vollständige ID")</f>
        <v>keine vollständige ID</v>
      </c>
      <c r="C1864" s="359">
        <f>'[2]III_SAV-Details_NB'!B1870</f>
        <v>0</v>
      </c>
      <c r="D1864" s="359">
        <f>'[2]III_SAV-Details_NB'!C1870</f>
        <v>0</v>
      </c>
      <c r="E1864" s="359">
        <f>'[2]III_SAV-Details_NB'!D1870</f>
        <v>0</v>
      </c>
      <c r="F1864" s="490"/>
      <c r="G1864" s="281">
        <f>'[2]III_SAV-Details_NB'!X1870</f>
        <v>0</v>
      </c>
      <c r="H1864" s="281">
        <f t="shared" si="521"/>
        <v>0</v>
      </c>
      <c r="I1864" s="281">
        <f>IF(con_EOGJahr=2025,'[2]III_SAV-Details_NB'!AA1870,IF(con_EOGJahr=2026,'[2]III_SAV-Details_NB'!AB1870,'[2]III_SAV-Details_NB'!AC1870))</f>
        <v>0</v>
      </c>
      <c r="J1864" s="282"/>
      <c r="K1864" s="282"/>
      <c r="L1864" s="282"/>
      <c r="M1864" s="282"/>
      <c r="N1864" s="282"/>
      <c r="O1864" s="282"/>
      <c r="P1864" s="52">
        <f t="shared" si="522"/>
        <v>0</v>
      </c>
      <c r="Q1864" s="60"/>
      <c r="R1864" s="53">
        <f t="shared" si="513"/>
        <v>0</v>
      </c>
      <c r="S1864" s="59"/>
      <c r="T1864" s="61"/>
      <c r="U1864" s="342" t="str">
        <f t="shared" si="517"/>
        <v>k.A.</v>
      </c>
      <c r="V1864" s="343" t="str">
        <f t="shared" si="514"/>
        <v>k.A.</v>
      </c>
      <c r="W1864" s="343" t="str">
        <f>IFERROR(IF(OR($D1864="",$E1864=0,con_Ende=0),"k.A.",IF(VLOOKUP($D1864,rng_ND,5,0)="Nein",VLOOKUP($D1864,rng_ND,2,FALSE),MIN(VLOOKUP($D1864,rng_ND,2,FALSE),A_Stammdaten!$B$19-D_SAV!$E1864+1))),"k.A.")</f>
        <v>k.A.</v>
      </c>
      <c r="X1864" s="343" t="str">
        <f t="shared" si="515"/>
        <v>k.A.</v>
      </c>
      <c r="Y1864" s="62"/>
      <c r="Z1864" s="48">
        <f t="shared" si="516"/>
        <v>0</v>
      </c>
      <c r="AA1864" s="457"/>
      <c r="AB1864" s="55">
        <f t="shared" si="523"/>
        <v>0</v>
      </c>
      <c r="AC1864" s="55">
        <f>IF(A_Stammdaten!$B$25="ja",D_SAV!AA1864,D_SAV!AB1864)</f>
        <v>0</v>
      </c>
      <c r="AD1864" s="478">
        <f>IF(AC1864=0,0,IF(U1864-(con_EOGJahr-D_SAV!E1864)&lt;=0,AC1864,AC1864/V1864))</f>
        <v>0</v>
      </c>
      <c r="AE1864" s="478">
        <f>IFERROR(IF(AND(VLOOKUP(D1864,rng_ND,5,FALSE)="Ja",D_SAV!T1864="degressiv"),D_SAV!AC1864*Y1864/100,0),0)</f>
        <v>0</v>
      </c>
      <c r="AF1864" s="55">
        <f>IFERROR(IF(VLOOKUP(D1864,rng_ND,5,FALSE)="Ja",MAX(D_SAV!AD1864:AE1864),D_SAV!AD1864),0)</f>
        <v>0</v>
      </c>
      <c r="AG1864" s="55">
        <f t="shared" si="524"/>
        <v>0</v>
      </c>
      <c r="AH1864" s="55">
        <f t="shared" si="525"/>
        <v>0</v>
      </c>
      <c r="AI1864" s="55">
        <f t="shared" si="526"/>
        <v>0</v>
      </c>
      <c r="AJ1864" s="55">
        <f t="shared" si="527"/>
        <v>0</v>
      </c>
      <c r="AK1864" s="55">
        <f t="shared" si="518"/>
        <v>0</v>
      </c>
      <c r="AL1864" s="55">
        <f t="shared" si="519"/>
        <v>0</v>
      </c>
      <c r="AM1864" s="55">
        <f t="shared" si="520"/>
        <v>0</v>
      </c>
    </row>
    <row r="1865" spans="1:39" x14ac:dyDescent="0.25">
      <c r="A1865" s="47">
        <v>1861</v>
      </c>
      <c r="B1865" s="358" t="str">
        <f>IF(AND(E1865&lt;&gt;0,D1865&lt;&gt;0,F1865&lt;&gt;0),IF(C1865&lt;&gt;0,CONCATENATE(C1865,"-AGr",VLOOKUP(D1865,Listen!$A$2:$G$45,7,FALSE),"-",E1865,"-",F1865,),CONCATENATE("AGr",VLOOKUP(D1865,Listen!$A$2:$G$45,7,FALSE),"-",E1865,"-",F1865)),"keine vollständige ID")</f>
        <v>keine vollständige ID</v>
      </c>
      <c r="C1865" s="359">
        <f>'[2]III_SAV-Details_NB'!B1871</f>
        <v>0</v>
      </c>
      <c r="D1865" s="359">
        <f>'[2]III_SAV-Details_NB'!C1871</f>
        <v>0</v>
      </c>
      <c r="E1865" s="359">
        <f>'[2]III_SAV-Details_NB'!D1871</f>
        <v>0</v>
      </c>
      <c r="F1865" s="490"/>
      <c r="G1865" s="281">
        <f>'[2]III_SAV-Details_NB'!X1871</f>
        <v>0</v>
      </c>
      <c r="H1865" s="281">
        <f t="shared" si="521"/>
        <v>0</v>
      </c>
      <c r="I1865" s="281">
        <f>IF(con_EOGJahr=2025,'[2]III_SAV-Details_NB'!AA1871,IF(con_EOGJahr=2026,'[2]III_SAV-Details_NB'!AB1871,'[2]III_SAV-Details_NB'!AC1871))</f>
        <v>0</v>
      </c>
      <c r="J1865" s="282"/>
      <c r="K1865" s="282"/>
      <c r="L1865" s="282"/>
      <c r="M1865" s="282"/>
      <c r="N1865" s="282"/>
      <c r="O1865" s="282"/>
      <c r="P1865" s="52">
        <f t="shared" si="522"/>
        <v>0</v>
      </c>
      <c r="Q1865" s="60"/>
      <c r="R1865" s="53">
        <f t="shared" si="513"/>
        <v>0</v>
      </c>
      <c r="S1865" s="59"/>
      <c r="T1865" s="61"/>
      <c r="U1865" s="342" t="str">
        <f t="shared" si="517"/>
        <v>k.A.</v>
      </c>
      <c r="V1865" s="343" t="str">
        <f t="shared" si="514"/>
        <v>k.A.</v>
      </c>
      <c r="W1865" s="343" t="str">
        <f>IFERROR(IF(OR($D1865="",$E1865=0,con_Ende=0),"k.A.",IF(VLOOKUP($D1865,rng_ND,5,0)="Nein",VLOOKUP($D1865,rng_ND,2,FALSE),MIN(VLOOKUP($D1865,rng_ND,2,FALSE),A_Stammdaten!$B$19-D_SAV!$E1865+1))),"k.A.")</f>
        <v>k.A.</v>
      </c>
      <c r="X1865" s="343" t="str">
        <f t="shared" si="515"/>
        <v>k.A.</v>
      </c>
      <c r="Y1865" s="62"/>
      <c r="Z1865" s="48">
        <f t="shared" si="516"/>
        <v>0</v>
      </c>
      <c r="AA1865" s="457"/>
      <c r="AB1865" s="55">
        <f t="shared" si="523"/>
        <v>0</v>
      </c>
      <c r="AC1865" s="55">
        <f>IF(A_Stammdaten!$B$25="ja",D_SAV!AA1865,D_SAV!AB1865)</f>
        <v>0</v>
      </c>
      <c r="AD1865" s="478">
        <f>IF(AC1865=0,0,IF(U1865-(con_EOGJahr-D_SAV!E1865)&lt;=0,AC1865,AC1865/V1865))</f>
        <v>0</v>
      </c>
      <c r="AE1865" s="478">
        <f>IFERROR(IF(AND(VLOOKUP(D1865,rng_ND,5,FALSE)="Ja",D_SAV!T1865="degressiv"),D_SAV!AC1865*Y1865/100,0),0)</f>
        <v>0</v>
      </c>
      <c r="AF1865" s="55">
        <f>IFERROR(IF(VLOOKUP(D1865,rng_ND,5,FALSE)="Ja",MAX(D_SAV!AD1865:AE1865),D_SAV!AD1865),0)</f>
        <v>0</v>
      </c>
      <c r="AG1865" s="55">
        <f t="shared" si="524"/>
        <v>0</v>
      </c>
      <c r="AH1865" s="55">
        <f t="shared" si="525"/>
        <v>0</v>
      </c>
      <c r="AI1865" s="55">
        <f t="shared" si="526"/>
        <v>0</v>
      </c>
      <c r="AJ1865" s="55">
        <f t="shared" si="527"/>
        <v>0</v>
      </c>
      <c r="AK1865" s="55">
        <f t="shared" si="518"/>
        <v>0</v>
      </c>
      <c r="AL1865" s="55">
        <f t="shared" si="519"/>
        <v>0</v>
      </c>
      <c r="AM1865" s="55">
        <f t="shared" si="520"/>
        <v>0</v>
      </c>
    </row>
    <row r="1866" spans="1:39" x14ac:dyDescent="0.25">
      <c r="A1866" s="47">
        <v>1862</v>
      </c>
      <c r="B1866" s="358" t="str">
        <f>IF(AND(E1866&lt;&gt;0,D1866&lt;&gt;0,F1866&lt;&gt;0),IF(C1866&lt;&gt;0,CONCATENATE(C1866,"-AGr",VLOOKUP(D1866,Listen!$A$2:$G$45,7,FALSE),"-",E1866,"-",F1866,),CONCATENATE("AGr",VLOOKUP(D1866,Listen!$A$2:$G$45,7,FALSE),"-",E1866,"-",F1866)),"keine vollständige ID")</f>
        <v>keine vollständige ID</v>
      </c>
      <c r="C1866" s="359">
        <f>'[2]III_SAV-Details_NB'!B1872</f>
        <v>0</v>
      </c>
      <c r="D1866" s="359">
        <f>'[2]III_SAV-Details_NB'!C1872</f>
        <v>0</v>
      </c>
      <c r="E1866" s="359">
        <f>'[2]III_SAV-Details_NB'!D1872</f>
        <v>0</v>
      </c>
      <c r="F1866" s="490"/>
      <c r="G1866" s="281">
        <f>'[2]III_SAV-Details_NB'!X1872</f>
        <v>0</v>
      </c>
      <c r="H1866" s="281">
        <f t="shared" si="521"/>
        <v>0</v>
      </c>
      <c r="I1866" s="281">
        <f>IF(con_EOGJahr=2025,'[2]III_SAV-Details_NB'!AA1872,IF(con_EOGJahr=2026,'[2]III_SAV-Details_NB'!AB1872,'[2]III_SAV-Details_NB'!AC1872))</f>
        <v>0</v>
      </c>
      <c r="J1866" s="282"/>
      <c r="K1866" s="282"/>
      <c r="L1866" s="282"/>
      <c r="M1866" s="282"/>
      <c r="N1866" s="282"/>
      <c r="O1866" s="282"/>
      <c r="P1866" s="52">
        <f t="shared" si="522"/>
        <v>0</v>
      </c>
      <c r="Q1866" s="60"/>
      <c r="R1866" s="53">
        <f t="shared" si="513"/>
        <v>0</v>
      </c>
      <c r="S1866" s="59"/>
      <c r="T1866" s="61"/>
      <c r="U1866" s="342" t="str">
        <f t="shared" si="517"/>
        <v>k.A.</v>
      </c>
      <c r="V1866" s="343" t="str">
        <f t="shared" si="514"/>
        <v>k.A.</v>
      </c>
      <c r="W1866" s="343" t="str">
        <f>IFERROR(IF(OR($D1866="",$E1866=0,con_Ende=0),"k.A.",IF(VLOOKUP($D1866,rng_ND,5,0)="Nein",VLOOKUP($D1866,rng_ND,2,FALSE),MIN(VLOOKUP($D1866,rng_ND,2,FALSE),A_Stammdaten!$B$19-D_SAV!$E1866+1))),"k.A.")</f>
        <v>k.A.</v>
      </c>
      <c r="X1866" s="343" t="str">
        <f t="shared" si="515"/>
        <v>k.A.</v>
      </c>
      <c r="Y1866" s="62"/>
      <c r="Z1866" s="48">
        <f t="shared" si="516"/>
        <v>0</v>
      </c>
      <c r="AA1866" s="457"/>
      <c r="AB1866" s="55">
        <f t="shared" si="523"/>
        <v>0</v>
      </c>
      <c r="AC1866" s="55">
        <f>IF(A_Stammdaten!$B$25="ja",D_SAV!AA1866,D_SAV!AB1866)</f>
        <v>0</v>
      </c>
      <c r="AD1866" s="478">
        <f>IF(AC1866=0,0,IF(U1866-(con_EOGJahr-D_SAV!E1866)&lt;=0,AC1866,AC1866/V1866))</f>
        <v>0</v>
      </c>
      <c r="AE1866" s="478">
        <f>IFERROR(IF(AND(VLOOKUP(D1866,rng_ND,5,FALSE)="Ja",D_SAV!T1866="degressiv"),D_SAV!AC1866*Y1866/100,0),0)</f>
        <v>0</v>
      </c>
      <c r="AF1866" s="55">
        <f>IFERROR(IF(VLOOKUP(D1866,rng_ND,5,FALSE)="Ja",MAX(D_SAV!AD1866:AE1866),D_SAV!AD1866),0)</f>
        <v>0</v>
      </c>
      <c r="AG1866" s="55">
        <f t="shared" si="524"/>
        <v>0</v>
      </c>
      <c r="AH1866" s="55">
        <f t="shared" si="525"/>
        <v>0</v>
      </c>
      <c r="AI1866" s="55">
        <f t="shared" si="526"/>
        <v>0</v>
      </c>
      <c r="AJ1866" s="55">
        <f t="shared" si="527"/>
        <v>0</v>
      </c>
      <c r="AK1866" s="55">
        <f t="shared" si="518"/>
        <v>0</v>
      </c>
      <c r="AL1866" s="55">
        <f t="shared" si="519"/>
        <v>0</v>
      </c>
      <c r="AM1866" s="55">
        <f t="shared" si="520"/>
        <v>0</v>
      </c>
    </row>
    <row r="1867" spans="1:39" x14ac:dyDescent="0.25">
      <c r="A1867" s="47">
        <v>1863</v>
      </c>
      <c r="B1867" s="358" t="str">
        <f>IF(AND(E1867&lt;&gt;0,D1867&lt;&gt;0,F1867&lt;&gt;0),IF(C1867&lt;&gt;0,CONCATENATE(C1867,"-AGr",VLOOKUP(D1867,Listen!$A$2:$G$45,7,FALSE),"-",E1867,"-",F1867,),CONCATENATE("AGr",VLOOKUP(D1867,Listen!$A$2:$G$45,7,FALSE),"-",E1867,"-",F1867)),"keine vollständige ID")</f>
        <v>keine vollständige ID</v>
      </c>
      <c r="C1867" s="359">
        <f>'[2]III_SAV-Details_NB'!B1873</f>
        <v>0</v>
      </c>
      <c r="D1867" s="359">
        <f>'[2]III_SAV-Details_NB'!C1873</f>
        <v>0</v>
      </c>
      <c r="E1867" s="359">
        <f>'[2]III_SAV-Details_NB'!D1873</f>
        <v>0</v>
      </c>
      <c r="F1867" s="490"/>
      <c r="G1867" s="281">
        <f>'[2]III_SAV-Details_NB'!X1873</f>
        <v>0</v>
      </c>
      <c r="H1867" s="281">
        <f t="shared" si="521"/>
        <v>0</v>
      </c>
      <c r="I1867" s="281">
        <f>IF(con_EOGJahr=2025,'[2]III_SAV-Details_NB'!AA1873,IF(con_EOGJahr=2026,'[2]III_SAV-Details_NB'!AB1873,'[2]III_SAV-Details_NB'!AC1873))</f>
        <v>0</v>
      </c>
      <c r="J1867" s="282"/>
      <c r="K1867" s="282"/>
      <c r="L1867" s="282"/>
      <c r="M1867" s="282"/>
      <c r="N1867" s="282"/>
      <c r="O1867" s="282"/>
      <c r="P1867" s="52">
        <f t="shared" si="522"/>
        <v>0</v>
      </c>
      <c r="Q1867" s="60"/>
      <c r="R1867" s="53">
        <f t="shared" si="513"/>
        <v>0</v>
      </c>
      <c r="S1867" s="59"/>
      <c r="T1867" s="61"/>
      <c r="U1867" s="342" t="str">
        <f t="shared" si="517"/>
        <v>k.A.</v>
      </c>
      <c r="V1867" s="343" t="str">
        <f t="shared" si="514"/>
        <v>k.A.</v>
      </c>
      <c r="W1867" s="343" t="str">
        <f>IFERROR(IF(OR($D1867="",$E1867=0,con_Ende=0),"k.A.",IF(VLOOKUP($D1867,rng_ND,5,0)="Nein",VLOOKUP($D1867,rng_ND,2,FALSE),MIN(VLOOKUP($D1867,rng_ND,2,FALSE),A_Stammdaten!$B$19-D_SAV!$E1867+1))),"k.A.")</f>
        <v>k.A.</v>
      </c>
      <c r="X1867" s="343" t="str">
        <f t="shared" si="515"/>
        <v>k.A.</v>
      </c>
      <c r="Y1867" s="62"/>
      <c r="Z1867" s="48">
        <f t="shared" si="516"/>
        <v>0</v>
      </c>
      <c r="AA1867" s="457"/>
      <c r="AB1867" s="55">
        <f t="shared" si="523"/>
        <v>0</v>
      </c>
      <c r="AC1867" s="55">
        <f>IF(A_Stammdaten!$B$25="ja",D_SAV!AA1867,D_SAV!AB1867)</f>
        <v>0</v>
      </c>
      <c r="AD1867" s="478">
        <f>IF(AC1867=0,0,IF(U1867-(con_EOGJahr-D_SAV!E1867)&lt;=0,AC1867,AC1867/V1867))</f>
        <v>0</v>
      </c>
      <c r="AE1867" s="478">
        <f>IFERROR(IF(AND(VLOOKUP(D1867,rng_ND,5,FALSE)="Ja",D_SAV!T1867="degressiv"),D_SAV!AC1867*Y1867/100,0),0)</f>
        <v>0</v>
      </c>
      <c r="AF1867" s="55">
        <f>IFERROR(IF(VLOOKUP(D1867,rng_ND,5,FALSE)="Ja",MAX(D_SAV!AD1867:AE1867),D_SAV!AD1867),0)</f>
        <v>0</v>
      </c>
      <c r="AG1867" s="55">
        <f t="shared" si="524"/>
        <v>0</v>
      </c>
      <c r="AH1867" s="55">
        <f t="shared" si="525"/>
        <v>0</v>
      </c>
      <c r="AI1867" s="55">
        <f t="shared" si="526"/>
        <v>0</v>
      </c>
      <c r="AJ1867" s="55">
        <f t="shared" si="527"/>
        <v>0</v>
      </c>
      <c r="AK1867" s="55">
        <f t="shared" si="518"/>
        <v>0</v>
      </c>
      <c r="AL1867" s="55">
        <f t="shared" si="519"/>
        <v>0</v>
      </c>
      <c r="AM1867" s="55">
        <f t="shared" si="520"/>
        <v>0</v>
      </c>
    </row>
    <row r="1868" spans="1:39" x14ac:dyDescent="0.25">
      <c r="A1868" s="47">
        <v>1864</v>
      </c>
      <c r="B1868" s="358" t="str">
        <f>IF(AND(E1868&lt;&gt;0,D1868&lt;&gt;0,F1868&lt;&gt;0),IF(C1868&lt;&gt;0,CONCATENATE(C1868,"-AGr",VLOOKUP(D1868,Listen!$A$2:$G$45,7,FALSE),"-",E1868,"-",F1868,),CONCATENATE("AGr",VLOOKUP(D1868,Listen!$A$2:$G$45,7,FALSE),"-",E1868,"-",F1868)),"keine vollständige ID")</f>
        <v>keine vollständige ID</v>
      </c>
      <c r="C1868" s="359">
        <f>'[2]III_SAV-Details_NB'!B1874</f>
        <v>0</v>
      </c>
      <c r="D1868" s="359">
        <f>'[2]III_SAV-Details_NB'!C1874</f>
        <v>0</v>
      </c>
      <c r="E1868" s="359">
        <f>'[2]III_SAV-Details_NB'!D1874</f>
        <v>0</v>
      </c>
      <c r="F1868" s="490"/>
      <c r="G1868" s="281">
        <f>'[2]III_SAV-Details_NB'!X1874</f>
        <v>0</v>
      </c>
      <c r="H1868" s="281">
        <f t="shared" si="521"/>
        <v>0</v>
      </c>
      <c r="I1868" s="281">
        <f>IF(con_EOGJahr=2025,'[2]III_SAV-Details_NB'!AA1874,IF(con_EOGJahr=2026,'[2]III_SAV-Details_NB'!AB1874,'[2]III_SAV-Details_NB'!AC1874))</f>
        <v>0</v>
      </c>
      <c r="J1868" s="282"/>
      <c r="K1868" s="282"/>
      <c r="L1868" s="282"/>
      <c r="M1868" s="282"/>
      <c r="N1868" s="282"/>
      <c r="O1868" s="282"/>
      <c r="P1868" s="52">
        <f t="shared" si="522"/>
        <v>0</v>
      </c>
      <c r="Q1868" s="60"/>
      <c r="R1868" s="53">
        <f t="shared" si="513"/>
        <v>0</v>
      </c>
      <c r="S1868" s="59"/>
      <c r="T1868" s="61"/>
      <c r="U1868" s="342" t="str">
        <f t="shared" si="517"/>
        <v>k.A.</v>
      </c>
      <c r="V1868" s="343" t="str">
        <f t="shared" si="514"/>
        <v>k.A.</v>
      </c>
      <c r="W1868" s="343" t="str">
        <f>IFERROR(IF(OR($D1868="",$E1868=0,con_Ende=0),"k.A.",IF(VLOOKUP($D1868,rng_ND,5,0)="Nein",VLOOKUP($D1868,rng_ND,2,FALSE),MIN(VLOOKUP($D1868,rng_ND,2,FALSE),A_Stammdaten!$B$19-D_SAV!$E1868+1))),"k.A.")</f>
        <v>k.A.</v>
      </c>
      <c r="X1868" s="343" t="str">
        <f t="shared" si="515"/>
        <v>k.A.</v>
      </c>
      <c r="Y1868" s="62"/>
      <c r="Z1868" s="48">
        <f t="shared" si="516"/>
        <v>0</v>
      </c>
      <c r="AA1868" s="457"/>
      <c r="AB1868" s="55">
        <f t="shared" si="523"/>
        <v>0</v>
      </c>
      <c r="AC1868" s="55">
        <f>IF(A_Stammdaten!$B$25="ja",D_SAV!AA1868,D_SAV!AB1868)</f>
        <v>0</v>
      </c>
      <c r="AD1868" s="478">
        <f>IF(AC1868=0,0,IF(U1868-(con_EOGJahr-D_SAV!E1868)&lt;=0,AC1868,AC1868/V1868))</f>
        <v>0</v>
      </c>
      <c r="AE1868" s="478">
        <f>IFERROR(IF(AND(VLOOKUP(D1868,rng_ND,5,FALSE)="Ja",D_SAV!T1868="degressiv"),D_SAV!AC1868*Y1868/100,0),0)</f>
        <v>0</v>
      </c>
      <c r="AF1868" s="55">
        <f>IFERROR(IF(VLOOKUP(D1868,rng_ND,5,FALSE)="Ja",MAX(D_SAV!AD1868:AE1868),D_SAV!AD1868),0)</f>
        <v>0</v>
      </c>
      <c r="AG1868" s="55">
        <f t="shared" si="524"/>
        <v>0</v>
      </c>
      <c r="AH1868" s="55">
        <f t="shared" si="525"/>
        <v>0</v>
      </c>
      <c r="AI1868" s="55">
        <f t="shared" si="526"/>
        <v>0</v>
      </c>
      <c r="AJ1868" s="55">
        <f t="shared" si="527"/>
        <v>0</v>
      </c>
      <c r="AK1868" s="55">
        <f t="shared" si="518"/>
        <v>0</v>
      </c>
      <c r="AL1868" s="55">
        <f t="shared" si="519"/>
        <v>0</v>
      </c>
      <c r="AM1868" s="55">
        <f t="shared" si="520"/>
        <v>0</v>
      </c>
    </row>
    <row r="1869" spans="1:39" x14ac:dyDescent="0.25">
      <c r="A1869" s="47">
        <v>1865</v>
      </c>
      <c r="B1869" s="358" t="str">
        <f>IF(AND(E1869&lt;&gt;0,D1869&lt;&gt;0,F1869&lt;&gt;0),IF(C1869&lt;&gt;0,CONCATENATE(C1869,"-AGr",VLOOKUP(D1869,Listen!$A$2:$G$45,7,FALSE),"-",E1869,"-",F1869,),CONCATENATE("AGr",VLOOKUP(D1869,Listen!$A$2:$G$45,7,FALSE),"-",E1869,"-",F1869)),"keine vollständige ID")</f>
        <v>keine vollständige ID</v>
      </c>
      <c r="C1869" s="359">
        <f>'[2]III_SAV-Details_NB'!B1875</f>
        <v>0</v>
      </c>
      <c r="D1869" s="359">
        <f>'[2]III_SAV-Details_NB'!C1875</f>
        <v>0</v>
      </c>
      <c r="E1869" s="359">
        <f>'[2]III_SAV-Details_NB'!D1875</f>
        <v>0</v>
      </c>
      <c r="F1869" s="490"/>
      <c r="G1869" s="281">
        <f>'[2]III_SAV-Details_NB'!X1875</f>
        <v>0</v>
      </c>
      <c r="H1869" s="281">
        <f t="shared" si="521"/>
        <v>0</v>
      </c>
      <c r="I1869" s="281">
        <f>IF(con_EOGJahr=2025,'[2]III_SAV-Details_NB'!AA1875,IF(con_EOGJahr=2026,'[2]III_SAV-Details_NB'!AB1875,'[2]III_SAV-Details_NB'!AC1875))</f>
        <v>0</v>
      </c>
      <c r="J1869" s="282"/>
      <c r="K1869" s="282"/>
      <c r="L1869" s="282"/>
      <c r="M1869" s="282"/>
      <c r="N1869" s="282"/>
      <c r="O1869" s="282"/>
      <c r="P1869" s="52">
        <f t="shared" si="522"/>
        <v>0</v>
      </c>
      <c r="Q1869" s="60"/>
      <c r="R1869" s="53">
        <f t="shared" si="513"/>
        <v>0</v>
      </c>
      <c r="S1869" s="59"/>
      <c r="T1869" s="61"/>
      <c r="U1869" s="342" t="str">
        <f t="shared" si="517"/>
        <v>k.A.</v>
      </c>
      <c r="V1869" s="343" t="str">
        <f t="shared" si="514"/>
        <v>k.A.</v>
      </c>
      <c r="W1869" s="343" t="str">
        <f>IFERROR(IF(OR($D1869="",$E1869=0,con_Ende=0),"k.A.",IF(VLOOKUP($D1869,rng_ND,5,0)="Nein",VLOOKUP($D1869,rng_ND,2,FALSE),MIN(VLOOKUP($D1869,rng_ND,2,FALSE),A_Stammdaten!$B$19-D_SAV!$E1869+1))),"k.A.")</f>
        <v>k.A.</v>
      </c>
      <c r="X1869" s="343" t="str">
        <f t="shared" si="515"/>
        <v>k.A.</v>
      </c>
      <c r="Y1869" s="62"/>
      <c r="Z1869" s="48">
        <f t="shared" si="516"/>
        <v>0</v>
      </c>
      <c r="AA1869" s="457"/>
      <c r="AB1869" s="55">
        <f t="shared" si="523"/>
        <v>0</v>
      </c>
      <c r="AC1869" s="55">
        <f>IF(A_Stammdaten!$B$25="ja",D_SAV!AA1869,D_SAV!AB1869)</f>
        <v>0</v>
      </c>
      <c r="AD1869" s="478">
        <f>IF(AC1869=0,0,IF(U1869-(con_EOGJahr-D_SAV!E1869)&lt;=0,AC1869,AC1869/V1869))</f>
        <v>0</v>
      </c>
      <c r="AE1869" s="478">
        <f>IFERROR(IF(AND(VLOOKUP(D1869,rng_ND,5,FALSE)="Ja",D_SAV!T1869="degressiv"),D_SAV!AC1869*Y1869/100,0),0)</f>
        <v>0</v>
      </c>
      <c r="AF1869" s="55">
        <f>IFERROR(IF(VLOOKUP(D1869,rng_ND,5,FALSE)="Ja",MAX(D_SAV!AD1869:AE1869),D_SAV!AD1869),0)</f>
        <v>0</v>
      </c>
      <c r="AG1869" s="55">
        <f t="shared" si="524"/>
        <v>0</v>
      </c>
      <c r="AH1869" s="55">
        <f t="shared" si="525"/>
        <v>0</v>
      </c>
      <c r="AI1869" s="55">
        <f t="shared" si="526"/>
        <v>0</v>
      </c>
      <c r="AJ1869" s="55">
        <f t="shared" si="527"/>
        <v>0</v>
      </c>
      <c r="AK1869" s="55">
        <f t="shared" si="518"/>
        <v>0</v>
      </c>
      <c r="AL1869" s="55">
        <f t="shared" si="519"/>
        <v>0</v>
      </c>
      <c r="AM1869" s="55">
        <f t="shared" si="520"/>
        <v>0</v>
      </c>
    </row>
    <row r="1870" spans="1:39" x14ac:dyDescent="0.25">
      <c r="A1870" s="47">
        <v>1866</v>
      </c>
      <c r="B1870" s="358" t="str">
        <f>IF(AND(E1870&lt;&gt;0,D1870&lt;&gt;0,F1870&lt;&gt;0),IF(C1870&lt;&gt;0,CONCATENATE(C1870,"-AGr",VLOOKUP(D1870,Listen!$A$2:$G$45,7,FALSE),"-",E1870,"-",F1870,),CONCATENATE("AGr",VLOOKUP(D1870,Listen!$A$2:$G$45,7,FALSE),"-",E1870,"-",F1870)),"keine vollständige ID")</f>
        <v>keine vollständige ID</v>
      </c>
      <c r="C1870" s="359">
        <f>'[2]III_SAV-Details_NB'!B1876</f>
        <v>0</v>
      </c>
      <c r="D1870" s="359">
        <f>'[2]III_SAV-Details_NB'!C1876</f>
        <v>0</v>
      </c>
      <c r="E1870" s="359">
        <f>'[2]III_SAV-Details_NB'!D1876</f>
        <v>0</v>
      </c>
      <c r="F1870" s="490"/>
      <c r="G1870" s="281">
        <f>'[2]III_SAV-Details_NB'!X1876</f>
        <v>0</v>
      </c>
      <c r="H1870" s="281">
        <f t="shared" si="521"/>
        <v>0</v>
      </c>
      <c r="I1870" s="281">
        <f>IF(con_EOGJahr=2025,'[2]III_SAV-Details_NB'!AA1876,IF(con_EOGJahr=2026,'[2]III_SAV-Details_NB'!AB1876,'[2]III_SAV-Details_NB'!AC1876))</f>
        <v>0</v>
      </c>
      <c r="J1870" s="282"/>
      <c r="K1870" s="282"/>
      <c r="L1870" s="282"/>
      <c r="M1870" s="282"/>
      <c r="N1870" s="282"/>
      <c r="O1870" s="282"/>
      <c r="P1870" s="52">
        <f t="shared" si="522"/>
        <v>0</v>
      </c>
      <c r="Q1870" s="60"/>
      <c r="R1870" s="53">
        <f t="shared" si="513"/>
        <v>0</v>
      </c>
      <c r="S1870" s="59"/>
      <c r="T1870" s="61"/>
      <c r="U1870" s="342" t="str">
        <f t="shared" si="517"/>
        <v>k.A.</v>
      </c>
      <c r="V1870" s="343" t="str">
        <f t="shared" si="514"/>
        <v>k.A.</v>
      </c>
      <c r="W1870" s="343" t="str">
        <f>IFERROR(IF(OR($D1870="",$E1870=0,con_Ende=0),"k.A.",IF(VLOOKUP($D1870,rng_ND,5,0)="Nein",VLOOKUP($D1870,rng_ND,2,FALSE),MIN(VLOOKUP($D1870,rng_ND,2,FALSE),A_Stammdaten!$B$19-D_SAV!$E1870+1))),"k.A.")</f>
        <v>k.A.</v>
      </c>
      <c r="X1870" s="343" t="str">
        <f t="shared" si="515"/>
        <v>k.A.</v>
      </c>
      <c r="Y1870" s="62"/>
      <c r="Z1870" s="48">
        <f t="shared" si="516"/>
        <v>0</v>
      </c>
      <c r="AA1870" s="457"/>
      <c r="AB1870" s="55">
        <f t="shared" si="523"/>
        <v>0</v>
      </c>
      <c r="AC1870" s="55">
        <f>IF(A_Stammdaten!$B$25="ja",D_SAV!AA1870,D_SAV!AB1870)</f>
        <v>0</v>
      </c>
      <c r="AD1870" s="478">
        <f>IF(AC1870=0,0,IF(U1870-(con_EOGJahr-D_SAV!E1870)&lt;=0,AC1870,AC1870/V1870))</f>
        <v>0</v>
      </c>
      <c r="AE1870" s="478">
        <f>IFERROR(IF(AND(VLOOKUP(D1870,rng_ND,5,FALSE)="Ja",D_SAV!T1870="degressiv"),D_SAV!AC1870*Y1870/100,0),0)</f>
        <v>0</v>
      </c>
      <c r="AF1870" s="55">
        <f>IFERROR(IF(VLOOKUP(D1870,rng_ND,5,FALSE)="Ja",MAX(D_SAV!AD1870:AE1870),D_SAV!AD1870),0)</f>
        <v>0</v>
      </c>
      <c r="AG1870" s="55">
        <f t="shared" si="524"/>
        <v>0</v>
      </c>
      <c r="AH1870" s="55">
        <f t="shared" si="525"/>
        <v>0</v>
      </c>
      <c r="AI1870" s="55">
        <f t="shared" si="526"/>
        <v>0</v>
      </c>
      <c r="AJ1870" s="55">
        <f t="shared" si="527"/>
        <v>0</v>
      </c>
      <c r="AK1870" s="55">
        <f t="shared" si="518"/>
        <v>0</v>
      </c>
      <c r="AL1870" s="55">
        <f t="shared" si="519"/>
        <v>0</v>
      </c>
      <c r="AM1870" s="55">
        <f t="shared" si="520"/>
        <v>0</v>
      </c>
    </row>
    <row r="1871" spans="1:39" x14ac:dyDescent="0.25">
      <c r="A1871" s="47">
        <v>1867</v>
      </c>
      <c r="B1871" s="358" t="str">
        <f>IF(AND(E1871&lt;&gt;0,D1871&lt;&gt;0,F1871&lt;&gt;0),IF(C1871&lt;&gt;0,CONCATENATE(C1871,"-AGr",VLOOKUP(D1871,Listen!$A$2:$G$45,7,FALSE),"-",E1871,"-",F1871,),CONCATENATE("AGr",VLOOKUP(D1871,Listen!$A$2:$G$45,7,FALSE),"-",E1871,"-",F1871)),"keine vollständige ID")</f>
        <v>keine vollständige ID</v>
      </c>
      <c r="C1871" s="359">
        <f>'[2]III_SAV-Details_NB'!B1877</f>
        <v>0</v>
      </c>
      <c r="D1871" s="359">
        <f>'[2]III_SAV-Details_NB'!C1877</f>
        <v>0</v>
      </c>
      <c r="E1871" s="359">
        <f>'[2]III_SAV-Details_NB'!D1877</f>
        <v>0</v>
      </c>
      <c r="F1871" s="490"/>
      <c r="G1871" s="281">
        <f>'[2]III_SAV-Details_NB'!X1877</f>
        <v>0</v>
      </c>
      <c r="H1871" s="281">
        <f t="shared" si="521"/>
        <v>0</v>
      </c>
      <c r="I1871" s="281">
        <f>IF(con_EOGJahr=2025,'[2]III_SAV-Details_NB'!AA1877,IF(con_EOGJahr=2026,'[2]III_SAV-Details_NB'!AB1877,'[2]III_SAV-Details_NB'!AC1877))</f>
        <v>0</v>
      </c>
      <c r="J1871" s="282"/>
      <c r="K1871" s="282"/>
      <c r="L1871" s="282"/>
      <c r="M1871" s="282"/>
      <c r="N1871" s="282"/>
      <c r="O1871" s="282"/>
      <c r="P1871" s="52">
        <f t="shared" si="522"/>
        <v>0</v>
      </c>
      <c r="Q1871" s="60"/>
      <c r="R1871" s="53">
        <f t="shared" si="513"/>
        <v>0</v>
      </c>
      <c r="S1871" s="59"/>
      <c r="T1871" s="61"/>
      <c r="U1871" s="342" t="str">
        <f t="shared" si="517"/>
        <v>k.A.</v>
      </c>
      <c r="V1871" s="343" t="str">
        <f t="shared" si="514"/>
        <v>k.A.</v>
      </c>
      <c r="W1871" s="343" t="str">
        <f>IFERROR(IF(OR($D1871="",$E1871=0,con_Ende=0),"k.A.",IF(VLOOKUP($D1871,rng_ND,5,0)="Nein",VLOOKUP($D1871,rng_ND,2,FALSE),MIN(VLOOKUP($D1871,rng_ND,2,FALSE),A_Stammdaten!$B$19-D_SAV!$E1871+1))),"k.A.")</f>
        <v>k.A.</v>
      </c>
      <c r="X1871" s="343" t="str">
        <f t="shared" si="515"/>
        <v>k.A.</v>
      </c>
      <c r="Y1871" s="62"/>
      <c r="Z1871" s="48">
        <f t="shared" si="516"/>
        <v>0</v>
      </c>
      <c r="AA1871" s="457"/>
      <c r="AB1871" s="55">
        <f t="shared" si="523"/>
        <v>0</v>
      </c>
      <c r="AC1871" s="55">
        <f>IF(A_Stammdaten!$B$25="ja",D_SAV!AA1871,D_SAV!AB1871)</f>
        <v>0</v>
      </c>
      <c r="AD1871" s="478">
        <f>IF(AC1871=0,0,IF(U1871-(con_EOGJahr-D_SAV!E1871)&lt;=0,AC1871,AC1871/V1871))</f>
        <v>0</v>
      </c>
      <c r="AE1871" s="478">
        <f>IFERROR(IF(AND(VLOOKUP(D1871,rng_ND,5,FALSE)="Ja",D_SAV!T1871="degressiv"),D_SAV!AC1871*Y1871/100,0),0)</f>
        <v>0</v>
      </c>
      <c r="AF1871" s="55">
        <f>IFERROR(IF(VLOOKUP(D1871,rng_ND,5,FALSE)="Ja",MAX(D_SAV!AD1871:AE1871),D_SAV!AD1871),0)</f>
        <v>0</v>
      </c>
      <c r="AG1871" s="55">
        <f t="shared" si="524"/>
        <v>0</v>
      </c>
      <c r="AH1871" s="55">
        <f t="shared" si="525"/>
        <v>0</v>
      </c>
      <c r="AI1871" s="55">
        <f t="shared" si="526"/>
        <v>0</v>
      </c>
      <c r="AJ1871" s="55">
        <f t="shared" si="527"/>
        <v>0</v>
      </c>
      <c r="AK1871" s="55">
        <f t="shared" si="518"/>
        <v>0</v>
      </c>
      <c r="AL1871" s="55">
        <f t="shared" si="519"/>
        <v>0</v>
      </c>
      <c r="AM1871" s="55">
        <f t="shared" si="520"/>
        <v>0</v>
      </c>
    </row>
    <row r="1872" spans="1:39" x14ac:dyDescent="0.25">
      <c r="A1872" s="47">
        <v>1868</v>
      </c>
      <c r="B1872" s="358" t="str">
        <f>IF(AND(E1872&lt;&gt;0,D1872&lt;&gt;0,F1872&lt;&gt;0),IF(C1872&lt;&gt;0,CONCATENATE(C1872,"-AGr",VLOOKUP(D1872,Listen!$A$2:$G$45,7,FALSE),"-",E1872,"-",F1872,),CONCATENATE("AGr",VLOOKUP(D1872,Listen!$A$2:$G$45,7,FALSE),"-",E1872,"-",F1872)),"keine vollständige ID")</f>
        <v>keine vollständige ID</v>
      </c>
      <c r="C1872" s="359">
        <f>'[2]III_SAV-Details_NB'!B1878</f>
        <v>0</v>
      </c>
      <c r="D1872" s="359">
        <f>'[2]III_SAV-Details_NB'!C1878</f>
        <v>0</v>
      </c>
      <c r="E1872" s="359">
        <f>'[2]III_SAV-Details_NB'!D1878</f>
        <v>0</v>
      </c>
      <c r="F1872" s="490"/>
      <c r="G1872" s="281">
        <f>'[2]III_SAV-Details_NB'!X1878</f>
        <v>0</v>
      </c>
      <c r="H1872" s="281">
        <f t="shared" si="521"/>
        <v>0</v>
      </c>
      <c r="I1872" s="281">
        <f>IF(con_EOGJahr=2025,'[2]III_SAV-Details_NB'!AA1878,IF(con_EOGJahr=2026,'[2]III_SAV-Details_NB'!AB1878,'[2]III_SAV-Details_NB'!AC1878))</f>
        <v>0</v>
      </c>
      <c r="J1872" s="282"/>
      <c r="K1872" s="282"/>
      <c r="L1872" s="282"/>
      <c r="M1872" s="282"/>
      <c r="N1872" s="282"/>
      <c r="O1872" s="282"/>
      <c r="P1872" s="52">
        <f t="shared" si="522"/>
        <v>0</v>
      </c>
      <c r="Q1872" s="60"/>
      <c r="R1872" s="53">
        <f t="shared" si="513"/>
        <v>0</v>
      </c>
      <c r="S1872" s="59"/>
      <c r="T1872" s="61"/>
      <c r="U1872" s="342" t="str">
        <f t="shared" si="517"/>
        <v>k.A.</v>
      </c>
      <c r="V1872" s="343" t="str">
        <f t="shared" si="514"/>
        <v>k.A.</v>
      </c>
      <c r="W1872" s="343" t="str">
        <f>IFERROR(IF(OR($D1872="",$E1872=0,con_Ende=0),"k.A.",IF(VLOOKUP($D1872,rng_ND,5,0)="Nein",VLOOKUP($D1872,rng_ND,2,FALSE),MIN(VLOOKUP($D1872,rng_ND,2,FALSE),A_Stammdaten!$B$19-D_SAV!$E1872+1))),"k.A.")</f>
        <v>k.A.</v>
      </c>
      <c r="X1872" s="343" t="str">
        <f t="shared" si="515"/>
        <v>k.A.</v>
      </c>
      <c r="Y1872" s="62"/>
      <c r="Z1872" s="48">
        <f t="shared" si="516"/>
        <v>0</v>
      </c>
      <c r="AA1872" s="457"/>
      <c r="AB1872" s="55">
        <f t="shared" si="523"/>
        <v>0</v>
      </c>
      <c r="AC1872" s="55">
        <f>IF(A_Stammdaten!$B$25="ja",D_SAV!AA1872,D_SAV!AB1872)</f>
        <v>0</v>
      </c>
      <c r="AD1872" s="478">
        <f>IF(AC1872=0,0,IF(U1872-(con_EOGJahr-D_SAV!E1872)&lt;=0,AC1872,AC1872/V1872))</f>
        <v>0</v>
      </c>
      <c r="AE1872" s="478">
        <f>IFERROR(IF(AND(VLOOKUP(D1872,rng_ND,5,FALSE)="Ja",D_SAV!T1872="degressiv"),D_SAV!AC1872*Y1872/100,0),0)</f>
        <v>0</v>
      </c>
      <c r="AF1872" s="55">
        <f>IFERROR(IF(VLOOKUP(D1872,rng_ND,5,FALSE)="Ja",MAX(D_SAV!AD1872:AE1872),D_SAV!AD1872),0)</f>
        <v>0</v>
      </c>
      <c r="AG1872" s="55">
        <f t="shared" si="524"/>
        <v>0</v>
      </c>
      <c r="AH1872" s="55">
        <f t="shared" si="525"/>
        <v>0</v>
      </c>
      <c r="AI1872" s="55">
        <f t="shared" si="526"/>
        <v>0</v>
      </c>
      <c r="AJ1872" s="55">
        <f t="shared" si="527"/>
        <v>0</v>
      </c>
      <c r="AK1872" s="55">
        <f t="shared" si="518"/>
        <v>0</v>
      </c>
      <c r="AL1872" s="55">
        <f t="shared" si="519"/>
        <v>0</v>
      </c>
      <c r="AM1872" s="55">
        <f t="shared" si="520"/>
        <v>0</v>
      </c>
    </row>
    <row r="1873" spans="1:39" x14ac:dyDescent="0.25">
      <c r="A1873" s="47">
        <v>1869</v>
      </c>
      <c r="B1873" s="358" t="str">
        <f>IF(AND(E1873&lt;&gt;0,D1873&lt;&gt;0,F1873&lt;&gt;0),IF(C1873&lt;&gt;0,CONCATENATE(C1873,"-AGr",VLOOKUP(D1873,Listen!$A$2:$G$45,7,FALSE),"-",E1873,"-",F1873,),CONCATENATE("AGr",VLOOKUP(D1873,Listen!$A$2:$G$45,7,FALSE),"-",E1873,"-",F1873)),"keine vollständige ID")</f>
        <v>keine vollständige ID</v>
      </c>
      <c r="C1873" s="359">
        <f>'[2]III_SAV-Details_NB'!B1879</f>
        <v>0</v>
      </c>
      <c r="D1873" s="359">
        <f>'[2]III_SAV-Details_NB'!C1879</f>
        <v>0</v>
      </c>
      <c r="E1873" s="359">
        <f>'[2]III_SAV-Details_NB'!D1879</f>
        <v>0</v>
      </c>
      <c r="F1873" s="490"/>
      <c r="G1873" s="281">
        <f>'[2]III_SAV-Details_NB'!X1879</f>
        <v>0</v>
      </c>
      <c r="H1873" s="281">
        <f t="shared" si="521"/>
        <v>0</v>
      </c>
      <c r="I1873" s="281">
        <f>IF(con_EOGJahr=2025,'[2]III_SAV-Details_NB'!AA1879,IF(con_EOGJahr=2026,'[2]III_SAV-Details_NB'!AB1879,'[2]III_SAV-Details_NB'!AC1879))</f>
        <v>0</v>
      </c>
      <c r="J1873" s="282"/>
      <c r="K1873" s="282"/>
      <c r="L1873" s="282"/>
      <c r="M1873" s="282"/>
      <c r="N1873" s="282"/>
      <c r="O1873" s="282"/>
      <c r="P1873" s="52">
        <f t="shared" si="522"/>
        <v>0</v>
      </c>
      <c r="Q1873" s="60"/>
      <c r="R1873" s="53">
        <f t="shared" si="513"/>
        <v>0</v>
      </c>
      <c r="S1873" s="59"/>
      <c r="T1873" s="61"/>
      <c r="U1873" s="342" t="str">
        <f t="shared" si="517"/>
        <v>k.A.</v>
      </c>
      <c r="V1873" s="343" t="str">
        <f t="shared" si="514"/>
        <v>k.A.</v>
      </c>
      <c r="W1873" s="343" t="str">
        <f>IFERROR(IF(OR($D1873="",$E1873=0,con_Ende=0),"k.A.",IF(VLOOKUP($D1873,rng_ND,5,0)="Nein",VLOOKUP($D1873,rng_ND,2,FALSE),MIN(VLOOKUP($D1873,rng_ND,2,FALSE),A_Stammdaten!$B$19-D_SAV!$E1873+1))),"k.A.")</f>
        <v>k.A.</v>
      </c>
      <c r="X1873" s="343" t="str">
        <f t="shared" si="515"/>
        <v>k.A.</v>
      </c>
      <c r="Y1873" s="62"/>
      <c r="Z1873" s="48">
        <f t="shared" si="516"/>
        <v>0</v>
      </c>
      <c r="AA1873" s="457"/>
      <c r="AB1873" s="55">
        <f t="shared" si="523"/>
        <v>0</v>
      </c>
      <c r="AC1873" s="55">
        <f>IF(A_Stammdaten!$B$25="ja",D_SAV!AA1873,D_SAV!AB1873)</f>
        <v>0</v>
      </c>
      <c r="AD1873" s="478">
        <f>IF(AC1873=0,0,IF(U1873-(con_EOGJahr-D_SAV!E1873)&lt;=0,AC1873,AC1873/V1873))</f>
        <v>0</v>
      </c>
      <c r="AE1873" s="478">
        <f>IFERROR(IF(AND(VLOOKUP(D1873,rng_ND,5,FALSE)="Ja",D_SAV!T1873="degressiv"),D_SAV!AC1873*Y1873/100,0),0)</f>
        <v>0</v>
      </c>
      <c r="AF1873" s="55">
        <f>IFERROR(IF(VLOOKUP(D1873,rng_ND,5,FALSE)="Ja",MAX(D_SAV!AD1873:AE1873),D_SAV!AD1873),0)</f>
        <v>0</v>
      </c>
      <c r="AG1873" s="55">
        <f t="shared" si="524"/>
        <v>0</v>
      </c>
      <c r="AH1873" s="55">
        <f t="shared" si="525"/>
        <v>0</v>
      </c>
      <c r="AI1873" s="55">
        <f t="shared" si="526"/>
        <v>0</v>
      </c>
      <c r="AJ1873" s="55">
        <f t="shared" si="527"/>
        <v>0</v>
      </c>
      <c r="AK1873" s="55">
        <f t="shared" si="518"/>
        <v>0</v>
      </c>
      <c r="AL1873" s="55">
        <f t="shared" si="519"/>
        <v>0</v>
      </c>
      <c r="AM1873" s="55">
        <f t="shared" si="520"/>
        <v>0</v>
      </c>
    </row>
    <row r="1874" spans="1:39" x14ac:dyDescent="0.25">
      <c r="A1874" s="47">
        <v>1870</v>
      </c>
      <c r="B1874" s="358" t="str">
        <f>IF(AND(E1874&lt;&gt;0,D1874&lt;&gt;0,F1874&lt;&gt;0),IF(C1874&lt;&gt;0,CONCATENATE(C1874,"-AGr",VLOOKUP(D1874,Listen!$A$2:$G$45,7,FALSE),"-",E1874,"-",F1874,),CONCATENATE("AGr",VLOOKUP(D1874,Listen!$A$2:$G$45,7,FALSE),"-",E1874,"-",F1874)),"keine vollständige ID")</f>
        <v>keine vollständige ID</v>
      </c>
      <c r="C1874" s="359">
        <f>'[2]III_SAV-Details_NB'!B1880</f>
        <v>0</v>
      </c>
      <c r="D1874" s="359">
        <f>'[2]III_SAV-Details_NB'!C1880</f>
        <v>0</v>
      </c>
      <c r="E1874" s="359">
        <f>'[2]III_SAV-Details_NB'!D1880</f>
        <v>0</v>
      </c>
      <c r="F1874" s="490"/>
      <c r="G1874" s="281">
        <f>'[2]III_SAV-Details_NB'!X1880</f>
        <v>0</v>
      </c>
      <c r="H1874" s="281">
        <f t="shared" si="521"/>
        <v>0</v>
      </c>
      <c r="I1874" s="281">
        <f>IF(con_EOGJahr=2025,'[2]III_SAV-Details_NB'!AA1880,IF(con_EOGJahr=2026,'[2]III_SAV-Details_NB'!AB1880,'[2]III_SAV-Details_NB'!AC1880))</f>
        <v>0</v>
      </c>
      <c r="J1874" s="282"/>
      <c r="K1874" s="282"/>
      <c r="L1874" s="282"/>
      <c r="M1874" s="282"/>
      <c r="N1874" s="282"/>
      <c r="O1874" s="282"/>
      <c r="P1874" s="52">
        <f t="shared" si="522"/>
        <v>0</v>
      </c>
      <c r="Q1874" s="60"/>
      <c r="R1874" s="53">
        <f t="shared" ref="R1874:R1937" si="528">P1874+Q1874</f>
        <v>0</v>
      </c>
      <c r="S1874" s="59"/>
      <c r="T1874" s="61"/>
      <c r="U1874" s="342" t="str">
        <f t="shared" si="517"/>
        <v>k.A.</v>
      </c>
      <c r="V1874" s="343" t="str">
        <f t="shared" ref="V1874:V1937" si="529">IFERROR(IF(OR($D1874="",$E1874=0,con_Ende=0,$U1874=0),"k.A.",MAX($E1874-con_EOGJahr+$U1874,0)),"k.A.")</f>
        <v>k.A.</v>
      </c>
      <c r="W1874" s="343" t="str">
        <f>IFERROR(IF(OR($D1874="",$E1874=0,con_Ende=0),"k.A.",IF(VLOOKUP($D1874,rng_ND,5,0)="Nein",VLOOKUP($D1874,rng_ND,2,FALSE),MIN(VLOOKUP($D1874,rng_ND,2,FALSE),A_Stammdaten!$B$19-D_SAV!$E1874+1))),"k.A.")</f>
        <v>k.A.</v>
      </c>
      <c r="X1874" s="343" t="str">
        <f t="shared" ref="X1874:X1937" si="530">IFERROR(IF(OR($D1874="",$E1874=0,con_Ende=0),"k.A.",VLOOKUP($D1874,rng_ND,3,FALSE)),"k.A.")</f>
        <v>k.A.</v>
      </c>
      <c r="Y1874" s="62"/>
      <c r="Z1874" s="48">
        <f t="shared" ref="Z1874:Z1937" si="531">IF(AND($E1874&lt;2006,$E1874&lt;&gt;0),IFERROR(VLOOKUP($E1874,rng_Index,VLOOKUP($D1874,rng_ND,4,FALSE)+1,FALSE),1),)</f>
        <v>0</v>
      </c>
      <c r="AA1874" s="457"/>
      <c r="AB1874" s="55">
        <f t="shared" si="523"/>
        <v>0</v>
      </c>
      <c r="AC1874" s="55">
        <f>IF(A_Stammdaten!$B$25="ja",D_SAV!AA1874,D_SAV!AB1874)</f>
        <v>0</v>
      </c>
      <c r="AD1874" s="478">
        <f>IF(AC1874=0,0,IF(U1874-(con_EOGJahr-D_SAV!E1874)&lt;=0,AC1874,AC1874/V1874))</f>
        <v>0</v>
      </c>
      <c r="AE1874" s="478">
        <f>IFERROR(IF(AND(VLOOKUP(D1874,rng_ND,5,FALSE)="Ja",D_SAV!T1874="degressiv"),D_SAV!AC1874*Y1874/100,0),0)</f>
        <v>0</v>
      </c>
      <c r="AF1874" s="55">
        <f>IFERROR(IF(VLOOKUP(D1874,rng_ND,5,FALSE)="Ja",MAX(D_SAV!AD1874:AE1874),D_SAV!AD1874),0)</f>
        <v>0</v>
      </c>
      <c r="AG1874" s="55">
        <f t="shared" si="524"/>
        <v>0</v>
      </c>
      <c r="AH1874" s="55">
        <f t="shared" si="525"/>
        <v>0</v>
      </c>
      <c r="AI1874" s="55">
        <f t="shared" si="526"/>
        <v>0</v>
      </c>
      <c r="AJ1874" s="55">
        <f t="shared" si="527"/>
        <v>0</v>
      </c>
      <c r="AK1874" s="55">
        <f t="shared" si="518"/>
        <v>0</v>
      </c>
      <c r="AL1874" s="55">
        <f t="shared" si="519"/>
        <v>0</v>
      </c>
      <c r="AM1874" s="55">
        <f t="shared" si="520"/>
        <v>0</v>
      </c>
    </row>
    <row r="1875" spans="1:39" x14ac:dyDescent="0.25">
      <c r="A1875" s="47">
        <v>1871</v>
      </c>
      <c r="B1875" s="358" t="str">
        <f>IF(AND(E1875&lt;&gt;0,D1875&lt;&gt;0,F1875&lt;&gt;0),IF(C1875&lt;&gt;0,CONCATENATE(C1875,"-AGr",VLOOKUP(D1875,Listen!$A$2:$G$45,7,FALSE),"-",E1875,"-",F1875,),CONCATENATE("AGr",VLOOKUP(D1875,Listen!$A$2:$G$45,7,FALSE),"-",E1875,"-",F1875)),"keine vollständige ID")</f>
        <v>keine vollständige ID</v>
      </c>
      <c r="C1875" s="359">
        <f>'[2]III_SAV-Details_NB'!B1881</f>
        <v>0</v>
      </c>
      <c r="D1875" s="359">
        <f>'[2]III_SAV-Details_NB'!C1881</f>
        <v>0</v>
      </c>
      <c r="E1875" s="359">
        <f>'[2]III_SAV-Details_NB'!D1881</f>
        <v>0</v>
      </c>
      <c r="F1875" s="490"/>
      <c r="G1875" s="281">
        <f>'[2]III_SAV-Details_NB'!X1881</f>
        <v>0</v>
      </c>
      <c r="H1875" s="281">
        <f t="shared" si="521"/>
        <v>0</v>
      </c>
      <c r="I1875" s="281">
        <f>IF(con_EOGJahr=2025,'[2]III_SAV-Details_NB'!AA1881,IF(con_EOGJahr=2026,'[2]III_SAV-Details_NB'!AB1881,'[2]III_SAV-Details_NB'!AC1881))</f>
        <v>0</v>
      </c>
      <c r="J1875" s="282"/>
      <c r="K1875" s="282"/>
      <c r="L1875" s="282"/>
      <c r="M1875" s="282"/>
      <c r="N1875" s="282"/>
      <c r="O1875" s="282"/>
      <c r="P1875" s="52">
        <f t="shared" si="522"/>
        <v>0</v>
      </c>
      <c r="Q1875" s="60"/>
      <c r="R1875" s="53">
        <f t="shared" si="528"/>
        <v>0</v>
      </c>
      <c r="S1875" s="59"/>
      <c r="T1875" s="61"/>
      <c r="U1875" s="342" t="str">
        <f t="shared" ref="U1875:U1938" si="532">+W1875</f>
        <v>k.A.</v>
      </c>
      <c r="V1875" s="343" t="str">
        <f t="shared" si="529"/>
        <v>k.A.</v>
      </c>
      <c r="W1875" s="343" t="str">
        <f>IFERROR(IF(OR($D1875="",$E1875=0,con_Ende=0),"k.A.",IF(VLOOKUP($D1875,rng_ND,5,0)="Nein",VLOOKUP($D1875,rng_ND,2,FALSE),MIN(VLOOKUP($D1875,rng_ND,2,FALSE),A_Stammdaten!$B$19-D_SAV!$E1875+1))),"k.A.")</f>
        <v>k.A.</v>
      </c>
      <c r="X1875" s="343" t="str">
        <f t="shared" si="530"/>
        <v>k.A.</v>
      </c>
      <c r="Y1875" s="62"/>
      <c r="Z1875" s="48">
        <f t="shared" si="531"/>
        <v>0</v>
      </c>
      <c r="AA1875" s="457"/>
      <c r="AB1875" s="55">
        <f t="shared" si="523"/>
        <v>0</v>
      </c>
      <c r="AC1875" s="55">
        <f>IF(A_Stammdaten!$B$25="ja",D_SAV!AA1875,D_SAV!AB1875)</f>
        <v>0</v>
      </c>
      <c r="AD1875" s="478">
        <f>IF(AC1875=0,0,IF(U1875-(con_EOGJahr-D_SAV!E1875)&lt;=0,AC1875,AC1875/V1875))</f>
        <v>0</v>
      </c>
      <c r="AE1875" s="478">
        <f>IFERROR(IF(AND(VLOOKUP(D1875,rng_ND,5,FALSE)="Ja",D_SAV!T1875="degressiv"),D_SAV!AC1875*Y1875/100,0),0)</f>
        <v>0</v>
      </c>
      <c r="AF1875" s="55">
        <f>IFERROR(IF(VLOOKUP(D1875,rng_ND,5,FALSE)="Ja",MAX(D_SAV!AD1875:AE1875),D_SAV!AD1875),0)</f>
        <v>0</v>
      </c>
      <c r="AG1875" s="55">
        <f t="shared" si="524"/>
        <v>0</v>
      </c>
      <c r="AH1875" s="55">
        <f t="shared" si="525"/>
        <v>0</v>
      </c>
      <c r="AI1875" s="55">
        <f t="shared" si="526"/>
        <v>0</v>
      </c>
      <c r="AJ1875" s="55">
        <f t="shared" si="527"/>
        <v>0</v>
      </c>
      <c r="AK1875" s="55">
        <f t="shared" si="518"/>
        <v>0</v>
      </c>
      <c r="AL1875" s="55">
        <f t="shared" si="519"/>
        <v>0</v>
      </c>
      <c r="AM1875" s="55">
        <f t="shared" si="520"/>
        <v>0</v>
      </c>
    </row>
    <row r="1876" spans="1:39" x14ac:dyDescent="0.25">
      <c r="A1876" s="47">
        <v>1872</v>
      </c>
      <c r="B1876" s="358" t="str">
        <f>IF(AND(E1876&lt;&gt;0,D1876&lt;&gt;0,F1876&lt;&gt;0),IF(C1876&lt;&gt;0,CONCATENATE(C1876,"-AGr",VLOOKUP(D1876,Listen!$A$2:$G$45,7,FALSE),"-",E1876,"-",F1876,),CONCATENATE("AGr",VLOOKUP(D1876,Listen!$A$2:$G$45,7,FALSE),"-",E1876,"-",F1876)),"keine vollständige ID")</f>
        <v>keine vollständige ID</v>
      </c>
      <c r="C1876" s="359">
        <f>'[2]III_SAV-Details_NB'!B1882</f>
        <v>0</v>
      </c>
      <c r="D1876" s="359">
        <f>'[2]III_SAV-Details_NB'!C1882</f>
        <v>0</v>
      </c>
      <c r="E1876" s="359">
        <f>'[2]III_SAV-Details_NB'!D1882</f>
        <v>0</v>
      </c>
      <c r="F1876" s="490"/>
      <c r="G1876" s="281">
        <f>'[2]III_SAV-Details_NB'!X1882</f>
        <v>0</v>
      </c>
      <c r="H1876" s="281">
        <f t="shared" si="521"/>
        <v>0</v>
      </c>
      <c r="I1876" s="281">
        <f>IF(con_EOGJahr=2025,'[2]III_SAV-Details_NB'!AA1882,IF(con_EOGJahr=2026,'[2]III_SAV-Details_NB'!AB1882,'[2]III_SAV-Details_NB'!AC1882))</f>
        <v>0</v>
      </c>
      <c r="J1876" s="282"/>
      <c r="K1876" s="282"/>
      <c r="L1876" s="282"/>
      <c r="M1876" s="282"/>
      <c r="N1876" s="282"/>
      <c r="O1876" s="282"/>
      <c r="P1876" s="52">
        <f t="shared" si="522"/>
        <v>0</v>
      </c>
      <c r="Q1876" s="60"/>
      <c r="R1876" s="53">
        <f t="shared" si="528"/>
        <v>0</v>
      </c>
      <c r="S1876" s="59"/>
      <c r="T1876" s="61"/>
      <c r="U1876" s="342" t="str">
        <f t="shared" si="532"/>
        <v>k.A.</v>
      </c>
      <c r="V1876" s="343" t="str">
        <f t="shared" si="529"/>
        <v>k.A.</v>
      </c>
      <c r="W1876" s="343" t="str">
        <f>IFERROR(IF(OR($D1876="",$E1876=0,con_Ende=0),"k.A.",IF(VLOOKUP($D1876,rng_ND,5,0)="Nein",VLOOKUP($D1876,rng_ND,2,FALSE),MIN(VLOOKUP($D1876,rng_ND,2,FALSE),A_Stammdaten!$B$19-D_SAV!$E1876+1))),"k.A.")</f>
        <v>k.A.</v>
      </c>
      <c r="X1876" s="343" t="str">
        <f t="shared" si="530"/>
        <v>k.A.</v>
      </c>
      <c r="Y1876" s="62"/>
      <c r="Z1876" s="48">
        <f t="shared" si="531"/>
        <v>0</v>
      </c>
      <c r="AA1876" s="457"/>
      <c r="AB1876" s="55">
        <f t="shared" si="523"/>
        <v>0</v>
      </c>
      <c r="AC1876" s="55">
        <f>IF(A_Stammdaten!$B$25="ja",D_SAV!AA1876,D_SAV!AB1876)</f>
        <v>0</v>
      </c>
      <c r="AD1876" s="478">
        <f>IF(AC1876=0,0,IF(U1876-(con_EOGJahr-D_SAV!E1876)&lt;=0,AC1876,AC1876/V1876))</f>
        <v>0</v>
      </c>
      <c r="AE1876" s="478">
        <f>IFERROR(IF(AND(VLOOKUP(D1876,rng_ND,5,FALSE)="Ja",D_SAV!T1876="degressiv"),D_SAV!AC1876*Y1876/100,0),0)</f>
        <v>0</v>
      </c>
      <c r="AF1876" s="55">
        <f>IFERROR(IF(VLOOKUP(D1876,rng_ND,5,FALSE)="Ja",MAX(D_SAV!AD1876:AE1876),D_SAV!AD1876),0)</f>
        <v>0</v>
      </c>
      <c r="AG1876" s="55">
        <f t="shared" si="524"/>
        <v>0</v>
      </c>
      <c r="AH1876" s="55">
        <f t="shared" si="525"/>
        <v>0</v>
      </c>
      <c r="AI1876" s="55">
        <f t="shared" si="526"/>
        <v>0</v>
      </c>
      <c r="AJ1876" s="55">
        <f t="shared" si="527"/>
        <v>0</v>
      </c>
      <c r="AK1876" s="55">
        <f t="shared" si="518"/>
        <v>0</v>
      </c>
      <c r="AL1876" s="55">
        <f t="shared" si="519"/>
        <v>0</v>
      </c>
      <c r="AM1876" s="55">
        <f t="shared" si="520"/>
        <v>0</v>
      </c>
    </row>
    <row r="1877" spans="1:39" x14ac:dyDescent="0.25">
      <c r="A1877" s="47">
        <v>1873</v>
      </c>
      <c r="B1877" s="358" t="str">
        <f>IF(AND(E1877&lt;&gt;0,D1877&lt;&gt;0,F1877&lt;&gt;0),IF(C1877&lt;&gt;0,CONCATENATE(C1877,"-AGr",VLOOKUP(D1877,Listen!$A$2:$G$45,7,FALSE),"-",E1877,"-",F1877,),CONCATENATE("AGr",VLOOKUP(D1877,Listen!$A$2:$G$45,7,FALSE),"-",E1877,"-",F1877)),"keine vollständige ID")</f>
        <v>keine vollständige ID</v>
      </c>
      <c r="C1877" s="359">
        <f>'[2]III_SAV-Details_NB'!B1883</f>
        <v>0</v>
      </c>
      <c r="D1877" s="359">
        <f>'[2]III_SAV-Details_NB'!C1883</f>
        <v>0</v>
      </c>
      <c r="E1877" s="359">
        <f>'[2]III_SAV-Details_NB'!D1883</f>
        <v>0</v>
      </c>
      <c r="F1877" s="490"/>
      <c r="G1877" s="281">
        <f>'[2]III_SAV-Details_NB'!X1883</f>
        <v>0</v>
      </c>
      <c r="H1877" s="281">
        <f t="shared" si="521"/>
        <v>0</v>
      </c>
      <c r="I1877" s="281">
        <f>IF(con_EOGJahr=2025,'[2]III_SAV-Details_NB'!AA1883,IF(con_EOGJahr=2026,'[2]III_SAV-Details_NB'!AB1883,'[2]III_SAV-Details_NB'!AC1883))</f>
        <v>0</v>
      </c>
      <c r="J1877" s="282"/>
      <c r="K1877" s="282"/>
      <c r="L1877" s="282"/>
      <c r="M1877" s="282"/>
      <c r="N1877" s="282"/>
      <c r="O1877" s="282"/>
      <c r="P1877" s="52">
        <f t="shared" si="522"/>
        <v>0</v>
      </c>
      <c r="Q1877" s="60"/>
      <c r="R1877" s="53">
        <f t="shared" si="528"/>
        <v>0</v>
      </c>
      <c r="S1877" s="59"/>
      <c r="T1877" s="61"/>
      <c r="U1877" s="342" t="str">
        <f t="shared" si="532"/>
        <v>k.A.</v>
      </c>
      <c r="V1877" s="343" t="str">
        <f t="shared" si="529"/>
        <v>k.A.</v>
      </c>
      <c r="W1877" s="343" t="str">
        <f>IFERROR(IF(OR($D1877="",$E1877=0,con_Ende=0),"k.A.",IF(VLOOKUP($D1877,rng_ND,5,0)="Nein",VLOOKUP($D1877,rng_ND,2,FALSE),MIN(VLOOKUP($D1877,rng_ND,2,FALSE),A_Stammdaten!$B$19-D_SAV!$E1877+1))),"k.A.")</f>
        <v>k.A.</v>
      </c>
      <c r="X1877" s="343" t="str">
        <f t="shared" si="530"/>
        <v>k.A.</v>
      </c>
      <c r="Y1877" s="62"/>
      <c r="Z1877" s="48">
        <f t="shared" si="531"/>
        <v>0</v>
      </c>
      <c r="AA1877" s="457"/>
      <c r="AB1877" s="55">
        <f t="shared" si="523"/>
        <v>0</v>
      </c>
      <c r="AC1877" s="55">
        <f>IF(A_Stammdaten!$B$25="ja",D_SAV!AA1877,D_SAV!AB1877)</f>
        <v>0</v>
      </c>
      <c r="AD1877" s="478">
        <f>IF(AC1877=0,0,IF(U1877-(con_EOGJahr-D_SAV!E1877)&lt;=0,AC1877,AC1877/V1877))</f>
        <v>0</v>
      </c>
      <c r="AE1877" s="478">
        <f>IFERROR(IF(AND(VLOOKUP(D1877,rng_ND,5,FALSE)="Ja",D_SAV!T1877="degressiv"),D_SAV!AC1877*Y1877/100,0),0)</f>
        <v>0</v>
      </c>
      <c r="AF1877" s="55">
        <f>IFERROR(IF(VLOOKUP(D1877,rng_ND,5,FALSE)="Ja",MAX(D_SAV!AD1877:AE1877),D_SAV!AD1877),0)</f>
        <v>0</v>
      </c>
      <c r="AG1877" s="55">
        <f t="shared" si="524"/>
        <v>0</v>
      </c>
      <c r="AH1877" s="55">
        <f t="shared" si="525"/>
        <v>0</v>
      </c>
      <c r="AI1877" s="55">
        <f t="shared" si="526"/>
        <v>0</v>
      </c>
      <c r="AJ1877" s="55">
        <f t="shared" si="527"/>
        <v>0</v>
      </c>
      <c r="AK1877" s="55">
        <f t="shared" si="518"/>
        <v>0</v>
      </c>
      <c r="AL1877" s="55">
        <f t="shared" si="519"/>
        <v>0</v>
      </c>
      <c r="AM1877" s="55">
        <f t="shared" si="520"/>
        <v>0</v>
      </c>
    </row>
    <row r="1878" spans="1:39" x14ac:dyDescent="0.25">
      <c r="A1878" s="47">
        <v>1874</v>
      </c>
      <c r="B1878" s="358" t="str">
        <f>IF(AND(E1878&lt;&gt;0,D1878&lt;&gt;0,F1878&lt;&gt;0),IF(C1878&lt;&gt;0,CONCATENATE(C1878,"-AGr",VLOOKUP(D1878,Listen!$A$2:$G$45,7,FALSE),"-",E1878,"-",F1878,),CONCATENATE("AGr",VLOOKUP(D1878,Listen!$A$2:$G$45,7,FALSE),"-",E1878,"-",F1878)),"keine vollständige ID")</f>
        <v>keine vollständige ID</v>
      </c>
      <c r="C1878" s="359">
        <f>'[2]III_SAV-Details_NB'!B1884</f>
        <v>0</v>
      </c>
      <c r="D1878" s="359">
        <f>'[2]III_SAV-Details_NB'!C1884</f>
        <v>0</v>
      </c>
      <c r="E1878" s="359">
        <f>'[2]III_SAV-Details_NB'!D1884</f>
        <v>0</v>
      </c>
      <c r="F1878" s="490"/>
      <c r="G1878" s="281">
        <f>'[2]III_SAV-Details_NB'!X1884</f>
        <v>0</v>
      </c>
      <c r="H1878" s="281">
        <f t="shared" si="521"/>
        <v>0</v>
      </c>
      <c r="I1878" s="281">
        <f>IF(con_EOGJahr=2025,'[2]III_SAV-Details_NB'!AA1884,IF(con_EOGJahr=2026,'[2]III_SAV-Details_NB'!AB1884,'[2]III_SAV-Details_NB'!AC1884))</f>
        <v>0</v>
      </c>
      <c r="J1878" s="282"/>
      <c r="K1878" s="282"/>
      <c r="L1878" s="282"/>
      <c r="M1878" s="282"/>
      <c r="N1878" s="282"/>
      <c r="O1878" s="282"/>
      <c r="P1878" s="52">
        <f t="shared" si="522"/>
        <v>0</v>
      </c>
      <c r="Q1878" s="60"/>
      <c r="R1878" s="53">
        <f t="shared" si="528"/>
        <v>0</v>
      </c>
      <c r="S1878" s="59"/>
      <c r="T1878" s="61"/>
      <c r="U1878" s="342" t="str">
        <f t="shared" si="532"/>
        <v>k.A.</v>
      </c>
      <c r="V1878" s="343" t="str">
        <f t="shared" si="529"/>
        <v>k.A.</v>
      </c>
      <c r="W1878" s="343" t="str">
        <f>IFERROR(IF(OR($D1878="",$E1878=0,con_Ende=0),"k.A.",IF(VLOOKUP($D1878,rng_ND,5,0)="Nein",VLOOKUP($D1878,rng_ND,2,FALSE),MIN(VLOOKUP($D1878,rng_ND,2,FALSE),A_Stammdaten!$B$19-D_SAV!$E1878+1))),"k.A.")</f>
        <v>k.A.</v>
      </c>
      <c r="X1878" s="343" t="str">
        <f t="shared" si="530"/>
        <v>k.A.</v>
      </c>
      <c r="Y1878" s="62"/>
      <c r="Z1878" s="48">
        <f t="shared" si="531"/>
        <v>0</v>
      </c>
      <c r="AA1878" s="457"/>
      <c r="AB1878" s="55">
        <f t="shared" si="523"/>
        <v>0</v>
      </c>
      <c r="AC1878" s="55">
        <f>IF(A_Stammdaten!$B$25="ja",D_SAV!AA1878,D_SAV!AB1878)</f>
        <v>0</v>
      </c>
      <c r="AD1878" s="478">
        <f>IF(AC1878=0,0,IF(U1878-(con_EOGJahr-D_SAV!E1878)&lt;=0,AC1878,AC1878/V1878))</f>
        <v>0</v>
      </c>
      <c r="AE1878" s="478">
        <f>IFERROR(IF(AND(VLOOKUP(D1878,rng_ND,5,FALSE)="Ja",D_SAV!T1878="degressiv"),D_SAV!AC1878*Y1878/100,0),0)</f>
        <v>0</v>
      </c>
      <c r="AF1878" s="55">
        <f>IFERROR(IF(VLOOKUP(D1878,rng_ND,5,FALSE)="Ja",MAX(D_SAV!AD1878:AE1878),D_SAV!AD1878),0)</f>
        <v>0</v>
      </c>
      <c r="AG1878" s="55">
        <f t="shared" si="524"/>
        <v>0</v>
      </c>
      <c r="AH1878" s="55">
        <f t="shared" si="525"/>
        <v>0</v>
      </c>
      <c r="AI1878" s="55">
        <f t="shared" si="526"/>
        <v>0</v>
      </c>
      <c r="AJ1878" s="55">
        <f t="shared" si="527"/>
        <v>0</v>
      </c>
      <c r="AK1878" s="55">
        <f t="shared" si="518"/>
        <v>0</v>
      </c>
      <c r="AL1878" s="55">
        <f t="shared" si="519"/>
        <v>0</v>
      </c>
      <c r="AM1878" s="55">
        <f t="shared" si="520"/>
        <v>0</v>
      </c>
    </row>
    <row r="1879" spans="1:39" x14ac:dyDescent="0.25">
      <c r="A1879" s="47">
        <v>1875</v>
      </c>
      <c r="B1879" s="358" t="str">
        <f>IF(AND(E1879&lt;&gt;0,D1879&lt;&gt;0,F1879&lt;&gt;0),IF(C1879&lt;&gt;0,CONCATENATE(C1879,"-AGr",VLOOKUP(D1879,Listen!$A$2:$G$45,7,FALSE),"-",E1879,"-",F1879,),CONCATENATE("AGr",VLOOKUP(D1879,Listen!$A$2:$G$45,7,FALSE),"-",E1879,"-",F1879)),"keine vollständige ID")</f>
        <v>keine vollständige ID</v>
      </c>
      <c r="C1879" s="359">
        <f>'[2]III_SAV-Details_NB'!B1885</f>
        <v>0</v>
      </c>
      <c r="D1879" s="359">
        <f>'[2]III_SAV-Details_NB'!C1885</f>
        <v>0</v>
      </c>
      <c r="E1879" s="359">
        <f>'[2]III_SAV-Details_NB'!D1885</f>
        <v>0</v>
      </c>
      <c r="F1879" s="490"/>
      <c r="G1879" s="281">
        <f>'[2]III_SAV-Details_NB'!X1885</f>
        <v>0</v>
      </c>
      <c r="H1879" s="281">
        <f t="shared" si="521"/>
        <v>0</v>
      </c>
      <c r="I1879" s="281">
        <f>IF(con_EOGJahr=2025,'[2]III_SAV-Details_NB'!AA1885,IF(con_EOGJahr=2026,'[2]III_SAV-Details_NB'!AB1885,'[2]III_SAV-Details_NB'!AC1885))</f>
        <v>0</v>
      </c>
      <c r="J1879" s="282"/>
      <c r="K1879" s="282"/>
      <c r="L1879" s="282"/>
      <c r="M1879" s="282"/>
      <c r="N1879" s="282"/>
      <c r="O1879" s="282"/>
      <c r="P1879" s="52">
        <f t="shared" si="522"/>
        <v>0</v>
      </c>
      <c r="Q1879" s="60"/>
      <c r="R1879" s="53">
        <f t="shared" si="528"/>
        <v>0</v>
      </c>
      <c r="S1879" s="59"/>
      <c r="T1879" s="61"/>
      <c r="U1879" s="342" t="str">
        <f t="shared" si="532"/>
        <v>k.A.</v>
      </c>
      <c r="V1879" s="343" t="str">
        <f t="shared" si="529"/>
        <v>k.A.</v>
      </c>
      <c r="W1879" s="343" t="str">
        <f>IFERROR(IF(OR($D1879="",$E1879=0,con_Ende=0),"k.A.",IF(VLOOKUP($D1879,rng_ND,5,0)="Nein",VLOOKUP($D1879,rng_ND,2,FALSE),MIN(VLOOKUP($D1879,rng_ND,2,FALSE),A_Stammdaten!$B$19-D_SAV!$E1879+1))),"k.A.")</f>
        <v>k.A.</v>
      </c>
      <c r="X1879" s="343" t="str">
        <f t="shared" si="530"/>
        <v>k.A.</v>
      </c>
      <c r="Y1879" s="62"/>
      <c r="Z1879" s="48">
        <f t="shared" si="531"/>
        <v>0</v>
      </c>
      <c r="AA1879" s="457"/>
      <c r="AB1879" s="55">
        <f t="shared" si="523"/>
        <v>0</v>
      </c>
      <c r="AC1879" s="55">
        <f>IF(A_Stammdaten!$B$25="ja",D_SAV!AA1879,D_SAV!AB1879)</f>
        <v>0</v>
      </c>
      <c r="AD1879" s="478">
        <f>IF(AC1879=0,0,IF(U1879-(con_EOGJahr-D_SAV!E1879)&lt;=0,AC1879,AC1879/V1879))</f>
        <v>0</v>
      </c>
      <c r="AE1879" s="478">
        <f>IFERROR(IF(AND(VLOOKUP(D1879,rng_ND,5,FALSE)="Ja",D_SAV!T1879="degressiv"),D_SAV!AC1879*Y1879/100,0),0)</f>
        <v>0</v>
      </c>
      <c r="AF1879" s="55">
        <f>IFERROR(IF(VLOOKUP(D1879,rng_ND,5,FALSE)="Ja",MAX(D_SAV!AD1879:AE1879),D_SAV!AD1879),0)</f>
        <v>0</v>
      </c>
      <c r="AG1879" s="55">
        <f t="shared" si="524"/>
        <v>0</v>
      </c>
      <c r="AH1879" s="55">
        <f t="shared" si="525"/>
        <v>0</v>
      </c>
      <c r="AI1879" s="55">
        <f t="shared" si="526"/>
        <v>0</v>
      </c>
      <c r="AJ1879" s="55">
        <f t="shared" si="527"/>
        <v>0</v>
      </c>
      <c r="AK1879" s="55">
        <f t="shared" si="518"/>
        <v>0</v>
      </c>
      <c r="AL1879" s="55">
        <f t="shared" si="519"/>
        <v>0</v>
      </c>
      <c r="AM1879" s="55">
        <f t="shared" si="520"/>
        <v>0</v>
      </c>
    </row>
    <row r="1880" spans="1:39" x14ac:dyDescent="0.25">
      <c r="A1880" s="47">
        <v>1876</v>
      </c>
      <c r="B1880" s="358" t="str">
        <f>IF(AND(E1880&lt;&gt;0,D1880&lt;&gt;0,F1880&lt;&gt;0),IF(C1880&lt;&gt;0,CONCATENATE(C1880,"-AGr",VLOOKUP(D1880,Listen!$A$2:$G$45,7,FALSE),"-",E1880,"-",F1880,),CONCATENATE("AGr",VLOOKUP(D1880,Listen!$A$2:$G$45,7,FALSE),"-",E1880,"-",F1880)),"keine vollständige ID")</f>
        <v>keine vollständige ID</v>
      </c>
      <c r="C1880" s="359">
        <f>'[2]III_SAV-Details_NB'!B1886</f>
        <v>0</v>
      </c>
      <c r="D1880" s="359">
        <f>'[2]III_SAV-Details_NB'!C1886</f>
        <v>0</v>
      </c>
      <c r="E1880" s="359">
        <f>'[2]III_SAV-Details_NB'!D1886</f>
        <v>0</v>
      </c>
      <c r="F1880" s="490"/>
      <c r="G1880" s="281">
        <f>'[2]III_SAV-Details_NB'!X1886</f>
        <v>0</v>
      </c>
      <c r="H1880" s="281">
        <f t="shared" si="521"/>
        <v>0</v>
      </c>
      <c r="I1880" s="281">
        <f>IF(con_EOGJahr=2025,'[2]III_SAV-Details_NB'!AA1886,IF(con_EOGJahr=2026,'[2]III_SAV-Details_NB'!AB1886,'[2]III_SAV-Details_NB'!AC1886))</f>
        <v>0</v>
      </c>
      <c r="J1880" s="282"/>
      <c r="K1880" s="282"/>
      <c r="L1880" s="282"/>
      <c r="M1880" s="282"/>
      <c r="N1880" s="282"/>
      <c r="O1880" s="282"/>
      <c r="P1880" s="52">
        <f t="shared" si="522"/>
        <v>0</v>
      </c>
      <c r="Q1880" s="60"/>
      <c r="R1880" s="53">
        <f t="shared" si="528"/>
        <v>0</v>
      </c>
      <c r="S1880" s="59"/>
      <c r="T1880" s="61"/>
      <c r="U1880" s="342" t="str">
        <f t="shared" si="532"/>
        <v>k.A.</v>
      </c>
      <c r="V1880" s="343" t="str">
        <f t="shared" si="529"/>
        <v>k.A.</v>
      </c>
      <c r="W1880" s="343" t="str">
        <f>IFERROR(IF(OR($D1880="",$E1880=0,con_Ende=0),"k.A.",IF(VLOOKUP($D1880,rng_ND,5,0)="Nein",VLOOKUP($D1880,rng_ND,2,FALSE),MIN(VLOOKUP($D1880,rng_ND,2,FALSE),A_Stammdaten!$B$19-D_SAV!$E1880+1))),"k.A.")</f>
        <v>k.A.</v>
      </c>
      <c r="X1880" s="343" t="str">
        <f t="shared" si="530"/>
        <v>k.A.</v>
      </c>
      <c r="Y1880" s="62"/>
      <c r="Z1880" s="48">
        <f t="shared" si="531"/>
        <v>0</v>
      </c>
      <c r="AA1880" s="457"/>
      <c r="AB1880" s="55">
        <f t="shared" si="523"/>
        <v>0</v>
      </c>
      <c r="AC1880" s="55">
        <f>IF(A_Stammdaten!$B$25="ja",D_SAV!AA1880,D_SAV!AB1880)</f>
        <v>0</v>
      </c>
      <c r="AD1880" s="478">
        <f>IF(AC1880=0,0,IF(U1880-(con_EOGJahr-D_SAV!E1880)&lt;=0,AC1880,AC1880/V1880))</f>
        <v>0</v>
      </c>
      <c r="AE1880" s="478">
        <f>IFERROR(IF(AND(VLOOKUP(D1880,rng_ND,5,FALSE)="Ja",D_SAV!T1880="degressiv"),D_SAV!AC1880*Y1880/100,0),0)</f>
        <v>0</v>
      </c>
      <c r="AF1880" s="55">
        <f>IFERROR(IF(VLOOKUP(D1880,rng_ND,5,FALSE)="Ja",MAX(D_SAV!AD1880:AE1880),D_SAV!AD1880),0)</f>
        <v>0</v>
      </c>
      <c r="AG1880" s="55">
        <f t="shared" si="524"/>
        <v>0</v>
      </c>
      <c r="AH1880" s="55">
        <f t="shared" si="525"/>
        <v>0</v>
      </c>
      <c r="AI1880" s="55">
        <f t="shared" si="526"/>
        <v>0</v>
      </c>
      <c r="AJ1880" s="55">
        <f t="shared" si="527"/>
        <v>0</v>
      </c>
      <c r="AK1880" s="55">
        <f t="shared" si="518"/>
        <v>0</v>
      </c>
      <c r="AL1880" s="55">
        <f t="shared" si="519"/>
        <v>0</v>
      </c>
      <c r="AM1880" s="55">
        <f t="shared" si="520"/>
        <v>0</v>
      </c>
    </row>
    <row r="1881" spans="1:39" x14ac:dyDescent="0.25">
      <c r="A1881" s="47">
        <v>1877</v>
      </c>
      <c r="B1881" s="358" t="str">
        <f>IF(AND(E1881&lt;&gt;0,D1881&lt;&gt;0,F1881&lt;&gt;0),IF(C1881&lt;&gt;0,CONCATENATE(C1881,"-AGr",VLOOKUP(D1881,Listen!$A$2:$G$45,7,FALSE),"-",E1881,"-",F1881,),CONCATENATE("AGr",VLOOKUP(D1881,Listen!$A$2:$G$45,7,FALSE),"-",E1881,"-",F1881)),"keine vollständige ID")</f>
        <v>keine vollständige ID</v>
      </c>
      <c r="C1881" s="359">
        <f>'[2]III_SAV-Details_NB'!B1887</f>
        <v>0</v>
      </c>
      <c r="D1881" s="359">
        <f>'[2]III_SAV-Details_NB'!C1887</f>
        <v>0</v>
      </c>
      <c r="E1881" s="359">
        <f>'[2]III_SAV-Details_NB'!D1887</f>
        <v>0</v>
      </c>
      <c r="F1881" s="490"/>
      <c r="G1881" s="281">
        <f>'[2]III_SAV-Details_NB'!X1887</f>
        <v>0</v>
      </c>
      <c r="H1881" s="281">
        <f t="shared" si="521"/>
        <v>0</v>
      </c>
      <c r="I1881" s="281">
        <f>IF(con_EOGJahr=2025,'[2]III_SAV-Details_NB'!AA1887,IF(con_EOGJahr=2026,'[2]III_SAV-Details_NB'!AB1887,'[2]III_SAV-Details_NB'!AC1887))</f>
        <v>0</v>
      </c>
      <c r="J1881" s="282"/>
      <c r="K1881" s="282"/>
      <c r="L1881" s="282"/>
      <c r="M1881" s="282"/>
      <c r="N1881" s="282"/>
      <c r="O1881" s="282"/>
      <c r="P1881" s="52">
        <f t="shared" si="522"/>
        <v>0</v>
      </c>
      <c r="Q1881" s="60"/>
      <c r="R1881" s="53">
        <f t="shared" si="528"/>
        <v>0</v>
      </c>
      <c r="S1881" s="59"/>
      <c r="T1881" s="61"/>
      <c r="U1881" s="342" t="str">
        <f t="shared" si="532"/>
        <v>k.A.</v>
      </c>
      <c r="V1881" s="343" t="str">
        <f t="shared" si="529"/>
        <v>k.A.</v>
      </c>
      <c r="W1881" s="343" t="str">
        <f>IFERROR(IF(OR($D1881="",$E1881=0,con_Ende=0),"k.A.",IF(VLOOKUP($D1881,rng_ND,5,0)="Nein",VLOOKUP($D1881,rng_ND,2,FALSE),MIN(VLOOKUP($D1881,rng_ND,2,FALSE),A_Stammdaten!$B$19-D_SAV!$E1881+1))),"k.A.")</f>
        <v>k.A.</v>
      </c>
      <c r="X1881" s="343" t="str">
        <f t="shared" si="530"/>
        <v>k.A.</v>
      </c>
      <c r="Y1881" s="62"/>
      <c r="Z1881" s="48">
        <f t="shared" si="531"/>
        <v>0</v>
      </c>
      <c r="AA1881" s="457"/>
      <c r="AB1881" s="55">
        <f t="shared" si="523"/>
        <v>0</v>
      </c>
      <c r="AC1881" s="55">
        <f>IF(A_Stammdaten!$B$25="ja",D_SAV!AA1881,D_SAV!AB1881)</f>
        <v>0</v>
      </c>
      <c r="AD1881" s="478">
        <f>IF(AC1881=0,0,IF(U1881-(con_EOGJahr-D_SAV!E1881)&lt;=0,AC1881,AC1881/V1881))</f>
        <v>0</v>
      </c>
      <c r="AE1881" s="478">
        <f>IFERROR(IF(AND(VLOOKUP(D1881,rng_ND,5,FALSE)="Ja",D_SAV!T1881="degressiv"),D_SAV!AC1881*Y1881/100,0),0)</f>
        <v>0</v>
      </c>
      <c r="AF1881" s="55">
        <f>IFERROR(IF(VLOOKUP(D1881,rng_ND,5,FALSE)="Ja",MAX(D_SAV!AD1881:AE1881),D_SAV!AD1881),0)</f>
        <v>0</v>
      </c>
      <c r="AG1881" s="55">
        <f t="shared" si="524"/>
        <v>0</v>
      </c>
      <c r="AH1881" s="55">
        <f t="shared" si="525"/>
        <v>0</v>
      </c>
      <c r="AI1881" s="55">
        <f t="shared" si="526"/>
        <v>0</v>
      </c>
      <c r="AJ1881" s="55">
        <f t="shared" si="527"/>
        <v>0</v>
      </c>
      <c r="AK1881" s="55">
        <f t="shared" si="518"/>
        <v>0</v>
      </c>
      <c r="AL1881" s="55">
        <f t="shared" si="519"/>
        <v>0</v>
      </c>
      <c r="AM1881" s="55">
        <f t="shared" si="520"/>
        <v>0</v>
      </c>
    </row>
    <row r="1882" spans="1:39" x14ac:dyDescent="0.25">
      <c r="A1882" s="47">
        <v>1878</v>
      </c>
      <c r="B1882" s="358" t="str">
        <f>IF(AND(E1882&lt;&gt;0,D1882&lt;&gt;0,F1882&lt;&gt;0),IF(C1882&lt;&gt;0,CONCATENATE(C1882,"-AGr",VLOOKUP(D1882,Listen!$A$2:$G$45,7,FALSE),"-",E1882,"-",F1882,),CONCATENATE("AGr",VLOOKUP(D1882,Listen!$A$2:$G$45,7,FALSE),"-",E1882,"-",F1882)),"keine vollständige ID")</f>
        <v>keine vollständige ID</v>
      </c>
      <c r="C1882" s="359">
        <f>'[2]III_SAV-Details_NB'!B1888</f>
        <v>0</v>
      </c>
      <c r="D1882" s="359">
        <f>'[2]III_SAV-Details_NB'!C1888</f>
        <v>0</v>
      </c>
      <c r="E1882" s="359">
        <f>'[2]III_SAV-Details_NB'!D1888</f>
        <v>0</v>
      </c>
      <c r="F1882" s="490"/>
      <c r="G1882" s="281">
        <f>'[2]III_SAV-Details_NB'!X1888</f>
        <v>0</v>
      </c>
      <c r="H1882" s="281">
        <f t="shared" si="521"/>
        <v>0</v>
      </c>
      <c r="I1882" s="281">
        <f>IF(con_EOGJahr=2025,'[2]III_SAV-Details_NB'!AA1888,IF(con_EOGJahr=2026,'[2]III_SAV-Details_NB'!AB1888,'[2]III_SAV-Details_NB'!AC1888))</f>
        <v>0</v>
      </c>
      <c r="J1882" s="282"/>
      <c r="K1882" s="282"/>
      <c r="L1882" s="282"/>
      <c r="M1882" s="282"/>
      <c r="N1882" s="282"/>
      <c r="O1882" s="282"/>
      <c r="P1882" s="52">
        <f t="shared" si="522"/>
        <v>0</v>
      </c>
      <c r="Q1882" s="60"/>
      <c r="R1882" s="53">
        <f t="shared" si="528"/>
        <v>0</v>
      </c>
      <c r="S1882" s="59"/>
      <c r="T1882" s="61"/>
      <c r="U1882" s="342" t="str">
        <f t="shared" si="532"/>
        <v>k.A.</v>
      </c>
      <c r="V1882" s="343" t="str">
        <f t="shared" si="529"/>
        <v>k.A.</v>
      </c>
      <c r="W1882" s="343" t="str">
        <f>IFERROR(IF(OR($D1882="",$E1882=0,con_Ende=0),"k.A.",IF(VLOOKUP($D1882,rng_ND,5,0)="Nein",VLOOKUP($D1882,rng_ND,2,FALSE),MIN(VLOOKUP($D1882,rng_ND,2,FALSE),A_Stammdaten!$B$19-D_SAV!$E1882+1))),"k.A.")</f>
        <v>k.A.</v>
      </c>
      <c r="X1882" s="343" t="str">
        <f t="shared" si="530"/>
        <v>k.A.</v>
      </c>
      <c r="Y1882" s="62"/>
      <c r="Z1882" s="48">
        <f t="shared" si="531"/>
        <v>0</v>
      </c>
      <c r="AA1882" s="457"/>
      <c r="AB1882" s="55">
        <f t="shared" si="523"/>
        <v>0</v>
      </c>
      <c r="AC1882" s="55">
        <f>IF(A_Stammdaten!$B$25="ja",D_SAV!AA1882,D_SAV!AB1882)</f>
        <v>0</v>
      </c>
      <c r="AD1882" s="478">
        <f>IF(AC1882=0,0,IF(U1882-(con_EOGJahr-D_SAV!E1882)&lt;=0,AC1882,AC1882/V1882))</f>
        <v>0</v>
      </c>
      <c r="AE1882" s="478">
        <f>IFERROR(IF(AND(VLOOKUP(D1882,rng_ND,5,FALSE)="Ja",D_SAV!T1882="degressiv"),D_SAV!AC1882*Y1882/100,0),0)</f>
        <v>0</v>
      </c>
      <c r="AF1882" s="55">
        <f>IFERROR(IF(VLOOKUP(D1882,rng_ND,5,FALSE)="Ja",MAX(D_SAV!AD1882:AE1882),D_SAV!AD1882),0)</f>
        <v>0</v>
      </c>
      <c r="AG1882" s="55">
        <f t="shared" si="524"/>
        <v>0</v>
      </c>
      <c r="AH1882" s="55">
        <f t="shared" si="525"/>
        <v>0</v>
      </c>
      <c r="AI1882" s="55">
        <f t="shared" si="526"/>
        <v>0</v>
      </c>
      <c r="AJ1882" s="55">
        <f t="shared" si="527"/>
        <v>0</v>
      </c>
      <c r="AK1882" s="55">
        <f t="shared" si="518"/>
        <v>0</v>
      </c>
      <c r="AL1882" s="55">
        <f t="shared" si="519"/>
        <v>0</v>
      </c>
      <c r="AM1882" s="55">
        <f t="shared" si="520"/>
        <v>0</v>
      </c>
    </row>
    <row r="1883" spans="1:39" x14ac:dyDescent="0.25">
      <c r="A1883" s="47">
        <v>1879</v>
      </c>
      <c r="B1883" s="358" t="str">
        <f>IF(AND(E1883&lt;&gt;0,D1883&lt;&gt;0,F1883&lt;&gt;0),IF(C1883&lt;&gt;0,CONCATENATE(C1883,"-AGr",VLOOKUP(D1883,Listen!$A$2:$G$45,7,FALSE),"-",E1883,"-",F1883,),CONCATENATE("AGr",VLOOKUP(D1883,Listen!$A$2:$G$45,7,FALSE),"-",E1883,"-",F1883)),"keine vollständige ID")</f>
        <v>keine vollständige ID</v>
      </c>
      <c r="C1883" s="359">
        <f>'[2]III_SAV-Details_NB'!B1889</f>
        <v>0</v>
      </c>
      <c r="D1883" s="359">
        <f>'[2]III_SAV-Details_NB'!C1889</f>
        <v>0</v>
      </c>
      <c r="E1883" s="359">
        <f>'[2]III_SAV-Details_NB'!D1889</f>
        <v>0</v>
      </c>
      <c r="F1883" s="490"/>
      <c r="G1883" s="281">
        <f>'[2]III_SAV-Details_NB'!X1889</f>
        <v>0</v>
      </c>
      <c r="H1883" s="281">
        <f t="shared" si="521"/>
        <v>0</v>
      </c>
      <c r="I1883" s="281">
        <f>IF(con_EOGJahr=2025,'[2]III_SAV-Details_NB'!AA1889,IF(con_EOGJahr=2026,'[2]III_SAV-Details_NB'!AB1889,'[2]III_SAV-Details_NB'!AC1889))</f>
        <v>0</v>
      </c>
      <c r="J1883" s="282"/>
      <c r="K1883" s="282"/>
      <c r="L1883" s="282"/>
      <c r="M1883" s="282"/>
      <c r="N1883" s="282"/>
      <c r="O1883" s="282"/>
      <c r="P1883" s="52">
        <f t="shared" si="522"/>
        <v>0</v>
      </c>
      <c r="Q1883" s="60"/>
      <c r="R1883" s="53">
        <f t="shared" si="528"/>
        <v>0</v>
      </c>
      <c r="S1883" s="59"/>
      <c r="T1883" s="61"/>
      <c r="U1883" s="342" t="str">
        <f t="shared" si="532"/>
        <v>k.A.</v>
      </c>
      <c r="V1883" s="343" t="str">
        <f t="shared" si="529"/>
        <v>k.A.</v>
      </c>
      <c r="W1883" s="343" t="str">
        <f>IFERROR(IF(OR($D1883="",$E1883=0,con_Ende=0),"k.A.",IF(VLOOKUP($D1883,rng_ND,5,0)="Nein",VLOOKUP($D1883,rng_ND,2,FALSE),MIN(VLOOKUP($D1883,rng_ND,2,FALSE),A_Stammdaten!$B$19-D_SAV!$E1883+1))),"k.A.")</f>
        <v>k.A.</v>
      </c>
      <c r="X1883" s="343" t="str">
        <f t="shared" si="530"/>
        <v>k.A.</v>
      </c>
      <c r="Y1883" s="62"/>
      <c r="Z1883" s="48">
        <f t="shared" si="531"/>
        <v>0</v>
      </c>
      <c r="AA1883" s="457"/>
      <c r="AB1883" s="55">
        <f t="shared" si="523"/>
        <v>0</v>
      </c>
      <c r="AC1883" s="55">
        <f>IF(A_Stammdaten!$B$25="ja",D_SAV!AA1883,D_SAV!AB1883)</f>
        <v>0</v>
      </c>
      <c r="AD1883" s="478">
        <f>IF(AC1883=0,0,IF(U1883-(con_EOGJahr-D_SAV!E1883)&lt;=0,AC1883,AC1883/V1883))</f>
        <v>0</v>
      </c>
      <c r="AE1883" s="478">
        <f>IFERROR(IF(AND(VLOOKUP(D1883,rng_ND,5,FALSE)="Ja",D_SAV!T1883="degressiv"),D_SAV!AC1883*Y1883/100,0),0)</f>
        <v>0</v>
      </c>
      <c r="AF1883" s="55">
        <f>IFERROR(IF(VLOOKUP(D1883,rng_ND,5,FALSE)="Ja",MAX(D_SAV!AD1883:AE1883),D_SAV!AD1883),0)</f>
        <v>0</v>
      </c>
      <c r="AG1883" s="55">
        <f t="shared" si="524"/>
        <v>0</v>
      </c>
      <c r="AH1883" s="55">
        <f t="shared" si="525"/>
        <v>0</v>
      </c>
      <c r="AI1883" s="55">
        <f t="shared" si="526"/>
        <v>0</v>
      </c>
      <c r="AJ1883" s="55">
        <f t="shared" si="527"/>
        <v>0</v>
      </c>
      <c r="AK1883" s="55">
        <f t="shared" si="518"/>
        <v>0</v>
      </c>
      <c r="AL1883" s="55">
        <f t="shared" si="519"/>
        <v>0</v>
      </c>
      <c r="AM1883" s="55">
        <f t="shared" si="520"/>
        <v>0</v>
      </c>
    </row>
    <row r="1884" spans="1:39" x14ac:dyDescent="0.25">
      <c r="A1884" s="47">
        <v>1880</v>
      </c>
      <c r="B1884" s="358" t="str">
        <f>IF(AND(E1884&lt;&gt;0,D1884&lt;&gt;0,F1884&lt;&gt;0),IF(C1884&lt;&gt;0,CONCATENATE(C1884,"-AGr",VLOOKUP(D1884,Listen!$A$2:$G$45,7,FALSE),"-",E1884,"-",F1884,),CONCATENATE("AGr",VLOOKUP(D1884,Listen!$A$2:$G$45,7,FALSE),"-",E1884,"-",F1884)),"keine vollständige ID")</f>
        <v>keine vollständige ID</v>
      </c>
      <c r="C1884" s="359">
        <f>'[2]III_SAV-Details_NB'!B1890</f>
        <v>0</v>
      </c>
      <c r="D1884" s="359">
        <f>'[2]III_SAV-Details_NB'!C1890</f>
        <v>0</v>
      </c>
      <c r="E1884" s="359">
        <f>'[2]III_SAV-Details_NB'!D1890</f>
        <v>0</v>
      </c>
      <c r="F1884" s="490"/>
      <c r="G1884" s="281">
        <f>'[2]III_SAV-Details_NB'!X1890</f>
        <v>0</v>
      </c>
      <c r="H1884" s="281">
        <f t="shared" si="521"/>
        <v>0</v>
      </c>
      <c r="I1884" s="281">
        <f>IF(con_EOGJahr=2025,'[2]III_SAV-Details_NB'!AA1890,IF(con_EOGJahr=2026,'[2]III_SAV-Details_NB'!AB1890,'[2]III_SAV-Details_NB'!AC1890))</f>
        <v>0</v>
      </c>
      <c r="J1884" s="282"/>
      <c r="K1884" s="282"/>
      <c r="L1884" s="282"/>
      <c r="M1884" s="282"/>
      <c r="N1884" s="282"/>
      <c r="O1884" s="282"/>
      <c r="P1884" s="52">
        <f t="shared" si="522"/>
        <v>0</v>
      </c>
      <c r="Q1884" s="60"/>
      <c r="R1884" s="53">
        <f t="shared" si="528"/>
        <v>0</v>
      </c>
      <c r="S1884" s="59"/>
      <c r="T1884" s="61"/>
      <c r="U1884" s="342" t="str">
        <f t="shared" si="532"/>
        <v>k.A.</v>
      </c>
      <c r="V1884" s="343" t="str">
        <f t="shared" si="529"/>
        <v>k.A.</v>
      </c>
      <c r="W1884" s="343" t="str">
        <f>IFERROR(IF(OR($D1884="",$E1884=0,con_Ende=0),"k.A.",IF(VLOOKUP($D1884,rng_ND,5,0)="Nein",VLOOKUP($D1884,rng_ND,2,FALSE),MIN(VLOOKUP($D1884,rng_ND,2,FALSE),A_Stammdaten!$B$19-D_SAV!$E1884+1))),"k.A.")</f>
        <v>k.A.</v>
      </c>
      <c r="X1884" s="343" t="str">
        <f t="shared" si="530"/>
        <v>k.A.</v>
      </c>
      <c r="Y1884" s="62"/>
      <c r="Z1884" s="48">
        <f t="shared" si="531"/>
        <v>0</v>
      </c>
      <c r="AA1884" s="457"/>
      <c r="AB1884" s="55">
        <f t="shared" si="523"/>
        <v>0</v>
      </c>
      <c r="AC1884" s="55">
        <f>IF(A_Stammdaten!$B$25="ja",D_SAV!AA1884,D_SAV!AB1884)</f>
        <v>0</v>
      </c>
      <c r="AD1884" s="478">
        <f>IF(AC1884=0,0,IF(U1884-(con_EOGJahr-D_SAV!E1884)&lt;=0,AC1884,AC1884/V1884))</f>
        <v>0</v>
      </c>
      <c r="AE1884" s="478">
        <f>IFERROR(IF(AND(VLOOKUP(D1884,rng_ND,5,FALSE)="Ja",D_SAV!T1884="degressiv"),D_SAV!AC1884*Y1884/100,0),0)</f>
        <v>0</v>
      </c>
      <c r="AF1884" s="55">
        <f>IFERROR(IF(VLOOKUP(D1884,rng_ND,5,FALSE)="Ja",MAX(D_SAV!AD1884:AE1884),D_SAV!AD1884),0)</f>
        <v>0</v>
      </c>
      <c r="AG1884" s="55">
        <f t="shared" si="524"/>
        <v>0</v>
      </c>
      <c r="AH1884" s="55">
        <f t="shared" si="525"/>
        <v>0</v>
      </c>
      <c r="AI1884" s="55">
        <f t="shared" si="526"/>
        <v>0</v>
      </c>
      <c r="AJ1884" s="55">
        <f t="shared" si="527"/>
        <v>0</v>
      </c>
      <c r="AK1884" s="55">
        <f t="shared" si="518"/>
        <v>0</v>
      </c>
      <c r="AL1884" s="55">
        <f t="shared" si="519"/>
        <v>0</v>
      </c>
      <c r="AM1884" s="55">
        <f t="shared" si="520"/>
        <v>0</v>
      </c>
    </row>
    <row r="1885" spans="1:39" x14ac:dyDescent="0.25">
      <c r="A1885" s="47">
        <v>1881</v>
      </c>
      <c r="B1885" s="358" t="str">
        <f>IF(AND(E1885&lt;&gt;0,D1885&lt;&gt;0,F1885&lt;&gt;0),IF(C1885&lt;&gt;0,CONCATENATE(C1885,"-AGr",VLOOKUP(D1885,Listen!$A$2:$G$45,7,FALSE),"-",E1885,"-",F1885,),CONCATENATE("AGr",VLOOKUP(D1885,Listen!$A$2:$G$45,7,FALSE),"-",E1885,"-",F1885)),"keine vollständige ID")</f>
        <v>keine vollständige ID</v>
      </c>
      <c r="C1885" s="359">
        <f>'[2]III_SAV-Details_NB'!B1891</f>
        <v>0</v>
      </c>
      <c r="D1885" s="359">
        <f>'[2]III_SAV-Details_NB'!C1891</f>
        <v>0</v>
      </c>
      <c r="E1885" s="359">
        <f>'[2]III_SAV-Details_NB'!D1891</f>
        <v>0</v>
      </c>
      <c r="F1885" s="490"/>
      <c r="G1885" s="281">
        <f>'[2]III_SAV-Details_NB'!X1891</f>
        <v>0</v>
      </c>
      <c r="H1885" s="281">
        <f t="shared" si="521"/>
        <v>0</v>
      </c>
      <c r="I1885" s="281">
        <f>IF(con_EOGJahr=2025,'[2]III_SAV-Details_NB'!AA1891,IF(con_EOGJahr=2026,'[2]III_SAV-Details_NB'!AB1891,'[2]III_SAV-Details_NB'!AC1891))</f>
        <v>0</v>
      </c>
      <c r="J1885" s="282"/>
      <c r="K1885" s="282"/>
      <c r="L1885" s="282"/>
      <c r="M1885" s="282"/>
      <c r="N1885" s="282"/>
      <c r="O1885" s="282"/>
      <c r="P1885" s="52">
        <f t="shared" si="522"/>
        <v>0</v>
      </c>
      <c r="Q1885" s="60"/>
      <c r="R1885" s="53">
        <f t="shared" si="528"/>
        <v>0</v>
      </c>
      <c r="S1885" s="59"/>
      <c r="T1885" s="61"/>
      <c r="U1885" s="342" t="str">
        <f t="shared" si="532"/>
        <v>k.A.</v>
      </c>
      <c r="V1885" s="343" t="str">
        <f t="shared" si="529"/>
        <v>k.A.</v>
      </c>
      <c r="W1885" s="343" t="str">
        <f>IFERROR(IF(OR($D1885="",$E1885=0,con_Ende=0),"k.A.",IF(VLOOKUP($D1885,rng_ND,5,0)="Nein",VLOOKUP($D1885,rng_ND,2,FALSE),MIN(VLOOKUP($D1885,rng_ND,2,FALSE),A_Stammdaten!$B$19-D_SAV!$E1885+1))),"k.A.")</f>
        <v>k.A.</v>
      </c>
      <c r="X1885" s="343" t="str">
        <f t="shared" si="530"/>
        <v>k.A.</v>
      </c>
      <c r="Y1885" s="62"/>
      <c r="Z1885" s="48">
        <f t="shared" si="531"/>
        <v>0</v>
      </c>
      <c r="AA1885" s="457"/>
      <c r="AB1885" s="55">
        <f t="shared" si="523"/>
        <v>0</v>
      </c>
      <c r="AC1885" s="55">
        <f>IF(A_Stammdaten!$B$25="ja",D_SAV!AA1885,D_SAV!AB1885)</f>
        <v>0</v>
      </c>
      <c r="AD1885" s="478">
        <f>IF(AC1885=0,0,IF(U1885-(con_EOGJahr-D_SAV!E1885)&lt;=0,AC1885,AC1885/V1885))</f>
        <v>0</v>
      </c>
      <c r="AE1885" s="478">
        <f>IFERROR(IF(AND(VLOOKUP(D1885,rng_ND,5,FALSE)="Ja",D_SAV!T1885="degressiv"),D_SAV!AC1885*Y1885/100,0),0)</f>
        <v>0</v>
      </c>
      <c r="AF1885" s="55">
        <f>IFERROR(IF(VLOOKUP(D1885,rng_ND,5,FALSE)="Ja",MAX(D_SAV!AD1885:AE1885),D_SAV!AD1885),0)</f>
        <v>0</v>
      </c>
      <c r="AG1885" s="55">
        <f t="shared" si="524"/>
        <v>0</v>
      </c>
      <c r="AH1885" s="55">
        <f t="shared" si="525"/>
        <v>0</v>
      </c>
      <c r="AI1885" s="55">
        <f t="shared" si="526"/>
        <v>0</v>
      </c>
      <c r="AJ1885" s="55">
        <f t="shared" si="527"/>
        <v>0</v>
      </c>
      <c r="AK1885" s="55">
        <f t="shared" si="518"/>
        <v>0</v>
      </c>
      <c r="AL1885" s="55">
        <f t="shared" si="519"/>
        <v>0</v>
      </c>
      <c r="AM1885" s="55">
        <f t="shared" si="520"/>
        <v>0</v>
      </c>
    </row>
    <row r="1886" spans="1:39" x14ac:dyDescent="0.25">
      <c r="A1886" s="47">
        <v>1882</v>
      </c>
      <c r="B1886" s="358" t="str">
        <f>IF(AND(E1886&lt;&gt;0,D1886&lt;&gt;0,F1886&lt;&gt;0),IF(C1886&lt;&gt;0,CONCATENATE(C1886,"-AGr",VLOOKUP(D1886,Listen!$A$2:$G$45,7,FALSE),"-",E1886,"-",F1886,),CONCATENATE("AGr",VLOOKUP(D1886,Listen!$A$2:$G$45,7,FALSE),"-",E1886,"-",F1886)),"keine vollständige ID")</f>
        <v>keine vollständige ID</v>
      </c>
      <c r="C1886" s="359">
        <f>'[2]III_SAV-Details_NB'!B1892</f>
        <v>0</v>
      </c>
      <c r="D1886" s="359">
        <f>'[2]III_SAV-Details_NB'!C1892</f>
        <v>0</v>
      </c>
      <c r="E1886" s="359">
        <f>'[2]III_SAV-Details_NB'!D1892</f>
        <v>0</v>
      </c>
      <c r="F1886" s="490"/>
      <c r="G1886" s="281">
        <f>'[2]III_SAV-Details_NB'!X1892</f>
        <v>0</v>
      </c>
      <c r="H1886" s="281">
        <f t="shared" si="521"/>
        <v>0</v>
      </c>
      <c r="I1886" s="281">
        <f>IF(con_EOGJahr=2025,'[2]III_SAV-Details_NB'!AA1892,IF(con_EOGJahr=2026,'[2]III_SAV-Details_NB'!AB1892,'[2]III_SAV-Details_NB'!AC1892))</f>
        <v>0</v>
      </c>
      <c r="J1886" s="282"/>
      <c r="K1886" s="282"/>
      <c r="L1886" s="282"/>
      <c r="M1886" s="282"/>
      <c r="N1886" s="282"/>
      <c r="O1886" s="282"/>
      <c r="P1886" s="52">
        <f t="shared" si="522"/>
        <v>0</v>
      </c>
      <c r="Q1886" s="60"/>
      <c r="R1886" s="53">
        <f t="shared" si="528"/>
        <v>0</v>
      </c>
      <c r="S1886" s="59"/>
      <c r="T1886" s="61"/>
      <c r="U1886" s="342" t="str">
        <f t="shared" si="532"/>
        <v>k.A.</v>
      </c>
      <c r="V1886" s="343" t="str">
        <f t="shared" si="529"/>
        <v>k.A.</v>
      </c>
      <c r="W1886" s="343" t="str">
        <f>IFERROR(IF(OR($D1886="",$E1886=0,con_Ende=0),"k.A.",IF(VLOOKUP($D1886,rng_ND,5,0)="Nein",VLOOKUP($D1886,rng_ND,2,FALSE),MIN(VLOOKUP($D1886,rng_ND,2,FALSE),A_Stammdaten!$B$19-D_SAV!$E1886+1))),"k.A.")</f>
        <v>k.A.</v>
      </c>
      <c r="X1886" s="343" t="str">
        <f t="shared" si="530"/>
        <v>k.A.</v>
      </c>
      <c r="Y1886" s="62"/>
      <c r="Z1886" s="48">
        <f t="shared" si="531"/>
        <v>0</v>
      </c>
      <c r="AA1886" s="457"/>
      <c r="AB1886" s="55">
        <f t="shared" si="523"/>
        <v>0</v>
      </c>
      <c r="AC1886" s="55">
        <f>IF(A_Stammdaten!$B$25="ja",D_SAV!AA1886,D_SAV!AB1886)</f>
        <v>0</v>
      </c>
      <c r="AD1886" s="478">
        <f>IF(AC1886=0,0,IF(U1886-(con_EOGJahr-D_SAV!E1886)&lt;=0,AC1886,AC1886/V1886))</f>
        <v>0</v>
      </c>
      <c r="AE1886" s="478">
        <f>IFERROR(IF(AND(VLOOKUP(D1886,rng_ND,5,FALSE)="Ja",D_SAV!T1886="degressiv"),D_SAV!AC1886*Y1886/100,0),0)</f>
        <v>0</v>
      </c>
      <c r="AF1886" s="55">
        <f>IFERROR(IF(VLOOKUP(D1886,rng_ND,5,FALSE)="Ja",MAX(D_SAV!AD1886:AE1886),D_SAV!AD1886),0)</f>
        <v>0</v>
      </c>
      <c r="AG1886" s="55">
        <f t="shared" si="524"/>
        <v>0</v>
      </c>
      <c r="AH1886" s="55">
        <f t="shared" si="525"/>
        <v>0</v>
      </c>
      <c r="AI1886" s="55">
        <f t="shared" si="526"/>
        <v>0</v>
      </c>
      <c r="AJ1886" s="55">
        <f t="shared" si="527"/>
        <v>0</v>
      </c>
      <c r="AK1886" s="55">
        <f t="shared" si="518"/>
        <v>0</v>
      </c>
      <c r="AL1886" s="55">
        <f t="shared" si="519"/>
        <v>0</v>
      </c>
      <c r="AM1886" s="55">
        <f t="shared" si="520"/>
        <v>0</v>
      </c>
    </row>
    <row r="1887" spans="1:39" x14ac:dyDescent="0.25">
      <c r="A1887" s="47">
        <v>1883</v>
      </c>
      <c r="B1887" s="358" t="str">
        <f>IF(AND(E1887&lt;&gt;0,D1887&lt;&gt;0,F1887&lt;&gt;0),IF(C1887&lt;&gt;0,CONCATENATE(C1887,"-AGr",VLOOKUP(D1887,Listen!$A$2:$G$45,7,FALSE),"-",E1887,"-",F1887,),CONCATENATE("AGr",VLOOKUP(D1887,Listen!$A$2:$G$45,7,FALSE),"-",E1887,"-",F1887)),"keine vollständige ID")</f>
        <v>keine vollständige ID</v>
      </c>
      <c r="C1887" s="359">
        <f>'[2]III_SAV-Details_NB'!B1893</f>
        <v>0</v>
      </c>
      <c r="D1887" s="359">
        <f>'[2]III_SAV-Details_NB'!C1893</f>
        <v>0</v>
      </c>
      <c r="E1887" s="359">
        <f>'[2]III_SAV-Details_NB'!D1893</f>
        <v>0</v>
      </c>
      <c r="F1887" s="490"/>
      <c r="G1887" s="281">
        <f>'[2]III_SAV-Details_NB'!X1893</f>
        <v>0</v>
      </c>
      <c r="H1887" s="281">
        <f t="shared" si="521"/>
        <v>0</v>
      </c>
      <c r="I1887" s="281">
        <f>IF(con_EOGJahr=2025,'[2]III_SAV-Details_NB'!AA1893,IF(con_EOGJahr=2026,'[2]III_SAV-Details_NB'!AB1893,'[2]III_SAV-Details_NB'!AC1893))</f>
        <v>0</v>
      </c>
      <c r="J1887" s="282"/>
      <c r="K1887" s="282"/>
      <c r="L1887" s="282"/>
      <c r="M1887" s="282"/>
      <c r="N1887" s="282"/>
      <c r="O1887" s="282"/>
      <c r="P1887" s="52">
        <f t="shared" si="522"/>
        <v>0</v>
      </c>
      <c r="Q1887" s="60"/>
      <c r="R1887" s="53">
        <f t="shared" si="528"/>
        <v>0</v>
      </c>
      <c r="S1887" s="59"/>
      <c r="T1887" s="61"/>
      <c r="U1887" s="342" t="str">
        <f t="shared" si="532"/>
        <v>k.A.</v>
      </c>
      <c r="V1887" s="343" t="str">
        <f t="shared" si="529"/>
        <v>k.A.</v>
      </c>
      <c r="W1887" s="343" t="str">
        <f>IFERROR(IF(OR($D1887="",$E1887=0,con_Ende=0),"k.A.",IF(VLOOKUP($D1887,rng_ND,5,0)="Nein",VLOOKUP($D1887,rng_ND,2,FALSE),MIN(VLOOKUP($D1887,rng_ND,2,FALSE),A_Stammdaten!$B$19-D_SAV!$E1887+1))),"k.A.")</f>
        <v>k.A.</v>
      </c>
      <c r="X1887" s="343" t="str">
        <f t="shared" si="530"/>
        <v>k.A.</v>
      </c>
      <c r="Y1887" s="62"/>
      <c r="Z1887" s="48">
        <f t="shared" si="531"/>
        <v>0</v>
      </c>
      <c r="AA1887" s="457"/>
      <c r="AB1887" s="55">
        <f t="shared" si="523"/>
        <v>0</v>
      </c>
      <c r="AC1887" s="55">
        <f>IF(A_Stammdaten!$B$25="ja",D_SAV!AA1887,D_SAV!AB1887)</f>
        <v>0</v>
      </c>
      <c r="AD1887" s="478">
        <f>IF(AC1887=0,0,IF(U1887-(con_EOGJahr-D_SAV!E1887)&lt;=0,AC1887,AC1887/V1887))</f>
        <v>0</v>
      </c>
      <c r="AE1887" s="478">
        <f>IFERROR(IF(AND(VLOOKUP(D1887,rng_ND,5,FALSE)="Ja",D_SAV!T1887="degressiv"),D_SAV!AC1887*Y1887/100,0),0)</f>
        <v>0</v>
      </c>
      <c r="AF1887" s="55">
        <f>IFERROR(IF(VLOOKUP(D1887,rng_ND,5,FALSE)="Ja",MAX(D_SAV!AD1887:AE1887),D_SAV!AD1887),0)</f>
        <v>0</v>
      </c>
      <c r="AG1887" s="55">
        <f t="shared" si="524"/>
        <v>0</v>
      </c>
      <c r="AH1887" s="55">
        <f t="shared" si="525"/>
        <v>0</v>
      </c>
      <c r="AI1887" s="55">
        <f t="shared" si="526"/>
        <v>0</v>
      </c>
      <c r="AJ1887" s="55">
        <f t="shared" si="527"/>
        <v>0</v>
      </c>
      <c r="AK1887" s="55">
        <f t="shared" si="518"/>
        <v>0</v>
      </c>
      <c r="AL1887" s="55">
        <f t="shared" si="519"/>
        <v>0</v>
      </c>
      <c r="AM1887" s="55">
        <f t="shared" si="520"/>
        <v>0</v>
      </c>
    </row>
    <row r="1888" spans="1:39" x14ac:dyDescent="0.25">
      <c r="A1888" s="47">
        <v>1884</v>
      </c>
      <c r="B1888" s="358" t="str">
        <f>IF(AND(E1888&lt;&gt;0,D1888&lt;&gt;0,F1888&lt;&gt;0),IF(C1888&lt;&gt;0,CONCATENATE(C1888,"-AGr",VLOOKUP(D1888,Listen!$A$2:$G$45,7,FALSE),"-",E1888,"-",F1888,),CONCATENATE("AGr",VLOOKUP(D1888,Listen!$A$2:$G$45,7,FALSE),"-",E1888,"-",F1888)),"keine vollständige ID")</f>
        <v>keine vollständige ID</v>
      </c>
      <c r="C1888" s="359">
        <f>'[2]III_SAV-Details_NB'!B1894</f>
        <v>0</v>
      </c>
      <c r="D1888" s="359">
        <f>'[2]III_SAV-Details_NB'!C1894</f>
        <v>0</v>
      </c>
      <c r="E1888" s="359">
        <f>'[2]III_SAV-Details_NB'!D1894</f>
        <v>0</v>
      </c>
      <c r="F1888" s="490"/>
      <c r="G1888" s="281">
        <f>'[2]III_SAV-Details_NB'!X1894</f>
        <v>0</v>
      </c>
      <c r="H1888" s="281">
        <f t="shared" si="521"/>
        <v>0</v>
      </c>
      <c r="I1888" s="281">
        <f>IF(con_EOGJahr=2025,'[2]III_SAV-Details_NB'!AA1894,IF(con_EOGJahr=2026,'[2]III_SAV-Details_NB'!AB1894,'[2]III_SAV-Details_NB'!AC1894))</f>
        <v>0</v>
      </c>
      <c r="J1888" s="282"/>
      <c r="K1888" s="282"/>
      <c r="L1888" s="282"/>
      <c r="M1888" s="282"/>
      <c r="N1888" s="282"/>
      <c r="O1888" s="282"/>
      <c r="P1888" s="52">
        <f t="shared" si="522"/>
        <v>0</v>
      </c>
      <c r="Q1888" s="60"/>
      <c r="R1888" s="53">
        <f t="shared" si="528"/>
        <v>0</v>
      </c>
      <c r="S1888" s="59"/>
      <c r="T1888" s="61"/>
      <c r="U1888" s="342" t="str">
        <f t="shared" si="532"/>
        <v>k.A.</v>
      </c>
      <c r="V1888" s="343" t="str">
        <f t="shared" si="529"/>
        <v>k.A.</v>
      </c>
      <c r="W1888" s="343" t="str">
        <f>IFERROR(IF(OR($D1888="",$E1888=0,con_Ende=0),"k.A.",IF(VLOOKUP($D1888,rng_ND,5,0)="Nein",VLOOKUP($D1888,rng_ND,2,FALSE),MIN(VLOOKUP($D1888,rng_ND,2,FALSE),A_Stammdaten!$B$19-D_SAV!$E1888+1))),"k.A.")</f>
        <v>k.A.</v>
      </c>
      <c r="X1888" s="343" t="str">
        <f t="shared" si="530"/>
        <v>k.A.</v>
      </c>
      <c r="Y1888" s="62"/>
      <c r="Z1888" s="48">
        <f t="shared" si="531"/>
        <v>0</v>
      </c>
      <c r="AA1888" s="457"/>
      <c r="AB1888" s="55">
        <f t="shared" si="523"/>
        <v>0</v>
      </c>
      <c r="AC1888" s="55">
        <f>IF(A_Stammdaten!$B$25="ja",D_SAV!AA1888,D_SAV!AB1888)</f>
        <v>0</v>
      </c>
      <c r="AD1888" s="478">
        <f>IF(AC1888=0,0,IF(U1888-(con_EOGJahr-D_SAV!E1888)&lt;=0,AC1888,AC1888/V1888))</f>
        <v>0</v>
      </c>
      <c r="AE1888" s="478">
        <f>IFERROR(IF(AND(VLOOKUP(D1888,rng_ND,5,FALSE)="Ja",D_SAV!T1888="degressiv"),D_SAV!AC1888*Y1888/100,0),0)</f>
        <v>0</v>
      </c>
      <c r="AF1888" s="55">
        <f>IFERROR(IF(VLOOKUP(D1888,rng_ND,5,FALSE)="Ja",MAX(D_SAV!AD1888:AE1888),D_SAV!AD1888),0)</f>
        <v>0</v>
      </c>
      <c r="AG1888" s="55">
        <f t="shared" si="524"/>
        <v>0</v>
      </c>
      <c r="AH1888" s="55">
        <f t="shared" si="525"/>
        <v>0</v>
      </c>
      <c r="AI1888" s="55">
        <f t="shared" si="526"/>
        <v>0</v>
      </c>
      <c r="AJ1888" s="55">
        <f t="shared" si="527"/>
        <v>0</v>
      </c>
      <c r="AK1888" s="55">
        <f t="shared" si="518"/>
        <v>0</v>
      </c>
      <c r="AL1888" s="55">
        <f t="shared" si="519"/>
        <v>0</v>
      </c>
      <c r="AM1888" s="55">
        <f t="shared" si="520"/>
        <v>0</v>
      </c>
    </row>
    <row r="1889" spans="1:39" x14ac:dyDescent="0.25">
      <c r="A1889" s="47">
        <v>1885</v>
      </c>
      <c r="B1889" s="358" t="str">
        <f>IF(AND(E1889&lt;&gt;0,D1889&lt;&gt;0,F1889&lt;&gt;0),IF(C1889&lt;&gt;0,CONCATENATE(C1889,"-AGr",VLOOKUP(D1889,Listen!$A$2:$G$45,7,FALSE),"-",E1889,"-",F1889,),CONCATENATE("AGr",VLOOKUP(D1889,Listen!$A$2:$G$45,7,FALSE),"-",E1889,"-",F1889)),"keine vollständige ID")</f>
        <v>keine vollständige ID</v>
      </c>
      <c r="C1889" s="359">
        <f>'[2]III_SAV-Details_NB'!B1895</f>
        <v>0</v>
      </c>
      <c r="D1889" s="359">
        <f>'[2]III_SAV-Details_NB'!C1895</f>
        <v>0</v>
      </c>
      <c r="E1889" s="359">
        <f>'[2]III_SAV-Details_NB'!D1895</f>
        <v>0</v>
      </c>
      <c r="F1889" s="490"/>
      <c r="G1889" s="281">
        <f>'[2]III_SAV-Details_NB'!X1895</f>
        <v>0</v>
      </c>
      <c r="H1889" s="281">
        <f t="shared" si="521"/>
        <v>0</v>
      </c>
      <c r="I1889" s="281">
        <f>IF(con_EOGJahr=2025,'[2]III_SAV-Details_NB'!AA1895,IF(con_EOGJahr=2026,'[2]III_SAV-Details_NB'!AB1895,'[2]III_SAV-Details_NB'!AC1895))</f>
        <v>0</v>
      </c>
      <c r="J1889" s="282"/>
      <c r="K1889" s="282"/>
      <c r="L1889" s="282"/>
      <c r="M1889" s="282"/>
      <c r="N1889" s="282"/>
      <c r="O1889" s="282"/>
      <c r="P1889" s="52">
        <f t="shared" si="522"/>
        <v>0</v>
      </c>
      <c r="Q1889" s="60"/>
      <c r="R1889" s="53">
        <f t="shared" si="528"/>
        <v>0</v>
      </c>
      <c r="S1889" s="59"/>
      <c r="T1889" s="61"/>
      <c r="U1889" s="342" t="str">
        <f t="shared" si="532"/>
        <v>k.A.</v>
      </c>
      <c r="V1889" s="343" t="str">
        <f t="shared" si="529"/>
        <v>k.A.</v>
      </c>
      <c r="W1889" s="343" t="str">
        <f>IFERROR(IF(OR($D1889="",$E1889=0,con_Ende=0),"k.A.",IF(VLOOKUP($D1889,rng_ND,5,0)="Nein",VLOOKUP($D1889,rng_ND,2,FALSE),MIN(VLOOKUP($D1889,rng_ND,2,FALSE),A_Stammdaten!$B$19-D_SAV!$E1889+1))),"k.A.")</f>
        <v>k.A.</v>
      </c>
      <c r="X1889" s="343" t="str">
        <f t="shared" si="530"/>
        <v>k.A.</v>
      </c>
      <c r="Y1889" s="62"/>
      <c r="Z1889" s="48">
        <f t="shared" si="531"/>
        <v>0</v>
      </c>
      <c r="AA1889" s="457"/>
      <c r="AB1889" s="55">
        <f t="shared" si="523"/>
        <v>0</v>
      </c>
      <c r="AC1889" s="55">
        <f>IF(A_Stammdaten!$B$25="ja",D_SAV!AA1889,D_SAV!AB1889)</f>
        <v>0</v>
      </c>
      <c r="AD1889" s="478">
        <f>IF(AC1889=0,0,IF(U1889-(con_EOGJahr-D_SAV!E1889)&lt;=0,AC1889,AC1889/V1889))</f>
        <v>0</v>
      </c>
      <c r="AE1889" s="478">
        <f>IFERROR(IF(AND(VLOOKUP(D1889,rng_ND,5,FALSE)="Ja",D_SAV!T1889="degressiv"),D_SAV!AC1889*Y1889/100,0),0)</f>
        <v>0</v>
      </c>
      <c r="AF1889" s="55">
        <f>IFERROR(IF(VLOOKUP(D1889,rng_ND,5,FALSE)="Ja",MAX(D_SAV!AD1889:AE1889),D_SAV!AD1889),0)</f>
        <v>0</v>
      </c>
      <c r="AG1889" s="55">
        <f t="shared" si="524"/>
        <v>0</v>
      </c>
      <c r="AH1889" s="55">
        <f t="shared" si="525"/>
        <v>0</v>
      </c>
      <c r="AI1889" s="55">
        <f t="shared" si="526"/>
        <v>0</v>
      </c>
      <c r="AJ1889" s="55">
        <f t="shared" si="527"/>
        <v>0</v>
      </c>
      <c r="AK1889" s="55">
        <f t="shared" si="518"/>
        <v>0</v>
      </c>
      <c r="AL1889" s="55">
        <f t="shared" si="519"/>
        <v>0</v>
      </c>
      <c r="AM1889" s="55">
        <f t="shared" si="520"/>
        <v>0</v>
      </c>
    </row>
    <row r="1890" spans="1:39" x14ac:dyDescent="0.25">
      <c r="A1890" s="47">
        <v>1886</v>
      </c>
      <c r="B1890" s="358" t="str">
        <f>IF(AND(E1890&lt;&gt;0,D1890&lt;&gt;0,F1890&lt;&gt;0),IF(C1890&lt;&gt;0,CONCATENATE(C1890,"-AGr",VLOOKUP(D1890,Listen!$A$2:$G$45,7,FALSE),"-",E1890,"-",F1890,),CONCATENATE("AGr",VLOOKUP(D1890,Listen!$A$2:$G$45,7,FALSE),"-",E1890,"-",F1890)),"keine vollständige ID")</f>
        <v>keine vollständige ID</v>
      </c>
      <c r="C1890" s="359">
        <f>'[2]III_SAV-Details_NB'!B1896</f>
        <v>0</v>
      </c>
      <c r="D1890" s="359">
        <f>'[2]III_SAV-Details_NB'!C1896</f>
        <v>0</v>
      </c>
      <c r="E1890" s="359">
        <f>'[2]III_SAV-Details_NB'!D1896</f>
        <v>0</v>
      </c>
      <c r="F1890" s="490"/>
      <c r="G1890" s="281">
        <f>'[2]III_SAV-Details_NB'!X1896</f>
        <v>0</v>
      </c>
      <c r="H1890" s="281">
        <f t="shared" si="521"/>
        <v>0</v>
      </c>
      <c r="I1890" s="281">
        <f>IF(con_EOGJahr=2025,'[2]III_SAV-Details_NB'!AA1896,IF(con_EOGJahr=2026,'[2]III_SAV-Details_NB'!AB1896,'[2]III_SAV-Details_NB'!AC1896))</f>
        <v>0</v>
      </c>
      <c r="J1890" s="282"/>
      <c r="K1890" s="282"/>
      <c r="L1890" s="282"/>
      <c r="M1890" s="282"/>
      <c r="N1890" s="282"/>
      <c r="O1890" s="282"/>
      <c r="P1890" s="52">
        <f t="shared" si="522"/>
        <v>0</v>
      </c>
      <c r="Q1890" s="60"/>
      <c r="R1890" s="53">
        <f t="shared" si="528"/>
        <v>0</v>
      </c>
      <c r="S1890" s="59"/>
      <c r="T1890" s="61"/>
      <c r="U1890" s="342" t="str">
        <f t="shared" si="532"/>
        <v>k.A.</v>
      </c>
      <c r="V1890" s="343" t="str">
        <f t="shared" si="529"/>
        <v>k.A.</v>
      </c>
      <c r="W1890" s="343" t="str">
        <f>IFERROR(IF(OR($D1890="",$E1890=0,con_Ende=0),"k.A.",IF(VLOOKUP($D1890,rng_ND,5,0)="Nein",VLOOKUP($D1890,rng_ND,2,FALSE),MIN(VLOOKUP($D1890,rng_ND,2,FALSE),A_Stammdaten!$B$19-D_SAV!$E1890+1))),"k.A.")</f>
        <v>k.A.</v>
      </c>
      <c r="X1890" s="343" t="str">
        <f t="shared" si="530"/>
        <v>k.A.</v>
      </c>
      <c r="Y1890" s="62"/>
      <c r="Z1890" s="48">
        <f t="shared" si="531"/>
        <v>0</v>
      </c>
      <c r="AA1890" s="457"/>
      <c r="AB1890" s="55">
        <f t="shared" si="523"/>
        <v>0</v>
      </c>
      <c r="AC1890" s="55">
        <f>IF(A_Stammdaten!$B$25="ja",D_SAV!AA1890,D_SAV!AB1890)</f>
        <v>0</v>
      </c>
      <c r="AD1890" s="478">
        <f>IF(AC1890=0,0,IF(U1890-(con_EOGJahr-D_SAV!E1890)&lt;=0,AC1890,AC1890/V1890))</f>
        <v>0</v>
      </c>
      <c r="AE1890" s="478">
        <f>IFERROR(IF(AND(VLOOKUP(D1890,rng_ND,5,FALSE)="Ja",D_SAV!T1890="degressiv"),D_SAV!AC1890*Y1890/100,0),0)</f>
        <v>0</v>
      </c>
      <c r="AF1890" s="55">
        <f>IFERROR(IF(VLOOKUP(D1890,rng_ND,5,FALSE)="Ja",MAX(D_SAV!AD1890:AE1890),D_SAV!AD1890),0)</f>
        <v>0</v>
      </c>
      <c r="AG1890" s="55">
        <f t="shared" si="524"/>
        <v>0</v>
      </c>
      <c r="AH1890" s="55">
        <f t="shared" si="525"/>
        <v>0</v>
      </c>
      <c r="AI1890" s="55">
        <f t="shared" si="526"/>
        <v>0</v>
      </c>
      <c r="AJ1890" s="55">
        <f t="shared" si="527"/>
        <v>0</v>
      </c>
      <c r="AK1890" s="55">
        <f t="shared" si="518"/>
        <v>0</v>
      </c>
      <c r="AL1890" s="55">
        <f t="shared" si="519"/>
        <v>0</v>
      </c>
      <c r="AM1890" s="55">
        <f t="shared" si="520"/>
        <v>0</v>
      </c>
    </row>
    <row r="1891" spans="1:39" x14ac:dyDescent="0.25">
      <c r="A1891" s="47">
        <v>1887</v>
      </c>
      <c r="B1891" s="358" t="str">
        <f>IF(AND(E1891&lt;&gt;0,D1891&lt;&gt;0,F1891&lt;&gt;0),IF(C1891&lt;&gt;0,CONCATENATE(C1891,"-AGr",VLOOKUP(D1891,Listen!$A$2:$G$45,7,FALSE),"-",E1891,"-",F1891,),CONCATENATE("AGr",VLOOKUP(D1891,Listen!$A$2:$G$45,7,FALSE),"-",E1891,"-",F1891)),"keine vollständige ID")</f>
        <v>keine vollständige ID</v>
      </c>
      <c r="C1891" s="359">
        <f>'[2]III_SAV-Details_NB'!B1897</f>
        <v>0</v>
      </c>
      <c r="D1891" s="359">
        <f>'[2]III_SAV-Details_NB'!C1897</f>
        <v>0</v>
      </c>
      <c r="E1891" s="359">
        <f>'[2]III_SAV-Details_NB'!D1897</f>
        <v>0</v>
      </c>
      <c r="F1891" s="490"/>
      <c r="G1891" s="281">
        <f>'[2]III_SAV-Details_NB'!X1897</f>
        <v>0</v>
      </c>
      <c r="H1891" s="281">
        <f t="shared" si="521"/>
        <v>0</v>
      </c>
      <c r="I1891" s="281">
        <f>IF(con_EOGJahr=2025,'[2]III_SAV-Details_NB'!AA1897,IF(con_EOGJahr=2026,'[2]III_SAV-Details_NB'!AB1897,'[2]III_SAV-Details_NB'!AC1897))</f>
        <v>0</v>
      </c>
      <c r="J1891" s="282"/>
      <c r="K1891" s="282"/>
      <c r="L1891" s="282"/>
      <c r="M1891" s="282"/>
      <c r="N1891" s="282"/>
      <c r="O1891" s="282"/>
      <c r="P1891" s="52">
        <f t="shared" si="522"/>
        <v>0</v>
      </c>
      <c r="Q1891" s="60"/>
      <c r="R1891" s="53">
        <f t="shared" si="528"/>
        <v>0</v>
      </c>
      <c r="S1891" s="59"/>
      <c r="T1891" s="61"/>
      <c r="U1891" s="342" t="str">
        <f t="shared" si="532"/>
        <v>k.A.</v>
      </c>
      <c r="V1891" s="343" t="str">
        <f t="shared" si="529"/>
        <v>k.A.</v>
      </c>
      <c r="W1891" s="343" t="str">
        <f>IFERROR(IF(OR($D1891="",$E1891=0,con_Ende=0),"k.A.",IF(VLOOKUP($D1891,rng_ND,5,0)="Nein",VLOOKUP($D1891,rng_ND,2,FALSE),MIN(VLOOKUP($D1891,rng_ND,2,FALSE),A_Stammdaten!$B$19-D_SAV!$E1891+1))),"k.A.")</f>
        <v>k.A.</v>
      </c>
      <c r="X1891" s="343" t="str">
        <f t="shared" si="530"/>
        <v>k.A.</v>
      </c>
      <c r="Y1891" s="62"/>
      <c r="Z1891" s="48">
        <f t="shared" si="531"/>
        <v>0</v>
      </c>
      <c r="AA1891" s="457"/>
      <c r="AB1891" s="55">
        <f t="shared" si="523"/>
        <v>0</v>
      </c>
      <c r="AC1891" s="55">
        <f>IF(A_Stammdaten!$B$25="ja",D_SAV!AA1891,D_SAV!AB1891)</f>
        <v>0</v>
      </c>
      <c r="AD1891" s="478">
        <f>IF(AC1891=0,0,IF(U1891-(con_EOGJahr-D_SAV!E1891)&lt;=0,AC1891,AC1891/V1891))</f>
        <v>0</v>
      </c>
      <c r="AE1891" s="478">
        <f>IFERROR(IF(AND(VLOOKUP(D1891,rng_ND,5,FALSE)="Ja",D_SAV!T1891="degressiv"),D_SAV!AC1891*Y1891/100,0),0)</f>
        <v>0</v>
      </c>
      <c r="AF1891" s="55">
        <f>IFERROR(IF(VLOOKUP(D1891,rng_ND,5,FALSE)="Ja",MAX(D_SAV!AD1891:AE1891),D_SAV!AD1891),0)</f>
        <v>0</v>
      </c>
      <c r="AG1891" s="55">
        <f t="shared" si="524"/>
        <v>0</v>
      </c>
      <c r="AH1891" s="55">
        <f t="shared" si="525"/>
        <v>0</v>
      </c>
      <c r="AI1891" s="55">
        <f t="shared" si="526"/>
        <v>0</v>
      </c>
      <c r="AJ1891" s="55">
        <f t="shared" si="527"/>
        <v>0</v>
      </c>
      <c r="AK1891" s="55">
        <f t="shared" si="518"/>
        <v>0</v>
      </c>
      <c r="AL1891" s="55">
        <f t="shared" si="519"/>
        <v>0</v>
      </c>
      <c r="AM1891" s="55">
        <f t="shared" si="520"/>
        <v>0</v>
      </c>
    </row>
    <row r="1892" spans="1:39" x14ac:dyDescent="0.25">
      <c r="A1892" s="47">
        <v>1888</v>
      </c>
      <c r="B1892" s="358" t="str">
        <f>IF(AND(E1892&lt;&gt;0,D1892&lt;&gt;0,F1892&lt;&gt;0),IF(C1892&lt;&gt;0,CONCATENATE(C1892,"-AGr",VLOOKUP(D1892,Listen!$A$2:$G$45,7,FALSE),"-",E1892,"-",F1892,),CONCATENATE("AGr",VLOOKUP(D1892,Listen!$A$2:$G$45,7,FALSE),"-",E1892,"-",F1892)),"keine vollständige ID")</f>
        <v>keine vollständige ID</v>
      </c>
      <c r="C1892" s="359">
        <f>'[2]III_SAV-Details_NB'!B1898</f>
        <v>0</v>
      </c>
      <c r="D1892" s="359">
        <f>'[2]III_SAV-Details_NB'!C1898</f>
        <v>0</v>
      </c>
      <c r="E1892" s="359">
        <f>'[2]III_SAV-Details_NB'!D1898</f>
        <v>0</v>
      </c>
      <c r="F1892" s="490"/>
      <c r="G1892" s="281">
        <f>'[2]III_SAV-Details_NB'!X1898</f>
        <v>0</v>
      </c>
      <c r="H1892" s="281">
        <f t="shared" si="521"/>
        <v>0</v>
      </c>
      <c r="I1892" s="281">
        <f>IF(con_EOGJahr=2025,'[2]III_SAV-Details_NB'!AA1898,IF(con_EOGJahr=2026,'[2]III_SAV-Details_NB'!AB1898,'[2]III_SAV-Details_NB'!AC1898))</f>
        <v>0</v>
      </c>
      <c r="J1892" s="282"/>
      <c r="K1892" s="282"/>
      <c r="L1892" s="282"/>
      <c r="M1892" s="282"/>
      <c r="N1892" s="282"/>
      <c r="O1892" s="282"/>
      <c r="P1892" s="52">
        <f t="shared" si="522"/>
        <v>0</v>
      </c>
      <c r="Q1892" s="60"/>
      <c r="R1892" s="53">
        <f t="shared" si="528"/>
        <v>0</v>
      </c>
      <c r="S1892" s="59"/>
      <c r="T1892" s="61"/>
      <c r="U1892" s="342" t="str">
        <f t="shared" si="532"/>
        <v>k.A.</v>
      </c>
      <c r="V1892" s="343" t="str">
        <f t="shared" si="529"/>
        <v>k.A.</v>
      </c>
      <c r="W1892" s="343" t="str">
        <f>IFERROR(IF(OR($D1892="",$E1892=0,con_Ende=0),"k.A.",IF(VLOOKUP($D1892,rng_ND,5,0)="Nein",VLOOKUP($D1892,rng_ND,2,FALSE),MIN(VLOOKUP($D1892,rng_ND,2,FALSE),A_Stammdaten!$B$19-D_SAV!$E1892+1))),"k.A.")</f>
        <v>k.A.</v>
      </c>
      <c r="X1892" s="343" t="str">
        <f t="shared" si="530"/>
        <v>k.A.</v>
      </c>
      <c r="Y1892" s="62"/>
      <c r="Z1892" s="48">
        <f t="shared" si="531"/>
        <v>0</v>
      </c>
      <c r="AA1892" s="457"/>
      <c r="AB1892" s="55">
        <f t="shared" si="523"/>
        <v>0</v>
      </c>
      <c r="AC1892" s="55">
        <f>IF(A_Stammdaten!$B$25="ja",D_SAV!AA1892,D_SAV!AB1892)</f>
        <v>0</v>
      </c>
      <c r="AD1892" s="478">
        <f>IF(AC1892=0,0,IF(U1892-(con_EOGJahr-D_SAV!E1892)&lt;=0,AC1892,AC1892/V1892))</f>
        <v>0</v>
      </c>
      <c r="AE1892" s="478">
        <f>IFERROR(IF(AND(VLOOKUP(D1892,rng_ND,5,FALSE)="Ja",D_SAV!T1892="degressiv"),D_SAV!AC1892*Y1892/100,0),0)</f>
        <v>0</v>
      </c>
      <c r="AF1892" s="55">
        <f>IFERROR(IF(VLOOKUP(D1892,rng_ND,5,FALSE)="Ja",MAX(D_SAV!AD1892:AE1892),D_SAV!AD1892),0)</f>
        <v>0</v>
      </c>
      <c r="AG1892" s="55">
        <f t="shared" si="524"/>
        <v>0</v>
      </c>
      <c r="AH1892" s="55">
        <f t="shared" si="525"/>
        <v>0</v>
      </c>
      <c r="AI1892" s="55">
        <f t="shared" si="526"/>
        <v>0</v>
      </c>
      <c r="AJ1892" s="55">
        <f t="shared" si="527"/>
        <v>0</v>
      </c>
      <c r="AK1892" s="55">
        <f t="shared" si="518"/>
        <v>0</v>
      </c>
      <c r="AL1892" s="55">
        <f t="shared" si="519"/>
        <v>0</v>
      </c>
      <c r="AM1892" s="55">
        <f t="shared" si="520"/>
        <v>0</v>
      </c>
    </row>
    <row r="1893" spans="1:39" x14ac:dyDescent="0.25">
      <c r="A1893" s="47">
        <v>1889</v>
      </c>
      <c r="B1893" s="358" t="str">
        <f>IF(AND(E1893&lt;&gt;0,D1893&lt;&gt;0,F1893&lt;&gt;0),IF(C1893&lt;&gt;0,CONCATENATE(C1893,"-AGr",VLOOKUP(D1893,Listen!$A$2:$G$45,7,FALSE),"-",E1893,"-",F1893,),CONCATENATE("AGr",VLOOKUP(D1893,Listen!$A$2:$G$45,7,FALSE),"-",E1893,"-",F1893)),"keine vollständige ID")</f>
        <v>keine vollständige ID</v>
      </c>
      <c r="C1893" s="359">
        <f>'[2]III_SAV-Details_NB'!B1899</f>
        <v>0</v>
      </c>
      <c r="D1893" s="359">
        <f>'[2]III_SAV-Details_NB'!C1899</f>
        <v>0</v>
      </c>
      <c r="E1893" s="359">
        <f>'[2]III_SAV-Details_NB'!D1899</f>
        <v>0</v>
      </c>
      <c r="F1893" s="490"/>
      <c r="G1893" s="281">
        <f>'[2]III_SAV-Details_NB'!X1899</f>
        <v>0</v>
      </c>
      <c r="H1893" s="281">
        <f t="shared" si="521"/>
        <v>0</v>
      </c>
      <c r="I1893" s="281">
        <f>IF(con_EOGJahr=2025,'[2]III_SAV-Details_NB'!AA1899,IF(con_EOGJahr=2026,'[2]III_SAV-Details_NB'!AB1899,'[2]III_SAV-Details_NB'!AC1899))</f>
        <v>0</v>
      </c>
      <c r="J1893" s="282"/>
      <c r="K1893" s="282"/>
      <c r="L1893" s="282"/>
      <c r="M1893" s="282"/>
      <c r="N1893" s="282"/>
      <c r="O1893" s="282"/>
      <c r="P1893" s="52">
        <f t="shared" si="522"/>
        <v>0</v>
      </c>
      <c r="Q1893" s="60"/>
      <c r="R1893" s="53">
        <f t="shared" si="528"/>
        <v>0</v>
      </c>
      <c r="S1893" s="59"/>
      <c r="T1893" s="61"/>
      <c r="U1893" s="342" t="str">
        <f t="shared" si="532"/>
        <v>k.A.</v>
      </c>
      <c r="V1893" s="343" t="str">
        <f t="shared" si="529"/>
        <v>k.A.</v>
      </c>
      <c r="W1893" s="343" t="str">
        <f>IFERROR(IF(OR($D1893="",$E1893=0,con_Ende=0),"k.A.",IF(VLOOKUP($D1893,rng_ND,5,0)="Nein",VLOOKUP($D1893,rng_ND,2,FALSE),MIN(VLOOKUP($D1893,rng_ND,2,FALSE),A_Stammdaten!$B$19-D_SAV!$E1893+1))),"k.A.")</f>
        <v>k.A.</v>
      </c>
      <c r="X1893" s="343" t="str">
        <f t="shared" si="530"/>
        <v>k.A.</v>
      </c>
      <c r="Y1893" s="62"/>
      <c r="Z1893" s="48">
        <f t="shared" si="531"/>
        <v>0</v>
      </c>
      <c r="AA1893" s="457"/>
      <c r="AB1893" s="55">
        <f t="shared" si="523"/>
        <v>0</v>
      </c>
      <c r="AC1893" s="55">
        <f>IF(A_Stammdaten!$B$25="ja",D_SAV!AA1893,D_SAV!AB1893)</f>
        <v>0</v>
      </c>
      <c r="AD1893" s="478">
        <f>IF(AC1893=0,0,IF(U1893-(con_EOGJahr-D_SAV!E1893)&lt;=0,AC1893,AC1893/V1893))</f>
        <v>0</v>
      </c>
      <c r="AE1893" s="478">
        <f>IFERROR(IF(AND(VLOOKUP(D1893,rng_ND,5,FALSE)="Ja",D_SAV!T1893="degressiv"),D_SAV!AC1893*Y1893/100,0),0)</f>
        <v>0</v>
      </c>
      <c r="AF1893" s="55">
        <f>IFERROR(IF(VLOOKUP(D1893,rng_ND,5,FALSE)="Ja",MAX(D_SAV!AD1893:AE1893),D_SAV!AD1893),0)</f>
        <v>0</v>
      </c>
      <c r="AG1893" s="55">
        <f t="shared" si="524"/>
        <v>0</v>
      </c>
      <c r="AH1893" s="55">
        <f t="shared" si="525"/>
        <v>0</v>
      </c>
      <c r="AI1893" s="55">
        <f t="shared" si="526"/>
        <v>0</v>
      </c>
      <c r="AJ1893" s="55">
        <f t="shared" si="527"/>
        <v>0</v>
      </c>
      <c r="AK1893" s="55">
        <f t="shared" si="518"/>
        <v>0</v>
      </c>
      <c r="AL1893" s="55">
        <f t="shared" si="519"/>
        <v>0</v>
      </c>
      <c r="AM1893" s="55">
        <f t="shared" si="520"/>
        <v>0</v>
      </c>
    </row>
    <row r="1894" spans="1:39" x14ac:dyDescent="0.25">
      <c r="A1894" s="47">
        <v>1890</v>
      </c>
      <c r="B1894" s="358" t="str">
        <f>IF(AND(E1894&lt;&gt;0,D1894&lt;&gt;0,F1894&lt;&gt;0),IF(C1894&lt;&gt;0,CONCATENATE(C1894,"-AGr",VLOOKUP(D1894,Listen!$A$2:$G$45,7,FALSE),"-",E1894,"-",F1894,),CONCATENATE("AGr",VLOOKUP(D1894,Listen!$A$2:$G$45,7,FALSE),"-",E1894,"-",F1894)),"keine vollständige ID")</f>
        <v>keine vollständige ID</v>
      </c>
      <c r="C1894" s="359">
        <f>'[2]III_SAV-Details_NB'!B1900</f>
        <v>0</v>
      </c>
      <c r="D1894" s="359">
        <f>'[2]III_SAV-Details_NB'!C1900</f>
        <v>0</v>
      </c>
      <c r="E1894" s="359">
        <f>'[2]III_SAV-Details_NB'!D1900</f>
        <v>0</v>
      </c>
      <c r="F1894" s="490"/>
      <c r="G1894" s="281">
        <f>'[2]III_SAV-Details_NB'!X1900</f>
        <v>0</v>
      </c>
      <c r="H1894" s="281">
        <f t="shared" si="521"/>
        <v>0</v>
      </c>
      <c r="I1894" s="281">
        <f>IF(con_EOGJahr=2025,'[2]III_SAV-Details_NB'!AA1900,IF(con_EOGJahr=2026,'[2]III_SAV-Details_NB'!AB1900,'[2]III_SAV-Details_NB'!AC1900))</f>
        <v>0</v>
      </c>
      <c r="J1894" s="282"/>
      <c r="K1894" s="282"/>
      <c r="L1894" s="282"/>
      <c r="M1894" s="282"/>
      <c r="N1894" s="282"/>
      <c r="O1894" s="282"/>
      <c r="P1894" s="52">
        <f t="shared" si="522"/>
        <v>0</v>
      </c>
      <c r="Q1894" s="60"/>
      <c r="R1894" s="53">
        <f t="shared" si="528"/>
        <v>0</v>
      </c>
      <c r="S1894" s="59"/>
      <c r="T1894" s="61"/>
      <c r="U1894" s="342" t="str">
        <f t="shared" si="532"/>
        <v>k.A.</v>
      </c>
      <c r="V1894" s="343" t="str">
        <f t="shared" si="529"/>
        <v>k.A.</v>
      </c>
      <c r="W1894" s="343" t="str">
        <f>IFERROR(IF(OR($D1894="",$E1894=0,con_Ende=0),"k.A.",IF(VLOOKUP($D1894,rng_ND,5,0)="Nein",VLOOKUP($D1894,rng_ND,2,FALSE),MIN(VLOOKUP($D1894,rng_ND,2,FALSE),A_Stammdaten!$B$19-D_SAV!$E1894+1))),"k.A.")</f>
        <v>k.A.</v>
      </c>
      <c r="X1894" s="343" t="str">
        <f t="shared" si="530"/>
        <v>k.A.</v>
      </c>
      <c r="Y1894" s="62"/>
      <c r="Z1894" s="48">
        <f t="shared" si="531"/>
        <v>0</v>
      </c>
      <c r="AA1894" s="457"/>
      <c r="AB1894" s="55">
        <f t="shared" si="523"/>
        <v>0</v>
      </c>
      <c r="AC1894" s="55">
        <f>IF(A_Stammdaten!$B$25="ja",D_SAV!AA1894,D_SAV!AB1894)</f>
        <v>0</v>
      </c>
      <c r="AD1894" s="478">
        <f>IF(AC1894=0,0,IF(U1894-(con_EOGJahr-D_SAV!E1894)&lt;=0,AC1894,AC1894/V1894))</f>
        <v>0</v>
      </c>
      <c r="AE1894" s="478">
        <f>IFERROR(IF(AND(VLOOKUP(D1894,rng_ND,5,FALSE)="Ja",D_SAV!T1894="degressiv"),D_SAV!AC1894*Y1894/100,0),0)</f>
        <v>0</v>
      </c>
      <c r="AF1894" s="55">
        <f>IFERROR(IF(VLOOKUP(D1894,rng_ND,5,FALSE)="Ja",MAX(D_SAV!AD1894:AE1894),D_SAV!AD1894),0)</f>
        <v>0</v>
      </c>
      <c r="AG1894" s="55">
        <f t="shared" si="524"/>
        <v>0</v>
      </c>
      <c r="AH1894" s="55">
        <f t="shared" si="525"/>
        <v>0</v>
      </c>
      <c r="AI1894" s="55">
        <f t="shared" si="526"/>
        <v>0</v>
      </c>
      <c r="AJ1894" s="55">
        <f t="shared" si="527"/>
        <v>0</v>
      </c>
      <c r="AK1894" s="55">
        <f t="shared" si="518"/>
        <v>0</v>
      </c>
      <c r="AL1894" s="55">
        <f t="shared" si="519"/>
        <v>0</v>
      </c>
      <c r="AM1894" s="55">
        <f t="shared" si="520"/>
        <v>0</v>
      </c>
    </row>
    <row r="1895" spans="1:39" x14ac:dyDescent="0.25">
      <c r="A1895" s="47">
        <v>1891</v>
      </c>
      <c r="B1895" s="358" t="str">
        <f>IF(AND(E1895&lt;&gt;0,D1895&lt;&gt;0,F1895&lt;&gt;0),IF(C1895&lt;&gt;0,CONCATENATE(C1895,"-AGr",VLOOKUP(D1895,Listen!$A$2:$G$45,7,FALSE),"-",E1895,"-",F1895,),CONCATENATE("AGr",VLOOKUP(D1895,Listen!$A$2:$G$45,7,FALSE),"-",E1895,"-",F1895)),"keine vollständige ID")</f>
        <v>keine vollständige ID</v>
      </c>
      <c r="C1895" s="359">
        <f>'[2]III_SAV-Details_NB'!B1901</f>
        <v>0</v>
      </c>
      <c r="D1895" s="359">
        <f>'[2]III_SAV-Details_NB'!C1901</f>
        <v>0</v>
      </c>
      <c r="E1895" s="359">
        <f>'[2]III_SAV-Details_NB'!D1901</f>
        <v>0</v>
      </c>
      <c r="F1895" s="490"/>
      <c r="G1895" s="281">
        <f>'[2]III_SAV-Details_NB'!X1901</f>
        <v>0</v>
      </c>
      <c r="H1895" s="281">
        <f t="shared" si="521"/>
        <v>0</v>
      </c>
      <c r="I1895" s="281">
        <f>IF(con_EOGJahr=2025,'[2]III_SAV-Details_NB'!AA1901,IF(con_EOGJahr=2026,'[2]III_SAV-Details_NB'!AB1901,'[2]III_SAV-Details_NB'!AC1901))</f>
        <v>0</v>
      </c>
      <c r="J1895" s="282"/>
      <c r="K1895" s="282"/>
      <c r="L1895" s="282"/>
      <c r="M1895" s="282"/>
      <c r="N1895" s="282"/>
      <c r="O1895" s="282"/>
      <c r="P1895" s="52">
        <f t="shared" si="522"/>
        <v>0</v>
      </c>
      <c r="Q1895" s="60"/>
      <c r="R1895" s="53">
        <f t="shared" si="528"/>
        <v>0</v>
      </c>
      <c r="S1895" s="59"/>
      <c r="T1895" s="61"/>
      <c r="U1895" s="342" t="str">
        <f t="shared" si="532"/>
        <v>k.A.</v>
      </c>
      <c r="V1895" s="343" t="str">
        <f t="shared" si="529"/>
        <v>k.A.</v>
      </c>
      <c r="W1895" s="343" t="str">
        <f>IFERROR(IF(OR($D1895="",$E1895=0,con_Ende=0),"k.A.",IF(VLOOKUP($D1895,rng_ND,5,0)="Nein",VLOOKUP($D1895,rng_ND,2,FALSE),MIN(VLOOKUP($D1895,rng_ND,2,FALSE),A_Stammdaten!$B$19-D_SAV!$E1895+1))),"k.A.")</f>
        <v>k.A.</v>
      </c>
      <c r="X1895" s="343" t="str">
        <f t="shared" si="530"/>
        <v>k.A.</v>
      </c>
      <c r="Y1895" s="62"/>
      <c r="Z1895" s="48">
        <f t="shared" si="531"/>
        <v>0</v>
      </c>
      <c r="AA1895" s="457"/>
      <c r="AB1895" s="55">
        <f t="shared" si="523"/>
        <v>0</v>
      </c>
      <c r="AC1895" s="55">
        <f>IF(A_Stammdaten!$B$25="ja",D_SAV!AA1895,D_SAV!AB1895)</f>
        <v>0</v>
      </c>
      <c r="AD1895" s="478">
        <f>IF(AC1895=0,0,IF(U1895-(con_EOGJahr-D_SAV!E1895)&lt;=0,AC1895,AC1895/V1895))</f>
        <v>0</v>
      </c>
      <c r="AE1895" s="478">
        <f>IFERROR(IF(AND(VLOOKUP(D1895,rng_ND,5,FALSE)="Ja",D_SAV!T1895="degressiv"),D_SAV!AC1895*Y1895/100,0),0)</f>
        <v>0</v>
      </c>
      <c r="AF1895" s="55">
        <f>IFERROR(IF(VLOOKUP(D1895,rng_ND,5,FALSE)="Ja",MAX(D_SAV!AD1895:AE1895),D_SAV!AD1895),0)</f>
        <v>0</v>
      </c>
      <c r="AG1895" s="55">
        <f t="shared" si="524"/>
        <v>0</v>
      </c>
      <c r="AH1895" s="55">
        <f t="shared" si="525"/>
        <v>0</v>
      </c>
      <c r="AI1895" s="55">
        <f t="shared" si="526"/>
        <v>0</v>
      </c>
      <c r="AJ1895" s="55">
        <f t="shared" si="527"/>
        <v>0</v>
      </c>
      <c r="AK1895" s="55">
        <f t="shared" si="518"/>
        <v>0</v>
      </c>
      <c r="AL1895" s="55">
        <f t="shared" si="519"/>
        <v>0</v>
      </c>
      <c r="AM1895" s="55">
        <f t="shared" si="520"/>
        <v>0</v>
      </c>
    </row>
    <row r="1896" spans="1:39" x14ac:dyDescent="0.25">
      <c r="A1896" s="47">
        <v>1892</v>
      </c>
      <c r="B1896" s="358" t="str">
        <f>IF(AND(E1896&lt;&gt;0,D1896&lt;&gt;0,F1896&lt;&gt;0),IF(C1896&lt;&gt;0,CONCATENATE(C1896,"-AGr",VLOOKUP(D1896,Listen!$A$2:$G$45,7,FALSE),"-",E1896,"-",F1896,),CONCATENATE("AGr",VLOOKUP(D1896,Listen!$A$2:$G$45,7,FALSE),"-",E1896,"-",F1896)),"keine vollständige ID")</f>
        <v>keine vollständige ID</v>
      </c>
      <c r="C1896" s="359">
        <f>'[2]III_SAV-Details_NB'!B1902</f>
        <v>0</v>
      </c>
      <c r="D1896" s="359">
        <f>'[2]III_SAV-Details_NB'!C1902</f>
        <v>0</v>
      </c>
      <c r="E1896" s="359">
        <f>'[2]III_SAV-Details_NB'!D1902</f>
        <v>0</v>
      </c>
      <c r="F1896" s="490"/>
      <c r="G1896" s="281">
        <f>'[2]III_SAV-Details_NB'!X1902</f>
        <v>0</v>
      </c>
      <c r="H1896" s="281">
        <f t="shared" si="521"/>
        <v>0</v>
      </c>
      <c r="I1896" s="281">
        <f>IF(con_EOGJahr=2025,'[2]III_SAV-Details_NB'!AA1902,IF(con_EOGJahr=2026,'[2]III_SAV-Details_NB'!AB1902,'[2]III_SAV-Details_NB'!AC1902))</f>
        <v>0</v>
      </c>
      <c r="J1896" s="282"/>
      <c r="K1896" s="282"/>
      <c r="L1896" s="282"/>
      <c r="M1896" s="282"/>
      <c r="N1896" s="282"/>
      <c r="O1896" s="282"/>
      <c r="P1896" s="52">
        <f t="shared" si="522"/>
        <v>0</v>
      </c>
      <c r="Q1896" s="60"/>
      <c r="R1896" s="53">
        <f t="shared" si="528"/>
        <v>0</v>
      </c>
      <c r="S1896" s="59"/>
      <c r="T1896" s="61"/>
      <c r="U1896" s="342" t="str">
        <f t="shared" si="532"/>
        <v>k.A.</v>
      </c>
      <c r="V1896" s="343" t="str">
        <f t="shared" si="529"/>
        <v>k.A.</v>
      </c>
      <c r="W1896" s="343" t="str">
        <f>IFERROR(IF(OR($D1896="",$E1896=0,con_Ende=0),"k.A.",IF(VLOOKUP($D1896,rng_ND,5,0)="Nein",VLOOKUP($D1896,rng_ND,2,FALSE),MIN(VLOOKUP($D1896,rng_ND,2,FALSE),A_Stammdaten!$B$19-D_SAV!$E1896+1))),"k.A.")</f>
        <v>k.A.</v>
      </c>
      <c r="X1896" s="343" t="str">
        <f t="shared" si="530"/>
        <v>k.A.</v>
      </c>
      <c r="Y1896" s="62"/>
      <c r="Z1896" s="48">
        <f t="shared" si="531"/>
        <v>0</v>
      </c>
      <c r="AA1896" s="457"/>
      <c r="AB1896" s="55">
        <f t="shared" si="523"/>
        <v>0</v>
      </c>
      <c r="AC1896" s="55">
        <f>IF(A_Stammdaten!$B$25="ja",D_SAV!AA1896,D_SAV!AB1896)</f>
        <v>0</v>
      </c>
      <c r="AD1896" s="478">
        <f>IF(AC1896=0,0,IF(U1896-(con_EOGJahr-D_SAV!E1896)&lt;=0,AC1896,AC1896/V1896))</f>
        <v>0</v>
      </c>
      <c r="AE1896" s="478">
        <f>IFERROR(IF(AND(VLOOKUP(D1896,rng_ND,5,FALSE)="Ja",D_SAV!T1896="degressiv"),D_SAV!AC1896*Y1896/100,0),0)</f>
        <v>0</v>
      </c>
      <c r="AF1896" s="55">
        <f>IFERROR(IF(VLOOKUP(D1896,rng_ND,5,FALSE)="Ja",MAX(D_SAV!AD1896:AE1896),D_SAV!AD1896),0)</f>
        <v>0</v>
      </c>
      <c r="AG1896" s="55">
        <f t="shared" si="524"/>
        <v>0</v>
      </c>
      <c r="AH1896" s="55">
        <f t="shared" si="525"/>
        <v>0</v>
      </c>
      <c r="AI1896" s="55">
        <f t="shared" si="526"/>
        <v>0</v>
      </c>
      <c r="AJ1896" s="55">
        <f t="shared" si="527"/>
        <v>0</v>
      </c>
      <c r="AK1896" s="55">
        <f t="shared" si="518"/>
        <v>0</v>
      </c>
      <c r="AL1896" s="55">
        <f t="shared" si="519"/>
        <v>0</v>
      </c>
      <c r="AM1896" s="55">
        <f t="shared" si="520"/>
        <v>0</v>
      </c>
    </row>
    <row r="1897" spans="1:39" x14ac:dyDescent="0.25">
      <c r="A1897" s="47">
        <v>1893</v>
      </c>
      <c r="B1897" s="358" t="str">
        <f>IF(AND(E1897&lt;&gt;0,D1897&lt;&gt;0,F1897&lt;&gt;0),IF(C1897&lt;&gt;0,CONCATENATE(C1897,"-AGr",VLOOKUP(D1897,Listen!$A$2:$G$45,7,FALSE),"-",E1897,"-",F1897,),CONCATENATE("AGr",VLOOKUP(D1897,Listen!$A$2:$G$45,7,FALSE),"-",E1897,"-",F1897)),"keine vollständige ID")</f>
        <v>keine vollständige ID</v>
      </c>
      <c r="C1897" s="359">
        <f>'[2]III_SAV-Details_NB'!B1903</f>
        <v>0</v>
      </c>
      <c r="D1897" s="359">
        <f>'[2]III_SAV-Details_NB'!C1903</f>
        <v>0</v>
      </c>
      <c r="E1897" s="359">
        <f>'[2]III_SAV-Details_NB'!D1903</f>
        <v>0</v>
      </c>
      <c r="F1897" s="490"/>
      <c r="G1897" s="281">
        <f>'[2]III_SAV-Details_NB'!X1903</f>
        <v>0</v>
      </c>
      <c r="H1897" s="281">
        <f t="shared" si="521"/>
        <v>0</v>
      </c>
      <c r="I1897" s="281">
        <f>IF(con_EOGJahr=2025,'[2]III_SAV-Details_NB'!AA1903,IF(con_EOGJahr=2026,'[2]III_SAV-Details_NB'!AB1903,'[2]III_SAV-Details_NB'!AC1903))</f>
        <v>0</v>
      </c>
      <c r="J1897" s="282"/>
      <c r="K1897" s="282"/>
      <c r="L1897" s="282"/>
      <c r="M1897" s="282"/>
      <c r="N1897" s="282"/>
      <c r="O1897" s="282"/>
      <c r="P1897" s="52">
        <f t="shared" si="522"/>
        <v>0</v>
      </c>
      <c r="Q1897" s="60"/>
      <c r="R1897" s="53">
        <f t="shared" si="528"/>
        <v>0</v>
      </c>
      <c r="S1897" s="59"/>
      <c r="T1897" s="61"/>
      <c r="U1897" s="342" t="str">
        <f t="shared" si="532"/>
        <v>k.A.</v>
      </c>
      <c r="V1897" s="343" t="str">
        <f t="shared" si="529"/>
        <v>k.A.</v>
      </c>
      <c r="W1897" s="343" t="str">
        <f>IFERROR(IF(OR($D1897="",$E1897=0,con_Ende=0),"k.A.",IF(VLOOKUP($D1897,rng_ND,5,0)="Nein",VLOOKUP($D1897,rng_ND,2,FALSE),MIN(VLOOKUP($D1897,rng_ND,2,FALSE),A_Stammdaten!$B$19-D_SAV!$E1897+1))),"k.A.")</f>
        <v>k.A.</v>
      </c>
      <c r="X1897" s="343" t="str">
        <f t="shared" si="530"/>
        <v>k.A.</v>
      </c>
      <c r="Y1897" s="62"/>
      <c r="Z1897" s="48">
        <f t="shared" si="531"/>
        <v>0</v>
      </c>
      <c r="AA1897" s="457"/>
      <c r="AB1897" s="55">
        <f t="shared" si="523"/>
        <v>0</v>
      </c>
      <c r="AC1897" s="55">
        <f>IF(A_Stammdaten!$B$25="ja",D_SAV!AA1897,D_SAV!AB1897)</f>
        <v>0</v>
      </c>
      <c r="AD1897" s="478">
        <f>IF(AC1897=0,0,IF(U1897-(con_EOGJahr-D_SAV!E1897)&lt;=0,AC1897,AC1897/V1897))</f>
        <v>0</v>
      </c>
      <c r="AE1897" s="478">
        <f>IFERROR(IF(AND(VLOOKUP(D1897,rng_ND,5,FALSE)="Ja",D_SAV!T1897="degressiv"),D_SAV!AC1897*Y1897/100,0),0)</f>
        <v>0</v>
      </c>
      <c r="AF1897" s="55">
        <f>IFERROR(IF(VLOOKUP(D1897,rng_ND,5,FALSE)="Ja",MAX(D_SAV!AD1897:AE1897),D_SAV!AD1897),0)</f>
        <v>0</v>
      </c>
      <c r="AG1897" s="55">
        <f t="shared" si="524"/>
        <v>0</v>
      </c>
      <c r="AH1897" s="55">
        <f t="shared" si="525"/>
        <v>0</v>
      </c>
      <c r="AI1897" s="55">
        <f t="shared" si="526"/>
        <v>0</v>
      </c>
      <c r="AJ1897" s="55">
        <f t="shared" si="527"/>
        <v>0</v>
      </c>
      <c r="AK1897" s="55">
        <f t="shared" si="518"/>
        <v>0</v>
      </c>
      <c r="AL1897" s="55">
        <f t="shared" si="519"/>
        <v>0</v>
      </c>
      <c r="AM1897" s="55">
        <f t="shared" si="520"/>
        <v>0</v>
      </c>
    </row>
    <row r="1898" spans="1:39" x14ac:dyDescent="0.25">
      <c r="A1898" s="47">
        <v>1894</v>
      </c>
      <c r="B1898" s="358" t="str">
        <f>IF(AND(E1898&lt;&gt;0,D1898&lt;&gt;0,F1898&lt;&gt;0),IF(C1898&lt;&gt;0,CONCATENATE(C1898,"-AGr",VLOOKUP(D1898,Listen!$A$2:$G$45,7,FALSE),"-",E1898,"-",F1898,),CONCATENATE("AGr",VLOOKUP(D1898,Listen!$A$2:$G$45,7,FALSE),"-",E1898,"-",F1898)),"keine vollständige ID")</f>
        <v>keine vollständige ID</v>
      </c>
      <c r="C1898" s="359">
        <f>'[2]III_SAV-Details_NB'!B1904</f>
        <v>0</v>
      </c>
      <c r="D1898" s="359">
        <f>'[2]III_SAV-Details_NB'!C1904</f>
        <v>0</v>
      </c>
      <c r="E1898" s="359">
        <f>'[2]III_SAV-Details_NB'!D1904</f>
        <v>0</v>
      </c>
      <c r="F1898" s="490"/>
      <c r="G1898" s="281">
        <f>'[2]III_SAV-Details_NB'!X1904</f>
        <v>0</v>
      </c>
      <c r="H1898" s="281">
        <f t="shared" si="521"/>
        <v>0</v>
      </c>
      <c r="I1898" s="281">
        <f>IF(con_EOGJahr=2025,'[2]III_SAV-Details_NB'!AA1904,IF(con_EOGJahr=2026,'[2]III_SAV-Details_NB'!AB1904,'[2]III_SAV-Details_NB'!AC1904))</f>
        <v>0</v>
      </c>
      <c r="J1898" s="282"/>
      <c r="K1898" s="282"/>
      <c r="L1898" s="282"/>
      <c r="M1898" s="282"/>
      <c r="N1898" s="282"/>
      <c r="O1898" s="282"/>
      <c r="P1898" s="52">
        <f t="shared" si="522"/>
        <v>0</v>
      </c>
      <c r="Q1898" s="60"/>
      <c r="R1898" s="53">
        <f t="shared" si="528"/>
        <v>0</v>
      </c>
      <c r="S1898" s="59"/>
      <c r="T1898" s="61"/>
      <c r="U1898" s="342" t="str">
        <f t="shared" si="532"/>
        <v>k.A.</v>
      </c>
      <c r="V1898" s="343" t="str">
        <f t="shared" si="529"/>
        <v>k.A.</v>
      </c>
      <c r="W1898" s="343" t="str">
        <f>IFERROR(IF(OR($D1898="",$E1898=0,con_Ende=0),"k.A.",IF(VLOOKUP($D1898,rng_ND,5,0)="Nein",VLOOKUP($D1898,rng_ND,2,FALSE),MIN(VLOOKUP($D1898,rng_ND,2,FALSE),A_Stammdaten!$B$19-D_SAV!$E1898+1))),"k.A.")</f>
        <v>k.A.</v>
      </c>
      <c r="X1898" s="343" t="str">
        <f t="shared" si="530"/>
        <v>k.A.</v>
      </c>
      <c r="Y1898" s="62"/>
      <c r="Z1898" s="48">
        <f t="shared" si="531"/>
        <v>0</v>
      </c>
      <c r="AA1898" s="457"/>
      <c r="AB1898" s="55">
        <f t="shared" si="523"/>
        <v>0</v>
      </c>
      <c r="AC1898" s="55">
        <f>IF(A_Stammdaten!$B$25="ja",D_SAV!AA1898,D_SAV!AB1898)</f>
        <v>0</v>
      </c>
      <c r="AD1898" s="478">
        <f>IF(AC1898=0,0,IF(U1898-(con_EOGJahr-D_SAV!E1898)&lt;=0,AC1898,AC1898/V1898))</f>
        <v>0</v>
      </c>
      <c r="AE1898" s="478">
        <f>IFERROR(IF(AND(VLOOKUP(D1898,rng_ND,5,FALSE)="Ja",D_SAV!T1898="degressiv"),D_SAV!AC1898*Y1898/100,0),0)</f>
        <v>0</v>
      </c>
      <c r="AF1898" s="55">
        <f>IFERROR(IF(VLOOKUP(D1898,rng_ND,5,FALSE)="Ja",MAX(D_SAV!AD1898:AE1898),D_SAV!AD1898),0)</f>
        <v>0</v>
      </c>
      <c r="AG1898" s="55">
        <f t="shared" si="524"/>
        <v>0</v>
      </c>
      <c r="AH1898" s="55">
        <f t="shared" si="525"/>
        <v>0</v>
      </c>
      <c r="AI1898" s="55">
        <f t="shared" si="526"/>
        <v>0</v>
      </c>
      <c r="AJ1898" s="55">
        <f t="shared" si="527"/>
        <v>0</v>
      </c>
      <c r="AK1898" s="55">
        <f t="shared" si="518"/>
        <v>0</v>
      </c>
      <c r="AL1898" s="55">
        <f t="shared" si="519"/>
        <v>0</v>
      </c>
      <c r="AM1898" s="55">
        <f t="shared" si="520"/>
        <v>0</v>
      </c>
    </row>
    <row r="1899" spans="1:39" x14ac:dyDescent="0.25">
      <c r="A1899" s="47">
        <v>1895</v>
      </c>
      <c r="B1899" s="358" t="str">
        <f>IF(AND(E1899&lt;&gt;0,D1899&lt;&gt;0,F1899&lt;&gt;0),IF(C1899&lt;&gt;0,CONCATENATE(C1899,"-AGr",VLOOKUP(D1899,Listen!$A$2:$G$45,7,FALSE),"-",E1899,"-",F1899,),CONCATENATE("AGr",VLOOKUP(D1899,Listen!$A$2:$G$45,7,FALSE),"-",E1899,"-",F1899)),"keine vollständige ID")</f>
        <v>keine vollständige ID</v>
      </c>
      <c r="C1899" s="359">
        <f>'[2]III_SAV-Details_NB'!B1905</f>
        <v>0</v>
      </c>
      <c r="D1899" s="359">
        <f>'[2]III_SAV-Details_NB'!C1905</f>
        <v>0</v>
      </c>
      <c r="E1899" s="359">
        <f>'[2]III_SAV-Details_NB'!D1905</f>
        <v>0</v>
      </c>
      <c r="F1899" s="490"/>
      <c r="G1899" s="281">
        <f>'[2]III_SAV-Details_NB'!X1905</f>
        <v>0</v>
      </c>
      <c r="H1899" s="281">
        <f t="shared" si="521"/>
        <v>0</v>
      </c>
      <c r="I1899" s="281">
        <f>IF(con_EOGJahr=2025,'[2]III_SAV-Details_NB'!AA1905,IF(con_EOGJahr=2026,'[2]III_SAV-Details_NB'!AB1905,'[2]III_SAV-Details_NB'!AC1905))</f>
        <v>0</v>
      </c>
      <c r="J1899" s="282"/>
      <c r="K1899" s="282"/>
      <c r="L1899" s="282"/>
      <c r="M1899" s="282"/>
      <c r="N1899" s="282"/>
      <c r="O1899" s="282"/>
      <c r="P1899" s="52">
        <f t="shared" si="522"/>
        <v>0</v>
      </c>
      <c r="Q1899" s="60"/>
      <c r="R1899" s="53">
        <f t="shared" si="528"/>
        <v>0</v>
      </c>
      <c r="S1899" s="59"/>
      <c r="T1899" s="61"/>
      <c r="U1899" s="342" t="str">
        <f t="shared" si="532"/>
        <v>k.A.</v>
      </c>
      <c r="V1899" s="343" t="str">
        <f t="shared" si="529"/>
        <v>k.A.</v>
      </c>
      <c r="W1899" s="343" t="str">
        <f>IFERROR(IF(OR($D1899="",$E1899=0,con_Ende=0),"k.A.",IF(VLOOKUP($D1899,rng_ND,5,0)="Nein",VLOOKUP($D1899,rng_ND,2,FALSE),MIN(VLOOKUP($D1899,rng_ND,2,FALSE),A_Stammdaten!$B$19-D_SAV!$E1899+1))),"k.A.")</f>
        <v>k.A.</v>
      </c>
      <c r="X1899" s="343" t="str">
        <f t="shared" si="530"/>
        <v>k.A.</v>
      </c>
      <c r="Y1899" s="62"/>
      <c r="Z1899" s="48">
        <f t="shared" si="531"/>
        <v>0</v>
      </c>
      <c r="AA1899" s="457"/>
      <c r="AB1899" s="55">
        <f t="shared" si="523"/>
        <v>0</v>
      </c>
      <c r="AC1899" s="55">
        <f>IF(A_Stammdaten!$B$25="ja",D_SAV!AA1899,D_SAV!AB1899)</f>
        <v>0</v>
      </c>
      <c r="AD1899" s="478">
        <f>IF(AC1899=0,0,IF(U1899-(con_EOGJahr-D_SAV!E1899)&lt;=0,AC1899,AC1899/V1899))</f>
        <v>0</v>
      </c>
      <c r="AE1899" s="478">
        <f>IFERROR(IF(AND(VLOOKUP(D1899,rng_ND,5,FALSE)="Ja",D_SAV!T1899="degressiv"),D_SAV!AC1899*Y1899/100,0),0)</f>
        <v>0</v>
      </c>
      <c r="AF1899" s="55">
        <f>IFERROR(IF(VLOOKUP(D1899,rng_ND,5,FALSE)="Ja",MAX(D_SAV!AD1899:AE1899),D_SAV!AD1899),0)</f>
        <v>0</v>
      </c>
      <c r="AG1899" s="55">
        <f t="shared" si="524"/>
        <v>0</v>
      </c>
      <c r="AH1899" s="55">
        <f t="shared" si="525"/>
        <v>0</v>
      </c>
      <c r="AI1899" s="55">
        <f t="shared" si="526"/>
        <v>0</v>
      </c>
      <c r="AJ1899" s="55">
        <f t="shared" si="527"/>
        <v>0</v>
      </c>
      <c r="AK1899" s="55">
        <f t="shared" si="518"/>
        <v>0</v>
      </c>
      <c r="AL1899" s="55">
        <f t="shared" si="519"/>
        <v>0</v>
      </c>
      <c r="AM1899" s="55">
        <f t="shared" si="520"/>
        <v>0</v>
      </c>
    </row>
    <row r="1900" spans="1:39" x14ac:dyDescent="0.25">
      <c r="A1900" s="47">
        <v>1896</v>
      </c>
      <c r="B1900" s="358" t="str">
        <f>IF(AND(E1900&lt;&gt;0,D1900&lt;&gt;0,F1900&lt;&gt;0),IF(C1900&lt;&gt;0,CONCATENATE(C1900,"-AGr",VLOOKUP(D1900,Listen!$A$2:$G$45,7,FALSE),"-",E1900,"-",F1900,),CONCATENATE("AGr",VLOOKUP(D1900,Listen!$A$2:$G$45,7,FALSE),"-",E1900,"-",F1900)),"keine vollständige ID")</f>
        <v>keine vollständige ID</v>
      </c>
      <c r="C1900" s="359">
        <f>'[2]III_SAV-Details_NB'!B1906</f>
        <v>0</v>
      </c>
      <c r="D1900" s="359">
        <f>'[2]III_SAV-Details_NB'!C1906</f>
        <v>0</v>
      </c>
      <c r="E1900" s="359">
        <f>'[2]III_SAV-Details_NB'!D1906</f>
        <v>0</v>
      </c>
      <c r="F1900" s="490"/>
      <c r="G1900" s="281">
        <f>'[2]III_SAV-Details_NB'!X1906</f>
        <v>0</v>
      </c>
      <c r="H1900" s="281">
        <f t="shared" si="521"/>
        <v>0</v>
      </c>
      <c r="I1900" s="281">
        <f>IF(con_EOGJahr=2025,'[2]III_SAV-Details_NB'!AA1906,IF(con_EOGJahr=2026,'[2]III_SAV-Details_NB'!AB1906,'[2]III_SAV-Details_NB'!AC1906))</f>
        <v>0</v>
      </c>
      <c r="J1900" s="282"/>
      <c r="K1900" s="282"/>
      <c r="L1900" s="282"/>
      <c r="M1900" s="282"/>
      <c r="N1900" s="282"/>
      <c r="O1900" s="282"/>
      <c r="P1900" s="52">
        <f t="shared" si="522"/>
        <v>0</v>
      </c>
      <c r="Q1900" s="60"/>
      <c r="R1900" s="53">
        <f t="shared" si="528"/>
        <v>0</v>
      </c>
      <c r="S1900" s="59"/>
      <c r="T1900" s="61"/>
      <c r="U1900" s="342" t="str">
        <f t="shared" si="532"/>
        <v>k.A.</v>
      </c>
      <c r="V1900" s="343" t="str">
        <f t="shared" si="529"/>
        <v>k.A.</v>
      </c>
      <c r="W1900" s="343" t="str">
        <f>IFERROR(IF(OR($D1900="",$E1900=0,con_Ende=0),"k.A.",IF(VLOOKUP($D1900,rng_ND,5,0)="Nein",VLOOKUP($D1900,rng_ND,2,FALSE),MIN(VLOOKUP($D1900,rng_ND,2,FALSE),A_Stammdaten!$B$19-D_SAV!$E1900+1))),"k.A.")</f>
        <v>k.A.</v>
      </c>
      <c r="X1900" s="343" t="str">
        <f t="shared" si="530"/>
        <v>k.A.</v>
      </c>
      <c r="Y1900" s="62"/>
      <c r="Z1900" s="48">
        <f t="shared" si="531"/>
        <v>0</v>
      </c>
      <c r="AA1900" s="457"/>
      <c r="AB1900" s="55">
        <f t="shared" si="523"/>
        <v>0</v>
      </c>
      <c r="AC1900" s="55">
        <f>IF(A_Stammdaten!$B$25="ja",D_SAV!AA1900,D_SAV!AB1900)</f>
        <v>0</v>
      </c>
      <c r="AD1900" s="478">
        <f>IF(AC1900=0,0,IF(U1900-(con_EOGJahr-D_SAV!E1900)&lt;=0,AC1900,AC1900/V1900))</f>
        <v>0</v>
      </c>
      <c r="AE1900" s="478">
        <f>IFERROR(IF(AND(VLOOKUP(D1900,rng_ND,5,FALSE)="Ja",D_SAV!T1900="degressiv"),D_SAV!AC1900*Y1900/100,0),0)</f>
        <v>0</v>
      </c>
      <c r="AF1900" s="55">
        <f>IFERROR(IF(VLOOKUP(D1900,rng_ND,5,FALSE)="Ja",MAX(D_SAV!AD1900:AE1900),D_SAV!AD1900),0)</f>
        <v>0</v>
      </c>
      <c r="AG1900" s="55">
        <f t="shared" si="524"/>
        <v>0</v>
      </c>
      <c r="AH1900" s="55">
        <f t="shared" si="525"/>
        <v>0</v>
      </c>
      <c r="AI1900" s="55">
        <f t="shared" si="526"/>
        <v>0</v>
      </c>
      <c r="AJ1900" s="55">
        <f t="shared" si="527"/>
        <v>0</v>
      </c>
      <c r="AK1900" s="55">
        <f t="shared" si="518"/>
        <v>0</v>
      </c>
      <c r="AL1900" s="55">
        <f t="shared" si="519"/>
        <v>0</v>
      </c>
      <c r="AM1900" s="55">
        <f t="shared" si="520"/>
        <v>0</v>
      </c>
    </row>
    <row r="1901" spans="1:39" x14ac:dyDescent="0.25">
      <c r="A1901" s="47">
        <v>1897</v>
      </c>
      <c r="B1901" s="358" t="str">
        <f>IF(AND(E1901&lt;&gt;0,D1901&lt;&gt;0,F1901&lt;&gt;0),IF(C1901&lt;&gt;0,CONCATENATE(C1901,"-AGr",VLOOKUP(D1901,Listen!$A$2:$G$45,7,FALSE),"-",E1901,"-",F1901,),CONCATENATE("AGr",VLOOKUP(D1901,Listen!$A$2:$G$45,7,FALSE),"-",E1901,"-",F1901)),"keine vollständige ID")</f>
        <v>keine vollständige ID</v>
      </c>
      <c r="C1901" s="359">
        <f>'[2]III_SAV-Details_NB'!B1907</f>
        <v>0</v>
      </c>
      <c r="D1901" s="359">
        <f>'[2]III_SAV-Details_NB'!C1907</f>
        <v>0</v>
      </c>
      <c r="E1901" s="359">
        <f>'[2]III_SAV-Details_NB'!D1907</f>
        <v>0</v>
      </c>
      <c r="F1901" s="490"/>
      <c r="G1901" s="281">
        <f>'[2]III_SAV-Details_NB'!X1907</f>
        <v>0</v>
      </c>
      <c r="H1901" s="281">
        <f t="shared" si="521"/>
        <v>0</v>
      </c>
      <c r="I1901" s="281">
        <f>IF(con_EOGJahr=2025,'[2]III_SAV-Details_NB'!AA1907,IF(con_EOGJahr=2026,'[2]III_SAV-Details_NB'!AB1907,'[2]III_SAV-Details_NB'!AC1907))</f>
        <v>0</v>
      </c>
      <c r="J1901" s="282"/>
      <c r="K1901" s="282"/>
      <c r="L1901" s="282"/>
      <c r="M1901" s="282"/>
      <c r="N1901" s="282"/>
      <c r="O1901" s="282"/>
      <c r="P1901" s="52">
        <f t="shared" si="522"/>
        <v>0</v>
      </c>
      <c r="Q1901" s="60"/>
      <c r="R1901" s="53">
        <f t="shared" si="528"/>
        <v>0</v>
      </c>
      <c r="S1901" s="59"/>
      <c r="T1901" s="61"/>
      <c r="U1901" s="342" t="str">
        <f t="shared" si="532"/>
        <v>k.A.</v>
      </c>
      <c r="V1901" s="343" t="str">
        <f t="shared" si="529"/>
        <v>k.A.</v>
      </c>
      <c r="W1901" s="343" t="str">
        <f>IFERROR(IF(OR($D1901="",$E1901=0,con_Ende=0),"k.A.",IF(VLOOKUP($D1901,rng_ND,5,0)="Nein",VLOOKUP($D1901,rng_ND,2,FALSE),MIN(VLOOKUP($D1901,rng_ND,2,FALSE),A_Stammdaten!$B$19-D_SAV!$E1901+1))),"k.A.")</f>
        <v>k.A.</v>
      </c>
      <c r="X1901" s="343" t="str">
        <f t="shared" si="530"/>
        <v>k.A.</v>
      </c>
      <c r="Y1901" s="62"/>
      <c r="Z1901" s="48">
        <f t="shared" si="531"/>
        <v>0</v>
      </c>
      <c r="AA1901" s="457"/>
      <c r="AB1901" s="55">
        <f t="shared" si="523"/>
        <v>0</v>
      </c>
      <c r="AC1901" s="55">
        <f>IF(A_Stammdaten!$B$25="ja",D_SAV!AA1901,D_SAV!AB1901)</f>
        <v>0</v>
      </c>
      <c r="AD1901" s="478">
        <f>IF(AC1901=0,0,IF(U1901-(con_EOGJahr-D_SAV!E1901)&lt;=0,AC1901,AC1901/V1901))</f>
        <v>0</v>
      </c>
      <c r="AE1901" s="478">
        <f>IFERROR(IF(AND(VLOOKUP(D1901,rng_ND,5,FALSE)="Ja",D_SAV!T1901="degressiv"),D_SAV!AC1901*Y1901/100,0),0)</f>
        <v>0</v>
      </c>
      <c r="AF1901" s="55">
        <f>IFERROR(IF(VLOOKUP(D1901,rng_ND,5,FALSE)="Ja",MAX(D_SAV!AD1901:AE1901),D_SAV!AD1901),0)</f>
        <v>0</v>
      </c>
      <c r="AG1901" s="55">
        <f t="shared" si="524"/>
        <v>0</v>
      </c>
      <c r="AH1901" s="55">
        <f t="shared" si="525"/>
        <v>0</v>
      </c>
      <c r="AI1901" s="55">
        <f t="shared" si="526"/>
        <v>0</v>
      </c>
      <c r="AJ1901" s="55">
        <f t="shared" si="527"/>
        <v>0</v>
      </c>
      <c r="AK1901" s="55">
        <f t="shared" si="518"/>
        <v>0</v>
      </c>
      <c r="AL1901" s="55">
        <f t="shared" si="519"/>
        <v>0</v>
      </c>
      <c r="AM1901" s="55">
        <f t="shared" si="520"/>
        <v>0</v>
      </c>
    </row>
    <row r="1902" spans="1:39" x14ac:dyDescent="0.25">
      <c r="A1902" s="47">
        <v>1898</v>
      </c>
      <c r="B1902" s="358" t="str">
        <f>IF(AND(E1902&lt;&gt;0,D1902&lt;&gt;0,F1902&lt;&gt;0),IF(C1902&lt;&gt;0,CONCATENATE(C1902,"-AGr",VLOOKUP(D1902,Listen!$A$2:$G$45,7,FALSE),"-",E1902,"-",F1902,),CONCATENATE("AGr",VLOOKUP(D1902,Listen!$A$2:$G$45,7,FALSE),"-",E1902,"-",F1902)),"keine vollständige ID")</f>
        <v>keine vollständige ID</v>
      </c>
      <c r="C1902" s="359">
        <f>'[2]III_SAV-Details_NB'!B1908</f>
        <v>0</v>
      </c>
      <c r="D1902" s="359">
        <f>'[2]III_SAV-Details_NB'!C1908</f>
        <v>0</v>
      </c>
      <c r="E1902" s="359">
        <f>'[2]III_SAV-Details_NB'!D1908</f>
        <v>0</v>
      </c>
      <c r="F1902" s="490"/>
      <c r="G1902" s="281">
        <f>'[2]III_SAV-Details_NB'!X1908</f>
        <v>0</v>
      </c>
      <c r="H1902" s="281">
        <f t="shared" si="521"/>
        <v>0</v>
      </c>
      <c r="I1902" s="281">
        <f>IF(con_EOGJahr=2025,'[2]III_SAV-Details_NB'!AA1908,IF(con_EOGJahr=2026,'[2]III_SAV-Details_NB'!AB1908,'[2]III_SAV-Details_NB'!AC1908))</f>
        <v>0</v>
      </c>
      <c r="J1902" s="282"/>
      <c r="K1902" s="282"/>
      <c r="L1902" s="282"/>
      <c r="M1902" s="282"/>
      <c r="N1902" s="282"/>
      <c r="O1902" s="282"/>
      <c r="P1902" s="52">
        <f t="shared" si="522"/>
        <v>0</v>
      </c>
      <c r="Q1902" s="60"/>
      <c r="R1902" s="53">
        <f t="shared" si="528"/>
        <v>0</v>
      </c>
      <c r="S1902" s="59"/>
      <c r="T1902" s="61"/>
      <c r="U1902" s="342" t="str">
        <f t="shared" si="532"/>
        <v>k.A.</v>
      </c>
      <c r="V1902" s="343" t="str">
        <f t="shared" si="529"/>
        <v>k.A.</v>
      </c>
      <c r="W1902" s="343" t="str">
        <f>IFERROR(IF(OR($D1902="",$E1902=0,con_Ende=0),"k.A.",IF(VLOOKUP($D1902,rng_ND,5,0)="Nein",VLOOKUP($D1902,rng_ND,2,FALSE),MIN(VLOOKUP($D1902,rng_ND,2,FALSE),A_Stammdaten!$B$19-D_SAV!$E1902+1))),"k.A.")</f>
        <v>k.A.</v>
      </c>
      <c r="X1902" s="343" t="str">
        <f t="shared" si="530"/>
        <v>k.A.</v>
      </c>
      <c r="Y1902" s="62"/>
      <c r="Z1902" s="48">
        <f t="shared" si="531"/>
        <v>0</v>
      </c>
      <c r="AA1902" s="457"/>
      <c r="AB1902" s="55">
        <f t="shared" si="523"/>
        <v>0</v>
      </c>
      <c r="AC1902" s="55">
        <f>IF(A_Stammdaten!$B$25="ja",D_SAV!AA1902,D_SAV!AB1902)</f>
        <v>0</v>
      </c>
      <c r="AD1902" s="478">
        <f>IF(AC1902=0,0,IF(U1902-(con_EOGJahr-D_SAV!E1902)&lt;=0,AC1902,AC1902/V1902))</f>
        <v>0</v>
      </c>
      <c r="AE1902" s="478">
        <f>IFERROR(IF(AND(VLOOKUP(D1902,rng_ND,5,FALSE)="Ja",D_SAV!T1902="degressiv"),D_SAV!AC1902*Y1902/100,0),0)</f>
        <v>0</v>
      </c>
      <c r="AF1902" s="55">
        <f>IFERROR(IF(VLOOKUP(D1902,rng_ND,5,FALSE)="Ja",MAX(D_SAV!AD1902:AE1902),D_SAV!AD1902),0)</f>
        <v>0</v>
      </c>
      <c r="AG1902" s="55">
        <f t="shared" si="524"/>
        <v>0</v>
      </c>
      <c r="AH1902" s="55">
        <f t="shared" si="525"/>
        <v>0</v>
      </c>
      <c r="AI1902" s="55">
        <f t="shared" si="526"/>
        <v>0</v>
      </c>
      <c r="AJ1902" s="55">
        <f t="shared" si="527"/>
        <v>0</v>
      </c>
      <c r="AK1902" s="55">
        <f t="shared" si="518"/>
        <v>0</v>
      </c>
      <c r="AL1902" s="55">
        <f t="shared" si="519"/>
        <v>0</v>
      </c>
      <c r="AM1902" s="55">
        <f t="shared" si="520"/>
        <v>0</v>
      </c>
    </row>
    <row r="1903" spans="1:39" x14ac:dyDescent="0.25">
      <c r="A1903" s="47">
        <v>1899</v>
      </c>
      <c r="B1903" s="358" t="str">
        <f>IF(AND(E1903&lt;&gt;0,D1903&lt;&gt;0,F1903&lt;&gt;0),IF(C1903&lt;&gt;0,CONCATENATE(C1903,"-AGr",VLOOKUP(D1903,Listen!$A$2:$G$45,7,FALSE),"-",E1903,"-",F1903,),CONCATENATE("AGr",VLOOKUP(D1903,Listen!$A$2:$G$45,7,FALSE),"-",E1903,"-",F1903)),"keine vollständige ID")</f>
        <v>keine vollständige ID</v>
      </c>
      <c r="C1903" s="359">
        <f>'[2]III_SAV-Details_NB'!B1909</f>
        <v>0</v>
      </c>
      <c r="D1903" s="359">
        <f>'[2]III_SAV-Details_NB'!C1909</f>
        <v>0</v>
      </c>
      <c r="E1903" s="359">
        <f>'[2]III_SAV-Details_NB'!D1909</f>
        <v>0</v>
      </c>
      <c r="F1903" s="490"/>
      <c r="G1903" s="281">
        <f>'[2]III_SAV-Details_NB'!X1909</f>
        <v>0</v>
      </c>
      <c r="H1903" s="281">
        <f t="shared" si="521"/>
        <v>0</v>
      </c>
      <c r="I1903" s="281">
        <f>IF(con_EOGJahr=2025,'[2]III_SAV-Details_NB'!AA1909,IF(con_EOGJahr=2026,'[2]III_SAV-Details_NB'!AB1909,'[2]III_SAV-Details_NB'!AC1909))</f>
        <v>0</v>
      </c>
      <c r="J1903" s="282"/>
      <c r="K1903" s="282"/>
      <c r="L1903" s="282"/>
      <c r="M1903" s="282"/>
      <c r="N1903" s="282"/>
      <c r="O1903" s="282"/>
      <c r="P1903" s="52">
        <f t="shared" si="522"/>
        <v>0</v>
      </c>
      <c r="Q1903" s="60"/>
      <c r="R1903" s="53">
        <f t="shared" si="528"/>
        <v>0</v>
      </c>
      <c r="S1903" s="59"/>
      <c r="T1903" s="61"/>
      <c r="U1903" s="342" t="str">
        <f t="shared" si="532"/>
        <v>k.A.</v>
      </c>
      <c r="V1903" s="343" t="str">
        <f t="shared" si="529"/>
        <v>k.A.</v>
      </c>
      <c r="W1903" s="343" t="str">
        <f>IFERROR(IF(OR($D1903="",$E1903=0,con_Ende=0),"k.A.",IF(VLOOKUP($D1903,rng_ND,5,0)="Nein",VLOOKUP($D1903,rng_ND,2,FALSE),MIN(VLOOKUP($D1903,rng_ND,2,FALSE),A_Stammdaten!$B$19-D_SAV!$E1903+1))),"k.A.")</f>
        <v>k.A.</v>
      </c>
      <c r="X1903" s="343" t="str">
        <f t="shared" si="530"/>
        <v>k.A.</v>
      </c>
      <c r="Y1903" s="62"/>
      <c r="Z1903" s="48">
        <f t="shared" si="531"/>
        <v>0</v>
      </c>
      <c r="AA1903" s="457"/>
      <c r="AB1903" s="55">
        <f t="shared" si="523"/>
        <v>0</v>
      </c>
      <c r="AC1903" s="55">
        <f>IF(A_Stammdaten!$B$25="ja",D_SAV!AA1903,D_SAV!AB1903)</f>
        <v>0</v>
      </c>
      <c r="AD1903" s="478">
        <f>IF(AC1903=0,0,IF(U1903-(con_EOGJahr-D_SAV!E1903)&lt;=0,AC1903,AC1903/V1903))</f>
        <v>0</v>
      </c>
      <c r="AE1903" s="478">
        <f>IFERROR(IF(AND(VLOOKUP(D1903,rng_ND,5,FALSE)="Ja",D_SAV!T1903="degressiv"),D_SAV!AC1903*Y1903/100,0),0)</f>
        <v>0</v>
      </c>
      <c r="AF1903" s="55">
        <f>IFERROR(IF(VLOOKUP(D1903,rng_ND,5,FALSE)="Ja",MAX(D_SAV!AD1903:AE1903),D_SAV!AD1903),0)</f>
        <v>0</v>
      </c>
      <c r="AG1903" s="55">
        <f t="shared" si="524"/>
        <v>0</v>
      </c>
      <c r="AH1903" s="55">
        <f t="shared" si="525"/>
        <v>0</v>
      </c>
      <c r="AI1903" s="55">
        <f t="shared" si="526"/>
        <v>0</v>
      </c>
      <c r="AJ1903" s="55">
        <f t="shared" si="527"/>
        <v>0</v>
      </c>
      <c r="AK1903" s="55">
        <f t="shared" si="518"/>
        <v>0</v>
      </c>
      <c r="AL1903" s="55">
        <f t="shared" si="519"/>
        <v>0</v>
      </c>
      <c r="AM1903" s="55">
        <f t="shared" si="520"/>
        <v>0</v>
      </c>
    </row>
    <row r="1904" spans="1:39" x14ac:dyDescent="0.25">
      <c r="A1904" s="47">
        <v>1900</v>
      </c>
      <c r="B1904" s="358" t="str">
        <f>IF(AND(E1904&lt;&gt;0,D1904&lt;&gt;0,F1904&lt;&gt;0),IF(C1904&lt;&gt;0,CONCATENATE(C1904,"-AGr",VLOOKUP(D1904,Listen!$A$2:$G$45,7,FALSE),"-",E1904,"-",F1904,),CONCATENATE("AGr",VLOOKUP(D1904,Listen!$A$2:$G$45,7,FALSE),"-",E1904,"-",F1904)),"keine vollständige ID")</f>
        <v>keine vollständige ID</v>
      </c>
      <c r="C1904" s="359">
        <f>'[2]III_SAV-Details_NB'!B1910</f>
        <v>0</v>
      </c>
      <c r="D1904" s="359">
        <f>'[2]III_SAV-Details_NB'!C1910</f>
        <v>0</v>
      </c>
      <c r="E1904" s="359">
        <f>'[2]III_SAV-Details_NB'!D1910</f>
        <v>0</v>
      </c>
      <c r="F1904" s="490"/>
      <c r="G1904" s="281">
        <f>'[2]III_SAV-Details_NB'!X1910</f>
        <v>0</v>
      </c>
      <c r="H1904" s="281">
        <f t="shared" si="521"/>
        <v>0</v>
      </c>
      <c r="I1904" s="281">
        <f>IF(con_EOGJahr=2025,'[2]III_SAV-Details_NB'!AA1910,IF(con_EOGJahr=2026,'[2]III_SAV-Details_NB'!AB1910,'[2]III_SAV-Details_NB'!AC1910))</f>
        <v>0</v>
      </c>
      <c r="J1904" s="282"/>
      <c r="K1904" s="282"/>
      <c r="L1904" s="282"/>
      <c r="M1904" s="282"/>
      <c r="N1904" s="282"/>
      <c r="O1904" s="282"/>
      <c r="P1904" s="52">
        <f t="shared" si="522"/>
        <v>0</v>
      </c>
      <c r="Q1904" s="60"/>
      <c r="R1904" s="53">
        <f t="shared" si="528"/>
        <v>0</v>
      </c>
      <c r="S1904" s="59"/>
      <c r="T1904" s="61"/>
      <c r="U1904" s="342" t="str">
        <f t="shared" si="532"/>
        <v>k.A.</v>
      </c>
      <c r="V1904" s="343" t="str">
        <f t="shared" si="529"/>
        <v>k.A.</v>
      </c>
      <c r="W1904" s="343" t="str">
        <f>IFERROR(IF(OR($D1904="",$E1904=0,con_Ende=0),"k.A.",IF(VLOOKUP($D1904,rng_ND,5,0)="Nein",VLOOKUP($D1904,rng_ND,2,FALSE),MIN(VLOOKUP($D1904,rng_ND,2,FALSE),A_Stammdaten!$B$19-D_SAV!$E1904+1))),"k.A.")</f>
        <v>k.A.</v>
      </c>
      <c r="X1904" s="343" t="str">
        <f t="shared" si="530"/>
        <v>k.A.</v>
      </c>
      <c r="Y1904" s="62"/>
      <c r="Z1904" s="48">
        <f t="shared" si="531"/>
        <v>0</v>
      </c>
      <c r="AA1904" s="457"/>
      <c r="AB1904" s="55">
        <f t="shared" si="523"/>
        <v>0</v>
      </c>
      <c r="AC1904" s="55">
        <f>IF(A_Stammdaten!$B$25="ja",D_SAV!AA1904,D_SAV!AB1904)</f>
        <v>0</v>
      </c>
      <c r="AD1904" s="478">
        <f>IF(AC1904=0,0,IF(U1904-(con_EOGJahr-D_SAV!E1904)&lt;=0,AC1904,AC1904/V1904))</f>
        <v>0</v>
      </c>
      <c r="AE1904" s="478">
        <f>IFERROR(IF(AND(VLOOKUP(D1904,rng_ND,5,FALSE)="Ja",D_SAV!T1904="degressiv"),D_SAV!AC1904*Y1904/100,0),0)</f>
        <v>0</v>
      </c>
      <c r="AF1904" s="55">
        <f>IFERROR(IF(VLOOKUP(D1904,rng_ND,5,FALSE)="Ja",MAX(D_SAV!AD1904:AE1904),D_SAV!AD1904),0)</f>
        <v>0</v>
      </c>
      <c r="AG1904" s="55">
        <f t="shared" si="524"/>
        <v>0</v>
      </c>
      <c r="AH1904" s="55">
        <f t="shared" si="525"/>
        <v>0</v>
      </c>
      <c r="AI1904" s="55">
        <f t="shared" si="526"/>
        <v>0</v>
      </c>
      <c r="AJ1904" s="55">
        <f t="shared" si="527"/>
        <v>0</v>
      </c>
      <c r="AK1904" s="55">
        <f t="shared" si="518"/>
        <v>0</v>
      </c>
      <c r="AL1904" s="55">
        <f t="shared" si="519"/>
        <v>0</v>
      </c>
      <c r="AM1904" s="55">
        <f t="shared" si="520"/>
        <v>0</v>
      </c>
    </row>
    <row r="1905" spans="1:39" x14ac:dyDescent="0.25">
      <c r="A1905" s="47">
        <v>1901</v>
      </c>
      <c r="B1905" s="358" t="str">
        <f>IF(AND(E1905&lt;&gt;0,D1905&lt;&gt;0,F1905&lt;&gt;0),IF(C1905&lt;&gt;0,CONCATENATE(C1905,"-AGr",VLOOKUP(D1905,Listen!$A$2:$G$45,7,FALSE),"-",E1905,"-",F1905,),CONCATENATE("AGr",VLOOKUP(D1905,Listen!$A$2:$G$45,7,FALSE),"-",E1905,"-",F1905)),"keine vollständige ID")</f>
        <v>keine vollständige ID</v>
      </c>
      <c r="C1905" s="359">
        <f>'[2]III_SAV-Details_NB'!B1911</f>
        <v>0</v>
      </c>
      <c r="D1905" s="359">
        <f>'[2]III_SAV-Details_NB'!C1911</f>
        <v>0</v>
      </c>
      <c r="E1905" s="359">
        <f>'[2]III_SAV-Details_NB'!D1911</f>
        <v>0</v>
      </c>
      <c r="F1905" s="490"/>
      <c r="G1905" s="281">
        <f>'[2]III_SAV-Details_NB'!X1911</f>
        <v>0</v>
      </c>
      <c r="H1905" s="281">
        <f t="shared" si="521"/>
        <v>0</v>
      </c>
      <c r="I1905" s="281">
        <f>IF(con_EOGJahr=2025,'[2]III_SAV-Details_NB'!AA1911,IF(con_EOGJahr=2026,'[2]III_SAV-Details_NB'!AB1911,'[2]III_SAV-Details_NB'!AC1911))</f>
        <v>0</v>
      </c>
      <c r="J1905" s="282"/>
      <c r="K1905" s="282"/>
      <c r="L1905" s="282"/>
      <c r="M1905" s="282"/>
      <c r="N1905" s="282"/>
      <c r="O1905" s="282"/>
      <c r="P1905" s="52">
        <f t="shared" si="522"/>
        <v>0</v>
      </c>
      <c r="Q1905" s="60"/>
      <c r="R1905" s="53">
        <f t="shared" si="528"/>
        <v>0</v>
      </c>
      <c r="S1905" s="59"/>
      <c r="T1905" s="61"/>
      <c r="U1905" s="342" t="str">
        <f t="shared" si="532"/>
        <v>k.A.</v>
      </c>
      <c r="V1905" s="343" t="str">
        <f t="shared" si="529"/>
        <v>k.A.</v>
      </c>
      <c r="W1905" s="343" t="str">
        <f>IFERROR(IF(OR($D1905="",$E1905=0,con_Ende=0),"k.A.",IF(VLOOKUP($D1905,rng_ND,5,0)="Nein",VLOOKUP($D1905,rng_ND,2,FALSE),MIN(VLOOKUP($D1905,rng_ND,2,FALSE),A_Stammdaten!$B$19-D_SAV!$E1905+1))),"k.A.")</f>
        <v>k.A.</v>
      </c>
      <c r="X1905" s="343" t="str">
        <f t="shared" si="530"/>
        <v>k.A.</v>
      </c>
      <c r="Y1905" s="62"/>
      <c r="Z1905" s="48">
        <f t="shared" si="531"/>
        <v>0</v>
      </c>
      <c r="AA1905" s="457"/>
      <c r="AB1905" s="55">
        <f t="shared" si="523"/>
        <v>0</v>
      </c>
      <c r="AC1905" s="55">
        <f>IF(A_Stammdaten!$B$25="ja",D_SAV!AA1905,D_SAV!AB1905)</f>
        <v>0</v>
      </c>
      <c r="AD1905" s="478">
        <f>IF(AC1905=0,0,IF(U1905-(con_EOGJahr-D_SAV!E1905)&lt;=0,AC1905,AC1905/V1905))</f>
        <v>0</v>
      </c>
      <c r="AE1905" s="478">
        <f>IFERROR(IF(AND(VLOOKUP(D1905,rng_ND,5,FALSE)="Ja",D_SAV!T1905="degressiv"),D_SAV!AC1905*Y1905/100,0),0)</f>
        <v>0</v>
      </c>
      <c r="AF1905" s="55">
        <f>IFERROR(IF(VLOOKUP(D1905,rng_ND,5,FALSE)="Ja",MAX(D_SAV!AD1905:AE1905),D_SAV!AD1905),0)</f>
        <v>0</v>
      </c>
      <c r="AG1905" s="55">
        <f t="shared" si="524"/>
        <v>0</v>
      </c>
      <c r="AH1905" s="55">
        <f t="shared" si="525"/>
        <v>0</v>
      </c>
      <c r="AI1905" s="55">
        <f t="shared" si="526"/>
        <v>0</v>
      </c>
      <c r="AJ1905" s="55">
        <f t="shared" si="527"/>
        <v>0</v>
      </c>
      <c r="AK1905" s="55">
        <f t="shared" si="518"/>
        <v>0</v>
      </c>
      <c r="AL1905" s="55">
        <f t="shared" si="519"/>
        <v>0</v>
      </c>
      <c r="AM1905" s="55">
        <f t="shared" si="520"/>
        <v>0</v>
      </c>
    </row>
    <row r="1906" spans="1:39" x14ac:dyDescent="0.25">
      <c r="A1906" s="47">
        <v>1902</v>
      </c>
      <c r="B1906" s="358" t="str">
        <f>IF(AND(E1906&lt;&gt;0,D1906&lt;&gt;0,F1906&lt;&gt;0),IF(C1906&lt;&gt;0,CONCATENATE(C1906,"-AGr",VLOOKUP(D1906,Listen!$A$2:$G$45,7,FALSE),"-",E1906,"-",F1906,),CONCATENATE("AGr",VLOOKUP(D1906,Listen!$A$2:$G$45,7,FALSE),"-",E1906,"-",F1906)),"keine vollständige ID")</f>
        <v>keine vollständige ID</v>
      </c>
      <c r="C1906" s="359">
        <f>'[2]III_SAV-Details_NB'!B1912</f>
        <v>0</v>
      </c>
      <c r="D1906" s="359">
        <f>'[2]III_SAV-Details_NB'!C1912</f>
        <v>0</v>
      </c>
      <c r="E1906" s="359">
        <f>'[2]III_SAV-Details_NB'!D1912</f>
        <v>0</v>
      </c>
      <c r="F1906" s="490"/>
      <c r="G1906" s="281">
        <f>'[2]III_SAV-Details_NB'!X1912</f>
        <v>0</v>
      </c>
      <c r="H1906" s="281">
        <f t="shared" si="521"/>
        <v>0</v>
      </c>
      <c r="I1906" s="281">
        <f>IF(con_EOGJahr=2025,'[2]III_SAV-Details_NB'!AA1912,IF(con_EOGJahr=2026,'[2]III_SAV-Details_NB'!AB1912,'[2]III_SAV-Details_NB'!AC1912))</f>
        <v>0</v>
      </c>
      <c r="J1906" s="282"/>
      <c r="K1906" s="282"/>
      <c r="L1906" s="282"/>
      <c r="M1906" s="282"/>
      <c r="N1906" s="282"/>
      <c r="O1906" s="282"/>
      <c r="P1906" s="52">
        <f t="shared" si="522"/>
        <v>0</v>
      </c>
      <c r="Q1906" s="60"/>
      <c r="R1906" s="53">
        <f t="shared" si="528"/>
        <v>0</v>
      </c>
      <c r="S1906" s="59"/>
      <c r="T1906" s="61"/>
      <c r="U1906" s="342" t="str">
        <f t="shared" si="532"/>
        <v>k.A.</v>
      </c>
      <c r="V1906" s="343" t="str">
        <f t="shared" si="529"/>
        <v>k.A.</v>
      </c>
      <c r="W1906" s="343" t="str">
        <f>IFERROR(IF(OR($D1906="",$E1906=0,con_Ende=0),"k.A.",IF(VLOOKUP($D1906,rng_ND,5,0)="Nein",VLOOKUP($D1906,rng_ND,2,FALSE),MIN(VLOOKUP($D1906,rng_ND,2,FALSE),A_Stammdaten!$B$19-D_SAV!$E1906+1))),"k.A.")</f>
        <v>k.A.</v>
      </c>
      <c r="X1906" s="343" t="str">
        <f t="shared" si="530"/>
        <v>k.A.</v>
      </c>
      <c r="Y1906" s="62"/>
      <c r="Z1906" s="48">
        <f t="shared" si="531"/>
        <v>0</v>
      </c>
      <c r="AA1906" s="457"/>
      <c r="AB1906" s="55">
        <f t="shared" si="523"/>
        <v>0</v>
      </c>
      <c r="AC1906" s="55">
        <f>IF(A_Stammdaten!$B$25="ja",D_SAV!AA1906,D_SAV!AB1906)</f>
        <v>0</v>
      </c>
      <c r="AD1906" s="478">
        <f>IF(AC1906=0,0,IF(U1906-(con_EOGJahr-D_SAV!E1906)&lt;=0,AC1906,AC1906/V1906))</f>
        <v>0</v>
      </c>
      <c r="AE1906" s="478">
        <f>IFERROR(IF(AND(VLOOKUP(D1906,rng_ND,5,FALSE)="Ja",D_SAV!T1906="degressiv"),D_SAV!AC1906*Y1906/100,0),0)</f>
        <v>0</v>
      </c>
      <c r="AF1906" s="55">
        <f>IFERROR(IF(VLOOKUP(D1906,rng_ND,5,FALSE)="Ja",MAX(D_SAV!AD1906:AE1906),D_SAV!AD1906),0)</f>
        <v>0</v>
      </c>
      <c r="AG1906" s="55">
        <f t="shared" si="524"/>
        <v>0</v>
      </c>
      <c r="AH1906" s="55">
        <f t="shared" si="525"/>
        <v>0</v>
      </c>
      <c r="AI1906" s="55">
        <f t="shared" si="526"/>
        <v>0</v>
      </c>
      <c r="AJ1906" s="55">
        <f t="shared" si="527"/>
        <v>0</v>
      </c>
      <c r="AK1906" s="55">
        <f t="shared" si="518"/>
        <v>0</v>
      </c>
      <c r="AL1906" s="55">
        <f t="shared" si="519"/>
        <v>0</v>
      </c>
      <c r="AM1906" s="55">
        <f t="shared" si="520"/>
        <v>0</v>
      </c>
    </row>
    <row r="1907" spans="1:39" x14ac:dyDescent="0.25">
      <c r="A1907" s="47">
        <v>1903</v>
      </c>
      <c r="B1907" s="358" t="str">
        <f>IF(AND(E1907&lt;&gt;0,D1907&lt;&gt;0,F1907&lt;&gt;0),IF(C1907&lt;&gt;0,CONCATENATE(C1907,"-AGr",VLOOKUP(D1907,Listen!$A$2:$G$45,7,FALSE),"-",E1907,"-",F1907,),CONCATENATE("AGr",VLOOKUP(D1907,Listen!$A$2:$G$45,7,FALSE),"-",E1907,"-",F1907)),"keine vollständige ID")</f>
        <v>keine vollständige ID</v>
      </c>
      <c r="C1907" s="359">
        <f>'[2]III_SAV-Details_NB'!B1913</f>
        <v>0</v>
      </c>
      <c r="D1907" s="359">
        <f>'[2]III_SAV-Details_NB'!C1913</f>
        <v>0</v>
      </c>
      <c r="E1907" s="359">
        <f>'[2]III_SAV-Details_NB'!D1913</f>
        <v>0</v>
      </c>
      <c r="F1907" s="490"/>
      <c r="G1907" s="281">
        <f>'[2]III_SAV-Details_NB'!X1913</f>
        <v>0</v>
      </c>
      <c r="H1907" s="281">
        <f t="shared" si="521"/>
        <v>0</v>
      </c>
      <c r="I1907" s="281">
        <f>IF(con_EOGJahr=2025,'[2]III_SAV-Details_NB'!AA1913,IF(con_EOGJahr=2026,'[2]III_SAV-Details_NB'!AB1913,'[2]III_SAV-Details_NB'!AC1913))</f>
        <v>0</v>
      </c>
      <c r="J1907" s="282"/>
      <c r="K1907" s="282"/>
      <c r="L1907" s="282"/>
      <c r="M1907" s="282"/>
      <c r="N1907" s="282"/>
      <c r="O1907" s="282"/>
      <c r="P1907" s="52">
        <f t="shared" si="522"/>
        <v>0</v>
      </c>
      <c r="Q1907" s="60"/>
      <c r="R1907" s="53">
        <f t="shared" si="528"/>
        <v>0</v>
      </c>
      <c r="S1907" s="59"/>
      <c r="T1907" s="61"/>
      <c r="U1907" s="342" t="str">
        <f t="shared" si="532"/>
        <v>k.A.</v>
      </c>
      <c r="V1907" s="343" t="str">
        <f t="shared" si="529"/>
        <v>k.A.</v>
      </c>
      <c r="W1907" s="343" t="str">
        <f>IFERROR(IF(OR($D1907="",$E1907=0,con_Ende=0),"k.A.",IF(VLOOKUP($D1907,rng_ND,5,0)="Nein",VLOOKUP($D1907,rng_ND,2,FALSE),MIN(VLOOKUP($D1907,rng_ND,2,FALSE),A_Stammdaten!$B$19-D_SAV!$E1907+1))),"k.A.")</f>
        <v>k.A.</v>
      </c>
      <c r="X1907" s="343" t="str">
        <f t="shared" si="530"/>
        <v>k.A.</v>
      </c>
      <c r="Y1907" s="62"/>
      <c r="Z1907" s="48">
        <f t="shared" si="531"/>
        <v>0</v>
      </c>
      <c r="AA1907" s="457"/>
      <c r="AB1907" s="55">
        <f t="shared" si="523"/>
        <v>0</v>
      </c>
      <c r="AC1907" s="55">
        <f>IF(A_Stammdaten!$B$25="ja",D_SAV!AA1907,D_SAV!AB1907)</f>
        <v>0</v>
      </c>
      <c r="AD1907" s="478">
        <f>IF(AC1907=0,0,IF(U1907-(con_EOGJahr-D_SAV!E1907)&lt;=0,AC1907,AC1907/V1907))</f>
        <v>0</v>
      </c>
      <c r="AE1907" s="478">
        <f>IFERROR(IF(AND(VLOOKUP(D1907,rng_ND,5,FALSE)="Ja",D_SAV!T1907="degressiv"),D_SAV!AC1907*Y1907/100,0),0)</f>
        <v>0</v>
      </c>
      <c r="AF1907" s="55">
        <f>IFERROR(IF(VLOOKUP(D1907,rng_ND,5,FALSE)="Ja",MAX(D_SAV!AD1907:AE1907),D_SAV!AD1907),0)</f>
        <v>0</v>
      </c>
      <c r="AG1907" s="55">
        <f t="shared" si="524"/>
        <v>0</v>
      </c>
      <c r="AH1907" s="55">
        <f t="shared" si="525"/>
        <v>0</v>
      </c>
      <c r="AI1907" s="55">
        <f t="shared" si="526"/>
        <v>0</v>
      </c>
      <c r="AJ1907" s="55">
        <f t="shared" si="527"/>
        <v>0</v>
      </c>
      <c r="AK1907" s="55">
        <f t="shared" si="518"/>
        <v>0</v>
      </c>
      <c r="AL1907" s="55">
        <f t="shared" si="519"/>
        <v>0</v>
      </c>
      <c r="AM1907" s="55">
        <f t="shared" si="520"/>
        <v>0</v>
      </c>
    </row>
    <row r="1908" spans="1:39" x14ac:dyDescent="0.25">
      <c r="A1908" s="47">
        <v>1904</v>
      </c>
      <c r="B1908" s="358" t="str">
        <f>IF(AND(E1908&lt;&gt;0,D1908&lt;&gt;0,F1908&lt;&gt;0),IF(C1908&lt;&gt;0,CONCATENATE(C1908,"-AGr",VLOOKUP(D1908,Listen!$A$2:$G$45,7,FALSE),"-",E1908,"-",F1908,),CONCATENATE("AGr",VLOOKUP(D1908,Listen!$A$2:$G$45,7,FALSE),"-",E1908,"-",F1908)),"keine vollständige ID")</f>
        <v>keine vollständige ID</v>
      </c>
      <c r="C1908" s="359">
        <f>'[2]III_SAV-Details_NB'!B1914</f>
        <v>0</v>
      </c>
      <c r="D1908" s="359">
        <f>'[2]III_SAV-Details_NB'!C1914</f>
        <v>0</v>
      </c>
      <c r="E1908" s="359">
        <f>'[2]III_SAV-Details_NB'!D1914</f>
        <v>0</v>
      </c>
      <c r="F1908" s="490"/>
      <c r="G1908" s="281">
        <f>'[2]III_SAV-Details_NB'!X1914</f>
        <v>0</v>
      </c>
      <c r="H1908" s="281">
        <f t="shared" si="521"/>
        <v>0</v>
      </c>
      <c r="I1908" s="281">
        <f>IF(con_EOGJahr=2025,'[2]III_SAV-Details_NB'!AA1914,IF(con_EOGJahr=2026,'[2]III_SAV-Details_NB'!AB1914,'[2]III_SAV-Details_NB'!AC1914))</f>
        <v>0</v>
      </c>
      <c r="J1908" s="282"/>
      <c r="K1908" s="282"/>
      <c r="L1908" s="282"/>
      <c r="M1908" s="282"/>
      <c r="N1908" s="282"/>
      <c r="O1908" s="282"/>
      <c r="P1908" s="52">
        <f t="shared" si="522"/>
        <v>0</v>
      </c>
      <c r="Q1908" s="60"/>
      <c r="R1908" s="53">
        <f t="shared" si="528"/>
        <v>0</v>
      </c>
      <c r="S1908" s="59"/>
      <c r="T1908" s="61"/>
      <c r="U1908" s="342" t="str">
        <f t="shared" si="532"/>
        <v>k.A.</v>
      </c>
      <c r="V1908" s="343" t="str">
        <f t="shared" si="529"/>
        <v>k.A.</v>
      </c>
      <c r="W1908" s="343" t="str">
        <f>IFERROR(IF(OR($D1908="",$E1908=0,con_Ende=0),"k.A.",IF(VLOOKUP($D1908,rng_ND,5,0)="Nein",VLOOKUP($D1908,rng_ND,2,FALSE),MIN(VLOOKUP($D1908,rng_ND,2,FALSE),A_Stammdaten!$B$19-D_SAV!$E1908+1))),"k.A.")</f>
        <v>k.A.</v>
      </c>
      <c r="X1908" s="343" t="str">
        <f t="shared" si="530"/>
        <v>k.A.</v>
      </c>
      <c r="Y1908" s="62"/>
      <c r="Z1908" s="48">
        <f t="shared" si="531"/>
        <v>0</v>
      </c>
      <c r="AA1908" s="457"/>
      <c r="AB1908" s="55">
        <f t="shared" si="523"/>
        <v>0</v>
      </c>
      <c r="AC1908" s="55">
        <f>IF(A_Stammdaten!$B$25="ja",D_SAV!AA1908,D_SAV!AB1908)</f>
        <v>0</v>
      </c>
      <c r="AD1908" s="478">
        <f>IF(AC1908=0,0,IF(U1908-(con_EOGJahr-D_SAV!E1908)&lt;=0,AC1908,AC1908/V1908))</f>
        <v>0</v>
      </c>
      <c r="AE1908" s="478">
        <f>IFERROR(IF(AND(VLOOKUP(D1908,rng_ND,5,FALSE)="Ja",D_SAV!T1908="degressiv"),D_SAV!AC1908*Y1908/100,0),0)</f>
        <v>0</v>
      </c>
      <c r="AF1908" s="55">
        <f>IFERROR(IF(VLOOKUP(D1908,rng_ND,5,FALSE)="Ja",MAX(D_SAV!AD1908:AE1908),D_SAV!AD1908),0)</f>
        <v>0</v>
      </c>
      <c r="AG1908" s="55">
        <f t="shared" si="524"/>
        <v>0</v>
      </c>
      <c r="AH1908" s="55">
        <f t="shared" si="525"/>
        <v>0</v>
      </c>
      <c r="AI1908" s="55">
        <f t="shared" si="526"/>
        <v>0</v>
      </c>
      <c r="AJ1908" s="55">
        <f t="shared" si="527"/>
        <v>0</v>
      </c>
      <c r="AK1908" s="55">
        <f t="shared" si="518"/>
        <v>0</v>
      </c>
      <c r="AL1908" s="55">
        <f t="shared" si="519"/>
        <v>0</v>
      </c>
      <c r="AM1908" s="55">
        <f t="shared" si="520"/>
        <v>0</v>
      </c>
    </row>
    <row r="1909" spans="1:39" x14ac:dyDescent="0.25">
      <c r="A1909" s="47">
        <v>1905</v>
      </c>
      <c r="B1909" s="358" t="str">
        <f>IF(AND(E1909&lt;&gt;0,D1909&lt;&gt;0,F1909&lt;&gt;0),IF(C1909&lt;&gt;0,CONCATENATE(C1909,"-AGr",VLOOKUP(D1909,Listen!$A$2:$G$45,7,FALSE),"-",E1909,"-",F1909,),CONCATENATE("AGr",VLOOKUP(D1909,Listen!$A$2:$G$45,7,FALSE),"-",E1909,"-",F1909)),"keine vollständige ID")</f>
        <v>keine vollständige ID</v>
      </c>
      <c r="C1909" s="359">
        <f>'[2]III_SAV-Details_NB'!B1915</f>
        <v>0</v>
      </c>
      <c r="D1909" s="359">
        <f>'[2]III_SAV-Details_NB'!C1915</f>
        <v>0</v>
      </c>
      <c r="E1909" s="359">
        <f>'[2]III_SAV-Details_NB'!D1915</f>
        <v>0</v>
      </c>
      <c r="F1909" s="490"/>
      <c r="G1909" s="281">
        <f>'[2]III_SAV-Details_NB'!X1915</f>
        <v>0</v>
      </c>
      <c r="H1909" s="281">
        <f t="shared" si="521"/>
        <v>0</v>
      </c>
      <c r="I1909" s="281">
        <f>IF(con_EOGJahr=2025,'[2]III_SAV-Details_NB'!AA1915,IF(con_EOGJahr=2026,'[2]III_SAV-Details_NB'!AB1915,'[2]III_SAV-Details_NB'!AC1915))</f>
        <v>0</v>
      </c>
      <c r="J1909" s="282"/>
      <c r="K1909" s="282"/>
      <c r="L1909" s="282"/>
      <c r="M1909" s="282"/>
      <c r="N1909" s="282"/>
      <c r="O1909" s="282"/>
      <c r="P1909" s="52">
        <f t="shared" si="522"/>
        <v>0</v>
      </c>
      <c r="Q1909" s="60"/>
      <c r="R1909" s="53">
        <f t="shared" si="528"/>
        <v>0</v>
      </c>
      <c r="S1909" s="59"/>
      <c r="T1909" s="61"/>
      <c r="U1909" s="342" t="str">
        <f t="shared" si="532"/>
        <v>k.A.</v>
      </c>
      <c r="V1909" s="343" t="str">
        <f t="shared" si="529"/>
        <v>k.A.</v>
      </c>
      <c r="W1909" s="343" t="str">
        <f>IFERROR(IF(OR($D1909="",$E1909=0,con_Ende=0),"k.A.",IF(VLOOKUP($D1909,rng_ND,5,0)="Nein",VLOOKUP($D1909,rng_ND,2,FALSE),MIN(VLOOKUP($D1909,rng_ND,2,FALSE),A_Stammdaten!$B$19-D_SAV!$E1909+1))),"k.A.")</f>
        <v>k.A.</v>
      </c>
      <c r="X1909" s="343" t="str">
        <f t="shared" si="530"/>
        <v>k.A.</v>
      </c>
      <c r="Y1909" s="62"/>
      <c r="Z1909" s="48">
        <f t="shared" si="531"/>
        <v>0</v>
      </c>
      <c r="AA1909" s="457"/>
      <c r="AB1909" s="55">
        <f t="shared" si="523"/>
        <v>0</v>
      </c>
      <c r="AC1909" s="55">
        <f>IF(A_Stammdaten!$B$25="ja",D_SAV!AA1909,D_SAV!AB1909)</f>
        <v>0</v>
      </c>
      <c r="AD1909" s="478">
        <f>IF(AC1909=0,0,IF(U1909-(con_EOGJahr-D_SAV!E1909)&lt;=0,AC1909,AC1909/V1909))</f>
        <v>0</v>
      </c>
      <c r="AE1909" s="478">
        <f>IFERROR(IF(AND(VLOOKUP(D1909,rng_ND,5,FALSE)="Ja",D_SAV!T1909="degressiv"),D_SAV!AC1909*Y1909/100,0),0)</f>
        <v>0</v>
      </c>
      <c r="AF1909" s="55">
        <f>IFERROR(IF(VLOOKUP(D1909,rng_ND,5,FALSE)="Ja",MAX(D_SAV!AD1909:AE1909),D_SAV!AD1909),0)</f>
        <v>0</v>
      </c>
      <c r="AG1909" s="55">
        <f t="shared" si="524"/>
        <v>0</v>
      </c>
      <c r="AH1909" s="55">
        <f t="shared" si="525"/>
        <v>0</v>
      </c>
      <c r="AI1909" s="55">
        <f t="shared" si="526"/>
        <v>0</v>
      </c>
      <c r="AJ1909" s="55">
        <f t="shared" si="527"/>
        <v>0</v>
      </c>
      <c r="AK1909" s="55">
        <f t="shared" si="518"/>
        <v>0</v>
      </c>
      <c r="AL1909" s="55">
        <f t="shared" si="519"/>
        <v>0</v>
      </c>
      <c r="AM1909" s="55">
        <f t="shared" si="520"/>
        <v>0</v>
      </c>
    </row>
    <row r="1910" spans="1:39" x14ac:dyDescent="0.25">
      <c r="A1910" s="47">
        <v>1906</v>
      </c>
      <c r="B1910" s="358" t="str">
        <f>IF(AND(E1910&lt;&gt;0,D1910&lt;&gt;0,F1910&lt;&gt;0),IF(C1910&lt;&gt;0,CONCATENATE(C1910,"-AGr",VLOOKUP(D1910,Listen!$A$2:$G$45,7,FALSE),"-",E1910,"-",F1910,),CONCATENATE("AGr",VLOOKUP(D1910,Listen!$A$2:$G$45,7,FALSE),"-",E1910,"-",F1910)),"keine vollständige ID")</f>
        <v>keine vollständige ID</v>
      </c>
      <c r="C1910" s="359">
        <f>'[2]III_SAV-Details_NB'!B1916</f>
        <v>0</v>
      </c>
      <c r="D1910" s="359">
        <f>'[2]III_SAV-Details_NB'!C1916</f>
        <v>0</v>
      </c>
      <c r="E1910" s="359">
        <f>'[2]III_SAV-Details_NB'!D1916</f>
        <v>0</v>
      </c>
      <c r="F1910" s="490"/>
      <c r="G1910" s="281">
        <f>'[2]III_SAV-Details_NB'!X1916</f>
        <v>0</v>
      </c>
      <c r="H1910" s="281">
        <f t="shared" si="521"/>
        <v>0</v>
      </c>
      <c r="I1910" s="281">
        <f>IF(con_EOGJahr=2025,'[2]III_SAV-Details_NB'!AA1916,IF(con_EOGJahr=2026,'[2]III_SAV-Details_NB'!AB1916,'[2]III_SAV-Details_NB'!AC1916))</f>
        <v>0</v>
      </c>
      <c r="J1910" s="282"/>
      <c r="K1910" s="282"/>
      <c r="L1910" s="282"/>
      <c r="M1910" s="282"/>
      <c r="N1910" s="282"/>
      <c r="O1910" s="282"/>
      <c r="P1910" s="52">
        <f t="shared" si="522"/>
        <v>0</v>
      </c>
      <c r="Q1910" s="60"/>
      <c r="R1910" s="53">
        <f t="shared" si="528"/>
        <v>0</v>
      </c>
      <c r="S1910" s="59"/>
      <c r="T1910" s="61"/>
      <c r="U1910" s="342" t="str">
        <f t="shared" si="532"/>
        <v>k.A.</v>
      </c>
      <c r="V1910" s="343" t="str">
        <f t="shared" si="529"/>
        <v>k.A.</v>
      </c>
      <c r="W1910" s="343" t="str">
        <f>IFERROR(IF(OR($D1910="",$E1910=0,con_Ende=0),"k.A.",IF(VLOOKUP($D1910,rng_ND,5,0)="Nein",VLOOKUP($D1910,rng_ND,2,FALSE),MIN(VLOOKUP($D1910,rng_ND,2,FALSE),A_Stammdaten!$B$19-D_SAV!$E1910+1))),"k.A.")</f>
        <v>k.A.</v>
      </c>
      <c r="X1910" s="343" t="str">
        <f t="shared" si="530"/>
        <v>k.A.</v>
      </c>
      <c r="Y1910" s="62"/>
      <c r="Z1910" s="48">
        <f t="shared" si="531"/>
        <v>0</v>
      </c>
      <c r="AA1910" s="457"/>
      <c r="AB1910" s="55">
        <f t="shared" si="523"/>
        <v>0</v>
      </c>
      <c r="AC1910" s="55">
        <f>IF(A_Stammdaten!$B$25="ja",D_SAV!AA1910,D_SAV!AB1910)</f>
        <v>0</v>
      </c>
      <c r="AD1910" s="478">
        <f>IF(AC1910=0,0,IF(U1910-(con_EOGJahr-D_SAV!E1910)&lt;=0,AC1910,AC1910/V1910))</f>
        <v>0</v>
      </c>
      <c r="AE1910" s="478">
        <f>IFERROR(IF(AND(VLOOKUP(D1910,rng_ND,5,FALSE)="Ja",D_SAV!T1910="degressiv"),D_SAV!AC1910*Y1910/100,0),0)</f>
        <v>0</v>
      </c>
      <c r="AF1910" s="55">
        <f>IFERROR(IF(VLOOKUP(D1910,rng_ND,5,FALSE)="Ja",MAX(D_SAV!AD1910:AE1910),D_SAV!AD1910),0)</f>
        <v>0</v>
      </c>
      <c r="AG1910" s="55">
        <f t="shared" si="524"/>
        <v>0</v>
      </c>
      <c r="AH1910" s="55">
        <f t="shared" si="525"/>
        <v>0</v>
      </c>
      <c r="AI1910" s="55">
        <f t="shared" si="526"/>
        <v>0</v>
      </c>
      <c r="AJ1910" s="55">
        <f t="shared" si="527"/>
        <v>0</v>
      </c>
      <c r="AK1910" s="55">
        <f t="shared" si="518"/>
        <v>0</v>
      </c>
      <c r="AL1910" s="55">
        <f t="shared" si="519"/>
        <v>0</v>
      </c>
      <c r="AM1910" s="55">
        <f t="shared" si="520"/>
        <v>0</v>
      </c>
    </row>
    <row r="1911" spans="1:39" x14ac:dyDescent="0.25">
      <c r="A1911" s="47">
        <v>1907</v>
      </c>
      <c r="B1911" s="358" t="str">
        <f>IF(AND(E1911&lt;&gt;0,D1911&lt;&gt;0,F1911&lt;&gt;0),IF(C1911&lt;&gt;0,CONCATENATE(C1911,"-AGr",VLOOKUP(D1911,Listen!$A$2:$G$45,7,FALSE),"-",E1911,"-",F1911,),CONCATENATE("AGr",VLOOKUP(D1911,Listen!$A$2:$G$45,7,FALSE),"-",E1911,"-",F1911)),"keine vollständige ID")</f>
        <v>keine vollständige ID</v>
      </c>
      <c r="C1911" s="359">
        <f>'[2]III_SAV-Details_NB'!B1917</f>
        <v>0</v>
      </c>
      <c r="D1911" s="359">
        <f>'[2]III_SAV-Details_NB'!C1917</f>
        <v>0</v>
      </c>
      <c r="E1911" s="359">
        <f>'[2]III_SAV-Details_NB'!D1917</f>
        <v>0</v>
      </c>
      <c r="F1911" s="490"/>
      <c r="G1911" s="281">
        <f>'[2]III_SAV-Details_NB'!X1917</f>
        <v>0</v>
      </c>
      <c r="H1911" s="281">
        <f t="shared" si="521"/>
        <v>0</v>
      </c>
      <c r="I1911" s="281">
        <f>IF(con_EOGJahr=2025,'[2]III_SAV-Details_NB'!AA1917,IF(con_EOGJahr=2026,'[2]III_SAV-Details_NB'!AB1917,'[2]III_SAV-Details_NB'!AC1917))</f>
        <v>0</v>
      </c>
      <c r="J1911" s="282"/>
      <c r="K1911" s="282"/>
      <c r="L1911" s="282"/>
      <c r="M1911" s="282"/>
      <c r="N1911" s="282"/>
      <c r="O1911" s="282"/>
      <c r="P1911" s="52">
        <f t="shared" si="522"/>
        <v>0</v>
      </c>
      <c r="Q1911" s="60"/>
      <c r="R1911" s="53">
        <f t="shared" si="528"/>
        <v>0</v>
      </c>
      <c r="S1911" s="59"/>
      <c r="T1911" s="61"/>
      <c r="U1911" s="342" t="str">
        <f t="shared" si="532"/>
        <v>k.A.</v>
      </c>
      <c r="V1911" s="343" t="str">
        <f t="shared" si="529"/>
        <v>k.A.</v>
      </c>
      <c r="W1911" s="343" t="str">
        <f>IFERROR(IF(OR($D1911="",$E1911=0,con_Ende=0),"k.A.",IF(VLOOKUP($D1911,rng_ND,5,0)="Nein",VLOOKUP($D1911,rng_ND,2,FALSE),MIN(VLOOKUP($D1911,rng_ND,2,FALSE),A_Stammdaten!$B$19-D_SAV!$E1911+1))),"k.A.")</f>
        <v>k.A.</v>
      </c>
      <c r="X1911" s="343" t="str">
        <f t="shared" si="530"/>
        <v>k.A.</v>
      </c>
      <c r="Y1911" s="62"/>
      <c r="Z1911" s="48">
        <f t="shared" si="531"/>
        <v>0</v>
      </c>
      <c r="AA1911" s="457"/>
      <c r="AB1911" s="55">
        <f t="shared" si="523"/>
        <v>0</v>
      </c>
      <c r="AC1911" s="55">
        <f>IF(A_Stammdaten!$B$25="ja",D_SAV!AA1911,D_SAV!AB1911)</f>
        <v>0</v>
      </c>
      <c r="AD1911" s="478">
        <f>IF(AC1911=0,0,IF(U1911-(con_EOGJahr-D_SAV!E1911)&lt;=0,AC1911,AC1911/V1911))</f>
        <v>0</v>
      </c>
      <c r="AE1911" s="478">
        <f>IFERROR(IF(AND(VLOOKUP(D1911,rng_ND,5,FALSE)="Ja",D_SAV!T1911="degressiv"),D_SAV!AC1911*Y1911/100,0),0)</f>
        <v>0</v>
      </c>
      <c r="AF1911" s="55">
        <f>IFERROR(IF(VLOOKUP(D1911,rng_ND,5,FALSE)="Ja",MAX(D_SAV!AD1911:AE1911),D_SAV!AD1911),0)</f>
        <v>0</v>
      </c>
      <c r="AG1911" s="55">
        <f t="shared" si="524"/>
        <v>0</v>
      </c>
      <c r="AH1911" s="55">
        <f t="shared" si="525"/>
        <v>0</v>
      </c>
      <c r="AI1911" s="55">
        <f t="shared" si="526"/>
        <v>0</v>
      </c>
      <c r="AJ1911" s="55">
        <f t="shared" si="527"/>
        <v>0</v>
      </c>
      <c r="AK1911" s="55">
        <f t="shared" si="518"/>
        <v>0</v>
      </c>
      <c r="AL1911" s="55">
        <f t="shared" si="519"/>
        <v>0</v>
      </c>
      <c r="AM1911" s="55">
        <f t="shared" si="520"/>
        <v>0</v>
      </c>
    </row>
    <row r="1912" spans="1:39" x14ac:dyDescent="0.25">
      <c r="A1912" s="47">
        <v>1908</v>
      </c>
      <c r="B1912" s="358" t="str">
        <f>IF(AND(E1912&lt;&gt;0,D1912&lt;&gt;0,F1912&lt;&gt;0),IF(C1912&lt;&gt;0,CONCATENATE(C1912,"-AGr",VLOOKUP(D1912,Listen!$A$2:$G$45,7,FALSE),"-",E1912,"-",F1912,),CONCATENATE("AGr",VLOOKUP(D1912,Listen!$A$2:$G$45,7,FALSE),"-",E1912,"-",F1912)),"keine vollständige ID")</f>
        <v>keine vollständige ID</v>
      </c>
      <c r="C1912" s="359">
        <f>'[2]III_SAV-Details_NB'!B1918</f>
        <v>0</v>
      </c>
      <c r="D1912" s="359">
        <f>'[2]III_SAV-Details_NB'!C1918</f>
        <v>0</v>
      </c>
      <c r="E1912" s="359">
        <f>'[2]III_SAV-Details_NB'!D1918</f>
        <v>0</v>
      </c>
      <c r="F1912" s="490"/>
      <c r="G1912" s="281">
        <f>'[2]III_SAV-Details_NB'!X1918</f>
        <v>0</v>
      </c>
      <c r="H1912" s="281">
        <f t="shared" si="521"/>
        <v>0</v>
      </c>
      <c r="I1912" s="281">
        <f>IF(con_EOGJahr=2025,'[2]III_SAV-Details_NB'!AA1918,IF(con_EOGJahr=2026,'[2]III_SAV-Details_NB'!AB1918,'[2]III_SAV-Details_NB'!AC1918))</f>
        <v>0</v>
      </c>
      <c r="J1912" s="282"/>
      <c r="K1912" s="282"/>
      <c r="L1912" s="282"/>
      <c r="M1912" s="282"/>
      <c r="N1912" s="282"/>
      <c r="O1912" s="282"/>
      <c r="P1912" s="52">
        <f t="shared" si="522"/>
        <v>0</v>
      </c>
      <c r="Q1912" s="60"/>
      <c r="R1912" s="53">
        <f t="shared" si="528"/>
        <v>0</v>
      </c>
      <c r="S1912" s="59"/>
      <c r="T1912" s="61"/>
      <c r="U1912" s="342" t="str">
        <f t="shared" si="532"/>
        <v>k.A.</v>
      </c>
      <c r="V1912" s="343" t="str">
        <f t="shared" si="529"/>
        <v>k.A.</v>
      </c>
      <c r="W1912" s="343" t="str">
        <f>IFERROR(IF(OR($D1912="",$E1912=0,con_Ende=0),"k.A.",IF(VLOOKUP($D1912,rng_ND,5,0)="Nein",VLOOKUP($D1912,rng_ND,2,FALSE),MIN(VLOOKUP($D1912,rng_ND,2,FALSE),A_Stammdaten!$B$19-D_SAV!$E1912+1))),"k.A.")</f>
        <v>k.A.</v>
      </c>
      <c r="X1912" s="343" t="str">
        <f t="shared" si="530"/>
        <v>k.A.</v>
      </c>
      <c r="Y1912" s="62"/>
      <c r="Z1912" s="48">
        <f t="shared" si="531"/>
        <v>0</v>
      </c>
      <c r="AA1912" s="457"/>
      <c r="AB1912" s="55">
        <f t="shared" si="523"/>
        <v>0</v>
      </c>
      <c r="AC1912" s="55">
        <f>IF(A_Stammdaten!$B$25="ja",D_SAV!AA1912,D_SAV!AB1912)</f>
        <v>0</v>
      </c>
      <c r="AD1912" s="478">
        <f>IF(AC1912=0,0,IF(U1912-(con_EOGJahr-D_SAV!E1912)&lt;=0,AC1912,AC1912/V1912))</f>
        <v>0</v>
      </c>
      <c r="AE1912" s="478">
        <f>IFERROR(IF(AND(VLOOKUP(D1912,rng_ND,5,FALSE)="Ja",D_SAV!T1912="degressiv"),D_SAV!AC1912*Y1912/100,0),0)</f>
        <v>0</v>
      </c>
      <c r="AF1912" s="55">
        <f>IFERROR(IF(VLOOKUP(D1912,rng_ND,5,FALSE)="Ja",MAX(D_SAV!AD1912:AE1912),D_SAV!AD1912),0)</f>
        <v>0</v>
      </c>
      <c r="AG1912" s="55">
        <f t="shared" si="524"/>
        <v>0</v>
      </c>
      <c r="AH1912" s="55">
        <f t="shared" si="525"/>
        <v>0</v>
      </c>
      <c r="AI1912" s="55">
        <f t="shared" si="526"/>
        <v>0</v>
      </c>
      <c r="AJ1912" s="55">
        <f t="shared" si="527"/>
        <v>0</v>
      </c>
      <c r="AK1912" s="55">
        <f t="shared" si="518"/>
        <v>0</v>
      </c>
      <c r="AL1912" s="55">
        <f t="shared" si="519"/>
        <v>0</v>
      </c>
      <c r="AM1912" s="55">
        <f t="shared" si="520"/>
        <v>0</v>
      </c>
    </row>
    <row r="1913" spans="1:39" x14ac:dyDescent="0.25">
      <c r="A1913" s="47">
        <v>1909</v>
      </c>
      <c r="B1913" s="358" t="str">
        <f>IF(AND(E1913&lt;&gt;0,D1913&lt;&gt;0,F1913&lt;&gt;0),IF(C1913&lt;&gt;0,CONCATENATE(C1913,"-AGr",VLOOKUP(D1913,Listen!$A$2:$G$45,7,FALSE),"-",E1913,"-",F1913,),CONCATENATE("AGr",VLOOKUP(D1913,Listen!$A$2:$G$45,7,FALSE),"-",E1913,"-",F1913)),"keine vollständige ID")</f>
        <v>keine vollständige ID</v>
      </c>
      <c r="C1913" s="359">
        <f>'[2]III_SAV-Details_NB'!B1919</f>
        <v>0</v>
      </c>
      <c r="D1913" s="359">
        <f>'[2]III_SAV-Details_NB'!C1919</f>
        <v>0</v>
      </c>
      <c r="E1913" s="359">
        <f>'[2]III_SAV-Details_NB'!D1919</f>
        <v>0</v>
      </c>
      <c r="F1913" s="490"/>
      <c r="G1913" s="281">
        <f>'[2]III_SAV-Details_NB'!X1919</f>
        <v>0</v>
      </c>
      <c r="H1913" s="281">
        <f t="shared" si="521"/>
        <v>0</v>
      </c>
      <c r="I1913" s="281">
        <f>IF(con_EOGJahr=2025,'[2]III_SAV-Details_NB'!AA1919,IF(con_EOGJahr=2026,'[2]III_SAV-Details_NB'!AB1919,'[2]III_SAV-Details_NB'!AC1919))</f>
        <v>0</v>
      </c>
      <c r="J1913" s="282"/>
      <c r="K1913" s="282"/>
      <c r="L1913" s="282"/>
      <c r="M1913" s="282"/>
      <c r="N1913" s="282"/>
      <c r="O1913" s="282"/>
      <c r="P1913" s="52">
        <f t="shared" si="522"/>
        <v>0</v>
      </c>
      <c r="Q1913" s="60"/>
      <c r="R1913" s="53">
        <f t="shared" si="528"/>
        <v>0</v>
      </c>
      <c r="S1913" s="59"/>
      <c r="T1913" s="61"/>
      <c r="U1913" s="342" t="str">
        <f t="shared" si="532"/>
        <v>k.A.</v>
      </c>
      <c r="V1913" s="343" t="str">
        <f t="shared" si="529"/>
        <v>k.A.</v>
      </c>
      <c r="W1913" s="343" t="str">
        <f>IFERROR(IF(OR($D1913="",$E1913=0,con_Ende=0),"k.A.",IF(VLOOKUP($D1913,rng_ND,5,0)="Nein",VLOOKUP($D1913,rng_ND,2,FALSE),MIN(VLOOKUP($D1913,rng_ND,2,FALSE),A_Stammdaten!$B$19-D_SAV!$E1913+1))),"k.A.")</f>
        <v>k.A.</v>
      </c>
      <c r="X1913" s="343" t="str">
        <f t="shared" si="530"/>
        <v>k.A.</v>
      </c>
      <c r="Y1913" s="62"/>
      <c r="Z1913" s="48">
        <f t="shared" si="531"/>
        <v>0</v>
      </c>
      <c r="AA1913" s="457"/>
      <c r="AB1913" s="55">
        <f t="shared" si="523"/>
        <v>0</v>
      </c>
      <c r="AC1913" s="55">
        <f>IF(A_Stammdaten!$B$25="ja",D_SAV!AA1913,D_SAV!AB1913)</f>
        <v>0</v>
      </c>
      <c r="AD1913" s="478">
        <f>IF(AC1913=0,0,IF(U1913-(con_EOGJahr-D_SAV!E1913)&lt;=0,AC1913,AC1913/V1913))</f>
        <v>0</v>
      </c>
      <c r="AE1913" s="478">
        <f>IFERROR(IF(AND(VLOOKUP(D1913,rng_ND,5,FALSE)="Ja",D_SAV!T1913="degressiv"),D_SAV!AC1913*Y1913/100,0),0)</f>
        <v>0</v>
      </c>
      <c r="AF1913" s="55">
        <f>IFERROR(IF(VLOOKUP(D1913,rng_ND,5,FALSE)="Ja",MAX(D_SAV!AD1913:AE1913),D_SAV!AD1913),0)</f>
        <v>0</v>
      </c>
      <c r="AG1913" s="55">
        <f t="shared" si="524"/>
        <v>0</v>
      </c>
      <c r="AH1913" s="55">
        <f t="shared" si="525"/>
        <v>0</v>
      </c>
      <c r="AI1913" s="55">
        <f t="shared" si="526"/>
        <v>0</v>
      </c>
      <c r="AJ1913" s="55">
        <f t="shared" si="527"/>
        <v>0</v>
      </c>
      <c r="AK1913" s="55">
        <f t="shared" si="518"/>
        <v>0</v>
      </c>
      <c r="AL1913" s="55">
        <f t="shared" si="519"/>
        <v>0</v>
      </c>
      <c r="AM1913" s="55">
        <f t="shared" si="520"/>
        <v>0</v>
      </c>
    </row>
    <row r="1914" spans="1:39" x14ac:dyDescent="0.25">
      <c r="A1914" s="47">
        <v>1910</v>
      </c>
      <c r="B1914" s="358" t="str">
        <f>IF(AND(E1914&lt;&gt;0,D1914&lt;&gt;0,F1914&lt;&gt;0),IF(C1914&lt;&gt;0,CONCATENATE(C1914,"-AGr",VLOOKUP(D1914,Listen!$A$2:$G$45,7,FALSE),"-",E1914,"-",F1914,),CONCATENATE("AGr",VLOOKUP(D1914,Listen!$A$2:$G$45,7,FALSE),"-",E1914,"-",F1914)),"keine vollständige ID")</f>
        <v>keine vollständige ID</v>
      </c>
      <c r="C1914" s="359">
        <f>'[2]III_SAV-Details_NB'!B1920</f>
        <v>0</v>
      </c>
      <c r="D1914" s="359">
        <f>'[2]III_SAV-Details_NB'!C1920</f>
        <v>0</v>
      </c>
      <c r="E1914" s="359">
        <f>'[2]III_SAV-Details_NB'!D1920</f>
        <v>0</v>
      </c>
      <c r="F1914" s="490"/>
      <c r="G1914" s="281">
        <f>'[2]III_SAV-Details_NB'!X1920</f>
        <v>0</v>
      </c>
      <c r="H1914" s="281">
        <f t="shared" si="521"/>
        <v>0</v>
      </c>
      <c r="I1914" s="281">
        <f>IF(con_EOGJahr=2025,'[2]III_SAV-Details_NB'!AA1920,IF(con_EOGJahr=2026,'[2]III_SAV-Details_NB'!AB1920,'[2]III_SAV-Details_NB'!AC1920))</f>
        <v>0</v>
      </c>
      <c r="J1914" s="282"/>
      <c r="K1914" s="282"/>
      <c r="L1914" s="282"/>
      <c r="M1914" s="282"/>
      <c r="N1914" s="282"/>
      <c r="O1914" s="282"/>
      <c r="P1914" s="52">
        <f t="shared" si="522"/>
        <v>0</v>
      </c>
      <c r="Q1914" s="60"/>
      <c r="R1914" s="53">
        <f t="shared" si="528"/>
        <v>0</v>
      </c>
      <c r="S1914" s="59"/>
      <c r="T1914" s="61"/>
      <c r="U1914" s="342" t="str">
        <f t="shared" si="532"/>
        <v>k.A.</v>
      </c>
      <c r="V1914" s="343" t="str">
        <f t="shared" si="529"/>
        <v>k.A.</v>
      </c>
      <c r="W1914" s="343" t="str">
        <f>IFERROR(IF(OR($D1914="",$E1914=0,con_Ende=0),"k.A.",IF(VLOOKUP($D1914,rng_ND,5,0)="Nein",VLOOKUP($D1914,rng_ND,2,FALSE),MIN(VLOOKUP($D1914,rng_ND,2,FALSE),A_Stammdaten!$B$19-D_SAV!$E1914+1))),"k.A.")</f>
        <v>k.A.</v>
      </c>
      <c r="X1914" s="343" t="str">
        <f t="shared" si="530"/>
        <v>k.A.</v>
      </c>
      <c r="Y1914" s="62"/>
      <c r="Z1914" s="48">
        <f t="shared" si="531"/>
        <v>0</v>
      </c>
      <c r="AA1914" s="457"/>
      <c r="AB1914" s="55">
        <f t="shared" si="523"/>
        <v>0</v>
      </c>
      <c r="AC1914" s="55">
        <f>IF(A_Stammdaten!$B$25="ja",D_SAV!AA1914,D_SAV!AB1914)</f>
        <v>0</v>
      </c>
      <c r="AD1914" s="478">
        <f>IF(AC1914=0,0,IF(U1914-(con_EOGJahr-D_SAV!E1914)&lt;=0,AC1914,AC1914/V1914))</f>
        <v>0</v>
      </c>
      <c r="AE1914" s="478">
        <f>IFERROR(IF(AND(VLOOKUP(D1914,rng_ND,5,FALSE)="Ja",D_SAV!T1914="degressiv"),D_SAV!AC1914*Y1914/100,0),0)</f>
        <v>0</v>
      </c>
      <c r="AF1914" s="55">
        <f>IFERROR(IF(VLOOKUP(D1914,rng_ND,5,FALSE)="Ja",MAX(D_SAV!AD1914:AE1914),D_SAV!AD1914),0)</f>
        <v>0</v>
      </c>
      <c r="AG1914" s="55">
        <f t="shared" si="524"/>
        <v>0</v>
      </c>
      <c r="AH1914" s="55">
        <f t="shared" si="525"/>
        <v>0</v>
      </c>
      <c r="AI1914" s="55">
        <f t="shared" si="526"/>
        <v>0</v>
      </c>
      <c r="AJ1914" s="55">
        <f t="shared" si="527"/>
        <v>0</v>
      </c>
      <c r="AK1914" s="55">
        <f t="shared" si="518"/>
        <v>0</v>
      </c>
      <c r="AL1914" s="55">
        <f t="shared" si="519"/>
        <v>0</v>
      </c>
      <c r="AM1914" s="55">
        <f t="shared" si="520"/>
        <v>0</v>
      </c>
    </row>
    <row r="1915" spans="1:39" x14ac:dyDescent="0.25">
      <c r="A1915" s="47">
        <v>1911</v>
      </c>
      <c r="B1915" s="358" t="str">
        <f>IF(AND(E1915&lt;&gt;0,D1915&lt;&gt;0,F1915&lt;&gt;0),IF(C1915&lt;&gt;0,CONCATENATE(C1915,"-AGr",VLOOKUP(D1915,Listen!$A$2:$G$45,7,FALSE),"-",E1915,"-",F1915,),CONCATENATE("AGr",VLOOKUP(D1915,Listen!$A$2:$G$45,7,FALSE),"-",E1915,"-",F1915)),"keine vollständige ID")</f>
        <v>keine vollständige ID</v>
      </c>
      <c r="C1915" s="359">
        <f>'[2]III_SAV-Details_NB'!B1921</f>
        <v>0</v>
      </c>
      <c r="D1915" s="359">
        <f>'[2]III_SAV-Details_NB'!C1921</f>
        <v>0</v>
      </c>
      <c r="E1915" s="359">
        <f>'[2]III_SAV-Details_NB'!D1921</f>
        <v>0</v>
      </c>
      <c r="F1915" s="490"/>
      <c r="G1915" s="281">
        <f>'[2]III_SAV-Details_NB'!X1921</f>
        <v>0</v>
      </c>
      <c r="H1915" s="281">
        <f t="shared" si="521"/>
        <v>0</v>
      </c>
      <c r="I1915" s="281">
        <f>IF(con_EOGJahr=2025,'[2]III_SAV-Details_NB'!AA1921,IF(con_EOGJahr=2026,'[2]III_SAV-Details_NB'!AB1921,'[2]III_SAV-Details_NB'!AC1921))</f>
        <v>0</v>
      </c>
      <c r="J1915" s="282"/>
      <c r="K1915" s="282"/>
      <c r="L1915" s="282"/>
      <c r="M1915" s="282"/>
      <c r="N1915" s="282"/>
      <c r="O1915" s="282"/>
      <c r="P1915" s="52">
        <f t="shared" si="522"/>
        <v>0</v>
      </c>
      <c r="Q1915" s="60"/>
      <c r="R1915" s="53">
        <f t="shared" si="528"/>
        <v>0</v>
      </c>
      <c r="S1915" s="59"/>
      <c r="T1915" s="61"/>
      <c r="U1915" s="342" t="str">
        <f t="shared" si="532"/>
        <v>k.A.</v>
      </c>
      <c r="V1915" s="343" t="str">
        <f t="shared" si="529"/>
        <v>k.A.</v>
      </c>
      <c r="W1915" s="343" t="str">
        <f>IFERROR(IF(OR($D1915="",$E1915=0,con_Ende=0),"k.A.",IF(VLOOKUP($D1915,rng_ND,5,0)="Nein",VLOOKUP($D1915,rng_ND,2,FALSE),MIN(VLOOKUP($D1915,rng_ND,2,FALSE),A_Stammdaten!$B$19-D_SAV!$E1915+1))),"k.A.")</f>
        <v>k.A.</v>
      </c>
      <c r="X1915" s="343" t="str">
        <f t="shared" si="530"/>
        <v>k.A.</v>
      </c>
      <c r="Y1915" s="62"/>
      <c r="Z1915" s="48">
        <f t="shared" si="531"/>
        <v>0</v>
      </c>
      <c r="AA1915" s="457"/>
      <c r="AB1915" s="55">
        <f t="shared" si="523"/>
        <v>0</v>
      </c>
      <c r="AC1915" s="55">
        <f>IF(A_Stammdaten!$B$25="ja",D_SAV!AA1915,D_SAV!AB1915)</f>
        <v>0</v>
      </c>
      <c r="AD1915" s="478">
        <f>IF(AC1915=0,0,IF(U1915-(con_EOGJahr-D_SAV!E1915)&lt;=0,AC1915,AC1915/V1915))</f>
        <v>0</v>
      </c>
      <c r="AE1915" s="478">
        <f>IFERROR(IF(AND(VLOOKUP(D1915,rng_ND,5,FALSE)="Ja",D_SAV!T1915="degressiv"),D_SAV!AC1915*Y1915/100,0),0)</f>
        <v>0</v>
      </c>
      <c r="AF1915" s="55">
        <f>IFERROR(IF(VLOOKUP(D1915,rng_ND,5,FALSE)="Ja",MAX(D_SAV!AD1915:AE1915),D_SAV!AD1915),0)</f>
        <v>0</v>
      </c>
      <c r="AG1915" s="55">
        <f t="shared" si="524"/>
        <v>0</v>
      </c>
      <c r="AH1915" s="55">
        <f t="shared" si="525"/>
        <v>0</v>
      </c>
      <c r="AI1915" s="55">
        <f t="shared" si="526"/>
        <v>0</v>
      </c>
      <c r="AJ1915" s="55">
        <f t="shared" si="527"/>
        <v>0</v>
      </c>
      <c r="AK1915" s="55">
        <f t="shared" si="518"/>
        <v>0</v>
      </c>
      <c r="AL1915" s="55">
        <f t="shared" si="519"/>
        <v>0</v>
      </c>
      <c r="AM1915" s="55">
        <f t="shared" si="520"/>
        <v>0</v>
      </c>
    </row>
    <row r="1916" spans="1:39" x14ac:dyDescent="0.25">
      <c r="A1916" s="47">
        <v>1912</v>
      </c>
      <c r="B1916" s="358" t="str">
        <f>IF(AND(E1916&lt;&gt;0,D1916&lt;&gt;0,F1916&lt;&gt;0),IF(C1916&lt;&gt;0,CONCATENATE(C1916,"-AGr",VLOOKUP(D1916,Listen!$A$2:$G$45,7,FALSE),"-",E1916,"-",F1916,),CONCATENATE("AGr",VLOOKUP(D1916,Listen!$A$2:$G$45,7,FALSE),"-",E1916,"-",F1916)),"keine vollständige ID")</f>
        <v>keine vollständige ID</v>
      </c>
      <c r="C1916" s="359">
        <f>'[2]III_SAV-Details_NB'!B1922</f>
        <v>0</v>
      </c>
      <c r="D1916" s="359">
        <f>'[2]III_SAV-Details_NB'!C1922</f>
        <v>0</v>
      </c>
      <c r="E1916" s="359">
        <f>'[2]III_SAV-Details_NB'!D1922</f>
        <v>0</v>
      </c>
      <c r="F1916" s="490"/>
      <c r="G1916" s="281">
        <f>'[2]III_SAV-Details_NB'!X1922</f>
        <v>0</v>
      </c>
      <c r="H1916" s="281">
        <f t="shared" si="521"/>
        <v>0</v>
      </c>
      <c r="I1916" s="281">
        <f>IF(con_EOGJahr=2025,'[2]III_SAV-Details_NB'!AA1922,IF(con_EOGJahr=2026,'[2]III_SAV-Details_NB'!AB1922,'[2]III_SAV-Details_NB'!AC1922))</f>
        <v>0</v>
      </c>
      <c r="J1916" s="282"/>
      <c r="K1916" s="282"/>
      <c r="L1916" s="282"/>
      <c r="M1916" s="282"/>
      <c r="N1916" s="282"/>
      <c r="O1916" s="282"/>
      <c r="P1916" s="52">
        <f t="shared" si="522"/>
        <v>0</v>
      </c>
      <c r="Q1916" s="60"/>
      <c r="R1916" s="53">
        <f t="shared" si="528"/>
        <v>0</v>
      </c>
      <c r="S1916" s="59"/>
      <c r="T1916" s="61"/>
      <c r="U1916" s="342" t="str">
        <f t="shared" si="532"/>
        <v>k.A.</v>
      </c>
      <c r="V1916" s="343" t="str">
        <f t="shared" si="529"/>
        <v>k.A.</v>
      </c>
      <c r="W1916" s="343" t="str">
        <f>IFERROR(IF(OR($D1916="",$E1916=0,con_Ende=0),"k.A.",IF(VLOOKUP($D1916,rng_ND,5,0)="Nein",VLOOKUP($D1916,rng_ND,2,FALSE),MIN(VLOOKUP($D1916,rng_ND,2,FALSE),A_Stammdaten!$B$19-D_SAV!$E1916+1))),"k.A.")</f>
        <v>k.A.</v>
      </c>
      <c r="X1916" s="343" t="str">
        <f t="shared" si="530"/>
        <v>k.A.</v>
      </c>
      <c r="Y1916" s="62"/>
      <c r="Z1916" s="48">
        <f t="shared" si="531"/>
        <v>0</v>
      </c>
      <c r="AA1916" s="457"/>
      <c r="AB1916" s="55">
        <f t="shared" si="523"/>
        <v>0</v>
      </c>
      <c r="AC1916" s="55">
        <f>IF(A_Stammdaten!$B$25="ja",D_SAV!AA1916,D_SAV!AB1916)</f>
        <v>0</v>
      </c>
      <c r="AD1916" s="478">
        <f>IF(AC1916=0,0,IF(U1916-(con_EOGJahr-D_SAV!E1916)&lt;=0,AC1916,AC1916/V1916))</f>
        <v>0</v>
      </c>
      <c r="AE1916" s="478">
        <f>IFERROR(IF(AND(VLOOKUP(D1916,rng_ND,5,FALSE)="Ja",D_SAV!T1916="degressiv"),D_SAV!AC1916*Y1916/100,0),0)</f>
        <v>0</v>
      </c>
      <c r="AF1916" s="55">
        <f>IFERROR(IF(VLOOKUP(D1916,rng_ND,5,FALSE)="Ja",MAX(D_SAV!AD1916:AE1916),D_SAV!AD1916),0)</f>
        <v>0</v>
      </c>
      <c r="AG1916" s="55">
        <f t="shared" si="524"/>
        <v>0</v>
      </c>
      <c r="AH1916" s="55">
        <f t="shared" si="525"/>
        <v>0</v>
      </c>
      <c r="AI1916" s="55">
        <f t="shared" si="526"/>
        <v>0</v>
      </c>
      <c r="AJ1916" s="55">
        <f t="shared" si="527"/>
        <v>0</v>
      </c>
      <c r="AK1916" s="55">
        <f t="shared" si="518"/>
        <v>0</v>
      </c>
      <c r="AL1916" s="55">
        <f t="shared" si="519"/>
        <v>0</v>
      </c>
      <c r="AM1916" s="55">
        <f t="shared" si="520"/>
        <v>0</v>
      </c>
    </row>
    <row r="1917" spans="1:39" x14ac:dyDescent="0.25">
      <c r="A1917" s="47">
        <v>1913</v>
      </c>
      <c r="B1917" s="358" t="str">
        <f>IF(AND(E1917&lt;&gt;0,D1917&lt;&gt;0,F1917&lt;&gt;0),IF(C1917&lt;&gt;0,CONCATENATE(C1917,"-AGr",VLOOKUP(D1917,Listen!$A$2:$G$45,7,FALSE),"-",E1917,"-",F1917,),CONCATENATE("AGr",VLOOKUP(D1917,Listen!$A$2:$G$45,7,FALSE),"-",E1917,"-",F1917)),"keine vollständige ID")</f>
        <v>keine vollständige ID</v>
      </c>
      <c r="C1917" s="359">
        <f>'[2]III_SAV-Details_NB'!B1923</f>
        <v>0</v>
      </c>
      <c r="D1917" s="359">
        <f>'[2]III_SAV-Details_NB'!C1923</f>
        <v>0</v>
      </c>
      <c r="E1917" s="359">
        <f>'[2]III_SAV-Details_NB'!D1923</f>
        <v>0</v>
      </c>
      <c r="F1917" s="490"/>
      <c r="G1917" s="281">
        <f>'[2]III_SAV-Details_NB'!X1923</f>
        <v>0</v>
      </c>
      <c r="H1917" s="281">
        <f t="shared" si="521"/>
        <v>0</v>
      </c>
      <c r="I1917" s="281">
        <f>IF(con_EOGJahr=2025,'[2]III_SAV-Details_NB'!AA1923,IF(con_EOGJahr=2026,'[2]III_SAV-Details_NB'!AB1923,'[2]III_SAV-Details_NB'!AC1923))</f>
        <v>0</v>
      </c>
      <c r="J1917" s="282"/>
      <c r="K1917" s="282"/>
      <c r="L1917" s="282"/>
      <c r="M1917" s="282"/>
      <c r="N1917" s="282"/>
      <c r="O1917" s="282"/>
      <c r="P1917" s="52">
        <f t="shared" si="522"/>
        <v>0</v>
      </c>
      <c r="Q1917" s="60"/>
      <c r="R1917" s="53">
        <f t="shared" si="528"/>
        <v>0</v>
      </c>
      <c r="S1917" s="59"/>
      <c r="T1917" s="61"/>
      <c r="U1917" s="342" t="str">
        <f t="shared" si="532"/>
        <v>k.A.</v>
      </c>
      <c r="V1917" s="343" t="str">
        <f t="shared" si="529"/>
        <v>k.A.</v>
      </c>
      <c r="W1917" s="343" t="str">
        <f>IFERROR(IF(OR($D1917="",$E1917=0,con_Ende=0),"k.A.",IF(VLOOKUP($D1917,rng_ND,5,0)="Nein",VLOOKUP($D1917,rng_ND,2,FALSE),MIN(VLOOKUP($D1917,rng_ND,2,FALSE),A_Stammdaten!$B$19-D_SAV!$E1917+1))),"k.A.")</f>
        <v>k.A.</v>
      </c>
      <c r="X1917" s="343" t="str">
        <f t="shared" si="530"/>
        <v>k.A.</v>
      </c>
      <c r="Y1917" s="62"/>
      <c r="Z1917" s="48">
        <f t="shared" si="531"/>
        <v>0</v>
      </c>
      <c r="AA1917" s="457"/>
      <c r="AB1917" s="55">
        <f t="shared" si="523"/>
        <v>0</v>
      </c>
      <c r="AC1917" s="55">
        <f>IF(A_Stammdaten!$B$25="ja",D_SAV!AA1917,D_SAV!AB1917)</f>
        <v>0</v>
      </c>
      <c r="AD1917" s="478">
        <f>IF(AC1917=0,0,IF(U1917-(con_EOGJahr-D_SAV!E1917)&lt;=0,AC1917,AC1917/V1917))</f>
        <v>0</v>
      </c>
      <c r="AE1917" s="478">
        <f>IFERROR(IF(AND(VLOOKUP(D1917,rng_ND,5,FALSE)="Ja",D_SAV!T1917="degressiv"),D_SAV!AC1917*Y1917/100,0),0)</f>
        <v>0</v>
      </c>
      <c r="AF1917" s="55">
        <f>IFERROR(IF(VLOOKUP(D1917,rng_ND,5,FALSE)="Ja",MAX(D_SAV!AD1917:AE1917),D_SAV!AD1917),0)</f>
        <v>0</v>
      </c>
      <c r="AG1917" s="55">
        <f t="shared" si="524"/>
        <v>0</v>
      </c>
      <c r="AH1917" s="55">
        <f t="shared" si="525"/>
        <v>0</v>
      </c>
      <c r="AI1917" s="55">
        <f t="shared" si="526"/>
        <v>0</v>
      </c>
      <c r="AJ1917" s="55">
        <f t="shared" si="527"/>
        <v>0</v>
      </c>
      <c r="AK1917" s="55">
        <f t="shared" si="518"/>
        <v>0</v>
      </c>
      <c r="AL1917" s="55">
        <f t="shared" si="519"/>
        <v>0</v>
      </c>
      <c r="AM1917" s="55">
        <f t="shared" si="520"/>
        <v>0</v>
      </c>
    </row>
    <row r="1918" spans="1:39" x14ac:dyDescent="0.25">
      <c r="A1918" s="47">
        <v>1914</v>
      </c>
      <c r="B1918" s="358" t="str">
        <f>IF(AND(E1918&lt;&gt;0,D1918&lt;&gt;0,F1918&lt;&gt;0),IF(C1918&lt;&gt;0,CONCATENATE(C1918,"-AGr",VLOOKUP(D1918,Listen!$A$2:$G$45,7,FALSE),"-",E1918,"-",F1918,),CONCATENATE("AGr",VLOOKUP(D1918,Listen!$A$2:$G$45,7,FALSE),"-",E1918,"-",F1918)),"keine vollständige ID")</f>
        <v>keine vollständige ID</v>
      </c>
      <c r="C1918" s="359">
        <f>'[2]III_SAV-Details_NB'!B1924</f>
        <v>0</v>
      </c>
      <c r="D1918" s="359">
        <f>'[2]III_SAV-Details_NB'!C1924</f>
        <v>0</v>
      </c>
      <c r="E1918" s="359">
        <f>'[2]III_SAV-Details_NB'!D1924</f>
        <v>0</v>
      </c>
      <c r="F1918" s="490"/>
      <c r="G1918" s="281">
        <f>'[2]III_SAV-Details_NB'!X1924</f>
        <v>0</v>
      </c>
      <c r="H1918" s="281">
        <f t="shared" si="521"/>
        <v>0</v>
      </c>
      <c r="I1918" s="281">
        <f>IF(con_EOGJahr=2025,'[2]III_SAV-Details_NB'!AA1924,IF(con_EOGJahr=2026,'[2]III_SAV-Details_NB'!AB1924,'[2]III_SAV-Details_NB'!AC1924))</f>
        <v>0</v>
      </c>
      <c r="J1918" s="282"/>
      <c r="K1918" s="282"/>
      <c r="L1918" s="282"/>
      <c r="M1918" s="282"/>
      <c r="N1918" s="282"/>
      <c r="O1918" s="282"/>
      <c r="P1918" s="52">
        <f t="shared" si="522"/>
        <v>0</v>
      </c>
      <c r="Q1918" s="60"/>
      <c r="R1918" s="53">
        <f t="shared" si="528"/>
        <v>0</v>
      </c>
      <c r="S1918" s="59"/>
      <c r="T1918" s="61"/>
      <c r="U1918" s="342" t="str">
        <f t="shared" si="532"/>
        <v>k.A.</v>
      </c>
      <c r="V1918" s="343" t="str">
        <f t="shared" si="529"/>
        <v>k.A.</v>
      </c>
      <c r="W1918" s="343" t="str">
        <f>IFERROR(IF(OR($D1918="",$E1918=0,con_Ende=0),"k.A.",IF(VLOOKUP($D1918,rng_ND,5,0)="Nein",VLOOKUP($D1918,rng_ND,2,FALSE),MIN(VLOOKUP($D1918,rng_ND,2,FALSE),A_Stammdaten!$B$19-D_SAV!$E1918+1))),"k.A.")</f>
        <v>k.A.</v>
      </c>
      <c r="X1918" s="343" t="str">
        <f t="shared" si="530"/>
        <v>k.A.</v>
      </c>
      <c r="Y1918" s="62"/>
      <c r="Z1918" s="48">
        <f t="shared" si="531"/>
        <v>0</v>
      </c>
      <c r="AA1918" s="457"/>
      <c r="AB1918" s="55">
        <f t="shared" si="523"/>
        <v>0</v>
      </c>
      <c r="AC1918" s="55">
        <f>IF(A_Stammdaten!$B$25="ja",D_SAV!AA1918,D_SAV!AB1918)</f>
        <v>0</v>
      </c>
      <c r="AD1918" s="478">
        <f>IF(AC1918=0,0,IF(U1918-(con_EOGJahr-D_SAV!E1918)&lt;=0,AC1918,AC1918/V1918))</f>
        <v>0</v>
      </c>
      <c r="AE1918" s="478">
        <f>IFERROR(IF(AND(VLOOKUP(D1918,rng_ND,5,FALSE)="Ja",D_SAV!T1918="degressiv"),D_SAV!AC1918*Y1918/100,0),0)</f>
        <v>0</v>
      </c>
      <c r="AF1918" s="55">
        <f>IFERROR(IF(VLOOKUP(D1918,rng_ND,5,FALSE)="Ja",MAX(D_SAV!AD1918:AE1918),D_SAV!AD1918),0)</f>
        <v>0</v>
      </c>
      <c r="AG1918" s="55">
        <f t="shared" si="524"/>
        <v>0</v>
      </c>
      <c r="AH1918" s="55">
        <f t="shared" si="525"/>
        <v>0</v>
      </c>
      <c r="AI1918" s="55">
        <f t="shared" si="526"/>
        <v>0</v>
      </c>
      <c r="AJ1918" s="55">
        <f t="shared" si="527"/>
        <v>0</v>
      </c>
      <c r="AK1918" s="55">
        <f t="shared" si="518"/>
        <v>0</v>
      </c>
      <c r="AL1918" s="55">
        <f t="shared" si="519"/>
        <v>0</v>
      </c>
      <c r="AM1918" s="55">
        <f t="shared" si="520"/>
        <v>0</v>
      </c>
    </row>
    <row r="1919" spans="1:39" x14ac:dyDescent="0.25">
      <c r="A1919" s="47">
        <v>1915</v>
      </c>
      <c r="B1919" s="358" t="str">
        <f>IF(AND(E1919&lt;&gt;0,D1919&lt;&gt;0,F1919&lt;&gt;0),IF(C1919&lt;&gt;0,CONCATENATE(C1919,"-AGr",VLOOKUP(D1919,Listen!$A$2:$G$45,7,FALSE),"-",E1919,"-",F1919,),CONCATENATE("AGr",VLOOKUP(D1919,Listen!$A$2:$G$45,7,FALSE),"-",E1919,"-",F1919)),"keine vollständige ID")</f>
        <v>keine vollständige ID</v>
      </c>
      <c r="C1919" s="359">
        <f>'[2]III_SAV-Details_NB'!B1925</f>
        <v>0</v>
      </c>
      <c r="D1919" s="359">
        <f>'[2]III_SAV-Details_NB'!C1925</f>
        <v>0</v>
      </c>
      <c r="E1919" s="359">
        <f>'[2]III_SAV-Details_NB'!D1925</f>
        <v>0</v>
      </c>
      <c r="F1919" s="490"/>
      <c r="G1919" s="281">
        <f>'[2]III_SAV-Details_NB'!X1925</f>
        <v>0</v>
      </c>
      <c r="H1919" s="281">
        <f t="shared" si="521"/>
        <v>0</v>
      </c>
      <c r="I1919" s="281">
        <f>IF(con_EOGJahr=2025,'[2]III_SAV-Details_NB'!AA1925,IF(con_EOGJahr=2026,'[2]III_SAV-Details_NB'!AB1925,'[2]III_SAV-Details_NB'!AC1925))</f>
        <v>0</v>
      </c>
      <c r="J1919" s="282"/>
      <c r="K1919" s="282"/>
      <c r="L1919" s="282"/>
      <c r="M1919" s="282"/>
      <c r="N1919" s="282"/>
      <c r="O1919" s="282"/>
      <c r="P1919" s="52">
        <f t="shared" si="522"/>
        <v>0</v>
      </c>
      <c r="Q1919" s="60"/>
      <c r="R1919" s="53">
        <f t="shared" si="528"/>
        <v>0</v>
      </c>
      <c r="S1919" s="59"/>
      <c r="T1919" s="61"/>
      <c r="U1919" s="342" t="str">
        <f t="shared" si="532"/>
        <v>k.A.</v>
      </c>
      <c r="V1919" s="343" t="str">
        <f t="shared" si="529"/>
        <v>k.A.</v>
      </c>
      <c r="W1919" s="343" t="str">
        <f>IFERROR(IF(OR($D1919="",$E1919=0,con_Ende=0),"k.A.",IF(VLOOKUP($D1919,rng_ND,5,0)="Nein",VLOOKUP($D1919,rng_ND,2,FALSE),MIN(VLOOKUP($D1919,rng_ND,2,FALSE),A_Stammdaten!$B$19-D_SAV!$E1919+1))),"k.A.")</f>
        <v>k.A.</v>
      </c>
      <c r="X1919" s="343" t="str">
        <f t="shared" si="530"/>
        <v>k.A.</v>
      </c>
      <c r="Y1919" s="62"/>
      <c r="Z1919" s="48">
        <f t="shared" si="531"/>
        <v>0</v>
      </c>
      <c r="AA1919" s="457"/>
      <c r="AB1919" s="55">
        <f t="shared" si="523"/>
        <v>0</v>
      </c>
      <c r="AC1919" s="55">
        <f>IF(A_Stammdaten!$B$25="ja",D_SAV!AA1919,D_SAV!AB1919)</f>
        <v>0</v>
      </c>
      <c r="AD1919" s="478">
        <f>IF(AC1919=0,0,IF(U1919-(con_EOGJahr-D_SAV!E1919)&lt;=0,AC1919,AC1919/V1919))</f>
        <v>0</v>
      </c>
      <c r="AE1919" s="478">
        <f>IFERROR(IF(AND(VLOOKUP(D1919,rng_ND,5,FALSE)="Ja",D_SAV!T1919="degressiv"),D_SAV!AC1919*Y1919/100,0),0)</f>
        <v>0</v>
      </c>
      <c r="AF1919" s="55">
        <f>IFERROR(IF(VLOOKUP(D1919,rng_ND,5,FALSE)="Ja",MAX(D_SAV!AD1919:AE1919),D_SAV!AD1919),0)</f>
        <v>0</v>
      </c>
      <c r="AG1919" s="55">
        <f t="shared" si="524"/>
        <v>0</v>
      </c>
      <c r="AH1919" s="55">
        <f t="shared" si="525"/>
        <v>0</v>
      </c>
      <c r="AI1919" s="55">
        <f t="shared" si="526"/>
        <v>0</v>
      </c>
      <c r="AJ1919" s="55">
        <f t="shared" si="527"/>
        <v>0</v>
      </c>
      <c r="AK1919" s="55">
        <f t="shared" si="518"/>
        <v>0</v>
      </c>
      <c r="AL1919" s="55">
        <f t="shared" si="519"/>
        <v>0</v>
      </c>
      <c r="AM1919" s="55">
        <f t="shared" si="520"/>
        <v>0</v>
      </c>
    </row>
    <row r="1920" spans="1:39" x14ac:dyDescent="0.25">
      <c r="A1920" s="47">
        <v>1916</v>
      </c>
      <c r="B1920" s="358" t="str">
        <f>IF(AND(E1920&lt;&gt;0,D1920&lt;&gt;0,F1920&lt;&gt;0),IF(C1920&lt;&gt;0,CONCATENATE(C1920,"-AGr",VLOOKUP(D1920,Listen!$A$2:$G$45,7,FALSE),"-",E1920,"-",F1920,),CONCATENATE("AGr",VLOOKUP(D1920,Listen!$A$2:$G$45,7,FALSE),"-",E1920,"-",F1920)),"keine vollständige ID")</f>
        <v>keine vollständige ID</v>
      </c>
      <c r="C1920" s="359">
        <f>'[2]III_SAV-Details_NB'!B1926</f>
        <v>0</v>
      </c>
      <c r="D1920" s="359">
        <f>'[2]III_SAV-Details_NB'!C1926</f>
        <v>0</v>
      </c>
      <c r="E1920" s="359">
        <f>'[2]III_SAV-Details_NB'!D1926</f>
        <v>0</v>
      </c>
      <c r="F1920" s="490"/>
      <c r="G1920" s="281">
        <f>'[2]III_SAV-Details_NB'!X1926</f>
        <v>0</v>
      </c>
      <c r="H1920" s="281">
        <f t="shared" si="521"/>
        <v>0</v>
      </c>
      <c r="I1920" s="281">
        <f>IF(con_EOGJahr=2025,'[2]III_SAV-Details_NB'!AA1926,IF(con_EOGJahr=2026,'[2]III_SAV-Details_NB'!AB1926,'[2]III_SAV-Details_NB'!AC1926))</f>
        <v>0</v>
      </c>
      <c r="J1920" s="282"/>
      <c r="K1920" s="282"/>
      <c r="L1920" s="282"/>
      <c r="M1920" s="282"/>
      <c r="N1920" s="282"/>
      <c r="O1920" s="282"/>
      <c r="P1920" s="52">
        <f t="shared" si="522"/>
        <v>0</v>
      </c>
      <c r="Q1920" s="60"/>
      <c r="R1920" s="53">
        <f t="shared" si="528"/>
        <v>0</v>
      </c>
      <c r="S1920" s="59"/>
      <c r="T1920" s="61"/>
      <c r="U1920" s="342" t="str">
        <f t="shared" si="532"/>
        <v>k.A.</v>
      </c>
      <c r="V1920" s="343" t="str">
        <f t="shared" si="529"/>
        <v>k.A.</v>
      </c>
      <c r="W1920" s="343" t="str">
        <f>IFERROR(IF(OR($D1920="",$E1920=0,con_Ende=0),"k.A.",IF(VLOOKUP($D1920,rng_ND,5,0)="Nein",VLOOKUP($D1920,rng_ND,2,FALSE),MIN(VLOOKUP($D1920,rng_ND,2,FALSE),A_Stammdaten!$B$19-D_SAV!$E1920+1))),"k.A.")</f>
        <v>k.A.</v>
      </c>
      <c r="X1920" s="343" t="str">
        <f t="shared" si="530"/>
        <v>k.A.</v>
      </c>
      <c r="Y1920" s="62"/>
      <c r="Z1920" s="48">
        <f t="shared" si="531"/>
        <v>0</v>
      </c>
      <c r="AA1920" s="457"/>
      <c r="AB1920" s="55">
        <f t="shared" si="523"/>
        <v>0</v>
      </c>
      <c r="AC1920" s="55">
        <f>IF(A_Stammdaten!$B$25="ja",D_SAV!AA1920,D_SAV!AB1920)</f>
        <v>0</v>
      </c>
      <c r="AD1920" s="478">
        <f>IF(AC1920=0,0,IF(U1920-(con_EOGJahr-D_SAV!E1920)&lt;=0,AC1920,AC1920/V1920))</f>
        <v>0</v>
      </c>
      <c r="AE1920" s="478">
        <f>IFERROR(IF(AND(VLOOKUP(D1920,rng_ND,5,FALSE)="Ja",D_SAV!T1920="degressiv"),D_SAV!AC1920*Y1920/100,0),0)</f>
        <v>0</v>
      </c>
      <c r="AF1920" s="55">
        <f>IFERROR(IF(VLOOKUP(D1920,rng_ND,5,FALSE)="Ja",MAX(D_SAV!AD1920:AE1920),D_SAV!AD1920),0)</f>
        <v>0</v>
      </c>
      <c r="AG1920" s="55">
        <f t="shared" si="524"/>
        <v>0</v>
      </c>
      <c r="AH1920" s="55">
        <f t="shared" si="525"/>
        <v>0</v>
      </c>
      <c r="AI1920" s="55">
        <f t="shared" si="526"/>
        <v>0</v>
      </c>
      <c r="AJ1920" s="55">
        <f t="shared" si="527"/>
        <v>0</v>
      </c>
      <c r="AK1920" s="55">
        <f t="shared" si="518"/>
        <v>0</v>
      </c>
      <c r="AL1920" s="55">
        <f t="shared" si="519"/>
        <v>0</v>
      </c>
      <c r="AM1920" s="55">
        <f t="shared" si="520"/>
        <v>0</v>
      </c>
    </row>
    <row r="1921" spans="1:39" x14ac:dyDescent="0.25">
      <c r="A1921" s="47">
        <v>1917</v>
      </c>
      <c r="B1921" s="358" t="str">
        <f>IF(AND(E1921&lt;&gt;0,D1921&lt;&gt;0,F1921&lt;&gt;0),IF(C1921&lt;&gt;0,CONCATENATE(C1921,"-AGr",VLOOKUP(D1921,Listen!$A$2:$G$45,7,FALSE),"-",E1921,"-",F1921,),CONCATENATE("AGr",VLOOKUP(D1921,Listen!$A$2:$G$45,7,FALSE),"-",E1921,"-",F1921)),"keine vollständige ID")</f>
        <v>keine vollständige ID</v>
      </c>
      <c r="C1921" s="359">
        <f>'[2]III_SAV-Details_NB'!B1927</f>
        <v>0</v>
      </c>
      <c r="D1921" s="359">
        <f>'[2]III_SAV-Details_NB'!C1927</f>
        <v>0</v>
      </c>
      <c r="E1921" s="359">
        <f>'[2]III_SAV-Details_NB'!D1927</f>
        <v>0</v>
      </c>
      <c r="F1921" s="490"/>
      <c r="G1921" s="281">
        <f>'[2]III_SAV-Details_NB'!X1927</f>
        <v>0</v>
      </c>
      <c r="H1921" s="281">
        <f t="shared" si="521"/>
        <v>0</v>
      </c>
      <c r="I1921" s="281">
        <f>IF(con_EOGJahr=2025,'[2]III_SAV-Details_NB'!AA1927,IF(con_EOGJahr=2026,'[2]III_SAV-Details_NB'!AB1927,'[2]III_SAV-Details_NB'!AC1927))</f>
        <v>0</v>
      </c>
      <c r="J1921" s="282"/>
      <c r="K1921" s="282"/>
      <c r="L1921" s="282"/>
      <c r="M1921" s="282"/>
      <c r="N1921" s="282"/>
      <c r="O1921" s="282"/>
      <c r="P1921" s="52">
        <f t="shared" si="522"/>
        <v>0</v>
      </c>
      <c r="Q1921" s="60"/>
      <c r="R1921" s="53">
        <f t="shared" si="528"/>
        <v>0</v>
      </c>
      <c r="S1921" s="59"/>
      <c r="T1921" s="61"/>
      <c r="U1921" s="342" t="str">
        <f t="shared" si="532"/>
        <v>k.A.</v>
      </c>
      <c r="V1921" s="343" t="str">
        <f t="shared" si="529"/>
        <v>k.A.</v>
      </c>
      <c r="W1921" s="343" t="str">
        <f>IFERROR(IF(OR($D1921="",$E1921=0,con_Ende=0),"k.A.",IF(VLOOKUP($D1921,rng_ND,5,0)="Nein",VLOOKUP($D1921,rng_ND,2,FALSE),MIN(VLOOKUP($D1921,rng_ND,2,FALSE),A_Stammdaten!$B$19-D_SAV!$E1921+1))),"k.A.")</f>
        <v>k.A.</v>
      </c>
      <c r="X1921" s="343" t="str">
        <f t="shared" si="530"/>
        <v>k.A.</v>
      </c>
      <c r="Y1921" s="62"/>
      <c r="Z1921" s="48">
        <f t="shared" si="531"/>
        <v>0</v>
      </c>
      <c r="AA1921" s="457"/>
      <c r="AB1921" s="55">
        <f t="shared" si="523"/>
        <v>0</v>
      </c>
      <c r="AC1921" s="55">
        <f>IF(A_Stammdaten!$B$25="ja",D_SAV!AA1921,D_SAV!AB1921)</f>
        <v>0</v>
      </c>
      <c r="AD1921" s="478">
        <f>IF(AC1921=0,0,IF(U1921-(con_EOGJahr-D_SAV!E1921)&lt;=0,AC1921,AC1921/V1921))</f>
        <v>0</v>
      </c>
      <c r="AE1921" s="478">
        <f>IFERROR(IF(AND(VLOOKUP(D1921,rng_ND,5,FALSE)="Ja",D_SAV!T1921="degressiv"),D_SAV!AC1921*Y1921/100,0),0)</f>
        <v>0</v>
      </c>
      <c r="AF1921" s="55">
        <f>IFERROR(IF(VLOOKUP(D1921,rng_ND,5,FALSE)="Ja",MAX(D_SAV!AD1921:AE1921),D_SAV!AD1921),0)</f>
        <v>0</v>
      </c>
      <c r="AG1921" s="55">
        <f t="shared" si="524"/>
        <v>0</v>
      </c>
      <c r="AH1921" s="55">
        <f t="shared" si="525"/>
        <v>0</v>
      </c>
      <c r="AI1921" s="55">
        <f t="shared" si="526"/>
        <v>0</v>
      </c>
      <c r="AJ1921" s="55">
        <f t="shared" si="527"/>
        <v>0</v>
      </c>
      <c r="AK1921" s="55">
        <f t="shared" si="518"/>
        <v>0</v>
      </c>
      <c r="AL1921" s="55">
        <f t="shared" si="519"/>
        <v>0</v>
      </c>
      <c r="AM1921" s="55">
        <f t="shared" si="520"/>
        <v>0</v>
      </c>
    </row>
    <row r="1922" spans="1:39" x14ac:dyDescent="0.25">
      <c r="A1922" s="47">
        <v>1918</v>
      </c>
      <c r="B1922" s="358" t="str">
        <f>IF(AND(E1922&lt;&gt;0,D1922&lt;&gt;0,F1922&lt;&gt;0),IF(C1922&lt;&gt;0,CONCATENATE(C1922,"-AGr",VLOOKUP(D1922,Listen!$A$2:$G$45,7,FALSE),"-",E1922,"-",F1922,),CONCATENATE("AGr",VLOOKUP(D1922,Listen!$A$2:$G$45,7,FALSE),"-",E1922,"-",F1922)),"keine vollständige ID")</f>
        <v>keine vollständige ID</v>
      </c>
      <c r="C1922" s="359">
        <f>'[2]III_SAV-Details_NB'!B1928</f>
        <v>0</v>
      </c>
      <c r="D1922" s="359">
        <f>'[2]III_SAV-Details_NB'!C1928</f>
        <v>0</v>
      </c>
      <c r="E1922" s="359">
        <f>'[2]III_SAV-Details_NB'!D1928</f>
        <v>0</v>
      </c>
      <c r="F1922" s="490"/>
      <c r="G1922" s="281">
        <f>'[2]III_SAV-Details_NB'!X1928</f>
        <v>0</v>
      </c>
      <c r="H1922" s="281">
        <f t="shared" si="521"/>
        <v>0</v>
      </c>
      <c r="I1922" s="281">
        <f>IF(con_EOGJahr=2025,'[2]III_SAV-Details_NB'!AA1928,IF(con_EOGJahr=2026,'[2]III_SAV-Details_NB'!AB1928,'[2]III_SAV-Details_NB'!AC1928))</f>
        <v>0</v>
      </c>
      <c r="J1922" s="282"/>
      <c r="K1922" s="282"/>
      <c r="L1922" s="282"/>
      <c r="M1922" s="282"/>
      <c r="N1922" s="282"/>
      <c r="O1922" s="282"/>
      <c r="P1922" s="52">
        <f t="shared" si="522"/>
        <v>0</v>
      </c>
      <c r="Q1922" s="60"/>
      <c r="R1922" s="53">
        <f t="shared" si="528"/>
        <v>0</v>
      </c>
      <c r="S1922" s="59"/>
      <c r="T1922" s="61"/>
      <c r="U1922" s="342" t="str">
        <f t="shared" si="532"/>
        <v>k.A.</v>
      </c>
      <c r="V1922" s="343" t="str">
        <f t="shared" si="529"/>
        <v>k.A.</v>
      </c>
      <c r="W1922" s="343" t="str">
        <f>IFERROR(IF(OR($D1922="",$E1922=0,con_Ende=0),"k.A.",IF(VLOOKUP($D1922,rng_ND,5,0)="Nein",VLOOKUP($D1922,rng_ND,2,FALSE),MIN(VLOOKUP($D1922,rng_ND,2,FALSE),A_Stammdaten!$B$19-D_SAV!$E1922+1))),"k.A.")</f>
        <v>k.A.</v>
      </c>
      <c r="X1922" s="343" t="str">
        <f t="shared" si="530"/>
        <v>k.A.</v>
      </c>
      <c r="Y1922" s="62"/>
      <c r="Z1922" s="48">
        <f t="shared" si="531"/>
        <v>0</v>
      </c>
      <c r="AA1922" s="457"/>
      <c r="AB1922" s="55">
        <f t="shared" si="523"/>
        <v>0</v>
      </c>
      <c r="AC1922" s="55">
        <f>IF(A_Stammdaten!$B$25="ja",D_SAV!AA1922,D_SAV!AB1922)</f>
        <v>0</v>
      </c>
      <c r="AD1922" s="478">
        <f>IF(AC1922=0,0,IF(U1922-(con_EOGJahr-D_SAV!E1922)&lt;=0,AC1922,AC1922/V1922))</f>
        <v>0</v>
      </c>
      <c r="AE1922" s="478">
        <f>IFERROR(IF(AND(VLOOKUP(D1922,rng_ND,5,FALSE)="Ja",D_SAV!T1922="degressiv"),D_SAV!AC1922*Y1922/100,0),0)</f>
        <v>0</v>
      </c>
      <c r="AF1922" s="55">
        <f>IFERROR(IF(VLOOKUP(D1922,rng_ND,5,FALSE)="Ja",MAX(D_SAV!AD1922:AE1922),D_SAV!AD1922),0)</f>
        <v>0</v>
      </c>
      <c r="AG1922" s="55">
        <f t="shared" si="524"/>
        <v>0</v>
      </c>
      <c r="AH1922" s="55">
        <f t="shared" si="525"/>
        <v>0</v>
      </c>
      <c r="AI1922" s="55">
        <f t="shared" si="526"/>
        <v>0</v>
      </c>
      <c r="AJ1922" s="55">
        <f t="shared" si="527"/>
        <v>0</v>
      </c>
      <c r="AK1922" s="55">
        <f t="shared" si="518"/>
        <v>0</v>
      </c>
      <c r="AL1922" s="55">
        <f t="shared" si="519"/>
        <v>0</v>
      </c>
      <c r="AM1922" s="55">
        <f t="shared" si="520"/>
        <v>0</v>
      </c>
    </row>
    <row r="1923" spans="1:39" x14ac:dyDescent="0.25">
      <c r="A1923" s="47">
        <v>1919</v>
      </c>
      <c r="B1923" s="358" t="str">
        <f>IF(AND(E1923&lt;&gt;0,D1923&lt;&gt;0,F1923&lt;&gt;0),IF(C1923&lt;&gt;0,CONCATENATE(C1923,"-AGr",VLOOKUP(D1923,Listen!$A$2:$G$45,7,FALSE),"-",E1923,"-",F1923,),CONCATENATE("AGr",VLOOKUP(D1923,Listen!$A$2:$G$45,7,FALSE),"-",E1923,"-",F1923)),"keine vollständige ID")</f>
        <v>keine vollständige ID</v>
      </c>
      <c r="C1923" s="359">
        <f>'[2]III_SAV-Details_NB'!B1929</f>
        <v>0</v>
      </c>
      <c r="D1923" s="359">
        <f>'[2]III_SAV-Details_NB'!C1929</f>
        <v>0</v>
      </c>
      <c r="E1923" s="359">
        <f>'[2]III_SAV-Details_NB'!D1929</f>
        <v>0</v>
      </c>
      <c r="F1923" s="490"/>
      <c r="G1923" s="281">
        <f>'[2]III_SAV-Details_NB'!X1929</f>
        <v>0</v>
      </c>
      <c r="H1923" s="281">
        <f t="shared" si="521"/>
        <v>0</v>
      </c>
      <c r="I1923" s="281">
        <f>IF(con_EOGJahr=2025,'[2]III_SAV-Details_NB'!AA1929,IF(con_EOGJahr=2026,'[2]III_SAV-Details_NB'!AB1929,'[2]III_SAV-Details_NB'!AC1929))</f>
        <v>0</v>
      </c>
      <c r="J1923" s="282"/>
      <c r="K1923" s="282"/>
      <c r="L1923" s="282"/>
      <c r="M1923" s="282"/>
      <c r="N1923" s="282"/>
      <c r="O1923" s="282"/>
      <c r="P1923" s="52">
        <f t="shared" si="522"/>
        <v>0</v>
      </c>
      <c r="Q1923" s="60"/>
      <c r="R1923" s="53">
        <f t="shared" si="528"/>
        <v>0</v>
      </c>
      <c r="S1923" s="59"/>
      <c r="T1923" s="61"/>
      <c r="U1923" s="342" t="str">
        <f t="shared" si="532"/>
        <v>k.A.</v>
      </c>
      <c r="V1923" s="343" t="str">
        <f t="shared" si="529"/>
        <v>k.A.</v>
      </c>
      <c r="W1923" s="343" t="str">
        <f>IFERROR(IF(OR($D1923="",$E1923=0,con_Ende=0),"k.A.",IF(VLOOKUP($D1923,rng_ND,5,0)="Nein",VLOOKUP($D1923,rng_ND,2,FALSE),MIN(VLOOKUP($D1923,rng_ND,2,FALSE),A_Stammdaten!$B$19-D_SAV!$E1923+1))),"k.A.")</f>
        <v>k.A.</v>
      </c>
      <c r="X1923" s="343" t="str">
        <f t="shared" si="530"/>
        <v>k.A.</v>
      </c>
      <c r="Y1923" s="62"/>
      <c r="Z1923" s="48">
        <f t="shared" si="531"/>
        <v>0</v>
      </c>
      <c r="AA1923" s="457"/>
      <c r="AB1923" s="55">
        <f t="shared" si="523"/>
        <v>0</v>
      </c>
      <c r="AC1923" s="55">
        <f>IF(A_Stammdaten!$B$25="ja",D_SAV!AA1923,D_SAV!AB1923)</f>
        <v>0</v>
      </c>
      <c r="AD1923" s="478">
        <f>IF(AC1923=0,0,IF(U1923-(con_EOGJahr-D_SAV!E1923)&lt;=0,AC1923,AC1923/V1923))</f>
        <v>0</v>
      </c>
      <c r="AE1923" s="478">
        <f>IFERROR(IF(AND(VLOOKUP(D1923,rng_ND,5,FALSE)="Ja",D_SAV!T1923="degressiv"),D_SAV!AC1923*Y1923/100,0),0)</f>
        <v>0</v>
      </c>
      <c r="AF1923" s="55">
        <f>IFERROR(IF(VLOOKUP(D1923,rng_ND,5,FALSE)="Ja",MAX(D_SAV!AD1923:AE1923),D_SAV!AD1923),0)</f>
        <v>0</v>
      </c>
      <c r="AG1923" s="55">
        <f t="shared" si="524"/>
        <v>0</v>
      </c>
      <c r="AH1923" s="55">
        <f t="shared" si="525"/>
        <v>0</v>
      </c>
      <c r="AI1923" s="55">
        <f t="shared" si="526"/>
        <v>0</v>
      </c>
      <c r="AJ1923" s="55">
        <f t="shared" si="527"/>
        <v>0</v>
      </c>
      <c r="AK1923" s="55">
        <f t="shared" si="518"/>
        <v>0</v>
      </c>
      <c r="AL1923" s="55">
        <f t="shared" si="519"/>
        <v>0</v>
      </c>
      <c r="AM1923" s="55">
        <f t="shared" si="520"/>
        <v>0</v>
      </c>
    </row>
    <row r="1924" spans="1:39" x14ac:dyDescent="0.25">
      <c r="A1924" s="47">
        <v>1920</v>
      </c>
      <c r="B1924" s="358" t="str">
        <f>IF(AND(E1924&lt;&gt;0,D1924&lt;&gt;0,F1924&lt;&gt;0),IF(C1924&lt;&gt;0,CONCATENATE(C1924,"-AGr",VLOOKUP(D1924,Listen!$A$2:$G$45,7,FALSE),"-",E1924,"-",F1924,),CONCATENATE("AGr",VLOOKUP(D1924,Listen!$A$2:$G$45,7,FALSE),"-",E1924,"-",F1924)),"keine vollständige ID")</f>
        <v>keine vollständige ID</v>
      </c>
      <c r="C1924" s="359">
        <f>'[2]III_SAV-Details_NB'!B1930</f>
        <v>0</v>
      </c>
      <c r="D1924" s="359">
        <f>'[2]III_SAV-Details_NB'!C1930</f>
        <v>0</v>
      </c>
      <c r="E1924" s="359">
        <f>'[2]III_SAV-Details_NB'!D1930</f>
        <v>0</v>
      </c>
      <c r="F1924" s="490"/>
      <c r="G1924" s="281">
        <f>'[2]III_SAV-Details_NB'!X1930</f>
        <v>0</v>
      </c>
      <c r="H1924" s="281">
        <f t="shared" si="521"/>
        <v>0</v>
      </c>
      <c r="I1924" s="281">
        <f>IF(con_EOGJahr=2025,'[2]III_SAV-Details_NB'!AA1930,IF(con_EOGJahr=2026,'[2]III_SAV-Details_NB'!AB1930,'[2]III_SAV-Details_NB'!AC1930))</f>
        <v>0</v>
      </c>
      <c r="J1924" s="282"/>
      <c r="K1924" s="282"/>
      <c r="L1924" s="282"/>
      <c r="M1924" s="282"/>
      <c r="N1924" s="282"/>
      <c r="O1924" s="282"/>
      <c r="P1924" s="52">
        <f t="shared" si="522"/>
        <v>0</v>
      </c>
      <c r="Q1924" s="60"/>
      <c r="R1924" s="53">
        <f t="shared" si="528"/>
        <v>0</v>
      </c>
      <c r="S1924" s="59"/>
      <c r="T1924" s="61"/>
      <c r="U1924" s="342" t="str">
        <f t="shared" si="532"/>
        <v>k.A.</v>
      </c>
      <c r="V1924" s="343" t="str">
        <f t="shared" si="529"/>
        <v>k.A.</v>
      </c>
      <c r="W1924" s="343" t="str">
        <f>IFERROR(IF(OR($D1924="",$E1924=0,con_Ende=0),"k.A.",IF(VLOOKUP($D1924,rng_ND,5,0)="Nein",VLOOKUP($D1924,rng_ND,2,FALSE),MIN(VLOOKUP($D1924,rng_ND,2,FALSE),A_Stammdaten!$B$19-D_SAV!$E1924+1))),"k.A.")</f>
        <v>k.A.</v>
      </c>
      <c r="X1924" s="343" t="str">
        <f t="shared" si="530"/>
        <v>k.A.</v>
      </c>
      <c r="Y1924" s="62"/>
      <c r="Z1924" s="48">
        <f t="shared" si="531"/>
        <v>0</v>
      </c>
      <c r="AA1924" s="457"/>
      <c r="AB1924" s="55">
        <f t="shared" si="523"/>
        <v>0</v>
      </c>
      <c r="AC1924" s="55">
        <f>IF(A_Stammdaten!$B$25="ja",D_SAV!AA1924,D_SAV!AB1924)</f>
        <v>0</v>
      </c>
      <c r="AD1924" s="478">
        <f>IF(AC1924=0,0,IF(U1924-(con_EOGJahr-D_SAV!E1924)&lt;=0,AC1924,AC1924/V1924))</f>
        <v>0</v>
      </c>
      <c r="AE1924" s="478">
        <f>IFERROR(IF(AND(VLOOKUP(D1924,rng_ND,5,FALSE)="Ja",D_SAV!T1924="degressiv"),D_SAV!AC1924*Y1924/100,0),0)</f>
        <v>0</v>
      </c>
      <c r="AF1924" s="55">
        <f>IFERROR(IF(VLOOKUP(D1924,rng_ND,5,FALSE)="Ja",MAX(D_SAV!AD1924:AE1924),D_SAV!AD1924),0)</f>
        <v>0</v>
      </c>
      <c r="AG1924" s="55">
        <f t="shared" si="524"/>
        <v>0</v>
      </c>
      <c r="AH1924" s="55">
        <f t="shared" si="525"/>
        <v>0</v>
      </c>
      <c r="AI1924" s="55">
        <f t="shared" si="526"/>
        <v>0</v>
      </c>
      <c r="AJ1924" s="55">
        <f t="shared" si="527"/>
        <v>0</v>
      </c>
      <c r="AK1924" s="55">
        <f t="shared" si="518"/>
        <v>0</v>
      </c>
      <c r="AL1924" s="55">
        <f t="shared" si="519"/>
        <v>0</v>
      </c>
      <c r="AM1924" s="55">
        <f t="shared" si="520"/>
        <v>0</v>
      </c>
    </row>
    <row r="1925" spans="1:39" x14ac:dyDescent="0.25">
      <c r="A1925" s="47">
        <v>1921</v>
      </c>
      <c r="B1925" s="358" t="str">
        <f>IF(AND(E1925&lt;&gt;0,D1925&lt;&gt;0,F1925&lt;&gt;0),IF(C1925&lt;&gt;0,CONCATENATE(C1925,"-AGr",VLOOKUP(D1925,Listen!$A$2:$G$45,7,FALSE),"-",E1925,"-",F1925,),CONCATENATE("AGr",VLOOKUP(D1925,Listen!$A$2:$G$45,7,FALSE),"-",E1925,"-",F1925)),"keine vollständige ID")</f>
        <v>keine vollständige ID</v>
      </c>
      <c r="C1925" s="359">
        <f>'[2]III_SAV-Details_NB'!B1931</f>
        <v>0</v>
      </c>
      <c r="D1925" s="359">
        <f>'[2]III_SAV-Details_NB'!C1931</f>
        <v>0</v>
      </c>
      <c r="E1925" s="359">
        <f>'[2]III_SAV-Details_NB'!D1931</f>
        <v>0</v>
      </c>
      <c r="F1925" s="490"/>
      <c r="G1925" s="281">
        <f>'[2]III_SAV-Details_NB'!X1931</f>
        <v>0</v>
      </c>
      <c r="H1925" s="281">
        <f t="shared" si="521"/>
        <v>0</v>
      </c>
      <c r="I1925" s="281">
        <f>IF(con_EOGJahr=2025,'[2]III_SAV-Details_NB'!AA1931,IF(con_EOGJahr=2026,'[2]III_SAV-Details_NB'!AB1931,'[2]III_SAV-Details_NB'!AC1931))</f>
        <v>0</v>
      </c>
      <c r="J1925" s="282"/>
      <c r="K1925" s="282"/>
      <c r="L1925" s="282"/>
      <c r="M1925" s="282"/>
      <c r="N1925" s="282"/>
      <c r="O1925" s="282"/>
      <c r="P1925" s="52">
        <f t="shared" si="522"/>
        <v>0</v>
      </c>
      <c r="Q1925" s="60"/>
      <c r="R1925" s="53">
        <f t="shared" si="528"/>
        <v>0</v>
      </c>
      <c r="S1925" s="59"/>
      <c r="T1925" s="61"/>
      <c r="U1925" s="342" t="str">
        <f t="shared" si="532"/>
        <v>k.A.</v>
      </c>
      <c r="V1925" s="343" t="str">
        <f t="shared" si="529"/>
        <v>k.A.</v>
      </c>
      <c r="W1925" s="343" t="str">
        <f>IFERROR(IF(OR($D1925="",$E1925=0,con_Ende=0),"k.A.",IF(VLOOKUP($D1925,rng_ND,5,0)="Nein",VLOOKUP($D1925,rng_ND,2,FALSE),MIN(VLOOKUP($D1925,rng_ND,2,FALSE),A_Stammdaten!$B$19-D_SAV!$E1925+1))),"k.A.")</f>
        <v>k.A.</v>
      </c>
      <c r="X1925" s="343" t="str">
        <f t="shared" si="530"/>
        <v>k.A.</v>
      </c>
      <c r="Y1925" s="62"/>
      <c r="Z1925" s="48">
        <f t="shared" si="531"/>
        <v>0</v>
      </c>
      <c r="AA1925" s="457"/>
      <c r="AB1925" s="55">
        <f t="shared" si="523"/>
        <v>0</v>
      </c>
      <c r="AC1925" s="55">
        <f>IF(A_Stammdaten!$B$25="ja",D_SAV!AA1925,D_SAV!AB1925)</f>
        <v>0</v>
      </c>
      <c r="AD1925" s="478">
        <f>IF(AC1925=0,0,IF(U1925-(con_EOGJahr-D_SAV!E1925)&lt;=0,AC1925,AC1925/V1925))</f>
        <v>0</v>
      </c>
      <c r="AE1925" s="478">
        <f>IFERROR(IF(AND(VLOOKUP(D1925,rng_ND,5,FALSE)="Ja",D_SAV!T1925="degressiv"),D_SAV!AC1925*Y1925/100,0),0)</f>
        <v>0</v>
      </c>
      <c r="AF1925" s="55">
        <f>IFERROR(IF(VLOOKUP(D1925,rng_ND,5,FALSE)="Ja",MAX(D_SAV!AD1925:AE1925),D_SAV!AD1925),0)</f>
        <v>0</v>
      </c>
      <c r="AG1925" s="55">
        <f t="shared" si="524"/>
        <v>0</v>
      </c>
      <c r="AH1925" s="55">
        <f t="shared" si="525"/>
        <v>0</v>
      </c>
      <c r="AI1925" s="55">
        <f t="shared" si="526"/>
        <v>0</v>
      </c>
      <c r="AJ1925" s="55">
        <f t="shared" si="527"/>
        <v>0</v>
      </c>
      <c r="AK1925" s="55">
        <f t="shared" ref="AK1925:AK1988" si="533">IF($E1925&gt;=2006,AC1925,con_EKQ*AH1925+(1-con_EKQ)*AC1925)</f>
        <v>0</v>
      </c>
      <c r="AL1925" s="55">
        <f t="shared" ref="AL1925:AL1988" si="534">IF($E1925&gt;=2006,AF1925,con_EKQ*AI1925+(1-con_EKQ)*AF1925)</f>
        <v>0</v>
      </c>
      <c r="AM1925" s="55">
        <f t="shared" ref="AM1925:AM1988" si="535">IF($E1925&gt;=2006,AG1925,con_EKQ*AJ1925+(1-con_EKQ)*AG1925)</f>
        <v>0</v>
      </c>
    </row>
    <row r="1926" spans="1:39" x14ac:dyDescent="0.25">
      <c r="A1926" s="47">
        <v>1922</v>
      </c>
      <c r="B1926" s="358" t="str">
        <f>IF(AND(E1926&lt;&gt;0,D1926&lt;&gt;0,F1926&lt;&gt;0),IF(C1926&lt;&gt;0,CONCATENATE(C1926,"-AGr",VLOOKUP(D1926,Listen!$A$2:$G$45,7,FALSE),"-",E1926,"-",F1926,),CONCATENATE("AGr",VLOOKUP(D1926,Listen!$A$2:$G$45,7,FALSE),"-",E1926,"-",F1926)),"keine vollständige ID")</f>
        <v>keine vollständige ID</v>
      </c>
      <c r="C1926" s="359">
        <f>'[2]III_SAV-Details_NB'!B1932</f>
        <v>0</v>
      </c>
      <c r="D1926" s="359">
        <f>'[2]III_SAV-Details_NB'!C1932</f>
        <v>0</v>
      </c>
      <c r="E1926" s="359">
        <f>'[2]III_SAV-Details_NB'!D1932</f>
        <v>0</v>
      </c>
      <c r="F1926" s="490"/>
      <c r="G1926" s="281">
        <f>'[2]III_SAV-Details_NB'!X1932</f>
        <v>0</v>
      </c>
      <c r="H1926" s="281">
        <f t="shared" ref="H1926:H1989" si="536">+G1926</f>
        <v>0</v>
      </c>
      <c r="I1926" s="281">
        <f>IF(con_EOGJahr=2025,'[2]III_SAV-Details_NB'!AA1932,IF(con_EOGJahr=2026,'[2]III_SAV-Details_NB'!AB1932,'[2]III_SAV-Details_NB'!AC1932))</f>
        <v>0</v>
      </c>
      <c r="J1926" s="282"/>
      <c r="K1926" s="282"/>
      <c r="L1926" s="282"/>
      <c r="M1926" s="282"/>
      <c r="N1926" s="282"/>
      <c r="O1926" s="282"/>
      <c r="P1926" s="52">
        <f t="shared" ref="P1926:P1989" si="537">SUM(I1926:O1926)</f>
        <v>0</v>
      </c>
      <c r="Q1926" s="60"/>
      <c r="R1926" s="53">
        <f t="shared" si="528"/>
        <v>0</v>
      </c>
      <c r="S1926" s="59"/>
      <c r="T1926" s="61"/>
      <c r="U1926" s="342" t="str">
        <f t="shared" si="532"/>
        <v>k.A.</v>
      </c>
      <c r="V1926" s="343" t="str">
        <f t="shared" si="529"/>
        <v>k.A.</v>
      </c>
      <c r="W1926" s="343" t="str">
        <f>IFERROR(IF(OR($D1926="",$E1926=0,con_Ende=0),"k.A.",IF(VLOOKUP($D1926,rng_ND,5,0)="Nein",VLOOKUP($D1926,rng_ND,2,FALSE),MIN(VLOOKUP($D1926,rng_ND,2,FALSE),A_Stammdaten!$B$19-D_SAV!$E1926+1))),"k.A.")</f>
        <v>k.A.</v>
      </c>
      <c r="X1926" s="343" t="str">
        <f t="shared" si="530"/>
        <v>k.A.</v>
      </c>
      <c r="Y1926" s="62"/>
      <c r="Z1926" s="48">
        <f t="shared" si="531"/>
        <v>0</v>
      </c>
      <c r="AA1926" s="457"/>
      <c r="AB1926" s="55">
        <f t="shared" ref="AB1926:AB1989" si="538">R1926</f>
        <v>0</v>
      </c>
      <c r="AC1926" s="55">
        <f>IF(A_Stammdaten!$B$25="ja",D_SAV!AA1926,D_SAV!AB1926)</f>
        <v>0</v>
      </c>
      <c r="AD1926" s="478">
        <f>IF(AC1926=0,0,IF(U1926-(con_EOGJahr-D_SAV!E1926)&lt;=0,AC1926,AC1926/V1926))</f>
        <v>0</v>
      </c>
      <c r="AE1926" s="478">
        <f>IFERROR(IF(AND(VLOOKUP(D1926,rng_ND,5,FALSE)="Ja",D_SAV!T1926="degressiv"),D_SAV!AC1926*Y1926/100,0),0)</f>
        <v>0</v>
      </c>
      <c r="AF1926" s="55">
        <f>IFERROR(IF(VLOOKUP(D1926,rng_ND,5,FALSE)="Ja",MAX(D_SAV!AD1926:AE1926),D_SAV!AD1926),0)</f>
        <v>0</v>
      </c>
      <c r="AG1926" s="55">
        <f t="shared" ref="AG1926:AG1989" si="539">AC1926-AF1926</f>
        <v>0</v>
      </c>
      <c r="AH1926" s="55">
        <f t="shared" ref="AH1926:AH1989" si="540">IF($E1926&gt;=2006,0,AC1926*$Z1926)</f>
        <v>0</v>
      </c>
      <c r="AI1926" s="55">
        <f t="shared" ref="AI1926:AI1989" si="541">IF($E1926&gt;=2006,0,AF1926*$Z1926)</f>
        <v>0</v>
      </c>
      <c r="AJ1926" s="55">
        <f t="shared" ref="AJ1926:AJ1989" si="542">IF($E1926&gt;=2006,0,AG1926*$Z1926)</f>
        <v>0</v>
      </c>
      <c r="AK1926" s="55">
        <f t="shared" si="533"/>
        <v>0</v>
      </c>
      <c r="AL1926" s="55">
        <f t="shared" si="534"/>
        <v>0</v>
      </c>
      <c r="AM1926" s="55">
        <f t="shared" si="535"/>
        <v>0</v>
      </c>
    </row>
    <row r="1927" spans="1:39" x14ac:dyDescent="0.25">
      <c r="A1927" s="47">
        <v>1923</v>
      </c>
      <c r="B1927" s="358" t="str">
        <f>IF(AND(E1927&lt;&gt;0,D1927&lt;&gt;0,F1927&lt;&gt;0),IF(C1927&lt;&gt;0,CONCATENATE(C1927,"-AGr",VLOOKUP(D1927,Listen!$A$2:$G$45,7,FALSE),"-",E1927,"-",F1927,),CONCATENATE("AGr",VLOOKUP(D1927,Listen!$A$2:$G$45,7,FALSE),"-",E1927,"-",F1927)),"keine vollständige ID")</f>
        <v>keine vollständige ID</v>
      </c>
      <c r="C1927" s="359">
        <f>'[2]III_SAV-Details_NB'!B1933</f>
        <v>0</v>
      </c>
      <c r="D1927" s="359">
        <f>'[2]III_SAV-Details_NB'!C1933</f>
        <v>0</v>
      </c>
      <c r="E1927" s="359">
        <f>'[2]III_SAV-Details_NB'!D1933</f>
        <v>0</v>
      </c>
      <c r="F1927" s="490"/>
      <c r="G1927" s="281">
        <f>'[2]III_SAV-Details_NB'!X1933</f>
        <v>0</v>
      </c>
      <c r="H1927" s="281">
        <f t="shared" si="536"/>
        <v>0</v>
      </c>
      <c r="I1927" s="281">
        <f>IF(con_EOGJahr=2025,'[2]III_SAV-Details_NB'!AA1933,IF(con_EOGJahr=2026,'[2]III_SAV-Details_NB'!AB1933,'[2]III_SAV-Details_NB'!AC1933))</f>
        <v>0</v>
      </c>
      <c r="J1927" s="282"/>
      <c r="K1927" s="282"/>
      <c r="L1927" s="282"/>
      <c r="M1927" s="282"/>
      <c r="N1927" s="282"/>
      <c r="O1927" s="282"/>
      <c r="P1927" s="52">
        <f t="shared" si="537"/>
        <v>0</v>
      </c>
      <c r="Q1927" s="60"/>
      <c r="R1927" s="53">
        <f t="shared" si="528"/>
        <v>0</v>
      </c>
      <c r="S1927" s="59"/>
      <c r="T1927" s="61"/>
      <c r="U1927" s="342" t="str">
        <f t="shared" si="532"/>
        <v>k.A.</v>
      </c>
      <c r="V1927" s="343" t="str">
        <f t="shared" si="529"/>
        <v>k.A.</v>
      </c>
      <c r="W1927" s="343" t="str">
        <f>IFERROR(IF(OR($D1927="",$E1927=0,con_Ende=0),"k.A.",IF(VLOOKUP($D1927,rng_ND,5,0)="Nein",VLOOKUP($D1927,rng_ND,2,FALSE),MIN(VLOOKUP($D1927,rng_ND,2,FALSE),A_Stammdaten!$B$19-D_SAV!$E1927+1))),"k.A.")</f>
        <v>k.A.</v>
      </c>
      <c r="X1927" s="343" t="str">
        <f t="shared" si="530"/>
        <v>k.A.</v>
      </c>
      <c r="Y1927" s="62"/>
      <c r="Z1927" s="48">
        <f t="shared" si="531"/>
        <v>0</v>
      </c>
      <c r="AA1927" s="457"/>
      <c r="AB1927" s="55">
        <f t="shared" si="538"/>
        <v>0</v>
      </c>
      <c r="AC1927" s="55">
        <f>IF(A_Stammdaten!$B$25="ja",D_SAV!AA1927,D_SAV!AB1927)</f>
        <v>0</v>
      </c>
      <c r="AD1927" s="478">
        <f>IF(AC1927=0,0,IF(U1927-(con_EOGJahr-D_SAV!E1927)&lt;=0,AC1927,AC1927/V1927))</f>
        <v>0</v>
      </c>
      <c r="AE1927" s="478">
        <f>IFERROR(IF(AND(VLOOKUP(D1927,rng_ND,5,FALSE)="Ja",D_SAV!T1927="degressiv"),D_SAV!AC1927*Y1927/100,0),0)</f>
        <v>0</v>
      </c>
      <c r="AF1927" s="55">
        <f>IFERROR(IF(VLOOKUP(D1927,rng_ND,5,FALSE)="Ja",MAX(D_SAV!AD1927:AE1927),D_SAV!AD1927),0)</f>
        <v>0</v>
      </c>
      <c r="AG1927" s="55">
        <f t="shared" si="539"/>
        <v>0</v>
      </c>
      <c r="AH1927" s="55">
        <f t="shared" si="540"/>
        <v>0</v>
      </c>
      <c r="AI1927" s="55">
        <f t="shared" si="541"/>
        <v>0</v>
      </c>
      <c r="AJ1927" s="55">
        <f t="shared" si="542"/>
        <v>0</v>
      </c>
      <c r="AK1927" s="55">
        <f t="shared" si="533"/>
        <v>0</v>
      </c>
      <c r="AL1927" s="55">
        <f t="shared" si="534"/>
        <v>0</v>
      </c>
      <c r="AM1927" s="55">
        <f t="shared" si="535"/>
        <v>0</v>
      </c>
    </row>
    <row r="1928" spans="1:39" x14ac:dyDescent="0.25">
      <c r="A1928" s="47">
        <v>1924</v>
      </c>
      <c r="B1928" s="358" t="str">
        <f>IF(AND(E1928&lt;&gt;0,D1928&lt;&gt;0,F1928&lt;&gt;0),IF(C1928&lt;&gt;0,CONCATENATE(C1928,"-AGr",VLOOKUP(D1928,Listen!$A$2:$G$45,7,FALSE),"-",E1928,"-",F1928,),CONCATENATE("AGr",VLOOKUP(D1928,Listen!$A$2:$G$45,7,FALSE),"-",E1928,"-",F1928)),"keine vollständige ID")</f>
        <v>keine vollständige ID</v>
      </c>
      <c r="C1928" s="359">
        <f>'[2]III_SAV-Details_NB'!B1934</f>
        <v>0</v>
      </c>
      <c r="D1928" s="359">
        <f>'[2]III_SAV-Details_NB'!C1934</f>
        <v>0</v>
      </c>
      <c r="E1928" s="359">
        <f>'[2]III_SAV-Details_NB'!D1934</f>
        <v>0</v>
      </c>
      <c r="F1928" s="490"/>
      <c r="G1928" s="281">
        <f>'[2]III_SAV-Details_NB'!X1934</f>
        <v>0</v>
      </c>
      <c r="H1928" s="281">
        <f t="shared" si="536"/>
        <v>0</v>
      </c>
      <c r="I1928" s="281">
        <f>IF(con_EOGJahr=2025,'[2]III_SAV-Details_NB'!AA1934,IF(con_EOGJahr=2026,'[2]III_SAV-Details_NB'!AB1934,'[2]III_SAV-Details_NB'!AC1934))</f>
        <v>0</v>
      </c>
      <c r="J1928" s="282"/>
      <c r="K1928" s="282"/>
      <c r="L1928" s="282"/>
      <c r="M1928" s="282"/>
      <c r="N1928" s="282"/>
      <c r="O1928" s="282"/>
      <c r="P1928" s="52">
        <f t="shared" si="537"/>
        <v>0</v>
      </c>
      <c r="Q1928" s="60"/>
      <c r="R1928" s="53">
        <f t="shared" si="528"/>
        <v>0</v>
      </c>
      <c r="S1928" s="59"/>
      <c r="T1928" s="61"/>
      <c r="U1928" s="342" t="str">
        <f t="shared" si="532"/>
        <v>k.A.</v>
      </c>
      <c r="V1928" s="343" t="str">
        <f t="shared" si="529"/>
        <v>k.A.</v>
      </c>
      <c r="W1928" s="343" t="str">
        <f>IFERROR(IF(OR($D1928="",$E1928=0,con_Ende=0),"k.A.",IF(VLOOKUP($D1928,rng_ND,5,0)="Nein",VLOOKUP($D1928,rng_ND,2,FALSE),MIN(VLOOKUP($D1928,rng_ND,2,FALSE),A_Stammdaten!$B$19-D_SAV!$E1928+1))),"k.A.")</f>
        <v>k.A.</v>
      </c>
      <c r="X1928" s="343" t="str">
        <f t="shared" si="530"/>
        <v>k.A.</v>
      </c>
      <c r="Y1928" s="62"/>
      <c r="Z1928" s="48">
        <f t="shared" si="531"/>
        <v>0</v>
      </c>
      <c r="AA1928" s="457"/>
      <c r="AB1928" s="55">
        <f t="shared" si="538"/>
        <v>0</v>
      </c>
      <c r="AC1928" s="55">
        <f>IF(A_Stammdaten!$B$25="ja",D_SAV!AA1928,D_SAV!AB1928)</f>
        <v>0</v>
      </c>
      <c r="AD1928" s="478">
        <f>IF(AC1928=0,0,IF(U1928-(con_EOGJahr-D_SAV!E1928)&lt;=0,AC1928,AC1928/V1928))</f>
        <v>0</v>
      </c>
      <c r="AE1928" s="478">
        <f>IFERROR(IF(AND(VLOOKUP(D1928,rng_ND,5,FALSE)="Ja",D_SAV!T1928="degressiv"),D_SAV!AC1928*Y1928/100,0),0)</f>
        <v>0</v>
      </c>
      <c r="AF1928" s="55">
        <f>IFERROR(IF(VLOOKUP(D1928,rng_ND,5,FALSE)="Ja",MAX(D_SAV!AD1928:AE1928),D_SAV!AD1928),0)</f>
        <v>0</v>
      </c>
      <c r="AG1928" s="55">
        <f t="shared" si="539"/>
        <v>0</v>
      </c>
      <c r="AH1928" s="55">
        <f t="shared" si="540"/>
        <v>0</v>
      </c>
      <c r="AI1928" s="55">
        <f t="shared" si="541"/>
        <v>0</v>
      </c>
      <c r="AJ1928" s="55">
        <f t="shared" si="542"/>
        <v>0</v>
      </c>
      <c r="AK1928" s="55">
        <f t="shared" si="533"/>
        <v>0</v>
      </c>
      <c r="AL1928" s="55">
        <f t="shared" si="534"/>
        <v>0</v>
      </c>
      <c r="AM1928" s="55">
        <f t="shared" si="535"/>
        <v>0</v>
      </c>
    </row>
    <row r="1929" spans="1:39" x14ac:dyDescent="0.25">
      <c r="A1929" s="47">
        <v>1925</v>
      </c>
      <c r="B1929" s="358" t="str">
        <f>IF(AND(E1929&lt;&gt;0,D1929&lt;&gt;0,F1929&lt;&gt;0),IF(C1929&lt;&gt;0,CONCATENATE(C1929,"-AGr",VLOOKUP(D1929,Listen!$A$2:$G$45,7,FALSE),"-",E1929,"-",F1929,),CONCATENATE("AGr",VLOOKUP(D1929,Listen!$A$2:$G$45,7,FALSE),"-",E1929,"-",F1929)),"keine vollständige ID")</f>
        <v>keine vollständige ID</v>
      </c>
      <c r="C1929" s="359">
        <f>'[2]III_SAV-Details_NB'!B1935</f>
        <v>0</v>
      </c>
      <c r="D1929" s="359">
        <f>'[2]III_SAV-Details_NB'!C1935</f>
        <v>0</v>
      </c>
      <c r="E1929" s="359">
        <f>'[2]III_SAV-Details_NB'!D1935</f>
        <v>0</v>
      </c>
      <c r="F1929" s="490"/>
      <c r="G1929" s="281">
        <f>'[2]III_SAV-Details_NB'!X1935</f>
        <v>0</v>
      </c>
      <c r="H1929" s="281">
        <f t="shared" si="536"/>
        <v>0</v>
      </c>
      <c r="I1929" s="281">
        <f>IF(con_EOGJahr=2025,'[2]III_SAV-Details_NB'!AA1935,IF(con_EOGJahr=2026,'[2]III_SAV-Details_NB'!AB1935,'[2]III_SAV-Details_NB'!AC1935))</f>
        <v>0</v>
      </c>
      <c r="J1929" s="282"/>
      <c r="K1929" s="282"/>
      <c r="L1929" s="282"/>
      <c r="M1929" s="282"/>
      <c r="N1929" s="282"/>
      <c r="O1929" s="282"/>
      <c r="P1929" s="52">
        <f t="shared" si="537"/>
        <v>0</v>
      </c>
      <c r="Q1929" s="60"/>
      <c r="R1929" s="53">
        <f t="shared" si="528"/>
        <v>0</v>
      </c>
      <c r="S1929" s="59"/>
      <c r="T1929" s="61"/>
      <c r="U1929" s="342" t="str">
        <f t="shared" si="532"/>
        <v>k.A.</v>
      </c>
      <c r="V1929" s="343" t="str">
        <f t="shared" si="529"/>
        <v>k.A.</v>
      </c>
      <c r="W1929" s="343" t="str">
        <f>IFERROR(IF(OR($D1929="",$E1929=0,con_Ende=0),"k.A.",IF(VLOOKUP($D1929,rng_ND,5,0)="Nein",VLOOKUP($D1929,rng_ND,2,FALSE),MIN(VLOOKUP($D1929,rng_ND,2,FALSE),A_Stammdaten!$B$19-D_SAV!$E1929+1))),"k.A.")</f>
        <v>k.A.</v>
      </c>
      <c r="X1929" s="343" t="str">
        <f t="shared" si="530"/>
        <v>k.A.</v>
      </c>
      <c r="Y1929" s="62"/>
      <c r="Z1929" s="48">
        <f t="shared" si="531"/>
        <v>0</v>
      </c>
      <c r="AA1929" s="457"/>
      <c r="AB1929" s="55">
        <f t="shared" si="538"/>
        <v>0</v>
      </c>
      <c r="AC1929" s="55">
        <f>IF(A_Stammdaten!$B$25="ja",D_SAV!AA1929,D_SAV!AB1929)</f>
        <v>0</v>
      </c>
      <c r="AD1929" s="478">
        <f>IF(AC1929=0,0,IF(U1929-(con_EOGJahr-D_SAV!E1929)&lt;=0,AC1929,AC1929/V1929))</f>
        <v>0</v>
      </c>
      <c r="AE1929" s="478">
        <f>IFERROR(IF(AND(VLOOKUP(D1929,rng_ND,5,FALSE)="Ja",D_SAV!T1929="degressiv"),D_SAV!AC1929*Y1929/100,0),0)</f>
        <v>0</v>
      </c>
      <c r="AF1929" s="55">
        <f>IFERROR(IF(VLOOKUP(D1929,rng_ND,5,FALSE)="Ja",MAX(D_SAV!AD1929:AE1929),D_SAV!AD1929),0)</f>
        <v>0</v>
      </c>
      <c r="AG1929" s="55">
        <f t="shared" si="539"/>
        <v>0</v>
      </c>
      <c r="AH1929" s="55">
        <f t="shared" si="540"/>
        <v>0</v>
      </c>
      <c r="AI1929" s="55">
        <f t="shared" si="541"/>
        <v>0</v>
      </c>
      <c r="AJ1929" s="55">
        <f t="shared" si="542"/>
        <v>0</v>
      </c>
      <c r="AK1929" s="55">
        <f t="shared" si="533"/>
        <v>0</v>
      </c>
      <c r="AL1929" s="55">
        <f t="shared" si="534"/>
        <v>0</v>
      </c>
      <c r="AM1929" s="55">
        <f t="shared" si="535"/>
        <v>0</v>
      </c>
    </row>
    <row r="1930" spans="1:39" x14ac:dyDescent="0.25">
      <c r="A1930" s="47">
        <v>1926</v>
      </c>
      <c r="B1930" s="358" t="str">
        <f>IF(AND(E1930&lt;&gt;0,D1930&lt;&gt;0,F1930&lt;&gt;0),IF(C1930&lt;&gt;0,CONCATENATE(C1930,"-AGr",VLOOKUP(D1930,Listen!$A$2:$G$45,7,FALSE),"-",E1930,"-",F1930,),CONCATENATE("AGr",VLOOKUP(D1930,Listen!$A$2:$G$45,7,FALSE),"-",E1930,"-",F1930)),"keine vollständige ID")</f>
        <v>keine vollständige ID</v>
      </c>
      <c r="C1930" s="359">
        <f>'[2]III_SAV-Details_NB'!B1936</f>
        <v>0</v>
      </c>
      <c r="D1930" s="359">
        <f>'[2]III_SAV-Details_NB'!C1936</f>
        <v>0</v>
      </c>
      <c r="E1930" s="359">
        <f>'[2]III_SAV-Details_NB'!D1936</f>
        <v>0</v>
      </c>
      <c r="F1930" s="490"/>
      <c r="G1930" s="281">
        <f>'[2]III_SAV-Details_NB'!X1936</f>
        <v>0</v>
      </c>
      <c r="H1930" s="281">
        <f t="shared" si="536"/>
        <v>0</v>
      </c>
      <c r="I1930" s="281">
        <f>IF(con_EOGJahr=2025,'[2]III_SAV-Details_NB'!AA1936,IF(con_EOGJahr=2026,'[2]III_SAV-Details_NB'!AB1936,'[2]III_SAV-Details_NB'!AC1936))</f>
        <v>0</v>
      </c>
      <c r="J1930" s="282"/>
      <c r="K1930" s="282"/>
      <c r="L1930" s="282"/>
      <c r="M1930" s="282"/>
      <c r="N1930" s="282"/>
      <c r="O1930" s="282"/>
      <c r="P1930" s="52">
        <f t="shared" si="537"/>
        <v>0</v>
      </c>
      <c r="Q1930" s="60"/>
      <c r="R1930" s="53">
        <f t="shared" si="528"/>
        <v>0</v>
      </c>
      <c r="S1930" s="59"/>
      <c r="T1930" s="61"/>
      <c r="U1930" s="342" t="str">
        <f t="shared" si="532"/>
        <v>k.A.</v>
      </c>
      <c r="V1930" s="343" t="str">
        <f t="shared" si="529"/>
        <v>k.A.</v>
      </c>
      <c r="W1930" s="343" t="str">
        <f>IFERROR(IF(OR($D1930="",$E1930=0,con_Ende=0),"k.A.",IF(VLOOKUP($D1930,rng_ND,5,0)="Nein",VLOOKUP($D1930,rng_ND,2,FALSE),MIN(VLOOKUP($D1930,rng_ND,2,FALSE),A_Stammdaten!$B$19-D_SAV!$E1930+1))),"k.A.")</f>
        <v>k.A.</v>
      </c>
      <c r="X1930" s="343" t="str">
        <f t="shared" si="530"/>
        <v>k.A.</v>
      </c>
      <c r="Y1930" s="62"/>
      <c r="Z1930" s="48">
        <f t="shared" si="531"/>
        <v>0</v>
      </c>
      <c r="AA1930" s="457"/>
      <c r="AB1930" s="55">
        <f t="shared" si="538"/>
        <v>0</v>
      </c>
      <c r="AC1930" s="55">
        <f>IF(A_Stammdaten!$B$25="ja",D_SAV!AA1930,D_SAV!AB1930)</f>
        <v>0</v>
      </c>
      <c r="AD1930" s="478">
        <f>IF(AC1930=0,0,IF(U1930-(con_EOGJahr-D_SAV!E1930)&lt;=0,AC1930,AC1930/V1930))</f>
        <v>0</v>
      </c>
      <c r="AE1930" s="478">
        <f>IFERROR(IF(AND(VLOOKUP(D1930,rng_ND,5,FALSE)="Ja",D_SAV!T1930="degressiv"),D_SAV!AC1930*Y1930/100,0),0)</f>
        <v>0</v>
      </c>
      <c r="AF1930" s="55">
        <f>IFERROR(IF(VLOOKUP(D1930,rng_ND,5,FALSE)="Ja",MAX(D_SAV!AD1930:AE1930),D_SAV!AD1930),0)</f>
        <v>0</v>
      </c>
      <c r="AG1930" s="55">
        <f t="shared" si="539"/>
        <v>0</v>
      </c>
      <c r="AH1930" s="55">
        <f t="shared" si="540"/>
        <v>0</v>
      </c>
      <c r="AI1930" s="55">
        <f t="shared" si="541"/>
        <v>0</v>
      </c>
      <c r="AJ1930" s="55">
        <f t="shared" si="542"/>
        <v>0</v>
      </c>
      <c r="AK1930" s="55">
        <f t="shared" si="533"/>
        <v>0</v>
      </c>
      <c r="AL1930" s="55">
        <f t="shared" si="534"/>
        <v>0</v>
      </c>
      <c r="AM1930" s="55">
        <f t="shared" si="535"/>
        <v>0</v>
      </c>
    </row>
    <row r="1931" spans="1:39" x14ac:dyDescent="0.25">
      <c r="A1931" s="47">
        <v>1927</v>
      </c>
      <c r="B1931" s="358" t="str">
        <f>IF(AND(E1931&lt;&gt;0,D1931&lt;&gt;0,F1931&lt;&gt;0),IF(C1931&lt;&gt;0,CONCATENATE(C1931,"-AGr",VLOOKUP(D1931,Listen!$A$2:$G$45,7,FALSE),"-",E1931,"-",F1931,),CONCATENATE("AGr",VLOOKUP(D1931,Listen!$A$2:$G$45,7,FALSE),"-",E1931,"-",F1931)),"keine vollständige ID")</f>
        <v>keine vollständige ID</v>
      </c>
      <c r="C1931" s="359">
        <f>'[2]III_SAV-Details_NB'!B1937</f>
        <v>0</v>
      </c>
      <c r="D1931" s="359">
        <f>'[2]III_SAV-Details_NB'!C1937</f>
        <v>0</v>
      </c>
      <c r="E1931" s="359">
        <f>'[2]III_SAV-Details_NB'!D1937</f>
        <v>0</v>
      </c>
      <c r="F1931" s="490"/>
      <c r="G1931" s="281">
        <f>'[2]III_SAV-Details_NB'!X1937</f>
        <v>0</v>
      </c>
      <c r="H1931" s="281">
        <f t="shared" si="536"/>
        <v>0</v>
      </c>
      <c r="I1931" s="281">
        <f>IF(con_EOGJahr=2025,'[2]III_SAV-Details_NB'!AA1937,IF(con_EOGJahr=2026,'[2]III_SAV-Details_NB'!AB1937,'[2]III_SAV-Details_NB'!AC1937))</f>
        <v>0</v>
      </c>
      <c r="J1931" s="282"/>
      <c r="K1931" s="282"/>
      <c r="L1931" s="282"/>
      <c r="M1931" s="282"/>
      <c r="N1931" s="282"/>
      <c r="O1931" s="282"/>
      <c r="P1931" s="52">
        <f t="shared" si="537"/>
        <v>0</v>
      </c>
      <c r="Q1931" s="60"/>
      <c r="R1931" s="53">
        <f t="shared" si="528"/>
        <v>0</v>
      </c>
      <c r="S1931" s="59"/>
      <c r="T1931" s="61"/>
      <c r="U1931" s="342" t="str">
        <f t="shared" si="532"/>
        <v>k.A.</v>
      </c>
      <c r="V1931" s="343" t="str">
        <f t="shared" si="529"/>
        <v>k.A.</v>
      </c>
      <c r="W1931" s="343" t="str">
        <f>IFERROR(IF(OR($D1931="",$E1931=0,con_Ende=0),"k.A.",IF(VLOOKUP($D1931,rng_ND,5,0)="Nein",VLOOKUP($D1931,rng_ND,2,FALSE),MIN(VLOOKUP($D1931,rng_ND,2,FALSE),A_Stammdaten!$B$19-D_SAV!$E1931+1))),"k.A.")</f>
        <v>k.A.</v>
      </c>
      <c r="X1931" s="343" t="str">
        <f t="shared" si="530"/>
        <v>k.A.</v>
      </c>
      <c r="Y1931" s="62"/>
      <c r="Z1931" s="48">
        <f t="shared" si="531"/>
        <v>0</v>
      </c>
      <c r="AA1931" s="457"/>
      <c r="AB1931" s="55">
        <f t="shared" si="538"/>
        <v>0</v>
      </c>
      <c r="AC1931" s="55">
        <f>IF(A_Stammdaten!$B$25="ja",D_SAV!AA1931,D_SAV!AB1931)</f>
        <v>0</v>
      </c>
      <c r="AD1931" s="478">
        <f>IF(AC1931=0,0,IF(U1931-(con_EOGJahr-D_SAV!E1931)&lt;=0,AC1931,AC1931/V1931))</f>
        <v>0</v>
      </c>
      <c r="AE1931" s="478">
        <f>IFERROR(IF(AND(VLOOKUP(D1931,rng_ND,5,FALSE)="Ja",D_SAV!T1931="degressiv"),D_SAV!AC1931*Y1931/100,0),0)</f>
        <v>0</v>
      </c>
      <c r="AF1931" s="55">
        <f>IFERROR(IF(VLOOKUP(D1931,rng_ND,5,FALSE)="Ja",MAX(D_SAV!AD1931:AE1931),D_SAV!AD1931),0)</f>
        <v>0</v>
      </c>
      <c r="AG1931" s="55">
        <f t="shared" si="539"/>
        <v>0</v>
      </c>
      <c r="AH1931" s="55">
        <f t="shared" si="540"/>
        <v>0</v>
      </c>
      <c r="AI1931" s="55">
        <f t="shared" si="541"/>
        <v>0</v>
      </c>
      <c r="AJ1931" s="55">
        <f t="shared" si="542"/>
        <v>0</v>
      </c>
      <c r="AK1931" s="55">
        <f t="shared" si="533"/>
        <v>0</v>
      </c>
      <c r="AL1931" s="55">
        <f t="shared" si="534"/>
        <v>0</v>
      </c>
      <c r="AM1931" s="55">
        <f t="shared" si="535"/>
        <v>0</v>
      </c>
    </row>
    <row r="1932" spans="1:39" x14ac:dyDescent="0.25">
      <c r="A1932" s="47">
        <v>1928</v>
      </c>
      <c r="B1932" s="358" t="str">
        <f>IF(AND(E1932&lt;&gt;0,D1932&lt;&gt;0,F1932&lt;&gt;0),IF(C1932&lt;&gt;0,CONCATENATE(C1932,"-AGr",VLOOKUP(D1932,Listen!$A$2:$G$45,7,FALSE),"-",E1932,"-",F1932,),CONCATENATE("AGr",VLOOKUP(D1932,Listen!$A$2:$G$45,7,FALSE),"-",E1932,"-",F1932)),"keine vollständige ID")</f>
        <v>keine vollständige ID</v>
      </c>
      <c r="C1932" s="359">
        <f>'[2]III_SAV-Details_NB'!B1938</f>
        <v>0</v>
      </c>
      <c r="D1932" s="359">
        <f>'[2]III_SAV-Details_NB'!C1938</f>
        <v>0</v>
      </c>
      <c r="E1932" s="359">
        <f>'[2]III_SAV-Details_NB'!D1938</f>
        <v>0</v>
      </c>
      <c r="F1932" s="490"/>
      <c r="G1932" s="281">
        <f>'[2]III_SAV-Details_NB'!X1938</f>
        <v>0</v>
      </c>
      <c r="H1932" s="281">
        <f t="shared" si="536"/>
        <v>0</v>
      </c>
      <c r="I1932" s="281">
        <f>IF(con_EOGJahr=2025,'[2]III_SAV-Details_NB'!AA1938,IF(con_EOGJahr=2026,'[2]III_SAV-Details_NB'!AB1938,'[2]III_SAV-Details_NB'!AC1938))</f>
        <v>0</v>
      </c>
      <c r="J1932" s="282"/>
      <c r="K1932" s="282"/>
      <c r="L1932" s="282"/>
      <c r="M1932" s="282"/>
      <c r="N1932" s="282"/>
      <c r="O1932" s="282"/>
      <c r="P1932" s="52">
        <f t="shared" si="537"/>
        <v>0</v>
      </c>
      <c r="Q1932" s="60"/>
      <c r="R1932" s="53">
        <f t="shared" si="528"/>
        <v>0</v>
      </c>
      <c r="S1932" s="59"/>
      <c r="T1932" s="61"/>
      <c r="U1932" s="342" t="str">
        <f t="shared" si="532"/>
        <v>k.A.</v>
      </c>
      <c r="V1932" s="343" t="str">
        <f t="shared" si="529"/>
        <v>k.A.</v>
      </c>
      <c r="W1932" s="343" t="str">
        <f>IFERROR(IF(OR($D1932="",$E1932=0,con_Ende=0),"k.A.",IF(VLOOKUP($D1932,rng_ND,5,0)="Nein",VLOOKUP($D1932,rng_ND,2,FALSE),MIN(VLOOKUP($D1932,rng_ND,2,FALSE),A_Stammdaten!$B$19-D_SAV!$E1932+1))),"k.A.")</f>
        <v>k.A.</v>
      </c>
      <c r="X1932" s="343" t="str">
        <f t="shared" si="530"/>
        <v>k.A.</v>
      </c>
      <c r="Y1932" s="62"/>
      <c r="Z1932" s="48">
        <f t="shared" si="531"/>
        <v>0</v>
      </c>
      <c r="AA1932" s="457"/>
      <c r="AB1932" s="55">
        <f t="shared" si="538"/>
        <v>0</v>
      </c>
      <c r="AC1932" s="55">
        <f>IF(A_Stammdaten!$B$25="ja",D_SAV!AA1932,D_SAV!AB1932)</f>
        <v>0</v>
      </c>
      <c r="AD1932" s="478">
        <f>IF(AC1932=0,0,IF(U1932-(con_EOGJahr-D_SAV!E1932)&lt;=0,AC1932,AC1932/V1932))</f>
        <v>0</v>
      </c>
      <c r="AE1932" s="478">
        <f>IFERROR(IF(AND(VLOOKUP(D1932,rng_ND,5,FALSE)="Ja",D_SAV!T1932="degressiv"),D_SAV!AC1932*Y1932/100,0),0)</f>
        <v>0</v>
      </c>
      <c r="AF1932" s="55">
        <f>IFERROR(IF(VLOOKUP(D1932,rng_ND,5,FALSE)="Ja",MAX(D_SAV!AD1932:AE1932),D_SAV!AD1932),0)</f>
        <v>0</v>
      </c>
      <c r="AG1932" s="55">
        <f t="shared" si="539"/>
        <v>0</v>
      </c>
      <c r="AH1932" s="55">
        <f t="shared" si="540"/>
        <v>0</v>
      </c>
      <c r="AI1932" s="55">
        <f t="shared" si="541"/>
        <v>0</v>
      </c>
      <c r="AJ1932" s="55">
        <f t="shared" si="542"/>
        <v>0</v>
      </c>
      <c r="AK1932" s="55">
        <f t="shared" si="533"/>
        <v>0</v>
      </c>
      <c r="AL1932" s="55">
        <f t="shared" si="534"/>
        <v>0</v>
      </c>
      <c r="AM1932" s="55">
        <f t="shared" si="535"/>
        <v>0</v>
      </c>
    </row>
    <row r="1933" spans="1:39" x14ac:dyDescent="0.25">
      <c r="A1933" s="47">
        <v>1929</v>
      </c>
      <c r="B1933" s="358" t="str">
        <f>IF(AND(E1933&lt;&gt;0,D1933&lt;&gt;0,F1933&lt;&gt;0),IF(C1933&lt;&gt;0,CONCATENATE(C1933,"-AGr",VLOOKUP(D1933,Listen!$A$2:$G$45,7,FALSE),"-",E1933,"-",F1933,),CONCATENATE("AGr",VLOOKUP(D1933,Listen!$A$2:$G$45,7,FALSE),"-",E1933,"-",F1933)),"keine vollständige ID")</f>
        <v>keine vollständige ID</v>
      </c>
      <c r="C1933" s="359">
        <f>'[2]III_SAV-Details_NB'!B1939</f>
        <v>0</v>
      </c>
      <c r="D1933" s="359">
        <f>'[2]III_SAV-Details_NB'!C1939</f>
        <v>0</v>
      </c>
      <c r="E1933" s="359">
        <f>'[2]III_SAV-Details_NB'!D1939</f>
        <v>0</v>
      </c>
      <c r="F1933" s="490"/>
      <c r="G1933" s="281">
        <f>'[2]III_SAV-Details_NB'!X1939</f>
        <v>0</v>
      </c>
      <c r="H1933" s="281">
        <f t="shared" si="536"/>
        <v>0</v>
      </c>
      <c r="I1933" s="281">
        <f>IF(con_EOGJahr=2025,'[2]III_SAV-Details_NB'!AA1939,IF(con_EOGJahr=2026,'[2]III_SAV-Details_NB'!AB1939,'[2]III_SAV-Details_NB'!AC1939))</f>
        <v>0</v>
      </c>
      <c r="J1933" s="282"/>
      <c r="K1933" s="282"/>
      <c r="L1933" s="282"/>
      <c r="M1933" s="282"/>
      <c r="N1933" s="282"/>
      <c r="O1933" s="282"/>
      <c r="P1933" s="52">
        <f t="shared" si="537"/>
        <v>0</v>
      </c>
      <c r="Q1933" s="60"/>
      <c r="R1933" s="53">
        <f t="shared" si="528"/>
        <v>0</v>
      </c>
      <c r="S1933" s="59"/>
      <c r="T1933" s="61"/>
      <c r="U1933" s="342" t="str">
        <f t="shared" si="532"/>
        <v>k.A.</v>
      </c>
      <c r="V1933" s="343" t="str">
        <f t="shared" si="529"/>
        <v>k.A.</v>
      </c>
      <c r="W1933" s="343" t="str">
        <f>IFERROR(IF(OR($D1933="",$E1933=0,con_Ende=0),"k.A.",IF(VLOOKUP($D1933,rng_ND,5,0)="Nein",VLOOKUP($D1933,rng_ND,2,FALSE),MIN(VLOOKUP($D1933,rng_ND,2,FALSE),A_Stammdaten!$B$19-D_SAV!$E1933+1))),"k.A.")</f>
        <v>k.A.</v>
      </c>
      <c r="X1933" s="343" t="str">
        <f t="shared" si="530"/>
        <v>k.A.</v>
      </c>
      <c r="Y1933" s="62"/>
      <c r="Z1933" s="48">
        <f t="shared" si="531"/>
        <v>0</v>
      </c>
      <c r="AA1933" s="457"/>
      <c r="AB1933" s="55">
        <f t="shared" si="538"/>
        <v>0</v>
      </c>
      <c r="AC1933" s="55">
        <f>IF(A_Stammdaten!$B$25="ja",D_SAV!AA1933,D_SAV!AB1933)</f>
        <v>0</v>
      </c>
      <c r="AD1933" s="478">
        <f>IF(AC1933=0,0,IF(U1933-(con_EOGJahr-D_SAV!E1933)&lt;=0,AC1933,AC1933/V1933))</f>
        <v>0</v>
      </c>
      <c r="AE1933" s="478">
        <f>IFERROR(IF(AND(VLOOKUP(D1933,rng_ND,5,FALSE)="Ja",D_SAV!T1933="degressiv"),D_SAV!AC1933*Y1933/100,0),0)</f>
        <v>0</v>
      </c>
      <c r="AF1933" s="55">
        <f>IFERROR(IF(VLOOKUP(D1933,rng_ND,5,FALSE)="Ja",MAX(D_SAV!AD1933:AE1933),D_SAV!AD1933),0)</f>
        <v>0</v>
      </c>
      <c r="AG1933" s="55">
        <f t="shared" si="539"/>
        <v>0</v>
      </c>
      <c r="AH1933" s="55">
        <f t="shared" si="540"/>
        <v>0</v>
      </c>
      <c r="AI1933" s="55">
        <f t="shared" si="541"/>
        <v>0</v>
      </c>
      <c r="AJ1933" s="55">
        <f t="shared" si="542"/>
        <v>0</v>
      </c>
      <c r="AK1933" s="55">
        <f t="shared" si="533"/>
        <v>0</v>
      </c>
      <c r="AL1933" s="55">
        <f t="shared" si="534"/>
        <v>0</v>
      </c>
      <c r="AM1933" s="55">
        <f t="shared" si="535"/>
        <v>0</v>
      </c>
    </row>
    <row r="1934" spans="1:39" x14ac:dyDescent="0.25">
      <c r="A1934" s="47">
        <v>1930</v>
      </c>
      <c r="B1934" s="358" t="str">
        <f>IF(AND(E1934&lt;&gt;0,D1934&lt;&gt;0,F1934&lt;&gt;0),IF(C1934&lt;&gt;0,CONCATENATE(C1934,"-AGr",VLOOKUP(D1934,Listen!$A$2:$G$45,7,FALSE),"-",E1934,"-",F1934,),CONCATENATE("AGr",VLOOKUP(D1934,Listen!$A$2:$G$45,7,FALSE),"-",E1934,"-",F1934)),"keine vollständige ID")</f>
        <v>keine vollständige ID</v>
      </c>
      <c r="C1934" s="359">
        <f>'[2]III_SAV-Details_NB'!B1940</f>
        <v>0</v>
      </c>
      <c r="D1934" s="359">
        <f>'[2]III_SAV-Details_NB'!C1940</f>
        <v>0</v>
      </c>
      <c r="E1934" s="359">
        <f>'[2]III_SAV-Details_NB'!D1940</f>
        <v>0</v>
      </c>
      <c r="F1934" s="490"/>
      <c r="G1934" s="281">
        <f>'[2]III_SAV-Details_NB'!X1940</f>
        <v>0</v>
      </c>
      <c r="H1934" s="281">
        <f t="shared" si="536"/>
        <v>0</v>
      </c>
      <c r="I1934" s="281">
        <f>IF(con_EOGJahr=2025,'[2]III_SAV-Details_NB'!AA1940,IF(con_EOGJahr=2026,'[2]III_SAV-Details_NB'!AB1940,'[2]III_SAV-Details_NB'!AC1940))</f>
        <v>0</v>
      </c>
      <c r="J1934" s="282"/>
      <c r="K1934" s="282"/>
      <c r="L1934" s="282"/>
      <c r="M1934" s="282"/>
      <c r="N1934" s="282"/>
      <c r="O1934" s="282"/>
      <c r="P1934" s="52">
        <f t="shared" si="537"/>
        <v>0</v>
      </c>
      <c r="Q1934" s="60"/>
      <c r="R1934" s="53">
        <f t="shared" si="528"/>
        <v>0</v>
      </c>
      <c r="S1934" s="59"/>
      <c r="T1934" s="61"/>
      <c r="U1934" s="342" t="str">
        <f t="shared" si="532"/>
        <v>k.A.</v>
      </c>
      <c r="V1934" s="343" t="str">
        <f t="shared" si="529"/>
        <v>k.A.</v>
      </c>
      <c r="W1934" s="343" t="str">
        <f>IFERROR(IF(OR($D1934="",$E1934=0,con_Ende=0),"k.A.",IF(VLOOKUP($D1934,rng_ND,5,0)="Nein",VLOOKUP($D1934,rng_ND,2,FALSE),MIN(VLOOKUP($D1934,rng_ND,2,FALSE),A_Stammdaten!$B$19-D_SAV!$E1934+1))),"k.A.")</f>
        <v>k.A.</v>
      </c>
      <c r="X1934" s="343" t="str">
        <f t="shared" si="530"/>
        <v>k.A.</v>
      </c>
      <c r="Y1934" s="62"/>
      <c r="Z1934" s="48">
        <f t="shared" si="531"/>
        <v>0</v>
      </c>
      <c r="AA1934" s="457"/>
      <c r="AB1934" s="55">
        <f t="shared" si="538"/>
        <v>0</v>
      </c>
      <c r="AC1934" s="55">
        <f>IF(A_Stammdaten!$B$25="ja",D_SAV!AA1934,D_SAV!AB1934)</f>
        <v>0</v>
      </c>
      <c r="AD1934" s="478">
        <f>IF(AC1934=0,0,IF(U1934-(con_EOGJahr-D_SAV!E1934)&lt;=0,AC1934,AC1934/V1934))</f>
        <v>0</v>
      </c>
      <c r="AE1934" s="478">
        <f>IFERROR(IF(AND(VLOOKUP(D1934,rng_ND,5,FALSE)="Ja",D_SAV!T1934="degressiv"),D_SAV!AC1934*Y1934/100,0),0)</f>
        <v>0</v>
      </c>
      <c r="AF1934" s="55">
        <f>IFERROR(IF(VLOOKUP(D1934,rng_ND,5,FALSE)="Ja",MAX(D_SAV!AD1934:AE1934),D_SAV!AD1934),0)</f>
        <v>0</v>
      </c>
      <c r="AG1934" s="55">
        <f t="shared" si="539"/>
        <v>0</v>
      </c>
      <c r="AH1934" s="55">
        <f t="shared" si="540"/>
        <v>0</v>
      </c>
      <c r="AI1934" s="55">
        <f t="shared" si="541"/>
        <v>0</v>
      </c>
      <c r="AJ1934" s="55">
        <f t="shared" si="542"/>
        <v>0</v>
      </c>
      <c r="AK1934" s="55">
        <f t="shared" si="533"/>
        <v>0</v>
      </c>
      <c r="AL1934" s="55">
        <f t="shared" si="534"/>
        <v>0</v>
      </c>
      <c r="AM1934" s="55">
        <f t="shared" si="535"/>
        <v>0</v>
      </c>
    </row>
    <row r="1935" spans="1:39" x14ac:dyDescent="0.25">
      <c r="A1935" s="47">
        <v>1931</v>
      </c>
      <c r="B1935" s="358" t="str">
        <f>IF(AND(E1935&lt;&gt;0,D1935&lt;&gt;0,F1935&lt;&gt;0),IF(C1935&lt;&gt;0,CONCATENATE(C1935,"-AGr",VLOOKUP(D1935,Listen!$A$2:$G$45,7,FALSE),"-",E1935,"-",F1935,),CONCATENATE("AGr",VLOOKUP(D1935,Listen!$A$2:$G$45,7,FALSE),"-",E1935,"-",F1935)),"keine vollständige ID")</f>
        <v>keine vollständige ID</v>
      </c>
      <c r="C1935" s="359">
        <f>'[2]III_SAV-Details_NB'!B1941</f>
        <v>0</v>
      </c>
      <c r="D1935" s="359">
        <f>'[2]III_SAV-Details_NB'!C1941</f>
        <v>0</v>
      </c>
      <c r="E1935" s="359">
        <f>'[2]III_SAV-Details_NB'!D1941</f>
        <v>0</v>
      </c>
      <c r="F1935" s="490"/>
      <c r="G1935" s="281">
        <f>'[2]III_SAV-Details_NB'!X1941</f>
        <v>0</v>
      </c>
      <c r="H1935" s="281">
        <f t="shared" si="536"/>
        <v>0</v>
      </c>
      <c r="I1935" s="281">
        <f>IF(con_EOGJahr=2025,'[2]III_SAV-Details_NB'!AA1941,IF(con_EOGJahr=2026,'[2]III_SAV-Details_NB'!AB1941,'[2]III_SAV-Details_NB'!AC1941))</f>
        <v>0</v>
      </c>
      <c r="J1935" s="282"/>
      <c r="K1935" s="282"/>
      <c r="L1935" s="282"/>
      <c r="M1935" s="282"/>
      <c r="N1935" s="282"/>
      <c r="O1935" s="282"/>
      <c r="P1935" s="52">
        <f t="shared" si="537"/>
        <v>0</v>
      </c>
      <c r="Q1935" s="60"/>
      <c r="R1935" s="53">
        <f t="shared" si="528"/>
        <v>0</v>
      </c>
      <c r="S1935" s="59"/>
      <c r="T1935" s="61"/>
      <c r="U1935" s="342" t="str">
        <f t="shared" si="532"/>
        <v>k.A.</v>
      </c>
      <c r="V1935" s="343" t="str">
        <f t="shared" si="529"/>
        <v>k.A.</v>
      </c>
      <c r="W1935" s="343" t="str">
        <f>IFERROR(IF(OR($D1935="",$E1935=0,con_Ende=0),"k.A.",IF(VLOOKUP($D1935,rng_ND,5,0)="Nein",VLOOKUP($D1935,rng_ND,2,FALSE),MIN(VLOOKUP($D1935,rng_ND,2,FALSE),A_Stammdaten!$B$19-D_SAV!$E1935+1))),"k.A.")</f>
        <v>k.A.</v>
      </c>
      <c r="X1935" s="343" t="str">
        <f t="shared" si="530"/>
        <v>k.A.</v>
      </c>
      <c r="Y1935" s="62"/>
      <c r="Z1935" s="48">
        <f t="shared" si="531"/>
        <v>0</v>
      </c>
      <c r="AA1935" s="457"/>
      <c r="AB1935" s="55">
        <f t="shared" si="538"/>
        <v>0</v>
      </c>
      <c r="AC1935" s="55">
        <f>IF(A_Stammdaten!$B$25="ja",D_SAV!AA1935,D_SAV!AB1935)</f>
        <v>0</v>
      </c>
      <c r="AD1935" s="478">
        <f>IF(AC1935=0,0,IF(U1935-(con_EOGJahr-D_SAV!E1935)&lt;=0,AC1935,AC1935/V1935))</f>
        <v>0</v>
      </c>
      <c r="AE1935" s="478">
        <f>IFERROR(IF(AND(VLOOKUP(D1935,rng_ND,5,FALSE)="Ja",D_SAV!T1935="degressiv"),D_SAV!AC1935*Y1935/100,0),0)</f>
        <v>0</v>
      </c>
      <c r="AF1935" s="55">
        <f>IFERROR(IF(VLOOKUP(D1935,rng_ND,5,FALSE)="Ja",MAX(D_SAV!AD1935:AE1935),D_SAV!AD1935),0)</f>
        <v>0</v>
      </c>
      <c r="AG1935" s="55">
        <f t="shared" si="539"/>
        <v>0</v>
      </c>
      <c r="AH1935" s="55">
        <f t="shared" si="540"/>
        <v>0</v>
      </c>
      <c r="AI1935" s="55">
        <f t="shared" si="541"/>
        <v>0</v>
      </c>
      <c r="AJ1935" s="55">
        <f t="shared" si="542"/>
        <v>0</v>
      </c>
      <c r="AK1935" s="55">
        <f t="shared" si="533"/>
        <v>0</v>
      </c>
      <c r="AL1935" s="55">
        <f t="shared" si="534"/>
        <v>0</v>
      </c>
      <c r="AM1935" s="55">
        <f t="shared" si="535"/>
        <v>0</v>
      </c>
    </row>
    <row r="1936" spans="1:39" x14ac:dyDescent="0.25">
      <c r="A1936" s="47">
        <v>1932</v>
      </c>
      <c r="B1936" s="358" t="str">
        <f>IF(AND(E1936&lt;&gt;0,D1936&lt;&gt;0,F1936&lt;&gt;0),IF(C1936&lt;&gt;0,CONCATENATE(C1936,"-AGr",VLOOKUP(D1936,Listen!$A$2:$G$45,7,FALSE),"-",E1936,"-",F1936,),CONCATENATE("AGr",VLOOKUP(D1936,Listen!$A$2:$G$45,7,FALSE),"-",E1936,"-",F1936)),"keine vollständige ID")</f>
        <v>keine vollständige ID</v>
      </c>
      <c r="C1936" s="359">
        <f>'[2]III_SAV-Details_NB'!B1942</f>
        <v>0</v>
      </c>
      <c r="D1936" s="359">
        <f>'[2]III_SAV-Details_NB'!C1942</f>
        <v>0</v>
      </c>
      <c r="E1936" s="359">
        <f>'[2]III_SAV-Details_NB'!D1942</f>
        <v>0</v>
      </c>
      <c r="F1936" s="490"/>
      <c r="G1936" s="281">
        <f>'[2]III_SAV-Details_NB'!X1942</f>
        <v>0</v>
      </c>
      <c r="H1936" s="281">
        <f t="shared" si="536"/>
        <v>0</v>
      </c>
      <c r="I1936" s="281">
        <f>IF(con_EOGJahr=2025,'[2]III_SAV-Details_NB'!AA1942,IF(con_EOGJahr=2026,'[2]III_SAV-Details_NB'!AB1942,'[2]III_SAV-Details_NB'!AC1942))</f>
        <v>0</v>
      </c>
      <c r="J1936" s="282"/>
      <c r="K1936" s="282"/>
      <c r="L1936" s="282"/>
      <c r="M1936" s="282"/>
      <c r="N1936" s="282"/>
      <c r="O1936" s="282"/>
      <c r="P1936" s="52">
        <f t="shared" si="537"/>
        <v>0</v>
      </c>
      <c r="Q1936" s="60"/>
      <c r="R1936" s="53">
        <f t="shared" si="528"/>
        <v>0</v>
      </c>
      <c r="S1936" s="59"/>
      <c r="T1936" s="61"/>
      <c r="U1936" s="342" t="str">
        <f t="shared" si="532"/>
        <v>k.A.</v>
      </c>
      <c r="V1936" s="343" t="str">
        <f t="shared" si="529"/>
        <v>k.A.</v>
      </c>
      <c r="W1936" s="343" t="str">
        <f>IFERROR(IF(OR($D1936="",$E1936=0,con_Ende=0),"k.A.",IF(VLOOKUP($D1936,rng_ND,5,0)="Nein",VLOOKUP($D1936,rng_ND,2,FALSE),MIN(VLOOKUP($D1936,rng_ND,2,FALSE),A_Stammdaten!$B$19-D_SAV!$E1936+1))),"k.A.")</f>
        <v>k.A.</v>
      </c>
      <c r="X1936" s="343" t="str">
        <f t="shared" si="530"/>
        <v>k.A.</v>
      </c>
      <c r="Y1936" s="62"/>
      <c r="Z1936" s="48">
        <f t="shared" si="531"/>
        <v>0</v>
      </c>
      <c r="AA1936" s="457"/>
      <c r="AB1936" s="55">
        <f t="shared" si="538"/>
        <v>0</v>
      </c>
      <c r="AC1936" s="55">
        <f>IF(A_Stammdaten!$B$25="ja",D_SAV!AA1936,D_SAV!AB1936)</f>
        <v>0</v>
      </c>
      <c r="AD1936" s="478">
        <f>IF(AC1936=0,0,IF(U1936-(con_EOGJahr-D_SAV!E1936)&lt;=0,AC1936,AC1936/V1936))</f>
        <v>0</v>
      </c>
      <c r="AE1936" s="478">
        <f>IFERROR(IF(AND(VLOOKUP(D1936,rng_ND,5,FALSE)="Ja",D_SAV!T1936="degressiv"),D_SAV!AC1936*Y1936/100,0),0)</f>
        <v>0</v>
      </c>
      <c r="AF1936" s="55">
        <f>IFERROR(IF(VLOOKUP(D1936,rng_ND,5,FALSE)="Ja",MAX(D_SAV!AD1936:AE1936),D_SAV!AD1936),0)</f>
        <v>0</v>
      </c>
      <c r="AG1936" s="55">
        <f t="shared" si="539"/>
        <v>0</v>
      </c>
      <c r="AH1936" s="55">
        <f t="shared" si="540"/>
        <v>0</v>
      </c>
      <c r="AI1936" s="55">
        <f t="shared" si="541"/>
        <v>0</v>
      </c>
      <c r="AJ1936" s="55">
        <f t="shared" si="542"/>
        <v>0</v>
      </c>
      <c r="AK1936" s="55">
        <f t="shared" si="533"/>
        <v>0</v>
      </c>
      <c r="AL1936" s="55">
        <f t="shared" si="534"/>
        <v>0</v>
      </c>
      <c r="AM1936" s="55">
        <f t="shared" si="535"/>
        <v>0</v>
      </c>
    </row>
    <row r="1937" spans="1:39" x14ac:dyDescent="0.25">
      <c r="A1937" s="47">
        <v>1933</v>
      </c>
      <c r="B1937" s="358" t="str">
        <f>IF(AND(E1937&lt;&gt;0,D1937&lt;&gt;0,F1937&lt;&gt;0),IF(C1937&lt;&gt;0,CONCATENATE(C1937,"-AGr",VLOOKUP(D1937,Listen!$A$2:$G$45,7,FALSE),"-",E1937,"-",F1937,),CONCATENATE("AGr",VLOOKUP(D1937,Listen!$A$2:$G$45,7,FALSE),"-",E1937,"-",F1937)),"keine vollständige ID")</f>
        <v>keine vollständige ID</v>
      </c>
      <c r="C1937" s="359">
        <f>'[2]III_SAV-Details_NB'!B1943</f>
        <v>0</v>
      </c>
      <c r="D1937" s="359">
        <f>'[2]III_SAV-Details_NB'!C1943</f>
        <v>0</v>
      </c>
      <c r="E1937" s="359">
        <f>'[2]III_SAV-Details_NB'!D1943</f>
        <v>0</v>
      </c>
      <c r="F1937" s="490"/>
      <c r="G1937" s="281">
        <f>'[2]III_SAV-Details_NB'!X1943</f>
        <v>0</v>
      </c>
      <c r="H1937" s="281">
        <f t="shared" si="536"/>
        <v>0</v>
      </c>
      <c r="I1937" s="281">
        <f>IF(con_EOGJahr=2025,'[2]III_SAV-Details_NB'!AA1943,IF(con_EOGJahr=2026,'[2]III_SAV-Details_NB'!AB1943,'[2]III_SAV-Details_NB'!AC1943))</f>
        <v>0</v>
      </c>
      <c r="J1937" s="282"/>
      <c r="K1937" s="282"/>
      <c r="L1937" s="282"/>
      <c r="M1937" s="282"/>
      <c r="N1937" s="282"/>
      <c r="O1937" s="282"/>
      <c r="P1937" s="52">
        <f t="shared" si="537"/>
        <v>0</v>
      </c>
      <c r="Q1937" s="60"/>
      <c r="R1937" s="53">
        <f t="shared" si="528"/>
        <v>0</v>
      </c>
      <c r="S1937" s="59"/>
      <c r="T1937" s="61"/>
      <c r="U1937" s="342" t="str">
        <f t="shared" si="532"/>
        <v>k.A.</v>
      </c>
      <c r="V1937" s="343" t="str">
        <f t="shared" si="529"/>
        <v>k.A.</v>
      </c>
      <c r="W1937" s="343" t="str">
        <f>IFERROR(IF(OR($D1937="",$E1937=0,con_Ende=0),"k.A.",IF(VLOOKUP($D1937,rng_ND,5,0)="Nein",VLOOKUP($D1937,rng_ND,2,FALSE),MIN(VLOOKUP($D1937,rng_ND,2,FALSE),A_Stammdaten!$B$19-D_SAV!$E1937+1))),"k.A.")</f>
        <v>k.A.</v>
      </c>
      <c r="X1937" s="343" t="str">
        <f t="shared" si="530"/>
        <v>k.A.</v>
      </c>
      <c r="Y1937" s="62"/>
      <c r="Z1937" s="48">
        <f t="shared" si="531"/>
        <v>0</v>
      </c>
      <c r="AA1937" s="457"/>
      <c r="AB1937" s="55">
        <f t="shared" si="538"/>
        <v>0</v>
      </c>
      <c r="AC1937" s="55">
        <f>IF(A_Stammdaten!$B$25="ja",D_SAV!AA1937,D_SAV!AB1937)</f>
        <v>0</v>
      </c>
      <c r="AD1937" s="478">
        <f>IF(AC1937=0,0,IF(U1937-(con_EOGJahr-D_SAV!E1937)&lt;=0,AC1937,AC1937/V1937))</f>
        <v>0</v>
      </c>
      <c r="AE1937" s="478">
        <f>IFERROR(IF(AND(VLOOKUP(D1937,rng_ND,5,FALSE)="Ja",D_SAV!T1937="degressiv"),D_SAV!AC1937*Y1937/100,0),0)</f>
        <v>0</v>
      </c>
      <c r="AF1937" s="55">
        <f>IFERROR(IF(VLOOKUP(D1937,rng_ND,5,FALSE)="Ja",MAX(D_SAV!AD1937:AE1937),D_SAV!AD1937),0)</f>
        <v>0</v>
      </c>
      <c r="AG1937" s="55">
        <f t="shared" si="539"/>
        <v>0</v>
      </c>
      <c r="AH1937" s="55">
        <f t="shared" si="540"/>
        <v>0</v>
      </c>
      <c r="AI1937" s="55">
        <f t="shared" si="541"/>
        <v>0</v>
      </c>
      <c r="AJ1937" s="55">
        <f t="shared" si="542"/>
        <v>0</v>
      </c>
      <c r="AK1937" s="55">
        <f t="shared" si="533"/>
        <v>0</v>
      </c>
      <c r="AL1937" s="55">
        <f t="shared" si="534"/>
        <v>0</v>
      </c>
      <c r="AM1937" s="55">
        <f t="shared" si="535"/>
        <v>0</v>
      </c>
    </row>
    <row r="1938" spans="1:39" x14ac:dyDescent="0.25">
      <c r="A1938" s="47">
        <v>1934</v>
      </c>
      <c r="B1938" s="358" t="str">
        <f>IF(AND(E1938&lt;&gt;0,D1938&lt;&gt;0,F1938&lt;&gt;0),IF(C1938&lt;&gt;0,CONCATENATE(C1938,"-AGr",VLOOKUP(D1938,Listen!$A$2:$G$45,7,FALSE),"-",E1938,"-",F1938,),CONCATENATE("AGr",VLOOKUP(D1938,Listen!$A$2:$G$45,7,FALSE),"-",E1938,"-",F1938)),"keine vollständige ID")</f>
        <v>keine vollständige ID</v>
      </c>
      <c r="C1938" s="359">
        <f>'[2]III_SAV-Details_NB'!B1944</f>
        <v>0</v>
      </c>
      <c r="D1938" s="359">
        <f>'[2]III_SAV-Details_NB'!C1944</f>
        <v>0</v>
      </c>
      <c r="E1938" s="359">
        <f>'[2]III_SAV-Details_NB'!D1944</f>
        <v>0</v>
      </c>
      <c r="F1938" s="490"/>
      <c r="G1938" s="281">
        <f>'[2]III_SAV-Details_NB'!X1944</f>
        <v>0</v>
      </c>
      <c r="H1938" s="281">
        <f t="shared" si="536"/>
        <v>0</v>
      </c>
      <c r="I1938" s="281">
        <f>IF(con_EOGJahr=2025,'[2]III_SAV-Details_NB'!AA1944,IF(con_EOGJahr=2026,'[2]III_SAV-Details_NB'!AB1944,'[2]III_SAV-Details_NB'!AC1944))</f>
        <v>0</v>
      </c>
      <c r="J1938" s="282"/>
      <c r="K1938" s="282"/>
      <c r="L1938" s="282"/>
      <c r="M1938" s="282"/>
      <c r="N1938" s="282"/>
      <c r="O1938" s="282"/>
      <c r="P1938" s="52">
        <f t="shared" si="537"/>
        <v>0</v>
      </c>
      <c r="Q1938" s="60"/>
      <c r="R1938" s="53">
        <f t="shared" ref="R1938:R2001" si="543">P1938+Q1938</f>
        <v>0</v>
      </c>
      <c r="S1938" s="59"/>
      <c r="T1938" s="61"/>
      <c r="U1938" s="342" t="str">
        <f t="shared" si="532"/>
        <v>k.A.</v>
      </c>
      <c r="V1938" s="343" t="str">
        <f t="shared" ref="V1938:V2001" si="544">IFERROR(IF(OR($D1938="",$E1938=0,con_Ende=0,$U1938=0),"k.A.",MAX($E1938-con_EOGJahr+$U1938,0)),"k.A.")</f>
        <v>k.A.</v>
      </c>
      <c r="W1938" s="343" t="str">
        <f>IFERROR(IF(OR($D1938="",$E1938=0,con_Ende=0),"k.A.",IF(VLOOKUP($D1938,rng_ND,5,0)="Nein",VLOOKUP($D1938,rng_ND,2,FALSE),MIN(VLOOKUP($D1938,rng_ND,2,FALSE),A_Stammdaten!$B$19-D_SAV!$E1938+1))),"k.A.")</f>
        <v>k.A.</v>
      </c>
      <c r="X1938" s="343" t="str">
        <f t="shared" ref="X1938:X2001" si="545">IFERROR(IF(OR($D1938="",$E1938=0,con_Ende=0),"k.A.",VLOOKUP($D1938,rng_ND,3,FALSE)),"k.A.")</f>
        <v>k.A.</v>
      </c>
      <c r="Y1938" s="62"/>
      <c r="Z1938" s="48">
        <f t="shared" ref="Z1938:Z2001" si="546">IF(AND($E1938&lt;2006,$E1938&lt;&gt;0),IFERROR(VLOOKUP($E1938,rng_Index,VLOOKUP($D1938,rng_ND,4,FALSE)+1,FALSE),1),)</f>
        <v>0</v>
      </c>
      <c r="AA1938" s="457"/>
      <c r="AB1938" s="55">
        <f t="shared" si="538"/>
        <v>0</v>
      </c>
      <c r="AC1938" s="55">
        <f>IF(A_Stammdaten!$B$25="ja",D_SAV!AA1938,D_SAV!AB1938)</f>
        <v>0</v>
      </c>
      <c r="AD1938" s="478">
        <f>IF(AC1938=0,0,IF(U1938-(con_EOGJahr-D_SAV!E1938)&lt;=0,AC1938,AC1938/V1938))</f>
        <v>0</v>
      </c>
      <c r="AE1938" s="478">
        <f>IFERROR(IF(AND(VLOOKUP(D1938,rng_ND,5,FALSE)="Ja",D_SAV!T1938="degressiv"),D_SAV!AC1938*Y1938/100,0),0)</f>
        <v>0</v>
      </c>
      <c r="AF1938" s="55">
        <f>IFERROR(IF(VLOOKUP(D1938,rng_ND,5,FALSE)="Ja",MAX(D_SAV!AD1938:AE1938),D_SAV!AD1938),0)</f>
        <v>0</v>
      </c>
      <c r="AG1938" s="55">
        <f t="shared" si="539"/>
        <v>0</v>
      </c>
      <c r="AH1938" s="55">
        <f t="shared" si="540"/>
        <v>0</v>
      </c>
      <c r="AI1938" s="55">
        <f t="shared" si="541"/>
        <v>0</v>
      </c>
      <c r="AJ1938" s="55">
        <f t="shared" si="542"/>
        <v>0</v>
      </c>
      <c r="AK1938" s="55">
        <f t="shared" si="533"/>
        <v>0</v>
      </c>
      <c r="AL1938" s="55">
        <f t="shared" si="534"/>
        <v>0</v>
      </c>
      <c r="AM1938" s="55">
        <f t="shared" si="535"/>
        <v>0</v>
      </c>
    </row>
    <row r="1939" spans="1:39" x14ac:dyDescent="0.25">
      <c r="A1939" s="47">
        <v>1935</v>
      </c>
      <c r="B1939" s="358" t="str">
        <f>IF(AND(E1939&lt;&gt;0,D1939&lt;&gt;0,F1939&lt;&gt;0),IF(C1939&lt;&gt;0,CONCATENATE(C1939,"-AGr",VLOOKUP(D1939,Listen!$A$2:$G$45,7,FALSE),"-",E1939,"-",F1939,),CONCATENATE("AGr",VLOOKUP(D1939,Listen!$A$2:$G$45,7,FALSE),"-",E1939,"-",F1939)),"keine vollständige ID")</f>
        <v>keine vollständige ID</v>
      </c>
      <c r="C1939" s="359">
        <f>'[2]III_SAV-Details_NB'!B1945</f>
        <v>0</v>
      </c>
      <c r="D1939" s="359">
        <f>'[2]III_SAV-Details_NB'!C1945</f>
        <v>0</v>
      </c>
      <c r="E1939" s="359">
        <f>'[2]III_SAV-Details_NB'!D1945</f>
        <v>0</v>
      </c>
      <c r="F1939" s="490"/>
      <c r="G1939" s="281">
        <f>'[2]III_SAV-Details_NB'!X1945</f>
        <v>0</v>
      </c>
      <c r="H1939" s="281">
        <f t="shared" si="536"/>
        <v>0</v>
      </c>
      <c r="I1939" s="281">
        <f>IF(con_EOGJahr=2025,'[2]III_SAV-Details_NB'!AA1945,IF(con_EOGJahr=2026,'[2]III_SAV-Details_NB'!AB1945,'[2]III_SAV-Details_NB'!AC1945))</f>
        <v>0</v>
      </c>
      <c r="J1939" s="282"/>
      <c r="K1939" s="282"/>
      <c r="L1939" s="282"/>
      <c r="M1939" s="282"/>
      <c r="N1939" s="282"/>
      <c r="O1939" s="282"/>
      <c r="P1939" s="52">
        <f t="shared" si="537"/>
        <v>0</v>
      </c>
      <c r="Q1939" s="60"/>
      <c r="R1939" s="53">
        <f t="shared" si="543"/>
        <v>0</v>
      </c>
      <c r="S1939" s="59"/>
      <c r="T1939" s="61"/>
      <c r="U1939" s="342" t="str">
        <f t="shared" ref="U1939:U2002" si="547">+W1939</f>
        <v>k.A.</v>
      </c>
      <c r="V1939" s="343" t="str">
        <f t="shared" si="544"/>
        <v>k.A.</v>
      </c>
      <c r="W1939" s="343" t="str">
        <f>IFERROR(IF(OR($D1939="",$E1939=0,con_Ende=0),"k.A.",IF(VLOOKUP($D1939,rng_ND,5,0)="Nein",VLOOKUP($D1939,rng_ND,2,FALSE),MIN(VLOOKUP($D1939,rng_ND,2,FALSE),A_Stammdaten!$B$19-D_SAV!$E1939+1))),"k.A.")</f>
        <v>k.A.</v>
      </c>
      <c r="X1939" s="343" t="str">
        <f t="shared" si="545"/>
        <v>k.A.</v>
      </c>
      <c r="Y1939" s="62"/>
      <c r="Z1939" s="48">
        <f t="shared" si="546"/>
        <v>0</v>
      </c>
      <c r="AA1939" s="457"/>
      <c r="AB1939" s="55">
        <f t="shared" si="538"/>
        <v>0</v>
      </c>
      <c r="AC1939" s="55">
        <f>IF(A_Stammdaten!$B$25="ja",D_SAV!AA1939,D_SAV!AB1939)</f>
        <v>0</v>
      </c>
      <c r="AD1939" s="478">
        <f>IF(AC1939=0,0,IF(U1939-(con_EOGJahr-D_SAV!E1939)&lt;=0,AC1939,AC1939/V1939))</f>
        <v>0</v>
      </c>
      <c r="AE1939" s="478">
        <f>IFERROR(IF(AND(VLOOKUP(D1939,rng_ND,5,FALSE)="Ja",D_SAV!T1939="degressiv"),D_SAV!AC1939*Y1939/100,0),0)</f>
        <v>0</v>
      </c>
      <c r="AF1939" s="55">
        <f>IFERROR(IF(VLOOKUP(D1939,rng_ND,5,FALSE)="Ja",MAX(D_SAV!AD1939:AE1939),D_SAV!AD1939),0)</f>
        <v>0</v>
      </c>
      <c r="AG1939" s="55">
        <f t="shared" si="539"/>
        <v>0</v>
      </c>
      <c r="AH1939" s="55">
        <f t="shared" si="540"/>
        <v>0</v>
      </c>
      <c r="AI1939" s="55">
        <f t="shared" si="541"/>
        <v>0</v>
      </c>
      <c r="AJ1939" s="55">
        <f t="shared" si="542"/>
        <v>0</v>
      </c>
      <c r="AK1939" s="55">
        <f t="shared" si="533"/>
        <v>0</v>
      </c>
      <c r="AL1939" s="55">
        <f t="shared" si="534"/>
        <v>0</v>
      </c>
      <c r="AM1939" s="55">
        <f t="shared" si="535"/>
        <v>0</v>
      </c>
    </row>
    <row r="1940" spans="1:39" x14ac:dyDescent="0.25">
      <c r="A1940" s="47">
        <v>1936</v>
      </c>
      <c r="B1940" s="358" t="str">
        <f>IF(AND(E1940&lt;&gt;0,D1940&lt;&gt;0,F1940&lt;&gt;0),IF(C1940&lt;&gt;0,CONCATENATE(C1940,"-AGr",VLOOKUP(D1940,Listen!$A$2:$G$45,7,FALSE),"-",E1940,"-",F1940,),CONCATENATE("AGr",VLOOKUP(D1940,Listen!$A$2:$G$45,7,FALSE),"-",E1940,"-",F1940)),"keine vollständige ID")</f>
        <v>keine vollständige ID</v>
      </c>
      <c r="C1940" s="359">
        <f>'[2]III_SAV-Details_NB'!B1946</f>
        <v>0</v>
      </c>
      <c r="D1940" s="359">
        <f>'[2]III_SAV-Details_NB'!C1946</f>
        <v>0</v>
      </c>
      <c r="E1940" s="359">
        <f>'[2]III_SAV-Details_NB'!D1946</f>
        <v>0</v>
      </c>
      <c r="F1940" s="490"/>
      <c r="G1940" s="281">
        <f>'[2]III_SAV-Details_NB'!X1946</f>
        <v>0</v>
      </c>
      <c r="H1940" s="281">
        <f t="shared" si="536"/>
        <v>0</v>
      </c>
      <c r="I1940" s="281">
        <f>IF(con_EOGJahr=2025,'[2]III_SAV-Details_NB'!AA1946,IF(con_EOGJahr=2026,'[2]III_SAV-Details_NB'!AB1946,'[2]III_SAV-Details_NB'!AC1946))</f>
        <v>0</v>
      </c>
      <c r="J1940" s="282"/>
      <c r="K1940" s="282"/>
      <c r="L1940" s="282"/>
      <c r="M1940" s="282"/>
      <c r="N1940" s="282"/>
      <c r="O1940" s="282"/>
      <c r="P1940" s="52">
        <f t="shared" si="537"/>
        <v>0</v>
      </c>
      <c r="Q1940" s="60"/>
      <c r="R1940" s="53">
        <f t="shared" si="543"/>
        <v>0</v>
      </c>
      <c r="S1940" s="59"/>
      <c r="T1940" s="61"/>
      <c r="U1940" s="342" t="str">
        <f t="shared" si="547"/>
        <v>k.A.</v>
      </c>
      <c r="V1940" s="343" t="str">
        <f t="shared" si="544"/>
        <v>k.A.</v>
      </c>
      <c r="W1940" s="343" t="str">
        <f>IFERROR(IF(OR($D1940="",$E1940=0,con_Ende=0),"k.A.",IF(VLOOKUP($D1940,rng_ND,5,0)="Nein",VLOOKUP($D1940,rng_ND,2,FALSE),MIN(VLOOKUP($D1940,rng_ND,2,FALSE),A_Stammdaten!$B$19-D_SAV!$E1940+1))),"k.A.")</f>
        <v>k.A.</v>
      </c>
      <c r="X1940" s="343" t="str">
        <f t="shared" si="545"/>
        <v>k.A.</v>
      </c>
      <c r="Y1940" s="62"/>
      <c r="Z1940" s="48">
        <f t="shared" si="546"/>
        <v>0</v>
      </c>
      <c r="AA1940" s="457"/>
      <c r="AB1940" s="55">
        <f t="shared" si="538"/>
        <v>0</v>
      </c>
      <c r="AC1940" s="55">
        <f>IF(A_Stammdaten!$B$25="ja",D_SAV!AA1940,D_SAV!AB1940)</f>
        <v>0</v>
      </c>
      <c r="AD1940" s="478">
        <f>IF(AC1940=0,0,IF(U1940-(con_EOGJahr-D_SAV!E1940)&lt;=0,AC1940,AC1940/V1940))</f>
        <v>0</v>
      </c>
      <c r="AE1940" s="478">
        <f>IFERROR(IF(AND(VLOOKUP(D1940,rng_ND,5,FALSE)="Ja",D_SAV!T1940="degressiv"),D_SAV!AC1940*Y1940/100,0),0)</f>
        <v>0</v>
      </c>
      <c r="AF1940" s="55">
        <f>IFERROR(IF(VLOOKUP(D1940,rng_ND,5,FALSE)="Ja",MAX(D_SAV!AD1940:AE1940),D_SAV!AD1940),0)</f>
        <v>0</v>
      </c>
      <c r="AG1940" s="55">
        <f t="shared" si="539"/>
        <v>0</v>
      </c>
      <c r="AH1940" s="55">
        <f t="shared" si="540"/>
        <v>0</v>
      </c>
      <c r="AI1940" s="55">
        <f t="shared" si="541"/>
        <v>0</v>
      </c>
      <c r="AJ1940" s="55">
        <f t="shared" si="542"/>
        <v>0</v>
      </c>
      <c r="AK1940" s="55">
        <f t="shared" si="533"/>
        <v>0</v>
      </c>
      <c r="AL1940" s="55">
        <f t="shared" si="534"/>
        <v>0</v>
      </c>
      <c r="AM1940" s="55">
        <f t="shared" si="535"/>
        <v>0</v>
      </c>
    </row>
    <row r="1941" spans="1:39" x14ac:dyDescent="0.25">
      <c r="A1941" s="47">
        <v>1937</v>
      </c>
      <c r="B1941" s="358" t="str">
        <f>IF(AND(E1941&lt;&gt;0,D1941&lt;&gt;0,F1941&lt;&gt;0),IF(C1941&lt;&gt;0,CONCATENATE(C1941,"-AGr",VLOOKUP(D1941,Listen!$A$2:$G$45,7,FALSE),"-",E1941,"-",F1941,),CONCATENATE("AGr",VLOOKUP(D1941,Listen!$A$2:$G$45,7,FALSE),"-",E1941,"-",F1941)),"keine vollständige ID")</f>
        <v>keine vollständige ID</v>
      </c>
      <c r="C1941" s="359">
        <f>'[2]III_SAV-Details_NB'!B1947</f>
        <v>0</v>
      </c>
      <c r="D1941" s="359">
        <f>'[2]III_SAV-Details_NB'!C1947</f>
        <v>0</v>
      </c>
      <c r="E1941" s="359">
        <f>'[2]III_SAV-Details_NB'!D1947</f>
        <v>0</v>
      </c>
      <c r="F1941" s="490"/>
      <c r="G1941" s="281">
        <f>'[2]III_SAV-Details_NB'!X1947</f>
        <v>0</v>
      </c>
      <c r="H1941" s="281">
        <f t="shared" si="536"/>
        <v>0</v>
      </c>
      <c r="I1941" s="281">
        <f>IF(con_EOGJahr=2025,'[2]III_SAV-Details_NB'!AA1947,IF(con_EOGJahr=2026,'[2]III_SAV-Details_NB'!AB1947,'[2]III_SAV-Details_NB'!AC1947))</f>
        <v>0</v>
      </c>
      <c r="J1941" s="282"/>
      <c r="K1941" s="282"/>
      <c r="L1941" s="282"/>
      <c r="M1941" s="282"/>
      <c r="N1941" s="282"/>
      <c r="O1941" s="282"/>
      <c r="P1941" s="52">
        <f t="shared" si="537"/>
        <v>0</v>
      </c>
      <c r="Q1941" s="60"/>
      <c r="R1941" s="53">
        <f t="shared" si="543"/>
        <v>0</v>
      </c>
      <c r="S1941" s="59"/>
      <c r="T1941" s="61"/>
      <c r="U1941" s="342" t="str">
        <f t="shared" si="547"/>
        <v>k.A.</v>
      </c>
      <c r="V1941" s="343" t="str">
        <f t="shared" si="544"/>
        <v>k.A.</v>
      </c>
      <c r="W1941" s="343" t="str">
        <f>IFERROR(IF(OR($D1941="",$E1941=0,con_Ende=0),"k.A.",IF(VLOOKUP($D1941,rng_ND,5,0)="Nein",VLOOKUP($D1941,rng_ND,2,FALSE),MIN(VLOOKUP($D1941,rng_ND,2,FALSE),A_Stammdaten!$B$19-D_SAV!$E1941+1))),"k.A.")</f>
        <v>k.A.</v>
      </c>
      <c r="X1941" s="343" t="str">
        <f t="shared" si="545"/>
        <v>k.A.</v>
      </c>
      <c r="Y1941" s="62"/>
      <c r="Z1941" s="48">
        <f t="shared" si="546"/>
        <v>0</v>
      </c>
      <c r="AA1941" s="457"/>
      <c r="AB1941" s="55">
        <f t="shared" si="538"/>
        <v>0</v>
      </c>
      <c r="AC1941" s="55">
        <f>IF(A_Stammdaten!$B$25="ja",D_SAV!AA1941,D_SAV!AB1941)</f>
        <v>0</v>
      </c>
      <c r="AD1941" s="478">
        <f>IF(AC1941=0,0,IF(U1941-(con_EOGJahr-D_SAV!E1941)&lt;=0,AC1941,AC1941/V1941))</f>
        <v>0</v>
      </c>
      <c r="AE1941" s="478">
        <f>IFERROR(IF(AND(VLOOKUP(D1941,rng_ND,5,FALSE)="Ja",D_SAV!T1941="degressiv"),D_SAV!AC1941*Y1941/100,0),0)</f>
        <v>0</v>
      </c>
      <c r="AF1941" s="55">
        <f>IFERROR(IF(VLOOKUP(D1941,rng_ND,5,FALSE)="Ja",MAX(D_SAV!AD1941:AE1941),D_SAV!AD1941),0)</f>
        <v>0</v>
      </c>
      <c r="AG1941" s="55">
        <f t="shared" si="539"/>
        <v>0</v>
      </c>
      <c r="AH1941" s="55">
        <f t="shared" si="540"/>
        <v>0</v>
      </c>
      <c r="AI1941" s="55">
        <f t="shared" si="541"/>
        <v>0</v>
      </c>
      <c r="AJ1941" s="55">
        <f t="shared" si="542"/>
        <v>0</v>
      </c>
      <c r="AK1941" s="55">
        <f t="shared" si="533"/>
        <v>0</v>
      </c>
      <c r="AL1941" s="55">
        <f t="shared" si="534"/>
        <v>0</v>
      </c>
      <c r="AM1941" s="55">
        <f t="shared" si="535"/>
        <v>0</v>
      </c>
    </row>
    <row r="1942" spans="1:39" x14ac:dyDescent="0.25">
      <c r="A1942" s="47">
        <v>1938</v>
      </c>
      <c r="B1942" s="358" t="str">
        <f>IF(AND(E1942&lt;&gt;0,D1942&lt;&gt;0,F1942&lt;&gt;0),IF(C1942&lt;&gt;0,CONCATENATE(C1942,"-AGr",VLOOKUP(D1942,Listen!$A$2:$G$45,7,FALSE),"-",E1942,"-",F1942,),CONCATENATE("AGr",VLOOKUP(D1942,Listen!$A$2:$G$45,7,FALSE),"-",E1942,"-",F1942)),"keine vollständige ID")</f>
        <v>keine vollständige ID</v>
      </c>
      <c r="C1942" s="359">
        <f>'[2]III_SAV-Details_NB'!B1948</f>
        <v>0</v>
      </c>
      <c r="D1942" s="359">
        <f>'[2]III_SAV-Details_NB'!C1948</f>
        <v>0</v>
      </c>
      <c r="E1942" s="359">
        <f>'[2]III_SAV-Details_NB'!D1948</f>
        <v>0</v>
      </c>
      <c r="F1942" s="490"/>
      <c r="G1942" s="281">
        <f>'[2]III_SAV-Details_NB'!X1948</f>
        <v>0</v>
      </c>
      <c r="H1942" s="281">
        <f t="shared" si="536"/>
        <v>0</v>
      </c>
      <c r="I1942" s="281">
        <f>IF(con_EOGJahr=2025,'[2]III_SAV-Details_NB'!AA1948,IF(con_EOGJahr=2026,'[2]III_SAV-Details_NB'!AB1948,'[2]III_SAV-Details_NB'!AC1948))</f>
        <v>0</v>
      </c>
      <c r="J1942" s="282"/>
      <c r="K1942" s="282"/>
      <c r="L1942" s="282"/>
      <c r="M1942" s="282"/>
      <c r="N1942" s="282"/>
      <c r="O1942" s="282"/>
      <c r="P1942" s="52">
        <f t="shared" si="537"/>
        <v>0</v>
      </c>
      <c r="Q1942" s="60"/>
      <c r="R1942" s="53">
        <f t="shared" si="543"/>
        <v>0</v>
      </c>
      <c r="S1942" s="59"/>
      <c r="T1942" s="61"/>
      <c r="U1942" s="342" t="str">
        <f t="shared" si="547"/>
        <v>k.A.</v>
      </c>
      <c r="V1942" s="343" t="str">
        <f t="shared" si="544"/>
        <v>k.A.</v>
      </c>
      <c r="W1942" s="343" t="str">
        <f>IFERROR(IF(OR($D1942="",$E1942=0,con_Ende=0),"k.A.",IF(VLOOKUP($D1942,rng_ND,5,0)="Nein",VLOOKUP($D1942,rng_ND,2,FALSE),MIN(VLOOKUP($D1942,rng_ND,2,FALSE),A_Stammdaten!$B$19-D_SAV!$E1942+1))),"k.A.")</f>
        <v>k.A.</v>
      </c>
      <c r="X1942" s="343" t="str">
        <f t="shared" si="545"/>
        <v>k.A.</v>
      </c>
      <c r="Y1942" s="62"/>
      <c r="Z1942" s="48">
        <f t="shared" si="546"/>
        <v>0</v>
      </c>
      <c r="AA1942" s="457"/>
      <c r="AB1942" s="55">
        <f t="shared" si="538"/>
        <v>0</v>
      </c>
      <c r="AC1942" s="55">
        <f>IF(A_Stammdaten!$B$25="ja",D_SAV!AA1942,D_SAV!AB1942)</f>
        <v>0</v>
      </c>
      <c r="AD1942" s="478">
        <f>IF(AC1942=0,0,IF(U1942-(con_EOGJahr-D_SAV!E1942)&lt;=0,AC1942,AC1942/V1942))</f>
        <v>0</v>
      </c>
      <c r="AE1942" s="478">
        <f>IFERROR(IF(AND(VLOOKUP(D1942,rng_ND,5,FALSE)="Ja",D_SAV!T1942="degressiv"),D_SAV!AC1942*Y1942/100,0),0)</f>
        <v>0</v>
      </c>
      <c r="AF1942" s="55">
        <f>IFERROR(IF(VLOOKUP(D1942,rng_ND,5,FALSE)="Ja",MAX(D_SAV!AD1942:AE1942),D_SAV!AD1942),0)</f>
        <v>0</v>
      </c>
      <c r="AG1942" s="55">
        <f t="shared" si="539"/>
        <v>0</v>
      </c>
      <c r="AH1942" s="55">
        <f t="shared" si="540"/>
        <v>0</v>
      </c>
      <c r="AI1942" s="55">
        <f t="shared" si="541"/>
        <v>0</v>
      </c>
      <c r="AJ1942" s="55">
        <f t="shared" si="542"/>
        <v>0</v>
      </c>
      <c r="AK1942" s="55">
        <f t="shared" si="533"/>
        <v>0</v>
      </c>
      <c r="AL1942" s="55">
        <f t="shared" si="534"/>
        <v>0</v>
      </c>
      <c r="AM1942" s="55">
        <f t="shared" si="535"/>
        <v>0</v>
      </c>
    </row>
    <row r="1943" spans="1:39" x14ac:dyDescent="0.25">
      <c r="A1943" s="47">
        <v>1939</v>
      </c>
      <c r="B1943" s="358" t="str">
        <f>IF(AND(E1943&lt;&gt;0,D1943&lt;&gt;0,F1943&lt;&gt;0),IF(C1943&lt;&gt;0,CONCATENATE(C1943,"-AGr",VLOOKUP(D1943,Listen!$A$2:$G$45,7,FALSE),"-",E1943,"-",F1943,),CONCATENATE("AGr",VLOOKUP(D1943,Listen!$A$2:$G$45,7,FALSE),"-",E1943,"-",F1943)),"keine vollständige ID")</f>
        <v>keine vollständige ID</v>
      </c>
      <c r="C1943" s="359">
        <f>'[2]III_SAV-Details_NB'!B1949</f>
        <v>0</v>
      </c>
      <c r="D1943" s="359">
        <f>'[2]III_SAV-Details_NB'!C1949</f>
        <v>0</v>
      </c>
      <c r="E1943" s="359">
        <f>'[2]III_SAV-Details_NB'!D1949</f>
        <v>0</v>
      </c>
      <c r="F1943" s="490"/>
      <c r="G1943" s="281">
        <f>'[2]III_SAV-Details_NB'!X1949</f>
        <v>0</v>
      </c>
      <c r="H1943" s="281">
        <f t="shared" si="536"/>
        <v>0</v>
      </c>
      <c r="I1943" s="281">
        <f>IF(con_EOGJahr=2025,'[2]III_SAV-Details_NB'!AA1949,IF(con_EOGJahr=2026,'[2]III_SAV-Details_NB'!AB1949,'[2]III_SAV-Details_NB'!AC1949))</f>
        <v>0</v>
      </c>
      <c r="J1943" s="282"/>
      <c r="K1943" s="282"/>
      <c r="L1943" s="282"/>
      <c r="M1943" s="282"/>
      <c r="N1943" s="282"/>
      <c r="O1943" s="282"/>
      <c r="P1943" s="52">
        <f t="shared" si="537"/>
        <v>0</v>
      </c>
      <c r="Q1943" s="60"/>
      <c r="R1943" s="53">
        <f t="shared" si="543"/>
        <v>0</v>
      </c>
      <c r="S1943" s="59"/>
      <c r="T1943" s="61"/>
      <c r="U1943" s="342" t="str">
        <f t="shared" si="547"/>
        <v>k.A.</v>
      </c>
      <c r="V1943" s="343" t="str">
        <f t="shared" si="544"/>
        <v>k.A.</v>
      </c>
      <c r="W1943" s="343" t="str">
        <f>IFERROR(IF(OR($D1943="",$E1943=0,con_Ende=0),"k.A.",IF(VLOOKUP($D1943,rng_ND,5,0)="Nein",VLOOKUP($D1943,rng_ND,2,FALSE),MIN(VLOOKUP($D1943,rng_ND,2,FALSE),A_Stammdaten!$B$19-D_SAV!$E1943+1))),"k.A.")</f>
        <v>k.A.</v>
      </c>
      <c r="X1943" s="343" t="str">
        <f t="shared" si="545"/>
        <v>k.A.</v>
      </c>
      <c r="Y1943" s="62"/>
      <c r="Z1943" s="48">
        <f t="shared" si="546"/>
        <v>0</v>
      </c>
      <c r="AA1943" s="457"/>
      <c r="AB1943" s="55">
        <f t="shared" si="538"/>
        <v>0</v>
      </c>
      <c r="AC1943" s="55">
        <f>IF(A_Stammdaten!$B$25="ja",D_SAV!AA1943,D_SAV!AB1943)</f>
        <v>0</v>
      </c>
      <c r="AD1943" s="478">
        <f>IF(AC1943=0,0,IF(U1943-(con_EOGJahr-D_SAV!E1943)&lt;=0,AC1943,AC1943/V1943))</f>
        <v>0</v>
      </c>
      <c r="AE1943" s="478">
        <f>IFERROR(IF(AND(VLOOKUP(D1943,rng_ND,5,FALSE)="Ja",D_SAV!T1943="degressiv"),D_SAV!AC1943*Y1943/100,0),0)</f>
        <v>0</v>
      </c>
      <c r="AF1943" s="55">
        <f>IFERROR(IF(VLOOKUP(D1943,rng_ND,5,FALSE)="Ja",MAX(D_SAV!AD1943:AE1943),D_SAV!AD1943),0)</f>
        <v>0</v>
      </c>
      <c r="AG1943" s="55">
        <f t="shared" si="539"/>
        <v>0</v>
      </c>
      <c r="AH1943" s="55">
        <f t="shared" si="540"/>
        <v>0</v>
      </c>
      <c r="AI1943" s="55">
        <f t="shared" si="541"/>
        <v>0</v>
      </c>
      <c r="AJ1943" s="55">
        <f t="shared" si="542"/>
        <v>0</v>
      </c>
      <c r="AK1943" s="55">
        <f t="shared" si="533"/>
        <v>0</v>
      </c>
      <c r="AL1943" s="55">
        <f t="shared" si="534"/>
        <v>0</v>
      </c>
      <c r="AM1943" s="55">
        <f t="shared" si="535"/>
        <v>0</v>
      </c>
    </row>
    <row r="1944" spans="1:39" x14ac:dyDescent="0.25">
      <c r="A1944" s="47">
        <v>1940</v>
      </c>
      <c r="B1944" s="358" t="str">
        <f>IF(AND(E1944&lt;&gt;0,D1944&lt;&gt;0,F1944&lt;&gt;0),IF(C1944&lt;&gt;0,CONCATENATE(C1944,"-AGr",VLOOKUP(D1944,Listen!$A$2:$G$45,7,FALSE),"-",E1944,"-",F1944,),CONCATENATE("AGr",VLOOKUP(D1944,Listen!$A$2:$G$45,7,FALSE),"-",E1944,"-",F1944)),"keine vollständige ID")</f>
        <v>keine vollständige ID</v>
      </c>
      <c r="C1944" s="359">
        <f>'[2]III_SAV-Details_NB'!B1950</f>
        <v>0</v>
      </c>
      <c r="D1944" s="359">
        <f>'[2]III_SAV-Details_NB'!C1950</f>
        <v>0</v>
      </c>
      <c r="E1944" s="359">
        <f>'[2]III_SAV-Details_NB'!D1950</f>
        <v>0</v>
      </c>
      <c r="F1944" s="490"/>
      <c r="G1944" s="281">
        <f>'[2]III_SAV-Details_NB'!X1950</f>
        <v>0</v>
      </c>
      <c r="H1944" s="281">
        <f t="shared" si="536"/>
        <v>0</v>
      </c>
      <c r="I1944" s="281">
        <f>IF(con_EOGJahr=2025,'[2]III_SAV-Details_NB'!AA1950,IF(con_EOGJahr=2026,'[2]III_SAV-Details_NB'!AB1950,'[2]III_SAV-Details_NB'!AC1950))</f>
        <v>0</v>
      </c>
      <c r="J1944" s="282"/>
      <c r="K1944" s="282"/>
      <c r="L1944" s="282"/>
      <c r="M1944" s="282"/>
      <c r="N1944" s="282"/>
      <c r="O1944" s="282"/>
      <c r="P1944" s="52">
        <f t="shared" si="537"/>
        <v>0</v>
      </c>
      <c r="Q1944" s="60"/>
      <c r="R1944" s="53">
        <f t="shared" si="543"/>
        <v>0</v>
      </c>
      <c r="S1944" s="59"/>
      <c r="T1944" s="61"/>
      <c r="U1944" s="342" t="str">
        <f t="shared" si="547"/>
        <v>k.A.</v>
      </c>
      <c r="V1944" s="343" t="str">
        <f t="shared" si="544"/>
        <v>k.A.</v>
      </c>
      <c r="W1944" s="343" t="str">
        <f>IFERROR(IF(OR($D1944="",$E1944=0,con_Ende=0),"k.A.",IF(VLOOKUP($D1944,rng_ND,5,0)="Nein",VLOOKUP($D1944,rng_ND,2,FALSE),MIN(VLOOKUP($D1944,rng_ND,2,FALSE),A_Stammdaten!$B$19-D_SAV!$E1944+1))),"k.A.")</f>
        <v>k.A.</v>
      </c>
      <c r="X1944" s="343" t="str">
        <f t="shared" si="545"/>
        <v>k.A.</v>
      </c>
      <c r="Y1944" s="62"/>
      <c r="Z1944" s="48">
        <f t="shared" si="546"/>
        <v>0</v>
      </c>
      <c r="AA1944" s="457"/>
      <c r="AB1944" s="55">
        <f t="shared" si="538"/>
        <v>0</v>
      </c>
      <c r="AC1944" s="55">
        <f>IF(A_Stammdaten!$B$25="ja",D_SAV!AA1944,D_SAV!AB1944)</f>
        <v>0</v>
      </c>
      <c r="AD1944" s="478">
        <f>IF(AC1944=0,0,IF(U1944-(con_EOGJahr-D_SAV!E1944)&lt;=0,AC1944,AC1944/V1944))</f>
        <v>0</v>
      </c>
      <c r="AE1944" s="478">
        <f>IFERROR(IF(AND(VLOOKUP(D1944,rng_ND,5,FALSE)="Ja",D_SAV!T1944="degressiv"),D_SAV!AC1944*Y1944/100,0),0)</f>
        <v>0</v>
      </c>
      <c r="AF1944" s="55">
        <f>IFERROR(IF(VLOOKUP(D1944,rng_ND,5,FALSE)="Ja",MAX(D_SAV!AD1944:AE1944),D_SAV!AD1944),0)</f>
        <v>0</v>
      </c>
      <c r="AG1944" s="55">
        <f t="shared" si="539"/>
        <v>0</v>
      </c>
      <c r="AH1944" s="55">
        <f t="shared" si="540"/>
        <v>0</v>
      </c>
      <c r="AI1944" s="55">
        <f t="shared" si="541"/>
        <v>0</v>
      </c>
      <c r="AJ1944" s="55">
        <f t="shared" si="542"/>
        <v>0</v>
      </c>
      <c r="AK1944" s="55">
        <f t="shared" si="533"/>
        <v>0</v>
      </c>
      <c r="AL1944" s="55">
        <f t="shared" si="534"/>
        <v>0</v>
      </c>
      <c r="AM1944" s="55">
        <f t="shared" si="535"/>
        <v>0</v>
      </c>
    </row>
    <row r="1945" spans="1:39" x14ac:dyDescent="0.25">
      <c r="A1945" s="47">
        <v>1941</v>
      </c>
      <c r="B1945" s="358" t="str">
        <f>IF(AND(E1945&lt;&gt;0,D1945&lt;&gt;0,F1945&lt;&gt;0),IF(C1945&lt;&gt;0,CONCATENATE(C1945,"-AGr",VLOOKUP(D1945,Listen!$A$2:$G$45,7,FALSE),"-",E1945,"-",F1945,),CONCATENATE("AGr",VLOOKUP(D1945,Listen!$A$2:$G$45,7,FALSE),"-",E1945,"-",F1945)),"keine vollständige ID")</f>
        <v>keine vollständige ID</v>
      </c>
      <c r="C1945" s="359">
        <f>'[2]III_SAV-Details_NB'!B1951</f>
        <v>0</v>
      </c>
      <c r="D1945" s="359">
        <f>'[2]III_SAV-Details_NB'!C1951</f>
        <v>0</v>
      </c>
      <c r="E1945" s="359">
        <f>'[2]III_SAV-Details_NB'!D1951</f>
        <v>0</v>
      </c>
      <c r="F1945" s="490"/>
      <c r="G1945" s="281">
        <f>'[2]III_SAV-Details_NB'!X1951</f>
        <v>0</v>
      </c>
      <c r="H1945" s="281">
        <f t="shared" si="536"/>
        <v>0</v>
      </c>
      <c r="I1945" s="281">
        <f>IF(con_EOGJahr=2025,'[2]III_SAV-Details_NB'!AA1951,IF(con_EOGJahr=2026,'[2]III_SAV-Details_NB'!AB1951,'[2]III_SAV-Details_NB'!AC1951))</f>
        <v>0</v>
      </c>
      <c r="J1945" s="282"/>
      <c r="K1945" s="282"/>
      <c r="L1945" s="282"/>
      <c r="M1945" s="282"/>
      <c r="N1945" s="282"/>
      <c r="O1945" s="282"/>
      <c r="P1945" s="52">
        <f t="shared" si="537"/>
        <v>0</v>
      </c>
      <c r="Q1945" s="60"/>
      <c r="R1945" s="53">
        <f t="shared" si="543"/>
        <v>0</v>
      </c>
      <c r="S1945" s="59"/>
      <c r="T1945" s="61"/>
      <c r="U1945" s="342" t="str">
        <f t="shared" si="547"/>
        <v>k.A.</v>
      </c>
      <c r="V1945" s="343" t="str">
        <f t="shared" si="544"/>
        <v>k.A.</v>
      </c>
      <c r="W1945" s="343" t="str">
        <f>IFERROR(IF(OR($D1945="",$E1945=0,con_Ende=0),"k.A.",IF(VLOOKUP($D1945,rng_ND,5,0)="Nein",VLOOKUP($D1945,rng_ND,2,FALSE),MIN(VLOOKUP($D1945,rng_ND,2,FALSE),A_Stammdaten!$B$19-D_SAV!$E1945+1))),"k.A.")</f>
        <v>k.A.</v>
      </c>
      <c r="X1945" s="343" t="str">
        <f t="shared" si="545"/>
        <v>k.A.</v>
      </c>
      <c r="Y1945" s="62"/>
      <c r="Z1945" s="48">
        <f t="shared" si="546"/>
        <v>0</v>
      </c>
      <c r="AA1945" s="457"/>
      <c r="AB1945" s="55">
        <f t="shared" si="538"/>
        <v>0</v>
      </c>
      <c r="AC1945" s="55">
        <f>IF(A_Stammdaten!$B$25="ja",D_SAV!AA1945,D_SAV!AB1945)</f>
        <v>0</v>
      </c>
      <c r="AD1945" s="478">
        <f>IF(AC1945=0,0,IF(U1945-(con_EOGJahr-D_SAV!E1945)&lt;=0,AC1945,AC1945/V1945))</f>
        <v>0</v>
      </c>
      <c r="AE1945" s="478">
        <f>IFERROR(IF(AND(VLOOKUP(D1945,rng_ND,5,FALSE)="Ja",D_SAV!T1945="degressiv"),D_SAV!AC1945*Y1945/100,0),0)</f>
        <v>0</v>
      </c>
      <c r="AF1945" s="55">
        <f>IFERROR(IF(VLOOKUP(D1945,rng_ND,5,FALSE)="Ja",MAX(D_SAV!AD1945:AE1945),D_SAV!AD1945),0)</f>
        <v>0</v>
      </c>
      <c r="AG1945" s="55">
        <f t="shared" si="539"/>
        <v>0</v>
      </c>
      <c r="AH1945" s="55">
        <f t="shared" si="540"/>
        <v>0</v>
      </c>
      <c r="AI1945" s="55">
        <f t="shared" si="541"/>
        <v>0</v>
      </c>
      <c r="AJ1945" s="55">
        <f t="shared" si="542"/>
        <v>0</v>
      </c>
      <c r="AK1945" s="55">
        <f t="shared" si="533"/>
        <v>0</v>
      </c>
      <c r="AL1945" s="55">
        <f t="shared" si="534"/>
        <v>0</v>
      </c>
      <c r="AM1945" s="55">
        <f t="shared" si="535"/>
        <v>0</v>
      </c>
    </row>
    <row r="1946" spans="1:39" x14ac:dyDescent="0.25">
      <c r="A1946" s="47">
        <v>1942</v>
      </c>
      <c r="B1946" s="358" t="str">
        <f>IF(AND(E1946&lt;&gt;0,D1946&lt;&gt;0,F1946&lt;&gt;0),IF(C1946&lt;&gt;0,CONCATENATE(C1946,"-AGr",VLOOKUP(D1946,Listen!$A$2:$G$45,7,FALSE),"-",E1946,"-",F1946,),CONCATENATE("AGr",VLOOKUP(D1946,Listen!$A$2:$G$45,7,FALSE),"-",E1946,"-",F1946)),"keine vollständige ID")</f>
        <v>keine vollständige ID</v>
      </c>
      <c r="C1946" s="359">
        <f>'[2]III_SAV-Details_NB'!B1952</f>
        <v>0</v>
      </c>
      <c r="D1946" s="359">
        <f>'[2]III_SAV-Details_NB'!C1952</f>
        <v>0</v>
      </c>
      <c r="E1946" s="359">
        <f>'[2]III_SAV-Details_NB'!D1952</f>
        <v>0</v>
      </c>
      <c r="F1946" s="490"/>
      <c r="G1946" s="281">
        <f>'[2]III_SAV-Details_NB'!X1952</f>
        <v>0</v>
      </c>
      <c r="H1946" s="281">
        <f t="shared" si="536"/>
        <v>0</v>
      </c>
      <c r="I1946" s="281">
        <f>IF(con_EOGJahr=2025,'[2]III_SAV-Details_NB'!AA1952,IF(con_EOGJahr=2026,'[2]III_SAV-Details_NB'!AB1952,'[2]III_SAV-Details_NB'!AC1952))</f>
        <v>0</v>
      </c>
      <c r="J1946" s="282"/>
      <c r="K1946" s="282"/>
      <c r="L1946" s="282"/>
      <c r="M1946" s="282"/>
      <c r="N1946" s="282"/>
      <c r="O1946" s="282"/>
      <c r="P1946" s="52">
        <f t="shared" si="537"/>
        <v>0</v>
      </c>
      <c r="Q1946" s="60"/>
      <c r="R1946" s="53">
        <f t="shared" si="543"/>
        <v>0</v>
      </c>
      <c r="S1946" s="59"/>
      <c r="T1946" s="61"/>
      <c r="U1946" s="342" t="str">
        <f t="shared" si="547"/>
        <v>k.A.</v>
      </c>
      <c r="V1946" s="343" t="str">
        <f t="shared" si="544"/>
        <v>k.A.</v>
      </c>
      <c r="W1946" s="343" t="str">
        <f>IFERROR(IF(OR($D1946="",$E1946=0,con_Ende=0),"k.A.",IF(VLOOKUP($D1946,rng_ND,5,0)="Nein",VLOOKUP($D1946,rng_ND,2,FALSE),MIN(VLOOKUP($D1946,rng_ND,2,FALSE),A_Stammdaten!$B$19-D_SAV!$E1946+1))),"k.A.")</f>
        <v>k.A.</v>
      </c>
      <c r="X1946" s="343" t="str">
        <f t="shared" si="545"/>
        <v>k.A.</v>
      </c>
      <c r="Y1946" s="62"/>
      <c r="Z1946" s="48">
        <f t="shared" si="546"/>
        <v>0</v>
      </c>
      <c r="AA1946" s="457"/>
      <c r="AB1946" s="55">
        <f t="shared" si="538"/>
        <v>0</v>
      </c>
      <c r="AC1946" s="55">
        <f>IF(A_Stammdaten!$B$25="ja",D_SAV!AA1946,D_SAV!AB1946)</f>
        <v>0</v>
      </c>
      <c r="AD1946" s="478">
        <f>IF(AC1946=0,0,IF(U1946-(con_EOGJahr-D_SAV!E1946)&lt;=0,AC1946,AC1946/V1946))</f>
        <v>0</v>
      </c>
      <c r="AE1946" s="478">
        <f>IFERROR(IF(AND(VLOOKUP(D1946,rng_ND,5,FALSE)="Ja",D_SAV!T1946="degressiv"),D_SAV!AC1946*Y1946/100,0),0)</f>
        <v>0</v>
      </c>
      <c r="AF1946" s="55">
        <f>IFERROR(IF(VLOOKUP(D1946,rng_ND,5,FALSE)="Ja",MAX(D_SAV!AD1946:AE1946),D_SAV!AD1946),0)</f>
        <v>0</v>
      </c>
      <c r="AG1946" s="55">
        <f t="shared" si="539"/>
        <v>0</v>
      </c>
      <c r="AH1946" s="55">
        <f t="shared" si="540"/>
        <v>0</v>
      </c>
      <c r="AI1946" s="55">
        <f t="shared" si="541"/>
        <v>0</v>
      </c>
      <c r="AJ1946" s="55">
        <f t="shared" si="542"/>
        <v>0</v>
      </c>
      <c r="AK1946" s="55">
        <f t="shared" si="533"/>
        <v>0</v>
      </c>
      <c r="AL1946" s="55">
        <f t="shared" si="534"/>
        <v>0</v>
      </c>
      <c r="AM1946" s="55">
        <f t="shared" si="535"/>
        <v>0</v>
      </c>
    </row>
    <row r="1947" spans="1:39" x14ac:dyDescent="0.25">
      <c r="A1947" s="47">
        <v>1943</v>
      </c>
      <c r="B1947" s="358" t="str">
        <f>IF(AND(E1947&lt;&gt;0,D1947&lt;&gt;0,F1947&lt;&gt;0),IF(C1947&lt;&gt;0,CONCATENATE(C1947,"-AGr",VLOOKUP(D1947,Listen!$A$2:$G$45,7,FALSE),"-",E1947,"-",F1947,),CONCATENATE("AGr",VLOOKUP(D1947,Listen!$A$2:$G$45,7,FALSE),"-",E1947,"-",F1947)),"keine vollständige ID")</f>
        <v>keine vollständige ID</v>
      </c>
      <c r="C1947" s="359">
        <f>'[2]III_SAV-Details_NB'!B1953</f>
        <v>0</v>
      </c>
      <c r="D1947" s="359">
        <f>'[2]III_SAV-Details_NB'!C1953</f>
        <v>0</v>
      </c>
      <c r="E1947" s="359">
        <f>'[2]III_SAV-Details_NB'!D1953</f>
        <v>0</v>
      </c>
      <c r="F1947" s="490"/>
      <c r="G1947" s="281">
        <f>'[2]III_SAV-Details_NB'!X1953</f>
        <v>0</v>
      </c>
      <c r="H1947" s="281">
        <f t="shared" si="536"/>
        <v>0</v>
      </c>
      <c r="I1947" s="281">
        <f>IF(con_EOGJahr=2025,'[2]III_SAV-Details_NB'!AA1953,IF(con_EOGJahr=2026,'[2]III_SAV-Details_NB'!AB1953,'[2]III_SAV-Details_NB'!AC1953))</f>
        <v>0</v>
      </c>
      <c r="J1947" s="282"/>
      <c r="K1947" s="282"/>
      <c r="L1947" s="282"/>
      <c r="M1947" s="282"/>
      <c r="N1947" s="282"/>
      <c r="O1947" s="282"/>
      <c r="P1947" s="52">
        <f t="shared" si="537"/>
        <v>0</v>
      </c>
      <c r="Q1947" s="60"/>
      <c r="R1947" s="53">
        <f t="shared" si="543"/>
        <v>0</v>
      </c>
      <c r="S1947" s="59"/>
      <c r="T1947" s="61"/>
      <c r="U1947" s="342" t="str">
        <f t="shared" si="547"/>
        <v>k.A.</v>
      </c>
      <c r="V1947" s="343" t="str">
        <f t="shared" si="544"/>
        <v>k.A.</v>
      </c>
      <c r="W1947" s="343" t="str">
        <f>IFERROR(IF(OR($D1947="",$E1947=0,con_Ende=0),"k.A.",IF(VLOOKUP($D1947,rng_ND,5,0)="Nein",VLOOKUP($D1947,rng_ND,2,FALSE),MIN(VLOOKUP($D1947,rng_ND,2,FALSE),A_Stammdaten!$B$19-D_SAV!$E1947+1))),"k.A.")</f>
        <v>k.A.</v>
      </c>
      <c r="X1947" s="343" t="str">
        <f t="shared" si="545"/>
        <v>k.A.</v>
      </c>
      <c r="Y1947" s="62"/>
      <c r="Z1947" s="48">
        <f t="shared" si="546"/>
        <v>0</v>
      </c>
      <c r="AA1947" s="457"/>
      <c r="AB1947" s="55">
        <f t="shared" si="538"/>
        <v>0</v>
      </c>
      <c r="AC1947" s="55">
        <f>IF(A_Stammdaten!$B$25="ja",D_SAV!AA1947,D_SAV!AB1947)</f>
        <v>0</v>
      </c>
      <c r="AD1947" s="478">
        <f>IF(AC1947=0,0,IF(U1947-(con_EOGJahr-D_SAV!E1947)&lt;=0,AC1947,AC1947/V1947))</f>
        <v>0</v>
      </c>
      <c r="AE1947" s="478">
        <f>IFERROR(IF(AND(VLOOKUP(D1947,rng_ND,5,FALSE)="Ja",D_SAV!T1947="degressiv"),D_SAV!AC1947*Y1947/100,0),0)</f>
        <v>0</v>
      </c>
      <c r="AF1947" s="55">
        <f>IFERROR(IF(VLOOKUP(D1947,rng_ND,5,FALSE)="Ja",MAX(D_SAV!AD1947:AE1947),D_SAV!AD1947),0)</f>
        <v>0</v>
      </c>
      <c r="AG1947" s="55">
        <f t="shared" si="539"/>
        <v>0</v>
      </c>
      <c r="AH1947" s="55">
        <f t="shared" si="540"/>
        <v>0</v>
      </c>
      <c r="AI1947" s="55">
        <f t="shared" si="541"/>
        <v>0</v>
      </c>
      <c r="AJ1947" s="55">
        <f t="shared" si="542"/>
        <v>0</v>
      </c>
      <c r="AK1947" s="55">
        <f t="shared" si="533"/>
        <v>0</v>
      </c>
      <c r="AL1947" s="55">
        <f t="shared" si="534"/>
        <v>0</v>
      </c>
      <c r="AM1947" s="55">
        <f t="shared" si="535"/>
        <v>0</v>
      </c>
    </row>
    <row r="1948" spans="1:39" x14ac:dyDescent="0.25">
      <c r="A1948" s="47">
        <v>1944</v>
      </c>
      <c r="B1948" s="358" t="str">
        <f>IF(AND(E1948&lt;&gt;0,D1948&lt;&gt;0,F1948&lt;&gt;0),IF(C1948&lt;&gt;0,CONCATENATE(C1948,"-AGr",VLOOKUP(D1948,Listen!$A$2:$G$45,7,FALSE),"-",E1948,"-",F1948,),CONCATENATE("AGr",VLOOKUP(D1948,Listen!$A$2:$G$45,7,FALSE),"-",E1948,"-",F1948)),"keine vollständige ID")</f>
        <v>keine vollständige ID</v>
      </c>
      <c r="C1948" s="359">
        <f>'[2]III_SAV-Details_NB'!B1954</f>
        <v>0</v>
      </c>
      <c r="D1948" s="359">
        <f>'[2]III_SAV-Details_NB'!C1954</f>
        <v>0</v>
      </c>
      <c r="E1948" s="359">
        <f>'[2]III_SAV-Details_NB'!D1954</f>
        <v>0</v>
      </c>
      <c r="F1948" s="490"/>
      <c r="G1948" s="281">
        <f>'[2]III_SAV-Details_NB'!X1954</f>
        <v>0</v>
      </c>
      <c r="H1948" s="281">
        <f t="shared" si="536"/>
        <v>0</v>
      </c>
      <c r="I1948" s="281">
        <f>IF(con_EOGJahr=2025,'[2]III_SAV-Details_NB'!AA1954,IF(con_EOGJahr=2026,'[2]III_SAV-Details_NB'!AB1954,'[2]III_SAV-Details_NB'!AC1954))</f>
        <v>0</v>
      </c>
      <c r="J1948" s="282"/>
      <c r="K1948" s="282"/>
      <c r="L1948" s="282"/>
      <c r="M1948" s="282"/>
      <c r="N1948" s="282"/>
      <c r="O1948" s="282"/>
      <c r="P1948" s="52">
        <f t="shared" si="537"/>
        <v>0</v>
      </c>
      <c r="Q1948" s="60"/>
      <c r="R1948" s="53">
        <f t="shared" si="543"/>
        <v>0</v>
      </c>
      <c r="S1948" s="59"/>
      <c r="T1948" s="61"/>
      <c r="U1948" s="342" t="str">
        <f t="shared" si="547"/>
        <v>k.A.</v>
      </c>
      <c r="V1948" s="343" t="str">
        <f t="shared" si="544"/>
        <v>k.A.</v>
      </c>
      <c r="W1948" s="343" t="str">
        <f>IFERROR(IF(OR($D1948="",$E1948=0,con_Ende=0),"k.A.",IF(VLOOKUP($D1948,rng_ND,5,0)="Nein",VLOOKUP($D1948,rng_ND,2,FALSE),MIN(VLOOKUP($D1948,rng_ND,2,FALSE),A_Stammdaten!$B$19-D_SAV!$E1948+1))),"k.A.")</f>
        <v>k.A.</v>
      </c>
      <c r="X1948" s="343" t="str">
        <f t="shared" si="545"/>
        <v>k.A.</v>
      </c>
      <c r="Y1948" s="62"/>
      <c r="Z1948" s="48">
        <f t="shared" si="546"/>
        <v>0</v>
      </c>
      <c r="AA1948" s="457"/>
      <c r="AB1948" s="55">
        <f t="shared" si="538"/>
        <v>0</v>
      </c>
      <c r="AC1948" s="55">
        <f>IF(A_Stammdaten!$B$25="ja",D_SAV!AA1948,D_SAV!AB1948)</f>
        <v>0</v>
      </c>
      <c r="AD1948" s="478">
        <f>IF(AC1948=0,0,IF(U1948-(con_EOGJahr-D_SAV!E1948)&lt;=0,AC1948,AC1948/V1948))</f>
        <v>0</v>
      </c>
      <c r="AE1948" s="478">
        <f>IFERROR(IF(AND(VLOOKUP(D1948,rng_ND,5,FALSE)="Ja",D_SAV!T1948="degressiv"),D_SAV!AC1948*Y1948/100,0),0)</f>
        <v>0</v>
      </c>
      <c r="AF1948" s="55">
        <f>IFERROR(IF(VLOOKUP(D1948,rng_ND,5,FALSE)="Ja",MAX(D_SAV!AD1948:AE1948),D_SAV!AD1948),0)</f>
        <v>0</v>
      </c>
      <c r="AG1948" s="55">
        <f t="shared" si="539"/>
        <v>0</v>
      </c>
      <c r="AH1948" s="55">
        <f t="shared" si="540"/>
        <v>0</v>
      </c>
      <c r="AI1948" s="55">
        <f t="shared" si="541"/>
        <v>0</v>
      </c>
      <c r="AJ1948" s="55">
        <f t="shared" si="542"/>
        <v>0</v>
      </c>
      <c r="AK1948" s="55">
        <f t="shared" si="533"/>
        <v>0</v>
      </c>
      <c r="AL1948" s="55">
        <f t="shared" si="534"/>
        <v>0</v>
      </c>
      <c r="AM1948" s="55">
        <f t="shared" si="535"/>
        <v>0</v>
      </c>
    </row>
    <row r="1949" spans="1:39" x14ac:dyDescent="0.25">
      <c r="A1949" s="47">
        <v>1945</v>
      </c>
      <c r="B1949" s="358" t="str">
        <f>IF(AND(E1949&lt;&gt;0,D1949&lt;&gt;0,F1949&lt;&gt;0),IF(C1949&lt;&gt;0,CONCATENATE(C1949,"-AGr",VLOOKUP(D1949,Listen!$A$2:$G$45,7,FALSE),"-",E1949,"-",F1949,),CONCATENATE("AGr",VLOOKUP(D1949,Listen!$A$2:$G$45,7,FALSE),"-",E1949,"-",F1949)),"keine vollständige ID")</f>
        <v>keine vollständige ID</v>
      </c>
      <c r="C1949" s="359">
        <f>'[2]III_SAV-Details_NB'!B1955</f>
        <v>0</v>
      </c>
      <c r="D1949" s="359">
        <f>'[2]III_SAV-Details_NB'!C1955</f>
        <v>0</v>
      </c>
      <c r="E1949" s="359">
        <f>'[2]III_SAV-Details_NB'!D1955</f>
        <v>0</v>
      </c>
      <c r="F1949" s="490"/>
      <c r="G1949" s="281">
        <f>'[2]III_SAV-Details_NB'!X1955</f>
        <v>0</v>
      </c>
      <c r="H1949" s="281">
        <f t="shared" si="536"/>
        <v>0</v>
      </c>
      <c r="I1949" s="281">
        <f>IF(con_EOGJahr=2025,'[2]III_SAV-Details_NB'!AA1955,IF(con_EOGJahr=2026,'[2]III_SAV-Details_NB'!AB1955,'[2]III_SAV-Details_NB'!AC1955))</f>
        <v>0</v>
      </c>
      <c r="J1949" s="282"/>
      <c r="K1949" s="282"/>
      <c r="L1949" s="282"/>
      <c r="M1949" s="282"/>
      <c r="N1949" s="282"/>
      <c r="O1949" s="282"/>
      <c r="P1949" s="52">
        <f t="shared" si="537"/>
        <v>0</v>
      </c>
      <c r="Q1949" s="60"/>
      <c r="R1949" s="53">
        <f t="shared" si="543"/>
        <v>0</v>
      </c>
      <c r="S1949" s="59"/>
      <c r="T1949" s="61"/>
      <c r="U1949" s="342" t="str">
        <f t="shared" si="547"/>
        <v>k.A.</v>
      </c>
      <c r="V1949" s="343" t="str">
        <f t="shared" si="544"/>
        <v>k.A.</v>
      </c>
      <c r="W1949" s="343" t="str">
        <f>IFERROR(IF(OR($D1949="",$E1949=0,con_Ende=0),"k.A.",IF(VLOOKUP($D1949,rng_ND,5,0)="Nein",VLOOKUP($D1949,rng_ND,2,FALSE),MIN(VLOOKUP($D1949,rng_ND,2,FALSE),A_Stammdaten!$B$19-D_SAV!$E1949+1))),"k.A.")</f>
        <v>k.A.</v>
      </c>
      <c r="X1949" s="343" t="str">
        <f t="shared" si="545"/>
        <v>k.A.</v>
      </c>
      <c r="Y1949" s="62"/>
      <c r="Z1949" s="48">
        <f t="shared" si="546"/>
        <v>0</v>
      </c>
      <c r="AA1949" s="457"/>
      <c r="AB1949" s="55">
        <f t="shared" si="538"/>
        <v>0</v>
      </c>
      <c r="AC1949" s="55">
        <f>IF(A_Stammdaten!$B$25="ja",D_SAV!AA1949,D_SAV!AB1949)</f>
        <v>0</v>
      </c>
      <c r="AD1949" s="478">
        <f>IF(AC1949=0,0,IF(U1949-(con_EOGJahr-D_SAV!E1949)&lt;=0,AC1949,AC1949/V1949))</f>
        <v>0</v>
      </c>
      <c r="AE1949" s="478">
        <f>IFERROR(IF(AND(VLOOKUP(D1949,rng_ND,5,FALSE)="Ja",D_SAV!T1949="degressiv"),D_SAV!AC1949*Y1949/100,0),0)</f>
        <v>0</v>
      </c>
      <c r="AF1949" s="55">
        <f>IFERROR(IF(VLOOKUP(D1949,rng_ND,5,FALSE)="Ja",MAX(D_SAV!AD1949:AE1949),D_SAV!AD1949),0)</f>
        <v>0</v>
      </c>
      <c r="AG1949" s="55">
        <f t="shared" si="539"/>
        <v>0</v>
      </c>
      <c r="AH1949" s="55">
        <f t="shared" si="540"/>
        <v>0</v>
      </c>
      <c r="AI1949" s="55">
        <f t="shared" si="541"/>
        <v>0</v>
      </c>
      <c r="AJ1949" s="55">
        <f t="shared" si="542"/>
        <v>0</v>
      </c>
      <c r="AK1949" s="55">
        <f t="shared" si="533"/>
        <v>0</v>
      </c>
      <c r="AL1949" s="55">
        <f t="shared" si="534"/>
        <v>0</v>
      </c>
      <c r="AM1949" s="55">
        <f t="shared" si="535"/>
        <v>0</v>
      </c>
    </row>
    <row r="1950" spans="1:39" x14ac:dyDescent="0.25">
      <c r="A1950" s="47">
        <v>1946</v>
      </c>
      <c r="B1950" s="358" t="str">
        <f>IF(AND(E1950&lt;&gt;0,D1950&lt;&gt;0,F1950&lt;&gt;0),IF(C1950&lt;&gt;0,CONCATENATE(C1950,"-AGr",VLOOKUP(D1950,Listen!$A$2:$G$45,7,FALSE),"-",E1950,"-",F1950,),CONCATENATE("AGr",VLOOKUP(D1950,Listen!$A$2:$G$45,7,FALSE),"-",E1950,"-",F1950)),"keine vollständige ID")</f>
        <v>keine vollständige ID</v>
      </c>
      <c r="C1950" s="359">
        <f>'[2]III_SAV-Details_NB'!B1956</f>
        <v>0</v>
      </c>
      <c r="D1950" s="359">
        <f>'[2]III_SAV-Details_NB'!C1956</f>
        <v>0</v>
      </c>
      <c r="E1950" s="359">
        <f>'[2]III_SAV-Details_NB'!D1956</f>
        <v>0</v>
      </c>
      <c r="F1950" s="490"/>
      <c r="G1950" s="281">
        <f>'[2]III_SAV-Details_NB'!X1956</f>
        <v>0</v>
      </c>
      <c r="H1950" s="281">
        <f t="shared" si="536"/>
        <v>0</v>
      </c>
      <c r="I1950" s="281">
        <f>IF(con_EOGJahr=2025,'[2]III_SAV-Details_NB'!AA1956,IF(con_EOGJahr=2026,'[2]III_SAV-Details_NB'!AB1956,'[2]III_SAV-Details_NB'!AC1956))</f>
        <v>0</v>
      </c>
      <c r="J1950" s="282"/>
      <c r="K1950" s="282"/>
      <c r="L1950" s="282"/>
      <c r="M1950" s="282"/>
      <c r="N1950" s="282"/>
      <c r="O1950" s="282"/>
      <c r="P1950" s="52">
        <f t="shared" si="537"/>
        <v>0</v>
      </c>
      <c r="Q1950" s="60"/>
      <c r="R1950" s="53">
        <f t="shared" si="543"/>
        <v>0</v>
      </c>
      <c r="S1950" s="59"/>
      <c r="T1950" s="61"/>
      <c r="U1950" s="342" t="str">
        <f t="shared" si="547"/>
        <v>k.A.</v>
      </c>
      <c r="V1950" s="343" t="str">
        <f t="shared" si="544"/>
        <v>k.A.</v>
      </c>
      <c r="W1950" s="343" t="str">
        <f>IFERROR(IF(OR($D1950="",$E1950=0,con_Ende=0),"k.A.",IF(VLOOKUP($D1950,rng_ND,5,0)="Nein",VLOOKUP($D1950,rng_ND,2,FALSE),MIN(VLOOKUP($D1950,rng_ND,2,FALSE),A_Stammdaten!$B$19-D_SAV!$E1950+1))),"k.A.")</f>
        <v>k.A.</v>
      </c>
      <c r="X1950" s="343" t="str">
        <f t="shared" si="545"/>
        <v>k.A.</v>
      </c>
      <c r="Y1950" s="62"/>
      <c r="Z1950" s="48">
        <f t="shared" si="546"/>
        <v>0</v>
      </c>
      <c r="AA1950" s="457"/>
      <c r="AB1950" s="55">
        <f t="shared" si="538"/>
        <v>0</v>
      </c>
      <c r="AC1950" s="55">
        <f>IF(A_Stammdaten!$B$25="ja",D_SAV!AA1950,D_SAV!AB1950)</f>
        <v>0</v>
      </c>
      <c r="AD1950" s="478">
        <f>IF(AC1950=0,0,IF(U1950-(con_EOGJahr-D_SAV!E1950)&lt;=0,AC1950,AC1950/V1950))</f>
        <v>0</v>
      </c>
      <c r="AE1950" s="478">
        <f>IFERROR(IF(AND(VLOOKUP(D1950,rng_ND,5,FALSE)="Ja",D_SAV!T1950="degressiv"),D_SAV!AC1950*Y1950/100,0),0)</f>
        <v>0</v>
      </c>
      <c r="AF1950" s="55">
        <f>IFERROR(IF(VLOOKUP(D1950,rng_ND,5,FALSE)="Ja",MAX(D_SAV!AD1950:AE1950),D_SAV!AD1950),0)</f>
        <v>0</v>
      </c>
      <c r="AG1950" s="55">
        <f t="shared" si="539"/>
        <v>0</v>
      </c>
      <c r="AH1950" s="55">
        <f t="shared" si="540"/>
        <v>0</v>
      </c>
      <c r="AI1950" s="55">
        <f t="shared" si="541"/>
        <v>0</v>
      </c>
      <c r="AJ1950" s="55">
        <f t="shared" si="542"/>
        <v>0</v>
      </c>
      <c r="AK1950" s="55">
        <f t="shared" si="533"/>
        <v>0</v>
      </c>
      <c r="AL1950" s="55">
        <f t="shared" si="534"/>
        <v>0</v>
      </c>
      <c r="AM1950" s="55">
        <f t="shared" si="535"/>
        <v>0</v>
      </c>
    </row>
    <row r="1951" spans="1:39" x14ac:dyDescent="0.25">
      <c r="A1951" s="47">
        <v>1947</v>
      </c>
      <c r="B1951" s="358" t="str">
        <f>IF(AND(E1951&lt;&gt;0,D1951&lt;&gt;0,F1951&lt;&gt;0),IF(C1951&lt;&gt;0,CONCATENATE(C1951,"-AGr",VLOOKUP(D1951,Listen!$A$2:$G$45,7,FALSE),"-",E1951,"-",F1951,),CONCATENATE("AGr",VLOOKUP(D1951,Listen!$A$2:$G$45,7,FALSE),"-",E1951,"-",F1951)),"keine vollständige ID")</f>
        <v>keine vollständige ID</v>
      </c>
      <c r="C1951" s="359">
        <f>'[2]III_SAV-Details_NB'!B1957</f>
        <v>0</v>
      </c>
      <c r="D1951" s="359">
        <f>'[2]III_SAV-Details_NB'!C1957</f>
        <v>0</v>
      </c>
      <c r="E1951" s="359">
        <f>'[2]III_SAV-Details_NB'!D1957</f>
        <v>0</v>
      </c>
      <c r="F1951" s="490"/>
      <c r="G1951" s="281">
        <f>'[2]III_SAV-Details_NB'!X1957</f>
        <v>0</v>
      </c>
      <c r="H1951" s="281">
        <f t="shared" si="536"/>
        <v>0</v>
      </c>
      <c r="I1951" s="281">
        <f>IF(con_EOGJahr=2025,'[2]III_SAV-Details_NB'!AA1957,IF(con_EOGJahr=2026,'[2]III_SAV-Details_NB'!AB1957,'[2]III_SAV-Details_NB'!AC1957))</f>
        <v>0</v>
      </c>
      <c r="J1951" s="282"/>
      <c r="K1951" s="282"/>
      <c r="L1951" s="282"/>
      <c r="M1951" s="282"/>
      <c r="N1951" s="282"/>
      <c r="O1951" s="282"/>
      <c r="P1951" s="52">
        <f t="shared" si="537"/>
        <v>0</v>
      </c>
      <c r="Q1951" s="60"/>
      <c r="R1951" s="53">
        <f t="shared" si="543"/>
        <v>0</v>
      </c>
      <c r="S1951" s="59"/>
      <c r="T1951" s="61"/>
      <c r="U1951" s="342" t="str">
        <f t="shared" si="547"/>
        <v>k.A.</v>
      </c>
      <c r="V1951" s="343" t="str">
        <f t="shared" si="544"/>
        <v>k.A.</v>
      </c>
      <c r="W1951" s="343" t="str">
        <f>IFERROR(IF(OR($D1951="",$E1951=0,con_Ende=0),"k.A.",IF(VLOOKUP($D1951,rng_ND,5,0)="Nein",VLOOKUP($D1951,rng_ND,2,FALSE),MIN(VLOOKUP($D1951,rng_ND,2,FALSE),A_Stammdaten!$B$19-D_SAV!$E1951+1))),"k.A.")</f>
        <v>k.A.</v>
      </c>
      <c r="X1951" s="343" t="str">
        <f t="shared" si="545"/>
        <v>k.A.</v>
      </c>
      <c r="Y1951" s="62"/>
      <c r="Z1951" s="48">
        <f t="shared" si="546"/>
        <v>0</v>
      </c>
      <c r="AA1951" s="457"/>
      <c r="AB1951" s="55">
        <f t="shared" si="538"/>
        <v>0</v>
      </c>
      <c r="AC1951" s="55">
        <f>IF(A_Stammdaten!$B$25="ja",D_SAV!AA1951,D_SAV!AB1951)</f>
        <v>0</v>
      </c>
      <c r="AD1951" s="478">
        <f>IF(AC1951=0,0,IF(U1951-(con_EOGJahr-D_SAV!E1951)&lt;=0,AC1951,AC1951/V1951))</f>
        <v>0</v>
      </c>
      <c r="AE1951" s="478">
        <f>IFERROR(IF(AND(VLOOKUP(D1951,rng_ND,5,FALSE)="Ja",D_SAV!T1951="degressiv"),D_SAV!AC1951*Y1951/100,0),0)</f>
        <v>0</v>
      </c>
      <c r="AF1951" s="55">
        <f>IFERROR(IF(VLOOKUP(D1951,rng_ND,5,FALSE)="Ja",MAX(D_SAV!AD1951:AE1951),D_SAV!AD1951),0)</f>
        <v>0</v>
      </c>
      <c r="AG1951" s="55">
        <f t="shared" si="539"/>
        <v>0</v>
      </c>
      <c r="AH1951" s="55">
        <f t="shared" si="540"/>
        <v>0</v>
      </c>
      <c r="AI1951" s="55">
        <f t="shared" si="541"/>
        <v>0</v>
      </c>
      <c r="AJ1951" s="55">
        <f t="shared" si="542"/>
        <v>0</v>
      </c>
      <c r="AK1951" s="55">
        <f t="shared" si="533"/>
        <v>0</v>
      </c>
      <c r="AL1951" s="55">
        <f t="shared" si="534"/>
        <v>0</v>
      </c>
      <c r="AM1951" s="55">
        <f t="shared" si="535"/>
        <v>0</v>
      </c>
    </row>
    <row r="1952" spans="1:39" x14ac:dyDescent="0.25">
      <c r="A1952" s="47">
        <v>1948</v>
      </c>
      <c r="B1952" s="358" t="str">
        <f>IF(AND(E1952&lt;&gt;0,D1952&lt;&gt;0,F1952&lt;&gt;0),IF(C1952&lt;&gt;0,CONCATENATE(C1952,"-AGr",VLOOKUP(D1952,Listen!$A$2:$G$45,7,FALSE),"-",E1952,"-",F1952,),CONCATENATE("AGr",VLOOKUP(D1952,Listen!$A$2:$G$45,7,FALSE),"-",E1952,"-",F1952)),"keine vollständige ID")</f>
        <v>keine vollständige ID</v>
      </c>
      <c r="C1952" s="359">
        <f>'[2]III_SAV-Details_NB'!B1958</f>
        <v>0</v>
      </c>
      <c r="D1952" s="359">
        <f>'[2]III_SAV-Details_NB'!C1958</f>
        <v>0</v>
      </c>
      <c r="E1952" s="359">
        <f>'[2]III_SAV-Details_NB'!D1958</f>
        <v>0</v>
      </c>
      <c r="F1952" s="490"/>
      <c r="G1952" s="281">
        <f>'[2]III_SAV-Details_NB'!X1958</f>
        <v>0</v>
      </c>
      <c r="H1952" s="281">
        <f t="shared" si="536"/>
        <v>0</v>
      </c>
      <c r="I1952" s="281">
        <f>IF(con_EOGJahr=2025,'[2]III_SAV-Details_NB'!AA1958,IF(con_EOGJahr=2026,'[2]III_SAV-Details_NB'!AB1958,'[2]III_SAV-Details_NB'!AC1958))</f>
        <v>0</v>
      </c>
      <c r="J1952" s="282"/>
      <c r="K1952" s="282"/>
      <c r="L1952" s="282"/>
      <c r="M1952" s="282"/>
      <c r="N1952" s="282"/>
      <c r="O1952" s="282"/>
      <c r="P1952" s="52">
        <f t="shared" si="537"/>
        <v>0</v>
      </c>
      <c r="Q1952" s="60"/>
      <c r="R1952" s="53">
        <f t="shared" si="543"/>
        <v>0</v>
      </c>
      <c r="S1952" s="59"/>
      <c r="T1952" s="61"/>
      <c r="U1952" s="342" t="str">
        <f t="shared" si="547"/>
        <v>k.A.</v>
      </c>
      <c r="V1952" s="343" t="str">
        <f t="shared" si="544"/>
        <v>k.A.</v>
      </c>
      <c r="W1952" s="343" t="str">
        <f>IFERROR(IF(OR($D1952="",$E1952=0,con_Ende=0),"k.A.",IF(VLOOKUP($D1952,rng_ND,5,0)="Nein",VLOOKUP($D1952,rng_ND,2,FALSE),MIN(VLOOKUP($D1952,rng_ND,2,FALSE),A_Stammdaten!$B$19-D_SAV!$E1952+1))),"k.A.")</f>
        <v>k.A.</v>
      </c>
      <c r="X1952" s="343" t="str">
        <f t="shared" si="545"/>
        <v>k.A.</v>
      </c>
      <c r="Y1952" s="62"/>
      <c r="Z1952" s="48">
        <f t="shared" si="546"/>
        <v>0</v>
      </c>
      <c r="AA1952" s="457"/>
      <c r="AB1952" s="55">
        <f t="shared" si="538"/>
        <v>0</v>
      </c>
      <c r="AC1952" s="55">
        <f>IF(A_Stammdaten!$B$25="ja",D_SAV!AA1952,D_SAV!AB1952)</f>
        <v>0</v>
      </c>
      <c r="AD1952" s="478">
        <f>IF(AC1952=0,0,IF(U1952-(con_EOGJahr-D_SAV!E1952)&lt;=0,AC1952,AC1952/V1952))</f>
        <v>0</v>
      </c>
      <c r="AE1952" s="478">
        <f>IFERROR(IF(AND(VLOOKUP(D1952,rng_ND,5,FALSE)="Ja",D_SAV!T1952="degressiv"),D_SAV!AC1952*Y1952/100,0),0)</f>
        <v>0</v>
      </c>
      <c r="AF1952" s="55">
        <f>IFERROR(IF(VLOOKUP(D1952,rng_ND,5,FALSE)="Ja",MAX(D_SAV!AD1952:AE1952),D_SAV!AD1952),0)</f>
        <v>0</v>
      </c>
      <c r="AG1952" s="55">
        <f t="shared" si="539"/>
        <v>0</v>
      </c>
      <c r="AH1952" s="55">
        <f t="shared" si="540"/>
        <v>0</v>
      </c>
      <c r="AI1952" s="55">
        <f t="shared" si="541"/>
        <v>0</v>
      </c>
      <c r="AJ1952" s="55">
        <f t="shared" si="542"/>
        <v>0</v>
      </c>
      <c r="AK1952" s="55">
        <f t="shared" si="533"/>
        <v>0</v>
      </c>
      <c r="AL1952" s="55">
        <f t="shared" si="534"/>
        <v>0</v>
      </c>
      <c r="AM1952" s="55">
        <f t="shared" si="535"/>
        <v>0</v>
      </c>
    </row>
    <row r="1953" spans="1:39" x14ac:dyDescent="0.25">
      <c r="A1953" s="47">
        <v>1949</v>
      </c>
      <c r="B1953" s="358" t="str">
        <f>IF(AND(E1953&lt;&gt;0,D1953&lt;&gt;0,F1953&lt;&gt;0),IF(C1953&lt;&gt;0,CONCATENATE(C1953,"-AGr",VLOOKUP(D1953,Listen!$A$2:$G$45,7,FALSE),"-",E1953,"-",F1953,),CONCATENATE("AGr",VLOOKUP(D1953,Listen!$A$2:$G$45,7,FALSE),"-",E1953,"-",F1953)),"keine vollständige ID")</f>
        <v>keine vollständige ID</v>
      </c>
      <c r="C1953" s="359">
        <f>'[2]III_SAV-Details_NB'!B1959</f>
        <v>0</v>
      </c>
      <c r="D1953" s="359">
        <f>'[2]III_SAV-Details_NB'!C1959</f>
        <v>0</v>
      </c>
      <c r="E1953" s="359">
        <f>'[2]III_SAV-Details_NB'!D1959</f>
        <v>0</v>
      </c>
      <c r="F1953" s="490"/>
      <c r="G1953" s="281">
        <f>'[2]III_SAV-Details_NB'!X1959</f>
        <v>0</v>
      </c>
      <c r="H1953" s="281">
        <f t="shared" si="536"/>
        <v>0</v>
      </c>
      <c r="I1953" s="281">
        <f>IF(con_EOGJahr=2025,'[2]III_SAV-Details_NB'!AA1959,IF(con_EOGJahr=2026,'[2]III_SAV-Details_NB'!AB1959,'[2]III_SAV-Details_NB'!AC1959))</f>
        <v>0</v>
      </c>
      <c r="J1953" s="282"/>
      <c r="K1953" s="282"/>
      <c r="L1953" s="282"/>
      <c r="M1953" s="282"/>
      <c r="N1953" s="282"/>
      <c r="O1953" s="282"/>
      <c r="P1953" s="52">
        <f t="shared" si="537"/>
        <v>0</v>
      </c>
      <c r="Q1953" s="60"/>
      <c r="R1953" s="53">
        <f t="shared" si="543"/>
        <v>0</v>
      </c>
      <c r="S1953" s="59"/>
      <c r="T1953" s="61"/>
      <c r="U1953" s="342" t="str">
        <f t="shared" si="547"/>
        <v>k.A.</v>
      </c>
      <c r="V1953" s="343" t="str">
        <f t="shared" si="544"/>
        <v>k.A.</v>
      </c>
      <c r="W1953" s="343" t="str">
        <f>IFERROR(IF(OR($D1953="",$E1953=0,con_Ende=0),"k.A.",IF(VLOOKUP($D1953,rng_ND,5,0)="Nein",VLOOKUP($D1953,rng_ND,2,FALSE),MIN(VLOOKUP($D1953,rng_ND,2,FALSE),A_Stammdaten!$B$19-D_SAV!$E1953+1))),"k.A.")</f>
        <v>k.A.</v>
      </c>
      <c r="X1953" s="343" t="str">
        <f t="shared" si="545"/>
        <v>k.A.</v>
      </c>
      <c r="Y1953" s="62"/>
      <c r="Z1953" s="48">
        <f t="shared" si="546"/>
        <v>0</v>
      </c>
      <c r="AA1953" s="457"/>
      <c r="AB1953" s="55">
        <f t="shared" si="538"/>
        <v>0</v>
      </c>
      <c r="AC1953" s="55">
        <f>IF(A_Stammdaten!$B$25="ja",D_SAV!AA1953,D_SAV!AB1953)</f>
        <v>0</v>
      </c>
      <c r="AD1953" s="478">
        <f>IF(AC1953=0,0,IF(U1953-(con_EOGJahr-D_SAV!E1953)&lt;=0,AC1953,AC1953/V1953))</f>
        <v>0</v>
      </c>
      <c r="AE1953" s="478">
        <f>IFERROR(IF(AND(VLOOKUP(D1953,rng_ND,5,FALSE)="Ja",D_SAV!T1953="degressiv"),D_SAV!AC1953*Y1953/100,0),0)</f>
        <v>0</v>
      </c>
      <c r="AF1953" s="55">
        <f>IFERROR(IF(VLOOKUP(D1953,rng_ND,5,FALSE)="Ja",MAX(D_SAV!AD1953:AE1953),D_SAV!AD1953),0)</f>
        <v>0</v>
      </c>
      <c r="AG1953" s="55">
        <f t="shared" si="539"/>
        <v>0</v>
      </c>
      <c r="AH1953" s="55">
        <f t="shared" si="540"/>
        <v>0</v>
      </c>
      <c r="AI1953" s="55">
        <f t="shared" si="541"/>
        <v>0</v>
      </c>
      <c r="AJ1953" s="55">
        <f t="shared" si="542"/>
        <v>0</v>
      </c>
      <c r="AK1953" s="55">
        <f t="shared" si="533"/>
        <v>0</v>
      </c>
      <c r="AL1953" s="55">
        <f t="shared" si="534"/>
        <v>0</v>
      </c>
      <c r="AM1953" s="55">
        <f t="shared" si="535"/>
        <v>0</v>
      </c>
    </row>
    <row r="1954" spans="1:39" x14ac:dyDescent="0.25">
      <c r="A1954" s="47">
        <v>1950</v>
      </c>
      <c r="B1954" s="358" t="str">
        <f>IF(AND(E1954&lt;&gt;0,D1954&lt;&gt;0,F1954&lt;&gt;0),IF(C1954&lt;&gt;0,CONCATENATE(C1954,"-AGr",VLOOKUP(D1954,Listen!$A$2:$G$45,7,FALSE),"-",E1954,"-",F1954,),CONCATENATE("AGr",VLOOKUP(D1954,Listen!$A$2:$G$45,7,FALSE),"-",E1954,"-",F1954)),"keine vollständige ID")</f>
        <v>keine vollständige ID</v>
      </c>
      <c r="C1954" s="359">
        <f>'[2]III_SAV-Details_NB'!B1960</f>
        <v>0</v>
      </c>
      <c r="D1954" s="359">
        <f>'[2]III_SAV-Details_NB'!C1960</f>
        <v>0</v>
      </c>
      <c r="E1954" s="359">
        <f>'[2]III_SAV-Details_NB'!D1960</f>
        <v>0</v>
      </c>
      <c r="F1954" s="490"/>
      <c r="G1954" s="281">
        <f>'[2]III_SAV-Details_NB'!X1960</f>
        <v>0</v>
      </c>
      <c r="H1954" s="281">
        <f t="shared" si="536"/>
        <v>0</v>
      </c>
      <c r="I1954" s="281">
        <f>IF(con_EOGJahr=2025,'[2]III_SAV-Details_NB'!AA1960,IF(con_EOGJahr=2026,'[2]III_SAV-Details_NB'!AB1960,'[2]III_SAV-Details_NB'!AC1960))</f>
        <v>0</v>
      </c>
      <c r="J1954" s="282"/>
      <c r="K1954" s="282"/>
      <c r="L1954" s="282"/>
      <c r="M1954" s="282"/>
      <c r="N1954" s="282"/>
      <c r="O1954" s="282"/>
      <c r="P1954" s="52">
        <f t="shared" si="537"/>
        <v>0</v>
      </c>
      <c r="Q1954" s="60"/>
      <c r="R1954" s="53">
        <f t="shared" si="543"/>
        <v>0</v>
      </c>
      <c r="S1954" s="59"/>
      <c r="T1954" s="61"/>
      <c r="U1954" s="342" t="str">
        <f t="shared" si="547"/>
        <v>k.A.</v>
      </c>
      <c r="V1954" s="343" t="str">
        <f t="shared" si="544"/>
        <v>k.A.</v>
      </c>
      <c r="W1954" s="343" t="str">
        <f>IFERROR(IF(OR($D1954="",$E1954=0,con_Ende=0),"k.A.",IF(VLOOKUP($D1954,rng_ND,5,0)="Nein",VLOOKUP($D1954,rng_ND,2,FALSE),MIN(VLOOKUP($D1954,rng_ND,2,FALSE),A_Stammdaten!$B$19-D_SAV!$E1954+1))),"k.A.")</f>
        <v>k.A.</v>
      </c>
      <c r="X1954" s="343" t="str">
        <f t="shared" si="545"/>
        <v>k.A.</v>
      </c>
      <c r="Y1954" s="62"/>
      <c r="Z1954" s="48">
        <f t="shared" si="546"/>
        <v>0</v>
      </c>
      <c r="AA1954" s="457"/>
      <c r="AB1954" s="55">
        <f t="shared" si="538"/>
        <v>0</v>
      </c>
      <c r="AC1954" s="55">
        <f>IF(A_Stammdaten!$B$25="ja",D_SAV!AA1954,D_SAV!AB1954)</f>
        <v>0</v>
      </c>
      <c r="AD1954" s="478">
        <f>IF(AC1954=0,0,IF(U1954-(con_EOGJahr-D_SAV!E1954)&lt;=0,AC1954,AC1954/V1954))</f>
        <v>0</v>
      </c>
      <c r="AE1954" s="478">
        <f>IFERROR(IF(AND(VLOOKUP(D1954,rng_ND,5,FALSE)="Ja",D_SAV!T1954="degressiv"),D_SAV!AC1954*Y1954/100,0),0)</f>
        <v>0</v>
      </c>
      <c r="AF1954" s="55">
        <f>IFERROR(IF(VLOOKUP(D1954,rng_ND,5,FALSE)="Ja",MAX(D_SAV!AD1954:AE1954),D_SAV!AD1954),0)</f>
        <v>0</v>
      </c>
      <c r="AG1954" s="55">
        <f t="shared" si="539"/>
        <v>0</v>
      </c>
      <c r="AH1954" s="55">
        <f t="shared" si="540"/>
        <v>0</v>
      </c>
      <c r="AI1954" s="55">
        <f t="shared" si="541"/>
        <v>0</v>
      </c>
      <c r="AJ1954" s="55">
        <f t="shared" si="542"/>
        <v>0</v>
      </c>
      <c r="AK1954" s="55">
        <f t="shared" si="533"/>
        <v>0</v>
      </c>
      <c r="AL1954" s="55">
        <f t="shared" si="534"/>
        <v>0</v>
      </c>
      <c r="AM1954" s="55">
        <f t="shared" si="535"/>
        <v>0</v>
      </c>
    </row>
    <row r="1955" spans="1:39" x14ac:dyDescent="0.25">
      <c r="A1955" s="47">
        <v>1951</v>
      </c>
      <c r="B1955" s="358" t="str">
        <f>IF(AND(E1955&lt;&gt;0,D1955&lt;&gt;0,F1955&lt;&gt;0),IF(C1955&lt;&gt;0,CONCATENATE(C1955,"-AGr",VLOOKUP(D1955,Listen!$A$2:$G$45,7,FALSE),"-",E1955,"-",F1955,),CONCATENATE("AGr",VLOOKUP(D1955,Listen!$A$2:$G$45,7,FALSE),"-",E1955,"-",F1955)),"keine vollständige ID")</f>
        <v>keine vollständige ID</v>
      </c>
      <c r="C1955" s="359">
        <f>'[2]III_SAV-Details_NB'!B1961</f>
        <v>0</v>
      </c>
      <c r="D1955" s="359">
        <f>'[2]III_SAV-Details_NB'!C1961</f>
        <v>0</v>
      </c>
      <c r="E1955" s="359">
        <f>'[2]III_SAV-Details_NB'!D1961</f>
        <v>0</v>
      </c>
      <c r="F1955" s="490"/>
      <c r="G1955" s="281">
        <f>'[2]III_SAV-Details_NB'!X1961</f>
        <v>0</v>
      </c>
      <c r="H1955" s="281">
        <f t="shared" si="536"/>
        <v>0</v>
      </c>
      <c r="I1955" s="281">
        <f>IF(con_EOGJahr=2025,'[2]III_SAV-Details_NB'!AA1961,IF(con_EOGJahr=2026,'[2]III_SAV-Details_NB'!AB1961,'[2]III_SAV-Details_NB'!AC1961))</f>
        <v>0</v>
      </c>
      <c r="J1955" s="282"/>
      <c r="K1955" s="282"/>
      <c r="L1955" s="282"/>
      <c r="M1955" s="282"/>
      <c r="N1955" s="282"/>
      <c r="O1955" s="282"/>
      <c r="P1955" s="52">
        <f t="shared" si="537"/>
        <v>0</v>
      </c>
      <c r="Q1955" s="60"/>
      <c r="R1955" s="53">
        <f t="shared" si="543"/>
        <v>0</v>
      </c>
      <c r="S1955" s="59"/>
      <c r="T1955" s="61"/>
      <c r="U1955" s="342" t="str">
        <f t="shared" si="547"/>
        <v>k.A.</v>
      </c>
      <c r="V1955" s="343" t="str">
        <f t="shared" si="544"/>
        <v>k.A.</v>
      </c>
      <c r="W1955" s="343" t="str">
        <f>IFERROR(IF(OR($D1955="",$E1955=0,con_Ende=0),"k.A.",IF(VLOOKUP($D1955,rng_ND,5,0)="Nein",VLOOKUP($D1955,rng_ND,2,FALSE),MIN(VLOOKUP($D1955,rng_ND,2,FALSE),A_Stammdaten!$B$19-D_SAV!$E1955+1))),"k.A.")</f>
        <v>k.A.</v>
      </c>
      <c r="X1955" s="343" t="str">
        <f t="shared" si="545"/>
        <v>k.A.</v>
      </c>
      <c r="Y1955" s="62"/>
      <c r="Z1955" s="48">
        <f t="shared" si="546"/>
        <v>0</v>
      </c>
      <c r="AA1955" s="457"/>
      <c r="AB1955" s="55">
        <f t="shared" si="538"/>
        <v>0</v>
      </c>
      <c r="AC1955" s="55">
        <f>IF(A_Stammdaten!$B$25="ja",D_SAV!AA1955,D_SAV!AB1955)</f>
        <v>0</v>
      </c>
      <c r="AD1955" s="478">
        <f>IF(AC1955=0,0,IF(U1955-(con_EOGJahr-D_SAV!E1955)&lt;=0,AC1955,AC1955/V1955))</f>
        <v>0</v>
      </c>
      <c r="AE1955" s="478">
        <f>IFERROR(IF(AND(VLOOKUP(D1955,rng_ND,5,FALSE)="Ja",D_SAV!T1955="degressiv"),D_SAV!AC1955*Y1955/100,0),0)</f>
        <v>0</v>
      </c>
      <c r="AF1955" s="55">
        <f>IFERROR(IF(VLOOKUP(D1955,rng_ND,5,FALSE)="Ja",MAX(D_SAV!AD1955:AE1955),D_SAV!AD1955),0)</f>
        <v>0</v>
      </c>
      <c r="AG1955" s="55">
        <f t="shared" si="539"/>
        <v>0</v>
      </c>
      <c r="AH1955" s="55">
        <f t="shared" si="540"/>
        <v>0</v>
      </c>
      <c r="AI1955" s="55">
        <f t="shared" si="541"/>
        <v>0</v>
      </c>
      <c r="AJ1955" s="55">
        <f t="shared" si="542"/>
        <v>0</v>
      </c>
      <c r="AK1955" s="55">
        <f t="shared" si="533"/>
        <v>0</v>
      </c>
      <c r="AL1955" s="55">
        <f t="shared" si="534"/>
        <v>0</v>
      </c>
      <c r="AM1955" s="55">
        <f t="shared" si="535"/>
        <v>0</v>
      </c>
    </row>
    <row r="1956" spans="1:39" x14ac:dyDescent="0.25">
      <c r="A1956" s="47">
        <v>1952</v>
      </c>
      <c r="B1956" s="358" t="str">
        <f>IF(AND(E1956&lt;&gt;0,D1956&lt;&gt;0,F1956&lt;&gt;0),IF(C1956&lt;&gt;0,CONCATENATE(C1956,"-AGr",VLOOKUP(D1956,Listen!$A$2:$G$45,7,FALSE),"-",E1956,"-",F1956,),CONCATENATE("AGr",VLOOKUP(D1956,Listen!$A$2:$G$45,7,FALSE),"-",E1956,"-",F1956)),"keine vollständige ID")</f>
        <v>keine vollständige ID</v>
      </c>
      <c r="C1956" s="359">
        <f>'[2]III_SAV-Details_NB'!B1962</f>
        <v>0</v>
      </c>
      <c r="D1956" s="359">
        <f>'[2]III_SAV-Details_NB'!C1962</f>
        <v>0</v>
      </c>
      <c r="E1956" s="359">
        <f>'[2]III_SAV-Details_NB'!D1962</f>
        <v>0</v>
      </c>
      <c r="F1956" s="490"/>
      <c r="G1956" s="281">
        <f>'[2]III_SAV-Details_NB'!X1962</f>
        <v>0</v>
      </c>
      <c r="H1956" s="281">
        <f t="shared" si="536"/>
        <v>0</v>
      </c>
      <c r="I1956" s="281">
        <f>IF(con_EOGJahr=2025,'[2]III_SAV-Details_NB'!AA1962,IF(con_EOGJahr=2026,'[2]III_SAV-Details_NB'!AB1962,'[2]III_SAV-Details_NB'!AC1962))</f>
        <v>0</v>
      </c>
      <c r="J1956" s="282"/>
      <c r="K1956" s="282"/>
      <c r="L1956" s="282"/>
      <c r="M1956" s="282"/>
      <c r="N1956" s="282"/>
      <c r="O1956" s="282"/>
      <c r="P1956" s="52">
        <f t="shared" si="537"/>
        <v>0</v>
      </c>
      <c r="Q1956" s="60"/>
      <c r="R1956" s="53">
        <f t="shared" si="543"/>
        <v>0</v>
      </c>
      <c r="S1956" s="59"/>
      <c r="T1956" s="61"/>
      <c r="U1956" s="342" t="str">
        <f t="shared" si="547"/>
        <v>k.A.</v>
      </c>
      <c r="V1956" s="343" t="str">
        <f t="shared" si="544"/>
        <v>k.A.</v>
      </c>
      <c r="W1956" s="343" t="str">
        <f>IFERROR(IF(OR($D1956="",$E1956=0,con_Ende=0),"k.A.",IF(VLOOKUP($D1956,rng_ND,5,0)="Nein",VLOOKUP($D1956,rng_ND,2,FALSE),MIN(VLOOKUP($D1956,rng_ND,2,FALSE),A_Stammdaten!$B$19-D_SAV!$E1956+1))),"k.A.")</f>
        <v>k.A.</v>
      </c>
      <c r="X1956" s="343" t="str">
        <f t="shared" si="545"/>
        <v>k.A.</v>
      </c>
      <c r="Y1956" s="62"/>
      <c r="Z1956" s="48">
        <f t="shared" si="546"/>
        <v>0</v>
      </c>
      <c r="AA1956" s="457"/>
      <c r="AB1956" s="55">
        <f t="shared" si="538"/>
        <v>0</v>
      </c>
      <c r="AC1956" s="55">
        <f>IF(A_Stammdaten!$B$25="ja",D_SAV!AA1956,D_SAV!AB1956)</f>
        <v>0</v>
      </c>
      <c r="AD1956" s="478">
        <f>IF(AC1956=0,0,IF(U1956-(con_EOGJahr-D_SAV!E1956)&lt;=0,AC1956,AC1956/V1956))</f>
        <v>0</v>
      </c>
      <c r="AE1956" s="478">
        <f>IFERROR(IF(AND(VLOOKUP(D1956,rng_ND,5,FALSE)="Ja",D_SAV!T1956="degressiv"),D_SAV!AC1956*Y1956/100,0),0)</f>
        <v>0</v>
      </c>
      <c r="AF1956" s="55">
        <f>IFERROR(IF(VLOOKUP(D1956,rng_ND,5,FALSE)="Ja",MAX(D_SAV!AD1956:AE1956),D_SAV!AD1956),0)</f>
        <v>0</v>
      </c>
      <c r="AG1956" s="55">
        <f t="shared" si="539"/>
        <v>0</v>
      </c>
      <c r="AH1956" s="55">
        <f t="shared" si="540"/>
        <v>0</v>
      </c>
      <c r="AI1956" s="55">
        <f t="shared" si="541"/>
        <v>0</v>
      </c>
      <c r="AJ1956" s="55">
        <f t="shared" si="542"/>
        <v>0</v>
      </c>
      <c r="AK1956" s="55">
        <f t="shared" si="533"/>
        <v>0</v>
      </c>
      <c r="AL1956" s="55">
        <f t="shared" si="534"/>
        <v>0</v>
      </c>
      <c r="AM1956" s="55">
        <f t="shared" si="535"/>
        <v>0</v>
      </c>
    </row>
    <row r="1957" spans="1:39" x14ac:dyDescent="0.25">
      <c r="A1957" s="47">
        <v>1953</v>
      </c>
      <c r="B1957" s="358" t="str">
        <f>IF(AND(E1957&lt;&gt;0,D1957&lt;&gt;0,F1957&lt;&gt;0),IF(C1957&lt;&gt;0,CONCATENATE(C1957,"-AGr",VLOOKUP(D1957,Listen!$A$2:$G$45,7,FALSE),"-",E1957,"-",F1957,),CONCATENATE("AGr",VLOOKUP(D1957,Listen!$A$2:$G$45,7,FALSE),"-",E1957,"-",F1957)),"keine vollständige ID")</f>
        <v>keine vollständige ID</v>
      </c>
      <c r="C1957" s="359">
        <f>'[2]III_SAV-Details_NB'!B1963</f>
        <v>0</v>
      </c>
      <c r="D1957" s="359">
        <f>'[2]III_SAV-Details_NB'!C1963</f>
        <v>0</v>
      </c>
      <c r="E1957" s="359">
        <f>'[2]III_SAV-Details_NB'!D1963</f>
        <v>0</v>
      </c>
      <c r="F1957" s="490"/>
      <c r="G1957" s="281">
        <f>'[2]III_SAV-Details_NB'!X1963</f>
        <v>0</v>
      </c>
      <c r="H1957" s="281">
        <f t="shared" si="536"/>
        <v>0</v>
      </c>
      <c r="I1957" s="281">
        <f>IF(con_EOGJahr=2025,'[2]III_SAV-Details_NB'!AA1963,IF(con_EOGJahr=2026,'[2]III_SAV-Details_NB'!AB1963,'[2]III_SAV-Details_NB'!AC1963))</f>
        <v>0</v>
      </c>
      <c r="J1957" s="282"/>
      <c r="K1957" s="282"/>
      <c r="L1957" s="282"/>
      <c r="M1957" s="282"/>
      <c r="N1957" s="282"/>
      <c r="O1957" s="282"/>
      <c r="P1957" s="52">
        <f t="shared" si="537"/>
        <v>0</v>
      </c>
      <c r="Q1957" s="60"/>
      <c r="R1957" s="53">
        <f t="shared" si="543"/>
        <v>0</v>
      </c>
      <c r="S1957" s="59"/>
      <c r="T1957" s="61"/>
      <c r="U1957" s="342" t="str">
        <f t="shared" si="547"/>
        <v>k.A.</v>
      </c>
      <c r="V1957" s="343" t="str">
        <f t="shared" si="544"/>
        <v>k.A.</v>
      </c>
      <c r="W1957" s="343" t="str">
        <f>IFERROR(IF(OR($D1957="",$E1957=0,con_Ende=0),"k.A.",IF(VLOOKUP($D1957,rng_ND,5,0)="Nein",VLOOKUP($D1957,rng_ND,2,FALSE),MIN(VLOOKUP($D1957,rng_ND,2,FALSE),A_Stammdaten!$B$19-D_SAV!$E1957+1))),"k.A.")</f>
        <v>k.A.</v>
      </c>
      <c r="X1957" s="343" t="str">
        <f t="shared" si="545"/>
        <v>k.A.</v>
      </c>
      <c r="Y1957" s="62"/>
      <c r="Z1957" s="48">
        <f t="shared" si="546"/>
        <v>0</v>
      </c>
      <c r="AA1957" s="457"/>
      <c r="AB1957" s="55">
        <f t="shared" si="538"/>
        <v>0</v>
      </c>
      <c r="AC1957" s="55">
        <f>IF(A_Stammdaten!$B$25="ja",D_SAV!AA1957,D_SAV!AB1957)</f>
        <v>0</v>
      </c>
      <c r="AD1957" s="478">
        <f>IF(AC1957=0,0,IF(U1957-(con_EOGJahr-D_SAV!E1957)&lt;=0,AC1957,AC1957/V1957))</f>
        <v>0</v>
      </c>
      <c r="AE1957" s="478">
        <f>IFERROR(IF(AND(VLOOKUP(D1957,rng_ND,5,FALSE)="Ja",D_SAV!T1957="degressiv"),D_SAV!AC1957*Y1957/100,0),0)</f>
        <v>0</v>
      </c>
      <c r="AF1957" s="55">
        <f>IFERROR(IF(VLOOKUP(D1957,rng_ND,5,FALSE)="Ja",MAX(D_SAV!AD1957:AE1957),D_SAV!AD1957),0)</f>
        <v>0</v>
      </c>
      <c r="AG1957" s="55">
        <f t="shared" si="539"/>
        <v>0</v>
      </c>
      <c r="AH1957" s="55">
        <f t="shared" si="540"/>
        <v>0</v>
      </c>
      <c r="AI1957" s="55">
        <f t="shared" si="541"/>
        <v>0</v>
      </c>
      <c r="AJ1957" s="55">
        <f t="shared" si="542"/>
        <v>0</v>
      </c>
      <c r="AK1957" s="55">
        <f t="shared" si="533"/>
        <v>0</v>
      </c>
      <c r="AL1957" s="55">
        <f t="shared" si="534"/>
        <v>0</v>
      </c>
      <c r="AM1957" s="55">
        <f t="shared" si="535"/>
        <v>0</v>
      </c>
    </row>
    <row r="1958" spans="1:39" x14ac:dyDescent="0.25">
      <c r="A1958" s="47">
        <v>1954</v>
      </c>
      <c r="B1958" s="358" t="str">
        <f>IF(AND(E1958&lt;&gt;0,D1958&lt;&gt;0,F1958&lt;&gt;0),IF(C1958&lt;&gt;0,CONCATENATE(C1958,"-AGr",VLOOKUP(D1958,Listen!$A$2:$G$45,7,FALSE),"-",E1958,"-",F1958,),CONCATENATE("AGr",VLOOKUP(D1958,Listen!$A$2:$G$45,7,FALSE),"-",E1958,"-",F1958)),"keine vollständige ID")</f>
        <v>keine vollständige ID</v>
      </c>
      <c r="C1958" s="359">
        <f>'[2]III_SAV-Details_NB'!B1964</f>
        <v>0</v>
      </c>
      <c r="D1958" s="359">
        <f>'[2]III_SAV-Details_NB'!C1964</f>
        <v>0</v>
      </c>
      <c r="E1958" s="359">
        <f>'[2]III_SAV-Details_NB'!D1964</f>
        <v>0</v>
      </c>
      <c r="F1958" s="490"/>
      <c r="G1958" s="281">
        <f>'[2]III_SAV-Details_NB'!X1964</f>
        <v>0</v>
      </c>
      <c r="H1958" s="281">
        <f t="shared" si="536"/>
        <v>0</v>
      </c>
      <c r="I1958" s="281">
        <f>IF(con_EOGJahr=2025,'[2]III_SAV-Details_NB'!AA1964,IF(con_EOGJahr=2026,'[2]III_SAV-Details_NB'!AB1964,'[2]III_SAV-Details_NB'!AC1964))</f>
        <v>0</v>
      </c>
      <c r="J1958" s="282"/>
      <c r="K1958" s="282"/>
      <c r="L1958" s="282"/>
      <c r="M1958" s="282"/>
      <c r="N1958" s="282"/>
      <c r="O1958" s="282"/>
      <c r="P1958" s="52">
        <f t="shared" si="537"/>
        <v>0</v>
      </c>
      <c r="Q1958" s="60"/>
      <c r="R1958" s="53">
        <f t="shared" si="543"/>
        <v>0</v>
      </c>
      <c r="S1958" s="59"/>
      <c r="T1958" s="61"/>
      <c r="U1958" s="342" t="str">
        <f t="shared" si="547"/>
        <v>k.A.</v>
      </c>
      <c r="V1958" s="343" t="str">
        <f t="shared" si="544"/>
        <v>k.A.</v>
      </c>
      <c r="W1958" s="343" t="str">
        <f>IFERROR(IF(OR($D1958="",$E1958=0,con_Ende=0),"k.A.",IF(VLOOKUP($D1958,rng_ND,5,0)="Nein",VLOOKUP($D1958,rng_ND,2,FALSE),MIN(VLOOKUP($D1958,rng_ND,2,FALSE),A_Stammdaten!$B$19-D_SAV!$E1958+1))),"k.A.")</f>
        <v>k.A.</v>
      </c>
      <c r="X1958" s="343" t="str">
        <f t="shared" si="545"/>
        <v>k.A.</v>
      </c>
      <c r="Y1958" s="62"/>
      <c r="Z1958" s="48">
        <f t="shared" si="546"/>
        <v>0</v>
      </c>
      <c r="AA1958" s="457"/>
      <c r="AB1958" s="55">
        <f t="shared" si="538"/>
        <v>0</v>
      </c>
      <c r="AC1958" s="55">
        <f>IF(A_Stammdaten!$B$25="ja",D_SAV!AA1958,D_SAV!AB1958)</f>
        <v>0</v>
      </c>
      <c r="AD1958" s="478">
        <f>IF(AC1958=0,0,IF(U1958-(con_EOGJahr-D_SAV!E1958)&lt;=0,AC1958,AC1958/V1958))</f>
        <v>0</v>
      </c>
      <c r="AE1958" s="478">
        <f>IFERROR(IF(AND(VLOOKUP(D1958,rng_ND,5,FALSE)="Ja",D_SAV!T1958="degressiv"),D_SAV!AC1958*Y1958/100,0),0)</f>
        <v>0</v>
      </c>
      <c r="AF1958" s="55">
        <f>IFERROR(IF(VLOOKUP(D1958,rng_ND,5,FALSE)="Ja",MAX(D_SAV!AD1958:AE1958),D_SAV!AD1958),0)</f>
        <v>0</v>
      </c>
      <c r="AG1958" s="55">
        <f t="shared" si="539"/>
        <v>0</v>
      </c>
      <c r="AH1958" s="55">
        <f t="shared" si="540"/>
        <v>0</v>
      </c>
      <c r="AI1958" s="55">
        <f t="shared" si="541"/>
        <v>0</v>
      </c>
      <c r="AJ1958" s="55">
        <f t="shared" si="542"/>
        <v>0</v>
      </c>
      <c r="AK1958" s="55">
        <f t="shared" si="533"/>
        <v>0</v>
      </c>
      <c r="AL1958" s="55">
        <f t="shared" si="534"/>
        <v>0</v>
      </c>
      <c r="AM1958" s="55">
        <f t="shared" si="535"/>
        <v>0</v>
      </c>
    </row>
    <row r="1959" spans="1:39" x14ac:dyDescent="0.25">
      <c r="A1959" s="47">
        <v>1955</v>
      </c>
      <c r="B1959" s="358" t="str">
        <f>IF(AND(E1959&lt;&gt;0,D1959&lt;&gt;0,F1959&lt;&gt;0),IF(C1959&lt;&gt;0,CONCATENATE(C1959,"-AGr",VLOOKUP(D1959,Listen!$A$2:$G$45,7,FALSE),"-",E1959,"-",F1959,),CONCATENATE("AGr",VLOOKUP(D1959,Listen!$A$2:$G$45,7,FALSE),"-",E1959,"-",F1959)),"keine vollständige ID")</f>
        <v>keine vollständige ID</v>
      </c>
      <c r="C1959" s="359">
        <f>'[2]III_SAV-Details_NB'!B1965</f>
        <v>0</v>
      </c>
      <c r="D1959" s="359">
        <f>'[2]III_SAV-Details_NB'!C1965</f>
        <v>0</v>
      </c>
      <c r="E1959" s="359">
        <f>'[2]III_SAV-Details_NB'!D1965</f>
        <v>0</v>
      </c>
      <c r="F1959" s="490"/>
      <c r="G1959" s="281">
        <f>'[2]III_SAV-Details_NB'!X1965</f>
        <v>0</v>
      </c>
      <c r="H1959" s="281">
        <f t="shared" si="536"/>
        <v>0</v>
      </c>
      <c r="I1959" s="281">
        <f>IF(con_EOGJahr=2025,'[2]III_SAV-Details_NB'!AA1965,IF(con_EOGJahr=2026,'[2]III_SAV-Details_NB'!AB1965,'[2]III_SAV-Details_NB'!AC1965))</f>
        <v>0</v>
      </c>
      <c r="J1959" s="282"/>
      <c r="K1959" s="282"/>
      <c r="L1959" s="282"/>
      <c r="M1959" s="282"/>
      <c r="N1959" s="282"/>
      <c r="O1959" s="282"/>
      <c r="P1959" s="52">
        <f t="shared" si="537"/>
        <v>0</v>
      </c>
      <c r="Q1959" s="60"/>
      <c r="R1959" s="53">
        <f t="shared" si="543"/>
        <v>0</v>
      </c>
      <c r="S1959" s="59"/>
      <c r="T1959" s="61"/>
      <c r="U1959" s="342" t="str">
        <f t="shared" si="547"/>
        <v>k.A.</v>
      </c>
      <c r="V1959" s="343" t="str">
        <f t="shared" si="544"/>
        <v>k.A.</v>
      </c>
      <c r="W1959" s="343" t="str">
        <f>IFERROR(IF(OR($D1959="",$E1959=0,con_Ende=0),"k.A.",IF(VLOOKUP($D1959,rng_ND,5,0)="Nein",VLOOKUP($D1959,rng_ND,2,FALSE),MIN(VLOOKUP($D1959,rng_ND,2,FALSE),A_Stammdaten!$B$19-D_SAV!$E1959+1))),"k.A.")</f>
        <v>k.A.</v>
      </c>
      <c r="X1959" s="343" t="str">
        <f t="shared" si="545"/>
        <v>k.A.</v>
      </c>
      <c r="Y1959" s="62"/>
      <c r="Z1959" s="48">
        <f t="shared" si="546"/>
        <v>0</v>
      </c>
      <c r="AA1959" s="457"/>
      <c r="AB1959" s="55">
        <f t="shared" si="538"/>
        <v>0</v>
      </c>
      <c r="AC1959" s="55">
        <f>IF(A_Stammdaten!$B$25="ja",D_SAV!AA1959,D_SAV!AB1959)</f>
        <v>0</v>
      </c>
      <c r="AD1959" s="478">
        <f>IF(AC1959=0,0,IF(U1959-(con_EOGJahr-D_SAV!E1959)&lt;=0,AC1959,AC1959/V1959))</f>
        <v>0</v>
      </c>
      <c r="AE1959" s="478">
        <f>IFERROR(IF(AND(VLOOKUP(D1959,rng_ND,5,FALSE)="Ja",D_SAV!T1959="degressiv"),D_SAV!AC1959*Y1959/100,0),0)</f>
        <v>0</v>
      </c>
      <c r="AF1959" s="55">
        <f>IFERROR(IF(VLOOKUP(D1959,rng_ND,5,FALSE)="Ja",MAX(D_SAV!AD1959:AE1959),D_SAV!AD1959),0)</f>
        <v>0</v>
      </c>
      <c r="AG1959" s="55">
        <f t="shared" si="539"/>
        <v>0</v>
      </c>
      <c r="AH1959" s="55">
        <f t="shared" si="540"/>
        <v>0</v>
      </c>
      <c r="AI1959" s="55">
        <f t="shared" si="541"/>
        <v>0</v>
      </c>
      <c r="AJ1959" s="55">
        <f t="shared" si="542"/>
        <v>0</v>
      </c>
      <c r="AK1959" s="55">
        <f t="shared" si="533"/>
        <v>0</v>
      </c>
      <c r="AL1959" s="55">
        <f t="shared" si="534"/>
        <v>0</v>
      </c>
      <c r="AM1959" s="55">
        <f t="shared" si="535"/>
        <v>0</v>
      </c>
    </row>
    <row r="1960" spans="1:39" x14ac:dyDescent="0.25">
      <c r="A1960" s="47">
        <v>1956</v>
      </c>
      <c r="B1960" s="358" t="str">
        <f>IF(AND(E1960&lt;&gt;0,D1960&lt;&gt;0,F1960&lt;&gt;0),IF(C1960&lt;&gt;0,CONCATENATE(C1960,"-AGr",VLOOKUP(D1960,Listen!$A$2:$G$45,7,FALSE),"-",E1960,"-",F1960,),CONCATENATE("AGr",VLOOKUP(D1960,Listen!$A$2:$G$45,7,FALSE),"-",E1960,"-",F1960)),"keine vollständige ID")</f>
        <v>keine vollständige ID</v>
      </c>
      <c r="C1960" s="359">
        <f>'[2]III_SAV-Details_NB'!B1966</f>
        <v>0</v>
      </c>
      <c r="D1960" s="359">
        <f>'[2]III_SAV-Details_NB'!C1966</f>
        <v>0</v>
      </c>
      <c r="E1960" s="359">
        <f>'[2]III_SAV-Details_NB'!D1966</f>
        <v>0</v>
      </c>
      <c r="F1960" s="490"/>
      <c r="G1960" s="281">
        <f>'[2]III_SAV-Details_NB'!X1966</f>
        <v>0</v>
      </c>
      <c r="H1960" s="281">
        <f t="shared" si="536"/>
        <v>0</v>
      </c>
      <c r="I1960" s="281">
        <f>IF(con_EOGJahr=2025,'[2]III_SAV-Details_NB'!AA1966,IF(con_EOGJahr=2026,'[2]III_SAV-Details_NB'!AB1966,'[2]III_SAV-Details_NB'!AC1966))</f>
        <v>0</v>
      </c>
      <c r="J1960" s="282"/>
      <c r="K1960" s="282"/>
      <c r="L1960" s="282"/>
      <c r="M1960" s="282"/>
      <c r="N1960" s="282"/>
      <c r="O1960" s="282"/>
      <c r="P1960" s="52">
        <f t="shared" si="537"/>
        <v>0</v>
      </c>
      <c r="Q1960" s="60"/>
      <c r="R1960" s="53">
        <f t="shared" si="543"/>
        <v>0</v>
      </c>
      <c r="S1960" s="59"/>
      <c r="T1960" s="61"/>
      <c r="U1960" s="342" t="str">
        <f t="shared" si="547"/>
        <v>k.A.</v>
      </c>
      <c r="V1960" s="343" t="str">
        <f t="shared" si="544"/>
        <v>k.A.</v>
      </c>
      <c r="W1960" s="343" t="str">
        <f>IFERROR(IF(OR($D1960="",$E1960=0,con_Ende=0),"k.A.",IF(VLOOKUP($D1960,rng_ND,5,0)="Nein",VLOOKUP($D1960,rng_ND,2,FALSE),MIN(VLOOKUP($D1960,rng_ND,2,FALSE),A_Stammdaten!$B$19-D_SAV!$E1960+1))),"k.A.")</f>
        <v>k.A.</v>
      </c>
      <c r="X1960" s="343" t="str">
        <f t="shared" si="545"/>
        <v>k.A.</v>
      </c>
      <c r="Y1960" s="62"/>
      <c r="Z1960" s="48">
        <f t="shared" si="546"/>
        <v>0</v>
      </c>
      <c r="AA1960" s="457"/>
      <c r="AB1960" s="55">
        <f t="shared" si="538"/>
        <v>0</v>
      </c>
      <c r="AC1960" s="55">
        <f>IF(A_Stammdaten!$B$25="ja",D_SAV!AA1960,D_SAV!AB1960)</f>
        <v>0</v>
      </c>
      <c r="AD1960" s="478">
        <f>IF(AC1960=0,0,IF(U1960-(con_EOGJahr-D_SAV!E1960)&lt;=0,AC1960,AC1960/V1960))</f>
        <v>0</v>
      </c>
      <c r="AE1960" s="478">
        <f>IFERROR(IF(AND(VLOOKUP(D1960,rng_ND,5,FALSE)="Ja",D_SAV!T1960="degressiv"),D_SAV!AC1960*Y1960/100,0),0)</f>
        <v>0</v>
      </c>
      <c r="AF1960" s="55">
        <f>IFERROR(IF(VLOOKUP(D1960,rng_ND,5,FALSE)="Ja",MAX(D_SAV!AD1960:AE1960),D_SAV!AD1960),0)</f>
        <v>0</v>
      </c>
      <c r="AG1960" s="55">
        <f t="shared" si="539"/>
        <v>0</v>
      </c>
      <c r="AH1960" s="55">
        <f t="shared" si="540"/>
        <v>0</v>
      </c>
      <c r="AI1960" s="55">
        <f t="shared" si="541"/>
        <v>0</v>
      </c>
      <c r="AJ1960" s="55">
        <f t="shared" si="542"/>
        <v>0</v>
      </c>
      <c r="AK1960" s="55">
        <f t="shared" si="533"/>
        <v>0</v>
      </c>
      <c r="AL1960" s="55">
        <f t="shared" si="534"/>
        <v>0</v>
      </c>
      <c r="AM1960" s="55">
        <f t="shared" si="535"/>
        <v>0</v>
      </c>
    </row>
    <row r="1961" spans="1:39" x14ac:dyDescent="0.25">
      <c r="A1961" s="47">
        <v>1957</v>
      </c>
      <c r="B1961" s="358" t="str">
        <f>IF(AND(E1961&lt;&gt;0,D1961&lt;&gt;0,F1961&lt;&gt;0),IF(C1961&lt;&gt;0,CONCATENATE(C1961,"-AGr",VLOOKUP(D1961,Listen!$A$2:$G$45,7,FALSE),"-",E1961,"-",F1961,),CONCATENATE("AGr",VLOOKUP(D1961,Listen!$A$2:$G$45,7,FALSE),"-",E1961,"-",F1961)),"keine vollständige ID")</f>
        <v>keine vollständige ID</v>
      </c>
      <c r="C1961" s="359">
        <f>'[2]III_SAV-Details_NB'!B1967</f>
        <v>0</v>
      </c>
      <c r="D1961" s="359">
        <f>'[2]III_SAV-Details_NB'!C1967</f>
        <v>0</v>
      </c>
      <c r="E1961" s="359">
        <f>'[2]III_SAV-Details_NB'!D1967</f>
        <v>0</v>
      </c>
      <c r="F1961" s="490"/>
      <c r="G1961" s="281">
        <f>'[2]III_SAV-Details_NB'!X1967</f>
        <v>0</v>
      </c>
      <c r="H1961" s="281">
        <f t="shared" si="536"/>
        <v>0</v>
      </c>
      <c r="I1961" s="281">
        <f>IF(con_EOGJahr=2025,'[2]III_SAV-Details_NB'!AA1967,IF(con_EOGJahr=2026,'[2]III_SAV-Details_NB'!AB1967,'[2]III_SAV-Details_NB'!AC1967))</f>
        <v>0</v>
      </c>
      <c r="J1961" s="282"/>
      <c r="K1961" s="282"/>
      <c r="L1961" s="282"/>
      <c r="M1961" s="282"/>
      <c r="N1961" s="282"/>
      <c r="O1961" s="282"/>
      <c r="P1961" s="52">
        <f t="shared" si="537"/>
        <v>0</v>
      </c>
      <c r="Q1961" s="60"/>
      <c r="R1961" s="53">
        <f t="shared" si="543"/>
        <v>0</v>
      </c>
      <c r="S1961" s="59"/>
      <c r="T1961" s="61"/>
      <c r="U1961" s="342" t="str">
        <f t="shared" si="547"/>
        <v>k.A.</v>
      </c>
      <c r="V1961" s="343" t="str">
        <f t="shared" si="544"/>
        <v>k.A.</v>
      </c>
      <c r="W1961" s="343" t="str">
        <f>IFERROR(IF(OR($D1961="",$E1961=0,con_Ende=0),"k.A.",IF(VLOOKUP($D1961,rng_ND,5,0)="Nein",VLOOKUP($D1961,rng_ND,2,FALSE),MIN(VLOOKUP($D1961,rng_ND,2,FALSE),A_Stammdaten!$B$19-D_SAV!$E1961+1))),"k.A.")</f>
        <v>k.A.</v>
      </c>
      <c r="X1961" s="343" t="str">
        <f t="shared" si="545"/>
        <v>k.A.</v>
      </c>
      <c r="Y1961" s="62"/>
      <c r="Z1961" s="48">
        <f t="shared" si="546"/>
        <v>0</v>
      </c>
      <c r="AA1961" s="457"/>
      <c r="AB1961" s="55">
        <f t="shared" si="538"/>
        <v>0</v>
      </c>
      <c r="AC1961" s="55">
        <f>IF(A_Stammdaten!$B$25="ja",D_SAV!AA1961,D_SAV!AB1961)</f>
        <v>0</v>
      </c>
      <c r="AD1961" s="478">
        <f>IF(AC1961=0,0,IF(U1961-(con_EOGJahr-D_SAV!E1961)&lt;=0,AC1961,AC1961/V1961))</f>
        <v>0</v>
      </c>
      <c r="AE1961" s="478">
        <f>IFERROR(IF(AND(VLOOKUP(D1961,rng_ND,5,FALSE)="Ja",D_SAV!T1961="degressiv"),D_SAV!AC1961*Y1961/100,0),0)</f>
        <v>0</v>
      </c>
      <c r="AF1961" s="55">
        <f>IFERROR(IF(VLOOKUP(D1961,rng_ND,5,FALSE)="Ja",MAX(D_SAV!AD1961:AE1961),D_SAV!AD1961),0)</f>
        <v>0</v>
      </c>
      <c r="AG1961" s="55">
        <f t="shared" si="539"/>
        <v>0</v>
      </c>
      <c r="AH1961" s="55">
        <f t="shared" si="540"/>
        <v>0</v>
      </c>
      <c r="AI1961" s="55">
        <f t="shared" si="541"/>
        <v>0</v>
      </c>
      <c r="AJ1961" s="55">
        <f t="shared" si="542"/>
        <v>0</v>
      </c>
      <c r="AK1961" s="55">
        <f t="shared" si="533"/>
        <v>0</v>
      </c>
      <c r="AL1961" s="55">
        <f t="shared" si="534"/>
        <v>0</v>
      </c>
      <c r="AM1961" s="55">
        <f t="shared" si="535"/>
        <v>0</v>
      </c>
    </row>
    <row r="1962" spans="1:39" x14ac:dyDescent="0.25">
      <c r="A1962" s="47">
        <v>1958</v>
      </c>
      <c r="B1962" s="358" t="str">
        <f>IF(AND(E1962&lt;&gt;0,D1962&lt;&gt;0,F1962&lt;&gt;0),IF(C1962&lt;&gt;0,CONCATENATE(C1962,"-AGr",VLOOKUP(D1962,Listen!$A$2:$G$45,7,FALSE),"-",E1962,"-",F1962,),CONCATENATE("AGr",VLOOKUP(D1962,Listen!$A$2:$G$45,7,FALSE),"-",E1962,"-",F1962)),"keine vollständige ID")</f>
        <v>keine vollständige ID</v>
      </c>
      <c r="C1962" s="359">
        <f>'[2]III_SAV-Details_NB'!B1968</f>
        <v>0</v>
      </c>
      <c r="D1962" s="359">
        <f>'[2]III_SAV-Details_NB'!C1968</f>
        <v>0</v>
      </c>
      <c r="E1962" s="359">
        <f>'[2]III_SAV-Details_NB'!D1968</f>
        <v>0</v>
      </c>
      <c r="F1962" s="490"/>
      <c r="G1962" s="281">
        <f>'[2]III_SAV-Details_NB'!X1968</f>
        <v>0</v>
      </c>
      <c r="H1962" s="281">
        <f t="shared" si="536"/>
        <v>0</v>
      </c>
      <c r="I1962" s="281">
        <f>IF(con_EOGJahr=2025,'[2]III_SAV-Details_NB'!AA1968,IF(con_EOGJahr=2026,'[2]III_SAV-Details_NB'!AB1968,'[2]III_SAV-Details_NB'!AC1968))</f>
        <v>0</v>
      </c>
      <c r="J1962" s="282"/>
      <c r="K1962" s="282"/>
      <c r="L1962" s="282"/>
      <c r="M1962" s="282"/>
      <c r="N1962" s="282"/>
      <c r="O1962" s="282"/>
      <c r="P1962" s="52">
        <f t="shared" si="537"/>
        <v>0</v>
      </c>
      <c r="Q1962" s="60"/>
      <c r="R1962" s="53">
        <f t="shared" si="543"/>
        <v>0</v>
      </c>
      <c r="S1962" s="59"/>
      <c r="T1962" s="61"/>
      <c r="U1962" s="342" t="str">
        <f t="shared" si="547"/>
        <v>k.A.</v>
      </c>
      <c r="V1962" s="343" t="str">
        <f t="shared" si="544"/>
        <v>k.A.</v>
      </c>
      <c r="W1962" s="343" t="str">
        <f>IFERROR(IF(OR($D1962="",$E1962=0,con_Ende=0),"k.A.",IF(VLOOKUP($D1962,rng_ND,5,0)="Nein",VLOOKUP($D1962,rng_ND,2,FALSE),MIN(VLOOKUP($D1962,rng_ND,2,FALSE),A_Stammdaten!$B$19-D_SAV!$E1962+1))),"k.A.")</f>
        <v>k.A.</v>
      </c>
      <c r="X1962" s="343" t="str">
        <f t="shared" si="545"/>
        <v>k.A.</v>
      </c>
      <c r="Y1962" s="62"/>
      <c r="Z1962" s="48">
        <f t="shared" si="546"/>
        <v>0</v>
      </c>
      <c r="AA1962" s="457"/>
      <c r="AB1962" s="55">
        <f t="shared" si="538"/>
        <v>0</v>
      </c>
      <c r="AC1962" s="55">
        <f>IF(A_Stammdaten!$B$25="ja",D_SAV!AA1962,D_SAV!AB1962)</f>
        <v>0</v>
      </c>
      <c r="AD1962" s="478">
        <f>IF(AC1962=0,0,IF(U1962-(con_EOGJahr-D_SAV!E1962)&lt;=0,AC1962,AC1962/V1962))</f>
        <v>0</v>
      </c>
      <c r="AE1962" s="478">
        <f>IFERROR(IF(AND(VLOOKUP(D1962,rng_ND,5,FALSE)="Ja",D_SAV!T1962="degressiv"),D_SAV!AC1962*Y1962/100,0),0)</f>
        <v>0</v>
      </c>
      <c r="AF1962" s="55">
        <f>IFERROR(IF(VLOOKUP(D1962,rng_ND,5,FALSE)="Ja",MAX(D_SAV!AD1962:AE1962),D_SAV!AD1962),0)</f>
        <v>0</v>
      </c>
      <c r="AG1962" s="55">
        <f t="shared" si="539"/>
        <v>0</v>
      </c>
      <c r="AH1962" s="55">
        <f t="shared" si="540"/>
        <v>0</v>
      </c>
      <c r="AI1962" s="55">
        <f t="shared" si="541"/>
        <v>0</v>
      </c>
      <c r="AJ1962" s="55">
        <f t="shared" si="542"/>
        <v>0</v>
      </c>
      <c r="AK1962" s="55">
        <f t="shared" si="533"/>
        <v>0</v>
      </c>
      <c r="AL1962" s="55">
        <f t="shared" si="534"/>
        <v>0</v>
      </c>
      <c r="AM1962" s="55">
        <f t="shared" si="535"/>
        <v>0</v>
      </c>
    </row>
    <row r="1963" spans="1:39" x14ac:dyDescent="0.25">
      <c r="A1963" s="47">
        <v>1959</v>
      </c>
      <c r="B1963" s="358" t="str">
        <f>IF(AND(E1963&lt;&gt;0,D1963&lt;&gt;0,F1963&lt;&gt;0),IF(C1963&lt;&gt;0,CONCATENATE(C1963,"-AGr",VLOOKUP(D1963,Listen!$A$2:$G$45,7,FALSE),"-",E1963,"-",F1963,),CONCATENATE("AGr",VLOOKUP(D1963,Listen!$A$2:$G$45,7,FALSE),"-",E1963,"-",F1963)),"keine vollständige ID")</f>
        <v>keine vollständige ID</v>
      </c>
      <c r="C1963" s="359">
        <f>'[2]III_SAV-Details_NB'!B1969</f>
        <v>0</v>
      </c>
      <c r="D1963" s="359">
        <f>'[2]III_SAV-Details_NB'!C1969</f>
        <v>0</v>
      </c>
      <c r="E1963" s="359">
        <f>'[2]III_SAV-Details_NB'!D1969</f>
        <v>0</v>
      </c>
      <c r="F1963" s="490"/>
      <c r="G1963" s="281">
        <f>'[2]III_SAV-Details_NB'!X1969</f>
        <v>0</v>
      </c>
      <c r="H1963" s="281">
        <f t="shared" si="536"/>
        <v>0</v>
      </c>
      <c r="I1963" s="281">
        <f>IF(con_EOGJahr=2025,'[2]III_SAV-Details_NB'!AA1969,IF(con_EOGJahr=2026,'[2]III_SAV-Details_NB'!AB1969,'[2]III_SAV-Details_NB'!AC1969))</f>
        <v>0</v>
      </c>
      <c r="J1963" s="282"/>
      <c r="K1963" s="282"/>
      <c r="L1963" s="282"/>
      <c r="M1963" s="282"/>
      <c r="N1963" s="282"/>
      <c r="O1963" s="282"/>
      <c r="P1963" s="52">
        <f t="shared" si="537"/>
        <v>0</v>
      </c>
      <c r="Q1963" s="60"/>
      <c r="R1963" s="53">
        <f t="shared" si="543"/>
        <v>0</v>
      </c>
      <c r="S1963" s="59"/>
      <c r="T1963" s="61"/>
      <c r="U1963" s="342" t="str">
        <f t="shared" si="547"/>
        <v>k.A.</v>
      </c>
      <c r="V1963" s="343" t="str">
        <f t="shared" si="544"/>
        <v>k.A.</v>
      </c>
      <c r="W1963" s="343" t="str">
        <f>IFERROR(IF(OR($D1963="",$E1963=0,con_Ende=0),"k.A.",IF(VLOOKUP($D1963,rng_ND,5,0)="Nein",VLOOKUP($D1963,rng_ND,2,FALSE),MIN(VLOOKUP($D1963,rng_ND,2,FALSE),A_Stammdaten!$B$19-D_SAV!$E1963+1))),"k.A.")</f>
        <v>k.A.</v>
      </c>
      <c r="X1963" s="343" t="str">
        <f t="shared" si="545"/>
        <v>k.A.</v>
      </c>
      <c r="Y1963" s="62"/>
      <c r="Z1963" s="48">
        <f t="shared" si="546"/>
        <v>0</v>
      </c>
      <c r="AA1963" s="457"/>
      <c r="AB1963" s="55">
        <f t="shared" si="538"/>
        <v>0</v>
      </c>
      <c r="AC1963" s="55">
        <f>IF(A_Stammdaten!$B$25="ja",D_SAV!AA1963,D_SAV!AB1963)</f>
        <v>0</v>
      </c>
      <c r="AD1963" s="478">
        <f>IF(AC1963=0,0,IF(U1963-(con_EOGJahr-D_SAV!E1963)&lt;=0,AC1963,AC1963/V1963))</f>
        <v>0</v>
      </c>
      <c r="AE1963" s="478">
        <f>IFERROR(IF(AND(VLOOKUP(D1963,rng_ND,5,FALSE)="Ja",D_SAV!T1963="degressiv"),D_SAV!AC1963*Y1963/100,0),0)</f>
        <v>0</v>
      </c>
      <c r="AF1963" s="55">
        <f>IFERROR(IF(VLOOKUP(D1963,rng_ND,5,FALSE)="Ja",MAX(D_SAV!AD1963:AE1963),D_SAV!AD1963),0)</f>
        <v>0</v>
      </c>
      <c r="AG1963" s="55">
        <f t="shared" si="539"/>
        <v>0</v>
      </c>
      <c r="AH1963" s="55">
        <f t="shared" si="540"/>
        <v>0</v>
      </c>
      <c r="AI1963" s="55">
        <f t="shared" si="541"/>
        <v>0</v>
      </c>
      <c r="AJ1963" s="55">
        <f t="shared" si="542"/>
        <v>0</v>
      </c>
      <c r="AK1963" s="55">
        <f t="shared" si="533"/>
        <v>0</v>
      </c>
      <c r="AL1963" s="55">
        <f t="shared" si="534"/>
        <v>0</v>
      </c>
      <c r="AM1963" s="55">
        <f t="shared" si="535"/>
        <v>0</v>
      </c>
    </row>
    <row r="1964" spans="1:39" x14ac:dyDescent="0.25">
      <c r="A1964" s="47">
        <v>1960</v>
      </c>
      <c r="B1964" s="358" t="str">
        <f>IF(AND(E1964&lt;&gt;0,D1964&lt;&gt;0,F1964&lt;&gt;0),IF(C1964&lt;&gt;0,CONCATENATE(C1964,"-AGr",VLOOKUP(D1964,Listen!$A$2:$G$45,7,FALSE),"-",E1964,"-",F1964,),CONCATENATE("AGr",VLOOKUP(D1964,Listen!$A$2:$G$45,7,FALSE),"-",E1964,"-",F1964)),"keine vollständige ID")</f>
        <v>keine vollständige ID</v>
      </c>
      <c r="C1964" s="359">
        <f>'[2]III_SAV-Details_NB'!B1970</f>
        <v>0</v>
      </c>
      <c r="D1964" s="359">
        <f>'[2]III_SAV-Details_NB'!C1970</f>
        <v>0</v>
      </c>
      <c r="E1964" s="359">
        <f>'[2]III_SAV-Details_NB'!D1970</f>
        <v>0</v>
      </c>
      <c r="F1964" s="490"/>
      <c r="G1964" s="281">
        <f>'[2]III_SAV-Details_NB'!X1970</f>
        <v>0</v>
      </c>
      <c r="H1964" s="281">
        <f t="shared" si="536"/>
        <v>0</v>
      </c>
      <c r="I1964" s="281">
        <f>IF(con_EOGJahr=2025,'[2]III_SAV-Details_NB'!AA1970,IF(con_EOGJahr=2026,'[2]III_SAV-Details_NB'!AB1970,'[2]III_SAV-Details_NB'!AC1970))</f>
        <v>0</v>
      </c>
      <c r="J1964" s="282"/>
      <c r="K1964" s="282"/>
      <c r="L1964" s="282"/>
      <c r="M1964" s="282"/>
      <c r="N1964" s="282"/>
      <c r="O1964" s="282"/>
      <c r="P1964" s="52">
        <f t="shared" si="537"/>
        <v>0</v>
      </c>
      <c r="Q1964" s="60"/>
      <c r="R1964" s="53">
        <f t="shared" si="543"/>
        <v>0</v>
      </c>
      <c r="S1964" s="59"/>
      <c r="T1964" s="61"/>
      <c r="U1964" s="342" t="str">
        <f t="shared" si="547"/>
        <v>k.A.</v>
      </c>
      <c r="V1964" s="343" t="str">
        <f t="shared" si="544"/>
        <v>k.A.</v>
      </c>
      <c r="W1964" s="343" t="str">
        <f>IFERROR(IF(OR($D1964="",$E1964=0,con_Ende=0),"k.A.",IF(VLOOKUP($D1964,rng_ND,5,0)="Nein",VLOOKUP($D1964,rng_ND,2,FALSE),MIN(VLOOKUP($D1964,rng_ND,2,FALSE),A_Stammdaten!$B$19-D_SAV!$E1964+1))),"k.A.")</f>
        <v>k.A.</v>
      </c>
      <c r="X1964" s="343" t="str">
        <f t="shared" si="545"/>
        <v>k.A.</v>
      </c>
      <c r="Y1964" s="62"/>
      <c r="Z1964" s="48">
        <f t="shared" si="546"/>
        <v>0</v>
      </c>
      <c r="AA1964" s="457"/>
      <c r="AB1964" s="55">
        <f t="shared" si="538"/>
        <v>0</v>
      </c>
      <c r="AC1964" s="55">
        <f>IF(A_Stammdaten!$B$25="ja",D_SAV!AA1964,D_SAV!AB1964)</f>
        <v>0</v>
      </c>
      <c r="AD1964" s="478">
        <f>IF(AC1964=0,0,IF(U1964-(con_EOGJahr-D_SAV!E1964)&lt;=0,AC1964,AC1964/V1964))</f>
        <v>0</v>
      </c>
      <c r="AE1964" s="478">
        <f>IFERROR(IF(AND(VLOOKUP(D1964,rng_ND,5,FALSE)="Ja",D_SAV!T1964="degressiv"),D_SAV!AC1964*Y1964/100,0),0)</f>
        <v>0</v>
      </c>
      <c r="AF1964" s="55">
        <f>IFERROR(IF(VLOOKUP(D1964,rng_ND,5,FALSE)="Ja",MAX(D_SAV!AD1964:AE1964),D_SAV!AD1964),0)</f>
        <v>0</v>
      </c>
      <c r="AG1964" s="55">
        <f t="shared" si="539"/>
        <v>0</v>
      </c>
      <c r="AH1964" s="55">
        <f t="shared" si="540"/>
        <v>0</v>
      </c>
      <c r="AI1964" s="55">
        <f t="shared" si="541"/>
        <v>0</v>
      </c>
      <c r="AJ1964" s="55">
        <f t="shared" si="542"/>
        <v>0</v>
      </c>
      <c r="AK1964" s="55">
        <f t="shared" si="533"/>
        <v>0</v>
      </c>
      <c r="AL1964" s="55">
        <f t="shared" si="534"/>
        <v>0</v>
      </c>
      <c r="AM1964" s="55">
        <f t="shared" si="535"/>
        <v>0</v>
      </c>
    </row>
    <row r="1965" spans="1:39" x14ac:dyDescent="0.25">
      <c r="A1965" s="47">
        <v>1961</v>
      </c>
      <c r="B1965" s="358" t="str">
        <f>IF(AND(E1965&lt;&gt;0,D1965&lt;&gt;0,F1965&lt;&gt;0),IF(C1965&lt;&gt;0,CONCATENATE(C1965,"-AGr",VLOOKUP(D1965,Listen!$A$2:$G$45,7,FALSE),"-",E1965,"-",F1965,),CONCATENATE("AGr",VLOOKUP(D1965,Listen!$A$2:$G$45,7,FALSE),"-",E1965,"-",F1965)),"keine vollständige ID")</f>
        <v>keine vollständige ID</v>
      </c>
      <c r="C1965" s="359">
        <f>'[2]III_SAV-Details_NB'!B1971</f>
        <v>0</v>
      </c>
      <c r="D1965" s="359">
        <f>'[2]III_SAV-Details_NB'!C1971</f>
        <v>0</v>
      </c>
      <c r="E1965" s="359">
        <f>'[2]III_SAV-Details_NB'!D1971</f>
        <v>0</v>
      </c>
      <c r="F1965" s="490"/>
      <c r="G1965" s="281">
        <f>'[2]III_SAV-Details_NB'!X1971</f>
        <v>0</v>
      </c>
      <c r="H1965" s="281">
        <f t="shared" si="536"/>
        <v>0</v>
      </c>
      <c r="I1965" s="281">
        <f>IF(con_EOGJahr=2025,'[2]III_SAV-Details_NB'!AA1971,IF(con_EOGJahr=2026,'[2]III_SAV-Details_NB'!AB1971,'[2]III_SAV-Details_NB'!AC1971))</f>
        <v>0</v>
      </c>
      <c r="J1965" s="282"/>
      <c r="K1965" s="282"/>
      <c r="L1965" s="282"/>
      <c r="M1965" s="282"/>
      <c r="N1965" s="282"/>
      <c r="O1965" s="282"/>
      <c r="P1965" s="52">
        <f t="shared" si="537"/>
        <v>0</v>
      </c>
      <c r="Q1965" s="60"/>
      <c r="R1965" s="53">
        <f t="shared" si="543"/>
        <v>0</v>
      </c>
      <c r="S1965" s="59"/>
      <c r="T1965" s="61"/>
      <c r="U1965" s="342" t="str">
        <f t="shared" si="547"/>
        <v>k.A.</v>
      </c>
      <c r="V1965" s="343" t="str">
        <f t="shared" si="544"/>
        <v>k.A.</v>
      </c>
      <c r="W1965" s="343" t="str">
        <f>IFERROR(IF(OR($D1965="",$E1965=0,con_Ende=0),"k.A.",IF(VLOOKUP($D1965,rng_ND,5,0)="Nein",VLOOKUP($D1965,rng_ND,2,FALSE),MIN(VLOOKUP($D1965,rng_ND,2,FALSE),A_Stammdaten!$B$19-D_SAV!$E1965+1))),"k.A.")</f>
        <v>k.A.</v>
      </c>
      <c r="X1965" s="343" t="str">
        <f t="shared" si="545"/>
        <v>k.A.</v>
      </c>
      <c r="Y1965" s="62"/>
      <c r="Z1965" s="48">
        <f t="shared" si="546"/>
        <v>0</v>
      </c>
      <c r="AA1965" s="457"/>
      <c r="AB1965" s="55">
        <f t="shared" si="538"/>
        <v>0</v>
      </c>
      <c r="AC1965" s="55">
        <f>IF(A_Stammdaten!$B$25="ja",D_SAV!AA1965,D_SAV!AB1965)</f>
        <v>0</v>
      </c>
      <c r="AD1965" s="478">
        <f>IF(AC1965=0,0,IF(U1965-(con_EOGJahr-D_SAV!E1965)&lt;=0,AC1965,AC1965/V1965))</f>
        <v>0</v>
      </c>
      <c r="AE1965" s="478">
        <f>IFERROR(IF(AND(VLOOKUP(D1965,rng_ND,5,FALSE)="Ja",D_SAV!T1965="degressiv"),D_SAV!AC1965*Y1965/100,0),0)</f>
        <v>0</v>
      </c>
      <c r="AF1965" s="55">
        <f>IFERROR(IF(VLOOKUP(D1965,rng_ND,5,FALSE)="Ja",MAX(D_SAV!AD1965:AE1965),D_SAV!AD1965),0)</f>
        <v>0</v>
      </c>
      <c r="AG1965" s="55">
        <f t="shared" si="539"/>
        <v>0</v>
      </c>
      <c r="AH1965" s="55">
        <f t="shared" si="540"/>
        <v>0</v>
      </c>
      <c r="AI1965" s="55">
        <f t="shared" si="541"/>
        <v>0</v>
      </c>
      <c r="AJ1965" s="55">
        <f t="shared" si="542"/>
        <v>0</v>
      </c>
      <c r="AK1965" s="55">
        <f t="shared" si="533"/>
        <v>0</v>
      </c>
      <c r="AL1965" s="55">
        <f t="shared" si="534"/>
        <v>0</v>
      </c>
      <c r="AM1965" s="55">
        <f t="shared" si="535"/>
        <v>0</v>
      </c>
    </row>
    <row r="1966" spans="1:39" x14ac:dyDescent="0.25">
      <c r="A1966" s="47">
        <v>1962</v>
      </c>
      <c r="B1966" s="358" t="str">
        <f>IF(AND(E1966&lt;&gt;0,D1966&lt;&gt;0,F1966&lt;&gt;0),IF(C1966&lt;&gt;0,CONCATENATE(C1966,"-AGr",VLOOKUP(D1966,Listen!$A$2:$G$45,7,FALSE),"-",E1966,"-",F1966,),CONCATENATE("AGr",VLOOKUP(D1966,Listen!$A$2:$G$45,7,FALSE),"-",E1966,"-",F1966)),"keine vollständige ID")</f>
        <v>keine vollständige ID</v>
      </c>
      <c r="C1966" s="359">
        <f>'[2]III_SAV-Details_NB'!B1972</f>
        <v>0</v>
      </c>
      <c r="D1966" s="359">
        <f>'[2]III_SAV-Details_NB'!C1972</f>
        <v>0</v>
      </c>
      <c r="E1966" s="359">
        <f>'[2]III_SAV-Details_NB'!D1972</f>
        <v>0</v>
      </c>
      <c r="F1966" s="490"/>
      <c r="G1966" s="281">
        <f>'[2]III_SAV-Details_NB'!X1972</f>
        <v>0</v>
      </c>
      <c r="H1966" s="281">
        <f t="shared" si="536"/>
        <v>0</v>
      </c>
      <c r="I1966" s="281">
        <f>IF(con_EOGJahr=2025,'[2]III_SAV-Details_NB'!AA1972,IF(con_EOGJahr=2026,'[2]III_SAV-Details_NB'!AB1972,'[2]III_SAV-Details_NB'!AC1972))</f>
        <v>0</v>
      </c>
      <c r="J1966" s="282"/>
      <c r="K1966" s="282"/>
      <c r="L1966" s="282"/>
      <c r="M1966" s="282"/>
      <c r="N1966" s="282"/>
      <c r="O1966" s="282"/>
      <c r="P1966" s="52">
        <f t="shared" si="537"/>
        <v>0</v>
      </c>
      <c r="Q1966" s="60"/>
      <c r="R1966" s="53">
        <f t="shared" si="543"/>
        <v>0</v>
      </c>
      <c r="S1966" s="59"/>
      <c r="T1966" s="61"/>
      <c r="U1966" s="342" t="str">
        <f t="shared" si="547"/>
        <v>k.A.</v>
      </c>
      <c r="V1966" s="343" t="str">
        <f t="shared" si="544"/>
        <v>k.A.</v>
      </c>
      <c r="W1966" s="343" t="str">
        <f>IFERROR(IF(OR($D1966="",$E1966=0,con_Ende=0),"k.A.",IF(VLOOKUP($D1966,rng_ND,5,0)="Nein",VLOOKUP($D1966,rng_ND,2,FALSE),MIN(VLOOKUP($D1966,rng_ND,2,FALSE),A_Stammdaten!$B$19-D_SAV!$E1966+1))),"k.A.")</f>
        <v>k.A.</v>
      </c>
      <c r="X1966" s="343" t="str">
        <f t="shared" si="545"/>
        <v>k.A.</v>
      </c>
      <c r="Y1966" s="62"/>
      <c r="Z1966" s="48">
        <f t="shared" si="546"/>
        <v>0</v>
      </c>
      <c r="AA1966" s="457"/>
      <c r="AB1966" s="55">
        <f t="shared" si="538"/>
        <v>0</v>
      </c>
      <c r="AC1966" s="55">
        <f>IF(A_Stammdaten!$B$25="ja",D_SAV!AA1966,D_SAV!AB1966)</f>
        <v>0</v>
      </c>
      <c r="AD1966" s="478">
        <f>IF(AC1966=0,0,IF(U1966-(con_EOGJahr-D_SAV!E1966)&lt;=0,AC1966,AC1966/V1966))</f>
        <v>0</v>
      </c>
      <c r="AE1966" s="478">
        <f>IFERROR(IF(AND(VLOOKUP(D1966,rng_ND,5,FALSE)="Ja",D_SAV!T1966="degressiv"),D_SAV!AC1966*Y1966/100,0),0)</f>
        <v>0</v>
      </c>
      <c r="AF1966" s="55">
        <f>IFERROR(IF(VLOOKUP(D1966,rng_ND,5,FALSE)="Ja",MAX(D_SAV!AD1966:AE1966),D_SAV!AD1966),0)</f>
        <v>0</v>
      </c>
      <c r="AG1966" s="55">
        <f t="shared" si="539"/>
        <v>0</v>
      </c>
      <c r="AH1966" s="55">
        <f t="shared" si="540"/>
        <v>0</v>
      </c>
      <c r="AI1966" s="55">
        <f t="shared" si="541"/>
        <v>0</v>
      </c>
      <c r="AJ1966" s="55">
        <f t="shared" si="542"/>
        <v>0</v>
      </c>
      <c r="AK1966" s="55">
        <f t="shared" si="533"/>
        <v>0</v>
      </c>
      <c r="AL1966" s="55">
        <f t="shared" si="534"/>
        <v>0</v>
      </c>
      <c r="AM1966" s="55">
        <f t="shared" si="535"/>
        <v>0</v>
      </c>
    </row>
    <row r="1967" spans="1:39" x14ac:dyDescent="0.25">
      <c r="A1967" s="47">
        <v>1963</v>
      </c>
      <c r="B1967" s="358" t="str">
        <f>IF(AND(E1967&lt;&gt;0,D1967&lt;&gt;0,F1967&lt;&gt;0),IF(C1967&lt;&gt;0,CONCATENATE(C1967,"-AGr",VLOOKUP(D1967,Listen!$A$2:$G$45,7,FALSE),"-",E1967,"-",F1967,),CONCATENATE("AGr",VLOOKUP(D1967,Listen!$A$2:$G$45,7,FALSE),"-",E1967,"-",F1967)),"keine vollständige ID")</f>
        <v>keine vollständige ID</v>
      </c>
      <c r="C1967" s="359">
        <f>'[2]III_SAV-Details_NB'!B1973</f>
        <v>0</v>
      </c>
      <c r="D1967" s="359">
        <f>'[2]III_SAV-Details_NB'!C1973</f>
        <v>0</v>
      </c>
      <c r="E1967" s="359">
        <f>'[2]III_SAV-Details_NB'!D1973</f>
        <v>0</v>
      </c>
      <c r="F1967" s="490"/>
      <c r="G1967" s="281">
        <f>'[2]III_SAV-Details_NB'!X1973</f>
        <v>0</v>
      </c>
      <c r="H1967" s="281">
        <f t="shared" si="536"/>
        <v>0</v>
      </c>
      <c r="I1967" s="281">
        <f>IF(con_EOGJahr=2025,'[2]III_SAV-Details_NB'!AA1973,IF(con_EOGJahr=2026,'[2]III_SAV-Details_NB'!AB1973,'[2]III_SAV-Details_NB'!AC1973))</f>
        <v>0</v>
      </c>
      <c r="J1967" s="282"/>
      <c r="K1967" s="282"/>
      <c r="L1967" s="282"/>
      <c r="M1967" s="282"/>
      <c r="N1967" s="282"/>
      <c r="O1967" s="282"/>
      <c r="P1967" s="52">
        <f t="shared" si="537"/>
        <v>0</v>
      </c>
      <c r="Q1967" s="60"/>
      <c r="R1967" s="53">
        <f t="shared" si="543"/>
        <v>0</v>
      </c>
      <c r="S1967" s="59"/>
      <c r="T1967" s="61"/>
      <c r="U1967" s="342" t="str">
        <f t="shared" si="547"/>
        <v>k.A.</v>
      </c>
      <c r="V1967" s="343" t="str">
        <f t="shared" si="544"/>
        <v>k.A.</v>
      </c>
      <c r="W1967" s="343" t="str">
        <f>IFERROR(IF(OR($D1967="",$E1967=0,con_Ende=0),"k.A.",IF(VLOOKUP($D1967,rng_ND,5,0)="Nein",VLOOKUP($D1967,rng_ND,2,FALSE),MIN(VLOOKUP($D1967,rng_ND,2,FALSE),A_Stammdaten!$B$19-D_SAV!$E1967+1))),"k.A.")</f>
        <v>k.A.</v>
      </c>
      <c r="X1967" s="343" t="str">
        <f t="shared" si="545"/>
        <v>k.A.</v>
      </c>
      <c r="Y1967" s="62"/>
      <c r="Z1967" s="48">
        <f t="shared" si="546"/>
        <v>0</v>
      </c>
      <c r="AA1967" s="457"/>
      <c r="AB1967" s="55">
        <f t="shared" si="538"/>
        <v>0</v>
      </c>
      <c r="AC1967" s="55">
        <f>IF(A_Stammdaten!$B$25="ja",D_SAV!AA1967,D_SAV!AB1967)</f>
        <v>0</v>
      </c>
      <c r="AD1967" s="478">
        <f>IF(AC1967=0,0,IF(U1967-(con_EOGJahr-D_SAV!E1967)&lt;=0,AC1967,AC1967/V1967))</f>
        <v>0</v>
      </c>
      <c r="AE1967" s="478">
        <f>IFERROR(IF(AND(VLOOKUP(D1967,rng_ND,5,FALSE)="Ja",D_SAV!T1967="degressiv"),D_SAV!AC1967*Y1967/100,0),0)</f>
        <v>0</v>
      </c>
      <c r="AF1967" s="55">
        <f>IFERROR(IF(VLOOKUP(D1967,rng_ND,5,FALSE)="Ja",MAX(D_SAV!AD1967:AE1967),D_SAV!AD1967),0)</f>
        <v>0</v>
      </c>
      <c r="AG1967" s="55">
        <f t="shared" si="539"/>
        <v>0</v>
      </c>
      <c r="AH1967" s="55">
        <f t="shared" si="540"/>
        <v>0</v>
      </c>
      <c r="AI1967" s="55">
        <f t="shared" si="541"/>
        <v>0</v>
      </c>
      <c r="AJ1967" s="55">
        <f t="shared" si="542"/>
        <v>0</v>
      </c>
      <c r="AK1967" s="55">
        <f t="shared" si="533"/>
        <v>0</v>
      </c>
      <c r="AL1967" s="55">
        <f t="shared" si="534"/>
        <v>0</v>
      </c>
      <c r="AM1967" s="55">
        <f t="shared" si="535"/>
        <v>0</v>
      </c>
    </row>
    <row r="1968" spans="1:39" x14ac:dyDescent="0.25">
      <c r="A1968" s="47">
        <v>1964</v>
      </c>
      <c r="B1968" s="358" t="str">
        <f>IF(AND(E1968&lt;&gt;0,D1968&lt;&gt;0,F1968&lt;&gt;0),IF(C1968&lt;&gt;0,CONCATENATE(C1968,"-AGr",VLOOKUP(D1968,Listen!$A$2:$G$45,7,FALSE),"-",E1968,"-",F1968,),CONCATENATE("AGr",VLOOKUP(D1968,Listen!$A$2:$G$45,7,FALSE),"-",E1968,"-",F1968)),"keine vollständige ID")</f>
        <v>keine vollständige ID</v>
      </c>
      <c r="C1968" s="359">
        <f>'[2]III_SAV-Details_NB'!B1974</f>
        <v>0</v>
      </c>
      <c r="D1968" s="359">
        <f>'[2]III_SAV-Details_NB'!C1974</f>
        <v>0</v>
      </c>
      <c r="E1968" s="359">
        <f>'[2]III_SAV-Details_NB'!D1974</f>
        <v>0</v>
      </c>
      <c r="F1968" s="490"/>
      <c r="G1968" s="281">
        <f>'[2]III_SAV-Details_NB'!X1974</f>
        <v>0</v>
      </c>
      <c r="H1968" s="281">
        <f t="shared" si="536"/>
        <v>0</v>
      </c>
      <c r="I1968" s="281">
        <f>IF(con_EOGJahr=2025,'[2]III_SAV-Details_NB'!AA1974,IF(con_EOGJahr=2026,'[2]III_SAV-Details_NB'!AB1974,'[2]III_SAV-Details_NB'!AC1974))</f>
        <v>0</v>
      </c>
      <c r="J1968" s="282"/>
      <c r="K1968" s="282"/>
      <c r="L1968" s="282"/>
      <c r="M1968" s="282"/>
      <c r="N1968" s="282"/>
      <c r="O1968" s="282"/>
      <c r="P1968" s="52">
        <f t="shared" si="537"/>
        <v>0</v>
      </c>
      <c r="Q1968" s="60"/>
      <c r="R1968" s="53">
        <f t="shared" si="543"/>
        <v>0</v>
      </c>
      <c r="S1968" s="59"/>
      <c r="T1968" s="61"/>
      <c r="U1968" s="342" t="str">
        <f t="shared" si="547"/>
        <v>k.A.</v>
      </c>
      <c r="V1968" s="343" t="str">
        <f t="shared" si="544"/>
        <v>k.A.</v>
      </c>
      <c r="W1968" s="343" t="str">
        <f>IFERROR(IF(OR($D1968="",$E1968=0,con_Ende=0),"k.A.",IF(VLOOKUP($D1968,rng_ND,5,0)="Nein",VLOOKUP($D1968,rng_ND,2,FALSE),MIN(VLOOKUP($D1968,rng_ND,2,FALSE),A_Stammdaten!$B$19-D_SAV!$E1968+1))),"k.A.")</f>
        <v>k.A.</v>
      </c>
      <c r="X1968" s="343" t="str">
        <f t="shared" si="545"/>
        <v>k.A.</v>
      </c>
      <c r="Y1968" s="62"/>
      <c r="Z1968" s="48">
        <f t="shared" si="546"/>
        <v>0</v>
      </c>
      <c r="AA1968" s="457"/>
      <c r="AB1968" s="55">
        <f t="shared" si="538"/>
        <v>0</v>
      </c>
      <c r="AC1968" s="55">
        <f>IF(A_Stammdaten!$B$25="ja",D_SAV!AA1968,D_SAV!AB1968)</f>
        <v>0</v>
      </c>
      <c r="AD1968" s="478">
        <f>IF(AC1968=0,0,IF(U1968-(con_EOGJahr-D_SAV!E1968)&lt;=0,AC1968,AC1968/V1968))</f>
        <v>0</v>
      </c>
      <c r="AE1968" s="478">
        <f>IFERROR(IF(AND(VLOOKUP(D1968,rng_ND,5,FALSE)="Ja",D_SAV!T1968="degressiv"),D_SAV!AC1968*Y1968/100,0),0)</f>
        <v>0</v>
      </c>
      <c r="AF1968" s="55">
        <f>IFERROR(IF(VLOOKUP(D1968,rng_ND,5,FALSE)="Ja",MAX(D_SAV!AD1968:AE1968),D_SAV!AD1968),0)</f>
        <v>0</v>
      </c>
      <c r="AG1968" s="55">
        <f t="shared" si="539"/>
        <v>0</v>
      </c>
      <c r="AH1968" s="55">
        <f t="shared" si="540"/>
        <v>0</v>
      </c>
      <c r="AI1968" s="55">
        <f t="shared" si="541"/>
        <v>0</v>
      </c>
      <c r="AJ1968" s="55">
        <f t="shared" si="542"/>
        <v>0</v>
      </c>
      <c r="AK1968" s="55">
        <f t="shared" si="533"/>
        <v>0</v>
      </c>
      <c r="AL1968" s="55">
        <f t="shared" si="534"/>
        <v>0</v>
      </c>
      <c r="AM1968" s="55">
        <f t="shared" si="535"/>
        <v>0</v>
      </c>
    </row>
    <row r="1969" spans="1:39" x14ac:dyDescent="0.25">
      <c r="A1969" s="47">
        <v>1965</v>
      </c>
      <c r="B1969" s="358" t="str">
        <f>IF(AND(E1969&lt;&gt;0,D1969&lt;&gt;0,F1969&lt;&gt;0),IF(C1969&lt;&gt;0,CONCATENATE(C1969,"-AGr",VLOOKUP(D1969,Listen!$A$2:$G$45,7,FALSE),"-",E1969,"-",F1969,),CONCATENATE("AGr",VLOOKUP(D1969,Listen!$A$2:$G$45,7,FALSE),"-",E1969,"-",F1969)),"keine vollständige ID")</f>
        <v>keine vollständige ID</v>
      </c>
      <c r="C1969" s="359">
        <f>'[2]III_SAV-Details_NB'!B1975</f>
        <v>0</v>
      </c>
      <c r="D1969" s="359">
        <f>'[2]III_SAV-Details_NB'!C1975</f>
        <v>0</v>
      </c>
      <c r="E1969" s="359">
        <f>'[2]III_SAV-Details_NB'!D1975</f>
        <v>0</v>
      </c>
      <c r="F1969" s="490"/>
      <c r="G1969" s="281">
        <f>'[2]III_SAV-Details_NB'!X1975</f>
        <v>0</v>
      </c>
      <c r="H1969" s="281">
        <f t="shared" si="536"/>
        <v>0</v>
      </c>
      <c r="I1969" s="281">
        <f>IF(con_EOGJahr=2025,'[2]III_SAV-Details_NB'!AA1975,IF(con_EOGJahr=2026,'[2]III_SAV-Details_NB'!AB1975,'[2]III_SAV-Details_NB'!AC1975))</f>
        <v>0</v>
      </c>
      <c r="J1969" s="282"/>
      <c r="K1969" s="282"/>
      <c r="L1969" s="282"/>
      <c r="M1969" s="282"/>
      <c r="N1969" s="282"/>
      <c r="O1969" s="282"/>
      <c r="P1969" s="52">
        <f t="shared" si="537"/>
        <v>0</v>
      </c>
      <c r="Q1969" s="60"/>
      <c r="R1969" s="53">
        <f t="shared" si="543"/>
        <v>0</v>
      </c>
      <c r="S1969" s="59"/>
      <c r="T1969" s="61"/>
      <c r="U1969" s="342" t="str">
        <f t="shared" si="547"/>
        <v>k.A.</v>
      </c>
      <c r="V1969" s="343" t="str">
        <f t="shared" si="544"/>
        <v>k.A.</v>
      </c>
      <c r="W1969" s="343" t="str">
        <f>IFERROR(IF(OR($D1969="",$E1969=0,con_Ende=0),"k.A.",IF(VLOOKUP($D1969,rng_ND,5,0)="Nein",VLOOKUP($D1969,rng_ND,2,FALSE),MIN(VLOOKUP($D1969,rng_ND,2,FALSE),A_Stammdaten!$B$19-D_SAV!$E1969+1))),"k.A.")</f>
        <v>k.A.</v>
      </c>
      <c r="X1969" s="343" t="str">
        <f t="shared" si="545"/>
        <v>k.A.</v>
      </c>
      <c r="Y1969" s="62"/>
      <c r="Z1969" s="48">
        <f t="shared" si="546"/>
        <v>0</v>
      </c>
      <c r="AA1969" s="457"/>
      <c r="AB1969" s="55">
        <f t="shared" si="538"/>
        <v>0</v>
      </c>
      <c r="AC1969" s="55">
        <f>IF(A_Stammdaten!$B$25="ja",D_SAV!AA1969,D_SAV!AB1969)</f>
        <v>0</v>
      </c>
      <c r="AD1969" s="478">
        <f>IF(AC1969=0,0,IF(U1969-(con_EOGJahr-D_SAV!E1969)&lt;=0,AC1969,AC1969/V1969))</f>
        <v>0</v>
      </c>
      <c r="AE1969" s="478">
        <f>IFERROR(IF(AND(VLOOKUP(D1969,rng_ND,5,FALSE)="Ja",D_SAV!T1969="degressiv"),D_SAV!AC1969*Y1969/100,0),0)</f>
        <v>0</v>
      </c>
      <c r="AF1969" s="55">
        <f>IFERROR(IF(VLOOKUP(D1969,rng_ND,5,FALSE)="Ja",MAX(D_SAV!AD1969:AE1969),D_SAV!AD1969),0)</f>
        <v>0</v>
      </c>
      <c r="AG1969" s="55">
        <f t="shared" si="539"/>
        <v>0</v>
      </c>
      <c r="AH1969" s="55">
        <f t="shared" si="540"/>
        <v>0</v>
      </c>
      <c r="AI1969" s="55">
        <f t="shared" si="541"/>
        <v>0</v>
      </c>
      <c r="AJ1969" s="55">
        <f t="shared" si="542"/>
        <v>0</v>
      </c>
      <c r="AK1969" s="55">
        <f t="shared" si="533"/>
        <v>0</v>
      </c>
      <c r="AL1969" s="55">
        <f t="shared" si="534"/>
        <v>0</v>
      </c>
      <c r="AM1969" s="55">
        <f t="shared" si="535"/>
        <v>0</v>
      </c>
    </row>
    <row r="1970" spans="1:39" x14ac:dyDescent="0.25">
      <c r="A1970" s="47">
        <v>1966</v>
      </c>
      <c r="B1970" s="358" t="str">
        <f>IF(AND(E1970&lt;&gt;0,D1970&lt;&gt;0,F1970&lt;&gt;0),IF(C1970&lt;&gt;0,CONCATENATE(C1970,"-AGr",VLOOKUP(D1970,Listen!$A$2:$G$45,7,FALSE),"-",E1970,"-",F1970,),CONCATENATE("AGr",VLOOKUP(D1970,Listen!$A$2:$G$45,7,FALSE),"-",E1970,"-",F1970)),"keine vollständige ID")</f>
        <v>keine vollständige ID</v>
      </c>
      <c r="C1970" s="359">
        <f>'[2]III_SAV-Details_NB'!B1976</f>
        <v>0</v>
      </c>
      <c r="D1970" s="359">
        <f>'[2]III_SAV-Details_NB'!C1976</f>
        <v>0</v>
      </c>
      <c r="E1970" s="359">
        <f>'[2]III_SAV-Details_NB'!D1976</f>
        <v>0</v>
      </c>
      <c r="F1970" s="490"/>
      <c r="G1970" s="281">
        <f>'[2]III_SAV-Details_NB'!X1976</f>
        <v>0</v>
      </c>
      <c r="H1970" s="281">
        <f t="shared" si="536"/>
        <v>0</v>
      </c>
      <c r="I1970" s="281">
        <f>IF(con_EOGJahr=2025,'[2]III_SAV-Details_NB'!AA1976,IF(con_EOGJahr=2026,'[2]III_SAV-Details_NB'!AB1976,'[2]III_SAV-Details_NB'!AC1976))</f>
        <v>0</v>
      </c>
      <c r="J1970" s="282"/>
      <c r="K1970" s="282"/>
      <c r="L1970" s="282"/>
      <c r="M1970" s="282"/>
      <c r="N1970" s="282"/>
      <c r="O1970" s="282"/>
      <c r="P1970" s="52">
        <f t="shared" si="537"/>
        <v>0</v>
      </c>
      <c r="Q1970" s="60"/>
      <c r="R1970" s="53">
        <f t="shared" si="543"/>
        <v>0</v>
      </c>
      <c r="S1970" s="59"/>
      <c r="T1970" s="61"/>
      <c r="U1970" s="342" t="str">
        <f t="shared" si="547"/>
        <v>k.A.</v>
      </c>
      <c r="V1970" s="343" t="str">
        <f t="shared" si="544"/>
        <v>k.A.</v>
      </c>
      <c r="W1970" s="343" t="str">
        <f>IFERROR(IF(OR($D1970="",$E1970=0,con_Ende=0),"k.A.",IF(VLOOKUP($D1970,rng_ND,5,0)="Nein",VLOOKUP($D1970,rng_ND,2,FALSE),MIN(VLOOKUP($D1970,rng_ND,2,FALSE),A_Stammdaten!$B$19-D_SAV!$E1970+1))),"k.A.")</f>
        <v>k.A.</v>
      </c>
      <c r="X1970" s="343" t="str">
        <f t="shared" si="545"/>
        <v>k.A.</v>
      </c>
      <c r="Y1970" s="62"/>
      <c r="Z1970" s="48">
        <f t="shared" si="546"/>
        <v>0</v>
      </c>
      <c r="AA1970" s="457"/>
      <c r="AB1970" s="55">
        <f t="shared" si="538"/>
        <v>0</v>
      </c>
      <c r="AC1970" s="55">
        <f>IF(A_Stammdaten!$B$25="ja",D_SAV!AA1970,D_SAV!AB1970)</f>
        <v>0</v>
      </c>
      <c r="AD1970" s="478">
        <f>IF(AC1970=0,0,IF(U1970-(con_EOGJahr-D_SAV!E1970)&lt;=0,AC1970,AC1970/V1970))</f>
        <v>0</v>
      </c>
      <c r="AE1970" s="478">
        <f>IFERROR(IF(AND(VLOOKUP(D1970,rng_ND,5,FALSE)="Ja",D_SAV!T1970="degressiv"),D_SAV!AC1970*Y1970/100,0),0)</f>
        <v>0</v>
      </c>
      <c r="AF1970" s="55">
        <f>IFERROR(IF(VLOOKUP(D1970,rng_ND,5,FALSE)="Ja",MAX(D_SAV!AD1970:AE1970),D_SAV!AD1970),0)</f>
        <v>0</v>
      </c>
      <c r="AG1970" s="55">
        <f t="shared" si="539"/>
        <v>0</v>
      </c>
      <c r="AH1970" s="55">
        <f t="shared" si="540"/>
        <v>0</v>
      </c>
      <c r="AI1970" s="55">
        <f t="shared" si="541"/>
        <v>0</v>
      </c>
      <c r="AJ1970" s="55">
        <f t="shared" si="542"/>
        <v>0</v>
      </c>
      <c r="AK1970" s="55">
        <f t="shared" si="533"/>
        <v>0</v>
      </c>
      <c r="AL1970" s="55">
        <f t="shared" si="534"/>
        <v>0</v>
      </c>
      <c r="AM1970" s="55">
        <f t="shared" si="535"/>
        <v>0</v>
      </c>
    </row>
    <row r="1971" spans="1:39" x14ac:dyDescent="0.25">
      <c r="A1971" s="47">
        <v>1967</v>
      </c>
      <c r="B1971" s="358" t="str">
        <f>IF(AND(E1971&lt;&gt;0,D1971&lt;&gt;0,F1971&lt;&gt;0),IF(C1971&lt;&gt;0,CONCATENATE(C1971,"-AGr",VLOOKUP(D1971,Listen!$A$2:$G$45,7,FALSE),"-",E1971,"-",F1971,),CONCATENATE("AGr",VLOOKUP(D1971,Listen!$A$2:$G$45,7,FALSE),"-",E1971,"-",F1971)),"keine vollständige ID")</f>
        <v>keine vollständige ID</v>
      </c>
      <c r="C1971" s="359">
        <f>'[2]III_SAV-Details_NB'!B1977</f>
        <v>0</v>
      </c>
      <c r="D1971" s="359">
        <f>'[2]III_SAV-Details_NB'!C1977</f>
        <v>0</v>
      </c>
      <c r="E1971" s="359">
        <f>'[2]III_SAV-Details_NB'!D1977</f>
        <v>0</v>
      </c>
      <c r="F1971" s="490"/>
      <c r="G1971" s="281">
        <f>'[2]III_SAV-Details_NB'!X1977</f>
        <v>0</v>
      </c>
      <c r="H1971" s="281">
        <f t="shared" si="536"/>
        <v>0</v>
      </c>
      <c r="I1971" s="281">
        <f>IF(con_EOGJahr=2025,'[2]III_SAV-Details_NB'!AA1977,IF(con_EOGJahr=2026,'[2]III_SAV-Details_NB'!AB1977,'[2]III_SAV-Details_NB'!AC1977))</f>
        <v>0</v>
      </c>
      <c r="J1971" s="282"/>
      <c r="K1971" s="282"/>
      <c r="L1971" s="282"/>
      <c r="M1971" s="282"/>
      <c r="N1971" s="282"/>
      <c r="O1971" s="282"/>
      <c r="P1971" s="52">
        <f t="shared" si="537"/>
        <v>0</v>
      </c>
      <c r="Q1971" s="60"/>
      <c r="R1971" s="53">
        <f t="shared" si="543"/>
        <v>0</v>
      </c>
      <c r="S1971" s="59"/>
      <c r="T1971" s="61"/>
      <c r="U1971" s="342" t="str">
        <f t="shared" si="547"/>
        <v>k.A.</v>
      </c>
      <c r="V1971" s="343" t="str">
        <f t="shared" si="544"/>
        <v>k.A.</v>
      </c>
      <c r="W1971" s="343" t="str">
        <f>IFERROR(IF(OR($D1971="",$E1971=0,con_Ende=0),"k.A.",IF(VLOOKUP($D1971,rng_ND,5,0)="Nein",VLOOKUP($D1971,rng_ND,2,FALSE),MIN(VLOOKUP($D1971,rng_ND,2,FALSE),A_Stammdaten!$B$19-D_SAV!$E1971+1))),"k.A.")</f>
        <v>k.A.</v>
      </c>
      <c r="X1971" s="343" t="str">
        <f t="shared" si="545"/>
        <v>k.A.</v>
      </c>
      <c r="Y1971" s="62"/>
      <c r="Z1971" s="48">
        <f t="shared" si="546"/>
        <v>0</v>
      </c>
      <c r="AA1971" s="457"/>
      <c r="AB1971" s="55">
        <f t="shared" si="538"/>
        <v>0</v>
      </c>
      <c r="AC1971" s="55">
        <f>IF(A_Stammdaten!$B$25="ja",D_SAV!AA1971,D_SAV!AB1971)</f>
        <v>0</v>
      </c>
      <c r="AD1971" s="478">
        <f>IF(AC1971=0,0,IF(U1971-(con_EOGJahr-D_SAV!E1971)&lt;=0,AC1971,AC1971/V1971))</f>
        <v>0</v>
      </c>
      <c r="AE1971" s="478">
        <f>IFERROR(IF(AND(VLOOKUP(D1971,rng_ND,5,FALSE)="Ja",D_SAV!T1971="degressiv"),D_SAV!AC1971*Y1971/100,0),0)</f>
        <v>0</v>
      </c>
      <c r="AF1971" s="55">
        <f>IFERROR(IF(VLOOKUP(D1971,rng_ND,5,FALSE)="Ja",MAX(D_SAV!AD1971:AE1971),D_SAV!AD1971),0)</f>
        <v>0</v>
      </c>
      <c r="AG1971" s="55">
        <f t="shared" si="539"/>
        <v>0</v>
      </c>
      <c r="AH1971" s="55">
        <f t="shared" si="540"/>
        <v>0</v>
      </c>
      <c r="AI1971" s="55">
        <f t="shared" si="541"/>
        <v>0</v>
      </c>
      <c r="AJ1971" s="55">
        <f t="shared" si="542"/>
        <v>0</v>
      </c>
      <c r="AK1971" s="55">
        <f t="shared" si="533"/>
        <v>0</v>
      </c>
      <c r="AL1971" s="55">
        <f t="shared" si="534"/>
        <v>0</v>
      </c>
      <c r="AM1971" s="55">
        <f t="shared" si="535"/>
        <v>0</v>
      </c>
    </row>
    <row r="1972" spans="1:39" x14ac:dyDescent="0.25">
      <c r="A1972" s="47">
        <v>1968</v>
      </c>
      <c r="B1972" s="358" t="str">
        <f>IF(AND(E1972&lt;&gt;0,D1972&lt;&gt;0,F1972&lt;&gt;0),IF(C1972&lt;&gt;0,CONCATENATE(C1972,"-AGr",VLOOKUP(D1972,Listen!$A$2:$G$45,7,FALSE),"-",E1972,"-",F1972,),CONCATENATE("AGr",VLOOKUP(D1972,Listen!$A$2:$G$45,7,FALSE),"-",E1972,"-",F1972)),"keine vollständige ID")</f>
        <v>keine vollständige ID</v>
      </c>
      <c r="C1972" s="359">
        <f>'[2]III_SAV-Details_NB'!B1978</f>
        <v>0</v>
      </c>
      <c r="D1972" s="359">
        <f>'[2]III_SAV-Details_NB'!C1978</f>
        <v>0</v>
      </c>
      <c r="E1972" s="359">
        <f>'[2]III_SAV-Details_NB'!D1978</f>
        <v>0</v>
      </c>
      <c r="F1972" s="490"/>
      <c r="G1972" s="281">
        <f>'[2]III_SAV-Details_NB'!X1978</f>
        <v>0</v>
      </c>
      <c r="H1972" s="281">
        <f t="shared" si="536"/>
        <v>0</v>
      </c>
      <c r="I1972" s="281">
        <f>IF(con_EOGJahr=2025,'[2]III_SAV-Details_NB'!AA1978,IF(con_EOGJahr=2026,'[2]III_SAV-Details_NB'!AB1978,'[2]III_SAV-Details_NB'!AC1978))</f>
        <v>0</v>
      </c>
      <c r="J1972" s="282"/>
      <c r="K1972" s="282"/>
      <c r="L1972" s="282"/>
      <c r="M1972" s="282"/>
      <c r="N1972" s="282"/>
      <c r="O1972" s="282"/>
      <c r="P1972" s="52">
        <f t="shared" si="537"/>
        <v>0</v>
      </c>
      <c r="Q1972" s="60"/>
      <c r="R1972" s="53">
        <f t="shared" si="543"/>
        <v>0</v>
      </c>
      <c r="S1972" s="59"/>
      <c r="T1972" s="61"/>
      <c r="U1972" s="342" t="str">
        <f t="shared" si="547"/>
        <v>k.A.</v>
      </c>
      <c r="V1972" s="343" t="str">
        <f t="shared" si="544"/>
        <v>k.A.</v>
      </c>
      <c r="W1972" s="343" t="str">
        <f>IFERROR(IF(OR($D1972="",$E1972=0,con_Ende=0),"k.A.",IF(VLOOKUP($D1972,rng_ND,5,0)="Nein",VLOOKUP($D1972,rng_ND,2,FALSE),MIN(VLOOKUP($D1972,rng_ND,2,FALSE),A_Stammdaten!$B$19-D_SAV!$E1972+1))),"k.A.")</f>
        <v>k.A.</v>
      </c>
      <c r="X1972" s="343" t="str">
        <f t="shared" si="545"/>
        <v>k.A.</v>
      </c>
      <c r="Y1972" s="62"/>
      <c r="Z1972" s="48">
        <f t="shared" si="546"/>
        <v>0</v>
      </c>
      <c r="AA1972" s="457"/>
      <c r="AB1972" s="55">
        <f t="shared" si="538"/>
        <v>0</v>
      </c>
      <c r="AC1972" s="55">
        <f>IF(A_Stammdaten!$B$25="ja",D_SAV!AA1972,D_SAV!AB1972)</f>
        <v>0</v>
      </c>
      <c r="AD1972" s="478">
        <f>IF(AC1972=0,0,IF(U1972-(con_EOGJahr-D_SAV!E1972)&lt;=0,AC1972,AC1972/V1972))</f>
        <v>0</v>
      </c>
      <c r="AE1972" s="478">
        <f>IFERROR(IF(AND(VLOOKUP(D1972,rng_ND,5,FALSE)="Ja",D_SAV!T1972="degressiv"),D_SAV!AC1972*Y1972/100,0),0)</f>
        <v>0</v>
      </c>
      <c r="AF1972" s="55">
        <f>IFERROR(IF(VLOOKUP(D1972,rng_ND,5,FALSE)="Ja",MAX(D_SAV!AD1972:AE1972),D_SAV!AD1972),0)</f>
        <v>0</v>
      </c>
      <c r="AG1972" s="55">
        <f t="shared" si="539"/>
        <v>0</v>
      </c>
      <c r="AH1972" s="55">
        <f t="shared" si="540"/>
        <v>0</v>
      </c>
      <c r="AI1972" s="55">
        <f t="shared" si="541"/>
        <v>0</v>
      </c>
      <c r="AJ1972" s="55">
        <f t="shared" si="542"/>
        <v>0</v>
      </c>
      <c r="AK1972" s="55">
        <f t="shared" si="533"/>
        <v>0</v>
      </c>
      <c r="AL1972" s="55">
        <f t="shared" si="534"/>
        <v>0</v>
      </c>
      <c r="AM1972" s="55">
        <f t="shared" si="535"/>
        <v>0</v>
      </c>
    </row>
    <row r="1973" spans="1:39" x14ac:dyDescent="0.25">
      <c r="A1973" s="47">
        <v>1969</v>
      </c>
      <c r="B1973" s="358" t="str">
        <f>IF(AND(E1973&lt;&gt;0,D1973&lt;&gt;0,F1973&lt;&gt;0),IF(C1973&lt;&gt;0,CONCATENATE(C1973,"-AGr",VLOOKUP(D1973,Listen!$A$2:$G$45,7,FALSE),"-",E1973,"-",F1973,),CONCATENATE("AGr",VLOOKUP(D1973,Listen!$A$2:$G$45,7,FALSE),"-",E1973,"-",F1973)),"keine vollständige ID")</f>
        <v>keine vollständige ID</v>
      </c>
      <c r="C1973" s="359">
        <f>'[2]III_SAV-Details_NB'!B1979</f>
        <v>0</v>
      </c>
      <c r="D1973" s="359">
        <f>'[2]III_SAV-Details_NB'!C1979</f>
        <v>0</v>
      </c>
      <c r="E1973" s="359">
        <f>'[2]III_SAV-Details_NB'!D1979</f>
        <v>0</v>
      </c>
      <c r="F1973" s="490"/>
      <c r="G1973" s="281">
        <f>'[2]III_SAV-Details_NB'!X1979</f>
        <v>0</v>
      </c>
      <c r="H1973" s="281">
        <f t="shared" si="536"/>
        <v>0</v>
      </c>
      <c r="I1973" s="281">
        <f>IF(con_EOGJahr=2025,'[2]III_SAV-Details_NB'!AA1979,IF(con_EOGJahr=2026,'[2]III_SAV-Details_NB'!AB1979,'[2]III_SAV-Details_NB'!AC1979))</f>
        <v>0</v>
      </c>
      <c r="J1973" s="282"/>
      <c r="K1973" s="282"/>
      <c r="L1973" s="282"/>
      <c r="M1973" s="282"/>
      <c r="N1973" s="282"/>
      <c r="O1973" s="282"/>
      <c r="P1973" s="52">
        <f t="shared" si="537"/>
        <v>0</v>
      </c>
      <c r="Q1973" s="60"/>
      <c r="R1973" s="53">
        <f t="shared" si="543"/>
        <v>0</v>
      </c>
      <c r="S1973" s="59"/>
      <c r="T1973" s="61"/>
      <c r="U1973" s="342" t="str">
        <f t="shared" si="547"/>
        <v>k.A.</v>
      </c>
      <c r="V1973" s="343" t="str">
        <f t="shared" si="544"/>
        <v>k.A.</v>
      </c>
      <c r="W1973" s="343" t="str">
        <f>IFERROR(IF(OR($D1973="",$E1973=0,con_Ende=0),"k.A.",IF(VLOOKUP($D1973,rng_ND,5,0)="Nein",VLOOKUP($D1973,rng_ND,2,FALSE),MIN(VLOOKUP($D1973,rng_ND,2,FALSE),A_Stammdaten!$B$19-D_SAV!$E1973+1))),"k.A.")</f>
        <v>k.A.</v>
      </c>
      <c r="X1973" s="343" t="str">
        <f t="shared" si="545"/>
        <v>k.A.</v>
      </c>
      <c r="Y1973" s="62"/>
      <c r="Z1973" s="48">
        <f t="shared" si="546"/>
        <v>0</v>
      </c>
      <c r="AA1973" s="457"/>
      <c r="AB1973" s="55">
        <f t="shared" si="538"/>
        <v>0</v>
      </c>
      <c r="AC1973" s="55">
        <f>IF(A_Stammdaten!$B$25="ja",D_SAV!AA1973,D_SAV!AB1973)</f>
        <v>0</v>
      </c>
      <c r="AD1973" s="478">
        <f>IF(AC1973=0,0,IF(U1973-(con_EOGJahr-D_SAV!E1973)&lt;=0,AC1973,AC1973/V1973))</f>
        <v>0</v>
      </c>
      <c r="AE1973" s="478">
        <f>IFERROR(IF(AND(VLOOKUP(D1973,rng_ND,5,FALSE)="Ja",D_SAV!T1973="degressiv"),D_SAV!AC1973*Y1973/100,0),0)</f>
        <v>0</v>
      </c>
      <c r="AF1973" s="55">
        <f>IFERROR(IF(VLOOKUP(D1973,rng_ND,5,FALSE)="Ja",MAX(D_SAV!AD1973:AE1973),D_SAV!AD1973),0)</f>
        <v>0</v>
      </c>
      <c r="AG1973" s="55">
        <f t="shared" si="539"/>
        <v>0</v>
      </c>
      <c r="AH1973" s="55">
        <f t="shared" si="540"/>
        <v>0</v>
      </c>
      <c r="AI1973" s="55">
        <f t="shared" si="541"/>
        <v>0</v>
      </c>
      <c r="AJ1973" s="55">
        <f t="shared" si="542"/>
        <v>0</v>
      </c>
      <c r="AK1973" s="55">
        <f t="shared" si="533"/>
        <v>0</v>
      </c>
      <c r="AL1973" s="55">
        <f t="shared" si="534"/>
        <v>0</v>
      </c>
      <c r="AM1973" s="55">
        <f t="shared" si="535"/>
        <v>0</v>
      </c>
    </row>
    <row r="1974" spans="1:39" x14ac:dyDescent="0.25">
      <c r="A1974" s="47">
        <v>1970</v>
      </c>
      <c r="B1974" s="358" t="str">
        <f>IF(AND(E1974&lt;&gt;0,D1974&lt;&gt;0,F1974&lt;&gt;0),IF(C1974&lt;&gt;0,CONCATENATE(C1974,"-AGr",VLOOKUP(D1974,Listen!$A$2:$G$45,7,FALSE),"-",E1974,"-",F1974,),CONCATENATE("AGr",VLOOKUP(D1974,Listen!$A$2:$G$45,7,FALSE),"-",E1974,"-",F1974)),"keine vollständige ID")</f>
        <v>keine vollständige ID</v>
      </c>
      <c r="C1974" s="359">
        <f>'[2]III_SAV-Details_NB'!B1980</f>
        <v>0</v>
      </c>
      <c r="D1974" s="359">
        <f>'[2]III_SAV-Details_NB'!C1980</f>
        <v>0</v>
      </c>
      <c r="E1974" s="359">
        <f>'[2]III_SAV-Details_NB'!D1980</f>
        <v>0</v>
      </c>
      <c r="F1974" s="490"/>
      <c r="G1974" s="281">
        <f>'[2]III_SAV-Details_NB'!X1980</f>
        <v>0</v>
      </c>
      <c r="H1974" s="281">
        <f t="shared" si="536"/>
        <v>0</v>
      </c>
      <c r="I1974" s="281">
        <f>IF(con_EOGJahr=2025,'[2]III_SAV-Details_NB'!AA1980,IF(con_EOGJahr=2026,'[2]III_SAV-Details_NB'!AB1980,'[2]III_SAV-Details_NB'!AC1980))</f>
        <v>0</v>
      </c>
      <c r="J1974" s="282"/>
      <c r="K1974" s="282"/>
      <c r="L1974" s="282"/>
      <c r="M1974" s="282"/>
      <c r="N1974" s="282"/>
      <c r="O1974" s="282"/>
      <c r="P1974" s="52">
        <f t="shared" si="537"/>
        <v>0</v>
      </c>
      <c r="Q1974" s="60"/>
      <c r="R1974" s="53">
        <f t="shared" si="543"/>
        <v>0</v>
      </c>
      <c r="S1974" s="59"/>
      <c r="T1974" s="61"/>
      <c r="U1974" s="342" t="str">
        <f t="shared" si="547"/>
        <v>k.A.</v>
      </c>
      <c r="V1974" s="343" t="str">
        <f t="shared" si="544"/>
        <v>k.A.</v>
      </c>
      <c r="W1974" s="343" t="str">
        <f>IFERROR(IF(OR($D1974="",$E1974=0,con_Ende=0),"k.A.",IF(VLOOKUP($D1974,rng_ND,5,0)="Nein",VLOOKUP($D1974,rng_ND,2,FALSE),MIN(VLOOKUP($D1974,rng_ND,2,FALSE),A_Stammdaten!$B$19-D_SAV!$E1974+1))),"k.A.")</f>
        <v>k.A.</v>
      </c>
      <c r="X1974" s="343" t="str">
        <f t="shared" si="545"/>
        <v>k.A.</v>
      </c>
      <c r="Y1974" s="62"/>
      <c r="Z1974" s="48">
        <f t="shared" si="546"/>
        <v>0</v>
      </c>
      <c r="AA1974" s="457"/>
      <c r="AB1974" s="55">
        <f t="shared" si="538"/>
        <v>0</v>
      </c>
      <c r="AC1974" s="55">
        <f>IF(A_Stammdaten!$B$25="ja",D_SAV!AA1974,D_SAV!AB1974)</f>
        <v>0</v>
      </c>
      <c r="AD1974" s="478">
        <f>IF(AC1974=0,0,IF(U1974-(con_EOGJahr-D_SAV!E1974)&lt;=0,AC1974,AC1974/V1974))</f>
        <v>0</v>
      </c>
      <c r="AE1974" s="478">
        <f>IFERROR(IF(AND(VLOOKUP(D1974,rng_ND,5,FALSE)="Ja",D_SAV!T1974="degressiv"),D_SAV!AC1974*Y1974/100,0),0)</f>
        <v>0</v>
      </c>
      <c r="AF1974" s="55">
        <f>IFERROR(IF(VLOOKUP(D1974,rng_ND,5,FALSE)="Ja",MAX(D_SAV!AD1974:AE1974),D_SAV!AD1974),0)</f>
        <v>0</v>
      </c>
      <c r="AG1974" s="55">
        <f t="shared" si="539"/>
        <v>0</v>
      </c>
      <c r="AH1974" s="55">
        <f t="shared" si="540"/>
        <v>0</v>
      </c>
      <c r="AI1974" s="55">
        <f t="shared" si="541"/>
        <v>0</v>
      </c>
      <c r="AJ1974" s="55">
        <f t="shared" si="542"/>
        <v>0</v>
      </c>
      <c r="AK1974" s="55">
        <f t="shared" si="533"/>
        <v>0</v>
      </c>
      <c r="AL1974" s="55">
        <f t="shared" si="534"/>
        <v>0</v>
      </c>
      <c r="AM1974" s="55">
        <f t="shared" si="535"/>
        <v>0</v>
      </c>
    </row>
    <row r="1975" spans="1:39" x14ac:dyDescent="0.25">
      <c r="A1975" s="47">
        <v>1971</v>
      </c>
      <c r="B1975" s="358" t="str">
        <f>IF(AND(E1975&lt;&gt;0,D1975&lt;&gt;0,F1975&lt;&gt;0),IF(C1975&lt;&gt;0,CONCATENATE(C1975,"-AGr",VLOOKUP(D1975,Listen!$A$2:$G$45,7,FALSE),"-",E1975,"-",F1975,),CONCATENATE("AGr",VLOOKUP(D1975,Listen!$A$2:$G$45,7,FALSE),"-",E1975,"-",F1975)),"keine vollständige ID")</f>
        <v>keine vollständige ID</v>
      </c>
      <c r="C1975" s="359">
        <f>'[2]III_SAV-Details_NB'!B1981</f>
        <v>0</v>
      </c>
      <c r="D1975" s="359">
        <f>'[2]III_SAV-Details_NB'!C1981</f>
        <v>0</v>
      </c>
      <c r="E1975" s="359">
        <f>'[2]III_SAV-Details_NB'!D1981</f>
        <v>0</v>
      </c>
      <c r="F1975" s="490"/>
      <c r="G1975" s="281">
        <f>'[2]III_SAV-Details_NB'!X1981</f>
        <v>0</v>
      </c>
      <c r="H1975" s="281">
        <f t="shared" si="536"/>
        <v>0</v>
      </c>
      <c r="I1975" s="281">
        <f>IF(con_EOGJahr=2025,'[2]III_SAV-Details_NB'!AA1981,IF(con_EOGJahr=2026,'[2]III_SAV-Details_NB'!AB1981,'[2]III_SAV-Details_NB'!AC1981))</f>
        <v>0</v>
      </c>
      <c r="J1975" s="282"/>
      <c r="K1975" s="282"/>
      <c r="L1975" s="282"/>
      <c r="M1975" s="282"/>
      <c r="N1975" s="282"/>
      <c r="O1975" s="282"/>
      <c r="P1975" s="52">
        <f t="shared" si="537"/>
        <v>0</v>
      </c>
      <c r="Q1975" s="60"/>
      <c r="R1975" s="53">
        <f t="shared" si="543"/>
        <v>0</v>
      </c>
      <c r="S1975" s="59"/>
      <c r="T1975" s="61"/>
      <c r="U1975" s="342" t="str">
        <f t="shared" si="547"/>
        <v>k.A.</v>
      </c>
      <c r="V1975" s="343" t="str">
        <f t="shared" si="544"/>
        <v>k.A.</v>
      </c>
      <c r="W1975" s="343" t="str">
        <f>IFERROR(IF(OR($D1975="",$E1975=0,con_Ende=0),"k.A.",IF(VLOOKUP($D1975,rng_ND,5,0)="Nein",VLOOKUP($D1975,rng_ND,2,FALSE),MIN(VLOOKUP($D1975,rng_ND,2,FALSE),A_Stammdaten!$B$19-D_SAV!$E1975+1))),"k.A.")</f>
        <v>k.A.</v>
      </c>
      <c r="X1975" s="343" t="str">
        <f t="shared" si="545"/>
        <v>k.A.</v>
      </c>
      <c r="Y1975" s="62"/>
      <c r="Z1975" s="48">
        <f t="shared" si="546"/>
        <v>0</v>
      </c>
      <c r="AA1975" s="457"/>
      <c r="AB1975" s="55">
        <f t="shared" si="538"/>
        <v>0</v>
      </c>
      <c r="AC1975" s="55">
        <f>IF(A_Stammdaten!$B$25="ja",D_SAV!AA1975,D_SAV!AB1975)</f>
        <v>0</v>
      </c>
      <c r="AD1975" s="478">
        <f>IF(AC1975=0,0,IF(U1975-(con_EOGJahr-D_SAV!E1975)&lt;=0,AC1975,AC1975/V1975))</f>
        <v>0</v>
      </c>
      <c r="AE1975" s="478">
        <f>IFERROR(IF(AND(VLOOKUP(D1975,rng_ND,5,FALSE)="Ja",D_SAV!T1975="degressiv"),D_SAV!AC1975*Y1975/100,0),0)</f>
        <v>0</v>
      </c>
      <c r="AF1975" s="55">
        <f>IFERROR(IF(VLOOKUP(D1975,rng_ND,5,FALSE)="Ja",MAX(D_SAV!AD1975:AE1975),D_SAV!AD1975),0)</f>
        <v>0</v>
      </c>
      <c r="AG1975" s="55">
        <f t="shared" si="539"/>
        <v>0</v>
      </c>
      <c r="AH1975" s="55">
        <f t="shared" si="540"/>
        <v>0</v>
      </c>
      <c r="AI1975" s="55">
        <f t="shared" si="541"/>
        <v>0</v>
      </c>
      <c r="AJ1975" s="55">
        <f t="shared" si="542"/>
        <v>0</v>
      </c>
      <c r="AK1975" s="55">
        <f t="shared" si="533"/>
        <v>0</v>
      </c>
      <c r="AL1975" s="55">
        <f t="shared" si="534"/>
        <v>0</v>
      </c>
      <c r="AM1975" s="55">
        <f t="shared" si="535"/>
        <v>0</v>
      </c>
    </row>
    <row r="1976" spans="1:39" x14ac:dyDescent="0.25">
      <c r="A1976" s="47">
        <v>1972</v>
      </c>
      <c r="B1976" s="358" t="str">
        <f>IF(AND(E1976&lt;&gt;0,D1976&lt;&gt;0,F1976&lt;&gt;0),IF(C1976&lt;&gt;0,CONCATENATE(C1976,"-AGr",VLOOKUP(D1976,Listen!$A$2:$G$45,7,FALSE),"-",E1976,"-",F1976,),CONCATENATE("AGr",VLOOKUP(D1976,Listen!$A$2:$G$45,7,FALSE),"-",E1976,"-",F1976)),"keine vollständige ID")</f>
        <v>keine vollständige ID</v>
      </c>
      <c r="C1976" s="359">
        <f>'[2]III_SAV-Details_NB'!B1982</f>
        <v>0</v>
      </c>
      <c r="D1976" s="359">
        <f>'[2]III_SAV-Details_NB'!C1982</f>
        <v>0</v>
      </c>
      <c r="E1976" s="359">
        <f>'[2]III_SAV-Details_NB'!D1982</f>
        <v>0</v>
      </c>
      <c r="F1976" s="490"/>
      <c r="G1976" s="281">
        <f>'[2]III_SAV-Details_NB'!X1982</f>
        <v>0</v>
      </c>
      <c r="H1976" s="281">
        <f t="shared" si="536"/>
        <v>0</v>
      </c>
      <c r="I1976" s="281">
        <f>IF(con_EOGJahr=2025,'[2]III_SAV-Details_NB'!AA1982,IF(con_EOGJahr=2026,'[2]III_SAV-Details_NB'!AB1982,'[2]III_SAV-Details_NB'!AC1982))</f>
        <v>0</v>
      </c>
      <c r="J1976" s="282"/>
      <c r="K1976" s="282"/>
      <c r="L1976" s="282"/>
      <c r="M1976" s="282"/>
      <c r="N1976" s="282"/>
      <c r="O1976" s="282"/>
      <c r="P1976" s="52">
        <f t="shared" si="537"/>
        <v>0</v>
      </c>
      <c r="Q1976" s="60"/>
      <c r="R1976" s="53">
        <f t="shared" si="543"/>
        <v>0</v>
      </c>
      <c r="S1976" s="59"/>
      <c r="T1976" s="61"/>
      <c r="U1976" s="342" t="str">
        <f t="shared" si="547"/>
        <v>k.A.</v>
      </c>
      <c r="V1976" s="343" t="str">
        <f t="shared" si="544"/>
        <v>k.A.</v>
      </c>
      <c r="W1976" s="343" t="str">
        <f>IFERROR(IF(OR($D1976="",$E1976=0,con_Ende=0),"k.A.",IF(VLOOKUP($D1976,rng_ND,5,0)="Nein",VLOOKUP($D1976,rng_ND,2,FALSE),MIN(VLOOKUP($D1976,rng_ND,2,FALSE),A_Stammdaten!$B$19-D_SAV!$E1976+1))),"k.A.")</f>
        <v>k.A.</v>
      </c>
      <c r="X1976" s="343" t="str">
        <f t="shared" si="545"/>
        <v>k.A.</v>
      </c>
      <c r="Y1976" s="62"/>
      <c r="Z1976" s="48">
        <f t="shared" si="546"/>
        <v>0</v>
      </c>
      <c r="AA1976" s="457"/>
      <c r="AB1976" s="55">
        <f t="shared" si="538"/>
        <v>0</v>
      </c>
      <c r="AC1976" s="55">
        <f>IF(A_Stammdaten!$B$25="ja",D_SAV!AA1976,D_SAV!AB1976)</f>
        <v>0</v>
      </c>
      <c r="AD1976" s="478">
        <f>IF(AC1976=0,0,IF(U1976-(con_EOGJahr-D_SAV!E1976)&lt;=0,AC1976,AC1976/V1976))</f>
        <v>0</v>
      </c>
      <c r="AE1976" s="478">
        <f>IFERROR(IF(AND(VLOOKUP(D1976,rng_ND,5,FALSE)="Ja",D_SAV!T1976="degressiv"),D_SAV!AC1976*Y1976/100,0),0)</f>
        <v>0</v>
      </c>
      <c r="AF1976" s="55">
        <f>IFERROR(IF(VLOOKUP(D1976,rng_ND,5,FALSE)="Ja",MAX(D_SAV!AD1976:AE1976),D_SAV!AD1976),0)</f>
        <v>0</v>
      </c>
      <c r="AG1976" s="55">
        <f t="shared" si="539"/>
        <v>0</v>
      </c>
      <c r="AH1976" s="55">
        <f t="shared" si="540"/>
        <v>0</v>
      </c>
      <c r="AI1976" s="55">
        <f t="shared" si="541"/>
        <v>0</v>
      </c>
      <c r="AJ1976" s="55">
        <f t="shared" si="542"/>
        <v>0</v>
      </c>
      <c r="AK1976" s="55">
        <f t="shared" si="533"/>
        <v>0</v>
      </c>
      <c r="AL1976" s="55">
        <f t="shared" si="534"/>
        <v>0</v>
      </c>
      <c r="AM1976" s="55">
        <f t="shared" si="535"/>
        <v>0</v>
      </c>
    </row>
    <row r="1977" spans="1:39" x14ac:dyDescent="0.25">
      <c r="A1977" s="47">
        <v>1973</v>
      </c>
      <c r="B1977" s="358" t="str">
        <f>IF(AND(E1977&lt;&gt;0,D1977&lt;&gt;0,F1977&lt;&gt;0),IF(C1977&lt;&gt;0,CONCATENATE(C1977,"-AGr",VLOOKUP(D1977,Listen!$A$2:$G$45,7,FALSE),"-",E1977,"-",F1977,),CONCATENATE("AGr",VLOOKUP(D1977,Listen!$A$2:$G$45,7,FALSE),"-",E1977,"-",F1977)),"keine vollständige ID")</f>
        <v>keine vollständige ID</v>
      </c>
      <c r="C1977" s="359">
        <f>'[2]III_SAV-Details_NB'!B1983</f>
        <v>0</v>
      </c>
      <c r="D1977" s="359">
        <f>'[2]III_SAV-Details_NB'!C1983</f>
        <v>0</v>
      </c>
      <c r="E1977" s="359">
        <f>'[2]III_SAV-Details_NB'!D1983</f>
        <v>0</v>
      </c>
      <c r="F1977" s="490"/>
      <c r="G1977" s="281">
        <f>'[2]III_SAV-Details_NB'!X1983</f>
        <v>0</v>
      </c>
      <c r="H1977" s="281">
        <f t="shared" si="536"/>
        <v>0</v>
      </c>
      <c r="I1977" s="281">
        <f>IF(con_EOGJahr=2025,'[2]III_SAV-Details_NB'!AA1983,IF(con_EOGJahr=2026,'[2]III_SAV-Details_NB'!AB1983,'[2]III_SAV-Details_NB'!AC1983))</f>
        <v>0</v>
      </c>
      <c r="J1977" s="282"/>
      <c r="K1977" s="282"/>
      <c r="L1977" s="282"/>
      <c r="M1977" s="282"/>
      <c r="N1977" s="282"/>
      <c r="O1977" s="282"/>
      <c r="P1977" s="52">
        <f t="shared" si="537"/>
        <v>0</v>
      </c>
      <c r="Q1977" s="60"/>
      <c r="R1977" s="53">
        <f t="shared" si="543"/>
        <v>0</v>
      </c>
      <c r="S1977" s="59"/>
      <c r="T1977" s="61"/>
      <c r="U1977" s="342" t="str">
        <f t="shared" si="547"/>
        <v>k.A.</v>
      </c>
      <c r="V1977" s="343" t="str">
        <f t="shared" si="544"/>
        <v>k.A.</v>
      </c>
      <c r="W1977" s="343" t="str">
        <f>IFERROR(IF(OR($D1977="",$E1977=0,con_Ende=0),"k.A.",IF(VLOOKUP($D1977,rng_ND,5,0)="Nein",VLOOKUP($D1977,rng_ND,2,FALSE),MIN(VLOOKUP($D1977,rng_ND,2,FALSE),A_Stammdaten!$B$19-D_SAV!$E1977+1))),"k.A.")</f>
        <v>k.A.</v>
      </c>
      <c r="X1977" s="343" t="str">
        <f t="shared" si="545"/>
        <v>k.A.</v>
      </c>
      <c r="Y1977" s="62"/>
      <c r="Z1977" s="48">
        <f t="shared" si="546"/>
        <v>0</v>
      </c>
      <c r="AA1977" s="457"/>
      <c r="AB1977" s="55">
        <f t="shared" si="538"/>
        <v>0</v>
      </c>
      <c r="AC1977" s="55">
        <f>IF(A_Stammdaten!$B$25="ja",D_SAV!AA1977,D_SAV!AB1977)</f>
        <v>0</v>
      </c>
      <c r="AD1977" s="478">
        <f>IF(AC1977=0,0,IF(U1977-(con_EOGJahr-D_SAV!E1977)&lt;=0,AC1977,AC1977/V1977))</f>
        <v>0</v>
      </c>
      <c r="AE1977" s="478">
        <f>IFERROR(IF(AND(VLOOKUP(D1977,rng_ND,5,FALSE)="Ja",D_SAV!T1977="degressiv"),D_SAV!AC1977*Y1977/100,0),0)</f>
        <v>0</v>
      </c>
      <c r="AF1977" s="55">
        <f>IFERROR(IF(VLOOKUP(D1977,rng_ND,5,FALSE)="Ja",MAX(D_SAV!AD1977:AE1977),D_SAV!AD1977),0)</f>
        <v>0</v>
      </c>
      <c r="AG1977" s="55">
        <f t="shared" si="539"/>
        <v>0</v>
      </c>
      <c r="AH1977" s="55">
        <f t="shared" si="540"/>
        <v>0</v>
      </c>
      <c r="AI1977" s="55">
        <f t="shared" si="541"/>
        <v>0</v>
      </c>
      <c r="AJ1977" s="55">
        <f t="shared" si="542"/>
        <v>0</v>
      </c>
      <c r="AK1977" s="55">
        <f t="shared" si="533"/>
        <v>0</v>
      </c>
      <c r="AL1977" s="55">
        <f t="shared" si="534"/>
        <v>0</v>
      </c>
      <c r="AM1977" s="55">
        <f t="shared" si="535"/>
        <v>0</v>
      </c>
    </row>
    <row r="1978" spans="1:39" x14ac:dyDescent="0.25">
      <c r="A1978" s="47">
        <v>1974</v>
      </c>
      <c r="B1978" s="358" t="str">
        <f>IF(AND(E1978&lt;&gt;0,D1978&lt;&gt;0,F1978&lt;&gt;0),IF(C1978&lt;&gt;0,CONCATENATE(C1978,"-AGr",VLOOKUP(D1978,Listen!$A$2:$G$45,7,FALSE),"-",E1978,"-",F1978,),CONCATENATE("AGr",VLOOKUP(D1978,Listen!$A$2:$G$45,7,FALSE),"-",E1978,"-",F1978)),"keine vollständige ID")</f>
        <v>keine vollständige ID</v>
      </c>
      <c r="C1978" s="359">
        <f>'[2]III_SAV-Details_NB'!B1984</f>
        <v>0</v>
      </c>
      <c r="D1978" s="359">
        <f>'[2]III_SAV-Details_NB'!C1984</f>
        <v>0</v>
      </c>
      <c r="E1978" s="359">
        <f>'[2]III_SAV-Details_NB'!D1984</f>
        <v>0</v>
      </c>
      <c r="F1978" s="490"/>
      <c r="G1978" s="281">
        <f>'[2]III_SAV-Details_NB'!X1984</f>
        <v>0</v>
      </c>
      <c r="H1978" s="281">
        <f t="shared" si="536"/>
        <v>0</v>
      </c>
      <c r="I1978" s="281">
        <f>IF(con_EOGJahr=2025,'[2]III_SAV-Details_NB'!AA1984,IF(con_EOGJahr=2026,'[2]III_SAV-Details_NB'!AB1984,'[2]III_SAV-Details_NB'!AC1984))</f>
        <v>0</v>
      </c>
      <c r="J1978" s="282"/>
      <c r="K1978" s="282"/>
      <c r="L1978" s="282"/>
      <c r="M1978" s="282"/>
      <c r="N1978" s="282"/>
      <c r="O1978" s="282"/>
      <c r="P1978" s="52">
        <f t="shared" si="537"/>
        <v>0</v>
      </c>
      <c r="Q1978" s="60"/>
      <c r="R1978" s="53">
        <f t="shared" si="543"/>
        <v>0</v>
      </c>
      <c r="S1978" s="59"/>
      <c r="T1978" s="61"/>
      <c r="U1978" s="342" t="str">
        <f t="shared" si="547"/>
        <v>k.A.</v>
      </c>
      <c r="V1978" s="343" t="str">
        <f t="shared" si="544"/>
        <v>k.A.</v>
      </c>
      <c r="W1978" s="343" t="str">
        <f>IFERROR(IF(OR($D1978="",$E1978=0,con_Ende=0),"k.A.",IF(VLOOKUP($D1978,rng_ND,5,0)="Nein",VLOOKUP($D1978,rng_ND,2,FALSE),MIN(VLOOKUP($D1978,rng_ND,2,FALSE),A_Stammdaten!$B$19-D_SAV!$E1978+1))),"k.A.")</f>
        <v>k.A.</v>
      </c>
      <c r="X1978" s="343" t="str">
        <f t="shared" si="545"/>
        <v>k.A.</v>
      </c>
      <c r="Y1978" s="62"/>
      <c r="Z1978" s="48">
        <f t="shared" si="546"/>
        <v>0</v>
      </c>
      <c r="AA1978" s="457"/>
      <c r="AB1978" s="55">
        <f t="shared" si="538"/>
        <v>0</v>
      </c>
      <c r="AC1978" s="55">
        <f>IF(A_Stammdaten!$B$25="ja",D_SAV!AA1978,D_SAV!AB1978)</f>
        <v>0</v>
      </c>
      <c r="AD1978" s="478">
        <f>IF(AC1978=0,0,IF(U1978-(con_EOGJahr-D_SAV!E1978)&lt;=0,AC1978,AC1978/V1978))</f>
        <v>0</v>
      </c>
      <c r="AE1978" s="478">
        <f>IFERROR(IF(AND(VLOOKUP(D1978,rng_ND,5,FALSE)="Ja",D_SAV!T1978="degressiv"),D_SAV!AC1978*Y1978/100,0),0)</f>
        <v>0</v>
      </c>
      <c r="AF1978" s="55">
        <f>IFERROR(IF(VLOOKUP(D1978,rng_ND,5,FALSE)="Ja",MAX(D_SAV!AD1978:AE1978),D_SAV!AD1978),0)</f>
        <v>0</v>
      </c>
      <c r="AG1978" s="55">
        <f t="shared" si="539"/>
        <v>0</v>
      </c>
      <c r="AH1978" s="55">
        <f t="shared" si="540"/>
        <v>0</v>
      </c>
      <c r="AI1978" s="55">
        <f t="shared" si="541"/>
        <v>0</v>
      </c>
      <c r="AJ1978" s="55">
        <f t="shared" si="542"/>
        <v>0</v>
      </c>
      <c r="AK1978" s="55">
        <f t="shared" si="533"/>
        <v>0</v>
      </c>
      <c r="AL1978" s="55">
        <f t="shared" si="534"/>
        <v>0</v>
      </c>
      <c r="AM1978" s="55">
        <f t="shared" si="535"/>
        <v>0</v>
      </c>
    </row>
    <row r="1979" spans="1:39" x14ac:dyDescent="0.25">
      <c r="A1979" s="47">
        <v>1975</v>
      </c>
      <c r="B1979" s="358" t="str">
        <f>IF(AND(E1979&lt;&gt;0,D1979&lt;&gt;0,F1979&lt;&gt;0),IF(C1979&lt;&gt;0,CONCATENATE(C1979,"-AGr",VLOOKUP(D1979,Listen!$A$2:$G$45,7,FALSE),"-",E1979,"-",F1979,),CONCATENATE("AGr",VLOOKUP(D1979,Listen!$A$2:$G$45,7,FALSE),"-",E1979,"-",F1979)),"keine vollständige ID")</f>
        <v>keine vollständige ID</v>
      </c>
      <c r="C1979" s="359">
        <f>'[2]III_SAV-Details_NB'!B1985</f>
        <v>0</v>
      </c>
      <c r="D1979" s="359">
        <f>'[2]III_SAV-Details_NB'!C1985</f>
        <v>0</v>
      </c>
      <c r="E1979" s="359">
        <f>'[2]III_SAV-Details_NB'!D1985</f>
        <v>0</v>
      </c>
      <c r="F1979" s="490"/>
      <c r="G1979" s="281">
        <f>'[2]III_SAV-Details_NB'!X1985</f>
        <v>0</v>
      </c>
      <c r="H1979" s="281">
        <f t="shared" si="536"/>
        <v>0</v>
      </c>
      <c r="I1979" s="281">
        <f>IF(con_EOGJahr=2025,'[2]III_SAV-Details_NB'!AA1985,IF(con_EOGJahr=2026,'[2]III_SAV-Details_NB'!AB1985,'[2]III_SAV-Details_NB'!AC1985))</f>
        <v>0</v>
      </c>
      <c r="J1979" s="282"/>
      <c r="K1979" s="282"/>
      <c r="L1979" s="282"/>
      <c r="M1979" s="282"/>
      <c r="N1979" s="282"/>
      <c r="O1979" s="282"/>
      <c r="P1979" s="52">
        <f t="shared" si="537"/>
        <v>0</v>
      </c>
      <c r="Q1979" s="60"/>
      <c r="R1979" s="53">
        <f t="shared" si="543"/>
        <v>0</v>
      </c>
      <c r="S1979" s="59"/>
      <c r="T1979" s="61"/>
      <c r="U1979" s="342" t="str">
        <f t="shared" si="547"/>
        <v>k.A.</v>
      </c>
      <c r="V1979" s="343" t="str">
        <f t="shared" si="544"/>
        <v>k.A.</v>
      </c>
      <c r="W1979" s="343" t="str">
        <f>IFERROR(IF(OR($D1979="",$E1979=0,con_Ende=0),"k.A.",IF(VLOOKUP($D1979,rng_ND,5,0)="Nein",VLOOKUP($D1979,rng_ND,2,FALSE),MIN(VLOOKUP($D1979,rng_ND,2,FALSE),A_Stammdaten!$B$19-D_SAV!$E1979+1))),"k.A.")</f>
        <v>k.A.</v>
      </c>
      <c r="X1979" s="343" t="str">
        <f t="shared" si="545"/>
        <v>k.A.</v>
      </c>
      <c r="Y1979" s="62"/>
      <c r="Z1979" s="48">
        <f t="shared" si="546"/>
        <v>0</v>
      </c>
      <c r="AA1979" s="457"/>
      <c r="AB1979" s="55">
        <f t="shared" si="538"/>
        <v>0</v>
      </c>
      <c r="AC1979" s="55">
        <f>IF(A_Stammdaten!$B$25="ja",D_SAV!AA1979,D_SAV!AB1979)</f>
        <v>0</v>
      </c>
      <c r="AD1979" s="478">
        <f>IF(AC1979=0,0,IF(U1979-(con_EOGJahr-D_SAV!E1979)&lt;=0,AC1979,AC1979/V1979))</f>
        <v>0</v>
      </c>
      <c r="AE1979" s="478">
        <f>IFERROR(IF(AND(VLOOKUP(D1979,rng_ND,5,FALSE)="Ja",D_SAV!T1979="degressiv"),D_SAV!AC1979*Y1979/100,0),0)</f>
        <v>0</v>
      </c>
      <c r="AF1979" s="55">
        <f>IFERROR(IF(VLOOKUP(D1979,rng_ND,5,FALSE)="Ja",MAX(D_SAV!AD1979:AE1979),D_SAV!AD1979),0)</f>
        <v>0</v>
      </c>
      <c r="AG1979" s="55">
        <f t="shared" si="539"/>
        <v>0</v>
      </c>
      <c r="AH1979" s="55">
        <f t="shared" si="540"/>
        <v>0</v>
      </c>
      <c r="AI1979" s="55">
        <f t="shared" si="541"/>
        <v>0</v>
      </c>
      <c r="AJ1979" s="55">
        <f t="shared" si="542"/>
        <v>0</v>
      </c>
      <c r="AK1979" s="55">
        <f t="shared" si="533"/>
        <v>0</v>
      </c>
      <c r="AL1979" s="55">
        <f t="shared" si="534"/>
        <v>0</v>
      </c>
      <c r="AM1979" s="55">
        <f t="shared" si="535"/>
        <v>0</v>
      </c>
    </row>
    <row r="1980" spans="1:39" x14ac:dyDescent="0.25">
      <c r="A1980" s="47">
        <v>1976</v>
      </c>
      <c r="B1980" s="358" t="str">
        <f>IF(AND(E1980&lt;&gt;0,D1980&lt;&gt;0,F1980&lt;&gt;0),IF(C1980&lt;&gt;0,CONCATENATE(C1980,"-AGr",VLOOKUP(D1980,Listen!$A$2:$G$45,7,FALSE),"-",E1980,"-",F1980,),CONCATENATE("AGr",VLOOKUP(D1980,Listen!$A$2:$G$45,7,FALSE),"-",E1980,"-",F1980)),"keine vollständige ID")</f>
        <v>keine vollständige ID</v>
      </c>
      <c r="C1980" s="359">
        <f>'[2]III_SAV-Details_NB'!B1986</f>
        <v>0</v>
      </c>
      <c r="D1980" s="359">
        <f>'[2]III_SAV-Details_NB'!C1986</f>
        <v>0</v>
      </c>
      <c r="E1980" s="359">
        <f>'[2]III_SAV-Details_NB'!D1986</f>
        <v>0</v>
      </c>
      <c r="F1980" s="490"/>
      <c r="G1980" s="281">
        <f>'[2]III_SAV-Details_NB'!X1986</f>
        <v>0</v>
      </c>
      <c r="H1980" s="281">
        <f t="shared" si="536"/>
        <v>0</v>
      </c>
      <c r="I1980" s="281">
        <f>IF(con_EOGJahr=2025,'[2]III_SAV-Details_NB'!AA1986,IF(con_EOGJahr=2026,'[2]III_SAV-Details_NB'!AB1986,'[2]III_SAV-Details_NB'!AC1986))</f>
        <v>0</v>
      </c>
      <c r="J1980" s="282"/>
      <c r="K1980" s="282"/>
      <c r="L1980" s="282"/>
      <c r="M1980" s="282"/>
      <c r="N1980" s="282"/>
      <c r="O1980" s="282"/>
      <c r="P1980" s="52">
        <f t="shared" si="537"/>
        <v>0</v>
      </c>
      <c r="Q1980" s="60"/>
      <c r="R1980" s="53">
        <f t="shared" si="543"/>
        <v>0</v>
      </c>
      <c r="S1980" s="59"/>
      <c r="T1980" s="61"/>
      <c r="U1980" s="342" t="str">
        <f t="shared" si="547"/>
        <v>k.A.</v>
      </c>
      <c r="V1980" s="343" t="str">
        <f t="shared" si="544"/>
        <v>k.A.</v>
      </c>
      <c r="W1980" s="343" t="str">
        <f>IFERROR(IF(OR($D1980="",$E1980=0,con_Ende=0),"k.A.",IF(VLOOKUP($D1980,rng_ND,5,0)="Nein",VLOOKUP($D1980,rng_ND,2,FALSE),MIN(VLOOKUP($D1980,rng_ND,2,FALSE),A_Stammdaten!$B$19-D_SAV!$E1980+1))),"k.A.")</f>
        <v>k.A.</v>
      </c>
      <c r="X1980" s="343" t="str">
        <f t="shared" si="545"/>
        <v>k.A.</v>
      </c>
      <c r="Y1980" s="62"/>
      <c r="Z1980" s="48">
        <f t="shared" si="546"/>
        <v>0</v>
      </c>
      <c r="AA1980" s="457"/>
      <c r="AB1980" s="55">
        <f t="shared" si="538"/>
        <v>0</v>
      </c>
      <c r="AC1980" s="55">
        <f>IF(A_Stammdaten!$B$25="ja",D_SAV!AA1980,D_SAV!AB1980)</f>
        <v>0</v>
      </c>
      <c r="AD1980" s="478">
        <f>IF(AC1980=0,0,IF(U1980-(con_EOGJahr-D_SAV!E1980)&lt;=0,AC1980,AC1980/V1980))</f>
        <v>0</v>
      </c>
      <c r="AE1980" s="478">
        <f>IFERROR(IF(AND(VLOOKUP(D1980,rng_ND,5,FALSE)="Ja",D_SAV!T1980="degressiv"),D_SAV!AC1980*Y1980/100,0),0)</f>
        <v>0</v>
      </c>
      <c r="AF1980" s="55">
        <f>IFERROR(IF(VLOOKUP(D1980,rng_ND,5,FALSE)="Ja",MAX(D_SAV!AD1980:AE1980),D_SAV!AD1980),0)</f>
        <v>0</v>
      </c>
      <c r="AG1980" s="55">
        <f t="shared" si="539"/>
        <v>0</v>
      </c>
      <c r="AH1980" s="55">
        <f t="shared" si="540"/>
        <v>0</v>
      </c>
      <c r="AI1980" s="55">
        <f t="shared" si="541"/>
        <v>0</v>
      </c>
      <c r="AJ1980" s="55">
        <f t="shared" si="542"/>
        <v>0</v>
      </c>
      <c r="AK1980" s="55">
        <f t="shared" si="533"/>
        <v>0</v>
      </c>
      <c r="AL1980" s="55">
        <f t="shared" si="534"/>
        <v>0</v>
      </c>
      <c r="AM1980" s="55">
        <f t="shared" si="535"/>
        <v>0</v>
      </c>
    </row>
    <row r="1981" spans="1:39" x14ac:dyDescent="0.25">
      <c r="A1981" s="47">
        <v>1977</v>
      </c>
      <c r="B1981" s="358" t="str">
        <f>IF(AND(E1981&lt;&gt;0,D1981&lt;&gt;0,F1981&lt;&gt;0),IF(C1981&lt;&gt;0,CONCATENATE(C1981,"-AGr",VLOOKUP(D1981,Listen!$A$2:$G$45,7,FALSE),"-",E1981,"-",F1981,),CONCATENATE("AGr",VLOOKUP(D1981,Listen!$A$2:$G$45,7,FALSE),"-",E1981,"-",F1981)),"keine vollständige ID")</f>
        <v>keine vollständige ID</v>
      </c>
      <c r="C1981" s="359">
        <f>'[2]III_SAV-Details_NB'!B1987</f>
        <v>0</v>
      </c>
      <c r="D1981" s="359">
        <f>'[2]III_SAV-Details_NB'!C1987</f>
        <v>0</v>
      </c>
      <c r="E1981" s="359">
        <f>'[2]III_SAV-Details_NB'!D1987</f>
        <v>0</v>
      </c>
      <c r="F1981" s="490"/>
      <c r="G1981" s="281">
        <f>'[2]III_SAV-Details_NB'!X1987</f>
        <v>0</v>
      </c>
      <c r="H1981" s="281">
        <f t="shared" si="536"/>
        <v>0</v>
      </c>
      <c r="I1981" s="281">
        <f>IF(con_EOGJahr=2025,'[2]III_SAV-Details_NB'!AA1987,IF(con_EOGJahr=2026,'[2]III_SAV-Details_NB'!AB1987,'[2]III_SAV-Details_NB'!AC1987))</f>
        <v>0</v>
      </c>
      <c r="J1981" s="282"/>
      <c r="K1981" s="282"/>
      <c r="L1981" s="282"/>
      <c r="M1981" s="282"/>
      <c r="N1981" s="282"/>
      <c r="O1981" s="282"/>
      <c r="P1981" s="52">
        <f t="shared" si="537"/>
        <v>0</v>
      </c>
      <c r="Q1981" s="60"/>
      <c r="R1981" s="53">
        <f t="shared" si="543"/>
        <v>0</v>
      </c>
      <c r="S1981" s="59"/>
      <c r="T1981" s="61"/>
      <c r="U1981" s="342" t="str">
        <f t="shared" si="547"/>
        <v>k.A.</v>
      </c>
      <c r="V1981" s="343" t="str">
        <f t="shared" si="544"/>
        <v>k.A.</v>
      </c>
      <c r="W1981" s="343" t="str">
        <f>IFERROR(IF(OR($D1981="",$E1981=0,con_Ende=0),"k.A.",IF(VLOOKUP($D1981,rng_ND,5,0)="Nein",VLOOKUP($D1981,rng_ND,2,FALSE),MIN(VLOOKUP($D1981,rng_ND,2,FALSE),A_Stammdaten!$B$19-D_SAV!$E1981+1))),"k.A.")</f>
        <v>k.A.</v>
      </c>
      <c r="X1981" s="343" t="str">
        <f t="shared" si="545"/>
        <v>k.A.</v>
      </c>
      <c r="Y1981" s="62"/>
      <c r="Z1981" s="48">
        <f t="shared" si="546"/>
        <v>0</v>
      </c>
      <c r="AA1981" s="457"/>
      <c r="AB1981" s="55">
        <f t="shared" si="538"/>
        <v>0</v>
      </c>
      <c r="AC1981" s="55">
        <f>IF(A_Stammdaten!$B$25="ja",D_SAV!AA1981,D_SAV!AB1981)</f>
        <v>0</v>
      </c>
      <c r="AD1981" s="478">
        <f>IF(AC1981=0,0,IF(U1981-(con_EOGJahr-D_SAV!E1981)&lt;=0,AC1981,AC1981/V1981))</f>
        <v>0</v>
      </c>
      <c r="AE1981" s="478">
        <f>IFERROR(IF(AND(VLOOKUP(D1981,rng_ND,5,FALSE)="Ja",D_SAV!T1981="degressiv"),D_SAV!AC1981*Y1981/100,0),0)</f>
        <v>0</v>
      </c>
      <c r="AF1981" s="55">
        <f>IFERROR(IF(VLOOKUP(D1981,rng_ND,5,FALSE)="Ja",MAX(D_SAV!AD1981:AE1981),D_SAV!AD1981),0)</f>
        <v>0</v>
      </c>
      <c r="AG1981" s="55">
        <f t="shared" si="539"/>
        <v>0</v>
      </c>
      <c r="AH1981" s="55">
        <f t="shared" si="540"/>
        <v>0</v>
      </c>
      <c r="AI1981" s="55">
        <f t="shared" si="541"/>
        <v>0</v>
      </c>
      <c r="AJ1981" s="55">
        <f t="shared" si="542"/>
        <v>0</v>
      </c>
      <c r="AK1981" s="55">
        <f t="shared" si="533"/>
        <v>0</v>
      </c>
      <c r="AL1981" s="55">
        <f t="shared" si="534"/>
        <v>0</v>
      </c>
      <c r="AM1981" s="55">
        <f t="shared" si="535"/>
        <v>0</v>
      </c>
    </row>
    <row r="1982" spans="1:39" x14ac:dyDescent="0.25">
      <c r="A1982" s="47">
        <v>1978</v>
      </c>
      <c r="B1982" s="358" t="str">
        <f>IF(AND(E1982&lt;&gt;0,D1982&lt;&gt;0,F1982&lt;&gt;0),IF(C1982&lt;&gt;0,CONCATENATE(C1982,"-AGr",VLOOKUP(D1982,Listen!$A$2:$G$45,7,FALSE),"-",E1982,"-",F1982,),CONCATENATE("AGr",VLOOKUP(D1982,Listen!$A$2:$G$45,7,FALSE),"-",E1982,"-",F1982)),"keine vollständige ID")</f>
        <v>keine vollständige ID</v>
      </c>
      <c r="C1982" s="359">
        <f>'[2]III_SAV-Details_NB'!B1988</f>
        <v>0</v>
      </c>
      <c r="D1982" s="359">
        <f>'[2]III_SAV-Details_NB'!C1988</f>
        <v>0</v>
      </c>
      <c r="E1982" s="359">
        <f>'[2]III_SAV-Details_NB'!D1988</f>
        <v>0</v>
      </c>
      <c r="F1982" s="490"/>
      <c r="G1982" s="281">
        <f>'[2]III_SAV-Details_NB'!X1988</f>
        <v>0</v>
      </c>
      <c r="H1982" s="281">
        <f t="shared" si="536"/>
        <v>0</v>
      </c>
      <c r="I1982" s="281">
        <f>IF(con_EOGJahr=2025,'[2]III_SAV-Details_NB'!AA1988,IF(con_EOGJahr=2026,'[2]III_SAV-Details_NB'!AB1988,'[2]III_SAV-Details_NB'!AC1988))</f>
        <v>0</v>
      </c>
      <c r="J1982" s="282"/>
      <c r="K1982" s="282"/>
      <c r="L1982" s="282"/>
      <c r="M1982" s="282"/>
      <c r="N1982" s="282"/>
      <c r="O1982" s="282"/>
      <c r="P1982" s="52">
        <f t="shared" si="537"/>
        <v>0</v>
      </c>
      <c r="Q1982" s="60"/>
      <c r="R1982" s="53">
        <f t="shared" si="543"/>
        <v>0</v>
      </c>
      <c r="S1982" s="59"/>
      <c r="T1982" s="61"/>
      <c r="U1982" s="342" t="str">
        <f t="shared" si="547"/>
        <v>k.A.</v>
      </c>
      <c r="V1982" s="343" t="str">
        <f t="shared" si="544"/>
        <v>k.A.</v>
      </c>
      <c r="W1982" s="343" t="str">
        <f>IFERROR(IF(OR($D1982="",$E1982=0,con_Ende=0),"k.A.",IF(VLOOKUP($D1982,rng_ND,5,0)="Nein",VLOOKUP($D1982,rng_ND,2,FALSE),MIN(VLOOKUP($D1982,rng_ND,2,FALSE),A_Stammdaten!$B$19-D_SAV!$E1982+1))),"k.A.")</f>
        <v>k.A.</v>
      </c>
      <c r="X1982" s="343" t="str">
        <f t="shared" si="545"/>
        <v>k.A.</v>
      </c>
      <c r="Y1982" s="62"/>
      <c r="Z1982" s="48">
        <f t="shared" si="546"/>
        <v>0</v>
      </c>
      <c r="AA1982" s="457"/>
      <c r="AB1982" s="55">
        <f t="shared" si="538"/>
        <v>0</v>
      </c>
      <c r="AC1982" s="55">
        <f>IF(A_Stammdaten!$B$25="ja",D_SAV!AA1982,D_SAV!AB1982)</f>
        <v>0</v>
      </c>
      <c r="AD1982" s="478">
        <f>IF(AC1982=0,0,IF(U1982-(con_EOGJahr-D_SAV!E1982)&lt;=0,AC1982,AC1982/V1982))</f>
        <v>0</v>
      </c>
      <c r="AE1982" s="478">
        <f>IFERROR(IF(AND(VLOOKUP(D1982,rng_ND,5,FALSE)="Ja",D_SAV!T1982="degressiv"),D_SAV!AC1982*Y1982/100,0),0)</f>
        <v>0</v>
      </c>
      <c r="AF1982" s="55">
        <f>IFERROR(IF(VLOOKUP(D1982,rng_ND,5,FALSE)="Ja",MAX(D_SAV!AD1982:AE1982),D_SAV!AD1982),0)</f>
        <v>0</v>
      </c>
      <c r="AG1982" s="55">
        <f t="shared" si="539"/>
        <v>0</v>
      </c>
      <c r="AH1982" s="55">
        <f t="shared" si="540"/>
        <v>0</v>
      </c>
      <c r="AI1982" s="55">
        <f t="shared" si="541"/>
        <v>0</v>
      </c>
      <c r="AJ1982" s="55">
        <f t="shared" si="542"/>
        <v>0</v>
      </c>
      <c r="AK1982" s="55">
        <f t="shared" si="533"/>
        <v>0</v>
      </c>
      <c r="AL1982" s="55">
        <f t="shared" si="534"/>
        <v>0</v>
      </c>
      <c r="AM1982" s="55">
        <f t="shared" si="535"/>
        <v>0</v>
      </c>
    </row>
    <row r="1983" spans="1:39" x14ac:dyDescent="0.25">
      <c r="A1983" s="47">
        <v>1979</v>
      </c>
      <c r="B1983" s="358" t="str">
        <f>IF(AND(E1983&lt;&gt;0,D1983&lt;&gt;0,F1983&lt;&gt;0),IF(C1983&lt;&gt;0,CONCATENATE(C1983,"-AGr",VLOOKUP(D1983,Listen!$A$2:$G$45,7,FALSE),"-",E1983,"-",F1983,),CONCATENATE("AGr",VLOOKUP(D1983,Listen!$A$2:$G$45,7,FALSE),"-",E1983,"-",F1983)),"keine vollständige ID")</f>
        <v>keine vollständige ID</v>
      </c>
      <c r="C1983" s="359">
        <f>'[2]III_SAV-Details_NB'!B1989</f>
        <v>0</v>
      </c>
      <c r="D1983" s="359">
        <f>'[2]III_SAV-Details_NB'!C1989</f>
        <v>0</v>
      </c>
      <c r="E1983" s="359">
        <f>'[2]III_SAV-Details_NB'!D1989</f>
        <v>0</v>
      </c>
      <c r="F1983" s="490"/>
      <c r="G1983" s="281">
        <f>'[2]III_SAV-Details_NB'!X1989</f>
        <v>0</v>
      </c>
      <c r="H1983" s="281">
        <f t="shared" si="536"/>
        <v>0</v>
      </c>
      <c r="I1983" s="281">
        <f>IF(con_EOGJahr=2025,'[2]III_SAV-Details_NB'!AA1989,IF(con_EOGJahr=2026,'[2]III_SAV-Details_NB'!AB1989,'[2]III_SAV-Details_NB'!AC1989))</f>
        <v>0</v>
      </c>
      <c r="J1983" s="282"/>
      <c r="K1983" s="282"/>
      <c r="L1983" s="282"/>
      <c r="M1983" s="282"/>
      <c r="N1983" s="282"/>
      <c r="O1983" s="282"/>
      <c r="P1983" s="52">
        <f t="shared" si="537"/>
        <v>0</v>
      </c>
      <c r="Q1983" s="60"/>
      <c r="R1983" s="53">
        <f t="shared" si="543"/>
        <v>0</v>
      </c>
      <c r="S1983" s="59"/>
      <c r="T1983" s="61"/>
      <c r="U1983" s="342" t="str">
        <f t="shared" si="547"/>
        <v>k.A.</v>
      </c>
      <c r="V1983" s="343" t="str">
        <f t="shared" si="544"/>
        <v>k.A.</v>
      </c>
      <c r="W1983" s="343" t="str">
        <f>IFERROR(IF(OR($D1983="",$E1983=0,con_Ende=0),"k.A.",IF(VLOOKUP($D1983,rng_ND,5,0)="Nein",VLOOKUP($D1983,rng_ND,2,FALSE),MIN(VLOOKUP($D1983,rng_ND,2,FALSE),A_Stammdaten!$B$19-D_SAV!$E1983+1))),"k.A.")</f>
        <v>k.A.</v>
      </c>
      <c r="X1983" s="343" t="str">
        <f t="shared" si="545"/>
        <v>k.A.</v>
      </c>
      <c r="Y1983" s="62"/>
      <c r="Z1983" s="48">
        <f t="shared" si="546"/>
        <v>0</v>
      </c>
      <c r="AA1983" s="457"/>
      <c r="AB1983" s="55">
        <f t="shared" si="538"/>
        <v>0</v>
      </c>
      <c r="AC1983" s="55">
        <f>IF(A_Stammdaten!$B$25="ja",D_SAV!AA1983,D_SAV!AB1983)</f>
        <v>0</v>
      </c>
      <c r="AD1983" s="478">
        <f>IF(AC1983=0,0,IF(U1983-(con_EOGJahr-D_SAV!E1983)&lt;=0,AC1983,AC1983/V1983))</f>
        <v>0</v>
      </c>
      <c r="AE1983" s="478">
        <f>IFERROR(IF(AND(VLOOKUP(D1983,rng_ND,5,FALSE)="Ja",D_SAV!T1983="degressiv"),D_SAV!AC1983*Y1983/100,0),0)</f>
        <v>0</v>
      </c>
      <c r="AF1983" s="55">
        <f>IFERROR(IF(VLOOKUP(D1983,rng_ND,5,FALSE)="Ja",MAX(D_SAV!AD1983:AE1983),D_SAV!AD1983),0)</f>
        <v>0</v>
      </c>
      <c r="AG1983" s="55">
        <f t="shared" si="539"/>
        <v>0</v>
      </c>
      <c r="AH1983" s="55">
        <f t="shared" si="540"/>
        <v>0</v>
      </c>
      <c r="AI1983" s="55">
        <f t="shared" si="541"/>
        <v>0</v>
      </c>
      <c r="AJ1983" s="55">
        <f t="shared" si="542"/>
        <v>0</v>
      </c>
      <c r="AK1983" s="55">
        <f t="shared" si="533"/>
        <v>0</v>
      </c>
      <c r="AL1983" s="55">
        <f t="shared" si="534"/>
        <v>0</v>
      </c>
      <c r="AM1983" s="55">
        <f t="shared" si="535"/>
        <v>0</v>
      </c>
    </row>
    <row r="1984" spans="1:39" x14ac:dyDescent="0.25">
      <c r="A1984" s="47">
        <v>1980</v>
      </c>
      <c r="B1984" s="358" t="str">
        <f>IF(AND(E1984&lt;&gt;0,D1984&lt;&gt;0,F1984&lt;&gt;0),IF(C1984&lt;&gt;0,CONCATENATE(C1984,"-AGr",VLOOKUP(D1984,Listen!$A$2:$G$45,7,FALSE),"-",E1984,"-",F1984,),CONCATENATE("AGr",VLOOKUP(D1984,Listen!$A$2:$G$45,7,FALSE),"-",E1984,"-",F1984)),"keine vollständige ID")</f>
        <v>keine vollständige ID</v>
      </c>
      <c r="C1984" s="359">
        <f>'[2]III_SAV-Details_NB'!B1990</f>
        <v>0</v>
      </c>
      <c r="D1984" s="359">
        <f>'[2]III_SAV-Details_NB'!C1990</f>
        <v>0</v>
      </c>
      <c r="E1984" s="359">
        <f>'[2]III_SAV-Details_NB'!D1990</f>
        <v>0</v>
      </c>
      <c r="F1984" s="490"/>
      <c r="G1984" s="281">
        <f>'[2]III_SAV-Details_NB'!X1990</f>
        <v>0</v>
      </c>
      <c r="H1984" s="281">
        <f t="shared" si="536"/>
        <v>0</v>
      </c>
      <c r="I1984" s="281">
        <f>IF(con_EOGJahr=2025,'[2]III_SAV-Details_NB'!AA1990,IF(con_EOGJahr=2026,'[2]III_SAV-Details_NB'!AB1990,'[2]III_SAV-Details_NB'!AC1990))</f>
        <v>0</v>
      </c>
      <c r="J1984" s="282"/>
      <c r="K1984" s="282"/>
      <c r="L1984" s="282"/>
      <c r="M1984" s="282"/>
      <c r="N1984" s="282"/>
      <c r="O1984" s="282"/>
      <c r="P1984" s="52">
        <f t="shared" si="537"/>
        <v>0</v>
      </c>
      <c r="Q1984" s="60"/>
      <c r="R1984" s="53">
        <f t="shared" si="543"/>
        <v>0</v>
      </c>
      <c r="S1984" s="59"/>
      <c r="T1984" s="61"/>
      <c r="U1984" s="342" t="str">
        <f t="shared" si="547"/>
        <v>k.A.</v>
      </c>
      <c r="V1984" s="343" t="str">
        <f t="shared" si="544"/>
        <v>k.A.</v>
      </c>
      <c r="W1984" s="343" t="str">
        <f>IFERROR(IF(OR($D1984="",$E1984=0,con_Ende=0),"k.A.",IF(VLOOKUP($D1984,rng_ND,5,0)="Nein",VLOOKUP($D1984,rng_ND,2,FALSE),MIN(VLOOKUP($D1984,rng_ND,2,FALSE),A_Stammdaten!$B$19-D_SAV!$E1984+1))),"k.A.")</f>
        <v>k.A.</v>
      </c>
      <c r="X1984" s="343" t="str">
        <f t="shared" si="545"/>
        <v>k.A.</v>
      </c>
      <c r="Y1984" s="62"/>
      <c r="Z1984" s="48">
        <f t="shared" si="546"/>
        <v>0</v>
      </c>
      <c r="AA1984" s="457"/>
      <c r="AB1984" s="55">
        <f t="shared" si="538"/>
        <v>0</v>
      </c>
      <c r="AC1984" s="55">
        <f>IF(A_Stammdaten!$B$25="ja",D_SAV!AA1984,D_SAV!AB1984)</f>
        <v>0</v>
      </c>
      <c r="AD1984" s="478">
        <f>IF(AC1984=0,0,IF(U1984-(con_EOGJahr-D_SAV!E1984)&lt;=0,AC1984,AC1984/V1984))</f>
        <v>0</v>
      </c>
      <c r="AE1984" s="478">
        <f>IFERROR(IF(AND(VLOOKUP(D1984,rng_ND,5,FALSE)="Ja",D_SAV!T1984="degressiv"),D_SAV!AC1984*Y1984/100,0),0)</f>
        <v>0</v>
      </c>
      <c r="AF1984" s="55">
        <f>IFERROR(IF(VLOOKUP(D1984,rng_ND,5,FALSE)="Ja",MAX(D_SAV!AD1984:AE1984),D_SAV!AD1984),0)</f>
        <v>0</v>
      </c>
      <c r="AG1984" s="55">
        <f t="shared" si="539"/>
        <v>0</v>
      </c>
      <c r="AH1984" s="55">
        <f t="shared" si="540"/>
        <v>0</v>
      </c>
      <c r="AI1984" s="55">
        <f t="shared" si="541"/>
        <v>0</v>
      </c>
      <c r="AJ1984" s="55">
        <f t="shared" si="542"/>
        <v>0</v>
      </c>
      <c r="AK1984" s="55">
        <f t="shared" si="533"/>
        <v>0</v>
      </c>
      <c r="AL1984" s="55">
        <f t="shared" si="534"/>
        <v>0</v>
      </c>
      <c r="AM1984" s="55">
        <f t="shared" si="535"/>
        <v>0</v>
      </c>
    </row>
    <row r="1985" spans="1:39" x14ac:dyDescent="0.25">
      <c r="A1985" s="47">
        <v>1981</v>
      </c>
      <c r="B1985" s="358" t="str">
        <f>IF(AND(E1985&lt;&gt;0,D1985&lt;&gt;0,F1985&lt;&gt;0),IF(C1985&lt;&gt;0,CONCATENATE(C1985,"-AGr",VLOOKUP(D1985,Listen!$A$2:$G$45,7,FALSE),"-",E1985,"-",F1985,),CONCATENATE("AGr",VLOOKUP(D1985,Listen!$A$2:$G$45,7,FALSE),"-",E1985,"-",F1985)),"keine vollständige ID")</f>
        <v>keine vollständige ID</v>
      </c>
      <c r="C1985" s="359">
        <f>'[2]III_SAV-Details_NB'!B1991</f>
        <v>0</v>
      </c>
      <c r="D1985" s="359">
        <f>'[2]III_SAV-Details_NB'!C1991</f>
        <v>0</v>
      </c>
      <c r="E1985" s="359">
        <f>'[2]III_SAV-Details_NB'!D1991</f>
        <v>0</v>
      </c>
      <c r="F1985" s="490"/>
      <c r="G1985" s="281">
        <f>'[2]III_SAV-Details_NB'!X1991</f>
        <v>0</v>
      </c>
      <c r="H1985" s="281">
        <f t="shared" si="536"/>
        <v>0</v>
      </c>
      <c r="I1985" s="281">
        <f>IF(con_EOGJahr=2025,'[2]III_SAV-Details_NB'!AA1991,IF(con_EOGJahr=2026,'[2]III_SAV-Details_NB'!AB1991,'[2]III_SAV-Details_NB'!AC1991))</f>
        <v>0</v>
      </c>
      <c r="J1985" s="282"/>
      <c r="K1985" s="282"/>
      <c r="L1985" s="282"/>
      <c r="M1985" s="282"/>
      <c r="N1985" s="282"/>
      <c r="O1985" s="282"/>
      <c r="P1985" s="52">
        <f t="shared" si="537"/>
        <v>0</v>
      </c>
      <c r="Q1985" s="60"/>
      <c r="R1985" s="53">
        <f t="shared" si="543"/>
        <v>0</v>
      </c>
      <c r="S1985" s="59"/>
      <c r="T1985" s="61"/>
      <c r="U1985" s="342" t="str">
        <f t="shared" si="547"/>
        <v>k.A.</v>
      </c>
      <c r="V1985" s="343" t="str">
        <f t="shared" si="544"/>
        <v>k.A.</v>
      </c>
      <c r="W1985" s="343" t="str">
        <f>IFERROR(IF(OR($D1985="",$E1985=0,con_Ende=0),"k.A.",IF(VLOOKUP($D1985,rng_ND,5,0)="Nein",VLOOKUP($D1985,rng_ND,2,FALSE),MIN(VLOOKUP($D1985,rng_ND,2,FALSE),A_Stammdaten!$B$19-D_SAV!$E1985+1))),"k.A.")</f>
        <v>k.A.</v>
      </c>
      <c r="X1985" s="343" t="str">
        <f t="shared" si="545"/>
        <v>k.A.</v>
      </c>
      <c r="Y1985" s="62"/>
      <c r="Z1985" s="48">
        <f t="shared" si="546"/>
        <v>0</v>
      </c>
      <c r="AA1985" s="457"/>
      <c r="AB1985" s="55">
        <f t="shared" si="538"/>
        <v>0</v>
      </c>
      <c r="AC1985" s="55">
        <f>IF(A_Stammdaten!$B$25="ja",D_SAV!AA1985,D_SAV!AB1985)</f>
        <v>0</v>
      </c>
      <c r="AD1985" s="478">
        <f>IF(AC1985=0,0,IF(U1985-(con_EOGJahr-D_SAV!E1985)&lt;=0,AC1985,AC1985/V1985))</f>
        <v>0</v>
      </c>
      <c r="AE1985" s="478">
        <f>IFERROR(IF(AND(VLOOKUP(D1985,rng_ND,5,FALSE)="Ja",D_SAV!T1985="degressiv"),D_SAV!AC1985*Y1985/100,0),0)</f>
        <v>0</v>
      </c>
      <c r="AF1985" s="55">
        <f>IFERROR(IF(VLOOKUP(D1985,rng_ND,5,FALSE)="Ja",MAX(D_SAV!AD1985:AE1985),D_SAV!AD1985),0)</f>
        <v>0</v>
      </c>
      <c r="AG1985" s="55">
        <f t="shared" si="539"/>
        <v>0</v>
      </c>
      <c r="AH1985" s="55">
        <f t="shared" si="540"/>
        <v>0</v>
      </c>
      <c r="AI1985" s="55">
        <f t="shared" si="541"/>
        <v>0</v>
      </c>
      <c r="AJ1985" s="55">
        <f t="shared" si="542"/>
        <v>0</v>
      </c>
      <c r="AK1985" s="55">
        <f t="shared" si="533"/>
        <v>0</v>
      </c>
      <c r="AL1985" s="55">
        <f t="shared" si="534"/>
        <v>0</v>
      </c>
      <c r="AM1985" s="55">
        <f t="shared" si="535"/>
        <v>0</v>
      </c>
    </row>
    <row r="1986" spans="1:39" x14ac:dyDescent="0.25">
      <c r="A1986" s="47">
        <v>1982</v>
      </c>
      <c r="B1986" s="358" t="str">
        <f>IF(AND(E1986&lt;&gt;0,D1986&lt;&gt;0,F1986&lt;&gt;0),IF(C1986&lt;&gt;0,CONCATENATE(C1986,"-AGr",VLOOKUP(D1986,Listen!$A$2:$G$45,7,FALSE),"-",E1986,"-",F1986,),CONCATENATE("AGr",VLOOKUP(D1986,Listen!$A$2:$G$45,7,FALSE),"-",E1986,"-",F1986)),"keine vollständige ID")</f>
        <v>keine vollständige ID</v>
      </c>
      <c r="C1986" s="359">
        <f>'[2]III_SAV-Details_NB'!B1992</f>
        <v>0</v>
      </c>
      <c r="D1986" s="359">
        <f>'[2]III_SAV-Details_NB'!C1992</f>
        <v>0</v>
      </c>
      <c r="E1986" s="359">
        <f>'[2]III_SAV-Details_NB'!D1992</f>
        <v>0</v>
      </c>
      <c r="F1986" s="490"/>
      <c r="G1986" s="281">
        <f>'[2]III_SAV-Details_NB'!X1992</f>
        <v>0</v>
      </c>
      <c r="H1986" s="281">
        <f t="shared" si="536"/>
        <v>0</v>
      </c>
      <c r="I1986" s="281">
        <f>IF(con_EOGJahr=2025,'[2]III_SAV-Details_NB'!AA1992,IF(con_EOGJahr=2026,'[2]III_SAV-Details_NB'!AB1992,'[2]III_SAV-Details_NB'!AC1992))</f>
        <v>0</v>
      </c>
      <c r="J1986" s="282"/>
      <c r="K1986" s="282"/>
      <c r="L1986" s="282"/>
      <c r="M1986" s="282"/>
      <c r="N1986" s="282"/>
      <c r="O1986" s="282"/>
      <c r="P1986" s="52">
        <f t="shared" si="537"/>
        <v>0</v>
      </c>
      <c r="Q1986" s="60"/>
      <c r="R1986" s="53">
        <f t="shared" si="543"/>
        <v>0</v>
      </c>
      <c r="S1986" s="59"/>
      <c r="T1986" s="61"/>
      <c r="U1986" s="342" t="str">
        <f t="shared" si="547"/>
        <v>k.A.</v>
      </c>
      <c r="V1986" s="343" t="str">
        <f t="shared" si="544"/>
        <v>k.A.</v>
      </c>
      <c r="W1986" s="343" t="str">
        <f>IFERROR(IF(OR($D1986="",$E1986=0,con_Ende=0),"k.A.",IF(VLOOKUP($D1986,rng_ND,5,0)="Nein",VLOOKUP($D1986,rng_ND,2,FALSE),MIN(VLOOKUP($D1986,rng_ND,2,FALSE),A_Stammdaten!$B$19-D_SAV!$E1986+1))),"k.A.")</f>
        <v>k.A.</v>
      </c>
      <c r="X1986" s="343" t="str">
        <f t="shared" si="545"/>
        <v>k.A.</v>
      </c>
      <c r="Y1986" s="62"/>
      <c r="Z1986" s="48">
        <f t="shared" si="546"/>
        <v>0</v>
      </c>
      <c r="AA1986" s="457"/>
      <c r="AB1986" s="55">
        <f t="shared" si="538"/>
        <v>0</v>
      </c>
      <c r="AC1986" s="55">
        <f>IF(A_Stammdaten!$B$25="ja",D_SAV!AA1986,D_SAV!AB1986)</f>
        <v>0</v>
      </c>
      <c r="AD1986" s="478">
        <f>IF(AC1986=0,0,IF(U1986-(con_EOGJahr-D_SAV!E1986)&lt;=0,AC1986,AC1986/V1986))</f>
        <v>0</v>
      </c>
      <c r="AE1986" s="478">
        <f>IFERROR(IF(AND(VLOOKUP(D1986,rng_ND,5,FALSE)="Ja",D_SAV!T1986="degressiv"),D_SAV!AC1986*Y1986/100,0),0)</f>
        <v>0</v>
      </c>
      <c r="AF1986" s="55">
        <f>IFERROR(IF(VLOOKUP(D1986,rng_ND,5,FALSE)="Ja",MAX(D_SAV!AD1986:AE1986),D_SAV!AD1986),0)</f>
        <v>0</v>
      </c>
      <c r="AG1986" s="55">
        <f t="shared" si="539"/>
        <v>0</v>
      </c>
      <c r="AH1986" s="55">
        <f t="shared" si="540"/>
        <v>0</v>
      </c>
      <c r="AI1986" s="55">
        <f t="shared" si="541"/>
        <v>0</v>
      </c>
      <c r="AJ1986" s="55">
        <f t="shared" si="542"/>
        <v>0</v>
      </c>
      <c r="AK1986" s="55">
        <f t="shared" si="533"/>
        <v>0</v>
      </c>
      <c r="AL1986" s="55">
        <f t="shared" si="534"/>
        <v>0</v>
      </c>
      <c r="AM1986" s="55">
        <f t="shared" si="535"/>
        <v>0</v>
      </c>
    </row>
    <row r="1987" spans="1:39" x14ac:dyDescent="0.25">
      <c r="A1987" s="47">
        <v>1983</v>
      </c>
      <c r="B1987" s="358" t="str">
        <f>IF(AND(E1987&lt;&gt;0,D1987&lt;&gt;0,F1987&lt;&gt;0),IF(C1987&lt;&gt;0,CONCATENATE(C1987,"-AGr",VLOOKUP(D1987,Listen!$A$2:$G$45,7,FALSE),"-",E1987,"-",F1987,),CONCATENATE("AGr",VLOOKUP(D1987,Listen!$A$2:$G$45,7,FALSE),"-",E1987,"-",F1987)),"keine vollständige ID")</f>
        <v>keine vollständige ID</v>
      </c>
      <c r="C1987" s="359">
        <f>'[2]III_SAV-Details_NB'!B1993</f>
        <v>0</v>
      </c>
      <c r="D1987" s="359">
        <f>'[2]III_SAV-Details_NB'!C1993</f>
        <v>0</v>
      </c>
      <c r="E1987" s="359">
        <f>'[2]III_SAV-Details_NB'!D1993</f>
        <v>0</v>
      </c>
      <c r="F1987" s="490"/>
      <c r="G1987" s="281">
        <f>'[2]III_SAV-Details_NB'!X1993</f>
        <v>0</v>
      </c>
      <c r="H1987" s="281">
        <f t="shared" si="536"/>
        <v>0</v>
      </c>
      <c r="I1987" s="281">
        <f>IF(con_EOGJahr=2025,'[2]III_SAV-Details_NB'!AA1993,IF(con_EOGJahr=2026,'[2]III_SAV-Details_NB'!AB1993,'[2]III_SAV-Details_NB'!AC1993))</f>
        <v>0</v>
      </c>
      <c r="J1987" s="282"/>
      <c r="K1987" s="282"/>
      <c r="L1987" s="282"/>
      <c r="M1987" s="282"/>
      <c r="N1987" s="282"/>
      <c r="O1987" s="282"/>
      <c r="P1987" s="52">
        <f t="shared" si="537"/>
        <v>0</v>
      </c>
      <c r="Q1987" s="60"/>
      <c r="R1987" s="53">
        <f t="shared" si="543"/>
        <v>0</v>
      </c>
      <c r="S1987" s="59"/>
      <c r="T1987" s="61"/>
      <c r="U1987" s="342" t="str">
        <f t="shared" si="547"/>
        <v>k.A.</v>
      </c>
      <c r="V1987" s="343" t="str">
        <f t="shared" si="544"/>
        <v>k.A.</v>
      </c>
      <c r="W1987" s="343" t="str">
        <f>IFERROR(IF(OR($D1987="",$E1987=0,con_Ende=0),"k.A.",IF(VLOOKUP($D1987,rng_ND,5,0)="Nein",VLOOKUP($D1987,rng_ND,2,FALSE),MIN(VLOOKUP($D1987,rng_ND,2,FALSE),A_Stammdaten!$B$19-D_SAV!$E1987+1))),"k.A.")</f>
        <v>k.A.</v>
      </c>
      <c r="X1987" s="343" t="str">
        <f t="shared" si="545"/>
        <v>k.A.</v>
      </c>
      <c r="Y1987" s="62"/>
      <c r="Z1987" s="48">
        <f t="shared" si="546"/>
        <v>0</v>
      </c>
      <c r="AA1987" s="457"/>
      <c r="AB1987" s="55">
        <f t="shared" si="538"/>
        <v>0</v>
      </c>
      <c r="AC1987" s="55">
        <f>IF(A_Stammdaten!$B$25="ja",D_SAV!AA1987,D_SAV!AB1987)</f>
        <v>0</v>
      </c>
      <c r="AD1987" s="478">
        <f>IF(AC1987=0,0,IF(U1987-(con_EOGJahr-D_SAV!E1987)&lt;=0,AC1987,AC1987/V1987))</f>
        <v>0</v>
      </c>
      <c r="AE1987" s="478">
        <f>IFERROR(IF(AND(VLOOKUP(D1987,rng_ND,5,FALSE)="Ja",D_SAV!T1987="degressiv"),D_SAV!AC1987*Y1987/100,0),0)</f>
        <v>0</v>
      </c>
      <c r="AF1987" s="55">
        <f>IFERROR(IF(VLOOKUP(D1987,rng_ND,5,FALSE)="Ja",MAX(D_SAV!AD1987:AE1987),D_SAV!AD1987),0)</f>
        <v>0</v>
      </c>
      <c r="AG1987" s="55">
        <f t="shared" si="539"/>
        <v>0</v>
      </c>
      <c r="AH1987" s="55">
        <f t="shared" si="540"/>
        <v>0</v>
      </c>
      <c r="AI1987" s="55">
        <f t="shared" si="541"/>
        <v>0</v>
      </c>
      <c r="AJ1987" s="55">
        <f t="shared" si="542"/>
        <v>0</v>
      </c>
      <c r="AK1987" s="55">
        <f t="shared" si="533"/>
        <v>0</v>
      </c>
      <c r="AL1987" s="55">
        <f t="shared" si="534"/>
        <v>0</v>
      </c>
      <c r="AM1987" s="55">
        <f t="shared" si="535"/>
        <v>0</v>
      </c>
    </row>
    <row r="1988" spans="1:39" x14ac:dyDescent="0.25">
      <c r="A1988" s="47">
        <v>1984</v>
      </c>
      <c r="B1988" s="358" t="str">
        <f>IF(AND(E1988&lt;&gt;0,D1988&lt;&gt;0,F1988&lt;&gt;0),IF(C1988&lt;&gt;0,CONCATENATE(C1988,"-AGr",VLOOKUP(D1988,Listen!$A$2:$G$45,7,FALSE),"-",E1988,"-",F1988,),CONCATENATE("AGr",VLOOKUP(D1988,Listen!$A$2:$G$45,7,FALSE),"-",E1988,"-",F1988)),"keine vollständige ID")</f>
        <v>keine vollständige ID</v>
      </c>
      <c r="C1988" s="359">
        <f>'[2]III_SAV-Details_NB'!B1994</f>
        <v>0</v>
      </c>
      <c r="D1988" s="359">
        <f>'[2]III_SAV-Details_NB'!C1994</f>
        <v>0</v>
      </c>
      <c r="E1988" s="359">
        <f>'[2]III_SAV-Details_NB'!D1994</f>
        <v>0</v>
      </c>
      <c r="F1988" s="490"/>
      <c r="G1988" s="281">
        <f>'[2]III_SAV-Details_NB'!X1994</f>
        <v>0</v>
      </c>
      <c r="H1988" s="281">
        <f t="shared" si="536"/>
        <v>0</v>
      </c>
      <c r="I1988" s="281">
        <f>IF(con_EOGJahr=2025,'[2]III_SAV-Details_NB'!AA1994,IF(con_EOGJahr=2026,'[2]III_SAV-Details_NB'!AB1994,'[2]III_SAV-Details_NB'!AC1994))</f>
        <v>0</v>
      </c>
      <c r="J1988" s="282"/>
      <c r="K1988" s="282"/>
      <c r="L1988" s="282"/>
      <c r="M1988" s="282"/>
      <c r="N1988" s="282"/>
      <c r="O1988" s="282"/>
      <c r="P1988" s="52">
        <f t="shared" si="537"/>
        <v>0</v>
      </c>
      <c r="Q1988" s="60"/>
      <c r="R1988" s="53">
        <f t="shared" si="543"/>
        <v>0</v>
      </c>
      <c r="S1988" s="59"/>
      <c r="T1988" s="61"/>
      <c r="U1988" s="342" t="str">
        <f t="shared" si="547"/>
        <v>k.A.</v>
      </c>
      <c r="V1988" s="343" t="str">
        <f t="shared" si="544"/>
        <v>k.A.</v>
      </c>
      <c r="W1988" s="343" t="str">
        <f>IFERROR(IF(OR($D1988="",$E1988=0,con_Ende=0),"k.A.",IF(VLOOKUP($D1988,rng_ND,5,0)="Nein",VLOOKUP($D1988,rng_ND,2,FALSE),MIN(VLOOKUP($D1988,rng_ND,2,FALSE),A_Stammdaten!$B$19-D_SAV!$E1988+1))),"k.A.")</f>
        <v>k.A.</v>
      </c>
      <c r="X1988" s="343" t="str">
        <f t="shared" si="545"/>
        <v>k.A.</v>
      </c>
      <c r="Y1988" s="62"/>
      <c r="Z1988" s="48">
        <f t="shared" si="546"/>
        <v>0</v>
      </c>
      <c r="AA1988" s="457"/>
      <c r="AB1988" s="55">
        <f t="shared" si="538"/>
        <v>0</v>
      </c>
      <c r="AC1988" s="55">
        <f>IF(A_Stammdaten!$B$25="ja",D_SAV!AA1988,D_SAV!AB1988)</f>
        <v>0</v>
      </c>
      <c r="AD1988" s="478">
        <f>IF(AC1988=0,0,IF(U1988-(con_EOGJahr-D_SAV!E1988)&lt;=0,AC1988,AC1988/V1988))</f>
        <v>0</v>
      </c>
      <c r="AE1988" s="478">
        <f>IFERROR(IF(AND(VLOOKUP(D1988,rng_ND,5,FALSE)="Ja",D_SAV!T1988="degressiv"),D_SAV!AC1988*Y1988/100,0),0)</f>
        <v>0</v>
      </c>
      <c r="AF1988" s="55">
        <f>IFERROR(IF(VLOOKUP(D1988,rng_ND,5,FALSE)="Ja",MAX(D_SAV!AD1988:AE1988),D_SAV!AD1988),0)</f>
        <v>0</v>
      </c>
      <c r="AG1988" s="55">
        <f t="shared" si="539"/>
        <v>0</v>
      </c>
      <c r="AH1988" s="55">
        <f t="shared" si="540"/>
        <v>0</v>
      </c>
      <c r="AI1988" s="55">
        <f t="shared" si="541"/>
        <v>0</v>
      </c>
      <c r="AJ1988" s="55">
        <f t="shared" si="542"/>
        <v>0</v>
      </c>
      <c r="AK1988" s="55">
        <f t="shared" si="533"/>
        <v>0</v>
      </c>
      <c r="AL1988" s="55">
        <f t="shared" si="534"/>
        <v>0</v>
      </c>
      <c r="AM1988" s="55">
        <f t="shared" si="535"/>
        <v>0</v>
      </c>
    </row>
    <row r="1989" spans="1:39" x14ac:dyDescent="0.25">
      <c r="A1989" s="47">
        <v>1985</v>
      </c>
      <c r="B1989" s="358" t="str">
        <f>IF(AND(E1989&lt;&gt;0,D1989&lt;&gt;0,F1989&lt;&gt;0),IF(C1989&lt;&gt;0,CONCATENATE(C1989,"-AGr",VLOOKUP(D1989,Listen!$A$2:$G$45,7,FALSE),"-",E1989,"-",F1989,),CONCATENATE("AGr",VLOOKUP(D1989,Listen!$A$2:$G$45,7,FALSE),"-",E1989,"-",F1989)),"keine vollständige ID")</f>
        <v>keine vollständige ID</v>
      </c>
      <c r="C1989" s="359">
        <f>'[2]III_SAV-Details_NB'!B1995</f>
        <v>0</v>
      </c>
      <c r="D1989" s="359">
        <f>'[2]III_SAV-Details_NB'!C1995</f>
        <v>0</v>
      </c>
      <c r="E1989" s="359">
        <f>'[2]III_SAV-Details_NB'!D1995</f>
        <v>0</v>
      </c>
      <c r="F1989" s="490"/>
      <c r="G1989" s="281">
        <f>'[2]III_SAV-Details_NB'!X1995</f>
        <v>0</v>
      </c>
      <c r="H1989" s="281">
        <f t="shared" si="536"/>
        <v>0</v>
      </c>
      <c r="I1989" s="281">
        <f>IF(con_EOGJahr=2025,'[2]III_SAV-Details_NB'!AA1995,IF(con_EOGJahr=2026,'[2]III_SAV-Details_NB'!AB1995,'[2]III_SAV-Details_NB'!AC1995))</f>
        <v>0</v>
      </c>
      <c r="J1989" s="282"/>
      <c r="K1989" s="282"/>
      <c r="L1989" s="282"/>
      <c r="M1989" s="282"/>
      <c r="N1989" s="282"/>
      <c r="O1989" s="282"/>
      <c r="P1989" s="52">
        <f t="shared" si="537"/>
        <v>0</v>
      </c>
      <c r="Q1989" s="60"/>
      <c r="R1989" s="53">
        <f t="shared" si="543"/>
        <v>0</v>
      </c>
      <c r="S1989" s="59"/>
      <c r="T1989" s="61"/>
      <c r="U1989" s="342" t="str">
        <f t="shared" si="547"/>
        <v>k.A.</v>
      </c>
      <c r="V1989" s="343" t="str">
        <f t="shared" si="544"/>
        <v>k.A.</v>
      </c>
      <c r="W1989" s="343" t="str">
        <f>IFERROR(IF(OR($D1989="",$E1989=0,con_Ende=0),"k.A.",IF(VLOOKUP($D1989,rng_ND,5,0)="Nein",VLOOKUP($D1989,rng_ND,2,FALSE),MIN(VLOOKUP($D1989,rng_ND,2,FALSE),A_Stammdaten!$B$19-D_SAV!$E1989+1))),"k.A.")</f>
        <v>k.A.</v>
      </c>
      <c r="X1989" s="343" t="str">
        <f t="shared" si="545"/>
        <v>k.A.</v>
      </c>
      <c r="Y1989" s="62"/>
      <c r="Z1989" s="48">
        <f t="shared" si="546"/>
        <v>0</v>
      </c>
      <c r="AA1989" s="457"/>
      <c r="AB1989" s="55">
        <f t="shared" si="538"/>
        <v>0</v>
      </c>
      <c r="AC1989" s="55">
        <f>IF(A_Stammdaten!$B$25="ja",D_SAV!AA1989,D_SAV!AB1989)</f>
        <v>0</v>
      </c>
      <c r="AD1989" s="478">
        <f>IF(AC1989=0,0,IF(U1989-(con_EOGJahr-D_SAV!E1989)&lt;=0,AC1989,AC1989/V1989))</f>
        <v>0</v>
      </c>
      <c r="AE1989" s="478">
        <f>IFERROR(IF(AND(VLOOKUP(D1989,rng_ND,5,FALSE)="Ja",D_SAV!T1989="degressiv"),D_SAV!AC1989*Y1989/100,0),0)</f>
        <v>0</v>
      </c>
      <c r="AF1989" s="55">
        <f>IFERROR(IF(VLOOKUP(D1989,rng_ND,5,FALSE)="Ja",MAX(D_SAV!AD1989:AE1989),D_SAV!AD1989),0)</f>
        <v>0</v>
      </c>
      <c r="AG1989" s="55">
        <f t="shared" si="539"/>
        <v>0</v>
      </c>
      <c r="AH1989" s="55">
        <f t="shared" si="540"/>
        <v>0</v>
      </c>
      <c r="AI1989" s="55">
        <f t="shared" si="541"/>
        <v>0</v>
      </c>
      <c r="AJ1989" s="55">
        <f t="shared" si="542"/>
        <v>0</v>
      </c>
      <c r="AK1989" s="55">
        <f t="shared" ref="AK1989:AK2052" si="548">IF($E1989&gt;=2006,AC1989,con_EKQ*AH1989+(1-con_EKQ)*AC1989)</f>
        <v>0</v>
      </c>
      <c r="AL1989" s="55">
        <f t="shared" ref="AL1989:AL2052" si="549">IF($E1989&gt;=2006,AF1989,con_EKQ*AI1989+(1-con_EKQ)*AF1989)</f>
        <v>0</v>
      </c>
      <c r="AM1989" s="55">
        <f t="shared" ref="AM1989:AM2052" si="550">IF($E1989&gt;=2006,AG1989,con_EKQ*AJ1989+(1-con_EKQ)*AG1989)</f>
        <v>0</v>
      </c>
    </row>
    <row r="1990" spans="1:39" x14ac:dyDescent="0.25">
      <c r="A1990" s="47">
        <v>1986</v>
      </c>
      <c r="B1990" s="358" t="str">
        <f>IF(AND(E1990&lt;&gt;0,D1990&lt;&gt;0,F1990&lt;&gt;0),IF(C1990&lt;&gt;0,CONCATENATE(C1990,"-AGr",VLOOKUP(D1990,Listen!$A$2:$G$45,7,FALSE),"-",E1990,"-",F1990,),CONCATENATE("AGr",VLOOKUP(D1990,Listen!$A$2:$G$45,7,FALSE),"-",E1990,"-",F1990)),"keine vollständige ID")</f>
        <v>keine vollständige ID</v>
      </c>
      <c r="C1990" s="359">
        <f>'[2]III_SAV-Details_NB'!B1996</f>
        <v>0</v>
      </c>
      <c r="D1990" s="359">
        <f>'[2]III_SAV-Details_NB'!C1996</f>
        <v>0</v>
      </c>
      <c r="E1990" s="359">
        <f>'[2]III_SAV-Details_NB'!D1996</f>
        <v>0</v>
      </c>
      <c r="F1990" s="490"/>
      <c r="G1990" s="281">
        <f>'[2]III_SAV-Details_NB'!X1996</f>
        <v>0</v>
      </c>
      <c r="H1990" s="281">
        <f t="shared" ref="H1990:H2053" si="551">+G1990</f>
        <v>0</v>
      </c>
      <c r="I1990" s="281">
        <f>IF(con_EOGJahr=2025,'[2]III_SAV-Details_NB'!AA1996,IF(con_EOGJahr=2026,'[2]III_SAV-Details_NB'!AB1996,'[2]III_SAV-Details_NB'!AC1996))</f>
        <v>0</v>
      </c>
      <c r="J1990" s="282"/>
      <c r="K1990" s="282"/>
      <c r="L1990" s="282"/>
      <c r="M1990" s="282"/>
      <c r="N1990" s="282"/>
      <c r="O1990" s="282"/>
      <c r="P1990" s="52">
        <f t="shared" ref="P1990:P2053" si="552">SUM(I1990:O1990)</f>
        <v>0</v>
      </c>
      <c r="Q1990" s="60"/>
      <c r="R1990" s="53">
        <f t="shared" si="543"/>
        <v>0</v>
      </c>
      <c r="S1990" s="59"/>
      <c r="T1990" s="61"/>
      <c r="U1990" s="342" t="str">
        <f t="shared" si="547"/>
        <v>k.A.</v>
      </c>
      <c r="V1990" s="343" t="str">
        <f t="shared" si="544"/>
        <v>k.A.</v>
      </c>
      <c r="W1990" s="343" t="str">
        <f>IFERROR(IF(OR($D1990="",$E1990=0,con_Ende=0),"k.A.",IF(VLOOKUP($D1990,rng_ND,5,0)="Nein",VLOOKUP($D1990,rng_ND,2,FALSE),MIN(VLOOKUP($D1990,rng_ND,2,FALSE),A_Stammdaten!$B$19-D_SAV!$E1990+1))),"k.A.")</f>
        <v>k.A.</v>
      </c>
      <c r="X1990" s="343" t="str">
        <f t="shared" si="545"/>
        <v>k.A.</v>
      </c>
      <c r="Y1990" s="62"/>
      <c r="Z1990" s="48">
        <f t="shared" si="546"/>
        <v>0</v>
      </c>
      <c r="AA1990" s="457"/>
      <c r="AB1990" s="55">
        <f t="shared" ref="AB1990:AB2053" si="553">R1990</f>
        <v>0</v>
      </c>
      <c r="AC1990" s="55">
        <f>IF(A_Stammdaten!$B$25="ja",D_SAV!AA1990,D_SAV!AB1990)</f>
        <v>0</v>
      </c>
      <c r="AD1990" s="478">
        <f>IF(AC1990=0,0,IF(U1990-(con_EOGJahr-D_SAV!E1990)&lt;=0,AC1990,AC1990/V1990))</f>
        <v>0</v>
      </c>
      <c r="AE1990" s="478">
        <f>IFERROR(IF(AND(VLOOKUP(D1990,rng_ND,5,FALSE)="Ja",D_SAV!T1990="degressiv"),D_SAV!AC1990*Y1990/100,0),0)</f>
        <v>0</v>
      </c>
      <c r="AF1990" s="55">
        <f>IFERROR(IF(VLOOKUP(D1990,rng_ND,5,FALSE)="Ja",MAX(D_SAV!AD1990:AE1990),D_SAV!AD1990),0)</f>
        <v>0</v>
      </c>
      <c r="AG1990" s="55">
        <f t="shared" ref="AG1990:AG2053" si="554">AC1990-AF1990</f>
        <v>0</v>
      </c>
      <c r="AH1990" s="55">
        <f t="shared" ref="AH1990:AH2053" si="555">IF($E1990&gt;=2006,0,AC1990*$Z1990)</f>
        <v>0</v>
      </c>
      <c r="AI1990" s="55">
        <f t="shared" ref="AI1990:AI2053" si="556">IF($E1990&gt;=2006,0,AF1990*$Z1990)</f>
        <v>0</v>
      </c>
      <c r="AJ1990" s="55">
        <f t="shared" ref="AJ1990:AJ2053" si="557">IF($E1990&gt;=2006,0,AG1990*$Z1990)</f>
        <v>0</v>
      </c>
      <c r="AK1990" s="55">
        <f t="shared" si="548"/>
        <v>0</v>
      </c>
      <c r="AL1990" s="55">
        <f t="shared" si="549"/>
        <v>0</v>
      </c>
      <c r="AM1990" s="55">
        <f t="shared" si="550"/>
        <v>0</v>
      </c>
    </row>
    <row r="1991" spans="1:39" x14ac:dyDescent="0.25">
      <c r="A1991" s="47">
        <v>1987</v>
      </c>
      <c r="B1991" s="358" t="str">
        <f>IF(AND(E1991&lt;&gt;0,D1991&lt;&gt;0,F1991&lt;&gt;0),IF(C1991&lt;&gt;0,CONCATENATE(C1991,"-AGr",VLOOKUP(D1991,Listen!$A$2:$G$45,7,FALSE),"-",E1991,"-",F1991,),CONCATENATE("AGr",VLOOKUP(D1991,Listen!$A$2:$G$45,7,FALSE),"-",E1991,"-",F1991)),"keine vollständige ID")</f>
        <v>keine vollständige ID</v>
      </c>
      <c r="C1991" s="359">
        <f>'[2]III_SAV-Details_NB'!B1997</f>
        <v>0</v>
      </c>
      <c r="D1991" s="359">
        <f>'[2]III_SAV-Details_NB'!C1997</f>
        <v>0</v>
      </c>
      <c r="E1991" s="359">
        <f>'[2]III_SAV-Details_NB'!D1997</f>
        <v>0</v>
      </c>
      <c r="F1991" s="490"/>
      <c r="G1991" s="281">
        <f>'[2]III_SAV-Details_NB'!X1997</f>
        <v>0</v>
      </c>
      <c r="H1991" s="281">
        <f t="shared" si="551"/>
        <v>0</v>
      </c>
      <c r="I1991" s="281">
        <f>IF(con_EOGJahr=2025,'[2]III_SAV-Details_NB'!AA1997,IF(con_EOGJahr=2026,'[2]III_SAV-Details_NB'!AB1997,'[2]III_SAV-Details_NB'!AC1997))</f>
        <v>0</v>
      </c>
      <c r="J1991" s="282"/>
      <c r="K1991" s="282"/>
      <c r="L1991" s="282"/>
      <c r="M1991" s="282"/>
      <c r="N1991" s="282"/>
      <c r="O1991" s="282"/>
      <c r="P1991" s="52">
        <f t="shared" si="552"/>
        <v>0</v>
      </c>
      <c r="Q1991" s="60"/>
      <c r="R1991" s="53">
        <f t="shared" si="543"/>
        <v>0</v>
      </c>
      <c r="S1991" s="59"/>
      <c r="T1991" s="61"/>
      <c r="U1991" s="342" t="str">
        <f t="shared" si="547"/>
        <v>k.A.</v>
      </c>
      <c r="V1991" s="343" t="str">
        <f t="shared" si="544"/>
        <v>k.A.</v>
      </c>
      <c r="W1991" s="343" t="str">
        <f>IFERROR(IF(OR($D1991="",$E1991=0,con_Ende=0),"k.A.",IF(VLOOKUP($D1991,rng_ND,5,0)="Nein",VLOOKUP($D1991,rng_ND,2,FALSE),MIN(VLOOKUP($D1991,rng_ND,2,FALSE),A_Stammdaten!$B$19-D_SAV!$E1991+1))),"k.A.")</f>
        <v>k.A.</v>
      </c>
      <c r="X1991" s="343" t="str">
        <f t="shared" si="545"/>
        <v>k.A.</v>
      </c>
      <c r="Y1991" s="62"/>
      <c r="Z1991" s="48">
        <f t="shared" si="546"/>
        <v>0</v>
      </c>
      <c r="AA1991" s="457"/>
      <c r="AB1991" s="55">
        <f t="shared" si="553"/>
        <v>0</v>
      </c>
      <c r="AC1991" s="55">
        <f>IF(A_Stammdaten!$B$25="ja",D_SAV!AA1991,D_SAV!AB1991)</f>
        <v>0</v>
      </c>
      <c r="AD1991" s="478">
        <f>IF(AC1991=0,0,IF(U1991-(con_EOGJahr-D_SAV!E1991)&lt;=0,AC1991,AC1991/V1991))</f>
        <v>0</v>
      </c>
      <c r="AE1991" s="478">
        <f>IFERROR(IF(AND(VLOOKUP(D1991,rng_ND,5,FALSE)="Ja",D_SAV!T1991="degressiv"),D_SAV!AC1991*Y1991/100,0),0)</f>
        <v>0</v>
      </c>
      <c r="AF1991" s="55">
        <f>IFERROR(IF(VLOOKUP(D1991,rng_ND,5,FALSE)="Ja",MAX(D_SAV!AD1991:AE1991),D_SAV!AD1991),0)</f>
        <v>0</v>
      </c>
      <c r="AG1991" s="55">
        <f t="shared" si="554"/>
        <v>0</v>
      </c>
      <c r="AH1991" s="55">
        <f t="shared" si="555"/>
        <v>0</v>
      </c>
      <c r="AI1991" s="55">
        <f t="shared" si="556"/>
        <v>0</v>
      </c>
      <c r="AJ1991" s="55">
        <f t="shared" si="557"/>
        <v>0</v>
      </c>
      <c r="AK1991" s="55">
        <f t="shared" si="548"/>
        <v>0</v>
      </c>
      <c r="AL1991" s="55">
        <f t="shared" si="549"/>
        <v>0</v>
      </c>
      <c r="AM1991" s="55">
        <f t="shared" si="550"/>
        <v>0</v>
      </c>
    </row>
    <row r="1992" spans="1:39" x14ac:dyDescent="0.25">
      <c r="A1992" s="47">
        <v>1988</v>
      </c>
      <c r="B1992" s="358" t="str">
        <f>IF(AND(E1992&lt;&gt;0,D1992&lt;&gt;0,F1992&lt;&gt;0),IF(C1992&lt;&gt;0,CONCATENATE(C1992,"-AGr",VLOOKUP(D1992,Listen!$A$2:$G$45,7,FALSE),"-",E1992,"-",F1992,),CONCATENATE("AGr",VLOOKUP(D1992,Listen!$A$2:$G$45,7,FALSE),"-",E1992,"-",F1992)),"keine vollständige ID")</f>
        <v>keine vollständige ID</v>
      </c>
      <c r="C1992" s="359">
        <f>'[2]III_SAV-Details_NB'!B1998</f>
        <v>0</v>
      </c>
      <c r="D1992" s="359">
        <f>'[2]III_SAV-Details_NB'!C1998</f>
        <v>0</v>
      </c>
      <c r="E1992" s="359">
        <f>'[2]III_SAV-Details_NB'!D1998</f>
        <v>0</v>
      </c>
      <c r="F1992" s="490"/>
      <c r="G1992" s="281">
        <f>'[2]III_SAV-Details_NB'!X1998</f>
        <v>0</v>
      </c>
      <c r="H1992" s="281">
        <f t="shared" si="551"/>
        <v>0</v>
      </c>
      <c r="I1992" s="281">
        <f>IF(con_EOGJahr=2025,'[2]III_SAV-Details_NB'!AA1998,IF(con_EOGJahr=2026,'[2]III_SAV-Details_NB'!AB1998,'[2]III_SAV-Details_NB'!AC1998))</f>
        <v>0</v>
      </c>
      <c r="J1992" s="282"/>
      <c r="K1992" s="282"/>
      <c r="L1992" s="282"/>
      <c r="M1992" s="282"/>
      <c r="N1992" s="282"/>
      <c r="O1992" s="282"/>
      <c r="P1992" s="52">
        <f t="shared" si="552"/>
        <v>0</v>
      </c>
      <c r="Q1992" s="60"/>
      <c r="R1992" s="53">
        <f t="shared" si="543"/>
        <v>0</v>
      </c>
      <c r="S1992" s="59"/>
      <c r="T1992" s="61"/>
      <c r="U1992" s="342" t="str">
        <f t="shared" si="547"/>
        <v>k.A.</v>
      </c>
      <c r="V1992" s="343" t="str">
        <f t="shared" si="544"/>
        <v>k.A.</v>
      </c>
      <c r="W1992" s="343" t="str">
        <f>IFERROR(IF(OR($D1992="",$E1992=0,con_Ende=0),"k.A.",IF(VLOOKUP($D1992,rng_ND,5,0)="Nein",VLOOKUP($D1992,rng_ND,2,FALSE),MIN(VLOOKUP($D1992,rng_ND,2,FALSE),A_Stammdaten!$B$19-D_SAV!$E1992+1))),"k.A.")</f>
        <v>k.A.</v>
      </c>
      <c r="X1992" s="343" t="str">
        <f t="shared" si="545"/>
        <v>k.A.</v>
      </c>
      <c r="Y1992" s="62"/>
      <c r="Z1992" s="48">
        <f t="shared" si="546"/>
        <v>0</v>
      </c>
      <c r="AA1992" s="457"/>
      <c r="AB1992" s="55">
        <f t="shared" si="553"/>
        <v>0</v>
      </c>
      <c r="AC1992" s="55">
        <f>IF(A_Stammdaten!$B$25="ja",D_SAV!AA1992,D_SAV!AB1992)</f>
        <v>0</v>
      </c>
      <c r="AD1992" s="478">
        <f>IF(AC1992=0,0,IF(U1992-(con_EOGJahr-D_SAV!E1992)&lt;=0,AC1992,AC1992/V1992))</f>
        <v>0</v>
      </c>
      <c r="AE1992" s="478">
        <f>IFERROR(IF(AND(VLOOKUP(D1992,rng_ND,5,FALSE)="Ja",D_SAV!T1992="degressiv"),D_SAV!AC1992*Y1992/100,0),0)</f>
        <v>0</v>
      </c>
      <c r="AF1992" s="55">
        <f>IFERROR(IF(VLOOKUP(D1992,rng_ND,5,FALSE)="Ja",MAX(D_SAV!AD1992:AE1992),D_SAV!AD1992),0)</f>
        <v>0</v>
      </c>
      <c r="AG1992" s="55">
        <f t="shared" si="554"/>
        <v>0</v>
      </c>
      <c r="AH1992" s="55">
        <f t="shared" si="555"/>
        <v>0</v>
      </c>
      <c r="AI1992" s="55">
        <f t="shared" si="556"/>
        <v>0</v>
      </c>
      <c r="AJ1992" s="55">
        <f t="shared" si="557"/>
        <v>0</v>
      </c>
      <c r="AK1992" s="55">
        <f t="shared" si="548"/>
        <v>0</v>
      </c>
      <c r="AL1992" s="55">
        <f t="shared" si="549"/>
        <v>0</v>
      </c>
      <c r="AM1992" s="55">
        <f t="shared" si="550"/>
        <v>0</v>
      </c>
    </row>
    <row r="1993" spans="1:39" x14ac:dyDescent="0.25">
      <c r="A1993" s="47">
        <v>1989</v>
      </c>
      <c r="B1993" s="358" t="str">
        <f>IF(AND(E1993&lt;&gt;0,D1993&lt;&gt;0,F1993&lt;&gt;0),IF(C1993&lt;&gt;0,CONCATENATE(C1993,"-AGr",VLOOKUP(D1993,Listen!$A$2:$G$45,7,FALSE),"-",E1993,"-",F1993,),CONCATENATE("AGr",VLOOKUP(D1993,Listen!$A$2:$G$45,7,FALSE),"-",E1993,"-",F1993)),"keine vollständige ID")</f>
        <v>keine vollständige ID</v>
      </c>
      <c r="C1993" s="359">
        <f>'[2]III_SAV-Details_NB'!B1999</f>
        <v>0</v>
      </c>
      <c r="D1993" s="359">
        <f>'[2]III_SAV-Details_NB'!C1999</f>
        <v>0</v>
      </c>
      <c r="E1993" s="359">
        <f>'[2]III_SAV-Details_NB'!D1999</f>
        <v>0</v>
      </c>
      <c r="F1993" s="490"/>
      <c r="G1993" s="281">
        <f>'[2]III_SAV-Details_NB'!X1999</f>
        <v>0</v>
      </c>
      <c r="H1993" s="281">
        <f t="shared" si="551"/>
        <v>0</v>
      </c>
      <c r="I1993" s="281">
        <f>IF(con_EOGJahr=2025,'[2]III_SAV-Details_NB'!AA1999,IF(con_EOGJahr=2026,'[2]III_SAV-Details_NB'!AB1999,'[2]III_SAV-Details_NB'!AC1999))</f>
        <v>0</v>
      </c>
      <c r="J1993" s="282"/>
      <c r="K1993" s="282"/>
      <c r="L1993" s="282"/>
      <c r="M1993" s="282"/>
      <c r="N1993" s="282"/>
      <c r="O1993" s="282"/>
      <c r="P1993" s="52">
        <f t="shared" si="552"/>
        <v>0</v>
      </c>
      <c r="Q1993" s="60"/>
      <c r="R1993" s="53">
        <f t="shared" si="543"/>
        <v>0</v>
      </c>
      <c r="S1993" s="59"/>
      <c r="T1993" s="61"/>
      <c r="U1993" s="342" t="str">
        <f t="shared" si="547"/>
        <v>k.A.</v>
      </c>
      <c r="V1993" s="343" t="str">
        <f t="shared" si="544"/>
        <v>k.A.</v>
      </c>
      <c r="W1993" s="343" t="str">
        <f>IFERROR(IF(OR($D1993="",$E1993=0,con_Ende=0),"k.A.",IF(VLOOKUP($D1993,rng_ND,5,0)="Nein",VLOOKUP($D1993,rng_ND,2,FALSE),MIN(VLOOKUP($D1993,rng_ND,2,FALSE),A_Stammdaten!$B$19-D_SAV!$E1993+1))),"k.A.")</f>
        <v>k.A.</v>
      </c>
      <c r="X1993" s="343" t="str">
        <f t="shared" si="545"/>
        <v>k.A.</v>
      </c>
      <c r="Y1993" s="62"/>
      <c r="Z1993" s="48">
        <f t="shared" si="546"/>
        <v>0</v>
      </c>
      <c r="AA1993" s="457"/>
      <c r="AB1993" s="55">
        <f t="shared" si="553"/>
        <v>0</v>
      </c>
      <c r="AC1993" s="55">
        <f>IF(A_Stammdaten!$B$25="ja",D_SAV!AA1993,D_SAV!AB1993)</f>
        <v>0</v>
      </c>
      <c r="AD1993" s="478">
        <f>IF(AC1993=0,0,IF(U1993-(con_EOGJahr-D_SAV!E1993)&lt;=0,AC1993,AC1993/V1993))</f>
        <v>0</v>
      </c>
      <c r="AE1993" s="478">
        <f>IFERROR(IF(AND(VLOOKUP(D1993,rng_ND,5,FALSE)="Ja",D_SAV!T1993="degressiv"),D_SAV!AC1993*Y1993/100,0),0)</f>
        <v>0</v>
      </c>
      <c r="AF1993" s="55">
        <f>IFERROR(IF(VLOOKUP(D1993,rng_ND,5,FALSE)="Ja",MAX(D_SAV!AD1993:AE1993),D_SAV!AD1993),0)</f>
        <v>0</v>
      </c>
      <c r="AG1993" s="55">
        <f t="shared" si="554"/>
        <v>0</v>
      </c>
      <c r="AH1993" s="55">
        <f t="shared" si="555"/>
        <v>0</v>
      </c>
      <c r="AI1993" s="55">
        <f t="shared" si="556"/>
        <v>0</v>
      </c>
      <c r="AJ1993" s="55">
        <f t="shared" si="557"/>
        <v>0</v>
      </c>
      <c r="AK1993" s="55">
        <f t="shared" si="548"/>
        <v>0</v>
      </c>
      <c r="AL1993" s="55">
        <f t="shared" si="549"/>
        <v>0</v>
      </c>
      <c r="AM1993" s="55">
        <f t="shared" si="550"/>
        <v>0</v>
      </c>
    </row>
    <row r="1994" spans="1:39" x14ac:dyDescent="0.25">
      <c r="A1994" s="47">
        <v>1990</v>
      </c>
      <c r="B1994" s="358" t="str">
        <f>IF(AND(E1994&lt;&gt;0,D1994&lt;&gt;0,F1994&lt;&gt;0),IF(C1994&lt;&gt;0,CONCATENATE(C1994,"-AGr",VLOOKUP(D1994,Listen!$A$2:$G$45,7,FALSE),"-",E1994,"-",F1994,),CONCATENATE("AGr",VLOOKUP(D1994,Listen!$A$2:$G$45,7,FALSE),"-",E1994,"-",F1994)),"keine vollständige ID")</f>
        <v>keine vollständige ID</v>
      </c>
      <c r="C1994" s="359">
        <f>'[2]III_SAV-Details_NB'!B2000</f>
        <v>0</v>
      </c>
      <c r="D1994" s="359">
        <f>'[2]III_SAV-Details_NB'!C2000</f>
        <v>0</v>
      </c>
      <c r="E1994" s="359">
        <f>'[2]III_SAV-Details_NB'!D2000</f>
        <v>0</v>
      </c>
      <c r="F1994" s="490"/>
      <c r="G1994" s="281">
        <f>'[2]III_SAV-Details_NB'!X2000</f>
        <v>0</v>
      </c>
      <c r="H1994" s="281">
        <f t="shared" si="551"/>
        <v>0</v>
      </c>
      <c r="I1994" s="281">
        <f>IF(con_EOGJahr=2025,'[2]III_SAV-Details_NB'!AA2000,IF(con_EOGJahr=2026,'[2]III_SAV-Details_NB'!AB2000,'[2]III_SAV-Details_NB'!AC2000))</f>
        <v>0</v>
      </c>
      <c r="J1994" s="282"/>
      <c r="K1994" s="282"/>
      <c r="L1994" s="282"/>
      <c r="M1994" s="282"/>
      <c r="N1994" s="282"/>
      <c r="O1994" s="282"/>
      <c r="P1994" s="52">
        <f t="shared" si="552"/>
        <v>0</v>
      </c>
      <c r="Q1994" s="60"/>
      <c r="R1994" s="53">
        <f t="shared" si="543"/>
        <v>0</v>
      </c>
      <c r="S1994" s="59"/>
      <c r="T1994" s="61"/>
      <c r="U1994" s="342" t="str">
        <f t="shared" si="547"/>
        <v>k.A.</v>
      </c>
      <c r="V1994" s="343" t="str">
        <f t="shared" si="544"/>
        <v>k.A.</v>
      </c>
      <c r="W1994" s="343" t="str">
        <f>IFERROR(IF(OR($D1994="",$E1994=0,con_Ende=0),"k.A.",IF(VLOOKUP($D1994,rng_ND,5,0)="Nein",VLOOKUP($D1994,rng_ND,2,FALSE),MIN(VLOOKUP($D1994,rng_ND,2,FALSE),A_Stammdaten!$B$19-D_SAV!$E1994+1))),"k.A.")</f>
        <v>k.A.</v>
      </c>
      <c r="X1994" s="343" t="str">
        <f t="shared" si="545"/>
        <v>k.A.</v>
      </c>
      <c r="Y1994" s="62"/>
      <c r="Z1994" s="48">
        <f t="shared" si="546"/>
        <v>0</v>
      </c>
      <c r="AA1994" s="457"/>
      <c r="AB1994" s="55">
        <f t="shared" si="553"/>
        <v>0</v>
      </c>
      <c r="AC1994" s="55">
        <f>IF(A_Stammdaten!$B$25="ja",D_SAV!AA1994,D_SAV!AB1994)</f>
        <v>0</v>
      </c>
      <c r="AD1994" s="478">
        <f>IF(AC1994=0,0,IF(U1994-(con_EOGJahr-D_SAV!E1994)&lt;=0,AC1994,AC1994/V1994))</f>
        <v>0</v>
      </c>
      <c r="AE1994" s="478">
        <f>IFERROR(IF(AND(VLOOKUP(D1994,rng_ND,5,FALSE)="Ja",D_SAV!T1994="degressiv"),D_SAV!AC1994*Y1994/100,0),0)</f>
        <v>0</v>
      </c>
      <c r="AF1994" s="55">
        <f>IFERROR(IF(VLOOKUP(D1994,rng_ND,5,FALSE)="Ja",MAX(D_SAV!AD1994:AE1994),D_SAV!AD1994),0)</f>
        <v>0</v>
      </c>
      <c r="AG1994" s="55">
        <f t="shared" si="554"/>
        <v>0</v>
      </c>
      <c r="AH1994" s="55">
        <f t="shared" si="555"/>
        <v>0</v>
      </c>
      <c r="AI1994" s="55">
        <f t="shared" si="556"/>
        <v>0</v>
      </c>
      <c r="AJ1994" s="55">
        <f t="shared" si="557"/>
        <v>0</v>
      </c>
      <c r="AK1994" s="55">
        <f t="shared" si="548"/>
        <v>0</v>
      </c>
      <c r="AL1994" s="55">
        <f t="shared" si="549"/>
        <v>0</v>
      </c>
      <c r="AM1994" s="55">
        <f t="shared" si="550"/>
        <v>0</v>
      </c>
    </row>
    <row r="1995" spans="1:39" x14ac:dyDescent="0.25">
      <c r="A1995" s="47">
        <v>1991</v>
      </c>
      <c r="B1995" s="358" t="str">
        <f>IF(AND(E1995&lt;&gt;0,D1995&lt;&gt;0,F1995&lt;&gt;0),IF(C1995&lt;&gt;0,CONCATENATE(C1995,"-AGr",VLOOKUP(D1995,Listen!$A$2:$G$45,7,FALSE),"-",E1995,"-",F1995,),CONCATENATE("AGr",VLOOKUP(D1995,Listen!$A$2:$G$45,7,FALSE),"-",E1995,"-",F1995)),"keine vollständige ID")</f>
        <v>keine vollständige ID</v>
      </c>
      <c r="C1995" s="359">
        <f>'[2]III_SAV-Details_NB'!B2001</f>
        <v>0</v>
      </c>
      <c r="D1995" s="359">
        <f>'[2]III_SAV-Details_NB'!C2001</f>
        <v>0</v>
      </c>
      <c r="E1995" s="359">
        <f>'[2]III_SAV-Details_NB'!D2001</f>
        <v>0</v>
      </c>
      <c r="F1995" s="490"/>
      <c r="G1995" s="281">
        <f>'[2]III_SAV-Details_NB'!X2001</f>
        <v>0</v>
      </c>
      <c r="H1995" s="281">
        <f t="shared" si="551"/>
        <v>0</v>
      </c>
      <c r="I1995" s="281">
        <f>IF(con_EOGJahr=2025,'[2]III_SAV-Details_NB'!AA2001,IF(con_EOGJahr=2026,'[2]III_SAV-Details_NB'!AB2001,'[2]III_SAV-Details_NB'!AC2001))</f>
        <v>0</v>
      </c>
      <c r="J1995" s="282"/>
      <c r="K1995" s="282"/>
      <c r="L1995" s="282"/>
      <c r="M1995" s="282"/>
      <c r="N1995" s="282"/>
      <c r="O1995" s="282"/>
      <c r="P1995" s="52">
        <f t="shared" si="552"/>
        <v>0</v>
      </c>
      <c r="Q1995" s="60"/>
      <c r="R1995" s="53">
        <f t="shared" si="543"/>
        <v>0</v>
      </c>
      <c r="S1995" s="59"/>
      <c r="T1995" s="61"/>
      <c r="U1995" s="342" t="str">
        <f t="shared" si="547"/>
        <v>k.A.</v>
      </c>
      <c r="V1995" s="343" t="str">
        <f t="shared" si="544"/>
        <v>k.A.</v>
      </c>
      <c r="W1995" s="343" t="str">
        <f>IFERROR(IF(OR($D1995="",$E1995=0,con_Ende=0),"k.A.",IF(VLOOKUP($D1995,rng_ND,5,0)="Nein",VLOOKUP($D1995,rng_ND,2,FALSE),MIN(VLOOKUP($D1995,rng_ND,2,FALSE),A_Stammdaten!$B$19-D_SAV!$E1995+1))),"k.A.")</f>
        <v>k.A.</v>
      </c>
      <c r="X1995" s="343" t="str">
        <f t="shared" si="545"/>
        <v>k.A.</v>
      </c>
      <c r="Y1995" s="62"/>
      <c r="Z1995" s="48">
        <f t="shared" si="546"/>
        <v>0</v>
      </c>
      <c r="AA1995" s="457"/>
      <c r="AB1995" s="55">
        <f t="shared" si="553"/>
        <v>0</v>
      </c>
      <c r="AC1995" s="55">
        <f>IF(A_Stammdaten!$B$25="ja",D_SAV!AA1995,D_SAV!AB1995)</f>
        <v>0</v>
      </c>
      <c r="AD1995" s="478">
        <f>IF(AC1995=0,0,IF(U1995-(con_EOGJahr-D_SAV!E1995)&lt;=0,AC1995,AC1995/V1995))</f>
        <v>0</v>
      </c>
      <c r="AE1995" s="478">
        <f>IFERROR(IF(AND(VLOOKUP(D1995,rng_ND,5,FALSE)="Ja",D_SAV!T1995="degressiv"),D_SAV!AC1995*Y1995/100,0),0)</f>
        <v>0</v>
      </c>
      <c r="AF1995" s="55">
        <f>IFERROR(IF(VLOOKUP(D1995,rng_ND,5,FALSE)="Ja",MAX(D_SAV!AD1995:AE1995),D_SAV!AD1995),0)</f>
        <v>0</v>
      </c>
      <c r="AG1995" s="55">
        <f t="shared" si="554"/>
        <v>0</v>
      </c>
      <c r="AH1995" s="55">
        <f t="shared" si="555"/>
        <v>0</v>
      </c>
      <c r="AI1995" s="55">
        <f t="shared" si="556"/>
        <v>0</v>
      </c>
      <c r="AJ1995" s="55">
        <f t="shared" si="557"/>
        <v>0</v>
      </c>
      <c r="AK1995" s="55">
        <f t="shared" si="548"/>
        <v>0</v>
      </c>
      <c r="AL1995" s="55">
        <f t="shared" si="549"/>
        <v>0</v>
      </c>
      <c r="AM1995" s="55">
        <f t="shared" si="550"/>
        <v>0</v>
      </c>
    </row>
    <row r="1996" spans="1:39" x14ac:dyDescent="0.25">
      <c r="A1996" s="47">
        <v>1992</v>
      </c>
      <c r="B1996" s="358" t="str">
        <f>IF(AND(E1996&lt;&gt;0,D1996&lt;&gt;0,F1996&lt;&gt;0),IF(C1996&lt;&gt;0,CONCATENATE(C1996,"-AGr",VLOOKUP(D1996,Listen!$A$2:$G$45,7,FALSE),"-",E1996,"-",F1996,),CONCATENATE("AGr",VLOOKUP(D1996,Listen!$A$2:$G$45,7,FALSE),"-",E1996,"-",F1996)),"keine vollständige ID")</f>
        <v>keine vollständige ID</v>
      </c>
      <c r="C1996" s="359">
        <f>'[2]III_SAV-Details_NB'!B2002</f>
        <v>0</v>
      </c>
      <c r="D1996" s="359">
        <f>'[2]III_SAV-Details_NB'!C2002</f>
        <v>0</v>
      </c>
      <c r="E1996" s="359">
        <f>'[2]III_SAV-Details_NB'!D2002</f>
        <v>0</v>
      </c>
      <c r="F1996" s="490"/>
      <c r="G1996" s="281">
        <f>'[2]III_SAV-Details_NB'!X2002</f>
        <v>0</v>
      </c>
      <c r="H1996" s="281">
        <f t="shared" si="551"/>
        <v>0</v>
      </c>
      <c r="I1996" s="281">
        <f>IF(con_EOGJahr=2025,'[2]III_SAV-Details_NB'!AA2002,IF(con_EOGJahr=2026,'[2]III_SAV-Details_NB'!AB2002,'[2]III_SAV-Details_NB'!AC2002))</f>
        <v>0</v>
      </c>
      <c r="J1996" s="282"/>
      <c r="K1996" s="282"/>
      <c r="L1996" s="282"/>
      <c r="M1996" s="282"/>
      <c r="N1996" s="282"/>
      <c r="O1996" s="282"/>
      <c r="P1996" s="52">
        <f t="shared" si="552"/>
        <v>0</v>
      </c>
      <c r="Q1996" s="60"/>
      <c r="R1996" s="53">
        <f t="shared" si="543"/>
        <v>0</v>
      </c>
      <c r="S1996" s="59"/>
      <c r="T1996" s="61"/>
      <c r="U1996" s="342" t="str">
        <f t="shared" si="547"/>
        <v>k.A.</v>
      </c>
      <c r="V1996" s="343" t="str">
        <f t="shared" si="544"/>
        <v>k.A.</v>
      </c>
      <c r="W1996" s="343" t="str">
        <f>IFERROR(IF(OR($D1996="",$E1996=0,con_Ende=0),"k.A.",IF(VLOOKUP($D1996,rng_ND,5,0)="Nein",VLOOKUP($D1996,rng_ND,2,FALSE),MIN(VLOOKUP($D1996,rng_ND,2,FALSE),A_Stammdaten!$B$19-D_SAV!$E1996+1))),"k.A.")</f>
        <v>k.A.</v>
      </c>
      <c r="X1996" s="343" t="str">
        <f t="shared" si="545"/>
        <v>k.A.</v>
      </c>
      <c r="Y1996" s="62"/>
      <c r="Z1996" s="48">
        <f t="shared" si="546"/>
        <v>0</v>
      </c>
      <c r="AA1996" s="457"/>
      <c r="AB1996" s="55">
        <f t="shared" si="553"/>
        <v>0</v>
      </c>
      <c r="AC1996" s="55">
        <f>IF(A_Stammdaten!$B$25="ja",D_SAV!AA1996,D_SAV!AB1996)</f>
        <v>0</v>
      </c>
      <c r="AD1996" s="478">
        <f>IF(AC1996=0,0,IF(U1996-(con_EOGJahr-D_SAV!E1996)&lt;=0,AC1996,AC1996/V1996))</f>
        <v>0</v>
      </c>
      <c r="AE1996" s="478">
        <f>IFERROR(IF(AND(VLOOKUP(D1996,rng_ND,5,FALSE)="Ja",D_SAV!T1996="degressiv"),D_SAV!AC1996*Y1996/100,0),0)</f>
        <v>0</v>
      </c>
      <c r="AF1996" s="55">
        <f>IFERROR(IF(VLOOKUP(D1996,rng_ND,5,FALSE)="Ja",MAX(D_SAV!AD1996:AE1996),D_SAV!AD1996),0)</f>
        <v>0</v>
      </c>
      <c r="AG1996" s="55">
        <f t="shared" si="554"/>
        <v>0</v>
      </c>
      <c r="AH1996" s="55">
        <f t="shared" si="555"/>
        <v>0</v>
      </c>
      <c r="AI1996" s="55">
        <f t="shared" si="556"/>
        <v>0</v>
      </c>
      <c r="AJ1996" s="55">
        <f t="shared" si="557"/>
        <v>0</v>
      </c>
      <c r="AK1996" s="55">
        <f t="shared" si="548"/>
        <v>0</v>
      </c>
      <c r="AL1996" s="55">
        <f t="shared" si="549"/>
        <v>0</v>
      </c>
      <c r="AM1996" s="55">
        <f t="shared" si="550"/>
        <v>0</v>
      </c>
    </row>
    <row r="1997" spans="1:39" x14ac:dyDescent="0.25">
      <c r="A1997" s="47">
        <v>1993</v>
      </c>
      <c r="B1997" s="358" t="str">
        <f>IF(AND(E1997&lt;&gt;0,D1997&lt;&gt;0,F1997&lt;&gt;0),IF(C1997&lt;&gt;0,CONCATENATE(C1997,"-AGr",VLOOKUP(D1997,Listen!$A$2:$G$45,7,FALSE),"-",E1997,"-",F1997,),CONCATENATE("AGr",VLOOKUP(D1997,Listen!$A$2:$G$45,7,FALSE),"-",E1997,"-",F1997)),"keine vollständige ID")</f>
        <v>keine vollständige ID</v>
      </c>
      <c r="C1997" s="359">
        <f>'[2]III_SAV-Details_NB'!B2003</f>
        <v>0</v>
      </c>
      <c r="D1997" s="359">
        <f>'[2]III_SAV-Details_NB'!C2003</f>
        <v>0</v>
      </c>
      <c r="E1997" s="359">
        <f>'[2]III_SAV-Details_NB'!D2003</f>
        <v>0</v>
      </c>
      <c r="F1997" s="490"/>
      <c r="G1997" s="281">
        <f>'[2]III_SAV-Details_NB'!X2003</f>
        <v>0</v>
      </c>
      <c r="H1997" s="281">
        <f t="shared" si="551"/>
        <v>0</v>
      </c>
      <c r="I1997" s="281">
        <f>IF(con_EOGJahr=2025,'[2]III_SAV-Details_NB'!AA2003,IF(con_EOGJahr=2026,'[2]III_SAV-Details_NB'!AB2003,'[2]III_SAV-Details_NB'!AC2003))</f>
        <v>0</v>
      </c>
      <c r="J1997" s="282"/>
      <c r="K1997" s="282"/>
      <c r="L1997" s="282"/>
      <c r="M1997" s="282"/>
      <c r="N1997" s="282"/>
      <c r="O1997" s="282"/>
      <c r="P1997" s="52">
        <f t="shared" si="552"/>
        <v>0</v>
      </c>
      <c r="Q1997" s="60"/>
      <c r="R1997" s="53">
        <f t="shared" si="543"/>
        <v>0</v>
      </c>
      <c r="S1997" s="59"/>
      <c r="T1997" s="61"/>
      <c r="U1997" s="342" t="str">
        <f t="shared" si="547"/>
        <v>k.A.</v>
      </c>
      <c r="V1997" s="343" t="str">
        <f t="shared" si="544"/>
        <v>k.A.</v>
      </c>
      <c r="W1997" s="343" t="str">
        <f>IFERROR(IF(OR($D1997="",$E1997=0,con_Ende=0),"k.A.",IF(VLOOKUP($D1997,rng_ND,5,0)="Nein",VLOOKUP($D1997,rng_ND,2,FALSE),MIN(VLOOKUP($D1997,rng_ND,2,FALSE),A_Stammdaten!$B$19-D_SAV!$E1997+1))),"k.A.")</f>
        <v>k.A.</v>
      </c>
      <c r="X1997" s="343" t="str">
        <f t="shared" si="545"/>
        <v>k.A.</v>
      </c>
      <c r="Y1997" s="62"/>
      <c r="Z1997" s="48">
        <f t="shared" si="546"/>
        <v>0</v>
      </c>
      <c r="AA1997" s="457"/>
      <c r="AB1997" s="55">
        <f t="shared" si="553"/>
        <v>0</v>
      </c>
      <c r="AC1997" s="55">
        <f>IF(A_Stammdaten!$B$25="ja",D_SAV!AA1997,D_SAV!AB1997)</f>
        <v>0</v>
      </c>
      <c r="AD1997" s="478">
        <f>IF(AC1997=0,0,IF(U1997-(con_EOGJahr-D_SAV!E1997)&lt;=0,AC1997,AC1997/V1997))</f>
        <v>0</v>
      </c>
      <c r="AE1997" s="478">
        <f>IFERROR(IF(AND(VLOOKUP(D1997,rng_ND,5,FALSE)="Ja",D_SAV!T1997="degressiv"),D_SAV!AC1997*Y1997/100,0),0)</f>
        <v>0</v>
      </c>
      <c r="AF1997" s="55">
        <f>IFERROR(IF(VLOOKUP(D1997,rng_ND,5,FALSE)="Ja",MAX(D_SAV!AD1997:AE1997),D_SAV!AD1997),0)</f>
        <v>0</v>
      </c>
      <c r="AG1997" s="55">
        <f t="shared" si="554"/>
        <v>0</v>
      </c>
      <c r="AH1997" s="55">
        <f t="shared" si="555"/>
        <v>0</v>
      </c>
      <c r="AI1997" s="55">
        <f t="shared" si="556"/>
        <v>0</v>
      </c>
      <c r="AJ1997" s="55">
        <f t="shared" si="557"/>
        <v>0</v>
      </c>
      <c r="AK1997" s="55">
        <f t="shared" si="548"/>
        <v>0</v>
      </c>
      <c r="AL1997" s="55">
        <f t="shared" si="549"/>
        <v>0</v>
      </c>
      <c r="AM1997" s="55">
        <f t="shared" si="550"/>
        <v>0</v>
      </c>
    </row>
    <row r="1998" spans="1:39" x14ac:dyDescent="0.25">
      <c r="A1998" s="47">
        <v>1994</v>
      </c>
      <c r="B1998" s="358" t="str">
        <f>IF(AND(E1998&lt;&gt;0,D1998&lt;&gt;0,F1998&lt;&gt;0),IF(C1998&lt;&gt;0,CONCATENATE(C1998,"-AGr",VLOOKUP(D1998,Listen!$A$2:$G$45,7,FALSE),"-",E1998,"-",F1998,),CONCATENATE("AGr",VLOOKUP(D1998,Listen!$A$2:$G$45,7,FALSE),"-",E1998,"-",F1998)),"keine vollständige ID")</f>
        <v>keine vollständige ID</v>
      </c>
      <c r="C1998" s="359">
        <f>'[2]III_SAV-Details_NB'!B2004</f>
        <v>0</v>
      </c>
      <c r="D1998" s="359">
        <f>'[2]III_SAV-Details_NB'!C2004</f>
        <v>0</v>
      </c>
      <c r="E1998" s="359">
        <f>'[2]III_SAV-Details_NB'!D2004</f>
        <v>0</v>
      </c>
      <c r="F1998" s="490"/>
      <c r="G1998" s="281">
        <f>'[2]III_SAV-Details_NB'!X2004</f>
        <v>0</v>
      </c>
      <c r="H1998" s="281">
        <f t="shared" si="551"/>
        <v>0</v>
      </c>
      <c r="I1998" s="281">
        <f>IF(con_EOGJahr=2025,'[2]III_SAV-Details_NB'!AA2004,IF(con_EOGJahr=2026,'[2]III_SAV-Details_NB'!AB2004,'[2]III_SAV-Details_NB'!AC2004))</f>
        <v>0</v>
      </c>
      <c r="J1998" s="282"/>
      <c r="K1998" s="282"/>
      <c r="L1998" s="282"/>
      <c r="M1998" s="282"/>
      <c r="N1998" s="282"/>
      <c r="O1998" s="282"/>
      <c r="P1998" s="52">
        <f t="shared" si="552"/>
        <v>0</v>
      </c>
      <c r="Q1998" s="60"/>
      <c r="R1998" s="53">
        <f t="shared" si="543"/>
        <v>0</v>
      </c>
      <c r="S1998" s="59"/>
      <c r="T1998" s="61"/>
      <c r="U1998" s="342" t="str">
        <f t="shared" si="547"/>
        <v>k.A.</v>
      </c>
      <c r="V1998" s="343" t="str">
        <f t="shared" si="544"/>
        <v>k.A.</v>
      </c>
      <c r="W1998" s="343" t="str">
        <f>IFERROR(IF(OR($D1998="",$E1998=0,con_Ende=0),"k.A.",IF(VLOOKUP($D1998,rng_ND,5,0)="Nein",VLOOKUP($D1998,rng_ND,2,FALSE),MIN(VLOOKUP($D1998,rng_ND,2,FALSE),A_Stammdaten!$B$19-D_SAV!$E1998+1))),"k.A.")</f>
        <v>k.A.</v>
      </c>
      <c r="X1998" s="343" t="str">
        <f t="shared" si="545"/>
        <v>k.A.</v>
      </c>
      <c r="Y1998" s="62"/>
      <c r="Z1998" s="48">
        <f t="shared" si="546"/>
        <v>0</v>
      </c>
      <c r="AA1998" s="457"/>
      <c r="AB1998" s="55">
        <f t="shared" si="553"/>
        <v>0</v>
      </c>
      <c r="AC1998" s="55">
        <f>IF(A_Stammdaten!$B$25="ja",D_SAV!AA1998,D_SAV!AB1998)</f>
        <v>0</v>
      </c>
      <c r="AD1998" s="478">
        <f>IF(AC1998=0,0,IF(U1998-(con_EOGJahr-D_SAV!E1998)&lt;=0,AC1998,AC1998/V1998))</f>
        <v>0</v>
      </c>
      <c r="AE1998" s="478">
        <f>IFERROR(IF(AND(VLOOKUP(D1998,rng_ND,5,FALSE)="Ja",D_SAV!T1998="degressiv"),D_SAV!AC1998*Y1998/100,0),0)</f>
        <v>0</v>
      </c>
      <c r="AF1998" s="55">
        <f>IFERROR(IF(VLOOKUP(D1998,rng_ND,5,FALSE)="Ja",MAX(D_SAV!AD1998:AE1998),D_SAV!AD1998),0)</f>
        <v>0</v>
      </c>
      <c r="AG1998" s="55">
        <f t="shared" si="554"/>
        <v>0</v>
      </c>
      <c r="AH1998" s="55">
        <f t="shared" si="555"/>
        <v>0</v>
      </c>
      <c r="AI1998" s="55">
        <f t="shared" si="556"/>
        <v>0</v>
      </c>
      <c r="AJ1998" s="55">
        <f t="shared" si="557"/>
        <v>0</v>
      </c>
      <c r="AK1998" s="55">
        <f t="shared" si="548"/>
        <v>0</v>
      </c>
      <c r="AL1998" s="55">
        <f t="shared" si="549"/>
        <v>0</v>
      </c>
      <c r="AM1998" s="55">
        <f t="shared" si="550"/>
        <v>0</v>
      </c>
    </row>
    <row r="1999" spans="1:39" x14ac:dyDescent="0.25">
      <c r="A1999" s="47">
        <v>1995</v>
      </c>
      <c r="B1999" s="358" t="str">
        <f>IF(AND(E1999&lt;&gt;0,D1999&lt;&gt;0,F1999&lt;&gt;0),IF(C1999&lt;&gt;0,CONCATENATE(C1999,"-AGr",VLOOKUP(D1999,Listen!$A$2:$G$45,7,FALSE),"-",E1999,"-",F1999,),CONCATENATE("AGr",VLOOKUP(D1999,Listen!$A$2:$G$45,7,FALSE),"-",E1999,"-",F1999)),"keine vollständige ID")</f>
        <v>keine vollständige ID</v>
      </c>
      <c r="C1999" s="359">
        <f>'[2]III_SAV-Details_NB'!B2005</f>
        <v>0</v>
      </c>
      <c r="D1999" s="359">
        <f>'[2]III_SAV-Details_NB'!C2005</f>
        <v>0</v>
      </c>
      <c r="E1999" s="359">
        <f>'[2]III_SAV-Details_NB'!D2005</f>
        <v>0</v>
      </c>
      <c r="F1999" s="490"/>
      <c r="G1999" s="281">
        <f>'[2]III_SAV-Details_NB'!X2005</f>
        <v>0</v>
      </c>
      <c r="H1999" s="281">
        <f t="shared" si="551"/>
        <v>0</v>
      </c>
      <c r="I1999" s="281">
        <f>IF(con_EOGJahr=2025,'[2]III_SAV-Details_NB'!AA2005,IF(con_EOGJahr=2026,'[2]III_SAV-Details_NB'!AB2005,'[2]III_SAV-Details_NB'!AC2005))</f>
        <v>0</v>
      </c>
      <c r="J1999" s="282"/>
      <c r="K1999" s="282"/>
      <c r="L1999" s="282"/>
      <c r="M1999" s="282"/>
      <c r="N1999" s="282"/>
      <c r="O1999" s="282"/>
      <c r="P1999" s="52">
        <f t="shared" si="552"/>
        <v>0</v>
      </c>
      <c r="Q1999" s="60"/>
      <c r="R1999" s="53">
        <f t="shared" si="543"/>
        <v>0</v>
      </c>
      <c r="S1999" s="59"/>
      <c r="T1999" s="61"/>
      <c r="U1999" s="342" t="str">
        <f t="shared" si="547"/>
        <v>k.A.</v>
      </c>
      <c r="V1999" s="343" t="str">
        <f t="shared" si="544"/>
        <v>k.A.</v>
      </c>
      <c r="W1999" s="343" t="str">
        <f>IFERROR(IF(OR($D1999="",$E1999=0,con_Ende=0),"k.A.",IF(VLOOKUP($D1999,rng_ND,5,0)="Nein",VLOOKUP($D1999,rng_ND,2,FALSE),MIN(VLOOKUP($D1999,rng_ND,2,FALSE),A_Stammdaten!$B$19-D_SAV!$E1999+1))),"k.A.")</f>
        <v>k.A.</v>
      </c>
      <c r="X1999" s="343" t="str">
        <f t="shared" si="545"/>
        <v>k.A.</v>
      </c>
      <c r="Y1999" s="62"/>
      <c r="Z1999" s="48">
        <f t="shared" si="546"/>
        <v>0</v>
      </c>
      <c r="AA1999" s="457"/>
      <c r="AB1999" s="55">
        <f t="shared" si="553"/>
        <v>0</v>
      </c>
      <c r="AC1999" s="55">
        <f>IF(A_Stammdaten!$B$25="ja",D_SAV!AA1999,D_SAV!AB1999)</f>
        <v>0</v>
      </c>
      <c r="AD1999" s="478">
        <f>IF(AC1999=0,0,IF(U1999-(con_EOGJahr-D_SAV!E1999)&lt;=0,AC1999,AC1999/V1999))</f>
        <v>0</v>
      </c>
      <c r="AE1999" s="478">
        <f>IFERROR(IF(AND(VLOOKUP(D1999,rng_ND,5,FALSE)="Ja",D_SAV!T1999="degressiv"),D_SAV!AC1999*Y1999/100,0),0)</f>
        <v>0</v>
      </c>
      <c r="AF1999" s="55">
        <f>IFERROR(IF(VLOOKUP(D1999,rng_ND,5,FALSE)="Ja",MAX(D_SAV!AD1999:AE1999),D_SAV!AD1999),0)</f>
        <v>0</v>
      </c>
      <c r="AG1999" s="55">
        <f t="shared" si="554"/>
        <v>0</v>
      </c>
      <c r="AH1999" s="55">
        <f t="shared" si="555"/>
        <v>0</v>
      </c>
      <c r="AI1999" s="55">
        <f t="shared" si="556"/>
        <v>0</v>
      </c>
      <c r="AJ1999" s="55">
        <f t="shared" si="557"/>
        <v>0</v>
      </c>
      <c r="AK1999" s="55">
        <f t="shared" si="548"/>
        <v>0</v>
      </c>
      <c r="AL1999" s="55">
        <f t="shared" si="549"/>
        <v>0</v>
      </c>
      <c r="AM1999" s="55">
        <f t="shared" si="550"/>
        <v>0</v>
      </c>
    </row>
    <row r="2000" spans="1:39" x14ac:dyDescent="0.25">
      <c r="A2000" s="47">
        <v>1996</v>
      </c>
      <c r="B2000" s="358" t="str">
        <f>IF(AND(E2000&lt;&gt;0,D2000&lt;&gt;0,F2000&lt;&gt;0),IF(C2000&lt;&gt;0,CONCATENATE(C2000,"-AGr",VLOOKUP(D2000,Listen!$A$2:$G$45,7,FALSE),"-",E2000,"-",F2000,),CONCATENATE("AGr",VLOOKUP(D2000,Listen!$A$2:$G$45,7,FALSE),"-",E2000,"-",F2000)),"keine vollständige ID")</f>
        <v>keine vollständige ID</v>
      </c>
      <c r="C2000" s="359">
        <f>'[2]III_SAV-Details_NB'!B2006</f>
        <v>0</v>
      </c>
      <c r="D2000" s="359">
        <f>'[2]III_SAV-Details_NB'!C2006</f>
        <v>0</v>
      </c>
      <c r="E2000" s="359">
        <f>'[2]III_SAV-Details_NB'!D2006</f>
        <v>0</v>
      </c>
      <c r="F2000" s="490"/>
      <c r="G2000" s="281">
        <f>'[2]III_SAV-Details_NB'!X2006</f>
        <v>0</v>
      </c>
      <c r="H2000" s="281">
        <f t="shared" si="551"/>
        <v>0</v>
      </c>
      <c r="I2000" s="281">
        <f>IF(con_EOGJahr=2025,'[2]III_SAV-Details_NB'!AA2006,IF(con_EOGJahr=2026,'[2]III_SAV-Details_NB'!AB2006,'[2]III_SAV-Details_NB'!AC2006))</f>
        <v>0</v>
      </c>
      <c r="J2000" s="282"/>
      <c r="K2000" s="282"/>
      <c r="L2000" s="282"/>
      <c r="M2000" s="282"/>
      <c r="N2000" s="282"/>
      <c r="O2000" s="282"/>
      <c r="P2000" s="52">
        <f t="shared" si="552"/>
        <v>0</v>
      </c>
      <c r="Q2000" s="60"/>
      <c r="R2000" s="53">
        <f t="shared" si="543"/>
        <v>0</v>
      </c>
      <c r="S2000" s="59"/>
      <c r="T2000" s="61"/>
      <c r="U2000" s="342" t="str">
        <f t="shared" si="547"/>
        <v>k.A.</v>
      </c>
      <c r="V2000" s="343" t="str">
        <f t="shared" si="544"/>
        <v>k.A.</v>
      </c>
      <c r="W2000" s="343" t="str">
        <f>IFERROR(IF(OR($D2000="",$E2000=0,con_Ende=0),"k.A.",IF(VLOOKUP($D2000,rng_ND,5,0)="Nein",VLOOKUP($D2000,rng_ND,2,FALSE),MIN(VLOOKUP($D2000,rng_ND,2,FALSE),A_Stammdaten!$B$19-D_SAV!$E2000+1))),"k.A.")</f>
        <v>k.A.</v>
      </c>
      <c r="X2000" s="343" t="str">
        <f t="shared" si="545"/>
        <v>k.A.</v>
      </c>
      <c r="Y2000" s="62"/>
      <c r="Z2000" s="48">
        <f t="shared" si="546"/>
        <v>0</v>
      </c>
      <c r="AA2000" s="457"/>
      <c r="AB2000" s="55">
        <f t="shared" si="553"/>
        <v>0</v>
      </c>
      <c r="AC2000" s="55">
        <f>IF(A_Stammdaten!$B$25="ja",D_SAV!AA2000,D_SAV!AB2000)</f>
        <v>0</v>
      </c>
      <c r="AD2000" s="478">
        <f>IF(AC2000=0,0,IF(U2000-(con_EOGJahr-D_SAV!E2000)&lt;=0,AC2000,AC2000/V2000))</f>
        <v>0</v>
      </c>
      <c r="AE2000" s="478">
        <f>IFERROR(IF(AND(VLOOKUP(D2000,rng_ND,5,FALSE)="Ja",D_SAV!T2000="degressiv"),D_SAV!AC2000*Y2000/100,0),0)</f>
        <v>0</v>
      </c>
      <c r="AF2000" s="55">
        <f>IFERROR(IF(VLOOKUP(D2000,rng_ND,5,FALSE)="Ja",MAX(D_SAV!AD2000:AE2000),D_SAV!AD2000),0)</f>
        <v>0</v>
      </c>
      <c r="AG2000" s="55">
        <f t="shared" si="554"/>
        <v>0</v>
      </c>
      <c r="AH2000" s="55">
        <f t="shared" si="555"/>
        <v>0</v>
      </c>
      <c r="AI2000" s="55">
        <f t="shared" si="556"/>
        <v>0</v>
      </c>
      <c r="AJ2000" s="55">
        <f t="shared" si="557"/>
        <v>0</v>
      </c>
      <c r="AK2000" s="55">
        <f t="shared" si="548"/>
        <v>0</v>
      </c>
      <c r="AL2000" s="55">
        <f t="shared" si="549"/>
        <v>0</v>
      </c>
      <c r="AM2000" s="55">
        <f t="shared" si="550"/>
        <v>0</v>
      </c>
    </row>
    <row r="2001" spans="1:39" x14ac:dyDescent="0.25">
      <c r="A2001" s="47">
        <v>1997</v>
      </c>
      <c r="B2001" s="358" t="str">
        <f>IF(AND(E2001&lt;&gt;0,D2001&lt;&gt;0,F2001&lt;&gt;0),IF(C2001&lt;&gt;0,CONCATENATE(C2001,"-AGr",VLOOKUP(D2001,Listen!$A$2:$G$45,7,FALSE),"-",E2001,"-",F2001,),CONCATENATE("AGr",VLOOKUP(D2001,Listen!$A$2:$G$45,7,FALSE),"-",E2001,"-",F2001)),"keine vollständige ID")</f>
        <v>keine vollständige ID</v>
      </c>
      <c r="C2001" s="359">
        <f>'[2]III_SAV-Details_NB'!B2007</f>
        <v>0</v>
      </c>
      <c r="D2001" s="359">
        <f>'[2]III_SAV-Details_NB'!C2007</f>
        <v>0</v>
      </c>
      <c r="E2001" s="359">
        <f>'[2]III_SAV-Details_NB'!D2007</f>
        <v>0</v>
      </c>
      <c r="F2001" s="490"/>
      <c r="G2001" s="281">
        <f>'[2]III_SAV-Details_NB'!X2007</f>
        <v>0</v>
      </c>
      <c r="H2001" s="281">
        <f t="shared" si="551"/>
        <v>0</v>
      </c>
      <c r="I2001" s="281">
        <f>IF(con_EOGJahr=2025,'[2]III_SAV-Details_NB'!AA2007,IF(con_EOGJahr=2026,'[2]III_SAV-Details_NB'!AB2007,'[2]III_SAV-Details_NB'!AC2007))</f>
        <v>0</v>
      </c>
      <c r="J2001" s="282"/>
      <c r="K2001" s="282"/>
      <c r="L2001" s="282"/>
      <c r="M2001" s="282"/>
      <c r="N2001" s="282"/>
      <c r="O2001" s="282"/>
      <c r="P2001" s="52">
        <f t="shared" si="552"/>
        <v>0</v>
      </c>
      <c r="Q2001" s="60"/>
      <c r="R2001" s="53">
        <f t="shared" si="543"/>
        <v>0</v>
      </c>
      <c r="S2001" s="59"/>
      <c r="T2001" s="61"/>
      <c r="U2001" s="342" t="str">
        <f t="shared" si="547"/>
        <v>k.A.</v>
      </c>
      <c r="V2001" s="343" t="str">
        <f t="shared" si="544"/>
        <v>k.A.</v>
      </c>
      <c r="W2001" s="343" t="str">
        <f>IFERROR(IF(OR($D2001="",$E2001=0,con_Ende=0),"k.A.",IF(VLOOKUP($D2001,rng_ND,5,0)="Nein",VLOOKUP($D2001,rng_ND,2,FALSE),MIN(VLOOKUP($D2001,rng_ND,2,FALSE),A_Stammdaten!$B$19-D_SAV!$E2001+1))),"k.A.")</f>
        <v>k.A.</v>
      </c>
      <c r="X2001" s="343" t="str">
        <f t="shared" si="545"/>
        <v>k.A.</v>
      </c>
      <c r="Y2001" s="62"/>
      <c r="Z2001" s="48">
        <f t="shared" si="546"/>
        <v>0</v>
      </c>
      <c r="AA2001" s="457"/>
      <c r="AB2001" s="55">
        <f t="shared" si="553"/>
        <v>0</v>
      </c>
      <c r="AC2001" s="55">
        <f>IF(A_Stammdaten!$B$25="ja",D_SAV!AA2001,D_SAV!AB2001)</f>
        <v>0</v>
      </c>
      <c r="AD2001" s="478">
        <f>IF(AC2001=0,0,IF(U2001-(con_EOGJahr-D_SAV!E2001)&lt;=0,AC2001,AC2001/V2001))</f>
        <v>0</v>
      </c>
      <c r="AE2001" s="478">
        <f>IFERROR(IF(AND(VLOOKUP(D2001,rng_ND,5,FALSE)="Ja",D_SAV!T2001="degressiv"),D_SAV!AC2001*Y2001/100,0),0)</f>
        <v>0</v>
      </c>
      <c r="AF2001" s="55">
        <f>IFERROR(IF(VLOOKUP(D2001,rng_ND,5,FALSE)="Ja",MAX(D_SAV!AD2001:AE2001),D_SAV!AD2001),0)</f>
        <v>0</v>
      </c>
      <c r="AG2001" s="55">
        <f t="shared" si="554"/>
        <v>0</v>
      </c>
      <c r="AH2001" s="55">
        <f t="shared" si="555"/>
        <v>0</v>
      </c>
      <c r="AI2001" s="55">
        <f t="shared" si="556"/>
        <v>0</v>
      </c>
      <c r="AJ2001" s="55">
        <f t="shared" si="557"/>
        <v>0</v>
      </c>
      <c r="AK2001" s="55">
        <f t="shared" si="548"/>
        <v>0</v>
      </c>
      <c r="AL2001" s="55">
        <f t="shared" si="549"/>
        <v>0</v>
      </c>
      <c r="AM2001" s="55">
        <f t="shared" si="550"/>
        <v>0</v>
      </c>
    </row>
    <row r="2002" spans="1:39" x14ac:dyDescent="0.25">
      <c r="A2002" s="47">
        <v>1998</v>
      </c>
      <c r="B2002" s="358" t="str">
        <f>IF(AND(E2002&lt;&gt;0,D2002&lt;&gt;0,F2002&lt;&gt;0),IF(C2002&lt;&gt;0,CONCATENATE(C2002,"-AGr",VLOOKUP(D2002,Listen!$A$2:$G$45,7,FALSE),"-",E2002,"-",F2002,),CONCATENATE("AGr",VLOOKUP(D2002,Listen!$A$2:$G$45,7,FALSE),"-",E2002,"-",F2002)),"keine vollständige ID")</f>
        <v>keine vollständige ID</v>
      </c>
      <c r="C2002" s="359">
        <f>'[2]III_SAV-Details_NB'!B2008</f>
        <v>0</v>
      </c>
      <c r="D2002" s="359">
        <f>'[2]III_SAV-Details_NB'!C2008</f>
        <v>0</v>
      </c>
      <c r="E2002" s="359">
        <f>'[2]III_SAV-Details_NB'!D2008</f>
        <v>0</v>
      </c>
      <c r="F2002" s="490"/>
      <c r="G2002" s="281">
        <f>'[2]III_SAV-Details_NB'!X2008</f>
        <v>0</v>
      </c>
      <c r="H2002" s="281">
        <f t="shared" si="551"/>
        <v>0</v>
      </c>
      <c r="I2002" s="281">
        <f>IF(con_EOGJahr=2025,'[2]III_SAV-Details_NB'!AA2008,IF(con_EOGJahr=2026,'[2]III_SAV-Details_NB'!AB2008,'[2]III_SAV-Details_NB'!AC2008))</f>
        <v>0</v>
      </c>
      <c r="J2002" s="282"/>
      <c r="K2002" s="282"/>
      <c r="L2002" s="282"/>
      <c r="M2002" s="282"/>
      <c r="N2002" s="282"/>
      <c r="O2002" s="282"/>
      <c r="P2002" s="52">
        <f t="shared" si="552"/>
        <v>0</v>
      </c>
      <c r="Q2002" s="60"/>
      <c r="R2002" s="53">
        <f t="shared" ref="R2002:R2065" si="558">P2002+Q2002</f>
        <v>0</v>
      </c>
      <c r="S2002" s="59"/>
      <c r="T2002" s="61"/>
      <c r="U2002" s="342" t="str">
        <f t="shared" si="547"/>
        <v>k.A.</v>
      </c>
      <c r="V2002" s="343" t="str">
        <f t="shared" ref="V2002:V2065" si="559">IFERROR(IF(OR($D2002="",$E2002=0,con_Ende=0,$U2002=0),"k.A.",MAX($E2002-con_EOGJahr+$U2002,0)),"k.A.")</f>
        <v>k.A.</v>
      </c>
      <c r="W2002" s="343" t="str">
        <f>IFERROR(IF(OR($D2002="",$E2002=0,con_Ende=0),"k.A.",IF(VLOOKUP($D2002,rng_ND,5,0)="Nein",VLOOKUP($D2002,rng_ND,2,FALSE),MIN(VLOOKUP($D2002,rng_ND,2,FALSE),A_Stammdaten!$B$19-D_SAV!$E2002+1))),"k.A.")</f>
        <v>k.A.</v>
      </c>
      <c r="X2002" s="343" t="str">
        <f t="shared" ref="X2002:X2065" si="560">IFERROR(IF(OR($D2002="",$E2002=0,con_Ende=0),"k.A.",VLOOKUP($D2002,rng_ND,3,FALSE)),"k.A.")</f>
        <v>k.A.</v>
      </c>
      <c r="Y2002" s="62"/>
      <c r="Z2002" s="48">
        <f t="shared" ref="Z2002:Z2065" si="561">IF(AND($E2002&lt;2006,$E2002&lt;&gt;0),IFERROR(VLOOKUP($E2002,rng_Index,VLOOKUP($D2002,rng_ND,4,FALSE)+1,FALSE),1),)</f>
        <v>0</v>
      </c>
      <c r="AA2002" s="457"/>
      <c r="AB2002" s="55">
        <f t="shared" si="553"/>
        <v>0</v>
      </c>
      <c r="AC2002" s="55">
        <f>IF(A_Stammdaten!$B$25="ja",D_SAV!AA2002,D_SAV!AB2002)</f>
        <v>0</v>
      </c>
      <c r="AD2002" s="478">
        <f>IF(AC2002=0,0,IF(U2002-(con_EOGJahr-D_SAV!E2002)&lt;=0,AC2002,AC2002/V2002))</f>
        <v>0</v>
      </c>
      <c r="AE2002" s="478">
        <f>IFERROR(IF(AND(VLOOKUP(D2002,rng_ND,5,FALSE)="Ja",D_SAV!T2002="degressiv"),D_SAV!AC2002*Y2002/100,0),0)</f>
        <v>0</v>
      </c>
      <c r="AF2002" s="55">
        <f>IFERROR(IF(VLOOKUP(D2002,rng_ND,5,FALSE)="Ja",MAX(D_SAV!AD2002:AE2002),D_SAV!AD2002),0)</f>
        <v>0</v>
      </c>
      <c r="AG2002" s="55">
        <f t="shared" si="554"/>
        <v>0</v>
      </c>
      <c r="AH2002" s="55">
        <f t="shared" si="555"/>
        <v>0</v>
      </c>
      <c r="AI2002" s="55">
        <f t="shared" si="556"/>
        <v>0</v>
      </c>
      <c r="AJ2002" s="55">
        <f t="shared" si="557"/>
        <v>0</v>
      </c>
      <c r="AK2002" s="55">
        <f t="shared" si="548"/>
        <v>0</v>
      </c>
      <c r="AL2002" s="55">
        <f t="shared" si="549"/>
        <v>0</v>
      </c>
      <c r="AM2002" s="55">
        <f t="shared" si="550"/>
        <v>0</v>
      </c>
    </row>
    <row r="2003" spans="1:39" x14ac:dyDescent="0.25">
      <c r="A2003" s="47">
        <v>1999</v>
      </c>
      <c r="B2003" s="358" t="str">
        <f>IF(AND(E2003&lt;&gt;0,D2003&lt;&gt;0,F2003&lt;&gt;0),IF(C2003&lt;&gt;0,CONCATENATE(C2003,"-AGr",VLOOKUP(D2003,Listen!$A$2:$G$45,7,FALSE),"-",E2003,"-",F2003,),CONCATENATE("AGr",VLOOKUP(D2003,Listen!$A$2:$G$45,7,FALSE),"-",E2003,"-",F2003)),"keine vollständige ID")</f>
        <v>keine vollständige ID</v>
      </c>
      <c r="C2003" s="359">
        <f>'[2]III_SAV-Details_NB'!B2009</f>
        <v>0</v>
      </c>
      <c r="D2003" s="359">
        <f>'[2]III_SAV-Details_NB'!C2009</f>
        <v>0</v>
      </c>
      <c r="E2003" s="359">
        <f>'[2]III_SAV-Details_NB'!D2009</f>
        <v>0</v>
      </c>
      <c r="F2003" s="490"/>
      <c r="G2003" s="281">
        <f>'[2]III_SAV-Details_NB'!X2009</f>
        <v>0</v>
      </c>
      <c r="H2003" s="281">
        <f t="shared" si="551"/>
        <v>0</v>
      </c>
      <c r="I2003" s="281">
        <f>IF(con_EOGJahr=2025,'[2]III_SAV-Details_NB'!AA2009,IF(con_EOGJahr=2026,'[2]III_SAV-Details_NB'!AB2009,'[2]III_SAV-Details_NB'!AC2009))</f>
        <v>0</v>
      </c>
      <c r="J2003" s="282"/>
      <c r="K2003" s="282"/>
      <c r="L2003" s="282"/>
      <c r="M2003" s="282"/>
      <c r="N2003" s="282"/>
      <c r="O2003" s="282"/>
      <c r="P2003" s="52">
        <f t="shared" si="552"/>
        <v>0</v>
      </c>
      <c r="Q2003" s="60"/>
      <c r="R2003" s="53">
        <f t="shared" si="558"/>
        <v>0</v>
      </c>
      <c r="S2003" s="59"/>
      <c r="T2003" s="61"/>
      <c r="U2003" s="342" t="str">
        <f t="shared" ref="U2003:U2066" si="562">+W2003</f>
        <v>k.A.</v>
      </c>
      <c r="V2003" s="343" t="str">
        <f t="shared" si="559"/>
        <v>k.A.</v>
      </c>
      <c r="W2003" s="343" t="str">
        <f>IFERROR(IF(OR($D2003="",$E2003=0,con_Ende=0),"k.A.",IF(VLOOKUP($D2003,rng_ND,5,0)="Nein",VLOOKUP($D2003,rng_ND,2,FALSE),MIN(VLOOKUP($D2003,rng_ND,2,FALSE),A_Stammdaten!$B$19-D_SAV!$E2003+1))),"k.A.")</f>
        <v>k.A.</v>
      </c>
      <c r="X2003" s="343" t="str">
        <f t="shared" si="560"/>
        <v>k.A.</v>
      </c>
      <c r="Y2003" s="62"/>
      <c r="Z2003" s="48">
        <f t="shared" si="561"/>
        <v>0</v>
      </c>
      <c r="AA2003" s="457"/>
      <c r="AB2003" s="55">
        <f t="shared" si="553"/>
        <v>0</v>
      </c>
      <c r="AC2003" s="55">
        <f>IF(A_Stammdaten!$B$25="ja",D_SAV!AA2003,D_SAV!AB2003)</f>
        <v>0</v>
      </c>
      <c r="AD2003" s="478">
        <f>IF(AC2003=0,0,IF(U2003-(con_EOGJahr-D_SAV!E2003)&lt;=0,AC2003,AC2003/V2003))</f>
        <v>0</v>
      </c>
      <c r="AE2003" s="478">
        <f>IFERROR(IF(AND(VLOOKUP(D2003,rng_ND,5,FALSE)="Ja",D_SAV!T2003="degressiv"),D_SAV!AC2003*Y2003/100,0),0)</f>
        <v>0</v>
      </c>
      <c r="AF2003" s="55">
        <f>IFERROR(IF(VLOOKUP(D2003,rng_ND,5,FALSE)="Ja",MAX(D_SAV!AD2003:AE2003),D_SAV!AD2003),0)</f>
        <v>0</v>
      </c>
      <c r="AG2003" s="55">
        <f t="shared" si="554"/>
        <v>0</v>
      </c>
      <c r="AH2003" s="55">
        <f t="shared" si="555"/>
        <v>0</v>
      </c>
      <c r="AI2003" s="55">
        <f t="shared" si="556"/>
        <v>0</v>
      </c>
      <c r="AJ2003" s="55">
        <f t="shared" si="557"/>
        <v>0</v>
      </c>
      <c r="AK2003" s="55">
        <f t="shared" si="548"/>
        <v>0</v>
      </c>
      <c r="AL2003" s="55">
        <f t="shared" si="549"/>
        <v>0</v>
      </c>
      <c r="AM2003" s="55">
        <f t="shared" si="550"/>
        <v>0</v>
      </c>
    </row>
    <row r="2004" spans="1:39" x14ac:dyDescent="0.25">
      <c r="A2004" s="47">
        <v>2000</v>
      </c>
      <c r="B2004" s="358" t="str">
        <f>IF(AND(E2004&lt;&gt;0,D2004&lt;&gt;0,F2004&lt;&gt;0),IF(C2004&lt;&gt;0,CONCATENATE(C2004,"-AGr",VLOOKUP(D2004,Listen!$A$2:$G$45,7,FALSE),"-",E2004,"-",F2004,),CONCATENATE("AGr",VLOOKUP(D2004,Listen!$A$2:$G$45,7,FALSE),"-",E2004,"-",F2004)),"keine vollständige ID")</f>
        <v>keine vollständige ID</v>
      </c>
      <c r="C2004" s="359">
        <f>'[2]III_SAV-Details_NB'!B2010</f>
        <v>0</v>
      </c>
      <c r="D2004" s="359">
        <f>'[2]III_SAV-Details_NB'!C2010</f>
        <v>0</v>
      </c>
      <c r="E2004" s="359">
        <f>'[2]III_SAV-Details_NB'!D2010</f>
        <v>0</v>
      </c>
      <c r="F2004" s="490"/>
      <c r="G2004" s="281">
        <f>'[2]III_SAV-Details_NB'!X2010</f>
        <v>0</v>
      </c>
      <c r="H2004" s="281">
        <f t="shared" si="551"/>
        <v>0</v>
      </c>
      <c r="I2004" s="281">
        <f>IF(con_EOGJahr=2025,'[2]III_SAV-Details_NB'!AA2010,IF(con_EOGJahr=2026,'[2]III_SAV-Details_NB'!AB2010,'[2]III_SAV-Details_NB'!AC2010))</f>
        <v>0</v>
      </c>
      <c r="J2004" s="282"/>
      <c r="K2004" s="282"/>
      <c r="L2004" s="282"/>
      <c r="M2004" s="282"/>
      <c r="N2004" s="282"/>
      <c r="O2004" s="282"/>
      <c r="P2004" s="52">
        <f t="shared" si="552"/>
        <v>0</v>
      </c>
      <c r="Q2004" s="60"/>
      <c r="R2004" s="53">
        <f t="shared" si="558"/>
        <v>0</v>
      </c>
      <c r="S2004" s="59"/>
      <c r="T2004" s="61"/>
      <c r="U2004" s="342" t="str">
        <f t="shared" si="562"/>
        <v>k.A.</v>
      </c>
      <c r="V2004" s="343" t="str">
        <f t="shared" si="559"/>
        <v>k.A.</v>
      </c>
      <c r="W2004" s="343" t="str">
        <f>IFERROR(IF(OR($D2004="",$E2004=0,con_Ende=0),"k.A.",IF(VLOOKUP($D2004,rng_ND,5,0)="Nein",VLOOKUP($D2004,rng_ND,2,FALSE),MIN(VLOOKUP($D2004,rng_ND,2,FALSE),A_Stammdaten!$B$19-D_SAV!$E2004+1))),"k.A.")</f>
        <v>k.A.</v>
      </c>
      <c r="X2004" s="343" t="str">
        <f t="shared" si="560"/>
        <v>k.A.</v>
      </c>
      <c r="Y2004" s="62"/>
      <c r="Z2004" s="48">
        <f t="shared" si="561"/>
        <v>0</v>
      </c>
      <c r="AA2004" s="457"/>
      <c r="AB2004" s="55">
        <f t="shared" si="553"/>
        <v>0</v>
      </c>
      <c r="AC2004" s="55">
        <f>IF(A_Stammdaten!$B$25="ja",D_SAV!AA2004,D_SAV!AB2004)</f>
        <v>0</v>
      </c>
      <c r="AD2004" s="478">
        <f>IF(AC2004=0,0,IF(U2004-(con_EOGJahr-D_SAV!E2004)&lt;=0,AC2004,AC2004/V2004))</f>
        <v>0</v>
      </c>
      <c r="AE2004" s="478">
        <f>IFERROR(IF(AND(VLOOKUP(D2004,rng_ND,5,FALSE)="Ja",D_SAV!T2004="degressiv"),D_SAV!AC2004*Y2004/100,0),0)</f>
        <v>0</v>
      </c>
      <c r="AF2004" s="55">
        <f>IFERROR(IF(VLOOKUP(D2004,rng_ND,5,FALSE)="Ja",MAX(D_SAV!AD2004:AE2004),D_SAV!AD2004),0)</f>
        <v>0</v>
      </c>
      <c r="AG2004" s="55">
        <f t="shared" si="554"/>
        <v>0</v>
      </c>
      <c r="AH2004" s="55">
        <f t="shared" si="555"/>
        <v>0</v>
      </c>
      <c r="AI2004" s="55">
        <f t="shared" si="556"/>
        <v>0</v>
      </c>
      <c r="AJ2004" s="55">
        <f t="shared" si="557"/>
        <v>0</v>
      </c>
      <c r="AK2004" s="55">
        <f t="shared" si="548"/>
        <v>0</v>
      </c>
      <c r="AL2004" s="55">
        <f t="shared" si="549"/>
        <v>0</v>
      </c>
      <c r="AM2004" s="55">
        <f t="shared" si="550"/>
        <v>0</v>
      </c>
    </row>
    <row r="2005" spans="1:39" x14ac:dyDescent="0.25">
      <c r="A2005" s="47">
        <v>2001</v>
      </c>
      <c r="B2005" s="358" t="str">
        <f>IF(AND(E2005&lt;&gt;0,D2005&lt;&gt;0,F2005&lt;&gt;0),IF(C2005&lt;&gt;0,CONCATENATE(C2005,"-AGr",VLOOKUP(D2005,Listen!$A$2:$G$45,7,FALSE),"-",E2005,"-",F2005,),CONCATENATE("AGr",VLOOKUP(D2005,Listen!$A$2:$G$45,7,FALSE),"-",E2005,"-",F2005)),"keine vollständige ID")</f>
        <v>keine vollständige ID</v>
      </c>
      <c r="C2005" s="359">
        <f>'[2]III_SAV-Details_NB'!B2011</f>
        <v>0</v>
      </c>
      <c r="D2005" s="359">
        <f>'[2]III_SAV-Details_NB'!C2011</f>
        <v>0</v>
      </c>
      <c r="E2005" s="359">
        <f>'[2]III_SAV-Details_NB'!D2011</f>
        <v>0</v>
      </c>
      <c r="F2005" s="490"/>
      <c r="G2005" s="281">
        <f>'[2]III_SAV-Details_NB'!X2011</f>
        <v>0</v>
      </c>
      <c r="H2005" s="281">
        <f t="shared" si="551"/>
        <v>0</v>
      </c>
      <c r="I2005" s="281">
        <f>IF(con_EOGJahr=2025,'[2]III_SAV-Details_NB'!AA2011,IF(con_EOGJahr=2026,'[2]III_SAV-Details_NB'!AB2011,'[2]III_SAV-Details_NB'!AC2011))</f>
        <v>0</v>
      </c>
      <c r="J2005" s="282"/>
      <c r="K2005" s="282"/>
      <c r="L2005" s="282"/>
      <c r="M2005" s="282"/>
      <c r="N2005" s="282"/>
      <c r="O2005" s="282"/>
      <c r="P2005" s="52">
        <f t="shared" si="552"/>
        <v>0</v>
      </c>
      <c r="Q2005" s="60"/>
      <c r="R2005" s="53">
        <f t="shared" si="558"/>
        <v>0</v>
      </c>
      <c r="S2005" s="59"/>
      <c r="T2005" s="61"/>
      <c r="U2005" s="342" t="str">
        <f t="shared" si="562"/>
        <v>k.A.</v>
      </c>
      <c r="V2005" s="343" t="str">
        <f t="shared" si="559"/>
        <v>k.A.</v>
      </c>
      <c r="W2005" s="343" t="str">
        <f>IFERROR(IF(OR($D2005="",$E2005=0,con_Ende=0),"k.A.",IF(VLOOKUP($D2005,rng_ND,5,0)="Nein",VLOOKUP($D2005,rng_ND,2,FALSE),MIN(VLOOKUP($D2005,rng_ND,2,FALSE),A_Stammdaten!$B$19-D_SAV!$E2005+1))),"k.A.")</f>
        <v>k.A.</v>
      </c>
      <c r="X2005" s="343" t="str">
        <f t="shared" si="560"/>
        <v>k.A.</v>
      </c>
      <c r="Y2005" s="62"/>
      <c r="Z2005" s="48">
        <f t="shared" si="561"/>
        <v>0</v>
      </c>
      <c r="AA2005" s="457"/>
      <c r="AB2005" s="55">
        <f t="shared" si="553"/>
        <v>0</v>
      </c>
      <c r="AC2005" s="55">
        <f>IF(A_Stammdaten!$B$25="ja",D_SAV!AA2005,D_SAV!AB2005)</f>
        <v>0</v>
      </c>
      <c r="AD2005" s="478">
        <f>IF(AC2005=0,0,IF(U2005-(con_EOGJahr-D_SAV!E2005)&lt;=0,AC2005,AC2005/V2005))</f>
        <v>0</v>
      </c>
      <c r="AE2005" s="478">
        <f>IFERROR(IF(AND(VLOOKUP(D2005,rng_ND,5,FALSE)="Ja",D_SAV!T2005="degressiv"),D_SAV!AC2005*Y2005/100,0),0)</f>
        <v>0</v>
      </c>
      <c r="AF2005" s="55">
        <f>IFERROR(IF(VLOOKUP(D2005,rng_ND,5,FALSE)="Ja",MAX(D_SAV!AD2005:AE2005),D_SAV!AD2005),0)</f>
        <v>0</v>
      </c>
      <c r="AG2005" s="55">
        <f t="shared" si="554"/>
        <v>0</v>
      </c>
      <c r="AH2005" s="55">
        <f t="shared" si="555"/>
        <v>0</v>
      </c>
      <c r="AI2005" s="55">
        <f t="shared" si="556"/>
        <v>0</v>
      </c>
      <c r="AJ2005" s="55">
        <f t="shared" si="557"/>
        <v>0</v>
      </c>
      <c r="AK2005" s="55">
        <f t="shared" si="548"/>
        <v>0</v>
      </c>
      <c r="AL2005" s="55">
        <f t="shared" si="549"/>
        <v>0</v>
      </c>
      <c r="AM2005" s="55">
        <f t="shared" si="550"/>
        <v>0</v>
      </c>
    </row>
    <row r="2006" spans="1:39" x14ac:dyDescent="0.25">
      <c r="A2006" s="47">
        <v>2002</v>
      </c>
      <c r="B2006" s="358" t="str">
        <f>IF(AND(E2006&lt;&gt;0,D2006&lt;&gt;0,F2006&lt;&gt;0),IF(C2006&lt;&gt;0,CONCATENATE(C2006,"-AGr",VLOOKUP(D2006,Listen!$A$2:$G$45,7,FALSE),"-",E2006,"-",F2006,),CONCATENATE("AGr",VLOOKUP(D2006,Listen!$A$2:$G$45,7,FALSE),"-",E2006,"-",F2006)),"keine vollständige ID")</f>
        <v>keine vollständige ID</v>
      </c>
      <c r="C2006" s="359">
        <f>'[2]III_SAV-Details_NB'!B2012</f>
        <v>0</v>
      </c>
      <c r="D2006" s="359">
        <f>'[2]III_SAV-Details_NB'!C2012</f>
        <v>0</v>
      </c>
      <c r="E2006" s="359">
        <f>'[2]III_SAV-Details_NB'!D2012</f>
        <v>0</v>
      </c>
      <c r="F2006" s="490"/>
      <c r="G2006" s="281">
        <f>'[2]III_SAV-Details_NB'!X2012</f>
        <v>0</v>
      </c>
      <c r="H2006" s="281">
        <f t="shared" si="551"/>
        <v>0</v>
      </c>
      <c r="I2006" s="281">
        <f>IF(con_EOGJahr=2025,'[2]III_SAV-Details_NB'!AA2012,IF(con_EOGJahr=2026,'[2]III_SAV-Details_NB'!AB2012,'[2]III_SAV-Details_NB'!AC2012))</f>
        <v>0</v>
      </c>
      <c r="J2006" s="282"/>
      <c r="K2006" s="282"/>
      <c r="L2006" s="282"/>
      <c r="M2006" s="282"/>
      <c r="N2006" s="282"/>
      <c r="O2006" s="282"/>
      <c r="P2006" s="52">
        <f t="shared" si="552"/>
        <v>0</v>
      </c>
      <c r="Q2006" s="60"/>
      <c r="R2006" s="53">
        <f t="shared" si="558"/>
        <v>0</v>
      </c>
      <c r="S2006" s="59"/>
      <c r="T2006" s="61"/>
      <c r="U2006" s="342" t="str">
        <f t="shared" si="562"/>
        <v>k.A.</v>
      </c>
      <c r="V2006" s="343" t="str">
        <f t="shared" si="559"/>
        <v>k.A.</v>
      </c>
      <c r="W2006" s="343" t="str">
        <f>IFERROR(IF(OR($D2006="",$E2006=0,con_Ende=0),"k.A.",IF(VLOOKUP($D2006,rng_ND,5,0)="Nein",VLOOKUP($D2006,rng_ND,2,FALSE),MIN(VLOOKUP($D2006,rng_ND,2,FALSE),A_Stammdaten!$B$19-D_SAV!$E2006+1))),"k.A.")</f>
        <v>k.A.</v>
      </c>
      <c r="X2006" s="343" t="str">
        <f t="shared" si="560"/>
        <v>k.A.</v>
      </c>
      <c r="Y2006" s="62"/>
      <c r="Z2006" s="48">
        <f t="shared" si="561"/>
        <v>0</v>
      </c>
      <c r="AA2006" s="457"/>
      <c r="AB2006" s="55">
        <f t="shared" si="553"/>
        <v>0</v>
      </c>
      <c r="AC2006" s="55">
        <f>IF(A_Stammdaten!$B$25="ja",D_SAV!AA2006,D_SAV!AB2006)</f>
        <v>0</v>
      </c>
      <c r="AD2006" s="478">
        <f>IF(AC2006=0,0,IF(U2006-(con_EOGJahr-D_SAV!E2006)&lt;=0,AC2006,AC2006/V2006))</f>
        <v>0</v>
      </c>
      <c r="AE2006" s="478">
        <f>IFERROR(IF(AND(VLOOKUP(D2006,rng_ND,5,FALSE)="Ja",D_SAV!T2006="degressiv"),D_SAV!AC2006*Y2006/100,0),0)</f>
        <v>0</v>
      </c>
      <c r="AF2006" s="55">
        <f>IFERROR(IF(VLOOKUP(D2006,rng_ND,5,FALSE)="Ja",MAX(D_SAV!AD2006:AE2006),D_SAV!AD2006),0)</f>
        <v>0</v>
      </c>
      <c r="AG2006" s="55">
        <f t="shared" si="554"/>
        <v>0</v>
      </c>
      <c r="AH2006" s="55">
        <f t="shared" si="555"/>
        <v>0</v>
      </c>
      <c r="AI2006" s="55">
        <f t="shared" si="556"/>
        <v>0</v>
      </c>
      <c r="AJ2006" s="55">
        <f t="shared" si="557"/>
        <v>0</v>
      </c>
      <c r="AK2006" s="55">
        <f t="shared" si="548"/>
        <v>0</v>
      </c>
      <c r="AL2006" s="55">
        <f t="shared" si="549"/>
        <v>0</v>
      </c>
      <c r="AM2006" s="55">
        <f t="shared" si="550"/>
        <v>0</v>
      </c>
    </row>
    <row r="2007" spans="1:39" x14ac:dyDescent="0.25">
      <c r="A2007" s="47">
        <v>2003</v>
      </c>
      <c r="B2007" s="358" t="str">
        <f>IF(AND(E2007&lt;&gt;0,D2007&lt;&gt;0,F2007&lt;&gt;0),IF(C2007&lt;&gt;0,CONCATENATE(C2007,"-AGr",VLOOKUP(D2007,Listen!$A$2:$G$45,7,FALSE),"-",E2007,"-",F2007,),CONCATENATE("AGr",VLOOKUP(D2007,Listen!$A$2:$G$45,7,FALSE),"-",E2007,"-",F2007)),"keine vollständige ID")</f>
        <v>keine vollständige ID</v>
      </c>
      <c r="C2007" s="359">
        <f>'[2]III_SAV-Details_NB'!B2013</f>
        <v>0</v>
      </c>
      <c r="D2007" s="359">
        <f>'[2]III_SAV-Details_NB'!C2013</f>
        <v>0</v>
      </c>
      <c r="E2007" s="359">
        <f>'[2]III_SAV-Details_NB'!D2013</f>
        <v>0</v>
      </c>
      <c r="F2007" s="490"/>
      <c r="G2007" s="281">
        <f>'[2]III_SAV-Details_NB'!X2013</f>
        <v>0</v>
      </c>
      <c r="H2007" s="281">
        <f t="shared" si="551"/>
        <v>0</v>
      </c>
      <c r="I2007" s="281">
        <f>IF(con_EOGJahr=2025,'[2]III_SAV-Details_NB'!AA2013,IF(con_EOGJahr=2026,'[2]III_SAV-Details_NB'!AB2013,'[2]III_SAV-Details_NB'!AC2013))</f>
        <v>0</v>
      </c>
      <c r="J2007" s="282"/>
      <c r="K2007" s="282"/>
      <c r="L2007" s="282"/>
      <c r="M2007" s="282"/>
      <c r="N2007" s="282"/>
      <c r="O2007" s="282"/>
      <c r="P2007" s="52">
        <f t="shared" si="552"/>
        <v>0</v>
      </c>
      <c r="Q2007" s="60"/>
      <c r="R2007" s="53">
        <f t="shared" si="558"/>
        <v>0</v>
      </c>
      <c r="S2007" s="59"/>
      <c r="T2007" s="61"/>
      <c r="U2007" s="342" t="str">
        <f t="shared" si="562"/>
        <v>k.A.</v>
      </c>
      <c r="V2007" s="343" t="str">
        <f t="shared" si="559"/>
        <v>k.A.</v>
      </c>
      <c r="W2007" s="343" t="str">
        <f>IFERROR(IF(OR($D2007="",$E2007=0,con_Ende=0),"k.A.",IF(VLOOKUP($D2007,rng_ND,5,0)="Nein",VLOOKUP($D2007,rng_ND,2,FALSE),MIN(VLOOKUP($D2007,rng_ND,2,FALSE),A_Stammdaten!$B$19-D_SAV!$E2007+1))),"k.A.")</f>
        <v>k.A.</v>
      </c>
      <c r="X2007" s="343" t="str">
        <f t="shared" si="560"/>
        <v>k.A.</v>
      </c>
      <c r="Y2007" s="62"/>
      <c r="Z2007" s="48">
        <f t="shared" si="561"/>
        <v>0</v>
      </c>
      <c r="AA2007" s="457"/>
      <c r="AB2007" s="55">
        <f t="shared" si="553"/>
        <v>0</v>
      </c>
      <c r="AC2007" s="55">
        <f>IF(A_Stammdaten!$B$25="ja",D_SAV!AA2007,D_SAV!AB2007)</f>
        <v>0</v>
      </c>
      <c r="AD2007" s="478">
        <f>IF(AC2007=0,0,IF(U2007-(con_EOGJahr-D_SAV!E2007)&lt;=0,AC2007,AC2007/V2007))</f>
        <v>0</v>
      </c>
      <c r="AE2007" s="478">
        <f>IFERROR(IF(AND(VLOOKUP(D2007,rng_ND,5,FALSE)="Ja",D_SAV!T2007="degressiv"),D_SAV!AC2007*Y2007/100,0),0)</f>
        <v>0</v>
      </c>
      <c r="AF2007" s="55">
        <f>IFERROR(IF(VLOOKUP(D2007,rng_ND,5,FALSE)="Ja",MAX(D_SAV!AD2007:AE2007),D_SAV!AD2007),0)</f>
        <v>0</v>
      </c>
      <c r="AG2007" s="55">
        <f t="shared" si="554"/>
        <v>0</v>
      </c>
      <c r="AH2007" s="55">
        <f t="shared" si="555"/>
        <v>0</v>
      </c>
      <c r="AI2007" s="55">
        <f t="shared" si="556"/>
        <v>0</v>
      </c>
      <c r="AJ2007" s="55">
        <f t="shared" si="557"/>
        <v>0</v>
      </c>
      <c r="AK2007" s="55">
        <f t="shared" si="548"/>
        <v>0</v>
      </c>
      <c r="AL2007" s="55">
        <f t="shared" si="549"/>
        <v>0</v>
      </c>
      <c r="AM2007" s="55">
        <f t="shared" si="550"/>
        <v>0</v>
      </c>
    </row>
    <row r="2008" spans="1:39" x14ac:dyDescent="0.25">
      <c r="A2008" s="47">
        <v>2004</v>
      </c>
      <c r="B2008" s="358" t="str">
        <f>IF(AND(E2008&lt;&gt;0,D2008&lt;&gt;0,F2008&lt;&gt;0),IF(C2008&lt;&gt;0,CONCATENATE(C2008,"-AGr",VLOOKUP(D2008,Listen!$A$2:$G$45,7,FALSE),"-",E2008,"-",F2008,),CONCATENATE("AGr",VLOOKUP(D2008,Listen!$A$2:$G$45,7,FALSE),"-",E2008,"-",F2008)),"keine vollständige ID")</f>
        <v>keine vollständige ID</v>
      </c>
      <c r="C2008" s="359">
        <f>'[2]III_SAV-Details_NB'!B2014</f>
        <v>0</v>
      </c>
      <c r="D2008" s="359">
        <f>'[2]III_SAV-Details_NB'!C2014</f>
        <v>0</v>
      </c>
      <c r="E2008" s="359">
        <f>'[2]III_SAV-Details_NB'!D2014</f>
        <v>0</v>
      </c>
      <c r="F2008" s="490"/>
      <c r="G2008" s="281">
        <f>'[2]III_SAV-Details_NB'!X2014</f>
        <v>0</v>
      </c>
      <c r="H2008" s="281">
        <f t="shared" si="551"/>
        <v>0</v>
      </c>
      <c r="I2008" s="281">
        <f>IF(con_EOGJahr=2025,'[2]III_SAV-Details_NB'!AA2014,IF(con_EOGJahr=2026,'[2]III_SAV-Details_NB'!AB2014,'[2]III_SAV-Details_NB'!AC2014))</f>
        <v>0</v>
      </c>
      <c r="J2008" s="282"/>
      <c r="K2008" s="282"/>
      <c r="L2008" s="282"/>
      <c r="M2008" s="282"/>
      <c r="N2008" s="282"/>
      <c r="O2008" s="282"/>
      <c r="P2008" s="52">
        <f t="shared" si="552"/>
        <v>0</v>
      </c>
      <c r="Q2008" s="60"/>
      <c r="R2008" s="53">
        <f t="shared" si="558"/>
        <v>0</v>
      </c>
      <c r="S2008" s="59"/>
      <c r="T2008" s="61"/>
      <c r="U2008" s="342" t="str">
        <f t="shared" si="562"/>
        <v>k.A.</v>
      </c>
      <c r="V2008" s="343" t="str">
        <f t="shared" si="559"/>
        <v>k.A.</v>
      </c>
      <c r="W2008" s="343" t="str">
        <f>IFERROR(IF(OR($D2008="",$E2008=0,con_Ende=0),"k.A.",IF(VLOOKUP($D2008,rng_ND,5,0)="Nein",VLOOKUP($D2008,rng_ND,2,FALSE),MIN(VLOOKUP($D2008,rng_ND,2,FALSE),A_Stammdaten!$B$19-D_SAV!$E2008+1))),"k.A.")</f>
        <v>k.A.</v>
      </c>
      <c r="X2008" s="343" t="str">
        <f t="shared" si="560"/>
        <v>k.A.</v>
      </c>
      <c r="Y2008" s="62"/>
      <c r="Z2008" s="48">
        <f t="shared" si="561"/>
        <v>0</v>
      </c>
      <c r="AA2008" s="457"/>
      <c r="AB2008" s="55">
        <f t="shared" si="553"/>
        <v>0</v>
      </c>
      <c r="AC2008" s="55">
        <f>IF(A_Stammdaten!$B$25="ja",D_SAV!AA2008,D_SAV!AB2008)</f>
        <v>0</v>
      </c>
      <c r="AD2008" s="478">
        <f>IF(AC2008=0,0,IF(U2008-(con_EOGJahr-D_SAV!E2008)&lt;=0,AC2008,AC2008/V2008))</f>
        <v>0</v>
      </c>
      <c r="AE2008" s="478">
        <f>IFERROR(IF(AND(VLOOKUP(D2008,rng_ND,5,FALSE)="Ja",D_SAV!T2008="degressiv"),D_SAV!AC2008*Y2008/100,0),0)</f>
        <v>0</v>
      </c>
      <c r="AF2008" s="55">
        <f>IFERROR(IF(VLOOKUP(D2008,rng_ND,5,FALSE)="Ja",MAX(D_SAV!AD2008:AE2008),D_SAV!AD2008),0)</f>
        <v>0</v>
      </c>
      <c r="AG2008" s="55">
        <f t="shared" si="554"/>
        <v>0</v>
      </c>
      <c r="AH2008" s="55">
        <f t="shared" si="555"/>
        <v>0</v>
      </c>
      <c r="AI2008" s="55">
        <f t="shared" si="556"/>
        <v>0</v>
      </c>
      <c r="AJ2008" s="55">
        <f t="shared" si="557"/>
        <v>0</v>
      </c>
      <c r="AK2008" s="55">
        <f t="shared" si="548"/>
        <v>0</v>
      </c>
      <c r="AL2008" s="55">
        <f t="shared" si="549"/>
        <v>0</v>
      </c>
      <c r="AM2008" s="55">
        <f t="shared" si="550"/>
        <v>0</v>
      </c>
    </row>
    <row r="2009" spans="1:39" x14ac:dyDescent="0.25">
      <c r="A2009" s="47">
        <v>2005</v>
      </c>
      <c r="B2009" s="358" t="str">
        <f>IF(AND(E2009&lt;&gt;0,D2009&lt;&gt;0,F2009&lt;&gt;0),IF(C2009&lt;&gt;0,CONCATENATE(C2009,"-AGr",VLOOKUP(D2009,Listen!$A$2:$G$45,7,FALSE),"-",E2009,"-",F2009,),CONCATENATE("AGr",VLOOKUP(D2009,Listen!$A$2:$G$45,7,FALSE),"-",E2009,"-",F2009)),"keine vollständige ID")</f>
        <v>keine vollständige ID</v>
      </c>
      <c r="C2009" s="359">
        <f>'[2]III_SAV-Details_NB'!B2015</f>
        <v>0</v>
      </c>
      <c r="D2009" s="359">
        <f>'[2]III_SAV-Details_NB'!C2015</f>
        <v>0</v>
      </c>
      <c r="E2009" s="359">
        <f>'[2]III_SAV-Details_NB'!D2015</f>
        <v>0</v>
      </c>
      <c r="F2009" s="490"/>
      <c r="G2009" s="281">
        <f>'[2]III_SAV-Details_NB'!X2015</f>
        <v>0</v>
      </c>
      <c r="H2009" s="281">
        <f t="shared" si="551"/>
        <v>0</v>
      </c>
      <c r="I2009" s="281">
        <f>IF(con_EOGJahr=2025,'[2]III_SAV-Details_NB'!AA2015,IF(con_EOGJahr=2026,'[2]III_SAV-Details_NB'!AB2015,'[2]III_SAV-Details_NB'!AC2015))</f>
        <v>0</v>
      </c>
      <c r="J2009" s="282"/>
      <c r="K2009" s="282"/>
      <c r="L2009" s="282"/>
      <c r="M2009" s="282"/>
      <c r="N2009" s="282"/>
      <c r="O2009" s="282"/>
      <c r="P2009" s="52">
        <f t="shared" si="552"/>
        <v>0</v>
      </c>
      <c r="Q2009" s="60"/>
      <c r="R2009" s="53">
        <f t="shared" si="558"/>
        <v>0</v>
      </c>
      <c r="S2009" s="59"/>
      <c r="T2009" s="61"/>
      <c r="U2009" s="342" t="str">
        <f t="shared" si="562"/>
        <v>k.A.</v>
      </c>
      <c r="V2009" s="343" t="str">
        <f t="shared" si="559"/>
        <v>k.A.</v>
      </c>
      <c r="W2009" s="343" t="str">
        <f>IFERROR(IF(OR($D2009="",$E2009=0,con_Ende=0),"k.A.",IF(VLOOKUP($D2009,rng_ND,5,0)="Nein",VLOOKUP($D2009,rng_ND,2,FALSE),MIN(VLOOKUP($D2009,rng_ND,2,FALSE),A_Stammdaten!$B$19-D_SAV!$E2009+1))),"k.A.")</f>
        <v>k.A.</v>
      </c>
      <c r="X2009" s="343" t="str">
        <f t="shared" si="560"/>
        <v>k.A.</v>
      </c>
      <c r="Y2009" s="62"/>
      <c r="Z2009" s="48">
        <f t="shared" si="561"/>
        <v>0</v>
      </c>
      <c r="AA2009" s="457"/>
      <c r="AB2009" s="55">
        <f t="shared" si="553"/>
        <v>0</v>
      </c>
      <c r="AC2009" s="55">
        <f>IF(A_Stammdaten!$B$25="ja",D_SAV!AA2009,D_SAV!AB2009)</f>
        <v>0</v>
      </c>
      <c r="AD2009" s="478">
        <f>IF(AC2009=0,0,IF(U2009-(con_EOGJahr-D_SAV!E2009)&lt;=0,AC2009,AC2009/V2009))</f>
        <v>0</v>
      </c>
      <c r="AE2009" s="478">
        <f>IFERROR(IF(AND(VLOOKUP(D2009,rng_ND,5,FALSE)="Ja",D_SAV!T2009="degressiv"),D_SAV!AC2009*Y2009/100,0),0)</f>
        <v>0</v>
      </c>
      <c r="AF2009" s="55">
        <f>IFERROR(IF(VLOOKUP(D2009,rng_ND,5,FALSE)="Ja",MAX(D_SAV!AD2009:AE2009),D_SAV!AD2009),0)</f>
        <v>0</v>
      </c>
      <c r="AG2009" s="55">
        <f t="shared" si="554"/>
        <v>0</v>
      </c>
      <c r="AH2009" s="55">
        <f t="shared" si="555"/>
        <v>0</v>
      </c>
      <c r="AI2009" s="55">
        <f t="shared" si="556"/>
        <v>0</v>
      </c>
      <c r="AJ2009" s="55">
        <f t="shared" si="557"/>
        <v>0</v>
      </c>
      <c r="AK2009" s="55">
        <f t="shared" si="548"/>
        <v>0</v>
      </c>
      <c r="AL2009" s="55">
        <f t="shared" si="549"/>
        <v>0</v>
      </c>
      <c r="AM2009" s="55">
        <f t="shared" si="550"/>
        <v>0</v>
      </c>
    </row>
    <row r="2010" spans="1:39" x14ac:dyDescent="0.25">
      <c r="A2010" s="47">
        <v>2006</v>
      </c>
      <c r="B2010" s="358" t="str">
        <f>IF(AND(E2010&lt;&gt;0,D2010&lt;&gt;0,F2010&lt;&gt;0),IF(C2010&lt;&gt;0,CONCATENATE(C2010,"-AGr",VLOOKUP(D2010,Listen!$A$2:$G$45,7,FALSE),"-",E2010,"-",F2010,),CONCATENATE("AGr",VLOOKUP(D2010,Listen!$A$2:$G$45,7,FALSE),"-",E2010,"-",F2010)),"keine vollständige ID")</f>
        <v>keine vollständige ID</v>
      </c>
      <c r="C2010" s="359">
        <f>'[2]III_SAV-Details_NB'!B2016</f>
        <v>0</v>
      </c>
      <c r="D2010" s="359">
        <f>'[2]III_SAV-Details_NB'!C2016</f>
        <v>0</v>
      </c>
      <c r="E2010" s="359">
        <f>'[2]III_SAV-Details_NB'!D2016</f>
        <v>0</v>
      </c>
      <c r="F2010" s="490"/>
      <c r="G2010" s="281">
        <f>'[2]III_SAV-Details_NB'!X2016</f>
        <v>0</v>
      </c>
      <c r="H2010" s="281">
        <f t="shared" si="551"/>
        <v>0</v>
      </c>
      <c r="I2010" s="281">
        <f>IF(con_EOGJahr=2025,'[2]III_SAV-Details_NB'!AA2016,IF(con_EOGJahr=2026,'[2]III_SAV-Details_NB'!AB2016,'[2]III_SAV-Details_NB'!AC2016))</f>
        <v>0</v>
      </c>
      <c r="J2010" s="282"/>
      <c r="K2010" s="282"/>
      <c r="L2010" s="282"/>
      <c r="M2010" s="282"/>
      <c r="N2010" s="282"/>
      <c r="O2010" s="282"/>
      <c r="P2010" s="52">
        <f t="shared" si="552"/>
        <v>0</v>
      </c>
      <c r="Q2010" s="60"/>
      <c r="R2010" s="53">
        <f t="shared" si="558"/>
        <v>0</v>
      </c>
      <c r="S2010" s="59"/>
      <c r="T2010" s="61"/>
      <c r="U2010" s="342" t="str">
        <f t="shared" si="562"/>
        <v>k.A.</v>
      </c>
      <c r="V2010" s="343" t="str">
        <f t="shared" si="559"/>
        <v>k.A.</v>
      </c>
      <c r="W2010" s="343" t="str">
        <f>IFERROR(IF(OR($D2010="",$E2010=0,con_Ende=0),"k.A.",IF(VLOOKUP($D2010,rng_ND,5,0)="Nein",VLOOKUP($D2010,rng_ND,2,FALSE),MIN(VLOOKUP($D2010,rng_ND,2,FALSE),A_Stammdaten!$B$19-D_SAV!$E2010+1))),"k.A.")</f>
        <v>k.A.</v>
      </c>
      <c r="X2010" s="343" t="str">
        <f t="shared" si="560"/>
        <v>k.A.</v>
      </c>
      <c r="Y2010" s="62"/>
      <c r="Z2010" s="48">
        <f t="shared" si="561"/>
        <v>0</v>
      </c>
      <c r="AA2010" s="457"/>
      <c r="AB2010" s="55">
        <f t="shared" si="553"/>
        <v>0</v>
      </c>
      <c r="AC2010" s="55">
        <f>IF(A_Stammdaten!$B$25="ja",D_SAV!AA2010,D_SAV!AB2010)</f>
        <v>0</v>
      </c>
      <c r="AD2010" s="478">
        <f>IF(AC2010=0,0,IF(U2010-(con_EOGJahr-D_SAV!E2010)&lt;=0,AC2010,AC2010/V2010))</f>
        <v>0</v>
      </c>
      <c r="AE2010" s="478">
        <f>IFERROR(IF(AND(VLOOKUP(D2010,rng_ND,5,FALSE)="Ja",D_SAV!T2010="degressiv"),D_SAV!AC2010*Y2010/100,0),0)</f>
        <v>0</v>
      </c>
      <c r="AF2010" s="55">
        <f>IFERROR(IF(VLOOKUP(D2010,rng_ND,5,FALSE)="Ja",MAX(D_SAV!AD2010:AE2010),D_SAV!AD2010),0)</f>
        <v>0</v>
      </c>
      <c r="AG2010" s="55">
        <f t="shared" si="554"/>
        <v>0</v>
      </c>
      <c r="AH2010" s="55">
        <f t="shared" si="555"/>
        <v>0</v>
      </c>
      <c r="AI2010" s="55">
        <f t="shared" si="556"/>
        <v>0</v>
      </c>
      <c r="AJ2010" s="55">
        <f t="shared" si="557"/>
        <v>0</v>
      </c>
      <c r="AK2010" s="55">
        <f t="shared" si="548"/>
        <v>0</v>
      </c>
      <c r="AL2010" s="55">
        <f t="shared" si="549"/>
        <v>0</v>
      </c>
      <c r="AM2010" s="55">
        <f t="shared" si="550"/>
        <v>0</v>
      </c>
    </row>
    <row r="2011" spans="1:39" x14ac:dyDescent="0.25">
      <c r="A2011" s="47">
        <v>2007</v>
      </c>
      <c r="B2011" s="358" t="str">
        <f>IF(AND(E2011&lt;&gt;0,D2011&lt;&gt;0,F2011&lt;&gt;0),IF(C2011&lt;&gt;0,CONCATENATE(C2011,"-AGr",VLOOKUP(D2011,Listen!$A$2:$G$45,7,FALSE),"-",E2011,"-",F2011,),CONCATENATE("AGr",VLOOKUP(D2011,Listen!$A$2:$G$45,7,FALSE),"-",E2011,"-",F2011)),"keine vollständige ID")</f>
        <v>keine vollständige ID</v>
      </c>
      <c r="C2011" s="359">
        <f>'[2]III_SAV-Details_NB'!B2017</f>
        <v>0</v>
      </c>
      <c r="D2011" s="359">
        <f>'[2]III_SAV-Details_NB'!C2017</f>
        <v>0</v>
      </c>
      <c r="E2011" s="359">
        <f>'[2]III_SAV-Details_NB'!D2017</f>
        <v>0</v>
      </c>
      <c r="F2011" s="490"/>
      <c r="G2011" s="281">
        <f>'[2]III_SAV-Details_NB'!X2017</f>
        <v>0</v>
      </c>
      <c r="H2011" s="281">
        <f t="shared" si="551"/>
        <v>0</v>
      </c>
      <c r="I2011" s="281">
        <f>IF(con_EOGJahr=2025,'[2]III_SAV-Details_NB'!AA2017,IF(con_EOGJahr=2026,'[2]III_SAV-Details_NB'!AB2017,'[2]III_SAV-Details_NB'!AC2017))</f>
        <v>0</v>
      </c>
      <c r="J2011" s="282"/>
      <c r="K2011" s="282"/>
      <c r="L2011" s="282"/>
      <c r="M2011" s="282"/>
      <c r="N2011" s="282"/>
      <c r="O2011" s="282"/>
      <c r="P2011" s="52">
        <f t="shared" si="552"/>
        <v>0</v>
      </c>
      <c r="Q2011" s="60"/>
      <c r="R2011" s="53">
        <f t="shared" si="558"/>
        <v>0</v>
      </c>
      <c r="S2011" s="59"/>
      <c r="T2011" s="61"/>
      <c r="U2011" s="342" t="str">
        <f t="shared" si="562"/>
        <v>k.A.</v>
      </c>
      <c r="V2011" s="343" t="str">
        <f t="shared" si="559"/>
        <v>k.A.</v>
      </c>
      <c r="W2011" s="343" t="str">
        <f>IFERROR(IF(OR($D2011="",$E2011=0,con_Ende=0),"k.A.",IF(VLOOKUP($D2011,rng_ND,5,0)="Nein",VLOOKUP($D2011,rng_ND,2,FALSE),MIN(VLOOKUP($D2011,rng_ND,2,FALSE),A_Stammdaten!$B$19-D_SAV!$E2011+1))),"k.A.")</f>
        <v>k.A.</v>
      </c>
      <c r="X2011" s="343" t="str">
        <f t="shared" si="560"/>
        <v>k.A.</v>
      </c>
      <c r="Y2011" s="62"/>
      <c r="Z2011" s="48">
        <f t="shared" si="561"/>
        <v>0</v>
      </c>
      <c r="AA2011" s="457"/>
      <c r="AB2011" s="55">
        <f t="shared" si="553"/>
        <v>0</v>
      </c>
      <c r="AC2011" s="55">
        <f>IF(A_Stammdaten!$B$25="ja",D_SAV!AA2011,D_SAV!AB2011)</f>
        <v>0</v>
      </c>
      <c r="AD2011" s="478">
        <f>IF(AC2011=0,0,IF(U2011-(con_EOGJahr-D_SAV!E2011)&lt;=0,AC2011,AC2011/V2011))</f>
        <v>0</v>
      </c>
      <c r="AE2011" s="478">
        <f>IFERROR(IF(AND(VLOOKUP(D2011,rng_ND,5,FALSE)="Ja",D_SAV!T2011="degressiv"),D_SAV!AC2011*Y2011/100,0),0)</f>
        <v>0</v>
      </c>
      <c r="AF2011" s="55">
        <f>IFERROR(IF(VLOOKUP(D2011,rng_ND,5,FALSE)="Ja",MAX(D_SAV!AD2011:AE2011),D_SAV!AD2011),0)</f>
        <v>0</v>
      </c>
      <c r="AG2011" s="55">
        <f t="shared" si="554"/>
        <v>0</v>
      </c>
      <c r="AH2011" s="55">
        <f t="shared" si="555"/>
        <v>0</v>
      </c>
      <c r="AI2011" s="55">
        <f t="shared" si="556"/>
        <v>0</v>
      </c>
      <c r="AJ2011" s="55">
        <f t="shared" si="557"/>
        <v>0</v>
      </c>
      <c r="AK2011" s="55">
        <f t="shared" si="548"/>
        <v>0</v>
      </c>
      <c r="AL2011" s="55">
        <f t="shared" si="549"/>
        <v>0</v>
      </c>
      <c r="AM2011" s="55">
        <f t="shared" si="550"/>
        <v>0</v>
      </c>
    </row>
    <row r="2012" spans="1:39" x14ac:dyDescent="0.25">
      <c r="A2012" s="47">
        <v>2008</v>
      </c>
      <c r="B2012" s="358" t="str">
        <f>IF(AND(E2012&lt;&gt;0,D2012&lt;&gt;0,F2012&lt;&gt;0),IF(C2012&lt;&gt;0,CONCATENATE(C2012,"-AGr",VLOOKUP(D2012,Listen!$A$2:$G$45,7,FALSE),"-",E2012,"-",F2012,),CONCATENATE("AGr",VLOOKUP(D2012,Listen!$A$2:$G$45,7,FALSE),"-",E2012,"-",F2012)),"keine vollständige ID")</f>
        <v>keine vollständige ID</v>
      </c>
      <c r="C2012" s="359">
        <f>'[2]III_SAV-Details_NB'!B2018</f>
        <v>0</v>
      </c>
      <c r="D2012" s="359">
        <f>'[2]III_SAV-Details_NB'!C2018</f>
        <v>0</v>
      </c>
      <c r="E2012" s="359">
        <f>'[2]III_SAV-Details_NB'!D2018</f>
        <v>0</v>
      </c>
      <c r="F2012" s="490"/>
      <c r="G2012" s="281">
        <f>'[2]III_SAV-Details_NB'!X2018</f>
        <v>0</v>
      </c>
      <c r="H2012" s="281">
        <f t="shared" si="551"/>
        <v>0</v>
      </c>
      <c r="I2012" s="281">
        <f>IF(con_EOGJahr=2025,'[2]III_SAV-Details_NB'!AA2018,IF(con_EOGJahr=2026,'[2]III_SAV-Details_NB'!AB2018,'[2]III_SAV-Details_NB'!AC2018))</f>
        <v>0</v>
      </c>
      <c r="J2012" s="282"/>
      <c r="K2012" s="282"/>
      <c r="L2012" s="282"/>
      <c r="M2012" s="282"/>
      <c r="N2012" s="282"/>
      <c r="O2012" s="282"/>
      <c r="P2012" s="52">
        <f t="shared" si="552"/>
        <v>0</v>
      </c>
      <c r="Q2012" s="60"/>
      <c r="R2012" s="53">
        <f t="shared" si="558"/>
        <v>0</v>
      </c>
      <c r="S2012" s="59"/>
      <c r="T2012" s="61"/>
      <c r="U2012" s="342" t="str">
        <f t="shared" si="562"/>
        <v>k.A.</v>
      </c>
      <c r="V2012" s="343" t="str">
        <f t="shared" si="559"/>
        <v>k.A.</v>
      </c>
      <c r="W2012" s="343" t="str">
        <f>IFERROR(IF(OR($D2012="",$E2012=0,con_Ende=0),"k.A.",IF(VLOOKUP($D2012,rng_ND,5,0)="Nein",VLOOKUP($D2012,rng_ND,2,FALSE),MIN(VLOOKUP($D2012,rng_ND,2,FALSE),A_Stammdaten!$B$19-D_SAV!$E2012+1))),"k.A.")</f>
        <v>k.A.</v>
      </c>
      <c r="X2012" s="343" t="str">
        <f t="shared" si="560"/>
        <v>k.A.</v>
      </c>
      <c r="Y2012" s="62"/>
      <c r="Z2012" s="48">
        <f t="shared" si="561"/>
        <v>0</v>
      </c>
      <c r="AA2012" s="457"/>
      <c r="AB2012" s="55">
        <f t="shared" si="553"/>
        <v>0</v>
      </c>
      <c r="AC2012" s="55">
        <f>IF(A_Stammdaten!$B$25="ja",D_SAV!AA2012,D_SAV!AB2012)</f>
        <v>0</v>
      </c>
      <c r="AD2012" s="478">
        <f>IF(AC2012=0,0,IF(U2012-(con_EOGJahr-D_SAV!E2012)&lt;=0,AC2012,AC2012/V2012))</f>
        <v>0</v>
      </c>
      <c r="AE2012" s="478">
        <f>IFERROR(IF(AND(VLOOKUP(D2012,rng_ND,5,FALSE)="Ja",D_SAV!T2012="degressiv"),D_SAV!AC2012*Y2012/100,0),0)</f>
        <v>0</v>
      </c>
      <c r="AF2012" s="55">
        <f>IFERROR(IF(VLOOKUP(D2012,rng_ND,5,FALSE)="Ja",MAX(D_SAV!AD2012:AE2012),D_SAV!AD2012),0)</f>
        <v>0</v>
      </c>
      <c r="AG2012" s="55">
        <f t="shared" si="554"/>
        <v>0</v>
      </c>
      <c r="AH2012" s="55">
        <f t="shared" si="555"/>
        <v>0</v>
      </c>
      <c r="AI2012" s="55">
        <f t="shared" si="556"/>
        <v>0</v>
      </c>
      <c r="AJ2012" s="55">
        <f t="shared" si="557"/>
        <v>0</v>
      </c>
      <c r="AK2012" s="55">
        <f t="shared" si="548"/>
        <v>0</v>
      </c>
      <c r="AL2012" s="55">
        <f t="shared" si="549"/>
        <v>0</v>
      </c>
      <c r="AM2012" s="55">
        <f t="shared" si="550"/>
        <v>0</v>
      </c>
    </row>
    <row r="2013" spans="1:39" x14ac:dyDescent="0.25">
      <c r="A2013" s="47">
        <v>2009</v>
      </c>
      <c r="B2013" s="358" t="str">
        <f>IF(AND(E2013&lt;&gt;0,D2013&lt;&gt;0,F2013&lt;&gt;0),IF(C2013&lt;&gt;0,CONCATENATE(C2013,"-AGr",VLOOKUP(D2013,Listen!$A$2:$G$45,7,FALSE),"-",E2013,"-",F2013,),CONCATENATE("AGr",VLOOKUP(D2013,Listen!$A$2:$G$45,7,FALSE),"-",E2013,"-",F2013)),"keine vollständige ID")</f>
        <v>keine vollständige ID</v>
      </c>
      <c r="C2013" s="359">
        <f>'[2]III_SAV-Details_NB'!B2019</f>
        <v>0</v>
      </c>
      <c r="D2013" s="359">
        <f>'[2]III_SAV-Details_NB'!C2019</f>
        <v>0</v>
      </c>
      <c r="E2013" s="359">
        <f>'[2]III_SAV-Details_NB'!D2019</f>
        <v>0</v>
      </c>
      <c r="F2013" s="490"/>
      <c r="G2013" s="281">
        <f>'[2]III_SAV-Details_NB'!X2019</f>
        <v>0</v>
      </c>
      <c r="H2013" s="281">
        <f t="shared" si="551"/>
        <v>0</v>
      </c>
      <c r="I2013" s="281">
        <f>IF(con_EOGJahr=2025,'[2]III_SAV-Details_NB'!AA2019,IF(con_EOGJahr=2026,'[2]III_SAV-Details_NB'!AB2019,'[2]III_SAV-Details_NB'!AC2019))</f>
        <v>0</v>
      </c>
      <c r="J2013" s="282"/>
      <c r="K2013" s="282"/>
      <c r="L2013" s="282"/>
      <c r="M2013" s="282"/>
      <c r="N2013" s="282"/>
      <c r="O2013" s="282"/>
      <c r="P2013" s="52">
        <f t="shared" si="552"/>
        <v>0</v>
      </c>
      <c r="Q2013" s="60"/>
      <c r="R2013" s="53">
        <f t="shared" si="558"/>
        <v>0</v>
      </c>
      <c r="S2013" s="59"/>
      <c r="T2013" s="61"/>
      <c r="U2013" s="342" t="str">
        <f t="shared" si="562"/>
        <v>k.A.</v>
      </c>
      <c r="V2013" s="343" t="str">
        <f t="shared" si="559"/>
        <v>k.A.</v>
      </c>
      <c r="W2013" s="343" t="str">
        <f>IFERROR(IF(OR($D2013="",$E2013=0,con_Ende=0),"k.A.",IF(VLOOKUP($D2013,rng_ND,5,0)="Nein",VLOOKUP($D2013,rng_ND,2,FALSE),MIN(VLOOKUP($D2013,rng_ND,2,FALSE),A_Stammdaten!$B$19-D_SAV!$E2013+1))),"k.A.")</f>
        <v>k.A.</v>
      </c>
      <c r="X2013" s="343" t="str">
        <f t="shared" si="560"/>
        <v>k.A.</v>
      </c>
      <c r="Y2013" s="62"/>
      <c r="Z2013" s="48">
        <f t="shared" si="561"/>
        <v>0</v>
      </c>
      <c r="AA2013" s="457"/>
      <c r="AB2013" s="55">
        <f t="shared" si="553"/>
        <v>0</v>
      </c>
      <c r="AC2013" s="55">
        <f>IF(A_Stammdaten!$B$25="ja",D_SAV!AA2013,D_SAV!AB2013)</f>
        <v>0</v>
      </c>
      <c r="AD2013" s="478">
        <f>IF(AC2013=0,0,IF(U2013-(con_EOGJahr-D_SAV!E2013)&lt;=0,AC2013,AC2013/V2013))</f>
        <v>0</v>
      </c>
      <c r="AE2013" s="478">
        <f>IFERROR(IF(AND(VLOOKUP(D2013,rng_ND,5,FALSE)="Ja",D_SAV!T2013="degressiv"),D_SAV!AC2013*Y2013/100,0),0)</f>
        <v>0</v>
      </c>
      <c r="AF2013" s="55">
        <f>IFERROR(IF(VLOOKUP(D2013,rng_ND,5,FALSE)="Ja",MAX(D_SAV!AD2013:AE2013),D_SAV!AD2013),0)</f>
        <v>0</v>
      </c>
      <c r="AG2013" s="55">
        <f t="shared" si="554"/>
        <v>0</v>
      </c>
      <c r="AH2013" s="55">
        <f t="shared" si="555"/>
        <v>0</v>
      </c>
      <c r="AI2013" s="55">
        <f t="shared" si="556"/>
        <v>0</v>
      </c>
      <c r="AJ2013" s="55">
        <f t="shared" si="557"/>
        <v>0</v>
      </c>
      <c r="AK2013" s="55">
        <f t="shared" si="548"/>
        <v>0</v>
      </c>
      <c r="AL2013" s="55">
        <f t="shared" si="549"/>
        <v>0</v>
      </c>
      <c r="AM2013" s="55">
        <f t="shared" si="550"/>
        <v>0</v>
      </c>
    </row>
    <row r="2014" spans="1:39" x14ac:dyDescent="0.25">
      <c r="A2014" s="47">
        <v>2010</v>
      </c>
      <c r="B2014" s="358" t="str">
        <f>IF(AND(E2014&lt;&gt;0,D2014&lt;&gt;0,F2014&lt;&gt;0),IF(C2014&lt;&gt;0,CONCATENATE(C2014,"-AGr",VLOOKUP(D2014,Listen!$A$2:$G$45,7,FALSE),"-",E2014,"-",F2014,),CONCATENATE("AGr",VLOOKUP(D2014,Listen!$A$2:$G$45,7,FALSE),"-",E2014,"-",F2014)),"keine vollständige ID")</f>
        <v>keine vollständige ID</v>
      </c>
      <c r="C2014" s="359">
        <f>'[2]III_SAV-Details_NB'!B2020</f>
        <v>0</v>
      </c>
      <c r="D2014" s="359">
        <f>'[2]III_SAV-Details_NB'!C2020</f>
        <v>0</v>
      </c>
      <c r="E2014" s="359">
        <f>'[2]III_SAV-Details_NB'!D2020</f>
        <v>0</v>
      </c>
      <c r="F2014" s="490"/>
      <c r="G2014" s="281">
        <f>'[2]III_SAV-Details_NB'!X2020</f>
        <v>0</v>
      </c>
      <c r="H2014" s="281">
        <f t="shared" si="551"/>
        <v>0</v>
      </c>
      <c r="I2014" s="281">
        <f>IF(con_EOGJahr=2025,'[2]III_SAV-Details_NB'!AA2020,IF(con_EOGJahr=2026,'[2]III_SAV-Details_NB'!AB2020,'[2]III_SAV-Details_NB'!AC2020))</f>
        <v>0</v>
      </c>
      <c r="J2014" s="282"/>
      <c r="K2014" s="282"/>
      <c r="L2014" s="282"/>
      <c r="M2014" s="282"/>
      <c r="N2014" s="282"/>
      <c r="O2014" s="282"/>
      <c r="P2014" s="52">
        <f t="shared" si="552"/>
        <v>0</v>
      </c>
      <c r="Q2014" s="60"/>
      <c r="R2014" s="53">
        <f t="shared" si="558"/>
        <v>0</v>
      </c>
      <c r="S2014" s="59"/>
      <c r="T2014" s="61"/>
      <c r="U2014" s="342" t="str">
        <f t="shared" si="562"/>
        <v>k.A.</v>
      </c>
      <c r="V2014" s="343" t="str">
        <f t="shared" si="559"/>
        <v>k.A.</v>
      </c>
      <c r="W2014" s="343" t="str">
        <f>IFERROR(IF(OR($D2014="",$E2014=0,con_Ende=0),"k.A.",IF(VLOOKUP($D2014,rng_ND,5,0)="Nein",VLOOKUP($D2014,rng_ND,2,FALSE),MIN(VLOOKUP($D2014,rng_ND,2,FALSE),A_Stammdaten!$B$19-D_SAV!$E2014+1))),"k.A.")</f>
        <v>k.A.</v>
      </c>
      <c r="X2014" s="343" t="str">
        <f t="shared" si="560"/>
        <v>k.A.</v>
      </c>
      <c r="Y2014" s="62"/>
      <c r="Z2014" s="48">
        <f t="shared" si="561"/>
        <v>0</v>
      </c>
      <c r="AA2014" s="457"/>
      <c r="AB2014" s="55">
        <f t="shared" si="553"/>
        <v>0</v>
      </c>
      <c r="AC2014" s="55">
        <f>IF(A_Stammdaten!$B$25="ja",D_SAV!AA2014,D_SAV!AB2014)</f>
        <v>0</v>
      </c>
      <c r="AD2014" s="478">
        <f>IF(AC2014=0,0,IF(U2014-(con_EOGJahr-D_SAV!E2014)&lt;=0,AC2014,AC2014/V2014))</f>
        <v>0</v>
      </c>
      <c r="AE2014" s="478">
        <f>IFERROR(IF(AND(VLOOKUP(D2014,rng_ND,5,FALSE)="Ja",D_SAV!T2014="degressiv"),D_SAV!AC2014*Y2014/100,0),0)</f>
        <v>0</v>
      </c>
      <c r="AF2014" s="55">
        <f>IFERROR(IF(VLOOKUP(D2014,rng_ND,5,FALSE)="Ja",MAX(D_SAV!AD2014:AE2014),D_SAV!AD2014),0)</f>
        <v>0</v>
      </c>
      <c r="AG2014" s="55">
        <f t="shared" si="554"/>
        <v>0</v>
      </c>
      <c r="AH2014" s="55">
        <f t="shared" si="555"/>
        <v>0</v>
      </c>
      <c r="AI2014" s="55">
        <f t="shared" si="556"/>
        <v>0</v>
      </c>
      <c r="AJ2014" s="55">
        <f t="shared" si="557"/>
        <v>0</v>
      </c>
      <c r="AK2014" s="55">
        <f t="shared" si="548"/>
        <v>0</v>
      </c>
      <c r="AL2014" s="55">
        <f t="shared" si="549"/>
        <v>0</v>
      </c>
      <c r="AM2014" s="55">
        <f t="shared" si="550"/>
        <v>0</v>
      </c>
    </row>
    <row r="2015" spans="1:39" x14ac:dyDescent="0.25">
      <c r="A2015" s="47">
        <v>2011</v>
      </c>
      <c r="B2015" s="358" t="str">
        <f>IF(AND(E2015&lt;&gt;0,D2015&lt;&gt;0,F2015&lt;&gt;0),IF(C2015&lt;&gt;0,CONCATENATE(C2015,"-AGr",VLOOKUP(D2015,Listen!$A$2:$G$45,7,FALSE),"-",E2015,"-",F2015,),CONCATENATE("AGr",VLOOKUP(D2015,Listen!$A$2:$G$45,7,FALSE),"-",E2015,"-",F2015)),"keine vollständige ID")</f>
        <v>keine vollständige ID</v>
      </c>
      <c r="C2015" s="359">
        <f>'[2]III_SAV-Details_NB'!B2021</f>
        <v>0</v>
      </c>
      <c r="D2015" s="359">
        <f>'[2]III_SAV-Details_NB'!C2021</f>
        <v>0</v>
      </c>
      <c r="E2015" s="359">
        <f>'[2]III_SAV-Details_NB'!D2021</f>
        <v>0</v>
      </c>
      <c r="F2015" s="490"/>
      <c r="G2015" s="281">
        <f>'[2]III_SAV-Details_NB'!X2021</f>
        <v>0</v>
      </c>
      <c r="H2015" s="281">
        <f t="shared" si="551"/>
        <v>0</v>
      </c>
      <c r="I2015" s="281">
        <f>IF(con_EOGJahr=2025,'[2]III_SAV-Details_NB'!AA2021,IF(con_EOGJahr=2026,'[2]III_SAV-Details_NB'!AB2021,'[2]III_SAV-Details_NB'!AC2021))</f>
        <v>0</v>
      </c>
      <c r="J2015" s="282"/>
      <c r="K2015" s="282"/>
      <c r="L2015" s="282"/>
      <c r="M2015" s="282"/>
      <c r="N2015" s="282"/>
      <c r="O2015" s="282"/>
      <c r="P2015" s="52">
        <f t="shared" si="552"/>
        <v>0</v>
      </c>
      <c r="Q2015" s="60"/>
      <c r="R2015" s="53">
        <f t="shared" si="558"/>
        <v>0</v>
      </c>
      <c r="S2015" s="59"/>
      <c r="T2015" s="61"/>
      <c r="U2015" s="342" t="str">
        <f t="shared" si="562"/>
        <v>k.A.</v>
      </c>
      <c r="V2015" s="343" t="str">
        <f t="shared" si="559"/>
        <v>k.A.</v>
      </c>
      <c r="W2015" s="343" t="str">
        <f>IFERROR(IF(OR($D2015="",$E2015=0,con_Ende=0),"k.A.",IF(VLOOKUP($D2015,rng_ND,5,0)="Nein",VLOOKUP($D2015,rng_ND,2,FALSE),MIN(VLOOKUP($D2015,rng_ND,2,FALSE),A_Stammdaten!$B$19-D_SAV!$E2015+1))),"k.A.")</f>
        <v>k.A.</v>
      </c>
      <c r="X2015" s="343" t="str">
        <f t="shared" si="560"/>
        <v>k.A.</v>
      </c>
      <c r="Y2015" s="62"/>
      <c r="Z2015" s="48">
        <f t="shared" si="561"/>
        <v>0</v>
      </c>
      <c r="AA2015" s="457"/>
      <c r="AB2015" s="55">
        <f t="shared" si="553"/>
        <v>0</v>
      </c>
      <c r="AC2015" s="55">
        <f>IF(A_Stammdaten!$B$25="ja",D_SAV!AA2015,D_SAV!AB2015)</f>
        <v>0</v>
      </c>
      <c r="AD2015" s="478">
        <f>IF(AC2015=0,0,IF(U2015-(con_EOGJahr-D_SAV!E2015)&lt;=0,AC2015,AC2015/V2015))</f>
        <v>0</v>
      </c>
      <c r="AE2015" s="478">
        <f>IFERROR(IF(AND(VLOOKUP(D2015,rng_ND,5,FALSE)="Ja",D_SAV!T2015="degressiv"),D_SAV!AC2015*Y2015/100,0),0)</f>
        <v>0</v>
      </c>
      <c r="AF2015" s="55">
        <f>IFERROR(IF(VLOOKUP(D2015,rng_ND,5,FALSE)="Ja",MAX(D_SAV!AD2015:AE2015),D_SAV!AD2015),0)</f>
        <v>0</v>
      </c>
      <c r="AG2015" s="55">
        <f t="shared" si="554"/>
        <v>0</v>
      </c>
      <c r="AH2015" s="55">
        <f t="shared" si="555"/>
        <v>0</v>
      </c>
      <c r="AI2015" s="55">
        <f t="shared" si="556"/>
        <v>0</v>
      </c>
      <c r="AJ2015" s="55">
        <f t="shared" si="557"/>
        <v>0</v>
      </c>
      <c r="AK2015" s="55">
        <f t="shared" si="548"/>
        <v>0</v>
      </c>
      <c r="AL2015" s="55">
        <f t="shared" si="549"/>
        <v>0</v>
      </c>
      <c r="AM2015" s="55">
        <f t="shared" si="550"/>
        <v>0</v>
      </c>
    </row>
    <row r="2016" spans="1:39" x14ac:dyDescent="0.25">
      <c r="A2016" s="47">
        <v>2012</v>
      </c>
      <c r="B2016" s="358" t="str">
        <f>IF(AND(E2016&lt;&gt;0,D2016&lt;&gt;0,F2016&lt;&gt;0),IF(C2016&lt;&gt;0,CONCATENATE(C2016,"-AGr",VLOOKUP(D2016,Listen!$A$2:$G$45,7,FALSE),"-",E2016,"-",F2016,),CONCATENATE("AGr",VLOOKUP(D2016,Listen!$A$2:$G$45,7,FALSE),"-",E2016,"-",F2016)),"keine vollständige ID")</f>
        <v>keine vollständige ID</v>
      </c>
      <c r="C2016" s="359">
        <f>'[2]III_SAV-Details_NB'!B2022</f>
        <v>0</v>
      </c>
      <c r="D2016" s="359">
        <f>'[2]III_SAV-Details_NB'!C2022</f>
        <v>0</v>
      </c>
      <c r="E2016" s="359">
        <f>'[2]III_SAV-Details_NB'!D2022</f>
        <v>0</v>
      </c>
      <c r="F2016" s="490"/>
      <c r="G2016" s="281">
        <f>'[2]III_SAV-Details_NB'!X2022</f>
        <v>0</v>
      </c>
      <c r="H2016" s="281">
        <f t="shared" si="551"/>
        <v>0</v>
      </c>
      <c r="I2016" s="281">
        <f>IF(con_EOGJahr=2025,'[2]III_SAV-Details_NB'!AA2022,IF(con_EOGJahr=2026,'[2]III_SAV-Details_NB'!AB2022,'[2]III_SAV-Details_NB'!AC2022))</f>
        <v>0</v>
      </c>
      <c r="J2016" s="282"/>
      <c r="K2016" s="282"/>
      <c r="L2016" s="282"/>
      <c r="M2016" s="282"/>
      <c r="N2016" s="282"/>
      <c r="O2016" s="282"/>
      <c r="P2016" s="52">
        <f t="shared" si="552"/>
        <v>0</v>
      </c>
      <c r="Q2016" s="60"/>
      <c r="R2016" s="53">
        <f t="shared" si="558"/>
        <v>0</v>
      </c>
      <c r="S2016" s="59"/>
      <c r="T2016" s="61"/>
      <c r="U2016" s="342" t="str">
        <f t="shared" si="562"/>
        <v>k.A.</v>
      </c>
      <c r="V2016" s="343" t="str">
        <f t="shared" si="559"/>
        <v>k.A.</v>
      </c>
      <c r="W2016" s="343" t="str">
        <f>IFERROR(IF(OR($D2016="",$E2016=0,con_Ende=0),"k.A.",IF(VLOOKUP($D2016,rng_ND,5,0)="Nein",VLOOKUP($D2016,rng_ND,2,FALSE),MIN(VLOOKUP($D2016,rng_ND,2,FALSE),A_Stammdaten!$B$19-D_SAV!$E2016+1))),"k.A.")</f>
        <v>k.A.</v>
      </c>
      <c r="X2016" s="343" t="str">
        <f t="shared" si="560"/>
        <v>k.A.</v>
      </c>
      <c r="Y2016" s="62"/>
      <c r="Z2016" s="48">
        <f t="shared" si="561"/>
        <v>0</v>
      </c>
      <c r="AA2016" s="457"/>
      <c r="AB2016" s="55">
        <f t="shared" si="553"/>
        <v>0</v>
      </c>
      <c r="AC2016" s="55">
        <f>IF(A_Stammdaten!$B$25="ja",D_SAV!AA2016,D_SAV!AB2016)</f>
        <v>0</v>
      </c>
      <c r="AD2016" s="478">
        <f>IF(AC2016=0,0,IF(U2016-(con_EOGJahr-D_SAV!E2016)&lt;=0,AC2016,AC2016/V2016))</f>
        <v>0</v>
      </c>
      <c r="AE2016" s="478">
        <f>IFERROR(IF(AND(VLOOKUP(D2016,rng_ND,5,FALSE)="Ja",D_SAV!T2016="degressiv"),D_SAV!AC2016*Y2016/100,0),0)</f>
        <v>0</v>
      </c>
      <c r="AF2016" s="55">
        <f>IFERROR(IF(VLOOKUP(D2016,rng_ND,5,FALSE)="Ja",MAX(D_SAV!AD2016:AE2016),D_SAV!AD2016),0)</f>
        <v>0</v>
      </c>
      <c r="AG2016" s="55">
        <f t="shared" si="554"/>
        <v>0</v>
      </c>
      <c r="AH2016" s="55">
        <f t="shared" si="555"/>
        <v>0</v>
      </c>
      <c r="AI2016" s="55">
        <f t="shared" si="556"/>
        <v>0</v>
      </c>
      <c r="AJ2016" s="55">
        <f t="shared" si="557"/>
        <v>0</v>
      </c>
      <c r="AK2016" s="55">
        <f t="shared" si="548"/>
        <v>0</v>
      </c>
      <c r="AL2016" s="55">
        <f t="shared" si="549"/>
        <v>0</v>
      </c>
      <c r="AM2016" s="55">
        <f t="shared" si="550"/>
        <v>0</v>
      </c>
    </row>
    <row r="2017" spans="1:39" x14ac:dyDescent="0.25">
      <c r="A2017" s="47">
        <v>2013</v>
      </c>
      <c r="B2017" s="358" t="str">
        <f>IF(AND(E2017&lt;&gt;0,D2017&lt;&gt;0,F2017&lt;&gt;0),IF(C2017&lt;&gt;0,CONCATENATE(C2017,"-AGr",VLOOKUP(D2017,Listen!$A$2:$G$45,7,FALSE),"-",E2017,"-",F2017,),CONCATENATE("AGr",VLOOKUP(D2017,Listen!$A$2:$G$45,7,FALSE),"-",E2017,"-",F2017)),"keine vollständige ID")</f>
        <v>keine vollständige ID</v>
      </c>
      <c r="C2017" s="359">
        <f>'[2]III_SAV-Details_NB'!B2023</f>
        <v>0</v>
      </c>
      <c r="D2017" s="359">
        <f>'[2]III_SAV-Details_NB'!C2023</f>
        <v>0</v>
      </c>
      <c r="E2017" s="359">
        <f>'[2]III_SAV-Details_NB'!D2023</f>
        <v>0</v>
      </c>
      <c r="F2017" s="490"/>
      <c r="G2017" s="281">
        <f>'[2]III_SAV-Details_NB'!X2023</f>
        <v>0</v>
      </c>
      <c r="H2017" s="281">
        <f t="shared" si="551"/>
        <v>0</v>
      </c>
      <c r="I2017" s="281">
        <f>IF(con_EOGJahr=2025,'[2]III_SAV-Details_NB'!AA2023,IF(con_EOGJahr=2026,'[2]III_SAV-Details_NB'!AB2023,'[2]III_SAV-Details_NB'!AC2023))</f>
        <v>0</v>
      </c>
      <c r="J2017" s="282"/>
      <c r="K2017" s="282"/>
      <c r="L2017" s="282"/>
      <c r="M2017" s="282"/>
      <c r="N2017" s="282"/>
      <c r="O2017" s="282"/>
      <c r="P2017" s="52">
        <f t="shared" si="552"/>
        <v>0</v>
      </c>
      <c r="Q2017" s="60"/>
      <c r="R2017" s="53">
        <f t="shared" si="558"/>
        <v>0</v>
      </c>
      <c r="S2017" s="59"/>
      <c r="T2017" s="61"/>
      <c r="U2017" s="342" t="str">
        <f t="shared" si="562"/>
        <v>k.A.</v>
      </c>
      <c r="V2017" s="343" t="str">
        <f t="shared" si="559"/>
        <v>k.A.</v>
      </c>
      <c r="W2017" s="343" t="str">
        <f>IFERROR(IF(OR($D2017="",$E2017=0,con_Ende=0),"k.A.",IF(VLOOKUP($D2017,rng_ND,5,0)="Nein",VLOOKUP($D2017,rng_ND,2,FALSE),MIN(VLOOKUP($D2017,rng_ND,2,FALSE),A_Stammdaten!$B$19-D_SAV!$E2017+1))),"k.A.")</f>
        <v>k.A.</v>
      </c>
      <c r="X2017" s="343" t="str">
        <f t="shared" si="560"/>
        <v>k.A.</v>
      </c>
      <c r="Y2017" s="62"/>
      <c r="Z2017" s="48">
        <f t="shared" si="561"/>
        <v>0</v>
      </c>
      <c r="AA2017" s="457"/>
      <c r="AB2017" s="55">
        <f t="shared" si="553"/>
        <v>0</v>
      </c>
      <c r="AC2017" s="55">
        <f>IF(A_Stammdaten!$B$25="ja",D_SAV!AA2017,D_SAV!AB2017)</f>
        <v>0</v>
      </c>
      <c r="AD2017" s="478">
        <f>IF(AC2017=0,0,IF(U2017-(con_EOGJahr-D_SAV!E2017)&lt;=0,AC2017,AC2017/V2017))</f>
        <v>0</v>
      </c>
      <c r="AE2017" s="478">
        <f>IFERROR(IF(AND(VLOOKUP(D2017,rng_ND,5,FALSE)="Ja",D_SAV!T2017="degressiv"),D_SAV!AC2017*Y2017/100,0),0)</f>
        <v>0</v>
      </c>
      <c r="AF2017" s="55">
        <f>IFERROR(IF(VLOOKUP(D2017,rng_ND,5,FALSE)="Ja",MAX(D_SAV!AD2017:AE2017),D_SAV!AD2017),0)</f>
        <v>0</v>
      </c>
      <c r="AG2017" s="55">
        <f t="shared" si="554"/>
        <v>0</v>
      </c>
      <c r="AH2017" s="55">
        <f t="shared" si="555"/>
        <v>0</v>
      </c>
      <c r="AI2017" s="55">
        <f t="shared" si="556"/>
        <v>0</v>
      </c>
      <c r="AJ2017" s="55">
        <f t="shared" si="557"/>
        <v>0</v>
      </c>
      <c r="AK2017" s="55">
        <f t="shared" si="548"/>
        <v>0</v>
      </c>
      <c r="AL2017" s="55">
        <f t="shared" si="549"/>
        <v>0</v>
      </c>
      <c r="AM2017" s="55">
        <f t="shared" si="550"/>
        <v>0</v>
      </c>
    </row>
    <row r="2018" spans="1:39" x14ac:dyDescent="0.25">
      <c r="A2018" s="47">
        <v>2014</v>
      </c>
      <c r="B2018" s="358" t="str">
        <f>IF(AND(E2018&lt;&gt;0,D2018&lt;&gt;0,F2018&lt;&gt;0),IF(C2018&lt;&gt;0,CONCATENATE(C2018,"-AGr",VLOOKUP(D2018,Listen!$A$2:$G$45,7,FALSE),"-",E2018,"-",F2018,),CONCATENATE("AGr",VLOOKUP(D2018,Listen!$A$2:$G$45,7,FALSE),"-",E2018,"-",F2018)),"keine vollständige ID")</f>
        <v>keine vollständige ID</v>
      </c>
      <c r="C2018" s="359">
        <f>'[2]III_SAV-Details_NB'!B2024</f>
        <v>0</v>
      </c>
      <c r="D2018" s="359">
        <f>'[2]III_SAV-Details_NB'!C2024</f>
        <v>0</v>
      </c>
      <c r="E2018" s="359">
        <f>'[2]III_SAV-Details_NB'!D2024</f>
        <v>0</v>
      </c>
      <c r="F2018" s="490"/>
      <c r="G2018" s="281">
        <f>'[2]III_SAV-Details_NB'!X2024</f>
        <v>0</v>
      </c>
      <c r="H2018" s="281">
        <f t="shared" si="551"/>
        <v>0</v>
      </c>
      <c r="I2018" s="281">
        <f>IF(con_EOGJahr=2025,'[2]III_SAV-Details_NB'!AA2024,IF(con_EOGJahr=2026,'[2]III_SAV-Details_NB'!AB2024,'[2]III_SAV-Details_NB'!AC2024))</f>
        <v>0</v>
      </c>
      <c r="J2018" s="282"/>
      <c r="K2018" s="282"/>
      <c r="L2018" s="282"/>
      <c r="M2018" s="282"/>
      <c r="N2018" s="282"/>
      <c r="O2018" s="282"/>
      <c r="P2018" s="52">
        <f t="shared" si="552"/>
        <v>0</v>
      </c>
      <c r="Q2018" s="60"/>
      <c r="R2018" s="53">
        <f t="shared" si="558"/>
        <v>0</v>
      </c>
      <c r="S2018" s="59"/>
      <c r="T2018" s="61"/>
      <c r="U2018" s="342" t="str">
        <f t="shared" si="562"/>
        <v>k.A.</v>
      </c>
      <c r="V2018" s="343" t="str">
        <f t="shared" si="559"/>
        <v>k.A.</v>
      </c>
      <c r="W2018" s="343" t="str">
        <f>IFERROR(IF(OR($D2018="",$E2018=0,con_Ende=0),"k.A.",IF(VLOOKUP($D2018,rng_ND,5,0)="Nein",VLOOKUP($D2018,rng_ND,2,FALSE),MIN(VLOOKUP($D2018,rng_ND,2,FALSE),A_Stammdaten!$B$19-D_SAV!$E2018+1))),"k.A.")</f>
        <v>k.A.</v>
      </c>
      <c r="X2018" s="343" t="str">
        <f t="shared" si="560"/>
        <v>k.A.</v>
      </c>
      <c r="Y2018" s="62"/>
      <c r="Z2018" s="48">
        <f t="shared" si="561"/>
        <v>0</v>
      </c>
      <c r="AA2018" s="457"/>
      <c r="AB2018" s="55">
        <f t="shared" si="553"/>
        <v>0</v>
      </c>
      <c r="AC2018" s="55">
        <f>IF(A_Stammdaten!$B$25="ja",D_SAV!AA2018,D_SAV!AB2018)</f>
        <v>0</v>
      </c>
      <c r="AD2018" s="478">
        <f>IF(AC2018=0,0,IF(U2018-(con_EOGJahr-D_SAV!E2018)&lt;=0,AC2018,AC2018/V2018))</f>
        <v>0</v>
      </c>
      <c r="AE2018" s="478">
        <f>IFERROR(IF(AND(VLOOKUP(D2018,rng_ND,5,FALSE)="Ja",D_SAV!T2018="degressiv"),D_SAV!AC2018*Y2018/100,0),0)</f>
        <v>0</v>
      </c>
      <c r="AF2018" s="55">
        <f>IFERROR(IF(VLOOKUP(D2018,rng_ND,5,FALSE)="Ja",MAX(D_SAV!AD2018:AE2018),D_SAV!AD2018),0)</f>
        <v>0</v>
      </c>
      <c r="AG2018" s="55">
        <f t="shared" si="554"/>
        <v>0</v>
      </c>
      <c r="AH2018" s="55">
        <f t="shared" si="555"/>
        <v>0</v>
      </c>
      <c r="AI2018" s="55">
        <f t="shared" si="556"/>
        <v>0</v>
      </c>
      <c r="AJ2018" s="55">
        <f t="shared" si="557"/>
        <v>0</v>
      </c>
      <c r="AK2018" s="55">
        <f t="shared" si="548"/>
        <v>0</v>
      </c>
      <c r="AL2018" s="55">
        <f t="shared" si="549"/>
        <v>0</v>
      </c>
      <c r="AM2018" s="55">
        <f t="shared" si="550"/>
        <v>0</v>
      </c>
    </row>
    <row r="2019" spans="1:39" x14ac:dyDescent="0.25">
      <c r="A2019" s="47">
        <v>2015</v>
      </c>
      <c r="B2019" s="358" t="str">
        <f>IF(AND(E2019&lt;&gt;0,D2019&lt;&gt;0,F2019&lt;&gt;0),IF(C2019&lt;&gt;0,CONCATENATE(C2019,"-AGr",VLOOKUP(D2019,Listen!$A$2:$G$45,7,FALSE),"-",E2019,"-",F2019,),CONCATENATE("AGr",VLOOKUP(D2019,Listen!$A$2:$G$45,7,FALSE),"-",E2019,"-",F2019)),"keine vollständige ID")</f>
        <v>keine vollständige ID</v>
      </c>
      <c r="C2019" s="359">
        <f>'[2]III_SAV-Details_NB'!B2025</f>
        <v>0</v>
      </c>
      <c r="D2019" s="359">
        <f>'[2]III_SAV-Details_NB'!C2025</f>
        <v>0</v>
      </c>
      <c r="E2019" s="359">
        <f>'[2]III_SAV-Details_NB'!D2025</f>
        <v>0</v>
      </c>
      <c r="F2019" s="490"/>
      <c r="G2019" s="281">
        <f>'[2]III_SAV-Details_NB'!X2025</f>
        <v>0</v>
      </c>
      <c r="H2019" s="281">
        <f t="shared" si="551"/>
        <v>0</v>
      </c>
      <c r="I2019" s="281">
        <f>IF(con_EOGJahr=2025,'[2]III_SAV-Details_NB'!AA2025,IF(con_EOGJahr=2026,'[2]III_SAV-Details_NB'!AB2025,'[2]III_SAV-Details_NB'!AC2025))</f>
        <v>0</v>
      </c>
      <c r="J2019" s="282"/>
      <c r="K2019" s="282"/>
      <c r="L2019" s="282"/>
      <c r="M2019" s="282"/>
      <c r="N2019" s="282"/>
      <c r="O2019" s="282"/>
      <c r="P2019" s="52">
        <f t="shared" si="552"/>
        <v>0</v>
      </c>
      <c r="Q2019" s="60"/>
      <c r="R2019" s="53">
        <f t="shared" si="558"/>
        <v>0</v>
      </c>
      <c r="S2019" s="59"/>
      <c r="T2019" s="61"/>
      <c r="U2019" s="342" t="str">
        <f t="shared" si="562"/>
        <v>k.A.</v>
      </c>
      <c r="V2019" s="343" t="str">
        <f t="shared" si="559"/>
        <v>k.A.</v>
      </c>
      <c r="W2019" s="343" t="str">
        <f>IFERROR(IF(OR($D2019="",$E2019=0,con_Ende=0),"k.A.",IF(VLOOKUP($D2019,rng_ND,5,0)="Nein",VLOOKUP($D2019,rng_ND,2,FALSE),MIN(VLOOKUP($D2019,rng_ND,2,FALSE),A_Stammdaten!$B$19-D_SAV!$E2019+1))),"k.A.")</f>
        <v>k.A.</v>
      </c>
      <c r="X2019" s="343" t="str">
        <f t="shared" si="560"/>
        <v>k.A.</v>
      </c>
      <c r="Y2019" s="62"/>
      <c r="Z2019" s="48">
        <f t="shared" si="561"/>
        <v>0</v>
      </c>
      <c r="AA2019" s="457"/>
      <c r="AB2019" s="55">
        <f t="shared" si="553"/>
        <v>0</v>
      </c>
      <c r="AC2019" s="55">
        <f>IF(A_Stammdaten!$B$25="ja",D_SAV!AA2019,D_SAV!AB2019)</f>
        <v>0</v>
      </c>
      <c r="AD2019" s="478">
        <f>IF(AC2019=0,0,IF(U2019-(con_EOGJahr-D_SAV!E2019)&lt;=0,AC2019,AC2019/V2019))</f>
        <v>0</v>
      </c>
      <c r="AE2019" s="478">
        <f>IFERROR(IF(AND(VLOOKUP(D2019,rng_ND,5,FALSE)="Ja",D_SAV!T2019="degressiv"),D_SAV!AC2019*Y2019/100,0),0)</f>
        <v>0</v>
      </c>
      <c r="AF2019" s="55">
        <f>IFERROR(IF(VLOOKUP(D2019,rng_ND,5,FALSE)="Ja",MAX(D_SAV!AD2019:AE2019),D_SAV!AD2019),0)</f>
        <v>0</v>
      </c>
      <c r="AG2019" s="55">
        <f t="shared" si="554"/>
        <v>0</v>
      </c>
      <c r="AH2019" s="55">
        <f t="shared" si="555"/>
        <v>0</v>
      </c>
      <c r="AI2019" s="55">
        <f t="shared" si="556"/>
        <v>0</v>
      </c>
      <c r="AJ2019" s="55">
        <f t="shared" si="557"/>
        <v>0</v>
      </c>
      <c r="AK2019" s="55">
        <f t="shared" si="548"/>
        <v>0</v>
      </c>
      <c r="AL2019" s="55">
        <f t="shared" si="549"/>
        <v>0</v>
      </c>
      <c r="AM2019" s="55">
        <f t="shared" si="550"/>
        <v>0</v>
      </c>
    </row>
    <row r="2020" spans="1:39" x14ac:dyDescent="0.25">
      <c r="A2020" s="47">
        <v>2016</v>
      </c>
      <c r="B2020" s="358" t="str">
        <f>IF(AND(E2020&lt;&gt;0,D2020&lt;&gt;0,F2020&lt;&gt;0),IF(C2020&lt;&gt;0,CONCATENATE(C2020,"-AGr",VLOOKUP(D2020,Listen!$A$2:$G$45,7,FALSE),"-",E2020,"-",F2020,),CONCATENATE("AGr",VLOOKUP(D2020,Listen!$A$2:$G$45,7,FALSE),"-",E2020,"-",F2020)),"keine vollständige ID")</f>
        <v>keine vollständige ID</v>
      </c>
      <c r="C2020" s="359">
        <f>'[2]III_SAV-Details_NB'!B2026</f>
        <v>0</v>
      </c>
      <c r="D2020" s="359">
        <f>'[2]III_SAV-Details_NB'!C2026</f>
        <v>0</v>
      </c>
      <c r="E2020" s="359">
        <f>'[2]III_SAV-Details_NB'!D2026</f>
        <v>0</v>
      </c>
      <c r="F2020" s="490"/>
      <c r="G2020" s="281">
        <f>'[2]III_SAV-Details_NB'!X2026</f>
        <v>0</v>
      </c>
      <c r="H2020" s="281">
        <f t="shared" si="551"/>
        <v>0</v>
      </c>
      <c r="I2020" s="281">
        <f>IF(con_EOGJahr=2025,'[2]III_SAV-Details_NB'!AA2026,IF(con_EOGJahr=2026,'[2]III_SAV-Details_NB'!AB2026,'[2]III_SAV-Details_NB'!AC2026))</f>
        <v>0</v>
      </c>
      <c r="J2020" s="282"/>
      <c r="K2020" s="282"/>
      <c r="L2020" s="282"/>
      <c r="M2020" s="282"/>
      <c r="N2020" s="282"/>
      <c r="O2020" s="282"/>
      <c r="P2020" s="52">
        <f t="shared" si="552"/>
        <v>0</v>
      </c>
      <c r="Q2020" s="60"/>
      <c r="R2020" s="53">
        <f t="shared" si="558"/>
        <v>0</v>
      </c>
      <c r="S2020" s="59"/>
      <c r="T2020" s="61"/>
      <c r="U2020" s="342" t="str">
        <f t="shared" si="562"/>
        <v>k.A.</v>
      </c>
      <c r="V2020" s="343" t="str">
        <f t="shared" si="559"/>
        <v>k.A.</v>
      </c>
      <c r="W2020" s="343" t="str">
        <f>IFERROR(IF(OR($D2020="",$E2020=0,con_Ende=0),"k.A.",IF(VLOOKUP($D2020,rng_ND,5,0)="Nein",VLOOKUP($D2020,rng_ND,2,FALSE),MIN(VLOOKUP($D2020,rng_ND,2,FALSE),A_Stammdaten!$B$19-D_SAV!$E2020+1))),"k.A.")</f>
        <v>k.A.</v>
      </c>
      <c r="X2020" s="343" t="str">
        <f t="shared" si="560"/>
        <v>k.A.</v>
      </c>
      <c r="Y2020" s="62"/>
      <c r="Z2020" s="48">
        <f t="shared" si="561"/>
        <v>0</v>
      </c>
      <c r="AA2020" s="457"/>
      <c r="AB2020" s="55">
        <f t="shared" si="553"/>
        <v>0</v>
      </c>
      <c r="AC2020" s="55">
        <f>IF(A_Stammdaten!$B$25="ja",D_SAV!AA2020,D_SAV!AB2020)</f>
        <v>0</v>
      </c>
      <c r="AD2020" s="478">
        <f>IF(AC2020=0,0,IF(U2020-(con_EOGJahr-D_SAV!E2020)&lt;=0,AC2020,AC2020/V2020))</f>
        <v>0</v>
      </c>
      <c r="AE2020" s="478">
        <f>IFERROR(IF(AND(VLOOKUP(D2020,rng_ND,5,FALSE)="Ja",D_SAV!T2020="degressiv"),D_SAV!AC2020*Y2020/100,0),0)</f>
        <v>0</v>
      </c>
      <c r="AF2020" s="55">
        <f>IFERROR(IF(VLOOKUP(D2020,rng_ND,5,FALSE)="Ja",MAX(D_SAV!AD2020:AE2020),D_SAV!AD2020),0)</f>
        <v>0</v>
      </c>
      <c r="AG2020" s="55">
        <f t="shared" si="554"/>
        <v>0</v>
      </c>
      <c r="AH2020" s="55">
        <f t="shared" si="555"/>
        <v>0</v>
      </c>
      <c r="AI2020" s="55">
        <f t="shared" si="556"/>
        <v>0</v>
      </c>
      <c r="AJ2020" s="55">
        <f t="shared" si="557"/>
        <v>0</v>
      </c>
      <c r="AK2020" s="55">
        <f t="shared" si="548"/>
        <v>0</v>
      </c>
      <c r="AL2020" s="55">
        <f t="shared" si="549"/>
        <v>0</v>
      </c>
      <c r="AM2020" s="55">
        <f t="shared" si="550"/>
        <v>0</v>
      </c>
    </row>
    <row r="2021" spans="1:39" x14ac:dyDescent="0.25">
      <c r="A2021" s="47">
        <v>2017</v>
      </c>
      <c r="B2021" s="358" t="str">
        <f>IF(AND(E2021&lt;&gt;0,D2021&lt;&gt;0,F2021&lt;&gt;0),IF(C2021&lt;&gt;0,CONCATENATE(C2021,"-AGr",VLOOKUP(D2021,Listen!$A$2:$G$45,7,FALSE),"-",E2021,"-",F2021,),CONCATENATE("AGr",VLOOKUP(D2021,Listen!$A$2:$G$45,7,FALSE),"-",E2021,"-",F2021)),"keine vollständige ID")</f>
        <v>keine vollständige ID</v>
      </c>
      <c r="C2021" s="359">
        <f>'[2]III_SAV-Details_NB'!B2027</f>
        <v>0</v>
      </c>
      <c r="D2021" s="359">
        <f>'[2]III_SAV-Details_NB'!C2027</f>
        <v>0</v>
      </c>
      <c r="E2021" s="359">
        <f>'[2]III_SAV-Details_NB'!D2027</f>
        <v>0</v>
      </c>
      <c r="F2021" s="490"/>
      <c r="G2021" s="281">
        <f>'[2]III_SAV-Details_NB'!X2027</f>
        <v>0</v>
      </c>
      <c r="H2021" s="281">
        <f t="shared" si="551"/>
        <v>0</v>
      </c>
      <c r="I2021" s="281">
        <f>IF(con_EOGJahr=2025,'[2]III_SAV-Details_NB'!AA2027,IF(con_EOGJahr=2026,'[2]III_SAV-Details_NB'!AB2027,'[2]III_SAV-Details_NB'!AC2027))</f>
        <v>0</v>
      </c>
      <c r="J2021" s="282"/>
      <c r="K2021" s="282"/>
      <c r="L2021" s="282"/>
      <c r="M2021" s="282"/>
      <c r="N2021" s="282"/>
      <c r="O2021" s="282"/>
      <c r="P2021" s="52">
        <f t="shared" si="552"/>
        <v>0</v>
      </c>
      <c r="Q2021" s="60"/>
      <c r="R2021" s="53">
        <f t="shared" si="558"/>
        <v>0</v>
      </c>
      <c r="S2021" s="59"/>
      <c r="T2021" s="61"/>
      <c r="U2021" s="342" t="str">
        <f t="shared" si="562"/>
        <v>k.A.</v>
      </c>
      <c r="V2021" s="343" t="str">
        <f t="shared" si="559"/>
        <v>k.A.</v>
      </c>
      <c r="W2021" s="343" t="str">
        <f>IFERROR(IF(OR($D2021="",$E2021=0,con_Ende=0),"k.A.",IF(VLOOKUP($D2021,rng_ND,5,0)="Nein",VLOOKUP($D2021,rng_ND,2,FALSE),MIN(VLOOKUP($D2021,rng_ND,2,FALSE),A_Stammdaten!$B$19-D_SAV!$E2021+1))),"k.A.")</f>
        <v>k.A.</v>
      </c>
      <c r="X2021" s="343" t="str">
        <f t="shared" si="560"/>
        <v>k.A.</v>
      </c>
      <c r="Y2021" s="62"/>
      <c r="Z2021" s="48">
        <f t="shared" si="561"/>
        <v>0</v>
      </c>
      <c r="AA2021" s="457"/>
      <c r="AB2021" s="55">
        <f t="shared" si="553"/>
        <v>0</v>
      </c>
      <c r="AC2021" s="55">
        <f>IF(A_Stammdaten!$B$25="ja",D_SAV!AA2021,D_SAV!AB2021)</f>
        <v>0</v>
      </c>
      <c r="AD2021" s="478">
        <f>IF(AC2021=0,0,IF(U2021-(con_EOGJahr-D_SAV!E2021)&lt;=0,AC2021,AC2021/V2021))</f>
        <v>0</v>
      </c>
      <c r="AE2021" s="478">
        <f>IFERROR(IF(AND(VLOOKUP(D2021,rng_ND,5,FALSE)="Ja",D_SAV!T2021="degressiv"),D_SAV!AC2021*Y2021/100,0),0)</f>
        <v>0</v>
      </c>
      <c r="AF2021" s="55">
        <f>IFERROR(IF(VLOOKUP(D2021,rng_ND,5,FALSE)="Ja",MAX(D_SAV!AD2021:AE2021),D_SAV!AD2021),0)</f>
        <v>0</v>
      </c>
      <c r="AG2021" s="55">
        <f t="shared" si="554"/>
        <v>0</v>
      </c>
      <c r="AH2021" s="55">
        <f t="shared" si="555"/>
        <v>0</v>
      </c>
      <c r="AI2021" s="55">
        <f t="shared" si="556"/>
        <v>0</v>
      </c>
      <c r="AJ2021" s="55">
        <f t="shared" si="557"/>
        <v>0</v>
      </c>
      <c r="AK2021" s="55">
        <f t="shared" si="548"/>
        <v>0</v>
      </c>
      <c r="AL2021" s="55">
        <f t="shared" si="549"/>
        <v>0</v>
      </c>
      <c r="AM2021" s="55">
        <f t="shared" si="550"/>
        <v>0</v>
      </c>
    </row>
    <row r="2022" spans="1:39" x14ac:dyDescent="0.25">
      <c r="A2022" s="47">
        <v>2018</v>
      </c>
      <c r="B2022" s="358" t="str">
        <f>IF(AND(E2022&lt;&gt;0,D2022&lt;&gt;0,F2022&lt;&gt;0),IF(C2022&lt;&gt;0,CONCATENATE(C2022,"-AGr",VLOOKUP(D2022,Listen!$A$2:$G$45,7,FALSE),"-",E2022,"-",F2022,),CONCATENATE("AGr",VLOOKUP(D2022,Listen!$A$2:$G$45,7,FALSE),"-",E2022,"-",F2022)),"keine vollständige ID")</f>
        <v>keine vollständige ID</v>
      </c>
      <c r="C2022" s="359">
        <f>'[2]III_SAV-Details_NB'!B2028</f>
        <v>0</v>
      </c>
      <c r="D2022" s="359">
        <f>'[2]III_SAV-Details_NB'!C2028</f>
        <v>0</v>
      </c>
      <c r="E2022" s="359">
        <f>'[2]III_SAV-Details_NB'!D2028</f>
        <v>0</v>
      </c>
      <c r="F2022" s="490"/>
      <c r="G2022" s="281">
        <f>'[2]III_SAV-Details_NB'!X2028</f>
        <v>0</v>
      </c>
      <c r="H2022" s="281">
        <f t="shared" si="551"/>
        <v>0</v>
      </c>
      <c r="I2022" s="281">
        <f>IF(con_EOGJahr=2025,'[2]III_SAV-Details_NB'!AA2028,IF(con_EOGJahr=2026,'[2]III_SAV-Details_NB'!AB2028,'[2]III_SAV-Details_NB'!AC2028))</f>
        <v>0</v>
      </c>
      <c r="J2022" s="282"/>
      <c r="K2022" s="282"/>
      <c r="L2022" s="282"/>
      <c r="M2022" s="282"/>
      <c r="N2022" s="282"/>
      <c r="O2022" s="282"/>
      <c r="P2022" s="52">
        <f t="shared" si="552"/>
        <v>0</v>
      </c>
      <c r="Q2022" s="60"/>
      <c r="R2022" s="53">
        <f t="shared" si="558"/>
        <v>0</v>
      </c>
      <c r="S2022" s="59"/>
      <c r="T2022" s="61"/>
      <c r="U2022" s="342" t="str">
        <f t="shared" si="562"/>
        <v>k.A.</v>
      </c>
      <c r="V2022" s="343" t="str">
        <f t="shared" si="559"/>
        <v>k.A.</v>
      </c>
      <c r="W2022" s="343" t="str">
        <f>IFERROR(IF(OR($D2022="",$E2022=0,con_Ende=0),"k.A.",IF(VLOOKUP($D2022,rng_ND,5,0)="Nein",VLOOKUP($D2022,rng_ND,2,FALSE),MIN(VLOOKUP($D2022,rng_ND,2,FALSE),A_Stammdaten!$B$19-D_SAV!$E2022+1))),"k.A.")</f>
        <v>k.A.</v>
      </c>
      <c r="X2022" s="343" t="str">
        <f t="shared" si="560"/>
        <v>k.A.</v>
      </c>
      <c r="Y2022" s="62"/>
      <c r="Z2022" s="48">
        <f t="shared" si="561"/>
        <v>0</v>
      </c>
      <c r="AA2022" s="457"/>
      <c r="AB2022" s="55">
        <f t="shared" si="553"/>
        <v>0</v>
      </c>
      <c r="AC2022" s="55">
        <f>IF(A_Stammdaten!$B$25="ja",D_SAV!AA2022,D_SAV!AB2022)</f>
        <v>0</v>
      </c>
      <c r="AD2022" s="478">
        <f>IF(AC2022=0,0,IF(U2022-(con_EOGJahr-D_SAV!E2022)&lt;=0,AC2022,AC2022/V2022))</f>
        <v>0</v>
      </c>
      <c r="AE2022" s="478">
        <f>IFERROR(IF(AND(VLOOKUP(D2022,rng_ND,5,FALSE)="Ja",D_SAV!T2022="degressiv"),D_SAV!AC2022*Y2022/100,0),0)</f>
        <v>0</v>
      </c>
      <c r="AF2022" s="55">
        <f>IFERROR(IF(VLOOKUP(D2022,rng_ND,5,FALSE)="Ja",MAX(D_SAV!AD2022:AE2022),D_SAV!AD2022),0)</f>
        <v>0</v>
      </c>
      <c r="AG2022" s="55">
        <f t="shared" si="554"/>
        <v>0</v>
      </c>
      <c r="AH2022" s="55">
        <f t="shared" si="555"/>
        <v>0</v>
      </c>
      <c r="AI2022" s="55">
        <f t="shared" si="556"/>
        <v>0</v>
      </c>
      <c r="AJ2022" s="55">
        <f t="shared" si="557"/>
        <v>0</v>
      </c>
      <c r="AK2022" s="55">
        <f t="shared" si="548"/>
        <v>0</v>
      </c>
      <c r="AL2022" s="55">
        <f t="shared" si="549"/>
        <v>0</v>
      </c>
      <c r="AM2022" s="55">
        <f t="shared" si="550"/>
        <v>0</v>
      </c>
    </row>
    <row r="2023" spans="1:39" x14ac:dyDescent="0.25">
      <c r="A2023" s="47">
        <v>2019</v>
      </c>
      <c r="B2023" s="358" t="str">
        <f>IF(AND(E2023&lt;&gt;0,D2023&lt;&gt;0,F2023&lt;&gt;0),IF(C2023&lt;&gt;0,CONCATENATE(C2023,"-AGr",VLOOKUP(D2023,Listen!$A$2:$G$45,7,FALSE),"-",E2023,"-",F2023,),CONCATENATE("AGr",VLOOKUP(D2023,Listen!$A$2:$G$45,7,FALSE),"-",E2023,"-",F2023)),"keine vollständige ID")</f>
        <v>keine vollständige ID</v>
      </c>
      <c r="C2023" s="359">
        <f>'[2]III_SAV-Details_NB'!B2029</f>
        <v>0</v>
      </c>
      <c r="D2023" s="359">
        <f>'[2]III_SAV-Details_NB'!C2029</f>
        <v>0</v>
      </c>
      <c r="E2023" s="359">
        <f>'[2]III_SAV-Details_NB'!D2029</f>
        <v>0</v>
      </c>
      <c r="F2023" s="490"/>
      <c r="G2023" s="281">
        <f>'[2]III_SAV-Details_NB'!X2029</f>
        <v>0</v>
      </c>
      <c r="H2023" s="281">
        <f t="shared" si="551"/>
        <v>0</v>
      </c>
      <c r="I2023" s="281">
        <f>IF(con_EOGJahr=2025,'[2]III_SAV-Details_NB'!AA2029,IF(con_EOGJahr=2026,'[2]III_SAV-Details_NB'!AB2029,'[2]III_SAV-Details_NB'!AC2029))</f>
        <v>0</v>
      </c>
      <c r="J2023" s="282"/>
      <c r="K2023" s="282"/>
      <c r="L2023" s="282"/>
      <c r="M2023" s="282"/>
      <c r="N2023" s="282"/>
      <c r="O2023" s="282"/>
      <c r="P2023" s="52">
        <f t="shared" si="552"/>
        <v>0</v>
      </c>
      <c r="Q2023" s="60"/>
      <c r="R2023" s="53">
        <f t="shared" si="558"/>
        <v>0</v>
      </c>
      <c r="S2023" s="59"/>
      <c r="T2023" s="61"/>
      <c r="U2023" s="342" t="str">
        <f t="shared" si="562"/>
        <v>k.A.</v>
      </c>
      <c r="V2023" s="343" t="str">
        <f t="shared" si="559"/>
        <v>k.A.</v>
      </c>
      <c r="W2023" s="343" t="str">
        <f>IFERROR(IF(OR($D2023="",$E2023=0,con_Ende=0),"k.A.",IF(VLOOKUP($D2023,rng_ND,5,0)="Nein",VLOOKUP($D2023,rng_ND,2,FALSE),MIN(VLOOKUP($D2023,rng_ND,2,FALSE),A_Stammdaten!$B$19-D_SAV!$E2023+1))),"k.A.")</f>
        <v>k.A.</v>
      </c>
      <c r="X2023" s="343" t="str">
        <f t="shared" si="560"/>
        <v>k.A.</v>
      </c>
      <c r="Y2023" s="62"/>
      <c r="Z2023" s="48">
        <f t="shared" si="561"/>
        <v>0</v>
      </c>
      <c r="AA2023" s="457"/>
      <c r="AB2023" s="55">
        <f t="shared" si="553"/>
        <v>0</v>
      </c>
      <c r="AC2023" s="55">
        <f>IF(A_Stammdaten!$B$25="ja",D_SAV!AA2023,D_SAV!AB2023)</f>
        <v>0</v>
      </c>
      <c r="AD2023" s="478">
        <f>IF(AC2023=0,0,IF(U2023-(con_EOGJahr-D_SAV!E2023)&lt;=0,AC2023,AC2023/V2023))</f>
        <v>0</v>
      </c>
      <c r="AE2023" s="478">
        <f>IFERROR(IF(AND(VLOOKUP(D2023,rng_ND,5,FALSE)="Ja",D_SAV!T2023="degressiv"),D_SAV!AC2023*Y2023/100,0),0)</f>
        <v>0</v>
      </c>
      <c r="AF2023" s="55">
        <f>IFERROR(IF(VLOOKUP(D2023,rng_ND,5,FALSE)="Ja",MAX(D_SAV!AD2023:AE2023),D_SAV!AD2023),0)</f>
        <v>0</v>
      </c>
      <c r="AG2023" s="55">
        <f t="shared" si="554"/>
        <v>0</v>
      </c>
      <c r="AH2023" s="55">
        <f t="shared" si="555"/>
        <v>0</v>
      </c>
      <c r="AI2023" s="55">
        <f t="shared" si="556"/>
        <v>0</v>
      </c>
      <c r="AJ2023" s="55">
        <f t="shared" si="557"/>
        <v>0</v>
      </c>
      <c r="AK2023" s="55">
        <f t="shared" si="548"/>
        <v>0</v>
      </c>
      <c r="AL2023" s="55">
        <f t="shared" si="549"/>
        <v>0</v>
      </c>
      <c r="AM2023" s="55">
        <f t="shared" si="550"/>
        <v>0</v>
      </c>
    </row>
    <row r="2024" spans="1:39" x14ac:dyDescent="0.25">
      <c r="A2024" s="47">
        <v>2020</v>
      </c>
      <c r="B2024" s="358" t="str">
        <f>IF(AND(E2024&lt;&gt;0,D2024&lt;&gt;0,F2024&lt;&gt;0),IF(C2024&lt;&gt;0,CONCATENATE(C2024,"-AGr",VLOOKUP(D2024,Listen!$A$2:$G$45,7,FALSE),"-",E2024,"-",F2024,),CONCATENATE("AGr",VLOOKUP(D2024,Listen!$A$2:$G$45,7,FALSE),"-",E2024,"-",F2024)),"keine vollständige ID")</f>
        <v>keine vollständige ID</v>
      </c>
      <c r="C2024" s="359">
        <f>'[2]III_SAV-Details_NB'!B2030</f>
        <v>0</v>
      </c>
      <c r="D2024" s="359">
        <f>'[2]III_SAV-Details_NB'!C2030</f>
        <v>0</v>
      </c>
      <c r="E2024" s="359">
        <f>'[2]III_SAV-Details_NB'!D2030</f>
        <v>0</v>
      </c>
      <c r="F2024" s="490"/>
      <c r="G2024" s="281">
        <f>'[2]III_SAV-Details_NB'!X2030</f>
        <v>0</v>
      </c>
      <c r="H2024" s="281">
        <f t="shared" si="551"/>
        <v>0</v>
      </c>
      <c r="I2024" s="281">
        <f>IF(con_EOGJahr=2025,'[2]III_SAV-Details_NB'!AA2030,IF(con_EOGJahr=2026,'[2]III_SAV-Details_NB'!AB2030,'[2]III_SAV-Details_NB'!AC2030))</f>
        <v>0</v>
      </c>
      <c r="J2024" s="282"/>
      <c r="K2024" s="282"/>
      <c r="L2024" s="282"/>
      <c r="M2024" s="282"/>
      <c r="N2024" s="282"/>
      <c r="O2024" s="282"/>
      <c r="P2024" s="52">
        <f t="shared" si="552"/>
        <v>0</v>
      </c>
      <c r="Q2024" s="60"/>
      <c r="R2024" s="53">
        <f t="shared" si="558"/>
        <v>0</v>
      </c>
      <c r="S2024" s="59"/>
      <c r="T2024" s="61"/>
      <c r="U2024" s="342" t="str">
        <f t="shared" si="562"/>
        <v>k.A.</v>
      </c>
      <c r="V2024" s="343" t="str">
        <f t="shared" si="559"/>
        <v>k.A.</v>
      </c>
      <c r="W2024" s="343" t="str">
        <f>IFERROR(IF(OR($D2024="",$E2024=0,con_Ende=0),"k.A.",IF(VLOOKUP($D2024,rng_ND,5,0)="Nein",VLOOKUP($D2024,rng_ND,2,FALSE),MIN(VLOOKUP($D2024,rng_ND,2,FALSE),A_Stammdaten!$B$19-D_SAV!$E2024+1))),"k.A.")</f>
        <v>k.A.</v>
      </c>
      <c r="X2024" s="343" t="str">
        <f t="shared" si="560"/>
        <v>k.A.</v>
      </c>
      <c r="Y2024" s="62"/>
      <c r="Z2024" s="48">
        <f t="shared" si="561"/>
        <v>0</v>
      </c>
      <c r="AA2024" s="457"/>
      <c r="AB2024" s="55">
        <f t="shared" si="553"/>
        <v>0</v>
      </c>
      <c r="AC2024" s="55">
        <f>IF(A_Stammdaten!$B$25="ja",D_SAV!AA2024,D_SAV!AB2024)</f>
        <v>0</v>
      </c>
      <c r="AD2024" s="478">
        <f>IF(AC2024=0,0,IF(U2024-(con_EOGJahr-D_SAV!E2024)&lt;=0,AC2024,AC2024/V2024))</f>
        <v>0</v>
      </c>
      <c r="AE2024" s="478">
        <f>IFERROR(IF(AND(VLOOKUP(D2024,rng_ND,5,FALSE)="Ja",D_SAV!T2024="degressiv"),D_SAV!AC2024*Y2024/100,0),0)</f>
        <v>0</v>
      </c>
      <c r="AF2024" s="55">
        <f>IFERROR(IF(VLOOKUP(D2024,rng_ND,5,FALSE)="Ja",MAX(D_SAV!AD2024:AE2024),D_SAV!AD2024),0)</f>
        <v>0</v>
      </c>
      <c r="AG2024" s="55">
        <f t="shared" si="554"/>
        <v>0</v>
      </c>
      <c r="AH2024" s="55">
        <f t="shared" si="555"/>
        <v>0</v>
      </c>
      <c r="AI2024" s="55">
        <f t="shared" si="556"/>
        <v>0</v>
      </c>
      <c r="AJ2024" s="55">
        <f t="shared" si="557"/>
        <v>0</v>
      </c>
      <c r="AK2024" s="55">
        <f t="shared" si="548"/>
        <v>0</v>
      </c>
      <c r="AL2024" s="55">
        <f t="shared" si="549"/>
        <v>0</v>
      </c>
      <c r="AM2024" s="55">
        <f t="shared" si="550"/>
        <v>0</v>
      </c>
    </row>
    <row r="2025" spans="1:39" x14ac:dyDescent="0.25">
      <c r="A2025" s="47">
        <v>2021</v>
      </c>
      <c r="B2025" s="358" t="str">
        <f>IF(AND(E2025&lt;&gt;0,D2025&lt;&gt;0,F2025&lt;&gt;0),IF(C2025&lt;&gt;0,CONCATENATE(C2025,"-AGr",VLOOKUP(D2025,Listen!$A$2:$G$45,7,FALSE),"-",E2025,"-",F2025,),CONCATENATE("AGr",VLOOKUP(D2025,Listen!$A$2:$G$45,7,FALSE),"-",E2025,"-",F2025)),"keine vollständige ID")</f>
        <v>keine vollständige ID</v>
      </c>
      <c r="C2025" s="359">
        <f>'[2]III_SAV-Details_NB'!B2031</f>
        <v>0</v>
      </c>
      <c r="D2025" s="359">
        <f>'[2]III_SAV-Details_NB'!C2031</f>
        <v>0</v>
      </c>
      <c r="E2025" s="359">
        <f>'[2]III_SAV-Details_NB'!D2031</f>
        <v>0</v>
      </c>
      <c r="F2025" s="490"/>
      <c r="G2025" s="281">
        <f>'[2]III_SAV-Details_NB'!X2031</f>
        <v>0</v>
      </c>
      <c r="H2025" s="281">
        <f t="shared" si="551"/>
        <v>0</v>
      </c>
      <c r="I2025" s="281">
        <f>IF(con_EOGJahr=2025,'[2]III_SAV-Details_NB'!AA2031,IF(con_EOGJahr=2026,'[2]III_SAV-Details_NB'!AB2031,'[2]III_SAV-Details_NB'!AC2031))</f>
        <v>0</v>
      </c>
      <c r="J2025" s="282"/>
      <c r="K2025" s="282"/>
      <c r="L2025" s="282"/>
      <c r="M2025" s="282"/>
      <c r="N2025" s="282"/>
      <c r="O2025" s="282"/>
      <c r="P2025" s="52">
        <f t="shared" si="552"/>
        <v>0</v>
      </c>
      <c r="Q2025" s="60"/>
      <c r="R2025" s="53">
        <f t="shared" si="558"/>
        <v>0</v>
      </c>
      <c r="S2025" s="59"/>
      <c r="T2025" s="61"/>
      <c r="U2025" s="342" t="str">
        <f t="shared" si="562"/>
        <v>k.A.</v>
      </c>
      <c r="V2025" s="343" t="str">
        <f t="shared" si="559"/>
        <v>k.A.</v>
      </c>
      <c r="W2025" s="343" t="str">
        <f>IFERROR(IF(OR($D2025="",$E2025=0,con_Ende=0),"k.A.",IF(VLOOKUP($D2025,rng_ND,5,0)="Nein",VLOOKUP($D2025,rng_ND,2,FALSE),MIN(VLOOKUP($D2025,rng_ND,2,FALSE),A_Stammdaten!$B$19-D_SAV!$E2025+1))),"k.A.")</f>
        <v>k.A.</v>
      </c>
      <c r="X2025" s="343" t="str">
        <f t="shared" si="560"/>
        <v>k.A.</v>
      </c>
      <c r="Y2025" s="62"/>
      <c r="Z2025" s="48">
        <f t="shared" si="561"/>
        <v>0</v>
      </c>
      <c r="AA2025" s="457"/>
      <c r="AB2025" s="55">
        <f t="shared" si="553"/>
        <v>0</v>
      </c>
      <c r="AC2025" s="55">
        <f>IF(A_Stammdaten!$B$25="ja",D_SAV!AA2025,D_SAV!AB2025)</f>
        <v>0</v>
      </c>
      <c r="AD2025" s="478">
        <f>IF(AC2025=0,0,IF(U2025-(con_EOGJahr-D_SAV!E2025)&lt;=0,AC2025,AC2025/V2025))</f>
        <v>0</v>
      </c>
      <c r="AE2025" s="478">
        <f>IFERROR(IF(AND(VLOOKUP(D2025,rng_ND,5,FALSE)="Ja",D_SAV!T2025="degressiv"),D_SAV!AC2025*Y2025/100,0),0)</f>
        <v>0</v>
      </c>
      <c r="AF2025" s="55">
        <f>IFERROR(IF(VLOOKUP(D2025,rng_ND,5,FALSE)="Ja",MAX(D_SAV!AD2025:AE2025),D_SAV!AD2025),0)</f>
        <v>0</v>
      </c>
      <c r="AG2025" s="55">
        <f t="shared" si="554"/>
        <v>0</v>
      </c>
      <c r="AH2025" s="55">
        <f t="shared" si="555"/>
        <v>0</v>
      </c>
      <c r="AI2025" s="55">
        <f t="shared" si="556"/>
        <v>0</v>
      </c>
      <c r="AJ2025" s="55">
        <f t="shared" si="557"/>
        <v>0</v>
      </c>
      <c r="AK2025" s="55">
        <f t="shared" si="548"/>
        <v>0</v>
      </c>
      <c r="AL2025" s="55">
        <f t="shared" si="549"/>
        <v>0</v>
      </c>
      <c r="AM2025" s="55">
        <f t="shared" si="550"/>
        <v>0</v>
      </c>
    </row>
    <row r="2026" spans="1:39" x14ac:dyDescent="0.25">
      <c r="A2026" s="47">
        <v>2022</v>
      </c>
      <c r="B2026" s="358" t="str">
        <f>IF(AND(E2026&lt;&gt;0,D2026&lt;&gt;0,F2026&lt;&gt;0),IF(C2026&lt;&gt;0,CONCATENATE(C2026,"-AGr",VLOOKUP(D2026,Listen!$A$2:$G$45,7,FALSE),"-",E2026,"-",F2026,),CONCATENATE("AGr",VLOOKUP(D2026,Listen!$A$2:$G$45,7,FALSE),"-",E2026,"-",F2026)),"keine vollständige ID")</f>
        <v>keine vollständige ID</v>
      </c>
      <c r="C2026" s="359">
        <f>'[2]III_SAV-Details_NB'!B2032</f>
        <v>0</v>
      </c>
      <c r="D2026" s="359">
        <f>'[2]III_SAV-Details_NB'!C2032</f>
        <v>0</v>
      </c>
      <c r="E2026" s="359">
        <f>'[2]III_SAV-Details_NB'!D2032</f>
        <v>0</v>
      </c>
      <c r="F2026" s="490"/>
      <c r="G2026" s="281">
        <f>'[2]III_SAV-Details_NB'!X2032</f>
        <v>0</v>
      </c>
      <c r="H2026" s="281">
        <f t="shared" si="551"/>
        <v>0</v>
      </c>
      <c r="I2026" s="281">
        <f>IF(con_EOGJahr=2025,'[2]III_SAV-Details_NB'!AA2032,IF(con_EOGJahr=2026,'[2]III_SAV-Details_NB'!AB2032,'[2]III_SAV-Details_NB'!AC2032))</f>
        <v>0</v>
      </c>
      <c r="J2026" s="282"/>
      <c r="K2026" s="282"/>
      <c r="L2026" s="282"/>
      <c r="M2026" s="282"/>
      <c r="N2026" s="282"/>
      <c r="O2026" s="282"/>
      <c r="P2026" s="52">
        <f t="shared" si="552"/>
        <v>0</v>
      </c>
      <c r="Q2026" s="60"/>
      <c r="R2026" s="53">
        <f t="shared" si="558"/>
        <v>0</v>
      </c>
      <c r="S2026" s="59"/>
      <c r="T2026" s="61"/>
      <c r="U2026" s="342" t="str">
        <f t="shared" si="562"/>
        <v>k.A.</v>
      </c>
      <c r="V2026" s="343" t="str">
        <f t="shared" si="559"/>
        <v>k.A.</v>
      </c>
      <c r="W2026" s="343" t="str">
        <f>IFERROR(IF(OR($D2026="",$E2026=0,con_Ende=0),"k.A.",IF(VLOOKUP($D2026,rng_ND,5,0)="Nein",VLOOKUP($D2026,rng_ND,2,FALSE),MIN(VLOOKUP($D2026,rng_ND,2,FALSE),A_Stammdaten!$B$19-D_SAV!$E2026+1))),"k.A.")</f>
        <v>k.A.</v>
      </c>
      <c r="X2026" s="343" t="str">
        <f t="shared" si="560"/>
        <v>k.A.</v>
      </c>
      <c r="Y2026" s="62"/>
      <c r="Z2026" s="48">
        <f t="shared" si="561"/>
        <v>0</v>
      </c>
      <c r="AA2026" s="457"/>
      <c r="AB2026" s="55">
        <f t="shared" si="553"/>
        <v>0</v>
      </c>
      <c r="AC2026" s="55">
        <f>IF(A_Stammdaten!$B$25="ja",D_SAV!AA2026,D_SAV!AB2026)</f>
        <v>0</v>
      </c>
      <c r="AD2026" s="478">
        <f>IF(AC2026=0,0,IF(U2026-(con_EOGJahr-D_SAV!E2026)&lt;=0,AC2026,AC2026/V2026))</f>
        <v>0</v>
      </c>
      <c r="AE2026" s="478">
        <f>IFERROR(IF(AND(VLOOKUP(D2026,rng_ND,5,FALSE)="Ja",D_SAV!T2026="degressiv"),D_SAV!AC2026*Y2026/100,0),0)</f>
        <v>0</v>
      </c>
      <c r="AF2026" s="55">
        <f>IFERROR(IF(VLOOKUP(D2026,rng_ND,5,FALSE)="Ja",MAX(D_SAV!AD2026:AE2026),D_SAV!AD2026),0)</f>
        <v>0</v>
      </c>
      <c r="AG2026" s="55">
        <f t="shared" si="554"/>
        <v>0</v>
      </c>
      <c r="AH2026" s="55">
        <f t="shared" si="555"/>
        <v>0</v>
      </c>
      <c r="AI2026" s="55">
        <f t="shared" si="556"/>
        <v>0</v>
      </c>
      <c r="AJ2026" s="55">
        <f t="shared" si="557"/>
        <v>0</v>
      </c>
      <c r="AK2026" s="55">
        <f t="shared" si="548"/>
        <v>0</v>
      </c>
      <c r="AL2026" s="55">
        <f t="shared" si="549"/>
        <v>0</v>
      </c>
      <c r="AM2026" s="55">
        <f t="shared" si="550"/>
        <v>0</v>
      </c>
    </row>
    <row r="2027" spans="1:39" x14ac:dyDescent="0.25">
      <c r="A2027" s="47">
        <v>2023</v>
      </c>
      <c r="B2027" s="358" t="str">
        <f>IF(AND(E2027&lt;&gt;0,D2027&lt;&gt;0,F2027&lt;&gt;0),IF(C2027&lt;&gt;0,CONCATENATE(C2027,"-AGr",VLOOKUP(D2027,Listen!$A$2:$G$45,7,FALSE),"-",E2027,"-",F2027,),CONCATENATE("AGr",VLOOKUP(D2027,Listen!$A$2:$G$45,7,FALSE),"-",E2027,"-",F2027)),"keine vollständige ID")</f>
        <v>keine vollständige ID</v>
      </c>
      <c r="C2027" s="359">
        <f>'[2]III_SAV-Details_NB'!B2033</f>
        <v>0</v>
      </c>
      <c r="D2027" s="359">
        <f>'[2]III_SAV-Details_NB'!C2033</f>
        <v>0</v>
      </c>
      <c r="E2027" s="359">
        <f>'[2]III_SAV-Details_NB'!D2033</f>
        <v>0</v>
      </c>
      <c r="F2027" s="490"/>
      <c r="G2027" s="281">
        <f>'[2]III_SAV-Details_NB'!X2033</f>
        <v>0</v>
      </c>
      <c r="H2027" s="281">
        <f t="shared" si="551"/>
        <v>0</v>
      </c>
      <c r="I2027" s="281">
        <f>IF(con_EOGJahr=2025,'[2]III_SAV-Details_NB'!AA2033,IF(con_EOGJahr=2026,'[2]III_SAV-Details_NB'!AB2033,'[2]III_SAV-Details_NB'!AC2033))</f>
        <v>0</v>
      </c>
      <c r="J2027" s="282"/>
      <c r="K2027" s="282"/>
      <c r="L2027" s="282"/>
      <c r="M2027" s="282"/>
      <c r="N2027" s="282"/>
      <c r="O2027" s="282"/>
      <c r="P2027" s="52">
        <f t="shared" si="552"/>
        <v>0</v>
      </c>
      <c r="Q2027" s="60"/>
      <c r="R2027" s="53">
        <f t="shared" si="558"/>
        <v>0</v>
      </c>
      <c r="S2027" s="59"/>
      <c r="T2027" s="61"/>
      <c r="U2027" s="342" t="str">
        <f t="shared" si="562"/>
        <v>k.A.</v>
      </c>
      <c r="V2027" s="343" t="str">
        <f t="shared" si="559"/>
        <v>k.A.</v>
      </c>
      <c r="W2027" s="343" t="str">
        <f>IFERROR(IF(OR($D2027="",$E2027=0,con_Ende=0),"k.A.",IF(VLOOKUP($D2027,rng_ND,5,0)="Nein",VLOOKUP($D2027,rng_ND,2,FALSE),MIN(VLOOKUP($D2027,rng_ND,2,FALSE),A_Stammdaten!$B$19-D_SAV!$E2027+1))),"k.A.")</f>
        <v>k.A.</v>
      </c>
      <c r="X2027" s="343" t="str">
        <f t="shared" si="560"/>
        <v>k.A.</v>
      </c>
      <c r="Y2027" s="62"/>
      <c r="Z2027" s="48">
        <f t="shared" si="561"/>
        <v>0</v>
      </c>
      <c r="AA2027" s="457"/>
      <c r="AB2027" s="55">
        <f t="shared" si="553"/>
        <v>0</v>
      </c>
      <c r="AC2027" s="55">
        <f>IF(A_Stammdaten!$B$25="ja",D_SAV!AA2027,D_SAV!AB2027)</f>
        <v>0</v>
      </c>
      <c r="AD2027" s="478">
        <f>IF(AC2027=0,0,IF(U2027-(con_EOGJahr-D_SAV!E2027)&lt;=0,AC2027,AC2027/V2027))</f>
        <v>0</v>
      </c>
      <c r="AE2027" s="478">
        <f>IFERROR(IF(AND(VLOOKUP(D2027,rng_ND,5,FALSE)="Ja",D_SAV!T2027="degressiv"),D_SAV!AC2027*Y2027/100,0),0)</f>
        <v>0</v>
      </c>
      <c r="AF2027" s="55">
        <f>IFERROR(IF(VLOOKUP(D2027,rng_ND,5,FALSE)="Ja",MAX(D_SAV!AD2027:AE2027),D_SAV!AD2027),0)</f>
        <v>0</v>
      </c>
      <c r="AG2027" s="55">
        <f t="shared" si="554"/>
        <v>0</v>
      </c>
      <c r="AH2027" s="55">
        <f t="shared" si="555"/>
        <v>0</v>
      </c>
      <c r="AI2027" s="55">
        <f t="shared" si="556"/>
        <v>0</v>
      </c>
      <c r="AJ2027" s="55">
        <f t="shared" si="557"/>
        <v>0</v>
      </c>
      <c r="AK2027" s="55">
        <f t="shared" si="548"/>
        <v>0</v>
      </c>
      <c r="AL2027" s="55">
        <f t="shared" si="549"/>
        <v>0</v>
      </c>
      <c r="AM2027" s="55">
        <f t="shared" si="550"/>
        <v>0</v>
      </c>
    </row>
    <row r="2028" spans="1:39" x14ac:dyDescent="0.25">
      <c r="A2028" s="47">
        <v>2024</v>
      </c>
      <c r="B2028" s="358" t="str">
        <f>IF(AND(E2028&lt;&gt;0,D2028&lt;&gt;0,F2028&lt;&gt;0),IF(C2028&lt;&gt;0,CONCATENATE(C2028,"-AGr",VLOOKUP(D2028,Listen!$A$2:$G$45,7,FALSE),"-",E2028,"-",F2028,),CONCATENATE("AGr",VLOOKUP(D2028,Listen!$A$2:$G$45,7,FALSE),"-",E2028,"-",F2028)),"keine vollständige ID")</f>
        <v>keine vollständige ID</v>
      </c>
      <c r="C2028" s="359">
        <f>'[2]III_SAV-Details_NB'!B2034</f>
        <v>0</v>
      </c>
      <c r="D2028" s="359">
        <f>'[2]III_SAV-Details_NB'!C2034</f>
        <v>0</v>
      </c>
      <c r="E2028" s="359">
        <f>'[2]III_SAV-Details_NB'!D2034</f>
        <v>0</v>
      </c>
      <c r="F2028" s="490"/>
      <c r="G2028" s="281">
        <f>'[2]III_SAV-Details_NB'!X2034</f>
        <v>0</v>
      </c>
      <c r="H2028" s="281">
        <f t="shared" si="551"/>
        <v>0</v>
      </c>
      <c r="I2028" s="281">
        <f>IF(con_EOGJahr=2025,'[2]III_SAV-Details_NB'!AA2034,IF(con_EOGJahr=2026,'[2]III_SAV-Details_NB'!AB2034,'[2]III_SAV-Details_NB'!AC2034))</f>
        <v>0</v>
      </c>
      <c r="J2028" s="282"/>
      <c r="K2028" s="282"/>
      <c r="L2028" s="282"/>
      <c r="M2028" s="282"/>
      <c r="N2028" s="282"/>
      <c r="O2028" s="282"/>
      <c r="P2028" s="52">
        <f t="shared" si="552"/>
        <v>0</v>
      </c>
      <c r="Q2028" s="60"/>
      <c r="R2028" s="53">
        <f t="shared" si="558"/>
        <v>0</v>
      </c>
      <c r="S2028" s="59"/>
      <c r="T2028" s="61"/>
      <c r="U2028" s="342" t="str">
        <f t="shared" si="562"/>
        <v>k.A.</v>
      </c>
      <c r="V2028" s="343" t="str">
        <f t="shared" si="559"/>
        <v>k.A.</v>
      </c>
      <c r="W2028" s="343" t="str">
        <f>IFERROR(IF(OR($D2028="",$E2028=0,con_Ende=0),"k.A.",IF(VLOOKUP($D2028,rng_ND,5,0)="Nein",VLOOKUP($D2028,rng_ND,2,FALSE),MIN(VLOOKUP($D2028,rng_ND,2,FALSE),A_Stammdaten!$B$19-D_SAV!$E2028+1))),"k.A.")</f>
        <v>k.A.</v>
      </c>
      <c r="X2028" s="343" t="str">
        <f t="shared" si="560"/>
        <v>k.A.</v>
      </c>
      <c r="Y2028" s="62"/>
      <c r="Z2028" s="48">
        <f t="shared" si="561"/>
        <v>0</v>
      </c>
      <c r="AA2028" s="457"/>
      <c r="AB2028" s="55">
        <f t="shared" si="553"/>
        <v>0</v>
      </c>
      <c r="AC2028" s="55">
        <f>IF(A_Stammdaten!$B$25="ja",D_SAV!AA2028,D_SAV!AB2028)</f>
        <v>0</v>
      </c>
      <c r="AD2028" s="478">
        <f>IF(AC2028=0,0,IF(U2028-(con_EOGJahr-D_SAV!E2028)&lt;=0,AC2028,AC2028/V2028))</f>
        <v>0</v>
      </c>
      <c r="AE2028" s="478">
        <f>IFERROR(IF(AND(VLOOKUP(D2028,rng_ND,5,FALSE)="Ja",D_SAV!T2028="degressiv"),D_SAV!AC2028*Y2028/100,0),0)</f>
        <v>0</v>
      </c>
      <c r="AF2028" s="55">
        <f>IFERROR(IF(VLOOKUP(D2028,rng_ND,5,FALSE)="Ja",MAX(D_SAV!AD2028:AE2028),D_SAV!AD2028),0)</f>
        <v>0</v>
      </c>
      <c r="AG2028" s="55">
        <f t="shared" si="554"/>
        <v>0</v>
      </c>
      <c r="AH2028" s="55">
        <f t="shared" si="555"/>
        <v>0</v>
      </c>
      <c r="AI2028" s="55">
        <f t="shared" si="556"/>
        <v>0</v>
      </c>
      <c r="AJ2028" s="55">
        <f t="shared" si="557"/>
        <v>0</v>
      </c>
      <c r="AK2028" s="55">
        <f t="shared" si="548"/>
        <v>0</v>
      </c>
      <c r="AL2028" s="55">
        <f t="shared" si="549"/>
        <v>0</v>
      </c>
      <c r="AM2028" s="55">
        <f t="shared" si="550"/>
        <v>0</v>
      </c>
    </row>
    <row r="2029" spans="1:39" x14ac:dyDescent="0.25">
      <c r="A2029" s="47">
        <v>2025</v>
      </c>
      <c r="B2029" s="358" t="str">
        <f>IF(AND(E2029&lt;&gt;0,D2029&lt;&gt;0,F2029&lt;&gt;0),IF(C2029&lt;&gt;0,CONCATENATE(C2029,"-AGr",VLOOKUP(D2029,Listen!$A$2:$G$45,7,FALSE),"-",E2029,"-",F2029,),CONCATENATE("AGr",VLOOKUP(D2029,Listen!$A$2:$G$45,7,FALSE),"-",E2029,"-",F2029)),"keine vollständige ID")</f>
        <v>keine vollständige ID</v>
      </c>
      <c r="C2029" s="359">
        <f>'[2]III_SAV-Details_NB'!B2035</f>
        <v>0</v>
      </c>
      <c r="D2029" s="359">
        <f>'[2]III_SAV-Details_NB'!C2035</f>
        <v>0</v>
      </c>
      <c r="E2029" s="359">
        <f>'[2]III_SAV-Details_NB'!D2035</f>
        <v>0</v>
      </c>
      <c r="F2029" s="490"/>
      <c r="G2029" s="281">
        <f>'[2]III_SAV-Details_NB'!X2035</f>
        <v>0</v>
      </c>
      <c r="H2029" s="281">
        <f t="shared" si="551"/>
        <v>0</v>
      </c>
      <c r="I2029" s="281">
        <f>IF(con_EOGJahr=2025,'[2]III_SAV-Details_NB'!AA2035,IF(con_EOGJahr=2026,'[2]III_SAV-Details_NB'!AB2035,'[2]III_SAV-Details_NB'!AC2035))</f>
        <v>0</v>
      </c>
      <c r="J2029" s="282"/>
      <c r="K2029" s="282"/>
      <c r="L2029" s="282"/>
      <c r="M2029" s="282"/>
      <c r="N2029" s="282"/>
      <c r="O2029" s="282"/>
      <c r="P2029" s="52">
        <f t="shared" si="552"/>
        <v>0</v>
      </c>
      <c r="Q2029" s="60"/>
      <c r="R2029" s="53">
        <f t="shared" si="558"/>
        <v>0</v>
      </c>
      <c r="S2029" s="59"/>
      <c r="T2029" s="61"/>
      <c r="U2029" s="342" t="str">
        <f t="shared" si="562"/>
        <v>k.A.</v>
      </c>
      <c r="V2029" s="343" t="str">
        <f t="shared" si="559"/>
        <v>k.A.</v>
      </c>
      <c r="W2029" s="343" t="str">
        <f>IFERROR(IF(OR($D2029="",$E2029=0,con_Ende=0),"k.A.",IF(VLOOKUP($D2029,rng_ND,5,0)="Nein",VLOOKUP($D2029,rng_ND,2,FALSE),MIN(VLOOKUP($D2029,rng_ND,2,FALSE),A_Stammdaten!$B$19-D_SAV!$E2029+1))),"k.A.")</f>
        <v>k.A.</v>
      </c>
      <c r="X2029" s="343" t="str">
        <f t="shared" si="560"/>
        <v>k.A.</v>
      </c>
      <c r="Y2029" s="62"/>
      <c r="Z2029" s="48">
        <f t="shared" si="561"/>
        <v>0</v>
      </c>
      <c r="AA2029" s="457"/>
      <c r="AB2029" s="55">
        <f t="shared" si="553"/>
        <v>0</v>
      </c>
      <c r="AC2029" s="55">
        <f>IF(A_Stammdaten!$B$25="ja",D_SAV!AA2029,D_SAV!AB2029)</f>
        <v>0</v>
      </c>
      <c r="AD2029" s="478">
        <f>IF(AC2029=0,0,IF(U2029-(con_EOGJahr-D_SAV!E2029)&lt;=0,AC2029,AC2029/V2029))</f>
        <v>0</v>
      </c>
      <c r="AE2029" s="478">
        <f>IFERROR(IF(AND(VLOOKUP(D2029,rng_ND,5,FALSE)="Ja",D_SAV!T2029="degressiv"),D_SAV!AC2029*Y2029/100,0),0)</f>
        <v>0</v>
      </c>
      <c r="AF2029" s="55">
        <f>IFERROR(IF(VLOOKUP(D2029,rng_ND,5,FALSE)="Ja",MAX(D_SAV!AD2029:AE2029),D_SAV!AD2029),0)</f>
        <v>0</v>
      </c>
      <c r="AG2029" s="55">
        <f t="shared" si="554"/>
        <v>0</v>
      </c>
      <c r="AH2029" s="55">
        <f t="shared" si="555"/>
        <v>0</v>
      </c>
      <c r="AI2029" s="55">
        <f t="shared" si="556"/>
        <v>0</v>
      </c>
      <c r="AJ2029" s="55">
        <f t="shared" si="557"/>
        <v>0</v>
      </c>
      <c r="AK2029" s="55">
        <f t="shared" si="548"/>
        <v>0</v>
      </c>
      <c r="AL2029" s="55">
        <f t="shared" si="549"/>
        <v>0</v>
      </c>
      <c r="AM2029" s="55">
        <f t="shared" si="550"/>
        <v>0</v>
      </c>
    </row>
    <row r="2030" spans="1:39" x14ac:dyDescent="0.25">
      <c r="A2030" s="47">
        <v>2026</v>
      </c>
      <c r="B2030" s="358" t="str">
        <f>IF(AND(E2030&lt;&gt;0,D2030&lt;&gt;0,F2030&lt;&gt;0),IF(C2030&lt;&gt;0,CONCATENATE(C2030,"-AGr",VLOOKUP(D2030,Listen!$A$2:$G$45,7,FALSE),"-",E2030,"-",F2030,),CONCATENATE("AGr",VLOOKUP(D2030,Listen!$A$2:$G$45,7,FALSE),"-",E2030,"-",F2030)),"keine vollständige ID")</f>
        <v>keine vollständige ID</v>
      </c>
      <c r="C2030" s="359">
        <f>'[2]III_SAV-Details_NB'!B2036</f>
        <v>0</v>
      </c>
      <c r="D2030" s="359">
        <f>'[2]III_SAV-Details_NB'!C2036</f>
        <v>0</v>
      </c>
      <c r="E2030" s="359">
        <f>'[2]III_SAV-Details_NB'!D2036</f>
        <v>0</v>
      </c>
      <c r="F2030" s="490"/>
      <c r="G2030" s="281">
        <f>'[2]III_SAV-Details_NB'!X2036</f>
        <v>0</v>
      </c>
      <c r="H2030" s="281">
        <f t="shared" si="551"/>
        <v>0</v>
      </c>
      <c r="I2030" s="281">
        <f>IF(con_EOGJahr=2025,'[2]III_SAV-Details_NB'!AA2036,IF(con_EOGJahr=2026,'[2]III_SAV-Details_NB'!AB2036,'[2]III_SAV-Details_NB'!AC2036))</f>
        <v>0</v>
      </c>
      <c r="J2030" s="282"/>
      <c r="K2030" s="282"/>
      <c r="L2030" s="282"/>
      <c r="M2030" s="282"/>
      <c r="N2030" s="282"/>
      <c r="O2030" s="282"/>
      <c r="P2030" s="52">
        <f t="shared" si="552"/>
        <v>0</v>
      </c>
      <c r="Q2030" s="60"/>
      <c r="R2030" s="53">
        <f t="shared" si="558"/>
        <v>0</v>
      </c>
      <c r="S2030" s="59"/>
      <c r="T2030" s="61"/>
      <c r="U2030" s="342" t="str">
        <f t="shared" si="562"/>
        <v>k.A.</v>
      </c>
      <c r="V2030" s="343" t="str">
        <f t="shared" si="559"/>
        <v>k.A.</v>
      </c>
      <c r="W2030" s="343" t="str">
        <f>IFERROR(IF(OR($D2030="",$E2030=0,con_Ende=0),"k.A.",IF(VLOOKUP($D2030,rng_ND,5,0)="Nein",VLOOKUP($D2030,rng_ND,2,FALSE),MIN(VLOOKUP($D2030,rng_ND,2,FALSE),A_Stammdaten!$B$19-D_SAV!$E2030+1))),"k.A.")</f>
        <v>k.A.</v>
      </c>
      <c r="X2030" s="343" t="str">
        <f t="shared" si="560"/>
        <v>k.A.</v>
      </c>
      <c r="Y2030" s="62"/>
      <c r="Z2030" s="48">
        <f t="shared" si="561"/>
        <v>0</v>
      </c>
      <c r="AA2030" s="457"/>
      <c r="AB2030" s="55">
        <f t="shared" si="553"/>
        <v>0</v>
      </c>
      <c r="AC2030" s="55">
        <f>IF(A_Stammdaten!$B$25="ja",D_SAV!AA2030,D_SAV!AB2030)</f>
        <v>0</v>
      </c>
      <c r="AD2030" s="478">
        <f>IF(AC2030=0,0,IF(U2030-(con_EOGJahr-D_SAV!E2030)&lt;=0,AC2030,AC2030/V2030))</f>
        <v>0</v>
      </c>
      <c r="AE2030" s="478">
        <f>IFERROR(IF(AND(VLOOKUP(D2030,rng_ND,5,FALSE)="Ja",D_SAV!T2030="degressiv"),D_SAV!AC2030*Y2030/100,0),0)</f>
        <v>0</v>
      </c>
      <c r="AF2030" s="55">
        <f>IFERROR(IF(VLOOKUP(D2030,rng_ND,5,FALSE)="Ja",MAX(D_SAV!AD2030:AE2030),D_SAV!AD2030),0)</f>
        <v>0</v>
      </c>
      <c r="AG2030" s="55">
        <f t="shared" si="554"/>
        <v>0</v>
      </c>
      <c r="AH2030" s="55">
        <f t="shared" si="555"/>
        <v>0</v>
      </c>
      <c r="AI2030" s="55">
        <f t="shared" si="556"/>
        <v>0</v>
      </c>
      <c r="AJ2030" s="55">
        <f t="shared" si="557"/>
        <v>0</v>
      </c>
      <c r="AK2030" s="55">
        <f t="shared" si="548"/>
        <v>0</v>
      </c>
      <c r="AL2030" s="55">
        <f t="shared" si="549"/>
        <v>0</v>
      </c>
      <c r="AM2030" s="55">
        <f t="shared" si="550"/>
        <v>0</v>
      </c>
    </row>
    <row r="2031" spans="1:39" x14ac:dyDescent="0.25">
      <c r="A2031" s="47">
        <v>2027</v>
      </c>
      <c r="B2031" s="358" t="str">
        <f>IF(AND(E2031&lt;&gt;0,D2031&lt;&gt;0,F2031&lt;&gt;0),IF(C2031&lt;&gt;0,CONCATENATE(C2031,"-AGr",VLOOKUP(D2031,Listen!$A$2:$G$45,7,FALSE),"-",E2031,"-",F2031,),CONCATENATE("AGr",VLOOKUP(D2031,Listen!$A$2:$G$45,7,FALSE),"-",E2031,"-",F2031)),"keine vollständige ID")</f>
        <v>keine vollständige ID</v>
      </c>
      <c r="C2031" s="359">
        <f>'[2]III_SAV-Details_NB'!B2037</f>
        <v>0</v>
      </c>
      <c r="D2031" s="359">
        <f>'[2]III_SAV-Details_NB'!C2037</f>
        <v>0</v>
      </c>
      <c r="E2031" s="359">
        <f>'[2]III_SAV-Details_NB'!D2037</f>
        <v>0</v>
      </c>
      <c r="F2031" s="490"/>
      <c r="G2031" s="281">
        <f>'[2]III_SAV-Details_NB'!X2037</f>
        <v>0</v>
      </c>
      <c r="H2031" s="281">
        <f t="shared" si="551"/>
        <v>0</v>
      </c>
      <c r="I2031" s="281">
        <f>IF(con_EOGJahr=2025,'[2]III_SAV-Details_NB'!AA2037,IF(con_EOGJahr=2026,'[2]III_SAV-Details_NB'!AB2037,'[2]III_SAV-Details_NB'!AC2037))</f>
        <v>0</v>
      </c>
      <c r="J2031" s="282"/>
      <c r="K2031" s="282"/>
      <c r="L2031" s="282"/>
      <c r="M2031" s="282"/>
      <c r="N2031" s="282"/>
      <c r="O2031" s="282"/>
      <c r="P2031" s="52">
        <f t="shared" si="552"/>
        <v>0</v>
      </c>
      <c r="Q2031" s="60"/>
      <c r="R2031" s="53">
        <f t="shared" si="558"/>
        <v>0</v>
      </c>
      <c r="S2031" s="59"/>
      <c r="T2031" s="61"/>
      <c r="U2031" s="342" t="str">
        <f t="shared" si="562"/>
        <v>k.A.</v>
      </c>
      <c r="V2031" s="343" t="str">
        <f t="shared" si="559"/>
        <v>k.A.</v>
      </c>
      <c r="W2031" s="343" t="str">
        <f>IFERROR(IF(OR($D2031="",$E2031=0,con_Ende=0),"k.A.",IF(VLOOKUP($D2031,rng_ND,5,0)="Nein",VLOOKUP($D2031,rng_ND,2,FALSE),MIN(VLOOKUP($D2031,rng_ND,2,FALSE),A_Stammdaten!$B$19-D_SAV!$E2031+1))),"k.A.")</f>
        <v>k.A.</v>
      </c>
      <c r="X2031" s="343" t="str">
        <f t="shared" si="560"/>
        <v>k.A.</v>
      </c>
      <c r="Y2031" s="62"/>
      <c r="Z2031" s="48">
        <f t="shared" si="561"/>
        <v>0</v>
      </c>
      <c r="AA2031" s="457"/>
      <c r="AB2031" s="55">
        <f t="shared" si="553"/>
        <v>0</v>
      </c>
      <c r="AC2031" s="55">
        <f>IF(A_Stammdaten!$B$25="ja",D_SAV!AA2031,D_SAV!AB2031)</f>
        <v>0</v>
      </c>
      <c r="AD2031" s="478">
        <f>IF(AC2031=0,0,IF(U2031-(con_EOGJahr-D_SAV!E2031)&lt;=0,AC2031,AC2031/V2031))</f>
        <v>0</v>
      </c>
      <c r="AE2031" s="478">
        <f>IFERROR(IF(AND(VLOOKUP(D2031,rng_ND,5,FALSE)="Ja",D_SAV!T2031="degressiv"),D_SAV!AC2031*Y2031/100,0),0)</f>
        <v>0</v>
      </c>
      <c r="AF2031" s="55">
        <f>IFERROR(IF(VLOOKUP(D2031,rng_ND,5,FALSE)="Ja",MAX(D_SAV!AD2031:AE2031),D_SAV!AD2031),0)</f>
        <v>0</v>
      </c>
      <c r="AG2031" s="55">
        <f t="shared" si="554"/>
        <v>0</v>
      </c>
      <c r="AH2031" s="55">
        <f t="shared" si="555"/>
        <v>0</v>
      </c>
      <c r="AI2031" s="55">
        <f t="shared" si="556"/>
        <v>0</v>
      </c>
      <c r="AJ2031" s="55">
        <f t="shared" si="557"/>
        <v>0</v>
      </c>
      <c r="AK2031" s="55">
        <f t="shared" si="548"/>
        <v>0</v>
      </c>
      <c r="AL2031" s="55">
        <f t="shared" si="549"/>
        <v>0</v>
      </c>
      <c r="AM2031" s="55">
        <f t="shared" si="550"/>
        <v>0</v>
      </c>
    </row>
    <row r="2032" spans="1:39" x14ac:dyDescent="0.25">
      <c r="A2032" s="47">
        <v>2028</v>
      </c>
      <c r="B2032" s="358" t="str">
        <f>IF(AND(E2032&lt;&gt;0,D2032&lt;&gt;0,F2032&lt;&gt;0),IF(C2032&lt;&gt;0,CONCATENATE(C2032,"-AGr",VLOOKUP(D2032,Listen!$A$2:$G$45,7,FALSE),"-",E2032,"-",F2032,),CONCATENATE("AGr",VLOOKUP(D2032,Listen!$A$2:$G$45,7,FALSE),"-",E2032,"-",F2032)),"keine vollständige ID")</f>
        <v>keine vollständige ID</v>
      </c>
      <c r="C2032" s="359">
        <f>'[2]III_SAV-Details_NB'!B2038</f>
        <v>0</v>
      </c>
      <c r="D2032" s="359">
        <f>'[2]III_SAV-Details_NB'!C2038</f>
        <v>0</v>
      </c>
      <c r="E2032" s="359">
        <f>'[2]III_SAV-Details_NB'!D2038</f>
        <v>0</v>
      </c>
      <c r="F2032" s="490"/>
      <c r="G2032" s="281">
        <f>'[2]III_SAV-Details_NB'!X2038</f>
        <v>0</v>
      </c>
      <c r="H2032" s="281">
        <f t="shared" si="551"/>
        <v>0</v>
      </c>
      <c r="I2032" s="281">
        <f>IF(con_EOGJahr=2025,'[2]III_SAV-Details_NB'!AA2038,IF(con_EOGJahr=2026,'[2]III_SAV-Details_NB'!AB2038,'[2]III_SAV-Details_NB'!AC2038))</f>
        <v>0</v>
      </c>
      <c r="J2032" s="282"/>
      <c r="K2032" s="282"/>
      <c r="L2032" s="282"/>
      <c r="M2032" s="282"/>
      <c r="N2032" s="282"/>
      <c r="O2032" s="282"/>
      <c r="P2032" s="52">
        <f t="shared" si="552"/>
        <v>0</v>
      </c>
      <c r="Q2032" s="60"/>
      <c r="R2032" s="53">
        <f t="shared" si="558"/>
        <v>0</v>
      </c>
      <c r="S2032" s="59"/>
      <c r="T2032" s="61"/>
      <c r="U2032" s="342" t="str">
        <f t="shared" si="562"/>
        <v>k.A.</v>
      </c>
      <c r="V2032" s="343" t="str">
        <f t="shared" si="559"/>
        <v>k.A.</v>
      </c>
      <c r="W2032" s="343" t="str">
        <f>IFERROR(IF(OR($D2032="",$E2032=0,con_Ende=0),"k.A.",IF(VLOOKUP($D2032,rng_ND,5,0)="Nein",VLOOKUP($D2032,rng_ND,2,FALSE),MIN(VLOOKUP($D2032,rng_ND,2,FALSE),A_Stammdaten!$B$19-D_SAV!$E2032+1))),"k.A.")</f>
        <v>k.A.</v>
      </c>
      <c r="X2032" s="343" t="str">
        <f t="shared" si="560"/>
        <v>k.A.</v>
      </c>
      <c r="Y2032" s="62"/>
      <c r="Z2032" s="48">
        <f t="shared" si="561"/>
        <v>0</v>
      </c>
      <c r="AA2032" s="457"/>
      <c r="AB2032" s="55">
        <f t="shared" si="553"/>
        <v>0</v>
      </c>
      <c r="AC2032" s="55">
        <f>IF(A_Stammdaten!$B$25="ja",D_SAV!AA2032,D_SAV!AB2032)</f>
        <v>0</v>
      </c>
      <c r="AD2032" s="478">
        <f>IF(AC2032=0,0,IF(U2032-(con_EOGJahr-D_SAV!E2032)&lt;=0,AC2032,AC2032/V2032))</f>
        <v>0</v>
      </c>
      <c r="AE2032" s="478">
        <f>IFERROR(IF(AND(VLOOKUP(D2032,rng_ND,5,FALSE)="Ja",D_SAV!T2032="degressiv"),D_SAV!AC2032*Y2032/100,0),0)</f>
        <v>0</v>
      </c>
      <c r="AF2032" s="55">
        <f>IFERROR(IF(VLOOKUP(D2032,rng_ND,5,FALSE)="Ja",MAX(D_SAV!AD2032:AE2032),D_SAV!AD2032),0)</f>
        <v>0</v>
      </c>
      <c r="AG2032" s="55">
        <f t="shared" si="554"/>
        <v>0</v>
      </c>
      <c r="AH2032" s="55">
        <f t="shared" si="555"/>
        <v>0</v>
      </c>
      <c r="AI2032" s="55">
        <f t="shared" si="556"/>
        <v>0</v>
      </c>
      <c r="AJ2032" s="55">
        <f t="shared" si="557"/>
        <v>0</v>
      </c>
      <c r="AK2032" s="55">
        <f t="shared" si="548"/>
        <v>0</v>
      </c>
      <c r="AL2032" s="55">
        <f t="shared" si="549"/>
        <v>0</v>
      </c>
      <c r="AM2032" s="55">
        <f t="shared" si="550"/>
        <v>0</v>
      </c>
    </row>
    <row r="2033" spans="1:39" x14ac:dyDescent="0.25">
      <c r="A2033" s="47">
        <v>2029</v>
      </c>
      <c r="B2033" s="358" t="str">
        <f>IF(AND(E2033&lt;&gt;0,D2033&lt;&gt;0,F2033&lt;&gt;0),IF(C2033&lt;&gt;0,CONCATENATE(C2033,"-AGr",VLOOKUP(D2033,Listen!$A$2:$G$45,7,FALSE),"-",E2033,"-",F2033,),CONCATENATE("AGr",VLOOKUP(D2033,Listen!$A$2:$G$45,7,FALSE),"-",E2033,"-",F2033)),"keine vollständige ID")</f>
        <v>keine vollständige ID</v>
      </c>
      <c r="C2033" s="359">
        <f>'[2]III_SAV-Details_NB'!B2039</f>
        <v>0</v>
      </c>
      <c r="D2033" s="359">
        <f>'[2]III_SAV-Details_NB'!C2039</f>
        <v>0</v>
      </c>
      <c r="E2033" s="359">
        <f>'[2]III_SAV-Details_NB'!D2039</f>
        <v>0</v>
      </c>
      <c r="F2033" s="490"/>
      <c r="G2033" s="281">
        <f>'[2]III_SAV-Details_NB'!X2039</f>
        <v>0</v>
      </c>
      <c r="H2033" s="281">
        <f t="shared" si="551"/>
        <v>0</v>
      </c>
      <c r="I2033" s="281">
        <f>IF(con_EOGJahr=2025,'[2]III_SAV-Details_NB'!AA2039,IF(con_EOGJahr=2026,'[2]III_SAV-Details_NB'!AB2039,'[2]III_SAV-Details_NB'!AC2039))</f>
        <v>0</v>
      </c>
      <c r="J2033" s="282"/>
      <c r="K2033" s="282"/>
      <c r="L2033" s="282"/>
      <c r="M2033" s="282"/>
      <c r="N2033" s="282"/>
      <c r="O2033" s="282"/>
      <c r="P2033" s="52">
        <f t="shared" si="552"/>
        <v>0</v>
      </c>
      <c r="Q2033" s="60"/>
      <c r="R2033" s="53">
        <f t="shared" si="558"/>
        <v>0</v>
      </c>
      <c r="S2033" s="59"/>
      <c r="T2033" s="61"/>
      <c r="U2033" s="342" t="str">
        <f t="shared" si="562"/>
        <v>k.A.</v>
      </c>
      <c r="V2033" s="343" t="str">
        <f t="shared" si="559"/>
        <v>k.A.</v>
      </c>
      <c r="W2033" s="343" t="str">
        <f>IFERROR(IF(OR($D2033="",$E2033=0,con_Ende=0),"k.A.",IF(VLOOKUP($D2033,rng_ND,5,0)="Nein",VLOOKUP($D2033,rng_ND,2,FALSE),MIN(VLOOKUP($D2033,rng_ND,2,FALSE),A_Stammdaten!$B$19-D_SAV!$E2033+1))),"k.A.")</f>
        <v>k.A.</v>
      </c>
      <c r="X2033" s="343" t="str">
        <f t="shared" si="560"/>
        <v>k.A.</v>
      </c>
      <c r="Y2033" s="62"/>
      <c r="Z2033" s="48">
        <f t="shared" si="561"/>
        <v>0</v>
      </c>
      <c r="AA2033" s="457"/>
      <c r="AB2033" s="55">
        <f t="shared" si="553"/>
        <v>0</v>
      </c>
      <c r="AC2033" s="55">
        <f>IF(A_Stammdaten!$B$25="ja",D_SAV!AA2033,D_SAV!AB2033)</f>
        <v>0</v>
      </c>
      <c r="AD2033" s="478">
        <f>IF(AC2033=0,0,IF(U2033-(con_EOGJahr-D_SAV!E2033)&lt;=0,AC2033,AC2033/V2033))</f>
        <v>0</v>
      </c>
      <c r="AE2033" s="478">
        <f>IFERROR(IF(AND(VLOOKUP(D2033,rng_ND,5,FALSE)="Ja",D_SAV!T2033="degressiv"),D_SAV!AC2033*Y2033/100,0),0)</f>
        <v>0</v>
      </c>
      <c r="AF2033" s="55">
        <f>IFERROR(IF(VLOOKUP(D2033,rng_ND,5,FALSE)="Ja",MAX(D_SAV!AD2033:AE2033),D_SAV!AD2033),0)</f>
        <v>0</v>
      </c>
      <c r="AG2033" s="55">
        <f t="shared" si="554"/>
        <v>0</v>
      </c>
      <c r="AH2033" s="55">
        <f t="shared" si="555"/>
        <v>0</v>
      </c>
      <c r="AI2033" s="55">
        <f t="shared" si="556"/>
        <v>0</v>
      </c>
      <c r="AJ2033" s="55">
        <f t="shared" si="557"/>
        <v>0</v>
      </c>
      <c r="AK2033" s="55">
        <f t="shared" si="548"/>
        <v>0</v>
      </c>
      <c r="AL2033" s="55">
        <f t="shared" si="549"/>
        <v>0</v>
      </c>
      <c r="AM2033" s="55">
        <f t="shared" si="550"/>
        <v>0</v>
      </c>
    </row>
    <row r="2034" spans="1:39" x14ac:dyDescent="0.25">
      <c r="A2034" s="47">
        <v>2030</v>
      </c>
      <c r="B2034" s="358" t="str">
        <f>IF(AND(E2034&lt;&gt;0,D2034&lt;&gt;0,F2034&lt;&gt;0),IF(C2034&lt;&gt;0,CONCATENATE(C2034,"-AGr",VLOOKUP(D2034,Listen!$A$2:$G$45,7,FALSE),"-",E2034,"-",F2034,),CONCATENATE("AGr",VLOOKUP(D2034,Listen!$A$2:$G$45,7,FALSE),"-",E2034,"-",F2034)),"keine vollständige ID")</f>
        <v>keine vollständige ID</v>
      </c>
      <c r="C2034" s="359">
        <f>'[2]III_SAV-Details_NB'!B2040</f>
        <v>0</v>
      </c>
      <c r="D2034" s="359">
        <f>'[2]III_SAV-Details_NB'!C2040</f>
        <v>0</v>
      </c>
      <c r="E2034" s="359">
        <f>'[2]III_SAV-Details_NB'!D2040</f>
        <v>0</v>
      </c>
      <c r="F2034" s="490"/>
      <c r="G2034" s="281">
        <f>'[2]III_SAV-Details_NB'!X2040</f>
        <v>0</v>
      </c>
      <c r="H2034" s="281">
        <f t="shared" si="551"/>
        <v>0</v>
      </c>
      <c r="I2034" s="281">
        <f>IF(con_EOGJahr=2025,'[2]III_SAV-Details_NB'!AA2040,IF(con_EOGJahr=2026,'[2]III_SAV-Details_NB'!AB2040,'[2]III_SAV-Details_NB'!AC2040))</f>
        <v>0</v>
      </c>
      <c r="J2034" s="282"/>
      <c r="K2034" s="282"/>
      <c r="L2034" s="282"/>
      <c r="M2034" s="282"/>
      <c r="N2034" s="282"/>
      <c r="O2034" s="282"/>
      <c r="P2034" s="52">
        <f t="shared" si="552"/>
        <v>0</v>
      </c>
      <c r="Q2034" s="60"/>
      <c r="R2034" s="53">
        <f t="shared" si="558"/>
        <v>0</v>
      </c>
      <c r="S2034" s="59"/>
      <c r="T2034" s="61"/>
      <c r="U2034" s="342" t="str">
        <f t="shared" si="562"/>
        <v>k.A.</v>
      </c>
      <c r="V2034" s="343" t="str">
        <f t="shared" si="559"/>
        <v>k.A.</v>
      </c>
      <c r="W2034" s="343" t="str">
        <f>IFERROR(IF(OR($D2034="",$E2034=0,con_Ende=0),"k.A.",IF(VLOOKUP($D2034,rng_ND,5,0)="Nein",VLOOKUP($D2034,rng_ND,2,FALSE),MIN(VLOOKUP($D2034,rng_ND,2,FALSE),A_Stammdaten!$B$19-D_SAV!$E2034+1))),"k.A.")</f>
        <v>k.A.</v>
      </c>
      <c r="X2034" s="343" t="str">
        <f t="shared" si="560"/>
        <v>k.A.</v>
      </c>
      <c r="Y2034" s="62"/>
      <c r="Z2034" s="48">
        <f t="shared" si="561"/>
        <v>0</v>
      </c>
      <c r="AA2034" s="457"/>
      <c r="AB2034" s="55">
        <f t="shared" si="553"/>
        <v>0</v>
      </c>
      <c r="AC2034" s="55">
        <f>IF(A_Stammdaten!$B$25="ja",D_SAV!AA2034,D_SAV!AB2034)</f>
        <v>0</v>
      </c>
      <c r="AD2034" s="478">
        <f>IF(AC2034=0,0,IF(U2034-(con_EOGJahr-D_SAV!E2034)&lt;=0,AC2034,AC2034/V2034))</f>
        <v>0</v>
      </c>
      <c r="AE2034" s="478">
        <f>IFERROR(IF(AND(VLOOKUP(D2034,rng_ND,5,FALSE)="Ja",D_SAV!T2034="degressiv"),D_SAV!AC2034*Y2034/100,0),0)</f>
        <v>0</v>
      </c>
      <c r="AF2034" s="55">
        <f>IFERROR(IF(VLOOKUP(D2034,rng_ND,5,FALSE)="Ja",MAX(D_SAV!AD2034:AE2034),D_SAV!AD2034),0)</f>
        <v>0</v>
      </c>
      <c r="AG2034" s="55">
        <f t="shared" si="554"/>
        <v>0</v>
      </c>
      <c r="AH2034" s="55">
        <f t="shared" si="555"/>
        <v>0</v>
      </c>
      <c r="AI2034" s="55">
        <f t="shared" si="556"/>
        <v>0</v>
      </c>
      <c r="AJ2034" s="55">
        <f t="shared" si="557"/>
        <v>0</v>
      </c>
      <c r="AK2034" s="55">
        <f t="shared" si="548"/>
        <v>0</v>
      </c>
      <c r="AL2034" s="55">
        <f t="shared" si="549"/>
        <v>0</v>
      </c>
      <c r="AM2034" s="55">
        <f t="shared" si="550"/>
        <v>0</v>
      </c>
    </row>
    <row r="2035" spans="1:39" x14ac:dyDescent="0.25">
      <c r="A2035" s="47">
        <v>2031</v>
      </c>
      <c r="B2035" s="358" t="str">
        <f>IF(AND(E2035&lt;&gt;0,D2035&lt;&gt;0,F2035&lt;&gt;0),IF(C2035&lt;&gt;0,CONCATENATE(C2035,"-AGr",VLOOKUP(D2035,Listen!$A$2:$G$45,7,FALSE),"-",E2035,"-",F2035,),CONCATENATE("AGr",VLOOKUP(D2035,Listen!$A$2:$G$45,7,FALSE),"-",E2035,"-",F2035)),"keine vollständige ID")</f>
        <v>keine vollständige ID</v>
      </c>
      <c r="C2035" s="359">
        <f>'[2]III_SAV-Details_NB'!B2041</f>
        <v>0</v>
      </c>
      <c r="D2035" s="359">
        <f>'[2]III_SAV-Details_NB'!C2041</f>
        <v>0</v>
      </c>
      <c r="E2035" s="359">
        <f>'[2]III_SAV-Details_NB'!D2041</f>
        <v>0</v>
      </c>
      <c r="F2035" s="490"/>
      <c r="G2035" s="281">
        <f>'[2]III_SAV-Details_NB'!X2041</f>
        <v>0</v>
      </c>
      <c r="H2035" s="281">
        <f t="shared" si="551"/>
        <v>0</v>
      </c>
      <c r="I2035" s="281">
        <f>IF(con_EOGJahr=2025,'[2]III_SAV-Details_NB'!AA2041,IF(con_EOGJahr=2026,'[2]III_SAV-Details_NB'!AB2041,'[2]III_SAV-Details_NB'!AC2041))</f>
        <v>0</v>
      </c>
      <c r="J2035" s="282"/>
      <c r="K2035" s="282"/>
      <c r="L2035" s="282"/>
      <c r="M2035" s="282"/>
      <c r="N2035" s="282"/>
      <c r="O2035" s="282"/>
      <c r="P2035" s="52">
        <f t="shared" si="552"/>
        <v>0</v>
      </c>
      <c r="Q2035" s="60"/>
      <c r="R2035" s="53">
        <f t="shared" si="558"/>
        <v>0</v>
      </c>
      <c r="S2035" s="59"/>
      <c r="T2035" s="61"/>
      <c r="U2035" s="342" t="str">
        <f t="shared" si="562"/>
        <v>k.A.</v>
      </c>
      <c r="V2035" s="343" t="str">
        <f t="shared" si="559"/>
        <v>k.A.</v>
      </c>
      <c r="W2035" s="343" t="str">
        <f>IFERROR(IF(OR($D2035="",$E2035=0,con_Ende=0),"k.A.",IF(VLOOKUP($D2035,rng_ND,5,0)="Nein",VLOOKUP($D2035,rng_ND,2,FALSE),MIN(VLOOKUP($D2035,rng_ND,2,FALSE),A_Stammdaten!$B$19-D_SAV!$E2035+1))),"k.A.")</f>
        <v>k.A.</v>
      </c>
      <c r="X2035" s="343" t="str">
        <f t="shared" si="560"/>
        <v>k.A.</v>
      </c>
      <c r="Y2035" s="62"/>
      <c r="Z2035" s="48">
        <f t="shared" si="561"/>
        <v>0</v>
      </c>
      <c r="AA2035" s="457"/>
      <c r="AB2035" s="55">
        <f t="shared" si="553"/>
        <v>0</v>
      </c>
      <c r="AC2035" s="55">
        <f>IF(A_Stammdaten!$B$25="ja",D_SAV!AA2035,D_SAV!AB2035)</f>
        <v>0</v>
      </c>
      <c r="AD2035" s="478">
        <f>IF(AC2035=0,0,IF(U2035-(con_EOGJahr-D_SAV!E2035)&lt;=0,AC2035,AC2035/V2035))</f>
        <v>0</v>
      </c>
      <c r="AE2035" s="478">
        <f>IFERROR(IF(AND(VLOOKUP(D2035,rng_ND,5,FALSE)="Ja",D_SAV!T2035="degressiv"),D_SAV!AC2035*Y2035/100,0),0)</f>
        <v>0</v>
      </c>
      <c r="AF2035" s="55">
        <f>IFERROR(IF(VLOOKUP(D2035,rng_ND,5,FALSE)="Ja",MAX(D_SAV!AD2035:AE2035),D_SAV!AD2035),0)</f>
        <v>0</v>
      </c>
      <c r="AG2035" s="55">
        <f t="shared" si="554"/>
        <v>0</v>
      </c>
      <c r="AH2035" s="55">
        <f t="shared" si="555"/>
        <v>0</v>
      </c>
      <c r="AI2035" s="55">
        <f t="shared" si="556"/>
        <v>0</v>
      </c>
      <c r="AJ2035" s="55">
        <f t="shared" si="557"/>
        <v>0</v>
      </c>
      <c r="AK2035" s="55">
        <f t="shared" si="548"/>
        <v>0</v>
      </c>
      <c r="AL2035" s="55">
        <f t="shared" si="549"/>
        <v>0</v>
      </c>
      <c r="AM2035" s="55">
        <f t="shared" si="550"/>
        <v>0</v>
      </c>
    </row>
    <row r="2036" spans="1:39" x14ac:dyDescent="0.25">
      <c r="A2036" s="47">
        <v>2032</v>
      </c>
      <c r="B2036" s="358" t="str">
        <f>IF(AND(E2036&lt;&gt;0,D2036&lt;&gt;0,F2036&lt;&gt;0),IF(C2036&lt;&gt;0,CONCATENATE(C2036,"-AGr",VLOOKUP(D2036,Listen!$A$2:$G$45,7,FALSE),"-",E2036,"-",F2036,),CONCATENATE("AGr",VLOOKUP(D2036,Listen!$A$2:$G$45,7,FALSE),"-",E2036,"-",F2036)),"keine vollständige ID")</f>
        <v>keine vollständige ID</v>
      </c>
      <c r="C2036" s="359">
        <f>'[2]III_SAV-Details_NB'!B2042</f>
        <v>0</v>
      </c>
      <c r="D2036" s="359">
        <f>'[2]III_SAV-Details_NB'!C2042</f>
        <v>0</v>
      </c>
      <c r="E2036" s="359">
        <f>'[2]III_SAV-Details_NB'!D2042</f>
        <v>0</v>
      </c>
      <c r="F2036" s="490"/>
      <c r="G2036" s="281">
        <f>'[2]III_SAV-Details_NB'!X2042</f>
        <v>0</v>
      </c>
      <c r="H2036" s="281">
        <f t="shared" si="551"/>
        <v>0</v>
      </c>
      <c r="I2036" s="281">
        <f>IF(con_EOGJahr=2025,'[2]III_SAV-Details_NB'!AA2042,IF(con_EOGJahr=2026,'[2]III_SAV-Details_NB'!AB2042,'[2]III_SAV-Details_NB'!AC2042))</f>
        <v>0</v>
      </c>
      <c r="J2036" s="282"/>
      <c r="K2036" s="282"/>
      <c r="L2036" s="282"/>
      <c r="M2036" s="282"/>
      <c r="N2036" s="282"/>
      <c r="O2036" s="282"/>
      <c r="P2036" s="52">
        <f t="shared" si="552"/>
        <v>0</v>
      </c>
      <c r="Q2036" s="60"/>
      <c r="R2036" s="53">
        <f t="shared" si="558"/>
        <v>0</v>
      </c>
      <c r="S2036" s="59"/>
      <c r="T2036" s="61"/>
      <c r="U2036" s="342" t="str">
        <f t="shared" si="562"/>
        <v>k.A.</v>
      </c>
      <c r="V2036" s="343" t="str">
        <f t="shared" si="559"/>
        <v>k.A.</v>
      </c>
      <c r="W2036" s="343" t="str">
        <f>IFERROR(IF(OR($D2036="",$E2036=0,con_Ende=0),"k.A.",IF(VLOOKUP($D2036,rng_ND,5,0)="Nein",VLOOKUP($D2036,rng_ND,2,FALSE),MIN(VLOOKUP($D2036,rng_ND,2,FALSE),A_Stammdaten!$B$19-D_SAV!$E2036+1))),"k.A.")</f>
        <v>k.A.</v>
      </c>
      <c r="X2036" s="343" t="str">
        <f t="shared" si="560"/>
        <v>k.A.</v>
      </c>
      <c r="Y2036" s="62"/>
      <c r="Z2036" s="48">
        <f t="shared" si="561"/>
        <v>0</v>
      </c>
      <c r="AA2036" s="457"/>
      <c r="AB2036" s="55">
        <f t="shared" si="553"/>
        <v>0</v>
      </c>
      <c r="AC2036" s="55">
        <f>IF(A_Stammdaten!$B$25="ja",D_SAV!AA2036,D_SAV!AB2036)</f>
        <v>0</v>
      </c>
      <c r="AD2036" s="478">
        <f>IF(AC2036=0,0,IF(U2036-(con_EOGJahr-D_SAV!E2036)&lt;=0,AC2036,AC2036/V2036))</f>
        <v>0</v>
      </c>
      <c r="AE2036" s="478">
        <f>IFERROR(IF(AND(VLOOKUP(D2036,rng_ND,5,FALSE)="Ja",D_SAV!T2036="degressiv"),D_SAV!AC2036*Y2036/100,0),0)</f>
        <v>0</v>
      </c>
      <c r="AF2036" s="55">
        <f>IFERROR(IF(VLOOKUP(D2036,rng_ND,5,FALSE)="Ja",MAX(D_SAV!AD2036:AE2036),D_SAV!AD2036),0)</f>
        <v>0</v>
      </c>
      <c r="AG2036" s="55">
        <f t="shared" si="554"/>
        <v>0</v>
      </c>
      <c r="AH2036" s="55">
        <f t="shared" si="555"/>
        <v>0</v>
      </c>
      <c r="AI2036" s="55">
        <f t="shared" si="556"/>
        <v>0</v>
      </c>
      <c r="AJ2036" s="55">
        <f t="shared" si="557"/>
        <v>0</v>
      </c>
      <c r="AK2036" s="55">
        <f t="shared" si="548"/>
        <v>0</v>
      </c>
      <c r="AL2036" s="55">
        <f t="shared" si="549"/>
        <v>0</v>
      </c>
      <c r="AM2036" s="55">
        <f t="shared" si="550"/>
        <v>0</v>
      </c>
    </row>
    <row r="2037" spans="1:39" x14ac:dyDescent="0.25">
      <c r="A2037" s="47">
        <v>2033</v>
      </c>
      <c r="B2037" s="358" t="str">
        <f>IF(AND(E2037&lt;&gt;0,D2037&lt;&gt;0,F2037&lt;&gt;0),IF(C2037&lt;&gt;0,CONCATENATE(C2037,"-AGr",VLOOKUP(D2037,Listen!$A$2:$G$45,7,FALSE),"-",E2037,"-",F2037,),CONCATENATE("AGr",VLOOKUP(D2037,Listen!$A$2:$G$45,7,FALSE),"-",E2037,"-",F2037)),"keine vollständige ID")</f>
        <v>keine vollständige ID</v>
      </c>
      <c r="C2037" s="359">
        <f>'[2]III_SAV-Details_NB'!B2043</f>
        <v>0</v>
      </c>
      <c r="D2037" s="359">
        <f>'[2]III_SAV-Details_NB'!C2043</f>
        <v>0</v>
      </c>
      <c r="E2037" s="359">
        <f>'[2]III_SAV-Details_NB'!D2043</f>
        <v>0</v>
      </c>
      <c r="F2037" s="490"/>
      <c r="G2037" s="281">
        <f>'[2]III_SAV-Details_NB'!X2043</f>
        <v>0</v>
      </c>
      <c r="H2037" s="281">
        <f t="shared" si="551"/>
        <v>0</v>
      </c>
      <c r="I2037" s="281">
        <f>IF(con_EOGJahr=2025,'[2]III_SAV-Details_NB'!AA2043,IF(con_EOGJahr=2026,'[2]III_SAV-Details_NB'!AB2043,'[2]III_SAV-Details_NB'!AC2043))</f>
        <v>0</v>
      </c>
      <c r="J2037" s="282"/>
      <c r="K2037" s="282"/>
      <c r="L2037" s="282"/>
      <c r="M2037" s="282"/>
      <c r="N2037" s="282"/>
      <c r="O2037" s="282"/>
      <c r="P2037" s="52">
        <f t="shared" si="552"/>
        <v>0</v>
      </c>
      <c r="Q2037" s="60"/>
      <c r="R2037" s="53">
        <f t="shared" si="558"/>
        <v>0</v>
      </c>
      <c r="S2037" s="59"/>
      <c r="T2037" s="61"/>
      <c r="U2037" s="342" t="str">
        <f t="shared" si="562"/>
        <v>k.A.</v>
      </c>
      <c r="V2037" s="343" t="str">
        <f t="shared" si="559"/>
        <v>k.A.</v>
      </c>
      <c r="W2037" s="343" t="str">
        <f>IFERROR(IF(OR($D2037="",$E2037=0,con_Ende=0),"k.A.",IF(VLOOKUP($D2037,rng_ND,5,0)="Nein",VLOOKUP($D2037,rng_ND,2,FALSE),MIN(VLOOKUP($D2037,rng_ND,2,FALSE),A_Stammdaten!$B$19-D_SAV!$E2037+1))),"k.A.")</f>
        <v>k.A.</v>
      </c>
      <c r="X2037" s="343" t="str">
        <f t="shared" si="560"/>
        <v>k.A.</v>
      </c>
      <c r="Y2037" s="62"/>
      <c r="Z2037" s="48">
        <f t="shared" si="561"/>
        <v>0</v>
      </c>
      <c r="AA2037" s="457"/>
      <c r="AB2037" s="55">
        <f t="shared" si="553"/>
        <v>0</v>
      </c>
      <c r="AC2037" s="55">
        <f>IF(A_Stammdaten!$B$25="ja",D_SAV!AA2037,D_SAV!AB2037)</f>
        <v>0</v>
      </c>
      <c r="AD2037" s="478">
        <f>IF(AC2037=0,0,IF(U2037-(con_EOGJahr-D_SAV!E2037)&lt;=0,AC2037,AC2037/V2037))</f>
        <v>0</v>
      </c>
      <c r="AE2037" s="478">
        <f>IFERROR(IF(AND(VLOOKUP(D2037,rng_ND,5,FALSE)="Ja",D_SAV!T2037="degressiv"),D_SAV!AC2037*Y2037/100,0),0)</f>
        <v>0</v>
      </c>
      <c r="AF2037" s="55">
        <f>IFERROR(IF(VLOOKUP(D2037,rng_ND,5,FALSE)="Ja",MAX(D_SAV!AD2037:AE2037),D_SAV!AD2037),0)</f>
        <v>0</v>
      </c>
      <c r="AG2037" s="55">
        <f t="shared" si="554"/>
        <v>0</v>
      </c>
      <c r="AH2037" s="55">
        <f t="shared" si="555"/>
        <v>0</v>
      </c>
      <c r="AI2037" s="55">
        <f t="shared" si="556"/>
        <v>0</v>
      </c>
      <c r="AJ2037" s="55">
        <f t="shared" si="557"/>
        <v>0</v>
      </c>
      <c r="AK2037" s="55">
        <f t="shared" si="548"/>
        <v>0</v>
      </c>
      <c r="AL2037" s="55">
        <f t="shared" si="549"/>
        <v>0</v>
      </c>
      <c r="AM2037" s="55">
        <f t="shared" si="550"/>
        <v>0</v>
      </c>
    </row>
    <row r="2038" spans="1:39" x14ac:dyDescent="0.25">
      <c r="A2038" s="47">
        <v>2034</v>
      </c>
      <c r="B2038" s="358" t="str">
        <f>IF(AND(E2038&lt;&gt;0,D2038&lt;&gt;0,F2038&lt;&gt;0),IF(C2038&lt;&gt;0,CONCATENATE(C2038,"-AGr",VLOOKUP(D2038,Listen!$A$2:$G$45,7,FALSE),"-",E2038,"-",F2038,),CONCATENATE("AGr",VLOOKUP(D2038,Listen!$A$2:$G$45,7,FALSE),"-",E2038,"-",F2038)),"keine vollständige ID")</f>
        <v>keine vollständige ID</v>
      </c>
      <c r="C2038" s="359">
        <f>'[2]III_SAV-Details_NB'!B2044</f>
        <v>0</v>
      </c>
      <c r="D2038" s="359">
        <f>'[2]III_SAV-Details_NB'!C2044</f>
        <v>0</v>
      </c>
      <c r="E2038" s="359">
        <f>'[2]III_SAV-Details_NB'!D2044</f>
        <v>0</v>
      </c>
      <c r="F2038" s="490"/>
      <c r="G2038" s="281">
        <f>'[2]III_SAV-Details_NB'!X2044</f>
        <v>0</v>
      </c>
      <c r="H2038" s="281">
        <f t="shared" si="551"/>
        <v>0</v>
      </c>
      <c r="I2038" s="281">
        <f>IF(con_EOGJahr=2025,'[2]III_SAV-Details_NB'!AA2044,IF(con_EOGJahr=2026,'[2]III_SAV-Details_NB'!AB2044,'[2]III_SAV-Details_NB'!AC2044))</f>
        <v>0</v>
      </c>
      <c r="J2038" s="282"/>
      <c r="K2038" s="282"/>
      <c r="L2038" s="282"/>
      <c r="M2038" s="282"/>
      <c r="N2038" s="282"/>
      <c r="O2038" s="282"/>
      <c r="P2038" s="52">
        <f t="shared" si="552"/>
        <v>0</v>
      </c>
      <c r="Q2038" s="60"/>
      <c r="R2038" s="53">
        <f t="shared" si="558"/>
        <v>0</v>
      </c>
      <c r="S2038" s="59"/>
      <c r="T2038" s="61"/>
      <c r="U2038" s="342" t="str">
        <f t="shared" si="562"/>
        <v>k.A.</v>
      </c>
      <c r="V2038" s="343" t="str">
        <f t="shared" si="559"/>
        <v>k.A.</v>
      </c>
      <c r="W2038" s="343" t="str">
        <f>IFERROR(IF(OR($D2038="",$E2038=0,con_Ende=0),"k.A.",IF(VLOOKUP($D2038,rng_ND,5,0)="Nein",VLOOKUP($D2038,rng_ND,2,FALSE),MIN(VLOOKUP($D2038,rng_ND,2,FALSE),A_Stammdaten!$B$19-D_SAV!$E2038+1))),"k.A.")</f>
        <v>k.A.</v>
      </c>
      <c r="X2038" s="343" t="str">
        <f t="shared" si="560"/>
        <v>k.A.</v>
      </c>
      <c r="Y2038" s="62"/>
      <c r="Z2038" s="48">
        <f t="shared" si="561"/>
        <v>0</v>
      </c>
      <c r="AA2038" s="457"/>
      <c r="AB2038" s="55">
        <f t="shared" si="553"/>
        <v>0</v>
      </c>
      <c r="AC2038" s="55">
        <f>IF(A_Stammdaten!$B$25="ja",D_SAV!AA2038,D_SAV!AB2038)</f>
        <v>0</v>
      </c>
      <c r="AD2038" s="478">
        <f>IF(AC2038=0,0,IF(U2038-(con_EOGJahr-D_SAV!E2038)&lt;=0,AC2038,AC2038/V2038))</f>
        <v>0</v>
      </c>
      <c r="AE2038" s="478">
        <f>IFERROR(IF(AND(VLOOKUP(D2038,rng_ND,5,FALSE)="Ja",D_SAV!T2038="degressiv"),D_SAV!AC2038*Y2038/100,0),0)</f>
        <v>0</v>
      </c>
      <c r="AF2038" s="55">
        <f>IFERROR(IF(VLOOKUP(D2038,rng_ND,5,FALSE)="Ja",MAX(D_SAV!AD2038:AE2038),D_SAV!AD2038),0)</f>
        <v>0</v>
      </c>
      <c r="AG2038" s="55">
        <f t="shared" si="554"/>
        <v>0</v>
      </c>
      <c r="AH2038" s="55">
        <f t="shared" si="555"/>
        <v>0</v>
      </c>
      <c r="AI2038" s="55">
        <f t="shared" si="556"/>
        <v>0</v>
      </c>
      <c r="AJ2038" s="55">
        <f t="shared" si="557"/>
        <v>0</v>
      </c>
      <c r="AK2038" s="55">
        <f t="shared" si="548"/>
        <v>0</v>
      </c>
      <c r="AL2038" s="55">
        <f t="shared" si="549"/>
        <v>0</v>
      </c>
      <c r="AM2038" s="55">
        <f t="shared" si="550"/>
        <v>0</v>
      </c>
    </row>
    <row r="2039" spans="1:39" x14ac:dyDescent="0.25">
      <c r="A2039" s="47">
        <v>2035</v>
      </c>
      <c r="B2039" s="358" t="str">
        <f>IF(AND(E2039&lt;&gt;0,D2039&lt;&gt;0,F2039&lt;&gt;0),IF(C2039&lt;&gt;0,CONCATENATE(C2039,"-AGr",VLOOKUP(D2039,Listen!$A$2:$G$45,7,FALSE),"-",E2039,"-",F2039,),CONCATENATE("AGr",VLOOKUP(D2039,Listen!$A$2:$G$45,7,FALSE),"-",E2039,"-",F2039)),"keine vollständige ID")</f>
        <v>keine vollständige ID</v>
      </c>
      <c r="C2039" s="359">
        <f>'[2]III_SAV-Details_NB'!B2045</f>
        <v>0</v>
      </c>
      <c r="D2039" s="359">
        <f>'[2]III_SAV-Details_NB'!C2045</f>
        <v>0</v>
      </c>
      <c r="E2039" s="359">
        <f>'[2]III_SAV-Details_NB'!D2045</f>
        <v>0</v>
      </c>
      <c r="F2039" s="490"/>
      <c r="G2039" s="281">
        <f>'[2]III_SAV-Details_NB'!X2045</f>
        <v>0</v>
      </c>
      <c r="H2039" s="281">
        <f t="shared" si="551"/>
        <v>0</v>
      </c>
      <c r="I2039" s="281">
        <f>IF(con_EOGJahr=2025,'[2]III_SAV-Details_NB'!AA2045,IF(con_EOGJahr=2026,'[2]III_SAV-Details_NB'!AB2045,'[2]III_SAV-Details_NB'!AC2045))</f>
        <v>0</v>
      </c>
      <c r="J2039" s="282"/>
      <c r="K2039" s="282"/>
      <c r="L2039" s="282"/>
      <c r="M2039" s="282"/>
      <c r="N2039" s="282"/>
      <c r="O2039" s="282"/>
      <c r="P2039" s="52">
        <f t="shared" si="552"/>
        <v>0</v>
      </c>
      <c r="Q2039" s="60"/>
      <c r="R2039" s="53">
        <f t="shared" si="558"/>
        <v>0</v>
      </c>
      <c r="S2039" s="59"/>
      <c r="T2039" s="61"/>
      <c r="U2039" s="342" t="str">
        <f t="shared" si="562"/>
        <v>k.A.</v>
      </c>
      <c r="V2039" s="343" t="str">
        <f t="shared" si="559"/>
        <v>k.A.</v>
      </c>
      <c r="W2039" s="343" t="str">
        <f>IFERROR(IF(OR($D2039="",$E2039=0,con_Ende=0),"k.A.",IF(VLOOKUP($D2039,rng_ND,5,0)="Nein",VLOOKUP($D2039,rng_ND,2,FALSE),MIN(VLOOKUP($D2039,rng_ND,2,FALSE),A_Stammdaten!$B$19-D_SAV!$E2039+1))),"k.A.")</f>
        <v>k.A.</v>
      </c>
      <c r="X2039" s="343" t="str">
        <f t="shared" si="560"/>
        <v>k.A.</v>
      </c>
      <c r="Y2039" s="62"/>
      <c r="Z2039" s="48">
        <f t="shared" si="561"/>
        <v>0</v>
      </c>
      <c r="AA2039" s="457"/>
      <c r="AB2039" s="55">
        <f t="shared" si="553"/>
        <v>0</v>
      </c>
      <c r="AC2039" s="55">
        <f>IF(A_Stammdaten!$B$25="ja",D_SAV!AA2039,D_SAV!AB2039)</f>
        <v>0</v>
      </c>
      <c r="AD2039" s="478">
        <f>IF(AC2039=0,0,IF(U2039-(con_EOGJahr-D_SAV!E2039)&lt;=0,AC2039,AC2039/V2039))</f>
        <v>0</v>
      </c>
      <c r="AE2039" s="478">
        <f>IFERROR(IF(AND(VLOOKUP(D2039,rng_ND,5,FALSE)="Ja",D_SAV!T2039="degressiv"),D_SAV!AC2039*Y2039/100,0),0)</f>
        <v>0</v>
      </c>
      <c r="AF2039" s="55">
        <f>IFERROR(IF(VLOOKUP(D2039,rng_ND,5,FALSE)="Ja",MAX(D_SAV!AD2039:AE2039),D_SAV!AD2039),0)</f>
        <v>0</v>
      </c>
      <c r="AG2039" s="55">
        <f t="shared" si="554"/>
        <v>0</v>
      </c>
      <c r="AH2039" s="55">
        <f t="shared" si="555"/>
        <v>0</v>
      </c>
      <c r="AI2039" s="55">
        <f t="shared" si="556"/>
        <v>0</v>
      </c>
      <c r="AJ2039" s="55">
        <f t="shared" si="557"/>
        <v>0</v>
      </c>
      <c r="AK2039" s="55">
        <f t="shared" si="548"/>
        <v>0</v>
      </c>
      <c r="AL2039" s="55">
        <f t="shared" si="549"/>
        <v>0</v>
      </c>
      <c r="AM2039" s="55">
        <f t="shared" si="550"/>
        <v>0</v>
      </c>
    </row>
    <row r="2040" spans="1:39" x14ac:dyDescent="0.25">
      <c r="A2040" s="47">
        <v>2036</v>
      </c>
      <c r="B2040" s="358" t="str">
        <f>IF(AND(E2040&lt;&gt;0,D2040&lt;&gt;0,F2040&lt;&gt;0),IF(C2040&lt;&gt;0,CONCATENATE(C2040,"-AGr",VLOOKUP(D2040,Listen!$A$2:$G$45,7,FALSE),"-",E2040,"-",F2040,),CONCATENATE("AGr",VLOOKUP(D2040,Listen!$A$2:$G$45,7,FALSE),"-",E2040,"-",F2040)),"keine vollständige ID")</f>
        <v>keine vollständige ID</v>
      </c>
      <c r="C2040" s="359">
        <f>'[2]III_SAV-Details_NB'!B2046</f>
        <v>0</v>
      </c>
      <c r="D2040" s="359">
        <f>'[2]III_SAV-Details_NB'!C2046</f>
        <v>0</v>
      </c>
      <c r="E2040" s="359">
        <f>'[2]III_SAV-Details_NB'!D2046</f>
        <v>0</v>
      </c>
      <c r="F2040" s="490"/>
      <c r="G2040" s="281">
        <f>'[2]III_SAV-Details_NB'!X2046</f>
        <v>0</v>
      </c>
      <c r="H2040" s="281">
        <f t="shared" si="551"/>
        <v>0</v>
      </c>
      <c r="I2040" s="281">
        <f>IF(con_EOGJahr=2025,'[2]III_SAV-Details_NB'!AA2046,IF(con_EOGJahr=2026,'[2]III_SAV-Details_NB'!AB2046,'[2]III_SAV-Details_NB'!AC2046))</f>
        <v>0</v>
      </c>
      <c r="J2040" s="282"/>
      <c r="K2040" s="282"/>
      <c r="L2040" s="282"/>
      <c r="M2040" s="282"/>
      <c r="N2040" s="282"/>
      <c r="O2040" s="282"/>
      <c r="P2040" s="52">
        <f t="shared" si="552"/>
        <v>0</v>
      </c>
      <c r="Q2040" s="60"/>
      <c r="R2040" s="53">
        <f t="shared" si="558"/>
        <v>0</v>
      </c>
      <c r="S2040" s="59"/>
      <c r="T2040" s="61"/>
      <c r="U2040" s="342" t="str">
        <f t="shared" si="562"/>
        <v>k.A.</v>
      </c>
      <c r="V2040" s="343" t="str">
        <f t="shared" si="559"/>
        <v>k.A.</v>
      </c>
      <c r="W2040" s="343" t="str">
        <f>IFERROR(IF(OR($D2040="",$E2040=0,con_Ende=0),"k.A.",IF(VLOOKUP($D2040,rng_ND,5,0)="Nein",VLOOKUP($D2040,rng_ND,2,FALSE),MIN(VLOOKUP($D2040,rng_ND,2,FALSE),A_Stammdaten!$B$19-D_SAV!$E2040+1))),"k.A.")</f>
        <v>k.A.</v>
      </c>
      <c r="X2040" s="343" t="str">
        <f t="shared" si="560"/>
        <v>k.A.</v>
      </c>
      <c r="Y2040" s="62"/>
      <c r="Z2040" s="48">
        <f t="shared" si="561"/>
        <v>0</v>
      </c>
      <c r="AA2040" s="457"/>
      <c r="AB2040" s="55">
        <f t="shared" si="553"/>
        <v>0</v>
      </c>
      <c r="AC2040" s="55">
        <f>IF(A_Stammdaten!$B$25="ja",D_SAV!AA2040,D_SAV!AB2040)</f>
        <v>0</v>
      </c>
      <c r="AD2040" s="478">
        <f>IF(AC2040=0,0,IF(U2040-(con_EOGJahr-D_SAV!E2040)&lt;=0,AC2040,AC2040/V2040))</f>
        <v>0</v>
      </c>
      <c r="AE2040" s="478">
        <f>IFERROR(IF(AND(VLOOKUP(D2040,rng_ND,5,FALSE)="Ja",D_SAV!T2040="degressiv"),D_SAV!AC2040*Y2040/100,0),0)</f>
        <v>0</v>
      </c>
      <c r="AF2040" s="55">
        <f>IFERROR(IF(VLOOKUP(D2040,rng_ND,5,FALSE)="Ja",MAX(D_SAV!AD2040:AE2040),D_SAV!AD2040),0)</f>
        <v>0</v>
      </c>
      <c r="AG2040" s="55">
        <f t="shared" si="554"/>
        <v>0</v>
      </c>
      <c r="AH2040" s="55">
        <f t="shared" si="555"/>
        <v>0</v>
      </c>
      <c r="AI2040" s="55">
        <f t="shared" si="556"/>
        <v>0</v>
      </c>
      <c r="AJ2040" s="55">
        <f t="shared" si="557"/>
        <v>0</v>
      </c>
      <c r="AK2040" s="55">
        <f t="shared" si="548"/>
        <v>0</v>
      </c>
      <c r="AL2040" s="55">
        <f t="shared" si="549"/>
        <v>0</v>
      </c>
      <c r="AM2040" s="55">
        <f t="shared" si="550"/>
        <v>0</v>
      </c>
    </row>
    <row r="2041" spans="1:39" x14ac:dyDescent="0.25">
      <c r="A2041" s="47">
        <v>2037</v>
      </c>
      <c r="B2041" s="358" t="str">
        <f>IF(AND(E2041&lt;&gt;0,D2041&lt;&gt;0,F2041&lt;&gt;0),IF(C2041&lt;&gt;0,CONCATENATE(C2041,"-AGr",VLOOKUP(D2041,Listen!$A$2:$G$45,7,FALSE),"-",E2041,"-",F2041,),CONCATENATE("AGr",VLOOKUP(D2041,Listen!$A$2:$G$45,7,FALSE),"-",E2041,"-",F2041)),"keine vollständige ID")</f>
        <v>keine vollständige ID</v>
      </c>
      <c r="C2041" s="359">
        <f>'[2]III_SAV-Details_NB'!B2047</f>
        <v>0</v>
      </c>
      <c r="D2041" s="359">
        <f>'[2]III_SAV-Details_NB'!C2047</f>
        <v>0</v>
      </c>
      <c r="E2041" s="359">
        <f>'[2]III_SAV-Details_NB'!D2047</f>
        <v>0</v>
      </c>
      <c r="F2041" s="490"/>
      <c r="G2041" s="281">
        <f>'[2]III_SAV-Details_NB'!X2047</f>
        <v>0</v>
      </c>
      <c r="H2041" s="281">
        <f t="shared" si="551"/>
        <v>0</v>
      </c>
      <c r="I2041" s="281">
        <f>IF(con_EOGJahr=2025,'[2]III_SAV-Details_NB'!AA2047,IF(con_EOGJahr=2026,'[2]III_SAV-Details_NB'!AB2047,'[2]III_SAV-Details_NB'!AC2047))</f>
        <v>0</v>
      </c>
      <c r="J2041" s="282"/>
      <c r="K2041" s="282"/>
      <c r="L2041" s="282"/>
      <c r="M2041" s="282"/>
      <c r="N2041" s="282"/>
      <c r="O2041" s="282"/>
      <c r="P2041" s="52">
        <f t="shared" si="552"/>
        <v>0</v>
      </c>
      <c r="Q2041" s="60"/>
      <c r="R2041" s="53">
        <f t="shared" si="558"/>
        <v>0</v>
      </c>
      <c r="S2041" s="59"/>
      <c r="T2041" s="61"/>
      <c r="U2041" s="342" t="str">
        <f t="shared" si="562"/>
        <v>k.A.</v>
      </c>
      <c r="V2041" s="343" t="str">
        <f t="shared" si="559"/>
        <v>k.A.</v>
      </c>
      <c r="W2041" s="343" t="str">
        <f>IFERROR(IF(OR($D2041="",$E2041=0,con_Ende=0),"k.A.",IF(VLOOKUP($D2041,rng_ND,5,0)="Nein",VLOOKUP($D2041,rng_ND,2,FALSE),MIN(VLOOKUP($D2041,rng_ND,2,FALSE),A_Stammdaten!$B$19-D_SAV!$E2041+1))),"k.A.")</f>
        <v>k.A.</v>
      </c>
      <c r="X2041" s="343" t="str">
        <f t="shared" si="560"/>
        <v>k.A.</v>
      </c>
      <c r="Y2041" s="62"/>
      <c r="Z2041" s="48">
        <f t="shared" si="561"/>
        <v>0</v>
      </c>
      <c r="AA2041" s="457"/>
      <c r="AB2041" s="55">
        <f t="shared" si="553"/>
        <v>0</v>
      </c>
      <c r="AC2041" s="55">
        <f>IF(A_Stammdaten!$B$25="ja",D_SAV!AA2041,D_SAV!AB2041)</f>
        <v>0</v>
      </c>
      <c r="AD2041" s="478">
        <f>IF(AC2041=0,0,IF(U2041-(con_EOGJahr-D_SAV!E2041)&lt;=0,AC2041,AC2041/V2041))</f>
        <v>0</v>
      </c>
      <c r="AE2041" s="478">
        <f>IFERROR(IF(AND(VLOOKUP(D2041,rng_ND,5,FALSE)="Ja",D_SAV!T2041="degressiv"),D_SAV!AC2041*Y2041/100,0),0)</f>
        <v>0</v>
      </c>
      <c r="AF2041" s="55">
        <f>IFERROR(IF(VLOOKUP(D2041,rng_ND,5,FALSE)="Ja",MAX(D_SAV!AD2041:AE2041),D_SAV!AD2041),0)</f>
        <v>0</v>
      </c>
      <c r="AG2041" s="55">
        <f t="shared" si="554"/>
        <v>0</v>
      </c>
      <c r="AH2041" s="55">
        <f t="shared" si="555"/>
        <v>0</v>
      </c>
      <c r="AI2041" s="55">
        <f t="shared" si="556"/>
        <v>0</v>
      </c>
      <c r="AJ2041" s="55">
        <f t="shared" si="557"/>
        <v>0</v>
      </c>
      <c r="AK2041" s="55">
        <f t="shared" si="548"/>
        <v>0</v>
      </c>
      <c r="AL2041" s="55">
        <f t="shared" si="549"/>
        <v>0</v>
      </c>
      <c r="AM2041" s="55">
        <f t="shared" si="550"/>
        <v>0</v>
      </c>
    </row>
    <row r="2042" spans="1:39" x14ac:dyDescent="0.25">
      <c r="A2042" s="47">
        <v>2038</v>
      </c>
      <c r="B2042" s="358" t="str">
        <f>IF(AND(E2042&lt;&gt;0,D2042&lt;&gt;0,F2042&lt;&gt;0),IF(C2042&lt;&gt;0,CONCATENATE(C2042,"-AGr",VLOOKUP(D2042,Listen!$A$2:$G$45,7,FALSE),"-",E2042,"-",F2042,),CONCATENATE("AGr",VLOOKUP(D2042,Listen!$A$2:$G$45,7,FALSE),"-",E2042,"-",F2042)),"keine vollständige ID")</f>
        <v>keine vollständige ID</v>
      </c>
      <c r="C2042" s="359">
        <f>'[2]III_SAV-Details_NB'!B2048</f>
        <v>0</v>
      </c>
      <c r="D2042" s="359">
        <f>'[2]III_SAV-Details_NB'!C2048</f>
        <v>0</v>
      </c>
      <c r="E2042" s="359">
        <f>'[2]III_SAV-Details_NB'!D2048</f>
        <v>0</v>
      </c>
      <c r="F2042" s="490"/>
      <c r="G2042" s="281">
        <f>'[2]III_SAV-Details_NB'!X2048</f>
        <v>0</v>
      </c>
      <c r="H2042" s="281">
        <f t="shared" si="551"/>
        <v>0</v>
      </c>
      <c r="I2042" s="281">
        <f>IF(con_EOGJahr=2025,'[2]III_SAV-Details_NB'!AA2048,IF(con_EOGJahr=2026,'[2]III_SAV-Details_NB'!AB2048,'[2]III_SAV-Details_NB'!AC2048))</f>
        <v>0</v>
      </c>
      <c r="J2042" s="282"/>
      <c r="K2042" s="282"/>
      <c r="L2042" s="282"/>
      <c r="M2042" s="282"/>
      <c r="N2042" s="282"/>
      <c r="O2042" s="282"/>
      <c r="P2042" s="52">
        <f t="shared" si="552"/>
        <v>0</v>
      </c>
      <c r="Q2042" s="60"/>
      <c r="R2042" s="53">
        <f t="shared" si="558"/>
        <v>0</v>
      </c>
      <c r="S2042" s="59"/>
      <c r="T2042" s="61"/>
      <c r="U2042" s="342" t="str">
        <f t="shared" si="562"/>
        <v>k.A.</v>
      </c>
      <c r="V2042" s="343" t="str">
        <f t="shared" si="559"/>
        <v>k.A.</v>
      </c>
      <c r="W2042" s="343" t="str">
        <f>IFERROR(IF(OR($D2042="",$E2042=0,con_Ende=0),"k.A.",IF(VLOOKUP($D2042,rng_ND,5,0)="Nein",VLOOKUP($D2042,rng_ND,2,FALSE),MIN(VLOOKUP($D2042,rng_ND,2,FALSE),A_Stammdaten!$B$19-D_SAV!$E2042+1))),"k.A.")</f>
        <v>k.A.</v>
      </c>
      <c r="X2042" s="343" t="str">
        <f t="shared" si="560"/>
        <v>k.A.</v>
      </c>
      <c r="Y2042" s="62"/>
      <c r="Z2042" s="48">
        <f t="shared" si="561"/>
        <v>0</v>
      </c>
      <c r="AA2042" s="457"/>
      <c r="AB2042" s="55">
        <f t="shared" si="553"/>
        <v>0</v>
      </c>
      <c r="AC2042" s="55">
        <f>IF(A_Stammdaten!$B$25="ja",D_SAV!AA2042,D_SAV!AB2042)</f>
        <v>0</v>
      </c>
      <c r="AD2042" s="478">
        <f>IF(AC2042=0,0,IF(U2042-(con_EOGJahr-D_SAV!E2042)&lt;=0,AC2042,AC2042/V2042))</f>
        <v>0</v>
      </c>
      <c r="AE2042" s="478">
        <f>IFERROR(IF(AND(VLOOKUP(D2042,rng_ND,5,FALSE)="Ja",D_SAV!T2042="degressiv"),D_SAV!AC2042*Y2042/100,0),0)</f>
        <v>0</v>
      </c>
      <c r="AF2042" s="55">
        <f>IFERROR(IF(VLOOKUP(D2042,rng_ND,5,FALSE)="Ja",MAX(D_SAV!AD2042:AE2042),D_SAV!AD2042),0)</f>
        <v>0</v>
      </c>
      <c r="AG2042" s="55">
        <f t="shared" si="554"/>
        <v>0</v>
      </c>
      <c r="AH2042" s="55">
        <f t="shared" si="555"/>
        <v>0</v>
      </c>
      <c r="AI2042" s="55">
        <f t="shared" si="556"/>
        <v>0</v>
      </c>
      <c r="AJ2042" s="55">
        <f t="shared" si="557"/>
        <v>0</v>
      </c>
      <c r="AK2042" s="55">
        <f t="shared" si="548"/>
        <v>0</v>
      </c>
      <c r="AL2042" s="55">
        <f t="shared" si="549"/>
        <v>0</v>
      </c>
      <c r="AM2042" s="55">
        <f t="shared" si="550"/>
        <v>0</v>
      </c>
    </row>
    <row r="2043" spans="1:39" x14ac:dyDescent="0.25">
      <c r="A2043" s="47">
        <v>2039</v>
      </c>
      <c r="B2043" s="358" t="str">
        <f>IF(AND(E2043&lt;&gt;0,D2043&lt;&gt;0,F2043&lt;&gt;0),IF(C2043&lt;&gt;0,CONCATENATE(C2043,"-AGr",VLOOKUP(D2043,Listen!$A$2:$G$45,7,FALSE),"-",E2043,"-",F2043,),CONCATENATE("AGr",VLOOKUP(D2043,Listen!$A$2:$G$45,7,FALSE),"-",E2043,"-",F2043)),"keine vollständige ID")</f>
        <v>keine vollständige ID</v>
      </c>
      <c r="C2043" s="359">
        <f>'[2]III_SAV-Details_NB'!B2049</f>
        <v>0</v>
      </c>
      <c r="D2043" s="359">
        <f>'[2]III_SAV-Details_NB'!C2049</f>
        <v>0</v>
      </c>
      <c r="E2043" s="359">
        <f>'[2]III_SAV-Details_NB'!D2049</f>
        <v>0</v>
      </c>
      <c r="F2043" s="490"/>
      <c r="G2043" s="281">
        <f>'[2]III_SAV-Details_NB'!X2049</f>
        <v>0</v>
      </c>
      <c r="H2043" s="281">
        <f t="shared" si="551"/>
        <v>0</v>
      </c>
      <c r="I2043" s="281">
        <f>IF(con_EOGJahr=2025,'[2]III_SAV-Details_NB'!AA2049,IF(con_EOGJahr=2026,'[2]III_SAV-Details_NB'!AB2049,'[2]III_SAV-Details_NB'!AC2049))</f>
        <v>0</v>
      </c>
      <c r="J2043" s="282"/>
      <c r="K2043" s="282"/>
      <c r="L2043" s="282"/>
      <c r="M2043" s="282"/>
      <c r="N2043" s="282"/>
      <c r="O2043" s="282"/>
      <c r="P2043" s="52">
        <f t="shared" si="552"/>
        <v>0</v>
      </c>
      <c r="Q2043" s="60"/>
      <c r="R2043" s="53">
        <f t="shared" si="558"/>
        <v>0</v>
      </c>
      <c r="S2043" s="59"/>
      <c r="T2043" s="61"/>
      <c r="U2043" s="342" t="str">
        <f t="shared" si="562"/>
        <v>k.A.</v>
      </c>
      <c r="V2043" s="343" t="str">
        <f t="shared" si="559"/>
        <v>k.A.</v>
      </c>
      <c r="W2043" s="343" t="str">
        <f>IFERROR(IF(OR($D2043="",$E2043=0,con_Ende=0),"k.A.",IF(VLOOKUP($D2043,rng_ND,5,0)="Nein",VLOOKUP($D2043,rng_ND,2,FALSE),MIN(VLOOKUP($D2043,rng_ND,2,FALSE),A_Stammdaten!$B$19-D_SAV!$E2043+1))),"k.A.")</f>
        <v>k.A.</v>
      </c>
      <c r="X2043" s="343" t="str">
        <f t="shared" si="560"/>
        <v>k.A.</v>
      </c>
      <c r="Y2043" s="62"/>
      <c r="Z2043" s="48">
        <f t="shared" si="561"/>
        <v>0</v>
      </c>
      <c r="AA2043" s="457"/>
      <c r="AB2043" s="55">
        <f t="shared" si="553"/>
        <v>0</v>
      </c>
      <c r="AC2043" s="55">
        <f>IF(A_Stammdaten!$B$25="ja",D_SAV!AA2043,D_SAV!AB2043)</f>
        <v>0</v>
      </c>
      <c r="AD2043" s="478">
        <f>IF(AC2043=0,0,IF(U2043-(con_EOGJahr-D_SAV!E2043)&lt;=0,AC2043,AC2043/V2043))</f>
        <v>0</v>
      </c>
      <c r="AE2043" s="478">
        <f>IFERROR(IF(AND(VLOOKUP(D2043,rng_ND,5,FALSE)="Ja",D_SAV!T2043="degressiv"),D_SAV!AC2043*Y2043/100,0),0)</f>
        <v>0</v>
      </c>
      <c r="AF2043" s="55">
        <f>IFERROR(IF(VLOOKUP(D2043,rng_ND,5,FALSE)="Ja",MAX(D_SAV!AD2043:AE2043),D_SAV!AD2043),0)</f>
        <v>0</v>
      </c>
      <c r="AG2043" s="55">
        <f t="shared" si="554"/>
        <v>0</v>
      </c>
      <c r="AH2043" s="55">
        <f t="shared" si="555"/>
        <v>0</v>
      </c>
      <c r="AI2043" s="55">
        <f t="shared" si="556"/>
        <v>0</v>
      </c>
      <c r="AJ2043" s="55">
        <f t="shared" si="557"/>
        <v>0</v>
      </c>
      <c r="AK2043" s="55">
        <f t="shared" si="548"/>
        <v>0</v>
      </c>
      <c r="AL2043" s="55">
        <f t="shared" si="549"/>
        <v>0</v>
      </c>
      <c r="AM2043" s="55">
        <f t="shared" si="550"/>
        <v>0</v>
      </c>
    </row>
    <row r="2044" spans="1:39" x14ac:dyDescent="0.25">
      <c r="A2044" s="47">
        <v>2040</v>
      </c>
      <c r="B2044" s="358" t="str">
        <f>IF(AND(E2044&lt;&gt;0,D2044&lt;&gt;0,F2044&lt;&gt;0),IF(C2044&lt;&gt;0,CONCATENATE(C2044,"-AGr",VLOOKUP(D2044,Listen!$A$2:$G$45,7,FALSE),"-",E2044,"-",F2044,),CONCATENATE("AGr",VLOOKUP(D2044,Listen!$A$2:$G$45,7,FALSE),"-",E2044,"-",F2044)),"keine vollständige ID")</f>
        <v>keine vollständige ID</v>
      </c>
      <c r="C2044" s="359">
        <f>'[2]III_SAV-Details_NB'!B2050</f>
        <v>0</v>
      </c>
      <c r="D2044" s="359">
        <f>'[2]III_SAV-Details_NB'!C2050</f>
        <v>0</v>
      </c>
      <c r="E2044" s="359">
        <f>'[2]III_SAV-Details_NB'!D2050</f>
        <v>0</v>
      </c>
      <c r="F2044" s="490"/>
      <c r="G2044" s="281">
        <f>'[2]III_SAV-Details_NB'!X2050</f>
        <v>0</v>
      </c>
      <c r="H2044" s="281">
        <f t="shared" si="551"/>
        <v>0</v>
      </c>
      <c r="I2044" s="281">
        <f>IF(con_EOGJahr=2025,'[2]III_SAV-Details_NB'!AA2050,IF(con_EOGJahr=2026,'[2]III_SAV-Details_NB'!AB2050,'[2]III_SAV-Details_NB'!AC2050))</f>
        <v>0</v>
      </c>
      <c r="J2044" s="282"/>
      <c r="K2044" s="282"/>
      <c r="L2044" s="282"/>
      <c r="M2044" s="282"/>
      <c r="N2044" s="282"/>
      <c r="O2044" s="282"/>
      <c r="P2044" s="52">
        <f t="shared" si="552"/>
        <v>0</v>
      </c>
      <c r="Q2044" s="60"/>
      <c r="R2044" s="53">
        <f t="shared" si="558"/>
        <v>0</v>
      </c>
      <c r="S2044" s="59"/>
      <c r="T2044" s="61"/>
      <c r="U2044" s="342" t="str">
        <f t="shared" si="562"/>
        <v>k.A.</v>
      </c>
      <c r="V2044" s="343" t="str">
        <f t="shared" si="559"/>
        <v>k.A.</v>
      </c>
      <c r="W2044" s="343" t="str">
        <f>IFERROR(IF(OR($D2044="",$E2044=0,con_Ende=0),"k.A.",IF(VLOOKUP($D2044,rng_ND,5,0)="Nein",VLOOKUP($D2044,rng_ND,2,FALSE),MIN(VLOOKUP($D2044,rng_ND,2,FALSE),A_Stammdaten!$B$19-D_SAV!$E2044+1))),"k.A.")</f>
        <v>k.A.</v>
      </c>
      <c r="X2044" s="343" t="str">
        <f t="shared" si="560"/>
        <v>k.A.</v>
      </c>
      <c r="Y2044" s="62"/>
      <c r="Z2044" s="48">
        <f t="shared" si="561"/>
        <v>0</v>
      </c>
      <c r="AA2044" s="457"/>
      <c r="AB2044" s="55">
        <f t="shared" si="553"/>
        <v>0</v>
      </c>
      <c r="AC2044" s="55">
        <f>IF(A_Stammdaten!$B$25="ja",D_SAV!AA2044,D_SAV!AB2044)</f>
        <v>0</v>
      </c>
      <c r="AD2044" s="478">
        <f>IF(AC2044=0,0,IF(U2044-(con_EOGJahr-D_SAV!E2044)&lt;=0,AC2044,AC2044/V2044))</f>
        <v>0</v>
      </c>
      <c r="AE2044" s="478">
        <f>IFERROR(IF(AND(VLOOKUP(D2044,rng_ND,5,FALSE)="Ja",D_SAV!T2044="degressiv"),D_SAV!AC2044*Y2044/100,0),0)</f>
        <v>0</v>
      </c>
      <c r="AF2044" s="55">
        <f>IFERROR(IF(VLOOKUP(D2044,rng_ND,5,FALSE)="Ja",MAX(D_SAV!AD2044:AE2044),D_SAV!AD2044),0)</f>
        <v>0</v>
      </c>
      <c r="AG2044" s="55">
        <f t="shared" si="554"/>
        <v>0</v>
      </c>
      <c r="AH2044" s="55">
        <f t="shared" si="555"/>
        <v>0</v>
      </c>
      <c r="AI2044" s="55">
        <f t="shared" si="556"/>
        <v>0</v>
      </c>
      <c r="AJ2044" s="55">
        <f t="shared" si="557"/>
        <v>0</v>
      </c>
      <c r="AK2044" s="55">
        <f t="shared" si="548"/>
        <v>0</v>
      </c>
      <c r="AL2044" s="55">
        <f t="shared" si="549"/>
        <v>0</v>
      </c>
      <c r="AM2044" s="55">
        <f t="shared" si="550"/>
        <v>0</v>
      </c>
    </row>
    <row r="2045" spans="1:39" x14ac:dyDescent="0.25">
      <c r="A2045" s="47">
        <v>2041</v>
      </c>
      <c r="B2045" s="358" t="str">
        <f>IF(AND(E2045&lt;&gt;0,D2045&lt;&gt;0,F2045&lt;&gt;0),IF(C2045&lt;&gt;0,CONCATENATE(C2045,"-AGr",VLOOKUP(D2045,Listen!$A$2:$G$45,7,FALSE),"-",E2045,"-",F2045,),CONCATENATE("AGr",VLOOKUP(D2045,Listen!$A$2:$G$45,7,FALSE),"-",E2045,"-",F2045)),"keine vollständige ID")</f>
        <v>keine vollständige ID</v>
      </c>
      <c r="C2045" s="359">
        <f>'[2]III_SAV-Details_NB'!B2051</f>
        <v>0</v>
      </c>
      <c r="D2045" s="359">
        <f>'[2]III_SAV-Details_NB'!C2051</f>
        <v>0</v>
      </c>
      <c r="E2045" s="359">
        <f>'[2]III_SAV-Details_NB'!D2051</f>
        <v>0</v>
      </c>
      <c r="F2045" s="490"/>
      <c r="G2045" s="281">
        <f>'[2]III_SAV-Details_NB'!X2051</f>
        <v>0</v>
      </c>
      <c r="H2045" s="281">
        <f t="shared" si="551"/>
        <v>0</v>
      </c>
      <c r="I2045" s="281">
        <f>IF(con_EOGJahr=2025,'[2]III_SAV-Details_NB'!AA2051,IF(con_EOGJahr=2026,'[2]III_SAV-Details_NB'!AB2051,'[2]III_SAV-Details_NB'!AC2051))</f>
        <v>0</v>
      </c>
      <c r="J2045" s="282"/>
      <c r="K2045" s="282"/>
      <c r="L2045" s="282"/>
      <c r="M2045" s="282"/>
      <c r="N2045" s="282"/>
      <c r="O2045" s="282"/>
      <c r="P2045" s="52">
        <f t="shared" si="552"/>
        <v>0</v>
      </c>
      <c r="Q2045" s="60"/>
      <c r="R2045" s="53">
        <f t="shared" si="558"/>
        <v>0</v>
      </c>
      <c r="S2045" s="59"/>
      <c r="T2045" s="61"/>
      <c r="U2045" s="342" t="str">
        <f t="shared" si="562"/>
        <v>k.A.</v>
      </c>
      <c r="V2045" s="343" t="str">
        <f t="shared" si="559"/>
        <v>k.A.</v>
      </c>
      <c r="W2045" s="343" t="str">
        <f>IFERROR(IF(OR($D2045="",$E2045=0,con_Ende=0),"k.A.",IF(VLOOKUP($D2045,rng_ND,5,0)="Nein",VLOOKUP($D2045,rng_ND,2,FALSE),MIN(VLOOKUP($D2045,rng_ND,2,FALSE),A_Stammdaten!$B$19-D_SAV!$E2045+1))),"k.A.")</f>
        <v>k.A.</v>
      </c>
      <c r="X2045" s="343" t="str">
        <f t="shared" si="560"/>
        <v>k.A.</v>
      </c>
      <c r="Y2045" s="62"/>
      <c r="Z2045" s="48">
        <f t="shared" si="561"/>
        <v>0</v>
      </c>
      <c r="AA2045" s="457"/>
      <c r="AB2045" s="55">
        <f t="shared" si="553"/>
        <v>0</v>
      </c>
      <c r="AC2045" s="55">
        <f>IF(A_Stammdaten!$B$25="ja",D_SAV!AA2045,D_SAV!AB2045)</f>
        <v>0</v>
      </c>
      <c r="AD2045" s="478">
        <f>IF(AC2045=0,0,IF(U2045-(con_EOGJahr-D_SAV!E2045)&lt;=0,AC2045,AC2045/V2045))</f>
        <v>0</v>
      </c>
      <c r="AE2045" s="478">
        <f>IFERROR(IF(AND(VLOOKUP(D2045,rng_ND,5,FALSE)="Ja",D_SAV!T2045="degressiv"),D_SAV!AC2045*Y2045/100,0),0)</f>
        <v>0</v>
      </c>
      <c r="AF2045" s="55">
        <f>IFERROR(IF(VLOOKUP(D2045,rng_ND,5,FALSE)="Ja",MAX(D_SAV!AD2045:AE2045),D_SAV!AD2045),0)</f>
        <v>0</v>
      </c>
      <c r="AG2045" s="55">
        <f t="shared" si="554"/>
        <v>0</v>
      </c>
      <c r="AH2045" s="55">
        <f t="shared" si="555"/>
        <v>0</v>
      </c>
      <c r="AI2045" s="55">
        <f t="shared" si="556"/>
        <v>0</v>
      </c>
      <c r="AJ2045" s="55">
        <f t="shared" si="557"/>
        <v>0</v>
      </c>
      <c r="AK2045" s="55">
        <f t="shared" si="548"/>
        <v>0</v>
      </c>
      <c r="AL2045" s="55">
        <f t="shared" si="549"/>
        <v>0</v>
      </c>
      <c r="AM2045" s="55">
        <f t="shared" si="550"/>
        <v>0</v>
      </c>
    </row>
    <row r="2046" spans="1:39" x14ac:dyDescent="0.25">
      <c r="A2046" s="47">
        <v>2042</v>
      </c>
      <c r="B2046" s="358" t="str">
        <f>IF(AND(E2046&lt;&gt;0,D2046&lt;&gt;0,F2046&lt;&gt;0),IF(C2046&lt;&gt;0,CONCATENATE(C2046,"-AGr",VLOOKUP(D2046,Listen!$A$2:$G$45,7,FALSE),"-",E2046,"-",F2046,),CONCATENATE("AGr",VLOOKUP(D2046,Listen!$A$2:$G$45,7,FALSE),"-",E2046,"-",F2046)),"keine vollständige ID")</f>
        <v>keine vollständige ID</v>
      </c>
      <c r="C2046" s="359">
        <f>'[2]III_SAV-Details_NB'!B2052</f>
        <v>0</v>
      </c>
      <c r="D2046" s="359">
        <f>'[2]III_SAV-Details_NB'!C2052</f>
        <v>0</v>
      </c>
      <c r="E2046" s="359">
        <f>'[2]III_SAV-Details_NB'!D2052</f>
        <v>0</v>
      </c>
      <c r="F2046" s="490"/>
      <c r="G2046" s="281">
        <f>'[2]III_SAV-Details_NB'!X2052</f>
        <v>0</v>
      </c>
      <c r="H2046" s="281">
        <f t="shared" si="551"/>
        <v>0</v>
      </c>
      <c r="I2046" s="281">
        <f>IF(con_EOGJahr=2025,'[2]III_SAV-Details_NB'!AA2052,IF(con_EOGJahr=2026,'[2]III_SAV-Details_NB'!AB2052,'[2]III_SAV-Details_NB'!AC2052))</f>
        <v>0</v>
      </c>
      <c r="J2046" s="282"/>
      <c r="K2046" s="282"/>
      <c r="L2046" s="282"/>
      <c r="M2046" s="282"/>
      <c r="N2046" s="282"/>
      <c r="O2046" s="282"/>
      <c r="P2046" s="52">
        <f t="shared" si="552"/>
        <v>0</v>
      </c>
      <c r="Q2046" s="60"/>
      <c r="R2046" s="53">
        <f t="shared" si="558"/>
        <v>0</v>
      </c>
      <c r="S2046" s="59"/>
      <c r="T2046" s="61"/>
      <c r="U2046" s="342" t="str">
        <f t="shared" si="562"/>
        <v>k.A.</v>
      </c>
      <c r="V2046" s="343" t="str">
        <f t="shared" si="559"/>
        <v>k.A.</v>
      </c>
      <c r="W2046" s="343" t="str">
        <f>IFERROR(IF(OR($D2046="",$E2046=0,con_Ende=0),"k.A.",IF(VLOOKUP($D2046,rng_ND,5,0)="Nein",VLOOKUP($D2046,rng_ND,2,FALSE),MIN(VLOOKUP($D2046,rng_ND,2,FALSE),A_Stammdaten!$B$19-D_SAV!$E2046+1))),"k.A.")</f>
        <v>k.A.</v>
      </c>
      <c r="X2046" s="343" t="str">
        <f t="shared" si="560"/>
        <v>k.A.</v>
      </c>
      <c r="Y2046" s="62"/>
      <c r="Z2046" s="48">
        <f t="shared" si="561"/>
        <v>0</v>
      </c>
      <c r="AA2046" s="457"/>
      <c r="AB2046" s="55">
        <f t="shared" si="553"/>
        <v>0</v>
      </c>
      <c r="AC2046" s="55">
        <f>IF(A_Stammdaten!$B$25="ja",D_SAV!AA2046,D_SAV!AB2046)</f>
        <v>0</v>
      </c>
      <c r="AD2046" s="478">
        <f>IF(AC2046=0,0,IF(U2046-(con_EOGJahr-D_SAV!E2046)&lt;=0,AC2046,AC2046/V2046))</f>
        <v>0</v>
      </c>
      <c r="AE2046" s="478">
        <f>IFERROR(IF(AND(VLOOKUP(D2046,rng_ND,5,FALSE)="Ja",D_SAV!T2046="degressiv"),D_SAV!AC2046*Y2046/100,0),0)</f>
        <v>0</v>
      </c>
      <c r="AF2046" s="55">
        <f>IFERROR(IF(VLOOKUP(D2046,rng_ND,5,FALSE)="Ja",MAX(D_SAV!AD2046:AE2046),D_SAV!AD2046),0)</f>
        <v>0</v>
      </c>
      <c r="AG2046" s="55">
        <f t="shared" si="554"/>
        <v>0</v>
      </c>
      <c r="AH2046" s="55">
        <f t="shared" si="555"/>
        <v>0</v>
      </c>
      <c r="AI2046" s="55">
        <f t="shared" si="556"/>
        <v>0</v>
      </c>
      <c r="AJ2046" s="55">
        <f t="shared" si="557"/>
        <v>0</v>
      </c>
      <c r="AK2046" s="55">
        <f t="shared" si="548"/>
        <v>0</v>
      </c>
      <c r="AL2046" s="55">
        <f t="shared" si="549"/>
        <v>0</v>
      </c>
      <c r="AM2046" s="55">
        <f t="shared" si="550"/>
        <v>0</v>
      </c>
    </row>
    <row r="2047" spans="1:39" x14ac:dyDescent="0.25">
      <c r="A2047" s="47">
        <v>2043</v>
      </c>
      <c r="B2047" s="358" t="str">
        <f>IF(AND(E2047&lt;&gt;0,D2047&lt;&gt;0,F2047&lt;&gt;0),IF(C2047&lt;&gt;0,CONCATENATE(C2047,"-AGr",VLOOKUP(D2047,Listen!$A$2:$G$45,7,FALSE),"-",E2047,"-",F2047,),CONCATENATE("AGr",VLOOKUP(D2047,Listen!$A$2:$G$45,7,FALSE),"-",E2047,"-",F2047)),"keine vollständige ID")</f>
        <v>keine vollständige ID</v>
      </c>
      <c r="C2047" s="359">
        <f>'[2]III_SAV-Details_NB'!B2053</f>
        <v>0</v>
      </c>
      <c r="D2047" s="359">
        <f>'[2]III_SAV-Details_NB'!C2053</f>
        <v>0</v>
      </c>
      <c r="E2047" s="359">
        <f>'[2]III_SAV-Details_NB'!D2053</f>
        <v>0</v>
      </c>
      <c r="F2047" s="490"/>
      <c r="G2047" s="281">
        <f>'[2]III_SAV-Details_NB'!X2053</f>
        <v>0</v>
      </c>
      <c r="H2047" s="281">
        <f t="shared" si="551"/>
        <v>0</v>
      </c>
      <c r="I2047" s="281">
        <f>IF(con_EOGJahr=2025,'[2]III_SAV-Details_NB'!AA2053,IF(con_EOGJahr=2026,'[2]III_SAV-Details_NB'!AB2053,'[2]III_SAV-Details_NB'!AC2053))</f>
        <v>0</v>
      </c>
      <c r="J2047" s="282"/>
      <c r="K2047" s="282"/>
      <c r="L2047" s="282"/>
      <c r="M2047" s="282"/>
      <c r="N2047" s="282"/>
      <c r="O2047" s="282"/>
      <c r="P2047" s="52">
        <f t="shared" si="552"/>
        <v>0</v>
      </c>
      <c r="Q2047" s="60"/>
      <c r="R2047" s="53">
        <f t="shared" si="558"/>
        <v>0</v>
      </c>
      <c r="S2047" s="59"/>
      <c r="T2047" s="61"/>
      <c r="U2047" s="342" t="str">
        <f t="shared" si="562"/>
        <v>k.A.</v>
      </c>
      <c r="V2047" s="343" t="str">
        <f t="shared" si="559"/>
        <v>k.A.</v>
      </c>
      <c r="W2047" s="343" t="str">
        <f>IFERROR(IF(OR($D2047="",$E2047=0,con_Ende=0),"k.A.",IF(VLOOKUP($D2047,rng_ND,5,0)="Nein",VLOOKUP($D2047,rng_ND,2,FALSE),MIN(VLOOKUP($D2047,rng_ND,2,FALSE),A_Stammdaten!$B$19-D_SAV!$E2047+1))),"k.A.")</f>
        <v>k.A.</v>
      </c>
      <c r="X2047" s="343" t="str">
        <f t="shared" si="560"/>
        <v>k.A.</v>
      </c>
      <c r="Y2047" s="62"/>
      <c r="Z2047" s="48">
        <f t="shared" si="561"/>
        <v>0</v>
      </c>
      <c r="AA2047" s="457"/>
      <c r="AB2047" s="55">
        <f t="shared" si="553"/>
        <v>0</v>
      </c>
      <c r="AC2047" s="55">
        <f>IF(A_Stammdaten!$B$25="ja",D_SAV!AA2047,D_SAV!AB2047)</f>
        <v>0</v>
      </c>
      <c r="AD2047" s="478">
        <f>IF(AC2047=0,0,IF(U2047-(con_EOGJahr-D_SAV!E2047)&lt;=0,AC2047,AC2047/V2047))</f>
        <v>0</v>
      </c>
      <c r="AE2047" s="478">
        <f>IFERROR(IF(AND(VLOOKUP(D2047,rng_ND,5,FALSE)="Ja",D_SAV!T2047="degressiv"),D_SAV!AC2047*Y2047/100,0),0)</f>
        <v>0</v>
      </c>
      <c r="AF2047" s="55">
        <f>IFERROR(IF(VLOOKUP(D2047,rng_ND,5,FALSE)="Ja",MAX(D_SAV!AD2047:AE2047),D_SAV!AD2047),0)</f>
        <v>0</v>
      </c>
      <c r="AG2047" s="55">
        <f t="shared" si="554"/>
        <v>0</v>
      </c>
      <c r="AH2047" s="55">
        <f t="shared" si="555"/>
        <v>0</v>
      </c>
      <c r="AI2047" s="55">
        <f t="shared" si="556"/>
        <v>0</v>
      </c>
      <c r="AJ2047" s="55">
        <f t="shared" si="557"/>
        <v>0</v>
      </c>
      <c r="AK2047" s="55">
        <f t="shared" si="548"/>
        <v>0</v>
      </c>
      <c r="AL2047" s="55">
        <f t="shared" si="549"/>
        <v>0</v>
      </c>
      <c r="AM2047" s="55">
        <f t="shared" si="550"/>
        <v>0</v>
      </c>
    </row>
    <row r="2048" spans="1:39" x14ac:dyDescent="0.25">
      <c r="A2048" s="47">
        <v>2044</v>
      </c>
      <c r="B2048" s="358" t="str">
        <f>IF(AND(E2048&lt;&gt;0,D2048&lt;&gt;0,F2048&lt;&gt;0),IF(C2048&lt;&gt;0,CONCATENATE(C2048,"-AGr",VLOOKUP(D2048,Listen!$A$2:$G$45,7,FALSE),"-",E2048,"-",F2048,),CONCATENATE("AGr",VLOOKUP(D2048,Listen!$A$2:$G$45,7,FALSE),"-",E2048,"-",F2048)),"keine vollständige ID")</f>
        <v>keine vollständige ID</v>
      </c>
      <c r="C2048" s="359">
        <f>'[2]III_SAV-Details_NB'!B2054</f>
        <v>0</v>
      </c>
      <c r="D2048" s="359">
        <f>'[2]III_SAV-Details_NB'!C2054</f>
        <v>0</v>
      </c>
      <c r="E2048" s="359">
        <f>'[2]III_SAV-Details_NB'!D2054</f>
        <v>0</v>
      </c>
      <c r="F2048" s="490"/>
      <c r="G2048" s="281">
        <f>'[2]III_SAV-Details_NB'!X2054</f>
        <v>0</v>
      </c>
      <c r="H2048" s="281">
        <f t="shared" si="551"/>
        <v>0</v>
      </c>
      <c r="I2048" s="281">
        <f>IF(con_EOGJahr=2025,'[2]III_SAV-Details_NB'!AA2054,IF(con_EOGJahr=2026,'[2]III_SAV-Details_NB'!AB2054,'[2]III_SAV-Details_NB'!AC2054))</f>
        <v>0</v>
      </c>
      <c r="J2048" s="282"/>
      <c r="K2048" s="282"/>
      <c r="L2048" s="282"/>
      <c r="M2048" s="282"/>
      <c r="N2048" s="282"/>
      <c r="O2048" s="282"/>
      <c r="P2048" s="52">
        <f t="shared" si="552"/>
        <v>0</v>
      </c>
      <c r="Q2048" s="60"/>
      <c r="R2048" s="53">
        <f t="shared" si="558"/>
        <v>0</v>
      </c>
      <c r="S2048" s="59"/>
      <c r="T2048" s="61"/>
      <c r="U2048" s="342" t="str">
        <f t="shared" si="562"/>
        <v>k.A.</v>
      </c>
      <c r="V2048" s="343" t="str">
        <f t="shared" si="559"/>
        <v>k.A.</v>
      </c>
      <c r="W2048" s="343" t="str">
        <f>IFERROR(IF(OR($D2048="",$E2048=0,con_Ende=0),"k.A.",IF(VLOOKUP($D2048,rng_ND,5,0)="Nein",VLOOKUP($D2048,rng_ND,2,FALSE),MIN(VLOOKUP($D2048,rng_ND,2,FALSE),A_Stammdaten!$B$19-D_SAV!$E2048+1))),"k.A.")</f>
        <v>k.A.</v>
      </c>
      <c r="X2048" s="343" t="str">
        <f t="shared" si="560"/>
        <v>k.A.</v>
      </c>
      <c r="Y2048" s="62"/>
      <c r="Z2048" s="48">
        <f t="shared" si="561"/>
        <v>0</v>
      </c>
      <c r="AA2048" s="457"/>
      <c r="AB2048" s="55">
        <f t="shared" si="553"/>
        <v>0</v>
      </c>
      <c r="AC2048" s="55">
        <f>IF(A_Stammdaten!$B$25="ja",D_SAV!AA2048,D_SAV!AB2048)</f>
        <v>0</v>
      </c>
      <c r="AD2048" s="478">
        <f>IF(AC2048=0,0,IF(U2048-(con_EOGJahr-D_SAV!E2048)&lt;=0,AC2048,AC2048/V2048))</f>
        <v>0</v>
      </c>
      <c r="AE2048" s="478">
        <f>IFERROR(IF(AND(VLOOKUP(D2048,rng_ND,5,FALSE)="Ja",D_SAV!T2048="degressiv"),D_SAV!AC2048*Y2048/100,0),0)</f>
        <v>0</v>
      </c>
      <c r="AF2048" s="55">
        <f>IFERROR(IF(VLOOKUP(D2048,rng_ND,5,FALSE)="Ja",MAX(D_SAV!AD2048:AE2048),D_SAV!AD2048),0)</f>
        <v>0</v>
      </c>
      <c r="AG2048" s="55">
        <f t="shared" si="554"/>
        <v>0</v>
      </c>
      <c r="AH2048" s="55">
        <f t="shared" si="555"/>
        <v>0</v>
      </c>
      <c r="AI2048" s="55">
        <f t="shared" si="556"/>
        <v>0</v>
      </c>
      <c r="AJ2048" s="55">
        <f t="shared" si="557"/>
        <v>0</v>
      </c>
      <c r="AK2048" s="55">
        <f t="shared" si="548"/>
        <v>0</v>
      </c>
      <c r="AL2048" s="55">
        <f t="shared" si="549"/>
        <v>0</v>
      </c>
      <c r="AM2048" s="55">
        <f t="shared" si="550"/>
        <v>0</v>
      </c>
    </row>
    <row r="2049" spans="1:39" x14ac:dyDescent="0.25">
      <c r="A2049" s="47">
        <v>2045</v>
      </c>
      <c r="B2049" s="358" t="str">
        <f>IF(AND(E2049&lt;&gt;0,D2049&lt;&gt;0,F2049&lt;&gt;0),IF(C2049&lt;&gt;0,CONCATENATE(C2049,"-AGr",VLOOKUP(D2049,Listen!$A$2:$G$45,7,FALSE),"-",E2049,"-",F2049,),CONCATENATE("AGr",VLOOKUP(D2049,Listen!$A$2:$G$45,7,FALSE),"-",E2049,"-",F2049)),"keine vollständige ID")</f>
        <v>keine vollständige ID</v>
      </c>
      <c r="C2049" s="359">
        <f>'[2]III_SAV-Details_NB'!B2055</f>
        <v>0</v>
      </c>
      <c r="D2049" s="359">
        <f>'[2]III_SAV-Details_NB'!C2055</f>
        <v>0</v>
      </c>
      <c r="E2049" s="359">
        <f>'[2]III_SAV-Details_NB'!D2055</f>
        <v>0</v>
      </c>
      <c r="F2049" s="490"/>
      <c r="G2049" s="281">
        <f>'[2]III_SAV-Details_NB'!X2055</f>
        <v>0</v>
      </c>
      <c r="H2049" s="281">
        <f t="shared" si="551"/>
        <v>0</v>
      </c>
      <c r="I2049" s="281">
        <f>IF(con_EOGJahr=2025,'[2]III_SAV-Details_NB'!AA2055,IF(con_EOGJahr=2026,'[2]III_SAV-Details_NB'!AB2055,'[2]III_SAV-Details_NB'!AC2055))</f>
        <v>0</v>
      </c>
      <c r="J2049" s="282"/>
      <c r="K2049" s="282"/>
      <c r="L2049" s="282"/>
      <c r="M2049" s="282"/>
      <c r="N2049" s="282"/>
      <c r="O2049" s="282"/>
      <c r="P2049" s="52">
        <f t="shared" si="552"/>
        <v>0</v>
      </c>
      <c r="Q2049" s="60"/>
      <c r="R2049" s="53">
        <f t="shared" si="558"/>
        <v>0</v>
      </c>
      <c r="S2049" s="59"/>
      <c r="T2049" s="61"/>
      <c r="U2049" s="342" t="str">
        <f t="shared" si="562"/>
        <v>k.A.</v>
      </c>
      <c r="V2049" s="343" t="str">
        <f t="shared" si="559"/>
        <v>k.A.</v>
      </c>
      <c r="W2049" s="343" t="str">
        <f>IFERROR(IF(OR($D2049="",$E2049=0,con_Ende=0),"k.A.",IF(VLOOKUP($D2049,rng_ND,5,0)="Nein",VLOOKUP($D2049,rng_ND,2,FALSE),MIN(VLOOKUP($D2049,rng_ND,2,FALSE),A_Stammdaten!$B$19-D_SAV!$E2049+1))),"k.A.")</f>
        <v>k.A.</v>
      </c>
      <c r="X2049" s="343" t="str">
        <f t="shared" si="560"/>
        <v>k.A.</v>
      </c>
      <c r="Y2049" s="62"/>
      <c r="Z2049" s="48">
        <f t="shared" si="561"/>
        <v>0</v>
      </c>
      <c r="AA2049" s="457"/>
      <c r="AB2049" s="55">
        <f t="shared" si="553"/>
        <v>0</v>
      </c>
      <c r="AC2049" s="55">
        <f>IF(A_Stammdaten!$B$25="ja",D_SAV!AA2049,D_SAV!AB2049)</f>
        <v>0</v>
      </c>
      <c r="AD2049" s="478">
        <f>IF(AC2049=0,0,IF(U2049-(con_EOGJahr-D_SAV!E2049)&lt;=0,AC2049,AC2049/V2049))</f>
        <v>0</v>
      </c>
      <c r="AE2049" s="478">
        <f>IFERROR(IF(AND(VLOOKUP(D2049,rng_ND,5,FALSE)="Ja",D_SAV!T2049="degressiv"),D_SAV!AC2049*Y2049/100,0),0)</f>
        <v>0</v>
      </c>
      <c r="AF2049" s="55">
        <f>IFERROR(IF(VLOOKUP(D2049,rng_ND,5,FALSE)="Ja",MAX(D_SAV!AD2049:AE2049),D_SAV!AD2049),0)</f>
        <v>0</v>
      </c>
      <c r="AG2049" s="55">
        <f t="shared" si="554"/>
        <v>0</v>
      </c>
      <c r="AH2049" s="55">
        <f t="shared" si="555"/>
        <v>0</v>
      </c>
      <c r="AI2049" s="55">
        <f t="shared" si="556"/>
        <v>0</v>
      </c>
      <c r="AJ2049" s="55">
        <f t="shared" si="557"/>
        <v>0</v>
      </c>
      <c r="AK2049" s="55">
        <f t="shared" si="548"/>
        <v>0</v>
      </c>
      <c r="AL2049" s="55">
        <f t="shared" si="549"/>
        <v>0</v>
      </c>
      <c r="AM2049" s="55">
        <f t="shared" si="550"/>
        <v>0</v>
      </c>
    </row>
    <row r="2050" spans="1:39" x14ac:dyDescent="0.25">
      <c r="A2050" s="47">
        <v>2046</v>
      </c>
      <c r="B2050" s="358" t="str">
        <f>IF(AND(E2050&lt;&gt;0,D2050&lt;&gt;0,F2050&lt;&gt;0),IF(C2050&lt;&gt;0,CONCATENATE(C2050,"-AGr",VLOOKUP(D2050,Listen!$A$2:$G$45,7,FALSE),"-",E2050,"-",F2050,),CONCATENATE("AGr",VLOOKUP(D2050,Listen!$A$2:$G$45,7,FALSE),"-",E2050,"-",F2050)),"keine vollständige ID")</f>
        <v>keine vollständige ID</v>
      </c>
      <c r="C2050" s="359">
        <f>'[2]III_SAV-Details_NB'!B2056</f>
        <v>0</v>
      </c>
      <c r="D2050" s="359">
        <f>'[2]III_SAV-Details_NB'!C2056</f>
        <v>0</v>
      </c>
      <c r="E2050" s="359">
        <f>'[2]III_SAV-Details_NB'!D2056</f>
        <v>0</v>
      </c>
      <c r="F2050" s="490"/>
      <c r="G2050" s="281">
        <f>'[2]III_SAV-Details_NB'!X2056</f>
        <v>0</v>
      </c>
      <c r="H2050" s="281">
        <f t="shared" si="551"/>
        <v>0</v>
      </c>
      <c r="I2050" s="281">
        <f>IF(con_EOGJahr=2025,'[2]III_SAV-Details_NB'!AA2056,IF(con_EOGJahr=2026,'[2]III_SAV-Details_NB'!AB2056,'[2]III_SAV-Details_NB'!AC2056))</f>
        <v>0</v>
      </c>
      <c r="J2050" s="282"/>
      <c r="K2050" s="282"/>
      <c r="L2050" s="282"/>
      <c r="M2050" s="282"/>
      <c r="N2050" s="282"/>
      <c r="O2050" s="282"/>
      <c r="P2050" s="52">
        <f t="shared" si="552"/>
        <v>0</v>
      </c>
      <c r="Q2050" s="60"/>
      <c r="R2050" s="53">
        <f t="shared" si="558"/>
        <v>0</v>
      </c>
      <c r="S2050" s="59"/>
      <c r="T2050" s="61"/>
      <c r="U2050" s="342" t="str">
        <f t="shared" si="562"/>
        <v>k.A.</v>
      </c>
      <c r="V2050" s="343" t="str">
        <f t="shared" si="559"/>
        <v>k.A.</v>
      </c>
      <c r="W2050" s="343" t="str">
        <f>IFERROR(IF(OR($D2050="",$E2050=0,con_Ende=0),"k.A.",IF(VLOOKUP($D2050,rng_ND,5,0)="Nein",VLOOKUP($D2050,rng_ND,2,FALSE),MIN(VLOOKUP($D2050,rng_ND,2,FALSE),A_Stammdaten!$B$19-D_SAV!$E2050+1))),"k.A.")</f>
        <v>k.A.</v>
      </c>
      <c r="X2050" s="343" t="str">
        <f t="shared" si="560"/>
        <v>k.A.</v>
      </c>
      <c r="Y2050" s="62"/>
      <c r="Z2050" s="48">
        <f t="shared" si="561"/>
        <v>0</v>
      </c>
      <c r="AA2050" s="457"/>
      <c r="AB2050" s="55">
        <f t="shared" si="553"/>
        <v>0</v>
      </c>
      <c r="AC2050" s="55">
        <f>IF(A_Stammdaten!$B$25="ja",D_SAV!AA2050,D_SAV!AB2050)</f>
        <v>0</v>
      </c>
      <c r="AD2050" s="478">
        <f>IF(AC2050=0,0,IF(U2050-(con_EOGJahr-D_SAV!E2050)&lt;=0,AC2050,AC2050/V2050))</f>
        <v>0</v>
      </c>
      <c r="AE2050" s="478">
        <f>IFERROR(IF(AND(VLOOKUP(D2050,rng_ND,5,FALSE)="Ja",D_SAV!T2050="degressiv"),D_SAV!AC2050*Y2050/100,0),0)</f>
        <v>0</v>
      </c>
      <c r="AF2050" s="55">
        <f>IFERROR(IF(VLOOKUP(D2050,rng_ND,5,FALSE)="Ja",MAX(D_SAV!AD2050:AE2050),D_SAV!AD2050),0)</f>
        <v>0</v>
      </c>
      <c r="AG2050" s="55">
        <f t="shared" si="554"/>
        <v>0</v>
      </c>
      <c r="AH2050" s="55">
        <f t="shared" si="555"/>
        <v>0</v>
      </c>
      <c r="AI2050" s="55">
        <f t="shared" si="556"/>
        <v>0</v>
      </c>
      <c r="AJ2050" s="55">
        <f t="shared" si="557"/>
        <v>0</v>
      </c>
      <c r="AK2050" s="55">
        <f t="shared" si="548"/>
        <v>0</v>
      </c>
      <c r="AL2050" s="55">
        <f t="shared" si="549"/>
        <v>0</v>
      </c>
      <c r="AM2050" s="55">
        <f t="shared" si="550"/>
        <v>0</v>
      </c>
    </row>
    <row r="2051" spans="1:39" x14ac:dyDescent="0.25">
      <c r="A2051" s="47">
        <v>2047</v>
      </c>
      <c r="B2051" s="358" t="str">
        <f>IF(AND(E2051&lt;&gt;0,D2051&lt;&gt;0,F2051&lt;&gt;0),IF(C2051&lt;&gt;0,CONCATENATE(C2051,"-AGr",VLOOKUP(D2051,Listen!$A$2:$G$45,7,FALSE),"-",E2051,"-",F2051,),CONCATENATE("AGr",VLOOKUP(D2051,Listen!$A$2:$G$45,7,FALSE),"-",E2051,"-",F2051)),"keine vollständige ID")</f>
        <v>keine vollständige ID</v>
      </c>
      <c r="C2051" s="359">
        <f>'[2]III_SAV-Details_NB'!B2057</f>
        <v>0</v>
      </c>
      <c r="D2051" s="359">
        <f>'[2]III_SAV-Details_NB'!C2057</f>
        <v>0</v>
      </c>
      <c r="E2051" s="359">
        <f>'[2]III_SAV-Details_NB'!D2057</f>
        <v>0</v>
      </c>
      <c r="F2051" s="490"/>
      <c r="G2051" s="281">
        <f>'[2]III_SAV-Details_NB'!X2057</f>
        <v>0</v>
      </c>
      <c r="H2051" s="281">
        <f t="shared" si="551"/>
        <v>0</v>
      </c>
      <c r="I2051" s="281">
        <f>IF(con_EOGJahr=2025,'[2]III_SAV-Details_NB'!AA2057,IF(con_EOGJahr=2026,'[2]III_SAV-Details_NB'!AB2057,'[2]III_SAV-Details_NB'!AC2057))</f>
        <v>0</v>
      </c>
      <c r="J2051" s="282"/>
      <c r="K2051" s="282"/>
      <c r="L2051" s="282"/>
      <c r="M2051" s="282"/>
      <c r="N2051" s="282"/>
      <c r="O2051" s="282"/>
      <c r="P2051" s="52">
        <f t="shared" si="552"/>
        <v>0</v>
      </c>
      <c r="Q2051" s="60"/>
      <c r="R2051" s="53">
        <f t="shared" si="558"/>
        <v>0</v>
      </c>
      <c r="S2051" s="59"/>
      <c r="T2051" s="61"/>
      <c r="U2051" s="342" t="str">
        <f t="shared" si="562"/>
        <v>k.A.</v>
      </c>
      <c r="V2051" s="343" t="str">
        <f t="shared" si="559"/>
        <v>k.A.</v>
      </c>
      <c r="W2051" s="343" t="str">
        <f>IFERROR(IF(OR($D2051="",$E2051=0,con_Ende=0),"k.A.",IF(VLOOKUP($D2051,rng_ND,5,0)="Nein",VLOOKUP($D2051,rng_ND,2,FALSE),MIN(VLOOKUP($D2051,rng_ND,2,FALSE),A_Stammdaten!$B$19-D_SAV!$E2051+1))),"k.A.")</f>
        <v>k.A.</v>
      </c>
      <c r="X2051" s="343" t="str">
        <f t="shared" si="560"/>
        <v>k.A.</v>
      </c>
      <c r="Y2051" s="62"/>
      <c r="Z2051" s="48">
        <f t="shared" si="561"/>
        <v>0</v>
      </c>
      <c r="AA2051" s="457"/>
      <c r="AB2051" s="55">
        <f t="shared" si="553"/>
        <v>0</v>
      </c>
      <c r="AC2051" s="55">
        <f>IF(A_Stammdaten!$B$25="ja",D_SAV!AA2051,D_SAV!AB2051)</f>
        <v>0</v>
      </c>
      <c r="AD2051" s="478">
        <f>IF(AC2051=0,0,IF(U2051-(con_EOGJahr-D_SAV!E2051)&lt;=0,AC2051,AC2051/V2051))</f>
        <v>0</v>
      </c>
      <c r="AE2051" s="478">
        <f>IFERROR(IF(AND(VLOOKUP(D2051,rng_ND,5,FALSE)="Ja",D_SAV!T2051="degressiv"),D_SAV!AC2051*Y2051/100,0),0)</f>
        <v>0</v>
      </c>
      <c r="AF2051" s="55">
        <f>IFERROR(IF(VLOOKUP(D2051,rng_ND,5,FALSE)="Ja",MAX(D_SAV!AD2051:AE2051),D_SAV!AD2051),0)</f>
        <v>0</v>
      </c>
      <c r="AG2051" s="55">
        <f t="shared" si="554"/>
        <v>0</v>
      </c>
      <c r="AH2051" s="55">
        <f t="shared" si="555"/>
        <v>0</v>
      </c>
      <c r="AI2051" s="55">
        <f t="shared" si="556"/>
        <v>0</v>
      </c>
      <c r="AJ2051" s="55">
        <f t="shared" si="557"/>
        <v>0</v>
      </c>
      <c r="AK2051" s="55">
        <f t="shared" si="548"/>
        <v>0</v>
      </c>
      <c r="AL2051" s="55">
        <f t="shared" si="549"/>
        <v>0</v>
      </c>
      <c r="AM2051" s="55">
        <f t="shared" si="550"/>
        <v>0</v>
      </c>
    </row>
    <row r="2052" spans="1:39" x14ac:dyDescent="0.25">
      <c r="A2052" s="47">
        <v>2048</v>
      </c>
      <c r="B2052" s="358" t="str">
        <f>IF(AND(E2052&lt;&gt;0,D2052&lt;&gt;0,F2052&lt;&gt;0),IF(C2052&lt;&gt;0,CONCATENATE(C2052,"-AGr",VLOOKUP(D2052,Listen!$A$2:$G$45,7,FALSE),"-",E2052,"-",F2052,),CONCATENATE("AGr",VLOOKUP(D2052,Listen!$A$2:$G$45,7,FALSE),"-",E2052,"-",F2052)),"keine vollständige ID")</f>
        <v>keine vollständige ID</v>
      </c>
      <c r="C2052" s="359">
        <f>'[2]III_SAV-Details_NB'!B2058</f>
        <v>0</v>
      </c>
      <c r="D2052" s="359">
        <f>'[2]III_SAV-Details_NB'!C2058</f>
        <v>0</v>
      </c>
      <c r="E2052" s="359">
        <f>'[2]III_SAV-Details_NB'!D2058</f>
        <v>0</v>
      </c>
      <c r="F2052" s="490"/>
      <c r="G2052" s="281">
        <f>'[2]III_SAV-Details_NB'!X2058</f>
        <v>0</v>
      </c>
      <c r="H2052" s="281">
        <f t="shared" si="551"/>
        <v>0</v>
      </c>
      <c r="I2052" s="281">
        <f>IF(con_EOGJahr=2025,'[2]III_SAV-Details_NB'!AA2058,IF(con_EOGJahr=2026,'[2]III_SAV-Details_NB'!AB2058,'[2]III_SAV-Details_NB'!AC2058))</f>
        <v>0</v>
      </c>
      <c r="J2052" s="282"/>
      <c r="K2052" s="282"/>
      <c r="L2052" s="282"/>
      <c r="M2052" s="282"/>
      <c r="N2052" s="282"/>
      <c r="O2052" s="282"/>
      <c r="P2052" s="52">
        <f t="shared" si="552"/>
        <v>0</v>
      </c>
      <c r="Q2052" s="60"/>
      <c r="R2052" s="53">
        <f t="shared" si="558"/>
        <v>0</v>
      </c>
      <c r="S2052" s="59"/>
      <c r="T2052" s="61"/>
      <c r="U2052" s="342" t="str">
        <f t="shared" si="562"/>
        <v>k.A.</v>
      </c>
      <c r="V2052" s="343" t="str">
        <f t="shared" si="559"/>
        <v>k.A.</v>
      </c>
      <c r="W2052" s="343" t="str">
        <f>IFERROR(IF(OR($D2052="",$E2052=0,con_Ende=0),"k.A.",IF(VLOOKUP($D2052,rng_ND,5,0)="Nein",VLOOKUP($D2052,rng_ND,2,FALSE),MIN(VLOOKUP($D2052,rng_ND,2,FALSE),A_Stammdaten!$B$19-D_SAV!$E2052+1))),"k.A.")</f>
        <v>k.A.</v>
      </c>
      <c r="X2052" s="343" t="str">
        <f t="shared" si="560"/>
        <v>k.A.</v>
      </c>
      <c r="Y2052" s="62"/>
      <c r="Z2052" s="48">
        <f t="shared" si="561"/>
        <v>0</v>
      </c>
      <c r="AA2052" s="457"/>
      <c r="AB2052" s="55">
        <f t="shared" si="553"/>
        <v>0</v>
      </c>
      <c r="AC2052" s="55">
        <f>IF(A_Stammdaten!$B$25="ja",D_SAV!AA2052,D_SAV!AB2052)</f>
        <v>0</v>
      </c>
      <c r="AD2052" s="478">
        <f>IF(AC2052=0,0,IF(U2052-(con_EOGJahr-D_SAV!E2052)&lt;=0,AC2052,AC2052/V2052))</f>
        <v>0</v>
      </c>
      <c r="AE2052" s="478">
        <f>IFERROR(IF(AND(VLOOKUP(D2052,rng_ND,5,FALSE)="Ja",D_SAV!T2052="degressiv"),D_SAV!AC2052*Y2052/100,0),0)</f>
        <v>0</v>
      </c>
      <c r="AF2052" s="55">
        <f>IFERROR(IF(VLOOKUP(D2052,rng_ND,5,FALSE)="Ja",MAX(D_SAV!AD2052:AE2052),D_SAV!AD2052),0)</f>
        <v>0</v>
      </c>
      <c r="AG2052" s="55">
        <f t="shared" si="554"/>
        <v>0</v>
      </c>
      <c r="AH2052" s="55">
        <f t="shared" si="555"/>
        <v>0</v>
      </c>
      <c r="AI2052" s="55">
        <f t="shared" si="556"/>
        <v>0</v>
      </c>
      <c r="AJ2052" s="55">
        <f t="shared" si="557"/>
        <v>0</v>
      </c>
      <c r="AK2052" s="55">
        <f t="shared" si="548"/>
        <v>0</v>
      </c>
      <c r="AL2052" s="55">
        <f t="shared" si="549"/>
        <v>0</v>
      </c>
      <c r="AM2052" s="55">
        <f t="shared" si="550"/>
        <v>0</v>
      </c>
    </row>
    <row r="2053" spans="1:39" x14ac:dyDescent="0.25">
      <c r="A2053" s="47">
        <v>2049</v>
      </c>
      <c r="B2053" s="358" t="str">
        <f>IF(AND(E2053&lt;&gt;0,D2053&lt;&gt;0,F2053&lt;&gt;0),IF(C2053&lt;&gt;0,CONCATENATE(C2053,"-AGr",VLOOKUP(D2053,Listen!$A$2:$G$45,7,FALSE),"-",E2053,"-",F2053,),CONCATENATE("AGr",VLOOKUP(D2053,Listen!$A$2:$G$45,7,FALSE),"-",E2053,"-",F2053)),"keine vollständige ID")</f>
        <v>keine vollständige ID</v>
      </c>
      <c r="C2053" s="359">
        <f>'[2]III_SAV-Details_NB'!B2059</f>
        <v>0</v>
      </c>
      <c r="D2053" s="359">
        <f>'[2]III_SAV-Details_NB'!C2059</f>
        <v>0</v>
      </c>
      <c r="E2053" s="359">
        <f>'[2]III_SAV-Details_NB'!D2059</f>
        <v>0</v>
      </c>
      <c r="F2053" s="490"/>
      <c r="G2053" s="281">
        <f>'[2]III_SAV-Details_NB'!X2059</f>
        <v>0</v>
      </c>
      <c r="H2053" s="281">
        <f t="shared" si="551"/>
        <v>0</v>
      </c>
      <c r="I2053" s="281">
        <f>IF(con_EOGJahr=2025,'[2]III_SAV-Details_NB'!AA2059,IF(con_EOGJahr=2026,'[2]III_SAV-Details_NB'!AB2059,'[2]III_SAV-Details_NB'!AC2059))</f>
        <v>0</v>
      </c>
      <c r="J2053" s="282"/>
      <c r="K2053" s="282"/>
      <c r="L2053" s="282"/>
      <c r="M2053" s="282"/>
      <c r="N2053" s="282"/>
      <c r="O2053" s="282"/>
      <c r="P2053" s="52">
        <f t="shared" si="552"/>
        <v>0</v>
      </c>
      <c r="Q2053" s="60"/>
      <c r="R2053" s="53">
        <f t="shared" si="558"/>
        <v>0</v>
      </c>
      <c r="S2053" s="59"/>
      <c r="T2053" s="61"/>
      <c r="U2053" s="342" t="str">
        <f t="shared" si="562"/>
        <v>k.A.</v>
      </c>
      <c r="V2053" s="343" t="str">
        <f t="shared" si="559"/>
        <v>k.A.</v>
      </c>
      <c r="W2053" s="343" t="str">
        <f>IFERROR(IF(OR($D2053="",$E2053=0,con_Ende=0),"k.A.",IF(VLOOKUP($D2053,rng_ND,5,0)="Nein",VLOOKUP($D2053,rng_ND,2,FALSE),MIN(VLOOKUP($D2053,rng_ND,2,FALSE),A_Stammdaten!$B$19-D_SAV!$E2053+1))),"k.A.")</f>
        <v>k.A.</v>
      </c>
      <c r="X2053" s="343" t="str">
        <f t="shared" si="560"/>
        <v>k.A.</v>
      </c>
      <c r="Y2053" s="62"/>
      <c r="Z2053" s="48">
        <f t="shared" si="561"/>
        <v>0</v>
      </c>
      <c r="AA2053" s="457"/>
      <c r="AB2053" s="55">
        <f t="shared" si="553"/>
        <v>0</v>
      </c>
      <c r="AC2053" s="55">
        <f>IF(A_Stammdaten!$B$25="ja",D_SAV!AA2053,D_SAV!AB2053)</f>
        <v>0</v>
      </c>
      <c r="AD2053" s="478">
        <f>IF(AC2053=0,0,IF(U2053-(con_EOGJahr-D_SAV!E2053)&lt;=0,AC2053,AC2053/V2053))</f>
        <v>0</v>
      </c>
      <c r="AE2053" s="478">
        <f>IFERROR(IF(AND(VLOOKUP(D2053,rng_ND,5,FALSE)="Ja",D_SAV!T2053="degressiv"),D_SAV!AC2053*Y2053/100,0),0)</f>
        <v>0</v>
      </c>
      <c r="AF2053" s="55">
        <f>IFERROR(IF(VLOOKUP(D2053,rng_ND,5,FALSE)="Ja",MAX(D_SAV!AD2053:AE2053),D_SAV!AD2053),0)</f>
        <v>0</v>
      </c>
      <c r="AG2053" s="55">
        <f t="shared" si="554"/>
        <v>0</v>
      </c>
      <c r="AH2053" s="55">
        <f t="shared" si="555"/>
        <v>0</v>
      </c>
      <c r="AI2053" s="55">
        <f t="shared" si="556"/>
        <v>0</v>
      </c>
      <c r="AJ2053" s="55">
        <f t="shared" si="557"/>
        <v>0</v>
      </c>
      <c r="AK2053" s="55">
        <f t="shared" ref="AK2053:AK2116" si="563">IF($E2053&gt;=2006,AC2053,con_EKQ*AH2053+(1-con_EKQ)*AC2053)</f>
        <v>0</v>
      </c>
      <c r="AL2053" s="55">
        <f t="shared" ref="AL2053:AL2116" si="564">IF($E2053&gt;=2006,AF2053,con_EKQ*AI2053+(1-con_EKQ)*AF2053)</f>
        <v>0</v>
      </c>
      <c r="AM2053" s="55">
        <f t="shared" ref="AM2053:AM2116" si="565">IF($E2053&gt;=2006,AG2053,con_EKQ*AJ2053+(1-con_EKQ)*AG2053)</f>
        <v>0</v>
      </c>
    </row>
    <row r="2054" spans="1:39" x14ac:dyDescent="0.25">
      <c r="A2054" s="47">
        <v>2050</v>
      </c>
      <c r="B2054" s="358" t="str">
        <f>IF(AND(E2054&lt;&gt;0,D2054&lt;&gt;0,F2054&lt;&gt;0),IF(C2054&lt;&gt;0,CONCATENATE(C2054,"-AGr",VLOOKUP(D2054,Listen!$A$2:$G$45,7,FALSE),"-",E2054,"-",F2054,),CONCATENATE("AGr",VLOOKUP(D2054,Listen!$A$2:$G$45,7,FALSE),"-",E2054,"-",F2054)),"keine vollständige ID")</f>
        <v>keine vollständige ID</v>
      </c>
      <c r="C2054" s="359">
        <f>'[2]III_SAV-Details_NB'!B2060</f>
        <v>0</v>
      </c>
      <c r="D2054" s="359">
        <f>'[2]III_SAV-Details_NB'!C2060</f>
        <v>0</v>
      </c>
      <c r="E2054" s="359">
        <f>'[2]III_SAV-Details_NB'!D2060</f>
        <v>0</v>
      </c>
      <c r="F2054" s="490"/>
      <c r="G2054" s="281">
        <f>'[2]III_SAV-Details_NB'!X2060</f>
        <v>0</v>
      </c>
      <c r="H2054" s="281">
        <f t="shared" ref="H2054:H2117" si="566">+G2054</f>
        <v>0</v>
      </c>
      <c r="I2054" s="281">
        <f>IF(con_EOGJahr=2025,'[2]III_SAV-Details_NB'!AA2060,IF(con_EOGJahr=2026,'[2]III_SAV-Details_NB'!AB2060,'[2]III_SAV-Details_NB'!AC2060))</f>
        <v>0</v>
      </c>
      <c r="J2054" s="282"/>
      <c r="K2054" s="282"/>
      <c r="L2054" s="282"/>
      <c r="M2054" s="282"/>
      <c r="N2054" s="282"/>
      <c r="O2054" s="282"/>
      <c r="P2054" s="52">
        <f t="shared" ref="P2054:P2117" si="567">SUM(I2054:O2054)</f>
        <v>0</v>
      </c>
      <c r="Q2054" s="60"/>
      <c r="R2054" s="53">
        <f t="shared" si="558"/>
        <v>0</v>
      </c>
      <c r="S2054" s="59"/>
      <c r="T2054" s="61"/>
      <c r="U2054" s="342" t="str">
        <f t="shared" si="562"/>
        <v>k.A.</v>
      </c>
      <c r="V2054" s="343" t="str">
        <f t="shared" si="559"/>
        <v>k.A.</v>
      </c>
      <c r="W2054" s="343" t="str">
        <f>IFERROR(IF(OR($D2054="",$E2054=0,con_Ende=0),"k.A.",IF(VLOOKUP($D2054,rng_ND,5,0)="Nein",VLOOKUP($D2054,rng_ND,2,FALSE),MIN(VLOOKUP($D2054,rng_ND,2,FALSE),A_Stammdaten!$B$19-D_SAV!$E2054+1))),"k.A.")</f>
        <v>k.A.</v>
      </c>
      <c r="X2054" s="343" t="str">
        <f t="shared" si="560"/>
        <v>k.A.</v>
      </c>
      <c r="Y2054" s="62"/>
      <c r="Z2054" s="48">
        <f t="shared" si="561"/>
        <v>0</v>
      </c>
      <c r="AA2054" s="457"/>
      <c r="AB2054" s="55">
        <f t="shared" ref="AB2054:AB2117" si="568">R2054</f>
        <v>0</v>
      </c>
      <c r="AC2054" s="55">
        <f>IF(A_Stammdaten!$B$25="ja",D_SAV!AA2054,D_SAV!AB2054)</f>
        <v>0</v>
      </c>
      <c r="AD2054" s="478">
        <f>IF(AC2054=0,0,IF(U2054-(con_EOGJahr-D_SAV!E2054)&lt;=0,AC2054,AC2054/V2054))</f>
        <v>0</v>
      </c>
      <c r="AE2054" s="478">
        <f>IFERROR(IF(AND(VLOOKUP(D2054,rng_ND,5,FALSE)="Ja",D_SAV!T2054="degressiv"),D_SAV!AC2054*Y2054/100,0),0)</f>
        <v>0</v>
      </c>
      <c r="AF2054" s="55">
        <f>IFERROR(IF(VLOOKUP(D2054,rng_ND,5,FALSE)="Ja",MAX(D_SAV!AD2054:AE2054),D_SAV!AD2054),0)</f>
        <v>0</v>
      </c>
      <c r="AG2054" s="55">
        <f t="shared" ref="AG2054:AG2117" si="569">AC2054-AF2054</f>
        <v>0</v>
      </c>
      <c r="AH2054" s="55">
        <f t="shared" ref="AH2054:AH2117" si="570">IF($E2054&gt;=2006,0,AC2054*$Z2054)</f>
        <v>0</v>
      </c>
      <c r="AI2054" s="55">
        <f t="shared" ref="AI2054:AI2117" si="571">IF($E2054&gt;=2006,0,AF2054*$Z2054)</f>
        <v>0</v>
      </c>
      <c r="AJ2054" s="55">
        <f t="shared" ref="AJ2054:AJ2117" si="572">IF($E2054&gt;=2006,0,AG2054*$Z2054)</f>
        <v>0</v>
      </c>
      <c r="AK2054" s="55">
        <f t="shared" si="563"/>
        <v>0</v>
      </c>
      <c r="AL2054" s="55">
        <f t="shared" si="564"/>
        <v>0</v>
      </c>
      <c r="AM2054" s="55">
        <f t="shared" si="565"/>
        <v>0</v>
      </c>
    </row>
    <row r="2055" spans="1:39" x14ac:dyDescent="0.25">
      <c r="A2055" s="47">
        <v>2051</v>
      </c>
      <c r="B2055" s="358" t="str">
        <f>IF(AND(E2055&lt;&gt;0,D2055&lt;&gt;0,F2055&lt;&gt;0),IF(C2055&lt;&gt;0,CONCATENATE(C2055,"-AGr",VLOOKUP(D2055,Listen!$A$2:$G$45,7,FALSE),"-",E2055,"-",F2055,),CONCATENATE("AGr",VLOOKUP(D2055,Listen!$A$2:$G$45,7,FALSE),"-",E2055,"-",F2055)),"keine vollständige ID")</f>
        <v>keine vollständige ID</v>
      </c>
      <c r="C2055" s="359">
        <f>'[2]III_SAV-Details_NB'!B2061</f>
        <v>0</v>
      </c>
      <c r="D2055" s="359">
        <f>'[2]III_SAV-Details_NB'!C2061</f>
        <v>0</v>
      </c>
      <c r="E2055" s="359">
        <f>'[2]III_SAV-Details_NB'!D2061</f>
        <v>0</v>
      </c>
      <c r="F2055" s="490"/>
      <c r="G2055" s="281">
        <f>'[2]III_SAV-Details_NB'!X2061</f>
        <v>0</v>
      </c>
      <c r="H2055" s="281">
        <f t="shared" si="566"/>
        <v>0</v>
      </c>
      <c r="I2055" s="281">
        <f>IF(con_EOGJahr=2025,'[2]III_SAV-Details_NB'!AA2061,IF(con_EOGJahr=2026,'[2]III_SAV-Details_NB'!AB2061,'[2]III_SAV-Details_NB'!AC2061))</f>
        <v>0</v>
      </c>
      <c r="J2055" s="282"/>
      <c r="K2055" s="282"/>
      <c r="L2055" s="282"/>
      <c r="M2055" s="282"/>
      <c r="N2055" s="282"/>
      <c r="O2055" s="282"/>
      <c r="P2055" s="52">
        <f t="shared" si="567"/>
        <v>0</v>
      </c>
      <c r="Q2055" s="60"/>
      <c r="R2055" s="53">
        <f t="shared" si="558"/>
        <v>0</v>
      </c>
      <c r="S2055" s="59"/>
      <c r="T2055" s="61"/>
      <c r="U2055" s="342" t="str">
        <f t="shared" si="562"/>
        <v>k.A.</v>
      </c>
      <c r="V2055" s="343" t="str">
        <f t="shared" si="559"/>
        <v>k.A.</v>
      </c>
      <c r="W2055" s="343" t="str">
        <f>IFERROR(IF(OR($D2055="",$E2055=0,con_Ende=0),"k.A.",IF(VLOOKUP($D2055,rng_ND,5,0)="Nein",VLOOKUP($D2055,rng_ND,2,FALSE),MIN(VLOOKUP($D2055,rng_ND,2,FALSE),A_Stammdaten!$B$19-D_SAV!$E2055+1))),"k.A.")</f>
        <v>k.A.</v>
      </c>
      <c r="X2055" s="343" t="str">
        <f t="shared" si="560"/>
        <v>k.A.</v>
      </c>
      <c r="Y2055" s="62"/>
      <c r="Z2055" s="48">
        <f t="shared" si="561"/>
        <v>0</v>
      </c>
      <c r="AA2055" s="457"/>
      <c r="AB2055" s="55">
        <f t="shared" si="568"/>
        <v>0</v>
      </c>
      <c r="AC2055" s="55">
        <f>IF(A_Stammdaten!$B$25="ja",D_SAV!AA2055,D_SAV!AB2055)</f>
        <v>0</v>
      </c>
      <c r="AD2055" s="478">
        <f>IF(AC2055=0,0,IF(U2055-(con_EOGJahr-D_SAV!E2055)&lt;=0,AC2055,AC2055/V2055))</f>
        <v>0</v>
      </c>
      <c r="AE2055" s="478">
        <f>IFERROR(IF(AND(VLOOKUP(D2055,rng_ND,5,FALSE)="Ja",D_SAV!T2055="degressiv"),D_SAV!AC2055*Y2055/100,0),0)</f>
        <v>0</v>
      </c>
      <c r="AF2055" s="55">
        <f>IFERROR(IF(VLOOKUP(D2055,rng_ND,5,FALSE)="Ja",MAX(D_SAV!AD2055:AE2055),D_SAV!AD2055),0)</f>
        <v>0</v>
      </c>
      <c r="AG2055" s="55">
        <f t="shared" si="569"/>
        <v>0</v>
      </c>
      <c r="AH2055" s="55">
        <f t="shared" si="570"/>
        <v>0</v>
      </c>
      <c r="AI2055" s="55">
        <f t="shared" si="571"/>
        <v>0</v>
      </c>
      <c r="AJ2055" s="55">
        <f t="shared" si="572"/>
        <v>0</v>
      </c>
      <c r="AK2055" s="55">
        <f t="shared" si="563"/>
        <v>0</v>
      </c>
      <c r="AL2055" s="55">
        <f t="shared" si="564"/>
        <v>0</v>
      </c>
      <c r="AM2055" s="55">
        <f t="shared" si="565"/>
        <v>0</v>
      </c>
    </row>
    <row r="2056" spans="1:39" x14ac:dyDescent="0.25">
      <c r="A2056" s="47">
        <v>2052</v>
      </c>
      <c r="B2056" s="358" t="str">
        <f>IF(AND(E2056&lt;&gt;0,D2056&lt;&gt;0,F2056&lt;&gt;0),IF(C2056&lt;&gt;0,CONCATENATE(C2056,"-AGr",VLOOKUP(D2056,Listen!$A$2:$G$45,7,FALSE),"-",E2056,"-",F2056,),CONCATENATE("AGr",VLOOKUP(D2056,Listen!$A$2:$G$45,7,FALSE),"-",E2056,"-",F2056)),"keine vollständige ID")</f>
        <v>keine vollständige ID</v>
      </c>
      <c r="C2056" s="359">
        <f>'[2]III_SAV-Details_NB'!B2062</f>
        <v>0</v>
      </c>
      <c r="D2056" s="359">
        <f>'[2]III_SAV-Details_NB'!C2062</f>
        <v>0</v>
      </c>
      <c r="E2056" s="359">
        <f>'[2]III_SAV-Details_NB'!D2062</f>
        <v>0</v>
      </c>
      <c r="F2056" s="490"/>
      <c r="G2056" s="281">
        <f>'[2]III_SAV-Details_NB'!X2062</f>
        <v>0</v>
      </c>
      <c r="H2056" s="281">
        <f t="shared" si="566"/>
        <v>0</v>
      </c>
      <c r="I2056" s="281">
        <f>IF(con_EOGJahr=2025,'[2]III_SAV-Details_NB'!AA2062,IF(con_EOGJahr=2026,'[2]III_SAV-Details_NB'!AB2062,'[2]III_SAV-Details_NB'!AC2062))</f>
        <v>0</v>
      </c>
      <c r="J2056" s="282"/>
      <c r="K2056" s="282"/>
      <c r="L2056" s="282"/>
      <c r="M2056" s="282"/>
      <c r="N2056" s="282"/>
      <c r="O2056" s="282"/>
      <c r="P2056" s="52">
        <f t="shared" si="567"/>
        <v>0</v>
      </c>
      <c r="Q2056" s="60"/>
      <c r="R2056" s="53">
        <f t="shared" si="558"/>
        <v>0</v>
      </c>
      <c r="S2056" s="59"/>
      <c r="T2056" s="61"/>
      <c r="U2056" s="342" t="str">
        <f t="shared" si="562"/>
        <v>k.A.</v>
      </c>
      <c r="V2056" s="343" t="str">
        <f t="shared" si="559"/>
        <v>k.A.</v>
      </c>
      <c r="W2056" s="343" t="str">
        <f>IFERROR(IF(OR($D2056="",$E2056=0,con_Ende=0),"k.A.",IF(VLOOKUP($D2056,rng_ND,5,0)="Nein",VLOOKUP($D2056,rng_ND,2,FALSE),MIN(VLOOKUP($D2056,rng_ND,2,FALSE),A_Stammdaten!$B$19-D_SAV!$E2056+1))),"k.A.")</f>
        <v>k.A.</v>
      </c>
      <c r="X2056" s="343" t="str">
        <f t="shared" si="560"/>
        <v>k.A.</v>
      </c>
      <c r="Y2056" s="62"/>
      <c r="Z2056" s="48">
        <f t="shared" si="561"/>
        <v>0</v>
      </c>
      <c r="AA2056" s="457"/>
      <c r="AB2056" s="55">
        <f t="shared" si="568"/>
        <v>0</v>
      </c>
      <c r="AC2056" s="55">
        <f>IF(A_Stammdaten!$B$25="ja",D_SAV!AA2056,D_SAV!AB2056)</f>
        <v>0</v>
      </c>
      <c r="AD2056" s="478">
        <f>IF(AC2056=0,0,IF(U2056-(con_EOGJahr-D_SAV!E2056)&lt;=0,AC2056,AC2056/V2056))</f>
        <v>0</v>
      </c>
      <c r="AE2056" s="478">
        <f>IFERROR(IF(AND(VLOOKUP(D2056,rng_ND,5,FALSE)="Ja",D_SAV!T2056="degressiv"),D_SAV!AC2056*Y2056/100,0),0)</f>
        <v>0</v>
      </c>
      <c r="AF2056" s="55">
        <f>IFERROR(IF(VLOOKUP(D2056,rng_ND,5,FALSE)="Ja",MAX(D_SAV!AD2056:AE2056),D_SAV!AD2056),0)</f>
        <v>0</v>
      </c>
      <c r="AG2056" s="55">
        <f t="shared" si="569"/>
        <v>0</v>
      </c>
      <c r="AH2056" s="55">
        <f t="shared" si="570"/>
        <v>0</v>
      </c>
      <c r="AI2056" s="55">
        <f t="shared" si="571"/>
        <v>0</v>
      </c>
      <c r="AJ2056" s="55">
        <f t="shared" si="572"/>
        <v>0</v>
      </c>
      <c r="AK2056" s="55">
        <f t="shared" si="563"/>
        <v>0</v>
      </c>
      <c r="AL2056" s="55">
        <f t="shared" si="564"/>
        <v>0</v>
      </c>
      <c r="AM2056" s="55">
        <f t="shared" si="565"/>
        <v>0</v>
      </c>
    </row>
    <row r="2057" spans="1:39" x14ac:dyDescent="0.25">
      <c r="A2057" s="47">
        <v>2053</v>
      </c>
      <c r="B2057" s="358" t="str">
        <f>IF(AND(E2057&lt;&gt;0,D2057&lt;&gt;0,F2057&lt;&gt;0),IF(C2057&lt;&gt;0,CONCATENATE(C2057,"-AGr",VLOOKUP(D2057,Listen!$A$2:$G$45,7,FALSE),"-",E2057,"-",F2057,),CONCATENATE("AGr",VLOOKUP(D2057,Listen!$A$2:$G$45,7,FALSE),"-",E2057,"-",F2057)),"keine vollständige ID")</f>
        <v>keine vollständige ID</v>
      </c>
      <c r="C2057" s="359">
        <f>'[2]III_SAV-Details_NB'!B2063</f>
        <v>0</v>
      </c>
      <c r="D2057" s="359">
        <f>'[2]III_SAV-Details_NB'!C2063</f>
        <v>0</v>
      </c>
      <c r="E2057" s="359">
        <f>'[2]III_SAV-Details_NB'!D2063</f>
        <v>0</v>
      </c>
      <c r="F2057" s="490"/>
      <c r="G2057" s="281">
        <f>'[2]III_SAV-Details_NB'!X2063</f>
        <v>0</v>
      </c>
      <c r="H2057" s="281">
        <f t="shared" si="566"/>
        <v>0</v>
      </c>
      <c r="I2057" s="281">
        <f>IF(con_EOGJahr=2025,'[2]III_SAV-Details_NB'!AA2063,IF(con_EOGJahr=2026,'[2]III_SAV-Details_NB'!AB2063,'[2]III_SAV-Details_NB'!AC2063))</f>
        <v>0</v>
      </c>
      <c r="J2057" s="282"/>
      <c r="K2057" s="282"/>
      <c r="L2057" s="282"/>
      <c r="M2057" s="282"/>
      <c r="N2057" s="282"/>
      <c r="O2057" s="282"/>
      <c r="P2057" s="52">
        <f t="shared" si="567"/>
        <v>0</v>
      </c>
      <c r="Q2057" s="60"/>
      <c r="R2057" s="53">
        <f t="shared" si="558"/>
        <v>0</v>
      </c>
      <c r="S2057" s="59"/>
      <c r="T2057" s="61"/>
      <c r="U2057" s="342" t="str">
        <f t="shared" si="562"/>
        <v>k.A.</v>
      </c>
      <c r="V2057" s="343" t="str">
        <f t="shared" si="559"/>
        <v>k.A.</v>
      </c>
      <c r="W2057" s="343" t="str">
        <f>IFERROR(IF(OR($D2057="",$E2057=0,con_Ende=0),"k.A.",IF(VLOOKUP($D2057,rng_ND,5,0)="Nein",VLOOKUP($D2057,rng_ND,2,FALSE),MIN(VLOOKUP($D2057,rng_ND,2,FALSE),A_Stammdaten!$B$19-D_SAV!$E2057+1))),"k.A.")</f>
        <v>k.A.</v>
      </c>
      <c r="X2057" s="343" t="str">
        <f t="shared" si="560"/>
        <v>k.A.</v>
      </c>
      <c r="Y2057" s="62"/>
      <c r="Z2057" s="48">
        <f t="shared" si="561"/>
        <v>0</v>
      </c>
      <c r="AA2057" s="457"/>
      <c r="AB2057" s="55">
        <f t="shared" si="568"/>
        <v>0</v>
      </c>
      <c r="AC2057" s="55">
        <f>IF(A_Stammdaten!$B$25="ja",D_SAV!AA2057,D_SAV!AB2057)</f>
        <v>0</v>
      </c>
      <c r="AD2057" s="478">
        <f>IF(AC2057=0,0,IF(U2057-(con_EOGJahr-D_SAV!E2057)&lt;=0,AC2057,AC2057/V2057))</f>
        <v>0</v>
      </c>
      <c r="AE2057" s="478">
        <f>IFERROR(IF(AND(VLOOKUP(D2057,rng_ND,5,FALSE)="Ja",D_SAV!T2057="degressiv"),D_SAV!AC2057*Y2057/100,0),0)</f>
        <v>0</v>
      </c>
      <c r="AF2057" s="55">
        <f>IFERROR(IF(VLOOKUP(D2057,rng_ND,5,FALSE)="Ja",MAX(D_SAV!AD2057:AE2057),D_SAV!AD2057),0)</f>
        <v>0</v>
      </c>
      <c r="AG2057" s="55">
        <f t="shared" si="569"/>
        <v>0</v>
      </c>
      <c r="AH2057" s="55">
        <f t="shared" si="570"/>
        <v>0</v>
      </c>
      <c r="AI2057" s="55">
        <f t="shared" si="571"/>
        <v>0</v>
      </c>
      <c r="AJ2057" s="55">
        <f t="shared" si="572"/>
        <v>0</v>
      </c>
      <c r="AK2057" s="55">
        <f t="shared" si="563"/>
        <v>0</v>
      </c>
      <c r="AL2057" s="55">
        <f t="shared" si="564"/>
        <v>0</v>
      </c>
      <c r="AM2057" s="55">
        <f t="shared" si="565"/>
        <v>0</v>
      </c>
    </row>
    <row r="2058" spans="1:39" x14ac:dyDescent="0.25">
      <c r="A2058" s="47">
        <v>2054</v>
      </c>
      <c r="B2058" s="358" t="str">
        <f>IF(AND(E2058&lt;&gt;0,D2058&lt;&gt;0,F2058&lt;&gt;0),IF(C2058&lt;&gt;0,CONCATENATE(C2058,"-AGr",VLOOKUP(D2058,Listen!$A$2:$G$45,7,FALSE),"-",E2058,"-",F2058,),CONCATENATE("AGr",VLOOKUP(D2058,Listen!$A$2:$G$45,7,FALSE),"-",E2058,"-",F2058)),"keine vollständige ID")</f>
        <v>keine vollständige ID</v>
      </c>
      <c r="C2058" s="359">
        <f>'[2]III_SAV-Details_NB'!B2064</f>
        <v>0</v>
      </c>
      <c r="D2058" s="359">
        <f>'[2]III_SAV-Details_NB'!C2064</f>
        <v>0</v>
      </c>
      <c r="E2058" s="359">
        <f>'[2]III_SAV-Details_NB'!D2064</f>
        <v>0</v>
      </c>
      <c r="F2058" s="490"/>
      <c r="G2058" s="281">
        <f>'[2]III_SAV-Details_NB'!X2064</f>
        <v>0</v>
      </c>
      <c r="H2058" s="281">
        <f t="shared" si="566"/>
        <v>0</v>
      </c>
      <c r="I2058" s="281">
        <f>IF(con_EOGJahr=2025,'[2]III_SAV-Details_NB'!AA2064,IF(con_EOGJahr=2026,'[2]III_SAV-Details_NB'!AB2064,'[2]III_SAV-Details_NB'!AC2064))</f>
        <v>0</v>
      </c>
      <c r="J2058" s="282"/>
      <c r="K2058" s="282"/>
      <c r="L2058" s="282"/>
      <c r="M2058" s="282"/>
      <c r="N2058" s="282"/>
      <c r="O2058" s="282"/>
      <c r="P2058" s="52">
        <f t="shared" si="567"/>
        <v>0</v>
      </c>
      <c r="Q2058" s="60"/>
      <c r="R2058" s="53">
        <f t="shared" si="558"/>
        <v>0</v>
      </c>
      <c r="S2058" s="59"/>
      <c r="T2058" s="61"/>
      <c r="U2058" s="342" t="str">
        <f t="shared" si="562"/>
        <v>k.A.</v>
      </c>
      <c r="V2058" s="343" t="str">
        <f t="shared" si="559"/>
        <v>k.A.</v>
      </c>
      <c r="W2058" s="343" t="str">
        <f>IFERROR(IF(OR($D2058="",$E2058=0,con_Ende=0),"k.A.",IF(VLOOKUP($D2058,rng_ND,5,0)="Nein",VLOOKUP($D2058,rng_ND,2,FALSE),MIN(VLOOKUP($D2058,rng_ND,2,FALSE),A_Stammdaten!$B$19-D_SAV!$E2058+1))),"k.A.")</f>
        <v>k.A.</v>
      </c>
      <c r="X2058" s="343" t="str">
        <f t="shared" si="560"/>
        <v>k.A.</v>
      </c>
      <c r="Y2058" s="62"/>
      <c r="Z2058" s="48">
        <f t="shared" si="561"/>
        <v>0</v>
      </c>
      <c r="AA2058" s="457"/>
      <c r="AB2058" s="55">
        <f t="shared" si="568"/>
        <v>0</v>
      </c>
      <c r="AC2058" s="55">
        <f>IF(A_Stammdaten!$B$25="ja",D_SAV!AA2058,D_SAV!AB2058)</f>
        <v>0</v>
      </c>
      <c r="AD2058" s="478">
        <f>IF(AC2058=0,0,IF(U2058-(con_EOGJahr-D_SAV!E2058)&lt;=0,AC2058,AC2058/V2058))</f>
        <v>0</v>
      </c>
      <c r="AE2058" s="478">
        <f>IFERROR(IF(AND(VLOOKUP(D2058,rng_ND,5,FALSE)="Ja",D_SAV!T2058="degressiv"),D_SAV!AC2058*Y2058/100,0),0)</f>
        <v>0</v>
      </c>
      <c r="AF2058" s="55">
        <f>IFERROR(IF(VLOOKUP(D2058,rng_ND,5,FALSE)="Ja",MAX(D_SAV!AD2058:AE2058),D_SAV!AD2058),0)</f>
        <v>0</v>
      </c>
      <c r="AG2058" s="55">
        <f t="shared" si="569"/>
        <v>0</v>
      </c>
      <c r="AH2058" s="55">
        <f t="shared" si="570"/>
        <v>0</v>
      </c>
      <c r="AI2058" s="55">
        <f t="shared" si="571"/>
        <v>0</v>
      </c>
      <c r="AJ2058" s="55">
        <f t="shared" si="572"/>
        <v>0</v>
      </c>
      <c r="AK2058" s="55">
        <f t="shared" si="563"/>
        <v>0</v>
      </c>
      <c r="AL2058" s="55">
        <f t="shared" si="564"/>
        <v>0</v>
      </c>
      <c r="AM2058" s="55">
        <f t="shared" si="565"/>
        <v>0</v>
      </c>
    </row>
    <row r="2059" spans="1:39" x14ac:dyDescent="0.25">
      <c r="A2059" s="47">
        <v>2055</v>
      </c>
      <c r="B2059" s="358" t="str">
        <f>IF(AND(E2059&lt;&gt;0,D2059&lt;&gt;0,F2059&lt;&gt;0),IF(C2059&lt;&gt;0,CONCATENATE(C2059,"-AGr",VLOOKUP(D2059,Listen!$A$2:$G$45,7,FALSE),"-",E2059,"-",F2059,),CONCATENATE("AGr",VLOOKUP(D2059,Listen!$A$2:$G$45,7,FALSE),"-",E2059,"-",F2059)),"keine vollständige ID")</f>
        <v>keine vollständige ID</v>
      </c>
      <c r="C2059" s="359">
        <f>'[2]III_SAV-Details_NB'!B2065</f>
        <v>0</v>
      </c>
      <c r="D2059" s="359">
        <f>'[2]III_SAV-Details_NB'!C2065</f>
        <v>0</v>
      </c>
      <c r="E2059" s="359">
        <f>'[2]III_SAV-Details_NB'!D2065</f>
        <v>0</v>
      </c>
      <c r="F2059" s="490"/>
      <c r="G2059" s="281">
        <f>'[2]III_SAV-Details_NB'!X2065</f>
        <v>0</v>
      </c>
      <c r="H2059" s="281">
        <f t="shared" si="566"/>
        <v>0</v>
      </c>
      <c r="I2059" s="281">
        <f>IF(con_EOGJahr=2025,'[2]III_SAV-Details_NB'!AA2065,IF(con_EOGJahr=2026,'[2]III_SAV-Details_NB'!AB2065,'[2]III_SAV-Details_NB'!AC2065))</f>
        <v>0</v>
      </c>
      <c r="J2059" s="282"/>
      <c r="K2059" s="282"/>
      <c r="L2059" s="282"/>
      <c r="M2059" s="282"/>
      <c r="N2059" s="282"/>
      <c r="O2059" s="282"/>
      <c r="P2059" s="52">
        <f t="shared" si="567"/>
        <v>0</v>
      </c>
      <c r="Q2059" s="60"/>
      <c r="R2059" s="53">
        <f t="shared" si="558"/>
        <v>0</v>
      </c>
      <c r="S2059" s="59"/>
      <c r="T2059" s="61"/>
      <c r="U2059" s="342" t="str">
        <f t="shared" si="562"/>
        <v>k.A.</v>
      </c>
      <c r="V2059" s="343" t="str">
        <f t="shared" si="559"/>
        <v>k.A.</v>
      </c>
      <c r="W2059" s="343" t="str">
        <f>IFERROR(IF(OR($D2059="",$E2059=0,con_Ende=0),"k.A.",IF(VLOOKUP($D2059,rng_ND,5,0)="Nein",VLOOKUP($D2059,rng_ND,2,FALSE),MIN(VLOOKUP($D2059,rng_ND,2,FALSE),A_Stammdaten!$B$19-D_SAV!$E2059+1))),"k.A.")</f>
        <v>k.A.</v>
      </c>
      <c r="X2059" s="343" t="str">
        <f t="shared" si="560"/>
        <v>k.A.</v>
      </c>
      <c r="Y2059" s="62"/>
      <c r="Z2059" s="48">
        <f t="shared" si="561"/>
        <v>0</v>
      </c>
      <c r="AA2059" s="457"/>
      <c r="AB2059" s="55">
        <f t="shared" si="568"/>
        <v>0</v>
      </c>
      <c r="AC2059" s="55">
        <f>IF(A_Stammdaten!$B$25="ja",D_SAV!AA2059,D_SAV!AB2059)</f>
        <v>0</v>
      </c>
      <c r="AD2059" s="478">
        <f>IF(AC2059=0,0,IF(U2059-(con_EOGJahr-D_SAV!E2059)&lt;=0,AC2059,AC2059/V2059))</f>
        <v>0</v>
      </c>
      <c r="AE2059" s="478">
        <f>IFERROR(IF(AND(VLOOKUP(D2059,rng_ND,5,FALSE)="Ja",D_SAV!T2059="degressiv"),D_SAV!AC2059*Y2059/100,0),0)</f>
        <v>0</v>
      </c>
      <c r="AF2059" s="55">
        <f>IFERROR(IF(VLOOKUP(D2059,rng_ND,5,FALSE)="Ja",MAX(D_SAV!AD2059:AE2059),D_SAV!AD2059),0)</f>
        <v>0</v>
      </c>
      <c r="AG2059" s="55">
        <f t="shared" si="569"/>
        <v>0</v>
      </c>
      <c r="AH2059" s="55">
        <f t="shared" si="570"/>
        <v>0</v>
      </c>
      <c r="AI2059" s="55">
        <f t="shared" si="571"/>
        <v>0</v>
      </c>
      <c r="AJ2059" s="55">
        <f t="shared" si="572"/>
        <v>0</v>
      </c>
      <c r="AK2059" s="55">
        <f t="shared" si="563"/>
        <v>0</v>
      </c>
      <c r="AL2059" s="55">
        <f t="shared" si="564"/>
        <v>0</v>
      </c>
      <c r="AM2059" s="55">
        <f t="shared" si="565"/>
        <v>0</v>
      </c>
    </row>
    <row r="2060" spans="1:39" x14ac:dyDescent="0.25">
      <c r="A2060" s="47">
        <v>2056</v>
      </c>
      <c r="B2060" s="358" t="str">
        <f>IF(AND(E2060&lt;&gt;0,D2060&lt;&gt;0,F2060&lt;&gt;0),IF(C2060&lt;&gt;0,CONCATENATE(C2060,"-AGr",VLOOKUP(D2060,Listen!$A$2:$G$45,7,FALSE),"-",E2060,"-",F2060,),CONCATENATE("AGr",VLOOKUP(D2060,Listen!$A$2:$G$45,7,FALSE),"-",E2060,"-",F2060)),"keine vollständige ID")</f>
        <v>keine vollständige ID</v>
      </c>
      <c r="C2060" s="359">
        <f>'[2]III_SAV-Details_NB'!B2066</f>
        <v>0</v>
      </c>
      <c r="D2060" s="359">
        <f>'[2]III_SAV-Details_NB'!C2066</f>
        <v>0</v>
      </c>
      <c r="E2060" s="359">
        <f>'[2]III_SAV-Details_NB'!D2066</f>
        <v>0</v>
      </c>
      <c r="F2060" s="490"/>
      <c r="G2060" s="281">
        <f>'[2]III_SAV-Details_NB'!X2066</f>
        <v>0</v>
      </c>
      <c r="H2060" s="281">
        <f t="shared" si="566"/>
        <v>0</v>
      </c>
      <c r="I2060" s="281">
        <f>IF(con_EOGJahr=2025,'[2]III_SAV-Details_NB'!AA2066,IF(con_EOGJahr=2026,'[2]III_SAV-Details_NB'!AB2066,'[2]III_SAV-Details_NB'!AC2066))</f>
        <v>0</v>
      </c>
      <c r="J2060" s="282"/>
      <c r="K2060" s="282"/>
      <c r="L2060" s="282"/>
      <c r="M2060" s="282"/>
      <c r="N2060" s="282"/>
      <c r="O2060" s="282"/>
      <c r="P2060" s="52">
        <f t="shared" si="567"/>
        <v>0</v>
      </c>
      <c r="Q2060" s="60"/>
      <c r="R2060" s="53">
        <f t="shared" si="558"/>
        <v>0</v>
      </c>
      <c r="S2060" s="59"/>
      <c r="T2060" s="61"/>
      <c r="U2060" s="342" t="str">
        <f t="shared" si="562"/>
        <v>k.A.</v>
      </c>
      <c r="V2060" s="343" t="str">
        <f t="shared" si="559"/>
        <v>k.A.</v>
      </c>
      <c r="W2060" s="343" t="str">
        <f>IFERROR(IF(OR($D2060="",$E2060=0,con_Ende=0),"k.A.",IF(VLOOKUP($D2060,rng_ND,5,0)="Nein",VLOOKUP($D2060,rng_ND,2,FALSE),MIN(VLOOKUP($D2060,rng_ND,2,FALSE),A_Stammdaten!$B$19-D_SAV!$E2060+1))),"k.A.")</f>
        <v>k.A.</v>
      </c>
      <c r="X2060" s="343" t="str">
        <f t="shared" si="560"/>
        <v>k.A.</v>
      </c>
      <c r="Y2060" s="62"/>
      <c r="Z2060" s="48">
        <f t="shared" si="561"/>
        <v>0</v>
      </c>
      <c r="AA2060" s="457"/>
      <c r="AB2060" s="55">
        <f t="shared" si="568"/>
        <v>0</v>
      </c>
      <c r="AC2060" s="55">
        <f>IF(A_Stammdaten!$B$25="ja",D_SAV!AA2060,D_SAV!AB2060)</f>
        <v>0</v>
      </c>
      <c r="AD2060" s="478">
        <f>IF(AC2060=0,0,IF(U2060-(con_EOGJahr-D_SAV!E2060)&lt;=0,AC2060,AC2060/V2060))</f>
        <v>0</v>
      </c>
      <c r="AE2060" s="478">
        <f>IFERROR(IF(AND(VLOOKUP(D2060,rng_ND,5,FALSE)="Ja",D_SAV!T2060="degressiv"),D_SAV!AC2060*Y2060/100,0),0)</f>
        <v>0</v>
      </c>
      <c r="AF2060" s="55">
        <f>IFERROR(IF(VLOOKUP(D2060,rng_ND,5,FALSE)="Ja",MAX(D_SAV!AD2060:AE2060),D_SAV!AD2060),0)</f>
        <v>0</v>
      </c>
      <c r="AG2060" s="55">
        <f t="shared" si="569"/>
        <v>0</v>
      </c>
      <c r="AH2060" s="55">
        <f t="shared" si="570"/>
        <v>0</v>
      </c>
      <c r="AI2060" s="55">
        <f t="shared" si="571"/>
        <v>0</v>
      </c>
      <c r="AJ2060" s="55">
        <f t="shared" si="572"/>
        <v>0</v>
      </c>
      <c r="AK2060" s="55">
        <f t="shared" si="563"/>
        <v>0</v>
      </c>
      <c r="AL2060" s="55">
        <f t="shared" si="564"/>
        <v>0</v>
      </c>
      <c r="AM2060" s="55">
        <f t="shared" si="565"/>
        <v>0</v>
      </c>
    </row>
    <row r="2061" spans="1:39" x14ac:dyDescent="0.25">
      <c r="A2061" s="47">
        <v>2057</v>
      </c>
      <c r="B2061" s="358" t="str">
        <f>IF(AND(E2061&lt;&gt;0,D2061&lt;&gt;0,F2061&lt;&gt;0),IF(C2061&lt;&gt;0,CONCATENATE(C2061,"-AGr",VLOOKUP(D2061,Listen!$A$2:$G$45,7,FALSE),"-",E2061,"-",F2061,),CONCATENATE("AGr",VLOOKUP(D2061,Listen!$A$2:$G$45,7,FALSE),"-",E2061,"-",F2061)),"keine vollständige ID")</f>
        <v>keine vollständige ID</v>
      </c>
      <c r="C2061" s="359">
        <f>'[2]III_SAV-Details_NB'!B2067</f>
        <v>0</v>
      </c>
      <c r="D2061" s="359">
        <f>'[2]III_SAV-Details_NB'!C2067</f>
        <v>0</v>
      </c>
      <c r="E2061" s="359">
        <f>'[2]III_SAV-Details_NB'!D2067</f>
        <v>0</v>
      </c>
      <c r="F2061" s="490"/>
      <c r="G2061" s="281">
        <f>'[2]III_SAV-Details_NB'!X2067</f>
        <v>0</v>
      </c>
      <c r="H2061" s="281">
        <f t="shared" si="566"/>
        <v>0</v>
      </c>
      <c r="I2061" s="281">
        <f>IF(con_EOGJahr=2025,'[2]III_SAV-Details_NB'!AA2067,IF(con_EOGJahr=2026,'[2]III_SAV-Details_NB'!AB2067,'[2]III_SAV-Details_NB'!AC2067))</f>
        <v>0</v>
      </c>
      <c r="J2061" s="282"/>
      <c r="K2061" s="282"/>
      <c r="L2061" s="282"/>
      <c r="M2061" s="282"/>
      <c r="N2061" s="282"/>
      <c r="O2061" s="282"/>
      <c r="P2061" s="52">
        <f t="shared" si="567"/>
        <v>0</v>
      </c>
      <c r="Q2061" s="60"/>
      <c r="R2061" s="53">
        <f t="shared" si="558"/>
        <v>0</v>
      </c>
      <c r="S2061" s="59"/>
      <c r="T2061" s="61"/>
      <c r="U2061" s="342" t="str">
        <f t="shared" si="562"/>
        <v>k.A.</v>
      </c>
      <c r="V2061" s="343" t="str">
        <f t="shared" si="559"/>
        <v>k.A.</v>
      </c>
      <c r="W2061" s="343" t="str">
        <f>IFERROR(IF(OR($D2061="",$E2061=0,con_Ende=0),"k.A.",IF(VLOOKUP($D2061,rng_ND,5,0)="Nein",VLOOKUP($D2061,rng_ND,2,FALSE),MIN(VLOOKUP($D2061,rng_ND,2,FALSE),A_Stammdaten!$B$19-D_SAV!$E2061+1))),"k.A.")</f>
        <v>k.A.</v>
      </c>
      <c r="X2061" s="343" t="str">
        <f t="shared" si="560"/>
        <v>k.A.</v>
      </c>
      <c r="Y2061" s="62"/>
      <c r="Z2061" s="48">
        <f t="shared" si="561"/>
        <v>0</v>
      </c>
      <c r="AA2061" s="457"/>
      <c r="AB2061" s="55">
        <f t="shared" si="568"/>
        <v>0</v>
      </c>
      <c r="AC2061" s="55">
        <f>IF(A_Stammdaten!$B$25="ja",D_SAV!AA2061,D_SAV!AB2061)</f>
        <v>0</v>
      </c>
      <c r="AD2061" s="478">
        <f>IF(AC2061=0,0,IF(U2061-(con_EOGJahr-D_SAV!E2061)&lt;=0,AC2061,AC2061/V2061))</f>
        <v>0</v>
      </c>
      <c r="AE2061" s="478">
        <f>IFERROR(IF(AND(VLOOKUP(D2061,rng_ND,5,FALSE)="Ja",D_SAV!T2061="degressiv"),D_SAV!AC2061*Y2061/100,0),0)</f>
        <v>0</v>
      </c>
      <c r="AF2061" s="55">
        <f>IFERROR(IF(VLOOKUP(D2061,rng_ND,5,FALSE)="Ja",MAX(D_SAV!AD2061:AE2061),D_SAV!AD2061),0)</f>
        <v>0</v>
      </c>
      <c r="AG2061" s="55">
        <f t="shared" si="569"/>
        <v>0</v>
      </c>
      <c r="AH2061" s="55">
        <f t="shared" si="570"/>
        <v>0</v>
      </c>
      <c r="AI2061" s="55">
        <f t="shared" si="571"/>
        <v>0</v>
      </c>
      <c r="AJ2061" s="55">
        <f t="shared" si="572"/>
        <v>0</v>
      </c>
      <c r="AK2061" s="55">
        <f t="shared" si="563"/>
        <v>0</v>
      </c>
      <c r="AL2061" s="55">
        <f t="shared" si="564"/>
        <v>0</v>
      </c>
      <c r="AM2061" s="55">
        <f t="shared" si="565"/>
        <v>0</v>
      </c>
    </row>
    <row r="2062" spans="1:39" x14ac:dyDescent="0.25">
      <c r="A2062" s="47">
        <v>2058</v>
      </c>
      <c r="B2062" s="358" t="str">
        <f>IF(AND(E2062&lt;&gt;0,D2062&lt;&gt;0,F2062&lt;&gt;0),IF(C2062&lt;&gt;0,CONCATENATE(C2062,"-AGr",VLOOKUP(D2062,Listen!$A$2:$G$45,7,FALSE),"-",E2062,"-",F2062,),CONCATENATE("AGr",VLOOKUP(D2062,Listen!$A$2:$G$45,7,FALSE),"-",E2062,"-",F2062)),"keine vollständige ID")</f>
        <v>keine vollständige ID</v>
      </c>
      <c r="C2062" s="359">
        <f>'[2]III_SAV-Details_NB'!B2068</f>
        <v>0</v>
      </c>
      <c r="D2062" s="359">
        <f>'[2]III_SAV-Details_NB'!C2068</f>
        <v>0</v>
      </c>
      <c r="E2062" s="359">
        <f>'[2]III_SAV-Details_NB'!D2068</f>
        <v>0</v>
      </c>
      <c r="F2062" s="490"/>
      <c r="G2062" s="281">
        <f>'[2]III_SAV-Details_NB'!X2068</f>
        <v>0</v>
      </c>
      <c r="H2062" s="281">
        <f t="shared" si="566"/>
        <v>0</v>
      </c>
      <c r="I2062" s="281">
        <f>IF(con_EOGJahr=2025,'[2]III_SAV-Details_NB'!AA2068,IF(con_EOGJahr=2026,'[2]III_SAV-Details_NB'!AB2068,'[2]III_SAV-Details_NB'!AC2068))</f>
        <v>0</v>
      </c>
      <c r="J2062" s="282"/>
      <c r="K2062" s="282"/>
      <c r="L2062" s="282"/>
      <c r="M2062" s="282"/>
      <c r="N2062" s="282"/>
      <c r="O2062" s="282"/>
      <c r="P2062" s="52">
        <f t="shared" si="567"/>
        <v>0</v>
      </c>
      <c r="Q2062" s="60"/>
      <c r="R2062" s="53">
        <f t="shared" si="558"/>
        <v>0</v>
      </c>
      <c r="S2062" s="59"/>
      <c r="T2062" s="61"/>
      <c r="U2062" s="342" t="str">
        <f t="shared" si="562"/>
        <v>k.A.</v>
      </c>
      <c r="V2062" s="343" t="str">
        <f t="shared" si="559"/>
        <v>k.A.</v>
      </c>
      <c r="W2062" s="343" t="str">
        <f>IFERROR(IF(OR($D2062="",$E2062=0,con_Ende=0),"k.A.",IF(VLOOKUP($D2062,rng_ND,5,0)="Nein",VLOOKUP($D2062,rng_ND,2,FALSE),MIN(VLOOKUP($D2062,rng_ND,2,FALSE),A_Stammdaten!$B$19-D_SAV!$E2062+1))),"k.A.")</f>
        <v>k.A.</v>
      </c>
      <c r="X2062" s="343" t="str">
        <f t="shared" si="560"/>
        <v>k.A.</v>
      </c>
      <c r="Y2062" s="62"/>
      <c r="Z2062" s="48">
        <f t="shared" si="561"/>
        <v>0</v>
      </c>
      <c r="AA2062" s="457"/>
      <c r="AB2062" s="55">
        <f t="shared" si="568"/>
        <v>0</v>
      </c>
      <c r="AC2062" s="55">
        <f>IF(A_Stammdaten!$B$25="ja",D_SAV!AA2062,D_SAV!AB2062)</f>
        <v>0</v>
      </c>
      <c r="AD2062" s="478">
        <f>IF(AC2062=0,0,IF(U2062-(con_EOGJahr-D_SAV!E2062)&lt;=0,AC2062,AC2062/V2062))</f>
        <v>0</v>
      </c>
      <c r="AE2062" s="478">
        <f>IFERROR(IF(AND(VLOOKUP(D2062,rng_ND,5,FALSE)="Ja",D_SAV!T2062="degressiv"),D_SAV!AC2062*Y2062/100,0),0)</f>
        <v>0</v>
      </c>
      <c r="AF2062" s="55">
        <f>IFERROR(IF(VLOOKUP(D2062,rng_ND,5,FALSE)="Ja",MAX(D_SAV!AD2062:AE2062),D_SAV!AD2062),0)</f>
        <v>0</v>
      </c>
      <c r="AG2062" s="55">
        <f t="shared" si="569"/>
        <v>0</v>
      </c>
      <c r="AH2062" s="55">
        <f t="shared" si="570"/>
        <v>0</v>
      </c>
      <c r="AI2062" s="55">
        <f t="shared" si="571"/>
        <v>0</v>
      </c>
      <c r="AJ2062" s="55">
        <f t="shared" si="572"/>
        <v>0</v>
      </c>
      <c r="AK2062" s="55">
        <f t="shared" si="563"/>
        <v>0</v>
      </c>
      <c r="AL2062" s="55">
        <f t="shared" si="564"/>
        <v>0</v>
      </c>
      <c r="AM2062" s="55">
        <f t="shared" si="565"/>
        <v>0</v>
      </c>
    </row>
    <row r="2063" spans="1:39" x14ac:dyDescent="0.25">
      <c r="A2063" s="47">
        <v>2059</v>
      </c>
      <c r="B2063" s="358" t="str">
        <f>IF(AND(E2063&lt;&gt;0,D2063&lt;&gt;0,F2063&lt;&gt;0),IF(C2063&lt;&gt;0,CONCATENATE(C2063,"-AGr",VLOOKUP(D2063,Listen!$A$2:$G$45,7,FALSE),"-",E2063,"-",F2063,),CONCATENATE("AGr",VLOOKUP(D2063,Listen!$A$2:$G$45,7,FALSE),"-",E2063,"-",F2063)),"keine vollständige ID")</f>
        <v>keine vollständige ID</v>
      </c>
      <c r="C2063" s="359">
        <f>'[2]III_SAV-Details_NB'!B2069</f>
        <v>0</v>
      </c>
      <c r="D2063" s="359">
        <f>'[2]III_SAV-Details_NB'!C2069</f>
        <v>0</v>
      </c>
      <c r="E2063" s="359">
        <f>'[2]III_SAV-Details_NB'!D2069</f>
        <v>0</v>
      </c>
      <c r="F2063" s="490"/>
      <c r="G2063" s="281">
        <f>'[2]III_SAV-Details_NB'!X2069</f>
        <v>0</v>
      </c>
      <c r="H2063" s="281">
        <f t="shared" si="566"/>
        <v>0</v>
      </c>
      <c r="I2063" s="281">
        <f>IF(con_EOGJahr=2025,'[2]III_SAV-Details_NB'!AA2069,IF(con_EOGJahr=2026,'[2]III_SAV-Details_NB'!AB2069,'[2]III_SAV-Details_NB'!AC2069))</f>
        <v>0</v>
      </c>
      <c r="J2063" s="282"/>
      <c r="K2063" s="282"/>
      <c r="L2063" s="282"/>
      <c r="M2063" s="282"/>
      <c r="N2063" s="282"/>
      <c r="O2063" s="282"/>
      <c r="P2063" s="52">
        <f t="shared" si="567"/>
        <v>0</v>
      </c>
      <c r="Q2063" s="60"/>
      <c r="R2063" s="53">
        <f t="shared" si="558"/>
        <v>0</v>
      </c>
      <c r="S2063" s="59"/>
      <c r="T2063" s="61"/>
      <c r="U2063" s="342" t="str">
        <f t="shared" si="562"/>
        <v>k.A.</v>
      </c>
      <c r="V2063" s="343" t="str">
        <f t="shared" si="559"/>
        <v>k.A.</v>
      </c>
      <c r="W2063" s="343" t="str">
        <f>IFERROR(IF(OR($D2063="",$E2063=0,con_Ende=0),"k.A.",IF(VLOOKUP($D2063,rng_ND,5,0)="Nein",VLOOKUP($D2063,rng_ND,2,FALSE),MIN(VLOOKUP($D2063,rng_ND,2,FALSE),A_Stammdaten!$B$19-D_SAV!$E2063+1))),"k.A.")</f>
        <v>k.A.</v>
      </c>
      <c r="X2063" s="343" t="str">
        <f t="shared" si="560"/>
        <v>k.A.</v>
      </c>
      <c r="Y2063" s="62"/>
      <c r="Z2063" s="48">
        <f t="shared" si="561"/>
        <v>0</v>
      </c>
      <c r="AA2063" s="457"/>
      <c r="AB2063" s="55">
        <f t="shared" si="568"/>
        <v>0</v>
      </c>
      <c r="AC2063" s="55">
        <f>IF(A_Stammdaten!$B$25="ja",D_SAV!AA2063,D_SAV!AB2063)</f>
        <v>0</v>
      </c>
      <c r="AD2063" s="478">
        <f>IF(AC2063=0,0,IF(U2063-(con_EOGJahr-D_SAV!E2063)&lt;=0,AC2063,AC2063/V2063))</f>
        <v>0</v>
      </c>
      <c r="AE2063" s="478">
        <f>IFERROR(IF(AND(VLOOKUP(D2063,rng_ND,5,FALSE)="Ja",D_SAV!T2063="degressiv"),D_SAV!AC2063*Y2063/100,0),0)</f>
        <v>0</v>
      </c>
      <c r="AF2063" s="55">
        <f>IFERROR(IF(VLOOKUP(D2063,rng_ND,5,FALSE)="Ja",MAX(D_SAV!AD2063:AE2063),D_SAV!AD2063),0)</f>
        <v>0</v>
      </c>
      <c r="AG2063" s="55">
        <f t="shared" si="569"/>
        <v>0</v>
      </c>
      <c r="AH2063" s="55">
        <f t="shared" si="570"/>
        <v>0</v>
      </c>
      <c r="AI2063" s="55">
        <f t="shared" si="571"/>
        <v>0</v>
      </c>
      <c r="AJ2063" s="55">
        <f t="shared" si="572"/>
        <v>0</v>
      </c>
      <c r="AK2063" s="55">
        <f t="shared" si="563"/>
        <v>0</v>
      </c>
      <c r="AL2063" s="55">
        <f t="shared" si="564"/>
        <v>0</v>
      </c>
      <c r="AM2063" s="55">
        <f t="shared" si="565"/>
        <v>0</v>
      </c>
    </row>
    <row r="2064" spans="1:39" x14ac:dyDescent="0.25">
      <c r="A2064" s="47">
        <v>2060</v>
      </c>
      <c r="B2064" s="358" t="str">
        <f>IF(AND(E2064&lt;&gt;0,D2064&lt;&gt;0,F2064&lt;&gt;0),IF(C2064&lt;&gt;0,CONCATENATE(C2064,"-AGr",VLOOKUP(D2064,Listen!$A$2:$G$45,7,FALSE),"-",E2064,"-",F2064,),CONCATENATE("AGr",VLOOKUP(D2064,Listen!$A$2:$G$45,7,FALSE),"-",E2064,"-",F2064)),"keine vollständige ID")</f>
        <v>keine vollständige ID</v>
      </c>
      <c r="C2064" s="359">
        <f>'[2]III_SAV-Details_NB'!B2070</f>
        <v>0</v>
      </c>
      <c r="D2064" s="359">
        <f>'[2]III_SAV-Details_NB'!C2070</f>
        <v>0</v>
      </c>
      <c r="E2064" s="359">
        <f>'[2]III_SAV-Details_NB'!D2070</f>
        <v>0</v>
      </c>
      <c r="F2064" s="490"/>
      <c r="G2064" s="281">
        <f>'[2]III_SAV-Details_NB'!X2070</f>
        <v>0</v>
      </c>
      <c r="H2064" s="281">
        <f t="shared" si="566"/>
        <v>0</v>
      </c>
      <c r="I2064" s="281">
        <f>IF(con_EOGJahr=2025,'[2]III_SAV-Details_NB'!AA2070,IF(con_EOGJahr=2026,'[2]III_SAV-Details_NB'!AB2070,'[2]III_SAV-Details_NB'!AC2070))</f>
        <v>0</v>
      </c>
      <c r="J2064" s="282"/>
      <c r="K2064" s="282"/>
      <c r="L2064" s="282"/>
      <c r="M2064" s="282"/>
      <c r="N2064" s="282"/>
      <c r="O2064" s="282"/>
      <c r="P2064" s="52">
        <f t="shared" si="567"/>
        <v>0</v>
      </c>
      <c r="Q2064" s="60"/>
      <c r="R2064" s="53">
        <f t="shared" si="558"/>
        <v>0</v>
      </c>
      <c r="S2064" s="59"/>
      <c r="T2064" s="61"/>
      <c r="U2064" s="342" t="str">
        <f t="shared" si="562"/>
        <v>k.A.</v>
      </c>
      <c r="V2064" s="343" t="str">
        <f t="shared" si="559"/>
        <v>k.A.</v>
      </c>
      <c r="W2064" s="343" t="str">
        <f>IFERROR(IF(OR($D2064="",$E2064=0,con_Ende=0),"k.A.",IF(VLOOKUP($D2064,rng_ND,5,0)="Nein",VLOOKUP($D2064,rng_ND,2,FALSE),MIN(VLOOKUP($D2064,rng_ND,2,FALSE),A_Stammdaten!$B$19-D_SAV!$E2064+1))),"k.A.")</f>
        <v>k.A.</v>
      </c>
      <c r="X2064" s="343" t="str">
        <f t="shared" si="560"/>
        <v>k.A.</v>
      </c>
      <c r="Y2064" s="62"/>
      <c r="Z2064" s="48">
        <f t="shared" si="561"/>
        <v>0</v>
      </c>
      <c r="AA2064" s="457"/>
      <c r="AB2064" s="55">
        <f t="shared" si="568"/>
        <v>0</v>
      </c>
      <c r="AC2064" s="55">
        <f>IF(A_Stammdaten!$B$25="ja",D_SAV!AA2064,D_SAV!AB2064)</f>
        <v>0</v>
      </c>
      <c r="AD2064" s="478">
        <f>IF(AC2064=0,0,IF(U2064-(con_EOGJahr-D_SAV!E2064)&lt;=0,AC2064,AC2064/V2064))</f>
        <v>0</v>
      </c>
      <c r="AE2064" s="478">
        <f>IFERROR(IF(AND(VLOOKUP(D2064,rng_ND,5,FALSE)="Ja",D_SAV!T2064="degressiv"),D_SAV!AC2064*Y2064/100,0),0)</f>
        <v>0</v>
      </c>
      <c r="AF2064" s="55">
        <f>IFERROR(IF(VLOOKUP(D2064,rng_ND,5,FALSE)="Ja",MAX(D_SAV!AD2064:AE2064),D_SAV!AD2064),0)</f>
        <v>0</v>
      </c>
      <c r="AG2064" s="55">
        <f t="shared" si="569"/>
        <v>0</v>
      </c>
      <c r="AH2064" s="55">
        <f t="shared" si="570"/>
        <v>0</v>
      </c>
      <c r="AI2064" s="55">
        <f t="shared" si="571"/>
        <v>0</v>
      </c>
      <c r="AJ2064" s="55">
        <f t="shared" si="572"/>
        <v>0</v>
      </c>
      <c r="AK2064" s="55">
        <f t="shared" si="563"/>
        <v>0</v>
      </c>
      <c r="AL2064" s="55">
        <f t="shared" si="564"/>
        <v>0</v>
      </c>
      <c r="AM2064" s="55">
        <f t="shared" si="565"/>
        <v>0</v>
      </c>
    </row>
    <row r="2065" spans="1:39" x14ac:dyDescent="0.25">
      <c r="A2065" s="47">
        <v>2061</v>
      </c>
      <c r="B2065" s="358" t="str">
        <f>IF(AND(E2065&lt;&gt;0,D2065&lt;&gt;0,F2065&lt;&gt;0),IF(C2065&lt;&gt;0,CONCATENATE(C2065,"-AGr",VLOOKUP(D2065,Listen!$A$2:$G$45,7,FALSE),"-",E2065,"-",F2065,),CONCATENATE("AGr",VLOOKUP(D2065,Listen!$A$2:$G$45,7,FALSE),"-",E2065,"-",F2065)),"keine vollständige ID")</f>
        <v>keine vollständige ID</v>
      </c>
      <c r="C2065" s="359">
        <f>'[2]III_SAV-Details_NB'!B2071</f>
        <v>0</v>
      </c>
      <c r="D2065" s="359">
        <f>'[2]III_SAV-Details_NB'!C2071</f>
        <v>0</v>
      </c>
      <c r="E2065" s="359">
        <f>'[2]III_SAV-Details_NB'!D2071</f>
        <v>0</v>
      </c>
      <c r="F2065" s="490"/>
      <c r="G2065" s="281">
        <f>'[2]III_SAV-Details_NB'!X2071</f>
        <v>0</v>
      </c>
      <c r="H2065" s="281">
        <f t="shared" si="566"/>
        <v>0</v>
      </c>
      <c r="I2065" s="281">
        <f>IF(con_EOGJahr=2025,'[2]III_SAV-Details_NB'!AA2071,IF(con_EOGJahr=2026,'[2]III_SAV-Details_NB'!AB2071,'[2]III_SAV-Details_NB'!AC2071))</f>
        <v>0</v>
      </c>
      <c r="J2065" s="282"/>
      <c r="K2065" s="282"/>
      <c r="L2065" s="282"/>
      <c r="M2065" s="282"/>
      <c r="N2065" s="282"/>
      <c r="O2065" s="282"/>
      <c r="P2065" s="52">
        <f t="shared" si="567"/>
        <v>0</v>
      </c>
      <c r="Q2065" s="60"/>
      <c r="R2065" s="53">
        <f t="shared" si="558"/>
        <v>0</v>
      </c>
      <c r="S2065" s="59"/>
      <c r="T2065" s="61"/>
      <c r="U2065" s="342" t="str">
        <f t="shared" si="562"/>
        <v>k.A.</v>
      </c>
      <c r="V2065" s="343" t="str">
        <f t="shared" si="559"/>
        <v>k.A.</v>
      </c>
      <c r="W2065" s="343" t="str">
        <f>IFERROR(IF(OR($D2065="",$E2065=0,con_Ende=0),"k.A.",IF(VLOOKUP($D2065,rng_ND,5,0)="Nein",VLOOKUP($D2065,rng_ND,2,FALSE),MIN(VLOOKUP($D2065,rng_ND,2,FALSE),A_Stammdaten!$B$19-D_SAV!$E2065+1))),"k.A.")</f>
        <v>k.A.</v>
      </c>
      <c r="X2065" s="343" t="str">
        <f t="shared" si="560"/>
        <v>k.A.</v>
      </c>
      <c r="Y2065" s="62"/>
      <c r="Z2065" s="48">
        <f t="shared" si="561"/>
        <v>0</v>
      </c>
      <c r="AA2065" s="457"/>
      <c r="AB2065" s="55">
        <f t="shared" si="568"/>
        <v>0</v>
      </c>
      <c r="AC2065" s="55">
        <f>IF(A_Stammdaten!$B$25="ja",D_SAV!AA2065,D_SAV!AB2065)</f>
        <v>0</v>
      </c>
      <c r="AD2065" s="478">
        <f>IF(AC2065=0,0,IF(U2065-(con_EOGJahr-D_SAV!E2065)&lt;=0,AC2065,AC2065/V2065))</f>
        <v>0</v>
      </c>
      <c r="AE2065" s="478">
        <f>IFERROR(IF(AND(VLOOKUP(D2065,rng_ND,5,FALSE)="Ja",D_SAV!T2065="degressiv"),D_SAV!AC2065*Y2065/100,0),0)</f>
        <v>0</v>
      </c>
      <c r="AF2065" s="55">
        <f>IFERROR(IF(VLOOKUP(D2065,rng_ND,5,FALSE)="Ja",MAX(D_SAV!AD2065:AE2065),D_SAV!AD2065),0)</f>
        <v>0</v>
      </c>
      <c r="AG2065" s="55">
        <f t="shared" si="569"/>
        <v>0</v>
      </c>
      <c r="AH2065" s="55">
        <f t="shared" si="570"/>
        <v>0</v>
      </c>
      <c r="AI2065" s="55">
        <f t="shared" si="571"/>
        <v>0</v>
      </c>
      <c r="AJ2065" s="55">
        <f t="shared" si="572"/>
        <v>0</v>
      </c>
      <c r="AK2065" s="55">
        <f t="shared" si="563"/>
        <v>0</v>
      </c>
      <c r="AL2065" s="55">
        <f t="shared" si="564"/>
        <v>0</v>
      </c>
      <c r="AM2065" s="55">
        <f t="shared" si="565"/>
        <v>0</v>
      </c>
    </row>
    <row r="2066" spans="1:39" x14ac:dyDescent="0.25">
      <c r="A2066" s="47">
        <v>2062</v>
      </c>
      <c r="B2066" s="358" t="str">
        <f>IF(AND(E2066&lt;&gt;0,D2066&lt;&gt;0,F2066&lt;&gt;0),IF(C2066&lt;&gt;0,CONCATENATE(C2066,"-AGr",VLOOKUP(D2066,Listen!$A$2:$G$45,7,FALSE),"-",E2066,"-",F2066,),CONCATENATE("AGr",VLOOKUP(D2066,Listen!$A$2:$G$45,7,FALSE),"-",E2066,"-",F2066)),"keine vollständige ID")</f>
        <v>keine vollständige ID</v>
      </c>
      <c r="C2066" s="359">
        <f>'[2]III_SAV-Details_NB'!B2072</f>
        <v>0</v>
      </c>
      <c r="D2066" s="359">
        <f>'[2]III_SAV-Details_NB'!C2072</f>
        <v>0</v>
      </c>
      <c r="E2066" s="359">
        <f>'[2]III_SAV-Details_NB'!D2072</f>
        <v>0</v>
      </c>
      <c r="F2066" s="490"/>
      <c r="G2066" s="281">
        <f>'[2]III_SAV-Details_NB'!X2072</f>
        <v>0</v>
      </c>
      <c r="H2066" s="281">
        <f t="shared" si="566"/>
        <v>0</v>
      </c>
      <c r="I2066" s="281">
        <f>IF(con_EOGJahr=2025,'[2]III_SAV-Details_NB'!AA2072,IF(con_EOGJahr=2026,'[2]III_SAV-Details_NB'!AB2072,'[2]III_SAV-Details_NB'!AC2072))</f>
        <v>0</v>
      </c>
      <c r="J2066" s="282"/>
      <c r="K2066" s="282"/>
      <c r="L2066" s="282"/>
      <c r="M2066" s="282"/>
      <c r="N2066" s="282"/>
      <c r="O2066" s="282"/>
      <c r="P2066" s="52">
        <f t="shared" si="567"/>
        <v>0</v>
      </c>
      <c r="Q2066" s="60"/>
      <c r="R2066" s="53">
        <f t="shared" ref="R2066:R2129" si="573">P2066+Q2066</f>
        <v>0</v>
      </c>
      <c r="S2066" s="59"/>
      <c r="T2066" s="61"/>
      <c r="U2066" s="342" t="str">
        <f t="shared" si="562"/>
        <v>k.A.</v>
      </c>
      <c r="V2066" s="343" t="str">
        <f t="shared" ref="V2066:V2129" si="574">IFERROR(IF(OR($D2066="",$E2066=0,con_Ende=0,$U2066=0),"k.A.",MAX($E2066-con_EOGJahr+$U2066,0)),"k.A.")</f>
        <v>k.A.</v>
      </c>
      <c r="W2066" s="343" t="str">
        <f>IFERROR(IF(OR($D2066="",$E2066=0,con_Ende=0),"k.A.",IF(VLOOKUP($D2066,rng_ND,5,0)="Nein",VLOOKUP($D2066,rng_ND,2,FALSE),MIN(VLOOKUP($D2066,rng_ND,2,FALSE),A_Stammdaten!$B$19-D_SAV!$E2066+1))),"k.A.")</f>
        <v>k.A.</v>
      </c>
      <c r="X2066" s="343" t="str">
        <f t="shared" ref="X2066:X2129" si="575">IFERROR(IF(OR($D2066="",$E2066=0,con_Ende=0),"k.A.",VLOOKUP($D2066,rng_ND,3,FALSE)),"k.A.")</f>
        <v>k.A.</v>
      </c>
      <c r="Y2066" s="62"/>
      <c r="Z2066" s="48">
        <f t="shared" ref="Z2066:Z2129" si="576">IF(AND($E2066&lt;2006,$E2066&lt;&gt;0),IFERROR(VLOOKUP($E2066,rng_Index,VLOOKUP($D2066,rng_ND,4,FALSE)+1,FALSE),1),)</f>
        <v>0</v>
      </c>
      <c r="AA2066" s="457"/>
      <c r="AB2066" s="55">
        <f t="shared" si="568"/>
        <v>0</v>
      </c>
      <c r="AC2066" s="55">
        <f>IF(A_Stammdaten!$B$25="ja",D_SAV!AA2066,D_SAV!AB2066)</f>
        <v>0</v>
      </c>
      <c r="AD2066" s="478">
        <f>IF(AC2066=0,0,IF(U2066-(con_EOGJahr-D_SAV!E2066)&lt;=0,AC2066,AC2066/V2066))</f>
        <v>0</v>
      </c>
      <c r="AE2066" s="478">
        <f>IFERROR(IF(AND(VLOOKUP(D2066,rng_ND,5,FALSE)="Ja",D_SAV!T2066="degressiv"),D_SAV!AC2066*Y2066/100,0),0)</f>
        <v>0</v>
      </c>
      <c r="AF2066" s="55">
        <f>IFERROR(IF(VLOOKUP(D2066,rng_ND,5,FALSE)="Ja",MAX(D_SAV!AD2066:AE2066),D_SAV!AD2066),0)</f>
        <v>0</v>
      </c>
      <c r="AG2066" s="55">
        <f t="shared" si="569"/>
        <v>0</v>
      </c>
      <c r="AH2066" s="55">
        <f t="shared" si="570"/>
        <v>0</v>
      </c>
      <c r="AI2066" s="55">
        <f t="shared" si="571"/>
        <v>0</v>
      </c>
      <c r="AJ2066" s="55">
        <f t="shared" si="572"/>
        <v>0</v>
      </c>
      <c r="AK2066" s="55">
        <f t="shared" si="563"/>
        <v>0</v>
      </c>
      <c r="AL2066" s="55">
        <f t="shared" si="564"/>
        <v>0</v>
      </c>
      <c r="AM2066" s="55">
        <f t="shared" si="565"/>
        <v>0</v>
      </c>
    </row>
    <row r="2067" spans="1:39" x14ac:dyDescent="0.25">
      <c r="A2067" s="47">
        <v>2063</v>
      </c>
      <c r="B2067" s="358" t="str">
        <f>IF(AND(E2067&lt;&gt;0,D2067&lt;&gt;0,F2067&lt;&gt;0),IF(C2067&lt;&gt;0,CONCATENATE(C2067,"-AGr",VLOOKUP(D2067,Listen!$A$2:$G$45,7,FALSE),"-",E2067,"-",F2067,),CONCATENATE("AGr",VLOOKUP(D2067,Listen!$A$2:$G$45,7,FALSE),"-",E2067,"-",F2067)),"keine vollständige ID")</f>
        <v>keine vollständige ID</v>
      </c>
      <c r="C2067" s="359">
        <f>'[2]III_SAV-Details_NB'!B2073</f>
        <v>0</v>
      </c>
      <c r="D2067" s="359">
        <f>'[2]III_SAV-Details_NB'!C2073</f>
        <v>0</v>
      </c>
      <c r="E2067" s="359">
        <f>'[2]III_SAV-Details_NB'!D2073</f>
        <v>0</v>
      </c>
      <c r="F2067" s="490"/>
      <c r="G2067" s="281">
        <f>'[2]III_SAV-Details_NB'!X2073</f>
        <v>0</v>
      </c>
      <c r="H2067" s="281">
        <f t="shared" si="566"/>
        <v>0</v>
      </c>
      <c r="I2067" s="281">
        <f>IF(con_EOGJahr=2025,'[2]III_SAV-Details_NB'!AA2073,IF(con_EOGJahr=2026,'[2]III_SAV-Details_NB'!AB2073,'[2]III_SAV-Details_NB'!AC2073))</f>
        <v>0</v>
      </c>
      <c r="J2067" s="282"/>
      <c r="K2067" s="282"/>
      <c r="L2067" s="282"/>
      <c r="M2067" s="282"/>
      <c r="N2067" s="282"/>
      <c r="O2067" s="282"/>
      <c r="P2067" s="52">
        <f t="shared" si="567"/>
        <v>0</v>
      </c>
      <c r="Q2067" s="60"/>
      <c r="R2067" s="53">
        <f t="shared" si="573"/>
        <v>0</v>
      </c>
      <c r="S2067" s="59"/>
      <c r="T2067" s="61"/>
      <c r="U2067" s="342" t="str">
        <f t="shared" ref="U2067:U2130" si="577">+W2067</f>
        <v>k.A.</v>
      </c>
      <c r="V2067" s="343" t="str">
        <f t="shared" si="574"/>
        <v>k.A.</v>
      </c>
      <c r="W2067" s="343" t="str">
        <f>IFERROR(IF(OR($D2067="",$E2067=0,con_Ende=0),"k.A.",IF(VLOOKUP($D2067,rng_ND,5,0)="Nein",VLOOKUP($D2067,rng_ND,2,FALSE),MIN(VLOOKUP($D2067,rng_ND,2,FALSE),A_Stammdaten!$B$19-D_SAV!$E2067+1))),"k.A.")</f>
        <v>k.A.</v>
      </c>
      <c r="X2067" s="343" t="str">
        <f t="shared" si="575"/>
        <v>k.A.</v>
      </c>
      <c r="Y2067" s="62"/>
      <c r="Z2067" s="48">
        <f t="shared" si="576"/>
        <v>0</v>
      </c>
      <c r="AA2067" s="457"/>
      <c r="AB2067" s="55">
        <f t="shared" si="568"/>
        <v>0</v>
      </c>
      <c r="AC2067" s="55">
        <f>IF(A_Stammdaten!$B$25="ja",D_SAV!AA2067,D_SAV!AB2067)</f>
        <v>0</v>
      </c>
      <c r="AD2067" s="478">
        <f>IF(AC2067=0,0,IF(U2067-(con_EOGJahr-D_SAV!E2067)&lt;=0,AC2067,AC2067/V2067))</f>
        <v>0</v>
      </c>
      <c r="AE2067" s="478">
        <f>IFERROR(IF(AND(VLOOKUP(D2067,rng_ND,5,FALSE)="Ja",D_SAV!T2067="degressiv"),D_SAV!AC2067*Y2067/100,0),0)</f>
        <v>0</v>
      </c>
      <c r="AF2067" s="55">
        <f>IFERROR(IF(VLOOKUP(D2067,rng_ND,5,FALSE)="Ja",MAX(D_SAV!AD2067:AE2067),D_SAV!AD2067),0)</f>
        <v>0</v>
      </c>
      <c r="AG2067" s="55">
        <f t="shared" si="569"/>
        <v>0</v>
      </c>
      <c r="AH2067" s="55">
        <f t="shared" si="570"/>
        <v>0</v>
      </c>
      <c r="AI2067" s="55">
        <f t="shared" si="571"/>
        <v>0</v>
      </c>
      <c r="AJ2067" s="55">
        <f t="shared" si="572"/>
        <v>0</v>
      </c>
      <c r="AK2067" s="55">
        <f t="shared" si="563"/>
        <v>0</v>
      </c>
      <c r="AL2067" s="55">
        <f t="shared" si="564"/>
        <v>0</v>
      </c>
      <c r="AM2067" s="55">
        <f t="shared" si="565"/>
        <v>0</v>
      </c>
    </row>
    <row r="2068" spans="1:39" x14ac:dyDescent="0.25">
      <c r="A2068" s="47">
        <v>2064</v>
      </c>
      <c r="B2068" s="358" t="str">
        <f>IF(AND(E2068&lt;&gt;0,D2068&lt;&gt;0,F2068&lt;&gt;0),IF(C2068&lt;&gt;0,CONCATENATE(C2068,"-AGr",VLOOKUP(D2068,Listen!$A$2:$G$45,7,FALSE),"-",E2068,"-",F2068,),CONCATENATE("AGr",VLOOKUP(D2068,Listen!$A$2:$G$45,7,FALSE),"-",E2068,"-",F2068)),"keine vollständige ID")</f>
        <v>keine vollständige ID</v>
      </c>
      <c r="C2068" s="359">
        <f>'[2]III_SAV-Details_NB'!B2074</f>
        <v>0</v>
      </c>
      <c r="D2068" s="359">
        <f>'[2]III_SAV-Details_NB'!C2074</f>
        <v>0</v>
      </c>
      <c r="E2068" s="359">
        <f>'[2]III_SAV-Details_NB'!D2074</f>
        <v>0</v>
      </c>
      <c r="F2068" s="490"/>
      <c r="G2068" s="281">
        <f>'[2]III_SAV-Details_NB'!X2074</f>
        <v>0</v>
      </c>
      <c r="H2068" s="281">
        <f t="shared" si="566"/>
        <v>0</v>
      </c>
      <c r="I2068" s="281">
        <f>IF(con_EOGJahr=2025,'[2]III_SAV-Details_NB'!AA2074,IF(con_EOGJahr=2026,'[2]III_SAV-Details_NB'!AB2074,'[2]III_SAV-Details_NB'!AC2074))</f>
        <v>0</v>
      </c>
      <c r="J2068" s="282"/>
      <c r="K2068" s="282"/>
      <c r="L2068" s="282"/>
      <c r="M2068" s="282"/>
      <c r="N2068" s="282"/>
      <c r="O2068" s="282"/>
      <c r="P2068" s="52">
        <f t="shared" si="567"/>
        <v>0</v>
      </c>
      <c r="Q2068" s="60"/>
      <c r="R2068" s="53">
        <f t="shared" si="573"/>
        <v>0</v>
      </c>
      <c r="S2068" s="59"/>
      <c r="T2068" s="61"/>
      <c r="U2068" s="342" t="str">
        <f t="shared" si="577"/>
        <v>k.A.</v>
      </c>
      <c r="V2068" s="343" t="str">
        <f t="shared" si="574"/>
        <v>k.A.</v>
      </c>
      <c r="W2068" s="343" t="str">
        <f>IFERROR(IF(OR($D2068="",$E2068=0,con_Ende=0),"k.A.",IF(VLOOKUP($D2068,rng_ND,5,0)="Nein",VLOOKUP($D2068,rng_ND,2,FALSE),MIN(VLOOKUP($D2068,rng_ND,2,FALSE),A_Stammdaten!$B$19-D_SAV!$E2068+1))),"k.A.")</f>
        <v>k.A.</v>
      </c>
      <c r="X2068" s="343" t="str">
        <f t="shared" si="575"/>
        <v>k.A.</v>
      </c>
      <c r="Y2068" s="62"/>
      <c r="Z2068" s="48">
        <f t="shared" si="576"/>
        <v>0</v>
      </c>
      <c r="AA2068" s="457"/>
      <c r="AB2068" s="55">
        <f t="shared" si="568"/>
        <v>0</v>
      </c>
      <c r="AC2068" s="55">
        <f>IF(A_Stammdaten!$B$25="ja",D_SAV!AA2068,D_SAV!AB2068)</f>
        <v>0</v>
      </c>
      <c r="AD2068" s="478">
        <f>IF(AC2068=0,0,IF(U2068-(con_EOGJahr-D_SAV!E2068)&lt;=0,AC2068,AC2068/V2068))</f>
        <v>0</v>
      </c>
      <c r="AE2068" s="478">
        <f>IFERROR(IF(AND(VLOOKUP(D2068,rng_ND,5,FALSE)="Ja",D_SAV!T2068="degressiv"),D_SAV!AC2068*Y2068/100,0),0)</f>
        <v>0</v>
      </c>
      <c r="AF2068" s="55">
        <f>IFERROR(IF(VLOOKUP(D2068,rng_ND,5,FALSE)="Ja",MAX(D_SAV!AD2068:AE2068),D_SAV!AD2068),0)</f>
        <v>0</v>
      </c>
      <c r="AG2068" s="55">
        <f t="shared" si="569"/>
        <v>0</v>
      </c>
      <c r="AH2068" s="55">
        <f t="shared" si="570"/>
        <v>0</v>
      </c>
      <c r="AI2068" s="55">
        <f t="shared" si="571"/>
        <v>0</v>
      </c>
      <c r="AJ2068" s="55">
        <f t="shared" si="572"/>
        <v>0</v>
      </c>
      <c r="AK2068" s="55">
        <f t="shared" si="563"/>
        <v>0</v>
      </c>
      <c r="AL2068" s="55">
        <f t="shared" si="564"/>
        <v>0</v>
      </c>
      <c r="AM2068" s="55">
        <f t="shared" si="565"/>
        <v>0</v>
      </c>
    </row>
    <row r="2069" spans="1:39" x14ac:dyDescent="0.25">
      <c r="A2069" s="47">
        <v>2065</v>
      </c>
      <c r="B2069" s="358" t="str">
        <f>IF(AND(E2069&lt;&gt;0,D2069&lt;&gt;0,F2069&lt;&gt;0),IF(C2069&lt;&gt;0,CONCATENATE(C2069,"-AGr",VLOOKUP(D2069,Listen!$A$2:$G$45,7,FALSE),"-",E2069,"-",F2069,),CONCATENATE("AGr",VLOOKUP(D2069,Listen!$A$2:$G$45,7,FALSE),"-",E2069,"-",F2069)),"keine vollständige ID")</f>
        <v>keine vollständige ID</v>
      </c>
      <c r="C2069" s="359">
        <f>'[2]III_SAV-Details_NB'!B2075</f>
        <v>0</v>
      </c>
      <c r="D2069" s="359">
        <f>'[2]III_SAV-Details_NB'!C2075</f>
        <v>0</v>
      </c>
      <c r="E2069" s="359">
        <f>'[2]III_SAV-Details_NB'!D2075</f>
        <v>0</v>
      </c>
      <c r="F2069" s="490"/>
      <c r="G2069" s="281">
        <f>'[2]III_SAV-Details_NB'!X2075</f>
        <v>0</v>
      </c>
      <c r="H2069" s="281">
        <f t="shared" si="566"/>
        <v>0</v>
      </c>
      <c r="I2069" s="281">
        <f>IF(con_EOGJahr=2025,'[2]III_SAV-Details_NB'!AA2075,IF(con_EOGJahr=2026,'[2]III_SAV-Details_NB'!AB2075,'[2]III_SAV-Details_NB'!AC2075))</f>
        <v>0</v>
      </c>
      <c r="J2069" s="282"/>
      <c r="K2069" s="282"/>
      <c r="L2069" s="282"/>
      <c r="M2069" s="282"/>
      <c r="N2069" s="282"/>
      <c r="O2069" s="282"/>
      <c r="P2069" s="52">
        <f t="shared" si="567"/>
        <v>0</v>
      </c>
      <c r="Q2069" s="60"/>
      <c r="R2069" s="53">
        <f t="shared" si="573"/>
        <v>0</v>
      </c>
      <c r="S2069" s="59"/>
      <c r="T2069" s="61"/>
      <c r="U2069" s="342" t="str">
        <f t="shared" si="577"/>
        <v>k.A.</v>
      </c>
      <c r="V2069" s="343" t="str">
        <f t="shared" si="574"/>
        <v>k.A.</v>
      </c>
      <c r="W2069" s="343" t="str">
        <f>IFERROR(IF(OR($D2069="",$E2069=0,con_Ende=0),"k.A.",IF(VLOOKUP($D2069,rng_ND,5,0)="Nein",VLOOKUP($D2069,rng_ND,2,FALSE),MIN(VLOOKUP($D2069,rng_ND,2,FALSE),A_Stammdaten!$B$19-D_SAV!$E2069+1))),"k.A.")</f>
        <v>k.A.</v>
      </c>
      <c r="X2069" s="343" t="str">
        <f t="shared" si="575"/>
        <v>k.A.</v>
      </c>
      <c r="Y2069" s="62"/>
      <c r="Z2069" s="48">
        <f t="shared" si="576"/>
        <v>0</v>
      </c>
      <c r="AA2069" s="457"/>
      <c r="AB2069" s="55">
        <f t="shared" si="568"/>
        <v>0</v>
      </c>
      <c r="AC2069" s="55">
        <f>IF(A_Stammdaten!$B$25="ja",D_SAV!AA2069,D_SAV!AB2069)</f>
        <v>0</v>
      </c>
      <c r="AD2069" s="478">
        <f>IF(AC2069=0,0,IF(U2069-(con_EOGJahr-D_SAV!E2069)&lt;=0,AC2069,AC2069/V2069))</f>
        <v>0</v>
      </c>
      <c r="AE2069" s="478">
        <f>IFERROR(IF(AND(VLOOKUP(D2069,rng_ND,5,FALSE)="Ja",D_SAV!T2069="degressiv"),D_SAV!AC2069*Y2069/100,0),0)</f>
        <v>0</v>
      </c>
      <c r="AF2069" s="55">
        <f>IFERROR(IF(VLOOKUP(D2069,rng_ND,5,FALSE)="Ja",MAX(D_SAV!AD2069:AE2069),D_SAV!AD2069),0)</f>
        <v>0</v>
      </c>
      <c r="AG2069" s="55">
        <f t="shared" si="569"/>
        <v>0</v>
      </c>
      <c r="AH2069" s="55">
        <f t="shared" si="570"/>
        <v>0</v>
      </c>
      <c r="AI2069" s="55">
        <f t="shared" si="571"/>
        <v>0</v>
      </c>
      <c r="AJ2069" s="55">
        <f t="shared" si="572"/>
        <v>0</v>
      </c>
      <c r="AK2069" s="55">
        <f t="shared" si="563"/>
        <v>0</v>
      </c>
      <c r="AL2069" s="55">
        <f t="shared" si="564"/>
        <v>0</v>
      </c>
      <c r="AM2069" s="55">
        <f t="shared" si="565"/>
        <v>0</v>
      </c>
    </row>
    <row r="2070" spans="1:39" x14ac:dyDescent="0.25">
      <c r="A2070" s="47">
        <v>2066</v>
      </c>
      <c r="B2070" s="358" t="str">
        <f>IF(AND(E2070&lt;&gt;0,D2070&lt;&gt;0,F2070&lt;&gt;0),IF(C2070&lt;&gt;0,CONCATENATE(C2070,"-AGr",VLOOKUP(D2070,Listen!$A$2:$G$45,7,FALSE),"-",E2070,"-",F2070,),CONCATENATE("AGr",VLOOKUP(D2070,Listen!$A$2:$G$45,7,FALSE),"-",E2070,"-",F2070)),"keine vollständige ID")</f>
        <v>keine vollständige ID</v>
      </c>
      <c r="C2070" s="359">
        <f>'[2]III_SAV-Details_NB'!B2076</f>
        <v>0</v>
      </c>
      <c r="D2070" s="359">
        <f>'[2]III_SAV-Details_NB'!C2076</f>
        <v>0</v>
      </c>
      <c r="E2070" s="359">
        <f>'[2]III_SAV-Details_NB'!D2076</f>
        <v>0</v>
      </c>
      <c r="F2070" s="490"/>
      <c r="G2070" s="281">
        <f>'[2]III_SAV-Details_NB'!X2076</f>
        <v>0</v>
      </c>
      <c r="H2070" s="281">
        <f t="shared" si="566"/>
        <v>0</v>
      </c>
      <c r="I2070" s="281">
        <f>IF(con_EOGJahr=2025,'[2]III_SAV-Details_NB'!AA2076,IF(con_EOGJahr=2026,'[2]III_SAV-Details_NB'!AB2076,'[2]III_SAV-Details_NB'!AC2076))</f>
        <v>0</v>
      </c>
      <c r="J2070" s="282"/>
      <c r="K2070" s="282"/>
      <c r="L2070" s="282"/>
      <c r="M2070" s="282"/>
      <c r="N2070" s="282"/>
      <c r="O2070" s="282"/>
      <c r="P2070" s="52">
        <f t="shared" si="567"/>
        <v>0</v>
      </c>
      <c r="Q2070" s="60"/>
      <c r="R2070" s="53">
        <f t="shared" si="573"/>
        <v>0</v>
      </c>
      <c r="S2070" s="59"/>
      <c r="T2070" s="61"/>
      <c r="U2070" s="342" t="str">
        <f t="shared" si="577"/>
        <v>k.A.</v>
      </c>
      <c r="V2070" s="343" t="str">
        <f t="shared" si="574"/>
        <v>k.A.</v>
      </c>
      <c r="W2070" s="343" t="str">
        <f>IFERROR(IF(OR($D2070="",$E2070=0,con_Ende=0),"k.A.",IF(VLOOKUP($D2070,rng_ND,5,0)="Nein",VLOOKUP($D2070,rng_ND,2,FALSE),MIN(VLOOKUP($D2070,rng_ND,2,FALSE),A_Stammdaten!$B$19-D_SAV!$E2070+1))),"k.A.")</f>
        <v>k.A.</v>
      </c>
      <c r="X2070" s="343" t="str">
        <f t="shared" si="575"/>
        <v>k.A.</v>
      </c>
      <c r="Y2070" s="62"/>
      <c r="Z2070" s="48">
        <f t="shared" si="576"/>
        <v>0</v>
      </c>
      <c r="AA2070" s="457"/>
      <c r="AB2070" s="55">
        <f t="shared" si="568"/>
        <v>0</v>
      </c>
      <c r="AC2070" s="55">
        <f>IF(A_Stammdaten!$B$25="ja",D_SAV!AA2070,D_SAV!AB2070)</f>
        <v>0</v>
      </c>
      <c r="AD2070" s="478">
        <f>IF(AC2070=0,0,IF(U2070-(con_EOGJahr-D_SAV!E2070)&lt;=0,AC2070,AC2070/V2070))</f>
        <v>0</v>
      </c>
      <c r="AE2070" s="478">
        <f>IFERROR(IF(AND(VLOOKUP(D2070,rng_ND,5,FALSE)="Ja",D_SAV!T2070="degressiv"),D_SAV!AC2070*Y2070/100,0),0)</f>
        <v>0</v>
      </c>
      <c r="AF2070" s="55">
        <f>IFERROR(IF(VLOOKUP(D2070,rng_ND,5,FALSE)="Ja",MAX(D_SAV!AD2070:AE2070),D_SAV!AD2070),0)</f>
        <v>0</v>
      </c>
      <c r="AG2070" s="55">
        <f t="shared" si="569"/>
        <v>0</v>
      </c>
      <c r="AH2070" s="55">
        <f t="shared" si="570"/>
        <v>0</v>
      </c>
      <c r="AI2070" s="55">
        <f t="shared" si="571"/>
        <v>0</v>
      </c>
      <c r="AJ2070" s="55">
        <f t="shared" si="572"/>
        <v>0</v>
      </c>
      <c r="AK2070" s="55">
        <f t="shared" si="563"/>
        <v>0</v>
      </c>
      <c r="AL2070" s="55">
        <f t="shared" si="564"/>
        <v>0</v>
      </c>
      <c r="AM2070" s="55">
        <f t="shared" si="565"/>
        <v>0</v>
      </c>
    </row>
    <row r="2071" spans="1:39" x14ac:dyDescent="0.25">
      <c r="A2071" s="47">
        <v>2067</v>
      </c>
      <c r="B2071" s="358" t="str">
        <f>IF(AND(E2071&lt;&gt;0,D2071&lt;&gt;0,F2071&lt;&gt;0),IF(C2071&lt;&gt;0,CONCATENATE(C2071,"-AGr",VLOOKUP(D2071,Listen!$A$2:$G$45,7,FALSE),"-",E2071,"-",F2071,),CONCATENATE("AGr",VLOOKUP(D2071,Listen!$A$2:$G$45,7,FALSE),"-",E2071,"-",F2071)),"keine vollständige ID")</f>
        <v>keine vollständige ID</v>
      </c>
      <c r="C2071" s="359">
        <f>'[2]III_SAV-Details_NB'!B2077</f>
        <v>0</v>
      </c>
      <c r="D2071" s="359">
        <f>'[2]III_SAV-Details_NB'!C2077</f>
        <v>0</v>
      </c>
      <c r="E2071" s="359">
        <f>'[2]III_SAV-Details_NB'!D2077</f>
        <v>0</v>
      </c>
      <c r="F2071" s="490"/>
      <c r="G2071" s="281">
        <f>'[2]III_SAV-Details_NB'!X2077</f>
        <v>0</v>
      </c>
      <c r="H2071" s="281">
        <f t="shared" si="566"/>
        <v>0</v>
      </c>
      <c r="I2071" s="281">
        <f>IF(con_EOGJahr=2025,'[2]III_SAV-Details_NB'!AA2077,IF(con_EOGJahr=2026,'[2]III_SAV-Details_NB'!AB2077,'[2]III_SAV-Details_NB'!AC2077))</f>
        <v>0</v>
      </c>
      <c r="J2071" s="282"/>
      <c r="K2071" s="282"/>
      <c r="L2071" s="282"/>
      <c r="M2071" s="282"/>
      <c r="N2071" s="282"/>
      <c r="O2071" s="282"/>
      <c r="P2071" s="52">
        <f t="shared" si="567"/>
        <v>0</v>
      </c>
      <c r="Q2071" s="60"/>
      <c r="R2071" s="53">
        <f t="shared" si="573"/>
        <v>0</v>
      </c>
      <c r="S2071" s="59"/>
      <c r="T2071" s="61"/>
      <c r="U2071" s="342" t="str">
        <f t="shared" si="577"/>
        <v>k.A.</v>
      </c>
      <c r="V2071" s="343" t="str">
        <f t="shared" si="574"/>
        <v>k.A.</v>
      </c>
      <c r="W2071" s="343" t="str">
        <f>IFERROR(IF(OR($D2071="",$E2071=0,con_Ende=0),"k.A.",IF(VLOOKUP($D2071,rng_ND,5,0)="Nein",VLOOKUP($D2071,rng_ND,2,FALSE),MIN(VLOOKUP($D2071,rng_ND,2,FALSE),A_Stammdaten!$B$19-D_SAV!$E2071+1))),"k.A.")</f>
        <v>k.A.</v>
      </c>
      <c r="X2071" s="343" t="str">
        <f t="shared" si="575"/>
        <v>k.A.</v>
      </c>
      <c r="Y2071" s="62"/>
      <c r="Z2071" s="48">
        <f t="shared" si="576"/>
        <v>0</v>
      </c>
      <c r="AA2071" s="457"/>
      <c r="AB2071" s="55">
        <f t="shared" si="568"/>
        <v>0</v>
      </c>
      <c r="AC2071" s="55">
        <f>IF(A_Stammdaten!$B$25="ja",D_SAV!AA2071,D_SAV!AB2071)</f>
        <v>0</v>
      </c>
      <c r="AD2071" s="478">
        <f>IF(AC2071=0,0,IF(U2071-(con_EOGJahr-D_SAV!E2071)&lt;=0,AC2071,AC2071/V2071))</f>
        <v>0</v>
      </c>
      <c r="AE2071" s="478">
        <f>IFERROR(IF(AND(VLOOKUP(D2071,rng_ND,5,FALSE)="Ja",D_SAV!T2071="degressiv"),D_SAV!AC2071*Y2071/100,0),0)</f>
        <v>0</v>
      </c>
      <c r="AF2071" s="55">
        <f>IFERROR(IF(VLOOKUP(D2071,rng_ND,5,FALSE)="Ja",MAX(D_SAV!AD2071:AE2071),D_SAV!AD2071),0)</f>
        <v>0</v>
      </c>
      <c r="AG2071" s="55">
        <f t="shared" si="569"/>
        <v>0</v>
      </c>
      <c r="AH2071" s="55">
        <f t="shared" si="570"/>
        <v>0</v>
      </c>
      <c r="AI2071" s="55">
        <f t="shared" si="571"/>
        <v>0</v>
      </c>
      <c r="AJ2071" s="55">
        <f t="shared" si="572"/>
        <v>0</v>
      </c>
      <c r="AK2071" s="55">
        <f t="shared" si="563"/>
        <v>0</v>
      </c>
      <c r="AL2071" s="55">
        <f t="shared" si="564"/>
        <v>0</v>
      </c>
      <c r="AM2071" s="55">
        <f t="shared" si="565"/>
        <v>0</v>
      </c>
    </row>
    <row r="2072" spans="1:39" x14ac:dyDescent="0.25">
      <c r="A2072" s="47">
        <v>2068</v>
      </c>
      <c r="B2072" s="358" t="str">
        <f>IF(AND(E2072&lt;&gt;0,D2072&lt;&gt;0,F2072&lt;&gt;0),IF(C2072&lt;&gt;0,CONCATENATE(C2072,"-AGr",VLOOKUP(D2072,Listen!$A$2:$G$45,7,FALSE),"-",E2072,"-",F2072,),CONCATENATE("AGr",VLOOKUP(D2072,Listen!$A$2:$G$45,7,FALSE),"-",E2072,"-",F2072)),"keine vollständige ID")</f>
        <v>keine vollständige ID</v>
      </c>
      <c r="C2072" s="359">
        <f>'[2]III_SAV-Details_NB'!B2078</f>
        <v>0</v>
      </c>
      <c r="D2072" s="359">
        <f>'[2]III_SAV-Details_NB'!C2078</f>
        <v>0</v>
      </c>
      <c r="E2072" s="359">
        <f>'[2]III_SAV-Details_NB'!D2078</f>
        <v>0</v>
      </c>
      <c r="F2072" s="490"/>
      <c r="G2072" s="281">
        <f>'[2]III_SAV-Details_NB'!X2078</f>
        <v>0</v>
      </c>
      <c r="H2072" s="281">
        <f t="shared" si="566"/>
        <v>0</v>
      </c>
      <c r="I2072" s="281">
        <f>IF(con_EOGJahr=2025,'[2]III_SAV-Details_NB'!AA2078,IF(con_EOGJahr=2026,'[2]III_SAV-Details_NB'!AB2078,'[2]III_SAV-Details_NB'!AC2078))</f>
        <v>0</v>
      </c>
      <c r="J2072" s="282"/>
      <c r="K2072" s="282"/>
      <c r="L2072" s="282"/>
      <c r="M2072" s="282"/>
      <c r="N2072" s="282"/>
      <c r="O2072" s="282"/>
      <c r="P2072" s="52">
        <f t="shared" si="567"/>
        <v>0</v>
      </c>
      <c r="Q2072" s="60"/>
      <c r="R2072" s="53">
        <f t="shared" si="573"/>
        <v>0</v>
      </c>
      <c r="S2072" s="59"/>
      <c r="T2072" s="61"/>
      <c r="U2072" s="342" t="str">
        <f t="shared" si="577"/>
        <v>k.A.</v>
      </c>
      <c r="V2072" s="343" t="str">
        <f t="shared" si="574"/>
        <v>k.A.</v>
      </c>
      <c r="W2072" s="343" t="str">
        <f>IFERROR(IF(OR($D2072="",$E2072=0,con_Ende=0),"k.A.",IF(VLOOKUP($D2072,rng_ND,5,0)="Nein",VLOOKUP($D2072,rng_ND,2,FALSE),MIN(VLOOKUP($D2072,rng_ND,2,FALSE),A_Stammdaten!$B$19-D_SAV!$E2072+1))),"k.A.")</f>
        <v>k.A.</v>
      </c>
      <c r="X2072" s="343" t="str">
        <f t="shared" si="575"/>
        <v>k.A.</v>
      </c>
      <c r="Y2072" s="62"/>
      <c r="Z2072" s="48">
        <f t="shared" si="576"/>
        <v>0</v>
      </c>
      <c r="AA2072" s="457"/>
      <c r="AB2072" s="55">
        <f t="shared" si="568"/>
        <v>0</v>
      </c>
      <c r="AC2072" s="55">
        <f>IF(A_Stammdaten!$B$25="ja",D_SAV!AA2072,D_SAV!AB2072)</f>
        <v>0</v>
      </c>
      <c r="AD2072" s="478">
        <f>IF(AC2072=0,0,IF(U2072-(con_EOGJahr-D_SAV!E2072)&lt;=0,AC2072,AC2072/V2072))</f>
        <v>0</v>
      </c>
      <c r="AE2072" s="478">
        <f>IFERROR(IF(AND(VLOOKUP(D2072,rng_ND,5,FALSE)="Ja",D_SAV!T2072="degressiv"),D_SAV!AC2072*Y2072/100,0),0)</f>
        <v>0</v>
      </c>
      <c r="AF2072" s="55">
        <f>IFERROR(IF(VLOOKUP(D2072,rng_ND,5,FALSE)="Ja",MAX(D_SAV!AD2072:AE2072),D_SAV!AD2072),0)</f>
        <v>0</v>
      </c>
      <c r="AG2072" s="55">
        <f t="shared" si="569"/>
        <v>0</v>
      </c>
      <c r="AH2072" s="55">
        <f t="shared" si="570"/>
        <v>0</v>
      </c>
      <c r="AI2072" s="55">
        <f t="shared" si="571"/>
        <v>0</v>
      </c>
      <c r="AJ2072" s="55">
        <f t="shared" si="572"/>
        <v>0</v>
      </c>
      <c r="AK2072" s="55">
        <f t="shared" si="563"/>
        <v>0</v>
      </c>
      <c r="AL2072" s="55">
        <f t="shared" si="564"/>
        <v>0</v>
      </c>
      <c r="AM2072" s="55">
        <f t="shared" si="565"/>
        <v>0</v>
      </c>
    </row>
    <row r="2073" spans="1:39" x14ac:dyDescent="0.25">
      <c r="A2073" s="47">
        <v>2069</v>
      </c>
      <c r="B2073" s="358" t="str">
        <f>IF(AND(E2073&lt;&gt;0,D2073&lt;&gt;0,F2073&lt;&gt;0),IF(C2073&lt;&gt;0,CONCATENATE(C2073,"-AGr",VLOOKUP(D2073,Listen!$A$2:$G$45,7,FALSE),"-",E2073,"-",F2073,),CONCATENATE("AGr",VLOOKUP(D2073,Listen!$A$2:$G$45,7,FALSE),"-",E2073,"-",F2073)),"keine vollständige ID")</f>
        <v>keine vollständige ID</v>
      </c>
      <c r="C2073" s="359">
        <f>'[2]III_SAV-Details_NB'!B2079</f>
        <v>0</v>
      </c>
      <c r="D2073" s="359">
        <f>'[2]III_SAV-Details_NB'!C2079</f>
        <v>0</v>
      </c>
      <c r="E2073" s="359">
        <f>'[2]III_SAV-Details_NB'!D2079</f>
        <v>0</v>
      </c>
      <c r="F2073" s="490"/>
      <c r="G2073" s="281">
        <f>'[2]III_SAV-Details_NB'!X2079</f>
        <v>0</v>
      </c>
      <c r="H2073" s="281">
        <f t="shared" si="566"/>
        <v>0</v>
      </c>
      <c r="I2073" s="281">
        <f>IF(con_EOGJahr=2025,'[2]III_SAV-Details_NB'!AA2079,IF(con_EOGJahr=2026,'[2]III_SAV-Details_NB'!AB2079,'[2]III_SAV-Details_NB'!AC2079))</f>
        <v>0</v>
      </c>
      <c r="J2073" s="282"/>
      <c r="K2073" s="282"/>
      <c r="L2073" s="282"/>
      <c r="M2073" s="282"/>
      <c r="N2073" s="282"/>
      <c r="O2073" s="282"/>
      <c r="P2073" s="52">
        <f t="shared" si="567"/>
        <v>0</v>
      </c>
      <c r="Q2073" s="60"/>
      <c r="R2073" s="53">
        <f t="shared" si="573"/>
        <v>0</v>
      </c>
      <c r="S2073" s="59"/>
      <c r="T2073" s="61"/>
      <c r="U2073" s="342" t="str">
        <f t="shared" si="577"/>
        <v>k.A.</v>
      </c>
      <c r="V2073" s="343" t="str">
        <f t="shared" si="574"/>
        <v>k.A.</v>
      </c>
      <c r="W2073" s="343" t="str">
        <f>IFERROR(IF(OR($D2073="",$E2073=0,con_Ende=0),"k.A.",IF(VLOOKUP($D2073,rng_ND,5,0)="Nein",VLOOKUP($D2073,rng_ND,2,FALSE),MIN(VLOOKUP($D2073,rng_ND,2,FALSE),A_Stammdaten!$B$19-D_SAV!$E2073+1))),"k.A.")</f>
        <v>k.A.</v>
      </c>
      <c r="X2073" s="343" t="str">
        <f t="shared" si="575"/>
        <v>k.A.</v>
      </c>
      <c r="Y2073" s="62"/>
      <c r="Z2073" s="48">
        <f t="shared" si="576"/>
        <v>0</v>
      </c>
      <c r="AA2073" s="457"/>
      <c r="AB2073" s="55">
        <f t="shared" si="568"/>
        <v>0</v>
      </c>
      <c r="AC2073" s="55">
        <f>IF(A_Stammdaten!$B$25="ja",D_SAV!AA2073,D_SAV!AB2073)</f>
        <v>0</v>
      </c>
      <c r="AD2073" s="478">
        <f>IF(AC2073=0,0,IF(U2073-(con_EOGJahr-D_SAV!E2073)&lt;=0,AC2073,AC2073/V2073))</f>
        <v>0</v>
      </c>
      <c r="AE2073" s="478">
        <f>IFERROR(IF(AND(VLOOKUP(D2073,rng_ND,5,FALSE)="Ja",D_SAV!T2073="degressiv"),D_SAV!AC2073*Y2073/100,0),0)</f>
        <v>0</v>
      </c>
      <c r="AF2073" s="55">
        <f>IFERROR(IF(VLOOKUP(D2073,rng_ND,5,FALSE)="Ja",MAX(D_SAV!AD2073:AE2073),D_SAV!AD2073),0)</f>
        <v>0</v>
      </c>
      <c r="AG2073" s="55">
        <f t="shared" si="569"/>
        <v>0</v>
      </c>
      <c r="AH2073" s="55">
        <f t="shared" si="570"/>
        <v>0</v>
      </c>
      <c r="AI2073" s="55">
        <f t="shared" si="571"/>
        <v>0</v>
      </c>
      <c r="AJ2073" s="55">
        <f t="shared" si="572"/>
        <v>0</v>
      </c>
      <c r="AK2073" s="55">
        <f t="shared" si="563"/>
        <v>0</v>
      </c>
      <c r="AL2073" s="55">
        <f t="shared" si="564"/>
        <v>0</v>
      </c>
      <c r="AM2073" s="55">
        <f t="shared" si="565"/>
        <v>0</v>
      </c>
    </row>
    <row r="2074" spans="1:39" x14ac:dyDescent="0.25">
      <c r="A2074" s="47">
        <v>2070</v>
      </c>
      <c r="B2074" s="358" t="str">
        <f>IF(AND(E2074&lt;&gt;0,D2074&lt;&gt;0,F2074&lt;&gt;0),IF(C2074&lt;&gt;0,CONCATENATE(C2074,"-AGr",VLOOKUP(D2074,Listen!$A$2:$G$45,7,FALSE),"-",E2074,"-",F2074,),CONCATENATE("AGr",VLOOKUP(D2074,Listen!$A$2:$G$45,7,FALSE),"-",E2074,"-",F2074)),"keine vollständige ID")</f>
        <v>keine vollständige ID</v>
      </c>
      <c r="C2074" s="359">
        <f>'[2]III_SAV-Details_NB'!B2080</f>
        <v>0</v>
      </c>
      <c r="D2074" s="359">
        <f>'[2]III_SAV-Details_NB'!C2080</f>
        <v>0</v>
      </c>
      <c r="E2074" s="359">
        <f>'[2]III_SAV-Details_NB'!D2080</f>
        <v>0</v>
      </c>
      <c r="F2074" s="490"/>
      <c r="G2074" s="281">
        <f>'[2]III_SAV-Details_NB'!X2080</f>
        <v>0</v>
      </c>
      <c r="H2074" s="281">
        <f t="shared" si="566"/>
        <v>0</v>
      </c>
      <c r="I2074" s="281">
        <f>IF(con_EOGJahr=2025,'[2]III_SAV-Details_NB'!AA2080,IF(con_EOGJahr=2026,'[2]III_SAV-Details_NB'!AB2080,'[2]III_SAV-Details_NB'!AC2080))</f>
        <v>0</v>
      </c>
      <c r="J2074" s="282"/>
      <c r="K2074" s="282"/>
      <c r="L2074" s="282"/>
      <c r="M2074" s="282"/>
      <c r="N2074" s="282"/>
      <c r="O2074" s="282"/>
      <c r="P2074" s="52">
        <f t="shared" si="567"/>
        <v>0</v>
      </c>
      <c r="Q2074" s="60"/>
      <c r="R2074" s="53">
        <f t="shared" si="573"/>
        <v>0</v>
      </c>
      <c r="S2074" s="59"/>
      <c r="T2074" s="61"/>
      <c r="U2074" s="342" t="str">
        <f t="shared" si="577"/>
        <v>k.A.</v>
      </c>
      <c r="V2074" s="343" t="str">
        <f t="shared" si="574"/>
        <v>k.A.</v>
      </c>
      <c r="W2074" s="343" t="str">
        <f>IFERROR(IF(OR($D2074="",$E2074=0,con_Ende=0),"k.A.",IF(VLOOKUP($D2074,rng_ND,5,0)="Nein",VLOOKUP($D2074,rng_ND,2,FALSE),MIN(VLOOKUP($D2074,rng_ND,2,FALSE),A_Stammdaten!$B$19-D_SAV!$E2074+1))),"k.A.")</f>
        <v>k.A.</v>
      </c>
      <c r="X2074" s="343" t="str">
        <f t="shared" si="575"/>
        <v>k.A.</v>
      </c>
      <c r="Y2074" s="62"/>
      <c r="Z2074" s="48">
        <f t="shared" si="576"/>
        <v>0</v>
      </c>
      <c r="AA2074" s="457"/>
      <c r="AB2074" s="55">
        <f t="shared" si="568"/>
        <v>0</v>
      </c>
      <c r="AC2074" s="55">
        <f>IF(A_Stammdaten!$B$25="ja",D_SAV!AA2074,D_SAV!AB2074)</f>
        <v>0</v>
      </c>
      <c r="AD2074" s="478">
        <f>IF(AC2074=0,0,IF(U2074-(con_EOGJahr-D_SAV!E2074)&lt;=0,AC2074,AC2074/V2074))</f>
        <v>0</v>
      </c>
      <c r="AE2074" s="478">
        <f>IFERROR(IF(AND(VLOOKUP(D2074,rng_ND,5,FALSE)="Ja",D_SAV!T2074="degressiv"),D_SAV!AC2074*Y2074/100,0),0)</f>
        <v>0</v>
      </c>
      <c r="AF2074" s="55">
        <f>IFERROR(IF(VLOOKUP(D2074,rng_ND,5,FALSE)="Ja",MAX(D_SAV!AD2074:AE2074),D_SAV!AD2074),0)</f>
        <v>0</v>
      </c>
      <c r="AG2074" s="55">
        <f t="shared" si="569"/>
        <v>0</v>
      </c>
      <c r="AH2074" s="55">
        <f t="shared" si="570"/>
        <v>0</v>
      </c>
      <c r="AI2074" s="55">
        <f t="shared" si="571"/>
        <v>0</v>
      </c>
      <c r="AJ2074" s="55">
        <f t="shared" si="572"/>
        <v>0</v>
      </c>
      <c r="AK2074" s="55">
        <f t="shared" si="563"/>
        <v>0</v>
      </c>
      <c r="AL2074" s="55">
        <f t="shared" si="564"/>
        <v>0</v>
      </c>
      <c r="AM2074" s="55">
        <f t="shared" si="565"/>
        <v>0</v>
      </c>
    </row>
    <row r="2075" spans="1:39" x14ac:dyDescent="0.25">
      <c r="A2075" s="47">
        <v>2071</v>
      </c>
      <c r="B2075" s="358" t="str">
        <f>IF(AND(E2075&lt;&gt;0,D2075&lt;&gt;0,F2075&lt;&gt;0),IF(C2075&lt;&gt;0,CONCATENATE(C2075,"-AGr",VLOOKUP(D2075,Listen!$A$2:$G$45,7,FALSE),"-",E2075,"-",F2075,),CONCATENATE("AGr",VLOOKUP(D2075,Listen!$A$2:$G$45,7,FALSE),"-",E2075,"-",F2075)),"keine vollständige ID")</f>
        <v>keine vollständige ID</v>
      </c>
      <c r="C2075" s="359">
        <f>'[2]III_SAV-Details_NB'!B2081</f>
        <v>0</v>
      </c>
      <c r="D2075" s="359">
        <f>'[2]III_SAV-Details_NB'!C2081</f>
        <v>0</v>
      </c>
      <c r="E2075" s="359">
        <f>'[2]III_SAV-Details_NB'!D2081</f>
        <v>0</v>
      </c>
      <c r="F2075" s="490"/>
      <c r="G2075" s="281">
        <f>'[2]III_SAV-Details_NB'!X2081</f>
        <v>0</v>
      </c>
      <c r="H2075" s="281">
        <f t="shared" si="566"/>
        <v>0</v>
      </c>
      <c r="I2075" s="281">
        <f>IF(con_EOGJahr=2025,'[2]III_SAV-Details_NB'!AA2081,IF(con_EOGJahr=2026,'[2]III_SAV-Details_NB'!AB2081,'[2]III_SAV-Details_NB'!AC2081))</f>
        <v>0</v>
      </c>
      <c r="J2075" s="282"/>
      <c r="K2075" s="282"/>
      <c r="L2075" s="282"/>
      <c r="M2075" s="282"/>
      <c r="N2075" s="282"/>
      <c r="O2075" s="282"/>
      <c r="P2075" s="52">
        <f t="shared" si="567"/>
        <v>0</v>
      </c>
      <c r="Q2075" s="60"/>
      <c r="R2075" s="53">
        <f t="shared" si="573"/>
        <v>0</v>
      </c>
      <c r="S2075" s="59"/>
      <c r="T2075" s="61"/>
      <c r="U2075" s="342" t="str">
        <f t="shared" si="577"/>
        <v>k.A.</v>
      </c>
      <c r="V2075" s="343" t="str">
        <f t="shared" si="574"/>
        <v>k.A.</v>
      </c>
      <c r="W2075" s="343" t="str">
        <f>IFERROR(IF(OR($D2075="",$E2075=0,con_Ende=0),"k.A.",IF(VLOOKUP($D2075,rng_ND,5,0)="Nein",VLOOKUP($D2075,rng_ND,2,FALSE),MIN(VLOOKUP($D2075,rng_ND,2,FALSE),A_Stammdaten!$B$19-D_SAV!$E2075+1))),"k.A.")</f>
        <v>k.A.</v>
      </c>
      <c r="X2075" s="343" t="str">
        <f t="shared" si="575"/>
        <v>k.A.</v>
      </c>
      <c r="Y2075" s="62"/>
      <c r="Z2075" s="48">
        <f t="shared" si="576"/>
        <v>0</v>
      </c>
      <c r="AA2075" s="457"/>
      <c r="AB2075" s="55">
        <f t="shared" si="568"/>
        <v>0</v>
      </c>
      <c r="AC2075" s="55">
        <f>IF(A_Stammdaten!$B$25="ja",D_SAV!AA2075,D_SAV!AB2075)</f>
        <v>0</v>
      </c>
      <c r="AD2075" s="478">
        <f>IF(AC2075=0,0,IF(U2075-(con_EOGJahr-D_SAV!E2075)&lt;=0,AC2075,AC2075/V2075))</f>
        <v>0</v>
      </c>
      <c r="AE2075" s="478">
        <f>IFERROR(IF(AND(VLOOKUP(D2075,rng_ND,5,FALSE)="Ja",D_SAV!T2075="degressiv"),D_SAV!AC2075*Y2075/100,0),0)</f>
        <v>0</v>
      </c>
      <c r="AF2075" s="55">
        <f>IFERROR(IF(VLOOKUP(D2075,rng_ND,5,FALSE)="Ja",MAX(D_SAV!AD2075:AE2075),D_SAV!AD2075),0)</f>
        <v>0</v>
      </c>
      <c r="AG2075" s="55">
        <f t="shared" si="569"/>
        <v>0</v>
      </c>
      <c r="AH2075" s="55">
        <f t="shared" si="570"/>
        <v>0</v>
      </c>
      <c r="AI2075" s="55">
        <f t="shared" si="571"/>
        <v>0</v>
      </c>
      <c r="AJ2075" s="55">
        <f t="shared" si="572"/>
        <v>0</v>
      </c>
      <c r="AK2075" s="55">
        <f t="shared" si="563"/>
        <v>0</v>
      </c>
      <c r="AL2075" s="55">
        <f t="shared" si="564"/>
        <v>0</v>
      </c>
      <c r="AM2075" s="55">
        <f t="shared" si="565"/>
        <v>0</v>
      </c>
    </row>
    <row r="2076" spans="1:39" x14ac:dyDescent="0.25">
      <c r="A2076" s="47">
        <v>2072</v>
      </c>
      <c r="B2076" s="358" t="str">
        <f>IF(AND(E2076&lt;&gt;0,D2076&lt;&gt;0,F2076&lt;&gt;0),IF(C2076&lt;&gt;0,CONCATENATE(C2076,"-AGr",VLOOKUP(D2076,Listen!$A$2:$G$45,7,FALSE),"-",E2076,"-",F2076,),CONCATENATE("AGr",VLOOKUP(D2076,Listen!$A$2:$G$45,7,FALSE),"-",E2076,"-",F2076)),"keine vollständige ID")</f>
        <v>keine vollständige ID</v>
      </c>
      <c r="C2076" s="359">
        <f>'[2]III_SAV-Details_NB'!B2082</f>
        <v>0</v>
      </c>
      <c r="D2076" s="359">
        <f>'[2]III_SAV-Details_NB'!C2082</f>
        <v>0</v>
      </c>
      <c r="E2076" s="359">
        <f>'[2]III_SAV-Details_NB'!D2082</f>
        <v>0</v>
      </c>
      <c r="F2076" s="490"/>
      <c r="G2076" s="281">
        <f>'[2]III_SAV-Details_NB'!X2082</f>
        <v>0</v>
      </c>
      <c r="H2076" s="281">
        <f t="shared" si="566"/>
        <v>0</v>
      </c>
      <c r="I2076" s="281">
        <f>IF(con_EOGJahr=2025,'[2]III_SAV-Details_NB'!AA2082,IF(con_EOGJahr=2026,'[2]III_SAV-Details_NB'!AB2082,'[2]III_SAV-Details_NB'!AC2082))</f>
        <v>0</v>
      </c>
      <c r="J2076" s="282"/>
      <c r="K2076" s="282"/>
      <c r="L2076" s="282"/>
      <c r="M2076" s="282"/>
      <c r="N2076" s="282"/>
      <c r="O2076" s="282"/>
      <c r="P2076" s="52">
        <f t="shared" si="567"/>
        <v>0</v>
      </c>
      <c r="Q2076" s="60"/>
      <c r="R2076" s="53">
        <f t="shared" si="573"/>
        <v>0</v>
      </c>
      <c r="S2076" s="59"/>
      <c r="T2076" s="61"/>
      <c r="U2076" s="342" t="str">
        <f t="shared" si="577"/>
        <v>k.A.</v>
      </c>
      <c r="V2076" s="343" t="str">
        <f t="shared" si="574"/>
        <v>k.A.</v>
      </c>
      <c r="W2076" s="343" t="str">
        <f>IFERROR(IF(OR($D2076="",$E2076=0,con_Ende=0),"k.A.",IF(VLOOKUP($D2076,rng_ND,5,0)="Nein",VLOOKUP($D2076,rng_ND,2,FALSE),MIN(VLOOKUP($D2076,rng_ND,2,FALSE),A_Stammdaten!$B$19-D_SAV!$E2076+1))),"k.A.")</f>
        <v>k.A.</v>
      </c>
      <c r="X2076" s="343" t="str">
        <f t="shared" si="575"/>
        <v>k.A.</v>
      </c>
      <c r="Y2076" s="62"/>
      <c r="Z2076" s="48">
        <f t="shared" si="576"/>
        <v>0</v>
      </c>
      <c r="AA2076" s="457"/>
      <c r="AB2076" s="55">
        <f t="shared" si="568"/>
        <v>0</v>
      </c>
      <c r="AC2076" s="55">
        <f>IF(A_Stammdaten!$B$25="ja",D_SAV!AA2076,D_SAV!AB2076)</f>
        <v>0</v>
      </c>
      <c r="AD2076" s="478">
        <f>IF(AC2076=0,0,IF(U2076-(con_EOGJahr-D_SAV!E2076)&lt;=0,AC2076,AC2076/V2076))</f>
        <v>0</v>
      </c>
      <c r="AE2076" s="478">
        <f>IFERROR(IF(AND(VLOOKUP(D2076,rng_ND,5,FALSE)="Ja",D_SAV!T2076="degressiv"),D_SAV!AC2076*Y2076/100,0),0)</f>
        <v>0</v>
      </c>
      <c r="AF2076" s="55">
        <f>IFERROR(IF(VLOOKUP(D2076,rng_ND,5,FALSE)="Ja",MAX(D_SAV!AD2076:AE2076),D_SAV!AD2076),0)</f>
        <v>0</v>
      </c>
      <c r="AG2076" s="55">
        <f t="shared" si="569"/>
        <v>0</v>
      </c>
      <c r="AH2076" s="55">
        <f t="shared" si="570"/>
        <v>0</v>
      </c>
      <c r="AI2076" s="55">
        <f t="shared" si="571"/>
        <v>0</v>
      </c>
      <c r="AJ2076" s="55">
        <f t="shared" si="572"/>
        <v>0</v>
      </c>
      <c r="AK2076" s="55">
        <f t="shared" si="563"/>
        <v>0</v>
      </c>
      <c r="AL2076" s="55">
        <f t="shared" si="564"/>
        <v>0</v>
      </c>
      <c r="AM2076" s="55">
        <f t="shared" si="565"/>
        <v>0</v>
      </c>
    </row>
    <row r="2077" spans="1:39" x14ac:dyDescent="0.25">
      <c r="A2077" s="47">
        <v>2073</v>
      </c>
      <c r="B2077" s="358" t="str">
        <f>IF(AND(E2077&lt;&gt;0,D2077&lt;&gt;0,F2077&lt;&gt;0),IF(C2077&lt;&gt;0,CONCATENATE(C2077,"-AGr",VLOOKUP(D2077,Listen!$A$2:$G$45,7,FALSE),"-",E2077,"-",F2077,),CONCATENATE("AGr",VLOOKUP(D2077,Listen!$A$2:$G$45,7,FALSE),"-",E2077,"-",F2077)),"keine vollständige ID")</f>
        <v>keine vollständige ID</v>
      </c>
      <c r="C2077" s="359">
        <f>'[2]III_SAV-Details_NB'!B2083</f>
        <v>0</v>
      </c>
      <c r="D2077" s="359">
        <f>'[2]III_SAV-Details_NB'!C2083</f>
        <v>0</v>
      </c>
      <c r="E2077" s="359">
        <f>'[2]III_SAV-Details_NB'!D2083</f>
        <v>0</v>
      </c>
      <c r="F2077" s="490"/>
      <c r="G2077" s="281">
        <f>'[2]III_SAV-Details_NB'!X2083</f>
        <v>0</v>
      </c>
      <c r="H2077" s="281">
        <f t="shared" si="566"/>
        <v>0</v>
      </c>
      <c r="I2077" s="281">
        <f>IF(con_EOGJahr=2025,'[2]III_SAV-Details_NB'!AA2083,IF(con_EOGJahr=2026,'[2]III_SAV-Details_NB'!AB2083,'[2]III_SAV-Details_NB'!AC2083))</f>
        <v>0</v>
      </c>
      <c r="J2077" s="282"/>
      <c r="K2077" s="282"/>
      <c r="L2077" s="282"/>
      <c r="M2077" s="282"/>
      <c r="N2077" s="282"/>
      <c r="O2077" s="282"/>
      <c r="P2077" s="52">
        <f t="shared" si="567"/>
        <v>0</v>
      </c>
      <c r="Q2077" s="60"/>
      <c r="R2077" s="53">
        <f t="shared" si="573"/>
        <v>0</v>
      </c>
      <c r="S2077" s="59"/>
      <c r="T2077" s="61"/>
      <c r="U2077" s="342" t="str">
        <f t="shared" si="577"/>
        <v>k.A.</v>
      </c>
      <c r="V2077" s="343" t="str">
        <f t="shared" si="574"/>
        <v>k.A.</v>
      </c>
      <c r="W2077" s="343" t="str">
        <f>IFERROR(IF(OR($D2077="",$E2077=0,con_Ende=0),"k.A.",IF(VLOOKUP($D2077,rng_ND,5,0)="Nein",VLOOKUP($D2077,rng_ND,2,FALSE),MIN(VLOOKUP($D2077,rng_ND,2,FALSE),A_Stammdaten!$B$19-D_SAV!$E2077+1))),"k.A.")</f>
        <v>k.A.</v>
      </c>
      <c r="X2077" s="343" t="str">
        <f t="shared" si="575"/>
        <v>k.A.</v>
      </c>
      <c r="Y2077" s="62"/>
      <c r="Z2077" s="48">
        <f t="shared" si="576"/>
        <v>0</v>
      </c>
      <c r="AA2077" s="457"/>
      <c r="AB2077" s="55">
        <f t="shared" si="568"/>
        <v>0</v>
      </c>
      <c r="AC2077" s="55">
        <f>IF(A_Stammdaten!$B$25="ja",D_SAV!AA2077,D_SAV!AB2077)</f>
        <v>0</v>
      </c>
      <c r="AD2077" s="478">
        <f>IF(AC2077=0,0,IF(U2077-(con_EOGJahr-D_SAV!E2077)&lt;=0,AC2077,AC2077/V2077))</f>
        <v>0</v>
      </c>
      <c r="AE2077" s="478">
        <f>IFERROR(IF(AND(VLOOKUP(D2077,rng_ND,5,FALSE)="Ja",D_SAV!T2077="degressiv"),D_SAV!AC2077*Y2077/100,0),0)</f>
        <v>0</v>
      </c>
      <c r="AF2077" s="55">
        <f>IFERROR(IF(VLOOKUP(D2077,rng_ND,5,FALSE)="Ja",MAX(D_SAV!AD2077:AE2077),D_SAV!AD2077),0)</f>
        <v>0</v>
      </c>
      <c r="AG2077" s="55">
        <f t="shared" si="569"/>
        <v>0</v>
      </c>
      <c r="AH2077" s="55">
        <f t="shared" si="570"/>
        <v>0</v>
      </c>
      <c r="AI2077" s="55">
        <f t="shared" si="571"/>
        <v>0</v>
      </c>
      <c r="AJ2077" s="55">
        <f t="shared" si="572"/>
        <v>0</v>
      </c>
      <c r="AK2077" s="55">
        <f t="shared" si="563"/>
        <v>0</v>
      </c>
      <c r="AL2077" s="55">
        <f t="shared" si="564"/>
        <v>0</v>
      </c>
      <c r="AM2077" s="55">
        <f t="shared" si="565"/>
        <v>0</v>
      </c>
    </row>
    <row r="2078" spans="1:39" x14ac:dyDescent="0.25">
      <c r="A2078" s="47">
        <v>2074</v>
      </c>
      <c r="B2078" s="358" t="str">
        <f>IF(AND(E2078&lt;&gt;0,D2078&lt;&gt;0,F2078&lt;&gt;0),IF(C2078&lt;&gt;0,CONCATENATE(C2078,"-AGr",VLOOKUP(D2078,Listen!$A$2:$G$45,7,FALSE),"-",E2078,"-",F2078,),CONCATENATE("AGr",VLOOKUP(D2078,Listen!$A$2:$G$45,7,FALSE),"-",E2078,"-",F2078)),"keine vollständige ID")</f>
        <v>keine vollständige ID</v>
      </c>
      <c r="C2078" s="359">
        <f>'[2]III_SAV-Details_NB'!B2084</f>
        <v>0</v>
      </c>
      <c r="D2078" s="359">
        <f>'[2]III_SAV-Details_NB'!C2084</f>
        <v>0</v>
      </c>
      <c r="E2078" s="359">
        <f>'[2]III_SAV-Details_NB'!D2084</f>
        <v>0</v>
      </c>
      <c r="F2078" s="490"/>
      <c r="G2078" s="281">
        <f>'[2]III_SAV-Details_NB'!X2084</f>
        <v>0</v>
      </c>
      <c r="H2078" s="281">
        <f t="shared" si="566"/>
        <v>0</v>
      </c>
      <c r="I2078" s="281">
        <f>IF(con_EOGJahr=2025,'[2]III_SAV-Details_NB'!AA2084,IF(con_EOGJahr=2026,'[2]III_SAV-Details_NB'!AB2084,'[2]III_SAV-Details_NB'!AC2084))</f>
        <v>0</v>
      </c>
      <c r="J2078" s="282"/>
      <c r="K2078" s="282"/>
      <c r="L2078" s="282"/>
      <c r="M2078" s="282"/>
      <c r="N2078" s="282"/>
      <c r="O2078" s="282"/>
      <c r="P2078" s="52">
        <f t="shared" si="567"/>
        <v>0</v>
      </c>
      <c r="Q2078" s="60"/>
      <c r="R2078" s="53">
        <f t="shared" si="573"/>
        <v>0</v>
      </c>
      <c r="S2078" s="59"/>
      <c r="T2078" s="61"/>
      <c r="U2078" s="342" t="str">
        <f t="shared" si="577"/>
        <v>k.A.</v>
      </c>
      <c r="V2078" s="343" t="str">
        <f t="shared" si="574"/>
        <v>k.A.</v>
      </c>
      <c r="W2078" s="343" t="str">
        <f>IFERROR(IF(OR($D2078="",$E2078=0,con_Ende=0),"k.A.",IF(VLOOKUP($D2078,rng_ND,5,0)="Nein",VLOOKUP($D2078,rng_ND,2,FALSE),MIN(VLOOKUP($D2078,rng_ND,2,FALSE),A_Stammdaten!$B$19-D_SAV!$E2078+1))),"k.A.")</f>
        <v>k.A.</v>
      </c>
      <c r="X2078" s="343" t="str">
        <f t="shared" si="575"/>
        <v>k.A.</v>
      </c>
      <c r="Y2078" s="62"/>
      <c r="Z2078" s="48">
        <f t="shared" si="576"/>
        <v>0</v>
      </c>
      <c r="AA2078" s="457"/>
      <c r="AB2078" s="55">
        <f t="shared" si="568"/>
        <v>0</v>
      </c>
      <c r="AC2078" s="55">
        <f>IF(A_Stammdaten!$B$25="ja",D_SAV!AA2078,D_SAV!AB2078)</f>
        <v>0</v>
      </c>
      <c r="AD2078" s="478">
        <f>IF(AC2078=0,0,IF(U2078-(con_EOGJahr-D_SAV!E2078)&lt;=0,AC2078,AC2078/V2078))</f>
        <v>0</v>
      </c>
      <c r="AE2078" s="478">
        <f>IFERROR(IF(AND(VLOOKUP(D2078,rng_ND,5,FALSE)="Ja",D_SAV!T2078="degressiv"),D_SAV!AC2078*Y2078/100,0),0)</f>
        <v>0</v>
      </c>
      <c r="AF2078" s="55">
        <f>IFERROR(IF(VLOOKUP(D2078,rng_ND,5,FALSE)="Ja",MAX(D_SAV!AD2078:AE2078),D_SAV!AD2078),0)</f>
        <v>0</v>
      </c>
      <c r="AG2078" s="55">
        <f t="shared" si="569"/>
        <v>0</v>
      </c>
      <c r="AH2078" s="55">
        <f t="shared" si="570"/>
        <v>0</v>
      </c>
      <c r="AI2078" s="55">
        <f t="shared" si="571"/>
        <v>0</v>
      </c>
      <c r="AJ2078" s="55">
        <f t="shared" si="572"/>
        <v>0</v>
      </c>
      <c r="AK2078" s="55">
        <f t="shared" si="563"/>
        <v>0</v>
      </c>
      <c r="AL2078" s="55">
        <f t="shared" si="564"/>
        <v>0</v>
      </c>
      <c r="AM2078" s="55">
        <f t="shared" si="565"/>
        <v>0</v>
      </c>
    </row>
    <row r="2079" spans="1:39" x14ac:dyDescent="0.25">
      <c r="A2079" s="47">
        <v>2075</v>
      </c>
      <c r="B2079" s="358" t="str">
        <f>IF(AND(E2079&lt;&gt;0,D2079&lt;&gt;0,F2079&lt;&gt;0),IF(C2079&lt;&gt;0,CONCATENATE(C2079,"-AGr",VLOOKUP(D2079,Listen!$A$2:$G$45,7,FALSE),"-",E2079,"-",F2079,),CONCATENATE("AGr",VLOOKUP(D2079,Listen!$A$2:$G$45,7,FALSE),"-",E2079,"-",F2079)),"keine vollständige ID")</f>
        <v>keine vollständige ID</v>
      </c>
      <c r="C2079" s="359">
        <f>'[2]III_SAV-Details_NB'!B2085</f>
        <v>0</v>
      </c>
      <c r="D2079" s="359">
        <f>'[2]III_SAV-Details_NB'!C2085</f>
        <v>0</v>
      </c>
      <c r="E2079" s="359">
        <f>'[2]III_SAV-Details_NB'!D2085</f>
        <v>0</v>
      </c>
      <c r="F2079" s="490"/>
      <c r="G2079" s="281">
        <f>'[2]III_SAV-Details_NB'!X2085</f>
        <v>0</v>
      </c>
      <c r="H2079" s="281">
        <f t="shared" si="566"/>
        <v>0</v>
      </c>
      <c r="I2079" s="281">
        <f>IF(con_EOGJahr=2025,'[2]III_SAV-Details_NB'!AA2085,IF(con_EOGJahr=2026,'[2]III_SAV-Details_NB'!AB2085,'[2]III_SAV-Details_NB'!AC2085))</f>
        <v>0</v>
      </c>
      <c r="J2079" s="282"/>
      <c r="K2079" s="282"/>
      <c r="L2079" s="282"/>
      <c r="M2079" s="282"/>
      <c r="N2079" s="282"/>
      <c r="O2079" s="282"/>
      <c r="P2079" s="52">
        <f t="shared" si="567"/>
        <v>0</v>
      </c>
      <c r="Q2079" s="60"/>
      <c r="R2079" s="53">
        <f t="shared" si="573"/>
        <v>0</v>
      </c>
      <c r="S2079" s="59"/>
      <c r="T2079" s="61"/>
      <c r="U2079" s="342" t="str">
        <f t="shared" si="577"/>
        <v>k.A.</v>
      </c>
      <c r="V2079" s="343" t="str">
        <f t="shared" si="574"/>
        <v>k.A.</v>
      </c>
      <c r="W2079" s="343" t="str">
        <f>IFERROR(IF(OR($D2079="",$E2079=0,con_Ende=0),"k.A.",IF(VLOOKUP($D2079,rng_ND,5,0)="Nein",VLOOKUP($D2079,rng_ND,2,FALSE),MIN(VLOOKUP($D2079,rng_ND,2,FALSE),A_Stammdaten!$B$19-D_SAV!$E2079+1))),"k.A.")</f>
        <v>k.A.</v>
      </c>
      <c r="X2079" s="343" t="str">
        <f t="shared" si="575"/>
        <v>k.A.</v>
      </c>
      <c r="Y2079" s="62"/>
      <c r="Z2079" s="48">
        <f t="shared" si="576"/>
        <v>0</v>
      </c>
      <c r="AA2079" s="457"/>
      <c r="AB2079" s="55">
        <f t="shared" si="568"/>
        <v>0</v>
      </c>
      <c r="AC2079" s="55">
        <f>IF(A_Stammdaten!$B$25="ja",D_SAV!AA2079,D_SAV!AB2079)</f>
        <v>0</v>
      </c>
      <c r="AD2079" s="478">
        <f>IF(AC2079=0,0,IF(U2079-(con_EOGJahr-D_SAV!E2079)&lt;=0,AC2079,AC2079/V2079))</f>
        <v>0</v>
      </c>
      <c r="AE2079" s="478">
        <f>IFERROR(IF(AND(VLOOKUP(D2079,rng_ND,5,FALSE)="Ja",D_SAV!T2079="degressiv"),D_SAV!AC2079*Y2079/100,0),0)</f>
        <v>0</v>
      </c>
      <c r="AF2079" s="55">
        <f>IFERROR(IF(VLOOKUP(D2079,rng_ND,5,FALSE)="Ja",MAX(D_SAV!AD2079:AE2079),D_SAV!AD2079),0)</f>
        <v>0</v>
      </c>
      <c r="AG2079" s="55">
        <f t="shared" si="569"/>
        <v>0</v>
      </c>
      <c r="AH2079" s="55">
        <f t="shared" si="570"/>
        <v>0</v>
      </c>
      <c r="AI2079" s="55">
        <f t="shared" si="571"/>
        <v>0</v>
      </c>
      <c r="AJ2079" s="55">
        <f t="shared" si="572"/>
        <v>0</v>
      </c>
      <c r="AK2079" s="55">
        <f t="shared" si="563"/>
        <v>0</v>
      </c>
      <c r="AL2079" s="55">
        <f t="shared" si="564"/>
        <v>0</v>
      </c>
      <c r="AM2079" s="55">
        <f t="shared" si="565"/>
        <v>0</v>
      </c>
    </row>
    <row r="2080" spans="1:39" x14ac:dyDescent="0.25">
      <c r="A2080" s="47">
        <v>2076</v>
      </c>
      <c r="B2080" s="358" t="str">
        <f>IF(AND(E2080&lt;&gt;0,D2080&lt;&gt;0,F2080&lt;&gt;0),IF(C2080&lt;&gt;0,CONCATENATE(C2080,"-AGr",VLOOKUP(D2080,Listen!$A$2:$G$45,7,FALSE),"-",E2080,"-",F2080,),CONCATENATE("AGr",VLOOKUP(D2080,Listen!$A$2:$G$45,7,FALSE),"-",E2080,"-",F2080)),"keine vollständige ID")</f>
        <v>keine vollständige ID</v>
      </c>
      <c r="C2080" s="359">
        <f>'[2]III_SAV-Details_NB'!B2086</f>
        <v>0</v>
      </c>
      <c r="D2080" s="359">
        <f>'[2]III_SAV-Details_NB'!C2086</f>
        <v>0</v>
      </c>
      <c r="E2080" s="359">
        <f>'[2]III_SAV-Details_NB'!D2086</f>
        <v>0</v>
      </c>
      <c r="F2080" s="490"/>
      <c r="G2080" s="281">
        <f>'[2]III_SAV-Details_NB'!X2086</f>
        <v>0</v>
      </c>
      <c r="H2080" s="281">
        <f t="shared" si="566"/>
        <v>0</v>
      </c>
      <c r="I2080" s="281">
        <f>IF(con_EOGJahr=2025,'[2]III_SAV-Details_NB'!AA2086,IF(con_EOGJahr=2026,'[2]III_SAV-Details_NB'!AB2086,'[2]III_SAV-Details_NB'!AC2086))</f>
        <v>0</v>
      </c>
      <c r="J2080" s="282"/>
      <c r="K2080" s="282"/>
      <c r="L2080" s="282"/>
      <c r="M2080" s="282"/>
      <c r="N2080" s="282"/>
      <c r="O2080" s="282"/>
      <c r="P2080" s="52">
        <f t="shared" si="567"/>
        <v>0</v>
      </c>
      <c r="Q2080" s="60"/>
      <c r="R2080" s="53">
        <f t="shared" si="573"/>
        <v>0</v>
      </c>
      <c r="S2080" s="59"/>
      <c r="T2080" s="61"/>
      <c r="U2080" s="342" t="str">
        <f t="shared" si="577"/>
        <v>k.A.</v>
      </c>
      <c r="V2080" s="343" t="str">
        <f t="shared" si="574"/>
        <v>k.A.</v>
      </c>
      <c r="W2080" s="343" t="str">
        <f>IFERROR(IF(OR($D2080="",$E2080=0,con_Ende=0),"k.A.",IF(VLOOKUP($D2080,rng_ND,5,0)="Nein",VLOOKUP($D2080,rng_ND,2,FALSE),MIN(VLOOKUP($D2080,rng_ND,2,FALSE),A_Stammdaten!$B$19-D_SAV!$E2080+1))),"k.A.")</f>
        <v>k.A.</v>
      </c>
      <c r="X2080" s="343" t="str">
        <f t="shared" si="575"/>
        <v>k.A.</v>
      </c>
      <c r="Y2080" s="62"/>
      <c r="Z2080" s="48">
        <f t="shared" si="576"/>
        <v>0</v>
      </c>
      <c r="AA2080" s="457"/>
      <c r="AB2080" s="55">
        <f t="shared" si="568"/>
        <v>0</v>
      </c>
      <c r="AC2080" s="55">
        <f>IF(A_Stammdaten!$B$25="ja",D_SAV!AA2080,D_SAV!AB2080)</f>
        <v>0</v>
      </c>
      <c r="AD2080" s="478">
        <f>IF(AC2080=0,0,IF(U2080-(con_EOGJahr-D_SAV!E2080)&lt;=0,AC2080,AC2080/V2080))</f>
        <v>0</v>
      </c>
      <c r="AE2080" s="478">
        <f>IFERROR(IF(AND(VLOOKUP(D2080,rng_ND,5,FALSE)="Ja",D_SAV!T2080="degressiv"),D_SAV!AC2080*Y2080/100,0),0)</f>
        <v>0</v>
      </c>
      <c r="AF2080" s="55">
        <f>IFERROR(IF(VLOOKUP(D2080,rng_ND,5,FALSE)="Ja",MAX(D_SAV!AD2080:AE2080),D_SAV!AD2080),0)</f>
        <v>0</v>
      </c>
      <c r="AG2080" s="55">
        <f t="shared" si="569"/>
        <v>0</v>
      </c>
      <c r="AH2080" s="55">
        <f t="shared" si="570"/>
        <v>0</v>
      </c>
      <c r="AI2080" s="55">
        <f t="shared" si="571"/>
        <v>0</v>
      </c>
      <c r="AJ2080" s="55">
        <f t="shared" si="572"/>
        <v>0</v>
      </c>
      <c r="AK2080" s="55">
        <f t="shared" si="563"/>
        <v>0</v>
      </c>
      <c r="AL2080" s="55">
        <f t="shared" si="564"/>
        <v>0</v>
      </c>
      <c r="AM2080" s="55">
        <f t="shared" si="565"/>
        <v>0</v>
      </c>
    </row>
    <row r="2081" spans="1:39" x14ac:dyDescent="0.25">
      <c r="A2081" s="47">
        <v>2077</v>
      </c>
      <c r="B2081" s="358" t="str">
        <f>IF(AND(E2081&lt;&gt;0,D2081&lt;&gt;0,F2081&lt;&gt;0),IF(C2081&lt;&gt;0,CONCATENATE(C2081,"-AGr",VLOOKUP(D2081,Listen!$A$2:$G$45,7,FALSE),"-",E2081,"-",F2081,),CONCATENATE("AGr",VLOOKUP(D2081,Listen!$A$2:$G$45,7,FALSE),"-",E2081,"-",F2081)),"keine vollständige ID")</f>
        <v>keine vollständige ID</v>
      </c>
      <c r="C2081" s="359">
        <f>'[2]III_SAV-Details_NB'!B2087</f>
        <v>0</v>
      </c>
      <c r="D2081" s="359">
        <f>'[2]III_SAV-Details_NB'!C2087</f>
        <v>0</v>
      </c>
      <c r="E2081" s="359">
        <f>'[2]III_SAV-Details_NB'!D2087</f>
        <v>0</v>
      </c>
      <c r="F2081" s="490"/>
      <c r="G2081" s="281">
        <f>'[2]III_SAV-Details_NB'!X2087</f>
        <v>0</v>
      </c>
      <c r="H2081" s="281">
        <f t="shared" si="566"/>
        <v>0</v>
      </c>
      <c r="I2081" s="281">
        <f>IF(con_EOGJahr=2025,'[2]III_SAV-Details_NB'!AA2087,IF(con_EOGJahr=2026,'[2]III_SAV-Details_NB'!AB2087,'[2]III_SAV-Details_NB'!AC2087))</f>
        <v>0</v>
      </c>
      <c r="J2081" s="282"/>
      <c r="K2081" s="282"/>
      <c r="L2081" s="282"/>
      <c r="M2081" s="282"/>
      <c r="N2081" s="282"/>
      <c r="O2081" s="282"/>
      <c r="P2081" s="52">
        <f t="shared" si="567"/>
        <v>0</v>
      </c>
      <c r="Q2081" s="60"/>
      <c r="R2081" s="53">
        <f t="shared" si="573"/>
        <v>0</v>
      </c>
      <c r="S2081" s="59"/>
      <c r="T2081" s="61"/>
      <c r="U2081" s="342" t="str">
        <f t="shared" si="577"/>
        <v>k.A.</v>
      </c>
      <c r="V2081" s="343" t="str">
        <f t="shared" si="574"/>
        <v>k.A.</v>
      </c>
      <c r="W2081" s="343" t="str">
        <f>IFERROR(IF(OR($D2081="",$E2081=0,con_Ende=0),"k.A.",IF(VLOOKUP($D2081,rng_ND,5,0)="Nein",VLOOKUP($D2081,rng_ND,2,FALSE),MIN(VLOOKUP($D2081,rng_ND,2,FALSE),A_Stammdaten!$B$19-D_SAV!$E2081+1))),"k.A.")</f>
        <v>k.A.</v>
      </c>
      <c r="X2081" s="343" t="str">
        <f t="shared" si="575"/>
        <v>k.A.</v>
      </c>
      <c r="Y2081" s="62"/>
      <c r="Z2081" s="48">
        <f t="shared" si="576"/>
        <v>0</v>
      </c>
      <c r="AA2081" s="457"/>
      <c r="AB2081" s="55">
        <f t="shared" si="568"/>
        <v>0</v>
      </c>
      <c r="AC2081" s="55">
        <f>IF(A_Stammdaten!$B$25="ja",D_SAV!AA2081,D_SAV!AB2081)</f>
        <v>0</v>
      </c>
      <c r="AD2081" s="478">
        <f>IF(AC2081=0,0,IF(U2081-(con_EOGJahr-D_SAV!E2081)&lt;=0,AC2081,AC2081/V2081))</f>
        <v>0</v>
      </c>
      <c r="AE2081" s="478">
        <f>IFERROR(IF(AND(VLOOKUP(D2081,rng_ND,5,FALSE)="Ja",D_SAV!T2081="degressiv"),D_SAV!AC2081*Y2081/100,0),0)</f>
        <v>0</v>
      </c>
      <c r="AF2081" s="55">
        <f>IFERROR(IF(VLOOKUP(D2081,rng_ND,5,FALSE)="Ja",MAX(D_SAV!AD2081:AE2081),D_SAV!AD2081),0)</f>
        <v>0</v>
      </c>
      <c r="AG2081" s="55">
        <f t="shared" si="569"/>
        <v>0</v>
      </c>
      <c r="AH2081" s="55">
        <f t="shared" si="570"/>
        <v>0</v>
      </c>
      <c r="AI2081" s="55">
        <f t="shared" si="571"/>
        <v>0</v>
      </c>
      <c r="AJ2081" s="55">
        <f t="shared" si="572"/>
        <v>0</v>
      </c>
      <c r="AK2081" s="55">
        <f t="shared" si="563"/>
        <v>0</v>
      </c>
      <c r="AL2081" s="55">
        <f t="shared" si="564"/>
        <v>0</v>
      </c>
      <c r="AM2081" s="55">
        <f t="shared" si="565"/>
        <v>0</v>
      </c>
    </row>
    <row r="2082" spans="1:39" x14ac:dyDescent="0.25">
      <c r="A2082" s="47">
        <v>2078</v>
      </c>
      <c r="B2082" s="358" t="str">
        <f>IF(AND(E2082&lt;&gt;0,D2082&lt;&gt;0,F2082&lt;&gt;0),IF(C2082&lt;&gt;0,CONCATENATE(C2082,"-AGr",VLOOKUP(D2082,Listen!$A$2:$G$45,7,FALSE),"-",E2082,"-",F2082,),CONCATENATE("AGr",VLOOKUP(D2082,Listen!$A$2:$G$45,7,FALSE),"-",E2082,"-",F2082)),"keine vollständige ID")</f>
        <v>keine vollständige ID</v>
      </c>
      <c r="C2082" s="359">
        <f>'[2]III_SAV-Details_NB'!B2088</f>
        <v>0</v>
      </c>
      <c r="D2082" s="359">
        <f>'[2]III_SAV-Details_NB'!C2088</f>
        <v>0</v>
      </c>
      <c r="E2082" s="359">
        <f>'[2]III_SAV-Details_NB'!D2088</f>
        <v>0</v>
      </c>
      <c r="F2082" s="490"/>
      <c r="G2082" s="281">
        <f>'[2]III_SAV-Details_NB'!X2088</f>
        <v>0</v>
      </c>
      <c r="H2082" s="281">
        <f t="shared" si="566"/>
        <v>0</v>
      </c>
      <c r="I2082" s="281">
        <f>IF(con_EOGJahr=2025,'[2]III_SAV-Details_NB'!AA2088,IF(con_EOGJahr=2026,'[2]III_SAV-Details_NB'!AB2088,'[2]III_SAV-Details_NB'!AC2088))</f>
        <v>0</v>
      </c>
      <c r="J2082" s="282"/>
      <c r="K2082" s="282"/>
      <c r="L2082" s="282"/>
      <c r="M2082" s="282"/>
      <c r="N2082" s="282"/>
      <c r="O2082" s="282"/>
      <c r="P2082" s="52">
        <f t="shared" si="567"/>
        <v>0</v>
      </c>
      <c r="Q2082" s="60"/>
      <c r="R2082" s="53">
        <f t="shared" si="573"/>
        <v>0</v>
      </c>
      <c r="S2082" s="59"/>
      <c r="T2082" s="61"/>
      <c r="U2082" s="342" t="str">
        <f t="shared" si="577"/>
        <v>k.A.</v>
      </c>
      <c r="V2082" s="343" t="str">
        <f t="shared" si="574"/>
        <v>k.A.</v>
      </c>
      <c r="W2082" s="343" t="str">
        <f>IFERROR(IF(OR($D2082="",$E2082=0,con_Ende=0),"k.A.",IF(VLOOKUP($D2082,rng_ND,5,0)="Nein",VLOOKUP($D2082,rng_ND,2,FALSE),MIN(VLOOKUP($D2082,rng_ND,2,FALSE),A_Stammdaten!$B$19-D_SAV!$E2082+1))),"k.A.")</f>
        <v>k.A.</v>
      </c>
      <c r="X2082" s="343" t="str">
        <f t="shared" si="575"/>
        <v>k.A.</v>
      </c>
      <c r="Y2082" s="62"/>
      <c r="Z2082" s="48">
        <f t="shared" si="576"/>
        <v>0</v>
      </c>
      <c r="AA2082" s="457"/>
      <c r="AB2082" s="55">
        <f t="shared" si="568"/>
        <v>0</v>
      </c>
      <c r="AC2082" s="55">
        <f>IF(A_Stammdaten!$B$25="ja",D_SAV!AA2082,D_SAV!AB2082)</f>
        <v>0</v>
      </c>
      <c r="AD2082" s="478">
        <f>IF(AC2082=0,0,IF(U2082-(con_EOGJahr-D_SAV!E2082)&lt;=0,AC2082,AC2082/V2082))</f>
        <v>0</v>
      </c>
      <c r="AE2082" s="478">
        <f>IFERROR(IF(AND(VLOOKUP(D2082,rng_ND,5,FALSE)="Ja",D_SAV!T2082="degressiv"),D_SAV!AC2082*Y2082/100,0),0)</f>
        <v>0</v>
      </c>
      <c r="AF2082" s="55">
        <f>IFERROR(IF(VLOOKUP(D2082,rng_ND,5,FALSE)="Ja",MAX(D_SAV!AD2082:AE2082),D_SAV!AD2082),0)</f>
        <v>0</v>
      </c>
      <c r="AG2082" s="55">
        <f t="shared" si="569"/>
        <v>0</v>
      </c>
      <c r="AH2082" s="55">
        <f t="shared" si="570"/>
        <v>0</v>
      </c>
      <c r="AI2082" s="55">
        <f t="shared" si="571"/>
        <v>0</v>
      </c>
      <c r="AJ2082" s="55">
        <f t="shared" si="572"/>
        <v>0</v>
      </c>
      <c r="AK2082" s="55">
        <f t="shared" si="563"/>
        <v>0</v>
      </c>
      <c r="AL2082" s="55">
        <f t="shared" si="564"/>
        <v>0</v>
      </c>
      <c r="AM2082" s="55">
        <f t="shared" si="565"/>
        <v>0</v>
      </c>
    </row>
    <row r="2083" spans="1:39" x14ac:dyDescent="0.25">
      <c r="A2083" s="47">
        <v>2079</v>
      </c>
      <c r="B2083" s="358" t="str">
        <f>IF(AND(E2083&lt;&gt;0,D2083&lt;&gt;0,F2083&lt;&gt;0),IF(C2083&lt;&gt;0,CONCATENATE(C2083,"-AGr",VLOOKUP(D2083,Listen!$A$2:$G$45,7,FALSE),"-",E2083,"-",F2083,),CONCATENATE("AGr",VLOOKUP(D2083,Listen!$A$2:$G$45,7,FALSE),"-",E2083,"-",F2083)),"keine vollständige ID")</f>
        <v>keine vollständige ID</v>
      </c>
      <c r="C2083" s="359">
        <f>'[2]III_SAV-Details_NB'!B2089</f>
        <v>0</v>
      </c>
      <c r="D2083" s="359">
        <f>'[2]III_SAV-Details_NB'!C2089</f>
        <v>0</v>
      </c>
      <c r="E2083" s="359">
        <f>'[2]III_SAV-Details_NB'!D2089</f>
        <v>0</v>
      </c>
      <c r="F2083" s="490"/>
      <c r="G2083" s="281">
        <f>'[2]III_SAV-Details_NB'!X2089</f>
        <v>0</v>
      </c>
      <c r="H2083" s="281">
        <f t="shared" si="566"/>
        <v>0</v>
      </c>
      <c r="I2083" s="281">
        <f>IF(con_EOGJahr=2025,'[2]III_SAV-Details_NB'!AA2089,IF(con_EOGJahr=2026,'[2]III_SAV-Details_NB'!AB2089,'[2]III_SAV-Details_NB'!AC2089))</f>
        <v>0</v>
      </c>
      <c r="J2083" s="282"/>
      <c r="K2083" s="282"/>
      <c r="L2083" s="282"/>
      <c r="M2083" s="282"/>
      <c r="N2083" s="282"/>
      <c r="O2083" s="282"/>
      <c r="P2083" s="52">
        <f t="shared" si="567"/>
        <v>0</v>
      </c>
      <c r="Q2083" s="60"/>
      <c r="R2083" s="53">
        <f t="shared" si="573"/>
        <v>0</v>
      </c>
      <c r="S2083" s="59"/>
      <c r="T2083" s="61"/>
      <c r="U2083" s="342" t="str">
        <f t="shared" si="577"/>
        <v>k.A.</v>
      </c>
      <c r="V2083" s="343" t="str">
        <f t="shared" si="574"/>
        <v>k.A.</v>
      </c>
      <c r="W2083" s="343" t="str">
        <f>IFERROR(IF(OR($D2083="",$E2083=0,con_Ende=0),"k.A.",IF(VLOOKUP($D2083,rng_ND,5,0)="Nein",VLOOKUP($D2083,rng_ND,2,FALSE),MIN(VLOOKUP($D2083,rng_ND,2,FALSE),A_Stammdaten!$B$19-D_SAV!$E2083+1))),"k.A.")</f>
        <v>k.A.</v>
      </c>
      <c r="X2083" s="343" t="str">
        <f t="shared" si="575"/>
        <v>k.A.</v>
      </c>
      <c r="Y2083" s="62"/>
      <c r="Z2083" s="48">
        <f t="shared" si="576"/>
        <v>0</v>
      </c>
      <c r="AA2083" s="457"/>
      <c r="AB2083" s="55">
        <f t="shared" si="568"/>
        <v>0</v>
      </c>
      <c r="AC2083" s="55">
        <f>IF(A_Stammdaten!$B$25="ja",D_SAV!AA2083,D_SAV!AB2083)</f>
        <v>0</v>
      </c>
      <c r="AD2083" s="478">
        <f>IF(AC2083=0,0,IF(U2083-(con_EOGJahr-D_SAV!E2083)&lt;=0,AC2083,AC2083/V2083))</f>
        <v>0</v>
      </c>
      <c r="AE2083" s="478">
        <f>IFERROR(IF(AND(VLOOKUP(D2083,rng_ND,5,FALSE)="Ja",D_SAV!T2083="degressiv"),D_SAV!AC2083*Y2083/100,0),0)</f>
        <v>0</v>
      </c>
      <c r="AF2083" s="55">
        <f>IFERROR(IF(VLOOKUP(D2083,rng_ND,5,FALSE)="Ja",MAX(D_SAV!AD2083:AE2083),D_SAV!AD2083),0)</f>
        <v>0</v>
      </c>
      <c r="AG2083" s="55">
        <f t="shared" si="569"/>
        <v>0</v>
      </c>
      <c r="AH2083" s="55">
        <f t="shared" si="570"/>
        <v>0</v>
      </c>
      <c r="AI2083" s="55">
        <f t="shared" si="571"/>
        <v>0</v>
      </c>
      <c r="AJ2083" s="55">
        <f t="shared" si="572"/>
        <v>0</v>
      </c>
      <c r="AK2083" s="55">
        <f t="shared" si="563"/>
        <v>0</v>
      </c>
      <c r="AL2083" s="55">
        <f t="shared" si="564"/>
        <v>0</v>
      </c>
      <c r="AM2083" s="55">
        <f t="shared" si="565"/>
        <v>0</v>
      </c>
    </row>
    <row r="2084" spans="1:39" x14ac:dyDescent="0.25">
      <c r="A2084" s="47">
        <v>2080</v>
      </c>
      <c r="B2084" s="358" t="str">
        <f>IF(AND(E2084&lt;&gt;0,D2084&lt;&gt;0,F2084&lt;&gt;0),IF(C2084&lt;&gt;0,CONCATENATE(C2084,"-AGr",VLOOKUP(D2084,Listen!$A$2:$G$45,7,FALSE),"-",E2084,"-",F2084,),CONCATENATE("AGr",VLOOKUP(D2084,Listen!$A$2:$G$45,7,FALSE),"-",E2084,"-",F2084)),"keine vollständige ID")</f>
        <v>keine vollständige ID</v>
      </c>
      <c r="C2084" s="359">
        <f>'[2]III_SAV-Details_NB'!B2090</f>
        <v>0</v>
      </c>
      <c r="D2084" s="359">
        <f>'[2]III_SAV-Details_NB'!C2090</f>
        <v>0</v>
      </c>
      <c r="E2084" s="359">
        <f>'[2]III_SAV-Details_NB'!D2090</f>
        <v>0</v>
      </c>
      <c r="F2084" s="490"/>
      <c r="G2084" s="281">
        <f>'[2]III_SAV-Details_NB'!X2090</f>
        <v>0</v>
      </c>
      <c r="H2084" s="281">
        <f t="shared" si="566"/>
        <v>0</v>
      </c>
      <c r="I2084" s="281">
        <f>IF(con_EOGJahr=2025,'[2]III_SAV-Details_NB'!AA2090,IF(con_EOGJahr=2026,'[2]III_SAV-Details_NB'!AB2090,'[2]III_SAV-Details_NB'!AC2090))</f>
        <v>0</v>
      </c>
      <c r="J2084" s="282"/>
      <c r="K2084" s="282"/>
      <c r="L2084" s="282"/>
      <c r="M2084" s="282"/>
      <c r="N2084" s="282"/>
      <c r="O2084" s="282"/>
      <c r="P2084" s="52">
        <f t="shared" si="567"/>
        <v>0</v>
      </c>
      <c r="Q2084" s="60"/>
      <c r="R2084" s="53">
        <f t="shared" si="573"/>
        <v>0</v>
      </c>
      <c r="S2084" s="59"/>
      <c r="T2084" s="61"/>
      <c r="U2084" s="342" t="str">
        <f t="shared" si="577"/>
        <v>k.A.</v>
      </c>
      <c r="V2084" s="343" t="str">
        <f t="shared" si="574"/>
        <v>k.A.</v>
      </c>
      <c r="W2084" s="343" t="str">
        <f>IFERROR(IF(OR($D2084="",$E2084=0,con_Ende=0),"k.A.",IF(VLOOKUP($D2084,rng_ND,5,0)="Nein",VLOOKUP($D2084,rng_ND,2,FALSE),MIN(VLOOKUP($D2084,rng_ND,2,FALSE),A_Stammdaten!$B$19-D_SAV!$E2084+1))),"k.A.")</f>
        <v>k.A.</v>
      </c>
      <c r="X2084" s="343" t="str">
        <f t="shared" si="575"/>
        <v>k.A.</v>
      </c>
      <c r="Y2084" s="62"/>
      <c r="Z2084" s="48">
        <f t="shared" si="576"/>
        <v>0</v>
      </c>
      <c r="AA2084" s="457"/>
      <c r="AB2084" s="55">
        <f t="shared" si="568"/>
        <v>0</v>
      </c>
      <c r="AC2084" s="55">
        <f>IF(A_Stammdaten!$B$25="ja",D_SAV!AA2084,D_SAV!AB2084)</f>
        <v>0</v>
      </c>
      <c r="AD2084" s="478">
        <f>IF(AC2084=0,0,IF(U2084-(con_EOGJahr-D_SAV!E2084)&lt;=0,AC2084,AC2084/V2084))</f>
        <v>0</v>
      </c>
      <c r="AE2084" s="478">
        <f>IFERROR(IF(AND(VLOOKUP(D2084,rng_ND,5,FALSE)="Ja",D_SAV!T2084="degressiv"),D_SAV!AC2084*Y2084/100,0),0)</f>
        <v>0</v>
      </c>
      <c r="AF2084" s="55">
        <f>IFERROR(IF(VLOOKUP(D2084,rng_ND,5,FALSE)="Ja",MAX(D_SAV!AD2084:AE2084),D_SAV!AD2084),0)</f>
        <v>0</v>
      </c>
      <c r="AG2084" s="55">
        <f t="shared" si="569"/>
        <v>0</v>
      </c>
      <c r="AH2084" s="55">
        <f t="shared" si="570"/>
        <v>0</v>
      </c>
      <c r="AI2084" s="55">
        <f t="shared" si="571"/>
        <v>0</v>
      </c>
      <c r="AJ2084" s="55">
        <f t="shared" si="572"/>
        <v>0</v>
      </c>
      <c r="AK2084" s="55">
        <f t="shared" si="563"/>
        <v>0</v>
      </c>
      <c r="AL2084" s="55">
        <f t="shared" si="564"/>
        <v>0</v>
      </c>
      <c r="AM2084" s="55">
        <f t="shared" si="565"/>
        <v>0</v>
      </c>
    </row>
    <row r="2085" spans="1:39" x14ac:dyDescent="0.25">
      <c r="A2085" s="47">
        <v>2081</v>
      </c>
      <c r="B2085" s="358" t="str">
        <f>IF(AND(E2085&lt;&gt;0,D2085&lt;&gt;0,F2085&lt;&gt;0),IF(C2085&lt;&gt;0,CONCATENATE(C2085,"-AGr",VLOOKUP(D2085,Listen!$A$2:$G$45,7,FALSE),"-",E2085,"-",F2085,),CONCATENATE("AGr",VLOOKUP(D2085,Listen!$A$2:$G$45,7,FALSE),"-",E2085,"-",F2085)),"keine vollständige ID")</f>
        <v>keine vollständige ID</v>
      </c>
      <c r="C2085" s="359">
        <f>'[2]III_SAV-Details_NB'!B2091</f>
        <v>0</v>
      </c>
      <c r="D2085" s="359">
        <f>'[2]III_SAV-Details_NB'!C2091</f>
        <v>0</v>
      </c>
      <c r="E2085" s="359">
        <f>'[2]III_SAV-Details_NB'!D2091</f>
        <v>0</v>
      </c>
      <c r="F2085" s="490"/>
      <c r="G2085" s="281">
        <f>'[2]III_SAV-Details_NB'!X2091</f>
        <v>0</v>
      </c>
      <c r="H2085" s="281">
        <f t="shared" si="566"/>
        <v>0</v>
      </c>
      <c r="I2085" s="281">
        <f>IF(con_EOGJahr=2025,'[2]III_SAV-Details_NB'!AA2091,IF(con_EOGJahr=2026,'[2]III_SAV-Details_NB'!AB2091,'[2]III_SAV-Details_NB'!AC2091))</f>
        <v>0</v>
      </c>
      <c r="J2085" s="282"/>
      <c r="K2085" s="282"/>
      <c r="L2085" s="282"/>
      <c r="M2085" s="282"/>
      <c r="N2085" s="282"/>
      <c r="O2085" s="282"/>
      <c r="P2085" s="52">
        <f t="shared" si="567"/>
        <v>0</v>
      </c>
      <c r="Q2085" s="60"/>
      <c r="R2085" s="53">
        <f t="shared" si="573"/>
        <v>0</v>
      </c>
      <c r="S2085" s="59"/>
      <c r="T2085" s="61"/>
      <c r="U2085" s="342" t="str">
        <f t="shared" si="577"/>
        <v>k.A.</v>
      </c>
      <c r="V2085" s="343" t="str">
        <f t="shared" si="574"/>
        <v>k.A.</v>
      </c>
      <c r="W2085" s="343" t="str">
        <f>IFERROR(IF(OR($D2085="",$E2085=0,con_Ende=0),"k.A.",IF(VLOOKUP($D2085,rng_ND,5,0)="Nein",VLOOKUP($D2085,rng_ND,2,FALSE),MIN(VLOOKUP($D2085,rng_ND,2,FALSE),A_Stammdaten!$B$19-D_SAV!$E2085+1))),"k.A.")</f>
        <v>k.A.</v>
      </c>
      <c r="X2085" s="343" t="str">
        <f t="shared" si="575"/>
        <v>k.A.</v>
      </c>
      <c r="Y2085" s="62"/>
      <c r="Z2085" s="48">
        <f t="shared" si="576"/>
        <v>0</v>
      </c>
      <c r="AA2085" s="457"/>
      <c r="AB2085" s="55">
        <f t="shared" si="568"/>
        <v>0</v>
      </c>
      <c r="AC2085" s="55">
        <f>IF(A_Stammdaten!$B$25="ja",D_SAV!AA2085,D_SAV!AB2085)</f>
        <v>0</v>
      </c>
      <c r="AD2085" s="478">
        <f>IF(AC2085=0,0,IF(U2085-(con_EOGJahr-D_SAV!E2085)&lt;=0,AC2085,AC2085/V2085))</f>
        <v>0</v>
      </c>
      <c r="AE2085" s="478">
        <f>IFERROR(IF(AND(VLOOKUP(D2085,rng_ND,5,FALSE)="Ja",D_SAV!T2085="degressiv"),D_SAV!AC2085*Y2085/100,0),0)</f>
        <v>0</v>
      </c>
      <c r="AF2085" s="55">
        <f>IFERROR(IF(VLOOKUP(D2085,rng_ND,5,FALSE)="Ja",MAX(D_SAV!AD2085:AE2085),D_SAV!AD2085),0)</f>
        <v>0</v>
      </c>
      <c r="AG2085" s="55">
        <f t="shared" si="569"/>
        <v>0</v>
      </c>
      <c r="AH2085" s="55">
        <f t="shared" si="570"/>
        <v>0</v>
      </c>
      <c r="AI2085" s="55">
        <f t="shared" si="571"/>
        <v>0</v>
      </c>
      <c r="AJ2085" s="55">
        <f t="shared" si="572"/>
        <v>0</v>
      </c>
      <c r="AK2085" s="55">
        <f t="shared" si="563"/>
        <v>0</v>
      </c>
      <c r="AL2085" s="55">
        <f t="shared" si="564"/>
        <v>0</v>
      </c>
      <c r="AM2085" s="55">
        <f t="shared" si="565"/>
        <v>0</v>
      </c>
    </row>
    <row r="2086" spans="1:39" x14ac:dyDescent="0.25">
      <c r="A2086" s="47">
        <v>2082</v>
      </c>
      <c r="B2086" s="358" t="str">
        <f>IF(AND(E2086&lt;&gt;0,D2086&lt;&gt;0,F2086&lt;&gt;0),IF(C2086&lt;&gt;0,CONCATENATE(C2086,"-AGr",VLOOKUP(D2086,Listen!$A$2:$G$45,7,FALSE),"-",E2086,"-",F2086,),CONCATENATE("AGr",VLOOKUP(D2086,Listen!$A$2:$G$45,7,FALSE),"-",E2086,"-",F2086)),"keine vollständige ID")</f>
        <v>keine vollständige ID</v>
      </c>
      <c r="C2086" s="359">
        <f>'[2]III_SAV-Details_NB'!B2092</f>
        <v>0</v>
      </c>
      <c r="D2086" s="359">
        <f>'[2]III_SAV-Details_NB'!C2092</f>
        <v>0</v>
      </c>
      <c r="E2086" s="359">
        <f>'[2]III_SAV-Details_NB'!D2092</f>
        <v>0</v>
      </c>
      <c r="F2086" s="490"/>
      <c r="G2086" s="281">
        <f>'[2]III_SAV-Details_NB'!X2092</f>
        <v>0</v>
      </c>
      <c r="H2086" s="281">
        <f t="shared" si="566"/>
        <v>0</v>
      </c>
      <c r="I2086" s="281">
        <f>IF(con_EOGJahr=2025,'[2]III_SAV-Details_NB'!AA2092,IF(con_EOGJahr=2026,'[2]III_SAV-Details_NB'!AB2092,'[2]III_SAV-Details_NB'!AC2092))</f>
        <v>0</v>
      </c>
      <c r="J2086" s="282"/>
      <c r="K2086" s="282"/>
      <c r="L2086" s="282"/>
      <c r="M2086" s="282"/>
      <c r="N2086" s="282"/>
      <c r="O2086" s="282"/>
      <c r="P2086" s="52">
        <f t="shared" si="567"/>
        <v>0</v>
      </c>
      <c r="Q2086" s="60"/>
      <c r="R2086" s="53">
        <f t="shared" si="573"/>
        <v>0</v>
      </c>
      <c r="S2086" s="59"/>
      <c r="T2086" s="61"/>
      <c r="U2086" s="342" t="str">
        <f t="shared" si="577"/>
        <v>k.A.</v>
      </c>
      <c r="V2086" s="343" t="str">
        <f t="shared" si="574"/>
        <v>k.A.</v>
      </c>
      <c r="W2086" s="343" t="str">
        <f>IFERROR(IF(OR($D2086="",$E2086=0,con_Ende=0),"k.A.",IF(VLOOKUP($D2086,rng_ND,5,0)="Nein",VLOOKUP($D2086,rng_ND,2,FALSE),MIN(VLOOKUP($D2086,rng_ND,2,FALSE),A_Stammdaten!$B$19-D_SAV!$E2086+1))),"k.A.")</f>
        <v>k.A.</v>
      </c>
      <c r="X2086" s="343" t="str">
        <f t="shared" si="575"/>
        <v>k.A.</v>
      </c>
      <c r="Y2086" s="62"/>
      <c r="Z2086" s="48">
        <f t="shared" si="576"/>
        <v>0</v>
      </c>
      <c r="AA2086" s="457"/>
      <c r="AB2086" s="55">
        <f t="shared" si="568"/>
        <v>0</v>
      </c>
      <c r="AC2086" s="55">
        <f>IF(A_Stammdaten!$B$25="ja",D_SAV!AA2086,D_SAV!AB2086)</f>
        <v>0</v>
      </c>
      <c r="AD2086" s="478">
        <f>IF(AC2086=0,0,IF(U2086-(con_EOGJahr-D_SAV!E2086)&lt;=0,AC2086,AC2086/V2086))</f>
        <v>0</v>
      </c>
      <c r="AE2086" s="478">
        <f>IFERROR(IF(AND(VLOOKUP(D2086,rng_ND,5,FALSE)="Ja",D_SAV!T2086="degressiv"),D_SAV!AC2086*Y2086/100,0),0)</f>
        <v>0</v>
      </c>
      <c r="AF2086" s="55">
        <f>IFERROR(IF(VLOOKUP(D2086,rng_ND,5,FALSE)="Ja",MAX(D_SAV!AD2086:AE2086),D_SAV!AD2086),0)</f>
        <v>0</v>
      </c>
      <c r="AG2086" s="55">
        <f t="shared" si="569"/>
        <v>0</v>
      </c>
      <c r="AH2086" s="55">
        <f t="shared" si="570"/>
        <v>0</v>
      </c>
      <c r="AI2086" s="55">
        <f t="shared" si="571"/>
        <v>0</v>
      </c>
      <c r="AJ2086" s="55">
        <f t="shared" si="572"/>
        <v>0</v>
      </c>
      <c r="AK2086" s="55">
        <f t="shared" si="563"/>
        <v>0</v>
      </c>
      <c r="AL2086" s="55">
        <f t="shared" si="564"/>
        <v>0</v>
      </c>
      <c r="AM2086" s="55">
        <f t="shared" si="565"/>
        <v>0</v>
      </c>
    </row>
    <row r="2087" spans="1:39" x14ac:dyDescent="0.25">
      <c r="A2087" s="47">
        <v>2083</v>
      </c>
      <c r="B2087" s="358" t="str">
        <f>IF(AND(E2087&lt;&gt;0,D2087&lt;&gt;0,F2087&lt;&gt;0),IF(C2087&lt;&gt;0,CONCATENATE(C2087,"-AGr",VLOOKUP(D2087,Listen!$A$2:$G$45,7,FALSE),"-",E2087,"-",F2087,),CONCATENATE("AGr",VLOOKUP(D2087,Listen!$A$2:$G$45,7,FALSE),"-",E2087,"-",F2087)),"keine vollständige ID")</f>
        <v>keine vollständige ID</v>
      </c>
      <c r="C2087" s="359">
        <f>'[2]III_SAV-Details_NB'!B2093</f>
        <v>0</v>
      </c>
      <c r="D2087" s="359">
        <f>'[2]III_SAV-Details_NB'!C2093</f>
        <v>0</v>
      </c>
      <c r="E2087" s="359">
        <f>'[2]III_SAV-Details_NB'!D2093</f>
        <v>0</v>
      </c>
      <c r="F2087" s="490"/>
      <c r="G2087" s="281">
        <f>'[2]III_SAV-Details_NB'!X2093</f>
        <v>0</v>
      </c>
      <c r="H2087" s="281">
        <f t="shared" si="566"/>
        <v>0</v>
      </c>
      <c r="I2087" s="281">
        <f>IF(con_EOGJahr=2025,'[2]III_SAV-Details_NB'!AA2093,IF(con_EOGJahr=2026,'[2]III_SAV-Details_NB'!AB2093,'[2]III_SAV-Details_NB'!AC2093))</f>
        <v>0</v>
      </c>
      <c r="J2087" s="282"/>
      <c r="K2087" s="282"/>
      <c r="L2087" s="282"/>
      <c r="M2087" s="282"/>
      <c r="N2087" s="282"/>
      <c r="O2087" s="282"/>
      <c r="P2087" s="52">
        <f t="shared" si="567"/>
        <v>0</v>
      </c>
      <c r="Q2087" s="60"/>
      <c r="R2087" s="53">
        <f t="shared" si="573"/>
        <v>0</v>
      </c>
      <c r="S2087" s="59"/>
      <c r="T2087" s="61"/>
      <c r="U2087" s="342" t="str">
        <f t="shared" si="577"/>
        <v>k.A.</v>
      </c>
      <c r="V2087" s="343" t="str">
        <f t="shared" si="574"/>
        <v>k.A.</v>
      </c>
      <c r="W2087" s="343" t="str">
        <f>IFERROR(IF(OR($D2087="",$E2087=0,con_Ende=0),"k.A.",IF(VLOOKUP($D2087,rng_ND,5,0)="Nein",VLOOKUP($D2087,rng_ND,2,FALSE),MIN(VLOOKUP($D2087,rng_ND,2,FALSE),A_Stammdaten!$B$19-D_SAV!$E2087+1))),"k.A.")</f>
        <v>k.A.</v>
      </c>
      <c r="X2087" s="343" t="str">
        <f t="shared" si="575"/>
        <v>k.A.</v>
      </c>
      <c r="Y2087" s="62"/>
      <c r="Z2087" s="48">
        <f t="shared" si="576"/>
        <v>0</v>
      </c>
      <c r="AA2087" s="457"/>
      <c r="AB2087" s="55">
        <f t="shared" si="568"/>
        <v>0</v>
      </c>
      <c r="AC2087" s="55">
        <f>IF(A_Stammdaten!$B$25="ja",D_SAV!AA2087,D_SAV!AB2087)</f>
        <v>0</v>
      </c>
      <c r="AD2087" s="478">
        <f>IF(AC2087=0,0,IF(U2087-(con_EOGJahr-D_SAV!E2087)&lt;=0,AC2087,AC2087/V2087))</f>
        <v>0</v>
      </c>
      <c r="AE2087" s="478">
        <f>IFERROR(IF(AND(VLOOKUP(D2087,rng_ND,5,FALSE)="Ja",D_SAV!T2087="degressiv"),D_SAV!AC2087*Y2087/100,0),0)</f>
        <v>0</v>
      </c>
      <c r="AF2087" s="55">
        <f>IFERROR(IF(VLOOKUP(D2087,rng_ND,5,FALSE)="Ja",MAX(D_SAV!AD2087:AE2087),D_SAV!AD2087),0)</f>
        <v>0</v>
      </c>
      <c r="AG2087" s="55">
        <f t="shared" si="569"/>
        <v>0</v>
      </c>
      <c r="AH2087" s="55">
        <f t="shared" si="570"/>
        <v>0</v>
      </c>
      <c r="AI2087" s="55">
        <f t="shared" si="571"/>
        <v>0</v>
      </c>
      <c r="AJ2087" s="55">
        <f t="shared" si="572"/>
        <v>0</v>
      </c>
      <c r="AK2087" s="55">
        <f t="shared" si="563"/>
        <v>0</v>
      </c>
      <c r="AL2087" s="55">
        <f t="shared" si="564"/>
        <v>0</v>
      </c>
      <c r="AM2087" s="55">
        <f t="shared" si="565"/>
        <v>0</v>
      </c>
    </row>
    <row r="2088" spans="1:39" x14ac:dyDescent="0.25">
      <c r="A2088" s="47">
        <v>2084</v>
      </c>
      <c r="B2088" s="358" t="str">
        <f>IF(AND(E2088&lt;&gt;0,D2088&lt;&gt;0,F2088&lt;&gt;0),IF(C2088&lt;&gt;0,CONCATENATE(C2088,"-AGr",VLOOKUP(D2088,Listen!$A$2:$G$45,7,FALSE),"-",E2088,"-",F2088,),CONCATENATE("AGr",VLOOKUP(D2088,Listen!$A$2:$G$45,7,FALSE),"-",E2088,"-",F2088)),"keine vollständige ID")</f>
        <v>keine vollständige ID</v>
      </c>
      <c r="C2088" s="359">
        <f>'[2]III_SAV-Details_NB'!B2094</f>
        <v>0</v>
      </c>
      <c r="D2088" s="359">
        <f>'[2]III_SAV-Details_NB'!C2094</f>
        <v>0</v>
      </c>
      <c r="E2088" s="359">
        <f>'[2]III_SAV-Details_NB'!D2094</f>
        <v>0</v>
      </c>
      <c r="F2088" s="490"/>
      <c r="G2088" s="281">
        <f>'[2]III_SAV-Details_NB'!X2094</f>
        <v>0</v>
      </c>
      <c r="H2088" s="281">
        <f t="shared" si="566"/>
        <v>0</v>
      </c>
      <c r="I2088" s="281">
        <f>IF(con_EOGJahr=2025,'[2]III_SAV-Details_NB'!AA2094,IF(con_EOGJahr=2026,'[2]III_SAV-Details_NB'!AB2094,'[2]III_SAV-Details_NB'!AC2094))</f>
        <v>0</v>
      </c>
      <c r="J2088" s="282"/>
      <c r="K2088" s="282"/>
      <c r="L2088" s="282"/>
      <c r="M2088" s="282"/>
      <c r="N2088" s="282"/>
      <c r="O2088" s="282"/>
      <c r="P2088" s="52">
        <f t="shared" si="567"/>
        <v>0</v>
      </c>
      <c r="Q2088" s="60"/>
      <c r="R2088" s="53">
        <f t="shared" si="573"/>
        <v>0</v>
      </c>
      <c r="S2088" s="59"/>
      <c r="T2088" s="61"/>
      <c r="U2088" s="342" t="str">
        <f t="shared" si="577"/>
        <v>k.A.</v>
      </c>
      <c r="V2088" s="343" t="str">
        <f t="shared" si="574"/>
        <v>k.A.</v>
      </c>
      <c r="W2088" s="343" t="str">
        <f>IFERROR(IF(OR($D2088="",$E2088=0,con_Ende=0),"k.A.",IF(VLOOKUP($D2088,rng_ND,5,0)="Nein",VLOOKUP($D2088,rng_ND,2,FALSE),MIN(VLOOKUP($D2088,rng_ND,2,FALSE),A_Stammdaten!$B$19-D_SAV!$E2088+1))),"k.A.")</f>
        <v>k.A.</v>
      </c>
      <c r="X2088" s="343" t="str">
        <f t="shared" si="575"/>
        <v>k.A.</v>
      </c>
      <c r="Y2088" s="62"/>
      <c r="Z2088" s="48">
        <f t="shared" si="576"/>
        <v>0</v>
      </c>
      <c r="AA2088" s="457"/>
      <c r="AB2088" s="55">
        <f t="shared" si="568"/>
        <v>0</v>
      </c>
      <c r="AC2088" s="55">
        <f>IF(A_Stammdaten!$B$25="ja",D_SAV!AA2088,D_SAV!AB2088)</f>
        <v>0</v>
      </c>
      <c r="AD2088" s="478">
        <f>IF(AC2088=0,0,IF(U2088-(con_EOGJahr-D_SAV!E2088)&lt;=0,AC2088,AC2088/V2088))</f>
        <v>0</v>
      </c>
      <c r="AE2088" s="478">
        <f>IFERROR(IF(AND(VLOOKUP(D2088,rng_ND,5,FALSE)="Ja",D_SAV!T2088="degressiv"),D_SAV!AC2088*Y2088/100,0),0)</f>
        <v>0</v>
      </c>
      <c r="AF2088" s="55">
        <f>IFERROR(IF(VLOOKUP(D2088,rng_ND,5,FALSE)="Ja",MAX(D_SAV!AD2088:AE2088),D_SAV!AD2088),0)</f>
        <v>0</v>
      </c>
      <c r="AG2088" s="55">
        <f t="shared" si="569"/>
        <v>0</v>
      </c>
      <c r="AH2088" s="55">
        <f t="shared" si="570"/>
        <v>0</v>
      </c>
      <c r="AI2088" s="55">
        <f t="shared" si="571"/>
        <v>0</v>
      </c>
      <c r="AJ2088" s="55">
        <f t="shared" si="572"/>
        <v>0</v>
      </c>
      <c r="AK2088" s="55">
        <f t="shared" si="563"/>
        <v>0</v>
      </c>
      <c r="AL2088" s="55">
        <f t="shared" si="564"/>
        <v>0</v>
      </c>
      <c r="AM2088" s="55">
        <f t="shared" si="565"/>
        <v>0</v>
      </c>
    </row>
    <row r="2089" spans="1:39" x14ac:dyDescent="0.25">
      <c r="A2089" s="47">
        <v>2085</v>
      </c>
      <c r="B2089" s="358" t="str">
        <f>IF(AND(E2089&lt;&gt;0,D2089&lt;&gt;0,F2089&lt;&gt;0),IF(C2089&lt;&gt;0,CONCATENATE(C2089,"-AGr",VLOOKUP(D2089,Listen!$A$2:$G$45,7,FALSE),"-",E2089,"-",F2089,),CONCATENATE("AGr",VLOOKUP(D2089,Listen!$A$2:$G$45,7,FALSE),"-",E2089,"-",F2089)),"keine vollständige ID")</f>
        <v>keine vollständige ID</v>
      </c>
      <c r="C2089" s="359">
        <f>'[2]III_SAV-Details_NB'!B2095</f>
        <v>0</v>
      </c>
      <c r="D2089" s="359">
        <f>'[2]III_SAV-Details_NB'!C2095</f>
        <v>0</v>
      </c>
      <c r="E2089" s="359">
        <f>'[2]III_SAV-Details_NB'!D2095</f>
        <v>0</v>
      </c>
      <c r="F2089" s="490"/>
      <c r="G2089" s="281">
        <f>'[2]III_SAV-Details_NB'!X2095</f>
        <v>0</v>
      </c>
      <c r="H2089" s="281">
        <f t="shared" si="566"/>
        <v>0</v>
      </c>
      <c r="I2089" s="281">
        <f>IF(con_EOGJahr=2025,'[2]III_SAV-Details_NB'!AA2095,IF(con_EOGJahr=2026,'[2]III_SAV-Details_NB'!AB2095,'[2]III_SAV-Details_NB'!AC2095))</f>
        <v>0</v>
      </c>
      <c r="J2089" s="282"/>
      <c r="K2089" s="282"/>
      <c r="L2089" s="282"/>
      <c r="M2089" s="282"/>
      <c r="N2089" s="282"/>
      <c r="O2089" s="282"/>
      <c r="P2089" s="52">
        <f t="shared" si="567"/>
        <v>0</v>
      </c>
      <c r="Q2089" s="60"/>
      <c r="R2089" s="53">
        <f t="shared" si="573"/>
        <v>0</v>
      </c>
      <c r="S2089" s="59"/>
      <c r="T2089" s="61"/>
      <c r="U2089" s="342" t="str">
        <f t="shared" si="577"/>
        <v>k.A.</v>
      </c>
      <c r="V2089" s="343" t="str">
        <f t="shared" si="574"/>
        <v>k.A.</v>
      </c>
      <c r="W2089" s="343" t="str">
        <f>IFERROR(IF(OR($D2089="",$E2089=0,con_Ende=0),"k.A.",IF(VLOOKUP($D2089,rng_ND,5,0)="Nein",VLOOKUP($D2089,rng_ND,2,FALSE),MIN(VLOOKUP($D2089,rng_ND,2,FALSE),A_Stammdaten!$B$19-D_SAV!$E2089+1))),"k.A.")</f>
        <v>k.A.</v>
      </c>
      <c r="X2089" s="343" t="str">
        <f t="shared" si="575"/>
        <v>k.A.</v>
      </c>
      <c r="Y2089" s="62"/>
      <c r="Z2089" s="48">
        <f t="shared" si="576"/>
        <v>0</v>
      </c>
      <c r="AA2089" s="457"/>
      <c r="AB2089" s="55">
        <f t="shared" si="568"/>
        <v>0</v>
      </c>
      <c r="AC2089" s="55">
        <f>IF(A_Stammdaten!$B$25="ja",D_SAV!AA2089,D_SAV!AB2089)</f>
        <v>0</v>
      </c>
      <c r="AD2089" s="478">
        <f>IF(AC2089=0,0,IF(U2089-(con_EOGJahr-D_SAV!E2089)&lt;=0,AC2089,AC2089/V2089))</f>
        <v>0</v>
      </c>
      <c r="AE2089" s="478">
        <f>IFERROR(IF(AND(VLOOKUP(D2089,rng_ND,5,FALSE)="Ja",D_SAV!T2089="degressiv"),D_SAV!AC2089*Y2089/100,0),0)</f>
        <v>0</v>
      </c>
      <c r="AF2089" s="55">
        <f>IFERROR(IF(VLOOKUP(D2089,rng_ND,5,FALSE)="Ja",MAX(D_SAV!AD2089:AE2089),D_SAV!AD2089),0)</f>
        <v>0</v>
      </c>
      <c r="AG2089" s="55">
        <f t="shared" si="569"/>
        <v>0</v>
      </c>
      <c r="AH2089" s="55">
        <f t="shared" si="570"/>
        <v>0</v>
      </c>
      <c r="AI2089" s="55">
        <f t="shared" si="571"/>
        <v>0</v>
      </c>
      <c r="AJ2089" s="55">
        <f t="shared" si="572"/>
        <v>0</v>
      </c>
      <c r="AK2089" s="55">
        <f t="shared" si="563"/>
        <v>0</v>
      </c>
      <c r="AL2089" s="55">
        <f t="shared" si="564"/>
        <v>0</v>
      </c>
      <c r="AM2089" s="55">
        <f t="shared" si="565"/>
        <v>0</v>
      </c>
    </row>
    <row r="2090" spans="1:39" x14ac:dyDescent="0.25">
      <c r="A2090" s="47">
        <v>2086</v>
      </c>
      <c r="B2090" s="358" t="str">
        <f>IF(AND(E2090&lt;&gt;0,D2090&lt;&gt;0,F2090&lt;&gt;0),IF(C2090&lt;&gt;0,CONCATENATE(C2090,"-AGr",VLOOKUP(D2090,Listen!$A$2:$G$45,7,FALSE),"-",E2090,"-",F2090,),CONCATENATE("AGr",VLOOKUP(D2090,Listen!$A$2:$G$45,7,FALSE),"-",E2090,"-",F2090)),"keine vollständige ID")</f>
        <v>keine vollständige ID</v>
      </c>
      <c r="C2090" s="359">
        <f>'[2]III_SAV-Details_NB'!B2096</f>
        <v>0</v>
      </c>
      <c r="D2090" s="359">
        <f>'[2]III_SAV-Details_NB'!C2096</f>
        <v>0</v>
      </c>
      <c r="E2090" s="359">
        <f>'[2]III_SAV-Details_NB'!D2096</f>
        <v>0</v>
      </c>
      <c r="F2090" s="490"/>
      <c r="G2090" s="281">
        <f>'[2]III_SAV-Details_NB'!X2096</f>
        <v>0</v>
      </c>
      <c r="H2090" s="281">
        <f t="shared" si="566"/>
        <v>0</v>
      </c>
      <c r="I2090" s="281">
        <f>IF(con_EOGJahr=2025,'[2]III_SAV-Details_NB'!AA2096,IF(con_EOGJahr=2026,'[2]III_SAV-Details_NB'!AB2096,'[2]III_SAV-Details_NB'!AC2096))</f>
        <v>0</v>
      </c>
      <c r="J2090" s="282"/>
      <c r="K2090" s="282"/>
      <c r="L2090" s="282"/>
      <c r="M2090" s="282"/>
      <c r="N2090" s="282"/>
      <c r="O2090" s="282"/>
      <c r="P2090" s="52">
        <f t="shared" si="567"/>
        <v>0</v>
      </c>
      <c r="Q2090" s="60"/>
      <c r="R2090" s="53">
        <f t="shared" si="573"/>
        <v>0</v>
      </c>
      <c r="S2090" s="59"/>
      <c r="T2090" s="61"/>
      <c r="U2090" s="342" t="str">
        <f t="shared" si="577"/>
        <v>k.A.</v>
      </c>
      <c r="V2090" s="343" t="str">
        <f t="shared" si="574"/>
        <v>k.A.</v>
      </c>
      <c r="W2090" s="343" t="str">
        <f>IFERROR(IF(OR($D2090="",$E2090=0,con_Ende=0),"k.A.",IF(VLOOKUP($D2090,rng_ND,5,0)="Nein",VLOOKUP($D2090,rng_ND,2,FALSE),MIN(VLOOKUP($D2090,rng_ND,2,FALSE),A_Stammdaten!$B$19-D_SAV!$E2090+1))),"k.A.")</f>
        <v>k.A.</v>
      </c>
      <c r="X2090" s="343" t="str">
        <f t="shared" si="575"/>
        <v>k.A.</v>
      </c>
      <c r="Y2090" s="62"/>
      <c r="Z2090" s="48">
        <f t="shared" si="576"/>
        <v>0</v>
      </c>
      <c r="AA2090" s="457"/>
      <c r="AB2090" s="55">
        <f t="shared" si="568"/>
        <v>0</v>
      </c>
      <c r="AC2090" s="55">
        <f>IF(A_Stammdaten!$B$25="ja",D_SAV!AA2090,D_SAV!AB2090)</f>
        <v>0</v>
      </c>
      <c r="AD2090" s="478">
        <f>IF(AC2090=0,0,IF(U2090-(con_EOGJahr-D_SAV!E2090)&lt;=0,AC2090,AC2090/V2090))</f>
        <v>0</v>
      </c>
      <c r="AE2090" s="478">
        <f>IFERROR(IF(AND(VLOOKUP(D2090,rng_ND,5,FALSE)="Ja",D_SAV!T2090="degressiv"),D_SAV!AC2090*Y2090/100,0),0)</f>
        <v>0</v>
      </c>
      <c r="AF2090" s="55">
        <f>IFERROR(IF(VLOOKUP(D2090,rng_ND,5,FALSE)="Ja",MAX(D_SAV!AD2090:AE2090),D_SAV!AD2090),0)</f>
        <v>0</v>
      </c>
      <c r="AG2090" s="55">
        <f t="shared" si="569"/>
        <v>0</v>
      </c>
      <c r="AH2090" s="55">
        <f t="shared" si="570"/>
        <v>0</v>
      </c>
      <c r="AI2090" s="55">
        <f t="shared" si="571"/>
        <v>0</v>
      </c>
      <c r="AJ2090" s="55">
        <f t="shared" si="572"/>
        <v>0</v>
      </c>
      <c r="AK2090" s="55">
        <f t="shared" si="563"/>
        <v>0</v>
      </c>
      <c r="AL2090" s="55">
        <f t="shared" si="564"/>
        <v>0</v>
      </c>
      <c r="AM2090" s="55">
        <f t="shared" si="565"/>
        <v>0</v>
      </c>
    </row>
    <row r="2091" spans="1:39" x14ac:dyDescent="0.25">
      <c r="A2091" s="47">
        <v>2087</v>
      </c>
      <c r="B2091" s="358" t="str">
        <f>IF(AND(E2091&lt;&gt;0,D2091&lt;&gt;0,F2091&lt;&gt;0),IF(C2091&lt;&gt;0,CONCATENATE(C2091,"-AGr",VLOOKUP(D2091,Listen!$A$2:$G$45,7,FALSE),"-",E2091,"-",F2091,),CONCATENATE("AGr",VLOOKUP(D2091,Listen!$A$2:$G$45,7,FALSE),"-",E2091,"-",F2091)),"keine vollständige ID")</f>
        <v>keine vollständige ID</v>
      </c>
      <c r="C2091" s="359">
        <f>'[2]III_SAV-Details_NB'!B2097</f>
        <v>0</v>
      </c>
      <c r="D2091" s="359">
        <f>'[2]III_SAV-Details_NB'!C2097</f>
        <v>0</v>
      </c>
      <c r="E2091" s="359">
        <f>'[2]III_SAV-Details_NB'!D2097</f>
        <v>0</v>
      </c>
      <c r="F2091" s="490"/>
      <c r="G2091" s="281">
        <f>'[2]III_SAV-Details_NB'!X2097</f>
        <v>0</v>
      </c>
      <c r="H2091" s="281">
        <f t="shared" si="566"/>
        <v>0</v>
      </c>
      <c r="I2091" s="281">
        <f>IF(con_EOGJahr=2025,'[2]III_SAV-Details_NB'!AA2097,IF(con_EOGJahr=2026,'[2]III_SAV-Details_NB'!AB2097,'[2]III_SAV-Details_NB'!AC2097))</f>
        <v>0</v>
      </c>
      <c r="J2091" s="282"/>
      <c r="K2091" s="282"/>
      <c r="L2091" s="282"/>
      <c r="M2091" s="282"/>
      <c r="N2091" s="282"/>
      <c r="O2091" s="282"/>
      <c r="P2091" s="52">
        <f t="shared" si="567"/>
        <v>0</v>
      </c>
      <c r="Q2091" s="60"/>
      <c r="R2091" s="53">
        <f t="shared" si="573"/>
        <v>0</v>
      </c>
      <c r="S2091" s="59"/>
      <c r="T2091" s="61"/>
      <c r="U2091" s="342" t="str">
        <f t="shared" si="577"/>
        <v>k.A.</v>
      </c>
      <c r="V2091" s="343" t="str">
        <f t="shared" si="574"/>
        <v>k.A.</v>
      </c>
      <c r="W2091" s="343" t="str">
        <f>IFERROR(IF(OR($D2091="",$E2091=0,con_Ende=0),"k.A.",IF(VLOOKUP($D2091,rng_ND,5,0)="Nein",VLOOKUP($D2091,rng_ND,2,FALSE),MIN(VLOOKUP($D2091,rng_ND,2,FALSE),A_Stammdaten!$B$19-D_SAV!$E2091+1))),"k.A.")</f>
        <v>k.A.</v>
      </c>
      <c r="X2091" s="343" t="str">
        <f t="shared" si="575"/>
        <v>k.A.</v>
      </c>
      <c r="Y2091" s="62"/>
      <c r="Z2091" s="48">
        <f t="shared" si="576"/>
        <v>0</v>
      </c>
      <c r="AA2091" s="457"/>
      <c r="AB2091" s="55">
        <f t="shared" si="568"/>
        <v>0</v>
      </c>
      <c r="AC2091" s="55">
        <f>IF(A_Stammdaten!$B$25="ja",D_SAV!AA2091,D_SAV!AB2091)</f>
        <v>0</v>
      </c>
      <c r="AD2091" s="478">
        <f>IF(AC2091=0,0,IF(U2091-(con_EOGJahr-D_SAV!E2091)&lt;=0,AC2091,AC2091/V2091))</f>
        <v>0</v>
      </c>
      <c r="AE2091" s="478">
        <f>IFERROR(IF(AND(VLOOKUP(D2091,rng_ND,5,FALSE)="Ja",D_SAV!T2091="degressiv"),D_SAV!AC2091*Y2091/100,0),0)</f>
        <v>0</v>
      </c>
      <c r="AF2091" s="55">
        <f>IFERROR(IF(VLOOKUP(D2091,rng_ND,5,FALSE)="Ja",MAX(D_SAV!AD2091:AE2091),D_SAV!AD2091),0)</f>
        <v>0</v>
      </c>
      <c r="AG2091" s="55">
        <f t="shared" si="569"/>
        <v>0</v>
      </c>
      <c r="AH2091" s="55">
        <f t="shared" si="570"/>
        <v>0</v>
      </c>
      <c r="AI2091" s="55">
        <f t="shared" si="571"/>
        <v>0</v>
      </c>
      <c r="AJ2091" s="55">
        <f t="shared" si="572"/>
        <v>0</v>
      </c>
      <c r="AK2091" s="55">
        <f t="shared" si="563"/>
        <v>0</v>
      </c>
      <c r="AL2091" s="55">
        <f t="shared" si="564"/>
        <v>0</v>
      </c>
      <c r="AM2091" s="55">
        <f t="shared" si="565"/>
        <v>0</v>
      </c>
    </row>
    <row r="2092" spans="1:39" x14ac:dyDescent="0.25">
      <c r="A2092" s="47">
        <v>2088</v>
      </c>
      <c r="B2092" s="358" t="str">
        <f>IF(AND(E2092&lt;&gt;0,D2092&lt;&gt;0,F2092&lt;&gt;0),IF(C2092&lt;&gt;0,CONCATENATE(C2092,"-AGr",VLOOKUP(D2092,Listen!$A$2:$G$45,7,FALSE),"-",E2092,"-",F2092,),CONCATENATE("AGr",VLOOKUP(D2092,Listen!$A$2:$G$45,7,FALSE),"-",E2092,"-",F2092)),"keine vollständige ID")</f>
        <v>keine vollständige ID</v>
      </c>
      <c r="C2092" s="359">
        <f>'[2]III_SAV-Details_NB'!B2098</f>
        <v>0</v>
      </c>
      <c r="D2092" s="359">
        <f>'[2]III_SAV-Details_NB'!C2098</f>
        <v>0</v>
      </c>
      <c r="E2092" s="359">
        <f>'[2]III_SAV-Details_NB'!D2098</f>
        <v>0</v>
      </c>
      <c r="F2092" s="490"/>
      <c r="G2092" s="281">
        <f>'[2]III_SAV-Details_NB'!X2098</f>
        <v>0</v>
      </c>
      <c r="H2092" s="281">
        <f t="shared" si="566"/>
        <v>0</v>
      </c>
      <c r="I2092" s="281">
        <f>IF(con_EOGJahr=2025,'[2]III_SAV-Details_NB'!AA2098,IF(con_EOGJahr=2026,'[2]III_SAV-Details_NB'!AB2098,'[2]III_SAV-Details_NB'!AC2098))</f>
        <v>0</v>
      </c>
      <c r="J2092" s="282"/>
      <c r="K2092" s="282"/>
      <c r="L2092" s="282"/>
      <c r="M2092" s="282"/>
      <c r="N2092" s="282"/>
      <c r="O2092" s="282"/>
      <c r="P2092" s="52">
        <f t="shared" si="567"/>
        <v>0</v>
      </c>
      <c r="Q2092" s="60"/>
      <c r="R2092" s="53">
        <f t="shared" si="573"/>
        <v>0</v>
      </c>
      <c r="S2092" s="59"/>
      <c r="T2092" s="61"/>
      <c r="U2092" s="342" t="str">
        <f t="shared" si="577"/>
        <v>k.A.</v>
      </c>
      <c r="V2092" s="343" t="str">
        <f t="shared" si="574"/>
        <v>k.A.</v>
      </c>
      <c r="W2092" s="343" t="str">
        <f>IFERROR(IF(OR($D2092="",$E2092=0,con_Ende=0),"k.A.",IF(VLOOKUP($D2092,rng_ND,5,0)="Nein",VLOOKUP($D2092,rng_ND,2,FALSE),MIN(VLOOKUP($D2092,rng_ND,2,FALSE),A_Stammdaten!$B$19-D_SAV!$E2092+1))),"k.A.")</f>
        <v>k.A.</v>
      </c>
      <c r="X2092" s="343" t="str">
        <f t="shared" si="575"/>
        <v>k.A.</v>
      </c>
      <c r="Y2092" s="62"/>
      <c r="Z2092" s="48">
        <f t="shared" si="576"/>
        <v>0</v>
      </c>
      <c r="AA2092" s="457"/>
      <c r="AB2092" s="55">
        <f t="shared" si="568"/>
        <v>0</v>
      </c>
      <c r="AC2092" s="55">
        <f>IF(A_Stammdaten!$B$25="ja",D_SAV!AA2092,D_SAV!AB2092)</f>
        <v>0</v>
      </c>
      <c r="AD2092" s="478">
        <f>IF(AC2092=0,0,IF(U2092-(con_EOGJahr-D_SAV!E2092)&lt;=0,AC2092,AC2092/V2092))</f>
        <v>0</v>
      </c>
      <c r="AE2092" s="478">
        <f>IFERROR(IF(AND(VLOOKUP(D2092,rng_ND,5,FALSE)="Ja",D_SAV!T2092="degressiv"),D_SAV!AC2092*Y2092/100,0),0)</f>
        <v>0</v>
      </c>
      <c r="AF2092" s="55">
        <f>IFERROR(IF(VLOOKUP(D2092,rng_ND,5,FALSE)="Ja",MAX(D_SAV!AD2092:AE2092),D_SAV!AD2092),0)</f>
        <v>0</v>
      </c>
      <c r="AG2092" s="55">
        <f t="shared" si="569"/>
        <v>0</v>
      </c>
      <c r="AH2092" s="55">
        <f t="shared" si="570"/>
        <v>0</v>
      </c>
      <c r="AI2092" s="55">
        <f t="shared" si="571"/>
        <v>0</v>
      </c>
      <c r="AJ2092" s="55">
        <f t="shared" si="572"/>
        <v>0</v>
      </c>
      <c r="AK2092" s="55">
        <f t="shared" si="563"/>
        <v>0</v>
      </c>
      <c r="AL2092" s="55">
        <f t="shared" si="564"/>
        <v>0</v>
      </c>
      <c r="AM2092" s="55">
        <f t="shared" si="565"/>
        <v>0</v>
      </c>
    </row>
    <row r="2093" spans="1:39" x14ac:dyDescent="0.25">
      <c r="A2093" s="47">
        <v>2089</v>
      </c>
      <c r="B2093" s="358" t="str">
        <f>IF(AND(E2093&lt;&gt;0,D2093&lt;&gt;0,F2093&lt;&gt;0),IF(C2093&lt;&gt;0,CONCATENATE(C2093,"-AGr",VLOOKUP(D2093,Listen!$A$2:$G$45,7,FALSE),"-",E2093,"-",F2093,),CONCATENATE("AGr",VLOOKUP(D2093,Listen!$A$2:$G$45,7,FALSE),"-",E2093,"-",F2093)),"keine vollständige ID")</f>
        <v>keine vollständige ID</v>
      </c>
      <c r="C2093" s="359">
        <f>'[2]III_SAV-Details_NB'!B2099</f>
        <v>0</v>
      </c>
      <c r="D2093" s="359">
        <f>'[2]III_SAV-Details_NB'!C2099</f>
        <v>0</v>
      </c>
      <c r="E2093" s="359">
        <f>'[2]III_SAV-Details_NB'!D2099</f>
        <v>0</v>
      </c>
      <c r="F2093" s="490"/>
      <c r="G2093" s="281">
        <f>'[2]III_SAV-Details_NB'!X2099</f>
        <v>0</v>
      </c>
      <c r="H2093" s="281">
        <f t="shared" si="566"/>
        <v>0</v>
      </c>
      <c r="I2093" s="281">
        <f>IF(con_EOGJahr=2025,'[2]III_SAV-Details_NB'!AA2099,IF(con_EOGJahr=2026,'[2]III_SAV-Details_NB'!AB2099,'[2]III_SAV-Details_NB'!AC2099))</f>
        <v>0</v>
      </c>
      <c r="J2093" s="282"/>
      <c r="K2093" s="282"/>
      <c r="L2093" s="282"/>
      <c r="M2093" s="282"/>
      <c r="N2093" s="282"/>
      <c r="O2093" s="282"/>
      <c r="P2093" s="52">
        <f t="shared" si="567"/>
        <v>0</v>
      </c>
      <c r="Q2093" s="60"/>
      <c r="R2093" s="53">
        <f t="shared" si="573"/>
        <v>0</v>
      </c>
      <c r="S2093" s="59"/>
      <c r="T2093" s="61"/>
      <c r="U2093" s="342" t="str">
        <f t="shared" si="577"/>
        <v>k.A.</v>
      </c>
      <c r="V2093" s="343" t="str">
        <f t="shared" si="574"/>
        <v>k.A.</v>
      </c>
      <c r="W2093" s="343" t="str">
        <f>IFERROR(IF(OR($D2093="",$E2093=0,con_Ende=0),"k.A.",IF(VLOOKUP($D2093,rng_ND,5,0)="Nein",VLOOKUP($D2093,rng_ND,2,FALSE),MIN(VLOOKUP($D2093,rng_ND,2,FALSE),A_Stammdaten!$B$19-D_SAV!$E2093+1))),"k.A.")</f>
        <v>k.A.</v>
      </c>
      <c r="X2093" s="343" t="str">
        <f t="shared" si="575"/>
        <v>k.A.</v>
      </c>
      <c r="Y2093" s="62"/>
      <c r="Z2093" s="48">
        <f t="shared" si="576"/>
        <v>0</v>
      </c>
      <c r="AA2093" s="457"/>
      <c r="AB2093" s="55">
        <f t="shared" si="568"/>
        <v>0</v>
      </c>
      <c r="AC2093" s="55">
        <f>IF(A_Stammdaten!$B$25="ja",D_SAV!AA2093,D_SAV!AB2093)</f>
        <v>0</v>
      </c>
      <c r="AD2093" s="478">
        <f>IF(AC2093=0,0,IF(U2093-(con_EOGJahr-D_SAV!E2093)&lt;=0,AC2093,AC2093/V2093))</f>
        <v>0</v>
      </c>
      <c r="AE2093" s="478">
        <f>IFERROR(IF(AND(VLOOKUP(D2093,rng_ND,5,FALSE)="Ja",D_SAV!T2093="degressiv"),D_SAV!AC2093*Y2093/100,0),0)</f>
        <v>0</v>
      </c>
      <c r="AF2093" s="55">
        <f>IFERROR(IF(VLOOKUP(D2093,rng_ND,5,FALSE)="Ja",MAX(D_SAV!AD2093:AE2093),D_SAV!AD2093),0)</f>
        <v>0</v>
      </c>
      <c r="AG2093" s="55">
        <f t="shared" si="569"/>
        <v>0</v>
      </c>
      <c r="AH2093" s="55">
        <f t="shared" si="570"/>
        <v>0</v>
      </c>
      <c r="AI2093" s="55">
        <f t="shared" si="571"/>
        <v>0</v>
      </c>
      <c r="AJ2093" s="55">
        <f t="shared" si="572"/>
        <v>0</v>
      </c>
      <c r="AK2093" s="55">
        <f t="shared" si="563"/>
        <v>0</v>
      </c>
      <c r="AL2093" s="55">
        <f t="shared" si="564"/>
        <v>0</v>
      </c>
      <c r="AM2093" s="55">
        <f t="shared" si="565"/>
        <v>0</v>
      </c>
    </row>
    <row r="2094" spans="1:39" x14ac:dyDescent="0.25">
      <c r="A2094" s="47">
        <v>2090</v>
      </c>
      <c r="B2094" s="358" t="str">
        <f>IF(AND(E2094&lt;&gt;0,D2094&lt;&gt;0,F2094&lt;&gt;0),IF(C2094&lt;&gt;0,CONCATENATE(C2094,"-AGr",VLOOKUP(D2094,Listen!$A$2:$G$45,7,FALSE),"-",E2094,"-",F2094,),CONCATENATE("AGr",VLOOKUP(D2094,Listen!$A$2:$G$45,7,FALSE),"-",E2094,"-",F2094)),"keine vollständige ID")</f>
        <v>keine vollständige ID</v>
      </c>
      <c r="C2094" s="359">
        <f>'[2]III_SAV-Details_NB'!B2100</f>
        <v>0</v>
      </c>
      <c r="D2094" s="359">
        <f>'[2]III_SAV-Details_NB'!C2100</f>
        <v>0</v>
      </c>
      <c r="E2094" s="359">
        <f>'[2]III_SAV-Details_NB'!D2100</f>
        <v>0</v>
      </c>
      <c r="F2094" s="490"/>
      <c r="G2094" s="281">
        <f>'[2]III_SAV-Details_NB'!X2100</f>
        <v>0</v>
      </c>
      <c r="H2094" s="281">
        <f t="shared" si="566"/>
        <v>0</v>
      </c>
      <c r="I2094" s="281">
        <f>IF(con_EOGJahr=2025,'[2]III_SAV-Details_NB'!AA2100,IF(con_EOGJahr=2026,'[2]III_SAV-Details_NB'!AB2100,'[2]III_SAV-Details_NB'!AC2100))</f>
        <v>0</v>
      </c>
      <c r="J2094" s="282"/>
      <c r="K2094" s="282"/>
      <c r="L2094" s="282"/>
      <c r="M2094" s="282"/>
      <c r="N2094" s="282"/>
      <c r="O2094" s="282"/>
      <c r="P2094" s="52">
        <f t="shared" si="567"/>
        <v>0</v>
      </c>
      <c r="Q2094" s="60"/>
      <c r="R2094" s="53">
        <f t="shared" si="573"/>
        <v>0</v>
      </c>
      <c r="S2094" s="59"/>
      <c r="T2094" s="61"/>
      <c r="U2094" s="342" t="str">
        <f t="shared" si="577"/>
        <v>k.A.</v>
      </c>
      <c r="V2094" s="343" t="str">
        <f t="shared" si="574"/>
        <v>k.A.</v>
      </c>
      <c r="W2094" s="343" t="str">
        <f>IFERROR(IF(OR($D2094="",$E2094=0,con_Ende=0),"k.A.",IF(VLOOKUP($D2094,rng_ND,5,0)="Nein",VLOOKUP($D2094,rng_ND,2,FALSE),MIN(VLOOKUP($D2094,rng_ND,2,FALSE),A_Stammdaten!$B$19-D_SAV!$E2094+1))),"k.A.")</f>
        <v>k.A.</v>
      </c>
      <c r="X2094" s="343" t="str">
        <f t="shared" si="575"/>
        <v>k.A.</v>
      </c>
      <c r="Y2094" s="62"/>
      <c r="Z2094" s="48">
        <f t="shared" si="576"/>
        <v>0</v>
      </c>
      <c r="AA2094" s="457"/>
      <c r="AB2094" s="55">
        <f t="shared" si="568"/>
        <v>0</v>
      </c>
      <c r="AC2094" s="55">
        <f>IF(A_Stammdaten!$B$25="ja",D_SAV!AA2094,D_SAV!AB2094)</f>
        <v>0</v>
      </c>
      <c r="AD2094" s="478">
        <f>IF(AC2094=0,0,IF(U2094-(con_EOGJahr-D_SAV!E2094)&lt;=0,AC2094,AC2094/V2094))</f>
        <v>0</v>
      </c>
      <c r="AE2094" s="478">
        <f>IFERROR(IF(AND(VLOOKUP(D2094,rng_ND,5,FALSE)="Ja",D_SAV!T2094="degressiv"),D_SAV!AC2094*Y2094/100,0),0)</f>
        <v>0</v>
      </c>
      <c r="AF2094" s="55">
        <f>IFERROR(IF(VLOOKUP(D2094,rng_ND,5,FALSE)="Ja",MAX(D_SAV!AD2094:AE2094),D_SAV!AD2094),0)</f>
        <v>0</v>
      </c>
      <c r="AG2094" s="55">
        <f t="shared" si="569"/>
        <v>0</v>
      </c>
      <c r="AH2094" s="55">
        <f t="shared" si="570"/>
        <v>0</v>
      </c>
      <c r="AI2094" s="55">
        <f t="shared" si="571"/>
        <v>0</v>
      </c>
      <c r="AJ2094" s="55">
        <f t="shared" si="572"/>
        <v>0</v>
      </c>
      <c r="AK2094" s="55">
        <f t="shared" si="563"/>
        <v>0</v>
      </c>
      <c r="AL2094" s="55">
        <f t="shared" si="564"/>
        <v>0</v>
      </c>
      <c r="AM2094" s="55">
        <f t="shared" si="565"/>
        <v>0</v>
      </c>
    </row>
    <row r="2095" spans="1:39" x14ac:dyDescent="0.25">
      <c r="A2095" s="47">
        <v>2091</v>
      </c>
      <c r="B2095" s="358" t="str">
        <f>IF(AND(E2095&lt;&gt;0,D2095&lt;&gt;0,F2095&lt;&gt;0),IF(C2095&lt;&gt;0,CONCATENATE(C2095,"-AGr",VLOOKUP(D2095,Listen!$A$2:$G$45,7,FALSE),"-",E2095,"-",F2095,),CONCATENATE("AGr",VLOOKUP(D2095,Listen!$A$2:$G$45,7,FALSE),"-",E2095,"-",F2095)),"keine vollständige ID")</f>
        <v>keine vollständige ID</v>
      </c>
      <c r="C2095" s="359">
        <f>'[2]III_SAV-Details_NB'!B2101</f>
        <v>0</v>
      </c>
      <c r="D2095" s="359">
        <f>'[2]III_SAV-Details_NB'!C2101</f>
        <v>0</v>
      </c>
      <c r="E2095" s="359">
        <f>'[2]III_SAV-Details_NB'!D2101</f>
        <v>0</v>
      </c>
      <c r="F2095" s="490"/>
      <c r="G2095" s="281">
        <f>'[2]III_SAV-Details_NB'!X2101</f>
        <v>0</v>
      </c>
      <c r="H2095" s="281">
        <f t="shared" si="566"/>
        <v>0</v>
      </c>
      <c r="I2095" s="281">
        <f>IF(con_EOGJahr=2025,'[2]III_SAV-Details_NB'!AA2101,IF(con_EOGJahr=2026,'[2]III_SAV-Details_NB'!AB2101,'[2]III_SAV-Details_NB'!AC2101))</f>
        <v>0</v>
      </c>
      <c r="J2095" s="282"/>
      <c r="K2095" s="282"/>
      <c r="L2095" s="282"/>
      <c r="M2095" s="282"/>
      <c r="N2095" s="282"/>
      <c r="O2095" s="282"/>
      <c r="P2095" s="52">
        <f t="shared" si="567"/>
        <v>0</v>
      </c>
      <c r="Q2095" s="60"/>
      <c r="R2095" s="53">
        <f t="shared" si="573"/>
        <v>0</v>
      </c>
      <c r="S2095" s="59"/>
      <c r="T2095" s="61"/>
      <c r="U2095" s="342" t="str">
        <f t="shared" si="577"/>
        <v>k.A.</v>
      </c>
      <c r="V2095" s="343" t="str">
        <f t="shared" si="574"/>
        <v>k.A.</v>
      </c>
      <c r="W2095" s="343" t="str">
        <f>IFERROR(IF(OR($D2095="",$E2095=0,con_Ende=0),"k.A.",IF(VLOOKUP($D2095,rng_ND,5,0)="Nein",VLOOKUP($D2095,rng_ND,2,FALSE),MIN(VLOOKUP($D2095,rng_ND,2,FALSE),A_Stammdaten!$B$19-D_SAV!$E2095+1))),"k.A.")</f>
        <v>k.A.</v>
      </c>
      <c r="X2095" s="343" t="str">
        <f t="shared" si="575"/>
        <v>k.A.</v>
      </c>
      <c r="Y2095" s="62"/>
      <c r="Z2095" s="48">
        <f t="shared" si="576"/>
        <v>0</v>
      </c>
      <c r="AA2095" s="457"/>
      <c r="AB2095" s="55">
        <f t="shared" si="568"/>
        <v>0</v>
      </c>
      <c r="AC2095" s="55">
        <f>IF(A_Stammdaten!$B$25="ja",D_SAV!AA2095,D_SAV!AB2095)</f>
        <v>0</v>
      </c>
      <c r="AD2095" s="478">
        <f>IF(AC2095=0,0,IF(U2095-(con_EOGJahr-D_SAV!E2095)&lt;=0,AC2095,AC2095/V2095))</f>
        <v>0</v>
      </c>
      <c r="AE2095" s="478">
        <f>IFERROR(IF(AND(VLOOKUP(D2095,rng_ND,5,FALSE)="Ja",D_SAV!T2095="degressiv"),D_SAV!AC2095*Y2095/100,0),0)</f>
        <v>0</v>
      </c>
      <c r="AF2095" s="55">
        <f>IFERROR(IF(VLOOKUP(D2095,rng_ND,5,FALSE)="Ja",MAX(D_SAV!AD2095:AE2095),D_SAV!AD2095),0)</f>
        <v>0</v>
      </c>
      <c r="AG2095" s="55">
        <f t="shared" si="569"/>
        <v>0</v>
      </c>
      <c r="AH2095" s="55">
        <f t="shared" si="570"/>
        <v>0</v>
      </c>
      <c r="AI2095" s="55">
        <f t="shared" si="571"/>
        <v>0</v>
      </c>
      <c r="AJ2095" s="55">
        <f t="shared" si="572"/>
        <v>0</v>
      </c>
      <c r="AK2095" s="55">
        <f t="shared" si="563"/>
        <v>0</v>
      </c>
      <c r="AL2095" s="55">
        <f t="shared" si="564"/>
        <v>0</v>
      </c>
      <c r="AM2095" s="55">
        <f t="shared" si="565"/>
        <v>0</v>
      </c>
    </row>
    <row r="2096" spans="1:39" x14ac:dyDescent="0.25">
      <c r="A2096" s="47">
        <v>2092</v>
      </c>
      <c r="B2096" s="358" t="str">
        <f>IF(AND(E2096&lt;&gt;0,D2096&lt;&gt;0,F2096&lt;&gt;0),IF(C2096&lt;&gt;0,CONCATENATE(C2096,"-AGr",VLOOKUP(D2096,Listen!$A$2:$G$45,7,FALSE),"-",E2096,"-",F2096,),CONCATENATE("AGr",VLOOKUP(D2096,Listen!$A$2:$G$45,7,FALSE),"-",E2096,"-",F2096)),"keine vollständige ID")</f>
        <v>keine vollständige ID</v>
      </c>
      <c r="C2096" s="359">
        <f>'[2]III_SAV-Details_NB'!B2102</f>
        <v>0</v>
      </c>
      <c r="D2096" s="359">
        <f>'[2]III_SAV-Details_NB'!C2102</f>
        <v>0</v>
      </c>
      <c r="E2096" s="359">
        <f>'[2]III_SAV-Details_NB'!D2102</f>
        <v>0</v>
      </c>
      <c r="F2096" s="490"/>
      <c r="G2096" s="281">
        <f>'[2]III_SAV-Details_NB'!X2102</f>
        <v>0</v>
      </c>
      <c r="H2096" s="281">
        <f t="shared" si="566"/>
        <v>0</v>
      </c>
      <c r="I2096" s="281">
        <f>IF(con_EOGJahr=2025,'[2]III_SAV-Details_NB'!AA2102,IF(con_EOGJahr=2026,'[2]III_SAV-Details_NB'!AB2102,'[2]III_SAV-Details_NB'!AC2102))</f>
        <v>0</v>
      </c>
      <c r="J2096" s="282"/>
      <c r="K2096" s="282"/>
      <c r="L2096" s="282"/>
      <c r="M2096" s="282"/>
      <c r="N2096" s="282"/>
      <c r="O2096" s="282"/>
      <c r="P2096" s="52">
        <f t="shared" si="567"/>
        <v>0</v>
      </c>
      <c r="Q2096" s="60"/>
      <c r="R2096" s="53">
        <f t="shared" si="573"/>
        <v>0</v>
      </c>
      <c r="S2096" s="59"/>
      <c r="T2096" s="61"/>
      <c r="U2096" s="342" t="str">
        <f t="shared" si="577"/>
        <v>k.A.</v>
      </c>
      <c r="V2096" s="343" t="str">
        <f t="shared" si="574"/>
        <v>k.A.</v>
      </c>
      <c r="W2096" s="343" t="str">
        <f>IFERROR(IF(OR($D2096="",$E2096=0,con_Ende=0),"k.A.",IF(VLOOKUP($D2096,rng_ND,5,0)="Nein",VLOOKUP($D2096,rng_ND,2,FALSE),MIN(VLOOKUP($D2096,rng_ND,2,FALSE),A_Stammdaten!$B$19-D_SAV!$E2096+1))),"k.A.")</f>
        <v>k.A.</v>
      </c>
      <c r="X2096" s="343" t="str">
        <f t="shared" si="575"/>
        <v>k.A.</v>
      </c>
      <c r="Y2096" s="62"/>
      <c r="Z2096" s="48">
        <f t="shared" si="576"/>
        <v>0</v>
      </c>
      <c r="AA2096" s="457"/>
      <c r="AB2096" s="55">
        <f t="shared" si="568"/>
        <v>0</v>
      </c>
      <c r="AC2096" s="55">
        <f>IF(A_Stammdaten!$B$25="ja",D_SAV!AA2096,D_SAV!AB2096)</f>
        <v>0</v>
      </c>
      <c r="AD2096" s="478">
        <f>IF(AC2096=0,0,IF(U2096-(con_EOGJahr-D_SAV!E2096)&lt;=0,AC2096,AC2096/V2096))</f>
        <v>0</v>
      </c>
      <c r="AE2096" s="478">
        <f>IFERROR(IF(AND(VLOOKUP(D2096,rng_ND,5,FALSE)="Ja",D_SAV!T2096="degressiv"),D_SAV!AC2096*Y2096/100,0),0)</f>
        <v>0</v>
      </c>
      <c r="AF2096" s="55">
        <f>IFERROR(IF(VLOOKUP(D2096,rng_ND,5,FALSE)="Ja",MAX(D_SAV!AD2096:AE2096),D_SAV!AD2096),0)</f>
        <v>0</v>
      </c>
      <c r="AG2096" s="55">
        <f t="shared" si="569"/>
        <v>0</v>
      </c>
      <c r="AH2096" s="55">
        <f t="shared" si="570"/>
        <v>0</v>
      </c>
      <c r="AI2096" s="55">
        <f t="shared" si="571"/>
        <v>0</v>
      </c>
      <c r="AJ2096" s="55">
        <f t="shared" si="572"/>
        <v>0</v>
      </c>
      <c r="AK2096" s="55">
        <f t="shared" si="563"/>
        <v>0</v>
      </c>
      <c r="AL2096" s="55">
        <f t="shared" si="564"/>
        <v>0</v>
      </c>
      <c r="AM2096" s="55">
        <f t="shared" si="565"/>
        <v>0</v>
      </c>
    </row>
    <row r="2097" spans="1:39" x14ac:dyDescent="0.25">
      <c r="A2097" s="47">
        <v>2093</v>
      </c>
      <c r="B2097" s="358" t="str">
        <f>IF(AND(E2097&lt;&gt;0,D2097&lt;&gt;0,F2097&lt;&gt;0),IF(C2097&lt;&gt;0,CONCATENATE(C2097,"-AGr",VLOOKUP(D2097,Listen!$A$2:$G$45,7,FALSE),"-",E2097,"-",F2097,),CONCATENATE("AGr",VLOOKUP(D2097,Listen!$A$2:$G$45,7,FALSE),"-",E2097,"-",F2097)),"keine vollständige ID")</f>
        <v>keine vollständige ID</v>
      </c>
      <c r="C2097" s="359">
        <f>'[2]III_SAV-Details_NB'!B2103</f>
        <v>0</v>
      </c>
      <c r="D2097" s="359">
        <f>'[2]III_SAV-Details_NB'!C2103</f>
        <v>0</v>
      </c>
      <c r="E2097" s="359">
        <f>'[2]III_SAV-Details_NB'!D2103</f>
        <v>0</v>
      </c>
      <c r="F2097" s="490"/>
      <c r="G2097" s="281">
        <f>'[2]III_SAV-Details_NB'!X2103</f>
        <v>0</v>
      </c>
      <c r="H2097" s="281">
        <f t="shared" si="566"/>
        <v>0</v>
      </c>
      <c r="I2097" s="281">
        <f>IF(con_EOGJahr=2025,'[2]III_SAV-Details_NB'!AA2103,IF(con_EOGJahr=2026,'[2]III_SAV-Details_NB'!AB2103,'[2]III_SAV-Details_NB'!AC2103))</f>
        <v>0</v>
      </c>
      <c r="J2097" s="282"/>
      <c r="K2097" s="282"/>
      <c r="L2097" s="282"/>
      <c r="M2097" s="282"/>
      <c r="N2097" s="282"/>
      <c r="O2097" s="282"/>
      <c r="P2097" s="52">
        <f t="shared" si="567"/>
        <v>0</v>
      </c>
      <c r="Q2097" s="60"/>
      <c r="R2097" s="53">
        <f t="shared" si="573"/>
        <v>0</v>
      </c>
      <c r="S2097" s="59"/>
      <c r="T2097" s="61"/>
      <c r="U2097" s="342" t="str">
        <f t="shared" si="577"/>
        <v>k.A.</v>
      </c>
      <c r="V2097" s="343" t="str">
        <f t="shared" si="574"/>
        <v>k.A.</v>
      </c>
      <c r="W2097" s="343" t="str">
        <f>IFERROR(IF(OR($D2097="",$E2097=0,con_Ende=0),"k.A.",IF(VLOOKUP($D2097,rng_ND,5,0)="Nein",VLOOKUP($D2097,rng_ND,2,FALSE),MIN(VLOOKUP($D2097,rng_ND,2,FALSE),A_Stammdaten!$B$19-D_SAV!$E2097+1))),"k.A.")</f>
        <v>k.A.</v>
      </c>
      <c r="X2097" s="343" t="str">
        <f t="shared" si="575"/>
        <v>k.A.</v>
      </c>
      <c r="Y2097" s="62"/>
      <c r="Z2097" s="48">
        <f t="shared" si="576"/>
        <v>0</v>
      </c>
      <c r="AA2097" s="457"/>
      <c r="AB2097" s="55">
        <f t="shared" si="568"/>
        <v>0</v>
      </c>
      <c r="AC2097" s="55">
        <f>IF(A_Stammdaten!$B$25="ja",D_SAV!AA2097,D_SAV!AB2097)</f>
        <v>0</v>
      </c>
      <c r="AD2097" s="478">
        <f>IF(AC2097=0,0,IF(U2097-(con_EOGJahr-D_SAV!E2097)&lt;=0,AC2097,AC2097/V2097))</f>
        <v>0</v>
      </c>
      <c r="AE2097" s="478">
        <f>IFERROR(IF(AND(VLOOKUP(D2097,rng_ND,5,FALSE)="Ja",D_SAV!T2097="degressiv"),D_SAV!AC2097*Y2097/100,0),0)</f>
        <v>0</v>
      </c>
      <c r="AF2097" s="55">
        <f>IFERROR(IF(VLOOKUP(D2097,rng_ND,5,FALSE)="Ja",MAX(D_SAV!AD2097:AE2097),D_SAV!AD2097),0)</f>
        <v>0</v>
      </c>
      <c r="AG2097" s="55">
        <f t="shared" si="569"/>
        <v>0</v>
      </c>
      <c r="AH2097" s="55">
        <f t="shared" si="570"/>
        <v>0</v>
      </c>
      <c r="AI2097" s="55">
        <f t="shared" si="571"/>
        <v>0</v>
      </c>
      <c r="AJ2097" s="55">
        <f t="shared" si="572"/>
        <v>0</v>
      </c>
      <c r="AK2097" s="55">
        <f t="shared" si="563"/>
        <v>0</v>
      </c>
      <c r="AL2097" s="55">
        <f t="shared" si="564"/>
        <v>0</v>
      </c>
      <c r="AM2097" s="55">
        <f t="shared" si="565"/>
        <v>0</v>
      </c>
    </row>
    <row r="2098" spans="1:39" x14ac:dyDescent="0.25">
      <c r="A2098" s="47">
        <v>2094</v>
      </c>
      <c r="B2098" s="358" t="str">
        <f>IF(AND(E2098&lt;&gt;0,D2098&lt;&gt;0,F2098&lt;&gt;0),IF(C2098&lt;&gt;0,CONCATENATE(C2098,"-AGr",VLOOKUP(D2098,Listen!$A$2:$G$45,7,FALSE),"-",E2098,"-",F2098,),CONCATENATE("AGr",VLOOKUP(D2098,Listen!$A$2:$G$45,7,FALSE),"-",E2098,"-",F2098)),"keine vollständige ID")</f>
        <v>keine vollständige ID</v>
      </c>
      <c r="C2098" s="359">
        <f>'[2]III_SAV-Details_NB'!B2104</f>
        <v>0</v>
      </c>
      <c r="D2098" s="359">
        <f>'[2]III_SAV-Details_NB'!C2104</f>
        <v>0</v>
      </c>
      <c r="E2098" s="359">
        <f>'[2]III_SAV-Details_NB'!D2104</f>
        <v>0</v>
      </c>
      <c r="F2098" s="490"/>
      <c r="G2098" s="281">
        <f>'[2]III_SAV-Details_NB'!X2104</f>
        <v>0</v>
      </c>
      <c r="H2098" s="281">
        <f t="shared" si="566"/>
        <v>0</v>
      </c>
      <c r="I2098" s="281">
        <f>IF(con_EOGJahr=2025,'[2]III_SAV-Details_NB'!AA2104,IF(con_EOGJahr=2026,'[2]III_SAV-Details_NB'!AB2104,'[2]III_SAV-Details_NB'!AC2104))</f>
        <v>0</v>
      </c>
      <c r="J2098" s="282"/>
      <c r="K2098" s="282"/>
      <c r="L2098" s="282"/>
      <c r="M2098" s="282"/>
      <c r="N2098" s="282"/>
      <c r="O2098" s="282"/>
      <c r="P2098" s="52">
        <f t="shared" si="567"/>
        <v>0</v>
      </c>
      <c r="Q2098" s="60"/>
      <c r="R2098" s="53">
        <f t="shared" si="573"/>
        <v>0</v>
      </c>
      <c r="S2098" s="59"/>
      <c r="T2098" s="61"/>
      <c r="U2098" s="342" t="str">
        <f t="shared" si="577"/>
        <v>k.A.</v>
      </c>
      <c r="V2098" s="343" t="str">
        <f t="shared" si="574"/>
        <v>k.A.</v>
      </c>
      <c r="W2098" s="343" t="str">
        <f>IFERROR(IF(OR($D2098="",$E2098=0,con_Ende=0),"k.A.",IF(VLOOKUP($D2098,rng_ND,5,0)="Nein",VLOOKUP($D2098,rng_ND,2,FALSE),MIN(VLOOKUP($D2098,rng_ND,2,FALSE),A_Stammdaten!$B$19-D_SAV!$E2098+1))),"k.A.")</f>
        <v>k.A.</v>
      </c>
      <c r="X2098" s="343" t="str">
        <f t="shared" si="575"/>
        <v>k.A.</v>
      </c>
      <c r="Y2098" s="62"/>
      <c r="Z2098" s="48">
        <f t="shared" si="576"/>
        <v>0</v>
      </c>
      <c r="AA2098" s="457"/>
      <c r="AB2098" s="55">
        <f t="shared" si="568"/>
        <v>0</v>
      </c>
      <c r="AC2098" s="55">
        <f>IF(A_Stammdaten!$B$25="ja",D_SAV!AA2098,D_SAV!AB2098)</f>
        <v>0</v>
      </c>
      <c r="AD2098" s="478">
        <f>IF(AC2098=0,0,IF(U2098-(con_EOGJahr-D_SAV!E2098)&lt;=0,AC2098,AC2098/V2098))</f>
        <v>0</v>
      </c>
      <c r="AE2098" s="478">
        <f>IFERROR(IF(AND(VLOOKUP(D2098,rng_ND,5,FALSE)="Ja",D_SAV!T2098="degressiv"),D_SAV!AC2098*Y2098/100,0),0)</f>
        <v>0</v>
      </c>
      <c r="AF2098" s="55">
        <f>IFERROR(IF(VLOOKUP(D2098,rng_ND,5,FALSE)="Ja",MAX(D_SAV!AD2098:AE2098),D_SAV!AD2098),0)</f>
        <v>0</v>
      </c>
      <c r="AG2098" s="55">
        <f t="shared" si="569"/>
        <v>0</v>
      </c>
      <c r="AH2098" s="55">
        <f t="shared" si="570"/>
        <v>0</v>
      </c>
      <c r="AI2098" s="55">
        <f t="shared" si="571"/>
        <v>0</v>
      </c>
      <c r="AJ2098" s="55">
        <f t="shared" si="572"/>
        <v>0</v>
      </c>
      <c r="AK2098" s="55">
        <f t="shared" si="563"/>
        <v>0</v>
      </c>
      <c r="AL2098" s="55">
        <f t="shared" si="564"/>
        <v>0</v>
      </c>
      <c r="AM2098" s="55">
        <f t="shared" si="565"/>
        <v>0</v>
      </c>
    </row>
    <row r="2099" spans="1:39" x14ac:dyDescent="0.25">
      <c r="A2099" s="47">
        <v>2095</v>
      </c>
      <c r="B2099" s="358" t="str">
        <f>IF(AND(E2099&lt;&gt;0,D2099&lt;&gt;0,F2099&lt;&gt;0),IF(C2099&lt;&gt;0,CONCATENATE(C2099,"-AGr",VLOOKUP(D2099,Listen!$A$2:$G$45,7,FALSE),"-",E2099,"-",F2099,),CONCATENATE("AGr",VLOOKUP(D2099,Listen!$A$2:$G$45,7,FALSE),"-",E2099,"-",F2099)),"keine vollständige ID")</f>
        <v>keine vollständige ID</v>
      </c>
      <c r="C2099" s="359">
        <f>'[2]III_SAV-Details_NB'!B2105</f>
        <v>0</v>
      </c>
      <c r="D2099" s="359">
        <f>'[2]III_SAV-Details_NB'!C2105</f>
        <v>0</v>
      </c>
      <c r="E2099" s="359">
        <f>'[2]III_SAV-Details_NB'!D2105</f>
        <v>0</v>
      </c>
      <c r="F2099" s="490"/>
      <c r="G2099" s="281">
        <f>'[2]III_SAV-Details_NB'!X2105</f>
        <v>0</v>
      </c>
      <c r="H2099" s="281">
        <f t="shared" si="566"/>
        <v>0</v>
      </c>
      <c r="I2099" s="281">
        <f>IF(con_EOGJahr=2025,'[2]III_SAV-Details_NB'!AA2105,IF(con_EOGJahr=2026,'[2]III_SAV-Details_NB'!AB2105,'[2]III_SAV-Details_NB'!AC2105))</f>
        <v>0</v>
      </c>
      <c r="J2099" s="282"/>
      <c r="K2099" s="282"/>
      <c r="L2099" s="282"/>
      <c r="M2099" s="282"/>
      <c r="N2099" s="282"/>
      <c r="O2099" s="282"/>
      <c r="P2099" s="52">
        <f t="shared" si="567"/>
        <v>0</v>
      </c>
      <c r="Q2099" s="60"/>
      <c r="R2099" s="53">
        <f t="shared" si="573"/>
        <v>0</v>
      </c>
      <c r="S2099" s="59"/>
      <c r="T2099" s="61"/>
      <c r="U2099" s="342" t="str">
        <f t="shared" si="577"/>
        <v>k.A.</v>
      </c>
      <c r="V2099" s="343" t="str">
        <f t="shared" si="574"/>
        <v>k.A.</v>
      </c>
      <c r="W2099" s="343" t="str">
        <f>IFERROR(IF(OR($D2099="",$E2099=0,con_Ende=0),"k.A.",IF(VLOOKUP($D2099,rng_ND,5,0)="Nein",VLOOKUP($D2099,rng_ND,2,FALSE),MIN(VLOOKUP($D2099,rng_ND,2,FALSE),A_Stammdaten!$B$19-D_SAV!$E2099+1))),"k.A.")</f>
        <v>k.A.</v>
      </c>
      <c r="X2099" s="343" t="str">
        <f t="shared" si="575"/>
        <v>k.A.</v>
      </c>
      <c r="Y2099" s="62"/>
      <c r="Z2099" s="48">
        <f t="shared" si="576"/>
        <v>0</v>
      </c>
      <c r="AA2099" s="457"/>
      <c r="AB2099" s="55">
        <f t="shared" si="568"/>
        <v>0</v>
      </c>
      <c r="AC2099" s="55">
        <f>IF(A_Stammdaten!$B$25="ja",D_SAV!AA2099,D_SAV!AB2099)</f>
        <v>0</v>
      </c>
      <c r="AD2099" s="478">
        <f>IF(AC2099=0,0,IF(U2099-(con_EOGJahr-D_SAV!E2099)&lt;=0,AC2099,AC2099/V2099))</f>
        <v>0</v>
      </c>
      <c r="AE2099" s="478">
        <f>IFERROR(IF(AND(VLOOKUP(D2099,rng_ND,5,FALSE)="Ja",D_SAV!T2099="degressiv"),D_SAV!AC2099*Y2099/100,0),0)</f>
        <v>0</v>
      </c>
      <c r="AF2099" s="55">
        <f>IFERROR(IF(VLOOKUP(D2099,rng_ND,5,FALSE)="Ja",MAX(D_SAV!AD2099:AE2099),D_SAV!AD2099),0)</f>
        <v>0</v>
      </c>
      <c r="AG2099" s="55">
        <f t="shared" si="569"/>
        <v>0</v>
      </c>
      <c r="AH2099" s="55">
        <f t="shared" si="570"/>
        <v>0</v>
      </c>
      <c r="AI2099" s="55">
        <f t="shared" si="571"/>
        <v>0</v>
      </c>
      <c r="AJ2099" s="55">
        <f t="shared" si="572"/>
        <v>0</v>
      </c>
      <c r="AK2099" s="55">
        <f t="shared" si="563"/>
        <v>0</v>
      </c>
      <c r="AL2099" s="55">
        <f t="shared" si="564"/>
        <v>0</v>
      </c>
      <c r="AM2099" s="55">
        <f t="shared" si="565"/>
        <v>0</v>
      </c>
    </row>
    <row r="2100" spans="1:39" x14ac:dyDescent="0.25">
      <c r="A2100" s="47">
        <v>2096</v>
      </c>
      <c r="B2100" s="358" t="str">
        <f>IF(AND(E2100&lt;&gt;0,D2100&lt;&gt;0,F2100&lt;&gt;0),IF(C2100&lt;&gt;0,CONCATENATE(C2100,"-AGr",VLOOKUP(D2100,Listen!$A$2:$G$45,7,FALSE),"-",E2100,"-",F2100,),CONCATENATE("AGr",VLOOKUP(D2100,Listen!$A$2:$G$45,7,FALSE),"-",E2100,"-",F2100)),"keine vollständige ID")</f>
        <v>keine vollständige ID</v>
      </c>
      <c r="C2100" s="359">
        <f>'[2]III_SAV-Details_NB'!B2106</f>
        <v>0</v>
      </c>
      <c r="D2100" s="359">
        <f>'[2]III_SAV-Details_NB'!C2106</f>
        <v>0</v>
      </c>
      <c r="E2100" s="359">
        <f>'[2]III_SAV-Details_NB'!D2106</f>
        <v>0</v>
      </c>
      <c r="F2100" s="490"/>
      <c r="G2100" s="281">
        <f>'[2]III_SAV-Details_NB'!X2106</f>
        <v>0</v>
      </c>
      <c r="H2100" s="281">
        <f t="shared" si="566"/>
        <v>0</v>
      </c>
      <c r="I2100" s="281">
        <f>IF(con_EOGJahr=2025,'[2]III_SAV-Details_NB'!AA2106,IF(con_EOGJahr=2026,'[2]III_SAV-Details_NB'!AB2106,'[2]III_SAV-Details_NB'!AC2106))</f>
        <v>0</v>
      </c>
      <c r="J2100" s="282"/>
      <c r="K2100" s="282"/>
      <c r="L2100" s="282"/>
      <c r="M2100" s="282"/>
      <c r="N2100" s="282"/>
      <c r="O2100" s="282"/>
      <c r="P2100" s="52">
        <f t="shared" si="567"/>
        <v>0</v>
      </c>
      <c r="Q2100" s="60"/>
      <c r="R2100" s="53">
        <f t="shared" si="573"/>
        <v>0</v>
      </c>
      <c r="S2100" s="59"/>
      <c r="T2100" s="61"/>
      <c r="U2100" s="342" t="str">
        <f t="shared" si="577"/>
        <v>k.A.</v>
      </c>
      <c r="V2100" s="343" t="str">
        <f t="shared" si="574"/>
        <v>k.A.</v>
      </c>
      <c r="W2100" s="343" t="str">
        <f>IFERROR(IF(OR($D2100="",$E2100=0,con_Ende=0),"k.A.",IF(VLOOKUP($D2100,rng_ND,5,0)="Nein",VLOOKUP($D2100,rng_ND,2,FALSE),MIN(VLOOKUP($D2100,rng_ND,2,FALSE),A_Stammdaten!$B$19-D_SAV!$E2100+1))),"k.A.")</f>
        <v>k.A.</v>
      </c>
      <c r="X2100" s="343" t="str">
        <f t="shared" si="575"/>
        <v>k.A.</v>
      </c>
      <c r="Y2100" s="62"/>
      <c r="Z2100" s="48">
        <f t="shared" si="576"/>
        <v>0</v>
      </c>
      <c r="AA2100" s="457"/>
      <c r="AB2100" s="55">
        <f t="shared" si="568"/>
        <v>0</v>
      </c>
      <c r="AC2100" s="55">
        <f>IF(A_Stammdaten!$B$25="ja",D_SAV!AA2100,D_SAV!AB2100)</f>
        <v>0</v>
      </c>
      <c r="AD2100" s="478">
        <f>IF(AC2100=0,0,IF(U2100-(con_EOGJahr-D_SAV!E2100)&lt;=0,AC2100,AC2100/V2100))</f>
        <v>0</v>
      </c>
      <c r="AE2100" s="478">
        <f>IFERROR(IF(AND(VLOOKUP(D2100,rng_ND,5,FALSE)="Ja",D_SAV!T2100="degressiv"),D_SAV!AC2100*Y2100/100,0),0)</f>
        <v>0</v>
      </c>
      <c r="AF2100" s="55">
        <f>IFERROR(IF(VLOOKUP(D2100,rng_ND,5,FALSE)="Ja",MAX(D_SAV!AD2100:AE2100),D_SAV!AD2100),0)</f>
        <v>0</v>
      </c>
      <c r="AG2100" s="55">
        <f t="shared" si="569"/>
        <v>0</v>
      </c>
      <c r="AH2100" s="55">
        <f t="shared" si="570"/>
        <v>0</v>
      </c>
      <c r="AI2100" s="55">
        <f t="shared" si="571"/>
        <v>0</v>
      </c>
      <c r="AJ2100" s="55">
        <f t="shared" si="572"/>
        <v>0</v>
      </c>
      <c r="AK2100" s="55">
        <f t="shared" si="563"/>
        <v>0</v>
      </c>
      <c r="AL2100" s="55">
        <f t="shared" si="564"/>
        <v>0</v>
      </c>
      <c r="AM2100" s="55">
        <f t="shared" si="565"/>
        <v>0</v>
      </c>
    </row>
    <row r="2101" spans="1:39" x14ac:dyDescent="0.25">
      <c r="A2101" s="47">
        <v>2097</v>
      </c>
      <c r="B2101" s="358" t="str">
        <f>IF(AND(E2101&lt;&gt;0,D2101&lt;&gt;0,F2101&lt;&gt;0),IF(C2101&lt;&gt;0,CONCATENATE(C2101,"-AGr",VLOOKUP(D2101,Listen!$A$2:$G$45,7,FALSE),"-",E2101,"-",F2101,),CONCATENATE("AGr",VLOOKUP(D2101,Listen!$A$2:$G$45,7,FALSE),"-",E2101,"-",F2101)),"keine vollständige ID")</f>
        <v>keine vollständige ID</v>
      </c>
      <c r="C2101" s="359">
        <f>'[2]III_SAV-Details_NB'!B2107</f>
        <v>0</v>
      </c>
      <c r="D2101" s="359">
        <f>'[2]III_SAV-Details_NB'!C2107</f>
        <v>0</v>
      </c>
      <c r="E2101" s="359">
        <f>'[2]III_SAV-Details_NB'!D2107</f>
        <v>0</v>
      </c>
      <c r="F2101" s="490"/>
      <c r="G2101" s="281">
        <f>'[2]III_SAV-Details_NB'!X2107</f>
        <v>0</v>
      </c>
      <c r="H2101" s="281">
        <f t="shared" si="566"/>
        <v>0</v>
      </c>
      <c r="I2101" s="281">
        <f>IF(con_EOGJahr=2025,'[2]III_SAV-Details_NB'!AA2107,IF(con_EOGJahr=2026,'[2]III_SAV-Details_NB'!AB2107,'[2]III_SAV-Details_NB'!AC2107))</f>
        <v>0</v>
      </c>
      <c r="J2101" s="282"/>
      <c r="K2101" s="282"/>
      <c r="L2101" s="282"/>
      <c r="M2101" s="282"/>
      <c r="N2101" s="282"/>
      <c r="O2101" s="282"/>
      <c r="P2101" s="52">
        <f t="shared" si="567"/>
        <v>0</v>
      </c>
      <c r="Q2101" s="60"/>
      <c r="R2101" s="53">
        <f t="shared" si="573"/>
        <v>0</v>
      </c>
      <c r="S2101" s="59"/>
      <c r="T2101" s="61"/>
      <c r="U2101" s="342" t="str">
        <f t="shared" si="577"/>
        <v>k.A.</v>
      </c>
      <c r="V2101" s="343" t="str">
        <f t="shared" si="574"/>
        <v>k.A.</v>
      </c>
      <c r="W2101" s="343" t="str">
        <f>IFERROR(IF(OR($D2101="",$E2101=0,con_Ende=0),"k.A.",IF(VLOOKUP($D2101,rng_ND,5,0)="Nein",VLOOKUP($D2101,rng_ND,2,FALSE),MIN(VLOOKUP($D2101,rng_ND,2,FALSE),A_Stammdaten!$B$19-D_SAV!$E2101+1))),"k.A.")</f>
        <v>k.A.</v>
      </c>
      <c r="X2101" s="343" t="str">
        <f t="shared" si="575"/>
        <v>k.A.</v>
      </c>
      <c r="Y2101" s="62"/>
      <c r="Z2101" s="48">
        <f t="shared" si="576"/>
        <v>0</v>
      </c>
      <c r="AA2101" s="457"/>
      <c r="AB2101" s="55">
        <f t="shared" si="568"/>
        <v>0</v>
      </c>
      <c r="AC2101" s="55">
        <f>IF(A_Stammdaten!$B$25="ja",D_SAV!AA2101,D_SAV!AB2101)</f>
        <v>0</v>
      </c>
      <c r="AD2101" s="478">
        <f>IF(AC2101=0,0,IF(U2101-(con_EOGJahr-D_SAV!E2101)&lt;=0,AC2101,AC2101/V2101))</f>
        <v>0</v>
      </c>
      <c r="AE2101" s="478">
        <f>IFERROR(IF(AND(VLOOKUP(D2101,rng_ND,5,FALSE)="Ja",D_SAV!T2101="degressiv"),D_SAV!AC2101*Y2101/100,0),0)</f>
        <v>0</v>
      </c>
      <c r="AF2101" s="55">
        <f>IFERROR(IF(VLOOKUP(D2101,rng_ND,5,FALSE)="Ja",MAX(D_SAV!AD2101:AE2101),D_SAV!AD2101),0)</f>
        <v>0</v>
      </c>
      <c r="AG2101" s="55">
        <f t="shared" si="569"/>
        <v>0</v>
      </c>
      <c r="AH2101" s="55">
        <f t="shared" si="570"/>
        <v>0</v>
      </c>
      <c r="AI2101" s="55">
        <f t="shared" si="571"/>
        <v>0</v>
      </c>
      <c r="AJ2101" s="55">
        <f t="shared" si="572"/>
        <v>0</v>
      </c>
      <c r="AK2101" s="55">
        <f t="shared" si="563"/>
        <v>0</v>
      </c>
      <c r="AL2101" s="55">
        <f t="shared" si="564"/>
        <v>0</v>
      </c>
      <c r="AM2101" s="55">
        <f t="shared" si="565"/>
        <v>0</v>
      </c>
    </row>
    <row r="2102" spans="1:39" x14ac:dyDescent="0.25">
      <c r="A2102" s="47">
        <v>2098</v>
      </c>
      <c r="B2102" s="358" t="str">
        <f>IF(AND(E2102&lt;&gt;0,D2102&lt;&gt;0,F2102&lt;&gt;0),IF(C2102&lt;&gt;0,CONCATENATE(C2102,"-AGr",VLOOKUP(D2102,Listen!$A$2:$G$45,7,FALSE),"-",E2102,"-",F2102,),CONCATENATE("AGr",VLOOKUP(D2102,Listen!$A$2:$G$45,7,FALSE),"-",E2102,"-",F2102)),"keine vollständige ID")</f>
        <v>keine vollständige ID</v>
      </c>
      <c r="C2102" s="359">
        <f>'[2]III_SAV-Details_NB'!B2108</f>
        <v>0</v>
      </c>
      <c r="D2102" s="359">
        <f>'[2]III_SAV-Details_NB'!C2108</f>
        <v>0</v>
      </c>
      <c r="E2102" s="359">
        <f>'[2]III_SAV-Details_NB'!D2108</f>
        <v>0</v>
      </c>
      <c r="F2102" s="490"/>
      <c r="G2102" s="281">
        <f>'[2]III_SAV-Details_NB'!X2108</f>
        <v>0</v>
      </c>
      <c r="H2102" s="281">
        <f t="shared" si="566"/>
        <v>0</v>
      </c>
      <c r="I2102" s="281">
        <f>IF(con_EOGJahr=2025,'[2]III_SAV-Details_NB'!AA2108,IF(con_EOGJahr=2026,'[2]III_SAV-Details_NB'!AB2108,'[2]III_SAV-Details_NB'!AC2108))</f>
        <v>0</v>
      </c>
      <c r="J2102" s="282"/>
      <c r="K2102" s="282"/>
      <c r="L2102" s="282"/>
      <c r="M2102" s="282"/>
      <c r="N2102" s="282"/>
      <c r="O2102" s="282"/>
      <c r="P2102" s="52">
        <f t="shared" si="567"/>
        <v>0</v>
      </c>
      <c r="Q2102" s="60"/>
      <c r="R2102" s="53">
        <f t="shared" si="573"/>
        <v>0</v>
      </c>
      <c r="S2102" s="59"/>
      <c r="T2102" s="61"/>
      <c r="U2102" s="342" t="str">
        <f t="shared" si="577"/>
        <v>k.A.</v>
      </c>
      <c r="V2102" s="343" t="str">
        <f t="shared" si="574"/>
        <v>k.A.</v>
      </c>
      <c r="W2102" s="343" t="str">
        <f>IFERROR(IF(OR($D2102="",$E2102=0,con_Ende=0),"k.A.",IF(VLOOKUP($D2102,rng_ND,5,0)="Nein",VLOOKUP($D2102,rng_ND,2,FALSE),MIN(VLOOKUP($D2102,rng_ND,2,FALSE),A_Stammdaten!$B$19-D_SAV!$E2102+1))),"k.A.")</f>
        <v>k.A.</v>
      </c>
      <c r="X2102" s="343" t="str">
        <f t="shared" si="575"/>
        <v>k.A.</v>
      </c>
      <c r="Y2102" s="62"/>
      <c r="Z2102" s="48">
        <f t="shared" si="576"/>
        <v>0</v>
      </c>
      <c r="AA2102" s="457"/>
      <c r="AB2102" s="55">
        <f t="shared" si="568"/>
        <v>0</v>
      </c>
      <c r="AC2102" s="55">
        <f>IF(A_Stammdaten!$B$25="ja",D_SAV!AA2102,D_SAV!AB2102)</f>
        <v>0</v>
      </c>
      <c r="AD2102" s="478">
        <f>IF(AC2102=0,0,IF(U2102-(con_EOGJahr-D_SAV!E2102)&lt;=0,AC2102,AC2102/V2102))</f>
        <v>0</v>
      </c>
      <c r="AE2102" s="478">
        <f>IFERROR(IF(AND(VLOOKUP(D2102,rng_ND,5,FALSE)="Ja",D_SAV!T2102="degressiv"),D_SAV!AC2102*Y2102/100,0),0)</f>
        <v>0</v>
      </c>
      <c r="AF2102" s="55">
        <f>IFERROR(IF(VLOOKUP(D2102,rng_ND,5,FALSE)="Ja",MAX(D_SAV!AD2102:AE2102),D_SAV!AD2102),0)</f>
        <v>0</v>
      </c>
      <c r="AG2102" s="55">
        <f t="shared" si="569"/>
        <v>0</v>
      </c>
      <c r="AH2102" s="55">
        <f t="shared" si="570"/>
        <v>0</v>
      </c>
      <c r="AI2102" s="55">
        <f t="shared" si="571"/>
        <v>0</v>
      </c>
      <c r="AJ2102" s="55">
        <f t="shared" si="572"/>
        <v>0</v>
      </c>
      <c r="AK2102" s="55">
        <f t="shared" si="563"/>
        <v>0</v>
      </c>
      <c r="AL2102" s="55">
        <f t="shared" si="564"/>
        <v>0</v>
      </c>
      <c r="AM2102" s="55">
        <f t="shared" si="565"/>
        <v>0</v>
      </c>
    </row>
    <row r="2103" spans="1:39" x14ac:dyDescent="0.25">
      <c r="A2103" s="47">
        <v>2099</v>
      </c>
      <c r="B2103" s="358" t="str">
        <f>IF(AND(E2103&lt;&gt;0,D2103&lt;&gt;0,F2103&lt;&gt;0),IF(C2103&lt;&gt;0,CONCATENATE(C2103,"-AGr",VLOOKUP(D2103,Listen!$A$2:$G$45,7,FALSE),"-",E2103,"-",F2103,),CONCATENATE("AGr",VLOOKUP(D2103,Listen!$A$2:$G$45,7,FALSE),"-",E2103,"-",F2103)),"keine vollständige ID")</f>
        <v>keine vollständige ID</v>
      </c>
      <c r="C2103" s="359">
        <f>'[2]III_SAV-Details_NB'!B2109</f>
        <v>0</v>
      </c>
      <c r="D2103" s="359">
        <f>'[2]III_SAV-Details_NB'!C2109</f>
        <v>0</v>
      </c>
      <c r="E2103" s="359">
        <f>'[2]III_SAV-Details_NB'!D2109</f>
        <v>0</v>
      </c>
      <c r="F2103" s="490"/>
      <c r="G2103" s="281">
        <f>'[2]III_SAV-Details_NB'!X2109</f>
        <v>0</v>
      </c>
      <c r="H2103" s="281">
        <f t="shared" si="566"/>
        <v>0</v>
      </c>
      <c r="I2103" s="281">
        <f>IF(con_EOGJahr=2025,'[2]III_SAV-Details_NB'!AA2109,IF(con_EOGJahr=2026,'[2]III_SAV-Details_NB'!AB2109,'[2]III_SAV-Details_NB'!AC2109))</f>
        <v>0</v>
      </c>
      <c r="J2103" s="282"/>
      <c r="K2103" s="282"/>
      <c r="L2103" s="282"/>
      <c r="M2103" s="282"/>
      <c r="N2103" s="282"/>
      <c r="O2103" s="282"/>
      <c r="P2103" s="52">
        <f t="shared" si="567"/>
        <v>0</v>
      </c>
      <c r="Q2103" s="60"/>
      <c r="R2103" s="53">
        <f t="shared" si="573"/>
        <v>0</v>
      </c>
      <c r="S2103" s="59"/>
      <c r="T2103" s="61"/>
      <c r="U2103" s="342" t="str">
        <f t="shared" si="577"/>
        <v>k.A.</v>
      </c>
      <c r="V2103" s="343" t="str">
        <f t="shared" si="574"/>
        <v>k.A.</v>
      </c>
      <c r="W2103" s="343" t="str">
        <f>IFERROR(IF(OR($D2103="",$E2103=0,con_Ende=0),"k.A.",IF(VLOOKUP($D2103,rng_ND,5,0)="Nein",VLOOKUP($D2103,rng_ND,2,FALSE),MIN(VLOOKUP($D2103,rng_ND,2,FALSE),A_Stammdaten!$B$19-D_SAV!$E2103+1))),"k.A.")</f>
        <v>k.A.</v>
      </c>
      <c r="X2103" s="343" t="str">
        <f t="shared" si="575"/>
        <v>k.A.</v>
      </c>
      <c r="Y2103" s="62"/>
      <c r="Z2103" s="48">
        <f t="shared" si="576"/>
        <v>0</v>
      </c>
      <c r="AA2103" s="457"/>
      <c r="AB2103" s="55">
        <f t="shared" si="568"/>
        <v>0</v>
      </c>
      <c r="AC2103" s="55">
        <f>IF(A_Stammdaten!$B$25="ja",D_SAV!AA2103,D_SAV!AB2103)</f>
        <v>0</v>
      </c>
      <c r="AD2103" s="478">
        <f>IF(AC2103=0,0,IF(U2103-(con_EOGJahr-D_SAV!E2103)&lt;=0,AC2103,AC2103/V2103))</f>
        <v>0</v>
      </c>
      <c r="AE2103" s="478">
        <f>IFERROR(IF(AND(VLOOKUP(D2103,rng_ND,5,FALSE)="Ja",D_SAV!T2103="degressiv"),D_SAV!AC2103*Y2103/100,0),0)</f>
        <v>0</v>
      </c>
      <c r="AF2103" s="55">
        <f>IFERROR(IF(VLOOKUP(D2103,rng_ND,5,FALSE)="Ja",MAX(D_SAV!AD2103:AE2103),D_SAV!AD2103),0)</f>
        <v>0</v>
      </c>
      <c r="AG2103" s="55">
        <f t="shared" si="569"/>
        <v>0</v>
      </c>
      <c r="AH2103" s="55">
        <f t="shared" si="570"/>
        <v>0</v>
      </c>
      <c r="AI2103" s="55">
        <f t="shared" si="571"/>
        <v>0</v>
      </c>
      <c r="AJ2103" s="55">
        <f t="shared" si="572"/>
        <v>0</v>
      </c>
      <c r="AK2103" s="55">
        <f t="shared" si="563"/>
        <v>0</v>
      </c>
      <c r="AL2103" s="55">
        <f t="shared" si="564"/>
        <v>0</v>
      </c>
      <c r="AM2103" s="55">
        <f t="shared" si="565"/>
        <v>0</v>
      </c>
    </row>
    <row r="2104" spans="1:39" x14ac:dyDescent="0.25">
      <c r="A2104" s="47">
        <v>2100</v>
      </c>
      <c r="B2104" s="358" t="str">
        <f>IF(AND(E2104&lt;&gt;0,D2104&lt;&gt;0,F2104&lt;&gt;0),IF(C2104&lt;&gt;0,CONCATENATE(C2104,"-AGr",VLOOKUP(D2104,Listen!$A$2:$G$45,7,FALSE),"-",E2104,"-",F2104,),CONCATENATE("AGr",VLOOKUP(D2104,Listen!$A$2:$G$45,7,FALSE),"-",E2104,"-",F2104)),"keine vollständige ID")</f>
        <v>keine vollständige ID</v>
      </c>
      <c r="C2104" s="359">
        <f>'[2]III_SAV-Details_NB'!B2110</f>
        <v>0</v>
      </c>
      <c r="D2104" s="359">
        <f>'[2]III_SAV-Details_NB'!C2110</f>
        <v>0</v>
      </c>
      <c r="E2104" s="359">
        <f>'[2]III_SAV-Details_NB'!D2110</f>
        <v>0</v>
      </c>
      <c r="F2104" s="490"/>
      <c r="G2104" s="281">
        <f>'[2]III_SAV-Details_NB'!X2110</f>
        <v>0</v>
      </c>
      <c r="H2104" s="281">
        <f t="shared" si="566"/>
        <v>0</v>
      </c>
      <c r="I2104" s="281">
        <f>IF(con_EOGJahr=2025,'[2]III_SAV-Details_NB'!AA2110,IF(con_EOGJahr=2026,'[2]III_SAV-Details_NB'!AB2110,'[2]III_SAV-Details_NB'!AC2110))</f>
        <v>0</v>
      </c>
      <c r="J2104" s="282"/>
      <c r="K2104" s="282"/>
      <c r="L2104" s="282"/>
      <c r="M2104" s="282"/>
      <c r="N2104" s="282"/>
      <c r="O2104" s="282"/>
      <c r="P2104" s="52">
        <f t="shared" si="567"/>
        <v>0</v>
      </c>
      <c r="Q2104" s="60"/>
      <c r="R2104" s="53">
        <f t="shared" si="573"/>
        <v>0</v>
      </c>
      <c r="S2104" s="59"/>
      <c r="T2104" s="61"/>
      <c r="U2104" s="342" t="str">
        <f t="shared" si="577"/>
        <v>k.A.</v>
      </c>
      <c r="V2104" s="343" t="str">
        <f t="shared" si="574"/>
        <v>k.A.</v>
      </c>
      <c r="W2104" s="343" t="str">
        <f>IFERROR(IF(OR($D2104="",$E2104=0,con_Ende=0),"k.A.",IF(VLOOKUP($D2104,rng_ND,5,0)="Nein",VLOOKUP($D2104,rng_ND,2,FALSE),MIN(VLOOKUP($D2104,rng_ND,2,FALSE),A_Stammdaten!$B$19-D_SAV!$E2104+1))),"k.A.")</f>
        <v>k.A.</v>
      </c>
      <c r="X2104" s="343" t="str">
        <f t="shared" si="575"/>
        <v>k.A.</v>
      </c>
      <c r="Y2104" s="62"/>
      <c r="Z2104" s="48">
        <f t="shared" si="576"/>
        <v>0</v>
      </c>
      <c r="AA2104" s="457"/>
      <c r="AB2104" s="55">
        <f t="shared" si="568"/>
        <v>0</v>
      </c>
      <c r="AC2104" s="55">
        <f>IF(A_Stammdaten!$B$25="ja",D_SAV!AA2104,D_SAV!AB2104)</f>
        <v>0</v>
      </c>
      <c r="AD2104" s="478">
        <f>IF(AC2104=0,0,IF(U2104-(con_EOGJahr-D_SAV!E2104)&lt;=0,AC2104,AC2104/V2104))</f>
        <v>0</v>
      </c>
      <c r="AE2104" s="478">
        <f>IFERROR(IF(AND(VLOOKUP(D2104,rng_ND,5,FALSE)="Ja",D_SAV!T2104="degressiv"),D_SAV!AC2104*Y2104/100,0),0)</f>
        <v>0</v>
      </c>
      <c r="AF2104" s="55">
        <f>IFERROR(IF(VLOOKUP(D2104,rng_ND,5,FALSE)="Ja",MAX(D_SAV!AD2104:AE2104),D_SAV!AD2104),0)</f>
        <v>0</v>
      </c>
      <c r="AG2104" s="55">
        <f t="shared" si="569"/>
        <v>0</v>
      </c>
      <c r="AH2104" s="55">
        <f t="shared" si="570"/>
        <v>0</v>
      </c>
      <c r="AI2104" s="55">
        <f t="shared" si="571"/>
        <v>0</v>
      </c>
      <c r="AJ2104" s="55">
        <f t="shared" si="572"/>
        <v>0</v>
      </c>
      <c r="AK2104" s="55">
        <f t="shared" si="563"/>
        <v>0</v>
      </c>
      <c r="AL2104" s="55">
        <f t="shared" si="564"/>
        <v>0</v>
      </c>
      <c r="AM2104" s="55">
        <f t="shared" si="565"/>
        <v>0</v>
      </c>
    </row>
    <row r="2105" spans="1:39" x14ac:dyDescent="0.25">
      <c r="A2105" s="47">
        <v>2101</v>
      </c>
      <c r="B2105" s="358" t="str">
        <f>IF(AND(E2105&lt;&gt;0,D2105&lt;&gt;0,F2105&lt;&gt;0),IF(C2105&lt;&gt;0,CONCATENATE(C2105,"-AGr",VLOOKUP(D2105,Listen!$A$2:$G$45,7,FALSE),"-",E2105,"-",F2105,),CONCATENATE("AGr",VLOOKUP(D2105,Listen!$A$2:$G$45,7,FALSE),"-",E2105,"-",F2105)),"keine vollständige ID")</f>
        <v>keine vollständige ID</v>
      </c>
      <c r="C2105" s="359">
        <f>'[2]III_SAV-Details_NB'!B2111</f>
        <v>0</v>
      </c>
      <c r="D2105" s="359">
        <f>'[2]III_SAV-Details_NB'!C2111</f>
        <v>0</v>
      </c>
      <c r="E2105" s="359">
        <f>'[2]III_SAV-Details_NB'!D2111</f>
        <v>0</v>
      </c>
      <c r="F2105" s="490"/>
      <c r="G2105" s="281">
        <f>'[2]III_SAV-Details_NB'!X2111</f>
        <v>0</v>
      </c>
      <c r="H2105" s="281">
        <f t="shared" si="566"/>
        <v>0</v>
      </c>
      <c r="I2105" s="281">
        <f>IF(con_EOGJahr=2025,'[2]III_SAV-Details_NB'!AA2111,IF(con_EOGJahr=2026,'[2]III_SAV-Details_NB'!AB2111,'[2]III_SAV-Details_NB'!AC2111))</f>
        <v>0</v>
      </c>
      <c r="J2105" s="282"/>
      <c r="K2105" s="282"/>
      <c r="L2105" s="282"/>
      <c r="M2105" s="282"/>
      <c r="N2105" s="282"/>
      <c r="O2105" s="282"/>
      <c r="P2105" s="52">
        <f t="shared" si="567"/>
        <v>0</v>
      </c>
      <c r="Q2105" s="60"/>
      <c r="R2105" s="53">
        <f t="shared" si="573"/>
        <v>0</v>
      </c>
      <c r="S2105" s="59"/>
      <c r="T2105" s="61"/>
      <c r="U2105" s="342" t="str">
        <f t="shared" si="577"/>
        <v>k.A.</v>
      </c>
      <c r="V2105" s="343" t="str">
        <f t="shared" si="574"/>
        <v>k.A.</v>
      </c>
      <c r="W2105" s="343" t="str">
        <f>IFERROR(IF(OR($D2105="",$E2105=0,con_Ende=0),"k.A.",IF(VLOOKUP($D2105,rng_ND,5,0)="Nein",VLOOKUP($D2105,rng_ND,2,FALSE),MIN(VLOOKUP($D2105,rng_ND,2,FALSE),A_Stammdaten!$B$19-D_SAV!$E2105+1))),"k.A.")</f>
        <v>k.A.</v>
      </c>
      <c r="X2105" s="343" t="str">
        <f t="shared" si="575"/>
        <v>k.A.</v>
      </c>
      <c r="Y2105" s="62"/>
      <c r="Z2105" s="48">
        <f t="shared" si="576"/>
        <v>0</v>
      </c>
      <c r="AA2105" s="457"/>
      <c r="AB2105" s="55">
        <f t="shared" si="568"/>
        <v>0</v>
      </c>
      <c r="AC2105" s="55">
        <f>IF(A_Stammdaten!$B$25="ja",D_SAV!AA2105,D_SAV!AB2105)</f>
        <v>0</v>
      </c>
      <c r="AD2105" s="478">
        <f>IF(AC2105=0,0,IF(U2105-(con_EOGJahr-D_SAV!E2105)&lt;=0,AC2105,AC2105/V2105))</f>
        <v>0</v>
      </c>
      <c r="AE2105" s="478">
        <f>IFERROR(IF(AND(VLOOKUP(D2105,rng_ND,5,FALSE)="Ja",D_SAV!T2105="degressiv"),D_SAV!AC2105*Y2105/100,0),0)</f>
        <v>0</v>
      </c>
      <c r="AF2105" s="55">
        <f>IFERROR(IF(VLOOKUP(D2105,rng_ND,5,FALSE)="Ja",MAX(D_SAV!AD2105:AE2105),D_SAV!AD2105),0)</f>
        <v>0</v>
      </c>
      <c r="AG2105" s="55">
        <f t="shared" si="569"/>
        <v>0</v>
      </c>
      <c r="AH2105" s="55">
        <f t="shared" si="570"/>
        <v>0</v>
      </c>
      <c r="AI2105" s="55">
        <f t="shared" si="571"/>
        <v>0</v>
      </c>
      <c r="AJ2105" s="55">
        <f t="shared" si="572"/>
        <v>0</v>
      </c>
      <c r="AK2105" s="55">
        <f t="shared" si="563"/>
        <v>0</v>
      </c>
      <c r="AL2105" s="55">
        <f t="shared" si="564"/>
        <v>0</v>
      </c>
      <c r="AM2105" s="55">
        <f t="shared" si="565"/>
        <v>0</v>
      </c>
    </row>
    <row r="2106" spans="1:39" x14ac:dyDescent="0.25">
      <c r="A2106" s="47">
        <v>2102</v>
      </c>
      <c r="B2106" s="358" t="str">
        <f>IF(AND(E2106&lt;&gt;0,D2106&lt;&gt;0,F2106&lt;&gt;0),IF(C2106&lt;&gt;0,CONCATENATE(C2106,"-AGr",VLOOKUP(D2106,Listen!$A$2:$G$45,7,FALSE),"-",E2106,"-",F2106,),CONCATENATE("AGr",VLOOKUP(D2106,Listen!$A$2:$G$45,7,FALSE),"-",E2106,"-",F2106)),"keine vollständige ID")</f>
        <v>keine vollständige ID</v>
      </c>
      <c r="C2106" s="359">
        <f>'[2]III_SAV-Details_NB'!B2112</f>
        <v>0</v>
      </c>
      <c r="D2106" s="359">
        <f>'[2]III_SAV-Details_NB'!C2112</f>
        <v>0</v>
      </c>
      <c r="E2106" s="359">
        <f>'[2]III_SAV-Details_NB'!D2112</f>
        <v>0</v>
      </c>
      <c r="F2106" s="490"/>
      <c r="G2106" s="281">
        <f>'[2]III_SAV-Details_NB'!X2112</f>
        <v>0</v>
      </c>
      <c r="H2106" s="281">
        <f t="shared" si="566"/>
        <v>0</v>
      </c>
      <c r="I2106" s="281">
        <f>IF(con_EOGJahr=2025,'[2]III_SAV-Details_NB'!AA2112,IF(con_EOGJahr=2026,'[2]III_SAV-Details_NB'!AB2112,'[2]III_SAV-Details_NB'!AC2112))</f>
        <v>0</v>
      </c>
      <c r="J2106" s="282"/>
      <c r="K2106" s="282"/>
      <c r="L2106" s="282"/>
      <c r="M2106" s="282"/>
      <c r="N2106" s="282"/>
      <c r="O2106" s="282"/>
      <c r="P2106" s="52">
        <f t="shared" si="567"/>
        <v>0</v>
      </c>
      <c r="Q2106" s="60"/>
      <c r="R2106" s="53">
        <f t="shared" si="573"/>
        <v>0</v>
      </c>
      <c r="S2106" s="59"/>
      <c r="T2106" s="61"/>
      <c r="U2106" s="342" t="str">
        <f t="shared" si="577"/>
        <v>k.A.</v>
      </c>
      <c r="V2106" s="343" t="str">
        <f t="shared" si="574"/>
        <v>k.A.</v>
      </c>
      <c r="W2106" s="343" t="str">
        <f>IFERROR(IF(OR($D2106="",$E2106=0,con_Ende=0),"k.A.",IF(VLOOKUP($D2106,rng_ND,5,0)="Nein",VLOOKUP($D2106,rng_ND,2,FALSE),MIN(VLOOKUP($D2106,rng_ND,2,FALSE),A_Stammdaten!$B$19-D_SAV!$E2106+1))),"k.A.")</f>
        <v>k.A.</v>
      </c>
      <c r="X2106" s="343" t="str">
        <f t="shared" si="575"/>
        <v>k.A.</v>
      </c>
      <c r="Y2106" s="62"/>
      <c r="Z2106" s="48">
        <f t="shared" si="576"/>
        <v>0</v>
      </c>
      <c r="AA2106" s="457"/>
      <c r="AB2106" s="55">
        <f t="shared" si="568"/>
        <v>0</v>
      </c>
      <c r="AC2106" s="55">
        <f>IF(A_Stammdaten!$B$25="ja",D_SAV!AA2106,D_SAV!AB2106)</f>
        <v>0</v>
      </c>
      <c r="AD2106" s="478">
        <f>IF(AC2106=0,0,IF(U2106-(con_EOGJahr-D_SAV!E2106)&lt;=0,AC2106,AC2106/V2106))</f>
        <v>0</v>
      </c>
      <c r="AE2106" s="478">
        <f>IFERROR(IF(AND(VLOOKUP(D2106,rng_ND,5,FALSE)="Ja",D_SAV!T2106="degressiv"),D_SAV!AC2106*Y2106/100,0),0)</f>
        <v>0</v>
      </c>
      <c r="AF2106" s="55">
        <f>IFERROR(IF(VLOOKUP(D2106,rng_ND,5,FALSE)="Ja",MAX(D_SAV!AD2106:AE2106),D_SAV!AD2106),0)</f>
        <v>0</v>
      </c>
      <c r="AG2106" s="55">
        <f t="shared" si="569"/>
        <v>0</v>
      </c>
      <c r="AH2106" s="55">
        <f t="shared" si="570"/>
        <v>0</v>
      </c>
      <c r="AI2106" s="55">
        <f t="shared" si="571"/>
        <v>0</v>
      </c>
      <c r="AJ2106" s="55">
        <f t="shared" si="572"/>
        <v>0</v>
      </c>
      <c r="AK2106" s="55">
        <f t="shared" si="563"/>
        <v>0</v>
      </c>
      <c r="AL2106" s="55">
        <f t="shared" si="564"/>
        <v>0</v>
      </c>
      <c r="AM2106" s="55">
        <f t="shared" si="565"/>
        <v>0</v>
      </c>
    </row>
    <row r="2107" spans="1:39" x14ac:dyDescent="0.25">
      <c r="A2107" s="47">
        <v>2103</v>
      </c>
      <c r="B2107" s="358" t="str">
        <f>IF(AND(E2107&lt;&gt;0,D2107&lt;&gt;0,F2107&lt;&gt;0),IF(C2107&lt;&gt;0,CONCATENATE(C2107,"-AGr",VLOOKUP(D2107,Listen!$A$2:$G$45,7,FALSE),"-",E2107,"-",F2107,),CONCATENATE("AGr",VLOOKUP(D2107,Listen!$A$2:$G$45,7,FALSE),"-",E2107,"-",F2107)),"keine vollständige ID")</f>
        <v>keine vollständige ID</v>
      </c>
      <c r="C2107" s="359">
        <f>'[2]III_SAV-Details_NB'!B2113</f>
        <v>0</v>
      </c>
      <c r="D2107" s="359">
        <f>'[2]III_SAV-Details_NB'!C2113</f>
        <v>0</v>
      </c>
      <c r="E2107" s="359">
        <f>'[2]III_SAV-Details_NB'!D2113</f>
        <v>0</v>
      </c>
      <c r="F2107" s="490"/>
      <c r="G2107" s="281">
        <f>'[2]III_SAV-Details_NB'!X2113</f>
        <v>0</v>
      </c>
      <c r="H2107" s="281">
        <f t="shared" si="566"/>
        <v>0</v>
      </c>
      <c r="I2107" s="281">
        <f>IF(con_EOGJahr=2025,'[2]III_SAV-Details_NB'!AA2113,IF(con_EOGJahr=2026,'[2]III_SAV-Details_NB'!AB2113,'[2]III_SAV-Details_NB'!AC2113))</f>
        <v>0</v>
      </c>
      <c r="J2107" s="282"/>
      <c r="K2107" s="282"/>
      <c r="L2107" s="282"/>
      <c r="M2107" s="282"/>
      <c r="N2107" s="282"/>
      <c r="O2107" s="282"/>
      <c r="P2107" s="52">
        <f t="shared" si="567"/>
        <v>0</v>
      </c>
      <c r="Q2107" s="60"/>
      <c r="R2107" s="53">
        <f t="shared" si="573"/>
        <v>0</v>
      </c>
      <c r="S2107" s="59"/>
      <c r="T2107" s="61"/>
      <c r="U2107" s="342" t="str">
        <f t="shared" si="577"/>
        <v>k.A.</v>
      </c>
      <c r="V2107" s="343" t="str">
        <f t="shared" si="574"/>
        <v>k.A.</v>
      </c>
      <c r="W2107" s="343" t="str">
        <f>IFERROR(IF(OR($D2107="",$E2107=0,con_Ende=0),"k.A.",IF(VLOOKUP($D2107,rng_ND,5,0)="Nein",VLOOKUP($D2107,rng_ND,2,FALSE),MIN(VLOOKUP($D2107,rng_ND,2,FALSE),A_Stammdaten!$B$19-D_SAV!$E2107+1))),"k.A.")</f>
        <v>k.A.</v>
      </c>
      <c r="X2107" s="343" t="str">
        <f t="shared" si="575"/>
        <v>k.A.</v>
      </c>
      <c r="Y2107" s="62"/>
      <c r="Z2107" s="48">
        <f t="shared" si="576"/>
        <v>0</v>
      </c>
      <c r="AA2107" s="457"/>
      <c r="AB2107" s="55">
        <f t="shared" si="568"/>
        <v>0</v>
      </c>
      <c r="AC2107" s="55">
        <f>IF(A_Stammdaten!$B$25="ja",D_SAV!AA2107,D_SAV!AB2107)</f>
        <v>0</v>
      </c>
      <c r="AD2107" s="478">
        <f>IF(AC2107=0,0,IF(U2107-(con_EOGJahr-D_SAV!E2107)&lt;=0,AC2107,AC2107/V2107))</f>
        <v>0</v>
      </c>
      <c r="AE2107" s="478">
        <f>IFERROR(IF(AND(VLOOKUP(D2107,rng_ND,5,FALSE)="Ja",D_SAV!T2107="degressiv"),D_SAV!AC2107*Y2107/100,0),0)</f>
        <v>0</v>
      </c>
      <c r="AF2107" s="55">
        <f>IFERROR(IF(VLOOKUP(D2107,rng_ND,5,FALSE)="Ja",MAX(D_SAV!AD2107:AE2107),D_SAV!AD2107),0)</f>
        <v>0</v>
      </c>
      <c r="AG2107" s="55">
        <f t="shared" si="569"/>
        <v>0</v>
      </c>
      <c r="AH2107" s="55">
        <f t="shared" si="570"/>
        <v>0</v>
      </c>
      <c r="AI2107" s="55">
        <f t="shared" si="571"/>
        <v>0</v>
      </c>
      <c r="AJ2107" s="55">
        <f t="shared" si="572"/>
        <v>0</v>
      </c>
      <c r="AK2107" s="55">
        <f t="shared" si="563"/>
        <v>0</v>
      </c>
      <c r="AL2107" s="55">
        <f t="shared" si="564"/>
        <v>0</v>
      </c>
      <c r="AM2107" s="55">
        <f t="shared" si="565"/>
        <v>0</v>
      </c>
    </row>
    <row r="2108" spans="1:39" x14ac:dyDescent="0.25">
      <c r="A2108" s="47">
        <v>2104</v>
      </c>
      <c r="B2108" s="358" t="str">
        <f>IF(AND(E2108&lt;&gt;0,D2108&lt;&gt;0,F2108&lt;&gt;0),IF(C2108&lt;&gt;0,CONCATENATE(C2108,"-AGr",VLOOKUP(D2108,Listen!$A$2:$G$45,7,FALSE),"-",E2108,"-",F2108,),CONCATENATE("AGr",VLOOKUP(D2108,Listen!$A$2:$G$45,7,FALSE),"-",E2108,"-",F2108)),"keine vollständige ID")</f>
        <v>keine vollständige ID</v>
      </c>
      <c r="C2108" s="359">
        <f>'[2]III_SAV-Details_NB'!B2114</f>
        <v>0</v>
      </c>
      <c r="D2108" s="359">
        <f>'[2]III_SAV-Details_NB'!C2114</f>
        <v>0</v>
      </c>
      <c r="E2108" s="359">
        <f>'[2]III_SAV-Details_NB'!D2114</f>
        <v>0</v>
      </c>
      <c r="F2108" s="490"/>
      <c r="G2108" s="281">
        <f>'[2]III_SAV-Details_NB'!X2114</f>
        <v>0</v>
      </c>
      <c r="H2108" s="281">
        <f t="shared" si="566"/>
        <v>0</v>
      </c>
      <c r="I2108" s="281">
        <f>IF(con_EOGJahr=2025,'[2]III_SAV-Details_NB'!AA2114,IF(con_EOGJahr=2026,'[2]III_SAV-Details_NB'!AB2114,'[2]III_SAV-Details_NB'!AC2114))</f>
        <v>0</v>
      </c>
      <c r="J2108" s="282"/>
      <c r="K2108" s="282"/>
      <c r="L2108" s="282"/>
      <c r="M2108" s="282"/>
      <c r="N2108" s="282"/>
      <c r="O2108" s="282"/>
      <c r="P2108" s="52">
        <f t="shared" si="567"/>
        <v>0</v>
      </c>
      <c r="Q2108" s="60"/>
      <c r="R2108" s="53">
        <f t="shared" si="573"/>
        <v>0</v>
      </c>
      <c r="S2108" s="59"/>
      <c r="T2108" s="61"/>
      <c r="U2108" s="342" t="str">
        <f t="shared" si="577"/>
        <v>k.A.</v>
      </c>
      <c r="V2108" s="343" t="str">
        <f t="shared" si="574"/>
        <v>k.A.</v>
      </c>
      <c r="W2108" s="343" t="str">
        <f>IFERROR(IF(OR($D2108="",$E2108=0,con_Ende=0),"k.A.",IF(VLOOKUP($D2108,rng_ND,5,0)="Nein",VLOOKUP($D2108,rng_ND,2,FALSE),MIN(VLOOKUP($D2108,rng_ND,2,FALSE),A_Stammdaten!$B$19-D_SAV!$E2108+1))),"k.A.")</f>
        <v>k.A.</v>
      </c>
      <c r="X2108" s="343" t="str">
        <f t="shared" si="575"/>
        <v>k.A.</v>
      </c>
      <c r="Y2108" s="62"/>
      <c r="Z2108" s="48">
        <f t="shared" si="576"/>
        <v>0</v>
      </c>
      <c r="AA2108" s="457"/>
      <c r="AB2108" s="55">
        <f t="shared" si="568"/>
        <v>0</v>
      </c>
      <c r="AC2108" s="55">
        <f>IF(A_Stammdaten!$B$25="ja",D_SAV!AA2108,D_SAV!AB2108)</f>
        <v>0</v>
      </c>
      <c r="AD2108" s="478">
        <f>IF(AC2108=0,0,IF(U2108-(con_EOGJahr-D_SAV!E2108)&lt;=0,AC2108,AC2108/V2108))</f>
        <v>0</v>
      </c>
      <c r="AE2108" s="478">
        <f>IFERROR(IF(AND(VLOOKUP(D2108,rng_ND,5,FALSE)="Ja",D_SAV!T2108="degressiv"),D_SAV!AC2108*Y2108/100,0),0)</f>
        <v>0</v>
      </c>
      <c r="AF2108" s="55">
        <f>IFERROR(IF(VLOOKUP(D2108,rng_ND,5,FALSE)="Ja",MAX(D_SAV!AD2108:AE2108),D_SAV!AD2108),0)</f>
        <v>0</v>
      </c>
      <c r="AG2108" s="55">
        <f t="shared" si="569"/>
        <v>0</v>
      </c>
      <c r="AH2108" s="55">
        <f t="shared" si="570"/>
        <v>0</v>
      </c>
      <c r="AI2108" s="55">
        <f t="shared" si="571"/>
        <v>0</v>
      </c>
      <c r="AJ2108" s="55">
        <f t="shared" si="572"/>
        <v>0</v>
      </c>
      <c r="AK2108" s="55">
        <f t="shared" si="563"/>
        <v>0</v>
      </c>
      <c r="AL2108" s="55">
        <f t="shared" si="564"/>
        <v>0</v>
      </c>
      <c r="AM2108" s="55">
        <f t="shared" si="565"/>
        <v>0</v>
      </c>
    </row>
    <row r="2109" spans="1:39" x14ac:dyDescent="0.25">
      <c r="A2109" s="47">
        <v>2105</v>
      </c>
      <c r="B2109" s="358" t="str">
        <f>IF(AND(E2109&lt;&gt;0,D2109&lt;&gt;0,F2109&lt;&gt;0),IF(C2109&lt;&gt;0,CONCATENATE(C2109,"-AGr",VLOOKUP(D2109,Listen!$A$2:$G$45,7,FALSE),"-",E2109,"-",F2109,),CONCATENATE("AGr",VLOOKUP(D2109,Listen!$A$2:$G$45,7,FALSE),"-",E2109,"-",F2109)),"keine vollständige ID")</f>
        <v>keine vollständige ID</v>
      </c>
      <c r="C2109" s="359">
        <f>'[2]III_SAV-Details_NB'!B2115</f>
        <v>0</v>
      </c>
      <c r="D2109" s="359">
        <f>'[2]III_SAV-Details_NB'!C2115</f>
        <v>0</v>
      </c>
      <c r="E2109" s="359">
        <f>'[2]III_SAV-Details_NB'!D2115</f>
        <v>0</v>
      </c>
      <c r="F2109" s="490"/>
      <c r="G2109" s="281">
        <f>'[2]III_SAV-Details_NB'!X2115</f>
        <v>0</v>
      </c>
      <c r="H2109" s="281">
        <f t="shared" si="566"/>
        <v>0</v>
      </c>
      <c r="I2109" s="281">
        <f>IF(con_EOGJahr=2025,'[2]III_SAV-Details_NB'!AA2115,IF(con_EOGJahr=2026,'[2]III_SAV-Details_NB'!AB2115,'[2]III_SAV-Details_NB'!AC2115))</f>
        <v>0</v>
      </c>
      <c r="J2109" s="282"/>
      <c r="K2109" s="282"/>
      <c r="L2109" s="282"/>
      <c r="M2109" s="282"/>
      <c r="N2109" s="282"/>
      <c r="O2109" s="282"/>
      <c r="P2109" s="52">
        <f t="shared" si="567"/>
        <v>0</v>
      </c>
      <c r="Q2109" s="60"/>
      <c r="R2109" s="53">
        <f t="shared" si="573"/>
        <v>0</v>
      </c>
      <c r="S2109" s="59"/>
      <c r="T2109" s="61"/>
      <c r="U2109" s="342" t="str">
        <f t="shared" si="577"/>
        <v>k.A.</v>
      </c>
      <c r="V2109" s="343" t="str">
        <f t="shared" si="574"/>
        <v>k.A.</v>
      </c>
      <c r="W2109" s="343" t="str">
        <f>IFERROR(IF(OR($D2109="",$E2109=0,con_Ende=0),"k.A.",IF(VLOOKUP($D2109,rng_ND,5,0)="Nein",VLOOKUP($D2109,rng_ND,2,FALSE),MIN(VLOOKUP($D2109,rng_ND,2,FALSE),A_Stammdaten!$B$19-D_SAV!$E2109+1))),"k.A.")</f>
        <v>k.A.</v>
      </c>
      <c r="X2109" s="343" t="str">
        <f t="shared" si="575"/>
        <v>k.A.</v>
      </c>
      <c r="Y2109" s="62"/>
      <c r="Z2109" s="48">
        <f t="shared" si="576"/>
        <v>0</v>
      </c>
      <c r="AA2109" s="457"/>
      <c r="AB2109" s="55">
        <f t="shared" si="568"/>
        <v>0</v>
      </c>
      <c r="AC2109" s="55">
        <f>IF(A_Stammdaten!$B$25="ja",D_SAV!AA2109,D_SAV!AB2109)</f>
        <v>0</v>
      </c>
      <c r="AD2109" s="478">
        <f>IF(AC2109=0,0,IF(U2109-(con_EOGJahr-D_SAV!E2109)&lt;=0,AC2109,AC2109/V2109))</f>
        <v>0</v>
      </c>
      <c r="AE2109" s="478">
        <f>IFERROR(IF(AND(VLOOKUP(D2109,rng_ND,5,FALSE)="Ja",D_SAV!T2109="degressiv"),D_SAV!AC2109*Y2109/100,0),0)</f>
        <v>0</v>
      </c>
      <c r="AF2109" s="55">
        <f>IFERROR(IF(VLOOKUP(D2109,rng_ND,5,FALSE)="Ja",MAX(D_SAV!AD2109:AE2109),D_SAV!AD2109),0)</f>
        <v>0</v>
      </c>
      <c r="AG2109" s="55">
        <f t="shared" si="569"/>
        <v>0</v>
      </c>
      <c r="AH2109" s="55">
        <f t="shared" si="570"/>
        <v>0</v>
      </c>
      <c r="AI2109" s="55">
        <f t="shared" si="571"/>
        <v>0</v>
      </c>
      <c r="AJ2109" s="55">
        <f t="shared" si="572"/>
        <v>0</v>
      </c>
      <c r="AK2109" s="55">
        <f t="shared" si="563"/>
        <v>0</v>
      </c>
      <c r="AL2109" s="55">
        <f t="shared" si="564"/>
        <v>0</v>
      </c>
      <c r="AM2109" s="55">
        <f t="shared" si="565"/>
        <v>0</v>
      </c>
    </row>
    <row r="2110" spans="1:39" x14ac:dyDescent="0.25">
      <c r="A2110" s="47">
        <v>2106</v>
      </c>
      <c r="B2110" s="358" t="str">
        <f>IF(AND(E2110&lt;&gt;0,D2110&lt;&gt;0,F2110&lt;&gt;0),IF(C2110&lt;&gt;0,CONCATENATE(C2110,"-AGr",VLOOKUP(D2110,Listen!$A$2:$G$45,7,FALSE),"-",E2110,"-",F2110,),CONCATENATE("AGr",VLOOKUP(D2110,Listen!$A$2:$G$45,7,FALSE),"-",E2110,"-",F2110)),"keine vollständige ID")</f>
        <v>keine vollständige ID</v>
      </c>
      <c r="C2110" s="359">
        <f>'[2]III_SAV-Details_NB'!B2116</f>
        <v>0</v>
      </c>
      <c r="D2110" s="359">
        <f>'[2]III_SAV-Details_NB'!C2116</f>
        <v>0</v>
      </c>
      <c r="E2110" s="359">
        <f>'[2]III_SAV-Details_NB'!D2116</f>
        <v>0</v>
      </c>
      <c r="F2110" s="490"/>
      <c r="G2110" s="281">
        <f>'[2]III_SAV-Details_NB'!X2116</f>
        <v>0</v>
      </c>
      <c r="H2110" s="281">
        <f t="shared" si="566"/>
        <v>0</v>
      </c>
      <c r="I2110" s="281">
        <f>IF(con_EOGJahr=2025,'[2]III_SAV-Details_NB'!AA2116,IF(con_EOGJahr=2026,'[2]III_SAV-Details_NB'!AB2116,'[2]III_SAV-Details_NB'!AC2116))</f>
        <v>0</v>
      </c>
      <c r="J2110" s="282"/>
      <c r="K2110" s="282"/>
      <c r="L2110" s="282"/>
      <c r="M2110" s="282"/>
      <c r="N2110" s="282"/>
      <c r="O2110" s="282"/>
      <c r="P2110" s="52">
        <f t="shared" si="567"/>
        <v>0</v>
      </c>
      <c r="Q2110" s="60"/>
      <c r="R2110" s="53">
        <f t="shared" si="573"/>
        <v>0</v>
      </c>
      <c r="S2110" s="59"/>
      <c r="T2110" s="61"/>
      <c r="U2110" s="342" t="str">
        <f t="shared" si="577"/>
        <v>k.A.</v>
      </c>
      <c r="V2110" s="343" t="str">
        <f t="shared" si="574"/>
        <v>k.A.</v>
      </c>
      <c r="W2110" s="343" t="str">
        <f>IFERROR(IF(OR($D2110="",$E2110=0,con_Ende=0),"k.A.",IF(VLOOKUP($D2110,rng_ND,5,0)="Nein",VLOOKUP($D2110,rng_ND,2,FALSE),MIN(VLOOKUP($D2110,rng_ND,2,FALSE),A_Stammdaten!$B$19-D_SAV!$E2110+1))),"k.A.")</f>
        <v>k.A.</v>
      </c>
      <c r="X2110" s="343" t="str">
        <f t="shared" si="575"/>
        <v>k.A.</v>
      </c>
      <c r="Y2110" s="62"/>
      <c r="Z2110" s="48">
        <f t="shared" si="576"/>
        <v>0</v>
      </c>
      <c r="AA2110" s="457"/>
      <c r="AB2110" s="55">
        <f t="shared" si="568"/>
        <v>0</v>
      </c>
      <c r="AC2110" s="55">
        <f>IF(A_Stammdaten!$B$25="ja",D_SAV!AA2110,D_SAV!AB2110)</f>
        <v>0</v>
      </c>
      <c r="AD2110" s="478">
        <f>IF(AC2110=0,0,IF(U2110-(con_EOGJahr-D_SAV!E2110)&lt;=0,AC2110,AC2110/V2110))</f>
        <v>0</v>
      </c>
      <c r="AE2110" s="478">
        <f>IFERROR(IF(AND(VLOOKUP(D2110,rng_ND,5,FALSE)="Ja",D_SAV!T2110="degressiv"),D_SAV!AC2110*Y2110/100,0),0)</f>
        <v>0</v>
      </c>
      <c r="AF2110" s="55">
        <f>IFERROR(IF(VLOOKUP(D2110,rng_ND,5,FALSE)="Ja",MAX(D_SAV!AD2110:AE2110),D_SAV!AD2110),0)</f>
        <v>0</v>
      </c>
      <c r="AG2110" s="55">
        <f t="shared" si="569"/>
        <v>0</v>
      </c>
      <c r="AH2110" s="55">
        <f t="shared" si="570"/>
        <v>0</v>
      </c>
      <c r="AI2110" s="55">
        <f t="shared" si="571"/>
        <v>0</v>
      </c>
      <c r="AJ2110" s="55">
        <f t="shared" si="572"/>
        <v>0</v>
      </c>
      <c r="AK2110" s="55">
        <f t="shared" si="563"/>
        <v>0</v>
      </c>
      <c r="AL2110" s="55">
        <f t="shared" si="564"/>
        <v>0</v>
      </c>
      <c r="AM2110" s="55">
        <f t="shared" si="565"/>
        <v>0</v>
      </c>
    </row>
    <row r="2111" spans="1:39" x14ac:dyDescent="0.25">
      <c r="A2111" s="47">
        <v>2107</v>
      </c>
      <c r="B2111" s="358" t="str">
        <f>IF(AND(E2111&lt;&gt;0,D2111&lt;&gt;0,F2111&lt;&gt;0),IF(C2111&lt;&gt;0,CONCATENATE(C2111,"-AGr",VLOOKUP(D2111,Listen!$A$2:$G$45,7,FALSE),"-",E2111,"-",F2111,),CONCATENATE("AGr",VLOOKUP(D2111,Listen!$A$2:$G$45,7,FALSE),"-",E2111,"-",F2111)),"keine vollständige ID")</f>
        <v>keine vollständige ID</v>
      </c>
      <c r="C2111" s="359">
        <f>'[2]III_SAV-Details_NB'!B2117</f>
        <v>0</v>
      </c>
      <c r="D2111" s="359">
        <f>'[2]III_SAV-Details_NB'!C2117</f>
        <v>0</v>
      </c>
      <c r="E2111" s="359">
        <f>'[2]III_SAV-Details_NB'!D2117</f>
        <v>0</v>
      </c>
      <c r="F2111" s="490"/>
      <c r="G2111" s="281">
        <f>'[2]III_SAV-Details_NB'!X2117</f>
        <v>0</v>
      </c>
      <c r="H2111" s="281">
        <f t="shared" si="566"/>
        <v>0</v>
      </c>
      <c r="I2111" s="281">
        <f>IF(con_EOGJahr=2025,'[2]III_SAV-Details_NB'!AA2117,IF(con_EOGJahr=2026,'[2]III_SAV-Details_NB'!AB2117,'[2]III_SAV-Details_NB'!AC2117))</f>
        <v>0</v>
      </c>
      <c r="J2111" s="282"/>
      <c r="K2111" s="282"/>
      <c r="L2111" s="282"/>
      <c r="M2111" s="282"/>
      <c r="N2111" s="282"/>
      <c r="O2111" s="282"/>
      <c r="P2111" s="52">
        <f t="shared" si="567"/>
        <v>0</v>
      </c>
      <c r="Q2111" s="60"/>
      <c r="R2111" s="53">
        <f t="shared" si="573"/>
        <v>0</v>
      </c>
      <c r="S2111" s="59"/>
      <c r="T2111" s="61"/>
      <c r="U2111" s="342" t="str">
        <f t="shared" si="577"/>
        <v>k.A.</v>
      </c>
      <c r="V2111" s="343" t="str">
        <f t="shared" si="574"/>
        <v>k.A.</v>
      </c>
      <c r="W2111" s="343" t="str">
        <f>IFERROR(IF(OR($D2111="",$E2111=0,con_Ende=0),"k.A.",IF(VLOOKUP($D2111,rng_ND,5,0)="Nein",VLOOKUP($D2111,rng_ND,2,FALSE),MIN(VLOOKUP($D2111,rng_ND,2,FALSE),A_Stammdaten!$B$19-D_SAV!$E2111+1))),"k.A.")</f>
        <v>k.A.</v>
      </c>
      <c r="X2111" s="343" t="str">
        <f t="shared" si="575"/>
        <v>k.A.</v>
      </c>
      <c r="Y2111" s="62"/>
      <c r="Z2111" s="48">
        <f t="shared" si="576"/>
        <v>0</v>
      </c>
      <c r="AA2111" s="457"/>
      <c r="AB2111" s="55">
        <f t="shared" si="568"/>
        <v>0</v>
      </c>
      <c r="AC2111" s="55">
        <f>IF(A_Stammdaten!$B$25="ja",D_SAV!AA2111,D_SAV!AB2111)</f>
        <v>0</v>
      </c>
      <c r="AD2111" s="478">
        <f>IF(AC2111=0,0,IF(U2111-(con_EOGJahr-D_SAV!E2111)&lt;=0,AC2111,AC2111/V2111))</f>
        <v>0</v>
      </c>
      <c r="AE2111" s="478">
        <f>IFERROR(IF(AND(VLOOKUP(D2111,rng_ND,5,FALSE)="Ja",D_SAV!T2111="degressiv"),D_SAV!AC2111*Y2111/100,0),0)</f>
        <v>0</v>
      </c>
      <c r="AF2111" s="55">
        <f>IFERROR(IF(VLOOKUP(D2111,rng_ND,5,FALSE)="Ja",MAX(D_SAV!AD2111:AE2111),D_SAV!AD2111),0)</f>
        <v>0</v>
      </c>
      <c r="AG2111" s="55">
        <f t="shared" si="569"/>
        <v>0</v>
      </c>
      <c r="AH2111" s="55">
        <f t="shared" si="570"/>
        <v>0</v>
      </c>
      <c r="AI2111" s="55">
        <f t="shared" si="571"/>
        <v>0</v>
      </c>
      <c r="AJ2111" s="55">
        <f t="shared" si="572"/>
        <v>0</v>
      </c>
      <c r="AK2111" s="55">
        <f t="shared" si="563"/>
        <v>0</v>
      </c>
      <c r="AL2111" s="55">
        <f t="shared" si="564"/>
        <v>0</v>
      </c>
      <c r="AM2111" s="55">
        <f t="shared" si="565"/>
        <v>0</v>
      </c>
    </row>
    <row r="2112" spans="1:39" x14ac:dyDescent="0.25">
      <c r="A2112" s="47">
        <v>2108</v>
      </c>
      <c r="B2112" s="358" t="str">
        <f>IF(AND(E2112&lt;&gt;0,D2112&lt;&gt;0,F2112&lt;&gt;0),IF(C2112&lt;&gt;0,CONCATENATE(C2112,"-AGr",VLOOKUP(D2112,Listen!$A$2:$G$45,7,FALSE),"-",E2112,"-",F2112,),CONCATENATE("AGr",VLOOKUP(D2112,Listen!$A$2:$G$45,7,FALSE),"-",E2112,"-",F2112)),"keine vollständige ID")</f>
        <v>keine vollständige ID</v>
      </c>
      <c r="C2112" s="359">
        <f>'[2]III_SAV-Details_NB'!B2118</f>
        <v>0</v>
      </c>
      <c r="D2112" s="359">
        <f>'[2]III_SAV-Details_NB'!C2118</f>
        <v>0</v>
      </c>
      <c r="E2112" s="359">
        <f>'[2]III_SAV-Details_NB'!D2118</f>
        <v>0</v>
      </c>
      <c r="F2112" s="490"/>
      <c r="G2112" s="281">
        <f>'[2]III_SAV-Details_NB'!X2118</f>
        <v>0</v>
      </c>
      <c r="H2112" s="281">
        <f t="shared" si="566"/>
        <v>0</v>
      </c>
      <c r="I2112" s="281">
        <f>IF(con_EOGJahr=2025,'[2]III_SAV-Details_NB'!AA2118,IF(con_EOGJahr=2026,'[2]III_SAV-Details_NB'!AB2118,'[2]III_SAV-Details_NB'!AC2118))</f>
        <v>0</v>
      </c>
      <c r="J2112" s="282"/>
      <c r="K2112" s="282"/>
      <c r="L2112" s="282"/>
      <c r="M2112" s="282"/>
      <c r="N2112" s="282"/>
      <c r="O2112" s="282"/>
      <c r="P2112" s="52">
        <f t="shared" si="567"/>
        <v>0</v>
      </c>
      <c r="Q2112" s="60"/>
      <c r="R2112" s="53">
        <f t="shared" si="573"/>
        <v>0</v>
      </c>
      <c r="S2112" s="59"/>
      <c r="T2112" s="61"/>
      <c r="U2112" s="342" t="str">
        <f t="shared" si="577"/>
        <v>k.A.</v>
      </c>
      <c r="V2112" s="343" t="str">
        <f t="shared" si="574"/>
        <v>k.A.</v>
      </c>
      <c r="W2112" s="343" t="str">
        <f>IFERROR(IF(OR($D2112="",$E2112=0,con_Ende=0),"k.A.",IF(VLOOKUP($D2112,rng_ND,5,0)="Nein",VLOOKUP($D2112,rng_ND,2,FALSE),MIN(VLOOKUP($D2112,rng_ND,2,FALSE),A_Stammdaten!$B$19-D_SAV!$E2112+1))),"k.A.")</f>
        <v>k.A.</v>
      </c>
      <c r="X2112" s="343" t="str">
        <f t="shared" si="575"/>
        <v>k.A.</v>
      </c>
      <c r="Y2112" s="62"/>
      <c r="Z2112" s="48">
        <f t="shared" si="576"/>
        <v>0</v>
      </c>
      <c r="AA2112" s="457"/>
      <c r="AB2112" s="55">
        <f t="shared" si="568"/>
        <v>0</v>
      </c>
      <c r="AC2112" s="55">
        <f>IF(A_Stammdaten!$B$25="ja",D_SAV!AA2112,D_SAV!AB2112)</f>
        <v>0</v>
      </c>
      <c r="AD2112" s="478">
        <f>IF(AC2112=0,0,IF(U2112-(con_EOGJahr-D_SAV!E2112)&lt;=0,AC2112,AC2112/V2112))</f>
        <v>0</v>
      </c>
      <c r="AE2112" s="478">
        <f>IFERROR(IF(AND(VLOOKUP(D2112,rng_ND,5,FALSE)="Ja",D_SAV!T2112="degressiv"),D_SAV!AC2112*Y2112/100,0),0)</f>
        <v>0</v>
      </c>
      <c r="AF2112" s="55">
        <f>IFERROR(IF(VLOOKUP(D2112,rng_ND,5,FALSE)="Ja",MAX(D_SAV!AD2112:AE2112),D_SAV!AD2112),0)</f>
        <v>0</v>
      </c>
      <c r="AG2112" s="55">
        <f t="shared" si="569"/>
        <v>0</v>
      </c>
      <c r="AH2112" s="55">
        <f t="shared" si="570"/>
        <v>0</v>
      </c>
      <c r="AI2112" s="55">
        <f t="shared" si="571"/>
        <v>0</v>
      </c>
      <c r="AJ2112" s="55">
        <f t="shared" si="572"/>
        <v>0</v>
      </c>
      <c r="AK2112" s="55">
        <f t="shared" si="563"/>
        <v>0</v>
      </c>
      <c r="AL2112" s="55">
        <f t="shared" si="564"/>
        <v>0</v>
      </c>
      <c r="AM2112" s="55">
        <f t="shared" si="565"/>
        <v>0</v>
      </c>
    </row>
    <row r="2113" spans="1:39" x14ac:dyDescent="0.25">
      <c r="A2113" s="47">
        <v>2109</v>
      </c>
      <c r="B2113" s="358" t="str">
        <f>IF(AND(E2113&lt;&gt;0,D2113&lt;&gt;0,F2113&lt;&gt;0),IF(C2113&lt;&gt;0,CONCATENATE(C2113,"-AGr",VLOOKUP(D2113,Listen!$A$2:$G$45,7,FALSE),"-",E2113,"-",F2113,),CONCATENATE("AGr",VLOOKUP(D2113,Listen!$A$2:$G$45,7,FALSE),"-",E2113,"-",F2113)),"keine vollständige ID")</f>
        <v>keine vollständige ID</v>
      </c>
      <c r="C2113" s="359">
        <f>'[2]III_SAV-Details_NB'!B2119</f>
        <v>0</v>
      </c>
      <c r="D2113" s="359">
        <f>'[2]III_SAV-Details_NB'!C2119</f>
        <v>0</v>
      </c>
      <c r="E2113" s="359">
        <f>'[2]III_SAV-Details_NB'!D2119</f>
        <v>0</v>
      </c>
      <c r="F2113" s="490"/>
      <c r="G2113" s="281">
        <f>'[2]III_SAV-Details_NB'!X2119</f>
        <v>0</v>
      </c>
      <c r="H2113" s="281">
        <f t="shared" si="566"/>
        <v>0</v>
      </c>
      <c r="I2113" s="281">
        <f>IF(con_EOGJahr=2025,'[2]III_SAV-Details_NB'!AA2119,IF(con_EOGJahr=2026,'[2]III_SAV-Details_NB'!AB2119,'[2]III_SAV-Details_NB'!AC2119))</f>
        <v>0</v>
      </c>
      <c r="J2113" s="282"/>
      <c r="K2113" s="282"/>
      <c r="L2113" s="282"/>
      <c r="M2113" s="282"/>
      <c r="N2113" s="282"/>
      <c r="O2113" s="282"/>
      <c r="P2113" s="52">
        <f t="shared" si="567"/>
        <v>0</v>
      </c>
      <c r="Q2113" s="60"/>
      <c r="R2113" s="53">
        <f t="shared" si="573"/>
        <v>0</v>
      </c>
      <c r="S2113" s="59"/>
      <c r="T2113" s="61"/>
      <c r="U2113" s="342" t="str">
        <f t="shared" si="577"/>
        <v>k.A.</v>
      </c>
      <c r="V2113" s="343" t="str">
        <f t="shared" si="574"/>
        <v>k.A.</v>
      </c>
      <c r="W2113" s="343" t="str">
        <f>IFERROR(IF(OR($D2113="",$E2113=0,con_Ende=0),"k.A.",IF(VLOOKUP($D2113,rng_ND,5,0)="Nein",VLOOKUP($D2113,rng_ND,2,FALSE),MIN(VLOOKUP($D2113,rng_ND,2,FALSE),A_Stammdaten!$B$19-D_SAV!$E2113+1))),"k.A.")</f>
        <v>k.A.</v>
      </c>
      <c r="X2113" s="343" t="str">
        <f t="shared" si="575"/>
        <v>k.A.</v>
      </c>
      <c r="Y2113" s="62"/>
      <c r="Z2113" s="48">
        <f t="shared" si="576"/>
        <v>0</v>
      </c>
      <c r="AA2113" s="457"/>
      <c r="AB2113" s="55">
        <f t="shared" si="568"/>
        <v>0</v>
      </c>
      <c r="AC2113" s="55">
        <f>IF(A_Stammdaten!$B$25="ja",D_SAV!AA2113,D_SAV!AB2113)</f>
        <v>0</v>
      </c>
      <c r="AD2113" s="478">
        <f>IF(AC2113=0,0,IF(U2113-(con_EOGJahr-D_SAV!E2113)&lt;=0,AC2113,AC2113/V2113))</f>
        <v>0</v>
      </c>
      <c r="AE2113" s="478">
        <f>IFERROR(IF(AND(VLOOKUP(D2113,rng_ND,5,FALSE)="Ja",D_SAV!T2113="degressiv"),D_SAV!AC2113*Y2113/100,0),0)</f>
        <v>0</v>
      </c>
      <c r="AF2113" s="55">
        <f>IFERROR(IF(VLOOKUP(D2113,rng_ND,5,FALSE)="Ja",MAX(D_SAV!AD2113:AE2113),D_SAV!AD2113),0)</f>
        <v>0</v>
      </c>
      <c r="AG2113" s="55">
        <f t="shared" si="569"/>
        <v>0</v>
      </c>
      <c r="AH2113" s="55">
        <f t="shared" si="570"/>
        <v>0</v>
      </c>
      <c r="AI2113" s="55">
        <f t="shared" si="571"/>
        <v>0</v>
      </c>
      <c r="AJ2113" s="55">
        <f t="shared" si="572"/>
        <v>0</v>
      </c>
      <c r="AK2113" s="55">
        <f t="shared" si="563"/>
        <v>0</v>
      </c>
      <c r="AL2113" s="55">
        <f t="shared" si="564"/>
        <v>0</v>
      </c>
      <c r="AM2113" s="55">
        <f t="shared" si="565"/>
        <v>0</v>
      </c>
    </row>
    <row r="2114" spans="1:39" x14ac:dyDescent="0.25">
      <c r="A2114" s="47">
        <v>2110</v>
      </c>
      <c r="B2114" s="358" t="str">
        <f>IF(AND(E2114&lt;&gt;0,D2114&lt;&gt;0,F2114&lt;&gt;0),IF(C2114&lt;&gt;0,CONCATENATE(C2114,"-AGr",VLOOKUP(D2114,Listen!$A$2:$G$45,7,FALSE),"-",E2114,"-",F2114,),CONCATENATE("AGr",VLOOKUP(D2114,Listen!$A$2:$G$45,7,FALSE),"-",E2114,"-",F2114)),"keine vollständige ID")</f>
        <v>keine vollständige ID</v>
      </c>
      <c r="C2114" s="359">
        <f>'[2]III_SAV-Details_NB'!B2120</f>
        <v>0</v>
      </c>
      <c r="D2114" s="359">
        <f>'[2]III_SAV-Details_NB'!C2120</f>
        <v>0</v>
      </c>
      <c r="E2114" s="359">
        <f>'[2]III_SAV-Details_NB'!D2120</f>
        <v>0</v>
      </c>
      <c r="F2114" s="490"/>
      <c r="G2114" s="281">
        <f>'[2]III_SAV-Details_NB'!X2120</f>
        <v>0</v>
      </c>
      <c r="H2114" s="281">
        <f t="shared" si="566"/>
        <v>0</v>
      </c>
      <c r="I2114" s="281">
        <f>IF(con_EOGJahr=2025,'[2]III_SAV-Details_NB'!AA2120,IF(con_EOGJahr=2026,'[2]III_SAV-Details_NB'!AB2120,'[2]III_SAV-Details_NB'!AC2120))</f>
        <v>0</v>
      </c>
      <c r="J2114" s="282"/>
      <c r="K2114" s="282"/>
      <c r="L2114" s="282"/>
      <c r="M2114" s="282"/>
      <c r="N2114" s="282"/>
      <c r="O2114" s="282"/>
      <c r="P2114" s="52">
        <f t="shared" si="567"/>
        <v>0</v>
      </c>
      <c r="Q2114" s="60"/>
      <c r="R2114" s="53">
        <f t="shared" si="573"/>
        <v>0</v>
      </c>
      <c r="S2114" s="59"/>
      <c r="T2114" s="61"/>
      <c r="U2114" s="342" t="str">
        <f t="shared" si="577"/>
        <v>k.A.</v>
      </c>
      <c r="V2114" s="343" t="str">
        <f t="shared" si="574"/>
        <v>k.A.</v>
      </c>
      <c r="W2114" s="343" t="str">
        <f>IFERROR(IF(OR($D2114="",$E2114=0,con_Ende=0),"k.A.",IF(VLOOKUP($D2114,rng_ND,5,0)="Nein",VLOOKUP($D2114,rng_ND,2,FALSE),MIN(VLOOKUP($D2114,rng_ND,2,FALSE),A_Stammdaten!$B$19-D_SAV!$E2114+1))),"k.A.")</f>
        <v>k.A.</v>
      </c>
      <c r="X2114" s="343" t="str">
        <f t="shared" si="575"/>
        <v>k.A.</v>
      </c>
      <c r="Y2114" s="62"/>
      <c r="Z2114" s="48">
        <f t="shared" si="576"/>
        <v>0</v>
      </c>
      <c r="AA2114" s="457"/>
      <c r="AB2114" s="55">
        <f t="shared" si="568"/>
        <v>0</v>
      </c>
      <c r="AC2114" s="55">
        <f>IF(A_Stammdaten!$B$25="ja",D_SAV!AA2114,D_SAV!AB2114)</f>
        <v>0</v>
      </c>
      <c r="AD2114" s="478">
        <f>IF(AC2114=0,0,IF(U2114-(con_EOGJahr-D_SAV!E2114)&lt;=0,AC2114,AC2114/V2114))</f>
        <v>0</v>
      </c>
      <c r="AE2114" s="478">
        <f>IFERROR(IF(AND(VLOOKUP(D2114,rng_ND,5,FALSE)="Ja",D_SAV!T2114="degressiv"),D_SAV!AC2114*Y2114/100,0),0)</f>
        <v>0</v>
      </c>
      <c r="AF2114" s="55">
        <f>IFERROR(IF(VLOOKUP(D2114,rng_ND,5,FALSE)="Ja",MAX(D_SAV!AD2114:AE2114),D_SAV!AD2114),0)</f>
        <v>0</v>
      </c>
      <c r="AG2114" s="55">
        <f t="shared" si="569"/>
        <v>0</v>
      </c>
      <c r="AH2114" s="55">
        <f t="shared" si="570"/>
        <v>0</v>
      </c>
      <c r="AI2114" s="55">
        <f t="shared" si="571"/>
        <v>0</v>
      </c>
      <c r="AJ2114" s="55">
        <f t="shared" si="572"/>
        <v>0</v>
      </c>
      <c r="AK2114" s="55">
        <f t="shared" si="563"/>
        <v>0</v>
      </c>
      <c r="AL2114" s="55">
        <f t="shared" si="564"/>
        <v>0</v>
      </c>
      <c r="AM2114" s="55">
        <f t="shared" si="565"/>
        <v>0</v>
      </c>
    </row>
    <row r="2115" spans="1:39" x14ac:dyDescent="0.25">
      <c r="A2115" s="47">
        <v>2111</v>
      </c>
      <c r="B2115" s="358" t="str">
        <f>IF(AND(E2115&lt;&gt;0,D2115&lt;&gt;0,F2115&lt;&gt;0),IF(C2115&lt;&gt;0,CONCATENATE(C2115,"-AGr",VLOOKUP(D2115,Listen!$A$2:$G$45,7,FALSE),"-",E2115,"-",F2115,),CONCATENATE("AGr",VLOOKUP(D2115,Listen!$A$2:$G$45,7,FALSE),"-",E2115,"-",F2115)),"keine vollständige ID")</f>
        <v>keine vollständige ID</v>
      </c>
      <c r="C2115" s="359">
        <f>'[2]III_SAV-Details_NB'!B2121</f>
        <v>0</v>
      </c>
      <c r="D2115" s="359">
        <f>'[2]III_SAV-Details_NB'!C2121</f>
        <v>0</v>
      </c>
      <c r="E2115" s="359">
        <f>'[2]III_SAV-Details_NB'!D2121</f>
        <v>0</v>
      </c>
      <c r="F2115" s="490"/>
      <c r="G2115" s="281">
        <f>'[2]III_SAV-Details_NB'!X2121</f>
        <v>0</v>
      </c>
      <c r="H2115" s="281">
        <f t="shared" si="566"/>
        <v>0</v>
      </c>
      <c r="I2115" s="281">
        <f>IF(con_EOGJahr=2025,'[2]III_SAV-Details_NB'!AA2121,IF(con_EOGJahr=2026,'[2]III_SAV-Details_NB'!AB2121,'[2]III_SAV-Details_NB'!AC2121))</f>
        <v>0</v>
      </c>
      <c r="J2115" s="282"/>
      <c r="K2115" s="282"/>
      <c r="L2115" s="282"/>
      <c r="M2115" s="282"/>
      <c r="N2115" s="282"/>
      <c r="O2115" s="282"/>
      <c r="P2115" s="52">
        <f t="shared" si="567"/>
        <v>0</v>
      </c>
      <c r="Q2115" s="60"/>
      <c r="R2115" s="53">
        <f t="shared" si="573"/>
        <v>0</v>
      </c>
      <c r="S2115" s="59"/>
      <c r="T2115" s="61"/>
      <c r="U2115" s="342" t="str">
        <f t="shared" si="577"/>
        <v>k.A.</v>
      </c>
      <c r="V2115" s="343" t="str">
        <f t="shared" si="574"/>
        <v>k.A.</v>
      </c>
      <c r="W2115" s="343" t="str">
        <f>IFERROR(IF(OR($D2115="",$E2115=0,con_Ende=0),"k.A.",IF(VLOOKUP($D2115,rng_ND,5,0)="Nein",VLOOKUP($D2115,rng_ND,2,FALSE),MIN(VLOOKUP($D2115,rng_ND,2,FALSE),A_Stammdaten!$B$19-D_SAV!$E2115+1))),"k.A.")</f>
        <v>k.A.</v>
      </c>
      <c r="X2115" s="343" t="str">
        <f t="shared" si="575"/>
        <v>k.A.</v>
      </c>
      <c r="Y2115" s="62"/>
      <c r="Z2115" s="48">
        <f t="shared" si="576"/>
        <v>0</v>
      </c>
      <c r="AA2115" s="457"/>
      <c r="AB2115" s="55">
        <f t="shared" si="568"/>
        <v>0</v>
      </c>
      <c r="AC2115" s="55">
        <f>IF(A_Stammdaten!$B$25="ja",D_SAV!AA2115,D_SAV!AB2115)</f>
        <v>0</v>
      </c>
      <c r="AD2115" s="478">
        <f>IF(AC2115=0,0,IF(U2115-(con_EOGJahr-D_SAV!E2115)&lt;=0,AC2115,AC2115/V2115))</f>
        <v>0</v>
      </c>
      <c r="AE2115" s="478">
        <f>IFERROR(IF(AND(VLOOKUP(D2115,rng_ND,5,FALSE)="Ja",D_SAV!T2115="degressiv"),D_SAV!AC2115*Y2115/100,0),0)</f>
        <v>0</v>
      </c>
      <c r="AF2115" s="55">
        <f>IFERROR(IF(VLOOKUP(D2115,rng_ND,5,FALSE)="Ja",MAX(D_SAV!AD2115:AE2115),D_SAV!AD2115),0)</f>
        <v>0</v>
      </c>
      <c r="AG2115" s="55">
        <f t="shared" si="569"/>
        <v>0</v>
      </c>
      <c r="AH2115" s="55">
        <f t="shared" si="570"/>
        <v>0</v>
      </c>
      <c r="AI2115" s="55">
        <f t="shared" si="571"/>
        <v>0</v>
      </c>
      <c r="AJ2115" s="55">
        <f t="shared" si="572"/>
        <v>0</v>
      </c>
      <c r="AK2115" s="55">
        <f t="shared" si="563"/>
        <v>0</v>
      </c>
      <c r="AL2115" s="55">
        <f t="shared" si="564"/>
        <v>0</v>
      </c>
      <c r="AM2115" s="55">
        <f t="shared" si="565"/>
        <v>0</v>
      </c>
    </row>
    <row r="2116" spans="1:39" x14ac:dyDescent="0.25">
      <c r="A2116" s="47">
        <v>2112</v>
      </c>
      <c r="B2116" s="358" t="str">
        <f>IF(AND(E2116&lt;&gt;0,D2116&lt;&gt;0,F2116&lt;&gt;0),IF(C2116&lt;&gt;0,CONCATENATE(C2116,"-AGr",VLOOKUP(D2116,Listen!$A$2:$G$45,7,FALSE),"-",E2116,"-",F2116,),CONCATENATE("AGr",VLOOKUP(D2116,Listen!$A$2:$G$45,7,FALSE),"-",E2116,"-",F2116)),"keine vollständige ID")</f>
        <v>keine vollständige ID</v>
      </c>
      <c r="C2116" s="359">
        <f>'[2]III_SAV-Details_NB'!B2122</f>
        <v>0</v>
      </c>
      <c r="D2116" s="359">
        <f>'[2]III_SAV-Details_NB'!C2122</f>
        <v>0</v>
      </c>
      <c r="E2116" s="359">
        <f>'[2]III_SAV-Details_NB'!D2122</f>
        <v>0</v>
      </c>
      <c r="F2116" s="490"/>
      <c r="G2116" s="281">
        <f>'[2]III_SAV-Details_NB'!X2122</f>
        <v>0</v>
      </c>
      <c r="H2116" s="281">
        <f t="shared" si="566"/>
        <v>0</v>
      </c>
      <c r="I2116" s="281">
        <f>IF(con_EOGJahr=2025,'[2]III_SAV-Details_NB'!AA2122,IF(con_EOGJahr=2026,'[2]III_SAV-Details_NB'!AB2122,'[2]III_SAV-Details_NB'!AC2122))</f>
        <v>0</v>
      </c>
      <c r="J2116" s="282"/>
      <c r="K2116" s="282"/>
      <c r="L2116" s="282"/>
      <c r="M2116" s="282"/>
      <c r="N2116" s="282"/>
      <c r="O2116" s="282"/>
      <c r="P2116" s="52">
        <f t="shared" si="567"/>
        <v>0</v>
      </c>
      <c r="Q2116" s="60"/>
      <c r="R2116" s="53">
        <f t="shared" si="573"/>
        <v>0</v>
      </c>
      <c r="S2116" s="59"/>
      <c r="T2116" s="61"/>
      <c r="U2116" s="342" t="str">
        <f t="shared" si="577"/>
        <v>k.A.</v>
      </c>
      <c r="V2116" s="343" t="str">
        <f t="shared" si="574"/>
        <v>k.A.</v>
      </c>
      <c r="W2116" s="343" t="str">
        <f>IFERROR(IF(OR($D2116="",$E2116=0,con_Ende=0),"k.A.",IF(VLOOKUP($D2116,rng_ND,5,0)="Nein",VLOOKUP($D2116,rng_ND,2,FALSE),MIN(VLOOKUP($D2116,rng_ND,2,FALSE),A_Stammdaten!$B$19-D_SAV!$E2116+1))),"k.A.")</f>
        <v>k.A.</v>
      </c>
      <c r="X2116" s="343" t="str">
        <f t="shared" si="575"/>
        <v>k.A.</v>
      </c>
      <c r="Y2116" s="62"/>
      <c r="Z2116" s="48">
        <f t="shared" si="576"/>
        <v>0</v>
      </c>
      <c r="AA2116" s="457"/>
      <c r="AB2116" s="55">
        <f t="shared" si="568"/>
        <v>0</v>
      </c>
      <c r="AC2116" s="55">
        <f>IF(A_Stammdaten!$B$25="ja",D_SAV!AA2116,D_SAV!AB2116)</f>
        <v>0</v>
      </c>
      <c r="AD2116" s="478">
        <f>IF(AC2116=0,0,IF(U2116-(con_EOGJahr-D_SAV!E2116)&lt;=0,AC2116,AC2116/V2116))</f>
        <v>0</v>
      </c>
      <c r="AE2116" s="478">
        <f>IFERROR(IF(AND(VLOOKUP(D2116,rng_ND,5,FALSE)="Ja",D_SAV!T2116="degressiv"),D_SAV!AC2116*Y2116/100,0),0)</f>
        <v>0</v>
      </c>
      <c r="AF2116" s="55">
        <f>IFERROR(IF(VLOOKUP(D2116,rng_ND,5,FALSE)="Ja",MAX(D_SAV!AD2116:AE2116),D_SAV!AD2116),0)</f>
        <v>0</v>
      </c>
      <c r="AG2116" s="55">
        <f t="shared" si="569"/>
        <v>0</v>
      </c>
      <c r="AH2116" s="55">
        <f t="shared" si="570"/>
        <v>0</v>
      </c>
      <c r="AI2116" s="55">
        <f t="shared" si="571"/>
        <v>0</v>
      </c>
      <c r="AJ2116" s="55">
        <f t="shared" si="572"/>
        <v>0</v>
      </c>
      <c r="AK2116" s="55">
        <f t="shared" si="563"/>
        <v>0</v>
      </c>
      <c r="AL2116" s="55">
        <f t="shared" si="564"/>
        <v>0</v>
      </c>
      <c r="AM2116" s="55">
        <f t="shared" si="565"/>
        <v>0</v>
      </c>
    </row>
    <row r="2117" spans="1:39" x14ac:dyDescent="0.25">
      <c r="A2117" s="47">
        <v>2113</v>
      </c>
      <c r="B2117" s="358" t="str">
        <f>IF(AND(E2117&lt;&gt;0,D2117&lt;&gt;0,F2117&lt;&gt;0),IF(C2117&lt;&gt;0,CONCATENATE(C2117,"-AGr",VLOOKUP(D2117,Listen!$A$2:$G$45,7,FALSE),"-",E2117,"-",F2117,),CONCATENATE("AGr",VLOOKUP(D2117,Listen!$A$2:$G$45,7,FALSE),"-",E2117,"-",F2117)),"keine vollständige ID")</f>
        <v>keine vollständige ID</v>
      </c>
      <c r="C2117" s="359">
        <f>'[2]III_SAV-Details_NB'!B2123</f>
        <v>0</v>
      </c>
      <c r="D2117" s="359">
        <f>'[2]III_SAV-Details_NB'!C2123</f>
        <v>0</v>
      </c>
      <c r="E2117" s="359">
        <f>'[2]III_SAV-Details_NB'!D2123</f>
        <v>0</v>
      </c>
      <c r="F2117" s="490"/>
      <c r="G2117" s="281">
        <f>'[2]III_SAV-Details_NB'!X2123</f>
        <v>0</v>
      </c>
      <c r="H2117" s="281">
        <f t="shared" si="566"/>
        <v>0</v>
      </c>
      <c r="I2117" s="281">
        <f>IF(con_EOGJahr=2025,'[2]III_SAV-Details_NB'!AA2123,IF(con_EOGJahr=2026,'[2]III_SAV-Details_NB'!AB2123,'[2]III_SAV-Details_NB'!AC2123))</f>
        <v>0</v>
      </c>
      <c r="J2117" s="282"/>
      <c r="K2117" s="282"/>
      <c r="L2117" s="282"/>
      <c r="M2117" s="282"/>
      <c r="N2117" s="282"/>
      <c r="O2117" s="282"/>
      <c r="P2117" s="52">
        <f t="shared" si="567"/>
        <v>0</v>
      </c>
      <c r="Q2117" s="60"/>
      <c r="R2117" s="53">
        <f t="shared" si="573"/>
        <v>0</v>
      </c>
      <c r="S2117" s="59"/>
      <c r="T2117" s="61"/>
      <c r="U2117" s="342" t="str">
        <f t="shared" si="577"/>
        <v>k.A.</v>
      </c>
      <c r="V2117" s="343" t="str">
        <f t="shared" si="574"/>
        <v>k.A.</v>
      </c>
      <c r="W2117" s="343" t="str">
        <f>IFERROR(IF(OR($D2117="",$E2117=0,con_Ende=0),"k.A.",IF(VLOOKUP($D2117,rng_ND,5,0)="Nein",VLOOKUP($D2117,rng_ND,2,FALSE),MIN(VLOOKUP($D2117,rng_ND,2,FALSE),A_Stammdaten!$B$19-D_SAV!$E2117+1))),"k.A.")</f>
        <v>k.A.</v>
      </c>
      <c r="X2117" s="343" t="str">
        <f t="shared" si="575"/>
        <v>k.A.</v>
      </c>
      <c r="Y2117" s="62"/>
      <c r="Z2117" s="48">
        <f t="shared" si="576"/>
        <v>0</v>
      </c>
      <c r="AA2117" s="457"/>
      <c r="AB2117" s="55">
        <f t="shared" si="568"/>
        <v>0</v>
      </c>
      <c r="AC2117" s="55">
        <f>IF(A_Stammdaten!$B$25="ja",D_SAV!AA2117,D_SAV!AB2117)</f>
        <v>0</v>
      </c>
      <c r="AD2117" s="478">
        <f>IF(AC2117=0,0,IF(U2117-(con_EOGJahr-D_SAV!E2117)&lt;=0,AC2117,AC2117/V2117))</f>
        <v>0</v>
      </c>
      <c r="AE2117" s="478">
        <f>IFERROR(IF(AND(VLOOKUP(D2117,rng_ND,5,FALSE)="Ja",D_SAV!T2117="degressiv"),D_SAV!AC2117*Y2117/100,0),0)</f>
        <v>0</v>
      </c>
      <c r="AF2117" s="55">
        <f>IFERROR(IF(VLOOKUP(D2117,rng_ND,5,FALSE)="Ja",MAX(D_SAV!AD2117:AE2117),D_SAV!AD2117),0)</f>
        <v>0</v>
      </c>
      <c r="AG2117" s="55">
        <f t="shared" si="569"/>
        <v>0</v>
      </c>
      <c r="AH2117" s="55">
        <f t="shared" si="570"/>
        <v>0</v>
      </c>
      <c r="AI2117" s="55">
        <f t="shared" si="571"/>
        <v>0</v>
      </c>
      <c r="AJ2117" s="55">
        <f t="shared" si="572"/>
        <v>0</v>
      </c>
      <c r="AK2117" s="55">
        <f t="shared" ref="AK2117:AK2180" si="578">IF($E2117&gt;=2006,AC2117,con_EKQ*AH2117+(1-con_EKQ)*AC2117)</f>
        <v>0</v>
      </c>
      <c r="AL2117" s="55">
        <f t="shared" ref="AL2117:AL2180" si="579">IF($E2117&gt;=2006,AF2117,con_EKQ*AI2117+(1-con_EKQ)*AF2117)</f>
        <v>0</v>
      </c>
      <c r="AM2117" s="55">
        <f t="shared" ref="AM2117:AM2180" si="580">IF($E2117&gt;=2006,AG2117,con_EKQ*AJ2117+(1-con_EKQ)*AG2117)</f>
        <v>0</v>
      </c>
    </row>
    <row r="2118" spans="1:39" x14ac:dyDescent="0.25">
      <c r="A2118" s="47">
        <v>2114</v>
      </c>
      <c r="B2118" s="358" t="str">
        <f>IF(AND(E2118&lt;&gt;0,D2118&lt;&gt;0,F2118&lt;&gt;0),IF(C2118&lt;&gt;0,CONCATENATE(C2118,"-AGr",VLOOKUP(D2118,Listen!$A$2:$G$45,7,FALSE),"-",E2118,"-",F2118,),CONCATENATE("AGr",VLOOKUP(D2118,Listen!$A$2:$G$45,7,FALSE),"-",E2118,"-",F2118)),"keine vollständige ID")</f>
        <v>keine vollständige ID</v>
      </c>
      <c r="C2118" s="359">
        <f>'[2]III_SAV-Details_NB'!B2124</f>
        <v>0</v>
      </c>
      <c r="D2118" s="359">
        <f>'[2]III_SAV-Details_NB'!C2124</f>
        <v>0</v>
      </c>
      <c r="E2118" s="359">
        <f>'[2]III_SAV-Details_NB'!D2124</f>
        <v>0</v>
      </c>
      <c r="F2118" s="490"/>
      <c r="G2118" s="281">
        <f>'[2]III_SAV-Details_NB'!X2124</f>
        <v>0</v>
      </c>
      <c r="H2118" s="281">
        <f t="shared" ref="H2118:H2181" si="581">+G2118</f>
        <v>0</v>
      </c>
      <c r="I2118" s="281">
        <f>IF(con_EOGJahr=2025,'[2]III_SAV-Details_NB'!AA2124,IF(con_EOGJahr=2026,'[2]III_SAV-Details_NB'!AB2124,'[2]III_SAV-Details_NB'!AC2124))</f>
        <v>0</v>
      </c>
      <c r="J2118" s="282"/>
      <c r="K2118" s="282"/>
      <c r="L2118" s="282"/>
      <c r="M2118" s="282"/>
      <c r="N2118" s="282"/>
      <c r="O2118" s="282"/>
      <c r="P2118" s="52">
        <f t="shared" ref="P2118:P2181" si="582">SUM(I2118:O2118)</f>
        <v>0</v>
      </c>
      <c r="Q2118" s="60"/>
      <c r="R2118" s="53">
        <f t="shared" si="573"/>
        <v>0</v>
      </c>
      <c r="S2118" s="59"/>
      <c r="T2118" s="61"/>
      <c r="U2118" s="342" t="str">
        <f t="shared" si="577"/>
        <v>k.A.</v>
      </c>
      <c r="V2118" s="343" t="str">
        <f t="shared" si="574"/>
        <v>k.A.</v>
      </c>
      <c r="W2118" s="343" t="str">
        <f>IFERROR(IF(OR($D2118="",$E2118=0,con_Ende=0),"k.A.",IF(VLOOKUP($D2118,rng_ND,5,0)="Nein",VLOOKUP($D2118,rng_ND,2,FALSE),MIN(VLOOKUP($D2118,rng_ND,2,FALSE),A_Stammdaten!$B$19-D_SAV!$E2118+1))),"k.A.")</f>
        <v>k.A.</v>
      </c>
      <c r="X2118" s="343" t="str">
        <f t="shared" si="575"/>
        <v>k.A.</v>
      </c>
      <c r="Y2118" s="62"/>
      <c r="Z2118" s="48">
        <f t="shared" si="576"/>
        <v>0</v>
      </c>
      <c r="AA2118" s="457"/>
      <c r="AB2118" s="55">
        <f t="shared" ref="AB2118:AB2181" si="583">R2118</f>
        <v>0</v>
      </c>
      <c r="AC2118" s="55">
        <f>IF(A_Stammdaten!$B$25="ja",D_SAV!AA2118,D_SAV!AB2118)</f>
        <v>0</v>
      </c>
      <c r="AD2118" s="478">
        <f>IF(AC2118=0,0,IF(U2118-(con_EOGJahr-D_SAV!E2118)&lt;=0,AC2118,AC2118/V2118))</f>
        <v>0</v>
      </c>
      <c r="AE2118" s="478">
        <f>IFERROR(IF(AND(VLOOKUP(D2118,rng_ND,5,FALSE)="Ja",D_SAV!T2118="degressiv"),D_SAV!AC2118*Y2118/100,0),0)</f>
        <v>0</v>
      </c>
      <c r="AF2118" s="55">
        <f>IFERROR(IF(VLOOKUP(D2118,rng_ND,5,FALSE)="Ja",MAX(D_SAV!AD2118:AE2118),D_SAV!AD2118),0)</f>
        <v>0</v>
      </c>
      <c r="AG2118" s="55">
        <f t="shared" ref="AG2118:AG2181" si="584">AC2118-AF2118</f>
        <v>0</v>
      </c>
      <c r="AH2118" s="55">
        <f t="shared" ref="AH2118:AH2181" si="585">IF($E2118&gt;=2006,0,AC2118*$Z2118)</f>
        <v>0</v>
      </c>
      <c r="AI2118" s="55">
        <f t="shared" ref="AI2118:AI2181" si="586">IF($E2118&gt;=2006,0,AF2118*$Z2118)</f>
        <v>0</v>
      </c>
      <c r="AJ2118" s="55">
        <f t="shared" ref="AJ2118:AJ2181" si="587">IF($E2118&gt;=2006,0,AG2118*$Z2118)</f>
        <v>0</v>
      </c>
      <c r="AK2118" s="55">
        <f t="shared" si="578"/>
        <v>0</v>
      </c>
      <c r="AL2118" s="55">
        <f t="shared" si="579"/>
        <v>0</v>
      </c>
      <c r="AM2118" s="55">
        <f t="shared" si="580"/>
        <v>0</v>
      </c>
    </row>
    <row r="2119" spans="1:39" x14ac:dyDescent="0.25">
      <c r="A2119" s="47">
        <v>2115</v>
      </c>
      <c r="B2119" s="358" t="str">
        <f>IF(AND(E2119&lt;&gt;0,D2119&lt;&gt;0,F2119&lt;&gt;0),IF(C2119&lt;&gt;0,CONCATENATE(C2119,"-AGr",VLOOKUP(D2119,Listen!$A$2:$G$45,7,FALSE),"-",E2119,"-",F2119,),CONCATENATE("AGr",VLOOKUP(D2119,Listen!$A$2:$G$45,7,FALSE),"-",E2119,"-",F2119)),"keine vollständige ID")</f>
        <v>keine vollständige ID</v>
      </c>
      <c r="C2119" s="359">
        <f>'[2]III_SAV-Details_NB'!B2125</f>
        <v>0</v>
      </c>
      <c r="D2119" s="359">
        <f>'[2]III_SAV-Details_NB'!C2125</f>
        <v>0</v>
      </c>
      <c r="E2119" s="359">
        <f>'[2]III_SAV-Details_NB'!D2125</f>
        <v>0</v>
      </c>
      <c r="F2119" s="490"/>
      <c r="G2119" s="281">
        <f>'[2]III_SAV-Details_NB'!X2125</f>
        <v>0</v>
      </c>
      <c r="H2119" s="281">
        <f t="shared" si="581"/>
        <v>0</v>
      </c>
      <c r="I2119" s="281">
        <f>IF(con_EOGJahr=2025,'[2]III_SAV-Details_NB'!AA2125,IF(con_EOGJahr=2026,'[2]III_SAV-Details_NB'!AB2125,'[2]III_SAV-Details_NB'!AC2125))</f>
        <v>0</v>
      </c>
      <c r="J2119" s="282"/>
      <c r="K2119" s="282"/>
      <c r="L2119" s="282"/>
      <c r="M2119" s="282"/>
      <c r="N2119" s="282"/>
      <c r="O2119" s="282"/>
      <c r="P2119" s="52">
        <f t="shared" si="582"/>
        <v>0</v>
      </c>
      <c r="Q2119" s="60"/>
      <c r="R2119" s="53">
        <f t="shared" si="573"/>
        <v>0</v>
      </c>
      <c r="S2119" s="59"/>
      <c r="T2119" s="61"/>
      <c r="U2119" s="342" t="str">
        <f t="shared" si="577"/>
        <v>k.A.</v>
      </c>
      <c r="V2119" s="343" t="str">
        <f t="shared" si="574"/>
        <v>k.A.</v>
      </c>
      <c r="W2119" s="343" t="str">
        <f>IFERROR(IF(OR($D2119="",$E2119=0,con_Ende=0),"k.A.",IF(VLOOKUP($D2119,rng_ND,5,0)="Nein",VLOOKUP($D2119,rng_ND,2,FALSE),MIN(VLOOKUP($D2119,rng_ND,2,FALSE),A_Stammdaten!$B$19-D_SAV!$E2119+1))),"k.A.")</f>
        <v>k.A.</v>
      </c>
      <c r="X2119" s="343" t="str">
        <f t="shared" si="575"/>
        <v>k.A.</v>
      </c>
      <c r="Y2119" s="62"/>
      <c r="Z2119" s="48">
        <f t="shared" si="576"/>
        <v>0</v>
      </c>
      <c r="AA2119" s="457"/>
      <c r="AB2119" s="55">
        <f t="shared" si="583"/>
        <v>0</v>
      </c>
      <c r="AC2119" s="55">
        <f>IF(A_Stammdaten!$B$25="ja",D_SAV!AA2119,D_SAV!AB2119)</f>
        <v>0</v>
      </c>
      <c r="AD2119" s="478">
        <f>IF(AC2119=0,0,IF(U2119-(con_EOGJahr-D_SAV!E2119)&lt;=0,AC2119,AC2119/V2119))</f>
        <v>0</v>
      </c>
      <c r="AE2119" s="478">
        <f>IFERROR(IF(AND(VLOOKUP(D2119,rng_ND,5,FALSE)="Ja",D_SAV!T2119="degressiv"),D_SAV!AC2119*Y2119/100,0),0)</f>
        <v>0</v>
      </c>
      <c r="AF2119" s="55">
        <f>IFERROR(IF(VLOOKUP(D2119,rng_ND,5,FALSE)="Ja",MAX(D_SAV!AD2119:AE2119),D_SAV!AD2119),0)</f>
        <v>0</v>
      </c>
      <c r="AG2119" s="55">
        <f t="shared" si="584"/>
        <v>0</v>
      </c>
      <c r="AH2119" s="55">
        <f t="shared" si="585"/>
        <v>0</v>
      </c>
      <c r="AI2119" s="55">
        <f t="shared" si="586"/>
        <v>0</v>
      </c>
      <c r="AJ2119" s="55">
        <f t="shared" si="587"/>
        <v>0</v>
      </c>
      <c r="AK2119" s="55">
        <f t="shared" si="578"/>
        <v>0</v>
      </c>
      <c r="AL2119" s="55">
        <f t="shared" si="579"/>
        <v>0</v>
      </c>
      <c r="AM2119" s="55">
        <f t="shared" si="580"/>
        <v>0</v>
      </c>
    </row>
    <row r="2120" spans="1:39" x14ac:dyDescent="0.25">
      <c r="A2120" s="47">
        <v>2116</v>
      </c>
      <c r="B2120" s="358" t="str">
        <f>IF(AND(E2120&lt;&gt;0,D2120&lt;&gt;0,F2120&lt;&gt;0),IF(C2120&lt;&gt;0,CONCATENATE(C2120,"-AGr",VLOOKUP(D2120,Listen!$A$2:$G$45,7,FALSE),"-",E2120,"-",F2120,),CONCATENATE("AGr",VLOOKUP(D2120,Listen!$A$2:$G$45,7,FALSE),"-",E2120,"-",F2120)),"keine vollständige ID")</f>
        <v>keine vollständige ID</v>
      </c>
      <c r="C2120" s="359">
        <f>'[2]III_SAV-Details_NB'!B2126</f>
        <v>0</v>
      </c>
      <c r="D2120" s="359">
        <f>'[2]III_SAV-Details_NB'!C2126</f>
        <v>0</v>
      </c>
      <c r="E2120" s="359">
        <f>'[2]III_SAV-Details_NB'!D2126</f>
        <v>0</v>
      </c>
      <c r="F2120" s="490"/>
      <c r="G2120" s="281">
        <f>'[2]III_SAV-Details_NB'!X2126</f>
        <v>0</v>
      </c>
      <c r="H2120" s="281">
        <f t="shared" si="581"/>
        <v>0</v>
      </c>
      <c r="I2120" s="281">
        <f>IF(con_EOGJahr=2025,'[2]III_SAV-Details_NB'!AA2126,IF(con_EOGJahr=2026,'[2]III_SAV-Details_NB'!AB2126,'[2]III_SAV-Details_NB'!AC2126))</f>
        <v>0</v>
      </c>
      <c r="J2120" s="282"/>
      <c r="K2120" s="282"/>
      <c r="L2120" s="282"/>
      <c r="M2120" s="282"/>
      <c r="N2120" s="282"/>
      <c r="O2120" s="282"/>
      <c r="P2120" s="52">
        <f t="shared" si="582"/>
        <v>0</v>
      </c>
      <c r="Q2120" s="60"/>
      <c r="R2120" s="53">
        <f t="shared" si="573"/>
        <v>0</v>
      </c>
      <c r="S2120" s="59"/>
      <c r="T2120" s="61"/>
      <c r="U2120" s="342" t="str">
        <f t="shared" si="577"/>
        <v>k.A.</v>
      </c>
      <c r="V2120" s="343" t="str">
        <f t="shared" si="574"/>
        <v>k.A.</v>
      </c>
      <c r="W2120" s="343" t="str">
        <f>IFERROR(IF(OR($D2120="",$E2120=0,con_Ende=0),"k.A.",IF(VLOOKUP($D2120,rng_ND,5,0)="Nein",VLOOKUP($D2120,rng_ND,2,FALSE),MIN(VLOOKUP($D2120,rng_ND,2,FALSE),A_Stammdaten!$B$19-D_SAV!$E2120+1))),"k.A.")</f>
        <v>k.A.</v>
      </c>
      <c r="X2120" s="343" t="str">
        <f t="shared" si="575"/>
        <v>k.A.</v>
      </c>
      <c r="Y2120" s="62"/>
      <c r="Z2120" s="48">
        <f t="shared" si="576"/>
        <v>0</v>
      </c>
      <c r="AA2120" s="457"/>
      <c r="AB2120" s="55">
        <f t="shared" si="583"/>
        <v>0</v>
      </c>
      <c r="AC2120" s="55">
        <f>IF(A_Stammdaten!$B$25="ja",D_SAV!AA2120,D_SAV!AB2120)</f>
        <v>0</v>
      </c>
      <c r="AD2120" s="478">
        <f>IF(AC2120=0,0,IF(U2120-(con_EOGJahr-D_SAV!E2120)&lt;=0,AC2120,AC2120/V2120))</f>
        <v>0</v>
      </c>
      <c r="AE2120" s="478">
        <f>IFERROR(IF(AND(VLOOKUP(D2120,rng_ND,5,FALSE)="Ja",D_SAV!T2120="degressiv"),D_SAV!AC2120*Y2120/100,0),0)</f>
        <v>0</v>
      </c>
      <c r="AF2120" s="55">
        <f>IFERROR(IF(VLOOKUP(D2120,rng_ND,5,FALSE)="Ja",MAX(D_SAV!AD2120:AE2120),D_SAV!AD2120),0)</f>
        <v>0</v>
      </c>
      <c r="AG2120" s="55">
        <f t="shared" si="584"/>
        <v>0</v>
      </c>
      <c r="AH2120" s="55">
        <f t="shared" si="585"/>
        <v>0</v>
      </c>
      <c r="AI2120" s="55">
        <f t="shared" si="586"/>
        <v>0</v>
      </c>
      <c r="AJ2120" s="55">
        <f t="shared" si="587"/>
        <v>0</v>
      </c>
      <c r="AK2120" s="55">
        <f t="shared" si="578"/>
        <v>0</v>
      </c>
      <c r="AL2120" s="55">
        <f t="shared" si="579"/>
        <v>0</v>
      </c>
      <c r="AM2120" s="55">
        <f t="shared" si="580"/>
        <v>0</v>
      </c>
    </row>
    <row r="2121" spans="1:39" x14ac:dyDescent="0.25">
      <c r="A2121" s="47">
        <v>2117</v>
      </c>
      <c r="B2121" s="358" t="str">
        <f>IF(AND(E2121&lt;&gt;0,D2121&lt;&gt;0,F2121&lt;&gt;0),IF(C2121&lt;&gt;0,CONCATENATE(C2121,"-AGr",VLOOKUP(D2121,Listen!$A$2:$G$45,7,FALSE),"-",E2121,"-",F2121,),CONCATENATE("AGr",VLOOKUP(D2121,Listen!$A$2:$G$45,7,FALSE),"-",E2121,"-",F2121)),"keine vollständige ID")</f>
        <v>keine vollständige ID</v>
      </c>
      <c r="C2121" s="359">
        <f>'[2]III_SAV-Details_NB'!B2127</f>
        <v>0</v>
      </c>
      <c r="D2121" s="359">
        <f>'[2]III_SAV-Details_NB'!C2127</f>
        <v>0</v>
      </c>
      <c r="E2121" s="359">
        <f>'[2]III_SAV-Details_NB'!D2127</f>
        <v>0</v>
      </c>
      <c r="F2121" s="490"/>
      <c r="G2121" s="281">
        <f>'[2]III_SAV-Details_NB'!X2127</f>
        <v>0</v>
      </c>
      <c r="H2121" s="281">
        <f t="shared" si="581"/>
        <v>0</v>
      </c>
      <c r="I2121" s="281">
        <f>IF(con_EOGJahr=2025,'[2]III_SAV-Details_NB'!AA2127,IF(con_EOGJahr=2026,'[2]III_SAV-Details_NB'!AB2127,'[2]III_SAV-Details_NB'!AC2127))</f>
        <v>0</v>
      </c>
      <c r="J2121" s="282"/>
      <c r="K2121" s="282"/>
      <c r="L2121" s="282"/>
      <c r="M2121" s="282"/>
      <c r="N2121" s="282"/>
      <c r="O2121" s="282"/>
      <c r="P2121" s="52">
        <f t="shared" si="582"/>
        <v>0</v>
      </c>
      <c r="Q2121" s="60"/>
      <c r="R2121" s="53">
        <f t="shared" si="573"/>
        <v>0</v>
      </c>
      <c r="S2121" s="59"/>
      <c r="T2121" s="61"/>
      <c r="U2121" s="342" t="str">
        <f t="shared" si="577"/>
        <v>k.A.</v>
      </c>
      <c r="V2121" s="343" t="str">
        <f t="shared" si="574"/>
        <v>k.A.</v>
      </c>
      <c r="W2121" s="343" t="str">
        <f>IFERROR(IF(OR($D2121="",$E2121=0,con_Ende=0),"k.A.",IF(VLOOKUP($D2121,rng_ND,5,0)="Nein",VLOOKUP($D2121,rng_ND,2,FALSE),MIN(VLOOKUP($D2121,rng_ND,2,FALSE),A_Stammdaten!$B$19-D_SAV!$E2121+1))),"k.A.")</f>
        <v>k.A.</v>
      </c>
      <c r="X2121" s="343" t="str">
        <f t="shared" si="575"/>
        <v>k.A.</v>
      </c>
      <c r="Y2121" s="62"/>
      <c r="Z2121" s="48">
        <f t="shared" si="576"/>
        <v>0</v>
      </c>
      <c r="AA2121" s="457"/>
      <c r="AB2121" s="55">
        <f t="shared" si="583"/>
        <v>0</v>
      </c>
      <c r="AC2121" s="55">
        <f>IF(A_Stammdaten!$B$25="ja",D_SAV!AA2121,D_SAV!AB2121)</f>
        <v>0</v>
      </c>
      <c r="AD2121" s="478">
        <f>IF(AC2121=0,0,IF(U2121-(con_EOGJahr-D_SAV!E2121)&lt;=0,AC2121,AC2121/V2121))</f>
        <v>0</v>
      </c>
      <c r="AE2121" s="478">
        <f>IFERROR(IF(AND(VLOOKUP(D2121,rng_ND,5,FALSE)="Ja",D_SAV!T2121="degressiv"),D_SAV!AC2121*Y2121/100,0),0)</f>
        <v>0</v>
      </c>
      <c r="AF2121" s="55">
        <f>IFERROR(IF(VLOOKUP(D2121,rng_ND,5,FALSE)="Ja",MAX(D_SAV!AD2121:AE2121),D_SAV!AD2121),0)</f>
        <v>0</v>
      </c>
      <c r="AG2121" s="55">
        <f t="shared" si="584"/>
        <v>0</v>
      </c>
      <c r="AH2121" s="55">
        <f t="shared" si="585"/>
        <v>0</v>
      </c>
      <c r="AI2121" s="55">
        <f t="shared" si="586"/>
        <v>0</v>
      </c>
      <c r="AJ2121" s="55">
        <f t="shared" si="587"/>
        <v>0</v>
      </c>
      <c r="AK2121" s="55">
        <f t="shared" si="578"/>
        <v>0</v>
      </c>
      <c r="AL2121" s="55">
        <f t="shared" si="579"/>
        <v>0</v>
      </c>
      <c r="AM2121" s="55">
        <f t="shared" si="580"/>
        <v>0</v>
      </c>
    </row>
    <row r="2122" spans="1:39" x14ac:dyDescent="0.25">
      <c r="A2122" s="47">
        <v>2118</v>
      </c>
      <c r="B2122" s="358" t="str">
        <f>IF(AND(E2122&lt;&gt;0,D2122&lt;&gt;0,F2122&lt;&gt;0),IF(C2122&lt;&gt;0,CONCATENATE(C2122,"-AGr",VLOOKUP(D2122,Listen!$A$2:$G$45,7,FALSE),"-",E2122,"-",F2122,),CONCATENATE("AGr",VLOOKUP(D2122,Listen!$A$2:$G$45,7,FALSE),"-",E2122,"-",F2122)),"keine vollständige ID")</f>
        <v>keine vollständige ID</v>
      </c>
      <c r="C2122" s="359">
        <f>'[2]III_SAV-Details_NB'!B2128</f>
        <v>0</v>
      </c>
      <c r="D2122" s="359">
        <f>'[2]III_SAV-Details_NB'!C2128</f>
        <v>0</v>
      </c>
      <c r="E2122" s="359">
        <f>'[2]III_SAV-Details_NB'!D2128</f>
        <v>0</v>
      </c>
      <c r="F2122" s="490"/>
      <c r="G2122" s="281">
        <f>'[2]III_SAV-Details_NB'!X2128</f>
        <v>0</v>
      </c>
      <c r="H2122" s="281">
        <f t="shared" si="581"/>
        <v>0</v>
      </c>
      <c r="I2122" s="281">
        <f>IF(con_EOGJahr=2025,'[2]III_SAV-Details_NB'!AA2128,IF(con_EOGJahr=2026,'[2]III_SAV-Details_NB'!AB2128,'[2]III_SAV-Details_NB'!AC2128))</f>
        <v>0</v>
      </c>
      <c r="J2122" s="282"/>
      <c r="K2122" s="282"/>
      <c r="L2122" s="282"/>
      <c r="M2122" s="282"/>
      <c r="N2122" s="282"/>
      <c r="O2122" s="282"/>
      <c r="P2122" s="52">
        <f t="shared" si="582"/>
        <v>0</v>
      </c>
      <c r="Q2122" s="60"/>
      <c r="R2122" s="53">
        <f t="shared" si="573"/>
        <v>0</v>
      </c>
      <c r="S2122" s="59"/>
      <c r="T2122" s="61"/>
      <c r="U2122" s="342" t="str">
        <f t="shared" si="577"/>
        <v>k.A.</v>
      </c>
      <c r="V2122" s="343" t="str">
        <f t="shared" si="574"/>
        <v>k.A.</v>
      </c>
      <c r="W2122" s="343" t="str">
        <f>IFERROR(IF(OR($D2122="",$E2122=0,con_Ende=0),"k.A.",IF(VLOOKUP($D2122,rng_ND,5,0)="Nein",VLOOKUP($D2122,rng_ND,2,FALSE),MIN(VLOOKUP($D2122,rng_ND,2,FALSE),A_Stammdaten!$B$19-D_SAV!$E2122+1))),"k.A.")</f>
        <v>k.A.</v>
      </c>
      <c r="X2122" s="343" t="str">
        <f t="shared" si="575"/>
        <v>k.A.</v>
      </c>
      <c r="Y2122" s="62"/>
      <c r="Z2122" s="48">
        <f t="shared" si="576"/>
        <v>0</v>
      </c>
      <c r="AA2122" s="457"/>
      <c r="AB2122" s="55">
        <f t="shared" si="583"/>
        <v>0</v>
      </c>
      <c r="AC2122" s="55">
        <f>IF(A_Stammdaten!$B$25="ja",D_SAV!AA2122,D_SAV!AB2122)</f>
        <v>0</v>
      </c>
      <c r="AD2122" s="478">
        <f>IF(AC2122=0,0,IF(U2122-(con_EOGJahr-D_SAV!E2122)&lt;=0,AC2122,AC2122/V2122))</f>
        <v>0</v>
      </c>
      <c r="AE2122" s="478">
        <f>IFERROR(IF(AND(VLOOKUP(D2122,rng_ND,5,FALSE)="Ja",D_SAV!T2122="degressiv"),D_SAV!AC2122*Y2122/100,0),0)</f>
        <v>0</v>
      </c>
      <c r="AF2122" s="55">
        <f>IFERROR(IF(VLOOKUP(D2122,rng_ND,5,FALSE)="Ja",MAX(D_SAV!AD2122:AE2122),D_SAV!AD2122),0)</f>
        <v>0</v>
      </c>
      <c r="AG2122" s="55">
        <f t="shared" si="584"/>
        <v>0</v>
      </c>
      <c r="AH2122" s="55">
        <f t="shared" si="585"/>
        <v>0</v>
      </c>
      <c r="AI2122" s="55">
        <f t="shared" si="586"/>
        <v>0</v>
      </c>
      <c r="AJ2122" s="55">
        <f t="shared" si="587"/>
        <v>0</v>
      </c>
      <c r="AK2122" s="55">
        <f t="shared" si="578"/>
        <v>0</v>
      </c>
      <c r="AL2122" s="55">
        <f t="shared" si="579"/>
        <v>0</v>
      </c>
      <c r="AM2122" s="55">
        <f t="shared" si="580"/>
        <v>0</v>
      </c>
    </row>
    <row r="2123" spans="1:39" x14ac:dyDescent="0.25">
      <c r="A2123" s="47">
        <v>2119</v>
      </c>
      <c r="B2123" s="358" t="str">
        <f>IF(AND(E2123&lt;&gt;0,D2123&lt;&gt;0,F2123&lt;&gt;0),IF(C2123&lt;&gt;0,CONCATENATE(C2123,"-AGr",VLOOKUP(D2123,Listen!$A$2:$G$45,7,FALSE),"-",E2123,"-",F2123,),CONCATENATE("AGr",VLOOKUP(D2123,Listen!$A$2:$G$45,7,FALSE),"-",E2123,"-",F2123)),"keine vollständige ID")</f>
        <v>keine vollständige ID</v>
      </c>
      <c r="C2123" s="359">
        <f>'[2]III_SAV-Details_NB'!B2129</f>
        <v>0</v>
      </c>
      <c r="D2123" s="359">
        <f>'[2]III_SAV-Details_NB'!C2129</f>
        <v>0</v>
      </c>
      <c r="E2123" s="359">
        <f>'[2]III_SAV-Details_NB'!D2129</f>
        <v>0</v>
      </c>
      <c r="F2123" s="490"/>
      <c r="G2123" s="281">
        <f>'[2]III_SAV-Details_NB'!X2129</f>
        <v>0</v>
      </c>
      <c r="H2123" s="281">
        <f t="shared" si="581"/>
        <v>0</v>
      </c>
      <c r="I2123" s="281">
        <f>IF(con_EOGJahr=2025,'[2]III_SAV-Details_NB'!AA2129,IF(con_EOGJahr=2026,'[2]III_SAV-Details_NB'!AB2129,'[2]III_SAV-Details_NB'!AC2129))</f>
        <v>0</v>
      </c>
      <c r="J2123" s="282"/>
      <c r="K2123" s="282"/>
      <c r="L2123" s="282"/>
      <c r="M2123" s="282"/>
      <c r="N2123" s="282"/>
      <c r="O2123" s="282"/>
      <c r="P2123" s="52">
        <f t="shared" si="582"/>
        <v>0</v>
      </c>
      <c r="Q2123" s="60"/>
      <c r="R2123" s="53">
        <f t="shared" si="573"/>
        <v>0</v>
      </c>
      <c r="S2123" s="59"/>
      <c r="T2123" s="61"/>
      <c r="U2123" s="342" t="str">
        <f t="shared" si="577"/>
        <v>k.A.</v>
      </c>
      <c r="V2123" s="343" t="str">
        <f t="shared" si="574"/>
        <v>k.A.</v>
      </c>
      <c r="W2123" s="343" t="str">
        <f>IFERROR(IF(OR($D2123="",$E2123=0,con_Ende=0),"k.A.",IF(VLOOKUP($D2123,rng_ND,5,0)="Nein",VLOOKUP($D2123,rng_ND,2,FALSE),MIN(VLOOKUP($D2123,rng_ND,2,FALSE),A_Stammdaten!$B$19-D_SAV!$E2123+1))),"k.A.")</f>
        <v>k.A.</v>
      </c>
      <c r="X2123" s="343" t="str">
        <f t="shared" si="575"/>
        <v>k.A.</v>
      </c>
      <c r="Y2123" s="62"/>
      <c r="Z2123" s="48">
        <f t="shared" si="576"/>
        <v>0</v>
      </c>
      <c r="AA2123" s="457"/>
      <c r="AB2123" s="55">
        <f t="shared" si="583"/>
        <v>0</v>
      </c>
      <c r="AC2123" s="55">
        <f>IF(A_Stammdaten!$B$25="ja",D_SAV!AA2123,D_SAV!AB2123)</f>
        <v>0</v>
      </c>
      <c r="AD2123" s="478">
        <f>IF(AC2123=0,0,IF(U2123-(con_EOGJahr-D_SAV!E2123)&lt;=0,AC2123,AC2123/V2123))</f>
        <v>0</v>
      </c>
      <c r="AE2123" s="478">
        <f>IFERROR(IF(AND(VLOOKUP(D2123,rng_ND,5,FALSE)="Ja",D_SAV!T2123="degressiv"),D_SAV!AC2123*Y2123/100,0),0)</f>
        <v>0</v>
      </c>
      <c r="AF2123" s="55">
        <f>IFERROR(IF(VLOOKUP(D2123,rng_ND,5,FALSE)="Ja",MAX(D_SAV!AD2123:AE2123),D_SAV!AD2123),0)</f>
        <v>0</v>
      </c>
      <c r="AG2123" s="55">
        <f t="shared" si="584"/>
        <v>0</v>
      </c>
      <c r="AH2123" s="55">
        <f t="shared" si="585"/>
        <v>0</v>
      </c>
      <c r="AI2123" s="55">
        <f t="shared" si="586"/>
        <v>0</v>
      </c>
      <c r="AJ2123" s="55">
        <f t="shared" si="587"/>
        <v>0</v>
      </c>
      <c r="AK2123" s="55">
        <f t="shared" si="578"/>
        <v>0</v>
      </c>
      <c r="AL2123" s="55">
        <f t="shared" si="579"/>
        <v>0</v>
      </c>
      <c r="AM2123" s="55">
        <f t="shared" si="580"/>
        <v>0</v>
      </c>
    </row>
    <row r="2124" spans="1:39" x14ac:dyDescent="0.25">
      <c r="A2124" s="47">
        <v>2120</v>
      </c>
      <c r="B2124" s="358" t="str">
        <f>IF(AND(E2124&lt;&gt;0,D2124&lt;&gt;0,F2124&lt;&gt;0),IF(C2124&lt;&gt;0,CONCATENATE(C2124,"-AGr",VLOOKUP(D2124,Listen!$A$2:$G$45,7,FALSE),"-",E2124,"-",F2124,),CONCATENATE("AGr",VLOOKUP(D2124,Listen!$A$2:$G$45,7,FALSE),"-",E2124,"-",F2124)),"keine vollständige ID")</f>
        <v>keine vollständige ID</v>
      </c>
      <c r="C2124" s="359">
        <f>'[2]III_SAV-Details_NB'!B2130</f>
        <v>0</v>
      </c>
      <c r="D2124" s="359">
        <f>'[2]III_SAV-Details_NB'!C2130</f>
        <v>0</v>
      </c>
      <c r="E2124" s="359">
        <f>'[2]III_SAV-Details_NB'!D2130</f>
        <v>0</v>
      </c>
      <c r="F2124" s="490"/>
      <c r="G2124" s="281">
        <f>'[2]III_SAV-Details_NB'!X2130</f>
        <v>0</v>
      </c>
      <c r="H2124" s="281">
        <f t="shared" si="581"/>
        <v>0</v>
      </c>
      <c r="I2124" s="281">
        <f>IF(con_EOGJahr=2025,'[2]III_SAV-Details_NB'!AA2130,IF(con_EOGJahr=2026,'[2]III_SAV-Details_NB'!AB2130,'[2]III_SAV-Details_NB'!AC2130))</f>
        <v>0</v>
      </c>
      <c r="J2124" s="282"/>
      <c r="K2124" s="282"/>
      <c r="L2124" s="282"/>
      <c r="M2124" s="282"/>
      <c r="N2124" s="282"/>
      <c r="O2124" s="282"/>
      <c r="P2124" s="52">
        <f t="shared" si="582"/>
        <v>0</v>
      </c>
      <c r="Q2124" s="60"/>
      <c r="R2124" s="53">
        <f t="shared" si="573"/>
        <v>0</v>
      </c>
      <c r="S2124" s="59"/>
      <c r="T2124" s="61"/>
      <c r="U2124" s="342" t="str">
        <f t="shared" si="577"/>
        <v>k.A.</v>
      </c>
      <c r="V2124" s="343" t="str">
        <f t="shared" si="574"/>
        <v>k.A.</v>
      </c>
      <c r="W2124" s="343" t="str">
        <f>IFERROR(IF(OR($D2124="",$E2124=0,con_Ende=0),"k.A.",IF(VLOOKUP($D2124,rng_ND,5,0)="Nein",VLOOKUP($D2124,rng_ND,2,FALSE),MIN(VLOOKUP($D2124,rng_ND,2,FALSE),A_Stammdaten!$B$19-D_SAV!$E2124+1))),"k.A.")</f>
        <v>k.A.</v>
      </c>
      <c r="X2124" s="343" t="str">
        <f t="shared" si="575"/>
        <v>k.A.</v>
      </c>
      <c r="Y2124" s="62"/>
      <c r="Z2124" s="48">
        <f t="shared" si="576"/>
        <v>0</v>
      </c>
      <c r="AA2124" s="457"/>
      <c r="AB2124" s="55">
        <f t="shared" si="583"/>
        <v>0</v>
      </c>
      <c r="AC2124" s="55">
        <f>IF(A_Stammdaten!$B$25="ja",D_SAV!AA2124,D_SAV!AB2124)</f>
        <v>0</v>
      </c>
      <c r="AD2124" s="478">
        <f>IF(AC2124=0,0,IF(U2124-(con_EOGJahr-D_SAV!E2124)&lt;=0,AC2124,AC2124/V2124))</f>
        <v>0</v>
      </c>
      <c r="AE2124" s="478">
        <f>IFERROR(IF(AND(VLOOKUP(D2124,rng_ND,5,FALSE)="Ja",D_SAV!T2124="degressiv"),D_SAV!AC2124*Y2124/100,0),0)</f>
        <v>0</v>
      </c>
      <c r="AF2124" s="55">
        <f>IFERROR(IF(VLOOKUP(D2124,rng_ND,5,FALSE)="Ja",MAX(D_SAV!AD2124:AE2124),D_SAV!AD2124),0)</f>
        <v>0</v>
      </c>
      <c r="AG2124" s="55">
        <f t="shared" si="584"/>
        <v>0</v>
      </c>
      <c r="AH2124" s="55">
        <f t="shared" si="585"/>
        <v>0</v>
      </c>
      <c r="AI2124" s="55">
        <f t="shared" si="586"/>
        <v>0</v>
      </c>
      <c r="AJ2124" s="55">
        <f t="shared" si="587"/>
        <v>0</v>
      </c>
      <c r="AK2124" s="55">
        <f t="shared" si="578"/>
        <v>0</v>
      </c>
      <c r="AL2124" s="55">
        <f t="shared" si="579"/>
        <v>0</v>
      </c>
      <c r="AM2124" s="55">
        <f t="shared" si="580"/>
        <v>0</v>
      </c>
    </row>
    <row r="2125" spans="1:39" x14ac:dyDescent="0.25">
      <c r="A2125" s="47">
        <v>2121</v>
      </c>
      <c r="B2125" s="358" t="str">
        <f>IF(AND(E2125&lt;&gt;0,D2125&lt;&gt;0,F2125&lt;&gt;0),IF(C2125&lt;&gt;0,CONCATENATE(C2125,"-AGr",VLOOKUP(D2125,Listen!$A$2:$G$45,7,FALSE),"-",E2125,"-",F2125,),CONCATENATE("AGr",VLOOKUP(D2125,Listen!$A$2:$G$45,7,FALSE),"-",E2125,"-",F2125)),"keine vollständige ID")</f>
        <v>keine vollständige ID</v>
      </c>
      <c r="C2125" s="359">
        <f>'[2]III_SAV-Details_NB'!B2131</f>
        <v>0</v>
      </c>
      <c r="D2125" s="359">
        <f>'[2]III_SAV-Details_NB'!C2131</f>
        <v>0</v>
      </c>
      <c r="E2125" s="359">
        <f>'[2]III_SAV-Details_NB'!D2131</f>
        <v>0</v>
      </c>
      <c r="F2125" s="490"/>
      <c r="G2125" s="281">
        <f>'[2]III_SAV-Details_NB'!X2131</f>
        <v>0</v>
      </c>
      <c r="H2125" s="281">
        <f t="shared" si="581"/>
        <v>0</v>
      </c>
      <c r="I2125" s="281">
        <f>IF(con_EOGJahr=2025,'[2]III_SAV-Details_NB'!AA2131,IF(con_EOGJahr=2026,'[2]III_SAV-Details_NB'!AB2131,'[2]III_SAV-Details_NB'!AC2131))</f>
        <v>0</v>
      </c>
      <c r="J2125" s="282"/>
      <c r="K2125" s="282"/>
      <c r="L2125" s="282"/>
      <c r="M2125" s="282"/>
      <c r="N2125" s="282"/>
      <c r="O2125" s="282"/>
      <c r="P2125" s="52">
        <f t="shared" si="582"/>
        <v>0</v>
      </c>
      <c r="Q2125" s="60"/>
      <c r="R2125" s="53">
        <f t="shared" si="573"/>
        <v>0</v>
      </c>
      <c r="S2125" s="59"/>
      <c r="T2125" s="61"/>
      <c r="U2125" s="342" t="str">
        <f t="shared" si="577"/>
        <v>k.A.</v>
      </c>
      <c r="V2125" s="343" t="str">
        <f t="shared" si="574"/>
        <v>k.A.</v>
      </c>
      <c r="W2125" s="343" t="str">
        <f>IFERROR(IF(OR($D2125="",$E2125=0,con_Ende=0),"k.A.",IF(VLOOKUP($D2125,rng_ND,5,0)="Nein",VLOOKUP($D2125,rng_ND,2,FALSE),MIN(VLOOKUP($D2125,rng_ND,2,FALSE),A_Stammdaten!$B$19-D_SAV!$E2125+1))),"k.A.")</f>
        <v>k.A.</v>
      </c>
      <c r="X2125" s="343" t="str">
        <f t="shared" si="575"/>
        <v>k.A.</v>
      </c>
      <c r="Y2125" s="62"/>
      <c r="Z2125" s="48">
        <f t="shared" si="576"/>
        <v>0</v>
      </c>
      <c r="AA2125" s="457"/>
      <c r="AB2125" s="55">
        <f t="shared" si="583"/>
        <v>0</v>
      </c>
      <c r="AC2125" s="55">
        <f>IF(A_Stammdaten!$B$25="ja",D_SAV!AA2125,D_SAV!AB2125)</f>
        <v>0</v>
      </c>
      <c r="AD2125" s="478">
        <f>IF(AC2125=0,0,IF(U2125-(con_EOGJahr-D_SAV!E2125)&lt;=0,AC2125,AC2125/V2125))</f>
        <v>0</v>
      </c>
      <c r="AE2125" s="478">
        <f>IFERROR(IF(AND(VLOOKUP(D2125,rng_ND,5,FALSE)="Ja",D_SAV!T2125="degressiv"),D_SAV!AC2125*Y2125/100,0),0)</f>
        <v>0</v>
      </c>
      <c r="AF2125" s="55">
        <f>IFERROR(IF(VLOOKUP(D2125,rng_ND,5,FALSE)="Ja",MAX(D_SAV!AD2125:AE2125),D_SAV!AD2125),0)</f>
        <v>0</v>
      </c>
      <c r="AG2125" s="55">
        <f t="shared" si="584"/>
        <v>0</v>
      </c>
      <c r="AH2125" s="55">
        <f t="shared" si="585"/>
        <v>0</v>
      </c>
      <c r="AI2125" s="55">
        <f t="shared" si="586"/>
        <v>0</v>
      </c>
      <c r="AJ2125" s="55">
        <f t="shared" si="587"/>
        <v>0</v>
      </c>
      <c r="AK2125" s="55">
        <f t="shared" si="578"/>
        <v>0</v>
      </c>
      <c r="AL2125" s="55">
        <f t="shared" si="579"/>
        <v>0</v>
      </c>
      <c r="AM2125" s="55">
        <f t="shared" si="580"/>
        <v>0</v>
      </c>
    </row>
    <row r="2126" spans="1:39" x14ac:dyDescent="0.25">
      <c r="A2126" s="47">
        <v>2122</v>
      </c>
      <c r="B2126" s="358" t="str">
        <f>IF(AND(E2126&lt;&gt;0,D2126&lt;&gt;0,F2126&lt;&gt;0),IF(C2126&lt;&gt;0,CONCATENATE(C2126,"-AGr",VLOOKUP(D2126,Listen!$A$2:$G$45,7,FALSE),"-",E2126,"-",F2126,),CONCATENATE("AGr",VLOOKUP(D2126,Listen!$A$2:$G$45,7,FALSE),"-",E2126,"-",F2126)),"keine vollständige ID")</f>
        <v>keine vollständige ID</v>
      </c>
      <c r="C2126" s="359">
        <f>'[2]III_SAV-Details_NB'!B2132</f>
        <v>0</v>
      </c>
      <c r="D2126" s="359">
        <f>'[2]III_SAV-Details_NB'!C2132</f>
        <v>0</v>
      </c>
      <c r="E2126" s="359">
        <f>'[2]III_SAV-Details_NB'!D2132</f>
        <v>0</v>
      </c>
      <c r="F2126" s="490"/>
      <c r="G2126" s="281">
        <f>'[2]III_SAV-Details_NB'!X2132</f>
        <v>0</v>
      </c>
      <c r="H2126" s="281">
        <f t="shared" si="581"/>
        <v>0</v>
      </c>
      <c r="I2126" s="281">
        <f>IF(con_EOGJahr=2025,'[2]III_SAV-Details_NB'!AA2132,IF(con_EOGJahr=2026,'[2]III_SAV-Details_NB'!AB2132,'[2]III_SAV-Details_NB'!AC2132))</f>
        <v>0</v>
      </c>
      <c r="J2126" s="282"/>
      <c r="K2126" s="282"/>
      <c r="L2126" s="282"/>
      <c r="M2126" s="282"/>
      <c r="N2126" s="282"/>
      <c r="O2126" s="282"/>
      <c r="P2126" s="52">
        <f t="shared" si="582"/>
        <v>0</v>
      </c>
      <c r="Q2126" s="60"/>
      <c r="R2126" s="53">
        <f t="shared" si="573"/>
        <v>0</v>
      </c>
      <c r="S2126" s="59"/>
      <c r="T2126" s="61"/>
      <c r="U2126" s="342" t="str">
        <f t="shared" si="577"/>
        <v>k.A.</v>
      </c>
      <c r="V2126" s="343" t="str">
        <f t="shared" si="574"/>
        <v>k.A.</v>
      </c>
      <c r="W2126" s="343" t="str">
        <f>IFERROR(IF(OR($D2126="",$E2126=0,con_Ende=0),"k.A.",IF(VLOOKUP($D2126,rng_ND,5,0)="Nein",VLOOKUP($D2126,rng_ND,2,FALSE),MIN(VLOOKUP($D2126,rng_ND,2,FALSE),A_Stammdaten!$B$19-D_SAV!$E2126+1))),"k.A.")</f>
        <v>k.A.</v>
      </c>
      <c r="X2126" s="343" t="str">
        <f t="shared" si="575"/>
        <v>k.A.</v>
      </c>
      <c r="Y2126" s="62"/>
      <c r="Z2126" s="48">
        <f t="shared" si="576"/>
        <v>0</v>
      </c>
      <c r="AA2126" s="457"/>
      <c r="AB2126" s="55">
        <f t="shared" si="583"/>
        <v>0</v>
      </c>
      <c r="AC2126" s="55">
        <f>IF(A_Stammdaten!$B$25="ja",D_SAV!AA2126,D_SAV!AB2126)</f>
        <v>0</v>
      </c>
      <c r="AD2126" s="478">
        <f>IF(AC2126=0,0,IF(U2126-(con_EOGJahr-D_SAV!E2126)&lt;=0,AC2126,AC2126/V2126))</f>
        <v>0</v>
      </c>
      <c r="AE2126" s="478">
        <f>IFERROR(IF(AND(VLOOKUP(D2126,rng_ND,5,FALSE)="Ja",D_SAV!T2126="degressiv"),D_SAV!AC2126*Y2126/100,0),0)</f>
        <v>0</v>
      </c>
      <c r="AF2126" s="55">
        <f>IFERROR(IF(VLOOKUP(D2126,rng_ND,5,FALSE)="Ja",MAX(D_SAV!AD2126:AE2126),D_SAV!AD2126),0)</f>
        <v>0</v>
      </c>
      <c r="AG2126" s="55">
        <f t="shared" si="584"/>
        <v>0</v>
      </c>
      <c r="AH2126" s="55">
        <f t="shared" si="585"/>
        <v>0</v>
      </c>
      <c r="AI2126" s="55">
        <f t="shared" si="586"/>
        <v>0</v>
      </c>
      <c r="AJ2126" s="55">
        <f t="shared" si="587"/>
        <v>0</v>
      </c>
      <c r="AK2126" s="55">
        <f t="shared" si="578"/>
        <v>0</v>
      </c>
      <c r="AL2126" s="55">
        <f t="shared" si="579"/>
        <v>0</v>
      </c>
      <c r="AM2126" s="55">
        <f t="shared" si="580"/>
        <v>0</v>
      </c>
    </row>
    <row r="2127" spans="1:39" x14ac:dyDescent="0.25">
      <c r="A2127" s="47">
        <v>2123</v>
      </c>
      <c r="B2127" s="358" t="str">
        <f>IF(AND(E2127&lt;&gt;0,D2127&lt;&gt;0,F2127&lt;&gt;0),IF(C2127&lt;&gt;0,CONCATENATE(C2127,"-AGr",VLOOKUP(D2127,Listen!$A$2:$G$45,7,FALSE),"-",E2127,"-",F2127,),CONCATENATE("AGr",VLOOKUP(D2127,Listen!$A$2:$G$45,7,FALSE),"-",E2127,"-",F2127)),"keine vollständige ID")</f>
        <v>keine vollständige ID</v>
      </c>
      <c r="C2127" s="359">
        <f>'[2]III_SAV-Details_NB'!B2133</f>
        <v>0</v>
      </c>
      <c r="D2127" s="359">
        <f>'[2]III_SAV-Details_NB'!C2133</f>
        <v>0</v>
      </c>
      <c r="E2127" s="359">
        <f>'[2]III_SAV-Details_NB'!D2133</f>
        <v>0</v>
      </c>
      <c r="F2127" s="490"/>
      <c r="G2127" s="281">
        <f>'[2]III_SAV-Details_NB'!X2133</f>
        <v>0</v>
      </c>
      <c r="H2127" s="281">
        <f t="shared" si="581"/>
        <v>0</v>
      </c>
      <c r="I2127" s="281">
        <f>IF(con_EOGJahr=2025,'[2]III_SAV-Details_NB'!AA2133,IF(con_EOGJahr=2026,'[2]III_SAV-Details_NB'!AB2133,'[2]III_SAV-Details_NB'!AC2133))</f>
        <v>0</v>
      </c>
      <c r="J2127" s="282"/>
      <c r="K2127" s="282"/>
      <c r="L2127" s="282"/>
      <c r="M2127" s="282"/>
      <c r="N2127" s="282"/>
      <c r="O2127" s="282"/>
      <c r="P2127" s="52">
        <f t="shared" si="582"/>
        <v>0</v>
      </c>
      <c r="Q2127" s="60"/>
      <c r="R2127" s="53">
        <f t="shared" si="573"/>
        <v>0</v>
      </c>
      <c r="S2127" s="59"/>
      <c r="T2127" s="61"/>
      <c r="U2127" s="342" t="str">
        <f t="shared" si="577"/>
        <v>k.A.</v>
      </c>
      <c r="V2127" s="343" t="str">
        <f t="shared" si="574"/>
        <v>k.A.</v>
      </c>
      <c r="W2127" s="343" t="str">
        <f>IFERROR(IF(OR($D2127="",$E2127=0,con_Ende=0),"k.A.",IF(VLOOKUP($D2127,rng_ND,5,0)="Nein",VLOOKUP($D2127,rng_ND,2,FALSE),MIN(VLOOKUP($D2127,rng_ND,2,FALSE),A_Stammdaten!$B$19-D_SAV!$E2127+1))),"k.A.")</f>
        <v>k.A.</v>
      </c>
      <c r="X2127" s="343" t="str">
        <f t="shared" si="575"/>
        <v>k.A.</v>
      </c>
      <c r="Y2127" s="62"/>
      <c r="Z2127" s="48">
        <f t="shared" si="576"/>
        <v>0</v>
      </c>
      <c r="AA2127" s="457"/>
      <c r="AB2127" s="55">
        <f t="shared" si="583"/>
        <v>0</v>
      </c>
      <c r="AC2127" s="55">
        <f>IF(A_Stammdaten!$B$25="ja",D_SAV!AA2127,D_SAV!AB2127)</f>
        <v>0</v>
      </c>
      <c r="AD2127" s="478">
        <f>IF(AC2127=0,0,IF(U2127-(con_EOGJahr-D_SAV!E2127)&lt;=0,AC2127,AC2127/V2127))</f>
        <v>0</v>
      </c>
      <c r="AE2127" s="478">
        <f>IFERROR(IF(AND(VLOOKUP(D2127,rng_ND,5,FALSE)="Ja",D_SAV!T2127="degressiv"),D_SAV!AC2127*Y2127/100,0),0)</f>
        <v>0</v>
      </c>
      <c r="AF2127" s="55">
        <f>IFERROR(IF(VLOOKUP(D2127,rng_ND,5,FALSE)="Ja",MAX(D_SAV!AD2127:AE2127),D_SAV!AD2127),0)</f>
        <v>0</v>
      </c>
      <c r="AG2127" s="55">
        <f t="shared" si="584"/>
        <v>0</v>
      </c>
      <c r="AH2127" s="55">
        <f t="shared" si="585"/>
        <v>0</v>
      </c>
      <c r="AI2127" s="55">
        <f t="shared" si="586"/>
        <v>0</v>
      </c>
      <c r="AJ2127" s="55">
        <f t="shared" si="587"/>
        <v>0</v>
      </c>
      <c r="AK2127" s="55">
        <f t="shared" si="578"/>
        <v>0</v>
      </c>
      <c r="AL2127" s="55">
        <f t="shared" si="579"/>
        <v>0</v>
      </c>
      <c r="AM2127" s="55">
        <f t="shared" si="580"/>
        <v>0</v>
      </c>
    </row>
    <row r="2128" spans="1:39" x14ac:dyDescent="0.25">
      <c r="A2128" s="47">
        <v>2124</v>
      </c>
      <c r="B2128" s="358" t="str">
        <f>IF(AND(E2128&lt;&gt;0,D2128&lt;&gt;0,F2128&lt;&gt;0),IF(C2128&lt;&gt;0,CONCATENATE(C2128,"-AGr",VLOOKUP(D2128,Listen!$A$2:$G$45,7,FALSE),"-",E2128,"-",F2128,),CONCATENATE("AGr",VLOOKUP(D2128,Listen!$A$2:$G$45,7,FALSE),"-",E2128,"-",F2128)),"keine vollständige ID")</f>
        <v>keine vollständige ID</v>
      </c>
      <c r="C2128" s="359">
        <f>'[2]III_SAV-Details_NB'!B2134</f>
        <v>0</v>
      </c>
      <c r="D2128" s="359">
        <f>'[2]III_SAV-Details_NB'!C2134</f>
        <v>0</v>
      </c>
      <c r="E2128" s="359">
        <f>'[2]III_SAV-Details_NB'!D2134</f>
        <v>0</v>
      </c>
      <c r="F2128" s="490"/>
      <c r="G2128" s="281">
        <f>'[2]III_SAV-Details_NB'!X2134</f>
        <v>0</v>
      </c>
      <c r="H2128" s="281">
        <f t="shared" si="581"/>
        <v>0</v>
      </c>
      <c r="I2128" s="281">
        <f>IF(con_EOGJahr=2025,'[2]III_SAV-Details_NB'!AA2134,IF(con_EOGJahr=2026,'[2]III_SAV-Details_NB'!AB2134,'[2]III_SAV-Details_NB'!AC2134))</f>
        <v>0</v>
      </c>
      <c r="J2128" s="282"/>
      <c r="K2128" s="282"/>
      <c r="L2128" s="282"/>
      <c r="M2128" s="282"/>
      <c r="N2128" s="282"/>
      <c r="O2128" s="282"/>
      <c r="P2128" s="52">
        <f t="shared" si="582"/>
        <v>0</v>
      </c>
      <c r="Q2128" s="60"/>
      <c r="R2128" s="53">
        <f t="shared" si="573"/>
        <v>0</v>
      </c>
      <c r="S2128" s="59"/>
      <c r="T2128" s="61"/>
      <c r="U2128" s="342" t="str">
        <f t="shared" si="577"/>
        <v>k.A.</v>
      </c>
      <c r="V2128" s="343" t="str">
        <f t="shared" si="574"/>
        <v>k.A.</v>
      </c>
      <c r="W2128" s="343" t="str">
        <f>IFERROR(IF(OR($D2128="",$E2128=0,con_Ende=0),"k.A.",IF(VLOOKUP($D2128,rng_ND,5,0)="Nein",VLOOKUP($D2128,rng_ND,2,FALSE),MIN(VLOOKUP($D2128,rng_ND,2,FALSE),A_Stammdaten!$B$19-D_SAV!$E2128+1))),"k.A.")</f>
        <v>k.A.</v>
      </c>
      <c r="X2128" s="343" t="str">
        <f t="shared" si="575"/>
        <v>k.A.</v>
      </c>
      <c r="Y2128" s="62"/>
      <c r="Z2128" s="48">
        <f t="shared" si="576"/>
        <v>0</v>
      </c>
      <c r="AA2128" s="457"/>
      <c r="AB2128" s="55">
        <f t="shared" si="583"/>
        <v>0</v>
      </c>
      <c r="AC2128" s="55">
        <f>IF(A_Stammdaten!$B$25="ja",D_SAV!AA2128,D_SAV!AB2128)</f>
        <v>0</v>
      </c>
      <c r="AD2128" s="478">
        <f>IF(AC2128=0,0,IF(U2128-(con_EOGJahr-D_SAV!E2128)&lt;=0,AC2128,AC2128/V2128))</f>
        <v>0</v>
      </c>
      <c r="AE2128" s="478">
        <f>IFERROR(IF(AND(VLOOKUP(D2128,rng_ND,5,FALSE)="Ja",D_SAV!T2128="degressiv"),D_SAV!AC2128*Y2128/100,0),0)</f>
        <v>0</v>
      </c>
      <c r="AF2128" s="55">
        <f>IFERROR(IF(VLOOKUP(D2128,rng_ND,5,FALSE)="Ja",MAX(D_SAV!AD2128:AE2128),D_SAV!AD2128),0)</f>
        <v>0</v>
      </c>
      <c r="AG2128" s="55">
        <f t="shared" si="584"/>
        <v>0</v>
      </c>
      <c r="AH2128" s="55">
        <f t="shared" si="585"/>
        <v>0</v>
      </c>
      <c r="AI2128" s="55">
        <f t="shared" si="586"/>
        <v>0</v>
      </c>
      <c r="AJ2128" s="55">
        <f t="shared" si="587"/>
        <v>0</v>
      </c>
      <c r="AK2128" s="55">
        <f t="shared" si="578"/>
        <v>0</v>
      </c>
      <c r="AL2128" s="55">
        <f t="shared" si="579"/>
        <v>0</v>
      </c>
      <c r="AM2128" s="55">
        <f t="shared" si="580"/>
        <v>0</v>
      </c>
    </row>
    <row r="2129" spans="1:39" x14ac:dyDescent="0.25">
      <c r="A2129" s="47">
        <v>2125</v>
      </c>
      <c r="B2129" s="358" t="str">
        <f>IF(AND(E2129&lt;&gt;0,D2129&lt;&gt;0,F2129&lt;&gt;0),IF(C2129&lt;&gt;0,CONCATENATE(C2129,"-AGr",VLOOKUP(D2129,Listen!$A$2:$G$45,7,FALSE),"-",E2129,"-",F2129,),CONCATENATE("AGr",VLOOKUP(D2129,Listen!$A$2:$G$45,7,FALSE),"-",E2129,"-",F2129)),"keine vollständige ID")</f>
        <v>keine vollständige ID</v>
      </c>
      <c r="C2129" s="359">
        <f>'[2]III_SAV-Details_NB'!B2135</f>
        <v>0</v>
      </c>
      <c r="D2129" s="359">
        <f>'[2]III_SAV-Details_NB'!C2135</f>
        <v>0</v>
      </c>
      <c r="E2129" s="359">
        <f>'[2]III_SAV-Details_NB'!D2135</f>
        <v>0</v>
      </c>
      <c r="F2129" s="490"/>
      <c r="G2129" s="281">
        <f>'[2]III_SAV-Details_NB'!X2135</f>
        <v>0</v>
      </c>
      <c r="H2129" s="281">
        <f t="shared" si="581"/>
        <v>0</v>
      </c>
      <c r="I2129" s="281">
        <f>IF(con_EOGJahr=2025,'[2]III_SAV-Details_NB'!AA2135,IF(con_EOGJahr=2026,'[2]III_SAV-Details_NB'!AB2135,'[2]III_SAV-Details_NB'!AC2135))</f>
        <v>0</v>
      </c>
      <c r="J2129" s="282"/>
      <c r="K2129" s="282"/>
      <c r="L2129" s="282"/>
      <c r="M2129" s="282"/>
      <c r="N2129" s="282"/>
      <c r="O2129" s="282"/>
      <c r="P2129" s="52">
        <f t="shared" si="582"/>
        <v>0</v>
      </c>
      <c r="Q2129" s="60"/>
      <c r="R2129" s="53">
        <f t="shared" si="573"/>
        <v>0</v>
      </c>
      <c r="S2129" s="59"/>
      <c r="T2129" s="61"/>
      <c r="U2129" s="342" t="str">
        <f t="shared" si="577"/>
        <v>k.A.</v>
      </c>
      <c r="V2129" s="343" t="str">
        <f t="shared" si="574"/>
        <v>k.A.</v>
      </c>
      <c r="W2129" s="343" t="str">
        <f>IFERROR(IF(OR($D2129="",$E2129=0,con_Ende=0),"k.A.",IF(VLOOKUP($D2129,rng_ND,5,0)="Nein",VLOOKUP($D2129,rng_ND,2,FALSE),MIN(VLOOKUP($D2129,rng_ND,2,FALSE),A_Stammdaten!$B$19-D_SAV!$E2129+1))),"k.A.")</f>
        <v>k.A.</v>
      </c>
      <c r="X2129" s="343" t="str">
        <f t="shared" si="575"/>
        <v>k.A.</v>
      </c>
      <c r="Y2129" s="62"/>
      <c r="Z2129" s="48">
        <f t="shared" si="576"/>
        <v>0</v>
      </c>
      <c r="AA2129" s="457"/>
      <c r="AB2129" s="55">
        <f t="shared" si="583"/>
        <v>0</v>
      </c>
      <c r="AC2129" s="55">
        <f>IF(A_Stammdaten!$B$25="ja",D_SAV!AA2129,D_SAV!AB2129)</f>
        <v>0</v>
      </c>
      <c r="AD2129" s="478">
        <f>IF(AC2129=0,0,IF(U2129-(con_EOGJahr-D_SAV!E2129)&lt;=0,AC2129,AC2129/V2129))</f>
        <v>0</v>
      </c>
      <c r="AE2129" s="478">
        <f>IFERROR(IF(AND(VLOOKUP(D2129,rng_ND,5,FALSE)="Ja",D_SAV!T2129="degressiv"),D_SAV!AC2129*Y2129/100,0),0)</f>
        <v>0</v>
      </c>
      <c r="AF2129" s="55">
        <f>IFERROR(IF(VLOOKUP(D2129,rng_ND,5,FALSE)="Ja",MAX(D_SAV!AD2129:AE2129),D_SAV!AD2129),0)</f>
        <v>0</v>
      </c>
      <c r="AG2129" s="55">
        <f t="shared" si="584"/>
        <v>0</v>
      </c>
      <c r="AH2129" s="55">
        <f t="shared" si="585"/>
        <v>0</v>
      </c>
      <c r="AI2129" s="55">
        <f t="shared" si="586"/>
        <v>0</v>
      </c>
      <c r="AJ2129" s="55">
        <f t="shared" si="587"/>
        <v>0</v>
      </c>
      <c r="AK2129" s="55">
        <f t="shared" si="578"/>
        <v>0</v>
      </c>
      <c r="AL2129" s="55">
        <f t="shared" si="579"/>
        <v>0</v>
      </c>
      <c r="AM2129" s="55">
        <f t="shared" si="580"/>
        <v>0</v>
      </c>
    </row>
    <row r="2130" spans="1:39" x14ac:dyDescent="0.25">
      <c r="A2130" s="47">
        <v>2126</v>
      </c>
      <c r="B2130" s="358" t="str">
        <f>IF(AND(E2130&lt;&gt;0,D2130&lt;&gt;0,F2130&lt;&gt;0),IF(C2130&lt;&gt;0,CONCATENATE(C2130,"-AGr",VLOOKUP(D2130,Listen!$A$2:$G$45,7,FALSE),"-",E2130,"-",F2130,),CONCATENATE("AGr",VLOOKUP(D2130,Listen!$A$2:$G$45,7,FALSE),"-",E2130,"-",F2130)),"keine vollständige ID")</f>
        <v>keine vollständige ID</v>
      </c>
      <c r="C2130" s="359">
        <f>'[2]III_SAV-Details_NB'!B2136</f>
        <v>0</v>
      </c>
      <c r="D2130" s="359">
        <f>'[2]III_SAV-Details_NB'!C2136</f>
        <v>0</v>
      </c>
      <c r="E2130" s="359">
        <f>'[2]III_SAV-Details_NB'!D2136</f>
        <v>0</v>
      </c>
      <c r="F2130" s="490"/>
      <c r="G2130" s="281">
        <f>'[2]III_SAV-Details_NB'!X2136</f>
        <v>0</v>
      </c>
      <c r="H2130" s="281">
        <f t="shared" si="581"/>
        <v>0</v>
      </c>
      <c r="I2130" s="281">
        <f>IF(con_EOGJahr=2025,'[2]III_SAV-Details_NB'!AA2136,IF(con_EOGJahr=2026,'[2]III_SAV-Details_NB'!AB2136,'[2]III_SAV-Details_NB'!AC2136))</f>
        <v>0</v>
      </c>
      <c r="J2130" s="282"/>
      <c r="K2130" s="282"/>
      <c r="L2130" s="282"/>
      <c r="M2130" s="282"/>
      <c r="N2130" s="282"/>
      <c r="O2130" s="282"/>
      <c r="P2130" s="52">
        <f t="shared" si="582"/>
        <v>0</v>
      </c>
      <c r="Q2130" s="60"/>
      <c r="R2130" s="53">
        <f t="shared" ref="R2130:R2193" si="588">P2130+Q2130</f>
        <v>0</v>
      </c>
      <c r="S2130" s="59"/>
      <c r="T2130" s="61"/>
      <c r="U2130" s="342" t="str">
        <f t="shared" si="577"/>
        <v>k.A.</v>
      </c>
      <c r="V2130" s="343" t="str">
        <f t="shared" ref="V2130:V2193" si="589">IFERROR(IF(OR($D2130="",$E2130=0,con_Ende=0,$U2130=0),"k.A.",MAX($E2130-con_EOGJahr+$U2130,0)),"k.A.")</f>
        <v>k.A.</v>
      </c>
      <c r="W2130" s="343" t="str">
        <f>IFERROR(IF(OR($D2130="",$E2130=0,con_Ende=0),"k.A.",IF(VLOOKUP($D2130,rng_ND,5,0)="Nein",VLOOKUP($D2130,rng_ND,2,FALSE),MIN(VLOOKUP($D2130,rng_ND,2,FALSE),A_Stammdaten!$B$19-D_SAV!$E2130+1))),"k.A.")</f>
        <v>k.A.</v>
      </c>
      <c r="X2130" s="343" t="str">
        <f t="shared" ref="X2130:X2193" si="590">IFERROR(IF(OR($D2130="",$E2130=0,con_Ende=0),"k.A.",VLOOKUP($D2130,rng_ND,3,FALSE)),"k.A.")</f>
        <v>k.A.</v>
      </c>
      <c r="Y2130" s="62"/>
      <c r="Z2130" s="48">
        <f t="shared" ref="Z2130:Z2193" si="591">IF(AND($E2130&lt;2006,$E2130&lt;&gt;0),IFERROR(VLOOKUP($E2130,rng_Index,VLOOKUP($D2130,rng_ND,4,FALSE)+1,FALSE),1),)</f>
        <v>0</v>
      </c>
      <c r="AA2130" s="457"/>
      <c r="AB2130" s="55">
        <f t="shared" si="583"/>
        <v>0</v>
      </c>
      <c r="AC2130" s="55">
        <f>IF(A_Stammdaten!$B$25="ja",D_SAV!AA2130,D_SAV!AB2130)</f>
        <v>0</v>
      </c>
      <c r="AD2130" s="478">
        <f>IF(AC2130=0,0,IF(U2130-(con_EOGJahr-D_SAV!E2130)&lt;=0,AC2130,AC2130/V2130))</f>
        <v>0</v>
      </c>
      <c r="AE2130" s="478">
        <f>IFERROR(IF(AND(VLOOKUP(D2130,rng_ND,5,FALSE)="Ja",D_SAV!T2130="degressiv"),D_SAV!AC2130*Y2130/100,0),0)</f>
        <v>0</v>
      </c>
      <c r="AF2130" s="55">
        <f>IFERROR(IF(VLOOKUP(D2130,rng_ND,5,FALSE)="Ja",MAX(D_SAV!AD2130:AE2130),D_SAV!AD2130),0)</f>
        <v>0</v>
      </c>
      <c r="AG2130" s="55">
        <f t="shared" si="584"/>
        <v>0</v>
      </c>
      <c r="AH2130" s="55">
        <f t="shared" si="585"/>
        <v>0</v>
      </c>
      <c r="AI2130" s="55">
        <f t="shared" si="586"/>
        <v>0</v>
      </c>
      <c r="AJ2130" s="55">
        <f t="shared" si="587"/>
        <v>0</v>
      </c>
      <c r="AK2130" s="55">
        <f t="shared" si="578"/>
        <v>0</v>
      </c>
      <c r="AL2130" s="55">
        <f t="shared" si="579"/>
        <v>0</v>
      </c>
      <c r="AM2130" s="55">
        <f t="shared" si="580"/>
        <v>0</v>
      </c>
    </row>
    <row r="2131" spans="1:39" x14ac:dyDescent="0.25">
      <c r="A2131" s="47">
        <v>2127</v>
      </c>
      <c r="B2131" s="358" t="str">
        <f>IF(AND(E2131&lt;&gt;0,D2131&lt;&gt;0,F2131&lt;&gt;0),IF(C2131&lt;&gt;0,CONCATENATE(C2131,"-AGr",VLOOKUP(D2131,Listen!$A$2:$G$45,7,FALSE),"-",E2131,"-",F2131,),CONCATENATE("AGr",VLOOKUP(D2131,Listen!$A$2:$G$45,7,FALSE),"-",E2131,"-",F2131)),"keine vollständige ID")</f>
        <v>keine vollständige ID</v>
      </c>
      <c r="C2131" s="359">
        <f>'[2]III_SAV-Details_NB'!B2137</f>
        <v>0</v>
      </c>
      <c r="D2131" s="359">
        <f>'[2]III_SAV-Details_NB'!C2137</f>
        <v>0</v>
      </c>
      <c r="E2131" s="359">
        <f>'[2]III_SAV-Details_NB'!D2137</f>
        <v>0</v>
      </c>
      <c r="F2131" s="490"/>
      <c r="G2131" s="281">
        <f>'[2]III_SAV-Details_NB'!X2137</f>
        <v>0</v>
      </c>
      <c r="H2131" s="281">
        <f t="shared" si="581"/>
        <v>0</v>
      </c>
      <c r="I2131" s="281">
        <f>IF(con_EOGJahr=2025,'[2]III_SAV-Details_NB'!AA2137,IF(con_EOGJahr=2026,'[2]III_SAV-Details_NB'!AB2137,'[2]III_SAV-Details_NB'!AC2137))</f>
        <v>0</v>
      </c>
      <c r="J2131" s="282"/>
      <c r="K2131" s="282"/>
      <c r="L2131" s="282"/>
      <c r="M2131" s="282"/>
      <c r="N2131" s="282"/>
      <c r="O2131" s="282"/>
      <c r="P2131" s="52">
        <f t="shared" si="582"/>
        <v>0</v>
      </c>
      <c r="Q2131" s="60"/>
      <c r="R2131" s="53">
        <f t="shared" si="588"/>
        <v>0</v>
      </c>
      <c r="S2131" s="59"/>
      <c r="T2131" s="61"/>
      <c r="U2131" s="342" t="str">
        <f t="shared" ref="U2131:U2194" si="592">+W2131</f>
        <v>k.A.</v>
      </c>
      <c r="V2131" s="343" t="str">
        <f t="shared" si="589"/>
        <v>k.A.</v>
      </c>
      <c r="W2131" s="343" t="str">
        <f>IFERROR(IF(OR($D2131="",$E2131=0,con_Ende=0),"k.A.",IF(VLOOKUP($D2131,rng_ND,5,0)="Nein",VLOOKUP($D2131,rng_ND,2,FALSE),MIN(VLOOKUP($D2131,rng_ND,2,FALSE),A_Stammdaten!$B$19-D_SAV!$E2131+1))),"k.A.")</f>
        <v>k.A.</v>
      </c>
      <c r="X2131" s="343" t="str">
        <f t="shared" si="590"/>
        <v>k.A.</v>
      </c>
      <c r="Y2131" s="62"/>
      <c r="Z2131" s="48">
        <f t="shared" si="591"/>
        <v>0</v>
      </c>
      <c r="AA2131" s="457"/>
      <c r="AB2131" s="55">
        <f t="shared" si="583"/>
        <v>0</v>
      </c>
      <c r="AC2131" s="55">
        <f>IF(A_Stammdaten!$B$25="ja",D_SAV!AA2131,D_SAV!AB2131)</f>
        <v>0</v>
      </c>
      <c r="AD2131" s="478">
        <f>IF(AC2131=0,0,IF(U2131-(con_EOGJahr-D_SAV!E2131)&lt;=0,AC2131,AC2131/V2131))</f>
        <v>0</v>
      </c>
      <c r="AE2131" s="478">
        <f>IFERROR(IF(AND(VLOOKUP(D2131,rng_ND,5,FALSE)="Ja",D_SAV!T2131="degressiv"),D_SAV!AC2131*Y2131/100,0),0)</f>
        <v>0</v>
      </c>
      <c r="AF2131" s="55">
        <f>IFERROR(IF(VLOOKUP(D2131,rng_ND,5,FALSE)="Ja",MAX(D_SAV!AD2131:AE2131),D_SAV!AD2131),0)</f>
        <v>0</v>
      </c>
      <c r="AG2131" s="55">
        <f t="shared" si="584"/>
        <v>0</v>
      </c>
      <c r="AH2131" s="55">
        <f t="shared" si="585"/>
        <v>0</v>
      </c>
      <c r="AI2131" s="55">
        <f t="shared" si="586"/>
        <v>0</v>
      </c>
      <c r="AJ2131" s="55">
        <f t="shared" si="587"/>
        <v>0</v>
      </c>
      <c r="AK2131" s="55">
        <f t="shared" si="578"/>
        <v>0</v>
      </c>
      <c r="AL2131" s="55">
        <f t="shared" si="579"/>
        <v>0</v>
      </c>
      <c r="AM2131" s="55">
        <f t="shared" si="580"/>
        <v>0</v>
      </c>
    </row>
    <row r="2132" spans="1:39" x14ac:dyDescent="0.25">
      <c r="A2132" s="47">
        <v>2128</v>
      </c>
      <c r="B2132" s="358" t="str">
        <f>IF(AND(E2132&lt;&gt;0,D2132&lt;&gt;0,F2132&lt;&gt;0),IF(C2132&lt;&gt;0,CONCATENATE(C2132,"-AGr",VLOOKUP(D2132,Listen!$A$2:$G$45,7,FALSE),"-",E2132,"-",F2132,),CONCATENATE("AGr",VLOOKUP(D2132,Listen!$A$2:$G$45,7,FALSE),"-",E2132,"-",F2132)),"keine vollständige ID")</f>
        <v>keine vollständige ID</v>
      </c>
      <c r="C2132" s="359">
        <f>'[2]III_SAV-Details_NB'!B2138</f>
        <v>0</v>
      </c>
      <c r="D2132" s="359">
        <f>'[2]III_SAV-Details_NB'!C2138</f>
        <v>0</v>
      </c>
      <c r="E2132" s="359">
        <f>'[2]III_SAV-Details_NB'!D2138</f>
        <v>0</v>
      </c>
      <c r="F2132" s="490"/>
      <c r="G2132" s="281">
        <f>'[2]III_SAV-Details_NB'!X2138</f>
        <v>0</v>
      </c>
      <c r="H2132" s="281">
        <f t="shared" si="581"/>
        <v>0</v>
      </c>
      <c r="I2132" s="281">
        <f>IF(con_EOGJahr=2025,'[2]III_SAV-Details_NB'!AA2138,IF(con_EOGJahr=2026,'[2]III_SAV-Details_NB'!AB2138,'[2]III_SAV-Details_NB'!AC2138))</f>
        <v>0</v>
      </c>
      <c r="J2132" s="282"/>
      <c r="K2132" s="282"/>
      <c r="L2132" s="282"/>
      <c r="M2132" s="282"/>
      <c r="N2132" s="282"/>
      <c r="O2132" s="282"/>
      <c r="P2132" s="52">
        <f t="shared" si="582"/>
        <v>0</v>
      </c>
      <c r="Q2132" s="60"/>
      <c r="R2132" s="53">
        <f t="shared" si="588"/>
        <v>0</v>
      </c>
      <c r="S2132" s="59"/>
      <c r="T2132" s="61"/>
      <c r="U2132" s="342" t="str">
        <f t="shared" si="592"/>
        <v>k.A.</v>
      </c>
      <c r="V2132" s="343" t="str">
        <f t="shared" si="589"/>
        <v>k.A.</v>
      </c>
      <c r="W2132" s="343" t="str">
        <f>IFERROR(IF(OR($D2132="",$E2132=0,con_Ende=0),"k.A.",IF(VLOOKUP($D2132,rng_ND,5,0)="Nein",VLOOKUP($D2132,rng_ND,2,FALSE),MIN(VLOOKUP($D2132,rng_ND,2,FALSE),A_Stammdaten!$B$19-D_SAV!$E2132+1))),"k.A.")</f>
        <v>k.A.</v>
      </c>
      <c r="X2132" s="343" t="str">
        <f t="shared" si="590"/>
        <v>k.A.</v>
      </c>
      <c r="Y2132" s="62"/>
      <c r="Z2132" s="48">
        <f t="shared" si="591"/>
        <v>0</v>
      </c>
      <c r="AA2132" s="457"/>
      <c r="AB2132" s="55">
        <f t="shared" si="583"/>
        <v>0</v>
      </c>
      <c r="AC2132" s="55">
        <f>IF(A_Stammdaten!$B$25="ja",D_SAV!AA2132,D_SAV!AB2132)</f>
        <v>0</v>
      </c>
      <c r="AD2132" s="478">
        <f>IF(AC2132=0,0,IF(U2132-(con_EOGJahr-D_SAV!E2132)&lt;=0,AC2132,AC2132/V2132))</f>
        <v>0</v>
      </c>
      <c r="AE2132" s="478">
        <f>IFERROR(IF(AND(VLOOKUP(D2132,rng_ND,5,FALSE)="Ja",D_SAV!T2132="degressiv"),D_SAV!AC2132*Y2132/100,0),0)</f>
        <v>0</v>
      </c>
      <c r="AF2132" s="55">
        <f>IFERROR(IF(VLOOKUP(D2132,rng_ND,5,FALSE)="Ja",MAX(D_SAV!AD2132:AE2132),D_SAV!AD2132),0)</f>
        <v>0</v>
      </c>
      <c r="AG2132" s="55">
        <f t="shared" si="584"/>
        <v>0</v>
      </c>
      <c r="AH2132" s="55">
        <f t="shared" si="585"/>
        <v>0</v>
      </c>
      <c r="AI2132" s="55">
        <f t="shared" si="586"/>
        <v>0</v>
      </c>
      <c r="AJ2132" s="55">
        <f t="shared" si="587"/>
        <v>0</v>
      </c>
      <c r="AK2132" s="55">
        <f t="shared" si="578"/>
        <v>0</v>
      </c>
      <c r="AL2132" s="55">
        <f t="shared" si="579"/>
        <v>0</v>
      </c>
      <c r="AM2132" s="55">
        <f t="shared" si="580"/>
        <v>0</v>
      </c>
    </row>
    <row r="2133" spans="1:39" x14ac:dyDescent="0.25">
      <c r="A2133" s="47">
        <v>2129</v>
      </c>
      <c r="B2133" s="358" t="str">
        <f>IF(AND(E2133&lt;&gt;0,D2133&lt;&gt;0,F2133&lt;&gt;0),IF(C2133&lt;&gt;0,CONCATENATE(C2133,"-AGr",VLOOKUP(D2133,Listen!$A$2:$G$45,7,FALSE),"-",E2133,"-",F2133,),CONCATENATE("AGr",VLOOKUP(D2133,Listen!$A$2:$G$45,7,FALSE),"-",E2133,"-",F2133)),"keine vollständige ID")</f>
        <v>keine vollständige ID</v>
      </c>
      <c r="C2133" s="359">
        <f>'[2]III_SAV-Details_NB'!B2139</f>
        <v>0</v>
      </c>
      <c r="D2133" s="359">
        <f>'[2]III_SAV-Details_NB'!C2139</f>
        <v>0</v>
      </c>
      <c r="E2133" s="359">
        <f>'[2]III_SAV-Details_NB'!D2139</f>
        <v>0</v>
      </c>
      <c r="F2133" s="490"/>
      <c r="G2133" s="281">
        <f>'[2]III_SAV-Details_NB'!X2139</f>
        <v>0</v>
      </c>
      <c r="H2133" s="281">
        <f t="shared" si="581"/>
        <v>0</v>
      </c>
      <c r="I2133" s="281">
        <f>IF(con_EOGJahr=2025,'[2]III_SAV-Details_NB'!AA2139,IF(con_EOGJahr=2026,'[2]III_SAV-Details_NB'!AB2139,'[2]III_SAV-Details_NB'!AC2139))</f>
        <v>0</v>
      </c>
      <c r="J2133" s="282"/>
      <c r="K2133" s="282"/>
      <c r="L2133" s="282"/>
      <c r="M2133" s="282"/>
      <c r="N2133" s="282"/>
      <c r="O2133" s="282"/>
      <c r="P2133" s="52">
        <f t="shared" si="582"/>
        <v>0</v>
      </c>
      <c r="Q2133" s="60"/>
      <c r="R2133" s="53">
        <f t="shared" si="588"/>
        <v>0</v>
      </c>
      <c r="S2133" s="59"/>
      <c r="T2133" s="61"/>
      <c r="U2133" s="342" t="str">
        <f t="shared" si="592"/>
        <v>k.A.</v>
      </c>
      <c r="V2133" s="343" t="str">
        <f t="shared" si="589"/>
        <v>k.A.</v>
      </c>
      <c r="W2133" s="343" t="str">
        <f>IFERROR(IF(OR($D2133="",$E2133=0,con_Ende=0),"k.A.",IF(VLOOKUP($D2133,rng_ND,5,0)="Nein",VLOOKUP($D2133,rng_ND,2,FALSE),MIN(VLOOKUP($D2133,rng_ND,2,FALSE),A_Stammdaten!$B$19-D_SAV!$E2133+1))),"k.A.")</f>
        <v>k.A.</v>
      </c>
      <c r="X2133" s="343" t="str">
        <f t="shared" si="590"/>
        <v>k.A.</v>
      </c>
      <c r="Y2133" s="62"/>
      <c r="Z2133" s="48">
        <f t="shared" si="591"/>
        <v>0</v>
      </c>
      <c r="AA2133" s="457"/>
      <c r="AB2133" s="55">
        <f t="shared" si="583"/>
        <v>0</v>
      </c>
      <c r="AC2133" s="55">
        <f>IF(A_Stammdaten!$B$25="ja",D_SAV!AA2133,D_SAV!AB2133)</f>
        <v>0</v>
      </c>
      <c r="AD2133" s="478">
        <f>IF(AC2133=0,0,IF(U2133-(con_EOGJahr-D_SAV!E2133)&lt;=0,AC2133,AC2133/V2133))</f>
        <v>0</v>
      </c>
      <c r="AE2133" s="478">
        <f>IFERROR(IF(AND(VLOOKUP(D2133,rng_ND,5,FALSE)="Ja",D_SAV!T2133="degressiv"),D_SAV!AC2133*Y2133/100,0),0)</f>
        <v>0</v>
      </c>
      <c r="AF2133" s="55">
        <f>IFERROR(IF(VLOOKUP(D2133,rng_ND,5,FALSE)="Ja",MAX(D_SAV!AD2133:AE2133),D_SAV!AD2133),0)</f>
        <v>0</v>
      </c>
      <c r="AG2133" s="55">
        <f t="shared" si="584"/>
        <v>0</v>
      </c>
      <c r="AH2133" s="55">
        <f t="shared" si="585"/>
        <v>0</v>
      </c>
      <c r="AI2133" s="55">
        <f t="shared" si="586"/>
        <v>0</v>
      </c>
      <c r="AJ2133" s="55">
        <f t="shared" si="587"/>
        <v>0</v>
      </c>
      <c r="AK2133" s="55">
        <f t="shared" si="578"/>
        <v>0</v>
      </c>
      <c r="AL2133" s="55">
        <f t="shared" si="579"/>
        <v>0</v>
      </c>
      <c r="AM2133" s="55">
        <f t="shared" si="580"/>
        <v>0</v>
      </c>
    </row>
    <row r="2134" spans="1:39" x14ac:dyDescent="0.25">
      <c r="A2134" s="47">
        <v>2130</v>
      </c>
      <c r="B2134" s="358" t="str">
        <f>IF(AND(E2134&lt;&gt;0,D2134&lt;&gt;0,F2134&lt;&gt;0),IF(C2134&lt;&gt;0,CONCATENATE(C2134,"-AGr",VLOOKUP(D2134,Listen!$A$2:$G$45,7,FALSE),"-",E2134,"-",F2134,),CONCATENATE("AGr",VLOOKUP(D2134,Listen!$A$2:$G$45,7,FALSE),"-",E2134,"-",F2134)),"keine vollständige ID")</f>
        <v>keine vollständige ID</v>
      </c>
      <c r="C2134" s="359">
        <f>'[2]III_SAV-Details_NB'!B2140</f>
        <v>0</v>
      </c>
      <c r="D2134" s="359">
        <f>'[2]III_SAV-Details_NB'!C2140</f>
        <v>0</v>
      </c>
      <c r="E2134" s="359">
        <f>'[2]III_SAV-Details_NB'!D2140</f>
        <v>0</v>
      </c>
      <c r="F2134" s="490"/>
      <c r="G2134" s="281">
        <f>'[2]III_SAV-Details_NB'!X2140</f>
        <v>0</v>
      </c>
      <c r="H2134" s="281">
        <f t="shared" si="581"/>
        <v>0</v>
      </c>
      <c r="I2134" s="281">
        <f>IF(con_EOGJahr=2025,'[2]III_SAV-Details_NB'!AA2140,IF(con_EOGJahr=2026,'[2]III_SAV-Details_NB'!AB2140,'[2]III_SAV-Details_NB'!AC2140))</f>
        <v>0</v>
      </c>
      <c r="J2134" s="282"/>
      <c r="K2134" s="282"/>
      <c r="L2134" s="282"/>
      <c r="M2134" s="282"/>
      <c r="N2134" s="282"/>
      <c r="O2134" s="282"/>
      <c r="P2134" s="52">
        <f t="shared" si="582"/>
        <v>0</v>
      </c>
      <c r="Q2134" s="60"/>
      <c r="R2134" s="53">
        <f t="shared" si="588"/>
        <v>0</v>
      </c>
      <c r="S2134" s="59"/>
      <c r="T2134" s="61"/>
      <c r="U2134" s="342" t="str">
        <f t="shared" si="592"/>
        <v>k.A.</v>
      </c>
      <c r="V2134" s="343" t="str">
        <f t="shared" si="589"/>
        <v>k.A.</v>
      </c>
      <c r="W2134" s="343" t="str">
        <f>IFERROR(IF(OR($D2134="",$E2134=0,con_Ende=0),"k.A.",IF(VLOOKUP($D2134,rng_ND,5,0)="Nein",VLOOKUP($D2134,rng_ND,2,FALSE),MIN(VLOOKUP($D2134,rng_ND,2,FALSE),A_Stammdaten!$B$19-D_SAV!$E2134+1))),"k.A.")</f>
        <v>k.A.</v>
      </c>
      <c r="X2134" s="343" t="str">
        <f t="shared" si="590"/>
        <v>k.A.</v>
      </c>
      <c r="Y2134" s="62"/>
      <c r="Z2134" s="48">
        <f t="shared" si="591"/>
        <v>0</v>
      </c>
      <c r="AA2134" s="457"/>
      <c r="AB2134" s="55">
        <f t="shared" si="583"/>
        <v>0</v>
      </c>
      <c r="AC2134" s="55">
        <f>IF(A_Stammdaten!$B$25="ja",D_SAV!AA2134,D_SAV!AB2134)</f>
        <v>0</v>
      </c>
      <c r="AD2134" s="478">
        <f>IF(AC2134=0,0,IF(U2134-(con_EOGJahr-D_SAV!E2134)&lt;=0,AC2134,AC2134/V2134))</f>
        <v>0</v>
      </c>
      <c r="AE2134" s="478">
        <f>IFERROR(IF(AND(VLOOKUP(D2134,rng_ND,5,FALSE)="Ja",D_SAV!T2134="degressiv"),D_SAV!AC2134*Y2134/100,0),0)</f>
        <v>0</v>
      </c>
      <c r="AF2134" s="55">
        <f>IFERROR(IF(VLOOKUP(D2134,rng_ND,5,FALSE)="Ja",MAX(D_SAV!AD2134:AE2134),D_SAV!AD2134),0)</f>
        <v>0</v>
      </c>
      <c r="AG2134" s="55">
        <f t="shared" si="584"/>
        <v>0</v>
      </c>
      <c r="AH2134" s="55">
        <f t="shared" si="585"/>
        <v>0</v>
      </c>
      <c r="AI2134" s="55">
        <f t="shared" si="586"/>
        <v>0</v>
      </c>
      <c r="AJ2134" s="55">
        <f t="shared" si="587"/>
        <v>0</v>
      </c>
      <c r="AK2134" s="55">
        <f t="shared" si="578"/>
        <v>0</v>
      </c>
      <c r="AL2134" s="55">
        <f t="shared" si="579"/>
        <v>0</v>
      </c>
      <c r="AM2134" s="55">
        <f t="shared" si="580"/>
        <v>0</v>
      </c>
    </row>
    <row r="2135" spans="1:39" x14ac:dyDescent="0.25">
      <c r="A2135" s="47">
        <v>2131</v>
      </c>
      <c r="B2135" s="358" t="str">
        <f>IF(AND(E2135&lt;&gt;0,D2135&lt;&gt;0,F2135&lt;&gt;0),IF(C2135&lt;&gt;0,CONCATENATE(C2135,"-AGr",VLOOKUP(D2135,Listen!$A$2:$G$45,7,FALSE),"-",E2135,"-",F2135,),CONCATENATE("AGr",VLOOKUP(D2135,Listen!$A$2:$G$45,7,FALSE),"-",E2135,"-",F2135)),"keine vollständige ID")</f>
        <v>keine vollständige ID</v>
      </c>
      <c r="C2135" s="359">
        <f>'[2]III_SAV-Details_NB'!B2141</f>
        <v>0</v>
      </c>
      <c r="D2135" s="359">
        <f>'[2]III_SAV-Details_NB'!C2141</f>
        <v>0</v>
      </c>
      <c r="E2135" s="359">
        <f>'[2]III_SAV-Details_NB'!D2141</f>
        <v>0</v>
      </c>
      <c r="F2135" s="490"/>
      <c r="G2135" s="281">
        <f>'[2]III_SAV-Details_NB'!X2141</f>
        <v>0</v>
      </c>
      <c r="H2135" s="281">
        <f t="shared" si="581"/>
        <v>0</v>
      </c>
      <c r="I2135" s="281">
        <f>IF(con_EOGJahr=2025,'[2]III_SAV-Details_NB'!AA2141,IF(con_EOGJahr=2026,'[2]III_SAV-Details_NB'!AB2141,'[2]III_SAV-Details_NB'!AC2141))</f>
        <v>0</v>
      </c>
      <c r="J2135" s="282"/>
      <c r="K2135" s="282"/>
      <c r="L2135" s="282"/>
      <c r="M2135" s="282"/>
      <c r="N2135" s="282"/>
      <c r="O2135" s="282"/>
      <c r="P2135" s="52">
        <f t="shared" si="582"/>
        <v>0</v>
      </c>
      <c r="Q2135" s="60"/>
      <c r="R2135" s="53">
        <f t="shared" si="588"/>
        <v>0</v>
      </c>
      <c r="S2135" s="59"/>
      <c r="T2135" s="61"/>
      <c r="U2135" s="342" t="str">
        <f t="shared" si="592"/>
        <v>k.A.</v>
      </c>
      <c r="V2135" s="343" t="str">
        <f t="shared" si="589"/>
        <v>k.A.</v>
      </c>
      <c r="W2135" s="343" t="str">
        <f>IFERROR(IF(OR($D2135="",$E2135=0,con_Ende=0),"k.A.",IF(VLOOKUP($D2135,rng_ND,5,0)="Nein",VLOOKUP($D2135,rng_ND,2,FALSE),MIN(VLOOKUP($D2135,rng_ND,2,FALSE),A_Stammdaten!$B$19-D_SAV!$E2135+1))),"k.A.")</f>
        <v>k.A.</v>
      </c>
      <c r="X2135" s="343" t="str">
        <f t="shared" si="590"/>
        <v>k.A.</v>
      </c>
      <c r="Y2135" s="62"/>
      <c r="Z2135" s="48">
        <f t="shared" si="591"/>
        <v>0</v>
      </c>
      <c r="AA2135" s="457"/>
      <c r="AB2135" s="55">
        <f t="shared" si="583"/>
        <v>0</v>
      </c>
      <c r="AC2135" s="55">
        <f>IF(A_Stammdaten!$B$25="ja",D_SAV!AA2135,D_SAV!AB2135)</f>
        <v>0</v>
      </c>
      <c r="AD2135" s="478">
        <f>IF(AC2135=0,0,IF(U2135-(con_EOGJahr-D_SAV!E2135)&lt;=0,AC2135,AC2135/V2135))</f>
        <v>0</v>
      </c>
      <c r="AE2135" s="478">
        <f>IFERROR(IF(AND(VLOOKUP(D2135,rng_ND,5,FALSE)="Ja",D_SAV!T2135="degressiv"),D_SAV!AC2135*Y2135/100,0),0)</f>
        <v>0</v>
      </c>
      <c r="AF2135" s="55">
        <f>IFERROR(IF(VLOOKUP(D2135,rng_ND,5,FALSE)="Ja",MAX(D_SAV!AD2135:AE2135),D_SAV!AD2135),0)</f>
        <v>0</v>
      </c>
      <c r="AG2135" s="55">
        <f t="shared" si="584"/>
        <v>0</v>
      </c>
      <c r="AH2135" s="55">
        <f t="shared" si="585"/>
        <v>0</v>
      </c>
      <c r="AI2135" s="55">
        <f t="shared" si="586"/>
        <v>0</v>
      </c>
      <c r="AJ2135" s="55">
        <f t="shared" si="587"/>
        <v>0</v>
      </c>
      <c r="AK2135" s="55">
        <f t="shared" si="578"/>
        <v>0</v>
      </c>
      <c r="AL2135" s="55">
        <f t="shared" si="579"/>
        <v>0</v>
      </c>
      <c r="AM2135" s="55">
        <f t="shared" si="580"/>
        <v>0</v>
      </c>
    </row>
    <row r="2136" spans="1:39" x14ac:dyDescent="0.25">
      <c r="A2136" s="47">
        <v>2132</v>
      </c>
      <c r="B2136" s="358" t="str">
        <f>IF(AND(E2136&lt;&gt;0,D2136&lt;&gt;0,F2136&lt;&gt;0),IF(C2136&lt;&gt;0,CONCATENATE(C2136,"-AGr",VLOOKUP(D2136,Listen!$A$2:$G$45,7,FALSE),"-",E2136,"-",F2136,),CONCATENATE("AGr",VLOOKUP(D2136,Listen!$A$2:$G$45,7,FALSE),"-",E2136,"-",F2136)),"keine vollständige ID")</f>
        <v>keine vollständige ID</v>
      </c>
      <c r="C2136" s="359">
        <f>'[2]III_SAV-Details_NB'!B2142</f>
        <v>0</v>
      </c>
      <c r="D2136" s="359">
        <f>'[2]III_SAV-Details_NB'!C2142</f>
        <v>0</v>
      </c>
      <c r="E2136" s="359">
        <f>'[2]III_SAV-Details_NB'!D2142</f>
        <v>0</v>
      </c>
      <c r="F2136" s="490"/>
      <c r="G2136" s="281">
        <f>'[2]III_SAV-Details_NB'!X2142</f>
        <v>0</v>
      </c>
      <c r="H2136" s="281">
        <f t="shared" si="581"/>
        <v>0</v>
      </c>
      <c r="I2136" s="281">
        <f>IF(con_EOGJahr=2025,'[2]III_SAV-Details_NB'!AA2142,IF(con_EOGJahr=2026,'[2]III_SAV-Details_NB'!AB2142,'[2]III_SAV-Details_NB'!AC2142))</f>
        <v>0</v>
      </c>
      <c r="J2136" s="282"/>
      <c r="K2136" s="282"/>
      <c r="L2136" s="282"/>
      <c r="M2136" s="282"/>
      <c r="N2136" s="282"/>
      <c r="O2136" s="282"/>
      <c r="P2136" s="52">
        <f t="shared" si="582"/>
        <v>0</v>
      </c>
      <c r="Q2136" s="60"/>
      <c r="R2136" s="53">
        <f t="shared" si="588"/>
        <v>0</v>
      </c>
      <c r="S2136" s="59"/>
      <c r="T2136" s="61"/>
      <c r="U2136" s="342" t="str">
        <f t="shared" si="592"/>
        <v>k.A.</v>
      </c>
      <c r="V2136" s="343" t="str">
        <f t="shared" si="589"/>
        <v>k.A.</v>
      </c>
      <c r="W2136" s="343" t="str">
        <f>IFERROR(IF(OR($D2136="",$E2136=0,con_Ende=0),"k.A.",IF(VLOOKUP($D2136,rng_ND,5,0)="Nein",VLOOKUP($D2136,rng_ND,2,FALSE),MIN(VLOOKUP($D2136,rng_ND,2,FALSE),A_Stammdaten!$B$19-D_SAV!$E2136+1))),"k.A.")</f>
        <v>k.A.</v>
      </c>
      <c r="X2136" s="343" t="str">
        <f t="shared" si="590"/>
        <v>k.A.</v>
      </c>
      <c r="Y2136" s="62"/>
      <c r="Z2136" s="48">
        <f t="shared" si="591"/>
        <v>0</v>
      </c>
      <c r="AA2136" s="457"/>
      <c r="AB2136" s="55">
        <f t="shared" si="583"/>
        <v>0</v>
      </c>
      <c r="AC2136" s="55">
        <f>IF(A_Stammdaten!$B$25="ja",D_SAV!AA2136,D_SAV!AB2136)</f>
        <v>0</v>
      </c>
      <c r="AD2136" s="478">
        <f>IF(AC2136=0,0,IF(U2136-(con_EOGJahr-D_SAV!E2136)&lt;=0,AC2136,AC2136/V2136))</f>
        <v>0</v>
      </c>
      <c r="AE2136" s="478">
        <f>IFERROR(IF(AND(VLOOKUP(D2136,rng_ND,5,FALSE)="Ja",D_SAV!T2136="degressiv"),D_SAV!AC2136*Y2136/100,0),0)</f>
        <v>0</v>
      </c>
      <c r="AF2136" s="55">
        <f>IFERROR(IF(VLOOKUP(D2136,rng_ND,5,FALSE)="Ja",MAX(D_SAV!AD2136:AE2136),D_SAV!AD2136),0)</f>
        <v>0</v>
      </c>
      <c r="AG2136" s="55">
        <f t="shared" si="584"/>
        <v>0</v>
      </c>
      <c r="AH2136" s="55">
        <f t="shared" si="585"/>
        <v>0</v>
      </c>
      <c r="AI2136" s="55">
        <f t="shared" si="586"/>
        <v>0</v>
      </c>
      <c r="AJ2136" s="55">
        <f t="shared" si="587"/>
        <v>0</v>
      </c>
      <c r="AK2136" s="55">
        <f t="shared" si="578"/>
        <v>0</v>
      </c>
      <c r="AL2136" s="55">
        <f t="shared" si="579"/>
        <v>0</v>
      </c>
      <c r="AM2136" s="55">
        <f t="shared" si="580"/>
        <v>0</v>
      </c>
    </row>
    <row r="2137" spans="1:39" x14ac:dyDescent="0.25">
      <c r="A2137" s="47">
        <v>2133</v>
      </c>
      <c r="B2137" s="358" t="str">
        <f>IF(AND(E2137&lt;&gt;0,D2137&lt;&gt;0,F2137&lt;&gt;0),IF(C2137&lt;&gt;0,CONCATENATE(C2137,"-AGr",VLOOKUP(D2137,Listen!$A$2:$G$45,7,FALSE),"-",E2137,"-",F2137,),CONCATENATE("AGr",VLOOKUP(D2137,Listen!$A$2:$G$45,7,FALSE),"-",E2137,"-",F2137)),"keine vollständige ID")</f>
        <v>keine vollständige ID</v>
      </c>
      <c r="C2137" s="359">
        <f>'[2]III_SAV-Details_NB'!B2143</f>
        <v>0</v>
      </c>
      <c r="D2137" s="359">
        <f>'[2]III_SAV-Details_NB'!C2143</f>
        <v>0</v>
      </c>
      <c r="E2137" s="359">
        <f>'[2]III_SAV-Details_NB'!D2143</f>
        <v>0</v>
      </c>
      <c r="F2137" s="490"/>
      <c r="G2137" s="281">
        <f>'[2]III_SAV-Details_NB'!X2143</f>
        <v>0</v>
      </c>
      <c r="H2137" s="281">
        <f t="shared" si="581"/>
        <v>0</v>
      </c>
      <c r="I2137" s="281">
        <f>IF(con_EOGJahr=2025,'[2]III_SAV-Details_NB'!AA2143,IF(con_EOGJahr=2026,'[2]III_SAV-Details_NB'!AB2143,'[2]III_SAV-Details_NB'!AC2143))</f>
        <v>0</v>
      </c>
      <c r="J2137" s="282"/>
      <c r="K2137" s="282"/>
      <c r="L2137" s="282"/>
      <c r="M2137" s="282"/>
      <c r="N2137" s="282"/>
      <c r="O2137" s="282"/>
      <c r="P2137" s="52">
        <f t="shared" si="582"/>
        <v>0</v>
      </c>
      <c r="Q2137" s="60"/>
      <c r="R2137" s="53">
        <f t="shared" si="588"/>
        <v>0</v>
      </c>
      <c r="S2137" s="59"/>
      <c r="T2137" s="61"/>
      <c r="U2137" s="342" t="str">
        <f t="shared" si="592"/>
        <v>k.A.</v>
      </c>
      <c r="V2137" s="343" t="str">
        <f t="shared" si="589"/>
        <v>k.A.</v>
      </c>
      <c r="W2137" s="343" t="str">
        <f>IFERROR(IF(OR($D2137="",$E2137=0,con_Ende=0),"k.A.",IF(VLOOKUP($D2137,rng_ND,5,0)="Nein",VLOOKUP($D2137,rng_ND,2,FALSE),MIN(VLOOKUP($D2137,rng_ND,2,FALSE),A_Stammdaten!$B$19-D_SAV!$E2137+1))),"k.A.")</f>
        <v>k.A.</v>
      </c>
      <c r="X2137" s="343" t="str">
        <f t="shared" si="590"/>
        <v>k.A.</v>
      </c>
      <c r="Y2137" s="62"/>
      <c r="Z2137" s="48">
        <f t="shared" si="591"/>
        <v>0</v>
      </c>
      <c r="AA2137" s="457"/>
      <c r="AB2137" s="55">
        <f t="shared" si="583"/>
        <v>0</v>
      </c>
      <c r="AC2137" s="55">
        <f>IF(A_Stammdaten!$B$25="ja",D_SAV!AA2137,D_SAV!AB2137)</f>
        <v>0</v>
      </c>
      <c r="AD2137" s="478">
        <f>IF(AC2137=0,0,IF(U2137-(con_EOGJahr-D_SAV!E2137)&lt;=0,AC2137,AC2137/V2137))</f>
        <v>0</v>
      </c>
      <c r="AE2137" s="478">
        <f>IFERROR(IF(AND(VLOOKUP(D2137,rng_ND,5,FALSE)="Ja",D_SAV!T2137="degressiv"),D_SAV!AC2137*Y2137/100,0),0)</f>
        <v>0</v>
      </c>
      <c r="AF2137" s="55">
        <f>IFERROR(IF(VLOOKUP(D2137,rng_ND,5,FALSE)="Ja",MAX(D_SAV!AD2137:AE2137),D_SAV!AD2137),0)</f>
        <v>0</v>
      </c>
      <c r="AG2137" s="55">
        <f t="shared" si="584"/>
        <v>0</v>
      </c>
      <c r="AH2137" s="55">
        <f t="shared" si="585"/>
        <v>0</v>
      </c>
      <c r="AI2137" s="55">
        <f t="shared" si="586"/>
        <v>0</v>
      </c>
      <c r="AJ2137" s="55">
        <f t="shared" si="587"/>
        <v>0</v>
      </c>
      <c r="AK2137" s="55">
        <f t="shared" si="578"/>
        <v>0</v>
      </c>
      <c r="AL2137" s="55">
        <f t="shared" si="579"/>
        <v>0</v>
      </c>
      <c r="AM2137" s="55">
        <f t="shared" si="580"/>
        <v>0</v>
      </c>
    </row>
    <row r="2138" spans="1:39" x14ac:dyDescent="0.25">
      <c r="A2138" s="47">
        <v>2134</v>
      </c>
      <c r="B2138" s="358" t="str">
        <f>IF(AND(E2138&lt;&gt;0,D2138&lt;&gt;0,F2138&lt;&gt;0),IF(C2138&lt;&gt;0,CONCATENATE(C2138,"-AGr",VLOOKUP(D2138,Listen!$A$2:$G$45,7,FALSE),"-",E2138,"-",F2138,),CONCATENATE("AGr",VLOOKUP(D2138,Listen!$A$2:$G$45,7,FALSE),"-",E2138,"-",F2138)),"keine vollständige ID")</f>
        <v>keine vollständige ID</v>
      </c>
      <c r="C2138" s="359">
        <f>'[2]III_SAV-Details_NB'!B2144</f>
        <v>0</v>
      </c>
      <c r="D2138" s="359">
        <f>'[2]III_SAV-Details_NB'!C2144</f>
        <v>0</v>
      </c>
      <c r="E2138" s="359">
        <f>'[2]III_SAV-Details_NB'!D2144</f>
        <v>0</v>
      </c>
      <c r="F2138" s="490"/>
      <c r="G2138" s="281">
        <f>'[2]III_SAV-Details_NB'!X2144</f>
        <v>0</v>
      </c>
      <c r="H2138" s="281">
        <f t="shared" si="581"/>
        <v>0</v>
      </c>
      <c r="I2138" s="281">
        <f>IF(con_EOGJahr=2025,'[2]III_SAV-Details_NB'!AA2144,IF(con_EOGJahr=2026,'[2]III_SAV-Details_NB'!AB2144,'[2]III_SAV-Details_NB'!AC2144))</f>
        <v>0</v>
      </c>
      <c r="J2138" s="282"/>
      <c r="K2138" s="282"/>
      <c r="L2138" s="282"/>
      <c r="M2138" s="282"/>
      <c r="N2138" s="282"/>
      <c r="O2138" s="282"/>
      <c r="P2138" s="52">
        <f t="shared" si="582"/>
        <v>0</v>
      </c>
      <c r="Q2138" s="60"/>
      <c r="R2138" s="53">
        <f t="shared" si="588"/>
        <v>0</v>
      </c>
      <c r="S2138" s="59"/>
      <c r="T2138" s="61"/>
      <c r="U2138" s="342" t="str">
        <f t="shared" si="592"/>
        <v>k.A.</v>
      </c>
      <c r="V2138" s="343" t="str">
        <f t="shared" si="589"/>
        <v>k.A.</v>
      </c>
      <c r="W2138" s="343" t="str">
        <f>IFERROR(IF(OR($D2138="",$E2138=0,con_Ende=0),"k.A.",IF(VLOOKUP($D2138,rng_ND,5,0)="Nein",VLOOKUP($D2138,rng_ND,2,FALSE),MIN(VLOOKUP($D2138,rng_ND,2,FALSE),A_Stammdaten!$B$19-D_SAV!$E2138+1))),"k.A.")</f>
        <v>k.A.</v>
      </c>
      <c r="X2138" s="343" t="str">
        <f t="shared" si="590"/>
        <v>k.A.</v>
      </c>
      <c r="Y2138" s="62"/>
      <c r="Z2138" s="48">
        <f t="shared" si="591"/>
        <v>0</v>
      </c>
      <c r="AA2138" s="457"/>
      <c r="AB2138" s="55">
        <f t="shared" si="583"/>
        <v>0</v>
      </c>
      <c r="AC2138" s="55">
        <f>IF(A_Stammdaten!$B$25="ja",D_SAV!AA2138,D_SAV!AB2138)</f>
        <v>0</v>
      </c>
      <c r="AD2138" s="478">
        <f>IF(AC2138=0,0,IF(U2138-(con_EOGJahr-D_SAV!E2138)&lt;=0,AC2138,AC2138/V2138))</f>
        <v>0</v>
      </c>
      <c r="AE2138" s="478">
        <f>IFERROR(IF(AND(VLOOKUP(D2138,rng_ND,5,FALSE)="Ja",D_SAV!T2138="degressiv"),D_SAV!AC2138*Y2138/100,0),0)</f>
        <v>0</v>
      </c>
      <c r="AF2138" s="55">
        <f>IFERROR(IF(VLOOKUP(D2138,rng_ND,5,FALSE)="Ja",MAX(D_SAV!AD2138:AE2138),D_SAV!AD2138),0)</f>
        <v>0</v>
      </c>
      <c r="AG2138" s="55">
        <f t="shared" si="584"/>
        <v>0</v>
      </c>
      <c r="AH2138" s="55">
        <f t="shared" si="585"/>
        <v>0</v>
      </c>
      <c r="AI2138" s="55">
        <f t="shared" si="586"/>
        <v>0</v>
      </c>
      <c r="AJ2138" s="55">
        <f t="shared" si="587"/>
        <v>0</v>
      </c>
      <c r="AK2138" s="55">
        <f t="shared" si="578"/>
        <v>0</v>
      </c>
      <c r="AL2138" s="55">
        <f t="shared" si="579"/>
        <v>0</v>
      </c>
      <c r="AM2138" s="55">
        <f t="shared" si="580"/>
        <v>0</v>
      </c>
    </row>
    <row r="2139" spans="1:39" x14ac:dyDescent="0.25">
      <c r="A2139" s="47">
        <v>2135</v>
      </c>
      <c r="B2139" s="358" t="str">
        <f>IF(AND(E2139&lt;&gt;0,D2139&lt;&gt;0,F2139&lt;&gt;0),IF(C2139&lt;&gt;0,CONCATENATE(C2139,"-AGr",VLOOKUP(D2139,Listen!$A$2:$G$45,7,FALSE),"-",E2139,"-",F2139,),CONCATENATE("AGr",VLOOKUP(D2139,Listen!$A$2:$G$45,7,FALSE),"-",E2139,"-",F2139)),"keine vollständige ID")</f>
        <v>keine vollständige ID</v>
      </c>
      <c r="C2139" s="359">
        <f>'[2]III_SAV-Details_NB'!B2145</f>
        <v>0</v>
      </c>
      <c r="D2139" s="359">
        <f>'[2]III_SAV-Details_NB'!C2145</f>
        <v>0</v>
      </c>
      <c r="E2139" s="359">
        <f>'[2]III_SAV-Details_NB'!D2145</f>
        <v>0</v>
      </c>
      <c r="F2139" s="490"/>
      <c r="G2139" s="281">
        <f>'[2]III_SAV-Details_NB'!X2145</f>
        <v>0</v>
      </c>
      <c r="H2139" s="281">
        <f t="shared" si="581"/>
        <v>0</v>
      </c>
      <c r="I2139" s="281">
        <f>IF(con_EOGJahr=2025,'[2]III_SAV-Details_NB'!AA2145,IF(con_EOGJahr=2026,'[2]III_SAV-Details_NB'!AB2145,'[2]III_SAV-Details_NB'!AC2145))</f>
        <v>0</v>
      </c>
      <c r="J2139" s="282"/>
      <c r="K2139" s="282"/>
      <c r="L2139" s="282"/>
      <c r="M2139" s="282"/>
      <c r="N2139" s="282"/>
      <c r="O2139" s="282"/>
      <c r="P2139" s="52">
        <f t="shared" si="582"/>
        <v>0</v>
      </c>
      <c r="Q2139" s="60"/>
      <c r="R2139" s="53">
        <f t="shared" si="588"/>
        <v>0</v>
      </c>
      <c r="S2139" s="59"/>
      <c r="T2139" s="61"/>
      <c r="U2139" s="342" t="str">
        <f t="shared" si="592"/>
        <v>k.A.</v>
      </c>
      <c r="V2139" s="343" t="str">
        <f t="shared" si="589"/>
        <v>k.A.</v>
      </c>
      <c r="W2139" s="343" t="str">
        <f>IFERROR(IF(OR($D2139="",$E2139=0,con_Ende=0),"k.A.",IF(VLOOKUP($D2139,rng_ND,5,0)="Nein",VLOOKUP($D2139,rng_ND,2,FALSE),MIN(VLOOKUP($D2139,rng_ND,2,FALSE),A_Stammdaten!$B$19-D_SAV!$E2139+1))),"k.A.")</f>
        <v>k.A.</v>
      </c>
      <c r="X2139" s="343" t="str">
        <f t="shared" si="590"/>
        <v>k.A.</v>
      </c>
      <c r="Y2139" s="62"/>
      <c r="Z2139" s="48">
        <f t="shared" si="591"/>
        <v>0</v>
      </c>
      <c r="AA2139" s="457"/>
      <c r="AB2139" s="55">
        <f t="shared" si="583"/>
        <v>0</v>
      </c>
      <c r="AC2139" s="55">
        <f>IF(A_Stammdaten!$B$25="ja",D_SAV!AA2139,D_SAV!AB2139)</f>
        <v>0</v>
      </c>
      <c r="AD2139" s="478">
        <f>IF(AC2139=0,0,IF(U2139-(con_EOGJahr-D_SAV!E2139)&lt;=0,AC2139,AC2139/V2139))</f>
        <v>0</v>
      </c>
      <c r="AE2139" s="478">
        <f>IFERROR(IF(AND(VLOOKUP(D2139,rng_ND,5,FALSE)="Ja",D_SAV!T2139="degressiv"),D_SAV!AC2139*Y2139/100,0),0)</f>
        <v>0</v>
      </c>
      <c r="AF2139" s="55">
        <f>IFERROR(IF(VLOOKUP(D2139,rng_ND,5,FALSE)="Ja",MAX(D_SAV!AD2139:AE2139),D_SAV!AD2139),0)</f>
        <v>0</v>
      </c>
      <c r="AG2139" s="55">
        <f t="shared" si="584"/>
        <v>0</v>
      </c>
      <c r="AH2139" s="55">
        <f t="shared" si="585"/>
        <v>0</v>
      </c>
      <c r="AI2139" s="55">
        <f t="shared" si="586"/>
        <v>0</v>
      </c>
      <c r="AJ2139" s="55">
        <f t="shared" si="587"/>
        <v>0</v>
      </c>
      <c r="AK2139" s="55">
        <f t="shared" si="578"/>
        <v>0</v>
      </c>
      <c r="AL2139" s="55">
        <f t="shared" si="579"/>
        <v>0</v>
      </c>
      <c r="AM2139" s="55">
        <f t="shared" si="580"/>
        <v>0</v>
      </c>
    </row>
    <row r="2140" spans="1:39" x14ac:dyDescent="0.25">
      <c r="A2140" s="47">
        <v>2136</v>
      </c>
      <c r="B2140" s="358" t="str">
        <f>IF(AND(E2140&lt;&gt;0,D2140&lt;&gt;0,F2140&lt;&gt;0),IF(C2140&lt;&gt;0,CONCATENATE(C2140,"-AGr",VLOOKUP(D2140,Listen!$A$2:$G$45,7,FALSE),"-",E2140,"-",F2140,),CONCATENATE("AGr",VLOOKUP(D2140,Listen!$A$2:$G$45,7,FALSE),"-",E2140,"-",F2140)),"keine vollständige ID")</f>
        <v>keine vollständige ID</v>
      </c>
      <c r="C2140" s="359">
        <f>'[2]III_SAV-Details_NB'!B2146</f>
        <v>0</v>
      </c>
      <c r="D2140" s="359">
        <f>'[2]III_SAV-Details_NB'!C2146</f>
        <v>0</v>
      </c>
      <c r="E2140" s="359">
        <f>'[2]III_SAV-Details_NB'!D2146</f>
        <v>0</v>
      </c>
      <c r="F2140" s="490"/>
      <c r="G2140" s="281">
        <f>'[2]III_SAV-Details_NB'!X2146</f>
        <v>0</v>
      </c>
      <c r="H2140" s="281">
        <f t="shared" si="581"/>
        <v>0</v>
      </c>
      <c r="I2140" s="281">
        <f>IF(con_EOGJahr=2025,'[2]III_SAV-Details_NB'!AA2146,IF(con_EOGJahr=2026,'[2]III_SAV-Details_NB'!AB2146,'[2]III_SAV-Details_NB'!AC2146))</f>
        <v>0</v>
      </c>
      <c r="J2140" s="282"/>
      <c r="K2140" s="282"/>
      <c r="L2140" s="282"/>
      <c r="M2140" s="282"/>
      <c r="N2140" s="282"/>
      <c r="O2140" s="282"/>
      <c r="P2140" s="52">
        <f t="shared" si="582"/>
        <v>0</v>
      </c>
      <c r="Q2140" s="60"/>
      <c r="R2140" s="53">
        <f t="shared" si="588"/>
        <v>0</v>
      </c>
      <c r="S2140" s="59"/>
      <c r="T2140" s="61"/>
      <c r="U2140" s="342" t="str">
        <f t="shared" si="592"/>
        <v>k.A.</v>
      </c>
      <c r="V2140" s="343" t="str">
        <f t="shared" si="589"/>
        <v>k.A.</v>
      </c>
      <c r="W2140" s="343" t="str">
        <f>IFERROR(IF(OR($D2140="",$E2140=0,con_Ende=0),"k.A.",IF(VLOOKUP($D2140,rng_ND,5,0)="Nein",VLOOKUP($D2140,rng_ND,2,FALSE),MIN(VLOOKUP($D2140,rng_ND,2,FALSE),A_Stammdaten!$B$19-D_SAV!$E2140+1))),"k.A.")</f>
        <v>k.A.</v>
      </c>
      <c r="X2140" s="343" t="str">
        <f t="shared" si="590"/>
        <v>k.A.</v>
      </c>
      <c r="Y2140" s="62"/>
      <c r="Z2140" s="48">
        <f t="shared" si="591"/>
        <v>0</v>
      </c>
      <c r="AA2140" s="457"/>
      <c r="AB2140" s="55">
        <f t="shared" si="583"/>
        <v>0</v>
      </c>
      <c r="AC2140" s="55">
        <f>IF(A_Stammdaten!$B$25="ja",D_SAV!AA2140,D_SAV!AB2140)</f>
        <v>0</v>
      </c>
      <c r="AD2140" s="478">
        <f>IF(AC2140=0,0,IF(U2140-(con_EOGJahr-D_SAV!E2140)&lt;=0,AC2140,AC2140/V2140))</f>
        <v>0</v>
      </c>
      <c r="AE2140" s="478">
        <f>IFERROR(IF(AND(VLOOKUP(D2140,rng_ND,5,FALSE)="Ja",D_SAV!T2140="degressiv"),D_SAV!AC2140*Y2140/100,0),0)</f>
        <v>0</v>
      </c>
      <c r="AF2140" s="55">
        <f>IFERROR(IF(VLOOKUP(D2140,rng_ND,5,FALSE)="Ja",MAX(D_SAV!AD2140:AE2140),D_SAV!AD2140),0)</f>
        <v>0</v>
      </c>
      <c r="AG2140" s="55">
        <f t="shared" si="584"/>
        <v>0</v>
      </c>
      <c r="AH2140" s="55">
        <f t="shared" si="585"/>
        <v>0</v>
      </c>
      <c r="AI2140" s="55">
        <f t="shared" si="586"/>
        <v>0</v>
      </c>
      <c r="AJ2140" s="55">
        <f t="shared" si="587"/>
        <v>0</v>
      </c>
      <c r="AK2140" s="55">
        <f t="shared" si="578"/>
        <v>0</v>
      </c>
      <c r="AL2140" s="55">
        <f t="shared" si="579"/>
        <v>0</v>
      </c>
      <c r="AM2140" s="55">
        <f t="shared" si="580"/>
        <v>0</v>
      </c>
    </row>
    <row r="2141" spans="1:39" x14ac:dyDescent="0.25">
      <c r="A2141" s="47">
        <v>2137</v>
      </c>
      <c r="B2141" s="358" t="str">
        <f>IF(AND(E2141&lt;&gt;0,D2141&lt;&gt;0,F2141&lt;&gt;0),IF(C2141&lt;&gt;0,CONCATENATE(C2141,"-AGr",VLOOKUP(D2141,Listen!$A$2:$G$45,7,FALSE),"-",E2141,"-",F2141,),CONCATENATE("AGr",VLOOKUP(D2141,Listen!$A$2:$G$45,7,FALSE),"-",E2141,"-",F2141)),"keine vollständige ID")</f>
        <v>keine vollständige ID</v>
      </c>
      <c r="C2141" s="359">
        <f>'[2]III_SAV-Details_NB'!B2147</f>
        <v>0</v>
      </c>
      <c r="D2141" s="359">
        <f>'[2]III_SAV-Details_NB'!C2147</f>
        <v>0</v>
      </c>
      <c r="E2141" s="359">
        <f>'[2]III_SAV-Details_NB'!D2147</f>
        <v>0</v>
      </c>
      <c r="F2141" s="490"/>
      <c r="G2141" s="281">
        <f>'[2]III_SAV-Details_NB'!X2147</f>
        <v>0</v>
      </c>
      <c r="H2141" s="281">
        <f t="shared" si="581"/>
        <v>0</v>
      </c>
      <c r="I2141" s="281">
        <f>IF(con_EOGJahr=2025,'[2]III_SAV-Details_NB'!AA2147,IF(con_EOGJahr=2026,'[2]III_SAV-Details_NB'!AB2147,'[2]III_SAV-Details_NB'!AC2147))</f>
        <v>0</v>
      </c>
      <c r="J2141" s="282"/>
      <c r="K2141" s="282"/>
      <c r="L2141" s="282"/>
      <c r="M2141" s="282"/>
      <c r="N2141" s="282"/>
      <c r="O2141" s="282"/>
      <c r="P2141" s="52">
        <f t="shared" si="582"/>
        <v>0</v>
      </c>
      <c r="Q2141" s="60"/>
      <c r="R2141" s="53">
        <f t="shared" si="588"/>
        <v>0</v>
      </c>
      <c r="S2141" s="59"/>
      <c r="T2141" s="61"/>
      <c r="U2141" s="342" t="str">
        <f t="shared" si="592"/>
        <v>k.A.</v>
      </c>
      <c r="V2141" s="343" t="str">
        <f t="shared" si="589"/>
        <v>k.A.</v>
      </c>
      <c r="W2141" s="343" t="str">
        <f>IFERROR(IF(OR($D2141="",$E2141=0,con_Ende=0),"k.A.",IF(VLOOKUP($D2141,rng_ND,5,0)="Nein",VLOOKUP($D2141,rng_ND,2,FALSE),MIN(VLOOKUP($D2141,rng_ND,2,FALSE),A_Stammdaten!$B$19-D_SAV!$E2141+1))),"k.A.")</f>
        <v>k.A.</v>
      </c>
      <c r="X2141" s="343" t="str">
        <f t="shared" si="590"/>
        <v>k.A.</v>
      </c>
      <c r="Y2141" s="62"/>
      <c r="Z2141" s="48">
        <f t="shared" si="591"/>
        <v>0</v>
      </c>
      <c r="AA2141" s="457"/>
      <c r="AB2141" s="55">
        <f t="shared" si="583"/>
        <v>0</v>
      </c>
      <c r="AC2141" s="55">
        <f>IF(A_Stammdaten!$B$25="ja",D_SAV!AA2141,D_SAV!AB2141)</f>
        <v>0</v>
      </c>
      <c r="AD2141" s="478">
        <f>IF(AC2141=0,0,IF(U2141-(con_EOGJahr-D_SAV!E2141)&lt;=0,AC2141,AC2141/V2141))</f>
        <v>0</v>
      </c>
      <c r="AE2141" s="478">
        <f>IFERROR(IF(AND(VLOOKUP(D2141,rng_ND,5,FALSE)="Ja",D_SAV!T2141="degressiv"),D_SAV!AC2141*Y2141/100,0),0)</f>
        <v>0</v>
      </c>
      <c r="AF2141" s="55">
        <f>IFERROR(IF(VLOOKUP(D2141,rng_ND,5,FALSE)="Ja",MAX(D_SAV!AD2141:AE2141),D_SAV!AD2141),0)</f>
        <v>0</v>
      </c>
      <c r="AG2141" s="55">
        <f t="shared" si="584"/>
        <v>0</v>
      </c>
      <c r="AH2141" s="55">
        <f t="shared" si="585"/>
        <v>0</v>
      </c>
      <c r="AI2141" s="55">
        <f t="shared" si="586"/>
        <v>0</v>
      </c>
      <c r="AJ2141" s="55">
        <f t="shared" si="587"/>
        <v>0</v>
      </c>
      <c r="AK2141" s="55">
        <f t="shared" si="578"/>
        <v>0</v>
      </c>
      <c r="AL2141" s="55">
        <f t="shared" si="579"/>
        <v>0</v>
      </c>
      <c r="AM2141" s="55">
        <f t="shared" si="580"/>
        <v>0</v>
      </c>
    </row>
    <row r="2142" spans="1:39" x14ac:dyDescent="0.25">
      <c r="A2142" s="47">
        <v>2138</v>
      </c>
      <c r="B2142" s="358" t="str">
        <f>IF(AND(E2142&lt;&gt;0,D2142&lt;&gt;0,F2142&lt;&gt;0),IF(C2142&lt;&gt;0,CONCATENATE(C2142,"-AGr",VLOOKUP(D2142,Listen!$A$2:$G$45,7,FALSE),"-",E2142,"-",F2142,),CONCATENATE("AGr",VLOOKUP(D2142,Listen!$A$2:$G$45,7,FALSE),"-",E2142,"-",F2142)),"keine vollständige ID")</f>
        <v>keine vollständige ID</v>
      </c>
      <c r="C2142" s="359">
        <f>'[2]III_SAV-Details_NB'!B2148</f>
        <v>0</v>
      </c>
      <c r="D2142" s="359">
        <f>'[2]III_SAV-Details_NB'!C2148</f>
        <v>0</v>
      </c>
      <c r="E2142" s="359">
        <f>'[2]III_SAV-Details_NB'!D2148</f>
        <v>0</v>
      </c>
      <c r="F2142" s="490"/>
      <c r="G2142" s="281">
        <f>'[2]III_SAV-Details_NB'!X2148</f>
        <v>0</v>
      </c>
      <c r="H2142" s="281">
        <f t="shared" si="581"/>
        <v>0</v>
      </c>
      <c r="I2142" s="281">
        <f>IF(con_EOGJahr=2025,'[2]III_SAV-Details_NB'!AA2148,IF(con_EOGJahr=2026,'[2]III_SAV-Details_NB'!AB2148,'[2]III_SAV-Details_NB'!AC2148))</f>
        <v>0</v>
      </c>
      <c r="J2142" s="282"/>
      <c r="K2142" s="282"/>
      <c r="L2142" s="282"/>
      <c r="M2142" s="282"/>
      <c r="N2142" s="282"/>
      <c r="O2142" s="282"/>
      <c r="P2142" s="52">
        <f t="shared" si="582"/>
        <v>0</v>
      </c>
      <c r="Q2142" s="60"/>
      <c r="R2142" s="53">
        <f t="shared" si="588"/>
        <v>0</v>
      </c>
      <c r="S2142" s="59"/>
      <c r="T2142" s="61"/>
      <c r="U2142" s="342" t="str">
        <f t="shared" si="592"/>
        <v>k.A.</v>
      </c>
      <c r="V2142" s="343" t="str">
        <f t="shared" si="589"/>
        <v>k.A.</v>
      </c>
      <c r="W2142" s="343" t="str">
        <f>IFERROR(IF(OR($D2142="",$E2142=0,con_Ende=0),"k.A.",IF(VLOOKUP($D2142,rng_ND,5,0)="Nein",VLOOKUP($D2142,rng_ND,2,FALSE),MIN(VLOOKUP($D2142,rng_ND,2,FALSE),A_Stammdaten!$B$19-D_SAV!$E2142+1))),"k.A.")</f>
        <v>k.A.</v>
      </c>
      <c r="X2142" s="343" t="str">
        <f t="shared" si="590"/>
        <v>k.A.</v>
      </c>
      <c r="Y2142" s="62"/>
      <c r="Z2142" s="48">
        <f t="shared" si="591"/>
        <v>0</v>
      </c>
      <c r="AA2142" s="457"/>
      <c r="AB2142" s="55">
        <f t="shared" si="583"/>
        <v>0</v>
      </c>
      <c r="AC2142" s="55">
        <f>IF(A_Stammdaten!$B$25="ja",D_SAV!AA2142,D_SAV!AB2142)</f>
        <v>0</v>
      </c>
      <c r="AD2142" s="478">
        <f>IF(AC2142=0,0,IF(U2142-(con_EOGJahr-D_SAV!E2142)&lt;=0,AC2142,AC2142/V2142))</f>
        <v>0</v>
      </c>
      <c r="AE2142" s="478">
        <f>IFERROR(IF(AND(VLOOKUP(D2142,rng_ND,5,FALSE)="Ja",D_SAV!T2142="degressiv"),D_SAV!AC2142*Y2142/100,0),0)</f>
        <v>0</v>
      </c>
      <c r="AF2142" s="55">
        <f>IFERROR(IF(VLOOKUP(D2142,rng_ND,5,FALSE)="Ja",MAX(D_SAV!AD2142:AE2142),D_SAV!AD2142),0)</f>
        <v>0</v>
      </c>
      <c r="AG2142" s="55">
        <f t="shared" si="584"/>
        <v>0</v>
      </c>
      <c r="AH2142" s="55">
        <f t="shared" si="585"/>
        <v>0</v>
      </c>
      <c r="AI2142" s="55">
        <f t="shared" si="586"/>
        <v>0</v>
      </c>
      <c r="AJ2142" s="55">
        <f t="shared" si="587"/>
        <v>0</v>
      </c>
      <c r="AK2142" s="55">
        <f t="shared" si="578"/>
        <v>0</v>
      </c>
      <c r="AL2142" s="55">
        <f t="shared" si="579"/>
        <v>0</v>
      </c>
      <c r="AM2142" s="55">
        <f t="shared" si="580"/>
        <v>0</v>
      </c>
    </row>
    <row r="2143" spans="1:39" x14ac:dyDescent="0.25">
      <c r="A2143" s="47">
        <v>2139</v>
      </c>
      <c r="B2143" s="358" t="str">
        <f>IF(AND(E2143&lt;&gt;0,D2143&lt;&gt;0,F2143&lt;&gt;0),IF(C2143&lt;&gt;0,CONCATENATE(C2143,"-AGr",VLOOKUP(D2143,Listen!$A$2:$G$45,7,FALSE),"-",E2143,"-",F2143,),CONCATENATE("AGr",VLOOKUP(D2143,Listen!$A$2:$G$45,7,FALSE),"-",E2143,"-",F2143)),"keine vollständige ID")</f>
        <v>keine vollständige ID</v>
      </c>
      <c r="C2143" s="359">
        <f>'[2]III_SAV-Details_NB'!B2149</f>
        <v>0</v>
      </c>
      <c r="D2143" s="359">
        <f>'[2]III_SAV-Details_NB'!C2149</f>
        <v>0</v>
      </c>
      <c r="E2143" s="359">
        <f>'[2]III_SAV-Details_NB'!D2149</f>
        <v>0</v>
      </c>
      <c r="F2143" s="490"/>
      <c r="G2143" s="281">
        <f>'[2]III_SAV-Details_NB'!X2149</f>
        <v>0</v>
      </c>
      <c r="H2143" s="281">
        <f t="shared" si="581"/>
        <v>0</v>
      </c>
      <c r="I2143" s="281">
        <f>IF(con_EOGJahr=2025,'[2]III_SAV-Details_NB'!AA2149,IF(con_EOGJahr=2026,'[2]III_SAV-Details_NB'!AB2149,'[2]III_SAV-Details_NB'!AC2149))</f>
        <v>0</v>
      </c>
      <c r="J2143" s="282"/>
      <c r="K2143" s="282"/>
      <c r="L2143" s="282"/>
      <c r="M2143" s="282"/>
      <c r="N2143" s="282"/>
      <c r="O2143" s="282"/>
      <c r="P2143" s="52">
        <f t="shared" si="582"/>
        <v>0</v>
      </c>
      <c r="Q2143" s="60"/>
      <c r="R2143" s="53">
        <f t="shared" si="588"/>
        <v>0</v>
      </c>
      <c r="S2143" s="59"/>
      <c r="T2143" s="61"/>
      <c r="U2143" s="342" t="str">
        <f t="shared" si="592"/>
        <v>k.A.</v>
      </c>
      <c r="V2143" s="343" t="str">
        <f t="shared" si="589"/>
        <v>k.A.</v>
      </c>
      <c r="W2143" s="343" t="str">
        <f>IFERROR(IF(OR($D2143="",$E2143=0,con_Ende=0),"k.A.",IF(VLOOKUP($D2143,rng_ND,5,0)="Nein",VLOOKUP($D2143,rng_ND,2,FALSE),MIN(VLOOKUP($D2143,rng_ND,2,FALSE),A_Stammdaten!$B$19-D_SAV!$E2143+1))),"k.A.")</f>
        <v>k.A.</v>
      </c>
      <c r="X2143" s="343" t="str">
        <f t="shared" si="590"/>
        <v>k.A.</v>
      </c>
      <c r="Y2143" s="62"/>
      <c r="Z2143" s="48">
        <f t="shared" si="591"/>
        <v>0</v>
      </c>
      <c r="AA2143" s="457"/>
      <c r="AB2143" s="55">
        <f t="shared" si="583"/>
        <v>0</v>
      </c>
      <c r="AC2143" s="55">
        <f>IF(A_Stammdaten!$B$25="ja",D_SAV!AA2143,D_SAV!AB2143)</f>
        <v>0</v>
      </c>
      <c r="AD2143" s="478">
        <f>IF(AC2143=0,0,IF(U2143-(con_EOGJahr-D_SAV!E2143)&lt;=0,AC2143,AC2143/V2143))</f>
        <v>0</v>
      </c>
      <c r="AE2143" s="478">
        <f>IFERROR(IF(AND(VLOOKUP(D2143,rng_ND,5,FALSE)="Ja",D_SAV!T2143="degressiv"),D_SAV!AC2143*Y2143/100,0),0)</f>
        <v>0</v>
      </c>
      <c r="AF2143" s="55">
        <f>IFERROR(IF(VLOOKUP(D2143,rng_ND,5,FALSE)="Ja",MAX(D_SAV!AD2143:AE2143),D_SAV!AD2143),0)</f>
        <v>0</v>
      </c>
      <c r="AG2143" s="55">
        <f t="shared" si="584"/>
        <v>0</v>
      </c>
      <c r="AH2143" s="55">
        <f t="shared" si="585"/>
        <v>0</v>
      </c>
      <c r="AI2143" s="55">
        <f t="shared" si="586"/>
        <v>0</v>
      </c>
      <c r="AJ2143" s="55">
        <f t="shared" si="587"/>
        <v>0</v>
      </c>
      <c r="AK2143" s="55">
        <f t="shared" si="578"/>
        <v>0</v>
      </c>
      <c r="AL2143" s="55">
        <f t="shared" si="579"/>
        <v>0</v>
      </c>
      <c r="AM2143" s="55">
        <f t="shared" si="580"/>
        <v>0</v>
      </c>
    </row>
    <row r="2144" spans="1:39" x14ac:dyDescent="0.25">
      <c r="A2144" s="47">
        <v>2140</v>
      </c>
      <c r="B2144" s="358" t="str">
        <f>IF(AND(E2144&lt;&gt;0,D2144&lt;&gt;0,F2144&lt;&gt;0),IF(C2144&lt;&gt;0,CONCATENATE(C2144,"-AGr",VLOOKUP(D2144,Listen!$A$2:$G$45,7,FALSE),"-",E2144,"-",F2144,),CONCATENATE("AGr",VLOOKUP(D2144,Listen!$A$2:$G$45,7,FALSE),"-",E2144,"-",F2144)),"keine vollständige ID")</f>
        <v>keine vollständige ID</v>
      </c>
      <c r="C2144" s="359">
        <f>'[2]III_SAV-Details_NB'!B2150</f>
        <v>0</v>
      </c>
      <c r="D2144" s="359">
        <f>'[2]III_SAV-Details_NB'!C2150</f>
        <v>0</v>
      </c>
      <c r="E2144" s="359">
        <f>'[2]III_SAV-Details_NB'!D2150</f>
        <v>0</v>
      </c>
      <c r="F2144" s="490"/>
      <c r="G2144" s="281">
        <f>'[2]III_SAV-Details_NB'!X2150</f>
        <v>0</v>
      </c>
      <c r="H2144" s="281">
        <f t="shared" si="581"/>
        <v>0</v>
      </c>
      <c r="I2144" s="281">
        <f>IF(con_EOGJahr=2025,'[2]III_SAV-Details_NB'!AA2150,IF(con_EOGJahr=2026,'[2]III_SAV-Details_NB'!AB2150,'[2]III_SAV-Details_NB'!AC2150))</f>
        <v>0</v>
      </c>
      <c r="J2144" s="282"/>
      <c r="K2144" s="282"/>
      <c r="L2144" s="282"/>
      <c r="M2144" s="282"/>
      <c r="N2144" s="282"/>
      <c r="O2144" s="282"/>
      <c r="P2144" s="52">
        <f t="shared" si="582"/>
        <v>0</v>
      </c>
      <c r="Q2144" s="60"/>
      <c r="R2144" s="53">
        <f t="shared" si="588"/>
        <v>0</v>
      </c>
      <c r="S2144" s="59"/>
      <c r="T2144" s="61"/>
      <c r="U2144" s="342" t="str">
        <f t="shared" si="592"/>
        <v>k.A.</v>
      </c>
      <c r="V2144" s="343" t="str">
        <f t="shared" si="589"/>
        <v>k.A.</v>
      </c>
      <c r="W2144" s="343" t="str">
        <f>IFERROR(IF(OR($D2144="",$E2144=0,con_Ende=0),"k.A.",IF(VLOOKUP($D2144,rng_ND,5,0)="Nein",VLOOKUP($D2144,rng_ND,2,FALSE),MIN(VLOOKUP($D2144,rng_ND,2,FALSE),A_Stammdaten!$B$19-D_SAV!$E2144+1))),"k.A.")</f>
        <v>k.A.</v>
      </c>
      <c r="X2144" s="343" t="str">
        <f t="shared" si="590"/>
        <v>k.A.</v>
      </c>
      <c r="Y2144" s="62"/>
      <c r="Z2144" s="48">
        <f t="shared" si="591"/>
        <v>0</v>
      </c>
      <c r="AA2144" s="457"/>
      <c r="AB2144" s="55">
        <f t="shared" si="583"/>
        <v>0</v>
      </c>
      <c r="AC2144" s="55">
        <f>IF(A_Stammdaten!$B$25="ja",D_SAV!AA2144,D_SAV!AB2144)</f>
        <v>0</v>
      </c>
      <c r="AD2144" s="478">
        <f>IF(AC2144=0,0,IF(U2144-(con_EOGJahr-D_SAV!E2144)&lt;=0,AC2144,AC2144/V2144))</f>
        <v>0</v>
      </c>
      <c r="AE2144" s="478">
        <f>IFERROR(IF(AND(VLOOKUP(D2144,rng_ND,5,FALSE)="Ja",D_SAV!T2144="degressiv"),D_SAV!AC2144*Y2144/100,0),0)</f>
        <v>0</v>
      </c>
      <c r="AF2144" s="55">
        <f>IFERROR(IF(VLOOKUP(D2144,rng_ND,5,FALSE)="Ja",MAX(D_SAV!AD2144:AE2144),D_SAV!AD2144),0)</f>
        <v>0</v>
      </c>
      <c r="AG2144" s="55">
        <f t="shared" si="584"/>
        <v>0</v>
      </c>
      <c r="AH2144" s="55">
        <f t="shared" si="585"/>
        <v>0</v>
      </c>
      <c r="AI2144" s="55">
        <f t="shared" si="586"/>
        <v>0</v>
      </c>
      <c r="AJ2144" s="55">
        <f t="shared" si="587"/>
        <v>0</v>
      </c>
      <c r="AK2144" s="55">
        <f t="shared" si="578"/>
        <v>0</v>
      </c>
      <c r="AL2144" s="55">
        <f t="shared" si="579"/>
        <v>0</v>
      </c>
      <c r="AM2144" s="55">
        <f t="shared" si="580"/>
        <v>0</v>
      </c>
    </row>
    <row r="2145" spans="1:39" x14ac:dyDescent="0.25">
      <c r="A2145" s="47">
        <v>2141</v>
      </c>
      <c r="B2145" s="358" t="str">
        <f>IF(AND(E2145&lt;&gt;0,D2145&lt;&gt;0,F2145&lt;&gt;0),IF(C2145&lt;&gt;0,CONCATENATE(C2145,"-AGr",VLOOKUP(D2145,Listen!$A$2:$G$45,7,FALSE),"-",E2145,"-",F2145,),CONCATENATE("AGr",VLOOKUP(D2145,Listen!$A$2:$G$45,7,FALSE),"-",E2145,"-",F2145)),"keine vollständige ID")</f>
        <v>keine vollständige ID</v>
      </c>
      <c r="C2145" s="359">
        <f>'[2]III_SAV-Details_NB'!B2151</f>
        <v>0</v>
      </c>
      <c r="D2145" s="359">
        <f>'[2]III_SAV-Details_NB'!C2151</f>
        <v>0</v>
      </c>
      <c r="E2145" s="359">
        <f>'[2]III_SAV-Details_NB'!D2151</f>
        <v>0</v>
      </c>
      <c r="F2145" s="490"/>
      <c r="G2145" s="281">
        <f>'[2]III_SAV-Details_NB'!X2151</f>
        <v>0</v>
      </c>
      <c r="H2145" s="281">
        <f t="shared" si="581"/>
        <v>0</v>
      </c>
      <c r="I2145" s="281">
        <f>IF(con_EOGJahr=2025,'[2]III_SAV-Details_NB'!AA2151,IF(con_EOGJahr=2026,'[2]III_SAV-Details_NB'!AB2151,'[2]III_SAV-Details_NB'!AC2151))</f>
        <v>0</v>
      </c>
      <c r="J2145" s="282"/>
      <c r="K2145" s="282"/>
      <c r="L2145" s="282"/>
      <c r="M2145" s="282"/>
      <c r="N2145" s="282"/>
      <c r="O2145" s="282"/>
      <c r="P2145" s="52">
        <f t="shared" si="582"/>
        <v>0</v>
      </c>
      <c r="Q2145" s="60"/>
      <c r="R2145" s="53">
        <f t="shared" si="588"/>
        <v>0</v>
      </c>
      <c r="S2145" s="59"/>
      <c r="T2145" s="61"/>
      <c r="U2145" s="342" t="str">
        <f t="shared" si="592"/>
        <v>k.A.</v>
      </c>
      <c r="V2145" s="343" t="str">
        <f t="shared" si="589"/>
        <v>k.A.</v>
      </c>
      <c r="W2145" s="343" t="str">
        <f>IFERROR(IF(OR($D2145="",$E2145=0,con_Ende=0),"k.A.",IF(VLOOKUP($D2145,rng_ND,5,0)="Nein",VLOOKUP($D2145,rng_ND,2,FALSE),MIN(VLOOKUP($D2145,rng_ND,2,FALSE),A_Stammdaten!$B$19-D_SAV!$E2145+1))),"k.A.")</f>
        <v>k.A.</v>
      </c>
      <c r="X2145" s="343" t="str">
        <f t="shared" si="590"/>
        <v>k.A.</v>
      </c>
      <c r="Y2145" s="62"/>
      <c r="Z2145" s="48">
        <f t="shared" si="591"/>
        <v>0</v>
      </c>
      <c r="AA2145" s="457"/>
      <c r="AB2145" s="55">
        <f t="shared" si="583"/>
        <v>0</v>
      </c>
      <c r="AC2145" s="55">
        <f>IF(A_Stammdaten!$B$25="ja",D_SAV!AA2145,D_SAV!AB2145)</f>
        <v>0</v>
      </c>
      <c r="AD2145" s="478">
        <f>IF(AC2145=0,0,IF(U2145-(con_EOGJahr-D_SAV!E2145)&lt;=0,AC2145,AC2145/V2145))</f>
        <v>0</v>
      </c>
      <c r="AE2145" s="478">
        <f>IFERROR(IF(AND(VLOOKUP(D2145,rng_ND,5,FALSE)="Ja",D_SAV!T2145="degressiv"),D_SAV!AC2145*Y2145/100,0),0)</f>
        <v>0</v>
      </c>
      <c r="AF2145" s="55">
        <f>IFERROR(IF(VLOOKUP(D2145,rng_ND,5,FALSE)="Ja",MAX(D_SAV!AD2145:AE2145),D_SAV!AD2145),0)</f>
        <v>0</v>
      </c>
      <c r="AG2145" s="55">
        <f t="shared" si="584"/>
        <v>0</v>
      </c>
      <c r="AH2145" s="55">
        <f t="shared" si="585"/>
        <v>0</v>
      </c>
      <c r="AI2145" s="55">
        <f t="shared" si="586"/>
        <v>0</v>
      </c>
      <c r="AJ2145" s="55">
        <f t="shared" si="587"/>
        <v>0</v>
      </c>
      <c r="AK2145" s="55">
        <f t="shared" si="578"/>
        <v>0</v>
      </c>
      <c r="AL2145" s="55">
        <f t="shared" si="579"/>
        <v>0</v>
      </c>
      <c r="AM2145" s="55">
        <f t="shared" si="580"/>
        <v>0</v>
      </c>
    </row>
    <row r="2146" spans="1:39" x14ac:dyDescent="0.25">
      <c r="A2146" s="47">
        <v>2142</v>
      </c>
      <c r="B2146" s="358" t="str">
        <f>IF(AND(E2146&lt;&gt;0,D2146&lt;&gt;0,F2146&lt;&gt;0),IF(C2146&lt;&gt;0,CONCATENATE(C2146,"-AGr",VLOOKUP(D2146,Listen!$A$2:$G$45,7,FALSE),"-",E2146,"-",F2146,),CONCATENATE("AGr",VLOOKUP(D2146,Listen!$A$2:$G$45,7,FALSE),"-",E2146,"-",F2146)),"keine vollständige ID")</f>
        <v>keine vollständige ID</v>
      </c>
      <c r="C2146" s="359">
        <f>'[2]III_SAV-Details_NB'!B2152</f>
        <v>0</v>
      </c>
      <c r="D2146" s="359">
        <f>'[2]III_SAV-Details_NB'!C2152</f>
        <v>0</v>
      </c>
      <c r="E2146" s="359">
        <f>'[2]III_SAV-Details_NB'!D2152</f>
        <v>0</v>
      </c>
      <c r="F2146" s="490"/>
      <c r="G2146" s="281">
        <f>'[2]III_SAV-Details_NB'!X2152</f>
        <v>0</v>
      </c>
      <c r="H2146" s="281">
        <f t="shared" si="581"/>
        <v>0</v>
      </c>
      <c r="I2146" s="281">
        <f>IF(con_EOGJahr=2025,'[2]III_SAV-Details_NB'!AA2152,IF(con_EOGJahr=2026,'[2]III_SAV-Details_NB'!AB2152,'[2]III_SAV-Details_NB'!AC2152))</f>
        <v>0</v>
      </c>
      <c r="J2146" s="282"/>
      <c r="K2146" s="282"/>
      <c r="L2146" s="282"/>
      <c r="M2146" s="282"/>
      <c r="N2146" s="282"/>
      <c r="O2146" s="282"/>
      <c r="P2146" s="52">
        <f t="shared" si="582"/>
        <v>0</v>
      </c>
      <c r="Q2146" s="60"/>
      <c r="R2146" s="53">
        <f t="shared" si="588"/>
        <v>0</v>
      </c>
      <c r="S2146" s="59"/>
      <c r="T2146" s="61"/>
      <c r="U2146" s="342" t="str">
        <f t="shared" si="592"/>
        <v>k.A.</v>
      </c>
      <c r="V2146" s="343" t="str">
        <f t="shared" si="589"/>
        <v>k.A.</v>
      </c>
      <c r="W2146" s="343" t="str">
        <f>IFERROR(IF(OR($D2146="",$E2146=0,con_Ende=0),"k.A.",IF(VLOOKUP($D2146,rng_ND,5,0)="Nein",VLOOKUP($D2146,rng_ND,2,FALSE),MIN(VLOOKUP($D2146,rng_ND,2,FALSE),A_Stammdaten!$B$19-D_SAV!$E2146+1))),"k.A.")</f>
        <v>k.A.</v>
      </c>
      <c r="X2146" s="343" t="str">
        <f t="shared" si="590"/>
        <v>k.A.</v>
      </c>
      <c r="Y2146" s="62"/>
      <c r="Z2146" s="48">
        <f t="shared" si="591"/>
        <v>0</v>
      </c>
      <c r="AA2146" s="457"/>
      <c r="AB2146" s="55">
        <f t="shared" si="583"/>
        <v>0</v>
      </c>
      <c r="AC2146" s="55">
        <f>IF(A_Stammdaten!$B$25="ja",D_SAV!AA2146,D_SAV!AB2146)</f>
        <v>0</v>
      </c>
      <c r="AD2146" s="478">
        <f>IF(AC2146=0,0,IF(U2146-(con_EOGJahr-D_SAV!E2146)&lt;=0,AC2146,AC2146/V2146))</f>
        <v>0</v>
      </c>
      <c r="AE2146" s="478">
        <f>IFERROR(IF(AND(VLOOKUP(D2146,rng_ND,5,FALSE)="Ja",D_SAV!T2146="degressiv"),D_SAV!AC2146*Y2146/100,0),0)</f>
        <v>0</v>
      </c>
      <c r="AF2146" s="55">
        <f>IFERROR(IF(VLOOKUP(D2146,rng_ND,5,FALSE)="Ja",MAX(D_SAV!AD2146:AE2146),D_SAV!AD2146),0)</f>
        <v>0</v>
      </c>
      <c r="AG2146" s="55">
        <f t="shared" si="584"/>
        <v>0</v>
      </c>
      <c r="AH2146" s="55">
        <f t="shared" si="585"/>
        <v>0</v>
      </c>
      <c r="AI2146" s="55">
        <f t="shared" si="586"/>
        <v>0</v>
      </c>
      <c r="AJ2146" s="55">
        <f t="shared" si="587"/>
        <v>0</v>
      </c>
      <c r="AK2146" s="55">
        <f t="shared" si="578"/>
        <v>0</v>
      </c>
      <c r="AL2146" s="55">
        <f t="shared" si="579"/>
        <v>0</v>
      </c>
      <c r="AM2146" s="55">
        <f t="shared" si="580"/>
        <v>0</v>
      </c>
    </row>
    <row r="2147" spans="1:39" x14ac:dyDescent="0.25">
      <c r="A2147" s="47">
        <v>2143</v>
      </c>
      <c r="B2147" s="358" t="str">
        <f>IF(AND(E2147&lt;&gt;0,D2147&lt;&gt;0,F2147&lt;&gt;0),IF(C2147&lt;&gt;0,CONCATENATE(C2147,"-AGr",VLOOKUP(D2147,Listen!$A$2:$G$45,7,FALSE),"-",E2147,"-",F2147,),CONCATENATE("AGr",VLOOKUP(D2147,Listen!$A$2:$G$45,7,FALSE),"-",E2147,"-",F2147)),"keine vollständige ID")</f>
        <v>keine vollständige ID</v>
      </c>
      <c r="C2147" s="359">
        <f>'[2]III_SAV-Details_NB'!B2153</f>
        <v>0</v>
      </c>
      <c r="D2147" s="359">
        <f>'[2]III_SAV-Details_NB'!C2153</f>
        <v>0</v>
      </c>
      <c r="E2147" s="359">
        <f>'[2]III_SAV-Details_NB'!D2153</f>
        <v>0</v>
      </c>
      <c r="F2147" s="490"/>
      <c r="G2147" s="281">
        <f>'[2]III_SAV-Details_NB'!X2153</f>
        <v>0</v>
      </c>
      <c r="H2147" s="281">
        <f t="shared" si="581"/>
        <v>0</v>
      </c>
      <c r="I2147" s="281">
        <f>IF(con_EOGJahr=2025,'[2]III_SAV-Details_NB'!AA2153,IF(con_EOGJahr=2026,'[2]III_SAV-Details_NB'!AB2153,'[2]III_SAV-Details_NB'!AC2153))</f>
        <v>0</v>
      </c>
      <c r="J2147" s="282"/>
      <c r="K2147" s="282"/>
      <c r="L2147" s="282"/>
      <c r="M2147" s="282"/>
      <c r="N2147" s="282"/>
      <c r="O2147" s="282"/>
      <c r="P2147" s="52">
        <f t="shared" si="582"/>
        <v>0</v>
      </c>
      <c r="Q2147" s="60"/>
      <c r="R2147" s="53">
        <f t="shared" si="588"/>
        <v>0</v>
      </c>
      <c r="S2147" s="59"/>
      <c r="T2147" s="61"/>
      <c r="U2147" s="342" t="str">
        <f t="shared" si="592"/>
        <v>k.A.</v>
      </c>
      <c r="V2147" s="343" t="str">
        <f t="shared" si="589"/>
        <v>k.A.</v>
      </c>
      <c r="W2147" s="343" t="str">
        <f>IFERROR(IF(OR($D2147="",$E2147=0,con_Ende=0),"k.A.",IF(VLOOKUP($D2147,rng_ND,5,0)="Nein",VLOOKUP($D2147,rng_ND,2,FALSE),MIN(VLOOKUP($D2147,rng_ND,2,FALSE),A_Stammdaten!$B$19-D_SAV!$E2147+1))),"k.A.")</f>
        <v>k.A.</v>
      </c>
      <c r="X2147" s="343" t="str">
        <f t="shared" si="590"/>
        <v>k.A.</v>
      </c>
      <c r="Y2147" s="62"/>
      <c r="Z2147" s="48">
        <f t="shared" si="591"/>
        <v>0</v>
      </c>
      <c r="AA2147" s="457"/>
      <c r="AB2147" s="55">
        <f t="shared" si="583"/>
        <v>0</v>
      </c>
      <c r="AC2147" s="55">
        <f>IF(A_Stammdaten!$B$25="ja",D_SAV!AA2147,D_SAV!AB2147)</f>
        <v>0</v>
      </c>
      <c r="AD2147" s="478">
        <f>IF(AC2147=0,0,IF(U2147-(con_EOGJahr-D_SAV!E2147)&lt;=0,AC2147,AC2147/V2147))</f>
        <v>0</v>
      </c>
      <c r="AE2147" s="478">
        <f>IFERROR(IF(AND(VLOOKUP(D2147,rng_ND,5,FALSE)="Ja",D_SAV!T2147="degressiv"),D_SAV!AC2147*Y2147/100,0),0)</f>
        <v>0</v>
      </c>
      <c r="AF2147" s="55">
        <f>IFERROR(IF(VLOOKUP(D2147,rng_ND,5,FALSE)="Ja",MAX(D_SAV!AD2147:AE2147),D_SAV!AD2147),0)</f>
        <v>0</v>
      </c>
      <c r="AG2147" s="55">
        <f t="shared" si="584"/>
        <v>0</v>
      </c>
      <c r="AH2147" s="55">
        <f t="shared" si="585"/>
        <v>0</v>
      </c>
      <c r="AI2147" s="55">
        <f t="shared" si="586"/>
        <v>0</v>
      </c>
      <c r="AJ2147" s="55">
        <f t="shared" si="587"/>
        <v>0</v>
      </c>
      <c r="AK2147" s="55">
        <f t="shared" si="578"/>
        <v>0</v>
      </c>
      <c r="AL2147" s="55">
        <f t="shared" si="579"/>
        <v>0</v>
      </c>
      <c r="AM2147" s="55">
        <f t="shared" si="580"/>
        <v>0</v>
      </c>
    </row>
    <row r="2148" spans="1:39" x14ac:dyDescent="0.25">
      <c r="A2148" s="47">
        <v>2144</v>
      </c>
      <c r="B2148" s="358" t="str">
        <f>IF(AND(E2148&lt;&gt;0,D2148&lt;&gt;0,F2148&lt;&gt;0),IF(C2148&lt;&gt;0,CONCATENATE(C2148,"-AGr",VLOOKUP(D2148,Listen!$A$2:$G$45,7,FALSE),"-",E2148,"-",F2148,),CONCATENATE("AGr",VLOOKUP(D2148,Listen!$A$2:$G$45,7,FALSE),"-",E2148,"-",F2148)),"keine vollständige ID")</f>
        <v>keine vollständige ID</v>
      </c>
      <c r="C2148" s="359">
        <f>'[2]III_SAV-Details_NB'!B2154</f>
        <v>0</v>
      </c>
      <c r="D2148" s="359">
        <f>'[2]III_SAV-Details_NB'!C2154</f>
        <v>0</v>
      </c>
      <c r="E2148" s="359">
        <f>'[2]III_SAV-Details_NB'!D2154</f>
        <v>0</v>
      </c>
      <c r="F2148" s="490"/>
      <c r="G2148" s="281">
        <f>'[2]III_SAV-Details_NB'!X2154</f>
        <v>0</v>
      </c>
      <c r="H2148" s="281">
        <f t="shared" si="581"/>
        <v>0</v>
      </c>
      <c r="I2148" s="281">
        <f>IF(con_EOGJahr=2025,'[2]III_SAV-Details_NB'!AA2154,IF(con_EOGJahr=2026,'[2]III_SAV-Details_NB'!AB2154,'[2]III_SAV-Details_NB'!AC2154))</f>
        <v>0</v>
      </c>
      <c r="J2148" s="282"/>
      <c r="K2148" s="282"/>
      <c r="L2148" s="282"/>
      <c r="M2148" s="282"/>
      <c r="N2148" s="282"/>
      <c r="O2148" s="282"/>
      <c r="P2148" s="52">
        <f t="shared" si="582"/>
        <v>0</v>
      </c>
      <c r="Q2148" s="60"/>
      <c r="R2148" s="53">
        <f t="shared" si="588"/>
        <v>0</v>
      </c>
      <c r="S2148" s="59"/>
      <c r="T2148" s="61"/>
      <c r="U2148" s="342" t="str">
        <f t="shared" si="592"/>
        <v>k.A.</v>
      </c>
      <c r="V2148" s="343" t="str">
        <f t="shared" si="589"/>
        <v>k.A.</v>
      </c>
      <c r="W2148" s="343" t="str">
        <f>IFERROR(IF(OR($D2148="",$E2148=0,con_Ende=0),"k.A.",IF(VLOOKUP($D2148,rng_ND,5,0)="Nein",VLOOKUP($D2148,rng_ND,2,FALSE),MIN(VLOOKUP($D2148,rng_ND,2,FALSE),A_Stammdaten!$B$19-D_SAV!$E2148+1))),"k.A.")</f>
        <v>k.A.</v>
      </c>
      <c r="X2148" s="343" t="str">
        <f t="shared" si="590"/>
        <v>k.A.</v>
      </c>
      <c r="Y2148" s="62"/>
      <c r="Z2148" s="48">
        <f t="shared" si="591"/>
        <v>0</v>
      </c>
      <c r="AA2148" s="457"/>
      <c r="AB2148" s="55">
        <f t="shared" si="583"/>
        <v>0</v>
      </c>
      <c r="AC2148" s="55">
        <f>IF(A_Stammdaten!$B$25="ja",D_SAV!AA2148,D_SAV!AB2148)</f>
        <v>0</v>
      </c>
      <c r="AD2148" s="478">
        <f>IF(AC2148=0,0,IF(U2148-(con_EOGJahr-D_SAV!E2148)&lt;=0,AC2148,AC2148/V2148))</f>
        <v>0</v>
      </c>
      <c r="AE2148" s="478">
        <f>IFERROR(IF(AND(VLOOKUP(D2148,rng_ND,5,FALSE)="Ja",D_SAV!T2148="degressiv"),D_SAV!AC2148*Y2148/100,0),0)</f>
        <v>0</v>
      </c>
      <c r="AF2148" s="55">
        <f>IFERROR(IF(VLOOKUP(D2148,rng_ND,5,FALSE)="Ja",MAX(D_SAV!AD2148:AE2148),D_SAV!AD2148),0)</f>
        <v>0</v>
      </c>
      <c r="AG2148" s="55">
        <f t="shared" si="584"/>
        <v>0</v>
      </c>
      <c r="AH2148" s="55">
        <f t="shared" si="585"/>
        <v>0</v>
      </c>
      <c r="AI2148" s="55">
        <f t="shared" si="586"/>
        <v>0</v>
      </c>
      <c r="AJ2148" s="55">
        <f t="shared" si="587"/>
        <v>0</v>
      </c>
      <c r="AK2148" s="55">
        <f t="shared" si="578"/>
        <v>0</v>
      </c>
      <c r="AL2148" s="55">
        <f t="shared" si="579"/>
        <v>0</v>
      </c>
      <c r="AM2148" s="55">
        <f t="shared" si="580"/>
        <v>0</v>
      </c>
    </row>
    <row r="2149" spans="1:39" x14ac:dyDescent="0.25">
      <c r="A2149" s="47">
        <v>2145</v>
      </c>
      <c r="B2149" s="358" t="str">
        <f>IF(AND(E2149&lt;&gt;0,D2149&lt;&gt;0,F2149&lt;&gt;0),IF(C2149&lt;&gt;0,CONCATENATE(C2149,"-AGr",VLOOKUP(D2149,Listen!$A$2:$G$45,7,FALSE),"-",E2149,"-",F2149,),CONCATENATE("AGr",VLOOKUP(D2149,Listen!$A$2:$G$45,7,FALSE),"-",E2149,"-",F2149)),"keine vollständige ID")</f>
        <v>keine vollständige ID</v>
      </c>
      <c r="C2149" s="359">
        <f>'[2]III_SAV-Details_NB'!B2155</f>
        <v>0</v>
      </c>
      <c r="D2149" s="359">
        <f>'[2]III_SAV-Details_NB'!C2155</f>
        <v>0</v>
      </c>
      <c r="E2149" s="359">
        <f>'[2]III_SAV-Details_NB'!D2155</f>
        <v>0</v>
      </c>
      <c r="F2149" s="490"/>
      <c r="G2149" s="281">
        <f>'[2]III_SAV-Details_NB'!X2155</f>
        <v>0</v>
      </c>
      <c r="H2149" s="281">
        <f t="shared" si="581"/>
        <v>0</v>
      </c>
      <c r="I2149" s="281">
        <f>IF(con_EOGJahr=2025,'[2]III_SAV-Details_NB'!AA2155,IF(con_EOGJahr=2026,'[2]III_SAV-Details_NB'!AB2155,'[2]III_SAV-Details_NB'!AC2155))</f>
        <v>0</v>
      </c>
      <c r="J2149" s="282"/>
      <c r="K2149" s="282"/>
      <c r="L2149" s="282"/>
      <c r="M2149" s="282"/>
      <c r="N2149" s="282"/>
      <c r="O2149" s="282"/>
      <c r="P2149" s="52">
        <f t="shared" si="582"/>
        <v>0</v>
      </c>
      <c r="Q2149" s="60"/>
      <c r="R2149" s="53">
        <f t="shared" si="588"/>
        <v>0</v>
      </c>
      <c r="S2149" s="59"/>
      <c r="T2149" s="61"/>
      <c r="U2149" s="342" t="str">
        <f t="shared" si="592"/>
        <v>k.A.</v>
      </c>
      <c r="V2149" s="343" t="str">
        <f t="shared" si="589"/>
        <v>k.A.</v>
      </c>
      <c r="W2149" s="343" t="str">
        <f>IFERROR(IF(OR($D2149="",$E2149=0,con_Ende=0),"k.A.",IF(VLOOKUP($D2149,rng_ND,5,0)="Nein",VLOOKUP($D2149,rng_ND,2,FALSE),MIN(VLOOKUP($D2149,rng_ND,2,FALSE),A_Stammdaten!$B$19-D_SAV!$E2149+1))),"k.A.")</f>
        <v>k.A.</v>
      </c>
      <c r="X2149" s="343" t="str">
        <f t="shared" si="590"/>
        <v>k.A.</v>
      </c>
      <c r="Y2149" s="62"/>
      <c r="Z2149" s="48">
        <f t="shared" si="591"/>
        <v>0</v>
      </c>
      <c r="AA2149" s="457"/>
      <c r="AB2149" s="55">
        <f t="shared" si="583"/>
        <v>0</v>
      </c>
      <c r="AC2149" s="55">
        <f>IF(A_Stammdaten!$B$25="ja",D_SAV!AA2149,D_SAV!AB2149)</f>
        <v>0</v>
      </c>
      <c r="AD2149" s="478">
        <f>IF(AC2149=0,0,IF(U2149-(con_EOGJahr-D_SAV!E2149)&lt;=0,AC2149,AC2149/V2149))</f>
        <v>0</v>
      </c>
      <c r="AE2149" s="478">
        <f>IFERROR(IF(AND(VLOOKUP(D2149,rng_ND,5,FALSE)="Ja",D_SAV!T2149="degressiv"),D_SAV!AC2149*Y2149/100,0),0)</f>
        <v>0</v>
      </c>
      <c r="AF2149" s="55">
        <f>IFERROR(IF(VLOOKUP(D2149,rng_ND,5,FALSE)="Ja",MAX(D_SAV!AD2149:AE2149),D_SAV!AD2149),0)</f>
        <v>0</v>
      </c>
      <c r="AG2149" s="55">
        <f t="shared" si="584"/>
        <v>0</v>
      </c>
      <c r="AH2149" s="55">
        <f t="shared" si="585"/>
        <v>0</v>
      </c>
      <c r="AI2149" s="55">
        <f t="shared" si="586"/>
        <v>0</v>
      </c>
      <c r="AJ2149" s="55">
        <f t="shared" si="587"/>
        <v>0</v>
      </c>
      <c r="AK2149" s="55">
        <f t="shared" si="578"/>
        <v>0</v>
      </c>
      <c r="AL2149" s="55">
        <f t="shared" si="579"/>
        <v>0</v>
      </c>
      <c r="AM2149" s="55">
        <f t="shared" si="580"/>
        <v>0</v>
      </c>
    </row>
    <row r="2150" spans="1:39" x14ac:dyDescent="0.25">
      <c r="A2150" s="47">
        <v>2146</v>
      </c>
      <c r="B2150" s="358" t="str">
        <f>IF(AND(E2150&lt;&gt;0,D2150&lt;&gt;0,F2150&lt;&gt;0),IF(C2150&lt;&gt;0,CONCATENATE(C2150,"-AGr",VLOOKUP(D2150,Listen!$A$2:$G$45,7,FALSE),"-",E2150,"-",F2150,),CONCATENATE("AGr",VLOOKUP(D2150,Listen!$A$2:$G$45,7,FALSE),"-",E2150,"-",F2150)),"keine vollständige ID")</f>
        <v>keine vollständige ID</v>
      </c>
      <c r="C2150" s="359">
        <f>'[2]III_SAV-Details_NB'!B2156</f>
        <v>0</v>
      </c>
      <c r="D2150" s="359">
        <f>'[2]III_SAV-Details_NB'!C2156</f>
        <v>0</v>
      </c>
      <c r="E2150" s="359">
        <f>'[2]III_SAV-Details_NB'!D2156</f>
        <v>0</v>
      </c>
      <c r="F2150" s="490"/>
      <c r="G2150" s="281">
        <f>'[2]III_SAV-Details_NB'!X2156</f>
        <v>0</v>
      </c>
      <c r="H2150" s="281">
        <f t="shared" si="581"/>
        <v>0</v>
      </c>
      <c r="I2150" s="281">
        <f>IF(con_EOGJahr=2025,'[2]III_SAV-Details_NB'!AA2156,IF(con_EOGJahr=2026,'[2]III_SAV-Details_NB'!AB2156,'[2]III_SAV-Details_NB'!AC2156))</f>
        <v>0</v>
      </c>
      <c r="J2150" s="282"/>
      <c r="K2150" s="282"/>
      <c r="L2150" s="282"/>
      <c r="M2150" s="282"/>
      <c r="N2150" s="282"/>
      <c r="O2150" s="282"/>
      <c r="P2150" s="52">
        <f t="shared" si="582"/>
        <v>0</v>
      </c>
      <c r="Q2150" s="60"/>
      <c r="R2150" s="53">
        <f t="shared" si="588"/>
        <v>0</v>
      </c>
      <c r="S2150" s="59"/>
      <c r="T2150" s="61"/>
      <c r="U2150" s="342" t="str">
        <f t="shared" si="592"/>
        <v>k.A.</v>
      </c>
      <c r="V2150" s="343" t="str">
        <f t="shared" si="589"/>
        <v>k.A.</v>
      </c>
      <c r="W2150" s="343" t="str">
        <f>IFERROR(IF(OR($D2150="",$E2150=0,con_Ende=0),"k.A.",IF(VLOOKUP($D2150,rng_ND,5,0)="Nein",VLOOKUP($D2150,rng_ND,2,FALSE),MIN(VLOOKUP($D2150,rng_ND,2,FALSE),A_Stammdaten!$B$19-D_SAV!$E2150+1))),"k.A.")</f>
        <v>k.A.</v>
      </c>
      <c r="X2150" s="343" t="str">
        <f t="shared" si="590"/>
        <v>k.A.</v>
      </c>
      <c r="Y2150" s="62"/>
      <c r="Z2150" s="48">
        <f t="shared" si="591"/>
        <v>0</v>
      </c>
      <c r="AA2150" s="457"/>
      <c r="AB2150" s="55">
        <f t="shared" si="583"/>
        <v>0</v>
      </c>
      <c r="AC2150" s="55">
        <f>IF(A_Stammdaten!$B$25="ja",D_SAV!AA2150,D_SAV!AB2150)</f>
        <v>0</v>
      </c>
      <c r="AD2150" s="478">
        <f>IF(AC2150=0,0,IF(U2150-(con_EOGJahr-D_SAV!E2150)&lt;=0,AC2150,AC2150/V2150))</f>
        <v>0</v>
      </c>
      <c r="AE2150" s="478">
        <f>IFERROR(IF(AND(VLOOKUP(D2150,rng_ND,5,FALSE)="Ja",D_SAV!T2150="degressiv"),D_SAV!AC2150*Y2150/100,0),0)</f>
        <v>0</v>
      </c>
      <c r="AF2150" s="55">
        <f>IFERROR(IF(VLOOKUP(D2150,rng_ND,5,FALSE)="Ja",MAX(D_SAV!AD2150:AE2150),D_SAV!AD2150),0)</f>
        <v>0</v>
      </c>
      <c r="AG2150" s="55">
        <f t="shared" si="584"/>
        <v>0</v>
      </c>
      <c r="AH2150" s="55">
        <f t="shared" si="585"/>
        <v>0</v>
      </c>
      <c r="AI2150" s="55">
        <f t="shared" si="586"/>
        <v>0</v>
      </c>
      <c r="AJ2150" s="55">
        <f t="shared" si="587"/>
        <v>0</v>
      </c>
      <c r="AK2150" s="55">
        <f t="shared" si="578"/>
        <v>0</v>
      </c>
      <c r="AL2150" s="55">
        <f t="shared" si="579"/>
        <v>0</v>
      </c>
      <c r="AM2150" s="55">
        <f t="shared" si="580"/>
        <v>0</v>
      </c>
    </row>
    <row r="2151" spans="1:39" x14ac:dyDescent="0.25">
      <c r="A2151" s="47">
        <v>2147</v>
      </c>
      <c r="B2151" s="358" t="str">
        <f>IF(AND(E2151&lt;&gt;0,D2151&lt;&gt;0,F2151&lt;&gt;0),IF(C2151&lt;&gt;0,CONCATENATE(C2151,"-AGr",VLOOKUP(D2151,Listen!$A$2:$G$45,7,FALSE),"-",E2151,"-",F2151,),CONCATENATE("AGr",VLOOKUP(D2151,Listen!$A$2:$G$45,7,FALSE),"-",E2151,"-",F2151)),"keine vollständige ID")</f>
        <v>keine vollständige ID</v>
      </c>
      <c r="C2151" s="359">
        <f>'[2]III_SAV-Details_NB'!B2157</f>
        <v>0</v>
      </c>
      <c r="D2151" s="359">
        <f>'[2]III_SAV-Details_NB'!C2157</f>
        <v>0</v>
      </c>
      <c r="E2151" s="359">
        <f>'[2]III_SAV-Details_NB'!D2157</f>
        <v>0</v>
      </c>
      <c r="F2151" s="490"/>
      <c r="G2151" s="281">
        <f>'[2]III_SAV-Details_NB'!X2157</f>
        <v>0</v>
      </c>
      <c r="H2151" s="281">
        <f t="shared" si="581"/>
        <v>0</v>
      </c>
      <c r="I2151" s="281">
        <f>IF(con_EOGJahr=2025,'[2]III_SAV-Details_NB'!AA2157,IF(con_EOGJahr=2026,'[2]III_SAV-Details_NB'!AB2157,'[2]III_SAV-Details_NB'!AC2157))</f>
        <v>0</v>
      </c>
      <c r="J2151" s="282"/>
      <c r="K2151" s="282"/>
      <c r="L2151" s="282"/>
      <c r="M2151" s="282"/>
      <c r="N2151" s="282"/>
      <c r="O2151" s="282"/>
      <c r="P2151" s="52">
        <f t="shared" si="582"/>
        <v>0</v>
      </c>
      <c r="Q2151" s="60"/>
      <c r="R2151" s="53">
        <f t="shared" si="588"/>
        <v>0</v>
      </c>
      <c r="S2151" s="59"/>
      <c r="T2151" s="61"/>
      <c r="U2151" s="342" t="str">
        <f t="shared" si="592"/>
        <v>k.A.</v>
      </c>
      <c r="V2151" s="343" t="str">
        <f t="shared" si="589"/>
        <v>k.A.</v>
      </c>
      <c r="W2151" s="343" t="str">
        <f>IFERROR(IF(OR($D2151="",$E2151=0,con_Ende=0),"k.A.",IF(VLOOKUP($D2151,rng_ND,5,0)="Nein",VLOOKUP($D2151,rng_ND,2,FALSE),MIN(VLOOKUP($D2151,rng_ND,2,FALSE),A_Stammdaten!$B$19-D_SAV!$E2151+1))),"k.A.")</f>
        <v>k.A.</v>
      </c>
      <c r="X2151" s="343" t="str">
        <f t="shared" si="590"/>
        <v>k.A.</v>
      </c>
      <c r="Y2151" s="62"/>
      <c r="Z2151" s="48">
        <f t="shared" si="591"/>
        <v>0</v>
      </c>
      <c r="AA2151" s="457"/>
      <c r="AB2151" s="55">
        <f t="shared" si="583"/>
        <v>0</v>
      </c>
      <c r="AC2151" s="55">
        <f>IF(A_Stammdaten!$B$25="ja",D_SAV!AA2151,D_SAV!AB2151)</f>
        <v>0</v>
      </c>
      <c r="AD2151" s="478">
        <f>IF(AC2151=0,0,IF(U2151-(con_EOGJahr-D_SAV!E2151)&lt;=0,AC2151,AC2151/V2151))</f>
        <v>0</v>
      </c>
      <c r="AE2151" s="478">
        <f>IFERROR(IF(AND(VLOOKUP(D2151,rng_ND,5,FALSE)="Ja",D_SAV!T2151="degressiv"),D_SAV!AC2151*Y2151/100,0),0)</f>
        <v>0</v>
      </c>
      <c r="AF2151" s="55">
        <f>IFERROR(IF(VLOOKUP(D2151,rng_ND,5,FALSE)="Ja",MAX(D_SAV!AD2151:AE2151),D_SAV!AD2151),0)</f>
        <v>0</v>
      </c>
      <c r="AG2151" s="55">
        <f t="shared" si="584"/>
        <v>0</v>
      </c>
      <c r="AH2151" s="55">
        <f t="shared" si="585"/>
        <v>0</v>
      </c>
      <c r="AI2151" s="55">
        <f t="shared" si="586"/>
        <v>0</v>
      </c>
      <c r="AJ2151" s="55">
        <f t="shared" si="587"/>
        <v>0</v>
      </c>
      <c r="AK2151" s="55">
        <f t="shared" si="578"/>
        <v>0</v>
      </c>
      <c r="AL2151" s="55">
        <f t="shared" si="579"/>
        <v>0</v>
      </c>
      <c r="AM2151" s="55">
        <f t="shared" si="580"/>
        <v>0</v>
      </c>
    </row>
    <row r="2152" spans="1:39" x14ac:dyDescent="0.25">
      <c r="A2152" s="47">
        <v>2148</v>
      </c>
      <c r="B2152" s="358" t="str">
        <f>IF(AND(E2152&lt;&gt;0,D2152&lt;&gt;0,F2152&lt;&gt;0),IF(C2152&lt;&gt;0,CONCATENATE(C2152,"-AGr",VLOOKUP(D2152,Listen!$A$2:$G$45,7,FALSE),"-",E2152,"-",F2152,),CONCATENATE("AGr",VLOOKUP(D2152,Listen!$A$2:$G$45,7,FALSE),"-",E2152,"-",F2152)),"keine vollständige ID")</f>
        <v>keine vollständige ID</v>
      </c>
      <c r="C2152" s="359">
        <f>'[2]III_SAV-Details_NB'!B2158</f>
        <v>0</v>
      </c>
      <c r="D2152" s="359">
        <f>'[2]III_SAV-Details_NB'!C2158</f>
        <v>0</v>
      </c>
      <c r="E2152" s="359">
        <f>'[2]III_SAV-Details_NB'!D2158</f>
        <v>0</v>
      </c>
      <c r="F2152" s="490"/>
      <c r="G2152" s="281">
        <f>'[2]III_SAV-Details_NB'!X2158</f>
        <v>0</v>
      </c>
      <c r="H2152" s="281">
        <f t="shared" si="581"/>
        <v>0</v>
      </c>
      <c r="I2152" s="281">
        <f>IF(con_EOGJahr=2025,'[2]III_SAV-Details_NB'!AA2158,IF(con_EOGJahr=2026,'[2]III_SAV-Details_NB'!AB2158,'[2]III_SAV-Details_NB'!AC2158))</f>
        <v>0</v>
      </c>
      <c r="J2152" s="282"/>
      <c r="K2152" s="282"/>
      <c r="L2152" s="282"/>
      <c r="M2152" s="282"/>
      <c r="N2152" s="282"/>
      <c r="O2152" s="282"/>
      <c r="P2152" s="52">
        <f t="shared" si="582"/>
        <v>0</v>
      </c>
      <c r="Q2152" s="60"/>
      <c r="R2152" s="53">
        <f t="shared" si="588"/>
        <v>0</v>
      </c>
      <c r="S2152" s="59"/>
      <c r="T2152" s="61"/>
      <c r="U2152" s="342" t="str">
        <f t="shared" si="592"/>
        <v>k.A.</v>
      </c>
      <c r="V2152" s="343" t="str">
        <f t="shared" si="589"/>
        <v>k.A.</v>
      </c>
      <c r="W2152" s="343" t="str">
        <f>IFERROR(IF(OR($D2152="",$E2152=0,con_Ende=0),"k.A.",IF(VLOOKUP($D2152,rng_ND,5,0)="Nein",VLOOKUP($D2152,rng_ND,2,FALSE),MIN(VLOOKUP($D2152,rng_ND,2,FALSE),A_Stammdaten!$B$19-D_SAV!$E2152+1))),"k.A.")</f>
        <v>k.A.</v>
      </c>
      <c r="X2152" s="343" t="str">
        <f t="shared" si="590"/>
        <v>k.A.</v>
      </c>
      <c r="Y2152" s="62"/>
      <c r="Z2152" s="48">
        <f t="shared" si="591"/>
        <v>0</v>
      </c>
      <c r="AA2152" s="457"/>
      <c r="AB2152" s="55">
        <f t="shared" si="583"/>
        <v>0</v>
      </c>
      <c r="AC2152" s="55">
        <f>IF(A_Stammdaten!$B$25="ja",D_SAV!AA2152,D_SAV!AB2152)</f>
        <v>0</v>
      </c>
      <c r="AD2152" s="478">
        <f>IF(AC2152=0,0,IF(U2152-(con_EOGJahr-D_SAV!E2152)&lt;=0,AC2152,AC2152/V2152))</f>
        <v>0</v>
      </c>
      <c r="AE2152" s="478">
        <f>IFERROR(IF(AND(VLOOKUP(D2152,rng_ND,5,FALSE)="Ja",D_SAV!T2152="degressiv"),D_SAV!AC2152*Y2152/100,0),0)</f>
        <v>0</v>
      </c>
      <c r="AF2152" s="55">
        <f>IFERROR(IF(VLOOKUP(D2152,rng_ND,5,FALSE)="Ja",MAX(D_SAV!AD2152:AE2152),D_SAV!AD2152),0)</f>
        <v>0</v>
      </c>
      <c r="AG2152" s="55">
        <f t="shared" si="584"/>
        <v>0</v>
      </c>
      <c r="AH2152" s="55">
        <f t="shared" si="585"/>
        <v>0</v>
      </c>
      <c r="AI2152" s="55">
        <f t="shared" si="586"/>
        <v>0</v>
      </c>
      <c r="AJ2152" s="55">
        <f t="shared" si="587"/>
        <v>0</v>
      </c>
      <c r="AK2152" s="55">
        <f t="shared" si="578"/>
        <v>0</v>
      </c>
      <c r="AL2152" s="55">
        <f t="shared" si="579"/>
        <v>0</v>
      </c>
      <c r="AM2152" s="55">
        <f t="shared" si="580"/>
        <v>0</v>
      </c>
    </row>
    <row r="2153" spans="1:39" x14ac:dyDescent="0.25">
      <c r="A2153" s="47">
        <v>2149</v>
      </c>
      <c r="B2153" s="358" t="str">
        <f>IF(AND(E2153&lt;&gt;0,D2153&lt;&gt;0,F2153&lt;&gt;0),IF(C2153&lt;&gt;0,CONCATENATE(C2153,"-AGr",VLOOKUP(D2153,Listen!$A$2:$G$45,7,FALSE),"-",E2153,"-",F2153,),CONCATENATE("AGr",VLOOKUP(D2153,Listen!$A$2:$G$45,7,FALSE),"-",E2153,"-",F2153)),"keine vollständige ID")</f>
        <v>keine vollständige ID</v>
      </c>
      <c r="C2153" s="359">
        <f>'[2]III_SAV-Details_NB'!B2159</f>
        <v>0</v>
      </c>
      <c r="D2153" s="359">
        <f>'[2]III_SAV-Details_NB'!C2159</f>
        <v>0</v>
      </c>
      <c r="E2153" s="359">
        <f>'[2]III_SAV-Details_NB'!D2159</f>
        <v>0</v>
      </c>
      <c r="F2153" s="490"/>
      <c r="G2153" s="281">
        <f>'[2]III_SAV-Details_NB'!X2159</f>
        <v>0</v>
      </c>
      <c r="H2153" s="281">
        <f t="shared" si="581"/>
        <v>0</v>
      </c>
      <c r="I2153" s="281">
        <f>IF(con_EOGJahr=2025,'[2]III_SAV-Details_NB'!AA2159,IF(con_EOGJahr=2026,'[2]III_SAV-Details_NB'!AB2159,'[2]III_SAV-Details_NB'!AC2159))</f>
        <v>0</v>
      </c>
      <c r="J2153" s="282"/>
      <c r="K2153" s="282"/>
      <c r="L2153" s="282"/>
      <c r="M2153" s="282"/>
      <c r="N2153" s="282"/>
      <c r="O2153" s="282"/>
      <c r="P2153" s="52">
        <f t="shared" si="582"/>
        <v>0</v>
      </c>
      <c r="Q2153" s="60"/>
      <c r="R2153" s="53">
        <f t="shared" si="588"/>
        <v>0</v>
      </c>
      <c r="S2153" s="59"/>
      <c r="T2153" s="61"/>
      <c r="U2153" s="342" t="str">
        <f t="shared" si="592"/>
        <v>k.A.</v>
      </c>
      <c r="V2153" s="343" t="str">
        <f t="shared" si="589"/>
        <v>k.A.</v>
      </c>
      <c r="W2153" s="343" t="str">
        <f>IFERROR(IF(OR($D2153="",$E2153=0,con_Ende=0),"k.A.",IF(VLOOKUP($D2153,rng_ND,5,0)="Nein",VLOOKUP($D2153,rng_ND,2,FALSE),MIN(VLOOKUP($D2153,rng_ND,2,FALSE),A_Stammdaten!$B$19-D_SAV!$E2153+1))),"k.A.")</f>
        <v>k.A.</v>
      </c>
      <c r="X2153" s="343" t="str">
        <f t="shared" si="590"/>
        <v>k.A.</v>
      </c>
      <c r="Y2153" s="62"/>
      <c r="Z2153" s="48">
        <f t="shared" si="591"/>
        <v>0</v>
      </c>
      <c r="AA2153" s="457"/>
      <c r="AB2153" s="55">
        <f t="shared" si="583"/>
        <v>0</v>
      </c>
      <c r="AC2153" s="55">
        <f>IF(A_Stammdaten!$B$25="ja",D_SAV!AA2153,D_SAV!AB2153)</f>
        <v>0</v>
      </c>
      <c r="AD2153" s="478">
        <f>IF(AC2153=0,0,IF(U2153-(con_EOGJahr-D_SAV!E2153)&lt;=0,AC2153,AC2153/V2153))</f>
        <v>0</v>
      </c>
      <c r="AE2153" s="478">
        <f>IFERROR(IF(AND(VLOOKUP(D2153,rng_ND,5,FALSE)="Ja",D_SAV!T2153="degressiv"),D_SAV!AC2153*Y2153/100,0),0)</f>
        <v>0</v>
      </c>
      <c r="AF2153" s="55">
        <f>IFERROR(IF(VLOOKUP(D2153,rng_ND,5,FALSE)="Ja",MAX(D_SAV!AD2153:AE2153),D_SAV!AD2153),0)</f>
        <v>0</v>
      </c>
      <c r="AG2153" s="55">
        <f t="shared" si="584"/>
        <v>0</v>
      </c>
      <c r="AH2153" s="55">
        <f t="shared" si="585"/>
        <v>0</v>
      </c>
      <c r="AI2153" s="55">
        <f t="shared" si="586"/>
        <v>0</v>
      </c>
      <c r="AJ2153" s="55">
        <f t="shared" si="587"/>
        <v>0</v>
      </c>
      <c r="AK2153" s="55">
        <f t="shared" si="578"/>
        <v>0</v>
      </c>
      <c r="AL2153" s="55">
        <f t="shared" si="579"/>
        <v>0</v>
      </c>
      <c r="AM2153" s="55">
        <f t="shared" si="580"/>
        <v>0</v>
      </c>
    </row>
    <row r="2154" spans="1:39" x14ac:dyDescent="0.25">
      <c r="A2154" s="47">
        <v>2150</v>
      </c>
      <c r="B2154" s="358" t="str">
        <f>IF(AND(E2154&lt;&gt;0,D2154&lt;&gt;0,F2154&lt;&gt;0),IF(C2154&lt;&gt;0,CONCATENATE(C2154,"-AGr",VLOOKUP(D2154,Listen!$A$2:$G$45,7,FALSE),"-",E2154,"-",F2154,),CONCATENATE("AGr",VLOOKUP(D2154,Listen!$A$2:$G$45,7,FALSE),"-",E2154,"-",F2154)),"keine vollständige ID")</f>
        <v>keine vollständige ID</v>
      </c>
      <c r="C2154" s="359">
        <f>'[2]III_SAV-Details_NB'!B2160</f>
        <v>0</v>
      </c>
      <c r="D2154" s="359">
        <f>'[2]III_SAV-Details_NB'!C2160</f>
        <v>0</v>
      </c>
      <c r="E2154" s="359">
        <f>'[2]III_SAV-Details_NB'!D2160</f>
        <v>0</v>
      </c>
      <c r="F2154" s="490"/>
      <c r="G2154" s="281">
        <f>'[2]III_SAV-Details_NB'!X2160</f>
        <v>0</v>
      </c>
      <c r="H2154" s="281">
        <f t="shared" si="581"/>
        <v>0</v>
      </c>
      <c r="I2154" s="281">
        <f>IF(con_EOGJahr=2025,'[2]III_SAV-Details_NB'!AA2160,IF(con_EOGJahr=2026,'[2]III_SAV-Details_NB'!AB2160,'[2]III_SAV-Details_NB'!AC2160))</f>
        <v>0</v>
      </c>
      <c r="J2154" s="282"/>
      <c r="K2154" s="282"/>
      <c r="L2154" s="282"/>
      <c r="M2154" s="282"/>
      <c r="N2154" s="282"/>
      <c r="O2154" s="282"/>
      <c r="P2154" s="52">
        <f t="shared" si="582"/>
        <v>0</v>
      </c>
      <c r="Q2154" s="60"/>
      <c r="R2154" s="53">
        <f t="shared" si="588"/>
        <v>0</v>
      </c>
      <c r="S2154" s="59"/>
      <c r="T2154" s="61"/>
      <c r="U2154" s="342" t="str">
        <f t="shared" si="592"/>
        <v>k.A.</v>
      </c>
      <c r="V2154" s="343" t="str">
        <f t="shared" si="589"/>
        <v>k.A.</v>
      </c>
      <c r="W2154" s="343" t="str">
        <f>IFERROR(IF(OR($D2154="",$E2154=0,con_Ende=0),"k.A.",IF(VLOOKUP($D2154,rng_ND,5,0)="Nein",VLOOKUP($D2154,rng_ND,2,FALSE),MIN(VLOOKUP($D2154,rng_ND,2,FALSE),A_Stammdaten!$B$19-D_SAV!$E2154+1))),"k.A.")</f>
        <v>k.A.</v>
      </c>
      <c r="X2154" s="343" t="str">
        <f t="shared" si="590"/>
        <v>k.A.</v>
      </c>
      <c r="Y2154" s="62"/>
      <c r="Z2154" s="48">
        <f t="shared" si="591"/>
        <v>0</v>
      </c>
      <c r="AA2154" s="457"/>
      <c r="AB2154" s="55">
        <f t="shared" si="583"/>
        <v>0</v>
      </c>
      <c r="AC2154" s="55">
        <f>IF(A_Stammdaten!$B$25="ja",D_SAV!AA2154,D_SAV!AB2154)</f>
        <v>0</v>
      </c>
      <c r="AD2154" s="478">
        <f>IF(AC2154=0,0,IF(U2154-(con_EOGJahr-D_SAV!E2154)&lt;=0,AC2154,AC2154/V2154))</f>
        <v>0</v>
      </c>
      <c r="AE2154" s="478">
        <f>IFERROR(IF(AND(VLOOKUP(D2154,rng_ND,5,FALSE)="Ja",D_SAV!T2154="degressiv"),D_SAV!AC2154*Y2154/100,0),0)</f>
        <v>0</v>
      </c>
      <c r="AF2154" s="55">
        <f>IFERROR(IF(VLOOKUP(D2154,rng_ND,5,FALSE)="Ja",MAX(D_SAV!AD2154:AE2154),D_SAV!AD2154),0)</f>
        <v>0</v>
      </c>
      <c r="AG2154" s="55">
        <f t="shared" si="584"/>
        <v>0</v>
      </c>
      <c r="AH2154" s="55">
        <f t="shared" si="585"/>
        <v>0</v>
      </c>
      <c r="AI2154" s="55">
        <f t="shared" si="586"/>
        <v>0</v>
      </c>
      <c r="AJ2154" s="55">
        <f t="shared" si="587"/>
        <v>0</v>
      </c>
      <c r="AK2154" s="55">
        <f t="shared" si="578"/>
        <v>0</v>
      </c>
      <c r="AL2154" s="55">
        <f t="shared" si="579"/>
        <v>0</v>
      </c>
      <c r="AM2154" s="55">
        <f t="shared" si="580"/>
        <v>0</v>
      </c>
    </row>
    <row r="2155" spans="1:39" x14ac:dyDescent="0.25">
      <c r="A2155" s="47">
        <v>2151</v>
      </c>
      <c r="B2155" s="358" t="str">
        <f>IF(AND(E2155&lt;&gt;0,D2155&lt;&gt;0,F2155&lt;&gt;0),IF(C2155&lt;&gt;0,CONCATENATE(C2155,"-AGr",VLOOKUP(D2155,Listen!$A$2:$G$45,7,FALSE),"-",E2155,"-",F2155,),CONCATENATE("AGr",VLOOKUP(D2155,Listen!$A$2:$G$45,7,FALSE),"-",E2155,"-",F2155)),"keine vollständige ID")</f>
        <v>keine vollständige ID</v>
      </c>
      <c r="C2155" s="359">
        <f>'[2]III_SAV-Details_NB'!B2161</f>
        <v>0</v>
      </c>
      <c r="D2155" s="359">
        <f>'[2]III_SAV-Details_NB'!C2161</f>
        <v>0</v>
      </c>
      <c r="E2155" s="359">
        <f>'[2]III_SAV-Details_NB'!D2161</f>
        <v>0</v>
      </c>
      <c r="F2155" s="490"/>
      <c r="G2155" s="281">
        <f>'[2]III_SAV-Details_NB'!X2161</f>
        <v>0</v>
      </c>
      <c r="H2155" s="281">
        <f t="shared" si="581"/>
        <v>0</v>
      </c>
      <c r="I2155" s="281">
        <f>IF(con_EOGJahr=2025,'[2]III_SAV-Details_NB'!AA2161,IF(con_EOGJahr=2026,'[2]III_SAV-Details_NB'!AB2161,'[2]III_SAV-Details_NB'!AC2161))</f>
        <v>0</v>
      </c>
      <c r="J2155" s="282"/>
      <c r="K2155" s="282"/>
      <c r="L2155" s="282"/>
      <c r="M2155" s="282"/>
      <c r="N2155" s="282"/>
      <c r="O2155" s="282"/>
      <c r="P2155" s="52">
        <f t="shared" si="582"/>
        <v>0</v>
      </c>
      <c r="Q2155" s="60"/>
      <c r="R2155" s="53">
        <f t="shared" si="588"/>
        <v>0</v>
      </c>
      <c r="S2155" s="59"/>
      <c r="T2155" s="61"/>
      <c r="U2155" s="342" t="str">
        <f t="shared" si="592"/>
        <v>k.A.</v>
      </c>
      <c r="V2155" s="343" t="str">
        <f t="shared" si="589"/>
        <v>k.A.</v>
      </c>
      <c r="W2155" s="343" t="str">
        <f>IFERROR(IF(OR($D2155="",$E2155=0,con_Ende=0),"k.A.",IF(VLOOKUP($D2155,rng_ND,5,0)="Nein",VLOOKUP($D2155,rng_ND,2,FALSE),MIN(VLOOKUP($D2155,rng_ND,2,FALSE),A_Stammdaten!$B$19-D_SAV!$E2155+1))),"k.A.")</f>
        <v>k.A.</v>
      </c>
      <c r="X2155" s="343" t="str">
        <f t="shared" si="590"/>
        <v>k.A.</v>
      </c>
      <c r="Y2155" s="62"/>
      <c r="Z2155" s="48">
        <f t="shared" si="591"/>
        <v>0</v>
      </c>
      <c r="AA2155" s="457"/>
      <c r="AB2155" s="55">
        <f t="shared" si="583"/>
        <v>0</v>
      </c>
      <c r="AC2155" s="55">
        <f>IF(A_Stammdaten!$B$25="ja",D_SAV!AA2155,D_SAV!AB2155)</f>
        <v>0</v>
      </c>
      <c r="AD2155" s="478">
        <f>IF(AC2155=0,0,IF(U2155-(con_EOGJahr-D_SAV!E2155)&lt;=0,AC2155,AC2155/V2155))</f>
        <v>0</v>
      </c>
      <c r="AE2155" s="478">
        <f>IFERROR(IF(AND(VLOOKUP(D2155,rng_ND,5,FALSE)="Ja",D_SAV!T2155="degressiv"),D_SAV!AC2155*Y2155/100,0),0)</f>
        <v>0</v>
      </c>
      <c r="AF2155" s="55">
        <f>IFERROR(IF(VLOOKUP(D2155,rng_ND,5,FALSE)="Ja",MAX(D_SAV!AD2155:AE2155),D_SAV!AD2155),0)</f>
        <v>0</v>
      </c>
      <c r="AG2155" s="55">
        <f t="shared" si="584"/>
        <v>0</v>
      </c>
      <c r="AH2155" s="55">
        <f t="shared" si="585"/>
        <v>0</v>
      </c>
      <c r="AI2155" s="55">
        <f t="shared" si="586"/>
        <v>0</v>
      </c>
      <c r="AJ2155" s="55">
        <f t="shared" si="587"/>
        <v>0</v>
      </c>
      <c r="AK2155" s="55">
        <f t="shared" si="578"/>
        <v>0</v>
      </c>
      <c r="AL2155" s="55">
        <f t="shared" si="579"/>
        <v>0</v>
      </c>
      <c r="AM2155" s="55">
        <f t="shared" si="580"/>
        <v>0</v>
      </c>
    </row>
    <row r="2156" spans="1:39" x14ac:dyDescent="0.25">
      <c r="A2156" s="47">
        <v>2152</v>
      </c>
      <c r="B2156" s="358" t="str">
        <f>IF(AND(E2156&lt;&gt;0,D2156&lt;&gt;0,F2156&lt;&gt;0),IF(C2156&lt;&gt;0,CONCATENATE(C2156,"-AGr",VLOOKUP(D2156,Listen!$A$2:$G$45,7,FALSE),"-",E2156,"-",F2156,),CONCATENATE("AGr",VLOOKUP(D2156,Listen!$A$2:$G$45,7,FALSE),"-",E2156,"-",F2156)),"keine vollständige ID")</f>
        <v>keine vollständige ID</v>
      </c>
      <c r="C2156" s="359">
        <f>'[2]III_SAV-Details_NB'!B2162</f>
        <v>0</v>
      </c>
      <c r="D2156" s="359">
        <f>'[2]III_SAV-Details_NB'!C2162</f>
        <v>0</v>
      </c>
      <c r="E2156" s="359">
        <f>'[2]III_SAV-Details_NB'!D2162</f>
        <v>0</v>
      </c>
      <c r="F2156" s="490"/>
      <c r="G2156" s="281">
        <f>'[2]III_SAV-Details_NB'!X2162</f>
        <v>0</v>
      </c>
      <c r="H2156" s="281">
        <f t="shared" si="581"/>
        <v>0</v>
      </c>
      <c r="I2156" s="281">
        <f>IF(con_EOGJahr=2025,'[2]III_SAV-Details_NB'!AA2162,IF(con_EOGJahr=2026,'[2]III_SAV-Details_NB'!AB2162,'[2]III_SAV-Details_NB'!AC2162))</f>
        <v>0</v>
      </c>
      <c r="J2156" s="282"/>
      <c r="K2156" s="282"/>
      <c r="L2156" s="282"/>
      <c r="M2156" s="282"/>
      <c r="N2156" s="282"/>
      <c r="O2156" s="282"/>
      <c r="P2156" s="52">
        <f t="shared" si="582"/>
        <v>0</v>
      </c>
      <c r="Q2156" s="60"/>
      <c r="R2156" s="53">
        <f t="shared" si="588"/>
        <v>0</v>
      </c>
      <c r="S2156" s="59"/>
      <c r="T2156" s="61"/>
      <c r="U2156" s="342" t="str">
        <f t="shared" si="592"/>
        <v>k.A.</v>
      </c>
      <c r="V2156" s="343" t="str">
        <f t="shared" si="589"/>
        <v>k.A.</v>
      </c>
      <c r="W2156" s="343" t="str">
        <f>IFERROR(IF(OR($D2156="",$E2156=0,con_Ende=0),"k.A.",IF(VLOOKUP($D2156,rng_ND,5,0)="Nein",VLOOKUP($D2156,rng_ND,2,FALSE),MIN(VLOOKUP($D2156,rng_ND,2,FALSE),A_Stammdaten!$B$19-D_SAV!$E2156+1))),"k.A.")</f>
        <v>k.A.</v>
      </c>
      <c r="X2156" s="343" t="str">
        <f t="shared" si="590"/>
        <v>k.A.</v>
      </c>
      <c r="Y2156" s="62"/>
      <c r="Z2156" s="48">
        <f t="shared" si="591"/>
        <v>0</v>
      </c>
      <c r="AA2156" s="457"/>
      <c r="AB2156" s="55">
        <f t="shared" si="583"/>
        <v>0</v>
      </c>
      <c r="AC2156" s="55">
        <f>IF(A_Stammdaten!$B$25="ja",D_SAV!AA2156,D_SAV!AB2156)</f>
        <v>0</v>
      </c>
      <c r="AD2156" s="478">
        <f>IF(AC2156=0,0,IF(U2156-(con_EOGJahr-D_SAV!E2156)&lt;=0,AC2156,AC2156/V2156))</f>
        <v>0</v>
      </c>
      <c r="AE2156" s="478">
        <f>IFERROR(IF(AND(VLOOKUP(D2156,rng_ND,5,FALSE)="Ja",D_SAV!T2156="degressiv"),D_SAV!AC2156*Y2156/100,0),0)</f>
        <v>0</v>
      </c>
      <c r="AF2156" s="55">
        <f>IFERROR(IF(VLOOKUP(D2156,rng_ND,5,FALSE)="Ja",MAX(D_SAV!AD2156:AE2156),D_SAV!AD2156),0)</f>
        <v>0</v>
      </c>
      <c r="AG2156" s="55">
        <f t="shared" si="584"/>
        <v>0</v>
      </c>
      <c r="AH2156" s="55">
        <f t="shared" si="585"/>
        <v>0</v>
      </c>
      <c r="AI2156" s="55">
        <f t="shared" si="586"/>
        <v>0</v>
      </c>
      <c r="AJ2156" s="55">
        <f t="shared" si="587"/>
        <v>0</v>
      </c>
      <c r="AK2156" s="55">
        <f t="shared" si="578"/>
        <v>0</v>
      </c>
      <c r="AL2156" s="55">
        <f t="shared" si="579"/>
        <v>0</v>
      </c>
      <c r="AM2156" s="55">
        <f t="shared" si="580"/>
        <v>0</v>
      </c>
    </row>
    <row r="2157" spans="1:39" x14ac:dyDescent="0.25">
      <c r="A2157" s="47">
        <v>2153</v>
      </c>
      <c r="B2157" s="358" t="str">
        <f>IF(AND(E2157&lt;&gt;0,D2157&lt;&gt;0,F2157&lt;&gt;0),IF(C2157&lt;&gt;0,CONCATENATE(C2157,"-AGr",VLOOKUP(D2157,Listen!$A$2:$G$45,7,FALSE),"-",E2157,"-",F2157,),CONCATENATE("AGr",VLOOKUP(D2157,Listen!$A$2:$G$45,7,FALSE),"-",E2157,"-",F2157)),"keine vollständige ID")</f>
        <v>keine vollständige ID</v>
      </c>
      <c r="C2157" s="359">
        <f>'[2]III_SAV-Details_NB'!B2163</f>
        <v>0</v>
      </c>
      <c r="D2157" s="359">
        <f>'[2]III_SAV-Details_NB'!C2163</f>
        <v>0</v>
      </c>
      <c r="E2157" s="359">
        <f>'[2]III_SAV-Details_NB'!D2163</f>
        <v>0</v>
      </c>
      <c r="F2157" s="490"/>
      <c r="G2157" s="281">
        <f>'[2]III_SAV-Details_NB'!X2163</f>
        <v>0</v>
      </c>
      <c r="H2157" s="281">
        <f t="shared" si="581"/>
        <v>0</v>
      </c>
      <c r="I2157" s="281">
        <f>IF(con_EOGJahr=2025,'[2]III_SAV-Details_NB'!AA2163,IF(con_EOGJahr=2026,'[2]III_SAV-Details_NB'!AB2163,'[2]III_SAV-Details_NB'!AC2163))</f>
        <v>0</v>
      </c>
      <c r="J2157" s="282"/>
      <c r="K2157" s="282"/>
      <c r="L2157" s="282"/>
      <c r="M2157" s="282"/>
      <c r="N2157" s="282"/>
      <c r="O2157" s="282"/>
      <c r="P2157" s="52">
        <f t="shared" si="582"/>
        <v>0</v>
      </c>
      <c r="Q2157" s="60"/>
      <c r="R2157" s="53">
        <f t="shared" si="588"/>
        <v>0</v>
      </c>
      <c r="S2157" s="59"/>
      <c r="T2157" s="61"/>
      <c r="U2157" s="342" t="str">
        <f t="shared" si="592"/>
        <v>k.A.</v>
      </c>
      <c r="V2157" s="343" t="str">
        <f t="shared" si="589"/>
        <v>k.A.</v>
      </c>
      <c r="W2157" s="343" t="str">
        <f>IFERROR(IF(OR($D2157="",$E2157=0,con_Ende=0),"k.A.",IF(VLOOKUP($D2157,rng_ND,5,0)="Nein",VLOOKUP($D2157,rng_ND,2,FALSE),MIN(VLOOKUP($D2157,rng_ND,2,FALSE),A_Stammdaten!$B$19-D_SAV!$E2157+1))),"k.A.")</f>
        <v>k.A.</v>
      </c>
      <c r="X2157" s="343" t="str">
        <f t="shared" si="590"/>
        <v>k.A.</v>
      </c>
      <c r="Y2157" s="62"/>
      <c r="Z2157" s="48">
        <f t="shared" si="591"/>
        <v>0</v>
      </c>
      <c r="AA2157" s="457"/>
      <c r="AB2157" s="55">
        <f t="shared" si="583"/>
        <v>0</v>
      </c>
      <c r="AC2157" s="55">
        <f>IF(A_Stammdaten!$B$25="ja",D_SAV!AA2157,D_SAV!AB2157)</f>
        <v>0</v>
      </c>
      <c r="AD2157" s="478">
        <f>IF(AC2157=0,0,IF(U2157-(con_EOGJahr-D_SAV!E2157)&lt;=0,AC2157,AC2157/V2157))</f>
        <v>0</v>
      </c>
      <c r="AE2157" s="478">
        <f>IFERROR(IF(AND(VLOOKUP(D2157,rng_ND,5,FALSE)="Ja",D_SAV!T2157="degressiv"),D_SAV!AC2157*Y2157/100,0),0)</f>
        <v>0</v>
      </c>
      <c r="AF2157" s="55">
        <f>IFERROR(IF(VLOOKUP(D2157,rng_ND,5,FALSE)="Ja",MAX(D_SAV!AD2157:AE2157),D_SAV!AD2157),0)</f>
        <v>0</v>
      </c>
      <c r="AG2157" s="55">
        <f t="shared" si="584"/>
        <v>0</v>
      </c>
      <c r="AH2157" s="55">
        <f t="shared" si="585"/>
        <v>0</v>
      </c>
      <c r="AI2157" s="55">
        <f t="shared" si="586"/>
        <v>0</v>
      </c>
      <c r="AJ2157" s="55">
        <f t="shared" si="587"/>
        <v>0</v>
      </c>
      <c r="AK2157" s="55">
        <f t="shared" si="578"/>
        <v>0</v>
      </c>
      <c r="AL2157" s="55">
        <f t="shared" si="579"/>
        <v>0</v>
      </c>
      <c r="AM2157" s="55">
        <f t="shared" si="580"/>
        <v>0</v>
      </c>
    </row>
    <row r="2158" spans="1:39" x14ac:dyDescent="0.25">
      <c r="A2158" s="47">
        <v>2154</v>
      </c>
      <c r="B2158" s="358" t="str">
        <f>IF(AND(E2158&lt;&gt;0,D2158&lt;&gt;0,F2158&lt;&gt;0),IF(C2158&lt;&gt;0,CONCATENATE(C2158,"-AGr",VLOOKUP(D2158,Listen!$A$2:$G$45,7,FALSE),"-",E2158,"-",F2158,),CONCATENATE("AGr",VLOOKUP(D2158,Listen!$A$2:$G$45,7,FALSE),"-",E2158,"-",F2158)),"keine vollständige ID")</f>
        <v>keine vollständige ID</v>
      </c>
      <c r="C2158" s="359">
        <f>'[2]III_SAV-Details_NB'!B2164</f>
        <v>0</v>
      </c>
      <c r="D2158" s="359">
        <f>'[2]III_SAV-Details_NB'!C2164</f>
        <v>0</v>
      </c>
      <c r="E2158" s="359">
        <f>'[2]III_SAV-Details_NB'!D2164</f>
        <v>0</v>
      </c>
      <c r="F2158" s="490"/>
      <c r="G2158" s="281">
        <f>'[2]III_SAV-Details_NB'!X2164</f>
        <v>0</v>
      </c>
      <c r="H2158" s="281">
        <f t="shared" si="581"/>
        <v>0</v>
      </c>
      <c r="I2158" s="281">
        <f>IF(con_EOGJahr=2025,'[2]III_SAV-Details_NB'!AA2164,IF(con_EOGJahr=2026,'[2]III_SAV-Details_NB'!AB2164,'[2]III_SAV-Details_NB'!AC2164))</f>
        <v>0</v>
      </c>
      <c r="J2158" s="282"/>
      <c r="K2158" s="282"/>
      <c r="L2158" s="282"/>
      <c r="M2158" s="282"/>
      <c r="N2158" s="282"/>
      <c r="O2158" s="282"/>
      <c r="P2158" s="52">
        <f t="shared" si="582"/>
        <v>0</v>
      </c>
      <c r="Q2158" s="60"/>
      <c r="R2158" s="53">
        <f t="shared" si="588"/>
        <v>0</v>
      </c>
      <c r="S2158" s="59"/>
      <c r="T2158" s="61"/>
      <c r="U2158" s="342" t="str">
        <f t="shared" si="592"/>
        <v>k.A.</v>
      </c>
      <c r="V2158" s="343" t="str">
        <f t="shared" si="589"/>
        <v>k.A.</v>
      </c>
      <c r="W2158" s="343" t="str">
        <f>IFERROR(IF(OR($D2158="",$E2158=0,con_Ende=0),"k.A.",IF(VLOOKUP($D2158,rng_ND,5,0)="Nein",VLOOKUP($D2158,rng_ND,2,FALSE),MIN(VLOOKUP($D2158,rng_ND,2,FALSE),A_Stammdaten!$B$19-D_SAV!$E2158+1))),"k.A.")</f>
        <v>k.A.</v>
      </c>
      <c r="X2158" s="343" t="str">
        <f t="shared" si="590"/>
        <v>k.A.</v>
      </c>
      <c r="Y2158" s="62"/>
      <c r="Z2158" s="48">
        <f t="shared" si="591"/>
        <v>0</v>
      </c>
      <c r="AA2158" s="457"/>
      <c r="AB2158" s="55">
        <f t="shared" si="583"/>
        <v>0</v>
      </c>
      <c r="AC2158" s="55">
        <f>IF(A_Stammdaten!$B$25="ja",D_SAV!AA2158,D_SAV!AB2158)</f>
        <v>0</v>
      </c>
      <c r="AD2158" s="478">
        <f>IF(AC2158=0,0,IF(U2158-(con_EOGJahr-D_SAV!E2158)&lt;=0,AC2158,AC2158/V2158))</f>
        <v>0</v>
      </c>
      <c r="AE2158" s="478">
        <f>IFERROR(IF(AND(VLOOKUP(D2158,rng_ND,5,FALSE)="Ja",D_SAV!T2158="degressiv"),D_SAV!AC2158*Y2158/100,0),0)</f>
        <v>0</v>
      </c>
      <c r="AF2158" s="55">
        <f>IFERROR(IF(VLOOKUP(D2158,rng_ND,5,FALSE)="Ja",MAX(D_SAV!AD2158:AE2158),D_SAV!AD2158),0)</f>
        <v>0</v>
      </c>
      <c r="AG2158" s="55">
        <f t="shared" si="584"/>
        <v>0</v>
      </c>
      <c r="AH2158" s="55">
        <f t="shared" si="585"/>
        <v>0</v>
      </c>
      <c r="AI2158" s="55">
        <f t="shared" si="586"/>
        <v>0</v>
      </c>
      <c r="AJ2158" s="55">
        <f t="shared" si="587"/>
        <v>0</v>
      </c>
      <c r="AK2158" s="55">
        <f t="shared" si="578"/>
        <v>0</v>
      </c>
      <c r="AL2158" s="55">
        <f t="shared" si="579"/>
        <v>0</v>
      </c>
      <c r="AM2158" s="55">
        <f t="shared" si="580"/>
        <v>0</v>
      </c>
    </row>
    <row r="2159" spans="1:39" x14ac:dyDescent="0.25">
      <c r="A2159" s="47">
        <v>2155</v>
      </c>
      <c r="B2159" s="358" t="str">
        <f>IF(AND(E2159&lt;&gt;0,D2159&lt;&gt;0,F2159&lt;&gt;0),IF(C2159&lt;&gt;0,CONCATENATE(C2159,"-AGr",VLOOKUP(D2159,Listen!$A$2:$G$45,7,FALSE),"-",E2159,"-",F2159,),CONCATENATE("AGr",VLOOKUP(D2159,Listen!$A$2:$G$45,7,FALSE),"-",E2159,"-",F2159)),"keine vollständige ID")</f>
        <v>keine vollständige ID</v>
      </c>
      <c r="C2159" s="359">
        <f>'[2]III_SAV-Details_NB'!B2165</f>
        <v>0</v>
      </c>
      <c r="D2159" s="359">
        <f>'[2]III_SAV-Details_NB'!C2165</f>
        <v>0</v>
      </c>
      <c r="E2159" s="359">
        <f>'[2]III_SAV-Details_NB'!D2165</f>
        <v>0</v>
      </c>
      <c r="F2159" s="490"/>
      <c r="G2159" s="281">
        <f>'[2]III_SAV-Details_NB'!X2165</f>
        <v>0</v>
      </c>
      <c r="H2159" s="281">
        <f t="shared" si="581"/>
        <v>0</v>
      </c>
      <c r="I2159" s="281">
        <f>IF(con_EOGJahr=2025,'[2]III_SAV-Details_NB'!AA2165,IF(con_EOGJahr=2026,'[2]III_SAV-Details_NB'!AB2165,'[2]III_SAV-Details_NB'!AC2165))</f>
        <v>0</v>
      </c>
      <c r="J2159" s="282"/>
      <c r="K2159" s="282"/>
      <c r="L2159" s="282"/>
      <c r="M2159" s="282"/>
      <c r="N2159" s="282"/>
      <c r="O2159" s="282"/>
      <c r="P2159" s="52">
        <f t="shared" si="582"/>
        <v>0</v>
      </c>
      <c r="Q2159" s="60"/>
      <c r="R2159" s="53">
        <f t="shared" si="588"/>
        <v>0</v>
      </c>
      <c r="S2159" s="59"/>
      <c r="T2159" s="61"/>
      <c r="U2159" s="342" t="str">
        <f t="shared" si="592"/>
        <v>k.A.</v>
      </c>
      <c r="V2159" s="343" t="str">
        <f t="shared" si="589"/>
        <v>k.A.</v>
      </c>
      <c r="W2159" s="343" t="str">
        <f>IFERROR(IF(OR($D2159="",$E2159=0,con_Ende=0),"k.A.",IF(VLOOKUP($D2159,rng_ND,5,0)="Nein",VLOOKUP($D2159,rng_ND,2,FALSE),MIN(VLOOKUP($D2159,rng_ND,2,FALSE),A_Stammdaten!$B$19-D_SAV!$E2159+1))),"k.A.")</f>
        <v>k.A.</v>
      </c>
      <c r="X2159" s="343" t="str">
        <f t="shared" si="590"/>
        <v>k.A.</v>
      </c>
      <c r="Y2159" s="62"/>
      <c r="Z2159" s="48">
        <f t="shared" si="591"/>
        <v>0</v>
      </c>
      <c r="AA2159" s="457"/>
      <c r="AB2159" s="55">
        <f t="shared" si="583"/>
        <v>0</v>
      </c>
      <c r="AC2159" s="55">
        <f>IF(A_Stammdaten!$B$25="ja",D_SAV!AA2159,D_SAV!AB2159)</f>
        <v>0</v>
      </c>
      <c r="AD2159" s="478">
        <f>IF(AC2159=0,0,IF(U2159-(con_EOGJahr-D_SAV!E2159)&lt;=0,AC2159,AC2159/V2159))</f>
        <v>0</v>
      </c>
      <c r="AE2159" s="478">
        <f>IFERROR(IF(AND(VLOOKUP(D2159,rng_ND,5,FALSE)="Ja",D_SAV!T2159="degressiv"),D_SAV!AC2159*Y2159/100,0),0)</f>
        <v>0</v>
      </c>
      <c r="AF2159" s="55">
        <f>IFERROR(IF(VLOOKUP(D2159,rng_ND,5,FALSE)="Ja",MAX(D_SAV!AD2159:AE2159),D_SAV!AD2159),0)</f>
        <v>0</v>
      </c>
      <c r="AG2159" s="55">
        <f t="shared" si="584"/>
        <v>0</v>
      </c>
      <c r="AH2159" s="55">
        <f t="shared" si="585"/>
        <v>0</v>
      </c>
      <c r="AI2159" s="55">
        <f t="shared" si="586"/>
        <v>0</v>
      </c>
      <c r="AJ2159" s="55">
        <f t="shared" si="587"/>
        <v>0</v>
      </c>
      <c r="AK2159" s="55">
        <f t="shared" si="578"/>
        <v>0</v>
      </c>
      <c r="AL2159" s="55">
        <f t="shared" si="579"/>
        <v>0</v>
      </c>
      <c r="AM2159" s="55">
        <f t="shared" si="580"/>
        <v>0</v>
      </c>
    </row>
    <row r="2160" spans="1:39" x14ac:dyDescent="0.25">
      <c r="A2160" s="47">
        <v>2156</v>
      </c>
      <c r="B2160" s="358" t="str">
        <f>IF(AND(E2160&lt;&gt;0,D2160&lt;&gt;0,F2160&lt;&gt;0),IF(C2160&lt;&gt;0,CONCATENATE(C2160,"-AGr",VLOOKUP(D2160,Listen!$A$2:$G$45,7,FALSE),"-",E2160,"-",F2160,),CONCATENATE("AGr",VLOOKUP(D2160,Listen!$A$2:$G$45,7,FALSE),"-",E2160,"-",F2160)),"keine vollständige ID")</f>
        <v>keine vollständige ID</v>
      </c>
      <c r="C2160" s="359">
        <f>'[2]III_SAV-Details_NB'!B2166</f>
        <v>0</v>
      </c>
      <c r="D2160" s="359">
        <f>'[2]III_SAV-Details_NB'!C2166</f>
        <v>0</v>
      </c>
      <c r="E2160" s="359">
        <f>'[2]III_SAV-Details_NB'!D2166</f>
        <v>0</v>
      </c>
      <c r="F2160" s="490"/>
      <c r="G2160" s="281">
        <f>'[2]III_SAV-Details_NB'!X2166</f>
        <v>0</v>
      </c>
      <c r="H2160" s="281">
        <f t="shared" si="581"/>
        <v>0</v>
      </c>
      <c r="I2160" s="281">
        <f>IF(con_EOGJahr=2025,'[2]III_SAV-Details_NB'!AA2166,IF(con_EOGJahr=2026,'[2]III_SAV-Details_NB'!AB2166,'[2]III_SAV-Details_NB'!AC2166))</f>
        <v>0</v>
      </c>
      <c r="J2160" s="282"/>
      <c r="K2160" s="282"/>
      <c r="L2160" s="282"/>
      <c r="M2160" s="282"/>
      <c r="N2160" s="282"/>
      <c r="O2160" s="282"/>
      <c r="P2160" s="52">
        <f t="shared" si="582"/>
        <v>0</v>
      </c>
      <c r="Q2160" s="60"/>
      <c r="R2160" s="53">
        <f t="shared" si="588"/>
        <v>0</v>
      </c>
      <c r="S2160" s="59"/>
      <c r="T2160" s="61"/>
      <c r="U2160" s="342" t="str">
        <f t="shared" si="592"/>
        <v>k.A.</v>
      </c>
      <c r="V2160" s="343" t="str">
        <f t="shared" si="589"/>
        <v>k.A.</v>
      </c>
      <c r="W2160" s="343" t="str">
        <f>IFERROR(IF(OR($D2160="",$E2160=0,con_Ende=0),"k.A.",IF(VLOOKUP($D2160,rng_ND,5,0)="Nein",VLOOKUP($D2160,rng_ND,2,FALSE),MIN(VLOOKUP($D2160,rng_ND,2,FALSE),A_Stammdaten!$B$19-D_SAV!$E2160+1))),"k.A.")</f>
        <v>k.A.</v>
      </c>
      <c r="X2160" s="343" t="str">
        <f t="shared" si="590"/>
        <v>k.A.</v>
      </c>
      <c r="Y2160" s="62"/>
      <c r="Z2160" s="48">
        <f t="shared" si="591"/>
        <v>0</v>
      </c>
      <c r="AA2160" s="457"/>
      <c r="AB2160" s="55">
        <f t="shared" si="583"/>
        <v>0</v>
      </c>
      <c r="AC2160" s="55">
        <f>IF(A_Stammdaten!$B$25="ja",D_SAV!AA2160,D_SAV!AB2160)</f>
        <v>0</v>
      </c>
      <c r="AD2160" s="478">
        <f>IF(AC2160=0,0,IF(U2160-(con_EOGJahr-D_SAV!E2160)&lt;=0,AC2160,AC2160/V2160))</f>
        <v>0</v>
      </c>
      <c r="AE2160" s="478">
        <f>IFERROR(IF(AND(VLOOKUP(D2160,rng_ND,5,FALSE)="Ja",D_SAV!T2160="degressiv"),D_SAV!AC2160*Y2160/100,0),0)</f>
        <v>0</v>
      </c>
      <c r="AF2160" s="55">
        <f>IFERROR(IF(VLOOKUP(D2160,rng_ND,5,FALSE)="Ja",MAX(D_SAV!AD2160:AE2160),D_SAV!AD2160),0)</f>
        <v>0</v>
      </c>
      <c r="AG2160" s="55">
        <f t="shared" si="584"/>
        <v>0</v>
      </c>
      <c r="AH2160" s="55">
        <f t="shared" si="585"/>
        <v>0</v>
      </c>
      <c r="AI2160" s="55">
        <f t="shared" si="586"/>
        <v>0</v>
      </c>
      <c r="AJ2160" s="55">
        <f t="shared" si="587"/>
        <v>0</v>
      </c>
      <c r="AK2160" s="55">
        <f t="shared" si="578"/>
        <v>0</v>
      </c>
      <c r="AL2160" s="55">
        <f t="shared" si="579"/>
        <v>0</v>
      </c>
      <c r="AM2160" s="55">
        <f t="shared" si="580"/>
        <v>0</v>
      </c>
    </row>
    <row r="2161" spans="1:39" x14ac:dyDescent="0.25">
      <c r="A2161" s="47">
        <v>2157</v>
      </c>
      <c r="B2161" s="358" t="str">
        <f>IF(AND(E2161&lt;&gt;0,D2161&lt;&gt;0,F2161&lt;&gt;0),IF(C2161&lt;&gt;0,CONCATENATE(C2161,"-AGr",VLOOKUP(D2161,Listen!$A$2:$G$45,7,FALSE),"-",E2161,"-",F2161,),CONCATENATE("AGr",VLOOKUP(D2161,Listen!$A$2:$G$45,7,FALSE),"-",E2161,"-",F2161)),"keine vollständige ID")</f>
        <v>keine vollständige ID</v>
      </c>
      <c r="C2161" s="359">
        <f>'[2]III_SAV-Details_NB'!B2167</f>
        <v>0</v>
      </c>
      <c r="D2161" s="359">
        <f>'[2]III_SAV-Details_NB'!C2167</f>
        <v>0</v>
      </c>
      <c r="E2161" s="359">
        <f>'[2]III_SAV-Details_NB'!D2167</f>
        <v>0</v>
      </c>
      <c r="F2161" s="490"/>
      <c r="G2161" s="281">
        <f>'[2]III_SAV-Details_NB'!X2167</f>
        <v>0</v>
      </c>
      <c r="H2161" s="281">
        <f t="shared" si="581"/>
        <v>0</v>
      </c>
      <c r="I2161" s="281">
        <f>IF(con_EOGJahr=2025,'[2]III_SAV-Details_NB'!AA2167,IF(con_EOGJahr=2026,'[2]III_SAV-Details_NB'!AB2167,'[2]III_SAV-Details_NB'!AC2167))</f>
        <v>0</v>
      </c>
      <c r="J2161" s="282"/>
      <c r="K2161" s="282"/>
      <c r="L2161" s="282"/>
      <c r="M2161" s="282"/>
      <c r="N2161" s="282"/>
      <c r="O2161" s="282"/>
      <c r="P2161" s="52">
        <f t="shared" si="582"/>
        <v>0</v>
      </c>
      <c r="Q2161" s="60"/>
      <c r="R2161" s="53">
        <f t="shared" si="588"/>
        <v>0</v>
      </c>
      <c r="S2161" s="59"/>
      <c r="T2161" s="61"/>
      <c r="U2161" s="342" t="str">
        <f t="shared" si="592"/>
        <v>k.A.</v>
      </c>
      <c r="V2161" s="343" t="str">
        <f t="shared" si="589"/>
        <v>k.A.</v>
      </c>
      <c r="W2161" s="343" t="str">
        <f>IFERROR(IF(OR($D2161="",$E2161=0,con_Ende=0),"k.A.",IF(VLOOKUP($D2161,rng_ND,5,0)="Nein",VLOOKUP($D2161,rng_ND,2,FALSE),MIN(VLOOKUP($D2161,rng_ND,2,FALSE),A_Stammdaten!$B$19-D_SAV!$E2161+1))),"k.A.")</f>
        <v>k.A.</v>
      </c>
      <c r="X2161" s="343" t="str">
        <f t="shared" si="590"/>
        <v>k.A.</v>
      </c>
      <c r="Y2161" s="62"/>
      <c r="Z2161" s="48">
        <f t="shared" si="591"/>
        <v>0</v>
      </c>
      <c r="AA2161" s="457"/>
      <c r="AB2161" s="55">
        <f t="shared" si="583"/>
        <v>0</v>
      </c>
      <c r="AC2161" s="55">
        <f>IF(A_Stammdaten!$B$25="ja",D_SAV!AA2161,D_SAV!AB2161)</f>
        <v>0</v>
      </c>
      <c r="AD2161" s="478">
        <f>IF(AC2161=0,0,IF(U2161-(con_EOGJahr-D_SAV!E2161)&lt;=0,AC2161,AC2161/V2161))</f>
        <v>0</v>
      </c>
      <c r="AE2161" s="478">
        <f>IFERROR(IF(AND(VLOOKUP(D2161,rng_ND,5,FALSE)="Ja",D_SAV!T2161="degressiv"),D_SAV!AC2161*Y2161/100,0),0)</f>
        <v>0</v>
      </c>
      <c r="AF2161" s="55">
        <f>IFERROR(IF(VLOOKUP(D2161,rng_ND,5,FALSE)="Ja",MAX(D_SAV!AD2161:AE2161),D_SAV!AD2161),0)</f>
        <v>0</v>
      </c>
      <c r="AG2161" s="55">
        <f t="shared" si="584"/>
        <v>0</v>
      </c>
      <c r="AH2161" s="55">
        <f t="shared" si="585"/>
        <v>0</v>
      </c>
      <c r="AI2161" s="55">
        <f t="shared" si="586"/>
        <v>0</v>
      </c>
      <c r="AJ2161" s="55">
        <f t="shared" si="587"/>
        <v>0</v>
      </c>
      <c r="AK2161" s="55">
        <f t="shared" si="578"/>
        <v>0</v>
      </c>
      <c r="AL2161" s="55">
        <f t="shared" si="579"/>
        <v>0</v>
      </c>
      <c r="AM2161" s="55">
        <f t="shared" si="580"/>
        <v>0</v>
      </c>
    </row>
    <row r="2162" spans="1:39" x14ac:dyDescent="0.25">
      <c r="A2162" s="47">
        <v>2158</v>
      </c>
      <c r="B2162" s="358" t="str">
        <f>IF(AND(E2162&lt;&gt;0,D2162&lt;&gt;0,F2162&lt;&gt;0),IF(C2162&lt;&gt;0,CONCATENATE(C2162,"-AGr",VLOOKUP(D2162,Listen!$A$2:$G$45,7,FALSE),"-",E2162,"-",F2162,),CONCATENATE("AGr",VLOOKUP(D2162,Listen!$A$2:$G$45,7,FALSE),"-",E2162,"-",F2162)),"keine vollständige ID")</f>
        <v>keine vollständige ID</v>
      </c>
      <c r="C2162" s="359">
        <f>'[2]III_SAV-Details_NB'!B2168</f>
        <v>0</v>
      </c>
      <c r="D2162" s="359">
        <f>'[2]III_SAV-Details_NB'!C2168</f>
        <v>0</v>
      </c>
      <c r="E2162" s="359">
        <f>'[2]III_SAV-Details_NB'!D2168</f>
        <v>0</v>
      </c>
      <c r="F2162" s="490"/>
      <c r="G2162" s="281">
        <f>'[2]III_SAV-Details_NB'!X2168</f>
        <v>0</v>
      </c>
      <c r="H2162" s="281">
        <f t="shared" si="581"/>
        <v>0</v>
      </c>
      <c r="I2162" s="281">
        <f>IF(con_EOGJahr=2025,'[2]III_SAV-Details_NB'!AA2168,IF(con_EOGJahr=2026,'[2]III_SAV-Details_NB'!AB2168,'[2]III_SAV-Details_NB'!AC2168))</f>
        <v>0</v>
      </c>
      <c r="J2162" s="282"/>
      <c r="K2162" s="282"/>
      <c r="L2162" s="282"/>
      <c r="M2162" s="282"/>
      <c r="N2162" s="282"/>
      <c r="O2162" s="282"/>
      <c r="P2162" s="52">
        <f t="shared" si="582"/>
        <v>0</v>
      </c>
      <c r="Q2162" s="60"/>
      <c r="R2162" s="53">
        <f t="shared" si="588"/>
        <v>0</v>
      </c>
      <c r="S2162" s="59"/>
      <c r="T2162" s="61"/>
      <c r="U2162" s="342" t="str">
        <f t="shared" si="592"/>
        <v>k.A.</v>
      </c>
      <c r="V2162" s="343" t="str">
        <f t="shared" si="589"/>
        <v>k.A.</v>
      </c>
      <c r="W2162" s="343" t="str">
        <f>IFERROR(IF(OR($D2162="",$E2162=0,con_Ende=0),"k.A.",IF(VLOOKUP($D2162,rng_ND,5,0)="Nein",VLOOKUP($D2162,rng_ND,2,FALSE),MIN(VLOOKUP($D2162,rng_ND,2,FALSE),A_Stammdaten!$B$19-D_SAV!$E2162+1))),"k.A.")</f>
        <v>k.A.</v>
      </c>
      <c r="X2162" s="343" t="str">
        <f t="shared" si="590"/>
        <v>k.A.</v>
      </c>
      <c r="Y2162" s="62"/>
      <c r="Z2162" s="48">
        <f t="shared" si="591"/>
        <v>0</v>
      </c>
      <c r="AA2162" s="457"/>
      <c r="AB2162" s="55">
        <f t="shared" si="583"/>
        <v>0</v>
      </c>
      <c r="AC2162" s="55">
        <f>IF(A_Stammdaten!$B$25="ja",D_SAV!AA2162,D_SAV!AB2162)</f>
        <v>0</v>
      </c>
      <c r="AD2162" s="478">
        <f>IF(AC2162=0,0,IF(U2162-(con_EOGJahr-D_SAV!E2162)&lt;=0,AC2162,AC2162/V2162))</f>
        <v>0</v>
      </c>
      <c r="AE2162" s="478">
        <f>IFERROR(IF(AND(VLOOKUP(D2162,rng_ND,5,FALSE)="Ja",D_SAV!T2162="degressiv"),D_SAV!AC2162*Y2162/100,0),0)</f>
        <v>0</v>
      </c>
      <c r="AF2162" s="55">
        <f>IFERROR(IF(VLOOKUP(D2162,rng_ND,5,FALSE)="Ja",MAX(D_SAV!AD2162:AE2162),D_SAV!AD2162),0)</f>
        <v>0</v>
      </c>
      <c r="AG2162" s="55">
        <f t="shared" si="584"/>
        <v>0</v>
      </c>
      <c r="AH2162" s="55">
        <f t="shared" si="585"/>
        <v>0</v>
      </c>
      <c r="AI2162" s="55">
        <f t="shared" si="586"/>
        <v>0</v>
      </c>
      <c r="AJ2162" s="55">
        <f t="shared" si="587"/>
        <v>0</v>
      </c>
      <c r="AK2162" s="55">
        <f t="shared" si="578"/>
        <v>0</v>
      </c>
      <c r="AL2162" s="55">
        <f t="shared" si="579"/>
        <v>0</v>
      </c>
      <c r="AM2162" s="55">
        <f t="shared" si="580"/>
        <v>0</v>
      </c>
    </row>
    <row r="2163" spans="1:39" x14ac:dyDescent="0.25">
      <c r="A2163" s="47">
        <v>2159</v>
      </c>
      <c r="B2163" s="358" t="str">
        <f>IF(AND(E2163&lt;&gt;0,D2163&lt;&gt;0,F2163&lt;&gt;0),IF(C2163&lt;&gt;0,CONCATENATE(C2163,"-AGr",VLOOKUP(D2163,Listen!$A$2:$G$45,7,FALSE),"-",E2163,"-",F2163,),CONCATENATE("AGr",VLOOKUP(D2163,Listen!$A$2:$G$45,7,FALSE),"-",E2163,"-",F2163)),"keine vollständige ID")</f>
        <v>keine vollständige ID</v>
      </c>
      <c r="C2163" s="359">
        <f>'[2]III_SAV-Details_NB'!B2169</f>
        <v>0</v>
      </c>
      <c r="D2163" s="359">
        <f>'[2]III_SAV-Details_NB'!C2169</f>
        <v>0</v>
      </c>
      <c r="E2163" s="359">
        <f>'[2]III_SAV-Details_NB'!D2169</f>
        <v>0</v>
      </c>
      <c r="F2163" s="490"/>
      <c r="G2163" s="281">
        <f>'[2]III_SAV-Details_NB'!X2169</f>
        <v>0</v>
      </c>
      <c r="H2163" s="281">
        <f t="shared" si="581"/>
        <v>0</v>
      </c>
      <c r="I2163" s="281">
        <f>IF(con_EOGJahr=2025,'[2]III_SAV-Details_NB'!AA2169,IF(con_EOGJahr=2026,'[2]III_SAV-Details_NB'!AB2169,'[2]III_SAV-Details_NB'!AC2169))</f>
        <v>0</v>
      </c>
      <c r="J2163" s="282"/>
      <c r="K2163" s="282"/>
      <c r="L2163" s="282"/>
      <c r="M2163" s="282"/>
      <c r="N2163" s="282"/>
      <c r="O2163" s="282"/>
      <c r="P2163" s="52">
        <f t="shared" si="582"/>
        <v>0</v>
      </c>
      <c r="Q2163" s="60"/>
      <c r="R2163" s="53">
        <f t="shared" si="588"/>
        <v>0</v>
      </c>
      <c r="S2163" s="59"/>
      <c r="T2163" s="61"/>
      <c r="U2163" s="342" t="str">
        <f t="shared" si="592"/>
        <v>k.A.</v>
      </c>
      <c r="V2163" s="343" t="str">
        <f t="shared" si="589"/>
        <v>k.A.</v>
      </c>
      <c r="W2163" s="343" t="str">
        <f>IFERROR(IF(OR($D2163="",$E2163=0,con_Ende=0),"k.A.",IF(VLOOKUP($D2163,rng_ND,5,0)="Nein",VLOOKUP($D2163,rng_ND,2,FALSE),MIN(VLOOKUP($D2163,rng_ND,2,FALSE),A_Stammdaten!$B$19-D_SAV!$E2163+1))),"k.A.")</f>
        <v>k.A.</v>
      </c>
      <c r="X2163" s="343" t="str">
        <f t="shared" si="590"/>
        <v>k.A.</v>
      </c>
      <c r="Y2163" s="62"/>
      <c r="Z2163" s="48">
        <f t="shared" si="591"/>
        <v>0</v>
      </c>
      <c r="AA2163" s="457"/>
      <c r="AB2163" s="55">
        <f t="shared" si="583"/>
        <v>0</v>
      </c>
      <c r="AC2163" s="55">
        <f>IF(A_Stammdaten!$B$25="ja",D_SAV!AA2163,D_SAV!AB2163)</f>
        <v>0</v>
      </c>
      <c r="AD2163" s="478">
        <f>IF(AC2163=0,0,IF(U2163-(con_EOGJahr-D_SAV!E2163)&lt;=0,AC2163,AC2163/V2163))</f>
        <v>0</v>
      </c>
      <c r="AE2163" s="478">
        <f>IFERROR(IF(AND(VLOOKUP(D2163,rng_ND,5,FALSE)="Ja",D_SAV!T2163="degressiv"),D_SAV!AC2163*Y2163/100,0),0)</f>
        <v>0</v>
      </c>
      <c r="AF2163" s="55">
        <f>IFERROR(IF(VLOOKUP(D2163,rng_ND,5,FALSE)="Ja",MAX(D_SAV!AD2163:AE2163),D_SAV!AD2163),0)</f>
        <v>0</v>
      </c>
      <c r="AG2163" s="55">
        <f t="shared" si="584"/>
        <v>0</v>
      </c>
      <c r="AH2163" s="55">
        <f t="shared" si="585"/>
        <v>0</v>
      </c>
      <c r="AI2163" s="55">
        <f t="shared" si="586"/>
        <v>0</v>
      </c>
      <c r="AJ2163" s="55">
        <f t="shared" si="587"/>
        <v>0</v>
      </c>
      <c r="AK2163" s="55">
        <f t="shared" si="578"/>
        <v>0</v>
      </c>
      <c r="AL2163" s="55">
        <f t="shared" si="579"/>
        <v>0</v>
      </c>
      <c r="AM2163" s="55">
        <f t="shared" si="580"/>
        <v>0</v>
      </c>
    </row>
    <row r="2164" spans="1:39" x14ac:dyDescent="0.25">
      <c r="A2164" s="47">
        <v>2160</v>
      </c>
      <c r="B2164" s="358" t="str">
        <f>IF(AND(E2164&lt;&gt;0,D2164&lt;&gt;0,F2164&lt;&gt;0),IF(C2164&lt;&gt;0,CONCATENATE(C2164,"-AGr",VLOOKUP(D2164,Listen!$A$2:$G$45,7,FALSE),"-",E2164,"-",F2164,),CONCATENATE("AGr",VLOOKUP(D2164,Listen!$A$2:$G$45,7,FALSE),"-",E2164,"-",F2164)),"keine vollständige ID")</f>
        <v>keine vollständige ID</v>
      </c>
      <c r="C2164" s="359">
        <f>'[2]III_SAV-Details_NB'!B2170</f>
        <v>0</v>
      </c>
      <c r="D2164" s="359">
        <f>'[2]III_SAV-Details_NB'!C2170</f>
        <v>0</v>
      </c>
      <c r="E2164" s="359">
        <f>'[2]III_SAV-Details_NB'!D2170</f>
        <v>0</v>
      </c>
      <c r="F2164" s="490"/>
      <c r="G2164" s="281">
        <f>'[2]III_SAV-Details_NB'!X2170</f>
        <v>0</v>
      </c>
      <c r="H2164" s="281">
        <f t="shared" si="581"/>
        <v>0</v>
      </c>
      <c r="I2164" s="281">
        <f>IF(con_EOGJahr=2025,'[2]III_SAV-Details_NB'!AA2170,IF(con_EOGJahr=2026,'[2]III_SAV-Details_NB'!AB2170,'[2]III_SAV-Details_NB'!AC2170))</f>
        <v>0</v>
      </c>
      <c r="J2164" s="282"/>
      <c r="K2164" s="282"/>
      <c r="L2164" s="282"/>
      <c r="M2164" s="282"/>
      <c r="N2164" s="282"/>
      <c r="O2164" s="282"/>
      <c r="P2164" s="52">
        <f t="shared" si="582"/>
        <v>0</v>
      </c>
      <c r="Q2164" s="60"/>
      <c r="R2164" s="53">
        <f t="shared" si="588"/>
        <v>0</v>
      </c>
      <c r="S2164" s="59"/>
      <c r="T2164" s="61"/>
      <c r="U2164" s="342" t="str">
        <f t="shared" si="592"/>
        <v>k.A.</v>
      </c>
      <c r="V2164" s="343" t="str">
        <f t="shared" si="589"/>
        <v>k.A.</v>
      </c>
      <c r="W2164" s="343" t="str">
        <f>IFERROR(IF(OR($D2164="",$E2164=0,con_Ende=0),"k.A.",IF(VLOOKUP($D2164,rng_ND,5,0)="Nein",VLOOKUP($D2164,rng_ND,2,FALSE),MIN(VLOOKUP($D2164,rng_ND,2,FALSE),A_Stammdaten!$B$19-D_SAV!$E2164+1))),"k.A.")</f>
        <v>k.A.</v>
      </c>
      <c r="X2164" s="343" t="str">
        <f t="shared" si="590"/>
        <v>k.A.</v>
      </c>
      <c r="Y2164" s="62"/>
      <c r="Z2164" s="48">
        <f t="shared" si="591"/>
        <v>0</v>
      </c>
      <c r="AA2164" s="457"/>
      <c r="AB2164" s="55">
        <f t="shared" si="583"/>
        <v>0</v>
      </c>
      <c r="AC2164" s="55">
        <f>IF(A_Stammdaten!$B$25="ja",D_SAV!AA2164,D_SAV!AB2164)</f>
        <v>0</v>
      </c>
      <c r="AD2164" s="478">
        <f>IF(AC2164=0,0,IF(U2164-(con_EOGJahr-D_SAV!E2164)&lt;=0,AC2164,AC2164/V2164))</f>
        <v>0</v>
      </c>
      <c r="AE2164" s="478">
        <f>IFERROR(IF(AND(VLOOKUP(D2164,rng_ND,5,FALSE)="Ja",D_SAV!T2164="degressiv"),D_SAV!AC2164*Y2164/100,0),0)</f>
        <v>0</v>
      </c>
      <c r="AF2164" s="55">
        <f>IFERROR(IF(VLOOKUP(D2164,rng_ND,5,FALSE)="Ja",MAX(D_SAV!AD2164:AE2164),D_SAV!AD2164),0)</f>
        <v>0</v>
      </c>
      <c r="AG2164" s="55">
        <f t="shared" si="584"/>
        <v>0</v>
      </c>
      <c r="AH2164" s="55">
        <f t="shared" si="585"/>
        <v>0</v>
      </c>
      <c r="AI2164" s="55">
        <f t="shared" si="586"/>
        <v>0</v>
      </c>
      <c r="AJ2164" s="55">
        <f t="shared" si="587"/>
        <v>0</v>
      </c>
      <c r="AK2164" s="55">
        <f t="shared" si="578"/>
        <v>0</v>
      </c>
      <c r="AL2164" s="55">
        <f t="shared" si="579"/>
        <v>0</v>
      </c>
      <c r="AM2164" s="55">
        <f t="shared" si="580"/>
        <v>0</v>
      </c>
    </row>
    <row r="2165" spans="1:39" x14ac:dyDescent="0.25">
      <c r="A2165" s="47">
        <v>2161</v>
      </c>
      <c r="B2165" s="358" t="str">
        <f>IF(AND(E2165&lt;&gt;0,D2165&lt;&gt;0,F2165&lt;&gt;0),IF(C2165&lt;&gt;0,CONCATENATE(C2165,"-AGr",VLOOKUP(D2165,Listen!$A$2:$G$45,7,FALSE),"-",E2165,"-",F2165,),CONCATENATE("AGr",VLOOKUP(D2165,Listen!$A$2:$G$45,7,FALSE),"-",E2165,"-",F2165)),"keine vollständige ID")</f>
        <v>keine vollständige ID</v>
      </c>
      <c r="C2165" s="359">
        <f>'[2]III_SAV-Details_NB'!B2171</f>
        <v>0</v>
      </c>
      <c r="D2165" s="359">
        <f>'[2]III_SAV-Details_NB'!C2171</f>
        <v>0</v>
      </c>
      <c r="E2165" s="359">
        <f>'[2]III_SAV-Details_NB'!D2171</f>
        <v>0</v>
      </c>
      <c r="F2165" s="490"/>
      <c r="G2165" s="281">
        <f>'[2]III_SAV-Details_NB'!X2171</f>
        <v>0</v>
      </c>
      <c r="H2165" s="281">
        <f t="shared" si="581"/>
        <v>0</v>
      </c>
      <c r="I2165" s="281">
        <f>IF(con_EOGJahr=2025,'[2]III_SAV-Details_NB'!AA2171,IF(con_EOGJahr=2026,'[2]III_SAV-Details_NB'!AB2171,'[2]III_SAV-Details_NB'!AC2171))</f>
        <v>0</v>
      </c>
      <c r="J2165" s="282"/>
      <c r="K2165" s="282"/>
      <c r="L2165" s="282"/>
      <c r="M2165" s="282"/>
      <c r="N2165" s="282"/>
      <c r="O2165" s="282"/>
      <c r="P2165" s="52">
        <f t="shared" si="582"/>
        <v>0</v>
      </c>
      <c r="Q2165" s="60"/>
      <c r="R2165" s="53">
        <f t="shared" si="588"/>
        <v>0</v>
      </c>
      <c r="S2165" s="59"/>
      <c r="T2165" s="61"/>
      <c r="U2165" s="342" t="str">
        <f t="shared" si="592"/>
        <v>k.A.</v>
      </c>
      <c r="V2165" s="343" t="str">
        <f t="shared" si="589"/>
        <v>k.A.</v>
      </c>
      <c r="W2165" s="343" t="str">
        <f>IFERROR(IF(OR($D2165="",$E2165=0,con_Ende=0),"k.A.",IF(VLOOKUP($D2165,rng_ND,5,0)="Nein",VLOOKUP($D2165,rng_ND,2,FALSE),MIN(VLOOKUP($D2165,rng_ND,2,FALSE),A_Stammdaten!$B$19-D_SAV!$E2165+1))),"k.A.")</f>
        <v>k.A.</v>
      </c>
      <c r="X2165" s="343" t="str">
        <f t="shared" si="590"/>
        <v>k.A.</v>
      </c>
      <c r="Y2165" s="62"/>
      <c r="Z2165" s="48">
        <f t="shared" si="591"/>
        <v>0</v>
      </c>
      <c r="AA2165" s="457"/>
      <c r="AB2165" s="55">
        <f t="shared" si="583"/>
        <v>0</v>
      </c>
      <c r="AC2165" s="55">
        <f>IF(A_Stammdaten!$B$25="ja",D_SAV!AA2165,D_SAV!AB2165)</f>
        <v>0</v>
      </c>
      <c r="AD2165" s="478">
        <f>IF(AC2165=0,0,IF(U2165-(con_EOGJahr-D_SAV!E2165)&lt;=0,AC2165,AC2165/V2165))</f>
        <v>0</v>
      </c>
      <c r="AE2165" s="478">
        <f>IFERROR(IF(AND(VLOOKUP(D2165,rng_ND,5,FALSE)="Ja",D_SAV!T2165="degressiv"),D_SAV!AC2165*Y2165/100,0),0)</f>
        <v>0</v>
      </c>
      <c r="AF2165" s="55">
        <f>IFERROR(IF(VLOOKUP(D2165,rng_ND,5,FALSE)="Ja",MAX(D_SAV!AD2165:AE2165),D_SAV!AD2165),0)</f>
        <v>0</v>
      </c>
      <c r="AG2165" s="55">
        <f t="shared" si="584"/>
        <v>0</v>
      </c>
      <c r="AH2165" s="55">
        <f t="shared" si="585"/>
        <v>0</v>
      </c>
      <c r="AI2165" s="55">
        <f t="shared" si="586"/>
        <v>0</v>
      </c>
      <c r="AJ2165" s="55">
        <f t="shared" si="587"/>
        <v>0</v>
      </c>
      <c r="AK2165" s="55">
        <f t="shared" si="578"/>
        <v>0</v>
      </c>
      <c r="AL2165" s="55">
        <f t="shared" si="579"/>
        <v>0</v>
      </c>
      <c r="AM2165" s="55">
        <f t="shared" si="580"/>
        <v>0</v>
      </c>
    </row>
    <row r="2166" spans="1:39" x14ac:dyDescent="0.25">
      <c r="A2166" s="47">
        <v>2162</v>
      </c>
      <c r="B2166" s="358" t="str">
        <f>IF(AND(E2166&lt;&gt;0,D2166&lt;&gt;0,F2166&lt;&gt;0),IF(C2166&lt;&gt;0,CONCATENATE(C2166,"-AGr",VLOOKUP(D2166,Listen!$A$2:$G$45,7,FALSE),"-",E2166,"-",F2166,),CONCATENATE("AGr",VLOOKUP(D2166,Listen!$A$2:$G$45,7,FALSE),"-",E2166,"-",F2166)),"keine vollständige ID")</f>
        <v>keine vollständige ID</v>
      </c>
      <c r="C2166" s="359">
        <f>'[2]III_SAV-Details_NB'!B2172</f>
        <v>0</v>
      </c>
      <c r="D2166" s="359">
        <f>'[2]III_SAV-Details_NB'!C2172</f>
        <v>0</v>
      </c>
      <c r="E2166" s="359">
        <f>'[2]III_SAV-Details_NB'!D2172</f>
        <v>0</v>
      </c>
      <c r="F2166" s="490"/>
      <c r="G2166" s="281">
        <f>'[2]III_SAV-Details_NB'!X2172</f>
        <v>0</v>
      </c>
      <c r="H2166" s="281">
        <f t="shared" si="581"/>
        <v>0</v>
      </c>
      <c r="I2166" s="281">
        <f>IF(con_EOGJahr=2025,'[2]III_SAV-Details_NB'!AA2172,IF(con_EOGJahr=2026,'[2]III_SAV-Details_NB'!AB2172,'[2]III_SAV-Details_NB'!AC2172))</f>
        <v>0</v>
      </c>
      <c r="J2166" s="282"/>
      <c r="K2166" s="282"/>
      <c r="L2166" s="282"/>
      <c r="M2166" s="282"/>
      <c r="N2166" s="282"/>
      <c r="O2166" s="282"/>
      <c r="P2166" s="52">
        <f t="shared" si="582"/>
        <v>0</v>
      </c>
      <c r="Q2166" s="60"/>
      <c r="R2166" s="53">
        <f t="shared" si="588"/>
        <v>0</v>
      </c>
      <c r="S2166" s="59"/>
      <c r="T2166" s="61"/>
      <c r="U2166" s="342" t="str">
        <f t="shared" si="592"/>
        <v>k.A.</v>
      </c>
      <c r="V2166" s="343" t="str">
        <f t="shared" si="589"/>
        <v>k.A.</v>
      </c>
      <c r="W2166" s="343" t="str">
        <f>IFERROR(IF(OR($D2166="",$E2166=0,con_Ende=0),"k.A.",IF(VLOOKUP($D2166,rng_ND,5,0)="Nein",VLOOKUP($D2166,rng_ND,2,FALSE),MIN(VLOOKUP($D2166,rng_ND,2,FALSE),A_Stammdaten!$B$19-D_SAV!$E2166+1))),"k.A.")</f>
        <v>k.A.</v>
      </c>
      <c r="X2166" s="343" t="str">
        <f t="shared" si="590"/>
        <v>k.A.</v>
      </c>
      <c r="Y2166" s="62"/>
      <c r="Z2166" s="48">
        <f t="shared" si="591"/>
        <v>0</v>
      </c>
      <c r="AA2166" s="457"/>
      <c r="AB2166" s="55">
        <f t="shared" si="583"/>
        <v>0</v>
      </c>
      <c r="AC2166" s="55">
        <f>IF(A_Stammdaten!$B$25="ja",D_SAV!AA2166,D_SAV!AB2166)</f>
        <v>0</v>
      </c>
      <c r="AD2166" s="478">
        <f>IF(AC2166=0,0,IF(U2166-(con_EOGJahr-D_SAV!E2166)&lt;=0,AC2166,AC2166/V2166))</f>
        <v>0</v>
      </c>
      <c r="AE2166" s="478">
        <f>IFERROR(IF(AND(VLOOKUP(D2166,rng_ND,5,FALSE)="Ja",D_SAV!T2166="degressiv"),D_SAV!AC2166*Y2166/100,0),0)</f>
        <v>0</v>
      </c>
      <c r="AF2166" s="55">
        <f>IFERROR(IF(VLOOKUP(D2166,rng_ND,5,FALSE)="Ja",MAX(D_SAV!AD2166:AE2166),D_SAV!AD2166),0)</f>
        <v>0</v>
      </c>
      <c r="AG2166" s="55">
        <f t="shared" si="584"/>
        <v>0</v>
      </c>
      <c r="AH2166" s="55">
        <f t="shared" si="585"/>
        <v>0</v>
      </c>
      <c r="AI2166" s="55">
        <f t="shared" si="586"/>
        <v>0</v>
      </c>
      <c r="AJ2166" s="55">
        <f t="shared" si="587"/>
        <v>0</v>
      </c>
      <c r="AK2166" s="55">
        <f t="shared" si="578"/>
        <v>0</v>
      </c>
      <c r="AL2166" s="55">
        <f t="shared" si="579"/>
        <v>0</v>
      </c>
      <c r="AM2166" s="55">
        <f t="shared" si="580"/>
        <v>0</v>
      </c>
    </row>
    <row r="2167" spans="1:39" x14ac:dyDescent="0.25">
      <c r="A2167" s="47">
        <v>2163</v>
      </c>
      <c r="B2167" s="358" t="str">
        <f>IF(AND(E2167&lt;&gt;0,D2167&lt;&gt;0,F2167&lt;&gt;0),IF(C2167&lt;&gt;0,CONCATENATE(C2167,"-AGr",VLOOKUP(D2167,Listen!$A$2:$G$45,7,FALSE),"-",E2167,"-",F2167,),CONCATENATE("AGr",VLOOKUP(D2167,Listen!$A$2:$G$45,7,FALSE),"-",E2167,"-",F2167)),"keine vollständige ID")</f>
        <v>keine vollständige ID</v>
      </c>
      <c r="C2167" s="359">
        <f>'[2]III_SAV-Details_NB'!B2173</f>
        <v>0</v>
      </c>
      <c r="D2167" s="359">
        <f>'[2]III_SAV-Details_NB'!C2173</f>
        <v>0</v>
      </c>
      <c r="E2167" s="359">
        <f>'[2]III_SAV-Details_NB'!D2173</f>
        <v>0</v>
      </c>
      <c r="F2167" s="490"/>
      <c r="G2167" s="281">
        <f>'[2]III_SAV-Details_NB'!X2173</f>
        <v>0</v>
      </c>
      <c r="H2167" s="281">
        <f t="shared" si="581"/>
        <v>0</v>
      </c>
      <c r="I2167" s="281">
        <f>IF(con_EOGJahr=2025,'[2]III_SAV-Details_NB'!AA2173,IF(con_EOGJahr=2026,'[2]III_SAV-Details_NB'!AB2173,'[2]III_SAV-Details_NB'!AC2173))</f>
        <v>0</v>
      </c>
      <c r="J2167" s="282"/>
      <c r="K2167" s="282"/>
      <c r="L2167" s="282"/>
      <c r="M2167" s="282"/>
      <c r="N2167" s="282"/>
      <c r="O2167" s="282"/>
      <c r="P2167" s="52">
        <f t="shared" si="582"/>
        <v>0</v>
      </c>
      <c r="Q2167" s="60"/>
      <c r="R2167" s="53">
        <f t="shared" si="588"/>
        <v>0</v>
      </c>
      <c r="S2167" s="59"/>
      <c r="T2167" s="61"/>
      <c r="U2167" s="342" t="str">
        <f t="shared" si="592"/>
        <v>k.A.</v>
      </c>
      <c r="V2167" s="343" t="str">
        <f t="shared" si="589"/>
        <v>k.A.</v>
      </c>
      <c r="W2167" s="343" t="str">
        <f>IFERROR(IF(OR($D2167="",$E2167=0,con_Ende=0),"k.A.",IF(VLOOKUP($D2167,rng_ND,5,0)="Nein",VLOOKUP($D2167,rng_ND,2,FALSE),MIN(VLOOKUP($D2167,rng_ND,2,FALSE),A_Stammdaten!$B$19-D_SAV!$E2167+1))),"k.A.")</f>
        <v>k.A.</v>
      </c>
      <c r="X2167" s="343" t="str">
        <f t="shared" si="590"/>
        <v>k.A.</v>
      </c>
      <c r="Y2167" s="62"/>
      <c r="Z2167" s="48">
        <f t="shared" si="591"/>
        <v>0</v>
      </c>
      <c r="AA2167" s="457"/>
      <c r="AB2167" s="55">
        <f t="shared" si="583"/>
        <v>0</v>
      </c>
      <c r="AC2167" s="55">
        <f>IF(A_Stammdaten!$B$25="ja",D_SAV!AA2167,D_SAV!AB2167)</f>
        <v>0</v>
      </c>
      <c r="AD2167" s="478">
        <f>IF(AC2167=0,0,IF(U2167-(con_EOGJahr-D_SAV!E2167)&lt;=0,AC2167,AC2167/V2167))</f>
        <v>0</v>
      </c>
      <c r="AE2167" s="478">
        <f>IFERROR(IF(AND(VLOOKUP(D2167,rng_ND,5,FALSE)="Ja",D_SAV!T2167="degressiv"),D_SAV!AC2167*Y2167/100,0),0)</f>
        <v>0</v>
      </c>
      <c r="AF2167" s="55">
        <f>IFERROR(IF(VLOOKUP(D2167,rng_ND,5,FALSE)="Ja",MAX(D_SAV!AD2167:AE2167),D_SAV!AD2167),0)</f>
        <v>0</v>
      </c>
      <c r="AG2167" s="55">
        <f t="shared" si="584"/>
        <v>0</v>
      </c>
      <c r="AH2167" s="55">
        <f t="shared" si="585"/>
        <v>0</v>
      </c>
      <c r="AI2167" s="55">
        <f t="shared" si="586"/>
        <v>0</v>
      </c>
      <c r="AJ2167" s="55">
        <f t="shared" si="587"/>
        <v>0</v>
      </c>
      <c r="AK2167" s="55">
        <f t="shared" si="578"/>
        <v>0</v>
      </c>
      <c r="AL2167" s="55">
        <f t="shared" si="579"/>
        <v>0</v>
      </c>
      <c r="AM2167" s="55">
        <f t="shared" si="580"/>
        <v>0</v>
      </c>
    </row>
    <row r="2168" spans="1:39" x14ac:dyDescent="0.25">
      <c r="A2168" s="47">
        <v>2164</v>
      </c>
      <c r="B2168" s="358" t="str">
        <f>IF(AND(E2168&lt;&gt;0,D2168&lt;&gt;0,F2168&lt;&gt;0),IF(C2168&lt;&gt;0,CONCATENATE(C2168,"-AGr",VLOOKUP(D2168,Listen!$A$2:$G$45,7,FALSE),"-",E2168,"-",F2168,),CONCATENATE("AGr",VLOOKUP(D2168,Listen!$A$2:$G$45,7,FALSE),"-",E2168,"-",F2168)),"keine vollständige ID")</f>
        <v>keine vollständige ID</v>
      </c>
      <c r="C2168" s="359">
        <f>'[2]III_SAV-Details_NB'!B2174</f>
        <v>0</v>
      </c>
      <c r="D2168" s="359">
        <f>'[2]III_SAV-Details_NB'!C2174</f>
        <v>0</v>
      </c>
      <c r="E2168" s="359">
        <f>'[2]III_SAV-Details_NB'!D2174</f>
        <v>0</v>
      </c>
      <c r="F2168" s="490"/>
      <c r="G2168" s="281">
        <f>'[2]III_SAV-Details_NB'!X2174</f>
        <v>0</v>
      </c>
      <c r="H2168" s="281">
        <f t="shared" si="581"/>
        <v>0</v>
      </c>
      <c r="I2168" s="281">
        <f>IF(con_EOGJahr=2025,'[2]III_SAV-Details_NB'!AA2174,IF(con_EOGJahr=2026,'[2]III_SAV-Details_NB'!AB2174,'[2]III_SAV-Details_NB'!AC2174))</f>
        <v>0</v>
      </c>
      <c r="J2168" s="282"/>
      <c r="K2168" s="282"/>
      <c r="L2168" s="282"/>
      <c r="M2168" s="282"/>
      <c r="N2168" s="282"/>
      <c r="O2168" s="282"/>
      <c r="P2168" s="52">
        <f t="shared" si="582"/>
        <v>0</v>
      </c>
      <c r="Q2168" s="60"/>
      <c r="R2168" s="53">
        <f t="shared" si="588"/>
        <v>0</v>
      </c>
      <c r="S2168" s="59"/>
      <c r="T2168" s="61"/>
      <c r="U2168" s="342" t="str">
        <f t="shared" si="592"/>
        <v>k.A.</v>
      </c>
      <c r="V2168" s="343" t="str">
        <f t="shared" si="589"/>
        <v>k.A.</v>
      </c>
      <c r="W2168" s="343" t="str">
        <f>IFERROR(IF(OR($D2168="",$E2168=0,con_Ende=0),"k.A.",IF(VLOOKUP($D2168,rng_ND,5,0)="Nein",VLOOKUP($D2168,rng_ND,2,FALSE),MIN(VLOOKUP($D2168,rng_ND,2,FALSE),A_Stammdaten!$B$19-D_SAV!$E2168+1))),"k.A.")</f>
        <v>k.A.</v>
      </c>
      <c r="X2168" s="343" t="str">
        <f t="shared" si="590"/>
        <v>k.A.</v>
      </c>
      <c r="Y2168" s="62"/>
      <c r="Z2168" s="48">
        <f t="shared" si="591"/>
        <v>0</v>
      </c>
      <c r="AA2168" s="457"/>
      <c r="AB2168" s="55">
        <f t="shared" si="583"/>
        <v>0</v>
      </c>
      <c r="AC2168" s="55">
        <f>IF(A_Stammdaten!$B$25="ja",D_SAV!AA2168,D_SAV!AB2168)</f>
        <v>0</v>
      </c>
      <c r="AD2168" s="478">
        <f>IF(AC2168=0,0,IF(U2168-(con_EOGJahr-D_SAV!E2168)&lt;=0,AC2168,AC2168/V2168))</f>
        <v>0</v>
      </c>
      <c r="AE2168" s="478">
        <f>IFERROR(IF(AND(VLOOKUP(D2168,rng_ND,5,FALSE)="Ja",D_SAV!T2168="degressiv"),D_SAV!AC2168*Y2168/100,0),0)</f>
        <v>0</v>
      </c>
      <c r="AF2168" s="55">
        <f>IFERROR(IF(VLOOKUP(D2168,rng_ND,5,FALSE)="Ja",MAX(D_SAV!AD2168:AE2168),D_SAV!AD2168),0)</f>
        <v>0</v>
      </c>
      <c r="AG2168" s="55">
        <f t="shared" si="584"/>
        <v>0</v>
      </c>
      <c r="AH2168" s="55">
        <f t="shared" si="585"/>
        <v>0</v>
      </c>
      <c r="AI2168" s="55">
        <f t="shared" si="586"/>
        <v>0</v>
      </c>
      <c r="AJ2168" s="55">
        <f t="shared" si="587"/>
        <v>0</v>
      </c>
      <c r="AK2168" s="55">
        <f t="shared" si="578"/>
        <v>0</v>
      </c>
      <c r="AL2168" s="55">
        <f t="shared" si="579"/>
        <v>0</v>
      </c>
      <c r="AM2168" s="55">
        <f t="shared" si="580"/>
        <v>0</v>
      </c>
    </row>
    <row r="2169" spans="1:39" x14ac:dyDescent="0.25">
      <c r="A2169" s="47">
        <v>2165</v>
      </c>
      <c r="B2169" s="358" t="str">
        <f>IF(AND(E2169&lt;&gt;0,D2169&lt;&gt;0,F2169&lt;&gt;0),IF(C2169&lt;&gt;0,CONCATENATE(C2169,"-AGr",VLOOKUP(D2169,Listen!$A$2:$G$45,7,FALSE),"-",E2169,"-",F2169,),CONCATENATE("AGr",VLOOKUP(D2169,Listen!$A$2:$G$45,7,FALSE),"-",E2169,"-",F2169)),"keine vollständige ID")</f>
        <v>keine vollständige ID</v>
      </c>
      <c r="C2169" s="359">
        <f>'[2]III_SAV-Details_NB'!B2175</f>
        <v>0</v>
      </c>
      <c r="D2169" s="359">
        <f>'[2]III_SAV-Details_NB'!C2175</f>
        <v>0</v>
      </c>
      <c r="E2169" s="359">
        <f>'[2]III_SAV-Details_NB'!D2175</f>
        <v>0</v>
      </c>
      <c r="F2169" s="490"/>
      <c r="G2169" s="281">
        <f>'[2]III_SAV-Details_NB'!X2175</f>
        <v>0</v>
      </c>
      <c r="H2169" s="281">
        <f t="shared" si="581"/>
        <v>0</v>
      </c>
      <c r="I2169" s="281">
        <f>IF(con_EOGJahr=2025,'[2]III_SAV-Details_NB'!AA2175,IF(con_EOGJahr=2026,'[2]III_SAV-Details_NB'!AB2175,'[2]III_SAV-Details_NB'!AC2175))</f>
        <v>0</v>
      </c>
      <c r="J2169" s="282"/>
      <c r="K2169" s="282"/>
      <c r="L2169" s="282"/>
      <c r="M2169" s="282"/>
      <c r="N2169" s="282"/>
      <c r="O2169" s="282"/>
      <c r="P2169" s="52">
        <f t="shared" si="582"/>
        <v>0</v>
      </c>
      <c r="Q2169" s="60"/>
      <c r="R2169" s="53">
        <f t="shared" si="588"/>
        <v>0</v>
      </c>
      <c r="S2169" s="59"/>
      <c r="T2169" s="61"/>
      <c r="U2169" s="342" t="str">
        <f t="shared" si="592"/>
        <v>k.A.</v>
      </c>
      <c r="V2169" s="343" t="str">
        <f t="shared" si="589"/>
        <v>k.A.</v>
      </c>
      <c r="W2169" s="343" t="str">
        <f>IFERROR(IF(OR($D2169="",$E2169=0,con_Ende=0),"k.A.",IF(VLOOKUP($D2169,rng_ND,5,0)="Nein",VLOOKUP($D2169,rng_ND,2,FALSE),MIN(VLOOKUP($D2169,rng_ND,2,FALSE),A_Stammdaten!$B$19-D_SAV!$E2169+1))),"k.A.")</f>
        <v>k.A.</v>
      </c>
      <c r="X2169" s="343" t="str">
        <f t="shared" si="590"/>
        <v>k.A.</v>
      </c>
      <c r="Y2169" s="62"/>
      <c r="Z2169" s="48">
        <f t="shared" si="591"/>
        <v>0</v>
      </c>
      <c r="AA2169" s="457"/>
      <c r="AB2169" s="55">
        <f t="shared" si="583"/>
        <v>0</v>
      </c>
      <c r="AC2169" s="55">
        <f>IF(A_Stammdaten!$B$25="ja",D_SAV!AA2169,D_SAV!AB2169)</f>
        <v>0</v>
      </c>
      <c r="AD2169" s="478">
        <f>IF(AC2169=0,0,IF(U2169-(con_EOGJahr-D_SAV!E2169)&lt;=0,AC2169,AC2169/V2169))</f>
        <v>0</v>
      </c>
      <c r="AE2169" s="478">
        <f>IFERROR(IF(AND(VLOOKUP(D2169,rng_ND,5,FALSE)="Ja",D_SAV!T2169="degressiv"),D_SAV!AC2169*Y2169/100,0),0)</f>
        <v>0</v>
      </c>
      <c r="AF2169" s="55">
        <f>IFERROR(IF(VLOOKUP(D2169,rng_ND,5,FALSE)="Ja",MAX(D_SAV!AD2169:AE2169),D_SAV!AD2169),0)</f>
        <v>0</v>
      </c>
      <c r="AG2169" s="55">
        <f t="shared" si="584"/>
        <v>0</v>
      </c>
      <c r="AH2169" s="55">
        <f t="shared" si="585"/>
        <v>0</v>
      </c>
      <c r="AI2169" s="55">
        <f t="shared" si="586"/>
        <v>0</v>
      </c>
      <c r="AJ2169" s="55">
        <f t="shared" si="587"/>
        <v>0</v>
      </c>
      <c r="AK2169" s="55">
        <f t="shared" si="578"/>
        <v>0</v>
      </c>
      <c r="AL2169" s="55">
        <f t="shared" si="579"/>
        <v>0</v>
      </c>
      <c r="AM2169" s="55">
        <f t="shared" si="580"/>
        <v>0</v>
      </c>
    </row>
    <row r="2170" spans="1:39" x14ac:dyDescent="0.25">
      <c r="A2170" s="47">
        <v>2166</v>
      </c>
      <c r="B2170" s="358" t="str">
        <f>IF(AND(E2170&lt;&gt;0,D2170&lt;&gt;0,F2170&lt;&gt;0),IF(C2170&lt;&gt;0,CONCATENATE(C2170,"-AGr",VLOOKUP(D2170,Listen!$A$2:$G$45,7,FALSE),"-",E2170,"-",F2170,),CONCATENATE("AGr",VLOOKUP(D2170,Listen!$A$2:$G$45,7,FALSE),"-",E2170,"-",F2170)),"keine vollständige ID")</f>
        <v>keine vollständige ID</v>
      </c>
      <c r="C2170" s="359">
        <f>'[2]III_SAV-Details_NB'!B2176</f>
        <v>0</v>
      </c>
      <c r="D2170" s="359">
        <f>'[2]III_SAV-Details_NB'!C2176</f>
        <v>0</v>
      </c>
      <c r="E2170" s="359">
        <f>'[2]III_SAV-Details_NB'!D2176</f>
        <v>0</v>
      </c>
      <c r="F2170" s="490"/>
      <c r="G2170" s="281">
        <f>'[2]III_SAV-Details_NB'!X2176</f>
        <v>0</v>
      </c>
      <c r="H2170" s="281">
        <f t="shared" si="581"/>
        <v>0</v>
      </c>
      <c r="I2170" s="281">
        <f>IF(con_EOGJahr=2025,'[2]III_SAV-Details_NB'!AA2176,IF(con_EOGJahr=2026,'[2]III_SAV-Details_NB'!AB2176,'[2]III_SAV-Details_NB'!AC2176))</f>
        <v>0</v>
      </c>
      <c r="J2170" s="282"/>
      <c r="K2170" s="282"/>
      <c r="L2170" s="282"/>
      <c r="M2170" s="282"/>
      <c r="N2170" s="282"/>
      <c r="O2170" s="282"/>
      <c r="P2170" s="52">
        <f t="shared" si="582"/>
        <v>0</v>
      </c>
      <c r="Q2170" s="60"/>
      <c r="R2170" s="53">
        <f t="shared" si="588"/>
        <v>0</v>
      </c>
      <c r="S2170" s="59"/>
      <c r="T2170" s="61"/>
      <c r="U2170" s="342" t="str">
        <f t="shared" si="592"/>
        <v>k.A.</v>
      </c>
      <c r="V2170" s="343" t="str">
        <f t="shared" si="589"/>
        <v>k.A.</v>
      </c>
      <c r="W2170" s="343" t="str">
        <f>IFERROR(IF(OR($D2170="",$E2170=0,con_Ende=0),"k.A.",IF(VLOOKUP($D2170,rng_ND,5,0)="Nein",VLOOKUP($D2170,rng_ND,2,FALSE),MIN(VLOOKUP($D2170,rng_ND,2,FALSE),A_Stammdaten!$B$19-D_SAV!$E2170+1))),"k.A.")</f>
        <v>k.A.</v>
      </c>
      <c r="X2170" s="343" t="str">
        <f t="shared" si="590"/>
        <v>k.A.</v>
      </c>
      <c r="Y2170" s="62"/>
      <c r="Z2170" s="48">
        <f t="shared" si="591"/>
        <v>0</v>
      </c>
      <c r="AA2170" s="457"/>
      <c r="AB2170" s="55">
        <f t="shared" si="583"/>
        <v>0</v>
      </c>
      <c r="AC2170" s="55">
        <f>IF(A_Stammdaten!$B$25="ja",D_SAV!AA2170,D_SAV!AB2170)</f>
        <v>0</v>
      </c>
      <c r="AD2170" s="478">
        <f>IF(AC2170=0,0,IF(U2170-(con_EOGJahr-D_SAV!E2170)&lt;=0,AC2170,AC2170/V2170))</f>
        <v>0</v>
      </c>
      <c r="AE2170" s="478">
        <f>IFERROR(IF(AND(VLOOKUP(D2170,rng_ND,5,FALSE)="Ja",D_SAV!T2170="degressiv"),D_SAV!AC2170*Y2170/100,0),0)</f>
        <v>0</v>
      </c>
      <c r="AF2170" s="55">
        <f>IFERROR(IF(VLOOKUP(D2170,rng_ND,5,FALSE)="Ja",MAX(D_SAV!AD2170:AE2170),D_SAV!AD2170),0)</f>
        <v>0</v>
      </c>
      <c r="AG2170" s="55">
        <f t="shared" si="584"/>
        <v>0</v>
      </c>
      <c r="AH2170" s="55">
        <f t="shared" si="585"/>
        <v>0</v>
      </c>
      <c r="AI2170" s="55">
        <f t="shared" si="586"/>
        <v>0</v>
      </c>
      <c r="AJ2170" s="55">
        <f t="shared" si="587"/>
        <v>0</v>
      </c>
      <c r="AK2170" s="55">
        <f t="shared" si="578"/>
        <v>0</v>
      </c>
      <c r="AL2170" s="55">
        <f t="shared" si="579"/>
        <v>0</v>
      </c>
      <c r="AM2170" s="55">
        <f t="shared" si="580"/>
        <v>0</v>
      </c>
    </row>
    <row r="2171" spans="1:39" x14ac:dyDescent="0.25">
      <c r="A2171" s="47">
        <v>2167</v>
      </c>
      <c r="B2171" s="358" t="str">
        <f>IF(AND(E2171&lt;&gt;0,D2171&lt;&gt;0,F2171&lt;&gt;0),IF(C2171&lt;&gt;0,CONCATENATE(C2171,"-AGr",VLOOKUP(D2171,Listen!$A$2:$G$45,7,FALSE),"-",E2171,"-",F2171,),CONCATENATE("AGr",VLOOKUP(D2171,Listen!$A$2:$G$45,7,FALSE),"-",E2171,"-",F2171)),"keine vollständige ID")</f>
        <v>keine vollständige ID</v>
      </c>
      <c r="C2171" s="359">
        <f>'[2]III_SAV-Details_NB'!B2177</f>
        <v>0</v>
      </c>
      <c r="D2171" s="359">
        <f>'[2]III_SAV-Details_NB'!C2177</f>
        <v>0</v>
      </c>
      <c r="E2171" s="359">
        <f>'[2]III_SAV-Details_NB'!D2177</f>
        <v>0</v>
      </c>
      <c r="F2171" s="490"/>
      <c r="G2171" s="281">
        <f>'[2]III_SAV-Details_NB'!X2177</f>
        <v>0</v>
      </c>
      <c r="H2171" s="281">
        <f t="shared" si="581"/>
        <v>0</v>
      </c>
      <c r="I2171" s="281">
        <f>IF(con_EOGJahr=2025,'[2]III_SAV-Details_NB'!AA2177,IF(con_EOGJahr=2026,'[2]III_SAV-Details_NB'!AB2177,'[2]III_SAV-Details_NB'!AC2177))</f>
        <v>0</v>
      </c>
      <c r="J2171" s="282"/>
      <c r="K2171" s="282"/>
      <c r="L2171" s="282"/>
      <c r="M2171" s="282"/>
      <c r="N2171" s="282"/>
      <c r="O2171" s="282"/>
      <c r="P2171" s="52">
        <f t="shared" si="582"/>
        <v>0</v>
      </c>
      <c r="Q2171" s="60"/>
      <c r="R2171" s="53">
        <f t="shared" si="588"/>
        <v>0</v>
      </c>
      <c r="S2171" s="59"/>
      <c r="T2171" s="61"/>
      <c r="U2171" s="342" t="str">
        <f t="shared" si="592"/>
        <v>k.A.</v>
      </c>
      <c r="V2171" s="343" t="str">
        <f t="shared" si="589"/>
        <v>k.A.</v>
      </c>
      <c r="W2171" s="343" t="str">
        <f>IFERROR(IF(OR($D2171="",$E2171=0,con_Ende=0),"k.A.",IF(VLOOKUP($D2171,rng_ND,5,0)="Nein",VLOOKUP($D2171,rng_ND,2,FALSE),MIN(VLOOKUP($D2171,rng_ND,2,FALSE),A_Stammdaten!$B$19-D_SAV!$E2171+1))),"k.A.")</f>
        <v>k.A.</v>
      </c>
      <c r="X2171" s="343" t="str">
        <f t="shared" si="590"/>
        <v>k.A.</v>
      </c>
      <c r="Y2171" s="62"/>
      <c r="Z2171" s="48">
        <f t="shared" si="591"/>
        <v>0</v>
      </c>
      <c r="AA2171" s="457"/>
      <c r="AB2171" s="55">
        <f t="shared" si="583"/>
        <v>0</v>
      </c>
      <c r="AC2171" s="55">
        <f>IF(A_Stammdaten!$B$25="ja",D_SAV!AA2171,D_SAV!AB2171)</f>
        <v>0</v>
      </c>
      <c r="AD2171" s="478">
        <f>IF(AC2171=0,0,IF(U2171-(con_EOGJahr-D_SAV!E2171)&lt;=0,AC2171,AC2171/V2171))</f>
        <v>0</v>
      </c>
      <c r="AE2171" s="478">
        <f>IFERROR(IF(AND(VLOOKUP(D2171,rng_ND,5,FALSE)="Ja",D_SAV!T2171="degressiv"),D_SAV!AC2171*Y2171/100,0),0)</f>
        <v>0</v>
      </c>
      <c r="AF2171" s="55">
        <f>IFERROR(IF(VLOOKUP(D2171,rng_ND,5,FALSE)="Ja",MAX(D_SAV!AD2171:AE2171),D_SAV!AD2171),0)</f>
        <v>0</v>
      </c>
      <c r="AG2171" s="55">
        <f t="shared" si="584"/>
        <v>0</v>
      </c>
      <c r="AH2171" s="55">
        <f t="shared" si="585"/>
        <v>0</v>
      </c>
      <c r="AI2171" s="55">
        <f t="shared" si="586"/>
        <v>0</v>
      </c>
      <c r="AJ2171" s="55">
        <f t="shared" si="587"/>
        <v>0</v>
      </c>
      <c r="AK2171" s="55">
        <f t="shared" si="578"/>
        <v>0</v>
      </c>
      <c r="AL2171" s="55">
        <f t="shared" si="579"/>
        <v>0</v>
      </c>
      <c r="AM2171" s="55">
        <f t="shared" si="580"/>
        <v>0</v>
      </c>
    </row>
    <row r="2172" spans="1:39" x14ac:dyDescent="0.25">
      <c r="A2172" s="47">
        <v>2168</v>
      </c>
      <c r="B2172" s="358" t="str">
        <f>IF(AND(E2172&lt;&gt;0,D2172&lt;&gt;0,F2172&lt;&gt;0),IF(C2172&lt;&gt;0,CONCATENATE(C2172,"-AGr",VLOOKUP(D2172,Listen!$A$2:$G$45,7,FALSE),"-",E2172,"-",F2172,),CONCATENATE("AGr",VLOOKUP(D2172,Listen!$A$2:$G$45,7,FALSE),"-",E2172,"-",F2172)),"keine vollständige ID")</f>
        <v>keine vollständige ID</v>
      </c>
      <c r="C2172" s="359">
        <f>'[2]III_SAV-Details_NB'!B2178</f>
        <v>0</v>
      </c>
      <c r="D2172" s="359">
        <f>'[2]III_SAV-Details_NB'!C2178</f>
        <v>0</v>
      </c>
      <c r="E2172" s="359">
        <f>'[2]III_SAV-Details_NB'!D2178</f>
        <v>0</v>
      </c>
      <c r="F2172" s="490"/>
      <c r="G2172" s="281">
        <f>'[2]III_SAV-Details_NB'!X2178</f>
        <v>0</v>
      </c>
      <c r="H2172" s="281">
        <f t="shared" si="581"/>
        <v>0</v>
      </c>
      <c r="I2172" s="281">
        <f>IF(con_EOGJahr=2025,'[2]III_SAV-Details_NB'!AA2178,IF(con_EOGJahr=2026,'[2]III_SAV-Details_NB'!AB2178,'[2]III_SAV-Details_NB'!AC2178))</f>
        <v>0</v>
      </c>
      <c r="J2172" s="282"/>
      <c r="K2172" s="282"/>
      <c r="L2172" s="282"/>
      <c r="M2172" s="282"/>
      <c r="N2172" s="282"/>
      <c r="O2172" s="282"/>
      <c r="P2172" s="52">
        <f t="shared" si="582"/>
        <v>0</v>
      </c>
      <c r="Q2172" s="60"/>
      <c r="R2172" s="53">
        <f t="shared" si="588"/>
        <v>0</v>
      </c>
      <c r="S2172" s="59"/>
      <c r="T2172" s="61"/>
      <c r="U2172" s="342" t="str">
        <f t="shared" si="592"/>
        <v>k.A.</v>
      </c>
      <c r="V2172" s="343" t="str">
        <f t="shared" si="589"/>
        <v>k.A.</v>
      </c>
      <c r="W2172" s="343" t="str">
        <f>IFERROR(IF(OR($D2172="",$E2172=0,con_Ende=0),"k.A.",IF(VLOOKUP($D2172,rng_ND,5,0)="Nein",VLOOKUP($D2172,rng_ND,2,FALSE),MIN(VLOOKUP($D2172,rng_ND,2,FALSE),A_Stammdaten!$B$19-D_SAV!$E2172+1))),"k.A.")</f>
        <v>k.A.</v>
      </c>
      <c r="X2172" s="343" t="str">
        <f t="shared" si="590"/>
        <v>k.A.</v>
      </c>
      <c r="Y2172" s="62"/>
      <c r="Z2172" s="48">
        <f t="shared" si="591"/>
        <v>0</v>
      </c>
      <c r="AA2172" s="457"/>
      <c r="AB2172" s="55">
        <f t="shared" si="583"/>
        <v>0</v>
      </c>
      <c r="AC2172" s="55">
        <f>IF(A_Stammdaten!$B$25="ja",D_SAV!AA2172,D_SAV!AB2172)</f>
        <v>0</v>
      </c>
      <c r="AD2172" s="478">
        <f>IF(AC2172=0,0,IF(U2172-(con_EOGJahr-D_SAV!E2172)&lt;=0,AC2172,AC2172/V2172))</f>
        <v>0</v>
      </c>
      <c r="AE2172" s="478">
        <f>IFERROR(IF(AND(VLOOKUP(D2172,rng_ND,5,FALSE)="Ja",D_SAV!T2172="degressiv"),D_SAV!AC2172*Y2172/100,0),0)</f>
        <v>0</v>
      </c>
      <c r="AF2172" s="55">
        <f>IFERROR(IF(VLOOKUP(D2172,rng_ND,5,FALSE)="Ja",MAX(D_SAV!AD2172:AE2172),D_SAV!AD2172),0)</f>
        <v>0</v>
      </c>
      <c r="AG2172" s="55">
        <f t="shared" si="584"/>
        <v>0</v>
      </c>
      <c r="AH2172" s="55">
        <f t="shared" si="585"/>
        <v>0</v>
      </c>
      <c r="AI2172" s="55">
        <f t="shared" si="586"/>
        <v>0</v>
      </c>
      <c r="AJ2172" s="55">
        <f t="shared" si="587"/>
        <v>0</v>
      </c>
      <c r="AK2172" s="55">
        <f t="shared" si="578"/>
        <v>0</v>
      </c>
      <c r="AL2172" s="55">
        <f t="shared" si="579"/>
        <v>0</v>
      </c>
      <c r="AM2172" s="55">
        <f t="shared" si="580"/>
        <v>0</v>
      </c>
    </row>
    <row r="2173" spans="1:39" x14ac:dyDescent="0.25">
      <c r="A2173" s="47">
        <v>2169</v>
      </c>
      <c r="B2173" s="358" t="str">
        <f>IF(AND(E2173&lt;&gt;0,D2173&lt;&gt;0,F2173&lt;&gt;0),IF(C2173&lt;&gt;0,CONCATENATE(C2173,"-AGr",VLOOKUP(D2173,Listen!$A$2:$G$45,7,FALSE),"-",E2173,"-",F2173,),CONCATENATE("AGr",VLOOKUP(D2173,Listen!$A$2:$G$45,7,FALSE),"-",E2173,"-",F2173)),"keine vollständige ID")</f>
        <v>keine vollständige ID</v>
      </c>
      <c r="C2173" s="359">
        <f>'[2]III_SAV-Details_NB'!B2179</f>
        <v>0</v>
      </c>
      <c r="D2173" s="359">
        <f>'[2]III_SAV-Details_NB'!C2179</f>
        <v>0</v>
      </c>
      <c r="E2173" s="359">
        <f>'[2]III_SAV-Details_NB'!D2179</f>
        <v>0</v>
      </c>
      <c r="F2173" s="490"/>
      <c r="G2173" s="281">
        <f>'[2]III_SAV-Details_NB'!X2179</f>
        <v>0</v>
      </c>
      <c r="H2173" s="281">
        <f t="shared" si="581"/>
        <v>0</v>
      </c>
      <c r="I2173" s="281">
        <f>IF(con_EOGJahr=2025,'[2]III_SAV-Details_NB'!AA2179,IF(con_EOGJahr=2026,'[2]III_SAV-Details_NB'!AB2179,'[2]III_SAV-Details_NB'!AC2179))</f>
        <v>0</v>
      </c>
      <c r="J2173" s="282"/>
      <c r="K2173" s="282"/>
      <c r="L2173" s="282"/>
      <c r="M2173" s="282"/>
      <c r="N2173" s="282"/>
      <c r="O2173" s="282"/>
      <c r="P2173" s="52">
        <f t="shared" si="582"/>
        <v>0</v>
      </c>
      <c r="Q2173" s="60"/>
      <c r="R2173" s="53">
        <f t="shared" si="588"/>
        <v>0</v>
      </c>
      <c r="S2173" s="59"/>
      <c r="T2173" s="61"/>
      <c r="U2173" s="342" t="str">
        <f t="shared" si="592"/>
        <v>k.A.</v>
      </c>
      <c r="V2173" s="343" t="str">
        <f t="shared" si="589"/>
        <v>k.A.</v>
      </c>
      <c r="W2173" s="343" t="str">
        <f>IFERROR(IF(OR($D2173="",$E2173=0,con_Ende=0),"k.A.",IF(VLOOKUP($D2173,rng_ND,5,0)="Nein",VLOOKUP($D2173,rng_ND,2,FALSE),MIN(VLOOKUP($D2173,rng_ND,2,FALSE),A_Stammdaten!$B$19-D_SAV!$E2173+1))),"k.A.")</f>
        <v>k.A.</v>
      </c>
      <c r="X2173" s="343" t="str">
        <f t="shared" si="590"/>
        <v>k.A.</v>
      </c>
      <c r="Y2173" s="62"/>
      <c r="Z2173" s="48">
        <f t="shared" si="591"/>
        <v>0</v>
      </c>
      <c r="AA2173" s="457"/>
      <c r="AB2173" s="55">
        <f t="shared" si="583"/>
        <v>0</v>
      </c>
      <c r="AC2173" s="55">
        <f>IF(A_Stammdaten!$B$25="ja",D_SAV!AA2173,D_SAV!AB2173)</f>
        <v>0</v>
      </c>
      <c r="AD2173" s="478">
        <f>IF(AC2173=0,0,IF(U2173-(con_EOGJahr-D_SAV!E2173)&lt;=0,AC2173,AC2173/V2173))</f>
        <v>0</v>
      </c>
      <c r="AE2173" s="478">
        <f>IFERROR(IF(AND(VLOOKUP(D2173,rng_ND,5,FALSE)="Ja",D_SAV!T2173="degressiv"),D_SAV!AC2173*Y2173/100,0),0)</f>
        <v>0</v>
      </c>
      <c r="AF2173" s="55">
        <f>IFERROR(IF(VLOOKUP(D2173,rng_ND,5,FALSE)="Ja",MAX(D_SAV!AD2173:AE2173),D_SAV!AD2173),0)</f>
        <v>0</v>
      </c>
      <c r="AG2173" s="55">
        <f t="shared" si="584"/>
        <v>0</v>
      </c>
      <c r="AH2173" s="55">
        <f t="shared" si="585"/>
        <v>0</v>
      </c>
      <c r="AI2173" s="55">
        <f t="shared" si="586"/>
        <v>0</v>
      </c>
      <c r="AJ2173" s="55">
        <f t="shared" si="587"/>
        <v>0</v>
      </c>
      <c r="AK2173" s="55">
        <f t="shared" si="578"/>
        <v>0</v>
      </c>
      <c r="AL2173" s="55">
        <f t="shared" si="579"/>
        <v>0</v>
      </c>
      <c r="AM2173" s="55">
        <f t="shared" si="580"/>
        <v>0</v>
      </c>
    </row>
    <row r="2174" spans="1:39" x14ac:dyDescent="0.25">
      <c r="A2174" s="47">
        <v>2170</v>
      </c>
      <c r="B2174" s="358" t="str">
        <f>IF(AND(E2174&lt;&gt;0,D2174&lt;&gt;0,F2174&lt;&gt;0),IF(C2174&lt;&gt;0,CONCATENATE(C2174,"-AGr",VLOOKUP(D2174,Listen!$A$2:$G$45,7,FALSE),"-",E2174,"-",F2174,),CONCATENATE("AGr",VLOOKUP(D2174,Listen!$A$2:$G$45,7,FALSE),"-",E2174,"-",F2174)),"keine vollständige ID")</f>
        <v>keine vollständige ID</v>
      </c>
      <c r="C2174" s="359">
        <f>'[2]III_SAV-Details_NB'!B2180</f>
        <v>0</v>
      </c>
      <c r="D2174" s="359">
        <f>'[2]III_SAV-Details_NB'!C2180</f>
        <v>0</v>
      </c>
      <c r="E2174" s="359">
        <f>'[2]III_SAV-Details_NB'!D2180</f>
        <v>0</v>
      </c>
      <c r="F2174" s="490"/>
      <c r="G2174" s="281">
        <f>'[2]III_SAV-Details_NB'!X2180</f>
        <v>0</v>
      </c>
      <c r="H2174" s="281">
        <f t="shared" si="581"/>
        <v>0</v>
      </c>
      <c r="I2174" s="281">
        <f>IF(con_EOGJahr=2025,'[2]III_SAV-Details_NB'!AA2180,IF(con_EOGJahr=2026,'[2]III_SAV-Details_NB'!AB2180,'[2]III_SAV-Details_NB'!AC2180))</f>
        <v>0</v>
      </c>
      <c r="J2174" s="282"/>
      <c r="K2174" s="282"/>
      <c r="L2174" s="282"/>
      <c r="M2174" s="282"/>
      <c r="N2174" s="282"/>
      <c r="O2174" s="282"/>
      <c r="P2174" s="52">
        <f t="shared" si="582"/>
        <v>0</v>
      </c>
      <c r="Q2174" s="60"/>
      <c r="R2174" s="53">
        <f t="shared" si="588"/>
        <v>0</v>
      </c>
      <c r="S2174" s="59"/>
      <c r="T2174" s="61"/>
      <c r="U2174" s="342" t="str">
        <f t="shared" si="592"/>
        <v>k.A.</v>
      </c>
      <c r="V2174" s="343" t="str">
        <f t="shared" si="589"/>
        <v>k.A.</v>
      </c>
      <c r="W2174" s="343" t="str">
        <f>IFERROR(IF(OR($D2174="",$E2174=0,con_Ende=0),"k.A.",IF(VLOOKUP($D2174,rng_ND,5,0)="Nein",VLOOKUP($D2174,rng_ND,2,FALSE),MIN(VLOOKUP($D2174,rng_ND,2,FALSE),A_Stammdaten!$B$19-D_SAV!$E2174+1))),"k.A.")</f>
        <v>k.A.</v>
      </c>
      <c r="X2174" s="343" t="str">
        <f t="shared" si="590"/>
        <v>k.A.</v>
      </c>
      <c r="Y2174" s="62"/>
      <c r="Z2174" s="48">
        <f t="shared" si="591"/>
        <v>0</v>
      </c>
      <c r="AA2174" s="457"/>
      <c r="AB2174" s="55">
        <f t="shared" si="583"/>
        <v>0</v>
      </c>
      <c r="AC2174" s="55">
        <f>IF(A_Stammdaten!$B$25="ja",D_SAV!AA2174,D_SAV!AB2174)</f>
        <v>0</v>
      </c>
      <c r="AD2174" s="478">
        <f>IF(AC2174=0,0,IF(U2174-(con_EOGJahr-D_SAV!E2174)&lt;=0,AC2174,AC2174/V2174))</f>
        <v>0</v>
      </c>
      <c r="AE2174" s="478">
        <f>IFERROR(IF(AND(VLOOKUP(D2174,rng_ND,5,FALSE)="Ja",D_SAV!T2174="degressiv"),D_SAV!AC2174*Y2174/100,0),0)</f>
        <v>0</v>
      </c>
      <c r="AF2174" s="55">
        <f>IFERROR(IF(VLOOKUP(D2174,rng_ND,5,FALSE)="Ja",MAX(D_SAV!AD2174:AE2174),D_SAV!AD2174),0)</f>
        <v>0</v>
      </c>
      <c r="AG2174" s="55">
        <f t="shared" si="584"/>
        <v>0</v>
      </c>
      <c r="AH2174" s="55">
        <f t="shared" si="585"/>
        <v>0</v>
      </c>
      <c r="AI2174" s="55">
        <f t="shared" si="586"/>
        <v>0</v>
      </c>
      <c r="AJ2174" s="55">
        <f t="shared" si="587"/>
        <v>0</v>
      </c>
      <c r="AK2174" s="55">
        <f t="shared" si="578"/>
        <v>0</v>
      </c>
      <c r="AL2174" s="55">
        <f t="shared" si="579"/>
        <v>0</v>
      </c>
      <c r="AM2174" s="55">
        <f t="shared" si="580"/>
        <v>0</v>
      </c>
    </row>
    <row r="2175" spans="1:39" x14ac:dyDescent="0.25">
      <c r="A2175" s="47">
        <v>2171</v>
      </c>
      <c r="B2175" s="358" t="str">
        <f>IF(AND(E2175&lt;&gt;0,D2175&lt;&gt;0,F2175&lt;&gt;0),IF(C2175&lt;&gt;0,CONCATENATE(C2175,"-AGr",VLOOKUP(D2175,Listen!$A$2:$G$45,7,FALSE),"-",E2175,"-",F2175,),CONCATENATE("AGr",VLOOKUP(D2175,Listen!$A$2:$G$45,7,FALSE),"-",E2175,"-",F2175)),"keine vollständige ID")</f>
        <v>keine vollständige ID</v>
      </c>
      <c r="C2175" s="359">
        <f>'[2]III_SAV-Details_NB'!B2181</f>
        <v>0</v>
      </c>
      <c r="D2175" s="359">
        <f>'[2]III_SAV-Details_NB'!C2181</f>
        <v>0</v>
      </c>
      <c r="E2175" s="359">
        <f>'[2]III_SAV-Details_NB'!D2181</f>
        <v>0</v>
      </c>
      <c r="F2175" s="490"/>
      <c r="G2175" s="281">
        <f>'[2]III_SAV-Details_NB'!X2181</f>
        <v>0</v>
      </c>
      <c r="H2175" s="281">
        <f t="shared" si="581"/>
        <v>0</v>
      </c>
      <c r="I2175" s="281">
        <f>IF(con_EOGJahr=2025,'[2]III_SAV-Details_NB'!AA2181,IF(con_EOGJahr=2026,'[2]III_SAV-Details_NB'!AB2181,'[2]III_SAV-Details_NB'!AC2181))</f>
        <v>0</v>
      </c>
      <c r="J2175" s="282"/>
      <c r="K2175" s="282"/>
      <c r="L2175" s="282"/>
      <c r="M2175" s="282"/>
      <c r="N2175" s="282"/>
      <c r="O2175" s="282"/>
      <c r="P2175" s="52">
        <f t="shared" si="582"/>
        <v>0</v>
      </c>
      <c r="Q2175" s="60"/>
      <c r="R2175" s="53">
        <f t="shared" si="588"/>
        <v>0</v>
      </c>
      <c r="S2175" s="59"/>
      <c r="T2175" s="61"/>
      <c r="U2175" s="342" t="str">
        <f t="shared" si="592"/>
        <v>k.A.</v>
      </c>
      <c r="V2175" s="343" t="str">
        <f t="shared" si="589"/>
        <v>k.A.</v>
      </c>
      <c r="W2175" s="343" t="str">
        <f>IFERROR(IF(OR($D2175="",$E2175=0,con_Ende=0),"k.A.",IF(VLOOKUP($D2175,rng_ND,5,0)="Nein",VLOOKUP($D2175,rng_ND,2,FALSE),MIN(VLOOKUP($D2175,rng_ND,2,FALSE),A_Stammdaten!$B$19-D_SAV!$E2175+1))),"k.A.")</f>
        <v>k.A.</v>
      </c>
      <c r="X2175" s="343" t="str">
        <f t="shared" si="590"/>
        <v>k.A.</v>
      </c>
      <c r="Y2175" s="62"/>
      <c r="Z2175" s="48">
        <f t="shared" si="591"/>
        <v>0</v>
      </c>
      <c r="AA2175" s="457"/>
      <c r="AB2175" s="55">
        <f t="shared" si="583"/>
        <v>0</v>
      </c>
      <c r="AC2175" s="55">
        <f>IF(A_Stammdaten!$B$25="ja",D_SAV!AA2175,D_SAV!AB2175)</f>
        <v>0</v>
      </c>
      <c r="AD2175" s="478">
        <f>IF(AC2175=0,0,IF(U2175-(con_EOGJahr-D_SAV!E2175)&lt;=0,AC2175,AC2175/V2175))</f>
        <v>0</v>
      </c>
      <c r="AE2175" s="478">
        <f>IFERROR(IF(AND(VLOOKUP(D2175,rng_ND,5,FALSE)="Ja",D_SAV!T2175="degressiv"),D_SAV!AC2175*Y2175/100,0),0)</f>
        <v>0</v>
      </c>
      <c r="AF2175" s="55">
        <f>IFERROR(IF(VLOOKUP(D2175,rng_ND,5,FALSE)="Ja",MAX(D_SAV!AD2175:AE2175),D_SAV!AD2175),0)</f>
        <v>0</v>
      </c>
      <c r="AG2175" s="55">
        <f t="shared" si="584"/>
        <v>0</v>
      </c>
      <c r="AH2175" s="55">
        <f t="shared" si="585"/>
        <v>0</v>
      </c>
      <c r="AI2175" s="55">
        <f t="shared" si="586"/>
        <v>0</v>
      </c>
      <c r="AJ2175" s="55">
        <f t="shared" si="587"/>
        <v>0</v>
      </c>
      <c r="AK2175" s="55">
        <f t="shared" si="578"/>
        <v>0</v>
      </c>
      <c r="AL2175" s="55">
        <f t="shared" si="579"/>
        <v>0</v>
      </c>
      <c r="AM2175" s="55">
        <f t="shared" si="580"/>
        <v>0</v>
      </c>
    </row>
    <row r="2176" spans="1:39" x14ac:dyDescent="0.25">
      <c r="A2176" s="47">
        <v>2172</v>
      </c>
      <c r="B2176" s="358" t="str">
        <f>IF(AND(E2176&lt;&gt;0,D2176&lt;&gt;0,F2176&lt;&gt;0),IF(C2176&lt;&gt;0,CONCATENATE(C2176,"-AGr",VLOOKUP(D2176,Listen!$A$2:$G$45,7,FALSE),"-",E2176,"-",F2176,),CONCATENATE("AGr",VLOOKUP(D2176,Listen!$A$2:$G$45,7,FALSE),"-",E2176,"-",F2176)),"keine vollständige ID")</f>
        <v>keine vollständige ID</v>
      </c>
      <c r="C2176" s="359">
        <f>'[2]III_SAV-Details_NB'!B2182</f>
        <v>0</v>
      </c>
      <c r="D2176" s="359">
        <f>'[2]III_SAV-Details_NB'!C2182</f>
        <v>0</v>
      </c>
      <c r="E2176" s="359">
        <f>'[2]III_SAV-Details_NB'!D2182</f>
        <v>0</v>
      </c>
      <c r="F2176" s="490"/>
      <c r="G2176" s="281">
        <f>'[2]III_SAV-Details_NB'!X2182</f>
        <v>0</v>
      </c>
      <c r="H2176" s="281">
        <f t="shared" si="581"/>
        <v>0</v>
      </c>
      <c r="I2176" s="281">
        <f>IF(con_EOGJahr=2025,'[2]III_SAV-Details_NB'!AA2182,IF(con_EOGJahr=2026,'[2]III_SAV-Details_NB'!AB2182,'[2]III_SAV-Details_NB'!AC2182))</f>
        <v>0</v>
      </c>
      <c r="J2176" s="282"/>
      <c r="K2176" s="282"/>
      <c r="L2176" s="282"/>
      <c r="M2176" s="282"/>
      <c r="N2176" s="282"/>
      <c r="O2176" s="282"/>
      <c r="P2176" s="52">
        <f t="shared" si="582"/>
        <v>0</v>
      </c>
      <c r="Q2176" s="60"/>
      <c r="R2176" s="53">
        <f t="shared" si="588"/>
        <v>0</v>
      </c>
      <c r="S2176" s="59"/>
      <c r="T2176" s="61"/>
      <c r="U2176" s="342" t="str">
        <f t="shared" si="592"/>
        <v>k.A.</v>
      </c>
      <c r="V2176" s="343" t="str">
        <f t="shared" si="589"/>
        <v>k.A.</v>
      </c>
      <c r="W2176" s="343" t="str">
        <f>IFERROR(IF(OR($D2176="",$E2176=0,con_Ende=0),"k.A.",IF(VLOOKUP($D2176,rng_ND,5,0)="Nein",VLOOKUP($D2176,rng_ND,2,FALSE),MIN(VLOOKUP($D2176,rng_ND,2,FALSE),A_Stammdaten!$B$19-D_SAV!$E2176+1))),"k.A.")</f>
        <v>k.A.</v>
      </c>
      <c r="X2176" s="343" t="str">
        <f t="shared" si="590"/>
        <v>k.A.</v>
      </c>
      <c r="Y2176" s="62"/>
      <c r="Z2176" s="48">
        <f t="shared" si="591"/>
        <v>0</v>
      </c>
      <c r="AA2176" s="457"/>
      <c r="AB2176" s="55">
        <f t="shared" si="583"/>
        <v>0</v>
      </c>
      <c r="AC2176" s="55">
        <f>IF(A_Stammdaten!$B$25="ja",D_SAV!AA2176,D_SAV!AB2176)</f>
        <v>0</v>
      </c>
      <c r="AD2176" s="478">
        <f>IF(AC2176=0,0,IF(U2176-(con_EOGJahr-D_SAV!E2176)&lt;=0,AC2176,AC2176/V2176))</f>
        <v>0</v>
      </c>
      <c r="AE2176" s="478">
        <f>IFERROR(IF(AND(VLOOKUP(D2176,rng_ND,5,FALSE)="Ja",D_SAV!T2176="degressiv"),D_SAV!AC2176*Y2176/100,0),0)</f>
        <v>0</v>
      </c>
      <c r="AF2176" s="55">
        <f>IFERROR(IF(VLOOKUP(D2176,rng_ND,5,FALSE)="Ja",MAX(D_SAV!AD2176:AE2176),D_SAV!AD2176),0)</f>
        <v>0</v>
      </c>
      <c r="AG2176" s="55">
        <f t="shared" si="584"/>
        <v>0</v>
      </c>
      <c r="AH2176" s="55">
        <f t="shared" si="585"/>
        <v>0</v>
      </c>
      <c r="AI2176" s="55">
        <f t="shared" si="586"/>
        <v>0</v>
      </c>
      <c r="AJ2176" s="55">
        <f t="shared" si="587"/>
        <v>0</v>
      </c>
      <c r="AK2176" s="55">
        <f t="shared" si="578"/>
        <v>0</v>
      </c>
      <c r="AL2176" s="55">
        <f t="shared" si="579"/>
        <v>0</v>
      </c>
      <c r="AM2176" s="55">
        <f t="shared" si="580"/>
        <v>0</v>
      </c>
    </row>
    <row r="2177" spans="1:39" x14ac:dyDescent="0.25">
      <c r="A2177" s="47">
        <v>2173</v>
      </c>
      <c r="B2177" s="358" t="str">
        <f>IF(AND(E2177&lt;&gt;0,D2177&lt;&gt;0,F2177&lt;&gt;0),IF(C2177&lt;&gt;0,CONCATENATE(C2177,"-AGr",VLOOKUP(D2177,Listen!$A$2:$G$45,7,FALSE),"-",E2177,"-",F2177,),CONCATENATE("AGr",VLOOKUP(D2177,Listen!$A$2:$G$45,7,FALSE),"-",E2177,"-",F2177)),"keine vollständige ID")</f>
        <v>keine vollständige ID</v>
      </c>
      <c r="C2177" s="359">
        <f>'[2]III_SAV-Details_NB'!B2183</f>
        <v>0</v>
      </c>
      <c r="D2177" s="359">
        <f>'[2]III_SAV-Details_NB'!C2183</f>
        <v>0</v>
      </c>
      <c r="E2177" s="359">
        <f>'[2]III_SAV-Details_NB'!D2183</f>
        <v>0</v>
      </c>
      <c r="F2177" s="490"/>
      <c r="G2177" s="281">
        <f>'[2]III_SAV-Details_NB'!X2183</f>
        <v>0</v>
      </c>
      <c r="H2177" s="281">
        <f t="shared" si="581"/>
        <v>0</v>
      </c>
      <c r="I2177" s="281">
        <f>IF(con_EOGJahr=2025,'[2]III_SAV-Details_NB'!AA2183,IF(con_EOGJahr=2026,'[2]III_SAV-Details_NB'!AB2183,'[2]III_SAV-Details_NB'!AC2183))</f>
        <v>0</v>
      </c>
      <c r="J2177" s="282"/>
      <c r="K2177" s="282"/>
      <c r="L2177" s="282"/>
      <c r="M2177" s="282"/>
      <c r="N2177" s="282"/>
      <c r="O2177" s="282"/>
      <c r="P2177" s="52">
        <f t="shared" si="582"/>
        <v>0</v>
      </c>
      <c r="Q2177" s="60"/>
      <c r="R2177" s="53">
        <f t="shared" si="588"/>
        <v>0</v>
      </c>
      <c r="S2177" s="59"/>
      <c r="T2177" s="61"/>
      <c r="U2177" s="342" t="str">
        <f t="shared" si="592"/>
        <v>k.A.</v>
      </c>
      <c r="V2177" s="343" t="str">
        <f t="shared" si="589"/>
        <v>k.A.</v>
      </c>
      <c r="W2177" s="343" t="str">
        <f>IFERROR(IF(OR($D2177="",$E2177=0,con_Ende=0),"k.A.",IF(VLOOKUP($D2177,rng_ND,5,0)="Nein",VLOOKUP($D2177,rng_ND,2,FALSE),MIN(VLOOKUP($D2177,rng_ND,2,FALSE),A_Stammdaten!$B$19-D_SAV!$E2177+1))),"k.A.")</f>
        <v>k.A.</v>
      </c>
      <c r="X2177" s="343" t="str">
        <f t="shared" si="590"/>
        <v>k.A.</v>
      </c>
      <c r="Y2177" s="62"/>
      <c r="Z2177" s="48">
        <f t="shared" si="591"/>
        <v>0</v>
      </c>
      <c r="AA2177" s="457"/>
      <c r="AB2177" s="55">
        <f t="shared" si="583"/>
        <v>0</v>
      </c>
      <c r="AC2177" s="55">
        <f>IF(A_Stammdaten!$B$25="ja",D_SAV!AA2177,D_SAV!AB2177)</f>
        <v>0</v>
      </c>
      <c r="AD2177" s="478">
        <f>IF(AC2177=0,0,IF(U2177-(con_EOGJahr-D_SAV!E2177)&lt;=0,AC2177,AC2177/V2177))</f>
        <v>0</v>
      </c>
      <c r="AE2177" s="478">
        <f>IFERROR(IF(AND(VLOOKUP(D2177,rng_ND,5,FALSE)="Ja",D_SAV!T2177="degressiv"),D_SAV!AC2177*Y2177/100,0),0)</f>
        <v>0</v>
      </c>
      <c r="AF2177" s="55">
        <f>IFERROR(IF(VLOOKUP(D2177,rng_ND,5,FALSE)="Ja",MAX(D_SAV!AD2177:AE2177),D_SAV!AD2177),0)</f>
        <v>0</v>
      </c>
      <c r="AG2177" s="55">
        <f t="shared" si="584"/>
        <v>0</v>
      </c>
      <c r="AH2177" s="55">
        <f t="shared" si="585"/>
        <v>0</v>
      </c>
      <c r="AI2177" s="55">
        <f t="shared" si="586"/>
        <v>0</v>
      </c>
      <c r="AJ2177" s="55">
        <f t="shared" si="587"/>
        <v>0</v>
      </c>
      <c r="AK2177" s="55">
        <f t="shared" si="578"/>
        <v>0</v>
      </c>
      <c r="AL2177" s="55">
        <f t="shared" si="579"/>
        <v>0</v>
      </c>
      <c r="AM2177" s="55">
        <f t="shared" si="580"/>
        <v>0</v>
      </c>
    </row>
    <row r="2178" spans="1:39" x14ac:dyDescent="0.25">
      <c r="A2178" s="47">
        <v>2174</v>
      </c>
      <c r="B2178" s="358" t="str">
        <f>IF(AND(E2178&lt;&gt;0,D2178&lt;&gt;0,F2178&lt;&gt;0),IF(C2178&lt;&gt;0,CONCATENATE(C2178,"-AGr",VLOOKUP(D2178,Listen!$A$2:$G$45,7,FALSE),"-",E2178,"-",F2178,),CONCATENATE("AGr",VLOOKUP(D2178,Listen!$A$2:$G$45,7,FALSE),"-",E2178,"-",F2178)),"keine vollständige ID")</f>
        <v>keine vollständige ID</v>
      </c>
      <c r="C2178" s="359">
        <f>'[2]III_SAV-Details_NB'!B2184</f>
        <v>0</v>
      </c>
      <c r="D2178" s="359">
        <f>'[2]III_SAV-Details_NB'!C2184</f>
        <v>0</v>
      </c>
      <c r="E2178" s="359">
        <f>'[2]III_SAV-Details_NB'!D2184</f>
        <v>0</v>
      </c>
      <c r="F2178" s="490"/>
      <c r="G2178" s="281">
        <f>'[2]III_SAV-Details_NB'!X2184</f>
        <v>0</v>
      </c>
      <c r="H2178" s="281">
        <f t="shared" si="581"/>
        <v>0</v>
      </c>
      <c r="I2178" s="281">
        <f>IF(con_EOGJahr=2025,'[2]III_SAV-Details_NB'!AA2184,IF(con_EOGJahr=2026,'[2]III_SAV-Details_NB'!AB2184,'[2]III_SAV-Details_NB'!AC2184))</f>
        <v>0</v>
      </c>
      <c r="J2178" s="282"/>
      <c r="K2178" s="282"/>
      <c r="L2178" s="282"/>
      <c r="M2178" s="282"/>
      <c r="N2178" s="282"/>
      <c r="O2178" s="282"/>
      <c r="P2178" s="52">
        <f t="shared" si="582"/>
        <v>0</v>
      </c>
      <c r="Q2178" s="60"/>
      <c r="R2178" s="53">
        <f t="shared" si="588"/>
        <v>0</v>
      </c>
      <c r="S2178" s="59"/>
      <c r="T2178" s="61"/>
      <c r="U2178" s="342" t="str">
        <f t="shared" si="592"/>
        <v>k.A.</v>
      </c>
      <c r="V2178" s="343" t="str">
        <f t="shared" si="589"/>
        <v>k.A.</v>
      </c>
      <c r="W2178" s="343" t="str">
        <f>IFERROR(IF(OR($D2178="",$E2178=0,con_Ende=0),"k.A.",IF(VLOOKUP($D2178,rng_ND,5,0)="Nein",VLOOKUP($D2178,rng_ND,2,FALSE),MIN(VLOOKUP($D2178,rng_ND,2,FALSE),A_Stammdaten!$B$19-D_SAV!$E2178+1))),"k.A.")</f>
        <v>k.A.</v>
      </c>
      <c r="X2178" s="343" t="str">
        <f t="shared" si="590"/>
        <v>k.A.</v>
      </c>
      <c r="Y2178" s="62"/>
      <c r="Z2178" s="48">
        <f t="shared" si="591"/>
        <v>0</v>
      </c>
      <c r="AA2178" s="457"/>
      <c r="AB2178" s="55">
        <f t="shared" si="583"/>
        <v>0</v>
      </c>
      <c r="AC2178" s="55">
        <f>IF(A_Stammdaten!$B$25="ja",D_SAV!AA2178,D_SAV!AB2178)</f>
        <v>0</v>
      </c>
      <c r="AD2178" s="478">
        <f>IF(AC2178=0,0,IF(U2178-(con_EOGJahr-D_SAV!E2178)&lt;=0,AC2178,AC2178/V2178))</f>
        <v>0</v>
      </c>
      <c r="AE2178" s="478">
        <f>IFERROR(IF(AND(VLOOKUP(D2178,rng_ND,5,FALSE)="Ja",D_SAV!T2178="degressiv"),D_SAV!AC2178*Y2178/100,0),0)</f>
        <v>0</v>
      </c>
      <c r="AF2178" s="55">
        <f>IFERROR(IF(VLOOKUP(D2178,rng_ND,5,FALSE)="Ja",MAX(D_SAV!AD2178:AE2178),D_SAV!AD2178),0)</f>
        <v>0</v>
      </c>
      <c r="AG2178" s="55">
        <f t="shared" si="584"/>
        <v>0</v>
      </c>
      <c r="AH2178" s="55">
        <f t="shared" si="585"/>
        <v>0</v>
      </c>
      <c r="AI2178" s="55">
        <f t="shared" si="586"/>
        <v>0</v>
      </c>
      <c r="AJ2178" s="55">
        <f t="shared" si="587"/>
        <v>0</v>
      </c>
      <c r="AK2178" s="55">
        <f t="shared" si="578"/>
        <v>0</v>
      </c>
      <c r="AL2178" s="55">
        <f t="shared" si="579"/>
        <v>0</v>
      </c>
      <c r="AM2178" s="55">
        <f t="shared" si="580"/>
        <v>0</v>
      </c>
    </row>
    <row r="2179" spans="1:39" x14ac:dyDescent="0.25">
      <c r="A2179" s="47">
        <v>2175</v>
      </c>
      <c r="B2179" s="358" t="str">
        <f>IF(AND(E2179&lt;&gt;0,D2179&lt;&gt;0,F2179&lt;&gt;0),IF(C2179&lt;&gt;0,CONCATENATE(C2179,"-AGr",VLOOKUP(D2179,Listen!$A$2:$G$45,7,FALSE),"-",E2179,"-",F2179,),CONCATENATE("AGr",VLOOKUP(D2179,Listen!$A$2:$G$45,7,FALSE),"-",E2179,"-",F2179)),"keine vollständige ID")</f>
        <v>keine vollständige ID</v>
      </c>
      <c r="C2179" s="359">
        <f>'[2]III_SAV-Details_NB'!B2185</f>
        <v>0</v>
      </c>
      <c r="D2179" s="359">
        <f>'[2]III_SAV-Details_NB'!C2185</f>
        <v>0</v>
      </c>
      <c r="E2179" s="359">
        <f>'[2]III_SAV-Details_NB'!D2185</f>
        <v>0</v>
      </c>
      <c r="F2179" s="490"/>
      <c r="G2179" s="281">
        <f>'[2]III_SAV-Details_NB'!X2185</f>
        <v>0</v>
      </c>
      <c r="H2179" s="281">
        <f t="shared" si="581"/>
        <v>0</v>
      </c>
      <c r="I2179" s="281">
        <f>IF(con_EOGJahr=2025,'[2]III_SAV-Details_NB'!AA2185,IF(con_EOGJahr=2026,'[2]III_SAV-Details_NB'!AB2185,'[2]III_SAV-Details_NB'!AC2185))</f>
        <v>0</v>
      </c>
      <c r="J2179" s="282"/>
      <c r="K2179" s="282"/>
      <c r="L2179" s="282"/>
      <c r="M2179" s="282"/>
      <c r="N2179" s="282"/>
      <c r="O2179" s="282"/>
      <c r="P2179" s="52">
        <f t="shared" si="582"/>
        <v>0</v>
      </c>
      <c r="Q2179" s="60"/>
      <c r="R2179" s="53">
        <f t="shared" si="588"/>
        <v>0</v>
      </c>
      <c r="S2179" s="59"/>
      <c r="T2179" s="61"/>
      <c r="U2179" s="342" t="str">
        <f t="shared" si="592"/>
        <v>k.A.</v>
      </c>
      <c r="V2179" s="343" t="str">
        <f t="shared" si="589"/>
        <v>k.A.</v>
      </c>
      <c r="W2179" s="343" t="str">
        <f>IFERROR(IF(OR($D2179="",$E2179=0,con_Ende=0),"k.A.",IF(VLOOKUP($D2179,rng_ND,5,0)="Nein",VLOOKUP($D2179,rng_ND,2,FALSE),MIN(VLOOKUP($D2179,rng_ND,2,FALSE),A_Stammdaten!$B$19-D_SAV!$E2179+1))),"k.A.")</f>
        <v>k.A.</v>
      </c>
      <c r="X2179" s="343" t="str">
        <f t="shared" si="590"/>
        <v>k.A.</v>
      </c>
      <c r="Y2179" s="62"/>
      <c r="Z2179" s="48">
        <f t="shared" si="591"/>
        <v>0</v>
      </c>
      <c r="AA2179" s="457"/>
      <c r="AB2179" s="55">
        <f t="shared" si="583"/>
        <v>0</v>
      </c>
      <c r="AC2179" s="55">
        <f>IF(A_Stammdaten!$B$25="ja",D_SAV!AA2179,D_SAV!AB2179)</f>
        <v>0</v>
      </c>
      <c r="AD2179" s="478">
        <f>IF(AC2179=0,0,IF(U2179-(con_EOGJahr-D_SAV!E2179)&lt;=0,AC2179,AC2179/V2179))</f>
        <v>0</v>
      </c>
      <c r="AE2179" s="478">
        <f>IFERROR(IF(AND(VLOOKUP(D2179,rng_ND,5,FALSE)="Ja",D_SAV!T2179="degressiv"),D_SAV!AC2179*Y2179/100,0),0)</f>
        <v>0</v>
      </c>
      <c r="AF2179" s="55">
        <f>IFERROR(IF(VLOOKUP(D2179,rng_ND,5,FALSE)="Ja",MAX(D_SAV!AD2179:AE2179),D_SAV!AD2179),0)</f>
        <v>0</v>
      </c>
      <c r="AG2179" s="55">
        <f t="shared" si="584"/>
        <v>0</v>
      </c>
      <c r="AH2179" s="55">
        <f t="shared" si="585"/>
        <v>0</v>
      </c>
      <c r="AI2179" s="55">
        <f t="shared" si="586"/>
        <v>0</v>
      </c>
      <c r="AJ2179" s="55">
        <f t="shared" si="587"/>
        <v>0</v>
      </c>
      <c r="AK2179" s="55">
        <f t="shared" si="578"/>
        <v>0</v>
      </c>
      <c r="AL2179" s="55">
        <f t="shared" si="579"/>
        <v>0</v>
      </c>
      <c r="AM2179" s="55">
        <f t="shared" si="580"/>
        <v>0</v>
      </c>
    </row>
    <row r="2180" spans="1:39" x14ac:dyDescent="0.25">
      <c r="A2180" s="47">
        <v>2176</v>
      </c>
      <c r="B2180" s="358" t="str">
        <f>IF(AND(E2180&lt;&gt;0,D2180&lt;&gt;0,F2180&lt;&gt;0),IF(C2180&lt;&gt;0,CONCATENATE(C2180,"-AGr",VLOOKUP(D2180,Listen!$A$2:$G$45,7,FALSE),"-",E2180,"-",F2180,),CONCATENATE("AGr",VLOOKUP(D2180,Listen!$A$2:$G$45,7,FALSE),"-",E2180,"-",F2180)),"keine vollständige ID")</f>
        <v>keine vollständige ID</v>
      </c>
      <c r="C2180" s="359">
        <f>'[2]III_SAV-Details_NB'!B2186</f>
        <v>0</v>
      </c>
      <c r="D2180" s="359">
        <f>'[2]III_SAV-Details_NB'!C2186</f>
        <v>0</v>
      </c>
      <c r="E2180" s="359">
        <f>'[2]III_SAV-Details_NB'!D2186</f>
        <v>0</v>
      </c>
      <c r="F2180" s="490"/>
      <c r="G2180" s="281">
        <f>'[2]III_SAV-Details_NB'!X2186</f>
        <v>0</v>
      </c>
      <c r="H2180" s="281">
        <f t="shared" si="581"/>
        <v>0</v>
      </c>
      <c r="I2180" s="281">
        <f>IF(con_EOGJahr=2025,'[2]III_SAV-Details_NB'!AA2186,IF(con_EOGJahr=2026,'[2]III_SAV-Details_NB'!AB2186,'[2]III_SAV-Details_NB'!AC2186))</f>
        <v>0</v>
      </c>
      <c r="J2180" s="282"/>
      <c r="K2180" s="282"/>
      <c r="L2180" s="282"/>
      <c r="M2180" s="282"/>
      <c r="N2180" s="282"/>
      <c r="O2180" s="282"/>
      <c r="P2180" s="52">
        <f t="shared" si="582"/>
        <v>0</v>
      </c>
      <c r="Q2180" s="60"/>
      <c r="R2180" s="53">
        <f t="shared" si="588"/>
        <v>0</v>
      </c>
      <c r="S2180" s="59"/>
      <c r="T2180" s="61"/>
      <c r="U2180" s="342" t="str">
        <f t="shared" si="592"/>
        <v>k.A.</v>
      </c>
      <c r="V2180" s="343" t="str">
        <f t="shared" si="589"/>
        <v>k.A.</v>
      </c>
      <c r="W2180" s="343" t="str">
        <f>IFERROR(IF(OR($D2180="",$E2180=0,con_Ende=0),"k.A.",IF(VLOOKUP($D2180,rng_ND,5,0)="Nein",VLOOKUP($D2180,rng_ND,2,FALSE),MIN(VLOOKUP($D2180,rng_ND,2,FALSE),A_Stammdaten!$B$19-D_SAV!$E2180+1))),"k.A.")</f>
        <v>k.A.</v>
      </c>
      <c r="X2180" s="343" t="str">
        <f t="shared" si="590"/>
        <v>k.A.</v>
      </c>
      <c r="Y2180" s="62"/>
      <c r="Z2180" s="48">
        <f t="shared" si="591"/>
        <v>0</v>
      </c>
      <c r="AA2180" s="457"/>
      <c r="AB2180" s="55">
        <f t="shared" si="583"/>
        <v>0</v>
      </c>
      <c r="AC2180" s="55">
        <f>IF(A_Stammdaten!$B$25="ja",D_SAV!AA2180,D_SAV!AB2180)</f>
        <v>0</v>
      </c>
      <c r="AD2180" s="478">
        <f>IF(AC2180=0,0,IF(U2180-(con_EOGJahr-D_SAV!E2180)&lt;=0,AC2180,AC2180/V2180))</f>
        <v>0</v>
      </c>
      <c r="AE2180" s="478">
        <f>IFERROR(IF(AND(VLOOKUP(D2180,rng_ND,5,FALSE)="Ja",D_SAV!T2180="degressiv"),D_SAV!AC2180*Y2180/100,0),0)</f>
        <v>0</v>
      </c>
      <c r="AF2180" s="55">
        <f>IFERROR(IF(VLOOKUP(D2180,rng_ND,5,FALSE)="Ja",MAX(D_SAV!AD2180:AE2180),D_SAV!AD2180),0)</f>
        <v>0</v>
      </c>
      <c r="AG2180" s="55">
        <f t="shared" si="584"/>
        <v>0</v>
      </c>
      <c r="AH2180" s="55">
        <f t="shared" si="585"/>
        <v>0</v>
      </c>
      <c r="AI2180" s="55">
        <f t="shared" si="586"/>
        <v>0</v>
      </c>
      <c r="AJ2180" s="55">
        <f t="shared" si="587"/>
        <v>0</v>
      </c>
      <c r="AK2180" s="55">
        <f t="shared" si="578"/>
        <v>0</v>
      </c>
      <c r="AL2180" s="55">
        <f t="shared" si="579"/>
        <v>0</v>
      </c>
      <c r="AM2180" s="55">
        <f t="shared" si="580"/>
        <v>0</v>
      </c>
    </row>
    <row r="2181" spans="1:39" x14ac:dyDescent="0.25">
      <c r="A2181" s="47">
        <v>2177</v>
      </c>
      <c r="B2181" s="358" t="str">
        <f>IF(AND(E2181&lt;&gt;0,D2181&lt;&gt;0,F2181&lt;&gt;0),IF(C2181&lt;&gt;0,CONCATENATE(C2181,"-AGr",VLOOKUP(D2181,Listen!$A$2:$G$45,7,FALSE),"-",E2181,"-",F2181,),CONCATENATE("AGr",VLOOKUP(D2181,Listen!$A$2:$G$45,7,FALSE),"-",E2181,"-",F2181)),"keine vollständige ID")</f>
        <v>keine vollständige ID</v>
      </c>
      <c r="C2181" s="359">
        <f>'[2]III_SAV-Details_NB'!B2187</f>
        <v>0</v>
      </c>
      <c r="D2181" s="359">
        <f>'[2]III_SAV-Details_NB'!C2187</f>
        <v>0</v>
      </c>
      <c r="E2181" s="359">
        <f>'[2]III_SAV-Details_NB'!D2187</f>
        <v>0</v>
      </c>
      <c r="F2181" s="490"/>
      <c r="G2181" s="281">
        <f>'[2]III_SAV-Details_NB'!X2187</f>
        <v>0</v>
      </c>
      <c r="H2181" s="281">
        <f t="shared" si="581"/>
        <v>0</v>
      </c>
      <c r="I2181" s="281">
        <f>IF(con_EOGJahr=2025,'[2]III_SAV-Details_NB'!AA2187,IF(con_EOGJahr=2026,'[2]III_SAV-Details_NB'!AB2187,'[2]III_SAV-Details_NB'!AC2187))</f>
        <v>0</v>
      </c>
      <c r="J2181" s="282"/>
      <c r="K2181" s="282"/>
      <c r="L2181" s="282"/>
      <c r="M2181" s="282"/>
      <c r="N2181" s="282"/>
      <c r="O2181" s="282"/>
      <c r="P2181" s="52">
        <f t="shared" si="582"/>
        <v>0</v>
      </c>
      <c r="Q2181" s="60"/>
      <c r="R2181" s="53">
        <f t="shared" si="588"/>
        <v>0</v>
      </c>
      <c r="S2181" s="59"/>
      <c r="T2181" s="61"/>
      <c r="U2181" s="342" t="str">
        <f t="shared" si="592"/>
        <v>k.A.</v>
      </c>
      <c r="V2181" s="343" t="str">
        <f t="shared" si="589"/>
        <v>k.A.</v>
      </c>
      <c r="W2181" s="343" t="str">
        <f>IFERROR(IF(OR($D2181="",$E2181=0,con_Ende=0),"k.A.",IF(VLOOKUP($D2181,rng_ND,5,0)="Nein",VLOOKUP($D2181,rng_ND,2,FALSE),MIN(VLOOKUP($D2181,rng_ND,2,FALSE),A_Stammdaten!$B$19-D_SAV!$E2181+1))),"k.A.")</f>
        <v>k.A.</v>
      </c>
      <c r="X2181" s="343" t="str">
        <f t="shared" si="590"/>
        <v>k.A.</v>
      </c>
      <c r="Y2181" s="62"/>
      <c r="Z2181" s="48">
        <f t="shared" si="591"/>
        <v>0</v>
      </c>
      <c r="AA2181" s="457"/>
      <c r="AB2181" s="55">
        <f t="shared" si="583"/>
        <v>0</v>
      </c>
      <c r="AC2181" s="55">
        <f>IF(A_Stammdaten!$B$25="ja",D_SAV!AA2181,D_SAV!AB2181)</f>
        <v>0</v>
      </c>
      <c r="AD2181" s="478">
        <f>IF(AC2181=0,0,IF(U2181-(con_EOGJahr-D_SAV!E2181)&lt;=0,AC2181,AC2181/V2181))</f>
        <v>0</v>
      </c>
      <c r="AE2181" s="478">
        <f>IFERROR(IF(AND(VLOOKUP(D2181,rng_ND,5,FALSE)="Ja",D_SAV!T2181="degressiv"),D_SAV!AC2181*Y2181/100,0),0)</f>
        <v>0</v>
      </c>
      <c r="AF2181" s="55">
        <f>IFERROR(IF(VLOOKUP(D2181,rng_ND,5,FALSE)="Ja",MAX(D_SAV!AD2181:AE2181),D_SAV!AD2181),0)</f>
        <v>0</v>
      </c>
      <c r="AG2181" s="55">
        <f t="shared" si="584"/>
        <v>0</v>
      </c>
      <c r="AH2181" s="55">
        <f t="shared" si="585"/>
        <v>0</v>
      </c>
      <c r="AI2181" s="55">
        <f t="shared" si="586"/>
        <v>0</v>
      </c>
      <c r="AJ2181" s="55">
        <f t="shared" si="587"/>
        <v>0</v>
      </c>
      <c r="AK2181" s="55">
        <f t="shared" ref="AK2181:AK2244" si="593">IF($E2181&gt;=2006,AC2181,con_EKQ*AH2181+(1-con_EKQ)*AC2181)</f>
        <v>0</v>
      </c>
      <c r="AL2181" s="55">
        <f t="shared" ref="AL2181:AL2244" si="594">IF($E2181&gt;=2006,AF2181,con_EKQ*AI2181+(1-con_EKQ)*AF2181)</f>
        <v>0</v>
      </c>
      <c r="AM2181" s="55">
        <f t="shared" ref="AM2181:AM2244" si="595">IF($E2181&gt;=2006,AG2181,con_EKQ*AJ2181+(1-con_EKQ)*AG2181)</f>
        <v>0</v>
      </c>
    </row>
    <row r="2182" spans="1:39" x14ac:dyDescent="0.25">
      <c r="A2182" s="47">
        <v>2178</v>
      </c>
      <c r="B2182" s="358" t="str">
        <f>IF(AND(E2182&lt;&gt;0,D2182&lt;&gt;0,F2182&lt;&gt;0),IF(C2182&lt;&gt;0,CONCATENATE(C2182,"-AGr",VLOOKUP(D2182,Listen!$A$2:$G$45,7,FALSE),"-",E2182,"-",F2182,),CONCATENATE("AGr",VLOOKUP(D2182,Listen!$A$2:$G$45,7,FALSE),"-",E2182,"-",F2182)),"keine vollständige ID")</f>
        <v>keine vollständige ID</v>
      </c>
      <c r="C2182" s="359">
        <f>'[2]III_SAV-Details_NB'!B2188</f>
        <v>0</v>
      </c>
      <c r="D2182" s="359">
        <f>'[2]III_SAV-Details_NB'!C2188</f>
        <v>0</v>
      </c>
      <c r="E2182" s="359">
        <f>'[2]III_SAV-Details_NB'!D2188</f>
        <v>0</v>
      </c>
      <c r="F2182" s="490"/>
      <c r="G2182" s="281">
        <f>'[2]III_SAV-Details_NB'!X2188</f>
        <v>0</v>
      </c>
      <c r="H2182" s="281">
        <f t="shared" ref="H2182:H2245" si="596">+G2182</f>
        <v>0</v>
      </c>
      <c r="I2182" s="281">
        <f>IF(con_EOGJahr=2025,'[2]III_SAV-Details_NB'!AA2188,IF(con_EOGJahr=2026,'[2]III_SAV-Details_NB'!AB2188,'[2]III_SAV-Details_NB'!AC2188))</f>
        <v>0</v>
      </c>
      <c r="J2182" s="282"/>
      <c r="K2182" s="282"/>
      <c r="L2182" s="282"/>
      <c r="M2182" s="282"/>
      <c r="N2182" s="282"/>
      <c r="O2182" s="282"/>
      <c r="P2182" s="52">
        <f t="shared" ref="P2182:P2245" si="597">SUM(I2182:O2182)</f>
        <v>0</v>
      </c>
      <c r="Q2182" s="60"/>
      <c r="R2182" s="53">
        <f t="shared" si="588"/>
        <v>0</v>
      </c>
      <c r="S2182" s="59"/>
      <c r="T2182" s="61"/>
      <c r="U2182" s="342" t="str">
        <f t="shared" si="592"/>
        <v>k.A.</v>
      </c>
      <c r="V2182" s="343" t="str">
        <f t="shared" si="589"/>
        <v>k.A.</v>
      </c>
      <c r="W2182" s="343" t="str">
        <f>IFERROR(IF(OR($D2182="",$E2182=0,con_Ende=0),"k.A.",IF(VLOOKUP($D2182,rng_ND,5,0)="Nein",VLOOKUP($D2182,rng_ND,2,FALSE),MIN(VLOOKUP($D2182,rng_ND,2,FALSE),A_Stammdaten!$B$19-D_SAV!$E2182+1))),"k.A.")</f>
        <v>k.A.</v>
      </c>
      <c r="X2182" s="343" t="str">
        <f t="shared" si="590"/>
        <v>k.A.</v>
      </c>
      <c r="Y2182" s="62"/>
      <c r="Z2182" s="48">
        <f t="shared" si="591"/>
        <v>0</v>
      </c>
      <c r="AA2182" s="457"/>
      <c r="AB2182" s="55">
        <f t="shared" ref="AB2182:AB2245" si="598">R2182</f>
        <v>0</v>
      </c>
      <c r="AC2182" s="55">
        <f>IF(A_Stammdaten!$B$25="ja",D_SAV!AA2182,D_SAV!AB2182)</f>
        <v>0</v>
      </c>
      <c r="AD2182" s="478">
        <f>IF(AC2182=0,0,IF(U2182-(con_EOGJahr-D_SAV!E2182)&lt;=0,AC2182,AC2182/V2182))</f>
        <v>0</v>
      </c>
      <c r="AE2182" s="478">
        <f>IFERROR(IF(AND(VLOOKUP(D2182,rng_ND,5,FALSE)="Ja",D_SAV!T2182="degressiv"),D_SAV!AC2182*Y2182/100,0),0)</f>
        <v>0</v>
      </c>
      <c r="AF2182" s="55">
        <f>IFERROR(IF(VLOOKUP(D2182,rng_ND,5,FALSE)="Ja",MAX(D_SAV!AD2182:AE2182),D_SAV!AD2182),0)</f>
        <v>0</v>
      </c>
      <c r="AG2182" s="55">
        <f t="shared" ref="AG2182:AG2245" si="599">AC2182-AF2182</f>
        <v>0</v>
      </c>
      <c r="AH2182" s="55">
        <f t="shared" ref="AH2182:AH2245" si="600">IF($E2182&gt;=2006,0,AC2182*$Z2182)</f>
        <v>0</v>
      </c>
      <c r="AI2182" s="55">
        <f t="shared" ref="AI2182:AI2245" si="601">IF($E2182&gt;=2006,0,AF2182*$Z2182)</f>
        <v>0</v>
      </c>
      <c r="AJ2182" s="55">
        <f t="shared" ref="AJ2182:AJ2245" si="602">IF($E2182&gt;=2006,0,AG2182*$Z2182)</f>
        <v>0</v>
      </c>
      <c r="AK2182" s="55">
        <f t="shared" si="593"/>
        <v>0</v>
      </c>
      <c r="AL2182" s="55">
        <f t="shared" si="594"/>
        <v>0</v>
      </c>
      <c r="AM2182" s="55">
        <f t="shared" si="595"/>
        <v>0</v>
      </c>
    </row>
    <row r="2183" spans="1:39" x14ac:dyDescent="0.25">
      <c r="A2183" s="47">
        <v>2179</v>
      </c>
      <c r="B2183" s="358" t="str">
        <f>IF(AND(E2183&lt;&gt;0,D2183&lt;&gt;0,F2183&lt;&gt;0),IF(C2183&lt;&gt;0,CONCATENATE(C2183,"-AGr",VLOOKUP(D2183,Listen!$A$2:$G$45,7,FALSE),"-",E2183,"-",F2183,),CONCATENATE("AGr",VLOOKUP(D2183,Listen!$A$2:$G$45,7,FALSE),"-",E2183,"-",F2183)),"keine vollständige ID")</f>
        <v>keine vollständige ID</v>
      </c>
      <c r="C2183" s="359">
        <f>'[2]III_SAV-Details_NB'!B2189</f>
        <v>0</v>
      </c>
      <c r="D2183" s="359">
        <f>'[2]III_SAV-Details_NB'!C2189</f>
        <v>0</v>
      </c>
      <c r="E2183" s="359">
        <f>'[2]III_SAV-Details_NB'!D2189</f>
        <v>0</v>
      </c>
      <c r="F2183" s="490"/>
      <c r="G2183" s="281">
        <f>'[2]III_SAV-Details_NB'!X2189</f>
        <v>0</v>
      </c>
      <c r="H2183" s="281">
        <f t="shared" si="596"/>
        <v>0</v>
      </c>
      <c r="I2183" s="281">
        <f>IF(con_EOGJahr=2025,'[2]III_SAV-Details_NB'!AA2189,IF(con_EOGJahr=2026,'[2]III_SAV-Details_NB'!AB2189,'[2]III_SAV-Details_NB'!AC2189))</f>
        <v>0</v>
      </c>
      <c r="J2183" s="282"/>
      <c r="K2183" s="282"/>
      <c r="L2183" s="282"/>
      <c r="M2183" s="282"/>
      <c r="N2183" s="282"/>
      <c r="O2183" s="282"/>
      <c r="P2183" s="52">
        <f t="shared" si="597"/>
        <v>0</v>
      </c>
      <c r="Q2183" s="60"/>
      <c r="R2183" s="53">
        <f t="shared" si="588"/>
        <v>0</v>
      </c>
      <c r="S2183" s="59"/>
      <c r="T2183" s="61"/>
      <c r="U2183" s="342" t="str">
        <f t="shared" si="592"/>
        <v>k.A.</v>
      </c>
      <c r="V2183" s="343" t="str">
        <f t="shared" si="589"/>
        <v>k.A.</v>
      </c>
      <c r="W2183" s="343" t="str">
        <f>IFERROR(IF(OR($D2183="",$E2183=0,con_Ende=0),"k.A.",IF(VLOOKUP($D2183,rng_ND,5,0)="Nein",VLOOKUP($D2183,rng_ND,2,FALSE),MIN(VLOOKUP($D2183,rng_ND,2,FALSE),A_Stammdaten!$B$19-D_SAV!$E2183+1))),"k.A.")</f>
        <v>k.A.</v>
      </c>
      <c r="X2183" s="343" t="str">
        <f t="shared" si="590"/>
        <v>k.A.</v>
      </c>
      <c r="Y2183" s="62"/>
      <c r="Z2183" s="48">
        <f t="shared" si="591"/>
        <v>0</v>
      </c>
      <c r="AA2183" s="457"/>
      <c r="AB2183" s="55">
        <f t="shared" si="598"/>
        <v>0</v>
      </c>
      <c r="AC2183" s="55">
        <f>IF(A_Stammdaten!$B$25="ja",D_SAV!AA2183,D_SAV!AB2183)</f>
        <v>0</v>
      </c>
      <c r="AD2183" s="478">
        <f>IF(AC2183=0,0,IF(U2183-(con_EOGJahr-D_SAV!E2183)&lt;=0,AC2183,AC2183/V2183))</f>
        <v>0</v>
      </c>
      <c r="AE2183" s="478">
        <f>IFERROR(IF(AND(VLOOKUP(D2183,rng_ND,5,FALSE)="Ja",D_SAV!T2183="degressiv"),D_SAV!AC2183*Y2183/100,0),0)</f>
        <v>0</v>
      </c>
      <c r="AF2183" s="55">
        <f>IFERROR(IF(VLOOKUP(D2183,rng_ND,5,FALSE)="Ja",MAX(D_SAV!AD2183:AE2183),D_SAV!AD2183),0)</f>
        <v>0</v>
      </c>
      <c r="AG2183" s="55">
        <f t="shared" si="599"/>
        <v>0</v>
      </c>
      <c r="AH2183" s="55">
        <f t="shared" si="600"/>
        <v>0</v>
      </c>
      <c r="AI2183" s="55">
        <f t="shared" si="601"/>
        <v>0</v>
      </c>
      <c r="AJ2183" s="55">
        <f t="shared" si="602"/>
        <v>0</v>
      </c>
      <c r="AK2183" s="55">
        <f t="shared" si="593"/>
        <v>0</v>
      </c>
      <c r="AL2183" s="55">
        <f t="shared" si="594"/>
        <v>0</v>
      </c>
      <c r="AM2183" s="55">
        <f t="shared" si="595"/>
        <v>0</v>
      </c>
    </row>
    <row r="2184" spans="1:39" x14ac:dyDescent="0.25">
      <c r="A2184" s="47">
        <v>2180</v>
      </c>
      <c r="B2184" s="358" t="str">
        <f>IF(AND(E2184&lt;&gt;0,D2184&lt;&gt;0,F2184&lt;&gt;0),IF(C2184&lt;&gt;0,CONCATENATE(C2184,"-AGr",VLOOKUP(D2184,Listen!$A$2:$G$45,7,FALSE),"-",E2184,"-",F2184,),CONCATENATE("AGr",VLOOKUP(D2184,Listen!$A$2:$G$45,7,FALSE),"-",E2184,"-",F2184)),"keine vollständige ID")</f>
        <v>keine vollständige ID</v>
      </c>
      <c r="C2184" s="359">
        <f>'[2]III_SAV-Details_NB'!B2190</f>
        <v>0</v>
      </c>
      <c r="D2184" s="359">
        <f>'[2]III_SAV-Details_NB'!C2190</f>
        <v>0</v>
      </c>
      <c r="E2184" s="359">
        <f>'[2]III_SAV-Details_NB'!D2190</f>
        <v>0</v>
      </c>
      <c r="F2184" s="490"/>
      <c r="G2184" s="281">
        <f>'[2]III_SAV-Details_NB'!X2190</f>
        <v>0</v>
      </c>
      <c r="H2184" s="281">
        <f t="shared" si="596"/>
        <v>0</v>
      </c>
      <c r="I2184" s="281">
        <f>IF(con_EOGJahr=2025,'[2]III_SAV-Details_NB'!AA2190,IF(con_EOGJahr=2026,'[2]III_SAV-Details_NB'!AB2190,'[2]III_SAV-Details_NB'!AC2190))</f>
        <v>0</v>
      </c>
      <c r="J2184" s="282"/>
      <c r="K2184" s="282"/>
      <c r="L2184" s="282"/>
      <c r="M2184" s="282"/>
      <c r="N2184" s="282"/>
      <c r="O2184" s="282"/>
      <c r="P2184" s="52">
        <f t="shared" si="597"/>
        <v>0</v>
      </c>
      <c r="Q2184" s="60"/>
      <c r="R2184" s="53">
        <f t="shared" si="588"/>
        <v>0</v>
      </c>
      <c r="S2184" s="59"/>
      <c r="T2184" s="61"/>
      <c r="U2184" s="342" t="str">
        <f t="shared" si="592"/>
        <v>k.A.</v>
      </c>
      <c r="V2184" s="343" t="str">
        <f t="shared" si="589"/>
        <v>k.A.</v>
      </c>
      <c r="W2184" s="343" t="str">
        <f>IFERROR(IF(OR($D2184="",$E2184=0,con_Ende=0),"k.A.",IF(VLOOKUP($D2184,rng_ND,5,0)="Nein",VLOOKUP($D2184,rng_ND,2,FALSE),MIN(VLOOKUP($D2184,rng_ND,2,FALSE),A_Stammdaten!$B$19-D_SAV!$E2184+1))),"k.A.")</f>
        <v>k.A.</v>
      </c>
      <c r="X2184" s="343" t="str">
        <f t="shared" si="590"/>
        <v>k.A.</v>
      </c>
      <c r="Y2184" s="62"/>
      <c r="Z2184" s="48">
        <f t="shared" si="591"/>
        <v>0</v>
      </c>
      <c r="AA2184" s="457"/>
      <c r="AB2184" s="55">
        <f t="shared" si="598"/>
        <v>0</v>
      </c>
      <c r="AC2184" s="55">
        <f>IF(A_Stammdaten!$B$25="ja",D_SAV!AA2184,D_SAV!AB2184)</f>
        <v>0</v>
      </c>
      <c r="AD2184" s="478">
        <f>IF(AC2184=0,0,IF(U2184-(con_EOGJahr-D_SAV!E2184)&lt;=0,AC2184,AC2184/V2184))</f>
        <v>0</v>
      </c>
      <c r="AE2184" s="478">
        <f>IFERROR(IF(AND(VLOOKUP(D2184,rng_ND,5,FALSE)="Ja",D_SAV!T2184="degressiv"),D_SAV!AC2184*Y2184/100,0),0)</f>
        <v>0</v>
      </c>
      <c r="AF2184" s="55">
        <f>IFERROR(IF(VLOOKUP(D2184,rng_ND,5,FALSE)="Ja",MAX(D_SAV!AD2184:AE2184),D_SAV!AD2184),0)</f>
        <v>0</v>
      </c>
      <c r="AG2184" s="55">
        <f t="shared" si="599"/>
        <v>0</v>
      </c>
      <c r="AH2184" s="55">
        <f t="shared" si="600"/>
        <v>0</v>
      </c>
      <c r="AI2184" s="55">
        <f t="shared" si="601"/>
        <v>0</v>
      </c>
      <c r="AJ2184" s="55">
        <f t="shared" si="602"/>
        <v>0</v>
      </c>
      <c r="AK2184" s="55">
        <f t="shared" si="593"/>
        <v>0</v>
      </c>
      <c r="AL2184" s="55">
        <f t="shared" si="594"/>
        <v>0</v>
      </c>
      <c r="AM2184" s="55">
        <f t="shared" si="595"/>
        <v>0</v>
      </c>
    </row>
    <row r="2185" spans="1:39" x14ac:dyDescent="0.25">
      <c r="A2185" s="47">
        <v>2181</v>
      </c>
      <c r="B2185" s="358" t="str">
        <f>IF(AND(E2185&lt;&gt;0,D2185&lt;&gt;0,F2185&lt;&gt;0),IF(C2185&lt;&gt;0,CONCATENATE(C2185,"-AGr",VLOOKUP(D2185,Listen!$A$2:$G$45,7,FALSE),"-",E2185,"-",F2185,),CONCATENATE("AGr",VLOOKUP(D2185,Listen!$A$2:$G$45,7,FALSE),"-",E2185,"-",F2185)),"keine vollständige ID")</f>
        <v>keine vollständige ID</v>
      </c>
      <c r="C2185" s="359">
        <f>'[2]III_SAV-Details_NB'!B2191</f>
        <v>0</v>
      </c>
      <c r="D2185" s="359">
        <f>'[2]III_SAV-Details_NB'!C2191</f>
        <v>0</v>
      </c>
      <c r="E2185" s="359">
        <f>'[2]III_SAV-Details_NB'!D2191</f>
        <v>0</v>
      </c>
      <c r="F2185" s="490"/>
      <c r="G2185" s="281">
        <f>'[2]III_SAV-Details_NB'!X2191</f>
        <v>0</v>
      </c>
      <c r="H2185" s="281">
        <f t="shared" si="596"/>
        <v>0</v>
      </c>
      <c r="I2185" s="281">
        <f>IF(con_EOGJahr=2025,'[2]III_SAV-Details_NB'!AA2191,IF(con_EOGJahr=2026,'[2]III_SAV-Details_NB'!AB2191,'[2]III_SAV-Details_NB'!AC2191))</f>
        <v>0</v>
      </c>
      <c r="J2185" s="282"/>
      <c r="K2185" s="282"/>
      <c r="L2185" s="282"/>
      <c r="M2185" s="282"/>
      <c r="N2185" s="282"/>
      <c r="O2185" s="282"/>
      <c r="P2185" s="52">
        <f t="shared" si="597"/>
        <v>0</v>
      </c>
      <c r="Q2185" s="60"/>
      <c r="R2185" s="53">
        <f t="shared" si="588"/>
        <v>0</v>
      </c>
      <c r="S2185" s="59"/>
      <c r="T2185" s="61"/>
      <c r="U2185" s="342" t="str">
        <f t="shared" si="592"/>
        <v>k.A.</v>
      </c>
      <c r="V2185" s="343" t="str">
        <f t="shared" si="589"/>
        <v>k.A.</v>
      </c>
      <c r="W2185" s="343" t="str">
        <f>IFERROR(IF(OR($D2185="",$E2185=0,con_Ende=0),"k.A.",IF(VLOOKUP($D2185,rng_ND,5,0)="Nein",VLOOKUP($D2185,rng_ND,2,FALSE),MIN(VLOOKUP($D2185,rng_ND,2,FALSE),A_Stammdaten!$B$19-D_SAV!$E2185+1))),"k.A.")</f>
        <v>k.A.</v>
      </c>
      <c r="X2185" s="343" t="str">
        <f t="shared" si="590"/>
        <v>k.A.</v>
      </c>
      <c r="Y2185" s="62"/>
      <c r="Z2185" s="48">
        <f t="shared" si="591"/>
        <v>0</v>
      </c>
      <c r="AA2185" s="457"/>
      <c r="AB2185" s="55">
        <f t="shared" si="598"/>
        <v>0</v>
      </c>
      <c r="AC2185" s="55">
        <f>IF(A_Stammdaten!$B$25="ja",D_SAV!AA2185,D_SAV!AB2185)</f>
        <v>0</v>
      </c>
      <c r="AD2185" s="478">
        <f>IF(AC2185=0,0,IF(U2185-(con_EOGJahr-D_SAV!E2185)&lt;=0,AC2185,AC2185/V2185))</f>
        <v>0</v>
      </c>
      <c r="AE2185" s="478">
        <f>IFERROR(IF(AND(VLOOKUP(D2185,rng_ND,5,FALSE)="Ja",D_SAV!T2185="degressiv"),D_SAV!AC2185*Y2185/100,0),0)</f>
        <v>0</v>
      </c>
      <c r="AF2185" s="55">
        <f>IFERROR(IF(VLOOKUP(D2185,rng_ND,5,FALSE)="Ja",MAX(D_SAV!AD2185:AE2185),D_SAV!AD2185),0)</f>
        <v>0</v>
      </c>
      <c r="AG2185" s="55">
        <f t="shared" si="599"/>
        <v>0</v>
      </c>
      <c r="AH2185" s="55">
        <f t="shared" si="600"/>
        <v>0</v>
      </c>
      <c r="AI2185" s="55">
        <f t="shared" si="601"/>
        <v>0</v>
      </c>
      <c r="AJ2185" s="55">
        <f t="shared" si="602"/>
        <v>0</v>
      </c>
      <c r="AK2185" s="55">
        <f t="shared" si="593"/>
        <v>0</v>
      </c>
      <c r="AL2185" s="55">
        <f t="shared" si="594"/>
        <v>0</v>
      </c>
      <c r="AM2185" s="55">
        <f t="shared" si="595"/>
        <v>0</v>
      </c>
    </row>
    <row r="2186" spans="1:39" x14ac:dyDescent="0.25">
      <c r="A2186" s="47">
        <v>2182</v>
      </c>
      <c r="B2186" s="358" t="str">
        <f>IF(AND(E2186&lt;&gt;0,D2186&lt;&gt;0,F2186&lt;&gt;0),IF(C2186&lt;&gt;0,CONCATENATE(C2186,"-AGr",VLOOKUP(D2186,Listen!$A$2:$G$45,7,FALSE),"-",E2186,"-",F2186,),CONCATENATE("AGr",VLOOKUP(D2186,Listen!$A$2:$G$45,7,FALSE),"-",E2186,"-",F2186)),"keine vollständige ID")</f>
        <v>keine vollständige ID</v>
      </c>
      <c r="C2186" s="359">
        <f>'[2]III_SAV-Details_NB'!B2192</f>
        <v>0</v>
      </c>
      <c r="D2186" s="359">
        <f>'[2]III_SAV-Details_NB'!C2192</f>
        <v>0</v>
      </c>
      <c r="E2186" s="359">
        <f>'[2]III_SAV-Details_NB'!D2192</f>
        <v>0</v>
      </c>
      <c r="F2186" s="490"/>
      <c r="G2186" s="281">
        <f>'[2]III_SAV-Details_NB'!X2192</f>
        <v>0</v>
      </c>
      <c r="H2186" s="281">
        <f t="shared" si="596"/>
        <v>0</v>
      </c>
      <c r="I2186" s="281">
        <f>IF(con_EOGJahr=2025,'[2]III_SAV-Details_NB'!AA2192,IF(con_EOGJahr=2026,'[2]III_SAV-Details_NB'!AB2192,'[2]III_SAV-Details_NB'!AC2192))</f>
        <v>0</v>
      </c>
      <c r="J2186" s="282"/>
      <c r="K2186" s="282"/>
      <c r="L2186" s="282"/>
      <c r="M2186" s="282"/>
      <c r="N2186" s="282"/>
      <c r="O2186" s="282"/>
      <c r="P2186" s="52">
        <f t="shared" si="597"/>
        <v>0</v>
      </c>
      <c r="Q2186" s="60"/>
      <c r="R2186" s="53">
        <f t="shared" si="588"/>
        <v>0</v>
      </c>
      <c r="S2186" s="59"/>
      <c r="T2186" s="61"/>
      <c r="U2186" s="342" t="str">
        <f t="shared" si="592"/>
        <v>k.A.</v>
      </c>
      <c r="V2186" s="343" t="str">
        <f t="shared" si="589"/>
        <v>k.A.</v>
      </c>
      <c r="W2186" s="343" t="str">
        <f>IFERROR(IF(OR($D2186="",$E2186=0,con_Ende=0),"k.A.",IF(VLOOKUP($D2186,rng_ND,5,0)="Nein",VLOOKUP($D2186,rng_ND,2,FALSE),MIN(VLOOKUP($D2186,rng_ND,2,FALSE),A_Stammdaten!$B$19-D_SAV!$E2186+1))),"k.A.")</f>
        <v>k.A.</v>
      </c>
      <c r="X2186" s="343" t="str">
        <f t="shared" si="590"/>
        <v>k.A.</v>
      </c>
      <c r="Y2186" s="62"/>
      <c r="Z2186" s="48">
        <f t="shared" si="591"/>
        <v>0</v>
      </c>
      <c r="AA2186" s="457"/>
      <c r="AB2186" s="55">
        <f t="shared" si="598"/>
        <v>0</v>
      </c>
      <c r="AC2186" s="55">
        <f>IF(A_Stammdaten!$B$25="ja",D_SAV!AA2186,D_SAV!AB2186)</f>
        <v>0</v>
      </c>
      <c r="AD2186" s="478">
        <f>IF(AC2186=0,0,IF(U2186-(con_EOGJahr-D_SAV!E2186)&lt;=0,AC2186,AC2186/V2186))</f>
        <v>0</v>
      </c>
      <c r="AE2186" s="478">
        <f>IFERROR(IF(AND(VLOOKUP(D2186,rng_ND,5,FALSE)="Ja",D_SAV!T2186="degressiv"),D_SAV!AC2186*Y2186/100,0),0)</f>
        <v>0</v>
      </c>
      <c r="AF2186" s="55">
        <f>IFERROR(IF(VLOOKUP(D2186,rng_ND,5,FALSE)="Ja",MAX(D_SAV!AD2186:AE2186),D_SAV!AD2186),0)</f>
        <v>0</v>
      </c>
      <c r="AG2186" s="55">
        <f t="shared" si="599"/>
        <v>0</v>
      </c>
      <c r="AH2186" s="55">
        <f t="shared" si="600"/>
        <v>0</v>
      </c>
      <c r="AI2186" s="55">
        <f t="shared" si="601"/>
        <v>0</v>
      </c>
      <c r="AJ2186" s="55">
        <f t="shared" si="602"/>
        <v>0</v>
      </c>
      <c r="AK2186" s="55">
        <f t="shared" si="593"/>
        <v>0</v>
      </c>
      <c r="AL2186" s="55">
        <f t="shared" si="594"/>
        <v>0</v>
      </c>
      <c r="AM2186" s="55">
        <f t="shared" si="595"/>
        <v>0</v>
      </c>
    </row>
    <row r="2187" spans="1:39" x14ac:dyDescent="0.25">
      <c r="A2187" s="47">
        <v>2183</v>
      </c>
      <c r="B2187" s="358" t="str">
        <f>IF(AND(E2187&lt;&gt;0,D2187&lt;&gt;0,F2187&lt;&gt;0),IF(C2187&lt;&gt;0,CONCATENATE(C2187,"-AGr",VLOOKUP(D2187,Listen!$A$2:$G$45,7,FALSE),"-",E2187,"-",F2187,),CONCATENATE("AGr",VLOOKUP(D2187,Listen!$A$2:$G$45,7,FALSE),"-",E2187,"-",F2187)),"keine vollständige ID")</f>
        <v>keine vollständige ID</v>
      </c>
      <c r="C2187" s="359">
        <f>'[2]III_SAV-Details_NB'!B2193</f>
        <v>0</v>
      </c>
      <c r="D2187" s="359">
        <f>'[2]III_SAV-Details_NB'!C2193</f>
        <v>0</v>
      </c>
      <c r="E2187" s="359">
        <f>'[2]III_SAV-Details_NB'!D2193</f>
        <v>0</v>
      </c>
      <c r="F2187" s="490"/>
      <c r="G2187" s="281">
        <f>'[2]III_SAV-Details_NB'!X2193</f>
        <v>0</v>
      </c>
      <c r="H2187" s="281">
        <f t="shared" si="596"/>
        <v>0</v>
      </c>
      <c r="I2187" s="281">
        <f>IF(con_EOGJahr=2025,'[2]III_SAV-Details_NB'!AA2193,IF(con_EOGJahr=2026,'[2]III_SAV-Details_NB'!AB2193,'[2]III_SAV-Details_NB'!AC2193))</f>
        <v>0</v>
      </c>
      <c r="J2187" s="282"/>
      <c r="K2187" s="282"/>
      <c r="L2187" s="282"/>
      <c r="M2187" s="282"/>
      <c r="N2187" s="282"/>
      <c r="O2187" s="282"/>
      <c r="P2187" s="52">
        <f t="shared" si="597"/>
        <v>0</v>
      </c>
      <c r="Q2187" s="60"/>
      <c r="R2187" s="53">
        <f t="shared" si="588"/>
        <v>0</v>
      </c>
      <c r="S2187" s="59"/>
      <c r="T2187" s="61"/>
      <c r="U2187" s="342" t="str">
        <f t="shared" si="592"/>
        <v>k.A.</v>
      </c>
      <c r="V2187" s="343" t="str">
        <f t="shared" si="589"/>
        <v>k.A.</v>
      </c>
      <c r="W2187" s="343" t="str">
        <f>IFERROR(IF(OR($D2187="",$E2187=0,con_Ende=0),"k.A.",IF(VLOOKUP($D2187,rng_ND,5,0)="Nein",VLOOKUP($D2187,rng_ND,2,FALSE),MIN(VLOOKUP($D2187,rng_ND,2,FALSE),A_Stammdaten!$B$19-D_SAV!$E2187+1))),"k.A.")</f>
        <v>k.A.</v>
      </c>
      <c r="X2187" s="343" t="str">
        <f t="shared" si="590"/>
        <v>k.A.</v>
      </c>
      <c r="Y2187" s="62"/>
      <c r="Z2187" s="48">
        <f t="shared" si="591"/>
        <v>0</v>
      </c>
      <c r="AA2187" s="457"/>
      <c r="AB2187" s="55">
        <f t="shared" si="598"/>
        <v>0</v>
      </c>
      <c r="AC2187" s="55">
        <f>IF(A_Stammdaten!$B$25="ja",D_SAV!AA2187,D_SAV!AB2187)</f>
        <v>0</v>
      </c>
      <c r="AD2187" s="478">
        <f>IF(AC2187=0,0,IF(U2187-(con_EOGJahr-D_SAV!E2187)&lt;=0,AC2187,AC2187/V2187))</f>
        <v>0</v>
      </c>
      <c r="AE2187" s="478">
        <f>IFERROR(IF(AND(VLOOKUP(D2187,rng_ND,5,FALSE)="Ja",D_SAV!T2187="degressiv"),D_SAV!AC2187*Y2187/100,0),0)</f>
        <v>0</v>
      </c>
      <c r="AF2187" s="55">
        <f>IFERROR(IF(VLOOKUP(D2187,rng_ND,5,FALSE)="Ja",MAX(D_SAV!AD2187:AE2187),D_SAV!AD2187),0)</f>
        <v>0</v>
      </c>
      <c r="AG2187" s="55">
        <f t="shared" si="599"/>
        <v>0</v>
      </c>
      <c r="AH2187" s="55">
        <f t="shared" si="600"/>
        <v>0</v>
      </c>
      <c r="AI2187" s="55">
        <f t="shared" si="601"/>
        <v>0</v>
      </c>
      <c r="AJ2187" s="55">
        <f t="shared" si="602"/>
        <v>0</v>
      </c>
      <c r="AK2187" s="55">
        <f t="shared" si="593"/>
        <v>0</v>
      </c>
      <c r="AL2187" s="55">
        <f t="shared" si="594"/>
        <v>0</v>
      </c>
      <c r="AM2187" s="55">
        <f t="shared" si="595"/>
        <v>0</v>
      </c>
    </row>
    <row r="2188" spans="1:39" x14ac:dyDescent="0.25">
      <c r="A2188" s="47">
        <v>2184</v>
      </c>
      <c r="B2188" s="358" t="str">
        <f>IF(AND(E2188&lt;&gt;0,D2188&lt;&gt;0,F2188&lt;&gt;0),IF(C2188&lt;&gt;0,CONCATENATE(C2188,"-AGr",VLOOKUP(D2188,Listen!$A$2:$G$45,7,FALSE),"-",E2188,"-",F2188,),CONCATENATE("AGr",VLOOKUP(D2188,Listen!$A$2:$G$45,7,FALSE),"-",E2188,"-",F2188)),"keine vollständige ID")</f>
        <v>keine vollständige ID</v>
      </c>
      <c r="C2188" s="359">
        <f>'[2]III_SAV-Details_NB'!B2194</f>
        <v>0</v>
      </c>
      <c r="D2188" s="359">
        <f>'[2]III_SAV-Details_NB'!C2194</f>
        <v>0</v>
      </c>
      <c r="E2188" s="359">
        <f>'[2]III_SAV-Details_NB'!D2194</f>
        <v>0</v>
      </c>
      <c r="F2188" s="490"/>
      <c r="G2188" s="281">
        <f>'[2]III_SAV-Details_NB'!X2194</f>
        <v>0</v>
      </c>
      <c r="H2188" s="281">
        <f t="shared" si="596"/>
        <v>0</v>
      </c>
      <c r="I2188" s="281">
        <f>IF(con_EOGJahr=2025,'[2]III_SAV-Details_NB'!AA2194,IF(con_EOGJahr=2026,'[2]III_SAV-Details_NB'!AB2194,'[2]III_SAV-Details_NB'!AC2194))</f>
        <v>0</v>
      </c>
      <c r="J2188" s="282"/>
      <c r="K2188" s="282"/>
      <c r="L2188" s="282"/>
      <c r="M2188" s="282"/>
      <c r="N2188" s="282"/>
      <c r="O2188" s="282"/>
      <c r="P2188" s="52">
        <f t="shared" si="597"/>
        <v>0</v>
      </c>
      <c r="Q2188" s="60"/>
      <c r="R2188" s="53">
        <f t="shared" si="588"/>
        <v>0</v>
      </c>
      <c r="S2188" s="59"/>
      <c r="T2188" s="61"/>
      <c r="U2188" s="342" t="str">
        <f t="shared" si="592"/>
        <v>k.A.</v>
      </c>
      <c r="V2188" s="343" t="str">
        <f t="shared" si="589"/>
        <v>k.A.</v>
      </c>
      <c r="W2188" s="343" t="str">
        <f>IFERROR(IF(OR($D2188="",$E2188=0,con_Ende=0),"k.A.",IF(VLOOKUP($D2188,rng_ND,5,0)="Nein",VLOOKUP($D2188,rng_ND,2,FALSE),MIN(VLOOKUP($D2188,rng_ND,2,FALSE),A_Stammdaten!$B$19-D_SAV!$E2188+1))),"k.A.")</f>
        <v>k.A.</v>
      </c>
      <c r="X2188" s="343" t="str">
        <f t="shared" si="590"/>
        <v>k.A.</v>
      </c>
      <c r="Y2188" s="62"/>
      <c r="Z2188" s="48">
        <f t="shared" si="591"/>
        <v>0</v>
      </c>
      <c r="AA2188" s="457"/>
      <c r="AB2188" s="55">
        <f t="shared" si="598"/>
        <v>0</v>
      </c>
      <c r="AC2188" s="55">
        <f>IF(A_Stammdaten!$B$25="ja",D_SAV!AA2188,D_SAV!AB2188)</f>
        <v>0</v>
      </c>
      <c r="AD2188" s="478">
        <f>IF(AC2188=0,0,IF(U2188-(con_EOGJahr-D_SAV!E2188)&lt;=0,AC2188,AC2188/V2188))</f>
        <v>0</v>
      </c>
      <c r="AE2188" s="478">
        <f>IFERROR(IF(AND(VLOOKUP(D2188,rng_ND,5,FALSE)="Ja",D_SAV!T2188="degressiv"),D_SAV!AC2188*Y2188/100,0),0)</f>
        <v>0</v>
      </c>
      <c r="AF2188" s="55">
        <f>IFERROR(IF(VLOOKUP(D2188,rng_ND,5,FALSE)="Ja",MAX(D_SAV!AD2188:AE2188),D_SAV!AD2188),0)</f>
        <v>0</v>
      </c>
      <c r="AG2188" s="55">
        <f t="shared" si="599"/>
        <v>0</v>
      </c>
      <c r="AH2188" s="55">
        <f t="shared" si="600"/>
        <v>0</v>
      </c>
      <c r="AI2188" s="55">
        <f t="shared" si="601"/>
        <v>0</v>
      </c>
      <c r="AJ2188" s="55">
        <f t="shared" si="602"/>
        <v>0</v>
      </c>
      <c r="AK2188" s="55">
        <f t="shared" si="593"/>
        <v>0</v>
      </c>
      <c r="AL2188" s="55">
        <f t="shared" si="594"/>
        <v>0</v>
      </c>
      <c r="AM2188" s="55">
        <f t="shared" si="595"/>
        <v>0</v>
      </c>
    </row>
    <row r="2189" spans="1:39" x14ac:dyDescent="0.25">
      <c r="A2189" s="47">
        <v>2185</v>
      </c>
      <c r="B2189" s="358" t="str">
        <f>IF(AND(E2189&lt;&gt;0,D2189&lt;&gt;0,F2189&lt;&gt;0),IF(C2189&lt;&gt;0,CONCATENATE(C2189,"-AGr",VLOOKUP(D2189,Listen!$A$2:$G$45,7,FALSE),"-",E2189,"-",F2189,),CONCATENATE("AGr",VLOOKUP(D2189,Listen!$A$2:$G$45,7,FALSE),"-",E2189,"-",F2189)),"keine vollständige ID")</f>
        <v>keine vollständige ID</v>
      </c>
      <c r="C2189" s="359">
        <f>'[2]III_SAV-Details_NB'!B2195</f>
        <v>0</v>
      </c>
      <c r="D2189" s="359">
        <f>'[2]III_SAV-Details_NB'!C2195</f>
        <v>0</v>
      </c>
      <c r="E2189" s="359">
        <f>'[2]III_SAV-Details_NB'!D2195</f>
        <v>0</v>
      </c>
      <c r="F2189" s="490"/>
      <c r="G2189" s="281">
        <f>'[2]III_SAV-Details_NB'!X2195</f>
        <v>0</v>
      </c>
      <c r="H2189" s="281">
        <f t="shared" si="596"/>
        <v>0</v>
      </c>
      <c r="I2189" s="281">
        <f>IF(con_EOGJahr=2025,'[2]III_SAV-Details_NB'!AA2195,IF(con_EOGJahr=2026,'[2]III_SAV-Details_NB'!AB2195,'[2]III_SAV-Details_NB'!AC2195))</f>
        <v>0</v>
      </c>
      <c r="J2189" s="282"/>
      <c r="K2189" s="282"/>
      <c r="L2189" s="282"/>
      <c r="M2189" s="282"/>
      <c r="N2189" s="282"/>
      <c r="O2189" s="282"/>
      <c r="P2189" s="52">
        <f t="shared" si="597"/>
        <v>0</v>
      </c>
      <c r="Q2189" s="60"/>
      <c r="R2189" s="53">
        <f t="shared" si="588"/>
        <v>0</v>
      </c>
      <c r="S2189" s="59"/>
      <c r="T2189" s="61"/>
      <c r="U2189" s="342" t="str">
        <f t="shared" si="592"/>
        <v>k.A.</v>
      </c>
      <c r="V2189" s="343" t="str">
        <f t="shared" si="589"/>
        <v>k.A.</v>
      </c>
      <c r="W2189" s="343" t="str">
        <f>IFERROR(IF(OR($D2189="",$E2189=0,con_Ende=0),"k.A.",IF(VLOOKUP($D2189,rng_ND,5,0)="Nein",VLOOKUP($D2189,rng_ND,2,FALSE),MIN(VLOOKUP($D2189,rng_ND,2,FALSE),A_Stammdaten!$B$19-D_SAV!$E2189+1))),"k.A.")</f>
        <v>k.A.</v>
      </c>
      <c r="X2189" s="343" t="str">
        <f t="shared" si="590"/>
        <v>k.A.</v>
      </c>
      <c r="Y2189" s="62"/>
      <c r="Z2189" s="48">
        <f t="shared" si="591"/>
        <v>0</v>
      </c>
      <c r="AA2189" s="457"/>
      <c r="AB2189" s="55">
        <f t="shared" si="598"/>
        <v>0</v>
      </c>
      <c r="AC2189" s="55">
        <f>IF(A_Stammdaten!$B$25="ja",D_SAV!AA2189,D_SAV!AB2189)</f>
        <v>0</v>
      </c>
      <c r="AD2189" s="478">
        <f>IF(AC2189=0,0,IF(U2189-(con_EOGJahr-D_SAV!E2189)&lt;=0,AC2189,AC2189/V2189))</f>
        <v>0</v>
      </c>
      <c r="AE2189" s="478">
        <f>IFERROR(IF(AND(VLOOKUP(D2189,rng_ND,5,FALSE)="Ja",D_SAV!T2189="degressiv"),D_SAV!AC2189*Y2189/100,0),0)</f>
        <v>0</v>
      </c>
      <c r="AF2189" s="55">
        <f>IFERROR(IF(VLOOKUP(D2189,rng_ND,5,FALSE)="Ja",MAX(D_SAV!AD2189:AE2189),D_SAV!AD2189),0)</f>
        <v>0</v>
      </c>
      <c r="AG2189" s="55">
        <f t="shared" si="599"/>
        <v>0</v>
      </c>
      <c r="AH2189" s="55">
        <f t="shared" si="600"/>
        <v>0</v>
      </c>
      <c r="AI2189" s="55">
        <f t="shared" si="601"/>
        <v>0</v>
      </c>
      <c r="AJ2189" s="55">
        <f t="shared" si="602"/>
        <v>0</v>
      </c>
      <c r="AK2189" s="55">
        <f t="shared" si="593"/>
        <v>0</v>
      </c>
      <c r="AL2189" s="55">
        <f t="shared" si="594"/>
        <v>0</v>
      </c>
      <c r="AM2189" s="55">
        <f t="shared" si="595"/>
        <v>0</v>
      </c>
    </row>
    <row r="2190" spans="1:39" x14ac:dyDescent="0.25">
      <c r="A2190" s="47">
        <v>2186</v>
      </c>
      <c r="B2190" s="358" t="str">
        <f>IF(AND(E2190&lt;&gt;0,D2190&lt;&gt;0,F2190&lt;&gt;0),IF(C2190&lt;&gt;0,CONCATENATE(C2190,"-AGr",VLOOKUP(D2190,Listen!$A$2:$G$45,7,FALSE),"-",E2190,"-",F2190,),CONCATENATE("AGr",VLOOKUP(D2190,Listen!$A$2:$G$45,7,FALSE),"-",E2190,"-",F2190)),"keine vollständige ID")</f>
        <v>keine vollständige ID</v>
      </c>
      <c r="C2190" s="359">
        <f>'[2]III_SAV-Details_NB'!B2196</f>
        <v>0</v>
      </c>
      <c r="D2190" s="359">
        <f>'[2]III_SAV-Details_NB'!C2196</f>
        <v>0</v>
      </c>
      <c r="E2190" s="359">
        <f>'[2]III_SAV-Details_NB'!D2196</f>
        <v>0</v>
      </c>
      <c r="F2190" s="490"/>
      <c r="G2190" s="281">
        <f>'[2]III_SAV-Details_NB'!X2196</f>
        <v>0</v>
      </c>
      <c r="H2190" s="281">
        <f t="shared" si="596"/>
        <v>0</v>
      </c>
      <c r="I2190" s="281">
        <f>IF(con_EOGJahr=2025,'[2]III_SAV-Details_NB'!AA2196,IF(con_EOGJahr=2026,'[2]III_SAV-Details_NB'!AB2196,'[2]III_SAV-Details_NB'!AC2196))</f>
        <v>0</v>
      </c>
      <c r="J2190" s="282"/>
      <c r="K2190" s="282"/>
      <c r="L2190" s="282"/>
      <c r="M2190" s="282"/>
      <c r="N2190" s="282"/>
      <c r="O2190" s="282"/>
      <c r="P2190" s="52">
        <f t="shared" si="597"/>
        <v>0</v>
      </c>
      <c r="Q2190" s="60"/>
      <c r="R2190" s="53">
        <f t="shared" si="588"/>
        <v>0</v>
      </c>
      <c r="S2190" s="59"/>
      <c r="T2190" s="61"/>
      <c r="U2190" s="342" t="str">
        <f t="shared" si="592"/>
        <v>k.A.</v>
      </c>
      <c r="V2190" s="343" t="str">
        <f t="shared" si="589"/>
        <v>k.A.</v>
      </c>
      <c r="W2190" s="343" t="str">
        <f>IFERROR(IF(OR($D2190="",$E2190=0,con_Ende=0),"k.A.",IF(VLOOKUP($D2190,rng_ND,5,0)="Nein",VLOOKUP($D2190,rng_ND,2,FALSE),MIN(VLOOKUP($D2190,rng_ND,2,FALSE),A_Stammdaten!$B$19-D_SAV!$E2190+1))),"k.A.")</f>
        <v>k.A.</v>
      </c>
      <c r="X2190" s="343" t="str">
        <f t="shared" si="590"/>
        <v>k.A.</v>
      </c>
      <c r="Y2190" s="62"/>
      <c r="Z2190" s="48">
        <f t="shared" si="591"/>
        <v>0</v>
      </c>
      <c r="AA2190" s="457"/>
      <c r="AB2190" s="55">
        <f t="shared" si="598"/>
        <v>0</v>
      </c>
      <c r="AC2190" s="55">
        <f>IF(A_Stammdaten!$B$25="ja",D_SAV!AA2190,D_SAV!AB2190)</f>
        <v>0</v>
      </c>
      <c r="AD2190" s="478">
        <f>IF(AC2190=0,0,IF(U2190-(con_EOGJahr-D_SAV!E2190)&lt;=0,AC2190,AC2190/V2190))</f>
        <v>0</v>
      </c>
      <c r="AE2190" s="478">
        <f>IFERROR(IF(AND(VLOOKUP(D2190,rng_ND,5,FALSE)="Ja",D_SAV!T2190="degressiv"),D_SAV!AC2190*Y2190/100,0),0)</f>
        <v>0</v>
      </c>
      <c r="AF2190" s="55">
        <f>IFERROR(IF(VLOOKUP(D2190,rng_ND,5,FALSE)="Ja",MAX(D_SAV!AD2190:AE2190),D_SAV!AD2190),0)</f>
        <v>0</v>
      </c>
      <c r="AG2190" s="55">
        <f t="shared" si="599"/>
        <v>0</v>
      </c>
      <c r="AH2190" s="55">
        <f t="shared" si="600"/>
        <v>0</v>
      </c>
      <c r="AI2190" s="55">
        <f t="shared" si="601"/>
        <v>0</v>
      </c>
      <c r="AJ2190" s="55">
        <f t="shared" si="602"/>
        <v>0</v>
      </c>
      <c r="AK2190" s="55">
        <f t="shared" si="593"/>
        <v>0</v>
      </c>
      <c r="AL2190" s="55">
        <f t="shared" si="594"/>
        <v>0</v>
      </c>
      <c r="AM2190" s="55">
        <f t="shared" si="595"/>
        <v>0</v>
      </c>
    </row>
    <row r="2191" spans="1:39" x14ac:dyDescent="0.25">
      <c r="A2191" s="47">
        <v>2187</v>
      </c>
      <c r="B2191" s="358" t="str">
        <f>IF(AND(E2191&lt;&gt;0,D2191&lt;&gt;0,F2191&lt;&gt;0),IF(C2191&lt;&gt;0,CONCATENATE(C2191,"-AGr",VLOOKUP(D2191,Listen!$A$2:$G$45,7,FALSE),"-",E2191,"-",F2191,),CONCATENATE("AGr",VLOOKUP(D2191,Listen!$A$2:$G$45,7,FALSE),"-",E2191,"-",F2191)),"keine vollständige ID")</f>
        <v>keine vollständige ID</v>
      </c>
      <c r="C2191" s="359">
        <f>'[2]III_SAV-Details_NB'!B2197</f>
        <v>0</v>
      </c>
      <c r="D2191" s="359">
        <f>'[2]III_SAV-Details_NB'!C2197</f>
        <v>0</v>
      </c>
      <c r="E2191" s="359">
        <f>'[2]III_SAV-Details_NB'!D2197</f>
        <v>0</v>
      </c>
      <c r="F2191" s="490"/>
      <c r="G2191" s="281">
        <f>'[2]III_SAV-Details_NB'!X2197</f>
        <v>0</v>
      </c>
      <c r="H2191" s="281">
        <f t="shared" si="596"/>
        <v>0</v>
      </c>
      <c r="I2191" s="281">
        <f>IF(con_EOGJahr=2025,'[2]III_SAV-Details_NB'!AA2197,IF(con_EOGJahr=2026,'[2]III_SAV-Details_NB'!AB2197,'[2]III_SAV-Details_NB'!AC2197))</f>
        <v>0</v>
      </c>
      <c r="J2191" s="282"/>
      <c r="K2191" s="282"/>
      <c r="L2191" s="282"/>
      <c r="M2191" s="282"/>
      <c r="N2191" s="282"/>
      <c r="O2191" s="282"/>
      <c r="P2191" s="52">
        <f t="shared" si="597"/>
        <v>0</v>
      </c>
      <c r="Q2191" s="60"/>
      <c r="R2191" s="53">
        <f t="shared" si="588"/>
        <v>0</v>
      </c>
      <c r="S2191" s="59"/>
      <c r="T2191" s="61"/>
      <c r="U2191" s="342" t="str">
        <f t="shared" si="592"/>
        <v>k.A.</v>
      </c>
      <c r="V2191" s="343" t="str">
        <f t="shared" si="589"/>
        <v>k.A.</v>
      </c>
      <c r="W2191" s="343" t="str">
        <f>IFERROR(IF(OR($D2191="",$E2191=0,con_Ende=0),"k.A.",IF(VLOOKUP($D2191,rng_ND,5,0)="Nein",VLOOKUP($D2191,rng_ND,2,FALSE),MIN(VLOOKUP($D2191,rng_ND,2,FALSE),A_Stammdaten!$B$19-D_SAV!$E2191+1))),"k.A.")</f>
        <v>k.A.</v>
      </c>
      <c r="X2191" s="343" t="str">
        <f t="shared" si="590"/>
        <v>k.A.</v>
      </c>
      <c r="Y2191" s="62"/>
      <c r="Z2191" s="48">
        <f t="shared" si="591"/>
        <v>0</v>
      </c>
      <c r="AA2191" s="457"/>
      <c r="AB2191" s="55">
        <f t="shared" si="598"/>
        <v>0</v>
      </c>
      <c r="AC2191" s="55">
        <f>IF(A_Stammdaten!$B$25="ja",D_SAV!AA2191,D_SAV!AB2191)</f>
        <v>0</v>
      </c>
      <c r="AD2191" s="478">
        <f>IF(AC2191=0,0,IF(U2191-(con_EOGJahr-D_SAV!E2191)&lt;=0,AC2191,AC2191/V2191))</f>
        <v>0</v>
      </c>
      <c r="AE2191" s="478">
        <f>IFERROR(IF(AND(VLOOKUP(D2191,rng_ND,5,FALSE)="Ja",D_SAV!T2191="degressiv"),D_SAV!AC2191*Y2191/100,0),0)</f>
        <v>0</v>
      </c>
      <c r="AF2191" s="55">
        <f>IFERROR(IF(VLOOKUP(D2191,rng_ND,5,FALSE)="Ja",MAX(D_SAV!AD2191:AE2191),D_SAV!AD2191),0)</f>
        <v>0</v>
      </c>
      <c r="AG2191" s="55">
        <f t="shared" si="599"/>
        <v>0</v>
      </c>
      <c r="AH2191" s="55">
        <f t="shared" si="600"/>
        <v>0</v>
      </c>
      <c r="AI2191" s="55">
        <f t="shared" si="601"/>
        <v>0</v>
      </c>
      <c r="AJ2191" s="55">
        <f t="shared" si="602"/>
        <v>0</v>
      </c>
      <c r="AK2191" s="55">
        <f t="shared" si="593"/>
        <v>0</v>
      </c>
      <c r="AL2191" s="55">
        <f t="shared" si="594"/>
        <v>0</v>
      </c>
      <c r="AM2191" s="55">
        <f t="shared" si="595"/>
        <v>0</v>
      </c>
    </row>
    <row r="2192" spans="1:39" x14ac:dyDescent="0.25">
      <c r="A2192" s="47">
        <v>2188</v>
      </c>
      <c r="B2192" s="358" t="str">
        <f>IF(AND(E2192&lt;&gt;0,D2192&lt;&gt;0,F2192&lt;&gt;0),IF(C2192&lt;&gt;0,CONCATENATE(C2192,"-AGr",VLOOKUP(D2192,Listen!$A$2:$G$45,7,FALSE),"-",E2192,"-",F2192,),CONCATENATE("AGr",VLOOKUP(D2192,Listen!$A$2:$G$45,7,FALSE),"-",E2192,"-",F2192)),"keine vollständige ID")</f>
        <v>keine vollständige ID</v>
      </c>
      <c r="C2192" s="359">
        <f>'[2]III_SAV-Details_NB'!B2198</f>
        <v>0</v>
      </c>
      <c r="D2192" s="359">
        <f>'[2]III_SAV-Details_NB'!C2198</f>
        <v>0</v>
      </c>
      <c r="E2192" s="359">
        <f>'[2]III_SAV-Details_NB'!D2198</f>
        <v>0</v>
      </c>
      <c r="F2192" s="490"/>
      <c r="G2192" s="281">
        <f>'[2]III_SAV-Details_NB'!X2198</f>
        <v>0</v>
      </c>
      <c r="H2192" s="281">
        <f t="shared" si="596"/>
        <v>0</v>
      </c>
      <c r="I2192" s="281">
        <f>IF(con_EOGJahr=2025,'[2]III_SAV-Details_NB'!AA2198,IF(con_EOGJahr=2026,'[2]III_SAV-Details_NB'!AB2198,'[2]III_SAV-Details_NB'!AC2198))</f>
        <v>0</v>
      </c>
      <c r="J2192" s="282"/>
      <c r="K2192" s="282"/>
      <c r="L2192" s="282"/>
      <c r="M2192" s="282"/>
      <c r="N2192" s="282"/>
      <c r="O2192" s="282"/>
      <c r="P2192" s="52">
        <f t="shared" si="597"/>
        <v>0</v>
      </c>
      <c r="Q2192" s="60"/>
      <c r="R2192" s="53">
        <f t="shared" si="588"/>
        <v>0</v>
      </c>
      <c r="S2192" s="59"/>
      <c r="T2192" s="61"/>
      <c r="U2192" s="342" t="str">
        <f t="shared" si="592"/>
        <v>k.A.</v>
      </c>
      <c r="V2192" s="343" t="str">
        <f t="shared" si="589"/>
        <v>k.A.</v>
      </c>
      <c r="W2192" s="343" t="str">
        <f>IFERROR(IF(OR($D2192="",$E2192=0,con_Ende=0),"k.A.",IF(VLOOKUP($D2192,rng_ND,5,0)="Nein",VLOOKUP($D2192,rng_ND,2,FALSE),MIN(VLOOKUP($D2192,rng_ND,2,FALSE),A_Stammdaten!$B$19-D_SAV!$E2192+1))),"k.A.")</f>
        <v>k.A.</v>
      </c>
      <c r="X2192" s="343" t="str">
        <f t="shared" si="590"/>
        <v>k.A.</v>
      </c>
      <c r="Y2192" s="62"/>
      <c r="Z2192" s="48">
        <f t="shared" si="591"/>
        <v>0</v>
      </c>
      <c r="AA2192" s="457"/>
      <c r="AB2192" s="55">
        <f t="shared" si="598"/>
        <v>0</v>
      </c>
      <c r="AC2192" s="55">
        <f>IF(A_Stammdaten!$B$25="ja",D_SAV!AA2192,D_SAV!AB2192)</f>
        <v>0</v>
      </c>
      <c r="AD2192" s="478">
        <f>IF(AC2192=0,0,IF(U2192-(con_EOGJahr-D_SAV!E2192)&lt;=0,AC2192,AC2192/V2192))</f>
        <v>0</v>
      </c>
      <c r="AE2192" s="478">
        <f>IFERROR(IF(AND(VLOOKUP(D2192,rng_ND,5,FALSE)="Ja",D_SAV!T2192="degressiv"),D_SAV!AC2192*Y2192/100,0),0)</f>
        <v>0</v>
      </c>
      <c r="AF2192" s="55">
        <f>IFERROR(IF(VLOOKUP(D2192,rng_ND,5,FALSE)="Ja",MAX(D_SAV!AD2192:AE2192),D_SAV!AD2192),0)</f>
        <v>0</v>
      </c>
      <c r="AG2192" s="55">
        <f t="shared" si="599"/>
        <v>0</v>
      </c>
      <c r="AH2192" s="55">
        <f t="shared" si="600"/>
        <v>0</v>
      </c>
      <c r="AI2192" s="55">
        <f t="shared" si="601"/>
        <v>0</v>
      </c>
      <c r="AJ2192" s="55">
        <f t="shared" si="602"/>
        <v>0</v>
      </c>
      <c r="AK2192" s="55">
        <f t="shared" si="593"/>
        <v>0</v>
      </c>
      <c r="AL2192" s="55">
        <f t="shared" si="594"/>
        <v>0</v>
      </c>
      <c r="AM2192" s="55">
        <f t="shared" si="595"/>
        <v>0</v>
      </c>
    </row>
    <row r="2193" spans="1:39" x14ac:dyDescent="0.25">
      <c r="A2193" s="47">
        <v>2189</v>
      </c>
      <c r="B2193" s="358" t="str">
        <f>IF(AND(E2193&lt;&gt;0,D2193&lt;&gt;0,F2193&lt;&gt;0),IF(C2193&lt;&gt;0,CONCATENATE(C2193,"-AGr",VLOOKUP(D2193,Listen!$A$2:$G$45,7,FALSE),"-",E2193,"-",F2193,),CONCATENATE("AGr",VLOOKUP(D2193,Listen!$A$2:$G$45,7,FALSE),"-",E2193,"-",F2193)),"keine vollständige ID")</f>
        <v>keine vollständige ID</v>
      </c>
      <c r="C2193" s="359">
        <f>'[2]III_SAV-Details_NB'!B2199</f>
        <v>0</v>
      </c>
      <c r="D2193" s="359">
        <f>'[2]III_SAV-Details_NB'!C2199</f>
        <v>0</v>
      </c>
      <c r="E2193" s="359">
        <f>'[2]III_SAV-Details_NB'!D2199</f>
        <v>0</v>
      </c>
      <c r="F2193" s="490"/>
      <c r="G2193" s="281">
        <f>'[2]III_SAV-Details_NB'!X2199</f>
        <v>0</v>
      </c>
      <c r="H2193" s="281">
        <f t="shared" si="596"/>
        <v>0</v>
      </c>
      <c r="I2193" s="281">
        <f>IF(con_EOGJahr=2025,'[2]III_SAV-Details_NB'!AA2199,IF(con_EOGJahr=2026,'[2]III_SAV-Details_NB'!AB2199,'[2]III_SAV-Details_NB'!AC2199))</f>
        <v>0</v>
      </c>
      <c r="J2193" s="282"/>
      <c r="K2193" s="282"/>
      <c r="L2193" s="282"/>
      <c r="M2193" s="282"/>
      <c r="N2193" s="282"/>
      <c r="O2193" s="282"/>
      <c r="P2193" s="52">
        <f t="shared" si="597"/>
        <v>0</v>
      </c>
      <c r="Q2193" s="60"/>
      <c r="R2193" s="53">
        <f t="shared" si="588"/>
        <v>0</v>
      </c>
      <c r="S2193" s="59"/>
      <c r="T2193" s="61"/>
      <c r="U2193" s="342" t="str">
        <f t="shared" si="592"/>
        <v>k.A.</v>
      </c>
      <c r="V2193" s="343" t="str">
        <f t="shared" si="589"/>
        <v>k.A.</v>
      </c>
      <c r="W2193" s="343" t="str">
        <f>IFERROR(IF(OR($D2193="",$E2193=0,con_Ende=0),"k.A.",IF(VLOOKUP($D2193,rng_ND,5,0)="Nein",VLOOKUP($D2193,rng_ND,2,FALSE),MIN(VLOOKUP($D2193,rng_ND,2,FALSE),A_Stammdaten!$B$19-D_SAV!$E2193+1))),"k.A.")</f>
        <v>k.A.</v>
      </c>
      <c r="X2193" s="343" t="str">
        <f t="shared" si="590"/>
        <v>k.A.</v>
      </c>
      <c r="Y2193" s="62"/>
      <c r="Z2193" s="48">
        <f t="shared" si="591"/>
        <v>0</v>
      </c>
      <c r="AA2193" s="457"/>
      <c r="AB2193" s="55">
        <f t="shared" si="598"/>
        <v>0</v>
      </c>
      <c r="AC2193" s="55">
        <f>IF(A_Stammdaten!$B$25="ja",D_SAV!AA2193,D_SAV!AB2193)</f>
        <v>0</v>
      </c>
      <c r="AD2193" s="478">
        <f>IF(AC2193=0,0,IF(U2193-(con_EOGJahr-D_SAV!E2193)&lt;=0,AC2193,AC2193/V2193))</f>
        <v>0</v>
      </c>
      <c r="AE2193" s="478">
        <f>IFERROR(IF(AND(VLOOKUP(D2193,rng_ND,5,FALSE)="Ja",D_SAV!T2193="degressiv"),D_SAV!AC2193*Y2193/100,0),0)</f>
        <v>0</v>
      </c>
      <c r="AF2193" s="55">
        <f>IFERROR(IF(VLOOKUP(D2193,rng_ND,5,FALSE)="Ja",MAX(D_SAV!AD2193:AE2193),D_SAV!AD2193),0)</f>
        <v>0</v>
      </c>
      <c r="AG2193" s="55">
        <f t="shared" si="599"/>
        <v>0</v>
      </c>
      <c r="AH2193" s="55">
        <f t="shared" si="600"/>
        <v>0</v>
      </c>
      <c r="AI2193" s="55">
        <f t="shared" si="601"/>
        <v>0</v>
      </c>
      <c r="AJ2193" s="55">
        <f t="shared" si="602"/>
        <v>0</v>
      </c>
      <c r="AK2193" s="55">
        <f t="shared" si="593"/>
        <v>0</v>
      </c>
      <c r="AL2193" s="55">
        <f t="shared" si="594"/>
        <v>0</v>
      </c>
      <c r="AM2193" s="55">
        <f t="shared" si="595"/>
        <v>0</v>
      </c>
    </row>
    <row r="2194" spans="1:39" x14ac:dyDescent="0.25">
      <c r="A2194" s="47">
        <v>2190</v>
      </c>
      <c r="B2194" s="358" t="str">
        <f>IF(AND(E2194&lt;&gt;0,D2194&lt;&gt;0,F2194&lt;&gt;0),IF(C2194&lt;&gt;0,CONCATENATE(C2194,"-AGr",VLOOKUP(D2194,Listen!$A$2:$G$45,7,FALSE),"-",E2194,"-",F2194,),CONCATENATE("AGr",VLOOKUP(D2194,Listen!$A$2:$G$45,7,FALSE),"-",E2194,"-",F2194)),"keine vollständige ID")</f>
        <v>keine vollständige ID</v>
      </c>
      <c r="C2194" s="359">
        <f>'[2]III_SAV-Details_NB'!B2200</f>
        <v>0</v>
      </c>
      <c r="D2194" s="359">
        <f>'[2]III_SAV-Details_NB'!C2200</f>
        <v>0</v>
      </c>
      <c r="E2194" s="359">
        <f>'[2]III_SAV-Details_NB'!D2200</f>
        <v>0</v>
      </c>
      <c r="F2194" s="490"/>
      <c r="G2194" s="281">
        <f>'[2]III_SAV-Details_NB'!X2200</f>
        <v>0</v>
      </c>
      <c r="H2194" s="281">
        <f t="shared" si="596"/>
        <v>0</v>
      </c>
      <c r="I2194" s="281">
        <f>IF(con_EOGJahr=2025,'[2]III_SAV-Details_NB'!AA2200,IF(con_EOGJahr=2026,'[2]III_SAV-Details_NB'!AB2200,'[2]III_SAV-Details_NB'!AC2200))</f>
        <v>0</v>
      </c>
      <c r="J2194" s="282"/>
      <c r="K2194" s="282"/>
      <c r="L2194" s="282"/>
      <c r="M2194" s="282"/>
      <c r="N2194" s="282"/>
      <c r="O2194" s="282"/>
      <c r="P2194" s="52">
        <f t="shared" si="597"/>
        <v>0</v>
      </c>
      <c r="Q2194" s="60"/>
      <c r="R2194" s="53">
        <f t="shared" ref="R2194:R2257" si="603">P2194+Q2194</f>
        <v>0</v>
      </c>
      <c r="S2194" s="59"/>
      <c r="T2194" s="61"/>
      <c r="U2194" s="342" t="str">
        <f t="shared" si="592"/>
        <v>k.A.</v>
      </c>
      <c r="V2194" s="343" t="str">
        <f t="shared" ref="V2194:V2257" si="604">IFERROR(IF(OR($D2194="",$E2194=0,con_Ende=0,$U2194=0),"k.A.",MAX($E2194-con_EOGJahr+$U2194,0)),"k.A.")</f>
        <v>k.A.</v>
      </c>
      <c r="W2194" s="343" t="str">
        <f>IFERROR(IF(OR($D2194="",$E2194=0,con_Ende=0),"k.A.",IF(VLOOKUP($D2194,rng_ND,5,0)="Nein",VLOOKUP($D2194,rng_ND,2,FALSE),MIN(VLOOKUP($D2194,rng_ND,2,FALSE),A_Stammdaten!$B$19-D_SAV!$E2194+1))),"k.A.")</f>
        <v>k.A.</v>
      </c>
      <c r="X2194" s="343" t="str">
        <f t="shared" ref="X2194:X2257" si="605">IFERROR(IF(OR($D2194="",$E2194=0,con_Ende=0),"k.A.",VLOOKUP($D2194,rng_ND,3,FALSE)),"k.A.")</f>
        <v>k.A.</v>
      </c>
      <c r="Y2194" s="62"/>
      <c r="Z2194" s="48">
        <f t="shared" ref="Z2194:Z2257" si="606">IF(AND($E2194&lt;2006,$E2194&lt;&gt;0),IFERROR(VLOOKUP($E2194,rng_Index,VLOOKUP($D2194,rng_ND,4,FALSE)+1,FALSE),1),)</f>
        <v>0</v>
      </c>
      <c r="AA2194" s="457"/>
      <c r="AB2194" s="55">
        <f t="shared" si="598"/>
        <v>0</v>
      </c>
      <c r="AC2194" s="55">
        <f>IF(A_Stammdaten!$B$25="ja",D_SAV!AA2194,D_SAV!AB2194)</f>
        <v>0</v>
      </c>
      <c r="AD2194" s="478">
        <f>IF(AC2194=0,0,IF(U2194-(con_EOGJahr-D_SAV!E2194)&lt;=0,AC2194,AC2194/V2194))</f>
        <v>0</v>
      </c>
      <c r="AE2194" s="478">
        <f>IFERROR(IF(AND(VLOOKUP(D2194,rng_ND,5,FALSE)="Ja",D_SAV!T2194="degressiv"),D_SAV!AC2194*Y2194/100,0),0)</f>
        <v>0</v>
      </c>
      <c r="AF2194" s="55">
        <f>IFERROR(IF(VLOOKUP(D2194,rng_ND,5,FALSE)="Ja",MAX(D_SAV!AD2194:AE2194),D_SAV!AD2194),0)</f>
        <v>0</v>
      </c>
      <c r="AG2194" s="55">
        <f t="shared" si="599"/>
        <v>0</v>
      </c>
      <c r="AH2194" s="55">
        <f t="shared" si="600"/>
        <v>0</v>
      </c>
      <c r="AI2194" s="55">
        <f t="shared" si="601"/>
        <v>0</v>
      </c>
      <c r="AJ2194" s="55">
        <f t="shared" si="602"/>
        <v>0</v>
      </c>
      <c r="AK2194" s="55">
        <f t="shared" si="593"/>
        <v>0</v>
      </c>
      <c r="AL2194" s="55">
        <f t="shared" si="594"/>
        <v>0</v>
      </c>
      <c r="AM2194" s="55">
        <f t="shared" si="595"/>
        <v>0</v>
      </c>
    </row>
    <row r="2195" spans="1:39" x14ac:dyDescent="0.25">
      <c r="A2195" s="47">
        <v>2191</v>
      </c>
      <c r="B2195" s="358" t="str">
        <f>IF(AND(E2195&lt;&gt;0,D2195&lt;&gt;0,F2195&lt;&gt;0),IF(C2195&lt;&gt;0,CONCATENATE(C2195,"-AGr",VLOOKUP(D2195,Listen!$A$2:$G$45,7,FALSE),"-",E2195,"-",F2195,),CONCATENATE("AGr",VLOOKUP(D2195,Listen!$A$2:$G$45,7,FALSE),"-",E2195,"-",F2195)),"keine vollständige ID")</f>
        <v>keine vollständige ID</v>
      </c>
      <c r="C2195" s="359">
        <f>'[2]III_SAV-Details_NB'!B2201</f>
        <v>0</v>
      </c>
      <c r="D2195" s="359">
        <f>'[2]III_SAV-Details_NB'!C2201</f>
        <v>0</v>
      </c>
      <c r="E2195" s="359">
        <f>'[2]III_SAV-Details_NB'!D2201</f>
        <v>0</v>
      </c>
      <c r="F2195" s="490"/>
      <c r="G2195" s="281">
        <f>'[2]III_SAV-Details_NB'!X2201</f>
        <v>0</v>
      </c>
      <c r="H2195" s="281">
        <f t="shared" si="596"/>
        <v>0</v>
      </c>
      <c r="I2195" s="281">
        <f>IF(con_EOGJahr=2025,'[2]III_SAV-Details_NB'!AA2201,IF(con_EOGJahr=2026,'[2]III_SAV-Details_NB'!AB2201,'[2]III_SAV-Details_NB'!AC2201))</f>
        <v>0</v>
      </c>
      <c r="J2195" s="282"/>
      <c r="K2195" s="282"/>
      <c r="L2195" s="282"/>
      <c r="M2195" s="282"/>
      <c r="N2195" s="282"/>
      <c r="O2195" s="282"/>
      <c r="P2195" s="52">
        <f t="shared" si="597"/>
        <v>0</v>
      </c>
      <c r="Q2195" s="60"/>
      <c r="R2195" s="53">
        <f t="shared" si="603"/>
        <v>0</v>
      </c>
      <c r="S2195" s="59"/>
      <c r="T2195" s="61"/>
      <c r="U2195" s="342" t="str">
        <f t="shared" ref="U2195:U2258" si="607">+W2195</f>
        <v>k.A.</v>
      </c>
      <c r="V2195" s="343" t="str">
        <f t="shared" si="604"/>
        <v>k.A.</v>
      </c>
      <c r="W2195" s="343" t="str">
        <f>IFERROR(IF(OR($D2195="",$E2195=0,con_Ende=0),"k.A.",IF(VLOOKUP($D2195,rng_ND,5,0)="Nein",VLOOKUP($D2195,rng_ND,2,FALSE),MIN(VLOOKUP($D2195,rng_ND,2,FALSE),A_Stammdaten!$B$19-D_SAV!$E2195+1))),"k.A.")</f>
        <v>k.A.</v>
      </c>
      <c r="X2195" s="343" t="str">
        <f t="shared" si="605"/>
        <v>k.A.</v>
      </c>
      <c r="Y2195" s="62"/>
      <c r="Z2195" s="48">
        <f t="shared" si="606"/>
        <v>0</v>
      </c>
      <c r="AA2195" s="457"/>
      <c r="AB2195" s="55">
        <f t="shared" si="598"/>
        <v>0</v>
      </c>
      <c r="AC2195" s="55">
        <f>IF(A_Stammdaten!$B$25="ja",D_SAV!AA2195,D_SAV!AB2195)</f>
        <v>0</v>
      </c>
      <c r="AD2195" s="478">
        <f>IF(AC2195=0,0,IF(U2195-(con_EOGJahr-D_SAV!E2195)&lt;=0,AC2195,AC2195/V2195))</f>
        <v>0</v>
      </c>
      <c r="AE2195" s="478">
        <f>IFERROR(IF(AND(VLOOKUP(D2195,rng_ND,5,FALSE)="Ja",D_SAV!T2195="degressiv"),D_SAV!AC2195*Y2195/100,0),0)</f>
        <v>0</v>
      </c>
      <c r="AF2195" s="55">
        <f>IFERROR(IF(VLOOKUP(D2195,rng_ND,5,FALSE)="Ja",MAX(D_SAV!AD2195:AE2195),D_SAV!AD2195),0)</f>
        <v>0</v>
      </c>
      <c r="AG2195" s="55">
        <f t="shared" si="599"/>
        <v>0</v>
      </c>
      <c r="AH2195" s="55">
        <f t="shared" si="600"/>
        <v>0</v>
      </c>
      <c r="AI2195" s="55">
        <f t="shared" si="601"/>
        <v>0</v>
      </c>
      <c r="AJ2195" s="55">
        <f t="shared" si="602"/>
        <v>0</v>
      </c>
      <c r="AK2195" s="55">
        <f t="shared" si="593"/>
        <v>0</v>
      </c>
      <c r="AL2195" s="55">
        <f t="shared" si="594"/>
        <v>0</v>
      </c>
      <c r="AM2195" s="55">
        <f t="shared" si="595"/>
        <v>0</v>
      </c>
    </row>
    <row r="2196" spans="1:39" x14ac:dyDescent="0.25">
      <c r="A2196" s="47">
        <v>2192</v>
      </c>
      <c r="B2196" s="358" t="str">
        <f>IF(AND(E2196&lt;&gt;0,D2196&lt;&gt;0,F2196&lt;&gt;0),IF(C2196&lt;&gt;0,CONCATENATE(C2196,"-AGr",VLOOKUP(D2196,Listen!$A$2:$G$45,7,FALSE),"-",E2196,"-",F2196,),CONCATENATE("AGr",VLOOKUP(D2196,Listen!$A$2:$G$45,7,FALSE),"-",E2196,"-",F2196)),"keine vollständige ID")</f>
        <v>keine vollständige ID</v>
      </c>
      <c r="C2196" s="359">
        <f>'[2]III_SAV-Details_NB'!B2202</f>
        <v>0</v>
      </c>
      <c r="D2196" s="359">
        <f>'[2]III_SAV-Details_NB'!C2202</f>
        <v>0</v>
      </c>
      <c r="E2196" s="359">
        <f>'[2]III_SAV-Details_NB'!D2202</f>
        <v>0</v>
      </c>
      <c r="F2196" s="490"/>
      <c r="G2196" s="281">
        <f>'[2]III_SAV-Details_NB'!X2202</f>
        <v>0</v>
      </c>
      <c r="H2196" s="281">
        <f t="shared" si="596"/>
        <v>0</v>
      </c>
      <c r="I2196" s="281">
        <f>IF(con_EOGJahr=2025,'[2]III_SAV-Details_NB'!AA2202,IF(con_EOGJahr=2026,'[2]III_SAV-Details_NB'!AB2202,'[2]III_SAV-Details_NB'!AC2202))</f>
        <v>0</v>
      </c>
      <c r="J2196" s="282"/>
      <c r="K2196" s="282"/>
      <c r="L2196" s="282"/>
      <c r="M2196" s="282"/>
      <c r="N2196" s="282"/>
      <c r="O2196" s="282"/>
      <c r="P2196" s="52">
        <f t="shared" si="597"/>
        <v>0</v>
      </c>
      <c r="Q2196" s="60"/>
      <c r="R2196" s="53">
        <f t="shared" si="603"/>
        <v>0</v>
      </c>
      <c r="S2196" s="59"/>
      <c r="T2196" s="61"/>
      <c r="U2196" s="342" t="str">
        <f t="shared" si="607"/>
        <v>k.A.</v>
      </c>
      <c r="V2196" s="343" t="str">
        <f t="shared" si="604"/>
        <v>k.A.</v>
      </c>
      <c r="W2196" s="343" t="str">
        <f>IFERROR(IF(OR($D2196="",$E2196=0,con_Ende=0),"k.A.",IF(VLOOKUP($D2196,rng_ND,5,0)="Nein",VLOOKUP($D2196,rng_ND,2,FALSE),MIN(VLOOKUP($D2196,rng_ND,2,FALSE),A_Stammdaten!$B$19-D_SAV!$E2196+1))),"k.A.")</f>
        <v>k.A.</v>
      </c>
      <c r="X2196" s="343" t="str">
        <f t="shared" si="605"/>
        <v>k.A.</v>
      </c>
      <c r="Y2196" s="62"/>
      <c r="Z2196" s="48">
        <f t="shared" si="606"/>
        <v>0</v>
      </c>
      <c r="AA2196" s="457"/>
      <c r="AB2196" s="55">
        <f t="shared" si="598"/>
        <v>0</v>
      </c>
      <c r="AC2196" s="55">
        <f>IF(A_Stammdaten!$B$25="ja",D_SAV!AA2196,D_SAV!AB2196)</f>
        <v>0</v>
      </c>
      <c r="AD2196" s="478">
        <f>IF(AC2196=0,0,IF(U2196-(con_EOGJahr-D_SAV!E2196)&lt;=0,AC2196,AC2196/V2196))</f>
        <v>0</v>
      </c>
      <c r="AE2196" s="478">
        <f>IFERROR(IF(AND(VLOOKUP(D2196,rng_ND,5,FALSE)="Ja",D_SAV!T2196="degressiv"),D_SAV!AC2196*Y2196/100,0),0)</f>
        <v>0</v>
      </c>
      <c r="AF2196" s="55">
        <f>IFERROR(IF(VLOOKUP(D2196,rng_ND,5,FALSE)="Ja",MAX(D_SAV!AD2196:AE2196),D_SAV!AD2196),0)</f>
        <v>0</v>
      </c>
      <c r="AG2196" s="55">
        <f t="shared" si="599"/>
        <v>0</v>
      </c>
      <c r="AH2196" s="55">
        <f t="shared" si="600"/>
        <v>0</v>
      </c>
      <c r="AI2196" s="55">
        <f t="shared" si="601"/>
        <v>0</v>
      </c>
      <c r="AJ2196" s="55">
        <f t="shared" si="602"/>
        <v>0</v>
      </c>
      <c r="AK2196" s="55">
        <f t="shared" si="593"/>
        <v>0</v>
      </c>
      <c r="AL2196" s="55">
        <f t="shared" si="594"/>
        <v>0</v>
      </c>
      <c r="AM2196" s="55">
        <f t="shared" si="595"/>
        <v>0</v>
      </c>
    </row>
    <row r="2197" spans="1:39" x14ac:dyDescent="0.25">
      <c r="A2197" s="47">
        <v>2193</v>
      </c>
      <c r="B2197" s="358" t="str">
        <f>IF(AND(E2197&lt;&gt;0,D2197&lt;&gt;0,F2197&lt;&gt;0),IF(C2197&lt;&gt;0,CONCATENATE(C2197,"-AGr",VLOOKUP(D2197,Listen!$A$2:$G$45,7,FALSE),"-",E2197,"-",F2197,),CONCATENATE("AGr",VLOOKUP(D2197,Listen!$A$2:$G$45,7,FALSE),"-",E2197,"-",F2197)),"keine vollständige ID")</f>
        <v>keine vollständige ID</v>
      </c>
      <c r="C2197" s="359">
        <f>'[2]III_SAV-Details_NB'!B2203</f>
        <v>0</v>
      </c>
      <c r="D2197" s="359">
        <f>'[2]III_SAV-Details_NB'!C2203</f>
        <v>0</v>
      </c>
      <c r="E2197" s="359">
        <f>'[2]III_SAV-Details_NB'!D2203</f>
        <v>0</v>
      </c>
      <c r="F2197" s="490"/>
      <c r="G2197" s="281">
        <f>'[2]III_SAV-Details_NB'!X2203</f>
        <v>0</v>
      </c>
      <c r="H2197" s="281">
        <f t="shared" si="596"/>
        <v>0</v>
      </c>
      <c r="I2197" s="281">
        <f>IF(con_EOGJahr=2025,'[2]III_SAV-Details_NB'!AA2203,IF(con_EOGJahr=2026,'[2]III_SAV-Details_NB'!AB2203,'[2]III_SAV-Details_NB'!AC2203))</f>
        <v>0</v>
      </c>
      <c r="J2197" s="282"/>
      <c r="K2197" s="282"/>
      <c r="L2197" s="282"/>
      <c r="M2197" s="282"/>
      <c r="N2197" s="282"/>
      <c r="O2197" s="282"/>
      <c r="P2197" s="52">
        <f t="shared" si="597"/>
        <v>0</v>
      </c>
      <c r="Q2197" s="60"/>
      <c r="R2197" s="53">
        <f t="shared" si="603"/>
        <v>0</v>
      </c>
      <c r="S2197" s="59"/>
      <c r="T2197" s="61"/>
      <c r="U2197" s="342" t="str">
        <f t="shared" si="607"/>
        <v>k.A.</v>
      </c>
      <c r="V2197" s="343" t="str">
        <f t="shared" si="604"/>
        <v>k.A.</v>
      </c>
      <c r="W2197" s="343" t="str">
        <f>IFERROR(IF(OR($D2197="",$E2197=0,con_Ende=0),"k.A.",IF(VLOOKUP($D2197,rng_ND,5,0)="Nein",VLOOKUP($D2197,rng_ND,2,FALSE),MIN(VLOOKUP($D2197,rng_ND,2,FALSE),A_Stammdaten!$B$19-D_SAV!$E2197+1))),"k.A.")</f>
        <v>k.A.</v>
      </c>
      <c r="X2197" s="343" t="str">
        <f t="shared" si="605"/>
        <v>k.A.</v>
      </c>
      <c r="Y2197" s="62"/>
      <c r="Z2197" s="48">
        <f t="shared" si="606"/>
        <v>0</v>
      </c>
      <c r="AA2197" s="457"/>
      <c r="AB2197" s="55">
        <f t="shared" si="598"/>
        <v>0</v>
      </c>
      <c r="AC2197" s="55">
        <f>IF(A_Stammdaten!$B$25="ja",D_SAV!AA2197,D_SAV!AB2197)</f>
        <v>0</v>
      </c>
      <c r="AD2197" s="478">
        <f>IF(AC2197=0,0,IF(U2197-(con_EOGJahr-D_SAV!E2197)&lt;=0,AC2197,AC2197/V2197))</f>
        <v>0</v>
      </c>
      <c r="AE2197" s="478">
        <f>IFERROR(IF(AND(VLOOKUP(D2197,rng_ND,5,FALSE)="Ja",D_SAV!T2197="degressiv"),D_SAV!AC2197*Y2197/100,0),0)</f>
        <v>0</v>
      </c>
      <c r="AF2197" s="55">
        <f>IFERROR(IF(VLOOKUP(D2197,rng_ND,5,FALSE)="Ja",MAX(D_SAV!AD2197:AE2197),D_SAV!AD2197),0)</f>
        <v>0</v>
      </c>
      <c r="AG2197" s="55">
        <f t="shared" si="599"/>
        <v>0</v>
      </c>
      <c r="AH2197" s="55">
        <f t="shared" si="600"/>
        <v>0</v>
      </c>
      <c r="AI2197" s="55">
        <f t="shared" si="601"/>
        <v>0</v>
      </c>
      <c r="AJ2197" s="55">
        <f t="shared" si="602"/>
        <v>0</v>
      </c>
      <c r="AK2197" s="55">
        <f t="shared" si="593"/>
        <v>0</v>
      </c>
      <c r="AL2197" s="55">
        <f t="shared" si="594"/>
        <v>0</v>
      </c>
      <c r="AM2197" s="55">
        <f t="shared" si="595"/>
        <v>0</v>
      </c>
    </row>
    <row r="2198" spans="1:39" x14ac:dyDescent="0.25">
      <c r="A2198" s="47">
        <v>2194</v>
      </c>
      <c r="B2198" s="358" t="str">
        <f>IF(AND(E2198&lt;&gt;0,D2198&lt;&gt;0,F2198&lt;&gt;0),IF(C2198&lt;&gt;0,CONCATENATE(C2198,"-AGr",VLOOKUP(D2198,Listen!$A$2:$G$45,7,FALSE),"-",E2198,"-",F2198,),CONCATENATE("AGr",VLOOKUP(D2198,Listen!$A$2:$G$45,7,FALSE),"-",E2198,"-",F2198)),"keine vollständige ID")</f>
        <v>keine vollständige ID</v>
      </c>
      <c r="C2198" s="359">
        <f>'[2]III_SAV-Details_NB'!B2204</f>
        <v>0</v>
      </c>
      <c r="D2198" s="359">
        <f>'[2]III_SAV-Details_NB'!C2204</f>
        <v>0</v>
      </c>
      <c r="E2198" s="359">
        <f>'[2]III_SAV-Details_NB'!D2204</f>
        <v>0</v>
      </c>
      <c r="F2198" s="490"/>
      <c r="G2198" s="281">
        <f>'[2]III_SAV-Details_NB'!X2204</f>
        <v>0</v>
      </c>
      <c r="H2198" s="281">
        <f t="shared" si="596"/>
        <v>0</v>
      </c>
      <c r="I2198" s="281">
        <f>IF(con_EOGJahr=2025,'[2]III_SAV-Details_NB'!AA2204,IF(con_EOGJahr=2026,'[2]III_SAV-Details_NB'!AB2204,'[2]III_SAV-Details_NB'!AC2204))</f>
        <v>0</v>
      </c>
      <c r="J2198" s="282"/>
      <c r="K2198" s="282"/>
      <c r="L2198" s="282"/>
      <c r="M2198" s="282"/>
      <c r="N2198" s="282"/>
      <c r="O2198" s="282"/>
      <c r="P2198" s="52">
        <f t="shared" si="597"/>
        <v>0</v>
      </c>
      <c r="Q2198" s="60"/>
      <c r="R2198" s="53">
        <f t="shared" si="603"/>
        <v>0</v>
      </c>
      <c r="S2198" s="59"/>
      <c r="T2198" s="61"/>
      <c r="U2198" s="342" t="str">
        <f t="shared" si="607"/>
        <v>k.A.</v>
      </c>
      <c r="V2198" s="343" t="str">
        <f t="shared" si="604"/>
        <v>k.A.</v>
      </c>
      <c r="W2198" s="343" t="str">
        <f>IFERROR(IF(OR($D2198="",$E2198=0,con_Ende=0),"k.A.",IF(VLOOKUP($D2198,rng_ND,5,0)="Nein",VLOOKUP($D2198,rng_ND,2,FALSE),MIN(VLOOKUP($D2198,rng_ND,2,FALSE),A_Stammdaten!$B$19-D_SAV!$E2198+1))),"k.A.")</f>
        <v>k.A.</v>
      </c>
      <c r="X2198" s="343" t="str">
        <f t="shared" si="605"/>
        <v>k.A.</v>
      </c>
      <c r="Y2198" s="62"/>
      <c r="Z2198" s="48">
        <f t="shared" si="606"/>
        <v>0</v>
      </c>
      <c r="AA2198" s="457"/>
      <c r="AB2198" s="55">
        <f t="shared" si="598"/>
        <v>0</v>
      </c>
      <c r="AC2198" s="55">
        <f>IF(A_Stammdaten!$B$25="ja",D_SAV!AA2198,D_SAV!AB2198)</f>
        <v>0</v>
      </c>
      <c r="AD2198" s="478">
        <f>IF(AC2198=0,0,IF(U2198-(con_EOGJahr-D_SAV!E2198)&lt;=0,AC2198,AC2198/V2198))</f>
        <v>0</v>
      </c>
      <c r="AE2198" s="478">
        <f>IFERROR(IF(AND(VLOOKUP(D2198,rng_ND,5,FALSE)="Ja",D_SAV!T2198="degressiv"),D_SAV!AC2198*Y2198/100,0),0)</f>
        <v>0</v>
      </c>
      <c r="AF2198" s="55">
        <f>IFERROR(IF(VLOOKUP(D2198,rng_ND,5,FALSE)="Ja",MAX(D_SAV!AD2198:AE2198),D_SAV!AD2198),0)</f>
        <v>0</v>
      </c>
      <c r="AG2198" s="55">
        <f t="shared" si="599"/>
        <v>0</v>
      </c>
      <c r="AH2198" s="55">
        <f t="shared" si="600"/>
        <v>0</v>
      </c>
      <c r="AI2198" s="55">
        <f t="shared" si="601"/>
        <v>0</v>
      </c>
      <c r="AJ2198" s="55">
        <f t="shared" si="602"/>
        <v>0</v>
      </c>
      <c r="AK2198" s="55">
        <f t="shared" si="593"/>
        <v>0</v>
      </c>
      <c r="AL2198" s="55">
        <f t="shared" si="594"/>
        <v>0</v>
      </c>
      <c r="AM2198" s="55">
        <f t="shared" si="595"/>
        <v>0</v>
      </c>
    </row>
    <row r="2199" spans="1:39" x14ac:dyDescent="0.25">
      <c r="A2199" s="47">
        <v>2195</v>
      </c>
      <c r="B2199" s="358" t="str">
        <f>IF(AND(E2199&lt;&gt;0,D2199&lt;&gt;0,F2199&lt;&gt;0),IF(C2199&lt;&gt;0,CONCATENATE(C2199,"-AGr",VLOOKUP(D2199,Listen!$A$2:$G$45,7,FALSE),"-",E2199,"-",F2199,),CONCATENATE("AGr",VLOOKUP(D2199,Listen!$A$2:$G$45,7,FALSE),"-",E2199,"-",F2199)),"keine vollständige ID")</f>
        <v>keine vollständige ID</v>
      </c>
      <c r="C2199" s="359">
        <f>'[2]III_SAV-Details_NB'!B2205</f>
        <v>0</v>
      </c>
      <c r="D2199" s="359">
        <f>'[2]III_SAV-Details_NB'!C2205</f>
        <v>0</v>
      </c>
      <c r="E2199" s="359">
        <f>'[2]III_SAV-Details_NB'!D2205</f>
        <v>0</v>
      </c>
      <c r="F2199" s="490"/>
      <c r="G2199" s="281">
        <f>'[2]III_SAV-Details_NB'!X2205</f>
        <v>0</v>
      </c>
      <c r="H2199" s="281">
        <f t="shared" si="596"/>
        <v>0</v>
      </c>
      <c r="I2199" s="281">
        <f>IF(con_EOGJahr=2025,'[2]III_SAV-Details_NB'!AA2205,IF(con_EOGJahr=2026,'[2]III_SAV-Details_NB'!AB2205,'[2]III_SAV-Details_NB'!AC2205))</f>
        <v>0</v>
      </c>
      <c r="J2199" s="282"/>
      <c r="K2199" s="282"/>
      <c r="L2199" s="282"/>
      <c r="M2199" s="282"/>
      <c r="N2199" s="282"/>
      <c r="O2199" s="282"/>
      <c r="P2199" s="52">
        <f t="shared" si="597"/>
        <v>0</v>
      </c>
      <c r="Q2199" s="60"/>
      <c r="R2199" s="53">
        <f t="shared" si="603"/>
        <v>0</v>
      </c>
      <c r="S2199" s="59"/>
      <c r="T2199" s="61"/>
      <c r="U2199" s="342" t="str">
        <f t="shared" si="607"/>
        <v>k.A.</v>
      </c>
      <c r="V2199" s="343" t="str">
        <f t="shared" si="604"/>
        <v>k.A.</v>
      </c>
      <c r="W2199" s="343" t="str">
        <f>IFERROR(IF(OR($D2199="",$E2199=0,con_Ende=0),"k.A.",IF(VLOOKUP($D2199,rng_ND,5,0)="Nein",VLOOKUP($D2199,rng_ND,2,FALSE),MIN(VLOOKUP($D2199,rng_ND,2,FALSE),A_Stammdaten!$B$19-D_SAV!$E2199+1))),"k.A.")</f>
        <v>k.A.</v>
      </c>
      <c r="X2199" s="343" t="str">
        <f t="shared" si="605"/>
        <v>k.A.</v>
      </c>
      <c r="Y2199" s="62"/>
      <c r="Z2199" s="48">
        <f t="shared" si="606"/>
        <v>0</v>
      </c>
      <c r="AA2199" s="457"/>
      <c r="AB2199" s="55">
        <f t="shared" si="598"/>
        <v>0</v>
      </c>
      <c r="AC2199" s="55">
        <f>IF(A_Stammdaten!$B$25="ja",D_SAV!AA2199,D_SAV!AB2199)</f>
        <v>0</v>
      </c>
      <c r="AD2199" s="478">
        <f>IF(AC2199=0,0,IF(U2199-(con_EOGJahr-D_SAV!E2199)&lt;=0,AC2199,AC2199/V2199))</f>
        <v>0</v>
      </c>
      <c r="AE2199" s="478">
        <f>IFERROR(IF(AND(VLOOKUP(D2199,rng_ND,5,FALSE)="Ja",D_SAV!T2199="degressiv"),D_SAV!AC2199*Y2199/100,0),0)</f>
        <v>0</v>
      </c>
      <c r="AF2199" s="55">
        <f>IFERROR(IF(VLOOKUP(D2199,rng_ND,5,FALSE)="Ja",MAX(D_SAV!AD2199:AE2199),D_SAV!AD2199),0)</f>
        <v>0</v>
      </c>
      <c r="AG2199" s="55">
        <f t="shared" si="599"/>
        <v>0</v>
      </c>
      <c r="AH2199" s="55">
        <f t="shared" si="600"/>
        <v>0</v>
      </c>
      <c r="AI2199" s="55">
        <f t="shared" si="601"/>
        <v>0</v>
      </c>
      <c r="AJ2199" s="55">
        <f t="shared" si="602"/>
        <v>0</v>
      </c>
      <c r="AK2199" s="55">
        <f t="shared" si="593"/>
        <v>0</v>
      </c>
      <c r="AL2199" s="55">
        <f t="shared" si="594"/>
        <v>0</v>
      </c>
      <c r="AM2199" s="55">
        <f t="shared" si="595"/>
        <v>0</v>
      </c>
    </row>
    <row r="2200" spans="1:39" x14ac:dyDescent="0.25">
      <c r="A2200" s="47">
        <v>2196</v>
      </c>
      <c r="B2200" s="358" t="str">
        <f>IF(AND(E2200&lt;&gt;0,D2200&lt;&gt;0,F2200&lt;&gt;0),IF(C2200&lt;&gt;0,CONCATENATE(C2200,"-AGr",VLOOKUP(D2200,Listen!$A$2:$G$45,7,FALSE),"-",E2200,"-",F2200,),CONCATENATE("AGr",VLOOKUP(D2200,Listen!$A$2:$G$45,7,FALSE),"-",E2200,"-",F2200)),"keine vollständige ID")</f>
        <v>keine vollständige ID</v>
      </c>
      <c r="C2200" s="359">
        <f>'[2]III_SAV-Details_NB'!B2206</f>
        <v>0</v>
      </c>
      <c r="D2200" s="359">
        <f>'[2]III_SAV-Details_NB'!C2206</f>
        <v>0</v>
      </c>
      <c r="E2200" s="359">
        <f>'[2]III_SAV-Details_NB'!D2206</f>
        <v>0</v>
      </c>
      <c r="F2200" s="490"/>
      <c r="G2200" s="281">
        <f>'[2]III_SAV-Details_NB'!X2206</f>
        <v>0</v>
      </c>
      <c r="H2200" s="281">
        <f t="shared" si="596"/>
        <v>0</v>
      </c>
      <c r="I2200" s="281">
        <f>IF(con_EOGJahr=2025,'[2]III_SAV-Details_NB'!AA2206,IF(con_EOGJahr=2026,'[2]III_SAV-Details_NB'!AB2206,'[2]III_SAV-Details_NB'!AC2206))</f>
        <v>0</v>
      </c>
      <c r="J2200" s="282"/>
      <c r="K2200" s="282"/>
      <c r="L2200" s="282"/>
      <c r="M2200" s="282"/>
      <c r="N2200" s="282"/>
      <c r="O2200" s="282"/>
      <c r="P2200" s="52">
        <f t="shared" si="597"/>
        <v>0</v>
      </c>
      <c r="Q2200" s="60"/>
      <c r="R2200" s="53">
        <f t="shared" si="603"/>
        <v>0</v>
      </c>
      <c r="S2200" s="59"/>
      <c r="T2200" s="61"/>
      <c r="U2200" s="342" t="str">
        <f t="shared" si="607"/>
        <v>k.A.</v>
      </c>
      <c r="V2200" s="343" t="str">
        <f t="shared" si="604"/>
        <v>k.A.</v>
      </c>
      <c r="W2200" s="343" t="str">
        <f>IFERROR(IF(OR($D2200="",$E2200=0,con_Ende=0),"k.A.",IF(VLOOKUP($D2200,rng_ND,5,0)="Nein",VLOOKUP($D2200,rng_ND,2,FALSE),MIN(VLOOKUP($D2200,rng_ND,2,FALSE),A_Stammdaten!$B$19-D_SAV!$E2200+1))),"k.A.")</f>
        <v>k.A.</v>
      </c>
      <c r="X2200" s="343" t="str">
        <f t="shared" si="605"/>
        <v>k.A.</v>
      </c>
      <c r="Y2200" s="62"/>
      <c r="Z2200" s="48">
        <f t="shared" si="606"/>
        <v>0</v>
      </c>
      <c r="AA2200" s="457"/>
      <c r="AB2200" s="55">
        <f t="shared" si="598"/>
        <v>0</v>
      </c>
      <c r="AC2200" s="55">
        <f>IF(A_Stammdaten!$B$25="ja",D_SAV!AA2200,D_SAV!AB2200)</f>
        <v>0</v>
      </c>
      <c r="AD2200" s="478">
        <f>IF(AC2200=0,0,IF(U2200-(con_EOGJahr-D_SAV!E2200)&lt;=0,AC2200,AC2200/V2200))</f>
        <v>0</v>
      </c>
      <c r="AE2200" s="478">
        <f>IFERROR(IF(AND(VLOOKUP(D2200,rng_ND,5,FALSE)="Ja",D_SAV!T2200="degressiv"),D_SAV!AC2200*Y2200/100,0),0)</f>
        <v>0</v>
      </c>
      <c r="AF2200" s="55">
        <f>IFERROR(IF(VLOOKUP(D2200,rng_ND,5,FALSE)="Ja",MAX(D_SAV!AD2200:AE2200),D_SAV!AD2200),0)</f>
        <v>0</v>
      </c>
      <c r="AG2200" s="55">
        <f t="shared" si="599"/>
        <v>0</v>
      </c>
      <c r="AH2200" s="55">
        <f t="shared" si="600"/>
        <v>0</v>
      </c>
      <c r="AI2200" s="55">
        <f t="shared" si="601"/>
        <v>0</v>
      </c>
      <c r="AJ2200" s="55">
        <f t="shared" si="602"/>
        <v>0</v>
      </c>
      <c r="AK2200" s="55">
        <f t="shared" si="593"/>
        <v>0</v>
      </c>
      <c r="AL2200" s="55">
        <f t="shared" si="594"/>
        <v>0</v>
      </c>
      <c r="AM2200" s="55">
        <f t="shared" si="595"/>
        <v>0</v>
      </c>
    </row>
    <row r="2201" spans="1:39" x14ac:dyDescent="0.25">
      <c r="A2201" s="47">
        <v>2197</v>
      </c>
      <c r="B2201" s="358" t="str">
        <f>IF(AND(E2201&lt;&gt;0,D2201&lt;&gt;0,F2201&lt;&gt;0),IF(C2201&lt;&gt;0,CONCATENATE(C2201,"-AGr",VLOOKUP(D2201,Listen!$A$2:$G$45,7,FALSE),"-",E2201,"-",F2201,),CONCATENATE("AGr",VLOOKUP(D2201,Listen!$A$2:$G$45,7,FALSE),"-",E2201,"-",F2201)),"keine vollständige ID")</f>
        <v>keine vollständige ID</v>
      </c>
      <c r="C2201" s="359">
        <f>'[2]III_SAV-Details_NB'!B2207</f>
        <v>0</v>
      </c>
      <c r="D2201" s="359">
        <f>'[2]III_SAV-Details_NB'!C2207</f>
        <v>0</v>
      </c>
      <c r="E2201" s="359">
        <f>'[2]III_SAV-Details_NB'!D2207</f>
        <v>0</v>
      </c>
      <c r="F2201" s="490"/>
      <c r="G2201" s="281">
        <f>'[2]III_SAV-Details_NB'!X2207</f>
        <v>0</v>
      </c>
      <c r="H2201" s="281">
        <f t="shared" si="596"/>
        <v>0</v>
      </c>
      <c r="I2201" s="281">
        <f>IF(con_EOGJahr=2025,'[2]III_SAV-Details_NB'!AA2207,IF(con_EOGJahr=2026,'[2]III_SAV-Details_NB'!AB2207,'[2]III_SAV-Details_NB'!AC2207))</f>
        <v>0</v>
      </c>
      <c r="J2201" s="282"/>
      <c r="K2201" s="282"/>
      <c r="L2201" s="282"/>
      <c r="M2201" s="282"/>
      <c r="N2201" s="282"/>
      <c r="O2201" s="282"/>
      <c r="P2201" s="52">
        <f t="shared" si="597"/>
        <v>0</v>
      </c>
      <c r="Q2201" s="60"/>
      <c r="R2201" s="53">
        <f t="shared" si="603"/>
        <v>0</v>
      </c>
      <c r="S2201" s="59"/>
      <c r="T2201" s="61"/>
      <c r="U2201" s="342" t="str">
        <f t="shared" si="607"/>
        <v>k.A.</v>
      </c>
      <c r="V2201" s="343" t="str">
        <f t="shared" si="604"/>
        <v>k.A.</v>
      </c>
      <c r="W2201" s="343" t="str">
        <f>IFERROR(IF(OR($D2201="",$E2201=0,con_Ende=0),"k.A.",IF(VLOOKUP($D2201,rng_ND,5,0)="Nein",VLOOKUP($D2201,rng_ND,2,FALSE),MIN(VLOOKUP($D2201,rng_ND,2,FALSE),A_Stammdaten!$B$19-D_SAV!$E2201+1))),"k.A.")</f>
        <v>k.A.</v>
      </c>
      <c r="X2201" s="343" t="str">
        <f t="shared" si="605"/>
        <v>k.A.</v>
      </c>
      <c r="Y2201" s="62"/>
      <c r="Z2201" s="48">
        <f t="shared" si="606"/>
        <v>0</v>
      </c>
      <c r="AA2201" s="457"/>
      <c r="AB2201" s="55">
        <f t="shared" si="598"/>
        <v>0</v>
      </c>
      <c r="AC2201" s="55">
        <f>IF(A_Stammdaten!$B$25="ja",D_SAV!AA2201,D_SAV!AB2201)</f>
        <v>0</v>
      </c>
      <c r="AD2201" s="478">
        <f>IF(AC2201=0,0,IF(U2201-(con_EOGJahr-D_SAV!E2201)&lt;=0,AC2201,AC2201/V2201))</f>
        <v>0</v>
      </c>
      <c r="AE2201" s="478">
        <f>IFERROR(IF(AND(VLOOKUP(D2201,rng_ND,5,FALSE)="Ja",D_SAV!T2201="degressiv"),D_SAV!AC2201*Y2201/100,0),0)</f>
        <v>0</v>
      </c>
      <c r="AF2201" s="55">
        <f>IFERROR(IF(VLOOKUP(D2201,rng_ND,5,FALSE)="Ja",MAX(D_SAV!AD2201:AE2201),D_SAV!AD2201),0)</f>
        <v>0</v>
      </c>
      <c r="AG2201" s="55">
        <f t="shared" si="599"/>
        <v>0</v>
      </c>
      <c r="AH2201" s="55">
        <f t="shared" si="600"/>
        <v>0</v>
      </c>
      <c r="AI2201" s="55">
        <f t="shared" si="601"/>
        <v>0</v>
      </c>
      <c r="AJ2201" s="55">
        <f t="shared" si="602"/>
        <v>0</v>
      </c>
      <c r="AK2201" s="55">
        <f t="shared" si="593"/>
        <v>0</v>
      </c>
      <c r="AL2201" s="55">
        <f t="shared" si="594"/>
        <v>0</v>
      </c>
      <c r="AM2201" s="55">
        <f t="shared" si="595"/>
        <v>0</v>
      </c>
    </row>
    <row r="2202" spans="1:39" x14ac:dyDescent="0.25">
      <c r="A2202" s="47">
        <v>2198</v>
      </c>
      <c r="B2202" s="358" t="str">
        <f>IF(AND(E2202&lt;&gt;0,D2202&lt;&gt;0,F2202&lt;&gt;0),IF(C2202&lt;&gt;0,CONCATENATE(C2202,"-AGr",VLOOKUP(D2202,Listen!$A$2:$G$45,7,FALSE),"-",E2202,"-",F2202,),CONCATENATE("AGr",VLOOKUP(D2202,Listen!$A$2:$G$45,7,FALSE),"-",E2202,"-",F2202)),"keine vollständige ID")</f>
        <v>keine vollständige ID</v>
      </c>
      <c r="C2202" s="359">
        <f>'[2]III_SAV-Details_NB'!B2208</f>
        <v>0</v>
      </c>
      <c r="D2202" s="359">
        <f>'[2]III_SAV-Details_NB'!C2208</f>
        <v>0</v>
      </c>
      <c r="E2202" s="359">
        <f>'[2]III_SAV-Details_NB'!D2208</f>
        <v>0</v>
      </c>
      <c r="F2202" s="490"/>
      <c r="G2202" s="281">
        <f>'[2]III_SAV-Details_NB'!X2208</f>
        <v>0</v>
      </c>
      <c r="H2202" s="281">
        <f t="shared" si="596"/>
        <v>0</v>
      </c>
      <c r="I2202" s="281">
        <f>IF(con_EOGJahr=2025,'[2]III_SAV-Details_NB'!AA2208,IF(con_EOGJahr=2026,'[2]III_SAV-Details_NB'!AB2208,'[2]III_SAV-Details_NB'!AC2208))</f>
        <v>0</v>
      </c>
      <c r="J2202" s="282"/>
      <c r="K2202" s="282"/>
      <c r="L2202" s="282"/>
      <c r="M2202" s="282"/>
      <c r="N2202" s="282"/>
      <c r="O2202" s="282"/>
      <c r="P2202" s="52">
        <f t="shared" si="597"/>
        <v>0</v>
      </c>
      <c r="Q2202" s="60"/>
      <c r="R2202" s="53">
        <f t="shared" si="603"/>
        <v>0</v>
      </c>
      <c r="S2202" s="59"/>
      <c r="T2202" s="61"/>
      <c r="U2202" s="342" t="str">
        <f t="shared" si="607"/>
        <v>k.A.</v>
      </c>
      <c r="V2202" s="343" t="str">
        <f t="shared" si="604"/>
        <v>k.A.</v>
      </c>
      <c r="W2202" s="343" t="str">
        <f>IFERROR(IF(OR($D2202="",$E2202=0,con_Ende=0),"k.A.",IF(VLOOKUP($D2202,rng_ND,5,0)="Nein",VLOOKUP($D2202,rng_ND,2,FALSE),MIN(VLOOKUP($D2202,rng_ND,2,FALSE),A_Stammdaten!$B$19-D_SAV!$E2202+1))),"k.A.")</f>
        <v>k.A.</v>
      </c>
      <c r="X2202" s="343" t="str">
        <f t="shared" si="605"/>
        <v>k.A.</v>
      </c>
      <c r="Y2202" s="62"/>
      <c r="Z2202" s="48">
        <f t="shared" si="606"/>
        <v>0</v>
      </c>
      <c r="AA2202" s="457"/>
      <c r="AB2202" s="55">
        <f t="shared" si="598"/>
        <v>0</v>
      </c>
      <c r="AC2202" s="55">
        <f>IF(A_Stammdaten!$B$25="ja",D_SAV!AA2202,D_SAV!AB2202)</f>
        <v>0</v>
      </c>
      <c r="AD2202" s="478">
        <f>IF(AC2202=0,0,IF(U2202-(con_EOGJahr-D_SAV!E2202)&lt;=0,AC2202,AC2202/V2202))</f>
        <v>0</v>
      </c>
      <c r="AE2202" s="478">
        <f>IFERROR(IF(AND(VLOOKUP(D2202,rng_ND,5,FALSE)="Ja",D_SAV!T2202="degressiv"),D_SAV!AC2202*Y2202/100,0),0)</f>
        <v>0</v>
      </c>
      <c r="AF2202" s="55">
        <f>IFERROR(IF(VLOOKUP(D2202,rng_ND,5,FALSE)="Ja",MAX(D_SAV!AD2202:AE2202),D_SAV!AD2202),0)</f>
        <v>0</v>
      </c>
      <c r="AG2202" s="55">
        <f t="shared" si="599"/>
        <v>0</v>
      </c>
      <c r="AH2202" s="55">
        <f t="shared" si="600"/>
        <v>0</v>
      </c>
      <c r="AI2202" s="55">
        <f t="shared" si="601"/>
        <v>0</v>
      </c>
      <c r="AJ2202" s="55">
        <f t="shared" si="602"/>
        <v>0</v>
      </c>
      <c r="AK2202" s="55">
        <f t="shared" si="593"/>
        <v>0</v>
      </c>
      <c r="AL2202" s="55">
        <f t="shared" si="594"/>
        <v>0</v>
      </c>
      <c r="AM2202" s="55">
        <f t="shared" si="595"/>
        <v>0</v>
      </c>
    </row>
    <row r="2203" spans="1:39" x14ac:dyDescent="0.25">
      <c r="A2203" s="47">
        <v>2199</v>
      </c>
      <c r="B2203" s="358" t="str">
        <f>IF(AND(E2203&lt;&gt;0,D2203&lt;&gt;0,F2203&lt;&gt;0),IF(C2203&lt;&gt;0,CONCATENATE(C2203,"-AGr",VLOOKUP(D2203,Listen!$A$2:$G$45,7,FALSE),"-",E2203,"-",F2203,),CONCATENATE("AGr",VLOOKUP(D2203,Listen!$A$2:$G$45,7,FALSE),"-",E2203,"-",F2203)),"keine vollständige ID")</f>
        <v>keine vollständige ID</v>
      </c>
      <c r="C2203" s="359">
        <f>'[2]III_SAV-Details_NB'!B2209</f>
        <v>0</v>
      </c>
      <c r="D2203" s="359">
        <f>'[2]III_SAV-Details_NB'!C2209</f>
        <v>0</v>
      </c>
      <c r="E2203" s="359">
        <f>'[2]III_SAV-Details_NB'!D2209</f>
        <v>0</v>
      </c>
      <c r="F2203" s="490"/>
      <c r="G2203" s="281">
        <f>'[2]III_SAV-Details_NB'!X2209</f>
        <v>0</v>
      </c>
      <c r="H2203" s="281">
        <f t="shared" si="596"/>
        <v>0</v>
      </c>
      <c r="I2203" s="281">
        <f>IF(con_EOGJahr=2025,'[2]III_SAV-Details_NB'!AA2209,IF(con_EOGJahr=2026,'[2]III_SAV-Details_NB'!AB2209,'[2]III_SAV-Details_NB'!AC2209))</f>
        <v>0</v>
      </c>
      <c r="J2203" s="282"/>
      <c r="K2203" s="282"/>
      <c r="L2203" s="282"/>
      <c r="M2203" s="282"/>
      <c r="N2203" s="282"/>
      <c r="O2203" s="282"/>
      <c r="P2203" s="52">
        <f t="shared" si="597"/>
        <v>0</v>
      </c>
      <c r="Q2203" s="60"/>
      <c r="R2203" s="53">
        <f t="shared" si="603"/>
        <v>0</v>
      </c>
      <c r="S2203" s="59"/>
      <c r="T2203" s="61"/>
      <c r="U2203" s="342" t="str">
        <f t="shared" si="607"/>
        <v>k.A.</v>
      </c>
      <c r="V2203" s="343" t="str">
        <f t="shared" si="604"/>
        <v>k.A.</v>
      </c>
      <c r="W2203" s="343" t="str">
        <f>IFERROR(IF(OR($D2203="",$E2203=0,con_Ende=0),"k.A.",IF(VLOOKUP($D2203,rng_ND,5,0)="Nein",VLOOKUP($D2203,rng_ND,2,FALSE),MIN(VLOOKUP($D2203,rng_ND,2,FALSE),A_Stammdaten!$B$19-D_SAV!$E2203+1))),"k.A.")</f>
        <v>k.A.</v>
      </c>
      <c r="X2203" s="343" t="str">
        <f t="shared" si="605"/>
        <v>k.A.</v>
      </c>
      <c r="Y2203" s="62"/>
      <c r="Z2203" s="48">
        <f t="shared" si="606"/>
        <v>0</v>
      </c>
      <c r="AA2203" s="457"/>
      <c r="AB2203" s="55">
        <f t="shared" si="598"/>
        <v>0</v>
      </c>
      <c r="AC2203" s="55">
        <f>IF(A_Stammdaten!$B$25="ja",D_SAV!AA2203,D_SAV!AB2203)</f>
        <v>0</v>
      </c>
      <c r="AD2203" s="478">
        <f>IF(AC2203=0,0,IF(U2203-(con_EOGJahr-D_SAV!E2203)&lt;=0,AC2203,AC2203/V2203))</f>
        <v>0</v>
      </c>
      <c r="AE2203" s="478">
        <f>IFERROR(IF(AND(VLOOKUP(D2203,rng_ND,5,FALSE)="Ja",D_SAV!T2203="degressiv"),D_SAV!AC2203*Y2203/100,0),0)</f>
        <v>0</v>
      </c>
      <c r="AF2203" s="55">
        <f>IFERROR(IF(VLOOKUP(D2203,rng_ND,5,FALSE)="Ja",MAX(D_SAV!AD2203:AE2203),D_SAV!AD2203),0)</f>
        <v>0</v>
      </c>
      <c r="AG2203" s="55">
        <f t="shared" si="599"/>
        <v>0</v>
      </c>
      <c r="AH2203" s="55">
        <f t="shared" si="600"/>
        <v>0</v>
      </c>
      <c r="AI2203" s="55">
        <f t="shared" si="601"/>
        <v>0</v>
      </c>
      <c r="AJ2203" s="55">
        <f t="shared" si="602"/>
        <v>0</v>
      </c>
      <c r="AK2203" s="55">
        <f t="shared" si="593"/>
        <v>0</v>
      </c>
      <c r="AL2203" s="55">
        <f t="shared" si="594"/>
        <v>0</v>
      </c>
      <c r="AM2203" s="55">
        <f t="shared" si="595"/>
        <v>0</v>
      </c>
    </row>
    <row r="2204" spans="1:39" x14ac:dyDescent="0.25">
      <c r="A2204" s="47">
        <v>2200</v>
      </c>
      <c r="B2204" s="358" t="str">
        <f>IF(AND(E2204&lt;&gt;0,D2204&lt;&gt;0,F2204&lt;&gt;0),IF(C2204&lt;&gt;0,CONCATENATE(C2204,"-AGr",VLOOKUP(D2204,Listen!$A$2:$G$45,7,FALSE),"-",E2204,"-",F2204,),CONCATENATE("AGr",VLOOKUP(D2204,Listen!$A$2:$G$45,7,FALSE),"-",E2204,"-",F2204)),"keine vollständige ID")</f>
        <v>keine vollständige ID</v>
      </c>
      <c r="C2204" s="359">
        <f>'[2]III_SAV-Details_NB'!B2210</f>
        <v>0</v>
      </c>
      <c r="D2204" s="359">
        <f>'[2]III_SAV-Details_NB'!C2210</f>
        <v>0</v>
      </c>
      <c r="E2204" s="359">
        <f>'[2]III_SAV-Details_NB'!D2210</f>
        <v>0</v>
      </c>
      <c r="F2204" s="490"/>
      <c r="G2204" s="281">
        <f>'[2]III_SAV-Details_NB'!X2210</f>
        <v>0</v>
      </c>
      <c r="H2204" s="281">
        <f t="shared" si="596"/>
        <v>0</v>
      </c>
      <c r="I2204" s="281">
        <f>IF(con_EOGJahr=2025,'[2]III_SAV-Details_NB'!AA2210,IF(con_EOGJahr=2026,'[2]III_SAV-Details_NB'!AB2210,'[2]III_SAV-Details_NB'!AC2210))</f>
        <v>0</v>
      </c>
      <c r="J2204" s="282"/>
      <c r="K2204" s="282"/>
      <c r="L2204" s="282"/>
      <c r="M2204" s="282"/>
      <c r="N2204" s="282"/>
      <c r="O2204" s="282"/>
      <c r="P2204" s="52">
        <f t="shared" si="597"/>
        <v>0</v>
      </c>
      <c r="Q2204" s="60"/>
      <c r="R2204" s="53">
        <f t="shared" si="603"/>
        <v>0</v>
      </c>
      <c r="S2204" s="59"/>
      <c r="T2204" s="61"/>
      <c r="U2204" s="342" t="str">
        <f t="shared" si="607"/>
        <v>k.A.</v>
      </c>
      <c r="V2204" s="343" t="str">
        <f t="shared" si="604"/>
        <v>k.A.</v>
      </c>
      <c r="W2204" s="343" t="str">
        <f>IFERROR(IF(OR($D2204="",$E2204=0,con_Ende=0),"k.A.",IF(VLOOKUP($D2204,rng_ND,5,0)="Nein",VLOOKUP($D2204,rng_ND,2,FALSE),MIN(VLOOKUP($D2204,rng_ND,2,FALSE),A_Stammdaten!$B$19-D_SAV!$E2204+1))),"k.A.")</f>
        <v>k.A.</v>
      </c>
      <c r="X2204" s="343" t="str">
        <f t="shared" si="605"/>
        <v>k.A.</v>
      </c>
      <c r="Y2204" s="62"/>
      <c r="Z2204" s="48">
        <f t="shared" si="606"/>
        <v>0</v>
      </c>
      <c r="AA2204" s="457"/>
      <c r="AB2204" s="55">
        <f t="shared" si="598"/>
        <v>0</v>
      </c>
      <c r="AC2204" s="55">
        <f>IF(A_Stammdaten!$B$25="ja",D_SAV!AA2204,D_SAV!AB2204)</f>
        <v>0</v>
      </c>
      <c r="AD2204" s="478">
        <f>IF(AC2204=0,0,IF(U2204-(con_EOGJahr-D_SAV!E2204)&lt;=0,AC2204,AC2204/V2204))</f>
        <v>0</v>
      </c>
      <c r="AE2204" s="478">
        <f>IFERROR(IF(AND(VLOOKUP(D2204,rng_ND,5,FALSE)="Ja",D_SAV!T2204="degressiv"),D_SAV!AC2204*Y2204/100,0),0)</f>
        <v>0</v>
      </c>
      <c r="AF2204" s="55">
        <f>IFERROR(IF(VLOOKUP(D2204,rng_ND,5,FALSE)="Ja",MAX(D_SAV!AD2204:AE2204),D_SAV!AD2204),0)</f>
        <v>0</v>
      </c>
      <c r="AG2204" s="55">
        <f t="shared" si="599"/>
        <v>0</v>
      </c>
      <c r="AH2204" s="55">
        <f t="shared" si="600"/>
        <v>0</v>
      </c>
      <c r="AI2204" s="55">
        <f t="shared" si="601"/>
        <v>0</v>
      </c>
      <c r="AJ2204" s="55">
        <f t="shared" si="602"/>
        <v>0</v>
      </c>
      <c r="AK2204" s="55">
        <f t="shared" si="593"/>
        <v>0</v>
      </c>
      <c r="AL2204" s="55">
        <f t="shared" si="594"/>
        <v>0</v>
      </c>
      <c r="AM2204" s="55">
        <f t="shared" si="595"/>
        <v>0</v>
      </c>
    </row>
    <row r="2205" spans="1:39" x14ac:dyDescent="0.25">
      <c r="A2205" s="47">
        <v>2201</v>
      </c>
      <c r="B2205" s="358" t="str">
        <f>IF(AND(E2205&lt;&gt;0,D2205&lt;&gt;0,F2205&lt;&gt;0),IF(C2205&lt;&gt;0,CONCATENATE(C2205,"-AGr",VLOOKUP(D2205,Listen!$A$2:$G$45,7,FALSE),"-",E2205,"-",F2205,),CONCATENATE("AGr",VLOOKUP(D2205,Listen!$A$2:$G$45,7,FALSE),"-",E2205,"-",F2205)),"keine vollständige ID")</f>
        <v>keine vollständige ID</v>
      </c>
      <c r="C2205" s="359">
        <f>'[2]III_SAV-Details_NB'!B2211</f>
        <v>0</v>
      </c>
      <c r="D2205" s="359">
        <f>'[2]III_SAV-Details_NB'!C2211</f>
        <v>0</v>
      </c>
      <c r="E2205" s="359">
        <f>'[2]III_SAV-Details_NB'!D2211</f>
        <v>0</v>
      </c>
      <c r="F2205" s="490"/>
      <c r="G2205" s="281">
        <f>'[2]III_SAV-Details_NB'!X2211</f>
        <v>0</v>
      </c>
      <c r="H2205" s="281">
        <f t="shared" si="596"/>
        <v>0</v>
      </c>
      <c r="I2205" s="281">
        <f>IF(con_EOGJahr=2025,'[2]III_SAV-Details_NB'!AA2211,IF(con_EOGJahr=2026,'[2]III_SAV-Details_NB'!AB2211,'[2]III_SAV-Details_NB'!AC2211))</f>
        <v>0</v>
      </c>
      <c r="J2205" s="282"/>
      <c r="K2205" s="282"/>
      <c r="L2205" s="282"/>
      <c r="M2205" s="282"/>
      <c r="N2205" s="282"/>
      <c r="O2205" s="282"/>
      <c r="P2205" s="52">
        <f t="shared" si="597"/>
        <v>0</v>
      </c>
      <c r="Q2205" s="60"/>
      <c r="R2205" s="53">
        <f t="shared" si="603"/>
        <v>0</v>
      </c>
      <c r="S2205" s="59"/>
      <c r="T2205" s="61"/>
      <c r="U2205" s="342" t="str">
        <f t="shared" si="607"/>
        <v>k.A.</v>
      </c>
      <c r="V2205" s="343" t="str">
        <f t="shared" si="604"/>
        <v>k.A.</v>
      </c>
      <c r="W2205" s="343" t="str">
        <f>IFERROR(IF(OR($D2205="",$E2205=0,con_Ende=0),"k.A.",IF(VLOOKUP($D2205,rng_ND,5,0)="Nein",VLOOKUP($D2205,rng_ND,2,FALSE),MIN(VLOOKUP($D2205,rng_ND,2,FALSE),A_Stammdaten!$B$19-D_SAV!$E2205+1))),"k.A.")</f>
        <v>k.A.</v>
      </c>
      <c r="X2205" s="343" t="str">
        <f t="shared" si="605"/>
        <v>k.A.</v>
      </c>
      <c r="Y2205" s="62"/>
      <c r="Z2205" s="48">
        <f t="shared" si="606"/>
        <v>0</v>
      </c>
      <c r="AA2205" s="457"/>
      <c r="AB2205" s="55">
        <f t="shared" si="598"/>
        <v>0</v>
      </c>
      <c r="AC2205" s="55">
        <f>IF(A_Stammdaten!$B$25="ja",D_SAV!AA2205,D_SAV!AB2205)</f>
        <v>0</v>
      </c>
      <c r="AD2205" s="478">
        <f>IF(AC2205=0,0,IF(U2205-(con_EOGJahr-D_SAV!E2205)&lt;=0,AC2205,AC2205/V2205))</f>
        <v>0</v>
      </c>
      <c r="AE2205" s="478">
        <f>IFERROR(IF(AND(VLOOKUP(D2205,rng_ND,5,FALSE)="Ja",D_SAV!T2205="degressiv"),D_SAV!AC2205*Y2205/100,0),0)</f>
        <v>0</v>
      </c>
      <c r="AF2205" s="55">
        <f>IFERROR(IF(VLOOKUP(D2205,rng_ND,5,FALSE)="Ja",MAX(D_SAV!AD2205:AE2205),D_SAV!AD2205),0)</f>
        <v>0</v>
      </c>
      <c r="AG2205" s="55">
        <f t="shared" si="599"/>
        <v>0</v>
      </c>
      <c r="AH2205" s="55">
        <f t="shared" si="600"/>
        <v>0</v>
      </c>
      <c r="AI2205" s="55">
        <f t="shared" si="601"/>
        <v>0</v>
      </c>
      <c r="AJ2205" s="55">
        <f t="shared" si="602"/>
        <v>0</v>
      </c>
      <c r="AK2205" s="55">
        <f t="shared" si="593"/>
        <v>0</v>
      </c>
      <c r="AL2205" s="55">
        <f t="shared" si="594"/>
        <v>0</v>
      </c>
      <c r="AM2205" s="55">
        <f t="shared" si="595"/>
        <v>0</v>
      </c>
    </row>
    <row r="2206" spans="1:39" x14ac:dyDescent="0.25">
      <c r="A2206" s="47">
        <v>2202</v>
      </c>
      <c r="B2206" s="358" t="str">
        <f>IF(AND(E2206&lt;&gt;0,D2206&lt;&gt;0,F2206&lt;&gt;0),IF(C2206&lt;&gt;0,CONCATENATE(C2206,"-AGr",VLOOKUP(D2206,Listen!$A$2:$G$45,7,FALSE),"-",E2206,"-",F2206,),CONCATENATE("AGr",VLOOKUP(D2206,Listen!$A$2:$G$45,7,FALSE),"-",E2206,"-",F2206)),"keine vollständige ID")</f>
        <v>keine vollständige ID</v>
      </c>
      <c r="C2206" s="359">
        <f>'[2]III_SAV-Details_NB'!B2212</f>
        <v>0</v>
      </c>
      <c r="D2206" s="359">
        <f>'[2]III_SAV-Details_NB'!C2212</f>
        <v>0</v>
      </c>
      <c r="E2206" s="359">
        <f>'[2]III_SAV-Details_NB'!D2212</f>
        <v>0</v>
      </c>
      <c r="F2206" s="490"/>
      <c r="G2206" s="281">
        <f>'[2]III_SAV-Details_NB'!X2212</f>
        <v>0</v>
      </c>
      <c r="H2206" s="281">
        <f t="shared" si="596"/>
        <v>0</v>
      </c>
      <c r="I2206" s="281">
        <f>IF(con_EOGJahr=2025,'[2]III_SAV-Details_NB'!AA2212,IF(con_EOGJahr=2026,'[2]III_SAV-Details_NB'!AB2212,'[2]III_SAV-Details_NB'!AC2212))</f>
        <v>0</v>
      </c>
      <c r="J2206" s="282"/>
      <c r="K2206" s="282"/>
      <c r="L2206" s="282"/>
      <c r="M2206" s="282"/>
      <c r="N2206" s="282"/>
      <c r="O2206" s="282"/>
      <c r="P2206" s="52">
        <f t="shared" si="597"/>
        <v>0</v>
      </c>
      <c r="Q2206" s="60"/>
      <c r="R2206" s="53">
        <f t="shared" si="603"/>
        <v>0</v>
      </c>
      <c r="S2206" s="59"/>
      <c r="T2206" s="61"/>
      <c r="U2206" s="342" t="str">
        <f t="shared" si="607"/>
        <v>k.A.</v>
      </c>
      <c r="V2206" s="343" t="str">
        <f t="shared" si="604"/>
        <v>k.A.</v>
      </c>
      <c r="W2206" s="343" t="str">
        <f>IFERROR(IF(OR($D2206="",$E2206=0,con_Ende=0),"k.A.",IF(VLOOKUP($D2206,rng_ND,5,0)="Nein",VLOOKUP($D2206,rng_ND,2,FALSE),MIN(VLOOKUP($D2206,rng_ND,2,FALSE),A_Stammdaten!$B$19-D_SAV!$E2206+1))),"k.A.")</f>
        <v>k.A.</v>
      </c>
      <c r="X2206" s="343" t="str">
        <f t="shared" si="605"/>
        <v>k.A.</v>
      </c>
      <c r="Y2206" s="62"/>
      <c r="Z2206" s="48">
        <f t="shared" si="606"/>
        <v>0</v>
      </c>
      <c r="AA2206" s="457"/>
      <c r="AB2206" s="55">
        <f t="shared" si="598"/>
        <v>0</v>
      </c>
      <c r="AC2206" s="55">
        <f>IF(A_Stammdaten!$B$25="ja",D_SAV!AA2206,D_SAV!AB2206)</f>
        <v>0</v>
      </c>
      <c r="AD2206" s="478">
        <f>IF(AC2206=0,0,IF(U2206-(con_EOGJahr-D_SAV!E2206)&lt;=0,AC2206,AC2206/V2206))</f>
        <v>0</v>
      </c>
      <c r="AE2206" s="478">
        <f>IFERROR(IF(AND(VLOOKUP(D2206,rng_ND,5,FALSE)="Ja",D_SAV!T2206="degressiv"),D_SAV!AC2206*Y2206/100,0),0)</f>
        <v>0</v>
      </c>
      <c r="AF2206" s="55">
        <f>IFERROR(IF(VLOOKUP(D2206,rng_ND,5,FALSE)="Ja",MAX(D_SAV!AD2206:AE2206),D_SAV!AD2206),0)</f>
        <v>0</v>
      </c>
      <c r="AG2206" s="55">
        <f t="shared" si="599"/>
        <v>0</v>
      </c>
      <c r="AH2206" s="55">
        <f t="shared" si="600"/>
        <v>0</v>
      </c>
      <c r="AI2206" s="55">
        <f t="shared" si="601"/>
        <v>0</v>
      </c>
      <c r="AJ2206" s="55">
        <f t="shared" si="602"/>
        <v>0</v>
      </c>
      <c r="AK2206" s="55">
        <f t="shared" si="593"/>
        <v>0</v>
      </c>
      <c r="AL2206" s="55">
        <f t="shared" si="594"/>
        <v>0</v>
      </c>
      <c r="AM2206" s="55">
        <f t="shared" si="595"/>
        <v>0</v>
      </c>
    </row>
    <row r="2207" spans="1:39" x14ac:dyDescent="0.25">
      <c r="A2207" s="47">
        <v>2203</v>
      </c>
      <c r="B2207" s="358" t="str">
        <f>IF(AND(E2207&lt;&gt;0,D2207&lt;&gt;0,F2207&lt;&gt;0),IF(C2207&lt;&gt;0,CONCATENATE(C2207,"-AGr",VLOOKUP(D2207,Listen!$A$2:$G$45,7,FALSE),"-",E2207,"-",F2207,),CONCATENATE("AGr",VLOOKUP(D2207,Listen!$A$2:$G$45,7,FALSE),"-",E2207,"-",F2207)),"keine vollständige ID")</f>
        <v>keine vollständige ID</v>
      </c>
      <c r="C2207" s="359">
        <f>'[2]III_SAV-Details_NB'!B2213</f>
        <v>0</v>
      </c>
      <c r="D2207" s="359">
        <f>'[2]III_SAV-Details_NB'!C2213</f>
        <v>0</v>
      </c>
      <c r="E2207" s="359">
        <f>'[2]III_SAV-Details_NB'!D2213</f>
        <v>0</v>
      </c>
      <c r="F2207" s="490"/>
      <c r="G2207" s="281">
        <f>'[2]III_SAV-Details_NB'!X2213</f>
        <v>0</v>
      </c>
      <c r="H2207" s="281">
        <f t="shared" si="596"/>
        <v>0</v>
      </c>
      <c r="I2207" s="281">
        <f>IF(con_EOGJahr=2025,'[2]III_SAV-Details_NB'!AA2213,IF(con_EOGJahr=2026,'[2]III_SAV-Details_NB'!AB2213,'[2]III_SAV-Details_NB'!AC2213))</f>
        <v>0</v>
      </c>
      <c r="J2207" s="282"/>
      <c r="K2207" s="282"/>
      <c r="L2207" s="282"/>
      <c r="M2207" s="282"/>
      <c r="N2207" s="282"/>
      <c r="O2207" s="282"/>
      <c r="P2207" s="52">
        <f t="shared" si="597"/>
        <v>0</v>
      </c>
      <c r="Q2207" s="60"/>
      <c r="R2207" s="53">
        <f t="shared" si="603"/>
        <v>0</v>
      </c>
      <c r="S2207" s="59"/>
      <c r="T2207" s="61"/>
      <c r="U2207" s="342" t="str">
        <f t="shared" si="607"/>
        <v>k.A.</v>
      </c>
      <c r="V2207" s="343" t="str">
        <f t="shared" si="604"/>
        <v>k.A.</v>
      </c>
      <c r="W2207" s="343" t="str">
        <f>IFERROR(IF(OR($D2207="",$E2207=0,con_Ende=0),"k.A.",IF(VLOOKUP($D2207,rng_ND,5,0)="Nein",VLOOKUP($D2207,rng_ND,2,FALSE),MIN(VLOOKUP($D2207,rng_ND,2,FALSE),A_Stammdaten!$B$19-D_SAV!$E2207+1))),"k.A.")</f>
        <v>k.A.</v>
      </c>
      <c r="X2207" s="343" t="str">
        <f t="shared" si="605"/>
        <v>k.A.</v>
      </c>
      <c r="Y2207" s="62"/>
      <c r="Z2207" s="48">
        <f t="shared" si="606"/>
        <v>0</v>
      </c>
      <c r="AA2207" s="457"/>
      <c r="AB2207" s="55">
        <f t="shared" si="598"/>
        <v>0</v>
      </c>
      <c r="AC2207" s="55">
        <f>IF(A_Stammdaten!$B$25="ja",D_SAV!AA2207,D_SAV!AB2207)</f>
        <v>0</v>
      </c>
      <c r="AD2207" s="478">
        <f>IF(AC2207=0,0,IF(U2207-(con_EOGJahr-D_SAV!E2207)&lt;=0,AC2207,AC2207/V2207))</f>
        <v>0</v>
      </c>
      <c r="AE2207" s="478">
        <f>IFERROR(IF(AND(VLOOKUP(D2207,rng_ND,5,FALSE)="Ja",D_SAV!T2207="degressiv"),D_SAV!AC2207*Y2207/100,0),0)</f>
        <v>0</v>
      </c>
      <c r="AF2207" s="55">
        <f>IFERROR(IF(VLOOKUP(D2207,rng_ND,5,FALSE)="Ja",MAX(D_SAV!AD2207:AE2207),D_SAV!AD2207),0)</f>
        <v>0</v>
      </c>
      <c r="AG2207" s="55">
        <f t="shared" si="599"/>
        <v>0</v>
      </c>
      <c r="AH2207" s="55">
        <f t="shared" si="600"/>
        <v>0</v>
      </c>
      <c r="AI2207" s="55">
        <f t="shared" si="601"/>
        <v>0</v>
      </c>
      <c r="AJ2207" s="55">
        <f t="shared" si="602"/>
        <v>0</v>
      </c>
      <c r="AK2207" s="55">
        <f t="shared" si="593"/>
        <v>0</v>
      </c>
      <c r="AL2207" s="55">
        <f t="shared" si="594"/>
        <v>0</v>
      </c>
      <c r="AM2207" s="55">
        <f t="shared" si="595"/>
        <v>0</v>
      </c>
    </row>
    <row r="2208" spans="1:39" x14ac:dyDescent="0.25">
      <c r="A2208" s="47">
        <v>2204</v>
      </c>
      <c r="B2208" s="358" t="str">
        <f>IF(AND(E2208&lt;&gt;0,D2208&lt;&gt;0,F2208&lt;&gt;0),IF(C2208&lt;&gt;0,CONCATENATE(C2208,"-AGr",VLOOKUP(D2208,Listen!$A$2:$G$45,7,FALSE),"-",E2208,"-",F2208,),CONCATENATE("AGr",VLOOKUP(D2208,Listen!$A$2:$G$45,7,FALSE),"-",E2208,"-",F2208)),"keine vollständige ID")</f>
        <v>keine vollständige ID</v>
      </c>
      <c r="C2208" s="359">
        <f>'[2]III_SAV-Details_NB'!B2214</f>
        <v>0</v>
      </c>
      <c r="D2208" s="359">
        <f>'[2]III_SAV-Details_NB'!C2214</f>
        <v>0</v>
      </c>
      <c r="E2208" s="359">
        <f>'[2]III_SAV-Details_NB'!D2214</f>
        <v>0</v>
      </c>
      <c r="F2208" s="490"/>
      <c r="G2208" s="281">
        <f>'[2]III_SAV-Details_NB'!X2214</f>
        <v>0</v>
      </c>
      <c r="H2208" s="281">
        <f t="shared" si="596"/>
        <v>0</v>
      </c>
      <c r="I2208" s="281">
        <f>IF(con_EOGJahr=2025,'[2]III_SAV-Details_NB'!AA2214,IF(con_EOGJahr=2026,'[2]III_SAV-Details_NB'!AB2214,'[2]III_SAV-Details_NB'!AC2214))</f>
        <v>0</v>
      </c>
      <c r="J2208" s="282"/>
      <c r="K2208" s="282"/>
      <c r="L2208" s="282"/>
      <c r="M2208" s="282"/>
      <c r="N2208" s="282"/>
      <c r="O2208" s="282"/>
      <c r="P2208" s="52">
        <f t="shared" si="597"/>
        <v>0</v>
      </c>
      <c r="Q2208" s="60"/>
      <c r="R2208" s="53">
        <f t="shared" si="603"/>
        <v>0</v>
      </c>
      <c r="S2208" s="59"/>
      <c r="T2208" s="61"/>
      <c r="U2208" s="342" t="str">
        <f t="shared" si="607"/>
        <v>k.A.</v>
      </c>
      <c r="V2208" s="343" t="str">
        <f t="shared" si="604"/>
        <v>k.A.</v>
      </c>
      <c r="W2208" s="343" t="str">
        <f>IFERROR(IF(OR($D2208="",$E2208=0,con_Ende=0),"k.A.",IF(VLOOKUP($D2208,rng_ND,5,0)="Nein",VLOOKUP($D2208,rng_ND,2,FALSE),MIN(VLOOKUP($D2208,rng_ND,2,FALSE),A_Stammdaten!$B$19-D_SAV!$E2208+1))),"k.A.")</f>
        <v>k.A.</v>
      </c>
      <c r="X2208" s="343" t="str">
        <f t="shared" si="605"/>
        <v>k.A.</v>
      </c>
      <c r="Y2208" s="62"/>
      <c r="Z2208" s="48">
        <f t="shared" si="606"/>
        <v>0</v>
      </c>
      <c r="AA2208" s="457"/>
      <c r="AB2208" s="55">
        <f t="shared" si="598"/>
        <v>0</v>
      </c>
      <c r="AC2208" s="55">
        <f>IF(A_Stammdaten!$B$25="ja",D_SAV!AA2208,D_SAV!AB2208)</f>
        <v>0</v>
      </c>
      <c r="AD2208" s="478">
        <f>IF(AC2208=0,0,IF(U2208-(con_EOGJahr-D_SAV!E2208)&lt;=0,AC2208,AC2208/V2208))</f>
        <v>0</v>
      </c>
      <c r="AE2208" s="478">
        <f>IFERROR(IF(AND(VLOOKUP(D2208,rng_ND,5,FALSE)="Ja",D_SAV!T2208="degressiv"),D_SAV!AC2208*Y2208/100,0),0)</f>
        <v>0</v>
      </c>
      <c r="AF2208" s="55">
        <f>IFERROR(IF(VLOOKUP(D2208,rng_ND,5,FALSE)="Ja",MAX(D_SAV!AD2208:AE2208),D_SAV!AD2208),0)</f>
        <v>0</v>
      </c>
      <c r="AG2208" s="55">
        <f t="shared" si="599"/>
        <v>0</v>
      </c>
      <c r="AH2208" s="55">
        <f t="shared" si="600"/>
        <v>0</v>
      </c>
      <c r="AI2208" s="55">
        <f t="shared" si="601"/>
        <v>0</v>
      </c>
      <c r="AJ2208" s="55">
        <f t="shared" si="602"/>
        <v>0</v>
      </c>
      <c r="AK2208" s="55">
        <f t="shared" si="593"/>
        <v>0</v>
      </c>
      <c r="AL2208" s="55">
        <f t="shared" si="594"/>
        <v>0</v>
      </c>
      <c r="AM2208" s="55">
        <f t="shared" si="595"/>
        <v>0</v>
      </c>
    </row>
    <row r="2209" spans="1:39" x14ac:dyDescent="0.25">
      <c r="A2209" s="47">
        <v>2205</v>
      </c>
      <c r="B2209" s="358" t="str">
        <f>IF(AND(E2209&lt;&gt;0,D2209&lt;&gt;0,F2209&lt;&gt;0),IF(C2209&lt;&gt;0,CONCATENATE(C2209,"-AGr",VLOOKUP(D2209,Listen!$A$2:$G$45,7,FALSE),"-",E2209,"-",F2209,),CONCATENATE("AGr",VLOOKUP(D2209,Listen!$A$2:$G$45,7,FALSE),"-",E2209,"-",F2209)),"keine vollständige ID")</f>
        <v>keine vollständige ID</v>
      </c>
      <c r="C2209" s="359">
        <f>'[2]III_SAV-Details_NB'!B2215</f>
        <v>0</v>
      </c>
      <c r="D2209" s="359">
        <f>'[2]III_SAV-Details_NB'!C2215</f>
        <v>0</v>
      </c>
      <c r="E2209" s="359">
        <f>'[2]III_SAV-Details_NB'!D2215</f>
        <v>0</v>
      </c>
      <c r="F2209" s="490"/>
      <c r="G2209" s="281">
        <f>'[2]III_SAV-Details_NB'!X2215</f>
        <v>0</v>
      </c>
      <c r="H2209" s="281">
        <f t="shared" si="596"/>
        <v>0</v>
      </c>
      <c r="I2209" s="281">
        <f>IF(con_EOGJahr=2025,'[2]III_SAV-Details_NB'!AA2215,IF(con_EOGJahr=2026,'[2]III_SAV-Details_NB'!AB2215,'[2]III_SAV-Details_NB'!AC2215))</f>
        <v>0</v>
      </c>
      <c r="J2209" s="282"/>
      <c r="K2209" s="282"/>
      <c r="L2209" s="282"/>
      <c r="M2209" s="282"/>
      <c r="N2209" s="282"/>
      <c r="O2209" s="282"/>
      <c r="P2209" s="52">
        <f t="shared" si="597"/>
        <v>0</v>
      </c>
      <c r="Q2209" s="60"/>
      <c r="R2209" s="53">
        <f t="shared" si="603"/>
        <v>0</v>
      </c>
      <c r="S2209" s="59"/>
      <c r="T2209" s="61"/>
      <c r="U2209" s="342" t="str">
        <f t="shared" si="607"/>
        <v>k.A.</v>
      </c>
      <c r="V2209" s="343" t="str">
        <f t="shared" si="604"/>
        <v>k.A.</v>
      </c>
      <c r="W2209" s="343" t="str">
        <f>IFERROR(IF(OR($D2209="",$E2209=0,con_Ende=0),"k.A.",IF(VLOOKUP($D2209,rng_ND,5,0)="Nein",VLOOKUP($D2209,rng_ND,2,FALSE),MIN(VLOOKUP($D2209,rng_ND,2,FALSE),A_Stammdaten!$B$19-D_SAV!$E2209+1))),"k.A.")</f>
        <v>k.A.</v>
      </c>
      <c r="X2209" s="343" t="str">
        <f t="shared" si="605"/>
        <v>k.A.</v>
      </c>
      <c r="Y2209" s="62"/>
      <c r="Z2209" s="48">
        <f t="shared" si="606"/>
        <v>0</v>
      </c>
      <c r="AA2209" s="457"/>
      <c r="AB2209" s="55">
        <f t="shared" si="598"/>
        <v>0</v>
      </c>
      <c r="AC2209" s="55">
        <f>IF(A_Stammdaten!$B$25="ja",D_SAV!AA2209,D_SAV!AB2209)</f>
        <v>0</v>
      </c>
      <c r="AD2209" s="478">
        <f>IF(AC2209=0,0,IF(U2209-(con_EOGJahr-D_SAV!E2209)&lt;=0,AC2209,AC2209/V2209))</f>
        <v>0</v>
      </c>
      <c r="AE2209" s="478">
        <f>IFERROR(IF(AND(VLOOKUP(D2209,rng_ND,5,FALSE)="Ja",D_SAV!T2209="degressiv"),D_SAV!AC2209*Y2209/100,0),0)</f>
        <v>0</v>
      </c>
      <c r="AF2209" s="55">
        <f>IFERROR(IF(VLOOKUP(D2209,rng_ND,5,FALSE)="Ja",MAX(D_SAV!AD2209:AE2209),D_SAV!AD2209),0)</f>
        <v>0</v>
      </c>
      <c r="AG2209" s="55">
        <f t="shared" si="599"/>
        <v>0</v>
      </c>
      <c r="AH2209" s="55">
        <f t="shared" si="600"/>
        <v>0</v>
      </c>
      <c r="AI2209" s="55">
        <f t="shared" si="601"/>
        <v>0</v>
      </c>
      <c r="AJ2209" s="55">
        <f t="shared" si="602"/>
        <v>0</v>
      </c>
      <c r="AK2209" s="55">
        <f t="shared" si="593"/>
        <v>0</v>
      </c>
      <c r="AL2209" s="55">
        <f t="shared" si="594"/>
        <v>0</v>
      </c>
      <c r="AM2209" s="55">
        <f t="shared" si="595"/>
        <v>0</v>
      </c>
    </row>
    <row r="2210" spans="1:39" x14ac:dyDescent="0.25">
      <c r="A2210" s="47">
        <v>2206</v>
      </c>
      <c r="B2210" s="358" t="str">
        <f>IF(AND(E2210&lt;&gt;0,D2210&lt;&gt;0,F2210&lt;&gt;0),IF(C2210&lt;&gt;0,CONCATENATE(C2210,"-AGr",VLOOKUP(D2210,Listen!$A$2:$G$45,7,FALSE),"-",E2210,"-",F2210,),CONCATENATE("AGr",VLOOKUP(D2210,Listen!$A$2:$G$45,7,FALSE),"-",E2210,"-",F2210)),"keine vollständige ID")</f>
        <v>keine vollständige ID</v>
      </c>
      <c r="C2210" s="359">
        <f>'[2]III_SAV-Details_NB'!B2216</f>
        <v>0</v>
      </c>
      <c r="D2210" s="359">
        <f>'[2]III_SAV-Details_NB'!C2216</f>
        <v>0</v>
      </c>
      <c r="E2210" s="359">
        <f>'[2]III_SAV-Details_NB'!D2216</f>
        <v>0</v>
      </c>
      <c r="F2210" s="490"/>
      <c r="G2210" s="281">
        <f>'[2]III_SAV-Details_NB'!X2216</f>
        <v>0</v>
      </c>
      <c r="H2210" s="281">
        <f t="shared" si="596"/>
        <v>0</v>
      </c>
      <c r="I2210" s="281">
        <f>IF(con_EOGJahr=2025,'[2]III_SAV-Details_NB'!AA2216,IF(con_EOGJahr=2026,'[2]III_SAV-Details_NB'!AB2216,'[2]III_SAV-Details_NB'!AC2216))</f>
        <v>0</v>
      </c>
      <c r="J2210" s="282"/>
      <c r="K2210" s="282"/>
      <c r="L2210" s="282"/>
      <c r="M2210" s="282"/>
      <c r="N2210" s="282"/>
      <c r="O2210" s="282"/>
      <c r="P2210" s="52">
        <f t="shared" si="597"/>
        <v>0</v>
      </c>
      <c r="Q2210" s="60"/>
      <c r="R2210" s="53">
        <f t="shared" si="603"/>
        <v>0</v>
      </c>
      <c r="S2210" s="59"/>
      <c r="T2210" s="61"/>
      <c r="U2210" s="342" t="str">
        <f t="shared" si="607"/>
        <v>k.A.</v>
      </c>
      <c r="V2210" s="343" t="str">
        <f t="shared" si="604"/>
        <v>k.A.</v>
      </c>
      <c r="W2210" s="343" t="str">
        <f>IFERROR(IF(OR($D2210="",$E2210=0,con_Ende=0),"k.A.",IF(VLOOKUP($D2210,rng_ND,5,0)="Nein",VLOOKUP($D2210,rng_ND,2,FALSE),MIN(VLOOKUP($D2210,rng_ND,2,FALSE),A_Stammdaten!$B$19-D_SAV!$E2210+1))),"k.A.")</f>
        <v>k.A.</v>
      </c>
      <c r="X2210" s="343" t="str">
        <f t="shared" si="605"/>
        <v>k.A.</v>
      </c>
      <c r="Y2210" s="62"/>
      <c r="Z2210" s="48">
        <f t="shared" si="606"/>
        <v>0</v>
      </c>
      <c r="AA2210" s="457"/>
      <c r="AB2210" s="55">
        <f t="shared" si="598"/>
        <v>0</v>
      </c>
      <c r="AC2210" s="55">
        <f>IF(A_Stammdaten!$B$25="ja",D_SAV!AA2210,D_SAV!AB2210)</f>
        <v>0</v>
      </c>
      <c r="AD2210" s="478">
        <f>IF(AC2210=0,0,IF(U2210-(con_EOGJahr-D_SAV!E2210)&lt;=0,AC2210,AC2210/V2210))</f>
        <v>0</v>
      </c>
      <c r="AE2210" s="478">
        <f>IFERROR(IF(AND(VLOOKUP(D2210,rng_ND,5,FALSE)="Ja",D_SAV!T2210="degressiv"),D_SAV!AC2210*Y2210/100,0),0)</f>
        <v>0</v>
      </c>
      <c r="AF2210" s="55">
        <f>IFERROR(IF(VLOOKUP(D2210,rng_ND,5,FALSE)="Ja",MAX(D_SAV!AD2210:AE2210),D_SAV!AD2210),0)</f>
        <v>0</v>
      </c>
      <c r="AG2210" s="55">
        <f t="shared" si="599"/>
        <v>0</v>
      </c>
      <c r="AH2210" s="55">
        <f t="shared" si="600"/>
        <v>0</v>
      </c>
      <c r="AI2210" s="55">
        <f t="shared" si="601"/>
        <v>0</v>
      </c>
      <c r="AJ2210" s="55">
        <f t="shared" si="602"/>
        <v>0</v>
      </c>
      <c r="AK2210" s="55">
        <f t="shared" si="593"/>
        <v>0</v>
      </c>
      <c r="AL2210" s="55">
        <f t="shared" si="594"/>
        <v>0</v>
      </c>
      <c r="AM2210" s="55">
        <f t="shared" si="595"/>
        <v>0</v>
      </c>
    </row>
    <row r="2211" spans="1:39" x14ac:dyDescent="0.25">
      <c r="A2211" s="47">
        <v>2207</v>
      </c>
      <c r="B2211" s="358" t="str">
        <f>IF(AND(E2211&lt;&gt;0,D2211&lt;&gt;0,F2211&lt;&gt;0),IF(C2211&lt;&gt;0,CONCATENATE(C2211,"-AGr",VLOOKUP(D2211,Listen!$A$2:$G$45,7,FALSE),"-",E2211,"-",F2211,),CONCATENATE("AGr",VLOOKUP(D2211,Listen!$A$2:$G$45,7,FALSE),"-",E2211,"-",F2211)),"keine vollständige ID")</f>
        <v>keine vollständige ID</v>
      </c>
      <c r="C2211" s="359">
        <f>'[2]III_SAV-Details_NB'!B2217</f>
        <v>0</v>
      </c>
      <c r="D2211" s="359">
        <f>'[2]III_SAV-Details_NB'!C2217</f>
        <v>0</v>
      </c>
      <c r="E2211" s="359">
        <f>'[2]III_SAV-Details_NB'!D2217</f>
        <v>0</v>
      </c>
      <c r="F2211" s="490"/>
      <c r="G2211" s="281">
        <f>'[2]III_SAV-Details_NB'!X2217</f>
        <v>0</v>
      </c>
      <c r="H2211" s="281">
        <f t="shared" si="596"/>
        <v>0</v>
      </c>
      <c r="I2211" s="281">
        <f>IF(con_EOGJahr=2025,'[2]III_SAV-Details_NB'!AA2217,IF(con_EOGJahr=2026,'[2]III_SAV-Details_NB'!AB2217,'[2]III_SAV-Details_NB'!AC2217))</f>
        <v>0</v>
      </c>
      <c r="J2211" s="282"/>
      <c r="K2211" s="282"/>
      <c r="L2211" s="282"/>
      <c r="M2211" s="282"/>
      <c r="N2211" s="282"/>
      <c r="O2211" s="282"/>
      <c r="P2211" s="52">
        <f t="shared" si="597"/>
        <v>0</v>
      </c>
      <c r="Q2211" s="60"/>
      <c r="R2211" s="53">
        <f t="shared" si="603"/>
        <v>0</v>
      </c>
      <c r="S2211" s="59"/>
      <c r="T2211" s="61"/>
      <c r="U2211" s="342" t="str">
        <f t="shared" si="607"/>
        <v>k.A.</v>
      </c>
      <c r="V2211" s="343" t="str">
        <f t="shared" si="604"/>
        <v>k.A.</v>
      </c>
      <c r="W2211" s="343" t="str">
        <f>IFERROR(IF(OR($D2211="",$E2211=0,con_Ende=0),"k.A.",IF(VLOOKUP($D2211,rng_ND,5,0)="Nein",VLOOKUP($D2211,rng_ND,2,FALSE),MIN(VLOOKUP($D2211,rng_ND,2,FALSE),A_Stammdaten!$B$19-D_SAV!$E2211+1))),"k.A.")</f>
        <v>k.A.</v>
      </c>
      <c r="X2211" s="343" t="str">
        <f t="shared" si="605"/>
        <v>k.A.</v>
      </c>
      <c r="Y2211" s="62"/>
      <c r="Z2211" s="48">
        <f t="shared" si="606"/>
        <v>0</v>
      </c>
      <c r="AA2211" s="457"/>
      <c r="AB2211" s="55">
        <f t="shared" si="598"/>
        <v>0</v>
      </c>
      <c r="AC2211" s="55">
        <f>IF(A_Stammdaten!$B$25="ja",D_SAV!AA2211,D_SAV!AB2211)</f>
        <v>0</v>
      </c>
      <c r="AD2211" s="478">
        <f>IF(AC2211=0,0,IF(U2211-(con_EOGJahr-D_SAV!E2211)&lt;=0,AC2211,AC2211/V2211))</f>
        <v>0</v>
      </c>
      <c r="AE2211" s="478">
        <f>IFERROR(IF(AND(VLOOKUP(D2211,rng_ND,5,FALSE)="Ja",D_SAV!T2211="degressiv"),D_SAV!AC2211*Y2211/100,0),0)</f>
        <v>0</v>
      </c>
      <c r="AF2211" s="55">
        <f>IFERROR(IF(VLOOKUP(D2211,rng_ND,5,FALSE)="Ja",MAX(D_SAV!AD2211:AE2211),D_SAV!AD2211),0)</f>
        <v>0</v>
      </c>
      <c r="AG2211" s="55">
        <f t="shared" si="599"/>
        <v>0</v>
      </c>
      <c r="AH2211" s="55">
        <f t="shared" si="600"/>
        <v>0</v>
      </c>
      <c r="AI2211" s="55">
        <f t="shared" si="601"/>
        <v>0</v>
      </c>
      <c r="AJ2211" s="55">
        <f t="shared" si="602"/>
        <v>0</v>
      </c>
      <c r="AK2211" s="55">
        <f t="shared" si="593"/>
        <v>0</v>
      </c>
      <c r="AL2211" s="55">
        <f t="shared" si="594"/>
        <v>0</v>
      </c>
      <c r="AM2211" s="55">
        <f t="shared" si="595"/>
        <v>0</v>
      </c>
    </row>
    <row r="2212" spans="1:39" x14ac:dyDescent="0.25">
      <c r="A2212" s="47">
        <v>2208</v>
      </c>
      <c r="B2212" s="358" t="str">
        <f>IF(AND(E2212&lt;&gt;0,D2212&lt;&gt;0,F2212&lt;&gt;0),IF(C2212&lt;&gt;0,CONCATENATE(C2212,"-AGr",VLOOKUP(D2212,Listen!$A$2:$G$45,7,FALSE),"-",E2212,"-",F2212,),CONCATENATE("AGr",VLOOKUP(D2212,Listen!$A$2:$G$45,7,FALSE),"-",E2212,"-",F2212)),"keine vollständige ID")</f>
        <v>keine vollständige ID</v>
      </c>
      <c r="C2212" s="359">
        <f>'[2]III_SAV-Details_NB'!B2218</f>
        <v>0</v>
      </c>
      <c r="D2212" s="359">
        <f>'[2]III_SAV-Details_NB'!C2218</f>
        <v>0</v>
      </c>
      <c r="E2212" s="359">
        <f>'[2]III_SAV-Details_NB'!D2218</f>
        <v>0</v>
      </c>
      <c r="F2212" s="490"/>
      <c r="G2212" s="281">
        <f>'[2]III_SAV-Details_NB'!X2218</f>
        <v>0</v>
      </c>
      <c r="H2212" s="281">
        <f t="shared" si="596"/>
        <v>0</v>
      </c>
      <c r="I2212" s="281">
        <f>IF(con_EOGJahr=2025,'[2]III_SAV-Details_NB'!AA2218,IF(con_EOGJahr=2026,'[2]III_SAV-Details_NB'!AB2218,'[2]III_SAV-Details_NB'!AC2218))</f>
        <v>0</v>
      </c>
      <c r="J2212" s="282"/>
      <c r="K2212" s="282"/>
      <c r="L2212" s="282"/>
      <c r="M2212" s="282"/>
      <c r="N2212" s="282"/>
      <c r="O2212" s="282"/>
      <c r="P2212" s="52">
        <f t="shared" si="597"/>
        <v>0</v>
      </c>
      <c r="Q2212" s="60"/>
      <c r="R2212" s="53">
        <f t="shared" si="603"/>
        <v>0</v>
      </c>
      <c r="S2212" s="59"/>
      <c r="T2212" s="61"/>
      <c r="U2212" s="342" t="str">
        <f t="shared" si="607"/>
        <v>k.A.</v>
      </c>
      <c r="V2212" s="343" t="str">
        <f t="shared" si="604"/>
        <v>k.A.</v>
      </c>
      <c r="W2212" s="343" t="str">
        <f>IFERROR(IF(OR($D2212="",$E2212=0,con_Ende=0),"k.A.",IF(VLOOKUP($D2212,rng_ND,5,0)="Nein",VLOOKUP($D2212,rng_ND,2,FALSE),MIN(VLOOKUP($D2212,rng_ND,2,FALSE),A_Stammdaten!$B$19-D_SAV!$E2212+1))),"k.A.")</f>
        <v>k.A.</v>
      </c>
      <c r="X2212" s="343" t="str">
        <f t="shared" si="605"/>
        <v>k.A.</v>
      </c>
      <c r="Y2212" s="62"/>
      <c r="Z2212" s="48">
        <f t="shared" si="606"/>
        <v>0</v>
      </c>
      <c r="AA2212" s="457"/>
      <c r="AB2212" s="55">
        <f t="shared" si="598"/>
        <v>0</v>
      </c>
      <c r="AC2212" s="55">
        <f>IF(A_Stammdaten!$B$25="ja",D_SAV!AA2212,D_SAV!AB2212)</f>
        <v>0</v>
      </c>
      <c r="AD2212" s="478">
        <f>IF(AC2212=0,0,IF(U2212-(con_EOGJahr-D_SAV!E2212)&lt;=0,AC2212,AC2212/V2212))</f>
        <v>0</v>
      </c>
      <c r="AE2212" s="478">
        <f>IFERROR(IF(AND(VLOOKUP(D2212,rng_ND,5,FALSE)="Ja",D_SAV!T2212="degressiv"),D_SAV!AC2212*Y2212/100,0),0)</f>
        <v>0</v>
      </c>
      <c r="AF2212" s="55">
        <f>IFERROR(IF(VLOOKUP(D2212,rng_ND,5,FALSE)="Ja",MAX(D_SAV!AD2212:AE2212),D_SAV!AD2212),0)</f>
        <v>0</v>
      </c>
      <c r="AG2212" s="55">
        <f t="shared" si="599"/>
        <v>0</v>
      </c>
      <c r="AH2212" s="55">
        <f t="shared" si="600"/>
        <v>0</v>
      </c>
      <c r="AI2212" s="55">
        <f t="shared" si="601"/>
        <v>0</v>
      </c>
      <c r="AJ2212" s="55">
        <f t="shared" si="602"/>
        <v>0</v>
      </c>
      <c r="AK2212" s="55">
        <f t="shared" si="593"/>
        <v>0</v>
      </c>
      <c r="AL2212" s="55">
        <f t="shared" si="594"/>
        <v>0</v>
      </c>
      <c r="AM2212" s="55">
        <f t="shared" si="595"/>
        <v>0</v>
      </c>
    </row>
    <row r="2213" spans="1:39" x14ac:dyDescent="0.25">
      <c r="A2213" s="47">
        <v>2209</v>
      </c>
      <c r="B2213" s="358" t="str">
        <f>IF(AND(E2213&lt;&gt;0,D2213&lt;&gt;0,F2213&lt;&gt;0),IF(C2213&lt;&gt;0,CONCATENATE(C2213,"-AGr",VLOOKUP(D2213,Listen!$A$2:$G$45,7,FALSE),"-",E2213,"-",F2213,),CONCATENATE("AGr",VLOOKUP(D2213,Listen!$A$2:$G$45,7,FALSE),"-",E2213,"-",F2213)),"keine vollständige ID")</f>
        <v>keine vollständige ID</v>
      </c>
      <c r="C2213" s="359">
        <f>'[2]III_SAV-Details_NB'!B2219</f>
        <v>0</v>
      </c>
      <c r="D2213" s="359">
        <f>'[2]III_SAV-Details_NB'!C2219</f>
        <v>0</v>
      </c>
      <c r="E2213" s="359">
        <f>'[2]III_SAV-Details_NB'!D2219</f>
        <v>0</v>
      </c>
      <c r="F2213" s="490"/>
      <c r="G2213" s="281">
        <f>'[2]III_SAV-Details_NB'!X2219</f>
        <v>0</v>
      </c>
      <c r="H2213" s="281">
        <f t="shared" si="596"/>
        <v>0</v>
      </c>
      <c r="I2213" s="281">
        <f>IF(con_EOGJahr=2025,'[2]III_SAV-Details_NB'!AA2219,IF(con_EOGJahr=2026,'[2]III_SAV-Details_NB'!AB2219,'[2]III_SAV-Details_NB'!AC2219))</f>
        <v>0</v>
      </c>
      <c r="J2213" s="282"/>
      <c r="K2213" s="282"/>
      <c r="L2213" s="282"/>
      <c r="M2213" s="282"/>
      <c r="N2213" s="282"/>
      <c r="O2213" s="282"/>
      <c r="P2213" s="52">
        <f t="shared" si="597"/>
        <v>0</v>
      </c>
      <c r="Q2213" s="60"/>
      <c r="R2213" s="53">
        <f t="shared" si="603"/>
        <v>0</v>
      </c>
      <c r="S2213" s="59"/>
      <c r="T2213" s="61"/>
      <c r="U2213" s="342" t="str">
        <f t="shared" si="607"/>
        <v>k.A.</v>
      </c>
      <c r="V2213" s="343" t="str">
        <f t="shared" si="604"/>
        <v>k.A.</v>
      </c>
      <c r="W2213" s="343" t="str">
        <f>IFERROR(IF(OR($D2213="",$E2213=0,con_Ende=0),"k.A.",IF(VLOOKUP($D2213,rng_ND,5,0)="Nein",VLOOKUP($D2213,rng_ND,2,FALSE),MIN(VLOOKUP($D2213,rng_ND,2,FALSE),A_Stammdaten!$B$19-D_SAV!$E2213+1))),"k.A.")</f>
        <v>k.A.</v>
      </c>
      <c r="X2213" s="343" t="str">
        <f t="shared" si="605"/>
        <v>k.A.</v>
      </c>
      <c r="Y2213" s="62"/>
      <c r="Z2213" s="48">
        <f t="shared" si="606"/>
        <v>0</v>
      </c>
      <c r="AA2213" s="457"/>
      <c r="AB2213" s="55">
        <f t="shared" si="598"/>
        <v>0</v>
      </c>
      <c r="AC2213" s="55">
        <f>IF(A_Stammdaten!$B$25="ja",D_SAV!AA2213,D_SAV!AB2213)</f>
        <v>0</v>
      </c>
      <c r="AD2213" s="478">
        <f>IF(AC2213=0,0,IF(U2213-(con_EOGJahr-D_SAV!E2213)&lt;=0,AC2213,AC2213/V2213))</f>
        <v>0</v>
      </c>
      <c r="AE2213" s="478">
        <f>IFERROR(IF(AND(VLOOKUP(D2213,rng_ND,5,FALSE)="Ja",D_SAV!T2213="degressiv"),D_SAV!AC2213*Y2213/100,0),0)</f>
        <v>0</v>
      </c>
      <c r="AF2213" s="55">
        <f>IFERROR(IF(VLOOKUP(D2213,rng_ND,5,FALSE)="Ja",MAX(D_SAV!AD2213:AE2213),D_SAV!AD2213),0)</f>
        <v>0</v>
      </c>
      <c r="AG2213" s="55">
        <f t="shared" si="599"/>
        <v>0</v>
      </c>
      <c r="AH2213" s="55">
        <f t="shared" si="600"/>
        <v>0</v>
      </c>
      <c r="AI2213" s="55">
        <f t="shared" si="601"/>
        <v>0</v>
      </c>
      <c r="AJ2213" s="55">
        <f t="shared" si="602"/>
        <v>0</v>
      </c>
      <c r="AK2213" s="55">
        <f t="shared" si="593"/>
        <v>0</v>
      </c>
      <c r="AL2213" s="55">
        <f t="shared" si="594"/>
        <v>0</v>
      </c>
      <c r="AM2213" s="55">
        <f t="shared" si="595"/>
        <v>0</v>
      </c>
    </row>
    <row r="2214" spans="1:39" x14ac:dyDescent="0.25">
      <c r="A2214" s="47">
        <v>2210</v>
      </c>
      <c r="B2214" s="358" t="str">
        <f>IF(AND(E2214&lt;&gt;0,D2214&lt;&gt;0,F2214&lt;&gt;0),IF(C2214&lt;&gt;0,CONCATENATE(C2214,"-AGr",VLOOKUP(D2214,Listen!$A$2:$G$45,7,FALSE),"-",E2214,"-",F2214,),CONCATENATE("AGr",VLOOKUP(D2214,Listen!$A$2:$G$45,7,FALSE),"-",E2214,"-",F2214)),"keine vollständige ID")</f>
        <v>keine vollständige ID</v>
      </c>
      <c r="C2214" s="359">
        <f>'[2]III_SAV-Details_NB'!B2220</f>
        <v>0</v>
      </c>
      <c r="D2214" s="359">
        <f>'[2]III_SAV-Details_NB'!C2220</f>
        <v>0</v>
      </c>
      <c r="E2214" s="359">
        <f>'[2]III_SAV-Details_NB'!D2220</f>
        <v>0</v>
      </c>
      <c r="F2214" s="490"/>
      <c r="G2214" s="281">
        <f>'[2]III_SAV-Details_NB'!X2220</f>
        <v>0</v>
      </c>
      <c r="H2214" s="281">
        <f t="shared" si="596"/>
        <v>0</v>
      </c>
      <c r="I2214" s="281">
        <f>IF(con_EOGJahr=2025,'[2]III_SAV-Details_NB'!AA2220,IF(con_EOGJahr=2026,'[2]III_SAV-Details_NB'!AB2220,'[2]III_SAV-Details_NB'!AC2220))</f>
        <v>0</v>
      </c>
      <c r="J2214" s="282"/>
      <c r="K2214" s="282"/>
      <c r="L2214" s="282"/>
      <c r="M2214" s="282"/>
      <c r="N2214" s="282"/>
      <c r="O2214" s="282"/>
      <c r="P2214" s="52">
        <f t="shared" si="597"/>
        <v>0</v>
      </c>
      <c r="Q2214" s="60"/>
      <c r="R2214" s="53">
        <f t="shared" si="603"/>
        <v>0</v>
      </c>
      <c r="S2214" s="59"/>
      <c r="T2214" s="61"/>
      <c r="U2214" s="342" t="str">
        <f t="shared" si="607"/>
        <v>k.A.</v>
      </c>
      <c r="V2214" s="343" t="str">
        <f t="shared" si="604"/>
        <v>k.A.</v>
      </c>
      <c r="W2214" s="343" t="str">
        <f>IFERROR(IF(OR($D2214="",$E2214=0,con_Ende=0),"k.A.",IF(VLOOKUP($D2214,rng_ND,5,0)="Nein",VLOOKUP($D2214,rng_ND,2,FALSE),MIN(VLOOKUP($D2214,rng_ND,2,FALSE),A_Stammdaten!$B$19-D_SAV!$E2214+1))),"k.A.")</f>
        <v>k.A.</v>
      </c>
      <c r="X2214" s="343" t="str">
        <f t="shared" si="605"/>
        <v>k.A.</v>
      </c>
      <c r="Y2214" s="62"/>
      <c r="Z2214" s="48">
        <f t="shared" si="606"/>
        <v>0</v>
      </c>
      <c r="AA2214" s="457"/>
      <c r="AB2214" s="55">
        <f t="shared" si="598"/>
        <v>0</v>
      </c>
      <c r="AC2214" s="55">
        <f>IF(A_Stammdaten!$B$25="ja",D_SAV!AA2214,D_SAV!AB2214)</f>
        <v>0</v>
      </c>
      <c r="AD2214" s="478">
        <f>IF(AC2214=0,0,IF(U2214-(con_EOGJahr-D_SAV!E2214)&lt;=0,AC2214,AC2214/V2214))</f>
        <v>0</v>
      </c>
      <c r="AE2214" s="478">
        <f>IFERROR(IF(AND(VLOOKUP(D2214,rng_ND,5,FALSE)="Ja",D_SAV!T2214="degressiv"),D_SAV!AC2214*Y2214/100,0),0)</f>
        <v>0</v>
      </c>
      <c r="AF2214" s="55">
        <f>IFERROR(IF(VLOOKUP(D2214,rng_ND,5,FALSE)="Ja",MAX(D_SAV!AD2214:AE2214),D_SAV!AD2214),0)</f>
        <v>0</v>
      </c>
      <c r="AG2214" s="55">
        <f t="shared" si="599"/>
        <v>0</v>
      </c>
      <c r="AH2214" s="55">
        <f t="shared" si="600"/>
        <v>0</v>
      </c>
      <c r="AI2214" s="55">
        <f t="shared" si="601"/>
        <v>0</v>
      </c>
      <c r="AJ2214" s="55">
        <f t="shared" si="602"/>
        <v>0</v>
      </c>
      <c r="AK2214" s="55">
        <f t="shared" si="593"/>
        <v>0</v>
      </c>
      <c r="AL2214" s="55">
        <f t="shared" si="594"/>
        <v>0</v>
      </c>
      <c r="AM2214" s="55">
        <f t="shared" si="595"/>
        <v>0</v>
      </c>
    </row>
    <row r="2215" spans="1:39" x14ac:dyDescent="0.25">
      <c r="A2215" s="47">
        <v>2211</v>
      </c>
      <c r="B2215" s="358" t="str">
        <f>IF(AND(E2215&lt;&gt;0,D2215&lt;&gt;0,F2215&lt;&gt;0),IF(C2215&lt;&gt;0,CONCATENATE(C2215,"-AGr",VLOOKUP(D2215,Listen!$A$2:$G$45,7,FALSE),"-",E2215,"-",F2215,),CONCATENATE("AGr",VLOOKUP(D2215,Listen!$A$2:$G$45,7,FALSE),"-",E2215,"-",F2215)),"keine vollständige ID")</f>
        <v>keine vollständige ID</v>
      </c>
      <c r="C2215" s="359">
        <f>'[2]III_SAV-Details_NB'!B2221</f>
        <v>0</v>
      </c>
      <c r="D2215" s="359">
        <f>'[2]III_SAV-Details_NB'!C2221</f>
        <v>0</v>
      </c>
      <c r="E2215" s="359">
        <f>'[2]III_SAV-Details_NB'!D2221</f>
        <v>0</v>
      </c>
      <c r="F2215" s="490"/>
      <c r="G2215" s="281">
        <f>'[2]III_SAV-Details_NB'!X2221</f>
        <v>0</v>
      </c>
      <c r="H2215" s="281">
        <f t="shared" si="596"/>
        <v>0</v>
      </c>
      <c r="I2215" s="281">
        <f>IF(con_EOGJahr=2025,'[2]III_SAV-Details_NB'!AA2221,IF(con_EOGJahr=2026,'[2]III_SAV-Details_NB'!AB2221,'[2]III_SAV-Details_NB'!AC2221))</f>
        <v>0</v>
      </c>
      <c r="J2215" s="282"/>
      <c r="K2215" s="282"/>
      <c r="L2215" s="282"/>
      <c r="M2215" s="282"/>
      <c r="N2215" s="282"/>
      <c r="O2215" s="282"/>
      <c r="P2215" s="52">
        <f t="shared" si="597"/>
        <v>0</v>
      </c>
      <c r="Q2215" s="60"/>
      <c r="R2215" s="53">
        <f t="shared" si="603"/>
        <v>0</v>
      </c>
      <c r="S2215" s="59"/>
      <c r="T2215" s="61"/>
      <c r="U2215" s="342" t="str">
        <f t="shared" si="607"/>
        <v>k.A.</v>
      </c>
      <c r="V2215" s="343" t="str">
        <f t="shared" si="604"/>
        <v>k.A.</v>
      </c>
      <c r="W2215" s="343" t="str">
        <f>IFERROR(IF(OR($D2215="",$E2215=0,con_Ende=0),"k.A.",IF(VLOOKUP($D2215,rng_ND,5,0)="Nein",VLOOKUP($D2215,rng_ND,2,FALSE),MIN(VLOOKUP($D2215,rng_ND,2,FALSE),A_Stammdaten!$B$19-D_SAV!$E2215+1))),"k.A.")</f>
        <v>k.A.</v>
      </c>
      <c r="X2215" s="343" t="str">
        <f t="shared" si="605"/>
        <v>k.A.</v>
      </c>
      <c r="Y2215" s="62"/>
      <c r="Z2215" s="48">
        <f t="shared" si="606"/>
        <v>0</v>
      </c>
      <c r="AA2215" s="457"/>
      <c r="AB2215" s="55">
        <f t="shared" si="598"/>
        <v>0</v>
      </c>
      <c r="AC2215" s="55">
        <f>IF(A_Stammdaten!$B$25="ja",D_SAV!AA2215,D_SAV!AB2215)</f>
        <v>0</v>
      </c>
      <c r="AD2215" s="478">
        <f>IF(AC2215=0,0,IF(U2215-(con_EOGJahr-D_SAV!E2215)&lt;=0,AC2215,AC2215/V2215))</f>
        <v>0</v>
      </c>
      <c r="AE2215" s="478">
        <f>IFERROR(IF(AND(VLOOKUP(D2215,rng_ND,5,FALSE)="Ja",D_SAV!T2215="degressiv"),D_SAV!AC2215*Y2215/100,0),0)</f>
        <v>0</v>
      </c>
      <c r="AF2215" s="55">
        <f>IFERROR(IF(VLOOKUP(D2215,rng_ND,5,FALSE)="Ja",MAX(D_SAV!AD2215:AE2215),D_SAV!AD2215),0)</f>
        <v>0</v>
      </c>
      <c r="AG2215" s="55">
        <f t="shared" si="599"/>
        <v>0</v>
      </c>
      <c r="AH2215" s="55">
        <f t="shared" si="600"/>
        <v>0</v>
      </c>
      <c r="AI2215" s="55">
        <f t="shared" si="601"/>
        <v>0</v>
      </c>
      <c r="AJ2215" s="55">
        <f t="shared" si="602"/>
        <v>0</v>
      </c>
      <c r="AK2215" s="55">
        <f t="shared" si="593"/>
        <v>0</v>
      </c>
      <c r="AL2215" s="55">
        <f t="shared" si="594"/>
        <v>0</v>
      </c>
      <c r="AM2215" s="55">
        <f t="shared" si="595"/>
        <v>0</v>
      </c>
    </row>
    <row r="2216" spans="1:39" x14ac:dyDescent="0.25">
      <c r="A2216" s="47">
        <v>2212</v>
      </c>
      <c r="B2216" s="358" t="str">
        <f>IF(AND(E2216&lt;&gt;0,D2216&lt;&gt;0,F2216&lt;&gt;0),IF(C2216&lt;&gt;0,CONCATENATE(C2216,"-AGr",VLOOKUP(D2216,Listen!$A$2:$G$45,7,FALSE),"-",E2216,"-",F2216,),CONCATENATE("AGr",VLOOKUP(D2216,Listen!$A$2:$G$45,7,FALSE),"-",E2216,"-",F2216)),"keine vollständige ID")</f>
        <v>keine vollständige ID</v>
      </c>
      <c r="C2216" s="359">
        <f>'[2]III_SAV-Details_NB'!B2222</f>
        <v>0</v>
      </c>
      <c r="D2216" s="359">
        <f>'[2]III_SAV-Details_NB'!C2222</f>
        <v>0</v>
      </c>
      <c r="E2216" s="359">
        <f>'[2]III_SAV-Details_NB'!D2222</f>
        <v>0</v>
      </c>
      <c r="F2216" s="490"/>
      <c r="G2216" s="281">
        <f>'[2]III_SAV-Details_NB'!X2222</f>
        <v>0</v>
      </c>
      <c r="H2216" s="281">
        <f t="shared" si="596"/>
        <v>0</v>
      </c>
      <c r="I2216" s="281">
        <f>IF(con_EOGJahr=2025,'[2]III_SAV-Details_NB'!AA2222,IF(con_EOGJahr=2026,'[2]III_SAV-Details_NB'!AB2222,'[2]III_SAV-Details_NB'!AC2222))</f>
        <v>0</v>
      </c>
      <c r="J2216" s="282"/>
      <c r="K2216" s="282"/>
      <c r="L2216" s="282"/>
      <c r="M2216" s="282"/>
      <c r="N2216" s="282"/>
      <c r="O2216" s="282"/>
      <c r="P2216" s="52">
        <f t="shared" si="597"/>
        <v>0</v>
      </c>
      <c r="Q2216" s="60"/>
      <c r="R2216" s="53">
        <f t="shared" si="603"/>
        <v>0</v>
      </c>
      <c r="S2216" s="59"/>
      <c r="T2216" s="61"/>
      <c r="U2216" s="342" t="str">
        <f t="shared" si="607"/>
        <v>k.A.</v>
      </c>
      <c r="V2216" s="343" t="str">
        <f t="shared" si="604"/>
        <v>k.A.</v>
      </c>
      <c r="W2216" s="343" t="str">
        <f>IFERROR(IF(OR($D2216="",$E2216=0,con_Ende=0),"k.A.",IF(VLOOKUP($D2216,rng_ND,5,0)="Nein",VLOOKUP($D2216,rng_ND,2,FALSE),MIN(VLOOKUP($D2216,rng_ND,2,FALSE),A_Stammdaten!$B$19-D_SAV!$E2216+1))),"k.A.")</f>
        <v>k.A.</v>
      </c>
      <c r="X2216" s="343" t="str">
        <f t="shared" si="605"/>
        <v>k.A.</v>
      </c>
      <c r="Y2216" s="62"/>
      <c r="Z2216" s="48">
        <f t="shared" si="606"/>
        <v>0</v>
      </c>
      <c r="AA2216" s="457"/>
      <c r="AB2216" s="55">
        <f t="shared" si="598"/>
        <v>0</v>
      </c>
      <c r="AC2216" s="55">
        <f>IF(A_Stammdaten!$B$25="ja",D_SAV!AA2216,D_SAV!AB2216)</f>
        <v>0</v>
      </c>
      <c r="AD2216" s="478">
        <f>IF(AC2216=0,0,IF(U2216-(con_EOGJahr-D_SAV!E2216)&lt;=0,AC2216,AC2216/V2216))</f>
        <v>0</v>
      </c>
      <c r="AE2216" s="478">
        <f>IFERROR(IF(AND(VLOOKUP(D2216,rng_ND,5,FALSE)="Ja",D_SAV!T2216="degressiv"),D_SAV!AC2216*Y2216/100,0),0)</f>
        <v>0</v>
      </c>
      <c r="AF2216" s="55">
        <f>IFERROR(IF(VLOOKUP(D2216,rng_ND,5,FALSE)="Ja",MAX(D_SAV!AD2216:AE2216),D_SAV!AD2216),0)</f>
        <v>0</v>
      </c>
      <c r="AG2216" s="55">
        <f t="shared" si="599"/>
        <v>0</v>
      </c>
      <c r="AH2216" s="55">
        <f t="shared" si="600"/>
        <v>0</v>
      </c>
      <c r="AI2216" s="55">
        <f t="shared" si="601"/>
        <v>0</v>
      </c>
      <c r="AJ2216" s="55">
        <f t="shared" si="602"/>
        <v>0</v>
      </c>
      <c r="AK2216" s="55">
        <f t="shared" si="593"/>
        <v>0</v>
      </c>
      <c r="AL2216" s="55">
        <f t="shared" si="594"/>
        <v>0</v>
      </c>
      <c r="AM2216" s="55">
        <f t="shared" si="595"/>
        <v>0</v>
      </c>
    </row>
    <row r="2217" spans="1:39" x14ac:dyDescent="0.25">
      <c r="A2217" s="47">
        <v>2213</v>
      </c>
      <c r="B2217" s="358" t="str">
        <f>IF(AND(E2217&lt;&gt;0,D2217&lt;&gt;0,F2217&lt;&gt;0),IF(C2217&lt;&gt;0,CONCATENATE(C2217,"-AGr",VLOOKUP(D2217,Listen!$A$2:$G$45,7,FALSE),"-",E2217,"-",F2217,),CONCATENATE("AGr",VLOOKUP(D2217,Listen!$A$2:$G$45,7,FALSE),"-",E2217,"-",F2217)),"keine vollständige ID")</f>
        <v>keine vollständige ID</v>
      </c>
      <c r="C2217" s="359">
        <f>'[2]III_SAV-Details_NB'!B2223</f>
        <v>0</v>
      </c>
      <c r="D2217" s="359">
        <f>'[2]III_SAV-Details_NB'!C2223</f>
        <v>0</v>
      </c>
      <c r="E2217" s="359">
        <f>'[2]III_SAV-Details_NB'!D2223</f>
        <v>0</v>
      </c>
      <c r="F2217" s="490"/>
      <c r="G2217" s="281">
        <f>'[2]III_SAV-Details_NB'!X2223</f>
        <v>0</v>
      </c>
      <c r="H2217" s="281">
        <f t="shared" si="596"/>
        <v>0</v>
      </c>
      <c r="I2217" s="281">
        <f>IF(con_EOGJahr=2025,'[2]III_SAV-Details_NB'!AA2223,IF(con_EOGJahr=2026,'[2]III_SAV-Details_NB'!AB2223,'[2]III_SAV-Details_NB'!AC2223))</f>
        <v>0</v>
      </c>
      <c r="J2217" s="282"/>
      <c r="K2217" s="282"/>
      <c r="L2217" s="282"/>
      <c r="M2217" s="282"/>
      <c r="N2217" s="282"/>
      <c r="O2217" s="282"/>
      <c r="P2217" s="52">
        <f t="shared" si="597"/>
        <v>0</v>
      </c>
      <c r="Q2217" s="60"/>
      <c r="R2217" s="53">
        <f t="shared" si="603"/>
        <v>0</v>
      </c>
      <c r="S2217" s="59"/>
      <c r="T2217" s="61"/>
      <c r="U2217" s="342" t="str">
        <f t="shared" si="607"/>
        <v>k.A.</v>
      </c>
      <c r="V2217" s="343" t="str">
        <f t="shared" si="604"/>
        <v>k.A.</v>
      </c>
      <c r="W2217" s="343" t="str">
        <f>IFERROR(IF(OR($D2217="",$E2217=0,con_Ende=0),"k.A.",IF(VLOOKUP($D2217,rng_ND,5,0)="Nein",VLOOKUP($D2217,rng_ND,2,FALSE),MIN(VLOOKUP($D2217,rng_ND,2,FALSE),A_Stammdaten!$B$19-D_SAV!$E2217+1))),"k.A.")</f>
        <v>k.A.</v>
      </c>
      <c r="X2217" s="343" t="str">
        <f t="shared" si="605"/>
        <v>k.A.</v>
      </c>
      <c r="Y2217" s="62"/>
      <c r="Z2217" s="48">
        <f t="shared" si="606"/>
        <v>0</v>
      </c>
      <c r="AA2217" s="457"/>
      <c r="AB2217" s="55">
        <f t="shared" si="598"/>
        <v>0</v>
      </c>
      <c r="AC2217" s="55">
        <f>IF(A_Stammdaten!$B$25="ja",D_SAV!AA2217,D_SAV!AB2217)</f>
        <v>0</v>
      </c>
      <c r="AD2217" s="478">
        <f>IF(AC2217=0,0,IF(U2217-(con_EOGJahr-D_SAV!E2217)&lt;=0,AC2217,AC2217/V2217))</f>
        <v>0</v>
      </c>
      <c r="AE2217" s="478">
        <f>IFERROR(IF(AND(VLOOKUP(D2217,rng_ND,5,FALSE)="Ja",D_SAV!T2217="degressiv"),D_SAV!AC2217*Y2217/100,0),0)</f>
        <v>0</v>
      </c>
      <c r="AF2217" s="55">
        <f>IFERROR(IF(VLOOKUP(D2217,rng_ND,5,FALSE)="Ja",MAX(D_SAV!AD2217:AE2217),D_SAV!AD2217),0)</f>
        <v>0</v>
      </c>
      <c r="AG2217" s="55">
        <f t="shared" si="599"/>
        <v>0</v>
      </c>
      <c r="AH2217" s="55">
        <f t="shared" si="600"/>
        <v>0</v>
      </c>
      <c r="AI2217" s="55">
        <f t="shared" si="601"/>
        <v>0</v>
      </c>
      <c r="AJ2217" s="55">
        <f t="shared" si="602"/>
        <v>0</v>
      </c>
      <c r="AK2217" s="55">
        <f t="shared" si="593"/>
        <v>0</v>
      </c>
      <c r="AL2217" s="55">
        <f t="shared" si="594"/>
        <v>0</v>
      </c>
      <c r="AM2217" s="55">
        <f t="shared" si="595"/>
        <v>0</v>
      </c>
    </row>
    <row r="2218" spans="1:39" x14ac:dyDescent="0.25">
      <c r="A2218" s="47">
        <v>2214</v>
      </c>
      <c r="B2218" s="358" t="str">
        <f>IF(AND(E2218&lt;&gt;0,D2218&lt;&gt;0,F2218&lt;&gt;0),IF(C2218&lt;&gt;0,CONCATENATE(C2218,"-AGr",VLOOKUP(D2218,Listen!$A$2:$G$45,7,FALSE),"-",E2218,"-",F2218,),CONCATENATE("AGr",VLOOKUP(D2218,Listen!$A$2:$G$45,7,FALSE),"-",E2218,"-",F2218)),"keine vollständige ID")</f>
        <v>keine vollständige ID</v>
      </c>
      <c r="C2218" s="359">
        <f>'[2]III_SAV-Details_NB'!B2224</f>
        <v>0</v>
      </c>
      <c r="D2218" s="359">
        <f>'[2]III_SAV-Details_NB'!C2224</f>
        <v>0</v>
      </c>
      <c r="E2218" s="359">
        <f>'[2]III_SAV-Details_NB'!D2224</f>
        <v>0</v>
      </c>
      <c r="F2218" s="490"/>
      <c r="G2218" s="281">
        <f>'[2]III_SAV-Details_NB'!X2224</f>
        <v>0</v>
      </c>
      <c r="H2218" s="281">
        <f t="shared" si="596"/>
        <v>0</v>
      </c>
      <c r="I2218" s="281">
        <f>IF(con_EOGJahr=2025,'[2]III_SAV-Details_NB'!AA2224,IF(con_EOGJahr=2026,'[2]III_SAV-Details_NB'!AB2224,'[2]III_SAV-Details_NB'!AC2224))</f>
        <v>0</v>
      </c>
      <c r="J2218" s="282"/>
      <c r="K2218" s="282"/>
      <c r="L2218" s="282"/>
      <c r="M2218" s="282"/>
      <c r="N2218" s="282"/>
      <c r="O2218" s="282"/>
      <c r="P2218" s="52">
        <f t="shared" si="597"/>
        <v>0</v>
      </c>
      <c r="Q2218" s="60"/>
      <c r="R2218" s="53">
        <f t="shared" si="603"/>
        <v>0</v>
      </c>
      <c r="S2218" s="59"/>
      <c r="T2218" s="61"/>
      <c r="U2218" s="342" t="str">
        <f t="shared" si="607"/>
        <v>k.A.</v>
      </c>
      <c r="V2218" s="343" t="str">
        <f t="shared" si="604"/>
        <v>k.A.</v>
      </c>
      <c r="W2218" s="343" t="str">
        <f>IFERROR(IF(OR($D2218="",$E2218=0,con_Ende=0),"k.A.",IF(VLOOKUP($D2218,rng_ND,5,0)="Nein",VLOOKUP($D2218,rng_ND,2,FALSE),MIN(VLOOKUP($D2218,rng_ND,2,FALSE),A_Stammdaten!$B$19-D_SAV!$E2218+1))),"k.A.")</f>
        <v>k.A.</v>
      </c>
      <c r="X2218" s="343" t="str">
        <f t="shared" si="605"/>
        <v>k.A.</v>
      </c>
      <c r="Y2218" s="62"/>
      <c r="Z2218" s="48">
        <f t="shared" si="606"/>
        <v>0</v>
      </c>
      <c r="AA2218" s="457"/>
      <c r="AB2218" s="55">
        <f t="shared" si="598"/>
        <v>0</v>
      </c>
      <c r="AC2218" s="55">
        <f>IF(A_Stammdaten!$B$25="ja",D_SAV!AA2218,D_SAV!AB2218)</f>
        <v>0</v>
      </c>
      <c r="AD2218" s="478">
        <f>IF(AC2218=0,0,IF(U2218-(con_EOGJahr-D_SAV!E2218)&lt;=0,AC2218,AC2218/V2218))</f>
        <v>0</v>
      </c>
      <c r="AE2218" s="478">
        <f>IFERROR(IF(AND(VLOOKUP(D2218,rng_ND,5,FALSE)="Ja",D_SAV!T2218="degressiv"),D_SAV!AC2218*Y2218/100,0),0)</f>
        <v>0</v>
      </c>
      <c r="AF2218" s="55">
        <f>IFERROR(IF(VLOOKUP(D2218,rng_ND,5,FALSE)="Ja",MAX(D_SAV!AD2218:AE2218),D_SAV!AD2218),0)</f>
        <v>0</v>
      </c>
      <c r="AG2218" s="55">
        <f t="shared" si="599"/>
        <v>0</v>
      </c>
      <c r="AH2218" s="55">
        <f t="shared" si="600"/>
        <v>0</v>
      </c>
      <c r="AI2218" s="55">
        <f t="shared" si="601"/>
        <v>0</v>
      </c>
      <c r="AJ2218" s="55">
        <f t="shared" si="602"/>
        <v>0</v>
      </c>
      <c r="AK2218" s="55">
        <f t="shared" si="593"/>
        <v>0</v>
      </c>
      <c r="AL2218" s="55">
        <f t="shared" si="594"/>
        <v>0</v>
      </c>
      <c r="AM2218" s="55">
        <f t="shared" si="595"/>
        <v>0</v>
      </c>
    </row>
    <row r="2219" spans="1:39" x14ac:dyDescent="0.25">
      <c r="A2219" s="47">
        <v>2215</v>
      </c>
      <c r="B2219" s="358" t="str">
        <f>IF(AND(E2219&lt;&gt;0,D2219&lt;&gt;0,F2219&lt;&gt;0),IF(C2219&lt;&gt;0,CONCATENATE(C2219,"-AGr",VLOOKUP(D2219,Listen!$A$2:$G$45,7,FALSE),"-",E2219,"-",F2219,),CONCATENATE("AGr",VLOOKUP(D2219,Listen!$A$2:$G$45,7,FALSE),"-",E2219,"-",F2219)),"keine vollständige ID")</f>
        <v>keine vollständige ID</v>
      </c>
      <c r="C2219" s="359">
        <f>'[2]III_SAV-Details_NB'!B2225</f>
        <v>0</v>
      </c>
      <c r="D2219" s="359">
        <f>'[2]III_SAV-Details_NB'!C2225</f>
        <v>0</v>
      </c>
      <c r="E2219" s="359">
        <f>'[2]III_SAV-Details_NB'!D2225</f>
        <v>0</v>
      </c>
      <c r="F2219" s="490"/>
      <c r="G2219" s="281">
        <f>'[2]III_SAV-Details_NB'!X2225</f>
        <v>0</v>
      </c>
      <c r="H2219" s="281">
        <f t="shared" si="596"/>
        <v>0</v>
      </c>
      <c r="I2219" s="281">
        <f>IF(con_EOGJahr=2025,'[2]III_SAV-Details_NB'!AA2225,IF(con_EOGJahr=2026,'[2]III_SAV-Details_NB'!AB2225,'[2]III_SAV-Details_NB'!AC2225))</f>
        <v>0</v>
      </c>
      <c r="J2219" s="282"/>
      <c r="K2219" s="282"/>
      <c r="L2219" s="282"/>
      <c r="M2219" s="282"/>
      <c r="N2219" s="282"/>
      <c r="O2219" s="282"/>
      <c r="P2219" s="52">
        <f t="shared" si="597"/>
        <v>0</v>
      </c>
      <c r="Q2219" s="60"/>
      <c r="R2219" s="53">
        <f t="shared" si="603"/>
        <v>0</v>
      </c>
      <c r="S2219" s="59"/>
      <c r="T2219" s="61"/>
      <c r="U2219" s="342" t="str">
        <f t="shared" si="607"/>
        <v>k.A.</v>
      </c>
      <c r="V2219" s="343" t="str">
        <f t="shared" si="604"/>
        <v>k.A.</v>
      </c>
      <c r="W2219" s="343" t="str">
        <f>IFERROR(IF(OR($D2219="",$E2219=0,con_Ende=0),"k.A.",IF(VLOOKUP($D2219,rng_ND,5,0)="Nein",VLOOKUP($D2219,rng_ND,2,FALSE),MIN(VLOOKUP($D2219,rng_ND,2,FALSE),A_Stammdaten!$B$19-D_SAV!$E2219+1))),"k.A.")</f>
        <v>k.A.</v>
      </c>
      <c r="X2219" s="343" t="str">
        <f t="shared" si="605"/>
        <v>k.A.</v>
      </c>
      <c r="Y2219" s="62"/>
      <c r="Z2219" s="48">
        <f t="shared" si="606"/>
        <v>0</v>
      </c>
      <c r="AA2219" s="457"/>
      <c r="AB2219" s="55">
        <f t="shared" si="598"/>
        <v>0</v>
      </c>
      <c r="AC2219" s="55">
        <f>IF(A_Stammdaten!$B$25="ja",D_SAV!AA2219,D_SAV!AB2219)</f>
        <v>0</v>
      </c>
      <c r="AD2219" s="478">
        <f>IF(AC2219=0,0,IF(U2219-(con_EOGJahr-D_SAV!E2219)&lt;=0,AC2219,AC2219/V2219))</f>
        <v>0</v>
      </c>
      <c r="AE2219" s="478">
        <f>IFERROR(IF(AND(VLOOKUP(D2219,rng_ND,5,FALSE)="Ja",D_SAV!T2219="degressiv"),D_SAV!AC2219*Y2219/100,0),0)</f>
        <v>0</v>
      </c>
      <c r="AF2219" s="55">
        <f>IFERROR(IF(VLOOKUP(D2219,rng_ND,5,FALSE)="Ja",MAX(D_SAV!AD2219:AE2219),D_SAV!AD2219),0)</f>
        <v>0</v>
      </c>
      <c r="AG2219" s="55">
        <f t="shared" si="599"/>
        <v>0</v>
      </c>
      <c r="AH2219" s="55">
        <f t="shared" si="600"/>
        <v>0</v>
      </c>
      <c r="AI2219" s="55">
        <f t="shared" si="601"/>
        <v>0</v>
      </c>
      <c r="AJ2219" s="55">
        <f t="shared" si="602"/>
        <v>0</v>
      </c>
      <c r="AK2219" s="55">
        <f t="shared" si="593"/>
        <v>0</v>
      </c>
      <c r="AL2219" s="55">
        <f t="shared" si="594"/>
        <v>0</v>
      </c>
      <c r="AM2219" s="55">
        <f t="shared" si="595"/>
        <v>0</v>
      </c>
    </row>
    <row r="2220" spans="1:39" x14ac:dyDescent="0.25">
      <c r="A2220" s="47">
        <v>2216</v>
      </c>
      <c r="B2220" s="358" t="str">
        <f>IF(AND(E2220&lt;&gt;0,D2220&lt;&gt;0,F2220&lt;&gt;0),IF(C2220&lt;&gt;0,CONCATENATE(C2220,"-AGr",VLOOKUP(D2220,Listen!$A$2:$G$45,7,FALSE),"-",E2220,"-",F2220,),CONCATENATE("AGr",VLOOKUP(D2220,Listen!$A$2:$G$45,7,FALSE),"-",E2220,"-",F2220)),"keine vollständige ID")</f>
        <v>keine vollständige ID</v>
      </c>
      <c r="C2220" s="359">
        <f>'[2]III_SAV-Details_NB'!B2226</f>
        <v>0</v>
      </c>
      <c r="D2220" s="359">
        <f>'[2]III_SAV-Details_NB'!C2226</f>
        <v>0</v>
      </c>
      <c r="E2220" s="359">
        <f>'[2]III_SAV-Details_NB'!D2226</f>
        <v>0</v>
      </c>
      <c r="F2220" s="490"/>
      <c r="G2220" s="281">
        <f>'[2]III_SAV-Details_NB'!X2226</f>
        <v>0</v>
      </c>
      <c r="H2220" s="281">
        <f t="shared" si="596"/>
        <v>0</v>
      </c>
      <c r="I2220" s="281">
        <f>IF(con_EOGJahr=2025,'[2]III_SAV-Details_NB'!AA2226,IF(con_EOGJahr=2026,'[2]III_SAV-Details_NB'!AB2226,'[2]III_SAV-Details_NB'!AC2226))</f>
        <v>0</v>
      </c>
      <c r="J2220" s="282"/>
      <c r="K2220" s="282"/>
      <c r="L2220" s="282"/>
      <c r="M2220" s="282"/>
      <c r="N2220" s="282"/>
      <c r="O2220" s="282"/>
      <c r="P2220" s="52">
        <f t="shared" si="597"/>
        <v>0</v>
      </c>
      <c r="Q2220" s="60"/>
      <c r="R2220" s="53">
        <f t="shared" si="603"/>
        <v>0</v>
      </c>
      <c r="S2220" s="59"/>
      <c r="T2220" s="61"/>
      <c r="U2220" s="342" t="str">
        <f t="shared" si="607"/>
        <v>k.A.</v>
      </c>
      <c r="V2220" s="343" t="str">
        <f t="shared" si="604"/>
        <v>k.A.</v>
      </c>
      <c r="W2220" s="343" t="str">
        <f>IFERROR(IF(OR($D2220="",$E2220=0,con_Ende=0),"k.A.",IF(VLOOKUP($D2220,rng_ND,5,0)="Nein",VLOOKUP($D2220,rng_ND,2,FALSE),MIN(VLOOKUP($D2220,rng_ND,2,FALSE),A_Stammdaten!$B$19-D_SAV!$E2220+1))),"k.A.")</f>
        <v>k.A.</v>
      </c>
      <c r="X2220" s="343" t="str">
        <f t="shared" si="605"/>
        <v>k.A.</v>
      </c>
      <c r="Y2220" s="62"/>
      <c r="Z2220" s="48">
        <f t="shared" si="606"/>
        <v>0</v>
      </c>
      <c r="AA2220" s="457"/>
      <c r="AB2220" s="55">
        <f t="shared" si="598"/>
        <v>0</v>
      </c>
      <c r="AC2220" s="55">
        <f>IF(A_Stammdaten!$B$25="ja",D_SAV!AA2220,D_SAV!AB2220)</f>
        <v>0</v>
      </c>
      <c r="AD2220" s="478">
        <f>IF(AC2220=0,0,IF(U2220-(con_EOGJahr-D_SAV!E2220)&lt;=0,AC2220,AC2220/V2220))</f>
        <v>0</v>
      </c>
      <c r="AE2220" s="478">
        <f>IFERROR(IF(AND(VLOOKUP(D2220,rng_ND,5,FALSE)="Ja",D_SAV!T2220="degressiv"),D_SAV!AC2220*Y2220/100,0),0)</f>
        <v>0</v>
      </c>
      <c r="AF2220" s="55">
        <f>IFERROR(IF(VLOOKUP(D2220,rng_ND,5,FALSE)="Ja",MAX(D_SAV!AD2220:AE2220),D_SAV!AD2220),0)</f>
        <v>0</v>
      </c>
      <c r="AG2220" s="55">
        <f t="shared" si="599"/>
        <v>0</v>
      </c>
      <c r="AH2220" s="55">
        <f t="shared" si="600"/>
        <v>0</v>
      </c>
      <c r="AI2220" s="55">
        <f t="shared" si="601"/>
        <v>0</v>
      </c>
      <c r="AJ2220" s="55">
        <f t="shared" si="602"/>
        <v>0</v>
      </c>
      <c r="AK2220" s="55">
        <f t="shared" si="593"/>
        <v>0</v>
      </c>
      <c r="AL2220" s="55">
        <f t="shared" si="594"/>
        <v>0</v>
      </c>
      <c r="AM2220" s="55">
        <f t="shared" si="595"/>
        <v>0</v>
      </c>
    </row>
    <row r="2221" spans="1:39" x14ac:dyDescent="0.25">
      <c r="A2221" s="47">
        <v>2217</v>
      </c>
      <c r="B2221" s="358" t="str">
        <f>IF(AND(E2221&lt;&gt;0,D2221&lt;&gt;0,F2221&lt;&gt;0),IF(C2221&lt;&gt;0,CONCATENATE(C2221,"-AGr",VLOOKUP(D2221,Listen!$A$2:$G$45,7,FALSE),"-",E2221,"-",F2221,),CONCATENATE("AGr",VLOOKUP(D2221,Listen!$A$2:$G$45,7,FALSE),"-",E2221,"-",F2221)),"keine vollständige ID")</f>
        <v>keine vollständige ID</v>
      </c>
      <c r="C2221" s="359">
        <f>'[2]III_SAV-Details_NB'!B2227</f>
        <v>0</v>
      </c>
      <c r="D2221" s="359">
        <f>'[2]III_SAV-Details_NB'!C2227</f>
        <v>0</v>
      </c>
      <c r="E2221" s="359">
        <f>'[2]III_SAV-Details_NB'!D2227</f>
        <v>0</v>
      </c>
      <c r="F2221" s="490"/>
      <c r="G2221" s="281">
        <f>'[2]III_SAV-Details_NB'!X2227</f>
        <v>0</v>
      </c>
      <c r="H2221" s="281">
        <f t="shared" si="596"/>
        <v>0</v>
      </c>
      <c r="I2221" s="281">
        <f>IF(con_EOGJahr=2025,'[2]III_SAV-Details_NB'!AA2227,IF(con_EOGJahr=2026,'[2]III_SAV-Details_NB'!AB2227,'[2]III_SAV-Details_NB'!AC2227))</f>
        <v>0</v>
      </c>
      <c r="J2221" s="282"/>
      <c r="K2221" s="282"/>
      <c r="L2221" s="282"/>
      <c r="M2221" s="282"/>
      <c r="N2221" s="282"/>
      <c r="O2221" s="282"/>
      <c r="P2221" s="52">
        <f t="shared" si="597"/>
        <v>0</v>
      </c>
      <c r="Q2221" s="60"/>
      <c r="R2221" s="53">
        <f t="shared" si="603"/>
        <v>0</v>
      </c>
      <c r="S2221" s="59"/>
      <c r="T2221" s="61"/>
      <c r="U2221" s="342" t="str">
        <f t="shared" si="607"/>
        <v>k.A.</v>
      </c>
      <c r="V2221" s="343" t="str">
        <f t="shared" si="604"/>
        <v>k.A.</v>
      </c>
      <c r="W2221" s="343" t="str">
        <f>IFERROR(IF(OR($D2221="",$E2221=0,con_Ende=0),"k.A.",IF(VLOOKUP($D2221,rng_ND,5,0)="Nein",VLOOKUP($D2221,rng_ND,2,FALSE),MIN(VLOOKUP($D2221,rng_ND,2,FALSE),A_Stammdaten!$B$19-D_SAV!$E2221+1))),"k.A.")</f>
        <v>k.A.</v>
      </c>
      <c r="X2221" s="343" t="str">
        <f t="shared" si="605"/>
        <v>k.A.</v>
      </c>
      <c r="Y2221" s="62"/>
      <c r="Z2221" s="48">
        <f t="shared" si="606"/>
        <v>0</v>
      </c>
      <c r="AA2221" s="457"/>
      <c r="AB2221" s="55">
        <f t="shared" si="598"/>
        <v>0</v>
      </c>
      <c r="AC2221" s="55">
        <f>IF(A_Stammdaten!$B$25="ja",D_SAV!AA2221,D_SAV!AB2221)</f>
        <v>0</v>
      </c>
      <c r="AD2221" s="478">
        <f>IF(AC2221=0,0,IF(U2221-(con_EOGJahr-D_SAV!E2221)&lt;=0,AC2221,AC2221/V2221))</f>
        <v>0</v>
      </c>
      <c r="AE2221" s="478">
        <f>IFERROR(IF(AND(VLOOKUP(D2221,rng_ND,5,FALSE)="Ja",D_SAV!T2221="degressiv"),D_SAV!AC2221*Y2221/100,0),0)</f>
        <v>0</v>
      </c>
      <c r="AF2221" s="55">
        <f>IFERROR(IF(VLOOKUP(D2221,rng_ND,5,FALSE)="Ja",MAX(D_SAV!AD2221:AE2221),D_SAV!AD2221),0)</f>
        <v>0</v>
      </c>
      <c r="AG2221" s="55">
        <f t="shared" si="599"/>
        <v>0</v>
      </c>
      <c r="AH2221" s="55">
        <f t="shared" si="600"/>
        <v>0</v>
      </c>
      <c r="AI2221" s="55">
        <f t="shared" si="601"/>
        <v>0</v>
      </c>
      <c r="AJ2221" s="55">
        <f t="shared" si="602"/>
        <v>0</v>
      </c>
      <c r="AK2221" s="55">
        <f t="shared" si="593"/>
        <v>0</v>
      </c>
      <c r="AL2221" s="55">
        <f t="shared" si="594"/>
        <v>0</v>
      </c>
      <c r="AM2221" s="55">
        <f t="shared" si="595"/>
        <v>0</v>
      </c>
    </row>
    <row r="2222" spans="1:39" x14ac:dyDescent="0.25">
      <c r="A2222" s="47">
        <v>2218</v>
      </c>
      <c r="B2222" s="358" t="str">
        <f>IF(AND(E2222&lt;&gt;0,D2222&lt;&gt;0,F2222&lt;&gt;0),IF(C2222&lt;&gt;0,CONCATENATE(C2222,"-AGr",VLOOKUP(D2222,Listen!$A$2:$G$45,7,FALSE),"-",E2222,"-",F2222,),CONCATENATE("AGr",VLOOKUP(D2222,Listen!$A$2:$G$45,7,FALSE),"-",E2222,"-",F2222)),"keine vollständige ID")</f>
        <v>keine vollständige ID</v>
      </c>
      <c r="C2222" s="359">
        <f>'[2]III_SAV-Details_NB'!B2228</f>
        <v>0</v>
      </c>
      <c r="D2222" s="359">
        <f>'[2]III_SAV-Details_NB'!C2228</f>
        <v>0</v>
      </c>
      <c r="E2222" s="359">
        <f>'[2]III_SAV-Details_NB'!D2228</f>
        <v>0</v>
      </c>
      <c r="F2222" s="490"/>
      <c r="G2222" s="281">
        <f>'[2]III_SAV-Details_NB'!X2228</f>
        <v>0</v>
      </c>
      <c r="H2222" s="281">
        <f t="shared" si="596"/>
        <v>0</v>
      </c>
      <c r="I2222" s="281">
        <f>IF(con_EOGJahr=2025,'[2]III_SAV-Details_NB'!AA2228,IF(con_EOGJahr=2026,'[2]III_SAV-Details_NB'!AB2228,'[2]III_SAV-Details_NB'!AC2228))</f>
        <v>0</v>
      </c>
      <c r="J2222" s="282"/>
      <c r="K2222" s="282"/>
      <c r="L2222" s="282"/>
      <c r="M2222" s="282"/>
      <c r="N2222" s="282"/>
      <c r="O2222" s="282"/>
      <c r="P2222" s="52">
        <f t="shared" si="597"/>
        <v>0</v>
      </c>
      <c r="Q2222" s="60"/>
      <c r="R2222" s="53">
        <f t="shared" si="603"/>
        <v>0</v>
      </c>
      <c r="S2222" s="59"/>
      <c r="T2222" s="61"/>
      <c r="U2222" s="342" t="str">
        <f t="shared" si="607"/>
        <v>k.A.</v>
      </c>
      <c r="V2222" s="343" t="str">
        <f t="shared" si="604"/>
        <v>k.A.</v>
      </c>
      <c r="W2222" s="343" t="str">
        <f>IFERROR(IF(OR($D2222="",$E2222=0,con_Ende=0),"k.A.",IF(VLOOKUP($D2222,rng_ND,5,0)="Nein",VLOOKUP($D2222,rng_ND,2,FALSE),MIN(VLOOKUP($D2222,rng_ND,2,FALSE),A_Stammdaten!$B$19-D_SAV!$E2222+1))),"k.A.")</f>
        <v>k.A.</v>
      </c>
      <c r="X2222" s="343" t="str">
        <f t="shared" si="605"/>
        <v>k.A.</v>
      </c>
      <c r="Y2222" s="62"/>
      <c r="Z2222" s="48">
        <f t="shared" si="606"/>
        <v>0</v>
      </c>
      <c r="AA2222" s="457"/>
      <c r="AB2222" s="55">
        <f t="shared" si="598"/>
        <v>0</v>
      </c>
      <c r="AC2222" s="55">
        <f>IF(A_Stammdaten!$B$25="ja",D_SAV!AA2222,D_SAV!AB2222)</f>
        <v>0</v>
      </c>
      <c r="AD2222" s="478">
        <f>IF(AC2222=0,0,IF(U2222-(con_EOGJahr-D_SAV!E2222)&lt;=0,AC2222,AC2222/V2222))</f>
        <v>0</v>
      </c>
      <c r="AE2222" s="478">
        <f>IFERROR(IF(AND(VLOOKUP(D2222,rng_ND,5,FALSE)="Ja",D_SAV!T2222="degressiv"),D_SAV!AC2222*Y2222/100,0),0)</f>
        <v>0</v>
      </c>
      <c r="AF2222" s="55">
        <f>IFERROR(IF(VLOOKUP(D2222,rng_ND,5,FALSE)="Ja",MAX(D_SAV!AD2222:AE2222),D_SAV!AD2222),0)</f>
        <v>0</v>
      </c>
      <c r="AG2222" s="55">
        <f t="shared" si="599"/>
        <v>0</v>
      </c>
      <c r="AH2222" s="55">
        <f t="shared" si="600"/>
        <v>0</v>
      </c>
      <c r="AI2222" s="55">
        <f t="shared" si="601"/>
        <v>0</v>
      </c>
      <c r="AJ2222" s="55">
        <f t="shared" si="602"/>
        <v>0</v>
      </c>
      <c r="AK2222" s="55">
        <f t="shared" si="593"/>
        <v>0</v>
      </c>
      <c r="AL2222" s="55">
        <f t="shared" si="594"/>
        <v>0</v>
      </c>
      <c r="AM2222" s="55">
        <f t="shared" si="595"/>
        <v>0</v>
      </c>
    </row>
    <row r="2223" spans="1:39" x14ac:dyDescent="0.25">
      <c r="A2223" s="47">
        <v>2219</v>
      </c>
      <c r="B2223" s="358" t="str">
        <f>IF(AND(E2223&lt;&gt;0,D2223&lt;&gt;0,F2223&lt;&gt;0),IF(C2223&lt;&gt;0,CONCATENATE(C2223,"-AGr",VLOOKUP(D2223,Listen!$A$2:$G$45,7,FALSE),"-",E2223,"-",F2223,),CONCATENATE("AGr",VLOOKUP(D2223,Listen!$A$2:$G$45,7,FALSE),"-",E2223,"-",F2223)),"keine vollständige ID")</f>
        <v>keine vollständige ID</v>
      </c>
      <c r="C2223" s="359">
        <f>'[2]III_SAV-Details_NB'!B2229</f>
        <v>0</v>
      </c>
      <c r="D2223" s="359">
        <f>'[2]III_SAV-Details_NB'!C2229</f>
        <v>0</v>
      </c>
      <c r="E2223" s="359">
        <f>'[2]III_SAV-Details_NB'!D2229</f>
        <v>0</v>
      </c>
      <c r="F2223" s="490"/>
      <c r="G2223" s="281">
        <f>'[2]III_SAV-Details_NB'!X2229</f>
        <v>0</v>
      </c>
      <c r="H2223" s="281">
        <f t="shared" si="596"/>
        <v>0</v>
      </c>
      <c r="I2223" s="281">
        <f>IF(con_EOGJahr=2025,'[2]III_SAV-Details_NB'!AA2229,IF(con_EOGJahr=2026,'[2]III_SAV-Details_NB'!AB2229,'[2]III_SAV-Details_NB'!AC2229))</f>
        <v>0</v>
      </c>
      <c r="J2223" s="282"/>
      <c r="K2223" s="282"/>
      <c r="L2223" s="282"/>
      <c r="M2223" s="282"/>
      <c r="N2223" s="282"/>
      <c r="O2223" s="282"/>
      <c r="P2223" s="52">
        <f t="shared" si="597"/>
        <v>0</v>
      </c>
      <c r="Q2223" s="60"/>
      <c r="R2223" s="53">
        <f t="shared" si="603"/>
        <v>0</v>
      </c>
      <c r="S2223" s="59"/>
      <c r="T2223" s="61"/>
      <c r="U2223" s="342" t="str">
        <f t="shared" si="607"/>
        <v>k.A.</v>
      </c>
      <c r="V2223" s="343" t="str">
        <f t="shared" si="604"/>
        <v>k.A.</v>
      </c>
      <c r="W2223" s="343" t="str">
        <f>IFERROR(IF(OR($D2223="",$E2223=0,con_Ende=0),"k.A.",IF(VLOOKUP($D2223,rng_ND,5,0)="Nein",VLOOKUP($D2223,rng_ND,2,FALSE),MIN(VLOOKUP($D2223,rng_ND,2,FALSE),A_Stammdaten!$B$19-D_SAV!$E2223+1))),"k.A.")</f>
        <v>k.A.</v>
      </c>
      <c r="X2223" s="343" t="str">
        <f t="shared" si="605"/>
        <v>k.A.</v>
      </c>
      <c r="Y2223" s="62"/>
      <c r="Z2223" s="48">
        <f t="shared" si="606"/>
        <v>0</v>
      </c>
      <c r="AA2223" s="457"/>
      <c r="AB2223" s="55">
        <f t="shared" si="598"/>
        <v>0</v>
      </c>
      <c r="AC2223" s="55">
        <f>IF(A_Stammdaten!$B$25="ja",D_SAV!AA2223,D_SAV!AB2223)</f>
        <v>0</v>
      </c>
      <c r="AD2223" s="478">
        <f>IF(AC2223=0,0,IF(U2223-(con_EOGJahr-D_SAV!E2223)&lt;=0,AC2223,AC2223/V2223))</f>
        <v>0</v>
      </c>
      <c r="AE2223" s="478">
        <f>IFERROR(IF(AND(VLOOKUP(D2223,rng_ND,5,FALSE)="Ja",D_SAV!T2223="degressiv"),D_SAV!AC2223*Y2223/100,0),0)</f>
        <v>0</v>
      </c>
      <c r="AF2223" s="55">
        <f>IFERROR(IF(VLOOKUP(D2223,rng_ND,5,FALSE)="Ja",MAX(D_SAV!AD2223:AE2223),D_SAV!AD2223),0)</f>
        <v>0</v>
      </c>
      <c r="AG2223" s="55">
        <f t="shared" si="599"/>
        <v>0</v>
      </c>
      <c r="AH2223" s="55">
        <f t="shared" si="600"/>
        <v>0</v>
      </c>
      <c r="AI2223" s="55">
        <f t="shared" si="601"/>
        <v>0</v>
      </c>
      <c r="AJ2223" s="55">
        <f t="shared" si="602"/>
        <v>0</v>
      </c>
      <c r="AK2223" s="55">
        <f t="shared" si="593"/>
        <v>0</v>
      </c>
      <c r="AL2223" s="55">
        <f t="shared" si="594"/>
        <v>0</v>
      </c>
      <c r="AM2223" s="55">
        <f t="shared" si="595"/>
        <v>0</v>
      </c>
    </row>
    <row r="2224" spans="1:39" x14ac:dyDescent="0.25">
      <c r="A2224" s="47">
        <v>2220</v>
      </c>
      <c r="B2224" s="358" t="str">
        <f>IF(AND(E2224&lt;&gt;0,D2224&lt;&gt;0,F2224&lt;&gt;0),IF(C2224&lt;&gt;0,CONCATENATE(C2224,"-AGr",VLOOKUP(D2224,Listen!$A$2:$G$45,7,FALSE),"-",E2224,"-",F2224,),CONCATENATE("AGr",VLOOKUP(D2224,Listen!$A$2:$G$45,7,FALSE),"-",E2224,"-",F2224)),"keine vollständige ID")</f>
        <v>keine vollständige ID</v>
      </c>
      <c r="C2224" s="359">
        <f>'[2]III_SAV-Details_NB'!B2230</f>
        <v>0</v>
      </c>
      <c r="D2224" s="359">
        <f>'[2]III_SAV-Details_NB'!C2230</f>
        <v>0</v>
      </c>
      <c r="E2224" s="359">
        <f>'[2]III_SAV-Details_NB'!D2230</f>
        <v>0</v>
      </c>
      <c r="F2224" s="490"/>
      <c r="G2224" s="281">
        <f>'[2]III_SAV-Details_NB'!X2230</f>
        <v>0</v>
      </c>
      <c r="H2224" s="281">
        <f t="shared" si="596"/>
        <v>0</v>
      </c>
      <c r="I2224" s="281">
        <f>IF(con_EOGJahr=2025,'[2]III_SAV-Details_NB'!AA2230,IF(con_EOGJahr=2026,'[2]III_SAV-Details_NB'!AB2230,'[2]III_SAV-Details_NB'!AC2230))</f>
        <v>0</v>
      </c>
      <c r="J2224" s="282"/>
      <c r="K2224" s="282"/>
      <c r="L2224" s="282"/>
      <c r="M2224" s="282"/>
      <c r="N2224" s="282"/>
      <c r="O2224" s="282"/>
      <c r="P2224" s="52">
        <f t="shared" si="597"/>
        <v>0</v>
      </c>
      <c r="Q2224" s="60"/>
      <c r="R2224" s="53">
        <f t="shared" si="603"/>
        <v>0</v>
      </c>
      <c r="S2224" s="59"/>
      <c r="T2224" s="61"/>
      <c r="U2224" s="342" t="str">
        <f t="shared" si="607"/>
        <v>k.A.</v>
      </c>
      <c r="V2224" s="343" t="str">
        <f t="shared" si="604"/>
        <v>k.A.</v>
      </c>
      <c r="W2224" s="343" t="str">
        <f>IFERROR(IF(OR($D2224="",$E2224=0,con_Ende=0),"k.A.",IF(VLOOKUP($D2224,rng_ND,5,0)="Nein",VLOOKUP($D2224,rng_ND,2,FALSE),MIN(VLOOKUP($D2224,rng_ND,2,FALSE),A_Stammdaten!$B$19-D_SAV!$E2224+1))),"k.A.")</f>
        <v>k.A.</v>
      </c>
      <c r="X2224" s="343" t="str">
        <f t="shared" si="605"/>
        <v>k.A.</v>
      </c>
      <c r="Y2224" s="62"/>
      <c r="Z2224" s="48">
        <f t="shared" si="606"/>
        <v>0</v>
      </c>
      <c r="AA2224" s="457"/>
      <c r="AB2224" s="55">
        <f t="shared" si="598"/>
        <v>0</v>
      </c>
      <c r="AC2224" s="55">
        <f>IF(A_Stammdaten!$B$25="ja",D_SAV!AA2224,D_SAV!AB2224)</f>
        <v>0</v>
      </c>
      <c r="AD2224" s="478">
        <f>IF(AC2224=0,0,IF(U2224-(con_EOGJahr-D_SAV!E2224)&lt;=0,AC2224,AC2224/V2224))</f>
        <v>0</v>
      </c>
      <c r="AE2224" s="478">
        <f>IFERROR(IF(AND(VLOOKUP(D2224,rng_ND,5,FALSE)="Ja",D_SAV!T2224="degressiv"),D_SAV!AC2224*Y2224/100,0),0)</f>
        <v>0</v>
      </c>
      <c r="AF2224" s="55">
        <f>IFERROR(IF(VLOOKUP(D2224,rng_ND,5,FALSE)="Ja",MAX(D_SAV!AD2224:AE2224),D_SAV!AD2224),0)</f>
        <v>0</v>
      </c>
      <c r="AG2224" s="55">
        <f t="shared" si="599"/>
        <v>0</v>
      </c>
      <c r="AH2224" s="55">
        <f t="shared" si="600"/>
        <v>0</v>
      </c>
      <c r="AI2224" s="55">
        <f t="shared" si="601"/>
        <v>0</v>
      </c>
      <c r="AJ2224" s="55">
        <f t="shared" si="602"/>
        <v>0</v>
      </c>
      <c r="AK2224" s="55">
        <f t="shared" si="593"/>
        <v>0</v>
      </c>
      <c r="AL2224" s="55">
        <f t="shared" si="594"/>
        <v>0</v>
      </c>
      <c r="AM2224" s="55">
        <f t="shared" si="595"/>
        <v>0</v>
      </c>
    </row>
    <row r="2225" spans="1:39" x14ac:dyDescent="0.25">
      <c r="A2225" s="47">
        <v>2221</v>
      </c>
      <c r="B2225" s="358" t="str">
        <f>IF(AND(E2225&lt;&gt;0,D2225&lt;&gt;0,F2225&lt;&gt;0),IF(C2225&lt;&gt;0,CONCATENATE(C2225,"-AGr",VLOOKUP(D2225,Listen!$A$2:$G$45,7,FALSE),"-",E2225,"-",F2225,),CONCATENATE("AGr",VLOOKUP(D2225,Listen!$A$2:$G$45,7,FALSE),"-",E2225,"-",F2225)),"keine vollständige ID")</f>
        <v>keine vollständige ID</v>
      </c>
      <c r="C2225" s="359">
        <f>'[2]III_SAV-Details_NB'!B2231</f>
        <v>0</v>
      </c>
      <c r="D2225" s="359">
        <f>'[2]III_SAV-Details_NB'!C2231</f>
        <v>0</v>
      </c>
      <c r="E2225" s="359">
        <f>'[2]III_SAV-Details_NB'!D2231</f>
        <v>0</v>
      </c>
      <c r="F2225" s="490"/>
      <c r="G2225" s="281">
        <f>'[2]III_SAV-Details_NB'!X2231</f>
        <v>0</v>
      </c>
      <c r="H2225" s="281">
        <f t="shared" si="596"/>
        <v>0</v>
      </c>
      <c r="I2225" s="281">
        <f>IF(con_EOGJahr=2025,'[2]III_SAV-Details_NB'!AA2231,IF(con_EOGJahr=2026,'[2]III_SAV-Details_NB'!AB2231,'[2]III_SAV-Details_NB'!AC2231))</f>
        <v>0</v>
      </c>
      <c r="J2225" s="282"/>
      <c r="K2225" s="282"/>
      <c r="L2225" s="282"/>
      <c r="M2225" s="282"/>
      <c r="N2225" s="282"/>
      <c r="O2225" s="282"/>
      <c r="P2225" s="52">
        <f t="shared" si="597"/>
        <v>0</v>
      </c>
      <c r="Q2225" s="60"/>
      <c r="R2225" s="53">
        <f t="shared" si="603"/>
        <v>0</v>
      </c>
      <c r="S2225" s="59"/>
      <c r="T2225" s="61"/>
      <c r="U2225" s="342" t="str">
        <f t="shared" si="607"/>
        <v>k.A.</v>
      </c>
      <c r="V2225" s="343" t="str">
        <f t="shared" si="604"/>
        <v>k.A.</v>
      </c>
      <c r="W2225" s="343" t="str">
        <f>IFERROR(IF(OR($D2225="",$E2225=0,con_Ende=0),"k.A.",IF(VLOOKUP($D2225,rng_ND,5,0)="Nein",VLOOKUP($D2225,rng_ND,2,FALSE),MIN(VLOOKUP($D2225,rng_ND,2,FALSE),A_Stammdaten!$B$19-D_SAV!$E2225+1))),"k.A.")</f>
        <v>k.A.</v>
      </c>
      <c r="X2225" s="343" t="str">
        <f t="shared" si="605"/>
        <v>k.A.</v>
      </c>
      <c r="Y2225" s="62"/>
      <c r="Z2225" s="48">
        <f t="shared" si="606"/>
        <v>0</v>
      </c>
      <c r="AA2225" s="457"/>
      <c r="AB2225" s="55">
        <f t="shared" si="598"/>
        <v>0</v>
      </c>
      <c r="AC2225" s="55">
        <f>IF(A_Stammdaten!$B$25="ja",D_SAV!AA2225,D_SAV!AB2225)</f>
        <v>0</v>
      </c>
      <c r="AD2225" s="478">
        <f>IF(AC2225=0,0,IF(U2225-(con_EOGJahr-D_SAV!E2225)&lt;=0,AC2225,AC2225/V2225))</f>
        <v>0</v>
      </c>
      <c r="AE2225" s="478">
        <f>IFERROR(IF(AND(VLOOKUP(D2225,rng_ND,5,FALSE)="Ja",D_SAV!T2225="degressiv"),D_SAV!AC2225*Y2225/100,0),0)</f>
        <v>0</v>
      </c>
      <c r="AF2225" s="55">
        <f>IFERROR(IF(VLOOKUP(D2225,rng_ND,5,FALSE)="Ja",MAX(D_SAV!AD2225:AE2225),D_SAV!AD2225),0)</f>
        <v>0</v>
      </c>
      <c r="AG2225" s="55">
        <f t="shared" si="599"/>
        <v>0</v>
      </c>
      <c r="AH2225" s="55">
        <f t="shared" si="600"/>
        <v>0</v>
      </c>
      <c r="AI2225" s="55">
        <f t="shared" si="601"/>
        <v>0</v>
      </c>
      <c r="AJ2225" s="55">
        <f t="shared" si="602"/>
        <v>0</v>
      </c>
      <c r="AK2225" s="55">
        <f t="shared" si="593"/>
        <v>0</v>
      </c>
      <c r="AL2225" s="55">
        <f t="shared" si="594"/>
        <v>0</v>
      </c>
      <c r="AM2225" s="55">
        <f t="shared" si="595"/>
        <v>0</v>
      </c>
    </row>
    <row r="2226" spans="1:39" x14ac:dyDescent="0.25">
      <c r="A2226" s="47">
        <v>2222</v>
      </c>
      <c r="B2226" s="358" t="str">
        <f>IF(AND(E2226&lt;&gt;0,D2226&lt;&gt;0,F2226&lt;&gt;0),IF(C2226&lt;&gt;0,CONCATENATE(C2226,"-AGr",VLOOKUP(D2226,Listen!$A$2:$G$45,7,FALSE),"-",E2226,"-",F2226,),CONCATENATE("AGr",VLOOKUP(D2226,Listen!$A$2:$G$45,7,FALSE),"-",E2226,"-",F2226)),"keine vollständige ID")</f>
        <v>keine vollständige ID</v>
      </c>
      <c r="C2226" s="359">
        <f>'[2]III_SAV-Details_NB'!B2232</f>
        <v>0</v>
      </c>
      <c r="D2226" s="359">
        <f>'[2]III_SAV-Details_NB'!C2232</f>
        <v>0</v>
      </c>
      <c r="E2226" s="359">
        <f>'[2]III_SAV-Details_NB'!D2232</f>
        <v>0</v>
      </c>
      <c r="F2226" s="490"/>
      <c r="G2226" s="281">
        <f>'[2]III_SAV-Details_NB'!X2232</f>
        <v>0</v>
      </c>
      <c r="H2226" s="281">
        <f t="shared" si="596"/>
        <v>0</v>
      </c>
      <c r="I2226" s="281">
        <f>IF(con_EOGJahr=2025,'[2]III_SAV-Details_NB'!AA2232,IF(con_EOGJahr=2026,'[2]III_SAV-Details_NB'!AB2232,'[2]III_SAV-Details_NB'!AC2232))</f>
        <v>0</v>
      </c>
      <c r="J2226" s="282"/>
      <c r="K2226" s="282"/>
      <c r="L2226" s="282"/>
      <c r="M2226" s="282"/>
      <c r="N2226" s="282"/>
      <c r="O2226" s="282"/>
      <c r="P2226" s="52">
        <f t="shared" si="597"/>
        <v>0</v>
      </c>
      <c r="Q2226" s="60"/>
      <c r="R2226" s="53">
        <f t="shared" si="603"/>
        <v>0</v>
      </c>
      <c r="S2226" s="59"/>
      <c r="T2226" s="61"/>
      <c r="U2226" s="342" t="str">
        <f t="shared" si="607"/>
        <v>k.A.</v>
      </c>
      <c r="V2226" s="343" t="str">
        <f t="shared" si="604"/>
        <v>k.A.</v>
      </c>
      <c r="W2226" s="343" t="str">
        <f>IFERROR(IF(OR($D2226="",$E2226=0,con_Ende=0),"k.A.",IF(VLOOKUP($D2226,rng_ND,5,0)="Nein",VLOOKUP($D2226,rng_ND,2,FALSE),MIN(VLOOKUP($D2226,rng_ND,2,FALSE),A_Stammdaten!$B$19-D_SAV!$E2226+1))),"k.A.")</f>
        <v>k.A.</v>
      </c>
      <c r="X2226" s="343" t="str">
        <f t="shared" si="605"/>
        <v>k.A.</v>
      </c>
      <c r="Y2226" s="62"/>
      <c r="Z2226" s="48">
        <f t="shared" si="606"/>
        <v>0</v>
      </c>
      <c r="AA2226" s="457"/>
      <c r="AB2226" s="55">
        <f t="shared" si="598"/>
        <v>0</v>
      </c>
      <c r="AC2226" s="55">
        <f>IF(A_Stammdaten!$B$25="ja",D_SAV!AA2226,D_SAV!AB2226)</f>
        <v>0</v>
      </c>
      <c r="AD2226" s="478">
        <f>IF(AC2226=0,0,IF(U2226-(con_EOGJahr-D_SAV!E2226)&lt;=0,AC2226,AC2226/V2226))</f>
        <v>0</v>
      </c>
      <c r="AE2226" s="478">
        <f>IFERROR(IF(AND(VLOOKUP(D2226,rng_ND,5,FALSE)="Ja",D_SAV!T2226="degressiv"),D_SAV!AC2226*Y2226/100,0),0)</f>
        <v>0</v>
      </c>
      <c r="AF2226" s="55">
        <f>IFERROR(IF(VLOOKUP(D2226,rng_ND,5,FALSE)="Ja",MAX(D_SAV!AD2226:AE2226),D_SAV!AD2226),0)</f>
        <v>0</v>
      </c>
      <c r="AG2226" s="55">
        <f t="shared" si="599"/>
        <v>0</v>
      </c>
      <c r="AH2226" s="55">
        <f t="shared" si="600"/>
        <v>0</v>
      </c>
      <c r="AI2226" s="55">
        <f t="shared" si="601"/>
        <v>0</v>
      </c>
      <c r="AJ2226" s="55">
        <f t="shared" si="602"/>
        <v>0</v>
      </c>
      <c r="AK2226" s="55">
        <f t="shared" si="593"/>
        <v>0</v>
      </c>
      <c r="AL2226" s="55">
        <f t="shared" si="594"/>
        <v>0</v>
      </c>
      <c r="AM2226" s="55">
        <f t="shared" si="595"/>
        <v>0</v>
      </c>
    </row>
    <row r="2227" spans="1:39" x14ac:dyDescent="0.25">
      <c r="A2227" s="47">
        <v>2223</v>
      </c>
      <c r="B2227" s="358" t="str">
        <f>IF(AND(E2227&lt;&gt;0,D2227&lt;&gt;0,F2227&lt;&gt;0),IF(C2227&lt;&gt;0,CONCATENATE(C2227,"-AGr",VLOOKUP(D2227,Listen!$A$2:$G$45,7,FALSE),"-",E2227,"-",F2227,),CONCATENATE("AGr",VLOOKUP(D2227,Listen!$A$2:$G$45,7,FALSE),"-",E2227,"-",F2227)),"keine vollständige ID")</f>
        <v>keine vollständige ID</v>
      </c>
      <c r="C2227" s="359">
        <f>'[2]III_SAV-Details_NB'!B2233</f>
        <v>0</v>
      </c>
      <c r="D2227" s="359">
        <f>'[2]III_SAV-Details_NB'!C2233</f>
        <v>0</v>
      </c>
      <c r="E2227" s="359">
        <f>'[2]III_SAV-Details_NB'!D2233</f>
        <v>0</v>
      </c>
      <c r="F2227" s="490"/>
      <c r="G2227" s="281">
        <f>'[2]III_SAV-Details_NB'!X2233</f>
        <v>0</v>
      </c>
      <c r="H2227" s="281">
        <f t="shared" si="596"/>
        <v>0</v>
      </c>
      <c r="I2227" s="281">
        <f>IF(con_EOGJahr=2025,'[2]III_SAV-Details_NB'!AA2233,IF(con_EOGJahr=2026,'[2]III_SAV-Details_NB'!AB2233,'[2]III_SAV-Details_NB'!AC2233))</f>
        <v>0</v>
      </c>
      <c r="J2227" s="282"/>
      <c r="K2227" s="282"/>
      <c r="L2227" s="282"/>
      <c r="M2227" s="282"/>
      <c r="N2227" s="282"/>
      <c r="O2227" s="282"/>
      <c r="P2227" s="52">
        <f t="shared" si="597"/>
        <v>0</v>
      </c>
      <c r="Q2227" s="60"/>
      <c r="R2227" s="53">
        <f t="shared" si="603"/>
        <v>0</v>
      </c>
      <c r="S2227" s="59"/>
      <c r="T2227" s="61"/>
      <c r="U2227" s="342" t="str">
        <f t="shared" si="607"/>
        <v>k.A.</v>
      </c>
      <c r="V2227" s="343" t="str">
        <f t="shared" si="604"/>
        <v>k.A.</v>
      </c>
      <c r="W2227" s="343" t="str">
        <f>IFERROR(IF(OR($D2227="",$E2227=0,con_Ende=0),"k.A.",IF(VLOOKUP($D2227,rng_ND,5,0)="Nein",VLOOKUP($D2227,rng_ND,2,FALSE),MIN(VLOOKUP($D2227,rng_ND,2,FALSE),A_Stammdaten!$B$19-D_SAV!$E2227+1))),"k.A.")</f>
        <v>k.A.</v>
      </c>
      <c r="X2227" s="343" t="str">
        <f t="shared" si="605"/>
        <v>k.A.</v>
      </c>
      <c r="Y2227" s="62"/>
      <c r="Z2227" s="48">
        <f t="shared" si="606"/>
        <v>0</v>
      </c>
      <c r="AA2227" s="457"/>
      <c r="AB2227" s="55">
        <f t="shared" si="598"/>
        <v>0</v>
      </c>
      <c r="AC2227" s="55">
        <f>IF(A_Stammdaten!$B$25="ja",D_SAV!AA2227,D_SAV!AB2227)</f>
        <v>0</v>
      </c>
      <c r="AD2227" s="478">
        <f>IF(AC2227=0,0,IF(U2227-(con_EOGJahr-D_SAV!E2227)&lt;=0,AC2227,AC2227/V2227))</f>
        <v>0</v>
      </c>
      <c r="AE2227" s="478">
        <f>IFERROR(IF(AND(VLOOKUP(D2227,rng_ND,5,FALSE)="Ja",D_SAV!T2227="degressiv"),D_SAV!AC2227*Y2227/100,0),0)</f>
        <v>0</v>
      </c>
      <c r="AF2227" s="55">
        <f>IFERROR(IF(VLOOKUP(D2227,rng_ND,5,FALSE)="Ja",MAX(D_SAV!AD2227:AE2227),D_SAV!AD2227),0)</f>
        <v>0</v>
      </c>
      <c r="AG2227" s="55">
        <f t="shared" si="599"/>
        <v>0</v>
      </c>
      <c r="AH2227" s="55">
        <f t="shared" si="600"/>
        <v>0</v>
      </c>
      <c r="AI2227" s="55">
        <f t="shared" si="601"/>
        <v>0</v>
      </c>
      <c r="AJ2227" s="55">
        <f t="shared" si="602"/>
        <v>0</v>
      </c>
      <c r="AK2227" s="55">
        <f t="shared" si="593"/>
        <v>0</v>
      </c>
      <c r="AL2227" s="55">
        <f t="shared" si="594"/>
        <v>0</v>
      </c>
      <c r="AM2227" s="55">
        <f t="shared" si="595"/>
        <v>0</v>
      </c>
    </row>
    <row r="2228" spans="1:39" x14ac:dyDescent="0.25">
      <c r="A2228" s="47">
        <v>2224</v>
      </c>
      <c r="B2228" s="358" t="str">
        <f>IF(AND(E2228&lt;&gt;0,D2228&lt;&gt;0,F2228&lt;&gt;0),IF(C2228&lt;&gt;0,CONCATENATE(C2228,"-AGr",VLOOKUP(D2228,Listen!$A$2:$G$45,7,FALSE),"-",E2228,"-",F2228,),CONCATENATE("AGr",VLOOKUP(D2228,Listen!$A$2:$G$45,7,FALSE),"-",E2228,"-",F2228)),"keine vollständige ID")</f>
        <v>keine vollständige ID</v>
      </c>
      <c r="C2228" s="359">
        <f>'[2]III_SAV-Details_NB'!B2234</f>
        <v>0</v>
      </c>
      <c r="D2228" s="359">
        <f>'[2]III_SAV-Details_NB'!C2234</f>
        <v>0</v>
      </c>
      <c r="E2228" s="359">
        <f>'[2]III_SAV-Details_NB'!D2234</f>
        <v>0</v>
      </c>
      <c r="F2228" s="490"/>
      <c r="G2228" s="281">
        <f>'[2]III_SAV-Details_NB'!X2234</f>
        <v>0</v>
      </c>
      <c r="H2228" s="281">
        <f t="shared" si="596"/>
        <v>0</v>
      </c>
      <c r="I2228" s="281">
        <f>IF(con_EOGJahr=2025,'[2]III_SAV-Details_NB'!AA2234,IF(con_EOGJahr=2026,'[2]III_SAV-Details_NB'!AB2234,'[2]III_SAV-Details_NB'!AC2234))</f>
        <v>0</v>
      </c>
      <c r="J2228" s="282"/>
      <c r="K2228" s="282"/>
      <c r="L2228" s="282"/>
      <c r="M2228" s="282"/>
      <c r="N2228" s="282"/>
      <c r="O2228" s="282"/>
      <c r="P2228" s="52">
        <f t="shared" si="597"/>
        <v>0</v>
      </c>
      <c r="Q2228" s="60"/>
      <c r="R2228" s="53">
        <f t="shared" si="603"/>
        <v>0</v>
      </c>
      <c r="S2228" s="59"/>
      <c r="T2228" s="61"/>
      <c r="U2228" s="342" t="str">
        <f t="shared" si="607"/>
        <v>k.A.</v>
      </c>
      <c r="V2228" s="343" t="str">
        <f t="shared" si="604"/>
        <v>k.A.</v>
      </c>
      <c r="W2228" s="343" t="str">
        <f>IFERROR(IF(OR($D2228="",$E2228=0,con_Ende=0),"k.A.",IF(VLOOKUP($D2228,rng_ND,5,0)="Nein",VLOOKUP($D2228,rng_ND,2,FALSE),MIN(VLOOKUP($D2228,rng_ND,2,FALSE),A_Stammdaten!$B$19-D_SAV!$E2228+1))),"k.A.")</f>
        <v>k.A.</v>
      </c>
      <c r="X2228" s="343" t="str">
        <f t="shared" si="605"/>
        <v>k.A.</v>
      </c>
      <c r="Y2228" s="62"/>
      <c r="Z2228" s="48">
        <f t="shared" si="606"/>
        <v>0</v>
      </c>
      <c r="AA2228" s="457"/>
      <c r="AB2228" s="55">
        <f t="shared" si="598"/>
        <v>0</v>
      </c>
      <c r="AC2228" s="55">
        <f>IF(A_Stammdaten!$B$25="ja",D_SAV!AA2228,D_SAV!AB2228)</f>
        <v>0</v>
      </c>
      <c r="AD2228" s="478">
        <f>IF(AC2228=0,0,IF(U2228-(con_EOGJahr-D_SAV!E2228)&lt;=0,AC2228,AC2228/V2228))</f>
        <v>0</v>
      </c>
      <c r="AE2228" s="478">
        <f>IFERROR(IF(AND(VLOOKUP(D2228,rng_ND,5,FALSE)="Ja",D_SAV!T2228="degressiv"),D_SAV!AC2228*Y2228/100,0),0)</f>
        <v>0</v>
      </c>
      <c r="AF2228" s="55">
        <f>IFERROR(IF(VLOOKUP(D2228,rng_ND,5,FALSE)="Ja",MAX(D_SAV!AD2228:AE2228),D_SAV!AD2228),0)</f>
        <v>0</v>
      </c>
      <c r="AG2228" s="55">
        <f t="shared" si="599"/>
        <v>0</v>
      </c>
      <c r="AH2228" s="55">
        <f t="shared" si="600"/>
        <v>0</v>
      </c>
      <c r="AI2228" s="55">
        <f t="shared" si="601"/>
        <v>0</v>
      </c>
      <c r="AJ2228" s="55">
        <f t="shared" si="602"/>
        <v>0</v>
      </c>
      <c r="AK2228" s="55">
        <f t="shared" si="593"/>
        <v>0</v>
      </c>
      <c r="AL2228" s="55">
        <f t="shared" si="594"/>
        <v>0</v>
      </c>
      <c r="AM2228" s="55">
        <f t="shared" si="595"/>
        <v>0</v>
      </c>
    </row>
    <row r="2229" spans="1:39" x14ac:dyDescent="0.25">
      <c r="A2229" s="47">
        <v>2225</v>
      </c>
      <c r="B2229" s="358" t="str">
        <f>IF(AND(E2229&lt;&gt;0,D2229&lt;&gt;0,F2229&lt;&gt;0),IF(C2229&lt;&gt;0,CONCATENATE(C2229,"-AGr",VLOOKUP(D2229,Listen!$A$2:$G$45,7,FALSE),"-",E2229,"-",F2229,),CONCATENATE("AGr",VLOOKUP(D2229,Listen!$A$2:$G$45,7,FALSE),"-",E2229,"-",F2229)),"keine vollständige ID")</f>
        <v>keine vollständige ID</v>
      </c>
      <c r="C2229" s="359">
        <f>'[2]III_SAV-Details_NB'!B2235</f>
        <v>0</v>
      </c>
      <c r="D2229" s="359">
        <f>'[2]III_SAV-Details_NB'!C2235</f>
        <v>0</v>
      </c>
      <c r="E2229" s="359">
        <f>'[2]III_SAV-Details_NB'!D2235</f>
        <v>0</v>
      </c>
      <c r="F2229" s="490"/>
      <c r="G2229" s="281">
        <f>'[2]III_SAV-Details_NB'!X2235</f>
        <v>0</v>
      </c>
      <c r="H2229" s="281">
        <f t="shared" si="596"/>
        <v>0</v>
      </c>
      <c r="I2229" s="281">
        <f>IF(con_EOGJahr=2025,'[2]III_SAV-Details_NB'!AA2235,IF(con_EOGJahr=2026,'[2]III_SAV-Details_NB'!AB2235,'[2]III_SAV-Details_NB'!AC2235))</f>
        <v>0</v>
      </c>
      <c r="J2229" s="282"/>
      <c r="K2229" s="282"/>
      <c r="L2229" s="282"/>
      <c r="M2229" s="282"/>
      <c r="N2229" s="282"/>
      <c r="O2229" s="282"/>
      <c r="P2229" s="52">
        <f t="shared" si="597"/>
        <v>0</v>
      </c>
      <c r="Q2229" s="60"/>
      <c r="R2229" s="53">
        <f t="shared" si="603"/>
        <v>0</v>
      </c>
      <c r="S2229" s="59"/>
      <c r="T2229" s="61"/>
      <c r="U2229" s="342" t="str">
        <f t="shared" si="607"/>
        <v>k.A.</v>
      </c>
      <c r="V2229" s="343" t="str">
        <f t="shared" si="604"/>
        <v>k.A.</v>
      </c>
      <c r="W2229" s="343" t="str">
        <f>IFERROR(IF(OR($D2229="",$E2229=0,con_Ende=0),"k.A.",IF(VLOOKUP($D2229,rng_ND,5,0)="Nein",VLOOKUP($D2229,rng_ND,2,FALSE),MIN(VLOOKUP($D2229,rng_ND,2,FALSE),A_Stammdaten!$B$19-D_SAV!$E2229+1))),"k.A.")</f>
        <v>k.A.</v>
      </c>
      <c r="X2229" s="343" t="str">
        <f t="shared" si="605"/>
        <v>k.A.</v>
      </c>
      <c r="Y2229" s="62"/>
      <c r="Z2229" s="48">
        <f t="shared" si="606"/>
        <v>0</v>
      </c>
      <c r="AA2229" s="457"/>
      <c r="AB2229" s="55">
        <f t="shared" si="598"/>
        <v>0</v>
      </c>
      <c r="AC2229" s="55">
        <f>IF(A_Stammdaten!$B$25="ja",D_SAV!AA2229,D_SAV!AB2229)</f>
        <v>0</v>
      </c>
      <c r="AD2229" s="478">
        <f>IF(AC2229=0,0,IF(U2229-(con_EOGJahr-D_SAV!E2229)&lt;=0,AC2229,AC2229/V2229))</f>
        <v>0</v>
      </c>
      <c r="AE2229" s="478">
        <f>IFERROR(IF(AND(VLOOKUP(D2229,rng_ND,5,FALSE)="Ja",D_SAV!T2229="degressiv"),D_SAV!AC2229*Y2229/100,0),0)</f>
        <v>0</v>
      </c>
      <c r="AF2229" s="55">
        <f>IFERROR(IF(VLOOKUP(D2229,rng_ND,5,FALSE)="Ja",MAX(D_SAV!AD2229:AE2229),D_SAV!AD2229),0)</f>
        <v>0</v>
      </c>
      <c r="AG2229" s="55">
        <f t="shared" si="599"/>
        <v>0</v>
      </c>
      <c r="AH2229" s="55">
        <f t="shared" si="600"/>
        <v>0</v>
      </c>
      <c r="AI2229" s="55">
        <f t="shared" si="601"/>
        <v>0</v>
      </c>
      <c r="AJ2229" s="55">
        <f t="shared" si="602"/>
        <v>0</v>
      </c>
      <c r="AK2229" s="55">
        <f t="shared" si="593"/>
        <v>0</v>
      </c>
      <c r="AL2229" s="55">
        <f t="shared" si="594"/>
        <v>0</v>
      </c>
      <c r="AM2229" s="55">
        <f t="shared" si="595"/>
        <v>0</v>
      </c>
    </row>
    <row r="2230" spans="1:39" x14ac:dyDescent="0.25">
      <c r="A2230" s="47">
        <v>2226</v>
      </c>
      <c r="B2230" s="358" t="str">
        <f>IF(AND(E2230&lt;&gt;0,D2230&lt;&gt;0,F2230&lt;&gt;0),IF(C2230&lt;&gt;0,CONCATENATE(C2230,"-AGr",VLOOKUP(D2230,Listen!$A$2:$G$45,7,FALSE),"-",E2230,"-",F2230,),CONCATENATE("AGr",VLOOKUP(D2230,Listen!$A$2:$G$45,7,FALSE),"-",E2230,"-",F2230)),"keine vollständige ID")</f>
        <v>keine vollständige ID</v>
      </c>
      <c r="C2230" s="359">
        <f>'[2]III_SAV-Details_NB'!B2236</f>
        <v>0</v>
      </c>
      <c r="D2230" s="359">
        <f>'[2]III_SAV-Details_NB'!C2236</f>
        <v>0</v>
      </c>
      <c r="E2230" s="359">
        <f>'[2]III_SAV-Details_NB'!D2236</f>
        <v>0</v>
      </c>
      <c r="F2230" s="490"/>
      <c r="G2230" s="281">
        <f>'[2]III_SAV-Details_NB'!X2236</f>
        <v>0</v>
      </c>
      <c r="H2230" s="281">
        <f t="shared" si="596"/>
        <v>0</v>
      </c>
      <c r="I2230" s="281">
        <f>IF(con_EOGJahr=2025,'[2]III_SAV-Details_NB'!AA2236,IF(con_EOGJahr=2026,'[2]III_SAV-Details_NB'!AB2236,'[2]III_SAV-Details_NB'!AC2236))</f>
        <v>0</v>
      </c>
      <c r="J2230" s="282"/>
      <c r="K2230" s="282"/>
      <c r="L2230" s="282"/>
      <c r="M2230" s="282"/>
      <c r="N2230" s="282"/>
      <c r="O2230" s="282"/>
      <c r="P2230" s="52">
        <f t="shared" si="597"/>
        <v>0</v>
      </c>
      <c r="Q2230" s="60"/>
      <c r="R2230" s="53">
        <f t="shared" si="603"/>
        <v>0</v>
      </c>
      <c r="S2230" s="59"/>
      <c r="T2230" s="61"/>
      <c r="U2230" s="342" t="str">
        <f t="shared" si="607"/>
        <v>k.A.</v>
      </c>
      <c r="V2230" s="343" t="str">
        <f t="shared" si="604"/>
        <v>k.A.</v>
      </c>
      <c r="W2230" s="343" t="str">
        <f>IFERROR(IF(OR($D2230="",$E2230=0,con_Ende=0),"k.A.",IF(VLOOKUP($D2230,rng_ND,5,0)="Nein",VLOOKUP($D2230,rng_ND,2,FALSE),MIN(VLOOKUP($D2230,rng_ND,2,FALSE),A_Stammdaten!$B$19-D_SAV!$E2230+1))),"k.A.")</f>
        <v>k.A.</v>
      </c>
      <c r="X2230" s="343" t="str">
        <f t="shared" si="605"/>
        <v>k.A.</v>
      </c>
      <c r="Y2230" s="62"/>
      <c r="Z2230" s="48">
        <f t="shared" si="606"/>
        <v>0</v>
      </c>
      <c r="AA2230" s="457"/>
      <c r="AB2230" s="55">
        <f t="shared" si="598"/>
        <v>0</v>
      </c>
      <c r="AC2230" s="55">
        <f>IF(A_Stammdaten!$B$25="ja",D_SAV!AA2230,D_SAV!AB2230)</f>
        <v>0</v>
      </c>
      <c r="AD2230" s="478">
        <f>IF(AC2230=0,0,IF(U2230-(con_EOGJahr-D_SAV!E2230)&lt;=0,AC2230,AC2230/V2230))</f>
        <v>0</v>
      </c>
      <c r="AE2230" s="478">
        <f>IFERROR(IF(AND(VLOOKUP(D2230,rng_ND,5,FALSE)="Ja",D_SAV!T2230="degressiv"),D_SAV!AC2230*Y2230/100,0),0)</f>
        <v>0</v>
      </c>
      <c r="AF2230" s="55">
        <f>IFERROR(IF(VLOOKUP(D2230,rng_ND,5,FALSE)="Ja",MAX(D_SAV!AD2230:AE2230),D_SAV!AD2230),0)</f>
        <v>0</v>
      </c>
      <c r="AG2230" s="55">
        <f t="shared" si="599"/>
        <v>0</v>
      </c>
      <c r="AH2230" s="55">
        <f t="shared" si="600"/>
        <v>0</v>
      </c>
      <c r="AI2230" s="55">
        <f t="shared" si="601"/>
        <v>0</v>
      </c>
      <c r="AJ2230" s="55">
        <f t="shared" si="602"/>
        <v>0</v>
      </c>
      <c r="AK2230" s="55">
        <f t="shared" si="593"/>
        <v>0</v>
      </c>
      <c r="AL2230" s="55">
        <f t="shared" si="594"/>
        <v>0</v>
      </c>
      <c r="AM2230" s="55">
        <f t="shared" si="595"/>
        <v>0</v>
      </c>
    </row>
    <row r="2231" spans="1:39" x14ac:dyDescent="0.25">
      <c r="A2231" s="47">
        <v>2227</v>
      </c>
      <c r="B2231" s="358" t="str">
        <f>IF(AND(E2231&lt;&gt;0,D2231&lt;&gt;0,F2231&lt;&gt;0),IF(C2231&lt;&gt;0,CONCATENATE(C2231,"-AGr",VLOOKUP(D2231,Listen!$A$2:$G$45,7,FALSE),"-",E2231,"-",F2231,),CONCATENATE("AGr",VLOOKUP(D2231,Listen!$A$2:$G$45,7,FALSE),"-",E2231,"-",F2231)),"keine vollständige ID")</f>
        <v>keine vollständige ID</v>
      </c>
      <c r="C2231" s="359">
        <f>'[2]III_SAV-Details_NB'!B2237</f>
        <v>0</v>
      </c>
      <c r="D2231" s="359">
        <f>'[2]III_SAV-Details_NB'!C2237</f>
        <v>0</v>
      </c>
      <c r="E2231" s="359">
        <f>'[2]III_SAV-Details_NB'!D2237</f>
        <v>0</v>
      </c>
      <c r="F2231" s="490"/>
      <c r="G2231" s="281">
        <f>'[2]III_SAV-Details_NB'!X2237</f>
        <v>0</v>
      </c>
      <c r="H2231" s="281">
        <f t="shared" si="596"/>
        <v>0</v>
      </c>
      <c r="I2231" s="281">
        <f>IF(con_EOGJahr=2025,'[2]III_SAV-Details_NB'!AA2237,IF(con_EOGJahr=2026,'[2]III_SAV-Details_NB'!AB2237,'[2]III_SAV-Details_NB'!AC2237))</f>
        <v>0</v>
      </c>
      <c r="J2231" s="282"/>
      <c r="K2231" s="282"/>
      <c r="L2231" s="282"/>
      <c r="M2231" s="282"/>
      <c r="N2231" s="282"/>
      <c r="O2231" s="282"/>
      <c r="P2231" s="52">
        <f t="shared" si="597"/>
        <v>0</v>
      </c>
      <c r="Q2231" s="60"/>
      <c r="R2231" s="53">
        <f t="shared" si="603"/>
        <v>0</v>
      </c>
      <c r="S2231" s="59"/>
      <c r="T2231" s="61"/>
      <c r="U2231" s="342" t="str">
        <f t="shared" si="607"/>
        <v>k.A.</v>
      </c>
      <c r="V2231" s="343" t="str">
        <f t="shared" si="604"/>
        <v>k.A.</v>
      </c>
      <c r="W2231" s="343" t="str">
        <f>IFERROR(IF(OR($D2231="",$E2231=0,con_Ende=0),"k.A.",IF(VLOOKUP($D2231,rng_ND,5,0)="Nein",VLOOKUP($D2231,rng_ND,2,FALSE),MIN(VLOOKUP($D2231,rng_ND,2,FALSE),A_Stammdaten!$B$19-D_SAV!$E2231+1))),"k.A.")</f>
        <v>k.A.</v>
      </c>
      <c r="X2231" s="343" t="str">
        <f t="shared" si="605"/>
        <v>k.A.</v>
      </c>
      <c r="Y2231" s="62"/>
      <c r="Z2231" s="48">
        <f t="shared" si="606"/>
        <v>0</v>
      </c>
      <c r="AA2231" s="457"/>
      <c r="AB2231" s="55">
        <f t="shared" si="598"/>
        <v>0</v>
      </c>
      <c r="AC2231" s="55">
        <f>IF(A_Stammdaten!$B$25="ja",D_SAV!AA2231,D_SAV!AB2231)</f>
        <v>0</v>
      </c>
      <c r="AD2231" s="478">
        <f>IF(AC2231=0,0,IF(U2231-(con_EOGJahr-D_SAV!E2231)&lt;=0,AC2231,AC2231/V2231))</f>
        <v>0</v>
      </c>
      <c r="AE2231" s="478">
        <f>IFERROR(IF(AND(VLOOKUP(D2231,rng_ND,5,FALSE)="Ja",D_SAV!T2231="degressiv"),D_SAV!AC2231*Y2231/100,0),0)</f>
        <v>0</v>
      </c>
      <c r="AF2231" s="55">
        <f>IFERROR(IF(VLOOKUP(D2231,rng_ND,5,FALSE)="Ja",MAX(D_SAV!AD2231:AE2231),D_SAV!AD2231),0)</f>
        <v>0</v>
      </c>
      <c r="AG2231" s="55">
        <f t="shared" si="599"/>
        <v>0</v>
      </c>
      <c r="AH2231" s="55">
        <f t="shared" si="600"/>
        <v>0</v>
      </c>
      <c r="AI2231" s="55">
        <f t="shared" si="601"/>
        <v>0</v>
      </c>
      <c r="AJ2231" s="55">
        <f t="shared" si="602"/>
        <v>0</v>
      </c>
      <c r="AK2231" s="55">
        <f t="shared" si="593"/>
        <v>0</v>
      </c>
      <c r="AL2231" s="55">
        <f t="shared" si="594"/>
        <v>0</v>
      </c>
      <c r="AM2231" s="55">
        <f t="shared" si="595"/>
        <v>0</v>
      </c>
    </row>
    <row r="2232" spans="1:39" x14ac:dyDescent="0.25">
      <c r="A2232" s="47">
        <v>2228</v>
      </c>
      <c r="B2232" s="358" t="str">
        <f>IF(AND(E2232&lt;&gt;0,D2232&lt;&gt;0,F2232&lt;&gt;0),IF(C2232&lt;&gt;0,CONCATENATE(C2232,"-AGr",VLOOKUP(D2232,Listen!$A$2:$G$45,7,FALSE),"-",E2232,"-",F2232,),CONCATENATE("AGr",VLOOKUP(D2232,Listen!$A$2:$G$45,7,FALSE),"-",E2232,"-",F2232)),"keine vollständige ID")</f>
        <v>keine vollständige ID</v>
      </c>
      <c r="C2232" s="359">
        <f>'[2]III_SAV-Details_NB'!B2238</f>
        <v>0</v>
      </c>
      <c r="D2232" s="359">
        <f>'[2]III_SAV-Details_NB'!C2238</f>
        <v>0</v>
      </c>
      <c r="E2232" s="359">
        <f>'[2]III_SAV-Details_NB'!D2238</f>
        <v>0</v>
      </c>
      <c r="F2232" s="490"/>
      <c r="G2232" s="281">
        <f>'[2]III_SAV-Details_NB'!X2238</f>
        <v>0</v>
      </c>
      <c r="H2232" s="281">
        <f t="shared" si="596"/>
        <v>0</v>
      </c>
      <c r="I2232" s="281">
        <f>IF(con_EOGJahr=2025,'[2]III_SAV-Details_NB'!AA2238,IF(con_EOGJahr=2026,'[2]III_SAV-Details_NB'!AB2238,'[2]III_SAV-Details_NB'!AC2238))</f>
        <v>0</v>
      </c>
      <c r="J2232" s="282"/>
      <c r="K2232" s="282"/>
      <c r="L2232" s="282"/>
      <c r="M2232" s="282"/>
      <c r="N2232" s="282"/>
      <c r="O2232" s="282"/>
      <c r="P2232" s="52">
        <f t="shared" si="597"/>
        <v>0</v>
      </c>
      <c r="Q2232" s="60"/>
      <c r="R2232" s="53">
        <f t="shared" si="603"/>
        <v>0</v>
      </c>
      <c r="S2232" s="59"/>
      <c r="T2232" s="61"/>
      <c r="U2232" s="342" t="str">
        <f t="shared" si="607"/>
        <v>k.A.</v>
      </c>
      <c r="V2232" s="343" t="str">
        <f t="shared" si="604"/>
        <v>k.A.</v>
      </c>
      <c r="W2232" s="343" t="str">
        <f>IFERROR(IF(OR($D2232="",$E2232=0,con_Ende=0),"k.A.",IF(VLOOKUP($D2232,rng_ND,5,0)="Nein",VLOOKUP($D2232,rng_ND,2,FALSE),MIN(VLOOKUP($D2232,rng_ND,2,FALSE),A_Stammdaten!$B$19-D_SAV!$E2232+1))),"k.A.")</f>
        <v>k.A.</v>
      </c>
      <c r="X2232" s="343" t="str">
        <f t="shared" si="605"/>
        <v>k.A.</v>
      </c>
      <c r="Y2232" s="62"/>
      <c r="Z2232" s="48">
        <f t="shared" si="606"/>
        <v>0</v>
      </c>
      <c r="AA2232" s="457"/>
      <c r="AB2232" s="55">
        <f t="shared" si="598"/>
        <v>0</v>
      </c>
      <c r="AC2232" s="55">
        <f>IF(A_Stammdaten!$B$25="ja",D_SAV!AA2232,D_SAV!AB2232)</f>
        <v>0</v>
      </c>
      <c r="AD2232" s="478">
        <f>IF(AC2232=0,0,IF(U2232-(con_EOGJahr-D_SAV!E2232)&lt;=0,AC2232,AC2232/V2232))</f>
        <v>0</v>
      </c>
      <c r="AE2232" s="478">
        <f>IFERROR(IF(AND(VLOOKUP(D2232,rng_ND,5,FALSE)="Ja",D_SAV!T2232="degressiv"),D_SAV!AC2232*Y2232/100,0),0)</f>
        <v>0</v>
      </c>
      <c r="AF2232" s="55">
        <f>IFERROR(IF(VLOOKUP(D2232,rng_ND,5,FALSE)="Ja",MAX(D_SAV!AD2232:AE2232),D_SAV!AD2232),0)</f>
        <v>0</v>
      </c>
      <c r="AG2232" s="55">
        <f t="shared" si="599"/>
        <v>0</v>
      </c>
      <c r="AH2232" s="55">
        <f t="shared" si="600"/>
        <v>0</v>
      </c>
      <c r="AI2232" s="55">
        <f t="shared" si="601"/>
        <v>0</v>
      </c>
      <c r="AJ2232" s="55">
        <f t="shared" si="602"/>
        <v>0</v>
      </c>
      <c r="AK2232" s="55">
        <f t="shared" si="593"/>
        <v>0</v>
      </c>
      <c r="AL2232" s="55">
        <f t="shared" si="594"/>
        <v>0</v>
      </c>
      <c r="AM2232" s="55">
        <f t="shared" si="595"/>
        <v>0</v>
      </c>
    </row>
    <row r="2233" spans="1:39" x14ac:dyDescent="0.25">
      <c r="A2233" s="47">
        <v>2229</v>
      </c>
      <c r="B2233" s="358" t="str">
        <f>IF(AND(E2233&lt;&gt;0,D2233&lt;&gt;0,F2233&lt;&gt;0),IF(C2233&lt;&gt;0,CONCATENATE(C2233,"-AGr",VLOOKUP(D2233,Listen!$A$2:$G$45,7,FALSE),"-",E2233,"-",F2233,),CONCATENATE("AGr",VLOOKUP(D2233,Listen!$A$2:$G$45,7,FALSE),"-",E2233,"-",F2233)),"keine vollständige ID")</f>
        <v>keine vollständige ID</v>
      </c>
      <c r="C2233" s="359">
        <f>'[2]III_SAV-Details_NB'!B2239</f>
        <v>0</v>
      </c>
      <c r="D2233" s="359">
        <f>'[2]III_SAV-Details_NB'!C2239</f>
        <v>0</v>
      </c>
      <c r="E2233" s="359">
        <f>'[2]III_SAV-Details_NB'!D2239</f>
        <v>0</v>
      </c>
      <c r="F2233" s="490"/>
      <c r="G2233" s="281">
        <f>'[2]III_SAV-Details_NB'!X2239</f>
        <v>0</v>
      </c>
      <c r="H2233" s="281">
        <f t="shared" si="596"/>
        <v>0</v>
      </c>
      <c r="I2233" s="281">
        <f>IF(con_EOGJahr=2025,'[2]III_SAV-Details_NB'!AA2239,IF(con_EOGJahr=2026,'[2]III_SAV-Details_NB'!AB2239,'[2]III_SAV-Details_NB'!AC2239))</f>
        <v>0</v>
      </c>
      <c r="J2233" s="282"/>
      <c r="K2233" s="282"/>
      <c r="L2233" s="282"/>
      <c r="M2233" s="282"/>
      <c r="N2233" s="282"/>
      <c r="O2233" s="282"/>
      <c r="P2233" s="52">
        <f t="shared" si="597"/>
        <v>0</v>
      </c>
      <c r="Q2233" s="60"/>
      <c r="R2233" s="53">
        <f t="shared" si="603"/>
        <v>0</v>
      </c>
      <c r="S2233" s="59"/>
      <c r="T2233" s="61"/>
      <c r="U2233" s="342" t="str">
        <f t="shared" si="607"/>
        <v>k.A.</v>
      </c>
      <c r="V2233" s="343" t="str">
        <f t="shared" si="604"/>
        <v>k.A.</v>
      </c>
      <c r="W2233" s="343" t="str">
        <f>IFERROR(IF(OR($D2233="",$E2233=0,con_Ende=0),"k.A.",IF(VLOOKUP($D2233,rng_ND,5,0)="Nein",VLOOKUP($D2233,rng_ND,2,FALSE),MIN(VLOOKUP($D2233,rng_ND,2,FALSE),A_Stammdaten!$B$19-D_SAV!$E2233+1))),"k.A.")</f>
        <v>k.A.</v>
      </c>
      <c r="X2233" s="343" t="str">
        <f t="shared" si="605"/>
        <v>k.A.</v>
      </c>
      <c r="Y2233" s="62"/>
      <c r="Z2233" s="48">
        <f t="shared" si="606"/>
        <v>0</v>
      </c>
      <c r="AA2233" s="457"/>
      <c r="AB2233" s="55">
        <f t="shared" si="598"/>
        <v>0</v>
      </c>
      <c r="AC2233" s="55">
        <f>IF(A_Stammdaten!$B$25="ja",D_SAV!AA2233,D_SAV!AB2233)</f>
        <v>0</v>
      </c>
      <c r="AD2233" s="478">
        <f>IF(AC2233=0,0,IF(U2233-(con_EOGJahr-D_SAV!E2233)&lt;=0,AC2233,AC2233/V2233))</f>
        <v>0</v>
      </c>
      <c r="AE2233" s="478">
        <f>IFERROR(IF(AND(VLOOKUP(D2233,rng_ND,5,FALSE)="Ja",D_SAV!T2233="degressiv"),D_SAV!AC2233*Y2233/100,0),0)</f>
        <v>0</v>
      </c>
      <c r="AF2233" s="55">
        <f>IFERROR(IF(VLOOKUP(D2233,rng_ND,5,FALSE)="Ja",MAX(D_SAV!AD2233:AE2233),D_SAV!AD2233),0)</f>
        <v>0</v>
      </c>
      <c r="AG2233" s="55">
        <f t="shared" si="599"/>
        <v>0</v>
      </c>
      <c r="AH2233" s="55">
        <f t="shared" si="600"/>
        <v>0</v>
      </c>
      <c r="AI2233" s="55">
        <f t="shared" si="601"/>
        <v>0</v>
      </c>
      <c r="AJ2233" s="55">
        <f t="shared" si="602"/>
        <v>0</v>
      </c>
      <c r="AK2233" s="55">
        <f t="shared" si="593"/>
        <v>0</v>
      </c>
      <c r="AL2233" s="55">
        <f t="shared" si="594"/>
        <v>0</v>
      </c>
      <c r="AM2233" s="55">
        <f t="shared" si="595"/>
        <v>0</v>
      </c>
    </row>
    <row r="2234" spans="1:39" x14ac:dyDescent="0.25">
      <c r="A2234" s="47">
        <v>2230</v>
      </c>
      <c r="B2234" s="358" t="str">
        <f>IF(AND(E2234&lt;&gt;0,D2234&lt;&gt;0,F2234&lt;&gt;0),IF(C2234&lt;&gt;0,CONCATENATE(C2234,"-AGr",VLOOKUP(D2234,Listen!$A$2:$G$45,7,FALSE),"-",E2234,"-",F2234,),CONCATENATE("AGr",VLOOKUP(D2234,Listen!$A$2:$G$45,7,FALSE),"-",E2234,"-",F2234)),"keine vollständige ID")</f>
        <v>keine vollständige ID</v>
      </c>
      <c r="C2234" s="359">
        <f>'[2]III_SAV-Details_NB'!B2240</f>
        <v>0</v>
      </c>
      <c r="D2234" s="359">
        <f>'[2]III_SAV-Details_NB'!C2240</f>
        <v>0</v>
      </c>
      <c r="E2234" s="359">
        <f>'[2]III_SAV-Details_NB'!D2240</f>
        <v>0</v>
      </c>
      <c r="F2234" s="490"/>
      <c r="G2234" s="281">
        <f>'[2]III_SAV-Details_NB'!X2240</f>
        <v>0</v>
      </c>
      <c r="H2234" s="281">
        <f t="shared" si="596"/>
        <v>0</v>
      </c>
      <c r="I2234" s="281">
        <f>IF(con_EOGJahr=2025,'[2]III_SAV-Details_NB'!AA2240,IF(con_EOGJahr=2026,'[2]III_SAV-Details_NB'!AB2240,'[2]III_SAV-Details_NB'!AC2240))</f>
        <v>0</v>
      </c>
      <c r="J2234" s="282"/>
      <c r="K2234" s="282"/>
      <c r="L2234" s="282"/>
      <c r="M2234" s="282"/>
      <c r="N2234" s="282"/>
      <c r="O2234" s="282"/>
      <c r="P2234" s="52">
        <f t="shared" si="597"/>
        <v>0</v>
      </c>
      <c r="Q2234" s="60"/>
      <c r="R2234" s="53">
        <f t="shared" si="603"/>
        <v>0</v>
      </c>
      <c r="S2234" s="59"/>
      <c r="T2234" s="61"/>
      <c r="U2234" s="342" t="str">
        <f t="shared" si="607"/>
        <v>k.A.</v>
      </c>
      <c r="V2234" s="343" t="str">
        <f t="shared" si="604"/>
        <v>k.A.</v>
      </c>
      <c r="W2234" s="343" t="str">
        <f>IFERROR(IF(OR($D2234="",$E2234=0,con_Ende=0),"k.A.",IF(VLOOKUP($D2234,rng_ND,5,0)="Nein",VLOOKUP($D2234,rng_ND,2,FALSE),MIN(VLOOKUP($D2234,rng_ND,2,FALSE),A_Stammdaten!$B$19-D_SAV!$E2234+1))),"k.A.")</f>
        <v>k.A.</v>
      </c>
      <c r="X2234" s="343" t="str">
        <f t="shared" si="605"/>
        <v>k.A.</v>
      </c>
      <c r="Y2234" s="62"/>
      <c r="Z2234" s="48">
        <f t="shared" si="606"/>
        <v>0</v>
      </c>
      <c r="AA2234" s="457"/>
      <c r="AB2234" s="55">
        <f t="shared" si="598"/>
        <v>0</v>
      </c>
      <c r="AC2234" s="55">
        <f>IF(A_Stammdaten!$B$25="ja",D_SAV!AA2234,D_SAV!AB2234)</f>
        <v>0</v>
      </c>
      <c r="AD2234" s="478">
        <f>IF(AC2234=0,0,IF(U2234-(con_EOGJahr-D_SAV!E2234)&lt;=0,AC2234,AC2234/V2234))</f>
        <v>0</v>
      </c>
      <c r="AE2234" s="478">
        <f>IFERROR(IF(AND(VLOOKUP(D2234,rng_ND,5,FALSE)="Ja",D_SAV!T2234="degressiv"),D_SAV!AC2234*Y2234/100,0),0)</f>
        <v>0</v>
      </c>
      <c r="AF2234" s="55">
        <f>IFERROR(IF(VLOOKUP(D2234,rng_ND,5,FALSE)="Ja",MAX(D_SAV!AD2234:AE2234),D_SAV!AD2234),0)</f>
        <v>0</v>
      </c>
      <c r="AG2234" s="55">
        <f t="shared" si="599"/>
        <v>0</v>
      </c>
      <c r="AH2234" s="55">
        <f t="shared" si="600"/>
        <v>0</v>
      </c>
      <c r="AI2234" s="55">
        <f t="shared" si="601"/>
        <v>0</v>
      </c>
      <c r="AJ2234" s="55">
        <f t="shared" si="602"/>
        <v>0</v>
      </c>
      <c r="AK2234" s="55">
        <f t="shared" si="593"/>
        <v>0</v>
      </c>
      <c r="AL2234" s="55">
        <f t="shared" si="594"/>
        <v>0</v>
      </c>
      <c r="AM2234" s="55">
        <f t="shared" si="595"/>
        <v>0</v>
      </c>
    </row>
    <row r="2235" spans="1:39" x14ac:dyDescent="0.25">
      <c r="A2235" s="47">
        <v>2231</v>
      </c>
      <c r="B2235" s="358" t="str">
        <f>IF(AND(E2235&lt;&gt;0,D2235&lt;&gt;0,F2235&lt;&gt;0),IF(C2235&lt;&gt;0,CONCATENATE(C2235,"-AGr",VLOOKUP(D2235,Listen!$A$2:$G$45,7,FALSE),"-",E2235,"-",F2235,),CONCATENATE("AGr",VLOOKUP(D2235,Listen!$A$2:$G$45,7,FALSE),"-",E2235,"-",F2235)),"keine vollständige ID")</f>
        <v>keine vollständige ID</v>
      </c>
      <c r="C2235" s="359">
        <f>'[2]III_SAV-Details_NB'!B2241</f>
        <v>0</v>
      </c>
      <c r="D2235" s="359">
        <f>'[2]III_SAV-Details_NB'!C2241</f>
        <v>0</v>
      </c>
      <c r="E2235" s="359">
        <f>'[2]III_SAV-Details_NB'!D2241</f>
        <v>0</v>
      </c>
      <c r="F2235" s="490"/>
      <c r="G2235" s="281">
        <f>'[2]III_SAV-Details_NB'!X2241</f>
        <v>0</v>
      </c>
      <c r="H2235" s="281">
        <f t="shared" si="596"/>
        <v>0</v>
      </c>
      <c r="I2235" s="281">
        <f>IF(con_EOGJahr=2025,'[2]III_SAV-Details_NB'!AA2241,IF(con_EOGJahr=2026,'[2]III_SAV-Details_NB'!AB2241,'[2]III_SAV-Details_NB'!AC2241))</f>
        <v>0</v>
      </c>
      <c r="J2235" s="282"/>
      <c r="K2235" s="282"/>
      <c r="L2235" s="282"/>
      <c r="M2235" s="282"/>
      <c r="N2235" s="282"/>
      <c r="O2235" s="282"/>
      <c r="P2235" s="52">
        <f t="shared" si="597"/>
        <v>0</v>
      </c>
      <c r="Q2235" s="60"/>
      <c r="R2235" s="53">
        <f t="shared" si="603"/>
        <v>0</v>
      </c>
      <c r="S2235" s="59"/>
      <c r="T2235" s="61"/>
      <c r="U2235" s="342" t="str">
        <f t="shared" si="607"/>
        <v>k.A.</v>
      </c>
      <c r="V2235" s="343" t="str">
        <f t="shared" si="604"/>
        <v>k.A.</v>
      </c>
      <c r="W2235" s="343" t="str">
        <f>IFERROR(IF(OR($D2235="",$E2235=0,con_Ende=0),"k.A.",IF(VLOOKUP($D2235,rng_ND,5,0)="Nein",VLOOKUP($D2235,rng_ND,2,FALSE),MIN(VLOOKUP($D2235,rng_ND,2,FALSE),A_Stammdaten!$B$19-D_SAV!$E2235+1))),"k.A.")</f>
        <v>k.A.</v>
      </c>
      <c r="X2235" s="343" t="str">
        <f t="shared" si="605"/>
        <v>k.A.</v>
      </c>
      <c r="Y2235" s="62"/>
      <c r="Z2235" s="48">
        <f t="shared" si="606"/>
        <v>0</v>
      </c>
      <c r="AA2235" s="457"/>
      <c r="AB2235" s="55">
        <f t="shared" si="598"/>
        <v>0</v>
      </c>
      <c r="AC2235" s="55">
        <f>IF(A_Stammdaten!$B$25="ja",D_SAV!AA2235,D_SAV!AB2235)</f>
        <v>0</v>
      </c>
      <c r="AD2235" s="478">
        <f>IF(AC2235=0,0,IF(U2235-(con_EOGJahr-D_SAV!E2235)&lt;=0,AC2235,AC2235/V2235))</f>
        <v>0</v>
      </c>
      <c r="AE2235" s="478">
        <f>IFERROR(IF(AND(VLOOKUP(D2235,rng_ND,5,FALSE)="Ja",D_SAV!T2235="degressiv"),D_SAV!AC2235*Y2235/100,0),0)</f>
        <v>0</v>
      </c>
      <c r="AF2235" s="55">
        <f>IFERROR(IF(VLOOKUP(D2235,rng_ND,5,FALSE)="Ja",MAX(D_SAV!AD2235:AE2235),D_SAV!AD2235),0)</f>
        <v>0</v>
      </c>
      <c r="AG2235" s="55">
        <f t="shared" si="599"/>
        <v>0</v>
      </c>
      <c r="AH2235" s="55">
        <f t="shared" si="600"/>
        <v>0</v>
      </c>
      <c r="AI2235" s="55">
        <f t="shared" si="601"/>
        <v>0</v>
      </c>
      <c r="AJ2235" s="55">
        <f t="shared" si="602"/>
        <v>0</v>
      </c>
      <c r="AK2235" s="55">
        <f t="shared" si="593"/>
        <v>0</v>
      </c>
      <c r="AL2235" s="55">
        <f t="shared" si="594"/>
        <v>0</v>
      </c>
      <c r="AM2235" s="55">
        <f t="shared" si="595"/>
        <v>0</v>
      </c>
    </row>
    <row r="2236" spans="1:39" x14ac:dyDescent="0.25">
      <c r="A2236" s="47">
        <v>2232</v>
      </c>
      <c r="B2236" s="358" t="str">
        <f>IF(AND(E2236&lt;&gt;0,D2236&lt;&gt;0,F2236&lt;&gt;0),IF(C2236&lt;&gt;0,CONCATENATE(C2236,"-AGr",VLOOKUP(D2236,Listen!$A$2:$G$45,7,FALSE),"-",E2236,"-",F2236,),CONCATENATE("AGr",VLOOKUP(D2236,Listen!$A$2:$G$45,7,FALSE),"-",E2236,"-",F2236)),"keine vollständige ID")</f>
        <v>keine vollständige ID</v>
      </c>
      <c r="C2236" s="359">
        <f>'[2]III_SAV-Details_NB'!B2242</f>
        <v>0</v>
      </c>
      <c r="D2236" s="359">
        <f>'[2]III_SAV-Details_NB'!C2242</f>
        <v>0</v>
      </c>
      <c r="E2236" s="359">
        <f>'[2]III_SAV-Details_NB'!D2242</f>
        <v>0</v>
      </c>
      <c r="F2236" s="490"/>
      <c r="G2236" s="281">
        <f>'[2]III_SAV-Details_NB'!X2242</f>
        <v>0</v>
      </c>
      <c r="H2236" s="281">
        <f t="shared" si="596"/>
        <v>0</v>
      </c>
      <c r="I2236" s="281">
        <f>IF(con_EOGJahr=2025,'[2]III_SAV-Details_NB'!AA2242,IF(con_EOGJahr=2026,'[2]III_SAV-Details_NB'!AB2242,'[2]III_SAV-Details_NB'!AC2242))</f>
        <v>0</v>
      </c>
      <c r="J2236" s="282"/>
      <c r="K2236" s="282"/>
      <c r="L2236" s="282"/>
      <c r="M2236" s="282"/>
      <c r="N2236" s="282"/>
      <c r="O2236" s="282"/>
      <c r="P2236" s="52">
        <f t="shared" si="597"/>
        <v>0</v>
      </c>
      <c r="Q2236" s="60"/>
      <c r="R2236" s="53">
        <f t="shared" si="603"/>
        <v>0</v>
      </c>
      <c r="S2236" s="59"/>
      <c r="T2236" s="61"/>
      <c r="U2236" s="342" t="str">
        <f t="shared" si="607"/>
        <v>k.A.</v>
      </c>
      <c r="V2236" s="343" t="str">
        <f t="shared" si="604"/>
        <v>k.A.</v>
      </c>
      <c r="W2236" s="343" t="str">
        <f>IFERROR(IF(OR($D2236="",$E2236=0,con_Ende=0),"k.A.",IF(VLOOKUP($D2236,rng_ND,5,0)="Nein",VLOOKUP($D2236,rng_ND,2,FALSE),MIN(VLOOKUP($D2236,rng_ND,2,FALSE),A_Stammdaten!$B$19-D_SAV!$E2236+1))),"k.A.")</f>
        <v>k.A.</v>
      </c>
      <c r="X2236" s="343" t="str">
        <f t="shared" si="605"/>
        <v>k.A.</v>
      </c>
      <c r="Y2236" s="62"/>
      <c r="Z2236" s="48">
        <f t="shared" si="606"/>
        <v>0</v>
      </c>
      <c r="AA2236" s="457"/>
      <c r="AB2236" s="55">
        <f t="shared" si="598"/>
        <v>0</v>
      </c>
      <c r="AC2236" s="55">
        <f>IF(A_Stammdaten!$B$25="ja",D_SAV!AA2236,D_SAV!AB2236)</f>
        <v>0</v>
      </c>
      <c r="AD2236" s="478">
        <f>IF(AC2236=0,0,IF(U2236-(con_EOGJahr-D_SAV!E2236)&lt;=0,AC2236,AC2236/V2236))</f>
        <v>0</v>
      </c>
      <c r="AE2236" s="478">
        <f>IFERROR(IF(AND(VLOOKUP(D2236,rng_ND,5,FALSE)="Ja",D_SAV!T2236="degressiv"),D_SAV!AC2236*Y2236/100,0),0)</f>
        <v>0</v>
      </c>
      <c r="AF2236" s="55">
        <f>IFERROR(IF(VLOOKUP(D2236,rng_ND,5,FALSE)="Ja",MAX(D_SAV!AD2236:AE2236),D_SAV!AD2236),0)</f>
        <v>0</v>
      </c>
      <c r="AG2236" s="55">
        <f t="shared" si="599"/>
        <v>0</v>
      </c>
      <c r="AH2236" s="55">
        <f t="shared" si="600"/>
        <v>0</v>
      </c>
      <c r="AI2236" s="55">
        <f t="shared" si="601"/>
        <v>0</v>
      </c>
      <c r="AJ2236" s="55">
        <f t="shared" si="602"/>
        <v>0</v>
      </c>
      <c r="AK2236" s="55">
        <f t="shared" si="593"/>
        <v>0</v>
      </c>
      <c r="AL2236" s="55">
        <f t="shared" si="594"/>
        <v>0</v>
      </c>
      <c r="AM2236" s="55">
        <f t="shared" si="595"/>
        <v>0</v>
      </c>
    </row>
    <row r="2237" spans="1:39" x14ac:dyDescent="0.25">
      <c r="A2237" s="47">
        <v>2233</v>
      </c>
      <c r="B2237" s="358" t="str">
        <f>IF(AND(E2237&lt;&gt;0,D2237&lt;&gt;0,F2237&lt;&gt;0),IF(C2237&lt;&gt;0,CONCATENATE(C2237,"-AGr",VLOOKUP(D2237,Listen!$A$2:$G$45,7,FALSE),"-",E2237,"-",F2237,),CONCATENATE("AGr",VLOOKUP(D2237,Listen!$A$2:$G$45,7,FALSE),"-",E2237,"-",F2237)),"keine vollständige ID")</f>
        <v>keine vollständige ID</v>
      </c>
      <c r="C2237" s="359">
        <f>'[2]III_SAV-Details_NB'!B2243</f>
        <v>0</v>
      </c>
      <c r="D2237" s="359">
        <f>'[2]III_SAV-Details_NB'!C2243</f>
        <v>0</v>
      </c>
      <c r="E2237" s="359">
        <f>'[2]III_SAV-Details_NB'!D2243</f>
        <v>0</v>
      </c>
      <c r="F2237" s="490"/>
      <c r="G2237" s="281">
        <f>'[2]III_SAV-Details_NB'!X2243</f>
        <v>0</v>
      </c>
      <c r="H2237" s="281">
        <f t="shared" si="596"/>
        <v>0</v>
      </c>
      <c r="I2237" s="281">
        <f>IF(con_EOGJahr=2025,'[2]III_SAV-Details_NB'!AA2243,IF(con_EOGJahr=2026,'[2]III_SAV-Details_NB'!AB2243,'[2]III_SAV-Details_NB'!AC2243))</f>
        <v>0</v>
      </c>
      <c r="J2237" s="282"/>
      <c r="K2237" s="282"/>
      <c r="L2237" s="282"/>
      <c r="M2237" s="282"/>
      <c r="N2237" s="282"/>
      <c r="O2237" s="282"/>
      <c r="P2237" s="52">
        <f t="shared" si="597"/>
        <v>0</v>
      </c>
      <c r="Q2237" s="60"/>
      <c r="R2237" s="53">
        <f t="shared" si="603"/>
        <v>0</v>
      </c>
      <c r="S2237" s="59"/>
      <c r="T2237" s="61"/>
      <c r="U2237" s="342" t="str">
        <f t="shared" si="607"/>
        <v>k.A.</v>
      </c>
      <c r="V2237" s="343" t="str">
        <f t="shared" si="604"/>
        <v>k.A.</v>
      </c>
      <c r="W2237" s="343" t="str">
        <f>IFERROR(IF(OR($D2237="",$E2237=0,con_Ende=0),"k.A.",IF(VLOOKUP($D2237,rng_ND,5,0)="Nein",VLOOKUP($D2237,rng_ND,2,FALSE),MIN(VLOOKUP($D2237,rng_ND,2,FALSE),A_Stammdaten!$B$19-D_SAV!$E2237+1))),"k.A.")</f>
        <v>k.A.</v>
      </c>
      <c r="X2237" s="343" t="str">
        <f t="shared" si="605"/>
        <v>k.A.</v>
      </c>
      <c r="Y2237" s="62"/>
      <c r="Z2237" s="48">
        <f t="shared" si="606"/>
        <v>0</v>
      </c>
      <c r="AA2237" s="457"/>
      <c r="AB2237" s="55">
        <f t="shared" si="598"/>
        <v>0</v>
      </c>
      <c r="AC2237" s="55">
        <f>IF(A_Stammdaten!$B$25="ja",D_SAV!AA2237,D_SAV!AB2237)</f>
        <v>0</v>
      </c>
      <c r="AD2237" s="478">
        <f>IF(AC2237=0,0,IF(U2237-(con_EOGJahr-D_SAV!E2237)&lt;=0,AC2237,AC2237/V2237))</f>
        <v>0</v>
      </c>
      <c r="AE2237" s="478">
        <f>IFERROR(IF(AND(VLOOKUP(D2237,rng_ND,5,FALSE)="Ja",D_SAV!T2237="degressiv"),D_SAV!AC2237*Y2237/100,0),0)</f>
        <v>0</v>
      </c>
      <c r="AF2237" s="55">
        <f>IFERROR(IF(VLOOKUP(D2237,rng_ND,5,FALSE)="Ja",MAX(D_SAV!AD2237:AE2237),D_SAV!AD2237),0)</f>
        <v>0</v>
      </c>
      <c r="AG2237" s="55">
        <f t="shared" si="599"/>
        <v>0</v>
      </c>
      <c r="AH2237" s="55">
        <f t="shared" si="600"/>
        <v>0</v>
      </c>
      <c r="AI2237" s="55">
        <f t="shared" si="601"/>
        <v>0</v>
      </c>
      <c r="AJ2237" s="55">
        <f t="shared" si="602"/>
        <v>0</v>
      </c>
      <c r="AK2237" s="55">
        <f t="shared" si="593"/>
        <v>0</v>
      </c>
      <c r="AL2237" s="55">
        <f t="shared" si="594"/>
        <v>0</v>
      </c>
      <c r="AM2237" s="55">
        <f t="shared" si="595"/>
        <v>0</v>
      </c>
    </row>
    <row r="2238" spans="1:39" x14ac:dyDescent="0.25">
      <c r="A2238" s="47">
        <v>2234</v>
      </c>
      <c r="B2238" s="358" t="str">
        <f>IF(AND(E2238&lt;&gt;0,D2238&lt;&gt;0,F2238&lt;&gt;0),IF(C2238&lt;&gt;0,CONCATENATE(C2238,"-AGr",VLOOKUP(D2238,Listen!$A$2:$G$45,7,FALSE),"-",E2238,"-",F2238,),CONCATENATE("AGr",VLOOKUP(D2238,Listen!$A$2:$G$45,7,FALSE),"-",E2238,"-",F2238)),"keine vollständige ID")</f>
        <v>keine vollständige ID</v>
      </c>
      <c r="C2238" s="359">
        <f>'[2]III_SAV-Details_NB'!B2244</f>
        <v>0</v>
      </c>
      <c r="D2238" s="359">
        <f>'[2]III_SAV-Details_NB'!C2244</f>
        <v>0</v>
      </c>
      <c r="E2238" s="359">
        <f>'[2]III_SAV-Details_NB'!D2244</f>
        <v>0</v>
      </c>
      <c r="F2238" s="490"/>
      <c r="G2238" s="281">
        <f>'[2]III_SAV-Details_NB'!X2244</f>
        <v>0</v>
      </c>
      <c r="H2238" s="281">
        <f t="shared" si="596"/>
        <v>0</v>
      </c>
      <c r="I2238" s="281">
        <f>IF(con_EOGJahr=2025,'[2]III_SAV-Details_NB'!AA2244,IF(con_EOGJahr=2026,'[2]III_SAV-Details_NB'!AB2244,'[2]III_SAV-Details_NB'!AC2244))</f>
        <v>0</v>
      </c>
      <c r="J2238" s="282"/>
      <c r="K2238" s="282"/>
      <c r="L2238" s="282"/>
      <c r="M2238" s="282"/>
      <c r="N2238" s="282"/>
      <c r="O2238" s="282"/>
      <c r="P2238" s="52">
        <f t="shared" si="597"/>
        <v>0</v>
      </c>
      <c r="Q2238" s="60"/>
      <c r="R2238" s="53">
        <f t="shared" si="603"/>
        <v>0</v>
      </c>
      <c r="S2238" s="59"/>
      <c r="T2238" s="61"/>
      <c r="U2238" s="342" t="str">
        <f t="shared" si="607"/>
        <v>k.A.</v>
      </c>
      <c r="V2238" s="343" t="str">
        <f t="shared" si="604"/>
        <v>k.A.</v>
      </c>
      <c r="W2238" s="343" t="str">
        <f>IFERROR(IF(OR($D2238="",$E2238=0,con_Ende=0),"k.A.",IF(VLOOKUP($D2238,rng_ND,5,0)="Nein",VLOOKUP($D2238,rng_ND,2,FALSE),MIN(VLOOKUP($D2238,rng_ND,2,FALSE),A_Stammdaten!$B$19-D_SAV!$E2238+1))),"k.A.")</f>
        <v>k.A.</v>
      </c>
      <c r="X2238" s="343" t="str">
        <f t="shared" si="605"/>
        <v>k.A.</v>
      </c>
      <c r="Y2238" s="62"/>
      <c r="Z2238" s="48">
        <f t="shared" si="606"/>
        <v>0</v>
      </c>
      <c r="AA2238" s="457"/>
      <c r="AB2238" s="55">
        <f t="shared" si="598"/>
        <v>0</v>
      </c>
      <c r="AC2238" s="55">
        <f>IF(A_Stammdaten!$B$25="ja",D_SAV!AA2238,D_SAV!AB2238)</f>
        <v>0</v>
      </c>
      <c r="AD2238" s="478">
        <f>IF(AC2238=0,0,IF(U2238-(con_EOGJahr-D_SAV!E2238)&lt;=0,AC2238,AC2238/V2238))</f>
        <v>0</v>
      </c>
      <c r="AE2238" s="478">
        <f>IFERROR(IF(AND(VLOOKUP(D2238,rng_ND,5,FALSE)="Ja",D_SAV!T2238="degressiv"),D_SAV!AC2238*Y2238/100,0),0)</f>
        <v>0</v>
      </c>
      <c r="AF2238" s="55">
        <f>IFERROR(IF(VLOOKUP(D2238,rng_ND,5,FALSE)="Ja",MAX(D_SAV!AD2238:AE2238),D_SAV!AD2238),0)</f>
        <v>0</v>
      </c>
      <c r="AG2238" s="55">
        <f t="shared" si="599"/>
        <v>0</v>
      </c>
      <c r="AH2238" s="55">
        <f t="shared" si="600"/>
        <v>0</v>
      </c>
      <c r="AI2238" s="55">
        <f t="shared" si="601"/>
        <v>0</v>
      </c>
      <c r="AJ2238" s="55">
        <f t="shared" si="602"/>
        <v>0</v>
      </c>
      <c r="AK2238" s="55">
        <f t="shared" si="593"/>
        <v>0</v>
      </c>
      <c r="AL2238" s="55">
        <f t="shared" si="594"/>
        <v>0</v>
      </c>
      <c r="AM2238" s="55">
        <f t="shared" si="595"/>
        <v>0</v>
      </c>
    </row>
    <row r="2239" spans="1:39" x14ac:dyDescent="0.25">
      <c r="A2239" s="47">
        <v>2235</v>
      </c>
      <c r="B2239" s="358" t="str">
        <f>IF(AND(E2239&lt;&gt;0,D2239&lt;&gt;0,F2239&lt;&gt;0),IF(C2239&lt;&gt;0,CONCATENATE(C2239,"-AGr",VLOOKUP(D2239,Listen!$A$2:$G$45,7,FALSE),"-",E2239,"-",F2239,),CONCATENATE("AGr",VLOOKUP(D2239,Listen!$A$2:$G$45,7,FALSE),"-",E2239,"-",F2239)),"keine vollständige ID")</f>
        <v>keine vollständige ID</v>
      </c>
      <c r="C2239" s="359">
        <f>'[2]III_SAV-Details_NB'!B2245</f>
        <v>0</v>
      </c>
      <c r="D2239" s="359">
        <f>'[2]III_SAV-Details_NB'!C2245</f>
        <v>0</v>
      </c>
      <c r="E2239" s="359">
        <f>'[2]III_SAV-Details_NB'!D2245</f>
        <v>0</v>
      </c>
      <c r="F2239" s="490"/>
      <c r="G2239" s="281">
        <f>'[2]III_SAV-Details_NB'!X2245</f>
        <v>0</v>
      </c>
      <c r="H2239" s="281">
        <f t="shared" si="596"/>
        <v>0</v>
      </c>
      <c r="I2239" s="281">
        <f>IF(con_EOGJahr=2025,'[2]III_SAV-Details_NB'!AA2245,IF(con_EOGJahr=2026,'[2]III_SAV-Details_NB'!AB2245,'[2]III_SAV-Details_NB'!AC2245))</f>
        <v>0</v>
      </c>
      <c r="J2239" s="282"/>
      <c r="K2239" s="282"/>
      <c r="L2239" s="282"/>
      <c r="M2239" s="282"/>
      <c r="N2239" s="282"/>
      <c r="O2239" s="282"/>
      <c r="P2239" s="52">
        <f t="shared" si="597"/>
        <v>0</v>
      </c>
      <c r="Q2239" s="60"/>
      <c r="R2239" s="53">
        <f t="shared" si="603"/>
        <v>0</v>
      </c>
      <c r="S2239" s="59"/>
      <c r="T2239" s="61"/>
      <c r="U2239" s="342" t="str">
        <f t="shared" si="607"/>
        <v>k.A.</v>
      </c>
      <c r="V2239" s="343" t="str">
        <f t="shared" si="604"/>
        <v>k.A.</v>
      </c>
      <c r="W2239" s="343" t="str">
        <f>IFERROR(IF(OR($D2239="",$E2239=0,con_Ende=0),"k.A.",IF(VLOOKUP($D2239,rng_ND,5,0)="Nein",VLOOKUP($D2239,rng_ND,2,FALSE),MIN(VLOOKUP($D2239,rng_ND,2,FALSE),A_Stammdaten!$B$19-D_SAV!$E2239+1))),"k.A.")</f>
        <v>k.A.</v>
      </c>
      <c r="X2239" s="343" t="str">
        <f t="shared" si="605"/>
        <v>k.A.</v>
      </c>
      <c r="Y2239" s="62"/>
      <c r="Z2239" s="48">
        <f t="shared" si="606"/>
        <v>0</v>
      </c>
      <c r="AA2239" s="457"/>
      <c r="AB2239" s="55">
        <f t="shared" si="598"/>
        <v>0</v>
      </c>
      <c r="AC2239" s="55">
        <f>IF(A_Stammdaten!$B$25="ja",D_SAV!AA2239,D_SAV!AB2239)</f>
        <v>0</v>
      </c>
      <c r="AD2239" s="478">
        <f>IF(AC2239=0,0,IF(U2239-(con_EOGJahr-D_SAV!E2239)&lt;=0,AC2239,AC2239/V2239))</f>
        <v>0</v>
      </c>
      <c r="AE2239" s="478">
        <f>IFERROR(IF(AND(VLOOKUP(D2239,rng_ND,5,FALSE)="Ja",D_SAV!T2239="degressiv"),D_SAV!AC2239*Y2239/100,0),0)</f>
        <v>0</v>
      </c>
      <c r="AF2239" s="55">
        <f>IFERROR(IF(VLOOKUP(D2239,rng_ND,5,FALSE)="Ja",MAX(D_SAV!AD2239:AE2239),D_SAV!AD2239),0)</f>
        <v>0</v>
      </c>
      <c r="AG2239" s="55">
        <f t="shared" si="599"/>
        <v>0</v>
      </c>
      <c r="AH2239" s="55">
        <f t="shared" si="600"/>
        <v>0</v>
      </c>
      <c r="AI2239" s="55">
        <f t="shared" si="601"/>
        <v>0</v>
      </c>
      <c r="AJ2239" s="55">
        <f t="shared" si="602"/>
        <v>0</v>
      </c>
      <c r="AK2239" s="55">
        <f t="shared" si="593"/>
        <v>0</v>
      </c>
      <c r="AL2239" s="55">
        <f t="shared" si="594"/>
        <v>0</v>
      </c>
      <c r="AM2239" s="55">
        <f t="shared" si="595"/>
        <v>0</v>
      </c>
    </row>
    <row r="2240" spans="1:39" x14ac:dyDescent="0.25">
      <c r="A2240" s="47">
        <v>2236</v>
      </c>
      <c r="B2240" s="358" t="str">
        <f>IF(AND(E2240&lt;&gt;0,D2240&lt;&gt;0,F2240&lt;&gt;0),IF(C2240&lt;&gt;0,CONCATENATE(C2240,"-AGr",VLOOKUP(D2240,Listen!$A$2:$G$45,7,FALSE),"-",E2240,"-",F2240,),CONCATENATE("AGr",VLOOKUP(D2240,Listen!$A$2:$G$45,7,FALSE),"-",E2240,"-",F2240)),"keine vollständige ID")</f>
        <v>keine vollständige ID</v>
      </c>
      <c r="C2240" s="359">
        <f>'[2]III_SAV-Details_NB'!B2246</f>
        <v>0</v>
      </c>
      <c r="D2240" s="359">
        <f>'[2]III_SAV-Details_NB'!C2246</f>
        <v>0</v>
      </c>
      <c r="E2240" s="359">
        <f>'[2]III_SAV-Details_NB'!D2246</f>
        <v>0</v>
      </c>
      <c r="F2240" s="490"/>
      <c r="G2240" s="281">
        <f>'[2]III_SAV-Details_NB'!X2246</f>
        <v>0</v>
      </c>
      <c r="H2240" s="281">
        <f t="shared" si="596"/>
        <v>0</v>
      </c>
      <c r="I2240" s="281">
        <f>IF(con_EOGJahr=2025,'[2]III_SAV-Details_NB'!AA2246,IF(con_EOGJahr=2026,'[2]III_SAV-Details_NB'!AB2246,'[2]III_SAV-Details_NB'!AC2246))</f>
        <v>0</v>
      </c>
      <c r="J2240" s="282"/>
      <c r="K2240" s="282"/>
      <c r="L2240" s="282"/>
      <c r="M2240" s="282"/>
      <c r="N2240" s="282"/>
      <c r="O2240" s="282"/>
      <c r="P2240" s="52">
        <f t="shared" si="597"/>
        <v>0</v>
      </c>
      <c r="Q2240" s="60"/>
      <c r="R2240" s="53">
        <f t="shared" si="603"/>
        <v>0</v>
      </c>
      <c r="S2240" s="59"/>
      <c r="T2240" s="61"/>
      <c r="U2240" s="342" t="str">
        <f t="shared" si="607"/>
        <v>k.A.</v>
      </c>
      <c r="V2240" s="343" t="str">
        <f t="shared" si="604"/>
        <v>k.A.</v>
      </c>
      <c r="W2240" s="343" t="str">
        <f>IFERROR(IF(OR($D2240="",$E2240=0,con_Ende=0),"k.A.",IF(VLOOKUP($D2240,rng_ND,5,0)="Nein",VLOOKUP($D2240,rng_ND,2,FALSE),MIN(VLOOKUP($D2240,rng_ND,2,FALSE),A_Stammdaten!$B$19-D_SAV!$E2240+1))),"k.A.")</f>
        <v>k.A.</v>
      </c>
      <c r="X2240" s="343" t="str">
        <f t="shared" si="605"/>
        <v>k.A.</v>
      </c>
      <c r="Y2240" s="62"/>
      <c r="Z2240" s="48">
        <f t="shared" si="606"/>
        <v>0</v>
      </c>
      <c r="AA2240" s="457"/>
      <c r="AB2240" s="55">
        <f t="shared" si="598"/>
        <v>0</v>
      </c>
      <c r="AC2240" s="55">
        <f>IF(A_Stammdaten!$B$25="ja",D_SAV!AA2240,D_SAV!AB2240)</f>
        <v>0</v>
      </c>
      <c r="AD2240" s="478">
        <f>IF(AC2240=0,0,IF(U2240-(con_EOGJahr-D_SAV!E2240)&lt;=0,AC2240,AC2240/V2240))</f>
        <v>0</v>
      </c>
      <c r="AE2240" s="478">
        <f>IFERROR(IF(AND(VLOOKUP(D2240,rng_ND,5,FALSE)="Ja",D_SAV!T2240="degressiv"),D_SAV!AC2240*Y2240/100,0),0)</f>
        <v>0</v>
      </c>
      <c r="AF2240" s="55">
        <f>IFERROR(IF(VLOOKUP(D2240,rng_ND,5,FALSE)="Ja",MAX(D_SAV!AD2240:AE2240),D_SAV!AD2240),0)</f>
        <v>0</v>
      </c>
      <c r="AG2240" s="55">
        <f t="shared" si="599"/>
        <v>0</v>
      </c>
      <c r="AH2240" s="55">
        <f t="shared" si="600"/>
        <v>0</v>
      </c>
      <c r="AI2240" s="55">
        <f t="shared" si="601"/>
        <v>0</v>
      </c>
      <c r="AJ2240" s="55">
        <f t="shared" si="602"/>
        <v>0</v>
      </c>
      <c r="AK2240" s="55">
        <f t="shared" si="593"/>
        <v>0</v>
      </c>
      <c r="AL2240" s="55">
        <f t="shared" si="594"/>
        <v>0</v>
      </c>
      <c r="AM2240" s="55">
        <f t="shared" si="595"/>
        <v>0</v>
      </c>
    </row>
    <row r="2241" spans="1:39" x14ac:dyDescent="0.25">
      <c r="A2241" s="47">
        <v>2237</v>
      </c>
      <c r="B2241" s="358" t="str">
        <f>IF(AND(E2241&lt;&gt;0,D2241&lt;&gt;0,F2241&lt;&gt;0),IF(C2241&lt;&gt;0,CONCATENATE(C2241,"-AGr",VLOOKUP(D2241,Listen!$A$2:$G$45,7,FALSE),"-",E2241,"-",F2241,),CONCATENATE("AGr",VLOOKUP(D2241,Listen!$A$2:$G$45,7,FALSE),"-",E2241,"-",F2241)),"keine vollständige ID")</f>
        <v>keine vollständige ID</v>
      </c>
      <c r="C2241" s="359">
        <f>'[2]III_SAV-Details_NB'!B2247</f>
        <v>0</v>
      </c>
      <c r="D2241" s="359">
        <f>'[2]III_SAV-Details_NB'!C2247</f>
        <v>0</v>
      </c>
      <c r="E2241" s="359">
        <f>'[2]III_SAV-Details_NB'!D2247</f>
        <v>0</v>
      </c>
      <c r="F2241" s="490"/>
      <c r="G2241" s="281">
        <f>'[2]III_SAV-Details_NB'!X2247</f>
        <v>0</v>
      </c>
      <c r="H2241" s="281">
        <f t="shared" si="596"/>
        <v>0</v>
      </c>
      <c r="I2241" s="281">
        <f>IF(con_EOGJahr=2025,'[2]III_SAV-Details_NB'!AA2247,IF(con_EOGJahr=2026,'[2]III_SAV-Details_NB'!AB2247,'[2]III_SAV-Details_NB'!AC2247))</f>
        <v>0</v>
      </c>
      <c r="J2241" s="282"/>
      <c r="K2241" s="282"/>
      <c r="L2241" s="282"/>
      <c r="M2241" s="282"/>
      <c r="N2241" s="282"/>
      <c r="O2241" s="282"/>
      <c r="P2241" s="52">
        <f t="shared" si="597"/>
        <v>0</v>
      </c>
      <c r="Q2241" s="60"/>
      <c r="R2241" s="53">
        <f t="shared" si="603"/>
        <v>0</v>
      </c>
      <c r="S2241" s="59"/>
      <c r="T2241" s="61"/>
      <c r="U2241" s="342" t="str">
        <f t="shared" si="607"/>
        <v>k.A.</v>
      </c>
      <c r="V2241" s="343" t="str">
        <f t="shared" si="604"/>
        <v>k.A.</v>
      </c>
      <c r="W2241" s="343" t="str">
        <f>IFERROR(IF(OR($D2241="",$E2241=0,con_Ende=0),"k.A.",IF(VLOOKUP($D2241,rng_ND,5,0)="Nein",VLOOKUP($D2241,rng_ND,2,FALSE),MIN(VLOOKUP($D2241,rng_ND,2,FALSE),A_Stammdaten!$B$19-D_SAV!$E2241+1))),"k.A.")</f>
        <v>k.A.</v>
      </c>
      <c r="X2241" s="343" t="str">
        <f t="shared" si="605"/>
        <v>k.A.</v>
      </c>
      <c r="Y2241" s="62"/>
      <c r="Z2241" s="48">
        <f t="shared" si="606"/>
        <v>0</v>
      </c>
      <c r="AA2241" s="457"/>
      <c r="AB2241" s="55">
        <f t="shared" si="598"/>
        <v>0</v>
      </c>
      <c r="AC2241" s="55">
        <f>IF(A_Stammdaten!$B$25="ja",D_SAV!AA2241,D_SAV!AB2241)</f>
        <v>0</v>
      </c>
      <c r="AD2241" s="478">
        <f>IF(AC2241=0,0,IF(U2241-(con_EOGJahr-D_SAV!E2241)&lt;=0,AC2241,AC2241/V2241))</f>
        <v>0</v>
      </c>
      <c r="AE2241" s="478">
        <f>IFERROR(IF(AND(VLOOKUP(D2241,rng_ND,5,FALSE)="Ja",D_SAV!T2241="degressiv"),D_SAV!AC2241*Y2241/100,0),0)</f>
        <v>0</v>
      </c>
      <c r="AF2241" s="55">
        <f>IFERROR(IF(VLOOKUP(D2241,rng_ND,5,FALSE)="Ja",MAX(D_SAV!AD2241:AE2241),D_SAV!AD2241),0)</f>
        <v>0</v>
      </c>
      <c r="AG2241" s="55">
        <f t="shared" si="599"/>
        <v>0</v>
      </c>
      <c r="AH2241" s="55">
        <f t="shared" si="600"/>
        <v>0</v>
      </c>
      <c r="AI2241" s="55">
        <f t="shared" si="601"/>
        <v>0</v>
      </c>
      <c r="AJ2241" s="55">
        <f t="shared" si="602"/>
        <v>0</v>
      </c>
      <c r="AK2241" s="55">
        <f t="shared" si="593"/>
        <v>0</v>
      </c>
      <c r="AL2241" s="55">
        <f t="shared" si="594"/>
        <v>0</v>
      </c>
      <c r="AM2241" s="55">
        <f t="shared" si="595"/>
        <v>0</v>
      </c>
    </row>
    <row r="2242" spans="1:39" x14ac:dyDescent="0.25">
      <c r="A2242" s="47">
        <v>2238</v>
      </c>
      <c r="B2242" s="358" t="str">
        <f>IF(AND(E2242&lt;&gt;0,D2242&lt;&gt;0,F2242&lt;&gt;0),IF(C2242&lt;&gt;0,CONCATENATE(C2242,"-AGr",VLOOKUP(D2242,Listen!$A$2:$G$45,7,FALSE),"-",E2242,"-",F2242,),CONCATENATE("AGr",VLOOKUP(D2242,Listen!$A$2:$G$45,7,FALSE),"-",E2242,"-",F2242)),"keine vollständige ID")</f>
        <v>keine vollständige ID</v>
      </c>
      <c r="C2242" s="359">
        <f>'[2]III_SAV-Details_NB'!B2248</f>
        <v>0</v>
      </c>
      <c r="D2242" s="359">
        <f>'[2]III_SAV-Details_NB'!C2248</f>
        <v>0</v>
      </c>
      <c r="E2242" s="359">
        <f>'[2]III_SAV-Details_NB'!D2248</f>
        <v>0</v>
      </c>
      <c r="F2242" s="490"/>
      <c r="G2242" s="281">
        <f>'[2]III_SAV-Details_NB'!X2248</f>
        <v>0</v>
      </c>
      <c r="H2242" s="281">
        <f t="shared" si="596"/>
        <v>0</v>
      </c>
      <c r="I2242" s="281">
        <f>IF(con_EOGJahr=2025,'[2]III_SAV-Details_NB'!AA2248,IF(con_EOGJahr=2026,'[2]III_SAV-Details_NB'!AB2248,'[2]III_SAV-Details_NB'!AC2248))</f>
        <v>0</v>
      </c>
      <c r="J2242" s="282"/>
      <c r="K2242" s="282"/>
      <c r="L2242" s="282"/>
      <c r="M2242" s="282"/>
      <c r="N2242" s="282"/>
      <c r="O2242" s="282"/>
      <c r="P2242" s="52">
        <f t="shared" si="597"/>
        <v>0</v>
      </c>
      <c r="Q2242" s="60"/>
      <c r="R2242" s="53">
        <f t="shared" si="603"/>
        <v>0</v>
      </c>
      <c r="S2242" s="59"/>
      <c r="T2242" s="61"/>
      <c r="U2242" s="342" t="str">
        <f t="shared" si="607"/>
        <v>k.A.</v>
      </c>
      <c r="V2242" s="343" t="str">
        <f t="shared" si="604"/>
        <v>k.A.</v>
      </c>
      <c r="W2242" s="343" t="str">
        <f>IFERROR(IF(OR($D2242="",$E2242=0,con_Ende=0),"k.A.",IF(VLOOKUP($D2242,rng_ND,5,0)="Nein",VLOOKUP($D2242,rng_ND,2,FALSE),MIN(VLOOKUP($D2242,rng_ND,2,FALSE),A_Stammdaten!$B$19-D_SAV!$E2242+1))),"k.A.")</f>
        <v>k.A.</v>
      </c>
      <c r="X2242" s="343" t="str">
        <f t="shared" si="605"/>
        <v>k.A.</v>
      </c>
      <c r="Y2242" s="62"/>
      <c r="Z2242" s="48">
        <f t="shared" si="606"/>
        <v>0</v>
      </c>
      <c r="AA2242" s="457"/>
      <c r="AB2242" s="55">
        <f t="shared" si="598"/>
        <v>0</v>
      </c>
      <c r="AC2242" s="55">
        <f>IF(A_Stammdaten!$B$25="ja",D_SAV!AA2242,D_SAV!AB2242)</f>
        <v>0</v>
      </c>
      <c r="AD2242" s="478">
        <f>IF(AC2242=0,0,IF(U2242-(con_EOGJahr-D_SAV!E2242)&lt;=0,AC2242,AC2242/V2242))</f>
        <v>0</v>
      </c>
      <c r="AE2242" s="478">
        <f>IFERROR(IF(AND(VLOOKUP(D2242,rng_ND,5,FALSE)="Ja",D_SAV!T2242="degressiv"),D_SAV!AC2242*Y2242/100,0),0)</f>
        <v>0</v>
      </c>
      <c r="AF2242" s="55">
        <f>IFERROR(IF(VLOOKUP(D2242,rng_ND,5,FALSE)="Ja",MAX(D_SAV!AD2242:AE2242),D_SAV!AD2242),0)</f>
        <v>0</v>
      </c>
      <c r="AG2242" s="55">
        <f t="shared" si="599"/>
        <v>0</v>
      </c>
      <c r="AH2242" s="55">
        <f t="shared" si="600"/>
        <v>0</v>
      </c>
      <c r="AI2242" s="55">
        <f t="shared" si="601"/>
        <v>0</v>
      </c>
      <c r="AJ2242" s="55">
        <f t="shared" si="602"/>
        <v>0</v>
      </c>
      <c r="AK2242" s="55">
        <f t="shared" si="593"/>
        <v>0</v>
      </c>
      <c r="AL2242" s="55">
        <f t="shared" si="594"/>
        <v>0</v>
      </c>
      <c r="AM2242" s="55">
        <f t="shared" si="595"/>
        <v>0</v>
      </c>
    </row>
    <row r="2243" spans="1:39" x14ac:dyDescent="0.25">
      <c r="A2243" s="47">
        <v>2239</v>
      </c>
      <c r="B2243" s="358" t="str">
        <f>IF(AND(E2243&lt;&gt;0,D2243&lt;&gt;0,F2243&lt;&gt;0),IF(C2243&lt;&gt;0,CONCATENATE(C2243,"-AGr",VLOOKUP(D2243,Listen!$A$2:$G$45,7,FALSE),"-",E2243,"-",F2243,),CONCATENATE("AGr",VLOOKUP(D2243,Listen!$A$2:$G$45,7,FALSE),"-",E2243,"-",F2243)),"keine vollständige ID")</f>
        <v>keine vollständige ID</v>
      </c>
      <c r="C2243" s="359">
        <f>'[2]III_SAV-Details_NB'!B2249</f>
        <v>0</v>
      </c>
      <c r="D2243" s="359">
        <f>'[2]III_SAV-Details_NB'!C2249</f>
        <v>0</v>
      </c>
      <c r="E2243" s="359">
        <f>'[2]III_SAV-Details_NB'!D2249</f>
        <v>0</v>
      </c>
      <c r="F2243" s="490"/>
      <c r="G2243" s="281">
        <f>'[2]III_SAV-Details_NB'!X2249</f>
        <v>0</v>
      </c>
      <c r="H2243" s="281">
        <f t="shared" si="596"/>
        <v>0</v>
      </c>
      <c r="I2243" s="281">
        <f>IF(con_EOGJahr=2025,'[2]III_SAV-Details_NB'!AA2249,IF(con_EOGJahr=2026,'[2]III_SAV-Details_NB'!AB2249,'[2]III_SAV-Details_NB'!AC2249))</f>
        <v>0</v>
      </c>
      <c r="J2243" s="282"/>
      <c r="K2243" s="282"/>
      <c r="L2243" s="282"/>
      <c r="M2243" s="282"/>
      <c r="N2243" s="282"/>
      <c r="O2243" s="282"/>
      <c r="P2243" s="52">
        <f t="shared" si="597"/>
        <v>0</v>
      </c>
      <c r="Q2243" s="60"/>
      <c r="R2243" s="53">
        <f t="shared" si="603"/>
        <v>0</v>
      </c>
      <c r="S2243" s="59"/>
      <c r="T2243" s="61"/>
      <c r="U2243" s="342" t="str">
        <f t="shared" si="607"/>
        <v>k.A.</v>
      </c>
      <c r="V2243" s="343" t="str">
        <f t="shared" si="604"/>
        <v>k.A.</v>
      </c>
      <c r="W2243" s="343" t="str">
        <f>IFERROR(IF(OR($D2243="",$E2243=0,con_Ende=0),"k.A.",IF(VLOOKUP($D2243,rng_ND,5,0)="Nein",VLOOKUP($D2243,rng_ND,2,FALSE),MIN(VLOOKUP($D2243,rng_ND,2,FALSE),A_Stammdaten!$B$19-D_SAV!$E2243+1))),"k.A.")</f>
        <v>k.A.</v>
      </c>
      <c r="X2243" s="343" t="str">
        <f t="shared" si="605"/>
        <v>k.A.</v>
      </c>
      <c r="Y2243" s="62"/>
      <c r="Z2243" s="48">
        <f t="shared" si="606"/>
        <v>0</v>
      </c>
      <c r="AA2243" s="457"/>
      <c r="AB2243" s="55">
        <f t="shared" si="598"/>
        <v>0</v>
      </c>
      <c r="AC2243" s="55">
        <f>IF(A_Stammdaten!$B$25="ja",D_SAV!AA2243,D_SAV!AB2243)</f>
        <v>0</v>
      </c>
      <c r="AD2243" s="478">
        <f>IF(AC2243=0,0,IF(U2243-(con_EOGJahr-D_SAV!E2243)&lt;=0,AC2243,AC2243/V2243))</f>
        <v>0</v>
      </c>
      <c r="AE2243" s="478">
        <f>IFERROR(IF(AND(VLOOKUP(D2243,rng_ND,5,FALSE)="Ja",D_SAV!T2243="degressiv"),D_SAV!AC2243*Y2243/100,0),0)</f>
        <v>0</v>
      </c>
      <c r="AF2243" s="55">
        <f>IFERROR(IF(VLOOKUP(D2243,rng_ND,5,FALSE)="Ja",MAX(D_SAV!AD2243:AE2243),D_SAV!AD2243),0)</f>
        <v>0</v>
      </c>
      <c r="AG2243" s="55">
        <f t="shared" si="599"/>
        <v>0</v>
      </c>
      <c r="AH2243" s="55">
        <f t="shared" si="600"/>
        <v>0</v>
      </c>
      <c r="AI2243" s="55">
        <f t="shared" si="601"/>
        <v>0</v>
      </c>
      <c r="AJ2243" s="55">
        <f t="shared" si="602"/>
        <v>0</v>
      </c>
      <c r="AK2243" s="55">
        <f t="shared" si="593"/>
        <v>0</v>
      </c>
      <c r="AL2243" s="55">
        <f t="shared" si="594"/>
        <v>0</v>
      </c>
      <c r="AM2243" s="55">
        <f t="shared" si="595"/>
        <v>0</v>
      </c>
    </row>
    <row r="2244" spans="1:39" x14ac:dyDescent="0.25">
      <c r="A2244" s="47">
        <v>2240</v>
      </c>
      <c r="B2244" s="358" t="str">
        <f>IF(AND(E2244&lt;&gt;0,D2244&lt;&gt;0,F2244&lt;&gt;0),IF(C2244&lt;&gt;0,CONCATENATE(C2244,"-AGr",VLOOKUP(D2244,Listen!$A$2:$G$45,7,FALSE),"-",E2244,"-",F2244,),CONCATENATE("AGr",VLOOKUP(D2244,Listen!$A$2:$G$45,7,FALSE),"-",E2244,"-",F2244)),"keine vollständige ID")</f>
        <v>keine vollständige ID</v>
      </c>
      <c r="C2244" s="359">
        <f>'[2]III_SAV-Details_NB'!B2250</f>
        <v>0</v>
      </c>
      <c r="D2244" s="359">
        <f>'[2]III_SAV-Details_NB'!C2250</f>
        <v>0</v>
      </c>
      <c r="E2244" s="359">
        <f>'[2]III_SAV-Details_NB'!D2250</f>
        <v>0</v>
      </c>
      <c r="F2244" s="490"/>
      <c r="G2244" s="281">
        <f>'[2]III_SAV-Details_NB'!X2250</f>
        <v>0</v>
      </c>
      <c r="H2244" s="281">
        <f t="shared" si="596"/>
        <v>0</v>
      </c>
      <c r="I2244" s="281">
        <f>IF(con_EOGJahr=2025,'[2]III_SAV-Details_NB'!AA2250,IF(con_EOGJahr=2026,'[2]III_SAV-Details_NB'!AB2250,'[2]III_SAV-Details_NB'!AC2250))</f>
        <v>0</v>
      </c>
      <c r="J2244" s="282"/>
      <c r="K2244" s="282"/>
      <c r="L2244" s="282"/>
      <c r="M2244" s="282"/>
      <c r="N2244" s="282"/>
      <c r="O2244" s="282"/>
      <c r="P2244" s="52">
        <f t="shared" si="597"/>
        <v>0</v>
      </c>
      <c r="Q2244" s="60"/>
      <c r="R2244" s="53">
        <f t="shared" si="603"/>
        <v>0</v>
      </c>
      <c r="S2244" s="59"/>
      <c r="T2244" s="61"/>
      <c r="U2244" s="342" t="str">
        <f t="shared" si="607"/>
        <v>k.A.</v>
      </c>
      <c r="V2244" s="343" t="str">
        <f t="shared" si="604"/>
        <v>k.A.</v>
      </c>
      <c r="W2244" s="343" t="str">
        <f>IFERROR(IF(OR($D2244="",$E2244=0,con_Ende=0),"k.A.",IF(VLOOKUP($D2244,rng_ND,5,0)="Nein",VLOOKUP($D2244,rng_ND,2,FALSE),MIN(VLOOKUP($D2244,rng_ND,2,FALSE),A_Stammdaten!$B$19-D_SAV!$E2244+1))),"k.A.")</f>
        <v>k.A.</v>
      </c>
      <c r="X2244" s="343" t="str">
        <f t="shared" si="605"/>
        <v>k.A.</v>
      </c>
      <c r="Y2244" s="62"/>
      <c r="Z2244" s="48">
        <f t="shared" si="606"/>
        <v>0</v>
      </c>
      <c r="AA2244" s="457"/>
      <c r="AB2244" s="55">
        <f t="shared" si="598"/>
        <v>0</v>
      </c>
      <c r="AC2244" s="55">
        <f>IF(A_Stammdaten!$B$25="ja",D_SAV!AA2244,D_SAV!AB2244)</f>
        <v>0</v>
      </c>
      <c r="AD2244" s="478">
        <f>IF(AC2244=0,0,IF(U2244-(con_EOGJahr-D_SAV!E2244)&lt;=0,AC2244,AC2244/V2244))</f>
        <v>0</v>
      </c>
      <c r="AE2244" s="478">
        <f>IFERROR(IF(AND(VLOOKUP(D2244,rng_ND,5,FALSE)="Ja",D_SAV!T2244="degressiv"),D_SAV!AC2244*Y2244/100,0),0)</f>
        <v>0</v>
      </c>
      <c r="AF2244" s="55">
        <f>IFERROR(IF(VLOOKUP(D2244,rng_ND,5,FALSE)="Ja",MAX(D_SAV!AD2244:AE2244),D_SAV!AD2244),0)</f>
        <v>0</v>
      </c>
      <c r="AG2244" s="55">
        <f t="shared" si="599"/>
        <v>0</v>
      </c>
      <c r="AH2244" s="55">
        <f t="shared" si="600"/>
        <v>0</v>
      </c>
      <c r="AI2244" s="55">
        <f t="shared" si="601"/>
        <v>0</v>
      </c>
      <c r="AJ2244" s="55">
        <f t="shared" si="602"/>
        <v>0</v>
      </c>
      <c r="AK2244" s="55">
        <f t="shared" si="593"/>
        <v>0</v>
      </c>
      <c r="AL2244" s="55">
        <f t="shared" si="594"/>
        <v>0</v>
      </c>
      <c r="AM2244" s="55">
        <f t="shared" si="595"/>
        <v>0</v>
      </c>
    </row>
    <row r="2245" spans="1:39" x14ac:dyDescent="0.25">
      <c r="A2245" s="47">
        <v>2241</v>
      </c>
      <c r="B2245" s="358" t="str">
        <f>IF(AND(E2245&lt;&gt;0,D2245&lt;&gt;0,F2245&lt;&gt;0),IF(C2245&lt;&gt;0,CONCATENATE(C2245,"-AGr",VLOOKUP(D2245,Listen!$A$2:$G$45,7,FALSE),"-",E2245,"-",F2245,),CONCATENATE("AGr",VLOOKUP(D2245,Listen!$A$2:$G$45,7,FALSE),"-",E2245,"-",F2245)),"keine vollständige ID")</f>
        <v>keine vollständige ID</v>
      </c>
      <c r="C2245" s="359">
        <f>'[2]III_SAV-Details_NB'!B2251</f>
        <v>0</v>
      </c>
      <c r="D2245" s="359">
        <f>'[2]III_SAV-Details_NB'!C2251</f>
        <v>0</v>
      </c>
      <c r="E2245" s="359">
        <f>'[2]III_SAV-Details_NB'!D2251</f>
        <v>0</v>
      </c>
      <c r="F2245" s="490"/>
      <c r="G2245" s="281">
        <f>'[2]III_SAV-Details_NB'!X2251</f>
        <v>0</v>
      </c>
      <c r="H2245" s="281">
        <f t="shared" si="596"/>
        <v>0</v>
      </c>
      <c r="I2245" s="281">
        <f>IF(con_EOGJahr=2025,'[2]III_SAV-Details_NB'!AA2251,IF(con_EOGJahr=2026,'[2]III_SAV-Details_NB'!AB2251,'[2]III_SAV-Details_NB'!AC2251))</f>
        <v>0</v>
      </c>
      <c r="J2245" s="282"/>
      <c r="K2245" s="282"/>
      <c r="L2245" s="282"/>
      <c r="M2245" s="282"/>
      <c r="N2245" s="282"/>
      <c r="O2245" s="282"/>
      <c r="P2245" s="52">
        <f t="shared" si="597"/>
        <v>0</v>
      </c>
      <c r="Q2245" s="60"/>
      <c r="R2245" s="53">
        <f t="shared" si="603"/>
        <v>0</v>
      </c>
      <c r="S2245" s="59"/>
      <c r="T2245" s="61"/>
      <c r="U2245" s="342" t="str">
        <f t="shared" si="607"/>
        <v>k.A.</v>
      </c>
      <c r="V2245" s="343" t="str">
        <f t="shared" si="604"/>
        <v>k.A.</v>
      </c>
      <c r="W2245" s="343" t="str">
        <f>IFERROR(IF(OR($D2245="",$E2245=0,con_Ende=0),"k.A.",IF(VLOOKUP($D2245,rng_ND,5,0)="Nein",VLOOKUP($D2245,rng_ND,2,FALSE),MIN(VLOOKUP($D2245,rng_ND,2,FALSE),A_Stammdaten!$B$19-D_SAV!$E2245+1))),"k.A.")</f>
        <v>k.A.</v>
      </c>
      <c r="X2245" s="343" t="str">
        <f t="shared" si="605"/>
        <v>k.A.</v>
      </c>
      <c r="Y2245" s="62"/>
      <c r="Z2245" s="48">
        <f t="shared" si="606"/>
        <v>0</v>
      </c>
      <c r="AA2245" s="457"/>
      <c r="AB2245" s="55">
        <f t="shared" si="598"/>
        <v>0</v>
      </c>
      <c r="AC2245" s="55">
        <f>IF(A_Stammdaten!$B$25="ja",D_SAV!AA2245,D_SAV!AB2245)</f>
        <v>0</v>
      </c>
      <c r="AD2245" s="478">
        <f>IF(AC2245=0,0,IF(U2245-(con_EOGJahr-D_SAV!E2245)&lt;=0,AC2245,AC2245/V2245))</f>
        <v>0</v>
      </c>
      <c r="AE2245" s="478">
        <f>IFERROR(IF(AND(VLOOKUP(D2245,rng_ND,5,FALSE)="Ja",D_SAV!T2245="degressiv"),D_SAV!AC2245*Y2245/100,0),0)</f>
        <v>0</v>
      </c>
      <c r="AF2245" s="55">
        <f>IFERROR(IF(VLOOKUP(D2245,rng_ND,5,FALSE)="Ja",MAX(D_SAV!AD2245:AE2245),D_SAV!AD2245),0)</f>
        <v>0</v>
      </c>
      <c r="AG2245" s="55">
        <f t="shared" si="599"/>
        <v>0</v>
      </c>
      <c r="AH2245" s="55">
        <f t="shared" si="600"/>
        <v>0</v>
      </c>
      <c r="AI2245" s="55">
        <f t="shared" si="601"/>
        <v>0</v>
      </c>
      <c r="AJ2245" s="55">
        <f t="shared" si="602"/>
        <v>0</v>
      </c>
      <c r="AK2245" s="55">
        <f t="shared" ref="AK2245:AK2308" si="608">IF($E2245&gt;=2006,AC2245,con_EKQ*AH2245+(1-con_EKQ)*AC2245)</f>
        <v>0</v>
      </c>
      <c r="AL2245" s="55">
        <f t="shared" ref="AL2245:AL2308" si="609">IF($E2245&gt;=2006,AF2245,con_EKQ*AI2245+(1-con_EKQ)*AF2245)</f>
        <v>0</v>
      </c>
      <c r="AM2245" s="55">
        <f t="shared" ref="AM2245:AM2308" si="610">IF($E2245&gt;=2006,AG2245,con_EKQ*AJ2245+(1-con_EKQ)*AG2245)</f>
        <v>0</v>
      </c>
    </row>
    <row r="2246" spans="1:39" x14ac:dyDescent="0.25">
      <c r="A2246" s="47">
        <v>2242</v>
      </c>
      <c r="B2246" s="358" t="str">
        <f>IF(AND(E2246&lt;&gt;0,D2246&lt;&gt;0,F2246&lt;&gt;0),IF(C2246&lt;&gt;0,CONCATENATE(C2246,"-AGr",VLOOKUP(D2246,Listen!$A$2:$G$45,7,FALSE),"-",E2246,"-",F2246,),CONCATENATE("AGr",VLOOKUP(D2246,Listen!$A$2:$G$45,7,FALSE),"-",E2246,"-",F2246)),"keine vollständige ID")</f>
        <v>keine vollständige ID</v>
      </c>
      <c r="C2246" s="359">
        <f>'[2]III_SAV-Details_NB'!B2252</f>
        <v>0</v>
      </c>
      <c r="D2246" s="359">
        <f>'[2]III_SAV-Details_NB'!C2252</f>
        <v>0</v>
      </c>
      <c r="E2246" s="359">
        <f>'[2]III_SAV-Details_NB'!D2252</f>
        <v>0</v>
      </c>
      <c r="F2246" s="490"/>
      <c r="G2246" s="281">
        <f>'[2]III_SAV-Details_NB'!X2252</f>
        <v>0</v>
      </c>
      <c r="H2246" s="281">
        <f t="shared" ref="H2246:H2309" si="611">+G2246</f>
        <v>0</v>
      </c>
      <c r="I2246" s="281">
        <f>IF(con_EOGJahr=2025,'[2]III_SAV-Details_NB'!AA2252,IF(con_EOGJahr=2026,'[2]III_SAV-Details_NB'!AB2252,'[2]III_SAV-Details_NB'!AC2252))</f>
        <v>0</v>
      </c>
      <c r="J2246" s="282"/>
      <c r="K2246" s="282"/>
      <c r="L2246" s="282"/>
      <c r="M2246" s="282"/>
      <c r="N2246" s="282"/>
      <c r="O2246" s="282"/>
      <c r="P2246" s="52">
        <f t="shared" ref="P2246:P2309" si="612">SUM(I2246:O2246)</f>
        <v>0</v>
      </c>
      <c r="Q2246" s="60"/>
      <c r="R2246" s="53">
        <f t="shared" si="603"/>
        <v>0</v>
      </c>
      <c r="S2246" s="59"/>
      <c r="T2246" s="61"/>
      <c r="U2246" s="342" t="str">
        <f t="shared" si="607"/>
        <v>k.A.</v>
      </c>
      <c r="V2246" s="343" t="str">
        <f t="shared" si="604"/>
        <v>k.A.</v>
      </c>
      <c r="W2246" s="343" t="str">
        <f>IFERROR(IF(OR($D2246="",$E2246=0,con_Ende=0),"k.A.",IF(VLOOKUP($D2246,rng_ND,5,0)="Nein",VLOOKUP($D2246,rng_ND,2,FALSE),MIN(VLOOKUP($D2246,rng_ND,2,FALSE),A_Stammdaten!$B$19-D_SAV!$E2246+1))),"k.A.")</f>
        <v>k.A.</v>
      </c>
      <c r="X2246" s="343" t="str">
        <f t="shared" si="605"/>
        <v>k.A.</v>
      </c>
      <c r="Y2246" s="62"/>
      <c r="Z2246" s="48">
        <f t="shared" si="606"/>
        <v>0</v>
      </c>
      <c r="AA2246" s="457"/>
      <c r="AB2246" s="55">
        <f t="shared" ref="AB2246:AB2309" si="613">R2246</f>
        <v>0</v>
      </c>
      <c r="AC2246" s="55">
        <f>IF(A_Stammdaten!$B$25="ja",D_SAV!AA2246,D_SAV!AB2246)</f>
        <v>0</v>
      </c>
      <c r="AD2246" s="478">
        <f>IF(AC2246=0,0,IF(U2246-(con_EOGJahr-D_SAV!E2246)&lt;=0,AC2246,AC2246/V2246))</f>
        <v>0</v>
      </c>
      <c r="AE2246" s="478">
        <f>IFERROR(IF(AND(VLOOKUP(D2246,rng_ND,5,FALSE)="Ja",D_SAV!T2246="degressiv"),D_SAV!AC2246*Y2246/100,0),0)</f>
        <v>0</v>
      </c>
      <c r="AF2246" s="55">
        <f>IFERROR(IF(VLOOKUP(D2246,rng_ND,5,FALSE)="Ja",MAX(D_SAV!AD2246:AE2246),D_SAV!AD2246),0)</f>
        <v>0</v>
      </c>
      <c r="AG2246" s="55">
        <f t="shared" ref="AG2246:AG2309" si="614">AC2246-AF2246</f>
        <v>0</v>
      </c>
      <c r="AH2246" s="55">
        <f t="shared" ref="AH2246:AH2309" si="615">IF($E2246&gt;=2006,0,AC2246*$Z2246)</f>
        <v>0</v>
      </c>
      <c r="AI2246" s="55">
        <f t="shared" ref="AI2246:AI2309" si="616">IF($E2246&gt;=2006,0,AF2246*$Z2246)</f>
        <v>0</v>
      </c>
      <c r="AJ2246" s="55">
        <f t="shared" ref="AJ2246:AJ2309" si="617">IF($E2246&gt;=2006,0,AG2246*$Z2246)</f>
        <v>0</v>
      </c>
      <c r="AK2246" s="55">
        <f t="shared" si="608"/>
        <v>0</v>
      </c>
      <c r="AL2246" s="55">
        <f t="shared" si="609"/>
        <v>0</v>
      </c>
      <c r="AM2246" s="55">
        <f t="shared" si="610"/>
        <v>0</v>
      </c>
    </row>
    <row r="2247" spans="1:39" x14ac:dyDescent="0.25">
      <c r="A2247" s="47">
        <v>2243</v>
      </c>
      <c r="B2247" s="358" t="str">
        <f>IF(AND(E2247&lt;&gt;0,D2247&lt;&gt;0,F2247&lt;&gt;0),IF(C2247&lt;&gt;0,CONCATENATE(C2247,"-AGr",VLOOKUP(D2247,Listen!$A$2:$G$45,7,FALSE),"-",E2247,"-",F2247,),CONCATENATE("AGr",VLOOKUP(D2247,Listen!$A$2:$G$45,7,FALSE),"-",E2247,"-",F2247)),"keine vollständige ID")</f>
        <v>keine vollständige ID</v>
      </c>
      <c r="C2247" s="359">
        <f>'[2]III_SAV-Details_NB'!B2253</f>
        <v>0</v>
      </c>
      <c r="D2247" s="359">
        <f>'[2]III_SAV-Details_NB'!C2253</f>
        <v>0</v>
      </c>
      <c r="E2247" s="359">
        <f>'[2]III_SAV-Details_NB'!D2253</f>
        <v>0</v>
      </c>
      <c r="F2247" s="490"/>
      <c r="G2247" s="281">
        <f>'[2]III_SAV-Details_NB'!X2253</f>
        <v>0</v>
      </c>
      <c r="H2247" s="281">
        <f t="shared" si="611"/>
        <v>0</v>
      </c>
      <c r="I2247" s="281">
        <f>IF(con_EOGJahr=2025,'[2]III_SAV-Details_NB'!AA2253,IF(con_EOGJahr=2026,'[2]III_SAV-Details_NB'!AB2253,'[2]III_SAV-Details_NB'!AC2253))</f>
        <v>0</v>
      </c>
      <c r="J2247" s="282"/>
      <c r="K2247" s="282"/>
      <c r="L2247" s="282"/>
      <c r="M2247" s="282"/>
      <c r="N2247" s="282"/>
      <c r="O2247" s="282"/>
      <c r="P2247" s="52">
        <f t="shared" si="612"/>
        <v>0</v>
      </c>
      <c r="Q2247" s="60"/>
      <c r="R2247" s="53">
        <f t="shared" si="603"/>
        <v>0</v>
      </c>
      <c r="S2247" s="59"/>
      <c r="T2247" s="61"/>
      <c r="U2247" s="342" t="str">
        <f t="shared" si="607"/>
        <v>k.A.</v>
      </c>
      <c r="V2247" s="343" t="str">
        <f t="shared" si="604"/>
        <v>k.A.</v>
      </c>
      <c r="W2247" s="343" t="str">
        <f>IFERROR(IF(OR($D2247="",$E2247=0,con_Ende=0),"k.A.",IF(VLOOKUP($D2247,rng_ND,5,0)="Nein",VLOOKUP($D2247,rng_ND,2,FALSE),MIN(VLOOKUP($D2247,rng_ND,2,FALSE),A_Stammdaten!$B$19-D_SAV!$E2247+1))),"k.A.")</f>
        <v>k.A.</v>
      </c>
      <c r="X2247" s="343" t="str">
        <f t="shared" si="605"/>
        <v>k.A.</v>
      </c>
      <c r="Y2247" s="62"/>
      <c r="Z2247" s="48">
        <f t="shared" si="606"/>
        <v>0</v>
      </c>
      <c r="AA2247" s="457"/>
      <c r="AB2247" s="55">
        <f t="shared" si="613"/>
        <v>0</v>
      </c>
      <c r="AC2247" s="55">
        <f>IF(A_Stammdaten!$B$25="ja",D_SAV!AA2247,D_SAV!AB2247)</f>
        <v>0</v>
      </c>
      <c r="AD2247" s="478">
        <f>IF(AC2247=0,0,IF(U2247-(con_EOGJahr-D_SAV!E2247)&lt;=0,AC2247,AC2247/V2247))</f>
        <v>0</v>
      </c>
      <c r="AE2247" s="478">
        <f>IFERROR(IF(AND(VLOOKUP(D2247,rng_ND,5,FALSE)="Ja",D_SAV!T2247="degressiv"),D_SAV!AC2247*Y2247/100,0),0)</f>
        <v>0</v>
      </c>
      <c r="AF2247" s="55">
        <f>IFERROR(IF(VLOOKUP(D2247,rng_ND,5,FALSE)="Ja",MAX(D_SAV!AD2247:AE2247),D_SAV!AD2247),0)</f>
        <v>0</v>
      </c>
      <c r="AG2247" s="55">
        <f t="shared" si="614"/>
        <v>0</v>
      </c>
      <c r="AH2247" s="55">
        <f t="shared" si="615"/>
        <v>0</v>
      </c>
      <c r="AI2247" s="55">
        <f t="shared" si="616"/>
        <v>0</v>
      </c>
      <c r="AJ2247" s="55">
        <f t="shared" si="617"/>
        <v>0</v>
      </c>
      <c r="AK2247" s="55">
        <f t="shared" si="608"/>
        <v>0</v>
      </c>
      <c r="AL2247" s="55">
        <f t="shared" si="609"/>
        <v>0</v>
      </c>
      <c r="AM2247" s="55">
        <f t="shared" si="610"/>
        <v>0</v>
      </c>
    </row>
    <row r="2248" spans="1:39" x14ac:dyDescent="0.25">
      <c r="A2248" s="47">
        <v>2244</v>
      </c>
      <c r="B2248" s="358" t="str">
        <f>IF(AND(E2248&lt;&gt;0,D2248&lt;&gt;0,F2248&lt;&gt;0),IF(C2248&lt;&gt;0,CONCATENATE(C2248,"-AGr",VLOOKUP(D2248,Listen!$A$2:$G$45,7,FALSE),"-",E2248,"-",F2248,),CONCATENATE("AGr",VLOOKUP(D2248,Listen!$A$2:$G$45,7,FALSE),"-",E2248,"-",F2248)),"keine vollständige ID")</f>
        <v>keine vollständige ID</v>
      </c>
      <c r="C2248" s="359">
        <f>'[2]III_SAV-Details_NB'!B2254</f>
        <v>0</v>
      </c>
      <c r="D2248" s="359">
        <f>'[2]III_SAV-Details_NB'!C2254</f>
        <v>0</v>
      </c>
      <c r="E2248" s="359">
        <f>'[2]III_SAV-Details_NB'!D2254</f>
        <v>0</v>
      </c>
      <c r="F2248" s="490"/>
      <c r="G2248" s="281">
        <f>'[2]III_SAV-Details_NB'!X2254</f>
        <v>0</v>
      </c>
      <c r="H2248" s="281">
        <f t="shared" si="611"/>
        <v>0</v>
      </c>
      <c r="I2248" s="281">
        <f>IF(con_EOGJahr=2025,'[2]III_SAV-Details_NB'!AA2254,IF(con_EOGJahr=2026,'[2]III_SAV-Details_NB'!AB2254,'[2]III_SAV-Details_NB'!AC2254))</f>
        <v>0</v>
      </c>
      <c r="J2248" s="282"/>
      <c r="K2248" s="282"/>
      <c r="L2248" s="282"/>
      <c r="M2248" s="282"/>
      <c r="N2248" s="282"/>
      <c r="O2248" s="282"/>
      <c r="P2248" s="52">
        <f t="shared" si="612"/>
        <v>0</v>
      </c>
      <c r="Q2248" s="60"/>
      <c r="R2248" s="53">
        <f t="shared" si="603"/>
        <v>0</v>
      </c>
      <c r="S2248" s="59"/>
      <c r="T2248" s="61"/>
      <c r="U2248" s="342" t="str">
        <f t="shared" si="607"/>
        <v>k.A.</v>
      </c>
      <c r="V2248" s="343" t="str">
        <f t="shared" si="604"/>
        <v>k.A.</v>
      </c>
      <c r="W2248" s="343" t="str">
        <f>IFERROR(IF(OR($D2248="",$E2248=0,con_Ende=0),"k.A.",IF(VLOOKUP($D2248,rng_ND,5,0)="Nein",VLOOKUP($D2248,rng_ND,2,FALSE),MIN(VLOOKUP($D2248,rng_ND,2,FALSE),A_Stammdaten!$B$19-D_SAV!$E2248+1))),"k.A.")</f>
        <v>k.A.</v>
      </c>
      <c r="X2248" s="343" t="str">
        <f t="shared" si="605"/>
        <v>k.A.</v>
      </c>
      <c r="Y2248" s="62"/>
      <c r="Z2248" s="48">
        <f t="shared" si="606"/>
        <v>0</v>
      </c>
      <c r="AA2248" s="457"/>
      <c r="AB2248" s="55">
        <f t="shared" si="613"/>
        <v>0</v>
      </c>
      <c r="AC2248" s="55">
        <f>IF(A_Stammdaten!$B$25="ja",D_SAV!AA2248,D_SAV!AB2248)</f>
        <v>0</v>
      </c>
      <c r="AD2248" s="478">
        <f>IF(AC2248=0,0,IF(U2248-(con_EOGJahr-D_SAV!E2248)&lt;=0,AC2248,AC2248/V2248))</f>
        <v>0</v>
      </c>
      <c r="AE2248" s="478">
        <f>IFERROR(IF(AND(VLOOKUP(D2248,rng_ND,5,FALSE)="Ja",D_SAV!T2248="degressiv"),D_SAV!AC2248*Y2248/100,0),0)</f>
        <v>0</v>
      </c>
      <c r="AF2248" s="55">
        <f>IFERROR(IF(VLOOKUP(D2248,rng_ND,5,FALSE)="Ja",MAX(D_SAV!AD2248:AE2248),D_SAV!AD2248),0)</f>
        <v>0</v>
      </c>
      <c r="AG2248" s="55">
        <f t="shared" si="614"/>
        <v>0</v>
      </c>
      <c r="AH2248" s="55">
        <f t="shared" si="615"/>
        <v>0</v>
      </c>
      <c r="AI2248" s="55">
        <f t="shared" si="616"/>
        <v>0</v>
      </c>
      <c r="AJ2248" s="55">
        <f t="shared" si="617"/>
        <v>0</v>
      </c>
      <c r="AK2248" s="55">
        <f t="shared" si="608"/>
        <v>0</v>
      </c>
      <c r="AL2248" s="55">
        <f t="shared" si="609"/>
        <v>0</v>
      </c>
      <c r="AM2248" s="55">
        <f t="shared" si="610"/>
        <v>0</v>
      </c>
    </row>
    <row r="2249" spans="1:39" x14ac:dyDescent="0.25">
      <c r="A2249" s="47">
        <v>2245</v>
      </c>
      <c r="B2249" s="358" t="str">
        <f>IF(AND(E2249&lt;&gt;0,D2249&lt;&gt;0,F2249&lt;&gt;0),IF(C2249&lt;&gt;0,CONCATENATE(C2249,"-AGr",VLOOKUP(D2249,Listen!$A$2:$G$45,7,FALSE),"-",E2249,"-",F2249,),CONCATENATE("AGr",VLOOKUP(D2249,Listen!$A$2:$G$45,7,FALSE),"-",E2249,"-",F2249)),"keine vollständige ID")</f>
        <v>keine vollständige ID</v>
      </c>
      <c r="C2249" s="359">
        <f>'[2]III_SAV-Details_NB'!B2255</f>
        <v>0</v>
      </c>
      <c r="D2249" s="359">
        <f>'[2]III_SAV-Details_NB'!C2255</f>
        <v>0</v>
      </c>
      <c r="E2249" s="359">
        <f>'[2]III_SAV-Details_NB'!D2255</f>
        <v>0</v>
      </c>
      <c r="F2249" s="490"/>
      <c r="G2249" s="281">
        <f>'[2]III_SAV-Details_NB'!X2255</f>
        <v>0</v>
      </c>
      <c r="H2249" s="281">
        <f t="shared" si="611"/>
        <v>0</v>
      </c>
      <c r="I2249" s="281">
        <f>IF(con_EOGJahr=2025,'[2]III_SAV-Details_NB'!AA2255,IF(con_EOGJahr=2026,'[2]III_SAV-Details_NB'!AB2255,'[2]III_SAV-Details_NB'!AC2255))</f>
        <v>0</v>
      </c>
      <c r="J2249" s="282"/>
      <c r="K2249" s="282"/>
      <c r="L2249" s="282"/>
      <c r="M2249" s="282"/>
      <c r="N2249" s="282"/>
      <c r="O2249" s="282"/>
      <c r="P2249" s="52">
        <f t="shared" si="612"/>
        <v>0</v>
      </c>
      <c r="Q2249" s="60"/>
      <c r="R2249" s="53">
        <f t="shared" si="603"/>
        <v>0</v>
      </c>
      <c r="S2249" s="59"/>
      <c r="T2249" s="61"/>
      <c r="U2249" s="342" t="str">
        <f t="shared" si="607"/>
        <v>k.A.</v>
      </c>
      <c r="V2249" s="343" t="str">
        <f t="shared" si="604"/>
        <v>k.A.</v>
      </c>
      <c r="W2249" s="343" t="str">
        <f>IFERROR(IF(OR($D2249="",$E2249=0,con_Ende=0),"k.A.",IF(VLOOKUP($D2249,rng_ND,5,0)="Nein",VLOOKUP($D2249,rng_ND,2,FALSE),MIN(VLOOKUP($D2249,rng_ND,2,FALSE),A_Stammdaten!$B$19-D_SAV!$E2249+1))),"k.A.")</f>
        <v>k.A.</v>
      </c>
      <c r="X2249" s="343" t="str">
        <f t="shared" si="605"/>
        <v>k.A.</v>
      </c>
      <c r="Y2249" s="62"/>
      <c r="Z2249" s="48">
        <f t="shared" si="606"/>
        <v>0</v>
      </c>
      <c r="AA2249" s="457"/>
      <c r="AB2249" s="55">
        <f t="shared" si="613"/>
        <v>0</v>
      </c>
      <c r="AC2249" s="55">
        <f>IF(A_Stammdaten!$B$25="ja",D_SAV!AA2249,D_SAV!AB2249)</f>
        <v>0</v>
      </c>
      <c r="AD2249" s="478">
        <f>IF(AC2249=0,0,IF(U2249-(con_EOGJahr-D_SAV!E2249)&lt;=0,AC2249,AC2249/V2249))</f>
        <v>0</v>
      </c>
      <c r="AE2249" s="478">
        <f>IFERROR(IF(AND(VLOOKUP(D2249,rng_ND,5,FALSE)="Ja",D_SAV!T2249="degressiv"),D_SAV!AC2249*Y2249/100,0),0)</f>
        <v>0</v>
      </c>
      <c r="AF2249" s="55">
        <f>IFERROR(IF(VLOOKUP(D2249,rng_ND,5,FALSE)="Ja",MAX(D_SAV!AD2249:AE2249),D_SAV!AD2249),0)</f>
        <v>0</v>
      </c>
      <c r="AG2249" s="55">
        <f t="shared" si="614"/>
        <v>0</v>
      </c>
      <c r="AH2249" s="55">
        <f t="shared" si="615"/>
        <v>0</v>
      </c>
      <c r="AI2249" s="55">
        <f t="shared" si="616"/>
        <v>0</v>
      </c>
      <c r="AJ2249" s="55">
        <f t="shared" si="617"/>
        <v>0</v>
      </c>
      <c r="AK2249" s="55">
        <f t="shared" si="608"/>
        <v>0</v>
      </c>
      <c r="AL2249" s="55">
        <f t="shared" si="609"/>
        <v>0</v>
      </c>
      <c r="AM2249" s="55">
        <f t="shared" si="610"/>
        <v>0</v>
      </c>
    </row>
    <row r="2250" spans="1:39" x14ac:dyDescent="0.25">
      <c r="A2250" s="47">
        <v>2246</v>
      </c>
      <c r="B2250" s="358" t="str">
        <f>IF(AND(E2250&lt;&gt;0,D2250&lt;&gt;0,F2250&lt;&gt;0),IF(C2250&lt;&gt;0,CONCATENATE(C2250,"-AGr",VLOOKUP(D2250,Listen!$A$2:$G$45,7,FALSE),"-",E2250,"-",F2250,),CONCATENATE("AGr",VLOOKUP(D2250,Listen!$A$2:$G$45,7,FALSE),"-",E2250,"-",F2250)),"keine vollständige ID")</f>
        <v>keine vollständige ID</v>
      </c>
      <c r="C2250" s="359">
        <f>'[2]III_SAV-Details_NB'!B2256</f>
        <v>0</v>
      </c>
      <c r="D2250" s="359">
        <f>'[2]III_SAV-Details_NB'!C2256</f>
        <v>0</v>
      </c>
      <c r="E2250" s="359">
        <f>'[2]III_SAV-Details_NB'!D2256</f>
        <v>0</v>
      </c>
      <c r="F2250" s="490"/>
      <c r="G2250" s="281">
        <f>'[2]III_SAV-Details_NB'!X2256</f>
        <v>0</v>
      </c>
      <c r="H2250" s="281">
        <f t="shared" si="611"/>
        <v>0</v>
      </c>
      <c r="I2250" s="281">
        <f>IF(con_EOGJahr=2025,'[2]III_SAV-Details_NB'!AA2256,IF(con_EOGJahr=2026,'[2]III_SAV-Details_NB'!AB2256,'[2]III_SAV-Details_NB'!AC2256))</f>
        <v>0</v>
      </c>
      <c r="J2250" s="282"/>
      <c r="K2250" s="282"/>
      <c r="L2250" s="282"/>
      <c r="M2250" s="282"/>
      <c r="N2250" s="282"/>
      <c r="O2250" s="282"/>
      <c r="P2250" s="52">
        <f t="shared" si="612"/>
        <v>0</v>
      </c>
      <c r="Q2250" s="60"/>
      <c r="R2250" s="53">
        <f t="shared" si="603"/>
        <v>0</v>
      </c>
      <c r="S2250" s="59"/>
      <c r="T2250" s="61"/>
      <c r="U2250" s="342" t="str">
        <f t="shared" si="607"/>
        <v>k.A.</v>
      </c>
      <c r="V2250" s="343" t="str">
        <f t="shared" si="604"/>
        <v>k.A.</v>
      </c>
      <c r="W2250" s="343" t="str">
        <f>IFERROR(IF(OR($D2250="",$E2250=0,con_Ende=0),"k.A.",IF(VLOOKUP($D2250,rng_ND,5,0)="Nein",VLOOKUP($D2250,rng_ND,2,FALSE),MIN(VLOOKUP($D2250,rng_ND,2,FALSE),A_Stammdaten!$B$19-D_SAV!$E2250+1))),"k.A.")</f>
        <v>k.A.</v>
      </c>
      <c r="X2250" s="343" t="str">
        <f t="shared" si="605"/>
        <v>k.A.</v>
      </c>
      <c r="Y2250" s="62"/>
      <c r="Z2250" s="48">
        <f t="shared" si="606"/>
        <v>0</v>
      </c>
      <c r="AA2250" s="457"/>
      <c r="AB2250" s="55">
        <f t="shared" si="613"/>
        <v>0</v>
      </c>
      <c r="AC2250" s="55">
        <f>IF(A_Stammdaten!$B$25="ja",D_SAV!AA2250,D_SAV!AB2250)</f>
        <v>0</v>
      </c>
      <c r="AD2250" s="478">
        <f>IF(AC2250=0,0,IF(U2250-(con_EOGJahr-D_SAV!E2250)&lt;=0,AC2250,AC2250/V2250))</f>
        <v>0</v>
      </c>
      <c r="AE2250" s="478">
        <f>IFERROR(IF(AND(VLOOKUP(D2250,rng_ND,5,FALSE)="Ja",D_SAV!T2250="degressiv"),D_SAV!AC2250*Y2250/100,0),0)</f>
        <v>0</v>
      </c>
      <c r="AF2250" s="55">
        <f>IFERROR(IF(VLOOKUP(D2250,rng_ND,5,FALSE)="Ja",MAX(D_SAV!AD2250:AE2250),D_SAV!AD2250),0)</f>
        <v>0</v>
      </c>
      <c r="AG2250" s="55">
        <f t="shared" si="614"/>
        <v>0</v>
      </c>
      <c r="AH2250" s="55">
        <f t="shared" si="615"/>
        <v>0</v>
      </c>
      <c r="AI2250" s="55">
        <f t="shared" si="616"/>
        <v>0</v>
      </c>
      <c r="AJ2250" s="55">
        <f t="shared" si="617"/>
        <v>0</v>
      </c>
      <c r="AK2250" s="55">
        <f t="shared" si="608"/>
        <v>0</v>
      </c>
      <c r="AL2250" s="55">
        <f t="shared" si="609"/>
        <v>0</v>
      </c>
      <c r="AM2250" s="55">
        <f t="shared" si="610"/>
        <v>0</v>
      </c>
    </row>
    <row r="2251" spans="1:39" x14ac:dyDescent="0.25">
      <c r="A2251" s="47">
        <v>2247</v>
      </c>
      <c r="B2251" s="358" t="str">
        <f>IF(AND(E2251&lt;&gt;0,D2251&lt;&gt;0,F2251&lt;&gt;0),IF(C2251&lt;&gt;0,CONCATENATE(C2251,"-AGr",VLOOKUP(D2251,Listen!$A$2:$G$45,7,FALSE),"-",E2251,"-",F2251,),CONCATENATE("AGr",VLOOKUP(D2251,Listen!$A$2:$G$45,7,FALSE),"-",E2251,"-",F2251)),"keine vollständige ID")</f>
        <v>keine vollständige ID</v>
      </c>
      <c r="C2251" s="359">
        <f>'[2]III_SAV-Details_NB'!B2257</f>
        <v>0</v>
      </c>
      <c r="D2251" s="359">
        <f>'[2]III_SAV-Details_NB'!C2257</f>
        <v>0</v>
      </c>
      <c r="E2251" s="359">
        <f>'[2]III_SAV-Details_NB'!D2257</f>
        <v>0</v>
      </c>
      <c r="F2251" s="490"/>
      <c r="G2251" s="281">
        <f>'[2]III_SAV-Details_NB'!X2257</f>
        <v>0</v>
      </c>
      <c r="H2251" s="281">
        <f t="shared" si="611"/>
        <v>0</v>
      </c>
      <c r="I2251" s="281">
        <f>IF(con_EOGJahr=2025,'[2]III_SAV-Details_NB'!AA2257,IF(con_EOGJahr=2026,'[2]III_SAV-Details_NB'!AB2257,'[2]III_SAV-Details_NB'!AC2257))</f>
        <v>0</v>
      </c>
      <c r="J2251" s="282"/>
      <c r="K2251" s="282"/>
      <c r="L2251" s="282"/>
      <c r="M2251" s="282"/>
      <c r="N2251" s="282"/>
      <c r="O2251" s="282"/>
      <c r="P2251" s="52">
        <f t="shared" si="612"/>
        <v>0</v>
      </c>
      <c r="Q2251" s="60"/>
      <c r="R2251" s="53">
        <f t="shared" si="603"/>
        <v>0</v>
      </c>
      <c r="S2251" s="59"/>
      <c r="T2251" s="61"/>
      <c r="U2251" s="342" t="str">
        <f t="shared" si="607"/>
        <v>k.A.</v>
      </c>
      <c r="V2251" s="343" t="str">
        <f t="shared" si="604"/>
        <v>k.A.</v>
      </c>
      <c r="W2251" s="343" t="str">
        <f>IFERROR(IF(OR($D2251="",$E2251=0,con_Ende=0),"k.A.",IF(VLOOKUP($D2251,rng_ND,5,0)="Nein",VLOOKUP($D2251,rng_ND,2,FALSE),MIN(VLOOKUP($D2251,rng_ND,2,FALSE),A_Stammdaten!$B$19-D_SAV!$E2251+1))),"k.A.")</f>
        <v>k.A.</v>
      </c>
      <c r="X2251" s="343" t="str">
        <f t="shared" si="605"/>
        <v>k.A.</v>
      </c>
      <c r="Y2251" s="62"/>
      <c r="Z2251" s="48">
        <f t="shared" si="606"/>
        <v>0</v>
      </c>
      <c r="AA2251" s="457"/>
      <c r="AB2251" s="55">
        <f t="shared" si="613"/>
        <v>0</v>
      </c>
      <c r="AC2251" s="55">
        <f>IF(A_Stammdaten!$B$25="ja",D_SAV!AA2251,D_SAV!AB2251)</f>
        <v>0</v>
      </c>
      <c r="AD2251" s="478">
        <f>IF(AC2251=0,0,IF(U2251-(con_EOGJahr-D_SAV!E2251)&lt;=0,AC2251,AC2251/V2251))</f>
        <v>0</v>
      </c>
      <c r="AE2251" s="478">
        <f>IFERROR(IF(AND(VLOOKUP(D2251,rng_ND,5,FALSE)="Ja",D_SAV!T2251="degressiv"),D_SAV!AC2251*Y2251/100,0),0)</f>
        <v>0</v>
      </c>
      <c r="AF2251" s="55">
        <f>IFERROR(IF(VLOOKUP(D2251,rng_ND,5,FALSE)="Ja",MAX(D_SAV!AD2251:AE2251),D_SAV!AD2251),0)</f>
        <v>0</v>
      </c>
      <c r="AG2251" s="55">
        <f t="shared" si="614"/>
        <v>0</v>
      </c>
      <c r="AH2251" s="55">
        <f t="shared" si="615"/>
        <v>0</v>
      </c>
      <c r="AI2251" s="55">
        <f t="shared" si="616"/>
        <v>0</v>
      </c>
      <c r="AJ2251" s="55">
        <f t="shared" si="617"/>
        <v>0</v>
      </c>
      <c r="AK2251" s="55">
        <f t="shared" si="608"/>
        <v>0</v>
      </c>
      <c r="AL2251" s="55">
        <f t="shared" si="609"/>
        <v>0</v>
      </c>
      <c r="AM2251" s="55">
        <f t="shared" si="610"/>
        <v>0</v>
      </c>
    </row>
    <row r="2252" spans="1:39" x14ac:dyDescent="0.25">
      <c r="A2252" s="47">
        <v>2248</v>
      </c>
      <c r="B2252" s="358" t="str">
        <f>IF(AND(E2252&lt;&gt;0,D2252&lt;&gt;0,F2252&lt;&gt;0),IF(C2252&lt;&gt;0,CONCATENATE(C2252,"-AGr",VLOOKUP(D2252,Listen!$A$2:$G$45,7,FALSE),"-",E2252,"-",F2252,),CONCATENATE("AGr",VLOOKUP(D2252,Listen!$A$2:$G$45,7,FALSE),"-",E2252,"-",F2252)),"keine vollständige ID")</f>
        <v>keine vollständige ID</v>
      </c>
      <c r="C2252" s="359">
        <f>'[2]III_SAV-Details_NB'!B2258</f>
        <v>0</v>
      </c>
      <c r="D2252" s="359">
        <f>'[2]III_SAV-Details_NB'!C2258</f>
        <v>0</v>
      </c>
      <c r="E2252" s="359">
        <f>'[2]III_SAV-Details_NB'!D2258</f>
        <v>0</v>
      </c>
      <c r="F2252" s="490"/>
      <c r="G2252" s="281">
        <f>'[2]III_SAV-Details_NB'!X2258</f>
        <v>0</v>
      </c>
      <c r="H2252" s="281">
        <f t="shared" si="611"/>
        <v>0</v>
      </c>
      <c r="I2252" s="281">
        <f>IF(con_EOGJahr=2025,'[2]III_SAV-Details_NB'!AA2258,IF(con_EOGJahr=2026,'[2]III_SAV-Details_NB'!AB2258,'[2]III_SAV-Details_NB'!AC2258))</f>
        <v>0</v>
      </c>
      <c r="J2252" s="282"/>
      <c r="K2252" s="282"/>
      <c r="L2252" s="282"/>
      <c r="M2252" s="282"/>
      <c r="N2252" s="282"/>
      <c r="O2252" s="282"/>
      <c r="P2252" s="52">
        <f t="shared" si="612"/>
        <v>0</v>
      </c>
      <c r="Q2252" s="60"/>
      <c r="R2252" s="53">
        <f t="shared" si="603"/>
        <v>0</v>
      </c>
      <c r="S2252" s="59"/>
      <c r="T2252" s="61"/>
      <c r="U2252" s="342" t="str">
        <f t="shared" si="607"/>
        <v>k.A.</v>
      </c>
      <c r="V2252" s="343" t="str">
        <f t="shared" si="604"/>
        <v>k.A.</v>
      </c>
      <c r="W2252" s="343" t="str">
        <f>IFERROR(IF(OR($D2252="",$E2252=0,con_Ende=0),"k.A.",IF(VLOOKUP($D2252,rng_ND,5,0)="Nein",VLOOKUP($D2252,rng_ND,2,FALSE),MIN(VLOOKUP($D2252,rng_ND,2,FALSE),A_Stammdaten!$B$19-D_SAV!$E2252+1))),"k.A.")</f>
        <v>k.A.</v>
      </c>
      <c r="X2252" s="343" t="str">
        <f t="shared" si="605"/>
        <v>k.A.</v>
      </c>
      <c r="Y2252" s="62"/>
      <c r="Z2252" s="48">
        <f t="shared" si="606"/>
        <v>0</v>
      </c>
      <c r="AA2252" s="457"/>
      <c r="AB2252" s="55">
        <f t="shared" si="613"/>
        <v>0</v>
      </c>
      <c r="AC2252" s="55">
        <f>IF(A_Stammdaten!$B$25="ja",D_SAV!AA2252,D_SAV!AB2252)</f>
        <v>0</v>
      </c>
      <c r="AD2252" s="478">
        <f>IF(AC2252=0,0,IF(U2252-(con_EOGJahr-D_SAV!E2252)&lt;=0,AC2252,AC2252/V2252))</f>
        <v>0</v>
      </c>
      <c r="AE2252" s="478">
        <f>IFERROR(IF(AND(VLOOKUP(D2252,rng_ND,5,FALSE)="Ja",D_SAV!T2252="degressiv"),D_SAV!AC2252*Y2252/100,0),0)</f>
        <v>0</v>
      </c>
      <c r="AF2252" s="55">
        <f>IFERROR(IF(VLOOKUP(D2252,rng_ND,5,FALSE)="Ja",MAX(D_SAV!AD2252:AE2252),D_SAV!AD2252),0)</f>
        <v>0</v>
      </c>
      <c r="AG2252" s="55">
        <f t="shared" si="614"/>
        <v>0</v>
      </c>
      <c r="AH2252" s="55">
        <f t="shared" si="615"/>
        <v>0</v>
      </c>
      <c r="AI2252" s="55">
        <f t="shared" si="616"/>
        <v>0</v>
      </c>
      <c r="AJ2252" s="55">
        <f t="shared" si="617"/>
        <v>0</v>
      </c>
      <c r="AK2252" s="55">
        <f t="shared" si="608"/>
        <v>0</v>
      </c>
      <c r="AL2252" s="55">
        <f t="shared" si="609"/>
        <v>0</v>
      </c>
      <c r="AM2252" s="55">
        <f t="shared" si="610"/>
        <v>0</v>
      </c>
    </row>
    <row r="2253" spans="1:39" x14ac:dyDescent="0.25">
      <c r="A2253" s="47">
        <v>2249</v>
      </c>
      <c r="B2253" s="358" t="str">
        <f>IF(AND(E2253&lt;&gt;0,D2253&lt;&gt;0,F2253&lt;&gt;0),IF(C2253&lt;&gt;0,CONCATENATE(C2253,"-AGr",VLOOKUP(D2253,Listen!$A$2:$G$45,7,FALSE),"-",E2253,"-",F2253,),CONCATENATE("AGr",VLOOKUP(D2253,Listen!$A$2:$G$45,7,FALSE),"-",E2253,"-",F2253)),"keine vollständige ID")</f>
        <v>keine vollständige ID</v>
      </c>
      <c r="C2253" s="359">
        <f>'[2]III_SAV-Details_NB'!B2259</f>
        <v>0</v>
      </c>
      <c r="D2253" s="359">
        <f>'[2]III_SAV-Details_NB'!C2259</f>
        <v>0</v>
      </c>
      <c r="E2253" s="359">
        <f>'[2]III_SAV-Details_NB'!D2259</f>
        <v>0</v>
      </c>
      <c r="F2253" s="490"/>
      <c r="G2253" s="281">
        <f>'[2]III_SAV-Details_NB'!X2259</f>
        <v>0</v>
      </c>
      <c r="H2253" s="281">
        <f t="shared" si="611"/>
        <v>0</v>
      </c>
      <c r="I2253" s="281">
        <f>IF(con_EOGJahr=2025,'[2]III_SAV-Details_NB'!AA2259,IF(con_EOGJahr=2026,'[2]III_SAV-Details_NB'!AB2259,'[2]III_SAV-Details_NB'!AC2259))</f>
        <v>0</v>
      </c>
      <c r="J2253" s="282"/>
      <c r="K2253" s="282"/>
      <c r="L2253" s="282"/>
      <c r="M2253" s="282"/>
      <c r="N2253" s="282"/>
      <c r="O2253" s="282"/>
      <c r="P2253" s="52">
        <f t="shared" si="612"/>
        <v>0</v>
      </c>
      <c r="Q2253" s="60"/>
      <c r="R2253" s="53">
        <f t="shared" si="603"/>
        <v>0</v>
      </c>
      <c r="S2253" s="59"/>
      <c r="T2253" s="61"/>
      <c r="U2253" s="342" t="str">
        <f t="shared" si="607"/>
        <v>k.A.</v>
      </c>
      <c r="V2253" s="343" t="str">
        <f t="shared" si="604"/>
        <v>k.A.</v>
      </c>
      <c r="W2253" s="343" t="str">
        <f>IFERROR(IF(OR($D2253="",$E2253=0,con_Ende=0),"k.A.",IF(VLOOKUP($D2253,rng_ND,5,0)="Nein",VLOOKUP($D2253,rng_ND,2,FALSE),MIN(VLOOKUP($D2253,rng_ND,2,FALSE),A_Stammdaten!$B$19-D_SAV!$E2253+1))),"k.A.")</f>
        <v>k.A.</v>
      </c>
      <c r="X2253" s="343" t="str">
        <f t="shared" si="605"/>
        <v>k.A.</v>
      </c>
      <c r="Y2253" s="62"/>
      <c r="Z2253" s="48">
        <f t="shared" si="606"/>
        <v>0</v>
      </c>
      <c r="AA2253" s="457"/>
      <c r="AB2253" s="55">
        <f t="shared" si="613"/>
        <v>0</v>
      </c>
      <c r="AC2253" s="55">
        <f>IF(A_Stammdaten!$B$25="ja",D_SAV!AA2253,D_SAV!AB2253)</f>
        <v>0</v>
      </c>
      <c r="AD2253" s="478">
        <f>IF(AC2253=0,0,IF(U2253-(con_EOGJahr-D_SAV!E2253)&lt;=0,AC2253,AC2253/V2253))</f>
        <v>0</v>
      </c>
      <c r="AE2253" s="478">
        <f>IFERROR(IF(AND(VLOOKUP(D2253,rng_ND,5,FALSE)="Ja",D_SAV!T2253="degressiv"),D_SAV!AC2253*Y2253/100,0),0)</f>
        <v>0</v>
      </c>
      <c r="AF2253" s="55">
        <f>IFERROR(IF(VLOOKUP(D2253,rng_ND,5,FALSE)="Ja",MAX(D_SAV!AD2253:AE2253),D_SAV!AD2253),0)</f>
        <v>0</v>
      </c>
      <c r="AG2253" s="55">
        <f t="shared" si="614"/>
        <v>0</v>
      </c>
      <c r="AH2253" s="55">
        <f t="shared" si="615"/>
        <v>0</v>
      </c>
      <c r="AI2253" s="55">
        <f t="shared" si="616"/>
        <v>0</v>
      </c>
      <c r="AJ2253" s="55">
        <f t="shared" si="617"/>
        <v>0</v>
      </c>
      <c r="AK2253" s="55">
        <f t="shared" si="608"/>
        <v>0</v>
      </c>
      <c r="AL2253" s="55">
        <f t="shared" si="609"/>
        <v>0</v>
      </c>
      <c r="AM2253" s="55">
        <f t="shared" si="610"/>
        <v>0</v>
      </c>
    </row>
    <row r="2254" spans="1:39" x14ac:dyDescent="0.25">
      <c r="A2254" s="47">
        <v>2250</v>
      </c>
      <c r="B2254" s="358" t="str">
        <f>IF(AND(E2254&lt;&gt;0,D2254&lt;&gt;0,F2254&lt;&gt;0),IF(C2254&lt;&gt;0,CONCATENATE(C2254,"-AGr",VLOOKUP(D2254,Listen!$A$2:$G$45,7,FALSE),"-",E2254,"-",F2254,),CONCATENATE("AGr",VLOOKUP(D2254,Listen!$A$2:$G$45,7,FALSE),"-",E2254,"-",F2254)),"keine vollständige ID")</f>
        <v>keine vollständige ID</v>
      </c>
      <c r="C2254" s="359">
        <f>'[2]III_SAV-Details_NB'!B2260</f>
        <v>0</v>
      </c>
      <c r="D2254" s="359">
        <f>'[2]III_SAV-Details_NB'!C2260</f>
        <v>0</v>
      </c>
      <c r="E2254" s="359">
        <f>'[2]III_SAV-Details_NB'!D2260</f>
        <v>0</v>
      </c>
      <c r="F2254" s="490"/>
      <c r="G2254" s="281">
        <f>'[2]III_SAV-Details_NB'!X2260</f>
        <v>0</v>
      </c>
      <c r="H2254" s="281">
        <f t="shared" si="611"/>
        <v>0</v>
      </c>
      <c r="I2254" s="281">
        <f>IF(con_EOGJahr=2025,'[2]III_SAV-Details_NB'!AA2260,IF(con_EOGJahr=2026,'[2]III_SAV-Details_NB'!AB2260,'[2]III_SAV-Details_NB'!AC2260))</f>
        <v>0</v>
      </c>
      <c r="J2254" s="282"/>
      <c r="K2254" s="282"/>
      <c r="L2254" s="282"/>
      <c r="M2254" s="282"/>
      <c r="N2254" s="282"/>
      <c r="O2254" s="282"/>
      <c r="P2254" s="52">
        <f t="shared" si="612"/>
        <v>0</v>
      </c>
      <c r="Q2254" s="60"/>
      <c r="R2254" s="53">
        <f t="shared" si="603"/>
        <v>0</v>
      </c>
      <c r="S2254" s="59"/>
      <c r="T2254" s="61"/>
      <c r="U2254" s="342" t="str">
        <f t="shared" si="607"/>
        <v>k.A.</v>
      </c>
      <c r="V2254" s="343" t="str">
        <f t="shared" si="604"/>
        <v>k.A.</v>
      </c>
      <c r="W2254" s="343" t="str">
        <f>IFERROR(IF(OR($D2254="",$E2254=0,con_Ende=0),"k.A.",IF(VLOOKUP($D2254,rng_ND,5,0)="Nein",VLOOKUP($D2254,rng_ND,2,FALSE),MIN(VLOOKUP($D2254,rng_ND,2,FALSE),A_Stammdaten!$B$19-D_SAV!$E2254+1))),"k.A.")</f>
        <v>k.A.</v>
      </c>
      <c r="X2254" s="343" t="str">
        <f t="shared" si="605"/>
        <v>k.A.</v>
      </c>
      <c r="Y2254" s="62"/>
      <c r="Z2254" s="48">
        <f t="shared" si="606"/>
        <v>0</v>
      </c>
      <c r="AA2254" s="457"/>
      <c r="AB2254" s="55">
        <f t="shared" si="613"/>
        <v>0</v>
      </c>
      <c r="AC2254" s="55">
        <f>IF(A_Stammdaten!$B$25="ja",D_SAV!AA2254,D_SAV!AB2254)</f>
        <v>0</v>
      </c>
      <c r="AD2254" s="478">
        <f>IF(AC2254=0,0,IF(U2254-(con_EOGJahr-D_SAV!E2254)&lt;=0,AC2254,AC2254/V2254))</f>
        <v>0</v>
      </c>
      <c r="AE2254" s="478">
        <f>IFERROR(IF(AND(VLOOKUP(D2254,rng_ND,5,FALSE)="Ja",D_SAV!T2254="degressiv"),D_SAV!AC2254*Y2254/100,0),0)</f>
        <v>0</v>
      </c>
      <c r="AF2254" s="55">
        <f>IFERROR(IF(VLOOKUP(D2254,rng_ND,5,FALSE)="Ja",MAX(D_SAV!AD2254:AE2254),D_SAV!AD2254),0)</f>
        <v>0</v>
      </c>
      <c r="AG2254" s="55">
        <f t="shared" si="614"/>
        <v>0</v>
      </c>
      <c r="AH2254" s="55">
        <f t="shared" si="615"/>
        <v>0</v>
      </c>
      <c r="AI2254" s="55">
        <f t="shared" si="616"/>
        <v>0</v>
      </c>
      <c r="AJ2254" s="55">
        <f t="shared" si="617"/>
        <v>0</v>
      </c>
      <c r="AK2254" s="55">
        <f t="shared" si="608"/>
        <v>0</v>
      </c>
      <c r="AL2254" s="55">
        <f t="shared" si="609"/>
        <v>0</v>
      </c>
      <c r="AM2254" s="55">
        <f t="shared" si="610"/>
        <v>0</v>
      </c>
    </row>
    <row r="2255" spans="1:39" x14ac:dyDescent="0.25">
      <c r="A2255" s="47">
        <v>2251</v>
      </c>
      <c r="B2255" s="358" t="str">
        <f>IF(AND(E2255&lt;&gt;0,D2255&lt;&gt;0,F2255&lt;&gt;0),IF(C2255&lt;&gt;0,CONCATENATE(C2255,"-AGr",VLOOKUP(D2255,Listen!$A$2:$G$45,7,FALSE),"-",E2255,"-",F2255,),CONCATENATE("AGr",VLOOKUP(D2255,Listen!$A$2:$G$45,7,FALSE),"-",E2255,"-",F2255)),"keine vollständige ID")</f>
        <v>keine vollständige ID</v>
      </c>
      <c r="C2255" s="359">
        <f>'[2]III_SAV-Details_NB'!B2261</f>
        <v>0</v>
      </c>
      <c r="D2255" s="359">
        <f>'[2]III_SAV-Details_NB'!C2261</f>
        <v>0</v>
      </c>
      <c r="E2255" s="359">
        <f>'[2]III_SAV-Details_NB'!D2261</f>
        <v>0</v>
      </c>
      <c r="F2255" s="490"/>
      <c r="G2255" s="281">
        <f>'[2]III_SAV-Details_NB'!X2261</f>
        <v>0</v>
      </c>
      <c r="H2255" s="281">
        <f t="shared" si="611"/>
        <v>0</v>
      </c>
      <c r="I2255" s="281">
        <f>IF(con_EOGJahr=2025,'[2]III_SAV-Details_NB'!AA2261,IF(con_EOGJahr=2026,'[2]III_SAV-Details_NB'!AB2261,'[2]III_SAV-Details_NB'!AC2261))</f>
        <v>0</v>
      </c>
      <c r="J2255" s="282"/>
      <c r="K2255" s="282"/>
      <c r="L2255" s="282"/>
      <c r="M2255" s="282"/>
      <c r="N2255" s="282"/>
      <c r="O2255" s="282"/>
      <c r="P2255" s="52">
        <f t="shared" si="612"/>
        <v>0</v>
      </c>
      <c r="Q2255" s="60"/>
      <c r="R2255" s="53">
        <f t="shared" si="603"/>
        <v>0</v>
      </c>
      <c r="S2255" s="59"/>
      <c r="T2255" s="61"/>
      <c r="U2255" s="342" t="str">
        <f t="shared" si="607"/>
        <v>k.A.</v>
      </c>
      <c r="V2255" s="343" t="str">
        <f t="shared" si="604"/>
        <v>k.A.</v>
      </c>
      <c r="W2255" s="343" t="str">
        <f>IFERROR(IF(OR($D2255="",$E2255=0,con_Ende=0),"k.A.",IF(VLOOKUP($D2255,rng_ND,5,0)="Nein",VLOOKUP($D2255,rng_ND,2,FALSE),MIN(VLOOKUP($D2255,rng_ND,2,FALSE),A_Stammdaten!$B$19-D_SAV!$E2255+1))),"k.A.")</f>
        <v>k.A.</v>
      </c>
      <c r="X2255" s="343" t="str">
        <f t="shared" si="605"/>
        <v>k.A.</v>
      </c>
      <c r="Y2255" s="62"/>
      <c r="Z2255" s="48">
        <f t="shared" si="606"/>
        <v>0</v>
      </c>
      <c r="AA2255" s="457"/>
      <c r="AB2255" s="55">
        <f t="shared" si="613"/>
        <v>0</v>
      </c>
      <c r="AC2255" s="55">
        <f>IF(A_Stammdaten!$B$25="ja",D_SAV!AA2255,D_SAV!AB2255)</f>
        <v>0</v>
      </c>
      <c r="AD2255" s="478">
        <f>IF(AC2255=0,0,IF(U2255-(con_EOGJahr-D_SAV!E2255)&lt;=0,AC2255,AC2255/V2255))</f>
        <v>0</v>
      </c>
      <c r="AE2255" s="478">
        <f>IFERROR(IF(AND(VLOOKUP(D2255,rng_ND,5,FALSE)="Ja",D_SAV!T2255="degressiv"),D_SAV!AC2255*Y2255/100,0),0)</f>
        <v>0</v>
      </c>
      <c r="AF2255" s="55">
        <f>IFERROR(IF(VLOOKUP(D2255,rng_ND,5,FALSE)="Ja",MAX(D_SAV!AD2255:AE2255),D_SAV!AD2255),0)</f>
        <v>0</v>
      </c>
      <c r="AG2255" s="55">
        <f t="shared" si="614"/>
        <v>0</v>
      </c>
      <c r="AH2255" s="55">
        <f t="shared" si="615"/>
        <v>0</v>
      </c>
      <c r="AI2255" s="55">
        <f t="shared" si="616"/>
        <v>0</v>
      </c>
      <c r="AJ2255" s="55">
        <f t="shared" si="617"/>
        <v>0</v>
      </c>
      <c r="AK2255" s="55">
        <f t="shared" si="608"/>
        <v>0</v>
      </c>
      <c r="AL2255" s="55">
        <f t="shared" si="609"/>
        <v>0</v>
      </c>
      <c r="AM2255" s="55">
        <f t="shared" si="610"/>
        <v>0</v>
      </c>
    </row>
    <row r="2256" spans="1:39" x14ac:dyDescent="0.25">
      <c r="A2256" s="47">
        <v>2252</v>
      </c>
      <c r="B2256" s="358" t="str">
        <f>IF(AND(E2256&lt;&gt;0,D2256&lt;&gt;0,F2256&lt;&gt;0),IF(C2256&lt;&gt;0,CONCATENATE(C2256,"-AGr",VLOOKUP(D2256,Listen!$A$2:$G$45,7,FALSE),"-",E2256,"-",F2256,),CONCATENATE("AGr",VLOOKUP(D2256,Listen!$A$2:$G$45,7,FALSE),"-",E2256,"-",F2256)),"keine vollständige ID")</f>
        <v>keine vollständige ID</v>
      </c>
      <c r="C2256" s="359">
        <f>'[2]III_SAV-Details_NB'!B2262</f>
        <v>0</v>
      </c>
      <c r="D2256" s="359">
        <f>'[2]III_SAV-Details_NB'!C2262</f>
        <v>0</v>
      </c>
      <c r="E2256" s="359">
        <f>'[2]III_SAV-Details_NB'!D2262</f>
        <v>0</v>
      </c>
      <c r="F2256" s="490"/>
      <c r="G2256" s="281">
        <f>'[2]III_SAV-Details_NB'!X2262</f>
        <v>0</v>
      </c>
      <c r="H2256" s="281">
        <f t="shared" si="611"/>
        <v>0</v>
      </c>
      <c r="I2256" s="281">
        <f>IF(con_EOGJahr=2025,'[2]III_SAV-Details_NB'!AA2262,IF(con_EOGJahr=2026,'[2]III_SAV-Details_NB'!AB2262,'[2]III_SAV-Details_NB'!AC2262))</f>
        <v>0</v>
      </c>
      <c r="J2256" s="282"/>
      <c r="K2256" s="282"/>
      <c r="L2256" s="282"/>
      <c r="M2256" s="282"/>
      <c r="N2256" s="282"/>
      <c r="O2256" s="282"/>
      <c r="P2256" s="52">
        <f t="shared" si="612"/>
        <v>0</v>
      </c>
      <c r="Q2256" s="60"/>
      <c r="R2256" s="53">
        <f t="shared" si="603"/>
        <v>0</v>
      </c>
      <c r="S2256" s="59"/>
      <c r="T2256" s="61"/>
      <c r="U2256" s="342" t="str">
        <f t="shared" si="607"/>
        <v>k.A.</v>
      </c>
      <c r="V2256" s="343" t="str">
        <f t="shared" si="604"/>
        <v>k.A.</v>
      </c>
      <c r="W2256" s="343" t="str">
        <f>IFERROR(IF(OR($D2256="",$E2256=0,con_Ende=0),"k.A.",IF(VLOOKUP($D2256,rng_ND,5,0)="Nein",VLOOKUP($D2256,rng_ND,2,FALSE),MIN(VLOOKUP($D2256,rng_ND,2,FALSE),A_Stammdaten!$B$19-D_SAV!$E2256+1))),"k.A.")</f>
        <v>k.A.</v>
      </c>
      <c r="X2256" s="343" t="str">
        <f t="shared" si="605"/>
        <v>k.A.</v>
      </c>
      <c r="Y2256" s="62"/>
      <c r="Z2256" s="48">
        <f t="shared" si="606"/>
        <v>0</v>
      </c>
      <c r="AA2256" s="457"/>
      <c r="AB2256" s="55">
        <f t="shared" si="613"/>
        <v>0</v>
      </c>
      <c r="AC2256" s="55">
        <f>IF(A_Stammdaten!$B$25="ja",D_SAV!AA2256,D_SAV!AB2256)</f>
        <v>0</v>
      </c>
      <c r="AD2256" s="478">
        <f>IF(AC2256=0,0,IF(U2256-(con_EOGJahr-D_SAV!E2256)&lt;=0,AC2256,AC2256/V2256))</f>
        <v>0</v>
      </c>
      <c r="AE2256" s="478">
        <f>IFERROR(IF(AND(VLOOKUP(D2256,rng_ND,5,FALSE)="Ja",D_SAV!T2256="degressiv"),D_SAV!AC2256*Y2256/100,0),0)</f>
        <v>0</v>
      </c>
      <c r="AF2256" s="55">
        <f>IFERROR(IF(VLOOKUP(D2256,rng_ND,5,FALSE)="Ja",MAX(D_SAV!AD2256:AE2256),D_SAV!AD2256),0)</f>
        <v>0</v>
      </c>
      <c r="AG2256" s="55">
        <f t="shared" si="614"/>
        <v>0</v>
      </c>
      <c r="AH2256" s="55">
        <f t="shared" si="615"/>
        <v>0</v>
      </c>
      <c r="AI2256" s="55">
        <f t="shared" si="616"/>
        <v>0</v>
      </c>
      <c r="AJ2256" s="55">
        <f t="shared" si="617"/>
        <v>0</v>
      </c>
      <c r="AK2256" s="55">
        <f t="shared" si="608"/>
        <v>0</v>
      </c>
      <c r="AL2256" s="55">
        <f t="shared" si="609"/>
        <v>0</v>
      </c>
      <c r="AM2256" s="55">
        <f t="shared" si="610"/>
        <v>0</v>
      </c>
    </row>
    <row r="2257" spans="1:39" x14ac:dyDescent="0.25">
      <c r="A2257" s="47">
        <v>2253</v>
      </c>
      <c r="B2257" s="358" t="str">
        <f>IF(AND(E2257&lt;&gt;0,D2257&lt;&gt;0,F2257&lt;&gt;0),IF(C2257&lt;&gt;0,CONCATENATE(C2257,"-AGr",VLOOKUP(D2257,Listen!$A$2:$G$45,7,FALSE),"-",E2257,"-",F2257,),CONCATENATE("AGr",VLOOKUP(D2257,Listen!$A$2:$G$45,7,FALSE),"-",E2257,"-",F2257)),"keine vollständige ID")</f>
        <v>keine vollständige ID</v>
      </c>
      <c r="C2257" s="359">
        <f>'[2]III_SAV-Details_NB'!B2263</f>
        <v>0</v>
      </c>
      <c r="D2257" s="359">
        <f>'[2]III_SAV-Details_NB'!C2263</f>
        <v>0</v>
      </c>
      <c r="E2257" s="359">
        <f>'[2]III_SAV-Details_NB'!D2263</f>
        <v>0</v>
      </c>
      <c r="F2257" s="490"/>
      <c r="G2257" s="281">
        <f>'[2]III_SAV-Details_NB'!X2263</f>
        <v>0</v>
      </c>
      <c r="H2257" s="281">
        <f t="shared" si="611"/>
        <v>0</v>
      </c>
      <c r="I2257" s="281">
        <f>IF(con_EOGJahr=2025,'[2]III_SAV-Details_NB'!AA2263,IF(con_EOGJahr=2026,'[2]III_SAV-Details_NB'!AB2263,'[2]III_SAV-Details_NB'!AC2263))</f>
        <v>0</v>
      </c>
      <c r="J2257" s="282"/>
      <c r="K2257" s="282"/>
      <c r="L2257" s="282"/>
      <c r="M2257" s="282"/>
      <c r="N2257" s="282"/>
      <c r="O2257" s="282"/>
      <c r="P2257" s="52">
        <f t="shared" si="612"/>
        <v>0</v>
      </c>
      <c r="Q2257" s="60"/>
      <c r="R2257" s="53">
        <f t="shared" si="603"/>
        <v>0</v>
      </c>
      <c r="S2257" s="59"/>
      <c r="T2257" s="61"/>
      <c r="U2257" s="342" t="str">
        <f t="shared" si="607"/>
        <v>k.A.</v>
      </c>
      <c r="V2257" s="343" t="str">
        <f t="shared" si="604"/>
        <v>k.A.</v>
      </c>
      <c r="W2257" s="343" t="str">
        <f>IFERROR(IF(OR($D2257="",$E2257=0,con_Ende=0),"k.A.",IF(VLOOKUP($D2257,rng_ND,5,0)="Nein",VLOOKUP($D2257,rng_ND,2,FALSE),MIN(VLOOKUP($D2257,rng_ND,2,FALSE),A_Stammdaten!$B$19-D_SAV!$E2257+1))),"k.A.")</f>
        <v>k.A.</v>
      </c>
      <c r="X2257" s="343" t="str">
        <f t="shared" si="605"/>
        <v>k.A.</v>
      </c>
      <c r="Y2257" s="62"/>
      <c r="Z2257" s="48">
        <f t="shared" si="606"/>
        <v>0</v>
      </c>
      <c r="AA2257" s="457"/>
      <c r="AB2257" s="55">
        <f t="shared" si="613"/>
        <v>0</v>
      </c>
      <c r="AC2257" s="55">
        <f>IF(A_Stammdaten!$B$25="ja",D_SAV!AA2257,D_SAV!AB2257)</f>
        <v>0</v>
      </c>
      <c r="AD2257" s="478">
        <f>IF(AC2257=0,0,IF(U2257-(con_EOGJahr-D_SAV!E2257)&lt;=0,AC2257,AC2257/V2257))</f>
        <v>0</v>
      </c>
      <c r="AE2257" s="478">
        <f>IFERROR(IF(AND(VLOOKUP(D2257,rng_ND,5,FALSE)="Ja",D_SAV!T2257="degressiv"),D_SAV!AC2257*Y2257/100,0),0)</f>
        <v>0</v>
      </c>
      <c r="AF2257" s="55">
        <f>IFERROR(IF(VLOOKUP(D2257,rng_ND,5,FALSE)="Ja",MAX(D_SAV!AD2257:AE2257),D_SAV!AD2257),0)</f>
        <v>0</v>
      </c>
      <c r="AG2257" s="55">
        <f t="shared" si="614"/>
        <v>0</v>
      </c>
      <c r="AH2257" s="55">
        <f t="shared" si="615"/>
        <v>0</v>
      </c>
      <c r="AI2257" s="55">
        <f t="shared" si="616"/>
        <v>0</v>
      </c>
      <c r="AJ2257" s="55">
        <f t="shared" si="617"/>
        <v>0</v>
      </c>
      <c r="AK2257" s="55">
        <f t="shared" si="608"/>
        <v>0</v>
      </c>
      <c r="AL2257" s="55">
        <f t="shared" si="609"/>
        <v>0</v>
      </c>
      <c r="AM2257" s="55">
        <f t="shared" si="610"/>
        <v>0</v>
      </c>
    </row>
    <row r="2258" spans="1:39" x14ac:dyDescent="0.25">
      <c r="A2258" s="47">
        <v>2254</v>
      </c>
      <c r="B2258" s="358" t="str">
        <f>IF(AND(E2258&lt;&gt;0,D2258&lt;&gt;0,F2258&lt;&gt;0),IF(C2258&lt;&gt;0,CONCATENATE(C2258,"-AGr",VLOOKUP(D2258,Listen!$A$2:$G$45,7,FALSE),"-",E2258,"-",F2258,),CONCATENATE("AGr",VLOOKUP(D2258,Listen!$A$2:$G$45,7,FALSE),"-",E2258,"-",F2258)),"keine vollständige ID")</f>
        <v>keine vollständige ID</v>
      </c>
      <c r="C2258" s="359">
        <f>'[2]III_SAV-Details_NB'!B2264</f>
        <v>0</v>
      </c>
      <c r="D2258" s="359">
        <f>'[2]III_SAV-Details_NB'!C2264</f>
        <v>0</v>
      </c>
      <c r="E2258" s="359">
        <f>'[2]III_SAV-Details_NB'!D2264</f>
        <v>0</v>
      </c>
      <c r="F2258" s="490"/>
      <c r="G2258" s="281">
        <f>'[2]III_SAV-Details_NB'!X2264</f>
        <v>0</v>
      </c>
      <c r="H2258" s="281">
        <f t="shared" si="611"/>
        <v>0</v>
      </c>
      <c r="I2258" s="281">
        <f>IF(con_EOGJahr=2025,'[2]III_SAV-Details_NB'!AA2264,IF(con_EOGJahr=2026,'[2]III_SAV-Details_NB'!AB2264,'[2]III_SAV-Details_NB'!AC2264))</f>
        <v>0</v>
      </c>
      <c r="J2258" s="282"/>
      <c r="K2258" s="282"/>
      <c r="L2258" s="282"/>
      <c r="M2258" s="282"/>
      <c r="N2258" s="282"/>
      <c r="O2258" s="282"/>
      <c r="P2258" s="52">
        <f t="shared" si="612"/>
        <v>0</v>
      </c>
      <c r="Q2258" s="60"/>
      <c r="R2258" s="53">
        <f t="shared" ref="R2258:R2321" si="618">P2258+Q2258</f>
        <v>0</v>
      </c>
      <c r="S2258" s="59"/>
      <c r="T2258" s="61"/>
      <c r="U2258" s="342" t="str">
        <f t="shared" si="607"/>
        <v>k.A.</v>
      </c>
      <c r="V2258" s="343" t="str">
        <f t="shared" ref="V2258:V2321" si="619">IFERROR(IF(OR($D2258="",$E2258=0,con_Ende=0,$U2258=0),"k.A.",MAX($E2258-con_EOGJahr+$U2258,0)),"k.A.")</f>
        <v>k.A.</v>
      </c>
      <c r="W2258" s="343" t="str">
        <f>IFERROR(IF(OR($D2258="",$E2258=0,con_Ende=0),"k.A.",IF(VLOOKUP($D2258,rng_ND,5,0)="Nein",VLOOKUP($D2258,rng_ND,2,FALSE),MIN(VLOOKUP($D2258,rng_ND,2,FALSE),A_Stammdaten!$B$19-D_SAV!$E2258+1))),"k.A.")</f>
        <v>k.A.</v>
      </c>
      <c r="X2258" s="343" t="str">
        <f t="shared" ref="X2258:X2321" si="620">IFERROR(IF(OR($D2258="",$E2258=0,con_Ende=0),"k.A.",VLOOKUP($D2258,rng_ND,3,FALSE)),"k.A.")</f>
        <v>k.A.</v>
      </c>
      <c r="Y2258" s="62"/>
      <c r="Z2258" s="48">
        <f t="shared" ref="Z2258:Z2321" si="621">IF(AND($E2258&lt;2006,$E2258&lt;&gt;0),IFERROR(VLOOKUP($E2258,rng_Index,VLOOKUP($D2258,rng_ND,4,FALSE)+1,FALSE),1),)</f>
        <v>0</v>
      </c>
      <c r="AA2258" s="457"/>
      <c r="AB2258" s="55">
        <f t="shared" si="613"/>
        <v>0</v>
      </c>
      <c r="AC2258" s="55">
        <f>IF(A_Stammdaten!$B$25="ja",D_SAV!AA2258,D_SAV!AB2258)</f>
        <v>0</v>
      </c>
      <c r="AD2258" s="478">
        <f>IF(AC2258=0,0,IF(U2258-(con_EOGJahr-D_SAV!E2258)&lt;=0,AC2258,AC2258/V2258))</f>
        <v>0</v>
      </c>
      <c r="AE2258" s="478">
        <f>IFERROR(IF(AND(VLOOKUP(D2258,rng_ND,5,FALSE)="Ja",D_SAV!T2258="degressiv"),D_SAV!AC2258*Y2258/100,0),0)</f>
        <v>0</v>
      </c>
      <c r="AF2258" s="55">
        <f>IFERROR(IF(VLOOKUP(D2258,rng_ND,5,FALSE)="Ja",MAX(D_SAV!AD2258:AE2258),D_SAV!AD2258),0)</f>
        <v>0</v>
      </c>
      <c r="AG2258" s="55">
        <f t="shared" si="614"/>
        <v>0</v>
      </c>
      <c r="AH2258" s="55">
        <f t="shared" si="615"/>
        <v>0</v>
      </c>
      <c r="AI2258" s="55">
        <f t="shared" si="616"/>
        <v>0</v>
      </c>
      <c r="AJ2258" s="55">
        <f t="shared" si="617"/>
        <v>0</v>
      </c>
      <c r="AK2258" s="55">
        <f t="shared" si="608"/>
        <v>0</v>
      </c>
      <c r="AL2258" s="55">
        <f t="shared" si="609"/>
        <v>0</v>
      </c>
      <c r="AM2258" s="55">
        <f t="shared" si="610"/>
        <v>0</v>
      </c>
    </row>
    <row r="2259" spans="1:39" x14ac:dyDescent="0.25">
      <c r="A2259" s="47">
        <v>2255</v>
      </c>
      <c r="B2259" s="358" t="str">
        <f>IF(AND(E2259&lt;&gt;0,D2259&lt;&gt;0,F2259&lt;&gt;0),IF(C2259&lt;&gt;0,CONCATENATE(C2259,"-AGr",VLOOKUP(D2259,Listen!$A$2:$G$45,7,FALSE),"-",E2259,"-",F2259,),CONCATENATE("AGr",VLOOKUP(D2259,Listen!$A$2:$G$45,7,FALSE),"-",E2259,"-",F2259)),"keine vollständige ID")</f>
        <v>keine vollständige ID</v>
      </c>
      <c r="C2259" s="359">
        <f>'[2]III_SAV-Details_NB'!B2265</f>
        <v>0</v>
      </c>
      <c r="D2259" s="359">
        <f>'[2]III_SAV-Details_NB'!C2265</f>
        <v>0</v>
      </c>
      <c r="E2259" s="359">
        <f>'[2]III_SAV-Details_NB'!D2265</f>
        <v>0</v>
      </c>
      <c r="F2259" s="490"/>
      <c r="G2259" s="281">
        <f>'[2]III_SAV-Details_NB'!X2265</f>
        <v>0</v>
      </c>
      <c r="H2259" s="281">
        <f t="shared" si="611"/>
        <v>0</v>
      </c>
      <c r="I2259" s="281">
        <f>IF(con_EOGJahr=2025,'[2]III_SAV-Details_NB'!AA2265,IF(con_EOGJahr=2026,'[2]III_SAV-Details_NB'!AB2265,'[2]III_SAV-Details_NB'!AC2265))</f>
        <v>0</v>
      </c>
      <c r="J2259" s="282"/>
      <c r="K2259" s="282"/>
      <c r="L2259" s="282"/>
      <c r="M2259" s="282"/>
      <c r="N2259" s="282"/>
      <c r="O2259" s="282"/>
      <c r="P2259" s="52">
        <f t="shared" si="612"/>
        <v>0</v>
      </c>
      <c r="Q2259" s="60"/>
      <c r="R2259" s="53">
        <f t="shared" si="618"/>
        <v>0</v>
      </c>
      <c r="S2259" s="59"/>
      <c r="T2259" s="61"/>
      <c r="U2259" s="342" t="str">
        <f t="shared" ref="U2259:U2322" si="622">+W2259</f>
        <v>k.A.</v>
      </c>
      <c r="V2259" s="343" t="str">
        <f t="shared" si="619"/>
        <v>k.A.</v>
      </c>
      <c r="W2259" s="343" t="str">
        <f>IFERROR(IF(OR($D2259="",$E2259=0,con_Ende=0),"k.A.",IF(VLOOKUP($D2259,rng_ND,5,0)="Nein",VLOOKUP($D2259,rng_ND,2,FALSE),MIN(VLOOKUP($D2259,rng_ND,2,FALSE),A_Stammdaten!$B$19-D_SAV!$E2259+1))),"k.A.")</f>
        <v>k.A.</v>
      </c>
      <c r="X2259" s="343" t="str">
        <f t="shared" si="620"/>
        <v>k.A.</v>
      </c>
      <c r="Y2259" s="62"/>
      <c r="Z2259" s="48">
        <f t="shared" si="621"/>
        <v>0</v>
      </c>
      <c r="AA2259" s="457"/>
      <c r="AB2259" s="55">
        <f t="shared" si="613"/>
        <v>0</v>
      </c>
      <c r="AC2259" s="55">
        <f>IF(A_Stammdaten!$B$25="ja",D_SAV!AA2259,D_SAV!AB2259)</f>
        <v>0</v>
      </c>
      <c r="AD2259" s="478">
        <f>IF(AC2259=0,0,IF(U2259-(con_EOGJahr-D_SAV!E2259)&lt;=0,AC2259,AC2259/V2259))</f>
        <v>0</v>
      </c>
      <c r="AE2259" s="478">
        <f>IFERROR(IF(AND(VLOOKUP(D2259,rng_ND,5,FALSE)="Ja",D_SAV!T2259="degressiv"),D_SAV!AC2259*Y2259/100,0),0)</f>
        <v>0</v>
      </c>
      <c r="AF2259" s="55">
        <f>IFERROR(IF(VLOOKUP(D2259,rng_ND,5,FALSE)="Ja",MAX(D_SAV!AD2259:AE2259),D_SAV!AD2259),0)</f>
        <v>0</v>
      </c>
      <c r="AG2259" s="55">
        <f t="shared" si="614"/>
        <v>0</v>
      </c>
      <c r="AH2259" s="55">
        <f t="shared" si="615"/>
        <v>0</v>
      </c>
      <c r="AI2259" s="55">
        <f t="shared" si="616"/>
        <v>0</v>
      </c>
      <c r="AJ2259" s="55">
        <f t="shared" si="617"/>
        <v>0</v>
      </c>
      <c r="AK2259" s="55">
        <f t="shared" si="608"/>
        <v>0</v>
      </c>
      <c r="AL2259" s="55">
        <f t="shared" si="609"/>
        <v>0</v>
      </c>
      <c r="AM2259" s="55">
        <f t="shared" si="610"/>
        <v>0</v>
      </c>
    </row>
    <row r="2260" spans="1:39" x14ac:dyDescent="0.25">
      <c r="A2260" s="47">
        <v>2256</v>
      </c>
      <c r="B2260" s="358" t="str">
        <f>IF(AND(E2260&lt;&gt;0,D2260&lt;&gt;0,F2260&lt;&gt;0),IF(C2260&lt;&gt;0,CONCATENATE(C2260,"-AGr",VLOOKUP(D2260,Listen!$A$2:$G$45,7,FALSE),"-",E2260,"-",F2260,),CONCATENATE("AGr",VLOOKUP(D2260,Listen!$A$2:$G$45,7,FALSE),"-",E2260,"-",F2260)),"keine vollständige ID")</f>
        <v>keine vollständige ID</v>
      </c>
      <c r="C2260" s="359">
        <f>'[2]III_SAV-Details_NB'!B2266</f>
        <v>0</v>
      </c>
      <c r="D2260" s="359">
        <f>'[2]III_SAV-Details_NB'!C2266</f>
        <v>0</v>
      </c>
      <c r="E2260" s="359">
        <f>'[2]III_SAV-Details_NB'!D2266</f>
        <v>0</v>
      </c>
      <c r="F2260" s="490"/>
      <c r="G2260" s="281">
        <f>'[2]III_SAV-Details_NB'!X2266</f>
        <v>0</v>
      </c>
      <c r="H2260" s="281">
        <f t="shared" si="611"/>
        <v>0</v>
      </c>
      <c r="I2260" s="281">
        <f>IF(con_EOGJahr=2025,'[2]III_SAV-Details_NB'!AA2266,IF(con_EOGJahr=2026,'[2]III_SAV-Details_NB'!AB2266,'[2]III_SAV-Details_NB'!AC2266))</f>
        <v>0</v>
      </c>
      <c r="J2260" s="282"/>
      <c r="K2260" s="282"/>
      <c r="L2260" s="282"/>
      <c r="M2260" s="282"/>
      <c r="N2260" s="282"/>
      <c r="O2260" s="282"/>
      <c r="P2260" s="52">
        <f t="shared" si="612"/>
        <v>0</v>
      </c>
      <c r="Q2260" s="60"/>
      <c r="R2260" s="53">
        <f t="shared" si="618"/>
        <v>0</v>
      </c>
      <c r="S2260" s="59"/>
      <c r="T2260" s="61"/>
      <c r="U2260" s="342" t="str">
        <f t="shared" si="622"/>
        <v>k.A.</v>
      </c>
      <c r="V2260" s="343" t="str">
        <f t="shared" si="619"/>
        <v>k.A.</v>
      </c>
      <c r="W2260" s="343" t="str">
        <f>IFERROR(IF(OR($D2260="",$E2260=0,con_Ende=0),"k.A.",IF(VLOOKUP($D2260,rng_ND,5,0)="Nein",VLOOKUP($D2260,rng_ND,2,FALSE),MIN(VLOOKUP($D2260,rng_ND,2,FALSE),A_Stammdaten!$B$19-D_SAV!$E2260+1))),"k.A.")</f>
        <v>k.A.</v>
      </c>
      <c r="X2260" s="343" t="str">
        <f t="shared" si="620"/>
        <v>k.A.</v>
      </c>
      <c r="Y2260" s="62"/>
      <c r="Z2260" s="48">
        <f t="shared" si="621"/>
        <v>0</v>
      </c>
      <c r="AA2260" s="457"/>
      <c r="AB2260" s="55">
        <f t="shared" si="613"/>
        <v>0</v>
      </c>
      <c r="AC2260" s="55">
        <f>IF(A_Stammdaten!$B$25="ja",D_SAV!AA2260,D_SAV!AB2260)</f>
        <v>0</v>
      </c>
      <c r="AD2260" s="478">
        <f>IF(AC2260=0,0,IF(U2260-(con_EOGJahr-D_SAV!E2260)&lt;=0,AC2260,AC2260/V2260))</f>
        <v>0</v>
      </c>
      <c r="AE2260" s="478">
        <f>IFERROR(IF(AND(VLOOKUP(D2260,rng_ND,5,FALSE)="Ja",D_SAV!T2260="degressiv"),D_SAV!AC2260*Y2260/100,0),0)</f>
        <v>0</v>
      </c>
      <c r="AF2260" s="55">
        <f>IFERROR(IF(VLOOKUP(D2260,rng_ND,5,FALSE)="Ja",MAX(D_SAV!AD2260:AE2260),D_SAV!AD2260),0)</f>
        <v>0</v>
      </c>
      <c r="AG2260" s="55">
        <f t="shared" si="614"/>
        <v>0</v>
      </c>
      <c r="AH2260" s="55">
        <f t="shared" si="615"/>
        <v>0</v>
      </c>
      <c r="AI2260" s="55">
        <f t="shared" si="616"/>
        <v>0</v>
      </c>
      <c r="AJ2260" s="55">
        <f t="shared" si="617"/>
        <v>0</v>
      </c>
      <c r="AK2260" s="55">
        <f t="shared" si="608"/>
        <v>0</v>
      </c>
      <c r="AL2260" s="55">
        <f t="shared" si="609"/>
        <v>0</v>
      </c>
      <c r="AM2260" s="55">
        <f t="shared" si="610"/>
        <v>0</v>
      </c>
    </row>
    <row r="2261" spans="1:39" x14ac:dyDescent="0.25">
      <c r="A2261" s="47">
        <v>2257</v>
      </c>
      <c r="B2261" s="358" t="str">
        <f>IF(AND(E2261&lt;&gt;0,D2261&lt;&gt;0,F2261&lt;&gt;0),IF(C2261&lt;&gt;0,CONCATENATE(C2261,"-AGr",VLOOKUP(D2261,Listen!$A$2:$G$45,7,FALSE),"-",E2261,"-",F2261,),CONCATENATE("AGr",VLOOKUP(D2261,Listen!$A$2:$G$45,7,FALSE),"-",E2261,"-",F2261)),"keine vollständige ID")</f>
        <v>keine vollständige ID</v>
      </c>
      <c r="C2261" s="359">
        <f>'[2]III_SAV-Details_NB'!B2267</f>
        <v>0</v>
      </c>
      <c r="D2261" s="359">
        <f>'[2]III_SAV-Details_NB'!C2267</f>
        <v>0</v>
      </c>
      <c r="E2261" s="359">
        <f>'[2]III_SAV-Details_NB'!D2267</f>
        <v>0</v>
      </c>
      <c r="F2261" s="490"/>
      <c r="G2261" s="281">
        <f>'[2]III_SAV-Details_NB'!X2267</f>
        <v>0</v>
      </c>
      <c r="H2261" s="281">
        <f t="shared" si="611"/>
        <v>0</v>
      </c>
      <c r="I2261" s="281">
        <f>IF(con_EOGJahr=2025,'[2]III_SAV-Details_NB'!AA2267,IF(con_EOGJahr=2026,'[2]III_SAV-Details_NB'!AB2267,'[2]III_SAV-Details_NB'!AC2267))</f>
        <v>0</v>
      </c>
      <c r="J2261" s="282"/>
      <c r="K2261" s="282"/>
      <c r="L2261" s="282"/>
      <c r="M2261" s="282"/>
      <c r="N2261" s="282"/>
      <c r="O2261" s="282"/>
      <c r="P2261" s="52">
        <f t="shared" si="612"/>
        <v>0</v>
      </c>
      <c r="Q2261" s="60"/>
      <c r="R2261" s="53">
        <f t="shared" si="618"/>
        <v>0</v>
      </c>
      <c r="S2261" s="59"/>
      <c r="T2261" s="61"/>
      <c r="U2261" s="342" t="str">
        <f t="shared" si="622"/>
        <v>k.A.</v>
      </c>
      <c r="V2261" s="343" t="str">
        <f t="shared" si="619"/>
        <v>k.A.</v>
      </c>
      <c r="W2261" s="343" t="str">
        <f>IFERROR(IF(OR($D2261="",$E2261=0,con_Ende=0),"k.A.",IF(VLOOKUP($D2261,rng_ND,5,0)="Nein",VLOOKUP($D2261,rng_ND,2,FALSE),MIN(VLOOKUP($D2261,rng_ND,2,FALSE),A_Stammdaten!$B$19-D_SAV!$E2261+1))),"k.A.")</f>
        <v>k.A.</v>
      </c>
      <c r="X2261" s="343" t="str">
        <f t="shared" si="620"/>
        <v>k.A.</v>
      </c>
      <c r="Y2261" s="62"/>
      <c r="Z2261" s="48">
        <f t="shared" si="621"/>
        <v>0</v>
      </c>
      <c r="AA2261" s="457"/>
      <c r="AB2261" s="55">
        <f t="shared" si="613"/>
        <v>0</v>
      </c>
      <c r="AC2261" s="55">
        <f>IF(A_Stammdaten!$B$25="ja",D_SAV!AA2261,D_SAV!AB2261)</f>
        <v>0</v>
      </c>
      <c r="AD2261" s="478">
        <f>IF(AC2261=0,0,IF(U2261-(con_EOGJahr-D_SAV!E2261)&lt;=0,AC2261,AC2261/V2261))</f>
        <v>0</v>
      </c>
      <c r="AE2261" s="478">
        <f>IFERROR(IF(AND(VLOOKUP(D2261,rng_ND,5,FALSE)="Ja",D_SAV!T2261="degressiv"),D_SAV!AC2261*Y2261/100,0),0)</f>
        <v>0</v>
      </c>
      <c r="AF2261" s="55">
        <f>IFERROR(IF(VLOOKUP(D2261,rng_ND,5,FALSE)="Ja",MAX(D_SAV!AD2261:AE2261),D_SAV!AD2261),0)</f>
        <v>0</v>
      </c>
      <c r="AG2261" s="55">
        <f t="shared" si="614"/>
        <v>0</v>
      </c>
      <c r="AH2261" s="55">
        <f t="shared" si="615"/>
        <v>0</v>
      </c>
      <c r="AI2261" s="55">
        <f t="shared" si="616"/>
        <v>0</v>
      </c>
      <c r="AJ2261" s="55">
        <f t="shared" si="617"/>
        <v>0</v>
      </c>
      <c r="AK2261" s="55">
        <f t="shared" si="608"/>
        <v>0</v>
      </c>
      <c r="AL2261" s="55">
        <f t="shared" si="609"/>
        <v>0</v>
      </c>
      <c r="AM2261" s="55">
        <f t="shared" si="610"/>
        <v>0</v>
      </c>
    </row>
    <row r="2262" spans="1:39" x14ac:dyDescent="0.25">
      <c r="A2262" s="47">
        <v>2258</v>
      </c>
      <c r="B2262" s="358" t="str">
        <f>IF(AND(E2262&lt;&gt;0,D2262&lt;&gt;0,F2262&lt;&gt;0),IF(C2262&lt;&gt;0,CONCATENATE(C2262,"-AGr",VLOOKUP(D2262,Listen!$A$2:$G$45,7,FALSE),"-",E2262,"-",F2262,),CONCATENATE("AGr",VLOOKUP(D2262,Listen!$A$2:$G$45,7,FALSE),"-",E2262,"-",F2262)),"keine vollständige ID")</f>
        <v>keine vollständige ID</v>
      </c>
      <c r="C2262" s="359">
        <f>'[2]III_SAV-Details_NB'!B2268</f>
        <v>0</v>
      </c>
      <c r="D2262" s="359">
        <f>'[2]III_SAV-Details_NB'!C2268</f>
        <v>0</v>
      </c>
      <c r="E2262" s="359">
        <f>'[2]III_SAV-Details_NB'!D2268</f>
        <v>0</v>
      </c>
      <c r="F2262" s="490"/>
      <c r="G2262" s="281">
        <f>'[2]III_SAV-Details_NB'!X2268</f>
        <v>0</v>
      </c>
      <c r="H2262" s="281">
        <f t="shared" si="611"/>
        <v>0</v>
      </c>
      <c r="I2262" s="281">
        <f>IF(con_EOGJahr=2025,'[2]III_SAV-Details_NB'!AA2268,IF(con_EOGJahr=2026,'[2]III_SAV-Details_NB'!AB2268,'[2]III_SAV-Details_NB'!AC2268))</f>
        <v>0</v>
      </c>
      <c r="J2262" s="282"/>
      <c r="K2262" s="282"/>
      <c r="L2262" s="282"/>
      <c r="M2262" s="282"/>
      <c r="N2262" s="282"/>
      <c r="O2262" s="282"/>
      <c r="P2262" s="52">
        <f t="shared" si="612"/>
        <v>0</v>
      </c>
      <c r="Q2262" s="60"/>
      <c r="R2262" s="53">
        <f t="shared" si="618"/>
        <v>0</v>
      </c>
      <c r="S2262" s="59"/>
      <c r="T2262" s="61"/>
      <c r="U2262" s="342" t="str">
        <f t="shared" si="622"/>
        <v>k.A.</v>
      </c>
      <c r="V2262" s="343" t="str">
        <f t="shared" si="619"/>
        <v>k.A.</v>
      </c>
      <c r="W2262" s="343" t="str">
        <f>IFERROR(IF(OR($D2262="",$E2262=0,con_Ende=0),"k.A.",IF(VLOOKUP($D2262,rng_ND,5,0)="Nein",VLOOKUP($D2262,rng_ND,2,FALSE),MIN(VLOOKUP($D2262,rng_ND,2,FALSE),A_Stammdaten!$B$19-D_SAV!$E2262+1))),"k.A.")</f>
        <v>k.A.</v>
      </c>
      <c r="X2262" s="343" t="str">
        <f t="shared" si="620"/>
        <v>k.A.</v>
      </c>
      <c r="Y2262" s="62"/>
      <c r="Z2262" s="48">
        <f t="shared" si="621"/>
        <v>0</v>
      </c>
      <c r="AA2262" s="457"/>
      <c r="AB2262" s="55">
        <f t="shared" si="613"/>
        <v>0</v>
      </c>
      <c r="AC2262" s="55">
        <f>IF(A_Stammdaten!$B$25="ja",D_SAV!AA2262,D_SAV!AB2262)</f>
        <v>0</v>
      </c>
      <c r="AD2262" s="478">
        <f>IF(AC2262=0,0,IF(U2262-(con_EOGJahr-D_SAV!E2262)&lt;=0,AC2262,AC2262/V2262))</f>
        <v>0</v>
      </c>
      <c r="AE2262" s="478">
        <f>IFERROR(IF(AND(VLOOKUP(D2262,rng_ND,5,FALSE)="Ja",D_SAV!T2262="degressiv"),D_SAV!AC2262*Y2262/100,0),0)</f>
        <v>0</v>
      </c>
      <c r="AF2262" s="55">
        <f>IFERROR(IF(VLOOKUP(D2262,rng_ND,5,FALSE)="Ja",MAX(D_SAV!AD2262:AE2262),D_SAV!AD2262),0)</f>
        <v>0</v>
      </c>
      <c r="AG2262" s="55">
        <f t="shared" si="614"/>
        <v>0</v>
      </c>
      <c r="AH2262" s="55">
        <f t="shared" si="615"/>
        <v>0</v>
      </c>
      <c r="AI2262" s="55">
        <f t="shared" si="616"/>
        <v>0</v>
      </c>
      <c r="AJ2262" s="55">
        <f t="shared" si="617"/>
        <v>0</v>
      </c>
      <c r="AK2262" s="55">
        <f t="shared" si="608"/>
        <v>0</v>
      </c>
      <c r="AL2262" s="55">
        <f t="shared" si="609"/>
        <v>0</v>
      </c>
      <c r="AM2262" s="55">
        <f t="shared" si="610"/>
        <v>0</v>
      </c>
    </row>
    <row r="2263" spans="1:39" x14ac:dyDescent="0.25">
      <c r="A2263" s="47">
        <v>2259</v>
      </c>
      <c r="B2263" s="358" t="str">
        <f>IF(AND(E2263&lt;&gt;0,D2263&lt;&gt;0,F2263&lt;&gt;0),IF(C2263&lt;&gt;0,CONCATENATE(C2263,"-AGr",VLOOKUP(D2263,Listen!$A$2:$G$45,7,FALSE),"-",E2263,"-",F2263,),CONCATENATE("AGr",VLOOKUP(D2263,Listen!$A$2:$G$45,7,FALSE),"-",E2263,"-",F2263)),"keine vollständige ID")</f>
        <v>keine vollständige ID</v>
      </c>
      <c r="C2263" s="359">
        <f>'[2]III_SAV-Details_NB'!B2269</f>
        <v>0</v>
      </c>
      <c r="D2263" s="359">
        <f>'[2]III_SAV-Details_NB'!C2269</f>
        <v>0</v>
      </c>
      <c r="E2263" s="359">
        <f>'[2]III_SAV-Details_NB'!D2269</f>
        <v>0</v>
      </c>
      <c r="F2263" s="490"/>
      <c r="G2263" s="281">
        <f>'[2]III_SAV-Details_NB'!X2269</f>
        <v>0</v>
      </c>
      <c r="H2263" s="281">
        <f t="shared" si="611"/>
        <v>0</v>
      </c>
      <c r="I2263" s="281">
        <f>IF(con_EOGJahr=2025,'[2]III_SAV-Details_NB'!AA2269,IF(con_EOGJahr=2026,'[2]III_SAV-Details_NB'!AB2269,'[2]III_SAV-Details_NB'!AC2269))</f>
        <v>0</v>
      </c>
      <c r="J2263" s="282"/>
      <c r="K2263" s="282"/>
      <c r="L2263" s="282"/>
      <c r="M2263" s="282"/>
      <c r="N2263" s="282"/>
      <c r="O2263" s="282"/>
      <c r="P2263" s="52">
        <f t="shared" si="612"/>
        <v>0</v>
      </c>
      <c r="Q2263" s="60"/>
      <c r="R2263" s="53">
        <f t="shared" si="618"/>
        <v>0</v>
      </c>
      <c r="S2263" s="59"/>
      <c r="T2263" s="61"/>
      <c r="U2263" s="342" t="str">
        <f t="shared" si="622"/>
        <v>k.A.</v>
      </c>
      <c r="V2263" s="343" t="str">
        <f t="shared" si="619"/>
        <v>k.A.</v>
      </c>
      <c r="W2263" s="343" t="str">
        <f>IFERROR(IF(OR($D2263="",$E2263=0,con_Ende=0),"k.A.",IF(VLOOKUP($D2263,rng_ND,5,0)="Nein",VLOOKUP($D2263,rng_ND,2,FALSE),MIN(VLOOKUP($D2263,rng_ND,2,FALSE),A_Stammdaten!$B$19-D_SAV!$E2263+1))),"k.A.")</f>
        <v>k.A.</v>
      </c>
      <c r="X2263" s="343" t="str">
        <f t="shared" si="620"/>
        <v>k.A.</v>
      </c>
      <c r="Y2263" s="62"/>
      <c r="Z2263" s="48">
        <f t="shared" si="621"/>
        <v>0</v>
      </c>
      <c r="AA2263" s="457"/>
      <c r="AB2263" s="55">
        <f t="shared" si="613"/>
        <v>0</v>
      </c>
      <c r="AC2263" s="55">
        <f>IF(A_Stammdaten!$B$25="ja",D_SAV!AA2263,D_SAV!AB2263)</f>
        <v>0</v>
      </c>
      <c r="AD2263" s="478">
        <f>IF(AC2263=0,0,IF(U2263-(con_EOGJahr-D_SAV!E2263)&lt;=0,AC2263,AC2263/V2263))</f>
        <v>0</v>
      </c>
      <c r="AE2263" s="478">
        <f>IFERROR(IF(AND(VLOOKUP(D2263,rng_ND,5,FALSE)="Ja",D_SAV!T2263="degressiv"),D_SAV!AC2263*Y2263/100,0),0)</f>
        <v>0</v>
      </c>
      <c r="AF2263" s="55">
        <f>IFERROR(IF(VLOOKUP(D2263,rng_ND,5,FALSE)="Ja",MAX(D_SAV!AD2263:AE2263),D_SAV!AD2263),0)</f>
        <v>0</v>
      </c>
      <c r="AG2263" s="55">
        <f t="shared" si="614"/>
        <v>0</v>
      </c>
      <c r="AH2263" s="55">
        <f t="shared" si="615"/>
        <v>0</v>
      </c>
      <c r="AI2263" s="55">
        <f t="shared" si="616"/>
        <v>0</v>
      </c>
      <c r="AJ2263" s="55">
        <f t="shared" si="617"/>
        <v>0</v>
      </c>
      <c r="AK2263" s="55">
        <f t="shared" si="608"/>
        <v>0</v>
      </c>
      <c r="AL2263" s="55">
        <f t="shared" si="609"/>
        <v>0</v>
      </c>
      <c r="AM2263" s="55">
        <f t="shared" si="610"/>
        <v>0</v>
      </c>
    </row>
    <row r="2264" spans="1:39" x14ac:dyDescent="0.25">
      <c r="A2264" s="47">
        <v>2260</v>
      </c>
      <c r="B2264" s="358" t="str">
        <f>IF(AND(E2264&lt;&gt;0,D2264&lt;&gt;0,F2264&lt;&gt;0),IF(C2264&lt;&gt;0,CONCATENATE(C2264,"-AGr",VLOOKUP(D2264,Listen!$A$2:$G$45,7,FALSE),"-",E2264,"-",F2264,),CONCATENATE("AGr",VLOOKUP(D2264,Listen!$A$2:$G$45,7,FALSE),"-",E2264,"-",F2264)),"keine vollständige ID")</f>
        <v>keine vollständige ID</v>
      </c>
      <c r="C2264" s="359">
        <f>'[2]III_SAV-Details_NB'!B2270</f>
        <v>0</v>
      </c>
      <c r="D2264" s="359">
        <f>'[2]III_SAV-Details_NB'!C2270</f>
        <v>0</v>
      </c>
      <c r="E2264" s="359">
        <f>'[2]III_SAV-Details_NB'!D2270</f>
        <v>0</v>
      </c>
      <c r="F2264" s="490"/>
      <c r="G2264" s="281">
        <f>'[2]III_SAV-Details_NB'!X2270</f>
        <v>0</v>
      </c>
      <c r="H2264" s="281">
        <f t="shared" si="611"/>
        <v>0</v>
      </c>
      <c r="I2264" s="281">
        <f>IF(con_EOGJahr=2025,'[2]III_SAV-Details_NB'!AA2270,IF(con_EOGJahr=2026,'[2]III_SAV-Details_NB'!AB2270,'[2]III_SAV-Details_NB'!AC2270))</f>
        <v>0</v>
      </c>
      <c r="J2264" s="282"/>
      <c r="K2264" s="282"/>
      <c r="L2264" s="282"/>
      <c r="M2264" s="282"/>
      <c r="N2264" s="282"/>
      <c r="O2264" s="282"/>
      <c r="P2264" s="52">
        <f t="shared" si="612"/>
        <v>0</v>
      </c>
      <c r="Q2264" s="60"/>
      <c r="R2264" s="53">
        <f t="shared" si="618"/>
        <v>0</v>
      </c>
      <c r="S2264" s="59"/>
      <c r="T2264" s="61"/>
      <c r="U2264" s="342" t="str">
        <f t="shared" si="622"/>
        <v>k.A.</v>
      </c>
      <c r="V2264" s="343" t="str">
        <f t="shared" si="619"/>
        <v>k.A.</v>
      </c>
      <c r="W2264" s="343" t="str">
        <f>IFERROR(IF(OR($D2264="",$E2264=0,con_Ende=0),"k.A.",IF(VLOOKUP($D2264,rng_ND,5,0)="Nein",VLOOKUP($D2264,rng_ND,2,FALSE),MIN(VLOOKUP($D2264,rng_ND,2,FALSE),A_Stammdaten!$B$19-D_SAV!$E2264+1))),"k.A.")</f>
        <v>k.A.</v>
      </c>
      <c r="X2264" s="343" t="str">
        <f t="shared" si="620"/>
        <v>k.A.</v>
      </c>
      <c r="Y2264" s="62"/>
      <c r="Z2264" s="48">
        <f t="shared" si="621"/>
        <v>0</v>
      </c>
      <c r="AA2264" s="457"/>
      <c r="AB2264" s="55">
        <f t="shared" si="613"/>
        <v>0</v>
      </c>
      <c r="AC2264" s="55">
        <f>IF(A_Stammdaten!$B$25="ja",D_SAV!AA2264,D_SAV!AB2264)</f>
        <v>0</v>
      </c>
      <c r="AD2264" s="478">
        <f>IF(AC2264=0,0,IF(U2264-(con_EOGJahr-D_SAV!E2264)&lt;=0,AC2264,AC2264/V2264))</f>
        <v>0</v>
      </c>
      <c r="AE2264" s="478">
        <f>IFERROR(IF(AND(VLOOKUP(D2264,rng_ND,5,FALSE)="Ja",D_SAV!T2264="degressiv"),D_SAV!AC2264*Y2264/100,0),0)</f>
        <v>0</v>
      </c>
      <c r="AF2264" s="55">
        <f>IFERROR(IF(VLOOKUP(D2264,rng_ND,5,FALSE)="Ja",MAX(D_SAV!AD2264:AE2264),D_SAV!AD2264),0)</f>
        <v>0</v>
      </c>
      <c r="AG2264" s="55">
        <f t="shared" si="614"/>
        <v>0</v>
      </c>
      <c r="AH2264" s="55">
        <f t="shared" si="615"/>
        <v>0</v>
      </c>
      <c r="AI2264" s="55">
        <f t="shared" si="616"/>
        <v>0</v>
      </c>
      <c r="AJ2264" s="55">
        <f t="shared" si="617"/>
        <v>0</v>
      </c>
      <c r="AK2264" s="55">
        <f t="shared" si="608"/>
        <v>0</v>
      </c>
      <c r="AL2264" s="55">
        <f t="shared" si="609"/>
        <v>0</v>
      </c>
      <c r="AM2264" s="55">
        <f t="shared" si="610"/>
        <v>0</v>
      </c>
    </row>
    <row r="2265" spans="1:39" x14ac:dyDescent="0.25">
      <c r="A2265" s="47">
        <v>2261</v>
      </c>
      <c r="B2265" s="358" t="str">
        <f>IF(AND(E2265&lt;&gt;0,D2265&lt;&gt;0,F2265&lt;&gt;0),IF(C2265&lt;&gt;0,CONCATENATE(C2265,"-AGr",VLOOKUP(D2265,Listen!$A$2:$G$45,7,FALSE),"-",E2265,"-",F2265,),CONCATENATE("AGr",VLOOKUP(D2265,Listen!$A$2:$G$45,7,FALSE),"-",E2265,"-",F2265)),"keine vollständige ID")</f>
        <v>keine vollständige ID</v>
      </c>
      <c r="C2265" s="359">
        <f>'[2]III_SAV-Details_NB'!B2271</f>
        <v>0</v>
      </c>
      <c r="D2265" s="359">
        <f>'[2]III_SAV-Details_NB'!C2271</f>
        <v>0</v>
      </c>
      <c r="E2265" s="359">
        <f>'[2]III_SAV-Details_NB'!D2271</f>
        <v>0</v>
      </c>
      <c r="F2265" s="490"/>
      <c r="G2265" s="281">
        <f>'[2]III_SAV-Details_NB'!X2271</f>
        <v>0</v>
      </c>
      <c r="H2265" s="281">
        <f t="shared" si="611"/>
        <v>0</v>
      </c>
      <c r="I2265" s="281">
        <f>IF(con_EOGJahr=2025,'[2]III_SAV-Details_NB'!AA2271,IF(con_EOGJahr=2026,'[2]III_SAV-Details_NB'!AB2271,'[2]III_SAV-Details_NB'!AC2271))</f>
        <v>0</v>
      </c>
      <c r="J2265" s="282"/>
      <c r="K2265" s="282"/>
      <c r="L2265" s="282"/>
      <c r="M2265" s="282"/>
      <c r="N2265" s="282"/>
      <c r="O2265" s="282"/>
      <c r="P2265" s="52">
        <f t="shared" si="612"/>
        <v>0</v>
      </c>
      <c r="Q2265" s="60"/>
      <c r="R2265" s="53">
        <f t="shared" si="618"/>
        <v>0</v>
      </c>
      <c r="S2265" s="59"/>
      <c r="T2265" s="61"/>
      <c r="U2265" s="342" t="str">
        <f t="shared" si="622"/>
        <v>k.A.</v>
      </c>
      <c r="V2265" s="343" t="str">
        <f t="shared" si="619"/>
        <v>k.A.</v>
      </c>
      <c r="W2265" s="343" t="str">
        <f>IFERROR(IF(OR($D2265="",$E2265=0,con_Ende=0),"k.A.",IF(VLOOKUP($D2265,rng_ND,5,0)="Nein",VLOOKUP($D2265,rng_ND,2,FALSE),MIN(VLOOKUP($D2265,rng_ND,2,FALSE),A_Stammdaten!$B$19-D_SAV!$E2265+1))),"k.A.")</f>
        <v>k.A.</v>
      </c>
      <c r="X2265" s="343" t="str">
        <f t="shared" si="620"/>
        <v>k.A.</v>
      </c>
      <c r="Y2265" s="62"/>
      <c r="Z2265" s="48">
        <f t="shared" si="621"/>
        <v>0</v>
      </c>
      <c r="AA2265" s="457"/>
      <c r="AB2265" s="55">
        <f t="shared" si="613"/>
        <v>0</v>
      </c>
      <c r="AC2265" s="55">
        <f>IF(A_Stammdaten!$B$25="ja",D_SAV!AA2265,D_SAV!AB2265)</f>
        <v>0</v>
      </c>
      <c r="AD2265" s="478">
        <f>IF(AC2265=0,0,IF(U2265-(con_EOGJahr-D_SAV!E2265)&lt;=0,AC2265,AC2265/V2265))</f>
        <v>0</v>
      </c>
      <c r="AE2265" s="478">
        <f>IFERROR(IF(AND(VLOOKUP(D2265,rng_ND,5,FALSE)="Ja",D_SAV!T2265="degressiv"),D_SAV!AC2265*Y2265/100,0),0)</f>
        <v>0</v>
      </c>
      <c r="AF2265" s="55">
        <f>IFERROR(IF(VLOOKUP(D2265,rng_ND,5,FALSE)="Ja",MAX(D_SAV!AD2265:AE2265),D_SAV!AD2265),0)</f>
        <v>0</v>
      </c>
      <c r="AG2265" s="55">
        <f t="shared" si="614"/>
        <v>0</v>
      </c>
      <c r="AH2265" s="55">
        <f t="shared" si="615"/>
        <v>0</v>
      </c>
      <c r="AI2265" s="55">
        <f t="shared" si="616"/>
        <v>0</v>
      </c>
      <c r="AJ2265" s="55">
        <f t="shared" si="617"/>
        <v>0</v>
      </c>
      <c r="AK2265" s="55">
        <f t="shared" si="608"/>
        <v>0</v>
      </c>
      <c r="AL2265" s="55">
        <f t="shared" si="609"/>
        <v>0</v>
      </c>
      <c r="AM2265" s="55">
        <f t="shared" si="610"/>
        <v>0</v>
      </c>
    </row>
    <row r="2266" spans="1:39" x14ac:dyDescent="0.25">
      <c r="A2266" s="47">
        <v>2262</v>
      </c>
      <c r="B2266" s="358" t="str">
        <f>IF(AND(E2266&lt;&gt;0,D2266&lt;&gt;0,F2266&lt;&gt;0),IF(C2266&lt;&gt;0,CONCATENATE(C2266,"-AGr",VLOOKUP(D2266,Listen!$A$2:$G$45,7,FALSE),"-",E2266,"-",F2266,),CONCATENATE("AGr",VLOOKUP(D2266,Listen!$A$2:$G$45,7,FALSE),"-",E2266,"-",F2266)),"keine vollständige ID")</f>
        <v>keine vollständige ID</v>
      </c>
      <c r="C2266" s="359">
        <f>'[2]III_SAV-Details_NB'!B2272</f>
        <v>0</v>
      </c>
      <c r="D2266" s="359">
        <f>'[2]III_SAV-Details_NB'!C2272</f>
        <v>0</v>
      </c>
      <c r="E2266" s="359">
        <f>'[2]III_SAV-Details_NB'!D2272</f>
        <v>0</v>
      </c>
      <c r="F2266" s="490"/>
      <c r="G2266" s="281">
        <f>'[2]III_SAV-Details_NB'!X2272</f>
        <v>0</v>
      </c>
      <c r="H2266" s="281">
        <f t="shared" si="611"/>
        <v>0</v>
      </c>
      <c r="I2266" s="281">
        <f>IF(con_EOGJahr=2025,'[2]III_SAV-Details_NB'!AA2272,IF(con_EOGJahr=2026,'[2]III_SAV-Details_NB'!AB2272,'[2]III_SAV-Details_NB'!AC2272))</f>
        <v>0</v>
      </c>
      <c r="J2266" s="282"/>
      <c r="K2266" s="282"/>
      <c r="L2266" s="282"/>
      <c r="M2266" s="282"/>
      <c r="N2266" s="282"/>
      <c r="O2266" s="282"/>
      <c r="P2266" s="52">
        <f t="shared" si="612"/>
        <v>0</v>
      </c>
      <c r="Q2266" s="60"/>
      <c r="R2266" s="53">
        <f t="shared" si="618"/>
        <v>0</v>
      </c>
      <c r="S2266" s="59"/>
      <c r="T2266" s="61"/>
      <c r="U2266" s="342" t="str">
        <f t="shared" si="622"/>
        <v>k.A.</v>
      </c>
      <c r="V2266" s="343" t="str">
        <f t="shared" si="619"/>
        <v>k.A.</v>
      </c>
      <c r="W2266" s="343" t="str">
        <f>IFERROR(IF(OR($D2266="",$E2266=0,con_Ende=0),"k.A.",IF(VLOOKUP($D2266,rng_ND,5,0)="Nein",VLOOKUP($D2266,rng_ND,2,FALSE),MIN(VLOOKUP($D2266,rng_ND,2,FALSE),A_Stammdaten!$B$19-D_SAV!$E2266+1))),"k.A.")</f>
        <v>k.A.</v>
      </c>
      <c r="X2266" s="343" t="str">
        <f t="shared" si="620"/>
        <v>k.A.</v>
      </c>
      <c r="Y2266" s="62"/>
      <c r="Z2266" s="48">
        <f t="shared" si="621"/>
        <v>0</v>
      </c>
      <c r="AA2266" s="457"/>
      <c r="AB2266" s="55">
        <f t="shared" si="613"/>
        <v>0</v>
      </c>
      <c r="AC2266" s="55">
        <f>IF(A_Stammdaten!$B$25="ja",D_SAV!AA2266,D_SAV!AB2266)</f>
        <v>0</v>
      </c>
      <c r="AD2266" s="478">
        <f>IF(AC2266=0,0,IF(U2266-(con_EOGJahr-D_SAV!E2266)&lt;=0,AC2266,AC2266/V2266))</f>
        <v>0</v>
      </c>
      <c r="AE2266" s="478">
        <f>IFERROR(IF(AND(VLOOKUP(D2266,rng_ND,5,FALSE)="Ja",D_SAV!T2266="degressiv"),D_SAV!AC2266*Y2266/100,0),0)</f>
        <v>0</v>
      </c>
      <c r="AF2266" s="55">
        <f>IFERROR(IF(VLOOKUP(D2266,rng_ND,5,FALSE)="Ja",MAX(D_SAV!AD2266:AE2266),D_SAV!AD2266),0)</f>
        <v>0</v>
      </c>
      <c r="AG2266" s="55">
        <f t="shared" si="614"/>
        <v>0</v>
      </c>
      <c r="AH2266" s="55">
        <f t="shared" si="615"/>
        <v>0</v>
      </c>
      <c r="AI2266" s="55">
        <f t="shared" si="616"/>
        <v>0</v>
      </c>
      <c r="AJ2266" s="55">
        <f t="shared" si="617"/>
        <v>0</v>
      </c>
      <c r="AK2266" s="55">
        <f t="shared" si="608"/>
        <v>0</v>
      </c>
      <c r="AL2266" s="55">
        <f t="shared" si="609"/>
        <v>0</v>
      </c>
      <c r="AM2266" s="55">
        <f t="shared" si="610"/>
        <v>0</v>
      </c>
    </row>
    <row r="2267" spans="1:39" x14ac:dyDescent="0.25">
      <c r="A2267" s="47">
        <v>2263</v>
      </c>
      <c r="B2267" s="358" t="str">
        <f>IF(AND(E2267&lt;&gt;0,D2267&lt;&gt;0,F2267&lt;&gt;0),IF(C2267&lt;&gt;0,CONCATENATE(C2267,"-AGr",VLOOKUP(D2267,Listen!$A$2:$G$45,7,FALSE),"-",E2267,"-",F2267,),CONCATENATE("AGr",VLOOKUP(D2267,Listen!$A$2:$G$45,7,FALSE),"-",E2267,"-",F2267)),"keine vollständige ID")</f>
        <v>keine vollständige ID</v>
      </c>
      <c r="C2267" s="359">
        <f>'[2]III_SAV-Details_NB'!B2273</f>
        <v>0</v>
      </c>
      <c r="D2267" s="359">
        <f>'[2]III_SAV-Details_NB'!C2273</f>
        <v>0</v>
      </c>
      <c r="E2267" s="359">
        <f>'[2]III_SAV-Details_NB'!D2273</f>
        <v>0</v>
      </c>
      <c r="F2267" s="490"/>
      <c r="G2267" s="281">
        <f>'[2]III_SAV-Details_NB'!X2273</f>
        <v>0</v>
      </c>
      <c r="H2267" s="281">
        <f t="shared" si="611"/>
        <v>0</v>
      </c>
      <c r="I2267" s="281">
        <f>IF(con_EOGJahr=2025,'[2]III_SAV-Details_NB'!AA2273,IF(con_EOGJahr=2026,'[2]III_SAV-Details_NB'!AB2273,'[2]III_SAV-Details_NB'!AC2273))</f>
        <v>0</v>
      </c>
      <c r="J2267" s="282"/>
      <c r="K2267" s="282"/>
      <c r="L2267" s="282"/>
      <c r="M2267" s="282"/>
      <c r="N2267" s="282"/>
      <c r="O2267" s="282"/>
      <c r="P2267" s="52">
        <f t="shared" si="612"/>
        <v>0</v>
      </c>
      <c r="Q2267" s="60"/>
      <c r="R2267" s="53">
        <f t="shared" si="618"/>
        <v>0</v>
      </c>
      <c r="S2267" s="59"/>
      <c r="T2267" s="61"/>
      <c r="U2267" s="342" t="str">
        <f t="shared" si="622"/>
        <v>k.A.</v>
      </c>
      <c r="V2267" s="343" t="str">
        <f t="shared" si="619"/>
        <v>k.A.</v>
      </c>
      <c r="W2267" s="343" t="str">
        <f>IFERROR(IF(OR($D2267="",$E2267=0,con_Ende=0),"k.A.",IF(VLOOKUP($D2267,rng_ND,5,0)="Nein",VLOOKUP($D2267,rng_ND,2,FALSE),MIN(VLOOKUP($D2267,rng_ND,2,FALSE),A_Stammdaten!$B$19-D_SAV!$E2267+1))),"k.A.")</f>
        <v>k.A.</v>
      </c>
      <c r="X2267" s="343" t="str">
        <f t="shared" si="620"/>
        <v>k.A.</v>
      </c>
      <c r="Y2267" s="62"/>
      <c r="Z2267" s="48">
        <f t="shared" si="621"/>
        <v>0</v>
      </c>
      <c r="AA2267" s="457"/>
      <c r="AB2267" s="55">
        <f t="shared" si="613"/>
        <v>0</v>
      </c>
      <c r="AC2267" s="55">
        <f>IF(A_Stammdaten!$B$25="ja",D_SAV!AA2267,D_SAV!AB2267)</f>
        <v>0</v>
      </c>
      <c r="AD2267" s="478">
        <f>IF(AC2267=0,0,IF(U2267-(con_EOGJahr-D_SAV!E2267)&lt;=0,AC2267,AC2267/V2267))</f>
        <v>0</v>
      </c>
      <c r="AE2267" s="478">
        <f>IFERROR(IF(AND(VLOOKUP(D2267,rng_ND,5,FALSE)="Ja",D_SAV!T2267="degressiv"),D_SAV!AC2267*Y2267/100,0),0)</f>
        <v>0</v>
      </c>
      <c r="AF2267" s="55">
        <f>IFERROR(IF(VLOOKUP(D2267,rng_ND,5,FALSE)="Ja",MAX(D_SAV!AD2267:AE2267),D_SAV!AD2267),0)</f>
        <v>0</v>
      </c>
      <c r="AG2267" s="55">
        <f t="shared" si="614"/>
        <v>0</v>
      </c>
      <c r="AH2267" s="55">
        <f t="shared" si="615"/>
        <v>0</v>
      </c>
      <c r="AI2267" s="55">
        <f t="shared" si="616"/>
        <v>0</v>
      </c>
      <c r="AJ2267" s="55">
        <f t="shared" si="617"/>
        <v>0</v>
      </c>
      <c r="AK2267" s="55">
        <f t="shared" si="608"/>
        <v>0</v>
      </c>
      <c r="AL2267" s="55">
        <f t="shared" si="609"/>
        <v>0</v>
      </c>
      <c r="AM2267" s="55">
        <f t="shared" si="610"/>
        <v>0</v>
      </c>
    </row>
    <row r="2268" spans="1:39" x14ac:dyDescent="0.25">
      <c r="A2268" s="47">
        <v>2264</v>
      </c>
      <c r="B2268" s="358" t="str">
        <f>IF(AND(E2268&lt;&gt;0,D2268&lt;&gt;0,F2268&lt;&gt;0),IF(C2268&lt;&gt;0,CONCATENATE(C2268,"-AGr",VLOOKUP(D2268,Listen!$A$2:$G$45,7,FALSE),"-",E2268,"-",F2268,),CONCATENATE("AGr",VLOOKUP(D2268,Listen!$A$2:$G$45,7,FALSE),"-",E2268,"-",F2268)),"keine vollständige ID")</f>
        <v>keine vollständige ID</v>
      </c>
      <c r="C2268" s="359">
        <f>'[2]III_SAV-Details_NB'!B2274</f>
        <v>0</v>
      </c>
      <c r="D2268" s="359">
        <f>'[2]III_SAV-Details_NB'!C2274</f>
        <v>0</v>
      </c>
      <c r="E2268" s="359">
        <f>'[2]III_SAV-Details_NB'!D2274</f>
        <v>0</v>
      </c>
      <c r="F2268" s="490"/>
      <c r="G2268" s="281">
        <f>'[2]III_SAV-Details_NB'!X2274</f>
        <v>0</v>
      </c>
      <c r="H2268" s="281">
        <f t="shared" si="611"/>
        <v>0</v>
      </c>
      <c r="I2268" s="281">
        <f>IF(con_EOGJahr=2025,'[2]III_SAV-Details_NB'!AA2274,IF(con_EOGJahr=2026,'[2]III_SAV-Details_NB'!AB2274,'[2]III_SAV-Details_NB'!AC2274))</f>
        <v>0</v>
      </c>
      <c r="J2268" s="282"/>
      <c r="K2268" s="282"/>
      <c r="L2268" s="282"/>
      <c r="M2268" s="282"/>
      <c r="N2268" s="282"/>
      <c r="O2268" s="282"/>
      <c r="P2268" s="52">
        <f t="shared" si="612"/>
        <v>0</v>
      </c>
      <c r="Q2268" s="60"/>
      <c r="R2268" s="53">
        <f t="shared" si="618"/>
        <v>0</v>
      </c>
      <c r="S2268" s="59"/>
      <c r="T2268" s="61"/>
      <c r="U2268" s="342" t="str">
        <f t="shared" si="622"/>
        <v>k.A.</v>
      </c>
      <c r="V2268" s="343" t="str">
        <f t="shared" si="619"/>
        <v>k.A.</v>
      </c>
      <c r="W2268" s="343" t="str">
        <f>IFERROR(IF(OR($D2268="",$E2268=0,con_Ende=0),"k.A.",IF(VLOOKUP($D2268,rng_ND,5,0)="Nein",VLOOKUP($D2268,rng_ND,2,FALSE),MIN(VLOOKUP($D2268,rng_ND,2,FALSE),A_Stammdaten!$B$19-D_SAV!$E2268+1))),"k.A.")</f>
        <v>k.A.</v>
      </c>
      <c r="X2268" s="343" t="str">
        <f t="shared" si="620"/>
        <v>k.A.</v>
      </c>
      <c r="Y2268" s="62"/>
      <c r="Z2268" s="48">
        <f t="shared" si="621"/>
        <v>0</v>
      </c>
      <c r="AA2268" s="457"/>
      <c r="AB2268" s="55">
        <f t="shared" si="613"/>
        <v>0</v>
      </c>
      <c r="AC2268" s="55">
        <f>IF(A_Stammdaten!$B$25="ja",D_SAV!AA2268,D_SAV!AB2268)</f>
        <v>0</v>
      </c>
      <c r="AD2268" s="478">
        <f>IF(AC2268=0,0,IF(U2268-(con_EOGJahr-D_SAV!E2268)&lt;=0,AC2268,AC2268/V2268))</f>
        <v>0</v>
      </c>
      <c r="AE2268" s="478">
        <f>IFERROR(IF(AND(VLOOKUP(D2268,rng_ND,5,FALSE)="Ja",D_SAV!T2268="degressiv"),D_SAV!AC2268*Y2268/100,0),0)</f>
        <v>0</v>
      </c>
      <c r="AF2268" s="55">
        <f>IFERROR(IF(VLOOKUP(D2268,rng_ND,5,FALSE)="Ja",MAX(D_SAV!AD2268:AE2268),D_SAV!AD2268),0)</f>
        <v>0</v>
      </c>
      <c r="AG2268" s="55">
        <f t="shared" si="614"/>
        <v>0</v>
      </c>
      <c r="AH2268" s="55">
        <f t="shared" si="615"/>
        <v>0</v>
      </c>
      <c r="AI2268" s="55">
        <f t="shared" si="616"/>
        <v>0</v>
      </c>
      <c r="AJ2268" s="55">
        <f t="shared" si="617"/>
        <v>0</v>
      </c>
      <c r="AK2268" s="55">
        <f t="shared" si="608"/>
        <v>0</v>
      </c>
      <c r="AL2268" s="55">
        <f t="shared" si="609"/>
        <v>0</v>
      </c>
      <c r="AM2268" s="55">
        <f t="shared" si="610"/>
        <v>0</v>
      </c>
    </row>
    <row r="2269" spans="1:39" x14ac:dyDescent="0.25">
      <c r="A2269" s="47">
        <v>2265</v>
      </c>
      <c r="B2269" s="358" t="str">
        <f>IF(AND(E2269&lt;&gt;0,D2269&lt;&gt;0,F2269&lt;&gt;0),IF(C2269&lt;&gt;0,CONCATENATE(C2269,"-AGr",VLOOKUP(D2269,Listen!$A$2:$G$45,7,FALSE),"-",E2269,"-",F2269,),CONCATENATE("AGr",VLOOKUP(D2269,Listen!$A$2:$G$45,7,FALSE),"-",E2269,"-",F2269)),"keine vollständige ID")</f>
        <v>keine vollständige ID</v>
      </c>
      <c r="C2269" s="359">
        <f>'[2]III_SAV-Details_NB'!B2275</f>
        <v>0</v>
      </c>
      <c r="D2269" s="359">
        <f>'[2]III_SAV-Details_NB'!C2275</f>
        <v>0</v>
      </c>
      <c r="E2269" s="359">
        <f>'[2]III_SAV-Details_NB'!D2275</f>
        <v>0</v>
      </c>
      <c r="F2269" s="490"/>
      <c r="G2269" s="281">
        <f>'[2]III_SAV-Details_NB'!X2275</f>
        <v>0</v>
      </c>
      <c r="H2269" s="281">
        <f t="shared" si="611"/>
        <v>0</v>
      </c>
      <c r="I2269" s="281">
        <f>IF(con_EOGJahr=2025,'[2]III_SAV-Details_NB'!AA2275,IF(con_EOGJahr=2026,'[2]III_SAV-Details_NB'!AB2275,'[2]III_SAV-Details_NB'!AC2275))</f>
        <v>0</v>
      </c>
      <c r="J2269" s="282"/>
      <c r="K2269" s="282"/>
      <c r="L2269" s="282"/>
      <c r="M2269" s="282"/>
      <c r="N2269" s="282"/>
      <c r="O2269" s="282"/>
      <c r="P2269" s="52">
        <f t="shared" si="612"/>
        <v>0</v>
      </c>
      <c r="Q2269" s="60"/>
      <c r="R2269" s="53">
        <f t="shared" si="618"/>
        <v>0</v>
      </c>
      <c r="S2269" s="59"/>
      <c r="T2269" s="61"/>
      <c r="U2269" s="342" t="str">
        <f t="shared" si="622"/>
        <v>k.A.</v>
      </c>
      <c r="V2269" s="343" t="str">
        <f t="shared" si="619"/>
        <v>k.A.</v>
      </c>
      <c r="W2269" s="343" t="str">
        <f>IFERROR(IF(OR($D2269="",$E2269=0,con_Ende=0),"k.A.",IF(VLOOKUP($D2269,rng_ND,5,0)="Nein",VLOOKUP($D2269,rng_ND,2,FALSE),MIN(VLOOKUP($D2269,rng_ND,2,FALSE),A_Stammdaten!$B$19-D_SAV!$E2269+1))),"k.A.")</f>
        <v>k.A.</v>
      </c>
      <c r="X2269" s="343" t="str">
        <f t="shared" si="620"/>
        <v>k.A.</v>
      </c>
      <c r="Y2269" s="62"/>
      <c r="Z2269" s="48">
        <f t="shared" si="621"/>
        <v>0</v>
      </c>
      <c r="AA2269" s="457"/>
      <c r="AB2269" s="55">
        <f t="shared" si="613"/>
        <v>0</v>
      </c>
      <c r="AC2269" s="55">
        <f>IF(A_Stammdaten!$B$25="ja",D_SAV!AA2269,D_SAV!AB2269)</f>
        <v>0</v>
      </c>
      <c r="AD2269" s="478">
        <f>IF(AC2269=0,0,IF(U2269-(con_EOGJahr-D_SAV!E2269)&lt;=0,AC2269,AC2269/V2269))</f>
        <v>0</v>
      </c>
      <c r="AE2269" s="478">
        <f>IFERROR(IF(AND(VLOOKUP(D2269,rng_ND,5,FALSE)="Ja",D_SAV!T2269="degressiv"),D_SAV!AC2269*Y2269/100,0),0)</f>
        <v>0</v>
      </c>
      <c r="AF2269" s="55">
        <f>IFERROR(IF(VLOOKUP(D2269,rng_ND,5,FALSE)="Ja",MAX(D_SAV!AD2269:AE2269),D_SAV!AD2269),0)</f>
        <v>0</v>
      </c>
      <c r="AG2269" s="55">
        <f t="shared" si="614"/>
        <v>0</v>
      </c>
      <c r="AH2269" s="55">
        <f t="shared" si="615"/>
        <v>0</v>
      </c>
      <c r="AI2269" s="55">
        <f t="shared" si="616"/>
        <v>0</v>
      </c>
      <c r="AJ2269" s="55">
        <f t="shared" si="617"/>
        <v>0</v>
      </c>
      <c r="AK2269" s="55">
        <f t="shared" si="608"/>
        <v>0</v>
      </c>
      <c r="AL2269" s="55">
        <f t="shared" si="609"/>
        <v>0</v>
      </c>
      <c r="AM2269" s="55">
        <f t="shared" si="610"/>
        <v>0</v>
      </c>
    </row>
    <row r="2270" spans="1:39" x14ac:dyDescent="0.25">
      <c r="A2270" s="47">
        <v>2266</v>
      </c>
      <c r="B2270" s="358" t="str">
        <f>IF(AND(E2270&lt;&gt;0,D2270&lt;&gt;0,F2270&lt;&gt;0),IF(C2270&lt;&gt;0,CONCATENATE(C2270,"-AGr",VLOOKUP(D2270,Listen!$A$2:$G$45,7,FALSE),"-",E2270,"-",F2270,),CONCATENATE("AGr",VLOOKUP(D2270,Listen!$A$2:$G$45,7,FALSE),"-",E2270,"-",F2270)),"keine vollständige ID")</f>
        <v>keine vollständige ID</v>
      </c>
      <c r="C2270" s="359">
        <f>'[2]III_SAV-Details_NB'!B2276</f>
        <v>0</v>
      </c>
      <c r="D2270" s="359">
        <f>'[2]III_SAV-Details_NB'!C2276</f>
        <v>0</v>
      </c>
      <c r="E2270" s="359">
        <f>'[2]III_SAV-Details_NB'!D2276</f>
        <v>0</v>
      </c>
      <c r="F2270" s="490"/>
      <c r="G2270" s="281">
        <f>'[2]III_SAV-Details_NB'!X2276</f>
        <v>0</v>
      </c>
      <c r="H2270" s="281">
        <f t="shared" si="611"/>
        <v>0</v>
      </c>
      <c r="I2270" s="281">
        <f>IF(con_EOGJahr=2025,'[2]III_SAV-Details_NB'!AA2276,IF(con_EOGJahr=2026,'[2]III_SAV-Details_NB'!AB2276,'[2]III_SAV-Details_NB'!AC2276))</f>
        <v>0</v>
      </c>
      <c r="J2270" s="282"/>
      <c r="K2270" s="282"/>
      <c r="L2270" s="282"/>
      <c r="M2270" s="282"/>
      <c r="N2270" s="282"/>
      <c r="O2270" s="282"/>
      <c r="P2270" s="52">
        <f t="shared" si="612"/>
        <v>0</v>
      </c>
      <c r="Q2270" s="60"/>
      <c r="R2270" s="53">
        <f t="shared" si="618"/>
        <v>0</v>
      </c>
      <c r="S2270" s="59"/>
      <c r="T2270" s="61"/>
      <c r="U2270" s="342" t="str">
        <f t="shared" si="622"/>
        <v>k.A.</v>
      </c>
      <c r="V2270" s="343" t="str">
        <f t="shared" si="619"/>
        <v>k.A.</v>
      </c>
      <c r="W2270" s="343" t="str">
        <f>IFERROR(IF(OR($D2270="",$E2270=0,con_Ende=0),"k.A.",IF(VLOOKUP($D2270,rng_ND,5,0)="Nein",VLOOKUP($D2270,rng_ND,2,FALSE),MIN(VLOOKUP($D2270,rng_ND,2,FALSE),A_Stammdaten!$B$19-D_SAV!$E2270+1))),"k.A.")</f>
        <v>k.A.</v>
      </c>
      <c r="X2270" s="343" t="str">
        <f t="shared" si="620"/>
        <v>k.A.</v>
      </c>
      <c r="Y2270" s="62"/>
      <c r="Z2270" s="48">
        <f t="shared" si="621"/>
        <v>0</v>
      </c>
      <c r="AA2270" s="457"/>
      <c r="AB2270" s="55">
        <f t="shared" si="613"/>
        <v>0</v>
      </c>
      <c r="AC2270" s="55">
        <f>IF(A_Stammdaten!$B$25="ja",D_SAV!AA2270,D_SAV!AB2270)</f>
        <v>0</v>
      </c>
      <c r="AD2270" s="478">
        <f>IF(AC2270=0,0,IF(U2270-(con_EOGJahr-D_SAV!E2270)&lt;=0,AC2270,AC2270/V2270))</f>
        <v>0</v>
      </c>
      <c r="AE2270" s="478">
        <f>IFERROR(IF(AND(VLOOKUP(D2270,rng_ND,5,FALSE)="Ja",D_SAV!T2270="degressiv"),D_SAV!AC2270*Y2270/100,0),0)</f>
        <v>0</v>
      </c>
      <c r="AF2270" s="55">
        <f>IFERROR(IF(VLOOKUP(D2270,rng_ND,5,FALSE)="Ja",MAX(D_SAV!AD2270:AE2270),D_SAV!AD2270),0)</f>
        <v>0</v>
      </c>
      <c r="AG2270" s="55">
        <f t="shared" si="614"/>
        <v>0</v>
      </c>
      <c r="AH2270" s="55">
        <f t="shared" si="615"/>
        <v>0</v>
      </c>
      <c r="AI2270" s="55">
        <f t="shared" si="616"/>
        <v>0</v>
      </c>
      <c r="AJ2270" s="55">
        <f t="shared" si="617"/>
        <v>0</v>
      </c>
      <c r="AK2270" s="55">
        <f t="shared" si="608"/>
        <v>0</v>
      </c>
      <c r="AL2270" s="55">
        <f t="shared" si="609"/>
        <v>0</v>
      </c>
      <c r="AM2270" s="55">
        <f t="shared" si="610"/>
        <v>0</v>
      </c>
    </row>
    <row r="2271" spans="1:39" x14ac:dyDescent="0.25">
      <c r="A2271" s="47">
        <v>2267</v>
      </c>
      <c r="B2271" s="358" t="str">
        <f>IF(AND(E2271&lt;&gt;0,D2271&lt;&gt;0,F2271&lt;&gt;0),IF(C2271&lt;&gt;0,CONCATENATE(C2271,"-AGr",VLOOKUP(D2271,Listen!$A$2:$G$45,7,FALSE),"-",E2271,"-",F2271,),CONCATENATE("AGr",VLOOKUP(D2271,Listen!$A$2:$G$45,7,FALSE),"-",E2271,"-",F2271)),"keine vollständige ID")</f>
        <v>keine vollständige ID</v>
      </c>
      <c r="C2271" s="359">
        <f>'[2]III_SAV-Details_NB'!B2277</f>
        <v>0</v>
      </c>
      <c r="D2271" s="359">
        <f>'[2]III_SAV-Details_NB'!C2277</f>
        <v>0</v>
      </c>
      <c r="E2271" s="359">
        <f>'[2]III_SAV-Details_NB'!D2277</f>
        <v>0</v>
      </c>
      <c r="F2271" s="490"/>
      <c r="G2271" s="281">
        <f>'[2]III_SAV-Details_NB'!X2277</f>
        <v>0</v>
      </c>
      <c r="H2271" s="281">
        <f t="shared" si="611"/>
        <v>0</v>
      </c>
      <c r="I2271" s="281">
        <f>IF(con_EOGJahr=2025,'[2]III_SAV-Details_NB'!AA2277,IF(con_EOGJahr=2026,'[2]III_SAV-Details_NB'!AB2277,'[2]III_SAV-Details_NB'!AC2277))</f>
        <v>0</v>
      </c>
      <c r="J2271" s="282"/>
      <c r="K2271" s="282"/>
      <c r="L2271" s="282"/>
      <c r="M2271" s="282"/>
      <c r="N2271" s="282"/>
      <c r="O2271" s="282"/>
      <c r="P2271" s="52">
        <f t="shared" si="612"/>
        <v>0</v>
      </c>
      <c r="Q2271" s="60"/>
      <c r="R2271" s="53">
        <f t="shared" si="618"/>
        <v>0</v>
      </c>
      <c r="S2271" s="59"/>
      <c r="T2271" s="61"/>
      <c r="U2271" s="342" t="str">
        <f t="shared" si="622"/>
        <v>k.A.</v>
      </c>
      <c r="V2271" s="343" t="str">
        <f t="shared" si="619"/>
        <v>k.A.</v>
      </c>
      <c r="W2271" s="343" t="str">
        <f>IFERROR(IF(OR($D2271="",$E2271=0,con_Ende=0),"k.A.",IF(VLOOKUP($D2271,rng_ND,5,0)="Nein",VLOOKUP($D2271,rng_ND,2,FALSE),MIN(VLOOKUP($D2271,rng_ND,2,FALSE),A_Stammdaten!$B$19-D_SAV!$E2271+1))),"k.A.")</f>
        <v>k.A.</v>
      </c>
      <c r="X2271" s="343" t="str">
        <f t="shared" si="620"/>
        <v>k.A.</v>
      </c>
      <c r="Y2271" s="62"/>
      <c r="Z2271" s="48">
        <f t="shared" si="621"/>
        <v>0</v>
      </c>
      <c r="AA2271" s="457"/>
      <c r="AB2271" s="55">
        <f t="shared" si="613"/>
        <v>0</v>
      </c>
      <c r="AC2271" s="55">
        <f>IF(A_Stammdaten!$B$25="ja",D_SAV!AA2271,D_SAV!AB2271)</f>
        <v>0</v>
      </c>
      <c r="AD2271" s="478">
        <f>IF(AC2271=0,0,IF(U2271-(con_EOGJahr-D_SAV!E2271)&lt;=0,AC2271,AC2271/V2271))</f>
        <v>0</v>
      </c>
      <c r="AE2271" s="478">
        <f>IFERROR(IF(AND(VLOOKUP(D2271,rng_ND,5,FALSE)="Ja",D_SAV!T2271="degressiv"),D_SAV!AC2271*Y2271/100,0),0)</f>
        <v>0</v>
      </c>
      <c r="AF2271" s="55">
        <f>IFERROR(IF(VLOOKUP(D2271,rng_ND,5,FALSE)="Ja",MAX(D_SAV!AD2271:AE2271),D_SAV!AD2271),0)</f>
        <v>0</v>
      </c>
      <c r="AG2271" s="55">
        <f t="shared" si="614"/>
        <v>0</v>
      </c>
      <c r="AH2271" s="55">
        <f t="shared" si="615"/>
        <v>0</v>
      </c>
      <c r="AI2271" s="55">
        <f t="shared" si="616"/>
        <v>0</v>
      </c>
      <c r="AJ2271" s="55">
        <f t="shared" si="617"/>
        <v>0</v>
      </c>
      <c r="AK2271" s="55">
        <f t="shared" si="608"/>
        <v>0</v>
      </c>
      <c r="AL2271" s="55">
        <f t="shared" si="609"/>
        <v>0</v>
      </c>
      <c r="AM2271" s="55">
        <f t="shared" si="610"/>
        <v>0</v>
      </c>
    </row>
    <row r="2272" spans="1:39" x14ac:dyDescent="0.25">
      <c r="A2272" s="47">
        <v>2268</v>
      </c>
      <c r="B2272" s="358" t="str">
        <f>IF(AND(E2272&lt;&gt;0,D2272&lt;&gt;0,F2272&lt;&gt;0),IF(C2272&lt;&gt;0,CONCATENATE(C2272,"-AGr",VLOOKUP(D2272,Listen!$A$2:$G$45,7,FALSE),"-",E2272,"-",F2272,),CONCATENATE("AGr",VLOOKUP(D2272,Listen!$A$2:$G$45,7,FALSE),"-",E2272,"-",F2272)),"keine vollständige ID")</f>
        <v>keine vollständige ID</v>
      </c>
      <c r="C2272" s="359">
        <f>'[2]III_SAV-Details_NB'!B2278</f>
        <v>0</v>
      </c>
      <c r="D2272" s="359">
        <f>'[2]III_SAV-Details_NB'!C2278</f>
        <v>0</v>
      </c>
      <c r="E2272" s="359">
        <f>'[2]III_SAV-Details_NB'!D2278</f>
        <v>0</v>
      </c>
      <c r="F2272" s="490"/>
      <c r="G2272" s="281">
        <f>'[2]III_SAV-Details_NB'!X2278</f>
        <v>0</v>
      </c>
      <c r="H2272" s="281">
        <f t="shared" si="611"/>
        <v>0</v>
      </c>
      <c r="I2272" s="281">
        <f>IF(con_EOGJahr=2025,'[2]III_SAV-Details_NB'!AA2278,IF(con_EOGJahr=2026,'[2]III_SAV-Details_NB'!AB2278,'[2]III_SAV-Details_NB'!AC2278))</f>
        <v>0</v>
      </c>
      <c r="J2272" s="282"/>
      <c r="K2272" s="282"/>
      <c r="L2272" s="282"/>
      <c r="M2272" s="282"/>
      <c r="N2272" s="282"/>
      <c r="O2272" s="282"/>
      <c r="P2272" s="52">
        <f t="shared" si="612"/>
        <v>0</v>
      </c>
      <c r="Q2272" s="60"/>
      <c r="R2272" s="53">
        <f t="shared" si="618"/>
        <v>0</v>
      </c>
      <c r="S2272" s="59"/>
      <c r="T2272" s="61"/>
      <c r="U2272" s="342" t="str">
        <f t="shared" si="622"/>
        <v>k.A.</v>
      </c>
      <c r="V2272" s="343" t="str">
        <f t="shared" si="619"/>
        <v>k.A.</v>
      </c>
      <c r="W2272" s="343" t="str">
        <f>IFERROR(IF(OR($D2272="",$E2272=0,con_Ende=0),"k.A.",IF(VLOOKUP($D2272,rng_ND,5,0)="Nein",VLOOKUP($D2272,rng_ND,2,FALSE),MIN(VLOOKUP($D2272,rng_ND,2,FALSE),A_Stammdaten!$B$19-D_SAV!$E2272+1))),"k.A.")</f>
        <v>k.A.</v>
      </c>
      <c r="X2272" s="343" t="str">
        <f t="shared" si="620"/>
        <v>k.A.</v>
      </c>
      <c r="Y2272" s="62"/>
      <c r="Z2272" s="48">
        <f t="shared" si="621"/>
        <v>0</v>
      </c>
      <c r="AA2272" s="457"/>
      <c r="AB2272" s="55">
        <f t="shared" si="613"/>
        <v>0</v>
      </c>
      <c r="AC2272" s="55">
        <f>IF(A_Stammdaten!$B$25="ja",D_SAV!AA2272,D_SAV!AB2272)</f>
        <v>0</v>
      </c>
      <c r="AD2272" s="478">
        <f>IF(AC2272=0,0,IF(U2272-(con_EOGJahr-D_SAV!E2272)&lt;=0,AC2272,AC2272/V2272))</f>
        <v>0</v>
      </c>
      <c r="AE2272" s="478">
        <f>IFERROR(IF(AND(VLOOKUP(D2272,rng_ND,5,FALSE)="Ja",D_SAV!T2272="degressiv"),D_SAV!AC2272*Y2272/100,0),0)</f>
        <v>0</v>
      </c>
      <c r="AF2272" s="55">
        <f>IFERROR(IF(VLOOKUP(D2272,rng_ND,5,FALSE)="Ja",MAX(D_SAV!AD2272:AE2272),D_SAV!AD2272),0)</f>
        <v>0</v>
      </c>
      <c r="AG2272" s="55">
        <f t="shared" si="614"/>
        <v>0</v>
      </c>
      <c r="AH2272" s="55">
        <f t="shared" si="615"/>
        <v>0</v>
      </c>
      <c r="AI2272" s="55">
        <f t="shared" si="616"/>
        <v>0</v>
      </c>
      <c r="AJ2272" s="55">
        <f t="shared" si="617"/>
        <v>0</v>
      </c>
      <c r="AK2272" s="55">
        <f t="shared" si="608"/>
        <v>0</v>
      </c>
      <c r="AL2272" s="55">
        <f t="shared" si="609"/>
        <v>0</v>
      </c>
      <c r="AM2272" s="55">
        <f t="shared" si="610"/>
        <v>0</v>
      </c>
    </row>
    <row r="2273" spans="1:39" x14ac:dyDescent="0.25">
      <c r="A2273" s="47">
        <v>2269</v>
      </c>
      <c r="B2273" s="358" t="str">
        <f>IF(AND(E2273&lt;&gt;0,D2273&lt;&gt;0,F2273&lt;&gt;0),IF(C2273&lt;&gt;0,CONCATENATE(C2273,"-AGr",VLOOKUP(D2273,Listen!$A$2:$G$45,7,FALSE),"-",E2273,"-",F2273,),CONCATENATE("AGr",VLOOKUP(D2273,Listen!$A$2:$G$45,7,FALSE),"-",E2273,"-",F2273)),"keine vollständige ID")</f>
        <v>keine vollständige ID</v>
      </c>
      <c r="C2273" s="359">
        <f>'[2]III_SAV-Details_NB'!B2279</f>
        <v>0</v>
      </c>
      <c r="D2273" s="359">
        <f>'[2]III_SAV-Details_NB'!C2279</f>
        <v>0</v>
      </c>
      <c r="E2273" s="359">
        <f>'[2]III_SAV-Details_NB'!D2279</f>
        <v>0</v>
      </c>
      <c r="F2273" s="490"/>
      <c r="G2273" s="281">
        <f>'[2]III_SAV-Details_NB'!X2279</f>
        <v>0</v>
      </c>
      <c r="H2273" s="281">
        <f t="shared" si="611"/>
        <v>0</v>
      </c>
      <c r="I2273" s="281">
        <f>IF(con_EOGJahr=2025,'[2]III_SAV-Details_NB'!AA2279,IF(con_EOGJahr=2026,'[2]III_SAV-Details_NB'!AB2279,'[2]III_SAV-Details_NB'!AC2279))</f>
        <v>0</v>
      </c>
      <c r="J2273" s="282"/>
      <c r="K2273" s="282"/>
      <c r="L2273" s="282"/>
      <c r="M2273" s="282"/>
      <c r="N2273" s="282"/>
      <c r="O2273" s="282"/>
      <c r="P2273" s="52">
        <f t="shared" si="612"/>
        <v>0</v>
      </c>
      <c r="Q2273" s="60"/>
      <c r="R2273" s="53">
        <f t="shared" si="618"/>
        <v>0</v>
      </c>
      <c r="S2273" s="59"/>
      <c r="T2273" s="61"/>
      <c r="U2273" s="342" t="str">
        <f t="shared" si="622"/>
        <v>k.A.</v>
      </c>
      <c r="V2273" s="343" t="str">
        <f t="shared" si="619"/>
        <v>k.A.</v>
      </c>
      <c r="W2273" s="343" t="str">
        <f>IFERROR(IF(OR($D2273="",$E2273=0,con_Ende=0),"k.A.",IF(VLOOKUP($D2273,rng_ND,5,0)="Nein",VLOOKUP($D2273,rng_ND,2,FALSE),MIN(VLOOKUP($D2273,rng_ND,2,FALSE),A_Stammdaten!$B$19-D_SAV!$E2273+1))),"k.A.")</f>
        <v>k.A.</v>
      </c>
      <c r="X2273" s="343" t="str">
        <f t="shared" si="620"/>
        <v>k.A.</v>
      </c>
      <c r="Y2273" s="62"/>
      <c r="Z2273" s="48">
        <f t="shared" si="621"/>
        <v>0</v>
      </c>
      <c r="AA2273" s="457"/>
      <c r="AB2273" s="55">
        <f t="shared" si="613"/>
        <v>0</v>
      </c>
      <c r="AC2273" s="55">
        <f>IF(A_Stammdaten!$B$25="ja",D_SAV!AA2273,D_SAV!AB2273)</f>
        <v>0</v>
      </c>
      <c r="AD2273" s="478">
        <f>IF(AC2273=0,0,IF(U2273-(con_EOGJahr-D_SAV!E2273)&lt;=0,AC2273,AC2273/V2273))</f>
        <v>0</v>
      </c>
      <c r="AE2273" s="478">
        <f>IFERROR(IF(AND(VLOOKUP(D2273,rng_ND,5,FALSE)="Ja",D_SAV!T2273="degressiv"),D_SAV!AC2273*Y2273/100,0),0)</f>
        <v>0</v>
      </c>
      <c r="AF2273" s="55">
        <f>IFERROR(IF(VLOOKUP(D2273,rng_ND,5,FALSE)="Ja",MAX(D_SAV!AD2273:AE2273),D_SAV!AD2273),0)</f>
        <v>0</v>
      </c>
      <c r="AG2273" s="55">
        <f t="shared" si="614"/>
        <v>0</v>
      </c>
      <c r="AH2273" s="55">
        <f t="shared" si="615"/>
        <v>0</v>
      </c>
      <c r="AI2273" s="55">
        <f t="shared" si="616"/>
        <v>0</v>
      </c>
      <c r="AJ2273" s="55">
        <f t="shared" si="617"/>
        <v>0</v>
      </c>
      <c r="AK2273" s="55">
        <f t="shared" si="608"/>
        <v>0</v>
      </c>
      <c r="AL2273" s="55">
        <f t="shared" si="609"/>
        <v>0</v>
      </c>
      <c r="AM2273" s="55">
        <f t="shared" si="610"/>
        <v>0</v>
      </c>
    </row>
    <row r="2274" spans="1:39" x14ac:dyDescent="0.25">
      <c r="A2274" s="47">
        <v>2270</v>
      </c>
      <c r="B2274" s="358" t="str">
        <f>IF(AND(E2274&lt;&gt;0,D2274&lt;&gt;0,F2274&lt;&gt;0),IF(C2274&lt;&gt;0,CONCATENATE(C2274,"-AGr",VLOOKUP(D2274,Listen!$A$2:$G$45,7,FALSE),"-",E2274,"-",F2274,),CONCATENATE("AGr",VLOOKUP(D2274,Listen!$A$2:$G$45,7,FALSE),"-",E2274,"-",F2274)),"keine vollständige ID")</f>
        <v>keine vollständige ID</v>
      </c>
      <c r="C2274" s="359">
        <f>'[2]III_SAV-Details_NB'!B2280</f>
        <v>0</v>
      </c>
      <c r="D2274" s="359">
        <f>'[2]III_SAV-Details_NB'!C2280</f>
        <v>0</v>
      </c>
      <c r="E2274" s="359">
        <f>'[2]III_SAV-Details_NB'!D2280</f>
        <v>0</v>
      </c>
      <c r="F2274" s="490"/>
      <c r="G2274" s="281">
        <f>'[2]III_SAV-Details_NB'!X2280</f>
        <v>0</v>
      </c>
      <c r="H2274" s="281">
        <f t="shared" si="611"/>
        <v>0</v>
      </c>
      <c r="I2274" s="281">
        <f>IF(con_EOGJahr=2025,'[2]III_SAV-Details_NB'!AA2280,IF(con_EOGJahr=2026,'[2]III_SAV-Details_NB'!AB2280,'[2]III_SAV-Details_NB'!AC2280))</f>
        <v>0</v>
      </c>
      <c r="J2274" s="282"/>
      <c r="K2274" s="282"/>
      <c r="L2274" s="282"/>
      <c r="M2274" s="282"/>
      <c r="N2274" s="282"/>
      <c r="O2274" s="282"/>
      <c r="P2274" s="52">
        <f t="shared" si="612"/>
        <v>0</v>
      </c>
      <c r="Q2274" s="60"/>
      <c r="R2274" s="53">
        <f t="shared" si="618"/>
        <v>0</v>
      </c>
      <c r="S2274" s="59"/>
      <c r="T2274" s="61"/>
      <c r="U2274" s="342" t="str">
        <f t="shared" si="622"/>
        <v>k.A.</v>
      </c>
      <c r="V2274" s="343" t="str">
        <f t="shared" si="619"/>
        <v>k.A.</v>
      </c>
      <c r="W2274" s="343" t="str">
        <f>IFERROR(IF(OR($D2274="",$E2274=0,con_Ende=0),"k.A.",IF(VLOOKUP($D2274,rng_ND,5,0)="Nein",VLOOKUP($D2274,rng_ND,2,FALSE),MIN(VLOOKUP($D2274,rng_ND,2,FALSE),A_Stammdaten!$B$19-D_SAV!$E2274+1))),"k.A.")</f>
        <v>k.A.</v>
      </c>
      <c r="X2274" s="343" t="str">
        <f t="shared" si="620"/>
        <v>k.A.</v>
      </c>
      <c r="Y2274" s="62"/>
      <c r="Z2274" s="48">
        <f t="shared" si="621"/>
        <v>0</v>
      </c>
      <c r="AA2274" s="457"/>
      <c r="AB2274" s="55">
        <f t="shared" si="613"/>
        <v>0</v>
      </c>
      <c r="AC2274" s="55">
        <f>IF(A_Stammdaten!$B$25="ja",D_SAV!AA2274,D_SAV!AB2274)</f>
        <v>0</v>
      </c>
      <c r="AD2274" s="478">
        <f>IF(AC2274=0,0,IF(U2274-(con_EOGJahr-D_SAV!E2274)&lt;=0,AC2274,AC2274/V2274))</f>
        <v>0</v>
      </c>
      <c r="AE2274" s="478">
        <f>IFERROR(IF(AND(VLOOKUP(D2274,rng_ND,5,FALSE)="Ja",D_SAV!T2274="degressiv"),D_SAV!AC2274*Y2274/100,0),0)</f>
        <v>0</v>
      </c>
      <c r="AF2274" s="55">
        <f>IFERROR(IF(VLOOKUP(D2274,rng_ND,5,FALSE)="Ja",MAX(D_SAV!AD2274:AE2274),D_SAV!AD2274),0)</f>
        <v>0</v>
      </c>
      <c r="AG2274" s="55">
        <f t="shared" si="614"/>
        <v>0</v>
      </c>
      <c r="AH2274" s="55">
        <f t="shared" si="615"/>
        <v>0</v>
      </c>
      <c r="AI2274" s="55">
        <f t="shared" si="616"/>
        <v>0</v>
      </c>
      <c r="AJ2274" s="55">
        <f t="shared" si="617"/>
        <v>0</v>
      </c>
      <c r="AK2274" s="55">
        <f t="shared" si="608"/>
        <v>0</v>
      </c>
      <c r="AL2274" s="55">
        <f t="shared" si="609"/>
        <v>0</v>
      </c>
      <c r="AM2274" s="55">
        <f t="shared" si="610"/>
        <v>0</v>
      </c>
    </row>
    <row r="2275" spans="1:39" x14ac:dyDescent="0.25">
      <c r="A2275" s="47">
        <v>2271</v>
      </c>
      <c r="B2275" s="358" t="str">
        <f>IF(AND(E2275&lt;&gt;0,D2275&lt;&gt;0,F2275&lt;&gt;0),IF(C2275&lt;&gt;0,CONCATENATE(C2275,"-AGr",VLOOKUP(D2275,Listen!$A$2:$G$45,7,FALSE),"-",E2275,"-",F2275,),CONCATENATE("AGr",VLOOKUP(D2275,Listen!$A$2:$G$45,7,FALSE),"-",E2275,"-",F2275)),"keine vollständige ID")</f>
        <v>keine vollständige ID</v>
      </c>
      <c r="C2275" s="359">
        <f>'[2]III_SAV-Details_NB'!B2281</f>
        <v>0</v>
      </c>
      <c r="D2275" s="359">
        <f>'[2]III_SAV-Details_NB'!C2281</f>
        <v>0</v>
      </c>
      <c r="E2275" s="359">
        <f>'[2]III_SAV-Details_NB'!D2281</f>
        <v>0</v>
      </c>
      <c r="F2275" s="490"/>
      <c r="G2275" s="281">
        <f>'[2]III_SAV-Details_NB'!X2281</f>
        <v>0</v>
      </c>
      <c r="H2275" s="281">
        <f t="shared" si="611"/>
        <v>0</v>
      </c>
      <c r="I2275" s="281">
        <f>IF(con_EOGJahr=2025,'[2]III_SAV-Details_NB'!AA2281,IF(con_EOGJahr=2026,'[2]III_SAV-Details_NB'!AB2281,'[2]III_SAV-Details_NB'!AC2281))</f>
        <v>0</v>
      </c>
      <c r="J2275" s="282"/>
      <c r="K2275" s="282"/>
      <c r="L2275" s="282"/>
      <c r="M2275" s="282"/>
      <c r="N2275" s="282"/>
      <c r="O2275" s="282"/>
      <c r="P2275" s="52">
        <f t="shared" si="612"/>
        <v>0</v>
      </c>
      <c r="Q2275" s="60"/>
      <c r="R2275" s="53">
        <f t="shared" si="618"/>
        <v>0</v>
      </c>
      <c r="S2275" s="59"/>
      <c r="T2275" s="61"/>
      <c r="U2275" s="342" t="str">
        <f t="shared" si="622"/>
        <v>k.A.</v>
      </c>
      <c r="V2275" s="343" t="str">
        <f t="shared" si="619"/>
        <v>k.A.</v>
      </c>
      <c r="W2275" s="343" t="str">
        <f>IFERROR(IF(OR($D2275="",$E2275=0,con_Ende=0),"k.A.",IF(VLOOKUP($D2275,rng_ND,5,0)="Nein",VLOOKUP($D2275,rng_ND,2,FALSE),MIN(VLOOKUP($D2275,rng_ND,2,FALSE),A_Stammdaten!$B$19-D_SAV!$E2275+1))),"k.A.")</f>
        <v>k.A.</v>
      </c>
      <c r="X2275" s="343" t="str">
        <f t="shared" si="620"/>
        <v>k.A.</v>
      </c>
      <c r="Y2275" s="62"/>
      <c r="Z2275" s="48">
        <f t="shared" si="621"/>
        <v>0</v>
      </c>
      <c r="AA2275" s="457"/>
      <c r="AB2275" s="55">
        <f t="shared" si="613"/>
        <v>0</v>
      </c>
      <c r="AC2275" s="55">
        <f>IF(A_Stammdaten!$B$25="ja",D_SAV!AA2275,D_SAV!AB2275)</f>
        <v>0</v>
      </c>
      <c r="AD2275" s="478">
        <f>IF(AC2275=0,0,IF(U2275-(con_EOGJahr-D_SAV!E2275)&lt;=0,AC2275,AC2275/V2275))</f>
        <v>0</v>
      </c>
      <c r="AE2275" s="478">
        <f>IFERROR(IF(AND(VLOOKUP(D2275,rng_ND,5,FALSE)="Ja",D_SAV!T2275="degressiv"),D_SAV!AC2275*Y2275/100,0),0)</f>
        <v>0</v>
      </c>
      <c r="AF2275" s="55">
        <f>IFERROR(IF(VLOOKUP(D2275,rng_ND,5,FALSE)="Ja",MAX(D_SAV!AD2275:AE2275),D_SAV!AD2275),0)</f>
        <v>0</v>
      </c>
      <c r="AG2275" s="55">
        <f t="shared" si="614"/>
        <v>0</v>
      </c>
      <c r="AH2275" s="55">
        <f t="shared" si="615"/>
        <v>0</v>
      </c>
      <c r="AI2275" s="55">
        <f t="shared" si="616"/>
        <v>0</v>
      </c>
      <c r="AJ2275" s="55">
        <f t="shared" si="617"/>
        <v>0</v>
      </c>
      <c r="AK2275" s="55">
        <f t="shared" si="608"/>
        <v>0</v>
      </c>
      <c r="AL2275" s="55">
        <f t="shared" si="609"/>
        <v>0</v>
      </c>
      <c r="AM2275" s="55">
        <f t="shared" si="610"/>
        <v>0</v>
      </c>
    </row>
    <row r="2276" spans="1:39" x14ac:dyDescent="0.25">
      <c r="A2276" s="47">
        <v>2272</v>
      </c>
      <c r="B2276" s="358" t="str">
        <f>IF(AND(E2276&lt;&gt;0,D2276&lt;&gt;0,F2276&lt;&gt;0),IF(C2276&lt;&gt;0,CONCATENATE(C2276,"-AGr",VLOOKUP(D2276,Listen!$A$2:$G$45,7,FALSE),"-",E2276,"-",F2276,),CONCATENATE("AGr",VLOOKUP(D2276,Listen!$A$2:$G$45,7,FALSE),"-",E2276,"-",F2276)),"keine vollständige ID")</f>
        <v>keine vollständige ID</v>
      </c>
      <c r="C2276" s="359">
        <f>'[2]III_SAV-Details_NB'!B2282</f>
        <v>0</v>
      </c>
      <c r="D2276" s="359">
        <f>'[2]III_SAV-Details_NB'!C2282</f>
        <v>0</v>
      </c>
      <c r="E2276" s="359">
        <f>'[2]III_SAV-Details_NB'!D2282</f>
        <v>0</v>
      </c>
      <c r="F2276" s="490"/>
      <c r="G2276" s="281">
        <f>'[2]III_SAV-Details_NB'!X2282</f>
        <v>0</v>
      </c>
      <c r="H2276" s="281">
        <f t="shared" si="611"/>
        <v>0</v>
      </c>
      <c r="I2276" s="281">
        <f>IF(con_EOGJahr=2025,'[2]III_SAV-Details_NB'!AA2282,IF(con_EOGJahr=2026,'[2]III_SAV-Details_NB'!AB2282,'[2]III_SAV-Details_NB'!AC2282))</f>
        <v>0</v>
      </c>
      <c r="J2276" s="282"/>
      <c r="K2276" s="282"/>
      <c r="L2276" s="282"/>
      <c r="M2276" s="282"/>
      <c r="N2276" s="282"/>
      <c r="O2276" s="282"/>
      <c r="P2276" s="52">
        <f t="shared" si="612"/>
        <v>0</v>
      </c>
      <c r="Q2276" s="60"/>
      <c r="R2276" s="53">
        <f t="shared" si="618"/>
        <v>0</v>
      </c>
      <c r="S2276" s="59"/>
      <c r="T2276" s="61"/>
      <c r="U2276" s="342" t="str">
        <f t="shared" si="622"/>
        <v>k.A.</v>
      </c>
      <c r="V2276" s="343" t="str">
        <f t="shared" si="619"/>
        <v>k.A.</v>
      </c>
      <c r="W2276" s="343" t="str">
        <f>IFERROR(IF(OR($D2276="",$E2276=0,con_Ende=0),"k.A.",IF(VLOOKUP($D2276,rng_ND,5,0)="Nein",VLOOKUP($D2276,rng_ND,2,FALSE),MIN(VLOOKUP($D2276,rng_ND,2,FALSE),A_Stammdaten!$B$19-D_SAV!$E2276+1))),"k.A.")</f>
        <v>k.A.</v>
      </c>
      <c r="X2276" s="343" t="str">
        <f t="shared" si="620"/>
        <v>k.A.</v>
      </c>
      <c r="Y2276" s="62"/>
      <c r="Z2276" s="48">
        <f t="shared" si="621"/>
        <v>0</v>
      </c>
      <c r="AA2276" s="457"/>
      <c r="AB2276" s="55">
        <f t="shared" si="613"/>
        <v>0</v>
      </c>
      <c r="AC2276" s="55">
        <f>IF(A_Stammdaten!$B$25="ja",D_SAV!AA2276,D_SAV!AB2276)</f>
        <v>0</v>
      </c>
      <c r="AD2276" s="478">
        <f>IF(AC2276=0,0,IF(U2276-(con_EOGJahr-D_SAV!E2276)&lt;=0,AC2276,AC2276/V2276))</f>
        <v>0</v>
      </c>
      <c r="AE2276" s="478">
        <f>IFERROR(IF(AND(VLOOKUP(D2276,rng_ND,5,FALSE)="Ja",D_SAV!T2276="degressiv"),D_SAV!AC2276*Y2276/100,0),0)</f>
        <v>0</v>
      </c>
      <c r="AF2276" s="55">
        <f>IFERROR(IF(VLOOKUP(D2276,rng_ND,5,FALSE)="Ja",MAX(D_SAV!AD2276:AE2276),D_SAV!AD2276),0)</f>
        <v>0</v>
      </c>
      <c r="AG2276" s="55">
        <f t="shared" si="614"/>
        <v>0</v>
      </c>
      <c r="AH2276" s="55">
        <f t="shared" si="615"/>
        <v>0</v>
      </c>
      <c r="AI2276" s="55">
        <f t="shared" si="616"/>
        <v>0</v>
      </c>
      <c r="AJ2276" s="55">
        <f t="shared" si="617"/>
        <v>0</v>
      </c>
      <c r="AK2276" s="55">
        <f t="shared" si="608"/>
        <v>0</v>
      </c>
      <c r="AL2276" s="55">
        <f t="shared" si="609"/>
        <v>0</v>
      </c>
      <c r="AM2276" s="55">
        <f t="shared" si="610"/>
        <v>0</v>
      </c>
    </row>
    <row r="2277" spans="1:39" x14ac:dyDescent="0.25">
      <c r="A2277" s="47">
        <v>2273</v>
      </c>
      <c r="B2277" s="358" t="str">
        <f>IF(AND(E2277&lt;&gt;0,D2277&lt;&gt;0,F2277&lt;&gt;0),IF(C2277&lt;&gt;0,CONCATENATE(C2277,"-AGr",VLOOKUP(D2277,Listen!$A$2:$G$45,7,FALSE),"-",E2277,"-",F2277,),CONCATENATE("AGr",VLOOKUP(D2277,Listen!$A$2:$G$45,7,FALSE),"-",E2277,"-",F2277)),"keine vollständige ID")</f>
        <v>keine vollständige ID</v>
      </c>
      <c r="C2277" s="359">
        <f>'[2]III_SAV-Details_NB'!B2283</f>
        <v>0</v>
      </c>
      <c r="D2277" s="359">
        <f>'[2]III_SAV-Details_NB'!C2283</f>
        <v>0</v>
      </c>
      <c r="E2277" s="359">
        <f>'[2]III_SAV-Details_NB'!D2283</f>
        <v>0</v>
      </c>
      <c r="F2277" s="490"/>
      <c r="G2277" s="281">
        <f>'[2]III_SAV-Details_NB'!X2283</f>
        <v>0</v>
      </c>
      <c r="H2277" s="281">
        <f t="shared" si="611"/>
        <v>0</v>
      </c>
      <c r="I2277" s="281">
        <f>IF(con_EOGJahr=2025,'[2]III_SAV-Details_NB'!AA2283,IF(con_EOGJahr=2026,'[2]III_SAV-Details_NB'!AB2283,'[2]III_SAV-Details_NB'!AC2283))</f>
        <v>0</v>
      </c>
      <c r="J2277" s="282"/>
      <c r="K2277" s="282"/>
      <c r="L2277" s="282"/>
      <c r="M2277" s="282"/>
      <c r="N2277" s="282"/>
      <c r="O2277" s="282"/>
      <c r="P2277" s="52">
        <f t="shared" si="612"/>
        <v>0</v>
      </c>
      <c r="Q2277" s="60"/>
      <c r="R2277" s="53">
        <f t="shared" si="618"/>
        <v>0</v>
      </c>
      <c r="S2277" s="59"/>
      <c r="T2277" s="61"/>
      <c r="U2277" s="342" t="str">
        <f t="shared" si="622"/>
        <v>k.A.</v>
      </c>
      <c r="V2277" s="343" t="str">
        <f t="shared" si="619"/>
        <v>k.A.</v>
      </c>
      <c r="W2277" s="343" t="str">
        <f>IFERROR(IF(OR($D2277="",$E2277=0,con_Ende=0),"k.A.",IF(VLOOKUP($D2277,rng_ND,5,0)="Nein",VLOOKUP($D2277,rng_ND,2,FALSE),MIN(VLOOKUP($D2277,rng_ND,2,FALSE),A_Stammdaten!$B$19-D_SAV!$E2277+1))),"k.A.")</f>
        <v>k.A.</v>
      </c>
      <c r="X2277" s="343" t="str">
        <f t="shared" si="620"/>
        <v>k.A.</v>
      </c>
      <c r="Y2277" s="62"/>
      <c r="Z2277" s="48">
        <f t="shared" si="621"/>
        <v>0</v>
      </c>
      <c r="AA2277" s="457"/>
      <c r="AB2277" s="55">
        <f t="shared" si="613"/>
        <v>0</v>
      </c>
      <c r="AC2277" s="55">
        <f>IF(A_Stammdaten!$B$25="ja",D_SAV!AA2277,D_SAV!AB2277)</f>
        <v>0</v>
      </c>
      <c r="AD2277" s="478">
        <f>IF(AC2277=0,0,IF(U2277-(con_EOGJahr-D_SAV!E2277)&lt;=0,AC2277,AC2277/V2277))</f>
        <v>0</v>
      </c>
      <c r="AE2277" s="478">
        <f>IFERROR(IF(AND(VLOOKUP(D2277,rng_ND,5,FALSE)="Ja",D_SAV!T2277="degressiv"),D_SAV!AC2277*Y2277/100,0),0)</f>
        <v>0</v>
      </c>
      <c r="AF2277" s="55">
        <f>IFERROR(IF(VLOOKUP(D2277,rng_ND,5,FALSE)="Ja",MAX(D_SAV!AD2277:AE2277),D_SAV!AD2277),0)</f>
        <v>0</v>
      </c>
      <c r="AG2277" s="55">
        <f t="shared" si="614"/>
        <v>0</v>
      </c>
      <c r="AH2277" s="55">
        <f t="shared" si="615"/>
        <v>0</v>
      </c>
      <c r="AI2277" s="55">
        <f t="shared" si="616"/>
        <v>0</v>
      </c>
      <c r="AJ2277" s="55">
        <f t="shared" si="617"/>
        <v>0</v>
      </c>
      <c r="AK2277" s="55">
        <f t="shared" si="608"/>
        <v>0</v>
      </c>
      <c r="AL2277" s="55">
        <f t="shared" si="609"/>
        <v>0</v>
      </c>
      <c r="AM2277" s="55">
        <f t="shared" si="610"/>
        <v>0</v>
      </c>
    </row>
    <row r="2278" spans="1:39" x14ac:dyDescent="0.25">
      <c r="A2278" s="47">
        <v>2274</v>
      </c>
      <c r="B2278" s="358" t="str">
        <f>IF(AND(E2278&lt;&gt;0,D2278&lt;&gt;0,F2278&lt;&gt;0),IF(C2278&lt;&gt;0,CONCATENATE(C2278,"-AGr",VLOOKUP(D2278,Listen!$A$2:$G$45,7,FALSE),"-",E2278,"-",F2278,),CONCATENATE("AGr",VLOOKUP(D2278,Listen!$A$2:$G$45,7,FALSE),"-",E2278,"-",F2278)),"keine vollständige ID")</f>
        <v>keine vollständige ID</v>
      </c>
      <c r="C2278" s="359">
        <f>'[2]III_SAV-Details_NB'!B2284</f>
        <v>0</v>
      </c>
      <c r="D2278" s="359">
        <f>'[2]III_SAV-Details_NB'!C2284</f>
        <v>0</v>
      </c>
      <c r="E2278" s="359">
        <f>'[2]III_SAV-Details_NB'!D2284</f>
        <v>0</v>
      </c>
      <c r="F2278" s="490"/>
      <c r="G2278" s="281">
        <f>'[2]III_SAV-Details_NB'!X2284</f>
        <v>0</v>
      </c>
      <c r="H2278" s="281">
        <f t="shared" si="611"/>
        <v>0</v>
      </c>
      <c r="I2278" s="281">
        <f>IF(con_EOGJahr=2025,'[2]III_SAV-Details_NB'!AA2284,IF(con_EOGJahr=2026,'[2]III_SAV-Details_NB'!AB2284,'[2]III_SAV-Details_NB'!AC2284))</f>
        <v>0</v>
      </c>
      <c r="J2278" s="282"/>
      <c r="K2278" s="282"/>
      <c r="L2278" s="282"/>
      <c r="M2278" s="282"/>
      <c r="N2278" s="282"/>
      <c r="O2278" s="282"/>
      <c r="P2278" s="52">
        <f t="shared" si="612"/>
        <v>0</v>
      </c>
      <c r="Q2278" s="60"/>
      <c r="R2278" s="53">
        <f t="shared" si="618"/>
        <v>0</v>
      </c>
      <c r="S2278" s="59"/>
      <c r="T2278" s="61"/>
      <c r="U2278" s="342" t="str">
        <f t="shared" si="622"/>
        <v>k.A.</v>
      </c>
      <c r="V2278" s="343" t="str">
        <f t="shared" si="619"/>
        <v>k.A.</v>
      </c>
      <c r="W2278" s="343" t="str">
        <f>IFERROR(IF(OR($D2278="",$E2278=0,con_Ende=0),"k.A.",IF(VLOOKUP($D2278,rng_ND,5,0)="Nein",VLOOKUP($D2278,rng_ND,2,FALSE),MIN(VLOOKUP($D2278,rng_ND,2,FALSE),A_Stammdaten!$B$19-D_SAV!$E2278+1))),"k.A.")</f>
        <v>k.A.</v>
      </c>
      <c r="X2278" s="343" t="str">
        <f t="shared" si="620"/>
        <v>k.A.</v>
      </c>
      <c r="Y2278" s="62"/>
      <c r="Z2278" s="48">
        <f t="shared" si="621"/>
        <v>0</v>
      </c>
      <c r="AA2278" s="457"/>
      <c r="AB2278" s="55">
        <f t="shared" si="613"/>
        <v>0</v>
      </c>
      <c r="AC2278" s="55">
        <f>IF(A_Stammdaten!$B$25="ja",D_SAV!AA2278,D_SAV!AB2278)</f>
        <v>0</v>
      </c>
      <c r="AD2278" s="478">
        <f>IF(AC2278=0,0,IF(U2278-(con_EOGJahr-D_SAV!E2278)&lt;=0,AC2278,AC2278/V2278))</f>
        <v>0</v>
      </c>
      <c r="AE2278" s="478">
        <f>IFERROR(IF(AND(VLOOKUP(D2278,rng_ND,5,FALSE)="Ja",D_SAV!T2278="degressiv"),D_SAV!AC2278*Y2278/100,0),0)</f>
        <v>0</v>
      </c>
      <c r="AF2278" s="55">
        <f>IFERROR(IF(VLOOKUP(D2278,rng_ND,5,FALSE)="Ja",MAX(D_SAV!AD2278:AE2278),D_SAV!AD2278),0)</f>
        <v>0</v>
      </c>
      <c r="AG2278" s="55">
        <f t="shared" si="614"/>
        <v>0</v>
      </c>
      <c r="AH2278" s="55">
        <f t="shared" si="615"/>
        <v>0</v>
      </c>
      <c r="AI2278" s="55">
        <f t="shared" si="616"/>
        <v>0</v>
      </c>
      <c r="AJ2278" s="55">
        <f t="shared" si="617"/>
        <v>0</v>
      </c>
      <c r="AK2278" s="55">
        <f t="shared" si="608"/>
        <v>0</v>
      </c>
      <c r="AL2278" s="55">
        <f t="shared" si="609"/>
        <v>0</v>
      </c>
      <c r="AM2278" s="55">
        <f t="shared" si="610"/>
        <v>0</v>
      </c>
    </row>
    <row r="2279" spans="1:39" x14ac:dyDescent="0.25">
      <c r="A2279" s="47">
        <v>2275</v>
      </c>
      <c r="B2279" s="358" t="str">
        <f>IF(AND(E2279&lt;&gt;0,D2279&lt;&gt;0,F2279&lt;&gt;0),IF(C2279&lt;&gt;0,CONCATENATE(C2279,"-AGr",VLOOKUP(D2279,Listen!$A$2:$G$45,7,FALSE),"-",E2279,"-",F2279,),CONCATENATE("AGr",VLOOKUP(D2279,Listen!$A$2:$G$45,7,FALSE),"-",E2279,"-",F2279)),"keine vollständige ID")</f>
        <v>keine vollständige ID</v>
      </c>
      <c r="C2279" s="359">
        <f>'[2]III_SAV-Details_NB'!B2285</f>
        <v>0</v>
      </c>
      <c r="D2279" s="359">
        <f>'[2]III_SAV-Details_NB'!C2285</f>
        <v>0</v>
      </c>
      <c r="E2279" s="359">
        <f>'[2]III_SAV-Details_NB'!D2285</f>
        <v>0</v>
      </c>
      <c r="F2279" s="490"/>
      <c r="G2279" s="281">
        <f>'[2]III_SAV-Details_NB'!X2285</f>
        <v>0</v>
      </c>
      <c r="H2279" s="281">
        <f t="shared" si="611"/>
        <v>0</v>
      </c>
      <c r="I2279" s="281">
        <f>IF(con_EOGJahr=2025,'[2]III_SAV-Details_NB'!AA2285,IF(con_EOGJahr=2026,'[2]III_SAV-Details_NB'!AB2285,'[2]III_SAV-Details_NB'!AC2285))</f>
        <v>0</v>
      </c>
      <c r="J2279" s="282"/>
      <c r="K2279" s="282"/>
      <c r="L2279" s="282"/>
      <c r="M2279" s="282"/>
      <c r="N2279" s="282"/>
      <c r="O2279" s="282"/>
      <c r="P2279" s="52">
        <f t="shared" si="612"/>
        <v>0</v>
      </c>
      <c r="Q2279" s="60"/>
      <c r="R2279" s="53">
        <f t="shared" si="618"/>
        <v>0</v>
      </c>
      <c r="S2279" s="59"/>
      <c r="T2279" s="61"/>
      <c r="U2279" s="342" t="str">
        <f t="shared" si="622"/>
        <v>k.A.</v>
      </c>
      <c r="V2279" s="343" t="str">
        <f t="shared" si="619"/>
        <v>k.A.</v>
      </c>
      <c r="W2279" s="343" t="str">
        <f>IFERROR(IF(OR($D2279="",$E2279=0,con_Ende=0),"k.A.",IF(VLOOKUP($D2279,rng_ND,5,0)="Nein",VLOOKUP($D2279,rng_ND,2,FALSE),MIN(VLOOKUP($D2279,rng_ND,2,FALSE),A_Stammdaten!$B$19-D_SAV!$E2279+1))),"k.A.")</f>
        <v>k.A.</v>
      </c>
      <c r="X2279" s="343" t="str">
        <f t="shared" si="620"/>
        <v>k.A.</v>
      </c>
      <c r="Y2279" s="62"/>
      <c r="Z2279" s="48">
        <f t="shared" si="621"/>
        <v>0</v>
      </c>
      <c r="AA2279" s="457"/>
      <c r="AB2279" s="55">
        <f t="shared" si="613"/>
        <v>0</v>
      </c>
      <c r="AC2279" s="55">
        <f>IF(A_Stammdaten!$B$25="ja",D_SAV!AA2279,D_SAV!AB2279)</f>
        <v>0</v>
      </c>
      <c r="AD2279" s="478">
        <f>IF(AC2279=0,0,IF(U2279-(con_EOGJahr-D_SAV!E2279)&lt;=0,AC2279,AC2279/V2279))</f>
        <v>0</v>
      </c>
      <c r="AE2279" s="478">
        <f>IFERROR(IF(AND(VLOOKUP(D2279,rng_ND,5,FALSE)="Ja",D_SAV!T2279="degressiv"),D_SAV!AC2279*Y2279/100,0),0)</f>
        <v>0</v>
      </c>
      <c r="AF2279" s="55">
        <f>IFERROR(IF(VLOOKUP(D2279,rng_ND,5,FALSE)="Ja",MAX(D_SAV!AD2279:AE2279),D_SAV!AD2279),0)</f>
        <v>0</v>
      </c>
      <c r="AG2279" s="55">
        <f t="shared" si="614"/>
        <v>0</v>
      </c>
      <c r="AH2279" s="55">
        <f t="shared" si="615"/>
        <v>0</v>
      </c>
      <c r="AI2279" s="55">
        <f t="shared" si="616"/>
        <v>0</v>
      </c>
      <c r="AJ2279" s="55">
        <f t="shared" si="617"/>
        <v>0</v>
      </c>
      <c r="AK2279" s="55">
        <f t="shared" si="608"/>
        <v>0</v>
      </c>
      <c r="AL2279" s="55">
        <f t="shared" si="609"/>
        <v>0</v>
      </c>
      <c r="AM2279" s="55">
        <f t="shared" si="610"/>
        <v>0</v>
      </c>
    </row>
    <row r="2280" spans="1:39" x14ac:dyDescent="0.25">
      <c r="A2280" s="47">
        <v>2276</v>
      </c>
      <c r="B2280" s="358" t="str">
        <f>IF(AND(E2280&lt;&gt;0,D2280&lt;&gt;0,F2280&lt;&gt;0),IF(C2280&lt;&gt;0,CONCATENATE(C2280,"-AGr",VLOOKUP(D2280,Listen!$A$2:$G$45,7,FALSE),"-",E2280,"-",F2280,),CONCATENATE("AGr",VLOOKUP(D2280,Listen!$A$2:$G$45,7,FALSE),"-",E2280,"-",F2280)),"keine vollständige ID")</f>
        <v>keine vollständige ID</v>
      </c>
      <c r="C2280" s="359">
        <f>'[2]III_SAV-Details_NB'!B2286</f>
        <v>0</v>
      </c>
      <c r="D2280" s="359">
        <f>'[2]III_SAV-Details_NB'!C2286</f>
        <v>0</v>
      </c>
      <c r="E2280" s="359">
        <f>'[2]III_SAV-Details_NB'!D2286</f>
        <v>0</v>
      </c>
      <c r="F2280" s="490"/>
      <c r="G2280" s="281">
        <f>'[2]III_SAV-Details_NB'!X2286</f>
        <v>0</v>
      </c>
      <c r="H2280" s="281">
        <f t="shared" si="611"/>
        <v>0</v>
      </c>
      <c r="I2280" s="281">
        <f>IF(con_EOGJahr=2025,'[2]III_SAV-Details_NB'!AA2286,IF(con_EOGJahr=2026,'[2]III_SAV-Details_NB'!AB2286,'[2]III_SAV-Details_NB'!AC2286))</f>
        <v>0</v>
      </c>
      <c r="J2280" s="282"/>
      <c r="K2280" s="282"/>
      <c r="L2280" s="282"/>
      <c r="M2280" s="282"/>
      <c r="N2280" s="282"/>
      <c r="O2280" s="282"/>
      <c r="P2280" s="52">
        <f t="shared" si="612"/>
        <v>0</v>
      </c>
      <c r="Q2280" s="60"/>
      <c r="R2280" s="53">
        <f t="shared" si="618"/>
        <v>0</v>
      </c>
      <c r="S2280" s="59"/>
      <c r="T2280" s="61"/>
      <c r="U2280" s="342" t="str">
        <f t="shared" si="622"/>
        <v>k.A.</v>
      </c>
      <c r="V2280" s="343" t="str">
        <f t="shared" si="619"/>
        <v>k.A.</v>
      </c>
      <c r="W2280" s="343" t="str">
        <f>IFERROR(IF(OR($D2280="",$E2280=0,con_Ende=0),"k.A.",IF(VLOOKUP($D2280,rng_ND,5,0)="Nein",VLOOKUP($D2280,rng_ND,2,FALSE),MIN(VLOOKUP($D2280,rng_ND,2,FALSE),A_Stammdaten!$B$19-D_SAV!$E2280+1))),"k.A.")</f>
        <v>k.A.</v>
      </c>
      <c r="X2280" s="343" t="str">
        <f t="shared" si="620"/>
        <v>k.A.</v>
      </c>
      <c r="Y2280" s="62"/>
      <c r="Z2280" s="48">
        <f t="shared" si="621"/>
        <v>0</v>
      </c>
      <c r="AA2280" s="457"/>
      <c r="AB2280" s="55">
        <f t="shared" si="613"/>
        <v>0</v>
      </c>
      <c r="AC2280" s="55">
        <f>IF(A_Stammdaten!$B$25="ja",D_SAV!AA2280,D_SAV!AB2280)</f>
        <v>0</v>
      </c>
      <c r="AD2280" s="478">
        <f>IF(AC2280=0,0,IF(U2280-(con_EOGJahr-D_SAV!E2280)&lt;=0,AC2280,AC2280/V2280))</f>
        <v>0</v>
      </c>
      <c r="AE2280" s="478">
        <f>IFERROR(IF(AND(VLOOKUP(D2280,rng_ND,5,FALSE)="Ja",D_SAV!T2280="degressiv"),D_SAV!AC2280*Y2280/100,0),0)</f>
        <v>0</v>
      </c>
      <c r="AF2280" s="55">
        <f>IFERROR(IF(VLOOKUP(D2280,rng_ND,5,FALSE)="Ja",MAX(D_SAV!AD2280:AE2280),D_SAV!AD2280),0)</f>
        <v>0</v>
      </c>
      <c r="AG2280" s="55">
        <f t="shared" si="614"/>
        <v>0</v>
      </c>
      <c r="AH2280" s="55">
        <f t="shared" si="615"/>
        <v>0</v>
      </c>
      <c r="AI2280" s="55">
        <f t="shared" si="616"/>
        <v>0</v>
      </c>
      <c r="AJ2280" s="55">
        <f t="shared" si="617"/>
        <v>0</v>
      </c>
      <c r="AK2280" s="55">
        <f t="shared" si="608"/>
        <v>0</v>
      </c>
      <c r="AL2280" s="55">
        <f t="shared" si="609"/>
        <v>0</v>
      </c>
      <c r="AM2280" s="55">
        <f t="shared" si="610"/>
        <v>0</v>
      </c>
    </row>
    <row r="2281" spans="1:39" x14ac:dyDescent="0.25">
      <c r="A2281" s="47">
        <v>2277</v>
      </c>
      <c r="B2281" s="358" t="str">
        <f>IF(AND(E2281&lt;&gt;0,D2281&lt;&gt;0,F2281&lt;&gt;0),IF(C2281&lt;&gt;0,CONCATENATE(C2281,"-AGr",VLOOKUP(D2281,Listen!$A$2:$G$45,7,FALSE),"-",E2281,"-",F2281,),CONCATENATE("AGr",VLOOKUP(D2281,Listen!$A$2:$G$45,7,FALSE),"-",E2281,"-",F2281)),"keine vollständige ID")</f>
        <v>keine vollständige ID</v>
      </c>
      <c r="C2281" s="359">
        <f>'[2]III_SAV-Details_NB'!B2287</f>
        <v>0</v>
      </c>
      <c r="D2281" s="359">
        <f>'[2]III_SAV-Details_NB'!C2287</f>
        <v>0</v>
      </c>
      <c r="E2281" s="359">
        <f>'[2]III_SAV-Details_NB'!D2287</f>
        <v>0</v>
      </c>
      <c r="F2281" s="490"/>
      <c r="G2281" s="281">
        <f>'[2]III_SAV-Details_NB'!X2287</f>
        <v>0</v>
      </c>
      <c r="H2281" s="281">
        <f t="shared" si="611"/>
        <v>0</v>
      </c>
      <c r="I2281" s="281">
        <f>IF(con_EOGJahr=2025,'[2]III_SAV-Details_NB'!AA2287,IF(con_EOGJahr=2026,'[2]III_SAV-Details_NB'!AB2287,'[2]III_SAV-Details_NB'!AC2287))</f>
        <v>0</v>
      </c>
      <c r="J2281" s="282"/>
      <c r="K2281" s="282"/>
      <c r="L2281" s="282"/>
      <c r="M2281" s="282"/>
      <c r="N2281" s="282"/>
      <c r="O2281" s="282"/>
      <c r="P2281" s="52">
        <f t="shared" si="612"/>
        <v>0</v>
      </c>
      <c r="Q2281" s="60"/>
      <c r="R2281" s="53">
        <f t="shared" si="618"/>
        <v>0</v>
      </c>
      <c r="S2281" s="59"/>
      <c r="T2281" s="61"/>
      <c r="U2281" s="342" t="str">
        <f t="shared" si="622"/>
        <v>k.A.</v>
      </c>
      <c r="V2281" s="343" t="str">
        <f t="shared" si="619"/>
        <v>k.A.</v>
      </c>
      <c r="W2281" s="343" t="str">
        <f>IFERROR(IF(OR($D2281="",$E2281=0,con_Ende=0),"k.A.",IF(VLOOKUP($D2281,rng_ND,5,0)="Nein",VLOOKUP($D2281,rng_ND,2,FALSE),MIN(VLOOKUP($D2281,rng_ND,2,FALSE),A_Stammdaten!$B$19-D_SAV!$E2281+1))),"k.A.")</f>
        <v>k.A.</v>
      </c>
      <c r="X2281" s="343" t="str">
        <f t="shared" si="620"/>
        <v>k.A.</v>
      </c>
      <c r="Y2281" s="62"/>
      <c r="Z2281" s="48">
        <f t="shared" si="621"/>
        <v>0</v>
      </c>
      <c r="AA2281" s="457"/>
      <c r="AB2281" s="55">
        <f t="shared" si="613"/>
        <v>0</v>
      </c>
      <c r="AC2281" s="55">
        <f>IF(A_Stammdaten!$B$25="ja",D_SAV!AA2281,D_SAV!AB2281)</f>
        <v>0</v>
      </c>
      <c r="AD2281" s="478">
        <f>IF(AC2281=0,0,IF(U2281-(con_EOGJahr-D_SAV!E2281)&lt;=0,AC2281,AC2281/V2281))</f>
        <v>0</v>
      </c>
      <c r="AE2281" s="478">
        <f>IFERROR(IF(AND(VLOOKUP(D2281,rng_ND,5,FALSE)="Ja",D_SAV!T2281="degressiv"),D_SAV!AC2281*Y2281/100,0),0)</f>
        <v>0</v>
      </c>
      <c r="AF2281" s="55">
        <f>IFERROR(IF(VLOOKUP(D2281,rng_ND,5,FALSE)="Ja",MAX(D_SAV!AD2281:AE2281),D_SAV!AD2281),0)</f>
        <v>0</v>
      </c>
      <c r="AG2281" s="55">
        <f t="shared" si="614"/>
        <v>0</v>
      </c>
      <c r="AH2281" s="55">
        <f t="shared" si="615"/>
        <v>0</v>
      </c>
      <c r="AI2281" s="55">
        <f t="shared" si="616"/>
        <v>0</v>
      </c>
      <c r="AJ2281" s="55">
        <f t="shared" si="617"/>
        <v>0</v>
      </c>
      <c r="AK2281" s="55">
        <f t="shared" si="608"/>
        <v>0</v>
      </c>
      <c r="AL2281" s="55">
        <f t="shared" si="609"/>
        <v>0</v>
      </c>
      <c r="AM2281" s="55">
        <f t="shared" si="610"/>
        <v>0</v>
      </c>
    </row>
    <row r="2282" spans="1:39" x14ac:dyDescent="0.25">
      <c r="A2282" s="47">
        <v>2278</v>
      </c>
      <c r="B2282" s="358" t="str">
        <f>IF(AND(E2282&lt;&gt;0,D2282&lt;&gt;0,F2282&lt;&gt;0),IF(C2282&lt;&gt;0,CONCATENATE(C2282,"-AGr",VLOOKUP(D2282,Listen!$A$2:$G$45,7,FALSE),"-",E2282,"-",F2282,),CONCATENATE("AGr",VLOOKUP(D2282,Listen!$A$2:$G$45,7,FALSE),"-",E2282,"-",F2282)),"keine vollständige ID")</f>
        <v>keine vollständige ID</v>
      </c>
      <c r="C2282" s="359">
        <f>'[2]III_SAV-Details_NB'!B2288</f>
        <v>0</v>
      </c>
      <c r="D2282" s="359">
        <f>'[2]III_SAV-Details_NB'!C2288</f>
        <v>0</v>
      </c>
      <c r="E2282" s="359">
        <f>'[2]III_SAV-Details_NB'!D2288</f>
        <v>0</v>
      </c>
      <c r="F2282" s="490"/>
      <c r="G2282" s="281">
        <f>'[2]III_SAV-Details_NB'!X2288</f>
        <v>0</v>
      </c>
      <c r="H2282" s="281">
        <f t="shared" si="611"/>
        <v>0</v>
      </c>
      <c r="I2282" s="281">
        <f>IF(con_EOGJahr=2025,'[2]III_SAV-Details_NB'!AA2288,IF(con_EOGJahr=2026,'[2]III_SAV-Details_NB'!AB2288,'[2]III_SAV-Details_NB'!AC2288))</f>
        <v>0</v>
      </c>
      <c r="J2282" s="282"/>
      <c r="K2282" s="282"/>
      <c r="L2282" s="282"/>
      <c r="M2282" s="282"/>
      <c r="N2282" s="282"/>
      <c r="O2282" s="282"/>
      <c r="P2282" s="52">
        <f t="shared" si="612"/>
        <v>0</v>
      </c>
      <c r="Q2282" s="60"/>
      <c r="R2282" s="53">
        <f t="shared" si="618"/>
        <v>0</v>
      </c>
      <c r="S2282" s="59"/>
      <c r="T2282" s="61"/>
      <c r="U2282" s="342" t="str">
        <f t="shared" si="622"/>
        <v>k.A.</v>
      </c>
      <c r="V2282" s="343" t="str">
        <f t="shared" si="619"/>
        <v>k.A.</v>
      </c>
      <c r="W2282" s="343" t="str">
        <f>IFERROR(IF(OR($D2282="",$E2282=0,con_Ende=0),"k.A.",IF(VLOOKUP($D2282,rng_ND,5,0)="Nein",VLOOKUP($D2282,rng_ND,2,FALSE),MIN(VLOOKUP($D2282,rng_ND,2,FALSE),A_Stammdaten!$B$19-D_SAV!$E2282+1))),"k.A.")</f>
        <v>k.A.</v>
      </c>
      <c r="X2282" s="343" t="str">
        <f t="shared" si="620"/>
        <v>k.A.</v>
      </c>
      <c r="Y2282" s="62"/>
      <c r="Z2282" s="48">
        <f t="shared" si="621"/>
        <v>0</v>
      </c>
      <c r="AA2282" s="457"/>
      <c r="AB2282" s="55">
        <f t="shared" si="613"/>
        <v>0</v>
      </c>
      <c r="AC2282" s="55">
        <f>IF(A_Stammdaten!$B$25="ja",D_SAV!AA2282,D_SAV!AB2282)</f>
        <v>0</v>
      </c>
      <c r="AD2282" s="478">
        <f>IF(AC2282=0,0,IF(U2282-(con_EOGJahr-D_SAV!E2282)&lt;=0,AC2282,AC2282/V2282))</f>
        <v>0</v>
      </c>
      <c r="AE2282" s="478">
        <f>IFERROR(IF(AND(VLOOKUP(D2282,rng_ND,5,FALSE)="Ja",D_SAV!T2282="degressiv"),D_SAV!AC2282*Y2282/100,0),0)</f>
        <v>0</v>
      </c>
      <c r="AF2282" s="55">
        <f>IFERROR(IF(VLOOKUP(D2282,rng_ND,5,FALSE)="Ja",MAX(D_SAV!AD2282:AE2282),D_SAV!AD2282),0)</f>
        <v>0</v>
      </c>
      <c r="AG2282" s="55">
        <f t="shared" si="614"/>
        <v>0</v>
      </c>
      <c r="AH2282" s="55">
        <f t="shared" si="615"/>
        <v>0</v>
      </c>
      <c r="AI2282" s="55">
        <f t="shared" si="616"/>
        <v>0</v>
      </c>
      <c r="AJ2282" s="55">
        <f t="shared" si="617"/>
        <v>0</v>
      </c>
      <c r="AK2282" s="55">
        <f t="shared" si="608"/>
        <v>0</v>
      </c>
      <c r="AL2282" s="55">
        <f t="shared" si="609"/>
        <v>0</v>
      </c>
      <c r="AM2282" s="55">
        <f t="shared" si="610"/>
        <v>0</v>
      </c>
    </row>
    <row r="2283" spans="1:39" x14ac:dyDescent="0.25">
      <c r="A2283" s="47">
        <v>2279</v>
      </c>
      <c r="B2283" s="358" t="str">
        <f>IF(AND(E2283&lt;&gt;0,D2283&lt;&gt;0,F2283&lt;&gt;0),IF(C2283&lt;&gt;0,CONCATENATE(C2283,"-AGr",VLOOKUP(D2283,Listen!$A$2:$G$45,7,FALSE),"-",E2283,"-",F2283,),CONCATENATE("AGr",VLOOKUP(D2283,Listen!$A$2:$G$45,7,FALSE),"-",E2283,"-",F2283)),"keine vollständige ID")</f>
        <v>keine vollständige ID</v>
      </c>
      <c r="C2283" s="359">
        <f>'[2]III_SAV-Details_NB'!B2289</f>
        <v>0</v>
      </c>
      <c r="D2283" s="359">
        <f>'[2]III_SAV-Details_NB'!C2289</f>
        <v>0</v>
      </c>
      <c r="E2283" s="359">
        <f>'[2]III_SAV-Details_NB'!D2289</f>
        <v>0</v>
      </c>
      <c r="F2283" s="490"/>
      <c r="G2283" s="281">
        <f>'[2]III_SAV-Details_NB'!X2289</f>
        <v>0</v>
      </c>
      <c r="H2283" s="281">
        <f t="shared" si="611"/>
        <v>0</v>
      </c>
      <c r="I2283" s="281">
        <f>IF(con_EOGJahr=2025,'[2]III_SAV-Details_NB'!AA2289,IF(con_EOGJahr=2026,'[2]III_SAV-Details_NB'!AB2289,'[2]III_SAV-Details_NB'!AC2289))</f>
        <v>0</v>
      </c>
      <c r="J2283" s="282"/>
      <c r="K2283" s="282"/>
      <c r="L2283" s="282"/>
      <c r="M2283" s="282"/>
      <c r="N2283" s="282"/>
      <c r="O2283" s="282"/>
      <c r="P2283" s="52">
        <f t="shared" si="612"/>
        <v>0</v>
      </c>
      <c r="Q2283" s="60"/>
      <c r="R2283" s="53">
        <f t="shared" si="618"/>
        <v>0</v>
      </c>
      <c r="S2283" s="59"/>
      <c r="T2283" s="61"/>
      <c r="U2283" s="342" t="str">
        <f t="shared" si="622"/>
        <v>k.A.</v>
      </c>
      <c r="V2283" s="343" t="str">
        <f t="shared" si="619"/>
        <v>k.A.</v>
      </c>
      <c r="W2283" s="343" t="str">
        <f>IFERROR(IF(OR($D2283="",$E2283=0,con_Ende=0),"k.A.",IF(VLOOKUP($D2283,rng_ND,5,0)="Nein",VLOOKUP($D2283,rng_ND,2,FALSE),MIN(VLOOKUP($D2283,rng_ND,2,FALSE),A_Stammdaten!$B$19-D_SAV!$E2283+1))),"k.A.")</f>
        <v>k.A.</v>
      </c>
      <c r="X2283" s="343" t="str">
        <f t="shared" si="620"/>
        <v>k.A.</v>
      </c>
      <c r="Y2283" s="62"/>
      <c r="Z2283" s="48">
        <f t="shared" si="621"/>
        <v>0</v>
      </c>
      <c r="AA2283" s="457"/>
      <c r="AB2283" s="55">
        <f t="shared" si="613"/>
        <v>0</v>
      </c>
      <c r="AC2283" s="55">
        <f>IF(A_Stammdaten!$B$25="ja",D_SAV!AA2283,D_SAV!AB2283)</f>
        <v>0</v>
      </c>
      <c r="AD2283" s="478">
        <f>IF(AC2283=0,0,IF(U2283-(con_EOGJahr-D_SAV!E2283)&lt;=0,AC2283,AC2283/V2283))</f>
        <v>0</v>
      </c>
      <c r="AE2283" s="478">
        <f>IFERROR(IF(AND(VLOOKUP(D2283,rng_ND,5,FALSE)="Ja",D_SAV!T2283="degressiv"),D_SAV!AC2283*Y2283/100,0),0)</f>
        <v>0</v>
      </c>
      <c r="AF2283" s="55">
        <f>IFERROR(IF(VLOOKUP(D2283,rng_ND,5,FALSE)="Ja",MAX(D_SAV!AD2283:AE2283),D_SAV!AD2283),0)</f>
        <v>0</v>
      </c>
      <c r="AG2283" s="55">
        <f t="shared" si="614"/>
        <v>0</v>
      </c>
      <c r="AH2283" s="55">
        <f t="shared" si="615"/>
        <v>0</v>
      </c>
      <c r="AI2283" s="55">
        <f t="shared" si="616"/>
        <v>0</v>
      </c>
      <c r="AJ2283" s="55">
        <f t="shared" si="617"/>
        <v>0</v>
      </c>
      <c r="AK2283" s="55">
        <f t="shared" si="608"/>
        <v>0</v>
      </c>
      <c r="AL2283" s="55">
        <f t="shared" si="609"/>
        <v>0</v>
      </c>
      <c r="AM2283" s="55">
        <f t="shared" si="610"/>
        <v>0</v>
      </c>
    </row>
    <row r="2284" spans="1:39" x14ac:dyDescent="0.25">
      <c r="A2284" s="47">
        <v>2280</v>
      </c>
      <c r="B2284" s="358" t="str">
        <f>IF(AND(E2284&lt;&gt;0,D2284&lt;&gt;0,F2284&lt;&gt;0),IF(C2284&lt;&gt;0,CONCATENATE(C2284,"-AGr",VLOOKUP(D2284,Listen!$A$2:$G$45,7,FALSE),"-",E2284,"-",F2284,),CONCATENATE("AGr",VLOOKUP(D2284,Listen!$A$2:$G$45,7,FALSE),"-",E2284,"-",F2284)),"keine vollständige ID")</f>
        <v>keine vollständige ID</v>
      </c>
      <c r="C2284" s="359">
        <f>'[2]III_SAV-Details_NB'!B2290</f>
        <v>0</v>
      </c>
      <c r="D2284" s="359">
        <f>'[2]III_SAV-Details_NB'!C2290</f>
        <v>0</v>
      </c>
      <c r="E2284" s="359">
        <f>'[2]III_SAV-Details_NB'!D2290</f>
        <v>0</v>
      </c>
      <c r="F2284" s="490"/>
      <c r="G2284" s="281">
        <f>'[2]III_SAV-Details_NB'!X2290</f>
        <v>0</v>
      </c>
      <c r="H2284" s="281">
        <f t="shared" si="611"/>
        <v>0</v>
      </c>
      <c r="I2284" s="281">
        <f>IF(con_EOGJahr=2025,'[2]III_SAV-Details_NB'!AA2290,IF(con_EOGJahr=2026,'[2]III_SAV-Details_NB'!AB2290,'[2]III_SAV-Details_NB'!AC2290))</f>
        <v>0</v>
      </c>
      <c r="J2284" s="282"/>
      <c r="K2284" s="282"/>
      <c r="L2284" s="282"/>
      <c r="M2284" s="282"/>
      <c r="N2284" s="282"/>
      <c r="O2284" s="282"/>
      <c r="P2284" s="52">
        <f t="shared" si="612"/>
        <v>0</v>
      </c>
      <c r="Q2284" s="60"/>
      <c r="R2284" s="53">
        <f t="shared" si="618"/>
        <v>0</v>
      </c>
      <c r="S2284" s="59"/>
      <c r="T2284" s="61"/>
      <c r="U2284" s="342" t="str">
        <f t="shared" si="622"/>
        <v>k.A.</v>
      </c>
      <c r="V2284" s="343" t="str">
        <f t="shared" si="619"/>
        <v>k.A.</v>
      </c>
      <c r="W2284" s="343" t="str">
        <f>IFERROR(IF(OR($D2284="",$E2284=0,con_Ende=0),"k.A.",IF(VLOOKUP($D2284,rng_ND,5,0)="Nein",VLOOKUP($D2284,rng_ND,2,FALSE),MIN(VLOOKUP($D2284,rng_ND,2,FALSE),A_Stammdaten!$B$19-D_SAV!$E2284+1))),"k.A.")</f>
        <v>k.A.</v>
      </c>
      <c r="X2284" s="343" t="str">
        <f t="shared" si="620"/>
        <v>k.A.</v>
      </c>
      <c r="Y2284" s="62"/>
      <c r="Z2284" s="48">
        <f t="shared" si="621"/>
        <v>0</v>
      </c>
      <c r="AA2284" s="457"/>
      <c r="AB2284" s="55">
        <f t="shared" si="613"/>
        <v>0</v>
      </c>
      <c r="AC2284" s="55">
        <f>IF(A_Stammdaten!$B$25="ja",D_SAV!AA2284,D_SAV!AB2284)</f>
        <v>0</v>
      </c>
      <c r="AD2284" s="478">
        <f>IF(AC2284=0,0,IF(U2284-(con_EOGJahr-D_SAV!E2284)&lt;=0,AC2284,AC2284/V2284))</f>
        <v>0</v>
      </c>
      <c r="AE2284" s="478">
        <f>IFERROR(IF(AND(VLOOKUP(D2284,rng_ND,5,FALSE)="Ja",D_SAV!T2284="degressiv"),D_SAV!AC2284*Y2284/100,0),0)</f>
        <v>0</v>
      </c>
      <c r="AF2284" s="55">
        <f>IFERROR(IF(VLOOKUP(D2284,rng_ND,5,FALSE)="Ja",MAX(D_SAV!AD2284:AE2284),D_SAV!AD2284),0)</f>
        <v>0</v>
      </c>
      <c r="AG2284" s="55">
        <f t="shared" si="614"/>
        <v>0</v>
      </c>
      <c r="AH2284" s="55">
        <f t="shared" si="615"/>
        <v>0</v>
      </c>
      <c r="AI2284" s="55">
        <f t="shared" si="616"/>
        <v>0</v>
      </c>
      <c r="AJ2284" s="55">
        <f t="shared" si="617"/>
        <v>0</v>
      </c>
      <c r="AK2284" s="55">
        <f t="shared" si="608"/>
        <v>0</v>
      </c>
      <c r="AL2284" s="55">
        <f t="shared" si="609"/>
        <v>0</v>
      </c>
      <c r="AM2284" s="55">
        <f t="shared" si="610"/>
        <v>0</v>
      </c>
    </row>
    <row r="2285" spans="1:39" x14ac:dyDescent="0.25">
      <c r="A2285" s="47">
        <v>2281</v>
      </c>
      <c r="B2285" s="358" t="str">
        <f>IF(AND(E2285&lt;&gt;0,D2285&lt;&gt;0,F2285&lt;&gt;0),IF(C2285&lt;&gt;0,CONCATENATE(C2285,"-AGr",VLOOKUP(D2285,Listen!$A$2:$G$45,7,FALSE),"-",E2285,"-",F2285,),CONCATENATE("AGr",VLOOKUP(D2285,Listen!$A$2:$G$45,7,FALSE),"-",E2285,"-",F2285)),"keine vollständige ID")</f>
        <v>keine vollständige ID</v>
      </c>
      <c r="C2285" s="359">
        <f>'[2]III_SAV-Details_NB'!B2291</f>
        <v>0</v>
      </c>
      <c r="D2285" s="359">
        <f>'[2]III_SAV-Details_NB'!C2291</f>
        <v>0</v>
      </c>
      <c r="E2285" s="359">
        <f>'[2]III_SAV-Details_NB'!D2291</f>
        <v>0</v>
      </c>
      <c r="F2285" s="490"/>
      <c r="G2285" s="281">
        <f>'[2]III_SAV-Details_NB'!X2291</f>
        <v>0</v>
      </c>
      <c r="H2285" s="281">
        <f t="shared" si="611"/>
        <v>0</v>
      </c>
      <c r="I2285" s="281">
        <f>IF(con_EOGJahr=2025,'[2]III_SAV-Details_NB'!AA2291,IF(con_EOGJahr=2026,'[2]III_SAV-Details_NB'!AB2291,'[2]III_SAV-Details_NB'!AC2291))</f>
        <v>0</v>
      </c>
      <c r="J2285" s="282"/>
      <c r="K2285" s="282"/>
      <c r="L2285" s="282"/>
      <c r="M2285" s="282"/>
      <c r="N2285" s="282"/>
      <c r="O2285" s="282"/>
      <c r="P2285" s="52">
        <f t="shared" si="612"/>
        <v>0</v>
      </c>
      <c r="Q2285" s="60"/>
      <c r="R2285" s="53">
        <f t="shared" si="618"/>
        <v>0</v>
      </c>
      <c r="S2285" s="59"/>
      <c r="T2285" s="61"/>
      <c r="U2285" s="342" t="str">
        <f t="shared" si="622"/>
        <v>k.A.</v>
      </c>
      <c r="V2285" s="343" t="str">
        <f t="shared" si="619"/>
        <v>k.A.</v>
      </c>
      <c r="W2285" s="343" t="str">
        <f>IFERROR(IF(OR($D2285="",$E2285=0,con_Ende=0),"k.A.",IF(VLOOKUP($D2285,rng_ND,5,0)="Nein",VLOOKUP($D2285,rng_ND,2,FALSE),MIN(VLOOKUP($D2285,rng_ND,2,FALSE),A_Stammdaten!$B$19-D_SAV!$E2285+1))),"k.A.")</f>
        <v>k.A.</v>
      </c>
      <c r="X2285" s="343" t="str">
        <f t="shared" si="620"/>
        <v>k.A.</v>
      </c>
      <c r="Y2285" s="62"/>
      <c r="Z2285" s="48">
        <f t="shared" si="621"/>
        <v>0</v>
      </c>
      <c r="AA2285" s="457"/>
      <c r="AB2285" s="55">
        <f t="shared" si="613"/>
        <v>0</v>
      </c>
      <c r="AC2285" s="55">
        <f>IF(A_Stammdaten!$B$25="ja",D_SAV!AA2285,D_SAV!AB2285)</f>
        <v>0</v>
      </c>
      <c r="AD2285" s="478">
        <f>IF(AC2285=0,0,IF(U2285-(con_EOGJahr-D_SAV!E2285)&lt;=0,AC2285,AC2285/V2285))</f>
        <v>0</v>
      </c>
      <c r="AE2285" s="478">
        <f>IFERROR(IF(AND(VLOOKUP(D2285,rng_ND,5,FALSE)="Ja",D_SAV!T2285="degressiv"),D_SAV!AC2285*Y2285/100,0),0)</f>
        <v>0</v>
      </c>
      <c r="AF2285" s="55">
        <f>IFERROR(IF(VLOOKUP(D2285,rng_ND,5,FALSE)="Ja",MAX(D_SAV!AD2285:AE2285),D_SAV!AD2285),0)</f>
        <v>0</v>
      </c>
      <c r="AG2285" s="55">
        <f t="shared" si="614"/>
        <v>0</v>
      </c>
      <c r="AH2285" s="55">
        <f t="shared" si="615"/>
        <v>0</v>
      </c>
      <c r="AI2285" s="55">
        <f t="shared" si="616"/>
        <v>0</v>
      </c>
      <c r="AJ2285" s="55">
        <f t="shared" si="617"/>
        <v>0</v>
      </c>
      <c r="AK2285" s="55">
        <f t="shared" si="608"/>
        <v>0</v>
      </c>
      <c r="AL2285" s="55">
        <f t="shared" si="609"/>
        <v>0</v>
      </c>
      <c r="AM2285" s="55">
        <f t="shared" si="610"/>
        <v>0</v>
      </c>
    </row>
    <row r="2286" spans="1:39" x14ac:dyDescent="0.25">
      <c r="A2286" s="47">
        <v>2282</v>
      </c>
      <c r="B2286" s="358" t="str">
        <f>IF(AND(E2286&lt;&gt;0,D2286&lt;&gt;0,F2286&lt;&gt;0),IF(C2286&lt;&gt;0,CONCATENATE(C2286,"-AGr",VLOOKUP(D2286,Listen!$A$2:$G$45,7,FALSE),"-",E2286,"-",F2286,),CONCATENATE("AGr",VLOOKUP(D2286,Listen!$A$2:$G$45,7,FALSE),"-",E2286,"-",F2286)),"keine vollständige ID")</f>
        <v>keine vollständige ID</v>
      </c>
      <c r="C2286" s="359">
        <f>'[2]III_SAV-Details_NB'!B2292</f>
        <v>0</v>
      </c>
      <c r="D2286" s="359">
        <f>'[2]III_SAV-Details_NB'!C2292</f>
        <v>0</v>
      </c>
      <c r="E2286" s="359">
        <f>'[2]III_SAV-Details_NB'!D2292</f>
        <v>0</v>
      </c>
      <c r="F2286" s="490"/>
      <c r="G2286" s="281">
        <f>'[2]III_SAV-Details_NB'!X2292</f>
        <v>0</v>
      </c>
      <c r="H2286" s="281">
        <f t="shared" si="611"/>
        <v>0</v>
      </c>
      <c r="I2286" s="281">
        <f>IF(con_EOGJahr=2025,'[2]III_SAV-Details_NB'!AA2292,IF(con_EOGJahr=2026,'[2]III_SAV-Details_NB'!AB2292,'[2]III_SAV-Details_NB'!AC2292))</f>
        <v>0</v>
      </c>
      <c r="J2286" s="282"/>
      <c r="K2286" s="282"/>
      <c r="L2286" s="282"/>
      <c r="M2286" s="282"/>
      <c r="N2286" s="282"/>
      <c r="O2286" s="282"/>
      <c r="P2286" s="52">
        <f t="shared" si="612"/>
        <v>0</v>
      </c>
      <c r="Q2286" s="60"/>
      <c r="R2286" s="53">
        <f t="shared" si="618"/>
        <v>0</v>
      </c>
      <c r="S2286" s="59"/>
      <c r="T2286" s="61"/>
      <c r="U2286" s="342" t="str">
        <f t="shared" si="622"/>
        <v>k.A.</v>
      </c>
      <c r="V2286" s="343" t="str">
        <f t="shared" si="619"/>
        <v>k.A.</v>
      </c>
      <c r="W2286" s="343" t="str">
        <f>IFERROR(IF(OR($D2286="",$E2286=0,con_Ende=0),"k.A.",IF(VLOOKUP($D2286,rng_ND,5,0)="Nein",VLOOKUP($D2286,rng_ND,2,FALSE),MIN(VLOOKUP($D2286,rng_ND,2,FALSE),A_Stammdaten!$B$19-D_SAV!$E2286+1))),"k.A.")</f>
        <v>k.A.</v>
      </c>
      <c r="X2286" s="343" t="str">
        <f t="shared" si="620"/>
        <v>k.A.</v>
      </c>
      <c r="Y2286" s="62"/>
      <c r="Z2286" s="48">
        <f t="shared" si="621"/>
        <v>0</v>
      </c>
      <c r="AA2286" s="457"/>
      <c r="AB2286" s="55">
        <f t="shared" si="613"/>
        <v>0</v>
      </c>
      <c r="AC2286" s="55">
        <f>IF(A_Stammdaten!$B$25="ja",D_SAV!AA2286,D_SAV!AB2286)</f>
        <v>0</v>
      </c>
      <c r="AD2286" s="478">
        <f>IF(AC2286=0,0,IF(U2286-(con_EOGJahr-D_SAV!E2286)&lt;=0,AC2286,AC2286/V2286))</f>
        <v>0</v>
      </c>
      <c r="AE2286" s="478">
        <f>IFERROR(IF(AND(VLOOKUP(D2286,rng_ND,5,FALSE)="Ja",D_SAV!T2286="degressiv"),D_SAV!AC2286*Y2286/100,0),0)</f>
        <v>0</v>
      </c>
      <c r="AF2286" s="55">
        <f>IFERROR(IF(VLOOKUP(D2286,rng_ND,5,FALSE)="Ja",MAX(D_SAV!AD2286:AE2286),D_SAV!AD2286),0)</f>
        <v>0</v>
      </c>
      <c r="AG2286" s="55">
        <f t="shared" si="614"/>
        <v>0</v>
      </c>
      <c r="AH2286" s="55">
        <f t="shared" si="615"/>
        <v>0</v>
      </c>
      <c r="AI2286" s="55">
        <f t="shared" si="616"/>
        <v>0</v>
      </c>
      <c r="AJ2286" s="55">
        <f t="shared" si="617"/>
        <v>0</v>
      </c>
      <c r="AK2286" s="55">
        <f t="shared" si="608"/>
        <v>0</v>
      </c>
      <c r="AL2286" s="55">
        <f t="shared" si="609"/>
        <v>0</v>
      </c>
      <c r="AM2286" s="55">
        <f t="shared" si="610"/>
        <v>0</v>
      </c>
    </row>
    <row r="2287" spans="1:39" x14ac:dyDescent="0.25">
      <c r="A2287" s="47">
        <v>2283</v>
      </c>
      <c r="B2287" s="358" t="str">
        <f>IF(AND(E2287&lt;&gt;0,D2287&lt;&gt;0,F2287&lt;&gt;0),IF(C2287&lt;&gt;0,CONCATENATE(C2287,"-AGr",VLOOKUP(D2287,Listen!$A$2:$G$45,7,FALSE),"-",E2287,"-",F2287,),CONCATENATE("AGr",VLOOKUP(D2287,Listen!$A$2:$G$45,7,FALSE),"-",E2287,"-",F2287)),"keine vollständige ID")</f>
        <v>keine vollständige ID</v>
      </c>
      <c r="C2287" s="359">
        <f>'[2]III_SAV-Details_NB'!B2293</f>
        <v>0</v>
      </c>
      <c r="D2287" s="359">
        <f>'[2]III_SAV-Details_NB'!C2293</f>
        <v>0</v>
      </c>
      <c r="E2287" s="359">
        <f>'[2]III_SAV-Details_NB'!D2293</f>
        <v>0</v>
      </c>
      <c r="F2287" s="490"/>
      <c r="G2287" s="281">
        <f>'[2]III_SAV-Details_NB'!X2293</f>
        <v>0</v>
      </c>
      <c r="H2287" s="281">
        <f t="shared" si="611"/>
        <v>0</v>
      </c>
      <c r="I2287" s="281">
        <f>IF(con_EOGJahr=2025,'[2]III_SAV-Details_NB'!AA2293,IF(con_EOGJahr=2026,'[2]III_SAV-Details_NB'!AB2293,'[2]III_SAV-Details_NB'!AC2293))</f>
        <v>0</v>
      </c>
      <c r="J2287" s="282"/>
      <c r="K2287" s="282"/>
      <c r="L2287" s="282"/>
      <c r="M2287" s="282"/>
      <c r="N2287" s="282"/>
      <c r="O2287" s="282"/>
      <c r="P2287" s="52">
        <f t="shared" si="612"/>
        <v>0</v>
      </c>
      <c r="Q2287" s="60"/>
      <c r="R2287" s="53">
        <f t="shared" si="618"/>
        <v>0</v>
      </c>
      <c r="S2287" s="59"/>
      <c r="T2287" s="61"/>
      <c r="U2287" s="342" t="str">
        <f t="shared" si="622"/>
        <v>k.A.</v>
      </c>
      <c r="V2287" s="343" t="str">
        <f t="shared" si="619"/>
        <v>k.A.</v>
      </c>
      <c r="W2287" s="343" t="str">
        <f>IFERROR(IF(OR($D2287="",$E2287=0,con_Ende=0),"k.A.",IF(VLOOKUP($D2287,rng_ND,5,0)="Nein",VLOOKUP($D2287,rng_ND,2,FALSE),MIN(VLOOKUP($D2287,rng_ND,2,FALSE),A_Stammdaten!$B$19-D_SAV!$E2287+1))),"k.A.")</f>
        <v>k.A.</v>
      </c>
      <c r="X2287" s="343" t="str">
        <f t="shared" si="620"/>
        <v>k.A.</v>
      </c>
      <c r="Y2287" s="62"/>
      <c r="Z2287" s="48">
        <f t="shared" si="621"/>
        <v>0</v>
      </c>
      <c r="AA2287" s="457"/>
      <c r="AB2287" s="55">
        <f t="shared" si="613"/>
        <v>0</v>
      </c>
      <c r="AC2287" s="55">
        <f>IF(A_Stammdaten!$B$25="ja",D_SAV!AA2287,D_SAV!AB2287)</f>
        <v>0</v>
      </c>
      <c r="AD2287" s="478">
        <f>IF(AC2287=0,0,IF(U2287-(con_EOGJahr-D_SAV!E2287)&lt;=0,AC2287,AC2287/V2287))</f>
        <v>0</v>
      </c>
      <c r="AE2287" s="478">
        <f>IFERROR(IF(AND(VLOOKUP(D2287,rng_ND,5,FALSE)="Ja",D_SAV!T2287="degressiv"),D_SAV!AC2287*Y2287/100,0),0)</f>
        <v>0</v>
      </c>
      <c r="AF2287" s="55">
        <f>IFERROR(IF(VLOOKUP(D2287,rng_ND,5,FALSE)="Ja",MAX(D_SAV!AD2287:AE2287),D_SAV!AD2287),0)</f>
        <v>0</v>
      </c>
      <c r="AG2287" s="55">
        <f t="shared" si="614"/>
        <v>0</v>
      </c>
      <c r="AH2287" s="55">
        <f t="shared" si="615"/>
        <v>0</v>
      </c>
      <c r="AI2287" s="55">
        <f t="shared" si="616"/>
        <v>0</v>
      </c>
      <c r="AJ2287" s="55">
        <f t="shared" si="617"/>
        <v>0</v>
      </c>
      <c r="AK2287" s="55">
        <f t="shared" si="608"/>
        <v>0</v>
      </c>
      <c r="AL2287" s="55">
        <f t="shared" si="609"/>
        <v>0</v>
      </c>
      <c r="AM2287" s="55">
        <f t="shared" si="610"/>
        <v>0</v>
      </c>
    </row>
    <row r="2288" spans="1:39" x14ac:dyDescent="0.25">
      <c r="A2288" s="47">
        <v>2284</v>
      </c>
      <c r="B2288" s="358" t="str">
        <f>IF(AND(E2288&lt;&gt;0,D2288&lt;&gt;0,F2288&lt;&gt;0),IF(C2288&lt;&gt;0,CONCATENATE(C2288,"-AGr",VLOOKUP(D2288,Listen!$A$2:$G$45,7,FALSE),"-",E2288,"-",F2288,),CONCATENATE("AGr",VLOOKUP(D2288,Listen!$A$2:$G$45,7,FALSE),"-",E2288,"-",F2288)),"keine vollständige ID")</f>
        <v>keine vollständige ID</v>
      </c>
      <c r="C2288" s="359">
        <f>'[2]III_SAV-Details_NB'!B2294</f>
        <v>0</v>
      </c>
      <c r="D2288" s="359">
        <f>'[2]III_SAV-Details_NB'!C2294</f>
        <v>0</v>
      </c>
      <c r="E2288" s="359">
        <f>'[2]III_SAV-Details_NB'!D2294</f>
        <v>0</v>
      </c>
      <c r="F2288" s="490"/>
      <c r="G2288" s="281">
        <f>'[2]III_SAV-Details_NB'!X2294</f>
        <v>0</v>
      </c>
      <c r="H2288" s="281">
        <f t="shared" si="611"/>
        <v>0</v>
      </c>
      <c r="I2288" s="281">
        <f>IF(con_EOGJahr=2025,'[2]III_SAV-Details_NB'!AA2294,IF(con_EOGJahr=2026,'[2]III_SAV-Details_NB'!AB2294,'[2]III_SAV-Details_NB'!AC2294))</f>
        <v>0</v>
      </c>
      <c r="J2288" s="282"/>
      <c r="K2288" s="282"/>
      <c r="L2288" s="282"/>
      <c r="M2288" s="282"/>
      <c r="N2288" s="282"/>
      <c r="O2288" s="282"/>
      <c r="P2288" s="52">
        <f t="shared" si="612"/>
        <v>0</v>
      </c>
      <c r="Q2288" s="60"/>
      <c r="R2288" s="53">
        <f t="shared" si="618"/>
        <v>0</v>
      </c>
      <c r="S2288" s="59"/>
      <c r="T2288" s="61"/>
      <c r="U2288" s="342" t="str">
        <f t="shared" si="622"/>
        <v>k.A.</v>
      </c>
      <c r="V2288" s="343" t="str">
        <f t="shared" si="619"/>
        <v>k.A.</v>
      </c>
      <c r="W2288" s="343" t="str">
        <f>IFERROR(IF(OR($D2288="",$E2288=0,con_Ende=0),"k.A.",IF(VLOOKUP($D2288,rng_ND,5,0)="Nein",VLOOKUP($D2288,rng_ND,2,FALSE),MIN(VLOOKUP($D2288,rng_ND,2,FALSE),A_Stammdaten!$B$19-D_SAV!$E2288+1))),"k.A.")</f>
        <v>k.A.</v>
      </c>
      <c r="X2288" s="343" t="str">
        <f t="shared" si="620"/>
        <v>k.A.</v>
      </c>
      <c r="Y2288" s="62"/>
      <c r="Z2288" s="48">
        <f t="shared" si="621"/>
        <v>0</v>
      </c>
      <c r="AA2288" s="457"/>
      <c r="AB2288" s="55">
        <f t="shared" si="613"/>
        <v>0</v>
      </c>
      <c r="AC2288" s="55">
        <f>IF(A_Stammdaten!$B$25="ja",D_SAV!AA2288,D_SAV!AB2288)</f>
        <v>0</v>
      </c>
      <c r="AD2288" s="478">
        <f>IF(AC2288=0,0,IF(U2288-(con_EOGJahr-D_SAV!E2288)&lt;=0,AC2288,AC2288/V2288))</f>
        <v>0</v>
      </c>
      <c r="AE2288" s="478">
        <f>IFERROR(IF(AND(VLOOKUP(D2288,rng_ND,5,FALSE)="Ja",D_SAV!T2288="degressiv"),D_SAV!AC2288*Y2288/100,0),0)</f>
        <v>0</v>
      </c>
      <c r="AF2288" s="55">
        <f>IFERROR(IF(VLOOKUP(D2288,rng_ND,5,FALSE)="Ja",MAX(D_SAV!AD2288:AE2288),D_SAV!AD2288),0)</f>
        <v>0</v>
      </c>
      <c r="AG2288" s="55">
        <f t="shared" si="614"/>
        <v>0</v>
      </c>
      <c r="AH2288" s="55">
        <f t="shared" si="615"/>
        <v>0</v>
      </c>
      <c r="AI2288" s="55">
        <f t="shared" si="616"/>
        <v>0</v>
      </c>
      <c r="AJ2288" s="55">
        <f t="shared" si="617"/>
        <v>0</v>
      </c>
      <c r="AK2288" s="55">
        <f t="shared" si="608"/>
        <v>0</v>
      </c>
      <c r="AL2288" s="55">
        <f t="shared" si="609"/>
        <v>0</v>
      </c>
      <c r="AM2288" s="55">
        <f t="shared" si="610"/>
        <v>0</v>
      </c>
    </row>
    <row r="2289" spans="1:39" x14ac:dyDescent="0.25">
      <c r="A2289" s="47">
        <v>2285</v>
      </c>
      <c r="B2289" s="358" t="str">
        <f>IF(AND(E2289&lt;&gt;0,D2289&lt;&gt;0,F2289&lt;&gt;0),IF(C2289&lt;&gt;0,CONCATENATE(C2289,"-AGr",VLOOKUP(D2289,Listen!$A$2:$G$45,7,FALSE),"-",E2289,"-",F2289,),CONCATENATE("AGr",VLOOKUP(D2289,Listen!$A$2:$G$45,7,FALSE),"-",E2289,"-",F2289)),"keine vollständige ID")</f>
        <v>keine vollständige ID</v>
      </c>
      <c r="C2289" s="359">
        <f>'[2]III_SAV-Details_NB'!B2295</f>
        <v>0</v>
      </c>
      <c r="D2289" s="359">
        <f>'[2]III_SAV-Details_NB'!C2295</f>
        <v>0</v>
      </c>
      <c r="E2289" s="359">
        <f>'[2]III_SAV-Details_NB'!D2295</f>
        <v>0</v>
      </c>
      <c r="F2289" s="490"/>
      <c r="G2289" s="281">
        <f>'[2]III_SAV-Details_NB'!X2295</f>
        <v>0</v>
      </c>
      <c r="H2289" s="281">
        <f t="shared" si="611"/>
        <v>0</v>
      </c>
      <c r="I2289" s="281">
        <f>IF(con_EOGJahr=2025,'[2]III_SAV-Details_NB'!AA2295,IF(con_EOGJahr=2026,'[2]III_SAV-Details_NB'!AB2295,'[2]III_SAV-Details_NB'!AC2295))</f>
        <v>0</v>
      </c>
      <c r="J2289" s="282"/>
      <c r="K2289" s="282"/>
      <c r="L2289" s="282"/>
      <c r="M2289" s="282"/>
      <c r="N2289" s="282"/>
      <c r="O2289" s="282"/>
      <c r="P2289" s="52">
        <f t="shared" si="612"/>
        <v>0</v>
      </c>
      <c r="Q2289" s="60"/>
      <c r="R2289" s="53">
        <f t="shared" si="618"/>
        <v>0</v>
      </c>
      <c r="S2289" s="59"/>
      <c r="T2289" s="61"/>
      <c r="U2289" s="342" t="str">
        <f t="shared" si="622"/>
        <v>k.A.</v>
      </c>
      <c r="V2289" s="343" t="str">
        <f t="shared" si="619"/>
        <v>k.A.</v>
      </c>
      <c r="W2289" s="343" t="str">
        <f>IFERROR(IF(OR($D2289="",$E2289=0,con_Ende=0),"k.A.",IF(VLOOKUP($D2289,rng_ND,5,0)="Nein",VLOOKUP($D2289,rng_ND,2,FALSE),MIN(VLOOKUP($D2289,rng_ND,2,FALSE),A_Stammdaten!$B$19-D_SAV!$E2289+1))),"k.A.")</f>
        <v>k.A.</v>
      </c>
      <c r="X2289" s="343" t="str">
        <f t="shared" si="620"/>
        <v>k.A.</v>
      </c>
      <c r="Y2289" s="62"/>
      <c r="Z2289" s="48">
        <f t="shared" si="621"/>
        <v>0</v>
      </c>
      <c r="AA2289" s="457"/>
      <c r="AB2289" s="55">
        <f t="shared" si="613"/>
        <v>0</v>
      </c>
      <c r="AC2289" s="55">
        <f>IF(A_Stammdaten!$B$25="ja",D_SAV!AA2289,D_SAV!AB2289)</f>
        <v>0</v>
      </c>
      <c r="AD2289" s="478">
        <f>IF(AC2289=0,0,IF(U2289-(con_EOGJahr-D_SAV!E2289)&lt;=0,AC2289,AC2289/V2289))</f>
        <v>0</v>
      </c>
      <c r="AE2289" s="478">
        <f>IFERROR(IF(AND(VLOOKUP(D2289,rng_ND,5,FALSE)="Ja",D_SAV!T2289="degressiv"),D_SAV!AC2289*Y2289/100,0),0)</f>
        <v>0</v>
      </c>
      <c r="AF2289" s="55">
        <f>IFERROR(IF(VLOOKUP(D2289,rng_ND,5,FALSE)="Ja",MAX(D_SAV!AD2289:AE2289),D_SAV!AD2289),0)</f>
        <v>0</v>
      </c>
      <c r="AG2289" s="55">
        <f t="shared" si="614"/>
        <v>0</v>
      </c>
      <c r="AH2289" s="55">
        <f t="shared" si="615"/>
        <v>0</v>
      </c>
      <c r="AI2289" s="55">
        <f t="shared" si="616"/>
        <v>0</v>
      </c>
      <c r="AJ2289" s="55">
        <f t="shared" si="617"/>
        <v>0</v>
      </c>
      <c r="AK2289" s="55">
        <f t="shared" si="608"/>
        <v>0</v>
      </c>
      <c r="AL2289" s="55">
        <f t="shared" si="609"/>
        <v>0</v>
      </c>
      <c r="AM2289" s="55">
        <f t="shared" si="610"/>
        <v>0</v>
      </c>
    </row>
    <row r="2290" spans="1:39" x14ac:dyDescent="0.25">
      <c r="A2290" s="47">
        <v>2286</v>
      </c>
      <c r="B2290" s="358" t="str">
        <f>IF(AND(E2290&lt;&gt;0,D2290&lt;&gt;0,F2290&lt;&gt;0),IF(C2290&lt;&gt;0,CONCATENATE(C2290,"-AGr",VLOOKUP(D2290,Listen!$A$2:$G$45,7,FALSE),"-",E2290,"-",F2290,),CONCATENATE("AGr",VLOOKUP(D2290,Listen!$A$2:$G$45,7,FALSE),"-",E2290,"-",F2290)),"keine vollständige ID")</f>
        <v>keine vollständige ID</v>
      </c>
      <c r="C2290" s="359">
        <f>'[2]III_SAV-Details_NB'!B2296</f>
        <v>0</v>
      </c>
      <c r="D2290" s="359">
        <f>'[2]III_SAV-Details_NB'!C2296</f>
        <v>0</v>
      </c>
      <c r="E2290" s="359">
        <f>'[2]III_SAV-Details_NB'!D2296</f>
        <v>0</v>
      </c>
      <c r="F2290" s="490"/>
      <c r="G2290" s="281">
        <f>'[2]III_SAV-Details_NB'!X2296</f>
        <v>0</v>
      </c>
      <c r="H2290" s="281">
        <f t="shared" si="611"/>
        <v>0</v>
      </c>
      <c r="I2290" s="281">
        <f>IF(con_EOGJahr=2025,'[2]III_SAV-Details_NB'!AA2296,IF(con_EOGJahr=2026,'[2]III_SAV-Details_NB'!AB2296,'[2]III_SAV-Details_NB'!AC2296))</f>
        <v>0</v>
      </c>
      <c r="J2290" s="282"/>
      <c r="K2290" s="282"/>
      <c r="L2290" s="282"/>
      <c r="M2290" s="282"/>
      <c r="N2290" s="282"/>
      <c r="O2290" s="282"/>
      <c r="P2290" s="52">
        <f t="shared" si="612"/>
        <v>0</v>
      </c>
      <c r="Q2290" s="60"/>
      <c r="R2290" s="53">
        <f t="shared" si="618"/>
        <v>0</v>
      </c>
      <c r="S2290" s="59"/>
      <c r="T2290" s="61"/>
      <c r="U2290" s="342" t="str">
        <f t="shared" si="622"/>
        <v>k.A.</v>
      </c>
      <c r="V2290" s="343" t="str">
        <f t="shared" si="619"/>
        <v>k.A.</v>
      </c>
      <c r="W2290" s="343" t="str">
        <f>IFERROR(IF(OR($D2290="",$E2290=0,con_Ende=0),"k.A.",IF(VLOOKUP($D2290,rng_ND,5,0)="Nein",VLOOKUP($D2290,rng_ND,2,FALSE),MIN(VLOOKUP($D2290,rng_ND,2,FALSE),A_Stammdaten!$B$19-D_SAV!$E2290+1))),"k.A.")</f>
        <v>k.A.</v>
      </c>
      <c r="X2290" s="343" t="str">
        <f t="shared" si="620"/>
        <v>k.A.</v>
      </c>
      <c r="Y2290" s="62"/>
      <c r="Z2290" s="48">
        <f t="shared" si="621"/>
        <v>0</v>
      </c>
      <c r="AA2290" s="457"/>
      <c r="AB2290" s="55">
        <f t="shared" si="613"/>
        <v>0</v>
      </c>
      <c r="AC2290" s="55">
        <f>IF(A_Stammdaten!$B$25="ja",D_SAV!AA2290,D_SAV!AB2290)</f>
        <v>0</v>
      </c>
      <c r="AD2290" s="478">
        <f>IF(AC2290=0,0,IF(U2290-(con_EOGJahr-D_SAV!E2290)&lt;=0,AC2290,AC2290/V2290))</f>
        <v>0</v>
      </c>
      <c r="AE2290" s="478">
        <f>IFERROR(IF(AND(VLOOKUP(D2290,rng_ND,5,FALSE)="Ja",D_SAV!T2290="degressiv"),D_SAV!AC2290*Y2290/100,0),0)</f>
        <v>0</v>
      </c>
      <c r="AF2290" s="55">
        <f>IFERROR(IF(VLOOKUP(D2290,rng_ND,5,FALSE)="Ja",MAX(D_SAV!AD2290:AE2290),D_SAV!AD2290),0)</f>
        <v>0</v>
      </c>
      <c r="AG2290" s="55">
        <f t="shared" si="614"/>
        <v>0</v>
      </c>
      <c r="AH2290" s="55">
        <f t="shared" si="615"/>
        <v>0</v>
      </c>
      <c r="AI2290" s="55">
        <f t="shared" si="616"/>
        <v>0</v>
      </c>
      <c r="AJ2290" s="55">
        <f t="shared" si="617"/>
        <v>0</v>
      </c>
      <c r="AK2290" s="55">
        <f t="shared" si="608"/>
        <v>0</v>
      </c>
      <c r="AL2290" s="55">
        <f t="shared" si="609"/>
        <v>0</v>
      </c>
      <c r="AM2290" s="55">
        <f t="shared" si="610"/>
        <v>0</v>
      </c>
    </row>
    <row r="2291" spans="1:39" x14ac:dyDescent="0.25">
      <c r="A2291" s="47">
        <v>2287</v>
      </c>
      <c r="B2291" s="358" t="str">
        <f>IF(AND(E2291&lt;&gt;0,D2291&lt;&gt;0,F2291&lt;&gt;0),IF(C2291&lt;&gt;0,CONCATENATE(C2291,"-AGr",VLOOKUP(D2291,Listen!$A$2:$G$45,7,FALSE),"-",E2291,"-",F2291,),CONCATENATE("AGr",VLOOKUP(D2291,Listen!$A$2:$G$45,7,FALSE),"-",E2291,"-",F2291)),"keine vollständige ID")</f>
        <v>keine vollständige ID</v>
      </c>
      <c r="C2291" s="359">
        <f>'[2]III_SAV-Details_NB'!B2297</f>
        <v>0</v>
      </c>
      <c r="D2291" s="359">
        <f>'[2]III_SAV-Details_NB'!C2297</f>
        <v>0</v>
      </c>
      <c r="E2291" s="359">
        <f>'[2]III_SAV-Details_NB'!D2297</f>
        <v>0</v>
      </c>
      <c r="F2291" s="490"/>
      <c r="G2291" s="281">
        <f>'[2]III_SAV-Details_NB'!X2297</f>
        <v>0</v>
      </c>
      <c r="H2291" s="281">
        <f t="shared" si="611"/>
        <v>0</v>
      </c>
      <c r="I2291" s="281">
        <f>IF(con_EOGJahr=2025,'[2]III_SAV-Details_NB'!AA2297,IF(con_EOGJahr=2026,'[2]III_SAV-Details_NB'!AB2297,'[2]III_SAV-Details_NB'!AC2297))</f>
        <v>0</v>
      </c>
      <c r="J2291" s="282"/>
      <c r="K2291" s="282"/>
      <c r="L2291" s="282"/>
      <c r="M2291" s="282"/>
      <c r="N2291" s="282"/>
      <c r="O2291" s="282"/>
      <c r="P2291" s="52">
        <f t="shared" si="612"/>
        <v>0</v>
      </c>
      <c r="Q2291" s="60"/>
      <c r="R2291" s="53">
        <f t="shared" si="618"/>
        <v>0</v>
      </c>
      <c r="S2291" s="59"/>
      <c r="T2291" s="61"/>
      <c r="U2291" s="342" t="str">
        <f t="shared" si="622"/>
        <v>k.A.</v>
      </c>
      <c r="V2291" s="343" t="str">
        <f t="shared" si="619"/>
        <v>k.A.</v>
      </c>
      <c r="W2291" s="343" t="str">
        <f>IFERROR(IF(OR($D2291="",$E2291=0,con_Ende=0),"k.A.",IF(VLOOKUP($D2291,rng_ND,5,0)="Nein",VLOOKUP($D2291,rng_ND,2,FALSE),MIN(VLOOKUP($D2291,rng_ND,2,FALSE),A_Stammdaten!$B$19-D_SAV!$E2291+1))),"k.A.")</f>
        <v>k.A.</v>
      </c>
      <c r="X2291" s="343" t="str">
        <f t="shared" si="620"/>
        <v>k.A.</v>
      </c>
      <c r="Y2291" s="62"/>
      <c r="Z2291" s="48">
        <f t="shared" si="621"/>
        <v>0</v>
      </c>
      <c r="AA2291" s="457"/>
      <c r="AB2291" s="55">
        <f t="shared" si="613"/>
        <v>0</v>
      </c>
      <c r="AC2291" s="55">
        <f>IF(A_Stammdaten!$B$25="ja",D_SAV!AA2291,D_SAV!AB2291)</f>
        <v>0</v>
      </c>
      <c r="AD2291" s="478">
        <f>IF(AC2291=0,0,IF(U2291-(con_EOGJahr-D_SAV!E2291)&lt;=0,AC2291,AC2291/V2291))</f>
        <v>0</v>
      </c>
      <c r="AE2291" s="478">
        <f>IFERROR(IF(AND(VLOOKUP(D2291,rng_ND,5,FALSE)="Ja",D_SAV!T2291="degressiv"),D_SAV!AC2291*Y2291/100,0),0)</f>
        <v>0</v>
      </c>
      <c r="AF2291" s="55">
        <f>IFERROR(IF(VLOOKUP(D2291,rng_ND,5,FALSE)="Ja",MAX(D_SAV!AD2291:AE2291),D_SAV!AD2291),0)</f>
        <v>0</v>
      </c>
      <c r="AG2291" s="55">
        <f t="shared" si="614"/>
        <v>0</v>
      </c>
      <c r="AH2291" s="55">
        <f t="shared" si="615"/>
        <v>0</v>
      </c>
      <c r="AI2291" s="55">
        <f t="shared" si="616"/>
        <v>0</v>
      </c>
      <c r="AJ2291" s="55">
        <f t="shared" si="617"/>
        <v>0</v>
      </c>
      <c r="AK2291" s="55">
        <f t="shared" si="608"/>
        <v>0</v>
      </c>
      <c r="AL2291" s="55">
        <f t="shared" si="609"/>
        <v>0</v>
      </c>
      <c r="AM2291" s="55">
        <f t="shared" si="610"/>
        <v>0</v>
      </c>
    </row>
    <row r="2292" spans="1:39" x14ac:dyDescent="0.25">
      <c r="A2292" s="47">
        <v>2288</v>
      </c>
      <c r="B2292" s="358" t="str">
        <f>IF(AND(E2292&lt;&gt;0,D2292&lt;&gt;0,F2292&lt;&gt;0),IF(C2292&lt;&gt;0,CONCATENATE(C2292,"-AGr",VLOOKUP(D2292,Listen!$A$2:$G$45,7,FALSE),"-",E2292,"-",F2292,),CONCATENATE("AGr",VLOOKUP(D2292,Listen!$A$2:$G$45,7,FALSE),"-",E2292,"-",F2292)),"keine vollständige ID")</f>
        <v>keine vollständige ID</v>
      </c>
      <c r="C2292" s="359">
        <f>'[2]III_SAV-Details_NB'!B2298</f>
        <v>0</v>
      </c>
      <c r="D2292" s="359">
        <f>'[2]III_SAV-Details_NB'!C2298</f>
        <v>0</v>
      </c>
      <c r="E2292" s="359">
        <f>'[2]III_SAV-Details_NB'!D2298</f>
        <v>0</v>
      </c>
      <c r="F2292" s="490"/>
      <c r="G2292" s="281">
        <f>'[2]III_SAV-Details_NB'!X2298</f>
        <v>0</v>
      </c>
      <c r="H2292" s="281">
        <f t="shared" si="611"/>
        <v>0</v>
      </c>
      <c r="I2292" s="281">
        <f>IF(con_EOGJahr=2025,'[2]III_SAV-Details_NB'!AA2298,IF(con_EOGJahr=2026,'[2]III_SAV-Details_NB'!AB2298,'[2]III_SAV-Details_NB'!AC2298))</f>
        <v>0</v>
      </c>
      <c r="J2292" s="282"/>
      <c r="K2292" s="282"/>
      <c r="L2292" s="282"/>
      <c r="M2292" s="282"/>
      <c r="N2292" s="282"/>
      <c r="O2292" s="282"/>
      <c r="P2292" s="52">
        <f t="shared" si="612"/>
        <v>0</v>
      </c>
      <c r="Q2292" s="60"/>
      <c r="R2292" s="53">
        <f t="shared" si="618"/>
        <v>0</v>
      </c>
      <c r="S2292" s="59"/>
      <c r="T2292" s="61"/>
      <c r="U2292" s="342" t="str">
        <f t="shared" si="622"/>
        <v>k.A.</v>
      </c>
      <c r="V2292" s="343" t="str">
        <f t="shared" si="619"/>
        <v>k.A.</v>
      </c>
      <c r="W2292" s="343" t="str">
        <f>IFERROR(IF(OR($D2292="",$E2292=0,con_Ende=0),"k.A.",IF(VLOOKUP($D2292,rng_ND,5,0)="Nein",VLOOKUP($D2292,rng_ND,2,FALSE),MIN(VLOOKUP($D2292,rng_ND,2,FALSE),A_Stammdaten!$B$19-D_SAV!$E2292+1))),"k.A.")</f>
        <v>k.A.</v>
      </c>
      <c r="X2292" s="343" t="str">
        <f t="shared" si="620"/>
        <v>k.A.</v>
      </c>
      <c r="Y2292" s="62"/>
      <c r="Z2292" s="48">
        <f t="shared" si="621"/>
        <v>0</v>
      </c>
      <c r="AA2292" s="457"/>
      <c r="AB2292" s="55">
        <f t="shared" si="613"/>
        <v>0</v>
      </c>
      <c r="AC2292" s="55">
        <f>IF(A_Stammdaten!$B$25="ja",D_SAV!AA2292,D_SAV!AB2292)</f>
        <v>0</v>
      </c>
      <c r="AD2292" s="478">
        <f>IF(AC2292=0,0,IF(U2292-(con_EOGJahr-D_SAV!E2292)&lt;=0,AC2292,AC2292/V2292))</f>
        <v>0</v>
      </c>
      <c r="AE2292" s="478">
        <f>IFERROR(IF(AND(VLOOKUP(D2292,rng_ND,5,FALSE)="Ja",D_SAV!T2292="degressiv"),D_SAV!AC2292*Y2292/100,0),0)</f>
        <v>0</v>
      </c>
      <c r="AF2292" s="55">
        <f>IFERROR(IF(VLOOKUP(D2292,rng_ND,5,FALSE)="Ja",MAX(D_SAV!AD2292:AE2292),D_SAV!AD2292),0)</f>
        <v>0</v>
      </c>
      <c r="AG2292" s="55">
        <f t="shared" si="614"/>
        <v>0</v>
      </c>
      <c r="AH2292" s="55">
        <f t="shared" si="615"/>
        <v>0</v>
      </c>
      <c r="AI2292" s="55">
        <f t="shared" si="616"/>
        <v>0</v>
      </c>
      <c r="AJ2292" s="55">
        <f t="shared" si="617"/>
        <v>0</v>
      </c>
      <c r="AK2292" s="55">
        <f t="shared" si="608"/>
        <v>0</v>
      </c>
      <c r="AL2292" s="55">
        <f t="shared" si="609"/>
        <v>0</v>
      </c>
      <c r="AM2292" s="55">
        <f t="shared" si="610"/>
        <v>0</v>
      </c>
    </row>
    <row r="2293" spans="1:39" x14ac:dyDescent="0.25">
      <c r="A2293" s="47">
        <v>2289</v>
      </c>
      <c r="B2293" s="358" t="str">
        <f>IF(AND(E2293&lt;&gt;0,D2293&lt;&gt;0,F2293&lt;&gt;0),IF(C2293&lt;&gt;0,CONCATENATE(C2293,"-AGr",VLOOKUP(D2293,Listen!$A$2:$G$45,7,FALSE),"-",E2293,"-",F2293,),CONCATENATE("AGr",VLOOKUP(D2293,Listen!$A$2:$G$45,7,FALSE),"-",E2293,"-",F2293)),"keine vollständige ID")</f>
        <v>keine vollständige ID</v>
      </c>
      <c r="C2293" s="359">
        <f>'[2]III_SAV-Details_NB'!B2299</f>
        <v>0</v>
      </c>
      <c r="D2293" s="359">
        <f>'[2]III_SAV-Details_NB'!C2299</f>
        <v>0</v>
      </c>
      <c r="E2293" s="359">
        <f>'[2]III_SAV-Details_NB'!D2299</f>
        <v>0</v>
      </c>
      <c r="F2293" s="490"/>
      <c r="G2293" s="281">
        <f>'[2]III_SAV-Details_NB'!X2299</f>
        <v>0</v>
      </c>
      <c r="H2293" s="281">
        <f t="shared" si="611"/>
        <v>0</v>
      </c>
      <c r="I2293" s="281">
        <f>IF(con_EOGJahr=2025,'[2]III_SAV-Details_NB'!AA2299,IF(con_EOGJahr=2026,'[2]III_SAV-Details_NB'!AB2299,'[2]III_SAV-Details_NB'!AC2299))</f>
        <v>0</v>
      </c>
      <c r="J2293" s="282"/>
      <c r="K2293" s="282"/>
      <c r="L2293" s="282"/>
      <c r="M2293" s="282"/>
      <c r="N2293" s="282"/>
      <c r="O2293" s="282"/>
      <c r="P2293" s="52">
        <f t="shared" si="612"/>
        <v>0</v>
      </c>
      <c r="Q2293" s="60"/>
      <c r="R2293" s="53">
        <f t="shared" si="618"/>
        <v>0</v>
      </c>
      <c r="S2293" s="59"/>
      <c r="T2293" s="61"/>
      <c r="U2293" s="342" t="str">
        <f t="shared" si="622"/>
        <v>k.A.</v>
      </c>
      <c r="V2293" s="343" t="str">
        <f t="shared" si="619"/>
        <v>k.A.</v>
      </c>
      <c r="W2293" s="343" t="str">
        <f>IFERROR(IF(OR($D2293="",$E2293=0,con_Ende=0),"k.A.",IF(VLOOKUP($D2293,rng_ND,5,0)="Nein",VLOOKUP($D2293,rng_ND,2,FALSE),MIN(VLOOKUP($D2293,rng_ND,2,FALSE),A_Stammdaten!$B$19-D_SAV!$E2293+1))),"k.A.")</f>
        <v>k.A.</v>
      </c>
      <c r="X2293" s="343" t="str">
        <f t="shared" si="620"/>
        <v>k.A.</v>
      </c>
      <c r="Y2293" s="62"/>
      <c r="Z2293" s="48">
        <f t="shared" si="621"/>
        <v>0</v>
      </c>
      <c r="AA2293" s="457"/>
      <c r="AB2293" s="55">
        <f t="shared" si="613"/>
        <v>0</v>
      </c>
      <c r="AC2293" s="55">
        <f>IF(A_Stammdaten!$B$25="ja",D_SAV!AA2293,D_SAV!AB2293)</f>
        <v>0</v>
      </c>
      <c r="AD2293" s="478">
        <f>IF(AC2293=0,0,IF(U2293-(con_EOGJahr-D_SAV!E2293)&lt;=0,AC2293,AC2293/V2293))</f>
        <v>0</v>
      </c>
      <c r="AE2293" s="478">
        <f>IFERROR(IF(AND(VLOOKUP(D2293,rng_ND,5,FALSE)="Ja",D_SAV!T2293="degressiv"),D_SAV!AC2293*Y2293/100,0),0)</f>
        <v>0</v>
      </c>
      <c r="AF2293" s="55">
        <f>IFERROR(IF(VLOOKUP(D2293,rng_ND,5,FALSE)="Ja",MAX(D_SAV!AD2293:AE2293),D_SAV!AD2293),0)</f>
        <v>0</v>
      </c>
      <c r="AG2293" s="55">
        <f t="shared" si="614"/>
        <v>0</v>
      </c>
      <c r="AH2293" s="55">
        <f t="shared" si="615"/>
        <v>0</v>
      </c>
      <c r="AI2293" s="55">
        <f t="shared" si="616"/>
        <v>0</v>
      </c>
      <c r="AJ2293" s="55">
        <f t="shared" si="617"/>
        <v>0</v>
      </c>
      <c r="AK2293" s="55">
        <f t="shared" si="608"/>
        <v>0</v>
      </c>
      <c r="AL2293" s="55">
        <f t="shared" si="609"/>
        <v>0</v>
      </c>
      <c r="AM2293" s="55">
        <f t="shared" si="610"/>
        <v>0</v>
      </c>
    </row>
    <row r="2294" spans="1:39" x14ac:dyDescent="0.25">
      <c r="A2294" s="47">
        <v>2290</v>
      </c>
      <c r="B2294" s="358" t="str">
        <f>IF(AND(E2294&lt;&gt;0,D2294&lt;&gt;0,F2294&lt;&gt;0),IF(C2294&lt;&gt;0,CONCATENATE(C2294,"-AGr",VLOOKUP(D2294,Listen!$A$2:$G$45,7,FALSE),"-",E2294,"-",F2294,),CONCATENATE("AGr",VLOOKUP(D2294,Listen!$A$2:$G$45,7,FALSE),"-",E2294,"-",F2294)),"keine vollständige ID")</f>
        <v>keine vollständige ID</v>
      </c>
      <c r="C2294" s="359">
        <f>'[2]III_SAV-Details_NB'!B2300</f>
        <v>0</v>
      </c>
      <c r="D2294" s="359">
        <f>'[2]III_SAV-Details_NB'!C2300</f>
        <v>0</v>
      </c>
      <c r="E2294" s="359">
        <f>'[2]III_SAV-Details_NB'!D2300</f>
        <v>0</v>
      </c>
      <c r="F2294" s="490"/>
      <c r="G2294" s="281">
        <f>'[2]III_SAV-Details_NB'!X2300</f>
        <v>0</v>
      </c>
      <c r="H2294" s="281">
        <f t="shared" si="611"/>
        <v>0</v>
      </c>
      <c r="I2294" s="281">
        <f>IF(con_EOGJahr=2025,'[2]III_SAV-Details_NB'!AA2300,IF(con_EOGJahr=2026,'[2]III_SAV-Details_NB'!AB2300,'[2]III_SAV-Details_NB'!AC2300))</f>
        <v>0</v>
      </c>
      <c r="J2294" s="282"/>
      <c r="K2294" s="282"/>
      <c r="L2294" s="282"/>
      <c r="M2294" s="282"/>
      <c r="N2294" s="282"/>
      <c r="O2294" s="282"/>
      <c r="P2294" s="52">
        <f t="shared" si="612"/>
        <v>0</v>
      </c>
      <c r="Q2294" s="60"/>
      <c r="R2294" s="53">
        <f t="shared" si="618"/>
        <v>0</v>
      </c>
      <c r="S2294" s="59"/>
      <c r="T2294" s="61"/>
      <c r="U2294" s="342" t="str">
        <f t="shared" si="622"/>
        <v>k.A.</v>
      </c>
      <c r="V2294" s="343" t="str">
        <f t="shared" si="619"/>
        <v>k.A.</v>
      </c>
      <c r="W2294" s="343" t="str">
        <f>IFERROR(IF(OR($D2294="",$E2294=0,con_Ende=0),"k.A.",IF(VLOOKUP($D2294,rng_ND,5,0)="Nein",VLOOKUP($D2294,rng_ND,2,FALSE),MIN(VLOOKUP($D2294,rng_ND,2,FALSE),A_Stammdaten!$B$19-D_SAV!$E2294+1))),"k.A.")</f>
        <v>k.A.</v>
      </c>
      <c r="X2294" s="343" t="str">
        <f t="shared" si="620"/>
        <v>k.A.</v>
      </c>
      <c r="Y2294" s="62"/>
      <c r="Z2294" s="48">
        <f t="shared" si="621"/>
        <v>0</v>
      </c>
      <c r="AA2294" s="457"/>
      <c r="AB2294" s="55">
        <f t="shared" si="613"/>
        <v>0</v>
      </c>
      <c r="AC2294" s="55">
        <f>IF(A_Stammdaten!$B$25="ja",D_SAV!AA2294,D_SAV!AB2294)</f>
        <v>0</v>
      </c>
      <c r="AD2294" s="478">
        <f>IF(AC2294=0,0,IF(U2294-(con_EOGJahr-D_SAV!E2294)&lt;=0,AC2294,AC2294/V2294))</f>
        <v>0</v>
      </c>
      <c r="AE2294" s="478">
        <f>IFERROR(IF(AND(VLOOKUP(D2294,rng_ND,5,FALSE)="Ja",D_SAV!T2294="degressiv"),D_SAV!AC2294*Y2294/100,0),0)</f>
        <v>0</v>
      </c>
      <c r="AF2294" s="55">
        <f>IFERROR(IF(VLOOKUP(D2294,rng_ND,5,FALSE)="Ja",MAX(D_SAV!AD2294:AE2294),D_SAV!AD2294),0)</f>
        <v>0</v>
      </c>
      <c r="AG2294" s="55">
        <f t="shared" si="614"/>
        <v>0</v>
      </c>
      <c r="AH2294" s="55">
        <f t="shared" si="615"/>
        <v>0</v>
      </c>
      <c r="AI2294" s="55">
        <f t="shared" si="616"/>
        <v>0</v>
      </c>
      <c r="AJ2294" s="55">
        <f t="shared" si="617"/>
        <v>0</v>
      </c>
      <c r="AK2294" s="55">
        <f t="shared" si="608"/>
        <v>0</v>
      </c>
      <c r="AL2294" s="55">
        <f t="shared" si="609"/>
        <v>0</v>
      </c>
      <c r="AM2294" s="55">
        <f t="shared" si="610"/>
        <v>0</v>
      </c>
    </row>
    <row r="2295" spans="1:39" x14ac:dyDescent="0.25">
      <c r="A2295" s="47">
        <v>2291</v>
      </c>
      <c r="B2295" s="358" t="str">
        <f>IF(AND(E2295&lt;&gt;0,D2295&lt;&gt;0,F2295&lt;&gt;0),IF(C2295&lt;&gt;0,CONCATENATE(C2295,"-AGr",VLOOKUP(D2295,Listen!$A$2:$G$45,7,FALSE),"-",E2295,"-",F2295,),CONCATENATE("AGr",VLOOKUP(D2295,Listen!$A$2:$G$45,7,FALSE),"-",E2295,"-",F2295)),"keine vollständige ID")</f>
        <v>keine vollständige ID</v>
      </c>
      <c r="C2295" s="359">
        <f>'[2]III_SAV-Details_NB'!B2301</f>
        <v>0</v>
      </c>
      <c r="D2295" s="359">
        <f>'[2]III_SAV-Details_NB'!C2301</f>
        <v>0</v>
      </c>
      <c r="E2295" s="359">
        <f>'[2]III_SAV-Details_NB'!D2301</f>
        <v>0</v>
      </c>
      <c r="F2295" s="490"/>
      <c r="G2295" s="281">
        <f>'[2]III_SAV-Details_NB'!X2301</f>
        <v>0</v>
      </c>
      <c r="H2295" s="281">
        <f t="shared" si="611"/>
        <v>0</v>
      </c>
      <c r="I2295" s="281">
        <f>IF(con_EOGJahr=2025,'[2]III_SAV-Details_NB'!AA2301,IF(con_EOGJahr=2026,'[2]III_SAV-Details_NB'!AB2301,'[2]III_SAV-Details_NB'!AC2301))</f>
        <v>0</v>
      </c>
      <c r="J2295" s="282"/>
      <c r="K2295" s="282"/>
      <c r="L2295" s="282"/>
      <c r="M2295" s="282"/>
      <c r="N2295" s="282"/>
      <c r="O2295" s="282"/>
      <c r="P2295" s="52">
        <f t="shared" si="612"/>
        <v>0</v>
      </c>
      <c r="Q2295" s="60"/>
      <c r="R2295" s="53">
        <f t="shared" si="618"/>
        <v>0</v>
      </c>
      <c r="S2295" s="59"/>
      <c r="T2295" s="61"/>
      <c r="U2295" s="342" t="str">
        <f t="shared" si="622"/>
        <v>k.A.</v>
      </c>
      <c r="V2295" s="343" t="str">
        <f t="shared" si="619"/>
        <v>k.A.</v>
      </c>
      <c r="W2295" s="343" t="str">
        <f>IFERROR(IF(OR($D2295="",$E2295=0,con_Ende=0),"k.A.",IF(VLOOKUP($D2295,rng_ND,5,0)="Nein",VLOOKUP($D2295,rng_ND,2,FALSE),MIN(VLOOKUP($D2295,rng_ND,2,FALSE),A_Stammdaten!$B$19-D_SAV!$E2295+1))),"k.A.")</f>
        <v>k.A.</v>
      </c>
      <c r="X2295" s="343" t="str">
        <f t="shared" si="620"/>
        <v>k.A.</v>
      </c>
      <c r="Y2295" s="62"/>
      <c r="Z2295" s="48">
        <f t="shared" si="621"/>
        <v>0</v>
      </c>
      <c r="AA2295" s="457"/>
      <c r="AB2295" s="55">
        <f t="shared" si="613"/>
        <v>0</v>
      </c>
      <c r="AC2295" s="55">
        <f>IF(A_Stammdaten!$B$25="ja",D_SAV!AA2295,D_SAV!AB2295)</f>
        <v>0</v>
      </c>
      <c r="AD2295" s="478">
        <f>IF(AC2295=0,0,IF(U2295-(con_EOGJahr-D_SAV!E2295)&lt;=0,AC2295,AC2295/V2295))</f>
        <v>0</v>
      </c>
      <c r="AE2295" s="478">
        <f>IFERROR(IF(AND(VLOOKUP(D2295,rng_ND,5,FALSE)="Ja",D_SAV!T2295="degressiv"),D_SAV!AC2295*Y2295/100,0),0)</f>
        <v>0</v>
      </c>
      <c r="AF2295" s="55">
        <f>IFERROR(IF(VLOOKUP(D2295,rng_ND,5,FALSE)="Ja",MAX(D_SAV!AD2295:AE2295),D_SAV!AD2295),0)</f>
        <v>0</v>
      </c>
      <c r="AG2295" s="55">
        <f t="shared" si="614"/>
        <v>0</v>
      </c>
      <c r="AH2295" s="55">
        <f t="shared" si="615"/>
        <v>0</v>
      </c>
      <c r="AI2295" s="55">
        <f t="shared" si="616"/>
        <v>0</v>
      </c>
      <c r="AJ2295" s="55">
        <f t="shared" si="617"/>
        <v>0</v>
      </c>
      <c r="AK2295" s="55">
        <f t="shared" si="608"/>
        <v>0</v>
      </c>
      <c r="AL2295" s="55">
        <f t="shared" si="609"/>
        <v>0</v>
      </c>
      <c r="AM2295" s="55">
        <f t="shared" si="610"/>
        <v>0</v>
      </c>
    </row>
    <row r="2296" spans="1:39" x14ac:dyDescent="0.25">
      <c r="A2296" s="47">
        <v>2292</v>
      </c>
      <c r="B2296" s="358" t="str">
        <f>IF(AND(E2296&lt;&gt;0,D2296&lt;&gt;0,F2296&lt;&gt;0),IF(C2296&lt;&gt;0,CONCATENATE(C2296,"-AGr",VLOOKUP(D2296,Listen!$A$2:$G$45,7,FALSE),"-",E2296,"-",F2296,),CONCATENATE("AGr",VLOOKUP(D2296,Listen!$A$2:$G$45,7,FALSE),"-",E2296,"-",F2296)),"keine vollständige ID")</f>
        <v>keine vollständige ID</v>
      </c>
      <c r="C2296" s="359">
        <f>'[2]III_SAV-Details_NB'!B2302</f>
        <v>0</v>
      </c>
      <c r="D2296" s="359">
        <f>'[2]III_SAV-Details_NB'!C2302</f>
        <v>0</v>
      </c>
      <c r="E2296" s="359">
        <f>'[2]III_SAV-Details_NB'!D2302</f>
        <v>0</v>
      </c>
      <c r="F2296" s="490"/>
      <c r="G2296" s="281">
        <f>'[2]III_SAV-Details_NB'!X2302</f>
        <v>0</v>
      </c>
      <c r="H2296" s="281">
        <f t="shared" si="611"/>
        <v>0</v>
      </c>
      <c r="I2296" s="281">
        <f>IF(con_EOGJahr=2025,'[2]III_SAV-Details_NB'!AA2302,IF(con_EOGJahr=2026,'[2]III_SAV-Details_NB'!AB2302,'[2]III_SAV-Details_NB'!AC2302))</f>
        <v>0</v>
      </c>
      <c r="J2296" s="282"/>
      <c r="K2296" s="282"/>
      <c r="L2296" s="282"/>
      <c r="M2296" s="282"/>
      <c r="N2296" s="282"/>
      <c r="O2296" s="282"/>
      <c r="P2296" s="52">
        <f t="shared" si="612"/>
        <v>0</v>
      </c>
      <c r="Q2296" s="60"/>
      <c r="R2296" s="53">
        <f t="shared" si="618"/>
        <v>0</v>
      </c>
      <c r="S2296" s="59"/>
      <c r="T2296" s="61"/>
      <c r="U2296" s="342" t="str">
        <f t="shared" si="622"/>
        <v>k.A.</v>
      </c>
      <c r="V2296" s="343" t="str">
        <f t="shared" si="619"/>
        <v>k.A.</v>
      </c>
      <c r="W2296" s="343" t="str">
        <f>IFERROR(IF(OR($D2296="",$E2296=0,con_Ende=0),"k.A.",IF(VLOOKUP($D2296,rng_ND,5,0)="Nein",VLOOKUP($D2296,rng_ND,2,FALSE),MIN(VLOOKUP($D2296,rng_ND,2,FALSE),A_Stammdaten!$B$19-D_SAV!$E2296+1))),"k.A.")</f>
        <v>k.A.</v>
      </c>
      <c r="X2296" s="343" t="str">
        <f t="shared" si="620"/>
        <v>k.A.</v>
      </c>
      <c r="Y2296" s="62"/>
      <c r="Z2296" s="48">
        <f t="shared" si="621"/>
        <v>0</v>
      </c>
      <c r="AA2296" s="457"/>
      <c r="AB2296" s="55">
        <f t="shared" si="613"/>
        <v>0</v>
      </c>
      <c r="AC2296" s="55">
        <f>IF(A_Stammdaten!$B$25="ja",D_SAV!AA2296,D_SAV!AB2296)</f>
        <v>0</v>
      </c>
      <c r="AD2296" s="478">
        <f>IF(AC2296=0,0,IF(U2296-(con_EOGJahr-D_SAV!E2296)&lt;=0,AC2296,AC2296/V2296))</f>
        <v>0</v>
      </c>
      <c r="AE2296" s="478">
        <f>IFERROR(IF(AND(VLOOKUP(D2296,rng_ND,5,FALSE)="Ja",D_SAV!T2296="degressiv"),D_SAV!AC2296*Y2296/100,0),0)</f>
        <v>0</v>
      </c>
      <c r="AF2296" s="55">
        <f>IFERROR(IF(VLOOKUP(D2296,rng_ND,5,FALSE)="Ja",MAX(D_SAV!AD2296:AE2296),D_SAV!AD2296),0)</f>
        <v>0</v>
      </c>
      <c r="AG2296" s="55">
        <f t="shared" si="614"/>
        <v>0</v>
      </c>
      <c r="AH2296" s="55">
        <f t="shared" si="615"/>
        <v>0</v>
      </c>
      <c r="AI2296" s="55">
        <f t="shared" si="616"/>
        <v>0</v>
      </c>
      <c r="AJ2296" s="55">
        <f t="shared" si="617"/>
        <v>0</v>
      </c>
      <c r="AK2296" s="55">
        <f t="shared" si="608"/>
        <v>0</v>
      </c>
      <c r="AL2296" s="55">
        <f t="shared" si="609"/>
        <v>0</v>
      </c>
      <c r="AM2296" s="55">
        <f t="shared" si="610"/>
        <v>0</v>
      </c>
    </row>
    <row r="2297" spans="1:39" x14ac:dyDescent="0.25">
      <c r="A2297" s="47">
        <v>2293</v>
      </c>
      <c r="B2297" s="358" t="str">
        <f>IF(AND(E2297&lt;&gt;0,D2297&lt;&gt;0,F2297&lt;&gt;0),IF(C2297&lt;&gt;0,CONCATENATE(C2297,"-AGr",VLOOKUP(D2297,Listen!$A$2:$G$45,7,FALSE),"-",E2297,"-",F2297,),CONCATENATE("AGr",VLOOKUP(D2297,Listen!$A$2:$G$45,7,FALSE),"-",E2297,"-",F2297)),"keine vollständige ID")</f>
        <v>keine vollständige ID</v>
      </c>
      <c r="C2297" s="359">
        <f>'[2]III_SAV-Details_NB'!B2303</f>
        <v>0</v>
      </c>
      <c r="D2297" s="359">
        <f>'[2]III_SAV-Details_NB'!C2303</f>
        <v>0</v>
      </c>
      <c r="E2297" s="359">
        <f>'[2]III_SAV-Details_NB'!D2303</f>
        <v>0</v>
      </c>
      <c r="F2297" s="490"/>
      <c r="G2297" s="281">
        <f>'[2]III_SAV-Details_NB'!X2303</f>
        <v>0</v>
      </c>
      <c r="H2297" s="281">
        <f t="shared" si="611"/>
        <v>0</v>
      </c>
      <c r="I2297" s="281">
        <f>IF(con_EOGJahr=2025,'[2]III_SAV-Details_NB'!AA2303,IF(con_EOGJahr=2026,'[2]III_SAV-Details_NB'!AB2303,'[2]III_SAV-Details_NB'!AC2303))</f>
        <v>0</v>
      </c>
      <c r="J2297" s="282"/>
      <c r="K2297" s="282"/>
      <c r="L2297" s="282"/>
      <c r="M2297" s="282"/>
      <c r="N2297" s="282"/>
      <c r="O2297" s="282"/>
      <c r="P2297" s="52">
        <f t="shared" si="612"/>
        <v>0</v>
      </c>
      <c r="Q2297" s="60"/>
      <c r="R2297" s="53">
        <f t="shared" si="618"/>
        <v>0</v>
      </c>
      <c r="S2297" s="59"/>
      <c r="T2297" s="61"/>
      <c r="U2297" s="342" t="str">
        <f t="shared" si="622"/>
        <v>k.A.</v>
      </c>
      <c r="V2297" s="343" t="str">
        <f t="shared" si="619"/>
        <v>k.A.</v>
      </c>
      <c r="W2297" s="343" t="str">
        <f>IFERROR(IF(OR($D2297="",$E2297=0,con_Ende=0),"k.A.",IF(VLOOKUP($D2297,rng_ND,5,0)="Nein",VLOOKUP($D2297,rng_ND,2,FALSE),MIN(VLOOKUP($D2297,rng_ND,2,FALSE),A_Stammdaten!$B$19-D_SAV!$E2297+1))),"k.A.")</f>
        <v>k.A.</v>
      </c>
      <c r="X2297" s="343" t="str">
        <f t="shared" si="620"/>
        <v>k.A.</v>
      </c>
      <c r="Y2297" s="62"/>
      <c r="Z2297" s="48">
        <f t="shared" si="621"/>
        <v>0</v>
      </c>
      <c r="AA2297" s="457"/>
      <c r="AB2297" s="55">
        <f t="shared" si="613"/>
        <v>0</v>
      </c>
      <c r="AC2297" s="55">
        <f>IF(A_Stammdaten!$B$25="ja",D_SAV!AA2297,D_SAV!AB2297)</f>
        <v>0</v>
      </c>
      <c r="AD2297" s="478">
        <f>IF(AC2297=0,0,IF(U2297-(con_EOGJahr-D_SAV!E2297)&lt;=0,AC2297,AC2297/V2297))</f>
        <v>0</v>
      </c>
      <c r="AE2297" s="478">
        <f>IFERROR(IF(AND(VLOOKUP(D2297,rng_ND,5,FALSE)="Ja",D_SAV!T2297="degressiv"),D_SAV!AC2297*Y2297/100,0),0)</f>
        <v>0</v>
      </c>
      <c r="AF2297" s="55">
        <f>IFERROR(IF(VLOOKUP(D2297,rng_ND,5,FALSE)="Ja",MAX(D_SAV!AD2297:AE2297),D_SAV!AD2297),0)</f>
        <v>0</v>
      </c>
      <c r="AG2297" s="55">
        <f t="shared" si="614"/>
        <v>0</v>
      </c>
      <c r="AH2297" s="55">
        <f t="shared" si="615"/>
        <v>0</v>
      </c>
      <c r="AI2297" s="55">
        <f t="shared" si="616"/>
        <v>0</v>
      </c>
      <c r="AJ2297" s="55">
        <f t="shared" si="617"/>
        <v>0</v>
      </c>
      <c r="AK2297" s="55">
        <f t="shared" si="608"/>
        <v>0</v>
      </c>
      <c r="AL2297" s="55">
        <f t="shared" si="609"/>
        <v>0</v>
      </c>
      <c r="AM2297" s="55">
        <f t="shared" si="610"/>
        <v>0</v>
      </c>
    </row>
    <row r="2298" spans="1:39" x14ac:dyDescent="0.25">
      <c r="A2298" s="47">
        <v>2294</v>
      </c>
      <c r="B2298" s="358" t="str">
        <f>IF(AND(E2298&lt;&gt;0,D2298&lt;&gt;0,F2298&lt;&gt;0),IF(C2298&lt;&gt;0,CONCATENATE(C2298,"-AGr",VLOOKUP(D2298,Listen!$A$2:$G$45,7,FALSE),"-",E2298,"-",F2298,),CONCATENATE("AGr",VLOOKUP(D2298,Listen!$A$2:$G$45,7,FALSE),"-",E2298,"-",F2298)),"keine vollständige ID")</f>
        <v>keine vollständige ID</v>
      </c>
      <c r="C2298" s="359">
        <f>'[2]III_SAV-Details_NB'!B2304</f>
        <v>0</v>
      </c>
      <c r="D2298" s="359">
        <f>'[2]III_SAV-Details_NB'!C2304</f>
        <v>0</v>
      </c>
      <c r="E2298" s="359">
        <f>'[2]III_SAV-Details_NB'!D2304</f>
        <v>0</v>
      </c>
      <c r="F2298" s="490"/>
      <c r="G2298" s="281">
        <f>'[2]III_SAV-Details_NB'!X2304</f>
        <v>0</v>
      </c>
      <c r="H2298" s="281">
        <f t="shared" si="611"/>
        <v>0</v>
      </c>
      <c r="I2298" s="281">
        <f>IF(con_EOGJahr=2025,'[2]III_SAV-Details_NB'!AA2304,IF(con_EOGJahr=2026,'[2]III_SAV-Details_NB'!AB2304,'[2]III_SAV-Details_NB'!AC2304))</f>
        <v>0</v>
      </c>
      <c r="J2298" s="282"/>
      <c r="K2298" s="282"/>
      <c r="L2298" s="282"/>
      <c r="M2298" s="282"/>
      <c r="N2298" s="282"/>
      <c r="O2298" s="282"/>
      <c r="P2298" s="52">
        <f t="shared" si="612"/>
        <v>0</v>
      </c>
      <c r="Q2298" s="60"/>
      <c r="R2298" s="53">
        <f t="shared" si="618"/>
        <v>0</v>
      </c>
      <c r="S2298" s="59"/>
      <c r="T2298" s="61"/>
      <c r="U2298" s="342" t="str">
        <f t="shared" si="622"/>
        <v>k.A.</v>
      </c>
      <c r="V2298" s="343" t="str">
        <f t="shared" si="619"/>
        <v>k.A.</v>
      </c>
      <c r="W2298" s="343" t="str">
        <f>IFERROR(IF(OR($D2298="",$E2298=0,con_Ende=0),"k.A.",IF(VLOOKUP($D2298,rng_ND,5,0)="Nein",VLOOKUP($D2298,rng_ND,2,FALSE),MIN(VLOOKUP($D2298,rng_ND,2,FALSE),A_Stammdaten!$B$19-D_SAV!$E2298+1))),"k.A.")</f>
        <v>k.A.</v>
      </c>
      <c r="X2298" s="343" t="str">
        <f t="shared" si="620"/>
        <v>k.A.</v>
      </c>
      <c r="Y2298" s="62"/>
      <c r="Z2298" s="48">
        <f t="shared" si="621"/>
        <v>0</v>
      </c>
      <c r="AA2298" s="457"/>
      <c r="AB2298" s="55">
        <f t="shared" si="613"/>
        <v>0</v>
      </c>
      <c r="AC2298" s="55">
        <f>IF(A_Stammdaten!$B$25="ja",D_SAV!AA2298,D_SAV!AB2298)</f>
        <v>0</v>
      </c>
      <c r="AD2298" s="478">
        <f>IF(AC2298=0,0,IF(U2298-(con_EOGJahr-D_SAV!E2298)&lt;=0,AC2298,AC2298/V2298))</f>
        <v>0</v>
      </c>
      <c r="AE2298" s="478">
        <f>IFERROR(IF(AND(VLOOKUP(D2298,rng_ND,5,FALSE)="Ja",D_SAV!T2298="degressiv"),D_SAV!AC2298*Y2298/100,0),0)</f>
        <v>0</v>
      </c>
      <c r="AF2298" s="55">
        <f>IFERROR(IF(VLOOKUP(D2298,rng_ND,5,FALSE)="Ja",MAX(D_SAV!AD2298:AE2298),D_SAV!AD2298),0)</f>
        <v>0</v>
      </c>
      <c r="AG2298" s="55">
        <f t="shared" si="614"/>
        <v>0</v>
      </c>
      <c r="AH2298" s="55">
        <f t="shared" si="615"/>
        <v>0</v>
      </c>
      <c r="AI2298" s="55">
        <f t="shared" si="616"/>
        <v>0</v>
      </c>
      <c r="AJ2298" s="55">
        <f t="shared" si="617"/>
        <v>0</v>
      </c>
      <c r="AK2298" s="55">
        <f t="shared" si="608"/>
        <v>0</v>
      </c>
      <c r="AL2298" s="55">
        <f t="shared" si="609"/>
        <v>0</v>
      </c>
      <c r="AM2298" s="55">
        <f t="shared" si="610"/>
        <v>0</v>
      </c>
    </row>
    <row r="2299" spans="1:39" x14ac:dyDescent="0.25">
      <c r="A2299" s="47">
        <v>2295</v>
      </c>
      <c r="B2299" s="358" t="str">
        <f>IF(AND(E2299&lt;&gt;0,D2299&lt;&gt;0,F2299&lt;&gt;0),IF(C2299&lt;&gt;0,CONCATENATE(C2299,"-AGr",VLOOKUP(D2299,Listen!$A$2:$G$45,7,FALSE),"-",E2299,"-",F2299,),CONCATENATE("AGr",VLOOKUP(D2299,Listen!$A$2:$G$45,7,FALSE),"-",E2299,"-",F2299)),"keine vollständige ID")</f>
        <v>keine vollständige ID</v>
      </c>
      <c r="C2299" s="359">
        <f>'[2]III_SAV-Details_NB'!B2305</f>
        <v>0</v>
      </c>
      <c r="D2299" s="359">
        <f>'[2]III_SAV-Details_NB'!C2305</f>
        <v>0</v>
      </c>
      <c r="E2299" s="359">
        <f>'[2]III_SAV-Details_NB'!D2305</f>
        <v>0</v>
      </c>
      <c r="F2299" s="490"/>
      <c r="G2299" s="281">
        <f>'[2]III_SAV-Details_NB'!X2305</f>
        <v>0</v>
      </c>
      <c r="H2299" s="281">
        <f t="shared" si="611"/>
        <v>0</v>
      </c>
      <c r="I2299" s="281">
        <f>IF(con_EOGJahr=2025,'[2]III_SAV-Details_NB'!AA2305,IF(con_EOGJahr=2026,'[2]III_SAV-Details_NB'!AB2305,'[2]III_SAV-Details_NB'!AC2305))</f>
        <v>0</v>
      </c>
      <c r="J2299" s="282"/>
      <c r="K2299" s="282"/>
      <c r="L2299" s="282"/>
      <c r="M2299" s="282"/>
      <c r="N2299" s="282"/>
      <c r="O2299" s="282"/>
      <c r="P2299" s="52">
        <f t="shared" si="612"/>
        <v>0</v>
      </c>
      <c r="Q2299" s="60"/>
      <c r="R2299" s="53">
        <f t="shared" si="618"/>
        <v>0</v>
      </c>
      <c r="S2299" s="59"/>
      <c r="T2299" s="61"/>
      <c r="U2299" s="342" t="str">
        <f t="shared" si="622"/>
        <v>k.A.</v>
      </c>
      <c r="V2299" s="343" t="str">
        <f t="shared" si="619"/>
        <v>k.A.</v>
      </c>
      <c r="W2299" s="343" t="str">
        <f>IFERROR(IF(OR($D2299="",$E2299=0,con_Ende=0),"k.A.",IF(VLOOKUP($D2299,rng_ND,5,0)="Nein",VLOOKUP($D2299,rng_ND,2,FALSE),MIN(VLOOKUP($D2299,rng_ND,2,FALSE),A_Stammdaten!$B$19-D_SAV!$E2299+1))),"k.A.")</f>
        <v>k.A.</v>
      </c>
      <c r="X2299" s="343" t="str">
        <f t="shared" si="620"/>
        <v>k.A.</v>
      </c>
      <c r="Y2299" s="62"/>
      <c r="Z2299" s="48">
        <f t="shared" si="621"/>
        <v>0</v>
      </c>
      <c r="AA2299" s="457"/>
      <c r="AB2299" s="55">
        <f t="shared" si="613"/>
        <v>0</v>
      </c>
      <c r="AC2299" s="55">
        <f>IF(A_Stammdaten!$B$25="ja",D_SAV!AA2299,D_SAV!AB2299)</f>
        <v>0</v>
      </c>
      <c r="AD2299" s="478">
        <f>IF(AC2299=0,0,IF(U2299-(con_EOGJahr-D_SAV!E2299)&lt;=0,AC2299,AC2299/V2299))</f>
        <v>0</v>
      </c>
      <c r="AE2299" s="478">
        <f>IFERROR(IF(AND(VLOOKUP(D2299,rng_ND,5,FALSE)="Ja",D_SAV!T2299="degressiv"),D_SAV!AC2299*Y2299/100,0),0)</f>
        <v>0</v>
      </c>
      <c r="AF2299" s="55">
        <f>IFERROR(IF(VLOOKUP(D2299,rng_ND,5,FALSE)="Ja",MAX(D_SAV!AD2299:AE2299),D_SAV!AD2299),0)</f>
        <v>0</v>
      </c>
      <c r="AG2299" s="55">
        <f t="shared" si="614"/>
        <v>0</v>
      </c>
      <c r="AH2299" s="55">
        <f t="shared" si="615"/>
        <v>0</v>
      </c>
      <c r="AI2299" s="55">
        <f t="shared" si="616"/>
        <v>0</v>
      </c>
      <c r="AJ2299" s="55">
        <f t="shared" si="617"/>
        <v>0</v>
      </c>
      <c r="AK2299" s="55">
        <f t="shared" si="608"/>
        <v>0</v>
      </c>
      <c r="AL2299" s="55">
        <f t="shared" si="609"/>
        <v>0</v>
      </c>
      <c r="AM2299" s="55">
        <f t="shared" si="610"/>
        <v>0</v>
      </c>
    </row>
    <row r="2300" spans="1:39" x14ac:dyDescent="0.25">
      <c r="A2300" s="47">
        <v>2296</v>
      </c>
      <c r="B2300" s="358" t="str">
        <f>IF(AND(E2300&lt;&gt;0,D2300&lt;&gt;0,F2300&lt;&gt;0),IF(C2300&lt;&gt;0,CONCATENATE(C2300,"-AGr",VLOOKUP(D2300,Listen!$A$2:$G$45,7,FALSE),"-",E2300,"-",F2300,),CONCATENATE("AGr",VLOOKUP(D2300,Listen!$A$2:$G$45,7,FALSE),"-",E2300,"-",F2300)),"keine vollständige ID")</f>
        <v>keine vollständige ID</v>
      </c>
      <c r="C2300" s="359">
        <f>'[2]III_SAV-Details_NB'!B2306</f>
        <v>0</v>
      </c>
      <c r="D2300" s="359">
        <f>'[2]III_SAV-Details_NB'!C2306</f>
        <v>0</v>
      </c>
      <c r="E2300" s="359">
        <f>'[2]III_SAV-Details_NB'!D2306</f>
        <v>0</v>
      </c>
      <c r="F2300" s="490"/>
      <c r="G2300" s="281">
        <f>'[2]III_SAV-Details_NB'!X2306</f>
        <v>0</v>
      </c>
      <c r="H2300" s="281">
        <f t="shared" si="611"/>
        <v>0</v>
      </c>
      <c r="I2300" s="281">
        <f>IF(con_EOGJahr=2025,'[2]III_SAV-Details_NB'!AA2306,IF(con_EOGJahr=2026,'[2]III_SAV-Details_NB'!AB2306,'[2]III_SAV-Details_NB'!AC2306))</f>
        <v>0</v>
      </c>
      <c r="J2300" s="282"/>
      <c r="K2300" s="282"/>
      <c r="L2300" s="282"/>
      <c r="M2300" s="282"/>
      <c r="N2300" s="282"/>
      <c r="O2300" s="282"/>
      <c r="P2300" s="52">
        <f t="shared" si="612"/>
        <v>0</v>
      </c>
      <c r="Q2300" s="60"/>
      <c r="R2300" s="53">
        <f t="shared" si="618"/>
        <v>0</v>
      </c>
      <c r="S2300" s="59"/>
      <c r="T2300" s="61"/>
      <c r="U2300" s="342" t="str">
        <f t="shared" si="622"/>
        <v>k.A.</v>
      </c>
      <c r="V2300" s="343" t="str">
        <f t="shared" si="619"/>
        <v>k.A.</v>
      </c>
      <c r="W2300" s="343" t="str">
        <f>IFERROR(IF(OR($D2300="",$E2300=0,con_Ende=0),"k.A.",IF(VLOOKUP($D2300,rng_ND,5,0)="Nein",VLOOKUP($D2300,rng_ND,2,FALSE),MIN(VLOOKUP($D2300,rng_ND,2,FALSE),A_Stammdaten!$B$19-D_SAV!$E2300+1))),"k.A.")</f>
        <v>k.A.</v>
      </c>
      <c r="X2300" s="343" t="str">
        <f t="shared" si="620"/>
        <v>k.A.</v>
      </c>
      <c r="Y2300" s="62"/>
      <c r="Z2300" s="48">
        <f t="shared" si="621"/>
        <v>0</v>
      </c>
      <c r="AA2300" s="457"/>
      <c r="AB2300" s="55">
        <f t="shared" si="613"/>
        <v>0</v>
      </c>
      <c r="AC2300" s="55">
        <f>IF(A_Stammdaten!$B$25="ja",D_SAV!AA2300,D_SAV!AB2300)</f>
        <v>0</v>
      </c>
      <c r="AD2300" s="478">
        <f>IF(AC2300=0,0,IF(U2300-(con_EOGJahr-D_SAV!E2300)&lt;=0,AC2300,AC2300/V2300))</f>
        <v>0</v>
      </c>
      <c r="AE2300" s="478">
        <f>IFERROR(IF(AND(VLOOKUP(D2300,rng_ND,5,FALSE)="Ja",D_SAV!T2300="degressiv"),D_SAV!AC2300*Y2300/100,0),0)</f>
        <v>0</v>
      </c>
      <c r="AF2300" s="55">
        <f>IFERROR(IF(VLOOKUP(D2300,rng_ND,5,FALSE)="Ja",MAX(D_SAV!AD2300:AE2300),D_SAV!AD2300),0)</f>
        <v>0</v>
      </c>
      <c r="AG2300" s="55">
        <f t="shared" si="614"/>
        <v>0</v>
      </c>
      <c r="AH2300" s="55">
        <f t="shared" si="615"/>
        <v>0</v>
      </c>
      <c r="AI2300" s="55">
        <f t="shared" si="616"/>
        <v>0</v>
      </c>
      <c r="AJ2300" s="55">
        <f t="shared" si="617"/>
        <v>0</v>
      </c>
      <c r="AK2300" s="55">
        <f t="shared" si="608"/>
        <v>0</v>
      </c>
      <c r="AL2300" s="55">
        <f t="shared" si="609"/>
        <v>0</v>
      </c>
      <c r="AM2300" s="55">
        <f t="shared" si="610"/>
        <v>0</v>
      </c>
    </row>
    <row r="2301" spans="1:39" x14ac:dyDescent="0.25">
      <c r="A2301" s="47">
        <v>2297</v>
      </c>
      <c r="B2301" s="358" t="str">
        <f>IF(AND(E2301&lt;&gt;0,D2301&lt;&gt;0,F2301&lt;&gt;0),IF(C2301&lt;&gt;0,CONCATENATE(C2301,"-AGr",VLOOKUP(D2301,Listen!$A$2:$G$45,7,FALSE),"-",E2301,"-",F2301,),CONCATENATE("AGr",VLOOKUP(D2301,Listen!$A$2:$G$45,7,FALSE),"-",E2301,"-",F2301)),"keine vollständige ID")</f>
        <v>keine vollständige ID</v>
      </c>
      <c r="C2301" s="359">
        <f>'[2]III_SAV-Details_NB'!B2307</f>
        <v>0</v>
      </c>
      <c r="D2301" s="359">
        <f>'[2]III_SAV-Details_NB'!C2307</f>
        <v>0</v>
      </c>
      <c r="E2301" s="359">
        <f>'[2]III_SAV-Details_NB'!D2307</f>
        <v>0</v>
      </c>
      <c r="F2301" s="490"/>
      <c r="G2301" s="281">
        <f>'[2]III_SAV-Details_NB'!X2307</f>
        <v>0</v>
      </c>
      <c r="H2301" s="281">
        <f t="shared" si="611"/>
        <v>0</v>
      </c>
      <c r="I2301" s="281">
        <f>IF(con_EOGJahr=2025,'[2]III_SAV-Details_NB'!AA2307,IF(con_EOGJahr=2026,'[2]III_SAV-Details_NB'!AB2307,'[2]III_SAV-Details_NB'!AC2307))</f>
        <v>0</v>
      </c>
      <c r="J2301" s="282"/>
      <c r="K2301" s="282"/>
      <c r="L2301" s="282"/>
      <c r="M2301" s="282"/>
      <c r="N2301" s="282"/>
      <c r="O2301" s="282"/>
      <c r="P2301" s="52">
        <f t="shared" si="612"/>
        <v>0</v>
      </c>
      <c r="Q2301" s="60"/>
      <c r="R2301" s="53">
        <f t="shared" si="618"/>
        <v>0</v>
      </c>
      <c r="S2301" s="59"/>
      <c r="T2301" s="61"/>
      <c r="U2301" s="342" t="str">
        <f t="shared" si="622"/>
        <v>k.A.</v>
      </c>
      <c r="V2301" s="343" t="str">
        <f t="shared" si="619"/>
        <v>k.A.</v>
      </c>
      <c r="W2301" s="343" t="str">
        <f>IFERROR(IF(OR($D2301="",$E2301=0,con_Ende=0),"k.A.",IF(VLOOKUP($D2301,rng_ND,5,0)="Nein",VLOOKUP($D2301,rng_ND,2,FALSE),MIN(VLOOKUP($D2301,rng_ND,2,FALSE),A_Stammdaten!$B$19-D_SAV!$E2301+1))),"k.A.")</f>
        <v>k.A.</v>
      </c>
      <c r="X2301" s="343" t="str">
        <f t="shared" si="620"/>
        <v>k.A.</v>
      </c>
      <c r="Y2301" s="62"/>
      <c r="Z2301" s="48">
        <f t="shared" si="621"/>
        <v>0</v>
      </c>
      <c r="AA2301" s="457"/>
      <c r="AB2301" s="55">
        <f t="shared" si="613"/>
        <v>0</v>
      </c>
      <c r="AC2301" s="55">
        <f>IF(A_Stammdaten!$B$25="ja",D_SAV!AA2301,D_SAV!AB2301)</f>
        <v>0</v>
      </c>
      <c r="AD2301" s="478">
        <f>IF(AC2301=0,0,IF(U2301-(con_EOGJahr-D_SAV!E2301)&lt;=0,AC2301,AC2301/V2301))</f>
        <v>0</v>
      </c>
      <c r="AE2301" s="478">
        <f>IFERROR(IF(AND(VLOOKUP(D2301,rng_ND,5,FALSE)="Ja",D_SAV!T2301="degressiv"),D_SAV!AC2301*Y2301/100,0),0)</f>
        <v>0</v>
      </c>
      <c r="AF2301" s="55">
        <f>IFERROR(IF(VLOOKUP(D2301,rng_ND,5,FALSE)="Ja",MAX(D_SAV!AD2301:AE2301),D_SAV!AD2301),0)</f>
        <v>0</v>
      </c>
      <c r="AG2301" s="55">
        <f t="shared" si="614"/>
        <v>0</v>
      </c>
      <c r="AH2301" s="55">
        <f t="shared" si="615"/>
        <v>0</v>
      </c>
      <c r="AI2301" s="55">
        <f t="shared" si="616"/>
        <v>0</v>
      </c>
      <c r="AJ2301" s="55">
        <f t="shared" si="617"/>
        <v>0</v>
      </c>
      <c r="AK2301" s="55">
        <f t="shared" si="608"/>
        <v>0</v>
      </c>
      <c r="AL2301" s="55">
        <f t="shared" si="609"/>
        <v>0</v>
      </c>
      <c r="AM2301" s="55">
        <f t="shared" si="610"/>
        <v>0</v>
      </c>
    </row>
    <row r="2302" spans="1:39" x14ac:dyDescent="0.25">
      <c r="A2302" s="47">
        <v>2298</v>
      </c>
      <c r="B2302" s="358" t="str">
        <f>IF(AND(E2302&lt;&gt;0,D2302&lt;&gt;0,F2302&lt;&gt;0),IF(C2302&lt;&gt;0,CONCATENATE(C2302,"-AGr",VLOOKUP(D2302,Listen!$A$2:$G$45,7,FALSE),"-",E2302,"-",F2302,),CONCATENATE("AGr",VLOOKUP(D2302,Listen!$A$2:$G$45,7,FALSE),"-",E2302,"-",F2302)),"keine vollständige ID")</f>
        <v>keine vollständige ID</v>
      </c>
      <c r="C2302" s="359">
        <f>'[2]III_SAV-Details_NB'!B2308</f>
        <v>0</v>
      </c>
      <c r="D2302" s="359">
        <f>'[2]III_SAV-Details_NB'!C2308</f>
        <v>0</v>
      </c>
      <c r="E2302" s="359">
        <f>'[2]III_SAV-Details_NB'!D2308</f>
        <v>0</v>
      </c>
      <c r="F2302" s="490"/>
      <c r="G2302" s="281">
        <f>'[2]III_SAV-Details_NB'!X2308</f>
        <v>0</v>
      </c>
      <c r="H2302" s="281">
        <f t="shared" si="611"/>
        <v>0</v>
      </c>
      <c r="I2302" s="281">
        <f>IF(con_EOGJahr=2025,'[2]III_SAV-Details_NB'!AA2308,IF(con_EOGJahr=2026,'[2]III_SAV-Details_NB'!AB2308,'[2]III_SAV-Details_NB'!AC2308))</f>
        <v>0</v>
      </c>
      <c r="J2302" s="282"/>
      <c r="K2302" s="282"/>
      <c r="L2302" s="282"/>
      <c r="M2302" s="282"/>
      <c r="N2302" s="282"/>
      <c r="O2302" s="282"/>
      <c r="P2302" s="52">
        <f t="shared" si="612"/>
        <v>0</v>
      </c>
      <c r="Q2302" s="60"/>
      <c r="R2302" s="53">
        <f t="shared" si="618"/>
        <v>0</v>
      </c>
      <c r="S2302" s="59"/>
      <c r="T2302" s="61"/>
      <c r="U2302" s="342" t="str">
        <f t="shared" si="622"/>
        <v>k.A.</v>
      </c>
      <c r="V2302" s="343" t="str">
        <f t="shared" si="619"/>
        <v>k.A.</v>
      </c>
      <c r="W2302" s="343" t="str">
        <f>IFERROR(IF(OR($D2302="",$E2302=0,con_Ende=0),"k.A.",IF(VLOOKUP($D2302,rng_ND,5,0)="Nein",VLOOKUP($D2302,rng_ND,2,FALSE),MIN(VLOOKUP($D2302,rng_ND,2,FALSE),A_Stammdaten!$B$19-D_SAV!$E2302+1))),"k.A.")</f>
        <v>k.A.</v>
      </c>
      <c r="X2302" s="343" t="str">
        <f t="shared" si="620"/>
        <v>k.A.</v>
      </c>
      <c r="Y2302" s="62"/>
      <c r="Z2302" s="48">
        <f t="shared" si="621"/>
        <v>0</v>
      </c>
      <c r="AA2302" s="457"/>
      <c r="AB2302" s="55">
        <f t="shared" si="613"/>
        <v>0</v>
      </c>
      <c r="AC2302" s="55">
        <f>IF(A_Stammdaten!$B$25="ja",D_SAV!AA2302,D_SAV!AB2302)</f>
        <v>0</v>
      </c>
      <c r="AD2302" s="478">
        <f>IF(AC2302=0,0,IF(U2302-(con_EOGJahr-D_SAV!E2302)&lt;=0,AC2302,AC2302/V2302))</f>
        <v>0</v>
      </c>
      <c r="AE2302" s="478">
        <f>IFERROR(IF(AND(VLOOKUP(D2302,rng_ND,5,FALSE)="Ja",D_SAV!T2302="degressiv"),D_SAV!AC2302*Y2302/100,0),0)</f>
        <v>0</v>
      </c>
      <c r="AF2302" s="55">
        <f>IFERROR(IF(VLOOKUP(D2302,rng_ND,5,FALSE)="Ja",MAX(D_SAV!AD2302:AE2302),D_SAV!AD2302),0)</f>
        <v>0</v>
      </c>
      <c r="AG2302" s="55">
        <f t="shared" si="614"/>
        <v>0</v>
      </c>
      <c r="AH2302" s="55">
        <f t="shared" si="615"/>
        <v>0</v>
      </c>
      <c r="AI2302" s="55">
        <f t="shared" si="616"/>
        <v>0</v>
      </c>
      <c r="AJ2302" s="55">
        <f t="shared" si="617"/>
        <v>0</v>
      </c>
      <c r="AK2302" s="55">
        <f t="shared" si="608"/>
        <v>0</v>
      </c>
      <c r="AL2302" s="55">
        <f t="shared" si="609"/>
        <v>0</v>
      </c>
      <c r="AM2302" s="55">
        <f t="shared" si="610"/>
        <v>0</v>
      </c>
    </row>
    <row r="2303" spans="1:39" x14ac:dyDescent="0.25">
      <c r="A2303" s="47">
        <v>2299</v>
      </c>
      <c r="B2303" s="358" t="str">
        <f>IF(AND(E2303&lt;&gt;0,D2303&lt;&gt;0,F2303&lt;&gt;0),IF(C2303&lt;&gt;0,CONCATENATE(C2303,"-AGr",VLOOKUP(D2303,Listen!$A$2:$G$45,7,FALSE),"-",E2303,"-",F2303,),CONCATENATE("AGr",VLOOKUP(D2303,Listen!$A$2:$G$45,7,FALSE),"-",E2303,"-",F2303)),"keine vollständige ID")</f>
        <v>keine vollständige ID</v>
      </c>
      <c r="C2303" s="359">
        <f>'[2]III_SAV-Details_NB'!B2309</f>
        <v>0</v>
      </c>
      <c r="D2303" s="359">
        <f>'[2]III_SAV-Details_NB'!C2309</f>
        <v>0</v>
      </c>
      <c r="E2303" s="359">
        <f>'[2]III_SAV-Details_NB'!D2309</f>
        <v>0</v>
      </c>
      <c r="F2303" s="490"/>
      <c r="G2303" s="281">
        <f>'[2]III_SAV-Details_NB'!X2309</f>
        <v>0</v>
      </c>
      <c r="H2303" s="281">
        <f t="shared" si="611"/>
        <v>0</v>
      </c>
      <c r="I2303" s="281">
        <f>IF(con_EOGJahr=2025,'[2]III_SAV-Details_NB'!AA2309,IF(con_EOGJahr=2026,'[2]III_SAV-Details_NB'!AB2309,'[2]III_SAV-Details_NB'!AC2309))</f>
        <v>0</v>
      </c>
      <c r="J2303" s="282"/>
      <c r="K2303" s="282"/>
      <c r="L2303" s="282"/>
      <c r="M2303" s="282"/>
      <c r="N2303" s="282"/>
      <c r="O2303" s="282"/>
      <c r="P2303" s="52">
        <f t="shared" si="612"/>
        <v>0</v>
      </c>
      <c r="Q2303" s="60"/>
      <c r="R2303" s="53">
        <f t="shared" si="618"/>
        <v>0</v>
      </c>
      <c r="S2303" s="59"/>
      <c r="T2303" s="61"/>
      <c r="U2303" s="342" t="str">
        <f t="shared" si="622"/>
        <v>k.A.</v>
      </c>
      <c r="V2303" s="343" t="str">
        <f t="shared" si="619"/>
        <v>k.A.</v>
      </c>
      <c r="W2303" s="343" t="str">
        <f>IFERROR(IF(OR($D2303="",$E2303=0,con_Ende=0),"k.A.",IF(VLOOKUP($D2303,rng_ND,5,0)="Nein",VLOOKUP($D2303,rng_ND,2,FALSE),MIN(VLOOKUP($D2303,rng_ND,2,FALSE),A_Stammdaten!$B$19-D_SAV!$E2303+1))),"k.A.")</f>
        <v>k.A.</v>
      </c>
      <c r="X2303" s="343" t="str">
        <f t="shared" si="620"/>
        <v>k.A.</v>
      </c>
      <c r="Y2303" s="62"/>
      <c r="Z2303" s="48">
        <f t="shared" si="621"/>
        <v>0</v>
      </c>
      <c r="AA2303" s="457"/>
      <c r="AB2303" s="55">
        <f t="shared" si="613"/>
        <v>0</v>
      </c>
      <c r="AC2303" s="55">
        <f>IF(A_Stammdaten!$B$25="ja",D_SAV!AA2303,D_SAV!AB2303)</f>
        <v>0</v>
      </c>
      <c r="AD2303" s="478">
        <f>IF(AC2303=0,0,IF(U2303-(con_EOGJahr-D_SAV!E2303)&lt;=0,AC2303,AC2303/V2303))</f>
        <v>0</v>
      </c>
      <c r="AE2303" s="478">
        <f>IFERROR(IF(AND(VLOOKUP(D2303,rng_ND,5,FALSE)="Ja",D_SAV!T2303="degressiv"),D_SAV!AC2303*Y2303/100,0),0)</f>
        <v>0</v>
      </c>
      <c r="AF2303" s="55">
        <f>IFERROR(IF(VLOOKUP(D2303,rng_ND,5,FALSE)="Ja",MAX(D_SAV!AD2303:AE2303),D_SAV!AD2303),0)</f>
        <v>0</v>
      </c>
      <c r="AG2303" s="55">
        <f t="shared" si="614"/>
        <v>0</v>
      </c>
      <c r="AH2303" s="55">
        <f t="shared" si="615"/>
        <v>0</v>
      </c>
      <c r="AI2303" s="55">
        <f t="shared" si="616"/>
        <v>0</v>
      </c>
      <c r="AJ2303" s="55">
        <f t="shared" si="617"/>
        <v>0</v>
      </c>
      <c r="AK2303" s="55">
        <f t="shared" si="608"/>
        <v>0</v>
      </c>
      <c r="AL2303" s="55">
        <f t="shared" si="609"/>
        <v>0</v>
      </c>
      <c r="AM2303" s="55">
        <f t="shared" si="610"/>
        <v>0</v>
      </c>
    </row>
    <row r="2304" spans="1:39" x14ac:dyDescent="0.25">
      <c r="A2304" s="47">
        <v>2300</v>
      </c>
      <c r="B2304" s="358" t="str">
        <f>IF(AND(E2304&lt;&gt;0,D2304&lt;&gt;0,F2304&lt;&gt;0),IF(C2304&lt;&gt;0,CONCATENATE(C2304,"-AGr",VLOOKUP(D2304,Listen!$A$2:$G$45,7,FALSE),"-",E2304,"-",F2304,),CONCATENATE("AGr",VLOOKUP(D2304,Listen!$A$2:$G$45,7,FALSE),"-",E2304,"-",F2304)),"keine vollständige ID")</f>
        <v>keine vollständige ID</v>
      </c>
      <c r="C2304" s="359">
        <f>'[2]III_SAV-Details_NB'!B2310</f>
        <v>0</v>
      </c>
      <c r="D2304" s="359">
        <f>'[2]III_SAV-Details_NB'!C2310</f>
        <v>0</v>
      </c>
      <c r="E2304" s="359">
        <f>'[2]III_SAV-Details_NB'!D2310</f>
        <v>0</v>
      </c>
      <c r="F2304" s="490"/>
      <c r="G2304" s="281">
        <f>'[2]III_SAV-Details_NB'!X2310</f>
        <v>0</v>
      </c>
      <c r="H2304" s="281">
        <f t="shared" si="611"/>
        <v>0</v>
      </c>
      <c r="I2304" s="281">
        <f>IF(con_EOGJahr=2025,'[2]III_SAV-Details_NB'!AA2310,IF(con_EOGJahr=2026,'[2]III_SAV-Details_NB'!AB2310,'[2]III_SAV-Details_NB'!AC2310))</f>
        <v>0</v>
      </c>
      <c r="J2304" s="282"/>
      <c r="K2304" s="282"/>
      <c r="L2304" s="282"/>
      <c r="M2304" s="282"/>
      <c r="N2304" s="282"/>
      <c r="O2304" s="282"/>
      <c r="P2304" s="52">
        <f t="shared" si="612"/>
        <v>0</v>
      </c>
      <c r="Q2304" s="60"/>
      <c r="R2304" s="53">
        <f t="shared" si="618"/>
        <v>0</v>
      </c>
      <c r="S2304" s="59"/>
      <c r="T2304" s="61"/>
      <c r="U2304" s="342" t="str">
        <f t="shared" si="622"/>
        <v>k.A.</v>
      </c>
      <c r="V2304" s="343" t="str">
        <f t="shared" si="619"/>
        <v>k.A.</v>
      </c>
      <c r="W2304" s="343" t="str">
        <f>IFERROR(IF(OR($D2304="",$E2304=0,con_Ende=0),"k.A.",IF(VLOOKUP($D2304,rng_ND,5,0)="Nein",VLOOKUP($D2304,rng_ND,2,FALSE),MIN(VLOOKUP($D2304,rng_ND,2,FALSE),A_Stammdaten!$B$19-D_SAV!$E2304+1))),"k.A.")</f>
        <v>k.A.</v>
      </c>
      <c r="X2304" s="343" t="str">
        <f t="shared" si="620"/>
        <v>k.A.</v>
      </c>
      <c r="Y2304" s="62"/>
      <c r="Z2304" s="48">
        <f t="shared" si="621"/>
        <v>0</v>
      </c>
      <c r="AA2304" s="457"/>
      <c r="AB2304" s="55">
        <f t="shared" si="613"/>
        <v>0</v>
      </c>
      <c r="AC2304" s="55">
        <f>IF(A_Stammdaten!$B$25="ja",D_SAV!AA2304,D_SAV!AB2304)</f>
        <v>0</v>
      </c>
      <c r="AD2304" s="478">
        <f>IF(AC2304=0,0,IF(U2304-(con_EOGJahr-D_SAV!E2304)&lt;=0,AC2304,AC2304/V2304))</f>
        <v>0</v>
      </c>
      <c r="AE2304" s="478">
        <f>IFERROR(IF(AND(VLOOKUP(D2304,rng_ND,5,FALSE)="Ja",D_SAV!T2304="degressiv"),D_SAV!AC2304*Y2304/100,0),0)</f>
        <v>0</v>
      </c>
      <c r="AF2304" s="55">
        <f>IFERROR(IF(VLOOKUP(D2304,rng_ND,5,FALSE)="Ja",MAX(D_SAV!AD2304:AE2304),D_SAV!AD2304),0)</f>
        <v>0</v>
      </c>
      <c r="AG2304" s="55">
        <f t="shared" si="614"/>
        <v>0</v>
      </c>
      <c r="AH2304" s="55">
        <f t="shared" si="615"/>
        <v>0</v>
      </c>
      <c r="AI2304" s="55">
        <f t="shared" si="616"/>
        <v>0</v>
      </c>
      <c r="AJ2304" s="55">
        <f t="shared" si="617"/>
        <v>0</v>
      </c>
      <c r="AK2304" s="55">
        <f t="shared" si="608"/>
        <v>0</v>
      </c>
      <c r="AL2304" s="55">
        <f t="shared" si="609"/>
        <v>0</v>
      </c>
      <c r="AM2304" s="55">
        <f t="shared" si="610"/>
        <v>0</v>
      </c>
    </row>
    <row r="2305" spans="1:39" x14ac:dyDescent="0.25">
      <c r="A2305" s="47">
        <v>2301</v>
      </c>
      <c r="B2305" s="358" t="str">
        <f>IF(AND(E2305&lt;&gt;0,D2305&lt;&gt;0,F2305&lt;&gt;0),IF(C2305&lt;&gt;0,CONCATENATE(C2305,"-AGr",VLOOKUP(D2305,Listen!$A$2:$G$45,7,FALSE),"-",E2305,"-",F2305,),CONCATENATE("AGr",VLOOKUP(D2305,Listen!$A$2:$G$45,7,FALSE),"-",E2305,"-",F2305)),"keine vollständige ID")</f>
        <v>keine vollständige ID</v>
      </c>
      <c r="C2305" s="359">
        <f>'[2]III_SAV-Details_NB'!B2311</f>
        <v>0</v>
      </c>
      <c r="D2305" s="359">
        <f>'[2]III_SAV-Details_NB'!C2311</f>
        <v>0</v>
      </c>
      <c r="E2305" s="359">
        <f>'[2]III_SAV-Details_NB'!D2311</f>
        <v>0</v>
      </c>
      <c r="F2305" s="490"/>
      <c r="G2305" s="281">
        <f>'[2]III_SAV-Details_NB'!X2311</f>
        <v>0</v>
      </c>
      <c r="H2305" s="281">
        <f t="shared" si="611"/>
        <v>0</v>
      </c>
      <c r="I2305" s="281">
        <f>IF(con_EOGJahr=2025,'[2]III_SAV-Details_NB'!AA2311,IF(con_EOGJahr=2026,'[2]III_SAV-Details_NB'!AB2311,'[2]III_SAV-Details_NB'!AC2311))</f>
        <v>0</v>
      </c>
      <c r="J2305" s="282"/>
      <c r="K2305" s="282"/>
      <c r="L2305" s="282"/>
      <c r="M2305" s="282"/>
      <c r="N2305" s="282"/>
      <c r="O2305" s="282"/>
      <c r="P2305" s="52">
        <f t="shared" si="612"/>
        <v>0</v>
      </c>
      <c r="Q2305" s="60"/>
      <c r="R2305" s="53">
        <f t="shared" si="618"/>
        <v>0</v>
      </c>
      <c r="S2305" s="59"/>
      <c r="T2305" s="61"/>
      <c r="U2305" s="342" t="str">
        <f t="shared" si="622"/>
        <v>k.A.</v>
      </c>
      <c r="V2305" s="343" t="str">
        <f t="shared" si="619"/>
        <v>k.A.</v>
      </c>
      <c r="W2305" s="343" t="str">
        <f>IFERROR(IF(OR($D2305="",$E2305=0,con_Ende=0),"k.A.",IF(VLOOKUP($D2305,rng_ND,5,0)="Nein",VLOOKUP($D2305,rng_ND,2,FALSE),MIN(VLOOKUP($D2305,rng_ND,2,FALSE),A_Stammdaten!$B$19-D_SAV!$E2305+1))),"k.A.")</f>
        <v>k.A.</v>
      </c>
      <c r="X2305" s="343" t="str">
        <f t="shared" si="620"/>
        <v>k.A.</v>
      </c>
      <c r="Y2305" s="62"/>
      <c r="Z2305" s="48">
        <f t="shared" si="621"/>
        <v>0</v>
      </c>
      <c r="AA2305" s="457"/>
      <c r="AB2305" s="55">
        <f t="shared" si="613"/>
        <v>0</v>
      </c>
      <c r="AC2305" s="55">
        <f>IF(A_Stammdaten!$B$25="ja",D_SAV!AA2305,D_SAV!AB2305)</f>
        <v>0</v>
      </c>
      <c r="AD2305" s="478">
        <f>IF(AC2305=0,0,IF(U2305-(con_EOGJahr-D_SAV!E2305)&lt;=0,AC2305,AC2305/V2305))</f>
        <v>0</v>
      </c>
      <c r="AE2305" s="478">
        <f>IFERROR(IF(AND(VLOOKUP(D2305,rng_ND,5,FALSE)="Ja",D_SAV!T2305="degressiv"),D_SAV!AC2305*Y2305/100,0),0)</f>
        <v>0</v>
      </c>
      <c r="AF2305" s="55">
        <f>IFERROR(IF(VLOOKUP(D2305,rng_ND,5,FALSE)="Ja",MAX(D_SAV!AD2305:AE2305),D_SAV!AD2305),0)</f>
        <v>0</v>
      </c>
      <c r="AG2305" s="55">
        <f t="shared" si="614"/>
        <v>0</v>
      </c>
      <c r="AH2305" s="55">
        <f t="shared" si="615"/>
        <v>0</v>
      </c>
      <c r="AI2305" s="55">
        <f t="shared" si="616"/>
        <v>0</v>
      </c>
      <c r="AJ2305" s="55">
        <f t="shared" si="617"/>
        <v>0</v>
      </c>
      <c r="AK2305" s="55">
        <f t="shared" si="608"/>
        <v>0</v>
      </c>
      <c r="AL2305" s="55">
        <f t="shared" si="609"/>
        <v>0</v>
      </c>
      <c r="AM2305" s="55">
        <f t="shared" si="610"/>
        <v>0</v>
      </c>
    </row>
    <row r="2306" spans="1:39" x14ac:dyDescent="0.25">
      <c r="A2306" s="47">
        <v>2302</v>
      </c>
      <c r="B2306" s="358" t="str">
        <f>IF(AND(E2306&lt;&gt;0,D2306&lt;&gt;0,F2306&lt;&gt;0),IF(C2306&lt;&gt;0,CONCATENATE(C2306,"-AGr",VLOOKUP(D2306,Listen!$A$2:$G$45,7,FALSE),"-",E2306,"-",F2306,),CONCATENATE("AGr",VLOOKUP(D2306,Listen!$A$2:$G$45,7,FALSE),"-",E2306,"-",F2306)),"keine vollständige ID")</f>
        <v>keine vollständige ID</v>
      </c>
      <c r="C2306" s="359">
        <f>'[2]III_SAV-Details_NB'!B2312</f>
        <v>0</v>
      </c>
      <c r="D2306" s="359">
        <f>'[2]III_SAV-Details_NB'!C2312</f>
        <v>0</v>
      </c>
      <c r="E2306" s="359">
        <f>'[2]III_SAV-Details_NB'!D2312</f>
        <v>0</v>
      </c>
      <c r="F2306" s="490"/>
      <c r="G2306" s="281">
        <f>'[2]III_SAV-Details_NB'!X2312</f>
        <v>0</v>
      </c>
      <c r="H2306" s="281">
        <f t="shared" si="611"/>
        <v>0</v>
      </c>
      <c r="I2306" s="281">
        <f>IF(con_EOGJahr=2025,'[2]III_SAV-Details_NB'!AA2312,IF(con_EOGJahr=2026,'[2]III_SAV-Details_NB'!AB2312,'[2]III_SAV-Details_NB'!AC2312))</f>
        <v>0</v>
      </c>
      <c r="J2306" s="282"/>
      <c r="K2306" s="282"/>
      <c r="L2306" s="282"/>
      <c r="M2306" s="282"/>
      <c r="N2306" s="282"/>
      <c r="O2306" s="282"/>
      <c r="P2306" s="52">
        <f t="shared" si="612"/>
        <v>0</v>
      </c>
      <c r="Q2306" s="60"/>
      <c r="R2306" s="53">
        <f t="shared" si="618"/>
        <v>0</v>
      </c>
      <c r="S2306" s="59"/>
      <c r="T2306" s="61"/>
      <c r="U2306" s="342" t="str">
        <f t="shared" si="622"/>
        <v>k.A.</v>
      </c>
      <c r="V2306" s="343" t="str">
        <f t="shared" si="619"/>
        <v>k.A.</v>
      </c>
      <c r="W2306" s="343" t="str">
        <f>IFERROR(IF(OR($D2306="",$E2306=0,con_Ende=0),"k.A.",IF(VLOOKUP($D2306,rng_ND,5,0)="Nein",VLOOKUP($D2306,rng_ND,2,FALSE),MIN(VLOOKUP($D2306,rng_ND,2,FALSE),A_Stammdaten!$B$19-D_SAV!$E2306+1))),"k.A.")</f>
        <v>k.A.</v>
      </c>
      <c r="X2306" s="343" t="str">
        <f t="shared" si="620"/>
        <v>k.A.</v>
      </c>
      <c r="Y2306" s="62"/>
      <c r="Z2306" s="48">
        <f t="shared" si="621"/>
        <v>0</v>
      </c>
      <c r="AA2306" s="457"/>
      <c r="AB2306" s="55">
        <f t="shared" si="613"/>
        <v>0</v>
      </c>
      <c r="AC2306" s="55">
        <f>IF(A_Stammdaten!$B$25="ja",D_SAV!AA2306,D_SAV!AB2306)</f>
        <v>0</v>
      </c>
      <c r="AD2306" s="478">
        <f>IF(AC2306=0,0,IF(U2306-(con_EOGJahr-D_SAV!E2306)&lt;=0,AC2306,AC2306/V2306))</f>
        <v>0</v>
      </c>
      <c r="AE2306" s="478">
        <f>IFERROR(IF(AND(VLOOKUP(D2306,rng_ND,5,FALSE)="Ja",D_SAV!T2306="degressiv"),D_SAV!AC2306*Y2306/100,0),0)</f>
        <v>0</v>
      </c>
      <c r="AF2306" s="55">
        <f>IFERROR(IF(VLOOKUP(D2306,rng_ND,5,FALSE)="Ja",MAX(D_SAV!AD2306:AE2306),D_SAV!AD2306),0)</f>
        <v>0</v>
      </c>
      <c r="AG2306" s="55">
        <f t="shared" si="614"/>
        <v>0</v>
      </c>
      <c r="AH2306" s="55">
        <f t="shared" si="615"/>
        <v>0</v>
      </c>
      <c r="AI2306" s="55">
        <f t="shared" si="616"/>
        <v>0</v>
      </c>
      <c r="AJ2306" s="55">
        <f t="shared" si="617"/>
        <v>0</v>
      </c>
      <c r="AK2306" s="55">
        <f t="shared" si="608"/>
        <v>0</v>
      </c>
      <c r="AL2306" s="55">
        <f t="shared" si="609"/>
        <v>0</v>
      </c>
      <c r="AM2306" s="55">
        <f t="shared" si="610"/>
        <v>0</v>
      </c>
    </row>
    <row r="2307" spans="1:39" x14ac:dyDescent="0.25">
      <c r="A2307" s="47">
        <v>2303</v>
      </c>
      <c r="B2307" s="358" t="str">
        <f>IF(AND(E2307&lt;&gt;0,D2307&lt;&gt;0,F2307&lt;&gt;0),IF(C2307&lt;&gt;0,CONCATENATE(C2307,"-AGr",VLOOKUP(D2307,Listen!$A$2:$G$45,7,FALSE),"-",E2307,"-",F2307,),CONCATENATE("AGr",VLOOKUP(D2307,Listen!$A$2:$G$45,7,FALSE),"-",E2307,"-",F2307)),"keine vollständige ID")</f>
        <v>keine vollständige ID</v>
      </c>
      <c r="C2307" s="359">
        <f>'[2]III_SAV-Details_NB'!B2313</f>
        <v>0</v>
      </c>
      <c r="D2307" s="359">
        <f>'[2]III_SAV-Details_NB'!C2313</f>
        <v>0</v>
      </c>
      <c r="E2307" s="359">
        <f>'[2]III_SAV-Details_NB'!D2313</f>
        <v>0</v>
      </c>
      <c r="F2307" s="490"/>
      <c r="G2307" s="281">
        <f>'[2]III_SAV-Details_NB'!X2313</f>
        <v>0</v>
      </c>
      <c r="H2307" s="281">
        <f t="shared" si="611"/>
        <v>0</v>
      </c>
      <c r="I2307" s="281">
        <f>IF(con_EOGJahr=2025,'[2]III_SAV-Details_NB'!AA2313,IF(con_EOGJahr=2026,'[2]III_SAV-Details_NB'!AB2313,'[2]III_SAV-Details_NB'!AC2313))</f>
        <v>0</v>
      </c>
      <c r="J2307" s="282"/>
      <c r="K2307" s="282"/>
      <c r="L2307" s="282"/>
      <c r="M2307" s="282"/>
      <c r="N2307" s="282"/>
      <c r="O2307" s="282"/>
      <c r="P2307" s="52">
        <f t="shared" si="612"/>
        <v>0</v>
      </c>
      <c r="Q2307" s="60"/>
      <c r="R2307" s="53">
        <f t="shared" si="618"/>
        <v>0</v>
      </c>
      <c r="S2307" s="59"/>
      <c r="T2307" s="61"/>
      <c r="U2307" s="342" t="str">
        <f t="shared" si="622"/>
        <v>k.A.</v>
      </c>
      <c r="V2307" s="343" t="str">
        <f t="shared" si="619"/>
        <v>k.A.</v>
      </c>
      <c r="W2307" s="343" t="str">
        <f>IFERROR(IF(OR($D2307="",$E2307=0,con_Ende=0),"k.A.",IF(VLOOKUP($D2307,rng_ND,5,0)="Nein",VLOOKUP($D2307,rng_ND,2,FALSE),MIN(VLOOKUP($D2307,rng_ND,2,FALSE),A_Stammdaten!$B$19-D_SAV!$E2307+1))),"k.A.")</f>
        <v>k.A.</v>
      </c>
      <c r="X2307" s="343" t="str">
        <f t="shared" si="620"/>
        <v>k.A.</v>
      </c>
      <c r="Y2307" s="62"/>
      <c r="Z2307" s="48">
        <f t="shared" si="621"/>
        <v>0</v>
      </c>
      <c r="AA2307" s="457"/>
      <c r="AB2307" s="55">
        <f t="shared" si="613"/>
        <v>0</v>
      </c>
      <c r="AC2307" s="55">
        <f>IF(A_Stammdaten!$B$25="ja",D_SAV!AA2307,D_SAV!AB2307)</f>
        <v>0</v>
      </c>
      <c r="AD2307" s="478">
        <f>IF(AC2307=0,0,IF(U2307-(con_EOGJahr-D_SAV!E2307)&lt;=0,AC2307,AC2307/V2307))</f>
        <v>0</v>
      </c>
      <c r="AE2307" s="478">
        <f>IFERROR(IF(AND(VLOOKUP(D2307,rng_ND,5,FALSE)="Ja",D_SAV!T2307="degressiv"),D_SAV!AC2307*Y2307/100,0),0)</f>
        <v>0</v>
      </c>
      <c r="AF2307" s="55">
        <f>IFERROR(IF(VLOOKUP(D2307,rng_ND,5,FALSE)="Ja",MAX(D_SAV!AD2307:AE2307),D_SAV!AD2307),0)</f>
        <v>0</v>
      </c>
      <c r="AG2307" s="55">
        <f t="shared" si="614"/>
        <v>0</v>
      </c>
      <c r="AH2307" s="55">
        <f t="shared" si="615"/>
        <v>0</v>
      </c>
      <c r="AI2307" s="55">
        <f t="shared" si="616"/>
        <v>0</v>
      </c>
      <c r="AJ2307" s="55">
        <f t="shared" si="617"/>
        <v>0</v>
      </c>
      <c r="AK2307" s="55">
        <f t="shared" si="608"/>
        <v>0</v>
      </c>
      <c r="AL2307" s="55">
        <f t="shared" si="609"/>
        <v>0</v>
      </c>
      <c r="AM2307" s="55">
        <f t="shared" si="610"/>
        <v>0</v>
      </c>
    </row>
    <row r="2308" spans="1:39" x14ac:dyDescent="0.25">
      <c r="A2308" s="47">
        <v>2304</v>
      </c>
      <c r="B2308" s="358" t="str">
        <f>IF(AND(E2308&lt;&gt;0,D2308&lt;&gt;0,F2308&lt;&gt;0),IF(C2308&lt;&gt;0,CONCATENATE(C2308,"-AGr",VLOOKUP(D2308,Listen!$A$2:$G$45,7,FALSE),"-",E2308,"-",F2308,),CONCATENATE("AGr",VLOOKUP(D2308,Listen!$A$2:$G$45,7,FALSE),"-",E2308,"-",F2308)),"keine vollständige ID")</f>
        <v>keine vollständige ID</v>
      </c>
      <c r="C2308" s="359">
        <f>'[2]III_SAV-Details_NB'!B2314</f>
        <v>0</v>
      </c>
      <c r="D2308" s="359">
        <f>'[2]III_SAV-Details_NB'!C2314</f>
        <v>0</v>
      </c>
      <c r="E2308" s="359">
        <f>'[2]III_SAV-Details_NB'!D2314</f>
        <v>0</v>
      </c>
      <c r="F2308" s="490"/>
      <c r="G2308" s="281">
        <f>'[2]III_SAV-Details_NB'!X2314</f>
        <v>0</v>
      </c>
      <c r="H2308" s="281">
        <f t="shared" si="611"/>
        <v>0</v>
      </c>
      <c r="I2308" s="281">
        <f>IF(con_EOGJahr=2025,'[2]III_SAV-Details_NB'!AA2314,IF(con_EOGJahr=2026,'[2]III_SAV-Details_NB'!AB2314,'[2]III_SAV-Details_NB'!AC2314))</f>
        <v>0</v>
      </c>
      <c r="J2308" s="282"/>
      <c r="K2308" s="282"/>
      <c r="L2308" s="282"/>
      <c r="M2308" s="282"/>
      <c r="N2308" s="282"/>
      <c r="O2308" s="282"/>
      <c r="P2308" s="52">
        <f t="shared" si="612"/>
        <v>0</v>
      </c>
      <c r="Q2308" s="60"/>
      <c r="R2308" s="53">
        <f t="shared" si="618"/>
        <v>0</v>
      </c>
      <c r="S2308" s="59"/>
      <c r="T2308" s="61"/>
      <c r="U2308" s="342" t="str">
        <f t="shared" si="622"/>
        <v>k.A.</v>
      </c>
      <c r="V2308" s="343" t="str">
        <f t="shared" si="619"/>
        <v>k.A.</v>
      </c>
      <c r="W2308" s="343" t="str">
        <f>IFERROR(IF(OR($D2308="",$E2308=0,con_Ende=0),"k.A.",IF(VLOOKUP($D2308,rng_ND,5,0)="Nein",VLOOKUP($D2308,rng_ND,2,FALSE),MIN(VLOOKUP($D2308,rng_ND,2,FALSE),A_Stammdaten!$B$19-D_SAV!$E2308+1))),"k.A.")</f>
        <v>k.A.</v>
      </c>
      <c r="X2308" s="343" t="str">
        <f t="shared" si="620"/>
        <v>k.A.</v>
      </c>
      <c r="Y2308" s="62"/>
      <c r="Z2308" s="48">
        <f t="shared" si="621"/>
        <v>0</v>
      </c>
      <c r="AA2308" s="457"/>
      <c r="AB2308" s="55">
        <f t="shared" si="613"/>
        <v>0</v>
      </c>
      <c r="AC2308" s="55">
        <f>IF(A_Stammdaten!$B$25="ja",D_SAV!AA2308,D_SAV!AB2308)</f>
        <v>0</v>
      </c>
      <c r="AD2308" s="478">
        <f>IF(AC2308=0,0,IF(U2308-(con_EOGJahr-D_SAV!E2308)&lt;=0,AC2308,AC2308/V2308))</f>
        <v>0</v>
      </c>
      <c r="AE2308" s="478">
        <f>IFERROR(IF(AND(VLOOKUP(D2308,rng_ND,5,FALSE)="Ja",D_SAV!T2308="degressiv"),D_SAV!AC2308*Y2308/100,0),0)</f>
        <v>0</v>
      </c>
      <c r="AF2308" s="55">
        <f>IFERROR(IF(VLOOKUP(D2308,rng_ND,5,FALSE)="Ja",MAX(D_SAV!AD2308:AE2308),D_SAV!AD2308),0)</f>
        <v>0</v>
      </c>
      <c r="AG2308" s="55">
        <f t="shared" si="614"/>
        <v>0</v>
      </c>
      <c r="AH2308" s="55">
        <f t="shared" si="615"/>
        <v>0</v>
      </c>
      <c r="AI2308" s="55">
        <f t="shared" si="616"/>
        <v>0</v>
      </c>
      <c r="AJ2308" s="55">
        <f t="shared" si="617"/>
        <v>0</v>
      </c>
      <c r="AK2308" s="55">
        <f t="shared" si="608"/>
        <v>0</v>
      </c>
      <c r="AL2308" s="55">
        <f t="shared" si="609"/>
        <v>0</v>
      </c>
      <c r="AM2308" s="55">
        <f t="shared" si="610"/>
        <v>0</v>
      </c>
    </row>
    <row r="2309" spans="1:39" x14ac:dyDescent="0.25">
      <c r="A2309" s="47">
        <v>2305</v>
      </c>
      <c r="B2309" s="358" t="str">
        <f>IF(AND(E2309&lt;&gt;0,D2309&lt;&gt;0,F2309&lt;&gt;0),IF(C2309&lt;&gt;0,CONCATENATE(C2309,"-AGr",VLOOKUP(D2309,Listen!$A$2:$G$45,7,FALSE),"-",E2309,"-",F2309,),CONCATENATE("AGr",VLOOKUP(D2309,Listen!$A$2:$G$45,7,FALSE),"-",E2309,"-",F2309)),"keine vollständige ID")</f>
        <v>keine vollständige ID</v>
      </c>
      <c r="C2309" s="359">
        <f>'[2]III_SAV-Details_NB'!B2315</f>
        <v>0</v>
      </c>
      <c r="D2309" s="359">
        <f>'[2]III_SAV-Details_NB'!C2315</f>
        <v>0</v>
      </c>
      <c r="E2309" s="359">
        <f>'[2]III_SAV-Details_NB'!D2315</f>
        <v>0</v>
      </c>
      <c r="F2309" s="490"/>
      <c r="G2309" s="281">
        <f>'[2]III_SAV-Details_NB'!X2315</f>
        <v>0</v>
      </c>
      <c r="H2309" s="281">
        <f t="shared" si="611"/>
        <v>0</v>
      </c>
      <c r="I2309" s="281">
        <f>IF(con_EOGJahr=2025,'[2]III_SAV-Details_NB'!AA2315,IF(con_EOGJahr=2026,'[2]III_SAV-Details_NB'!AB2315,'[2]III_SAV-Details_NB'!AC2315))</f>
        <v>0</v>
      </c>
      <c r="J2309" s="282"/>
      <c r="K2309" s="282"/>
      <c r="L2309" s="282"/>
      <c r="M2309" s="282"/>
      <c r="N2309" s="282"/>
      <c r="O2309" s="282"/>
      <c r="P2309" s="52">
        <f t="shared" si="612"/>
        <v>0</v>
      </c>
      <c r="Q2309" s="60"/>
      <c r="R2309" s="53">
        <f t="shared" si="618"/>
        <v>0</v>
      </c>
      <c r="S2309" s="59"/>
      <c r="T2309" s="61"/>
      <c r="U2309" s="342" t="str">
        <f t="shared" si="622"/>
        <v>k.A.</v>
      </c>
      <c r="V2309" s="343" t="str">
        <f t="shared" si="619"/>
        <v>k.A.</v>
      </c>
      <c r="W2309" s="343" t="str">
        <f>IFERROR(IF(OR($D2309="",$E2309=0,con_Ende=0),"k.A.",IF(VLOOKUP($D2309,rng_ND,5,0)="Nein",VLOOKUP($D2309,rng_ND,2,FALSE),MIN(VLOOKUP($D2309,rng_ND,2,FALSE),A_Stammdaten!$B$19-D_SAV!$E2309+1))),"k.A.")</f>
        <v>k.A.</v>
      </c>
      <c r="X2309" s="343" t="str">
        <f t="shared" si="620"/>
        <v>k.A.</v>
      </c>
      <c r="Y2309" s="62"/>
      <c r="Z2309" s="48">
        <f t="shared" si="621"/>
        <v>0</v>
      </c>
      <c r="AA2309" s="457"/>
      <c r="AB2309" s="55">
        <f t="shared" si="613"/>
        <v>0</v>
      </c>
      <c r="AC2309" s="55">
        <f>IF(A_Stammdaten!$B$25="ja",D_SAV!AA2309,D_SAV!AB2309)</f>
        <v>0</v>
      </c>
      <c r="AD2309" s="478">
        <f>IF(AC2309=0,0,IF(U2309-(con_EOGJahr-D_SAV!E2309)&lt;=0,AC2309,AC2309/V2309))</f>
        <v>0</v>
      </c>
      <c r="AE2309" s="478">
        <f>IFERROR(IF(AND(VLOOKUP(D2309,rng_ND,5,FALSE)="Ja",D_SAV!T2309="degressiv"),D_SAV!AC2309*Y2309/100,0),0)</f>
        <v>0</v>
      </c>
      <c r="AF2309" s="55">
        <f>IFERROR(IF(VLOOKUP(D2309,rng_ND,5,FALSE)="Ja",MAX(D_SAV!AD2309:AE2309),D_SAV!AD2309),0)</f>
        <v>0</v>
      </c>
      <c r="AG2309" s="55">
        <f t="shared" si="614"/>
        <v>0</v>
      </c>
      <c r="AH2309" s="55">
        <f t="shared" si="615"/>
        <v>0</v>
      </c>
      <c r="AI2309" s="55">
        <f t="shared" si="616"/>
        <v>0</v>
      </c>
      <c r="AJ2309" s="55">
        <f t="shared" si="617"/>
        <v>0</v>
      </c>
      <c r="AK2309" s="55">
        <f t="shared" ref="AK2309:AK2372" si="623">IF($E2309&gt;=2006,AC2309,con_EKQ*AH2309+(1-con_EKQ)*AC2309)</f>
        <v>0</v>
      </c>
      <c r="AL2309" s="55">
        <f t="shared" ref="AL2309:AL2372" si="624">IF($E2309&gt;=2006,AF2309,con_EKQ*AI2309+(1-con_EKQ)*AF2309)</f>
        <v>0</v>
      </c>
      <c r="AM2309" s="55">
        <f t="shared" ref="AM2309:AM2372" si="625">IF($E2309&gt;=2006,AG2309,con_EKQ*AJ2309+(1-con_EKQ)*AG2309)</f>
        <v>0</v>
      </c>
    </row>
    <row r="2310" spans="1:39" x14ac:dyDescent="0.25">
      <c r="A2310" s="47">
        <v>2306</v>
      </c>
      <c r="B2310" s="358" t="str">
        <f>IF(AND(E2310&lt;&gt;0,D2310&lt;&gt;0,F2310&lt;&gt;0),IF(C2310&lt;&gt;0,CONCATENATE(C2310,"-AGr",VLOOKUP(D2310,Listen!$A$2:$G$45,7,FALSE),"-",E2310,"-",F2310,),CONCATENATE("AGr",VLOOKUP(D2310,Listen!$A$2:$G$45,7,FALSE),"-",E2310,"-",F2310)),"keine vollständige ID")</f>
        <v>keine vollständige ID</v>
      </c>
      <c r="C2310" s="359">
        <f>'[2]III_SAV-Details_NB'!B2316</f>
        <v>0</v>
      </c>
      <c r="D2310" s="359">
        <f>'[2]III_SAV-Details_NB'!C2316</f>
        <v>0</v>
      </c>
      <c r="E2310" s="359">
        <f>'[2]III_SAV-Details_NB'!D2316</f>
        <v>0</v>
      </c>
      <c r="F2310" s="490"/>
      <c r="G2310" s="281">
        <f>'[2]III_SAV-Details_NB'!X2316</f>
        <v>0</v>
      </c>
      <c r="H2310" s="281">
        <f t="shared" ref="H2310:H2373" si="626">+G2310</f>
        <v>0</v>
      </c>
      <c r="I2310" s="281">
        <f>IF(con_EOGJahr=2025,'[2]III_SAV-Details_NB'!AA2316,IF(con_EOGJahr=2026,'[2]III_SAV-Details_NB'!AB2316,'[2]III_SAV-Details_NB'!AC2316))</f>
        <v>0</v>
      </c>
      <c r="J2310" s="282"/>
      <c r="K2310" s="282"/>
      <c r="L2310" s="282"/>
      <c r="M2310" s="282"/>
      <c r="N2310" s="282"/>
      <c r="O2310" s="282"/>
      <c r="P2310" s="52">
        <f t="shared" ref="P2310:P2373" si="627">SUM(I2310:O2310)</f>
        <v>0</v>
      </c>
      <c r="Q2310" s="60"/>
      <c r="R2310" s="53">
        <f t="shared" si="618"/>
        <v>0</v>
      </c>
      <c r="S2310" s="59"/>
      <c r="T2310" s="61"/>
      <c r="U2310" s="342" t="str">
        <f t="shared" si="622"/>
        <v>k.A.</v>
      </c>
      <c r="V2310" s="343" t="str">
        <f t="shared" si="619"/>
        <v>k.A.</v>
      </c>
      <c r="W2310" s="343" t="str">
        <f>IFERROR(IF(OR($D2310="",$E2310=0,con_Ende=0),"k.A.",IF(VLOOKUP($D2310,rng_ND,5,0)="Nein",VLOOKUP($D2310,rng_ND,2,FALSE),MIN(VLOOKUP($D2310,rng_ND,2,FALSE),A_Stammdaten!$B$19-D_SAV!$E2310+1))),"k.A.")</f>
        <v>k.A.</v>
      </c>
      <c r="X2310" s="343" t="str">
        <f t="shared" si="620"/>
        <v>k.A.</v>
      </c>
      <c r="Y2310" s="62"/>
      <c r="Z2310" s="48">
        <f t="shared" si="621"/>
        <v>0</v>
      </c>
      <c r="AA2310" s="457"/>
      <c r="AB2310" s="55">
        <f t="shared" ref="AB2310:AB2373" si="628">R2310</f>
        <v>0</v>
      </c>
      <c r="AC2310" s="55">
        <f>IF(A_Stammdaten!$B$25="ja",D_SAV!AA2310,D_SAV!AB2310)</f>
        <v>0</v>
      </c>
      <c r="AD2310" s="478">
        <f>IF(AC2310=0,0,IF(U2310-(con_EOGJahr-D_SAV!E2310)&lt;=0,AC2310,AC2310/V2310))</f>
        <v>0</v>
      </c>
      <c r="AE2310" s="478">
        <f>IFERROR(IF(AND(VLOOKUP(D2310,rng_ND,5,FALSE)="Ja",D_SAV!T2310="degressiv"),D_SAV!AC2310*Y2310/100,0),0)</f>
        <v>0</v>
      </c>
      <c r="AF2310" s="55">
        <f>IFERROR(IF(VLOOKUP(D2310,rng_ND,5,FALSE)="Ja",MAX(D_SAV!AD2310:AE2310),D_SAV!AD2310),0)</f>
        <v>0</v>
      </c>
      <c r="AG2310" s="55">
        <f t="shared" ref="AG2310:AG2373" si="629">AC2310-AF2310</f>
        <v>0</v>
      </c>
      <c r="AH2310" s="55">
        <f t="shared" ref="AH2310:AH2373" si="630">IF($E2310&gt;=2006,0,AC2310*$Z2310)</f>
        <v>0</v>
      </c>
      <c r="AI2310" s="55">
        <f t="shared" ref="AI2310:AI2373" si="631">IF($E2310&gt;=2006,0,AF2310*$Z2310)</f>
        <v>0</v>
      </c>
      <c r="AJ2310" s="55">
        <f t="shared" ref="AJ2310:AJ2373" si="632">IF($E2310&gt;=2006,0,AG2310*$Z2310)</f>
        <v>0</v>
      </c>
      <c r="AK2310" s="55">
        <f t="shared" si="623"/>
        <v>0</v>
      </c>
      <c r="AL2310" s="55">
        <f t="shared" si="624"/>
        <v>0</v>
      </c>
      <c r="AM2310" s="55">
        <f t="shared" si="625"/>
        <v>0</v>
      </c>
    </row>
    <row r="2311" spans="1:39" x14ac:dyDescent="0.25">
      <c r="A2311" s="47">
        <v>2307</v>
      </c>
      <c r="B2311" s="358" t="str">
        <f>IF(AND(E2311&lt;&gt;0,D2311&lt;&gt;0,F2311&lt;&gt;0),IF(C2311&lt;&gt;0,CONCATENATE(C2311,"-AGr",VLOOKUP(D2311,Listen!$A$2:$G$45,7,FALSE),"-",E2311,"-",F2311,),CONCATENATE("AGr",VLOOKUP(D2311,Listen!$A$2:$G$45,7,FALSE),"-",E2311,"-",F2311)),"keine vollständige ID")</f>
        <v>keine vollständige ID</v>
      </c>
      <c r="C2311" s="359">
        <f>'[2]III_SAV-Details_NB'!B2317</f>
        <v>0</v>
      </c>
      <c r="D2311" s="359">
        <f>'[2]III_SAV-Details_NB'!C2317</f>
        <v>0</v>
      </c>
      <c r="E2311" s="359">
        <f>'[2]III_SAV-Details_NB'!D2317</f>
        <v>0</v>
      </c>
      <c r="F2311" s="490"/>
      <c r="G2311" s="281">
        <f>'[2]III_SAV-Details_NB'!X2317</f>
        <v>0</v>
      </c>
      <c r="H2311" s="281">
        <f t="shared" si="626"/>
        <v>0</v>
      </c>
      <c r="I2311" s="281">
        <f>IF(con_EOGJahr=2025,'[2]III_SAV-Details_NB'!AA2317,IF(con_EOGJahr=2026,'[2]III_SAV-Details_NB'!AB2317,'[2]III_SAV-Details_NB'!AC2317))</f>
        <v>0</v>
      </c>
      <c r="J2311" s="282"/>
      <c r="K2311" s="282"/>
      <c r="L2311" s="282"/>
      <c r="M2311" s="282"/>
      <c r="N2311" s="282"/>
      <c r="O2311" s="282"/>
      <c r="P2311" s="52">
        <f t="shared" si="627"/>
        <v>0</v>
      </c>
      <c r="Q2311" s="60"/>
      <c r="R2311" s="53">
        <f t="shared" si="618"/>
        <v>0</v>
      </c>
      <c r="S2311" s="59"/>
      <c r="T2311" s="61"/>
      <c r="U2311" s="342" t="str">
        <f t="shared" si="622"/>
        <v>k.A.</v>
      </c>
      <c r="V2311" s="343" t="str">
        <f t="shared" si="619"/>
        <v>k.A.</v>
      </c>
      <c r="W2311" s="343" t="str">
        <f>IFERROR(IF(OR($D2311="",$E2311=0,con_Ende=0),"k.A.",IF(VLOOKUP($D2311,rng_ND,5,0)="Nein",VLOOKUP($D2311,rng_ND,2,FALSE),MIN(VLOOKUP($D2311,rng_ND,2,FALSE),A_Stammdaten!$B$19-D_SAV!$E2311+1))),"k.A.")</f>
        <v>k.A.</v>
      </c>
      <c r="X2311" s="343" t="str">
        <f t="shared" si="620"/>
        <v>k.A.</v>
      </c>
      <c r="Y2311" s="62"/>
      <c r="Z2311" s="48">
        <f t="shared" si="621"/>
        <v>0</v>
      </c>
      <c r="AA2311" s="457"/>
      <c r="AB2311" s="55">
        <f t="shared" si="628"/>
        <v>0</v>
      </c>
      <c r="AC2311" s="55">
        <f>IF(A_Stammdaten!$B$25="ja",D_SAV!AA2311,D_SAV!AB2311)</f>
        <v>0</v>
      </c>
      <c r="AD2311" s="478">
        <f>IF(AC2311=0,0,IF(U2311-(con_EOGJahr-D_SAV!E2311)&lt;=0,AC2311,AC2311/V2311))</f>
        <v>0</v>
      </c>
      <c r="AE2311" s="478">
        <f>IFERROR(IF(AND(VLOOKUP(D2311,rng_ND,5,FALSE)="Ja",D_SAV!T2311="degressiv"),D_SAV!AC2311*Y2311/100,0),0)</f>
        <v>0</v>
      </c>
      <c r="AF2311" s="55">
        <f>IFERROR(IF(VLOOKUP(D2311,rng_ND,5,FALSE)="Ja",MAX(D_SAV!AD2311:AE2311),D_SAV!AD2311),0)</f>
        <v>0</v>
      </c>
      <c r="AG2311" s="55">
        <f t="shared" si="629"/>
        <v>0</v>
      </c>
      <c r="AH2311" s="55">
        <f t="shared" si="630"/>
        <v>0</v>
      </c>
      <c r="AI2311" s="55">
        <f t="shared" si="631"/>
        <v>0</v>
      </c>
      <c r="AJ2311" s="55">
        <f t="shared" si="632"/>
        <v>0</v>
      </c>
      <c r="AK2311" s="55">
        <f t="shared" si="623"/>
        <v>0</v>
      </c>
      <c r="AL2311" s="55">
        <f t="shared" si="624"/>
        <v>0</v>
      </c>
      <c r="AM2311" s="55">
        <f t="shared" si="625"/>
        <v>0</v>
      </c>
    </row>
    <row r="2312" spans="1:39" x14ac:dyDescent="0.25">
      <c r="A2312" s="47">
        <v>2308</v>
      </c>
      <c r="B2312" s="358" t="str">
        <f>IF(AND(E2312&lt;&gt;0,D2312&lt;&gt;0,F2312&lt;&gt;0),IF(C2312&lt;&gt;0,CONCATENATE(C2312,"-AGr",VLOOKUP(D2312,Listen!$A$2:$G$45,7,FALSE),"-",E2312,"-",F2312,),CONCATENATE("AGr",VLOOKUP(D2312,Listen!$A$2:$G$45,7,FALSE),"-",E2312,"-",F2312)),"keine vollständige ID")</f>
        <v>keine vollständige ID</v>
      </c>
      <c r="C2312" s="359">
        <f>'[2]III_SAV-Details_NB'!B2318</f>
        <v>0</v>
      </c>
      <c r="D2312" s="359">
        <f>'[2]III_SAV-Details_NB'!C2318</f>
        <v>0</v>
      </c>
      <c r="E2312" s="359">
        <f>'[2]III_SAV-Details_NB'!D2318</f>
        <v>0</v>
      </c>
      <c r="F2312" s="490"/>
      <c r="G2312" s="281">
        <f>'[2]III_SAV-Details_NB'!X2318</f>
        <v>0</v>
      </c>
      <c r="H2312" s="281">
        <f t="shared" si="626"/>
        <v>0</v>
      </c>
      <c r="I2312" s="281">
        <f>IF(con_EOGJahr=2025,'[2]III_SAV-Details_NB'!AA2318,IF(con_EOGJahr=2026,'[2]III_SAV-Details_NB'!AB2318,'[2]III_SAV-Details_NB'!AC2318))</f>
        <v>0</v>
      </c>
      <c r="J2312" s="282"/>
      <c r="K2312" s="282"/>
      <c r="L2312" s="282"/>
      <c r="M2312" s="282"/>
      <c r="N2312" s="282"/>
      <c r="O2312" s="282"/>
      <c r="P2312" s="52">
        <f t="shared" si="627"/>
        <v>0</v>
      </c>
      <c r="Q2312" s="60"/>
      <c r="R2312" s="53">
        <f t="shared" si="618"/>
        <v>0</v>
      </c>
      <c r="S2312" s="59"/>
      <c r="T2312" s="61"/>
      <c r="U2312" s="342" t="str">
        <f t="shared" si="622"/>
        <v>k.A.</v>
      </c>
      <c r="V2312" s="343" t="str">
        <f t="shared" si="619"/>
        <v>k.A.</v>
      </c>
      <c r="W2312" s="343" t="str">
        <f>IFERROR(IF(OR($D2312="",$E2312=0,con_Ende=0),"k.A.",IF(VLOOKUP($D2312,rng_ND,5,0)="Nein",VLOOKUP($D2312,rng_ND,2,FALSE),MIN(VLOOKUP($D2312,rng_ND,2,FALSE),A_Stammdaten!$B$19-D_SAV!$E2312+1))),"k.A.")</f>
        <v>k.A.</v>
      </c>
      <c r="X2312" s="343" t="str">
        <f t="shared" si="620"/>
        <v>k.A.</v>
      </c>
      <c r="Y2312" s="62"/>
      <c r="Z2312" s="48">
        <f t="shared" si="621"/>
        <v>0</v>
      </c>
      <c r="AA2312" s="457"/>
      <c r="AB2312" s="55">
        <f t="shared" si="628"/>
        <v>0</v>
      </c>
      <c r="AC2312" s="55">
        <f>IF(A_Stammdaten!$B$25="ja",D_SAV!AA2312,D_SAV!AB2312)</f>
        <v>0</v>
      </c>
      <c r="AD2312" s="478">
        <f>IF(AC2312=0,0,IF(U2312-(con_EOGJahr-D_SAV!E2312)&lt;=0,AC2312,AC2312/V2312))</f>
        <v>0</v>
      </c>
      <c r="AE2312" s="478">
        <f>IFERROR(IF(AND(VLOOKUP(D2312,rng_ND,5,FALSE)="Ja",D_SAV!T2312="degressiv"),D_SAV!AC2312*Y2312/100,0),0)</f>
        <v>0</v>
      </c>
      <c r="AF2312" s="55">
        <f>IFERROR(IF(VLOOKUP(D2312,rng_ND,5,FALSE)="Ja",MAX(D_SAV!AD2312:AE2312),D_SAV!AD2312),0)</f>
        <v>0</v>
      </c>
      <c r="AG2312" s="55">
        <f t="shared" si="629"/>
        <v>0</v>
      </c>
      <c r="AH2312" s="55">
        <f t="shared" si="630"/>
        <v>0</v>
      </c>
      <c r="AI2312" s="55">
        <f t="shared" si="631"/>
        <v>0</v>
      </c>
      <c r="AJ2312" s="55">
        <f t="shared" si="632"/>
        <v>0</v>
      </c>
      <c r="AK2312" s="55">
        <f t="shared" si="623"/>
        <v>0</v>
      </c>
      <c r="AL2312" s="55">
        <f t="shared" si="624"/>
        <v>0</v>
      </c>
      <c r="AM2312" s="55">
        <f t="shared" si="625"/>
        <v>0</v>
      </c>
    </row>
    <row r="2313" spans="1:39" x14ac:dyDescent="0.25">
      <c r="A2313" s="47">
        <v>2309</v>
      </c>
      <c r="B2313" s="358" t="str">
        <f>IF(AND(E2313&lt;&gt;0,D2313&lt;&gt;0,F2313&lt;&gt;0),IF(C2313&lt;&gt;0,CONCATENATE(C2313,"-AGr",VLOOKUP(D2313,Listen!$A$2:$G$45,7,FALSE),"-",E2313,"-",F2313,),CONCATENATE("AGr",VLOOKUP(D2313,Listen!$A$2:$G$45,7,FALSE),"-",E2313,"-",F2313)),"keine vollständige ID")</f>
        <v>keine vollständige ID</v>
      </c>
      <c r="C2313" s="359">
        <f>'[2]III_SAV-Details_NB'!B2319</f>
        <v>0</v>
      </c>
      <c r="D2313" s="359">
        <f>'[2]III_SAV-Details_NB'!C2319</f>
        <v>0</v>
      </c>
      <c r="E2313" s="359">
        <f>'[2]III_SAV-Details_NB'!D2319</f>
        <v>0</v>
      </c>
      <c r="F2313" s="490"/>
      <c r="G2313" s="281">
        <f>'[2]III_SAV-Details_NB'!X2319</f>
        <v>0</v>
      </c>
      <c r="H2313" s="281">
        <f t="shared" si="626"/>
        <v>0</v>
      </c>
      <c r="I2313" s="281">
        <f>IF(con_EOGJahr=2025,'[2]III_SAV-Details_NB'!AA2319,IF(con_EOGJahr=2026,'[2]III_SAV-Details_NB'!AB2319,'[2]III_SAV-Details_NB'!AC2319))</f>
        <v>0</v>
      </c>
      <c r="J2313" s="282"/>
      <c r="K2313" s="282"/>
      <c r="L2313" s="282"/>
      <c r="M2313" s="282"/>
      <c r="N2313" s="282"/>
      <c r="O2313" s="282"/>
      <c r="P2313" s="52">
        <f t="shared" si="627"/>
        <v>0</v>
      </c>
      <c r="Q2313" s="60"/>
      <c r="R2313" s="53">
        <f t="shared" si="618"/>
        <v>0</v>
      </c>
      <c r="S2313" s="59"/>
      <c r="T2313" s="61"/>
      <c r="U2313" s="342" t="str">
        <f t="shared" si="622"/>
        <v>k.A.</v>
      </c>
      <c r="V2313" s="343" t="str">
        <f t="shared" si="619"/>
        <v>k.A.</v>
      </c>
      <c r="W2313" s="343" t="str">
        <f>IFERROR(IF(OR($D2313="",$E2313=0,con_Ende=0),"k.A.",IF(VLOOKUP($D2313,rng_ND,5,0)="Nein",VLOOKUP($D2313,rng_ND,2,FALSE),MIN(VLOOKUP($D2313,rng_ND,2,FALSE),A_Stammdaten!$B$19-D_SAV!$E2313+1))),"k.A.")</f>
        <v>k.A.</v>
      </c>
      <c r="X2313" s="343" t="str">
        <f t="shared" si="620"/>
        <v>k.A.</v>
      </c>
      <c r="Y2313" s="62"/>
      <c r="Z2313" s="48">
        <f t="shared" si="621"/>
        <v>0</v>
      </c>
      <c r="AA2313" s="457"/>
      <c r="AB2313" s="55">
        <f t="shared" si="628"/>
        <v>0</v>
      </c>
      <c r="AC2313" s="55">
        <f>IF(A_Stammdaten!$B$25="ja",D_SAV!AA2313,D_SAV!AB2313)</f>
        <v>0</v>
      </c>
      <c r="AD2313" s="478">
        <f>IF(AC2313=0,0,IF(U2313-(con_EOGJahr-D_SAV!E2313)&lt;=0,AC2313,AC2313/V2313))</f>
        <v>0</v>
      </c>
      <c r="AE2313" s="478">
        <f>IFERROR(IF(AND(VLOOKUP(D2313,rng_ND,5,FALSE)="Ja",D_SAV!T2313="degressiv"),D_SAV!AC2313*Y2313/100,0),0)</f>
        <v>0</v>
      </c>
      <c r="AF2313" s="55">
        <f>IFERROR(IF(VLOOKUP(D2313,rng_ND,5,FALSE)="Ja",MAX(D_SAV!AD2313:AE2313),D_SAV!AD2313),0)</f>
        <v>0</v>
      </c>
      <c r="AG2313" s="55">
        <f t="shared" si="629"/>
        <v>0</v>
      </c>
      <c r="AH2313" s="55">
        <f t="shared" si="630"/>
        <v>0</v>
      </c>
      <c r="AI2313" s="55">
        <f t="shared" si="631"/>
        <v>0</v>
      </c>
      <c r="AJ2313" s="55">
        <f t="shared" si="632"/>
        <v>0</v>
      </c>
      <c r="AK2313" s="55">
        <f t="shared" si="623"/>
        <v>0</v>
      </c>
      <c r="AL2313" s="55">
        <f t="shared" si="624"/>
        <v>0</v>
      </c>
      <c r="AM2313" s="55">
        <f t="shared" si="625"/>
        <v>0</v>
      </c>
    </row>
    <row r="2314" spans="1:39" x14ac:dyDescent="0.25">
      <c r="A2314" s="47">
        <v>2310</v>
      </c>
      <c r="B2314" s="358" t="str">
        <f>IF(AND(E2314&lt;&gt;0,D2314&lt;&gt;0,F2314&lt;&gt;0),IF(C2314&lt;&gt;0,CONCATENATE(C2314,"-AGr",VLOOKUP(D2314,Listen!$A$2:$G$45,7,FALSE),"-",E2314,"-",F2314,),CONCATENATE("AGr",VLOOKUP(D2314,Listen!$A$2:$G$45,7,FALSE),"-",E2314,"-",F2314)),"keine vollständige ID")</f>
        <v>keine vollständige ID</v>
      </c>
      <c r="C2314" s="359">
        <f>'[2]III_SAV-Details_NB'!B2320</f>
        <v>0</v>
      </c>
      <c r="D2314" s="359">
        <f>'[2]III_SAV-Details_NB'!C2320</f>
        <v>0</v>
      </c>
      <c r="E2314" s="359">
        <f>'[2]III_SAV-Details_NB'!D2320</f>
        <v>0</v>
      </c>
      <c r="F2314" s="490"/>
      <c r="G2314" s="281">
        <f>'[2]III_SAV-Details_NB'!X2320</f>
        <v>0</v>
      </c>
      <c r="H2314" s="281">
        <f t="shared" si="626"/>
        <v>0</v>
      </c>
      <c r="I2314" s="281">
        <f>IF(con_EOGJahr=2025,'[2]III_SAV-Details_NB'!AA2320,IF(con_EOGJahr=2026,'[2]III_SAV-Details_NB'!AB2320,'[2]III_SAV-Details_NB'!AC2320))</f>
        <v>0</v>
      </c>
      <c r="J2314" s="282"/>
      <c r="K2314" s="282"/>
      <c r="L2314" s="282"/>
      <c r="M2314" s="282"/>
      <c r="N2314" s="282"/>
      <c r="O2314" s="282"/>
      <c r="P2314" s="52">
        <f t="shared" si="627"/>
        <v>0</v>
      </c>
      <c r="Q2314" s="60"/>
      <c r="R2314" s="53">
        <f t="shared" si="618"/>
        <v>0</v>
      </c>
      <c r="S2314" s="59"/>
      <c r="T2314" s="61"/>
      <c r="U2314" s="342" t="str">
        <f t="shared" si="622"/>
        <v>k.A.</v>
      </c>
      <c r="V2314" s="343" t="str">
        <f t="shared" si="619"/>
        <v>k.A.</v>
      </c>
      <c r="W2314" s="343" t="str">
        <f>IFERROR(IF(OR($D2314="",$E2314=0,con_Ende=0),"k.A.",IF(VLOOKUP($D2314,rng_ND,5,0)="Nein",VLOOKUP($D2314,rng_ND,2,FALSE),MIN(VLOOKUP($D2314,rng_ND,2,FALSE),A_Stammdaten!$B$19-D_SAV!$E2314+1))),"k.A.")</f>
        <v>k.A.</v>
      </c>
      <c r="X2314" s="343" t="str">
        <f t="shared" si="620"/>
        <v>k.A.</v>
      </c>
      <c r="Y2314" s="62"/>
      <c r="Z2314" s="48">
        <f t="shared" si="621"/>
        <v>0</v>
      </c>
      <c r="AA2314" s="457"/>
      <c r="AB2314" s="55">
        <f t="shared" si="628"/>
        <v>0</v>
      </c>
      <c r="AC2314" s="55">
        <f>IF(A_Stammdaten!$B$25="ja",D_SAV!AA2314,D_SAV!AB2314)</f>
        <v>0</v>
      </c>
      <c r="AD2314" s="478">
        <f>IF(AC2314=0,0,IF(U2314-(con_EOGJahr-D_SAV!E2314)&lt;=0,AC2314,AC2314/V2314))</f>
        <v>0</v>
      </c>
      <c r="AE2314" s="478">
        <f>IFERROR(IF(AND(VLOOKUP(D2314,rng_ND,5,FALSE)="Ja",D_SAV!T2314="degressiv"),D_SAV!AC2314*Y2314/100,0),0)</f>
        <v>0</v>
      </c>
      <c r="AF2314" s="55">
        <f>IFERROR(IF(VLOOKUP(D2314,rng_ND,5,FALSE)="Ja",MAX(D_SAV!AD2314:AE2314),D_SAV!AD2314),0)</f>
        <v>0</v>
      </c>
      <c r="AG2314" s="55">
        <f t="shared" si="629"/>
        <v>0</v>
      </c>
      <c r="AH2314" s="55">
        <f t="shared" si="630"/>
        <v>0</v>
      </c>
      <c r="AI2314" s="55">
        <f t="shared" si="631"/>
        <v>0</v>
      </c>
      <c r="AJ2314" s="55">
        <f t="shared" si="632"/>
        <v>0</v>
      </c>
      <c r="AK2314" s="55">
        <f t="shared" si="623"/>
        <v>0</v>
      </c>
      <c r="AL2314" s="55">
        <f t="shared" si="624"/>
        <v>0</v>
      </c>
      <c r="AM2314" s="55">
        <f t="shared" si="625"/>
        <v>0</v>
      </c>
    </row>
    <row r="2315" spans="1:39" x14ac:dyDescent="0.25">
      <c r="A2315" s="47">
        <v>2311</v>
      </c>
      <c r="B2315" s="358" t="str">
        <f>IF(AND(E2315&lt;&gt;0,D2315&lt;&gt;0,F2315&lt;&gt;0),IF(C2315&lt;&gt;0,CONCATENATE(C2315,"-AGr",VLOOKUP(D2315,Listen!$A$2:$G$45,7,FALSE),"-",E2315,"-",F2315,),CONCATENATE("AGr",VLOOKUP(D2315,Listen!$A$2:$G$45,7,FALSE),"-",E2315,"-",F2315)),"keine vollständige ID")</f>
        <v>keine vollständige ID</v>
      </c>
      <c r="C2315" s="359">
        <f>'[2]III_SAV-Details_NB'!B2321</f>
        <v>0</v>
      </c>
      <c r="D2315" s="359">
        <f>'[2]III_SAV-Details_NB'!C2321</f>
        <v>0</v>
      </c>
      <c r="E2315" s="359">
        <f>'[2]III_SAV-Details_NB'!D2321</f>
        <v>0</v>
      </c>
      <c r="F2315" s="490"/>
      <c r="G2315" s="281">
        <f>'[2]III_SAV-Details_NB'!X2321</f>
        <v>0</v>
      </c>
      <c r="H2315" s="281">
        <f t="shared" si="626"/>
        <v>0</v>
      </c>
      <c r="I2315" s="281">
        <f>IF(con_EOGJahr=2025,'[2]III_SAV-Details_NB'!AA2321,IF(con_EOGJahr=2026,'[2]III_SAV-Details_NB'!AB2321,'[2]III_SAV-Details_NB'!AC2321))</f>
        <v>0</v>
      </c>
      <c r="J2315" s="282"/>
      <c r="K2315" s="282"/>
      <c r="L2315" s="282"/>
      <c r="M2315" s="282"/>
      <c r="N2315" s="282"/>
      <c r="O2315" s="282"/>
      <c r="P2315" s="52">
        <f t="shared" si="627"/>
        <v>0</v>
      </c>
      <c r="Q2315" s="60"/>
      <c r="R2315" s="53">
        <f t="shared" si="618"/>
        <v>0</v>
      </c>
      <c r="S2315" s="59"/>
      <c r="T2315" s="61"/>
      <c r="U2315" s="342" t="str">
        <f t="shared" si="622"/>
        <v>k.A.</v>
      </c>
      <c r="V2315" s="343" t="str">
        <f t="shared" si="619"/>
        <v>k.A.</v>
      </c>
      <c r="W2315" s="343" t="str">
        <f>IFERROR(IF(OR($D2315="",$E2315=0,con_Ende=0),"k.A.",IF(VLOOKUP($D2315,rng_ND,5,0)="Nein",VLOOKUP($D2315,rng_ND,2,FALSE),MIN(VLOOKUP($D2315,rng_ND,2,FALSE),A_Stammdaten!$B$19-D_SAV!$E2315+1))),"k.A.")</f>
        <v>k.A.</v>
      </c>
      <c r="X2315" s="343" t="str">
        <f t="shared" si="620"/>
        <v>k.A.</v>
      </c>
      <c r="Y2315" s="62"/>
      <c r="Z2315" s="48">
        <f t="shared" si="621"/>
        <v>0</v>
      </c>
      <c r="AA2315" s="457"/>
      <c r="AB2315" s="55">
        <f t="shared" si="628"/>
        <v>0</v>
      </c>
      <c r="AC2315" s="55">
        <f>IF(A_Stammdaten!$B$25="ja",D_SAV!AA2315,D_SAV!AB2315)</f>
        <v>0</v>
      </c>
      <c r="AD2315" s="478">
        <f>IF(AC2315=0,0,IF(U2315-(con_EOGJahr-D_SAV!E2315)&lt;=0,AC2315,AC2315/V2315))</f>
        <v>0</v>
      </c>
      <c r="AE2315" s="478">
        <f>IFERROR(IF(AND(VLOOKUP(D2315,rng_ND,5,FALSE)="Ja",D_SAV!T2315="degressiv"),D_SAV!AC2315*Y2315/100,0),0)</f>
        <v>0</v>
      </c>
      <c r="AF2315" s="55">
        <f>IFERROR(IF(VLOOKUP(D2315,rng_ND,5,FALSE)="Ja",MAX(D_SAV!AD2315:AE2315),D_SAV!AD2315),0)</f>
        <v>0</v>
      </c>
      <c r="AG2315" s="55">
        <f t="shared" si="629"/>
        <v>0</v>
      </c>
      <c r="AH2315" s="55">
        <f t="shared" si="630"/>
        <v>0</v>
      </c>
      <c r="AI2315" s="55">
        <f t="shared" si="631"/>
        <v>0</v>
      </c>
      <c r="AJ2315" s="55">
        <f t="shared" si="632"/>
        <v>0</v>
      </c>
      <c r="AK2315" s="55">
        <f t="shared" si="623"/>
        <v>0</v>
      </c>
      <c r="AL2315" s="55">
        <f t="shared" si="624"/>
        <v>0</v>
      </c>
      <c r="AM2315" s="55">
        <f t="shared" si="625"/>
        <v>0</v>
      </c>
    </row>
    <row r="2316" spans="1:39" x14ac:dyDescent="0.25">
      <c r="A2316" s="47">
        <v>2312</v>
      </c>
      <c r="B2316" s="358" t="str">
        <f>IF(AND(E2316&lt;&gt;0,D2316&lt;&gt;0,F2316&lt;&gt;0),IF(C2316&lt;&gt;0,CONCATENATE(C2316,"-AGr",VLOOKUP(D2316,Listen!$A$2:$G$45,7,FALSE),"-",E2316,"-",F2316,),CONCATENATE("AGr",VLOOKUP(D2316,Listen!$A$2:$G$45,7,FALSE),"-",E2316,"-",F2316)),"keine vollständige ID")</f>
        <v>keine vollständige ID</v>
      </c>
      <c r="C2316" s="359">
        <f>'[2]III_SAV-Details_NB'!B2322</f>
        <v>0</v>
      </c>
      <c r="D2316" s="359">
        <f>'[2]III_SAV-Details_NB'!C2322</f>
        <v>0</v>
      </c>
      <c r="E2316" s="359">
        <f>'[2]III_SAV-Details_NB'!D2322</f>
        <v>0</v>
      </c>
      <c r="F2316" s="490"/>
      <c r="G2316" s="281">
        <f>'[2]III_SAV-Details_NB'!X2322</f>
        <v>0</v>
      </c>
      <c r="H2316" s="281">
        <f t="shared" si="626"/>
        <v>0</v>
      </c>
      <c r="I2316" s="281">
        <f>IF(con_EOGJahr=2025,'[2]III_SAV-Details_NB'!AA2322,IF(con_EOGJahr=2026,'[2]III_SAV-Details_NB'!AB2322,'[2]III_SAV-Details_NB'!AC2322))</f>
        <v>0</v>
      </c>
      <c r="J2316" s="282"/>
      <c r="K2316" s="282"/>
      <c r="L2316" s="282"/>
      <c r="M2316" s="282"/>
      <c r="N2316" s="282"/>
      <c r="O2316" s="282"/>
      <c r="P2316" s="52">
        <f t="shared" si="627"/>
        <v>0</v>
      </c>
      <c r="Q2316" s="60"/>
      <c r="R2316" s="53">
        <f t="shared" si="618"/>
        <v>0</v>
      </c>
      <c r="S2316" s="59"/>
      <c r="T2316" s="61"/>
      <c r="U2316" s="342" t="str">
        <f t="shared" si="622"/>
        <v>k.A.</v>
      </c>
      <c r="V2316" s="343" t="str">
        <f t="shared" si="619"/>
        <v>k.A.</v>
      </c>
      <c r="W2316" s="343" t="str">
        <f>IFERROR(IF(OR($D2316="",$E2316=0,con_Ende=0),"k.A.",IF(VLOOKUP($D2316,rng_ND,5,0)="Nein",VLOOKUP($D2316,rng_ND,2,FALSE),MIN(VLOOKUP($D2316,rng_ND,2,FALSE),A_Stammdaten!$B$19-D_SAV!$E2316+1))),"k.A.")</f>
        <v>k.A.</v>
      </c>
      <c r="X2316" s="343" t="str">
        <f t="shared" si="620"/>
        <v>k.A.</v>
      </c>
      <c r="Y2316" s="62"/>
      <c r="Z2316" s="48">
        <f t="shared" si="621"/>
        <v>0</v>
      </c>
      <c r="AA2316" s="457"/>
      <c r="AB2316" s="55">
        <f t="shared" si="628"/>
        <v>0</v>
      </c>
      <c r="AC2316" s="55">
        <f>IF(A_Stammdaten!$B$25="ja",D_SAV!AA2316,D_SAV!AB2316)</f>
        <v>0</v>
      </c>
      <c r="AD2316" s="478">
        <f>IF(AC2316=0,0,IF(U2316-(con_EOGJahr-D_SAV!E2316)&lt;=0,AC2316,AC2316/V2316))</f>
        <v>0</v>
      </c>
      <c r="AE2316" s="478">
        <f>IFERROR(IF(AND(VLOOKUP(D2316,rng_ND,5,FALSE)="Ja",D_SAV!T2316="degressiv"),D_SAV!AC2316*Y2316/100,0),0)</f>
        <v>0</v>
      </c>
      <c r="AF2316" s="55">
        <f>IFERROR(IF(VLOOKUP(D2316,rng_ND,5,FALSE)="Ja",MAX(D_SAV!AD2316:AE2316),D_SAV!AD2316),0)</f>
        <v>0</v>
      </c>
      <c r="AG2316" s="55">
        <f t="shared" si="629"/>
        <v>0</v>
      </c>
      <c r="AH2316" s="55">
        <f t="shared" si="630"/>
        <v>0</v>
      </c>
      <c r="AI2316" s="55">
        <f t="shared" si="631"/>
        <v>0</v>
      </c>
      <c r="AJ2316" s="55">
        <f t="shared" si="632"/>
        <v>0</v>
      </c>
      <c r="AK2316" s="55">
        <f t="shared" si="623"/>
        <v>0</v>
      </c>
      <c r="AL2316" s="55">
        <f t="shared" si="624"/>
        <v>0</v>
      </c>
      <c r="AM2316" s="55">
        <f t="shared" si="625"/>
        <v>0</v>
      </c>
    </row>
    <row r="2317" spans="1:39" x14ac:dyDescent="0.25">
      <c r="A2317" s="47">
        <v>2313</v>
      </c>
      <c r="B2317" s="358" t="str">
        <f>IF(AND(E2317&lt;&gt;0,D2317&lt;&gt;0,F2317&lt;&gt;0),IF(C2317&lt;&gt;0,CONCATENATE(C2317,"-AGr",VLOOKUP(D2317,Listen!$A$2:$G$45,7,FALSE),"-",E2317,"-",F2317,),CONCATENATE("AGr",VLOOKUP(D2317,Listen!$A$2:$G$45,7,FALSE),"-",E2317,"-",F2317)),"keine vollständige ID")</f>
        <v>keine vollständige ID</v>
      </c>
      <c r="C2317" s="359">
        <f>'[2]III_SAV-Details_NB'!B2323</f>
        <v>0</v>
      </c>
      <c r="D2317" s="359">
        <f>'[2]III_SAV-Details_NB'!C2323</f>
        <v>0</v>
      </c>
      <c r="E2317" s="359">
        <f>'[2]III_SAV-Details_NB'!D2323</f>
        <v>0</v>
      </c>
      <c r="F2317" s="490"/>
      <c r="G2317" s="281">
        <f>'[2]III_SAV-Details_NB'!X2323</f>
        <v>0</v>
      </c>
      <c r="H2317" s="281">
        <f t="shared" si="626"/>
        <v>0</v>
      </c>
      <c r="I2317" s="281">
        <f>IF(con_EOGJahr=2025,'[2]III_SAV-Details_NB'!AA2323,IF(con_EOGJahr=2026,'[2]III_SAV-Details_NB'!AB2323,'[2]III_SAV-Details_NB'!AC2323))</f>
        <v>0</v>
      </c>
      <c r="J2317" s="282"/>
      <c r="K2317" s="282"/>
      <c r="L2317" s="282"/>
      <c r="M2317" s="282"/>
      <c r="N2317" s="282"/>
      <c r="O2317" s="282"/>
      <c r="P2317" s="52">
        <f t="shared" si="627"/>
        <v>0</v>
      </c>
      <c r="Q2317" s="60"/>
      <c r="R2317" s="53">
        <f t="shared" si="618"/>
        <v>0</v>
      </c>
      <c r="S2317" s="59"/>
      <c r="T2317" s="61"/>
      <c r="U2317" s="342" t="str">
        <f t="shared" si="622"/>
        <v>k.A.</v>
      </c>
      <c r="V2317" s="343" t="str">
        <f t="shared" si="619"/>
        <v>k.A.</v>
      </c>
      <c r="W2317" s="343" t="str">
        <f>IFERROR(IF(OR($D2317="",$E2317=0,con_Ende=0),"k.A.",IF(VLOOKUP($D2317,rng_ND,5,0)="Nein",VLOOKUP($D2317,rng_ND,2,FALSE),MIN(VLOOKUP($D2317,rng_ND,2,FALSE),A_Stammdaten!$B$19-D_SAV!$E2317+1))),"k.A.")</f>
        <v>k.A.</v>
      </c>
      <c r="X2317" s="343" t="str">
        <f t="shared" si="620"/>
        <v>k.A.</v>
      </c>
      <c r="Y2317" s="62"/>
      <c r="Z2317" s="48">
        <f t="shared" si="621"/>
        <v>0</v>
      </c>
      <c r="AA2317" s="457"/>
      <c r="AB2317" s="55">
        <f t="shared" si="628"/>
        <v>0</v>
      </c>
      <c r="AC2317" s="55">
        <f>IF(A_Stammdaten!$B$25="ja",D_SAV!AA2317,D_SAV!AB2317)</f>
        <v>0</v>
      </c>
      <c r="AD2317" s="478">
        <f>IF(AC2317=0,0,IF(U2317-(con_EOGJahr-D_SAV!E2317)&lt;=0,AC2317,AC2317/V2317))</f>
        <v>0</v>
      </c>
      <c r="AE2317" s="478">
        <f>IFERROR(IF(AND(VLOOKUP(D2317,rng_ND,5,FALSE)="Ja",D_SAV!T2317="degressiv"),D_SAV!AC2317*Y2317/100,0),0)</f>
        <v>0</v>
      </c>
      <c r="AF2317" s="55">
        <f>IFERROR(IF(VLOOKUP(D2317,rng_ND,5,FALSE)="Ja",MAX(D_SAV!AD2317:AE2317),D_SAV!AD2317),0)</f>
        <v>0</v>
      </c>
      <c r="AG2317" s="55">
        <f t="shared" si="629"/>
        <v>0</v>
      </c>
      <c r="AH2317" s="55">
        <f t="shared" si="630"/>
        <v>0</v>
      </c>
      <c r="AI2317" s="55">
        <f t="shared" si="631"/>
        <v>0</v>
      </c>
      <c r="AJ2317" s="55">
        <f t="shared" si="632"/>
        <v>0</v>
      </c>
      <c r="AK2317" s="55">
        <f t="shared" si="623"/>
        <v>0</v>
      </c>
      <c r="AL2317" s="55">
        <f t="shared" si="624"/>
        <v>0</v>
      </c>
      <c r="AM2317" s="55">
        <f t="shared" si="625"/>
        <v>0</v>
      </c>
    </row>
    <row r="2318" spans="1:39" x14ac:dyDescent="0.25">
      <c r="A2318" s="47">
        <v>2314</v>
      </c>
      <c r="B2318" s="358" t="str">
        <f>IF(AND(E2318&lt;&gt;0,D2318&lt;&gt;0,F2318&lt;&gt;0),IF(C2318&lt;&gt;0,CONCATENATE(C2318,"-AGr",VLOOKUP(D2318,Listen!$A$2:$G$45,7,FALSE),"-",E2318,"-",F2318,),CONCATENATE("AGr",VLOOKUP(D2318,Listen!$A$2:$G$45,7,FALSE),"-",E2318,"-",F2318)),"keine vollständige ID")</f>
        <v>keine vollständige ID</v>
      </c>
      <c r="C2318" s="359">
        <f>'[2]III_SAV-Details_NB'!B2324</f>
        <v>0</v>
      </c>
      <c r="D2318" s="359">
        <f>'[2]III_SAV-Details_NB'!C2324</f>
        <v>0</v>
      </c>
      <c r="E2318" s="359">
        <f>'[2]III_SAV-Details_NB'!D2324</f>
        <v>0</v>
      </c>
      <c r="F2318" s="490"/>
      <c r="G2318" s="281">
        <f>'[2]III_SAV-Details_NB'!X2324</f>
        <v>0</v>
      </c>
      <c r="H2318" s="281">
        <f t="shared" si="626"/>
        <v>0</v>
      </c>
      <c r="I2318" s="281">
        <f>IF(con_EOGJahr=2025,'[2]III_SAV-Details_NB'!AA2324,IF(con_EOGJahr=2026,'[2]III_SAV-Details_NB'!AB2324,'[2]III_SAV-Details_NB'!AC2324))</f>
        <v>0</v>
      </c>
      <c r="J2318" s="282"/>
      <c r="K2318" s="282"/>
      <c r="L2318" s="282"/>
      <c r="M2318" s="282"/>
      <c r="N2318" s="282"/>
      <c r="O2318" s="282"/>
      <c r="P2318" s="52">
        <f t="shared" si="627"/>
        <v>0</v>
      </c>
      <c r="Q2318" s="60"/>
      <c r="R2318" s="53">
        <f t="shared" si="618"/>
        <v>0</v>
      </c>
      <c r="S2318" s="59"/>
      <c r="T2318" s="61"/>
      <c r="U2318" s="342" t="str">
        <f t="shared" si="622"/>
        <v>k.A.</v>
      </c>
      <c r="V2318" s="343" t="str">
        <f t="shared" si="619"/>
        <v>k.A.</v>
      </c>
      <c r="W2318" s="343" t="str">
        <f>IFERROR(IF(OR($D2318="",$E2318=0,con_Ende=0),"k.A.",IF(VLOOKUP($D2318,rng_ND,5,0)="Nein",VLOOKUP($D2318,rng_ND,2,FALSE),MIN(VLOOKUP($D2318,rng_ND,2,FALSE),A_Stammdaten!$B$19-D_SAV!$E2318+1))),"k.A.")</f>
        <v>k.A.</v>
      </c>
      <c r="X2318" s="343" t="str">
        <f t="shared" si="620"/>
        <v>k.A.</v>
      </c>
      <c r="Y2318" s="62"/>
      <c r="Z2318" s="48">
        <f t="shared" si="621"/>
        <v>0</v>
      </c>
      <c r="AA2318" s="457"/>
      <c r="AB2318" s="55">
        <f t="shared" si="628"/>
        <v>0</v>
      </c>
      <c r="AC2318" s="55">
        <f>IF(A_Stammdaten!$B$25="ja",D_SAV!AA2318,D_SAV!AB2318)</f>
        <v>0</v>
      </c>
      <c r="AD2318" s="478">
        <f>IF(AC2318=0,0,IF(U2318-(con_EOGJahr-D_SAV!E2318)&lt;=0,AC2318,AC2318/V2318))</f>
        <v>0</v>
      </c>
      <c r="AE2318" s="478">
        <f>IFERROR(IF(AND(VLOOKUP(D2318,rng_ND,5,FALSE)="Ja",D_SAV!T2318="degressiv"),D_SAV!AC2318*Y2318/100,0),0)</f>
        <v>0</v>
      </c>
      <c r="AF2318" s="55">
        <f>IFERROR(IF(VLOOKUP(D2318,rng_ND,5,FALSE)="Ja",MAX(D_SAV!AD2318:AE2318),D_SAV!AD2318),0)</f>
        <v>0</v>
      </c>
      <c r="AG2318" s="55">
        <f t="shared" si="629"/>
        <v>0</v>
      </c>
      <c r="AH2318" s="55">
        <f t="shared" si="630"/>
        <v>0</v>
      </c>
      <c r="AI2318" s="55">
        <f t="shared" si="631"/>
        <v>0</v>
      </c>
      <c r="AJ2318" s="55">
        <f t="shared" si="632"/>
        <v>0</v>
      </c>
      <c r="AK2318" s="55">
        <f t="shared" si="623"/>
        <v>0</v>
      </c>
      <c r="AL2318" s="55">
        <f t="shared" si="624"/>
        <v>0</v>
      </c>
      <c r="AM2318" s="55">
        <f t="shared" si="625"/>
        <v>0</v>
      </c>
    </row>
    <row r="2319" spans="1:39" x14ac:dyDescent="0.25">
      <c r="A2319" s="47">
        <v>2315</v>
      </c>
      <c r="B2319" s="358" t="str">
        <f>IF(AND(E2319&lt;&gt;0,D2319&lt;&gt;0,F2319&lt;&gt;0),IF(C2319&lt;&gt;0,CONCATENATE(C2319,"-AGr",VLOOKUP(D2319,Listen!$A$2:$G$45,7,FALSE),"-",E2319,"-",F2319,),CONCATENATE("AGr",VLOOKUP(D2319,Listen!$A$2:$G$45,7,FALSE),"-",E2319,"-",F2319)),"keine vollständige ID")</f>
        <v>keine vollständige ID</v>
      </c>
      <c r="C2319" s="359">
        <f>'[2]III_SAV-Details_NB'!B2325</f>
        <v>0</v>
      </c>
      <c r="D2319" s="359">
        <f>'[2]III_SAV-Details_NB'!C2325</f>
        <v>0</v>
      </c>
      <c r="E2319" s="359">
        <f>'[2]III_SAV-Details_NB'!D2325</f>
        <v>0</v>
      </c>
      <c r="F2319" s="490"/>
      <c r="G2319" s="281">
        <f>'[2]III_SAV-Details_NB'!X2325</f>
        <v>0</v>
      </c>
      <c r="H2319" s="281">
        <f t="shared" si="626"/>
        <v>0</v>
      </c>
      <c r="I2319" s="281">
        <f>IF(con_EOGJahr=2025,'[2]III_SAV-Details_NB'!AA2325,IF(con_EOGJahr=2026,'[2]III_SAV-Details_NB'!AB2325,'[2]III_SAV-Details_NB'!AC2325))</f>
        <v>0</v>
      </c>
      <c r="J2319" s="282"/>
      <c r="K2319" s="282"/>
      <c r="L2319" s="282"/>
      <c r="M2319" s="282"/>
      <c r="N2319" s="282"/>
      <c r="O2319" s="282"/>
      <c r="P2319" s="52">
        <f t="shared" si="627"/>
        <v>0</v>
      </c>
      <c r="Q2319" s="60"/>
      <c r="R2319" s="53">
        <f t="shared" si="618"/>
        <v>0</v>
      </c>
      <c r="S2319" s="59"/>
      <c r="T2319" s="61"/>
      <c r="U2319" s="342" t="str">
        <f t="shared" si="622"/>
        <v>k.A.</v>
      </c>
      <c r="V2319" s="343" t="str">
        <f t="shared" si="619"/>
        <v>k.A.</v>
      </c>
      <c r="W2319" s="343" t="str">
        <f>IFERROR(IF(OR($D2319="",$E2319=0,con_Ende=0),"k.A.",IF(VLOOKUP($D2319,rng_ND,5,0)="Nein",VLOOKUP($D2319,rng_ND,2,FALSE),MIN(VLOOKUP($D2319,rng_ND,2,FALSE),A_Stammdaten!$B$19-D_SAV!$E2319+1))),"k.A.")</f>
        <v>k.A.</v>
      </c>
      <c r="X2319" s="343" t="str">
        <f t="shared" si="620"/>
        <v>k.A.</v>
      </c>
      <c r="Y2319" s="62"/>
      <c r="Z2319" s="48">
        <f t="shared" si="621"/>
        <v>0</v>
      </c>
      <c r="AA2319" s="457"/>
      <c r="AB2319" s="55">
        <f t="shared" si="628"/>
        <v>0</v>
      </c>
      <c r="AC2319" s="55">
        <f>IF(A_Stammdaten!$B$25="ja",D_SAV!AA2319,D_SAV!AB2319)</f>
        <v>0</v>
      </c>
      <c r="AD2319" s="478">
        <f>IF(AC2319=0,0,IF(U2319-(con_EOGJahr-D_SAV!E2319)&lt;=0,AC2319,AC2319/V2319))</f>
        <v>0</v>
      </c>
      <c r="AE2319" s="478">
        <f>IFERROR(IF(AND(VLOOKUP(D2319,rng_ND,5,FALSE)="Ja",D_SAV!T2319="degressiv"),D_SAV!AC2319*Y2319/100,0),0)</f>
        <v>0</v>
      </c>
      <c r="AF2319" s="55">
        <f>IFERROR(IF(VLOOKUP(D2319,rng_ND,5,FALSE)="Ja",MAX(D_SAV!AD2319:AE2319),D_SAV!AD2319),0)</f>
        <v>0</v>
      </c>
      <c r="AG2319" s="55">
        <f t="shared" si="629"/>
        <v>0</v>
      </c>
      <c r="AH2319" s="55">
        <f t="shared" si="630"/>
        <v>0</v>
      </c>
      <c r="AI2319" s="55">
        <f t="shared" si="631"/>
        <v>0</v>
      </c>
      <c r="AJ2319" s="55">
        <f t="shared" si="632"/>
        <v>0</v>
      </c>
      <c r="AK2319" s="55">
        <f t="shared" si="623"/>
        <v>0</v>
      </c>
      <c r="AL2319" s="55">
        <f t="shared" si="624"/>
        <v>0</v>
      </c>
      <c r="AM2319" s="55">
        <f t="shared" si="625"/>
        <v>0</v>
      </c>
    </row>
    <row r="2320" spans="1:39" x14ac:dyDescent="0.25">
      <c r="A2320" s="47">
        <v>2316</v>
      </c>
      <c r="B2320" s="358" t="str">
        <f>IF(AND(E2320&lt;&gt;0,D2320&lt;&gt;0,F2320&lt;&gt;0),IF(C2320&lt;&gt;0,CONCATENATE(C2320,"-AGr",VLOOKUP(D2320,Listen!$A$2:$G$45,7,FALSE),"-",E2320,"-",F2320,),CONCATENATE("AGr",VLOOKUP(D2320,Listen!$A$2:$G$45,7,FALSE),"-",E2320,"-",F2320)),"keine vollständige ID")</f>
        <v>keine vollständige ID</v>
      </c>
      <c r="C2320" s="359">
        <f>'[2]III_SAV-Details_NB'!B2326</f>
        <v>0</v>
      </c>
      <c r="D2320" s="359">
        <f>'[2]III_SAV-Details_NB'!C2326</f>
        <v>0</v>
      </c>
      <c r="E2320" s="359">
        <f>'[2]III_SAV-Details_NB'!D2326</f>
        <v>0</v>
      </c>
      <c r="F2320" s="490"/>
      <c r="G2320" s="281">
        <f>'[2]III_SAV-Details_NB'!X2326</f>
        <v>0</v>
      </c>
      <c r="H2320" s="281">
        <f t="shared" si="626"/>
        <v>0</v>
      </c>
      <c r="I2320" s="281">
        <f>IF(con_EOGJahr=2025,'[2]III_SAV-Details_NB'!AA2326,IF(con_EOGJahr=2026,'[2]III_SAV-Details_NB'!AB2326,'[2]III_SAV-Details_NB'!AC2326))</f>
        <v>0</v>
      </c>
      <c r="J2320" s="282"/>
      <c r="K2320" s="282"/>
      <c r="L2320" s="282"/>
      <c r="M2320" s="282"/>
      <c r="N2320" s="282"/>
      <c r="O2320" s="282"/>
      <c r="P2320" s="52">
        <f t="shared" si="627"/>
        <v>0</v>
      </c>
      <c r="Q2320" s="60"/>
      <c r="R2320" s="53">
        <f t="shared" si="618"/>
        <v>0</v>
      </c>
      <c r="S2320" s="59"/>
      <c r="T2320" s="61"/>
      <c r="U2320" s="342" t="str">
        <f t="shared" si="622"/>
        <v>k.A.</v>
      </c>
      <c r="V2320" s="343" t="str">
        <f t="shared" si="619"/>
        <v>k.A.</v>
      </c>
      <c r="W2320" s="343" t="str">
        <f>IFERROR(IF(OR($D2320="",$E2320=0,con_Ende=0),"k.A.",IF(VLOOKUP($D2320,rng_ND,5,0)="Nein",VLOOKUP($D2320,rng_ND,2,FALSE),MIN(VLOOKUP($D2320,rng_ND,2,FALSE),A_Stammdaten!$B$19-D_SAV!$E2320+1))),"k.A.")</f>
        <v>k.A.</v>
      </c>
      <c r="X2320" s="343" t="str">
        <f t="shared" si="620"/>
        <v>k.A.</v>
      </c>
      <c r="Y2320" s="62"/>
      <c r="Z2320" s="48">
        <f t="shared" si="621"/>
        <v>0</v>
      </c>
      <c r="AA2320" s="457"/>
      <c r="AB2320" s="55">
        <f t="shared" si="628"/>
        <v>0</v>
      </c>
      <c r="AC2320" s="55">
        <f>IF(A_Stammdaten!$B$25="ja",D_SAV!AA2320,D_SAV!AB2320)</f>
        <v>0</v>
      </c>
      <c r="AD2320" s="478">
        <f>IF(AC2320=0,0,IF(U2320-(con_EOGJahr-D_SAV!E2320)&lt;=0,AC2320,AC2320/V2320))</f>
        <v>0</v>
      </c>
      <c r="AE2320" s="478">
        <f>IFERROR(IF(AND(VLOOKUP(D2320,rng_ND,5,FALSE)="Ja",D_SAV!T2320="degressiv"),D_SAV!AC2320*Y2320/100,0),0)</f>
        <v>0</v>
      </c>
      <c r="AF2320" s="55">
        <f>IFERROR(IF(VLOOKUP(D2320,rng_ND,5,FALSE)="Ja",MAX(D_SAV!AD2320:AE2320),D_SAV!AD2320),0)</f>
        <v>0</v>
      </c>
      <c r="AG2320" s="55">
        <f t="shared" si="629"/>
        <v>0</v>
      </c>
      <c r="AH2320" s="55">
        <f t="shared" si="630"/>
        <v>0</v>
      </c>
      <c r="AI2320" s="55">
        <f t="shared" si="631"/>
        <v>0</v>
      </c>
      <c r="AJ2320" s="55">
        <f t="shared" si="632"/>
        <v>0</v>
      </c>
      <c r="AK2320" s="55">
        <f t="shared" si="623"/>
        <v>0</v>
      </c>
      <c r="AL2320" s="55">
        <f t="shared" si="624"/>
        <v>0</v>
      </c>
      <c r="AM2320" s="55">
        <f t="shared" si="625"/>
        <v>0</v>
      </c>
    </row>
    <row r="2321" spans="1:39" x14ac:dyDescent="0.25">
      <c r="A2321" s="47">
        <v>2317</v>
      </c>
      <c r="B2321" s="358" t="str">
        <f>IF(AND(E2321&lt;&gt;0,D2321&lt;&gt;0,F2321&lt;&gt;0),IF(C2321&lt;&gt;0,CONCATENATE(C2321,"-AGr",VLOOKUP(D2321,Listen!$A$2:$G$45,7,FALSE),"-",E2321,"-",F2321,),CONCATENATE("AGr",VLOOKUP(D2321,Listen!$A$2:$G$45,7,FALSE),"-",E2321,"-",F2321)),"keine vollständige ID")</f>
        <v>keine vollständige ID</v>
      </c>
      <c r="C2321" s="359">
        <f>'[2]III_SAV-Details_NB'!B2327</f>
        <v>0</v>
      </c>
      <c r="D2321" s="359">
        <f>'[2]III_SAV-Details_NB'!C2327</f>
        <v>0</v>
      </c>
      <c r="E2321" s="359">
        <f>'[2]III_SAV-Details_NB'!D2327</f>
        <v>0</v>
      </c>
      <c r="F2321" s="490"/>
      <c r="G2321" s="281">
        <f>'[2]III_SAV-Details_NB'!X2327</f>
        <v>0</v>
      </c>
      <c r="H2321" s="281">
        <f t="shared" si="626"/>
        <v>0</v>
      </c>
      <c r="I2321" s="281">
        <f>IF(con_EOGJahr=2025,'[2]III_SAV-Details_NB'!AA2327,IF(con_EOGJahr=2026,'[2]III_SAV-Details_NB'!AB2327,'[2]III_SAV-Details_NB'!AC2327))</f>
        <v>0</v>
      </c>
      <c r="J2321" s="282"/>
      <c r="K2321" s="282"/>
      <c r="L2321" s="282"/>
      <c r="M2321" s="282"/>
      <c r="N2321" s="282"/>
      <c r="O2321" s="282"/>
      <c r="P2321" s="52">
        <f t="shared" si="627"/>
        <v>0</v>
      </c>
      <c r="Q2321" s="60"/>
      <c r="R2321" s="53">
        <f t="shared" si="618"/>
        <v>0</v>
      </c>
      <c r="S2321" s="59"/>
      <c r="T2321" s="61"/>
      <c r="U2321" s="342" t="str">
        <f t="shared" si="622"/>
        <v>k.A.</v>
      </c>
      <c r="V2321" s="343" t="str">
        <f t="shared" si="619"/>
        <v>k.A.</v>
      </c>
      <c r="W2321" s="343" t="str">
        <f>IFERROR(IF(OR($D2321="",$E2321=0,con_Ende=0),"k.A.",IF(VLOOKUP($D2321,rng_ND,5,0)="Nein",VLOOKUP($D2321,rng_ND,2,FALSE),MIN(VLOOKUP($D2321,rng_ND,2,FALSE),A_Stammdaten!$B$19-D_SAV!$E2321+1))),"k.A.")</f>
        <v>k.A.</v>
      </c>
      <c r="X2321" s="343" t="str">
        <f t="shared" si="620"/>
        <v>k.A.</v>
      </c>
      <c r="Y2321" s="62"/>
      <c r="Z2321" s="48">
        <f t="shared" si="621"/>
        <v>0</v>
      </c>
      <c r="AA2321" s="457"/>
      <c r="AB2321" s="55">
        <f t="shared" si="628"/>
        <v>0</v>
      </c>
      <c r="AC2321" s="55">
        <f>IF(A_Stammdaten!$B$25="ja",D_SAV!AA2321,D_SAV!AB2321)</f>
        <v>0</v>
      </c>
      <c r="AD2321" s="478">
        <f>IF(AC2321=0,0,IF(U2321-(con_EOGJahr-D_SAV!E2321)&lt;=0,AC2321,AC2321/V2321))</f>
        <v>0</v>
      </c>
      <c r="AE2321" s="478">
        <f>IFERROR(IF(AND(VLOOKUP(D2321,rng_ND,5,FALSE)="Ja",D_SAV!T2321="degressiv"),D_SAV!AC2321*Y2321/100,0),0)</f>
        <v>0</v>
      </c>
      <c r="AF2321" s="55">
        <f>IFERROR(IF(VLOOKUP(D2321,rng_ND,5,FALSE)="Ja",MAX(D_SAV!AD2321:AE2321),D_SAV!AD2321),0)</f>
        <v>0</v>
      </c>
      <c r="AG2321" s="55">
        <f t="shared" si="629"/>
        <v>0</v>
      </c>
      <c r="AH2321" s="55">
        <f t="shared" si="630"/>
        <v>0</v>
      </c>
      <c r="AI2321" s="55">
        <f t="shared" si="631"/>
        <v>0</v>
      </c>
      <c r="AJ2321" s="55">
        <f t="shared" si="632"/>
        <v>0</v>
      </c>
      <c r="AK2321" s="55">
        <f t="shared" si="623"/>
        <v>0</v>
      </c>
      <c r="AL2321" s="55">
        <f t="shared" si="624"/>
        <v>0</v>
      </c>
      <c r="AM2321" s="55">
        <f t="shared" si="625"/>
        <v>0</v>
      </c>
    </row>
    <row r="2322" spans="1:39" x14ac:dyDescent="0.25">
      <c r="A2322" s="47">
        <v>2318</v>
      </c>
      <c r="B2322" s="358" t="str">
        <f>IF(AND(E2322&lt;&gt;0,D2322&lt;&gt;0,F2322&lt;&gt;0),IF(C2322&lt;&gt;0,CONCATENATE(C2322,"-AGr",VLOOKUP(D2322,Listen!$A$2:$G$45,7,FALSE),"-",E2322,"-",F2322,),CONCATENATE("AGr",VLOOKUP(D2322,Listen!$A$2:$G$45,7,FALSE),"-",E2322,"-",F2322)),"keine vollständige ID")</f>
        <v>keine vollständige ID</v>
      </c>
      <c r="C2322" s="359">
        <f>'[2]III_SAV-Details_NB'!B2328</f>
        <v>0</v>
      </c>
      <c r="D2322" s="359">
        <f>'[2]III_SAV-Details_NB'!C2328</f>
        <v>0</v>
      </c>
      <c r="E2322" s="359">
        <f>'[2]III_SAV-Details_NB'!D2328</f>
        <v>0</v>
      </c>
      <c r="F2322" s="490"/>
      <c r="G2322" s="281">
        <f>'[2]III_SAV-Details_NB'!X2328</f>
        <v>0</v>
      </c>
      <c r="H2322" s="281">
        <f t="shared" si="626"/>
        <v>0</v>
      </c>
      <c r="I2322" s="281">
        <f>IF(con_EOGJahr=2025,'[2]III_SAV-Details_NB'!AA2328,IF(con_EOGJahr=2026,'[2]III_SAV-Details_NB'!AB2328,'[2]III_SAV-Details_NB'!AC2328))</f>
        <v>0</v>
      </c>
      <c r="J2322" s="282"/>
      <c r="K2322" s="282"/>
      <c r="L2322" s="282"/>
      <c r="M2322" s="282"/>
      <c r="N2322" s="282"/>
      <c r="O2322" s="282"/>
      <c r="P2322" s="52">
        <f t="shared" si="627"/>
        <v>0</v>
      </c>
      <c r="Q2322" s="60"/>
      <c r="R2322" s="53">
        <f t="shared" ref="R2322:R2385" si="633">P2322+Q2322</f>
        <v>0</v>
      </c>
      <c r="S2322" s="59"/>
      <c r="T2322" s="61"/>
      <c r="U2322" s="342" t="str">
        <f t="shared" si="622"/>
        <v>k.A.</v>
      </c>
      <c r="V2322" s="343" t="str">
        <f t="shared" ref="V2322:V2385" si="634">IFERROR(IF(OR($D2322="",$E2322=0,con_Ende=0,$U2322=0),"k.A.",MAX($E2322-con_EOGJahr+$U2322,0)),"k.A.")</f>
        <v>k.A.</v>
      </c>
      <c r="W2322" s="343" t="str">
        <f>IFERROR(IF(OR($D2322="",$E2322=0,con_Ende=0),"k.A.",IF(VLOOKUP($D2322,rng_ND,5,0)="Nein",VLOOKUP($D2322,rng_ND,2,FALSE),MIN(VLOOKUP($D2322,rng_ND,2,FALSE),A_Stammdaten!$B$19-D_SAV!$E2322+1))),"k.A.")</f>
        <v>k.A.</v>
      </c>
      <c r="X2322" s="343" t="str">
        <f t="shared" ref="X2322:X2385" si="635">IFERROR(IF(OR($D2322="",$E2322=0,con_Ende=0),"k.A.",VLOOKUP($D2322,rng_ND,3,FALSE)),"k.A.")</f>
        <v>k.A.</v>
      </c>
      <c r="Y2322" s="62"/>
      <c r="Z2322" s="48">
        <f t="shared" ref="Z2322:Z2385" si="636">IF(AND($E2322&lt;2006,$E2322&lt;&gt;0),IFERROR(VLOOKUP($E2322,rng_Index,VLOOKUP($D2322,rng_ND,4,FALSE)+1,FALSE),1),)</f>
        <v>0</v>
      </c>
      <c r="AA2322" s="457"/>
      <c r="AB2322" s="55">
        <f t="shared" si="628"/>
        <v>0</v>
      </c>
      <c r="AC2322" s="55">
        <f>IF(A_Stammdaten!$B$25="ja",D_SAV!AA2322,D_SAV!AB2322)</f>
        <v>0</v>
      </c>
      <c r="AD2322" s="478">
        <f>IF(AC2322=0,0,IF(U2322-(con_EOGJahr-D_SAV!E2322)&lt;=0,AC2322,AC2322/V2322))</f>
        <v>0</v>
      </c>
      <c r="AE2322" s="478">
        <f>IFERROR(IF(AND(VLOOKUP(D2322,rng_ND,5,FALSE)="Ja",D_SAV!T2322="degressiv"),D_SAV!AC2322*Y2322/100,0),0)</f>
        <v>0</v>
      </c>
      <c r="AF2322" s="55">
        <f>IFERROR(IF(VLOOKUP(D2322,rng_ND,5,FALSE)="Ja",MAX(D_SAV!AD2322:AE2322),D_SAV!AD2322),0)</f>
        <v>0</v>
      </c>
      <c r="AG2322" s="55">
        <f t="shared" si="629"/>
        <v>0</v>
      </c>
      <c r="AH2322" s="55">
        <f t="shared" si="630"/>
        <v>0</v>
      </c>
      <c r="AI2322" s="55">
        <f t="shared" si="631"/>
        <v>0</v>
      </c>
      <c r="AJ2322" s="55">
        <f t="shared" si="632"/>
        <v>0</v>
      </c>
      <c r="AK2322" s="55">
        <f t="shared" si="623"/>
        <v>0</v>
      </c>
      <c r="AL2322" s="55">
        <f t="shared" si="624"/>
        <v>0</v>
      </c>
      <c r="AM2322" s="55">
        <f t="shared" si="625"/>
        <v>0</v>
      </c>
    </row>
    <row r="2323" spans="1:39" x14ac:dyDescent="0.25">
      <c r="A2323" s="47">
        <v>2319</v>
      </c>
      <c r="B2323" s="358" t="str">
        <f>IF(AND(E2323&lt;&gt;0,D2323&lt;&gt;0,F2323&lt;&gt;0),IF(C2323&lt;&gt;0,CONCATENATE(C2323,"-AGr",VLOOKUP(D2323,Listen!$A$2:$G$45,7,FALSE),"-",E2323,"-",F2323,),CONCATENATE("AGr",VLOOKUP(D2323,Listen!$A$2:$G$45,7,FALSE),"-",E2323,"-",F2323)),"keine vollständige ID")</f>
        <v>keine vollständige ID</v>
      </c>
      <c r="C2323" s="359">
        <f>'[2]III_SAV-Details_NB'!B2329</f>
        <v>0</v>
      </c>
      <c r="D2323" s="359">
        <f>'[2]III_SAV-Details_NB'!C2329</f>
        <v>0</v>
      </c>
      <c r="E2323" s="359">
        <f>'[2]III_SAV-Details_NB'!D2329</f>
        <v>0</v>
      </c>
      <c r="F2323" s="490"/>
      <c r="G2323" s="281">
        <f>'[2]III_SAV-Details_NB'!X2329</f>
        <v>0</v>
      </c>
      <c r="H2323" s="281">
        <f t="shared" si="626"/>
        <v>0</v>
      </c>
      <c r="I2323" s="281">
        <f>IF(con_EOGJahr=2025,'[2]III_SAV-Details_NB'!AA2329,IF(con_EOGJahr=2026,'[2]III_SAV-Details_NB'!AB2329,'[2]III_SAV-Details_NB'!AC2329))</f>
        <v>0</v>
      </c>
      <c r="J2323" s="282"/>
      <c r="K2323" s="282"/>
      <c r="L2323" s="282"/>
      <c r="M2323" s="282"/>
      <c r="N2323" s="282"/>
      <c r="O2323" s="282"/>
      <c r="P2323" s="52">
        <f t="shared" si="627"/>
        <v>0</v>
      </c>
      <c r="Q2323" s="60"/>
      <c r="R2323" s="53">
        <f t="shared" si="633"/>
        <v>0</v>
      </c>
      <c r="S2323" s="59"/>
      <c r="T2323" s="61"/>
      <c r="U2323" s="342" t="str">
        <f t="shared" ref="U2323:U2386" si="637">+W2323</f>
        <v>k.A.</v>
      </c>
      <c r="V2323" s="343" t="str">
        <f t="shared" si="634"/>
        <v>k.A.</v>
      </c>
      <c r="W2323" s="343" t="str">
        <f>IFERROR(IF(OR($D2323="",$E2323=0,con_Ende=0),"k.A.",IF(VLOOKUP($D2323,rng_ND,5,0)="Nein",VLOOKUP($D2323,rng_ND,2,FALSE),MIN(VLOOKUP($D2323,rng_ND,2,FALSE),A_Stammdaten!$B$19-D_SAV!$E2323+1))),"k.A.")</f>
        <v>k.A.</v>
      </c>
      <c r="X2323" s="343" t="str">
        <f t="shared" si="635"/>
        <v>k.A.</v>
      </c>
      <c r="Y2323" s="62"/>
      <c r="Z2323" s="48">
        <f t="shared" si="636"/>
        <v>0</v>
      </c>
      <c r="AA2323" s="457"/>
      <c r="AB2323" s="55">
        <f t="shared" si="628"/>
        <v>0</v>
      </c>
      <c r="AC2323" s="55">
        <f>IF(A_Stammdaten!$B$25="ja",D_SAV!AA2323,D_SAV!AB2323)</f>
        <v>0</v>
      </c>
      <c r="AD2323" s="478">
        <f>IF(AC2323=0,0,IF(U2323-(con_EOGJahr-D_SAV!E2323)&lt;=0,AC2323,AC2323/V2323))</f>
        <v>0</v>
      </c>
      <c r="AE2323" s="478">
        <f>IFERROR(IF(AND(VLOOKUP(D2323,rng_ND,5,FALSE)="Ja",D_SAV!T2323="degressiv"),D_SAV!AC2323*Y2323/100,0),0)</f>
        <v>0</v>
      </c>
      <c r="AF2323" s="55">
        <f>IFERROR(IF(VLOOKUP(D2323,rng_ND,5,FALSE)="Ja",MAX(D_SAV!AD2323:AE2323),D_SAV!AD2323),0)</f>
        <v>0</v>
      </c>
      <c r="AG2323" s="55">
        <f t="shared" si="629"/>
        <v>0</v>
      </c>
      <c r="AH2323" s="55">
        <f t="shared" si="630"/>
        <v>0</v>
      </c>
      <c r="AI2323" s="55">
        <f t="shared" si="631"/>
        <v>0</v>
      </c>
      <c r="AJ2323" s="55">
        <f t="shared" si="632"/>
        <v>0</v>
      </c>
      <c r="AK2323" s="55">
        <f t="shared" si="623"/>
        <v>0</v>
      </c>
      <c r="AL2323" s="55">
        <f t="shared" si="624"/>
        <v>0</v>
      </c>
      <c r="AM2323" s="55">
        <f t="shared" si="625"/>
        <v>0</v>
      </c>
    </row>
    <row r="2324" spans="1:39" x14ac:dyDescent="0.25">
      <c r="A2324" s="47">
        <v>2320</v>
      </c>
      <c r="B2324" s="358" t="str">
        <f>IF(AND(E2324&lt;&gt;0,D2324&lt;&gt;0,F2324&lt;&gt;0),IF(C2324&lt;&gt;0,CONCATENATE(C2324,"-AGr",VLOOKUP(D2324,Listen!$A$2:$G$45,7,FALSE),"-",E2324,"-",F2324,),CONCATENATE("AGr",VLOOKUP(D2324,Listen!$A$2:$G$45,7,FALSE),"-",E2324,"-",F2324)),"keine vollständige ID")</f>
        <v>keine vollständige ID</v>
      </c>
      <c r="C2324" s="359">
        <f>'[2]III_SAV-Details_NB'!B2330</f>
        <v>0</v>
      </c>
      <c r="D2324" s="359">
        <f>'[2]III_SAV-Details_NB'!C2330</f>
        <v>0</v>
      </c>
      <c r="E2324" s="359">
        <f>'[2]III_SAV-Details_NB'!D2330</f>
        <v>0</v>
      </c>
      <c r="F2324" s="490"/>
      <c r="G2324" s="281">
        <f>'[2]III_SAV-Details_NB'!X2330</f>
        <v>0</v>
      </c>
      <c r="H2324" s="281">
        <f t="shared" si="626"/>
        <v>0</v>
      </c>
      <c r="I2324" s="281">
        <f>IF(con_EOGJahr=2025,'[2]III_SAV-Details_NB'!AA2330,IF(con_EOGJahr=2026,'[2]III_SAV-Details_NB'!AB2330,'[2]III_SAV-Details_NB'!AC2330))</f>
        <v>0</v>
      </c>
      <c r="J2324" s="282"/>
      <c r="K2324" s="282"/>
      <c r="L2324" s="282"/>
      <c r="M2324" s="282"/>
      <c r="N2324" s="282"/>
      <c r="O2324" s="282"/>
      <c r="P2324" s="52">
        <f t="shared" si="627"/>
        <v>0</v>
      </c>
      <c r="Q2324" s="60"/>
      <c r="R2324" s="53">
        <f t="shared" si="633"/>
        <v>0</v>
      </c>
      <c r="S2324" s="59"/>
      <c r="T2324" s="61"/>
      <c r="U2324" s="342" t="str">
        <f t="shared" si="637"/>
        <v>k.A.</v>
      </c>
      <c r="V2324" s="343" t="str">
        <f t="shared" si="634"/>
        <v>k.A.</v>
      </c>
      <c r="W2324" s="343" t="str">
        <f>IFERROR(IF(OR($D2324="",$E2324=0,con_Ende=0),"k.A.",IF(VLOOKUP($D2324,rng_ND,5,0)="Nein",VLOOKUP($D2324,rng_ND,2,FALSE),MIN(VLOOKUP($D2324,rng_ND,2,FALSE),A_Stammdaten!$B$19-D_SAV!$E2324+1))),"k.A.")</f>
        <v>k.A.</v>
      </c>
      <c r="X2324" s="343" t="str">
        <f t="shared" si="635"/>
        <v>k.A.</v>
      </c>
      <c r="Y2324" s="62"/>
      <c r="Z2324" s="48">
        <f t="shared" si="636"/>
        <v>0</v>
      </c>
      <c r="AA2324" s="457"/>
      <c r="AB2324" s="55">
        <f t="shared" si="628"/>
        <v>0</v>
      </c>
      <c r="AC2324" s="55">
        <f>IF(A_Stammdaten!$B$25="ja",D_SAV!AA2324,D_SAV!AB2324)</f>
        <v>0</v>
      </c>
      <c r="AD2324" s="478">
        <f>IF(AC2324=0,0,IF(U2324-(con_EOGJahr-D_SAV!E2324)&lt;=0,AC2324,AC2324/V2324))</f>
        <v>0</v>
      </c>
      <c r="AE2324" s="478">
        <f>IFERROR(IF(AND(VLOOKUP(D2324,rng_ND,5,FALSE)="Ja",D_SAV!T2324="degressiv"),D_SAV!AC2324*Y2324/100,0),0)</f>
        <v>0</v>
      </c>
      <c r="AF2324" s="55">
        <f>IFERROR(IF(VLOOKUP(D2324,rng_ND,5,FALSE)="Ja",MAX(D_SAV!AD2324:AE2324),D_SAV!AD2324),0)</f>
        <v>0</v>
      </c>
      <c r="AG2324" s="55">
        <f t="shared" si="629"/>
        <v>0</v>
      </c>
      <c r="AH2324" s="55">
        <f t="shared" si="630"/>
        <v>0</v>
      </c>
      <c r="AI2324" s="55">
        <f t="shared" si="631"/>
        <v>0</v>
      </c>
      <c r="AJ2324" s="55">
        <f t="shared" si="632"/>
        <v>0</v>
      </c>
      <c r="AK2324" s="55">
        <f t="shared" si="623"/>
        <v>0</v>
      </c>
      <c r="AL2324" s="55">
        <f t="shared" si="624"/>
        <v>0</v>
      </c>
      <c r="AM2324" s="55">
        <f t="shared" si="625"/>
        <v>0</v>
      </c>
    </row>
    <row r="2325" spans="1:39" x14ac:dyDescent="0.25">
      <c r="A2325" s="47">
        <v>2321</v>
      </c>
      <c r="B2325" s="358" t="str">
        <f>IF(AND(E2325&lt;&gt;0,D2325&lt;&gt;0,F2325&lt;&gt;0),IF(C2325&lt;&gt;0,CONCATENATE(C2325,"-AGr",VLOOKUP(D2325,Listen!$A$2:$G$45,7,FALSE),"-",E2325,"-",F2325,),CONCATENATE("AGr",VLOOKUP(D2325,Listen!$A$2:$G$45,7,FALSE),"-",E2325,"-",F2325)),"keine vollständige ID")</f>
        <v>keine vollständige ID</v>
      </c>
      <c r="C2325" s="359">
        <f>'[2]III_SAV-Details_NB'!B2331</f>
        <v>0</v>
      </c>
      <c r="D2325" s="359">
        <f>'[2]III_SAV-Details_NB'!C2331</f>
        <v>0</v>
      </c>
      <c r="E2325" s="359">
        <f>'[2]III_SAV-Details_NB'!D2331</f>
        <v>0</v>
      </c>
      <c r="F2325" s="490"/>
      <c r="G2325" s="281">
        <f>'[2]III_SAV-Details_NB'!X2331</f>
        <v>0</v>
      </c>
      <c r="H2325" s="281">
        <f t="shared" si="626"/>
        <v>0</v>
      </c>
      <c r="I2325" s="281">
        <f>IF(con_EOGJahr=2025,'[2]III_SAV-Details_NB'!AA2331,IF(con_EOGJahr=2026,'[2]III_SAV-Details_NB'!AB2331,'[2]III_SAV-Details_NB'!AC2331))</f>
        <v>0</v>
      </c>
      <c r="J2325" s="282"/>
      <c r="K2325" s="282"/>
      <c r="L2325" s="282"/>
      <c r="M2325" s="282"/>
      <c r="N2325" s="282"/>
      <c r="O2325" s="282"/>
      <c r="P2325" s="52">
        <f t="shared" si="627"/>
        <v>0</v>
      </c>
      <c r="Q2325" s="60"/>
      <c r="R2325" s="53">
        <f t="shared" si="633"/>
        <v>0</v>
      </c>
      <c r="S2325" s="59"/>
      <c r="T2325" s="61"/>
      <c r="U2325" s="342" t="str">
        <f t="shared" si="637"/>
        <v>k.A.</v>
      </c>
      <c r="V2325" s="343" t="str">
        <f t="shared" si="634"/>
        <v>k.A.</v>
      </c>
      <c r="W2325" s="343" t="str">
        <f>IFERROR(IF(OR($D2325="",$E2325=0,con_Ende=0),"k.A.",IF(VLOOKUP($D2325,rng_ND,5,0)="Nein",VLOOKUP($D2325,rng_ND,2,FALSE),MIN(VLOOKUP($D2325,rng_ND,2,FALSE),A_Stammdaten!$B$19-D_SAV!$E2325+1))),"k.A.")</f>
        <v>k.A.</v>
      </c>
      <c r="X2325" s="343" t="str">
        <f t="shared" si="635"/>
        <v>k.A.</v>
      </c>
      <c r="Y2325" s="62"/>
      <c r="Z2325" s="48">
        <f t="shared" si="636"/>
        <v>0</v>
      </c>
      <c r="AA2325" s="457"/>
      <c r="AB2325" s="55">
        <f t="shared" si="628"/>
        <v>0</v>
      </c>
      <c r="AC2325" s="55">
        <f>IF(A_Stammdaten!$B$25="ja",D_SAV!AA2325,D_SAV!AB2325)</f>
        <v>0</v>
      </c>
      <c r="AD2325" s="478">
        <f>IF(AC2325=0,0,IF(U2325-(con_EOGJahr-D_SAV!E2325)&lt;=0,AC2325,AC2325/V2325))</f>
        <v>0</v>
      </c>
      <c r="AE2325" s="478">
        <f>IFERROR(IF(AND(VLOOKUP(D2325,rng_ND,5,FALSE)="Ja",D_SAV!T2325="degressiv"),D_SAV!AC2325*Y2325/100,0),0)</f>
        <v>0</v>
      </c>
      <c r="AF2325" s="55">
        <f>IFERROR(IF(VLOOKUP(D2325,rng_ND,5,FALSE)="Ja",MAX(D_SAV!AD2325:AE2325),D_SAV!AD2325),0)</f>
        <v>0</v>
      </c>
      <c r="AG2325" s="55">
        <f t="shared" si="629"/>
        <v>0</v>
      </c>
      <c r="AH2325" s="55">
        <f t="shared" si="630"/>
        <v>0</v>
      </c>
      <c r="AI2325" s="55">
        <f t="shared" si="631"/>
        <v>0</v>
      </c>
      <c r="AJ2325" s="55">
        <f t="shared" si="632"/>
        <v>0</v>
      </c>
      <c r="AK2325" s="55">
        <f t="shared" si="623"/>
        <v>0</v>
      </c>
      <c r="AL2325" s="55">
        <f t="shared" si="624"/>
        <v>0</v>
      </c>
      <c r="AM2325" s="55">
        <f t="shared" si="625"/>
        <v>0</v>
      </c>
    </row>
    <row r="2326" spans="1:39" x14ac:dyDescent="0.25">
      <c r="A2326" s="47">
        <v>2322</v>
      </c>
      <c r="B2326" s="358" t="str">
        <f>IF(AND(E2326&lt;&gt;0,D2326&lt;&gt;0,F2326&lt;&gt;0),IF(C2326&lt;&gt;0,CONCATENATE(C2326,"-AGr",VLOOKUP(D2326,Listen!$A$2:$G$45,7,FALSE),"-",E2326,"-",F2326,),CONCATENATE("AGr",VLOOKUP(D2326,Listen!$A$2:$G$45,7,FALSE),"-",E2326,"-",F2326)),"keine vollständige ID")</f>
        <v>keine vollständige ID</v>
      </c>
      <c r="C2326" s="359">
        <f>'[2]III_SAV-Details_NB'!B2332</f>
        <v>0</v>
      </c>
      <c r="D2326" s="359">
        <f>'[2]III_SAV-Details_NB'!C2332</f>
        <v>0</v>
      </c>
      <c r="E2326" s="359">
        <f>'[2]III_SAV-Details_NB'!D2332</f>
        <v>0</v>
      </c>
      <c r="F2326" s="490"/>
      <c r="G2326" s="281">
        <f>'[2]III_SAV-Details_NB'!X2332</f>
        <v>0</v>
      </c>
      <c r="H2326" s="281">
        <f t="shared" si="626"/>
        <v>0</v>
      </c>
      <c r="I2326" s="281">
        <f>IF(con_EOGJahr=2025,'[2]III_SAV-Details_NB'!AA2332,IF(con_EOGJahr=2026,'[2]III_SAV-Details_NB'!AB2332,'[2]III_SAV-Details_NB'!AC2332))</f>
        <v>0</v>
      </c>
      <c r="J2326" s="282"/>
      <c r="K2326" s="282"/>
      <c r="L2326" s="282"/>
      <c r="M2326" s="282"/>
      <c r="N2326" s="282"/>
      <c r="O2326" s="282"/>
      <c r="P2326" s="52">
        <f t="shared" si="627"/>
        <v>0</v>
      </c>
      <c r="Q2326" s="60"/>
      <c r="R2326" s="53">
        <f t="shared" si="633"/>
        <v>0</v>
      </c>
      <c r="S2326" s="59"/>
      <c r="T2326" s="61"/>
      <c r="U2326" s="342" t="str">
        <f t="shared" si="637"/>
        <v>k.A.</v>
      </c>
      <c r="V2326" s="343" t="str">
        <f t="shared" si="634"/>
        <v>k.A.</v>
      </c>
      <c r="W2326" s="343" t="str">
        <f>IFERROR(IF(OR($D2326="",$E2326=0,con_Ende=0),"k.A.",IF(VLOOKUP($D2326,rng_ND,5,0)="Nein",VLOOKUP($D2326,rng_ND,2,FALSE),MIN(VLOOKUP($D2326,rng_ND,2,FALSE),A_Stammdaten!$B$19-D_SAV!$E2326+1))),"k.A.")</f>
        <v>k.A.</v>
      </c>
      <c r="X2326" s="343" t="str">
        <f t="shared" si="635"/>
        <v>k.A.</v>
      </c>
      <c r="Y2326" s="62"/>
      <c r="Z2326" s="48">
        <f t="shared" si="636"/>
        <v>0</v>
      </c>
      <c r="AA2326" s="457"/>
      <c r="AB2326" s="55">
        <f t="shared" si="628"/>
        <v>0</v>
      </c>
      <c r="AC2326" s="55">
        <f>IF(A_Stammdaten!$B$25="ja",D_SAV!AA2326,D_SAV!AB2326)</f>
        <v>0</v>
      </c>
      <c r="AD2326" s="478">
        <f>IF(AC2326=0,0,IF(U2326-(con_EOGJahr-D_SAV!E2326)&lt;=0,AC2326,AC2326/V2326))</f>
        <v>0</v>
      </c>
      <c r="AE2326" s="478">
        <f>IFERROR(IF(AND(VLOOKUP(D2326,rng_ND,5,FALSE)="Ja",D_SAV!T2326="degressiv"),D_SAV!AC2326*Y2326/100,0),0)</f>
        <v>0</v>
      </c>
      <c r="AF2326" s="55">
        <f>IFERROR(IF(VLOOKUP(D2326,rng_ND,5,FALSE)="Ja",MAX(D_SAV!AD2326:AE2326),D_SAV!AD2326),0)</f>
        <v>0</v>
      </c>
      <c r="AG2326" s="55">
        <f t="shared" si="629"/>
        <v>0</v>
      </c>
      <c r="AH2326" s="55">
        <f t="shared" si="630"/>
        <v>0</v>
      </c>
      <c r="AI2326" s="55">
        <f t="shared" si="631"/>
        <v>0</v>
      </c>
      <c r="AJ2326" s="55">
        <f t="shared" si="632"/>
        <v>0</v>
      </c>
      <c r="AK2326" s="55">
        <f t="shared" si="623"/>
        <v>0</v>
      </c>
      <c r="AL2326" s="55">
        <f t="shared" si="624"/>
        <v>0</v>
      </c>
      <c r="AM2326" s="55">
        <f t="shared" si="625"/>
        <v>0</v>
      </c>
    </row>
    <row r="2327" spans="1:39" x14ac:dyDescent="0.25">
      <c r="A2327" s="47">
        <v>2323</v>
      </c>
      <c r="B2327" s="358" t="str">
        <f>IF(AND(E2327&lt;&gt;0,D2327&lt;&gt;0,F2327&lt;&gt;0),IF(C2327&lt;&gt;0,CONCATENATE(C2327,"-AGr",VLOOKUP(D2327,Listen!$A$2:$G$45,7,FALSE),"-",E2327,"-",F2327,),CONCATENATE("AGr",VLOOKUP(D2327,Listen!$A$2:$G$45,7,FALSE),"-",E2327,"-",F2327)),"keine vollständige ID")</f>
        <v>keine vollständige ID</v>
      </c>
      <c r="C2327" s="359">
        <f>'[2]III_SAV-Details_NB'!B2333</f>
        <v>0</v>
      </c>
      <c r="D2327" s="359">
        <f>'[2]III_SAV-Details_NB'!C2333</f>
        <v>0</v>
      </c>
      <c r="E2327" s="359">
        <f>'[2]III_SAV-Details_NB'!D2333</f>
        <v>0</v>
      </c>
      <c r="F2327" s="490"/>
      <c r="G2327" s="281">
        <f>'[2]III_SAV-Details_NB'!X2333</f>
        <v>0</v>
      </c>
      <c r="H2327" s="281">
        <f t="shared" si="626"/>
        <v>0</v>
      </c>
      <c r="I2327" s="281">
        <f>IF(con_EOGJahr=2025,'[2]III_SAV-Details_NB'!AA2333,IF(con_EOGJahr=2026,'[2]III_SAV-Details_NB'!AB2333,'[2]III_SAV-Details_NB'!AC2333))</f>
        <v>0</v>
      </c>
      <c r="J2327" s="282"/>
      <c r="K2327" s="282"/>
      <c r="L2327" s="282"/>
      <c r="M2327" s="282"/>
      <c r="N2327" s="282"/>
      <c r="O2327" s="282"/>
      <c r="P2327" s="52">
        <f t="shared" si="627"/>
        <v>0</v>
      </c>
      <c r="Q2327" s="60"/>
      <c r="R2327" s="53">
        <f t="shared" si="633"/>
        <v>0</v>
      </c>
      <c r="S2327" s="59"/>
      <c r="T2327" s="61"/>
      <c r="U2327" s="342" t="str">
        <f t="shared" si="637"/>
        <v>k.A.</v>
      </c>
      <c r="V2327" s="343" t="str">
        <f t="shared" si="634"/>
        <v>k.A.</v>
      </c>
      <c r="W2327" s="343" t="str">
        <f>IFERROR(IF(OR($D2327="",$E2327=0,con_Ende=0),"k.A.",IF(VLOOKUP($D2327,rng_ND,5,0)="Nein",VLOOKUP($D2327,rng_ND,2,FALSE),MIN(VLOOKUP($D2327,rng_ND,2,FALSE),A_Stammdaten!$B$19-D_SAV!$E2327+1))),"k.A.")</f>
        <v>k.A.</v>
      </c>
      <c r="X2327" s="343" t="str">
        <f t="shared" si="635"/>
        <v>k.A.</v>
      </c>
      <c r="Y2327" s="62"/>
      <c r="Z2327" s="48">
        <f t="shared" si="636"/>
        <v>0</v>
      </c>
      <c r="AA2327" s="457"/>
      <c r="AB2327" s="55">
        <f t="shared" si="628"/>
        <v>0</v>
      </c>
      <c r="AC2327" s="55">
        <f>IF(A_Stammdaten!$B$25="ja",D_SAV!AA2327,D_SAV!AB2327)</f>
        <v>0</v>
      </c>
      <c r="AD2327" s="478">
        <f>IF(AC2327=0,0,IF(U2327-(con_EOGJahr-D_SAV!E2327)&lt;=0,AC2327,AC2327/V2327))</f>
        <v>0</v>
      </c>
      <c r="AE2327" s="478">
        <f>IFERROR(IF(AND(VLOOKUP(D2327,rng_ND,5,FALSE)="Ja",D_SAV!T2327="degressiv"),D_SAV!AC2327*Y2327/100,0),0)</f>
        <v>0</v>
      </c>
      <c r="AF2327" s="55">
        <f>IFERROR(IF(VLOOKUP(D2327,rng_ND,5,FALSE)="Ja",MAX(D_SAV!AD2327:AE2327),D_SAV!AD2327),0)</f>
        <v>0</v>
      </c>
      <c r="AG2327" s="55">
        <f t="shared" si="629"/>
        <v>0</v>
      </c>
      <c r="AH2327" s="55">
        <f t="shared" si="630"/>
        <v>0</v>
      </c>
      <c r="AI2327" s="55">
        <f t="shared" si="631"/>
        <v>0</v>
      </c>
      <c r="AJ2327" s="55">
        <f t="shared" si="632"/>
        <v>0</v>
      </c>
      <c r="AK2327" s="55">
        <f t="shared" si="623"/>
        <v>0</v>
      </c>
      <c r="AL2327" s="55">
        <f t="shared" si="624"/>
        <v>0</v>
      </c>
      <c r="AM2327" s="55">
        <f t="shared" si="625"/>
        <v>0</v>
      </c>
    </row>
    <row r="2328" spans="1:39" x14ac:dyDescent="0.25">
      <c r="A2328" s="47">
        <v>2324</v>
      </c>
      <c r="B2328" s="358" t="str">
        <f>IF(AND(E2328&lt;&gt;0,D2328&lt;&gt;0,F2328&lt;&gt;0),IF(C2328&lt;&gt;0,CONCATENATE(C2328,"-AGr",VLOOKUP(D2328,Listen!$A$2:$G$45,7,FALSE),"-",E2328,"-",F2328,),CONCATENATE("AGr",VLOOKUP(D2328,Listen!$A$2:$G$45,7,FALSE),"-",E2328,"-",F2328)),"keine vollständige ID")</f>
        <v>keine vollständige ID</v>
      </c>
      <c r="C2328" s="359">
        <f>'[2]III_SAV-Details_NB'!B2334</f>
        <v>0</v>
      </c>
      <c r="D2328" s="359">
        <f>'[2]III_SAV-Details_NB'!C2334</f>
        <v>0</v>
      </c>
      <c r="E2328" s="359">
        <f>'[2]III_SAV-Details_NB'!D2334</f>
        <v>0</v>
      </c>
      <c r="F2328" s="490"/>
      <c r="G2328" s="281">
        <f>'[2]III_SAV-Details_NB'!X2334</f>
        <v>0</v>
      </c>
      <c r="H2328" s="281">
        <f t="shared" si="626"/>
        <v>0</v>
      </c>
      <c r="I2328" s="281">
        <f>IF(con_EOGJahr=2025,'[2]III_SAV-Details_NB'!AA2334,IF(con_EOGJahr=2026,'[2]III_SAV-Details_NB'!AB2334,'[2]III_SAV-Details_NB'!AC2334))</f>
        <v>0</v>
      </c>
      <c r="J2328" s="282"/>
      <c r="K2328" s="282"/>
      <c r="L2328" s="282"/>
      <c r="M2328" s="282"/>
      <c r="N2328" s="282"/>
      <c r="O2328" s="282"/>
      <c r="P2328" s="52">
        <f t="shared" si="627"/>
        <v>0</v>
      </c>
      <c r="Q2328" s="60"/>
      <c r="R2328" s="53">
        <f t="shared" si="633"/>
        <v>0</v>
      </c>
      <c r="S2328" s="59"/>
      <c r="T2328" s="61"/>
      <c r="U2328" s="342" t="str">
        <f t="shared" si="637"/>
        <v>k.A.</v>
      </c>
      <c r="V2328" s="343" t="str">
        <f t="shared" si="634"/>
        <v>k.A.</v>
      </c>
      <c r="W2328" s="343" t="str">
        <f>IFERROR(IF(OR($D2328="",$E2328=0,con_Ende=0),"k.A.",IF(VLOOKUP($D2328,rng_ND,5,0)="Nein",VLOOKUP($D2328,rng_ND,2,FALSE),MIN(VLOOKUP($D2328,rng_ND,2,FALSE),A_Stammdaten!$B$19-D_SAV!$E2328+1))),"k.A.")</f>
        <v>k.A.</v>
      </c>
      <c r="X2328" s="343" t="str">
        <f t="shared" si="635"/>
        <v>k.A.</v>
      </c>
      <c r="Y2328" s="62"/>
      <c r="Z2328" s="48">
        <f t="shared" si="636"/>
        <v>0</v>
      </c>
      <c r="AA2328" s="457"/>
      <c r="AB2328" s="55">
        <f t="shared" si="628"/>
        <v>0</v>
      </c>
      <c r="AC2328" s="55">
        <f>IF(A_Stammdaten!$B$25="ja",D_SAV!AA2328,D_SAV!AB2328)</f>
        <v>0</v>
      </c>
      <c r="AD2328" s="478">
        <f>IF(AC2328=0,0,IF(U2328-(con_EOGJahr-D_SAV!E2328)&lt;=0,AC2328,AC2328/V2328))</f>
        <v>0</v>
      </c>
      <c r="AE2328" s="478">
        <f>IFERROR(IF(AND(VLOOKUP(D2328,rng_ND,5,FALSE)="Ja",D_SAV!T2328="degressiv"),D_SAV!AC2328*Y2328/100,0),0)</f>
        <v>0</v>
      </c>
      <c r="AF2328" s="55">
        <f>IFERROR(IF(VLOOKUP(D2328,rng_ND,5,FALSE)="Ja",MAX(D_SAV!AD2328:AE2328),D_SAV!AD2328),0)</f>
        <v>0</v>
      </c>
      <c r="AG2328" s="55">
        <f t="shared" si="629"/>
        <v>0</v>
      </c>
      <c r="AH2328" s="55">
        <f t="shared" si="630"/>
        <v>0</v>
      </c>
      <c r="AI2328" s="55">
        <f t="shared" si="631"/>
        <v>0</v>
      </c>
      <c r="AJ2328" s="55">
        <f t="shared" si="632"/>
        <v>0</v>
      </c>
      <c r="AK2328" s="55">
        <f t="shared" si="623"/>
        <v>0</v>
      </c>
      <c r="AL2328" s="55">
        <f t="shared" si="624"/>
        <v>0</v>
      </c>
      <c r="AM2328" s="55">
        <f t="shared" si="625"/>
        <v>0</v>
      </c>
    </row>
    <row r="2329" spans="1:39" x14ac:dyDescent="0.25">
      <c r="A2329" s="47">
        <v>2325</v>
      </c>
      <c r="B2329" s="358" t="str">
        <f>IF(AND(E2329&lt;&gt;0,D2329&lt;&gt;0,F2329&lt;&gt;0),IF(C2329&lt;&gt;0,CONCATENATE(C2329,"-AGr",VLOOKUP(D2329,Listen!$A$2:$G$45,7,FALSE),"-",E2329,"-",F2329,),CONCATENATE("AGr",VLOOKUP(D2329,Listen!$A$2:$G$45,7,FALSE),"-",E2329,"-",F2329)),"keine vollständige ID")</f>
        <v>keine vollständige ID</v>
      </c>
      <c r="C2329" s="359">
        <f>'[2]III_SAV-Details_NB'!B2335</f>
        <v>0</v>
      </c>
      <c r="D2329" s="359">
        <f>'[2]III_SAV-Details_NB'!C2335</f>
        <v>0</v>
      </c>
      <c r="E2329" s="359">
        <f>'[2]III_SAV-Details_NB'!D2335</f>
        <v>0</v>
      </c>
      <c r="F2329" s="490"/>
      <c r="G2329" s="281">
        <f>'[2]III_SAV-Details_NB'!X2335</f>
        <v>0</v>
      </c>
      <c r="H2329" s="281">
        <f t="shared" si="626"/>
        <v>0</v>
      </c>
      <c r="I2329" s="281">
        <f>IF(con_EOGJahr=2025,'[2]III_SAV-Details_NB'!AA2335,IF(con_EOGJahr=2026,'[2]III_SAV-Details_NB'!AB2335,'[2]III_SAV-Details_NB'!AC2335))</f>
        <v>0</v>
      </c>
      <c r="J2329" s="282"/>
      <c r="K2329" s="282"/>
      <c r="L2329" s="282"/>
      <c r="M2329" s="282"/>
      <c r="N2329" s="282"/>
      <c r="O2329" s="282"/>
      <c r="P2329" s="52">
        <f t="shared" si="627"/>
        <v>0</v>
      </c>
      <c r="Q2329" s="60"/>
      <c r="R2329" s="53">
        <f t="shared" si="633"/>
        <v>0</v>
      </c>
      <c r="S2329" s="59"/>
      <c r="T2329" s="61"/>
      <c r="U2329" s="342" t="str">
        <f t="shared" si="637"/>
        <v>k.A.</v>
      </c>
      <c r="V2329" s="343" t="str">
        <f t="shared" si="634"/>
        <v>k.A.</v>
      </c>
      <c r="W2329" s="343" t="str">
        <f>IFERROR(IF(OR($D2329="",$E2329=0,con_Ende=0),"k.A.",IF(VLOOKUP($D2329,rng_ND,5,0)="Nein",VLOOKUP($D2329,rng_ND,2,FALSE),MIN(VLOOKUP($D2329,rng_ND,2,FALSE),A_Stammdaten!$B$19-D_SAV!$E2329+1))),"k.A.")</f>
        <v>k.A.</v>
      </c>
      <c r="X2329" s="343" t="str">
        <f t="shared" si="635"/>
        <v>k.A.</v>
      </c>
      <c r="Y2329" s="62"/>
      <c r="Z2329" s="48">
        <f t="shared" si="636"/>
        <v>0</v>
      </c>
      <c r="AA2329" s="457"/>
      <c r="AB2329" s="55">
        <f t="shared" si="628"/>
        <v>0</v>
      </c>
      <c r="AC2329" s="55">
        <f>IF(A_Stammdaten!$B$25="ja",D_SAV!AA2329,D_SAV!AB2329)</f>
        <v>0</v>
      </c>
      <c r="AD2329" s="478">
        <f>IF(AC2329=0,0,IF(U2329-(con_EOGJahr-D_SAV!E2329)&lt;=0,AC2329,AC2329/V2329))</f>
        <v>0</v>
      </c>
      <c r="AE2329" s="478">
        <f>IFERROR(IF(AND(VLOOKUP(D2329,rng_ND,5,FALSE)="Ja",D_SAV!T2329="degressiv"),D_SAV!AC2329*Y2329/100,0),0)</f>
        <v>0</v>
      </c>
      <c r="AF2329" s="55">
        <f>IFERROR(IF(VLOOKUP(D2329,rng_ND,5,FALSE)="Ja",MAX(D_SAV!AD2329:AE2329),D_SAV!AD2329),0)</f>
        <v>0</v>
      </c>
      <c r="AG2329" s="55">
        <f t="shared" si="629"/>
        <v>0</v>
      </c>
      <c r="AH2329" s="55">
        <f t="shared" si="630"/>
        <v>0</v>
      </c>
      <c r="AI2329" s="55">
        <f t="shared" si="631"/>
        <v>0</v>
      </c>
      <c r="AJ2329" s="55">
        <f t="shared" si="632"/>
        <v>0</v>
      </c>
      <c r="AK2329" s="55">
        <f t="shared" si="623"/>
        <v>0</v>
      </c>
      <c r="AL2329" s="55">
        <f t="shared" si="624"/>
        <v>0</v>
      </c>
      <c r="AM2329" s="55">
        <f t="shared" si="625"/>
        <v>0</v>
      </c>
    </row>
    <row r="2330" spans="1:39" x14ac:dyDescent="0.25">
      <c r="A2330" s="47">
        <v>2326</v>
      </c>
      <c r="B2330" s="358" t="str">
        <f>IF(AND(E2330&lt;&gt;0,D2330&lt;&gt;0,F2330&lt;&gt;0),IF(C2330&lt;&gt;0,CONCATENATE(C2330,"-AGr",VLOOKUP(D2330,Listen!$A$2:$G$45,7,FALSE),"-",E2330,"-",F2330,),CONCATENATE("AGr",VLOOKUP(D2330,Listen!$A$2:$G$45,7,FALSE),"-",E2330,"-",F2330)),"keine vollständige ID")</f>
        <v>keine vollständige ID</v>
      </c>
      <c r="C2330" s="359">
        <f>'[2]III_SAV-Details_NB'!B2336</f>
        <v>0</v>
      </c>
      <c r="D2330" s="359">
        <f>'[2]III_SAV-Details_NB'!C2336</f>
        <v>0</v>
      </c>
      <c r="E2330" s="359">
        <f>'[2]III_SAV-Details_NB'!D2336</f>
        <v>0</v>
      </c>
      <c r="F2330" s="490"/>
      <c r="G2330" s="281">
        <f>'[2]III_SAV-Details_NB'!X2336</f>
        <v>0</v>
      </c>
      <c r="H2330" s="281">
        <f t="shared" si="626"/>
        <v>0</v>
      </c>
      <c r="I2330" s="281">
        <f>IF(con_EOGJahr=2025,'[2]III_SAV-Details_NB'!AA2336,IF(con_EOGJahr=2026,'[2]III_SAV-Details_NB'!AB2336,'[2]III_SAV-Details_NB'!AC2336))</f>
        <v>0</v>
      </c>
      <c r="J2330" s="282"/>
      <c r="K2330" s="282"/>
      <c r="L2330" s="282"/>
      <c r="M2330" s="282"/>
      <c r="N2330" s="282"/>
      <c r="O2330" s="282"/>
      <c r="P2330" s="52">
        <f t="shared" si="627"/>
        <v>0</v>
      </c>
      <c r="Q2330" s="60"/>
      <c r="R2330" s="53">
        <f t="shared" si="633"/>
        <v>0</v>
      </c>
      <c r="S2330" s="59"/>
      <c r="T2330" s="61"/>
      <c r="U2330" s="342" t="str">
        <f t="shared" si="637"/>
        <v>k.A.</v>
      </c>
      <c r="V2330" s="343" t="str">
        <f t="shared" si="634"/>
        <v>k.A.</v>
      </c>
      <c r="W2330" s="343" t="str">
        <f>IFERROR(IF(OR($D2330="",$E2330=0,con_Ende=0),"k.A.",IF(VLOOKUP($D2330,rng_ND,5,0)="Nein",VLOOKUP($D2330,rng_ND,2,FALSE),MIN(VLOOKUP($D2330,rng_ND,2,FALSE),A_Stammdaten!$B$19-D_SAV!$E2330+1))),"k.A.")</f>
        <v>k.A.</v>
      </c>
      <c r="X2330" s="343" t="str">
        <f t="shared" si="635"/>
        <v>k.A.</v>
      </c>
      <c r="Y2330" s="62"/>
      <c r="Z2330" s="48">
        <f t="shared" si="636"/>
        <v>0</v>
      </c>
      <c r="AA2330" s="457"/>
      <c r="AB2330" s="55">
        <f t="shared" si="628"/>
        <v>0</v>
      </c>
      <c r="AC2330" s="55">
        <f>IF(A_Stammdaten!$B$25="ja",D_SAV!AA2330,D_SAV!AB2330)</f>
        <v>0</v>
      </c>
      <c r="AD2330" s="478">
        <f>IF(AC2330=0,0,IF(U2330-(con_EOGJahr-D_SAV!E2330)&lt;=0,AC2330,AC2330/V2330))</f>
        <v>0</v>
      </c>
      <c r="AE2330" s="478">
        <f>IFERROR(IF(AND(VLOOKUP(D2330,rng_ND,5,FALSE)="Ja",D_SAV!T2330="degressiv"),D_SAV!AC2330*Y2330/100,0),0)</f>
        <v>0</v>
      </c>
      <c r="AF2330" s="55">
        <f>IFERROR(IF(VLOOKUP(D2330,rng_ND,5,FALSE)="Ja",MAX(D_SAV!AD2330:AE2330),D_SAV!AD2330),0)</f>
        <v>0</v>
      </c>
      <c r="AG2330" s="55">
        <f t="shared" si="629"/>
        <v>0</v>
      </c>
      <c r="AH2330" s="55">
        <f t="shared" si="630"/>
        <v>0</v>
      </c>
      <c r="AI2330" s="55">
        <f t="shared" si="631"/>
        <v>0</v>
      </c>
      <c r="AJ2330" s="55">
        <f t="shared" si="632"/>
        <v>0</v>
      </c>
      <c r="AK2330" s="55">
        <f t="shared" si="623"/>
        <v>0</v>
      </c>
      <c r="AL2330" s="55">
        <f t="shared" si="624"/>
        <v>0</v>
      </c>
      <c r="AM2330" s="55">
        <f t="shared" si="625"/>
        <v>0</v>
      </c>
    </row>
    <row r="2331" spans="1:39" x14ac:dyDescent="0.25">
      <c r="A2331" s="47">
        <v>2327</v>
      </c>
      <c r="B2331" s="358" t="str">
        <f>IF(AND(E2331&lt;&gt;0,D2331&lt;&gt;0,F2331&lt;&gt;0),IF(C2331&lt;&gt;0,CONCATENATE(C2331,"-AGr",VLOOKUP(D2331,Listen!$A$2:$G$45,7,FALSE),"-",E2331,"-",F2331,),CONCATENATE("AGr",VLOOKUP(D2331,Listen!$A$2:$G$45,7,FALSE),"-",E2331,"-",F2331)),"keine vollständige ID")</f>
        <v>keine vollständige ID</v>
      </c>
      <c r="C2331" s="359">
        <f>'[2]III_SAV-Details_NB'!B2337</f>
        <v>0</v>
      </c>
      <c r="D2331" s="359">
        <f>'[2]III_SAV-Details_NB'!C2337</f>
        <v>0</v>
      </c>
      <c r="E2331" s="359">
        <f>'[2]III_SAV-Details_NB'!D2337</f>
        <v>0</v>
      </c>
      <c r="F2331" s="490"/>
      <c r="G2331" s="281">
        <f>'[2]III_SAV-Details_NB'!X2337</f>
        <v>0</v>
      </c>
      <c r="H2331" s="281">
        <f t="shared" si="626"/>
        <v>0</v>
      </c>
      <c r="I2331" s="281">
        <f>IF(con_EOGJahr=2025,'[2]III_SAV-Details_NB'!AA2337,IF(con_EOGJahr=2026,'[2]III_SAV-Details_NB'!AB2337,'[2]III_SAV-Details_NB'!AC2337))</f>
        <v>0</v>
      </c>
      <c r="J2331" s="282"/>
      <c r="K2331" s="282"/>
      <c r="L2331" s="282"/>
      <c r="M2331" s="282"/>
      <c r="N2331" s="282"/>
      <c r="O2331" s="282"/>
      <c r="P2331" s="52">
        <f t="shared" si="627"/>
        <v>0</v>
      </c>
      <c r="Q2331" s="60"/>
      <c r="R2331" s="53">
        <f t="shared" si="633"/>
        <v>0</v>
      </c>
      <c r="S2331" s="59"/>
      <c r="T2331" s="61"/>
      <c r="U2331" s="342" t="str">
        <f t="shared" si="637"/>
        <v>k.A.</v>
      </c>
      <c r="V2331" s="343" t="str">
        <f t="shared" si="634"/>
        <v>k.A.</v>
      </c>
      <c r="W2331" s="343" t="str">
        <f>IFERROR(IF(OR($D2331="",$E2331=0,con_Ende=0),"k.A.",IF(VLOOKUP($D2331,rng_ND,5,0)="Nein",VLOOKUP($D2331,rng_ND,2,FALSE),MIN(VLOOKUP($D2331,rng_ND,2,FALSE),A_Stammdaten!$B$19-D_SAV!$E2331+1))),"k.A.")</f>
        <v>k.A.</v>
      </c>
      <c r="X2331" s="343" t="str">
        <f t="shared" si="635"/>
        <v>k.A.</v>
      </c>
      <c r="Y2331" s="62"/>
      <c r="Z2331" s="48">
        <f t="shared" si="636"/>
        <v>0</v>
      </c>
      <c r="AA2331" s="457"/>
      <c r="AB2331" s="55">
        <f t="shared" si="628"/>
        <v>0</v>
      </c>
      <c r="AC2331" s="55">
        <f>IF(A_Stammdaten!$B$25="ja",D_SAV!AA2331,D_SAV!AB2331)</f>
        <v>0</v>
      </c>
      <c r="AD2331" s="478">
        <f>IF(AC2331=0,0,IF(U2331-(con_EOGJahr-D_SAV!E2331)&lt;=0,AC2331,AC2331/V2331))</f>
        <v>0</v>
      </c>
      <c r="AE2331" s="478">
        <f>IFERROR(IF(AND(VLOOKUP(D2331,rng_ND,5,FALSE)="Ja",D_SAV!T2331="degressiv"),D_SAV!AC2331*Y2331/100,0),0)</f>
        <v>0</v>
      </c>
      <c r="AF2331" s="55">
        <f>IFERROR(IF(VLOOKUP(D2331,rng_ND,5,FALSE)="Ja",MAX(D_SAV!AD2331:AE2331),D_SAV!AD2331),0)</f>
        <v>0</v>
      </c>
      <c r="AG2331" s="55">
        <f t="shared" si="629"/>
        <v>0</v>
      </c>
      <c r="AH2331" s="55">
        <f t="shared" si="630"/>
        <v>0</v>
      </c>
      <c r="AI2331" s="55">
        <f t="shared" si="631"/>
        <v>0</v>
      </c>
      <c r="AJ2331" s="55">
        <f t="shared" si="632"/>
        <v>0</v>
      </c>
      <c r="AK2331" s="55">
        <f t="shared" si="623"/>
        <v>0</v>
      </c>
      <c r="AL2331" s="55">
        <f t="shared" si="624"/>
        <v>0</v>
      </c>
      <c r="AM2331" s="55">
        <f t="shared" si="625"/>
        <v>0</v>
      </c>
    </row>
    <row r="2332" spans="1:39" x14ac:dyDescent="0.25">
      <c r="A2332" s="47">
        <v>2328</v>
      </c>
      <c r="B2332" s="358" t="str">
        <f>IF(AND(E2332&lt;&gt;0,D2332&lt;&gt;0,F2332&lt;&gt;0),IF(C2332&lt;&gt;0,CONCATENATE(C2332,"-AGr",VLOOKUP(D2332,Listen!$A$2:$G$45,7,FALSE),"-",E2332,"-",F2332,),CONCATENATE("AGr",VLOOKUP(D2332,Listen!$A$2:$G$45,7,FALSE),"-",E2332,"-",F2332)),"keine vollständige ID")</f>
        <v>keine vollständige ID</v>
      </c>
      <c r="C2332" s="359">
        <f>'[2]III_SAV-Details_NB'!B2338</f>
        <v>0</v>
      </c>
      <c r="D2332" s="359">
        <f>'[2]III_SAV-Details_NB'!C2338</f>
        <v>0</v>
      </c>
      <c r="E2332" s="359">
        <f>'[2]III_SAV-Details_NB'!D2338</f>
        <v>0</v>
      </c>
      <c r="F2332" s="490"/>
      <c r="G2332" s="281">
        <f>'[2]III_SAV-Details_NB'!X2338</f>
        <v>0</v>
      </c>
      <c r="H2332" s="281">
        <f t="shared" si="626"/>
        <v>0</v>
      </c>
      <c r="I2332" s="281">
        <f>IF(con_EOGJahr=2025,'[2]III_SAV-Details_NB'!AA2338,IF(con_EOGJahr=2026,'[2]III_SAV-Details_NB'!AB2338,'[2]III_SAV-Details_NB'!AC2338))</f>
        <v>0</v>
      </c>
      <c r="J2332" s="282"/>
      <c r="K2332" s="282"/>
      <c r="L2332" s="282"/>
      <c r="M2332" s="282"/>
      <c r="N2332" s="282"/>
      <c r="O2332" s="282"/>
      <c r="P2332" s="52">
        <f t="shared" si="627"/>
        <v>0</v>
      </c>
      <c r="Q2332" s="60"/>
      <c r="R2332" s="53">
        <f t="shared" si="633"/>
        <v>0</v>
      </c>
      <c r="S2332" s="59"/>
      <c r="T2332" s="61"/>
      <c r="U2332" s="342" t="str">
        <f t="shared" si="637"/>
        <v>k.A.</v>
      </c>
      <c r="V2332" s="343" t="str">
        <f t="shared" si="634"/>
        <v>k.A.</v>
      </c>
      <c r="W2332" s="343" t="str">
        <f>IFERROR(IF(OR($D2332="",$E2332=0,con_Ende=0),"k.A.",IF(VLOOKUP($D2332,rng_ND,5,0)="Nein",VLOOKUP($D2332,rng_ND,2,FALSE),MIN(VLOOKUP($D2332,rng_ND,2,FALSE),A_Stammdaten!$B$19-D_SAV!$E2332+1))),"k.A.")</f>
        <v>k.A.</v>
      </c>
      <c r="X2332" s="343" t="str">
        <f t="shared" si="635"/>
        <v>k.A.</v>
      </c>
      <c r="Y2332" s="62"/>
      <c r="Z2332" s="48">
        <f t="shared" si="636"/>
        <v>0</v>
      </c>
      <c r="AA2332" s="457"/>
      <c r="AB2332" s="55">
        <f t="shared" si="628"/>
        <v>0</v>
      </c>
      <c r="AC2332" s="55">
        <f>IF(A_Stammdaten!$B$25="ja",D_SAV!AA2332,D_SAV!AB2332)</f>
        <v>0</v>
      </c>
      <c r="AD2332" s="478">
        <f>IF(AC2332=0,0,IF(U2332-(con_EOGJahr-D_SAV!E2332)&lt;=0,AC2332,AC2332/V2332))</f>
        <v>0</v>
      </c>
      <c r="AE2332" s="478">
        <f>IFERROR(IF(AND(VLOOKUP(D2332,rng_ND,5,FALSE)="Ja",D_SAV!T2332="degressiv"),D_SAV!AC2332*Y2332/100,0),0)</f>
        <v>0</v>
      </c>
      <c r="AF2332" s="55">
        <f>IFERROR(IF(VLOOKUP(D2332,rng_ND,5,FALSE)="Ja",MAX(D_SAV!AD2332:AE2332),D_SAV!AD2332),0)</f>
        <v>0</v>
      </c>
      <c r="AG2332" s="55">
        <f t="shared" si="629"/>
        <v>0</v>
      </c>
      <c r="AH2332" s="55">
        <f t="shared" si="630"/>
        <v>0</v>
      </c>
      <c r="AI2332" s="55">
        <f t="shared" si="631"/>
        <v>0</v>
      </c>
      <c r="AJ2332" s="55">
        <f t="shared" si="632"/>
        <v>0</v>
      </c>
      <c r="AK2332" s="55">
        <f t="shared" si="623"/>
        <v>0</v>
      </c>
      <c r="AL2332" s="55">
        <f t="shared" si="624"/>
        <v>0</v>
      </c>
      <c r="AM2332" s="55">
        <f t="shared" si="625"/>
        <v>0</v>
      </c>
    </row>
    <row r="2333" spans="1:39" x14ac:dyDescent="0.25">
      <c r="A2333" s="47">
        <v>2329</v>
      </c>
      <c r="B2333" s="358" t="str">
        <f>IF(AND(E2333&lt;&gt;0,D2333&lt;&gt;0,F2333&lt;&gt;0),IF(C2333&lt;&gt;0,CONCATENATE(C2333,"-AGr",VLOOKUP(D2333,Listen!$A$2:$G$45,7,FALSE),"-",E2333,"-",F2333,),CONCATENATE("AGr",VLOOKUP(D2333,Listen!$A$2:$G$45,7,FALSE),"-",E2333,"-",F2333)),"keine vollständige ID")</f>
        <v>keine vollständige ID</v>
      </c>
      <c r="C2333" s="359">
        <f>'[2]III_SAV-Details_NB'!B2339</f>
        <v>0</v>
      </c>
      <c r="D2333" s="359">
        <f>'[2]III_SAV-Details_NB'!C2339</f>
        <v>0</v>
      </c>
      <c r="E2333" s="359">
        <f>'[2]III_SAV-Details_NB'!D2339</f>
        <v>0</v>
      </c>
      <c r="F2333" s="490"/>
      <c r="G2333" s="281">
        <f>'[2]III_SAV-Details_NB'!X2339</f>
        <v>0</v>
      </c>
      <c r="H2333" s="281">
        <f t="shared" si="626"/>
        <v>0</v>
      </c>
      <c r="I2333" s="281">
        <f>IF(con_EOGJahr=2025,'[2]III_SAV-Details_NB'!AA2339,IF(con_EOGJahr=2026,'[2]III_SAV-Details_NB'!AB2339,'[2]III_SAV-Details_NB'!AC2339))</f>
        <v>0</v>
      </c>
      <c r="J2333" s="282"/>
      <c r="K2333" s="282"/>
      <c r="L2333" s="282"/>
      <c r="M2333" s="282"/>
      <c r="N2333" s="282"/>
      <c r="O2333" s="282"/>
      <c r="P2333" s="52">
        <f t="shared" si="627"/>
        <v>0</v>
      </c>
      <c r="Q2333" s="60"/>
      <c r="R2333" s="53">
        <f t="shared" si="633"/>
        <v>0</v>
      </c>
      <c r="S2333" s="59"/>
      <c r="T2333" s="61"/>
      <c r="U2333" s="342" t="str">
        <f t="shared" si="637"/>
        <v>k.A.</v>
      </c>
      <c r="V2333" s="343" t="str">
        <f t="shared" si="634"/>
        <v>k.A.</v>
      </c>
      <c r="W2333" s="343" t="str">
        <f>IFERROR(IF(OR($D2333="",$E2333=0,con_Ende=0),"k.A.",IF(VLOOKUP($D2333,rng_ND,5,0)="Nein",VLOOKUP($D2333,rng_ND,2,FALSE),MIN(VLOOKUP($D2333,rng_ND,2,FALSE),A_Stammdaten!$B$19-D_SAV!$E2333+1))),"k.A.")</f>
        <v>k.A.</v>
      </c>
      <c r="X2333" s="343" t="str">
        <f t="shared" si="635"/>
        <v>k.A.</v>
      </c>
      <c r="Y2333" s="62"/>
      <c r="Z2333" s="48">
        <f t="shared" si="636"/>
        <v>0</v>
      </c>
      <c r="AA2333" s="457"/>
      <c r="AB2333" s="55">
        <f t="shared" si="628"/>
        <v>0</v>
      </c>
      <c r="AC2333" s="55">
        <f>IF(A_Stammdaten!$B$25="ja",D_SAV!AA2333,D_SAV!AB2333)</f>
        <v>0</v>
      </c>
      <c r="AD2333" s="478">
        <f>IF(AC2333=0,0,IF(U2333-(con_EOGJahr-D_SAV!E2333)&lt;=0,AC2333,AC2333/V2333))</f>
        <v>0</v>
      </c>
      <c r="AE2333" s="478">
        <f>IFERROR(IF(AND(VLOOKUP(D2333,rng_ND,5,FALSE)="Ja",D_SAV!T2333="degressiv"),D_SAV!AC2333*Y2333/100,0),0)</f>
        <v>0</v>
      </c>
      <c r="AF2333" s="55">
        <f>IFERROR(IF(VLOOKUP(D2333,rng_ND,5,FALSE)="Ja",MAX(D_SAV!AD2333:AE2333),D_SAV!AD2333),0)</f>
        <v>0</v>
      </c>
      <c r="AG2333" s="55">
        <f t="shared" si="629"/>
        <v>0</v>
      </c>
      <c r="AH2333" s="55">
        <f t="shared" si="630"/>
        <v>0</v>
      </c>
      <c r="AI2333" s="55">
        <f t="shared" si="631"/>
        <v>0</v>
      </c>
      <c r="AJ2333" s="55">
        <f t="shared" si="632"/>
        <v>0</v>
      </c>
      <c r="AK2333" s="55">
        <f t="shared" si="623"/>
        <v>0</v>
      </c>
      <c r="AL2333" s="55">
        <f t="shared" si="624"/>
        <v>0</v>
      </c>
      <c r="AM2333" s="55">
        <f t="shared" si="625"/>
        <v>0</v>
      </c>
    </row>
    <row r="2334" spans="1:39" x14ac:dyDescent="0.25">
      <c r="A2334" s="47">
        <v>2330</v>
      </c>
      <c r="B2334" s="358" t="str">
        <f>IF(AND(E2334&lt;&gt;0,D2334&lt;&gt;0,F2334&lt;&gt;0),IF(C2334&lt;&gt;0,CONCATENATE(C2334,"-AGr",VLOOKUP(D2334,Listen!$A$2:$G$45,7,FALSE),"-",E2334,"-",F2334,),CONCATENATE("AGr",VLOOKUP(D2334,Listen!$A$2:$G$45,7,FALSE),"-",E2334,"-",F2334)),"keine vollständige ID")</f>
        <v>keine vollständige ID</v>
      </c>
      <c r="C2334" s="359">
        <f>'[2]III_SAV-Details_NB'!B2340</f>
        <v>0</v>
      </c>
      <c r="D2334" s="359">
        <f>'[2]III_SAV-Details_NB'!C2340</f>
        <v>0</v>
      </c>
      <c r="E2334" s="359">
        <f>'[2]III_SAV-Details_NB'!D2340</f>
        <v>0</v>
      </c>
      <c r="F2334" s="490"/>
      <c r="G2334" s="281">
        <f>'[2]III_SAV-Details_NB'!X2340</f>
        <v>0</v>
      </c>
      <c r="H2334" s="281">
        <f t="shared" si="626"/>
        <v>0</v>
      </c>
      <c r="I2334" s="281">
        <f>IF(con_EOGJahr=2025,'[2]III_SAV-Details_NB'!AA2340,IF(con_EOGJahr=2026,'[2]III_SAV-Details_NB'!AB2340,'[2]III_SAV-Details_NB'!AC2340))</f>
        <v>0</v>
      </c>
      <c r="J2334" s="282"/>
      <c r="K2334" s="282"/>
      <c r="L2334" s="282"/>
      <c r="M2334" s="282"/>
      <c r="N2334" s="282"/>
      <c r="O2334" s="282"/>
      <c r="P2334" s="52">
        <f t="shared" si="627"/>
        <v>0</v>
      </c>
      <c r="Q2334" s="60"/>
      <c r="R2334" s="53">
        <f t="shared" si="633"/>
        <v>0</v>
      </c>
      <c r="S2334" s="59"/>
      <c r="T2334" s="61"/>
      <c r="U2334" s="342" t="str">
        <f t="shared" si="637"/>
        <v>k.A.</v>
      </c>
      <c r="V2334" s="343" t="str">
        <f t="shared" si="634"/>
        <v>k.A.</v>
      </c>
      <c r="W2334" s="343" t="str">
        <f>IFERROR(IF(OR($D2334="",$E2334=0,con_Ende=0),"k.A.",IF(VLOOKUP($D2334,rng_ND,5,0)="Nein",VLOOKUP($D2334,rng_ND,2,FALSE),MIN(VLOOKUP($D2334,rng_ND,2,FALSE),A_Stammdaten!$B$19-D_SAV!$E2334+1))),"k.A.")</f>
        <v>k.A.</v>
      </c>
      <c r="X2334" s="343" t="str">
        <f t="shared" si="635"/>
        <v>k.A.</v>
      </c>
      <c r="Y2334" s="62"/>
      <c r="Z2334" s="48">
        <f t="shared" si="636"/>
        <v>0</v>
      </c>
      <c r="AA2334" s="457"/>
      <c r="AB2334" s="55">
        <f t="shared" si="628"/>
        <v>0</v>
      </c>
      <c r="AC2334" s="55">
        <f>IF(A_Stammdaten!$B$25="ja",D_SAV!AA2334,D_SAV!AB2334)</f>
        <v>0</v>
      </c>
      <c r="AD2334" s="478">
        <f>IF(AC2334=0,0,IF(U2334-(con_EOGJahr-D_SAV!E2334)&lt;=0,AC2334,AC2334/V2334))</f>
        <v>0</v>
      </c>
      <c r="AE2334" s="478">
        <f>IFERROR(IF(AND(VLOOKUP(D2334,rng_ND,5,FALSE)="Ja",D_SAV!T2334="degressiv"),D_SAV!AC2334*Y2334/100,0),0)</f>
        <v>0</v>
      </c>
      <c r="AF2334" s="55">
        <f>IFERROR(IF(VLOOKUP(D2334,rng_ND,5,FALSE)="Ja",MAX(D_SAV!AD2334:AE2334),D_SAV!AD2334),0)</f>
        <v>0</v>
      </c>
      <c r="AG2334" s="55">
        <f t="shared" si="629"/>
        <v>0</v>
      </c>
      <c r="AH2334" s="55">
        <f t="shared" si="630"/>
        <v>0</v>
      </c>
      <c r="AI2334" s="55">
        <f t="shared" si="631"/>
        <v>0</v>
      </c>
      <c r="AJ2334" s="55">
        <f t="shared" si="632"/>
        <v>0</v>
      </c>
      <c r="AK2334" s="55">
        <f t="shared" si="623"/>
        <v>0</v>
      </c>
      <c r="AL2334" s="55">
        <f t="shared" si="624"/>
        <v>0</v>
      </c>
      <c r="AM2334" s="55">
        <f t="shared" si="625"/>
        <v>0</v>
      </c>
    </row>
    <row r="2335" spans="1:39" x14ac:dyDescent="0.25">
      <c r="A2335" s="47">
        <v>2331</v>
      </c>
      <c r="B2335" s="358" t="str">
        <f>IF(AND(E2335&lt;&gt;0,D2335&lt;&gt;0,F2335&lt;&gt;0),IF(C2335&lt;&gt;0,CONCATENATE(C2335,"-AGr",VLOOKUP(D2335,Listen!$A$2:$G$45,7,FALSE),"-",E2335,"-",F2335,),CONCATENATE("AGr",VLOOKUP(D2335,Listen!$A$2:$G$45,7,FALSE),"-",E2335,"-",F2335)),"keine vollständige ID")</f>
        <v>keine vollständige ID</v>
      </c>
      <c r="C2335" s="359">
        <f>'[2]III_SAV-Details_NB'!B2341</f>
        <v>0</v>
      </c>
      <c r="D2335" s="359">
        <f>'[2]III_SAV-Details_NB'!C2341</f>
        <v>0</v>
      </c>
      <c r="E2335" s="359">
        <f>'[2]III_SAV-Details_NB'!D2341</f>
        <v>0</v>
      </c>
      <c r="F2335" s="490"/>
      <c r="G2335" s="281">
        <f>'[2]III_SAV-Details_NB'!X2341</f>
        <v>0</v>
      </c>
      <c r="H2335" s="281">
        <f t="shared" si="626"/>
        <v>0</v>
      </c>
      <c r="I2335" s="281">
        <f>IF(con_EOGJahr=2025,'[2]III_SAV-Details_NB'!AA2341,IF(con_EOGJahr=2026,'[2]III_SAV-Details_NB'!AB2341,'[2]III_SAV-Details_NB'!AC2341))</f>
        <v>0</v>
      </c>
      <c r="J2335" s="282"/>
      <c r="K2335" s="282"/>
      <c r="L2335" s="282"/>
      <c r="M2335" s="282"/>
      <c r="N2335" s="282"/>
      <c r="O2335" s="282"/>
      <c r="P2335" s="52">
        <f t="shared" si="627"/>
        <v>0</v>
      </c>
      <c r="Q2335" s="60"/>
      <c r="R2335" s="53">
        <f t="shared" si="633"/>
        <v>0</v>
      </c>
      <c r="S2335" s="59"/>
      <c r="T2335" s="61"/>
      <c r="U2335" s="342" t="str">
        <f t="shared" si="637"/>
        <v>k.A.</v>
      </c>
      <c r="V2335" s="343" t="str">
        <f t="shared" si="634"/>
        <v>k.A.</v>
      </c>
      <c r="W2335" s="343" t="str">
        <f>IFERROR(IF(OR($D2335="",$E2335=0,con_Ende=0),"k.A.",IF(VLOOKUP($D2335,rng_ND,5,0)="Nein",VLOOKUP($D2335,rng_ND,2,FALSE),MIN(VLOOKUP($D2335,rng_ND,2,FALSE),A_Stammdaten!$B$19-D_SAV!$E2335+1))),"k.A.")</f>
        <v>k.A.</v>
      </c>
      <c r="X2335" s="343" t="str">
        <f t="shared" si="635"/>
        <v>k.A.</v>
      </c>
      <c r="Y2335" s="62"/>
      <c r="Z2335" s="48">
        <f t="shared" si="636"/>
        <v>0</v>
      </c>
      <c r="AA2335" s="457"/>
      <c r="AB2335" s="55">
        <f t="shared" si="628"/>
        <v>0</v>
      </c>
      <c r="AC2335" s="55">
        <f>IF(A_Stammdaten!$B$25="ja",D_SAV!AA2335,D_SAV!AB2335)</f>
        <v>0</v>
      </c>
      <c r="AD2335" s="478">
        <f>IF(AC2335=0,0,IF(U2335-(con_EOGJahr-D_SAV!E2335)&lt;=0,AC2335,AC2335/V2335))</f>
        <v>0</v>
      </c>
      <c r="AE2335" s="478">
        <f>IFERROR(IF(AND(VLOOKUP(D2335,rng_ND,5,FALSE)="Ja",D_SAV!T2335="degressiv"),D_SAV!AC2335*Y2335/100,0),0)</f>
        <v>0</v>
      </c>
      <c r="AF2335" s="55">
        <f>IFERROR(IF(VLOOKUP(D2335,rng_ND,5,FALSE)="Ja",MAX(D_SAV!AD2335:AE2335),D_SAV!AD2335),0)</f>
        <v>0</v>
      </c>
      <c r="AG2335" s="55">
        <f t="shared" si="629"/>
        <v>0</v>
      </c>
      <c r="AH2335" s="55">
        <f t="shared" si="630"/>
        <v>0</v>
      </c>
      <c r="AI2335" s="55">
        <f t="shared" si="631"/>
        <v>0</v>
      </c>
      <c r="AJ2335" s="55">
        <f t="shared" si="632"/>
        <v>0</v>
      </c>
      <c r="AK2335" s="55">
        <f t="shared" si="623"/>
        <v>0</v>
      </c>
      <c r="AL2335" s="55">
        <f t="shared" si="624"/>
        <v>0</v>
      </c>
      <c r="AM2335" s="55">
        <f t="shared" si="625"/>
        <v>0</v>
      </c>
    </row>
    <row r="2336" spans="1:39" x14ac:dyDescent="0.25">
      <c r="A2336" s="47">
        <v>2332</v>
      </c>
      <c r="B2336" s="358" t="str">
        <f>IF(AND(E2336&lt;&gt;0,D2336&lt;&gt;0,F2336&lt;&gt;0),IF(C2336&lt;&gt;0,CONCATENATE(C2336,"-AGr",VLOOKUP(D2336,Listen!$A$2:$G$45,7,FALSE),"-",E2336,"-",F2336,),CONCATENATE("AGr",VLOOKUP(D2336,Listen!$A$2:$G$45,7,FALSE),"-",E2336,"-",F2336)),"keine vollständige ID")</f>
        <v>keine vollständige ID</v>
      </c>
      <c r="C2336" s="359">
        <f>'[2]III_SAV-Details_NB'!B2342</f>
        <v>0</v>
      </c>
      <c r="D2336" s="359">
        <f>'[2]III_SAV-Details_NB'!C2342</f>
        <v>0</v>
      </c>
      <c r="E2336" s="359">
        <f>'[2]III_SAV-Details_NB'!D2342</f>
        <v>0</v>
      </c>
      <c r="F2336" s="490"/>
      <c r="G2336" s="281">
        <f>'[2]III_SAV-Details_NB'!X2342</f>
        <v>0</v>
      </c>
      <c r="H2336" s="281">
        <f t="shared" si="626"/>
        <v>0</v>
      </c>
      <c r="I2336" s="281">
        <f>IF(con_EOGJahr=2025,'[2]III_SAV-Details_NB'!AA2342,IF(con_EOGJahr=2026,'[2]III_SAV-Details_NB'!AB2342,'[2]III_SAV-Details_NB'!AC2342))</f>
        <v>0</v>
      </c>
      <c r="J2336" s="282"/>
      <c r="K2336" s="282"/>
      <c r="L2336" s="282"/>
      <c r="M2336" s="282"/>
      <c r="N2336" s="282"/>
      <c r="O2336" s="282"/>
      <c r="P2336" s="52">
        <f t="shared" si="627"/>
        <v>0</v>
      </c>
      <c r="Q2336" s="60"/>
      <c r="R2336" s="53">
        <f t="shared" si="633"/>
        <v>0</v>
      </c>
      <c r="S2336" s="59"/>
      <c r="T2336" s="61"/>
      <c r="U2336" s="342" t="str">
        <f t="shared" si="637"/>
        <v>k.A.</v>
      </c>
      <c r="V2336" s="343" t="str">
        <f t="shared" si="634"/>
        <v>k.A.</v>
      </c>
      <c r="W2336" s="343" t="str">
        <f>IFERROR(IF(OR($D2336="",$E2336=0,con_Ende=0),"k.A.",IF(VLOOKUP($D2336,rng_ND,5,0)="Nein",VLOOKUP($D2336,rng_ND,2,FALSE),MIN(VLOOKUP($D2336,rng_ND,2,FALSE),A_Stammdaten!$B$19-D_SAV!$E2336+1))),"k.A.")</f>
        <v>k.A.</v>
      </c>
      <c r="X2336" s="343" t="str">
        <f t="shared" si="635"/>
        <v>k.A.</v>
      </c>
      <c r="Y2336" s="62"/>
      <c r="Z2336" s="48">
        <f t="shared" si="636"/>
        <v>0</v>
      </c>
      <c r="AA2336" s="457"/>
      <c r="AB2336" s="55">
        <f t="shared" si="628"/>
        <v>0</v>
      </c>
      <c r="AC2336" s="55">
        <f>IF(A_Stammdaten!$B$25="ja",D_SAV!AA2336,D_SAV!AB2336)</f>
        <v>0</v>
      </c>
      <c r="AD2336" s="478">
        <f>IF(AC2336=0,0,IF(U2336-(con_EOGJahr-D_SAV!E2336)&lt;=0,AC2336,AC2336/V2336))</f>
        <v>0</v>
      </c>
      <c r="AE2336" s="478">
        <f>IFERROR(IF(AND(VLOOKUP(D2336,rng_ND,5,FALSE)="Ja",D_SAV!T2336="degressiv"),D_SAV!AC2336*Y2336/100,0),0)</f>
        <v>0</v>
      </c>
      <c r="AF2336" s="55">
        <f>IFERROR(IF(VLOOKUP(D2336,rng_ND,5,FALSE)="Ja",MAX(D_SAV!AD2336:AE2336),D_SAV!AD2336),0)</f>
        <v>0</v>
      </c>
      <c r="AG2336" s="55">
        <f t="shared" si="629"/>
        <v>0</v>
      </c>
      <c r="AH2336" s="55">
        <f t="shared" si="630"/>
        <v>0</v>
      </c>
      <c r="AI2336" s="55">
        <f t="shared" si="631"/>
        <v>0</v>
      </c>
      <c r="AJ2336" s="55">
        <f t="shared" si="632"/>
        <v>0</v>
      </c>
      <c r="AK2336" s="55">
        <f t="shared" si="623"/>
        <v>0</v>
      </c>
      <c r="AL2336" s="55">
        <f t="shared" si="624"/>
        <v>0</v>
      </c>
      <c r="AM2336" s="55">
        <f t="shared" si="625"/>
        <v>0</v>
      </c>
    </row>
    <row r="2337" spans="1:39" x14ac:dyDescent="0.25">
      <c r="A2337" s="47">
        <v>2333</v>
      </c>
      <c r="B2337" s="358" t="str">
        <f>IF(AND(E2337&lt;&gt;0,D2337&lt;&gt;0,F2337&lt;&gt;0),IF(C2337&lt;&gt;0,CONCATENATE(C2337,"-AGr",VLOOKUP(D2337,Listen!$A$2:$G$45,7,FALSE),"-",E2337,"-",F2337,),CONCATENATE("AGr",VLOOKUP(D2337,Listen!$A$2:$G$45,7,FALSE),"-",E2337,"-",F2337)),"keine vollständige ID")</f>
        <v>keine vollständige ID</v>
      </c>
      <c r="C2337" s="359">
        <f>'[2]III_SAV-Details_NB'!B2343</f>
        <v>0</v>
      </c>
      <c r="D2337" s="359">
        <f>'[2]III_SAV-Details_NB'!C2343</f>
        <v>0</v>
      </c>
      <c r="E2337" s="359">
        <f>'[2]III_SAV-Details_NB'!D2343</f>
        <v>0</v>
      </c>
      <c r="F2337" s="490"/>
      <c r="G2337" s="281">
        <f>'[2]III_SAV-Details_NB'!X2343</f>
        <v>0</v>
      </c>
      <c r="H2337" s="281">
        <f t="shared" si="626"/>
        <v>0</v>
      </c>
      <c r="I2337" s="281">
        <f>IF(con_EOGJahr=2025,'[2]III_SAV-Details_NB'!AA2343,IF(con_EOGJahr=2026,'[2]III_SAV-Details_NB'!AB2343,'[2]III_SAV-Details_NB'!AC2343))</f>
        <v>0</v>
      </c>
      <c r="J2337" s="282"/>
      <c r="K2337" s="282"/>
      <c r="L2337" s="282"/>
      <c r="M2337" s="282"/>
      <c r="N2337" s="282"/>
      <c r="O2337" s="282"/>
      <c r="P2337" s="52">
        <f t="shared" si="627"/>
        <v>0</v>
      </c>
      <c r="Q2337" s="60"/>
      <c r="R2337" s="53">
        <f t="shared" si="633"/>
        <v>0</v>
      </c>
      <c r="S2337" s="59"/>
      <c r="T2337" s="61"/>
      <c r="U2337" s="342" t="str">
        <f t="shared" si="637"/>
        <v>k.A.</v>
      </c>
      <c r="V2337" s="343" t="str">
        <f t="shared" si="634"/>
        <v>k.A.</v>
      </c>
      <c r="W2337" s="343" t="str">
        <f>IFERROR(IF(OR($D2337="",$E2337=0,con_Ende=0),"k.A.",IF(VLOOKUP($D2337,rng_ND,5,0)="Nein",VLOOKUP($D2337,rng_ND,2,FALSE),MIN(VLOOKUP($D2337,rng_ND,2,FALSE),A_Stammdaten!$B$19-D_SAV!$E2337+1))),"k.A.")</f>
        <v>k.A.</v>
      </c>
      <c r="X2337" s="343" t="str">
        <f t="shared" si="635"/>
        <v>k.A.</v>
      </c>
      <c r="Y2337" s="62"/>
      <c r="Z2337" s="48">
        <f t="shared" si="636"/>
        <v>0</v>
      </c>
      <c r="AA2337" s="457"/>
      <c r="AB2337" s="55">
        <f t="shared" si="628"/>
        <v>0</v>
      </c>
      <c r="AC2337" s="55">
        <f>IF(A_Stammdaten!$B$25="ja",D_SAV!AA2337,D_SAV!AB2337)</f>
        <v>0</v>
      </c>
      <c r="AD2337" s="478">
        <f>IF(AC2337=0,0,IF(U2337-(con_EOGJahr-D_SAV!E2337)&lt;=0,AC2337,AC2337/V2337))</f>
        <v>0</v>
      </c>
      <c r="AE2337" s="478">
        <f>IFERROR(IF(AND(VLOOKUP(D2337,rng_ND,5,FALSE)="Ja",D_SAV!T2337="degressiv"),D_SAV!AC2337*Y2337/100,0),0)</f>
        <v>0</v>
      </c>
      <c r="AF2337" s="55">
        <f>IFERROR(IF(VLOOKUP(D2337,rng_ND,5,FALSE)="Ja",MAX(D_SAV!AD2337:AE2337),D_SAV!AD2337),0)</f>
        <v>0</v>
      </c>
      <c r="AG2337" s="55">
        <f t="shared" si="629"/>
        <v>0</v>
      </c>
      <c r="AH2337" s="55">
        <f t="shared" si="630"/>
        <v>0</v>
      </c>
      <c r="AI2337" s="55">
        <f t="shared" si="631"/>
        <v>0</v>
      </c>
      <c r="AJ2337" s="55">
        <f t="shared" si="632"/>
        <v>0</v>
      </c>
      <c r="AK2337" s="55">
        <f t="shared" si="623"/>
        <v>0</v>
      </c>
      <c r="AL2337" s="55">
        <f t="shared" si="624"/>
        <v>0</v>
      </c>
      <c r="AM2337" s="55">
        <f t="shared" si="625"/>
        <v>0</v>
      </c>
    </row>
    <row r="2338" spans="1:39" x14ac:dyDescent="0.25">
      <c r="A2338" s="47">
        <v>2334</v>
      </c>
      <c r="B2338" s="358" t="str">
        <f>IF(AND(E2338&lt;&gt;0,D2338&lt;&gt;0,F2338&lt;&gt;0),IF(C2338&lt;&gt;0,CONCATENATE(C2338,"-AGr",VLOOKUP(D2338,Listen!$A$2:$G$45,7,FALSE),"-",E2338,"-",F2338,),CONCATENATE("AGr",VLOOKUP(D2338,Listen!$A$2:$G$45,7,FALSE),"-",E2338,"-",F2338)),"keine vollständige ID")</f>
        <v>keine vollständige ID</v>
      </c>
      <c r="C2338" s="359">
        <f>'[2]III_SAV-Details_NB'!B2344</f>
        <v>0</v>
      </c>
      <c r="D2338" s="359">
        <f>'[2]III_SAV-Details_NB'!C2344</f>
        <v>0</v>
      </c>
      <c r="E2338" s="359">
        <f>'[2]III_SAV-Details_NB'!D2344</f>
        <v>0</v>
      </c>
      <c r="F2338" s="490"/>
      <c r="G2338" s="281">
        <f>'[2]III_SAV-Details_NB'!X2344</f>
        <v>0</v>
      </c>
      <c r="H2338" s="281">
        <f t="shared" si="626"/>
        <v>0</v>
      </c>
      <c r="I2338" s="281">
        <f>IF(con_EOGJahr=2025,'[2]III_SAV-Details_NB'!AA2344,IF(con_EOGJahr=2026,'[2]III_SAV-Details_NB'!AB2344,'[2]III_SAV-Details_NB'!AC2344))</f>
        <v>0</v>
      </c>
      <c r="J2338" s="282"/>
      <c r="K2338" s="282"/>
      <c r="L2338" s="282"/>
      <c r="M2338" s="282"/>
      <c r="N2338" s="282"/>
      <c r="O2338" s="282"/>
      <c r="P2338" s="52">
        <f t="shared" si="627"/>
        <v>0</v>
      </c>
      <c r="Q2338" s="60"/>
      <c r="R2338" s="53">
        <f t="shared" si="633"/>
        <v>0</v>
      </c>
      <c r="S2338" s="59"/>
      <c r="T2338" s="61"/>
      <c r="U2338" s="342" t="str">
        <f t="shared" si="637"/>
        <v>k.A.</v>
      </c>
      <c r="V2338" s="343" t="str">
        <f t="shared" si="634"/>
        <v>k.A.</v>
      </c>
      <c r="W2338" s="343" t="str">
        <f>IFERROR(IF(OR($D2338="",$E2338=0,con_Ende=0),"k.A.",IF(VLOOKUP($D2338,rng_ND,5,0)="Nein",VLOOKUP($D2338,rng_ND,2,FALSE),MIN(VLOOKUP($D2338,rng_ND,2,FALSE),A_Stammdaten!$B$19-D_SAV!$E2338+1))),"k.A.")</f>
        <v>k.A.</v>
      </c>
      <c r="X2338" s="343" t="str">
        <f t="shared" si="635"/>
        <v>k.A.</v>
      </c>
      <c r="Y2338" s="62"/>
      <c r="Z2338" s="48">
        <f t="shared" si="636"/>
        <v>0</v>
      </c>
      <c r="AA2338" s="457"/>
      <c r="AB2338" s="55">
        <f t="shared" si="628"/>
        <v>0</v>
      </c>
      <c r="AC2338" s="55">
        <f>IF(A_Stammdaten!$B$25="ja",D_SAV!AA2338,D_SAV!AB2338)</f>
        <v>0</v>
      </c>
      <c r="AD2338" s="478">
        <f>IF(AC2338=0,0,IF(U2338-(con_EOGJahr-D_SAV!E2338)&lt;=0,AC2338,AC2338/V2338))</f>
        <v>0</v>
      </c>
      <c r="AE2338" s="478">
        <f>IFERROR(IF(AND(VLOOKUP(D2338,rng_ND,5,FALSE)="Ja",D_SAV!T2338="degressiv"),D_SAV!AC2338*Y2338/100,0),0)</f>
        <v>0</v>
      </c>
      <c r="AF2338" s="55">
        <f>IFERROR(IF(VLOOKUP(D2338,rng_ND,5,FALSE)="Ja",MAX(D_SAV!AD2338:AE2338),D_SAV!AD2338),0)</f>
        <v>0</v>
      </c>
      <c r="AG2338" s="55">
        <f t="shared" si="629"/>
        <v>0</v>
      </c>
      <c r="AH2338" s="55">
        <f t="shared" si="630"/>
        <v>0</v>
      </c>
      <c r="AI2338" s="55">
        <f t="shared" si="631"/>
        <v>0</v>
      </c>
      <c r="AJ2338" s="55">
        <f t="shared" si="632"/>
        <v>0</v>
      </c>
      <c r="AK2338" s="55">
        <f t="shared" si="623"/>
        <v>0</v>
      </c>
      <c r="AL2338" s="55">
        <f t="shared" si="624"/>
        <v>0</v>
      </c>
      <c r="AM2338" s="55">
        <f t="shared" si="625"/>
        <v>0</v>
      </c>
    </row>
    <row r="2339" spans="1:39" x14ac:dyDescent="0.25">
      <c r="A2339" s="47">
        <v>2335</v>
      </c>
      <c r="B2339" s="358" t="str">
        <f>IF(AND(E2339&lt;&gt;0,D2339&lt;&gt;0,F2339&lt;&gt;0),IF(C2339&lt;&gt;0,CONCATENATE(C2339,"-AGr",VLOOKUP(D2339,Listen!$A$2:$G$45,7,FALSE),"-",E2339,"-",F2339,),CONCATENATE("AGr",VLOOKUP(D2339,Listen!$A$2:$G$45,7,FALSE),"-",E2339,"-",F2339)),"keine vollständige ID")</f>
        <v>keine vollständige ID</v>
      </c>
      <c r="C2339" s="359">
        <f>'[2]III_SAV-Details_NB'!B2345</f>
        <v>0</v>
      </c>
      <c r="D2339" s="359">
        <f>'[2]III_SAV-Details_NB'!C2345</f>
        <v>0</v>
      </c>
      <c r="E2339" s="359">
        <f>'[2]III_SAV-Details_NB'!D2345</f>
        <v>0</v>
      </c>
      <c r="F2339" s="490"/>
      <c r="G2339" s="281">
        <f>'[2]III_SAV-Details_NB'!X2345</f>
        <v>0</v>
      </c>
      <c r="H2339" s="281">
        <f t="shared" si="626"/>
        <v>0</v>
      </c>
      <c r="I2339" s="281">
        <f>IF(con_EOGJahr=2025,'[2]III_SAV-Details_NB'!AA2345,IF(con_EOGJahr=2026,'[2]III_SAV-Details_NB'!AB2345,'[2]III_SAV-Details_NB'!AC2345))</f>
        <v>0</v>
      </c>
      <c r="J2339" s="282"/>
      <c r="K2339" s="282"/>
      <c r="L2339" s="282"/>
      <c r="M2339" s="282"/>
      <c r="N2339" s="282"/>
      <c r="O2339" s="282"/>
      <c r="P2339" s="52">
        <f t="shared" si="627"/>
        <v>0</v>
      </c>
      <c r="Q2339" s="60"/>
      <c r="R2339" s="53">
        <f t="shared" si="633"/>
        <v>0</v>
      </c>
      <c r="S2339" s="59"/>
      <c r="T2339" s="61"/>
      <c r="U2339" s="342" t="str">
        <f t="shared" si="637"/>
        <v>k.A.</v>
      </c>
      <c r="V2339" s="343" t="str">
        <f t="shared" si="634"/>
        <v>k.A.</v>
      </c>
      <c r="W2339" s="343" t="str">
        <f>IFERROR(IF(OR($D2339="",$E2339=0,con_Ende=0),"k.A.",IF(VLOOKUP($D2339,rng_ND,5,0)="Nein",VLOOKUP($D2339,rng_ND,2,FALSE),MIN(VLOOKUP($D2339,rng_ND,2,FALSE),A_Stammdaten!$B$19-D_SAV!$E2339+1))),"k.A.")</f>
        <v>k.A.</v>
      </c>
      <c r="X2339" s="343" t="str">
        <f t="shared" si="635"/>
        <v>k.A.</v>
      </c>
      <c r="Y2339" s="62"/>
      <c r="Z2339" s="48">
        <f t="shared" si="636"/>
        <v>0</v>
      </c>
      <c r="AA2339" s="457"/>
      <c r="AB2339" s="55">
        <f t="shared" si="628"/>
        <v>0</v>
      </c>
      <c r="AC2339" s="55">
        <f>IF(A_Stammdaten!$B$25="ja",D_SAV!AA2339,D_SAV!AB2339)</f>
        <v>0</v>
      </c>
      <c r="AD2339" s="478">
        <f>IF(AC2339=0,0,IF(U2339-(con_EOGJahr-D_SAV!E2339)&lt;=0,AC2339,AC2339/V2339))</f>
        <v>0</v>
      </c>
      <c r="AE2339" s="478">
        <f>IFERROR(IF(AND(VLOOKUP(D2339,rng_ND,5,FALSE)="Ja",D_SAV!T2339="degressiv"),D_SAV!AC2339*Y2339/100,0),0)</f>
        <v>0</v>
      </c>
      <c r="AF2339" s="55">
        <f>IFERROR(IF(VLOOKUP(D2339,rng_ND,5,FALSE)="Ja",MAX(D_SAV!AD2339:AE2339),D_SAV!AD2339),0)</f>
        <v>0</v>
      </c>
      <c r="AG2339" s="55">
        <f t="shared" si="629"/>
        <v>0</v>
      </c>
      <c r="AH2339" s="55">
        <f t="shared" si="630"/>
        <v>0</v>
      </c>
      <c r="AI2339" s="55">
        <f t="shared" si="631"/>
        <v>0</v>
      </c>
      <c r="AJ2339" s="55">
        <f t="shared" si="632"/>
        <v>0</v>
      </c>
      <c r="AK2339" s="55">
        <f t="shared" si="623"/>
        <v>0</v>
      </c>
      <c r="AL2339" s="55">
        <f t="shared" si="624"/>
        <v>0</v>
      </c>
      <c r="AM2339" s="55">
        <f t="shared" si="625"/>
        <v>0</v>
      </c>
    </row>
    <row r="2340" spans="1:39" x14ac:dyDescent="0.25">
      <c r="A2340" s="47">
        <v>2336</v>
      </c>
      <c r="B2340" s="358" t="str">
        <f>IF(AND(E2340&lt;&gt;0,D2340&lt;&gt;0,F2340&lt;&gt;0),IF(C2340&lt;&gt;0,CONCATENATE(C2340,"-AGr",VLOOKUP(D2340,Listen!$A$2:$G$45,7,FALSE),"-",E2340,"-",F2340,),CONCATENATE("AGr",VLOOKUP(D2340,Listen!$A$2:$G$45,7,FALSE),"-",E2340,"-",F2340)),"keine vollständige ID")</f>
        <v>keine vollständige ID</v>
      </c>
      <c r="C2340" s="359">
        <f>'[2]III_SAV-Details_NB'!B2346</f>
        <v>0</v>
      </c>
      <c r="D2340" s="359">
        <f>'[2]III_SAV-Details_NB'!C2346</f>
        <v>0</v>
      </c>
      <c r="E2340" s="359">
        <f>'[2]III_SAV-Details_NB'!D2346</f>
        <v>0</v>
      </c>
      <c r="F2340" s="490"/>
      <c r="G2340" s="281">
        <f>'[2]III_SAV-Details_NB'!X2346</f>
        <v>0</v>
      </c>
      <c r="H2340" s="281">
        <f t="shared" si="626"/>
        <v>0</v>
      </c>
      <c r="I2340" s="281">
        <f>IF(con_EOGJahr=2025,'[2]III_SAV-Details_NB'!AA2346,IF(con_EOGJahr=2026,'[2]III_SAV-Details_NB'!AB2346,'[2]III_SAV-Details_NB'!AC2346))</f>
        <v>0</v>
      </c>
      <c r="J2340" s="282"/>
      <c r="K2340" s="282"/>
      <c r="L2340" s="282"/>
      <c r="M2340" s="282"/>
      <c r="N2340" s="282"/>
      <c r="O2340" s="282"/>
      <c r="P2340" s="52">
        <f t="shared" si="627"/>
        <v>0</v>
      </c>
      <c r="Q2340" s="60"/>
      <c r="R2340" s="53">
        <f t="shared" si="633"/>
        <v>0</v>
      </c>
      <c r="S2340" s="59"/>
      <c r="T2340" s="61"/>
      <c r="U2340" s="342" t="str">
        <f t="shared" si="637"/>
        <v>k.A.</v>
      </c>
      <c r="V2340" s="343" t="str">
        <f t="shared" si="634"/>
        <v>k.A.</v>
      </c>
      <c r="W2340" s="343" t="str">
        <f>IFERROR(IF(OR($D2340="",$E2340=0,con_Ende=0),"k.A.",IF(VLOOKUP($D2340,rng_ND,5,0)="Nein",VLOOKUP($D2340,rng_ND,2,FALSE),MIN(VLOOKUP($D2340,rng_ND,2,FALSE),A_Stammdaten!$B$19-D_SAV!$E2340+1))),"k.A.")</f>
        <v>k.A.</v>
      </c>
      <c r="X2340" s="343" t="str">
        <f t="shared" si="635"/>
        <v>k.A.</v>
      </c>
      <c r="Y2340" s="62"/>
      <c r="Z2340" s="48">
        <f t="shared" si="636"/>
        <v>0</v>
      </c>
      <c r="AA2340" s="457"/>
      <c r="AB2340" s="55">
        <f t="shared" si="628"/>
        <v>0</v>
      </c>
      <c r="AC2340" s="55">
        <f>IF(A_Stammdaten!$B$25="ja",D_SAV!AA2340,D_SAV!AB2340)</f>
        <v>0</v>
      </c>
      <c r="AD2340" s="478">
        <f>IF(AC2340=0,0,IF(U2340-(con_EOGJahr-D_SAV!E2340)&lt;=0,AC2340,AC2340/V2340))</f>
        <v>0</v>
      </c>
      <c r="AE2340" s="478">
        <f>IFERROR(IF(AND(VLOOKUP(D2340,rng_ND,5,FALSE)="Ja",D_SAV!T2340="degressiv"),D_SAV!AC2340*Y2340/100,0),0)</f>
        <v>0</v>
      </c>
      <c r="AF2340" s="55">
        <f>IFERROR(IF(VLOOKUP(D2340,rng_ND,5,FALSE)="Ja",MAX(D_SAV!AD2340:AE2340),D_SAV!AD2340),0)</f>
        <v>0</v>
      </c>
      <c r="AG2340" s="55">
        <f t="shared" si="629"/>
        <v>0</v>
      </c>
      <c r="AH2340" s="55">
        <f t="shared" si="630"/>
        <v>0</v>
      </c>
      <c r="AI2340" s="55">
        <f t="shared" si="631"/>
        <v>0</v>
      </c>
      <c r="AJ2340" s="55">
        <f t="shared" si="632"/>
        <v>0</v>
      </c>
      <c r="AK2340" s="55">
        <f t="shared" si="623"/>
        <v>0</v>
      </c>
      <c r="AL2340" s="55">
        <f t="shared" si="624"/>
        <v>0</v>
      </c>
      <c r="AM2340" s="55">
        <f t="shared" si="625"/>
        <v>0</v>
      </c>
    </row>
    <row r="2341" spans="1:39" x14ac:dyDescent="0.25">
      <c r="A2341" s="47">
        <v>2337</v>
      </c>
      <c r="B2341" s="358" t="str">
        <f>IF(AND(E2341&lt;&gt;0,D2341&lt;&gt;0,F2341&lt;&gt;0),IF(C2341&lt;&gt;0,CONCATENATE(C2341,"-AGr",VLOOKUP(D2341,Listen!$A$2:$G$45,7,FALSE),"-",E2341,"-",F2341,),CONCATENATE("AGr",VLOOKUP(D2341,Listen!$A$2:$G$45,7,FALSE),"-",E2341,"-",F2341)),"keine vollständige ID")</f>
        <v>keine vollständige ID</v>
      </c>
      <c r="C2341" s="359">
        <f>'[2]III_SAV-Details_NB'!B2347</f>
        <v>0</v>
      </c>
      <c r="D2341" s="359">
        <f>'[2]III_SAV-Details_NB'!C2347</f>
        <v>0</v>
      </c>
      <c r="E2341" s="359">
        <f>'[2]III_SAV-Details_NB'!D2347</f>
        <v>0</v>
      </c>
      <c r="F2341" s="490"/>
      <c r="G2341" s="281">
        <f>'[2]III_SAV-Details_NB'!X2347</f>
        <v>0</v>
      </c>
      <c r="H2341" s="281">
        <f t="shared" si="626"/>
        <v>0</v>
      </c>
      <c r="I2341" s="281">
        <f>IF(con_EOGJahr=2025,'[2]III_SAV-Details_NB'!AA2347,IF(con_EOGJahr=2026,'[2]III_SAV-Details_NB'!AB2347,'[2]III_SAV-Details_NB'!AC2347))</f>
        <v>0</v>
      </c>
      <c r="J2341" s="282"/>
      <c r="K2341" s="282"/>
      <c r="L2341" s="282"/>
      <c r="M2341" s="282"/>
      <c r="N2341" s="282"/>
      <c r="O2341" s="282"/>
      <c r="P2341" s="52">
        <f t="shared" si="627"/>
        <v>0</v>
      </c>
      <c r="Q2341" s="60"/>
      <c r="R2341" s="53">
        <f t="shared" si="633"/>
        <v>0</v>
      </c>
      <c r="S2341" s="59"/>
      <c r="T2341" s="61"/>
      <c r="U2341" s="342" t="str">
        <f t="shared" si="637"/>
        <v>k.A.</v>
      </c>
      <c r="V2341" s="343" t="str">
        <f t="shared" si="634"/>
        <v>k.A.</v>
      </c>
      <c r="W2341" s="343" t="str">
        <f>IFERROR(IF(OR($D2341="",$E2341=0,con_Ende=0),"k.A.",IF(VLOOKUP($D2341,rng_ND,5,0)="Nein",VLOOKUP($D2341,rng_ND,2,FALSE),MIN(VLOOKUP($D2341,rng_ND,2,FALSE),A_Stammdaten!$B$19-D_SAV!$E2341+1))),"k.A.")</f>
        <v>k.A.</v>
      </c>
      <c r="X2341" s="343" t="str">
        <f t="shared" si="635"/>
        <v>k.A.</v>
      </c>
      <c r="Y2341" s="62"/>
      <c r="Z2341" s="48">
        <f t="shared" si="636"/>
        <v>0</v>
      </c>
      <c r="AA2341" s="457"/>
      <c r="AB2341" s="55">
        <f t="shared" si="628"/>
        <v>0</v>
      </c>
      <c r="AC2341" s="55">
        <f>IF(A_Stammdaten!$B$25="ja",D_SAV!AA2341,D_SAV!AB2341)</f>
        <v>0</v>
      </c>
      <c r="AD2341" s="478">
        <f>IF(AC2341=0,0,IF(U2341-(con_EOGJahr-D_SAV!E2341)&lt;=0,AC2341,AC2341/V2341))</f>
        <v>0</v>
      </c>
      <c r="AE2341" s="478">
        <f>IFERROR(IF(AND(VLOOKUP(D2341,rng_ND,5,FALSE)="Ja",D_SAV!T2341="degressiv"),D_SAV!AC2341*Y2341/100,0),0)</f>
        <v>0</v>
      </c>
      <c r="AF2341" s="55">
        <f>IFERROR(IF(VLOOKUP(D2341,rng_ND,5,FALSE)="Ja",MAX(D_SAV!AD2341:AE2341),D_SAV!AD2341),0)</f>
        <v>0</v>
      </c>
      <c r="AG2341" s="55">
        <f t="shared" si="629"/>
        <v>0</v>
      </c>
      <c r="AH2341" s="55">
        <f t="shared" si="630"/>
        <v>0</v>
      </c>
      <c r="AI2341" s="55">
        <f t="shared" si="631"/>
        <v>0</v>
      </c>
      <c r="AJ2341" s="55">
        <f t="shared" si="632"/>
        <v>0</v>
      </c>
      <c r="AK2341" s="55">
        <f t="shared" si="623"/>
        <v>0</v>
      </c>
      <c r="AL2341" s="55">
        <f t="shared" si="624"/>
        <v>0</v>
      </c>
      <c r="AM2341" s="55">
        <f t="shared" si="625"/>
        <v>0</v>
      </c>
    </row>
    <row r="2342" spans="1:39" x14ac:dyDescent="0.25">
      <c r="A2342" s="47">
        <v>2338</v>
      </c>
      <c r="B2342" s="358" t="str">
        <f>IF(AND(E2342&lt;&gt;0,D2342&lt;&gt;0,F2342&lt;&gt;0),IF(C2342&lt;&gt;0,CONCATENATE(C2342,"-AGr",VLOOKUP(D2342,Listen!$A$2:$G$45,7,FALSE),"-",E2342,"-",F2342,),CONCATENATE("AGr",VLOOKUP(D2342,Listen!$A$2:$G$45,7,FALSE),"-",E2342,"-",F2342)),"keine vollständige ID")</f>
        <v>keine vollständige ID</v>
      </c>
      <c r="C2342" s="359">
        <f>'[2]III_SAV-Details_NB'!B2348</f>
        <v>0</v>
      </c>
      <c r="D2342" s="359">
        <f>'[2]III_SAV-Details_NB'!C2348</f>
        <v>0</v>
      </c>
      <c r="E2342" s="359">
        <f>'[2]III_SAV-Details_NB'!D2348</f>
        <v>0</v>
      </c>
      <c r="F2342" s="490"/>
      <c r="G2342" s="281">
        <f>'[2]III_SAV-Details_NB'!X2348</f>
        <v>0</v>
      </c>
      <c r="H2342" s="281">
        <f t="shared" si="626"/>
        <v>0</v>
      </c>
      <c r="I2342" s="281">
        <f>IF(con_EOGJahr=2025,'[2]III_SAV-Details_NB'!AA2348,IF(con_EOGJahr=2026,'[2]III_SAV-Details_NB'!AB2348,'[2]III_SAV-Details_NB'!AC2348))</f>
        <v>0</v>
      </c>
      <c r="J2342" s="282"/>
      <c r="K2342" s="282"/>
      <c r="L2342" s="282"/>
      <c r="M2342" s="282"/>
      <c r="N2342" s="282"/>
      <c r="O2342" s="282"/>
      <c r="P2342" s="52">
        <f t="shared" si="627"/>
        <v>0</v>
      </c>
      <c r="Q2342" s="60"/>
      <c r="R2342" s="53">
        <f t="shared" si="633"/>
        <v>0</v>
      </c>
      <c r="S2342" s="59"/>
      <c r="T2342" s="61"/>
      <c r="U2342" s="342" t="str">
        <f t="shared" si="637"/>
        <v>k.A.</v>
      </c>
      <c r="V2342" s="343" t="str">
        <f t="shared" si="634"/>
        <v>k.A.</v>
      </c>
      <c r="W2342" s="343" t="str">
        <f>IFERROR(IF(OR($D2342="",$E2342=0,con_Ende=0),"k.A.",IF(VLOOKUP($D2342,rng_ND,5,0)="Nein",VLOOKUP($D2342,rng_ND,2,FALSE),MIN(VLOOKUP($D2342,rng_ND,2,FALSE),A_Stammdaten!$B$19-D_SAV!$E2342+1))),"k.A.")</f>
        <v>k.A.</v>
      </c>
      <c r="X2342" s="343" t="str">
        <f t="shared" si="635"/>
        <v>k.A.</v>
      </c>
      <c r="Y2342" s="62"/>
      <c r="Z2342" s="48">
        <f t="shared" si="636"/>
        <v>0</v>
      </c>
      <c r="AA2342" s="457"/>
      <c r="AB2342" s="55">
        <f t="shared" si="628"/>
        <v>0</v>
      </c>
      <c r="AC2342" s="55">
        <f>IF(A_Stammdaten!$B$25="ja",D_SAV!AA2342,D_SAV!AB2342)</f>
        <v>0</v>
      </c>
      <c r="AD2342" s="478">
        <f>IF(AC2342=0,0,IF(U2342-(con_EOGJahr-D_SAV!E2342)&lt;=0,AC2342,AC2342/V2342))</f>
        <v>0</v>
      </c>
      <c r="AE2342" s="478">
        <f>IFERROR(IF(AND(VLOOKUP(D2342,rng_ND,5,FALSE)="Ja",D_SAV!T2342="degressiv"),D_SAV!AC2342*Y2342/100,0),0)</f>
        <v>0</v>
      </c>
      <c r="AF2342" s="55">
        <f>IFERROR(IF(VLOOKUP(D2342,rng_ND,5,FALSE)="Ja",MAX(D_SAV!AD2342:AE2342),D_SAV!AD2342),0)</f>
        <v>0</v>
      </c>
      <c r="AG2342" s="55">
        <f t="shared" si="629"/>
        <v>0</v>
      </c>
      <c r="AH2342" s="55">
        <f t="shared" si="630"/>
        <v>0</v>
      </c>
      <c r="AI2342" s="55">
        <f t="shared" si="631"/>
        <v>0</v>
      </c>
      <c r="AJ2342" s="55">
        <f t="shared" si="632"/>
        <v>0</v>
      </c>
      <c r="AK2342" s="55">
        <f t="shared" si="623"/>
        <v>0</v>
      </c>
      <c r="AL2342" s="55">
        <f t="shared" si="624"/>
        <v>0</v>
      </c>
      <c r="AM2342" s="55">
        <f t="shared" si="625"/>
        <v>0</v>
      </c>
    </row>
    <row r="2343" spans="1:39" x14ac:dyDescent="0.25">
      <c r="A2343" s="47">
        <v>2339</v>
      </c>
      <c r="B2343" s="358" t="str">
        <f>IF(AND(E2343&lt;&gt;0,D2343&lt;&gt;0,F2343&lt;&gt;0),IF(C2343&lt;&gt;0,CONCATENATE(C2343,"-AGr",VLOOKUP(D2343,Listen!$A$2:$G$45,7,FALSE),"-",E2343,"-",F2343,),CONCATENATE("AGr",VLOOKUP(D2343,Listen!$A$2:$G$45,7,FALSE),"-",E2343,"-",F2343)),"keine vollständige ID")</f>
        <v>keine vollständige ID</v>
      </c>
      <c r="C2343" s="359">
        <f>'[2]III_SAV-Details_NB'!B2349</f>
        <v>0</v>
      </c>
      <c r="D2343" s="359">
        <f>'[2]III_SAV-Details_NB'!C2349</f>
        <v>0</v>
      </c>
      <c r="E2343" s="359">
        <f>'[2]III_SAV-Details_NB'!D2349</f>
        <v>0</v>
      </c>
      <c r="F2343" s="490"/>
      <c r="G2343" s="281">
        <f>'[2]III_SAV-Details_NB'!X2349</f>
        <v>0</v>
      </c>
      <c r="H2343" s="281">
        <f t="shared" si="626"/>
        <v>0</v>
      </c>
      <c r="I2343" s="281">
        <f>IF(con_EOGJahr=2025,'[2]III_SAV-Details_NB'!AA2349,IF(con_EOGJahr=2026,'[2]III_SAV-Details_NB'!AB2349,'[2]III_SAV-Details_NB'!AC2349))</f>
        <v>0</v>
      </c>
      <c r="J2343" s="282"/>
      <c r="K2343" s="282"/>
      <c r="L2343" s="282"/>
      <c r="M2343" s="282"/>
      <c r="N2343" s="282"/>
      <c r="O2343" s="282"/>
      <c r="P2343" s="52">
        <f t="shared" si="627"/>
        <v>0</v>
      </c>
      <c r="Q2343" s="60"/>
      <c r="R2343" s="53">
        <f t="shared" si="633"/>
        <v>0</v>
      </c>
      <c r="S2343" s="59"/>
      <c r="T2343" s="61"/>
      <c r="U2343" s="342" t="str">
        <f t="shared" si="637"/>
        <v>k.A.</v>
      </c>
      <c r="V2343" s="343" t="str">
        <f t="shared" si="634"/>
        <v>k.A.</v>
      </c>
      <c r="W2343" s="343" t="str">
        <f>IFERROR(IF(OR($D2343="",$E2343=0,con_Ende=0),"k.A.",IF(VLOOKUP($D2343,rng_ND,5,0)="Nein",VLOOKUP($D2343,rng_ND,2,FALSE),MIN(VLOOKUP($D2343,rng_ND,2,FALSE),A_Stammdaten!$B$19-D_SAV!$E2343+1))),"k.A.")</f>
        <v>k.A.</v>
      </c>
      <c r="X2343" s="343" t="str">
        <f t="shared" si="635"/>
        <v>k.A.</v>
      </c>
      <c r="Y2343" s="62"/>
      <c r="Z2343" s="48">
        <f t="shared" si="636"/>
        <v>0</v>
      </c>
      <c r="AA2343" s="457"/>
      <c r="AB2343" s="55">
        <f t="shared" si="628"/>
        <v>0</v>
      </c>
      <c r="AC2343" s="55">
        <f>IF(A_Stammdaten!$B$25="ja",D_SAV!AA2343,D_SAV!AB2343)</f>
        <v>0</v>
      </c>
      <c r="AD2343" s="478">
        <f>IF(AC2343=0,0,IF(U2343-(con_EOGJahr-D_SAV!E2343)&lt;=0,AC2343,AC2343/V2343))</f>
        <v>0</v>
      </c>
      <c r="AE2343" s="478">
        <f>IFERROR(IF(AND(VLOOKUP(D2343,rng_ND,5,FALSE)="Ja",D_SAV!T2343="degressiv"),D_SAV!AC2343*Y2343/100,0),0)</f>
        <v>0</v>
      </c>
      <c r="AF2343" s="55">
        <f>IFERROR(IF(VLOOKUP(D2343,rng_ND,5,FALSE)="Ja",MAX(D_SAV!AD2343:AE2343),D_SAV!AD2343),0)</f>
        <v>0</v>
      </c>
      <c r="AG2343" s="55">
        <f t="shared" si="629"/>
        <v>0</v>
      </c>
      <c r="AH2343" s="55">
        <f t="shared" si="630"/>
        <v>0</v>
      </c>
      <c r="AI2343" s="55">
        <f t="shared" si="631"/>
        <v>0</v>
      </c>
      <c r="AJ2343" s="55">
        <f t="shared" si="632"/>
        <v>0</v>
      </c>
      <c r="AK2343" s="55">
        <f t="shared" si="623"/>
        <v>0</v>
      </c>
      <c r="AL2343" s="55">
        <f t="shared" si="624"/>
        <v>0</v>
      </c>
      <c r="AM2343" s="55">
        <f t="shared" si="625"/>
        <v>0</v>
      </c>
    </row>
    <row r="2344" spans="1:39" x14ac:dyDescent="0.25">
      <c r="A2344" s="47">
        <v>2340</v>
      </c>
      <c r="B2344" s="358" t="str">
        <f>IF(AND(E2344&lt;&gt;0,D2344&lt;&gt;0,F2344&lt;&gt;0),IF(C2344&lt;&gt;0,CONCATENATE(C2344,"-AGr",VLOOKUP(D2344,Listen!$A$2:$G$45,7,FALSE),"-",E2344,"-",F2344,),CONCATENATE("AGr",VLOOKUP(D2344,Listen!$A$2:$G$45,7,FALSE),"-",E2344,"-",F2344)),"keine vollständige ID")</f>
        <v>keine vollständige ID</v>
      </c>
      <c r="C2344" s="359">
        <f>'[2]III_SAV-Details_NB'!B2350</f>
        <v>0</v>
      </c>
      <c r="D2344" s="359">
        <f>'[2]III_SAV-Details_NB'!C2350</f>
        <v>0</v>
      </c>
      <c r="E2344" s="359">
        <f>'[2]III_SAV-Details_NB'!D2350</f>
        <v>0</v>
      </c>
      <c r="F2344" s="490"/>
      <c r="G2344" s="281">
        <f>'[2]III_SAV-Details_NB'!X2350</f>
        <v>0</v>
      </c>
      <c r="H2344" s="281">
        <f t="shared" si="626"/>
        <v>0</v>
      </c>
      <c r="I2344" s="281">
        <f>IF(con_EOGJahr=2025,'[2]III_SAV-Details_NB'!AA2350,IF(con_EOGJahr=2026,'[2]III_SAV-Details_NB'!AB2350,'[2]III_SAV-Details_NB'!AC2350))</f>
        <v>0</v>
      </c>
      <c r="J2344" s="282"/>
      <c r="K2344" s="282"/>
      <c r="L2344" s="282"/>
      <c r="M2344" s="282"/>
      <c r="N2344" s="282"/>
      <c r="O2344" s="282"/>
      <c r="P2344" s="52">
        <f t="shared" si="627"/>
        <v>0</v>
      </c>
      <c r="Q2344" s="60"/>
      <c r="R2344" s="53">
        <f t="shared" si="633"/>
        <v>0</v>
      </c>
      <c r="S2344" s="59"/>
      <c r="T2344" s="61"/>
      <c r="U2344" s="342" t="str">
        <f t="shared" si="637"/>
        <v>k.A.</v>
      </c>
      <c r="V2344" s="343" t="str">
        <f t="shared" si="634"/>
        <v>k.A.</v>
      </c>
      <c r="W2344" s="343" t="str">
        <f>IFERROR(IF(OR($D2344="",$E2344=0,con_Ende=0),"k.A.",IF(VLOOKUP($D2344,rng_ND,5,0)="Nein",VLOOKUP($D2344,rng_ND,2,FALSE),MIN(VLOOKUP($D2344,rng_ND,2,FALSE),A_Stammdaten!$B$19-D_SAV!$E2344+1))),"k.A.")</f>
        <v>k.A.</v>
      </c>
      <c r="X2344" s="343" t="str">
        <f t="shared" si="635"/>
        <v>k.A.</v>
      </c>
      <c r="Y2344" s="62"/>
      <c r="Z2344" s="48">
        <f t="shared" si="636"/>
        <v>0</v>
      </c>
      <c r="AA2344" s="457"/>
      <c r="AB2344" s="55">
        <f t="shared" si="628"/>
        <v>0</v>
      </c>
      <c r="AC2344" s="55">
        <f>IF(A_Stammdaten!$B$25="ja",D_SAV!AA2344,D_SAV!AB2344)</f>
        <v>0</v>
      </c>
      <c r="AD2344" s="478">
        <f>IF(AC2344=0,0,IF(U2344-(con_EOGJahr-D_SAV!E2344)&lt;=0,AC2344,AC2344/V2344))</f>
        <v>0</v>
      </c>
      <c r="AE2344" s="478">
        <f>IFERROR(IF(AND(VLOOKUP(D2344,rng_ND,5,FALSE)="Ja",D_SAV!T2344="degressiv"),D_SAV!AC2344*Y2344/100,0),0)</f>
        <v>0</v>
      </c>
      <c r="AF2344" s="55">
        <f>IFERROR(IF(VLOOKUP(D2344,rng_ND,5,FALSE)="Ja",MAX(D_SAV!AD2344:AE2344),D_SAV!AD2344),0)</f>
        <v>0</v>
      </c>
      <c r="AG2344" s="55">
        <f t="shared" si="629"/>
        <v>0</v>
      </c>
      <c r="AH2344" s="55">
        <f t="shared" si="630"/>
        <v>0</v>
      </c>
      <c r="AI2344" s="55">
        <f t="shared" si="631"/>
        <v>0</v>
      </c>
      <c r="AJ2344" s="55">
        <f t="shared" si="632"/>
        <v>0</v>
      </c>
      <c r="AK2344" s="55">
        <f t="shared" si="623"/>
        <v>0</v>
      </c>
      <c r="AL2344" s="55">
        <f t="shared" si="624"/>
        <v>0</v>
      </c>
      <c r="AM2344" s="55">
        <f t="shared" si="625"/>
        <v>0</v>
      </c>
    </row>
    <row r="2345" spans="1:39" x14ac:dyDescent="0.25">
      <c r="A2345" s="47">
        <v>2341</v>
      </c>
      <c r="B2345" s="358" t="str">
        <f>IF(AND(E2345&lt;&gt;0,D2345&lt;&gt;0,F2345&lt;&gt;0),IF(C2345&lt;&gt;0,CONCATENATE(C2345,"-AGr",VLOOKUP(D2345,Listen!$A$2:$G$45,7,FALSE),"-",E2345,"-",F2345,),CONCATENATE("AGr",VLOOKUP(D2345,Listen!$A$2:$G$45,7,FALSE),"-",E2345,"-",F2345)),"keine vollständige ID")</f>
        <v>keine vollständige ID</v>
      </c>
      <c r="C2345" s="359">
        <f>'[2]III_SAV-Details_NB'!B2351</f>
        <v>0</v>
      </c>
      <c r="D2345" s="359">
        <f>'[2]III_SAV-Details_NB'!C2351</f>
        <v>0</v>
      </c>
      <c r="E2345" s="359">
        <f>'[2]III_SAV-Details_NB'!D2351</f>
        <v>0</v>
      </c>
      <c r="F2345" s="490"/>
      <c r="G2345" s="281">
        <f>'[2]III_SAV-Details_NB'!X2351</f>
        <v>0</v>
      </c>
      <c r="H2345" s="281">
        <f t="shared" si="626"/>
        <v>0</v>
      </c>
      <c r="I2345" s="281">
        <f>IF(con_EOGJahr=2025,'[2]III_SAV-Details_NB'!AA2351,IF(con_EOGJahr=2026,'[2]III_SAV-Details_NB'!AB2351,'[2]III_SAV-Details_NB'!AC2351))</f>
        <v>0</v>
      </c>
      <c r="J2345" s="282"/>
      <c r="K2345" s="282"/>
      <c r="L2345" s="282"/>
      <c r="M2345" s="282"/>
      <c r="N2345" s="282"/>
      <c r="O2345" s="282"/>
      <c r="P2345" s="52">
        <f t="shared" si="627"/>
        <v>0</v>
      </c>
      <c r="Q2345" s="60"/>
      <c r="R2345" s="53">
        <f t="shared" si="633"/>
        <v>0</v>
      </c>
      <c r="S2345" s="59"/>
      <c r="T2345" s="61"/>
      <c r="U2345" s="342" t="str">
        <f t="shared" si="637"/>
        <v>k.A.</v>
      </c>
      <c r="V2345" s="343" t="str">
        <f t="shared" si="634"/>
        <v>k.A.</v>
      </c>
      <c r="W2345" s="343" t="str">
        <f>IFERROR(IF(OR($D2345="",$E2345=0,con_Ende=0),"k.A.",IF(VLOOKUP($D2345,rng_ND,5,0)="Nein",VLOOKUP($D2345,rng_ND,2,FALSE),MIN(VLOOKUP($D2345,rng_ND,2,FALSE),A_Stammdaten!$B$19-D_SAV!$E2345+1))),"k.A.")</f>
        <v>k.A.</v>
      </c>
      <c r="X2345" s="343" t="str">
        <f t="shared" si="635"/>
        <v>k.A.</v>
      </c>
      <c r="Y2345" s="62"/>
      <c r="Z2345" s="48">
        <f t="shared" si="636"/>
        <v>0</v>
      </c>
      <c r="AA2345" s="457"/>
      <c r="AB2345" s="55">
        <f t="shared" si="628"/>
        <v>0</v>
      </c>
      <c r="AC2345" s="55">
        <f>IF(A_Stammdaten!$B$25="ja",D_SAV!AA2345,D_SAV!AB2345)</f>
        <v>0</v>
      </c>
      <c r="AD2345" s="478">
        <f>IF(AC2345=0,0,IF(U2345-(con_EOGJahr-D_SAV!E2345)&lt;=0,AC2345,AC2345/V2345))</f>
        <v>0</v>
      </c>
      <c r="AE2345" s="478">
        <f>IFERROR(IF(AND(VLOOKUP(D2345,rng_ND,5,FALSE)="Ja",D_SAV!T2345="degressiv"),D_SAV!AC2345*Y2345/100,0),0)</f>
        <v>0</v>
      </c>
      <c r="AF2345" s="55">
        <f>IFERROR(IF(VLOOKUP(D2345,rng_ND,5,FALSE)="Ja",MAX(D_SAV!AD2345:AE2345),D_SAV!AD2345),0)</f>
        <v>0</v>
      </c>
      <c r="AG2345" s="55">
        <f t="shared" si="629"/>
        <v>0</v>
      </c>
      <c r="AH2345" s="55">
        <f t="shared" si="630"/>
        <v>0</v>
      </c>
      <c r="AI2345" s="55">
        <f t="shared" si="631"/>
        <v>0</v>
      </c>
      <c r="AJ2345" s="55">
        <f t="shared" si="632"/>
        <v>0</v>
      </c>
      <c r="AK2345" s="55">
        <f t="shared" si="623"/>
        <v>0</v>
      </c>
      <c r="AL2345" s="55">
        <f t="shared" si="624"/>
        <v>0</v>
      </c>
      <c r="AM2345" s="55">
        <f t="shared" si="625"/>
        <v>0</v>
      </c>
    </row>
    <row r="2346" spans="1:39" x14ac:dyDescent="0.25">
      <c r="A2346" s="47">
        <v>2342</v>
      </c>
      <c r="B2346" s="358" t="str">
        <f>IF(AND(E2346&lt;&gt;0,D2346&lt;&gt;0,F2346&lt;&gt;0),IF(C2346&lt;&gt;0,CONCATENATE(C2346,"-AGr",VLOOKUP(D2346,Listen!$A$2:$G$45,7,FALSE),"-",E2346,"-",F2346,),CONCATENATE("AGr",VLOOKUP(D2346,Listen!$A$2:$G$45,7,FALSE),"-",E2346,"-",F2346)),"keine vollständige ID")</f>
        <v>keine vollständige ID</v>
      </c>
      <c r="C2346" s="359">
        <f>'[2]III_SAV-Details_NB'!B2352</f>
        <v>0</v>
      </c>
      <c r="D2346" s="359">
        <f>'[2]III_SAV-Details_NB'!C2352</f>
        <v>0</v>
      </c>
      <c r="E2346" s="359">
        <f>'[2]III_SAV-Details_NB'!D2352</f>
        <v>0</v>
      </c>
      <c r="F2346" s="490"/>
      <c r="G2346" s="281">
        <f>'[2]III_SAV-Details_NB'!X2352</f>
        <v>0</v>
      </c>
      <c r="H2346" s="281">
        <f t="shared" si="626"/>
        <v>0</v>
      </c>
      <c r="I2346" s="281">
        <f>IF(con_EOGJahr=2025,'[2]III_SAV-Details_NB'!AA2352,IF(con_EOGJahr=2026,'[2]III_SAV-Details_NB'!AB2352,'[2]III_SAV-Details_NB'!AC2352))</f>
        <v>0</v>
      </c>
      <c r="J2346" s="282"/>
      <c r="K2346" s="282"/>
      <c r="L2346" s="282"/>
      <c r="M2346" s="282"/>
      <c r="N2346" s="282"/>
      <c r="O2346" s="282"/>
      <c r="P2346" s="52">
        <f t="shared" si="627"/>
        <v>0</v>
      </c>
      <c r="Q2346" s="60"/>
      <c r="R2346" s="53">
        <f t="shared" si="633"/>
        <v>0</v>
      </c>
      <c r="S2346" s="59"/>
      <c r="T2346" s="61"/>
      <c r="U2346" s="342" t="str">
        <f t="shared" si="637"/>
        <v>k.A.</v>
      </c>
      <c r="V2346" s="343" t="str">
        <f t="shared" si="634"/>
        <v>k.A.</v>
      </c>
      <c r="W2346" s="343" t="str">
        <f>IFERROR(IF(OR($D2346="",$E2346=0,con_Ende=0),"k.A.",IF(VLOOKUP($D2346,rng_ND,5,0)="Nein",VLOOKUP($D2346,rng_ND,2,FALSE),MIN(VLOOKUP($D2346,rng_ND,2,FALSE),A_Stammdaten!$B$19-D_SAV!$E2346+1))),"k.A.")</f>
        <v>k.A.</v>
      </c>
      <c r="X2346" s="343" t="str">
        <f t="shared" si="635"/>
        <v>k.A.</v>
      </c>
      <c r="Y2346" s="62"/>
      <c r="Z2346" s="48">
        <f t="shared" si="636"/>
        <v>0</v>
      </c>
      <c r="AA2346" s="457"/>
      <c r="AB2346" s="55">
        <f t="shared" si="628"/>
        <v>0</v>
      </c>
      <c r="AC2346" s="55">
        <f>IF(A_Stammdaten!$B$25="ja",D_SAV!AA2346,D_SAV!AB2346)</f>
        <v>0</v>
      </c>
      <c r="AD2346" s="478">
        <f>IF(AC2346=0,0,IF(U2346-(con_EOGJahr-D_SAV!E2346)&lt;=0,AC2346,AC2346/V2346))</f>
        <v>0</v>
      </c>
      <c r="AE2346" s="478">
        <f>IFERROR(IF(AND(VLOOKUP(D2346,rng_ND,5,FALSE)="Ja",D_SAV!T2346="degressiv"),D_SAV!AC2346*Y2346/100,0),0)</f>
        <v>0</v>
      </c>
      <c r="AF2346" s="55">
        <f>IFERROR(IF(VLOOKUP(D2346,rng_ND,5,FALSE)="Ja",MAX(D_SAV!AD2346:AE2346),D_SAV!AD2346),0)</f>
        <v>0</v>
      </c>
      <c r="AG2346" s="55">
        <f t="shared" si="629"/>
        <v>0</v>
      </c>
      <c r="AH2346" s="55">
        <f t="shared" si="630"/>
        <v>0</v>
      </c>
      <c r="AI2346" s="55">
        <f t="shared" si="631"/>
        <v>0</v>
      </c>
      <c r="AJ2346" s="55">
        <f t="shared" si="632"/>
        <v>0</v>
      </c>
      <c r="AK2346" s="55">
        <f t="shared" si="623"/>
        <v>0</v>
      </c>
      <c r="AL2346" s="55">
        <f t="shared" si="624"/>
        <v>0</v>
      </c>
      <c r="AM2346" s="55">
        <f t="shared" si="625"/>
        <v>0</v>
      </c>
    </row>
    <row r="2347" spans="1:39" x14ac:dyDescent="0.25">
      <c r="A2347" s="47">
        <v>2343</v>
      </c>
      <c r="B2347" s="358" t="str">
        <f>IF(AND(E2347&lt;&gt;0,D2347&lt;&gt;0,F2347&lt;&gt;0),IF(C2347&lt;&gt;0,CONCATENATE(C2347,"-AGr",VLOOKUP(D2347,Listen!$A$2:$G$45,7,FALSE),"-",E2347,"-",F2347,),CONCATENATE("AGr",VLOOKUP(D2347,Listen!$A$2:$G$45,7,FALSE),"-",E2347,"-",F2347)),"keine vollständige ID")</f>
        <v>keine vollständige ID</v>
      </c>
      <c r="C2347" s="359">
        <f>'[2]III_SAV-Details_NB'!B2353</f>
        <v>0</v>
      </c>
      <c r="D2347" s="359">
        <f>'[2]III_SAV-Details_NB'!C2353</f>
        <v>0</v>
      </c>
      <c r="E2347" s="359">
        <f>'[2]III_SAV-Details_NB'!D2353</f>
        <v>0</v>
      </c>
      <c r="F2347" s="490"/>
      <c r="G2347" s="281">
        <f>'[2]III_SAV-Details_NB'!X2353</f>
        <v>0</v>
      </c>
      <c r="H2347" s="281">
        <f t="shared" si="626"/>
        <v>0</v>
      </c>
      <c r="I2347" s="281">
        <f>IF(con_EOGJahr=2025,'[2]III_SAV-Details_NB'!AA2353,IF(con_EOGJahr=2026,'[2]III_SAV-Details_NB'!AB2353,'[2]III_SAV-Details_NB'!AC2353))</f>
        <v>0</v>
      </c>
      <c r="J2347" s="282"/>
      <c r="K2347" s="282"/>
      <c r="L2347" s="282"/>
      <c r="M2347" s="282"/>
      <c r="N2347" s="282"/>
      <c r="O2347" s="282"/>
      <c r="P2347" s="52">
        <f t="shared" si="627"/>
        <v>0</v>
      </c>
      <c r="Q2347" s="60"/>
      <c r="R2347" s="53">
        <f t="shared" si="633"/>
        <v>0</v>
      </c>
      <c r="S2347" s="59"/>
      <c r="T2347" s="61"/>
      <c r="U2347" s="342" t="str">
        <f t="shared" si="637"/>
        <v>k.A.</v>
      </c>
      <c r="V2347" s="343" t="str">
        <f t="shared" si="634"/>
        <v>k.A.</v>
      </c>
      <c r="W2347" s="343" t="str">
        <f>IFERROR(IF(OR($D2347="",$E2347=0,con_Ende=0),"k.A.",IF(VLOOKUP($D2347,rng_ND,5,0)="Nein",VLOOKUP($D2347,rng_ND,2,FALSE),MIN(VLOOKUP($D2347,rng_ND,2,FALSE),A_Stammdaten!$B$19-D_SAV!$E2347+1))),"k.A.")</f>
        <v>k.A.</v>
      </c>
      <c r="X2347" s="343" t="str">
        <f t="shared" si="635"/>
        <v>k.A.</v>
      </c>
      <c r="Y2347" s="62"/>
      <c r="Z2347" s="48">
        <f t="shared" si="636"/>
        <v>0</v>
      </c>
      <c r="AA2347" s="457"/>
      <c r="AB2347" s="55">
        <f t="shared" si="628"/>
        <v>0</v>
      </c>
      <c r="AC2347" s="55">
        <f>IF(A_Stammdaten!$B$25="ja",D_SAV!AA2347,D_SAV!AB2347)</f>
        <v>0</v>
      </c>
      <c r="AD2347" s="478">
        <f>IF(AC2347=0,0,IF(U2347-(con_EOGJahr-D_SAV!E2347)&lt;=0,AC2347,AC2347/V2347))</f>
        <v>0</v>
      </c>
      <c r="AE2347" s="478">
        <f>IFERROR(IF(AND(VLOOKUP(D2347,rng_ND,5,FALSE)="Ja",D_SAV!T2347="degressiv"),D_SAV!AC2347*Y2347/100,0),0)</f>
        <v>0</v>
      </c>
      <c r="AF2347" s="55">
        <f>IFERROR(IF(VLOOKUP(D2347,rng_ND,5,FALSE)="Ja",MAX(D_SAV!AD2347:AE2347),D_SAV!AD2347),0)</f>
        <v>0</v>
      </c>
      <c r="AG2347" s="55">
        <f t="shared" si="629"/>
        <v>0</v>
      </c>
      <c r="AH2347" s="55">
        <f t="shared" si="630"/>
        <v>0</v>
      </c>
      <c r="AI2347" s="55">
        <f t="shared" si="631"/>
        <v>0</v>
      </c>
      <c r="AJ2347" s="55">
        <f t="shared" si="632"/>
        <v>0</v>
      </c>
      <c r="AK2347" s="55">
        <f t="shared" si="623"/>
        <v>0</v>
      </c>
      <c r="AL2347" s="55">
        <f t="shared" si="624"/>
        <v>0</v>
      </c>
      <c r="AM2347" s="55">
        <f t="shared" si="625"/>
        <v>0</v>
      </c>
    </row>
    <row r="2348" spans="1:39" x14ac:dyDescent="0.25">
      <c r="A2348" s="47">
        <v>2344</v>
      </c>
      <c r="B2348" s="358" t="str">
        <f>IF(AND(E2348&lt;&gt;0,D2348&lt;&gt;0,F2348&lt;&gt;0),IF(C2348&lt;&gt;0,CONCATENATE(C2348,"-AGr",VLOOKUP(D2348,Listen!$A$2:$G$45,7,FALSE),"-",E2348,"-",F2348,),CONCATENATE("AGr",VLOOKUP(D2348,Listen!$A$2:$G$45,7,FALSE),"-",E2348,"-",F2348)),"keine vollständige ID")</f>
        <v>keine vollständige ID</v>
      </c>
      <c r="C2348" s="359">
        <f>'[2]III_SAV-Details_NB'!B2354</f>
        <v>0</v>
      </c>
      <c r="D2348" s="359">
        <f>'[2]III_SAV-Details_NB'!C2354</f>
        <v>0</v>
      </c>
      <c r="E2348" s="359">
        <f>'[2]III_SAV-Details_NB'!D2354</f>
        <v>0</v>
      </c>
      <c r="F2348" s="490"/>
      <c r="G2348" s="281">
        <f>'[2]III_SAV-Details_NB'!X2354</f>
        <v>0</v>
      </c>
      <c r="H2348" s="281">
        <f t="shared" si="626"/>
        <v>0</v>
      </c>
      <c r="I2348" s="281">
        <f>IF(con_EOGJahr=2025,'[2]III_SAV-Details_NB'!AA2354,IF(con_EOGJahr=2026,'[2]III_SAV-Details_NB'!AB2354,'[2]III_SAV-Details_NB'!AC2354))</f>
        <v>0</v>
      </c>
      <c r="J2348" s="282"/>
      <c r="K2348" s="282"/>
      <c r="L2348" s="282"/>
      <c r="M2348" s="282"/>
      <c r="N2348" s="282"/>
      <c r="O2348" s="282"/>
      <c r="P2348" s="52">
        <f t="shared" si="627"/>
        <v>0</v>
      </c>
      <c r="Q2348" s="60"/>
      <c r="R2348" s="53">
        <f t="shared" si="633"/>
        <v>0</v>
      </c>
      <c r="S2348" s="59"/>
      <c r="T2348" s="61"/>
      <c r="U2348" s="342" t="str">
        <f t="shared" si="637"/>
        <v>k.A.</v>
      </c>
      <c r="V2348" s="343" t="str">
        <f t="shared" si="634"/>
        <v>k.A.</v>
      </c>
      <c r="W2348" s="343" t="str">
        <f>IFERROR(IF(OR($D2348="",$E2348=0,con_Ende=0),"k.A.",IF(VLOOKUP($D2348,rng_ND,5,0)="Nein",VLOOKUP($D2348,rng_ND,2,FALSE),MIN(VLOOKUP($D2348,rng_ND,2,FALSE),A_Stammdaten!$B$19-D_SAV!$E2348+1))),"k.A.")</f>
        <v>k.A.</v>
      </c>
      <c r="X2348" s="343" t="str">
        <f t="shared" si="635"/>
        <v>k.A.</v>
      </c>
      <c r="Y2348" s="62"/>
      <c r="Z2348" s="48">
        <f t="shared" si="636"/>
        <v>0</v>
      </c>
      <c r="AA2348" s="457"/>
      <c r="AB2348" s="55">
        <f t="shared" si="628"/>
        <v>0</v>
      </c>
      <c r="AC2348" s="55">
        <f>IF(A_Stammdaten!$B$25="ja",D_SAV!AA2348,D_SAV!AB2348)</f>
        <v>0</v>
      </c>
      <c r="AD2348" s="478">
        <f>IF(AC2348=0,0,IF(U2348-(con_EOGJahr-D_SAV!E2348)&lt;=0,AC2348,AC2348/V2348))</f>
        <v>0</v>
      </c>
      <c r="AE2348" s="478">
        <f>IFERROR(IF(AND(VLOOKUP(D2348,rng_ND,5,FALSE)="Ja",D_SAV!T2348="degressiv"),D_SAV!AC2348*Y2348/100,0),0)</f>
        <v>0</v>
      </c>
      <c r="AF2348" s="55">
        <f>IFERROR(IF(VLOOKUP(D2348,rng_ND,5,FALSE)="Ja",MAX(D_SAV!AD2348:AE2348),D_SAV!AD2348),0)</f>
        <v>0</v>
      </c>
      <c r="AG2348" s="55">
        <f t="shared" si="629"/>
        <v>0</v>
      </c>
      <c r="AH2348" s="55">
        <f t="shared" si="630"/>
        <v>0</v>
      </c>
      <c r="AI2348" s="55">
        <f t="shared" si="631"/>
        <v>0</v>
      </c>
      <c r="AJ2348" s="55">
        <f t="shared" si="632"/>
        <v>0</v>
      </c>
      <c r="AK2348" s="55">
        <f t="shared" si="623"/>
        <v>0</v>
      </c>
      <c r="AL2348" s="55">
        <f t="shared" si="624"/>
        <v>0</v>
      </c>
      <c r="AM2348" s="55">
        <f t="shared" si="625"/>
        <v>0</v>
      </c>
    </row>
    <row r="2349" spans="1:39" x14ac:dyDescent="0.25">
      <c r="A2349" s="47">
        <v>2345</v>
      </c>
      <c r="B2349" s="358" t="str">
        <f>IF(AND(E2349&lt;&gt;0,D2349&lt;&gt;0,F2349&lt;&gt;0),IF(C2349&lt;&gt;0,CONCATENATE(C2349,"-AGr",VLOOKUP(D2349,Listen!$A$2:$G$45,7,FALSE),"-",E2349,"-",F2349,),CONCATENATE("AGr",VLOOKUP(D2349,Listen!$A$2:$G$45,7,FALSE),"-",E2349,"-",F2349)),"keine vollständige ID")</f>
        <v>keine vollständige ID</v>
      </c>
      <c r="C2349" s="359">
        <f>'[2]III_SAV-Details_NB'!B2355</f>
        <v>0</v>
      </c>
      <c r="D2349" s="359">
        <f>'[2]III_SAV-Details_NB'!C2355</f>
        <v>0</v>
      </c>
      <c r="E2349" s="359">
        <f>'[2]III_SAV-Details_NB'!D2355</f>
        <v>0</v>
      </c>
      <c r="F2349" s="490"/>
      <c r="G2349" s="281">
        <f>'[2]III_SAV-Details_NB'!X2355</f>
        <v>0</v>
      </c>
      <c r="H2349" s="281">
        <f t="shared" si="626"/>
        <v>0</v>
      </c>
      <c r="I2349" s="281">
        <f>IF(con_EOGJahr=2025,'[2]III_SAV-Details_NB'!AA2355,IF(con_EOGJahr=2026,'[2]III_SAV-Details_NB'!AB2355,'[2]III_SAV-Details_NB'!AC2355))</f>
        <v>0</v>
      </c>
      <c r="J2349" s="282"/>
      <c r="K2349" s="282"/>
      <c r="L2349" s="282"/>
      <c r="M2349" s="282"/>
      <c r="N2349" s="282"/>
      <c r="O2349" s="282"/>
      <c r="P2349" s="52">
        <f t="shared" si="627"/>
        <v>0</v>
      </c>
      <c r="Q2349" s="60"/>
      <c r="R2349" s="53">
        <f t="shared" si="633"/>
        <v>0</v>
      </c>
      <c r="S2349" s="59"/>
      <c r="T2349" s="61"/>
      <c r="U2349" s="342" t="str">
        <f t="shared" si="637"/>
        <v>k.A.</v>
      </c>
      <c r="V2349" s="343" t="str">
        <f t="shared" si="634"/>
        <v>k.A.</v>
      </c>
      <c r="W2349" s="343" t="str">
        <f>IFERROR(IF(OR($D2349="",$E2349=0,con_Ende=0),"k.A.",IF(VLOOKUP($D2349,rng_ND,5,0)="Nein",VLOOKUP($D2349,rng_ND,2,FALSE),MIN(VLOOKUP($D2349,rng_ND,2,FALSE),A_Stammdaten!$B$19-D_SAV!$E2349+1))),"k.A.")</f>
        <v>k.A.</v>
      </c>
      <c r="X2349" s="343" t="str">
        <f t="shared" si="635"/>
        <v>k.A.</v>
      </c>
      <c r="Y2349" s="62"/>
      <c r="Z2349" s="48">
        <f t="shared" si="636"/>
        <v>0</v>
      </c>
      <c r="AA2349" s="457"/>
      <c r="AB2349" s="55">
        <f t="shared" si="628"/>
        <v>0</v>
      </c>
      <c r="AC2349" s="55">
        <f>IF(A_Stammdaten!$B$25="ja",D_SAV!AA2349,D_SAV!AB2349)</f>
        <v>0</v>
      </c>
      <c r="AD2349" s="478">
        <f>IF(AC2349=0,0,IF(U2349-(con_EOGJahr-D_SAV!E2349)&lt;=0,AC2349,AC2349/V2349))</f>
        <v>0</v>
      </c>
      <c r="AE2349" s="478">
        <f>IFERROR(IF(AND(VLOOKUP(D2349,rng_ND,5,FALSE)="Ja",D_SAV!T2349="degressiv"),D_SAV!AC2349*Y2349/100,0),0)</f>
        <v>0</v>
      </c>
      <c r="AF2349" s="55">
        <f>IFERROR(IF(VLOOKUP(D2349,rng_ND,5,FALSE)="Ja",MAX(D_SAV!AD2349:AE2349),D_SAV!AD2349),0)</f>
        <v>0</v>
      </c>
      <c r="AG2349" s="55">
        <f t="shared" si="629"/>
        <v>0</v>
      </c>
      <c r="AH2349" s="55">
        <f t="shared" si="630"/>
        <v>0</v>
      </c>
      <c r="AI2349" s="55">
        <f t="shared" si="631"/>
        <v>0</v>
      </c>
      <c r="AJ2349" s="55">
        <f t="shared" si="632"/>
        <v>0</v>
      </c>
      <c r="AK2349" s="55">
        <f t="shared" si="623"/>
        <v>0</v>
      </c>
      <c r="AL2349" s="55">
        <f t="shared" si="624"/>
        <v>0</v>
      </c>
      <c r="AM2349" s="55">
        <f t="shared" si="625"/>
        <v>0</v>
      </c>
    </row>
    <row r="2350" spans="1:39" x14ac:dyDescent="0.25">
      <c r="A2350" s="47">
        <v>2346</v>
      </c>
      <c r="B2350" s="358" t="str">
        <f>IF(AND(E2350&lt;&gt;0,D2350&lt;&gt;0,F2350&lt;&gt;0),IF(C2350&lt;&gt;0,CONCATENATE(C2350,"-AGr",VLOOKUP(D2350,Listen!$A$2:$G$45,7,FALSE),"-",E2350,"-",F2350,),CONCATENATE("AGr",VLOOKUP(D2350,Listen!$A$2:$G$45,7,FALSE),"-",E2350,"-",F2350)),"keine vollständige ID")</f>
        <v>keine vollständige ID</v>
      </c>
      <c r="C2350" s="359">
        <f>'[2]III_SAV-Details_NB'!B2356</f>
        <v>0</v>
      </c>
      <c r="D2350" s="359">
        <f>'[2]III_SAV-Details_NB'!C2356</f>
        <v>0</v>
      </c>
      <c r="E2350" s="359">
        <f>'[2]III_SAV-Details_NB'!D2356</f>
        <v>0</v>
      </c>
      <c r="F2350" s="490"/>
      <c r="G2350" s="281">
        <f>'[2]III_SAV-Details_NB'!X2356</f>
        <v>0</v>
      </c>
      <c r="H2350" s="281">
        <f t="shared" si="626"/>
        <v>0</v>
      </c>
      <c r="I2350" s="281">
        <f>IF(con_EOGJahr=2025,'[2]III_SAV-Details_NB'!AA2356,IF(con_EOGJahr=2026,'[2]III_SAV-Details_NB'!AB2356,'[2]III_SAV-Details_NB'!AC2356))</f>
        <v>0</v>
      </c>
      <c r="J2350" s="282"/>
      <c r="K2350" s="282"/>
      <c r="L2350" s="282"/>
      <c r="M2350" s="282"/>
      <c r="N2350" s="282"/>
      <c r="O2350" s="282"/>
      <c r="P2350" s="52">
        <f t="shared" si="627"/>
        <v>0</v>
      </c>
      <c r="Q2350" s="60"/>
      <c r="R2350" s="53">
        <f t="shared" si="633"/>
        <v>0</v>
      </c>
      <c r="S2350" s="59"/>
      <c r="T2350" s="61"/>
      <c r="U2350" s="342" t="str">
        <f t="shared" si="637"/>
        <v>k.A.</v>
      </c>
      <c r="V2350" s="343" t="str">
        <f t="shared" si="634"/>
        <v>k.A.</v>
      </c>
      <c r="W2350" s="343" t="str">
        <f>IFERROR(IF(OR($D2350="",$E2350=0,con_Ende=0),"k.A.",IF(VLOOKUP($D2350,rng_ND,5,0)="Nein",VLOOKUP($D2350,rng_ND,2,FALSE),MIN(VLOOKUP($D2350,rng_ND,2,FALSE),A_Stammdaten!$B$19-D_SAV!$E2350+1))),"k.A.")</f>
        <v>k.A.</v>
      </c>
      <c r="X2350" s="343" t="str">
        <f t="shared" si="635"/>
        <v>k.A.</v>
      </c>
      <c r="Y2350" s="62"/>
      <c r="Z2350" s="48">
        <f t="shared" si="636"/>
        <v>0</v>
      </c>
      <c r="AA2350" s="457"/>
      <c r="AB2350" s="55">
        <f t="shared" si="628"/>
        <v>0</v>
      </c>
      <c r="AC2350" s="55">
        <f>IF(A_Stammdaten!$B$25="ja",D_SAV!AA2350,D_SAV!AB2350)</f>
        <v>0</v>
      </c>
      <c r="AD2350" s="478">
        <f>IF(AC2350=0,0,IF(U2350-(con_EOGJahr-D_SAV!E2350)&lt;=0,AC2350,AC2350/V2350))</f>
        <v>0</v>
      </c>
      <c r="AE2350" s="478">
        <f>IFERROR(IF(AND(VLOOKUP(D2350,rng_ND,5,FALSE)="Ja",D_SAV!T2350="degressiv"),D_SAV!AC2350*Y2350/100,0),0)</f>
        <v>0</v>
      </c>
      <c r="AF2350" s="55">
        <f>IFERROR(IF(VLOOKUP(D2350,rng_ND,5,FALSE)="Ja",MAX(D_SAV!AD2350:AE2350),D_SAV!AD2350),0)</f>
        <v>0</v>
      </c>
      <c r="AG2350" s="55">
        <f t="shared" si="629"/>
        <v>0</v>
      </c>
      <c r="AH2350" s="55">
        <f t="shared" si="630"/>
        <v>0</v>
      </c>
      <c r="AI2350" s="55">
        <f t="shared" si="631"/>
        <v>0</v>
      </c>
      <c r="AJ2350" s="55">
        <f t="shared" si="632"/>
        <v>0</v>
      </c>
      <c r="AK2350" s="55">
        <f t="shared" si="623"/>
        <v>0</v>
      </c>
      <c r="AL2350" s="55">
        <f t="shared" si="624"/>
        <v>0</v>
      </c>
      <c r="AM2350" s="55">
        <f t="shared" si="625"/>
        <v>0</v>
      </c>
    </row>
    <row r="2351" spans="1:39" x14ac:dyDescent="0.25">
      <c r="A2351" s="47">
        <v>2347</v>
      </c>
      <c r="B2351" s="358" t="str">
        <f>IF(AND(E2351&lt;&gt;0,D2351&lt;&gt;0,F2351&lt;&gt;0),IF(C2351&lt;&gt;0,CONCATENATE(C2351,"-AGr",VLOOKUP(D2351,Listen!$A$2:$G$45,7,FALSE),"-",E2351,"-",F2351,),CONCATENATE("AGr",VLOOKUP(D2351,Listen!$A$2:$G$45,7,FALSE),"-",E2351,"-",F2351)),"keine vollständige ID")</f>
        <v>keine vollständige ID</v>
      </c>
      <c r="C2351" s="359">
        <f>'[2]III_SAV-Details_NB'!B2357</f>
        <v>0</v>
      </c>
      <c r="D2351" s="359">
        <f>'[2]III_SAV-Details_NB'!C2357</f>
        <v>0</v>
      </c>
      <c r="E2351" s="359">
        <f>'[2]III_SAV-Details_NB'!D2357</f>
        <v>0</v>
      </c>
      <c r="F2351" s="490"/>
      <c r="G2351" s="281">
        <f>'[2]III_SAV-Details_NB'!X2357</f>
        <v>0</v>
      </c>
      <c r="H2351" s="281">
        <f t="shared" si="626"/>
        <v>0</v>
      </c>
      <c r="I2351" s="281">
        <f>IF(con_EOGJahr=2025,'[2]III_SAV-Details_NB'!AA2357,IF(con_EOGJahr=2026,'[2]III_SAV-Details_NB'!AB2357,'[2]III_SAV-Details_NB'!AC2357))</f>
        <v>0</v>
      </c>
      <c r="J2351" s="282"/>
      <c r="K2351" s="282"/>
      <c r="L2351" s="282"/>
      <c r="M2351" s="282"/>
      <c r="N2351" s="282"/>
      <c r="O2351" s="282"/>
      <c r="P2351" s="52">
        <f t="shared" si="627"/>
        <v>0</v>
      </c>
      <c r="Q2351" s="60"/>
      <c r="R2351" s="53">
        <f t="shared" si="633"/>
        <v>0</v>
      </c>
      <c r="S2351" s="59"/>
      <c r="T2351" s="61"/>
      <c r="U2351" s="342" t="str">
        <f t="shared" si="637"/>
        <v>k.A.</v>
      </c>
      <c r="V2351" s="343" t="str">
        <f t="shared" si="634"/>
        <v>k.A.</v>
      </c>
      <c r="W2351" s="343" t="str">
        <f>IFERROR(IF(OR($D2351="",$E2351=0,con_Ende=0),"k.A.",IF(VLOOKUP($D2351,rng_ND,5,0)="Nein",VLOOKUP($D2351,rng_ND,2,FALSE),MIN(VLOOKUP($D2351,rng_ND,2,FALSE),A_Stammdaten!$B$19-D_SAV!$E2351+1))),"k.A.")</f>
        <v>k.A.</v>
      </c>
      <c r="X2351" s="343" t="str">
        <f t="shared" si="635"/>
        <v>k.A.</v>
      </c>
      <c r="Y2351" s="62"/>
      <c r="Z2351" s="48">
        <f t="shared" si="636"/>
        <v>0</v>
      </c>
      <c r="AA2351" s="457"/>
      <c r="AB2351" s="55">
        <f t="shared" si="628"/>
        <v>0</v>
      </c>
      <c r="AC2351" s="55">
        <f>IF(A_Stammdaten!$B$25="ja",D_SAV!AA2351,D_SAV!AB2351)</f>
        <v>0</v>
      </c>
      <c r="AD2351" s="478">
        <f>IF(AC2351=0,0,IF(U2351-(con_EOGJahr-D_SAV!E2351)&lt;=0,AC2351,AC2351/V2351))</f>
        <v>0</v>
      </c>
      <c r="AE2351" s="478">
        <f>IFERROR(IF(AND(VLOOKUP(D2351,rng_ND,5,FALSE)="Ja",D_SAV!T2351="degressiv"),D_SAV!AC2351*Y2351/100,0),0)</f>
        <v>0</v>
      </c>
      <c r="AF2351" s="55">
        <f>IFERROR(IF(VLOOKUP(D2351,rng_ND,5,FALSE)="Ja",MAX(D_SAV!AD2351:AE2351),D_SAV!AD2351),0)</f>
        <v>0</v>
      </c>
      <c r="AG2351" s="55">
        <f t="shared" si="629"/>
        <v>0</v>
      </c>
      <c r="AH2351" s="55">
        <f t="shared" si="630"/>
        <v>0</v>
      </c>
      <c r="AI2351" s="55">
        <f t="shared" si="631"/>
        <v>0</v>
      </c>
      <c r="AJ2351" s="55">
        <f t="shared" si="632"/>
        <v>0</v>
      </c>
      <c r="AK2351" s="55">
        <f t="shared" si="623"/>
        <v>0</v>
      </c>
      <c r="AL2351" s="55">
        <f t="shared" si="624"/>
        <v>0</v>
      </c>
      <c r="AM2351" s="55">
        <f t="shared" si="625"/>
        <v>0</v>
      </c>
    </row>
    <row r="2352" spans="1:39" x14ac:dyDescent="0.25">
      <c r="A2352" s="47">
        <v>2348</v>
      </c>
      <c r="B2352" s="358" t="str">
        <f>IF(AND(E2352&lt;&gt;0,D2352&lt;&gt;0,F2352&lt;&gt;0),IF(C2352&lt;&gt;0,CONCATENATE(C2352,"-AGr",VLOOKUP(D2352,Listen!$A$2:$G$45,7,FALSE),"-",E2352,"-",F2352,),CONCATENATE("AGr",VLOOKUP(D2352,Listen!$A$2:$G$45,7,FALSE),"-",E2352,"-",F2352)),"keine vollständige ID")</f>
        <v>keine vollständige ID</v>
      </c>
      <c r="C2352" s="359">
        <f>'[2]III_SAV-Details_NB'!B2358</f>
        <v>0</v>
      </c>
      <c r="D2352" s="359">
        <f>'[2]III_SAV-Details_NB'!C2358</f>
        <v>0</v>
      </c>
      <c r="E2352" s="359">
        <f>'[2]III_SAV-Details_NB'!D2358</f>
        <v>0</v>
      </c>
      <c r="F2352" s="490"/>
      <c r="G2352" s="281">
        <f>'[2]III_SAV-Details_NB'!X2358</f>
        <v>0</v>
      </c>
      <c r="H2352" s="281">
        <f t="shared" si="626"/>
        <v>0</v>
      </c>
      <c r="I2352" s="281">
        <f>IF(con_EOGJahr=2025,'[2]III_SAV-Details_NB'!AA2358,IF(con_EOGJahr=2026,'[2]III_SAV-Details_NB'!AB2358,'[2]III_SAV-Details_NB'!AC2358))</f>
        <v>0</v>
      </c>
      <c r="J2352" s="282"/>
      <c r="K2352" s="282"/>
      <c r="L2352" s="282"/>
      <c r="M2352" s="282"/>
      <c r="N2352" s="282"/>
      <c r="O2352" s="282"/>
      <c r="P2352" s="52">
        <f t="shared" si="627"/>
        <v>0</v>
      </c>
      <c r="Q2352" s="60"/>
      <c r="R2352" s="53">
        <f t="shared" si="633"/>
        <v>0</v>
      </c>
      <c r="S2352" s="59"/>
      <c r="T2352" s="61"/>
      <c r="U2352" s="342" t="str">
        <f t="shared" si="637"/>
        <v>k.A.</v>
      </c>
      <c r="V2352" s="343" t="str">
        <f t="shared" si="634"/>
        <v>k.A.</v>
      </c>
      <c r="W2352" s="343" t="str">
        <f>IFERROR(IF(OR($D2352="",$E2352=0,con_Ende=0),"k.A.",IF(VLOOKUP($D2352,rng_ND,5,0)="Nein",VLOOKUP($D2352,rng_ND,2,FALSE),MIN(VLOOKUP($D2352,rng_ND,2,FALSE),A_Stammdaten!$B$19-D_SAV!$E2352+1))),"k.A.")</f>
        <v>k.A.</v>
      </c>
      <c r="X2352" s="343" t="str">
        <f t="shared" si="635"/>
        <v>k.A.</v>
      </c>
      <c r="Y2352" s="62"/>
      <c r="Z2352" s="48">
        <f t="shared" si="636"/>
        <v>0</v>
      </c>
      <c r="AA2352" s="457"/>
      <c r="AB2352" s="55">
        <f t="shared" si="628"/>
        <v>0</v>
      </c>
      <c r="AC2352" s="55">
        <f>IF(A_Stammdaten!$B$25="ja",D_SAV!AA2352,D_SAV!AB2352)</f>
        <v>0</v>
      </c>
      <c r="AD2352" s="478">
        <f>IF(AC2352=0,0,IF(U2352-(con_EOGJahr-D_SAV!E2352)&lt;=0,AC2352,AC2352/V2352))</f>
        <v>0</v>
      </c>
      <c r="AE2352" s="478">
        <f>IFERROR(IF(AND(VLOOKUP(D2352,rng_ND,5,FALSE)="Ja",D_SAV!T2352="degressiv"),D_SAV!AC2352*Y2352/100,0),0)</f>
        <v>0</v>
      </c>
      <c r="AF2352" s="55">
        <f>IFERROR(IF(VLOOKUP(D2352,rng_ND,5,FALSE)="Ja",MAX(D_SAV!AD2352:AE2352),D_SAV!AD2352),0)</f>
        <v>0</v>
      </c>
      <c r="AG2352" s="55">
        <f t="shared" si="629"/>
        <v>0</v>
      </c>
      <c r="AH2352" s="55">
        <f t="shared" si="630"/>
        <v>0</v>
      </c>
      <c r="AI2352" s="55">
        <f t="shared" si="631"/>
        <v>0</v>
      </c>
      <c r="AJ2352" s="55">
        <f t="shared" si="632"/>
        <v>0</v>
      </c>
      <c r="AK2352" s="55">
        <f t="shared" si="623"/>
        <v>0</v>
      </c>
      <c r="AL2352" s="55">
        <f t="shared" si="624"/>
        <v>0</v>
      </c>
      <c r="AM2352" s="55">
        <f t="shared" si="625"/>
        <v>0</v>
      </c>
    </row>
    <row r="2353" spans="1:39" x14ac:dyDescent="0.25">
      <c r="A2353" s="47">
        <v>2349</v>
      </c>
      <c r="B2353" s="358" t="str">
        <f>IF(AND(E2353&lt;&gt;0,D2353&lt;&gt;0,F2353&lt;&gt;0),IF(C2353&lt;&gt;0,CONCATENATE(C2353,"-AGr",VLOOKUP(D2353,Listen!$A$2:$G$45,7,FALSE),"-",E2353,"-",F2353,),CONCATENATE("AGr",VLOOKUP(D2353,Listen!$A$2:$G$45,7,FALSE),"-",E2353,"-",F2353)),"keine vollständige ID")</f>
        <v>keine vollständige ID</v>
      </c>
      <c r="C2353" s="359">
        <f>'[2]III_SAV-Details_NB'!B2359</f>
        <v>0</v>
      </c>
      <c r="D2353" s="359">
        <f>'[2]III_SAV-Details_NB'!C2359</f>
        <v>0</v>
      </c>
      <c r="E2353" s="359">
        <f>'[2]III_SAV-Details_NB'!D2359</f>
        <v>0</v>
      </c>
      <c r="F2353" s="490"/>
      <c r="G2353" s="281">
        <f>'[2]III_SAV-Details_NB'!X2359</f>
        <v>0</v>
      </c>
      <c r="H2353" s="281">
        <f t="shared" si="626"/>
        <v>0</v>
      </c>
      <c r="I2353" s="281">
        <f>IF(con_EOGJahr=2025,'[2]III_SAV-Details_NB'!AA2359,IF(con_EOGJahr=2026,'[2]III_SAV-Details_NB'!AB2359,'[2]III_SAV-Details_NB'!AC2359))</f>
        <v>0</v>
      </c>
      <c r="J2353" s="282"/>
      <c r="K2353" s="282"/>
      <c r="L2353" s="282"/>
      <c r="M2353" s="282"/>
      <c r="N2353" s="282"/>
      <c r="O2353" s="282"/>
      <c r="P2353" s="52">
        <f t="shared" si="627"/>
        <v>0</v>
      </c>
      <c r="Q2353" s="60"/>
      <c r="R2353" s="53">
        <f t="shared" si="633"/>
        <v>0</v>
      </c>
      <c r="S2353" s="59"/>
      <c r="T2353" s="61"/>
      <c r="U2353" s="342" t="str">
        <f t="shared" si="637"/>
        <v>k.A.</v>
      </c>
      <c r="V2353" s="343" t="str">
        <f t="shared" si="634"/>
        <v>k.A.</v>
      </c>
      <c r="W2353" s="343" t="str">
        <f>IFERROR(IF(OR($D2353="",$E2353=0,con_Ende=0),"k.A.",IF(VLOOKUP($D2353,rng_ND,5,0)="Nein",VLOOKUP($D2353,rng_ND,2,FALSE),MIN(VLOOKUP($D2353,rng_ND,2,FALSE),A_Stammdaten!$B$19-D_SAV!$E2353+1))),"k.A.")</f>
        <v>k.A.</v>
      </c>
      <c r="X2353" s="343" t="str">
        <f t="shared" si="635"/>
        <v>k.A.</v>
      </c>
      <c r="Y2353" s="62"/>
      <c r="Z2353" s="48">
        <f t="shared" si="636"/>
        <v>0</v>
      </c>
      <c r="AA2353" s="457"/>
      <c r="AB2353" s="55">
        <f t="shared" si="628"/>
        <v>0</v>
      </c>
      <c r="AC2353" s="55">
        <f>IF(A_Stammdaten!$B$25="ja",D_SAV!AA2353,D_SAV!AB2353)</f>
        <v>0</v>
      </c>
      <c r="AD2353" s="478">
        <f>IF(AC2353=0,0,IF(U2353-(con_EOGJahr-D_SAV!E2353)&lt;=0,AC2353,AC2353/V2353))</f>
        <v>0</v>
      </c>
      <c r="AE2353" s="478">
        <f>IFERROR(IF(AND(VLOOKUP(D2353,rng_ND,5,FALSE)="Ja",D_SAV!T2353="degressiv"),D_SAV!AC2353*Y2353/100,0),0)</f>
        <v>0</v>
      </c>
      <c r="AF2353" s="55">
        <f>IFERROR(IF(VLOOKUP(D2353,rng_ND,5,FALSE)="Ja",MAX(D_SAV!AD2353:AE2353),D_SAV!AD2353),0)</f>
        <v>0</v>
      </c>
      <c r="AG2353" s="55">
        <f t="shared" si="629"/>
        <v>0</v>
      </c>
      <c r="AH2353" s="55">
        <f t="shared" si="630"/>
        <v>0</v>
      </c>
      <c r="AI2353" s="55">
        <f t="shared" si="631"/>
        <v>0</v>
      </c>
      <c r="AJ2353" s="55">
        <f t="shared" si="632"/>
        <v>0</v>
      </c>
      <c r="AK2353" s="55">
        <f t="shared" si="623"/>
        <v>0</v>
      </c>
      <c r="AL2353" s="55">
        <f t="shared" si="624"/>
        <v>0</v>
      </c>
      <c r="AM2353" s="55">
        <f t="shared" si="625"/>
        <v>0</v>
      </c>
    </row>
    <row r="2354" spans="1:39" x14ac:dyDescent="0.25">
      <c r="A2354" s="47">
        <v>2350</v>
      </c>
      <c r="B2354" s="358" t="str">
        <f>IF(AND(E2354&lt;&gt;0,D2354&lt;&gt;0,F2354&lt;&gt;0),IF(C2354&lt;&gt;0,CONCATENATE(C2354,"-AGr",VLOOKUP(D2354,Listen!$A$2:$G$45,7,FALSE),"-",E2354,"-",F2354,),CONCATENATE("AGr",VLOOKUP(D2354,Listen!$A$2:$G$45,7,FALSE),"-",E2354,"-",F2354)),"keine vollständige ID")</f>
        <v>keine vollständige ID</v>
      </c>
      <c r="C2354" s="359">
        <f>'[2]III_SAV-Details_NB'!B2360</f>
        <v>0</v>
      </c>
      <c r="D2354" s="359">
        <f>'[2]III_SAV-Details_NB'!C2360</f>
        <v>0</v>
      </c>
      <c r="E2354" s="359">
        <f>'[2]III_SAV-Details_NB'!D2360</f>
        <v>0</v>
      </c>
      <c r="F2354" s="490"/>
      <c r="G2354" s="281">
        <f>'[2]III_SAV-Details_NB'!X2360</f>
        <v>0</v>
      </c>
      <c r="H2354" s="281">
        <f t="shared" si="626"/>
        <v>0</v>
      </c>
      <c r="I2354" s="281">
        <f>IF(con_EOGJahr=2025,'[2]III_SAV-Details_NB'!AA2360,IF(con_EOGJahr=2026,'[2]III_SAV-Details_NB'!AB2360,'[2]III_SAV-Details_NB'!AC2360))</f>
        <v>0</v>
      </c>
      <c r="J2354" s="282"/>
      <c r="K2354" s="282"/>
      <c r="L2354" s="282"/>
      <c r="M2354" s="282"/>
      <c r="N2354" s="282"/>
      <c r="O2354" s="282"/>
      <c r="P2354" s="52">
        <f t="shared" si="627"/>
        <v>0</v>
      </c>
      <c r="Q2354" s="60"/>
      <c r="R2354" s="53">
        <f t="shared" si="633"/>
        <v>0</v>
      </c>
      <c r="S2354" s="59"/>
      <c r="T2354" s="61"/>
      <c r="U2354" s="342" t="str">
        <f t="shared" si="637"/>
        <v>k.A.</v>
      </c>
      <c r="V2354" s="343" t="str">
        <f t="shared" si="634"/>
        <v>k.A.</v>
      </c>
      <c r="W2354" s="343" t="str">
        <f>IFERROR(IF(OR($D2354="",$E2354=0,con_Ende=0),"k.A.",IF(VLOOKUP($D2354,rng_ND,5,0)="Nein",VLOOKUP($D2354,rng_ND,2,FALSE),MIN(VLOOKUP($D2354,rng_ND,2,FALSE),A_Stammdaten!$B$19-D_SAV!$E2354+1))),"k.A.")</f>
        <v>k.A.</v>
      </c>
      <c r="X2354" s="343" t="str">
        <f t="shared" si="635"/>
        <v>k.A.</v>
      </c>
      <c r="Y2354" s="62"/>
      <c r="Z2354" s="48">
        <f t="shared" si="636"/>
        <v>0</v>
      </c>
      <c r="AA2354" s="457"/>
      <c r="AB2354" s="55">
        <f t="shared" si="628"/>
        <v>0</v>
      </c>
      <c r="AC2354" s="55">
        <f>IF(A_Stammdaten!$B$25="ja",D_SAV!AA2354,D_SAV!AB2354)</f>
        <v>0</v>
      </c>
      <c r="AD2354" s="478">
        <f>IF(AC2354=0,0,IF(U2354-(con_EOGJahr-D_SAV!E2354)&lt;=0,AC2354,AC2354/V2354))</f>
        <v>0</v>
      </c>
      <c r="AE2354" s="478">
        <f>IFERROR(IF(AND(VLOOKUP(D2354,rng_ND,5,FALSE)="Ja",D_SAV!T2354="degressiv"),D_SAV!AC2354*Y2354/100,0),0)</f>
        <v>0</v>
      </c>
      <c r="AF2354" s="55">
        <f>IFERROR(IF(VLOOKUP(D2354,rng_ND,5,FALSE)="Ja",MAX(D_SAV!AD2354:AE2354),D_SAV!AD2354),0)</f>
        <v>0</v>
      </c>
      <c r="AG2354" s="55">
        <f t="shared" si="629"/>
        <v>0</v>
      </c>
      <c r="AH2354" s="55">
        <f t="shared" si="630"/>
        <v>0</v>
      </c>
      <c r="AI2354" s="55">
        <f t="shared" si="631"/>
        <v>0</v>
      </c>
      <c r="AJ2354" s="55">
        <f t="shared" si="632"/>
        <v>0</v>
      </c>
      <c r="AK2354" s="55">
        <f t="shared" si="623"/>
        <v>0</v>
      </c>
      <c r="AL2354" s="55">
        <f t="shared" si="624"/>
        <v>0</v>
      </c>
      <c r="AM2354" s="55">
        <f t="shared" si="625"/>
        <v>0</v>
      </c>
    </row>
    <row r="2355" spans="1:39" x14ac:dyDescent="0.25">
      <c r="A2355" s="47">
        <v>2351</v>
      </c>
      <c r="B2355" s="358" t="str">
        <f>IF(AND(E2355&lt;&gt;0,D2355&lt;&gt;0,F2355&lt;&gt;0),IF(C2355&lt;&gt;0,CONCATENATE(C2355,"-AGr",VLOOKUP(D2355,Listen!$A$2:$G$45,7,FALSE),"-",E2355,"-",F2355,),CONCATENATE("AGr",VLOOKUP(D2355,Listen!$A$2:$G$45,7,FALSE),"-",E2355,"-",F2355)),"keine vollständige ID")</f>
        <v>keine vollständige ID</v>
      </c>
      <c r="C2355" s="359">
        <f>'[2]III_SAV-Details_NB'!B2361</f>
        <v>0</v>
      </c>
      <c r="D2355" s="359">
        <f>'[2]III_SAV-Details_NB'!C2361</f>
        <v>0</v>
      </c>
      <c r="E2355" s="359">
        <f>'[2]III_SAV-Details_NB'!D2361</f>
        <v>0</v>
      </c>
      <c r="F2355" s="490"/>
      <c r="G2355" s="281">
        <f>'[2]III_SAV-Details_NB'!X2361</f>
        <v>0</v>
      </c>
      <c r="H2355" s="281">
        <f t="shared" si="626"/>
        <v>0</v>
      </c>
      <c r="I2355" s="281">
        <f>IF(con_EOGJahr=2025,'[2]III_SAV-Details_NB'!AA2361,IF(con_EOGJahr=2026,'[2]III_SAV-Details_NB'!AB2361,'[2]III_SAV-Details_NB'!AC2361))</f>
        <v>0</v>
      </c>
      <c r="J2355" s="282"/>
      <c r="K2355" s="282"/>
      <c r="L2355" s="282"/>
      <c r="M2355" s="282"/>
      <c r="N2355" s="282"/>
      <c r="O2355" s="282"/>
      <c r="P2355" s="52">
        <f t="shared" si="627"/>
        <v>0</v>
      </c>
      <c r="Q2355" s="60"/>
      <c r="R2355" s="53">
        <f t="shared" si="633"/>
        <v>0</v>
      </c>
      <c r="S2355" s="59"/>
      <c r="T2355" s="61"/>
      <c r="U2355" s="342" t="str">
        <f t="shared" si="637"/>
        <v>k.A.</v>
      </c>
      <c r="V2355" s="343" t="str">
        <f t="shared" si="634"/>
        <v>k.A.</v>
      </c>
      <c r="W2355" s="343" t="str">
        <f>IFERROR(IF(OR($D2355="",$E2355=0,con_Ende=0),"k.A.",IF(VLOOKUP($D2355,rng_ND,5,0)="Nein",VLOOKUP($D2355,rng_ND,2,FALSE),MIN(VLOOKUP($D2355,rng_ND,2,FALSE),A_Stammdaten!$B$19-D_SAV!$E2355+1))),"k.A.")</f>
        <v>k.A.</v>
      </c>
      <c r="X2355" s="343" t="str">
        <f t="shared" si="635"/>
        <v>k.A.</v>
      </c>
      <c r="Y2355" s="62"/>
      <c r="Z2355" s="48">
        <f t="shared" si="636"/>
        <v>0</v>
      </c>
      <c r="AA2355" s="457"/>
      <c r="AB2355" s="55">
        <f t="shared" si="628"/>
        <v>0</v>
      </c>
      <c r="AC2355" s="55">
        <f>IF(A_Stammdaten!$B$25="ja",D_SAV!AA2355,D_SAV!AB2355)</f>
        <v>0</v>
      </c>
      <c r="AD2355" s="478">
        <f>IF(AC2355=0,0,IF(U2355-(con_EOGJahr-D_SAV!E2355)&lt;=0,AC2355,AC2355/V2355))</f>
        <v>0</v>
      </c>
      <c r="AE2355" s="478">
        <f>IFERROR(IF(AND(VLOOKUP(D2355,rng_ND,5,FALSE)="Ja",D_SAV!T2355="degressiv"),D_SAV!AC2355*Y2355/100,0),0)</f>
        <v>0</v>
      </c>
      <c r="AF2355" s="55">
        <f>IFERROR(IF(VLOOKUP(D2355,rng_ND,5,FALSE)="Ja",MAX(D_SAV!AD2355:AE2355),D_SAV!AD2355),0)</f>
        <v>0</v>
      </c>
      <c r="AG2355" s="55">
        <f t="shared" si="629"/>
        <v>0</v>
      </c>
      <c r="AH2355" s="55">
        <f t="shared" si="630"/>
        <v>0</v>
      </c>
      <c r="AI2355" s="55">
        <f t="shared" si="631"/>
        <v>0</v>
      </c>
      <c r="AJ2355" s="55">
        <f t="shared" si="632"/>
        <v>0</v>
      </c>
      <c r="AK2355" s="55">
        <f t="shared" si="623"/>
        <v>0</v>
      </c>
      <c r="AL2355" s="55">
        <f t="shared" si="624"/>
        <v>0</v>
      </c>
      <c r="AM2355" s="55">
        <f t="shared" si="625"/>
        <v>0</v>
      </c>
    </row>
    <row r="2356" spans="1:39" x14ac:dyDescent="0.25">
      <c r="A2356" s="47">
        <v>2352</v>
      </c>
      <c r="B2356" s="358" t="str">
        <f>IF(AND(E2356&lt;&gt;0,D2356&lt;&gt;0,F2356&lt;&gt;0),IF(C2356&lt;&gt;0,CONCATENATE(C2356,"-AGr",VLOOKUP(D2356,Listen!$A$2:$G$45,7,FALSE),"-",E2356,"-",F2356,),CONCATENATE("AGr",VLOOKUP(D2356,Listen!$A$2:$G$45,7,FALSE),"-",E2356,"-",F2356)),"keine vollständige ID")</f>
        <v>keine vollständige ID</v>
      </c>
      <c r="C2356" s="359">
        <f>'[2]III_SAV-Details_NB'!B2362</f>
        <v>0</v>
      </c>
      <c r="D2356" s="359">
        <f>'[2]III_SAV-Details_NB'!C2362</f>
        <v>0</v>
      </c>
      <c r="E2356" s="359">
        <f>'[2]III_SAV-Details_NB'!D2362</f>
        <v>0</v>
      </c>
      <c r="F2356" s="490"/>
      <c r="G2356" s="281">
        <f>'[2]III_SAV-Details_NB'!X2362</f>
        <v>0</v>
      </c>
      <c r="H2356" s="281">
        <f t="shared" si="626"/>
        <v>0</v>
      </c>
      <c r="I2356" s="281">
        <f>IF(con_EOGJahr=2025,'[2]III_SAV-Details_NB'!AA2362,IF(con_EOGJahr=2026,'[2]III_SAV-Details_NB'!AB2362,'[2]III_SAV-Details_NB'!AC2362))</f>
        <v>0</v>
      </c>
      <c r="J2356" s="282"/>
      <c r="K2356" s="282"/>
      <c r="L2356" s="282"/>
      <c r="M2356" s="282"/>
      <c r="N2356" s="282"/>
      <c r="O2356" s="282"/>
      <c r="P2356" s="52">
        <f t="shared" si="627"/>
        <v>0</v>
      </c>
      <c r="Q2356" s="60"/>
      <c r="R2356" s="53">
        <f t="shared" si="633"/>
        <v>0</v>
      </c>
      <c r="S2356" s="59"/>
      <c r="T2356" s="61"/>
      <c r="U2356" s="342" t="str">
        <f t="shared" si="637"/>
        <v>k.A.</v>
      </c>
      <c r="V2356" s="343" t="str">
        <f t="shared" si="634"/>
        <v>k.A.</v>
      </c>
      <c r="W2356" s="343" t="str">
        <f>IFERROR(IF(OR($D2356="",$E2356=0,con_Ende=0),"k.A.",IF(VLOOKUP($D2356,rng_ND,5,0)="Nein",VLOOKUP($D2356,rng_ND,2,FALSE),MIN(VLOOKUP($D2356,rng_ND,2,FALSE),A_Stammdaten!$B$19-D_SAV!$E2356+1))),"k.A.")</f>
        <v>k.A.</v>
      </c>
      <c r="X2356" s="343" t="str">
        <f t="shared" si="635"/>
        <v>k.A.</v>
      </c>
      <c r="Y2356" s="62"/>
      <c r="Z2356" s="48">
        <f t="shared" si="636"/>
        <v>0</v>
      </c>
      <c r="AA2356" s="457"/>
      <c r="AB2356" s="55">
        <f t="shared" si="628"/>
        <v>0</v>
      </c>
      <c r="AC2356" s="55">
        <f>IF(A_Stammdaten!$B$25="ja",D_SAV!AA2356,D_SAV!AB2356)</f>
        <v>0</v>
      </c>
      <c r="AD2356" s="478">
        <f>IF(AC2356=0,0,IF(U2356-(con_EOGJahr-D_SAV!E2356)&lt;=0,AC2356,AC2356/V2356))</f>
        <v>0</v>
      </c>
      <c r="AE2356" s="478">
        <f>IFERROR(IF(AND(VLOOKUP(D2356,rng_ND,5,FALSE)="Ja",D_SAV!T2356="degressiv"),D_SAV!AC2356*Y2356/100,0),0)</f>
        <v>0</v>
      </c>
      <c r="AF2356" s="55">
        <f>IFERROR(IF(VLOOKUP(D2356,rng_ND,5,FALSE)="Ja",MAX(D_SAV!AD2356:AE2356),D_SAV!AD2356),0)</f>
        <v>0</v>
      </c>
      <c r="AG2356" s="55">
        <f t="shared" si="629"/>
        <v>0</v>
      </c>
      <c r="AH2356" s="55">
        <f t="shared" si="630"/>
        <v>0</v>
      </c>
      <c r="AI2356" s="55">
        <f t="shared" si="631"/>
        <v>0</v>
      </c>
      <c r="AJ2356" s="55">
        <f t="shared" si="632"/>
        <v>0</v>
      </c>
      <c r="AK2356" s="55">
        <f t="shared" si="623"/>
        <v>0</v>
      </c>
      <c r="AL2356" s="55">
        <f t="shared" si="624"/>
        <v>0</v>
      </c>
      <c r="AM2356" s="55">
        <f t="shared" si="625"/>
        <v>0</v>
      </c>
    </row>
    <row r="2357" spans="1:39" x14ac:dyDescent="0.25">
      <c r="A2357" s="47">
        <v>2353</v>
      </c>
      <c r="B2357" s="358" t="str">
        <f>IF(AND(E2357&lt;&gt;0,D2357&lt;&gt;0,F2357&lt;&gt;0),IF(C2357&lt;&gt;0,CONCATENATE(C2357,"-AGr",VLOOKUP(D2357,Listen!$A$2:$G$45,7,FALSE),"-",E2357,"-",F2357,),CONCATENATE("AGr",VLOOKUP(D2357,Listen!$A$2:$G$45,7,FALSE),"-",E2357,"-",F2357)),"keine vollständige ID")</f>
        <v>keine vollständige ID</v>
      </c>
      <c r="C2357" s="359">
        <f>'[2]III_SAV-Details_NB'!B2363</f>
        <v>0</v>
      </c>
      <c r="D2357" s="359">
        <f>'[2]III_SAV-Details_NB'!C2363</f>
        <v>0</v>
      </c>
      <c r="E2357" s="359">
        <f>'[2]III_SAV-Details_NB'!D2363</f>
        <v>0</v>
      </c>
      <c r="F2357" s="490"/>
      <c r="G2357" s="281">
        <f>'[2]III_SAV-Details_NB'!X2363</f>
        <v>0</v>
      </c>
      <c r="H2357" s="281">
        <f t="shared" si="626"/>
        <v>0</v>
      </c>
      <c r="I2357" s="281">
        <f>IF(con_EOGJahr=2025,'[2]III_SAV-Details_NB'!AA2363,IF(con_EOGJahr=2026,'[2]III_SAV-Details_NB'!AB2363,'[2]III_SAV-Details_NB'!AC2363))</f>
        <v>0</v>
      </c>
      <c r="J2357" s="282"/>
      <c r="K2357" s="282"/>
      <c r="L2357" s="282"/>
      <c r="M2357" s="282"/>
      <c r="N2357" s="282"/>
      <c r="O2357" s="282"/>
      <c r="P2357" s="52">
        <f t="shared" si="627"/>
        <v>0</v>
      </c>
      <c r="Q2357" s="60"/>
      <c r="R2357" s="53">
        <f t="shared" si="633"/>
        <v>0</v>
      </c>
      <c r="S2357" s="59"/>
      <c r="T2357" s="61"/>
      <c r="U2357" s="342" t="str">
        <f t="shared" si="637"/>
        <v>k.A.</v>
      </c>
      <c r="V2357" s="343" t="str">
        <f t="shared" si="634"/>
        <v>k.A.</v>
      </c>
      <c r="W2357" s="343" t="str">
        <f>IFERROR(IF(OR($D2357="",$E2357=0,con_Ende=0),"k.A.",IF(VLOOKUP($D2357,rng_ND,5,0)="Nein",VLOOKUP($D2357,rng_ND,2,FALSE),MIN(VLOOKUP($D2357,rng_ND,2,FALSE),A_Stammdaten!$B$19-D_SAV!$E2357+1))),"k.A.")</f>
        <v>k.A.</v>
      </c>
      <c r="X2357" s="343" t="str">
        <f t="shared" si="635"/>
        <v>k.A.</v>
      </c>
      <c r="Y2357" s="62"/>
      <c r="Z2357" s="48">
        <f t="shared" si="636"/>
        <v>0</v>
      </c>
      <c r="AA2357" s="457"/>
      <c r="AB2357" s="55">
        <f t="shared" si="628"/>
        <v>0</v>
      </c>
      <c r="AC2357" s="55">
        <f>IF(A_Stammdaten!$B$25="ja",D_SAV!AA2357,D_SAV!AB2357)</f>
        <v>0</v>
      </c>
      <c r="AD2357" s="478">
        <f>IF(AC2357=0,0,IF(U2357-(con_EOGJahr-D_SAV!E2357)&lt;=0,AC2357,AC2357/V2357))</f>
        <v>0</v>
      </c>
      <c r="AE2357" s="478">
        <f>IFERROR(IF(AND(VLOOKUP(D2357,rng_ND,5,FALSE)="Ja",D_SAV!T2357="degressiv"),D_SAV!AC2357*Y2357/100,0),0)</f>
        <v>0</v>
      </c>
      <c r="AF2357" s="55">
        <f>IFERROR(IF(VLOOKUP(D2357,rng_ND,5,FALSE)="Ja",MAX(D_SAV!AD2357:AE2357),D_SAV!AD2357),0)</f>
        <v>0</v>
      </c>
      <c r="AG2357" s="55">
        <f t="shared" si="629"/>
        <v>0</v>
      </c>
      <c r="AH2357" s="55">
        <f t="shared" si="630"/>
        <v>0</v>
      </c>
      <c r="AI2357" s="55">
        <f t="shared" si="631"/>
        <v>0</v>
      </c>
      <c r="AJ2357" s="55">
        <f t="shared" si="632"/>
        <v>0</v>
      </c>
      <c r="AK2357" s="55">
        <f t="shared" si="623"/>
        <v>0</v>
      </c>
      <c r="AL2357" s="55">
        <f t="shared" si="624"/>
        <v>0</v>
      </c>
      <c r="AM2357" s="55">
        <f t="shared" si="625"/>
        <v>0</v>
      </c>
    </row>
    <row r="2358" spans="1:39" x14ac:dyDescent="0.25">
      <c r="A2358" s="47">
        <v>2354</v>
      </c>
      <c r="B2358" s="358" t="str">
        <f>IF(AND(E2358&lt;&gt;0,D2358&lt;&gt;0,F2358&lt;&gt;0),IF(C2358&lt;&gt;0,CONCATENATE(C2358,"-AGr",VLOOKUP(D2358,Listen!$A$2:$G$45,7,FALSE),"-",E2358,"-",F2358,),CONCATENATE("AGr",VLOOKUP(D2358,Listen!$A$2:$G$45,7,FALSE),"-",E2358,"-",F2358)),"keine vollständige ID")</f>
        <v>keine vollständige ID</v>
      </c>
      <c r="C2358" s="359">
        <f>'[2]III_SAV-Details_NB'!B2364</f>
        <v>0</v>
      </c>
      <c r="D2358" s="359">
        <f>'[2]III_SAV-Details_NB'!C2364</f>
        <v>0</v>
      </c>
      <c r="E2358" s="359">
        <f>'[2]III_SAV-Details_NB'!D2364</f>
        <v>0</v>
      </c>
      <c r="F2358" s="490"/>
      <c r="G2358" s="281">
        <f>'[2]III_SAV-Details_NB'!X2364</f>
        <v>0</v>
      </c>
      <c r="H2358" s="281">
        <f t="shared" si="626"/>
        <v>0</v>
      </c>
      <c r="I2358" s="281">
        <f>IF(con_EOGJahr=2025,'[2]III_SAV-Details_NB'!AA2364,IF(con_EOGJahr=2026,'[2]III_SAV-Details_NB'!AB2364,'[2]III_SAV-Details_NB'!AC2364))</f>
        <v>0</v>
      </c>
      <c r="J2358" s="282"/>
      <c r="K2358" s="282"/>
      <c r="L2358" s="282"/>
      <c r="M2358" s="282"/>
      <c r="N2358" s="282"/>
      <c r="O2358" s="282"/>
      <c r="P2358" s="52">
        <f t="shared" si="627"/>
        <v>0</v>
      </c>
      <c r="Q2358" s="60"/>
      <c r="R2358" s="53">
        <f t="shared" si="633"/>
        <v>0</v>
      </c>
      <c r="S2358" s="59"/>
      <c r="T2358" s="61"/>
      <c r="U2358" s="342" t="str">
        <f t="shared" si="637"/>
        <v>k.A.</v>
      </c>
      <c r="V2358" s="343" t="str">
        <f t="shared" si="634"/>
        <v>k.A.</v>
      </c>
      <c r="W2358" s="343" t="str">
        <f>IFERROR(IF(OR($D2358="",$E2358=0,con_Ende=0),"k.A.",IF(VLOOKUP($D2358,rng_ND,5,0)="Nein",VLOOKUP($D2358,rng_ND,2,FALSE),MIN(VLOOKUP($D2358,rng_ND,2,FALSE),A_Stammdaten!$B$19-D_SAV!$E2358+1))),"k.A.")</f>
        <v>k.A.</v>
      </c>
      <c r="X2358" s="343" t="str">
        <f t="shared" si="635"/>
        <v>k.A.</v>
      </c>
      <c r="Y2358" s="62"/>
      <c r="Z2358" s="48">
        <f t="shared" si="636"/>
        <v>0</v>
      </c>
      <c r="AA2358" s="457"/>
      <c r="AB2358" s="55">
        <f t="shared" si="628"/>
        <v>0</v>
      </c>
      <c r="AC2358" s="55">
        <f>IF(A_Stammdaten!$B$25="ja",D_SAV!AA2358,D_SAV!AB2358)</f>
        <v>0</v>
      </c>
      <c r="AD2358" s="478">
        <f>IF(AC2358=0,0,IF(U2358-(con_EOGJahr-D_SAV!E2358)&lt;=0,AC2358,AC2358/V2358))</f>
        <v>0</v>
      </c>
      <c r="AE2358" s="478">
        <f>IFERROR(IF(AND(VLOOKUP(D2358,rng_ND,5,FALSE)="Ja",D_SAV!T2358="degressiv"),D_SAV!AC2358*Y2358/100,0),0)</f>
        <v>0</v>
      </c>
      <c r="AF2358" s="55">
        <f>IFERROR(IF(VLOOKUP(D2358,rng_ND,5,FALSE)="Ja",MAX(D_SAV!AD2358:AE2358),D_SAV!AD2358),0)</f>
        <v>0</v>
      </c>
      <c r="AG2358" s="55">
        <f t="shared" si="629"/>
        <v>0</v>
      </c>
      <c r="AH2358" s="55">
        <f t="shared" si="630"/>
        <v>0</v>
      </c>
      <c r="AI2358" s="55">
        <f t="shared" si="631"/>
        <v>0</v>
      </c>
      <c r="AJ2358" s="55">
        <f t="shared" si="632"/>
        <v>0</v>
      </c>
      <c r="AK2358" s="55">
        <f t="shared" si="623"/>
        <v>0</v>
      </c>
      <c r="AL2358" s="55">
        <f t="shared" si="624"/>
        <v>0</v>
      </c>
      <c r="AM2358" s="55">
        <f t="shared" si="625"/>
        <v>0</v>
      </c>
    </row>
    <row r="2359" spans="1:39" x14ac:dyDescent="0.25">
      <c r="A2359" s="47">
        <v>2355</v>
      </c>
      <c r="B2359" s="358" t="str">
        <f>IF(AND(E2359&lt;&gt;0,D2359&lt;&gt;0,F2359&lt;&gt;0),IF(C2359&lt;&gt;0,CONCATENATE(C2359,"-AGr",VLOOKUP(D2359,Listen!$A$2:$G$45,7,FALSE),"-",E2359,"-",F2359,),CONCATENATE("AGr",VLOOKUP(D2359,Listen!$A$2:$G$45,7,FALSE),"-",E2359,"-",F2359)),"keine vollständige ID")</f>
        <v>keine vollständige ID</v>
      </c>
      <c r="C2359" s="359">
        <f>'[2]III_SAV-Details_NB'!B2365</f>
        <v>0</v>
      </c>
      <c r="D2359" s="359">
        <f>'[2]III_SAV-Details_NB'!C2365</f>
        <v>0</v>
      </c>
      <c r="E2359" s="359">
        <f>'[2]III_SAV-Details_NB'!D2365</f>
        <v>0</v>
      </c>
      <c r="F2359" s="490"/>
      <c r="G2359" s="281">
        <f>'[2]III_SAV-Details_NB'!X2365</f>
        <v>0</v>
      </c>
      <c r="H2359" s="281">
        <f t="shared" si="626"/>
        <v>0</v>
      </c>
      <c r="I2359" s="281">
        <f>IF(con_EOGJahr=2025,'[2]III_SAV-Details_NB'!AA2365,IF(con_EOGJahr=2026,'[2]III_SAV-Details_NB'!AB2365,'[2]III_SAV-Details_NB'!AC2365))</f>
        <v>0</v>
      </c>
      <c r="J2359" s="282"/>
      <c r="K2359" s="282"/>
      <c r="L2359" s="282"/>
      <c r="M2359" s="282"/>
      <c r="N2359" s="282"/>
      <c r="O2359" s="282"/>
      <c r="P2359" s="52">
        <f t="shared" si="627"/>
        <v>0</v>
      </c>
      <c r="Q2359" s="60"/>
      <c r="R2359" s="53">
        <f t="shared" si="633"/>
        <v>0</v>
      </c>
      <c r="S2359" s="59"/>
      <c r="T2359" s="61"/>
      <c r="U2359" s="342" t="str">
        <f t="shared" si="637"/>
        <v>k.A.</v>
      </c>
      <c r="V2359" s="343" t="str">
        <f t="shared" si="634"/>
        <v>k.A.</v>
      </c>
      <c r="W2359" s="343" t="str">
        <f>IFERROR(IF(OR($D2359="",$E2359=0,con_Ende=0),"k.A.",IF(VLOOKUP($D2359,rng_ND,5,0)="Nein",VLOOKUP($D2359,rng_ND,2,FALSE),MIN(VLOOKUP($D2359,rng_ND,2,FALSE),A_Stammdaten!$B$19-D_SAV!$E2359+1))),"k.A.")</f>
        <v>k.A.</v>
      </c>
      <c r="X2359" s="343" t="str">
        <f t="shared" si="635"/>
        <v>k.A.</v>
      </c>
      <c r="Y2359" s="62"/>
      <c r="Z2359" s="48">
        <f t="shared" si="636"/>
        <v>0</v>
      </c>
      <c r="AA2359" s="457"/>
      <c r="AB2359" s="55">
        <f t="shared" si="628"/>
        <v>0</v>
      </c>
      <c r="AC2359" s="55">
        <f>IF(A_Stammdaten!$B$25="ja",D_SAV!AA2359,D_SAV!AB2359)</f>
        <v>0</v>
      </c>
      <c r="AD2359" s="478">
        <f>IF(AC2359=0,0,IF(U2359-(con_EOGJahr-D_SAV!E2359)&lt;=0,AC2359,AC2359/V2359))</f>
        <v>0</v>
      </c>
      <c r="AE2359" s="478">
        <f>IFERROR(IF(AND(VLOOKUP(D2359,rng_ND,5,FALSE)="Ja",D_SAV!T2359="degressiv"),D_SAV!AC2359*Y2359/100,0),0)</f>
        <v>0</v>
      </c>
      <c r="AF2359" s="55">
        <f>IFERROR(IF(VLOOKUP(D2359,rng_ND,5,FALSE)="Ja",MAX(D_SAV!AD2359:AE2359),D_SAV!AD2359),0)</f>
        <v>0</v>
      </c>
      <c r="AG2359" s="55">
        <f t="shared" si="629"/>
        <v>0</v>
      </c>
      <c r="AH2359" s="55">
        <f t="shared" si="630"/>
        <v>0</v>
      </c>
      <c r="AI2359" s="55">
        <f t="shared" si="631"/>
        <v>0</v>
      </c>
      <c r="AJ2359" s="55">
        <f t="shared" si="632"/>
        <v>0</v>
      </c>
      <c r="AK2359" s="55">
        <f t="shared" si="623"/>
        <v>0</v>
      </c>
      <c r="AL2359" s="55">
        <f t="shared" si="624"/>
        <v>0</v>
      </c>
      <c r="AM2359" s="55">
        <f t="shared" si="625"/>
        <v>0</v>
      </c>
    </row>
    <row r="2360" spans="1:39" x14ac:dyDescent="0.25">
      <c r="A2360" s="47">
        <v>2356</v>
      </c>
      <c r="B2360" s="358" t="str">
        <f>IF(AND(E2360&lt;&gt;0,D2360&lt;&gt;0,F2360&lt;&gt;0),IF(C2360&lt;&gt;0,CONCATENATE(C2360,"-AGr",VLOOKUP(D2360,Listen!$A$2:$G$45,7,FALSE),"-",E2360,"-",F2360,),CONCATENATE("AGr",VLOOKUP(D2360,Listen!$A$2:$G$45,7,FALSE),"-",E2360,"-",F2360)),"keine vollständige ID")</f>
        <v>keine vollständige ID</v>
      </c>
      <c r="C2360" s="359">
        <f>'[2]III_SAV-Details_NB'!B2366</f>
        <v>0</v>
      </c>
      <c r="D2360" s="359">
        <f>'[2]III_SAV-Details_NB'!C2366</f>
        <v>0</v>
      </c>
      <c r="E2360" s="359">
        <f>'[2]III_SAV-Details_NB'!D2366</f>
        <v>0</v>
      </c>
      <c r="F2360" s="490"/>
      <c r="G2360" s="281">
        <f>'[2]III_SAV-Details_NB'!X2366</f>
        <v>0</v>
      </c>
      <c r="H2360" s="281">
        <f t="shared" si="626"/>
        <v>0</v>
      </c>
      <c r="I2360" s="281">
        <f>IF(con_EOGJahr=2025,'[2]III_SAV-Details_NB'!AA2366,IF(con_EOGJahr=2026,'[2]III_SAV-Details_NB'!AB2366,'[2]III_SAV-Details_NB'!AC2366))</f>
        <v>0</v>
      </c>
      <c r="J2360" s="282"/>
      <c r="K2360" s="282"/>
      <c r="L2360" s="282"/>
      <c r="M2360" s="282"/>
      <c r="N2360" s="282"/>
      <c r="O2360" s="282"/>
      <c r="P2360" s="52">
        <f t="shared" si="627"/>
        <v>0</v>
      </c>
      <c r="Q2360" s="60"/>
      <c r="R2360" s="53">
        <f t="shared" si="633"/>
        <v>0</v>
      </c>
      <c r="S2360" s="59"/>
      <c r="T2360" s="61"/>
      <c r="U2360" s="342" t="str">
        <f t="shared" si="637"/>
        <v>k.A.</v>
      </c>
      <c r="V2360" s="343" t="str">
        <f t="shared" si="634"/>
        <v>k.A.</v>
      </c>
      <c r="W2360" s="343" t="str">
        <f>IFERROR(IF(OR($D2360="",$E2360=0,con_Ende=0),"k.A.",IF(VLOOKUP($D2360,rng_ND,5,0)="Nein",VLOOKUP($D2360,rng_ND,2,FALSE),MIN(VLOOKUP($D2360,rng_ND,2,FALSE),A_Stammdaten!$B$19-D_SAV!$E2360+1))),"k.A.")</f>
        <v>k.A.</v>
      </c>
      <c r="X2360" s="343" t="str">
        <f t="shared" si="635"/>
        <v>k.A.</v>
      </c>
      <c r="Y2360" s="62"/>
      <c r="Z2360" s="48">
        <f t="shared" si="636"/>
        <v>0</v>
      </c>
      <c r="AA2360" s="457"/>
      <c r="AB2360" s="55">
        <f t="shared" si="628"/>
        <v>0</v>
      </c>
      <c r="AC2360" s="55">
        <f>IF(A_Stammdaten!$B$25="ja",D_SAV!AA2360,D_SAV!AB2360)</f>
        <v>0</v>
      </c>
      <c r="AD2360" s="478">
        <f>IF(AC2360=0,0,IF(U2360-(con_EOGJahr-D_SAV!E2360)&lt;=0,AC2360,AC2360/V2360))</f>
        <v>0</v>
      </c>
      <c r="AE2360" s="478">
        <f>IFERROR(IF(AND(VLOOKUP(D2360,rng_ND,5,FALSE)="Ja",D_SAV!T2360="degressiv"),D_SAV!AC2360*Y2360/100,0),0)</f>
        <v>0</v>
      </c>
      <c r="AF2360" s="55">
        <f>IFERROR(IF(VLOOKUP(D2360,rng_ND,5,FALSE)="Ja",MAX(D_SAV!AD2360:AE2360),D_SAV!AD2360),0)</f>
        <v>0</v>
      </c>
      <c r="AG2360" s="55">
        <f t="shared" si="629"/>
        <v>0</v>
      </c>
      <c r="AH2360" s="55">
        <f t="shared" si="630"/>
        <v>0</v>
      </c>
      <c r="AI2360" s="55">
        <f t="shared" si="631"/>
        <v>0</v>
      </c>
      <c r="AJ2360" s="55">
        <f t="shared" si="632"/>
        <v>0</v>
      </c>
      <c r="AK2360" s="55">
        <f t="shared" si="623"/>
        <v>0</v>
      </c>
      <c r="AL2360" s="55">
        <f t="shared" si="624"/>
        <v>0</v>
      </c>
      <c r="AM2360" s="55">
        <f t="shared" si="625"/>
        <v>0</v>
      </c>
    </row>
    <row r="2361" spans="1:39" x14ac:dyDescent="0.25">
      <c r="A2361" s="47">
        <v>2357</v>
      </c>
      <c r="B2361" s="358" t="str">
        <f>IF(AND(E2361&lt;&gt;0,D2361&lt;&gt;0,F2361&lt;&gt;0),IF(C2361&lt;&gt;0,CONCATENATE(C2361,"-AGr",VLOOKUP(D2361,Listen!$A$2:$G$45,7,FALSE),"-",E2361,"-",F2361,),CONCATENATE("AGr",VLOOKUP(D2361,Listen!$A$2:$G$45,7,FALSE),"-",E2361,"-",F2361)),"keine vollständige ID")</f>
        <v>keine vollständige ID</v>
      </c>
      <c r="C2361" s="359">
        <f>'[2]III_SAV-Details_NB'!B2367</f>
        <v>0</v>
      </c>
      <c r="D2361" s="359">
        <f>'[2]III_SAV-Details_NB'!C2367</f>
        <v>0</v>
      </c>
      <c r="E2361" s="359">
        <f>'[2]III_SAV-Details_NB'!D2367</f>
        <v>0</v>
      </c>
      <c r="F2361" s="490"/>
      <c r="G2361" s="281">
        <f>'[2]III_SAV-Details_NB'!X2367</f>
        <v>0</v>
      </c>
      <c r="H2361" s="281">
        <f t="shared" si="626"/>
        <v>0</v>
      </c>
      <c r="I2361" s="281">
        <f>IF(con_EOGJahr=2025,'[2]III_SAV-Details_NB'!AA2367,IF(con_EOGJahr=2026,'[2]III_SAV-Details_NB'!AB2367,'[2]III_SAV-Details_NB'!AC2367))</f>
        <v>0</v>
      </c>
      <c r="J2361" s="282"/>
      <c r="K2361" s="282"/>
      <c r="L2361" s="282"/>
      <c r="M2361" s="282"/>
      <c r="N2361" s="282"/>
      <c r="O2361" s="282"/>
      <c r="P2361" s="52">
        <f t="shared" si="627"/>
        <v>0</v>
      </c>
      <c r="Q2361" s="60"/>
      <c r="R2361" s="53">
        <f t="shared" si="633"/>
        <v>0</v>
      </c>
      <c r="S2361" s="59"/>
      <c r="T2361" s="61"/>
      <c r="U2361" s="342" t="str">
        <f t="shared" si="637"/>
        <v>k.A.</v>
      </c>
      <c r="V2361" s="343" t="str">
        <f t="shared" si="634"/>
        <v>k.A.</v>
      </c>
      <c r="W2361" s="343" t="str">
        <f>IFERROR(IF(OR($D2361="",$E2361=0,con_Ende=0),"k.A.",IF(VLOOKUP($D2361,rng_ND,5,0)="Nein",VLOOKUP($D2361,rng_ND,2,FALSE),MIN(VLOOKUP($D2361,rng_ND,2,FALSE),A_Stammdaten!$B$19-D_SAV!$E2361+1))),"k.A.")</f>
        <v>k.A.</v>
      </c>
      <c r="X2361" s="343" t="str">
        <f t="shared" si="635"/>
        <v>k.A.</v>
      </c>
      <c r="Y2361" s="62"/>
      <c r="Z2361" s="48">
        <f t="shared" si="636"/>
        <v>0</v>
      </c>
      <c r="AA2361" s="457"/>
      <c r="AB2361" s="55">
        <f t="shared" si="628"/>
        <v>0</v>
      </c>
      <c r="AC2361" s="55">
        <f>IF(A_Stammdaten!$B$25="ja",D_SAV!AA2361,D_SAV!AB2361)</f>
        <v>0</v>
      </c>
      <c r="AD2361" s="478">
        <f>IF(AC2361=0,0,IF(U2361-(con_EOGJahr-D_SAV!E2361)&lt;=0,AC2361,AC2361/V2361))</f>
        <v>0</v>
      </c>
      <c r="AE2361" s="478">
        <f>IFERROR(IF(AND(VLOOKUP(D2361,rng_ND,5,FALSE)="Ja",D_SAV!T2361="degressiv"),D_SAV!AC2361*Y2361/100,0),0)</f>
        <v>0</v>
      </c>
      <c r="AF2361" s="55">
        <f>IFERROR(IF(VLOOKUP(D2361,rng_ND,5,FALSE)="Ja",MAX(D_SAV!AD2361:AE2361),D_SAV!AD2361),0)</f>
        <v>0</v>
      </c>
      <c r="AG2361" s="55">
        <f t="shared" si="629"/>
        <v>0</v>
      </c>
      <c r="AH2361" s="55">
        <f t="shared" si="630"/>
        <v>0</v>
      </c>
      <c r="AI2361" s="55">
        <f t="shared" si="631"/>
        <v>0</v>
      </c>
      <c r="AJ2361" s="55">
        <f t="shared" si="632"/>
        <v>0</v>
      </c>
      <c r="AK2361" s="55">
        <f t="shared" si="623"/>
        <v>0</v>
      </c>
      <c r="AL2361" s="55">
        <f t="shared" si="624"/>
        <v>0</v>
      </c>
      <c r="AM2361" s="55">
        <f t="shared" si="625"/>
        <v>0</v>
      </c>
    </row>
    <row r="2362" spans="1:39" x14ac:dyDescent="0.25">
      <c r="A2362" s="47">
        <v>2358</v>
      </c>
      <c r="B2362" s="358" t="str">
        <f>IF(AND(E2362&lt;&gt;0,D2362&lt;&gt;0,F2362&lt;&gt;0),IF(C2362&lt;&gt;0,CONCATENATE(C2362,"-AGr",VLOOKUP(D2362,Listen!$A$2:$G$45,7,FALSE),"-",E2362,"-",F2362,),CONCATENATE("AGr",VLOOKUP(D2362,Listen!$A$2:$G$45,7,FALSE),"-",E2362,"-",F2362)),"keine vollständige ID")</f>
        <v>keine vollständige ID</v>
      </c>
      <c r="C2362" s="359">
        <f>'[2]III_SAV-Details_NB'!B2368</f>
        <v>0</v>
      </c>
      <c r="D2362" s="359">
        <f>'[2]III_SAV-Details_NB'!C2368</f>
        <v>0</v>
      </c>
      <c r="E2362" s="359">
        <f>'[2]III_SAV-Details_NB'!D2368</f>
        <v>0</v>
      </c>
      <c r="F2362" s="490"/>
      <c r="G2362" s="281">
        <f>'[2]III_SAV-Details_NB'!X2368</f>
        <v>0</v>
      </c>
      <c r="H2362" s="281">
        <f t="shared" si="626"/>
        <v>0</v>
      </c>
      <c r="I2362" s="281">
        <f>IF(con_EOGJahr=2025,'[2]III_SAV-Details_NB'!AA2368,IF(con_EOGJahr=2026,'[2]III_SAV-Details_NB'!AB2368,'[2]III_SAV-Details_NB'!AC2368))</f>
        <v>0</v>
      </c>
      <c r="J2362" s="282"/>
      <c r="K2362" s="282"/>
      <c r="L2362" s="282"/>
      <c r="M2362" s="282"/>
      <c r="N2362" s="282"/>
      <c r="O2362" s="282"/>
      <c r="P2362" s="52">
        <f t="shared" si="627"/>
        <v>0</v>
      </c>
      <c r="Q2362" s="60"/>
      <c r="R2362" s="53">
        <f t="shared" si="633"/>
        <v>0</v>
      </c>
      <c r="S2362" s="59"/>
      <c r="T2362" s="61"/>
      <c r="U2362" s="342" t="str">
        <f t="shared" si="637"/>
        <v>k.A.</v>
      </c>
      <c r="V2362" s="343" t="str">
        <f t="shared" si="634"/>
        <v>k.A.</v>
      </c>
      <c r="W2362" s="343" t="str">
        <f>IFERROR(IF(OR($D2362="",$E2362=0,con_Ende=0),"k.A.",IF(VLOOKUP($D2362,rng_ND,5,0)="Nein",VLOOKUP($D2362,rng_ND,2,FALSE),MIN(VLOOKUP($D2362,rng_ND,2,FALSE),A_Stammdaten!$B$19-D_SAV!$E2362+1))),"k.A.")</f>
        <v>k.A.</v>
      </c>
      <c r="X2362" s="343" t="str">
        <f t="shared" si="635"/>
        <v>k.A.</v>
      </c>
      <c r="Y2362" s="62"/>
      <c r="Z2362" s="48">
        <f t="shared" si="636"/>
        <v>0</v>
      </c>
      <c r="AA2362" s="457"/>
      <c r="AB2362" s="55">
        <f t="shared" si="628"/>
        <v>0</v>
      </c>
      <c r="AC2362" s="55">
        <f>IF(A_Stammdaten!$B$25="ja",D_SAV!AA2362,D_SAV!AB2362)</f>
        <v>0</v>
      </c>
      <c r="AD2362" s="478">
        <f>IF(AC2362=0,0,IF(U2362-(con_EOGJahr-D_SAV!E2362)&lt;=0,AC2362,AC2362/V2362))</f>
        <v>0</v>
      </c>
      <c r="AE2362" s="478">
        <f>IFERROR(IF(AND(VLOOKUP(D2362,rng_ND,5,FALSE)="Ja",D_SAV!T2362="degressiv"),D_SAV!AC2362*Y2362/100,0),0)</f>
        <v>0</v>
      </c>
      <c r="AF2362" s="55">
        <f>IFERROR(IF(VLOOKUP(D2362,rng_ND,5,FALSE)="Ja",MAX(D_SAV!AD2362:AE2362),D_SAV!AD2362),0)</f>
        <v>0</v>
      </c>
      <c r="AG2362" s="55">
        <f t="shared" si="629"/>
        <v>0</v>
      </c>
      <c r="AH2362" s="55">
        <f t="shared" si="630"/>
        <v>0</v>
      </c>
      <c r="AI2362" s="55">
        <f t="shared" si="631"/>
        <v>0</v>
      </c>
      <c r="AJ2362" s="55">
        <f t="shared" si="632"/>
        <v>0</v>
      </c>
      <c r="AK2362" s="55">
        <f t="shared" si="623"/>
        <v>0</v>
      </c>
      <c r="AL2362" s="55">
        <f t="shared" si="624"/>
        <v>0</v>
      </c>
      <c r="AM2362" s="55">
        <f t="shared" si="625"/>
        <v>0</v>
      </c>
    </row>
    <row r="2363" spans="1:39" x14ac:dyDescent="0.25">
      <c r="A2363" s="47">
        <v>2359</v>
      </c>
      <c r="B2363" s="358" t="str">
        <f>IF(AND(E2363&lt;&gt;0,D2363&lt;&gt;0,F2363&lt;&gt;0),IF(C2363&lt;&gt;0,CONCATENATE(C2363,"-AGr",VLOOKUP(D2363,Listen!$A$2:$G$45,7,FALSE),"-",E2363,"-",F2363,),CONCATENATE("AGr",VLOOKUP(D2363,Listen!$A$2:$G$45,7,FALSE),"-",E2363,"-",F2363)),"keine vollständige ID")</f>
        <v>keine vollständige ID</v>
      </c>
      <c r="C2363" s="359">
        <f>'[2]III_SAV-Details_NB'!B2369</f>
        <v>0</v>
      </c>
      <c r="D2363" s="359">
        <f>'[2]III_SAV-Details_NB'!C2369</f>
        <v>0</v>
      </c>
      <c r="E2363" s="359">
        <f>'[2]III_SAV-Details_NB'!D2369</f>
        <v>0</v>
      </c>
      <c r="F2363" s="490"/>
      <c r="G2363" s="281">
        <f>'[2]III_SAV-Details_NB'!X2369</f>
        <v>0</v>
      </c>
      <c r="H2363" s="281">
        <f t="shared" si="626"/>
        <v>0</v>
      </c>
      <c r="I2363" s="281">
        <f>IF(con_EOGJahr=2025,'[2]III_SAV-Details_NB'!AA2369,IF(con_EOGJahr=2026,'[2]III_SAV-Details_NB'!AB2369,'[2]III_SAV-Details_NB'!AC2369))</f>
        <v>0</v>
      </c>
      <c r="J2363" s="282"/>
      <c r="K2363" s="282"/>
      <c r="L2363" s="282"/>
      <c r="M2363" s="282"/>
      <c r="N2363" s="282"/>
      <c r="O2363" s="282"/>
      <c r="P2363" s="52">
        <f t="shared" si="627"/>
        <v>0</v>
      </c>
      <c r="Q2363" s="60"/>
      <c r="R2363" s="53">
        <f t="shared" si="633"/>
        <v>0</v>
      </c>
      <c r="S2363" s="59"/>
      <c r="T2363" s="61"/>
      <c r="U2363" s="342" t="str">
        <f t="shared" si="637"/>
        <v>k.A.</v>
      </c>
      <c r="V2363" s="343" t="str">
        <f t="shared" si="634"/>
        <v>k.A.</v>
      </c>
      <c r="W2363" s="343" t="str">
        <f>IFERROR(IF(OR($D2363="",$E2363=0,con_Ende=0),"k.A.",IF(VLOOKUP($D2363,rng_ND,5,0)="Nein",VLOOKUP($D2363,rng_ND,2,FALSE),MIN(VLOOKUP($D2363,rng_ND,2,FALSE),A_Stammdaten!$B$19-D_SAV!$E2363+1))),"k.A.")</f>
        <v>k.A.</v>
      </c>
      <c r="X2363" s="343" t="str">
        <f t="shared" si="635"/>
        <v>k.A.</v>
      </c>
      <c r="Y2363" s="62"/>
      <c r="Z2363" s="48">
        <f t="shared" si="636"/>
        <v>0</v>
      </c>
      <c r="AA2363" s="457"/>
      <c r="AB2363" s="55">
        <f t="shared" si="628"/>
        <v>0</v>
      </c>
      <c r="AC2363" s="55">
        <f>IF(A_Stammdaten!$B$25="ja",D_SAV!AA2363,D_SAV!AB2363)</f>
        <v>0</v>
      </c>
      <c r="AD2363" s="478">
        <f>IF(AC2363=0,0,IF(U2363-(con_EOGJahr-D_SAV!E2363)&lt;=0,AC2363,AC2363/V2363))</f>
        <v>0</v>
      </c>
      <c r="AE2363" s="478">
        <f>IFERROR(IF(AND(VLOOKUP(D2363,rng_ND,5,FALSE)="Ja",D_SAV!T2363="degressiv"),D_SAV!AC2363*Y2363/100,0),0)</f>
        <v>0</v>
      </c>
      <c r="AF2363" s="55">
        <f>IFERROR(IF(VLOOKUP(D2363,rng_ND,5,FALSE)="Ja",MAX(D_SAV!AD2363:AE2363),D_SAV!AD2363),0)</f>
        <v>0</v>
      </c>
      <c r="AG2363" s="55">
        <f t="shared" si="629"/>
        <v>0</v>
      </c>
      <c r="AH2363" s="55">
        <f t="shared" si="630"/>
        <v>0</v>
      </c>
      <c r="AI2363" s="55">
        <f t="shared" si="631"/>
        <v>0</v>
      </c>
      <c r="AJ2363" s="55">
        <f t="shared" si="632"/>
        <v>0</v>
      </c>
      <c r="AK2363" s="55">
        <f t="shared" si="623"/>
        <v>0</v>
      </c>
      <c r="AL2363" s="55">
        <f t="shared" si="624"/>
        <v>0</v>
      </c>
      <c r="AM2363" s="55">
        <f t="shared" si="625"/>
        <v>0</v>
      </c>
    </row>
    <row r="2364" spans="1:39" x14ac:dyDescent="0.25">
      <c r="A2364" s="47">
        <v>2360</v>
      </c>
      <c r="B2364" s="358" t="str">
        <f>IF(AND(E2364&lt;&gt;0,D2364&lt;&gt;0,F2364&lt;&gt;0),IF(C2364&lt;&gt;0,CONCATENATE(C2364,"-AGr",VLOOKUP(D2364,Listen!$A$2:$G$45,7,FALSE),"-",E2364,"-",F2364,),CONCATENATE("AGr",VLOOKUP(D2364,Listen!$A$2:$G$45,7,FALSE),"-",E2364,"-",F2364)),"keine vollständige ID")</f>
        <v>keine vollständige ID</v>
      </c>
      <c r="C2364" s="359">
        <f>'[2]III_SAV-Details_NB'!B2370</f>
        <v>0</v>
      </c>
      <c r="D2364" s="359">
        <f>'[2]III_SAV-Details_NB'!C2370</f>
        <v>0</v>
      </c>
      <c r="E2364" s="359">
        <f>'[2]III_SAV-Details_NB'!D2370</f>
        <v>0</v>
      </c>
      <c r="F2364" s="490"/>
      <c r="G2364" s="281">
        <f>'[2]III_SAV-Details_NB'!X2370</f>
        <v>0</v>
      </c>
      <c r="H2364" s="281">
        <f t="shared" si="626"/>
        <v>0</v>
      </c>
      <c r="I2364" s="281">
        <f>IF(con_EOGJahr=2025,'[2]III_SAV-Details_NB'!AA2370,IF(con_EOGJahr=2026,'[2]III_SAV-Details_NB'!AB2370,'[2]III_SAV-Details_NB'!AC2370))</f>
        <v>0</v>
      </c>
      <c r="J2364" s="282"/>
      <c r="K2364" s="282"/>
      <c r="L2364" s="282"/>
      <c r="M2364" s="282"/>
      <c r="N2364" s="282"/>
      <c r="O2364" s="282"/>
      <c r="P2364" s="52">
        <f t="shared" si="627"/>
        <v>0</v>
      </c>
      <c r="Q2364" s="60"/>
      <c r="R2364" s="53">
        <f t="shared" si="633"/>
        <v>0</v>
      </c>
      <c r="S2364" s="59"/>
      <c r="T2364" s="61"/>
      <c r="U2364" s="342" t="str">
        <f t="shared" si="637"/>
        <v>k.A.</v>
      </c>
      <c r="V2364" s="343" t="str">
        <f t="shared" si="634"/>
        <v>k.A.</v>
      </c>
      <c r="W2364" s="343" t="str">
        <f>IFERROR(IF(OR($D2364="",$E2364=0,con_Ende=0),"k.A.",IF(VLOOKUP($D2364,rng_ND,5,0)="Nein",VLOOKUP($D2364,rng_ND,2,FALSE),MIN(VLOOKUP($D2364,rng_ND,2,FALSE),A_Stammdaten!$B$19-D_SAV!$E2364+1))),"k.A.")</f>
        <v>k.A.</v>
      </c>
      <c r="X2364" s="343" t="str">
        <f t="shared" si="635"/>
        <v>k.A.</v>
      </c>
      <c r="Y2364" s="62"/>
      <c r="Z2364" s="48">
        <f t="shared" si="636"/>
        <v>0</v>
      </c>
      <c r="AA2364" s="457"/>
      <c r="AB2364" s="55">
        <f t="shared" si="628"/>
        <v>0</v>
      </c>
      <c r="AC2364" s="55">
        <f>IF(A_Stammdaten!$B$25="ja",D_SAV!AA2364,D_SAV!AB2364)</f>
        <v>0</v>
      </c>
      <c r="AD2364" s="478">
        <f>IF(AC2364=0,0,IF(U2364-(con_EOGJahr-D_SAV!E2364)&lt;=0,AC2364,AC2364/V2364))</f>
        <v>0</v>
      </c>
      <c r="AE2364" s="478">
        <f>IFERROR(IF(AND(VLOOKUP(D2364,rng_ND,5,FALSE)="Ja",D_SAV!T2364="degressiv"),D_SAV!AC2364*Y2364/100,0),0)</f>
        <v>0</v>
      </c>
      <c r="AF2364" s="55">
        <f>IFERROR(IF(VLOOKUP(D2364,rng_ND,5,FALSE)="Ja",MAX(D_SAV!AD2364:AE2364),D_SAV!AD2364),0)</f>
        <v>0</v>
      </c>
      <c r="AG2364" s="55">
        <f t="shared" si="629"/>
        <v>0</v>
      </c>
      <c r="AH2364" s="55">
        <f t="shared" si="630"/>
        <v>0</v>
      </c>
      <c r="AI2364" s="55">
        <f t="shared" si="631"/>
        <v>0</v>
      </c>
      <c r="AJ2364" s="55">
        <f t="shared" si="632"/>
        <v>0</v>
      </c>
      <c r="AK2364" s="55">
        <f t="shared" si="623"/>
        <v>0</v>
      </c>
      <c r="AL2364" s="55">
        <f t="shared" si="624"/>
        <v>0</v>
      </c>
      <c r="AM2364" s="55">
        <f t="shared" si="625"/>
        <v>0</v>
      </c>
    </row>
    <row r="2365" spans="1:39" x14ac:dyDescent="0.25">
      <c r="A2365" s="47">
        <v>2361</v>
      </c>
      <c r="B2365" s="358" t="str">
        <f>IF(AND(E2365&lt;&gt;0,D2365&lt;&gt;0,F2365&lt;&gt;0),IF(C2365&lt;&gt;0,CONCATENATE(C2365,"-AGr",VLOOKUP(D2365,Listen!$A$2:$G$45,7,FALSE),"-",E2365,"-",F2365,),CONCATENATE("AGr",VLOOKUP(D2365,Listen!$A$2:$G$45,7,FALSE),"-",E2365,"-",F2365)),"keine vollständige ID")</f>
        <v>keine vollständige ID</v>
      </c>
      <c r="C2365" s="359">
        <f>'[2]III_SAV-Details_NB'!B2371</f>
        <v>0</v>
      </c>
      <c r="D2365" s="359">
        <f>'[2]III_SAV-Details_NB'!C2371</f>
        <v>0</v>
      </c>
      <c r="E2365" s="359">
        <f>'[2]III_SAV-Details_NB'!D2371</f>
        <v>0</v>
      </c>
      <c r="F2365" s="490"/>
      <c r="G2365" s="281">
        <f>'[2]III_SAV-Details_NB'!X2371</f>
        <v>0</v>
      </c>
      <c r="H2365" s="281">
        <f t="shared" si="626"/>
        <v>0</v>
      </c>
      <c r="I2365" s="281">
        <f>IF(con_EOGJahr=2025,'[2]III_SAV-Details_NB'!AA2371,IF(con_EOGJahr=2026,'[2]III_SAV-Details_NB'!AB2371,'[2]III_SAV-Details_NB'!AC2371))</f>
        <v>0</v>
      </c>
      <c r="J2365" s="282"/>
      <c r="K2365" s="282"/>
      <c r="L2365" s="282"/>
      <c r="M2365" s="282"/>
      <c r="N2365" s="282"/>
      <c r="O2365" s="282"/>
      <c r="P2365" s="52">
        <f t="shared" si="627"/>
        <v>0</v>
      </c>
      <c r="Q2365" s="60"/>
      <c r="R2365" s="53">
        <f t="shared" si="633"/>
        <v>0</v>
      </c>
      <c r="S2365" s="59"/>
      <c r="T2365" s="61"/>
      <c r="U2365" s="342" t="str">
        <f t="shared" si="637"/>
        <v>k.A.</v>
      </c>
      <c r="V2365" s="343" t="str">
        <f t="shared" si="634"/>
        <v>k.A.</v>
      </c>
      <c r="W2365" s="343" t="str">
        <f>IFERROR(IF(OR($D2365="",$E2365=0,con_Ende=0),"k.A.",IF(VLOOKUP($D2365,rng_ND,5,0)="Nein",VLOOKUP($D2365,rng_ND,2,FALSE),MIN(VLOOKUP($D2365,rng_ND,2,FALSE),A_Stammdaten!$B$19-D_SAV!$E2365+1))),"k.A.")</f>
        <v>k.A.</v>
      </c>
      <c r="X2365" s="343" t="str">
        <f t="shared" si="635"/>
        <v>k.A.</v>
      </c>
      <c r="Y2365" s="62"/>
      <c r="Z2365" s="48">
        <f t="shared" si="636"/>
        <v>0</v>
      </c>
      <c r="AA2365" s="457"/>
      <c r="AB2365" s="55">
        <f t="shared" si="628"/>
        <v>0</v>
      </c>
      <c r="AC2365" s="55">
        <f>IF(A_Stammdaten!$B$25="ja",D_SAV!AA2365,D_SAV!AB2365)</f>
        <v>0</v>
      </c>
      <c r="AD2365" s="478">
        <f>IF(AC2365=0,0,IF(U2365-(con_EOGJahr-D_SAV!E2365)&lt;=0,AC2365,AC2365/V2365))</f>
        <v>0</v>
      </c>
      <c r="AE2365" s="478">
        <f>IFERROR(IF(AND(VLOOKUP(D2365,rng_ND,5,FALSE)="Ja",D_SAV!T2365="degressiv"),D_SAV!AC2365*Y2365/100,0),0)</f>
        <v>0</v>
      </c>
      <c r="AF2365" s="55">
        <f>IFERROR(IF(VLOOKUP(D2365,rng_ND,5,FALSE)="Ja",MAX(D_SAV!AD2365:AE2365),D_SAV!AD2365),0)</f>
        <v>0</v>
      </c>
      <c r="AG2365" s="55">
        <f t="shared" si="629"/>
        <v>0</v>
      </c>
      <c r="AH2365" s="55">
        <f t="shared" si="630"/>
        <v>0</v>
      </c>
      <c r="AI2365" s="55">
        <f t="shared" si="631"/>
        <v>0</v>
      </c>
      <c r="AJ2365" s="55">
        <f t="shared" si="632"/>
        <v>0</v>
      </c>
      <c r="AK2365" s="55">
        <f t="shared" si="623"/>
        <v>0</v>
      </c>
      <c r="AL2365" s="55">
        <f t="shared" si="624"/>
        <v>0</v>
      </c>
      <c r="AM2365" s="55">
        <f t="shared" si="625"/>
        <v>0</v>
      </c>
    </row>
    <row r="2366" spans="1:39" x14ac:dyDescent="0.25">
      <c r="A2366" s="47">
        <v>2362</v>
      </c>
      <c r="B2366" s="358" t="str">
        <f>IF(AND(E2366&lt;&gt;0,D2366&lt;&gt;0,F2366&lt;&gt;0),IF(C2366&lt;&gt;0,CONCATENATE(C2366,"-AGr",VLOOKUP(D2366,Listen!$A$2:$G$45,7,FALSE),"-",E2366,"-",F2366,),CONCATENATE("AGr",VLOOKUP(D2366,Listen!$A$2:$G$45,7,FALSE),"-",E2366,"-",F2366)),"keine vollständige ID")</f>
        <v>keine vollständige ID</v>
      </c>
      <c r="C2366" s="359">
        <f>'[2]III_SAV-Details_NB'!B2372</f>
        <v>0</v>
      </c>
      <c r="D2366" s="359">
        <f>'[2]III_SAV-Details_NB'!C2372</f>
        <v>0</v>
      </c>
      <c r="E2366" s="359">
        <f>'[2]III_SAV-Details_NB'!D2372</f>
        <v>0</v>
      </c>
      <c r="F2366" s="490"/>
      <c r="G2366" s="281">
        <f>'[2]III_SAV-Details_NB'!X2372</f>
        <v>0</v>
      </c>
      <c r="H2366" s="281">
        <f t="shared" si="626"/>
        <v>0</v>
      </c>
      <c r="I2366" s="281">
        <f>IF(con_EOGJahr=2025,'[2]III_SAV-Details_NB'!AA2372,IF(con_EOGJahr=2026,'[2]III_SAV-Details_NB'!AB2372,'[2]III_SAV-Details_NB'!AC2372))</f>
        <v>0</v>
      </c>
      <c r="J2366" s="282"/>
      <c r="K2366" s="282"/>
      <c r="L2366" s="282"/>
      <c r="M2366" s="282"/>
      <c r="N2366" s="282"/>
      <c r="O2366" s="282"/>
      <c r="P2366" s="52">
        <f t="shared" si="627"/>
        <v>0</v>
      </c>
      <c r="Q2366" s="60"/>
      <c r="R2366" s="53">
        <f t="shared" si="633"/>
        <v>0</v>
      </c>
      <c r="S2366" s="59"/>
      <c r="T2366" s="61"/>
      <c r="U2366" s="342" t="str">
        <f t="shared" si="637"/>
        <v>k.A.</v>
      </c>
      <c r="V2366" s="343" t="str">
        <f t="shared" si="634"/>
        <v>k.A.</v>
      </c>
      <c r="W2366" s="343" t="str">
        <f>IFERROR(IF(OR($D2366="",$E2366=0,con_Ende=0),"k.A.",IF(VLOOKUP($D2366,rng_ND,5,0)="Nein",VLOOKUP($D2366,rng_ND,2,FALSE),MIN(VLOOKUP($D2366,rng_ND,2,FALSE),A_Stammdaten!$B$19-D_SAV!$E2366+1))),"k.A.")</f>
        <v>k.A.</v>
      </c>
      <c r="X2366" s="343" t="str">
        <f t="shared" si="635"/>
        <v>k.A.</v>
      </c>
      <c r="Y2366" s="62"/>
      <c r="Z2366" s="48">
        <f t="shared" si="636"/>
        <v>0</v>
      </c>
      <c r="AA2366" s="457"/>
      <c r="AB2366" s="55">
        <f t="shared" si="628"/>
        <v>0</v>
      </c>
      <c r="AC2366" s="55">
        <f>IF(A_Stammdaten!$B$25="ja",D_SAV!AA2366,D_SAV!AB2366)</f>
        <v>0</v>
      </c>
      <c r="AD2366" s="478">
        <f>IF(AC2366=0,0,IF(U2366-(con_EOGJahr-D_SAV!E2366)&lt;=0,AC2366,AC2366/V2366))</f>
        <v>0</v>
      </c>
      <c r="AE2366" s="478">
        <f>IFERROR(IF(AND(VLOOKUP(D2366,rng_ND,5,FALSE)="Ja",D_SAV!T2366="degressiv"),D_SAV!AC2366*Y2366/100,0),0)</f>
        <v>0</v>
      </c>
      <c r="AF2366" s="55">
        <f>IFERROR(IF(VLOOKUP(D2366,rng_ND,5,FALSE)="Ja",MAX(D_SAV!AD2366:AE2366),D_SAV!AD2366),0)</f>
        <v>0</v>
      </c>
      <c r="AG2366" s="55">
        <f t="shared" si="629"/>
        <v>0</v>
      </c>
      <c r="AH2366" s="55">
        <f t="shared" si="630"/>
        <v>0</v>
      </c>
      <c r="AI2366" s="55">
        <f t="shared" si="631"/>
        <v>0</v>
      </c>
      <c r="AJ2366" s="55">
        <f t="shared" si="632"/>
        <v>0</v>
      </c>
      <c r="AK2366" s="55">
        <f t="shared" si="623"/>
        <v>0</v>
      </c>
      <c r="AL2366" s="55">
        <f t="shared" si="624"/>
        <v>0</v>
      </c>
      <c r="AM2366" s="55">
        <f t="shared" si="625"/>
        <v>0</v>
      </c>
    </row>
    <row r="2367" spans="1:39" x14ac:dyDescent="0.25">
      <c r="A2367" s="47">
        <v>2363</v>
      </c>
      <c r="B2367" s="358" t="str">
        <f>IF(AND(E2367&lt;&gt;0,D2367&lt;&gt;0,F2367&lt;&gt;0),IF(C2367&lt;&gt;0,CONCATENATE(C2367,"-AGr",VLOOKUP(D2367,Listen!$A$2:$G$45,7,FALSE),"-",E2367,"-",F2367,),CONCATENATE("AGr",VLOOKUP(D2367,Listen!$A$2:$G$45,7,FALSE),"-",E2367,"-",F2367)),"keine vollständige ID")</f>
        <v>keine vollständige ID</v>
      </c>
      <c r="C2367" s="359">
        <f>'[2]III_SAV-Details_NB'!B2373</f>
        <v>0</v>
      </c>
      <c r="D2367" s="359">
        <f>'[2]III_SAV-Details_NB'!C2373</f>
        <v>0</v>
      </c>
      <c r="E2367" s="359">
        <f>'[2]III_SAV-Details_NB'!D2373</f>
        <v>0</v>
      </c>
      <c r="F2367" s="490"/>
      <c r="G2367" s="281">
        <f>'[2]III_SAV-Details_NB'!X2373</f>
        <v>0</v>
      </c>
      <c r="H2367" s="281">
        <f t="shared" si="626"/>
        <v>0</v>
      </c>
      <c r="I2367" s="281">
        <f>IF(con_EOGJahr=2025,'[2]III_SAV-Details_NB'!AA2373,IF(con_EOGJahr=2026,'[2]III_SAV-Details_NB'!AB2373,'[2]III_SAV-Details_NB'!AC2373))</f>
        <v>0</v>
      </c>
      <c r="J2367" s="282"/>
      <c r="K2367" s="282"/>
      <c r="L2367" s="282"/>
      <c r="M2367" s="282"/>
      <c r="N2367" s="282"/>
      <c r="O2367" s="282"/>
      <c r="P2367" s="52">
        <f t="shared" si="627"/>
        <v>0</v>
      </c>
      <c r="Q2367" s="60"/>
      <c r="R2367" s="53">
        <f t="shared" si="633"/>
        <v>0</v>
      </c>
      <c r="S2367" s="59"/>
      <c r="T2367" s="61"/>
      <c r="U2367" s="342" t="str">
        <f t="shared" si="637"/>
        <v>k.A.</v>
      </c>
      <c r="V2367" s="343" t="str">
        <f t="shared" si="634"/>
        <v>k.A.</v>
      </c>
      <c r="W2367" s="343" t="str">
        <f>IFERROR(IF(OR($D2367="",$E2367=0,con_Ende=0),"k.A.",IF(VLOOKUP($D2367,rng_ND,5,0)="Nein",VLOOKUP($D2367,rng_ND,2,FALSE),MIN(VLOOKUP($D2367,rng_ND,2,FALSE),A_Stammdaten!$B$19-D_SAV!$E2367+1))),"k.A.")</f>
        <v>k.A.</v>
      </c>
      <c r="X2367" s="343" t="str">
        <f t="shared" si="635"/>
        <v>k.A.</v>
      </c>
      <c r="Y2367" s="62"/>
      <c r="Z2367" s="48">
        <f t="shared" si="636"/>
        <v>0</v>
      </c>
      <c r="AA2367" s="457"/>
      <c r="AB2367" s="55">
        <f t="shared" si="628"/>
        <v>0</v>
      </c>
      <c r="AC2367" s="55">
        <f>IF(A_Stammdaten!$B$25="ja",D_SAV!AA2367,D_SAV!AB2367)</f>
        <v>0</v>
      </c>
      <c r="AD2367" s="478">
        <f>IF(AC2367=0,0,IF(U2367-(con_EOGJahr-D_SAV!E2367)&lt;=0,AC2367,AC2367/V2367))</f>
        <v>0</v>
      </c>
      <c r="AE2367" s="478">
        <f>IFERROR(IF(AND(VLOOKUP(D2367,rng_ND,5,FALSE)="Ja",D_SAV!T2367="degressiv"),D_SAV!AC2367*Y2367/100,0),0)</f>
        <v>0</v>
      </c>
      <c r="AF2367" s="55">
        <f>IFERROR(IF(VLOOKUP(D2367,rng_ND,5,FALSE)="Ja",MAX(D_SAV!AD2367:AE2367),D_SAV!AD2367),0)</f>
        <v>0</v>
      </c>
      <c r="AG2367" s="55">
        <f t="shared" si="629"/>
        <v>0</v>
      </c>
      <c r="AH2367" s="55">
        <f t="shared" si="630"/>
        <v>0</v>
      </c>
      <c r="AI2367" s="55">
        <f t="shared" si="631"/>
        <v>0</v>
      </c>
      <c r="AJ2367" s="55">
        <f t="shared" si="632"/>
        <v>0</v>
      </c>
      <c r="AK2367" s="55">
        <f t="shared" si="623"/>
        <v>0</v>
      </c>
      <c r="AL2367" s="55">
        <f t="shared" si="624"/>
        <v>0</v>
      </c>
      <c r="AM2367" s="55">
        <f t="shared" si="625"/>
        <v>0</v>
      </c>
    </row>
    <row r="2368" spans="1:39" x14ac:dyDescent="0.25">
      <c r="A2368" s="47">
        <v>2364</v>
      </c>
      <c r="B2368" s="358" t="str">
        <f>IF(AND(E2368&lt;&gt;0,D2368&lt;&gt;0,F2368&lt;&gt;0),IF(C2368&lt;&gt;0,CONCATENATE(C2368,"-AGr",VLOOKUP(D2368,Listen!$A$2:$G$45,7,FALSE),"-",E2368,"-",F2368,),CONCATENATE("AGr",VLOOKUP(D2368,Listen!$A$2:$G$45,7,FALSE),"-",E2368,"-",F2368)),"keine vollständige ID")</f>
        <v>keine vollständige ID</v>
      </c>
      <c r="C2368" s="359">
        <f>'[2]III_SAV-Details_NB'!B2374</f>
        <v>0</v>
      </c>
      <c r="D2368" s="359">
        <f>'[2]III_SAV-Details_NB'!C2374</f>
        <v>0</v>
      </c>
      <c r="E2368" s="359">
        <f>'[2]III_SAV-Details_NB'!D2374</f>
        <v>0</v>
      </c>
      <c r="F2368" s="490"/>
      <c r="G2368" s="281">
        <f>'[2]III_SAV-Details_NB'!X2374</f>
        <v>0</v>
      </c>
      <c r="H2368" s="281">
        <f t="shared" si="626"/>
        <v>0</v>
      </c>
      <c r="I2368" s="281">
        <f>IF(con_EOGJahr=2025,'[2]III_SAV-Details_NB'!AA2374,IF(con_EOGJahr=2026,'[2]III_SAV-Details_NB'!AB2374,'[2]III_SAV-Details_NB'!AC2374))</f>
        <v>0</v>
      </c>
      <c r="J2368" s="282"/>
      <c r="K2368" s="282"/>
      <c r="L2368" s="282"/>
      <c r="M2368" s="282"/>
      <c r="N2368" s="282"/>
      <c r="O2368" s="282"/>
      <c r="P2368" s="52">
        <f t="shared" si="627"/>
        <v>0</v>
      </c>
      <c r="Q2368" s="60"/>
      <c r="R2368" s="53">
        <f t="shared" si="633"/>
        <v>0</v>
      </c>
      <c r="S2368" s="59"/>
      <c r="T2368" s="61"/>
      <c r="U2368" s="342" t="str">
        <f t="shared" si="637"/>
        <v>k.A.</v>
      </c>
      <c r="V2368" s="343" t="str">
        <f t="shared" si="634"/>
        <v>k.A.</v>
      </c>
      <c r="W2368" s="343" t="str">
        <f>IFERROR(IF(OR($D2368="",$E2368=0,con_Ende=0),"k.A.",IF(VLOOKUP($D2368,rng_ND,5,0)="Nein",VLOOKUP($D2368,rng_ND,2,FALSE),MIN(VLOOKUP($D2368,rng_ND,2,FALSE),A_Stammdaten!$B$19-D_SAV!$E2368+1))),"k.A.")</f>
        <v>k.A.</v>
      </c>
      <c r="X2368" s="343" t="str">
        <f t="shared" si="635"/>
        <v>k.A.</v>
      </c>
      <c r="Y2368" s="62"/>
      <c r="Z2368" s="48">
        <f t="shared" si="636"/>
        <v>0</v>
      </c>
      <c r="AA2368" s="457"/>
      <c r="AB2368" s="55">
        <f t="shared" si="628"/>
        <v>0</v>
      </c>
      <c r="AC2368" s="55">
        <f>IF(A_Stammdaten!$B$25="ja",D_SAV!AA2368,D_SAV!AB2368)</f>
        <v>0</v>
      </c>
      <c r="AD2368" s="478">
        <f>IF(AC2368=0,0,IF(U2368-(con_EOGJahr-D_SAV!E2368)&lt;=0,AC2368,AC2368/V2368))</f>
        <v>0</v>
      </c>
      <c r="AE2368" s="478">
        <f>IFERROR(IF(AND(VLOOKUP(D2368,rng_ND,5,FALSE)="Ja",D_SAV!T2368="degressiv"),D_SAV!AC2368*Y2368/100,0),0)</f>
        <v>0</v>
      </c>
      <c r="AF2368" s="55">
        <f>IFERROR(IF(VLOOKUP(D2368,rng_ND,5,FALSE)="Ja",MAX(D_SAV!AD2368:AE2368),D_SAV!AD2368),0)</f>
        <v>0</v>
      </c>
      <c r="AG2368" s="55">
        <f t="shared" si="629"/>
        <v>0</v>
      </c>
      <c r="AH2368" s="55">
        <f t="shared" si="630"/>
        <v>0</v>
      </c>
      <c r="AI2368" s="55">
        <f t="shared" si="631"/>
        <v>0</v>
      </c>
      <c r="AJ2368" s="55">
        <f t="shared" si="632"/>
        <v>0</v>
      </c>
      <c r="AK2368" s="55">
        <f t="shared" si="623"/>
        <v>0</v>
      </c>
      <c r="AL2368" s="55">
        <f t="shared" si="624"/>
        <v>0</v>
      </c>
      <c r="AM2368" s="55">
        <f t="shared" si="625"/>
        <v>0</v>
      </c>
    </row>
    <row r="2369" spans="1:39" x14ac:dyDescent="0.25">
      <c r="A2369" s="47">
        <v>2365</v>
      </c>
      <c r="B2369" s="358" t="str">
        <f>IF(AND(E2369&lt;&gt;0,D2369&lt;&gt;0,F2369&lt;&gt;0),IF(C2369&lt;&gt;0,CONCATENATE(C2369,"-AGr",VLOOKUP(D2369,Listen!$A$2:$G$45,7,FALSE),"-",E2369,"-",F2369,),CONCATENATE("AGr",VLOOKUP(D2369,Listen!$A$2:$G$45,7,FALSE),"-",E2369,"-",F2369)),"keine vollständige ID")</f>
        <v>keine vollständige ID</v>
      </c>
      <c r="C2369" s="359">
        <f>'[2]III_SAV-Details_NB'!B2375</f>
        <v>0</v>
      </c>
      <c r="D2369" s="359">
        <f>'[2]III_SAV-Details_NB'!C2375</f>
        <v>0</v>
      </c>
      <c r="E2369" s="359">
        <f>'[2]III_SAV-Details_NB'!D2375</f>
        <v>0</v>
      </c>
      <c r="F2369" s="490"/>
      <c r="G2369" s="281">
        <f>'[2]III_SAV-Details_NB'!X2375</f>
        <v>0</v>
      </c>
      <c r="H2369" s="281">
        <f t="shared" si="626"/>
        <v>0</v>
      </c>
      <c r="I2369" s="281">
        <f>IF(con_EOGJahr=2025,'[2]III_SAV-Details_NB'!AA2375,IF(con_EOGJahr=2026,'[2]III_SAV-Details_NB'!AB2375,'[2]III_SAV-Details_NB'!AC2375))</f>
        <v>0</v>
      </c>
      <c r="J2369" s="282"/>
      <c r="K2369" s="282"/>
      <c r="L2369" s="282"/>
      <c r="M2369" s="282"/>
      <c r="N2369" s="282"/>
      <c r="O2369" s="282"/>
      <c r="P2369" s="52">
        <f t="shared" si="627"/>
        <v>0</v>
      </c>
      <c r="Q2369" s="60"/>
      <c r="R2369" s="53">
        <f t="shared" si="633"/>
        <v>0</v>
      </c>
      <c r="S2369" s="59"/>
      <c r="T2369" s="61"/>
      <c r="U2369" s="342" t="str">
        <f t="shared" si="637"/>
        <v>k.A.</v>
      </c>
      <c r="V2369" s="343" t="str">
        <f t="shared" si="634"/>
        <v>k.A.</v>
      </c>
      <c r="W2369" s="343" t="str">
        <f>IFERROR(IF(OR($D2369="",$E2369=0,con_Ende=0),"k.A.",IF(VLOOKUP($D2369,rng_ND,5,0)="Nein",VLOOKUP($D2369,rng_ND,2,FALSE),MIN(VLOOKUP($D2369,rng_ND,2,FALSE),A_Stammdaten!$B$19-D_SAV!$E2369+1))),"k.A.")</f>
        <v>k.A.</v>
      </c>
      <c r="X2369" s="343" t="str">
        <f t="shared" si="635"/>
        <v>k.A.</v>
      </c>
      <c r="Y2369" s="62"/>
      <c r="Z2369" s="48">
        <f t="shared" si="636"/>
        <v>0</v>
      </c>
      <c r="AA2369" s="457"/>
      <c r="AB2369" s="55">
        <f t="shared" si="628"/>
        <v>0</v>
      </c>
      <c r="AC2369" s="55">
        <f>IF(A_Stammdaten!$B$25="ja",D_SAV!AA2369,D_SAV!AB2369)</f>
        <v>0</v>
      </c>
      <c r="AD2369" s="478">
        <f>IF(AC2369=0,0,IF(U2369-(con_EOGJahr-D_SAV!E2369)&lt;=0,AC2369,AC2369/V2369))</f>
        <v>0</v>
      </c>
      <c r="AE2369" s="478">
        <f>IFERROR(IF(AND(VLOOKUP(D2369,rng_ND,5,FALSE)="Ja",D_SAV!T2369="degressiv"),D_SAV!AC2369*Y2369/100,0),0)</f>
        <v>0</v>
      </c>
      <c r="AF2369" s="55">
        <f>IFERROR(IF(VLOOKUP(D2369,rng_ND,5,FALSE)="Ja",MAX(D_SAV!AD2369:AE2369),D_SAV!AD2369),0)</f>
        <v>0</v>
      </c>
      <c r="AG2369" s="55">
        <f t="shared" si="629"/>
        <v>0</v>
      </c>
      <c r="AH2369" s="55">
        <f t="shared" si="630"/>
        <v>0</v>
      </c>
      <c r="AI2369" s="55">
        <f t="shared" si="631"/>
        <v>0</v>
      </c>
      <c r="AJ2369" s="55">
        <f t="shared" si="632"/>
        <v>0</v>
      </c>
      <c r="AK2369" s="55">
        <f t="shared" si="623"/>
        <v>0</v>
      </c>
      <c r="AL2369" s="55">
        <f t="shared" si="624"/>
        <v>0</v>
      </c>
      <c r="AM2369" s="55">
        <f t="shared" si="625"/>
        <v>0</v>
      </c>
    </row>
    <row r="2370" spans="1:39" x14ac:dyDescent="0.25">
      <c r="A2370" s="47">
        <v>2366</v>
      </c>
      <c r="B2370" s="358" t="str">
        <f>IF(AND(E2370&lt;&gt;0,D2370&lt;&gt;0,F2370&lt;&gt;0),IF(C2370&lt;&gt;0,CONCATENATE(C2370,"-AGr",VLOOKUP(D2370,Listen!$A$2:$G$45,7,FALSE),"-",E2370,"-",F2370,),CONCATENATE("AGr",VLOOKUP(D2370,Listen!$A$2:$G$45,7,FALSE),"-",E2370,"-",F2370)),"keine vollständige ID")</f>
        <v>keine vollständige ID</v>
      </c>
      <c r="C2370" s="359">
        <f>'[2]III_SAV-Details_NB'!B2376</f>
        <v>0</v>
      </c>
      <c r="D2370" s="359">
        <f>'[2]III_SAV-Details_NB'!C2376</f>
        <v>0</v>
      </c>
      <c r="E2370" s="359">
        <f>'[2]III_SAV-Details_NB'!D2376</f>
        <v>0</v>
      </c>
      <c r="F2370" s="490"/>
      <c r="G2370" s="281">
        <f>'[2]III_SAV-Details_NB'!X2376</f>
        <v>0</v>
      </c>
      <c r="H2370" s="281">
        <f t="shared" si="626"/>
        <v>0</v>
      </c>
      <c r="I2370" s="281">
        <f>IF(con_EOGJahr=2025,'[2]III_SAV-Details_NB'!AA2376,IF(con_EOGJahr=2026,'[2]III_SAV-Details_NB'!AB2376,'[2]III_SAV-Details_NB'!AC2376))</f>
        <v>0</v>
      </c>
      <c r="J2370" s="282"/>
      <c r="K2370" s="282"/>
      <c r="L2370" s="282"/>
      <c r="M2370" s="282"/>
      <c r="N2370" s="282"/>
      <c r="O2370" s="282"/>
      <c r="P2370" s="52">
        <f t="shared" si="627"/>
        <v>0</v>
      </c>
      <c r="Q2370" s="60"/>
      <c r="R2370" s="53">
        <f t="shared" si="633"/>
        <v>0</v>
      </c>
      <c r="S2370" s="59"/>
      <c r="T2370" s="61"/>
      <c r="U2370" s="342" t="str">
        <f t="shared" si="637"/>
        <v>k.A.</v>
      </c>
      <c r="V2370" s="343" t="str">
        <f t="shared" si="634"/>
        <v>k.A.</v>
      </c>
      <c r="W2370" s="343" t="str">
        <f>IFERROR(IF(OR($D2370="",$E2370=0,con_Ende=0),"k.A.",IF(VLOOKUP($D2370,rng_ND,5,0)="Nein",VLOOKUP($D2370,rng_ND,2,FALSE),MIN(VLOOKUP($D2370,rng_ND,2,FALSE),A_Stammdaten!$B$19-D_SAV!$E2370+1))),"k.A.")</f>
        <v>k.A.</v>
      </c>
      <c r="X2370" s="343" t="str">
        <f t="shared" si="635"/>
        <v>k.A.</v>
      </c>
      <c r="Y2370" s="62"/>
      <c r="Z2370" s="48">
        <f t="shared" si="636"/>
        <v>0</v>
      </c>
      <c r="AA2370" s="457"/>
      <c r="AB2370" s="55">
        <f t="shared" si="628"/>
        <v>0</v>
      </c>
      <c r="AC2370" s="55">
        <f>IF(A_Stammdaten!$B$25="ja",D_SAV!AA2370,D_SAV!AB2370)</f>
        <v>0</v>
      </c>
      <c r="AD2370" s="478">
        <f>IF(AC2370=0,0,IF(U2370-(con_EOGJahr-D_SAV!E2370)&lt;=0,AC2370,AC2370/V2370))</f>
        <v>0</v>
      </c>
      <c r="AE2370" s="478">
        <f>IFERROR(IF(AND(VLOOKUP(D2370,rng_ND,5,FALSE)="Ja",D_SAV!T2370="degressiv"),D_SAV!AC2370*Y2370/100,0),0)</f>
        <v>0</v>
      </c>
      <c r="AF2370" s="55">
        <f>IFERROR(IF(VLOOKUP(D2370,rng_ND,5,FALSE)="Ja",MAX(D_SAV!AD2370:AE2370),D_SAV!AD2370),0)</f>
        <v>0</v>
      </c>
      <c r="AG2370" s="55">
        <f t="shared" si="629"/>
        <v>0</v>
      </c>
      <c r="AH2370" s="55">
        <f t="shared" si="630"/>
        <v>0</v>
      </c>
      <c r="AI2370" s="55">
        <f t="shared" si="631"/>
        <v>0</v>
      </c>
      <c r="AJ2370" s="55">
        <f t="shared" si="632"/>
        <v>0</v>
      </c>
      <c r="AK2370" s="55">
        <f t="shared" si="623"/>
        <v>0</v>
      </c>
      <c r="AL2370" s="55">
        <f t="shared" si="624"/>
        <v>0</v>
      </c>
      <c r="AM2370" s="55">
        <f t="shared" si="625"/>
        <v>0</v>
      </c>
    </row>
    <row r="2371" spans="1:39" x14ac:dyDescent="0.25">
      <c r="A2371" s="47">
        <v>2367</v>
      </c>
      <c r="B2371" s="358" t="str">
        <f>IF(AND(E2371&lt;&gt;0,D2371&lt;&gt;0,F2371&lt;&gt;0),IF(C2371&lt;&gt;0,CONCATENATE(C2371,"-AGr",VLOOKUP(D2371,Listen!$A$2:$G$45,7,FALSE),"-",E2371,"-",F2371,),CONCATENATE("AGr",VLOOKUP(D2371,Listen!$A$2:$G$45,7,FALSE),"-",E2371,"-",F2371)),"keine vollständige ID")</f>
        <v>keine vollständige ID</v>
      </c>
      <c r="C2371" s="359">
        <f>'[2]III_SAV-Details_NB'!B2377</f>
        <v>0</v>
      </c>
      <c r="D2371" s="359">
        <f>'[2]III_SAV-Details_NB'!C2377</f>
        <v>0</v>
      </c>
      <c r="E2371" s="359">
        <f>'[2]III_SAV-Details_NB'!D2377</f>
        <v>0</v>
      </c>
      <c r="F2371" s="490"/>
      <c r="G2371" s="281">
        <f>'[2]III_SAV-Details_NB'!X2377</f>
        <v>0</v>
      </c>
      <c r="H2371" s="281">
        <f t="shared" si="626"/>
        <v>0</v>
      </c>
      <c r="I2371" s="281">
        <f>IF(con_EOGJahr=2025,'[2]III_SAV-Details_NB'!AA2377,IF(con_EOGJahr=2026,'[2]III_SAV-Details_NB'!AB2377,'[2]III_SAV-Details_NB'!AC2377))</f>
        <v>0</v>
      </c>
      <c r="J2371" s="282"/>
      <c r="K2371" s="282"/>
      <c r="L2371" s="282"/>
      <c r="M2371" s="282"/>
      <c r="N2371" s="282"/>
      <c r="O2371" s="282"/>
      <c r="P2371" s="52">
        <f t="shared" si="627"/>
        <v>0</v>
      </c>
      <c r="Q2371" s="60"/>
      <c r="R2371" s="53">
        <f t="shared" si="633"/>
        <v>0</v>
      </c>
      <c r="S2371" s="59"/>
      <c r="T2371" s="61"/>
      <c r="U2371" s="342" t="str">
        <f t="shared" si="637"/>
        <v>k.A.</v>
      </c>
      <c r="V2371" s="343" t="str">
        <f t="shared" si="634"/>
        <v>k.A.</v>
      </c>
      <c r="W2371" s="343" t="str">
        <f>IFERROR(IF(OR($D2371="",$E2371=0,con_Ende=0),"k.A.",IF(VLOOKUP($D2371,rng_ND,5,0)="Nein",VLOOKUP($D2371,rng_ND,2,FALSE),MIN(VLOOKUP($D2371,rng_ND,2,FALSE),A_Stammdaten!$B$19-D_SAV!$E2371+1))),"k.A.")</f>
        <v>k.A.</v>
      </c>
      <c r="X2371" s="343" t="str">
        <f t="shared" si="635"/>
        <v>k.A.</v>
      </c>
      <c r="Y2371" s="62"/>
      <c r="Z2371" s="48">
        <f t="shared" si="636"/>
        <v>0</v>
      </c>
      <c r="AA2371" s="457"/>
      <c r="AB2371" s="55">
        <f t="shared" si="628"/>
        <v>0</v>
      </c>
      <c r="AC2371" s="55">
        <f>IF(A_Stammdaten!$B$25="ja",D_SAV!AA2371,D_SAV!AB2371)</f>
        <v>0</v>
      </c>
      <c r="AD2371" s="478">
        <f>IF(AC2371=0,0,IF(U2371-(con_EOGJahr-D_SAV!E2371)&lt;=0,AC2371,AC2371/V2371))</f>
        <v>0</v>
      </c>
      <c r="AE2371" s="478">
        <f>IFERROR(IF(AND(VLOOKUP(D2371,rng_ND,5,FALSE)="Ja",D_SAV!T2371="degressiv"),D_SAV!AC2371*Y2371/100,0),0)</f>
        <v>0</v>
      </c>
      <c r="AF2371" s="55">
        <f>IFERROR(IF(VLOOKUP(D2371,rng_ND,5,FALSE)="Ja",MAX(D_SAV!AD2371:AE2371),D_SAV!AD2371),0)</f>
        <v>0</v>
      </c>
      <c r="AG2371" s="55">
        <f t="shared" si="629"/>
        <v>0</v>
      </c>
      <c r="AH2371" s="55">
        <f t="shared" si="630"/>
        <v>0</v>
      </c>
      <c r="AI2371" s="55">
        <f t="shared" si="631"/>
        <v>0</v>
      </c>
      <c r="AJ2371" s="55">
        <f t="shared" si="632"/>
        <v>0</v>
      </c>
      <c r="AK2371" s="55">
        <f t="shared" si="623"/>
        <v>0</v>
      </c>
      <c r="AL2371" s="55">
        <f t="shared" si="624"/>
        <v>0</v>
      </c>
      <c r="AM2371" s="55">
        <f t="shared" si="625"/>
        <v>0</v>
      </c>
    </row>
    <row r="2372" spans="1:39" x14ac:dyDescent="0.25">
      <c r="A2372" s="47">
        <v>2368</v>
      </c>
      <c r="B2372" s="358" t="str">
        <f>IF(AND(E2372&lt;&gt;0,D2372&lt;&gt;0,F2372&lt;&gt;0),IF(C2372&lt;&gt;0,CONCATENATE(C2372,"-AGr",VLOOKUP(D2372,Listen!$A$2:$G$45,7,FALSE),"-",E2372,"-",F2372,),CONCATENATE("AGr",VLOOKUP(D2372,Listen!$A$2:$G$45,7,FALSE),"-",E2372,"-",F2372)),"keine vollständige ID")</f>
        <v>keine vollständige ID</v>
      </c>
      <c r="C2372" s="359">
        <f>'[2]III_SAV-Details_NB'!B2378</f>
        <v>0</v>
      </c>
      <c r="D2372" s="359">
        <f>'[2]III_SAV-Details_NB'!C2378</f>
        <v>0</v>
      </c>
      <c r="E2372" s="359">
        <f>'[2]III_SAV-Details_NB'!D2378</f>
        <v>0</v>
      </c>
      <c r="F2372" s="490"/>
      <c r="G2372" s="281">
        <f>'[2]III_SAV-Details_NB'!X2378</f>
        <v>0</v>
      </c>
      <c r="H2372" s="281">
        <f t="shared" si="626"/>
        <v>0</v>
      </c>
      <c r="I2372" s="281">
        <f>IF(con_EOGJahr=2025,'[2]III_SAV-Details_NB'!AA2378,IF(con_EOGJahr=2026,'[2]III_SAV-Details_NB'!AB2378,'[2]III_SAV-Details_NB'!AC2378))</f>
        <v>0</v>
      </c>
      <c r="J2372" s="282"/>
      <c r="K2372" s="282"/>
      <c r="L2372" s="282"/>
      <c r="M2372" s="282"/>
      <c r="N2372" s="282"/>
      <c r="O2372" s="282"/>
      <c r="P2372" s="52">
        <f t="shared" si="627"/>
        <v>0</v>
      </c>
      <c r="Q2372" s="60"/>
      <c r="R2372" s="53">
        <f t="shared" si="633"/>
        <v>0</v>
      </c>
      <c r="S2372" s="59"/>
      <c r="T2372" s="61"/>
      <c r="U2372" s="342" t="str">
        <f t="shared" si="637"/>
        <v>k.A.</v>
      </c>
      <c r="V2372" s="343" t="str">
        <f t="shared" si="634"/>
        <v>k.A.</v>
      </c>
      <c r="W2372" s="343" t="str">
        <f>IFERROR(IF(OR($D2372="",$E2372=0,con_Ende=0),"k.A.",IF(VLOOKUP($D2372,rng_ND,5,0)="Nein",VLOOKUP($D2372,rng_ND,2,FALSE),MIN(VLOOKUP($D2372,rng_ND,2,FALSE),A_Stammdaten!$B$19-D_SAV!$E2372+1))),"k.A.")</f>
        <v>k.A.</v>
      </c>
      <c r="X2372" s="343" t="str">
        <f t="shared" si="635"/>
        <v>k.A.</v>
      </c>
      <c r="Y2372" s="62"/>
      <c r="Z2372" s="48">
        <f t="shared" si="636"/>
        <v>0</v>
      </c>
      <c r="AA2372" s="457"/>
      <c r="AB2372" s="55">
        <f t="shared" si="628"/>
        <v>0</v>
      </c>
      <c r="AC2372" s="55">
        <f>IF(A_Stammdaten!$B$25="ja",D_SAV!AA2372,D_SAV!AB2372)</f>
        <v>0</v>
      </c>
      <c r="AD2372" s="478">
        <f>IF(AC2372=0,0,IF(U2372-(con_EOGJahr-D_SAV!E2372)&lt;=0,AC2372,AC2372/V2372))</f>
        <v>0</v>
      </c>
      <c r="AE2372" s="478">
        <f>IFERROR(IF(AND(VLOOKUP(D2372,rng_ND,5,FALSE)="Ja",D_SAV!T2372="degressiv"),D_SAV!AC2372*Y2372/100,0),0)</f>
        <v>0</v>
      </c>
      <c r="AF2372" s="55">
        <f>IFERROR(IF(VLOOKUP(D2372,rng_ND,5,FALSE)="Ja",MAX(D_SAV!AD2372:AE2372),D_SAV!AD2372),0)</f>
        <v>0</v>
      </c>
      <c r="AG2372" s="55">
        <f t="shared" si="629"/>
        <v>0</v>
      </c>
      <c r="AH2372" s="55">
        <f t="shared" si="630"/>
        <v>0</v>
      </c>
      <c r="AI2372" s="55">
        <f t="shared" si="631"/>
        <v>0</v>
      </c>
      <c r="AJ2372" s="55">
        <f t="shared" si="632"/>
        <v>0</v>
      </c>
      <c r="AK2372" s="55">
        <f t="shared" si="623"/>
        <v>0</v>
      </c>
      <c r="AL2372" s="55">
        <f t="shared" si="624"/>
        <v>0</v>
      </c>
      <c r="AM2372" s="55">
        <f t="shared" si="625"/>
        <v>0</v>
      </c>
    </row>
    <row r="2373" spans="1:39" x14ac:dyDescent="0.25">
      <c r="A2373" s="47">
        <v>2369</v>
      </c>
      <c r="B2373" s="358" t="str">
        <f>IF(AND(E2373&lt;&gt;0,D2373&lt;&gt;0,F2373&lt;&gt;0),IF(C2373&lt;&gt;0,CONCATENATE(C2373,"-AGr",VLOOKUP(D2373,Listen!$A$2:$G$45,7,FALSE),"-",E2373,"-",F2373,),CONCATENATE("AGr",VLOOKUP(D2373,Listen!$A$2:$G$45,7,FALSE),"-",E2373,"-",F2373)),"keine vollständige ID")</f>
        <v>keine vollständige ID</v>
      </c>
      <c r="C2373" s="359">
        <f>'[2]III_SAV-Details_NB'!B2379</f>
        <v>0</v>
      </c>
      <c r="D2373" s="359">
        <f>'[2]III_SAV-Details_NB'!C2379</f>
        <v>0</v>
      </c>
      <c r="E2373" s="359">
        <f>'[2]III_SAV-Details_NB'!D2379</f>
        <v>0</v>
      </c>
      <c r="F2373" s="490"/>
      <c r="G2373" s="281">
        <f>'[2]III_SAV-Details_NB'!X2379</f>
        <v>0</v>
      </c>
      <c r="H2373" s="281">
        <f t="shared" si="626"/>
        <v>0</v>
      </c>
      <c r="I2373" s="281">
        <f>IF(con_EOGJahr=2025,'[2]III_SAV-Details_NB'!AA2379,IF(con_EOGJahr=2026,'[2]III_SAV-Details_NB'!AB2379,'[2]III_SAV-Details_NB'!AC2379))</f>
        <v>0</v>
      </c>
      <c r="J2373" s="282"/>
      <c r="K2373" s="282"/>
      <c r="L2373" s="282"/>
      <c r="M2373" s="282"/>
      <c r="N2373" s="282"/>
      <c r="O2373" s="282"/>
      <c r="P2373" s="52">
        <f t="shared" si="627"/>
        <v>0</v>
      </c>
      <c r="Q2373" s="60"/>
      <c r="R2373" s="53">
        <f t="shared" si="633"/>
        <v>0</v>
      </c>
      <c r="S2373" s="59"/>
      <c r="T2373" s="61"/>
      <c r="U2373" s="342" t="str">
        <f t="shared" si="637"/>
        <v>k.A.</v>
      </c>
      <c r="V2373" s="343" t="str">
        <f t="shared" si="634"/>
        <v>k.A.</v>
      </c>
      <c r="W2373" s="343" t="str">
        <f>IFERROR(IF(OR($D2373="",$E2373=0,con_Ende=0),"k.A.",IF(VLOOKUP($D2373,rng_ND,5,0)="Nein",VLOOKUP($D2373,rng_ND,2,FALSE),MIN(VLOOKUP($D2373,rng_ND,2,FALSE),A_Stammdaten!$B$19-D_SAV!$E2373+1))),"k.A.")</f>
        <v>k.A.</v>
      </c>
      <c r="X2373" s="343" t="str">
        <f t="shared" si="635"/>
        <v>k.A.</v>
      </c>
      <c r="Y2373" s="62"/>
      <c r="Z2373" s="48">
        <f t="shared" si="636"/>
        <v>0</v>
      </c>
      <c r="AA2373" s="457"/>
      <c r="AB2373" s="55">
        <f t="shared" si="628"/>
        <v>0</v>
      </c>
      <c r="AC2373" s="55">
        <f>IF(A_Stammdaten!$B$25="ja",D_SAV!AA2373,D_SAV!AB2373)</f>
        <v>0</v>
      </c>
      <c r="AD2373" s="478">
        <f>IF(AC2373=0,0,IF(U2373-(con_EOGJahr-D_SAV!E2373)&lt;=0,AC2373,AC2373/V2373))</f>
        <v>0</v>
      </c>
      <c r="AE2373" s="478">
        <f>IFERROR(IF(AND(VLOOKUP(D2373,rng_ND,5,FALSE)="Ja",D_SAV!T2373="degressiv"),D_SAV!AC2373*Y2373/100,0),0)</f>
        <v>0</v>
      </c>
      <c r="AF2373" s="55">
        <f>IFERROR(IF(VLOOKUP(D2373,rng_ND,5,FALSE)="Ja",MAX(D_SAV!AD2373:AE2373),D_SAV!AD2373),0)</f>
        <v>0</v>
      </c>
      <c r="AG2373" s="55">
        <f t="shared" si="629"/>
        <v>0</v>
      </c>
      <c r="AH2373" s="55">
        <f t="shared" si="630"/>
        <v>0</v>
      </c>
      <c r="AI2373" s="55">
        <f t="shared" si="631"/>
        <v>0</v>
      </c>
      <c r="AJ2373" s="55">
        <f t="shared" si="632"/>
        <v>0</v>
      </c>
      <c r="AK2373" s="55">
        <f t="shared" ref="AK2373:AK2436" si="638">IF($E2373&gt;=2006,AC2373,con_EKQ*AH2373+(1-con_EKQ)*AC2373)</f>
        <v>0</v>
      </c>
      <c r="AL2373" s="55">
        <f t="shared" ref="AL2373:AL2436" si="639">IF($E2373&gt;=2006,AF2373,con_EKQ*AI2373+(1-con_EKQ)*AF2373)</f>
        <v>0</v>
      </c>
      <c r="AM2373" s="55">
        <f t="shared" ref="AM2373:AM2436" si="640">IF($E2373&gt;=2006,AG2373,con_EKQ*AJ2373+(1-con_EKQ)*AG2373)</f>
        <v>0</v>
      </c>
    </row>
    <row r="2374" spans="1:39" x14ac:dyDescent="0.25">
      <c r="A2374" s="47">
        <v>2370</v>
      </c>
      <c r="B2374" s="358" t="str">
        <f>IF(AND(E2374&lt;&gt;0,D2374&lt;&gt;0,F2374&lt;&gt;0),IF(C2374&lt;&gt;0,CONCATENATE(C2374,"-AGr",VLOOKUP(D2374,Listen!$A$2:$G$45,7,FALSE),"-",E2374,"-",F2374,),CONCATENATE("AGr",VLOOKUP(D2374,Listen!$A$2:$G$45,7,FALSE),"-",E2374,"-",F2374)),"keine vollständige ID")</f>
        <v>keine vollständige ID</v>
      </c>
      <c r="C2374" s="359">
        <f>'[2]III_SAV-Details_NB'!B2380</f>
        <v>0</v>
      </c>
      <c r="D2374" s="359">
        <f>'[2]III_SAV-Details_NB'!C2380</f>
        <v>0</v>
      </c>
      <c r="E2374" s="359">
        <f>'[2]III_SAV-Details_NB'!D2380</f>
        <v>0</v>
      </c>
      <c r="F2374" s="490"/>
      <c r="G2374" s="281">
        <f>'[2]III_SAV-Details_NB'!X2380</f>
        <v>0</v>
      </c>
      <c r="H2374" s="281">
        <f t="shared" ref="H2374:H2437" si="641">+G2374</f>
        <v>0</v>
      </c>
      <c r="I2374" s="281">
        <f>IF(con_EOGJahr=2025,'[2]III_SAV-Details_NB'!AA2380,IF(con_EOGJahr=2026,'[2]III_SAV-Details_NB'!AB2380,'[2]III_SAV-Details_NB'!AC2380))</f>
        <v>0</v>
      </c>
      <c r="J2374" s="282"/>
      <c r="K2374" s="282"/>
      <c r="L2374" s="282"/>
      <c r="M2374" s="282"/>
      <c r="N2374" s="282"/>
      <c r="O2374" s="282"/>
      <c r="P2374" s="52">
        <f t="shared" ref="P2374:P2437" si="642">SUM(I2374:O2374)</f>
        <v>0</v>
      </c>
      <c r="Q2374" s="60"/>
      <c r="R2374" s="53">
        <f t="shared" si="633"/>
        <v>0</v>
      </c>
      <c r="S2374" s="59"/>
      <c r="T2374" s="61"/>
      <c r="U2374" s="342" t="str">
        <f t="shared" si="637"/>
        <v>k.A.</v>
      </c>
      <c r="V2374" s="343" t="str">
        <f t="shared" si="634"/>
        <v>k.A.</v>
      </c>
      <c r="W2374" s="343" t="str">
        <f>IFERROR(IF(OR($D2374="",$E2374=0,con_Ende=0),"k.A.",IF(VLOOKUP($D2374,rng_ND,5,0)="Nein",VLOOKUP($D2374,rng_ND,2,FALSE),MIN(VLOOKUP($D2374,rng_ND,2,FALSE),A_Stammdaten!$B$19-D_SAV!$E2374+1))),"k.A.")</f>
        <v>k.A.</v>
      </c>
      <c r="X2374" s="343" t="str">
        <f t="shared" si="635"/>
        <v>k.A.</v>
      </c>
      <c r="Y2374" s="62"/>
      <c r="Z2374" s="48">
        <f t="shared" si="636"/>
        <v>0</v>
      </c>
      <c r="AA2374" s="457"/>
      <c r="AB2374" s="55">
        <f t="shared" ref="AB2374:AB2437" si="643">R2374</f>
        <v>0</v>
      </c>
      <c r="AC2374" s="55">
        <f>IF(A_Stammdaten!$B$25="ja",D_SAV!AA2374,D_SAV!AB2374)</f>
        <v>0</v>
      </c>
      <c r="AD2374" s="478">
        <f>IF(AC2374=0,0,IF(U2374-(con_EOGJahr-D_SAV!E2374)&lt;=0,AC2374,AC2374/V2374))</f>
        <v>0</v>
      </c>
      <c r="AE2374" s="478">
        <f>IFERROR(IF(AND(VLOOKUP(D2374,rng_ND,5,FALSE)="Ja",D_SAV!T2374="degressiv"),D_SAV!AC2374*Y2374/100,0),0)</f>
        <v>0</v>
      </c>
      <c r="AF2374" s="55">
        <f>IFERROR(IF(VLOOKUP(D2374,rng_ND,5,FALSE)="Ja",MAX(D_SAV!AD2374:AE2374),D_SAV!AD2374),0)</f>
        <v>0</v>
      </c>
      <c r="AG2374" s="55">
        <f t="shared" ref="AG2374:AG2437" si="644">AC2374-AF2374</f>
        <v>0</v>
      </c>
      <c r="AH2374" s="55">
        <f t="shared" ref="AH2374:AH2437" si="645">IF($E2374&gt;=2006,0,AC2374*$Z2374)</f>
        <v>0</v>
      </c>
      <c r="AI2374" s="55">
        <f t="shared" ref="AI2374:AI2437" si="646">IF($E2374&gt;=2006,0,AF2374*$Z2374)</f>
        <v>0</v>
      </c>
      <c r="AJ2374" s="55">
        <f t="shared" ref="AJ2374:AJ2437" si="647">IF($E2374&gt;=2006,0,AG2374*$Z2374)</f>
        <v>0</v>
      </c>
      <c r="AK2374" s="55">
        <f t="shared" si="638"/>
        <v>0</v>
      </c>
      <c r="AL2374" s="55">
        <f t="shared" si="639"/>
        <v>0</v>
      </c>
      <c r="AM2374" s="55">
        <f t="shared" si="640"/>
        <v>0</v>
      </c>
    </row>
    <row r="2375" spans="1:39" x14ac:dyDescent="0.25">
      <c r="A2375" s="47">
        <v>2371</v>
      </c>
      <c r="B2375" s="358" t="str">
        <f>IF(AND(E2375&lt;&gt;0,D2375&lt;&gt;0,F2375&lt;&gt;0),IF(C2375&lt;&gt;0,CONCATENATE(C2375,"-AGr",VLOOKUP(D2375,Listen!$A$2:$G$45,7,FALSE),"-",E2375,"-",F2375,),CONCATENATE("AGr",VLOOKUP(D2375,Listen!$A$2:$G$45,7,FALSE),"-",E2375,"-",F2375)),"keine vollständige ID")</f>
        <v>keine vollständige ID</v>
      </c>
      <c r="C2375" s="359">
        <f>'[2]III_SAV-Details_NB'!B2381</f>
        <v>0</v>
      </c>
      <c r="D2375" s="359">
        <f>'[2]III_SAV-Details_NB'!C2381</f>
        <v>0</v>
      </c>
      <c r="E2375" s="359">
        <f>'[2]III_SAV-Details_NB'!D2381</f>
        <v>0</v>
      </c>
      <c r="F2375" s="490"/>
      <c r="G2375" s="281">
        <f>'[2]III_SAV-Details_NB'!X2381</f>
        <v>0</v>
      </c>
      <c r="H2375" s="281">
        <f t="shared" si="641"/>
        <v>0</v>
      </c>
      <c r="I2375" s="281">
        <f>IF(con_EOGJahr=2025,'[2]III_SAV-Details_NB'!AA2381,IF(con_EOGJahr=2026,'[2]III_SAV-Details_NB'!AB2381,'[2]III_SAV-Details_NB'!AC2381))</f>
        <v>0</v>
      </c>
      <c r="J2375" s="282"/>
      <c r="K2375" s="282"/>
      <c r="L2375" s="282"/>
      <c r="M2375" s="282"/>
      <c r="N2375" s="282"/>
      <c r="O2375" s="282"/>
      <c r="P2375" s="52">
        <f t="shared" si="642"/>
        <v>0</v>
      </c>
      <c r="Q2375" s="60"/>
      <c r="R2375" s="53">
        <f t="shared" si="633"/>
        <v>0</v>
      </c>
      <c r="S2375" s="59"/>
      <c r="T2375" s="61"/>
      <c r="U2375" s="342" t="str">
        <f t="shared" si="637"/>
        <v>k.A.</v>
      </c>
      <c r="V2375" s="343" t="str">
        <f t="shared" si="634"/>
        <v>k.A.</v>
      </c>
      <c r="W2375" s="343" t="str">
        <f>IFERROR(IF(OR($D2375="",$E2375=0,con_Ende=0),"k.A.",IF(VLOOKUP($D2375,rng_ND,5,0)="Nein",VLOOKUP($D2375,rng_ND,2,FALSE),MIN(VLOOKUP($D2375,rng_ND,2,FALSE),A_Stammdaten!$B$19-D_SAV!$E2375+1))),"k.A.")</f>
        <v>k.A.</v>
      </c>
      <c r="X2375" s="343" t="str">
        <f t="shared" si="635"/>
        <v>k.A.</v>
      </c>
      <c r="Y2375" s="62"/>
      <c r="Z2375" s="48">
        <f t="shared" si="636"/>
        <v>0</v>
      </c>
      <c r="AA2375" s="457"/>
      <c r="AB2375" s="55">
        <f t="shared" si="643"/>
        <v>0</v>
      </c>
      <c r="AC2375" s="55">
        <f>IF(A_Stammdaten!$B$25="ja",D_SAV!AA2375,D_SAV!AB2375)</f>
        <v>0</v>
      </c>
      <c r="AD2375" s="478">
        <f>IF(AC2375=0,0,IF(U2375-(con_EOGJahr-D_SAV!E2375)&lt;=0,AC2375,AC2375/V2375))</f>
        <v>0</v>
      </c>
      <c r="AE2375" s="478">
        <f>IFERROR(IF(AND(VLOOKUP(D2375,rng_ND,5,FALSE)="Ja",D_SAV!T2375="degressiv"),D_SAV!AC2375*Y2375/100,0),0)</f>
        <v>0</v>
      </c>
      <c r="AF2375" s="55">
        <f>IFERROR(IF(VLOOKUP(D2375,rng_ND,5,FALSE)="Ja",MAX(D_SAV!AD2375:AE2375),D_SAV!AD2375),0)</f>
        <v>0</v>
      </c>
      <c r="AG2375" s="55">
        <f t="shared" si="644"/>
        <v>0</v>
      </c>
      <c r="AH2375" s="55">
        <f t="shared" si="645"/>
        <v>0</v>
      </c>
      <c r="AI2375" s="55">
        <f t="shared" si="646"/>
        <v>0</v>
      </c>
      <c r="AJ2375" s="55">
        <f t="shared" si="647"/>
        <v>0</v>
      </c>
      <c r="AK2375" s="55">
        <f t="shared" si="638"/>
        <v>0</v>
      </c>
      <c r="AL2375" s="55">
        <f t="shared" si="639"/>
        <v>0</v>
      </c>
      <c r="AM2375" s="55">
        <f t="shared" si="640"/>
        <v>0</v>
      </c>
    </row>
    <row r="2376" spans="1:39" x14ac:dyDescent="0.25">
      <c r="A2376" s="47">
        <v>2372</v>
      </c>
      <c r="B2376" s="358" t="str">
        <f>IF(AND(E2376&lt;&gt;0,D2376&lt;&gt;0,F2376&lt;&gt;0),IF(C2376&lt;&gt;0,CONCATENATE(C2376,"-AGr",VLOOKUP(D2376,Listen!$A$2:$G$45,7,FALSE),"-",E2376,"-",F2376,),CONCATENATE("AGr",VLOOKUP(D2376,Listen!$A$2:$G$45,7,FALSE),"-",E2376,"-",F2376)),"keine vollständige ID")</f>
        <v>keine vollständige ID</v>
      </c>
      <c r="C2376" s="359">
        <f>'[2]III_SAV-Details_NB'!B2382</f>
        <v>0</v>
      </c>
      <c r="D2376" s="359">
        <f>'[2]III_SAV-Details_NB'!C2382</f>
        <v>0</v>
      </c>
      <c r="E2376" s="359">
        <f>'[2]III_SAV-Details_NB'!D2382</f>
        <v>0</v>
      </c>
      <c r="F2376" s="490"/>
      <c r="G2376" s="281">
        <f>'[2]III_SAV-Details_NB'!X2382</f>
        <v>0</v>
      </c>
      <c r="H2376" s="281">
        <f t="shared" si="641"/>
        <v>0</v>
      </c>
      <c r="I2376" s="281">
        <f>IF(con_EOGJahr=2025,'[2]III_SAV-Details_NB'!AA2382,IF(con_EOGJahr=2026,'[2]III_SAV-Details_NB'!AB2382,'[2]III_SAV-Details_NB'!AC2382))</f>
        <v>0</v>
      </c>
      <c r="J2376" s="282"/>
      <c r="K2376" s="282"/>
      <c r="L2376" s="282"/>
      <c r="M2376" s="282"/>
      <c r="N2376" s="282"/>
      <c r="O2376" s="282"/>
      <c r="P2376" s="52">
        <f t="shared" si="642"/>
        <v>0</v>
      </c>
      <c r="Q2376" s="60"/>
      <c r="R2376" s="53">
        <f t="shared" si="633"/>
        <v>0</v>
      </c>
      <c r="S2376" s="59"/>
      <c r="T2376" s="61"/>
      <c r="U2376" s="342" t="str">
        <f t="shared" si="637"/>
        <v>k.A.</v>
      </c>
      <c r="V2376" s="343" t="str">
        <f t="shared" si="634"/>
        <v>k.A.</v>
      </c>
      <c r="W2376" s="343" t="str">
        <f>IFERROR(IF(OR($D2376="",$E2376=0,con_Ende=0),"k.A.",IF(VLOOKUP($D2376,rng_ND,5,0)="Nein",VLOOKUP($D2376,rng_ND,2,FALSE),MIN(VLOOKUP($D2376,rng_ND,2,FALSE),A_Stammdaten!$B$19-D_SAV!$E2376+1))),"k.A.")</f>
        <v>k.A.</v>
      </c>
      <c r="X2376" s="343" t="str">
        <f t="shared" si="635"/>
        <v>k.A.</v>
      </c>
      <c r="Y2376" s="62"/>
      <c r="Z2376" s="48">
        <f t="shared" si="636"/>
        <v>0</v>
      </c>
      <c r="AA2376" s="457"/>
      <c r="AB2376" s="55">
        <f t="shared" si="643"/>
        <v>0</v>
      </c>
      <c r="AC2376" s="55">
        <f>IF(A_Stammdaten!$B$25="ja",D_SAV!AA2376,D_SAV!AB2376)</f>
        <v>0</v>
      </c>
      <c r="AD2376" s="478">
        <f>IF(AC2376=0,0,IF(U2376-(con_EOGJahr-D_SAV!E2376)&lt;=0,AC2376,AC2376/V2376))</f>
        <v>0</v>
      </c>
      <c r="AE2376" s="478">
        <f>IFERROR(IF(AND(VLOOKUP(D2376,rng_ND,5,FALSE)="Ja",D_SAV!T2376="degressiv"),D_SAV!AC2376*Y2376/100,0),0)</f>
        <v>0</v>
      </c>
      <c r="AF2376" s="55">
        <f>IFERROR(IF(VLOOKUP(D2376,rng_ND,5,FALSE)="Ja",MAX(D_SAV!AD2376:AE2376),D_SAV!AD2376),0)</f>
        <v>0</v>
      </c>
      <c r="AG2376" s="55">
        <f t="shared" si="644"/>
        <v>0</v>
      </c>
      <c r="AH2376" s="55">
        <f t="shared" si="645"/>
        <v>0</v>
      </c>
      <c r="AI2376" s="55">
        <f t="shared" si="646"/>
        <v>0</v>
      </c>
      <c r="AJ2376" s="55">
        <f t="shared" si="647"/>
        <v>0</v>
      </c>
      <c r="AK2376" s="55">
        <f t="shared" si="638"/>
        <v>0</v>
      </c>
      <c r="AL2376" s="55">
        <f t="shared" si="639"/>
        <v>0</v>
      </c>
      <c r="AM2376" s="55">
        <f t="shared" si="640"/>
        <v>0</v>
      </c>
    </row>
    <row r="2377" spans="1:39" x14ac:dyDescent="0.25">
      <c r="A2377" s="47">
        <v>2373</v>
      </c>
      <c r="B2377" s="358" t="str">
        <f>IF(AND(E2377&lt;&gt;0,D2377&lt;&gt;0,F2377&lt;&gt;0),IF(C2377&lt;&gt;0,CONCATENATE(C2377,"-AGr",VLOOKUP(D2377,Listen!$A$2:$G$45,7,FALSE),"-",E2377,"-",F2377,),CONCATENATE("AGr",VLOOKUP(D2377,Listen!$A$2:$G$45,7,FALSE),"-",E2377,"-",F2377)),"keine vollständige ID")</f>
        <v>keine vollständige ID</v>
      </c>
      <c r="C2377" s="359">
        <f>'[2]III_SAV-Details_NB'!B2383</f>
        <v>0</v>
      </c>
      <c r="D2377" s="359">
        <f>'[2]III_SAV-Details_NB'!C2383</f>
        <v>0</v>
      </c>
      <c r="E2377" s="359">
        <f>'[2]III_SAV-Details_NB'!D2383</f>
        <v>0</v>
      </c>
      <c r="F2377" s="490"/>
      <c r="G2377" s="281">
        <f>'[2]III_SAV-Details_NB'!X2383</f>
        <v>0</v>
      </c>
      <c r="H2377" s="281">
        <f t="shared" si="641"/>
        <v>0</v>
      </c>
      <c r="I2377" s="281">
        <f>IF(con_EOGJahr=2025,'[2]III_SAV-Details_NB'!AA2383,IF(con_EOGJahr=2026,'[2]III_SAV-Details_NB'!AB2383,'[2]III_SAV-Details_NB'!AC2383))</f>
        <v>0</v>
      </c>
      <c r="J2377" s="282"/>
      <c r="K2377" s="282"/>
      <c r="L2377" s="282"/>
      <c r="M2377" s="282"/>
      <c r="N2377" s="282"/>
      <c r="O2377" s="282"/>
      <c r="P2377" s="52">
        <f t="shared" si="642"/>
        <v>0</v>
      </c>
      <c r="Q2377" s="60"/>
      <c r="R2377" s="53">
        <f t="shared" si="633"/>
        <v>0</v>
      </c>
      <c r="S2377" s="59"/>
      <c r="T2377" s="61"/>
      <c r="U2377" s="342" t="str">
        <f t="shared" si="637"/>
        <v>k.A.</v>
      </c>
      <c r="V2377" s="343" t="str">
        <f t="shared" si="634"/>
        <v>k.A.</v>
      </c>
      <c r="W2377" s="343" t="str">
        <f>IFERROR(IF(OR($D2377="",$E2377=0,con_Ende=0),"k.A.",IF(VLOOKUP($D2377,rng_ND,5,0)="Nein",VLOOKUP($D2377,rng_ND,2,FALSE),MIN(VLOOKUP($D2377,rng_ND,2,FALSE),A_Stammdaten!$B$19-D_SAV!$E2377+1))),"k.A.")</f>
        <v>k.A.</v>
      </c>
      <c r="X2377" s="343" t="str">
        <f t="shared" si="635"/>
        <v>k.A.</v>
      </c>
      <c r="Y2377" s="62"/>
      <c r="Z2377" s="48">
        <f t="shared" si="636"/>
        <v>0</v>
      </c>
      <c r="AA2377" s="457"/>
      <c r="AB2377" s="55">
        <f t="shared" si="643"/>
        <v>0</v>
      </c>
      <c r="AC2377" s="55">
        <f>IF(A_Stammdaten!$B$25="ja",D_SAV!AA2377,D_SAV!AB2377)</f>
        <v>0</v>
      </c>
      <c r="AD2377" s="478">
        <f>IF(AC2377=0,0,IF(U2377-(con_EOGJahr-D_SAV!E2377)&lt;=0,AC2377,AC2377/V2377))</f>
        <v>0</v>
      </c>
      <c r="AE2377" s="478">
        <f>IFERROR(IF(AND(VLOOKUP(D2377,rng_ND,5,FALSE)="Ja",D_SAV!T2377="degressiv"),D_SAV!AC2377*Y2377/100,0),0)</f>
        <v>0</v>
      </c>
      <c r="AF2377" s="55">
        <f>IFERROR(IF(VLOOKUP(D2377,rng_ND,5,FALSE)="Ja",MAX(D_SAV!AD2377:AE2377),D_SAV!AD2377),0)</f>
        <v>0</v>
      </c>
      <c r="AG2377" s="55">
        <f t="shared" si="644"/>
        <v>0</v>
      </c>
      <c r="AH2377" s="55">
        <f t="shared" si="645"/>
        <v>0</v>
      </c>
      <c r="AI2377" s="55">
        <f t="shared" si="646"/>
        <v>0</v>
      </c>
      <c r="AJ2377" s="55">
        <f t="shared" si="647"/>
        <v>0</v>
      </c>
      <c r="AK2377" s="55">
        <f t="shared" si="638"/>
        <v>0</v>
      </c>
      <c r="AL2377" s="55">
        <f t="shared" si="639"/>
        <v>0</v>
      </c>
      <c r="AM2377" s="55">
        <f t="shared" si="640"/>
        <v>0</v>
      </c>
    </row>
    <row r="2378" spans="1:39" x14ac:dyDescent="0.25">
      <c r="A2378" s="47">
        <v>2374</v>
      </c>
      <c r="B2378" s="358" t="str">
        <f>IF(AND(E2378&lt;&gt;0,D2378&lt;&gt;0,F2378&lt;&gt;0),IF(C2378&lt;&gt;0,CONCATENATE(C2378,"-AGr",VLOOKUP(D2378,Listen!$A$2:$G$45,7,FALSE),"-",E2378,"-",F2378,),CONCATENATE("AGr",VLOOKUP(D2378,Listen!$A$2:$G$45,7,FALSE),"-",E2378,"-",F2378)),"keine vollständige ID")</f>
        <v>keine vollständige ID</v>
      </c>
      <c r="C2378" s="359">
        <f>'[2]III_SAV-Details_NB'!B2384</f>
        <v>0</v>
      </c>
      <c r="D2378" s="359">
        <f>'[2]III_SAV-Details_NB'!C2384</f>
        <v>0</v>
      </c>
      <c r="E2378" s="359">
        <f>'[2]III_SAV-Details_NB'!D2384</f>
        <v>0</v>
      </c>
      <c r="F2378" s="490"/>
      <c r="G2378" s="281">
        <f>'[2]III_SAV-Details_NB'!X2384</f>
        <v>0</v>
      </c>
      <c r="H2378" s="281">
        <f t="shared" si="641"/>
        <v>0</v>
      </c>
      <c r="I2378" s="281">
        <f>IF(con_EOGJahr=2025,'[2]III_SAV-Details_NB'!AA2384,IF(con_EOGJahr=2026,'[2]III_SAV-Details_NB'!AB2384,'[2]III_SAV-Details_NB'!AC2384))</f>
        <v>0</v>
      </c>
      <c r="J2378" s="282"/>
      <c r="K2378" s="282"/>
      <c r="L2378" s="282"/>
      <c r="M2378" s="282"/>
      <c r="N2378" s="282"/>
      <c r="O2378" s="282"/>
      <c r="P2378" s="52">
        <f t="shared" si="642"/>
        <v>0</v>
      </c>
      <c r="Q2378" s="60"/>
      <c r="R2378" s="53">
        <f t="shared" si="633"/>
        <v>0</v>
      </c>
      <c r="S2378" s="59"/>
      <c r="T2378" s="61"/>
      <c r="U2378" s="342" t="str">
        <f t="shared" si="637"/>
        <v>k.A.</v>
      </c>
      <c r="V2378" s="343" t="str">
        <f t="shared" si="634"/>
        <v>k.A.</v>
      </c>
      <c r="W2378" s="343" t="str">
        <f>IFERROR(IF(OR($D2378="",$E2378=0,con_Ende=0),"k.A.",IF(VLOOKUP($D2378,rng_ND,5,0)="Nein",VLOOKUP($D2378,rng_ND,2,FALSE),MIN(VLOOKUP($D2378,rng_ND,2,FALSE),A_Stammdaten!$B$19-D_SAV!$E2378+1))),"k.A.")</f>
        <v>k.A.</v>
      </c>
      <c r="X2378" s="343" t="str">
        <f t="shared" si="635"/>
        <v>k.A.</v>
      </c>
      <c r="Y2378" s="62"/>
      <c r="Z2378" s="48">
        <f t="shared" si="636"/>
        <v>0</v>
      </c>
      <c r="AA2378" s="457"/>
      <c r="AB2378" s="55">
        <f t="shared" si="643"/>
        <v>0</v>
      </c>
      <c r="AC2378" s="55">
        <f>IF(A_Stammdaten!$B$25="ja",D_SAV!AA2378,D_SAV!AB2378)</f>
        <v>0</v>
      </c>
      <c r="AD2378" s="478">
        <f>IF(AC2378=0,0,IF(U2378-(con_EOGJahr-D_SAV!E2378)&lt;=0,AC2378,AC2378/V2378))</f>
        <v>0</v>
      </c>
      <c r="AE2378" s="478">
        <f>IFERROR(IF(AND(VLOOKUP(D2378,rng_ND,5,FALSE)="Ja",D_SAV!T2378="degressiv"),D_SAV!AC2378*Y2378/100,0),0)</f>
        <v>0</v>
      </c>
      <c r="AF2378" s="55">
        <f>IFERROR(IF(VLOOKUP(D2378,rng_ND,5,FALSE)="Ja",MAX(D_SAV!AD2378:AE2378),D_SAV!AD2378),0)</f>
        <v>0</v>
      </c>
      <c r="AG2378" s="55">
        <f t="shared" si="644"/>
        <v>0</v>
      </c>
      <c r="AH2378" s="55">
        <f t="shared" si="645"/>
        <v>0</v>
      </c>
      <c r="AI2378" s="55">
        <f t="shared" si="646"/>
        <v>0</v>
      </c>
      <c r="AJ2378" s="55">
        <f t="shared" si="647"/>
        <v>0</v>
      </c>
      <c r="AK2378" s="55">
        <f t="shared" si="638"/>
        <v>0</v>
      </c>
      <c r="AL2378" s="55">
        <f t="shared" si="639"/>
        <v>0</v>
      </c>
      <c r="AM2378" s="55">
        <f t="shared" si="640"/>
        <v>0</v>
      </c>
    </row>
    <row r="2379" spans="1:39" x14ac:dyDescent="0.25">
      <c r="A2379" s="47">
        <v>2375</v>
      </c>
      <c r="B2379" s="358" t="str">
        <f>IF(AND(E2379&lt;&gt;0,D2379&lt;&gt;0,F2379&lt;&gt;0),IF(C2379&lt;&gt;0,CONCATENATE(C2379,"-AGr",VLOOKUP(D2379,Listen!$A$2:$G$45,7,FALSE),"-",E2379,"-",F2379,),CONCATENATE("AGr",VLOOKUP(D2379,Listen!$A$2:$G$45,7,FALSE),"-",E2379,"-",F2379)),"keine vollständige ID")</f>
        <v>keine vollständige ID</v>
      </c>
      <c r="C2379" s="359">
        <f>'[2]III_SAV-Details_NB'!B2385</f>
        <v>0</v>
      </c>
      <c r="D2379" s="359">
        <f>'[2]III_SAV-Details_NB'!C2385</f>
        <v>0</v>
      </c>
      <c r="E2379" s="359">
        <f>'[2]III_SAV-Details_NB'!D2385</f>
        <v>0</v>
      </c>
      <c r="F2379" s="490"/>
      <c r="G2379" s="281">
        <f>'[2]III_SAV-Details_NB'!X2385</f>
        <v>0</v>
      </c>
      <c r="H2379" s="281">
        <f t="shared" si="641"/>
        <v>0</v>
      </c>
      <c r="I2379" s="281">
        <f>IF(con_EOGJahr=2025,'[2]III_SAV-Details_NB'!AA2385,IF(con_EOGJahr=2026,'[2]III_SAV-Details_NB'!AB2385,'[2]III_SAV-Details_NB'!AC2385))</f>
        <v>0</v>
      </c>
      <c r="J2379" s="282"/>
      <c r="K2379" s="282"/>
      <c r="L2379" s="282"/>
      <c r="M2379" s="282"/>
      <c r="N2379" s="282"/>
      <c r="O2379" s="282"/>
      <c r="P2379" s="52">
        <f t="shared" si="642"/>
        <v>0</v>
      </c>
      <c r="Q2379" s="60"/>
      <c r="R2379" s="53">
        <f t="shared" si="633"/>
        <v>0</v>
      </c>
      <c r="S2379" s="59"/>
      <c r="T2379" s="61"/>
      <c r="U2379" s="342" t="str">
        <f t="shared" si="637"/>
        <v>k.A.</v>
      </c>
      <c r="V2379" s="343" t="str">
        <f t="shared" si="634"/>
        <v>k.A.</v>
      </c>
      <c r="W2379" s="343" t="str">
        <f>IFERROR(IF(OR($D2379="",$E2379=0,con_Ende=0),"k.A.",IF(VLOOKUP($D2379,rng_ND,5,0)="Nein",VLOOKUP($D2379,rng_ND,2,FALSE),MIN(VLOOKUP($D2379,rng_ND,2,FALSE),A_Stammdaten!$B$19-D_SAV!$E2379+1))),"k.A.")</f>
        <v>k.A.</v>
      </c>
      <c r="X2379" s="343" t="str">
        <f t="shared" si="635"/>
        <v>k.A.</v>
      </c>
      <c r="Y2379" s="62"/>
      <c r="Z2379" s="48">
        <f t="shared" si="636"/>
        <v>0</v>
      </c>
      <c r="AA2379" s="457"/>
      <c r="AB2379" s="55">
        <f t="shared" si="643"/>
        <v>0</v>
      </c>
      <c r="AC2379" s="55">
        <f>IF(A_Stammdaten!$B$25="ja",D_SAV!AA2379,D_SAV!AB2379)</f>
        <v>0</v>
      </c>
      <c r="AD2379" s="478">
        <f>IF(AC2379=0,0,IF(U2379-(con_EOGJahr-D_SAV!E2379)&lt;=0,AC2379,AC2379/V2379))</f>
        <v>0</v>
      </c>
      <c r="AE2379" s="478">
        <f>IFERROR(IF(AND(VLOOKUP(D2379,rng_ND,5,FALSE)="Ja",D_SAV!T2379="degressiv"),D_SAV!AC2379*Y2379/100,0),0)</f>
        <v>0</v>
      </c>
      <c r="AF2379" s="55">
        <f>IFERROR(IF(VLOOKUP(D2379,rng_ND,5,FALSE)="Ja",MAX(D_SAV!AD2379:AE2379),D_SAV!AD2379),0)</f>
        <v>0</v>
      </c>
      <c r="AG2379" s="55">
        <f t="shared" si="644"/>
        <v>0</v>
      </c>
      <c r="AH2379" s="55">
        <f t="shared" si="645"/>
        <v>0</v>
      </c>
      <c r="AI2379" s="55">
        <f t="shared" si="646"/>
        <v>0</v>
      </c>
      <c r="AJ2379" s="55">
        <f t="shared" si="647"/>
        <v>0</v>
      </c>
      <c r="AK2379" s="55">
        <f t="shared" si="638"/>
        <v>0</v>
      </c>
      <c r="AL2379" s="55">
        <f t="shared" si="639"/>
        <v>0</v>
      </c>
      <c r="AM2379" s="55">
        <f t="shared" si="640"/>
        <v>0</v>
      </c>
    </row>
    <row r="2380" spans="1:39" x14ac:dyDescent="0.25">
      <c r="A2380" s="47">
        <v>2376</v>
      </c>
      <c r="B2380" s="358" t="str">
        <f>IF(AND(E2380&lt;&gt;0,D2380&lt;&gt;0,F2380&lt;&gt;0),IF(C2380&lt;&gt;0,CONCATENATE(C2380,"-AGr",VLOOKUP(D2380,Listen!$A$2:$G$45,7,FALSE),"-",E2380,"-",F2380,),CONCATENATE("AGr",VLOOKUP(D2380,Listen!$A$2:$G$45,7,FALSE),"-",E2380,"-",F2380)),"keine vollständige ID")</f>
        <v>keine vollständige ID</v>
      </c>
      <c r="C2380" s="359">
        <f>'[2]III_SAV-Details_NB'!B2386</f>
        <v>0</v>
      </c>
      <c r="D2380" s="359">
        <f>'[2]III_SAV-Details_NB'!C2386</f>
        <v>0</v>
      </c>
      <c r="E2380" s="359">
        <f>'[2]III_SAV-Details_NB'!D2386</f>
        <v>0</v>
      </c>
      <c r="F2380" s="490"/>
      <c r="G2380" s="281">
        <f>'[2]III_SAV-Details_NB'!X2386</f>
        <v>0</v>
      </c>
      <c r="H2380" s="281">
        <f t="shared" si="641"/>
        <v>0</v>
      </c>
      <c r="I2380" s="281">
        <f>IF(con_EOGJahr=2025,'[2]III_SAV-Details_NB'!AA2386,IF(con_EOGJahr=2026,'[2]III_SAV-Details_NB'!AB2386,'[2]III_SAV-Details_NB'!AC2386))</f>
        <v>0</v>
      </c>
      <c r="J2380" s="282"/>
      <c r="K2380" s="282"/>
      <c r="L2380" s="282"/>
      <c r="M2380" s="282"/>
      <c r="N2380" s="282"/>
      <c r="O2380" s="282"/>
      <c r="P2380" s="52">
        <f t="shared" si="642"/>
        <v>0</v>
      </c>
      <c r="Q2380" s="60"/>
      <c r="R2380" s="53">
        <f t="shared" si="633"/>
        <v>0</v>
      </c>
      <c r="S2380" s="59"/>
      <c r="T2380" s="61"/>
      <c r="U2380" s="342" t="str">
        <f t="shared" si="637"/>
        <v>k.A.</v>
      </c>
      <c r="V2380" s="343" t="str">
        <f t="shared" si="634"/>
        <v>k.A.</v>
      </c>
      <c r="W2380" s="343" t="str">
        <f>IFERROR(IF(OR($D2380="",$E2380=0,con_Ende=0),"k.A.",IF(VLOOKUP($D2380,rng_ND,5,0)="Nein",VLOOKUP($D2380,rng_ND,2,FALSE),MIN(VLOOKUP($D2380,rng_ND,2,FALSE),A_Stammdaten!$B$19-D_SAV!$E2380+1))),"k.A.")</f>
        <v>k.A.</v>
      </c>
      <c r="X2380" s="343" t="str">
        <f t="shared" si="635"/>
        <v>k.A.</v>
      </c>
      <c r="Y2380" s="62"/>
      <c r="Z2380" s="48">
        <f t="shared" si="636"/>
        <v>0</v>
      </c>
      <c r="AA2380" s="457"/>
      <c r="AB2380" s="55">
        <f t="shared" si="643"/>
        <v>0</v>
      </c>
      <c r="AC2380" s="55">
        <f>IF(A_Stammdaten!$B$25="ja",D_SAV!AA2380,D_SAV!AB2380)</f>
        <v>0</v>
      </c>
      <c r="AD2380" s="478">
        <f>IF(AC2380=0,0,IF(U2380-(con_EOGJahr-D_SAV!E2380)&lt;=0,AC2380,AC2380/V2380))</f>
        <v>0</v>
      </c>
      <c r="AE2380" s="478">
        <f>IFERROR(IF(AND(VLOOKUP(D2380,rng_ND,5,FALSE)="Ja",D_SAV!T2380="degressiv"),D_SAV!AC2380*Y2380/100,0),0)</f>
        <v>0</v>
      </c>
      <c r="AF2380" s="55">
        <f>IFERROR(IF(VLOOKUP(D2380,rng_ND,5,FALSE)="Ja",MAX(D_SAV!AD2380:AE2380),D_SAV!AD2380),0)</f>
        <v>0</v>
      </c>
      <c r="AG2380" s="55">
        <f t="shared" si="644"/>
        <v>0</v>
      </c>
      <c r="AH2380" s="55">
        <f t="shared" si="645"/>
        <v>0</v>
      </c>
      <c r="AI2380" s="55">
        <f t="shared" si="646"/>
        <v>0</v>
      </c>
      <c r="AJ2380" s="55">
        <f t="shared" si="647"/>
        <v>0</v>
      </c>
      <c r="AK2380" s="55">
        <f t="shared" si="638"/>
        <v>0</v>
      </c>
      <c r="AL2380" s="55">
        <f t="shared" si="639"/>
        <v>0</v>
      </c>
      <c r="AM2380" s="55">
        <f t="shared" si="640"/>
        <v>0</v>
      </c>
    </row>
    <row r="2381" spans="1:39" x14ac:dyDescent="0.25">
      <c r="A2381" s="47">
        <v>2377</v>
      </c>
      <c r="B2381" s="358" t="str">
        <f>IF(AND(E2381&lt;&gt;0,D2381&lt;&gt;0,F2381&lt;&gt;0),IF(C2381&lt;&gt;0,CONCATENATE(C2381,"-AGr",VLOOKUP(D2381,Listen!$A$2:$G$45,7,FALSE),"-",E2381,"-",F2381,),CONCATENATE("AGr",VLOOKUP(D2381,Listen!$A$2:$G$45,7,FALSE),"-",E2381,"-",F2381)),"keine vollständige ID")</f>
        <v>keine vollständige ID</v>
      </c>
      <c r="C2381" s="359">
        <f>'[2]III_SAV-Details_NB'!B2387</f>
        <v>0</v>
      </c>
      <c r="D2381" s="359">
        <f>'[2]III_SAV-Details_NB'!C2387</f>
        <v>0</v>
      </c>
      <c r="E2381" s="359">
        <f>'[2]III_SAV-Details_NB'!D2387</f>
        <v>0</v>
      </c>
      <c r="F2381" s="490"/>
      <c r="G2381" s="281">
        <f>'[2]III_SAV-Details_NB'!X2387</f>
        <v>0</v>
      </c>
      <c r="H2381" s="281">
        <f t="shared" si="641"/>
        <v>0</v>
      </c>
      <c r="I2381" s="281">
        <f>IF(con_EOGJahr=2025,'[2]III_SAV-Details_NB'!AA2387,IF(con_EOGJahr=2026,'[2]III_SAV-Details_NB'!AB2387,'[2]III_SAV-Details_NB'!AC2387))</f>
        <v>0</v>
      </c>
      <c r="J2381" s="282"/>
      <c r="K2381" s="282"/>
      <c r="L2381" s="282"/>
      <c r="M2381" s="282"/>
      <c r="N2381" s="282"/>
      <c r="O2381" s="282"/>
      <c r="P2381" s="52">
        <f t="shared" si="642"/>
        <v>0</v>
      </c>
      <c r="Q2381" s="60"/>
      <c r="R2381" s="53">
        <f t="shared" si="633"/>
        <v>0</v>
      </c>
      <c r="S2381" s="59"/>
      <c r="T2381" s="61"/>
      <c r="U2381" s="342" t="str">
        <f t="shared" si="637"/>
        <v>k.A.</v>
      </c>
      <c r="V2381" s="343" t="str">
        <f t="shared" si="634"/>
        <v>k.A.</v>
      </c>
      <c r="W2381" s="343" t="str">
        <f>IFERROR(IF(OR($D2381="",$E2381=0,con_Ende=0),"k.A.",IF(VLOOKUP($D2381,rng_ND,5,0)="Nein",VLOOKUP($D2381,rng_ND,2,FALSE),MIN(VLOOKUP($D2381,rng_ND,2,FALSE),A_Stammdaten!$B$19-D_SAV!$E2381+1))),"k.A.")</f>
        <v>k.A.</v>
      </c>
      <c r="X2381" s="343" t="str">
        <f t="shared" si="635"/>
        <v>k.A.</v>
      </c>
      <c r="Y2381" s="62"/>
      <c r="Z2381" s="48">
        <f t="shared" si="636"/>
        <v>0</v>
      </c>
      <c r="AA2381" s="457"/>
      <c r="AB2381" s="55">
        <f t="shared" si="643"/>
        <v>0</v>
      </c>
      <c r="AC2381" s="55">
        <f>IF(A_Stammdaten!$B$25="ja",D_SAV!AA2381,D_SAV!AB2381)</f>
        <v>0</v>
      </c>
      <c r="AD2381" s="478">
        <f>IF(AC2381=0,0,IF(U2381-(con_EOGJahr-D_SAV!E2381)&lt;=0,AC2381,AC2381/V2381))</f>
        <v>0</v>
      </c>
      <c r="AE2381" s="478">
        <f>IFERROR(IF(AND(VLOOKUP(D2381,rng_ND,5,FALSE)="Ja",D_SAV!T2381="degressiv"),D_SAV!AC2381*Y2381/100,0),0)</f>
        <v>0</v>
      </c>
      <c r="AF2381" s="55">
        <f>IFERROR(IF(VLOOKUP(D2381,rng_ND,5,FALSE)="Ja",MAX(D_SAV!AD2381:AE2381),D_SAV!AD2381),0)</f>
        <v>0</v>
      </c>
      <c r="AG2381" s="55">
        <f t="shared" si="644"/>
        <v>0</v>
      </c>
      <c r="AH2381" s="55">
        <f t="shared" si="645"/>
        <v>0</v>
      </c>
      <c r="AI2381" s="55">
        <f t="shared" si="646"/>
        <v>0</v>
      </c>
      <c r="AJ2381" s="55">
        <f t="shared" si="647"/>
        <v>0</v>
      </c>
      <c r="AK2381" s="55">
        <f t="shared" si="638"/>
        <v>0</v>
      </c>
      <c r="AL2381" s="55">
        <f t="shared" si="639"/>
        <v>0</v>
      </c>
      <c r="AM2381" s="55">
        <f t="shared" si="640"/>
        <v>0</v>
      </c>
    </row>
    <row r="2382" spans="1:39" x14ac:dyDescent="0.25">
      <c r="A2382" s="47">
        <v>2378</v>
      </c>
      <c r="B2382" s="358" t="str">
        <f>IF(AND(E2382&lt;&gt;0,D2382&lt;&gt;0,F2382&lt;&gt;0),IF(C2382&lt;&gt;0,CONCATENATE(C2382,"-AGr",VLOOKUP(D2382,Listen!$A$2:$G$45,7,FALSE),"-",E2382,"-",F2382,),CONCATENATE("AGr",VLOOKUP(D2382,Listen!$A$2:$G$45,7,FALSE),"-",E2382,"-",F2382)),"keine vollständige ID")</f>
        <v>keine vollständige ID</v>
      </c>
      <c r="C2382" s="359">
        <f>'[2]III_SAV-Details_NB'!B2388</f>
        <v>0</v>
      </c>
      <c r="D2382" s="359">
        <f>'[2]III_SAV-Details_NB'!C2388</f>
        <v>0</v>
      </c>
      <c r="E2382" s="359">
        <f>'[2]III_SAV-Details_NB'!D2388</f>
        <v>0</v>
      </c>
      <c r="F2382" s="490"/>
      <c r="G2382" s="281">
        <f>'[2]III_SAV-Details_NB'!X2388</f>
        <v>0</v>
      </c>
      <c r="H2382" s="281">
        <f t="shared" si="641"/>
        <v>0</v>
      </c>
      <c r="I2382" s="281">
        <f>IF(con_EOGJahr=2025,'[2]III_SAV-Details_NB'!AA2388,IF(con_EOGJahr=2026,'[2]III_SAV-Details_NB'!AB2388,'[2]III_SAV-Details_NB'!AC2388))</f>
        <v>0</v>
      </c>
      <c r="J2382" s="282"/>
      <c r="K2382" s="282"/>
      <c r="L2382" s="282"/>
      <c r="M2382" s="282"/>
      <c r="N2382" s="282"/>
      <c r="O2382" s="282"/>
      <c r="P2382" s="52">
        <f t="shared" si="642"/>
        <v>0</v>
      </c>
      <c r="Q2382" s="60"/>
      <c r="R2382" s="53">
        <f t="shared" si="633"/>
        <v>0</v>
      </c>
      <c r="S2382" s="59"/>
      <c r="T2382" s="61"/>
      <c r="U2382" s="342" t="str">
        <f t="shared" si="637"/>
        <v>k.A.</v>
      </c>
      <c r="V2382" s="343" t="str">
        <f t="shared" si="634"/>
        <v>k.A.</v>
      </c>
      <c r="W2382" s="343" t="str">
        <f>IFERROR(IF(OR($D2382="",$E2382=0,con_Ende=0),"k.A.",IF(VLOOKUP($D2382,rng_ND,5,0)="Nein",VLOOKUP($D2382,rng_ND,2,FALSE),MIN(VLOOKUP($D2382,rng_ND,2,FALSE),A_Stammdaten!$B$19-D_SAV!$E2382+1))),"k.A.")</f>
        <v>k.A.</v>
      </c>
      <c r="X2382" s="343" t="str">
        <f t="shared" si="635"/>
        <v>k.A.</v>
      </c>
      <c r="Y2382" s="62"/>
      <c r="Z2382" s="48">
        <f t="shared" si="636"/>
        <v>0</v>
      </c>
      <c r="AA2382" s="457"/>
      <c r="AB2382" s="55">
        <f t="shared" si="643"/>
        <v>0</v>
      </c>
      <c r="AC2382" s="55">
        <f>IF(A_Stammdaten!$B$25="ja",D_SAV!AA2382,D_SAV!AB2382)</f>
        <v>0</v>
      </c>
      <c r="AD2382" s="478">
        <f>IF(AC2382=0,0,IF(U2382-(con_EOGJahr-D_SAV!E2382)&lt;=0,AC2382,AC2382/V2382))</f>
        <v>0</v>
      </c>
      <c r="AE2382" s="478">
        <f>IFERROR(IF(AND(VLOOKUP(D2382,rng_ND,5,FALSE)="Ja",D_SAV!T2382="degressiv"),D_SAV!AC2382*Y2382/100,0),0)</f>
        <v>0</v>
      </c>
      <c r="AF2382" s="55">
        <f>IFERROR(IF(VLOOKUP(D2382,rng_ND,5,FALSE)="Ja",MAX(D_SAV!AD2382:AE2382),D_SAV!AD2382),0)</f>
        <v>0</v>
      </c>
      <c r="AG2382" s="55">
        <f t="shared" si="644"/>
        <v>0</v>
      </c>
      <c r="AH2382" s="55">
        <f t="shared" si="645"/>
        <v>0</v>
      </c>
      <c r="AI2382" s="55">
        <f t="shared" si="646"/>
        <v>0</v>
      </c>
      <c r="AJ2382" s="55">
        <f t="shared" si="647"/>
        <v>0</v>
      </c>
      <c r="AK2382" s="55">
        <f t="shared" si="638"/>
        <v>0</v>
      </c>
      <c r="AL2382" s="55">
        <f t="shared" si="639"/>
        <v>0</v>
      </c>
      <c r="AM2382" s="55">
        <f t="shared" si="640"/>
        <v>0</v>
      </c>
    </row>
    <row r="2383" spans="1:39" x14ac:dyDescent="0.25">
      <c r="A2383" s="47">
        <v>2379</v>
      </c>
      <c r="B2383" s="358" t="str">
        <f>IF(AND(E2383&lt;&gt;0,D2383&lt;&gt;0,F2383&lt;&gt;0),IF(C2383&lt;&gt;0,CONCATENATE(C2383,"-AGr",VLOOKUP(D2383,Listen!$A$2:$G$45,7,FALSE),"-",E2383,"-",F2383,),CONCATENATE("AGr",VLOOKUP(D2383,Listen!$A$2:$G$45,7,FALSE),"-",E2383,"-",F2383)),"keine vollständige ID")</f>
        <v>keine vollständige ID</v>
      </c>
      <c r="C2383" s="359">
        <f>'[2]III_SAV-Details_NB'!B2389</f>
        <v>0</v>
      </c>
      <c r="D2383" s="359">
        <f>'[2]III_SAV-Details_NB'!C2389</f>
        <v>0</v>
      </c>
      <c r="E2383" s="359">
        <f>'[2]III_SAV-Details_NB'!D2389</f>
        <v>0</v>
      </c>
      <c r="F2383" s="490"/>
      <c r="G2383" s="281">
        <f>'[2]III_SAV-Details_NB'!X2389</f>
        <v>0</v>
      </c>
      <c r="H2383" s="281">
        <f t="shared" si="641"/>
        <v>0</v>
      </c>
      <c r="I2383" s="281">
        <f>IF(con_EOGJahr=2025,'[2]III_SAV-Details_NB'!AA2389,IF(con_EOGJahr=2026,'[2]III_SAV-Details_NB'!AB2389,'[2]III_SAV-Details_NB'!AC2389))</f>
        <v>0</v>
      </c>
      <c r="J2383" s="282"/>
      <c r="K2383" s="282"/>
      <c r="L2383" s="282"/>
      <c r="M2383" s="282"/>
      <c r="N2383" s="282"/>
      <c r="O2383" s="282"/>
      <c r="P2383" s="52">
        <f t="shared" si="642"/>
        <v>0</v>
      </c>
      <c r="Q2383" s="60"/>
      <c r="R2383" s="53">
        <f t="shared" si="633"/>
        <v>0</v>
      </c>
      <c r="S2383" s="59"/>
      <c r="T2383" s="61"/>
      <c r="U2383" s="342" t="str">
        <f t="shared" si="637"/>
        <v>k.A.</v>
      </c>
      <c r="V2383" s="343" t="str">
        <f t="shared" si="634"/>
        <v>k.A.</v>
      </c>
      <c r="W2383" s="343" t="str">
        <f>IFERROR(IF(OR($D2383="",$E2383=0,con_Ende=0),"k.A.",IF(VLOOKUP($D2383,rng_ND,5,0)="Nein",VLOOKUP($D2383,rng_ND,2,FALSE),MIN(VLOOKUP($D2383,rng_ND,2,FALSE),A_Stammdaten!$B$19-D_SAV!$E2383+1))),"k.A.")</f>
        <v>k.A.</v>
      </c>
      <c r="X2383" s="343" t="str">
        <f t="shared" si="635"/>
        <v>k.A.</v>
      </c>
      <c r="Y2383" s="62"/>
      <c r="Z2383" s="48">
        <f t="shared" si="636"/>
        <v>0</v>
      </c>
      <c r="AA2383" s="457"/>
      <c r="AB2383" s="55">
        <f t="shared" si="643"/>
        <v>0</v>
      </c>
      <c r="AC2383" s="55">
        <f>IF(A_Stammdaten!$B$25="ja",D_SAV!AA2383,D_SAV!AB2383)</f>
        <v>0</v>
      </c>
      <c r="AD2383" s="478">
        <f>IF(AC2383=0,0,IF(U2383-(con_EOGJahr-D_SAV!E2383)&lt;=0,AC2383,AC2383/V2383))</f>
        <v>0</v>
      </c>
      <c r="AE2383" s="478">
        <f>IFERROR(IF(AND(VLOOKUP(D2383,rng_ND,5,FALSE)="Ja",D_SAV!T2383="degressiv"),D_SAV!AC2383*Y2383/100,0),0)</f>
        <v>0</v>
      </c>
      <c r="AF2383" s="55">
        <f>IFERROR(IF(VLOOKUP(D2383,rng_ND,5,FALSE)="Ja",MAX(D_SAV!AD2383:AE2383),D_SAV!AD2383),0)</f>
        <v>0</v>
      </c>
      <c r="AG2383" s="55">
        <f t="shared" si="644"/>
        <v>0</v>
      </c>
      <c r="AH2383" s="55">
        <f t="shared" si="645"/>
        <v>0</v>
      </c>
      <c r="AI2383" s="55">
        <f t="shared" si="646"/>
        <v>0</v>
      </c>
      <c r="AJ2383" s="55">
        <f t="shared" si="647"/>
        <v>0</v>
      </c>
      <c r="AK2383" s="55">
        <f t="shared" si="638"/>
        <v>0</v>
      </c>
      <c r="AL2383" s="55">
        <f t="shared" si="639"/>
        <v>0</v>
      </c>
      <c r="AM2383" s="55">
        <f t="shared" si="640"/>
        <v>0</v>
      </c>
    </row>
    <row r="2384" spans="1:39" x14ac:dyDescent="0.25">
      <c r="A2384" s="47">
        <v>2380</v>
      </c>
      <c r="B2384" s="358" t="str">
        <f>IF(AND(E2384&lt;&gt;0,D2384&lt;&gt;0,F2384&lt;&gt;0),IF(C2384&lt;&gt;0,CONCATENATE(C2384,"-AGr",VLOOKUP(D2384,Listen!$A$2:$G$45,7,FALSE),"-",E2384,"-",F2384,),CONCATENATE("AGr",VLOOKUP(D2384,Listen!$A$2:$G$45,7,FALSE),"-",E2384,"-",F2384)),"keine vollständige ID")</f>
        <v>keine vollständige ID</v>
      </c>
      <c r="C2384" s="359">
        <f>'[2]III_SAV-Details_NB'!B2390</f>
        <v>0</v>
      </c>
      <c r="D2384" s="359">
        <f>'[2]III_SAV-Details_NB'!C2390</f>
        <v>0</v>
      </c>
      <c r="E2384" s="359">
        <f>'[2]III_SAV-Details_NB'!D2390</f>
        <v>0</v>
      </c>
      <c r="F2384" s="490"/>
      <c r="G2384" s="281">
        <f>'[2]III_SAV-Details_NB'!X2390</f>
        <v>0</v>
      </c>
      <c r="H2384" s="281">
        <f t="shared" si="641"/>
        <v>0</v>
      </c>
      <c r="I2384" s="281">
        <f>IF(con_EOGJahr=2025,'[2]III_SAV-Details_NB'!AA2390,IF(con_EOGJahr=2026,'[2]III_SAV-Details_NB'!AB2390,'[2]III_SAV-Details_NB'!AC2390))</f>
        <v>0</v>
      </c>
      <c r="J2384" s="282"/>
      <c r="K2384" s="282"/>
      <c r="L2384" s="282"/>
      <c r="M2384" s="282"/>
      <c r="N2384" s="282"/>
      <c r="O2384" s="282"/>
      <c r="P2384" s="52">
        <f t="shared" si="642"/>
        <v>0</v>
      </c>
      <c r="Q2384" s="60"/>
      <c r="R2384" s="53">
        <f t="shared" si="633"/>
        <v>0</v>
      </c>
      <c r="S2384" s="59"/>
      <c r="T2384" s="61"/>
      <c r="U2384" s="342" t="str">
        <f t="shared" si="637"/>
        <v>k.A.</v>
      </c>
      <c r="V2384" s="343" t="str">
        <f t="shared" si="634"/>
        <v>k.A.</v>
      </c>
      <c r="W2384" s="343" t="str">
        <f>IFERROR(IF(OR($D2384="",$E2384=0,con_Ende=0),"k.A.",IF(VLOOKUP($D2384,rng_ND,5,0)="Nein",VLOOKUP($D2384,rng_ND,2,FALSE),MIN(VLOOKUP($D2384,rng_ND,2,FALSE),A_Stammdaten!$B$19-D_SAV!$E2384+1))),"k.A.")</f>
        <v>k.A.</v>
      </c>
      <c r="X2384" s="343" t="str">
        <f t="shared" si="635"/>
        <v>k.A.</v>
      </c>
      <c r="Y2384" s="62"/>
      <c r="Z2384" s="48">
        <f t="shared" si="636"/>
        <v>0</v>
      </c>
      <c r="AA2384" s="457"/>
      <c r="AB2384" s="55">
        <f t="shared" si="643"/>
        <v>0</v>
      </c>
      <c r="AC2384" s="55">
        <f>IF(A_Stammdaten!$B$25="ja",D_SAV!AA2384,D_SAV!AB2384)</f>
        <v>0</v>
      </c>
      <c r="AD2384" s="478">
        <f>IF(AC2384=0,0,IF(U2384-(con_EOGJahr-D_SAV!E2384)&lt;=0,AC2384,AC2384/V2384))</f>
        <v>0</v>
      </c>
      <c r="AE2384" s="478">
        <f>IFERROR(IF(AND(VLOOKUP(D2384,rng_ND,5,FALSE)="Ja",D_SAV!T2384="degressiv"),D_SAV!AC2384*Y2384/100,0),0)</f>
        <v>0</v>
      </c>
      <c r="AF2384" s="55">
        <f>IFERROR(IF(VLOOKUP(D2384,rng_ND,5,FALSE)="Ja",MAX(D_SAV!AD2384:AE2384),D_SAV!AD2384),0)</f>
        <v>0</v>
      </c>
      <c r="AG2384" s="55">
        <f t="shared" si="644"/>
        <v>0</v>
      </c>
      <c r="AH2384" s="55">
        <f t="shared" si="645"/>
        <v>0</v>
      </c>
      <c r="AI2384" s="55">
        <f t="shared" si="646"/>
        <v>0</v>
      </c>
      <c r="AJ2384" s="55">
        <f t="shared" si="647"/>
        <v>0</v>
      </c>
      <c r="AK2384" s="55">
        <f t="shared" si="638"/>
        <v>0</v>
      </c>
      <c r="AL2384" s="55">
        <f t="shared" si="639"/>
        <v>0</v>
      </c>
      <c r="AM2384" s="55">
        <f t="shared" si="640"/>
        <v>0</v>
      </c>
    </row>
    <row r="2385" spans="1:39" x14ac:dyDescent="0.25">
      <c r="A2385" s="47">
        <v>2381</v>
      </c>
      <c r="B2385" s="358" t="str">
        <f>IF(AND(E2385&lt;&gt;0,D2385&lt;&gt;0,F2385&lt;&gt;0),IF(C2385&lt;&gt;0,CONCATENATE(C2385,"-AGr",VLOOKUP(D2385,Listen!$A$2:$G$45,7,FALSE),"-",E2385,"-",F2385,),CONCATENATE("AGr",VLOOKUP(D2385,Listen!$A$2:$G$45,7,FALSE),"-",E2385,"-",F2385)),"keine vollständige ID")</f>
        <v>keine vollständige ID</v>
      </c>
      <c r="C2385" s="359">
        <f>'[2]III_SAV-Details_NB'!B2391</f>
        <v>0</v>
      </c>
      <c r="D2385" s="359">
        <f>'[2]III_SAV-Details_NB'!C2391</f>
        <v>0</v>
      </c>
      <c r="E2385" s="359">
        <f>'[2]III_SAV-Details_NB'!D2391</f>
        <v>0</v>
      </c>
      <c r="F2385" s="490"/>
      <c r="G2385" s="281">
        <f>'[2]III_SAV-Details_NB'!X2391</f>
        <v>0</v>
      </c>
      <c r="H2385" s="281">
        <f t="shared" si="641"/>
        <v>0</v>
      </c>
      <c r="I2385" s="281">
        <f>IF(con_EOGJahr=2025,'[2]III_SAV-Details_NB'!AA2391,IF(con_EOGJahr=2026,'[2]III_SAV-Details_NB'!AB2391,'[2]III_SAV-Details_NB'!AC2391))</f>
        <v>0</v>
      </c>
      <c r="J2385" s="282"/>
      <c r="K2385" s="282"/>
      <c r="L2385" s="282"/>
      <c r="M2385" s="282"/>
      <c r="N2385" s="282"/>
      <c r="O2385" s="282"/>
      <c r="P2385" s="52">
        <f t="shared" si="642"/>
        <v>0</v>
      </c>
      <c r="Q2385" s="60"/>
      <c r="R2385" s="53">
        <f t="shared" si="633"/>
        <v>0</v>
      </c>
      <c r="S2385" s="59"/>
      <c r="T2385" s="61"/>
      <c r="U2385" s="342" t="str">
        <f t="shared" si="637"/>
        <v>k.A.</v>
      </c>
      <c r="V2385" s="343" t="str">
        <f t="shared" si="634"/>
        <v>k.A.</v>
      </c>
      <c r="W2385" s="343" t="str">
        <f>IFERROR(IF(OR($D2385="",$E2385=0,con_Ende=0),"k.A.",IF(VLOOKUP($D2385,rng_ND,5,0)="Nein",VLOOKUP($D2385,rng_ND,2,FALSE),MIN(VLOOKUP($D2385,rng_ND,2,FALSE),A_Stammdaten!$B$19-D_SAV!$E2385+1))),"k.A.")</f>
        <v>k.A.</v>
      </c>
      <c r="X2385" s="343" t="str">
        <f t="shared" si="635"/>
        <v>k.A.</v>
      </c>
      <c r="Y2385" s="62"/>
      <c r="Z2385" s="48">
        <f t="shared" si="636"/>
        <v>0</v>
      </c>
      <c r="AA2385" s="457"/>
      <c r="AB2385" s="55">
        <f t="shared" si="643"/>
        <v>0</v>
      </c>
      <c r="AC2385" s="55">
        <f>IF(A_Stammdaten!$B$25="ja",D_SAV!AA2385,D_SAV!AB2385)</f>
        <v>0</v>
      </c>
      <c r="AD2385" s="478">
        <f>IF(AC2385=0,0,IF(U2385-(con_EOGJahr-D_SAV!E2385)&lt;=0,AC2385,AC2385/V2385))</f>
        <v>0</v>
      </c>
      <c r="AE2385" s="478">
        <f>IFERROR(IF(AND(VLOOKUP(D2385,rng_ND,5,FALSE)="Ja",D_SAV!T2385="degressiv"),D_SAV!AC2385*Y2385/100,0),0)</f>
        <v>0</v>
      </c>
      <c r="AF2385" s="55">
        <f>IFERROR(IF(VLOOKUP(D2385,rng_ND,5,FALSE)="Ja",MAX(D_SAV!AD2385:AE2385),D_SAV!AD2385),0)</f>
        <v>0</v>
      </c>
      <c r="AG2385" s="55">
        <f t="shared" si="644"/>
        <v>0</v>
      </c>
      <c r="AH2385" s="55">
        <f t="shared" si="645"/>
        <v>0</v>
      </c>
      <c r="AI2385" s="55">
        <f t="shared" si="646"/>
        <v>0</v>
      </c>
      <c r="AJ2385" s="55">
        <f t="shared" si="647"/>
        <v>0</v>
      </c>
      <c r="AK2385" s="55">
        <f t="shared" si="638"/>
        <v>0</v>
      </c>
      <c r="AL2385" s="55">
        <f t="shared" si="639"/>
        <v>0</v>
      </c>
      <c r="AM2385" s="55">
        <f t="shared" si="640"/>
        <v>0</v>
      </c>
    </row>
    <row r="2386" spans="1:39" x14ac:dyDescent="0.25">
      <c r="A2386" s="47">
        <v>2382</v>
      </c>
      <c r="B2386" s="358" t="str">
        <f>IF(AND(E2386&lt;&gt;0,D2386&lt;&gt;0,F2386&lt;&gt;0),IF(C2386&lt;&gt;0,CONCATENATE(C2386,"-AGr",VLOOKUP(D2386,Listen!$A$2:$G$45,7,FALSE),"-",E2386,"-",F2386,),CONCATENATE("AGr",VLOOKUP(D2386,Listen!$A$2:$G$45,7,FALSE),"-",E2386,"-",F2386)),"keine vollständige ID")</f>
        <v>keine vollständige ID</v>
      </c>
      <c r="C2386" s="359">
        <f>'[2]III_SAV-Details_NB'!B2392</f>
        <v>0</v>
      </c>
      <c r="D2386" s="359">
        <f>'[2]III_SAV-Details_NB'!C2392</f>
        <v>0</v>
      </c>
      <c r="E2386" s="359">
        <f>'[2]III_SAV-Details_NB'!D2392</f>
        <v>0</v>
      </c>
      <c r="F2386" s="490"/>
      <c r="G2386" s="281">
        <f>'[2]III_SAV-Details_NB'!X2392</f>
        <v>0</v>
      </c>
      <c r="H2386" s="281">
        <f t="shared" si="641"/>
        <v>0</v>
      </c>
      <c r="I2386" s="281">
        <f>IF(con_EOGJahr=2025,'[2]III_SAV-Details_NB'!AA2392,IF(con_EOGJahr=2026,'[2]III_SAV-Details_NB'!AB2392,'[2]III_SAV-Details_NB'!AC2392))</f>
        <v>0</v>
      </c>
      <c r="J2386" s="282"/>
      <c r="K2386" s="282"/>
      <c r="L2386" s="282"/>
      <c r="M2386" s="282"/>
      <c r="N2386" s="282"/>
      <c r="O2386" s="282"/>
      <c r="P2386" s="52">
        <f t="shared" si="642"/>
        <v>0</v>
      </c>
      <c r="Q2386" s="60"/>
      <c r="R2386" s="53">
        <f t="shared" ref="R2386:R2449" si="648">P2386+Q2386</f>
        <v>0</v>
      </c>
      <c r="S2386" s="59"/>
      <c r="T2386" s="61"/>
      <c r="U2386" s="342" t="str">
        <f t="shared" si="637"/>
        <v>k.A.</v>
      </c>
      <c r="V2386" s="343" t="str">
        <f t="shared" ref="V2386:V2449" si="649">IFERROR(IF(OR($D2386="",$E2386=0,con_Ende=0,$U2386=0),"k.A.",MAX($E2386-con_EOGJahr+$U2386,0)),"k.A.")</f>
        <v>k.A.</v>
      </c>
      <c r="W2386" s="343" t="str">
        <f>IFERROR(IF(OR($D2386="",$E2386=0,con_Ende=0),"k.A.",IF(VLOOKUP($D2386,rng_ND,5,0)="Nein",VLOOKUP($D2386,rng_ND,2,FALSE),MIN(VLOOKUP($D2386,rng_ND,2,FALSE),A_Stammdaten!$B$19-D_SAV!$E2386+1))),"k.A.")</f>
        <v>k.A.</v>
      </c>
      <c r="X2386" s="343" t="str">
        <f t="shared" ref="X2386:X2449" si="650">IFERROR(IF(OR($D2386="",$E2386=0,con_Ende=0),"k.A.",VLOOKUP($D2386,rng_ND,3,FALSE)),"k.A.")</f>
        <v>k.A.</v>
      </c>
      <c r="Y2386" s="62"/>
      <c r="Z2386" s="48">
        <f t="shared" ref="Z2386:Z2449" si="651">IF(AND($E2386&lt;2006,$E2386&lt;&gt;0),IFERROR(VLOOKUP($E2386,rng_Index,VLOOKUP($D2386,rng_ND,4,FALSE)+1,FALSE),1),)</f>
        <v>0</v>
      </c>
      <c r="AA2386" s="457"/>
      <c r="AB2386" s="55">
        <f t="shared" si="643"/>
        <v>0</v>
      </c>
      <c r="AC2386" s="55">
        <f>IF(A_Stammdaten!$B$25="ja",D_SAV!AA2386,D_SAV!AB2386)</f>
        <v>0</v>
      </c>
      <c r="AD2386" s="478">
        <f>IF(AC2386=0,0,IF(U2386-(con_EOGJahr-D_SAV!E2386)&lt;=0,AC2386,AC2386/V2386))</f>
        <v>0</v>
      </c>
      <c r="AE2386" s="478">
        <f>IFERROR(IF(AND(VLOOKUP(D2386,rng_ND,5,FALSE)="Ja",D_SAV!T2386="degressiv"),D_SAV!AC2386*Y2386/100,0),0)</f>
        <v>0</v>
      </c>
      <c r="AF2386" s="55">
        <f>IFERROR(IF(VLOOKUP(D2386,rng_ND,5,FALSE)="Ja",MAX(D_SAV!AD2386:AE2386),D_SAV!AD2386),0)</f>
        <v>0</v>
      </c>
      <c r="AG2386" s="55">
        <f t="shared" si="644"/>
        <v>0</v>
      </c>
      <c r="AH2386" s="55">
        <f t="shared" si="645"/>
        <v>0</v>
      </c>
      <c r="AI2386" s="55">
        <f t="shared" si="646"/>
        <v>0</v>
      </c>
      <c r="AJ2386" s="55">
        <f t="shared" si="647"/>
        <v>0</v>
      </c>
      <c r="AK2386" s="55">
        <f t="shared" si="638"/>
        <v>0</v>
      </c>
      <c r="AL2386" s="55">
        <f t="shared" si="639"/>
        <v>0</v>
      </c>
      <c r="AM2386" s="55">
        <f t="shared" si="640"/>
        <v>0</v>
      </c>
    </row>
    <row r="2387" spans="1:39" x14ac:dyDescent="0.25">
      <c r="A2387" s="47">
        <v>2383</v>
      </c>
      <c r="B2387" s="358" t="str">
        <f>IF(AND(E2387&lt;&gt;0,D2387&lt;&gt;0,F2387&lt;&gt;0),IF(C2387&lt;&gt;0,CONCATENATE(C2387,"-AGr",VLOOKUP(D2387,Listen!$A$2:$G$45,7,FALSE),"-",E2387,"-",F2387,),CONCATENATE("AGr",VLOOKUP(D2387,Listen!$A$2:$G$45,7,FALSE),"-",E2387,"-",F2387)),"keine vollständige ID")</f>
        <v>keine vollständige ID</v>
      </c>
      <c r="C2387" s="359">
        <f>'[2]III_SAV-Details_NB'!B2393</f>
        <v>0</v>
      </c>
      <c r="D2387" s="359">
        <f>'[2]III_SAV-Details_NB'!C2393</f>
        <v>0</v>
      </c>
      <c r="E2387" s="359">
        <f>'[2]III_SAV-Details_NB'!D2393</f>
        <v>0</v>
      </c>
      <c r="F2387" s="490"/>
      <c r="G2387" s="281">
        <f>'[2]III_SAV-Details_NB'!X2393</f>
        <v>0</v>
      </c>
      <c r="H2387" s="281">
        <f t="shared" si="641"/>
        <v>0</v>
      </c>
      <c r="I2387" s="281">
        <f>IF(con_EOGJahr=2025,'[2]III_SAV-Details_NB'!AA2393,IF(con_EOGJahr=2026,'[2]III_SAV-Details_NB'!AB2393,'[2]III_SAV-Details_NB'!AC2393))</f>
        <v>0</v>
      </c>
      <c r="J2387" s="282"/>
      <c r="K2387" s="282"/>
      <c r="L2387" s="282"/>
      <c r="M2387" s="282"/>
      <c r="N2387" s="282"/>
      <c r="O2387" s="282"/>
      <c r="P2387" s="52">
        <f t="shared" si="642"/>
        <v>0</v>
      </c>
      <c r="Q2387" s="60"/>
      <c r="R2387" s="53">
        <f t="shared" si="648"/>
        <v>0</v>
      </c>
      <c r="S2387" s="59"/>
      <c r="T2387" s="61"/>
      <c r="U2387" s="342" t="str">
        <f t="shared" ref="U2387:U2450" si="652">+W2387</f>
        <v>k.A.</v>
      </c>
      <c r="V2387" s="343" t="str">
        <f t="shared" si="649"/>
        <v>k.A.</v>
      </c>
      <c r="W2387" s="343" t="str">
        <f>IFERROR(IF(OR($D2387="",$E2387=0,con_Ende=0),"k.A.",IF(VLOOKUP($D2387,rng_ND,5,0)="Nein",VLOOKUP($D2387,rng_ND,2,FALSE),MIN(VLOOKUP($D2387,rng_ND,2,FALSE),A_Stammdaten!$B$19-D_SAV!$E2387+1))),"k.A.")</f>
        <v>k.A.</v>
      </c>
      <c r="X2387" s="343" t="str">
        <f t="shared" si="650"/>
        <v>k.A.</v>
      </c>
      <c r="Y2387" s="62"/>
      <c r="Z2387" s="48">
        <f t="shared" si="651"/>
        <v>0</v>
      </c>
      <c r="AA2387" s="457"/>
      <c r="AB2387" s="55">
        <f t="shared" si="643"/>
        <v>0</v>
      </c>
      <c r="AC2387" s="55">
        <f>IF(A_Stammdaten!$B$25="ja",D_SAV!AA2387,D_SAV!AB2387)</f>
        <v>0</v>
      </c>
      <c r="AD2387" s="478">
        <f>IF(AC2387=0,0,IF(U2387-(con_EOGJahr-D_SAV!E2387)&lt;=0,AC2387,AC2387/V2387))</f>
        <v>0</v>
      </c>
      <c r="AE2387" s="478">
        <f>IFERROR(IF(AND(VLOOKUP(D2387,rng_ND,5,FALSE)="Ja",D_SAV!T2387="degressiv"),D_SAV!AC2387*Y2387/100,0),0)</f>
        <v>0</v>
      </c>
      <c r="AF2387" s="55">
        <f>IFERROR(IF(VLOOKUP(D2387,rng_ND,5,FALSE)="Ja",MAX(D_SAV!AD2387:AE2387),D_SAV!AD2387),0)</f>
        <v>0</v>
      </c>
      <c r="AG2387" s="55">
        <f t="shared" si="644"/>
        <v>0</v>
      </c>
      <c r="AH2387" s="55">
        <f t="shared" si="645"/>
        <v>0</v>
      </c>
      <c r="AI2387" s="55">
        <f t="shared" si="646"/>
        <v>0</v>
      </c>
      <c r="AJ2387" s="55">
        <f t="shared" si="647"/>
        <v>0</v>
      </c>
      <c r="AK2387" s="55">
        <f t="shared" si="638"/>
        <v>0</v>
      </c>
      <c r="AL2387" s="55">
        <f t="shared" si="639"/>
        <v>0</v>
      </c>
      <c r="AM2387" s="55">
        <f t="shared" si="640"/>
        <v>0</v>
      </c>
    </row>
    <row r="2388" spans="1:39" x14ac:dyDescent="0.25">
      <c r="A2388" s="47">
        <v>2384</v>
      </c>
      <c r="B2388" s="358" t="str">
        <f>IF(AND(E2388&lt;&gt;0,D2388&lt;&gt;0,F2388&lt;&gt;0),IF(C2388&lt;&gt;0,CONCATENATE(C2388,"-AGr",VLOOKUP(D2388,Listen!$A$2:$G$45,7,FALSE),"-",E2388,"-",F2388,),CONCATENATE("AGr",VLOOKUP(D2388,Listen!$A$2:$G$45,7,FALSE),"-",E2388,"-",F2388)),"keine vollständige ID")</f>
        <v>keine vollständige ID</v>
      </c>
      <c r="C2388" s="359">
        <f>'[2]III_SAV-Details_NB'!B2394</f>
        <v>0</v>
      </c>
      <c r="D2388" s="359">
        <f>'[2]III_SAV-Details_NB'!C2394</f>
        <v>0</v>
      </c>
      <c r="E2388" s="359">
        <f>'[2]III_SAV-Details_NB'!D2394</f>
        <v>0</v>
      </c>
      <c r="F2388" s="490"/>
      <c r="G2388" s="281">
        <f>'[2]III_SAV-Details_NB'!X2394</f>
        <v>0</v>
      </c>
      <c r="H2388" s="281">
        <f t="shared" si="641"/>
        <v>0</v>
      </c>
      <c r="I2388" s="281">
        <f>IF(con_EOGJahr=2025,'[2]III_SAV-Details_NB'!AA2394,IF(con_EOGJahr=2026,'[2]III_SAV-Details_NB'!AB2394,'[2]III_SAV-Details_NB'!AC2394))</f>
        <v>0</v>
      </c>
      <c r="J2388" s="282"/>
      <c r="K2388" s="282"/>
      <c r="L2388" s="282"/>
      <c r="M2388" s="282"/>
      <c r="N2388" s="282"/>
      <c r="O2388" s="282"/>
      <c r="P2388" s="52">
        <f t="shared" si="642"/>
        <v>0</v>
      </c>
      <c r="Q2388" s="60"/>
      <c r="R2388" s="53">
        <f t="shared" si="648"/>
        <v>0</v>
      </c>
      <c r="S2388" s="59"/>
      <c r="T2388" s="61"/>
      <c r="U2388" s="342" t="str">
        <f t="shared" si="652"/>
        <v>k.A.</v>
      </c>
      <c r="V2388" s="343" t="str">
        <f t="shared" si="649"/>
        <v>k.A.</v>
      </c>
      <c r="W2388" s="343" t="str">
        <f>IFERROR(IF(OR($D2388="",$E2388=0,con_Ende=0),"k.A.",IF(VLOOKUP($D2388,rng_ND,5,0)="Nein",VLOOKUP($D2388,rng_ND,2,FALSE),MIN(VLOOKUP($D2388,rng_ND,2,FALSE),A_Stammdaten!$B$19-D_SAV!$E2388+1))),"k.A.")</f>
        <v>k.A.</v>
      </c>
      <c r="X2388" s="343" t="str">
        <f t="shared" si="650"/>
        <v>k.A.</v>
      </c>
      <c r="Y2388" s="62"/>
      <c r="Z2388" s="48">
        <f t="shared" si="651"/>
        <v>0</v>
      </c>
      <c r="AA2388" s="457"/>
      <c r="AB2388" s="55">
        <f t="shared" si="643"/>
        <v>0</v>
      </c>
      <c r="AC2388" s="55">
        <f>IF(A_Stammdaten!$B$25="ja",D_SAV!AA2388,D_SAV!AB2388)</f>
        <v>0</v>
      </c>
      <c r="AD2388" s="478">
        <f>IF(AC2388=0,0,IF(U2388-(con_EOGJahr-D_SAV!E2388)&lt;=0,AC2388,AC2388/V2388))</f>
        <v>0</v>
      </c>
      <c r="AE2388" s="478">
        <f>IFERROR(IF(AND(VLOOKUP(D2388,rng_ND,5,FALSE)="Ja",D_SAV!T2388="degressiv"),D_SAV!AC2388*Y2388/100,0),0)</f>
        <v>0</v>
      </c>
      <c r="AF2388" s="55">
        <f>IFERROR(IF(VLOOKUP(D2388,rng_ND,5,FALSE)="Ja",MAX(D_SAV!AD2388:AE2388),D_SAV!AD2388),0)</f>
        <v>0</v>
      </c>
      <c r="AG2388" s="55">
        <f t="shared" si="644"/>
        <v>0</v>
      </c>
      <c r="AH2388" s="55">
        <f t="shared" si="645"/>
        <v>0</v>
      </c>
      <c r="AI2388" s="55">
        <f t="shared" si="646"/>
        <v>0</v>
      </c>
      <c r="AJ2388" s="55">
        <f t="shared" si="647"/>
        <v>0</v>
      </c>
      <c r="AK2388" s="55">
        <f t="shared" si="638"/>
        <v>0</v>
      </c>
      <c r="AL2388" s="55">
        <f t="shared" si="639"/>
        <v>0</v>
      </c>
      <c r="AM2388" s="55">
        <f t="shared" si="640"/>
        <v>0</v>
      </c>
    </row>
    <row r="2389" spans="1:39" x14ac:dyDescent="0.25">
      <c r="A2389" s="47">
        <v>2385</v>
      </c>
      <c r="B2389" s="358" t="str">
        <f>IF(AND(E2389&lt;&gt;0,D2389&lt;&gt;0,F2389&lt;&gt;0),IF(C2389&lt;&gt;0,CONCATENATE(C2389,"-AGr",VLOOKUP(D2389,Listen!$A$2:$G$45,7,FALSE),"-",E2389,"-",F2389,),CONCATENATE("AGr",VLOOKUP(D2389,Listen!$A$2:$G$45,7,FALSE),"-",E2389,"-",F2389)),"keine vollständige ID")</f>
        <v>keine vollständige ID</v>
      </c>
      <c r="C2389" s="359">
        <f>'[2]III_SAV-Details_NB'!B2395</f>
        <v>0</v>
      </c>
      <c r="D2389" s="359">
        <f>'[2]III_SAV-Details_NB'!C2395</f>
        <v>0</v>
      </c>
      <c r="E2389" s="359">
        <f>'[2]III_SAV-Details_NB'!D2395</f>
        <v>0</v>
      </c>
      <c r="F2389" s="490"/>
      <c r="G2389" s="281">
        <f>'[2]III_SAV-Details_NB'!X2395</f>
        <v>0</v>
      </c>
      <c r="H2389" s="281">
        <f t="shared" si="641"/>
        <v>0</v>
      </c>
      <c r="I2389" s="281">
        <f>IF(con_EOGJahr=2025,'[2]III_SAV-Details_NB'!AA2395,IF(con_EOGJahr=2026,'[2]III_SAV-Details_NB'!AB2395,'[2]III_SAV-Details_NB'!AC2395))</f>
        <v>0</v>
      </c>
      <c r="J2389" s="282"/>
      <c r="K2389" s="282"/>
      <c r="L2389" s="282"/>
      <c r="M2389" s="282"/>
      <c r="N2389" s="282"/>
      <c r="O2389" s="282"/>
      <c r="P2389" s="52">
        <f t="shared" si="642"/>
        <v>0</v>
      </c>
      <c r="Q2389" s="60"/>
      <c r="R2389" s="53">
        <f t="shared" si="648"/>
        <v>0</v>
      </c>
      <c r="S2389" s="59"/>
      <c r="T2389" s="61"/>
      <c r="U2389" s="342" t="str">
        <f t="shared" si="652"/>
        <v>k.A.</v>
      </c>
      <c r="V2389" s="343" t="str">
        <f t="shared" si="649"/>
        <v>k.A.</v>
      </c>
      <c r="W2389" s="343" t="str">
        <f>IFERROR(IF(OR($D2389="",$E2389=0,con_Ende=0),"k.A.",IF(VLOOKUP($D2389,rng_ND,5,0)="Nein",VLOOKUP($D2389,rng_ND,2,FALSE),MIN(VLOOKUP($D2389,rng_ND,2,FALSE),A_Stammdaten!$B$19-D_SAV!$E2389+1))),"k.A.")</f>
        <v>k.A.</v>
      </c>
      <c r="X2389" s="343" t="str">
        <f t="shared" si="650"/>
        <v>k.A.</v>
      </c>
      <c r="Y2389" s="62"/>
      <c r="Z2389" s="48">
        <f t="shared" si="651"/>
        <v>0</v>
      </c>
      <c r="AA2389" s="457"/>
      <c r="AB2389" s="55">
        <f t="shared" si="643"/>
        <v>0</v>
      </c>
      <c r="AC2389" s="55">
        <f>IF(A_Stammdaten!$B$25="ja",D_SAV!AA2389,D_SAV!AB2389)</f>
        <v>0</v>
      </c>
      <c r="AD2389" s="478">
        <f>IF(AC2389=0,0,IF(U2389-(con_EOGJahr-D_SAV!E2389)&lt;=0,AC2389,AC2389/V2389))</f>
        <v>0</v>
      </c>
      <c r="AE2389" s="478">
        <f>IFERROR(IF(AND(VLOOKUP(D2389,rng_ND,5,FALSE)="Ja",D_SAV!T2389="degressiv"),D_SAV!AC2389*Y2389/100,0),0)</f>
        <v>0</v>
      </c>
      <c r="AF2389" s="55">
        <f>IFERROR(IF(VLOOKUP(D2389,rng_ND,5,FALSE)="Ja",MAX(D_SAV!AD2389:AE2389),D_SAV!AD2389),0)</f>
        <v>0</v>
      </c>
      <c r="AG2389" s="55">
        <f t="shared" si="644"/>
        <v>0</v>
      </c>
      <c r="AH2389" s="55">
        <f t="shared" si="645"/>
        <v>0</v>
      </c>
      <c r="AI2389" s="55">
        <f t="shared" si="646"/>
        <v>0</v>
      </c>
      <c r="AJ2389" s="55">
        <f t="shared" si="647"/>
        <v>0</v>
      </c>
      <c r="AK2389" s="55">
        <f t="shared" si="638"/>
        <v>0</v>
      </c>
      <c r="AL2389" s="55">
        <f t="shared" si="639"/>
        <v>0</v>
      </c>
      <c r="AM2389" s="55">
        <f t="shared" si="640"/>
        <v>0</v>
      </c>
    </row>
    <row r="2390" spans="1:39" x14ac:dyDescent="0.25">
      <c r="A2390" s="47">
        <v>2386</v>
      </c>
      <c r="B2390" s="358" t="str">
        <f>IF(AND(E2390&lt;&gt;0,D2390&lt;&gt;0,F2390&lt;&gt;0),IF(C2390&lt;&gt;0,CONCATENATE(C2390,"-AGr",VLOOKUP(D2390,Listen!$A$2:$G$45,7,FALSE),"-",E2390,"-",F2390,),CONCATENATE("AGr",VLOOKUP(D2390,Listen!$A$2:$G$45,7,FALSE),"-",E2390,"-",F2390)),"keine vollständige ID")</f>
        <v>keine vollständige ID</v>
      </c>
      <c r="C2390" s="359">
        <f>'[2]III_SAV-Details_NB'!B2396</f>
        <v>0</v>
      </c>
      <c r="D2390" s="359">
        <f>'[2]III_SAV-Details_NB'!C2396</f>
        <v>0</v>
      </c>
      <c r="E2390" s="359">
        <f>'[2]III_SAV-Details_NB'!D2396</f>
        <v>0</v>
      </c>
      <c r="F2390" s="490"/>
      <c r="G2390" s="281">
        <f>'[2]III_SAV-Details_NB'!X2396</f>
        <v>0</v>
      </c>
      <c r="H2390" s="281">
        <f t="shared" si="641"/>
        <v>0</v>
      </c>
      <c r="I2390" s="281">
        <f>IF(con_EOGJahr=2025,'[2]III_SAV-Details_NB'!AA2396,IF(con_EOGJahr=2026,'[2]III_SAV-Details_NB'!AB2396,'[2]III_SAV-Details_NB'!AC2396))</f>
        <v>0</v>
      </c>
      <c r="J2390" s="282"/>
      <c r="K2390" s="282"/>
      <c r="L2390" s="282"/>
      <c r="M2390" s="282"/>
      <c r="N2390" s="282"/>
      <c r="O2390" s="282"/>
      <c r="P2390" s="52">
        <f t="shared" si="642"/>
        <v>0</v>
      </c>
      <c r="Q2390" s="60"/>
      <c r="R2390" s="53">
        <f t="shared" si="648"/>
        <v>0</v>
      </c>
      <c r="S2390" s="59"/>
      <c r="T2390" s="61"/>
      <c r="U2390" s="342" t="str">
        <f t="shared" si="652"/>
        <v>k.A.</v>
      </c>
      <c r="V2390" s="343" t="str">
        <f t="shared" si="649"/>
        <v>k.A.</v>
      </c>
      <c r="W2390" s="343" t="str">
        <f>IFERROR(IF(OR($D2390="",$E2390=0,con_Ende=0),"k.A.",IF(VLOOKUP($D2390,rng_ND,5,0)="Nein",VLOOKUP($D2390,rng_ND,2,FALSE),MIN(VLOOKUP($D2390,rng_ND,2,FALSE),A_Stammdaten!$B$19-D_SAV!$E2390+1))),"k.A.")</f>
        <v>k.A.</v>
      </c>
      <c r="X2390" s="343" t="str">
        <f t="shared" si="650"/>
        <v>k.A.</v>
      </c>
      <c r="Y2390" s="62"/>
      <c r="Z2390" s="48">
        <f t="shared" si="651"/>
        <v>0</v>
      </c>
      <c r="AA2390" s="457"/>
      <c r="AB2390" s="55">
        <f t="shared" si="643"/>
        <v>0</v>
      </c>
      <c r="AC2390" s="55">
        <f>IF(A_Stammdaten!$B$25="ja",D_SAV!AA2390,D_SAV!AB2390)</f>
        <v>0</v>
      </c>
      <c r="AD2390" s="478">
        <f>IF(AC2390=0,0,IF(U2390-(con_EOGJahr-D_SAV!E2390)&lt;=0,AC2390,AC2390/V2390))</f>
        <v>0</v>
      </c>
      <c r="AE2390" s="478">
        <f>IFERROR(IF(AND(VLOOKUP(D2390,rng_ND,5,FALSE)="Ja",D_SAV!T2390="degressiv"),D_SAV!AC2390*Y2390/100,0),0)</f>
        <v>0</v>
      </c>
      <c r="AF2390" s="55">
        <f>IFERROR(IF(VLOOKUP(D2390,rng_ND,5,FALSE)="Ja",MAX(D_SAV!AD2390:AE2390),D_SAV!AD2390),0)</f>
        <v>0</v>
      </c>
      <c r="AG2390" s="55">
        <f t="shared" si="644"/>
        <v>0</v>
      </c>
      <c r="AH2390" s="55">
        <f t="shared" si="645"/>
        <v>0</v>
      </c>
      <c r="AI2390" s="55">
        <f t="shared" si="646"/>
        <v>0</v>
      </c>
      <c r="AJ2390" s="55">
        <f t="shared" si="647"/>
        <v>0</v>
      </c>
      <c r="AK2390" s="55">
        <f t="shared" si="638"/>
        <v>0</v>
      </c>
      <c r="AL2390" s="55">
        <f t="shared" si="639"/>
        <v>0</v>
      </c>
      <c r="AM2390" s="55">
        <f t="shared" si="640"/>
        <v>0</v>
      </c>
    </row>
    <row r="2391" spans="1:39" x14ac:dyDescent="0.25">
      <c r="A2391" s="47">
        <v>2387</v>
      </c>
      <c r="B2391" s="358" t="str">
        <f>IF(AND(E2391&lt;&gt;0,D2391&lt;&gt;0,F2391&lt;&gt;0),IF(C2391&lt;&gt;0,CONCATENATE(C2391,"-AGr",VLOOKUP(D2391,Listen!$A$2:$G$45,7,FALSE),"-",E2391,"-",F2391,),CONCATENATE("AGr",VLOOKUP(D2391,Listen!$A$2:$G$45,7,FALSE),"-",E2391,"-",F2391)),"keine vollständige ID")</f>
        <v>keine vollständige ID</v>
      </c>
      <c r="C2391" s="359">
        <f>'[2]III_SAV-Details_NB'!B2397</f>
        <v>0</v>
      </c>
      <c r="D2391" s="359">
        <f>'[2]III_SAV-Details_NB'!C2397</f>
        <v>0</v>
      </c>
      <c r="E2391" s="359">
        <f>'[2]III_SAV-Details_NB'!D2397</f>
        <v>0</v>
      </c>
      <c r="F2391" s="490"/>
      <c r="G2391" s="281">
        <f>'[2]III_SAV-Details_NB'!X2397</f>
        <v>0</v>
      </c>
      <c r="H2391" s="281">
        <f t="shared" si="641"/>
        <v>0</v>
      </c>
      <c r="I2391" s="281">
        <f>IF(con_EOGJahr=2025,'[2]III_SAV-Details_NB'!AA2397,IF(con_EOGJahr=2026,'[2]III_SAV-Details_NB'!AB2397,'[2]III_SAV-Details_NB'!AC2397))</f>
        <v>0</v>
      </c>
      <c r="J2391" s="282"/>
      <c r="K2391" s="282"/>
      <c r="L2391" s="282"/>
      <c r="M2391" s="282"/>
      <c r="N2391" s="282"/>
      <c r="O2391" s="282"/>
      <c r="P2391" s="52">
        <f t="shared" si="642"/>
        <v>0</v>
      </c>
      <c r="Q2391" s="60"/>
      <c r="R2391" s="53">
        <f t="shared" si="648"/>
        <v>0</v>
      </c>
      <c r="S2391" s="59"/>
      <c r="T2391" s="61"/>
      <c r="U2391" s="342" t="str">
        <f t="shared" si="652"/>
        <v>k.A.</v>
      </c>
      <c r="V2391" s="343" t="str">
        <f t="shared" si="649"/>
        <v>k.A.</v>
      </c>
      <c r="W2391" s="343" t="str">
        <f>IFERROR(IF(OR($D2391="",$E2391=0,con_Ende=0),"k.A.",IF(VLOOKUP($D2391,rng_ND,5,0)="Nein",VLOOKUP($D2391,rng_ND,2,FALSE),MIN(VLOOKUP($D2391,rng_ND,2,FALSE),A_Stammdaten!$B$19-D_SAV!$E2391+1))),"k.A.")</f>
        <v>k.A.</v>
      </c>
      <c r="X2391" s="343" t="str">
        <f t="shared" si="650"/>
        <v>k.A.</v>
      </c>
      <c r="Y2391" s="62"/>
      <c r="Z2391" s="48">
        <f t="shared" si="651"/>
        <v>0</v>
      </c>
      <c r="AA2391" s="457"/>
      <c r="AB2391" s="55">
        <f t="shared" si="643"/>
        <v>0</v>
      </c>
      <c r="AC2391" s="55">
        <f>IF(A_Stammdaten!$B$25="ja",D_SAV!AA2391,D_SAV!AB2391)</f>
        <v>0</v>
      </c>
      <c r="AD2391" s="478">
        <f>IF(AC2391=0,0,IF(U2391-(con_EOGJahr-D_SAV!E2391)&lt;=0,AC2391,AC2391/V2391))</f>
        <v>0</v>
      </c>
      <c r="AE2391" s="478">
        <f>IFERROR(IF(AND(VLOOKUP(D2391,rng_ND,5,FALSE)="Ja",D_SAV!T2391="degressiv"),D_SAV!AC2391*Y2391/100,0),0)</f>
        <v>0</v>
      </c>
      <c r="AF2391" s="55">
        <f>IFERROR(IF(VLOOKUP(D2391,rng_ND,5,FALSE)="Ja",MAX(D_SAV!AD2391:AE2391),D_SAV!AD2391),0)</f>
        <v>0</v>
      </c>
      <c r="AG2391" s="55">
        <f t="shared" si="644"/>
        <v>0</v>
      </c>
      <c r="AH2391" s="55">
        <f t="shared" si="645"/>
        <v>0</v>
      </c>
      <c r="AI2391" s="55">
        <f t="shared" si="646"/>
        <v>0</v>
      </c>
      <c r="AJ2391" s="55">
        <f t="shared" si="647"/>
        <v>0</v>
      </c>
      <c r="AK2391" s="55">
        <f t="shared" si="638"/>
        <v>0</v>
      </c>
      <c r="AL2391" s="55">
        <f t="shared" si="639"/>
        <v>0</v>
      </c>
      <c r="AM2391" s="55">
        <f t="shared" si="640"/>
        <v>0</v>
      </c>
    </row>
    <row r="2392" spans="1:39" x14ac:dyDescent="0.25">
      <c r="A2392" s="47">
        <v>2388</v>
      </c>
      <c r="B2392" s="358" t="str">
        <f>IF(AND(E2392&lt;&gt;0,D2392&lt;&gt;0,F2392&lt;&gt;0),IF(C2392&lt;&gt;0,CONCATENATE(C2392,"-AGr",VLOOKUP(D2392,Listen!$A$2:$G$45,7,FALSE),"-",E2392,"-",F2392,),CONCATENATE("AGr",VLOOKUP(D2392,Listen!$A$2:$G$45,7,FALSE),"-",E2392,"-",F2392)),"keine vollständige ID")</f>
        <v>keine vollständige ID</v>
      </c>
      <c r="C2392" s="359">
        <f>'[2]III_SAV-Details_NB'!B2398</f>
        <v>0</v>
      </c>
      <c r="D2392" s="359">
        <f>'[2]III_SAV-Details_NB'!C2398</f>
        <v>0</v>
      </c>
      <c r="E2392" s="359">
        <f>'[2]III_SAV-Details_NB'!D2398</f>
        <v>0</v>
      </c>
      <c r="F2392" s="490"/>
      <c r="G2392" s="281">
        <f>'[2]III_SAV-Details_NB'!X2398</f>
        <v>0</v>
      </c>
      <c r="H2392" s="281">
        <f t="shared" si="641"/>
        <v>0</v>
      </c>
      <c r="I2392" s="281">
        <f>IF(con_EOGJahr=2025,'[2]III_SAV-Details_NB'!AA2398,IF(con_EOGJahr=2026,'[2]III_SAV-Details_NB'!AB2398,'[2]III_SAV-Details_NB'!AC2398))</f>
        <v>0</v>
      </c>
      <c r="J2392" s="282"/>
      <c r="K2392" s="282"/>
      <c r="L2392" s="282"/>
      <c r="M2392" s="282"/>
      <c r="N2392" s="282"/>
      <c r="O2392" s="282"/>
      <c r="P2392" s="52">
        <f t="shared" si="642"/>
        <v>0</v>
      </c>
      <c r="Q2392" s="60"/>
      <c r="R2392" s="53">
        <f t="shared" si="648"/>
        <v>0</v>
      </c>
      <c r="S2392" s="59"/>
      <c r="T2392" s="61"/>
      <c r="U2392" s="342" t="str">
        <f t="shared" si="652"/>
        <v>k.A.</v>
      </c>
      <c r="V2392" s="343" t="str">
        <f t="shared" si="649"/>
        <v>k.A.</v>
      </c>
      <c r="W2392" s="343" t="str">
        <f>IFERROR(IF(OR($D2392="",$E2392=0,con_Ende=0),"k.A.",IF(VLOOKUP($D2392,rng_ND,5,0)="Nein",VLOOKUP($D2392,rng_ND,2,FALSE),MIN(VLOOKUP($D2392,rng_ND,2,FALSE),A_Stammdaten!$B$19-D_SAV!$E2392+1))),"k.A.")</f>
        <v>k.A.</v>
      </c>
      <c r="X2392" s="343" t="str">
        <f t="shared" si="650"/>
        <v>k.A.</v>
      </c>
      <c r="Y2392" s="62"/>
      <c r="Z2392" s="48">
        <f t="shared" si="651"/>
        <v>0</v>
      </c>
      <c r="AA2392" s="457"/>
      <c r="AB2392" s="55">
        <f t="shared" si="643"/>
        <v>0</v>
      </c>
      <c r="AC2392" s="55">
        <f>IF(A_Stammdaten!$B$25="ja",D_SAV!AA2392,D_SAV!AB2392)</f>
        <v>0</v>
      </c>
      <c r="AD2392" s="478">
        <f>IF(AC2392=0,0,IF(U2392-(con_EOGJahr-D_SAV!E2392)&lt;=0,AC2392,AC2392/V2392))</f>
        <v>0</v>
      </c>
      <c r="AE2392" s="478">
        <f>IFERROR(IF(AND(VLOOKUP(D2392,rng_ND,5,FALSE)="Ja",D_SAV!T2392="degressiv"),D_SAV!AC2392*Y2392/100,0),0)</f>
        <v>0</v>
      </c>
      <c r="AF2392" s="55">
        <f>IFERROR(IF(VLOOKUP(D2392,rng_ND,5,FALSE)="Ja",MAX(D_SAV!AD2392:AE2392),D_SAV!AD2392),0)</f>
        <v>0</v>
      </c>
      <c r="AG2392" s="55">
        <f t="shared" si="644"/>
        <v>0</v>
      </c>
      <c r="AH2392" s="55">
        <f t="shared" si="645"/>
        <v>0</v>
      </c>
      <c r="AI2392" s="55">
        <f t="shared" si="646"/>
        <v>0</v>
      </c>
      <c r="AJ2392" s="55">
        <f t="shared" si="647"/>
        <v>0</v>
      </c>
      <c r="AK2392" s="55">
        <f t="shared" si="638"/>
        <v>0</v>
      </c>
      <c r="AL2392" s="55">
        <f t="shared" si="639"/>
        <v>0</v>
      </c>
      <c r="AM2392" s="55">
        <f t="shared" si="640"/>
        <v>0</v>
      </c>
    </row>
    <row r="2393" spans="1:39" x14ac:dyDescent="0.25">
      <c r="A2393" s="47">
        <v>2389</v>
      </c>
      <c r="B2393" s="358" t="str">
        <f>IF(AND(E2393&lt;&gt;0,D2393&lt;&gt;0,F2393&lt;&gt;0),IF(C2393&lt;&gt;0,CONCATENATE(C2393,"-AGr",VLOOKUP(D2393,Listen!$A$2:$G$45,7,FALSE),"-",E2393,"-",F2393,),CONCATENATE("AGr",VLOOKUP(D2393,Listen!$A$2:$G$45,7,FALSE),"-",E2393,"-",F2393)),"keine vollständige ID")</f>
        <v>keine vollständige ID</v>
      </c>
      <c r="C2393" s="359">
        <f>'[2]III_SAV-Details_NB'!B2399</f>
        <v>0</v>
      </c>
      <c r="D2393" s="359">
        <f>'[2]III_SAV-Details_NB'!C2399</f>
        <v>0</v>
      </c>
      <c r="E2393" s="359">
        <f>'[2]III_SAV-Details_NB'!D2399</f>
        <v>0</v>
      </c>
      <c r="F2393" s="490"/>
      <c r="G2393" s="281">
        <f>'[2]III_SAV-Details_NB'!X2399</f>
        <v>0</v>
      </c>
      <c r="H2393" s="281">
        <f t="shared" si="641"/>
        <v>0</v>
      </c>
      <c r="I2393" s="281">
        <f>IF(con_EOGJahr=2025,'[2]III_SAV-Details_NB'!AA2399,IF(con_EOGJahr=2026,'[2]III_SAV-Details_NB'!AB2399,'[2]III_SAV-Details_NB'!AC2399))</f>
        <v>0</v>
      </c>
      <c r="J2393" s="282"/>
      <c r="K2393" s="282"/>
      <c r="L2393" s="282"/>
      <c r="M2393" s="282"/>
      <c r="N2393" s="282"/>
      <c r="O2393" s="282"/>
      <c r="P2393" s="52">
        <f t="shared" si="642"/>
        <v>0</v>
      </c>
      <c r="Q2393" s="60"/>
      <c r="R2393" s="53">
        <f t="shared" si="648"/>
        <v>0</v>
      </c>
      <c r="S2393" s="59"/>
      <c r="T2393" s="61"/>
      <c r="U2393" s="342" t="str">
        <f t="shared" si="652"/>
        <v>k.A.</v>
      </c>
      <c r="V2393" s="343" t="str">
        <f t="shared" si="649"/>
        <v>k.A.</v>
      </c>
      <c r="W2393" s="343" t="str">
        <f>IFERROR(IF(OR($D2393="",$E2393=0,con_Ende=0),"k.A.",IF(VLOOKUP($D2393,rng_ND,5,0)="Nein",VLOOKUP($D2393,rng_ND,2,FALSE),MIN(VLOOKUP($D2393,rng_ND,2,FALSE),A_Stammdaten!$B$19-D_SAV!$E2393+1))),"k.A.")</f>
        <v>k.A.</v>
      </c>
      <c r="X2393" s="343" t="str">
        <f t="shared" si="650"/>
        <v>k.A.</v>
      </c>
      <c r="Y2393" s="62"/>
      <c r="Z2393" s="48">
        <f t="shared" si="651"/>
        <v>0</v>
      </c>
      <c r="AA2393" s="457"/>
      <c r="AB2393" s="55">
        <f t="shared" si="643"/>
        <v>0</v>
      </c>
      <c r="AC2393" s="55">
        <f>IF(A_Stammdaten!$B$25="ja",D_SAV!AA2393,D_SAV!AB2393)</f>
        <v>0</v>
      </c>
      <c r="AD2393" s="478">
        <f>IF(AC2393=0,0,IF(U2393-(con_EOGJahr-D_SAV!E2393)&lt;=0,AC2393,AC2393/V2393))</f>
        <v>0</v>
      </c>
      <c r="AE2393" s="478">
        <f>IFERROR(IF(AND(VLOOKUP(D2393,rng_ND,5,FALSE)="Ja",D_SAV!T2393="degressiv"),D_SAV!AC2393*Y2393/100,0),0)</f>
        <v>0</v>
      </c>
      <c r="AF2393" s="55">
        <f>IFERROR(IF(VLOOKUP(D2393,rng_ND,5,FALSE)="Ja",MAX(D_SAV!AD2393:AE2393),D_SAV!AD2393),0)</f>
        <v>0</v>
      </c>
      <c r="AG2393" s="55">
        <f t="shared" si="644"/>
        <v>0</v>
      </c>
      <c r="AH2393" s="55">
        <f t="shared" si="645"/>
        <v>0</v>
      </c>
      <c r="AI2393" s="55">
        <f t="shared" si="646"/>
        <v>0</v>
      </c>
      <c r="AJ2393" s="55">
        <f t="shared" si="647"/>
        <v>0</v>
      </c>
      <c r="AK2393" s="55">
        <f t="shared" si="638"/>
        <v>0</v>
      </c>
      <c r="AL2393" s="55">
        <f t="shared" si="639"/>
        <v>0</v>
      </c>
      <c r="AM2393" s="55">
        <f t="shared" si="640"/>
        <v>0</v>
      </c>
    </row>
    <row r="2394" spans="1:39" x14ac:dyDescent="0.25">
      <c r="A2394" s="47">
        <v>2390</v>
      </c>
      <c r="B2394" s="358" t="str">
        <f>IF(AND(E2394&lt;&gt;0,D2394&lt;&gt;0,F2394&lt;&gt;0),IF(C2394&lt;&gt;0,CONCATENATE(C2394,"-AGr",VLOOKUP(D2394,Listen!$A$2:$G$45,7,FALSE),"-",E2394,"-",F2394,),CONCATENATE("AGr",VLOOKUP(D2394,Listen!$A$2:$G$45,7,FALSE),"-",E2394,"-",F2394)),"keine vollständige ID")</f>
        <v>keine vollständige ID</v>
      </c>
      <c r="C2394" s="359">
        <f>'[2]III_SAV-Details_NB'!B2400</f>
        <v>0</v>
      </c>
      <c r="D2394" s="359">
        <f>'[2]III_SAV-Details_NB'!C2400</f>
        <v>0</v>
      </c>
      <c r="E2394" s="359">
        <f>'[2]III_SAV-Details_NB'!D2400</f>
        <v>0</v>
      </c>
      <c r="F2394" s="490"/>
      <c r="G2394" s="281">
        <f>'[2]III_SAV-Details_NB'!X2400</f>
        <v>0</v>
      </c>
      <c r="H2394" s="281">
        <f t="shared" si="641"/>
        <v>0</v>
      </c>
      <c r="I2394" s="281">
        <f>IF(con_EOGJahr=2025,'[2]III_SAV-Details_NB'!AA2400,IF(con_EOGJahr=2026,'[2]III_SAV-Details_NB'!AB2400,'[2]III_SAV-Details_NB'!AC2400))</f>
        <v>0</v>
      </c>
      <c r="J2394" s="282"/>
      <c r="K2394" s="282"/>
      <c r="L2394" s="282"/>
      <c r="M2394" s="282"/>
      <c r="N2394" s="282"/>
      <c r="O2394" s="282"/>
      <c r="P2394" s="52">
        <f t="shared" si="642"/>
        <v>0</v>
      </c>
      <c r="Q2394" s="60"/>
      <c r="R2394" s="53">
        <f t="shared" si="648"/>
        <v>0</v>
      </c>
      <c r="S2394" s="59"/>
      <c r="T2394" s="61"/>
      <c r="U2394" s="342" t="str">
        <f t="shared" si="652"/>
        <v>k.A.</v>
      </c>
      <c r="V2394" s="343" t="str">
        <f t="shared" si="649"/>
        <v>k.A.</v>
      </c>
      <c r="W2394" s="343" t="str">
        <f>IFERROR(IF(OR($D2394="",$E2394=0,con_Ende=0),"k.A.",IF(VLOOKUP($D2394,rng_ND,5,0)="Nein",VLOOKUP($D2394,rng_ND,2,FALSE),MIN(VLOOKUP($D2394,rng_ND,2,FALSE),A_Stammdaten!$B$19-D_SAV!$E2394+1))),"k.A.")</f>
        <v>k.A.</v>
      </c>
      <c r="X2394" s="343" t="str">
        <f t="shared" si="650"/>
        <v>k.A.</v>
      </c>
      <c r="Y2394" s="62"/>
      <c r="Z2394" s="48">
        <f t="shared" si="651"/>
        <v>0</v>
      </c>
      <c r="AA2394" s="457"/>
      <c r="AB2394" s="55">
        <f t="shared" si="643"/>
        <v>0</v>
      </c>
      <c r="AC2394" s="55">
        <f>IF(A_Stammdaten!$B$25="ja",D_SAV!AA2394,D_SAV!AB2394)</f>
        <v>0</v>
      </c>
      <c r="AD2394" s="478">
        <f>IF(AC2394=0,0,IF(U2394-(con_EOGJahr-D_SAV!E2394)&lt;=0,AC2394,AC2394/V2394))</f>
        <v>0</v>
      </c>
      <c r="AE2394" s="478">
        <f>IFERROR(IF(AND(VLOOKUP(D2394,rng_ND,5,FALSE)="Ja",D_SAV!T2394="degressiv"),D_SAV!AC2394*Y2394/100,0),0)</f>
        <v>0</v>
      </c>
      <c r="AF2394" s="55">
        <f>IFERROR(IF(VLOOKUP(D2394,rng_ND,5,FALSE)="Ja",MAX(D_SAV!AD2394:AE2394),D_SAV!AD2394),0)</f>
        <v>0</v>
      </c>
      <c r="AG2394" s="55">
        <f t="shared" si="644"/>
        <v>0</v>
      </c>
      <c r="AH2394" s="55">
        <f t="shared" si="645"/>
        <v>0</v>
      </c>
      <c r="AI2394" s="55">
        <f t="shared" si="646"/>
        <v>0</v>
      </c>
      <c r="AJ2394" s="55">
        <f t="shared" si="647"/>
        <v>0</v>
      </c>
      <c r="AK2394" s="55">
        <f t="shared" si="638"/>
        <v>0</v>
      </c>
      <c r="AL2394" s="55">
        <f t="shared" si="639"/>
        <v>0</v>
      </c>
      <c r="AM2394" s="55">
        <f t="shared" si="640"/>
        <v>0</v>
      </c>
    </row>
    <row r="2395" spans="1:39" x14ac:dyDescent="0.25">
      <c r="A2395" s="47">
        <v>2391</v>
      </c>
      <c r="B2395" s="358" t="str">
        <f>IF(AND(E2395&lt;&gt;0,D2395&lt;&gt;0,F2395&lt;&gt;0),IF(C2395&lt;&gt;0,CONCATENATE(C2395,"-AGr",VLOOKUP(D2395,Listen!$A$2:$G$45,7,FALSE),"-",E2395,"-",F2395,),CONCATENATE("AGr",VLOOKUP(D2395,Listen!$A$2:$G$45,7,FALSE),"-",E2395,"-",F2395)),"keine vollständige ID")</f>
        <v>keine vollständige ID</v>
      </c>
      <c r="C2395" s="359">
        <f>'[2]III_SAV-Details_NB'!B2401</f>
        <v>0</v>
      </c>
      <c r="D2395" s="359">
        <f>'[2]III_SAV-Details_NB'!C2401</f>
        <v>0</v>
      </c>
      <c r="E2395" s="359">
        <f>'[2]III_SAV-Details_NB'!D2401</f>
        <v>0</v>
      </c>
      <c r="F2395" s="490"/>
      <c r="G2395" s="281">
        <f>'[2]III_SAV-Details_NB'!X2401</f>
        <v>0</v>
      </c>
      <c r="H2395" s="281">
        <f t="shared" si="641"/>
        <v>0</v>
      </c>
      <c r="I2395" s="281">
        <f>IF(con_EOGJahr=2025,'[2]III_SAV-Details_NB'!AA2401,IF(con_EOGJahr=2026,'[2]III_SAV-Details_NB'!AB2401,'[2]III_SAV-Details_NB'!AC2401))</f>
        <v>0</v>
      </c>
      <c r="J2395" s="282"/>
      <c r="K2395" s="282"/>
      <c r="L2395" s="282"/>
      <c r="M2395" s="282"/>
      <c r="N2395" s="282"/>
      <c r="O2395" s="282"/>
      <c r="P2395" s="52">
        <f t="shared" si="642"/>
        <v>0</v>
      </c>
      <c r="Q2395" s="60"/>
      <c r="R2395" s="53">
        <f t="shared" si="648"/>
        <v>0</v>
      </c>
      <c r="S2395" s="59"/>
      <c r="T2395" s="61"/>
      <c r="U2395" s="342" t="str">
        <f t="shared" si="652"/>
        <v>k.A.</v>
      </c>
      <c r="V2395" s="343" t="str">
        <f t="shared" si="649"/>
        <v>k.A.</v>
      </c>
      <c r="W2395" s="343" t="str">
        <f>IFERROR(IF(OR($D2395="",$E2395=0,con_Ende=0),"k.A.",IF(VLOOKUP($D2395,rng_ND,5,0)="Nein",VLOOKUP($D2395,rng_ND,2,FALSE),MIN(VLOOKUP($D2395,rng_ND,2,FALSE),A_Stammdaten!$B$19-D_SAV!$E2395+1))),"k.A.")</f>
        <v>k.A.</v>
      </c>
      <c r="X2395" s="343" t="str">
        <f t="shared" si="650"/>
        <v>k.A.</v>
      </c>
      <c r="Y2395" s="62"/>
      <c r="Z2395" s="48">
        <f t="shared" si="651"/>
        <v>0</v>
      </c>
      <c r="AA2395" s="457"/>
      <c r="AB2395" s="55">
        <f t="shared" si="643"/>
        <v>0</v>
      </c>
      <c r="AC2395" s="55">
        <f>IF(A_Stammdaten!$B$25="ja",D_SAV!AA2395,D_SAV!AB2395)</f>
        <v>0</v>
      </c>
      <c r="AD2395" s="478">
        <f>IF(AC2395=0,0,IF(U2395-(con_EOGJahr-D_SAV!E2395)&lt;=0,AC2395,AC2395/V2395))</f>
        <v>0</v>
      </c>
      <c r="AE2395" s="478">
        <f>IFERROR(IF(AND(VLOOKUP(D2395,rng_ND,5,FALSE)="Ja",D_SAV!T2395="degressiv"),D_SAV!AC2395*Y2395/100,0),0)</f>
        <v>0</v>
      </c>
      <c r="AF2395" s="55">
        <f>IFERROR(IF(VLOOKUP(D2395,rng_ND,5,FALSE)="Ja",MAX(D_SAV!AD2395:AE2395),D_SAV!AD2395),0)</f>
        <v>0</v>
      </c>
      <c r="AG2395" s="55">
        <f t="shared" si="644"/>
        <v>0</v>
      </c>
      <c r="AH2395" s="55">
        <f t="shared" si="645"/>
        <v>0</v>
      </c>
      <c r="AI2395" s="55">
        <f t="shared" si="646"/>
        <v>0</v>
      </c>
      <c r="AJ2395" s="55">
        <f t="shared" si="647"/>
        <v>0</v>
      </c>
      <c r="AK2395" s="55">
        <f t="shared" si="638"/>
        <v>0</v>
      </c>
      <c r="AL2395" s="55">
        <f t="shared" si="639"/>
        <v>0</v>
      </c>
      <c r="AM2395" s="55">
        <f t="shared" si="640"/>
        <v>0</v>
      </c>
    </row>
    <row r="2396" spans="1:39" x14ac:dyDescent="0.25">
      <c r="A2396" s="47">
        <v>2392</v>
      </c>
      <c r="B2396" s="358" t="str">
        <f>IF(AND(E2396&lt;&gt;0,D2396&lt;&gt;0,F2396&lt;&gt;0),IF(C2396&lt;&gt;0,CONCATENATE(C2396,"-AGr",VLOOKUP(D2396,Listen!$A$2:$G$45,7,FALSE),"-",E2396,"-",F2396,),CONCATENATE("AGr",VLOOKUP(D2396,Listen!$A$2:$G$45,7,FALSE),"-",E2396,"-",F2396)),"keine vollständige ID")</f>
        <v>keine vollständige ID</v>
      </c>
      <c r="C2396" s="359">
        <f>'[2]III_SAV-Details_NB'!B2402</f>
        <v>0</v>
      </c>
      <c r="D2396" s="359">
        <f>'[2]III_SAV-Details_NB'!C2402</f>
        <v>0</v>
      </c>
      <c r="E2396" s="359">
        <f>'[2]III_SAV-Details_NB'!D2402</f>
        <v>0</v>
      </c>
      <c r="F2396" s="490"/>
      <c r="G2396" s="281">
        <f>'[2]III_SAV-Details_NB'!X2402</f>
        <v>0</v>
      </c>
      <c r="H2396" s="281">
        <f t="shared" si="641"/>
        <v>0</v>
      </c>
      <c r="I2396" s="281">
        <f>IF(con_EOGJahr=2025,'[2]III_SAV-Details_NB'!AA2402,IF(con_EOGJahr=2026,'[2]III_SAV-Details_NB'!AB2402,'[2]III_SAV-Details_NB'!AC2402))</f>
        <v>0</v>
      </c>
      <c r="J2396" s="282"/>
      <c r="K2396" s="282"/>
      <c r="L2396" s="282"/>
      <c r="M2396" s="282"/>
      <c r="N2396" s="282"/>
      <c r="O2396" s="282"/>
      <c r="P2396" s="52">
        <f t="shared" si="642"/>
        <v>0</v>
      </c>
      <c r="Q2396" s="60"/>
      <c r="R2396" s="53">
        <f t="shared" si="648"/>
        <v>0</v>
      </c>
      <c r="S2396" s="59"/>
      <c r="T2396" s="61"/>
      <c r="U2396" s="342" t="str">
        <f t="shared" si="652"/>
        <v>k.A.</v>
      </c>
      <c r="V2396" s="343" t="str">
        <f t="shared" si="649"/>
        <v>k.A.</v>
      </c>
      <c r="W2396" s="343" t="str">
        <f>IFERROR(IF(OR($D2396="",$E2396=0,con_Ende=0),"k.A.",IF(VLOOKUP($D2396,rng_ND,5,0)="Nein",VLOOKUP($D2396,rng_ND,2,FALSE),MIN(VLOOKUP($D2396,rng_ND,2,FALSE),A_Stammdaten!$B$19-D_SAV!$E2396+1))),"k.A.")</f>
        <v>k.A.</v>
      </c>
      <c r="X2396" s="343" t="str">
        <f t="shared" si="650"/>
        <v>k.A.</v>
      </c>
      <c r="Y2396" s="62"/>
      <c r="Z2396" s="48">
        <f t="shared" si="651"/>
        <v>0</v>
      </c>
      <c r="AA2396" s="457"/>
      <c r="AB2396" s="55">
        <f t="shared" si="643"/>
        <v>0</v>
      </c>
      <c r="AC2396" s="55">
        <f>IF(A_Stammdaten!$B$25="ja",D_SAV!AA2396,D_SAV!AB2396)</f>
        <v>0</v>
      </c>
      <c r="AD2396" s="478">
        <f>IF(AC2396=0,0,IF(U2396-(con_EOGJahr-D_SAV!E2396)&lt;=0,AC2396,AC2396/V2396))</f>
        <v>0</v>
      </c>
      <c r="AE2396" s="478">
        <f>IFERROR(IF(AND(VLOOKUP(D2396,rng_ND,5,FALSE)="Ja",D_SAV!T2396="degressiv"),D_SAV!AC2396*Y2396/100,0),0)</f>
        <v>0</v>
      </c>
      <c r="AF2396" s="55">
        <f>IFERROR(IF(VLOOKUP(D2396,rng_ND,5,FALSE)="Ja",MAX(D_SAV!AD2396:AE2396),D_SAV!AD2396),0)</f>
        <v>0</v>
      </c>
      <c r="AG2396" s="55">
        <f t="shared" si="644"/>
        <v>0</v>
      </c>
      <c r="AH2396" s="55">
        <f t="shared" si="645"/>
        <v>0</v>
      </c>
      <c r="AI2396" s="55">
        <f t="shared" si="646"/>
        <v>0</v>
      </c>
      <c r="AJ2396" s="55">
        <f t="shared" si="647"/>
        <v>0</v>
      </c>
      <c r="AK2396" s="55">
        <f t="shared" si="638"/>
        <v>0</v>
      </c>
      <c r="AL2396" s="55">
        <f t="shared" si="639"/>
        <v>0</v>
      </c>
      <c r="AM2396" s="55">
        <f t="shared" si="640"/>
        <v>0</v>
      </c>
    </row>
    <row r="2397" spans="1:39" x14ac:dyDescent="0.25">
      <c r="A2397" s="47">
        <v>2393</v>
      </c>
      <c r="B2397" s="358" t="str">
        <f>IF(AND(E2397&lt;&gt;0,D2397&lt;&gt;0,F2397&lt;&gt;0),IF(C2397&lt;&gt;0,CONCATENATE(C2397,"-AGr",VLOOKUP(D2397,Listen!$A$2:$G$45,7,FALSE),"-",E2397,"-",F2397,),CONCATENATE("AGr",VLOOKUP(D2397,Listen!$A$2:$G$45,7,FALSE),"-",E2397,"-",F2397)),"keine vollständige ID")</f>
        <v>keine vollständige ID</v>
      </c>
      <c r="C2397" s="359">
        <f>'[2]III_SAV-Details_NB'!B2403</f>
        <v>0</v>
      </c>
      <c r="D2397" s="359">
        <f>'[2]III_SAV-Details_NB'!C2403</f>
        <v>0</v>
      </c>
      <c r="E2397" s="359">
        <f>'[2]III_SAV-Details_NB'!D2403</f>
        <v>0</v>
      </c>
      <c r="F2397" s="490"/>
      <c r="G2397" s="281">
        <f>'[2]III_SAV-Details_NB'!X2403</f>
        <v>0</v>
      </c>
      <c r="H2397" s="281">
        <f t="shared" si="641"/>
        <v>0</v>
      </c>
      <c r="I2397" s="281">
        <f>IF(con_EOGJahr=2025,'[2]III_SAV-Details_NB'!AA2403,IF(con_EOGJahr=2026,'[2]III_SAV-Details_NB'!AB2403,'[2]III_SAV-Details_NB'!AC2403))</f>
        <v>0</v>
      </c>
      <c r="J2397" s="282"/>
      <c r="K2397" s="282"/>
      <c r="L2397" s="282"/>
      <c r="M2397" s="282"/>
      <c r="N2397" s="282"/>
      <c r="O2397" s="282"/>
      <c r="P2397" s="52">
        <f t="shared" si="642"/>
        <v>0</v>
      </c>
      <c r="Q2397" s="60"/>
      <c r="R2397" s="53">
        <f t="shared" si="648"/>
        <v>0</v>
      </c>
      <c r="S2397" s="59"/>
      <c r="T2397" s="61"/>
      <c r="U2397" s="342" t="str">
        <f t="shared" si="652"/>
        <v>k.A.</v>
      </c>
      <c r="V2397" s="343" t="str">
        <f t="shared" si="649"/>
        <v>k.A.</v>
      </c>
      <c r="W2397" s="343" t="str">
        <f>IFERROR(IF(OR($D2397="",$E2397=0,con_Ende=0),"k.A.",IF(VLOOKUP($D2397,rng_ND,5,0)="Nein",VLOOKUP($D2397,rng_ND,2,FALSE),MIN(VLOOKUP($D2397,rng_ND,2,FALSE),A_Stammdaten!$B$19-D_SAV!$E2397+1))),"k.A.")</f>
        <v>k.A.</v>
      </c>
      <c r="X2397" s="343" t="str">
        <f t="shared" si="650"/>
        <v>k.A.</v>
      </c>
      <c r="Y2397" s="62"/>
      <c r="Z2397" s="48">
        <f t="shared" si="651"/>
        <v>0</v>
      </c>
      <c r="AA2397" s="457"/>
      <c r="AB2397" s="55">
        <f t="shared" si="643"/>
        <v>0</v>
      </c>
      <c r="AC2397" s="55">
        <f>IF(A_Stammdaten!$B$25="ja",D_SAV!AA2397,D_SAV!AB2397)</f>
        <v>0</v>
      </c>
      <c r="AD2397" s="478">
        <f>IF(AC2397=0,0,IF(U2397-(con_EOGJahr-D_SAV!E2397)&lt;=0,AC2397,AC2397/V2397))</f>
        <v>0</v>
      </c>
      <c r="AE2397" s="478">
        <f>IFERROR(IF(AND(VLOOKUP(D2397,rng_ND,5,FALSE)="Ja",D_SAV!T2397="degressiv"),D_SAV!AC2397*Y2397/100,0),0)</f>
        <v>0</v>
      </c>
      <c r="AF2397" s="55">
        <f>IFERROR(IF(VLOOKUP(D2397,rng_ND,5,FALSE)="Ja",MAX(D_SAV!AD2397:AE2397),D_SAV!AD2397),0)</f>
        <v>0</v>
      </c>
      <c r="AG2397" s="55">
        <f t="shared" si="644"/>
        <v>0</v>
      </c>
      <c r="AH2397" s="55">
        <f t="shared" si="645"/>
        <v>0</v>
      </c>
      <c r="AI2397" s="55">
        <f t="shared" si="646"/>
        <v>0</v>
      </c>
      <c r="AJ2397" s="55">
        <f t="shared" si="647"/>
        <v>0</v>
      </c>
      <c r="AK2397" s="55">
        <f t="shared" si="638"/>
        <v>0</v>
      </c>
      <c r="AL2397" s="55">
        <f t="shared" si="639"/>
        <v>0</v>
      </c>
      <c r="AM2397" s="55">
        <f t="shared" si="640"/>
        <v>0</v>
      </c>
    </row>
    <row r="2398" spans="1:39" x14ac:dyDescent="0.25">
      <c r="A2398" s="47">
        <v>2394</v>
      </c>
      <c r="B2398" s="358" t="str">
        <f>IF(AND(E2398&lt;&gt;0,D2398&lt;&gt;0,F2398&lt;&gt;0),IF(C2398&lt;&gt;0,CONCATENATE(C2398,"-AGr",VLOOKUP(D2398,Listen!$A$2:$G$45,7,FALSE),"-",E2398,"-",F2398,),CONCATENATE("AGr",VLOOKUP(D2398,Listen!$A$2:$G$45,7,FALSE),"-",E2398,"-",F2398)),"keine vollständige ID")</f>
        <v>keine vollständige ID</v>
      </c>
      <c r="C2398" s="359">
        <f>'[2]III_SAV-Details_NB'!B2404</f>
        <v>0</v>
      </c>
      <c r="D2398" s="359">
        <f>'[2]III_SAV-Details_NB'!C2404</f>
        <v>0</v>
      </c>
      <c r="E2398" s="359">
        <f>'[2]III_SAV-Details_NB'!D2404</f>
        <v>0</v>
      </c>
      <c r="F2398" s="490"/>
      <c r="G2398" s="281">
        <f>'[2]III_SAV-Details_NB'!X2404</f>
        <v>0</v>
      </c>
      <c r="H2398" s="281">
        <f t="shared" si="641"/>
        <v>0</v>
      </c>
      <c r="I2398" s="281">
        <f>IF(con_EOGJahr=2025,'[2]III_SAV-Details_NB'!AA2404,IF(con_EOGJahr=2026,'[2]III_SAV-Details_NB'!AB2404,'[2]III_SAV-Details_NB'!AC2404))</f>
        <v>0</v>
      </c>
      <c r="J2398" s="282"/>
      <c r="K2398" s="282"/>
      <c r="L2398" s="282"/>
      <c r="M2398" s="282"/>
      <c r="N2398" s="282"/>
      <c r="O2398" s="282"/>
      <c r="P2398" s="52">
        <f t="shared" si="642"/>
        <v>0</v>
      </c>
      <c r="Q2398" s="60"/>
      <c r="R2398" s="53">
        <f t="shared" si="648"/>
        <v>0</v>
      </c>
      <c r="S2398" s="59"/>
      <c r="T2398" s="61"/>
      <c r="U2398" s="342" t="str">
        <f t="shared" si="652"/>
        <v>k.A.</v>
      </c>
      <c r="V2398" s="343" t="str">
        <f t="shared" si="649"/>
        <v>k.A.</v>
      </c>
      <c r="W2398" s="343" t="str">
        <f>IFERROR(IF(OR($D2398="",$E2398=0,con_Ende=0),"k.A.",IF(VLOOKUP($D2398,rng_ND,5,0)="Nein",VLOOKUP($D2398,rng_ND,2,FALSE),MIN(VLOOKUP($D2398,rng_ND,2,FALSE),A_Stammdaten!$B$19-D_SAV!$E2398+1))),"k.A.")</f>
        <v>k.A.</v>
      </c>
      <c r="X2398" s="343" t="str">
        <f t="shared" si="650"/>
        <v>k.A.</v>
      </c>
      <c r="Y2398" s="62"/>
      <c r="Z2398" s="48">
        <f t="shared" si="651"/>
        <v>0</v>
      </c>
      <c r="AA2398" s="457"/>
      <c r="AB2398" s="55">
        <f t="shared" si="643"/>
        <v>0</v>
      </c>
      <c r="AC2398" s="55">
        <f>IF(A_Stammdaten!$B$25="ja",D_SAV!AA2398,D_SAV!AB2398)</f>
        <v>0</v>
      </c>
      <c r="AD2398" s="478">
        <f>IF(AC2398=0,0,IF(U2398-(con_EOGJahr-D_SAV!E2398)&lt;=0,AC2398,AC2398/V2398))</f>
        <v>0</v>
      </c>
      <c r="AE2398" s="478">
        <f>IFERROR(IF(AND(VLOOKUP(D2398,rng_ND,5,FALSE)="Ja",D_SAV!T2398="degressiv"),D_SAV!AC2398*Y2398/100,0),0)</f>
        <v>0</v>
      </c>
      <c r="AF2398" s="55">
        <f>IFERROR(IF(VLOOKUP(D2398,rng_ND,5,FALSE)="Ja",MAX(D_SAV!AD2398:AE2398),D_SAV!AD2398),0)</f>
        <v>0</v>
      </c>
      <c r="AG2398" s="55">
        <f t="shared" si="644"/>
        <v>0</v>
      </c>
      <c r="AH2398" s="55">
        <f t="shared" si="645"/>
        <v>0</v>
      </c>
      <c r="AI2398" s="55">
        <f t="shared" si="646"/>
        <v>0</v>
      </c>
      <c r="AJ2398" s="55">
        <f t="shared" si="647"/>
        <v>0</v>
      </c>
      <c r="AK2398" s="55">
        <f t="shared" si="638"/>
        <v>0</v>
      </c>
      <c r="AL2398" s="55">
        <f t="shared" si="639"/>
        <v>0</v>
      </c>
      <c r="AM2398" s="55">
        <f t="shared" si="640"/>
        <v>0</v>
      </c>
    </row>
    <row r="2399" spans="1:39" x14ac:dyDescent="0.25">
      <c r="A2399" s="47">
        <v>2395</v>
      </c>
      <c r="B2399" s="358" t="str">
        <f>IF(AND(E2399&lt;&gt;0,D2399&lt;&gt;0,F2399&lt;&gt;0),IF(C2399&lt;&gt;0,CONCATENATE(C2399,"-AGr",VLOOKUP(D2399,Listen!$A$2:$G$45,7,FALSE),"-",E2399,"-",F2399,),CONCATENATE("AGr",VLOOKUP(D2399,Listen!$A$2:$G$45,7,FALSE),"-",E2399,"-",F2399)),"keine vollständige ID")</f>
        <v>keine vollständige ID</v>
      </c>
      <c r="C2399" s="359">
        <f>'[2]III_SAV-Details_NB'!B2405</f>
        <v>0</v>
      </c>
      <c r="D2399" s="359">
        <f>'[2]III_SAV-Details_NB'!C2405</f>
        <v>0</v>
      </c>
      <c r="E2399" s="359">
        <f>'[2]III_SAV-Details_NB'!D2405</f>
        <v>0</v>
      </c>
      <c r="F2399" s="490"/>
      <c r="G2399" s="281">
        <f>'[2]III_SAV-Details_NB'!X2405</f>
        <v>0</v>
      </c>
      <c r="H2399" s="281">
        <f t="shared" si="641"/>
        <v>0</v>
      </c>
      <c r="I2399" s="281">
        <f>IF(con_EOGJahr=2025,'[2]III_SAV-Details_NB'!AA2405,IF(con_EOGJahr=2026,'[2]III_SAV-Details_NB'!AB2405,'[2]III_SAV-Details_NB'!AC2405))</f>
        <v>0</v>
      </c>
      <c r="J2399" s="282"/>
      <c r="K2399" s="282"/>
      <c r="L2399" s="282"/>
      <c r="M2399" s="282"/>
      <c r="N2399" s="282"/>
      <c r="O2399" s="282"/>
      <c r="P2399" s="52">
        <f t="shared" si="642"/>
        <v>0</v>
      </c>
      <c r="Q2399" s="60"/>
      <c r="R2399" s="53">
        <f t="shared" si="648"/>
        <v>0</v>
      </c>
      <c r="S2399" s="59"/>
      <c r="T2399" s="61"/>
      <c r="U2399" s="342" t="str">
        <f t="shared" si="652"/>
        <v>k.A.</v>
      </c>
      <c r="V2399" s="343" t="str">
        <f t="shared" si="649"/>
        <v>k.A.</v>
      </c>
      <c r="W2399" s="343" t="str">
        <f>IFERROR(IF(OR($D2399="",$E2399=0,con_Ende=0),"k.A.",IF(VLOOKUP($D2399,rng_ND,5,0)="Nein",VLOOKUP($D2399,rng_ND,2,FALSE),MIN(VLOOKUP($D2399,rng_ND,2,FALSE),A_Stammdaten!$B$19-D_SAV!$E2399+1))),"k.A.")</f>
        <v>k.A.</v>
      </c>
      <c r="X2399" s="343" t="str">
        <f t="shared" si="650"/>
        <v>k.A.</v>
      </c>
      <c r="Y2399" s="62"/>
      <c r="Z2399" s="48">
        <f t="shared" si="651"/>
        <v>0</v>
      </c>
      <c r="AA2399" s="457"/>
      <c r="AB2399" s="55">
        <f t="shared" si="643"/>
        <v>0</v>
      </c>
      <c r="AC2399" s="55">
        <f>IF(A_Stammdaten!$B$25="ja",D_SAV!AA2399,D_SAV!AB2399)</f>
        <v>0</v>
      </c>
      <c r="AD2399" s="478">
        <f>IF(AC2399=0,0,IF(U2399-(con_EOGJahr-D_SAV!E2399)&lt;=0,AC2399,AC2399/V2399))</f>
        <v>0</v>
      </c>
      <c r="AE2399" s="478">
        <f>IFERROR(IF(AND(VLOOKUP(D2399,rng_ND,5,FALSE)="Ja",D_SAV!T2399="degressiv"),D_SAV!AC2399*Y2399/100,0),0)</f>
        <v>0</v>
      </c>
      <c r="AF2399" s="55">
        <f>IFERROR(IF(VLOOKUP(D2399,rng_ND,5,FALSE)="Ja",MAX(D_SAV!AD2399:AE2399),D_SAV!AD2399),0)</f>
        <v>0</v>
      </c>
      <c r="AG2399" s="55">
        <f t="shared" si="644"/>
        <v>0</v>
      </c>
      <c r="AH2399" s="55">
        <f t="shared" si="645"/>
        <v>0</v>
      </c>
      <c r="AI2399" s="55">
        <f t="shared" si="646"/>
        <v>0</v>
      </c>
      <c r="AJ2399" s="55">
        <f t="shared" si="647"/>
        <v>0</v>
      </c>
      <c r="AK2399" s="55">
        <f t="shared" si="638"/>
        <v>0</v>
      </c>
      <c r="AL2399" s="55">
        <f t="shared" si="639"/>
        <v>0</v>
      </c>
      <c r="AM2399" s="55">
        <f t="shared" si="640"/>
        <v>0</v>
      </c>
    </row>
    <row r="2400" spans="1:39" x14ac:dyDescent="0.25">
      <c r="A2400" s="47">
        <v>2396</v>
      </c>
      <c r="B2400" s="358" t="str">
        <f>IF(AND(E2400&lt;&gt;0,D2400&lt;&gt;0,F2400&lt;&gt;0),IF(C2400&lt;&gt;0,CONCATENATE(C2400,"-AGr",VLOOKUP(D2400,Listen!$A$2:$G$45,7,FALSE),"-",E2400,"-",F2400,),CONCATENATE("AGr",VLOOKUP(D2400,Listen!$A$2:$G$45,7,FALSE),"-",E2400,"-",F2400)),"keine vollständige ID")</f>
        <v>keine vollständige ID</v>
      </c>
      <c r="C2400" s="359">
        <f>'[2]III_SAV-Details_NB'!B2406</f>
        <v>0</v>
      </c>
      <c r="D2400" s="359">
        <f>'[2]III_SAV-Details_NB'!C2406</f>
        <v>0</v>
      </c>
      <c r="E2400" s="359">
        <f>'[2]III_SAV-Details_NB'!D2406</f>
        <v>0</v>
      </c>
      <c r="F2400" s="490"/>
      <c r="G2400" s="281">
        <f>'[2]III_SAV-Details_NB'!X2406</f>
        <v>0</v>
      </c>
      <c r="H2400" s="281">
        <f t="shared" si="641"/>
        <v>0</v>
      </c>
      <c r="I2400" s="281">
        <f>IF(con_EOGJahr=2025,'[2]III_SAV-Details_NB'!AA2406,IF(con_EOGJahr=2026,'[2]III_SAV-Details_NB'!AB2406,'[2]III_SAV-Details_NB'!AC2406))</f>
        <v>0</v>
      </c>
      <c r="J2400" s="282"/>
      <c r="K2400" s="282"/>
      <c r="L2400" s="282"/>
      <c r="M2400" s="282"/>
      <c r="N2400" s="282"/>
      <c r="O2400" s="282"/>
      <c r="P2400" s="52">
        <f t="shared" si="642"/>
        <v>0</v>
      </c>
      <c r="Q2400" s="60"/>
      <c r="R2400" s="53">
        <f t="shared" si="648"/>
        <v>0</v>
      </c>
      <c r="S2400" s="59"/>
      <c r="T2400" s="61"/>
      <c r="U2400" s="342" t="str">
        <f t="shared" si="652"/>
        <v>k.A.</v>
      </c>
      <c r="V2400" s="343" t="str">
        <f t="shared" si="649"/>
        <v>k.A.</v>
      </c>
      <c r="W2400" s="343" t="str">
        <f>IFERROR(IF(OR($D2400="",$E2400=0,con_Ende=0),"k.A.",IF(VLOOKUP($D2400,rng_ND,5,0)="Nein",VLOOKUP($D2400,rng_ND,2,FALSE),MIN(VLOOKUP($D2400,rng_ND,2,FALSE),A_Stammdaten!$B$19-D_SAV!$E2400+1))),"k.A.")</f>
        <v>k.A.</v>
      </c>
      <c r="X2400" s="343" t="str">
        <f t="shared" si="650"/>
        <v>k.A.</v>
      </c>
      <c r="Y2400" s="62"/>
      <c r="Z2400" s="48">
        <f t="shared" si="651"/>
        <v>0</v>
      </c>
      <c r="AA2400" s="457"/>
      <c r="AB2400" s="55">
        <f t="shared" si="643"/>
        <v>0</v>
      </c>
      <c r="AC2400" s="55">
        <f>IF(A_Stammdaten!$B$25="ja",D_SAV!AA2400,D_SAV!AB2400)</f>
        <v>0</v>
      </c>
      <c r="AD2400" s="478">
        <f>IF(AC2400=0,0,IF(U2400-(con_EOGJahr-D_SAV!E2400)&lt;=0,AC2400,AC2400/V2400))</f>
        <v>0</v>
      </c>
      <c r="AE2400" s="478">
        <f>IFERROR(IF(AND(VLOOKUP(D2400,rng_ND,5,FALSE)="Ja",D_SAV!T2400="degressiv"),D_SAV!AC2400*Y2400/100,0),0)</f>
        <v>0</v>
      </c>
      <c r="AF2400" s="55">
        <f>IFERROR(IF(VLOOKUP(D2400,rng_ND,5,FALSE)="Ja",MAX(D_SAV!AD2400:AE2400),D_SAV!AD2400),0)</f>
        <v>0</v>
      </c>
      <c r="AG2400" s="55">
        <f t="shared" si="644"/>
        <v>0</v>
      </c>
      <c r="AH2400" s="55">
        <f t="shared" si="645"/>
        <v>0</v>
      </c>
      <c r="AI2400" s="55">
        <f t="shared" si="646"/>
        <v>0</v>
      </c>
      <c r="AJ2400" s="55">
        <f t="shared" si="647"/>
        <v>0</v>
      </c>
      <c r="AK2400" s="55">
        <f t="shared" si="638"/>
        <v>0</v>
      </c>
      <c r="AL2400" s="55">
        <f t="shared" si="639"/>
        <v>0</v>
      </c>
      <c r="AM2400" s="55">
        <f t="shared" si="640"/>
        <v>0</v>
      </c>
    </row>
    <row r="2401" spans="1:39" x14ac:dyDescent="0.25">
      <c r="A2401" s="47">
        <v>2397</v>
      </c>
      <c r="B2401" s="358" t="str">
        <f>IF(AND(E2401&lt;&gt;0,D2401&lt;&gt;0,F2401&lt;&gt;0),IF(C2401&lt;&gt;0,CONCATENATE(C2401,"-AGr",VLOOKUP(D2401,Listen!$A$2:$G$45,7,FALSE),"-",E2401,"-",F2401,),CONCATENATE("AGr",VLOOKUP(D2401,Listen!$A$2:$G$45,7,FALSE),"-",E2401,"-",F2401)),"keine vollständige ID")</f>
        <v>keine vollständige ID</v>
      </c>
      <c r="C2401" s="359">
        <f>'[2]III_SAV-Details_NB'!B2407</f>
        <v>0</v>
      </c>
      <c r="D2401" s="359">
        <f>'[2]III_SAV-Details_NB'!C2407</f>
        <v>0</v>
      </c>
      <c r="E2401" s="359">
        <f>'[2]III_SAV-Details_NB'!D2407</f>
        <v>0</v>
      </c>
      <c r="F2401" s="490"/>
      <c r="G2401" s="281">
        <f>'[2]III_SAV-Details_NB'!X2407</f>
        <v>0</v>
      </c>
      <c r="H2401" s="281">
        <f t="shared" si="641"/>
        <v>0</v>
      </c>
      <c r="I2401" s="281">
        <f>IF(con_EOGJahr=2025,'[2]III_SAV-Details_NB'!AA2407,IF(con_EOGJahr=2026,'[2]III_SAV-Details_NB'!AB2407,'[2]III_SAV-Details_NB'!AC2407))</f>
        <v>0</v>
      </c>
      <c r="J2401" s="282"/>
      <c r="K2401" s="282"/>
      <c r="L2401" s="282"/>
      <c r="M2401" s="282"/>
      <c r="N2401" s="282"/>
      <c r="O2401" s="282"/>
      <c r="P2401" s="52">
        <f t="shared" si="642"/>
        <v>0</v>
      </c>
      <c r="Q2401" s="60"/>
      <c r="R2401" s="53">
        <f t="shared" si="648"/>
        <v>0</v>
      </c>
      <c r="S2401" s="59"/>
      <c r="T2401" s="61"/>
      <c r="U2401" s="342" t="str">
        <f t="shared" si="652"/>
        <v>k.A.</v>
      </c>
      <c r="V2401" s="343" t="str">
        <f t="shared" si="649"/>
        <v>k.A.</v>
      </c>
      <c r="W2401" s="343" t="str">
        <f>IFERROR(IF(OR($D2401="",$E2401=0,con_Ende=0),"k.A.",IF(VLOOKUP($D2401,rng_ND,5,0)="Nein",VLOOKUP($D2401,rng_ND,2,FALSE),MIN(VLOOKUP($D2401,rng_ND,2,FALSE),A_Stammdaten!$B$19-D_SAV!$E2401+1))),"k.A.")</f>
        <v>k.A.</v>
      </c>
      <c r="X2401" s="343" t="str">
        <f t="shared" si="650"/>
        <v>k.A.</v>
      </c>
      <c r="Y2401" s="62"/>
      <c r="Z2401" s="48">
        <f t="shared" si="651"/>
        <v>0</v>
      </c>
      <c r="AA2401" s="457"/>
      <c r="AB2401" s="55">
        <f t="shared" si="643"/>
        <v>0</v>
      </c>
      <c r="AC2401" s="55">
        <f>IF(A_Stammdaten!$B$25="ja",D_SAV!AA2401,D_SAV!AB2401)</f>
        <v>0</v>
      </c>
      <c r="AD2401" s="478">
        <f>IF(AC2401=0,0,IF(U2401-(con_EOGJahr-D_SAV!E2401)&lt;=0,AC2401,AC2401/V2401))</f>
        <v>0</v>
      </c>
      <c r="AE2401" s="478">
        <f>IFERROR(IF(AND(VLOOKUP(D2401,rng_ND,5,FALSE)="Ja",D_SAV!T2401="degressiv"),D_SAV!AC2401*Y2401/100,0),0)</f>
        <v>0</v>
      </c>
      <c r="AF2401" s="55">
        <f>IFERROR(IF(VLOOKUP(D2401,rng_ND,5,FALSE)="Ja",MAX(D_SAV!AD2401:AE2401),D_SAV!AD2401),0)</f>
        <v>0</v>
      </c>
      <c r="AG2401" s="55">
        <f t="shared" si="644"/>
        <v>0</v>
      </c>
      <c r="AH2401" s="55">
        <f t="shared" si="645"/>
        <v>0</v>
      </c>
      <c r="AI2401" s="55">
        <f t="shared" si="646"/>
        <v>0</v>
      </c>
      <c r="AJ2401" s="55">
        <f t="shared" si="647"/>
        <v>0</v>
      </c>
      <c r="AK2401" s="55">
        <f t="shared" si="638"/>
        <v>0</v>
      </c>
      <c r="AL2401" s="55">
        <f t="shared" si="639"/>
        <v>0</v>
      </c>
      <c r="AM2401" s="55">
        <f t="shared" si="640"/>
        <v>0</v>
      </c>
    </row>
    <row r="2402" spans="1:39" x14ac:dyDescent="0.25">
      <c r="A2402" s="47">
        <v>2398</v>
      </c>
      <c r="B2402" s="358" t="str">
        <f>IF(AND(E2402&lt;&gt;0,D2402&lt;&gt;0,F2402&lt;&gt;0),IF(C2402&lt;&gt;0,CONCATENATE(C2402,"-AGr",VLOOKUP(D2402,Listen!$A$2:$G$45,7,FALSE),"-",E2402,"-",F2402,),CONCATENATE("AGr",VLOOKUP(D2402,Listen!$A$2:$G$45,7,FALSE),"-",E2402,"-",F2402)),"keine vollständige ID")</f>
        <v>keine vollständige ID</v>
      </c>
      <c r="C2402" s="359">
        <f>'[2]III_SAV-Details_NB'!B2408</f>
        <v>0</v>
      </c>
      <c r="D2402" s="359">
        <f>'[2]III_SAV-Details_NB'!C2408</f>
        <v>0</v>
      </c>
      <c r="E2402" s="359">
        <f>'[2]III_SAV-Details_NB'!D2408</f>
        <v>0</v>
      </c>
      <c r="F2402" s="490"/>
      <c r="G2402" s="281">
        <f>'[2]III_SAV-Details_NB'!X2408</f>
        <v>0</v>
      </c>
      <c r="H2402" s="281">
        <f t="shared" si="641"/>
        <v>0</v>
      </c>
      <c r="I2402" s="281">
        <f>IF(con_EOGJahr=2025,'[2]III_SAV-Details_NB'!AA2408,IF(con_EOGJahr=2026,'[2]III_SAV-Details_NB'!AB2408,'[2]III_SAV-Details_NB'!AC2408))</f>
        <v>0</v>
      </c>
      <c r="J2402" s="282"/>
      <c r="K2402" s="282"/>
      <c r="L2402" s="282"/>
      <c r="M2402" s="282"/>
      <c r="N2402" s="282"/>
      <c r="O2402" s="282"/>
      <c r="P2402" s="52">
        <f t="shared" si="642"/>
        <v>0</v>
      </c>
      <c r="Q2402" s="60"/>
      <c r="R2402" s="53">
        <f t="shared" si="648"/>
        <v>0</v>
      </c>
      <c r="S2402" s="59"/>
      <c r="T2402" s="61"/>
      <c r="U2402" s="342" t="str">
        <f t="shared" si="652"/>
        <v>k.A.</v>
      </c>
      <c r="V2402" s="343" t="str">
        <f t="shared" si="649"/>
        <v>k.A.</v>
      </c>
      <c r="W2402" s="343" t="str">
        <f>IFERROR(IF(OR($D2402="",$E2402=0,con_Ende=0),"k.A.",IF(VLOOKUP($D2402,rng_ND,5,0)="Nein",VLOOKUP($D2402,rng_ND,2,FALSE),MIN(VLOOKUP($D2402,rng_ND,2,FALSE),A_Stammdaten!$B$19-D_SAV!$E2402+1))),"k.A.")</f>
        <v>k.A.</v>
      </c>
      <c r="X2402" s="343" t="str">
        <f t="shared" si="650"/>
        <v>k.A.</v>
      </c>
      <c r="Y2402" s="62"/>
      <c r="Z2402" s="48">
        <f t="shared" si="651"/>
        <v>0</v>
      </c>
      <c r="AA2402" s="457"/>
      <c r="AB2402" s="55">
        <f t="shared" si="643"/>
        <v>0</v>
      </c>
      <c r="AC2402" s="55">
        <f>IF(A_Stammdaten!$B$25="ja",D_SAV!AA2402,D_SAV!AB2402)</f>
        <v>0</v>
      </c>
      <c r="AD2402" s="478">
        <f>IF(AC2402=0,0,IF(U2402-(con_EOGJahr-D_SAV!E2402)&lt;=0,AC2402,AC2402/V2402))</f>
        <v>0</v>
      </c>
      <c r="AE2402" s="478">
        <f>IFERROR(IF(AND(VLOOKUP(D2402,rng_ND,5,FALSE)="Ja",D_SAV!T2402="degressiv"),D_SAV!AC2402*Y2402/100,0),0)</f>
        <v>0</v>
      </c>
      <c r="AF2402" s="55">
        <f>IFERROR(IF(VLOOKUP(D2402,rng_ND,5,FALSE)="Ja",MAX(D_SAV!AD2402:AE2402),D_SAV!AD2402),0)</f>
        <v>0</v>
      </c>
      <c r="AG2402" s="55">
        <f t="shared" si="644"/>
        <v>0</v>
      </c>
      <c r="AH2402" s="55">
        <f t="shared" si="645"/>
        <v>0</v>
      </c>
      <c r="AI2402" s="55">
        <f t="shared" si="646"/>
        <v>0</v>
      </c>
      <c r="AJ2402" s="55">
        <f t="shared" si="647"/>
        <v>0</v>
      </c>
      <c r="AK2402" s="55">
        <f t="shared" si="638"/>
        <v>0</v>
      </c>
      <c r="AL2402" s="55">
        <f t="shared" si="639"/>
        <v>0</v>
      </c>
      <c r="AM2402" s="55">
        <f t="shared" si="640"/>
        <v>0</v>
      </c>
    </row>
    <row r="2403" spans="1:39" x14ac:dyDescent="0.25">
      <c r="A2403" s="47">
        <v>2399</v>
      </c>
      <c r="B2403" s="358" t="str">
        <f>IF(AND(E2403&lt;&gt;0,D2403&lt;&gt;0,F2403&lt;&gt;0),IF(C2403&lt;&gt;0,CONCATENATE(C2403,"-AGr",VLOOKUP(D2403,Listen!$A$2:$G$45,7,FALSE),"-",E2403,"-",F2403,),CONCATENATE("AGr",VLOOKUP(D2403,Listen!$A$2:$G$45,7,FALSE),"-",E2403,"-",F2403)),"keine vollständige ID")</f>
        <v>keine vollständige ID</v>
      </c>
      <c r="C2403" s="359">
        <f>'[2]III_SAV-Details_NB'!B2409</f>
        <v>0</v>
      </c>
      <c r="D2403" s="359">
        <f>'[2]III_SAV-Details_NB'!C2409</f>
        <v>0</v>
      </c>
      <c r="E2403" s="359">
        <f>'[2]III_SAV-Details_NB'!D2409</f>
        <v>0</v>
      </c>
      <c r="F2403" s="490"/>
      <c r="G2403" s="281">
        <f>'[2]III_SAV-Details_NB'!X2409</f>
        <v>0</v>
      </c>
      <c r="H2403" s="281">
        <f t="shared" si="641"/>
        <v>0</v>
      </c>
      <c r="I2403" s="281">
        <f>IF(con_EOGJahr=2025,'[2]III_SAV-Details_NB'!AA2409,IF(con_EOGJahr=2026,'[2]III_SAV-Details_NB'!AB2409,'[2]III_SAV-Details_NB'!AC2409))</f>
        <v>0</v>
      </c>
      <c r="J2403" s="282"/>
      <c r="K2403" s="282"/>
      <c r="L2403" s="282"/>
      <c r="M2403" s="282"/>
      <c r="N2403" s="282"/>
      <c r="O2403" s="282"/>
      <c r="P2403" s="52">
        <f t="shared" si="642"/>
        <v>0</v>
      </c>
      <c r="Q2403" s="60"/>
      <c r="R2403" s="53">
        <f t="shared" si="648"/>
        <v>0</v>
      </c>
      <c r="S2403" s="59"/>
      <c r="T2403" s="61"/>
      <c r="U2403" s="342" t="str">
        <f t="shared" si="652"/>
        <v>k.A.</v>
      </c>
      <c r="V2403" s="343" t="str">
        <f t="shared" si="649"/>
        <v>k.A.</v>
      </c>
      <c r="W2403" s="343" t="str">
        <f>IFERROR(IF(OR($D2403="",$E2403=0,con_Ende=0),"k.A.",IF(VLOOKUP($D2403,rng_ND,5,0)="Nein",VLOOKUP($D2403,rng_ND,2,FALSE),MIN(VLOOKUP($D2403,rng_ND,2,FALSE),A_Stammdaten!$B$19-D_SAV!$E2403+1))),"k.A.")</f>
        <v>k.A.</v>
      </c>
      <c r="X2403" s="343" t="str">
        <f t="shared" si="650"/>
        <v>k.A.</v>
      </c>
      <c r="Y2403" s="62"/>
      <c r="Z2403" s="48">
        <f t="shared" si="651"/>
        <v>0</v>
      </c>
      <c r="AA2403" s="457"/>
      <c r="AB2403" s="55">
        <f t="shared" si="643"/>
        <v>0</v>
      </c>
      <c r="AC2403" s="55">
        <f>IF(A_Stammdaten!$B$25="ja",D_SAV!AA2403,D_SAV!AB2403)</f>
        <v>0</v>
      </c>
      <c r="AD2403" s="478">
        <f>IF(AC2403=0,0,IF(U2403-(con_EOGJahr-D_SAV!E2403)&lt;=0,AC2403,AC2403/V2403))</f>
        <v>0</v>
      </c>
      <c r="AE2403" s="478">
        <f>IFERROR(IF(AND(VLOOKUP(D2403,rng_ND,5,FALSE)="Ja",D_SAV!T2403="degressiv"),D_SAV!AC2403*Y2403/100,0),0)</f>
        <v>0</v>
      </c>
      <c r="AF2403" s="55">
        <f>IFERROR(IF(VLOOKUP(D2403,rng_ND,5,FALSE)="Ja",MAX(D_SAV!AD2403:AE2403),D_SAV!AD2403),0)</f>
        <v>0</v>
      </c>
      <c r="AG2403" s="55">
        <f t="shared" si="644"/>
        <v>0</v>
      </c>
      <c r="AH2403" s="55">
        <f t="shared" si="645"/>
        <v>0</v>
      </c>
      <c r="AI2403" s="55">
        <f t="shared" si="646"/>
        <v>0</v>
      </c>
      <c r="AJ2403" s="55">
        <f t="shared" si="647"/>
        <v>0</v>
      </c>
      <c r="AK2403" s="55">
        <f t="shared" si="638"/>
        <v>0</v>
      </c>
      <c r="AL2403" s="55">
        <f t="shared" si="639"/>
        <v>0</v>
      </c>
      <c r="AM2403" s="55">
        <f t="shared" si="640"/>
        <v>0</v>
      </c>
    </row>
    <row r="2404" spans="1:39" x14ac:dyDescent="0.25">
      <c r="A2404" s="47">
        <v>2400</v>
      </c>
      <c r="B2404" s="358" t="str">
        <f>IF(AND(E2404&lt;&gt;0,D2404&lt;&gt;0,F2404&lt;&gt;0),IF(C2404&lt;&gt;0,CONCATENATE(C2404,"-AGr",VLOOKUP(D2404,Listen!$A$2:$G$45,7,FALSE),"-",E2404,"-",F2404,),CONCATENATE("AGr",VLOOKUP(D2404,Listen!$A$2:$G$45,7,FALSE),"-",E2404,"-",F2404)),"keine vollständige ID")</f>
        <v>keine vollständige ID</v>
      </c>
      <c r="C2404" s="359">
        <f>'[2]III_SAV-Details_NB'!B2410</f>
        <v>0</v>
      </c>
      <c r="D2404" s="359">
        <f>'[2]III_SAV-Details_NB'!C2410</f>
        <v>0</v>
      </c>
      <c r="E2404" s="359">
        <f>'[2]III_SAV-Details_NB'!D2410</f>
        <v>0</v>
      </c>
      <c r="F2404" s="490"/>
      <c r="G2404" s="281">
        <f>'[2]III_SAV-Details_NB'!X2410</f>
        <v>0</v>
      </c>
      <c r="H2404" s="281">
        <f t="shared" si="641"/>
        <v>0</v>
      </c>
      <c r="I2404" s="281">
        <f>IF(con_EOGJahr=2025,'[2]III_SAV-Details_NB'!AA2410,IF(con_EOGJahr=2026,'[2]III_SAV-Details_NB'!AB2410,'[2]III_SAV-Details_NB'!AC2410))</f>
        <v>0</v>
      </c>
      <c r="J2404" s="282"/>
      <c r="K2404" s="282"/>
      <c r="L2404" s="282"/>
      <c r="M2404" s="282"/>
      <c r="N2404" s="282"/>
      <c r="O2404" s="282"/>
      <c r="P2404" s="52">
        <f t="shared" si="642"/>
        <v>0</v>
      </c>
      <c r="Q2404" s="60"/>
      <c r="R2404" s="53">
        <f t="shared" si="648"/>
        <v>0</v>
      </c>
      <c r="S2404" s="59"/>
      <c r="T2404" s="61"/>
      <c r="U2404" s="342" t="str">
        <f t="shared" si="652"/>
        <v>k.A.</v>
      </c>
      <c r="V2404" s="343" t="str">
        <f t="shared" si="649"/>
        <v>k.A.</v>
      </c>
      <c r="W2404" s="343" t="str">
        <f>IFERROR(IF(OR($D2404="",$E2404=0,con_Ende=0),"k.A.",IF(VLOOKUP($D2404,rng_ND,5,0)="Nein",VLOOKUP($D2404,rng_ND,2,FALSE),MIN(VLOOKUP($D2404,rng_ND,2,FALSE),A_Stammdaten!$B$19-D_SAV!$E2404+1))),"k.A.")</f>
        <v>k.A.</v>
      </c>
      <c r="X2404" s="343" t="str">
        <f t="shared" si="650"/>
        <v>k.A.</v>
      </c>
      <c r="Y2404" s="62"/>
      <c r="Z2404" s="48">
        <f t="shared" si="651"/>
        <v>0</v>
      </c>
      <c r="AA2404" s="457"/>
      <c r="AB2404" s="55">
        <f t="shared" si="643"/>
        <v>0</v>
      </c>
      <c r="AC2404" s="55">
        <f>IF(A_Stammdaten!$B$25="ja",D_SAV!AA2404,D_SAV!AB2404)</f>
        <v>0</v>
      </c>
      <c r="AD2404" s="478">
        <f>IF(AC2404=0,0,IF(U2404-(con_EOGJahr-D_SAV!E2404)&lt;=0,AC2404,AC2404/V2404))</f>
        <v>0</v>
      </c>
      <c r="AE2404" s="478">
        <f>IFERROR(IF(AND(VLOOKUP(D2404,rng_ND,5,FALSE)="Ja",D_SAV!T2404="degressiv"),D_SAV!AC2404*Y2404/100,0),0)</f>
        <v>0</v>
      </c>
      <c r="AF2404" s="55">
        <f>IFERROR(IF(VLOOKUP(D2404,rng_ND,5,FALSE)="Ja",MAX(D_SAV!AD2404:AE2404),D_SAV!AD2404),0)</f>
        <v>0</v>
      </c>
      <c r="AG2404" s="55">
        <f t="shared" si="644"/>
        <v>0</v>
      </c>
      <c r="AH2404" s="55">
        <f t="shared" si="645"/>
        <v>0</v>
      </c>
      <c r="AI2404" s="55">
        <f t="shared" si="646"/>
        <v>0</v>
      </c>
      <c r="AJ2404" s="55">
        <f t="shared" si="647"/>
        <v>0</v>
      </c>
      <c r="AK2404" s="55">
        <f t="shared" si="638"/>
        <v>0</v>
      </c>
      <c r="AL2404" s="55">
        <f t="shared" si="639"/>
        <v>0</v>
      </c>
      <c r="AM2404" s="55">
        <f t="shared" si="640"/>
        <v>0</v>
      </c>
    </row>
    <row r="2405" spans="1:39" x14ac:dyDescent="0.25">
      <c r="A2405" s="47">
        <v>2401</v>
      </c>
      <c r="B2405" s="358" t="str">
        <f>IF(AND(E2405&lt;&gt;0,D2405&lt;&gt;0,F2405&lt;&gt;0),IF(C2405&lt;&gt;0,CONCATENATE(C2405,"-AGr",VLOOKUP(D2405,Listen!$A$2:$G$45,7,FALSE),"-",E2405,"-",F2405,),CONCATENATE("AGr",VLOOKUP(D2405,Listen!$A$2:$G$45,7,FALSE),"-",E2405,"-",F2405)),"keine vollständige ID")</f>
        <v>keine vollständige ID</v>
      </c>
      <c r="C2405" s="359">
        <f>'[2]III_SAV-Details_NB'!B2411</f>
        <v>0</v>
      </c>
      <c r="D2405" s="359">
        <f>'[2]III_SAV-Details_NB'!C2411</f>
        <v>0</v>
      </c>
      <c r="E2405" s="359">
        <f>'[2]III_SAV-Details_NB'!D2411</f>
        <v>0</v>
      </c>
      <c r="F2405" s="490"/>
      <c r="G2405" s="281">
        <f>'[2]III_SAV-Details_NB'!X2411</f>
        <v>0</v>
      </c>
      <c r="H2405" s="281">
        <f t="shared" si="641"/>
        <v>0</v>
      </c>
      <c r="I2405" s="281">
        <f>IF(con_EOGJahr=2025,'[2]III_SAV-Details_NB'!AA2411,IF(con_EOGJahr=2026,'[2]III_SAV-Details_NB'!AB2411,'[2]III_SAV-Details_NB'!AC2411))</f>
        <v>0</v>
      </c>
      <c r="J2405" s="282"/>
      <c r="K2405" s="282"/>
      <c r="L2405" s="282"/>
      <c r="M2405" s="282"/>
      <c r="N2405" s="282"/>
      <c r="O2405" s="282"/>
      <c r="P2405" s="52">
        <f t="shared" si="642"/>
        <v>0</v>
      </c>
      <c r="Q2405" s="60"/>
      <c r="R2405" s="53">
        <f t="shared" si="648"/>
        <v>0</v>
      </c>
      <c r="S2405" s="59"/>
      <c r="T2405" s="61"/>
      <c r="U2405" s="342" t="str">
        <f t="shared" si="652"/>
        <v>k.A.</v>
      </c>
      <c r="V2405" s="343" t="str">
        <f t="shared" si="649"/>
        <v>k.A.</v>
      </c>
      <c r="W2405" s="343" t="str">
        <f>IFERROR(IF(OR($D2405="",$E2405=0,con_Ende=0),"k.A.",IF(VLOOKUP($D2405,rng_ND,5,0)="Nein",VLOOKUP($D2405,rng_ND,2,FALSE),MIN(VLOOKUP($D2405,rng_ND,2,FALSE),A_Stammdaten!$B$19-D_SAV!$E2405+1))),"k.A.")</f>
        <v>k.A.</v>
      </c>
      <c r="X2405" s="343" t="str">
        <f t="shared" si="650"/>
        <v>k.A.</v>
      </c>
      <c r="Y2405" s="62"/>
      <c r="Z2405" s="48">
        <f t="shared" si="651"/>
        <v>0</v>
      </c>
      <c r="AA2405" s="457"/>
      <c r="AB2405" s="55">
        <f t="shared" si="643"/>
        <v>0</v>
      </c>
      <c r="AC2405" s="55">
        <f>IF(A_Stammdaten!$B$25="ja",D_SAV!AA2405,D_SAV!AB2405)</f>
        <v>0</v>
      </c>
      <c r="AD2405" s="478">
        <f>IF(AC2405=0,0,IF(U2405-(con_EOGJahr-D_SAV!E2405)&lt;=0,AC2405,AC2405/V2405))</f>
        <v>0</v>
      </c>
      <c r="AE2405" s="478">
        <f>IFERROR(IF(AND(VLOOKUP(D2405,rng_ND,5,FALSE)="Ja",D_SAV!T2405="degressiv"),D_SAV!AC2405*Y2405/100,0),0)</f>
        <v>0</v>
      </c>
      <c r="AF2405" s="55">
        <f>IFERROR(IF(VLOOKUP(D2405,rng_ND,5,FALSE)="Ja",MAX(D_SAV!AD2405:AE2405),D_SAV!AD2405),0)</f>
        <v>0</v>
      </c>
      <c r="AG2405" s="55">
        <f t="shared" si="644"/>
        <v>0</v>
      </c>
      <c r="AH2405" s="55">
        <f t="shared" si="645"/>
        <v>0</v>
      </c>
      <c r="AI2405" s="55">
        <f t="shared" si="646"/>
        <v>0</v>
      </c>
      <c r="AJ2405" s="55">
        <f t="shared" si="647"/>
        <v>0</v>
      </c>
      <c r="AK2405" s="55">
        <f t="shared" si="638"/>
        <v>0</v>
      </c>
      <c r="AL2405" s="55">
        <f t="shared" si="639"/>
        <v>0</v>
      </c>
      <c r="AM2405" s="55">
        <f t="shared" si="640"/>
        <v>0</v>
      </c>
    </row>
    <row r="2406" spans="1:39" x14ac:dyDescent="0.25">
      <c r="A2406" s="47">
        <v>2402</v>
      </c>
      <c r="B2406" s="358" t="str">
        <f>IF(AND(E2406&lt;&gt;0,D2406&lt;&gt;0,F2406&lt;&gt;0),IF(C2406&lt;&gt;0,CONCATENATE(C2406,"-AGr",VLOOKUP(D2406,Listen!$A$2:$G$45,7,FALSE),"-",E2406,"-",F2406,),CONCATENATE("AGr",VLOOKUP(D2406,Listen!$A$2:$G$45,7,FALSE),"-",E2406,"-",F2406)),"keine vollständige ID")</f>
        <v>keine vollständige ID</v>
      </c>
      <c r="C2406" s="359">
        <f>'[2]III_SAV-Details_NB'!B2412</f>
        <v>0</v>
      </c>
      <c r="D2406" s="359">
        <f>'[2]III_SAV-Details_NB'!C2412</f>
        <v>0</v>
      </c>
      <c r="E2406" s="359">
        <f>'[2]III_SAV-Details_NB'!D2412</f>
        <v>0</v>
      </c>
      <c r="F2406" s="490"/>
      <c r="G2406" s="281">
        <f>'[2]III_SAV-Details_NB'!X2412</f>
        <v>0</v>
      </c>
      <c r="H2406" s="281">
        <f t="shared" si="641"/>
        <v>0</v>
      </c>
      <c r="I2406" s="281">
        <f>IF(con_EOGJahr=2025,'[2]III_SAV-Details_NB'!AA2412,IF(con_EOGJahr=2026,'[2]III_SAV-Details_NB'!AB2412,'[2]III_SAV-Details_NB'!AC2412))</f>
        <v>0</v>
      </c>
      <c r="J2406" s="282"/>
      <c r="K2406" s="282"/>
      <c r="L2406" s="282"/>
      <c r="M2406" s="282"/>
      <c r="N2406" s="282"/>
      <c r="O2406" s="282"/>
      <c r="P2406" s="52">
        <f t="shared" si="642"/>
        <v>0</v>
      </c>
      <c r="Q2406" s="60"/>
      <c r="R2406" s="53">
        <f t="shared" si="648"/>
        <v>0</v>
      </c>
      <c r="S2406" s="59"/>
      <c r="T2406" s="61"/>
      <c r="U2406" s="342" t="str">
        <f t="shared" si="652"/>
        <v>k.A.</v>
      </c>
      <c r="V2406" s="343" t="str">
        <f t="shared" si="649"/>
        <v>k.A.</v>
      </c>
      <c r="W2406" s="343" t="str">
        <f>IFERROR(IF(OR($D2406="",$E2406=0,con_Ende=0),"k.A.",IF(VLOOKUP($D2406,rng_ND,5,0)="Nein",VLOOKUP($D2406,rng_ND,2,FALSE),MIN(VLOOKUP($D2406,rng_ND,2,FALSE),A_Stammdaten!$B$19-D_SAV!$E2406+1))),"k.A.")</f>
        <v>k.A.</v>
      </c>
      <c r="X2406" s="343" t="str">
        <f t="shared" si="650"/>
        <v>k.A.</v>
      </c>
      <c r="Y2406" s="62"/>
      <c r="Z2406" s="48">
        <f t="shared" si="651"/>
        <v>0</v>
      </c>
      <c r="AA2406" s="457"/>
      <c r="AB2406" s="55">
        <f t="shared" si="643"/>
        <v>0</v>
      </c>
      <c r="AC2406" s="55">
        <f>IF(A_Stammdaten!$B$25="ja",D_SAV!AA2406,D_SAV!AB2406)</f>
        <v>0</v>
      </c>
      <c r="AD2406" s="478">
        <f>IF(AC2406=0,0,IF(U2406-(con_EOGJahr-D_SAV!E2406)&lt;=0,AC2406,AC2406/V2406))</f>
        <v>0</v>
      </c>
      <c r="AE2406" s="478">
        <f>IFERROR(IF(AND(VLOOKUP(D2406,rng_ND,5,FALSE)="Ja",D_SAV!T2406="degressiv"),D_SAV!AC2406*Y2406/100,0),0)</f>
        <v>0</v>
      </c>
      <c r="AF2406" s="55">
        <f>IFERROR(IF(VLOOKUP(D2406,rng_ND,5,FALSE)="Ja",MAX(D_SAV!AD2406:AE2406),D_SAV!AD2406),0)</f>
        <v>0</v>
      </c>
      <c r="AG2406" s="55">
        <f t="shared" si="644"/>
        <v>0</v>
      </c>
      <c r="AH2406" s="55">
        <f t="shared" si="645"/>
        <v>0</v>
      </c>
      <c r="AI2406" s="55">
        <f t="shared" si="646"/>
        <v>0</v>
      </c>
      <c r="AJ2406" s="55">
        <f t="shared" si="647"/>
        <v>0</v>
      </c>
      <c r="AK2406" s="55">
        <f t="shared" si="638"/>
        <v>0</v>
      </c>
      <c r="AL2406" s="55">
        <f t="shared" si="639"/>
        <v>0</v>
      </c>
      <c r="AM2406" s="55">
        <f t="shared" si="640"/>
        <v>0</v>
      </c>
    </row>
    <row r="2407" spans="1:39" x14ac:dyDescent="0.25">
      <c r="A2407" s="47">
        <v>2403</v>
      </c>
      <c r="B2407" s="358" t="str">
        <f>IF(AND(E2407&lt;&gt;0,D2407&lt;&gt;0,F2407&lt;&gt;0),IF(C2407&lt;&gt;0,CONCATENATE(C2407,"-AGr",VLOOKUP(D2407,Listen!$A$2:$G$45,7,FALSE),"-",E2407,"-",F2407,),CONCATENATE("AGr",VLOOKUP(D2407,Listen!$A$2:$G$45,7,FALSE),"-",E2407,"-",F2407)),"keine vollständige ID")</f>
        <v>keine vollständige ID</v>
      </c>
      <c r="C2407" s="359">
        <f>'[2]III_SAV-Details_NB'!B2413</f>
        <v>0</v>
      </c>
      <c r="D2407" s="359">
        <f>'[2]III_SAV-Details_NB'!C2413</f>
        <v>0</v>
      </c>
      <c r="E2407" s="359">
        <f>'[2]III_SAV-Details_NB'!D2413</f>
        <v>0</v>
      </c>
      <c r="F2407" s="490"/>
      <c r="G2407" s="281">
        <f>'[2]III_SAV-Details_NB'!X2413</f>
        <v>0</v>
      </c>
      <c r="H2407" s="281">
        <f t="shared" si="641"/>
        <v>0</v>
      </c>
      <c r="I2407" s="281">
        <f>IF(con_EOGJahr=2025,'[2]III_SAV-Details_NB'!AA2413,IF(con_EOGJahr=2026,'[2]III_SAV-Details_NB'!AB2413,'[2]III_SAV-Details_NB'!AC2413))</f>
        <v>0</v>
      </c>
      <c r="J2407" s="282"/>
      <c r="K2407" s="282"/>
      <c r="L2407" s="282"/>
      <c r="M2407" s="282"/>
      <c r="N2407" s="282"/>
      <c r="O2407" s="282"/>
      <c r="P2407" s="52">
        <f t="shared" si="642"/>
        <v>0</v>
      </c>
      <c r="Q2407" s="60"/>
      <c r="R2407" s="53">
        <f t="shared" si="648"/>
        <v>0</v>
      </c>
      <c r="S2407" s="59"/>
      <c r="T2407" s="61"/>
      <c r="U2407" s="342" t="str">
        <f t="shared" si="652"/>
        <v>k.A.</v>
      </c>
      <c r="V2407" s="343" t="str">
        <f t="shared" si="649"/>
        <v>k.A.</v>
      </c>
      <c r="W2407" s="343" t="str">
        <f>IFERROR(IF(OR($D2407="",$E2407=0,con_Ende=0),"k.A.",IF(VLOOKUP($D2407,rng_ND,5,0)="Nein",VLOOKUP($D2407,rng_ND,2,FALSE),MIN(VLOOKUP($D2407,rng_ND,2,FALSE),A_Stammdaten!$B$19-D_SAV!$E2407+1))),"k.A.")</f>
        <v>k.A.</v>
      </c>
      <c r="X2407" s="343" t="str">
        <f t="shared" si="650"/>
        <v>k.A.</v>
      </c>
      <c r="Y2407" s="62"/>
      <c r="Z2407" s="48">
        <f t="shared" si="651"/>
        <v>0</v>
      </c>
      <c r="AA2407" s="457"/>
      <c r="AB2407" s="55">
        <f t="shared" si="643"/>
        <v>0</v>
      </c>
      <c r="AC2407" s="55">
        <f>IF(A_Stammdaten!$B$25="ja",D_SAV!AA2407,D_SAV!AB2407)</f>
        <v>0</v>
      </c>
      <c r="AD2407" s="478">
        <f>IF(AC2407=0,0,IF(U2407-(con_EOGJahr-D_SAV!E2407)&lt;=0,AC2407,AC2407/V2407))</f>
        <v>0</v>
      </c>
      <c r="AE2407" s="478">
        <f>IFERROR(IF(AND(VLOOKUP(D2407,rng_ND,5,FALSE)="Ja",D_SAV!T2407="degressiv"),D_SAV!AC2407*Y2407/100,0),0)</f>
        <v>0</v>
      </c>
      <c r="AF2407" s="55">
        <f>IFERROR(IF(VLOOKUP(D2407,rng_ND,5,FALSE)="Ja",MAX(D_SAV!AD2407:AE2407),D_SAV!AD2407),0)</f>
        <v>0</v>
      </c>
      <c r="AG2407" s="55">
        <f t="shared" si="644"/>
        <v>0</v>
      </c>
      <c r="AH2407" s="55">
        <f t="shared" si="645"/>
        <v>0</v>
      </c>
      <c r="AI2407" s="55">
        <f t="shared" si="646"/>
        <v>0</v>
      </c>
      <c r="AJ2407" s="55">
        <f t="shared" si="647"/>
        <v>0</v>
      </c>
      <c r="AK2407" s="55">
        <f t="shared" si="638"/>
        <v>0</v>
      </c>
      <c r="AL2407" s="55">
        <f t="shared" si="639"/>
        <v>0</v>
      </c>
      <c r="AM2407" s="55">
        <f t="shared" si="640"/>
        <v>0</v>
      </c>
    </row>
    <row r="2408" spans="1:39" x14ac:dyDescent="0.25">
      <c r="A2408" s="47">
        <v>2404</v>
      </c>
      <c r="B2408" s="358" t="str">
        <f>IF(AND(E2408&lt;&gt;0,D2408&lt;&gt;0,F2408&lt;&gt;0),IF(C2408&lt;&gt;0,CONCATENATE(C2408,"-AGr",VLOOKUP(D2408,Listen!$A$2:$G$45,7,FALSE),"-",E2408,"-",F2408,),CONCATENATE("AGr",VLOOKUP(D2408,Listen!$A$2:$G$45,7,FALSE),"-",E2408,"-",F2408)),"keine vollständige ID")</f>
        <v>keine vollständige ID</v>
      </c>
      <c r="C2408" s="359">
        <f>'[2]III_SAV-Details_NB'!B2414</f>
        <v>0</v>
      </c>
      <c r="D2408" s="359">
        <f>'[2]III_SAV-Details_NB'!C2414</f>
        <v>0</v>
      </c>
      <c r="E2408" s="359">
        <f>'[2]III_SAV-Details_NB'!D2414</f>
        <v>0</v>
      </c>
      <c r="F2408" s="490"/>
      <c r="G2408" s="281">
        <f>'[2]III_SAV-Details_NB'!X2414</f>
        <v>0</v>
      </c>
      <c r="H2408" s="281">
        <f t="shared" si="641"/>
        <v>0</v>
      </c>
      <c r="I2408" s="281">
        <f>IF(con_EOGJahr=2025,'[2]III_SAV-Details_NB'!AA2414,IF(con_EOGJahr=2026,'[2]III_SAV-Details_NB'!AB2414,'[2]III_SAV-Details_NB'!AC2414))</f>
        <v>0</v>
      </c>
      <c r="J2408" s="282"/>
      <c r="K2408" s="282"/>
      <c r="L2408" s="282"/>
      <c r="M2408" s="282"/>
      <c r="N2408" s="282"/>
      <c r="O2408" s="282"/>
      <c r="P2408" s="52">
        <f t="shared" si="642"/>
        <v>0</v>
      </c>
      <c r="Q2408" s="60"/>
      <c r="R2408" s="53">
        <f t="shared" si="648"/>
        <v>0</v>
      </c>
      <c r="S2408" s="59"/>
      <c r="T2408" s="61"/>
      <c r="U2408" s="342" t="str">
        <f t="shared" si="652"/>
        <v>k.A.</v>
      </c>
      <c r="V2408" s="343" t="str">
        <f t="shared" si="649"/>
        <v>k.A.</v>
      </c>
      <c r="W2408" s="343" t="str">
        <f>IFERROR(IF(OR($D2408="",$E2408=0,con_Ende=0),"k.A.",IF(VLOOKUP($D2408,rng_ND,5,0)="Nein",VLOOKUP($D2408,rng_ND,2,FALSE),MIN(VLOOKUP($D2408,rng_ND,2,FALSE),A_Stammdaten!$B$19-D_SAV!$E2408+1))),"k.A.")</f>
        <v>k.A.</v>
      </c>
      <c r="X2408" s="343" t="str">
        <f t="shared" si="650"/>
        <v>k.A.</v>
      </c>
      <c r="Y2408" s="62"/>
      <c r="Z2408" s="48">
        <f t="shared" si="651"/>
        <v>0</v>
      </c>
      <c r="AA2408" s="457"/>
      <c r="AB2408" s="55">
        <f t="shared" si="643"/>
        <v>0</v>
      </c>
      <c r="AC2408" s="55">
        <f>IF(A_Stammdaten!$B$25="ja",D_SAV!AA2408,D_SAV!AB2408)</f>
        <v>0</v>
      </c>
      <c r="AD2408" s="478">
        <f>IF(AC2408=0,0,IF(U2408-(con_EOGJahr-D_SAV!E2408)&lt;=0,AC2408,AC2408/V2408))</f>
        <v>0</v>
      </c>
      <c r="AE2408" s="478">
        <f>IFERROR(IF(AND(VLOOKUP(D2408,rng_ND,5,FALSE)="Ja",D_SAV!T2408="degressiv"),D_SAV!AC2408*Y2408/100,0),0)</f>
        <v>0</v>
      </c>
      <c r="AF2408" s="55">
        <f>IFERROR(IF(VLOOKUP(D2408,rng_ND,5,FALSE)="Ja",MAX(D_SAV!AD2408:AE2408),D_SAV!AD2408),0)</f>
        <v>0</v>
      </c>
      <c r="AG2408" s="55">
        <f t="shared" si="644"/>
        <v>0</v>
      </c>
      <c r="AH2408" s="55">
        <f t="shared" si="645"/>
        <v>0</v>
      </c>
      <c r="AI2408" s="55">
        <f t="shared" si="646"/>
        <v>0</v>
      </c>
      <c r="AJ2408" s="55">
        <f t="shared" si="647"/>
        <v>0</v>
      </c>
      <c r="AK2408" s="55">
        <f t="shared" si="638"/>
        <v>0</v>
      </c>
      <c r="AL2408" s="55">
        <f t="shared" si="639"/>
        <v>0</v>
      </c>
      <c r="AM2408" s="55">
        <f t="shared" si="640"/>
        <v>0</v>
      </c>
    </row>
    <row r="2409" spans="1:39" x14ac:dyDescent="0.25">
      <c r="A2409" s="47">
        <v>2405</v>
      </c>
      <c r="B2409" s="358" t="str">
        <f>IF(AND(E2409&lt;&gt;0,D2409&lt;&gt;0,F2409&lt;&gt;0),IF(C2409&lt;&gt;0,CONCATENATE(C2409,"-AGr",VLOOKUP(D2409,Listen!$A$2:$G$45,7,FALSE),"-",E2409,"-",F2409,),CONCATENATE("AGr",VLOOKUP(D2409,Listen!$A$2:$G$45,7,FALSE),"-",E2409,"-",F2409)),"keine vollständige ID")</f>
        <v>keine vollständige ID</v>
      </c>
      <c r="C2409" s="359">
        <f>'[2]III_SAV-Details_NB'!B2415</f>
        <v>0</v>
      </c>
      <c r="D2409" s="359">
        <f>'[2]III_SAV-Details_NB'!C2415</f>
        <v>0</v>
      </c>
      <c r="E2409" s="359">
        <f>'[2]III_SAV-Details_NB'!D2415</f>
        <v>0</v>
      </c>
      <c r="F2409" s="490"/>
      <c r="G2409" s="281">
        <f>'[2]III_SAV-Details_NB'!X2415</f>
        <v>0</v>
      </c>
      <c r="H2409" s="281">
        <f t="shared" si="641"/>
        <v>0</v>
      </c>
      <c r="I2409" s="281">
        <f>IF(con_EOGJahr=2025,'[2]III_SAV-Details_NB'!AA2415,IF(con_EOGJahr=2026,'[2]III_SAV-Details_NB'!AB2415,'[2]III_SAV-Details_NB'!AC2415))</f>
        <v>0</v>
      </c>
      <c r="J2409" s="282"/>
      <c r="K2409" s="282"/>
      <c r="L2409" s="282"/>
      <c r="M2409" s="282"/>
      <c r="N2409" s="282"/>
      <c r="O2409" s="282"/>
      <c r="P2409" s="52">
        <f t="shared" si="642"/>
        <v>0</v>
      </c>
      <c r="Q2409" s="60"/>
      <c r="R2409" s="53">
        <f t="shared" si="648"/>
        <v>0</v>
      </c>
      <c r="S2409" s="59"/>
      <c r="T2409" s="61"/>
      <c r="U2409" s="342" t="str">
        <f t="shared" si="652"/>
        <v>k.A.</v>
      </c>
      <c r="V2409" s="343" t="str">
        <f t="shared" si="649"/>
        <v>k.A.</v>
      </c>
      <c r="W2409" s="343" t="str">
        <f>IFERROR(IF(OR($D2409="",$E2409=0,con_Ende=0),"k.A.",IF(VLOOKUP($D2409,rng_ND,5,0)="Nein",VLOOKUP($D2409,rng_ND,2,FALSE),MIN(VLOOKUP($D2409,rng_ND,2,FALSE),A_Stammdaten!$B$19-D_SAV!$E2409+1))),"k.A.")</f>
        <v>k.A.</v>
      </c>
      <c r="X2409" s="343" t="str">
        <f t="shared" si="650"/>
        <v>k.A.</v>
      </c>
      <c r="Y2409" s="62"/>
      <c r="Z2409" s="48">
        <f t="shared" si="651"/>
        <v>0</v>
      </c>
      <c r="AA2409" s="457"/>
      <c r="AB2409" s="55">
        <f t="shared" si="643"/>
        <v>0</v>
      </c>
      <c r="AC2409" s="55">
        <f>IF(A_Stammdaten!$B$25="ja",D_SAV!AA2409,D_SAV!AB2409)</f>
        <v>0</v>
      </c>
      <c r="AD2409" s="478">
        <f>IF(AC2409=0,0,IF(U2409-(con_EOGJahr-D_SAV!E2409)&lt;=0,AC2409,AC2409/V2409))</f>
        <v>0</v>
      </c>
      <c r="AE2409" s="478">
        <f>IFERROR(IF(AND(VLOOKUP(D2409,rng_ND,5,FALSE)="Ja",D_SAV!T2409="degressiv"),D_SAV!AC2409*Y2409/100,0),0)</f>
        <v>0</v>
      </c>
      <c r="AF2409" s="55">
        <f>IFERROR(IF(VLOOKUP(D2409,rng_ND,5,FALSE)="Ja",MAX(D_SAV!AD2409:AE2409),D_SAV!AD2409),0)</f>
        <v>0</v>
      </c>
      <c r="AG2409" s="55">
        <f t="shared" si="644"/>
        <v>0</v>
      </c>
      <c r="AH2409" s="55">
        <f t="shared" si="645"/>
        <v>0</v>
      </c>
      <c r="AI2409" s="55">
        <f t="shared" si="646"/>
        <v>0</v>
      </c>
      <c r="AJ2409" s="55">
        <f t="shared" si="647"/>
        <v>0</v>
      </c>
      <c r="AK2409" s="55">
        <f t="shared" si="638"/>
        <v>0</v>
      </c>
      <c r="AL2409" s="55">
        <f t="shared" si="639"/>
        <v>0</v>
      </c>
      <c r="AM2409" s="55">
        <f t="shared" si="640"/>
        <v>0</v>
      </c>
    </row>
    <row r="2410" spans="1:39" x14ac:dyDescent="0.25">
      <c r="A2410" s="47">
        <v>2406</v>
      </c>
      <c r="B2410" s="358" t="str">
        <f>IF(AND(E2410&lt;&gt;0,D2410&lt;&gt;0,F2410&lt;&gt;0),IF(C2410&lt;&gt;0,CONCATENATE(C2410,"-AGr",VLOOKUP(D2410,Listen!$A$2:$G$45,7,FALSE),"-",E2410,"-",F2410,),CONCATENATE("AGr",VLOOKUP(D2410,Listen!$A$2:$G$45,7,FALSE),"-",E2410,"-",F2410)),"keine vollständige ID")</f>
        <v>keine vollständige ID</v>
      </c>
      <c r="C2410" s="359">
        <f>'[2]III_SAV-Details_NB'!B2416</f>
        <v>0</v>
      </c>
      <c r="D2410" s="359">
        <f>'[2]III_SAV-Details_NB'!C2416</f>
        <v>0</v>
      </c>
      <c r="E2410" s="359">
        <f>'[2]III_SAV-Details_NB'!D2416</f>
        <v>0</v>
      </c>
      <c r="F2410" s="490"/>
      <c r="G2410" s="281">
        <f>'[2]III_SAV-Details_NB'!X2416</f>
        <v>0</v>
      </c>
      <c r="H2410" s="281">
        <f t="shared" si="641"/>
        <v>0</v>
      </c>
      <c r="I2410" s="281">
        <f>IF(con_EOGJahr=2025,'[2]III_SAV-Details_NB'!AA2416,IF(con_EOGJahr=2026,'[2]III_SAV-Details_NB'!AB2416,'[2]III_SAV-Details_NB'!AC2416))</f>
        <v>0</v>
      </c>
      <c r="J2410" s="282"/>
      <c r="K2410" s="282"/>
      <c r="L2410" s="282"/>
      <c r="M2410" s="282"/>
      <c r="N2410" s="282"/>
      <c r="O2410" s="282"/>
      <c r="P2410" s="52">
        <f t="shared" si="642"/>
        <v>0</v>
      </c>
      <c r="Q2410" s="60"/>
      <c r="R2410" s="53">
        <f t="shared" si="648"/>
        <v>0</v>
      </c>
      <c r="S2410" s="59"/>
      <c r="T2410" s="61"/>
      <c r="U2410" s="342" t="str">
        <f t="shared" si="652"/>
        <v>k.A.</v>
      </c>
      <c r="V2410" s="343" t="str">
        <f t="shared" si="649"/>
        <v>k.A.</v>
      </c>
      <c r="W2410" s="343" t="str">
        <f>IFERROR(IF(OR($D2410="",$E2410=0,con_Ende=0),"k.A.",IF(VLOOKUP($D2410,rng_ND,5,0)="Nein",VLOOKUP($D2410,rng_ND,2,FALSE),MIN(VLOOKUP($D2410,rng_ND,2,FALSE),A_Stammdaten!$B$19-D_SAV!$E2410+1))),"k.A.")</f>
        <v>k.A.</v>
      </c>
      <c r="X2410" s="343" t="str">
        <f t="shared" si="650"/>
        <v>k.A.</v>
      </c>
      <c r="Y2410" s="62"/>
      <c r="Z2410" s="48">
        <f t="shared" si="651"/>
        <v>0</v>
      </c>
      <c r="AA2410" s="457"/>
      <c r="AB2410" s="55">
        <f t="shared" si="643"/>
        <v>0</v>
      </c>
      <c r="AC2410" s="55">
        <f>IF(A_Stammdaten!$B$25="ja",D_SAV!AA2410,D_SAV!AB2410)</f>
        <v>0</v>
      </c>
      <c r="AD2410" s="478">
        <f>IF(AC2410=0,0,IF(U2410-(con_EOGJahr-D_SAV!E2410)&lt;=0,AC2410,AC2410/V2410))</f>
        <v>0</v>
      </c>
      <c r="AE2410" s="478">
        <f>IFERROR(IF(AND(VLOOKUP(D2410,rng_ND,5,FALSE)="Ja",D_SAV!T2410="degressiv"),D_SAV!AC2410*Y2410/100,0),0)</f>
        <v>0</v>
      </c>
      <c r="AF2410" s="55">
        <f>IFERROR(IF(VLOOKUP(D2410,rng_ND,5,FALSE)="Ja",MAX(D_SAV!AD2410:AE2410),D_SAV!AD2410),0)</f>
        <v>0</v>
      </c>
      <c r="AG2410" s="55">
        <f t="shared" si="644"/>
        <v>0</v>
      </c>
      <c r="AH2410" s="55">
        <f t="shared" si="645"/>
        <v>0</v>
      </c>
      <c r="AI2410" s="55">
        <f t="shared" si="646"/>
        <v>0</v>
      </c>
      <c r="AJ2410" s="55">
        <f t="shared" si="647"/>
        <v>0</v>
      </c>
      <c r="AK2410" s="55">
        <f t="shared" si="638"/>
        <v>0</v>
      </c>
      <c r="AL2410" s="55">
        <f t="shared" si="639"/>
        <v>0</v>
      </c>
      <c r="AM2410" s="55">
        <f t="shared" si="640"/>
        <v>0</v>
      </c>
    </row>
    <row r="2411" spans="1:39" x14ac:dyDescent="0.25">
      <c r="A2411" s="47">
        <v>2407</v>
      </c>
      <c r="B2411" s="358" t="str">
        <f>IF(AND(E2411&lt;&gt;0,D2411&lt;&gt;0,F2411&lt;&gt;0),IF(C2411&lt;&gt;0,CONCATENATE(C2411,"-AGr",VLOOKUP(D2411,Listen!$A$2:$G$45,7,FALSE),"-",E2411,"-",F2411,),CONCATENATE("AGr",VLOOKUP(D2411,Listen!$A$2:$G$45,7,FALSE),"-",E2411,"-",F2411)),"keine vollständige ID")</f>
        <v>keine vollständige ID</v>
      </c>
      <c r="C2411" s="359">
        <f>'[2]III_SAV-Details_NB'!B2417</f>
        <v>0</v>
      </c>
      <c r="D2411" s="359">
        <f>'[2]III_SAV-Details_NB'!C2417</f>
        <v>0</v>
      </c>
      <c r="E2411" s="359">
        <f>'[2]III_SAV-Details_NB'!D2417</f>
        <v>0</v>
      </c>
      <c r="F2411" s="490"/>
      <c r="G2411" s="281">
        <f>'[2]III_SAV-Details_NB'!X2417</f>
        <v>0</v>
      </c>
      <c r="H2411" s="281">
        <f t="shared" si="641"/>
        <v>0</v>
      </c>
      <c r="I2411" s="281">
        <f>IF(con_EOGJahr=2025,'[2]III_SAV-Details_NB'!AA2417,IF(con_EOGJahr=2026,'[2]III_SAV-Details_NB'!AB2417,'[2]III_SAV-Details_NB'!AC2417))</f>
        <v>0</v>
      </c>
      <c r="J2411" s="282"/>
      <c r="K2411" s="282"/>
      <c r="L2411" s="282"/>
      <c r="M2411" s="282"/>
      <c r="N2411" s="282"/>
      <c r="O2411" s="282"/>
      <c r="P2411" s="52">
        <f t="shared" si="642"/>
        <v>0</v>
      </c>
      <c r="Q2411" s="60"/>
      <c r="R2411" s="53">
        <f t="shared" si="648"/>
        <v>0</v>
      </c>
      <c r="S2411" s="59"/>
      <c r="T2411" s="61"/>
      <c r="U2411" s="342" t="str">
        <f t="shared" si="652"/>
        <v>k.A.</v>
      </c>
      <c r="V2411" s="343" t="str">
        <f t="shared" si="649"/>
        <v>k.A.</v>
      </c>
      <c r="W2411" s="343" t="str">
        <f>IFERROR(IF(OR($D2411="",$E2411=0,con_Ende=0),"k.A.",IF(VLOOKUP($D2411,rng_ND,5,0)="Nein",VLOOKUP($D2411,rng_ND,2,FALSE),MIN(VLOOKUP($D2411,rng_ND,2,FALSE),A_Stammdaten!$B$19-D_SAV!$E2411+1))),"k.A.")</f>
        <v>k.A.</v>
      </c>
      <c r="X2411" s="343" t="str">
        <f t="shared" si="650"/>
        <v>k.A.</v>
      </c>
      <c r="Y2411" s="62"/>
      <c r="Z2411" s="48">
        <f t="shared" si="651"/>
        <v>0</v>
      </c>
      <c r="AA2411" s="457"/>
      <c r="AB2411" s="55">
        <f t="shared" si="643"/>
        <v>0</v>
      </c>
      <c r="AC2411" s="55">
        <f>IF(A_Stammdaten!$B$25="ja",D_SAV!AA2411,D_SAV!AB2411)</f>
        <v>0</v>
      </c>
      <c r="AD2411" s="478">
        <f>IF(AC2411=0,0,IF(U2411-(con_EOGJahr-D_SAV!E2411)&lt;=0,AC2411,AC2411/V2411))</f>
        <v>0</v>
      </c>
      <c r="AE2411" s="478">
        <f>IFERROR(IF(AND(VLOOKUP(D2411,rng_ND,5,FALSE)="Ja",D_SAV!T2411="degressiv"),D_SAV!AC2411*Y2411/100,0),0)</f>
        <v>0</v>
      </c>
      <c r="AF2411" s="55">
        <f>IFERROR(IF(VLOOKUP(D2411,rng_ND,5,FALSE)="Ja",MAX(D_SAV!AD2411:AE2411),D_SAV!AD2411),0)</f>
        <v>0</v>
      </c>
      <c r="AG2411" s="55">
        <f t="shared" si="644"/>
        <v>0</v>
      </c>
      <c r="AH2411" s="55">
        <f t="shared" si="645"/>
        <v>0</v>
      </c>
      <c r="AI2411" s="55">
        <f t="shared" si="646"/>
        <v>0</v>
      </c>
      <c r="AJ2411" s="55">
        <f t="shared" si="647"/>
        <v>0</v>
      </c>
      <c r="AK2411" s="55">
        <f t="shared" si="638"/>
        <v>0</v>
      </c>
      <c r="AL2411" s="55">
        <f t="shared" si="639"/>
        <v>0</v>
      </c>
      <c r="AM2411" s="55">
        <f t="shared" si="640"/>
        <v>0</v>
      </c>
    </row>
    <row r="2412" spans="1:39" x14ac:dyDescent="0.25">
      <c r="A2412" s="47">
        <v>2408</v>
      </c>
      <c r="B2412" s="358" t="str">
        <f>IF(AND(E2412&lt;&gt;0,D2412&lt;&gt;0,F2412&lt;&gt;0),IF(C2412&lt;&gt;0,CONCATENATE(C2412,"-AGr",VLOOKUP(D2412,Listen!$A$2:$G$45,7,FALSE),"-",E2412,"-",F2412,),CONCATENATE("AGr",VLOOKUP(D2412,Listen!$A$2:$G$45,7,FALSE),"-",E2412,"-",F2412)),"keine vollständige ID")</f>
        <v>keine vollständige ID</v>
      </c>
      <c r="C2412" s="359">
        <f>'[2]III_SAV-Details_NB'!B2418</f>
        <v>0</v>
      </c>
      <c r="D2412" s="359">
        <f>'[2]III_SAV-Details_NB'!C2418</f>
        <v>0</v>
      </c>
      <c r="E2412" s="359">
        <f>'[2]III_SAV-Details_NB'!D2418</f>
        <v>0</v>
      </c>
      <c r="F2412" s="490"/>
      <c r="G2412" s="281">
        <f>'[2]III_SAV-Details_NB'!X2418</f>
        <v>0</v>
      </c>
      <c r="H2412" s="281">
        <f t="shared" si="641"/>
        <v>0</v>
      </c>
      <c r="I2412" s="281">
        <f>IF(con_EOGJahr=2025,'[2]III_SAV-Details_NB'!AA2418,IF(con_EOGJahr=2026,'[2]III_SAV-Details_NB'!AB2418,'[2]III_SAV-Details_NB'!AC2418))</f>
        <v>0</v>
      </c>
      <c r="J2412" s="282"/>
      <c r="K2412" s="282"/>
      <c r="L2412" s="282"/>
      <c r="M2412" s="282"/>
      <c r="N2412" s="282"/>
      <c r="O2412" s="282"/>
      <c r="P2412" s="52">
        <f t="shared" si="642"/>
        <v>0</v>
      </c>
      <c r="Q2412" s="60"/>
      <c r="R2412" s="53">
        <f t="shared" si="648"/>
        <v>0</v>
      </c>
      <c r="S2412" s="59"/>
      <c r="T2412" s="61"/>
      <c r="U2412" s="342" t="str">
        <f t="shared" si="652"/>
        <v>k.A.</v>
      </c>
      <c r="V2412" s="343" t="str">
        <f t="shared" si="649"/>
        <v>k.A.</v>
      </c>
      <c r="W2412" s="343" t="str">
        <f>IFERROR(IF(OR($D2412="",$E2412=0,con_Ende=0),"k.A.",IF(VLOOKUP($D2412,rng_ND,5,0)="Nein",VLOOKUP($D2412,rng_ND,2,FALSE),MIN(VLOOKUP($D2412,rng_ND,2,FALSE),A_Stammdaten!$B$19-D_SAV!$E2412+1))),"k.A.")</f>
        <v>k.A.</v>
      </c>
      <c r="X2412" s="343" t="str">
        <f t="shared" si="650"/>
        <v>k.A.</v>
      </c>
      <c r="Y2412" s="62"/>
      <c r="Z2412" s="48">
        <f t="shared" si="651"/>
        <v>0</v>
      </c>
      <c r="AA2412" s="457"/>
      <c r="AB2412" s="55">
        <f t="shared" si="643"/>
        <v>0</v>
      </c>
      <c r="AC2412" s="55">
        <f>IF(A_Stammdaten!$B$25="ja",D_SAV!AA2412,D_SAV!AB2412)</f>
        <v>0</v>
      </c>
      <c r="AD2412" s="478">
        <f>IF(AC2412=0,0,IF(U2412-(con_EOGJahr-D_SAV!E2412)&lt;=0,AC2412,AC2412/V2412))</f>
        <v>0</v>
      </c>
      <c r="AE2412" s="478">
        <f>IFERROR(IF(AND(VLOOKUP(D2412,rng_ND,5,FALSE)="Ja",D_SAV!T2412="degressiv"),D_SAV!AC2412*Y2412/100,0),0)</f>
        <v>0</v>
      </c>
      <c r="AF2412" s="55">
        <f>IFERROR(IF(VLOOKUP(D2412,rng_ND,5,FALSE)="Ja",MAX(D_SAV!AD2412:AE2412),D_SAV!AD2412),0)</f>
        <v>0</v>
      </c>
      <c r="AG2412" s="55">
        <f t="shared" si="644"/>
        <v>0</v>
      </c>
      <c r="AH2412" s="55">
        <f t="shared" si="645"/>
        <v>0</v>
      </c>
      <c r="AI2412" s="55">
        <f t="shared" si="646"/>
        <v>0</v>
      </c>
      <c r="AJ2412" s="55">
        <f t="shared" si="647"/>
        <v>0</v>
      </c>
      <c r="AK2412" s="55">
        <f t="shared" si="638"/>
        <v>0</v>
      </c>
      <c r="AL2412" s="55">
        <f t="shared" si="639"/>
        <v>0</v>
      </c>
      <c r="AM2412" s="55">
        <f t="shared" si="640"/>
        <v>0</v>
      </c>
    </row>
    <row r="2413" spans="1:39" x14ac:dyDescent="0.25">
      <c r="A2413" s="47">
        <v>2409</v>
      </c>
      <c r="B2413" s="358" t="str">
        <f>IF(AND(E2413&lt;&gt;0,D2413&lt;&gt;0,F2413&lt;&gt;0),IF(C2413&lt;&gt;0,CONCATENATE(C2413,"-AGr",VLOOKUP(D2413,Listen!$A$2:$G$45,7,FALSE),"-",E2413,"-",F2413,),CONCATENATE("AGr",VLOOKUP(D2413,Listen!$A$2:$G$45,7,FALSE),"-",E2413,"-",F2413)),"keine vollständige ID")</f>
        <v>keine vollständige ID</v>
      </c>
      <c r="C2413" s="359">
        <f>'[2]III_SAV-Details_NB'!B2419</f>
        <v>0</v>
      </c>
      <c r="D2413" s="359">
        <f>'[2]III_SAV-Details_NB'!C2419</f>
        <v>0</v>
      </c>
      <c r="E2413" s="359">
        <f>'[2]III_SAV-Details_NB'!D2419</f>
        <v>0</v>
      </c>
      <c r="F2413" s="490"/>
      <c r="G2413" s="281">
        <f>'[2]III_SAV-Details_NB'!X2419</f>
        <v>0</v>
      </c>
      <c r="H2413" s="281">
        <f t="shared" si="641"/>
        <v>0</v>
      </c>
      <c r="I2413" s="281">
        <f>IF(con_EOGJahr=2025,'[2]III_SAV-Details_NB'!AA2419,IF(con_EOGJahr=2026,'[2]III_SAV-Details_NB'!AB2419,'[2]III_SAV-Details_NB'!AC2419))</f>
        <v>0</v>
      </c>
      <c r="J2413" s="282"/>
      <c r="K2413" s="282"/>
      <c r="L2413" s="282"/>
      <c r="M2413" s="282"/>
      <c r="N2413" s="282"/>
      <c r="O2413" s="282"/>
      <c r="P2413" s="52">
        <f t="shared" si="642"/>
        <v>0</v>
      </c>
      <c r="Q2413" s="60"/>
      <c r="R2413" s="53">
        <f t="shared" si="648"/>
        <v>0</v>
      </c>
      <c r="S2413" s="59"/>
      <c r="T2413" s="61"/>
      <c r="U2413" s="342" t="str">
        <f t="shared" si="652"/>
        <v>k.A.</v>
      </c>
      <c r="V2413" s="343" t="str">
        <f t="shared" si="649"/>
        <v>k.A.</v>
      </c>
      <c r="W2413" s="343" t="str">
        <f>IFERROR(IF(OR($D2413="",$E2413=0,con_Ende=0),"k.A.",IF(VLOOKUP($D2413,rng_ND,5,0)="Nein",VLOOKUP($D2413,rng_ND,2,FALSE),MIN(VLOOKUP($D2413,rng_ND,2,FALSE),A_Stammdaten!$B$19-D_SAV!$E2413+1))),"k.A.")</f>
        <v>k.A.</v>
      </c>
      <c r="X2413" s="343" t="str">
        <f t="shared" si="650"/>
        <v>k.A.</v>
      </c>
      <c r="Y2413" s="62"/>
      <c r="Z2413" s="48">
        <f t="shared" si="651"/>
        <v>0</v>
      </c>
      <c r="AA2413" s="457"/>
      <c r="AB2413" s="55">
        <f t="shared" si="643"/>
        <v>0</v>
      </c>
      <c r="AC2413" s="55">
        <f>IF(A_Stammdaten!$B$25="ja",D_SAV!AA2413,D_SAV!AB2413)</f>
        <v>0</v>
      </c>
      <c r="AD2413" s="478">
        <f>IF(AC2413=0,0,IF(U2413-(con_EOGJahr-D_SAV!E2413)&lt;=0,AC2413,AC2413/V2413))</f>
        <v>0</v>
      </c>
      <c r="AE2413" s="478">
        <f>IFERROR(IF(AND(VLOOKUP(D2413,rng_ND,5,FALSE)="Ja",D_SAV!T2413="degressiv"),D_SAV!AC2413*Y2413/100,0),0)</f>
        <v>0</v>
      </c>
      <c r="AF2413" s="55">
        <f>IFERROR(IF(VLOOKUP(D2413,rng_ND,5,FALSE)="Ja",MAX(D_SAV!AD2413:AE2413),D_SAV!AD2413),0)</f>
        <v>0</v>
      </c>
      <c r="AG2413" s="55">
        <f t="shared" si="644"/>
        <v>0</v>
      </c>
      <c r="AH2413" s="55">
        <f t="shared" si="645"/>
        <v>0</v>
      </c>
      <c r="AI2413" s="55">
        <f t="shared" si="646"/>
        <v>0</v>
      </c>
      <c r="AJ2413" s="55">
        <f t="shared" si="647"/>
        <v>0</v>
      </c>
      <c r="AK2413" s="55">
        <f t="shared" si="638"/>
        <v>0</v>
      </c>
      <c r="AL2413" s="55">
        <f t="shared" si="639"/>
        <v>0</v>
      </c>
      <c r="AM2413" s="55">
        <f t="shared" si="640"/>
        <v>0</v>
      </c>
    </row>
    <row r="2414" spans="1:39" x14ac:dyDescent="0.25">
      <c r="A2414" s="47">
        <v>2410</v>
      </c>
      <c r="B2414" s="358" t="str">
        <f>IF(AND(E2414&lt;&gt;0,D2414&lt;&gt;0,F2414&lt;&gt;0),IF(C2414&lt;&gt;0,CONCATENATE(C2414,"-AGr",VLOOKUP(D2414,Listen!$A$2:$G$45,7,FALSE),"-",E2414,"-",F2414,),CONCATENATE("AGr",VLOOKUP(D2414,Listen!$A$2:$G$45,7,FALSE),"-",E2414,"-",F2414)),"keine vollständige ID")</f>
        <v>keine vollständige ID</v>
      </c>
      <c r="C2414" s="359">
        <f>'[2]III_SAV-Details_NB'!B2420</f>
        <v>0</v>
      </c>
      <c r="D2414" s="359">
        <f>'[2]III_SAV-Details_NB'!C2420</f>
        <v>0</v>
      </c>
      <c r="E2414" s="359">
        <f>'[2]III_SAV-Details_NB'!D2420</f>
        <v>0</v>
      </c>
      <c r="F2414" s="490"/>
      <c r="G2414" s="281">
        <f>'[2]III_SAV-Details_NB'!X2420</f>
        <v>0</v>
      </c>
      <c r="H2414" s="281">
        <f t="shared" si="641"/>
        <v>0</v>
      </c>
      <c r="I2414" s="281">
        <f>IF(con_EOGJahr=2025,'[2]III_SAV-Details_NB'!AA2420,IF(con_EOGJahr=2026,'[2]III_SAV-Details_NB'!AB2420,'[2]III_SAV-Details_NB'!AC2420))</f>
        <v>0</v>
      </c>
      <c r="J2414" s="282"/>
      <c r="K2414" s="282"/>
      <c r="L2414" s="282"/>
      <c r="M2414" s="282"/>
      <c r="N2414" s="282"/>
      <c r="O2414" s="282"/>
      <c r="P2414" s="52">
        <f t="shared" si="642"/>
        <v>0</v>
      </c>
      <c r="Q2414" s="60"/>
      <c r="R2414" s="53">
        <f t="shared" si="648"/>
        <v>0</v>
      </c>
      <c r="S2414" s="59"/>
      <c r="T2414" s="61"/>
      <c r="U2414" s="342" t="str">
        <f t="shared" si="652"/>
        <v>k.A.</v>
      </c>
      <c r="V2414" s="343" t="str">
        <f t="shared" si="649"/>
        <v>k.A.</v>
      </c>
      <c r="W2414" s="343" t="str">
        <f>IFERROR(IF(OR($D2414="",$E2414=0,con_Ende=0),"k.A.",IF(VLOOKUP($D2414,rng_ND,5,0)="Nein",VLOOKUP($D2414,rng_ND,2,FALSE),MIN(VLOOKUP($D2414,rng_ND,2,FALSE),A_Stammdaten!$B$19-D_SAV!$E2414+1))),"k.A.")</f>
        <v>k.A.</v>
      </c>
      <c r="X2414" s="343" t="str">
        <f t="shared" si="650"/>
        <v>k.A.</v>
      </c>
      <c r="Y2414" s="62"/>
      <c r="Z2414" s="48">
        <f t="shared" si="651"/>
        <v>0</v>
      </c>
      <c r="AA2414" s="457"/>
      <c r="AB2414" s="55">
        <f t="shared" si="643"/>
        <v>0</v>
      </c>
      <c r="AC2414" s="55">
        <f>IF(A_Stammdaten!$B$25="ja",D_SAV!AA2414,D_SAV!AB2414)</f>
        <v>0</v>
      </c>
      <c r="AD2414" s="478">
        <f>IF(AC2414=0,0,IF(U2414-(con_EOGJahr-D_SAV!E2414)&lt;=0,AC2414,AC2414/V2414))</f>
        <v>0</v>
      </c>
      <c r="AE2414" s="478">
        <f>IFERROR(IF(AND(VLOOKUP(D2414,rng_ND,5,FALSE)="Ja",D_SAV!T2414="degressiv"),D_SAV!AC2414*Y2414/100,0),0)</f>
        <v>0</v>
      </c>
      <c r="AF2414" s="55">
        <f>IFERROR(IF(VLOOKUP(D2414,rng_ND,5,FALSE)="Ja",MAX(D_SAV!AD2414:AE2414),D_SAV!AD2414),0)</f>
        <v>0</v>
      </c>
      <c r="AG2414" s="55">
        <f t="shared" si="644"/>
        <v>0</v>
      </c>
      <c r="AH2414" s="55">
        <f t="shared" si="645"/>
        <v>0</v>
      </c>
      <c r="AI2414" s="55">
        <f t="shared" si="646"/>
        <v>0</v>
      </c>
      <c r="AJ2414" s="55">
        <f t="shared" si="647"/>
        <v>0</v>
      </c>
      <c r="AK2414" s="55">
        <f t="shared" si="638"/>
        <v>0</v>
      </c>
      <c r="AL2414" s="55">
        <f t="shared" si="639"/>
        <v>0</v>
      </c>
      <c r="AM2414" s="55">
        <f t="shared" si="640"/>
        <v>0</v>
      </c>
    </row>
    <row r="2415" spans="1:39" x14ac:dyDescent="0.25">
      <c r="A2415" s="47">
        <v>2411</v>
      </c>
      <c r="B2415" s="358" t="str">
        <f>IF(AND(E2415&lt;&gt;0,D2415&lt;&gt;0,F2415&lt;&gt;0),IF(C2415&lt;&gt;0,CONCATENATE(C2415,"-AGr",VLOOKUP(D2415,Listen!$A$2:$G$45,7,FALSE),"-",E2415,"-",F2415,),CONCATENATE("AGr",VLOOKUP(D2415,Listen!$A$2:$G$45,7,FALSE),"-",E2415,"-",F2415)),"keine vollständige ID")</f>
        <v>keine vollständige ID</v>
      </c>
      <c r="C2415" s="359">
        <f>'[2]III_SAV-Details_NB'!B2421</f>
        <v>0</v>
      </c>
      <c r="D2415" s="359">
        <f>'[2]III_SAV-Details_NB'!C2421</f>
        <v>0</v>
      </c>
      <c r="E2415" s="359">
        <f>'[2]III_SAV-Details_NB'!D2421</f>
        <v>0</v>
      </c>
      <c r="F2415" s="490"/>
      <c r="G2415" s="281">
        <f>'[2]III_SAV-Details_NB'!X2421</f>
        <v>0</v>
      </c>
      <c r="H2415" s="281">
        <f t="shared" si="641"/>
        <v>0</v>
      </c>
      <c r="I2415" s="281">
        <f>IF(con_EOGJahr=2025,'[2]III_SAV-Details_NB'!AA2421,IF(con_EOGJahr=2026,'[2]III_SAV-Details_NB'!AB2421,'[2]III_SAV-Details_NB'!AC2421))</f>
        <v>0</v>
      </c>
      <c r="J2415" s="282"/>
      <c r="K2415" s="282"/>
      <c r="L2415" s="282"/>
      <c r="M2415" s="282"/>
      <c r="N2415" s="282"/>
      <c r="O2415" s="282"/>
      <c r="P2415" s="52">
        <f t="shared" si="642"/>
        <v>0</v>
      </c>
      <c r="Q2415" s="60"/>
      <c r="R2415" s="53">
        <f t="shared" si="648"/>
        <v>0</v>
      </c>
      <c r="S2415" s="59"/>
      <c r="T2415" s="61"/>
      <c r="U2415" s="342" t="str">
        <f t="shared" si="652"/>
        <v>k.A.</v>
      </c>
      <c r="V2415" s="343" t="str">
        <f t="shared" si="649"/>
        <v>k.A.</v>
      </c>
      <c r="W2415" s="343" t="str">
        <f>IFERROR(IF(OR($D2415="",$E2415=0,con_Ende=0),"k.A.",IF(VLOOKUP($D2415,rng_ND,5,0)="Nein",VLOOKUP($D2415,rng_ND,2,FALSE),MIN(VLOOKUP($D2415,rng_ND,2,FALSE),A_Stammdaten!$B$19-D_SAV!$E2415+1))),"k.A.")</f>
        <v>k.A.</v>
      </c>
      <c r="X2415" s="343" t="str">
        <f t="shared" si="650"/>
        <v>k.A.</v>
      </c>
      <c r="Y2415" s="62"/>
      <c r="Z2415" s="48">
        <f t="shared" si="651"/>
        <v>0</v>
      </c>
      <c r="AA2415" s="457"/>
      <c r="AB2415" s="55">
        <f t="shared" si="643"/>
        <v>0</v>
      </c>
      <c r="AC2415" s="55">
        <f>IF(A_Stammdaten!$B$25="ja",D_SAV!AA2415,D_SAV!AB2415)</f>
        <v>0</v>
      </c>
      <c r="AD2415" s="478">
        <f>IF(AC2415=0,0,IF(U2415-(con_EOGJahr-D_SAV!E2415)&lt;=0,AC2415,AC2415/V2415))</f>
        <v>0</v>
      </c>
      <c r="AE2415" s="478">
        <f>IFERROR(IF(AND(VLOOKUP(D2415,rng_ND,5,FALSE)="Ja",D_SAV!T2415="degressiv"),D_SAV!AC2415*Y2415/100,0),0)</f>
        <v>0</v>
      </c>
      <c r="AF2415" s="55">
        <f>IFERROR(IF(VLOOKUP(D2415,rng_ND,5,FALSE)="Ja",MAX(D_SAV!AD2415:AE2415),D_SAV!AD2415),0)</f>
        <v>0</v>
      </c>
      <c r="AG2415" s="55">
        <f t="shared" si="644"/>
        <v>0</v>
      </c>
      <c r="AH2415" s="55">
        <f t="shared" si="645"/>
        <v>0</v>
      </c>
      <c r="AI2415" s="55">
        <f t="shared" si="646"/>
        <v>0</v>
      </c>
      <c r="AJ2415" s="55">
        <f t="shared" si="647"/>
        <v>0</v>
      </c>
      <c r="AK2415" s="55">
        <f t="shared" si="638"/>
        <v>0</v>
      </c>
      <c r="AL2415" s="55">
        <f t="shared" si="639"/>
        <v>0</v>
      </c>
      <c r="AM2415" s="55">
        <f t="shared" si="640"/>
        <v>0</v>
      </c>
    </row>
    <row r="2416" spans="1:39" x14ac:dyDescent="0.25">
      <c r="A2416" s="47">
        <v>2412</v>
      </c>
      <c r="B2416" s="358" t="str">
        <f>IF(AND(E2416&lt;&gt;0,D2416&lt;&gt;0,F2416&lt;&gt;0),IF(C2416&lt;&gt;0,CONCATENATE(C2416,"-AGr",VLOOKUP(D2416,Listen!$A$2:$G$45,7,FALSE),"-",E2416,"-",F2416,),CONCATENATE("AGr",VLOOKUP(D2416,Listen!$A$2:$G$45,7,FALSE),"-",E2416,"-",F2416)),"keine vollständige ID")</f>
        <v>keine vollständige ID</v>
      </c>
      <c r="C2416" s="359">
        <f>'[2]III_SAV-Details_NB'!B2422</f>
        <v>0</v>
      </c>
      <c r="D2416" s="359">
        <f>'[2]III_SAV-Details_NB'!C2422</f>
        <v>0</v>
      </c>
      <c r="E2416" s="359">
        <f>'[2]III_SAV-Details_NB'!D2422</f>
        <v>0</v>
      </c>
      <c r="F2416" s="490"/>
      <c r="G2416" s="281">
        <f>'[2]III_SAV-Details_NB'!X2422</f>
        <v>0</v>
      </c>
      <c r="H2416" s="281">
        <f t="shared" si="641"/>
        <v>0</v>
      </c>
      <c r="I2416" s="281">
        <f>IF(con_EOGJahr=2025,'[2]III_SAV-Details_NB'!AA2422,IF(con_EOGJahr=2026,'[2]III_SAV-Details_NB'!AB2422,'[2]III_SAV-Details_NB'!AC2422))</f>
        <v>0</v>
      </c>
      <c r="J2416" s="282"/>
      <c r="K2416" s="282"/>
      <c r="L2416" s="282"/>
      <c r="M2416" s="282"/>
      <c r="N2416" s="282"/>
      <c r="O2416" s="282"/>
      <c r="P2416" s="52">
        <f t="shared" si="642"/>
        <v>0</v>
      </c>
      <c r="Q2416" s="60"/>
      <c r="R2416" s="53">
        <f t="shared" si="648"/>
        <v>0</v>
      </c>
      <c r="S2416" s="59"/>
      <c r="T2416" s="61"/>
      <c r="U2416" s="342" t="str">
        <f t="shared" si="652"/>
        <v>k.A.</v>
      </c>
      <c r="V2416" s="343" t="str">
        <f t="shared" si="649"/>
        <v>k.A.</v>
      </c>
      <c r="W2416" s="343" t="str">
        <f>IFERROR(IF(OR($D2416="",$E2416=0,con_Ende=0),"k.A.",IF(VLOOKUP($D2416,rng_ND,5,0)="Nein",VLOOKUP($D2416,rng_ND,2,FALSE),MIN(VLOOKUP($D2416,rng_ND,2,FALSE),A_Stammdaten!$B$19-D_SAV!$E2416+1))),"k.A.")</f>
        <v>k.A.</v>
      </c>
      <c r="X2416" s="343" t="str">
        <f t="shared" si="650"/>
        <v>k.A.</v>
      </c>
      <c r="Y2416" s="62"/>
      <c r="Z2416" s="48">
        <f t="shared" si="651"/>
        <v>0</v>
      </c>
      <c r="AA2416" s="457"/>
      <c r="AB2416" s="55">
        <f t="shared" si="643"/>
        <v>0</v>
      </c>
      <c r="AC2416" s="55">
        <f>IF(A_Stammdaten!$B$25="ja",D_SAV!AA2416,D_SAV!AB2416)</f>
        <v>0</v>
      </c>
      <c r="AD2416" s="478">
        <f>IF(AC2416=0,0,IF(U2416-(con_EOGJahr-D_SAV!E2416)&lt;=0,AC2416,AC2416/V2416))</f>
        <v>0</v>
      </c>
      <c r="AE2416" s="478">
        <f>IFERROR(IF(AND(VLOOKUP(D2416,rng_ND,5,FALSE)="Ja",D_SAV!T2416="degressiv"),D_SAV!AC2416*Y2416/100,0),0)</f>
        <v>0</v>
      </c>
      <c r="AF2416" s="55">
        <f>IFERROR(IF(VLOOKUP(D2416,rng_ND,5,FALSE)="Ja",MAX(D_SAV!AD2416:AE2416),D_SAV!AD2416),0)</f>
        <v>0</v>
      </c>
      <c r="AG2416" s="55">
        <f t="shared" si="644"/>
        <v>0</v>
      </c>
      <c r="AH2416" s="55">
        <f t="shared" si="645"/>
        <v>0</v>
      </c>
      <c r="AI2416" s="55">
        <f t="shared" si="646"/>
        <v>0</v>
      </c>
      <c r="AJ2416" s="55">
        <f t="shared" si="647"/>
        <v>0</v>
      </c>
      <c r="AK2416" s="55">
        <f t="shared" si="638"/>
        <v>0</v>
      </c>
      <c r="AL2416" s="55">
        <f t="shared" si="639"/>
        <v>0</v>
      </c>
      <c r="AM2416" s="55">
        <f t="shared" si="640"/>
        <v>0</v>
      </c>
    </row>
    <row r="2417" spans="1:39" x14ac:dyDescent="0.25">
      <c r="A2417" s="47">
        <v>2413</v>
      </c>
      <c r="B2417" s="358" t="str">
        <f>IF(AND(E2417&lt;&gt;0,D2417&lt;&gt;0,F2417&lt;&gt;0),IF(C2417&lt;&gt;0,CONCATENATE(C2417,"-AGr",VLOOKUP(D2417,Listen!$A$2:$G$45,7,FALSE),"-",E2417,"-",F2417,),CONCATENATE("AGr",VLOOKUP(D2417,Listen!$A$2:$G$45,7,FALSE),"-",E2417,"-",F2417)),"keine vollständige ID")</f>
        <v>keine vollständige ID</v>
      </c>
      <c r="C2417" s="359">
        <f>'[2]III_SAV-Details_NB'!B2423</f>
        <v>0</v>
      </c>
      <c r="D2417" s="359">
        <f>'[2]III_SAV-Details_NB'!C2423</f>
        <v>0</v>
      </c>
      <c r="E2417" s="359">
        <f>'[2]III_SAV-Details_NB'!D2423</f>
        <v>0</v>
      </c>
      <c r="F2417" s="490"/>
      <c r="G2417" s="281">
        <f>'[2]III_SAV-Details_NB'!X2423</f>
        <v>0</v>
      </c>
      <c r="H2417" s="281">
        <f t="shared" si="641"/>
        <v>0</v>
      </c>
      <c r="I2417" s="281">
        <f>IF(con_EOGJahr=2025,'[2]III_SAV-Details_NB'!AA2423,IF(con_EOGJahr=2026,'[2]III_SAV-Details_NB'!AB2423,'[2]III_SAV-Details_NB'!AC2423))</f>
        <v>0</v>
      </c>
      <c r="J2417" s="282"/>
      <c r="K2417" s="282"/>
      <c r="L2417" s="282"/>
      <c r="M2417" s="282"/>
      <c r="N2417" s="282"/>
      <c r="O2417" s="282"/>
      <c r="P2417" s="52">
        <f t="shared" si="642"/>
        <v>0</v>
      </c>
      <c r="Q2417" s="60"/>
      <c r="R2417" s="53">
        <f t="shared" si="648"/>
        <v>0</v>
      </c>
      <c r="S2417" s="59"/>
      <c r="T2417" s="61"/>
      <c r="U2417" s="342" t="str">
        <f t="shared" si="652"/>
        <v>k.A.</v>
      </c>
      <c r="V2417" s="343" t="str">
        <f t="shared" si="649"/>
        <v>k.A.</v>
      </c>
      <c r="W2417" s="343" t="str">
        <f>IFERROR(IF(OR($D2417="",$E2417=0,con_Ende=0),"k.A.",IF(VLOOKUP($D2417,rng_ND,5,0)="Nein",VLOOKUP($D2417,rng_ND,2,FALSE),MIN(VLOOKUP($D2417,rng_ND,2,FALSE),A_Stammdaten!$B$19-D_SAV!$E2417+1))),"k.A.")</f>
        <v>k.A.</v>
      </c>
      <c r="X2417" s="343" t="str">
        <f t="shared" si="650"/>
        <v>k.A.</v>
      </c>
      <c r="Y2417" s="62"/>
      <c r="Z2417" s="48">
        <f t="shared" si="651"/>
        <v>0</v>
      </c>
      <c r="AA2417" s="457"/>
      <c r="AB2417" s="55">
        <f t="shared" si="643"/>
        <v>0</v>
      </c>
      <c r="AC2417" s="55">
        <f>IF(A_Stammdaten!$B$25="ja",D_SAV!AA2417,D_SAV!AB2417)</f>
        <v>0</v>
      </c>
      <c r="AD2417" s="478">
        <f>IF(AC2417=0,0,IF(U2417-(con_EOGJahr-D_SAV!E2417)&lt;=0,AC2417,AC2417/V2417))</f>
        <v>0</v>
      </c>
      <c r="AE2417" s="478">
        <f>IFERROR(IF(AND(VLOOKUP(D2417,rng_ND,5,FALSE)="Ja",D_SAV!T2417="degressiv"),D_SAV!AC2417*Y2417/100,0),0)</f>
        <v>0</v>
      </c>
      <c r="AF2417" s="55">
        <f>IFERROR(IF(VLOOKUP(D2417,rng_ND,5,FALSE)="Ja",MAX(D_SAV!AD2417:AE2417),D_SAV!AD2417),0)</f>
        <v>0</v>
      </c>
      <c r="AG2417" s="55">
        <f t="shared" si="644"/>
        <v>0</v>
      </c>
      <c r="AH2417" s="55">
        <f t="shared" si="645"/>
        <v>0</v>
      </c>
      <c r="AI2417" s="55">
        <f t="shared" si="646"/>
        <v>0</v>
      </c>
      <c r="AJ2417" s="55">
        <f t="shared" si="647"/>
        <v>0</v>
      </c>
      <c r="AK2417" s="55">
        <f t="shared" si="638"/>
        <v>0</v>
      </c>
      <c r="AL2417" s="55">
        <f t="shared" si="639"/>
        <v>0</v>
      </c>
      <c r="AM2417" s="55">
        <f t="shared" si="640"/>
        <v>0</v>
      </c>
    </row>
    <row r="2418" spans="1:39" x14ac:dyDescent="0.25">
      <c r="A2418" s="47">
        <v>2414</v>
      </c>
      <c r="B2418" s="358" t="str">
        <f>IF(AND(E2418&lt;&gt;0,D2418&lt;&gt;0,F2418&lt;&gt;0),IF(C2418&lt;&gt;0,CONCATENATE(C2418,"-AGr",VLOOKUP(D2418,Listen!$A$2:$G$45,7,FALSE),"-",E2418,"-",F2418,),CONCATENATE("AGr",VLOOKUP(D2418,Listen!$A$2:$G$45,7,FALSE),"-",E2418,"-",F2418)),"keine vollständige ID")</f>
        <v>keine vollständige ID</v>
      </c>
      <c r="C2418" s="359">
        <f>'[2]III_SAV-Details_NB'!B2424</f>
        <v>0</v>
      </c>
      <c r="D2418" s="359">
        <f>'[2]III_SAV-Details_NB'!C2424</f>
        <v>0</v>
      </c>
      <c r="E2418" s="359">
        <f>'[2]III_SAV-Details_NB'!D2424</f>
        <v>0</v>
      </c>
      <c r="F2418" s="490"/>
      <c r="G2418" s="281">
        <f>'[2]III_SAV-Details_NB'!X2424</f>
        <v>0</v>
      </c>
      <c r="H2418" s="281">
        <f t="shared" si="641"/>
        <v>0</v>
      </c>
      <c r="I2418" s="281">
        <f>IF(con_EOGJahr=2025,'[2]III_SAV-Details_NB'!AA2424,IF(con_EOGJahr=2026,'[2]III_SAV-Details_NB'!AB2424,'[2]III_SAV-Details_NB'!AC2424))</f>
        <v>0</v>
      </c>
      <c r="J2418" s="282"/>
      <c r="K2418" s="282"/>
      <c r="L2418" s="282"/>
      <c r="M2418" s="282"/>
      <c r="N2418" s="282"/>
      <c r="O2418" s="282"/>
      <c r="P2418" s="52">
        <f t="shared" si="642"/>
        <v>0</v>
      </c>
      <c r="Q2418" s="60"/>
      <c r="R2418" s="53">
        <f t="shared" si="648"/>
        <v>0</v>
      </c>
      <c r="S2418" s="59"/>
      <c r="T2418" s="61"/>
      <c r="U2418" s="342" t="str">
        <f t="shared" si="652"/>
        <v>k.A.</v>
      </c>
      <c r="V2418" s="343" t="str">
        <f t="shared" si="649"/>
        <v>k.A.</v>
      </c>
      <c r="W2418" s="343" t="str">
        <f>IFERROR(IF(OR($D2418="",$E2418=0,con_Ende=0),"k.A.",IF(VLOOKUP($D2418,rng_ND,5,0)="Nein",VLOOKUP($D2418,rng_ND,2,FALSE),MIN(VLOOKUP($D2418,rng_ND,2,FALSE),A_Stammdaten!$B$19-D_SAV!$E2418+1))),"k.A.")</f>
        <v>k.A.</v>
      </c>
      <c r="X2418" s="343" t="str">
        <f t="shared" si="650"/>
        <v>k.A.</v>
      </c>
      <c r="Y2418" s="62"/>
      <c r="Z2418" s="48">
        <f t="shared" si="651"/>
        <v>0</v>
      </c>
      <c r="AA2418" s="457"/>
      <c r="AB2418" s="55">
        <f t="shared" si="643"/>
        <v>0</v>
      </c>
      <c r="AC2418" s="55">
        <f>IF(A_Stammdaten!$B$25="ja",D_SAV!AA2418,D_SAV!AB2418)</f>
        <v>0</v>
      </c>
      <c r="AD2418" s="478">
        <f>IF(AC2418=0,0,IF(U2418-(con_EOGJahr-D_SAV!E2418)&lt;=0,AC2418,AC2418/V2418))</f>
        <v>0</v>
      </c>
      <c r="AE2418" s="478">
        <f>IFERROR(IF(AND(VLOOKUP(D2418,rng_ND,5,FALSE)="Ja",D_SAV!T2418="degressiv"),D_SAV!AC2418*Y2418/100,0),0)</f>
        <v>0</v>
      </c>
      <c r="AF2418" s="55">
        <f>IFERROR(IF(VLOOKUP(D2418,rng_ND,5,FALSE)="Ja",MAX(D_SAV!AD2418:AE2418),D_SAV!AD2418),0)</f>
        <v>0</v>
      </c>
      <c r="AG2418" s="55">
        <f t="shared" si="644"/>
        <v>0</v>
      </c>
      <c r="AH2418" s="55">
        <f t="shared" si="645"/>
        <v>0</v>
      </c>
      <c r="AI2418" s="55">
        <f t="shared" si="646"/>
        <v>0</v>
      </c>
      <c r="AJ2418" s="55">
        <f t="shared" si="647"/>
        <v>0</v>
      </c>
      <c r="AK2418" s="55">
        <f t="shared" si="638"/>
        <v>0</v>
      </c>
      <c r="AL2418" s="55">
        <f t="shared" si="639"/>
        <v>0</v>
      </c>
      <c r="AM2418" s="55">
        <f t="shared" si="640"/>
        <v>0</v>
      </c>
    </row>
    <row r="2419" spans="1:39" x14ac:dyDescent="0.25">
      <c r="A2419" s="47">
        <v>2415</v>
      </c>
      <c r="B2419" s="358" t="str">
        <f>IF(AND(E2419&lt;&gt;0,D2419&lt;&gt;0,F2419&lt;&gt;0),IF(C2419&lt;&gt;0,CONCATENATE(C2419,"-AGr",VLOOKUP(D2419,Listen!$A$2:$G$45,7,FALSE),"-",E2419,"-",F2419,),CONCATENATE("AGr",VLOOKUP(D2419,Listen!$A$2:$G$45,7,FALSE),"-",E2419,"-",F2419)),"keine vollständige ID")</f>
        <v>keine vollständige ID</v>
      </c>
      <c r="C2419" s="359">
        <f>'[2]III_SAV-Details_NB'!B2425</f>
        <v>0</v>
      </c>
      <c r="D2419" s="359">
        <f>'[2]III_SAV-Details_NB'!C2425</f>
        <v>0</v>
      </c>
      <c r="E2419" s="359">
        <f>'[2]III_SAV-Details_NB'!D2425</f>
        <v>0</v>
      </c>
      <c r="F2419" s="490"/>
      <c r="G2419" s="281">
        <f>'[2]III_SAV-Details_NB'!X2425</f>
        <v>0</v>
      </c>
      <c r="H2419" s="281">
        <f t="shared" si="641"/>
        <v>0</v>
      </c>
      <c r="I2419" s="281">
        <f>IF(con_EOGJahr=2025,'[2]III_SAV-Details_NB'!AA2425,IF(con_EOGJahr=2026,'[2]III_SAV-Details_NB'!AB2425,'[2]III_SAV-Details_NB'!AC2425))</f>
        <v>0</v>
      </c>
      <c r="J2419" s="282"/>
      <c r="K2419" s="282"/>
      <c r="L2419" s="282"/>
      <c r="M2419" s="282"/>
      <c r="N2419" s="282"/>
      <c r="O2419" s="282"/>
      <c r="P2419" s="52">
        <f t="shared" si="642"/>
        <v>0</v>
      </c>
      <c r="Q2419" s="60"/>
      <c r="R2419" s="53">
        <f t="shared" si="648"/>
        <v>0</v>
      </c>
      <c r="S2419" s="59"/>
      <c r="T2419" s="61"/>
      <c r="U2419" s="342" t="str">
        <f t="shared" si="652"/>
        <v>k.A.</v>
      </c>
      <c r="V2419" s="343" t="str">
        <f t="shared" si="649"/>
        <v>k.A.</v>
      </c>
      <c r="W2419" s="343" t="str">
        <f>IFERROR(IF(OR($D2419="",$E2419=0,con_Ende=0),"k.A.",IF(VLOOKUP($D2419,rng_ND,5,0)="Nein",VLOOKUP($D2419,rng_ND,2,FALSE),MIN(VLOOKUP($D2419,rng_ND,2,FALSE),A_Stammdaten!$B$19-D_SAV!$E2419+1))),"k.A.")</f>
        <v>k.A.</v>
      </c>
      <c r="X2419" s="343" t="str">
        <f t="shared" si="650"/>
        <v>k.A.</v>
      </c>
      <c r="Y2419" s="62"/>
      <c r="Z2419" s="48">
        <f t="shared" si="651"/>
        <v>0</v>
      </c>
      <c r="AA2419" s="457"/>
      <c r="AB2419" s="55">
        <f t="shared" si="643"/>
        <v>0</v>
      </c>
      <c r="AC2419" s="55">
        <f>IF(A_Stammdaten!$B$25="ja",D_SAV!AA2419,D_SAV!AB2419)</f>
        <v>0</v>
      </c>
      <c r="AD2419" s="478">
        <f>IF(AC2419=0,0,IF(U2419-(con_EOGJahr-D_SAV!E2419)&lt;=0,AC2419,AC2419/V2419))</f>
        <v>0</v>
      </c>
      <c r="AE2419" s="478">
        <f>IFERROR(IF(AND(VLOOKUP(D2419,rng_ND,5,FALSE)="Ja",D_SAV!T2419="degressiv"),D_SAV!AC2419*Y2419/100,0),0)</f>
        <v>0</v>
      </c>
      <c r="AF2419" s="55">
        <f>IFERROR(IF(VLOOKUP(D2419,rng_ND,5,FALSE)="Ja",MAX(D_SAV!AD2419:AE2419),D_SAV!AD2419),0)</f>
        <v>0</v>
      </c>
      <c r="AG2419" s="55">
        <f t="shared" si="644"/>
        <v>0</v>
      </c>
      <c r="AH2419" s="55">
        <f t="shared" si="645"/>
        <v>0</v>
      </c>
      <c r="AI2419" s="55">
        <f t="shared" si="646"/>
        <v>0</v>
      </c>
      <c r="AJ2419" s="55">
        <f t="shared" si="647"/>
        <v>0</v>
      </c>
      <c r="AK2419" s="55">
        <f t="shared" si="638"/>
        <v>0</v>
      </c>
      <c r="AL2419" s="55">
        <f t="shared" si="639"/>
        <v>0</v>
      </c>
      <c r="AM2419" s="55">
        <f t="shared" si="640"/>
        <v>0</v>
      </c>
    </row>
    <row r="2420" spans="1:39" x14ac:dyDescent="0.25">
      <c r="A2420" s="47">
        <v>2416</v>
      </c>
      <c r="B2420" s="358" t="str">
        <f>IF(AND(E2420&lt;&gt;0,D2420&lt;&gt;0,F2420&lt;&gt;0),IF(C2420&lt;&gt;0,CONCATENATE(C2420,"-AGr",VLOOKUP(D2420,Listen!$A$2:$G$45,7,FALSE),"-",E2420,"-",F2420,),CONCATENATE("AGr",VLOOKUP(D2420,Listen!$A$2:$G$45,7,FALSE),"-",E2420,"-",F2420)),"keine vollständige ID")</f>
        <v>keine vollständige ID</v>
      </c>
      <c r="C2420" s="359">
        <f>'[2]III_SAV-Details_NB'!B2426</f>
        <v>0</v>
      </c>
      <c r="D2420" s="359">
        <f>'[2]III_SAV-Details_NB'!C2426</f>
        <v>0</v>
      </c>
      <c r="E2420" s="359">
        <f>'[2]III_SAV-Details_NB'!D2426</f>
        <v>0</v>
      </c>
      <c r="F2420" s="490"/>
      <c r="G2420" s="281">
        <f>'[2]III_SAV-Details_NB'!X2426</f>
        <v>0</v>
      </c>
      <c r="H2420" s="281">
        <f t="shared" si="641"/>
        <v>0</v>
      </c>
      <c r="I2420" s="281">
        <f>IF(con_EOGJahr=2025,'[2]III_SAV-Details_NB'!AA2426,IF(con_EOGJahr=2026,'[2]III_SAV-Details_NB'!AB2426,'[2]III_SAV-Details_NB'!AC2426))</f>
        <v>0</v>
      </c>
      <c r="J2420" s="282"/>
      <c r="K2420" s="282"/>
      <c r="L2420" s="282"/>
      <c r="M2420" s="282"/>
      <c r="N2420" s="282"/>
      <c r="O2420" s="282"/>
      <c r="P2420" s="52">
        <f t="shared" si="642"/>
        <v>0</v>
      </c>
      <c r="Q2420" s="60"/>
      <c r="R2420" s="53">
        <f t="shared" si="648"/>
        <v>0</v>
      </c>
      <c r="S2420" s="59"/>
      <c r="T2420" s="61"/>
      <c r="U2420" s="342" t="str">
        <f t="shared" si="652"/>
        <v>k.A.</v>
      </c>
      <c r="V2420" s="343" t="str">
        <f t="shared" si="649"/>
        <v>k.A.</v>
      </c>
      <c r="W2420" s="343" t="str">
        <f>IFERROR(IF(OR($D2420="",$E2420=0,con_Ende=0),"k.A.",IF(VLOOKUP($D2420,rng_ND,5,0)="Nein",VLOOKUP($D2420,rng_ND,2,FALSE),MIN(VLOOKUP($D2420,rng_ND,2,FALSE),A_Stammdaten!$B$19-D_SAV!$E2420+1))),"k.A.")</f>
        <v>k.A.</v>
      </c>
      <c r="X2420" s="343" t="str">
        <f t="shared" si="650"/>
        <v>k.A.</v>
      </c>
      <c r="Y2420" s="62"/>
      <c r="Z2420" s="48">
        <f t="shared" si="651"/>
        <v>0</v>
      </c>
      <c r="AA2420" s="457"/>
      <c r="AB2420" s="55">
        <f t="shared" si="643"/>
        <v>0</v>
      </c>
      <c r="AC2420" s="55">
        <f>IF(A_Stammdaten!$B$25="ja",D_SAV!AA2420,D_SAV!AB2420)</f>
        <v>0</v>
      </c>
      <c r="AD2420" s="478">
        <f>IF(AC2420=0,0,IF(U2420-(con_EOGJahr-D_SAV!E2420)&lt;=0,AC2420,AC2420/V2420))</f>
        <v>0</v>
      </c>
      <c r="AE2420" s="478">
        <f>IFERROR(IF(AND(VLOOKUP(D2420,rng_ND,5,FALSE)="Ja",D_SAV!T2420="degressiv"),D_SAV!AC2420*Y2420/100,0),0)</f>
        <v>0</v>
      </c>
      <c r="AF2420" s="55">
        <f>IFERROR(IF(VLOOKUP(D2420,rng_ND,5,FALSE)="Ja",MAX(D_SAV!AD2420:AE2420),D_SAV!AD2420),0)</f>
        <v>0</v>
      </c>
      <c r="AG2420" s="55">
        <f t="shared" si="644"/>
        <v>0</v>
      </c>
      <c r="AH2420" s="55">
        <f t="shared" si="645"/>
        <v>0</v>
      </c>
      <c r="AI2420" s="55">
        <f t="shared" si="646"/>
        <v>0</v>
      </c>
      <c r="AJ2420" s="55">
        <f t="shared" si="647"/>
        <v>0</v>
      </c>
      <c r="AK2420" s="55">
        <f t="shared" si="638"/>
        <v>0</v>
      </c>
      <c r="AL2420" s="55">
        <f t="shared" si="639"/>
        <v>0</v>
      </c>
      <c r="AM2420" s="55">
        <f t="shared" si="640"/>
        <v>0</v>
      </c>
    </row>
    <row r="2421" spans="1:39" x14ac:dyDescent="0.25">
      <c r="A2421" s="47">
        <v>2417</v>
      </c>
      <c r="B2421" s="358" t="str">
        <f>IF(AND(E2421&lt;&gt;0,D2421&lt;&gt;0,F2421&lt;&gt;0),IF(C2421&lt;&gt;0,CONCATENATE(C2421,"-AGr",VLOOKUP(D2421,Listen!$A$2:$G$45,7,FALSE),"-",E2421,"-",F2421,),CONCATENATE("AGr",VLOOKUP(D2421,Listen!$A$2:$G$45,7,FALSE),"-",E2421,"-",F2421)),"keine vollständige ID")</f>
        <v>keine vollständige ID</v>
      </c>
      <c r="C2421" s="359">
        <f>'[2]III_SAV-Details_NB'!B2427</f>
        <v>0</v>
      </c>
      <c r="D2421" s="359">
        <f>'[2]III_SAV-Details_NB'!C2427</f>
        <v>0</v>
      </c>
      <c r="E2421" s="359">
        <f>'[2]III_SAV-Details_NB'!D2427</f>
        <v>0</v>
      </c>
      <c r="F2421" s="490"/>
      <c r="G2421" s="281">
        <f>'[2]III_SAV-Details_NB'!X2427</f>
        <v>0</v>
      </c>
      <c r="H2421" s="281">
        <f t="shared" si="641"/>
        <v>0</v>
      </c>
      <c r="I2421" s="281">
        <f>IF(con_EOGJahr=2025,'[2]III_SAV-Details_NB'!AA2427,IF(con_EOGJahr=2026,'[2]III_SAV-Details_NB'!AB2427,'[2]III_SAV-Details_NB'!AC2427))</f>
        <v>0</v>
      </c>
      <c r="J2421" s="282"/>
      <c r="K2421" s="282"/>
      <c r="L2421" s="282"/>
      <c r="M2421" s="282"/>
      <c r="N2421" s="282"/>
      <c r="O2421" s="282"/>
      <c r="P2421" s="52">
        <f t="shared" si="642"/>
        <v>0</v>
      </c>
      <c r="Q2421" s="60"/>
      <c r="R2421" s="53">
        <f t="shared" si="648"/>
        <v>0</v>
      </c>
      <c r="S2421" s="59"/>
      <c r="T2421" s="61"/>
      <c r="U2421" s="342" t="str">
        <f t="shared" si="652"/>
        <v>k.A.</v>
      </c>
      <c r="V2421" s="343" t="str">
        <f t="shared" si="649"/>
        <v>k.A.</v>
      </c>
      <c r="W2421" s="343" t="str">
        <f>IFERROR(IF(OR($D2421="",$E2421=0,con_Ende=0),"k.A.",IF(VLOOKUP($D2421,rng_ND,5,0)="Nein",VLOOKUP($D2421,rng_ND,2,FALSE),MIN(VLOOKUP($D2421,rng_ND,2,FALSE),A_Stammdaten!$B$19-D_SAV!$E2421+1))),"k.A.")</f>
        <v>k.A.</v>
      </c>
      <c r="X2421" s="343" t="str">
        <f t="shared" si="650"/>
        <v>k.A.</v>
      </c>
      <c r="Y2421" s="62"/>
      <c r="Z2421" s="48">
        <f t="shared" si="651"/>
        <v>0</v>
      </c>
      <c r="AA2421" s="457"/>
      <c r="AB2421" s="55">
        <f t="shared" si="643"/>
        <v>0</v>
      </c>
      <c r="AC2421" s="55">
        <f>IF(A_Stammdaten!$B$25="ja",D_SAV!AA2421,D_SAV!AB2421)</f>
        <v>0</v>
      </c>
      <c r="AD2421" s="478">
        <f>IF(AC2421=0,0,IF(U2421-(con_EOGJahr-D_SAV!E2421)&lt;=0,AC2421,AC2421/V2421))</f>
        <v>0</v>
      </c>
      <c r="AE2421" s="478">
        <f>IFERROR(IF(AND(VLOOKUP(D2421,rng_ND,5,FALSE)="Ja",D_SAV!T2421="degressiv"),D_SAV!AC2421*Y2421/100,0),0)</f>
        <v>0</v>
      </c>
      <c r="AF2421" s="55">
        <f>IFERROR(IF(VLOOKUP(D2421,rng_ND,5,FALSE)="Ja",MAX(D_SAV!AD2421:AE2421),D_SAV!AD2421),0)</f>
        <v>0</v>
      </c>
      <c r="AG2421" s="55">
        <f t="shared" si="644"/>
        <v>0</v>
      </c>
      <c r="AH2421" s="55">
        <f t="shared" si="645"/>
        <v>0</v>
      </c>
      <c r="AI2421" s="55">
        <f t="shared" si="646"/>
        <v>0</v>
      </c>
      <c r="AJ2421" s="55">
        <f t="shared" si="647"/>
        <v>0</v>
      </c>
      <c r="AK2421" s="55">
        <f t="shared" si="638"/>
        <v>0</v>
      </c>
      <c r="AL2421" s="55">
        <f t="shared" si="639"/>
        <v>0</v>
      </c>
      <c r="AM2421" s="55">
        <f t="shared" si="640"/>
        <v>0</v>
      </c>
    </row>
    <row r="2422" spans="1:39" x14ac:dyDescent="0.25">
      <c r="A2422" s="47">
        <v>2418</v>
      </c>
      <c r="B2422" s="358" t="str">
        <f>IF(AND(E2422&lt;&gt;0,D2422&lt;&gt;0,F2422&lt;&gt;0),IF(C2422&lt;&gt;0,CONCATENATE(C2422,"-AGr",VLOOKUP(D2422,Listen!$A$2:$G$45,7,FALSE),"-",E2422,"-",F2422,),CONCATENATE("AGr",VLOOKUP(D2422,Listen!$A$2:$G$45,7,FALSE),"-",E2422,"-",F2422)),"keine vollständige ID")</f>
        <v>keine vollständige ID</v>
      </c>
      <c r="C2422" s="359">
        <f>'[2]III_SAV-Details_NB'!B2428</f>
        <v>0</v>
      </c>
      <c r="D2422" s="359">
        <f>'[2]III_SAV-Details_NB'!C2428</f>
        <v>0</v>
      </c>
      <c r="E2422" s="359">
        <f>'[2]III_SAV-Details_NB'!D2428</f>
        <v>0</v>
      </c>
      <c r="F2422" s="490"/>
      <c r="G2422" s="281">
        <f>'[2]III_SAV-Details_NB'!X2428</f>
        <v>0</v>
      </c>
      <c r="H2422" s="281">
        <f t="shared" si="641"/>
        <v>0</v>
      </c>
      <c r="I2422" s="281">
        <f>IF(con_EOGJahr=2025,'[2]III_SAV-Details_NB'!AA2428,IF(con_EOGJahr=2026,'[2]III_SAV-Details_NB'!AB2428,'[2]III_SAV-Details_NB'!AC2428))</f>
        <v>0</v>
      </c>
      <c r="J2422" s="282"/>
      <c r="K2422" s="282"/>
      <c r="L2422" s="282"/>
      <c r="M2422" s="282"/>
      <c r="N2422" s="282"/>
      <c r="O2422" s="282"/>
      <c r="P2422" s="52">
        <f t="shared" si="642"/>
        <v>0</v>
      </c>
      <c r="Q2422" s="60"/>
      <c r="R2422" s="53">
        <f t="shared" si="648"/>
        <v>0</v>
      </c>
      <c r="S2422" s="59"/>
      <c r="T2422" s="61"/>
      <c r="U2422" s="342" t="str">
        <f t="shared" si="652"/>
        <v>k.A.</v>
      </c>
      <c r="V2422" s="343" t="str">
        <f t="shared" si="649"/>
        <v>k.A.</v>
      </c>
      <c r="W2422" s="343" t="str">
        <f>IFERROR(IF(OR($D2422="",$E2422=0,con_Ende=0),"k.A.",IF(VLOOKUP($D2422,rng_ND,5,0)="Nein",VLOOKUP($D2422,rng_ND,2,FALSE),MIN(VLOOKUP($D2422,rng_ND,2,FALSE),A_Stammdaten!$B$19-D_SAV!$E2422+1))),"k.A.")</f>
        <v>k.A.</v>
      </c>
      <c r="X2422" s="343" t="str">
        <f t="shared" si="650"/>
        <v>k.A.</v>
      </c>
      <c r="Y2422" s="62"/>
      <c r="Z2422" s="48">
        <f t="shared" si="651"/>
        <v>0</v>
      </c>
      <c r="AA2422" s="457"/>
      <c r="AB2422" s="55">
        <f t="shared" si="643"/>
        <v>0</v>
      </c>
      <c r="AC2422" s="55">
        <f>IF(A_Stammdaten!$B$25="ja",D_SAV!AA2422,D_SAV!AB2422)</f>
        <v>0</v>
      </c>
      <c r="AD2422" s="478">
        <f>IF(AC2422=0,0,IF(U2422-(con_EOGJahr-D_SAV!E2422)&lt;=0,AC2422,AC2422/V2422))</f>
        <v>0</v>
      </c>
      <c r="AE2422" s="478">
        <f>IFERROR(IF(AND(VLOOKUP(D2422,rng_ND,5,FALSE)="Ja",D_SAV!T2422="degressiv"),D_SAV!AC2422*Y2422/100,0),0)</f>
        <v>0</v>
      </c>
      <c r="AF2422" s="55">
        <f>IFERROR(IF(VLOOKUP(D2422,rng_ND,5,FALSE)="Ja",MAX(D_SAV!AD2422:AE2422),D_SAV!AD2422),0)</f>
        <v>0</v>
      </c>
      <c r="AG2422" s="55">
        <f t="shared" si="644"/>
        <v>0</v>
      </c>
      <c r="AH2422" s="55">
        <f t="shared" si="645"/>
        <v>0</v>
      </c>
      <c r="AI2422" s="55">
        <f t="shared" si="646"/>
        <v>0</v>
      </c>
      <c r="AJ2422" s="55">
        <f t="shared" si="647"/>
        <v>0</v>
      </c>
      <c r="AK2422" s="55">
        <f t="shared" si="638"/>
        <v>0</v>
      </c>
      <c r="AL2422" s="55">
        <f t="shared" si="639"/>
        <v>0</v>
      </c>
      <c r="AM2422" s="55">
        <f t="shared" si="640"/>
        <v>0</v>
      </c>
    </row>
    <row r="2423" spans="1:39" x14ac:dyDescent="0.25">
      <c r="A2423" s="47">
        <v>2419</v>
      </c>
      <c r="B2423" s="358" t="str">
        <f>IF(AND(E2423&lt;&gt;0,D2423&lt;&gt;0,F2423&lt;&gt;0),IF(C2423&lt;&gt;0,CONCATENATE(C2423,"-AGr",VLOOKUP(D2423,Listen!$A$2:$G$45,7,FALSE),"-",E2423,"-",F2423,),CONCATENATE("AGr",VLOOKUP(D2423,Listen!$A$2:$G$45,7,FALSE),"-",E2423,"-",F2423)),"keine vollständige ID")</f>
        <v>keine vollständige ID</v>
      </c>
      <c r="C2423" s="359">
        <f>'[2]III_SAV-Details_NB'!B2429</f>
        <v>0</v>
      </c>
      <c r="D2423" s="359">
        <f>'[2]III_SAV-Details_NB'!C2429</f>
        <v>0</v>
      </c>
      <c r="E2423" s="359">
        <f>'[2]III_SAV-Details_NB'!D2429</f>
        <v>0</v>
      </c>
      <c r="F2423" s="490"/>
      <c r="G2423" s="281">
        <f>'[2]III_SAV-Details_NB'!X2429</f>
        <v>0</v>
      </c>
      <c r="H2423" s="281">
        <f t="shared" si="641"/>
        <v>0</v>
      </c>
      <c r="I2423" s="281">
        <f>IF(con_EOGJahr=2025,'[2]III_SAV-Details_NB'!AA2429,IF(con_EOGJahr=2026,'[2]III_SAV-Details_NB'!AB2429,'[2]III_SAV-Details_NB'!AC2429))</f>
        <v>0</v>
      </c>
      <c r="J2423" s="282"/>
      <c r="K2423" s="282"/>
      <c r="L2423" s="282"/>
      <c r="M2423" s="282"/>
      <c r="N2423" s="282"/>
      <c r="O2423" s="282"/>
      <c r="P2423" s="52">
        <f t="shared" si="642"/>
        <v>0</v>
      </c>
      <c r="Q2423" s="60"/>
      <c r="R2423" s="53">
        <f t="shared" si="648"/>
        <v>0</v>
      </c>
      <c r="S2423" s="59"/>
      <c r="T2423" s="61"/>
      <c r="U2423" s="342" t="str">
        <f t="shared" si="652"/>
        <v>k.A.</v>
      </c>
      <c r="V2423" s="343" t="str">
        <f t="shared" si="649"/>
        <v>k.A.</v>
      </c>
      <c r="W2423" s="343" t="str">
        <f>IFERROR(IF(OR($D2423="",$E2423=0,con_Ende=0),"k.A.",IF(VLOOKUP($D2423,rng_ND,5,0)="Nein",VLOOKUP($D2423,rng_ND,2,FALSE),MIN(VLOOKUP($D2423,rng_ND,2,FALSE),A_Stammdaten!$B$19-D_SAV!$E2423+1))),"k.A.")</f>
        <v>k.A.</v>
      </c>
      <c r="X2423" s="343" t="str">
        <f t="shared" si="650"/>
        <v>k.A.</v>
      </c>
      <c r="Y2423" s="62"/>
      <c r="Z2423" s="48">
        <f t="shared" si="651"/>
        <v>0</v>
      </c>
      <c r="AA2423" s="457"/>
      <c r="AB2423" s="55">
        <f t="shared" si="643"/>
        <v>0</v>
      </c>
      <c r="AC2423" s="55">
        <f>IF(A_Stammdaten!$B$25="ja",D_SAV!AA2423,D_SAV!AB2423)</f>
        <v>0</v>
      </c>
      <c r="AD2423" s="478">
        <f>IF(AC2423=0,0,IF(U2423-(con_EOGJahr-D_SAV!E2423)&lt;=0,AC2423,AC2423/V2423))</f>
        <v>0</v>
      </c>
      <c r="AE2423" s="478">
        <f>IFERROR(IF(AND(VLOOKUP(D2423,rng_ND,5,FALSE)="Ja",D_SAV!T2423="degressiv"),D_SAV!AC2423*Y2423/100,0),0)</f>
        <v>0</v>
      </c>
      <c r="AF2423" s="55">
        <f>IFERROR(IF(VLOOKUP(D2423,rng_ND,5,FALSE)="Ja",MAX(D_SAV!AD2423:AE2423),D_SAV!AD2423),0)</f>
        <v>0</v>
      </c>
      <c r="AG2423" s="55">
        <f t="shared" si="644"/>
        <v>0</v>
      </c>
      <c r="AH2423" s="55">
        <f t="shared" si="645"/>
        <v>0</v>
      </c>
      <c r="AI2423" s="55">
        <f t="shared" si="646"/>
        <v>0</v>
      </c>
      <c r="AJ2423" s="55">
        <f t="shared" si="647"/>
        <v>0</v>
      </c>
      <c r="AK2423" s="55">
        <f t="shared" si="638"/>
        <v>0</v>
      </c>
      <c r="AL2423" s="55">
        <f t="shared" si="639"/>
        <v>0</v>
      </c>
      <c r="AM2423" s="55">
        <f t="shared" si="640"/>
        <v>0</v>
      </c>
    </row>
    <row r="2424" spans="1:39" x14ac:dyDescent="0.25">
      <c r="A2424" s="47">
        <v>2420</v>
      </c>
      <c r="B2424" s="358" t="str">
        <f>IF(AND(E2424&lt;&gt;0,D2424&lt;&gt;0,F2424&lt;&gt;0),IF(C2424&lt;&gt;0,CONCATENATE(C2424,"-AGr",VLOOKUP(D2424,Listen!$A$2:$G$45,7,FALSE),"-",E2424,"-",F2424,),CONCATENATE("AGr",VLOOKUP(D2424,Listen!$A$2:$G$45,7,FALSE),"-",E2424,"-",F2424)),"keine vollständige ID")</f>
        <v>keine vollständige ID</v>
      </c>
      <c r="C2424" s="359">
        <f>'[2]III_SAV-Details_NB'!B2430</f>
        <v>0</v>
      </c>
      <c r="D2424" s="359">
        <f>'[2]III_SAV-Details_NB'!C2430</f>
        <v>0</v>
      </c>
      <c r="E2424" s="359">
        <f>'[2]III_SAV-Details_NB'!D2430</f>
        <v>0</v>
      </c>
      <c r="F2424" s="490"/>
      <c r="G2424" s="281">
        <f>'[2]III_SAV-Details_NB'!X2430</f>
        <v>0</v>
      </c>
      <c r="H2424" s="281">
        <f t="shared" si="641"/>
        <v>0</v>
      </c>
      <c r="I2424" s="281">
        <f>IF(con_EOGJahr=2025,'[2]III_SAV-Details_NB'!AA2430,IF(con_EOGJahr=2026,'[2]III_SAV-Details_NB'!AB2430,'[2]III_SAV-Details_NB'!AC2430))</f>
        <v>0</v>
      </c>
      <c r="J2424" s="282"/>
      <c r="K2424" s="282"/>
      <c r="L2424" s="282"/>
      <c r="M2424" s="282"/>
      <c r="N2424" s="282"/>
      <c r="O2424" s="282"/>
      <c r="P2424" s="52">
        <f t="shared" si="642"/>
        <v>0</v>
      </c>
      <c r="Q2424" s="60"/>
      <c r="R2424" s="53">
        <f t="shared" si="648"/>
        <v>0</v>
      </c>
      <c r="S2424" s="59"/>
      <c r="T2424" s="61"/>
      <c r="U2424" s="342" t="str">
        <f t="shared" si="652"/>
        <v>k.A.</v>
      </c>
      <c r="V2424" s="343" t="str">
        <f t="shared" si="649"/>
        <v>k.A.</v>
      </c>
      <c r="W2424" s="343" t="str">
        <f>IFERROR(IF(OR($D2424="",$E2424=0,con_Ende=0),"k.A.",IF(VLOOKUP($D2424,rng_ND,5,0)="Nein",VLOOKUP($D2424,rng_ND,2,FALSE),MIN(VLOOKUP($D2424,rng_ND,2,FALSE),A_Stammdaten!$B$19-D_SAV!$E2424+1))),"k.A.")</f>
        <v>k.A.</v>
      </c>
      <c r="X2424" s="343" t="str">
        <f t="shared" si="650"/>
        <v>k.A.</v>
      </c>
      <c r="Y2424" s="62"/>
      <c r="Z2424" s="48">
        <f t="shared" si="651"/>
        <v>0</v>
      </c>
      <c r="AA2424" s="457"/>
      <c r="AB2424" s="55">
        <f t="shared" si="643"/>
        <v>0</v>
      </c>
      <c r="AC2424" s="55">
        <f>IF(A_Stammdaten!$B$25="ja",D_SAV!AA2424,D_SAV!AB2424)</f>
        <v>0</v>
      </c>
      <c r="AD2424" s="478">
        <f>IF(AC2424=0,0,IF(U2424-(con_EOGJahr-D_SAV!E2424)&lt;=0,AC2424,AC2424/V2424))</f>
        <v>0</v>
      </c>
      <c r="AE2424" s="478">
        <f>IFERROR(IF(AND(VLOOKUP(D2424,rng_ND,5,FALSE)="Ja",D_SAV!T2424="degressiv"),D_SAV!AC2424*Y2424/100,0),0)</f>
        <v>0</v>
      </c>
      <c r="AF2424" s="55">
        <f>IFERROR(IF(VLOOKUP(D2424,rng_ND,5,FALSE)="Ja",MAX(D_SAV!AD2424:AE2424),D_SAV!AD2424),0)</f>
        <v>0</v>
      </c>
      <c r="AG2424" s="55">
        <f t="shared" si="644"/>
        <v>0</v>
      </c>
      <c r="AH2424" s="55">
        <f t="shared" si="645"/>
        <v>0</v>
      </c>
      <c r="AI2424" s="55">
        <f t="shared" si="646"/>
        <v>0</v>
      </c>
      <c r="AJ2424" s="55">
        <f t="shared" si="647"/>
        <v>0</v>
      </c>
      <c r="AK2424" s="55">
        <f t="shared" si="638"/>
        <v>0</v>
      </c>
      <c r="AL2424" s="55">
        <f t="shared" si="639"/>
        <v>0</v>
      </c>
      <c r="AM2424" s="55">
        <f t="shared" si="640"/>
        <v>0</v>
      </c>
    </row>
    <row r="2425" spans="1:39" x14ac:dyDescent="0.25">
      <c r="A2425" s="47">
        <v>2421</v>
      </c>
      <c r="B2425" s="358" t="str">
        <f>IF(AND(E2425&lt;&gt;0,D2425&lt;&gt;0,F2425&lt;&gt;0),IF(C2425&lt;&gt;0,CONCATENATE(C2425,"-AGr",VLOOKUP(D2425,Listen!$A$2:$G$45,7,FALSE),"-",E2425,"-",F2425,),CONCATENATE("AGr",VLOOKUP(D2425,Listen!$A$2:$G$45,7,FALSE),"-",E2425,"-",F2425)),"keine vollständige ID")</f>
        <v>keine vollständige ID</v>
      </c>
      <c r="C2425" s="359">
        <f>'[2]III_SAV-Details_NB'!B2431</f>
        <v>0</v>
      </c>
      <c r="D2425" s="359">
        <f>'[2]III_SAV-Details_NB'!C2431</f>
        <v>0</v>
      </c>
      <c r="E2425" s="359">
        <f>'[2]III_SAV-Details_NB'!D2431</f>
        <v>0</v>
      </c>
      <c r="F2425" s="490"/>
      <c r="G2425" s="281">
        <f>'[2]III_SAV-Details_NB'!X2431</f>
        <v>0</v>
      </c>
      <c r="H2425" s="281">
        <f t="shared" si="641"/>
        <v>0</v>
      </c>
      <c r="I2425" s="281">
        <f>IF(con_EOGJahr=2025,'[2]III_SAV-Details_NB'!AA2431,IF(con_EOGJahr=2026,'[2]III_SAV-Details_NB'!AB2431,'[2]III_SAV-Details_NB'!AC2431))</f>
        <v>0</v>
      </c>
      <c r="J2425" s="282"/>
      <c r="K2425" s="282"/>
      <c r="L2425" s="282"/>
      <c r="M2425" s="282"/>
      <c r="N2425" s="282"/>
      <c r="O2425" s="282"/>
      <c r="P2425" s="52">
        <f t="shared" si="642"/>
        <v>0</v>
      </c>
      <c r="Q2425" s="60"/>
      <c r="R2425" s="53">
        <f t="shared" si="648"/>
        <v>0</v>
      </c>
      <c r="S2425" s="59"/>
      <c r="T2425" s="61"/>
      <c r="U2425" s="342" t="str">
        <f t="shared" si="652"/>
        <v>k.A.</v>
      </c>
      <c r="V2425" s="343" t="str">
        <f t="shared" si="649"/>
        <v>k.A.</v>
      </c>
      <c r="W2425" s="343" t="str">
        <f>IFERROR(IF(OR($D2425="",$E2425=0,con_Ende=0),"k.A.",IF(VLOOKUP($D2425,rng_ND,5,0)="Nein",VLOOKUP($D2425,rng_ND,2,FALSE),MIN(VLOOKUP($D2425,rng_ND,2,FALSE),A_Stammdaten!$B$19-D_SAV!$E2425+1))),"k.A.")</f>
        <v>k.A.</v>
      </c>
      <c r="X2425" s="343" t="str">
        <f t="shared" si="650"/>
        <v>k.A.</v>
      </c>
      <c r="Y2425" s="62"/>
      <c r="Z2425" s="48">
        <f t="shared" si="651"/>
        <v>0</v>
      </c>
      <c r="AA2425" s="457"/>
      <c r="AB2425" s="55">
        <f t="shared" si="643"/>
        <v>0</v>
      </c>
      <c r="AC2425" s="55">
        <f>IF(A_Stammdaten!$B$25="ja",D_SAV!AA2425,D_SAV!AB2425)</f>
        <v>0</v>
      </c>
      <c r="AD2425" s="478">
        <f>IF(AC2425=0,0,IF(U2425-(con_EOGJahr-D_SAV!E2425)&lt;=0,AC2425,AC2425/V2425))</f>
        <v>0</v>
      </c>
      <c r="AE2425" s="478">
        <f>IFERROR(IF(AND(VLOOKUP(D2425,rng_ND,5,FALSE)="Ja",D_SAV!T2425="degressiv"),D_SAV!AC2425*Y2425/100,0),0)</f>
        <v>0</v>
      </c>
      <c r="AF2425" s="55">
        <f>IFERROR(IF(VLOOKUP(D2425,rng_ND,5,FALSE)="Ja",MAX(D_SAV!AD2425:AE2425),D_SAV!AD2425),0)</f>
        <v>0</v>
      </c>
      <c r="AG2425" s="55">
        <f t="shared" si="644"/>
        <v>0</v>
      </c>
      <c r="AH2425" s="55">
        <f t="shared" si="645"/>
        <v>0</v>
      </c>
      <c r="AI2425" s="55">
        <f t="shared" si="646"/>
        <v>0</v>
      </c>
      <c r="AJ2425" s="55">
        <f t="shared" si="647"/>
        <v>0</v>
      </c>
      <c r="AK2425" s="55">
        <f t="shared" si="638"/>
        <v>0</v>
      </c>
      <c r="AL2425" s="55">
        <f t="shared" si="639"/>
        <v>0</v>
      </c>
      <c r="AM2425" s="55">
        <f t="shared" si="640"/>
        <v>0</v>
      </c>
    </row>
    <row r="2426" spans="1:39" x14ac:dyDescent="0.25">
      <c r="A2426" s="47">
        <v>2422</v>
      </c>
      <c r="B2426" s="358" t="str">
        <f>IF(AND(E2426&lt;&gt;0,D2426&lt;&gt;0,F2426&lt;&gt;0),IF(C2426&lt;&gt;0,CONCATENATE(C2426,"-AGr",VLOOKUP(D2426,Listen!$A$2:$G$45,7,FALSE),"-",E2426,"-",F2426,),CONCATENATE("AGr",VLOOKUP(D2426,Listen!$A$2:$G$45,7,FALSE),"-",E2426,"-",F2426)),"keine vollständige ID")</f>
        <v>keine vollständige ID</v>
      </c>
      <c r="C2426" s="359">
        <f>'[2]III_SAV-Details_NB'!B2432</f>
        <v>0</v>
      </c>
      <c r="D2426" s="359">
        <f>'[2]III_SAV-Details_NB'!C2432</f>
        <v>0</v>
      </c>
      <c r="E2426" s="359">
        <f>'[2]III_SAV-Details_NB'!D2432</f>
        <v>0</v>
      </c>
      <c r="F2426" s="490"/>
      <c r="G2426" s="281">
        <f>'[2]III_SAV-Details_NB'!X2432</f>
        <v>0</v>
      </c>
      <c r="H2426" s="281">
        <f t="shared" si="641"/>
        <v>0</v>
      </c>
      <c r="I2426" s="281">
        <f>IF(con_EOGJahr=2025,'[2]III_SAV-Details_NB'!AA2432,IF(con_EOGJahr=2026,'[2]III_SAV-Details_NB'!AB2432,'[2]III_SAV-Details_NB'!AC2432))</f>
        <v>0</v>
      </c>
      <c r="J2426" s="282"/>
      <c r="K2426" s="282"/>
      <c r="L2426" s="282"/>
      <c r="M2426" s="282"/>
      <c r="N2426" s="282"/>
      <c r="O2426" s="282"/>
      <c r="P2426" s="52">
        <f t="shared" si="642"/>
        <v>0</v>
      </c>
      <c r="Q2426" s="60"/>
      <c r="R2426" s="53">
        <f t="shared" si="648"/>
        <v>0</v>
      </c>
      <c r="S2426" s="59"/>
      <c r="T2426" s="61"/>
      <c r="U2426" s="342" t="str">
        <f t="shared" si="652"/>
        <v>k.A.</v>
      </c>
      <c r="V2426" s="343" t="str">
        <f t="shared" si="649"/>
        <v>k.A.</v>
      </c>
      <c r="W2426" s="343" t="str">
        <f>IFERROR(IF(OR($D2426="",$E2426=0,con_Ende=0),"k.A.",IF(VLOOKUP($D2426,rng_ND,5,0)="Nein",VLOOKUP($D2426,rng_ND,2,FALSE),MIN(VLOOKUP($D2426,rng_ND,2,FALSE),A_Stammdaten!$B$19-D_SAV!$E2426+1))),"k.A.")</f>
        <v>k.A.</v>
      </c>
      <c r="X2426" s="343" t="str">
        <f t="shared" si="650"/>
        <v>k.A.</v>
      </c>
      <c r="Y2426" s="62"/>
      <c r="Z2426" s="48">
        <f t="shared" si="651"/>
        <v>0</v>
      </c>
      <c r="AA2426" s="457"/>
      <c r="AB2426" s="55">
        <f t="shared" si="643"/>
        <v>0</v>
      </c>
      <c r="AC2426" s="55">
        <f>IF(A_Stammdaten!$B$25="ja",D_SAV!AA2426,D_SAV!AB2426)</f>
        <v>0</v>
      </c>
      <c r="AD2426" s="478">
        <f>IF(AC2426=0,0,IF(U2426-(con_EOGJahr-D_SAV!E2426)&lt;=0,AC2426,AC2426/V2426))</f>
        <v>0</v>
      </c>
      <c r="AE2426" s="478">
        <f>IFERROR(IF(AND(VLOOKUP(D2426,rng_ND,5,FALSE)="Ja",D_SAV!T2426="degressiv"),D_SAV!AC2426*Y2426/100,0),0)</f>
        <v>0</v>
      </c>
      <c r="AF2426" s="55">
        <f>IFERROR(IF(VLOOKUP(D2426,rng_ND,5,FALSE)="Ja",MAX(D_SAV!AD2426:AE2426),D_SAV!AD2426),0)</f>
        <v>0</v>
      </c>
      <c r="AG2426" s="55">
        <f t="shared" si="644"/>
        <v>0</v>
      </c>
      <c r="AH2426" s="55">
        <f t="shared" si="645"/>
        <v>0</v>
      </c>
      <c r="AI2426" s="55">
        <f t="shared" si="646"/>
        <v>0</v>
      </c>
      <c r="AJ2426" s="55">
        <f t="shared" si="647"/>
        <v>0</v>
      </c>
      <c r="AK2426" s="55">
        <f t="shared" si="638"/>
        <v>0</v>
      </c>
      <c r="AL2426" s="55">
        <f t="shared" si="639"/>
        <v>0</v>
      </c>
      <c r="AM2426" s="55">
        <f t="shared" si="640"/>
        <v>0</v>
      </c>
    </row>
    <row r="2427" spans="1:39" x14ac:dyDescent="0.25">
      <c r="A2427" s="47">
        <v>2423</v>
      </c>
      <c r="B2427" s="358" t="str">
        <f>IF(AND(E2427&lt;&gt;0,D2427&lt;&gt;0,F2427&lt;&gt;0),IF(C2427&lt;&gt;0,CONCATENATE(C2427,"-AGr",VLOOKUP(D2427,Listen!$A$2:$G$45,7,FALSE),"-",E2427,"-",F2427,),CONCATENATE("AGr",VLOOKUP(D2427,Listen!$A$2:$G$45,7,FALSE),"-",E2427,"-",F2427)),"keine vollständige ID")</f>
        <v>keine vollständige ID</v>
      </c>
      <c r="C2427" s="359">
        <f>'[2]III_SAV-Details_NB'!B2433</f>
        <v>0</v>
      </c>
      <c r="D2427" s="359">
        <f>'[2]III_SAV-Details_NB'!C2433</f>
        <v>0</v>
      </c>
      <c r="E2427" s="359">
        <f>'[2]III_SAV-Details_NB'!D2433</f>
        <v>0</v>
      </c>
      <c r="F2427" s="490"/>
      <c r="G2427" s="281">
        <f>'[2]III_SAV-Details_NB'!X2433</f>
        <v>0</v>
      </c>
      <c r="H2427" s="281">
        <f t="shared" si="641"/>
        <v>0</v>
      </c>
      <c r="I2427" s="281">
        <f>IF(con_EOGJahr=2025,'[2]III_SAV-Details_NB'!AA2433,IF(con_EOGJahr=2026,'[2]III_SAV-Details_NB'!AB2433,'[2]III_SAV-Details_NB'!AC2433))</f>
        <v>0</v>
      </c>
      <c r="J2427" s="282"/>
      <c r="K2427" s="282"/>
      <c r="L2427" s="282"/>
      <c r="M2427" s="282"/>
      <c r="N2427" s="282"/>
      <c r="O2427" s="282"/>
      <c r="P2427" s="52">
        <f t="shared" si="642"/>
        <v>0</v>
      </c>
      <c r="Q2427" s="60"/>
      <c r="R2427" s="53">
        <f t="shared" si="648"/>
        <v>0</v>
      </c>
      <c r="S2427" s="59"/>
      <c r="T2427" s="61"/>
      <c r="U2427" s="342" t="str">
        <f t="shared" si="652"/>
        <v>k.A.</v>
      </c>
      <c r="V2427" s="343" t="str">
        <f t="shared" si="649"/>
        <v>k.A.</v>
      </c>
      <c r="W2427" s="343" t="str">
        <f>IFERROR(IF(OR($D2427="",$E2427=0,con_Ende=0),"k.A.",IF(VLOOKUP($D2427,rng_ND,5,0)="Nein",VLOOKUP($D2427,rng_ND,2,FALSE),MIN(VLOOKUP($D2427,rng_ND,2,FALSE),A_Stammdaten!$B$19-D_SAV!$E2427+1))),"k.A.")</f>
        <v>k.A.</v>
      </c>
      <c r="X2427" s="343" t="str">
        <f t="shared" si="650"/>
        <v>k.A.</v>
      </c>
      <c r="Y2427" s="62"/>
      <c r="Z2427" s="48">
        <f t="shared" si="651"/>
        <v>0</v>
      </c>
      <c r="AA2427" s="457"/>
      <c r="AB2427" s="55">
        <f t="shared" si="643"/>
        <v>0</v>
      </c>
      <c r="AC2427" s="55">
        <f>IF(A_Stammdaten!$B$25="ja",D_SAV!AA2427,D_SAV!AB2427)</f>
        <v>0</v>
      </c>
      <c r="AD2427" s="478">
        <f>IF(AC2427=0,0,IF(U2427-(con_EOGJahr-D_SAV!E2427)&lt;=0,AC2427,AC2427/V2427))</f>
        <v>0</v>
      </c>
      <c r="AE2427" s="478">
        <f>IFERROR(IF(AND(VLOOKUP(D2427,rng_ND,5,FALSE)="Ja",D_SAV!T2427="degressiv"),D_SAV!AC2427*Y2427/100,0),0)</f>
        <v>0</v>
      </c>
      <c r="AF2427" s="55">
        <f>IFERROR(IF(VLOOKUP(D2427,rng_ND,5,FALSE)="Ja",MAX(D_SAV!AD2427:AE2427),D_SAV!AD2427),0)</f>
        <v>0</v>
      </c>
      <c r="AG2427" s="55">
        <f t="shared" si="644"/>
        <v>0</v>
      </c>
      <c r="AH2427" s="55">
        <f t="shared" si="645"/>
        <v>0</v>
      </c>
      <c r="AI2427" s="55">
        <f t="shared" si="646"/>
        <v>0</v>
      </c>
      <c r="AJ2427" s="55">
        <f t="shared" si="647"/>
        <v>0</v>
      </c>
      <c r="AK2427" s="55">
        <f t="shared" si="638"/>
        <v>0</v>
      </c>
      <c r="AL2427" s="55">
        <f t="shared" si="639"/>
        <v>0</v>
      </c>
      <c r="AM2427" s="55">
        <f t="shared" si="640"/>
        <v>0</v>
      </c>
    </row>
    <row r="2428" spans="1:39" x14ac:dyDescent="0.25">
      <c r="A2428" s="47">
        <v>2424</v>
      </c>
      <c r="B2428" s="358" t="str">
        <f>IF(AND(E2428&lt;&gt;0,D2428&lt;&gt;0,F2428&lt;&gt;0),IF(C2428&lt;&gt;0,CONCATENATE(C2428,"-AGr",VLOOKUP(D2428,Listen!$A$2:$G$45,7,FALSE),"-",E2428,"-",F2428,),CONCATENATE("AGr",VLOOKUP(D2428,Listen!$A$2:$G$45,7,FALSE),"-",E2428,"-",F2428)),"keine vollständige ID")</f>
        <v>keine vollständige ID</v>
      </c>
      <c r="C2428" s="359">
        <f>'[2]III_SAV-Details_NB'!B2434</f>
        <v>0</v>
      </c>
      <c r="D2428" s="359">
        <f>'[2]III_SAV-Details_NB'!C2434</f>
        <v>0</v>
      </c>
      <c r="E2428" s="359">
        <f>'[2]III_SAV-Details_NB'!D2434</f>
        <v>0</v>
      </c>
      <c r="F2428" s="490"/>
      <c r="G2428" s="281">
        <f>'[2]III_SAV-Details_NB'!X2434</f>
        <v>0</v>
      </c>
      <c r="H2428" s="281">
        <f t="shared" si="641"/>
        <v>0</v>
      </c>
      <c r="I2428" s="281">
        <f>IF(con_EOGJahr=2025,'[2]III_SAV-Details_NB'!AA2434,IF(con_EOGJahr=2026,'[2]III_SAV-Details_NB'!AB2434,'[2]III_SAV-Details_NB'!AC2434))</f>
        <v>0</v>
      </c>
      <c r="J2428" s="282"/>
      <c r="K2428" s="282"/>
      <c r="L2428" s="282"/>
      <c r="M2428" s="282"/>
      <c r="N2428" s="282"/>
      <c r="O2428" s="282"/>
      <c r="P2428" s="52">
        <f t="shared" si="642"/>
        <v>0</v>
      </c>
      <c r="Q2428" s="60"/>
      <c r="R2428" s="53">
        <f t="shared" si="648"/>
        <v>0</v>
      </c>
      <c r="S2428" s="59"/>
      <c r="T2428" s="61"/>
      <c r="U2428" s="342" t="str">
        <f t="shared" si="652"/>
        <v>k.A.</v>
      </c>
      <c r="V2428" s="343" t="str">
        <f t="shared" si="649"/>
        <v>k.A.</v>
      </c>
      <c r="W2428" s="343" t="str">
        <f>IFERROR(IF(OR($D2428="",$E2428=0,con_Ende=0),"k.A.",IF(VLOOKUP($D2428,rng_ND,5,0)="Nein",VLOOKUP($D2428,rng_ND,2,FALSE),MIN(VLOOKUP($D2428,rng_ND,2,FALSE),A_Stammdaten!$B$19-D_SAV!$E2428+1))),"k.A.")</f>
        <v>k.A.</v>
      </c>
      <c r="X2428" s="343" t="str">
        <f t="shared" si="650"/>
        <v>k.A.</v>
      </c>
      <c r="Y2428" s="62"/>
      <c r="Z2428" s="48">
        <f t="shared" si="651"/>
        <v>0</v>
      </c>
      <c r="AA2428" s="457"/>
      <c r="AB2428" s="55">
        <f t="shared" si="643"/>
        <v>0</v>
      </c>
      <c r="AC2428" s="55">
        <f>IF(A_Stammdaten!$B$25="ja",D_SAV!AA2428,D_SAV!AB2428)</f>
        <v>0</v>
      </c>
      <c r="AD2428" s="478">
        <f>IF(AC2428=0,0,IF(U2428-(con_EOGJahr-D_SAV!E2428)&lt;=0,AC2428,AC2428/V2428))</f>
        <v>0</v>
      </c>
      <c r="AE2428" s="478">
        <f>IFERROR(IF(AND(VLOOKUP(D2428,rng_ND,5,FALSE)="Ja",D_SAV!T2428="degressiv"),D_SAV!AC2428*Y2428/100,0),0)</f>
        <v>0</v>
      </c>
      <c r="AF2428" s="55">
        <f>IFERROR(IF(VLOOKUP(D2428,rng_ND,5,FALSE)="Ja",MAX(D_SAV!AD2428:AE2428),D_SAV!AD2428),0)</f>
        <v>0</v>
      </c>
      <c r="AG2428" s="55">
        <f t="shared" si="644"/>
        <v>0</v>
      </c>
      <c r="AH2428" s="55">
        <f t="shared" si="645"/>
        <v>0</v>
      </c>
      <c r="AI2428" s="55">
        <f t="shared" si="646"/>
        <v>0</v>
      </c>
      <c r="AJ2428" s="55">
        <f t="shared" si="647"/>
        <v>0</v>
      </c>
      <c r="AK2428" s="55">
        <f t="shared" si="638"/>
        <v>0</v>
      </c>
      <c r="AL2428" s="55">
        <f t="shared" si="639"/>
        <v>0</v>
      </c>
      <c r="AM2428" s="55">
        <f t="shared" si="640"/>
        <v>0</v>
      </c>
    </row>
    <row r="2429" spans="1:39" x14ac:dyDescent="0.25">
      <c r="A2429" s="47">
        <v>2425</v>
      </c>
      <c r="B2429" s="358" t="str">
        <f>IF(AND(E2429&lt;&gt;0,D2429&lt;&gt;0,F2429&lt;&gt;0),IF(C2429&lt;&gt;0,CONCATENATE(C2429,"-AGr",VLOOKUP(D2429,Listen!$A$2:$G$45,7,FALSE),"-",E2429,"-",F2429,),CONCATENATE("AGr",VLOOKUP(D2429,Listen!$A$2:$G$45,7,FALSE),"-",E2429,"-",F2429)),"keine vollständige ID")</f>
        <v>keine vollständige ID</v>
      </c>
      <c r="C2429" s="359">
        <f>'[2]III_SAV-Details_NB'!B2435</f>
        <v>0</v>
      </c>
      <c r="D2429" s="359">
        <f>'[2]III_SAV-Details_NB'!C2435</f>
        <v>0</v>
      </c>
      <c r="E2429" s="359">
        <f>'[2]III_SAV-Details_NB'!D2435</f>
        <v>0</v>
      </c>
      <c r="F2429" s="490"/>
      <c r="G2429" s="281">
        <f>'[2]III_SAV-Details_NB'!X2435</f>
        <v>0</v>
      </c>
      <c r="H2429" s="281">
        <f t="shared" si="641"/>
        <v>0</v>
      </c>
      <c r="I2429" s="281">
        <f>IF(con_EOGJahr=2025,'[2]III_SAV-Details_NB'!AA2435,IF(con_EOGJahr=2026,'[2]III_SAV-Details_NB'!AB2435,'[2]III_SAV-Details_NB'!AC2435))</f>
        <v>0</v>
      </c>
      <c r="J2429" s="282"/>
      <c r="K2429" s="282"/>
      <c r="L2429" s="282"/>
      <c r="M2429" s="282"/>
      <c r="N2429" s="282"/>
      <c r="O2429" s="282"/>
      <c r="P2429" s="52">
        <f t="shared" si="642"/>
        <v>0</v>
      </c>
      <c r="Q2429" s="60"/>
      <c r="R2429" s="53">
        <f t="shared" si="648"/>
        <v>0</v>
      </c>
      <c r="S2429" s="59"/>
      <c r="T2429" s="61"/>
      <c r="U2429" s="342" t="str">
        <f t="shared" si="652"/>
        <v>k.A.</v>
      </c>
      <c r="V2429" s="343" t="str">
        <f t="shared" si="649"/>
        <v>k.A.</v>
      </c>
      <c r="W2429" s="343" t="str">
        <f>IFERROR(IF(OR($D2429="",$E2429=0,con_Ende=0),"k.A.",IF(VLOOKUP($D2429,rng_ND,5,0)="Nein",VLOOKUP($D2429,rng_ND,2,FALSE),MIN(VLOOKUP($D2429,rng_ND,2,FALSE),A_Stammdaten!$B$19-D_SAV!$E2429+1))),"k.A.")</f>
        <v>k.A.</v>
      </c>
      <c r="X2429" s="343" t="str">
        <f t="shared" si="650"/>
        <v>k.A.</v>
      </c>
      <c r="Y2429" s="62"/>
      <c r="Z2429" s="48">
        <f t="shared" si="651"/>
        <v>0</v>
      </c>
      <c r="AA2429" s="457"/>
      <c r="AB2429" s="55">
        <f t="shared" si="643"/>
        <v>0</v>
      </c>
      <c r="AC2429" s="55">
        <f>IF(A_Stammdaten!$B$25="ja",D_SAV!AA2429,D_SAV!AB2429)</f>
        <v>0</v>
      </c>
      <c r="AD2429" s="478">
        <f>IF(AC2429=0,0,IF(U2429-(con_EOGJahr-D_SAV!E2429)&lt;=0,AC2429,AC2429/V2429))</f>
        <v>0</v>
      </c>
      <c r="AE2429" s="478">
        <f>IFERROR(IF(AND(VLOOKUP(D2429,rng_ND,5,FALSE)="Ja",D_SAV!T2429="degressiv"),D_SAV!AC2429*Y2429/100,0),0)</f>
        <v>0</v>
      </c>
      <c r="AF2429" s="55">
        <f>IFERROR(IF(VLOOKUP(D2429,rng_ND,5,FALSE)="Ja",MAX(D_SAV!AD2429:AE2429),D_SAV!AD2429),0)</f>
        <v>0</v>
      </c>
      <c r="AG2429" s="55">
        <f t="shared" si="644"/>
        <v>0</v>
      </c>
      <c r="AH2429" s="55">
        <f t="shared" si="645"/>
        <v>0</v>
      </c>
      <c r="AI2429" s="55">
        <f t="shared" si="646"/>
        <v>0</v>
      </c>
      <c r="AJ2429" s="55">
        <f t="shared" si="647"/>
        <v>0</v>
      </c>
      <c r="AK2429" s="55">
        <f t="shared" si="638"/>
        <v>0</v>
      </c>
      <c r="AL2429" s="55">
        <f t="shared" si="639"/>
        <v>0</v>
      </c>
      <c r="AM2429" s="55">
        <f t="shared" si="640"/>
        <v>0</v>
      </c>
    </row>
    <row r="2430" spans="1:39" x14ac:dyDescent="0.25">
      <c r="A2430" s="47">
        <v>2426</v>
      </c>
      <c r="B2430" s="358" t="str">
        <f>IF(AND(E2430&lt;&gt;0,D2430&lt;&gt;0,F2430&lt;&gt;0),IF(C2430&lt;&gt;0,CONCATENATE(C2430,"-AGr",VLOOKUP(D2430,Listen!$A$2:$G$45,7,FALSE),"-",E2430,"-",F2430,),CONCATENATE("AGr",VLOOKUP(D2430,Listen!$A$2:$G$45,7,FALSE),"-",E2430,"-",F2430)),"keine vollständige ID")</f>
        <v>keine vollständige ID</v>
      </c>
      <c r="C2430" s="359">
        <f>'[2]III_SAV-Details_NB'!B2436</f>
        <v>0</v>
      </c>
      <c r="D2430" s="359">
        <f>'[2]III_SAV-Details_NB'!C2436</f>
        <v>0</v>
      </c>
      <c r="E2430" s="359">
        <f>'[2]III_SAV-Details_NB'!D2436</f>
        <v>0</v>
      </c>
      <c r="F2430" s="490"/>
      <c r="G2430" s="281">
        <f>'[2]III_SAV-Details_NB'!X2436</f>
        <v>0</v>
      </c>
      <c r="H2430" s="281">
        <f t="shared" si="641"/>
        <v>0</v>
      </c>
      <c r="I2430" s="281">
        <f>IF(con_EOGJahr=2025,'[2]III_SAV-Details_NB'!AA2436,IF(con_EOGJahr=2026,'[2]III_SAV-Details_NB'!AB2436,'[2]III_SAV-Details_NB'!AC2436))</f>
        <v>0</v>
      </c>
      <c r="J2430" s="282"/>
      <c r="K2430" s="282"/>
      <c r="L2430" s="282"/>
      <c r="M2430" s="282"/>
      <c r="N2430" s="282"/>
      <c r="O2430" s="282"/>
      <c r="P2430" s="52">
        <f t="shared" si="642"/>
        <v>0</v>
      </c>
      <c r="Q2430" s="60"/>
      <c r="R2430" s="53">
        <f t="shared" si="648"/>
        <v>0</v>
      </c>
      <c r="S2430" s="59"/>
      <c r="T2430" s="61"/>
      <c r="U2430" s="342" t="str">
        <f t="shared" si="652"/>
        <v>k.A.</v>
      </c>
      <c r="V2430" s="343" t="str">
        <f t="shared" si="649"/>
        <v>k.A.</v>
      </c>
      <c r="W2430" s="343" t="str">
        <f>IFERROR(IF(OR($D2430="",$E2430=0,con_Ende=0),"k.A.",IF(VLOOKUP($D2430,rng_ND,5,0)="Nein",VLOOKUP($D2430,rng_ND,2,FALSE),MIN(VLOOKUP($D2430,rng_ND,2,FALSE),A_Stammdaten!$B$19-D_SAV!$E2430+1))),"k.A.")</f>
        <v>k.A.</v>
      </c>
      <c r="X2430" s="343" t="str">
        <f t="shared" si="650"/>
        <v>k.A.</v>
      </c>
      <c r="Y2430" s="62"/>
      <c r="Z2430" s="48">
        <f t="shared" si="651"/>
        <v>0</v>
      </c>
      <c r="AA2430" s="457"/>
      <c r="AB2430" s="55">
        <f t="shared" si="643"/>
        <v>0</v>
      </c>
      <c r="AC2430" s="55">
        <f>IF(A_Stammdaten!$B$25="ja",D_SAV!AA2430,D_SAV!AB2430)</f>
        <v>0</v>
      </c>
      <c r="AD2430" s="478">
        <f>IF(AC2430=0,0,IF(U2430-(con_EOGJahr-D_SAV!E2430)&lt;=0,AC2430,AC2430/V2430))</f>
        <v>0</v>
      </c>
      <c r="AE2430" s="478">
        <f>IFERROR(IF(AND(VLOOKUP(D2430,rng_ND,5,FALSE)="Ja",D_SAV!T2430="degressiv"),D_SAV!AC2430*Y2430/100,0),0)</f>
        <v>0</v>
      </c>
      <c r="AF2430" s="55">
        <f>IFERROR(IF(VLOOKUP(D2430,rng_ND,5,FALSE)="Ja",MAX(D_SAV!AD2430:AE2430),D_SAV!AD2430),0)</f>
        <v>0</v>
      </c>
      <c r="AG2430" s="55">
        <f t="shared" si="644"/>
        <v>0</v>
      </c>
      <c r="AH2430" s="55">
        <f t="shared" si="645"/>
        <v>0</v>
      </c>
      <c r="AI2430" s="55">
        <f t="shared" si="646"/>
        <v>0</v>
      </c>
      <c r="AJ2430" s="55">
        <f t="shared" si="647"/>
        <v>0</v>
      </c>
      <c r="AK2430" s="55">
        <f t="shared" si="638"/>
        <v>0</v>
      </c>
      <c r="AL2430" s="55">
        <f t="shared" si="639"/>
        <v>0</v>
      </c>
      <c r="AM2430" s="55">
        <f t="shared" si="640"/>
        <v>0</v>
      </c>
    </row>
    <row r="2431" spans="1:39" x14ac:dyDescent="0.25">
      <c r="A2431" s="47">
        <v>2427</v>
      </c>
      <c r="B2431" s="358" t="str">
        <f>IF(AND(E2431&lt;&gt;0,D2431&lt;&gt;0,F2431&lt;&gt;0),IF(C2431&lt;&gt;0,CONCATENATE(C2431,"-AGr",VLOOKUP(D2431,Listen!$A$2:$G$45,7,FALSE),"-",E2431,"-",F2431,),CONCATENATE("AGr",VLOOKUP(D2431,Listen!$A$2:$G$45,7,FALSE),"-",E2431,"-",F2431)),"keine vollständige ID")</f>
        <v>keine vollständige ID</v>
      </c>
      <c r="C2431" s="359">
        <f>'[2]III_SAV-Details_NB'!B2437</f>
        <v>0</v>
      </c>
      <c r="D2431" s="359">
        <f>'[2]III_SAV-Details_NB'!C2437</f>
        <v>0</v>
      </c>
      <c r="E2431" s="359">
        <f>'[2]III_SAV-Details_NB'!D2437</f>
        <v>0</v>
      </c>
      <c r="F2431" s="490"/>
      <c r="G2431" s="281">
        <f>'[2]III_SAV-Details_NB'!X2437</f>
        <v>0</v>
      </c>
      <c r="H2431" s="281">
        <f t="shared" si="641"/>
        <v>0</v>
      </c>
      <c r="I2431" s="281">
        <f>IF(con_EOGJahr=2025,'[2]III_SAV-Details_NB'!AA2437,IF(con_EOGJahr=2026,'[2]III_SAV-Details_NB'!AB2437,'[2]III_SAV-Details_NB'!AC2437))</f>
        <v>0</v>
      </c>
      <c r="J2431" s="282"/>
      <c r="K2431" s="282"/>
      <c r="L2431" s="282"/>
      <c r="M2431" s="282"/>
      <c r="N2431" s="282"/>
      <c r="O2431" s="282"/>
      <c r="P2431" s="52">
        <f t="shared" si="642"/>
        <v>0</v>
      </c>
      <c r="Q2431" s="60"/>
      <c r="R2431" s="53">
        <f t="shared" si="648"/>
        <v>0</v>
      </c>
      <c r="S2431" s="59"/>
      <c r="T2431" s="61"/>
      <c r="U2431" s="342" t="str">
        <f t="shared" si="652"/>
        <v>k.A.</v>
      </c>
      <c r="V2431" s="343" t="str">
        <f t="shared" si="649"/>
        <v>k.A.</v>
      </c>
      <c r="W2431" s="343" t="str">
        <f>IFERROR(IF(OR($D2431="",$E2431=0,con_Ende=0),"k.A.",IF(VLOOKUP($D2431,rng_ND,5,0)="Nein",VLOOKUP($D2431,rng_ND,2,FALSE),MIN(VLOOKUP($D2431,rng_ND,2,FALSE),A_Stammdaten!$B$19-D_SAV!$E2431+1))),"k.A.")</f>
        <v>k.A.</v>
      </c>
      <c r="X2431" s="343" t="str">
        <f t="shared" si="650"/>
        <v>k.A.</v>
      </c>
      <c r="Y2431" s="62"/>
      <c r="Z2431" s="48">
        <f t="shared" si="651"/>
        <v>0</v>
      </c>
      <c r="AA2431" s="457"/>
      <c r="AB2431" s="55">
        <f t="shared" si="643"/>
        <v>0</v>
      </c>
      <c r="AC2431" s="55">
        <f>IF(A_Stammdaten!$B$25="ja",D_SAV!AA2431,D_SAV!AB2431)</f>
        <v>0</v>
      </c>
      <c r="AD2431" s="478">
        <f>IF(AC2431=0,0,IF(U2431-(con_EOGJahr-D_SAV!E2431)&lt;=0,AC2431,AC2431/V2431))</f>
        <v>0</v>
      </c>
      <c r="AE2431" s="478">
        <f>IFERROR(IF(AND(VLOOKUP(D2431,rng_ND,5,FALSE)="Ja",D_SAV!T2431="degressiv"),D_SAV!AC2431*Y2431/100,0),0)</f>
        <v>0</v>
      </c>
      <c r="AF2431" s="55">
        <f>IFERROR(IF(VLOOKUP(D2431,rng_ND,5,FALSE)="Ja",MAX(D_SAV!AD2431:AE2431),D_SAV!AD2431),0)</f>
        <v>0</v>
      </c>
      <c r="AG2431" s="55">
        <f t="shared" si="644"/>
        <v>0</v>
      </c>
      <c r="AH2431" s="55">
        <f t="shared" si="645"/>
        <v>0</v>
      </c>
      <c r="AI2431" s="55">
        <f t="shared" si="646"/>
        <v>0</v>
      </c>
      <c r="AJ2431" s="55">
        <f t="shared" si="647"/>
        <v>0</v>
      </c>
      <c r="AK2431" s="55">
        <f t="shared" si="638"/>
        <v>0</v>
      </c>
      <c r="AL2431" s="55">
        <f t="shared" si="639"/>
        <v>0</v>
      </c>
      <c r="AM2431" s="55">
        <f t="shared" si="640"/>
        <v>0</v>
      </c>
    </row>
    <row r="2432" spans="1:39" x14ac:dyDescent="0.25">
      <c r="A2432" s="47">
        <v>2428</v>
      </c>
      <c r="B2432" s="358" t="str">
        <f>IF(AND(E2432&lt;&gt;0,D2432&lt;&gt;0,F2432&lt;&gt;0),IF(C2432&lt;&gt;0,CONCATENATE(C2432,"-AGr",VLOOKUP(D2432,Listen!$A$2:$G$45,7,FALSE),"-",E2432,"-",F2432,),CONCATENATE("AGr",VLOOKUP(D2432,Listen!$A$2:$G$45,7,FALSE),"-",E2432,"-",F2432)),"keine vollständige ID")</f>
        <v>keine vollständige ID</v>
      </c>
      <c r="C2432" s="359">
        <f>'[2]III_SAV-Details_NB'!B2438</f>
        <v>0</v>
      </c>
      <c r="D2432" s="359">
        <f>'[2]III_SAV-Details_NB'!C2438</f>
        <v>0</v>
      </c>
      <c r="E2432" s="359">
        <f>'[2]III_SAV-Details_NB'!D2438</f>
        <v>0</v>
      </c>
      <c r="F2432" s="490"/>
      <c r="G2432" s="281">
        <f>'[2]III_SAV-Details_NB'!X2438</f>
        <v>0</v>
      </c>
      <c r="H2432" s="281">
        <f t="shared" si="641"/>
        <v>0</v>
      </c>
      <c r="I2432" s="281">
        <f>IF(con_EOGJahr=2025,'[2]III_SAV-Details_NB'!AA2438,IF(con_EOGJahr=2026,'[2]III_SAV-Details_NB'!AB2438,'[2]III_SAV-Details_NB'!AC2438))</f>
        <v>0</v>
      </c>
      <c r="J2432" s="282"/>
      <c r="K2432" s="282"/>
      <c r="L2432" s="282"/>
      <c r="M2432" s="282"/>
      <c r="N2432" s="282"/>
      <c r="O2432" s="282"/>
      <c r="P2432" s="52">
        <f t="shared" si="642"/>
        <v>0</v>
      </c>
      <c r="Q2432" s="60"/>
      <c r="R2432" s="53">
        <f t="shared" si="648"/>
        <v>0</v>
      </c>
      <c r="S2432" s="59"/>
      <c r="T2432" s="61"/>
      <c r="U2432" s="342" t="str">
        <f t="shared" si="652"/>
        <v>k.A.</v>
      </c>
      <c r="V2432" s="343" t="str">
        <f t="shared" si="649"/>
        <v>k.A.</v>
      </c>
      <c r="W2432" s="343" t="str">
        <f>IFERROR(IF(OR($D2432="",$E2432=0,con_Ende=0),"k.A.",IF(VLOOKUP($D2432,rng_ND,5,0)="Nein",VLOOKUP($D2432,rng_ND,2,FALSE),MIN(VLOOKUP($D2432,rng_ND,2,FALSE),A_Stammdaten!$B$19-D_SAV!$E2432+1))),"k.A.")</f>
        <v>k.A.</v>
      </c>
      <c r="X2432" s="343" t="str">
        <f t="shared" si="650"/>
        <v>k.A.</v>
      </c>
      <c r="Y2432" s="62"/>
      <c r="Z2432" s="48">
        <f t="shared" si="651"/>
        <v>0</v>
      </c>
      <c r="AA2432" s="457"/>
      <c r="AB2432" s="55">
        <f t="shared" si="643"/>
        <v>0</v>
      </c>
      <c r="AC2432" s="55">
        <f>IF(A_Stammdaten!$B$25="ja",D_SAV!AA2432,D_SAV!AB2432)</f>
        <v>0</v>
      </c>
      <c r="AD2432" s="478">
        <f>IF(AC2432=0,0,IF(U2432-(con_EOGJahr-D_SAV!E2432)&lt;=0,AC2432,AC2432/V2432))</f>
        <v>0</v>
      </c>
      <c r="AE2432" s="478">
        <f>IFERROR(IF(AND(VLOOKUP(D2432,rng_ND,5,FALSE)="Ja",D_SAV!T2432="degressiv"),D_SAV!AC2432*Y2432/100,0),0)</f>
        <v>0</v>
      </c>
      <c r="AF2432" s="55">
        <f>IFERROR(IF(VLOOKUP(D2432,rng_ND,5,FALSE)="Ja",MAX(D_SAV!AD2432:AE2432),D_SAV!AD2432),0)</f>
        <v>0</v>
      </c>
      <c r="AG2432" s="55">
        <f t="shared" si="644"/>
        <v>0</v>
      </c>
      <c r="AH2432" s="55">
        <f t="shared" si="645"/>
        <v>0</v>
      </c>
      <c r="AI2432" s="55">
        <f t="shared" si="646"/>
        <v>0</v>
      </c>
      <c r="AJ2432" s="55">
        <f t="shared" si="647"/>
        <v>0</v>
      </c>
      <c r="AK2432" s="55">
        <f t="shared" si="638"/>
        <v>0</v>
      </c>
      <c r="AL2432" s="55">
        <f t="shared" si="639"/>
        <v>0</v>
      </c>
      <c r="AM2432" s="55">
        <f t="shared" si="640"/>
        <v>0</v>
      </c>
    </row>
    <row r="2433" spans="1:39" x14ac:dyDescent="0.25">
      <c r="A2433" s="47">
        <v>2429</v>
      </c>
      <c r="B2433" s="358" t="str">
        <f>IF(AND(E2433&lt;&gt;0,D2433&lt;&gt;0,F2433&lt;&gt;0),IF(C2433&lt;&gt;0,CONCATENATE(C2433,"-AGr",VLOOKUP(D2433,Listen!$A$2:$G$45,7,FALSE),"-",E2433,"-",F2433,),CONCATENATE("AGr",VLOOKUP(D2433,Listen!$A$2:$G$45,7,FALSE),"-",E2433,"-",F2433)),"keine vollständige ID")</f>
        <v>keine vollständige ID</v>
      </c>
      <c r="C2433" s="359">
        <f>'[2]III_SAV-Details_NB'!B2439</f>
        <v>0</v>
      </c>
      <c r="D2433" s="359">
        <f>'[2]III_SAV-Details_NB'!C2439</f>
        <v>0</v>
      </c>
      <c r="E2433" s="359">
        <f>'[2]III_SAV-Details_NB'!D2439</f>
        <v>0</v>
      </c>
      <c r="F2433" s="490"/>
      <c r="G2433" s="281">
        <f>'[2]III_SAV-Details_NB'!X2439</f>
        <v>0</v>
      </c>
      <c r="H2433" s="281">
        <f t="shared" si="641"/>
        <v>0</v>
      </c>
      <c r="I2433" s="281">
        <f>IF(con_EOGJahr=2025,'[2]III_SAV-Details_NB'!AA2439,IF(con_EOGJahr=2026,'[2]III_SAV-Details_NB'!AB2439,'[2]III_SAV-Details_NB'!AC2439))</f>
        <v>0</v>
      </c>
      <c r="J2433" s="282"/>
      <c r="K2433" s="282"/>
      <c r="L2433" s="282"/>
      <c r="M2433" s="282"/>
      <c r="N2433" s="282"/>
      <c r="O2433" s="282"/>
      <c r="P2433" s="52">
        <f t="shared" si="642"/>
        <v>0</v>
      </c>
      <c r="Q2433" s="60"/>
      <c r="R2433" s="53">
        <f t="shared" si="648"/>
        <v>0</v>
      </c>
      <c r="S2433" s="59"/>
      <c r="T2433" s="61"/>
      <c r="U2433" s="342" t="str">
        <f t="shared" si="652"/>
        <v>k.A.</v>
      </c>
      <c r="V2433" s="343" t="str">
        <f t="shared" si="649"/>
        <v>k.A.</v>
      </c>
      <c r="W2433" s="343" t="str">
        <f>IFERROR(IF(OR($D2433="",$E2433=0,con_Ende=0),"k.A.",IF(VLOOKUP($D2433,rng_ND,5,0)="Nein",VLOOKUP($D2433,rng_ND,2,FALSE),MIN(VLOOKUP($D2433,rng_ND,2,FALSE),A_Stammdaten!$B$19-D_SAV!$E2433+1))),"k.A.")</f>
        <v>k.A.</v>
      </c>
      <c r="X2433" s="343" t="str">
        <f t="shared" si="650"/>
        <v>k.A.</v>
      </c>
      <c r="Y2433" s="62"/>
      <c r="Z2433" s="48">
        <f t="shared" si="651"/>
        <v>0</v>
      </c>
      <c r="AA2433" s="457"/>
      <c r="AB2433" s="55">
        <f t="shared" si="643"/>
        <v>0</v>
      </c>
      <c r="AC2433" s="55">
        <f>IF(A_Stammdaten!$B$25="ja",D_SAV!AA2433,D_SAV!AB2433)</f>
        <v>0</v>
      </c>
      <c r="AD2433" s="478">
        <f>IF(AC2433=0,0,IF(U2433-(con_EOGJahr-D_SAV!E2433)&lt;=0,AC2433,AC2433/V2433))</f>
        <v>0</v>
      </c>
      <c r="AE2433" s="478">
        <f>IFERROR(IF(AND(VLOOKUP(D2433,rng_ND,5,FALSE)="Ja",D_SAV!T2433="degressiv"),D_SAV!AC2433*Y2433/100,0),0)</f>
        <v>0</v>
      </c>
      <c r="AF2433" s="55">
        <f>IFERROR(IF(VLOOKUP(D2433,rng_ND,5,FALSE)="Ja",MAX(D_SAV!AD2433:AE2433),D_SAV!AD2433),0)</f>
        <v>0</v>
      </c>
      <c r="AG2433" s="55">
        <f t="shared" si="644"/>
        <v>0</v>
      </c>
      <c r="AH2433" s="55">
        <f t="shared" si="645"/>
        <v>0</v>
      </c>
      <c r="AI2433" s="55">
        <f t="shared" si="646"/>
        <v>0</v>
      </c>
      <c r="AJ2433" s="55">
        <f t="shared" si="647"/>
        <v>0</v>
      </c>
      <c r="AK2433" s="55">
        <f t="shared" si="638"/>
        <v>0</v>
      </c>
      <c r="AL2433" s="55">
        <f t="shared" si="639"/>
        <v>0</v>
      </c>
      <c r="AM2433" s="55">
        <f t="shared" si="640"/>
        <v>0</v>
      </c>
    </row>
    <row r="2434" spans="1:39" x14ac:dyDescent="0.25">
      <c r="A2434" s="47">
        <v>2430</v>
      </c>
      <c r="B2434" s="358" t="str">
        <f>IF(AND(E2434&lt;&gt;0,D2434&lt;&gt;0,F2434&lt;&gt;0),IF(C2434&lt;&gt;0,CONCATENATE(C2434,"-AGr",VLOOKUP(D2434,Listen!$A$2:$G$45,7,FALSE),"-",E2434,"-",F2434,),CONCATENATE("AGr",VLOOKUP(D2434,Listen!$A$2:$G$45,7,FALSE),"-",E2434,"-",F2434)),"keine vollständige ID")</f>
        <v>keine vollständige ID</v>
      </c>
      <c r="C2434" s="359">
        <f>'[2]III_SAV-Details_NB'!B2440</f>
        <v>0</v>
      </c>
      <c r="D2434" s="359">
        <f>'[2]III_SAV-Details_NB'!C2440</f>
        <v>0</v>
      </c>
      <c r="E2434" s="359">
        <f>'[2]III_SAV-Details_NB'!D2440</f>
        <v>0</v>
      </c>
      <c r="F2434" s="490"/>
      <c r="G2434" s="281">
        <f>'[2]III_SAV-Details_NB'!X2440</f>
        <v>0</v>
      </c>
      <c r="H2434" s="281">
        <f t="shared" si="641"/>
        <v>0</v>
      </c>
      <c r="I2434" s="281">
        <f>IF(con_EOGJahr=2025,'[2]III_SAV-Details_NB'!AA2440,IF(con_EOGJahr=2026,'[2]III_SAV-Details_NB'!AB2440,'[2]III_SAV-Details_NB'!AC2440))</f>
        <v>0</v>
      </c>
      <c r="J2434" s="282"/>
      <c r="K2434" s="282"/>
      <c r="L2434" s="282"/>
      <c r="M2434" s="282"/>
      <c r="N2434" s="282"/>
      <c r="O2434" s="282"/>
      <c r="P2434" s="52">
        <f t="shared" si="642"/>
        <v>0</v>
      </c>
      <c r="Q2434" s="60"/>
      <c r="R2434" s="53">
        <f t="shared" si="648"/>
        <v>0</v>
      </c>
      <c r="S2434" s="59"/>
      <c r="T2434" s="61"/>
      <c r="U2434" s="342" t="str">
        <f t="shared" si="652"/>
        <v>k.A.</v>
      </c>
      <c r="V2434" s="343" t="str">
        <f t="shared" si="649"/>
        <v>k.A.</v>
      </c>
      <c r="W2434" s="343" t="str">
        <f>IFERROR(IF(OR($D2434="",$E2434=0,con_Ende=0),"k.A.",IF(VLOOKUP($D2434,rng_ND,5,0)="Nein",VLOOKUP($D2434,rng_ND,2,FALSE),MIN(VLOOKUP($D2434,rng_ND,2,FALSE),A_Stammdaten!$B$19-D_SAV!$E2434+1))),"k.A.")</f>
        <v>k.A.</v>
      </c>
      <c r="X2434" s="343" t="str">
        <f t="shared" si="650"/>
        <v>k.A.</v>
      </c>
      <c r="Y2434" s="62"/>
      <c r="Z2434" s="48">
        <f t="shared" si="651"/>
        <v>0</v>
      </c>
      <c r="AA2434" s="457"/>
      <c r="AB2434" s="55">
        <f t="shared" si="643"/>
        <v>0</v>
      </c>
      <c r="AC2434" s="55">
        <f>IF(A_Stammdaten!$B$25="ja",D_SAV!AA2434,D_SAV!AB2434)</f>
        <v>0</v>
      </c>
      <c r="AD2434" s="478">
        <f>IF(AC2434=0,0,IF(U2434-(con_EOGJahr-D_SAV!E2434)&lt;=0,AC2434,AC2434/V2434))</f>
        <v>0</v>
      </c>
      <c r="AE2434" s="478">
        <f>IFERROR(IF(AND(VLOOKUP(D2434,rng_ND,5,FALSE)="Ja",D_SAV!T2434="degressiv"),D_SAV!AC2434*Y2434/100,0),0)</f>
        <v>0</v>
      </c>
      <c r="AF2434" s="55">
        <f>IFERROR(IF(VLOOKUP(D2434,rng_ND,5,FALSE)="Ja",MAX(D_SAV!AD2434:AE2434),D_SAV!AD2434),0)</f>
        <v>0</v>
      </c>
      <c r="AG2434" s="55">
        <f t="shared" si="644"/>
        <v>0</v>
      </c>
      <c r="AH2434" s="55">
        <f t="shared" si="645"/>
        <v>0</v>
      </c>
      <c r="AI2434" s="55">
        <f t="shared" si="646"/>
        <v>0</v>
      </c>
      <c r="AJ2434" s="55">
        <f t="shared" si="647"/>
        <v>0</v>
      </c>
      <c r="AK2434" s="55">
        <f t="shared" si="638"/>
        <v>0</v>
      </c>
      <c r="AL2434" s="55">
        <f t="shared" si="639"/>
        <v>0</v>
      </c>
      <c r="AM2434" s="55">
        <f t="shared" si="640"/>
        <v>0</v>
      </c>
    </row>
    <row r="2435" spans="1:39" x14ac:dyDescent="0.25">
      <c r="A2435" s="47">
        <v>2431</v>
      </c>
      <c r="B2435" s="358" t="str">
        <f>IF(AND(E2435&lt;&gt;0,D2435&lt;&gt;0,F2435&lt;&gt;0),IF(C2435&lt;&gt;0,CONCATENATE(C2435,"-AGr",VLOOKUP(D2435,Listen!$A$2:$G$45,7,FALSE),"-",E2435,"-",F2435,),CONCATENATE("AGr",VLOOKUP(D2435,Listen!$A$2:$G$45,7,FALSE),"-",E2435,"-",F2435)),"keine vollständige ID")</f>
        <v>keine vollständige ID</v>
      </c>
      <c r="C2435" s="359">
        <f>'[2]III_SAV-Details_NB'!B2441</f>
        <v>0</v>
      </c>
      <c r="D2435" s="359">
        <f>'[2]III_SAV-Details_NB'!C2441</f>
        <v>0</v>
      </c>
      <c r="E2435" s="359">
        <f>'[2]III_SAV-Details_NB'!D2441</f>
        <v>0</v>
      </c>
      <c r="F2435" s="490"/>
      <c r="G2435" s="281">
        <f>'[2]III_SAV-Details_NB'!X2441</f>
        <v>0</v>
      </c>
      <c r="H2435" s="281">
        <f t="shared" si="641"/>
        <v>0</v>
      </c>
      <c r="I2435" s="281">
        <f>IF(con_EOGJahr=2025,'[2]III_SAV-Details_NB'!AA2441,IF(con_EOGJahr=2026,'[2]III_SAV-Details_NB'!AB2441,'[2]III_SAV-Details_NB'!AC2441))</f>
        <v>0</v>
      </c>
      <c r="J2435" s="282"/>
      <c r="K2435" s="282"/>
      <c r="L2435" s="282"/>
      <c r="M2435" s="282"/>
      <c r="N2435" s="282"/>
      <c r="O2435" s="282"/>
      <c r="P2435" s="52">
        <f t="shared" si="642"/>
        <v>0</v>
      </c>
      <c r="Q2435" s="60"/>
      <c r="R2435" s="53">
        <f t="shared" si="648"/>
        <v>0</v>
      </c>
      <c r="S2435" s="59"/>
      <c r="T2435" s="61"/>
      <c r="U2435" s="342" t="str">
        <f t="shared" si="652"/>
        <v>k.A.</v>
      </c>
      <c r="V2435" s="343" t="str">
        <f t="shared" si="649"/>
        <v>k.A.</v>
      </c>
      <c r="W2435" s="343" t="str">
        <f>IFERROR(IF(OR($D2435="",$E2435=0,con_Ende=0),"k.A.",IF(VLOOKUP($D2435,rng_ND,5,0)="Nein",VLOOKUP($D2435,rng_ND,2,FALSE),MIN(VLOOKUP($D2435,rng_ND,2,FALSE),A_Stammdaten!$B$19-D_SAV!$E2435+1))),"k.A.")</f>
        <v>k.A.</v>
      </c>
      <c r="X2435" s="343" t="str">
        <f t="shared" si="650"/>
        <v>k.A.</v>
      </c>
      <c r="Y2435" s="62"/>
      <c r="Z2435" s="48">
        <f t="shared" si="651"/>
        <v>0</v>
      </c>
      <c r="AA2435" s="457"/>
      <c r="AB2435" s="55">
        <f t="shared" si="643"/>
        <v>0</v>
      </c>
      <c r="AC2435" s="55">
        <f>IF(A_Stammdaten!$B$25="ja",D_SAV!AA2435,D_SAV!AB2435)</f>
        <v>0</v>
      </c>
      <c r="AD2435" s="478">
        <f>IF(AC2435=0,0,IF(U2435-(con_EOGJahr-D_SAV!E2435)&lt;=0,AC2435,AC2435/V2435))</f>
        <v>0</v>
      </c>
      <c r="AE2435" s="478">
        <f>IFERROR(IF(AND(VLOOKUP(D2435,rng_ND,5,FALSE)="Ja",D_SAV!T2435="degressiv"),D_SAV!AC2435*Y2435/100,0),0)</f>
        <v>0</v>
      </c>
      <c r="AF2435" s="55">
        <f>IFERROR(IF(VLOOKUP(D2435,rng_ND,5,FALSE)="Ja",MAX(D_SAV!AD2435:AE2435),D_SAV!AD2435),0)</f>
        <v>0</v>
      </c>
      <c r="AG2435" s="55">
        <f t="shared" si="644"/>
        <v>0</v>
      </c>
      <c r="AH2435" s="55">
        <f t="shared" si="645"/>
        <v>0</v>
      </c>
      <c r="AI2435" s="55">
        <f t="shared" si="646"/>
        <v>0</v>
      </c>
      <c r="AJ2435" s="55">
        <f t="shared" si="647"/>
        <v>0</v>
      </c>
      <c r="AK2435" s="55">
        <f t="shared" si="638"/>
        <v>0</v>
      </c>
      <c r="AL2435" s="55">
        <f t="shared" si="639"/>
        <v>0</v>
      </c>
      <c r="AM2435" s="55">
        <f t="shared" si="640"/>
        <v>0</v>
      </c>
    </row>
    <row r="2436" spans="1:39" x14ac:dyDescent="0.25">
      <c r="A2436" s="47">
        <v>2432</v>
      </c>
      <c r="B2436" s="358" t="str">
        <f>IF(AND(E2436&lt;&gt;0,D2436&lt;&gt;0,F2436&lt;&gt;0),IF(C2436&lt;&gt;0,CONCATENATE(C2436,"-AGr",VLOOKUP(D2436,Listen!$A$2:$G$45,7,FALSE),"-",E2436,"-",F2436,),CONCATENATE("AGr",VLOOKUP(D2436,Listen!$A$2:$G$45,7,FALSE),"-",E2436,"-",F2436)),"keine vollständige ID")</f>
        <v>keine vollständige ID</v>
      </c>
      <c r="C2436" s="359">
        <f>'[2]III_SAV-Details_NB'!B2442</f>
        <v>0</v>
      </c>
      <c r="D2436" s="359">
        <f>'[2]III_SAV-Details_NB'!C2442</f>
        <v>0</v>
      </c>
      <c r="E2436" s="359">
        <f>'[2]III_SAV-Details_NB'!D2442</f>
        <v>0</v>
      </c>
      <c r="F2436" s="490"/>
      <c r="G2436" s="281">
        <f>'[2]III_SAV-Details_NB'!X2442</f>
        <v>0</v>
      </c>
      <c r="H2436" s="281">
        <f t="shared" si="641"/>
        <v>0</v>
      </c>
      <c r="I2436" s="281">
        <f>IF(con_EOGJahr=2025,'[2]III_SAV-Details_NB'!AA2442,IF(con_EOGJahr=2026,'[2]III_SAV-Details_NB'!AB2442,'[2]III_SAV-Details_NB'!AC2442))</f>
        <v>0</v>
      </c>
      <c r="J2436" s="282"/>
      <c r="K2436" s="282"/>
      <c r="L2436" s="282"/>
      <c r="M2436" s="282"/>
      <c r="N2436" s="282"/>
      <c r="O2436" s="282"/>
      <c r="P2436" s="52">
        <f t="shared" si="642"/>
        <v>0</v>
      </c>
      <c r="Q2436" s="60"/>
      <c r="R2436" s="53">
        <f t="shared" si="648"/>
        <v>0</v>
      </c>
      <c r="S2436" s="59"/>
      <c r="T2436" s="61"/>
      <c r="U2436" s="342" t="str">
        <f t="shared" si="652"/>
        <v>k.A.</v>
      </c>
      <c r="V2436" s="343" t="str">
        <f t="shared" si="649"/>
        <v>k.A.</v>
      </c>
      <c r="W2436" s="343" t="str">
        <f>IFERROR(IF(OR($D2436="",$E2436=0,con_Ende=0),"k.A.",IF(VLOOKUP($D2436,rng_ND,5,0)="Nein",VLOOKUP($D2436,rng_ND,2,FALSE),MIN(VLOOKUP($D2436,rng_ND,2,FALSE),A_Stammdaten!$B$19-D_SAV!$E2436+1))),"k.A.")</f>
        <v>k.A.</v>
      </c>
      <c r="X2436" s="343" t="str">
        <f t="shared" si="650"/>
        <v>k.A.</v>
      </c>
      <c r="Y2436" s="62"/>
      <c r="Z2436" s="48">
        <f t="shared" si="651"/>
        <v>0</v>
      </c>
      <c r="AA2436" s="457"/>
      <c r="AB2436" s="55">
        <f t="shared" si="643"/>
        <v>0</v>
      </c>
      <c r="AC2436" s="55">
        <f>IF(A_Stammdaten!$B$25="ja",D_SAV!AA2436,D_SAV!AB2436)</f>
        <v>0</v>
      </c>
      <c r="AD2436" s="478">
        <f>IF(AC2436=0,0,IF(U2436-(con_EOGJahr-D_SAV!E2436)&lt;=0,AC2436,AC2436/V2436))</f>
        <v>0</v>
      </c>
      <c r="AE2436" s="478">
        <f>IFERROR(IF(AND(VLOOKUP(D2436,rng_ND,5,FALSE)="Ja",D_SAV!T2436="degressiv"),D_SAV!AC2436*Y2436/100,0),0)</f>
        <v>0</v>
      </c>
      <c r="AF2436" s="55">
        <f>IFERROR(IF(VLOOKUP(D2436,rng_ND,5,FALSE)="Ja",MAX(D_SAV!AD2436:AE2436),D_SAV!AD2436),0)</f>
        <v>0</v>
      </c>
      <c r="AG2436" s="55">
        <f t="shared" si="644"/>
        <v>0</v>
      </c>
      <c r="AH2436" s="55">
        <f t="shared" si="645"/>
        <v>0</v>
      </c>
      <c r="AI2436" s="55">
        <f t="shared" si="646"/>
        <v>0</v>
      </c>
      <c r="AJ2436" s="55">
        <f t="shared" si="647"/>
        <v>0</v>
      </c>
      <c r="AK2436" s="55">
        <f t="shared" si="638"/>
        <v>0</v>
      </c>
      <c r="AL2436" s="55">
        <f t="shared" si="639"/>
        <v>0</v>
      </c>
      <c r="AM2436" s="55">
        <f t="shared" si="640"/>
        <v>0</v>
      </c>
    </row>
    <row r="2437" spans="1:39" x14ac:dyDescent="0.25">
      <c r="A2437" s="47">
        <v>2433</v>
      </c>
      <c r="B2437" s="358" t="str">
        <f>IF(AND(E2437&lt;&gt;0,D2437&lt;&gt;0,F2437&lt;&gt;0),IF(C2437&lt;&gt;0,CONCATENATE(C2437,"-AGr",VLOOKUP(D2437,Listen!$A$2:$G$45,7,FALSE),"-",E2437,"-",F2437,),CONCATENATE("AGr",VLOOKUP(D2437,Listen!$A$2:$G$45,7,FALSE),"-",E2437,"-",F2437)),"keine vollständige ID")</f>
        <v>keine vollständige ID</v>
      </c>
      <c r="C2437" s="359">
        <f>'[2]III_SAV-Details_NB'!B2443</f>
        <v>0</v>
      </c>
      <c r="D2437" s="359">
        <f>'[2]III_SAV-Details_NB'!C2443</f>
        <v>0</v>
      </c>
      <c r="E2437" s="359">
        <f>'[2]III_SAV-Details_NB'!D2443</f>
        <v>0</v>
      </c>
      <c r="F2437" s="490"/>
      <c r="G2437" s="281">
        <f>'[2]III_SAV-Details_NB'!X2443</f>
        <v>0</v>
      </c>
      <c r="H2437" s="281">
        <f t="shared" si="641"/>
        <v>0</v>
      </c>
      <c r="I2437" s="281">
        <f>IF(con_EOGJahr=2025,'[2]III_SAV-Details_NB'!AA2443,IF(con_EOGJahr=2026,'[2]III_SAV-Details_NB'!AB2443,'[2]III_SAV-Details_NB'!AC2443))</f>
        <v>0</v>
      </c>
      <c r="J2437" s="282"/>
      <c r="K2437" s="282"/>
      <c r="L2437" s="282"/>
      <c r="M2437" s="282"/>
      <c r="N2437" s="282"/>
      <c r="O2437" s="282"/>
      <c r="P2437" s="52">
        <f t="shared" si="642"/>
        <v>0</v>
      </c>
      <c r="Q2437" s="60"/>
      <c r="R2437" s="53">
        <f t="shared" si="648"/>
        <v>0</v>
      </c>
      <c r="S2437" s="59"/>
      <c r="T2437" s="61"/>
      <c r="U2437" s="342" t="str">
        <f t="shared" si="652"/>
        <v>k.A.</v>
      </c>
      <c r="V2437" s="343" t="str">
        <f t="shared" si="649"/>
        <v>k.A.</v>
      </c>
      <c r="W2437" s="343" t="str">
        <f>IFERROR(IF(OR($D2437="",$E2437=0,con_Ende=0),"k.A.",IF(VLOOKUP($D2437,rng_ND,5,0)="Nein",VLOOKUP($D2437,rng_ND,2,FALSE),MIN(VLOOKUP($D2437,rng_ND,2,FALSE),A_Stammdaten!$B$19-D_SAV!$E2437+1))),"k.A.")</f>
        <v>k.A.</v>
      </c>
      <c r="X2437" s="343" t="str">
        <f t="shared" si="650"/>
        <v>k.A.</v>
      </c>
      <c r="Y2437" s="62"/>
      <c r="Z2437" s="48">
        <f t="shared" si="651"/>
        <v>0</v>
      </c>
      <c r="AA2437" s="457"/>
      <c r="AB2437" s="55">
        <f t="shared" si="643"/>
        <v>0</v>
      </c>
      <c r="AC2437" s="55">
        <f>IF(A_Stammdaten!$B$25="ja",D_SAV!AA2437,D_SAV!AB2437)</f>
        <v>0</v>
      </c>
      <c r="AD2437" s="478">
        <f>IF(AC2437=0,0,IF(U2437-(con_EOGJahr-D_SAV!E2437)&lt;=0,AC2437,AC2437/V2437))</f>
        <v>0</v>
      </c>
      <c r="AE2437" s="478">
        <f>IFERROR(IF(AND(VLOOKUP(D2437,rng_ND,5,FALSE)="Ja",D_SAV!T2437="degressiv"),D_SAV!AC2437*Y2437/100,0),0)</f>
        <v>0</v>
      </c>
      <c r="AF2437" s="55">
        <f>IFERROR(IF(VLOOKUP(D2437,rng_ND,5,FALSE)="Ja",MAX(D_SAV!AD2437:AE2437),D_SAV!AD2437),0)</f>
        <v>0</v>
      </c>
      <c r="AG2437" s="55">
        <f t="shared" si="644"/>
        <v>0</v>
      </c>
      <c r="AH2437" s="55">
        <f t="shared" si="645"/>
        <v>0</v>
      </c>
      <c r="AI2437" s="55">
        <f t="shared" si="646"/>
        <v>0</v>
      </c>
      <c r="AJ2437" s="55">
        <f t="shared" si="647"/>
        <v>0</v>
      </c>
      <c r="AK2437" s="55">
        <f t="shared" ref="AK2437:AK2500" si="653">IF($E2437&gt;=2006,AC2437,con_EKQ*AH2437+(1-con_EKQ)*AC2437)</f>
        <v>0</v>
      </c>
      <c r="AL2437" s="55">
        <f t="shared" ref="AL2437:AL2500" si="654">IF($E2437&gt;=2006,AF2437,con_EKQ*AI2437+(1-con_EKQ)*AF2437)</f>
        <v>0</v>
      </c>
      <c r="AM2437" s="55">
        <f t="shared" ref="AM2437:AM2500" si="655">IF($E2437&gt;=2006,AG2437,con_EKQ*AJ2437+(1-con_EKQ)*AG2437)</f>
        <v>0</v>
      </c>
    </row>
    <row r="2438" spans="1:39" x14ac:dyDescent="0.25">
      <c r="A2438" s="47">
        <v>2434</v>
      </c>
      <c r="B2438" s="358" t="str">
        <f>IF(AND(E2438&lt;&gt;0,D2438&lt;&gt;0,F2438&lt;&gt;0),IF(C2438&lt;&gt;0,CONCATENATE(C2438,"-AGr",VLOOKUP(D2438,Listen!$A$2:$G$45,7,FALSE),"-",E2438,"-",F2438,),CONCATENATE("AGr",VLOOKUP(D2438,Listen!$A$2:$G$45,7,FALSE),"-",E2438,"-",F2438)),"keine vollständige ID")</f>
        <v>keine vollständige ID</v>
      </c>
      <c r="C2438" s="359">
        <f>'[2]III_SAV-Details_NB'!B2444</f>
        <v>0</v>
      </c>
      <c r="D2438" s="359">
        <f>'[2]III_SAV-Details_NB'!C2444</f>
        <v>0</v>
      </c>
      <c r="E2438" s="359">
        <f>'[2]III_SAV-Details_NB'!D2444</f>
        <v>0</v>
      </c>
      <c r="F2438" s="490"/>
      <c r="G2438" s="281">
        <f>'[2]III_SAV-Details_NB'!X2444</f>
        <v>0</v>
      </c>
      <c r="H2438" s="281">
        <f t="shared" ref="H2438:H2501" si="656">+G2438</f>
        <v>0</v>
      </c>
      <c r="I2438" s="281">
        <f>IF(con_EOGJahr=2025,'[2]III_SAV-Details_NB'!AA2444,IF(con_EOGJahr=2026,'[2]III_SAV-Details_NB'!AB2444,'[2]III_SAV-Details_NB'!AC2444))</f>
        <v>0</v>
      </c>
      <c r="J2438" s="282"/>
      <c r="K2438" s="282"/>
      <c r="L2438" s="282"/>
      <c r="M2438" s="282"/>
      <c r="N2438" s="282"/>
      <c r="O2438" s="282"/>
      <c r="P2438" s="52">
        <f t="shared" ref="P2438:P2501" si="657">SUM(I2438:O2438)</f>
        <v>0</v>
      </c>
      <c r="Q2438" s="60"/>
      <c r="R2438" s="53">
        <f t="shared" si="648"/>
        <v>0</v>
      </c>
      <c r="S2438" s="59"/>
      <c r="T2438" s="61"/>
      <c r="U2438" s="342" t="str">
        <f t="shared" si="652"/>
        <v>k.A.</v>
      </c>
      <c r="V2438" s="343" t="str">
        <f t="shared" si="649"/>
        <v>k.A.</v>
      </c>
      <c r="W2438" s="343" t="str">
        <f>IFERROR(IF(OR($D2438="",$E2438=0,con_Ende=0),"k.A.",IF(VLOOKUP($D2438,rng_ND,5,0)="Nein",VLOOKUP($D2438,rng_ND,2,FALSE),MIN(VLOOKUP($D2438,rng_ND,2,FALSE),A_Stammdaten!$B$19-D_SAV!$E2438+1))),"k.A.")</f>
        <v>k.A.</v>
      </c>
      <c r="X2438" s="343" t="str">
        <f t="shared" si="650"/>
        <v>k.A.</v>
      </c>
      <c r="Y2438" s="62"/>
      <c r="Z2438" s="48">
        <f t="shared" si="651"/>
        <v>0</v>
      </c>
      <c r="AA2438" s="457"/>
      <c r="AB2438" s="55">
        <f t="shared" ref="AB2438:AB2501" si="658">R2438</f>
        <v>0</v>
      </c>
      <c r="AC2438" s="55">
        <f>IF(A_Stammdaten!$B$25="ja",D_SAV!AA2438,D_SAV!AB2438)</f>
        <v>0</v>
      </c>
      <c r="AD2438" s="478">
        <f>IF(AC2438=0,0,IF(U2438-(con_EOGJahr-D_SAV!E2438)&lt;=0,AC2438,AC2438/V2438))</f>
        <v>0</v>
      </c>
      <c r="AE2438" s="478">
        <f>IFERROR(IF(AND(VLOOKUP(D2438,rng_ND,5,FALSE)="Ja",D_SAV!T2438="degressiv"),D_SAV!AC2438*Y2438/100,0),0)</f>
        <v>0</v>
      </c>
      <c r="AF2438" s="55">
        <f>IFERROR(IF(VLOOKUP(D2438,rng_ND,5,FALSE)="Ja",MAX(D_SAV!AD2438:AE2438),D_SAV!AD2438),0)</f>
        <v>0</v>
      </c>
      <c r="AG2438" s="55">
        <f t="shared" ref="AG2438:AG2501" si="659">AC2438-AF2438</f>
        <v>0</v>
      </c>
      <c r="AH2438" s="55">
        <f t="shared" ref="AH2438:AH2501" si="660">IF($E2438&gt;=2006,0,AC2438*$Z2438)</f>
        <v>0</v>
      </c>
      <c r="AI2438" s="55">
        <f t="shared" ref="AI2438:AI2501" si="661">IF($E2438&gt;=2006,0,AF2438*$Z2438)</f>
        <v>0</v>
      </c>
      <c r="AJ2438" s="55">
        <f t="shared" ref="AJ2438:AJ2501" si="662">IF($E2438&gt;=2006,0,AG2438*$Z2438)</f>
        <v>0</v>
      </c>
      <c r="AK2438" s="55">
        <f t="shared" si="653"/>
        <v>0</v>
      </c>
      <c r="AL2438" s="55">
        <f t="shared" si="654"/>
        <v>0</v>
      </c>
      <c r="AM2438" s="55">
        <f t="shared" si="655"/>
        <v>0</v>
      </c>
    </row>
    <row r="2439" spans="1:39" x14ac:dyDescent="0.25">
      <c r="A2439" s="47">
        <v>2435</v>
      </c>
      <c r="B2439" s="358" t="str">
        <f>IF(AND(E2439&lt;&gt;0,D2439&lt;&gt;0,F2439&lt;&gt;0),IF(C2439&lt;&gt;0,CONCATENATE(C2439,"-AGr",VLOOKUP(D2439,Listen!$A$2:$G$45,7,FALSE),"-",E2439,"-",F2439,),CONCATENATE("AGr",VLOOKUP(D2439,Listen!$A$2:$G$45,7,FALSE),"-",E2439,"-",F2439)),"keine vollständige ID")</f>
        <v>keine vollständige ID</v>
      </c>
      <c r="C2439" s="359">
        <f>'[2]III_SAV-Details_NB'!B2445</f>
        <v>0</v>
      </c>
      <c r="D2439" s="359">
        <f>'[2]III_SAV-Details_NB'!C2445</f>
        <v>0</v>
      </c>
      <c r="E2439" s="359">
        <f>'[2]III_SAV-Details_NB'!D2445</f>
        <v>0</v>
      </c>
      <c r="F2439" s="490"/>
      <c r="G2439" s="281">
        <f>'[2]III_SAV-Details_NB'!X2445</f>
        <v>0</v>
      </c>
      <c r="H2439" s="281">
        <f t="shared" si="656"/>
        <v>0</v>
      </c>
      <c r="I2439" s="281">
        <f>IF(con_EOGJahr=2025,'[2]III_SAV-Details_NB'!AA2445,IF(con_EOGJahr=2026,'[2]III_SAV-Details_NB'!AB2445,'[2]III_SAV-Details_NB'!AC2445))</f>
        <v>0</v>
      </c>
      <c r="J2439" s="282"/>
      <c r="K2439" s="282"/>
      <c r="L2439" s="282"/>
      <c r="M2439" s="282"/>
      <c r="N2439" s="282"/>
      <c r="O2439" s="282"/>
      <c r="P2439" s="52">
        <f t="shared" si="657"/>
        <v>0</v>
      </c>
      <c r="Q2439" s="60"/>
      <c r="R2439" s="53">
        <f t="shared" si="648"/>
        <v>0</v>
      </c>
      <c r="S2439" s="59"/>
      <c r="T2439" s="61"/>
      <c r="U2439" s="342" t="str">
        <f t="shared" si="652"/>
        <v>k.A.</v>
      </c>
      <c r="V2439" s="343" t="str">
        <f t="shared" si="649"/>
        <v>k.A.</v>
      </c>
      <c r="W2439" s="343" t="str">
        <f>IFERROR(IF(OR($D2439="",$E2439=0,con_Ende=0),"k.A.",IF(VLOOKUP($D2439,rng_ND,5,0)="Nein",VLOOKUP($D2439,rng_ND,2,FALSE),MIN(VLOOKUP($D2439,rng_ND,2,FALSE),A_Stammdaten!$B$19-D_SAV!$E2439+1))),"k.A.")</f>
        <v>k.A.</v>
      </c>
      <c r="X2439" s="343" t="str">
        <f t="shared" si="650"/>
        <v>k.A.</v>
      </c>
      <c r="Y2439" s="62"/>
      <c r="Z2439" s="48">
        <f t="shared" si="651"/>
        <v>0</v>
      </c>
      <c r="AA2439" s="457"/>
      <c r="AB2439" s="55">
        <f t="shared" si="658"/>
        <v>0</v>
      </c>
      <c r="AC2439" s="55">
        <f>IF(A_Stammdaten!$B$25="ja",D_SAV!AA2439,D_SAV!AB2439)</f>
        <v>0</v>
      </c>
      <c r="AD2439" s="478">
        <f>IF(AC2439=0,0,IF(U2439-(con_EOGJahr-D_SAV!E2439)&lt;=0,AC2439,AC2439/V2439))</f>
        <v>0</v>
      </c>
      <c r="AE2439" s="478">
        <f>IFERROR(IF(AND(VLOOKUP(D2439,rng_ND,5,FALSE)="Ja",D_SAV!T2439="degressiv"),D_SAV!AC2439*Y2439/100,0),0)</f>
        <v>0</v>
      </c>
      <c r="AF2439" s="55">
        <f>IFERROR(IF(VLOOKUP(D2439,rng_ND,5,FALSE)="Ja",MAX(D_SAV!AD2439:AE2439),D_SAV!AD2439),0)</f>
        <v>0</v>
      </c>
      <c r="AG2439" s="55">
        <f t="shared" si="659"/>
        <v>0</v>
      </c>
      <c r="AH2439" s="55">
        <f t="shared" si="660"/>
        <v>0</v>
      </c>
      <c r="AI2439" s="55">
        <f t="shared" si="661"/>
        <v>0</v>
      </c>
      <c r="AJ2439" s="55">
        <f t="shared" si="662"/>
        <v>0</v>
      </c>
      <c r="AK2439" s="55">
        <f t="shared" si="653"/>
        <v>0</v>
      </c>
      <c r="AL2439" s="55">
        <f t="shared" si="654"/>
        <v>0</v>
      </c>
      <c r="AM2439" s="55">
        <f t="shared" si="655"/>
        <v>0</v>
      </c>
    </row>
    <row r="2440" spans="1:39" x14ac:dyDescent="0.25">
      <c r="A2440" s="47">
        <v>2436</v>
      </c>
      <c r="B2440" s="358" t="str">
        <f>IF(AND(E2440&lt;&gt;0,D2440&lt;&gt;0,F2440&lt;&gt;0),IF(C2440&lt;&gt;0,CONCATENATE(C2440,"-AGr",VLOOKUP(D2440,Listen!$A$2:$G$45,7,FALSE),"-",E2440,"-",F2440,),CONCATENATE("AGr",VLOOKUP(D2440,Listen!$A$2:$G$45,7,FALSE),"-",E2440,"-",F2440)),"keine vollständige ID")</f>
        <v>keine vollständige ID</v>
      </c>
      <c r="C2440" s="359">
        <f>'[2]III_SAV-Details_NB'!B2446</f>
        <v>0</v>
      </c>
      <c r="D2440" s="359">
        <f>'[2]III_SAV-Details_NB'!C2446</f>
        <v>0</v>
      </c>
      <c r="E2440" s="359">
        <f>'[2]III_SAV-Details_NB'!D2446</f>
        <v>0</v>
      </c>
      <c r="F2440" s="490"/>
      <c r="G2440" s="281">
        <f>'[2]III_SAV-Details_NB'!X2446</f>
        <v>0</v>
      </c>
      <c r="H2440" s="281">
        <f t="shared" si="656"/>
        <v>0</v>
      </c>
      <c r="I2440" s="281">
        <f>IF(con_EOGJahr=2025,'[2]III_SAV-Details_NB'!AA2446,IF(con_EOGJahr=2026,'[2]III_SAV-Details_NB'!AB2446,'[2]III_SAV-Details_NB'!AC2446))</f>
        <v>0</v>
      </c>
      <c r="J2440" s="282"/>
      <c r="K2440" s="282"/>
      <c r="L2440" s="282"/>
      <c r="M2440" s="282"/>
      <c r="N2440" s="282"/>
      <c r="O2440" s="282"/>
      <c r="P2440" s="52">
        <f t="shared" si="657"/>
        <v>0</v>
      </c>
      <c r="Q2440" s="60"/>
      <c r="R2440" s="53">
        <f t="shared" si="648"/>
        <v>0</v>
      </c>
      <c r="S2440" s="59"/>
      <c r="T2440" s="61"/>
      <c r="U2440" s="342" t="str">
        <f t="shared" si="652"/>
        <v>k.A.</v>
      </c>
      <c r="V2440" s="343" t="str">
        <f t="shared" si="649"/>
        <v>k.A.</v>
      </c>
      <c r="W2440" s="343" t="str">
        <f>IFERROR(IF(OR($D2440="",$E2440=0,con_Ende=0),"k.A.",IF(VLOOKUP($D2440,rng_ND,5,0)="Nein",VLOOKUP($D2440,rng_ND,2,FALSE),MIN(VLOOKUP($D2440,rng_ND,2,FALSE),A_Stammdaten!$B$19-D_SAV!$E2440+1))),"k.A.")</f>
        <v>k.A.</v>
      </c>
      <c r="X2440" s="343" t="str">
        <f t="shared" si="650"/>
        <v>k.A.</v>
      </c>
      <c r="Y2440" s="62"/>
      <c r="Z2440" s="48">
        <f t="shared" si="651"/>
        <v>0</v>
      </c>
      <c r="AA2440" s="457"/>
      <c r="AB2440" s="55">
        <f t="shared" si="658"/>
        <v>0</v>
      </c>
      <c r="AC2440" s="55">
        <f>IF(A_Stammdaten!$B$25="ja",D_SAV!AA2440,D_SAV!AB2440)</f>
        <v>0</v>
      </c>
      <c r="AD2440" s="478">
        <f>IF(AC2440=0,0,IF(U2440-(con_EOGJahr-D_SAV!E2440)&lt;=0,AC2440,AC2440/V2440))</f>
        <v>0</v>
      </c>
      <c r="AE2440" s="478">
        <f>IFERROR(IF(AND(VLOOKUP(D2440,rng_ND,5,FALSE)="Ja",D_SAV!T2440="degressiv"),D_SAV!AC2440*Y2440/100,0),0)</f>
        <v>0</v>
      </c>
      <c r="AF2440" s="55">
        <f>IFERROR(IF(VLOOKUP(D2440,rng_ND,5,FALSE)="Ja",MAX(D_SAV!AD2440:AE2440),D_SAV!AD2440),0)</f>
        <v>0</v>
      </c>
      <c r="AG2440" s="55">
        <f t="shared" si="659"/>
        <v>0</v>
      </c>
      <c r="AH2440" s="55">
        <f t="shared" si="660"/>
        <v>0</v>
      </c>
      <c r="AI2440" s="55">
        <f t="shared" si="661"/>
        <v>0</v>
      </c>
      <c r="AJ2440" s="55">
        <f t="shared" si="662"/>
        <v>0</v>
      </c>
      <c r="AK2440" s="55">
        <f t="shared" si="653"/>
        <v>0</v>
      </c>
      <c r="AL2440" s="55">
        <f t="shared" si="654"/>
        <v>0</v>
      </c>
      <c r="AM2440" s="55">
        <f t="shared" si="655"/>
        <v>0</v>
      </c>
    </row>
    <row r="2441" spans="1:39" x14ac:dyDescent="0.25">
      <c r="A2441" s="47">
        <v>2437</v>
      </c>
      <c r="B2441" s="358" t="str">
        <f>IF(AND(E2441&lt;&gt;0,D2441&lt;&gt;0,F2441&lt;&gt;0),IF(C2441&lt;&gt;0,CONCATENATE(C2441,"-AGr",VLOOKUP(D2441,Listen!$A$2:$G$45,7,FALSE),"-",E2441,"-",F2441,),CONCATENATE("AGr",VLOOKUP(D2441,Listen!$A$2:$G$45,7,FALSE),"-",E2441,"-",F2441)),"keine vollständige ID")</f>
        <v>keine vollständige ID</v>
      </c>
      <c r="C2441" s="359">
        <f>'[2]III_SAV-Details_NB'!B2447</f>
        <v>0</v>
      </c>
      <c r="D2441" s="359">
        <f>'[2]III_SAV-Details_NB'!C2447</f>
        <v>0</v>
      </c>
      <c r="E2441" s="359">
        <f>'[2]III_SAV-Details_NB'!D2447</f>
        <v>0</v>
      </c>
      <c r="F2441" s="490"/>
      <c r="G2441" s="281">
        <f>'[2]III_SAV-Details_NB'!X2447</f>
        <v>0</v>
      </c>
      <c r="H2441" s="281">
        <f t="shared" si="656"/>
        <v>0</v>
      </c>
      <c r="I2441" s="281">
        <f>IF(con_EOGJahr=2025,'[2]III_SAV-Details_NB'!AA2447,IF(con_EOGJahr=2026,'[2]III_SAV-Details_NB'!AB2447,'[2]III_SAV-Details_NB'!AC2447))</f>
        <v>0</v>
      </c>
      <c r="J2441" s="282"/>
      <c r="K2441" s="282"/>
      <c r="L2441" s="282"/>
      <c r="M2441" s="282"/>
      <c r="N2441" s="282"/>
      <c r="O2441" s="282"/>
      <c r="P2441" s="52">
        <f t="shared" si="657"/>
        <v>0</v>
      </c>
      <c r="Q2441" s="60"/>
      <c r="R2441" s="53">
        <f t="shared" si="648"/>
        <v>0</v>
      </c>
      <c r="S2441" s="59"/>
      <c r="T2441" s="61"/>
      <c r="U2441" s="342" t="str">
        <f t="shared" si="652"/>
        <v>k.A.</v>
      </c>
      <c r="V2441" s="343" t="str">
        <f t="shared" si="649"/>
        <v>k.A.</v>
      </c>
      <c r="W2441" s="343" t="str">
        <f>IFERROR(IF(OR($D2441="",$E2441=0,con_Ende=0),"k.A.",IF(VLOOKUP($D2441,rng_ND,5,0)="Nein",VLOOKUP($D2441,rng_ND,2,FALSE),MIN(VLOOKUP($D2441,rng_ND,2,FALSE),A_Stammdaten!$B$19-D_SAV!$E2441+1))),"k.A.")</f>
        <v>k.A.</v>
      </c>
      <c r="X2441" s="343" t="str">
        <f t="shared" si="650"/>
        <v>k.A.</v>
      </c>
      <c r="Y2441" s="62"/>
      <c r="Z2441" s="48">
        <f t="shared" si="651"/>
        <v>0</v>
      </c>
      <c r="AA2441" s="457"/>
      <c r="AB2441" s="55">
        <f t="shared" si="658"/>
        <v>0</v>
      </c>
      <c r="AC2441" s="55">
        <f>IF(A_Stammdaten!$B$25="ja",D_SAV!AA2441,D_SAV!AB2441)</f>
        <v>0</v>
      </c>
      <c r="AD2441" s="478">
        <f>IF(AC2441=0,0,IF(U2441-(con_EOGJahr-D_SAV!E2441)&lt;=0,AC2441,AC2441/V2441))</f>
        <v>0</v>
      </c>
      <c r="AE2441" s="478">
        <f>IFERROR(IF(AND(VLOOKUP(D2441,rng_ND,5,FALSE)="Ja",D_SAV!T2441="degressiv"),D_SAV!AC2441*Y2441/100,0),0)</f>
        <v>0</v>
      </c>
      <c r="AF2441" s="55">
        <f>IFERROR(IF(VLOOKUP(D2441,rng_ND,5,FALSE)="Ja",MAX(D_SAV!AD2441:AE2441),D_SAV!AD2441),0)</f>
        <v>0</v>
      </c>
      <c r="AG2441" s="55">
        <f t="shared" si="659"/>
        <v>0</v>
      </c>
      <c r="AH2441" s="55">
        <f t="shared" si="660"/>
        <v>0</v>
      </c>
      <c r="AI2441" s="55">
        <f t="shared" si="661"/>
        <v>0</v>
      </c>
      <c r="AJ2441" s="55">
        <f t="shared" si="662"/>
        <v>0</v>
      </c>
      <c r="AK2441" s="55">
        <f t="shared" si="653"/>
        <v>0</v>
      </c>
      <c r="AL2441" s="55">
        <f t="shared" si="654"/>
        <v>0</v>
      </c>
      <c r="AM2441" s="55">
        <f t="shared" si="655"/>
        <v>0</v>
      </c>
    </row>
    <row r="2442" spans="1:39" x14ac:dyDescent="0.25">
      <c r="A2442" s="47">
        <v>2438</v>
      </c>
      <c r="B2442" s="358" t="str">
        <f>IF(AND(E2442&lt;&gt;0,D2442&lt;&gt;0,F2442&lt;&gt;0),IF(C2442&lt;&gt;0,CONCATENATE(C2442,"-AGr",VLOOKUP(D2442,Listen!$A$2:$G$45,7,FALSE),"-",E2442,"-",F2442,),CONCATENATE("AGr",VLOOKUP(D2442,Listen!$A$2:$G$45,7,FALSE),"-",E2442,"-",F2442)),"keine vollständige ID")</f>
        <v>keine vollständige ID</v>
      </c>
      <c r="C2442" s="359">
        <f>'[2]III_SAV-Details_NB'!B2448</f>
        <v>0</v>
      </c>
      <c r="D2442" s="359">
        <f>'[2]III_SAV-Details_NB'!C2448</f>
        <v>0</v>
      </c>
      <c r="E2442" s="359">
        <f>'[2]III_SAV-Details_NB'!D2448</f>
        <v>0</v>
      </c>
      <c r="F2442" s="490"/>
      <c r="G2442" s="281">
        <f>'[2]III_SAV-Details_NB'!X2448</f>
        <v>0</v>
      </c>
      <c r="H2442" s="281">
        <f t="shared" si="656"/>
        <v>0</v>
      </c>
      <c r="I2442" s="281">
        <f>IF(con_EOGJahr=2025,'[2]III_SAV-Details_NB'!AA2448,IF(con_EOGJahr=2026,'[2]III_SAV-Details_NB'!AB2448,'[2]III_SAV-Details_NB'!AC2448))</f>
        <v>0</v>
      </c>
      <c r="J2442" s="282"/>
      <c r="K2442" s="282"/>
      <c r="L2442" s="282"/>
      <c r="M2442" s="282"/>
      <c r="N2442" s="282"/>
      <c r="O2442" s="282"/>
      <c r="P2442" s="52">
        <f t="shared" si="657"/>
        <v>0</v>
      </c>
      <c r="Q2442" s="60"/>
      <c r="R2442" s="53">
        <f t="shared" si="648"/>
        <v>0</v>
      </c>
      <c r="S2442" s="59"/>
      <c r="T2442" s="61"/>
      <c r="U2442" s="342" t="str">
        <f t="shared" si="652"/>
        <v>k.A.</v>
      </c>
      <c r="V2442" s="343" t="str">
        <f t="shared" si="649"/>
        <v>k.A.</v>
      </c>
      <c r="W2442" s="343" t="str">
        <f>IFERROR(IF(OR($D2442="",$E2442=0,con_Ende=0),"k.A.",IF(VLOOKUP($D2442,rng_ND,5,0)="Nein",VLOOKUP($D2442,rng_ND,2,FALSE),MIN(VLOOKUP($D2442,rng_ND,2,FALSE),A_Stammdaten!$B$19-D_SAV!$E2442+1))),"k.A.")</f>
        <v>k.A.</v>
      </c>
      <c r="X2442" s="343" t="str">
        <f t="shared" si="650"/>
        <v>k.A.</v>
      </c>
      <c r="Y2442" s="62"/>
      <c r="Z2442" s="48">
        <f t="shared" si="651"/>
        <v>0</v>
      </c>
      <c r="AA2442" s="457"/>
      <c r="AB2442" s="55">
        <f t="shared" si="658"/>
        <v>0</v>
      </c>
      <c r="AC2442" s="55">
        <f>IF(A_Stammdaten!$B$25="ja",D_SAV!AA2442,D_SAV!AB2442)</f>
        <v>0</v>
      </c>
      <c r="AD2442" s="478">
        <f>IF(AC2442=0,0,IF(U2442-(con_EOGJahr-D_SAV!E2442)&lt;=0,AC2442,AC2442/V2442))</f>
        <v>0</v>
      </c>
      <c r="AE2442" s="478">
        <f>IFERROR(IF(AND(VLOOKUP(D2442,rng_ND,5,FALSE)="Ja",D_SAV!T2442="degressiv"),D_SAV!AC2442*Y2442/100,0),0)</f>
        <v>0</v>
      </c>
      <c r="AF2442" s="55">
        <f>IFERROR(IF(VLOOKUP(D2442,rng_ND,5,FALSE)="Ja",MAX(D_SAV!AD2442:AE2442),D_SAV!AD2442),0)</f>
        <v>0</v>
      </c>
      <c r="AG2442" s="55">
        <f t="shared" si="659"/>
        <v>0</v>
      </c>
      <c r="AH2442" s="55">
        <f t="shared" si="660"/>
        <v>0</v>
      </c>
      <c r="AI2442" s="55">
        <f t="shared" si="661"/>
        <v>0</v>
      </c>
      <c r="AJ2442" s="55">
        <f t="shared" si="662"/>
        <v>0</v>
      </c>
      <c r="AK2442" s="55">
        <f t="shared" si="653"/>
        <v>0</v>
      </c>
      <c r="AL2442" s="55">
        <f t="shared" si="654"/>
        <v>0</v>
      </c>
      <c r="AM2442" s="55">
        <f t="shared" si="655"/>
        <v>0</v>
      </c>
    </row>
    <row r="2443" spans="1:39" x14ac:dyDescent="0.25">
      <c r="A2443" s="47">
        <v>2439</v>
      </c>
      <c r="B2443" s="358" t="str">
        <f>IF(AND(E2443&lt;&gt;0,D2443&lt;&gt;0,F2443&lt;&gt;0),IF(C2443&lt;&gt;0,CONCATENATE(C2443,"-AGr",VLOOKUP(D2443,Listen!$A$2:$G$45,7,FALSE),"-",E2443,"-",F2443,),CONCATENATE("AGr",VLOOKUP(D2443,Listen!$A$2:$G$45,7,FALSE),"-",E2443,"-",F2443)),"keine vollständige ID")</f>
        <v>keine vollständige ID</v>
      </c>
      <c r="C2443" s="359">
        <f>'[2]III_SAV-Details_NB'!B2449</f>
        <v>0</v>
      </c>
      <c r="D2443" s="359">
        <f>'[2]III_SAV-Details_NB'!C2449</f>
        <v>0</v>
      </c>
      <c r="E2443" s="359">
        <f>'[2]III_SAV-Details_NB'!D2449</f>
        <v>0</v>
      </c>
      <c r="F2443" s="490"/>
      <c r="G2443" s="281">
        <f>'[2]III_SAV-Details_NB'!X2449</f>
        <v>0</v>
      </c>
      <c r="H2443" s="281">
        <f t="shared" si="656"/>
        <v>0</v>
      </c>
      <c r="I2443" s="281">
        <f>IF(con_EOGJahr=2025,'[2]III_SAV-Details_NB'!AA2449,IF(con_EOGJahr=2026,'[2]III_SAV-Details_NB'!AB2449,'[2]III_SAV-Details_NB'!AC2449))</f>
        <v>0</v>
      </c>
      <c r="J2443" s="282"/>
      <c r="K2443" s="282"/>
      <c r="L2443" s="282"/>
      <c r="M2443" s="282"/>
      <c r="N2443" s="282"/>
      <c r="O2443" s="282"/>
      <c r="P2443" s="52">
        <f t="shared" si="657"/>
        <v>0</v>
      </c>
      <c r="Q2443" s="60"/>
      <c r="R2443" s="53">
        <f t="shared" si="648"/>
        <v>0</v>
      </c>
      <c r="S2443" s="59"/>
      <c r="T2443" s="61"/>
      <c r="U2443" s="342" t="str">
        <f t="shared" si="652"/>
        <v>k.A.</v>
      </c>
      <c r="V2443" s="343" t="str">
        <f t="shared" si="649"/>
        <v>k.A.</v>
      </c>
      <c r="W2443" s="343" t="str">
        <f>IFERROR(IF(OR($D2443="",$E2443=0,con_Ende=0),"k.A.",IF(VLOOKUP($D2443,rng_ND,5,0)="Nein",VLOOKUP($D2443,rng_ND,2,FALSE),MIN(VLOOKUP($D2443,rng_ND,2,FALSE),A_Stammdaten!$B$19-D_SAV!$E2443+1))),"k.A.")</f>
        <v>k.A.</v>
      </c>
      <c r="X2443" s="343" t="str">
        <f t="shared" si="650"/>
        <v>k.A.</v>
      </c>
      <c r="Y2443" s="62"/>
      <c r="Z2443" s="48">
        <f t="shared" si="651"/>
        <v>0</v>
      </c>
      <c r="AA2443" s="457"/>
      <c r="AB2443" s="55">
        <f t="shared" si="658"/>
        <v>0</v>
      </c>
      <c r="AC2443" s="55">
        <f>IF(A_Stammdaten!$B$25="ja",D_SAV!AA2443,D_SAV!AB2443)</f>
        <v>0</v>
      </c>
      <c r="AD2443" s="478">
        <f>IF(AC2443=0,0,IF(U2443-(con_EOGJahr-D_SAV!E2443)&lt;=0,AC2443,AC2443/V2443))</f>
        <v>0</v>
      </c>
      <c r="AE2443" s="478">
        <f>IFERROR(IF(AND(VLOOKUP(D2443,rng_ND,5,FALSE)="Ja",D_SAV!T2443="degressiv"),D_SAV!AC2443*Y2443/100,0),0)</f>
        <v>0</v>
      </c>
      <c r="AF2443" s="55">
        <f>IFERROR(IF(VLOOKUP(D2443,rng_ND,5,FALSE)="Ja",MAX(D_SAV!AD2443:AE2443),D_SAV!AD2443),0)</f>
        <v>0</v>
      </c>
      <c r="AG2443" s="55">
        <f t="shared" si="659"/>
        <v>0</v>
      </c>
      <c r="AH2443" s="55">
        <f t="shared" si="660"/>
        <v>0</v>
      </c>
      <c r="AI2443" s="55">
        <f t="shared" si="661"/>
        <v>0</v>
      </c>
      <c r="AJ2443" s="55">
        <f t="shared" si="662"/>
        <v>0</v>
      </c>
      <c r="AK2443" s="55">
        <f t="shared" si="653"/>
        <v>0</v>
      </c>
      <c r="AL2443" s="55">
        <f t="shared" si="654"/>
        <v>0</v>
      </c>
      <c r="AM2443" s="55">
        <f t="shared" si="655"/>
        <v>0</v>
      </c>
    </row>
    <row r="2444" spans="1:39" x14ac:dyDescent="0.25">
      <c r="A2444" s="47">
        <v>2440</v>
      </c>
      <c r="B2444" s="358" t="str">
        <f>IF(AND(E2444&lt;&gt;0,D2444&lt;&gt;0,F2444&lt;&gt;0),IF(C2444&lt;&gt;0,CONCATENATE(C2444,"-AGr",VLOOKUP(D2444,Listen!$A$2:$G$45,7,FALSE),"-",E2444,"-",F2444,),CONCATENATE("AGr",VLOOKUP(D2444,Listen!$A$2:$G$45,7,FALSE),"-",E2444,"-",F2444)),"keine vollständige ID")</f>
        <v>keine vollständige ID</v>
      </c>
      <c r="C2444" s="359">
        <f>'[2]III_SAV-Details_NB'!B2450</f>
        <v>0</v>
      </c>
      <c r="D2444" s="359">
        <f>'[2]III_SAV-Details_NB'!C2450</f>
        <v>0</v>
      </c>
      <c r="E2444" s="359">
        <f>'[2]III_SAV-Details_NB'!D2450</f>
        <v>0</v>
      </c>
      <c r="F2444" s="490"/>
      <c r="G2444" s="281">
        <f>'[2]III_SAV-Details_NB'!X2450</f>
        <v>0</v>
      </c>
      <c r="H2444" s="281">
        <f t="shared" si="656"/>
        <v>0</v>
      </c>
      <c r="I2444" s="281">
        <f>IF(con_EOGJahr=2025,'[2]III_SAV-Details_NB'!AA2450,IF(con_EOGJahr=2026,'[2]III_SAV-Details_NB'!AB2450,'[2]III_SAV-Details_NB'!AC2450))</f>
        <v>0</v>
      </c>
      <c r="J2444" s="282"/>
      <c r="K2444" s="282"/>
      <c r="L2444" s="282"/>
      <c r="M2444" s="282"/>
      <c r="N2444" s="282"/>
      <c r="O2444" s="282"/>
      <c r="P2444" s="52">
        <f t="shared" si="657"/>
        <v>0</v>
      </c>
      <c r="Q2444" s="60"/>
      <c r="R2444" s="53">
        <f t="shared" si="648"/>
        <v>0</v>
      </c>
      <c r="S2444" s="59"/>
      <c r="T2444" s="61"/>
      <c r="U2444" s="342" t="str">
        <f t="shared" si="652"/>
        <v>k.A.</v>
      </c>
      <c r="V2444" s="343" t="str">
        <f t="shared" si="649"/>
        <v>k.A.</v>
      </c>
      <c r="W2444" s="343" t="str">
        <f>IFERROR(IF(OR($D2444="",$E2444=0,con_Ende=0),"k.A.",IF(VLOOKUP($D2444,rng_ND,5,0)="Nein",VLOOKUP($D2444,rng_ND,2,FALSE),MIN(VLOOKUP($D2444,rng_ND,2,FALSE),A_Stammdaten!$B$19-D_SAV!$E2444+1))),"k.A.")</f>
        <v>k.A.</v>
      </c>
      <c r="X2444" s="343" t="str">
        <f t="shared" si="650"/>
        <v>k.A.</v>
      </c>
      <c r="Y2444" s="62"/>
      <c r="Z2444" s="48">
        <f t="shared" si="651"/>
        <v>0</v>
      </c>
      <c r="AA2444" s="457"/>
      <c r="AB2444" s="55">
        <f t="shared" si="658"/>
        <v>0</v>
      </c>
      <c r="AC2444" s="55">
        <f>IF(A_Stammdaten!$B$25="ja",D_SAV!AA2444,D_SAV!AB2444)</f>
        <v>0</v>
      </c>
      <c r="AD2444" s="478">
        <f>IF(AC2444=0,0,IF(U2444-(con_EOGJahr-D_SAV!E2444)&lt;=0,AC2444,AC2444/V2444))</f>
        <v>0</v>
      </c>
      <c r="AE2444" s="478">
        <f>IFERROR(IF(AND(VLOOKUP(D2444,rng_ND,5,FALSE)="Ja",D_SAV!T2444="degressiv"),D_SAV!AC2444*Y2444/100,0),0)</f>
        <v>0</v>
      </c>
      <c r="AF2444" s="55">
        <f>IFERROR(IF(VLOOKUP(D2444,rng_ND,5,FALSE)="Ja",MAX(D_SAV!AD2444:AE2444),D_SAV!AD2444),0)</f>
        <v>0</v>
      </c>
      <c r="AG2444" s="55">
        <f t="shared" si="659"/>
        <v>0</v>
      </c>
      <c r="AH2444" s="55">
        <f t="shared" si="660"/>
        <v>0</v>
      </c>
      <c r="AI2444" s="55">
        <f t="shared" si="661"/>
        <v>0</v>
      </c>
      <c r="AJ2444" s="55">
        <f t="shared" si="662"/>
        <v>0</v>
      </c>
      <c r="AK2444" s="55">
        <f t="shared" si="653"/>
        <v>0</v>
      </c>
      <c r="AL2444" s="55">
        <f t="shared" si="654"/>
        <v>0</v>
      </c>
      <c r="AM2444" s="55">
        <f t="shared" si="655"/>
        <v>0</v>
      </c>
    </row>
    <row r="2445" spans="1:39" x14ac:dyDescent="0.25">
      <c r="A2445" s="47">
        <v>2441</v>
      </c>
      <c r="B2445" s="358" t="str">
        <f>IF(AND(E2445&lt;&gt;0,D2445&lt;&gt;0,F2445&lt;&gt;0),IF(C2445&lt;&gt;0,CONCATENATE(C2445,"-AGr",VLOOKUP(D2445,Listen!$A$2:$G$45,7,FALSE),"-",E2445,"-",F2445,),CONCATENATE("AGr",VLOOKUP(D2445,Listen!$A$2:$G$45,7,FALSE),"-",E2445,"-",F2445)),"keine vollständige ID")</f>
        <v>keine vollständige ID</v>
      </c>
      <c r="C2445" s="359">
        <f>'[2]III_SAV-Details_NB'!B2451</f>
        <v>0</v>
      </c>
      <c r="D2445" s="359">
        <f>'[2]III_SAV-Details_NB'!C2451</f>
        <v>0</v>
      </c>
      <c r="E2445" s="359">
        <f>'[2]III_SAV-Details_NB'!D2451</f>
        <v>0</v>
      </c>
      <c r="F2445" s="490"/>
      <c r="G2445" s="281">
        <f>'[2]III_SAV-Details_NB'!X2451</f>
        <v>0</v>
      </c>
      <c r="H2445" s="281">
        <f t="shared" si="656"/>
        <v>0</v>
      </c>
      <c r="I2445" s="281">
        <f>IF(con_EOGJahr=2025,'[2]III_SAV-Details_NB'!AA2451,IF(con_EOGJahr=2026,'[2]III_SAV-Details_NB'!AB2451,'[2]III_SAV-Details_NB'!AC2451))</f>
        <v>0</v>
      </c>
      <c r="J2445" s="282"/>
      <c r="K2445" s="282"/>
      <c r="L2445" s="282"/>
      <c r="M2445" s="282"/>
      <c r="N2445" s="282"/>
      <c r="O2445" s="282"/>
      <c r="P2445" s="52">
        <f t="shared" si="657"/>
        <v>0</v>
      </c>
      <c r="Q2445" s="60"/>
      <c r="R2445" s="53">
        <f t="shared" si="648"/>
        <v>0</v>
      </c>
      <c r="S2445" s="59"/>
      <c r="T2445" s="61"/>
      <c r="U2445" s="342" t="str">
        <f t="shared" si="652"/>
        <v>k.A.</v>
      </c>
      <c r="V2445" s="343" t="str">
        <f t="shared" si="649"/>
        <v>k.A.</v>
      </c>
      <c r="W2445" s="343" t="str">
        <f>IFERROR(IF(OR($D2445="",$E2445=0,con_Ende=0),"k.A.",IF(VLOOKUP($D2445,rng_ND,5,0)="Nein",VLOOKUP($D2445,rng_ND,2,FALSE),MIN(VLOOKUP($D2445,rng_ND,2,FALSE),A_Stammdaten!$B$19-D_SAV!$E2445+1))),"k.A.")</f>
        <v>k.A.</v>
      </c>
      <c r="X2445" s="343" t="str">
        <f t="shared" si="650"/>
        <v>k.A.</v>
      </c>
      <c r="Y2445" s="62"/>
      <c r="Z2445" s="48">
        <f t="shared" si="651"/>
        <v>0</v>
      </c>
      <c r="AA2445" s="457"/>
      <c r="AB2445" s="55">
        <f t="shared" si="658"/>
        <v>0</v>
      </c>
      <c r="AC2445" s="55">
        <f>IF(A_Stammdaten!$B$25="ja",D_SAV!AA2445,D_SAV!AB2445)</f>
        <v>0</v>
      </c>
      <c r="AD2445" s="478">
        <f>IF(AC2445=0,0,IF(U2445-(con_EOGJahr-D_SAV!E2445)&lt;=0,AC2445,AC2445/V2445))</f>
        <v>0</v>
      </c>
      <c r="AE2445" s="478">
        <f>IFERROR(IF(AND(VLOOKUP(D2445,rng_ND,5,FALSE)="Ja",D_SAV!T2445="degressiv"),D_SAV!AC2445*Y2445/100,0),0)</f>
        <v>0</v>
      </c>
      <c r="AF2445" s="55">
        <f>IFERROR(IF(VLOOKUP(D2445,rng_ND,5,FALSE)="Ja",MAX(D_SAV!AD2445:AE2445),D_SAV!AD2445),0)</f>
        <v>0</v>
      </c>
      <c r="AG2445" s="55">
        <f t="shared" si="659"/>
        <v>0</v>
      </c>
      <c r="AH2445" s="55">
        <f t="shared" si="660"/>
        <v>0</v>
      </c>
      <c r="AI2445" s="55">
        <f t="shared" si="661"/>
        <v>0</v>
      </c>
      <c r="AJ2445" s="55">
        <f t="shared" si="662"/>
        <v>0</v>
      </c>
      <c r="AK2445" s="55">
        <f t="shared" si="653"/>
        <v>0</v>
      </c>
      <c r="AL2445" s="55">
        <f t="shared" si="654"/>
        <v>0</v>
      </c>
      <c r="AM2445" s="55">
        <f t="shared" si="655"/>
        <v>0</v>
      </c>
    </row>
    <row r="2446" spans="1:39" x14ac:dyDescent="0.25">
      <c r="A2446" s="47">
        <v>2442</v>
      </c>
      <c r="B2446" s="358" t="str">
        <f>IF(AND(E2446&lt;&gt;0,D2446&lt;&gt;0,F2446&lt;&gt;0),IF(C2446&lt;&gt;0,CONCATENATE(C2446,"-AGr",VLOOKUP(D2446,Listen!$A$2:$G$45,7,FALSE),"-",E2446,"-",F2446,),CONCATENATE("AGr",VLOOKUP(D2446,Listen!$A$2:$G$45,7,FALSE),"-",E2446,"-",F2446)),"keine vollständige ID")</f>
        <v>keine vollständige ID</v>
      </c>
      <c r="C2446" s="359">
        <f>'[2]III_SAV-Details_NB'!B2452</f>
        <v>0</v>
      </c>
      <c r="D2446" s="359">
        <f>'[2]III_SAV-Details_NB'!C2452</f>
        <v>0</v>
      </c>
      <c r="E2446" s="359">
        <f>'[2]III_SAV-Details_NB'!D2452</f>
        <v>0</v>
      </c>
      <c r="F2446" s="490"/>
      <c r="G2446" s="281">
        <f>'[2]III_SAV-Details_NB'!X2452</f>
        <v>0</v>
      </c>
      <c r="H2446" s="281">
        <f t="shared" si="656"/>
        <v>0</v>
      </c>
      <c r="I2446" s="281">
        <f>IF(con_EOGJahr=2025,'[2]III_SAV-Details_NB'!AA2452,IF(con_EOGJahr=2026,'[2]III_SAV-Details_NB'!AB2452,'[2]III_SAV-Details_NB'!AC2452))</f>
        <v>0</v>
      </c>
      <c r="J2446" s="282"/>
      <c r="K2446" s="282"/>
      <c r="L2446" s="282"/>
      <c r="M2446" s="282"/>
      <c r="N2446" s="282"/>
      <c r="O2446" s="282"/>
      <c r="P2446" s="52">
        <f t="shared" si="657"/>
        <v>0</v>
      </c>
      <c r="Q2446" s="60"/>
      <c r="R2446" s="53">
        <f t="shared" si="648"/>
        <v>0</v>
      </c>
      <c r="S2446" s="59"/>
      <c r="T2446" s="61"/>
      <c r="U2446" s="342" t="str">
        <f t="shared" si="652"/>
        <v>k.A.</v>
      </c>
      <c r="V2446" s="343" t="str">
        <f t="shared" si="649"/>
        <v>k.A.</v>
      </c>
      <c r="W2446" s="343" t="str">
        <f>IFERROR(IF(OR($D2446="",$E2446=0,con_Ende=0),"k.A.",IF(VLOOKUP($D2446,rng_ND,5,0)="Nein",VLOOKUP($D2446,rng_ND,2,FALSE),MIN(VLOOKUP($D2446,rng_ND,2,FALSE),A_Stammdaten!$B$19-D_SAV!$E2446+1))),"k.A.")</f>
        <v>k.A.</v>
      </c>
      <c r="X2446" s="343" t="str">
        <f t="shared" si="650"/>
        <v>k.A.</v>
      </c>
      <c r="Y2446" s="62"/>
      <c r="Z2446" s="48">
        <f t="shared" si="651"/>
        <v>0</v>
      </c>
      <c r="AA2446" s="457"/>
      <c r="AB2446" s="55">
        <f t="shared" si="658"/>
        <v>0</v>
      </c>
      <c r="AC2446" s="55">
        <f>IF(A_Stammdaten!$B$25="ja",D_SAV!AA2446,D_SAV!AB2446)</f>
        <v>0</v>
      </c>
      <c r="AD2446" s="478">
        <f>IF(AC2446=0,0,IF(U2446-(con_EOGJahr-D_SAV!E2446)&lt;=0,AC2446,AC2446/V2446))</f>
        <v>0</v>
      </c>
      <c r="AE2446" s="478">
        <f>IFERROR(IF(AND(VLOOKUP(D2446,rng_ND,5,FALSE)="Ja",D_SAV!T2446="degressiv"),D_SAV!AC2446*Y2446/100,0),0)</f>
        <v>0</v>
      </c>
      <c r="AF2446" s="55">
        <f>IFERROR(IF(VLOOKUP(D2446,rng_ND,5,FALSE)="Ja",MAX(D_SAV!AD2446:AE2446),D_SAV!AD2446),0)</f>
        <v>0</v>
      </c>
      <c r="AG2446" s="55">
        <f t="shared" si="659"/>
        <v>0</v>
      </c>
      <c r="AH2446" s="55">
        <f t="shared" si="660"/>
        <v>0</v>
      </c>
      <c r="AI2446" s="55">
        <f t="shared" si="661"/>
        <v>0</v>
      </c>
      <c r="AJ2446" s="55">
        <f t="shared" si="662"/>
        <v>0</v>
      </c>
      <c r="AK2446" s="55">
        <f t="shared" si="653"/>
        <v>0</v>
      </c>
      <c r="AL2446" s="55">
        <f t="shared" si="654"/>
        <v>0</v>
      </c>
      <c r="AM2446" s="55">
        <f t="shared" si="655"/>
        <v>0</v>
      </c>
    </row>
    <row r="2447" spans="1:39" x14ac:dyDescent="0.25">
      <c r="A2447" s="47">
        <v>2443</v>
      </c>
      <c r="B2447" s="358" t="str">
        <f>IF(AND(E2447&lt;&gt;0,D2447&lt;&gt;0,F2447&lt;&gt;0),IF(C2447&lt;&gt;0,CONCATENATE(C2447,"-AGr",VLOOKUP(D2447,Listen!$A$2:$G$45,7,FALSE),"-",E2447,"-",F2447,),CONCATENATE("AGr",VLOOKUP(D2447,Listen!$A$2:$G$45,7,FALSE),"-",E2447,"-",F2447)),"keine vollständige ID")</f>
        <v>keine vollständige ID</v>
      </c>
      <c r="C2447" s="359">
        <f>'[2]III_SAV-Details_NB'!B2453</f>
        <v>0</v>
      </c>
      <c r="D2447" s="359">
        <f>'[2]III_SAV-Details_NB'!C2453</f>
        <v>0</v>
      </c>
      <c r="E2447" s="359">
        <f>'[2]III_SAV-Details_NB'!D2453</f>
        <v>0</v>
      </c>
      <c r="F2447" s="490"/>
      <c r="G2447" s="281">
        <f>'[2]III_SAV-Details_NB'!X2453</f>
        <v>0</v>
      </c>
      <c r="H2447" s="281">
        <f t="shared" si="656"/>
        <v>0</v>
      </c>
      <c r="I2447" s="281">
        <f>IF(con_EOGJahr=2025,'[2]III_SAV-Details_NB'!AA2453,IF(con_EOGJahr=2026,'[2]III_SAV-Details_NB'!AB2453,'[2]III_SAV-Details_NB'!AC2453))</f>
        <v>0</v>
      </c>
      <c r="J2447" s="282"/>
      <c r="K2447" s="282"/>
      <c r="L2447" s="282"/>
      <c r="M2447" s="282"/>
      <c r="N2447" s="282"/>
      <c r="O2447" s="282"/>
      <c r="P2447" s="52">
        <f t="shared" si="657"/>
        <v>0</v>
      </c>
      <c r="Q2447" s="60"/>
      <c r="R2447" s="53">
        <f t="shared" si="648"/>
        <v>0</v>
      </c>
      <c r="S2447" s="59"/>
      <c r="T2447" s="61"/>
      <c r="U2447" s="342" t="str">
        <f t="shared" si="652"/>
        <v>k.A.</v>
      </c>
      <c r="V2447" s="343" t="str">
        <f t="shared" si="649"/>
        <v>k.A.</v>
      </c>
      <c r="W2447" s="343" t="str">
        <f>IFERROR(IF(OR($D2447="",$E2447=0,con_Ende=0),"k.A.",IF(VLOOKUP($D2447,rng_ND,5,0)="Nein",VLOOKUP($D2447,rng_ND,2,FALSE),MIN(VLOOKUP($D2447,rng_ND,2,FALSE),A_Stammdaten!$B$19-D_SAV!$E2447+1))),"k.A.")</f>
        <v>k.A.</v>
      </c>
      <c r="X2447" s="343" t="str">
        <f t="shared" si="650"/>
        <v>k.A.</v>
      </c>
      <c r="Y2447" s="62"/>
      <c r="Z2447" s="48">
        <f t="shared" si="651"/>
        <v>0</v>
      </c>
      <c r="AA2447" s="457"/>
      <c r="AB2447" s="55">
        <f t="shared" si="658"/>
        <v>0</v>
      </c>
      <c r="AC2447" s="55">
        <f>IF(A_Stammdaten!$B$25="ja",D_SAV!AA2447,D_SAV!AB2447)</f>
        <v>0</v>
      </c>
      <c r="AD2447" s="478">
        <f>IF(AC2447=0,0,IF(U2447-(con_EOGJahr-D_SAV!E2447)&lt;=0,AC2447,AC2447/V2447))</f>
        <v>0</v>
      </c>
      <c r="AE2447" s="478">
        <f>IFERROR(IF(AND(VLOOKUP(D2447,rng_ND,5,FALSE)="Ja",D_SAV!T2447="degressiv"),D_SAV!AC2447*Y2447/100,0),0)</f>
        <v>0</v>
      </c>
      <c r="AF2447" s="55">
        <f>IFERROR(IF(VLOOKUP(D2447,rng_ND,5,FALSE)="Ja",MAX(D_SAV!AD2447:AE2447),D_SAV!AD2447),0)</f>
        <v>0</v>
      </c>
      <c r="AG2447" s="55">
        <f t="shared" si="659"/>
        <v>0</v>
      </c>
      <c r="AH2447" s="55">
        <f t="shared" si="660"/>
        <v>0</v>
      </c>
      <c r="AI2447" s="55">
        <f t="shared" si="661"/>
        <v>0</v>
      </c>
      <c r="AJ2447" s="55">
        <f t="shared" si="662"/>
        <v>0</v>
      </c>
      <c r="AK2447" s="55">
        <f t="shared" si="653"/>
        <v>0</v>
      </c>
      <c r="AL2447" s="55">
        <f t="shared" si="654"/>
        <v>0</v>
      </c>
      <c r="AM2447" s="55">
        <f t="shared" si="655"/>
        <v>0</v>
      </c>
    </row>
    <row r="2448" spans="1:39" x14ac:dyDescent="0.25">
      <c r="A2448" s="47">
        <v>2444</v>
      </c>
      <c r="B2448" s="358" t="str">
        <f>IF(AND(E2448&lt;&gt;0,D2448&lt;&gt;0,F2448&lt;&gt;0),IF(C2448&lt;&gt;0,CONCATENATE(C2448,"-AGr",VLOOKUP(D2448,Listen!$A$2:$G$45,7,FALSE),"-",E2448,"-",F2448,),CONCATENATE("AGr",VLOOKUP(D2448,Listen!$A$2:$G$45,7,FALSE),"-",E2448,"-",F2448)),"keine vollständige ID")</f>
        <v>keine vollständige ID</v>
      </c>
      <c r="C2448" s="359">
        <f>'[2]III_SAV-Details_NB'!B2454</f>
        <v>0</v>
      </c>
      <c r="D2448" s="359">
        <f>'[2]III_SAV-Details_NB'!C2454</f>
        <v>0</v>
      </c>
      <c r="E2448" s="359">
        <f>'[2]III_SAV-Details_NB'!D2454</f>
        <v>0</v>
      </c>
      <c r="F2448" s="490"/>
      <c r="G2448" s="281">
        <f>'[2]III_SAV-Details_NB'!X2454</f>
        <v>0</v>
      </c>
      <c r="H2448" s="281">
        <f t="shared" si="656"/>
        <v>0</v>
      </c>
      <c r="I2448" s="281">
        <f>IF(con_EOGJahr=2025,'[2]III_SAV-Details_NB'!AA2454,IF(con_EOGJahr=2026,'[2]III_SAV-Details_NB'!AB2454,'[2]III_SAV-Details_NB'!AC2454))</f>
        <v>0</v>
      </c>
      <c r="J2448" s="282"/>
      <c r="K2448" s="282"/>
      <c r="L2448" s="282"/>
      <c r="M2448" s="282"/>
      <c r="N2448" s="282"/>
      <c r="O2448" s="282"/>
      <c r="P2448" s="52">
        <f t="shared" si="657"/>
        <v>0</v>
      </c>
      <c r="Q2448" s="60"/>
      <c r="R2448" s="53">
        <f t="shared" si="648"/>
        <v>0</v>
      </c>
      <c r="S2448" s="59"/>
      <c r="T2448" s="61"/>
      <c r="U2448" s="342" t="str">
        <f t="shared" si="652"/>
        <v>k.A.</v>
      </c>
      <c r="V2448" s="343" t="str">
        <f t="shared" si="649"/>
        <v>k.A.</v>
      </c>
      <c r="W2448" s="343" t="str">
        <f>IFERROR(IF(OR($D2448="",$E2448=0,con_Ende=0),"k.A.",IF(VLOOKUP($D2448,rng_ND,5,0)="Nein",VLOOKUP($D2448,rng_ND,2,FALSE),MIN(VLOOKUP($D2448,rng_ND,2,FALSE),A_Stammdaten!$B$19-D_SAV!$E2448+1))),"k.A.")</f>
        <v>k.A.</v>
      </c>
      <c r="X2448" s="343" t="str">
        <f t="shared" si="650"/>
        <v>k.A.</v>
      </c>
      <c r="Y2448" s="62"/>
      <c r="Z2448" s="48">
        <f t="shared" si="651"/>
        <v>0</v>
      </c>
      <c r="AA2448" s="457"/>
      <c r="AB2448" s="55">
        <f t="shared" si="658"/>
        <v>0</v>
      </c>
      <c r="AC2448" s="55">
        <f>IF(A_Stammdaten!$B$25="ja",D_SAV!AA2448,D_SAV!AB2448)</f>
        <v>0</v>
      </c>
      <c r="AD2448" s="478">
        <f>IF(AC2448=0,0,IF(U2448-(con_EOGJahr-D_SAV!E2448)&lt;=0,AC2448,AC2448/V2448))</f>
        <v>0</v>
      </c>
      <c r="AE2448" s="478">
        <f>IFERROR(IF(AND(VLOOKUP(D2448,rng_ND,5,FALSE)="Ja",D_SAV!T2448="degressiv"),D_SAV!AC2448*Y2448/100,0),0)</f>
        <v>0</v>
      </c>
      <c r="AF2448" s="55">
        <f>IFERROR(IF(VLOOKUP(D2448,rng_ND,5,FALSE)="Ja",MAX(D_SAV!AD2448:AE2448),D_SAV!AD2448),0)</f>
        <v>0</v>
      </c>
      <c r="AG2448" s="55">
        <f t="shared" si="659"/>
        <v>0</v>
      </c>
      <c r="AH2448" s="55">
        <f t="shared" si="660"/>
        <v>0</v>
      </c>
      <c r="AI2448" s="55">
        <f t="shared" si="661"/>
        <v>0</v>
      </c>
      <c r="AJ2448" s="55">
        <f t="shared" si="662"/>
        <v>0</v>
      </c>
      <c r="AK2448" s="55">
        <f t="shared" si="653"/>
        <v>0</v>
      </c>
      <c r="AL2448" s="55">
        <f t="shared" si="654"/>
        <v>0</v>
      </c>
      <c r="AM2448" s="55">
        <f t="shared" si="655"/>
        <v>0</v>
      </c>
    </row>
    <row r="2449" spans="1:39" x14ac:dyDescent="0.25">
      <c r="A2449" s="47">
        <v>2445</v>
      </c>
      <c r="B2449" s="358" t="str">
        <f>IF(AND(E2449&lt;&gt;0,D2449&lt;&gt;0,F2449&lt;&gt;0),IF(C2449&lt;&gt;0,CONCATENATE(C2449,"-AGr",VLOOKUP(D2449,Listen!$A$2:$G$45,7,FALSE),"-",E2449,"-",F2449,),CONCATENATE("AGr",VLOOKUP(D2449,Listen!$A$2:$G$45,7,FALSE),"-",E2449,"-",F2449)),"keine vollständige ID")</f>
        <v>keine vollständige ID</v>
      </c>
      <c r="C2449" s="359">
        <f>'[2]III_SAV-Details_NB'!B2455</f>
        <v>0</v>
      </c>
      <c r="D2449" s="359">
        <f>'[2]III_SAV-Details_NB'!C2455</f>
        <v>0</v>
      </c>
      <c r="E2449" s="359">
        <f>'[2]III_SAV-Details_NB'!D2455</f>
        <v>0</v>
      </c>
      <c r="F2449" s="490"/>
      <c r="G2449" s="281">
        <f>'[2]III_SAV-Details_NB'!X2455</f>
        <v>0</v>
      </c>
      <c r="H2449" s="281">
        <f t="shared" si="656"/>
        <v>0</v>
      </c>
      <c r="I2449" s="281">
        <f>IF(con_EOGJahr=2025,'[2]III_SAV-Details_NB'!AA2455,IF(con_EOGJahr=2026,'[2]III_SAV-Details_NB'!AB2455,'[2]III_SAV-Details_NB'!AC2455))</f>
        <v>0</v>
      </c>
      <c r="J2449" s="282"/>
      <c r="K2449" s="282"/>
      <c r="L2449" s="282"/>
      <c r="M2449" s="282"/>
      <c r="N2449" s="282"/>
      <c r="O2449" s="282"/>
      <c r="P2449" s="52">
        <f t="shared" si="657"/>
        <v>0</v>
      </c>
      <c r="Q2449" s="60"/>
      <c r="R2449" s="53">
        <f t="shared" si="648"/>
        <v>0</v>
      </c>
      <c r="S2449" s="59"/>
      <c r="T2449" s="61"/>
      <c r="U2449" s="342" t="str">
        <f t="shared" si="652"/>
        <v>k.A.</v>
      </c>
      <c r="V2449" s="343" t="str">
        <f t="shared" si="649"/>
        <v>k.A.</v>
      </c>
      <c r="W2449" s="343" t="str">
        <f>IFERROR(IF(OR($D2449="",$E2449=0,con_Ende=0),"k.A.",IF(VLOOKUP($D2449,rng_ND,5,0)="Nein",VLOOKUP($D2449,rng_ND,2,FALSE),MIN(VLOOKUP($D2449,rng_ND,2,FALSE),A_Stammdaten!$B$19-D_SAV!$E2449+1))),"k.A.")</f>
        <v>k.A.</v>
      </c>
      <c r="X2449" s="343" t="str">
        <f t="shared" si="650"/>
        <v>k.A.</v>
      </c>
      <c r="Y2449" s="62"/>
      <c r="Z2449" s="48">
        <f t="shared" si="651"/>
        <v>0</v>
      </c>
      <c r="AA2449" s="457"/>
      <c r="AB2449" s="55">
        <f t="shared" si="658"/>
        <v>0</v>
      </c>
      <c r="AC2449" s="55">
        <f>IF(A_Stammdaten!$B$25="ja",D_SAV!AA2449,D_SAV!AB2449)</f>
        <v>0</v>
      </c>
      <c r="AD2449" s="478">
        <f>IF(AC2449=0,0,IF(U2449-(con_EOGJahr-D_SAV!E2449)&lt;=0,AC2449,AC2449/V2449))</f>
        <v>0</v>
      </c>
      <c r="AE2449" s="478">
        <f>IFERROR(IF(AND(VLOOKUP(D2449,rng_ND,5,FALSE)="Ja",D_SAV!T2449="degressiv"),D_SAV!AC2449*Y2449/100,0),0)</f>
        <v>0</v>
      </c>
      <c r="AF2449" s="55">
        <f>IFERROR(IF(VLOOKUP(D2449,rng_ND,5,FALSE)="Ja",MAX(D_SAV!AD2449:AE2449),D_SAV!AD2449),0)</f>
        <v>0</v>
      </c>
      <c r="AG2449" s="55">
        <f t="shared" si="659"/>
        <v>0</v>
      </c>
      <c r="AH2449" s="55">
        <f t="shared" si="660"/>
        <v>0</v>
      </c>
      <c r="AI2449" s="55">
        <f t="shared" si="661"/>
        <v>0</v>
      </c>
      <c r="AJ2449" s="55">
        <f t="shared" si="662"/>
        <v>0</v>
      </c>
      <c r="AK2449" s="55">
        <f t="shared" si="653"/>
        <v>0</v>
      </c>
      <c r="AL2449" s="55">
        <f t="shared" si="654"/>
        <v>0</v>
      </c>
      <c r="AM2449" s="55">
        <f t="shared" si="655"/>
        <v>0</v>
      </c>
    </row>
    <row r="2450" spans="1:39" x14ac:dyDescent="0.25">
      <c r="A2450" s="47">
        <v>2446</v>
      </c>
      <c r="B2450" s="358" t="str">
        <f>IF(AND(E2450&lt;&gt;0,D2450&lt;&gt;0,F2450&lt;&gt;0),IF(C2450&lt;&gt;0,CONCATENATE(C2450,"-AGr",VLOOKUP(D2450,Listen!$A$2:$G$45,7,FALSE),"-",E2450,"-",F2450,),CONCATENATE("AGr",VLOOKUP(D2450,Listen!$A$2:$G$45,7,FALSE),"-",E2450,"-",F2450)),"keine vollständige ID")</f>
        <v>keine vollständige ID</v>
      </c>
      <c r="C2450" s="359">
        <f>'[2]III_SAV-Details_NB'!B2456</f>
        <v>0</v>
      </c>
      <c r="D2450" s="359">
        <f>'[2]III_SAV-Details_NB'!C2456</f>
        <v>0</v>
      </c>
      <c r="E2450" s="359">
        <f>'[2]III_SAV-Details_NB'!D2456</f>
        <v>0</v>
      </c>
      <c r="F2450" s="490"/>
      <c r="G2450" s="281">
        <f>'[2]III_SAV-Details_NB'!X2456</f>
        <v>0</v>
      </c>
      <c r="H2450" s="281">
        <f t="shared" si="656"/>
        <v>0</v>
      </c>
      <c r="I2450" s="281">
        <f>IF(con_EOGJahr=2025,'[2]III_SAV-Details_NB'!AA2456,IF(con_EOGJahr=2026,'[2]III_SAV-Details_NB'!AB2456,'[2]III_SAV-Details_NB'!AC2456))</f>
        <v>0</v>
      </c>
      <c r="J2450" s="282"/>
      <c r="K2450" s="282"/>
      <c r="L2450" s="282"/>
      <c r="M2450" s="282"/>
      <c r="N2450" s="282"/>
      <c r="O2450" s="282"/>
      <c r="P2450" s="52">
        <f t="shared" si="657"/>
        <v>0</v>
      </c>
      <c r="Q2450" s="60"/>
      <c r="R2450" s="53">
        <f t="shared" ref="R2450:R2513" si="663">P2450+Q2450</f>
        <v>0</v>
      </c>
      <c r="S2450" s="59"/>
      <c r="T2450" s="61"/>
      <c r="U2450" s="342" t="str">
        <f t="shared" si="652"/>
        <v>k.A.</v>
      </c>
      <c r="V2450" s="343" t="str">
        <f t="shared" ref="V2450:V2513" si="664">IFERROR(IF(OR($D2450="",$E2450=0,con_Ende=0,$U2450=0),"k.A.",MAX($E2450-con_EOGJahr+$U2450,0)),"k.A.")</f>
        <v>k.A.</v>
      </c>
      <c r="W2450" s="343" t="str">
        <f>IFERROR(IF(OR($D2450="",$E2450=0,con_Ende=0),"k.A.",IF(VLOOKUP($D2450,rng_ND,5,0)="Nein",VLOOKUP($D2450,rng_ND,2,FALSE),MIN(VLOOKUP($D2450,rng_ND,2,FALSE),A_Stammdaten!$B$19-D_SAV!$E2450+1))),"k.A.")</f>
        <v>k.A.</v>
      </c>
      <c r="X2450" s="343" t="str">
        <f t="shared" ref="X2450:X2513" si="665">IFERROR(IF(OR($D2450="",$E2450=0,con_Ende=0),"k.A.",VLOOKUP($D2450,rng_ND,3,FALSE)),"k.A.")</f>
        <v>k.A.</v>
      </c>
      <c r="Y2450" s="62"/>
      <c r="Z2450" s="48">
        <f t="shared" ref="Z2450:Z2513" si="666">IF(AND($E2450&lt;2006,$E2450&lt;&gt;0),IFERROR(VLOOKUP($E2450,rng_Index,VLOOKUP($D2450,rng_ND,4,FALSE)+1,FALSE),1),)</f>
        <v>0</v>
      </c>
      <c r="AA2450" s="457"/>
      <c r="AB2450" s="55">
        <f t="shared" si="658"/>
        <v>0</v>
      </c>
      <c r="AC2450" s="55">
        <f>IF(A_Stammdaten!$B$25="ja",D_SAV!AA2450,D_SAV!AB2450)</f>
        <v>0</v>
      </c>
      <c r="AD2450" s="478">
        <f>IF(AC2450=0,0,IF(U2450-(con_EOGJahr-D_SAV!E2450)&lt;=0,AC2450,AC2450/V2450))</f>
        <v>0</v>
      </c>
      <c r="AE2450" s="478">
        <f>IFERROR(IF(AND(VLOOKUP(D2450,rng_ND,5,FALSE)="Ja",D_SAV!T2450="degressiv"),D_SAV!AC2450*Y2450/100,0),0)</f>
        <v>0</v>
      </c>
      <c r="AF2450" s="55">
        <f>IFERROR(IF(VLOOKUP(D2450,rng_ND,5,FALSE)="Ja",MAX(D_SAV!AD2450:AE2450),D_SAV!AD2450),0)</f>
        <v>0</v>
      </c>
      <c r="AG2450" s="55">
        <f t="shared" si="659"/>
        <v>0</v>
      </c>
      <c r="AH2450" s="55">
        <f t="shared" si="660"/>
        <v>0</v>
      </c>
      <c r="AI2450" s="55">
        <f t="shared" si="661"/>
        <v>0</v>
      </c>
      <c r="AJ2450" s="55">
        <f t="shared" si="662"/>
        <v>0</v>
      </c>
      <c r="AK2450" s="55">
        <f t="shared" si="653"/>
        <v>0</v>
      </c>
      <c r="AL2450" s="55">
        <f t="shared" si="654"/>
        <v>0</v>
      </c>
      <c r="AM2450" s="55">
        <f t="shared" si="655"/>
        <v>0</v>
      </c>
    </row>
    <row r="2451" spans="1:39" x14ac:dyDescent="0.25">
      <c r="A2451" s="47">
        <v>2447</v>
      </c>
      <c r="B2451" s="358" t="str">
        <f>IF(AND(E2451&lt;&gt;0,D2451&lt;&gt;0,F2451&lt;&gt;0),IF(C2451&lt;&gt;0,CONCATENATE(C2451,"-AGr",VLOOKUP(D2451,Listen!$A$2:$G$45,7,FALSE),"-",E2451,"-",F2451,),CONCATENATE("AGr",VLOOKUP(D2451,Listen!$A$2:$G$45,7,FALSE),"-",E2451,"-",F2451)),"keine vollständige ID")</f>
        <v>keine vollständige ID</v>
      </c>
      <c r="C2451" s="359">
        <f>'[2]III_SAV-Details_NB'!B2457</f>
        <v>0</v>
      </c>
      <c r="D2451" s="359">
        <f>'[2]III_SAV-Details_NB'!C2457</f>
        <v>0</v>
      </c>
      <c r="E2451" s="359">
        <f>'[2]III_SAV-Details_NB'!D2457</f>
        <v>0</v>
      </c>
      <c r="F2451" s="490"/>
      <c r="G2451" s="281">
        <f>'[2]III_SAV-Details_NB'!X2457</f>
        <v>0</v>
      </c>
      <c r="H2451" s="281">
        <f t="shared" si="656"/>
        <v>0</v>
      </c>
      <c r="I2451" s="281">
        <f>IF(con_EOGJahr=2025,'[2]III_SAV-Details_NB'!AA2457,IF(con_EOGJahr=2026,'[2]III_SAV-Details_NB'!AB2457,'[2]III_SAV-Details_NB'!AC2457))</f>
        <v>0</v>
      </c>
      <c r="J2451" s="282"/>
      <c r="K2451" s="282"/>
      <c r="L2451" s="282"/>
      <c r="M2451" s="282"/>
      <c r="N2451" s="282"/>
      <c r="O2451" s="282"/>
      <c r="P2451" s="52">
        <f t="shared" si="657"/>
        <v>0</v>
      </c>
      <c r="Q2451" s="60"/>
      <c r="R2451" s="53">
        <f t="shared" si="663"/>
        <v>0</v>
      </c>
      <c r="S2451" s="59"/>
      <c r="T2451" s="61"/>
      <c r="U2451" s="342" t="str">
        <f t="shared" ref="U2451:U2514" si="667">+W2451</f>
        <v>k.A.</v>
      </c>
      <c r="V2451" s="343" t="str">
        <f t="shared" si="664"/>
        <v>k.A.</v>
      </c>
      <c r="W2451" s="343" t="str">
        <f>IFERROR(IF(OR($D2451="",$E2451=0,con_Ende=0),"k.A.",IF(VLOOKUP($D2451,rng_ND,5,0)="Nein",VLOOKUP($D2451,rng_ND,2,FALSE),MIN(VLOOKUP($D2451,rng_ND,2,FALSE),A_Stammdaten!$B$19-D_SAV!$E2451+1))),"k.A.")</f>
        <v>k.A.</v>
      </c>
      <c r="X2451" s="343" t="str">
        <f t="shared" si="665"/>
        <v>k.A.</v>
      </c>
      <c r="Y2451" s="62"/>
      <c r="Z2451" s="48">
        <f t="shared" si="666"/>
        <v>0</v>
      </c>
      <c r="AA2451" s="457"/>
      <c r="AB2451" s="55">
        <f t="shared" si="658"/>
        <v>0</v>
      </c>
      <c r="AC2451" s="55">
        <f>IF(A_Stammdaten!$B$25="ja",D_SAV!AA2451,D_SAV!AB2451)</f>
        <v>0</v>
      </c>
      <c r="AD2451" s="478">
        <f>IF(AC2451=0,0,IF(U2451-(con_EOGJahr-D_SAV!E2451)&lt;=0,AC2451,AC2451/V2451))</f>
        <v>0</v>
      </c>
      <c r="AE2451" s="478">
        <f>IFERROR(IF(AND(VLOOKUP(D2451,rng_ND,5,FALSE)="Ja",D_SAV!T2451="degressiv"),D_SAV!AC2451*Y2451/100,0),0)</f>
        <v>0</v>
      </c>
      <c r="AF2451" s="55">
        <f>IFERROR(IF(VLOOKUP(D2451,rng_ND,5,FALSE)="Ja",MAX(D_SAV!AD2451:AE2451),D_SAV!AD2451),0)</f>
        <v>0</v>
      </c>
      <c r="AG2451" s="55">
        <f t="shared" si="659"/>
        <v>0</v>
      </c>
      <c r="AH2451" s="55">
        <f t="shared" si="660"/>
        <v>0</v>
      </c>
      <c r="AI2451" s="55">
        <f t="shared" si="661"/>
        <v>0</v>
      </c>
      <c r="AJ2451" s="55">
        <f t="shared" si="662"/>
        <v>0</v>
      </c>
      <c r="AK2451" s="55">
        <f t="shared" si="653"/>
        <v>0</v>
      </c>
      <c r="AL2451" s="55">
        <f t="shared" si="654"/>
        <v>0</v>
      </c>
      <c r="AM2451" s="55">
        <f t="shared" si="655"/>
        <v>0</v>
      </c>
    </row>
    <row r="2452" spans="1:39" x14ac:dyDescent="0.25">
      <c r="A2452" s="47">
        <v>2448</v>
      </c>
      <c r="B2452" s="358" t="str">
        <f>IF(AND(E2452&lt;&gt;0,D2452&lt;&gt;0,F2452&lt;&gt;0),IF(C2452&lt;&gt;0,CONCATENATE(C2452,"-AGr",VLOOKUP(D2452,Listen!$A$2:$G$45,7,FALSE),"-",E2452,"-",F2452,),CONCATENATE("AGr",VLOOKUP(D2452,Listen!$A$2:$G$45,7,FALSE),"-",E2452,"-",F2452)),"keine vollständige ID")</f>
        <v>keine vollständige ID</v>
      </c>
      <c r="C2452" s="359">
        <f>'[2]III_SAV-Details_NB'!B2458</f>
        <v>0</v>
      </c>
      <c r="D2452" s="359">
        <f>'[2]III_SAV-Details_NB'!C2458</f>
        <v>0</v>
      </c>
      <c r="E2452" s="359">
        <f>'[2]III_SAV-Details_NB'!D2458</f>
        <v>0</v>
      </c>
      <c r="F2452" s="490"/>
      <c r="G2452" s="281">
        <f>'[2]III_SAV-Details_NB'!X2458</f>
        <v>0</v>
      </c>
      <c r="H2452" s="281">
        <f t="shared" si="656"/>
        <v>0</v>
      </c>
      <c r="I2452" s="281">
        <f>IF(con_EOGJahr=2025,'[2]III_SAV-Details_NB'!AA2458,IF(con_EOGJahr=2026,'[2]III_SAV-Details_NB'!AB2458,'[2]III_SAV-Details_NB'!AC2458))</f>
        <v>0</v>
      </c>
      <c r="J2452" s="282"/>
      <c r="K2452" s="282"/>
      <c r="L2452" s="282"/>
      <c r="M2452" s="282"/>
      <c r="N2452" s="282"/>
      <c r="O2452" s="282"/>
      <c r="P2452" s="52">
        <f t="shared" si="657"/>
        <v>0</v>
      </c>
      <c r="Q2452" s="60"/>
      <c r="R2452" s="53">
        <f t="shared" si="663"/>
        <v>0</v>
      </c>
      <c r="S2452" s="59"/>
      <c r="T2452" s="61"/>
      <c r="U2452" s="342" t="str">
        <f t="shared" si="667"/>
        <v>k.A.</v>
      </c>
      <c r="V2452" s="343" t="str">
        <f t="shared" si="664"/>
        <v>k.A.</v>
      </c>
      <c r="W2452" s="343" t="str">
        <f>IFERROR(IF(OR($D2452="",$E2452=0,con_Ende=0),"k.A.",IF(VLOOKUP($D2452,rng_ND,5,0)="Nein",VLOOKUP($D2452,rng_ND,2,FALSE),MIN(VLOOKUP($D2452,rng_ND,2,FALSE),A_Stammdaten!$B$19-D_SAV!$E2452+1))),"k.A.")</f>
        <v>k.A.</v>
      </c>
      <c r="X2452" s="343" t="str">
        <f t="shared" si="665"/>
        <v>k.A.</v>
      </c>
      <c r="Y2452" s="62"/>
      <c r="Z2452" s="48">
        <f t="shared" si="666"/>
        <v>0</v>
      </c>
      <c r="AA2452" s="457"/>
      <c r="AB2452" s="55">
        <f t="shared" si="658"/>
        <v>0</v>
      </c>
      <c r="AC2452" s="55">
        <f>IF(A_Stammdaten!$B$25="ja",D_SAV!AA2452,D_SAV!AB2452)</f>
        <v>0</v>
      </c>
      <c r="AD2452" s="478">
        <f>IF(AC2452=0,0,IF(U2452-(con_EOGJahr-D_SAV!E2452)&lt;=0,AC2452,AC2452/V2452))</f>
        <v>0</v>
      </c>
      <c r="AE2452" s="478">
        <f>IFERROR(IF(AND(VLOOKUP(D2452,rng_ND,5,FALSE)="Ja",D_SAV!T2452="degressiv"),D_SAV!AC2452*Y2452/100,0),0)</f>
        <v>0</v>
      </c>
      <c r="AF2452" s="55">
        <f>IFERROR(IF(VLOOKUP(D2452,rng_ND,5,FALSE)="Ja",MAX(D_SAV!AD2452:AE2452),D_SAV!AD2452),0)</f>
        <v>0</v>
      </c>
      <c r="AG2452" s="55">
        <f t="shared" si="659"/>
        <v>0</v>
      </c>
      <c r="AH2452" s="55">
        <f t="shared" si="660"/>
        <v>0</v>
      </c>
      <c r="AI2452" s="55">
        <f t="shared" si="661"/>
        <v>0</v>
      </c>
      <c r="AJ2452" s="55">
        <f t="shared" si="662"/>
        <v>0</v>
      </c>
      <c r="AK2452" s="55">
        <f t="shared" si="653"/>
        <v>0</v>
      </c>
      <c r="AL2452" s="55">
        <f t="shared" si="654"/>
        <v>0</v>
      </c>
      <c r="AM2452" s="55">
        <f t="shared" si="655"/>
        <v>0</v>
      </c>
    </row>
    <row r="2453" spans="1:39" x14ac:dyDescent="0.25">
      <c r="A2453" s="47">
        <v>2449</v>
      </c>
      <c r="B2453" s="358" t="str">
        <f>IF(AND(E2453&lt;&gt;0,D2453&lt;&gt;0,F2453&lt;&gt;0),IF(C2453&lt;&gt;0,CONCATENATE(C2453,"-AGr",VLOOKUP(D2453,Listen!$A$2:$G$45,7,FALSE),"-",E2453,"-",F2453,),CONCATENATE("AGr",VLOOKUP(D2453,Listen!$A$2:$G$45,7,FALSE),"-",E2453,"-",F2453)),"keine vollständige ID")</f>
        <v>keine vollständige ID</v>
      </c>
      <c r="C2453" s="359">
        <f>'[2]III_SAV-Details_NB'!B2459</f>
        <v>0</v>
      </c>
      <c r="D2453" s="359">
        <f>'[2]III_SAV-Details_NB'!C2459</f>
        <v>0</v>
      </c>
      <c r="E2453" s="359">
        <f>'[2]III_SAV-Details_NB'!D2459</f>
        <v>0</v>
      </c>
      <c r="F2453" s="490"/>
      <c r="G2453" s="281">
        <f>'[2]III_SAV-Details_NB'!X2459</f>
        <v>0</v>
      </c>
      <c r="H2453" s="281">
        <f t="shared" si="656"/>
        <v>0</v>
      </c>
      <c r="I2453" s="281">
        <f>IF(con_EOGJahr=2025,'[2]III_SAV-Details_NB'!AA2459,IF(con_EOGJahr=2026,'[2]III_SAV-Details_NB'!AB2459,'[2]III_SAV-Details_NB'!AC2459))</f>
        <v>0</v>
      </c>
      <c r="J2453" s="282"/>
      <c r="K2453" s="282"/>
      <c r="L2453" s="282"/>
      <c r="M2453" s="282"/>
      <c r="N2453" s="282"/>
      <c r="O2453" s="282"/>
      <c r="P2453" s="52">
        <f t="shared" si="657"/>
        <v>0</v>
      </c>
      <c r="Q2453" s="60"/>
      <c r="R2453" s="53">
        <f t="shared" si="663"/>
        <v>0</v>
      </c>
      <c r="S2453" s="59"/>
      <c r="T2453" s="61"/>
      <c r="U2453" s="342" t="str">
        <f t="shared" si="667"/>
        <v>k.A.</v>
      </c>
      <c r="V2453" s="343" t="str">
        <f t="shared" si="664"/>
        <v>k.A.</v>
      </c>
      <c r="W2453" s="343" t="str">
        <f>IFERROR(IF(OR($D2453="",$E2453=0,con_Ende=0),"k.A.",IF(VLOOKUP($D2453,rng_ND,5,0)="Nein",VLOOKUP($D2453,rng_ND,2,FALSE),MIN(VLOOKUP($D2453,rng_ND,2,FALSE),A_Stammdaten!$B$19-D_SAV!$E2453+1))),"k.A.")</f>
        <v>k.A.</v>
      </c>
      <c r="X2453" s="343" t="str">
        <f t="shared" si="665"/>
        <v>k.A.</v>
      </c>
      <c r="Y2453" s="62"/>
      <c r="Z2453" s="48">
        <f t="shared" si="666"/>
        <v>0</v>
      </c>
      <c r="AA2453" s="457"/>
      <c r="AB2453" s="55">
        <f t="shared" si="658"/>
        <v>0</v>
      </c>
      <c r="AC2453" s="55">
        <f>IF(A_Stammdaten!$B$25="ja",D_SAV!AA2453,D_SAV!AB2453)</f>
        <v>0</v>
      </c>
      <c r="AD2453" s="478">
        <f>IF(AC2453=0,0,IF(U2453-(con_EOGJahr-D_SAV!E2453)&lt;=0,AC2453,AC2453/V2453))</f>
        <v>0</v>
      </c>
      <c r="AE2453" s="478">
        <f>IFERROR(IF(AND(VLOOKUP(D2453,rng_ND,5,FALSE)="Ja",D_SAV!T2453="degressiv"),D_SAV!AC2453*Y2453/100,0),0)</f>
        <v>0</v>
      </c>
      <c r="AF2453" s="55">
        <f>IFERROR(IF(VLOOKUP(D2453,rng_ND,5,FALSE)="Ja",MAX(D_SAV!AD2453:AE2453),D_SAV!AD2453),0)</f>
        <v>0</v>
      </c>
      <c r="AG2453" s="55">
        <f t="shared" si="659"/>
        <v>0</v>
      </c>
      <c r="AH2453" s="55">
        <f t="shared" si="660"/>
        <v>0</v>
      </c>
      <c r="AI2453" s="55">
        <f t="shared" si="661"/>
        <v>0</v>
      </c>
      <c r="AJ2453" s="55">
        <f t="shared" si="662"/>
        <v>0</v>
      </c>
      <c r="AK2453" s="55">
        <f t="shared" si="653"/>
        <v>0</v>
      </c>
      <c r="AL2453" s="55">
        <f t="shared" si="654"/>
        <v>0</v>
      </c>
      <c r="AM2453" s="55">
        <f t="shared" si="655"/>
        <v>0</v>
      </c>
    </row>
    <row r="2454" spans="1:39" x14ac:dyDescent="0.25">
      <c r="A2454" s="47">
        <v>2450</v>
      </c>
      <c r="B2454" s="358" t="str">
        <f>IF(AND(E2454&lt;&gt;0,D2454&lt;&gt;0,F2454&lt;&gt;0),IF(C2454&lt;&gt;0,CONCATENATE(C2454,"-AGr",VLOOKUP(D2454,Listen!$A$2:$G$45,7,FALSE),"-",E2454,"-",F2454,),CONCATENATE("AGr",VLOOKUP(D2454,Listen!$A$2:$G$45,7,FALSE),"-",E2454,"-",F2454)),"keine vollständige ID")</f>
        <v>keine vollständige ID</v>
      </c>
      <c r="C2454" s="359">
        <f>'[2]III_SAV-Details_NB'!B2460</f>
        <v>0</v>
      </c>
      <c r="D2454" s="359">
        <f>'[2]III_SAV-Details_NB'!C2460</f>
        <v>0</v>
      </c>
      <c r="E2454" s="359">
        <f>'[2]III_SAV-Details_NB'!D2460</f>
        <v>0</v>
      </c>
      <c r="F2454" s="490"/>
      <c r="G2454" s="281">
        <f>'[2]III_SAV-Details_NB'!X2460</f>
        <v>0</v>
      </c>
      <c r="H2454" s="281">
        <f t="shared" si="656"/>
        <v>0</v>
      </c>
      <c r="I2454" s="281">
        <f>IF(con_EOGJahr=2025,'[2]III_SAV-Details_NB'!AA2460,IF(con_EOGJahr=2026,'[2]III_SAV-Details_NB'!AB2460,'[2]III_SAV-Details_NB'!AC2460))</f>
        <v>0</v>
      </c>
      <c r="J2454" s="282"/>
      <c r="K2454" s="282"/>
      <c r="L2454" s="282"/>
      <c r="M2454" s="282"/>
      <c r="N2454" s="282"/>
      <c r="O2454" s="282"/>
      <c r="P2454" s="52">
        <f t="shared" si="657"/>
        <v>0</v>
      </c>
      <c r="Q2454" s="60"/>
      <c r="R2454" s="53">
        <f t="shared" si="663"/>
        <v>0</v>
      </c>
      <c r="S2454" s="59"/>
      <c r="T2454" s="61"/>
      <c r="U2454" s="342" t="str">
        <f t="shared" si="667"/>
        <v>k.A.</v>
      </c>
      <c r="V2454" s="343" t="str">
        <f t="shared" si="664"/>
        <v>k.A.</v>
      </c>
      <c r="W2454" s="343" t="str">
        <f>IFERROR(IF(OR($D2454="",$E2454=0,con_Ende=0),"k.A.",IF(VLOOKUP($D2454,rng_ND,5,0)="Nein",VLOOKUP($D2454,rng_ND,2,FALSE),MIN(VLOOKUP($D2454,rng_ND,2,FALSE),A_Stammdaten!$B$19-D_SAV!$E2454+1))),"k.A.")</f>
        <v>k.A.</v>
      </c>
      <c r="X2454" s="343" t="str">
        <f t="shared" si="665"/>
        <v>k.A.</v>
      </c>
      <c r="Y2454" s="62"/>
      <c r="Z2454" s="48">
        <f t="shared" si="666"/>
        <v>0</v>
      </c>
      <c r="AA2454" s="457"/>
      <c r="AB2454" s="55">
        <f t="shared" si="658"/>
        <v>0</v>
      </c>
      <c r="AC2454" s="55">
        <f>IF(A_Stammdaten!$B$25="ja",D_SAV!AA2454,D_SAV!AB2454)</f>
        <v>0</v>
      </c>
      <c r="AD2454" s="478">
        <f>IF(AC2454=0,0,IF(U2454-(con_EOGJahr-D_SAV!E2454)&lt;=0,AC2454,AC2454/V2454))</f>
        <v>0</v>
      </c>
      <c r="AE2454" s="478">
        <f>IFERROR(IF(AND(VLOOKUP(D2454,rng_ND,5,FALSE)="Ja",D_SAV!T2454="degressiv"),D_SAV!AC2454*Y2454/100,0),0)</f>
        <v>0</v>
      </c>
      <c r="AF2454" s="55">
        <f>IFERROR(IF(VLOOKUP(D2454,rng_ND,5,FALSE)="Ja",MAX(D_SAV!AD2454:AE2454),D_SAV!AD2454),0)</f>
        <v>0</v>
      </c>
      <c r="AG2454" s="55">
        <f t="shared" si="659"/>
        <v>0</v>
      </c>
      <c r="AH2454" s="55">
        <f t="shared" si="660"/>
        <v>0</v>
      </c>
      <c r="AI2454" s="55">
        <f t="shared" si="661"/>
        <v>0</v>
      </c>
      <c r="AJ2454" s="55">
        <f t="shared" si="662"/>
        <v>0</v>
      </c>
      <c r="AK2454" s="55">
        <f t="shared" si="653"/>
        <v>0</v>
      </c>
      <c r="AL2454" s="55">
        <f t="shared" si="654"/>
        <v>0</v>
      </c>
      <c r="AM2454" s="55">
        <f t="shared" si="655"/>
        <v>0</v>
      </c>
    </row>
    <row r="2455" spans="1:39" x14ac:dyDescent="0.25">
      <c r="A2455" s="47">
        <v>2451</v>
      </c>
      <c r="B2455" s="358" t="str">
        <f>IF(AND(E2455&lt;&gt;0,D2455&lt;&gt;0,F2455&lt;&gt;0),IF(C2455&lt;&gt;0,CONCATENATE(C2455,"-AGr",VLOOKUP(D2455,Listen!$A$2:$G$45,7,FALSE),"-",E2455,"-",F2455,),CONCATENATE("AGr",VLOOKUP(D2455,Listen!$A$2:$G$45,7,FALSE),"-",E2455,"-",F2455)),"keine vollständige ID")</f>
        <v>keine vollständige ID</v>
      </c>
      <c r="C2455" s="359">
        <f>'[2]III_SAV-Details_NB'!B2461</f>
        <v>0</v>
      </c>
      <c r="D2455" s="359">
        <f>'[2]III_SAV-Details_NB'!C2461</f>
        <v>0</v>
      </c>
      <c r="E2455" s="359">
        <f>'[2]III_SAV-Details_NB'!D2461</f>
        <v>0</v>
      </c>
      <c r="F2455" s="490"/>
      <c r="G2455" s="281">
        <f>'[2]III_SAV-Details_NB'!X2461</f>
        <v>0</v>
      </c>
      <c r="H2455" s="281">
        <f t="shared" si="656"/>
        <v>0</v>
      </c>
      <c r="I2455" s="281">
        <f>IF(con_EOGJahr=2025,'[2]III_SAV-Details_NB'!AA2461,IF(con_EOGJahr=2026,'[2]III_SAV-Details_NB'!AB2461,'[2]III_SAV-Details_NB'!AC2461))</f>
        <v>0</v>
      </c>
      <c r="J2455" s="282"/>
      <c r="K2455" s="282"/>
      <c r="L2455" s="282"/>
      <c r="M2455" s="282"/>
      <c r="N2455" s="282"/>
      <c r="O2455" s="282"/>
      <c r="P2455" s="52">
        <f t="shared" si="657"/>
        <v>0</v>
      </c>
      <c r="Q2455" s="60"/>
      <c r="R2455" s="53">
        <f t="shared" si="663"/>
        <v>0</v>
      </c>
      <c r="S2455" s="59"/>
      <c r="T2455" s="61"/>
      <c r="U2455" s="342" t="str">
        <f t="shared" si="667"/>
        <v>k.A.</v>
      </c>
      <c r="V2455" s="343" t="str">
        <f t="shared" si="664"/>
        <v>k.A.</v>
      </c>
      <c r="W2455" s="343" t="str">
        <f>IFERROR(IF(OR($D2455="",$E2455=0,con_Ende=0),"k.A.",IF(VLOOKUP($D2455,rng_ND,5,0)="Nein",VLOOKUP($D2455,rng_ND,2,FALSE),MIN(VLOOKUP($D2455,rng_ND,2,FALSE),A_Stammdaten!$B$19-D_SAV!$E2455+1))),"k.A.")</f>
        <v>k.A.</v>
      </c>
      <c r="X2455" s="343" t="str">
        <f t="shared" si="665"/>
        <v>k.A.</v>
      </c>
      <c r="Y2455" s="62"/>
      <c r="Z2455" s="48">
        <f t="shared" si="666"/>
        <v>0</v>
      </c>
      <c r="AA2455" s="457"/>
      <c r="AB2455" s="55">
        <f t="shared" si="658"/>
        <v>0</v>
      </c>
      <c r="AC2455" s="55">
        <f>IF(A_Stammdaten!$B$25="ja",D_SAV!AA2455,D_SAV!AB2455)</f>
        <v>0</v>
      </c>
      <c r="AD2455" s="478">
        <f>IF(AC2455=0,0,IF(U2455-(con_EOGJahr-D_SAV!E2455)&lt;=0,AC2455,AC2455/V2455))</f>
        <v>0</v>
      </c>
      <c r="AE2455" s="478">
        <f>IFERROR(IF(AND(VLOOKUP(D2455,rng_ND,5,FALSE)="Ja",D_SAV!T2455="degressiv"),D_SAV!AC2455*Y2455/100,0),0)</f>
        <v>0</v>
      </c>
      <c r="AF2455" s="55">
        <f>IFERROR(IF(VLOOKUP(D2455,rng_ND,5,FALSE)="Ja",MAX(D_SAV!AD2455:AE2455),D_SAV!AD2455),0)</f>
        <v>0</v>
      </c>
      <c r="AG2455" s="55">
        <f t="shared" si="659"/>
        <v>0</v>
      </c>
      <c r="AH2455" s="55">
        <f t="shared" si="660"/>
        <v>0</v>
      </c>
      <c r="AI2455" s="55">
        <f t="shared" si="661"/>
        <v>0</v>
      </c>
      <c r="AJ2455" s="55">
        <f t="shared" si="662"/>
        <v>0</v>
      </c>
      <c r="AK2455" s="55">
        <f t="shared" si="653"/>
        <v>0</v>
      </c>
      <c r="AL2455" s="55">
        <f t="shared" si="654"/>
        <v>0</v>
      </c>
      <c r="AM2455" s="55">
        <f t="shared" si="655"/>
        <v>0</v>
      </c>
    </row>
    <row r="2456" spans="1:39" x14ac:dyDescent="0.25">
      <c r="A2456" s="47">
        <v>2452</v>
      </c>
      <c r="B2456" s="358" t="str">
        <f>IF(AND(E2456&lt;&gt;0,D2456&lt;&gt;0,F2456&lt;&gt;0),IF(C2456&lt;&gt;0,CONCATENATE(C2456,"-AGr",VLOOKUP(D2456,Listen!$A$2:$G$45,7,FALSE),"-",E2456,"-",F2456,),CONCATENATE("AGr",VLOOKUP(D2456,Listen!$A$2:$G$45,7,FALSE),"-",E2456,"-",F2456)),"keine vollständige ID")</f>
        <v>keine vollständige ID</v>
      </c>
      <c r="C2456" s="359">
        <f>'[2]III_SAV-Details_NB'!B2462</f>
        <v>0</v>
      </c>
      <c r="D2456" s="359">
        <f>'[2]III_SAV-Details_NB'!C2462</f>
        <v>0</v>
      </c>
      <c r="E2456" s="359">
        <f>'[2]III_SAV-Details_NB'!D2462</f>
        <v>0</v>
      </c>
      <c r="F2456" s="490"/>
      <c r="G2456" s="281">
        <f>'[2]III_SAV-Details_NB'!X2462</f>
        <v>0</v>
      </c>
      <c r="H2456" s="281">
        <f t="shared" si="656"/>
        <v>0</v>
      </c>
      <c r="I2456" s="281">
        <f>IF(con_EOGJahr=2025,'[2]III_SAV-Details_NB'!AA2462,IF(con_EOGJahr=2026,'[2]III_SAV-Details_NB'!AB2462,'[2]III_SAV-Details_NB'!AC2462))</f>
        <v>0</v>
      </c>
      <c r="J2456" s="282"/>
      <c r="K2456" s="282"/>
      <c r="L2456" s="282"/>
      <c r="M2456" s="282"/>
      <c r="N2456" s="282"/>
      <c r="O2456" s="282"/>
      <c r="P2456" s="52">
        <f t="shared" si="657"/>
        <v>0</v>
      </c>
      <c r="Q2456" s="60"/>
      <c r="R2456" s="53">
        <f t="shared" si="663"/>
        <v>0</v>
      </c>
      <c r="S2456" s="59"/>
      <c r="T2456" s="61"/>
      <c r="U2456" s="342" t="str">
        <f t="shared" si="667"/>
        <v>k.A.</v>
      </c>
      <c r="V2456" s="343" t="str">
        <f t="shared" si="664"/>
        <v>k.A.</v>
      </c>
      <c r="W2456" s="343" t="str">
        <f>IFERROR(IF(OR($D2456="",$E2456=0,con_Ende=0),"k.A.",IF(VLOOKUP($D2456,rng_ND,5,0)="Nein",VLOOKUP($D2456,rng_ND,2,FALSE),MIN(VLOOKUP($D2456,rng_ND,2,FALSE),A_Stammdaten!$B$19-D_SAV!$E2456+1))),"k.A.")</f>
        <v>k.A.</v>
      </c>
      <c r="X2456" s="343" t="str">
        <f t="shared" si="665"/>
        <v>k.A.</v>
      </c>
      <c r="Y2456" s="62"/>
      <c r="Z2456" s="48">
        <f t="shared" si="666"/>
        <v>0</v>
      </c>
      <c r="AA2456" s="457"/>
      <c r="AB2456" s="55">
        <f t="shared" si="658"/>
        <v>0</v>
      </c>
      <c r="AC2456" s="55">
        <f>IF(A_Stammdaten!$B$25="ja",D_SAV!AA2456,D_SAV!AB2456)</f>
        <v>0</v>
      </c>
      <c r="AD2456" s="478">
        <f>IF(AC2456=0,0,IF(U2456-(con_EOGJahr-D_SAV!E2456)&lt;=0,AC2456,AC2456/V2456))</f>
        <v>0</v>
      </c>
      <c r="AE2456" s="478">
        <f>IFERROR(IF(AND(VLOOKUP(D2456,rng_ND,5,FALSE)="Ja",D_SAV!T2456="degressiv"),D_SAV!AC2456*Y2456/100,0),0)</f>
        <v>0</v>
      </c>
      <c r="AF2456" s="55">
        <f>IFERROR(IF(VLOOKUP(D2456,rng_ND,5,FALSE)="Ja",MAX(D_SAV!AD2456:AE2456),D_SAV!AD2456),0)</f>
        <v>0</v>
      </c>
      <c r="AG2456" s="55">
        <f t="shared" si="659"/>
        <v>0</v>
      </c>
      <c r="AH2456" s="55">
        <f t="shared" si="660"/>
        <v>0</v>
      </c>
      <c r="AI2456" s="55">
        <f t="shared" si="661"/>
        <v>0</v>
      </c>
      <c r="AJ2456" s="55">
        <f t="shared" si="662"/>
        <v>0</v>
      </c>
      <c r="AK2456" s="55">
        <f t="shared" si="653"/>
        <v>0</v>
      </c>
      <c r="AL2456" s="55">
        <f t="shared" si="654"/>
        <v>0</v>
      </c>
      <c r="AM2456" s="55">
        <f t="shared" si="655"/>
        <v>0</v>
      </c>
    </row>
    <row r="2457" spans="1:39" x14ac:dyDescent="0.25">
      <c r="A2457" s="47">
        <v>2453</v>
      </c>
      <c r="B2457" s="358" t="str">
        <f>IF(AND(E2457&lt;&gt;0,D2457&lt;&gt;0,F2457&lt;&gt;0),IF(C2457&lt;&gt;0,CONCATENATE(C2457,"-AGr",VLOOKUP(D2457,Listen!$A$2:$G$45,7,FALSE),"-",E2457,"-",F2457,),CONCATENATE("AGr",VLOOKUP(D2457,Listen!$A$2:$G$45,7,FALSE),"-",E2457,"-",F2457)),"keine vollständige ID")</f>
        <v>keine vollständige ID</v>
      </c>
      <c r="C2457" s="359">
        <f>'[2]III_SAV-Details_NB'!B2463</f>
        <v>0</v>
      </c>
      <c r="D2457" s="359">
        <f>'[2]III_SAV-Details_NB'!C2463</f>
        <v>0</v>
      </c>
      <c r="E2457" s="359">
        <f>'[2]III_SAV-Details_NB'!D2463</f>
        <v>0</v>
      </c>
      <c r="F2457" s="490"/>
      <c r="G2457" s="281">
        <f>'[2]III_SAV-Details_NB'!X2463</f>
        <v>0</v>
      </c>
      <c r="H2457" s="281">
        <f t="shared" si="656"/>
        <v>0</v>
      </c>
      <c r="I2457" s="281">
        <f>IF(con_EOGJahr=2025,'[2]III_SAV-Details_NB'!AA2463,IF(con_EOGJahr=2026,'[2]III_SAV-Details_NB'!AB2463,'[2]III_SAV-Details_NB'!AC2463))</f>
        <v>0</v>
      </c>
      <c r="J2457" s="282"/>
      <c r="K2457" s="282"/>
      <c r="L2457" s="282"/>
      <c r="M2457" s="282"/>
      <c r="N2457" s="282"/>
      <c r="O2457" s="282"/>
      <c r="P2457" s="52">
        <f t="shared" si="657"/>
        <v>0</v>
      </c>
      <c r="Q2457" s="60"/>
      <c r="R2457" s="53">
        <f t="shared" si="663"/>
        <v>0</v>
      </c>
      <c r="S2457" s="59"/>
      <c r="T2457" s="61"/>
      <c r="U2457" s="342" t="str">
        <f t="shared" si="667"/>
        <v>k.A.</v>
      </c>
      <c r="V2457" s="343" t="str">
        <f t="shared" si="664"/>
        <v>k.A.</v>
      </c>
      <c r="W2457" s="343" t="str">
        <f>IFERROR(IF(OR($D2457="",$E2457=0,con_Ende=0),"k.A.",IF(VLOOKUP($D2457,rng_ND,5,0)="Nein",VLOOKUP($D2457,rng_ND,2,FALSE),MIN(VLOOKUP($D2457,rng_ND,2,FALSE),A_Stammdaten!$B$19-D_SAV!$E2457+1))),"k.A.")</f>
        <v>k.A.</v>
      </c>
      <c r="X2457" s="343" t="str">
        <f t="shared" si="665"/>
        <v>k.A.</v>
      </c>
      <c r="Y2457" s="62"/>
      <c r="Z2457" s="48">
        <f t="shared" si="666"/>
        <v>0</v>
      </c>
      <c r="AA2457" s="457"/>
      <c r="AB2457" s="55">
        <f t="shared" si="658"/>
        <v>0</v>
      </c>
      <c r="AC2457" s="55">
        <f>IF(A_Stammdaten!$B$25="ja",D_SAV!AA2457,D_SAV!AB2457)</f>
        <v>0</v>
      </c>
      <c r="AD2457" s="478">
        <f>IF(AC2457=0,0,IF(U2457-(con_EOGJahr-D_SAV!E2457)&lt;=0,AC2457,AC2457/V2457))</f>
        <v>0</v>
      </c>
      <c r="AE2457" s="478">
        <f>IFERROR(IF(AND(VLOOKUP(D2457,rng_ND,5,FALSE)="Ja",D_SAV!T2457="degressiv"),D_SAV!AC2457*Y2457/100,0),0)</f>
        <v>0</v>
      </c>
      <c r="AF2457" s="55">
        <f>IFERROR(IF(VLOOKUP(D2457,rng_ND,5,FALSE)="Ja",MAX(D_SAV!AD2457:AE2457),D_SAV!AD2457),0)</f>
        <v>0</v>
      </c>
      <c r="AG2457" s="55">
        <f t="shared" si="659"/>
        <v>0</v>
      </c>
      <c r="AH2457" s="55">
        <f t="shared" si="660"/>
        <v>0</v>
      </c>
      <c r="AI2457" s="55">
        <f t="shared" si="661"/>
        <v>0</v>
      </c>
      <c r="AJ2457" s="55">
        <f t="shared" si="662"/>
        <v>0</v>
      </c>
      <c r="AK2457" s="55">
        <f t="shared" si="653"/>
        <v>0</v>
      </c>
      <c r="AL2457" s="55">
        <f t="shared" si="654"/>
        <v>0</v>
      </c>
      <c r="AM2457" s="55">
        <f t="shared" si="655"/>
        <v>0</v>
      </c>
    </row>
    <row r="2458" spans="1:39" x14ac:dyDescent="0.25">
      <c r="A2458" s="47">
        <v>2454</v>
      </c>
      <c r="B2458" s="358" t="str">
        <f>IF(AND(E2458&lt;&gt;0,D2458&lt;&gt;0,F2458&lt;&gt;0),IF(C2458&lt;&gt;0,CONCATENATE(C2458,"-AGr",VLOOKUP(D2458,Listen!$A$2:$G$45,7,FALSE),"-",E2458,"-",F2458,),CONCATENATE("AGr",VLOOKUP(D2458,Listen!$A$2:$G$45,7,FALSE),"-",E2458,"-",F2458)),"keine vollständige ID")</f>
        <v>keine vollständige ID</v>
      </c>
      <c r="C2458" s="359">
        <f>'[2]III_SAV-Details_NB'!B2464</f>
        <v>0</v>
      </c>
      <c r="D2458" s="359">
        <f>'[2]III_SAV-Details_NB'!C2464</f>
        <v>0</v>
      </c>
      <c r="E2458" s="359">
        <f>'[2]III_SAV-Details_NB'!D2464</f>
        <v>0</v>
      </c>
      <c r="F2458" s="490"/>
      <c r="G2458" s="281">
        <f>'[2]III_SAV-Details_NB'!X2464</f>
        <v>0</v>
      </c>
      <c r="H2458" s="281">
        <f t="shared" si="656"/>
        <v>0</v>
      </c>
      <c r="I2458" s="281">
        <f>IF(con_EOGJahr=2025,'[2]III_SAV-Details_NB'!AA2464,IF(con_EOGJahr=2026,'[2]III_SAV-Details_NB'!AB2464,'[2]III_SAV-Details_NB'!AC2464))</f>
        <v>0</v>
      </c>
      <c r="J2458" s="282"/>
      <c r="K2458" s="282"/>
      <c r="L2458" s="282"/>
      <c r="M2458" s="282"/>
      <c r="N2458" s="282"/>
      <c r="O2458" s="282"/>
      <c r="P2458" s="52">
        <f t="shared" si="657"/>
        <v>0</v>
      </c>
      <c r="Q2458" s="60"/>
      <c r="R2458" s="53">
        <f t="shared" si="663"/>
        <v>0</v>
      </c>
      <c r="S2458" s="59"/>
      <c r="T2458" s="61"/>
      <c r="U2458" s="342" t="str">
        <f t="shared" si="667"/>
        <v>k.A.</v>
      </c>
      <c r="V2458" s="343" t="str">
        <f t="shared" si="664"/>
        <v>k.A.</v>
      </c>
      <c r="W2458" s="343" t="str">
        <f>IFERROR(IF(OR($D2458="",$E2458=0,con_Ende=0),"k.A.",IF(VLOOKUP($D2458,rng_ND,5,0)="Nein",VLOOKUP($D2458,rng_ND,2,FALSE),MIN(VLOOKUP($D2458,rng_ND,2,FALSE),A_Stammdaten!$B$19-D_SAV!$E2458+1))),"k.A.")</f>
        <v>k.A.</v>
      </c>
      <c r="X2458" s="343" t="str">
        <f t="shared" si="665"/>
        <v>k.A.</v>
      </c>
      <c r="Y2458" s="62"/>
      <c r="Z2458" s="48">
        <f t="shared" si="666"/>
        <v>0</v>
      </c>
      <c r="AA2458" s="457"/>
      <c r="AB2458" s="55">
        <f t="shared" si="658"/>
        <v>0</v>
      </c>
      <c r="AC2458" s="55">
        <f>IF(A_Stammdaten!$B$25="ja",D_SAV!AA2458,D_SAV!AB2458)</f>
        <v>0</v>
      </c>
      <c r="AD2458" s="478">
        <f>IF(AC2458=0,0,IF(U2458-(con_EOGJahr-D_SAV!E2458)&lt;=0,AC2458,AC2458/V2458))</f>
        <v>0</v>
      </c>
      <c r="AE2458" s="478">
        <f>IFERROR(IF(AND(VLOOKUP(D2458,rng_ND,5,FALSE)="Ja",D_SAV!T2458="degressiv"),D_SAV!AC2458*Y2458/100,0),0)</f>
        <v>0</v>
      </c>
      <c r="AF2458" s="55">
        <f>IFERROR(IF(VLOOKUP(D2458,rng_ND,5,FALSE)="Ja",MAX(D_SAV!AD2458:AE2458),D_SAV!AD2458),0)</f>
        <v>0</v>
      </c>
      <c r="AG2458" s="55">
        <f t="shared" si="659"/>
        <v>0</v>
      </c>
      <c r="AH2458" s="55">
        <f t="shared" si="660"/>
        <v>0</v>
      </c>
      <c r="AI2458" s="55">
        <f t="shared" si="661"/>
        <v>0</v>
      </c>
      <c r="AJ2458" s="55">
        <f t="shared" si="662"/>
        <v>0</v>
      </c>
      <c r="AK2458" s="55">
        <f t="shared" si="653"/>
        <v>0</v>
      </c>
      <c r="AL2458" s="55">
        <f t="shared" si="654"/>
        <v>0</v>
      </c>
      <c r="AM2458" s="55">
        <f t="shared" si="655"/>
        <v>0</v>
      </c>
    </row>
    <row r="2459" spans="1:39" x14ac:dyDescent="0.25">
      <c r="A2459" s="47">
        <v>2455</v>
      </c>
      <c r="B2459" s="358" t="str">
        <f>IF(AND(E2459&lt;&gt;0,D2459&lt;&gt;0,F2459&lt;&gt;0),IF(C2459&lt;&gt;0,CONCATENATE(C2459,"-AGr",VLOOKUP(D2459,Listen!$A$2:$G$45,7,FALSE),"-",E2459,"-",F2459,),CONCATENATE("AGr",VLOOKUP(D2459,Listen!$A$2:$G$45,7,FALSE),"-",E2459,"-",F2459)),"keine vollständige ID")</f>
        <v>keine vollständige ID</v>
      </c>
      <c r="C2459" s="359">
        <f>'[2]III_SAV-Details_NB'!B2465</f>
        <v>0</v>
      </c>
      <c r="D2459" s="359">
        <f>'[2]III_SAV-Details_NB'!C2465</f>
        <v>0</v>
      </c>
      <c r="E2459" s="359">
        <f>'[2]III_SAV-Details_NB'!D2465</f>
        <v>0</v>
      </c>
      <c r="F2459" s="490"/>
      <c r="G2459" s="281">
        <f>'[2]III_SAV-Details_NB'!X2465</f>
        <v>0</v>
      </c>
      <c r="H2459" s="281">
        <f t="shared" si="656"/>
        <v>0</v>
      </c>
      <c r="I2459" s="281">
        <f>IF(con_EOGJahr=2025,'[2]III_SAV-Details_NB'!AA2465,IF(con_EOGJahr=2026,'[2]III_SAV-Details_NB'!AB2465,'[2]III_SAV-Details_NB'!AC2465))</f>
        <v>0</v>
      </c>
      <c r="J2459" s="282"/>
      <c r="K2459" s="282"/>
      <c r="L2459" s="282"/>
      <c r="M2459" s="282"/>
      <c r="N2459" s="282"/>
      <c r="O2459" s="282"/>
      <c r="P2459" s="52">
        <f t="shared" si="657"/>
        <v>0</v>
      </c>
      <c r="Q2459" s="60"/>
      <c r="R2459" s="53">
        <f t="shared" si="663"/>
        <v>0</v>
      </c>
      <c r="S2459" s="59"/>
      <c r="T2459" s="61"/>
      <c r="U2459" s="342" t="str">
        <f t="shared" si="667"/>
        <v>k.A.</v>
      </c>
      <c r="V2459" s="343" t="str">
        <f t="shared" si="664"/>
        <v>k.A.</v>
      </c>
      <c r="W2459" s="343" t="str">
        <f>IFERROR(IF(OR($D2459="",$E2459=0,con_Ende=0),"k.A.",IF(VLOOKUP($D2459,rng_ND,5,0)="Nein",VLOOKUP($D2459,rng_ND,2,FALSE),MIN(VLOOKUP($D2459,rng_ND,2,FALSE),A_Stammdaten!$B$19-D_SAV!$E2459+1))),"k.A.")</f>
        <v>k.A.</v>
      </c>
      <c r="X2459" s="343" t="str">
        <f t="shared" si="665"/>
        <v>k.A.</v>
      </c>
      <c r="Y2459" s="62"/>
      <c r="Z2459" s="48">
        <f t="shared" si="666"/>
        <v>0</v>
      </c>
      <c r="AA2459" s="457"/>
      <c r="AB2459" s="55">
        <f t="shared" si="658"/>
        <v>0</v>
      </c>
      <c r="AC2459" s="55">
        <f>IF(A_Stammdaten!$B$25="ja",D_SAV!AA2459,D_SAV!AB2459)</f>
        <v>0</v>
      </c>
      <c r="AD2459" s="478">
        <f>IF(AC2459=0,0,IF(U2459-(con_EOGJahr-D_SAV!E2459)&lt;=0,AC2459,AC2459/V2459))</f>
        <v>0</v>
      </c>
      <c r="AE2459" s="478">
        <f>IFERROR(IF(AND(VLOOKUP(D2459,rng_ND,5,FALSE)="Ja",D_SAV!T2459="degressiv"),D_SAV!AC2459*Y2459/100,0),0)</f>
        <v>0</v>
      </c>
      <c r="AF2459" s="55">
        <f>IFERROR(IF(VLOOKUP(D2459,rng_ND,5,FALSE)="Ja",MAX(D_SAV!AD2459:AE2459),D_SAV!AD2459),0)</f>
        <v>0</v>
      </c>
      <c r="AG2459" s="55">
        <f t="shared" si="659"/>
        <v>0</v>
      </c>
      <c r="AH2459" s="55">
        <f t="shared" si="660"/>
        <v>0</v>
      </c>
      <c r="AI2459" s="55">
        <f t="shared" si="661"/>
        <v>0</v>
      </c>
      <c r="AJ2459" s="55">
        <f t="shared" si="662"/>
        <v>0</v>
      </c>
      <c r="AK2459" s="55">
        <f t="shared" si="653"/>
        <v>0</v>
      </c>
      <c r="AL2459" s="55">
        <f t="shared" si="654"/>
        <v>0</v>
      </c>
      <c r="AM2459" s="55">
        <f t="shared" si="655"/>
        <v>0</v>
      </c>
    </row>
    <row r="2460" spans="1:39" x14ac:dyDescent="0.25">
      <c r="A2460" s="47">
        <v>2456</v>
      </c>
      <c r="B2460" s="358" t="str">
        <f>IF(AND(E2460&lt;&gt;0,D2460&lt;&gt;0,F2460&lt;&gt;0),IF(C2460&lt;&gt;0,CONCATENATE(C2460,"-AGr",VLOOKUP(D2460,Listen!$A$2:$G$45,7,FALSE),"-",E2460,"-",F2460,),CONCATENATE("AGr",VLOOKUP(D2460,Listen!$A$2:$G$45,7,FALSE),"-",E2460,"-",F2460)),"keine vollständige ID")</f>
        <v>keine vollständige ID</v>
      </c>
      <c r="C2460" s="359">
        <f>'[2]III_SAV-Details_NB'!B2466</f>
        <v>0</v>
      </c>
      <c r="D2460" s="359">
        <f>'[2]III_SAV-Details_NB'!C2466</f>
        <v>0</v>
      </c>
      <c r="E2460" s="359">
        <f>'[2]III_SAV-Details_NB'!D2466</f>
        <v>0</v>
      </c>
      <c r="F2460" s="490"/>
      <c r="G2460" s="281">
        <f>'[2]III_SAV-Details_NB'!X2466</f>
        <v>0</v>
      </c>
      <c r="H2460" s="281">
        <f t="shared" si="656"/>
        <v>0</v>
      </c>
      <c r="I2460" s="281">
        <f>IF(con_EOGJahr=2025,'[2]III_SAV-Details_NB'!AA2466,IF(con_EOGJahr=2026,'[2]III_SAV-Details_NB'!AB2466,'[2]III_SAV-Details_NB'!AC2466))</f>
        <v>0</v>
      </c>
      <c r="J2460" s="282"/>
      <c r="K2460" s="282"/>
      <c r="L2460" s="282"/>
      <c r="M2460" s="282"/>
      <c r="N2460" s="282"/>
      <c r="O2460" s="282"/>
      <c r="P2460" s="52">
        <f t="shared" si="657"/>
        <v>0</v>
      </c>
      <c r="Q2460" s="60"/>
      <c r="R2460" s="53">
        <f t="shared" si="663"/>
        <v>0</v>
      </c>
      <c r="S2460" s="59"/>
      <c r="T2460" s="61"/>
      <c r="U2460" s="342" t="str">
        <f t="shared" si="667"/>
        <v>k.A.</v>
      </c>
      <c r="V2460" s="343" t="str">
        <f t="shared" si="664"/>
        <v>k.A.</v>
      </c>
      <c r="W2460" s="343" t="str">
        <f>IFERROR(IF(OR($D2460="",$E2460=0,con_Ende=0),"k.A.",IF(VLOOKUP($D2460,rng_ND,5,0)="Nein",VLOOKUP($D2460,rng_ND,2,FALSE),MIN(VLOOKUP($D2460,rng_ND,2,FALSE),A_Stammdaten!$B$19-D_SAV!$E2460+1))),"k.A.")</f>
        <v>k.A.</v>
      </c>
      <c r="X2460" s="343" t="str">
        <f t="shared" si="665"/>
        <v>k.A.</v>
      </c>
      <c r="Y2460" s="62"/>
      <c r="Z2460" s="48">
        <f t="shared" si="666"/>
        <v>0</v>
      </c>
      <c r="AA2460" s="457"/>
      <c r="AB2460" s="55">
        <f t="shared" si="658"/>
        <v>0</v>
      </c>
      <c r="AC2460" s="55">
        <f>IF(A_Stammdaten!$B$25="ja",D_SAV!AA2460,D_SAV!AB2460)</f>
        <v>0</v>
      </c>
      <c r="AD2460" s="478">
        <f>IF(AC2460=0,0,IF(U2460-(con_EOGJahr-D_SAV!E2460)&lt;=0,AC2460,AC2460/V2460))</f>
        <v>0</v>
      </c>
      <c r="AE2460" s="478">
        <f>IFERROR(IF(AND(VLOOKUP(D2460,rng_ND,5,FALSE)="Ja",D_SAV!T2460="degressiv"),D_SAV!AC2460*Y2460/100,0),0)</f>
        <v>0</v>
      </c>
      <c r="AF2460" s="55">
        <f>IFERROR(IF(VLOOKUP(D2460,rng_ND,5,FALSE)="Ja",MAX(D_SAV!AD2460:AE2460),D_SAV!AD2460),0)</f>
        <v>0</v>
      </c>
      <c r="AG2460" s="55">
        <f t="shared" si="659"/>
        <v>0</v>
      </c>
      <c r="AH2460" s="55">
        <f t="shared" si="660"/>
        <v>0</v>
      </c>
      <c r="AI2460" s="55">
        <f t="shared" si="661"/>
        <v>0</v>
      </c>
      <c r="AJ2460" s="55">
        <f t="shared" si="662"/>
        <v>0</v>
      </c>
      <c r="AK2460" s="55">
        <f t="shared" si="653"/>
        <v>0</v>
      </c>
      <c r="AL2460" s="55">
        <f t="shared" si="654"/>
        <v>0</v>
      </c>
      <c r="AM2460" s="55">
        <f t="shared" si="655"/>
        <v>0</v>
      </c>
    </row>
    <row r="2461" spans="1:39" x14ac:dyDescent="0.25">
      <c r="A2461" s="47">
        <v>2457</v>
      </c>
      <c r="B2461" s="358" t="str">
        <f>IF(AND(E2461&lt;&gt;0,D2461&lt;&gt;0,F2461&lt;&gt;0),IF(C2461&lt;&gt;0,CONCATENATE(C2461,"-AGr",VLOOKUP(D2461,Listen!$A$2:$G$45,7,FALSE),"-",E2461,"-",F2461,),CONCATENATE("AGr",VLOOKUP(D2461,Listen!$A$2:$G$45,7,FALSE),"-",E2461,"-",F2461)),"keine vollständige ID")</f>
        <v>keine vollständige ID</v>
      </c>
      <c r="C2461" s="359">
        <f>'[2]III_SAV-Details_NB'!B2467</f>
        <v>0</v>
      </c>
      <c r="D2461" s="359">
        <f>'[2]III_SAV-Details_NB'!C2467</f>
        <v>0</v>
      </c>
      <c r="E2461" s="359">
        <f>'[2]III_SAV-Details_NB'!D2467</f>
        <v>0</v>
      </c>
      <c r="F2461" s="490"/>
      <c r="G2461" s="281">
        <f>'[2]III_SAV-Details_NB'!X2467</f>
        <v>0</v>
      </c>
      <c r="H2461" s="281">
        <f t="shared" si="656"/>
        <v>0</v>
      </c>
      <c r="I2461" s="281">
        <f>IF(con_EOGJahr=2025,'[2]III_SAV-Details_NB'!AA2467,IF(con_EOGJahr=2026,'[2]III_SAV-Details_NB'!AB2467,'[2]III_SAV-Details_NB'!AC2467))</f>
        <v>0</v>
      </c>
      <c r="J2461" s="282"/>
      <c r="K2461" s="282"/>
      <c r="L2461" s="282"/>
      <c r="M2461" s="282"/>
      <c r="N2461" s="282"/>
      <c r="O2461" s="282"/>
      <c r="P2461" s="52">
        <f t="shared" si="657"/>
        <v>0</v>
      </c>
      <c r="Q2461" s="60"/>
      <c r="R2461" s="53">
        <f t="shared" si="663"/>
        <v>0</v>
      </c>
      <c r="S2461" s="59"/>
      <c r="T2461" s="61"/>
      <c r="U2461" s="342" t="str">
        <f t="shared" si="667"/>
        <v>k.A.</v>
      </c>
      <c r="V2461" s="343" t="str">
        <f t="shared" si="664"/>
        <v>k.A.</v>
      </c>
      <c r="W2461" s="343" t="str">
        <f>IFERROR(IF(OR($D2461="",$E2461=0,con_Ende=0),"k.A.",IF(VLOOKUP($D2461,rng_ND,5,0)="Nein",VLOOKUP($D2461,rng_ND,2,FALSE),MIN(VLOOKUP($D2461,rng_ND,2,FALSE),A_Stammdaten!$B$19-D_SAV!$E2461+1))),"k.A.")</f>
        <v>k.A.</v>
      </c>
      <c r="X2461" s="343" t="str">
        <f t="shared" si="665"/>
        <v>k.A.</v>
      </c>
      <c r="Y2461" s="62"/>
      <c r="Z2461" s="48">
        <f t="shared" si="666"/>
        <v>0</v>
      </c>
      <c r="AA2461" s="457"/>
      <c r="AB2461" s="55">
        <f t="shared" si="658"/>
        <v>0</v>
      </c>
      <c r="AC2461" s="55">
        <f>IF(A_Stammdaten!$B$25="ja",D_SAV!AA2461,D_SAV!AB2461)</f>
        <v>0</v>
      </c>
      <c r="AD2461" s="478">
        <f>IF(AC2461=0,0,IF(U2461-(con_EOGJahr-D_SAV!E2461)&lt;=0,AC2461,AC2461/V2461))</f>
        <v>0</v>
      </c>
      <c r="AE2461" s="478">
        <f>IFERROR(IF(AND(VLOOKUP(D2461,rng_ND,5,FALSE)="Ja",D_SAV!T2461="degressiv"),D_SAV!AC2461*Y2461/100,0),0)</f>
        <v>0</v>
      </c>
      <c r="AF2461" s="55">
        <f>IFERROR(IF(VLOOKUP(D2461,rng_ND,5,FALSE)="Ja",MAX(D_SAV!AD2461:AE2461),D_SAV!AD2461),0)</f>
        <v>0</v>
      </c>
      <c r="AG2461" s="55">
        <f t="shared" si="659"/>
        <v>0</v>
      </c>
      <c r="AH2461" s="55">
        <f t="shared" si="660"/>
        <v>0</v>
      </c>
      <c r="AI2461" s="55">
        <f t="shared" si="661"/>
        <v>0</v>
      </c>
      <c r="AJ2461" s="55">
        <f t="shared" si="662"/>
        <v>0</v>
      </c>
      <c r="AK2461" s="55">
        <f t="shared" si="653"/>
        <v>0</v>
      </c>
      <c r="AL2461" s="55">
        <f t="shared" si="654"/>
        <v>0</v>
      </c>
      <c r="AM2461" s="55">
        <f t="shared" si="655"/>
        <v>0</v>
      </c>
    </row>
    <row r="2462" spans="1:39" x14ac:dyDescent="0.25">
      <c r="A2462" s="47">
        <v>2458</v>
      </c>
      <c r="B2462" s="358" t="str">
        <f>IF(AND(E2462&lt;&gt;0,D2462&lt;&gt;0,F2462&lt;&gt;0),IF(C2462&lt;&gt;0,CONCATENATE(C2462,"-AGr",VLOOKUP(D2462,Listen!$A$2:$G$45,7,FALSE),"-",E2462,"-",F2462,),CONCATENATE("AGr",VLOOKUP(D2462,Listen!$A$2:$G$45,7,FALSE),"-",E2462,"-",F2462)),"keine vollständige ID")</f>
        <v>keine vollständige ID</v>
      </c>
      <c r="C2462" s="359">
        <f>'[2]III_SAV-Details_NB'!B2468</f>
        <v>0</v>
      </c>
      <c r="D2462" s="359">
        <f>'[2]III_SAV-Details_NB'!C2468</f>
        <v>0</v>
      </c>
      <c r="E2462" s="359">
        <f>'[2]III_SAV-Details_NB'!D2468</f>
        <v>0</v>
      </c>
      <c r="F2462" s="490"/>
      <c r="G2462" s="281">
        <f>'[2]III_SAV-Details_NB'!X2468</f>
        <v>0</v>
      </c>
      <c r="H2462" s="281">
        <f t="shared" si="656"/>
        <v>0</v>
      </c>
      <c r="I2462" s="281">
        <f>IF(con_EOGJahr=2025,'[2]III_SAV-Details_NB'!AA2468,IF(con_EOGJahr=2026,'[2]III_SAV-Details_NB'!AB2468,'[2]III_SAV-Details_NB'!AC2468))</f>
        <v>0</v>
      </c>
      <c r="J2462" s="282"/>
      <c r="K2462" s="282"/>
      <c r="L2462" s="282"/>
      <c r="M2462" s="282"/>
      <c r="N2462" s="282"/>
      <c r="O2462" s="282"/>
      <c r="P2462" s="52">
        <f t="shared" si="657"/>
        <v>0</v>
      </c>
      <c r="Q2462" s="60"/>
      <c r="R2462" s="53">
        <f t="shared" si="663"/>
        <v>0</v>
      </c>
      <c r="S2462" s="59"/>
      <c r="T2462" s="61"/>
      <c r="U2462" s="342" t="str">
        <f t="shared" si="667"/>
        <v>k.A.</v>
      </c>
      <c r="V2462" s="343" t="str">
        <f t="shared" si="664"/>
        <v>k.A.</v>
      </c>
      <c r="W2462" s="343" t="str">
        <f>IFERROR(IF(OR($D2462="",$E2462=0,con_Ende=0),"k.A.",IF(VLOOKUP($D2462,rng_ND,5,0)="Nein",VLOOKUP($D2462,rng_ND,2,FALSE),MIN(VLOOKUP($D2462,rng_ND,2,FALSE),A_Stammdaten!$B$19-D_SAV!$E2462+1))),"k.A.")</f>
        <v>k.A.</v>
      </c>
      <c r="X2462" s="343" t="str">
        <f t="shared" si="665"/>
        <v>k.A.</v>
      </c>
      <c r="Y2462" s="62"/>
      <c r="Z2462" s="48">
        <f t="shared" si="666"/>
        <v>0</v>
      </c>
      <c r="AA2462" s="457"/>
      <c r="AB2462" s="55">
        <f t="shared" si="658"/>
        <v>0</v>
      </c>
      <c r="AC2462" s="55">
        <f>IF(A_Stammdaten!$B$25="ja",D_SAV!AA2462,D_SAV!AB2462)</f>
        <v>0</v>
      </c>
      <c r="AD2462" s="478">
        <f>IF(AC2462=0,0,IF(U2462-(con_EOGJahr-D_SAV!E2462)&lt;=0,AC2462,AC2462/V2462))</f>
        <v>0</v>
      </c>
      <c r="AE2462" s="478">
        <f>IFERROR(IF(AND(VLOOKUP(D2462,rng_ND,5,FALSE)="Ja",D_SAV!T2462="degressiv"),D_SAV!AC2462*Y2462/100,0),0)</f>
        <v>0</v>
      </c>
      <c r="AF2462" s="55">
        <f>IFERROR(IF(VLOOKUP(D2462,rng_ND,5,FALSE)="Ja",MAX(D_SAV!AD2462:AE2462),D_SAV!AD2462),0)</f>
        <v>0</v>
      </c>
      <c r="AG2462" s="55">
        <f t="shared" si="659"/>
        <v>0</v>
      </c>
      <c r="AH2462" s="55">
        <f t="shared" si="660"/>
        <v>0</v>
      </c>
      <c r="AI2462" s="55">
        <f t="shared" si="661"/>
        <v>0</v>
      </c>
      <c r="AJ2462" s="55">
        <f t="shared" si="662"/>
        <v>0</v>
      </c>
      <c r="AK2462" s="55">
        <f t="shared" si="653"/>
        <v>0</v>
      </c>
      <c r="AL2462" s="55">
        <f t="shared" si="654"/>
        <v>0</v>
      </c>
      <c r="AM2462" s="55">
        <f t="shared" si="655"/>
        <v>0</v>
      </c>
    </row>
    <row r="2463" spans="1:39" x14ac:dyDescent="0.25">
      <c r="A2463" s="47">
        <v>2459</v>
      </c>
      <c r="B2463" s="358" t="str">
        <f>IF(AND(E2463&lt;&gt;0,D2463&lt;&gt;0,F2463&lt;&gt;0),IF(C2463&lt;&gt;0,CONCATENATE(C2463,"-AGr",VLOOKUP(D2463,Listen!$A$2:$G$45,7,FALSE),"-",E2463,"-",F2463,),CONCATENATE("AGr",VLOOKUP(D2463,Listen!$A$2:$G$45,7,FALSE),"-",E2463,"-",F2463)),"keine vollständige ID")</f>
        <v>keine vollständige ID</v>
      </c>
      <c r="C2463" s="359">
        <f>'[2]III_SAV-Details_NB'!B2469</f>
        <v>0</v>
      </c>
      <c r="D2463" s="359">
        <f>'[2]III_SAV-Details_NB'!C2469</f>
        <v>0</v>
      </c>
      <c r="E2463" s="359">
        <f>'[2]III_SAV-Details_NB'!D2469</f>
        <v>0</v>
      </c>
      <c r="F2463" s="490"/>
      <c r="G2463" s="281">
        <f>'[2]III_SAV-Details_NB'!X2469</f>
        <v>0</v>
      </c>
      <c r="H2463" s="281">
        <f t="shared" si="656"/>
        <v>0</v>
      </c>
      <c r="I2463" s="281">
        <f>IF(con_EOGJahr=2025,'[2]III_SAV-Details_NB'!AA2469,IF(con_EOGJahr=2026,'[2]III_SAV-Details_NB'!AB2469,'[2]III_SAV-Details_NB'!AC2469))</f>
        <v>0</v>
      </c>
      <c r="J2463" s="282"/>
      <c r="K2463" s="282"/>
      <c r="L2463" s="282"/>
      <c r="M2463" s="282"/>
      <c r="N2463" s="282"/>
      <c r="O2463" s="282"/>
      <c r="P2463" s="52">
        <f t="shared" si="657"/>
        <v>0</v>
      </c>
      <c r="Q2463" s="60"/>
      <c r="R2463" s="53">
        <f t="shared" si="663"/>
        <v>0</v>
      </c>
      <c r="S2463" s="59"/>
      <c r="T2463" s="61"/>
      <c r="U2463" s="342" t="str">
        <f t="shared" si="667"/>
        <v>k.A.</v>
      </c>
      <c r="V2463" s="343" t="str">
        <f t="shared" si="664"/>
        <v>k.A.</v>
      </c>
      <c r="W2463" s="343" t="str">
        <f>IFERROR(IF(OR($D2463="",$E2463=0,con_Ende=0),"k.A.",IF(VLOOKUP($D2463,rng_ND,5,0)="Nein",VLOOKUP($D2463,rng_ND,2,FALSE),MIN(VLOOKUP($D2463,rng_ND,2,FALSE),A_Stammdaten!$B$19-D_SAV!$E2463+1))),"k.A.")</f>
        <v>k.A.</v>
      </c>
      <c r="X2463" s="343" t="str">
        <f t="shared" si="665"/>
        <v>k.A.</v>
      </c>
      <c r="Y2463" s="62"/>
      <c r="Z2463" s="48">
        <f t="shared" si="666"/>
        <v>0</v>
      </c>
      <c r="AA2463" s="457"/>
      <c r="AB2463" s="55">
        <f t="shared" si="658"/>
        <v>0</v>
      </c>
      <c r="AC2463" s="55">
        <f>IF(A_Stammdaten!$B$25="ja",D_SAV!AA2463,D_SAV!AB2463)</f>
        <v>0</v>
      </c>
      <c r="AD2463" s="478">
        <f>IF(AC2463=0,0,IF(U2463-(con_EOGJahr-D_SAV!E2463)&lt;=0,AC2463,AC2463/V2463))</f>
        <v>0</v>
      </c>
      <c r="AE2463" s="478">
        <f>IFERROR(IF(AND(VLOOKUP(D2463,rng_ND,5,FALSE)="Ja",D_SAV!T2463="degressiv"),D_SAV!AC2463*Y2463/100,0),0)</f>
        <v>0</v>
      </c>
      <c r="AF2463" s="55">
        <f>IFERROR(IF(VLOOKUP(D2463,rng_ND,5,FALSE)="Ja",MAX(D_SAV!AD2463:AE2463),D_SAV!AD2463),0)</f>
        <v>0</v>
      </c>
      <c r="AG2463" s="55">
        <f t="shared" si="659"/>
        <v>0</v>
      </c>
      <c r="AH2463" s="55">
        <f t="shared" si="660"/>
        <v>0</v>
      </c>
      <c r="AI2463" s="55">
        <f t="shared" si="661"/>
        <v>0</v>
      </c>
      <c r="AJ2463" s="55">
        <f t="shared" si="662"/>
        <v>0</v>
      </c>
      <c r="AK2463" s="55">
        <f t="shared" si="653"/>
        <v>0</v>
      </c>
      <c r="AL2463" s="55">
        <f t="shared" si="654"/>
        <v>0</v>
      </c>
      <c r="AM2463" s="55">
        <f t="shared" si="655"/>
        <v>0</v>
      </c>
    </row>
    <row r="2464" spans="1:39" x14ac:dyDescent="0.25">
      <c r="A2464" s="47">
        <v>2460</v>
      </c>
      <c r="B2464" s="358" t="str">
        <f>IF(AND(E2464&lt;&gt;0,D2464&lt;&gt;0,F2464&lt;&gt;0),IF(C2464&lt;&gt;0,CONCATENATE(C2464,"-AGr",VLOOKUP(D2464,Listen!$A$2:$G$45,7,FALSE),"-",E2464,"-",F2464,),CONCATENATE("AGr",VLOOKUP(D2464,Listen!$A$2:$G$45,7,FALSE),"-",E2464,"-",F2464)),"keine vollständige ID")</f>
        <v>keine vollständige ID</v>
      </c>
      <c r="C2464" s="359">
        <f>'[2]III_SAV-Details_NB'!B2470</f>
        <v>0</v>
      </c>
      <c r="D2464" s="359">
        <f>'[2]III_SAV-Details_NB'!C2470</f>
        <v>0</v>
      </c>
      <c r="E2464" s="359">
        <f>'[2]III_SAV-Details_NB'!D2470</f>
        <v>0</v>
      </c>
      <c r="F2464" s="490"/>
      <c r="G2464" s="281">
        <f>'[2]III_SAV-Details_NB'!X2470</f>
        <v>0</v>
      </c>
      <c r="H2464" s="281">
        <f t="shared" si="656"/>
        <v>0</v>
      </c>
      <c r="I2464" s="281">
        <f>IF(con_EOGJahr=2025,'[2]III_SAV-Details_NB'!AA2470,IF(con_EOGJahr=2026,'[2]III_SAV-Details_NB'!AB2470,'[2]III_SAV-Details_NB'!AC2470))</f>
        <v>0</v>
      </c>
      <c r="J2464" s="282"/>
      <c r="K2464" s="282"/>
      <c r="L2464" s="282"/>
      <c r="M2464" s="282"/>
      <c r="N2464" s="282"/>
      <c r="O2464" s="282"/>
      <c r="P2464" s="52">
        <f t="shared" si="657"/>
        <v>0</v>
      </c>
      <c r="Q2464" s="60"/>
      <c r="R2464" s="53">
        <f t="shared" si="663"/>
        <v>0</v>
      </c>
      <c r="S2464" s="59"/>
      <c r="T2464" s="61"/>
      <c r="U2464" s="342" t="str">
        <f t="shared" si="667"/>
        <v>k.A.</v>
      </c>
      <c r="V2464" s="343" t="str">
        <f t="shared" si="664"/>
        <v>k.A.</v>
      </c>
      <c r="W2464" s="343" t="str">
        <f>IFERROR(IF(OR($D2464="",$E2464=0,con_Ende=0),"k.A.",IF(VLOOKUP($D2464,rng_ND,5,0)="Nein",VLOOKUP($D2464,rng_ND,2,FALSE),MIN(VLOOKUP($D2464,rng_ND,2,FALSE),A_Stammdaten!$B$19-D_SAV!$E2464+1))),"k.A.")</f>
        <v>k.A.</v>
      </c>
      <c r="X2464" s="343" t="str">
        <f t="shared" si="665"/>
        <v>k.A.</v>
      </c>
      <c r="Y2464" s="62"/>
      <c r="Z2464" s="48">
        <f t="shared" si="666"/>
        <v>0</v>
      </c>
      <c r="AA2464" s="457"/>
      <c r="AB2464" s="55">
        <f t="shared" si="658"/>
        <v>0</v>
      </c>
      <c r="AC2464" s="55">
        <f>IF(A_Stammdaten!$B$25="ja",D_SAV!AA2464,D_SAV!AB2464)</f>
        <v>0</v>
      </c>
      <c r="AD2464" s="478">
        <f>IF(AC2464=0,0,IF(U2464-(con_EOGJahr-D_SAV!E2464)&lt;=0,AC2464,AC2464/V2464))</f>
        <v>0</v>
      </c>
      <c r="AE2464" s="478">
        <f>IFERROR(IF(AND(VLOOKUP(D2464,rng_ND,5,FALSE)="Ja",D_SAV!T2464="degressiv"),D_SAV!AC2464*Y2464/100,0),0)</f>
        <v>0</v>
      </c>
      <c r="AF2464" s="55">
        <f>IFERROR(IF(VLOOKUP(D2464,rng_ND,5,FALSE)="Ja",MAX(D_SAV!AD2464:AE2464),D_SAV!AD2464),0)</f>
        <v>0</v>
      </c>
      <c r="AG2464" s="55">
        <f t="shared" si="659"/>
        <v>0</v>
      </c>
      <c r="AH2464" s="55">
        <f t="shared" si="660"/>
        <v>0</v>
      </c>
      <c r="AI2464" s="55">
        <f t="shared" si="661"/>
        <v>0</v>
      </c>
      <c r="AJ2464" s="55">
        <f t="shared" si="662"/>
        <v>0</v>
      </c>
      <c r="AK2464" s="55">
        <f t="shared" si="653"/>
        <v>0</v>
      </c>
      <c r="AL2464" s="55">
        <f t="shared" si="654"/>
        <v>0</v>
      </c>
      <c r="AM2464" s="55">
        <f t="shared" si="655"/>
        <v>0</v>
      </c>
    </row>
    <row r="2465" spans="1:39" x14ac:dyDescent="0.25">
      <c r="A2465" s="47">
        <v>2461</v>
      </c>
      <c r="B2465" s="358" t="str">
        <f>IF(AND(E2465&lt;&gt;0,D2465&lt;&gt;0,F2465&lt;&gt;0),IF(C2465&lt;&gt;0,CONCATENATE(C2465,"-AGr",VLOOKUP(D2465,Listen!$A$2:$G$45,7,FALSE),"-",E2465,"-",F2465,),CONCATENATE("AGr",VLOOKUP(D2465,Listen!$A$2:$G$45,7,FALSE),"-",E2465,"-",F2465)),"keine vollständige ID")</f>
        <v>keine vollständige ID</v>
      </c>
      <c r="C2465" s="359">
        <f>'[2]III_SAV-Details_NB'!B2471</f>
        <v>0</v>
      </c>
      <c r="D2465" s="359">
        <f>'[2]III_SAV-Details_NB'!C2471</f>
        <v>0</v>
      </c>
      <c r="E2465" s="359">
        <f>'[2]III_SAV-Details_NB'!D2471</f>
        <v>0</v>
      </c>
      <c r="F2465" s="490"/>
      <c r="G2465" s="281">
        <f>'[2]III_SAV-Details_NB'!X2471</f>
        <v>0</v>
      </c>
      <c r="H2465" s="281">
        <f t="shared" si="656"/>
        <v>0</v>
      </c>
      <c r="I2465" s="281">
        <f>IF(con_EOGJahr=2025,'[2]III_SAV-Details_NB'!AA2471,IF(con_EOGJahr=2026,'[2]III_SAV-Details_NB'!AB2471,'[2]III_SAV-Details_NB'!AC2471))</f>
        <v>0</v>
      </c>
      <c r="J2465" s="282"/>
      <c r="K2465" s="282"/>
      <c r="L2465" s="282"/>
      <c r="M2465" s="282"/>
      <c r="N2465" s="282"/>
      <c r="O2465" s="282"/>
      <c r="P2465" s="52">
        <f t="shared" si="657"/>
        <v>0</v>
      </c>
      <c r="Q2465" s="60"/>
      <c r="R2465" s="53">
        <f t="shared" si="663"/>
        <v>0</v>
      </c>
      <c r="S2465" s="59"/>
      <c r="T2465" s="61"/>
      <c r="U2465" s="342" t="str">
        <f t="shared" si="667"/>
        <v>k.A.</v>
      </c>
      <c r="V2465" s="343" t="str">
        <f t="shared" si="664"/>
        <v>k.A.</v>
      </c>
      <c r="W2465" s="343" t="str">
        <f>IFERROR(IF(OR($D2465="",$E2465=0,con_Ende=0),"k.A.",IF(VLOOKUP($D2465,rng_ND,5,0)="Nein",VLOOKUP($D2465,rng_ND,2,FALSE),MIN(VLOOKUP($D2465,rng_ND,2,FALSE),A_Stammdaten!$B$19-D_SAV!$E2465+1))),"k.A.")</f>
        <v>k.A.</v>
      </c>
      <c r="X2465" s="343" t="str">
        <f t="shared" si="665"/>
        <v>k.A.</v>
      </c>
      <c r="Y2465" s="62"/>
      <c r="Z2465" s="48">
        <f t="shared" si="666"/>
        <v>0</v>
      </c>
      <c r="AA2465" s="457"/>
      <c r="AB2465" s="55">
        <f t="shared" si="658"/>
        <v>0</v>
      </c>
      <c r="AC2465" s="55">
        <f>IF(A_Stammdaten!$B$25="ja",D_SAV!AA2465,D_SAV!AB2465)</f>
        <v>0</v>
      </c>
      <c r="AD2465" s="478">
        <f>IF(AC2465=0,0,IF(U2465-(con_EOGJahr-D_SAV!E2465)&lt;=0,AC2465,AC2465/V2465))</f>
        <v>0</v>
      </c>
      <c r="AE2465" s="478">
        <f>IFERROR(IF(AND(VLOOKUP(D2465,rng_ND,5,FALSE)="Ja",D_SAV!T2465="degressiv"),D_SAV!AC2465*Y2465/100,0),0)</f>
        <v>0</v>
      </c>
      <c r="AF2465" s="55">
        <f>IFERROR(IF(VLOOKUP(D2465,rng_ND,5,FALSE)="Ja",MAX(D_SAV!AD2465:AE2465),D_SAV!AD2465),0)</f>
        <v>0</v>
      </c>
      <c r="AG2465" s="55">
        <f t="shared" si="659"/>
        <v>0</v>
      </c>
      <c r="AH2465" s="55">
        <f t="shared" si="660"/>
        <v>0</v>
      </c>
      <c r="AI2465" s="55">
        <f t="shared" si="661"/>
        <v>0</v>
      </c>
      <c r="AJ2465" s="55">
        <f t="shared" si="662"/>
        <v>0</v>
      </c>
      <c r="AK2465" s="55">
        <f t="shared" si="653"/>
        <v>0</v>
      </c>
      <c r="AL2465" s="55">
        <f t="shared" si="654"/>
        <v>0</v>
      </c>
      <c r="AM2465" s="55">
        <f t="shared" si="655"/>
        <v>0</v>
      </c>
    </row>
    <row r="2466" spans="1:39" x14ac:dyDescent="0.25">
      <c r="A2466" s="47">
        <v>2462</v>
      </c>
      <c r="B2466" s="358" t="str">
        <f>IF(AND(E2466&lt;&gt;0,D2466&lt;&gt;0,F2466&lt;&gt;0),IF(C2466&lt;&gt;0,CONCATENATE(C2466,"-AGr",VLOOKUP(D2466,Listen!$A$2:$G$45,7,FALSE),"-",E2466,"-",F2466,),CONCATENATE("AGr",VLOOKUP(D2466,Listen!$A$2:$G$45,7,FALSE),"-",E2466,"-",F2466)),"keine vollständige ID")</f>
        <v>keine vollständige ID</v>
      </c>
      <c r="C2466" s="359">
        <f>'[2]III_SAV-Details_NB'!B2472</f>
        <v>0</v>
      </c>
      <c r="D2466" s="359">
        <f>'[2]III_SAV-Details_NB'!C2472</f>
        <v>0</v>
      </c>
      <c r="E2466" s="359">
        <f>'[2]III_SAV-Details_NB'!D2472</f>
        <v>0</v>
      </c>
      <c r="F2466" s="490"/>
      <c r="G2466" s="281">
        <f>'[2]III_SAV-Details_NB'!X2472</f>
        <v>0</v>
      </c>
      <c r="H2466" s="281">
        <f t="shared" si="656"/>
        <v>0</v>
      </c>
      <c r="I2466" s="281">
        <f>IF(con_EOGJahr=2025,'[2]III_SAV-Details_NB'!AA2472,IF(con_EOGJahr=2026,'[2]III_SAV-Details_NB'!AB2472,'[2]III_SAV-Details_NB'!AC2472))</f>
        <v>0</v>
      </c>
      <c r="J2466" s="282"/>
      <c r="K2466" s="282"/>
      <c r="L2466" s="282"/>
      <c r="M2466" s="282"/>
      <c r="N2466" s="282"/>
      <c r="O2466" s="282"/>
      <c r="P2466" s="52">
        <f t="shared" si="657"/>
        <v>0</v>
      </c>
      <c r="Q2466" s="60"/>
      <c r="R2466" s="53">
        <f t="shared" si="663"/>
        <v>0</v>
      </c>
      <c r="S2466" s="59"/>
      <c r="T2466" s="61"/>
      <c r="U2466" s="342" t="str">
        <f t="shared" si="667"/>
        <v>k.A.</v>
      </c>
      <c r="V2466" s="343" t="str">
        <f t="shared" si="664"/>
        <v>k.A.</v>
      </c>
      <c r="W2466" s="343" t="str">
        <f>IFERROR(IF(OR($D2466="",$E2466=0,con_Ende=0),"k.A.",IF(VLOOKUP($D2466,rng_ND,5,0)="Nein",VLOOKUP($D2466,rng_ND,2,FALSE),MIN(VLOOKUP($D2466,rng_ND,2,FALSE),A_Stammdaten!$B$19-D_SAV!$E2466+1))),"k.A.")</f>
        <v>k.A.</v>
      </c>
      <c r="X2466" s="343" t="str">
        <f t="shared" si="665"/>
        <v>k.A.</v>
      </c>
      <c r="Y2466" s="62"/>
      <c r="Z2466" s="48">
        <f t="shared" si="666"/>
        <v>0</v>
      </c>
      <c r="AA2466" s="457"/>
      <c r="AB2466" s="55">
        <f t="shared" si="658"/>
        <v>0</v>
      </c>
      <c r="AC2466" s="55">
        <f>IF(A_Stammdaten!$B$25="ja",D_SAV!AA2466,D_SAV!AB2466)</f>
        <v>0</v>
      </c>
      <c r="AD2466" s="478">
        <f>IF(AC2466=0,0,IF(U2466-(con_EOGJahr-D_SAV!E2466)&lt;=0,AC2466,AC2466/V2466))</f>
        <v>0</v>
      </c>
      <c r="AE2466" s="478">
        <f>IFERROR(IF(AND(VLOOKUP(D2466,rng_ND,5,FALSE)="Ja",D_SAV!T2466="degressiv"),D_SAV!AC2466*Y2466/100,0),0)</f>
        <v>0</v>
      </c>
      <c r="AF2466" s="55">
        <f>IFERROR(IF(VLOOKUP(D2466,rng_ND,5,FALSE)="Ja",MAX(D_SAV!AD2466:AE2466),D_SAV!AD2466),0)</f>
        <v>0</v>
      </c>
      <c r="AG2466" s="55">
        <f t="shared" si="659"/>
        <v>0</v>
      </c>
      <c r="AH2466" s="55">
        <f t="shared" si="660"/>
        <v>0</v>
      </c>
      <c r="AI2466" s="55">
        <f t="shared" si="661"/>
        <v>0</v>
      </c>
      <c r="AJ2466" s="55">
        <f t="shared" si="662"/>
        <v>0</v>
      </c>
      <c r="AK2466" s="55">
        <f t="shared" si="653"/>
        <v>0</v>
      </c>
      <c r="AL2466" s="55">
        <f t="shared" si="654"/>
        <v>0</v>
      </c>
      <c r="AM2466" s="55">
        <f t="shared" si="655"/>
        <v>0</v>
      </c>
    </row>
    <row r="2467" spans="1:39" x14ac:dyDescent="0.25">
      <c r="A2467" s="47">
        <v>2463</v>
      </c>
      <c r="B2467" s="358" t="str">
        <f>IF(AND(E2467&lt;&gt;0,D2467&lt;&gt;0,F2467&lt;&gt;0),IF(C2467&lt;&gt;0,CONCATENATE(C2467,"-AGr",VLOOKUP(D2467,Listen!$A$2:$G$45,7,FALSE),"-",E2467,"-",F2467,),CONCATENATE("AGr",VLOOKUP(D2467,Listen!$A$2:$G$45,7,FALSE),"-",E2467,"-",F2467)),"keine vollständige ID")</f>
        <v>keine vollständige ID</v>
      </c>
      <c r="C2467" s="359">
        <f>'[2]III_SAV-Details_NB'!B2473</f>
        <v>0</v>
      </c>
      <c r="D2467" s="359">
        <f>'[2]III_SAV-Details_NB'!C2473</f>
        <v>0</v>
      </c>
      <c r="E2467" s="359">
        <f>'[2]III_SAV-Details_NB'!D2473</f>
        <v>0</v>
      </c>
      <c r="F2467" s="490"/>
      <c r="G2467" s="281">
        <f>'[2]III_SAV-Details_NB'!X2473</f>
        <v>0</v>
      </c>
      <c r="H2467" s="281">
        <f t="shared" si="656"/>
        <v>0</v>
      </c>
      <c r="I2467" s="281">
        <f>IF(con_EOGJahr=2025,'[2]III_SAV-Details_NB'!AA2473,IF(con_EOGJahr=2026,'[2]III_SAV-Details_NB'!AB2473,'[2]III_SAV-Details_NB'!AC2473))</f>
        <v>0</v>
      </c>
      <c r="J2467" s="282"/>
      <c r="K2467" s="282"/>
      <c r="L2467" s="282"/>
      <c r="M2467" s="282"/>
      <c r="N2467" s="282"/>
      <c r="O2467" s="282"/>
      <c r="P2467" s="52">
        <f t="shared" si="657"/>
        <v>0</v>
      </c>
      <c r="Q2467" s="60"/>
      <c r="R2467" s="53">
        <f t="shared" si="663"/>
        <v>0</v>
      </c>
      <c r="S2467" s="59"/>
      <c r="T2467" s="61"/>
      <c r="U2467" s="342" t="str">
        <f t="shared" si="667"/>
        <v>k.A.</v>
      </c>
      <c r="V2467" s="343" t="str">
        <f t="shared" si="664"/>
        <v>k.A.</v>
      </c>
      <c r="W2467" s="343" t="str">
        <f>IFERROR(IF(OR($D2467="",$E2467=0,con_Ende=0),"k.A.",IF(VLOOKUP($D2467,rng_ND,5,0)="Nein",VLOOKUP($D2467,rng_ND,2,FALSE),MIN(VLOOKUP($D2467,rng_ND,2,FALSE),A_Stammdaten!$B$19-D_SAV!$E2467+1))),"k.A.")</f>
        <v>k.A.</v>
      </c>
      <c r="X2467" s="343" t="str">
        <f t="shared" si="665"/>
        <v>k.A.</v>
      </c>
      <c r="Y2467" s="62"/>
      <c r="Z2467" s="48">
        <f t="shared" si="666"/>
        <v>0</v>
      </c>
      <c r="AA2467" s="457"/>
      <c r="AB2467" s="55">
        <f t="shared" si="658"/>
        <v>0</v>
      </c>
      <c r="AC2467" s="55">
        <f>IF(A_Stammdaten!$B$25="ja",D_SAV!AA2467,D_SAV!AB2467)</f>
        <v>0</v>
      </c>
      <c r="AD2467" s="478">
        <f>IF(AC2467=0,0,IF(U2467-(con_EOGJahr-D_SAV!E2467)&lt;=0,AC2467,AC2467/V2467))</f>
        <v>0</v>
      </c>
      <c r="AE2467" s="478">
        <f>IFERROR(IF(AND(VLOOKUP(D2467,rng_ND,5,FALSE)="Ja",D_SAV!T2467="degressiv"),D_SAV!AC2467*Y2467/100,0),0)</f>
        <v>0</v>
      </c>
      <c r="AF2467" s="55">
        <f>IFERROR(IF(VLOOKUP(D2467,rng_ND,5,FALSE)="Ja",MAX(D_SAV!AD2467:AE2467),D_SAV!AD2467),0)</f>
        <v>0</v>
      </c>
      <c r="AG2467" s="55">
        <f t="shared" si="659"/>
        <v>0</v>
      </c>
      <c r="AH2467" s="55">
        <f t="shared" si="660"/>
        <v>0</v>
      </c>
      <c r="AI2467" s="55">
        <f t="shared" si="661"/>
        <v>0</v>
      </c>
      <c r="AJ2467" s="55">
        <f t="shared" si="662"/>
        <v>0</v>
      </c>
      <c r="AK2467" s="55">
        <f t="shared" si="653"/>
        <v>0</v>
      </c>
      <c r="AL2467" s="55">
        <f t="shared" si="654"/>
        <v>0</v>
      </c>
      <c r="AM2467" s="55">
        <f t="shared" si="655"/>
        <v>0</v>
      </c>
    </row>
    <row r="2468" spans="1:39" x14ac:dyDescent="0.25">
      <c r="A2468" s="47">
        <v>2464</v>
      </c>
      <c r="B2468" s="358" t="str">
        <f>IF(AND(E2468&lt;&gt;0,D2468&lt;&gt;0,F2468&lt;&gt;0),IF(C2468&lt;&gt;0,CONCATENATE(C2468,"-AGr",VLOOKUP(D2468,Listen!$A$2:$G$45,7,FALSE),"-",E2468,"-",F2468,),CONCATENATE("AGr",VLOOKUP(D2468,Listen!$A$2:$G$45,7,FALSE),"-",E2468,"-",F2468)),"keine vollständige ID")</f>
        <v>keine vollständige ID</v>
      </c>
      <c r="C2468" s="359">
        <f>'[2]III_SAV-Details_NB'!B2474</f>
        <v>0</v>
      </c>
      <c r="D2468" s="359">
        <f>'[2]III_SAV-Details_NB'!C2474</f>
        <v>0</v>
      </c>
      <c r="E2468" s="359">
        <f>'[2]III_SAV-Details_NB'!D2474</f>
        <v>0</v>
      </c>
      <c r="F2468" s="490"/>
      <c r="G2468" s="281">
        <f>'[2]III_SAV-Details_NB'!X2474</f>
        <v>0</v>
      </c>
      <c r="H2468" s="281">
        <f t="shared" si="656"/>
        <v>0</v>
      </c>
      <c r="I2468" s="281">
        <f>IF(con_EOGJahr=2025,'[2]III_SAV-Details_NB'!AA2474,IF(con_EOGJahr=2026,'[2]III_SAV-Details_NB'!AB2474,'[2]III_SAV-Details_NB'!AC2474))</f>
        <v>0</v>
      </c>
      <c r="J2468" s="282"/>
      <c r="K2468" s="282"/>
      <c r="L2468" s="282"/>
      <c r="M2468" s="282"/>
      <c r="N2468" s="282"/>
      <c r="O2468" s="282"/>
      <c r="P2468" s="52">
        <f t="shared" si="657"/>
        <v>0</v>
      </c>
      <c r="Q2468" s="60"/>
      <c r="R2468" s="53">
        <f t="shared" si="663"/>
        <v>0</v>
      </c>
      <c r="S2468" s="59"/>
      <c r="T2468" s="61"/>
      <c r="U2468" s="342" t="str">
        <f t="shared" si="667"/>
        <v>k.A.</v>
      </c>
      <c r="V2468" s="343" t="str">
        <f t="shared" si="664"/>
        <v>k.A.</v>
      </c>
      <c r="W2468" s="343" t="str">
        <f>IFERROR(IF(OR($D2468="",$E2468=0,con_Ende=0),"k.A.",IF(VLOOKUP($D2468,rng_ND,5,0)="Nein",VLOOKUP($D2468,rng_ND,2,FALSE),MIN(VLOOKUP($D2468,rng_ND,2,FALSE),A_Stammdaten!$B$19-D_SAV!$E2468+1))),"k.A.")</f>
        <v>k.A.</v>
      </c>
      <c r="X2468" s="343" t="str">
        <f t="shared" si="665"/>
        <v>k.A.</v>
      </c>
      <c r="Y2468" s="62"/>
      <c r="Z2468" s="48">
        <f t="shared" si="666"/>
        <v>0</v>
      </c>
      <c r="AA2468" s="457"/>
      <c r="AB2468" s="55">
        <f t="shared" si="658"/>
        <v>0</v>
      </c>
      <c r="AC2468" s="55">
        <f>IF(A_Stammdaten!$B$25="ja",D_SAV!AA2468,D_SAV!AB2468)</f>
        <v>0</v>
      </c>
      <c r="AD2468" s="478">
        <f>IF(AC2468=0,0,IF(U2468-(con_EOGJahr-D_SAV!E2468)&lt;=0,AC2468,AC2468/V2468))</f>
        <v>0</v>
      </c>
      <c r="AE2468" s="478">
        <f>IFERROR(IF(AND(VLOOKUP(D2468,rng_ND,5,FALSE)="Ja",D_SAV!T2468="degressiv"),D_SAV!AC2468*Y2468/100,0),0)</f>
        <v>0</v>
      </c>
      <c r="AF2468" s="55">
        <f>IFERROR(IF(VLOOKUP(D2468,rng_ND,5,FALSE)="Ja",MAX(D_SAV!AD2468:AE2468),D_SAV!AD2468),0)</f>
        <v>0</v>
      </c>
      <c r="AG2468" s="55">
        <f t="shared" si="659"/>
        <v>0</v>
      </c>
      <c r="AH2468" s="55">
        <f t="shared" si="660"/>
        <v>0</v>
      </c>
      <c r="AI2468" s="55">
        <f t="shared" si="661"/>
        <v>0</v>
      </c>
      <c r="AJ2468" s="55">
        <f t="shared" si="662"/>
        <v>0</v>
      </c>
      <c r="AK2468" s="55">
        <f t="shared" si="653"/>
        <v>0</v>
      </c>
      <c r="AL2468" s="55">
        <f t="shared" si="654"/>
        <v>0</v>
      </c>
      <c r="AM2468" s="55">
        <f t="shared" si="655"/>
        <v>0</v>
      </c>
    </row>
    <row r="2469" spans="1:39" x14ac:dyDescent="0.25">
      <c r="A2469" s="47">
        <v>2465</v>
      </c>
      <c r="B2469" s="358" t="str">
        <f>IF(AND(E2469&lt;&gt;0,D2469&lt;&gt;0,F2469&lt;&gt;0),IF(C2469&lt;&gt;0,CONCATENATE(C2469,"-AGr",VLOOKUP(D2469,Listen!$A$2:$G$45,7,FALSE),"-",E2469,"-",F2469,),CONCATENATE("AGr",VLOOKUP(D2469,Listen!$A$2:$G$45,7,FALSE),"-",E2469,"-",F2469)),"keine vollständige ID")</f>
        <v>keine vollständige ID</v>
      </c>
      <c r="C2469" s="359">
        <f>'[2]III_SAV-Details_NB'!B2475</f>
        <v>0</v>
      </c>
      <c r="D2469" s="359">
        <f>'[2]III_SAV-Details_NB'!C2475</f>
        <v>0</v>
      </c>
      <c r="E2469" s="359">
        <f>'[2]III_SAV-Details_NB'!D2475</f>
        <v>0</v>
      </c>
      <c r="F2469" s="490"/>
      <c r="G2469" s="281">
        <f>'[2]III_SAV-Details_NB'!X2475</f>
        <v>0</v>
      </c>
      <c r="H2469" s="281">
        <f t="shared" si="656"/>
        <v>0</v>
      </c>
      <c r="I2469" s="281">
        <f>IF(con_EOGJahr=2025,'[2]III_SAV-Details_NB'!AA2475,IF(con_EOGJahr=2026,'[2]III_SAV-Details_NB'!AB2475,'[2]III_SAV-Details_NB'!AC2475))</f>
        <v>0</v>
      </c>
      <c r="J2469" s="282"/>
      <c r="K2469" s="282"/>
      <c r="L2469" s="282"/>
      <c r="M2469" s="282"/>
      <c r="N2469" s="282"/>
      <c r="O2469" s="282"/>
      <c r="P2469" s="52">
        <f t="shared" si="657"/>
        <v>0</v>
      </c>
      <c r="Q2469" s="60"/>
      <c r="R2469" s="53">
        <f t="shared" si="663"/>
        <v>0</v>
      </c>
      <c r="S2469" s="59"/>
      <c r="T2469" s="61"/>
      <c r="U2469" s="342" t="str">
        <f t="shared" si="667"/>
        <v>k.A.</v>
      </c>
      <c r="V2469" s="343" t="str">
        <f t="shared" si="664"/>
        <v>k.A.</v>
      </c>
      <c r="W2469" s="343" t="str">
        <f>IFERROR(IF(OR($D2469="",$E2469=0,con_Ende=0),"k.A.",IF(VLOOKUP($D2469,rng_ND,5,0)="Nein",VLOOKUP($D2469,rng_ND,2,FALSE),MIN(VLOOKUP($D2469,rng_ND,2,FALSE),A_Stammdaten!$B$19-D_SAV!$E2469+1))),"k.A.")</f>
        <v>k.A.</v>
      </c>
      <c r="X2469" s="343" t="str">
        <f t="shared" si="665"/>
        <v>k.A.</v>
      </c>
      <c r="Y2469" s="62"/>
      <c r="Z2469" s="48">
        <f t="shared" si="666"/>
        <v>0</v>
      </c>
      <c r="AA2469" s="457"/>
      <c r="AB2469" s="55">
        <f t="shared" si="658"/>
        <v>0</v>
      </c>
      <c r="AC2469" s="55">
        <f>IF(A_Stammdaten!$B$25="ja",D_SAV!AA2469,D_SAV!AB2469)</f>
        <v>0</v>
      </c>
      <c r="AD2469" s="478">
        <f>IF(AC2469=0,0,IF(U2469-(con_EOGJahr-D_SAV!E2469)&lt;=0,AC2469,AC2469/V2469))</f>
        <v>0</v>
      </c>
      <c r="AE2469" s="478">
        <f>IFERROR(IF(AND(VLOOKUP(D2469,rng_ND,5,FALSE)="Ja",D_SAV!T2469="degressiv"),D_SAV!AC2469*Y2469/100,0),0)</f>
        <v>0</v>
      </c>
      <c r="AF2469" s="55">
        <f>IFERROR(IF(VLOOKUP(D2469,rng_ND,5,FALSE)="Ja",MAX(D_SAV!AD2469:AE2469),D_SAV!AD2469),0)</f>
        <v>0</v>
      </c>
      <c r="AG2469" s="55">
        <f t="shared" si="659"/>
        <v>0</v>
      </c>
      <c r="AH2469" s="55">
        <f t="shared" si="660"/>
        <v>0</v>
      </c>
      <c r="AI2469" s="55">
        <f t="shared" si="661"/>
        <v>0</v>
      </c>
      <c r="AJ2469" s="55">
        <f t="shared" si="662"/>
        <v>0</v>
      </c>
      <c r="AK2469" s="55">
        <f t="shared" si="653"/>
        <v>0</v>
      </c>
      <c r="AL2469" s="55">
        <f t="shared" si="654"/>
        <v>0</v>
      </c>
      <c r="AM2469" s="55">
        <f t="shared" si="655"/>
        <v>0</v>
      </c>
    </row>
    <row r="2470" spans="1:39" x14ac:dyDescent="0.25">
      <c r="A2470" s="47">
        <v>2466</v>
      </c>
      <c r="B2470" s="358" t="str">
        <f>IF(AND(E2470&lt;&gt;0,D2470&lt;&gt;0,F2470&lt;&gt;0),IF(C2470&lt;&gt;0,CONCATENATE(C2470,"-AGr",VLOOKUP(D2470,Listen!$A$2:$G$45,7,FALSE),"-",E2470,"-",F2470,),CONCATENATE("AGr",VLOOKUP(D2470,Listen!$A$2:$G$45,7,FALSE),"-",E2470,"-",F2470)),"keine vollständige ID")</f>
        <v>keine vollständige ID</v>
      </c>
      <c r="C2470" s="359">
        <f>'[2]III_SAV-Details_NB'!B2476</f>
        <v>0</v>
      </c>
      <c r="D2470" s="359">
        <f>'[2]III_SAV-Details_NB'!C2476</f>
        <v>0</v>
      </c>
      <c r="E2470" s="359">
        <f>'[2]III_SAV-Details_NB'!D2476</f>
        <v>0</v>
      </c>
      <c r="F2470" s="490"/>
      <c r="G2470" s="281">
        <f>'[2]III_SAV-Details_NB'!X2476</f>
        <v>0</v>
      </c>
      <c r="H2470" s="281">
        <f t="shared" si="656"/>
        <v>0</v>
      </c>
      <c r="I2470" s="281">
        <f>IF(con_EOGJahr=2025,'[2]III_SAV-Details_NB'!AA2476,IF(con_EOGJahr=2026,'[2]III_SAV-Details_NB'!AB2476,'[2]III_SAV-Details_NB'!AC2476))</f>
        <v>0</v>
      </c>
      <c r="J2470" s="282"/>
      <c r="K2470" s="282"/>
      <c r="L2470" s="282"/>
      <c r="M2470" s="282"/>
      <c r="N2470" s="282"/>
      <c r="O2470" s="282"/>
      <c r="P2470" s="52">
        <f t="shared" si="657"/>
        <v>0</v>
      </c>
      <c r="Q2470" s="60"/>
      <c r="R2470" s="53">
        <f t="shared" si="663"/>
        <v>0</v>
      </c>
      <c r="S2470" s="59"/>
      <c r="T2470" s="61"/>
      <c r="U2470" s="342" t="str">
        <f t="shared" si="667"/>
        <v>k.A.</v>
      </c>
      <c r="V2470" s="343" t="str">
        <f t="shared" si="664"/>
        <v>k.A.</v>
      </c>
      <c r="W2470" s="343" t="str">
        <f>IFERROR(IF(OR($D2470="",$E2470=0,con_Ende=0),"k.A.",IF(VLOOKUP($D2470,rng_ND,5,0)="Nein",VLOOKUP($D2470,rng_ND,2,FALSE),MIN(VLOOKUP($D2470,rng_ND,2,FALSE),A_Stammdaten!$B$19-D_SAV!$E2470+1))),"k.A.")</f>
        <v>k.A.</v>
      </c>
      <c r="X2470" s="343" t="str">
        <f t="shared" si="665"/>
        <v>k.A.</v>
      </c>
      <c r="Y2470" s="62"/>
      <c r="Z2470" s="48">
        <f t="shared" si="666"/>
        <v>0</v>
      </c>
      <c r="AA2470" s="457"/>
      <c r="AB2470" s="55">
        <f t="shared" si="658"/>
        <v>0</v>
      </c>
      <c r="AC2470" s="55">
        <f>IF(A_Stammdaten!$B$25="ja",D_SAV!AA2470,D_SAV!AB2470)</f>
        <v>0</v>
      </c>
      <c r="AD2470" s="478">
        <f>IF(AC2470=0,0,IF(U2470-(con_EOGJahr-D_SAV!E2470)&lt;=0,AC2470,AC2470/V2470))</f>
        <v>0</v>
      </c>
      <c r="AE2470" s="478">
        <f>IFERROR(IF(AND(VLOOKUP(D2470,rng_ND,5,FALSE)="Ja",D_SAV!T2470="degressiv"),D_SAV!AC2470*Y2470/100,0),0)</f>
        <v>0</v>
      </c>
      <c r="AF2470" s="55">
        <f>IFERROR(IF(VLOOKUP(D2470,rng_ND,5,FALSE)="Ja",MAX(D_SAV!AD2470:AE2470),D_SAV!AD2470),0)</f>
        <v>0</v>
      </c>
      <c r="AG2470" s="55">
        <f t="shared" si="659"/>
        <v>0</v>
      </c>
      <c r="AH2470" s="55">
        <f t="shared" si="660"/>
        <v>0</v>
      </c>
      <c r="AI2470" s="55">
        <f t="shared" si="661"/>
        <v>0</v>
      </c>
      <c r="AJ2470" s="55">
        <f t="shared" si="662"/>
        <v>0</v>
      </c>
      <c r="AK2470" s="55">
        <f t="shared" si="653"/>
        <v>0</v>
      </c>
      <c r="AL2470" s="55">
        <f t="shared" si="654"/>
        <v>0</v>
      </c>
      <c r="AM2470" s="55">
        <f t="shared" si="655"/>
        <v>0</v>
      </c>
    </row>
    <row r="2471" spans="1:39" x14ac:dyDescent="0.25">
      <c r="A2471" s="47">
        <v>2467</v>
      </c>
      <c r="B2471" s="358" t="str">
        <f>IF(AND(E2471&lt;&gt;0,D2471&lt;&gt;0,F2471&lt;&gt;0),IF(C2471&lt;&gt;0,CONCATENATE(C2471,"-AGr",VLOOKUP(D2471,Listen!$A$2:$G$45,7,FALSE),"-",E2471,"-",F2471,),CONCATENATE("AGr",VLOOKUP(D2471,Listen!$A$2:$G$45,7,FALSE),"-",E2471,"-",F2471)),"keine vollständige ID")</f>
        <v>keine vollständige ID</v>
      </c>
      <c r="C2471" s="359">
        <f>'[2]III_SAV-Details_NB'!B2477</f>
        <v>0</v>
      </c>
      <c r="D2471" s="359">
        <f>'[2]III_SAV-Details_NB'!C2477</f>
        <v>0</v>
      </c>
      <c r="E2471" s="359">
        <f>'[2]III_SAV-Details_NB'!D2477</f>
        <v>0</v>
      </c>
      <c r="F2471" s="490"/>
      <c r="G2471" s="281">
        <f>'[2]III_SAV-Details_NB'!X2477</f>
        <v>0</v>
      </c>
      <c r="H2471" s="281">
        <f t="shared" si="656"/>
        <v>0</v>
      </c>
      <c r="I2471" s="281">
        <f>IF(con_EOGJahr=2025,'[2]III_SAV-Details_NB'!AA2477,IF(con_EOGJahr=2026,'[2]III_SAV-Details_NB'!AB2477,'[2]III_SAV-Details_NB'!AC2477))</f>
        <v>0</v>
      </c>
      <c r="J2471" s="282"/>
      <c r="K2471" s="282"/>
      <c r="L2471" s="282"/>
      <c r="M2471" s="282"/>
      <c r="N2471" s="282"/>
      <c r="O2471" s="282"/>
      <c r="P2471" s="52">
        <f t="shared" si="657"/>
        <v>0</v>
      </c>
      <c r="Q2471" s="60"/>
      <c r="R2471" s="53">
        <f t="shared" si="663"/>
        <v>0</v>
      </c>
      <c r="S2471" s="59"/>
      <c r="T2471" s="61"/>
      <c r="U2471" s="342" t="str">
        <f t="shared" si="667"/>
        <v>k.A.</v>
      </c>
      <c r="V2471" s="343" t="str">
        <f t="shared" si="664"/>
        <v>k.A.</v>
      </c>
      <c r="W2471" s="343" t="str">
        <f>IFERROR(IF(OR($D2471="",$E2471=0,con_Ende=0),"k.A.",IF(VLOOKUP($D2471,rng_ND,5,0)="Nein",VLOOKUP($D2471,rng_ND,2,FALSE),MIN(VLOOKUP($D2471,rng_ND,2,FALSE),A_Stammdaten!$B$19-D_SAV!$E2471+1))),"k.A.")</f>
        <v>k.A.</v>
      </c>
      <c r="X2471" s="343" t="str">
        <f t="shared" si="665"/>
        <v>k.A.</v>
      </c>
      <c r="Y2471" s="62"/>
      <c r="Z2471" s="48">
        <f t="shared" si="666"/>
        <v>0</v>
      </c>
      <c r="AA2471" s="457"/>
      <c r="AB2471" s="55">
        <f t="shared" si="658"/>
        <v>0</v>
      </c>
      <c r="AC2471" s="55">
        <f>IF(A_Stammdaten!$B$25="ja",D_SAV!AA2471,D_SAV!AB2471)</f>
        <v>0</v>
      </c>
      <c r="AD2471" s="478">
        <f>IF(AC2471=0,0,IF(U2471-(con_EOGJahr-D_SAV!E2471)&lt;=0,AC2471,AC2471/V2471))</f>
        <v>0</v>
      </c>
      <c r="AE2471" s="478">
        <f>IFERROR(IF(AND(VLOOKUP(D2471,rng_ND,5,FALSE)="Ja",D_SAV!T2471="degressiv"),D_SAV!AC2471*Y2471/100,0),0)</f>
        <v>0</v>
      </c>
      <c r="AF2471" s="55">
        <f>IFERROR(IF(VLOOKUP(D2471,rng_ND,5,FALSE)="Ja",MAX(D_SAV!AD2471:AE2471),D_SAV!AD2471),0)</f>
        <v>0</v>
      </c>
      <c r="AG2471" s="55">
        <f t="shared" si="659"/>
        <v>0</v>
      </c>
      <c r="AH2471" s="55">
        <f t="shared" si="660"/>
        <v>0</v>
      </c>
      <c r="AI2471" s="55">
        <f t="shared" si="661"/>
        <v>0</v>
      </c>
      <c r="AJ2471" s="55">
        <f t="shared" si="662"/>
        <v>0</v>
      </c>
      <c r="AK2471" s="55">
        <f t="shared" si="653"/>
        <v>0</v>
      </c>
      <c r="AL2471" s="55">
        <f t="shared" si="654"/>
        <v>0</v>
      </c>
      <c r="AM2471" s="55">
        <f t="shared" si="655"/>
        <v>0</v>
      </c>
    </row>
    <row r="2472" spans="1:39" x14ac:dyDescent="0.25">
      <c r="A2472" s="47">
        <v>2468</v>
      </c>
      <c r="B2472" s="358" t="str">
        <f>IF(AND(E2472&lt;&gt;0,D2472&lt;&gt;0,F2472&lt;&gt;0),IF(C2472&lt;&gt;0,CONCATENATE(C2472,"-AGr",VLOOKUP(D2472,Listen!$A$2:$G$45,7,FALSE),"-",E2472,"-",F2472,),CONCATENATE("AGr",VLOOKUP(D2472,Listen!$A$2:$G$45,7,FALSE),"-",E2472,"-",F2472)),"keine vollständige ID")</f>
        <v>keine vollständige ID</v>
      </c>
      <c r="C2472" s="359">
        <f>'[2]III_SAV-Details_NB'!B2478</f>
        <v>0</v>
      </c>
      <c r="D2472" s="359">
        <f>'[2]III_SAV-Details_NB'!C2478</f>
        <v>0</v>
      </c>
      <c r="E2472" s="359">
        <f>'[2]III_SAV-Details_NB'!D2478</f>
        <v>0</v>
      </c>
      <c r="F2472" s="490"/>
      <c r="G2472" s="281">
        <f>'[2]III_SAV-Details_NB'!X2478</f>
        <v>0</v>
      </c>
      <c r="H2472" s="281">
        <f t="shared" si="656"/>
        <v>0</v>
      </c>
      <c r="I2472" s="281">
        <f>IF(con_EOGJahr=2025,'[2]III_SAV-Details_NB'!AA2478,IF(con_EOGJahr=2026,'[2]III_SAV-Details_NB'!AB2478,'[2]III_SAV-Details_NB'!AC2478))</f>
        <v>0</v>
      </c>
      <c r="J2472" s="282"/>
      <c r="K2472" s="282"/>
      <c r="L2472" s="282"/>
      <c r="M2472" s="282"/>
      <c r="N2472" s="282"/>
      <c r="O2472" s="282"/>
      <c r="P2472" s="52">
        <f t="shared" si="657"/>
        <v>0</v>
      </c>
      <c r="Q2472" s="60"/>
      <c r="R2472" s="53">
        <f t="shared" si="663"/>
        <v>0</v>
      </c>
      <c r="S2472" s="59"/>
      <c r="T2472" s="61"/>
      <c r="U2472" s="342" t="str">
        <f t="shared" si="667"/>
        <v>k.A.</v>
      </c>
      <c r="V2472" s="343" t="str">
        <f t="shared" si="664"/>
        <v>k.A.</v>
      </c>
      <c r="W2472" s="343" t="str">
        <f>IFERROR(IF(OR($D2472="",$E2472=0,con_Ende=0),"k.A.",IF(VLOOKUP($D2472,rng_ND,5,0)="Nein",VLOOKUP($D2472,rng_ND,2,FALSE),MIN(VLOOKUP($D2472,rng_ND,2,FALSE),A_Stammdaten!$B$19-D_SAV!$E2472+1))),"k.A.")</f>
        <v>k.A.</v>
      </c>
      <c r="X2472" s="343" t="str">
        <f t="shared" si="665"/>
        <v>k.A.</v>
      </c>
      <c r="Y2472" s="62"/>
      <c r="Z2472" s="48">
        <f t="shared" si="666"/>
        <v>0</v>
      </c>
      <c r="AA2472" s="457"/>
      <c r="AB2472" s="55">
        <f t="shared" si="658"/>
        <v>0</v>
      </c>
      <c r="AC2472" s="55">
        <f>IF(A_Stammdaten!$B$25="ja",D_SAV!AA2472,D_SAV!AB2472)</f>
        <v>0</v>
      </c>
      <c r="AD2472" s="478">
        <f>IF(AC2472=0,0,IF(U2472-(con_EOGJahr-D_SAV!E2472)&lt;=0,AC2472,AC2472/V2472))</f>
        <v>0</v>
      </c>
      <c r="AE2472" s="478">
        <f>IFERROR(IF(AND(VLOOKUP(D2472,rng_ND,5,FALSE)="Ja",D_SAV!T2472="degressiv"),D_SAV!AC2472*Y2472/100,0),0)</f>
        <v>0</v>
      </c>
      <c r="AF2472" s="55">
        <f>IFERROR(IF(VLOOKUP(D2472,rng_ND,5,FALSE)="Ja",MAX(D_SAV!AD2472:AE2472),D_SAV!AD2472),0)</f>
        <v>0</v>
      </c>
      <c r="AG2472" s="55">
        <f t="shared" si="659"/>
        <v>0</v>
      </c>
      <c r="AH2472" s="55">
        <f t="shared" si="660"/>
        <v>0</v>
      </c>
      <c r="AI2472" s="55">
        <f t="shared" si="661"/>
        <v>0</v>
      </c>
      <c r="AJ2472" s="55">
        <f t="shared" si="662"/>
        <v>0</v>
      </c>
      <c r="AK2472" s="55">
        <f t="shared" si="653"/>
        <v>0</v>
      </c>
      <c r="AL2472" s="55">
        <f t="shared" si="654"/>
        <v>0</v>
      </c>
      <c r="AM2472" s="55">
        <f t="shared" si="655"/>
        <v>0</v>
      </c>
    </row>
    <row r="2473" spans="1:39" x14ac:dyDescent="0.25">
      <c r="A2473" s="47">
        <v>2469</v>
      </c>
      <c r="B2473" s="358" t="str">
        <f>IF(AND(E2473&lt;&gt;0,D2473&lt;&gt;0,F2473&lt;&gt;0),IF(C2473&lt;&gt;0,CONCATENATE(C2473,"-AGr",VLOOKUP(D2473,Listen!$A$2:$G$45,7,FALSE),"-",E2473,"-",F2473,),CONCATENATE("AGr",VLOOKUP(D2473,Listen!$A$2:$G$45,7,FALSE),"-",E2473,"-",F2473)),"keine vollständige ID")</f>
        <v>keine vollständige ID</v>
      </c>
      <c r="C2473" s="359">
        <f>'[2]III_SAV-Details_NB'!B2479</f>
        <v>0</v>
      </c>
      <c r="D2473" s="359">
        <f>'[2]III_SAV-Details_NB'!C2479</f>
        <v>0</v>
      </c>
      <c r="E2473" s="359">
        <f>'[2]III_SAV-Details_NB'!D2479</f>
        <v>0</v>
      </c>
      <c r="F2473" s="490"/>
      <c r="G2473" s="281">
        <f>'[2]III_SAV-Details_NB'!X2479</f>
        <v>0</v>
      </c>
      <c r="H2473" s="281">
        <f t="shared" si="656"/>
        <v>0</v>
      </c>
      <c r="I2473" s="281">
        <f>IF(con_EOGJahr=2025,'[2]III_SAV-Details_NB'!AA2479,IF(con_EOGJahr=2026,'[2]III_SAV-Details_NB'!AB2479,'[2]III_SAV-Details_NB'!AC2479))</f>
        <v>0</v>
      </c>
      <c r="J2473" s="282"/>
      <c r="K2473" s="282"/>
      <c r="L2473" s="282"/>
      <c r="M2473" s="282"/>
      <c r="N2473" s="282"/>
      <c r="O2473" s="282"/>
      <c r="P2473" s="52">
        <f t="shared" si="657"/>
        <v>0</v>
      </c>
      <c r="Q2473" s="60"/>
      <c r="R2473" s="53">
        <f t="shared" si="663"/>
        <v>0</v>
      </c>
      <c r="S2473" s="59"/>
      <c r="T2473" s="61"/>
      <c r="U2473" s="342" t="str">
        <f t="shared" si="667"/>
        <v>k.A.</v>
      </c>
      <c r="V2473" s="343" t="str">
        <f t="shared" si="664"/>
        <v>k.A.</v>
      </c>
      <c r="W2473" s="343" t="str">
        <f>IFERROR(IF(OR($D2473="",$E2473=0,con_Ende=0),"k.A.",IF(VLOOKUP($D2473,rng_ND,5,0)="Nein",VLOOKUP($D2473,rng_ND,2,FALSE),MIN(VLOOKUP($D2473,rng_ND,2,FALSE),A_Stammdaten!$B$19-D_SAV!$E2473+1))),"k.A.")</f>
        <v>k.A.</v>
      </c>
      <c r="X2473" s="343" t="str">
        <f t="shared" si="665"/>
        <v>k.A.</v>
      </c>
      <c r="Y2473" s="62"/>
      <c r="Z2473" s="48">
        <f t="shared" si="666"/>
        <v>0</v>
      </c>
      <c r="AA2473" s="457"/>
      <c r="AB2473" s="55">
        <f t="shared" si="658"/>
        <v>0</v>
      </c>
      <c r="AC2473" s="55">
        <f>IF(A_Stammdaten!$B$25="ja",D_SAV!AA2473,D_SAV!AB2473)</f>
        <v>0</v>
      </c>
      <c r="AD2473" s="478">
        <f>IF(AC2473=0,0,IF(U2473-(con_EOGJahr-D_SAV!E2473)&lt;=0,AC2473,AC2473/V2473))</f>
        <v>0</v>
      </c>
      <c r="AE2473" s="478">
        <f>IFERROR(IF(AND(VLOOKUP(D2473,rng_ND,5,FALSE)="Ja",D_SAV!T2473="degressiv"),D_SAV!AC2473*Y2473/100,0),0)</f>
        <v>0</v>
      </c>
      <c r="AF2473" s="55">
        <f>IFERROR(IF(VLOOKUP(D2473,rng_ND,5,FALSE)="Ja",MAX(D_SAV!AD2473:AE2473),D_SAV!AD2473),0)</f>
        <v>0</v>
      </c>
      <c r="AG2473" s="55">
        <f t="shared" si="659"/>
        <v>0</v>
      </c>
      <c r="AH2473" s="55">
        <f t="shared" si="660"/>
        <v>0</v>
      </c>
      <c r="AI2473" s="55">
        <f t="shared" si="661"/>
        <v>0</v>
      </c>
      <c r="AJ2473" s="55">
        <f t="shared" si="662"/>
        <v>0</v>
      </c>
      <c r="AK2473" s="55">
        <f t="shared" si="653"/>
        <v>0</v>
      </c>
      <c r="AL2473" s="55">
        <f t="shared" si="654"/>
        <v>0</v>
      </c>
      <c r="AM2473" s="55">
        <f t="shared" si="655"/>
        <v>0</v>
      </c>
    </row>
    <row r="2474" spans="1:39" x14ac:dyDescent="0.25">
      <c r="A2474" s="47">
        <v>2470</v>
      </c>
      <c r="B2474" s="358" t="str">
        <f>IF(AND(E2474&lt;&gt;0,D2474&lt;&gt;0,F2474&lt;&gt;0),IF(C2474&lt;&gt;0,CONCATENATE(C2474,"-AGr",VLOOKUP(D2474,Listen!$A$2:$G$45,7,FALSE),"-",E2474,"-",F2474,),CONCATENATE("AGr",VLOOKUP(D2474,Listen!$A$2:$G$45,7,FALSE),"-",E2474,"-",F2474)),"keine vollständige ID")</f>
        <v>keine vollständige ID</v>
      </c>
      <c r="C2474" s="359">
        <f>'[2]III_SAV-Details_NB'!B2480</f>
        <v>0</v>
      </c>
      <c r="D2474" s="359">
        <f>'[2]III_SAV-Details_NB'!C2480</f>
        <v>0</v>
      </c>
      <c r="E2474" s="359">
        <f>'[2]III_SAV-Details_NB'!D2480</f>
        <v>0</v>
      </c>
      <c r="F2474" s="490"/>
      <c r="G2474" s="281">
        <f>'[2]III_SAV-Details_NB'!X2480</f>
        <v>0</v>
      </c>
      <c r="H2474" s="281">
        <f t="shared" si="656"/>
        <v>0</v>
      </c>
      <c r="I2474" s="281">
        <f>IF(con_EOGJahr=2025,'[2]III_SAV-Details_NB'!AA2480,IF(con_EOGJahr=2026,'[2]III_SAV-Details_NB'!AB2480,'[2]III_SAV-Details_NB'!AC2480))</f>
        <v>0</v>
      </c>
      <c r="J2474" s="282"/>
      <c r="K2474" s="282"/>
      <c r="L2474" s="282"/>
      <c r="M2474" s="282"/>
      <c r="N2474" s="282"/>
      <c r="O2474" s="282"/>
      <c r="P2474" s="52">
        <f t="shared" si="657"/>
        <v>0</v>
      </c>
      <c r="Q2474" s="60"/>
      <c r="R2474" s="53">
        <f t="shared" si="663"/>
        <v>0</v>
      </c>
      <c r="S2474" s="59"/>
      <c r="T2474" s="61"/>
      <c r="U2474" s="342" t="str">
        <f t="shared" si="667"/>
        <v>k.A.</v>
      </c>
      <c r="V2474" s="343" t="str">
        <f t="shared" si="664"/>
        <v>k.A.</v>
      </c>
      <c r="W2474" s="343" t="str">
        <f>IFERROR(IF(OR($D2474="",$E2474=0,con_Ende=0),"k.A.",IF(VLOOKUP($D2474,rng_ND,5,0)="Nein",VLOOKUP($D2474,rng_ND,2,FALSE),MIN(VLOOKUP($D2474,rng_ND,2,FALSE),A_Stammdaten!$B$19-D_SAV!$E2474+1))),"k.A.")</f>
        <v>k.A.</v>
      </c>
      <c r="X2474" s="343" t="str">
        <f t="shared" si="665"/>
        <v>k.A.</v>
      </c>
      <c r="Y2474" s="62"/>
      <c r="Z2474" s="48">
        <f t="shared" si="666"/>
        <v>0</v>
      </c>
      <c r="AA2474" s="457"/>
      <c r="AB2474" s="55">
        <f t="shared" si="658"/>
        <v>0</v>
      </c>
      <c r="AC2474" s="55">
        <f>IF(A_Stammdaten!$B$25="ja",D_SAV!AA2474,D_SAV!AB2474)</f>
        <v>0</v>
      </c>
      <c r="AD2474" s="478">
        <f>IF(AC2474=0,0,IF(U2474-(con_EOGJahr-D_SAV!E2474)&lt;=0,AC2474,AC2474/V2474))</f>
        <v>0</v>
      </c>
      <c r="AE2474" s="478">
        <f>IFERROR(IF(AND(VLOOKUP(D2474,rng_ND,5,FALSE)="Ja",D_SAV!T2474="degressiv"),D_SAV!AC2474*Y2474/100,0),0)</f>
        <v>0</v>
      </c>
      <c r="AF2474" s="55">
        <f>IFERROR(IF(VLOOKUP(D2474,rng_ND,5,FALSE)="Ja",MAX(D_SAV!AD2474:AE2474),D_SAV!AD2474),0)</f>
        <v>0</v>
      </c>
      <c r="AG2474" s="55">
        <f t="shared" si="659"/>
        <v>0</v>
      </c>
      <c r="AH2474" s="55">
        <f t="shared" si="660"/>
        <v>0</v>
      </c>
      <c r="AI2474" s="55">
        <f t="shared" si="661"/>
        <v>0</v>
      </c>
      <c r="AJ2474" s="55">
        <f t="shared" si="662"/>
        <v>0</v>
      </c>
      <c r="AK2474" s="55">
        <f t="shared" si="653"/>
        <v>0</v>
      </c>
      <c r="AL2474" s="55">
        <f t="shared" si="654"/>
        <v>0</v>
      </c>
      <c r="AM2474" s="55">
        <f t="shared" si="655"/>
        <v>0</v>
      </c>
    </row>
    <row r="2475" spans="1:39" x14ac:dyDescent="0.25">
      <c r="A2475" s="47">
        <v>2471</v>
      </c>
      <c r="B2475" s="358" t="str">
        <f>IF(AND(E2475&lt;&gt;0,D2475&lt;&gt;0,F2475&lt;&gt;0),IF(C2475&lt;&gt;0,CONCATENATE(C2475,"-AGr",VLOOKUP(D2475,Listen!$A$2:$G$45,7,FALSE),"-",E2475,"-",F2475,),CONCATENATE("AGr",VLOOKUP(D2475,Listen!$A$2:$G$45,7,FALSE),"-",E2475,"-",F2475)),"keine vollständige ID")</f>
        <v>keine vollständige ID</v>
      </c>
      <c r="C2475" s="359">
        <f>'[2]III_SAV-Details_NB'!B2481</f>
        <v>0</v>
      </c>
      <c r="D2475" s="359">
        <f>'[2]III_SAV-Details_NB'!C2481</f>
        <v>0</v>
      </c>
      <c r="E2475" s="359">
        <f>'[2]III_SAV-Details_NB'!D2481</f>
        <v>0</v>
      </c>
      <c r="F2475" s="490"/>
      <c r="G2475" s="281">
        <f>'[2]III_SAV-Details_NB'!X2481</f>
        <v>0</v>
      </c>
      <c r="H2475" s="281">
        <f t="shared" si="656"/>
        <v>0</v>
      </c>
      <c r="I2475" s="281">
        <f>IF(con_EOGJahr=2025,'[2]III_SAV-Details_NB'!AA2481,IF(con_EOGJahr=2026,'[2]III_SAV-Details_NB'!AB2481,'[2]III_SAV-Details_NB'!AC2481))</f>
        <v>0</v>
      </c>
      <c r="J2475" s="282"/>
      <c r="K2475" s="282"/>
      <c r="L2475" s="282"/>
      <c r="M2475" s="282"/>
      <c r="N2475" s="282"/>
      <c r="O2475" s="282"/>
      <c r="P2475" s="52">
        <f t="shared" si="657"/>
        <v>0</v>
      </c>
      <c r="Q2475" s="60"/>
      <c r="R2475" s="53">
        <f t="shared" si="663"/>
        <v>0</v>
      </c>
      <c r="S2475" s="59"/>
      <c r="T2475" s="61"/>
      <c r="U2475" s="342" t="str">
        <f t="shared" si="667"/>
        <v>k.A.</v>
      </c>
      <c r="V2475" s="343" t="str">
        <f t="shared" si="664"/>
        <v>k.A.</v>
      </c>
      <c r="W2475" s="343" t="str">
        <f>IFERROR(IF(OR($D2475="",$E2475=0,con_Ende=0),"k.A.",IF(VLOOKUP($D2475,rng_ND,5,0)="Nein",VLOOKUP($D2475,rng_ND,2,FALSE),MIN(VLOOKUP($D2475,rng_ND,2,FALSE),A_Stammdaten!$B$19-D_SAV!$E2475+1))),"k.A.")</f>
        <v>k.A.</v>
      </c>
      <c r="X2475" s="343" t="str">
        <f t="shared" si="665"/>
        <v>k.A.</v>
      </c>
      <c r="Y2475" s="62"/>
      <c r="Z2475" s="48">
        <f t="shared" si="666"/>
        <v>0</v>
      </c>
      <c r="AA2475" s="457"/>
      <c r="AB2475" s="55">
        <f t="shared" si="658"/>
        <v>0</v>
      </c>
      <c r="AC2475" s="55">
        <f>IF(A_Stammdaten!$B$25="ja",D_SAV!AA2475,D_SAV!AB2475)</f>
        <v>0</v>
      </c>
      <c r="AD2475" s="478">
        <f>IF(AC2475=0,0,IF(U2475-(con_EOGJahr-D_SAV!E2475)&lt;=0,AC2475,AC2475/V2475))</f>
        <v>0</v>
      </c>
      <c r="AE2475" s="478">
        <f>IFERROR(IF(AND(VLOOKUP(D2475,rng_ND,5,FALSE)="Ja",D_SAV!T2475="degressiv"),D_SAV!AC2475*Y2475/100,0),0)</f>
        <v>0</v>
      </c>
      <c r="AF2475" s="55">
        <f>IFERROR(IF(VLOOKUP(D2475,rng_ND,5,FALSE)="Ja",MAX(D_SAV!AD2475:AE2475),D_SAV!AD2475),0)</f>
        <v>0</v>
      </c>
      <c r="AG2475" s="55">
        <f t="shared" si="659"/>
        <v>0</v>
      </c>
      <c r="AH2475" s="55">
        <f t="shared" si="660"/>
        <v>0</v>
      </c>
      <c r="AI2475" s="55">
        <f t="shared" si="661"/>
        <v>0</v>
      </c>
      <c r="AJ2475" s="55">
        <f t="shared" si="662"/>
        <v>0</v>
      </c>
      <c r="AK2475" s="55">
        <f t="shared" si="653"/>
        <v>0</v>
      </c>
      <c r="AL2475" s="55">
        <f t="shared" si="654"/>
        <v>0</v>
      </c>
      <c r="AM2475" s="55">
        <f t="shared" si="655"/>
        <v>0</v>
      </c>
    </row>
    <row r="2476" spans="1:39" x14ac:dyDescent="0.25">
      <c r="A2476" s="47">
        <v>2472</v>
      </c>
      <c r="B2476" s="358" t="str">
        <f>IF(AND(E2476&lt;&gt;0,D2476&lt;&gt;0,F2476&lt;&gt;0),IF(C2476&lt;&gt;0,CONCATENATE(C2476,"-AGr",VLOOKUP(D2476,Listen!$A$2:$G$45,7,FALSE),"-",E2476,"-",F2476,),CONCATENATE("AGr",VLOOKUP(D2476,Listen!$A$2:$G$45,7,FALSE),"-",E2476,"-",F2476)),"keine vollständige ID")</f>
        <v>keine vollständige ID</v>
      </c>
      <c r="C2476" s="359">
        <f>'[2]III_SAV-Details_NB'!B2482</f>
        <v>0</v>
      </c>
      <c r="D2476" s="359">
        <f>'[2]III_SAV-Details_NB'!C2482</f>
        <v>0</v>
      </c>
      <c r="E2476" s="359">
        <f>'[2]III_SAV-Details_NB'!D2482</f>
        <v>0</v>
      </c>
      <c r="F2476" s="490"/>
      <c r="G2476" s="281">
        <f>'[2]III_SAV-Details_NB'!X2482</f>
        <v>0</v>
      </c>
      <c r="H2476" s="281">
        <f t="shared" si="656"/>
        <v>0</v>
      </c>
      <c r="I2476" s="281">
        <f>IF(con_EOGJahr=2025,'[2]III_SAV-Details_NB'!AA2482,IF(con_EOGJahr=2026,'[2]III_SAV-Details_NB'!AB2482,'[2]III_SAV-Details_NB'!AC2482))</f>
        <v>0</v>
      </c>
      <c r="J2476" s="282"/>
      <c r="K2476" s="282"/>
      <c r="L2476" s="282"/>
      <c r="M2476" s="282"/>
      <c r="N2476" s="282"/>
      <c r="O2476" s="282"/>
      <c r="P2476" s="52">
        <f t="shared" si="657"/>
        <v>0</v>
      </c>
      <c r="Q2476" s="60"/>
      <c r="R2476" s="53">
        <f t="shared" si="663"/>
        <v>0</v>
      </c>
      <c r="S2476" s="59"/>
      <c r="T2476" s="61"/>
      <c r="U2476" s="342" t="str">
        <f t="shared" si="667"/>
        <v>k.A.</v>
      </c>
      <c r="V2476" s="343" t="str">
        <f t="shared" si="664"/>
        <v>k.A.</v>
      </c>
      <c r="W2476" s="343" t="str">
        <f>IFERROR(IF(OR($D2476="",$E2476=0,con_Ende=0),"k.A.",IF(VLOOKUP($D2476,rng_ND,5,0)="Nein",VLOOKUP($D2476,rng_ND,2,FALSE),MIN(VLOOKUP($D2476,rng_ND,2,FALSE),A_Stammdaten!$B$19-D_SAV!$E2476+1))),"k.A.")</f>
        <v>k.A.</v>
      </c>
      <c r="X2476" s="343" t="str">
        <f t="shared" si="665"/>
        <v>k.A.</v>
      </c>
      <c r="Y2476" s="62"/>
      <c r="Z2476" s="48">
        <f t="shared" si="666"/>
        <v>0</v>
      </c>
      <c r="AA2476" s="457"/>
      <c r="AB2476" s="55">
        <f t="shared" si="658"/>
        <v>0</v>
      </c>
      <c r="AC2476" s="55">
        <f>IF(A_Stammdaten!$B$25="ja",D_SAV!AA2476,D_SAV!AB2476)</f>
        <v>0</v>
      </c>
      <c r="AD2476" s="478">
        <f>IF(AC2476=0,0,IF(U2476-(con_EOGJahr-D_SAV!E2476)&lt;=0,AC2476,AC2476/V2476))</f>
        <v>0</v>
      </c>
      <c r="AE2476" s="478">
        <f>IFERROR(IF(AND(VLOOKUP(D2476,rng_ND,5,FALSE)="Ja",D_SAV!T2476="degressiv"),D_SAV!AC2476*Y2476/100,0),0)</f>
        <v>0</v>
      </c>
      <c r="AF2476" s="55">
        <f>IFERROR(IF(VLOOKUP(D2476,rng_ND,5,FALSE)="Ja",MAX(D_SAV!AD2476:AE2476),D_SAV!AD2476),0)</f>
        <v>0</v>
      </c>
      <c r="AG2476" s="55">
        <f t="shared" si="659"/>
        <v>0</v>
      </c>
      <c r="AH2476" s="55">
        <f t="shared" si="660"/>
        <v>0</v>
      </c>
      <c r="AI2476" s="55">
        <f t="shared" si="661"/>
        <v>0</v>
      </c>
      <c r="AJ2476" s="55">
        <f t="shared" si="662"/>
        <v>0</v>
      </c>
      <c r="AK2476" s="55">
        <f t="shared" si="653"/>
        <v>0</v>
      </c>
      <c r="AL2476" s="55">
        <f t="shared" si="654"/>
        <v>0</v>
      </c>
      <c r="AM2476" s="55">
        <f t="shared" si="655"/>
        <v>0</v>
      </c>
    </row>
    <row r="2477" spans="1:39" x14ac:dyDescent="0.25">
      <c r="A2477" s="47">
        <v>2473</v>
      </c>
      <c r="B2477" s="358" t="str">
        <f>IF(AND(E2477&lt;&gt;0,D2477&lt;&gt;0,F2477&lt;&gt;0),IF(C2477&lt;&gt;0,CONCATENATE(C2477,"-AGr",VLOOKUP(D2477,Listen!$A$2:$G$45,7,FALSE),"-",E2477,"-",F2477,),CONCATENATE("AGr",VLOOKUP(D2477,Listen!$A$2:$G$45,7,FALSE),"-",E2477,"-",F2477)),"keine vollständige ID")</f>
        <v>keine vollständige ID</v>
      </c>
      <c r="C2477" s="359">
        <f>'[2]III_SAV-Details_NB'!B2483</f>
        <v>0</v>
      </c>
      <c r="D2477" s="359">
        <f>'[2]III_SAV-Details_NB'!C2483</f>
        <v>0</v>
      </c>
      <c r="E2477" s="359">
        <f>'[2]III_SAV-Details_NB'!D2483</f>
        <v>0</v>
      </c>
      <c r="F2477" s="490"/>
      <c r="G2477" s="281">
        <f>'[2]III_SAV-Details_NB'!X2483</f>
        <v>0</v>
      </c>
      <c r="H2477" s="281">
        <f t="shared" si="656"/>
        <v>0</v>
      </c>
      <c r="I2477" s="281">
        <f>IF(con_EOGJahr=2025,'[2]III_SAV-Details_NB'!AA2483,IF(con_EOGJahr=2026,'[2]III_SAV-Details_NB'!AB2483,'[2]III_SAV-Details_NB'!AC2483))</f>
        <v>0</v>
      </c>
      <c r="J2477" s="282"/>
      <c r="K2477" s="282"/>
      <c r="L2477" s="282"/>
      <c r="M2477" s="282"/>
      <c r="N2477" s="282"/>
      <c r="O2477" s="282"/>
      <c r="P2477" s="52">
        <f t="shared" si="657"/>
        <v>0</v>
      </c>
      <c r="Q2477" s="60"/>
      <c r="R2477" s="53">
        <f t="shared" si="663"/>
        <v>0</v>
      </c>
      <c r="S2477" s="59"/>
      <c r="T2477" s="61"/>
      <c r="U2477" s="342" t="str">
        <f t="shared" si="667"/>
        <v>k.A.</v>
      </c>
      <c r="V2477" s="343" t="str">
        <f t="shared" si="664"/>
        <v>k.A.</v>
      </c>
      <c r="W2477" s="343" t="str">
        <f>IFERROR(IF(OR($D2477="",$E2477=0,con_Ende=0),"k.A.",IF(VLOOKUP($D2477,rng_ND,5,0)="Nein",VLOOKUP($D2477,rng_ND,2,FALSE),MIN(VLOOKUP($D2477,rng_ND,2,FALSE),A_Stammdaten!$B$19-D_SAV!$E2477+1))),"k.A.")</f>
        <v>k.A.</v>
      </c>
      <c r="X2477" s="343" t="str">
        <f t="shared" si="665"/>
        <v>k.A.</v>
      </c>
      <c r="Y2477" s="62"/>
      <c r="Z2477" s="48">
        <f t="shared" si="666"/>
        <v>0</v>
      </c>
      <c r="AA2477" s="457"/>
      <c r="AB2477" s="55">
        <f t="shared" si="658"/>
        <v>0</v>
      </c>
      <c r="AC2477" s="55">
        <f>IF(A_Stammdaten!$B$25="ja",D_SAV!AA2477,D_SAV!AB2477)</f>
        <v>0</v>
      </c>
      <c r="AD2477" s="478">
        <f>IF(AC2477=0,0,IF(U2477-(con_EOGJahr-D_SAV!E2477)&lt;=0,AC2477,AC2477/V2477))</f>
        <v>0</v>
      </c>
      <c r="AE2477" s="478">
        <f>IFERROR(IF(AND(VLOOKUP(D2477,rng_ND,5,FALSE)="Ja",D_SAV!T2477="degressiv"),D_SAV!AC2477*Y2477/100,0),0)</f>
        <v>0</v>
      </c>
      <c r="AF2477" s="55">
        <f>IFERROR(IF(VLOOKUP(D2477,rng_ND,5,FALSE)="Ja",MAX(D_SAV!AD2477:AE2477),D_SAV!AD2477),0)</f>
        <v>0</v>
      </c>
      <c r="AG2477" s="55">
        <f t="shared" si="659"/>
        <v>0</v>
      </c>
      <c r="AH2477" s="55">
        <f t="shared" si="660"/>
        <v>0</v>
      </c>
      <c r="AI2477" s="55">
        <f t="shared" si="661"/>
        <v>0</v>
      </c>
      <c r="AJ2477" s="55">
        <f t="shared" si="662"/>
        <v>0</v>
      </c>
      <c r="AK2477" s="55">
        <f t="shared" si="653"/>
        <v>0</v>
      </c>
      <c r="AL2477" s="55">
        <f t="shared" si="654"/>
        <v>0</v>
      </c>
      <c r="AM2477" s="55">
        <f t="shared" si="655"/>
        <v>0</v>
      </c>
    </row>
    <row r="2478" spans="1:39" x14ac:dyDescent="0.25">
      <c r="A2478" s="47">
        <v>2474</v>
      </c>
      <c r="B2478" s="358" t="str">
        <f>IF(AND(E2478&lt;&gt;0,D2478&lt;&gt;0,F2478&lt;&gt;0),IF(C2478&lt;&gt;0,CONCATENATE(C2478,"-AGr",VLOOKUP(D2478,Listen!$A$2:$G$45,7,FALSE),"-",E2478,"-",F2478,),CONCATENATE("AGr",VLOOKUP(D2478,Listen!$A$2:$G$45,7,FALSE),"-",E2478,"-",F2478)),"keine vollständige ID")</f>
        <v>keine vollständige ID</v>
      </c>
      <c r="C2478" s="359">
        <f>'[2]III_SAV-Details_NB'!B2484</f>
        <v>0</v>
      </c>
      <c r="D2478" s="359">
        <f>'[2]III_SAV-Details_NB'!C2484</f>
        <v>0</v>
      </c>
      <c r="E2478" s="359">
        <f>'[2]III_SAV-Details_NB'!D2484</f>
        <v>0</v>
      </c>
      <c r="F2478" s="490"/>
      <c r="G2478" s="281">
        <f>'[2]III_SAV-Details_NB'!X2484</f>
        <v>0</v>
      </c>
      <c r="H2478" s="281">
        <f t="shared" si="656"/>
        <v>0</v>
      </c>
      <c r="I2478" s="281">
        <f>IF(con_EOGJahr=2025,'[2]III_SAV-Details_NB'!AA2484,IF(con_EOGJahr=2026,'[2]III_SAV-Details_NB'!AB2484,'[2]III_SAV-Details_NB'!AC2484))</f>
        <v>0</v>
      </c>
      <c r="J2478" s="282"/>
      <c r="K2478" s="282"/>
      <c r="L2478" s="282"/>
      <c r="M2478" s="282"/>
      <c r="N2478" s="282"/>
      <c r="O2478" s="282"/>
      <c r="P2478" s="52">
        <f t="shared" si="657"/>
        <v>0</v>
      </c>
      <c r="Q2478" s="60"/>
      <c r="R2478" s="53">
        <f t="shared" si="663"/>
        <v>0</v>
      </c>
      <c r="S2478" s="59"/>
      <c r="T2478" s="61"/>
      <c r="U2478" s="342" t="str">
        <f t="shared" si="667"/>
        <v>k.A.</v>
      </c>
      <c r="V2478" s="343" t="str">
        <f t="shared" si="664"/>
        <v>k.A.</v>
      </c>
      <c r="W2478" s="343" t="str">
        <f>IFERROR(IF(OR($D2478="",$E2478=0,con_Ende=0),"k.A.",IF(VLOOKUP($D2478,rng_ND,5,0)="Nein",VLOOKUP($D2478,rng_ND,2,FALSE),MIN(VLOOKUP($D2478,rng_ND,2,FALSE),A_Stammdaten!$B$19-D_SAV!$E2478+1))),"k.A.")</f>
        <v>k.A.</v>
      </c>
      <c r="X2478" s="343" t="str">
        <f t="shared" si="665"/>
        <v>k.A.</v>
      </c>
      <c r="Y2478" s="62"/>
      <c r="Z2478" s="48">
        <f t="shared" si="666"/>
        <v>0</v>
      </c>
      <c r="AA2478" s="457"/>
      <c r="AB2478" s="55">
        <f t="shared" si="658"/>
        <v>0</v>
      </c>
      <c r="AC2478" s="55">
        <f>IF(A_Stammdaten!$B$25="ja",D_SAV!AA2478,D_SAV!AB2478)</f>
        <v>0</v>
      </c>
      <c r="AD2478" s="478">
        <f>IF(AC2478=0,0,IF(U2478-(con_EOGJahr-D_SAV!E2478)&lt;=0,AC2478,AC2478/V2478))</f>
        <v>0</v>
      </c>
      <c r="AE2478" s="478">
        <f>IFERROR(IF(AND(VLOOKUP(D2478,rng_ND,5,FALSE)="Ja",D_SAV!T2478="degressiv"),D_SAV!AC2478*Y2478/100,0),0)</f>
        <v>0</v>
      </c>
      <c r="AF2478" s="55">
        <f>IFERROR(IF(VLOOKUP(D2478,rng_ND,5,FALSE)="Ja",MAX(D_SAV!AD2478:AE2478),D_SAV!AD2478),0)</f>
        <v>0</v>
      </c>
      <c r="AG2478" s="55">
        <f t="shared" si="659"/>
        <v>0</v>
      </c>
      <c r="AH2478" s="55">
        <f t="shared" si="660"/>
        <v>0</v>
      </c>
      <c r="AI2478" s="55">
        <f t="shared" si="661"/>
        <v>0</v>
      </c>
      <c r="AJ2478" s="55">
        <f t="shared" si="662"/>
        <v>0</v>
      </c>
      <c r="AK2478" s="55">
        <f t="shared" si="653"/>
        <v>0</v>
      </c>
      <c r="AL2478" s="55">
        <f t="shared" si="654"/>
        <v>0</v>
      </c>
      <c r="AM2478" s="55">
        <f t="shared" si="655"/>
        <v>0</v>
      </c>
    </row>
    <row r="2479" spans="1:39" x14ac:dyDescent="0.25">
      <c r="A2479" s="47">
        <v>2475</v>
      </c>
      <c r="B2479" s="358" t="str">
        <f>IF(AND(E2479&lt;&gt;0,D2479&lt;&gt;0,F2479&lt;&gt;0),IF(C2479&lt;&gt;0,CONCATENATE(C2479,"-AGr",VLOOKUP(D2479,Listen!$A$2:$G$45,7,FALSE),"-",E2479,"-",F2479,),CONCATENATE("AGr",VLOOKUP(D2479,Listen!$A$2:$G$45,7,FALSE),"-",E2479,"-",F2479)),"keine vollständige ID")</f>
        <v>keine vollständige ID</v>
      </c>
      <c r="C2479" s="359">
        <f>'[2]III_SAV-Details_NB'!B2485</f>
        <v>0</v>
      </c>
      <c r="D2479" s="359">
        <f>'[2]III_SAV-Details_NB'!C2485</f>
        <v>0</v>
      </c>
      <c r="E2479" s="359">
        <f>'[2]III_SAV-Details_NB'!D2485</f>
        <v>0</v>
      </c>
      <c r="F2479" s="490"/>
      <c r="G2479" s="281">
        <f>'[2]III_SAV-Details_NB'!X2485</f>
        <v>0</v>
      </c>
      <c r="H2479" s="281">
        <f t="shared" si="656"/>
        <v>0</v>
      </c>
      <c r="I2479" s="281">
        <f>IF(con_EOGJahr=2025,'[2]III_SAV-Details_NB'!AA2485,IF(con_EOGJahr=2026,'[2]III_SAV-Details_NB'!AB2485,'[2]III_SAV-Details_NB'!AC2485))</f>
        <v>0</v>
      </c>
      <c r="J2479" s="282"/>
      <c r="K2479" s="282"/>
      <c r="L2479" s="282"/>
      <c r="M2479" s="282"/>
      <c r="N2479" s="282"/>
      <c r="O2479" s="282"/>
      <c r="P2479" s="52">
        <f t="shared" si="657"/>
        <v>0</v>
      </c>
      <c r="Q2479" s="60"/>
      <c r="R2479" s="53">
        <f t="shared" si="663"/>
        <v>0</v>
      </c>
      <c r="S2479" s="59"/>
      <c r="T2479" s="61"/>
      <c r="U2479" s="342" t="str">
        <f t="shared" si="667"/>
        <v>k.A.</v>
      </c>
      <c r="V2479" s="343" t="str">
        <f t="shared" si="664"/>
        <v>k.A.</v>
      </c>
      <c r="W2479" s="343" t="str">
        <f>IFERROR(IF(OR($D2479="",$E2479=0,con_Ende=0),"k.A.",IF(VLOOKUP($D2479,rng_ND,5,0)="Nein",VLOOKUP($D2479,rng_ND,2,FALSE),MIN(VLOOKUP($D2479,rng_ND,2,FALSE),A_Stammdaten!$B$19-D_SAV!$E2479+1))),"k.A.")</f>
        <v>k.A.</v>
      </c>
      <c r="X2479" s="343" t="str">
        <f t="shared" si="665"/>
        <v>k.A.</v>
      </c>
      <c r="Y2479" s="62"/>
      <c r="Z2479" s="48">
        <f t="shared" si="666"/>
        <v>0</v>
      </c>
      <c r="AA2479" s="457"/>
      <c r="AB2479" s="55">
        <f t="shared" si="658"/>
        <v>0</v>
      </c>
      <c r="AC2479" s="55">
        <f>IF(A_Stammdaten!$B$25="ja",D_SAV!AA2479,D_SAV!AB2479)</f>
        <v>0</v>
      </c>
      <c r="AD2479" s="478">
        <f>IF(AC2479=0,0,IF(U2479-(con_EOGJahr-D_SAV!E2479)&lt;=0,AC2479,AC2479/V2479))</f>
        <v>0</v>
      </c>
      <c r="AE2479" s="478">
        <f>IFERROR(IF(AND(VLOOKUP(D2479,rng_ND,5,FALSE)="Ja",D_SAV!T2479="degressiv"),D_SAV!AC2479*Y2479/100,0),0)</f>
        <v>0</v>
      </c>
      <c r="AF2479" s="55">
        <f>IFERROR(IF(VLOOKUP(D2479,rng_ND,5,FALSE)="Ja",MAX(D_SAV!AD2479:AE2479),D_SAV!AD2479),0)</f>
        <v>0</v>
      </c>
      <c r="AG2479" s="55">
        <f t="shared" si="659"/>
        <v>0</v>
      </c>
      <c r="AH2479" s="55">
        <f t="shared" si="660"/>
        <v>0</v>
      </c>
      <c r="AI2479" s="55">
        <f t="shared" si="661"/>
        <v>0</v>
      </c>
      <c r="AJ2479" s="55">
        <f t="shared" si="662"/>
        <v>0</v>
      </c>
      <c r="AK2479" s="55">
        <f t="shared" si="653"/>
        <v>0</v>
      </c>
      <c r="AL2479" s="55">
        <f t="shared" si="654"/>
        <v>0</v>
      </c>
      <c r="AM2479" s="55">
        <f t="shared" si="655"/>
        <v>0</v>
      </c>
    </row>
    <row r="2480" spans="1:39" x14ac:dyDescent="0.25">
      <c r="A2480" s="47">
        <v>2476</v>
      </c>
      <c r="B2480" s="358" t="str">
        <f>IF(AND(E2480&lt;&gt;0,D2480&lt;&gt;0,F2480&lt;&gt;0),IF(C2480&lt;&gt;0,CONCATENATE(C2480,"-AGr",VLOOKUP(D2480,Listen!$A$2:$G$45,7,FALSE),"-",E2480,"-",F2480,),CONCATENATE("AGr",VLOOKUP(D2480,Listen!$A$2:$G$45,7,FALSE),"-",E2480,"-",F2480)),"keine vollständige ID")</f>
        <v>keine vollständige ID</v>
      </c>
      <c r="C2480" s="359">
        <f>'[2]III_SAV-Details_NB'!B2486</f>
        <v>0</v>
      </c>
      <c r="D2480" s="359">
        <f>'[2]III_SAV-Details_NB'!C2486</f>
        <v>0</v>
      </c>
      <c r="E2480" s="359">
        <f>'[2]III_SAV-Details_NB'!D2486</f>
        <v>0</v>
      </c>
      <c r="F2480" s="490"/>
      <c r="G2480" s="281">
        <f>'[2]III_SAV-Details_NB'!X2486</f>
        <v>0</v>
      </c>
      <c r="H2480" s="281">
        <f t="shared" si="656"/>
        <v>0</v>
      </c>
      <c r="I2480" s="281">
        <f>IF(con_EOGJahr=2025,'[2]III_SAV-Details_NB'!AA2486,IF(con_EOGJahr=2026,'[2]III_SAV-Details_NB'!AB2486,'[2]III_SAV-Details_NB'!AC2486))</f>
        <v>0</v>
      </c>
      <c r="J2480" s="282"/>
      <c r="K2480" s="282"/>
      <c r="L2480" s="282"/>
      <c r="M2480" s="282"/>
      <c r="N2480" s="282"/>
      <c r="O2480" s="282"/>
      <c r="P2480" s="52">
        <f t="shared" si="657"/>
        <v>0</v>
      </c>
      <c r="Q2480" s="60"/>
      <c r="R2480" s="53">
        <f t="shared" si="663"/>
        <v>0</v>
      </c>
      <c r="S2480" s="59"/>
      <c r="T2480" s="61"/>
      <c r="U2480" s="342" t="str">
        <f t="shared" si="667"/>
        <v>k.A.</v>
      </c>
      <c r="V2480" s="343" t="str">
        <f t="shared" si="664"/>
        <v>k.A.</v>
      </c>
      <c r="W2480" s="343" t="str">
        <f>IFERROR(IF(OR($D2480="",$E2480=0,con_Ende=0),"k.A.",IF(VLOOKUP($D2480,rng_ND,5,0)="Nein",VLOOKUP($D2480,rng_ND,2,FALSE),MIN(VLOOKUP($D2480,rng_ND,2,FALSE),A_Stammdaten!$B$19-D_SAV!$E2480+1))),"k.A.")</f>
        <v>k.A.</v>
      </c>
      <c r="X2480" s="343" t="str">
        <f t="shared" si="665"/>
        <v>k.A.</v>
      </c>
      <c r="Y2480" s="62"/>
      <c r="Z2480" s="48">
        <f t="shared" si="666"/>
        <v>0</v>
      </c>
      <c r="AA2480" s="457"/>
      <c r="AB2480" s="55">
        <f t="shared" si="658"/>
        <v>0</v>
      </c>
      <c r="AC2480" s="55">
        <f>IF(A_Stammdaten!$B$25="ja",D_SAV!AA2480,D_SAV!AB2480)</f>
        <v>0</v>
      </c>
      <c r="AD2480" s="478">
        <f>IF(AC2480=0,0,IF(U2480-(con_EOGJahr-D_SAV!E2480)&lt;=0,AC2480,AC2480/V2480))</f>
        <v>0</v>
      </c>
      <c r="AE2480" s="478">
        <f>IFERROR(IF(AND(VLOOKUP(D2480,rng_ND,5,FALSE)="Ja",D_SAV!T2480="degressiv"),D_SAV!AC2480*Y2480/100,0),0)</f>
        <v>0</v>
      </c>
      <c r="AF2480" s="55">
        <f>IFERROR(IF(VLOOKUP(D2480,rng_ND,5,FALSE)="Ja",MAX(D_SAV!AD2480:AE2480),D_SAV!AD2480),0)</f>
        <v>0</v>
      </c>
      <c r="AG2480" s="55">
        <f t="shared" si="659"/>
        <v>0</v>
      </c>
      <c r="AH2480" s="55">
        <f t="shared" si="660"/>
        <v>0</v>
      </c>
      <c r="AI2480" s="55">
        <f t="shared" si="661"/>
        <v>0</v>
      </c>
      <c r="AJ2480" s="55">
        <f t="shared" si="662"/>
        <v>0</v>
      </c>
      <c r="AK2480" s="55">
        <f t="shared" si="653"/>
        <v>0</v>
      </c>
      <c r="AL2480" s="55">
        <f t="shared" si="654"/>
        <v>0</v>
      </c>
      <c r="AM2480" s="55">
        <f t="shared" si="655"/>
        <v>0</v>
      </c>
    </row>
    <row r="2481" spans="1:39" x14ac:dyDescent="0.25">
      <c r="A2481" s="47">
        <v>2477</v>
      </c>
      <c r="B2481" s="358" t="str">
        <f>IF(AND(E2481&lt;&gt;0,D2481&lt;&gt;0,F2481&lt;&gt;0),IF(C2481&lt;&gt;0,CONCATENATE(C2481,"-AGr",VLOOKUP(D2481,Listen!$A$2:$G$45,7,FALSE),"-",E2481,"-",F2481,),CONCATENATE("AGr",VLOOKUP(D2481,Listen!$A$2:$G$45,7,FALSE),"-",E2481,"-",F2481)),"keine vollständige ID")</f>
        <v>keine vollständige ID</v>
      </c>
      <c r="C2481" s="359">
        <f>'[2]III_SAV-Details_NB'!B2487</f>
        <v>0</v>
      </c>
      <c r="D2481" s="359">
        <f>'[2]III_SAV-Details_NB'!C2487</f>
        <v>0</v>
      </c>
      <c r="E2481" s="359">
        <f>'[2]III_SAV-Details_NB'!D2487</f>
        <v>0</v>
      </c>
      <c r="F2481" s="490"/>
      <c r="G2481" s="281">
        <f>'[2]III_SAV-Details_NB'!X2487</f>
        <v>0</v>
      </c>
      <c r="H2481" s="281">
        <f t="shared" si="656"/>
        <v>0</v>
      </c>
      <c r="I2481" s="281">
        <f>IF(con_EOGJahr=2025,'[2]III_SAV-Details_NB'!AA2487,IF(con_EOGJahr=2026,'[2]III_SAV-Details_NB'!AB2487,'[2]III_SAV-Details_NB'!AC2487))</f>
        <v>0</v>
      </c>
      <c r="J2481" s="282"/>
      <c r="K2481" s="282"/>
      <c r="L2481" s="282"/>
      <c r="M2481" s="282"/>
      <c r="N2481" s="282"/>
      <c r="O2481" s="282"/>
      <c r="P2481" s="52">
        <f t="shared" si="657"/>
        <v>0</v>
      </c>
      <c r="Q2481" s="60"/>
      <c r="R2481" s="53">
        <f t="shared" si="663"/>
        <v>0</v>
      </c>
      <c r="S2481" s="59"/>
      <c r="T2481" s="61"/>
      <c r="U2481" s="342" t="str">
        <f t="shared" si="667"/>
        <v>k.A.</v>
      </c>
      <c r="V2481" s="343" t="str">
        <f t="shared" si="664"/>
        <v>k.A.</v>
      </c>
      <c r="W2481" s="343" t="str">
        <f>IFERROR(IF(OR($D2481="",$E2481=0,con_Ende=0),"k.A.",IF(VLOOKUP($D2481,rng_ND,5,0)="Nein",VLOOKUP($D2481,rng_ND,2,FALSE),MIN(VLOOKUP($D2481,rng_ND,2,FALSE),A_Stammdaten!$B$19-D_SAV!$E2481+1))),"k.A.")</f>
        <v>k.A.</v>
      </c>
      <c r="X2481" s="343" t="str">
        <f t="shared" si="665"/>
        <v>k.A.</v>
      </c>
      <c r="Y2481" s="62"/>
      <c r="Z2481" s="48">
        <f t="shared" si="666"/>
        <v>0</v>
      </c>
      <c r="AA2481" s="457"/>
      <c r="AB2481" s="55">
        <f t="shared" si="658"/>
        <v>0</v>
      </c>
      <c r="AC2481" s="55">
        <f>IF(A_Stammdaten!$B$25="ja",D_SAV!AA2481,D_SAV!AB2481)</f>
        <v>0</v>
      </c>
      <c r="AD2481" s="478">
        <f>IF(AC2481=0,0,IF(U2481-(con_EOGJahr-D_SAV!E2481)&lt;=0,AC2481,AC2481/V2481))</f>
        <v>0</v>
      </c>
      <c r="AE2481" s="478">
        <f>IFERROR(IF(AND(VLOOKUP(D2481,rng_ND,5,FALSE)="Ja",D_SAV!T2481="degressiv"),D_SAV!AC2481*Y2481/100,0),0)</f>
        <v>0</v>
      </c>
      <c r="AF2481" s="55">
        <f>IFERROR(IF(VLOOKUP(D2481,rng_ND,5,FALSE)="Ja",MAX(D_SAV!AD2481:AE2481),D_SAV!AD2481),0)</f>
        <v>0</v>
      </c>
      <c r="AG2481" s="55">
        <f t="shared" si="659"/>
        <v>0</v>
      </c>
      <c r="AH2481" s="55">
        <f t="shared" si="660"/>
        <v>0</v>
      </c>
      <c r="AI2481" s="55">
        <f t="shared" si="661"/>
        <v>0</v>
      </c>
      <c r="AJ2481" s="55">
        <f t="shared" si="662"/>
        <v>0</v>
      </c>
      <c r="AK2481" s="55">
        <f t="shared" si="653"/>
        <v>0</v>
      </c>
      <c r="AL2481" s="55">
        <f t="shared" si="654"/>
        <v>0</v>
      </c>
      <c r="AM2481" s="55">
        <f t="shared" si="655"/>
        <v>0</v>
      </c>
    </row>
    <row r="2482" spans="1:39" x14ac:dyDescent="0.25">
      <c r="A2482" s="47">
        <v>2478</v>
      </c>
      <c r="B2482" s="358" t="str">
        <f>IF(AND(E2482&lt;&gt;0,D2482&lt;&gt;0,F2482&lt;&gt;0),IF(C2482&lt;&gt;0,CONCATENATE(C2482,"-AGr",VLOOKUP(D2482,Listen!$A$2:$G$45,7,FALSE),"-",E2482,"-",F2482,),CONCATENATE("AGr",VLOOKUP(D2482,Listen!$A$2:$G$45,7,FALSE),"-",E2482,"-",F2482)),"keine vollständige ID")</f>
        <v>keine vollständige ID</v>
      </c>
      <c r="C2482" s="359">
        <f>'[2]III_SAV-Details_NB'!B2488</f>
        <v>0</v>
      </c>
      <c r="D2482" s="359">
        <f>'[2]III_SAV-Details_NB'!C2488</f>
        <v>0</v>
      </c>
      <c r="E2482" s="359">
        <f>'[2]III_SAV-Details_NB'!D2488</f>
        <v>0</v>
      </c>
      <c r="F2482" s="490"/>
      <c r="G2482" s="281">
        <f>'[2]III_SAV-Details_NB'!X2488</f>
        <v>0</v>
      </c>
      <c r="H2482" s="281">
        <f t="shared" si="656"/>
        <v>0</v>
      </c>
      <c r="I2482" s="281">
        <f>IF(con_EOGJahr=2025,'[2]III_SAV-Details_NB'!AA2488,IF(con_EOGJahr=2026,'[2]III_SAV-Details_NB'!AB2488,'[2]III_SAV-Details_NB'!AC2488))</f>
        <v>0</v>
      </c>
      <c r="J2482" s="282"/>
      <c r="K2482" s="282"/>
      <c r="L2482" s="282"/>
      <c r="M2482" s="282"/>
      <c r="N2482" s="282"/>
      <c r="O2482" s="282"/>
      <c r="P2482" s="52">
        <f t="shared" si="657"/>
        <v>0</v>
      </c>
      <c r="Q2482" s="60"/>
      <c r="R2482" s="53">
        <f t="shared" si="663"/>
        <v>0</v>
      </c>
      <c r="S2482" s="59"/>
      <c r="T2482" s="61"/>
      <c r="U2482" s="342" t="str">
        <f t="shared" si="667"/>
        <v>k.A.</v>
      </c>
      <c r="V2482" s="343" t="str">
        <f t="shared" si="664"/>
        <v>k.A.</v>
      </c>
      <c r="W2482" s="343" t="str">
        <f>IFERROR(IF(OR($D2482="",$E2482=0,con_Ende=0),"k.A.",IF(VLOOKUP($D2482,rng_ND,5,0)="Nein",VLOOKUP($D2482,rng_ND,2,FALSE),MIN(VLOOKUP($D2482,rng_ND,2,FALSE),A_Stammdaten!$B$19-D_SAV!$E2482+1))),"k.A.")</f>
        <v>k.A.</v>
      </c>
      <c r="X2482" s="343" t="str">
        <f t="shared" si="665"/>
        <v>k.A.</v>
      </c>
      <c r="Y2482" s="62"/>
      <c r="Z2482" s="48">
        <f t="shared" si="666"/>
        <v>0</v>
      </c>
      <c r="AA2482" s="457"/>
      <c r="AB2482" s="55">
        <f t="shared" si="658"/>
        <v>0</v>
      </c>
      <c r="AC2482" s="55">
        <f>IF(A_Stammdaten!$B$25="ja",D_SAV!AA2482,D_SAV!AB2482)</f>
        <v>0</v>
      </c>
      <c r="AD2482" s="478">
        <f>IF(AC2482=0,0,IF(U2482-(con_EOGJahr-D_SAV!E2482)&lt;=0,AC2482,AC2482/V2482))</f>
        <v>0</v>
      </c>
      <c r="AE2482" s="478">
        <f>IFERROR(IF(AND(VLOOKUP(D2482,rng_ND,5,FALSE)="Ja",D_SAV!T2482="degressiv"),D_SAV!AC2482*Y2482/100,0),0)</f>
        <v>0</v>
      </c>
      <c r="AF2482" s="55">
        <f>IFERROR(IF(VLOOKUP(D2482,rng_ND,5,FALSE)="Ja",MAX(D_SAV!AD2482:AE2482),D_SAV!AD2482),0)</f>
        <v>0</v>
      </c>
      <c r="AG2482" s="55">
        <f t="shared" si="659"/>
        <v>0</v>
      </c>
      <c r="AH2482" s="55">
        <f t="shared" si="660"/>
        <v>0</v>
      </c>
      <c r="AI2482" s="55">
        <f t="shared" si="661"/>
        <v>0</v>
      </c>
      <c r="AJ2482" s="55">
        <f t="shared" si="662"/>
        <v>0</v>
      </c>
      <c r="AK2482" s="55">
        <f t="shared" si="653"/>
        <v>0</v>
      </c>
      <c r="AL2482" s="55">
        <f t="shared" si="654"/>
        <v>0</v>
      </c>
      <c r="AM2482" s="55">
        <f t="shared" si="655"/>
        <v>0</v>
      </c>
    </row>
    <row r="2483" spans="1:39" x14ac:dyDescent="0.25">
      <c r="A2483" s="47">
        <v>2479</v>
      </c>
      <c r="B2483" s="358" t="str">
        <f>IF(AND(E2483&lt;&gt;0,D2483&lt;&gt;0,F2483&lt;&gt;0),IF(C2483&lt;&gt;0,CONCATENATE(C2483,"-AGr",VLOOKUP(D2483,Listen!$A$2:$G$45,7,FALSE),"-",E2483,"-",F2483,),CONCATENATE("AGr",VLOOKUP(D2483,Listen!$A$2:$G$45,7,FALSE),"-",E2483,"-",F2483)),"keine vollständige ID")</f>
        <v>keine vollständige ID</v>
      </c>
      <c r="C2483" s="359">
        <f>'[2]III_SAV-Details_NB'!B2489</f>
        <v>0</v>
      </c>
      <c r="D2483" s="359">
        <f>'[2]III_SAV-Details_NB'!C2489</f>
        <v>0</v>
      </c>
      <c r="E2483" s="359">
        <f>'[2]III_SAV-Details_NB'!D2489</f>
        <v>0</v>
      </c>
      <c r="F2483" s="490"/>
      <c r="G2483" s="281">
        <f>'[2]III_SAV-Details_NB'!X2489</f>
        <v>0</v>
      </c>
      <c r="H2483" s="281">
        <f t="shared" si="656"/>
        <v>0</v>
      </c>
      <c r="I2483" s="281">
        <f>IF(con_EOGJahr=2025,'[2]III_SAV-Details_NB'!AA2489,IF(con_EOGJahr=2026,'[2]III_SAV-Details_NB'!AB2489,'[2]III_SAV-Details_NB'!AC2489))</f>
        <v>0</v>
      </c>
      <c r="J2483" s="282"/>
      <c r="K2483" s="282"/>
      <c r="L2483" s="282"/>
      <c r="M2483" s="282"/>
      <c r="N2483" s="282"/>
      <c r="O2483" s="282"/>
      <c r="P2483" s="52">
        <f t="shared" si="657"/>
        <v>0</v>
      </c>
      <c r="Q2483" s="60"/>
      <c r="R2483" s="53">
        <f t="shared" si="663"/>
        <v>0</v>
      </c>
      <c r="S2483" s="59"/>
      <c r="T2483" s="61"/>
      <c r="U2483" s="342" t="str">
        <f t="shared" si="667"/>
        <v>k.A.</v>
      </c>
      <c r="V2483" s="343" t="str">
        <f t="shared" si="664"/>
        <v>k.A.</v>
      </c>
      <c r="W2483" s="343" t="str">
        <f>IFERROR(IF(OR($D2483="",$E2483=0,con_Ende=0),"k.A.",IF(VLOOKUP($D2483,rng_ND,5,0)="Nein",VLOOKUP($D2483,rng_ND,2,FALSE),MIN(VLOOKUP($D2483,rng_ND,2,FALSE),A_Stammdaten!$B$19-D_SAV!$E2483+1))),"k.A.")</f>
        <v>k.A.</v>
      </c>
      <c r="X2483" s="343" t="str">
        <f t="shared" si="665"/>
        <v>k.A.</v>
      </c>
      <c r="Y2483" s="62"/>
      <c r="Z2483" s="48">
        <f t="shared" si="666"/>
        <v>0</v>
      </c>
      <c r="AA2483" s="457"/>
      <c r="AB2483" s="55">
        <f t="shared" si="658"/>
        <v>0</v>
      </c>
      <c r="AC2483" s="55">
        <f>IF(A_Stammdaten!$B$25="ja",D_SAV!AA2483,D_SAV!AB2483)</f>
        <v>0</v>
      </c>
      <c r="AD2483" s="478">
        <f>IF(AC2483=0,0,IF(U2483-(con_EOGJahr-D_SAV!E2483)&lt;=0,AC2483,AC2483/V2483))</f>
        <v>0</v>
      </c>
      <c r="AE2483" s="478">
        <f>IFERROR(IF(AND(VLOOKUP(D2483,rng_ND,5,FALSE)="Ja",D_SAV!T2483="degressiv"),D_SAV!AC2483*Y2483/100,0),0)</f>
        <v>0</v>
      </c>
      <c r="AF2483" s="55">
        <f>IFERROR(IF(VLOOKUP(D2483,rng_ND,5,FALSE)="Ja",MAX(D_SAV!AD2483:AE2483),D_SAV!AD2483),0)</f>
        <v>0</v>
      </c>
      <c r="AG2483" s="55">
        <f t="shared" si="659"/>
        <v>0</v>
      </c>
      <c r="AH2483" s="55">
        <f t="shared" si="660"/>
        <v>0</v>
      </c>
      <c r="AI2483" s="55">
        <f t="shared" si="661"/>
        <v>0</v>
      </c>
      <c r="AJ2483" s="55">
        <f t="shared" si="662"/>
        <v>0</v>
      </c>
      <c r="AK2483" s="55">
        <f t="shared" si="653"/>
        <v>0</v>
      </c>
      <c r="AL2483" s="55">
        <f t="shared" si="654"/>
        <v>0</v>
      </c>
      <c r="AM2483" s="55">
        <f t="shared" si="655"/>
        <v>0</v>
      </c>
    </row>
    <row r="2484" spans="1:39" x14ac:dyDescent="0.25">
      <c r="A2484" s="47">
        <v>2480</v>
      </c>
      <c r="B2484" s="358" t="str">
        <f>IF(AND(E2484&lt;&gt;0,D2484&lt;&gt;0,F2484&lt;&gt;0),IF(C2484&lt;&gt;0,CONCATENATE(C2484,"-AGr",VLOOKUP(D2484,Listen!$A$2:$G$45,7,FALSE),"-",E2484,"-",F2484,),CONCATENATE("AGr",VLOOKUP(D2484,Listen!$A$2:$G$45,7,FALSE),"-",E2484,"-",F2484)),"keine vollständige ID")</f>
        <v>keine vollständige ID</v>
      </c>
      <c r="C2484" s="359">
        <f>'[2]III_SAV-Details_NB'!B2490</f>
        <v>0</v>
      </c>
      <c r="D2484" s="359">
        <f>'[2]III_SAV-Details_NB'!C2490</f>
        <v>0</v>
      </c>
      <c r="E2484" s="359">
        <f>'[2]III_SAV-Details_NB'!D2490</f>
        <v>0</v>
      </c>
      <c r="F2484" s="490"/>
      <c r="G2484" s="281">
        <f>'[2]III_SAV-Details_NB'!X2490</f>
        <v>0</v>
      </c>
      <c r="H2484" s="281">
        <f t="shared" si="656"/>
        <v>0</v>
      </c>
      <c r="I2484" s="281">
        <f>IF(con_EOGJahr=2025,'[2]III_SAV-Details_NB'!AA2490,IF(con_EOGJahr=2026,'[2]III_SAV-Details_NB'!AB2490,'[2]III_SAV-Details_NB'!AC2490))</f>
        <v>0</v>
      </c>
      <c r="J2484" s="282"/>
      <c r="K2484" s="282"/>
      <c r="L2484" s="282"/>
      <c r="M2484" s="282"/>
      <c r="N2484" s="282"/>
      <c r="O2484" s="282"/>
      <c r="P2484" s="52">
        <f t="shared" si="657"/>
        <v>0</v>
      </c>
      <c r="Q2484" s="60"/>
      <c r="R2484" s="53">
        <f t="shared" si="663"/>
        <v>0</v>
      </c>
      <c r="S2484" s="59"/>
      <c r="T2484" s="61"/>
      <c r="U2484" s="342" t="str">
        <f t="shared" si="667"/>
        <v>k.A.</v>
      </c>
      <c r="V2484" s="343" t="str">
        <f t="shared" si="664"/>
        <v>k.A.</v>
      </c>
      <c r="W2484" s="343" t="str">
        <f>IFERROR(IF(OR($D2484="",$E2484=0,con_Ende=0),"k.A.",IF(VLOOKUP($D2484,rng_ND,5,0)="Nein",VLOOKUP($D2484,rng_ND,2,FALSE),MIN(VLOOKUP($D2484,rng_ND,2,FALSE),A_Stammdaten!$B$19-D_SAV!$E2484+1))),"k.A.")</f>
        <v>k.A.</v>
      </c>
      <c r="X2484" s="343" t="str">
        <f t="shared" si="665"/>
        <v>k.A.</v>
      </c>
      <c r="Y2484" s="62"/>
      <c r="Z2484" s="48">
        <f t="shared" si="666"/>
        <v>0</v>
      </c>
      <c r="AA2484" s="457"/>
      <c r="AB2484" s="55">
        <f t="shared" si="658"/>
        <v>0</v>
      </c>
      <c r="AC2484" s="55">
        <f>IF(A_Stammdaten!$B$25="ja",D_SAV!AA2484,D_SAV!AB2484)</f>
        <v>0</v>
      </c>
      <c r="AD2484" s="478">
        <f>IF(AC2484=0,0,IF(U2484-(con_EOGJahr-D_SAV!E2484)&lt;=0,AC2484,AC2484/V2484))</f>
        <v>0</v>
      </c>
      <c r="AE2484" s="478">
        <f>IFERROR(IF(AND(VLOOKUP(D2484,rng_ND,5,FALSE)="Ja",D_SAV!T2484="degressiv"),D_SAV!AC2484*Y2484/100,0),0)</f>
        <v>0</v>
      </c>
      <c r="AF2484" s="55">
        <f>IFERROR(IF(VLOOKUP(D2484,rng_ND,5,FALSE)="Ja",MAX(D_SAV!AD2484:AE2484),D_SAV!AD2484),0)</f>
        <v>0</v>
      </c>
      <c r="AG2484" s="55">
        <f t="shared" si="659"/>
        <v>0</v>
      </c>
      <c r="AH2484" s="55">
        <f t="shared" si="660"/>
        <v>0</v>
      </c>
      <c r="AI2484" s="55">
        <f t="shared" si="661"/>
        <v>0</v>
      </c>
      <c r="AJ2484" s="55">
        <f t="shared" si="662"/>
        <v>0</v>
      </c>
      <c r="AK2484" s="55">
        <f t="shared" si="653"/>
        <v>0</v>
      </c>
      <c r="AL2484" s="55">
        <f t="shared" si="654"/>
        <v>0</v>
      </c>
      <c r="AM2484" s="55">
        <f t="shared" si="655"/>
        <v>0</v>
      </c>
    </row>
    <row r="2485" spans="1:39" x14ac:dyDescent="0.25">
      <c r="A2485" s="47">
        <v>2481</v>
      </c>
      <c r="B2485" s="358" t="str">
        <f>IF(AND(E2485&lt;&gt;0,D2485&lt;&gt;0,F2485&lt;&gt;0),IF(C2485&lt;&gt;0,CONCATENATE(C2485,"-AGr",VLOOKUP(D2485,Listen!$A$2:$G$45,7,FALSE),"-",E2485,"-",F2485,),CONCATENATE("AGr",VLOOKUP(D2485,Listen!$A$2:$G$45,7,FALSE),"-",E2485,"-",F2485)),"keine vollständige ID")</f>
        <v>keine vollständige ID</v>
      </c>
      <c r="C2485" s="359">
        <f>'[2]III_SAV-Details_NB'!B2491</f>
        <v>0</v>
      </c>
      <c r="D2485" s="359">
        <f>'[2]III_SAV-Details_NB'!C2491</f>
        <v>0</v>
      </c>
      <c r="E2485" s="359">
        <f>'[2]III_SAV-Details_NB'!D2491</f>
        <v>0</v>
      </c>
      <c r="F2485" s="490"/>
      <c r="G2485" s="281">
        <f>'[2]III_SAV-Details_NB'!X2491</f>
        <v>0</v>
      </c>
      <c r="H2485" s="281">
        <f t="shared" si="656"/>
        <v>0</v>
      </c>
      <c r="I2485" s="281">
        <f>IF(con_EOGJahr=2025,'[2]III_SAV-Details_NB'!AA2491,IF(con_EOGJahr=2026,'[2]III_SAV-Details_NB'!AB2491,'[2]III_SAV-Details_NB'!AC2491))</f>
        <v>0</v>
      </c>
      <c r="J2485" s="282"/>
      <c r="K2485" s="282"/>
      <c r="L2485" s="282"/>
      <c r="M2485" s="282"/>
      <c r="N2485" s="282"/>
      <c r="O2485" s="282"/>
      <c r="P2485" s="52">
        <f t="shared" si="657"/>
        <v>0</v>
      </c>
      <c r="Q2485" s="60"/>
      <c r="R2485" s="53">
        <f t="shared" si="663"/>
        <v>0</v>
      </c>
      <c r="S2485" s="59"/>
      <c r="T2485" s="61"/>
      <c r="U2485" s="342" t="str">
        <f t="shared" si="667"/>
        <v>k.A.</v>
      </c>
      <c r="V2485" s="343" t="str">
        <f t="shared" si="664"/>
        <v>k.A.</v>
      </c>
      <c r="W2485" s="343" t="str">
        <f>IFERROR(IF(OR($D2485="",$E2485=0,con_Ende=0),"k.A.",IF(VLOOKUP($D2485,rng_ND,5,0)="Nein",VLOOKUP($D2485,rng_ND,2,FALSE),MIN(VLOOKUP($D2485,rng_ND,2,FALSE),A_Stammdaten!$B$19-D_SAV!$E2485+1))),"k.A.")</f>
        <v>k.A.</v>
      </c>
      <c r="X2485" s="343" t="str">
        <f t="shared" si="665"/>
        <v>k.A.</v>
      </c>
      <c r="Y2485" s="62"/>
      <c r="Z2485" s="48">
        <f t="shared" si="666"/>
        <v>0</v>
      </c>
      <c r="AA2485" s="457"/>
      <c r="AB2485" s="55">
        <f t="shared" si="658"/>
        <v>0</v>
      </c>
      <c r="AC2485" s="55">
        <f>IF(A_Stammdaten!$B$25="ja",D_SAV!AA2485,D_SAV!AB2485)</f>
        <v>0</v>
      </c>
      <c r="AD2485" s="478">
        <f>IF(AC2485=0,0,IF(U2485-(con_EOGJahr-D_SAV!E2485)&lt;=0,AC2485,AC2485/V2485))</f>
        <v>0</v>
      </c>
      <c r="AE2485" s="478">
        <f>IFERROR(IF(AND(VLOOKUP(D2485,rng_ND,5,FALSE)="Ja",D_SAV!T2485="degressiv"),D_SAV!AC2485*Y2485/100,0),0)</f>
        <v>0</v>
      </c>
      <c r="AF2485" s="55">
        <f>IFERROR(IF(VLOOKUP(D2485,rng_ND,5,FALSE)="Ja",MAX(D_SAV!AD2485:AE2485),D_SAV!AD2485),0)</f>
        <v>0</v>
      </c>
      <c r="AG2485" s="55">
        <f t="shared" si="659"/>
        <v>0</v>
      </c>
      <c r="AH2485" s="55">
        <f t="shared" si="660"/>
        <v>0</v>
      </c>
      <c r="AI2485" s="55">
        <f t="shared" si="661"/>
        <v>0</v>
      </c>
      <c r="AJ2485" s="55">
        <f t="shared" si="662"/>
        <v>0</v>
      </c>
      <c r="AK2485" s="55">
        <f t="shared" si="653"/>
        <v>0</v>
      </c>
      <c r="AL2485" s="55">
        <f t="shared" si="654"/>
        <v>0</v>
      </c>
      <c r="AM2485" s="55">
        <f t="shared" si="655"/>
        <v>0</v>
      </c>
    </row>
    <row r="2486" spans="1:39" x14ac:dyDescent="0.25">
      <c r="A2486" s="47">
        <v>2482</v>
      </c>
      <c r="B2486" s="358" t="str">
        <f>IF(AND(E2486&lt;&gt;0,D2486&lt;&gt;0,F2486&lt;&gt;0),IF(C2486&lt;&gt;0,CONCATENATE(C2486,"-AGr",VLOOKUP(D2486,Listen!$A$2:$G$45,7,FALSE),"-",E2486,"-",F2486,),CONCATENATE("AGr",VLOOKUP(D2486,Listen!$A$2:$G$45,7,FALSE),"-",E2486,"-",F2486)),"keine vollständige ID")</f>
        <v>keine vollständige ID</v>
      </c>
      <c r="C2486" s="359">
        <f>'[2]III_SAV-Details_NB'!B2492</f>
        <v>0</v>
      </c>
      <c r="D2486" s="359">
        <f>'[2]III_SAV-Details_NB'!C2492</f>
        <v>0</v>
      </c>
      <c r="E2486" s="359">
        <f>'[2]III_SAV-Details_NB'!D2492</f>
        <v>0</v>
      </c>
      <c r="F2486" s="490"/>
      <c r="G2486" s="281">
        <f>'[2]III_SAV-Details_NB'!X2492</f>
        <v>0</v>
      </c>
      <c r="H2486" s="281">
        <f t="shared" si="656"/>
        <v>0</v>
      </c>
      <c r="I2486" s="281">
        <f>IF(con_EOGJahr=2025,'[2]III_SAV-Details_NB'!AA2492,IF(con_EOGJahr=2026,'[2]III_SAV-Details_NB'!AB2492,'[2]III_SAV-Details_NB'!AC2492))</f>
        <v>0</v>
      </c>
      <c r="J2486" s="282"/>
      <c r="K2486" s="282"/>
      <c r="L2486" s="282"/>
      <c r="M2486" s="282"/>
      <c r="N2486" s="282"/>
      <c r="O2486" s="282"/>
      <c r="P2486" s="52">
        <f t="shared" si="657"/>
        <v>0</v>
      </c>
      <c r="Q2486" s="60"/>
      <c r="R2486" s="53">
        <f t="shared" si="663"/>
        <v>0</v>
      </c>
      <c r="S2486" s="59"/>
      <c r="T2486" s="61"/>
      <c r="U2486" s="342" t="str">
        <f t="shared" si="667"/>
        <v>k.A.</v>
      </c>
      <c r="V2486" s="343" t="str">
        <f t="shared" si="664"/>
        <v>k.A.</v>
      </c>
      <c r="W2486" s="343" t="str">
        <f>IFERROR(IF(OR($D2486="",$E2486=0,con_Ende=0),"k.A.",IF(VLOOKUP($D2486,rng_ND,5,0)="Nein",VLOOKUP($D2486,rng_ND,2,FALSE),MIN(VLOOKUP($D2486,rng_ND,2,FALSE),A_Stammdaten!$B$19-D_SAV!$E2486+1))),"k.A.")</f>
        <v>k.A.</v>
      </c>
      <c r="X2486" s="343" t="str">
        <f t="shared" si="665"/>
        <v>k.A.</v>
      </c>
      <c r="Y2486" s="62"/>
      <c r="Z2486" s="48">
        <f t="shared" si="666"/>
        <v>0</v>
      </c>
      <c r="AA2486" s="457"/>
      <c r="AB2486" s="55">
        <f t="shared" si="658"/>
        <v>0</v>
      </c>
      <c r="AC2486" s="55">
        <f>IF(A_Stammdaten!$B$25="ja",D_SAV!AA2486,D_SAV!AB2486)</f>
        <v>0</v>
      </c>
      <c r="AD2486" s="478">
        <f>IF(AC2486=0,0,IF(U2486-(con_EOGJahr-D_SAV!E2486)&lt;=0,AC2486,AC2486/V2486))</f>
        <v>0</v>
      </c>
      <c r="AE2486" s="478">
        <f>IFERROR(IF(AND(VLOOKUP(D2486,rng_ND,5,FALSE)="Ja",D_SAV!T2486="degressiv"),D_SAV!AC2486*Y2486/100,0),0)</f>
        <v>0</v>
      </c>
      <c r="AF2486" s="55">
        <f>IFERROR(IF(VLOOKUP(D2486,rng_ND,5,FALSE)="Ja",MAX(D_SAV!AD2486:AE2486),D_SAV!AD2486),0)</f>
        <v>0</v>
      </c>
      <c r="AG2486" s="55">
        <f t="shared" si="659"/>
        <v>0</v>
      </c>
      <c r="AH2486" s="55">
        <f t="shared" si="660"/>
        <v>0</v>
      </c>
      <c r="AI2486" s="55">
        <f t="shared" si="661"/>
        <v>0</v>
      </c>
      <c r="AJ2486" s="55">
        <f t="shared" si="662"/>
        <v>0</v>
      </c>
      <c r="AK2486" s="55">
        <f t="shared" si="653"/>
        <v>0</v>
      </c>
      <c r="AL2486" s="55">
        <f t="shared" si="654"/>
        <v>0</v>
      </c>
      <c r="AM2486" s="55">
        <f t="shared" si="655"/>
        <v>0</v>
      </c>
    </row>
    <row r="2487" spans="1:39" x14ac:dyDescent="0.25">
      <c r="A2487" s="47">
        <v>2483</v>
      </c>
      <c r="B2487" s="358" t="str">
        <f>IF(AND(E2487&lt;&gt;0,D2487&lt;&gt;0,F2487&lt;&gt;0),IF(C2487&lt;&gt;0,CONCATENATE(C2487,"-AGr",VLOOKUP(D2487,Listen!$A$2:$G$45,7,FALSE),"-",E2487,"-",F2487,),CONCATENATE("AGr",VLOOKUP(D2487,Listen!$A$2:$G$45,7,FALSE),"-",E2487,"-",F2487)),"keine vollständige ID")</f>
        <v>keine vollständige ID</v>
      </c>
      <c r="C2487" s="359">
        <f>'[2]III_SAV-Details_NB'!B2493</f>
        <v>0</v>
      </c>
      <c r="D2487" s="359">
        <f>'[2]III_SAV-Details_NB'!C2493</f>
        <v>0</v>
      </c>
      <c r="E2487" s="359">
        <f>'[2]III_SAV-Details_NB'!D2493</f>
        <v>0</v>
      </c>
      <c r="F2487" s="490"/>
      <c r="G2487" s="281">
        <f>'[2]III_SAV-Details_NB'!X2493</f>
        <v>0</v>
      </c>
      <c r="H2487" s="281">
        <f t="shared" si="656"/>
        <v>0</v>
      </c>
      <c r="I2487" s="281">
        <f>IF(con_EOGJahr=2025,'[2]III_SAV-Details_NB'!AA2493,IF(con_EOGJahr=2026,'[2]III_SAV-Details_NB'!AB2493,'[2]III_SAV-Details_NB'!AC2493))</f>
        <v>0</v>
      </c>
      <c r="J2487" s="282"/>
      <c r="K2487" s="282"/>
      <c r="L2487" s="282"/>
      <c r="M2487" s="282"/>
      <c r="N2487" s="282"/>
      <c r="O2487" s="282"/>
      <c r="P2487" s="52">
        <f t="shared" si="657"/>
        <v>0</v>
      </c>
      <c r="Q2487" s="60"/>
      <c r="R2487" s="53">
        <f t="shared" si="663"/>
        <v>0</v>
      </c>
      <c r="S2487" s="59"/>
      <c r="T2487" s="61"/>
      <c r="U2487" s="342" t="str">
        <f t="shared" si="667"/>
        <v>k.A.</v>
      </c>
      <c r="V2487" s="343" t="str">
        <f t="shared" si="664"/>
        <v>k.A.</v>
      </c>
      <c r="W2487" s="343" t="str">
        <f>IFERROR(IF(OR($D2487="",$E2487=0,con_Ende=0),"k.A.",IF(VLOOKUP($D2487,rng_ND,5,0)="Nein",VLOOKUP($D2487,rng_ND,2,FALSE),MIN(VLOOKUP($D2487,rng_ND,2,FALSE),A_Stammdaten!$B$19-D_SAV!$E2487+1))),"k.A.")</f>
        <v>k.A.</v>
      </c>
      <c r="X2487" s="343" t="str">
        <f t="shared" si="665"/>
        <v>k.A.</v>
      </c>
      <c r="Y2487" s="62"/>
      <c r="Z2487" s="48">
        <f t="shared" si="666"/>
        <v>0</v>
      </c>
      <c r="AA2487" s="457"/>
      <c r="AB2487" s="55">
        <f t="shared" si="658"/>
        <v>0</v>
      </c>
      <c r="AC2487" s="55">
        <f>IF(A_Stammdaten!$B$25="ja",D_SAV!AA2487,D_SAV!AB2487)</f>
        <v>0</v>
      </c>
      <c r="AD2487" s="478">
        <f>IF(AC2487=0,0,IF(U2487-(con_EOGJahr-D_SAV!E2487)&lt;=0,AC2487,AC2487/V2487))</f>
        <v>0</v>
      </c>
      <c r="AE2487" s="478">
        <f>IFERROR(IF(AND(VLOOKUP(D2487,rng_ND,5,FALSE)="Ja",D_SAV!T2487="degressiv"),D_SAV!AC2487*Y2487/100,0),0)</f>
        <v>0</v>
      </c>
      <c r="AF2487" s="55">
        <f>IFERROR(IF(VLOOKUP(D2487,rng_ND,5,FALSE)="Ja",MAX(D_SAV!AD2487:AE2487),D_SAV!AD2487),0)</f>
        <v>0</v>
      </c>
      <c r="AG2487" s="55">
        <f t="shared" si="659"/>
        <v>0</v>
      </c>
      <c r="AH2487" s="55">
        <f t="shared" si="660"/>
        <v>0</v>
      </c>
      <c r="AI2487" s="55">
        <f t="shared" si="661"/>
        <v>0</v>
      </c>
      <c r="AJ2487" s="55">
        <f t="shared" si="662"/>
        <v>0</v>
      </c>
      <c r="AK2487" s="55">
        <f t="shared" si="653"/>
        <v>0</v>
      </c>
      <c r="AL2487" s="55">
        <f t="shared" si="654"/>
        <v>0</v>
      </c>
      <c r="AM2487" s="55">
        <f t="shared" si="655"/>
        <v>0</v>
      </c>
    </row>
    <row r="2488" spans="1:39" x14ac:dyDescent="0.25">
      <c r="A2488" s="47">
        <v>2484</v>
      </c>
      <c r="B2488" s="358" t="str">
        <f>IF(AND(E2488&lt;&gt;0,D2488&lt;&gt;0,F2488&lt;&gt;0),IF(C2488&lt;&gt;0,CONCATENATE(C2488,"-AGr",VLOOKUP(D2488,Listen!$A$2:$G$45,7,FALSE),"-",E2488,"-",F2488,),CONCATENATE("AGr",VLOOKUP(D2488,Listen!$A$2:$G$45,7,FALSE),"-",E2488,"-",F2488)),"keine vollständige ID")</f>
        <v>keine vollständige ID</v>
      </c>
      <c r="C2488" s="359">
        <f>'[2]III_SAV-Details_NB'!B2494</f>
        <v>0</v>
      </c>
      <c r="D2488" s="359">
        <f>'[2]III_SAV-Details_NB'!C2494</f>
        <v>0</v>
      </c>
      <c r="E2488" s="359">
        <f>'[2]III_SAV-Details_NB'!D2494</f>
        <v>0</v>
      </c>
      <c r="F2488" s="490"/>
      <c r="G2488" s="281">
        <f>'[2]III_SAV-Details_NB'!X2494</f>
        <v>0</v>
      </c>
      <c r="H2488" s="281">
        <f t="shared" si="656"/>
        <v>0</v>
      </c>
      <c r="I2488" s="281">
        <f>IF(con_EOGJahr=2025,'[2]III_SAV-Details_NB'!AA2494,IF(con_EOGJahr=2026,'[2]III_SAV-Details_NB'!AB2494,'[2]III_SAV-Details_NB'!AC2494))</f>
        <v>0</v>
      </c>
      <c r="J2488" s="282"/>
      <c r="K2488" s="282"/>
      <c r="L2488" s="282"/>
      <c r="M2488" s="282"/>
      <c r="N2488" s="282"/>
      <c r="O2488" s="282"/>
      <c r="P2488" s="52">
        <f t="shared" si="657"/>
        <v>0</v>
      </c>
      <c r="Q2488" s="60"/>
      <c r="R2488" s="53">
        <f t="shared" si="663"/>
        <v>0</v>
      </c>
      <c r="S2488" s="59"/>
      <c r="T2488" s="61"/>
      <c r="U2488" s="342" t="str">
        <f t="shared" si="667"/>
        <v>k.A.</v>
      </c>
      <c r="V2488" s="343" t="str">
        <f t="shared" si="664"/>
        <v>k.A.</v>
      </c>
      <c r="W2488" s="343" t="str">
        <f>IFERROR(IF(OR($D2488="",$E2488=0,con_Ende=0),"k.A.",IF(VLOOKUP($D2488,rng_ND,5,0)="Nein",VLOOKUP($D2488,rng_ND,2,FALSE),MIN(VLOOKUP($D2488,rng_ND,2,FALSE),A_Stammdaten!$B$19-D_SAV!$E2488+1))),"k.A.")</f>
        <v>k.A.</v>
      </c>
      <c r="X2488" s="343" t="str">
        <f t="shared" si="665"/>
        <v>k.A.</v>
      </c>
      <c r="Y2488" s="62"/>
      <c r="Z2488" s="48">
        <f t="shared" si="666"/>
        <v>0</v>
      </c>
      <c r="AA2488" s="457"/>
      <c r="AB2488" s="55">
        <f t="shared" si="658"/>
        <v>0</v>
      </c>
      <c r="AC2488" s="55">
        <f>IF(A_Stammdaten!$B$25="ja",D_SAV!AA2488,D_SAV!AB2488)</f>
        <v>0</v>
      </c>
      <c r="AD2488" s="478">
        <f>IF(AC2488=0,0,IF(U2488-(con_EOGJahr-D_SAV!E2488)&lt;=0,AC2488,AC2488/V2488))</f>
        <v>0</v>
      </c>
      <c r="AE2488" s="478">
        <f>IFERROR(IF(AND(VLOOKUP(D2488,rng_ND,5,FALSE)="Ja",D_SAV!T2488="degressiv"),D_SAV!AC2488*Y2488/100,0),0)</f>
        <v>0</v>
      </c>
      <c r="AF2488" s="55">
        <f>IFERROR(IF(VLOOKUP(D2488,rng_ND,5,FALSE)="Ja",MAX(D_SAV!AD2488:AE2488),D_SAV!AD2488),0)</f>
        <v>0</v>
      </c>
      <c r="AG2488" s="55">
        <f t="shared" si="659"/>
        <v>0</v>
      </c>
      <c r="AH2488" s="55">
        <f t="shared" si="660"/>
        <v>0</v>
      </c>
      <c r="AI2488" s="55">
        <f t="shared" si="661"/>
        <v>0</v>
      </c>
      <c r="AJ2488" s="55">
        <f t="shared" si="662"/>
        <v>0</v>
      </c>
      <c r="AK2488" s="55">
        <f t="shared" si="653"/>
        <v>0</v>
      </c>
      <c r="AL2488" s="55">
        <f t="shared" si="654"/>
        <v>0</v>
      </c>
      <c r="AM2488" s="55">
        <f t="shared" si="655"/>
        <v>0</v>
      </c>
    </row>
    <row r="2489" spans="1:39" x14ac:dyDescent="0.25">
      <c r="A2489" s="47">
        <v>2485</v>
      </c>
      <c r="B2489" s="358" t="str">
        <f>IF(AND(E2489&lt;&gt;0,D2489&lt;&gt;0,F2489&lt;&gt;0),IF(C2489&lt;&gt;0,CONCATENATE(C2489,"-AGr",VLOOKUP(D2489,Listen!$A$2:$G$45,7,FALSE),"-",E2489,"-",F2489,),CONCATENATE("AGr",VLOOKUP(D2489,Listen!$A$2:$G$45,7,FALSE),"-",E2489,"-",F2489)),"keine vollständige ID")</f>
        <v>keine vollständige ID</v>
      </c>
      <c r="C2489" s="359">
        <f>'[2]III_SAV-Details_NB'!B2495</f>
        <v>0</v>
      </c>
      <c r="D2489" s="359">
        <f>'[2]III_SAV-Details_NB'!C2495</f>
        <v>0</v>
      </c>
      <c r="E2489" s="359">
        <f>'[2]III_SAV-Details_NB'!D2495</f>
        <v>0</v>
      </c>
      <c r="F2489" s="490"/>
      <c r="G2489" s="281">
        <f>'[2]III_SAV-Details_NB'!X2495</f>
        <v>0</v>
      </c>
      <c r="H2489" s="281">
        <f t="shared" si="656"/>
        <v>0</v>
      </c>
      <c r="I2489" s="281">
        <f>IF(con_EOGJahr=2025,'[2]III_SAV-Details_NB'!AA2495,IF(con_EOGJahr=2026,'[2]III_SAV-Details_NB'!AB2495,'[2]III_SAV-Details_NB'!AC2495))</f>
        <v>0</v>
      </c>
      <c r="J2489" s="282"/>
      <c r="K2489" s="282"/>
      <c r="L2489" s="282"/>
      <c r="M2489" s="282"/>
      <c r="N2489" s="282"/>
      <c r="O2489" s="282"/>
      <c r="P2489" s="52">
        <f t="shared" si="657"/>
        <v>0</v>
      </c>
      <c r="Q2489" s="60"/>
      <c r="R2489" s="53">
        <f t="shared" si="663"/>
        <v>0</v>
      </c>
      <c r="S2489" s="59"/>
      <c r="T2489" s="61"/>
      <c r="U2489" s="342" t="str">
        <f t="shared" si="667"/>
        <v>k.A.</v>
      </c>
      <c r="V2489" s="343" t="str">
        <f t="shared" si="664"/>
        <v>k.A.</v>
      </c>
      <c r="W2489" s="343" t="str">
        <f>IFERROR(IF(OR($D2489="",$E2489=0,con_Ende=0),"k.A.",IF(VLOOKUP($D2489,rng_ND,5,0)="Nein",VLOOKUP($D2489,rng_ND,2,FALSE),MIN(VLOOKUP($D2489,rng_ND,2,FALSE),A_Stammdaten!$B$19-D_SAV!$E2489+1))),"k.A.")</f>
        <v>k.A.</v>
      </c>
      <c r="X2489" s="343" t="str">
        <f t="shared" si="665"/>
        <v>k.A.</v>
      </c>
      <c r="Y2489" s="62"/>
      <c r="Z2489" s="48">
        <f t="shared" si="666"/>
        <v>0</v>
      </c>
      <c r="AA2489" s="457"/>
      <c r="AB2489" s="55">
        <f t="shared" si="658"/>
        <v>0</v>
      </c>
      <c r="AC2489" s="55">
        <f>IF(A_Stammdaten!$B$25="ja",D_SAV!AA2489,D_SAV!AB2489)</f>
        <v>0</v>
      </c>
      <c r="AD2489" s="478">
        <f>IF(AC2489=0,0,IF(U2489-(con_EOGJahr-D_SAV!E2489)&lt;=0,AC2489,AC2489/V2489))</f>
        <v>0</v>
      </c>
      <c r="AE2489" s="478">
        <f>IFERROR(IF(AND(VLOOKUP(D2489,rng_ND,5,FALSE)="Ja",D_SAV!T2489="degressiv"),D_SAV!AC2489*Y2489/100,0),0)</f>
        <v>0</v>
      </c>
      <c r="AF2489" s="55">
        <f>IFERROR(IF(VLOOKUP(D2489,rng_ND,5,FALSE)="Ja",MAX(D_SAV!AD2489:AE2489),D_SAV!AD2489),0)</f>
        <v>0</v>
      </c>
      <c r="AG2489" s="55">
        <f t="shared" si="659"/>
        <v>0</v>
      </c>
      <c r="AH2489" s="55">
        <f t="shared" si="660"/>
        <v>0</v>
      </c>
      <c r="AI2489" s="55">
        <f t="shared" si="661"/>
        <v>0</v>
      </c>
      <c r="AJ2489" s="55">
        <f t="shared" si="662"/>
        <v>0</v>
      </c>
      <c r="AK2489" s="55">
        <f t="shared" si="653"/>
        <v>0</v>
      </c>
      <c r="AL2489" s="55">
        <f t="shared" si="654"/>
        <v>0</v>
      </c>
      <c r="AM2489" s="55">
        <f t="shared" si="655"/>
        <v>0</v>
      </c>
    </row>
    <row r="2490" spans="1:39" x14ac:dyDescent="0.25">
      <c r="A2490" s="47">
        <v>2486</v>
      </c>
      <c r="B2490" s="358" t="str">
        <f>IF(AND(E2490&lt;&gt;0,D2490&lt;&gt;0,F2490&lt;&gt;0),IF(C2490&lt;&gt;0,CONCATENATE(C2490,"-AGr",VLOOKUP(D2490,Listen!$A$2:$G$45,7,FALSE),"-",E2490,"-",F2490,),CONCATENATE("AGr",VLOOKUP(D2490,Listen!$A$2:$G$45,7,FALSE),"-",E2490,"-",F2490)),"keine vollständige ID")</f>
        <v>keine vollständige ID</v>
      </c>
      <c r="C2490" s="359">
        <f>'[2]III_SAV-Details_NB'!B2496</f>
        <v>0</v>
      </c>
      <c r="D2490" s="359">
        <f>'[2]III_SAV-Details_NB'!C2496</f>
        <v>0</v>
      </c>
      <c r="E2490" s="359">
        <f>'[2]III_SAV-Details_NB'!D2496</f>
        <v>0</v>
      </c>
      <c r="F2490" s="490"/>
      <c r="G2490" s="281">
        <f>'[2]III_SAV-Details_NB'!X2496</f>
        <v>0</v>
      </c>
      <c r="H2490" s="281">
        <f t="shared" si="656"/>
        <v>0</v>
      </c>
      <c r="I2490" s="281">
        <f>IF(con_EOGJahr=2025,'[2]III_SAV-Details_NB'!AA2496,IF(con_EOGJahr=2026,'[2]III_SAV-Details_NB'!AB2496,'[2]III_SAV-Details_NB'!AC2496))</f>
        <v>0</v>
      </c>
      <c r="J2490" s="282"/>
      <c r="K2490" s="282"/>
      <c r="L2490" s="282"/>
      <c r="M2490" s="282"/>
      <c r="N2490" s="282"/>
      <c r="O2490" s="282"/>
      <c r="P2490" s="52">
        <f t="shared" si="657"/>
        <v>0</v>
      </c>
      <c r="Q2490" s="60"/>
      <c r="R2490" s="53">
        <f t="shared" si="663"/>
        <v>0</v>
      </c>
      <c r="S2490" s="59"/>
      <c r="T2490" s="61"/>
      <c r="U2490" s="342" t="str">
        <f t="shared" si="667"/>
        <v>k.A.</v>
      </c>
      <c r="V2490" s="343" t="str">
        <f t="shared" si="664"/>
        <v>k.A.</v>
      </c>
      <c r="W2490" s="343" t="str">
        <f>IFERROR(IF(OR($D2490="",$E2490=0,con_Ende=0),"k.A.",IF(VLOOKUP($D2490,rng_ND,5,0)="Nein",VLOOKUP($D2490,rng_ND,2,FALSE),MIN(VLOOKUP($D2490,rng_ND,2,FALSE),A_Stammdaten!$B$19-D_SAV!$E2490+1))),"k.A.")</f>
        <v>k.A.</v>
      </c>
      <c r="X2490" s="343" t="str">
        <f t="shared" si="665"/>
        <v>k.A.</v>
      </c>
      <c r="Y2490" s="62"/>
      <c r="Z2490" s="48">
        <f t="shared" si="666"/>
        <v>0</v>
      </c>
      <c r="AA2490" s="457"/>
      <c r="AB2490" s="55">
        <f t="shared" si="658"/>
        <v>0</v>
      </c>
      <c r="AC2490" s="55">
        <f>IF(A_Stammdaten!$B$25="ja",D_SAV!AA2490,D_SAV!AB2490)</f>
        <v>0</v>
      </c>
      <c r="AD2490" s="478">
        <f>IF(AC2490=0,0,IF(U2490-(con_EOGJahr-D_SAV!E2490)&lt;=0,AC2490,AC2490/V2490))</f>
        <v>0</v>
      </c>
      <c r="AE2490" s="478">
        <f>IFERROR(IF(AND(VLOOKUP(D2490,rng_ND,5,FALSE)="Ja",D_SAV!T2490="degressiv"),D_SAV!AC2490*Y2490/100,0),0)</f>
        <v>0</v>
      </c>
      <c r="AF2490" s="55">
        <f>IFERROR(IF(VLOOKUP(D2490,rng_ND,5,FALSE)="Ja",MAX(D_SAV!AD2490:AE2490),D_SAV!AD2490),0)</f>
        <v>0</v>
      </c>
      <c r="AG2490" s="55">
        <f t="shared" si="659"/>
        <v>0</v>
      </c>
      <c r="AH2490" s="55">
        <f t="shared" si="660"/>
        <v>0</v>
      </c>
      <c r="AI2490" s="55">
        <f t="shared" si="661"/>
        <v>0</v>
      </c>
      <c r="AJ2490" s="55">
        <f t="shared" si="662"/>
        <v>0</v>
      </c>
      <c r="AK2490" s="55">
        <f t="shared" si="653"/>
        <v>0</v>
      </c>
      <c r="AL2490" s="55">
        <f t="shared" si="654"/>
        <v>0</v>
      </c>
      <c r="AM2490" s="55">
        <f t="shared" si="655"/>
        <v>0</v>
      </c>
    </row>
    <row r="2491" spans="1:39" x14ac:dyDescent="0.25">
      <c r="A2491" s="47">
        <v>2487</v>
      </c>
      <c r="B2491" s="358" t="str">
        <f>IF(AND(E2491&lt;&gt;0,D2491&lt;&gt;0,F2491&lt;&gt;0),IF(C2491&lt;&gt;0,CONCATENATE(C2491,"-AGr",VLOOKUP(D2491,Listen!$A$2:$G$45,7,FALSE),"-",E2491,"-",F2491,),CONCATENATE("AGr",VLOOKUP(D2491,Listen!$A$2:$G$45,7,FALSE),"-",E2491,"-",F2491)),"keine vollständige ID")</f>
        <v>keine vollständige ID</v>
      </c>
      <c r="C2491" s="359">
        <f>'[2]III_SAV-Details_NB'!B2497</f>
        <v>0</v>
      </c>
      <c r="D2491" s="359">
        <f>'[2]III_SAV-Details_NB'!C2497</f>
        <v>0</v>
      </c>
      <c r="E2491" s="359">
        <f>'[2]III_SAV-Details_NB'!D2497</f>
        <v>0</v>
      </c>
      <c r="F2491" s="490"/>
      <c r="G2491" s="281">
        <f>'[2]III_SAV-Details_NB'!X2497</f>
        <v>0</v>
      </c>
      <c r="H2491" s="281">
        <f t="shared" si="656"/>
        <v>0</v>
      </c>
      <c r="I2491" s="281">
        <f>IF(con_EOGJahr=2025,'[2]III_SAV-Details_NB'!AA2497,IF(con_EOGJahr=2026,'[2]III_SAV-Details_NB'!AB2497,'[2]III_SAV-Details_NB'!AC2497))</f>
        <v>0</v>
      </c>
      <c r="J2491" s="282"/>
      <c r="K2491" s="282"/>
      <c r="L2491" s="282"/>
      <c r="M2491" s="282"/>
      <c r="N2491" s="282"/>
      <c r="O2491" s="282"/>
      <c r="P2491" s="52">
        <f t="shared" si="657"/>
        <v>0</v>
      </c>
      <c r="Q2491" s="60"/>
      <c r="R2491" s="53">
        <f t="shared" si="663"/>
        <v>0</v>
      </c>
      <c r="S2491" s="59"/>
      <c r="T2491" s="61"/>
      <c r="U2491" s="342" t="str">
        <f t="shared" si="667"/>
        <v>k.A.</v>
      </c>
      <c r="V2491" s="343" t="str">
        <f t="shared" si="664"/>
        <v>k.A.</v>
      </c>
      <c r="W2491" s="343" t="str">
        <f>IFERROR(IF(OR($D2491="",$E2491=0,con_Ende=0),"k.A.",IF(VLOOKUP($D2491,rng_ND,5,0)="Nein",VLOOKUP($D2491,rng_ND,2,FALSE),MIN(VLOOKUP($D2491,rng_ND,2,FALSE),A_Stammdaten!$B$19-D_SAV!$E2491+1))),"k.A.")</f>
        <v>k.A.</v>
      </c>
      <c r="X2491" s="343" t="str">
        <f t="shared" si="665"/>
        <v>k.A.</v>
      </c>
      <c r="Y2491" s="62"/>
      <c r="Z2491" s="48">
        <f t="shared" si="666"/>
        <v>0</v>
      </c>
      <c r="AA2491" s="457"/>
      <c r="AB2491" s="55">
        <f t="shared" si="658"/>
        <v>0</v>
      </c>
      <c r="AC2491" s="55">
        <f>IF(A_Stammdaten!$B$25="ja",D_SAV!AA2491,D_SAV!AB2491)</f>
        <v>0</v>
      </c>
      <c r="AD2491" s="478">
        <f>IF(AC2491=0,0,IF(U2491-(con_EOGJahr-D_SAV!E2491)&lt;=0,AC2491,AC2491/V2491))</f>
        <v>0</v>
      </c>
      <c r="AE2491" s="478">
        <f>IFERROR(IF(AND(VLOOKUP(D2491,rng_ND,5,FALSE)="Ja",D_SAV!T2491="degressiv"),D_SAV!AC2491*Y2491/100,0),0)</f>
        <v>0</v>
      </c>
      <c r="AF2491" s="55">
        <f>IFERROR(IF(VLOOKUP(D2491,rng_ND,5,FALSE)="Ja",MAX(D_SAV!AD2491:AE2491),D_SAV!AD2491),0)</f>
        <v>0</v>
      </c>
      <c r="AG2491" s="55">
        <f t="shared" si="659"/>
        <v>0</v>
      </c>
      <c r="AH2491" s="55">
        <f t="shared" si="660"/>
        <v>0</v>
      </c>
      <c r="AI2491" s="55">
        <f t="shared" si="661"/>
        <v>0</v>
      </c>
      <c r="AJ2491" s="55">
        <f t="shared" si="662"/>
        <v>0</v>
      </c>
      <c r="AK2491" s="55">
        <f t="shared" si="653"/>
        <v>0</v>
      </c>
      <c r="AL2491" s="55">
        <f t="shared" si="654"/>
        <v>0</v>
      </c>
      <c r="AM2491" s="55">
        <f t="shared" si="655"/>
        <v>0</v>
      </c>
    </row>
    <row r="2492" spans="1:39" x14ac:dyDescent="0.25">
      <c r="A2492" s="47">
        <v>2488</v>
      </c>
      <c r="B2492" s="358" t="str">
        <f>IF(AND(E2492&lt;&gt;0,D2492&lt;&gt;0,F2492&lt;&gt;0),IF(C2492&lt;&gt;0,CONCATENATE(C2492,"-AGr",VLOOKUP(D2492,Listen!$A$2:$G$45,7,FALSE),"-",E2492,"-",F2492,),CONCATENATE("AGr",VLOOKUP(D2492,Listen!$A$2:$G$45,7,FALSE),"-",E2492,"-",F2492)),"keine vollständige ID")</f>
        <v>keine vollständige ID</v>
      </c>
      <c r="C2492" s="359">
        <f>'[2]III_SAV-Details_NB'!B2498</f>
        <v>0</v>
      </c>
      <c r="D2492" s="359">
        <f>'[2]III_SAV-Details_NB'!C2498</f>
        <v>0</v>
      </c>
      <c r="E2492" s="359">
        <f>'[2]III_SAV-Details_NB'!D2498</f>
        <v>0</v>
      </c>
      <c r="F2492" s="490"/>
      <c r="G2492" s="281">
        <f>'[2]III_SAV-Details_NB'!X2498</f>
        <v>0</v>
      </c>
      <c r="H2492" s="281">
        <f t="shared" si="656"/>
        <v>0</v>
      </c>
      <c r="I2492" s="281">
        <f>IF(con_EOGJahr=2025,'[2]III_SAV-Details_NB'!AA2498,IF(con_EOGJahr=2026,'[2]III_SAV-Details_NB'!AB2498,'[2]III_SAV-Details_NB'!AC2498))</f>
        <v>0</v>
      </c>
      <c r="J2492" s="282"/>
      <c r="K2492" s="282"/>
      <c r="L2492" s="282"/>
      <c r="M2492" s="282"/>
      <c r="N2492" s="282"/>
      <c r="O2492" s="282"/>
      <c r="P2492" s="52">
        <f t="shared" si="657"/>
        <v>0</v>
      </c>
      <c r="Q2492" s="60"/>
      <c r="R2492" s="53">
        <f t="shared" si="663"/>
        <v>0</v>
      </c>
      <c r="S2492" s="59"/>
      <c r="T2492" s="61"/>
      <c r="U2492" s="342" t="str">
        <f t="shared" si="667"/>
        <v>k.A.</v>
      </c>
      <c r="V2492" s="343" t="str">
        <f t="shared" si="664"/>
        <v>k.A.</v>
      </c>
      <c r="W2492" s="343" t="str">
        <f>IFERROR(IF(OR($D2492="",$E2492=0,con_Ende=0),"k.A.",IF(VLOOKUP($D2492,rng_ND,5,0)="Nein",VLOOKUP($D2492,rng_ND,2,FALSE),MIN(VLOOKUP($D2492,rng_ND,2,FALSE),A_Stammdaten!$B$19-D_SAV!$E2492+1))),"k.A.")</f>
        <v>k.A.</v>
      </c>
      <c r="X2492" s="343" t="str">
        <f t="shared" si="665"/>
        <v>k.A.</v>
      </c>
      <c r="Y2492" s="62"/>
      <c r="Z2492" s="48">
        <f t="shared" si="666"/>
        <v>0</v>
      </c>
      <c r="AA2492" s="457"/>
      <c r="AB2492" s="55">
        <f t="shared" si="658"/>
        <v>0</v>
      </c>
      <c r="AC2492" s="55">
        <f>IF(A_Stammdaten!$B$25="ja",D_SAV!AA2492,D_SAV!AB2492)</f>
        <v>0</v>
      </c>
      <c r="AD2492" s="478">
        <f>IF(AC2492=0,0,IF(U2492-(con_EOGJahr-D_SAV!E2492)&lt;=0,AC2492,AC2492/V2492))</f>
        <v>0</v>
      </c>
      <c r="AE2492" s="478">
        <f>IFERROR(IF(AND(VLOOKUP(D2492,rng_ND,5,FALSE)="Ja",D_SAV!T2492="degressiv"),D_SAV!AC2492*Y2492/100,0),0)</f>
        <v>0</v>
      </c>
      <c r="AF2492" s="55">
        <f>IFERROR(IF(VLOOKUP(D2492,rng_ND,5,FALSE)="Ja",MAX(D_SAV!AD2492:AE2492),D_SAV!AD2492),0)</f>
        <v>0</v>
      </c>
      <c r="AG2492" s="55">
        <f t="shared" si="659"/>
        <v>0</v>
      </c>
      <c r="AH2492" s="55">
        <f t="shared" si="660"/>
        <v>0</v>
      </c>
      <c r="AI2492" s="55">
        <f t="shared" si="661"/>
        <v>0</v>
      </c>
      <c r="AJ2492" s="55">
        <f t="shared" si="662"/>
        <v>0</v>
      </c>
      <c r="AK2492" s="55">
        <f t="shared" si="653"/>
        <v>0</v>
      </c>
      <c r="AL2492" s="55">
        <f t="shared" si="654"/>
        <v>0</v>
      </c>
      <c r="AM2492" s="55">
        <f t="shared" si="655"/>
        <v>0</v>
      </c>
    </row>
    <row r="2493" spans="1:39" x14ac:dyDescent="0.25">
      <c r="A2493" s="47">
        <v>2489</v>
      </c>
      <c r="B2493" s="358" t="str">
        <f>IF(AND(E2493&lt;&gt;0,D2493&lt;&gt;0,F2493&lt;&gt;0),IF(C2493&lt;&gt;0,CONCATENATE(C2493,"-AGr",VLOOKUP(D2493,Listen!$A$2:$G$45,7,FALSE),"-",E2493,"-",F2493,),CONCATENATE("AGr",VLOOKUP(D2493,Listen!$A$2:$G$45,7,FALSE),"-",E2493,"-",F2493)),"keine vollständige ID")</f>
        <v>keine vollständige ID</v>
      </c>
      <c r="C2493" s="359">
        <f>'[2]III_SAV-Details_NB'!B2499</f>
        <v>0</v>
      </c>
      <c r="D2493" s="359">
        <f>'[2]III_SAV-Details_NB'!C2499</f>
        <v>0</v>
      </c>
      <c r="E2493" s="359">
        <f>'[2]III_SAV-Details_NB'!D2499</f>
        <v>0</v>
      </c>
      <c r="F2493" s="490"/>
      <c r="G2493" s="281">
        <f>'[2]III_SAV-Details_NB'!X2499</f>
        <v>0</v>
      </c>
      <c r="H2493" s="281">
        <f t="shared" si="656"/>
        <v>0</v>
      </c>
      <c r="I2493" s="281">
        <f>IF(con_EOGJahr=2025,'[2]III_SAV-Details_NB'!AA2499,IF(con_EOGJahr=2026,'[2]III_SAV-Details_NB'!AB2499,'[2]III_SAV-Details_NB'!AC2499))</f>
        <v>0</v>
      </c>
      <c r="J2493" s="282"/>
      <c r="K2493" s="282"/>
      <c r="L2493" s="282"/>
      <c r="M2493" s="282"/>
      <c r="N2493" s="282"/>
      <c r="O2493" s="282"/>
      <c r="P2493" s="52">
        <f t="shared" si="657"/>
        <v>0</v>
      </c>
      <c r="Q2493" s="60"/>
      <c r="R2493" s="53">
        <f t="shared" si="663"/>
        <v>0</v>
      </c>
      <c r="S2493" s="59"/>
      <c r="T2493" s="61"/>
      <c r="U2493" s="342" t="str">
        <f t="shared" si="667"/>
        <v>k.A.</v>
      </c>
      <c r="V2493" s="343" t="str">
        <f t="shared" si="664"/>
        <v>k.A.</v>
      </c>
      <c r="W2493" s="343" t="str">
        <f>IFERROR(IF(OR($D2493="",$E2493=0,con_Ende=0),"k.A.",IF(VLOOKUP($D2493,rng_ND,5,0)="Nein",VLOOKUP($D2493,rng_ND,2,FALSE),MIN(VLOOKUP($D2493,rng_ND,2,FALSE),A_Stammdaten!$B$19-D_SAV!$E2493+1))),"k.A.")</f>
        <v>k.A.</v>
      </c>
      <c r="X2493" s="343" t="str">
        <f t="shared" si="665"/>
        <v>k.A.</v>
      </c>
      <c r="Y2493" s="62"/>
      <c r="Z2493" s="48">
        <f t="shared" si="666"/>
        <v>0</v>
      </c>
      <c r="AA2493" s="457"/>
      <c r="AB2493" s="55">
        <f t="shared" si="658"/>
        <v>0</v>
      </c>
      <c r="AC2493" s="55">
        <f>IF(A_Stammdaten!$B$25="ja",D_SAV!AA2493,D_SAV!AB2493)</f>
        <v>0</v>
      </c>
      <c r="AD2493" s="478">
        <f>IF(AC2493=0,0,IF(U2493-(con_EOGJahr-D_SAV!E2493)&lt;=0,AC2493,AC2493/V2493))</f>
        <v>0</v>
      </c>
      <c r="AE2493" s="478">
        <f>IFERROR(IF(AND(VLOOKUP(D2493,rng_ND,5,FALSE)="Ja",D_SAV!T2493="degressiv"),D_SAV!AC2493*Y2493/100,0),0)</f>
        <v>0</v>
      </c>
      <c r="AF2493" s="55">
        <f>IFERROR(IF(VLOOKUP(D2493,rng_ND,5,FALSE)="Ja",MAX(D_SAV!AD2493:AE2493),D_SAV!AD2493),0)</f>
        <v>0</v>
      </c>
      <c r="AG2493" s="55">
        <f t="shared" si="659"/>
        <v>0</v>
      </c>
      <c r="AH2493" s="55">
        <f t="shared" si="660"/>
        <v>0</v>
      </c>
      <c r="AI2493" s="55">
        <f t="shared" si="661"/>
        <v>0</v>
      </c>
      <c r="AJ2493" s="55">
        <f t="shared" si="662"/>
        <v>0</v>
      </c>
      <c r="AK2493" s="55">
        <f t="shared" si="653"/>
        <v>0</v>
      </c>
      <c r="AL2493" s="55">
        <f t="shared" si="654"/>
        <v>0</v>
      </c>
      <c r="AM2493" s="55">
        <f t="shared" si="655"/>
        <v>0</v>
      </c>
    </row>
    <row r="2494" spans="1:39" x14ac:dyDescent="0.25">
      <c r="A2494" s="47">
        <v>2490</v>
      </c>
      <c r="B2494" s="358" t="str">
        <f>IF(AND(E2494&lt;&gt;0,D2494&lt;&gt;0,F2494&lt;&gt;0),IF(C2494&lt;&gt;0,CONCATENATE(C2494,"-AGr",VLOOKUP(D2494,Listen!$A$2:$G$45,7,FALSE),"-",E2494,"-",F2494,),CONCATENATE("AGr",VLOOKUP(D2494,Listen!$A$2:$G$45,7,FALSE),"-",E2494,"-",F2494)),"keine vollständige ID")</f>
        <v>keine vollständige ID</v>
      </c>
      <c r="C2494" s="359">
        <f>'[2]III_SAV-Details_NB'!B2500</f>
        <v>0</v>
      </c>
      <c r="D2494" s="359">
        <f>'[2]III_SAV-Details_NB'!C2500</f>
        <v>0</v>
      </c>
      <c r="E2494" s="359">
        <f>'[2]III_SAV-Details_NB'!D2500</f>
        <v>0</v>
      </c>
      <c r="F2494" s="490"/>
      <c r="G2494" s="281">
        <f>'[2]III_SAV-Details_NB'!X2500</f>
        <v>0</v>
      </c>
      <c r="H2494" s="281">
        <f t="shared" si="656"/>
        <v>0</v>
      </c>
      <c r="I2494" s="281">
        <f>IF(con_EOGJahr=2025,'[2]III_SAV-Details_NB'!AA2500,IF(con_EOGJahr=2026,'[2]III_SAV-Details_NB'!AB2500,'[2]III_SAV-Details_NB'!AC2500))</f>
        <v>0</v>
      </c>
      <c r="J2494" s="282"/>
      <c r="K2494" s="282"/>
      <c r="L2494" s="282"/>
      <c r="M2494" s="282"/>
      <c r="N2494" s="282"/>
      <c r="O2494" s="282"/>
      <c r="P2494" s="52">
        <f t="shared" si="657"/>
        <v>0</v>
      </c>
      <c r="Q2494" s="60"/>
      <c r="R2494" s="53">
        <f t="shared" si="663"/>
        <v>0</v>
      </c>
      <c r="S2494" s="59"/>
      <c r="T2494" s="61"/>
      <c r="U2494" s="342" t="str">
        <f t="shared" si="667"/>
        <v>k.A.</v>
      </c>
      <c r="V2494" s="343" t="str">
        <f t="shared" si="664"/>
        <v>k.A.</v>
      </c>
      <c r="W2494" s="343" t="str">
        <f>IFERROR(IF(OR($D2494="",$E2494=0,con_Ende=0),"k.A.",IF(VLOOKUP($D2494,rng_ND,5,0)="Nein",VLOOKUP($D2494,rng_ND,2,FALSE),MIN(VLOOKUP($D2494,rng_ND,2,FALSE),A_Stammdaten!$B$19-D_SAV!$E2494+1))),"k.A.")</f>
        <v>k.A.</v>
      </c>
      <c r="X2494" s="343" t="str">
        <f t="shared" si="665"/>
        <v>k.A.</v>
      </c>
      <c r="Y2494" s="62"/>
      <c r="Z2494" s="48">
        <f t="shared" si="666"/>
        <v>0</v>
      </c>
      <c r="AA2494" s="457"/>
      <c r="AB2494" s="55">
        <f t="shared" si="658"/>
        <v>0</v>
      </c>
      <c r="AC2494" s="55">
        <f>IF(A_Stammdaten!$B$25="ja",D_SAV!AA2494,D_SAV!AB2494)</f>
        <v>0</v>
      </c>
      <c r="AD2494" s="478">
        <f>IF(AC2494=0,0,IF(U2494-(con_EOGJahr-D_SAV!E2494)&lt;=0,AC2494,AC2494/V2494))</f>
        <v>0</v>
      </c>
      <c r="AE2494" s="478">
        <f>IFERROR(IF(AND(VLOOKUP(D2494,rng_ND,5,FALSE)="Ja",D_SAV!T2494="degressiv"),D_SAV!AC2494*Y2494/100,0),0)</f>
        <v>0</v>
      </c>
      <c r="AF2494" s="55">
        <f>IFERROR(IF(VLOOKUP(D2494,rng_ND,5,FALSE)="Ja",MAX(D_SAV!AD2494:AE2494),D_SAV!AD2494),0)</f>
        <v>0</v>
      </c>
      <c r="AG2494" s="55">
        <f t="shared" si="659"/>
        <v>0</v>
      </c>
      <c r="AH2494" s="55">
        <f t="shared" si="660"/>
        <v>0</v>
      </c>
      <c r="AI2494" s="55">
        <f t="shared" si="661"/>
        <v>0</v>
      </c>
      <c r="AJ2494" s="55">
        <f t="shared" si="662"/>
        <v>0</v>
      </c>
      <c r="AK2494" s="55">
        <f t="shared" si="653"/>
        <v>0</v>
      </c>
      <c r="AL2494" s="55">
        <f t="shared" si="654"/>
        <v>0</v>
      </c>
      <c r="AM2494" s="55">
        <f t="shared" si="655"/>
        <v>0</v>
      </c>
    </row>
    <row r="2495" spans="1:39" x14ac:dyDescent="0.25">
      <c r="A2495" s="47">
        <v>2491</v>
      </c>
      <c r="B2495" s="358" t="str">
        <f>IF(AND(E2495&lt;&gt;0,D2495&lt;&gt;0,F2495&lt;&gt;0),IF(C2495&lt;&gt;0,CONCATENATE(C2495,"-AGr",VLOOKUP(D2495,Listen!$A$2:$G$45,7,FALSE),"-",E2495,"-",F2495,),CONCATENATE("AGr",VLOOKUP(D2495,Listen!$A$2:$G$45,7,FALSE),"-",E2495,"-",F2495)),"keine vollständige ID")</f>
        <v>keine vollständige ID</v>
      </c>
      <c r="C2495" s="359">
        <f>'[2]III_SAV-Details_NB'!B2501</f>
        <v>0</v>
      </c>
      <c r="D2495" s="359">
        <f>'[2]III_SAV-Details_NB'!C2501</f>
        <v>0</v>
      </c>
      <c r="E2495" s="359">
        <f>'[2]III_SAV-Details_NB'!D2501</f>
        <v>0</v>
      </c>
      <c r="F2495" s="490"/>
      <c r="G2495" s="281">
        <f>'[2]III_SAV-Details_NB'!X2501</f>
        <v>0</v>
      </c>
      <c r="H2495" s="281">
        <f t="shared" si="656"/>
        <v>0</v>
      </c>
      <c r="I2495" s="281">
        <f>IF(con_EOGJahr=2025,'[2]III_SAV-Details_NB'!AA2501,IF(con_EOGJahr=2026,'[2]III_SAV-Details_NB'!AB2501,'[2]III_SAV-Details_NB'!AC2501))</f>
        <v>0</v>
      </c>
      <c r="J2495" s="282"/>
      <c r="K2495" s="282"/>
      <c r="L2495" s="282"/>
      <c r="M2495" s="282"/>
      <c r="N2495" s="282"/>
      <c r="O2495" s="282"/>
      <c r="P2495" s="52">
        <f t="shared" si="657"/>
        <v>0</v>
      </c>
      <c r="Q2495" s="60"/>
      <c r="R2495" s="53">
        <f t="shared" si="663"/>
        <v>0</v>
      </c>
      <c r="S2495" s="59"/>
      <c r="T2495" s="61"/>
      <c r="U2495" s="342" t="str">
        <f t="shared" si="667"/>
        <v>k.A.</v>
      </c>
      <c r="V2495" s="343" t="str">
        <f t="shared" si="664"/>
        <v>k.A.</v>
      </c>
      <c r="W2495" s="343" t="str">
        <f>IFERROR(IF(OR($D2495="",$E2495=0,con_Ende=0),"k.A.",IF(VLOOKUP($D2495,rng_ND,5,0)="Nein",VLOOKUP($D2495,rng_ND,2,FALSE),MIN(VLOOKUP($D2495,rng_ND,2,FALSE),A_Stammdaten!$B$19-D_SAV!$E2495+1))),"k.A.")</f>
        <v>k.A.</v>
      </c>
      <c r="X2495" s="343" t="str">
        <f t="shared" si="665"/>
        <v>k.A.</v>
      </c>
      <c r="Y2495" s="62"/>
      <c r="Z2495" s="48">
        <f t="shared" si="666"/>
        <v>0</v>
      </c>
      <c r="AA2495" s="457"/>
      <c r="AB2495" s="55">
        <f t="shared" si="658"/>
        <v>0</v>
      </c>
      <c r="AC2495" s="55">
        <f>IF(A_Stammdaten!$B$25="ja",D_SAV!AA2495,D_SAV!AB2495)</f>
        <v>0</v>
      </c>
      <c r="AD2495" s="478">
        <f>IF(AC2495=0,0,IF(U2495-(con_EOGJahr-D_SAV!E2495)&lt;=0,AC2495,AC2495/V2495))</f>
        <v>0</v>
      </c>
      <c r="AE2495" s="478">
        <f>IFERROR(IF(AND(VLOOKUP(D2495,rng_ND,5,FALSE)="Ja",D_SAV!T2495="degressiv"),D_SAV!AC2495*Y2495/100,0),0)</f>
        <v>0</v>
      </c>
      <c r="AF2495" s="55">
        <f>IFERROR(IF(VLOOKUP(D2495,rng_ND,5,FALSE)="Ja",MAX(D_SAV!AD2495:AE2495),D_SAV!AD2495),0)</f>
        <v>0</v>
      </c>
      <c r="AG2495" s="55">
        <f t="shared" si="659"/>
        <v>0</v>
      </c>
      <c r="AH2495" s="55">
        <f t="shared" si="660"/>
        <v>0</v>
      </c>
      <c r="AI2495" s="55">
        <f t="shared" si="661"/>
        <v>0</v>
      </c>
      <c r="AJ2495" s="55">
        <f t="shared" si="662"/>
        <v>0</v>
      </c>
      <c r="AK2495" s="55">
        <f t="shared" si="653"/>
        <v>0</v>
      </c>
      <c r="AL2495" s="55">
        <f t="shared" si="654"/>
        <v>0</v>
      </c>
      <c r="AM2495" s="55">
        <f t="shared" si="655"/>
        <v>0</v>
      </c>
    </row>
    <row r="2496" spans="1:39" x14ac:dyDescent="0.25">
      <c r="A2496" s="47">
        <v>2492</v>
      </c>
      <c r="B2496" s="358" t="str">
        <f>IF(AND(E2496&lt;&gt;0,D2496&lt;&gt;0,F2496&lt;&gt;0),IF(C2496&lt;&gt;0,CONCATENATE(C2496,"-AGr",VLOOKUP(D2496,Listen!$A$2:$G$45,7,FALSE),"-",E2496,"-",F2496,),CONCATENATE("AGr",VLOOKUP(D2496,Listen!$A$2:$G$45,7,FALSE),"-",E2496,"-",F2496)),"keine vollständige ID")</f>
        <v>keine vollständige ID</v>
      </c>
      <c r="C2496" s="359">
        <f>'[2]III_SAV-Details_NB'!B2502</f>
        <v>0</v>
      </c>
      <c r="D2496" s="359">
        <f>'[2]III_SAV-Details_NB'!C2502</f>
        <v>0</v>
      </c>
      <c r="E2496" s="359">
        <f>'[2]III_SAV-Details_NB'!D2502</f>
        <v>0</v>
      </c>
      <c r="F2496" s="490"/>
      <c r="G2496" s="281">
        <f>'[2]III_SAV-Details_NB'!X2502</f>
        <v>0</v>
      </c>
      <c r="H2496" s="281">
        <f t="shared" si="656"/>
        <v>0</v>
      </c>
      <c r="I2496" s="281">
        <f>IF(con_EOGJahr=2025,'[2]III_SAV-Details_NB'!AA2502,IF(con_EOGJahr=2026,'[2]III_SAV-Details_NB'!AB2502,'[2]III_SAV-Details_NB'!AC2502))</f>
        <v>0</v>
      </c>
      <c r="J2496" s="282"/>
      <c r="K2496" s="282"/>
      <c r="L2496" s="282"/>
      <c r="M2496" s="282"/>
      <c r="N2496" s="282"/>
      <c r="O2496" s="282"/>
      <c r="P2496" s="52">
        <f t="shared" si="657"/>
        <v>0</v>
      </c>
      <c r="Q2496" s="60"/>
      <c r="R2496" s="53">
        <f t="shared" si="663"/>
        <v>0</v>
      </c>
      <c r="S2496" s="59"/>
      <c r="T2496" s="61"/>
      <c r="U2496" s="342" t="str">
        <f t="shared" si="667"/>
        <v>k.A.</v>
      </c>
      <c r="V2496" s="343" t="str">
        <f t="shared" si="664"/>
        <v>k.A.</v>
      </c>
      <c r="W2496" s="343" t="str">
        <f>IFERROR(IF(OR($D2496="",$E2496=0,con_Ende=0),"k.A.",IF(VLOOKUP($D2496,rng_ND,5,0)="Nein",VLOOKUP($D2496,rng_ND,2,FALSE),MIN(VLOOKUP($D2496,rng_ND,2,FALSE),A_Stammdaten!$B$19-D_SAV!$E2496+1))),"k.A.")</f>
        <v>k.A.</v>
      </c>
      <c r="X2496" s="343" t="str">
        <f t="shared" si="665"/>
        <v>k.A.</v>
      </c>
      <c r="Y2496" s="62"/>
      <c r="Z2496" s="48">
        <f t="shared" si="666"/>
        <v>0</v>
      </c>
      <c r="AA2496" s="457"/>
      <c r="AB2496" s="55">
        <f t="shared" si="658"/>
        <v>0</v>
      </c>
      <c r="AC2496" s="55">
        <f>IF(A_Stammdaten!$B$25="ja",D_SAV!AA2496,D_SAV!AB2496)</f>
        <v>0</v>
      </c>
      <c r="AD2496" s="478">
        <f>IF(AC2496=0,0,IF(U2496-(con_EOGJahr-D_SAV!E2496)&lt;=0,AC2496,AC2496/V2496))</f>
        <v>0</v>
      </c>
      <c r="AE2496" s="478">
        <f>IFERROR(IF(AND(VLOOKUP(D2496,rng_ND,5,FALSE)="Ja",D_SAV!T2496="degressiv"),D_SAV!AC2496*Y2496/100,0),0)</f>
        <v>0</v>
      </c>
      <c r="AF2496" s="55">
        <f>IFERROR(IF(VLOOKUP(D2496,rng_ND,5,FALSE)="Ja",MAX(D_SAV!AD2496:AE2496),D_SAV!AD2496),0)</f>
        <v>0</v>
      </c>
      <c r="AG2496" s="55">
        <f t="shared" si="659"/>
        <v>0</v>
      </c>
      <c r="AH2496" s="55">
        <f t="shared" si="660"/>
        <v>0</v>
      </c>
      <c r="AI2496" s="55">
        <f t="shared" si="661"/>
        <v>0</v>
      </c>
      <c r="AJ2496" s="55">
        <f t="shared" si="662"/>
        <v>0</v>
      </c>
      <c r="AK2496" s="55">
        <f t="shared" si="653"/>
        <v>0</v>
      </c>
      <c r="AL2496" s="55">
        <f t="shared" si="654"/>
        <v>0</v>
      </c>
      <c r="AM2496" s="55">
        <f t="shared" si="655"/>
        <v>0</v>
      </c>
    </row>
    <row r="2497" spans="1:39" x14ac:dyDescent="0.25">
      <c r="A2497" s="47">
        <v>2493</v>
      </c>
      <c r="B2497" s="358" t="str">
        <f>IF(AND(E2497&lt;&gt;0,D2497&lt;&gt;0,F2497&lt;&gt;0),IF(C2497&lt;&gt;0,CONCATENATE(C2497,"-AGr",VLOOKUP(D2497,Listen!$A$2:$G$45,7,FALSE),"-",E2497,"-",F2497,),CONCATENATE("AGr",VLOOKUP(D2497,Listen!$A$2:$G$45,7,FALSE),"-",E2497,"-",F2497)),"keine vollständige ID")</f>
        <v>keine vollständige ID</v>
      </c>
      <c r="C2497" s="359">
        <f>'[2]III_SAV-Details_NB'!B2503</f>
        <v>0</v>
      </c>
      <c r="D2497" s="359">
        <f>'[2]III_SAV-Details_NB'!C2503</f>
        <v>0</v>
      </c>
      <c r="E2497" s="359">
        <f>'[2]III_SAV-Details_NB'!D2503</f>
        <v>0</v>
      </c>
      <c r="F2497" s="490"/>
      <c r="G2497" s="281">
        <f>'[2]III_SAV-Details_NB'!X2503</f>
        <v>0</v>
      </c>
      <c r="H2497" s="281">
        <f t="shared" si="656"/>
        <v>0</v>
      </c>
      <c r="I2497" s="281">
        <f>IF(con_EOGJahr=2025,'[2]III_SAV-Details_NB'!AA2503,IF(con_EOGJahr=2026,'[2]III_SAV-Details_NB'!AB2503,'[2]III_SAV-Details_NB'!AC2503))</f>
        <v>0</v>
      </c>
      <c r="J2497" s="282"/>
      <c r="K2497" s="282"/>
      <c r="L2497" s="282"/>
      <c r="M2497" s="282"/>
      <c r="N2497" s="282"/>
      <c r="O2497" s="282"/>
      <c r="P2497" s="52">
        <f t="shared" si="657"/>
        <v>0</v>
      </c>
      <c r="Q2497" s="60"/>
      <c r="R2497" s="53">
        <f t="shared" si="663"/>
        <v>0</v>
      </c>
      <c r="S2497" s="59"/>
      <c r="T2497" s="61"/>
      <c r="U2497" s="342" t="str">
        <f t="shared" si="667"/>
        <v>k.A.</v>
      </c>
      <c r="V2497" s="343" t="str">
        <f t="shared" si="664"/>
        <v>k.A.</v>
      </c>
      <c r="W2497" s="343" t="str">
        <f>IFERROR(IF(OR($D2497="",$E2497=0,con_Ende=0),"k.A.",IF(VLOOKUP($D2497,rng_ND,5,0)="Nein",VLOOKUP($D2497,rng_ND,2,FALSE),MIN(VLOOKUP($D2497,rng_ND,2,FALSE),A_Stammdaten!$B$19-D_SAV!$E2497+1))),"k.A.")</f>
        <v>k.A.</v>
      </c>
      <c r="X2497" s="343" t="str">
        <f t="shared" si="665"/>
        <v>k.A.</v>
      </c>
      <c r="Y2497" s="62"/>
      <c r="Z2497" s="48">
        <f t="shared" si="666"/>
        <v>0</v>
      </c>
      <c r="AA2497" s="457"/>
      <c r="AB2497" s="55">
        <f t="shared" si="658"/>
        <v>0</v>
      </c>
      <c r="AC2497" s="55">
        <f>IF(A_Stammdaten!$B$25="ja",D_SAV!AA2497,D_SAV!AB2497)</f>
        <v>0</v>
      </c>
      <c r="AD2497" s="478">
        <f>IF(AC2497=0,0,IF(U2497-(con_EOGJahr-D_SAV!E2497)&lt;=0,AC2497,AC2497/V2497))</f>
        <v>0</v>
      </c>
      <c r="AE2497" s="478">
        <f>IFERROR(IF(AND(VLOOKUP(D2497,rng_ND,5,FALSE)="Ja",D_SAV!T2497="degressiv"),D_SAV!AC2497*Y2497/100,0),0)</f>
        <v>0</v>
      </c>
      <c r="AF2497" s="55">
        <f>IFERROR(IF(VLOOKUP(D2497,rng_ND,5,FALSE)="Ja",MAX(D_SAV!AD2497:AE2497),D_SAV!AD2497),0)</f>
        <v>0</v>
      </c>
      <c r="AG2497" s="55">
        <f t="shared" si="659"/>
        <v>0</v>
      </c>
      <c r="AH2497" s="55">
        <f t="shared" si="660"/>
        <v>0</v>
      </c>
      <c r="AI2497" s="55">
        <f t="shared" si="661"/>
        <v>0</v>
      </c>
      <c r="AJ2497" s="55">
        <f t="shared" si="662"/>
        <v>0</v>
      </c>
      <c r="AK2497" s="55">
        <f t="shared" si="653"/>
        <v>0</v>
      </c>
      <c r="AL2497" s="55">
        <f t="shared" si="654"/>
        <v>0</v>
      </c>
      <c r="AM2497" s="55">
        <f t="shared" si="655"/>
        <v>0</v>
      </c>
    </row>
    <row r="2498" spans="1:39" x14ac:dyDescent="0.25">
      <c r="A2498" s="47">
        <v>2494</v>
      </c>
      <c r="B2498" s="358" t="str">
        <f>IF(AND(E2498&lt;&gt;0,D2498&lt;&gt;0,F2498&lt;&gt;0),IF(C2498&lt;&gt;0,CONCATENATE(C2498,"-AGr",VLOOKUP(D2498,Listen!$A$2:$G$45,7,FALSE),"-",E2498,"-",F2498,),CONCATENATE("AGr",VLOOKUP(D2498,Listen!$A$2:$G$45,7,FALSE),"-",E2498,"-",F2498)),"keine vollständige ID")</f>
        <v>keine vollständige ID</v>
      </c>
      <c r="C2498" s="359">
        <f>'[2]III_SAV-Details_NB'!B2504</f>
        <v>0</v>
      </c>
      <c r="D2498" s="359">
        <f>'[2]III_SAV-Details_NB'!C2504</f>
        <v>0</v>
      </c>
      <c r="E2498" s="359">
        <f>'[2]III_SAV-Details_NB'!D2504</f>
        <v>0</v>
      </c>
      <c r="F2498" s="490"/>
      <c r="G2498" s="281">
        <f>'[2]III_SAV-Details_NB'!X2504</f>
        <v>0</v>
      </c>
      <c r="H2498" s="281">
        <f t="shared" si="656"/>
        <v>0</v>
      </c>
      <c r="I2498" s="281">
        <f>IF(con_EOGJahr=2025,'[2]III_SAV-Details_NB'!AA2504,IF(con_EOGJahr=2026,'[2]III_SAV-Details_NB'!AB2504,'[2]III_SAV-Details_NB'!AC2504))</f>
        <v>0</v>
      </c>
      <c r="J2498" s="282"/>
      <c r="K2498" s="282"/>
      <c r="L2498" s="282"/>
      <c r="M2498" s="282"/>
      <c r="N2498" s="282"/>
      <c r="O2498" s="282"/>
      <c r="P2498" s="52">
        <f t="shared" si="657"/>
        <v>0</v>
      </c>
      <c r="Q2498" s="60"/>
      <c r="R2498" s="53">
        <f t="shared" si="663"/>
        <v>0</v>
      </c>
      <c r="S2498" s="59"/>
      <c r="T2498" s="61"/>
      <c r="U2498" s="342" t="str">
        <f t="shared" si="667"/>
        <v>k.A.</v>
      </c>
      <c r="V2498" s="343" t="str">
        <f t="shared" si="664"/>
        <v>k.A.</v>
      </c>
      <c r="W2498" s="343" t="str">
        <f>IFERROR(IF(OR($D2498="",$E2498=0,con_Ende=0),"k.A.",IF(VLOOKUP($D2498,rng_ND,5,0)="Nein",VLOOKUP($D2498,rng_ND,2,FALSE),MIN(VLOOKUP($D2498,rng_ND,2,FALSE),A_Stammdaten!$B$19-D_SAV!$E2498+1))),"k.A.")</f>
        <v>k.A.</v>
      </c>
      <c r="X2498" s="343" t="str">
        <f t="shared" si="665"/>
        <v>k.A.</v>
      </c>
      <c r="Y2498" s="62"/>
      <c r="Z2498" s="48">
        <f t="shared" si="666"/>
        <v>0</v>
      </c>
      <c r="AA2498" s="457"/>
      <c r="AB2498" s="55">
        <f t="shared" si="658"/>
        <v>0</v>
      </c>
      <c r="AC2498" s="55">
        <f>IF(A_Stammdaten!$B$25="ja",D_SAV!AA2498,D_SAV!AB2498)</f>
        <v>0</v>
      </c>
      <c r="AD2498" s="478">
        <f>IF(AC2498=0,0,IF(U2498-(con_EOGJahr-D_SAV!E2498)&lt;=0,AC2498,AC2498/V2498))</f>
        <v>0</v>
      </c>
      <c r="AE2498" s="478">
        <f>IFERROR(IF(AND(VLOOKUP(D2498,rng_ND,5,FALSE)="Ja",D_SAV!T2498="degressiv"),D_SAV!AC2498*Y2498/100,0),0)</f>
        <v>0</v>
      </c>
      <c r="AF2498" s="55">
        <f>IFERROR(IF(VLOOKUP(D2498,rng_ND,5,FALSE)="Ja",MAX(D_SAV!AD2498:AE2498),D_SAV!AD2498),0)</f>
        <v>0</v>
      </c>
      <c r="AG2498" s="55">
        <f t="shared" si="659"/>
        <v>0</v>
      </c>
      <c r="AH2498" s="55">
        <f t="shared" si="660"/>
        <v>0</v>
      </c>
      <c r="AI2498" s="55">
        <f t="shared" si="661"/>
        <v>0</v>
      </c>
      <c r="AJ2498" s="55">
        <f t="shared" si="662"/>
        <v>0</v>
      </c>
      <c r="AK2498" s="55">
        <f t="shared" si="653"/>
        <v>0</v>
      </c>
      <c r="AL2498" s="55">
        <f t="shared" si="654"/>
        <v>0</v>
      </c>
      <c r="AM2498" s="55">
        <f t="shared" si="655"/>
        <v>0</v>
      </c>
    </row>
    <row r="2499" spans="1:39" x14ac:dyDescent="0.25">
      <c r="A2499" s="47">
        <v>2495</v>
      </c>
      <c r="B2499" s="358" t="str">
        <f>IF(AND(E2499&lt;&gt;0,D2499&lt;&gt;0,F2499&lt;&gt;0),IF(C2499&lt;&gt;0,CONCATENATE(C2499,"-AGr",VLOOKUP(D2499,Listen!$A$2:$G$45,7,FALSE),"-",E2499,"-",F2499,),CONCATENATE("AGr",VLOOKUP(D2499,Listen!$A$2:$G$45,7,FALSE),"-",E2499,"-",F2499)),"keine vollständige ID")</f>
        <v>keine vollständige ID</v>
      </c>
      <c r="C2499" s="359">
        <f>'[2]III_SAV-Details_NB'!B2505</f>
        <v>0</v>
      </c>
      <c r="D2499" s="359">
        <f>'[2]III_SAV-Details_NB'!C2505</f>
        <v>0</v>
      </c>
      <c r="E2499" s="359">
        <f>'[2]III_SAV-Details_NB'!D2505</f>
        <v>0</v>
      </c>
      <c r="F2499" s="490"/>
      <c r="G2499" s="281">
        <f>'[2]III_SAV-Details_NB'!X2505</f>
        <v>0</v>
      </c>
      <c r="H2499" s="281">
        <f t="shared" si="656"/>
        <v>0</v>
      </c>
      <c r="I2499" s="281">
        <f>IF(con_EOGJahr=2025,'[2]III_SAV-Details_NB'!AA2505,IF(con_EOGJahr=2026,'[2]III_SAV-Details_NB'!AB2505,'[2]III_SAV-Details_NB'!AC2505))</f>
        <v>0</v>
      </c>
      <c r="J2499" s="282"/>
      <c r="K2499" s="282"/>
      <c r="L2499" s="282"/>
      <c r="M2499" s="282"/>
      <c r="N2499" s="282"/>
      <c r="O2499" s="282"/>
      <c r="P2499" s="52">
        <f t="shared" si="657"/>
        <v>0</v>
      </c>
      <c r="Q2499" s="60"/>
      <c r="R2499" s="53">
        <f t="shared" si="663"/>
        <v>0</v>
      </c>
      <c r="S2499" s="59"/>
      <c r="T2499" s="61"/>
      <c r="U2499" s="342" t="str">
        <f t="shared" si="667"/>
        <v>k.A.</v>
      </c>
      <c r="V2499" s="343" t="str">
        <f t="shared" si="664"/>
        <v>k.A.</v>
      </c>
      <c r="W2499" s="343" t="str">
        <f>IFERROR(IF(OR($D2499="",$E2499=0,con_Ende=0),"k.A.",IF(VLOOKUP($D2499,rng_ND,5,0)="Nein",VLOOKUP($D2499,rng_ND,2,FALSE),MIN(VLOOKUP($D2499,rng_ND,2,FALSE),A_Stammdaten!$B$19-D_SAV!$E2499+1))),"k.A.")</f>
        <v>k.A.</v>
      </c>
      <c r="X2499" s="343" t="str">
        <f t="shared" si="665"/>
        <v>k.A.</v>
      </c>
      <c r="Y2499" s="62"/>
      <c r="Z2499" s="48">
        <f t="shared" si="666"/>
        <v>0</v>
      </c>
      <c r="AA2499" s="457"/>
      <c r="AB2499" s="55">
        <f t="shared" si="658"/>
        <v>0</v>
      </c>
      <c r="AC2499" s="55">
        <f>IF(A_Stammdaten!$B$25="ja",D_SAV!AA2499,D_SAV!AB2499)</f>
        <v>0</v>
      </c>
      <c r="AD2499" s="478">
        <f>IF(AC2499=0,0,IF(U2499-(con_EOGJahr-D_SAV!E2499)&lt;=0,AC2499,AC2499/V2499))</f>
        <v>0</v>
      </c>
      <c r="AE2499" s="478">
        <f>IFERROR(IF(AND(VLOOKUP(D2499,rng_ND,5,FALSE)="Ja",D_SAV!T2499="degressiv"),D_SAV!AC2499*Y2499/100,0),0)</f>
        <v>0</v>
      </c>
      <c r="AF2499" s="55">
        <f>IFERROR(IF(VLOOKUP(D2499,rng_ND,5,FALSE)="Ja",MAX(D_SAV!AD2499:AE2499),D_SAV!AD2499),0)</f>
        <v>0</v>
      </c>
      <c r="AG2499" s="55">
        <f t="shared" si="659"/>
        <v>0</v>
      </c>
      <c r="AH2499" s="55">
        <f t="shared" si="660"/>
        <v>0</v>
      </c>
      <c r="AI2499" s="55">
        <f t="shared" si="661"/>
        <v>0</v>
      </c>
      <c r="AJ2499" s="55">
        <f t="shared" si="662"/>
        <v>0</v>
      </c>
      <c r="AK2499" s="55">
        <f t="shared" si="653"/>
        <v>0</v>
      </c>
      <c r="AL2499" s="55">
        <f t="shared" si="654"/>
        <v>0</v>
      </c>
      <c r="AM2499" s="55">
        <f t="shared" si="655"/>
        <v>0</v>
      </c>
    </row>
    <row r="2500" spans="1:39" x14ac:dyDescent="0.25">
      <c r="A2500" s="47">
        <v>2496</v>
      </c>
      <c r="B2500" s="358" t="str">
        <f>IF(AND(E2500&lt;&gt;0,D2500&lt;&gt;0,F2500&lt;&gt;0),IF(C2500&lt;&gt;0,CONCATENATE(C2500,"-AGr",VLOOKUP(D2500,Listen!$A$2:$G$45,7,FALSE),"-",E2500,"-",F2500,),CONCATENATE("AGr",VLOOKUP(D2500,Listen!$A$2:$G$45,7,FALSE),"-",E2500,"-",F2500)),"keine vollständige ID")</f>
        <v>keine vollständige ID</v>
      </c>
      <c r="C2500" s="359">
        <f>'[2]III_SAV-Details_NB'!B2506</f>
        <v>0</v>
      </c>
      <c r="D2500" s="359">
        <f>'[2]III_SAV-Details_NB'!C2506</f>
        <v>0</v>
      </c>
      <c r="E2500" s="359">
        <f>'[2]III_SAV-Details_NB'!D2506</f>
        <v>0</v>
      </c>
      <c r="F2500" s="490"/>
      <c r="G2500" s="281">
        <f>'[2]III_SAV-Details_NB'!X2506</f>
        <v>0</v>
      </c>
      <c r="H2500" s="281">
        <f t="shared" si="656"/>
        <v>0</v>
      </c>
      <c r="I2500" s="281">
        <f>IF(con_EOGJahr=2025,'[2]III_SAV-Details_NB'!AA2506,IF(con_EOGJahr=2026,'[2]III_SAV-Details_NB'!AB2506,'[2]III_SAV-Details_NB'!AC2506))</f>
        <v>0</v>
      </c>
      <c r="J2500" s="282"/>
      <c r="K2500" s="282"/>
      <c r="L2500" s="282"/>
      <c r="M2500" s="282"/>
      <c r="N2500" s="282"/>
      <c r="O2500" s="282"/>
      <c r="P2500" s="52">
        <f t="shared" si="657"/>
        <v>0</v>
      </c>
      <c r="Q2500" s="60"/>
      <c r="R2500" s="53">
        <f t="shared" si="663"/>
        <v>0</v>
      </c>
      <c r="S2500" s="59"/>
      <c r="T2500" s="61"/>
      <c r="U2500" s="342" t="str">
        <f t="shared" si="667"/>
        <v>k.A.</v>
      </c>
      <c r="V2500" s="343" t="str">
        <f t="shared" si="664"/>
        <v>k.A.</v>
      </c>
      <c r="W2500" s="343" t="str">
        <f>IFERROR(IF(OR($D2500="",$E2500=0,con_Ende=0),"k.A.",IF(VLOOKUP($D2500,rng_ND,5,0)="Nein",VLOOKUP($D2500,rng_ND,2,FALSE),MIN(VLOOKUP($D2500,rng_ND,2,FALSE),A_Stammdaten!$B$19-D_SAV!$E2500+1))),"k.A.")</f>
        <v>k.A.</v>
      </c>
      <c r="X2500" s="343" t="str">
        <f t="shared" si="665"/>
        <v>k.A.</v>
      </c>
      <c r="Y2500" s="62"/>
      <c r="Z2500" s="48">
        <f t="shared" si="666"/>
        <v>0</v>
      </c>
      <c r="AA2500" s="457"/>
      <c r="AB2500" s="55">
        <f t="shared" si="658"/>
        <v>0</v>
      </c>
      <c r="AC2500" s="55">
        <f>IF(A_Stammdaten!$B$25="ja",D_SAV!AA2500,D_SAV!AB2500)</f>
        <v>0</v>
      </c>
      <c r="AD2500" s="478">
        <f>IF(AC2500=0,0,IF(U2500-(con_EOGJahr-D_SAV!E2500)&lt;=0,AC2500,AC2500/V2500))</f>
        <v>0</v>
      </c>
      <c r="AE2500" s="478">
        <f>IFERROR(IF(AND(VLOOKUP(D2500,rng_ND,5,FALSE)="Ja",D_SAV!T2500="degressiv"),D_SAV!AC2500*Y2500/100,0),0)</f>
        <v>0</v>
      </c>
      <c r="AF2500" s="55">
        <f>IFERROR(IF(VLOOKUP(D2500,rng_ND,5,FALSE)="Ja",MAX(D_SAV!AD2500:AE2500),D_SAV!AD2500),0)</f>
        <v>0</v>
      </c>
      <c r="AG2500" s="55">
        <f t="shared" si="659"/>
        <v>0</v>
      </c>
      <c r="AH2500" s="55">
        <f t="shared" si="660"/>
        <v>0</v>
      </c>
      <c r="AI2500" s="55">
        <f t="shared" si="661"/>
        <v>0</v>
      </c>
      <c r="AJ2500" s="55">
        <f t="shared" si="662"/>
        <v>0</v>
      </c>
      <c r="AK2500" s="55">
        <f t="shared" si="653"/>
        <v>0</v>
      </c>
      <c r="AL2500" s="55">
        <f t="shared" si="654"/>
        <v>0</v>
      </c>
      <c r="AM2500" s="55">
        <f t="shared" si="655"/>
        <v>0</v>
      </c>
    </row>
    <row r="2501" spans="1:39" x14ac:dyDescent="0.25">
      <c r="A2501" s="47">
        <v>2497</v>
      </c>
      <c r="B2501" s="358" t="str">
        <f>IF(AND(E2501&lt;&gt;0,D2501&lt;&gt;0,F2501&lt;&gt;0),IF(C2501&lt;&gt;0,CONCATENATE(C2501,"-AGr",VLOOKUP(D2501,Listen!$A$2:$G$45,7,FALSE),"-",E2501,"-",F2501,),CONCATENATE("AGr",VLOOKUP(D2501,Listen!$A$2:$G$45,7,FALSE),"-",E2501,"-",F2501)),"keine vollständige ID")</f>
        <v>keine vollständige ID</v>
      </c>
      <c r="C2501" s="359">
        <f>'[2]III_SAV-Details_NB'!B2507</f>
        <v>0</v>
      </c>
      <c r="D2501" s="359">
        <f>'[2]III_SAV-Details_NB'!C2507</f>
        <v>0</v>
      </c>
      <c r="E2501" s="359">
        <f>'[2]III_SAV-Details_NB'!D2507</f>
        <v>0</v>
      </c>
      <c r="F2501" s="490"/>
      <c r="G2501" s="281">
        <f>'[2]III_SAV-Details_NB'!X2507</f>
        <v>0</v>
      </c>
      <c r="H2501" s="281">
        <f t="shared" si="656"/>
        <v>0</v>
      </c>
      <c r="I2501" s="281">
        <f>IF(con_EOGJahr=2025,'[2]III_SAV-Details_NB'!AA2507,IF(con_EOGJahr=2026,'[2]III_SAV-Details_NB'!AB2507,'[2]III_SAV-Details_NB'!AC2507))</f>
        <v>0</v>
      </c>
      <c r="J2501" s="282"/>
      <c r="K2501" s="282"/>
      <c r="L2501" s="282"/>
      <c r="M2501" s="282"/>
      <c r="N2501" s="282"/>
      <c r="O2501" s="282"/>
      <c r="P2501" s="52">
        <f t="shared" si="657"/>
        <v>0</v>
      </c>
      <c r="Q2501" s="60"/>
      <c r="R2501" s="53">
        <f t="shared" si="663"/>
        <v>0</v>
      </c>
      <c r="S2501" s="59"/>
      <c r="T2501" s="61"/>
      <c r="U2501" s="342" t="str">
        <f t="shared" si="667"/>
        <v>k.A.</v>
      </c>
      <c r="V2501" s="343" t="str">
        <f t="shared" si="664"/>
        <v>k.A.</v>
      </c>
      <c r="W2501" s="343" t="str">
        <f>IFERROR(IF(OR($D2501="",$E2501=0,con_Ende=0),"k.A.",IF(VLOOKUP($D2501,rng_ND,5,0)="Nein",VLOOKUP($D2501,rng_ND,2,FALSE),MIN(VLOOKUP($D2501,rng_ND,2,FALSE),A_Stammdaten!$B$19-D_SAV!$E2501+1))),"k.A.")</f>
        <v>k.A.</v>
      </c>
      <c r="X2501" s="343" t="str">
        <f t="shared" si="665"/>
        <v>k.A.</v>
      </c>
      <c r="Y2501" s="62"/>
      <c r="Z2501" s="48">
        <f t="shared" si="666"/>
        <v>0</v>
      </c>
      <c r="AA2501" s="457"/>
      <c r="AB2501" s="55">
        <f t="shared" si="658"/>
        <v>0</v>
      </c>
      <c r="AC2501" s="55">
        <f>IF(A_Stammdaten!$B$25="ja",D_SAV!AA2501,D_SAV!AB2501)</f>
        <v>0</v>
      </c>
      <c r="AD2501" s="478">
        <f>IF(AC2501=0,0,IF(U2501-(con_EOGJahr-D_SAV!E2501)&lt;=0,AC2501,AC2501/V2501))</f>
        <v>0</v>
      </c>
      <c r="AE2501" s="478">
        <f>IFERROR(IF(AND(VLOOKUP(D2501,rng_ND,5,FALSE)="Ja",D_SAV!T2501="degressiv"),D_SAV!AC2501*Y2501/100,0),0)</f>
        <v>0</v>
      </c>
      <c r="AF2501" s="55">
        <f>IFERROR(IF(VLOOKUP(D2501,rng_ND,5,FALSE)="Ja",MAX(D_SAV!AD2501:AE2501),D_SAV!AD2501),0)</f>
        <v>0</v>
      </c>
      <c r="AG2501" s="55">
        <f t="shared" si="659"/>
        <v>0</v>
      </c>
      <c r="AH2501" s="55">
        <f t="shared" si="660"/>
        <v>0</v>
      </c>
      <c r="AI2501" s="55">
        <f t="shared" si="661"/>
        <v>0</v>
      </c>
      <c r="AJ2501" s="55">
        <f t="shared" si="662"/>
        <v>0</v>
      </c>
      <c r="AK2501" s="55">
        <f t="shared" ref="AK2501:AK2564" si="668">IF($E2501&gt;=2006,AC2501,con_EKQ*AH2501+(1-con_EKQ)*AC2501)</f>
        <v>0</v>
      </c>
      <c r="AL2501" s="55">
        <f t="shared" ref="AL2501:AL2564" si="669">IF($E2501&gt;=2006,AF2501,con_EKQ*AI2501+(1-con_EKQ)*AF2501)</f>
        <v>0</v>
      </c>
      <c r="AM2501" s="55">
        <f t="shared" ref="AM2501:AM2564" si="670">IF($E2501&gt;=2006,AG2501,con_EKQ*AJ2501+(1-con_EKQ)*AG2501)</f>
        <v>0</v>
      </c>
    </row>
    <row r="2502" spans="1:39" x14ac:dyDescent="0.25">
      <c r="A2502" s="47">
        <v>2498</v>
      </c>
      <c r="B2502" s="358" t="str">
        <f>IF(AND(E2502&lt;&gt;0,D2502&lt;&gt;0,F2502&lt;&gt;0),IF(C2502&lt;&gt;0,CONCATENATE(C2502,"-AGr",VLOOKUP(D2502,Listen!$A$2:$G$45,7,FALSE),"-",E2502,"-",F2502,),CONCATENATE("AGr",VLOOKUP(D2502,Listen!$A$2:$G$45,7,FALSE),"-",E2502,"-",F2502)),"keine vollständige ID")</f>
        <v>keine vollständige ID</v>
      </c>
      <c r="C2502" s="359">
        <f>'[2]III_SAV-Details_NB'!B2508</f>
        <v>0</v>
      </c>
      <c r="D2502" s="359">
        <f>'[2]III_SAV-Details_NB'!C2508</f>
        <v>0</v>
      </c>
      <c r="E2502" s="359">
        <f>'[2]III_SAV-Details_NB'!D2508</f>
        <v>0</v>
      </c>
      <c r="F2502" s="490"/>
      <c r="G2502" s="281">
        <f>'[2]III_SAV-Details_NB'!X2508</f>
        <v>0</v>
      </c>
      <c r="H2502" s="281">
        <f t="shared" ref="H2502:H2565" si="671">+G2502</f>
        <v>0</v>
      </c>
      <c r="I2502" s="281">
        <f>IF(con_EOGJahr=2025,'[2]III_SAV-Details_NB'!AA2508,IF(con_EOGJahr=2026,'[2]III_SAV-Details_NB'!AB2508,'[2]III_SAV-Details_NB'!AC2508))</f>
        <v>0</v>
      </c>
      <c r="J2502" s="282"/>
      <c r="K2502" s="282"/>
      <c r="L2502" s="282"/>
      <c r="M2502" s="282"/>
      <c r="N2502" s="282"/>
      <c r="O2502" s="282"/>
      <c r="P2502" s="52">
        <f t="shared" ref="P2502:P2565" si="672">SUM(I2502:O2502)</f>
        <v>0</v>
      </c>
      <c r="Q2502" s="60"/>
      <c r="R2502" s="53">
        <f t="shared" si="663"/>
        <v>0</v>
      </c>
      <c r="S2502" s="59"/>
      <c r="T2502" s="61"/>
      <c r="U2502" s="342" t="str">
        <f t="shared" si="667"/>
        <v>k.A.</v>
      </c>
      <c r="V2502" s="343" t="str">
        <f t="shared" si="664"/>
        <v>k.A.</v>
      </c>
      <c r="W2502" s="343" t="str">
        <f>IFERROR(IF(OR($D2502="",$E2502=0,con_Ende=0),"k.A.",IF(VLOOKUP($D2502,rng_ND,5,0)="Nein",VLOOKUP($D2502,rng_ND,2,FALSE),MIN(VLOOKUP($D2502,rng_ND,2,FALSE),A_Stammdaten!$B$19-D_SAV!$E2502+1))),"k.A.")</f>
        <v>k.A.</v>
      </c>
      <c r="X2502" s="343" t="str">
        <f t="shared" si="665"/>
        <v>k.A.</v>
      </c>
      <c r="Y2502" s="62"/>
      <c r="Z2502" s="48">
        <f t="shared" si="666"/>
        <v>0</v>
      </c>
      <c r="AA2502" s="457"/>
      <c r="AB2502" s="55">
        <f t="shared" ref="AB2502:AB2565" si="673">R2502</f>
        <v>0</v>
      </c>
      <c r="AC2502" s="55">
        <f>IF(A_Stammdaten!$B$25="ja",D_SAV!AA2502,D_SAV!AB2502)</f>
        <v>0</v>
      </c>
      <c r="AD2502" s="478">
        <f>IF(AC2502=0,0,IF(U2502-(con_EOGJahr-D_SAV!E2502)&lt;=0,AC2502,AC2502/V2502))</f>
        <v>0</v>
      </c>
      <c r="AE2502" s="478">
        <f>IFERROR(IF(AND(VLOOKUP(D2502,rng_ND,5,FALSE)="Ja",D_SAV!T2502="degressiv"),D_SAV!AC2502*Y2502/100,0),0)</f>
        <v>0</v>
      </c>
      <c r="AF2502" s="55">
        <f>IFERROR(IF(VLOOKUP(D2502,rng_ND,5,FALSE)="Ja",MAX(D_SAV!AD2502:AE2502),D_SAV!AD2502),0)</f>
        <v>0</v>
      </c>
      <c r="AG2502" s="55">
        <f t="shared" ref="AG2502:AG2565" si="674">AC2502-AF2502</f>
        <v>0</v>
      </c>
      <c r="AH2502" s="55">
        <f t="shared" ref="AH2502:AH2565" si="675">IF($E2502&gt;=2006,0,AC2502*$Z2502)</f>
        <v>0</v>
      </c>
      <c r="AI2502" s="55">
        <f t="shared" ref="AI2502:AI2565" si="676">IF($E2502&gt;=2006,0,AF2502*$Z2502)</f>
        <v>0</v>
      </c>
      <c r="AJ2502" s="55">
        <f t="shared" ref="AJ2502:AJ2565" si="677">IF($E2502&gt;=2006,0,AG2502*$Z2502)</f>
        <v>0</v>
      </c>
      <c r="AK2502" s="55">
        <f t="shared" si="668"/>
        <v>0</v>
      </c>
      <c r="AL2502" s="55">
        <f t="shared" si="669"/>
        <v>0</v>
      </c>
      <c r="AM2502" s="55">
        <f t="shared" si="670"/>
        <v>0</v>
      </c>
    </row>
    <row r="2503" spans="1:39" x14ac:dyDescent="0.25">
      <c r="A2503" s="47">
        <v>2499</v>
      </c>
      <c r="B2503" s="358" t="str">
        <f>IF(AND(E2503&lt;&gt;0,D2503&lt;&gt;0,F2503&lt;&gt;0),IF(C2503&lt;&gt;0,CONCATENATE(C2503,"-AGr",VLOOKUP(D2503,Listen!$A$2:$G$45,7,FALSE),"-",E2503,"-",F2503,),CONCATENATE("AGr",VLOOKUP(D2503,Listen!$A$2:$G$45,7,FALSE),"-",E2503,"-",F2503)),"keine vollständige ID")</f>
        <v>keine vollständige ID</v>
      </c>
      <c r="C2503" s="359">
        <f>'[2]III_SAV-Details_NB'!B2509</f>
        <v>0</v>
      </c>
      <c r="D2503" s="359">
        <f>'[2]III_SAV-Details_NB'!C2509</f>
        <v>0</v>
      </c>
      <c r="E2503" s="359">
        <f>'[2]III_SAV-Details_NB'!D2509</f>
        <v>0</v>
      </c>
      <c r="F2503" s="490"/>
      <c r="G2503" s="281">
        <f>'[2]III_SAV-Details_NB'!X2509</f>
        <v>0</v>
      </c>
      <c r="H2503" s="281">
        <f t="shared" si="671"/>
        <v>0</v>
      </c>
      <c r="I2503" s="281">
        <f>IF(con_EOGJahr=2025,'[2]III_SAV-Details_NB'!AA2509,IF(con_EOGJahr=2026,'[2]III_SAV-Details_NB'!AB2509,'[2]III_SAV-Details_NB'!AC2509))</f>
        <v>0</v>
      </c>
      <c r="J2503" s="282"/>
      <c r="K2503" s="282"/>
      <c r="L2503" s="282"/>
      <c r="M2503" s="282"/>
      <c r="N2503" s="282"/>
      <c r="O2503" s="282"/>
      <c r="P2503" s="52">
        <f t="shared" si="672"/>
        <v>0</v>
      </c>
      <c r="Q2503" s="60"/>
      <c r="R2503" s="53">
        <f t="shared" si="663"/>
        <v>0</v>
      </c>
      <c r="S2503" s="59"/>
      <c r="T2503" s="61"/>
      <c r="U2503" s="342" t="str">
        <f t="shared" si="667"/>
        <v>k.A.</v>
      </c>
      <c r="V2503" s="343" t="str">
        <f t="shared" si="664"/>
        <v>k.A.</v>
      </c>
      <c r="W2503" s="343" t="str">
        <f>IFERROR(IF(OR($D2503="",$E2503=0,con_Ende=0),"k.A.",IF(VLOOKUP($D2503,rng_ND,5,0)="Nein",VLOOKUP($D2503,rng_ND,2,FALSE),MIN(VLOOKUP($D2503,rng_ND,2,FALSE),A_Stammdaten!$B$19-D_SAV!$E2503+1))),"k.A.")</f>
        <v>k.A.</v>
      </c>
      <c r="X2503" s="343" t="str">
        <f t="shared" si="665"/>
        <v>k.A.</v>
      </c>
      <c r="Y2503" s="62"/>
      <c r="Z2503" s="48">
        <f t="shared" si="666"/>
        <v>0</v>
      </c>
      <c r="AA2503" s="457"/>
      <c r="AB2503" s="55">
        <f t="shared" si="673"/>
        <v>0</v>
      </c>
      <c r="AC2503" s="55">
        <f>IF(A_Stammdaten!$B$25="ja",D_SAV!AA2503,D_SAV!AB2503)</f>
        <v>0</v>
      </c>
      <c r="AD2503" s="478">
        <f>IF(AC2503=0,0,IF(U2503-(con_EOGJahr-D_SAV!E2503)&lt;=0,AC2503,AC2503/V2503))</f>
        <v>0</v>
      </c>
      <c r="AE2503" s="478">
        <f>IFERROR(IF(AND(VLOOKUP(D2503,rng_ND,5,FALSE)="Ja",D_SAV!T2503="degressiv"),D_SAV!AC2503*Y2503/100,0),0)</f>
        <v>0</v>
      </c>
      <c r="AF2503" s="55">
        <f>IFERROR(IF(VLOOKUP(D2503,rng_ND,5,FALSE)="Ja",MAX(D_SAV!AD2503:AE2503),D_SAV!AD2503),0)</f>
        <v>0</v>
      </c>
      <c r="AG2503" s="55">
        <f t="shared" si="674"/>
        <v>0</v>
      </c>
      <c r="AH2503" s="55">
        <f t="shared" si="675"/>
        <v>0</v>
      </c>
      <c r="AI2503" s="55">
        <f t="shared" si="676"/>
        <v>0</v>
      </c>
      <c r="AJ2503" s="55">
        <f t="shared" si="677"/>
        <v>0</v>
      </c>
      <c r="AK2503" s="55">
        <f t="shared" si="668"/>
        <v>0</v>
      </c>
      <c r="AL2503" s="55">
        <f t="shared" si="669"/>
        <v>0</v>
      </c>
      <c r="AM2503" s="55">
        <f t="shared" si="670"/>
        <v>0</v>
      </c>
    </row>
    <row r="2504" spans="1:39" x14ac:dyDescent="0.25">
      <c r="A2504" s="47">
        <v>2500</v>
      </c>
      <c r="B2504" s="358" t="str">
        <f>IF(AND(E2504&lt;&gt;0,D2504&lt;&gt;0,F2504&lt;&gt;0),IF(C2504&lt;&gt;0,CONCATENATE(C2504,"-AGr",VLOOKUP(D2504,Listen!$A$2:$G$45,7,FALSE),"-",E2504,"-",F2504,),CONCATENATE("AGr",VLOOKUP(D2504,Listen!$A$2:$G$45,7,FALSE),"-",E2504,"-",F2504)),"keine vollständige ID")</f>
        <v>keine vollständige ID</v>
      </c>
      <c r="C2504" s="359">
        <f>'[2]III_SAV-Details_NB'!B2510</f>
        <v>0</v>
      </c>
      <c r="D2504" s="359">
        <f>'[2]III_SAV-Details_NB'!C2510</f>
        <v>0</v>
      </c>
      <c r="E2504" s="359">
        <f>'[2]III_SAV-Details_NB'!D2510</f>
        <v>0</v>
      </c>
      <c r="F2504" s="490"/>
      <c r="G2504" s="281">
        <f>'[2]III_SAV-Details_NB'!X2510</f>
        <v>0</v>
      </c>
      <c r="H2504" s="281">
        <f t="shared" si="671"/>
        <v>0</v>
      </c>
      <c r="I2504" s="281">
        <f>IF(con_EOGJahr=2025,'[2]III_SAV-Details_NB'!AA2510,IF(con_EOGJahr=2026,'[2]III_SAV-Details_NB'!AB2510,'[2]III_SAV-Details_NB'!AC2510))</f>
        <v>0</v>
      </c>
      <c r="J2504" s="282"/>
      <c r="K2504" s="282"/>
      <c r="L2504" s="282"/>
      <c r="M2504" s="282"/>
      <c r="N2504" s="282"/>
      <c r="O2504" s="282"/>
      <c r="P2504" s="52">
        <f t="shared" si="672"/>
        <v>0</v>
      </c>
      <c r="Q2504" s="60"/>
      <c r="R2504" s="53">
        <f t="shared" si="663"/>
        <v>0</v>
      </c>
      <c r="S2504" s="59"/>
      <c r="T2504" s="61"/>
      <c r="U2504" s="342" t="str">
        <f t="shared" si="667"/>
        <v>k.A.</v>
      </c>
      <c r="V2504" s="343" t="str">
        <f t="shared" si="664"/>
        <v>k.A.</v>
      </c>
      <c r="W2504" s="343" t="str">
        <f>IFERROR(IF(OR($D2504="",$E2504=0,con_Ende=0),"k.A.",IF(VLOOKUP($D2504,rng_ND,5,0)="Nein",VLOOKUP($D2504,rng_ND,2,FALSE),MIN(VLOOKUP($D2504,rng_ND,2,FALSE),A_Stammdaten!$B$19-D_SAV!$E2504+1))),"k.A.")</f>
        <v>k.A.</v>
      </c>
      <c r="X2504" s="343" t="str">
        <f t="shared" si="665"/>
        <v>k.A.</v>
      </c>
      <c r="Y2504" s="62"/>
      <c r="Z2504" s="48">
        <f t="shared" si="666"/>
        <v>0</v>
      </c>
      <c r="AA2504" s="457"/>
      <c r="AB2504" s="55">
        <f t="shared" si="673"/>
        <v>0</v>
      </c>
      <c r="AC2504" s="55">
        <f>IF(A_Stammdaten!$B$25="ja",D_SAV!AA2504,D_SAV!AB2504)</f>
        <v>0</v>
      </c>
      <c r="AD2504" s="478">
        <f>IF(AC2504=0,0,IF(U2504-(con_EOGJahr-D_SAV!E2504)&lt;=0,AC2504,AC2504/V2504))</f>
        <v>0</v>
      </c>
      <c r="AE2504" s="478">
        <f>IFERROR(IF(AND(VLOOKUP(D2504,rng_ND,5,FALSE)="Ja",D_SAV!T2504="degressiv"),D_SAV!AC2504*Y2504/100,0),0)</f>
        <v>0</v>
      </c>
      <c r="AF2504" s="55">
        <f>IFERROR(IF(VLOOKUP(D2504,rng_ND,5,FALSE)="Ja",MAX(D_SAV!AD2504:AE2504),D_SAV!AD2504),0)</f>
        <v>0</v>
      </c>
      <c r="AG2504" s="55">
        <f t="shared" si="674"/>
        <v>0</v>
      </c>
      <c r="AH2504" s="55">
        <f t="shared" si="675"/>
        <v>0</v>
      </c>
      <c r="AI2504" s="55">
        <f t="shared" si="676"/>
        <v>0</v>
      </c>
      <c r="AJ2504" s="55">
        <f t="shared" si="677"/>
        <v>0</v>
      </c>
      <c r="AK2504" s="55">
        <f t="shared" si="668"/>
        <v>0</v>
      </c>
      <c r="AL2504" s="55">
        <f t="shared" si="669"/>
        <v>0</v>
      </c>
      <c r="AM2504" s="55">
        <f t="shared" si="670"/>
        <v>0</v>
      </c>
    </row>
    <row r="2505" spans="1:39" x14ac:dyDescent="0.25">
      <c r="A2505" s="47">
        <v>2501</v>
      </c>
      <c r="B2505" s="358" t="str">
        <f>IF(AND(E2505&lt;&gt;0,D2505&lt;&gt;0,F2505&lt;&gt;0),IF(C2505&lt;&gt;0,CONCATENATE(C2505,"-AGr",VLOOKUP(D2505,Listen!$A$2:$G$45,7,FALSE),"-",E2505,"-",F2505,),CONCATENATE("AGr",VLOOKUP(D2505,Listen!$A$2:$G$45,7,FALSE),"-",E2505,"-",F2505)),"keine vollständige ID")</f>
        <v>keine vollständige ID</v>
      </c>
      <c r="C2505" s="359">
        <f>'[2]III_SAV-Details_NB'!B2511</f>
        <v>0</v>
      </c>
      <c r="D2505" s="359">
        <f>'[2]III_SAV-Details_NB'!C2511</f>
        <v>0</v>
      </c>
      <c r="E2505" s="359">
        <f>'[2]III_SAV-Details_NB'!D2511</f>
        <v>0</v>
      </c>
      <c r="F2505" s="490"/>
      <c r="G2505" s="281">
        <f>'[2]III_SAV-Details_NB'!X2511</f>
        <v>0</v>
      </c>
      <c r="H2505" s="281">
        <f t="shared" si="671"/>
        <v>0</v>
      </c>
      <c r="I2505" s="281">
        <f>IF(con_EOGJahr=2025,'[2]III_SAV-Details_NB'!AA2511,IF(con_EOGJahr=2026,'[2]III_SAV-Details_NB'!AB2511,'[2]III_SAV-Details_NB'!AC2511))</f>
        <v>0</v>
      </c>
      <c r="J2505" s="282"/>
      <c r="K2505" s="282"/>
      <c r="L2505" s="282"/>
      <c r="M2505" s="282"/>
      <c r="N2505" s="282"/>
      <c r="O2505" s="282"/>
      <c r="P2505" s="52">
        <f t="shared" si="672"/>
        <v>0</v>
      </c>
      <c r="Q2505" s="60"/>
      <c r="R2505" s="53">
        <f t="shared" si="663"/>
        <v>0</v>
      </c>
      <c r="S2505" s="59"/>
      <c r="T2505" s="61"/>
      <c r="U2505" s="342" t="str">
        <f t="shared" si="667"/>
        <v>k.A.</v>
      </c>
      <c r="V2505" s="343" t="str">
        <f t="shared" si="664"/>
        <v>k.A.</v>
      </c>
      <c r="W2505" s="343" t="str">
        <f>IFERROR(IF(OR($D2505="",$E2505=0,con_Ende=0),"k.A.",IF(VLOOKUP($D2505,rng_ND,5,0)="Nein",VLOOKUP($D2505,rng_ND,2,FALSE),MIN(VLOOKUP($D2505,rng_ND,2,FALSE),A_Stammdaten!$B$19-D_SAV!$E2505+1))),"k.A.")</f>
        <v>k.A.</v>
      </c>
      <c r="X2505" s="343" t="str">
        <f t="shared" si="665"/>
        <v>k.A.</v>
      </c>
      <c r="Y2505" s="62"/>
      <c r="Z2505" s="48">
        <f t="shared" si="666"/>
        <v>0</v>
      </c>
      <c r="AA2505" s="457"/>
      <c r="AB2505" s="55">
        <f t="shared" si="673"/>
        <v>0</v>
      </c>
      <c r="AC2505" s="55">
        <f>IF(A_Stammdaten!$B$25="ja",D_SAV!AA2505,D_SAV!AB2505)</f>
        <v>0</v>
      </c>
      <c r="AD2505" s="478">
        <f>IF(AC2505=0,0,IF(U2505-(con_EOGJahr-D_SAV!E2505)&lt;=0,AC2505,AC2505/V2505))</f>
        <v>0</v>
      </c>
      <c r="AE2505" s="478">
        <f>IFERROR(IF(AND(VLOOKUP(D2505,rng_ND,5,FALSE)="Ja",D_SAV!T2505="degressiv"),D_SAV!AC2505*Y2505/100,0),0)</f>
        <v>0</v>
      </c>
      <c r="AF2505" s="55">
        <f>IFERROR(IF(VLOOKUP(D2505,rng_ND,5,FALSE)="Ja",MAX(D_SAV!AD2505:AE2505),D_SAV!AD2505),0)</f>
        <v>0</v>
      </c>
      <c r="AG2505" s="55">
        <f t="shared" si="674"/>
        <v>0</v>
      </c>
      <c r="AH2505" s="55">
        <f t="shared" si="675"/>
        <v>0</v>
      </c>
      <c r="AI2505" s="55">
        <f t="shared" si="676"/>
        <v>0</v>
      </c>
      <c r="AJ2505" s="55">
        <f t="shared" si="677"/>
        <v>0</v>
      </c>
      <c r="AK2505" s="55">
        <f t="shared" si="668"/>
        <v>0</v>
      </c>
      <c r="AL2505" s="55">
        <f t="shared" si="669"/>
        <v>0</v>
      </c>
      <c r="AM2505" s="55">
        <f t="shared" si="670"/>
        <v>0</v>
      </c>
    </row>
    <row r="2506" spans="1:39" x14ac:dyDescent="0.25">
      <c r="A2506" s="47">
        <v>2502</v>
      </c>
      <c r="B2506" s="358" t="str">
        <f>IF(AND(E2506&lt;&gt;0,D2506&lt;&gt;0,F2506&lt;&gt;0),IF(C2506&lt;&gt;0,CONCATENATE(C2506,"-AGr",VLOOKUP(D2506,Listen!$A$2:$G$45,7,FALSE),"-",E2506,"-",F2506,),CONCATENATE("AGr",VLOOKUP(D2506,Listen!$A$2:$G$45,7,FALSE),"-",E2506,"-",F2506)),"keine vollständige ID")</f>
        <v>keine vollständige ID</v>
      </c>
      <c r="C2506" s="359">
        <f>'[2]III_SAV-Details_NB'!B2512</f>
        <v>0</v>
      </c>
      <c r="D2506" s="359">
        <f>'[2]III_SAV-Details_NB'!C2512</f>
        <v>0</v>
      </c>
      <c r="E2506" s="359">
        <f>'[2]III_SAV-Details_NB'!D2512</f>
        <v>0</v>
      </c>
      <c r="F2506" s="490"/>
      <c r="G2506" s="281">
        <f>'[2]III_SAV-Details_NB'!X2512</f>
        <v>0</v>
      </c>
      <c r="H2506" s="281">
        <f t="shared" si="671"/>
        <v>0</v>
      </c>
      <c r="I2506" s="281">
        <f>IF(con_EOGJahr=2025,'[2]III_SAV-Details_NB'!AA2512,IF(con_EOGJahr=2026,'[2]III_SAV-Details_NB'!AB2512,'[2]III_SAV-Details_NB'!AC2512))</f>
        <v>0</v>
      </c>
      <c r="J2506" s="282"/>
      <c r="K2506" s="282"/>
      <c r="L2506" s="282"/>
      <c r="M2506" s="282"/>
      <c r="N2506" s="282"/>
      <c r="O2506" s="282"/>
      <c r="P2506" s="52">
        <f t="shared" si="672"/>
        <v>0</v>
      </c>
      <c r="Q2506" s="60"/>
      <c r="R2506" s="53">
        <f t="shared" si="663"/>
        <v>0</v>
      </c>
      <c r="S2506" s="59"/>
      <c r="T2506" s="61"/>
      <c r="U2506" s="342" t="str">
        <f t="shared" si="667"/>
        <v>k.A.</v>
      </c>
      <c r="V2506" s="343" t="str">
        <f t="shared" si="664"/>
        <v>k.A.</v>
      </c>
      <c r="W2506" s="343" t="str">
        <f>IFERROR(IF(OR($D2506="",$E2506=0,con_Ende=0),"k.A.",IF(VLOOKUP($D2506,rng_ND,5,0)="Nein",VLOOKUP($D2506,rng_ND,2,FALSE),MIN(VLOOKUP($D2506,rng_ND,2,FALSE),A_Stammdaten!$B$19-D_SAV!$E2506+1))),"k.A.")</f>
        <v>k.A.</v>
      </c>
      <c r="X2506" s="343" t="str">
        <f t="shared" si="665"/>
        <v>k.A.</v>
      </c>
      <c r="Y2506" s="62"/>
      <c r="Z2506" s="48">
        <f t="shared" si="666"/>
        <v>0</v>
      </c>
      <c r="AA2506" s="457"/>
      <c r="AB2506" s="55">
        <f t="shared" si="673"/>
        <v>0</v>
      </c>
      <c r="AC2506" s="55">
        <f>IF(A_Stammdaten!$B$25="ja",D_SAV!AA2506,D_SAV!AB2506)</f>
        <v>0</v>
      </c>
      <c r="AD2506" s="478">
        <f>IF(AC2506=0,0,IF(U2506-(con_EOGJahr-D_SAV!E2506)&lt;=0,AC2506,AC2506/V2506))</f>
        <v>0</v>
      </c>
      <c r="AE2506" s="478">
        <f>IFERROR(IF(AND(VLOOKUP(D2506,rng_ND,5,FALSE)="Ja",D_SAV!T2506="degressiv"),D_SAV!AC2506*Y2506/100,0),0)</f>
        <v>0</v>
      </c>
      <c r="AF2506" s="55">
        <f>IFERROR(IF(VLOOKUP(D2506,rng_ND,5,FALSE)="Ja",MAX(D_SAV!AD2506:AE2506),D_SAV!AD2506),0)</f>
        <v>0</v>
      </c>
      <c r="AG2506" s="55">
        <f t="shared" si="674"/>
        <v>0</v>
      </c>
      <c r="AH2506" s="55">
        <f t="shared" si="675"/>
        <v>0</v>
      </c>
      <c r="AI2506" s="55">
        <f t="shared" si="676"/>
        <v>0</v>
      </c>
      <c r="AJ2506" s="55">
        <f t="shared" si="677"/>
        <v>0</v>
      </c>
      <c r="AK2506" s="55">
        <f t="shared" si="668"/>
        <v>0</v>
      </c>
      <c r="AL2506" s="55">
        <f t="shared" si="669"/>
        <v>0</v>
      </c>
      <c r="AM2506" s="55">
        <f t="shared" si="670"/>
        <v>0</v>
      </c>
    </row>
    <row r="2507" spans="1:39" x14ac:dyDescent="0.25">
      <c r="A2507" s="47">
        <v>2503</v>
      </c>
      <c r="B2507" s="358" t="str">
        <f>IF(AND(E2507&lt;&gt;0,D2507&lt;&gt;0,F2507&lt;&gt;0),IF(C2507&lt;&gt;0,CONCATENATE(C2507,"-AGr",VLOOKUP(D2507,Listen!$A$2:$G$45,7,FALSE),"-",E2507,"-",F2507,),CONCATENATE("AGr",VLOOKUP(D2507,Listen!$A$2:$G$45,7,FALSE),"-",E2507,"-",F2507)),"keine vollständige ID")</f>
        <v>keine vollständige ID</v>
      </c>
      <c r="C2507" s="359">
        <f>'[2]III_SAV-Details_NB'!B2513</f>
        <v>0</v>
      </c>
      <c r="D2507" s="359">
        <f>'[2]III_SAV-Details_NB'!C2513</f>
        <v>0</v>
      </c>
      <c r="E2507" s="359">
        <f>'[2]III_SAV-Details_NB'!D2513</f>
        <v>0</v>
      </c>
      <c r="F2507" s="490"/>
      <c r="G2507" s="281">
        <f>'[2]III_SAV-Details_NB'!X2513</f>
        <v>0</v>
      </c>
      <c r="H2507" s="281">
        <f t="shared" si="671"/>
        <v>0</v>
      </c>
      <c r="I2507" s="281">
        <f>IF(con_EOGJahr=2025,'[2]III_SAV-Details_NB'!AA2513,IF(con_EOGJahr=2026,'[2]III_SAV-Details_NB'!AB2513,'[2]III_SAV-Details_NB'!AC2513))</f>
        <v>0</v>
      </c>
      <c r="J2507" s="282"/>
      <c r="K2507" s="282"/>
      <c r="L2507" s="282"/>
      <c r="M2507" s="282"/>
      <c r="N2507" s="282"/>
      <c r="O2507" s="282"/>
      <c r="P2507" s="52">
        <f t="shared" si="672"/>
        <v>0</v>
      </c>
      <c r="Q2507" s="60"/>
      <c r="R2507" s="53">
        <f t="shared" si="663"/>
        <v>0</v>
      </c>
      <c r="S2507" s="59"/>
      <c r="T2507" s="61"/>
      <c r="U2507" s="342" t="str">
        <f t="shared" si="667"/>
        <v>k.A.</v>
      </c>
      <c r="V2507" s="343" t="str">
        <f t="shared" si="664"/>
        <v>k.A.</v>
      </c>
      <c r="W2507" s="343" t="str">
        <f>IFERROR(IF(OR($D2507="",$E2507=0,con_Ende=0),"k.A.",IF(VLOOKUP($D2507,rng_ND,5,0)="Nein",VLOOKUP($D2507,rng_ND,2,FALSE),MIN(VLOOKUP($D2507,rng_ND,2,FALSE),A_Stammdaten!$B$19-D_SAV!$E2507+1))),"k.A.")</f>
        <v>k.A.</v>
      </c>
      <c r="X2507" s="343" t="str">
        <f t="shared" si="665"/>
        <v>k.A.</v>
      </c>
      <c r="Y2507" s="62"/>
      <c r="Z2507" s="48">
        <f t="shared" si="666"/>
        <v>0</v>
      </c>
      <c r="AA2507" s="457"/>
      <c r="AB2507" s="55">
        <f t="shared" si="673"/>
        <v>0</v>
      </c>
      <c r="AC2507" s="55">
        <f>IF(A_Stammdaten!$B$25="ja",D_SAV!AA2507,D_SAV!AB2507)</f>
        <v>0</v>
      </c>
      <c r="AD2507" s="478">
        <f>IF(AC2507=0,0,IF(U2507-(con_EOGJahr-D_SAV!E2507)&lt;=0,AC2507,AC2507/V2507))</f>
        <v>0</v>
      </c>
      <c r="AE2507" s="478">
        <f>IFERROR(IF(AND(VLOOKUP(D2507,rng_ND,5,FALSE)="Ja",D_SAV!T2507="degressiv"),D_SAV!AC2507*Y2507/100,0),0)</f>
        <v>0</v>
      </c>
      <c r="AF2507" s="55">
        <f>IFERROR(IF(VLOOKUP(D2507,rng_ND,5,FALSE)="Ja",MAX(D_SAV!AD2507:AE2507),D_SAV!AD2507),0)</f>
        <v>0</v>
      </c>
      <c r="AG2507" s="55">
        <f t="shared" si="674"/>
        <v>0</v>
      </c>
      <c r="AH2507" s="55">
        <f t="shared" si="675"/>
        <v>0</v>
      </c>
      <c r="AI2507" s="55">
        <f t="shared" si="676"/>
        <v>0</v>
      </c>
      <c r="AJ2507" s="55">
        <f t="shared" si="677"/>
        <v>0</v>
      </c>
      <c r="AK2507" s="55">
        <f t="shared" si="668"/>
        <v>0</v>
      </c>
      <c r="AL2507" s="55">
        <f t="shared" si="669"/>
        <v>0</v>
      </c>
      <c r="AM2507" s="55">
        <f t="shared" si="670"/>
        <v>0</v>
      </c>
    </row>
    <row r="2508" spans="1:39" x14ac:dyDescent="0.25">
      <c r="A2508" s="47">
        <v>2504</v>
      </c>
      <c r="B2508" s="358" t="str">
        <f>IF(AND(E2508&lt;&gt;0,D2508&lt;&gt;0,F2508&lt;&gt;0),IF(C2508&lt;&gt;0,CONCATENATE(C2508,"-AGr",VLOOKUP(D2508,Listen!$A$2:$G$45,7,FALSE),"-",E2508,"-",F2508,),CONCATENATE("AGr",VLOOKUP(D2508,Listen!$A$2:$G$45,7,FALSE),"-",E2508,"-",F2508)),"keine vollständige ID")</f>
        <v>keine vollständige ID</v>
      </c>
      <c r="C2508" s="359">
        <f>'[2]III_SAV-Details_NB'!B2514</f>
        <v>0</v>
      </c>
      <c r="D2508" s="359">
        <f>'[2]III_SAV-Details_NB'!C2514</f>
        <v>0</v>
      </c>
      <c r="E2508" s="359">
        <f>'[2]III_SAV-Details_NB'!D2514</f>
        <v>0</v>
      </c>
      <c r="F2508" s="490"/>
      <c r="G2508" s="281">
        <f>'[2]III_SAV-Details_NB'!X2514</f>
        <v>0</v>
      </c>
      <c r="H2508" s="281">
        <f t="shared" si="671"/>
        <v>0</v>
      </c>
      <c r="I2508" s="281">
        <f>IF(con_EOGJahr=2025,'[2]III_SAV-Details_NB'!AA2514,IF(con_EOGJahr=2026,'[2]III_SAV-Details_NB'!AB2514,'[2]III_SAV-Details_NB'!AC2514))</f>
        <v>0</v>
      </c>
      <c r="J2508" s="282"/>
      <c r="K2508" s="282"/>
      <c r="L2508" s="282"/>
      <c r="M2508" s="282"/>
      <c r="N2508" s="282"/>
      <c r="O2508" s="282"/>
      <c r="P2508" s="52">
        <f t="shared" si="672"/>
        <v>0</v>
      </c>
      <c r="Q2508" s="60"/>
      <c r="R2508" s="53">
        <f t="shared" si="663"/>
        <v>0</v>
      </c>
      <c r="S2508" s="59"/>
      <c r="T2508" s="61"/>
      <c r="U2508" s="342" t="str">
        <f t="shared" si="667"/>
        <v>k.A.</v>
      </c>
      <c r="V2508" s="343" t="str">
        <f t="shared" si="664"/>
        <v>k.A.</v>
      </c>
      <c r="W2508" s="343" t="str">
        <f>IFERROR(IF(OR($D2508="",$E2508=0,con_Ende=0),"k.A.",IF(VLOOKUP($D2508,rng_ND,5,0)="Nein",VLOOKUP($D2508,rng_ND,2,FALSE),MIN(VLOOKUP($D2508,rng_ND,2,FALSE),A_Stammdaten!$B$19-D_SAV!$E2508+1))),"k.A.")</f>
        <v>k.A.</v>
      </c>
      <c r="X2508" s="343" t="str">
        <f t="shared" si="665"/>
        <v>k.A.</v>
      </c>
      <c r="Y2508" s="62"/>
      <c r="Z2508" s="48">
        <f t="shared" si="666"/>
        <v>0</v>
      </c>
      <c r="AA2508" s="457"/>
      <c r="AB2508" s="55">
        <f t="shared" si="673"/>
        <v>0</v>
      </c>
      <c r="AC2508" s="55">
        <f>IF(A_Stammdaten!$B$25="ja",D_SAV!AA2508,D_SAV!AB2508)</f>
        <v>0</v>
      </c>
      <c r="AD2508" s="478">
        <f>IF(AC2508=0,0,IF(U2508-(con_EOGJahr-D_SAV!E2508)&lt;=0,AC2508,AC2508/V2508))</f>
        <v>0</v>
      </c>
      <c r="AE2508" s="478">
        <f>IFERROR(IF(AND(VLOOKUP(D2508,rng_ND,5,FALSE)="Ja",D_SAV!T2508="degressiv"),D_SAV!AC2508*Y2508/100,0),0)</f>
        <v>0</v>
      </c>
      <c r="AF2508" s="55">
        <f>IFERROR(IF(VLOOKUP(D2508,rng_ND,5,FALSE)="Ja",MAX(D_SAV!AD2508:AE2508),D_SAV!AD2508),0)</f>
        <v>0</v>
      </c>
      <c r="AG2508" s="55">
        <f t="shared" si="674"/>
        <v>0</v>
      </c>
      <c r="AH2508" s="55">
        <f t="shared" si="675"/>
        <v>0</v>
      </c>
      <c r="AI2508" s="55">
        <f t="shared" si="676"/>
        <v>0</v>
      </c>
      <c r="AJ2508" s="55">
        <f t="shared" si="677"/>
        <v>0</v>
      </c>
      <c r="AK2508" s="55">
        <f t="shared" si="668"/>
        <v>0</v>
      </c>
      <c r="AL2508" s="55">
        <f t="shared" si="669"/>
        <v>0</v>
      </c>
      <c r="AM2508" s="55">
        <f t="shared" si="670"/>
        <v>0</v>
      </c>
    </row>
    <row r="2509" spans="1:39" x14ac:dyDescent="0.25">
      <c r="A2509" s="47">
        <v>2505</v>
      </c>
      <c r="B2509" s="358" t="str">
        <f>IF(AND(E2509&lt;&gt;0,D2509&lt;&gt;0,F2509&lt;&gt;0),IF(C2509&lt;&gt;0,CONCATENATE(C2509,"-AGr",VLOOKUP(D2509,Listen!$A$2:$G$45,7,FALSE),"-",E2509,"-",F2509,),CONCATENATE("AGr",VLOOKUP(D2509,Listen!$A$2:$G$45,7,FALSE),"-",E2509,"-",F2509)),"keine vollständige ID")</f>
        <v>keine vollständige ID</v>
      </c>
      <c r="C2509" s="359">
        <f>'[2]III_SAV-Details_NB'!B2515</f>
        <v>0</v>
      </c>
      <c r="D2509" s="359">
        <f>'[2]III_SAV-Details_NB'!C2515</f>
        <v>0</v>
      </c>
      <c r="E2509" s="359">
        <f>'[2]III_SAV-Details_NB'!D2515</f>
        <v>0</v>
      </c>
      <c r="F2509" s="490"/>
      <c r="G2509" s="281">
        <f>'[2]III_SAV-Details_NB'!X2515</f>
        <v>0</v>
      </c>
      <c r="H2509" s="281">
        <f t="shared" si="671"/>
        <v>0</v>
      </c>
      <c r="I2509" s="281">
        <f>IF(con_EOGJahr=2025,'[2]III_SAV-Details_NB'!AA2515,IF(con_EOGJahr=2026,'[2]III_SAV-Details_NB'!AB2515,'[2]III_SAV-Details_NB'!AC2515))</f>
        <v>0</v>
      </c>
      <c r="J2509" s="282"/>
      <c r="K2509" s="282"/>
      <c r="L2509" s="282"/>
      <c r="M2509" s="282"/>
      <c r="N2509" s="282"/>
      <c r="O2509" s="282"/>
      <c r="P2509" s="52">
        <f t="shared" si="672"/>
        <v>0</v>
      </c>
      <c r="Q2509" s="60"/>
      <c r="R2509" s="53">
        <f t="shared" si="663"/>
        <v>0</v>
      </c>
      <c r="S2509" s="59"/>
      <c r="T2509" s="61"/>
      <c r="U2509" s="342" t="str">
        <f t="shared" si="667"/>
        <v>k.A.</v>
      </c>
      <c r="V2509" s="343" t="str">
        <f t="shared" si="664"/>
        <v>k.A.</v>
      </c>
      <c r="W2509" s="343" t="str">
        <f>IFERROR(IF(OR($D2509="",$E2509=0,con_Ende=0),"k.A.",IF(VLOOKUP($D2509,rng_ND,5,0)="Nein",VLOOKUP($D2509,rng_ND,2,FALSE),MIN(VLOOKUP($D2509,rng_ND,2,FALSE),A_Stammdaten!$B$19-D_SAV!$E2509+1))),"k.A.")</f>
        <v>k.A.</v>
      </c>
      <c r="X2509" s="343" t="str">
        <f t="shared" si="665"/>
        <v>k.A.</v>
      </c>
      <c r="Y2509" s="62"/>
      <c r="Z2509" s="48">
        <f t="shared" si="666"/>
        <v>0</v>
      </c>
      <c r="AA2509" s="457"/>
      <c r="AB2509" s="55">
        <f t="shared" si="673"/>
        <v>0</v>
      </c>
      <c r="AC2509" s="55">
        <f>IF(A_Stammdaten!$B$25="ja",D_SAV!AA2509,D_SAV!AB2509)</f>
        <v>0</v>
      </c>
      <c r="AD2509" s="478">
        <f>IF(AC2509=0,0,IF(U2509-(con_EOGJahr-D_SAV!E2509)&lt;=0,AC2509,AC2509/V2509))</f>
        <v>0</v>
      </c>
      <c r="AE2509" s="478">
        <f>IFERROR(IF(AND(VLOOKUP(D2509,rng_ND,5,FALSE)="Ja",D_SAV!T2509="degressiv"),D_SAV!AC2509*Y2509/100,0),0)</f>
        <v>0</v>
      </c>
      <c r="AF2509" s="55">
        <f>IFERROR(IF(VLOOKUP(D2509,rng_ND,5,FALSE)="Ja",MAX(D_SAV!AD2509:AE2509),D_SAV!AD2509),0)</f>
        <v>0</v>
      </c>
      <c r="AG2509" s="55">
        <f t="shared" si="674"/>
        <v>0</v>
      </c>
      <c r="AH2509" s="55">
        <f t="shared" si="675"/>
        <v>0</v>
      </c>
      <c r="AI2509" s="55">
        <f t="shared" si="676"/>
        <v>0</v>
      </c>
      <c r="AJ2509" s="55">
        <f t="shared" si="677"/>
        <v>0</v>
      </c>
      <c r="AK2509" s="55">
        <f t="shared" si="668"/>
        <v>0</v>
      </c>
      <c r="AL2509" s="55">
        <f t="shared" si="669"/>
        <v>0</v>
      </c>
      <c r="AM2509" s="55">
        <f t="shared" si="670"/>
        <v>0</v>
      </c>
    </row>
    <row r="2510" spans="1:39" x14ac:dyDescent="0.25">
      <c r="A2510" s="47">
        <v>2506</v>
      </c>
      <c r="B2510" s="358" t="str">
        <f>IF(AND(E2510&lt;&gt;0,D2510&lt;&gt;0,F2510&lt;&gt;0),IF(C2510&lt;&gt;0,CONCATENATE(C2510,"-AGr",VLOOKUP(D2510,Listen!$A$2:$G$45,7,FALSE),"-",E2510,"-",F2510,),CONCATENATE("AGr",VLOOKUP(D2510,Listen!$A$2:$G$45,7,FALSE),"-",E2510,"-",F2510)),"keine vollständige ID")</f>
        <v>keine vollständige ID</v>
      </c>
      <c r="C2510" s="359">
        <f>'[2]III_SAV-Details_NB'!B2516</f>
        <v>0</v>
      </c>
      <c r="D2510" s="359">
        <f>'[2]III_SAV-Details_NB'!C2516</f>
        <v>0</v>
      </c>
      <c r="E2510" s="359">
        <f>'[2]III_SAV-Details_NB'!D2516</f>
        <v>0</v>
      </c>
      <c r="F2510" s="490"/>
      <c r="G2510" s="281">
        <f>'[2]III_SAV-Details_NB'!X2516</f>
        <v>0</v>
      </c>
      <c r="H2510" s="281">
        <f t="shared" si="671"/>
        <v>0</v>
      </c>
      <c r="I2510" s="281">
        <f>IF(con_EOGJahr=2025,'[2]III_SAV-Details_NB'!AA2516,IF(con_EOGJahr=2026,'[2]III_SAV-Details_NB'!AB2516,'[2]III_SAV-Details_NB'!AC2516))</f>
        <v>0</v>
      </c>
      <c r="J2510" s="282"/>
      <c r="K2510" s="282"/>
      <c r="L2510" s="282"/>
      <c r="M2510" s="282"/>
      <c r="N2510" s="282"/>
      <c r="O2510" s="282"/>
      <c r="P2510" s="52">
        <f t="shared" si="672"/>
        <v>0</v>
      </c>
      <c r="Q2510" s="60"/>
      <c r="R2510" s="53">
        <f t="shared" si="663"/>
        <v>0</v>
      </c>
      <c r="S2510" s="59"/>
      <c r="T2510" s="61"/>
      <c r="U2510" s="342" t="str">
        <f t="shared" si="667"/>
        <v>k.A.</v>
      </c>
      <c r="V2510" s="343" t="str">
        <f t="shared" si="664"/>
        <v>k.A.</v>
      </c>
      <c r="W2510" s="343" t="str">
        <f>IFERROR(IF(OR($D2510="",$E2510=0,con_Ende=0),"k.A.",IF(VLOOKUP($D2510,rng_ND,5,0)="Nein",VLOOKUP($D2510,rng_ND,2,FALSE),MIN(VLOOKUP($D2510,rng_ND,2,FALSE),A_Stammdaten!$B$19-D_SAV!$E2510+1))),"k.A.")</f>
        <v>k.A.</v>
      </c>
      <c r="X2510" s="343" t="str">
        <f t="shared" si="665"/>
        <v>k.A.</v>
      </c>
      <c r="Y2510" s="62"/>
      <c r="Z2510" s="48">
        <f t="shared" si="666"/>
        <v>0</v>
      </c>
      <c r="AA2510" s="457"/>
      <c r="AB2510" s="55">
        <f t="shared" si="673"/>
        <v>0</v>
      </c>
      <c r="AC2510" s="55">
        <f>IF(A_Stammdaten!$B$25="ja",D_SAV!AA2510,D_SAV!AB2510)</f>
        <v>0</v>
      </c>
      <c r="AD2510" s="478">
        <f>IF(AC2510=0,0,IF(U2510-(con_EOGJahr-D_SAV!E2510)&lt;=0,AC2510,AC2510/V2510))</f>
        <v>0</v>
      </c>
      <c r="AE2510" s="478">
        <f>IFERROR(IF(AND(VLOOKUP(D2510,rng_ND,5,FALSE)="Ja",D_SAV!T2510="degressiv"),D_SAV!AC2510*Y2510/100,0),0)</f>
        <v>0</v>
      </c>
      <c r="AF2510" s="55">
        <f>IFERROR(IF(VLOOKUP(D2510,rng_ND,5,FALSE)="Ja",MAX(D_SAV!AD2510:AE2510),D_SAV!AD2510),0)</f>
        <v>0</v>
      </c>
      <c r="AG2510" s="55">
        <f t="shared" si="674"/>
        <v>0</v>
      </c>
      <c r="AH2510" s="55">
        <f t="shared" si="675"/>
        <v>0</v>
      </c>
      <c r="AI2510" s="55">
        <f t="shared" si="676"/>
        <v>0</v>
      </c>
      <c r="AJ2510" s="55">
        <f t="shared" si="677"/>
        <v>0</v>
      </c>
      <c r="AK2510" s="55">
        <f t="shared" si="668"/>
        <v>0</v>
      </c>
      <c r="AL2510" s="55">
        <f t="shared" si="669"/>
        <v>0</v>
      </c>
      <c r="AM2510" s="55">
        <f t="shared" si="670"/>
        <v>0</v>
      </c>
    </row>
    <row r="2511" spans="1:39" x14ac:dyDescent="0.25">
      <c r="A2511" s="47">
        <v>2507</v>
      </c>
      <c r="B2511" s="358" t="str">
        <f>IF(AND(E2511&lt;&gt;0,D2511&lt;&gt;0,F2511&lt;&gt;0),IF(C2511&lt;&gt;0,CONCATENATE(C2511,"-AGr",VLOOKUP(D2511,Listen!$A$2:$G$45,7,FALSE),"-",E2511,"-",F2511,),CONCATENATE("AGr",VLOOKUP(D2511,Listen!$A$2:$G$45,7,FALSE),"-",E2511,"-",F2511)),"keine vollständige ID")</f>
        <v>keine vollständige ID</v>
      </c>
      <c r="C2511" s="359">
        <f>'[2]III_SAV-Details_NB'!B2517</f>
        <v>0</v>
      </c>
      <c r="D2511" s="359">
        <f>'[2]III_SAV-Details_NB'!C2517</f>
        <v>0</v>
      </c>
      <c r="E2511" s="359">
        <f>'[2]III_SAV-Details_NB'!D2517</f>
        <v>0</v>
      </c>
      <c r="F2511" s="490"/>
      <c r="G2511" s="281">
        <f>'[2]III_SAV-Details_NB'!X2517</f>
        <v>0</v>
      </c>
      <c r="H2511" s="281">
        <f t="shared" si="671"/>
        <v>0</v>
      </c>
      <c r="I2511" s="281">
        <f>IF(con_EOGJahr=2025,'[2]III_SAV-Details_NB'!AA2517,IF(con_EOGJahr=2026,'[2]III_SAV-Details_NB'!AB2517,'[2]III_SAV-Details_NB'!AC2517))</f>
        <v>0</v>
      </c>
      <c r="J2511" s="282"/>
      <c r="K2511" s="282"/>
      <c r="L2511" s="282"/>
      <c r="M2511" s="282"/>
      <c r="N2511" s="282"/>
      <c r="O2511" s="282"/>
      <c r="P2511" s="52">
        <f t="shared" si="672"/>
        <v>0</v>
      </c>
      <c r="Q2511" s="60"/>
      <c r="R2511" s="53">
        <f t="shared" si="663"/>
        <v>0</v>
      </c>
      <c r="S2511" s="59"/>
      <c r="T2511" s="61"/>
      <c r="U2511" s="342" t="str">
        <f t="shared" si="667"/>
        <v>k.A.</v>
      </c>
      <c r="V2511" s="343" t="str">
        <f t="shared" si="664"/>
        <v>k.A.</v>
      </c>
      <c r="W2511" s="343" t="str">
        <f>IFERROR(IF(OR($D2511="",$E2511=0,con_Ende=0),"k.A.",IF(VLOOKUP($D2511,rng_ND,5,0)="Nein",VLOOKUP($D2511,rng_ND,2,FALSE),MIN(VLOOKUP($D2511,rng_ND,2,FALSE),A_Stammdaten!$B$19-D_SAV!$E2511+1))),"k.A.")</f>
        <v>k.A.</v>
      </c>
      <c r="X2511" s="343" t="str">
        <f t="shared" si="665"/>
        <v>k.A.</v>
      </c>
      <c r="Y2511" s="62"/>
      <c r="Z2511" s="48">
        <f t="shared" si="666"/>
        <v>0</v>
      </c>
      <c r="AA2511" s="457"/>
      <c r="AB2511" s="55">
        <f t="shared" si="673"/>
        <v>0</v>
      </c>
      <c r="AC2511" s="55">
        <f>IF(A_Stammdaten!$B$25="ja",D_SAV!AA2511,D_SAV!AB2511)</f>
        <v>0</v>
      </c>
      <c r="AD2511" s="478">
        <f>IF(AC2511=0,0,IF(U2511-(con_EOGJahr-D_SAV!E2511)&lt;=0,AC2511,AC2511/V2511))</f>
        <v>0</v>
      </c>
      <c r="AE2511" s="478">
        <f>IFERROR(IF(AND(VLOOKUP(D2511,rng_ND,5,FALSE)="Ja",D_SAV!T2511="degressiv"),D_SAV!AC2511*Y2511/100,0),0)</f>
        <v>0</v>
      </c>
      <c r="AF2511" s="55">
        <f>IFERROR(IF(VLOOKUP(D2511,rng_ND,5,FALSE)="Ja",MAX(D_SAV!AD2511:AE2511),D_SAV!AD2511),0)</f>
        <v>0</v>
      </c>
      <c r="AG2511" s="55">
        <f t="shared" si="674"/>
        <v>0</v>
      </c>
      <c r="AH2511" s="55">
        <f t="shared" si="675"/>
        <v>0</v>
      </c>
      <c r="AI2511" s="55">
        <f t="shared" si="676"/>
        <v>0</v>
      </c>
      <c r="AJ2511" s="55">
        <f t="shared" si="677"/>
        <v>0</v>
      </c>
      <c r="AK2511" s="55">
        <f t="shared" si="668"/>
        <v>0</v>
      </c>
      <c r="AL2511" s="55">
        <f t="shared" si="669"/>
        <v>0</v>
      </c>
      <c r="AM2511" s="55">
        <f t="shared" si="670"/>
        <v>0</v>
      </c>
    </row>
    <row r="2512" spans="1:39" x14ac:dyDescent="0.25">
      <c r="A2512" s="47">
        <v>2508</v>
      </c>
      <c r="B2512" s="358" t="str">
        <f>IF(AND(E2512&lt;&gt;0,D2512&lt;&gt;0,F2512&lt;&gt;0),IF(C2512&lt;&gt;0,CONCATENATE(C2512,"-AGr",VLOOKUP(D2512,Listen!$A$2:$G$45,7,FALSE),"-",E2512,"-",F2512,),CONCATENATE("AGr",VLOOKUP(D2512,Listen!$A$2:$G$45,7,FALSE),"-",E2512,"-",F2512)),"keine vollständige ID")</f>
        <v>keine vollständige ID</v>
      </c>
      <c r="C2512" s="359">
        <f>'[2]III_SAV-Details_NB'!B2518</f>
        <v>0</v>
      </c>
      <c r="D2512" s="359">
        <f>'[2]III_SAV-Details_NB'!C2518</f>
        <v>0</v>
      </c>
      <c r="E2512" s="359">
        <f>'[2]III_SAV-Details_NB'!D2518</f>
        <v>0</v>
      </c>
      <c r="F2512" s="490"/>
      <c r="G2512" s="281">
        <f>'[2]III_SAV-Details_NB'!X2518</f>
        <v>0</v>
      </c>
      <c r="H2512" s="281">
        <f t="shared" si="671"/>
        <v>0</v>
      </c>
      <c r="I2512" s="281">
        <f>IF(con_EOGJahr=2025,'[2]III_SAV-Details_NB'!AA2518,IF(con_EOGJahr=2026,'[2]III_SAV-Details_NB'!AB2518,'[2]III_SAV-Details_NB'!AC2518))</f>
        <v>0</v>
      </c>
      <c r="J2512" s="282"/>
      <c r="K2512" s="282"/>
      <c r="L2512" s="282"/>
      <c r="M2512" s="282"/>
      <c r="N2512" s="282"/>
      <c r="O2512" s="282"/>
      <c r="P2512" s="52">
        <f t="shared" si="672"/>
        <v>0</v>
      </c>
      <c r="Q2512" s="60"/>
      <c r="R2512" s="53">
        <f t="shared" si="663"/>
        <v>0</v>
      </c>
      <c r="S2512" s="59"/>
      <c r="T2512" s="61"/>
      <c r="U2512" s="342" t="str">
        <f t="shared" si="667"/>
        <v>k.A.</v>
      </c>
      <c r="V2512" s="343" t="str">
        <f t="shared" si="664"/>
        <v>k.A.</v>
      </c>
      <c r="W2512" s="343" t="str">
        <f>IFERROR(IF(OR($D2512="",$E2512=0,con_Ende=0),"k.A.",IF(VLOOKUP($D2512,rng_ND,5,0)="Nein",VLOOKUP($D2512,rng_ND,2,FALSE),MIN(VLOOKUP($D2512,rng_ND,2,FALSE),A_Stammdaten!$B$19-D_SAV!$E2512+1))),"k.A.")</f>
        <v>k.A.</v>
      </c>
      <c r="X2512" s="343" t="str">
        <f t="shared" si="665"/>
        <v>k.A.</v>
      </c>
      <c r="Y2512" s="62"/>
      <c r="Z2512" s="48">
        <f t="shared" si="666"/>
        <v>0</v>
      </c>
      <c r="AA2512" s="457"/>
      <c r="AB2512" s="55">
        <f t="shared" si="673"/>
        <v>0</v>
      </c>
      <c r="AC2512" s="55">
        <f>IF(A_Stammdaten!$B$25="ja",D_SAV!AA2512,D_SAV!AB2512)</f>
        <v>0</v>
      </c>
      <c r="AD2512" s="478">
        <f>IF(AC2512=0,0,IF(U2512-(con_EOGJahr-D_SAV!E2512)&lt;=0,AC2512,AC2512/V2512))</f>
        <v>0</v>
      </c>
      <c r="AE2512" s="478">
        <f>IFERROR(IF(AND(VLOOKUP(D2512,rng_ND,5,FALSE)="Ja",D_SAV!T2512="degressiv"),D_SAV!AC2512*Y2512/100,0),0)</f>
        <v>0</v>
      </c>
      <c r="AF2512" s="55">
        <f>IFERROR(IF(VLOOKUP(D2512,rng_ND,5,FALSE)="Ja",MAX(D_SAV!AD2512:AE2512),D_SAV!AD2512),0)</f>
        <v>0</v>
      </c>
      <c r="AG2512" s="55">
        <f t="shared" si="674"/>
        <v>0</v>
      </c>
      <c r="AH2512" s="55">
        <f t="shared" si="675"/>
        <v>0</v>
      </c>
      <c r="AI2512" s="55">
        <f t="shared" si="676"/>
        <v>0</v>
      </c>
      <c r="AJ2512" s="55">
        <f t="shared" si="677"/>
        <v>0</v>
      </c>
      <c r="AK2512" s="55">
        <f t="shared" si="668"/>
        <v>0</v>
      </c>
      <c r="AL2512" s="55">
        <f t="shared" si="669"/>
        <v>0</v>
      </c>
      <c r="AM2512" s="55">
        <f t="shared" si="670"/>
        <v>0</v>
      </c>
    </row>
    <row r="2513" spans="1:39" x14ac:dyDescent="0.25">
      <c r="A2513" s="47">
        <v>2509</v>
      </c>
      <c r="B2513" s="358" t="str">
        <f>IF(AND(E2513&lt;&gt;0,D2513&lt;&gt;0,F2513&lt;&gt;0),IF(C2513&lt;&gt;0,CONCATENATE(C2513,"-AGr",VLOOKUP(D2513,Listen!$A$2:$G$45,7,FALSE),"-",E2513,"-",F2513,),CONCATENATE("AGr",VLOOKUP(D2513,Listen!$A$2:$G$45,7,FALSE),"-",E2513,"-",F2513)),"keine vollständige ID")</f>
        <v>keine vollständige ID</v>
      </c>
      <c r="C2513" s="359">
        <f>'[2]III_SAV-Details_NB'!B2519</f>
        <v>0</v>
      </c>
      <c r="D2513" s="359">
        <f>'[2]III_SAV-Details_NB'!C2519</f>
        <v>0</v>
      </c>
      <c r="E2513" s="359">
        <f>'[2]III_SAV-Details_NB'!D2519</f>
        <v>0</v>
      </c>
      <c r="F2513" s="490"/>
      <c r="G2513" s="281">
        <f>'[2]III_SAV-Details_NB'!X2519</f>
        <v>0</v>
      </c>
      <c r="H2513" s="281">
        <f t="shared" si="671"/>
        <v>0</v>
      </c>
      <c r="I2513" s="281">
        <f>IF(con_EOGJahr=2025,'[2]III_SAV-Details_NB'!AA2519,IF(con_EOGJahr=2026,'[2]III_SAV-Details_NB'!AB2519,'[2]III_SAV-Details_NB'!AC2519))</f>
        <v>0</v>
      </c>
      <c r="J2513" s="282"/>
      <c r="K2513" s="282"/>
      <c r="L2513" s="282"/>
      <c r="M2513" s="282"/>
      <c r="N2513" s="282"/>
      <c r="O2513" s="282"/>
      <c r="P2513" s="52">
        <f t="shared" si="672"/>
        <v>0</v>
      </c>
      <c r="Q2513" s="60"/>
      <c r="R2513" s="53">
        <f t="shared" si="663"/>
        <v>0</v>
      </c>
      <c r="S2513" s="59"/>
      <c r="T2513" s="61"/>
      <c r="U2513" s="342" t="str">
        <f t="shared" si="667"/>
        <v>k.A.</v>
      </c>
      <c r="V2513" s="343" t="str">
        <f t="shared" si="664"/>
        <v>k.A.</v>
      </c>
      <c r="W2513" s="343" t="str">
        <f>IFERROR(IF(OR($D2513="",$E2513=0,con_Ende=0),"k.A.",IF(VLOOKUP($D2513,rng_ND,5,0)="Nein",VLOOKUP($D2513,rng_ND,2,FALSE),MIN(VLOOKUP($D2513,rng_ND,2,FALSE),A_Stammdaten!$B$19-D_SAV!$E2513+1))),"k.A.")</f>
        <v>k.A.</v>
      </c>
      <c r="X2513" s="343" t="str">
        <f t="shared" si="665"/>
        <v>k.A.</v>
      </c>
      <c r="Y2513" s="62"/>
      <c r="Z2513" s="48">
        <f t="shared" si="666"/>
        <v>0</v>
      </c>
      <c r="AA2513" s="457"/>
      <c r="AB2513" s="55">
        <f t="shared" si="673"/>
        <v>0</v>
      </c>
      <c r="AC2513" s="55">
        <f>IF(A_Stammdaten!$B$25="ja",D_SAV!AA2513,D_SAV!AB2513)</f>
        <v>0</v>
      </c>
      <c r="AD2513" s="478">
        <f>IF(AC2513=0,0,IF(U2513-(con_EOGJahr-D_SAV!E2513)&lt;=0,AC2513,AC2513/V2513))</f>
        <v>0</v>
      </c>
      <c r="AE2513" s="478">
        <f>IFERROR(IF(AND(VLOOKUP(D2513,rng_ND,5,FALSE)="Ja",D_SAV!T2513="degressiv"),D_SAV!AC2513*Y2513/100,0),0)</f>
        <v>0</v>
      </c>
      <c r="AF2513" s="55">
        <f>IFERROR(IF(VLOOKUP(D2513,rng_ND,5,FALSE)="Ja",MAX(D_SAV!AD2513:AE2513),D_SAV!AD2513),0)</f>
        <v>0</v>
      </c>
      <c r="AG2513" s="55">
        <f t="shared" si="674"/>
        <v>0</v>
      </c>
      <c r="AH2513" s="55">
        <f t="shared" si="675"/>
        <v>0</v>
      </c>
      <c r="AI2513" s="55">
        <f t="shared" si="676"/>
        <v>0</v>
      </c>
      <c r="AJ2513" s="55">
        <f t="shared" si="677"/>
        <v>0</v>
      </c>
      <c r="AK2513" s="55">
        <f t="shared" si="668"/>
        <v>0</v>
      </c>
      <c r="AL2513" s="55">
        <f t="shared" si="669"/>
        <v>0</v>
      </c>
      <c r="AM2513" s="55">
        <f t="shared" si="670"/>
        <v>0</v>
      </c>
    </row>
    <row r="2514" spans="1:39" x14ac:dyDescent="0.25">
      <c r="A2514" s="47">
        <v>2510</v>
      </c>
      <c r="B2514" s="358" t="str">
        <f>IF(AND(E2514&lt;&gt;0,D2514&lt;&gt;0,F2514&lt;&gt;0),IF(C2514&lt;&gt;0,CONCATENATE(C2514,"-AGr",VLOOKUP(D2514,Listen!$A$2:$G$45,7,FALSE),"-",E2514,"-",F2514,),CONCATENATE("AGr",VLOOKUP(D2514,Listen!$A$2:$G$45,7,FALSE),"-",E2514,"-",F2514)),"keine vollständige ID")</f>
        <v>keine vollständige ID</v>
      </c>
      <c r="C2514" s="359">
        <f>'[2]III_SAV-Details_NB'!B2520</f>
        <v>0</v>
      </c>
      <c r="D2514" s="359">
        <f>'[2]III_SAV-Details_NB'!C2520</f>
        <v>0</v>
      </c>
      <c r="E2514" s="359">
        <f>'[2]III_SAV-Details_NB'!D2520</f>
        <v>0</v>
      </c>
      <c r="F2514" s="490"/>
      <c r="G2514" s="281">
        <f>'[2]III_SAV-Details_NB'!X2520</f>
        <v>0</v>
      </c>
      <c r="H2514" s="281">
        <f t="shared" si="671"/>
        <v>0</v>
      </c>
      <c r="I2514" s="281">
        <f>IF(con_EOGJahr=2025,'[2]III_SAV-Details_NB'!AA2520,IF(con_EOGJahr=2026,'[2]III_SAV-Details_NB'!AB2520,'[2]III_SAV-Details_NB'!AC2520))</f>
        <v>0</v>
      </c>
      <c r="J2514" s="282"/>
      <c r="K2514" s="282"/>
      <c r="L2514" s="282"/>
      <c r="M2514" s="282"/>
      <c r="N2514" s="282"/>
      <c r="O2514" s="282"/>
      <c r="P2514" s="52">
        <f t="shared" si="672"/>
        <v>0</v>
      </c>
      <c r="Q2514" s="60"/>
      <c r="R2514" s="53">
        <f t="shared" ref="R2514:R2577" si="678">P2514+Q2514</f>
        <v>0</v>
      </c>
      <c r="S2514" s="59"/>
      <c r="T2514" s="61"/>
      <c r="U2514" s="342" t="str">
        <f t="shared" si="667"/>
        <v>k.A.</v>
      </c>
      <c r="V2514" s="343" t="str">
        <f t="shared" ref="V2514:V2577" si="679">IFERROR(IF(OR($D2514="",$E2514=0,con_Ende=0,$U2514=0),"k.A.",MAX($E2514-con_EOGJahr+$U2514,0)),"k.A.")</f>
        <v>k.A.</v>
      </c>
      <c r="W2514" s="343" t="str">
        <f>IFERROR(IF(OR($D2514="",$E2514=0,con_Ende=0),"k.A.",IF(VLOOKUP($D2514,rng_ND,5,0)="Nein",VLOOKUP($D2514,rng_ND,2,FALSE),MIN(VLOOKUP($D2514,rng_ND,2,FALSE),A_Stammdaten!$B$19-D_SAV!$E2514+1))),"k.A.")</f>
        <v>k.A.</v>
      </c>
      <c r="X2514" s="343" t="str">
        <f t="shared" ref="X2514:X2577" si="680">IFERROR(IF(OR($D2514="",$E2514=0,con_Ende=0),"k.A.",VLOOKUP($D2514,rng_ND,3,FALSE)),"k.A.")</f>
        <v>k.A.</v>
      </c>
      <c r="Y2514" s="62"/>
      <c r="Z2514" s="48">
        <f t="shared" ref="Z2514:Z2577" si="681">IF(AND($E2514&lt;2006,$E2514&lt;&gt;0),IFERROR(VLOOKUP($E2514,rng_Index,VLOOKUP($D2514,rng_ND,4,FALSE)+1,FALSE),1),)</f>
        <v>0</v>
      </c>
      <c r="AA2514" s="457"/>
      <c r="AB2514" s="55">
        <f t="shared" si="673"/>
        <v>0</v>
      </c>
      <c r="AC2514" s="55">
        <f>IF(A_Stammdaten!$B$25="ja",D_SAV!AA2514,D_SAV!AB2514)</f>
        <v>0</v>
      </c>
      <c r="AD2514" s="478">
        <f>IF(AC2514=0,0,IF(U2514-(con_EOGJahr-D_SAV!E2514)&lt;=0,AC2514,AC2514/V2514))</f>
        <v>0</v>
      </c>
      <c r="AE2514" s="478">
        <f>IFERROR(IF(AND(VLOOKUP(D2514,rng_ND,5,FALSE)="Ja",D_SAV!T2514="degressiv"),D_SAV!AC2514*Y2514/100,0),0)</f>
        <v>0</v>
      </c>
      <c r="AF2514" s="55">
        <f>IFERROR(IF(VLOOKUP(D2514,rng_ND,5,FALSE)="Ja",MAX(D_SAV!AD2514:AE2514),D_SAV!AD2514),0)</f>
        <v>0</v>
      </c>
      <c r="AG2514" s="55">
        <f t="shared" si="674"/>
        <v>0</v>
      </c>
      <c r="AH2514" s="55">
        <f t="shared" si="675"/>
        <v>0</v>
      </c>
      <c r="AI2514" s="55">
        <f t="shared" si="676"/>
        <v>0</v>
      </c>
      <c r="AJ2514" s="55">
        <f t="shared" si="677"/>
        <v>0</v>
      </c>
      <c r="AK2514" s="55">
        <f t="shared" si="668"/>
        <v>0</v>
      </c>
      <c r="AL2514" s="55">
        <f t="shared" si="669"/>
        <v>0</v>
      </c>
      <c r="AM2514" s="55">
        <f t="shared" si="670"/>
        <v>0</v>
      </c>
    </row>
    <row r="2515" spans="1:39" x14ac:dyDescent="0.25">
      <c r="A2515" s="47">
        <v>2511</v>
      </c>
      <c r="B2515" s="358" t="str">
        <f>IF(AND(E2515&lt;&gt;0,D2515&lt;&gt;0,F2515&lt;&gt;0),IF(C2515&lt;&gt;0,CONCATENATE(C2515,"-AGr",VLOOKUP(D2515,Listen!$A$2:$G$45,7,FALSE),"-",E2515,"-",F2515,),CONCATENATE("AGr",VLOOKUP(D2515,Listen!$A$2:$G$45,7,FALSE),"-",E2515,"-",F2515)),"keine vollständige ID")</f>
        <v>keine vollständige ID</v>
      </c>
      <c r="C2515" s="359">
        <f>'[2]III_SAV-Details_NB'!B2521</f>
        <v>0</v>
      </c>
      <c r="D2515" s="359">
        <f>'[2]III_SAV-Details_NB'!C2521</f>
        <v>0</v>
      </c>
      <c r="E2515" s="359">
        <f>'[2]III_SAV-Details_NB'!D2521</f>
        <v>0</v>
      </c>
      <c r="F2515" s="490"/>
      <c r="G2515" s="281">
        <f>'[2]III_SAV-Details_NB'!X2521</f>
        <v>0</v>
      </c>
      <c r="H2515" s="281">
        <f t="shared" si="671"/>
        <v>0</v>
      </c>
      <c r="I2515" s="281">
        <f>IF(con_EOGJahr=2025,'[2]III_SAV-Details_NB'!AA2521,IF(con_EOGJahr=2026,'[2]III_SAV-Details_NB'!AB2521,'[2]III_SAV-Details_NB'!AC2521))</f>
        <v>0</v>
      </c>
      <c r="J2515" s="282"/>
      <c r="K2515" s="282"/>
      <c r="L2515" s="282"/>
      <c r="M2515" s="282"/>
      <c r="N2515" s="282"/>
      <c r="O2515" s="282"/>
      <c r="P2515" s="52">
        <f t="shared" si="672"/>
        <v>0</v>
      </c>
      <c r="Q2515" s="60"/>
      <c r="R2515" s="53">
        <f t="shared" si="678"/>
        <v>0</v>
      </c>
      <c r="S2515" s="59"/>
      <c r="T2515" s="61"/>
      <c r="U2515" s="342" t="str">
        <f t="shared" ref="U2515:U2578" si="682">+W2515</f>
        <v>k.A.</v>
      </c>
      <c r="V2515" s="343" t="str">
        <f t="shared" si="679"/>
        <v>k.A.</v>
      </c>
      <c r="W2515" s="343" t="str">
        <f>IFERROR(IF(OR($D2515="",$E2515=0,con_Ende=0),"k.A.",IF(VLOOKUP($D2515,rng_ND,5,0)="Nein",VLOOKUP($D2515,rng_ND,2,FALSE),MIN(VLOOKUP($D2515,rng_ND,2,FALSE),A_Stammdaten!$B$19-D_SAV!$E2515+1))),"k.A.")</f>
        <v>k.A.</v>
      </c>
      <c r="X2515" s="343" t="str">
        <f t="shared" si="680"/>
        <v>k.A.</v>
      </c>
      <c r="Y2515" s="62"/>
      <c r="Z2515" s="48">
        <f t="shared" si="681"/>
        <v>0</v>
      </c>
      <c r="AA2515" s="457"/>
      <c r="AB2515" s="55">
        <f t="shared" si="673"/>
        <v>0</v>
      </c>
      <c r="AC2515" s="55">
        <f>IF(A_Stammdaten!$B$25="ja",D_SAV!AA2515,D_SAV!AB2515)</f>
        <v>0</v>
      </c>
      <c r="AD2515" s="478">
        <f>IF(AC2515=0,0,IF(U2515-(con_EOGJahr-D_SAV!E2515)&lt;=0,AC2515,AC2515/V2515))</f>
        <v>0</v>
      </c>
      <c r="AE2515" s="478">
        <f>IFERROR(IF(AND(VLOOKUP(D2515,rng_ND,5,FALSE)="Ja",D_SAV!T2515="degressiv"),D_SAV!AC2515*Y2515/100,0),0)</f>
        <v>0</v>
      </c>
      <c r="AF2515" s="55">
        <f>IFERROR(IF(VLOOKUP(D2515,rng_ND,5,FALSE)="Ja",MAX(D_SAV!AD2515:AE2515),D_SAV!AD2515),0)</f>
        <v>0</v>
      </c>
      <c r="AG2515" s="55">
        <f t="shared" si="674"/>
        <v>0</v>
      </c>
      <c r="AH2515" s="55">
        <f t="shared" si="675"/>
        <v>0</v>
      </c>
      <c r="AI2515" s="55">
        <f t="shared" si="676"/>
        <v>0</v>
      </c>
      <c r="AJ2515" s="55">
        <f t="shared" si="677"/>
        <v>0</v>
      </c>
      <c r="AK2515" s="55">
        <f t="shared" si="668"/>
        <v>0</v>
      </c>
      <c r="AL2515" s="55">
        <f t="shared" si="669"/>
        <v>0</v>
      </c>
      <c r="AM2515" s="55">
        <f t="shared" si="670"/>
        <v>0</v>
      </c>
    </row>
    <row r="2516" spans="1:39" x14ac:dyDescent="0.25">
      <c r="A2516" s="47">
        <v>2512</v>
      </c>
      <c r="B2516" s="358" t="str">
        <f>IF(AND(E2516&lt;&gt;0,D2516&lt;&gt;0,F2516&lt;&gt;0),IF(C2516&lt;&gt;0,CONCATENATE(C2516,"-AGr",VLOOKUP(D2516,Listen!$A$2:$G$45,7,FALSE),"-",E2516,"-",F2516,),CONCATENATE("AGr",VLOOKUP(D2516,Listen!$A$2:$G$45,7,FALSE),"-",E2516,"-",F2516)),"keine vollständige ID")</f>
        <v>keine vollständige ID</v>
      </c>
      <c r="C2516" s="359">
        <f>'[2]III_SAV-Details_NB'!B2522</f>
        <v>0</v>
      </c>
      <c r="D2516" s="359">
        <f>'[2]III_SAV-Details_NB'!C2522</f>
        <v>0</v>
      </c>
      <c r="E2516" s="359">
        <f>'[2]III_SAV-Details_NB'!D2522</f>
        <v>0</v>
      </c>
      <c r="F2516" s="490"/>
      <c r="G2516" s="281">
        <f>'[2]III_SAV-Details_NB'!X2522</f>
        <v>0</v>
      </c>
      <c r="H2516" s="281">
        <f t="shared" si="671"/>
        <v>0</v>
      </c>
      <c r="I2516" s="281">
        <f>IF(con_EOGJahr=2025,'[2]III_SAV-Details_NB'!AA2522,IF(con_EOGJahr=2026,'[2]III_SAV-Details_NB'!AB2522,'[2]III_SAV-Details_NB'!AC2522))</f>
        <v>0</v>
      </c>
      <c r="J2516" s="282"/>
      <c r="K2516" s="282"/>
      <c r="L2516" s="282"/>
      <c r="M2516" s="282"/>
      <c r="N2516" s="282"/>
      <c r="O2516" s="282"/>
      <c r="P2516" s="52">
        <f t="shared" si="672"/>
        <v>0</v>
      </c>
      <c r="Q2516" s="60"/>
      <c r="R2516" s="53">
        <f t="shared" si="678"/>
        <v>0</v>
      </c>
      <c r="S2516" s="59"/>
      <c r="T2516" s="61"/>
      <c r="U2516" s="342" t="str">
        <f t="shared" si="682"/>
        <v>k.A.</v>
      </c>
      <c r="V2516" s="343" t="str">
        <f t="shared" si="679"/>
        <v>k.A.</v>
      </c>
      <c r="W2516" s="343" t="str">
        <f>IFERROR(IF(OR($D2516="",$E2516=0,con_Ende=0),"k.A.",IF(VLOOKUP($D2516,rng_ND,5,0)="Nein",VLOOKUP($D2516,rng_ND,2,FALSE),MIN(VLOOKUP($D2516,rng_ND,2,FALSE),A_Stammdaten!$B$19-D_SAV!$E2516+1))),"k.A.")</f>
        <v>k.A.</v>
      </c>
      <c r="X2516" s="343" t="str">
        <f t="shared" si="680"/>
        <v>k.A.</v>
      </c>
      <c r="Y2516" s="62"/>
      <c r="Z2516" s="48">
        <f t="shared" si="681"/>
        <v>0</v>
      </c>
      <c r="AA2516" s="457"/>
      <c r="AB2516" s="55">
        <f t="shared" si="673"/>
        <v>0</v>
      </c>
      <c r="AC2516" s="55">
        <f>IF(A_Stammdaten!$B$25="ja",D_SAV!AA2516,D_SAV!AB2516)</f>
        <v>0</v>
      </c>
      <c r="AD2516" s="478">
        <f>IF(AC2516=0,0,IF(U2516-(con_EOGJahr-D_SAV!E2516)&lt;=0,AC2516,AC2516/V2516))</f>
        <v>0</v>
      </c>
      <c r="AE2516" s="478">
        <f>IFERROR(IF(AND(VLOOKUP(D2516,rng_ND,5,FALSE)="Ja",D_SAV!T2516="degressiv"),D_SAV!AC2516*Y2516/100,0),0)</f>
        <v>0</v>
      </c>
      <c r="AF2516" s="55">
        <f>IFERROR(IF(VLOOKUP(D2516,rng_ND,5,FALSE)="Ja",MAX(D_SAV!AD2516:AE2516),D_SAV!AD2516),0)</f>
        <v>0</v>
      </c>
      <c r="AG2516" s="55">
        <f t="shared" si="674"/>
        <v>0</v>
      </c>
      <c r="AH2516" s="55">
        <f t="shared" si="675"/>
        <v>0</v>
      </c>
      <c r="AI2516" s="55">
        <f t="shared" si="676"/>
        <v>0</v>
      </c>
      <c r="AJ2516" s="55">
        <f t="shared" si="677"/>
        <v>0</v>
      </c>
      <c r="AK2516" s="55">
        <f t="shared" si="668"/>
        <v>0</v>
      </c>
      <c r="AL2516" s="55">
        <f t="shared" si="669"/>
        <v>0</v>
      </c>
      <c r="AM2516" s="55">
        <f t="shared" si="670"/>
        <v>0</v>
      </c>
    </row>
    <row r="2517" spans="1:39" x14ac:dyDescent="0.25">
      <c r="A2517" s="47">
        <v>2513</v>
      </c>
      <c r="B2517" s="358" t="str">
        <f>IF(AND(E2517&lt;&gt;0,D2517&lt;&gt;0,F2517&lt;&gt;0),IF(C2517&lt;&gt;0,CONCATENATE(C2517,"-AGr",VLOOKUP(D2517,Listen!$A$2:$G$45,7,FALSE),"-",E2517,"-",F2517,),CONCATENATE("AGr",VLOOKUP(D2517,Listen!$A$2:$G$45,7,FALSE),"-",E2517,"-",F2517)),"keine vollständige ID")</f>
        <v>keine vollständige ID</v>
      </c>
      <c r="C2517" s="359">
        <f>'[2]III_SAV-Details_NB'!B2523</f>
        <v>0</v>
      </c>
      <c r="D2517" s="359">
        <f>'[2]III_SAV-Details_NB'!C2523</f>
        <v>0</v>
      </c>
      <c r="E2517" s="359">
        <f>'[2]III_SAV-Details_NB'!D2523</f>
        <v>0</v>
      </c>
      <c r="F2517" s="490"/>
      <c r="G2517" s="281">
        <f>'[2]III_SAV-Details_NB'!X2523</f>
        <v>0</v>
      </c>
      <c r="H2517" s="281">
        <f t="shared" si="671"/>
        <v>0</v>
      </c>
      <c r="I2517" s="281">
        <f>IF(con_EOGJahr=2025,'[2]III_SAV-Details_NB'!AA2523,IF(con_EOGJahr=2026,'[2]III_SAV-Details_NB'!AB2523,'[2]III_SAV-Details_NB'!AC2523))</f>
        <v>0</v>
      </c>
      <c r="J2517" s="282"/>
      <c r="K2517" s="282"/>
      <c r="L2517" s="282"/>
      <c r="M2517" s="282"/>
      <c r="N2517" s="282"/>
      <c r="O2517" s="282"/>
      <c r="P2517" s="52">
        <f t="shared" si="672"/>
        <v>0</v>
      </c>
      <c r="Q2517" s="60"/>
      <c r="R2517" s="53">
        <f t="shared" si="678"/>
        <v>0</v>
      </c>
      <c r="S2517" s="59"/>
      <c r="T2517" s="61"/>
      <c r="U2517" s="342" t="str">
        <f t="shared" si="682"/>
        <v>k.A.</v>
      </c>
      <c r="V2517" s="343" t="str">
        <f t="shared" si="679"/>
        <v>k.A.</v>
      </c>
      <c r="W2517" s="343" t="str">
        <f>IFERROR(IF(OR($D2517="",$E2517=0,con_Ende=0),"k.A.",IF(VLOOKUP($D2517,rng_ND,5,0)="Nein",VLOOKUP($D2517,rng_ND,2,FALSE),MIN(VLOOKUP($D2517,rng_ND,2,FALSE),A_Stammdaten!$B$19-D_SAV!$E2517+1))),"k.A.")</f>
        <v>k.A.</v>
      </c>
      <c r="X2517" s="343" t="str">
        <f t="shared" si="680"/>
        <v>k.A.</v>
      </c>
      <c r="Y2517" s="62"/>
      <c r="Z2517" s="48">
        <f t="shared" si="681"/>
        <v>0</v>
      </c>
      <c r="AA2517" s="457"/>
      <c r="AB2517" s="55">
        <f t="shared" si="673"/>
        <v>0</v>
      </c>
      <c r="AC2517" s="55">
        <f>IF(A_Stammdaten!$B$25="ja",D_SAV!AA2517,D_SAV!AB2517)</f>
        <v>0</v>
      </c>
      <c r="AD2517" s="478">
        <f>IF(AC2517=0,0,IF(U2517-(con_EOGJahr-D_SAV!E2517)&lt;=0,AC2517,AC2517/V2517))</f>
        <v>0</v>
      </c>
      <c r="AE2517" s="478">
        <f>IFERROR(IF(AND(VLOOKUP(D2517,rng_ND,5,FALSE)="Ja",D_SAV!T2517="degressiv"),D_SAV!AC2517*Y2517/100,0),0)</f>
        <v>0</v>
      </c>
      <c r="AF2517" s="55">
        <f>IFERROR(IF(VLOOKUP(D2517,rng_ND,5,FALSE)="Ja",MAX(D_SAV!AD2517:AE2517),D_SAV!AD2517),0)</f>
        <v>0</v>
      </c>
      <c r="AG2517" s="55">
        <f t="shared" si="674"/>
        <v>0</v>
      </c>
      <c r="AH2517" s="55">
        <f t="shared" si="675"/>
        <v>0</v>
      </c>
      <c r="AI2517" s="55">
        <f t="shared" si="676"/>
        <v>0</v>
      </c>
      <c r="AJ2517" s="55">
        <f t="shared" si="677"/>
        <v>0</v>
      </c>
      <c r="AK2517" s="55">
        <f t="shared" si="668"/>
        <v>0</v>
      </c>
      <c r="AL2517" s="55">
        <f t="shared" si="669"/>
        <v>0</v>
      </c>
      <c r="AM2517" s="55">
        <f t="shared" si="670"/>
        <v>0</v>
      </c>
    </row>
    <row r="2518" spans="1:39" x14ac:dyDescent="0.25">
      <c r="A2518" s="47">
        <v>2514</v>
      </c>
      <c r="B2518" s="358" t="str">
        <f>IF(AND(E2518&lt;&gt;0,D2518&lt;&gt;0,F2518&lt;&gt;0),IF(C2518&lt;&gt;0,CONCATENATE(C2518,"-AGr",VLOOKUP(D2518,Listen!$A$2:$G$45,7,FALSE),"-",E2518,"-",F2518,),CONCATENATE("AGr",VLOOKUP(D2518,Listen!$A$2:$G$45,7,FALSE),"-",E2518,"-",F2518)),"keine vollständige ID")</f>
        <v>keine vollständige ID</v>
      </c>
      <c r="C2518" s="359">
        <f>'[2]III_SAV-Details_NB'!B2524</f>
        <v>0</v>
      </c>
      <c r="D2518" s="359">
        <f>'[2]III_SAV-Details_NB'!C2524</f>
        <v>0</v>
      </c>
      <c r="E2518" s="359">
        <f>'[2]III_SAV-Details_NB'!D2524</f>
        <v>0</v>
      </c>
      <c r="F2518" s="490"/>
      <c r="G2518" s="281">
        <f>'[2]III_SAV-Details_NB'!X2524</f>
        <v>0</v>
      </c>
      <c r="H2518" s="281">
        <f t="shared" si="671"/>
        <v>0</v>
      </c>
      <c r="I2518" s="281">
        <f>IF(con_EOGJahr=2025,'[2]III_SAV-Details_NB'!AA2524,IF(con_EOGJahr=2026,'[2]III_SAV-Details_NB'!AB2524,'[2]III_SAV-Details_NB'!AC2524))</f>
        <v>0</v>
      </c>
      <c r="J2518" s="282"/>
      <c r="K2518" s="282"/>
      <c r="L2518" s="282"/>
      <c r="M2518" s="282"/>
      <c r="N2518" s="282"/>
      <c r="O2518" s="282"/>
      <c r="P2518" s="52">
        <f t="shared" si="672"/>
        <v>0</v>
      </c>
      <c r="Q2518" s="60"/>
      <c r="R2518" s="53">
        <f t="shared" si="678"/>
        <v>0</v>
      </c>
      <c r="S2518" s="59"/>
      <c r="T2518" s="61"/>
      <c r="U2518" s="342" t="str">
        <f t="shared" si="682"/>
        <v>k.A.</v>
      </c>
      <c r="V2518" s="343" t="str">
        <f t="shared" si="679"/>
        <v>k.A.</v>
      </c>
      <c r="W2518" s="343" t="str">
        <f>IFERROR(IF(OR($D2518="",$E2518=0,con_Ende=0),"k.A.",IF(VLOOKUP($D2518,rng_ND,5,0)="Nein",VLOOKUP($D2518,rng_ND,2,FALSE),MIN(VLOOKUP($D2518,rng_ND,2,FALSE),A_Stammdaten!$B$19-D_SAV!$E2518+1))),"k.A.")</f>
        <v>k.A.</v>
      </c>
      <c r="X2518" s="343" t="str">
        <f t="shared" si="680"/>
        <v>k.A.</v>
      </c>
      <c r="Y2518" s="62"/>
      <c r="Z2518" s="48">
        <f t="shared" si="681"/>
        <v>0</v>
      </c>
      <c r="AA2518" s="457"/>
      <c r="AB2518" s="55">
        <f t="shared" si="673"/>
        <v>0</v>
      </c>
      <c r="AC2518" s="55">
        <f>IF(A_Stammdaten!$B$25="ja",D_SAV!AA2518,D_SAV!AB2518)</f>
        <v>0</v>
      </c>
      <c r="AD2518" s="478">
        <f>IF(AC2518=0,0,IF(U2518-(con_EOGJahr-D_SAV!E2518)&lt;=0,AC2518,AC2518/V2518))</f>
        <v>0</v>
      </c>
      <c r="AE2518" s="478">
        <f>IFERROR(IF(AND(VLOOKUP(D2518,rng_ND,5,FALSE)="Ja",D_SAV!T2518="degressiv"),D_SAV!AC2518*Y2518/100,0),0)</f>
        <v>0</v>
      </c>
      <c r="AF2518" s="55">
        <f>IFERROR(IF(VLOOKUP(D2518,rng_ND,5,FALSE)="Ja",MAX(D_SAV!AD2518:AE2518),D_SAV!AD2518),0)</f>
        <v>0</v>
      </c>
      <c r="AG2518" s="55">
        <f t="shared" si="674"/>
        <v>0</v>
      </c>
      <c r="AH2518" s="55">
        <f t="shared" si="675"/>
        <v>0</v>
      </c>
      <c r="AI2518" s="55">
        <f t="shared" si="676"/>
        <v>0</v>
      </c>
      <c r="AJ2518" s="55">
        <f t="shared" si="677"/>
        <v>0</v>
      </c>
      <c r="AK2518" s="55">
        <f t="shared" si="668"/>
        <v>0</v>
      </c>
      <c r="AL2518" s="55">
        <f t="shared" si="669"/>
        <v>0</v>
      </c>
      <c r="AM2518" s="55">
        <f t="shared" si="670"/>
        <v>0</v>
      </c>
    </row>
    <row r="2519" spans="1:39" x14ac:dyDescent="0.25">
      <c r="A2519" s="47">
        <v>2515</v>
      </c>
      <c r="B2519" s="358" t="str">
        <f>IF(AND(E2519&lt;&gt;0,D2519&lt;&gt;0,F2519&lt;&gt;0),IF(C2519&lt;&gt;0,CONCATENATE(C2519,"-AGr",VLOOKUP(D2519,Listen!$A$2:$G$45,7,FALSE),"-",E2519,"-",F2519,),CONCATENATE("AGr",VLOOKUP(D2519,Listen!$A$2:$G$45,7,FALSE),"-",E2519,"-",F2519)),"keine vollständige ID")</f>
        <v>keine vollständige ID</v>
      </c>
      <c r="C2519" s="359">
        <f>'[2]III_SAV-Details_NB'!B2525</f>
        <v>0</v>
      </c>
      <c r="D2519" s="359">
        <f>'[2]III_SAV-Details_NB'!C2525</f>
        <v>0</v>
      </c>
      <c r="E2519" s="359">
        <f>'[2]III_SAV-Details_NB'!D2525</f>
        <v>0</v>
      </c>
      <c r="F2519" s="490"/>
      <c r="G2519" s="281">
        <f>'[2]III_SAV-Details_NB'!X2525</f>
        <v>0</v>
      </c>
      <c r="H2519" s="281">
        <f t="shared" si="671"/>
        <v>0</v>
      </c>
      <c r="I2519" s="281">
        <f>IF(con_EOGJahr=2025,'[2]III_SAV-Details_NB'!AA2525,IF(con_EOGJahr=2026,'[2]III_SAV-Details_NB'!AB2525,'[2]III_SAV-Details_NB'!AC2525))</f>
        <v>0</v>
      </c>
      <c r="J2519" s="282"/>
      <c r="K2519" s="282"/>
      <c r="L2519" s="282"/>
      <c r="M2519" s="282"/>
      <c r="N2519" s="282"/>
      <c r="O2519" s="282"/>
      <c r="P2519" s="52">
        <f t="shared" si="672"/>
        <v>0</v>
      </c>
      <c r="Q2519" s="60"/>
      <c r="R2519" s="53">
        <f t="shared" si="678"/>
        <v>0</v>
      </c>
      <c r="S2519" s="59"/>
      <c r="T2519" s="61"/>
      <c r="U2519" s="342" t="str">
        <f t="shared" si="682"/>
        <v>k.A.</v>
      </c>
      <c r="V2519" s="343" t="str">
        <f t="shared" si="679"/>
        <v>k.A.</v>
      </c>
      <c r="W2519" s="343" t="str">
        <f>IFERROR(IF(OR($D2519="",$E2519=0,con_Ende=0),"k.A.",IF(VLOOKUP($D2519,rng_ND,5,0)="Nein",VLOOKUP($D2519,rng_ND,2,FALSE),MIN(VLOOKUP($D2519,rng_ND,2,FALSE),A_Stammdaten!$B$19-D_SAV!$E2519+1))),"k.A.")</f>
        <v>k.A.</v>
      </c>
      <c r="X2519" s="343" t="str">
        <f t="shared" si="680"/>
        <v>k.A.</v>
      </c>
      <c r="Y2519" s="62"/>
      <c r="Z2519" s="48">
        <f t="shared" si="681"/>
        <v>0</v>
      </c>
      <c r="AA2519" s="457"/>
      <c r="AB2519" s="55">
        <f t="shared" si="673"/>
        <v>0</v>
      </c>
      <c r="AC2519" s="55">
        <f>IF(A_Stammdaten!$B$25="ja",D_SAV!AA2519,D_SAV!AB2519)</f>
        <v>0</v>
      </c>
      <c r="AD2519" s="478">
        <f>IF(AC2519=0,0,IF(U2519-(con_EOGJahr-D_SAV!E2519)&lt;=0,AC2519,AC2519/V2519))</f>
        <v>0</v>
      </c>
      <c r="AE2519" s="478">
        <f>IFERROR(IF(AND(VLOOKUP(D2519,rng_ND,5,FALSE)="Ja",D_SAV!T2519="degressiv"),D_SAV!AC2519*Y2519/100,0),0)</f>
        <v>0</v>
      </c>
      <c r="AF2519" s="55">
        <f>IFERROR(IF(VLOOKUP(D2519,rng_ND,5,FALSE)="Ja",MAX(D_SAV!AD2519:AE2519),D_SAV!AD2519),0)</f>
        <v>0</v>
      </c>
      <c r="AG2519" s="55">
        <f t="shared" si="674"/>
        <v>0</v>
      </c>
      <c r="AH2519" s="55">
        <f t="shared" si="675"/>
        <v>0</v>
      </c>
      <c r="AI2519" s="55">
        <f t="shared" si="676"/>
        <v>0</v>
      </c>
      <c r="AJ2519" s="55">
        <f t="shared" si="677"/>
        <v>0</v>
      </c>
      <c r="AK2519" s="55">
        <f t="shared" si="668"/>
        <v>0</v>
      </c>
      <c r="AL2519" s="55">
        <f t="shared" si="669"/>
        <v>0</v>
      </c>
      <c r="AM2519" s="55">
        <f t="shared" si="670"/>
        <v>0</v>
      </c>
    </row>
    <row r="2520" spans="1:39" x14ac:dyDescent="0.25">
      <c r="A2520" s="47">
        <v>2516</v>
      </c>
      <c r="B2520" s="358" t="str">
        <f>IF(AND(E2520&lt;&gt;0,D2520&lt;&gt;0,F2520&lt;&gt;0),IF(C2520&lt;&gt;0,CONCATENATE(C2520,"-AGr",VLOOKUP(D2520,Listen!$A$2:$G$45,7,FALSE),"-",E2520,"-",F2520,),CONCATENATE("AGr",VLOOKUP(D2520,Listen!$A$2:$G$45,7,FALSE),"-",E2520,"-",F2520)),"keine vollständige ID")</f>
        <v>keine vollständige ID</v>
      </c>
      <c r="C2520" s="359">
        <f>'[2]III_SAV-Details_NB'!B2526</f>
        <v>0</v>
      </c>
      <c r="D2520" s="359">
        <f>'[2]III_SAV-Details_NB'!C2526</f>
        <v>0</v>
      </c>
      <c r="E2520" s="359">
        <f>'[2]III_SAV-Details_NB'!D2526</f>
        <v>0</v>
      </c>
      <c r="F2520" s="490"/>
      <c r="G2520" s="281">
        <f>'[2]III_SAV-Details_NB'!X2526</f>
        <v>0</v>
      </c>
      <c r="H2520" s="281">
        <f t="shared" si="671"/>
        <v>0</v>
      </c>
      <c r="I2520" s="281">
        <f>IF(con_EOGJahr=2025,'[2]III_SAV-Details_NB'!AA2526,IF(con_EOGJahr=2026,'[2]III_SAV-Details_NB'!AB2526,'[2]III_SAV-Details_NB'!AC2526))</f>
        <v>0</v>
      </c>
      <c r="J2520" s="282"/>
      <c r="K2520" s="282"/>
      <c r="L2520" s="282"/>
      <c r="M2520" s="282"/>
      <c r="N2520" s="282"/>
      <c r="O2520" s="282"/>
      <c r="P2520" s="52">
        <f t="shared" si="672"/>
        <v>0</v>
      </c>
      <c r="Q2520" s="60"/>
      <c r="R2520" s="53">
        <f t="shared" si="678"/>
        <v>0</v>
      </c>
      <c r="S2520" s="59"/>
      <c r="T2520" s="61"/>
      <c r="U2520" s="342" t="str">
        <f t="shared" si="682"/>
        <v>k.A.</v>
      </c>
      <c r="V2520" s="343" t="str">
        <f t="shared" si="679"/>
        <v>k.A.</v>
      </c>
      <c r="W2520" s="343" t="str">
        <f>IFERROR(IF(OR($D2520="",$E2520=0,con_Ende=0),"k.A.",IF(VLOOKUP($D2520,rng_ND,5,0)="Nein",VLOOKUP($D2520,rng_ND,2,FALSE),MIN(VLOOKUP($D2520,rng_ND,2,FALSE),A_Stammdaten!$B$19-D_SAV!$E2520+1))),"k.A.")</f>
        <v>k.A.</v>
      </c>
      <c r="X2520" s="343" t="str">
        <f t="shared" si="680"/>
        <v>k.A.</v>
      </c>
      <c r="Y2520" s="62"/>
      <c r="Z2520" s="48">
        <f t="shared" si="681"/>
        <v>0</v>
      </c>
      <c r="AA2520" s="457"/>
      <c r="AB2520" s="55">
        <f t="shared" si="673"/>
        <v>0</v>
      </c>
      <c r="AC2520" s="55">
        <f>IF(A_Stammdaten!$B$25="ja",D_SAV!AA2520,D_SAV!AB2520)</f>
        <v>0</v>
      </c>
      <c r="AD2520" s="478">
        <f>IF(AC2520=0,0,IF(U2520-(con_EOGJahr-D_SAV!E2520)&lt;=0,AC2520,AC2520/V2520))</f>
        <v>0</v>
      </c>
      <c r="AE2520" s="478">
        <f>IFERROR(IF(AND(VLOOKUP(D2520,rng_ND,5,FALSE)="Ja",D_SAV!T2520="degressiv"),D_SAV!AC2520*Y2520/100,0),0)</f>
        <v>0</v>
      </c>
      <c r="AF2520" s="55">
        <f>IFERROR(IF(VLOOKUP(D2520,rng_ND,5,FALSE)="Ja",MAX(D_SAV!AD2520:AE2520),D_SAV!AD2520),0)</f>
        <v>0</v>
      </c>
      <c r="AG2520" s="55">
        <f t="shared" si="674"/>
        <v>0</v>
      </c>
      <c r="AH2520" s="55">
        <f t="shared" si="675"/>
        <v>0</v>
      </c>
      <c r="AI2520" s="55">
        <f t="shared" si="676"/>
        <v>0</v>
      </c>
      <c r="AJ2520" s="55">
        <f t="shared" si="677"/>
        <v>0</v>
      </c>
      <c r="AK2520" s="55">
        <f t="shared" si="668"/>
        <v>0</v>
      </c>
      <c r="AL2520" s="55">
        <f t="shared" si="669"/>
        <v>0</v>
      </c>
      <c r="AM2520" s="55">
        <f t="shared" si="670"/>
        <v>0</v>
      </c>
    </row>
    <row r="2521" spans="1:39" x14ac:dyDescent="0.25">
      <c r="A2521" s="47">
        <v>2517</v>
      </c>
      <c r="B2521" s="358" t="str">
        <f>IF(AND(E2521&lt;&gt;0,D2521&lt;&gt;0,F2521&lt;&gt;0),IF(C2521&lt;&gt;0,CONCATENATE(C2521,"-AGr",VLOOKUP(D2521,Listen!$A$2:$G$45,7,FALSE),"-",E2521,"-",F2521,),CONCATENATE("AGr",VLOOKUP(D2521,Listen!$A$2:$G$45,7,FALSE),"-",E2521,"-",F2521)),"keine vollständige ID")</f>
        <v>keine vollständige ID</v>
      </c>
      <c r="C2521" s="359">
        <f>'[2]III_SAV-Details_NB'!B2527</f>
        <v>0</v>
      </c>
      <c r="D2521" s="359">
        <f>'[2]III_SAV-Details_NB'!C2527</f>
        <v>0</v>
      </c>
      <c r="E2521" s="359">
        <f>'[2]III_SAV-Details_NB'!D2527</f>
        <v>0</v>
      </c>
      <c r="F2521" s="490"/>
      <c r="G2521" s="281">
        <f>'[2]III_SAV-Details_NB'!X2527</f>
        <v>0</v>
      </c>
      <c r="H2521" s="281">
        <f t="shared" si="671"/>
        <v>0</v>
      </c>
      <c r="I2521" s="281">
        <f>IF(con_EOGJahr=2025,'[2]III_SAV-Details_NB'!AA2527,IF(con_EOGJahr=2026,'[2]III_SAV-Details_NB'!AB2527,'[2]III_SAV-Details_NB'!AC2527))</f>
        <v>0</v>
      </c>
      <c r="J2521" s="282"/>
      <c r="K2521" s="282"/>
      <c r="L2521" s="282"/>
      <c r="M2521" s="282"/>
      <c r="N2521" s="282"/>
      <c r="O2521" s="282"/>
      <c r="P2521" s="52">
        <f t="shared" si="672"/>
        <v>0</v>
      </c>
      <c r="Q2521" s="60"/>
      <c r="R2521" s="53">
        <f t="shared" si="678"/>
        <v>0</v>
      </c>
      <c r="S2521" s="59"/>
      <c r="T2521" s="61"/>
      <c r="U2521" s="342" t="str">
        <f t="shared" si="682"/>
        <v>k.A.</v>
      </c>
      <c r="V2521" s="343" t="str">
        <f t="shared" si="679"/>
        <v>k.A.</v>
      </c>
      <c r="W2521" s="343" t="str">
        <f>IFERROR(IF(OR($D2521="",$E2521=0,con_Ende=0),"k.A.",IF(VLOOKUP($D2521,rng_ND,5,0)="Nein",VLOOKUP($D2521,rng_ND,2,FALSE),MIN(VLOOKUP($D2521,rng_ND,2,FALSE),A_Stammdaten!$B$19-D_SAV!$E2521+1))),"k.A.")</f>
        <v>k.A.</v>
      </c>
      <c r="X2521" s="343" t="str">
        <f t="shared" si="680"/>
        <v>k.A.</v>
      </c>
      <c r="Y2521" s="62"/>
      <c r="Z2521" s="48">
        <f t="shared" si="681"/>
        <v>0</v>
      </c>
      <c r="AA2521" s="457"/>
      <c r="AB2521" s="55">
        <f t="shared" si="673"/>
        <v>0</v>
      </c>
      <c r="AC2521" s="55">
        <f>IF(A_Stammdaten!$B$25="ja",D_SAV!AA2521,D_SAV!AB2521)</f>
        <v>0</v>
      </c>
      <c r="AD2521" s="478">
        <f>IF(AC2521=0,0,IF(U2521-(con_EOGJahr-D_SAV!E2521)&lt;=0,AC2521,AC2521/V2521))</f>
        <v>0</v>
      </c>
      <c r="AE2521" s="478">
        <f>IFERROR(IF(AND(VLOOKUP(D2521,rng_ND,5,FALSE)="Ja",D_SAV!T2521="degressiv"),D_SAV!AC2521*Y2521/100,0),0)</f>
        <v>0</v>
      </c>
      <c r="AF2521" s="55">
        <f>IFERROR(IF(VLOOKUP(D2521,rng_ND,5,FALSE)="Ja",MAX(D_SAV!AD2521:AE2521),D_SAV!AD2521),0)</f>
        <v>0</v>
      </c>
      <c r="AG2521" s="55">
        <f t="shared" si="674"/>
        <v>0</v>
      </c>
      <c r="AH2521" s="55">
        <f t="shared" si="675"/>
        <v>0</v>
      </c>
      <c r="AI2521" s="55">
        <f t="shared" si="676"/>
        <v>0</v>
      </c>
      <c r="AJ2521" s="55">
        <f t="shared" si="677"/>
        <v>0</v>
      </c>
      <c r="AK2521" s="55">
        <f t="shared" si="668"/>
        <v>0</v>
      </c>
      <c r="AL2521" s="55">
        <f t="shared" si="669"/>
        <v>0</v>
      </c>
      <c r="AM2521" s="55">
        <f t="shared" si="670"/>
        <v>0</v>
      </c>
    </row>
    <row r="2522" spans="1:39" x14ac:dyDescent="0.25">
      <c r="A2522" s="47">
        <v>2518</v>
      </c>
      <c r="B2522" s="358" t="str">
        <f>IF(AND(E2522&lt;&gt;0,D2522&lt;&gt;0,F2522&lt;&gt;0),IF(C2522&lt;&gt;0,CONCATENATE(C2522,"-AGr",VLOOKUP(D2522,Listen!$A$2:$G$45,7,FALSE),"-",E2522,"-",F2522,),CONCATENATE("AGr",VLOOKUP(D2522,Listen!$A$2:$G$45,7,FALSE),"-",E2522,"-",F2522)),"keine vollständige ID")</f>
        <v>keine vollständige ID</v>
      </c>
      <c r="C2522" s="359">
        <f>'[2]III_SAV-Details_NB'!B2528</f>
        <v>0</v>
      </c>
      <c r="D2522" s="359">
        <f>'[2]III_SAV-Details_NB'!C2528</f>
        <v>0</v>
      </c>
      <c r="E2522" s="359">
        <f>'[2]III_SAV-Details_NB'!D2528</f>
        <v>0</v>
      </c>
      <c r="F2522" s="490"/>
      <c r="G2522" s="281">
        <f>'[2]III_SAV-Details_NB'!X2528</f>
        <v>0</v>
      </c>
      <c r="H2522" s="281">
        <f t="shared" si="671"/>
        <v>0</v>
      </c>
      <c r="I2522" s="281">
        <f>IF(con_EOGJahr=2025,'[2]III_SAV-Details_NB'!AA2528,IF(con_EOGJahr=2026,'[2]III_SAV-Details_NB'!AB2528,'[2]III_SAV-Details_NB'!AC2528))</f>
        <v>0</v>
      </c>
      <c r="J2522" s="282"/>
      <c r="K2522" s="282"/>
      <c r="L2522" s="282"/>
      <c r="M2522" s="282"/>
      <c r="N2522" s="282"/>
      <c r="O2522" s="282"/>
      <c r="P2522" s="52">
        <f t="shared" si="672"/>
        <v>0</v>
      </c>
      <c r="Q2522" s="60"/>
      <c r="R2522" s="53">
        <f t="shared" si="678"/>
        <v>0</v>
      </c>
      <c r="S2522" s="59"/>
      <c r="T2522" s="61"/>
      <c r="U2522" s="342" t="str">
        <f t="shared" si="682"/>
        <v>k.A.</v>
      </c>
      <c r="V2522" s="343" t="str">
        <f t="shared" si="679"/>
        <v>k.A.</v>
      </c>
      <c r="W2522" s="343" t="str">
        <f>IFERROR(IF(OR($D2522="",$E2522=0,con_Ende=0),"k.A.",IF(VLOOKUP($D2522,rng_ND,5,0)="Nein",VLOOKUP($D2522,rng_ND,2,FALSE),MIN(VLOOKUP($D2522,rng_ND,2,FALSE),A_Stammdaten!$B$19-D_SAV!$E2522+1))),"k.A.")</f>
        <v>k.A.</v>
      </c>
      <c r="X2522" s="343" t="str">
        <f t="shared" si="680"/>
        <v>k.A.</v>
      </c>
      <c r="Y2522" s="62"/>
      <c r="Z2522" s="48">
        <f t="shared" si="681"/>
        <v>0</v>
      </c>
      <c r="AA2522" s="457"/>
      <c r="AB2522" s="55">
        <f t="shared" si="673"/>
        <v>0</v>
      </c>
      <c r="AC2522" s="55">
        <f>IF(A_Stammdaten!$B$25="ja",D_SAV!AA2522,D_SAV!AB2522)</f>
        <v>0</v>
      </c>
      <c r="AD2522" s="478">
        <f>IF(AC2522=0,0,IF(U2522-(con_EOGJahr-D_SAV!E2522)&lt;=0,AC2522,AC2522/V2522))</f>
        <v>0</v>
      </c>
      <c r="AE2522" s="478">
        <f>IFERROR(IF(AND(VLOOKUP(D2522,rng_ND,5,FALSE)="Ja",D_SAV!T2522="degressiv"),D_SAV!AC2522*Y2522/100,0),0)</f>
        <v>0</v>
      </c>
      <c r="AF2522" s="55">
        <f>IFERROR(IF(VLOOKUP(D2522,rng_ND,5,FALSE)="Ja",MAX(D_SAV!AD2522:AE2522),D_SAV!AD2522),0)</f>
        <v>0</v>
      </c>
      <c r="AG2522" s="55">
        <f t="shared" si="674"/>
        <v>0</v>
      </c>
      <c r="AH2522" s="55">
        <f t="shared" si="675"/>
        <v>0</v>
      </c>
      <c r="AI2522" s="55">
        <f t="shared" si="676"/>
        <v>0</v>
      </c>
      <c r="AJ2522" s="55">
        <f t="shared" si="677"/>
        <v>0</v>
      </c>
      <c r="AK2522" s="55">
        <f t="shared" si="668"/>
        <v>0</v>
      </c>
      <c r="AL2522" s="55">
        <f t="shared" si="669"/>
        <v>0</v>
      </c>
      <c r="AM2522" s="55">
        <f t="shared" si="670"/>
        <v>0</v>
      </c>
    </row>
    <row r="2523" spans="1:39" x14ac:dyDescent="0.25">
      <c r="A2523" s="47">
        <v>2519</v>
      </c>
      <c r="B2523" s="358" t="str">
        <f>IF(AND(E2523&lt;&gt;0,D2523&lt;&gt;0,F2523&lt;&gt;0),IF(C2523&lt;&gt;0,CONCATENATE(C2523,"-AGr",VLOOKUP(D2523,Listen!$A$2:$G$45,7,FALSE),"-",E2523,"-",F2523,),CONCATENATE("AGr",VLOOKUP(D2523,Listen!$A$2:$G$45,7,FALSE),"-",E2523,"-",F2523)),"keine vollständige ID")</f>
        <v>keine vollständige ID</v>
      </c>
      <c r="C2523" s="359">
        <f>'[2]III_SAV-Details_NB'!B2529</f>
        <v>0</v>
      </c>
      <c r="D2523" s="359">
        <f>'[2]III_SAV-Details_NB'!C2529</f>
        <v>0</v>
      </c>
      <c r="E2523" s="359">
        <f>'[2]III_SAV-Details_NB'!D2529</f>
        <v>0</v>
      </c>
      <c r="F2523" s="490"/>
      <c r="G2523" s="281">
        <f>'[2]III_SAV-Details_NB'!X2529</f>
        <v>0</v>
      </c>
      <c r="H2523" s="281">
        <f t="shared" si="671"/>
        <v>0</v>
      </c>
      <c r="I2523" s="281">
        <f>IF(con_EOGJahr=2025,'[2]III_SAV-Details_NB'!AA2529,IF(con_EOGJahr=2026,'[2]III_SAV-Details_NB'!AB2529,'[2]III_SAV-Details_NB'!AC2529))</f>
        <v>0</v>
      </c>
      <c r="J2523" s="282"/>
      <c r="K2523" s="282"/>
      <c r="L2523" s="282"/>
      <c r="M2523" s="282"/>
      <c r="N2523" s="282"/>
      <c r="O2523" s="282"/>
      <c r="P2523" s="52">
        <f t="shared" si="672"/>
        <v>0</v>
      </c>
      <c r="Q2523" s="60"/>
      <c r="R2523" s="53">
        <f t="shared" si="678"/>
        <v>0</v>
      </c>
      <c r="S2523" s="59"/>
      <c r="T2523" s="61"/>
      <c r="U2523" s="342" t="str">
        <f t="shared" si="682"/>
        <v>k.A.</v>
      </c>
      <c r="V2523" s="343" t="str">
        <f t="shared" si="679"/>
        <v>k.A.</v>
      </c>
      <c r="W2523" s="343" t="str">
        <f>IFERROR(IF(OR($D2523="",$E2523=0,con_Ende=0),"k.A.",IF(VLOOKUP($D2523,rng_ND,5,0)="Nein",VLOOKUP($D2523,rng_ND,2,FALSE),MIN(VLOOKUP($D2523,rng_ND,2,FALSE),A_Stammdaten!$B$19-D_SAV!$E2523+1))),"k.A.")</f>
        <v>k.A.</v>
      </c>
      <c r="X2523" s="343" t="str">
        <f t="shared" si="680"/>
        <v>k.A.</v>
      </c>
      <c r="Y2523" s="62"/>
      <c r="Z2523" s="48">
        <f t="shared" si="681"/>
        <v>0</v>
      </c>
      <c r="AA2523" s="457"/>
      <c r="AB2523" s="55">
        <f t="shared" si="673"/>
        <v>0</v>
      </c>
      <c r="AC2523" s="55">
        <f>IF(A_Stammdaten!$B$25="ja",D_SAV!AA2523,D_SAV!AB2523)</f>
        <v>0</v>
      </c>
      <c r="AD2523" s="478">
        <f>IF(AC2523=0,0,IF(U2523-(con_EOGJahr-D_SAV!E2523)&lt;=0,AC2523,AC2523/V2523))</f>
        <v>0</v>
      </c>
      <c r="AE2523" s="478">
        <f>IFERROR(IF(AND(VLOOKUP(D2523,rng_ND,5,FALSE)="Ja",D_SAV!T2523="degressiv"),D_SAV!AC2523*Y2523/100,0),0)</f>
        <v>0</v>
      </c>
      <c r="AF2523" s="55">
        <f>IFERROR(IF(VLOOKUP(D2523,rng_ND,5,FALSE)="Ja",MAX(D_SAV!AD2523:AE2523),D_SAV!AD2523),0)</f>
        <v>0</v>
      </c>
      <c r="AG2523" s="55">
        <f t="shared" si="674"/>
        <v>0</v>
      </c>
      <c r="AH2523" s="55">
        <f t="shared" si="675"/>
        <v>0</v>
      </c>
      <c r="AI2523" s="55">
        <f t="shared" si="676"/>
        <v>0</v>
      </c>
      <c r="AJ2523" s="55">
        <f t="shared" si="677"/>
        <v>0</v>
      </c>
      <c r="AK2523" s="55">
        <f t="shared" si="668"/>
        <v>0</v>
      </c>
      <c r="AL2523" s="55">
        <f t="shared" si="669"/>
        <v>0</v>
      </c>
      <c r="AM2523" s="55">
        <f t="shared" si="670"/>
        <v>0</v>
      </c>
    </row>
    <row r="2524" spans="1:39" x14ac:dyDescent="0.25">
      <c r="A2524" s="47">
        <v>2520</v>
      </c>
      <c r="B2524" s="358" t="str">
        <f>IF(AND(E2524&lt;&gt;0,D2524&lt;&gt;0,F2524&lt;&gt;0),IF(C2524&lt;&gt;0,CONCATENATE(C2524,"-AGr",VLOOKUP(D2524,Listen!$A$2:$G$45,7,FALSE),"-",E2524,"-",F2524,),CONCATENATE("AGr",VLOOKUP(D2524,Listen!$A$2:$G$45,7,FALSE),"-",E2524,"-",F2524)),"keine vollständige ID")</f>
        <v>keine vollständige ID</v>
      </c>
      <c r="C2524" s="359">
        <f>'[2]III_SAV-Details_NB'!B2530</f>
        <v>0</v>
      </c>
      <c r="D2524" s="359">
        <f>'[2]III_SAV-Details_NB'!C2530</f>
        <v>0</v>
      </c>
      <c r="E2524" s="359">
        <f>'[2]III_SAV-Details_NB'!D2530</f>
        <v>0</v>
      </c>
      <c r="F2524" s="490"/>
      <c r="G2524" s="281">
        <f>'[2]III_SAV-Details_NB'!X2530</f>
        <v>0</v>
      </c>
      <c r="H2524" s="281">
        <f t="shared" si="671"/>
        <v>0</v>
      </c>
      <c r="I2524" s="281">
        <f>IF(con_EOGJahr=2025,'[2]III_SAV-Details_NB'!AA2530,IF(con_EOGJahr=2026,'[2]III_SAV-Details_NB'!AB2530,'[2]III_SAV-Details_NB'!AC2530))</f>
        <v>0</v>
      </c>
      <c r="J2524" s="282"/>
      <c r="K2524" s="282"/>
      <c r="L2524" s="282"/>
      <c r="M2524" s="282"/>
      <c r="N2524" s="282"/>
      <c r="O2524" s="282"/>
      <c r="P2524" s="52">
        <f t="shared" si="672"/>
        <v>0</v>
      </c>
      <c r="Q2524" s="60"/>
      <c r="R2524" s="53">
        <f t="shared" si="678"/>
        <v>0</v>
      </c>
      <c r="S2524" s="59"/>
      <c r="T2524" s="61"/>
      <c r="U2524" s="342" t="str">
        <f t="shared" si="682"/>
        <v>k.A.</v>
      </c>
      <c r="V2524" s="343" t="str">
        <f t="shared" si="679"/>
        <v>k.A.</v>
      </c>
      <c r="W2524" s="343" t="str">
        <f>IFERROR(IF(OR($D2524="",$E2524=0,con_Ende=0),"k.A.",IF(VLOOKUP($D2524,rng_ND,5,0)="Nein",VLOOKUP($D2524,rng_ND,2,FALSE),MIN(VLOOKUP($D2524,rng_ND,2,FALSE),A_Stammdaten!$B$19-D_SAV!$E2524+1))),"k.A.")</f>
        <v>k.A.</v>
      </c>
      <c r="X2524" s="343" t="str">
        <f t="shared" si="680"/>
        <v>k.A.</v>
      </c>
      <c r="Y2524" s="62"/>
      <c r="Z2524" s="48">
        <f t="shared" si="681"/>
        <v>0</v>
      </c>
      <c r="AA2524" s="457"/>
      <c r="AB2524" s="55">
        <f t="shared" si="673"/>
        <v>0</v>
      </c>
      <c r="AC2524" s="55">
        <f>IF(A_Stammdaten!$B$25="ja",D_SAV!AA2524,D_SAV!AB2524)</f>
        <v>0</v>
      </c>
      <c r="AD2524" s="478">
        <f>IF(AC2524=0,0,IF(U2524-(con_EOGJahr-D_SAV!E2524)&lt;=0,AC2524,AC2524/V2524))</f>
        <v>0</v>
      </c>
      <c r="AE2524" s="478">
        <f>IFERROR(IF(AND(VLOOKUP(D2524,rng_ND,5,FALSE)="Ja",D_SAV!T2524="degressiv"),D_SAV!AC2524*Y2524/100,0),0)</f>
        <v>0</v>
      </c>
      <c r="AF2524" s="55">
        <f>IFERROR(IF(VLOOKUP(D2524,rng_ND,5,FALSE)="Ja",MAX(D_SAV!AD2524:AE2524),D_SAV!AD2524),0)</f>
        <v>0</v>
      </c>
      <c r="AG2524" s="55">
        <f t="shared" si="674"/>
        <v>0</v>
      </c>
      <c r="AH2524" s="55">
        <f t="shared" si="675"/>
        <v>0</v>
      </c>
      <c r="AI2524" s="55">
        <f t="shared" si="676"/>
        <v>0</v>
      </c>
      <c r="AJ2524" s="55">
        <f t="shared" si="677"/>
        <v>0</v>
      </c>
      <c r="AK2524" s="55">
        <f t="shared" si="668"/>
        <v>0</v>
      </c>
      <c r="AL2524" s="55">
        <f t="shared" si="669"/>
        <v>0</v>
      </c>
      <c r="AM2524" s="55">
        <f t="shared" si="670"/>
        <v>0</v>
      </c>
    </row>
    <row r="2525" spans="1:39" x14ac:dyDescent="0.25">
      <c r="A2525" s="47">
        <v>2521</v>
      </c>
      <c r="B2525" s="358" t="str">
        <f>IF(AND(E2525&lt;&gt;0,D2525&lt;&gt;0,F2525&lt;&gt;0),IF(C2525&lt;&gt;0,CONCATENATE(C2525,"-AGr",VLOOKUP(D2525,Listen!$A$2:$G$45,7,FALSE),"-",E2525,"-",F2525,),CONCATENATE("AGr",VLOOKUP(D2525,Listen!$A$2:$G$45,7,FALSE),"-",E2525,"-",F2525)),"keine vollständige ID")</f>
        <v>keine vollständige ID</v>
      </c>
      <c r="C2525" s="359">
        <f>'[2]III_SAV-Details_NB'!B2531</f>
        <v>0</v>
      </c>
      <c r="D2525" s="359">
        <f>'[2]III_SAV-Details_NB'!C2531</f>
        <v>0</v>
      </c>
      <c r="E2525" s="359">
        <f>'[2]III_SAV-Details_NB'!D2531</f>
        <v>0</v>
      </c>
      <c r="F2525" s="490"/>
      <c r="G2525" s="281">
        <f>'[2]III_SAV-Details_NB'!X2531</f>
        <v>0</v>
      </c>
      <c r="H2525" s="281">
        <f t="shared" si="671"/>
        <v>0</v>
      </c>
      <c r="I2525" s="281">
        <f>IF(con_EOGJahr=2025,'[2]III_SAV-Details_NB'!AA2531,IF(con_EOGJahr=2026,'[2]III_SAV-Details_NB'!AB2531,'[2]III_SAV-Details_NB'!AC2531))</f>
        <v>0</v>
      </c>
      <c r="J2525" s="282"/>
      <c r="K2525" s="282"/>
      <c r="L2525" s="282"/>
      <c r="M2525" s="282"/>
      <c r="N2525" s="282"/>
      <c r="O2525" s="282"/>
      <c r="P2525" s="52">
        <f t="shared" si="672"/>
        <v>0</v>
      </c>
      <c r="Q2525" s="60"/>
      <c r="R2525" s="53">
        <f t="shared" si="678"/>
        <v>0</v>
      </c>
      <c r="S2525" s="59"/>
      <c r="T2525" s="61"/>
      <c r="U2525" s="342" t="str">
        <f t="shared" si="682"/>
        <v>k.A.</v>
      </c>
      <c r="V2525" s="343" t="str">
        <f t="shared" si="679"/>
        <v>k.A.</v>
      </c>
      <c r="W2525" s="343" t="str">
        <f>IFERROR(IF(OR($D2525="",$E2525=0,con_Ende=0),"k.A.",IF(VLOOKUP($D2525,rng_ND,5,0)="Nein",VLOOKUP($D2525,rng_ND,2,FALSE),MIN(VLOOKUP($D2525,rng_ND,2,FALSE),A_Stammdaten!$B$19-D_SAV!$E2525+1))),"k.A.")</f>
        <v>k.A.</v>
      </c>
      <c r="X2525" s="343" t="str">
        <f t="shared" si="680"/>
        <v>k.A.</v>
      </c>
      <c r="Y2525" s="62"/>
      <c r="Z2525" s="48">
        <f t="shared" si="681"/>
        <v>0</v>
      </c>
      <c r="AA2525" s="457"/>
      <c r="AB2525" s="55">
        <f t="shared" si="673"/>
        <v>0</v>
      </c>
      <c r="AC2525" s="55">
        <f>IF(A_Stammdaten!$B$25="ja",D_SAV!AA2525,D_SAV!AB2525)</f>
        <v>0</v>
      </c>
      <c r="AD2525" s="478">
        <f>IF(AC2525=0,0,IF(U2525-(con_EOGJahr-D_SAV!E2525)&lt;=0,AC2525,AC2525/V2525))</f>
        <v>0</v>
      </c>
      <c r="AE2525" s="478">
        <f>IFERROR(IF(AND(VLOOKUP(D2525,rng_ND,5,FALSE)="Ja",D_SAV!T2525="degressiv"),D_SAV!AC2525*Y2525/100,0),0)</f>
        <v>0</v>
      </c>
      <c r="AF2525" s="55">
        <f>IFERROR(IF(VLOOKUP(D2525,rng_ND,5,FALSE)="Ja",MAX(D_SAV!AD2525:AE2525),D_SAV!AD2525),0)</f>
        <v>0</v>
      </c>
      <c r="AG2525" s="55">
        <f t="shared" si="674"/>
        <v>0</v>
      </c>
      <c r="AH2525" s="55">
        <f t="shared" si="675"/>
        <v>0</v>
      </c>
      <c r="AI2525" s="55">
        <f t="shared" si="676"/>
        <v>0</v>
      </c>
      <c r="AJ2525" s="55">
        <f t="shared" si="677"/>
        <v>0</v>
      </c>
      <c r="AK2525" s="55">
        <f t="shared" si="668"/>
        <v>0</v>
      </c>
      <c r="AL2525" s="55">
        <f t="shared" si="669"/>
        <v>0</v>
      </c>
      <c r="AM2525" s="55">
        <f t="shared" si="670"/>
        <v>0</v>
      </c>
    </row>
    <row r="2526" spans="1:39" x14ac:dyDescent="0.25">
      <c r="A2526" s="47">
        <v>2522</v>
      </c>
      <c r="B2526" s="358" t="str">
        <f>IF(AND(E2526&lt;&gt;0,D2526&lt;&gt;0,F2526&lt;&gt;0),IF(C2526&lt;&gt;0,CONCATENATE(C2526,"-AGr",VLOOKUP(D2526,Listen!$A$2:$G$45,7,FALSE),"-",E2526,"-",F2526,),CONCATENATE("AGr",VLOOKUP(D2526,Listen!$A$2:$G$45,7,FALSE),"-",E2526,"-",F2526)),"keine vollständige ID")</f>
        <v>keine vollständige ID</v>
      </c>
      <c r="C2526" s="359">
        <f>'[2]III_SAV-Details_NB'!B2532</f>
        <v>0</v>
      </c>
      <c r="D2526" s="359">
        <f>'[2]III_SAV-Details_NB'!C2532</f>
        <v>0</v>
      </c>
      <c r="E2526" s="359">
        <f>'[2]III_SAV-Details_NB'!D2532</f>
        <v>0</v>
      </c>
      <c r="F2526" s="490"/>
      <c r="G2526" s="281">
        <f>'[2]III_SAV-Details_NB'!X2532</f>
        <v>0</v>
      </c>
      <c r="H2526" s="281">
        <f t="shared" si="671"/>
        <v>0</v>
      </c>
      <c r="I2526" s="281">
        <f>IF(con_EOGJahr=2025,'[2]III_SAV-Details_NB'!AA2532,IF(con_EOGJahr=2026,'[2]III_SAV-Details_NB'!AB2532,'[2]III_SAV-Details_NB'!AC2532))</f>
        <v>0</v>
      </c>
      <c r="J2526" s="282"/>
      <c r="K2526" s="282"/>
      <c r="L2526" s="282"/>
      <c r="M2526" s="282"/>
      <c r="N2526" s="282"/>
      <c r="O2526" s="282"/>
      <c r="P2526" s="52">
        <f t="shared" si="672"/>
        <v>0</v>
      </c>
      <c r="Q2526" s="60"/>
      <c r="R2526" s="53">
        <f t="shared" si="678"/>
        <v>0</v>
      </c>
      <c r="S2526" s="59"/>
      <c r="T2526" s="61"/>
      <c r="U2526" s="342" t="str">
        <f t="shared" si="682"/>
        <v>k.A.</v>
      </c>
      <c r="V2526" s="343" t="str">
        <f t="shared" si="679"/>
        <v>k.A.</v>
      </c>
      <c r="W2526" s="343" t="str">
        <f>IFERROR(IF(OR($D2526="",$E2526=0,con_Ende=0),"k.A.",IF(VLOOKUP($D2526,rng_ND,5,0)="Nein",VLOOKUP($D2526,rng_ND,2,FALSE),MIN(VLOOKUP($D2526,rng_ND,2,FALSE),A_Stammdaten!$B$19-D_SAV!$E2526+1))),"k.A.")</f>
        <v>k.A.</v>
      </c>
      <c r="X2526" s="343" t="str">
        <f t="shared" si="680"/>
        <v>k.A.</v>
      </c>
      <c r="Y2526" s="62"/>
      <c r="Z2526" s="48">
        <f t="shared" si="681"/>
        <v>0</v>
      </c>
      <c r="AA2526" s="457"/>
      <c r="AB2526" s="55">
        <f t="shared" si="673"/>
        <v>0</v>
      </c>
      <c r="AC2526" s="55">
        <f>IF(A_Stammdaten!$B$25="ja",D_SAV!AA2526,D_SAV!AB2526)</f>
        <v>0</v>
      </c>
      <c r="AD2526" s="478">
        <f>IF(AC2526=0,0,IF(U2526-(con_EOGJahr-D_SAV!E2526)&lt;=0,AC2526,AC2526/V2526))</f>
        <v>0</v>
      </c>
      <c r="AE2526" s="478">
        <f>IFERROR(IF(AND(VLOOKUP(D2526,rng_ND,5,FALSE)="Ja",D_SAV!T2526="degressiv"),D_SAV!AC2526*Y2526/100,0),0)</f>
        <v>0</v>
      </c>
      <c r="AF2526" s="55">
        <f>IFERROR(IF(VLOOKUP(D2526,rng_ND,5,FALSE)="Ja",MAX(D_SAV!AD2526:AE2526),D_SAV!AD2526),0)</f>
        <v>0</v>
      </c>
      <c r="AG2526" s="55">
        <f t="shared" si="674"/>
        <v>0</v>
      </c>
      <c r="AH2526" s="55">
        <f t="shared" si="675"/>
        <v>0</v>
      </c>
      <c r="AI2526" s="55">
        <f t="shared" si="676"/>
        <v>0</v>
      </c>
      <c r="AJ2526" s="55">
        <f t="shared" si="677"/>
        <v>0</v>
      </c>
      <c r="AK2526" s="55">
        <f t="shared" si="668"/>
        <v>0</v>
      </c>
      <c r="AL2526" s="55">
        <f t="shared" si="669"/>
        <v>0</v>
      </c>
      <c r="AM2526" s="55">
        <f t="shared" si="670"/>
        <v>0</v>
      </c>
    </row>
    <row r="2527" spans="1:39" x14ac:dyDescent="0.25">
      <c r="A2527" s="47">
        <v>2523</v>
      </c>
      <c r="B2527" s="358" t="str">
        <f>IF(AND(E2527&lt;&gt;0,D2527&lt;&gt;0,F2527&lt;&gt;0),IF(C2527&lt;&gt;0,CONCATENATE(C2527,"-AGr",VLOOKUP(D2527,Listen!$A$2:$G$45,7,FALSE),"-",E2527,"-",F2527,),CONCATENATE("AGr",VLOOKUP(D2527,Listen!$A$2:$G$45,7,FALSE),"-",E2527,"-",F2527)),"keine vollständige ID")</f>
        <v>keine vollständige ID</v>
      </c>
      <c r="C2527" s="359">
        <f>'[2]III_SAV-Details_NB'!B2533</f>
        <v>0</v>
      </c>
      <c r="D2527" s="359">
        <f>'[2]III_SAV-Details_NB'!C2533</f>
        <v>0</v>
      </c>
      <c r="E2527" s="359">
        <f>'[2]III_SAV-Details_NB'!D2533</f>
        <v>0</v>
      </c>
      <c r="F2527" s="490"/>
      <c r="G2527" s="281">
        <f>'[2]III_SAV-Details_NB'!X2533</f>
        <v>0</v>
      </c>
      <c r="H2527" s="281">
        <f t="shared" si="671"/>
        <v>0</v>
      </c>
      <c r="I2527" s="281">
        <f>IF(con_EOGJahr=2025,'[2]III_SAV-Details_NB'!AA2533,IF(con_EOGJahr=2026,'[2]III_SAV-Details_NB'!AB2533,'[2]III_SAV-Details_NB'!AC2533))</f>
        <v>0</v>
      </c>
      <c r="J2527" s="282"/>
      <c r="K2527" s="282"/>
      <c r="L2527" s="282"/>
      <c r="M2527" s="282"/>
      <c r="N2527" s="282"/>
      <c r="O2527" s="282"/>
      <c r="P2527" s="52">
        <f t="shared" si="672"/>
        <v>0</v>
      </c>
      <c r="Q2527" s="60"/>
      <c r="R2527" s="53">
        <f t="shared" si="678"/>
        <v>0</v>
      </c>
      <c r="S2527" s="59"/>
      <c r="T2527" s="61"/>
      <c r="U2527" s="342" t="str">
        <f t="shared" si="682"/>
        <v>k.A.</v>
      </c>
      <c r="V2527" s="343" t="str">
        <f t="shared" si="679"/>
        <v>k.A.</v>
      </c>
      <c r="W2527" s="343" t="str">
        <f>IFERROR(IF(OR($D2527="",$E2527=0,con_Ende=0),"k.A.",IF(VLOOKUP($D2527,rng_ND,5,0)="Nein",VLOOKUP($D2527,rng_ND,2,FALSE),MIN(VLOOKUP($D2527,rng_ND,2,FALSE),A_Stammdaten!$B$19-D_SAV!$E2527+1))),"k.A.")</f>
        <v>k.A.</v>
      </c>
      <c r="X2527" s="343" t="str">
        <f t="shared" si="680"/>
        <v>k.A.</v>
      </c>
      <c r="Y2527" s="62"/>
      <c r="Z2527" s="48">
        <f t="shared" si="681"/>
        <v>0</v>
      </c>
      <c r="AA2527" s="457"/>
      <c r="AB2527" s="55">
        <f t="shared" si="673"/>
        <v>0</v>
      </c>
      <c r="AC2527" s="55">
        <f>IF(A_Stammdaten!$B$25="ja",D_SAV!AA2527,D_SAV!AB2527)</f>
        <v>0</v>
      </c>
      <c r="AD2527" s="478">
        <f>IF(AC2527=0,0,IF(U2527-(con_EOGJahr-D_SAV!E2527)&lt;=0,AC2527,AC2527/V2527))</f>
        <v>0</v>
      </c>
      <c r="AE2527" s="478">
        <f>IFERROR(IF(AND(VLOOKUP(D2527,rng_ND,5,FALSE)="Ja",D_SAV!T2527="degressiv"),D_SAV!AC2527*Y2527/100,0),0)</f>
        <v>0</v>
      </c>
      <c r="AF2527" s="55">
        <f>IFERROR(IF(VLOOKUP(D2527,rng_ND,5,FALSE)="Ja",MAX(D_SAV!AD2527:AE2527),D_SAV!AD2527),0)</f>
        <v>0</v>
      </c>
      <c r="AG2527" s="55">
        <f t="shared" si="674"/>
        <v>0</v>
      </c>
      <c r="AH2527" s="55">
        <f t="shared" si="675"/>
        <v>0</v>
      </c>
      <c r="AI2527" s="55">
        <f t="shared" si="676"/>
        <v>0</v>
      </c>
      <c r="AJ2527" s="55">
        <f t="shared" si="677"/>
        <v>0</v>
      </c>
      <c r="AK2527" s="55">
        <f t="shared" si="668"/>
        <v>0</v>
      </c>
      <c r="AL2527" s="55">
        <f t="shared" si="669"/>
        <v>0</v>
      </c>
      <c r="AM2527" s="55">
        <f t="shared" si="670"/>
        <v>0</v>
      </c>
    </row>
    <row r="2528" spans="1:39" x14ac:dyDescent="0.25">
      <c r="A2528" s="47">
        <v>2524</v>
      </c>
      <c r="B2528" s="358" t="str">
        <f>IF(AND(E2528&lt;&gt;0,D2528&lt;&gt;0,F2528&lt;&gt;0),IF(C2528&lt;&gt;0,CONCATENATE(C2528,"-AGr",VLOOKUP(D2528,Listen!$A$2:$G$45,7,FALSE),"-",E2528,"-",F2528,),CONCATENATE("AGr",VLOOKUP(D2528,Listen!$A$2:$G$45,7,FALSE),"-",E2528,"-",F2528)),"keine vollständige ID")</f>
        <v>keine vollständige ID</v>
      </c>
      <c r="C2528" s="359">
        <f>'[2]III_SAV-Details_NB'!B2534</f>
        <v>0</v>
      </c>
      <c r="D2528" s="359">
        <f>'[2]III_SAV-Details_NB'!C2534</f>
        <v>0</v>
      </c>
      <c r="E2528" s="359">
        <f>'[2]III_SAV-Details_NB'!D2534</f>
        <v>0</v>
      </c>
      <c r="F2528" s="490"/>
      <c r="G2528" s="281">
        <f>'[2]III_SAV-Details_NB'!X2534</f>
        <v>0</v>
      </c>
      <c r="H2528" s="281">
        <f t="shared" si="671"/>
        <v>0</v>
      </c>
      <c r="I2528" s="281">
        <f>IF(con_EOGJahr=2025,'[2]III_SAV-Details_NB'!AA2534,IF(con_EOGJahr=2026,'[2]III_SAV-Details_NB'!AB2534,'[2]III_SAV-Details_NB'!AC2534))</f>
        <v>0</v>
      </c>
      <c r="J2528" s="282"/>
      <c r="K2528" s="282"/>
      <c r="L2528" s="282"/>
      <c r="M2528" s="282"/>
      <c r="N2528" s="282"/>
      <c r="O2528" s="282"/>
      <c r="P2528" s="52">
        <f t="shared" si="672"/>
        <v>0</v>
      </c>
      <c r="Q2528" s="60"/>
      <c r="R2528" s="53">
        <f t="shared" si="678"/>
        <v>0</v>
      </c>
      <c r="S2528" s="59"/>
      <c r="T2528" s="61"/>
      <c r="U2528" s="342" t="str">
        <f t="shared" si="682"/>
        <v>k.A.</v>
      </c>
      <c r="V2528" s="343" t="str">
        <f t="shared" si="679"/>
        <v>k.A.</v>
      </c>
      <c r="W2528" s="343" t="str">
        <f>IFERROR(IF(OR($D2528="",$E2528=0,con_Ende=0),"k.A.",IF(VLOOKUP($D2528,rng_ND,5,0)="Nein",VLOOKUP($D2528,rng_ND,2,FALSE),MIN(VLOOKUP($D2528,rng_ND,2,FALSE),A_Stammdaten!$B$19-D_SAV!$E2528+1))),"k.A.")</f>
        <v>k.A.</v>
      </c>
      <c r="X2528" s="343" t="str">
        <f t="shared" si="680"/>
        <v>k.A.</v>
      </c>
      <c r="Y2528" s="62"/>
      <c r="Z2528" s="48">
        <f t="shared" si="681"/>
        <v>0</v>
      </c>
      <c r="AA2528" s="457"/>
      <c r="AB2528" s="55">
        <f t="shared" si="673"/>
        <v>0</v>
      </c>
      <c r="AC2528" s="55">
        <f>IF(A_Stammdaten!$B$25="ja",D_SAV!AA2528,D_SAV!AB2528)</f>
        <v>0</v>
      </c>
      <c r="AD2528" s="478">
        <f>IF(AC2528=0,0,IF(U2528-(con_EOGJahr-D_SAV!E2528)&lt;=0,AC2528,AC2528/V2528))</f>
        <v>0</v>
      </c>
      <c r="AE2528" s="478">
        <f>IFERROR(IF(AND(VLOOKUP(D2528,rng_ND,5,FALSE)="Ja",D_SAV!T2528="degressiv"),D_SAV!AC2528*Y2528/100,0),0)</f>
        <v>0</v>
      </c>
      <c r="AF2528" s="55">
        <f>IFERROR(IF(VLOOKUP(D2528,rng_ND,5,FALSE)="Ja",MAX(D_SAV!AD2528:AE2528),D_SAV!AD2528),0)</f>
        <v>0</v>
      </c>
      <c r="AG2528" s="55">
        <f t="shared" si="674"/>
        <v>0</v>
      </c>
      <c r="AH2528" s="55">
        <f t="shared" si="675"/>
        <v>0</v>
      </c>
      <c r="AI2528" s="55">
        <f t="shared" si="676"/>
        <v>0</v>
      </c>
      <c r="AJ2528" s="55">
        <f t="shared" si="677"/>
        <v>0</v>
      </c>
      <c r="AK2528" s="55">
        <f t="shared" si="668"/>
        <v>0</v>
      </c>
      <c r="AL2528" s="55">
        <f t="shared" si="669"/>
        <v>0</v>
      </c>
      <c r="AM2528" s="55">
        <f t="shared" si="670"/>
        <v>0</v>
      </c>
    </row>
    <row r="2529" spans="1:39" x14ac:dyDescent="0.25">
      <c r="A2529" s="47">
        <v>2525</v>
      </c>
      <c r="B2529" s="358" t="str">
        <f>IF(AND(E2529&lt;&gt;0,D2529&lt;&gt;0,F2529&lt;&gt;0),IF(C2529&lt;&gt;0,CONCATENATE(C2529,"-AGr",VLOOKUP(D2529,Listen!$A$2:$G$45,7,FALSE),"-",E2529,"-",F2529,),CONCATENATE("AGr",VLOOKUP(D2529,Listen!$A$2:$G$45,7,FALSE),"-",E2529,"-",F2529)),"keine vollständige ID")</f>
        <v>keine vollständige ID</v>
      </c>
      <c r="C2529" s="359">
        <f>'[2]III_SAV-Details_NB'!B2535</f>
        <v>0</v>
      </c>
      <c r="D2529" s="359">
        <f>'[2]III_SAV-Details_NB'!C2535</f>
        <v>0</v>
      </c>
      <c r="E2529" s="359">
        <f>'[2]III_SAV-Details_NB'!D2535</f>
        <v>0</v>
      </c>
      <c r="F2529" s="490"/>
      <c r="G2529" s="281">
        <f>'[2]III_SAV-Details_NB'!X2535</f>
        <v>0</v>
      </c>
      <c r="H2529" s="281">
        <f t="shared" si="671"/>
        <v>0</v>
      </c>
      <c r="I2529" s="281">
        <f>IF(con_EOGJahr=2025,'[2]III_SAV-Details_NB'!AA2535,IF(con_EOGJahr=2026,'[2]III_SAV-Details_NB'!AB2535,'[2]III_SAV-Details_NB'!AC2535))</f>
        <v>0</v>
      </c>
      <c r="J2529" s="282"/>
      <c r="K2529" s="282"/>
      <c r="L2529" s="282"/>
      <c r="M2529" s="282"/>
      <c r="N2529" s="282"/>
      <c r="O2529" s="282"/>
      <c r="P2529" s="52">
        <f t="shared" si="672"/>
        <v>0</v>
      </c>
      <c r="Q2529" s="60"/>
      <c r="R2529" s="53">
        <f t="shared" si="678"/>
        <v>0</v>
      </c>
      <c r="S2529" s="59"/>
      <c r="T2529" s="61"/>
      <c r="U2529" s="342" t="str">
        <f t="shared" si="682"/>
        <v>k.A.</v>
      </c>
      <c r="V2529" s="343" t="str">
        <f t="shared" si="679"/>
        <v>k.A.</v>
      </c>
      <c r="W2529" s="343" t="str">
        <f>IFERROR(IF(OR($D2529="",$E2529=0,con_Ende=0),"k.A.",IF(VLOOKUP($D2529,rng_ND,5,0)="Nein",VLOOKUP($D2529,rng_ND,2,FALSE),MIN(VLOOKUP($D2529,rng_ND,2,FALSE),A_Stammdaten!$B$19-D_SAV!$E2529+1))),"k.A.")</f>
        <v>k.A.</v>
      </c>
      <c r="X2529" s="343" t="str">
        <f t="shared" si="680"/>
        <v>k.A.</v>
      </c>
      <c r="Y2529" s="62"/>
      <c r="Z2529" s="48">
        <f t="shared" si="681"/>
        <v>0</v>
      </c>
      <c r="AA2529" s="457"/>
      <c r="AB2529" s="55">
        <f t="shared" si="673"/>
        <v>0</v>
      </c>
      <c r="AC2529" s="55">
        <f>IF(A_Stammdaten!$B$25="ja",D_SAV!AA2529,D_SAV!AB2529)</f>
        <v>0</v>
      </c>
      <c r="AD2529" s="478">
        <f>IF(AC2529=0,0,IF(U2529-(con_EOGJahr-D_SAV!E2529)&lt;=0,AC2529,AC2529/V2529))</f>
        <v>0</v>
      </c>
      <c r="AE2529" s="478">
        <f>IFERROR(IF(AND(VLOOKUP(D2529,rng_ND,5,FALSE)="Ja",D_SAV!T2529="degressiv"),D_SAV!AC2529*Y2529/100,0),0)</f>
        <v>0</v>
      </c>
      <c r="AF2529" s="55">
        <f>IFERROR(IF(VLOOKUP(D2529,rng_ND,5,FALSE)="Ja",MAX(D_SAV!AD2529:AE2529),D_SAV!AD2529),0)</f>
        <v>0</v>
      </c>
      <c r="AG2529" s="55">
        <f t="shared" si="674"/>
        <v>0</v>
      </c>
      <c r="AH2529" s="55">
        <f t="shared" si="675"/>
        <v>0</v>
      </c>
      <c r="AI2529" s="55">
        <f t="shared" si="676"/>
        <v>0</v>
      </c>
      <c r="AJ2529" s="55">
        <f t="shared" si="677"/>
        <v>0</v>
      </c>
      <c r="AK2529" s="55">
        <f t="shared" si="668"/>
        <v>0</v>
      </c>
      <c r="AL2529" s="55">
        <f t="shared" si="669"/>
        <v>0</v>
      </c>
      <c r="AM2529" s="55">
        <f t="shared" si="670"/>
        <v>0</v>
      </c>
    </row>
    <row r="2530" spans="1:39" x14ac:dyDescent="0.25">
      <c r="A2530" s="47">
        <v>2526</v>
      </c>
      <c r="B2530" s="358" t="str">
        <f>IF(AND(E2530&lt;&gt;0,D2530&lt;&gt;0,F2530&lt;&gt;0),IF(C2530&lt;&gt;0,CONCATENATE(C2530,"-AGr",VLOOKUP(D2530,Listen!$A$2:$G$45,7,FALSE),"-",E2530,"-",F2530,),CONCATENATE("AGr",VLOOKUP(D2530,Listen!$A$2:$G$45,7,FALSE),"-",E2530,"-",F2530)),"keine vollständige ID")</f>
        <v>keine vollständige ID</v>
      </c>
      <c r="C2530" s="359">
        <f>'[2]III_SAV-Details_NB'!B2536</f>
        <v>0</v>
      </c>
      <c r="D2530" s="359">
        <f>'[2]III_SAV-Details_NB'!C2536</f>
        <v>0</v>
      </c>
      <c r="E2530" s="359">
        <f>'[2]III_SAV-Details_NB'!D2536</f>
        <v>0</v>
      </c>
      <c r="F2530" s="490"/>
      <c r="G2530" s="281">
        <f>'[2]III_SAV-Details_NB'!X2536</f>
        <v>0</v>
      </c>
      <c r="H2530" s="281">
        <f t="shared" si="671"/>
        <v>0</v>
      </c>
      <c r="I2530" s="281">
        <f>IF(con_EOGJahr=2025,'[2]III_SAV-Details_NB'!AA2536,IF(con_EOGJahr=2026,'[2]III_SAV-Details_NB'!AB2536,'[2]III_SAV-Details_NB'!AC2536))</f>
        <v>0</v>
      </c>
      <c r="J2530" s="282"/>
      <c r="K2530" s="282"/>
      <c r="L2530" s="282"/>
      <c r="M2530" s="282"/>
      <c r="N2530" s="282"/>
      <c r="O2530" s="282"/>
      <c r="P2530" s="52">
        <f t="shared" si="672"/>
        <v>0</v>
      </c>
      <c r="Q2530" s="60"/>
      <c r="R2530" s="53">
        <f t="shared" si="678"/>
        <v>0</v>
      </c>
      <c r="S2530" s="59"/>
      <c r="T2530" s="61"/>
      <c r="U2530" s="342" t="str">
        <f t="shared" si="682"/>
        <v>k.A.</v>
      </c>
      <c r="V2530" s="343" t="str">
        <f t="shared" si="679"/>
        <v>k.A.</v>
      </c>
      <c r="W2530" s="343" t="str">
        <f>IFERROR(IF(OR($D2530="",$E2530=0,con_Ende=0),"k.A.",IF(VLOOKUP($D2530,rng_ND,5,0)="Nein",VLOOKUP($D2530,rng_ND,2,FALSE),MIN(VLOOKUP($D2530,rng_ND,2,FALSE),A_Stammdaten!$B$19-D_SAV!$E2530+1))),"k.A.")</f>
        <v>k.A.</v>
      </c>
      <c r="X2530" s="343" t="str">
        <f t="shared" si="680"/>
        <v>k.A.</v>
      </c>
      <c r="Y2530" s="62"/>
      <c r="Z2530" s="48">
        <f t="shared" si="681"/>
        <v>0</v>
      </c>
      <c r="AA2530" s="457"/>
      <c r="AB2530" s="55">
        <f t="shared" si="673"/>
        <v>0</v>
      </c>
      <c r="AC2530" s="55">
        <f>IF(A_Stammdaten!$B$25="ja",D_SAV!AA2530,D_SAV!AB2530)</f>
        <v>0</v>
      </c>
      <c r="AD2530" s="478">
        <f>IF(AC2530=0,0,IF(U2530-(con_EOGJahr-D_SAV!E2530)&lt;=0,AC2530,AC2530/V2530))</f>
        <v>0</v>
      </c>
      <c r="AE2530" s="478">
        <f>IFERROR(IF(AND(VLOOKUP(D2530,rng_ND,5,FALSE)="Ja",D_SAV!T2530="degressiv"),D_SAV!AC2530*Y2530/100,0),0)</f>
        <v>0</v>
      </c>
      <c r="AF2530" s="55">
        <f>IFERROR(IF(VLOOKUP(D2530,rng_ND,5,FALSE)="Ja",MAX(D_SAV!AD2530:AE2530),D_SAV!AD2530),0)</f>
        <v>0</v>
      </c>
      <c r="AG2530" s="55">
        <f t="shared" si="674"/>
        <v>0</v>
      </c>
      <c r="AH2530" s="55">
        <f t="shared" si="675"/>
        <v>0</v>
      </c>
      <c r="AI2530" s="55">
        <f t="shared" si="676"/>
        <v>0</v>
      </c>
      <c r="AJ2530" s="55">
        <f t="shared" si="677"/>
        <v>0</v>
      </c>
      <c r="AK2530" s="55">
        <f t="shared" si="668"/>
        <v>0</v>
      </c>
      <c r="AL2530" s="55">
        <f t="shared" si="669"/>
        <v>0</v>
      </c>
      <c r="AM2530" s="55">
        <f t="shared" si="670"/>
        <v>0</v>
      </c>
    </row>
    <row r="2531" spans="1:39" x14ac:dyDescent="0.25">
      <c r="A2531" s="47">
        <v>2527</v>
      </c>
      <c r="B2531" s="358" t="str">
        <f>IF(AND(E2531&lt;&gt;0,D2531&lt;&gt;0,F2531&lt;&gt;0),IF(C2531&lt;&gt;0,CONCATENATE(C2531,"-AGr",VLOOKUP(D2531,Listen!$A$2:$G$45,7,FALSE),"-",E2531,"-",F2531,),CONCATENATE("AGr",VLOOKUP(D2531,Listen!$A$2:$G$45,7,FALSE),"-",E2531,"-",F2531)),"keine vollständige ID")</f>
        <v>keine vollständige ID</v>
      </c>
      <c r="C2531" s="359">
        <f>'[2]III_SAV-Details_NB'!B2537</f>
        <v>0</v>
      </c>
      <c r="D2531" s="359">
        <f>'[2]III_SAV-Details_NB'!C2537</f>
        <v>0</v>
      </c>
      <c r="E2531" s="359">
        <f>'[2]III_SAV-Details_NB'!D2537</f>
        <v>0</v>
      </c>
      <c r="F2531" s="490"/>
      <c r="G2531" s="281">
        <f>'[2]III_SAV-Details_NB'!X2537</f>
        <v>0</v>
      </c>
      <c r="H2531" s="281">
        <f t="shared" si="671"/>
        <v>0</v>
      </c>
      <c r="I2531" s="281">
        <f>IF(con_EOGJahr=2025,'[2]III_SAV-Details_NB'!AA2537,IF(con_EOGJahr=2026,'[2]III_SAV-Details_NB'!AB2537,'[2]III_SAV-Details_NB'!AC2537))</f>
        <v>0</v>
      </c>
      <c r="J2531" s="282"/>
      <c r="K2531" s="282"/>
      <c r="L2531" s="282"/>
      <c r="M2531" s="282"/>
      <c r="N2531" s="282"/>
      <c r="O2531" s="282"/>
      <c r="P2531" s="52">
        <f t="shared" si="672"/>
        <v>0</v>
      </c>
      <c r="Q2531" s="60"/>
      <c r="R2531" s="53">
        <f t="shared" si="678"/>
        <v>0</v>
      </c>
      <c r="S2531" s="59"/>
      <c r="T2531" s="61"/>
      <c r="U2531" s="342" t="str">
        <f t="shared" si="682"/>
        <v>k.A.</v>
      </c>
      <c r="V2531" s="343" t="str">
        <f t="shared" si="679"/>
        <v>k.A.</v>
      </c>
      <c r="W2531" s="343" t="str">
        <f>IFERROR(IF(OR($D2531="",$E2531=0,con_Ende=0),"k.A.",IF(VLOOKUP($D2531,rng_ND,5,0)="Nein",VLOOKUP($D2531,rng_ND,2,FALSE),MIN(VLOOKUP($D2531,rng_ND,2,FALSE),A_Stammdaten!$B$19-D_SAV!$E2531+1))),"k.A.")</f>
        <v>k.A.</v>
      </c>
      <c r="X2531" s="343" t="str">
        <f t="shared" si="680"/>
        <v>k.A.</v>
      </c>
      <c r="Y2531" s="62"/>
      <c r="Z2531" s="48">
        <f t="shared" si="681"/>
        <v>0</v>
      </c>
      <c r="AA2531" s="457"/>
      <c r="AB2531" s="55">
        <f t="shared" si="673"/>
        <v>0</v>
      </c>
      <c r="AC2531" s="55">
        <f>IF(A_Stammdaten!$B$25="ja",D_SAV!AA2531,D_SAV!AB2531)</f>
        <v>0</v>
      </c>
      <c r="AD2531" s="478">
        <f>IF(AC2531=0,0,IF(U2531-(con_EOGJahr-D_SAV!E2531)&lt;=0,AC2531,AC2531/V2531))</f>
        <v>0</v>
      </c>
      <c r="AE2531" s="478">
        <f>IFERROR(IF(AND(VLOOKUP(D2531,rng_ND,5,FALSE)="Ja",D_SAV!T2531="degressiv"),D_SAV!AC2531*Y2531/100,0),0)</f>
        <v>0</v>
      </c>
      <c r="AF2531" s="55">
        <f>IFERROR(IF(VLOOKUP(D2531,rng_ND,5,FALSE)="Ja",MAX(D_SAV!AD2531:AE2531),D_SAV!AD2531),0)</f>
        <v>0</v>
      </c>
      <c r="AG2531" s="55">
        <f t="shared" si="674"/>
        <v>0</v>
      </c>
      <c r="AH2531" s="55">
        <f t="shared" si="675"/>
        <v>0</v>
      </c>
      <c r="AI2531" s="55">
        <f t="shared" si="676"/>
        <v>0</v>
      </c>
      <c r="AJ2531" s="55">
        <f t="shared" si="677"/>
        <v>0</v>
      </c>
      <c r="AK2531" s="55">
        <f t="shared" si="668"/>
        <v>0</v>
      </c>
      <c r="AL2531" s="55">
        <f t="shared" si="669"/>
        <v>0</v>
      </c>
      <c r="AM2531" s="55">
        <f t="shared" si="670"/>
        <v>0</v>
      </c>
    </row>
    <row r="2532" spans="1:39" x14ac:dyDescent="0.25">
      <c r="A2532" s="47">
        <v>2528</v>
      </c>
      <c r="B2532" s="358" t="str">
        <f>IF(AND(E2532&lt;&gt;0,D2532&lt;&gt;0,F2532&lt;&gt;0),IF(C2532&lt;&gt;0,CONCATENATE(C2532,"-AGr",VLOOKUP(D2532,Listen!$A$2:$G$45,7,FALSE),"-",E2532,"-",F2532,),CONCATENATE("AGr",VLOOKUP(D2532,Listen!$A$2:$G$45,7,FALSE),"-",E2532,"-",F2532)),"keine vollständige ID")</f>
        <v>keine vollständige ID</v>
      </c>
      <c r="C2532" s="359">
        <f>'[2]III_SAV-Details_NB'!B2538</f>
        <v>0</v>
      </c>
      <c r="D2532" s="359">
        <f>'[2]III_SAV-Details_NB'!C2538</f>
        <v>0</v>
      </c>
      <c r="E2532" s="359">
        <f>'[2]III_SAV-Details_NB'!D2538</f>
        <v>0</v>
      </c>
      <c r="F2532" s="490"/>
      <c r="G2532" s="281">
        <f>'[2]III_SAV-Details_NB'!X2538</f>
        <v>0</v>
      </c>
      <c r="H2532" s="281">
        <f t="shared" si="671"/>
        <v>0</v>
      </c>
      <c r="I2532" s="281">
        <f>IF(con_EOGJahr=2025,'[2]III_SAV-Details_NB'!AA2538,IF(con_EOGJahr=2026,'[2]III_SAV-Details_NB'!AB2538,'[2]III_SAV-Details_NB'!AC2538))</f>
        <v>0</v>
      </c>
      <c r="J2532" s="282"/>
      <c r="K2532" s="282"/>
      <c r="L2532" s="282"/>
      <c r="M2532" s="282"/>
      <c r="N2532" s="282"/>
      <c r="O2532" s="282"/>
      <c r="P2532" s="52">
        <f t="shared" si="672"/>
        <v>0</v>
      </c>
      <c r="Q2532" s="60"/>
      <c r="R2532" s="53">
        <f t="shared" si="678"/>
        <v>0</v>
      </c>
      <c r="S2532" s="59"/>
      <c r="T2532" s="61"/>
      <c r="U2532" s="342" t="str">
        <f t="shared" si="682"/>
        <v>k.A.</v>
      </c>
      <c r="V2532" s="343" t="str">
        <f t="shared" si="679"/>
        <v>k.A.</v>
      </c>
      <c r="W2532" s="343" t="str">
        <f>IFERROR(IF(OR($D2532="",$E2532=0,con_Ende=0),"k.A.",IF(VLOOKUP($D2532,rng_ND,5,0)="Nein",VLOOKUP($D2532,rng_ND,2,FALSE),MIN(VLOOKUP($D2532,rng_ND,2,FALSE),A_Stammdaten!$B$19-D_SAV!$E2532+1))),"k.A.")</f>
        <v>k.A.</v>
      </c>
      <c r="X2532" s="343" t="str">
        <f t="shared" si="680"/>
        <v>k.A.</v>
      </c>
      <c r="Y2532" s="62"/>
      <c r="Z2532" s="48">
        <f t="shared" si="681"/>
        <v>0</v>
      </c>
      <c r="AA2532" s="457"/>
      <c r="AB2532" s="55">
        <f t="shared" si="673"/>
        <v>0</v>
      </c>
      <c r="AC2532" s="55">
        <f>IF(A_Stammdaten!$B$25="ja",D_SAV!AA2532,D_SAV!AB2532)</f>
        <v>0</v>
      </c>
      <c r="AD2532" s="478">
        <f>IF(AC2532=0,0,IF(U2532-(con_EOGJahr-D_SAV!E2532)&lt;=0,AC2532,AC2532/V2532))</f>
        <v>0</v>
      </c>
      <c r="AE2532" s="478">
        <f>IFERROR(IF(AND(VLOOKUP(D2532,rng_ND,5,FALSE)="Ja",D_SAV!T2532="degressiv"),D_SAV!AC2532*Y2532/100,0),0)</f>
        <v>0</v>
      </c>
      <c r="AF2532" s="55">
        <f>IFERROR(IF(VLOOKUP(D2532,rng_ND,5,FALSE)="Ja",MAX(D_SAV!AD2532:AE2532),D_SAV!AD2532),0)</f>
        <v>0</v>
      </c>
      <c r="AG2532" s="55">
        <f t="shared" si="674"/>
        <v>0</v>
      </c>
      <c r="AH2532" s="55">
        <f t="shared" si="675"/>
        <v>0</v>
      </c>
      <c r="AI2532" s="55">
        <f t="shared" si="676"/>
        <v>0</v>
      </c>
      <c r="AJ2532" s="55">
        <f t="shared" si="677"/>
        <v>0</v>
      </c>
      <c r="AK2532" s="55">
        <f t="shared" si="668"/>
        <v>0</v>
      </c>
      <c r="AL2532" s="55">
        <f t="shared" si="669"/>
        <v>0</v>
      </c>
      <c r="AM2532" s="55">
        <f t="shared" si="670"/>
        <v>0</v>
      </c>
    </row>
    <row r="2533" spans="1:39" x14ac:dyDescent="0.25">
      <c r="A2533" s="47">
        <v>2529</v>
      </c>
      <c r="B2533" s="358" t="str">
        <f>IF(AND(E2533&lt;&gt;0,D2533&lt;&gt;0,F2533&lt;&gt;0),IF(C2533&lt;&gt;0,CONCATENATE(C2533,"-AGr",VLOOKUP(D2533,Listen!$A$2:$G$45,7,FALSE),"-",E2533,"-",F2533,),CONCATENATE("AGr",VLOOKUP(D2533,Listen!$A$2:$G$45,7,FALSE),"-",E2533,"-",F2533)),"keine vollständige ID")</f>
        <v>keine vollständige ID</v>
      </c>
      <c r="C2533" s="359">
        <f>'[2]III_SAV-Details_NB'!B2539</f>
        <v>0</v>
      </c>
      <c r="D2533" s="359">
        <f>'[2]III_SAV-Details_NB'!C2539</f>
        <v>0</v>
      </c>
      <c r="E2533" s="359">
        <f>'[2]III_SAV-Details_NB'!D2539</f>
        <v>0</v>
      </c>
      <c r="F2533" s="490"/>
      <c r="G2533" s="281">
        <f>'[2]III_SAV-Details_NB'!X2539</f>
        <v>0</v>
      </c>
      <c r="H2533" s="281">
        <f t="shared" si="671"/>
        <v>0</v>
      </c>
      <c r="I2533" s="281">
        <f>IF(con_EOGJahr=2025,'[2]III_SAV-Details_NB'!AA2539,IF(con_EOGJahr=2026,'[2]III_SAV-Details_NB'!AB2539,'[2]III_SAV-Details_NB'!AC2539))</f>
        <v>0</v>
      </c>
      <c r="J2533" s="282"/>
      <c r="K2533" s="282"/>
      <c r="L2533" s="282"/>
      <c r="M2533" s="282"/>
      <c r="N2533" s="282"/>
      <c r="O2533" s="282"/>
      <c r="P2533" s="52">
        <f t="shared" si="672"/>
        <v>0</v>
      </c>
      <c r="Q2533" s="60"/>
      <c r="R2533" s="53">
        <f t="shared" si="678"/>
        <v>0</v>
      </c>
      <c r="S2533" s="59"/>
      <c r="T2533" s="61"/>
      <c r="U2533" s="342" t="str">
        <f t="shared" si="682"/>
        <v>k.A.</v>
      </c>
      <c r="V2533" s="343" t="str">
        <f t="shared" si="679"/>
        <v>k.A.</v>
      </c>
      <c r="W2533" s="343" t="str">
        <f>IFERROR(IF(OR($D2533="",$E2533=0,con_Ende=0),"k.A.",IF(VLOOKUP($D2533,rng_ND,5,0)="Nein",VLOOKUP($D2533,rng_ND,2,FALSE),MIN(VLOOKUP($D2533,rng_ND,2,FALSE),A_Stammdaten!$B$19-D_SAV!$E2533+1))),"k.A.")</f>
        <v>k.A.</v>
      </c>
      <c r="X2533" s="343" t="str">
        <f t="shared" si="680"/>
        <v>k.A.</v>
      </c>
      <c r="Y2533" s="62"/>
      <c r="Z2533" s="48">
        <f t="shared" si="681"/>
        <v>0</v>
      </c>
      <c r="AA2533" s="457"/>
      <c r="AB2533" s="55">
        <f t="shared" si="673"/>
        <v>0</v>
      </c>
      <c r="AC2533" s="55">
        <f>IF(A_Stammdaten!$B$25="ja",D_SAV!AA2533,D_SAV!AB2533)</f>
        <v>0</v>
      </c>
      <c r="AD2533" s="478">
        <f>IF(AC2533=0,0,IF(U2533-(con_EOGJahr-D_SAV!E2533)&lt;=0,AC2533,AC2533/V2533))</f>
        <v>0</v>
      </c>
      <c r="AE2533" s="478">
        <f>IFERROR(IF(AND(VLOOKUP(D2533,rng_ND,5,FALSE)="Ja",D_SAV!T2533="degressiv"),D_SAV!AC2533*Y2533/100,0),0)</f>
        <v>0</v>
      </c>
      <c r="AF2533" s="55">
        <f>IFERROR(IF(VLOOKUP(D2533,rng_ND,5,FALSE)="Ja",MAX(D_SAV!AD2533:AE2533),D_SAV!AD2533),0)</f>
        <v>0</v>
      </c>
      <c r="AG2533" s="55">
        <f t="shared" si="674"/>
        <v>0</v>
      </c>
      <c r="AH2533" s="55">
        <f t="shared" si="675"/>
        <v>0</v>
      </c>
      <c r="AI2533" s="55">
        <f t="shared" si="676"/>
        <v>0</v>
      </c>
      <c r="AJ2533" s="55">
        <f t="shared" si="677"/>
        <v>0</v>
      </c>
      <c r="AK2533" s="55">
        <f t="shared" si="668"/>
        <v>0</v>
      </c>
      <c r="AL2533" s="55">
        <f t="shared" si="669"/>
        <v>0</v>
      </c>
      <c r="AM2533" s="55">
        <f t="shared" si="670"/>
        <v>0</v>
      </c>
    </row>
    <row r="2534" spans="1:39" x14ac:dyDescent="0.25">
      <c r="A2534" s="47">
        <v>2530</v>
      </c>
      <c r="B2534" s="358" t="str">
        <f>IF(AND(E2534&lt;&gt;0,D2534&lt;&gt;0,F2534&lt;&gt;0),IF(C2534&lt;&gt;0,CONCATENATE(C2534,"-AGr",VLOOKUP(D2534,Listen!$A$2:$G$45,7,FALSE),"-",E2534,"-",F2534,),CONCATENATE("AGr",VLOOKUP(D2534,Listen!$A$2:$G$45,7,FALSE),"-",E2534,"-",F2534)),"keine vollständige ID")</f>
        <v>keine vollständige ID</v>
      </c>
      <c r="C2534" s="359">
        <f>'[2]III_SAV-Details_NB'!B2540</f>
        <v>0</v>
      </c>
      <c r="D2534" s="359">
        <f>'[2]III_SAV-Details_NB'!C2540</f>
        <v>0</v>
      </c>
      <c r="E2534" s="359">
        <f>'[2]III_SAV-Details_NB'!D2540</f>
        <v>0</v>
      </c>
      <c r="F2534" s="490"/>
      <c r="G2534" s="281">
        <f>'[2]III_SAV-Details_NB'!X2540</f>
        <v>0</v>
      </c>
      <c r="H2534" s="281">
        <f t="shared" si="671"/>
        <v>0</v>
      </c>
      <c r="I2534" s="281">
        <f>IF(con_EOGJahr=2025,'[2]III_SAV-Details_NB'!AA2540,IF(con_EOGJahr=2026,'[2]III_SAV-Details_NB'!AB2540,'[2]III_SAV-Details_NB'!AC2540))</f>
        <v>0</v>
      </c>
      <c r="J2534" s="282"/>
      <c r="K2534" s="282"/>
      <c r="L2534" s="282"/>
      <c r="M2534" s="282"/>
      <c r="N2534" s="282"/>
      <c r="O2534" s="282"/>
      <c r="P2534" s="52">
        <f t="shared" si="672"/>
        <v>0</v>
      </c>
      <c r="Q2534" s="60"/>
      <c r="R2534" s="53">
        <f t="shared" si="678"/>
        <v>0</v>
      </c>
      <c r="S2534" s="59"/>
      <c r="T2534" s="61"/>
      <c r="U2534" s="342" t="str">
        <f t="shared" si="682"/>
        <v>k.A.</v>
      </c>
      <c r="V2534" s="343" t="str">
        <f t="shared" si="679"/>
        <v>k.A.</v>
      </c>
      <c r="W2534" s="343" t="str">
        <f>IFERROR(IF(OR($D2534="",$E2534=0,con_Ende=0),"k.A.",IF(VLOOKUP($D2534,rng_ND,5,0)="Nein",VLOOKUP($D2534,rng_ND,2,FALSE),MIN(VLOOKUP($D2534,rng_ND,2,FALSE),A_Stammdaten!$B$19-D_SAV!$E2534+1))),"k.A.")</f>
        <v>k.A.</v>
      </c>
      <c r="X2534" s="343" t="str">
        <f t="shared" si="680"/>
        <v>k.A.</v>
      </c>
      <c r="Y2534" s="62"/>
      <c r="Z2534" s="48">
        <f t="shared" si="681"/>
        <v>0</v>
      </c>
      <c r="AA2534" s="457"/>
      <c r="AB2534" s="55">
        <f t="shared" si="673"/>
        <v>0</v>
      </c>
      <c r="AC2534" s="55">
        <f>IF(A_Stammdaten!$B$25="ja",D_SAV!AA2534,D_SAV!AB2534)</f>
        <v>0</v>
      </c>
      <c r="AD2534" s="478">
        <f>IF(AC2534=0,0,IF(U2534-(con_EOGJahr-D_SAV!E2534)&lt;=0,AC2534,AC2534/V2534))</f>
        <v>0</v>
      </c>
      <c r="AE2534" s="478">
        <f>IFERROR(IF(AND(VLOOKUP(D2534,rng_ND,5,FALSE)="Ja",D_SAV!T2534="degressiv"),D_SAV!AC2534*Y2534/100,0),0)</f>
        <v>0</v>
      </c>
      <c r="AF2534" s="55">
        <f>IFERROR(IF(VLOOKUP(D2534,rng_ND,5,FALSE)="Ja",MAX(D_SAV!AD2534:AE2534),D_SAV!AD2534),0)</f>
        <v>0</v>
      </c>
      <c r="AG2534" s="55">
        <f t="shared" si="674"/>
        <v>0</v>
      </c>
      <c r="AH2534" s="55">
        <f t="shared" si="675"/>
        <v>0</v>
      </c>
      <c r="AI2534" s="55">
        <f t="shared" si="676"/>
        <v>0</v>
      </c>
      <c r="AJ2534" s="55">
        <f t="shared" si="677"/>
        <v>0</v>
      </c>
      <c r="AK2534" s="55">
        <f t="shared" si="668"/>
        <v>0</v>
      </c>
      <c r="AL2534" s="55">
        <f t="shared" si="669"/>
        <v>0</v>
      </c>
      <c r="AM2534" s="55">
        <f t="shared" si="670"/>
        <v>0</v>
      </c>
    </row>
    <row r="2535" spans="1:39" x14ac:dyDescent="0.25">
      <c r="A2535" s="47">
        <v>2531</v>
      </c>
      <c r="B2535" s="358" t="str">
        <f>IF(AND(E2535&lt;&gt;0,D2535&lt;&gt;0,F2535&lt;&gt;0),IF(C2535&lt;&gt;0,CONCATENATE(C2535,"-AGr",VLOOKUP(D2535,Listen!$A$2:$G$45,7,FALSE),"-",E2535,"-",F2535,),CONCATENATE("AGr",VLOOKUP(D2535,Listen!$A$2:$G$45,7,FALSE),"-",E2535,"-",F2535)),"keine vollständige ID")</f>
        <v>keine vollständige ID</v>
      </c>
      <c r="C2535" s="359">
        <f>'[2]III_SAV-Details_NB'!B2541</f>
        <v>0</v>
      </c>
      <c r="D2535" s="359">
        <f>'[2]III_SAV-Details_NB'!C2541</f>
        <v>0</v>
      </c>
      <c r="E2535" s="359">
        <f>'[2]III_SAV-Details_NB'!D2541</f>
        <v>0</v>
      </c>
      <c r="F2535" s="490"/>
      <c r="G2535" s="281">
        <f>'[2]III_SAV-Details_NB'!X2541</f>
        <v>0</v>
      </c>
      <c r="H2535" s="281">
        <f t="shared" si="671"/>
        <v>0</v>
      </c>
      <c r="I2535" s="281">
        <f>IF(con_EOGJahr=2025,'[2]III_SAV-Details_NB'!AA2541,IF(con_EOGJahr=2026,'[2]III_SAV-Details_NB'!AB2541,'[2]III_SAV-Details_NB'!AC2541))</f>
        <v>0</v>
      </c>
      <c r="J2535" s="282"/>
      <c r="K2535" s="282"/>
      <c r="L2535" s="282"/>
      <c r="M2535" s="282"/>
      <c r="N2535" s="282"/>
      <c r="O2535" s="282"/>
      <c r="P2535" s="52">
        <f t="shared" si="672"/>
        <v>0</v>
      </c>
      <c r="Q2535" s="60"/>
      <c r="R2535" s="53">
        <f t="shared" si="678"/>
        <v>0</v>
      </c>
      <c r="S2535" s="59"/>
      <c r="T2535" s="61"/>
      <c r="U2535" s="342" t="str">
        <f t="shared" si="682"/>
        <v>k.A.</v>
      </c>
      <c r="V2535" s="343" t="str">
        <f t="shared" si="679"/>
        <v>k.A.</v>
      </c>
      <c r="W2535" s="343" t="str">
        <f>IFERROR(IF(OR($D2535="",$E2535=0,con_Ende=0),"k.A.",IF(VLOOKUP($D2535,rng_ND,5,0)="Nein",VLOOKUP($D2535,rng_ND,2,FALSE),MIN(VLOOKUP($D2535,rng_ND,2,FALSE),A_Stammdaten!$B$19-D_SAV!$E2535+1))),"k.A.")</f>
        <v>k.A.</v>
      </c>
      <c r="X2535" s="343" t="str">
        <f t="shared" si="680"/>
        <v>k.A.</v>
      </c>
      <c r="Y2535" s="62"/>
      <c r="Z2535" s="48">
        <f t="shared" si="681"/>
        <v>0</v>
      </c>
      <c r="AA2535" s="457"/>
      <c r="AB2535" s="55">
        <f t="shared" si="673"/>
        <v>0</v>
      </c>
      <c r="AC2535" s="55">
        <f>IF(A_Stammdaten!$B$25="ja",D_SAV!AA2535,D_SAV!AB2535)</f>
        <v>0</v>
      </c>
      <c r="AD2535" s="478">
        <f>IF(AC2535=0,0,IF(U2535-(con_EOGJahr-D_SAV!E2535)&lt;=0,AC2535,AC2535/V2535))</f>
        <v>0</v>
      </c>
      <c r="AE2535" s="478">
        <f>IFERROR(IF(AND(VLOOKUP(D2535,rng_ND,5,FALSE)="Ja",D_SAV!T2535="degressiv"),D_SAV!AC2535*Y2535/100,0),0)</f>
        <v>0</v>
      </c>
      <c r="AF2535" s="55">
        <f>IFERROR(IF(VLOOKUP(D2535,rng_ND,5,FALSE)="Ja",MAX(D_SAV!AD2535:AE2535),D_SAV!AD2535),0)</f>
        <v>0</v>
      </c>
      <c r="AG2535" s="55">
        <f t="shared" si="674"/>
        <v>0</v>
      </c>
      <c r="AH2535" s="55">
        <f t="shared" si="675"/>
        <v>0</v>
      </c>
      <c r="AI2535" s="55">
        <f t="shared" si="676"/>
        <v>0</v>
      </c>
      <c r="AJ2535" s="55">
        <f t="shared" si="677"/>
        <v>0</v>
      </c>
      <c r="AK2535" s="55">
        <f t="shared" si="668"/>
        <v>0</v>
      </c>
      <c r="AL2535" s="55">
        <f t="shared" si="669"/>
        <v>0</v>
      </c>
      <c r="AM2535" s="55">
        <f t="shared" si="670"/>
        <v>0</v>
      </c>
    </row>
    <row r="2536" spans="1:39" x14ac:dyDescent="0.25">
      <c r="A2536" s="47">
        <v>2532</v>
      </c>
      <c r="B2536" s="358" t="str">
        <f>IF(AND(E2536&lt;&gt;0,D2536&lt;&gt;0,F2536&lt;&gt;0),IF(C2536&lt;&gt;0,CONCATENATE(C2536,"-AGr",VLOOKUP(D2536,Listen!$A$2:$G$45,7,FALSE),"-",E2536,"-",F2536,),CONCATENATE("AGr",VLOOKUP(D2536,Listen!$A$2:$G$45,7,FALSE),"-",E2536,"-",F2536)),"keine vollständige ID")</f>
        <v>keine vollständige ID</v>
      </c>
      <c r="C2536" s="359">
        <f>'[2]III_SAV-Details_NB'!B2542</f>
        <v>0</v>
      </c>
      <c r="D2536" s="359">
        <f>'[2]III_SAV-Details_NB'!C2542</f>
        <v>0</v>
      </c>
      <c r="E2536" s="359">
        <f>'[2]III_SAV-Details_NB'!D2542</f>
        <v>0</v>
      </c>
      <c r="F2536" s="490"/>
      <c r="G2536" s="281">
        <f>'[2]III_SAV-Details_NB'!X2542</f>
        <v>0</v>
      </c>
      <c r="H2536" s="281">
        <f t="shared" si="671"/>
        <v>0</v>
      </c>
      <c r="I2536" s="281">
        <f>IF(con_EOGJahr=2025,'[2]III_SAV-Details_NB'!AA2542,IF(con_EOGJahr=2026,'[2]III_SAV-Details_NB'!AB2542,'[2]III_SAV-Details_NB'!AC2542))</f>
        <v>0</v>
      </c>
      <c r="J2536" s="282"/>
      <c r="K2536" s="282"/>
      <c r="L2536" s="282"/>
      <c r="M2536" s="282"/>
      <c r="N2536" s="282"/>
      <c r="O2536" s="282"/>
      <c r="P2536" s="52">
        <f t="shared" si="672"/>
        <v>0</v>
      </c>
      <c r="Q2536" s="60"/>
      <c r="R2536" s="53">
        <f t="shared" si="678"/>
        <v>0</v>
      </c>
      <c r="S2536" s="59"/>
      <c r="T2536" s="61"/>
      <c r="U2536" s="342" t="str">
        <f t="shared" si="682"/>
        <v>k.A.</v>
      </c>
      <c r="V2536" s="343" t="str">
        <f t="shared" si="679"/>
        <v>k.A.</v>
      </c>
      <c r="W2536" s="343" t="str">
        <f>IFERROR(IF(OR($D2536="",$E2536=0,con_Ende=0),"k.A.",IF(VLOOKUP($D2536,rng_ND,5,0)="Nein",VLOOKUP($D2536,rng_ND,2,FALSE),MIN(VLOOKUP($D2536,rng_ND,2,FALSE),A_Stammdaten!$B$19-D_SAV!$E2536+1))),"k.A.")</f>
        <v>k.A.</v>
      </c>
      <c r="X2536" s="343" t="str">
        <f t="shared" si="680"/>
        <v>k.A.</v>
      </c>
      <c r="Y2536" s="62"/>
      <c r="Z2536" s="48">
        <f t="shared" si="681"/>
        <v>0</v>
      </c>
      <c r="AA2536" s="457"/>
      <c r="AB2536" s="55">
        <f t="shared" si="673"/>
        <v>0</v>
      </c>
      <c r="AC2536" s="55">
        <f>IF(A_Stammdaten!$B$25="ja",D_SAV!AA2536,D_SAV!AB2536)</f>
        <v>0</v>
      </c>
      <c r="AD2536" s="478">
        <f>IF(AC2536=0,0,IF(U2536-(con_EOGJahr-D_SAV!E2536)&lt;=0,AC2536,AC2536/V2536))</f>
        <v>0</v>
      </c>
      <c r="AE2536" s="478">
        <f>IFERROR(IF(AND(VLOOKUP(D2536,rng_ND,5,FALSE)="Ja",D_SAV!T2536="degressiv"),D_SAV!AC2536*Y2536/100,0),0)</f>
        <v>0</v>
      </c>
      <c r="AF2536" s="55">
        <f>IFERROR(IF(VLOOKUP(D2536,rng_ND,5,FALSE)="Ja",MAX(D_SAV!AD2536:AE2536),D_SAV!AD2536),0)</f>
        <v>0</v>
      </c>
      <c r="AG2536" s="55">
        <f t="shared" si="674"/>
        <v>0</v>
      </c>
      <c r="AH2536" s="55">
        <f t="shared" si="675"/>
        <v>0</v>
      </c>
      <c r="AI2536" s="55">
        <f t="shared" si="676"/>
        <v>0</v>
      </c>
      <c r="AJ2536" s="55">
        <f t="shared" si="677"/>
        <v>0</v>
      </c>
      <c r="AK2536" s="55">
        <f t="shared" si="668"/>
        <v>0</v>
      </c>
      <c r="AL2536" s="55">
        <f t="shared" si="669"/>
        <v>0</v>
      </c>
      <c r="AM2536" s="55">
        <f t="shared" si="670"/>
        <v>0</v>
      </c>
    </row>
    <row r="2537" spans="1:39" x14ac:dyDescent="0.25">
      <c r="A2537" s="47">
        <v>2533</v>
      </c>
      <c r="B2537" s="358" t="str">
        <f>IF(AND(E2537&lt;&gt;0,D2537&lt;&gt;0,F2537&lt;&gt;0),IF(C2537&lt;&gt;0,CONCATENATE(C2537,"-AGr",VLOOKUP(D2537,Listen!$A$2:$G$45,7,FALSE),"-",E2537,"-",F2537,),CONCATENATE("AGr",VLOOKUP(D2537,Listen!$A$2:$G$45,7,FALSE),"-",E2537,"-",F2537)),"keine vollständige ID")</f>
        <v>keine vollständige ID</v>
      </c>
      <c r="C2537" s="359">
        <f>'[2]III_SAV-Details_NB'!B2543</f>
        <v>0</v>
      </c>
      <c r="D2537" s="359">
        <f>'[2]III_SAV-Details_NB'!C2543</f>
        <v>0</v>
      </c>
      <c r="E2537" s="359">
        <f>'[2]III_SAV-Details_NB'!D2543</f>
        <v>0</v>
      </c>
      <c r="F2537" s="490"/>
      <c r="G2537" s="281">
        <f>'[2]III_SAV-Details_NB'!X2543</f>
        <v>0</v>
      </c>
      <c r="H2537" s="281">
        <f t="shared" si="671"/>
        <v>0</v>
      </c>
      <c r="I2537" s="281">
        <f>IF(con_EOGJahr=2025,'[2]III_SAV-Details_NB'!AA2543,IF(con_EOGJahr=2026,'[2]III_SAV-Details_NB'!AB2543,'[2]III_SAV-Details_NB'!AC2543))</f>
        <v>0</v>
      </c>
      <c r="J2537" s="282"/>
      <c r="K2537" s="282"/>
      <c r="L2537" s="282"/>
      <c r="M2537" s="282"/>
      <c r="N2537" s="282"/>
      <c r="O2537" s="282"/>
      <c r="P2537" s="52">
        <f t="shared" si="672"/>
        <v>0</v>
      </c>
      <c r="Q2537" s="60"/>
      <c r="R2537" s="53">
        <f t="shared" si="678"/>
        <v>0</v>
      </c>
      <c r="S2537" s="59"/>
      <c r="T2537" s="61"/>
      <c r="U2537" s="342" t="str">
        <f t="shared" si="682"/>
        <v>k.A.</v>
      </c>
      <c r="V2537" s="343" t="str">
        <f t="shared" si="679"/>
        <v>k.A.</v>
      </c>
      <c r="W2537" s="343" t="str">
        <f>IFERROR(IF(OR($D2537="",$E2537=0,con_Ende=0),"k.A.",IF(VLOOKUP($D2537,rng_ND,5,0)="Nein",VLOOKUP($D2537,rng_ND,2,FALSE),MIN(VLOOKUP($D2537,rng_ND,2,FALSE),A_Stammdaten!$B$19-D_SAV!$E2537+1))),"k.A.")</f>
        <v>k.A.</v>
      </c>
      <c r="X2537" s="343" t="str">
        <f t="shared" si="680"/>
        <v>k.A.</v>
      </c>
      <c r="Y2537" s="62"/>
      <c r="Z2537" s="48">
        <f t="shared" si="681"/>
        <v>0</v>
      </c>
      <c r="AA2537" s="457"/>
      <c r="AB2537" s="55">
        <f t="shared" si="673"/>
        <v>0</v>
      </c>
      <c r="AC2537" s="55">
        <f>IF(A_Stammdaten!$B$25="ja",D_SAV!AA2537,D_SAV!AB2537)</f>
        <v>0</v>
      </c>
      <c r="AD2537" s="478">
        <f>IF(AC2537=0,0,IF(U2537-(con_EOGJahr-D_SAV!E2537)&lt;=0,AC2537,AC2537/V2537))</f>
        <v>0</v>
      </c>
      <c r="AE2537" s="478">
        <f>IFERROR(IF(AND(VLOOKUP(D2537,rng_ND,5,FALSE)="Ja",D_SAV!T2537="degressiv"),D_SAV!AC2537*Y2537/100,0),0)</f>
        <v>0</v>
      </c>
      <c r="AF2537" s="55">
        <f>IFERROR(IF(VLOOKUP(D2537,rng_ND,5,FALSE)="Ja",MAX(D_SAV!AD2537:AE2537),D_SAV!AD2537),0)</f>
        <v>0</v>
      </c>
      <c r="AG2537" s="55">
        <f t="shared" si="674"/>
        <v>0</v>
      </c>
      <c r="AH2537" s="55">
        <f t="shared" si="675"/>
        <v>0</v>
      </c>
      <c r="AI2537" s="55">
        <f t="shared" si="676"/>
        <v>0</v>
      </c>
      <c r="AJ2537" s="55">
        <f t="shared" si="677"/>
        <v>0</v>
      </c>
      <c r="AK2537" s="55">
        <f t="shared" si="668"/>
        <v>0</v>
      </c>
      <c r="AL2537" s="55">
        <f t="shared" si="669"/>
        <v>0</v>
      </c>
      <c r="AM2537" s="55">
        <f t="shared" si="670"/>
        <v>0</v>
      </c>
    </row>
    <row r="2538" spans="1:39" x14ac:dyDescent="0.25">
      <c r="A2538" s="47">
        <v>2534</v>
      </c>
      <c r="B2538" s="358" t="str">
        <f>IF(AND(E2538&lt;&gt;0,D2538&lt;&gt;0,F2538&lt;&gt;0),IF(C2538&lt;&gt;0,CONCATENATE(C2538,"-AGr",VLOOKUP(D2538,Listen!$A$2:$G$45,7,FALSE),"-",E2538,"-",F2538,),CONCATENATE("AGr",VLOOKUP(D2538,Listen!$A$2:$G$45,7,FALSE),"-",E2538,"-",F2538)),"keine vollständige ID")</f>
        <v>keine vollständige ID</v>
      </c>
      <c r="C2538" s="359">
        <f>'[2]III_SAV-Details_NB'!B2544</f>
        <v>0</v>
      </c>
      <c r="D2538" s="359">
        <f>'[2]III_SAV-Details_NB'!C2544</f>
        <v>0</v>
      </c>
      <c r="E2538" s="359">
        <f>'[2]III_SAV-Details_NB'!D2544</f>
        <v>0</v>
      </c>
      <c r="F2538" s="490"/>
      <c r="G2538" s="281">
        <f>'[2]III_SAV-Details_NB'!X2544</f>
        <v>0</v>
      </c>
      <c r="H2538" s="281">
        <f t="shared" si="671"/>
        <v>0</v>
      </c>
      <c r="I2538" s="281">
        <f>IF(con_EOGJahr=2025,'[2]III_SAV-Details_NB'!AA2544,IF(con_EOGJahr=2026,'[2]III_SAV-Details_NB'!AB2544,'[2]III_SAV-Details_NB'!AC2544))</f>
        <v>0</v>
      </c>
      <c r="J2538" s="282"/>
      <c r="K2538" s="282"/>
      <c r="L2538" s="282"/>
      <c r="M2538" s="282"/>
      <c r="N2538" s="282"/>
      <c r="O2538" s="282"/>
      <c r="P2538" s="52">
        <f t="shared" si="672"/>
        <v>0</v>
      </c>
      <c r="Q2538" s="60"/>
      <c r="R2538" s="53">
        <f t="shared" si="678"/>
        <v>0</v>
      </c>
      <c r="S2538" s="59"/>
      <c r="T2538" s="61"/>
      <c r="U2538" s="342" t="str">
        <f t="shared" si="682"/>
        <v>k.A.</v>
      </c>
      <c r="V2538" s="343" t="str">
        <f t="shared" si="679"/>
        <v>k.A.</v>
      </c>
      <c r="W2538" s="343" t="str">
        <f>IFERROR(IF(OR($D2538="",$E2538=0,con_Ende=0),"k.A.",IF(VLOOKUP($D2538,rng_ND,5,0)="Nein",VLOOKUP($D2538,rng_ND,2,FALSE),MIN(VLOOKUP($D2538,rng_ND,2,FALSE),A_Stammdaten!$B$19-D_SAV!$E2538+1))),"k.A.")</f>
        <v>k.A.</v>
      </c>
      <c r="X2538" s="343" t="str">
        <f t="shared" si="680"/>
        <v>k.A.</v>
      </c>
      <c r="Y2538" s="62"/>
      <c r="Z2538" s="48">
        <f t="shared" si="681"/>
        <v>0</v>
      </c>
      <c r="AA2538" s="457"/>
      <c r="AB2538" s="55">
        <f t="shared" si="673"/>
        <v>0</v>
      </c>
      <c r="AC2538" s="55">
        <f>IF(A_Stammdaten!$B$25="ja",D_SAV!AA2538,D_SAV!AB2538)</f>
        <v>0</v>
      </c>
      <c r="AD2538" s="478">
        <f>IF(AC2538=0,0,IF(U2538-(con_EOGJahr-D_SAV!E2538)&lt;=0,AC2538,AC2538/V2538))</f>
        <v>0</v>
      </c>
      <c r="AE2538" s="478">
        <f>IFERROR(IF(AND(VLOOKUP(D2538,rng_ND,5,FALSE)="Ja",D_SAV!T2538="degressiv"),D_SAV!AC2538*Y2538/100,0),0)</f>
        <v>0</v>
      </c>
      <c r="AF2538" s="55">
        <f>IFERROR(IF(VLOOKUP(D2538,rng_ND,5,FALSE)="Ja",MAX(D_SAV!AD2538:AE2538),D_SAV!AD2538),0)</f>
        <v>0</v>
      </c>
      <c r="AG2538" s="55">
        <f t="shared" si="674"/>
        <v>0</v>
      </c>
      <c r="AH2538" s="55">
        <f t="shared" si="675"/>
        <v>0</v>
      </c>
      <c r="AI2538" s="55">
        <f t="shared" si="676"/>
        <v>0</v>
      </c>
      <c r="AJ2538" s="55">
        <f t="shared" si="677"/>
        <v>0</v>
      </c>
      <c r="AK2538" s="55">
        <f t="shared" si="668"/>
        <v>0</v>
      </c>
      <c r="AL2538" s="55">
        <f t="shared" si="669"/>
        <v>0</v>
      </c>
      <c r="AM2538" s="55">
        <f t="shared" si="670"/>
        <v>0</v>
      </c>
    </row>
    <row r="2539" spans="1:39" x14ac:dyDescent="0.25">
      <c r="A2539" s="47">
        <v>2535</v>
      </c>
      <c r="B2539" s="358" t="str">
        <f>IF(AND(E2539&lt;&gt;0,D2539&lt;&gt;0,F2539&lt;&gt;0),IF(C2539&lt;&gt;0,CONCATENATE(C2539,"-AGr",VLOOKUP(D2539,Listen!$A$2:$G$45,7,FALSE),"-",E2539,"-",F2539,),CONCATENATE("AGr",VLOOKUP(D2539,Listen!$A$2:$G$45,7,FALSE),"-",E2539,"-",F2539)),"keine vollständige ID")</f>
        <v>keine vollständige ID</v>
      </c>
      <c r="C2539" s="359">
        <f>'[2]III_SAV-Details_NB'!B2545</f>
        <v>0</v>
      </c>
      <c r="D2539" s="359">
        <f>'[2]III_SAV-Details_NB'!C2545</f>
        <v>0</v>
      </c>
      <c r="E2539" s="359">
        <f>'[2]III_SAV-Details_NB'!D2545</f>
        <v>0</v>
      </c>
      <c r="F2539" s="490"/>
      <c r="G2539" s="281">
        <f>'[2]III_SAV-Details_NB'!X2545</f>
        <v>0</v>
      </c>
      <c r="H2539" s="281">
        <f t="shared" si="671"/>
        <v>0</v>
      </c>
      <c r="I2539" s="281">
        <f>IF(con_EOGJahr=2025,'[2]III_SAV-Details_NB'!AA2545,IF(con_EOGJahr=2026,'[2]III_SAV-Details_NB'!AB2545,'[2]III_SAV-Details_NB'!AC2545))</f>
        <v>0</v>
      </c>
      <c r="J2539" s="282"/>
      <c r="K2539" s="282"/>
      <c r="L2539" s="282"/>
      <c r="M2539" s="282"/>
      <c r="N2539" s="282"/>
      <c r="O2539" s="282"/>
      <c r="P2539" s="52">
        <f t="shared" si="672"/>
        <v>0</v>
      </c>
      <c r="Q2539" s="60"/>
      <c r="R2539" s="53">
        <f t="shared" si="678"/>
        <v>0</v>
      </c>
      <c r="S2539" s="59"/>
      <c r="T2539" s="61"/>
      <c r="U2539" s="342" t="str">
        <f t="shared" si="682"/>
        <v>k.A.</v>
      </c>
      <c r="V2539" s="343" t="str">
        <f t="shared" si="679"/>
        <v>k.A.</v>
      </c>
      <c r="W2539" s="343" t="str">
        <f>IFERROR(IF(OR($D2539="",$E2539=0,con_Ende=0),"k.A.",IF(VLOOKUP($D2539,rng_ND,5,0)="Nein",VLOOKUP($D2539,rng_ND,2,FALSE),MIN(VLOOKUP($D2539,rng_ND,2,FALSE),A_Stammdaten!$B$19-D_SAV!$E2539+1))),"k.A.")</f>
        <v>k.A.</v>
      </c>
      <c r="X2539" s="343" t="str">
        <f t="shared" si="680"/>
        <v>k.A.</v>
      </c>
      <c r="Y2539" s="62"/>
      <c r="Z2539" s="48">
        <f t="shared" si="681"/>
        <v>0</v>
      </c>
      <c r="AA2539" s="457"/>
      <c r="AB2539" s="55">
        <f t="shared" si="673"/>
        <v>0</v>
      </c>
      <c r="AC2539" s="55">
        <f>IF(A_Stammdaten!$B$25="ja",D_SAV!AA2539,D_SAV!AB2539)</f>
        <v>0</v>
      </c>
      <c r="AD2539" s="478">
        <f>IF(AC2539=0,0,IF(U2539-(con_EOGJahr-D_SAV!E2539)&lt;=0,AC2539,AC2539/V2539))</f>
        <v>0</v>
      </c>
      <c r="AE2539" s="478">
        <f>IFERROR(IF(AND(VLOOKUP(D2539,rng_ND,5,FALSE)="Ja",D_SAV!T2539="degressiv"),D_SAV!AC2539*Y2539/100,0),0)</f>
        <v>0</v>
      </c>
      <c r="AF2539" s="55">
        <f>IFERROR(IF(VLOOKUP(D2539,rng_ND,5,FALSE)="Ja",MAX(D_SAV!AD2539:AE2539),D_SAV!AD2539),0)</f>
        <v>0</v>
      </c>
      <c r="AG2539" s="55">
        <f t="shared" si="674"/>
        <v>0</v>
      </c>
      <c r="AH2539" s="55">
        <f t="shared" si="675"/>
        <v>0</v>
      </c>
      <c r="AI2539" s="55">
        <f t="shared" si="676"/>
        <v>0</v>
      </c>
      <c r="AJ2539" s="55">
        <f t="shared" si="677"/>
        <v>0</v>
      </c>
      <c r="AK2539" s="55">
        <f t="shared" si="668"/>
        <v>0</v>
      </c>
      <c r="AL2539" s="55">
        <f t="shared" si="669"/>
        <v>0</v>
      </c>
      <c r="AM2539" s="55">
        <f t="shared" si="670"/>
        <v>0</v>
      </c>
    </row>
    <row r="2540" spans="1:39" x14ac:dyDescent="0.25">
      <c r="A2540" s="47">
        <v>2536</v>
      </c>
      <c r="B2540" s="358" t="str">
        <f>IF(AND(E2540&lt;&gt;0,D2540&lt;&gt;0,F2540&lt;&gt;0),IF(C2540&lt;&gt;0,CONCATENATE(C2540,"-AGr",VLOOKUP(D2540,Listen!$A$2:$G$45,7,FALSE),"-",E2540,"-",F2540,),CONCATENATE("AGr",VLOOKUP(D2540,Listen!$A$2:$G$45,7,FALSE),"-",E2540,"-",F2540)),"keine vollständige ID")</f>
        <v>keine vollständige ID</v>
      </c>
      <c r="C2540" s="359">
        <f>'[2]III_SAV-Details_NB'!B2546</f>
        <v>0</v>
      </c>
      <c r="D2540" s="359">
        <f>'[2]III_SAV-Details_NB'!C2546</f>
        <v>0</v>
      </c>
      <c r="E2540" s="359">
        <f>'[2]III_SAV-Details_NB'!D2546</f>
        <v>0</v>
      </c>
      <c r="F2540" s="490"/>
      <c r="G2540" s="281">
        <f>'[2]III_SAV-Details_NB'!X2546</f>
        <v>0</v>
      </c>
      <c r="H2540" s="281">
        <f t="shared" si="671"/>
        <v>0</v>
      </c>
      <c r="I2540" s="281">
        <f>IF(con_EOGJahr=2025,'[2]III_SAV-Details_NB'!AA2546,IF(con_EOGJahr=2026,'[2]III_SAV-Details_NB'!AB2546,'[2]III_SAV-Details_NB'!AC2546))</f>
        <v>0</v>
      </c>
      <c r="J2540" s="282"/>
      <c r="K2540" s="282"/>
      <c r="L2540" s="282"/>
      <c r="M2540" s="282"/>
      <c r="N2540" s="282"/>
      <c r="O2540" s="282"/>
      <c r="P2540" s="52">
        <f t="shared" si="672"/>
        <v>0</v>
      </c>
      <c r="Q2540" s="60"/>
      <c r="R2540" s="53">
        <f t="shared" si="678"/>
        <v>0</v>
      </c>
      <c r="S2540" s="59"/>
      <c r="T2540" s="61"/>
      <c r="U2540" s="342" t="str">
        <f t="shared" si="682"/>
        <v>k.A.</v>
      </c>
      <c r="V2540" s="343" t="str">
        <f t="shared" si="679"/>
        <v>k.A.</v>
      </c>
      <c r="W2540" s="343" t="str">
        <f>IFERROR(IF(OR($D2540="",$E2540=0,con_Ende=0),"k.A.",IF(VLOOKUP($D2540,rng_ND,5,0)="Nein",VLOOKUP($D2540,rng_ND,2,FALSE),MIN(VLOOKUP($D2540,rng_ND,2,FALSE),A_Stammdaten!$B$19-D_SAV!$E2540+1))),"k.A.")</f>
        <v>k.A.</v>
      </c>
      <c r="X2540" s="343" t="str">
        <f t="shared" si="680"/>
        <v>k.A.</v>
      </c>
      <c r="Y2540" s="62"/>
      <c r="Z2540" s="48">
        <f t="shared" si="681"/>
        <v>0</v>
      </c>
      <c r="AA2540" s="457"/>
      <c r="AB2540" s="55">
        <f t="shared" si="673"/>
        <v>0</v>
      </c>
      <c r="AC2540" s="55">
        <f>IF(A_Stammdaten!$B$25="ja",D_SAV!AA2540,D_SAV!AB2540)</f>
        <v>0</v>
      </c>
      <c r="AD2540" s="478">
        <f>IF(AC2540=0,0,IF(U2540-(con_EOGJahr-D_SAV!E2540)&lt;=0,AC2540,AC2540/V2540))</f>
        <v>0</v>
      </c>
      <c r="AE2540" s="478">
        <f>IFERROR(IF(AND(VLOOKUP(D2540,rng_ND,5,FALSE)="Ja",D_SAV!T2540="degressiv"),D_SAV!AC2540*Y2540/100,0),0)</f>
        <v>0</v>
      </c>
      <c r="AF2540" s="55">
        <f>IFERROR(IF(VLOOKUP(D2540,rng_ND,5,FALSE)="Ja",MAX(D_SAV!AD2540:AE2540),D_SAV!AD2540),0)</f>
        <v>0</v>
      </c>
      <c r="AG2540" s="55">
        <f t="shared" si="674"/>
        <v>0</v>
      </c>
      <c r="AH2540" s="55">
        <f t="shared" si="675"/>
        <v>0</v>
      </c>
      <c r="AI2540" s="55">
        <f t="shared" si="676"/>
        <v>0</v>
      </c>
      <c r="AJ2540" s="55">
        <f t="shared" si="677"/>
        <v>0</v>
      </c>
      <c r="AK2540" s="55">
        <f t="shared" si="668"/>
        <v>0</v>
      </c>
      <c r="AL2540" s="55">
        <f t="shared" si="669"/>
        <v>0</v>
      </c>
      <c r="AM2540" s="55">
        <f t="shared" si="670"/>
        <v>0</v>
      </c>
    </row>
    <row r="2541" spans="1:39" x14ac:dyDescent="0.25">
      <c r="A2541" s="47">
        <v>2537</v>
      </c>
      <c r="B2541" s="358" t="str">
        <f>IF(AND(E2541&lt;&gt;0,D2541&lt;&gt;0,F2541&lt;&gt;0),IF(C2541&lt;&gt;0,CONCATENATE(C2541,"-AGr",VLOOKUP(D2541,Listen!$A$2:$G$45,7,FALSE),"-",E2541,"-",F2541,),CONCATENATE("AGr",VLOOKUP(D2541,Listen!$A$2:$G$45,7,FALSE),"-",E2541,"-",F2541)),"keine vollständige ID")</f>
        <v>keine vollständige ID</v>
      </c>
      <c r="C2541" s="359">
        <f>'[2]III_SAV-Details_NB'!B2547</f>
        <v>0</v>
      </c>
      <c r="D2541" s="359">
        <f>'[2]III_SAV-Details_NB'!C2547</f>
        <v>0</v>
      </c>
      <c r="E2541" s="359">
        <f>'[2]III_SAV-Details_NB'!D2547</f>
        <v>0</v>
      </c>
      <c r="F2541" s="490"/>
      <c r="G2541" s="281">
        <f>'[2]III_SAV-Details_NB'!X2547</f>
        <v>0</v>
      </c>
      <c r="H2541" s="281">
        <f t="shared" si="671"/>
        <v>0</v>
      </c>
      <c r="I2541" s="281">
        <f>IF(con_EOGJahr=2025,'[2]III_SAV-Details_NB'!AA2547,IF(con_EOGJahr=2026,'[2]III_SAV-Details_NB'!AB2547,'[2]III_SAV-Details_NB'!AC2547))</f>
        <v>0</v>
      </c>
      <c r="J2541" s="282"/>
      <c r="K2541" s="282"/>
      <c r="L2541" s="282"/>
      <c r="M2541" s="282"/>
      <c r="N2541" s="282"/>
      <c r="O2541" s="282"/>
      <c r="P2541" s="52">
        <f t="shared" si="672"/>
        <v>0</v>
      </c>
      <c r="Q2541" s="60"/>
      <c r="R2541" s="53">
        <f t="shared" si="678"/>
        <v>0</v>
      </c>
      <c r="S2541" s="59"/>
      <c r="T2541" s="61"/>
      <c r="U2541" s="342" t="str">
        <f t="shared" si="682"/>
        <v>k.A.</v>
      </c>
      <c r="V2541" s="343" t="str">
        <f t="shared" si="679"/>
        <v>k.A.</v>
      </c>
      <c r="W2541" s="343" t="str">
        <f>IFERROR(IF(OR($D2541="",$E2541=0,con_Ende=0),"k.A.",IF(VLOOKUP($D2541,rng_ND,5,0)="Nein",VLOOKUP($D2541,rng_ND,2,FALSE),MIN(VLOOKUP($D2541,rng_ND,2,FALSE),A_Stammdaten!$B$19-D_SAV!$E2541+1))),"k.A.")</f>
        <v>k.A.</v>
      </c>
      <c r="X2541" s="343" t="str">
        <f t="shared" si="680"/>
        <v>k.A.</v>
      </c>
      <c r="Y2541" s="62"/>
      <c r="Z2541" s="48">
        <f t="shared" si="681"/>
        <v>0</v>
      </c>
      <c r="AA2541" s="457"/>
      <c r="AB2541" s="55">
        <f t="shared" si="673"/>
        <v>0</v>
      </c>
      <c r="AC2541" s="55">
        <f>IF(A_Stammdaten!$B$25="ja",D_SAV!AA2541,D_SAV!AB2541)</f>
        <v>0</v>
      </c>
      <c r="AD2541" s="478">
        <f>IF(AC2541=0,0,IF(U2541-(con_EOGJahr-D_SAV!E2541)&lt;=0,AC2541,AC2541/V2541))</f>
        <v>0</v>
      </c>
      <c r="AE2541" s="478">
        <f>IFERROR(IF(AND(VLOOKUP(D2541,rng_ND,5,FALSE)="Ja",D_SAV!T2541="degressiv"),D_SAV!AC2541*Y2541/100,0),0)</f>
        <v>0</v>
      </c>
      <c r="AF2541" s="55">
        <f>IFERROR(IF(VLOOKUP(D2541,rng_ND,5,FALSE)="Ja",MAX(D_SAV!AD2541:AE2541),D_SAV!AD2541),0)</f>
        <v>0</v>
      </c>
      <c r="AG2541" s="55">
        <f t="shared" si="674"/>
        <v>0</v>
      </c>
      <c r="AH2541" s="55">
        <f t="shared" si="675"/>
        <v>0</v>
      </c>
      <c r="AI2541" s="55">
        <f t="shared" si="676"/>
        <v>0</v>
      </c>
      <c r="AJ2541" s="55">
        <f t="shared" si="677"/>
        <v>0</v>
      </c>
      <c r="AK2541" s="55">
        <f t="shared" si="668"/>
        <v>0</v>
      </c>
      <c r="AL2541" s="55">
        <f t="shared" si="669"/>
        <v>0</v>
      </c>
      <c r="AM2541" s="55">
        <f t="shared" si="670"/>
        <v>0</v>
      </c>
    </row>
    <row r="2542" spans="1:39" x14ac:dyDescent="0.25">
      <c r="A2542" s="47">
        <v>2538</v>
      </c>
      <c r="B2542" s="358" t="str">
        <f>IF(AND(E2542&lt;&gt;0,D2542&lt;&gt;0,F2542&lt;&gt;0),IF(C2542&lt;&gt;0,CONCATENATE(C2542,"-AGr",VLOOKUP(D2542,Listen!$A$2:$G$45,7,FALSE),"-",E2542,"-",F2542,),CONCATENATE("AGr",VLOOKUP(D2542,Listen!$A$2:$G$45,7,FALSE),"-",E2542,"-",F2542)),"keine vollständige ID")</f>
        <v>keine vollständige ID</v>
      </c>
      <c r="C2542" s="359">
        <f>'[2]III_SAV-Details_NB'!B2548</f>
        <v>0</v>
      </c>
      <c r="D2542" s="359">
        <f>'[2]III_SAV-Details_NB'!C2548</f>
        <v>0</v>
      </c>
      <c r="E2542" s="359">
        <f>'[2]III_SAV-Details_NB'!D2548</f>
        <v>0</v>
      </c>
      <c r="F2542" s="490"/>
      <c r="G2542" s="281">
        <f>'[2]III_SAV-Details_NB'!X2548</f>
        <v>0</v>
      </c>
      <c r="H2542" s="281">
        <f t="shared" si="671"/>
        <v>0</v>
      </c>
      <c r="I2542" s="281">
        <f>IF(con_EOGJahr=2025,'[2]III_SAV-Details_NB'!AA2548,IF(con_EOGJahr=2026,'[2]III_SAV-Details_NB'!AB2548,'[2]III_SAV-Details_NB'!AC2548))</f>
        <v>0</v>
      </c>
      <c r="J2542" s="282"/>
      <c r="K2542" s="282"/>
      <c r="L2542" s="282"/>
      <c r="M2542" s="282"/>
      <c r="N2542" s="282"/>
      <c r="O2542" s="282"/>
      <c r="P2542" s="52">
        <f t="shared" si="672"/>
        <v>0</v>
      </c>
      <c r="Q2542" s="60"/>
      <c r="R2542" s="53">
        <f t="shared" si="678"/>
        <v>0</v>
      </c>
      <c r="S2542" s="59"/>
      <c r="T2542" s="61"/>
      <c r="U2542" s="342" t="str">
        <f t="shared" si="682"/>
        <v>k.A.</v>
      </c>
      <c r="V2542" s="343" t="str">
        <f t="shared" si="679"/>
        <v>k.A.</v>
      </c>
      <c r="W2542" s="343" t="str">
        <f>IFERROR(IF(OR($D2542="",$E2542=0,con_Ende=0),"k.A.",IF(VLOOKUP($D2542,rng_ND,5,0)="Nein",VLOOKUP($D2542,rng_ND,2,FALSE),MIN(VLOOKUP($D2542,rng_ND,2,FALSE),A_Stammdaten!$B$19-D_SAV!$E2542+1))),"k.A.")</f>
        <v>k.A.</v>
      </c>
      <c r="X2542" s="343" t="str">
        <f t="shared" si="680"/>
        <v>k.A.</v>
      </c>
      <c r="Y2542" s="62"/>
      <c r="Z2542" s="48">
        <f t="shared" si="681"/>
        <v>0</v>
      </c>
      <c r="AA2542" s="457"/>
      <c r="AB2542" s="55">
        <f t="shared" si="673"/>
        <v>0</v>
      </c>
      <c r="AC2542" s="55">
        <f>IF(A_Stammdaten!$B$25="ja",D_SAV!AA2542,D_SAV!AB2542)</f>
        <v>0</v>
      </c>
      <c r="AD2542" s="478">
        <f>IF(AC2542=0,0,IF(U2542-(con_EOGJahr-D_SAV!E2542)&lt;=0,AC2542,AC2542/V2542))</f>
        <v>0</v>
      </c>
      <c r="AE2542" s="478">
        <f>IFERROR(IF(AND(VLOOKUP(D2542,rng_ND,5,FALSE)="Ja",D_SAV!T2542="degressiv"),D_SAV!AC2542*Y2542/100,0),0)</f>
        <v>0</v>
      </c>
      <c r="AF2542" s="55">
        <f>IFERROR(IF(VLOOKUP(D2542,rng_ND,5,FALSE)="Ja",MAX(D_SAV!AD2542:AE2542),D_SAV!AD2542),0)</f>
        <v>0</v>
      </c>
      <c r="AG2542" s="55">
        <f t="shared" si="674"/>
        <v>0</v>
      </c>
      <c r="AH2542" s="55">
        <f t="shared" si="675"/>
        <v>0</v>
      </c>
      <c r="AI2542" s="55">
        <f t="shared" si="676"/>
        <v>0</v>
      </c>
      <c r="AJ2542" s="55">
        <f t="shared" si="677"/>
        <v>0</v>
      </c>
      <c r="AK2542" s="55">
        <f t="shared" si="668"/>
        <v>0</v>
      </c>
      <c r="AL2542" s="55">
        <f t="shared" si="669"/>
        <v>0</v>
      </c>
      <c r="AM2542" s="55">
        <f t="shared" si="670"/>
        <v>0</v>
      </c>
    </row>
    <row r="2543" spans="1:39" x14ac:dyDescent="0.25">
      <c r="A2543" s="47">
        <v>2539</v>
      </c>
      <c r="B2543" s="358" t="str">
        <f>IF(AND(E2543&lt;&gt;0,D2543&lt;&gt;0,F2543&lt;&gt;0),IF(C2543&lt;&gt;0,CONCATENATE(C2543,"-AGr",VLOOKUP(D2543,Listen!$A$2:$G$45,7,FALSE),"-",E2543,"-",F2543,),CONCATENATE("AGr",VLOOKUP(D2543,Listen!$A$2:$G$45,7,FALSE),"-",E2543,"-",F2543)),"keine vollständige ID")</f>
        <v>keine vollständige ID</v>
      </c>
      <c r="C2543" s="359">
        <f>'[2]III_SAV-Details_NB'!B2549</f>
        <v>0</v>
      </c>
      <c r="D2543" s="359">
        <f>'[2]III_SAV-Details_NB'!C2549</f>
        <v>0</v>
      </c>
      <c r="E2543" s="359">
        <f>'[2]III_SAV-Details_NB'!D2549</f>
        <v>0</v>
      </c>
      <c r="F2543" s="490"/>
      <c r="G2543" s="281">
        <f>'[2]III_SAV-Details_NB'!X2549</f>
        <v>0</v>
      </c>
      <c r="H2543" s="281">
        <f t="shared" si="671"/>
        <v>0</v>
      </c>
      <c r="I2543" s="281">
        <f>IF(con_EOGJahr=2025,'[2]III_SAV-Details_NB'!AA2549,IF(con_EOGJahr=2026,'[2]III_SAV-Details_NB'!AB2549,'[2]III_SAV-Details_NB'!AC2549))</f>
        <v>0</v>
      </c>
      <c r="J2543" s="282"/>
      <c r="K2543" s="282"/>
      <c r="L2543" s="282"/>
      <c r="M2543" s="282"/>
      <c r="N2543" s="282"/>
      <c r="O2543" s="282"/>
      <c r="P2543" s="52">
        <f t="shared" si="672"/>
        <v>0</v>
      </c>
      <c r="Q2543" s="60"/>
      <c r="R2543" s="53">
        <f t="shared" si="678"/>
        <v>0</v>
      </c>
      <c r="S2543" s="59"/>
      <c r="T2543" s="61"/>
      <c r="U2543" s="342" t="str">
        <f t="shared" si="682"/>
        <v>k.A.</v>
      </c>
      <c r="V2543" s="343" t="str">
        <f t="shared" si="679"/>
        <v>k.A.</v>
      </c>
      <c r="W2543" s="343" t="str">
        <f>IFERROR(IF(OR($D2543="",$E2543=0,con_Ende=0),"k.A.",IF(VLOOKUP($D2543,rng_ND,5,0)="Nein",VLOOKUP($D2543,rng_ND,2,FALSE),MIN(VLOOKUP($D2543,rng_ND,2,FALSE),A_Stammdaten!$B$19-D_SAV!$E2543+1))),"k.A.")</f>
        <v>k.A.</v>
      </c>
      <c r="X2543" s="343" t="str">
        <f t="shared" si="680"/>
        <v>k.A.</v>
      </c>
      <c r="Y2543" s="62"/>
      <c r="Z2543" s="48">
        <f t="shared" si="681"/>
        <v>0</v>
      </c>
      <c r="AA2543" s="457"/>
      <c r="AB2543" s="55">
        <f t="shared" si="673"/>
        <v>0</v>
      </c>
      <c r="AC2543" s="55">
        <f>IF(A_Stammdaten!$B$25="ja",D_SAV!AA2543,D_SAV!AB2543)</f>
        <v>0</v>
      </c>
      <c r="AD2543" s="478">
        <f>IF(AC2543=0,0,IF(U2543-(con_EOGJahr-D_SAV!E2543)&lt;=0,AC2543,AC2543/V2543))</f>
        <v>0</v>
      </c>
      <c r="AE2543" s="478">
        <f>IFERROR(IF(AND(VLOOKUP(D2543,rng_ND,5,FALSE)="Ja",D_SAV!T2543="degressiv"),D_SAV!AC2543*Y2543/100,0),0)</f>
        <v>0</v>
      </c>
      <c r="AF2543" s="55">
        <f>IFERROR(IF(VLOOKUP(D2543,rng_ND,5,FALSE)="Ja",MAX(D_SAV!AD2543:AE2543),D_SAV!AD2543),0)</f>
        <v>0</v>
      </c>
      <c r="AG2543" s="55">
        <f t="shared" si="674"/>
        <v>0</v>
      </c>
      <c r="AH2543" s="55">
        <f t="shared" si="675"/>
        <v>0</v>
      </c>
      <c r="AI2543" s="55">
        <f t="shared" si="676"/>
        <v>0</v>
      </c>
      <c r="AJ2543" s="55">
        <f t="shared" si="677"/>
        <v>0</v>
      </c>
      <c r="AK2543" s="55">
        <f t="shared" si="668"/>
        <v>0</v>
      </c>
      <c r="AL2543" s="55">
        <f t="shared" si="669"/>
        <v>0</v>
      </c>
      <c r="AM2543" s="55">
        <f t="shared" si="670"/>
        <v>0</v>
      </c>
    </row>
    <row r="2544" spans="1:39" x14ac:dyDescent="0.25">
      <c r="A2544" s="47">
        <v>2540</v>
      </c>
      <c r="B2544" s="358" t="str">
        <f>IF(AND(E2544&lt;&gt;0,D2544&lt;&gt;0,F2544&lt;&gt;0),IF(C2544&lt;&gt;0,CONCATENATE(C2544,"-AGr",VLOOKUP(D2544,Listen!$A$2:$G$45,7,FALSE),"-",E2544,"-",F2544,),CONCATENATE("AGr",VLOOKUP(D2544,Listen!$A$2:$G$45,7,FALSE),"-",E2544,"-",F2544)),"keine vollständige ID")</f>
        <v>keine vollständige ID</v>
      </c>
      <c r="C2544" s="359">
        <f>'[2]III_SAV-Details_NB'!B2550</f>
        <v>0</v>
      </c>
      <c r="D2544" s="359">
        <f>'[2]III_SAV-Details_NB'!C2550</f>
        <v>0</v>
      </c>
      <c r="E2544" s="359">
        <f>'[2]III_SAV-Details_NB'!D2550</f>
        <v>0</v>
      </c>
      <c r="F2544" s="490"/>
      <c r="G2544" s="281">
        <f>'[2]III_SAV-Details_NB'!X2550</f>
        <v>0</v>
      </c>
      <c r="H2544" s="281">
        <f t="shared" si="671"/>
        <v>0</v>
      </c>
      <c r="I2544" s="281">
        <f>IF(con_EOGJahr=2025,'[2]III_SAV-Details_NB'!AA2550,IF(con_EOGJahr=2026,'[2]III_SAV-Details_NB'!AB2550,'[2]III_SAV-Details_NB'!AC2550))</f>
        <v>0</v>
      </c>
      <c r="J2544" s="282"/>
      <c r="K2544" s="282"/>
      <c r="L2544" s="282"/>
      <c r="M2544" s="282"/>
      <c r="N2544" s="282"/>
      <c r="O2544" s="282"/>
      <c r="P2544" s="52">
        <f t="shared" si="672"/>
        <v>0</v>
      </c>
      <c r="Q2544" s="60"/>
      <c r="R2544" s="53">
        <f t="shared" si="678"/>
        <v>0</v>
      </c>
      <c r="S2544" s="59"/>
      <c r="T2544" s="61"/>
      <c r="U2544" s="342" t="str">
        <f t="shared" si="682"/>
        <v>k.A.</v>
      </c>
      <c r="V2544" s="343" t="str">
        <f t="shared" si="679"/>
        <v>k.A.</v>
      </c>
      <c r="W2544" s="343" t="str">
        <f>IFERROR(IF(OR($D2544="",$E2544=0,con_Ende=0),"k.A.",IF(VLOOKUP($D2544,rng_ND,5,0)="Nein",VLOOKUP($D2544,rng_ND,2,FALSE),MIN(VLOOKUP($D2544,rng_ND,2,FALSE),A_Stammdaten!$B$19-D_SAV!$E2544+1))),"k.A.")</f>
        <v>k.A.</v>
      </c>
      <c r="X2544" s="343" t="str">
        <f t="shared" si="680"/>
        <v>k.A.</v>
      </c>
      <c r="Y2544" s="62"/>
      <c r="Z2544" s="48">
        <f t="shared" si="681"/>
        <v>0</v>
      </c>
      <c r="AA2544" s="457"/>
      <c r="AB2544" s="55">
        <f t="shared" si="673"/>
        <v>0</v>
      </c>
      <c r="AC2544" s="55">
        <f>IF(A_Stammdaten!$B$25="ja",D_SAV!AA2544,D_SAV!AB2544)</f>
        <v>0</v>
      </c>
      <c r="AD2544" s="478">
        <f>IF(AC2544=0,0,IF(U2544-(con_EOGJahr-D_SAV!E2544)&lt;=0,AC2544,AC2544/V2544))</f>
        <v>0</v>
      </c>
      <c r="AE2544" s="478">
        <f>IFERROR(IF(AND(VLOOKUP(D2544,rng_ND,5,FALSE)="Ja",D_SAV!T2544="degressiv"),D_SAV!AC2544*Y2544/100,0),0)</f>
        <v>0</v>
      </c>
      <c r="AF2544" s="55">
        <f>IFERROR(IF(VLOOKUP(D2544,rng_ND,5,FALSE)="Ja",MAX(D_SAV!AD2544:AE2544),D_SAV!AD2544),0)</f>
        <v>0</v>
      </c>
      <c r="AG2544" s="55">
        <f t="shared" si="674"/>
        <v>0</v>
      </c>
      <c r="AH2544" s="55">
        <f t="shared" si="675"/>
        <v>0</v>
      </c>
      <c r="AI2544" s="55">
        <f t="shared" si="676"/>
        <v>0</v>
      </c>
      <c r="AJ2544" s="55">
        <f t="shared" si="677"/>
        <v>0</v>
      </c>
      <c r="AK2544" s="55">
        <f t="shared" si="668"/>
        <v>0</v>
      </c>
      <c r="AL2544" s="55">
        <f t="shared" si="669"/>
        <v>0</v>
      </c>
      <c r="AM2544" s="55">
        <f t="shared" si="670"/>
        <v>0</v>
      </c>
    </row>
    <row r="2545" spans="1:39" x14ac:dyDescent="0.25">
      <c r="A2545" s="47">
        <v>2541</v>
      </c>
      <c r="B2545" s="358" t="str">
        <f>IF(AND(E2545&lt;&gt;0,D2545&lt;&gt;0,F2545&lt;&gt;0),IF(C2545&lt;&gt;0,CONCATENATE(C2545,"-AGr",VLOOKUP(D2545,Listen!$A$2:$G$45,7,FALSE),"-",E2545,"-",F2545,),CONCATENATE("AGr",VLOOKUP(D2545,Listen!$A$2:$G$45,7,FALSE),"-",E2545,"-",F2545)),"keine vollständige ID")</f>
        <v>keine vollständige ID</v>
      </c>
      <c r="C2545" s="359">
        <f>'[2]III_SAV-Details_NB'!B2551</f>
        <v>0</v>
      </c>
      <c r="D2545" s="359">
        <f>'[2]III_SAV-Details_NB'!C2551</f>
        <v>0</v>
      </c>
      <c r="E2545" s="359">
        <f>'[2]III_SAV-Details_NB'!D2551</f>
        <v>0</v>
      </c>
      <c r="F2545" s="490"/>
      <c r="G2545" s="281">
        <f>'[2]III_SAV-Details_NB'!X2551</f>
        <v>0</v>
      </c>
      <c r="H2545" s="281">
        <f t="shared" si="671"/>
        <v>0</v>
      </c>
      <c r="I2545" s="281">
        <f>IF(con_EOGJahr=2025,'[2]III_SAV-Details_NB'!AA2551,IF(con_EOGJahr=2026,'[2]III_SAV-Details_NB'!AB2551,'[2]III_SAV-Details_NB'!AC2551))</f>
        <v>0</v>
      </c>
      <c r="J2545" s="282"/>
      <c r="K2545" s="282"/>
      <c r="L2545" s="282"/>
      <c r="M2545" s="282"/>
      <c r="N2545" s="282"/>
      <c r="O2545" s="282"/>
      <c r="P2545" s="52">
        <f t="shared" si="672"/>
        <v>0</v>
      </c>
      <c r="Q2545" s="60"/>
      <c r="R2545" s="53">
        <f t="shared" si="678"/>
        <v>0</v>
      </c>
      <c r="S2545" s="59"/>
      <c r="T2545" s="61"/>
      <c r="U2545" s="342" t="str">
        <f t="shared" si="682"/>
        <v>k.A.</v>
      </c>
      <c r="V2545" s="343" t="str">
        <f t="shared" si="679"/>
        <v>k.A.</v>
      </c>
      <c r="W2545" s="343" t="str">
        <f>IFERROR(IF(OR($D2545="",$E2545=0,con_Ende=0),"k.A.",IF(VLOOKUP($D2545,rng_ND,5,0)="Nein",VLOOKUP($D2545,rng_ND,2,FALSE),MIN(VLOOKUP($D2545,rng_ND,2,FALSE),A_Stammdaten!$B$19-D_SAV!$E2545+1))),"k.A.")</f>
        <v>k.A.</v>
      </c>
      <c r="X2545" s="343" t="str">
        <f t="shared" si="680"/>
        <v>k.A.</v>
      </c>
      <c r="Y2545" s="62"/>
      <c r="Z2545" s="48">
        <f t="shared" si="681"/>
        <v>0</v>
      </c>
      <c r="AA2545" s="457"/>
      <c r="AB2545" s="55">
        <f t="shared" si="673"/>
        <v>0</v>
      </c>
      <c r="AC2545" s="55">
        <f>IF(A_Stammdaten!$B$25="ja",D_SAV!AA2545,D_SAV!AB2545)</f>
        <v>0</v>
      </c>
      <c r="AD2545" s="478">
        <f>IF(AC2545=0,0,IF(U2545-(con_EOGJahr-D_SAV!E2545)&lt;=0,AC2545,AC2545/V2545))</f>
        <v>0</v>
      </c>
      <c r="AE2545" s="478">
        <f>IFERROR(IF(AND(VLOOKUP(D2545,rng_ND,5,FALSE)="Ja",D_SAV!T2545="degressiv"),D_SAV!AC2545*Y2545/100,0),0)</f>
        <v>0</v>
      </c>
      <c r="AF2545" s="55">
        <f>IFERROR(IF(VLOOKUP(D2545,rng_ND,5,FALSE)="Ja",MAX(D_SAV!AD2545:AE2545),D_SAV!AD2545),0)</f>
        <v>0</v>
      </c>
      <c r="AG2545" s="55">
        <f t="shared" si="674"/>
        <v>0</v>
      </c>
      <c r="AH2545" s="55">
        <f t="shared" si="675"/>
        <v>0</v>
      </c>
      <c r="AI2545" s="55">
        <f t="shared" si="676"/>
        <v>0</v>
      </c>
      <c r="AJ2545" s="55">
        <f t="shared" si="677"/>
        <v>0</v>
      </c>
      <c r="AK2545" s="55">
        <f t="shared" si="668"/>
        <v>0</v>
      </c>
      <c r="AL2545" s="55">
        <f t="shared" si="669"/>
        <v>0</v>
      </c>
      <c r="AM2545" s="55">
        <f t="shared" si="670"/>
        <v>0</v>
      </c>
    </row>
    <row r="2546" spans="1:39" x14ac:dyDescent="0.25">
      <c r="A2546" s="47">
        <v>2542</v>
      </c>
      <c r="B2546" s="358" t="str">
        <f>IF(AND(E2546&lt;&gt;0,D2546&lt;&gt;0,F2546&lt;&gt;0),IF(C2546&lt;&gt;0,CONCATENATE(C2546,"-AGr",VLOOKUP(D2546,Listen!$A$2:$G$45,7,FALSE),"-",E2546,"-",F2546,),CONCATENATE("AGr",VLOOKUP(D2546,Listen!$A$2:$G$45,7,FALSE),"-",E2546,"-",F2546)),"keine vollständige ID")</f>
        <v>keine vollständige ID</v>
      </c>
      <c r="C2546" s="359">
        <f>'[2]III_SAV-Details_NB'!B2552</f>
        <v>0</v>
      </c>
      <c r="D2546" s="359">
        <f>'[2]III_SAV-Details_NB'!C2552</f>
        <v>0</v>
      </c>
      <c r="E2546" s="359">
        <f>'[2]III_SAV-Details_NB'!D2552</f>
        <v>0</v>
      </c>
      <c r="F2546" s="490"/>
      <c r="G2546" s="281">
        <f>'[2]III_SAV-Details_NB'!X2552</f>
        <v>0</v>
      </c>
      <c r="H2546" s="281">
        <f t="shared" si="671"/>
        <v>0</v>
      </c>
      <c r="I2546" s="281">
        <f>IF(con_EOGJahr=2025,'[2]III_SAV-Details_NB'!AA2552,IF(con_EOGJahr=2026,'[2]III_SAV-Details_NB'!AB2552,'[2]III_SAV-Details_NB'!AC2552))</f>
        <v>0</v>
      </c>
      <c r="J2546" s="282"/>
      <c r="K2546" s="282"/>
      <c r="L2546" s="282"/>
      <c r="M2546" s="282"/>
      <c r="N2546" s="282"/>
      <c r="O2546" s="282"/>
      <c r="P2546" s="52">
        <f t="shared" si="672"/>
        <v>0</v>
      </c>
      <c r="Q2546" s="60"/>
      <c r="R2546" s="53">
        <f t="shared" si="678"/>
        <v>0</v>
      </c>
      <c r="S2546" s="59"/>
      <c r="T2546" s="61"/>
      <c r="U2546" s="342" t="str">
        <f t="shared" si="682"/>
        <v>k.A.</v>
      </c>
      <c r="V2546" s="343" t="str">
        <f t="shared" si="679"/>
        <v>k.A.</v>
      </c>
      <c r="W2546" s="343" t="str">
        <f>IFERROR(IF(OR($D2546="",$E2546=0,con_Ende=0),"k.A.",IF(VLOOKUP($D2546,rng_ND,5,0)="Nein",VLOOKUP($D2546,rng_ND,2,FALSE),MIN(VLOOKUP($D2546,rng_ND,2,FALSE),A_Stammdaten!$B$19-D_SAV!$E2546+1))),"k.A.")</f>
        <v>k.A.</v>
      </c>
      <c r="X2546" s="343" t="str">
        <f t="shared" si="680"/>
        <v>k.A.</v>
      </c>
      <c r="Y2546" s="62"/>
      <c r="Z2546" s="48">
        <f t="shared" si="681"/>
        <v>0</v>
      </c>
      <c r="AA2546" s="457"/>
      <c r="AB2546" s="55">
        <f t="shared" si="673"/>
        <v>0</v>
      </c>
      <c r="AC2546" s="55">
        <f>IF(A_Stammdaten!$B$25="ja",D_SAV!AA2546,D_SAV!AB2546)</f>
        <v>0</v>
      </c>
      <c r="AD2546" s="478">
        <f>IF(AC2546=0,0,IF(U2546-(con_EOGJahr-D_SAV!E2546)&lt;=0,AC2546,AC2546/V2546))</f>
        <v>0</v>
      </c>
      <c r="AE2546" s="478">
        <f>IFERROR(IF(AND(VLOOKUP(D2546,rng_ND,5,FALSE)="Ja",D_SAV!T2546="degressiv"),D_SAV!AC2546*Y2546/100,0),0)</f>
        <v>0</v>
      </c>
      <c r="AF2546" s="55">
        <f>IFERROR(IF(VLOOKUP(D2546,rng_ND,5,FALSE)="Ja",MAX(D_SAV!AD2546:AE2546),D_SAV!AD2546),0)</f>
        <v>0</v>
      </c>
      <c r="AG2546" s="55">
        <f t="shared" si="674"/>
        <v>0</v>
      </c>
      <c r="AH2546" s="55">
        <f t="shared" si="675"/>
        <v>0</v>
      </c>
      <c r="AI2546" s="55">
        <f t="shared" si="676"/>
        <v>0</v>
      </c>
      <c r="AJ2546" s="55">
        <f t="shared" si="677"/>
        <v>0</v>
      </c>
      <c r="AK2546" s="55">
        <f t="shared" si="668"/>
        <v>0</v>
      </c>
      <c r="AL2546" s="55">
        <f t="shared" si="669"/>
        <v>0</v>
      </c>
      <c r="AM2546" s="55">
        <f t="shared" si="670"/>
        <v>0</v>
      </c>
    </row>
    <row r="2547" spans="1:39" x14ac:dyDescent="0.25">
      <c r="A2547" s="47">
        <v>2543</v>
      </c>
      <c r="B2547" s="358" t="str">
        <f>IF(AND(E2547&lt;&gt;0,D2547&lt;&gt;0,F2547&lt;&gt;0),IF(C2547&lt;&gt;0,CONCATENATE(C2547,"-AGr",VLOOKUP(D2547,Listen!$A$2:$G$45,7,FALSE),"-",E2547,"-",F2547,),CONCATENATE("AGr",VLOOKUP(D2547,Listen!$A$2:$G$45,7,FALSE),"-",E2547,"-",F2547)),"keine vollständige ID")</f>
        <v>keine vollständige ID</v>
      </c>
      <c r="C2547" s="359">
        <f>'[2]III_SAV-Details_NB'!B2553</f>
        <v>0</v>
      </c>
      <c r="D2547" s="359">
        <f>'[2]III_SAV-Details_NB'!C2553</f>
        <v>0</v>
      </c>
      <c r="E2547" s="359">
        <f>'[2]III_SAV-Details_NB'!D2553</f>
        <v>0</v>
      </c>
      <c r="F2547" s="490"/>
      <c r="G2547" s="281">
        <f>'[2]III_SAV-Details_NB'!X2553</f>
        <v>0</v>
      </c>
      <c r="H2547" s="281">
        <f t="shared" si="671"/>
        <v>0</v>
      </c>
      <c r="I2547" s="281">
        <f>IF(con_EOGJahr=2025,'[2]III_SAV-Details_NB'!AA2553,IF(con_EOGJahr=2026,'[2]III_SAV-Details_NB'!AB2553,'[2]III_SAV-Details_NB'!AC2553))</f>
        <v>0</v>
      </c>
      <c r="J2547" s="282"/>
      <c r="K2547" s="282"/>
      <c r="L2547" s="282"/>
      <c r="M2547" s="282"/>
      <c r="N2547" s="282"/>
      <c r="O2547" s="282"/>
      <c r="P2547" s="52">
        <f t="shared" si="672"/>
        <v>0</v>
      </c>
      <c r="Q2547" s="60"/>
      <c r="R2547" s="53">
        <f t="shared" si="678"/>
        <v>0</v>
      </c>
      <c r="S2547" s="59"/>
      <c r="T2547" s="61"/>
      <c r="U2547" s="342" t="str">
        <f t="shared" si="682"/>
        <v>k.A.</v>
      </c>
      <c r="V2547" s="343" t="str">
        <f t="shared" si="679"/>
        <v>k.A.</v>
      </c>
      <c r="W2547" s="343" t="str">
        <f>IFERROR(IF(OR($D2547="",$E2547=0,con_Ende=0),"k.A.",IF(VLOOKUP($D2547,rng_ND,5,0)="Nein",VLOOKUP($D2547,rng_ND,2,FALSE),MIN(VLOOKUP($D2547,rng_ND,2,FALSE),A_Stammdaten!$B$19-D_SAV!$E2547+1))),"k.A.")</f>
        <v>k.A.</v>
      </c>
      <c r="X2547" s="343" t="str">
        <f t="shared" si="680"/>
        <v>k.A.</v>
      </c>
      <c r="Y2547" s="62"/>
      <c r="Z2547" s="48">
        <f t="shared" si="681"/>
        <v>0</v>
      </c>
      <c r="AA2547" s="457"/>
      <c r="AB2547" s="55">
        <f t="shared" si="673"/>
        <v>0</v>
      </c>
      <c r="AC2547" s="55">
        <f>IF(A_Stammdaten!$B$25="ja",D_SAV!AA2547,D_SAV!AB2547)</f>
        <v>0</v>
      </c>
      <c r="AD2547" s="478">
        <f>IF(AC2547=0,0,IF(U2547-(con_EOGJahr-D_SAV!E2547)&lt;=0,AC2547,AC2547/V2547))</f>
        <v>0</v>
      </c>
      <c r="AE2547" s="478">
        <f>IFERROR(IF(AND(VLOOKUP(D2547,rng_ND,5,FALSE)="Ja",D_SAV!T2547="degressiv"),D_SAV!AC2547*Y2547/100,0),0)</f>
        <v>0</v>
      </c>
      <c r="AF2547" s="55">
        <f>IFERROR(IF(VLOOKUP(D2547,rng_ND,5,FALSE)="Ja",MAX(D_SAV!AD2547:AE2547),D_SAV!AD2547),0)</f>
        <v>0</v>
      </c>
      <c r="AG2547" s="55">
        <f t="shared" si="674"/>
        <v>0</v>
      </c>
      <c r="AH2547" s="55">
        <f t="shared" si="675"/>
        <v>0</v>
      </c>
      <c r="AI2547" s="55">
        <f t="shared" si="676"/>
        <v>0</v>
      </c>
      <c r="AJ2547" s="55">
        <f t="shared" si="677"/>
        <v>0</v>
      </c>
      <c r="AK2547" s="55">
        <f t="shared" si="668"/>
        <v>0</v>
      </c>
      <c r="AL2547" s="55">
        <f t="shared" si="669"/>
        <v>0</v>
      </c>
      <c r="AM2547" s="55">
        <f t="shared" si="670"/>
        <v>0</v>
      </c>
    </row>
    <row r="2548" spans="1:39" x14ac:dyDescent="0.25">
      <c r="A2548" s="47">
        <v>2544</v>
      </c>
      <c r="B2548" s="358" t="str">
        <f>IF(AND(E2548&lt;&gt;0,D2548&lt;&gt;0,F2548&lt;&gt;0),IF(C2548&lt;&gt;0,CONCATENATE(C2548,"-AGr",VLOOKUP(D2548,Listen!$A$2:$G$45,7,FALSE),"-",E2548,"-",F2548,),CONCATENATE("AGr",VLOOKUP(D2548,Listen!$A$2:$G$45,7,FALSE),"-",E2548,"-",F2548)),"keine vollständige ID")</f>
        <v>keine vollständige ID</v>
      </c>
      <c r="C2548" s="359">
        <f>'[2]III_SAV-Details_NB'!B2554</f>
        <v>0</v>
      </c>
      <c r="D2548" s="359">
        <f>'[2]III_SAV-Details_NB'!C2554</f>
        <v>0</v>
      </c>
      <c r="E2548" s="359">
        <f>'[2]III_SAV-Details_NB'!D2554</f>
        <v>0</v>
      </c>
      <c r="F2548" s="490"/>
      <c r="G2548" s="281">
        <f>'[2]III_SAV-Details_NB'!X2554</f>
        <v>0</v>
      </c>
      <c r="H2548" s="281">
        <f t="shared" si="671"/>
        <v>0</v>
      </c>
      <c r="I2548" s="281">
        <f>IF(con_EOGJahr=2025,'[2]III_SAV-Details_NB'!AA2554,IF(con_EOGJahr=2026,'[2]III_SAV-Details_NB'!AB2554,'[2]III_SAV-Details_NB'!AC2554))</f>
        <v>0</v>
      </c>
      <c r="J2548" s="282"/>
      <c r="K2548" s="282"/>
      <c r="L2548" s="282"/>
      <c r="M2548" s="282"/>
      <c r="N2548" s="282"/>
      <c r="O2548" s="282"/>
      <c r="P2548" s="52">
        <f t="shared" si="672"/>
        <v>0</v>
      </c>
      <c r="Q2548" s="60"/>
      <c r="R2548" s="53">
        <f t="shared" si="678"/>
        <v>0</v>
      </c>
      <c r="S2548" s="59"/>
      <c r="T2548" s="61"/>
      <c r="U2548" s="342" t="str">
        <f t="shared" si="682"/>
        <v>k.A.</v>
      </c>
      <c r="V2548" s="343" t="str">
        <f t="shared" si="679"/>
        <v>k.A.</v>
      </c>
      <c r="W2548" s="343" t="str">
        <f>IFERROR(IF(OR($D2548="",$E2548=0,con_Ende=0),"k.A.",IF(VLOOKUP($D2548,rng_ND,5,0)="Nein",VLOOKUP($D2548,rng_ND,2,FALSE),MIN(VLOOKUP($D2548,rng_ND,2,FALSE),A_Stammdaten!$B$19-D_SAV!$E2548+1))),"k.A.")</f>
        <v>k.A.</v>
      </c>
      <c r="X2548" s="343" t="str">
        <f t="shared" si="680"/>
        <v>k.A.</v>
      </c>
      <c r="Y2548" s="62"/>
      <c r="Z2548" s="48">
        <f t="shared" si="681"/>
        <v>0</v>
      </c>
      <c r="AA2548" s="457"/>
      <c r="AB2548" s="55">
        <f t="shared" si="673"/>
        <v>0</v>
      </c>
      <c r="AC2548" s="55">
        <f>IF(A_Stammdaten!$B$25="ja",D_SAV!AA2548,D_SAV!AB2548)</f>
        <v>0</v>
      </c>
      <c r="AD2548" s="478">
        <f>IF(AC2548=0,0,IF(U2548-(con_EOGJahr-D_SAV!E2548)&lt;=0,AC2548,AC2548/V2548))</f>
        <v>0</v>
      </c>
      <c r="AE2548" s="478">
        <f>IFERROR(IF(AND(VLOOKUP(D2548,rng_ND,5,FALSE)="Ja",D_SAV!T2548="degressiv"),D_SAV!AC2548*Y2548/100,0),0)</f>
        <v>0</v>
      </c>
      <c r="AF2548" s="55">
        <f>IFERROR(IF(VLOOKUP(D2548,rng_ND,5,FALSE)="Ja",MAX(D_SAV!AD2548:AE2548),D_SAV!AD2548),0)</f>
        <v>0</v>
      </c>
      <c r="AG2548" s="55">
        <f t="shared" si="674"/>
        <v>0</v>
      </c>
      <c r="AH2548" s="55">
        <f t="shared" si="675"/>
        <v>0</v>
      </c>
      <c r="AI2548" s="55">
        <f t="shared" si="676"/>
        <v>0</v>
      </c>
      <c r="AJ2548" s="55">
        <f t="shared" si="677"/>
        <v>0</v>
      </c>
      <c r="AK2548" s="55">
        <f t="shared" si="668"/>
        <v>0</v>
      </c>
      <c r="AL2548" s="55">
        <f t="shared" si="669"/>
        <v>0</v>
      </c>
      <c r="AM2548" s="55">
        <f t="shared" si="670"/>
        <v>0</v>
      </c>
    </row>
    <row r="2549" spans="1:39" x14ac:dyDescent="0.25">
      <c r="A2549" s="47">
        <v>2545</v>
      </c>
      <c r="B2549" s="358" t="str">
        <f>IF(AND(E2549&lt;&gt;0,D2549&lt;&gt;0,F2549&lt;&gt;0),IF(C2549&lt;&gt;0,CONCATENATE(C2549,"-AGr",VLOOKUP(D2549,Listen!$A$2:$G$45,7,FALSE),"-",E2549,"-",F2549,),CONCATENATE("AGr",VLOOKUP(D2549,Listen!$A$2:$G$45,7,FALSE),"-",E2549,"-",F2549)),"keine vollständige ID")</f>
        <v>keine vollständige ID</v>
      </c>
      <c r="C2549" s="359">
        <f>'[2]III_SAV-Details_NB'!B2555</f>
        <v>0</v>
      </c>
      <c r="D2549" s="359">
        <f>'[2]III_SAV-Details_NB'!C2555</f>
        <v>0</v>
      </c>
      <c r="E2549" s="359">
        <f>'[2]III_SAV-Details_NB'!D2555</f>
        <v>0</v>
      </c>
      <c r="F2549" s="490"/>
      <c r="G2549" s="281">
        <f>'[2]III_SAV-Details_NB'!X2555</f>
        <v>0</v>
      </c>
      <c r="H2549" s="281">
        <f t="shared" si="671"/>
        <v>0</v>
      </c>
      <c r="I2549" s="281">
        <f>IF(con_EOGJahr=2025,'[2]III_SAV-Details_NB'!AA2555,IF(con_EOGJahr=2026,'[2]III_SAV-Details_NB'!AB2555,'[2]III_SAV-Details_NB'!AC2555))</f>
        <v>0</v>
      </c>
      <c r="J2549" s="282"/>
      <c r="K2549" s="282"/>
      <c r="L2549" s="282"/>
      <c r="M2549" s="282"/>
      <c r="N2549" s="282"/>
      <c r="O2549" s="282"/>
      <c r="P2549" s="52">
        <f t="shared" si="672"/>
        <v>0</v>
      </c>
      <c r="Q2549" s="60"/>
      <c r="R2549" s="53">
        <f t="shared" si="678"/>
        <v>0</v>
      </c>
      <c r="S2549" s="59"/>
      <c r="T2549" s="61"/>
      <c r="U2549" s="342" t="str">
        <f t="shared" si="682"/>
        <v>k.A.</v>
      </c>
      <c r="V2549" s="343" t="str">
        <f t="shared" si="679"/>
        <v>k.A.</v>
      </c>
      <c r="W2549" s="343" t="str">
        <f>IFERROR(IF(OR($D2549="",$E2549=0,con_Ende=0),"k.A.",IF(VLOOKUP($D2549,rng_ND,5,0)="Nein",VLOOKUP($D2549,rng_ND,2,FALSE),MIN(VLOOKUP($D2549,rng_ND,2,FALSE),A_Stammdaten!$B$19-D_SAV!$E2549+1))),"k.A.")</f>
        <v>k.A.</v>
      </c>
      <c r="X2549" s="343" t="str">
        <f t="shared" si="680"/>
        <v>k.A.</v>
      </c>
      <c r="Y2549" s="62"/>
      <c r="Z2549" s="48">
        <f t="shared" si="681"/>
        <v>0</v>
      </c>
      <c r="AA2549" s="457"/>
      <c r="AB2549" s="55">
        <f t="shared" si="673"/>
        <v>0</v>
      </c>
      <c r="AC2549" s="55">
        <f>IF(A_Stammdaten!$B$25="ja",D_SAV!AA2549,D_SAV!AB2549)</f>
        <v>0</v>
      </c>
      <c r="AD2549" s="478">
        <f>IF(AC2549=0,0,IF(U2549-(con_EOGJahr-D_SAV!E2549)&lt;=0,AC2549,AC2549/V2549))</f>
        <v>0</v>
      </c>
      <c r="AE2549" s="478">
        <f>IFERROR(IF(AND(VLOOKUP(D2549,rng_ND,5,FALSE)="Ja",D_SAV!T2549="degressiv"),D_SAV!AC2549*Y2549/100,0),0)</f>
        <v>0</v>
      </c>
      <c r="AF2549" s="55">
        <f>IFERROR(IF(VLOOKUP(D2549,rng_ND,5,FALSE)="Ja",MAX(D_SAV!AD2549:AE2549),D_SAV!AD2549),0)</f>
        <v>0</v>
      </c>
      <c r="AG2549" s="55">
        <f t="shared" si="674"/>
        <v>0</v>
      </c>
      <c r="AH2549" s="55">
        <f t="shared" si="675"/>
        <v>0</v>
      </c>
      <c r="AI2549" s="55">
        <f t="shared" si="676"/>
        <v>0</v>
      </c>
      <c r="AJ2549" s="55">
        <f t="shared" si="677"/>
        <v>0</v>
      </c>
      <c r="AK2549" s="55">
        <f t="shared" si="668"/>
        <v>0</v>
      </c>
      <c r="AL2549" s="55">
        <f t="shared" si="669"/>
        <v>0</v>
      </c>
      <c r="AM2549" s="55">
        <f t="shared" si="670"/>
        <v>0</v>
      </c>
    </row>
    <row r="2550" spans="1:39" x14ac:dyDescent="0.25">
      <c r="A2550" s="47">
        <v>2546</v>
      </c>
      <c r="B2550" s="358" t="str">
        <f>IF(AND(E2550&lt;&gt;0,D2550&lt;&gt;0,F2550&lt;&gt;0),IF(C2550&lt;&gt;0,CONCATENATE(C2550,"-AGr",VLOOKUP(D2550,Listen!$A$2:$G$45,7,FALSE),"-",E2550,"-",F2550,),CONCATENATE("AGr",VLOOKUP(D2550,Listen!$A$2:$G$45,7,FALSE),"-",E2550,"-",F2550)),"keine vollständige ID")</f>
        <v>keine vollständige ID</v>
      </c>
      <c r="C2550" s="359">
        <f>'[2]III_SAV-Details_NB'!B2556</f>
        <v>0</v>
      </c>
      <c r="D2550" s="359">
        <f>'[2]III_SAV-Details_NB'!C2556</f>
        <v>0</v>
      </c>
      <c r="E2550" s="359">
        <f>'[2]III_SAV-Details_NB'!D2556</f>
        <v>0</v>
      </c>
      <c r="F2550" s="490"/>
      <c r="G2550" s="281">
        <f>'[2]III_SAV-Details_NB'!X2556</f>
        <v>0</v>
      </c>
      <c r="H2550" s="281">
        <f t="shared" si="671"/>
        <v>0</v>
      </c>
      <c r="I2550" s="281">
        <f>IF(con_EOGJahr=2025,'[2]III_SAV-Details_NB'!AA2556,IF(con_EOGJahr=2026,'[2]III_SAV-Details_NB'!AB2556,'[2]III_SAV-Details_NB'!AC2556))</f>
        <v>0</v>
      </c>
      <c r="J2550" s="282"/>
      <c r="K2550" s="282"/>
      <c r="L2550" s="282"/>
      <c r="M2550" s="282"/>
      <c r="N2550" s="282"/>
      <c r="O2550" s="282"/>
      <c r="P2550" s="52">
        <f t="shared" si="672"/>
        <v>0</v>
      </c>
      <c r="Q2550" s="60"/>
      <c r="R2550" s="53">
        <f t="shared" si="678"/>
        <v>0</v>
      </c>
      <c r="S2550" s="59"/>
      <c r="T2550" s="61"/>
      <c r="U2550" s="342" t="str">
        <f t="shared" si="682"/>
        <v>k.A.</v>
      </c>
      <c r="V2550" s="343" t="str">
        <f t="shared" si="679"/>
        <v>k.A.</v>
      </c>
      <c r="W2550" s="343" t="str">
        <f>IFERROR(IF(OR($D2550="",$E2550=0,con_Ende=0),"k.A.",IF(VLOOKUP($D2550,rng_ND,5,0)="Nein",VLOOKUP($D2550,rng_ND,2,FALSE),MIN(VLOOKUP($D2550,rng_ND,2,FALSE),A_Stammdaten!$B$19-D_SAV!$E2550+1))),"k.A.")</f>
        <v>k.A.</v>
      </c>
      <c r="X2550" s="343" t="str">
        <f t="shared" si="680"/>
        <v>k.A.</v>
      </c>
      <c r="Y2550" s="62"/>
      <c r="Z2550" s="48">
        <f t="shared" si="681"/>
        <v>0</v>
      </c>
      <c r="AA2550" s="457"/>
      <c r="AB2550" s="55">
        <f t="shared" si="673"/>
        <v>0</v>
      </c>
      <c r="AC2550" s="55">
        <f>IF(A_Stammdaten!$B$25="ja",D_SAV!AA2550,D_SAV!AB2550)</f>
        <v>0</v>
      </c>
      <c r="AD2550" s="478">
        <f>IF(AC2550=0,0,IF(U2550-(con_EOGJahr-D_SAV!E2550)&lt;=0,AC2550,AC2550/V2550))</f>
        <v>0</v>
      </c>
      <c r="AE2550" s="478">
        <f>IFERROR(IF(AND(VLOOKUP(D2550,rng_ND,5,FALSE)="Ja",D_SAV!T2550="degressiv"),D_SAV!AC2550*Y2550/100,0),0)</f>
        <v>0</v>
      </c>
      <c r="AF2550" s="55">
        <f>IFERROR(IF(VLOOKUP(D2550,rng_ND,5,FALSE)="Ja",MAX(D_SAV!AD2550:AE2550),D_SAV!AD2550),0)</f>
        <v>0</v>
      </c>
      <c r="AG2550" s="55">
        <f t="shared" si="674"/>
        <v>0</v>
      </c>
      <c r="AH2550" s="55">
        <f t="shared" si="675"/>
        <v>0</v>
      </c>
      <c r="AI2550" s="55">
        <f t="shared" si="676"/>
        <v>0</v>
      </c>
      <c r="AJ2550" s="55">
        <f t="shared" si="677"/>
        <v>0</v>
      </c>
      <c r="AK2550" s="55">
        <f t="shared" si="668"/>
        <v>0</v>
      </c>
      <c r="AL2550" s="55">
        <f t="shared" si="669"/>
        <v>0</v>
      </c>
      <c r="AM2550" s="55">
        <f t="shared" si="670"/>
        <v>0</v>
      </c>
    </row>
    <row r="2551" spans="1:39" x14ac:dyDescent="0.25">
      <c r="A2551" s="47">
        <v>2547</v>
      </c>
      <c r="B2551" s="358" t="str">
        <f>IF(AND(E2551&lt;&gt;0,D2551&lt;&gt;0,F2551&lt;&gt;0),IF(C2551&lt;&gt;0,CONCATENATE(C2551,"-AGr",VLOOKUP(D2551,Listen!$A$2:$G$45,7,FALSE),"-",E2551,"-",F2551,),CONCATENATE("AGr",VLOOKUP(D2551,Listen!$A$2:$G$45,7,FALSE),"-",E2551,"-",F2551)),"keine vollständige ID")</f>
        <v>keine vollständige ID</v>
      </c>
      <c r="C2551" s="359">
        <f>'[2]III_SAV-Details_NB'!B2557</f>
        <v>0</v>
      </c>
      <c r="D2551" s="359">
        <f>'[2]III_SAV-Details_NB'!C2557</f>
        <v>0</v>
      </c>
      <c r="E2551" s="359">
        <f>'[2]III_SAV-Details_NB'!D2557</f>
        <v>0</v>
      </c>
      <c r="F2551" s="490"/>
      <c r="G2551" s="281">
        <f>'[2]III_SAV-Details_NB'!X2557</f>
        <v>0</v>
      </c>
      <c r="H2551" s="281">
        <f t="shared" si="671"/>
        <v>0</v>
      </c>
      <c r="I2551" s="281">
        <f>IF(con_EOGJahr=2025,'[2]III_SAV-Details_NB'!AA2557,IF(con_EOGJahr=2026,'[2]III_SAV-Details_NB'!AB2557,'[2]III_SAV-Details_NB'!AC2557))</f>
        <v>0</v>
      </c>
      <c r="J2551" s="282"/>
      <c r="K2551" s="282"/>
      <c r="L2551" s="282"/>
      <c r="M2551" s="282"/>
      <c r="N2551" s="282"/>
      <c r="O2551" s="282"/>
      <c r="P2551" s="52">
        <f t="shared" si="672"/>
        <v>0</v>
      </c>
      <c r="Q2551" s="60"/>
      <c r="R2551" s="53">
        <f t="shared" si="678"/>
        <v>0</v>
      </c>
      <c r="S2551" s="59"/>
      <c r="T2551" s="61"/>
      <c r="U2551" s="342" t="str">
        <f t="shared" si="682"/>
        <v>k.A.</v>
      </c>
      <c r="V2551" s="343" t="str">
        <f t="shared" si="679"/>
        <v>k.A.</v>
      </c>
      <c r="W2551" s="343" t="str">
        <f>IFERROR(IF(OR($D2551="",$E2551=0,con_Ende=0),"k.A.",IF(VLOOKUP($D2551,rng_ND,5,0)="Nein",VLOOKUP($D2551,rng_ND,2,FALSE),MIN(VLOOKUP($D2551,rng_ND,2,FALSE),A_Stammdaten!$B$19-D_SAV!$E2551+1))),"k.A.")</f>
        <v>k.A.</v>
      </c>
      <c r="X2551" s="343" t="str">
        <f t="shared" si="680"/>
        <v>k.A.</v>
      </c>
      <c r="Y2551" s="62"/>
      <c r="Z2551" s="48">
        <f t="shared" si="681"/>
        <v>0</v>
      </c>
      <c r="AA2551" s="457"/>
      <c r="AB2551" s="55">
        <f t="shared" si="673"/>
        <v>0</v>
      </c>
      <c r="AC2551" s="55">
        <f>IF(A_Stammdaten!$B$25="ja",D_SAV!AA2551,D_SAV!AB2551)</f>
        <v>0</v>
      </c>
      <c r="AD2551" s="478">
        <f>IF(AC2551=0,0,IF(U2551-(con_EOGJahr-D_SAV!E2551)&lt;=0,AC2551,AC2551/V2551))</f>
        <v>0</v>
      </c>
      <c r="AE2551" s="478">
        <f>IFERROR(IF(AND(VLOOKUP(D2551,rng_ND,5,FALSE)="Ja",D_SAV!T2551="degressiv"),D_SAV!AC2551*Y2551/100,0),0)</f>
        <v>0</v>
      </c>
      <c r="AF2551" s="55">
        <f>IFERROR(IF(VLOOKUP(D2551,rng_ND,5,FALSE)="Ja",MAX(D_SAV!AD2551:AE2551),D_SAV!AD2551),0)</f>
        <v>0</v>
      </c>
      <c r="AG2551" s="55">
        <f t="shared" si="674"/>
        <v>0</v>
      </c>
      <c r="AH2551" s="55">
        <f t="shared" si="675"/>
        <v>0</v>
      </c>
      <c r="AI2551" s="55">
        <f t="shared" si="676"/>
        <v>0</v>
      </c>
      <c r="AJ2551" s="55">
        <f t="shared" si="677"/>
        <v>0</v>
      </c>
      <c r="AK2551" s="55">
        <f t="shared" si="668"/>
        <v>0</v>
      </c>
      <c r="AL2551" s="55">
        <f t="shared" si="669"/>
        <v>0</v>
      </c>
      <c r="AM2551" s="55">
        <f t="shared" si="670"/>
        <v>0</v>
      </c>
    </row>
    <row r="2552" spans="1:39" x14ac:dyDescent="0.25">
      <c r="A2552" s="47">
        <v>2548</v>
      </c>
      <c r="B2552" s="358" t="str">
        <f>IF(AND(E2552&lt;&gt;0,D2552&lt;&gt;0,F2552&lt;&gt;0),IF(C2552&lt;&gt;0,CONCATENATE(C2552,"-AGr",VLOOKUP(D2552,Listen!$A$2:$G$45,7,FALSE),"-",E2552,"-",F2552,),CONCATENATE("AGr",VLOOKUP(D2552,Listen!$A$2:$G$45,7,FALSE),"-",E2552,"-",F2552)),"keine vollständige ID")</f>
        <v>keine vollständige ID</v>
      </c>
      <c r="C2552" s="359">
        <f>'[2]III_SAV-Details_NB'!B2558</f>
        <v>0</v>
      </c>
      <c r="D2552" s="359">
        <f>'[2]III_SAV-Details_NB'!C2558</f>
        <v>0</v>
      </c>
      <c r="E2552" s="359">
        <f>'[2]III_SAV-Details_NB'!D2558</f>
        <v>0</v>
      </c>
      <c r="F2552" s="490"/>
      <c r="G2552" s="281">
        <f>'[2]III_SAV-Details_NB'!X2558</f>
        <v>0</v>
      </c>
      <c r="H2552" s="281">
        <f t="shared" si="671"/>
        <v>0</v>
      </c>
      <c r="I2552" s="281">
        <f>IF(con_EOGJahr=2025,'[2]III_SAV-Details_NB'!AA2558,IF(con_EOGJahr=2026,'[2]III_SAV-Details_NB'!AB2558,'[2]III_SAV-Details_NB'!AC2558))</f>
        <v>0</v>
      </c>
      <c r="J2552" s="282"/>
      <c r="K2552" s="282"/>
      <c r="L2552" s="282"/>
      <c r="M2552" s="282"/>
      <c r="N2552" s="282"/>
      <c r="O2552" s="282"/>
      <c r="P2552" s="52">
        <f t="shared" si="672"/>
        <v>0</v>
      </c>
      <c r="Q2552" s="60"/>
      <c r="R2552" s="53">
        <f t="shared" si="678"/>
        <v>0</v>
      </c>
      <c r="S2552" s="59"/>
      <c r="T2552" s="61"/>
      <c r="U2552" s="342" t="str">
        <f t="shared" si="682"/>
        <v>k.A.</v>
      </c>
      <c r="V2552" s="343" t="str">
        <f t="shared" si="679"/>
        <v>k.A.</v>
      </c>
      <c r="W2552" s="343" t="str">
        <f>IFERROR(IF(OR($D2552="",$E2552=0,con_Ende=0),"k.A.",IF(VLOOKUP($D2552,rng_ND,5,0)="Nein",VLOOKUP($D2552,rng_ND,2,FALSE),MIN(VLOOKUP($D2552,rng_ND,2,FALSE),A_Stammdaten!$B$19-D_SAV!$E2552+1))),"k.A.")</f>
        <v>k.A.</v>
      </c>
      <c r="X2552" s="343" t="str">
        <f t="shared" si="680"/>
        <v>k.A.</v>
      </c>
      <c r="Y2552" s="62"/>
      <c r="Z2552" s="48">
        <f t="shared" si="681"/>
        <v>0</v>
      </c>
      <c r="AA2552" s="457"/>
      <c r="AB2552" s="55">
        <f t="shared" si="673"/>
        <v>0</v>
      </c>
      <c r="AC2552" s="55">
        <f>IF(A_Stammdaten!$B$25="ja",D_SAV!AA2552,D_SAV!AB2552)</f>
        <v>0</v>
      </c>
      <c r="AD2552" s="478">
        <f>IF(AC2552=0,0,IF(U2552-(con_EOGJahr-D_SAV!E2552)&lt;=0,AC2552,AC2552/V2552))</f>
        <v>0</v>
      </c>
      <c r="AE2552" s="478">
        <f>IFERROR(IF(AND(VLOOKUP(D2552,rng_ND,5,FALSE)="Ja",D_SAV!T2552="degressiv"),D_SAV!AC2552*Y2552/100,0),0)</f>
        <v>0</v>
      </c>
      <c r="AF2552" s="55">
        <f>IFERROR(IF(VLOOKUP(D2552,rng_ND,5,FALSE)="Ja",MAX(D_SAV!AD2552:AE2552),D_SAV!AD2552),0)</f>
        <v>0</v>
      </c>
      <c r="AG2552" s="55">
        <f t="shared" si="674"/>
        <v>0</v>
      </c>
      <c r="AH2552" s="55">
        <f t="shared" si="675"/>
        <v>0</v>
      </c>
      <c r="AI2552" s="55">
        <f t="shared" si="676"/>
        <v>0</v>
      </c>
      <c r="AJ2552" s="55">
        <f t="shared" si="677"/>
        <v>0</v>
      </c>
      <c r="AK2552" s="55">
        <f t="shared" si="668"/>
        <v>0</v>
      </c>
      <c r="AL2552" s="55">
        <f t="shared" si="669"/>
        <v>0</v>
      </c>
      <c r="AM2552" s="55">
        <f t="shared" si="670"/>
        <v>0</v>
      </c>
    </row>
    <row r="2553" spans="1:39" x14ac:dyDescent="0.25">
      <c r="A2553" s="47">
        <v>2549</v>
      </c>
      <c r="B2553" s="358" t="str">
        <f>IF(AND(E2553&lt;&gt;0,D2553&lt;&gt;0,F2553&lt;&gt;0),IF(C2553&lt;&gt;0,CONCATENATE(C2553,"-AGr",VLOOKUP(D2553,Listen!$A$2:$G$45,7,FALSE),"-",E2553,"-",F2553,),CONCATENATE("AGr",VLOOKUP(D2553,Listen!$A$2:$G$45,7,FALSE),"-",E2553,"-",F2553)),"keine vollständige ID")</f>
        <v>keine vollständige ID</v>
      </c>
      <c r="C2553" s="359">
        <f>'[2]III_SAV-Details_NB'!B2559</f>
        <v>0</v>
      </c>
      <c r="D2553" s="359">
        <f>'[2]III_SAV-Details_NB'!C2559</f>
        <v>0</v>
      </c>
      <c r="E2553" s="359">
        <f>'[2]III_SAV-Details_NB'!D2559</f>
        <v>0</v>
      </c>
      <c r="F2553" s="490"/>
      <c r="G2553" s="281">
        <f>'[2]III_SAV-Details_NB'!X2559</f>
        <v>0</v>
      </c>
      <c r="H2553" s="281">
        <f t="shared" si="671"/>
        <v>0</v>
      </c>
      <c r="I2553" s="281">
        <f>IF(con_EOGJahr=2025,'[2]III_SAV-Details_NB'!AA2559,IF(con_EOGJahr=2026,'[2]III_SAV-Details_NB'!AB2559,'[2]III_SAV-Details_NB'!AC2559))</f>
        <v>0</v>
      </c>
      <c r="J2553" s="282"/>
      <c r="K2553" s="282"/>
      <c r="L2553" s="282"/>
      <c r="M2553" s="282"/>
      <c r="N2553" s="282"/>
      <c r="O2553" s="282"/>
      <c r="P2553" s="52">
        <f t="shared" si="672"/>
        <v>0</v>
      </c>
      <c r="Q2553" s="60"/>
      <c r="R2553" s="53">
        <f t="shared" si="678"/>
        <v>0</v>
      </c>
      <c r="S2553" s="59"/>
      <c r="T2553" s="61"/>
      <c r="U2553" s="342" t="str">
        <f t="shared" si="682"/>
        <v>k.A.</v>
      </c>
      <c r="V2553" s="343" t="str">
        <f t="shared" si="679"/>
        <v>k.A.</v>
      </c>
      <c r="W2553" s="343" t="str">
        <f>IFERROR(IF(OR($D2553="",$E2553=0,con_Ende=0),"k.A.",IF(VLOOKUP($D2553,rng_ND,5,0)="Nein",VLOOKUP($D2553,rng_ND,2,FALSE),MIN(VLOOKUP($D2553,rng_ND,2,FALSE),A_Stammdaten!$B$19-D_SAV!$E2553+1))),"k.A.")</f>
        <v>k.A.</v>
      </c>
      <c r="X2553" s="343" t="str">
        <f t="shared" si="680"/>
        <v>k.A.</v>
      </c>
      <c r="Y2553" s="62"/>
      <c r="Z2553" s="48">
        <f t="shared" si="681"/>
        <v>0</v>
      </c>
      <c r="AA2553" s="457"/>
      <c r="AB2553" s="55">
        <f t="shared" si="673"/>
        <v>0</v>
      </c>
      <c r="AC2553" s="55">
        <f>IF(A_Stammdaten!$B$25="ja",D_SAV!AA2553,D_SAV!AB2553)</f>
        <v>0</v>
      </c>
      <c r="AD2553" s="478">
        <f>IF(AC2553=0,0,IF(U2553-(con_EOGJahr-D_SAV!E2553)&lt;=0,AC2553,AC2553/V2553))</f>
        <v>0</v>
      </c>
      <c r="AE2553" s="478">
        <f>IFERROR(IF(AND(VLOOKUP(D2553,rng_ND,5,FALSE)="Ja",D_SAV!T2553="degressiv"),D_SAV!AC2553*Y2553/100,0),0)</f>
        <v>0</v>
      </c>
      <c r="AF2553" s="55">
        <f>IFERROR(IF(VLOOKUP(D2553,rng_ND,5,FALSE)="Ja",MAX(D_SAV!AD2553:AE2553),D_SAV!AD2553),0)</f>
        <v>0</v>
      </c>
      <c r="AG2553" s="55">
        <f t="shared" si="674"/>
        <v>0</v>
      </c>
      <c r="AH2553" s="55">
        <f t="shared" si="675"/>
        <v>0</v>
      </c>
      <c r="AI2553" s="55">
        <f t="shared" si="676"/>
        <v>0</v>
      </c>
      <c r="AJ2553" s="55">
        <f t="shared" si="677"/>
        <v>0</v>
      </c>
      <c r="AK2553" s="55">
        <f t="shared" si="668"/>
        <v>0</v>
      </c>
      <c r="AL2553" s="55">
        <f t="shared" si="669"/>
        <v>0</v>
      </c>
      <c r="AM2553" s="55">
        <f t="shared" si="670"/>
        <v>0</v>
      </c>
    </row>
    <row r="2554" spans="1:39" x14ac:dyDescent="0.25">
      <c r="A2554" s="47">
        <v>2550</v>
      </c>
      <c r="B2554" s="358" t="str">
        <f>IF(AND(E2554&lt;&gt;0,D2554&lt;&gt;0,F2554&lt;&gt;0),IF(C2554&lt;&gt;0,CONCATENATE(C2554,"-AGr",VLOOKUP(D2554,Listen!$A$2:$G$45,7,FALSE),"-",E2554,"-",F2554,),CONCATENATE("AGr",VLOOKUP(D2554,Listen!$A$2:$G$45,7,FALSE),"-",E2554,"-",F2554)),"keine vollständige ID")</f>
        <v>keine vollständige ID</v>
      </c>
      <c r="C2554" s="359">
        <f>'[2]III_SAV-Details_NB'!B2560</f>
        <v>0</v>
      </c>
      <c r="D2554" s="359">
        <f>'[2]III_SAV-Details_NB'!C2560</f>
        <v>0</v>
      </c>
      <c r="E2554" s="359">
        <f>'[2]III_SAV-Details_NB'!D2560</f>
        <v>0</v>
      </c>
      <c r="F2554" s="490"/>
      <c r="G2554" s="281">
        <f>'[2]III_SAV-Details_NB'!X2560</f>
        <v>0</v>
      </c>
      <c r="H2554" s="281">
        <f t="shared" si="671"/>
        <v>0</v>
      </c>
      <c r="I2554" s="281">
        <f>IF(con_EOGJahr=2025,'[2]III_SAV-Details_NB'!AA2560,IF(con_EOGJahr=2026,'[2]III_SAV-Details_NB'!AB2560,'[2]III_SAV-Details_NB'!AC2560))</f>
        <v>0</v>
      </c>
      <c r="J2554" s="282"/>
      <c r="K2554" s="282"/>
      <c r="L2554" s="282"/>
      <c r="M2554" s="282"/>
      <c r="N2554" s="282"/>
      <c r="O2554" s="282"/>
      <c r="P2554" s="52">
        <f t="shared" si="672"/>
        <v>0</v>
      </c>
      <c r="Q2554" s="60"/>
      <c r="R2554" s="53">
        <f t="shared" si="678"/>
        <v>0</v>
      </c>
      <c r="S2554" s="59"/>
      <c r="T2554" s="61"/>
      <c r="U2554" s="342" t="str">
        <f t="shared" si="682"/>
        <v>k.A.</v>
      </c>
      <c r="V2554" s="343" t="str">
        <f t="shared" si="679"/>
        <v>k.A.</v>
      </c>
      <c r="W2554" s="343" t="str">
        <f>IFERROR(IF(OR($D2554="",$E2554=0,con_Ende=0),"k.A.",IF(VLOOKUP($D2554,rng_ND,5,0)="Nein",VLOOKUP($D2554,rng_ND,2,FALSE),MIN(VLOOKUP($D2554,rng_ND,2,FALSE),A_Stammdaten!$B$19-D_SAV!$E2554+1))),"k.A.")</f>
        <v>k.A.</v>
      </c>
      <c r="X2554" s="343" t="str">
        <f t="shared" si="680"/>
        <v>k.A.</v>
      </c>
      <c r="Y2554" s="62"/>
      <c r="Z2554" s="48">
        <f t="shared" si="681"/>
        <v>0</v>
      </c>
      <c r="AA2554" s="457"/>
      <c r="AB2554" s="55">
        <f t="shared" si="673"/>
        <v>0</v>
      </c>
      <c r="AC2554" s="55">
        <f>IF(A_Stammdaten!$B$25="ja",D_SAV!AA2554,D_SAV!AB2554)</f>
        <v>0</v>
      </c>
      <c r="AD2554" s="478">
        <f>IF(AC2554=0,0,IF(U2554-(con_EOGJahr-D_SAV!E2554)&lt;=0,AC2554,AC2554/V2554))</f>
        <v>0</v>
      </c>
      <c r="AE2554" s="478">
        <f>IFERROR(IF(AND(VLOOKUP(D2554,rng_ND,5,FALSE)="Ja",D_SAV!T2554="degressiv"),D_SAV!AC2554*Y2554/100,0),0)</f>
        <v>0</v>
      </c>
      <c r="AF2554" s="55">
        <f>IFERROR(IF(VLOOKUP(D2554,rng_ND,5,FALSE)="Ja",MAX(D_SAV!AD2554:AE2554),D_SAV!AD2554),0)</f>
        <v>0</v>
      </c>
      <c r="AG2554" s="55">
        <f t="shared" si="674"/>
        <v>0</v>
      </c>
      <c r="AH2554" s="55">
        <f t="shared" si="675"/>
        <v>0</v>
      </c>
      <c r="AI2554" s="55">
        <f t="shared" si="676"/>
        <v>0</v>
      </c>
      <c r="AJ2554" s="55">
        <f t="shared" si="677"/>
        <v>0</v>
      </c>
      <c r="AK2554" s="55">
        <f t="shared" si="668"/>
        <v>0</v>
      </c>
      <c r="AL2554" s="55">
        <f t="shared" si="669"/>
        <v>0</v>
      </c>
      <c r="AM2554" s="55">
        <f t="shared" si="670"/>
        <v>0</v>
      </c>
    </row>
    <row r="2555" spans="1:39" x14ac:dyDescent="0.25">
      <c r="A2555" s="47">
        <v>2551</v>
      </c>
      <c r="B2555" s="358" t="str">
        <f>IF(AND(E2555&lt;&gt;0,D2555&lt;&gt;0,F2555&lt;&gt;0),IF(C2555&lt;&gt;0,CONCATENATE(C2555,"-AGr",VLOOKUP(D2555,Listen!$A$2:$G$45,7,FALSE),"-",E2555,"-",F2555,),CONCATENATE("AGr",VLOOKUP(D2555,Listen!$A$2:$G$45,7,FALSE),"-",E2555,"-",F2555)),"keine vollständige ID")</f>
        <v>keine vollständige ID</v>
      </c>
      <c r="C2555" s="359">
        <f>'[2]III_SAV-Details_NB'!B2561</f>
        <v>0</v>
      </c>
      <c r="D2555" s="359">
        <f>'[2]III_SAV-Details_NB'!C2561</f>
        <v>0</v>
      </c>
      <c r="E2555" s="359">
        <f>'[2]III_SAV-Details_NB'!D2561</f>
        <v>0</v>
      </c>
      <c r="F2555" s="490"/>
      <c r="G2555" s="281">
        <f>'[2]III_SAV-Details_NB'!X2561</f>
        <v>0</v>
      </c>
      <c r="H2555" s="281">
        <f t="shared" si="671"/>
        <v>0</v>
      </c>
      <c r="I2555" s="281">
        <f>IF(con_EOGJahr=2025,'[2]III_SAV-Details_NB'!AA2561,IF(con_EOGJahr=2026,'[2]III_SAV-Details_NB'!AB2561,'[2]III_SAV-Details_NB'!AC2561))</f>
        <v>0</v>
      </c>
      <c r="J2555" s="282"/>
      <c r="K2555" s="282"/>
      <c r="L2555" s="282"/>
      <c r="M2555" s="282"/>
      <c r="N2555" s="282"/>
      <c r="O2555" s="282"/>
      <c r="P2555" s="52">
        <f t="shared" si="672"/>
        <v>0</v>
      </c>
      <c r="Q2555" s="60"/>
      <c r="R2555" s="53">
        <f t="shared" si="678"/>
        <v>0</v>
      </c>
      <c r="S2555" s="59"/>
      <c r="T2555" s="61"/>
      <c r="U2555" s="342" t="str">
        <f t="shared" si="682"/>
        <v>k.A.</v>
      </c>
      <c r="V2555" s="343" t="str">
        <f t="shared" si="679"/>
        <v>k.A.</v>
      </c>
      <c r="W2555" s="343" t="str">
        <f>IFERROR(IF(OR($D2555="",$E2555=0,con_Ende=0),"k.A.",IF(VLOOKUP($D2555,rng_ND,5,0)="Nein",VLOOKUP($D2555,rng_ND,2,FALSE),MIN(VLOOKUP($D2555,rng_ND,2,FALSE),A_Stammdaten!$B$19-D_SAV!$E2555+1))),"k.A.")</f>
        <v>k.A.</v>
      </c>
      <c r="X2555" s="343" t="str">
        <f t="shared" si="680"/>
        <v>k.A.</v>
      </c>
      <c r="Y2555" s="62"/>
      <c r="Z2555" s="48">
        <f t="shared" si="681"/>
        <v>0</v>
      </c>
      <c r="AA2555" s="457"/>
      <c r="AB2555" s="55">
        <f t="shared" si="673"/>
        <v>0</v>
      </c>
      <c r="AC2555" s="55">
        <f>IF(A_Stammdaten!$B$25="ja",D_SAV!AA2555,D_SAV!AB2555)</f>
        <v>0</v>
      </c>
      <c r="AD2555" s="478">
        <f>IF(AC2555=0,0,IF(U2555-(con_EOGJahr-D_SAV!E2555)&lt;=0,AC2555,AC2555/V2555))</f>
        <v>0</v>
      </c>
      <c r="AE2555" s="478">
        <f>IFERROR(IF(AND(VLOOKUP(D2555,rng_ND,5,FALSE)="Ja",D_SAV!T2555="degressiv"),D_SAV!AC2555*Y2555/100,0),0)</f>
        <v>0</v>
      </c>
      <c r="AF2555" s="55">
        <f>IFERROR(IF(VLOOKUP(D2555,rng_ND,5,FALSE)="Ja",MAX(D_SAV!AD2555:AE2555),D_SAV!AD2555),0)</f>
        <v>0</v>
      </c>
      <c r="AG2555" s="55">
        <f t="shared" si="674"/>
        <v>0</v>
      </c>
      <c r="AH2555" s="55">
        <f t="shared" si="675"/>
        <v>0</v>
      </c>
      <c r="AI2555" s="55">
        <f t="shared" si="676"/>
        <v>0</v>
      </c>
      <c r="AJ2555" s="55">
        <f t="shared" si="677"/>
        <v>0</v>
      </c>
      <c r="AK2555" s="55">
        <f t="shared" si="668"/>
        <v>0</v>
      </c>
      <c r="AL2555" s="55">
        <f t="shared" si="669"/>
        <v>0</v>
      </c>
      <c r="AM2555" s="55">
        <f t="shared" si="670"/>
        <v>0</v>
      </c>
    </row>
    <row r="2556" spans="1:39" x14ac:dyDescent="0.25">
      <c r="A2556" s="47">
        <v>2552</v>
      </c>
      <c r="B2556" s="358" t="str">
        <f>IF(AND(E2556&lt;&gt;0,D2556&lt;&gt;0,F2556&lt;&gt;0),IF(C2556&lt;&gt;0,CONCATENATE(C2556,"-AGr",VLOOKUP(D2556,Listen!$A$2:$G$45,7,FALSE),"-",E2556,"-",F2556,),CONCATENATE("AGr",VLOOKUP(D2556,Listen!$A$2:$G$45,7,FALSE),"-",E2556,"-",F2556)),"keine vollständige ID")</f>
        <v>keine vollständige ID</v>
      </c>
      <c r="C2556" s="359">
        <f>'[2]III_SAV-Details_NB'!B2562</f>
        <v>0</v>
      </c>
      <c r="D2556" s="359">
        <f>'[2]III_SAV-Details_NB'!C2562</f>
        <v>0</v>
      </c>
      <c r="E2556" s="359">
        <f>'[2]III_SAV-Details_NB'!D2562</f>
        <v>0</v>
      </c>
      <c r="F2556" s="490"/>
      <c r="G2556" s="281">
        <f>'[2]III_SAV-Details_NB'!X2562</f>
        <v>0</v>
      </c>
      <c r="H2556" s="281">
        <f t="shared" si="671"/>
        <v>0</v>
      </c>
      <c r="I2556" s="281">
        <f>IF(con_EOGJahr=2025,'[2]III_SAV-Details_NB'!AA2562,IF(con_EOGJahr=2026,'[2]III_SAV-Details_NB'!AB2562,'[2]III_SAV-Details_NB'!AC2562))</f>
        <v>0</v>
      </c>
      <c r="J2556" s="282"/>
      <c r="K2556" s="282"/>
      <c r="L2556" s="282"/>
      <c r="M2556" s="282"/>
      <c r="N2556" s="282"/>
      <c r="O2556" s="282"/>
      <c r="P2556" s="52">
        <f t="shared" si="672"/>
        <v>0</v>
      </c>
      <c r="Q2556" s="60"/>
      <c r="R2556" s="53">
        <f t="shared" si="678"/>
        <v>0</v>
      </c>
      <c r="S2556" s="59"/>
      <c r="T2556" s="61"/>
      <c r="U2556" s="342" t="str">
        <f t="shared" si="682"/>
        <v>k.A.</v>
      </c>
      <c r="V2556" s="343" t="str">
        <f t="shared" si="679"/>
        <v>k.A.</v>
      </c>
      <c r="W2556" s="343" t="str">
        <f>IFERROR(IF(OR($D2556="",$E2556=0,con_Ende=0),"k.A.",IF(VLOOKUP($D2556,rng_ND,5,0)="Nein",VLOOKUP($D2556,rng_ND,2,FALSE),MIN(VLOOKUP($D2556,rng_ND,2,FALSE),A_Stammdaten!$B$19-D_SAV!$E2556+1))),"k.A.")</f>
        <v>k.A.</v>
      </c>
      <c r="X2556" s="343" t="str">
        <f t="shared" si="680"/>
        <v>k.A.</v>
      </c>
      <c r="Y2556" s="62"/>
      <c r="Z2556" s="48">
        <f t="shared" si="681"/>
        <v>0</v>
      </c>
      <c r="AA2556" s="457"/>
      <c r="AB2556" s="55">
        <f t="shared" si="673"/>
        <v>0</v>
      </c>
      <c r="AC2556" s="55">
        <f>IF(A_Stammdaten!$B$25="ja",D_SAV!AA2556,D_SAV!AB2556)</f>
        <v>0</v>
      </c>
      <c r="AD2556" s="478">
        <f>IF(AC2556=0,0,IF(U2556-(con_EOGJahr-D_SAV!E2556)&lt;=0,AC2556,AC2556/V2556))</f>
        <v>0</v>
      </c>
      <c r="AE2556" s="478">
        <f>IFERROR(IF(AND(VLOOKUP(D2556,rng_ND,5,FALSE)="Ja",D_SAV!T2556="degressiv"),D_SAV!AC2556*Y2556/100,0),0)</f>
        <v>0</v>
      </c>
      <c r="AF2556" s="55">
        <f>IFERROR(IF(VLOOKUP(D2556,rng_ND,5,FALSE)="Ja",MAX(D_SAV!AD2556:AE2556),D_SAV!AD2556),0)</f>
        <v>0</v>
      </c>
      <c r="AG2556" s="55">
        <f t="shared" si="674"/>
        <v>0</v>
      </c>
      <c r="AH2556" s="55">
        <f t="shared" si="675"/>
        <v>0</v>
      </c>
      <c r="AI2556" s="55">
        <f t="shared" si="676"/>
        <v>0</v>
      </c>
      <c r="AJ2556" s="55">
        <f t="shared" si="677"/>
        <v>0</v>
      </c>
      <c r="AK2556" s="55">
        <f t="shared" si="668"/>
        <v>0</v>
      </c>
      <c r="AL2556" s="55">
        <f t="shared" si="669"/>
        <v>0</v>
      </c>
      <c r="AM2556" s="55">
        <f t="shared" si="670"/>
        <v>0</v>
      </c>
    </row>
    <row r="2557" spans="1:39" x14ac:dyDescent="0.25">
      <c r="A2557" s="47">
        <v>2553</v>
      </c>
      <c r="B2557" s="358" t="str">
        <f>IF(AND(E2557&lt;&gt;0,D2557&lt;&gt;0,F2557&lt;&gt;0),IF(C2557&lt;&gt;0,CONCATENATE(C2557,"-AGr",VLOOKUP(D2557,Listen!$A$2:$G$45,7,FALSE),"-",E2557,"-",F2557,),CONCATENATE("AGr",VLOOKUP(D2557,Listen!$A$2:$G$45,7,FALSE),"-",E2557,"-",F2557)),"keine vollständige ID")</f>
        <v>keine vollständige ID</v>
      </c>
      <c r="C2557" s="359">
        <f>'[2]III_SAV-Details_NB'!B2563</f>
        <v>0</v>
      </c>
      <c r="D2557" s="359">
        <f>'[2]III_SAV-Details_NB'!C2563</f>
        <v>0</v>
      </c>
      <c r="E2557" s="359">
        <f>'[2]III_SAV-Details_NB'!D2563</f>
        <v>0</v>
      </c>
      <c r="F2557" s="490"/>
      <c r="G2557" s="281">
        <f>'[2]III_SAV-Details_NB'!X2563</f>
        <v>0</v>
      </c>
      <c r="H2557" s="281">
        <f t="shared" si="671"/>
        <v>0</v>
      </c>
      <c r="I2557" s="281">
        <f>IF(con_EOGJahr=2025,'[2]III_SAV-Details_NB'!AA2563,IF(con_EOGJahr=2026,'[2]III_SAV-Details_NB'!AB2563,'[2]III_SAV-Details_NB'!AC2563))</f>
        <v>0</v>
      </c>
      <c r="J2557" s="282"/>
      <c r="K2557" s="282"/>
      <c r="L2557" s="282"/>
      <c r="M2557" s="282"/>
      <c r="N2557" s="282"/>
      <c r="O2557" s="282"/>
      <c r="P2557" s="52">
        <f t="shared" si="672"/>
        <v>0</v>
      </c>
      <c r="Q2557" s="60"/>
      <c r="R2557" s="53">
        <f t="shared" si="678"/>
        <v>0</v>
      </c>
      <c r="S2557" s="59"/>
      <c r="T2557" s="61"/>
      <c r="U2557" s="342" t="str">
        <f t="shared" si="682"/>
        <v>k.A.</v>
      </c>
      <c r="V2557" s="343" t="str">
        <f t="shared" si="679"/>
        <v>k.A.</v>
      </c>
      <c r="W2557" s="343" t="str">
        <f>IFERROR(IF(OR($D2557="",$E2557=0,con_Ende=0),"k.A.",IF(VLOOKUP($D2557,rng_ND,5,0)="Nein",VLOOKUP($D2557,rng_ND,2,FALSE),MIN(VLOOKUP($D2557,rng_ND,2,FALSE),A_Stammdaten!$B$19-D_SAV!$E2557+1))),"k.A.")</f>
        <v>k.A.</v>
      </c>
      <c r="X2557" s="343" t="str">
        <f t="shared" si="680"/>
        <v>k.A.</v>
      </c>
      <c r="Y2557" s="62"/>
      <c r="Z2557" s="48">
        <f t="shared" si="681"/>
        <v>0</v>
      </c>
      <c r="AA2557" s="457"/>
      <c r="AB2557" s="55">
        <f t="shared" si="673"/>
        <v>0</v>
      </c>
      <c r="AC2557" s="55">
        <f>IF(A_Stammdaten!$B$25="ja",D_SAV!AA2557,D_SAV!AB2557)</f>
        <v>0</v>
      </c>
      <c r="AD2557" s="478">
        <f>IF(AC2557=0,0,IF(U2557-(con_EOGJahr-D_SAV!E2557)&lt;=0,AC2557,AC2557/V2557))</f>
        <v>0</v>
      </c>
      <c r="AE2557" s="478">
        <f>IFERROR(IF(AND(VLOOKUP(D2557,rng_ND,5,FALSE)="Ja",D_SAV!T2557="degressiv"),D_SAV!AC2557*Y2557/100,0),0)</f>
        <v>0</v>
      </c>
      <c r="AF2557" s="55">
        <f>IFERROR(IF(VLOOKUP(D2557,rng_ND,5,FALSE)="Ja",MAX(D_SAV!AD2557:AE2557),D_SAV!AD2557),0)</f>
        <v>0</v>
      </c>
      <c r="AG2557" s="55">
        <f t="shared" si="674"/>
        <v>0</v>
      </c>
      <c r="AH2557" s="55">
        <f t="shared" si="675"/>
        <v>0</v>
      </c>
      <c r="AI2557" s="55">
        <f t="shared" si="676"/>
        <v>0</v>
      </c>
      <c r="AJ2557" s="55">
        <f t="shared" si="677"/>
        <v>0</v>
      </c>
      <c r="AK2557" s="55">
        <f t="shared" si="668"/>
        <v>0</v>
      </c>
      <c r="AL2557" s="55">
        <f t="shared" si="669"/>
        <v>0</v>
      </c>
      <c r="AM2557" s="55">
        <f t="shared" si="670"/>
        <v>0</v>
      </c>
    </row>
    <row r="2558" spans="1:39" x14ac:dyDescent="0.25">
      <c r="A2558" s="47">
        <v>2554</v>
      </c>
      <c r="B2558" s="358" t="str">
        <f>IF(AND(E2558&lt;&gt;0,D2558&lt;&gt;0,F2558&lt;&gt;0),IF(C2558&lt;&gt;0,CONCATENATE(C2558,"-AGr",VLOOKUP(D2558,Listen!$A$2:$G$45,7,FALSE),"-",E2558,"-",F2558,),CONCATENATE("AGr",VLOOKUP(D2558,Listen!$A$2:$G$45,7,FALSE),"-",E2558,"-",F2558)),"keine vollständige ID")</f>
        <v>keine vollständige ID</v>
      </c>
      <c r="C2558" s="359">
        <f>'[2]III_SAV-Details_NB'!B2564</f>
        <v>0</v>
      </c>
      <c r="D2558" s="359">
        <f>'[2]III_SAV-Details_NB'!C2564</f>
        <v>0</v>
      </c>
      <c r="E2558" s="359">
        <f>'[2]III_SAV-Details_NB'!D2564</f>
        <v>0</v>
      </c>
      <c r="F2558" s="490"/>
      <c r="G2558" s="281">
        <f>'[2]III_SAV-Details_NB'!X2564</f>
        <v>0</v>
      </c>
      <c r="H2558" s="281">
        <f t="shared" si="671"/>
        <v>0</v>
      </c>
      <c r="I2558" s="281">
        <f>IF(con_EOGJahr=2025,'[2]III_SAV-Details_NB'!AA2564,IF(con_EOGJahr=2026,'[2]III_SAV-Details_NB'!AB2564,'[2]III_SAV-Details_NB'!AC2564))</f>
        <v>0</v>
      </c>
      <c r="J2558" s="282"/>
      <c r="K2558" s="282"/>
      <c r="L2558" s="282"/>
      <c r="M2558" s="282"/>
      <c r="N2558" s="282"/>
      <c r="O2558" s="282"/>
      <c r="P2558" s="52">
        <f t="shared" si="672"/>
        <v>0</v>
      </c>
      <c r="Q2558" s="60"/>
      <c r="R2558" s="53">
        <f t="shared" si="678"/>
        <v>0</v>
      </c>
      <c r="S2558" s="59"/>
      <c r="T2558" s="61"/>
      <c r="U2558" s="342" t="str">
        <f t="shared" si="682"/>
        <v>k.A.</v>
      </c>
      <c r="V2558" s="343" t="str">
        <f t="shared" si="679"/>
        <v>k.A.</v>
      </c>
      <c r="W2558" s="343" t="str">
        <f>IFERROR(IF(OR($D2558="",$E2558=0,con_Ende=0),"k.A.",IF(VLOOKUP($D2558,rng_ND,5,0)="Nein",VLOOKUP($D2558,rng_ND,2,FALSE),MIN(VLOOKUP($D2558,rng_ND,2,FALSE),A_Stammdaten!$B$19-D_SAV!$E2558+1))),"k.A.")</f>
        <v>k.A.</v>
      </c>
      <c r="X2558" s="343" t="str">
        <f t="shared" si="680"/>
        <v>k.A.</v>
      </c>
      <c r="Y2558" s="62"/>
      <c r="Z2558" s="48">
        <f t="shared" si="681"/>
        <v>0</v>
      </c>
      <c r="AA2558" s="457"/>
      <c r="AB2558" s="55">
        <f t="shared" si="673"/>
        <v>0</v>
      </c>
      <c r="AC2558" s="55">
        <f>IF(A_Stammdaten!$B$25="ja",D_SAV!AA2558,D_SAV!AB2558)</f>
        <v>0</v>
      </c>
      <c r="AD2558" s="478">
        <f>IF(AC2558=0,0,IF(U2558-(con_EOGJahr-D_SAV!E2558)&lt;=0,AC2558,AC2558/V2558))</f>
        <v>0</v>
      </c>
      <c r="AE2558" s="478">
        <f>IFERROR(IF(AND(VLOOKUP(D2558,rng_ND,5,FALSE)="Ja",D_SAV!T2558="degressiv"),D_SAV!AC2558*Y2558/100,0),0)</f>
        <v>0</v>
      </c>
      <c r="AF2558" s="55">
        <f>IFERROR(IF(VLOOKUP(D2558,rng_ND,5,FALSE)="Ja",MAX(D_SAV!AD2558:AE2558),D_SAV!AD2558),0)</f>
        <v>0</v>
      </c>
      <c r="AG2558" s="55">
        <f t="shared" si="674"/>
        <v>0</v>
      </c>
      <c r="AH2558" s="55">
        <f t="shared" si="675"/>
        <v>0</v>
      </c>
      <c r="AI2558" s="55">
        <f t="shared" si="676"/>
        <v>0</v>
      </c>
      <c r="AJ2558" s="55">
        <f t="shared" si="677"/>
        <v>0</v>
      </c>
      <c r="AK2558" s="55">
        <f t="shared" si="668"/>
        <v>0</v>
      </c>
      <c r="AL2558" s="55">
        <f t="shared" si="669"/>
        <v>0</v>
      </c>
      <c r="AM2558" s="55">
        <f t="shared" si="670"/>
        <v>0</v>
      </c>
    </row>
    <row r="2559" spans="1:39" x14ac:dyDescent="0.25">
      <c r="A2559" s="47">
        <v>2555</v>
      </c>
      <c r="B2559" s="358" t="str">
        <f>IF(AND(E2559&lt;&gt;0,D2559&lt;&gt;0,F2559&lt;&gt;0),IF(C2559&lt;&gt;0,CONCATENATE(C2559,"-AGr",VLOOKUP(D2559,Listen!$A$2:$G$45,7,FALSE),"-",E2559,"-",F2559,),CONCATENATE("AGr",VLOOKUP(D2559,Listen!$A$2:$G$45,7,FALSE),"-",E2559,"-",F2559)),"keine vollständige ID")</f>
        <v>keine vollständige ID</v>
      </c>
      <c r="C2559" s="359">
        <f>'[2]III_SAV-Details_NB'!B2565</f>
        <v>0</v>
      </c>
      <c r="D2559" s="359">
        <f>'[2]III_SAV-Details_NB'!C2565</f>
        <v>0</v>
      </c>
      <c r="E2559" s="359">
        <f>'[2]III_SAV-Details_NB'!D2565</f>
        <v>0</v>
      </c>
      <c r="F2559" s="490"/>
      <c r="G2559" s="281">
        <f>'[2]III_SAV-Details_NB'!X2565</f>
        <v>0</v>
      </c>
      <c r="H2559" s="281">
        <f t="shared" si="671"/>
        <v>0</v>
      </c>
      <c r="I2559" s="281">
        <f>IF(con_EOGJahr=2025,'[2]III_SAV-Details_NB'!AA2565,IF(con_EOGJahr=2026,'[2]III_SAV-Details_NB'!AB2565,'[2]III_SAV-Details_NB'!AC2565))</f>
        <v>0</v>
      </c>
      <c r="J2559" s="282"/>
      <c r="K2559" s="282"/>
      <c r="L2559" s="282"/>
      <c r="M2559" s="282"/>
      <c r="N2559" s="282"/>
      <c r="O2559" s="282"/>
      <c r="P2559" s="52">
        <f t="shared" si="672"/>
        <v>0</v>
      </c>
      <c r="Q2559" s="60"/>
      <c r="R2559" s="53">
        <f t="shared" si="678"/>
        <v>0</v>
      </c>
      <c r="S2559" s="59"/>
      <c r="T2559" s="61"/>
      <c r="U2559" s="342" t="str">
        <f t="shared" si="682"/>
        <v>k.A.</v>
      </c>
      <c r="V2559" s="343" t="str">
        <f t="shared" si="679"/>
        <v>k.A.</v>
      </c>
      <c r="W2559" s="343" t="str">
        <f>IFERROR(IF(OR($D2559="",$E2559=0,con_Ende=0),"k.A.",IF(VLOOKUP($D2559,rng_ND,5,0)="Nein",VLOOKUP($D2559,rng_ND,2,FALSE),MIN(VLOOKUP($D2559,rng_ND,2,FALSE),A_Stammdaten!$B$19-D_SAV!$E2559+1))),"k.A.")</f>
        <v>k.A.</v>
      </c>
      <c r="X2559" s="343" t="str">
        <f t="shared" si="680"/>
        <v>k.A.</v>
      </c>
      <c r="Y2559" s="62"/>
      <c r="Z2559" s="48">
        <f t="shared" si="681"/>
        <v>0</v>
      </c>
      <c r="AA2559" s="457"/>
      <c r="AB2559" s="55">
        <f t="shared" si="673"/>
        <v>0</v>
      </c>
      <c r="AC2559" s="55">
        <f>IF(A_Stammdaten!$B$25="ja",D_SAV!AA2559,D_SAV!AB2559)</f>
        <v>0</v>
      </c>
      <c r="AD2559" s="478">
        <f>IF(AC2559=0,0,IF(U2559-(con_EOGJahr-D_SAV!E2559)&lt;=0,AC2559,AC2559/V2559))</f>
        <v>0</v>
      </c>
      <c r="AE2559" s="478">
        <f>IFERROR(IF(AND(VLOOKUP(D2559,rng_ND,5,FALSE)="Ja",D_SAV!T2559="degressiv"),D_SAV!AC2559*Y2559/100,0),0)</f>
        <v>0</v>
      </c>
      <c r="AF2559" s="55">
        <f>IFERROR(IF(VLOOKUP(D2559,rng_ND,5,FALSE)="Ja",MAX(D_SAV!AD2559:AE2559),D_SAV!AD2559),0)</f>
        <v>0</v>
      </c>
      <c r="AG2559" s="55">
        <f t="shared" si="674"/>
        <v>0</v>
      </c>
      <c r="AH2559" s="55">
        <f t="shared" si="675"/>
        <v>0</v>
      </c>
      <c r="AI2559" s="55">
        <f t="shared" si="676"/>
        <v>0</v>
      </c>
      <c r="AJ2559" s="55">
        <f t="shared" si="677"/>
        <v>0</v>
      </c>
      <c r="AK2559" s="55">
        <f t="shared" si="668"/>
        <v>0</v>
      </c>
      <c r="AL2559" s="55">
        <f t="shared" si="669"/>
        <v>0</v>
      </c>
      <c r="AM2559" s="55">
        <f t="shared" si="670"/>
        <v>0</v>
      </c>
    </row>
    <row r="2560" spans="1:39" x14ac:dyDescent="0.25">
      <c r="A2560" s="47">
        <v>2556</v>
      </c>
      <c r="B2560" s="358" t="str">
        <f>IF(AND(E2560&lt;&gt;0,D2560&lt;&gt;0,F2560&lt;&gt;0),IF(C2560&lt;&gt;0,CONCATENATE(C2560,"-AGr",VLOOKUP(D2560,Listen!$A$2:$G$45,7,FALSE),"-",E2560,"-",F2560,),CONCATENATE("AGr",VLOOKUP(D2560,Listen!$A$2:$G$45,7,FALSE),"-",E2560,"-",F2560)),"keine vollständige ID")</f>
        <v>keine vollständige ID</v>
      </c>
      <c r="C2560" s="359">
        <f>'[2]III_SAV-Details_NB'!B2566</f>
        <v>0</v>
      </c>
      <c r="D2560" s="359">
        <f>'[2]III_SAV-Details_NB'!C2566</f>
        <v>0</v>
      </c>
      <c r="E2560" s="359">
        <f>'[2]III_SAV-Details_NB'!D2566</f>
        <v>0</v>
      </c>
      <c r="F2560" s="490"/>
      <c r="G2560" s="281">
        <f>'[2]III_SAV-Details_NB'!X2566</f>
        <v>0</v>
      </c>
      <c r="H2560" s="281">
        <f t="shared" si="671"/>
        <v>0</v>
      </c>
      <c r="I2560" s="281">
        <f>IF(con_EOGJahr=2025,'[2]III_SAV-Details_NB'!AA2566,IF(con_EOGJahr=2026,'[2]III_SAV-Details_NB'!AB2566,'[2]III_SAV-Details_NB'!AC2566))</f>
        <v>0</v>
      </c>
      <c r="J2560" s="282"/>
      <c r="K2560" s="282"/>
      <c r="L2560" s="282"/>
      <c r="M2560" s="282"/>
      <c r="N2560" s="282"/>
      <c r="O2560" s="282"/>
      <c r="P2560" s="52">
        <f t="shared" si="672"/>
        <v>0</v>
      </c>
      <c r="Q2560" s="60"/>
      <c r="R2560" s="53">
        <f t="shared" si="678"/>
        <v>0</v>
      </c>
      <c r="S2560" s="59"/>
      <c r="T2560" s="61"/>
      <c r="U2560" s="342" t="str">
        <f t="shared" si="682"/>
        <v>k.A.</v>
      </c>
      <c r="V2560" s="343" t="str">
        <f t="shared" si="679"/>
        <v>k.A.</v>
      </c>
      <c r="W2560" s="343" t="str">
        <f>IFERROR(IF(OR($D2560="",$E2560=0,con_Ende=0),"k.A.",IF(VLOOKUP($D2560,rng_ND,5,0)="Nein",VLOOKUP($D2560,rng_ND,2,FALSE),MIN(VLOOKUP($D2560,rng_ND,2,FALSE),A_Stammdaten!$B$19-D_SAV!$E2560+1))),"k.A.")</f>
        <v>k.A.</v>
      </c>
      <c r="X2560" s="343" t="str">
        <f t="shared" si="680"/>
        <v>k.A.</v>
      </c>
      <c r="Y2560" s="62"/>
      <c r="Z2560" s="48">
        <f t="shared" si="681"/>
        <v>0</v>
      </c>
      <c r="AA2560" s="457"/>
      <c r="AB2560" s="55">
        <f t="shared" si="673"/>
        <v>0</v>
      </c>
      <c r="AC2560" s="55">
        <f>IF(A_Stammdaten!$B$25="ja",D_SAV!AA2560,D_SAV!AB2560)</f>
        <v>0</v>
      </c>
      <c r="AD2560" s="478">
        <f>IF(AC2560=0,0,IF(U2560-(con_EOGJahr-D_SAV!E2560)&lt;=0,AC2560,AC2560/V2560))</f>
        <v>0</v>
      </c>
      <c r="AE2560" s="478">
        <f>IFERROR(IF(AND(VLOOKUP(D2560,rng_ND,5,FALSE)="Ja",D_SAV!T2560="degressiv"),D_SAV!AC2560*Y2560/100,0),0)</f>
        <v>0</v>
      </c>
      <c r="AF2560" s="55">
        <f>IFERROR(IF(VLOOKUP(D2560,rng_ND,5,FALSE)="Ja",MAX(D_SAV!AD2560:AE2560),D_SAV!AD2560),0)</f>
        <v>0</v>
      </c>
      <c r="AG2560" s="55">
        <f t="shared" si="674"/>
        <v>0</v>
      </c>
      <c r="AH2560" s="55">
        <f t="shared" si="675"/>
        <v>0</v>
      </c>
      <c r="AI2560" s="55">
        <f t="shared" si="676"/>
        <v>0</v>
      </c>
      <c r="AJ2560" s="55">
        <f t="shared" si="677"/>
        <v>0</v>
      </c>
      <c r="AK2560" s="55">
        <f t="shared" si="668"/>
        <v>0</v>
      </c>
      <c r="AL2560" s="55">
        <f t="shared" si="669"/>
        <v>0</v>
      </c>
      <c r="AM2560" s="55">
        <f t="shared" si="670"/>
        <v>0</v>
      </c>
    </row>
    <row r="2561" spans="1:39" x14ac:dyDescent="0.25">
      <c r="A2561" s="47">
        <v>2557</v>
      </c>
      <c r="B2561" s="358" t="str">
        <f>IF(AND(E2561&lt;&gt;0,D2561&lt;&gt;0,F2561&lt;&gt;0),IF(C2561&lt;&gt;0,CONCATENATE(C2561,"-AGr",VLOOKUP(D2561,Listen!$A$2:$G$45,7,FALSE),"-",E2561,"-",F2561,),CONCATENATE("AGr",VLOOKUP(D2561,Listen!$A$2:$G$45,7,FALSE),"-",E2561,"-",F2561)),"keine vollständige ID")</f>
        <v>keine vollständige ID</v>
      </c>
      <c r="C2561" s="359">
        <f>'[2]III_SAV-Details_NB'!B2567</f>
        <v>0</v>
      </c>
      <c r="D2561" s="359">
        <f>'[2]III_SAV-Details_NB'!C2567</f>
        <v>0</v>
      </c>
      <c r="E2561" s="359">
        <f>'[2]III_SAV-Details_NB'!D2567</f>
        <v>0</v>
      </c>
      <c r="F2561" s="490"/>
      <c r="G2561" s="281">
        <f>'[2]III_SAV-Details_NB'!X2567</f>
        <v>0</v>
      </c>
      <c r="H2561" s="281">
        <f t="shared" si="671"/>
        <v>0</v>
      </c>
      <c r="I2561" s="281">
        <f>IF(con_EOGJahr=2025,'[2]III_SAV-Details_NB'!AA2567,IF(con_EOGJahr=2026,'[2]III_SAV-Details_NB'!AB2567,'[2]III_SAV-Details_NB'!AC2567))</f>
        <v>0</v>
      </c>
      <c r="J2561" s="282"/>
      <c r="K2561" s="282"/>
      <c r="L2561" s="282"/>
      <c r="M2561" s="282"/>
      <c r="N2561" s="282"/>
      <c r="O2561" s="282"/>
      <c r="P2561" s="52">
        <f t="shared" si="672"/>
        <v>0</v>
      </c>
      <c r="Q2561" s="60"/>
      <c r="R2561" s="53">
        <f t="shared" si="678"/>
        <v>0</v>
      </c>
      <c r="S2561" s="59"/>
      <c r="T2561" s="61"/>
      <c r="U2561" s="342" t="str">
        <f t="shared" si="682"/>
        <v>k.A.</v>
      </c>
      <c r="V2561" s="343" t="str">
        <f t="shared" si="679"/>
        <v>k.A.</v>
      </c>
      <c r="W2561" s="343" t="str">
        <f>IFERROR(IF(OR($D2561="",$E2561=0,con_Ende=0),"k.A.",IF(VLOOKUP($D2561,rng_ND,5,0)="Nein",VLOOKUP($D2561,rng_ND,2,FALSE),MIN(VLOOKUP($D2561,rng_ND,2,FALSE),A_Stammdaten!$B$19-D_SAV!$E2561+1))),"k.A.")</f>
        <v>k.A.</v>
      </c>
      <c r="X2561" s="343" t="str">
        <f t="shared" si="680"/>
        <v>k.A.</v>
      </c>
      <c r="Y2561" s="62"/>
      <c r="Z2561" s="48">
        <f t="shared" si="681"/>
        <v>0</v>
      </c>
      <c r="AA2561" s="457"/>
      <c r="AB2561" s="55">
        <f t="shared" si="673"/>
        <v>0</v>
      </c>
      <c r="AC2561" s="55">
        <f>IF(A_Stammdaten!$B$25="ja",D_SAV!AA2561,D_SAV!AB2561)</f>
        <v>0</v>
      </c>
      <c r="AD2561" s="478">
        <f>IF(AC2561=0,0,IF(U2561-(con_EOGJahr-D_SAV!E2561)&lt;=0,AC2561,AC2561/V2561))</f>
        <v>0</v>
      </c>
      <c r="AE2561" s="478">
        <f>IFERROR(IF(AND(VLOOKUP(D2561,rng_ND,5,FALSE)="Ja",D_SAV!T2561="degressiv"),D_SAV!AC2561*Y2561/100,0),0)</f>
        <v>0</v>
      </c>
      <c r="AF2561" s="55">
        <f>IFERROR(IF(VLOOKUP(D2561,rng_ND,5,FALSE)="Ja",MAX(D_SAV!AD2561:AE2561),D_SAV!AD2561),0)</f>
        <v>0</v>
      </c>
      <c r="AG2561" s="55">
        <f t="shared" si="674"/>
        <v>0</v>
      </c>
      <c r="AH2561" s="55">
        <f t="shared" si="675"/>
        <v>0</v>
      </c>
      <c r="AI2561" s="55">
        <f t="shared" si="676"/>
        <v>0</v>
      </c>
      <c r="AJ2561" s="55">
        <f t="shared" si="677"/>
        <v>0</v>
      </c>
      <c r="AK2561" s="55">
        <f t="shared" si="668"/>
        <v>0</v>
      </c>
      <c r="AL2561" s="55">
        <f t="shared" si="669"/>
        <v>0</v>
      </c>
      <c r="AM2561" s="55">
        <f t="shared" si="670"/>
        <v>0</v>
      </c>
    </row>
    <row r="2562" spans="1:39" x14ac:dyDescent="0.25">
      <c r="A2562" s="47">
        <v>2558</v>
      </c>
      <c r="B2562" s="358" t="str">
        <f>IF(AND(E2562&lt;&gt;0,D2562&lt;&gt;0,F2562&lt;&gt;0),IF(C2562&lt;&gt;0,CONCATENATE(C2562,"-AGr",VLOOKUP(D2562,Listen!$A$2:$G$45,7,FALSE),"-",E2562,"-",F2562,),CONCATENATE("AGr",VLOOKUP(D2562,Listen!$A$2:$G$45,7,FALSE),"-",E2562,"-",F2562)),"keine vollständige ID")</f>
        <v>keine vollständige ID</v>
      </c>
      <c r="C2562" s="359">
        <f>'[2]III_SAV-Details_NB'!B2568</f>
        <v>0</v>
      </c>
      <c r="D2562" s="359">
        <f>'[2]III_SAV-Details_NB'!C2568</f>
        <v>0</v>
      </c>
      <c r="E2562" s="359">
        <f>'[2]III_SAV-Details_NB'!D2568</f>
        <v>0</v>
      </c>
      <c r="F2562" s="490"/>
      <c r="G2562" s="281">
        <f>'[2]III_SAV-Details_NB'!X2568</f>
        <v>0</v>
      </c>
      <c r="H2562" s="281">
        <f t="shared" si="671"/>
        <v>0</v>
      </c>
      <c r="I2562" s="281">
        <f>IF(con_EOGJahr=2025,'[2]III_SAV-Details_NB'!AA2568,IF(con_EOGJahr=2026,'[2]III_SAV-Details_NB'!AB2568,'[2]III_SAV-Details_NB'!AC2568))</f>
        <v>0</v>
      </c>
      <c r="J2562" s="282"/>
      <c r="K2562" s="282"/>
      <c r="L2562" s="282"/>
      <c r="M2562" s="282"/>
      <c r="N2562" s="282"/>
      <c r="O2562" s="282"/>
      <c r="P2562" s="52">
        <f t="shared" si="672"/>
        <v>0</v>
      </c>
      <c r="Q2562" s="60"/>
      <c r="R2562" s="53">
        <f t="shared" si="678"/>
        <v>0</v>
      </c>
      <c r="S2562" s="59"/>
      <c r="T2562" s="61"/>
      <c r="U2562" s="342" t="str">
        <f t="shared" si="682"/>
        <v>k.A.</v>
      </c>
      <c r="V2562" s="343" t="str">
        <f t="shared" si="679"/>
        <v>k.A.</v>
      </c>
      <c r="W2562" s="343" t="str">
        <f>IFERROR(IF(OR($D2562="",$E2562=0,con_Ende=0),"k.A.",IF(VLOOKUP($D2562,rng_ND,5,0)="Nein",VLOOKUP($D2562,rng_ND,2,FALSE),MIN(VLOOKUP($D2562,rng_ND,2,FALSE),A_Stammdaten!$B$19-D_SAV!$E2562+1))),"k.A.")</f>
        <v>k.A.</v>
      </c>
      <c r="X2562" s="343" t="str">
        <f t="shared" si="680"/>
        <v>k.A.</v>
      </c>
      <c r="Y2562" s="62"/>
      <c r="Z2562" s="48">
        <f t="shared" si="681"/>
        <v>0</v>
      </c>
      <c r="AA2562" s="457"/>
      <c r="AB2562" s="55">
        <f t="shared" si="673"/>
        <v>0</v>
      </c>
      <c r="AC2562" s="55">
        <f>IF(A_Stammdaten!$B$25="ja",D_SAV!AA2562,D_SAV!AB2562)</f>
        <v>0</v>
      </c>
      <c r="AD2562" s="478">
        <f>IF(AC2562=0,0,IF(U2562-(con_EOGJahr-D_SAV!E2562)&lt;=0,AC2562,AC2562/V2562))</f>
        <v>0</v>
      </c>
      <c r="AE2562" s="478">
        <f>IFERROR(IF(AND(VLOOKUP(D2562,rng_ND,5,FALSE)="Ja",D_SAV!T2562="degressiv"),D_SAV!AC2562*Y2562/100,0),0)</f>
        <v>0</v>
      </c>
      <c r="AF2562" s="55">
        <f>IFERROR(IF(VLOOKUP(D2562,rng_ND,5,FALSE)="Ja",MAX(D_SAV!AD2562:AE2562),D_SAV!AD2562),0)</f>
        <v>0</v>
      </c>
      <c r="AG2562" s="55">
        <f t="shared" si="674"/>
        <v>0</v>
      </c>
      <c r="AH2562" s="55">
        <f t="shared" si="675"/>
        <v>0</v>
      </c>
      <c r="AI2562" s="55">
        <f t="shared" si="676"/>
        <v>0</v>
      </c>
      <c r="AJ2562" s="55">
        <f t="shared" si="677"/>
        <v>0</v>
      </c>
      <c r="AK2562" s="55">
        <f t="shared" si="668"/>
        <v>0</v>
      </c>
      <c r="AL2562" s="55">
        <f t="shared" si="669"/>
        <v>0</v>
      </c>
      <c r="AM2562" s="55">
        <f t="shared" si="670"/>
        <v>0</v>
      </c>
    </row>
    <row r="2563" spans="1:39" x14ac:dyDescent="0.25">
      <c r="A2563" s="47">
        <v>2559</v>
      </c>
      <c r="B2563" s="358" t="str">
        <f>IF(AND(E2563&lt;&gt;0,D2563&lt;&gt;0,F2563&lt;&gt;0),IF(C2563&lt;&gt;0,CONCATENATE(C2563,"-AGr",VLOOKUP(D2563,Listen!$A$2:$G$45,7,FALSE),"-",E2563,"-",F2563,),CONCATENATE("AGr",VLOOKUP(D2563,Listen!$A$2:$G$45,7,FALSE),"-",E2563,"-",F2563)),"keine vollständige ID")</f>
        <v>keine vollständige ID</v>
      </c>
      <c r="C2563" s="359">
        <f>'[2]III_SAV-Details_NB'!B2569</f>
        <v>0</v>
      </c>
      <c r="D2563" s="359">
        <f>'[2]III_SAV-Details_NB'!C2569</f>
        <v>0</v>
      </c>
      <c r="E2563" s="359">
        <f>'[2]III_SAV-Details_NB'!D2569</f>
        <v>0</v>
      </c>
      <c r="F2563" s="490"/>
      <c r="G2563" s="281">
        <f>'[2]III_SAV-Details_NB'!X2569</f>
        <v>0</v>
      </c>
      <c r="H2563" s="281">
        <f t="shared" si="671"/>
        <v>0</v>
      </c>
      <c r="I2563" s="281">
        <f>IF(con_EOGJahr=2025,'[2]III_SAV-Details_NB'!AA2569,IF(con_EOGJahr=2026,'[2]III_SAV-Details_NB'!AB2569,'[2]III_SAV-Details_NB'!AC2569))</f>
        <v>0</v>
      </c>
      <c r="J2563" s="282"/>
      <c r="K2563" s="282"/>
      <c r="L2563" s="282"/>
      <c r="M2563" s="282"/>
      <c r="N2563" s="282"/>
      <c r="O2563" s="282"/>
      <c r="P2563" s="52">
        <f t="shared" si="672"/>
        <v>0</v>
      </c>
      <c r="Q2563" s="60"/>
      <c r="R2563" s="53">
        <f t="shared" si="678"/>
        <v>0</v>
      </c>
      <c r="S2563" s="59"/>
      <c r="T2563" s="61"/>
      <c r="U2563" s="342" t="str">
        <f t="shared" si="682"/>
        <v>k.A.</v>
      </c>
      <c r="V2563" s="343" t="str">
        <f t="shared" si="679"/>
        <v>k.A.</v>
      </c>
      <c r="W2563" s="343" t="str">
        <f>IFERROR(IF(OR($D2563="",$E2563=0,con_Ende=0),"k.A.",IF(VLOOKUP($D2563,rng_ND,5,0)="Nein",VLOOKUP($D2563,rng_ND,2,FALSE),MIN(VLOOKUP($D2563,rng_ND,2,FALSE),A_Stammdaten!$B$19-D_SAV!$E2563+1))),"k.A.")</f>
        <v>k.A.</v>
      </c>
      <c r="X2563" s="343" t="str">
        <f t="shared" si="680"/>
        <v>k.A.</v>
      </c>
      <c r="Y2563" s="62"/>
      <c r="Z2563" s="48">
        <f t="shared" si="681"/>
        <v>0</v>
      </c>
      <c r="AA2563" s="457"/>
      <c r="AB2563" s="55">
        <f t="shared" si="673"/>
        <v>0</v>
      </c>
      <c r="AC2563" s="55">
        <f>IF(A_Stammdaten!$B$25="ja",D_SAV!AA2563,D_SAV!AB2563)</f>
        <v>0</v>
      </c>
      <c r="AD2563" s="478">
        <f>IF(AC2563=0,0,IF(U2563-(con_EOGJahr-D_SAV!E2563)&lt;=0,AC2563,AC2563/V2563))</f>
        <v>0</v>
      </c>
      <c r="AE2563" s="478">
        <f>IFERROR(IF(AND(VLOOKUP(D2563,rng_ND,5,FALSE)="Ja",D_SAV!T2563="degressiv"),D_SAV!AC2563*Y2563/100,0),0)</f>
        <v>0</v>
      </c>
      <c r="AF2563" s="55">
        <f>IFERROR(IF(VLOOKUP(D2563,rng_ND,5,FALSE)="Ja",MAX(D_SAV!AD2563:AE2563),D_SAV!AD2563),0)</f>
        <v>0</v>
      </c>
      <c r="AG2563" s="55">
        <f t="shared" si="674"/>
        <v>0</v>
      </c>
      <c r="AH2563" s="55">
        <f t="shared" si="675"/>
        <v>0</v>
      </c>
      <c r="AI2563" s="55">
        <f t="shared" si="676"/>
        <v>0</v>
      </c>
      <c r="AJ2563" s="55">
        <f t="shared" si="677"/>
        <v>0</v>
      </c>
      <c r="AK2563" s="55">
        <f t="shared" si="668"/>
        <v>0</v>
      </c>
      <c r="AL2563" s="55">
        <f t="shared" si="669"/>
        <v>0</v>
      </c>
      <c r="AM2563" s="55">
        <f t="shared" si="670"/>
        <v>0</v>
      </c>
    </row>
    <row r="2564" spans="1:39" x14ac:dyDescent="0.25">
      <c r="A2564" s="47">
        <v>2560</v>
      </c>
      <c r="B2564" s="358" t="str">
        <f>IF(AND(E2564&lt;&gt;0,D2564&lt;&gt;0,F2564&lt;&gt;0),IF(C2564&lt;&gt;0,CONCATENATE(C2564,"-AGr",VLOOKUP(D2564,Listen!$A$2:$G$45,7,FALSE),"-",E2564,"-",F2564,),CONCATENATE("AGr",VLOOKUP(D2564,Listen!$A$2:$G$45,7,FALSE),"-",E2564,"-",F2564)),"keine vollständige ID")</f>
        <v>keine vollständige ID</v>
      </c>
      <c r="C2564" s="359">
        <f>'[2]III_SAV-Details_NB'!B2570</f>
        <v>0</v>
      </c>
      <c r="D2564" s="359">
        <f>'[2]III_SAV-Details_NB'!C2570</f>
        <v>0</v>
      </c>
      <c r="E2564" s="359">
        <f>'[2]III_SAV-Details_NB'!D2570</f>
        <v>0</v>
      </c>
      <c r="F2564" s="490"/>
      <c r="G2564" s="281">
        <f>'[2]III_SAV-Details_NB'!X2570</f>
        <v>0</v>
      </c>
      <c r="H2564" s="281">
        <f t="shared" si="671"/>
        <v>0</v>
      </c>
      <c r="I2564" s="281">
        <f>IF(con_EOGJahr=2025,'[2]III_SAV-Details_NB'!AA2570,IF(con_EOGJahr=2026,'[2]III_SAV-Details_NB'!AB2570,'[2]III_SAV-Details_NB'!AC2570))</f>
        <v>0</v>
      </c>
      <c r="J2564" s="282"/>
      <c r="K2564" s="282"/>
      <c r="L2564" s="282"/>
      <c r="M2564" s="282"/>
      <c r="N2564" s="282"/>
      <c r="O2564" s="282"/>
      <c r="P2564" s="52">
        <f t="shared" si="672"/>
        <v>0</v>
      </c>
      <c r="Q2564" s="60"/>
      <c r="R2564" s="53">
        <f t="shared" si="678"/>
        <v>0</v>
      </c>
      <c r="S2564" s="59"/>
      <c r="T2564" s="61"/>
      <c r="U2564" s="342" t="str">
        <f t="shared" si="682"/>
        <v>k.A.</v>
      </c>
      <c r="V2564" s="343" t="str">
        <f t="shared" si="679"/>
        <v>k.A.</v>
      </c>
      <c r="W2564" s="343" t="str">
        <f>IFERROR(IF(OR($D2564="",$E2564=0,con_Ende=0),"k.A.",IF(VLOOKUP($D2564,rng_ND,5,0)="Nein",VLOOKUP($D2564,rng_ND,2,FALSE),MIN(VLOOKUP($D2564,rng_ND,2,FALSE),A_Stammdaten!$B$19-D_SAV!$E2564+1))),"k.A.")</f>
        <v>k.A.</v>
      </c>
      <c r="X2564" s="343" t="str">
        <f t="shared" si="680"/>
        <v>k.A.</v>
      </c>
      <c r="Y2564" s="62"/>
      <c r="Z2564" s="48">
        <f t="shared" si="681"/>
        <v>0</v>
      </c>
      <c r="AA2564" s="457"/>
      <c r="AB2564" s="55">
        <f t="shared" si="673"/>
        <v>0</v>
      </c>
      <c r="AC2564" s="55">
        <f>IF(A_Stammdaten!$B$25="ja",D_SAV!AA2564,D_SAV!AB2564)</f>
        <v>0</v>
      </c>
      <c r="AD2564" s="478">
        <f>IF(AC2564=0,0,IF(U2564-(con_EOGJahr-D_SAV!E2564)&lt;=0,AC2564,AC2564/V2564))</f>
        <v>0</v>
      </c>
      <c r="AE2564" s="478">
        <f>IFERROR(IF(AND(VLOOKUP(D2564,rng_ND,5,FALSE)="Ja",D_SAV!T2564="degressiv"),D_SAV!AC2564*Y2564/100,0),0)</f>
        <v>0</v>
      </c>
      <c r="AF2564" s="55">
        <f>IFERROR(IF(VLOOKUP(D2564,rng_ND,5,FALSE)="Ja",MAX(D_SAV!AD2564:AE2564),D_SAV!AD2564),0)</f>
        <v>0</v>
      </c>
      <c r="AG2564" s="55">
        <f t="shared" si="674"/>
        <v>0</v>
      </c>
      <c r="AH2564" s="55">
        <f t="shared" si="675"/>
        <v>0</v>
      </c>
      <c r="AI2564" s="55">
        <f t="shared" si="676"/>
        <v>0</v>
      </c>
      <c r="AJ2564" s="55">
        <f t="shared" si="677"/>
        <v>0</v>
      </c>
      <c r="AK2564" s="55">
        <f t="shared" si="668"/>
        <v>0</v>
      </c>
      <c r="AL2564" s="55">
        <f t="shared" si="669"/>
        <v>0</v>
      </c>
      <c r="AM2564" s="55">
        <f t="shared" si="670"/>
        <v>0</v>
      </c>
    </row>
    <row r="2565" spans="1:39" x14ac:dyDescent="0.25">
      <c r="A2565" s="47">
        <v>2561</v>
      </c>
      <c r="B2565" s="358" t="str">
        <f>IF(AND(E2565&lt;&gt;0,D2565&lt;&gt;0,F2565&lt;&gt;0),IF(C2565&lt;&gt;0,CONCATENATE(C2565,"-AGr",VLOOKUP(D2565,Listen!$A$2:$G$45,7,FALSE),"-",E2565,"-",F2565,),CONCATENATE("AGr",VLOOKUP(D2565,Listen!$A$2:$G$45,7,FALSE),"-",E2565,"-",F2565)),"keine vollständige ID")</f>
        <v>keine vollständige ID</v>
      </c>
      <c r="C2565" s="359">
        <f>'[2]III_SAV-Details_NB'!B2571</f>
        <v>0</v>
      </c>
      <c r="D2565" s="359">
        <f>'[2]III_SAV-Details_NB'!C2571</f>
        <v>0</v>
      </c>
      <c r="E2565" s="359">
        <f>'[2]III_SAV-Details_NB'!D2571</f>
        <v>0</v>
      </c>
      <c r="F2565" s="490"/>
      <c r="G2565" s="281">
        <f>'[2]III_SAV-Details_NB'!X2571</f>
        <v>0</v>
      </c>
      <c r="H2565" s="281">
        <f t="shared" si="671"/>
        <v>0</v>
      </c>
      <c r="I2565" s="281">
        <f>IF(con_EOGJahr=2025,'[2]III_SAV-Details_NB'!AA2571,IF(con_EOGJahr=2026,'[2]III_SAV-Details_NB'!AB2571,'[2]III_SAV-Details_NB'!AC2571))</f>
        <v>0</v>
      </c>
      <c r="J2565" s="282"/>
      <c r="K2565" s="282"/>
      <c r="L2565" s="282"/>
      <c r="M2565" s="282"/>
      <c r="N2565" s="282"/>
      <c r="O2565" s="282"/>
      <c r="P2565" s="52">
        <f t="shared" si="672"/>
        <v>0</v>
      </c>
      <c r="Q2565" s="60"/>
      <c r="R2565" s="53">
        <f t="shared" si="678"/>
        <v>0</v>
      </c>
      <c r="S2565" s="59"/>
      <c r="T2565" s="61"/>
      <c r="U2565" s="342" t="str">
        <f t="shared" si="682"/>
        <v>k.A.</v>
      </c>
      <c r="V2565" s="343" t="str">
        <f t="shared" si="679"/>
        <v>k.A.</v>
      </c>
      <c r="W2565" s="343" t="str">
        <f>IFERROR(IF(OR($D2565="",$E2565=0,con_Ende=0),"k.A.",IF(VLOOKUP($D2565,rng_ND,5,0)="Nein",VLOOKUP($D2565,rng_ND,2,FALSE),MIN(VLOOKUP($D2565,rng_ND,2,FALSE),A_Stammdaten!$B$19-D_SAV!$E2565+1))),"k.A.")</f>
        <v>k.A.</v>
      </c>
      <c r="X2565" s="343" t="str">
        <f t="shared" si="680"/>
        <v>k.A.</v>
      </c>
      <c r="Y2565" s="62"/>
      <c r="Z2565" s="48">
        <f t="shared" si="681"/>
        <v>0</v>
      </c>
      <c r="AA2565" s="457"/>
      <c r="AB2565" s="55">
        <f t="shared" si="673"/>
        <v>0</v>
      </c>
      <c r="AC2565" s="55">
        <f>IF(A_Stammdaten!$B$25="ja",D_SAV!AA2565,D_SAV!AB2565)</f>
        <v>0</v>
      </c>
      <c r="AD2565" s="478">
        <f>IF(AC2565=0,0,IF(U2565-(con_EOGJahr-D_SAV!E2565)&lt;=0,AC2565,AC2565/V2565))</f>
        <v>0</v>
      </c>
      <c r="AE2565" s="478">
        <f>IFERROR(IF(AND(VLOOKUP(D2565,rng_ND,5,FALSE)="Ja",D_SAV!T2565="degressiv"),D_SAV!AC2565*Y2565/100,0),0)</f>
        <v>0</v>
      </c>
      <c r="AF2565" s="55">
        <f>IFERROR(IF(VLOOKUP(D2565,rng_ND,5,FALSE)="Ja",MAX(D_SAV!AD2565:AE2565),D_SAV!AD2565),0)</f>
        <v>0</v>
      </c>
      <c r="AG2565" s="55">
        <f t="shared" si="674"/>
        <v>0</v>
      </c>
      <c r="AH2565" s="55">
        <f t="shared" si="675"/>
        <v>0</v>
      </c>
      <c r="AI2565" s="55">
        <f t="shared" si="676"/>
        <v>0</v>
      </c>
      <c r="AJ2565" s="55">
        <f t="shared" si="677"/>
        <v>0</v>
      </c>
      <c r="AK2565" s="55">
        <f t="shared" ref="AK2565:AK2628" si="683">IF($E2565&gt;=2006,AC2565,con_EKQ*AH2565+(1-con_EKQ)*AC2565)</f>
        <v>0</v>
      </c>
      <c r="AL2565" s="55">
        <f t="shared" ref="AL2565:AL2628" si="684">IF($E2565&gt;=2006,AF2565,con_EKQ*AI2565+(1-con_EKQ)*AF2565)</f>
        <v>0</v>
      </c>
      <c r="AM2565" s="55">
        <f t="shared" ref="AM2565:AM2628" si="685">IF($E2565&gt;=2006,AG2565,con_EKQ*AJ2565+(1-con_EKQ)*AG2565)</f>
        <v>0</v>
      </c>
    </row>
    <row r="2566" spans="1:39" x14ac:dyDescent="0.25">
      <c r="A2566" s="47">
        <v>2562</v>
      </c>
      <c r="B2566" s="358" t="str">
        <f>IF(AND(E2566&lt;&gt;0,D2566&lt;&gt;0,F2566&lt;&gt;0),IF(C2566&lt;&gt;0,CONCATENATE(C2566,"-AGr",VLOOKUP(D2566,Listen!$A$2:$G$45,7,FALSE),"-",E2566,"-",F2566,),CONCATENATE("AGr",VLOOKUP(D2566,Listen!$A$2:$G$45,7,FALSE),"-",E2566,"-",F2566)),"keine vollständige ID")</f>
        <v>keine vollständige ID</v>
      </c>
      <c r="C2566" s="359">
        <f>'[2]III_SAV-Details_NB'!B2572</f>
        <v>0</v>
      </c>
      <c r="D2566" s="359">
        <f>'[2]III_SAV-Details_NB'!C2572</f>
        <v>0</v>
      </c>
      <c r="E2566" s="359">
        <f>'[2]III_SAV-Details_NB'!D2572</f>
        <v>0</v>
      </c>
      <c r="F2566" s="490"/>
      <c r="G2566" s="281">
        <f>'[2]III_SAV-Details_NB'!X2572</f>
        <v>0</v>
      </c>
      <c r="H2566" s="281">
        <f t="shared" ref="H2566:H2629" si="686">+G2566</f>
        <v>0</v>
      </c>
      <c r="I2566" s="281">
        <f>IF(con_EOGJahr=2025,'[2]III_SAV-Details_NB'!AA2572,IF(con_EOGJahr=2026,'[2]III_SAV-Details_NB'!AB2572,'[2]III_SAV-Details_NB'!AC2572))</f>
        <v>0</v>
      </c>
      <c r="J2566" s="282"/>
      <c r="K2566" s="282"/>
      <c r="L2566" s="282"/>
      <c r="M2566" s="282"/>
      <c r="N2566" s="282"/>
      <c r="O2566" s="282"/>
      <c r="P2566" s="52">
        <f t="shared" ref="P2566:P2629" si="687">SUM(I2566:O2566)</f>
        <v>0</v>
      </c>
      <c r="Q2566" s="60"/>
      <c r="R2566" s="53">
        <f t="shared" si="678"/>
        <v>0</v>
      </c>
      <c r="S2566" s="59"/>
      <c r="T2566" s="61"/>
      <c r="U2566" s="342" t="str">
        <f t="shared" si="682"/>
        <v>k.A.</v>
      </c>
      <c r="V2566" s="343" t="str">
        <f t="shared" si="679"/>
        <v>k.A.</v>
      </c>
      <c r="W2566" s="343" t="str">
        <f>IFERROR(IF(OR($D2566="",$E2566=0,con_Ende=0),"k.A.",IF(VLOOKUP($D2566,rng_ND,5,0)="Nein",VLOOKUP($D2566,rng_ND,2,FALSE),MIN(VLOOKUP($D2566,rng_ND,2,FALSE),A_Stammdaten!$B$19-D_SAV!$E2566+1))),"k.A.")</f>
        <v>k.A.</v>
      </c>
      <c r="X2566" s="343" t="str">
        <f t="shared" si="680"/>
        <v>k.A.</v>
      </c>
      <c r="Y2566" s="62"/>
      <c r="Z2566" s="48">
        <f t="shared" si="681"/>
        <v>0</v>
      </c>
      <c r="AA2566" s="457"/>
      <c r="AB2566" s="55">
        <f t="shared" ref="AB2566:AB2629" si="688">R2566</f>
        <v>0</v>
      </c>
      <c r="AC2566" s="55">
        <f>IF(A_Stammdaten!$B$25="ja",D_SAV!AA2566,D_SAV!AB2566)</f>
        <v>0</v>
      </c>
      <c r="AD2566" s="478">
        <f>IF(AC2566=0,0,IF(U2566-(con_EOGJahr-D_SAV!E2566)&lt;=0,AC2566,AC2566/V2566))</f>
        <v>0</v>
      </c>
      <c r="AE2566" s="478">
        <f>IFERROR(IF(AND(VLOOKUP(D2566,rng_ND,5,FALSE)="Ja",D_SAV!T2566="degressiv"),D_SAV!AC2566*Y2566/100,0),0)</f>
        <v>0</v>
      </c>
      <c r="AF2566" s="55">
        <f>IFERROR(IF(VLOOKUP(D2566,rng_ND,5,FALSE)="Ja",MAX(D_SAV!AD2566:AE2566),D_SAV!AD2566),0)</f>
        <v>0</v>
      </c>
      <c r="AG2566" s="55">
        <f t="shared" ref="AG2566:AG2629" si="689">AC2566-AF2566</f>
        <v>0</v>
      </c>
      <c r="AH2566" s="55">
        <f t="shared" ref="AH2566:AH2629" si="690">IF($E2566&gt;=2006,0,AC2566*$Z2566)</f>
        <v>0</v>
      </c>
      <c r="AI2566" s="55">
        <f t="shared" ref="AI2566:AI2629" si="691">IF($E2566&gt;=2006,0,AF2566*$Z2566)</f>
        <v>0</v>
      </c>
      <c r="AJ2566" s="55">
        <f t="shared" ref="AJ2566:AJ2629" si="692">IF($E2566&gt;=2006,0,AG2566*$Z2566)</f>
        <v>0</v>
      </c>
      <c r="AK2566" s="55">
        <f t="shared" si="683"/>
        <v>0</v>
      </c>
      <c r="AL2566" s="55">
        <f t="shared" si="684"/>
        <v>0</v>
      </c>
      <c r="AM2566" s="55">
        <f t="shared" si="685"/>
        <v>0</v>
      </c>
    </row>
    <row r="2567" spans="1:39" x14ac:dyDescent="0.25">
      <c r="A2567" s="47">
        <v>2563</v>
      </c>
      <c r="B2567" s="358" t="str">
        <f>IF(AND(E2567&lt;&gt;0,D2567&lt;&gt;0,F2567&lt;&gt;0),IF(C2567&lt;&gt;0,CONCATENATE(C2567,"-AGr",VLOOKUP(D2567,Listen!$A$2:$G$45,7,FALSE),"-",E2567,"-",F2567,),CONCATENATE("AGr",VLOOKUP(D2567,Listen!$A$2:$G$45,7,FALSE),"-",E2567,"-",F2567)),"keine vollständige ID")</f>
        <v>keine vollständige ID</v>
      </c>
      <c r="C2567" s="359">
        <f>'[2]III_SAV-Details_NB'!B2573</f>
        <v>0</v>
      </c>
      <c r="D2567" s="359">
        <f>'[2]III_SAV-Details_NB'!C2573</f>
        <v>0</v>
      </c>
      <c r="E2567" s="359">
        <f>'[2]III_SAV-Details_NB'!D2573</f>
        <v>0</v>
      </c>
      <c r="F2567" s="490"/>
      <c r="G2567" s="281">
        <f>'[2]III_SAV-Details_NB'!X2573</f>
        <v>0</v>
      </c>
      <c r="H2567" s="281">
        <f t="shared" si="686"/>
        <v>0</v>
      </c>
      <c r="I2567" s="281">
        <f>IF(con_EOGJahr=2025,'[2]III_SAV-Details_NB'!AA2573,IF(con_EOGJahr=2026,'[2]III_SAV-Details_NB'!AB2573,'[2]III_SAV-Details_NB'!AC2573))</f>
        <v>0</v>
      </c>
      <c r="J2567" s="282"/>
      <c r="K2567" s="282"/>
      <c r="L2567" s="282"/>
      <c r="M2567" s="282"/>
      <c r="N2567" s="282"/>
      <c r="O2567" s="282"/>
      <c r="P2567" s="52">
        <f t="shared" si="687"/>
        <v>0</v>
      </c>
      <c r="Q2567" s="60"/>
      <c r="R2567" s="53">
        <f t="shared" si="678"/>
        <v>0</v>
      </c>
      <c r="S2567" s="59"/>
      <c r="T2567" s="61"/>
      <c r="U2567" s="342" t="str">
        <f t="shared" si="682"/>
        <v>k.A.</v>
      </c>
      <c r="V2567" s="343" t="str">
        <f t="shared" si="679"/>
        <v>k.A.</v>
      </c>
      <c r="W2567" s="343" t="str">
        <f>IFERROR(IF(OR($D2567="",$E2567=0,con_Ende=0),"k.A.",IF(VLOOKUP($D2567,rng_ND,5,0)="Nein",VLOOKUP($D2567,rng_ND,2,FALSE),MIN(VLOOKUP($D2567,rng_ND,2,FALSE),A_Stammdaten!$B$19-D_SAV!$E2567+1))),"k.A.")</f>
        <v>k.A.</v>
      </c>
      <c r="X2567" s="343" t="str">
        <f t="shared" si="680"/>
        <v>k.A.</v>
      </c>
      <c r="Y2567" s="62"/>
      <c r="Z2567" s="48">
        <f t="shared" si="681"/>
        <v>0</v>
      </c>
      <c r="AA2567" s="457"/>
      <c r="AB2567" s="55">
        <f t="shared" si="688"/>
        <v>0</v>
      </c>
      <c r="AC2567" s="55">
        <f>IF(A_Stammdaten!$B$25="ja",D_SAV!AA2567,D_SAV!AB2567)</f>
        <v>0</v>
      </c>
      <c r="AD2567" s="478">
        <f>IF(AC2567=0,0,IF(U2567-(con_EOGJahr-D_SAV!E2567)&lt;=0,AC2567,AC2567/V2567))</f>
        <v>0</v>
      </c>
      <c r="AE2567" s="478">
        <f>IFERROR(IF(AND(VLOOKUP(D2567,rng_ND,5,FALSE)="Ja",D_SAV!T2567="degressiv"),D_SAV!AC2567*Y2567/100,0),0)</f>
        <v>0</v>
      </c>
      <c r="AF2567" s="55">
        <f>IFERROR(IF(VLOOKUP(D2567,rng_ND,5,FALSE)="Ja",MAX(D_SAV!AD2567:AE2567),D_SAV!AD2567),0)</f>
        <v>0</v>
      </c>
      <c r="AG2567" s="55">
        <f t="shared" si="689"/>
        <v>0</v>
      </c>
      <c r="AH2567" s="55">
        <f t="shared" si="690"/>
        <v>0</v>
      </c>
      <c r="AI2567" s="55">
        <f t="shared" si="691"/>
        <v>0</v>
      </c>
      <c r="AJ2567" s="55">
        <f t="shared" si="692"/>
        <v>0</v>
      </c>
      <c r="AK2567" s="55">
        <f t="shared" si="683"/>
        <v>0</v>
      </c>
      <c r="AL2567" s="55">
        <f t="shared" si="684"/>
        <v>0</v>
      </c>
      <c r="AM2567" s="55">
        <f t="shared" si="685"/>
        <v>0</v>
      </c>
    </row>
    <row r="2568" spans="1:39" x14ac:dyDescent="0.25">
      <c r="A2568" s="47">
        <v>2564</v>
      </c>
      <c r="B2568" s="358" t="str">
        <f>IF(AND(E2568&lt;&gt;0,D2568&lt;&gt;0,F2568&lt;&gt;0),IF(C2568&lt;&gt;0,CONCATENATE(C2568,"-AGr",VLOOKUP(D2568,Listen!$A$2:$G$45,7,FALSE),"-",E2568,"-",F2568,),CONCATENATE("AGr",VLOOKUP(D2568,Listen!$A$2:$G$45,7,FALSE),"-",E2568,"-",F2568)),"keine vollständige ID")</f>
        <v>keine vollständige ID</v>
      </c>
      <c r="C2568" s="359">
        <f>'[2]III_SAV-Details_NB'!B2574</f>
        <v>0</v>
      </c>
      <c r="D2568" s="359">
        <f>'[2]III_SAV-Details_NB'!C2574</f>
        <v>0</v>
      </c>
      <c r="E2568" s="359">
        <f>'[2]III_SAV-Details_NB'!D2574</f>
        <v>0</v>
      </c>
      <c r="F2568" s="490"/>
      <c r="G2568" s="281">
        <f>'[2]III_SAV-Details_NB'!X2574</f>
        <v>0</v>
      </c>
      <c r="H2568" s="281">
        <f t="shared" si="686"/>
        <v>0</v>
      </c>
      <c r="I2568" s="281">
        <f>IF(con_EOGJahr=2025,'[2]III_SAV-Details_NB'!AA2574,IF(con_EOGJahr=2026,'[2]III_SAV-Details_NB'!AB2574,'[2]III_SAV-Details_NB'!AC2574))</f>
        <v>0</v>
      </c>
      <c r="J2568" s="282"/>
      <c r="K2568" s="282"/>
      <c r="L2568" s="282"/>
      <c r="M2568" s="282"/>
      <c r="N2568" s="282"/>
      <c r="O2568" s="282"/>
      <c r="P2568" s="52">
        <f t="shared" si="687"/>
        <v>0</v>
      </c>
      <c r="Q2568" s="60"/>
      <c r="R2568" s="53">
        <f t="shared" si="678"/>
        <v>0</v>
      </c>
      <c r="S2568" s="59"/>
      <c r="T2568" s="61"/>
      <c r="U2568" s="342" t="str">
        <f t="shared" si="682"/>
        <v>k.A.</v>
      </c>
      <c r="V2568" s="343" t="str">
        <f t="shared" si="679"/>
        <v>k.A.</v>
      </c>
      <c r="W2568" s="343" t="str">
        <f>IFERROR(IF(OR($D2568="",$E2568=0,con_Ende=0),"k.A.",IF(VLOOKUP($D2568,rng_ND,5,0)="Nein",VLOOKUP($D2568,rng_ND,2,FALSE),MIN(VLOOKUP($D2568,rng_ND,2,FALSE),A_Stammdaten!$B$19-D_SAV!$E2568+1))),"k.A.")</f>
        <v>k.A.</v>
      </c>
      <c r="X2568" s="343" t="str">
        <f t="shared" si="680"/>
        <v>k.A.</v>
      </c>
      <c r="Y2568" s="62"/>
      <c r="Z2568" s="48">
        <f t="shared" si="681"/>
        <v>0</v>
      </c>
      <c r="AA2568" s="457"/>
      <c r="AB2568" s="55">
        <f t="shared" si="688"/>
        <v>0</v>
      </c>
      <c r="AC2568" s="55">
        <f>IF(A_Stammdaten!$B$25="ja",D_SAV!AA2568,D_SAV!AB2568)</f>
        <v>0</v>
      </c>
      <c r="AD2568" s="478">
        <f>IF(AC2568=0,0,IF(U2568-(con_EOGJahr-D_SAV!E2568)&lt;=0,AC2568,AC2568/V2568))</f>
        <v>0</v>
      </c>
      <c r="AE2568" s="478">
        <f>IFERROR(IF(AND(VLOOKUP(D2568,rng_ND,5,FALSE)="Ja",D_SAV!T2568="degressiv"),D_SAV!AC2568*Y2568/100,0),0)</f>
        <v>0</v>
      </c>
      <c r="AF2568" s="55">
        <f>IFERROR(IF(VLOOKUP(D2568,rng_ND,5,FALSE)="Ja",MAX(D_SAV!AD2568:AE2568),D_SAV!AD2568),0)</f>
        <v>0</v>
      </c>
      <c r="AG2568" s="55">
        <f t="shared" si="689"/>
        <v>0</v>
      </c>
      <c r="AH2568" s="55">
        <f t="shared" si="690"/>
        <v>0</v>
      </c>
      <c r="AI2568" s="55">
        <f t="shared" si="691"/>
        <v>0</v>
      </c>
      <c r="AJ2568" s="55">
        <f t="shared" si="692"/>
        <v>0</v>
      </c>
      <c r="AK2568" s="55">
        <f t="shared" si="683"/>
        <v>0</v>
      </c>
      <c r="AL2568" s="55">
        <f t="shared" si="684"/>
        <v>0</v>
      </c>
      <c r="AM2568" s="55">
        <f t="shared" si="685"/>
        <v>0</v>
      </c>
    </row>
    <row r="2569" spans="1:39" x14ac:dyDescent="0.25">
      <c r="A2569" s="47">
        <v>2565</v>
      </c>
      <c r="B2569" s="358" t="str">
        <f>IF(AND(E2569&lt;&gt;0,D2569&lt;&gt;0,F2569&lt;&gt;0),IF(C2569&lt;&gt;0,CONCATENATE(C2569,"-AGr",VLOOKUP(D2569,Listen!$A$2:$G$45,7,FALSE),"-",E2569,"-",F2569,),CONCATENATE("AGr",VLOOKUP(D2569,Listen!$A$2:$G$45,7,FALSE),"-",E2569,"-",F2569)),"keine vollständige ID")</f>
        <v>keine vollständige ID</v>
      </c>
      <c r="C2569" s="359">
        <f>'[2]III_SAV-Details_NB'!B2575</f>
        <v>0</v>
      </c>
      <c r="D2569" s="359">
        <f>'[2]III_SAV-Details_NB'!C2575</f>
        <v>0</v>
      </c>
      <c r="E2569" s="359">
        <f>'[2]III_SAV-Details_NB'!D2575</f>
        <v>0</v>
      </c>
      <c r="F2569" s="490"/>
      <c r="G2569" s="281">
        <f>'[2]III_SAV-Details_NB'!X2575</f>
        <v>0</v>
      </c>
      <c r="H2569" s="281">
        <f t="shared" si="686"/>
        <v>0</v>
      </c>
      <c r="I2569" s="281">
        <f>IF(con_EOGJahr=2025,'[2]III_SAV-Details_NB'!AA2575,IF(con_EOGJahr=2026,'[2]III_SAV-Details_NB'!AB2575,'[2]III_SAV-Details_NB'!AC2575))</f>
        <v>0</v>
      </c>
      <c r="J2569" s="282"/>
      <c r="K2569" s="282"/>
      <c r="L2569" s="282"/>
      <c r="M2569" s="282"/>
      <c r="N2569" s="282"/>
      <c r="O2569" s="282"/>
      <c r="P2569" s="52">
        <f t="shared" si="687"/>
        <v>0</v>
      </c>
      <c r="Q2569" s="60"/>
      <c r="R2569" s="53">
        <f t="shared" si="678"/>
        <v>0</v>
      </c>
      <c r="S2569" s="59"/>
      <c r="T2569" s="61"/>
      <c r="U2569" s="342" t="str">
        <f t="shared" si="682"/>
        <v>k.A.</v>
      </c>
      <c r="V2569" s="343" t="str">
        <f t="shared" si="679"/>
        <v>k.A.</v>
      </c>
      <c r="W2569" s="343" t="str">
        <f>IFERROR(IF(OR($D2569="",$E2569=0,con_Ende=0),"k.A.",IF(VLOOKUP($D2569,rng_ND,5,0)="Nein",VLOOKUP($D2569,rng_ND,2,FALSE),MIN(VLOOKUP($D2569,rng_ND,2,FALSE),A_Stammdaten!$B$19-D_SAV!$E2569+1))),"k.A.")</f>
        <v>k.A.</v>
      </c>
      <c r="X2569" s="343" t="str">
        <f t="shared" si="680"/>
        <v>k.A.</v>
      </c>
      <c r="Y2569" s="62"/>
      <c r="Z2569" s="48">
        <f t="shared" si="681"/>
        <v>0</v>
      </c>
      <c r="AA2569" s="457"/>
      <c r="AB2569" s="55">
        <f t="shared" si="688"/>
        <v>0</v>
      </c>
      <c r="AC2569" s="55">
        <f>IF(A_Stammdaten!$B$25="ja",D_SAV!AA2569,D_SAV!AB2569)</f>
        <v>0</v>
      </c>
      <c r="AD2569" s="478">
        <f>IF(AC2569=0,0,IF(U2569-(con_EOGJahr-D_SAV!E2569)&lt;=0,AC2569,AC2569/V2569))</f>
        <v>0</v>
      </c>
      <c r="AE2569" s="478">
        <f>IFERROR(IF(AND(VLOOKUP(D2569,rng_ND,5,FALSE)="Ja",D_SAV!T2569="degressiv"),D_SAV!AC2569*Y2569/100,0),0)</f>
        <v>0</v>
      </c>
      <c r="AF2569" s="55">
        <f>IFERROR(IF(VLOOKUP(D2569,rng_ND,5,FALSE)="Ja",MAX(D_SAV!AD2569:AE2569),D_SAV!AD2569),0)</f>
        <v>0</v>
      </c>
      <c r="AG2569" s="55">
        <f t="shared" si="689"/>
        <v>0</v>
      </c>
      <c r="AH2569" s="55">
        <f t="shared" si="690"/>
        <v>0</v>
      </c>
      <c r="AI2569" s="55">
        <f t="shared" si="691"/>
        <v>0</v>
      </c>
      <c r="AJ2569" s="55">
        <f t="shared" si="692"/>
        <v>0</v>
      </c>
      <c r="AK2569" s="55">
        <f t="shared" si="683"/>
        <v>0</v>
      </c>
      <c r="AL2569" s="55">
        <f t="shared" si="684"/>
        <v>0</v>
      </c>
      <c r="AM2569" s="55">
        <f t="shared" si="685"/>
        <v>0</v>
      </c>
    </row>
    <row r="2570" spans="1:39" x14ac:dyDescent="0.25">
      <c r="A2570" s="47">
        <v>2566</v>
      </c>
      <c r="B2570" s="358" t="str">
        <f>IF(AND(E2570&lt;&gt;0,D2570&lt;&gt;0,F2570&lt;&gt;0),IF(C2570&lt;&gt;0,CONCATENATE(C2570,"-AGr",VLOOKUP(D2570,Listen!$A$2:$G$45,7,FALSE),"-",E2570,"-",F2570,),CONCATENATE("AGr",VLOOKUP(D2570,Listen!$A$2:$G$45,7,FALSE),"-",E2570,"-",F2570)),"keine vollständige ID")</f>
        <v>keine vollständige ID</v>
      </c>
      <c r="C2570" s="359">
        <f>'[2]III_SAV-Details_NB'!B2576</f>
        <v>0</v>
      </c>
      <c r="D2570" s="359">
        <f>'[2]III_SAV-Details_NB'!C2576</f>
        <v>0</v>
      </c>
      <c r="E2570" s="359">
        <f>'[2]III_SAV-Details_NB'!D2576</f>
        <v>0</v>
      </c>
      <c r="F2570" s="490"/>
      <c r="G2570" s="281">
        <f>'[2]III_SAV-Details_NB'!X2576</f>
        <v>0</v>
      </c>
      <c r="H2570" s="281">
        <f t="shared" si="686"/>
        <v>0</v>
      </c>
      <c r="I2570" s="281">
        <f>IF(con_EOGJahr=2025,'[2]III_SAV-Details_NB'!AA2576,IF(con_EOGJahr=2026,'[2]III_SAV-Details_NB'!AB2576,'[2]III_SAV-Details_NB'!AC2576))</f>
        <v>0</v>
      </c>
      <c r="J2570" s="282"/>
      <c r="K2570" s="282"/>
      <c r="L2570" s="282"/>
      <c r="M2570" s="282"/>
      <c r="N2570" s="282"/>
      <c r="O2570" s="282"/>
      <c r="P2570" s="52">
        <f t="shared" si="687"/>
        <v>0</v>
      </c>
      <c r="Q2570" s="60"/>
      <c r="R2570" s="53">
        <f t="shared" si="678"/>
        <v>0</v>
      </c>
      <c r="S2570" s="59"/>
      <c r="T2570" s="61"/>
      <c r="U2570" s="342" t="str">
        <f t="shared" si="682"/>
        <v>k.A.</v>
      </c>
      <c r="V2570" s="343" t="str">
        <f t="shared" si="679"/>
        <v>k.A.</v>
      </c>
      <c r="W2570" s="343" t="str">
        <f>IFERROR(IF(OR($D2570="",$E2570=0,con_Ende=0),"k.A.",IF(VLOOKUP($D2570,rng_ND,5,0)="Nein",VLOOKUP($D2570,rng_ND,2,FALSE),MIN(VLOOKUP($D2570,rng_ND,2,FALSE),A_Stammdaten!$B$19-D_SAV!$E2570+1))),"k.A.")</f>
        <v>k.A.</v>
      </c>
      <c r="X2570" s="343" t="str">
        <f t="shared" si="680"/>
        <v>k.A.</v>
      </c>
      <c r="Y2570" s="62"/>
      <c r="Z2570" s="48">
        <f t="shared" si="681"/>
        <v>0</v>
      </c>
      <c r="AA2570" s="457"/>
      <c r="AB2570" s="55">
        <f t="shared" si="688"/>
        <v>0</v>
      </c>
      <c r="AC2570" s="55">
        <f>IF(A_Stammdaten!$B$25="ja",D_SAV!AA2570,D_SAV!AB2570)</f>
        <v>0</v>
      </c>
      <c r="AD2570" s="478">
        <f>IF(AC2570=0,0,IF(U2570-(con_EOGJahr-D_SAV!E2570)&lt;=0,AC2570,AC2570/V2570))</f>
        <v>0</v>
      </c>
      <c r="AE2570" s="478">
        <f>IFERROR(IF(AND(VLOOKUP(D2570,rng_ND,5,FALSE)="Ja",D_SAV!T2570="degressiv"),D_SAV!AC2570*Y2570/100,0),0)</f>
        <v>0</v>
      </c>
      <c r="AF2570" s="55">
        <f>IFERROR(IF(VLOOKUP(D2570,rng_ND,5,FALSE)="Ja",MAX(D_SAV!AD2570:AE2570),D_SAV!AD2570),0)</f>
        <v>0</v>
      </c>
      <c r="AG2570" s="55">
        <f t="shared" si="689"/>
        <v>0</v>
      </c>
      <c r="AH2570" s="55">
        <f t="shared" si="690"/>
        <v>0</v>
      </c>
      <c r="AI2570" s="55">
        <f t="shared" si="691"/>
        <v>0</v>
      </c>
      <c r="AJ2570" s="55">
        <f t="shared" si="692"/>
        <v>0</v>
      </c>
      <c r="AK2570" s="55">
        <f t="shared" si="683"/>
        <v>0</v>
      </c>
      <c r="AL2570" s="55">
        <f t="shared" si="684"/>
        <v>0</v>
      </c>
      <c r="AM2570" s="55">
        <f t="shared" si="685"/>
        <v>0</v>
      </c>
    </row>
    <row r="2571" spans="1:39" x14ac:dyDescent="0.25">
      <c r="A2571" s="47">
        <v>2567</v>
      </c>
      <c r="B2571" s="358" t="str">
        <f>IF(AND(E2571&lt;&gt;0,D2571&lt;&gt;0,F2571&lt;&gt;0),IF(C2571&lt;&gt;0,CONCATENATE(C2571,"-AGr",VLOOKUP(D2571,Listen!$A$2:$G$45,7,FALSE),"-",E2571,"-",F2571,),CONCATENATE("AGr",VLOOKUP(D2571,Listen!$A$2:$G$45,7,FALSE),"-",E2571,"-",F2571)),"keine vollständige ID")</f>
        <v>keine vollständige ID</v>
      </c>
      <c r="C2571" s="359">
        <f>'[2]III_SAV-Details_NB'!B2577</f>
        <v>0</v>
      </c>
      <c r="D2571" s="359">
        <f>'[2]III_SAV-Details_NB'!C2577</f>
        <v>0</v>
      </c>
      <c r="E2571" s="359">
        <f>'[2]III_SAV-Details_NB'!D2577</f>
        <v>0</v>
      </c>
      <c r="F2571" s="490"/>
      <c r="G2571" s="281">
        <f>'[2]III_SAV-Details_NB'!X2577</f>
        <v>0</v>
      </c>
      <c r="H2571" s="281">
        <f t="shared" si="686"/>
        <v>0</v>
      </c>
      <c r="I2571" s="281">
        <f>IF(con_EOGJahr=2025,'[2]III_SAV-Details_NB'!AA2577,IF(con_EOGJahr=2026,'[2]III_SAV-Details_NB'!AB2577,'[2]III_SAV-Details_NB'!AC2577))</f>
        <v>0</v>
      </c>
      <c r="J2571" s="282"/>
      <c r="K2571" s="282"/>
      <c r="L2571" s="282"/>
      <c r="M2571" s="282"/>
      <c r="N2571" s="282"/>
      <c r="O2571" s="282"/>
      <c r="P2571" s="52">
        <f t="shared" si="687"/>
        <v>0</v>
      </c>
      <c r="Q2571" s="60"/>
      <c r="R2571" s="53">
        <f t="shared" si="678"/>
        <v>0</v>
      </c>
      <c r="S2571" s="59"/>
      <c r="T2571" s="61"/>
      <c r="U2571" s="342" t="str">
        <f t="shared" si="682"/>
        <v>k.A.</v>
      </c>
      <c r="V2571" s="343" t="str">
        <f t="shared" si="679"/>
        <v>k.A.</v>
      </c>
      <c r="W2571" s="343" t="str">
        <f>IFERROR(IF(OR($D2571="",$E2571=0,con_Ende=0),"k.A.",IF(VLOOKUP($D2571,rng_ND,5,0)="Nein",VLOOKUP($D2571,rng_ND,2,FALSE),MIN(VLOOKUP($D2571,rng_ND,2,FALSE),A_Stammdaten!$B$19-D_SAV!$E2571+1))),"k.A.")</f>
        <v>k.A.</v>
      </c>
      <c r="X2571" s="343" t="str">
        <f t="shared" si="680"/>
        <v>k.A.</v>
      </c>
      <c r="Y2571" s="62"/>
      <c r="Z2571" s="48">
        <f t="shared" si="681"/>
        <v>0</v>
      </c>
      <c r="AA2571" s="457"/>
      <c r="AB2571" s="55">
        <f t="shared" si="688"/>
        <v>0</v>
      </c>
      <c r="AC2571" s="55">
        <f>IF(A_Stammdaten!$B$25="ja",D_SAV!AA2571,D_SAV!AB2571)</f>
        <v>0</v>
      </c>
      <c r="AD2571" s="478">
        <f>IF(AC2571=0,0,IF(U2571-(con_EOGJahr-D_SAV!E2571)&lt;=0,AC2571,AC2571/V2571))</f>
        <v>0</v>
      </c>
      <c r="AE2571" s="478">
        <f>IFERROR(IF(AND(VLOOKUP(D2571,rng_ND,5,FALSE)="Ja",D_SAV!T2571="degressiv"),D_SAV!AC2571*Y2571/100,0),0)</f>
        <v>0</v>
      </c>
      <c r="AF2571" s="55">
        <f>IFERROR(IF(VLOOKUP(D2571,rng_ND,5,FALSE)="Ja",MAX(D_SAV!AD2571:AE2571),D_SAV!AD2571),0)</f>
        <v>0</v>
      </c>
      <c r="AG2571" s="55">
        <f t="shared" si="689"/>
        <v>0</v>
      </c>
      <c r="AH2571" s="55">
        <f t="shared" si="690"/>
        <v>0</v>
      </c>
      <c r="AI2571" s="55">
        <f t="shared" si="691"/>
        <v>0</v>
      </c>
      <c r="AJ2571" s="55">
        <f t="shared" si="692"/>
        <v>0</v>
      </c>
      <c r="AK2571" s="55">
        <f t="shared" si="683"/>
        <v>0</v>
      </c>
      <c r="AL2571" s="55">
        <f t="shared" si="684"/>
        <v>0</v>
      </c>
      <c r="AM2571" s="55">
        <f t="shared" si="685"/>
        <v>0</v>
      </c>
    </row>
    <row r="2572" spans="1:39" x14ac:dyDescent="0.25">
      <c r="A2572" s="47">
        <v>2568</v>
      </c>
      <c r="B2572" s="358" t="str">
        <f>IF(AND(E2572&lt;&gt;0,D2572&lt;&gt;0,F2572&lt;&gt;0),IF(C2572&lt;&gt;0,CONCATENATE(C2572,"-AGr",VLOOKUP(D2572,Listen!$A$2:$G$45,7,FALSE),"-",E2572,"-",F2572,),CONCATENATE("AGr",VLOOKUP(D2572,Listen!$A$2:$G$45,7,FALSE),"-",E2572,"-",F2572)),"keine vollständige ID")</f>
        <v>keine vollständige ID</v>
      </c>
      <c r="C2572" s="359">
        <f>'[2]III_SAV-Details_NB'!B2578</f>
        <v>0</v>
      </c>
      <c r="D2572" s="359">
        <f>'[2]III_SAV-Details_NB'!C2578</f>
        <v>0</v>
      </c>
      <c r="E2572" s="359">
        <f>'[2]III_SAV-Details_NB'!D2578</f>
        <v>0</v>
      </c>
      <c r="F2572" s="490"/>
      <c r="G2572" s="281">
        <f>'[2]III_SAV-Details_NB'!X2578</f>
        <v>0</v>
      </c>
      <c r="H2572" s="281">
        <f t="shared" si="686"/>
        <v>0</v>
      </c>
      <c r="I2572" s="281">
        <f>IF(con_EOGJahr=2025,'[2]III_SAV-Details_NB'!AA2578,IF(con_EOGJahr=2026,'[2]III_SAV-Details_NB'!AB2578,'[2]III_SAV-Details_NB'!AC2578))</f>
        <v>0</v>
      </c>
      <c r="J2572" s="282"/>
      <c r="K2572" s="282"/>
      <c r="L2572" s="282"/>
      <c r="M2572" s="282"/>
      <c r="N2572" s="282"/>
      <c r="O2572" s="282"/>
      <c r="P2572" s="52">
        <f t="shared" si="687"/>
        <v>0</v>
      </c>
      <c r="Q2572" s="60"/>
      <c r="R2572" s="53">
        <f t="shared" si="678"/>
        <v>0</v>
      </c>
      <c r="S2572" s="59"/>
      <c r="T2572" s="61"/>
      <c r="U2572" s="342" t="str">
        <f t="shared" si="682"/>
        <v>k.A.</v>
      </c>
      <c r="V2572" s="343" t="str">
        <f t="shared" si="679"/>
        <v>k.A.</v>
      </c>
      <c r="W2572" s="343" t="str">
        <f>IFERROR(IF(OR($D2572="",$E2572=0,con_Ende=0),"k.A.",IF(VLOOKUP($D2572,rng_ND,5,0)="Nein",VLOOKUP($D2572,rng_ND,2,FALSE),MIN(VLOOKUP($D2572,rng_ND,2,FALSE),A_Stammdaten!$B$19-D_SAV!$E2572+1))),"k.A.")</f>
        <v>k.A.</v>
      </c>
      <c r="X2572" s="343" t="str">
        <f t="shared" si="680"/>
        <v>k.A.</v>
      </c>
      <c r="Y2572" s="62"/>
      <c r="Z2572" s="48">
        <f t="shared" si="681"/>
        <v>0</v>
      </c>
      <c r="AA2572" s="457"/>
      <c r="AB2572" s="55">
        <f t="shared" si="688"/>
        <v>0</v>
      </c>
      <c r="AC2572" s="55">
        <f>IF(A_Stammdaten!$B$25="ja",D_SAV!AA2572,D_SAV!AB2572)</f>
        <v>0</v>
      </c>
      <c r="AD2572" s="478">
        <f>IF(AC2572=0,0,IF(U2572-(con_EOGJahr-D_SAV!E2572)&lt;=0,AC2572,AC2572/V2572))</f>
        <v>0</v>
      </c>
      <c r="AE2572" s="478">
        <f>IFERROR(IF(AND(VLOOKUP(D2572,rng_ND,5,FALSE)="Ja",D_SAV!T2572="degressiv"),D_SAV!AC2572*Y2572/100,0),0)</f>
        <v>0</v>
      </c>
      <c r="AF2572" s="55">
        <f>IFERROR(IF(VLOOKUP(D2572,rng_ND,5,FALSE)="Ja",MAX(D_SAV!AD2572:AE2572),D_SAV!AD2572),0)</f>
        <v>0</v>
      </c>
      <c r="AG2572" s="55">
        <f t="shared" si="689"/>
        <v>0</v>
      </c>
      <c r="AH2572" s="55">
        <f t="shared" si="690"/>
        <v>0</v>
      </c>
      <c r="AI2572" s="55">
        <f t="shared" si="691"/>
        <v>0</v>
      </c>
      <c r="AJ2572" s="55">
        <f t="shared" si="692"/>
        <v>0</v>
      </c>
      <c r="AK2572" s="55">
        <f t="shared" si="683"/>
        <v>0</v>
      </c>
      <c r="AL2572" s="55">
        <f t="shared" si="684"/>
        <v>0</v>
      </c>
      <c r="AM2572" s="55">
        <f t="shared" si="685"/>
        <v>0</v>
      </c>
    </row>
    <row r="2573" spans="1:39" x14ac:dyDescent="0.25">
      <c r="A2573" s="47">
        <v>2569</v>
      </c>
      <c r="B2573" s="358" t="str">
        <f>IF(AND(E2573&lt;&gt;0,D2573&lt;&gt;0,F2573&lt;&gt;0),IF(C2573&lt;&gt;0,CONCATENATE(C2573,"-AGr",VLOOKUP(D2573,Listen!$A$2:$G$45,7,FALSE),"-",E2573,"-",F2573,),CONCATENATE("AGr",VLOOKUP(D2573,Listen!$A$2:$G$45,7,FALSE),"-",E2573,"-",F2573)),"keine vollständige ID")</f>
        <v>keine vollständige ID</v>
      </c>
      <c r="C2573" s="359">
        <f>'[2]III_SAV-Details_NB'!B2579</f>
        <v>0</v>
      </c>
      <c r="D2573" s="359">
        <f>'[2]III_SAV-Details_NB'!C2579</f>
        <v>0</v>
      </c>
      <c r="E2573" s="359">
        <f>'[2]III_SAV-Details_NB'!D2579</f>
        <v>0</v>
      </c>
      <c r="F2573" s="490"/>
      <c r="G2573" s="281">
        <f>'[2]III_SAV-Details_NB'!X2579</f>
        <v>0</v>
      </c>
      <c r="H2573" s="281">
        <f t="shared" si="686"/>
        <v>0</v>
      </c>
      <c r="I2573" s="281">
        <f>IF(con_EOGJahr=2025,'[2]III_SAV-Details_NB'!AA2579,IF(con_EOGJahr=2026,'[2]III_SAV-Details_NB'!AB2579,'[2]III_SAV-Details_NB'!AC2579))</f>
        <v>0</v>
      </c>
      <c r="J2573" s="282"/>
      <c r="K2573" s="282"/>
      <c r="L2573" s="282"/>
      <c r="M2573" s="282"/>
      <c r="N2573" s="282"/>
      <c r="O2573" s="282"/>
      <c r="P2573" s="52">
        <f t="shared" si="687"/>
        <v>0</v>
      </c>
      <c r="Q2573" s="60"/>
      <c r="R2573" s="53">
        <f t="shared" si="678"/>
        <v>0</v>
      </c>
      <c r="S2573" s="59"/>
      <c r="T2573" s="61"/>
      <c r="U2573" s="342" t="str">
        <f t="shared" si="682"/>
        <v>k.A.</v>
      </c>
      <c r="V2573" s="343" t="str">
        <f t="shared" si="679"/>
        <v>k.A.</v>
      </c>
      <c r="W2573" s="343" t="str">
        <f>IFERROR(IF(OR($D2573="",$E2573=0,con_Ende=0),"k.A.",IF(VLOOKUP($D2573,rng_ND,5,0)="Nein",VLOOKUP($D2573,rng_ND,2,FALSE),MIN(VLOOKUP($D2573,rng_ND,2,FALSE),A_Stammdaten!$B$19-D_SAV!$E2573+1))),"k.A.")</f>
        <v>k.A.</v>
      </c>
      <c r="X2573" s="343" t="str">
        <f t="shared" si="680"/>
        <v>k.A.</v>
      </c>
      <c r="Y2573" s="62"/>
      <c r="Z2573" s="48">
        <f t="shared" si="681"/>
        <v>0</v>
      </c>
      <c r="AA2573" s="457"/>
      <c r="AB2573" s="55">
        <f t="shared" si="688"/>
        <v>0</v>
      </c>
      <c r="AC2573" s="55">
        <f>IF(A_Stammdaten!$B$25="ja",D_SAV!AA2573,D_SAV!AB2573)</f>
        <v>0</v>
      </c>
      <c r="AD2573" s="478">
        <f>IF(AC2573=0,0,IF(U2573-(con_EOGJahr-D_SAV!E2573)&lt;=0,AC2573,AC2573/V2573))</f>
        <v>0</v>
      </c>
      <c r="AE2573" s="478">
        <f>IFERROR(IF(AND(VLOOKUP(D2573,rng_ND,5,FALSE)="Ja",D_SAV!T2573="degressiv"),D_SAV!AC2573*Y2573/100,0),0)</f>
        <v>0</v>
      </c>
      <c r="AF2573" s="55">
        <f>IFERROR(IF(VLOOKUP(D2573,rng_ND,5,FALSE)="Ja",MAX(D_SAV!AD2573:AE2573),D_SAV!AD2573),0)</f>
        <v>0</v>
      </c>
      <c r="AG2573" s="55">
        <f t="shared" si="689"/>
        <v>0</v>
      </c>
      <c r="AH2573" s="55">
        <f t="shared" si="690"/>
        <v>0</v>
      </c>
      <c r="AI2573" s="55">
        <f t="shared" si="691"/>
        <v>0</v>
      </c>
      <c r="AJ2573" s="55">
        <f t="shared" si="692"/>
        <v>0</v>
      </c>
      <c r="AK2573" s="55">
        <f t="shared" si="683"/>
        <v>0</v>
      </c>
      <c r="AL2573" s="55">
        <f t="shared" si="684"/>
        <v>0</v>
      </c>
      <c r="AM2573" s="55">
        <f t="shared" si="685"/>
        <v>0</v>
      </c>
    </row>
    <row r="2574" spans="1:39" x14ac:dyDescent="0.25">
      <c r="A2574" s="47">
        <v>2570</v>
      </c>
      <c r="B2574" s="358" t="str">
        <f>IF(AND(E2574&lt;&gt;0,D2574&lt;&gt;0,F2574&lt;&gt;0),IF(C2574&lt;&gt;0,CONCATENATE(C2574,"-AGr",VLOOKUP(D2574,Listen!$A$2:$G$45,7,FALSE),"-",E2574,"-",F2574,),CONCATENATE("AGr",VLOOKUP(D2574,Listen!$A$2:$G$45,7,FALSE),"-",E2574,"-",F2574)),"keine vollständige ID")</f>
        <v>keine vollständige ID</v>
      </c>
      <c r="C2574" s="359">
        <f>'[2]III_SAV-Details_NB'!B2580</f>
        <v>0</v>
      </c>
      <c r="D2574" s="359">
        <f>'[2]III_SAV-Details_NB'!C2580</f>
        <v>0</v>
      </c>
      <c r="E2574" s="359">
        <f>'[2]III_SAV-Details_NB'!D2580</f>
        <v>0</v>
      </c>
      <c r="F2574" s="490"/>
      <c r="G2574" s="281">
        <f>'[2]III_SAV-Details_NB'!X2580</f>
        <v>0</v>
      </c>
      <c r="H2574" s="281">
        <f t="shared" si="686"/>
        <v>0</v>
      </c>
      <c r="I2574" s="281">
        <f>IF(con_EOGJahr=2025,'[2]III_SAV-Details_NB'!AA2580,IF(con_EOGJahr=2026,'[2]III_SAV-Details_NB'!AB2580,'[2]III_SAV-Details_NB'!AC2580))</f>
        <v>0</v>
      </c>
      <c r="J2574" s="282"/>
      <c r="K2574" s="282"/>
      <c r="L2574" s="282"/>
      <c r="M2574" s="282"/>
      <c r="N2574" s="282"/>
      <c r="O2574" s="282"/>
      <c r="P2574" s="52">
        <f t="shared" si="687"/>
        <v>0</v>
      </c>
      <c r="Q2574" s="60"/>
      <c r="R2574" s="53">
        <f t="shared" si="678"/>
        <v>0</v>
      </c>
      <c r="S2574" s="59"/>
      <c r="T2574" s="61"/>
      <c r="U2574" s="342" t="str">
        <f t="shared" si="682"/>
        <v>k.A.</v>
      </c>
      <c r="V2574" s="343" t="str">
        <f t="shared" si="679"/>
        <v>k.A.</v>
      </c>
      <c r="W2574" s="343" t="str">
        <f>IFERROR(IF(OR($D2574="",$E2574=0,con_Ende=0),"k.A.",IF(VLOOKUP($D2574,rng_ND,5,0)="Nein",VLOOKUP($D2574,rng_ND,2,FALSE),MIN(VLOOKUP($D2574,rng_ND,2,FALSE),A_Stammdaten!$B$19-D_SAV!$E2574+1))),"k.A.")</f>
        <v>k.A.</v>
      </c>
      <c r="X2574" s="343" t="str">
        <f t="shared" si="680"/>
        <v>k.A.</v>
      </c>
      <c r="Y2574" s="62"/>
      <c r="Z2574" s="48">
        <f t="shared" si="681"/>
        <v>0</v>
      </c>
      <c r="AA2574" s="457"/>
      <c r="AB2574" s="55">
        <f t="shared" si="688"/>
        <v>0</v>
      </c>
      <c r="AC2574" s="55">
        <f>IF(A_Stammdaten!$B$25="ja",D_SAV!AA2574,D_SAV!AB2574)</f>
        <v>0</v>
      </c>
      <c r="AD2574" s="478">
        <f>IF(AC2574=0,0,IF(U2574-(con_EOGJahr-D_SAV!E2574)&lt;=0,AC2574,AC2574/V2574))</f>
        <v>0</v>
      </c>
      <c r="AE2574" s="478">
        <f>IFERROR(IF(AND(VLOOKUP(D2574,rng_ND,5,FALSE)="Ja",D_SAV!T2574="degressiv"),D_SAV!AC2574*Y2574/100,0),0)</f>
        <v>0</v>
      </c>
      <c r="AF2574" s="55">
        <f>IFERROR(IF(VLOOKUP(D2574,rng_ND,5,FALSE)="Ja",MAX(D_SAV!AD2574:AE2574),D_SAV!AD2574),0)</f>
        <v>0</v>
      </c>
      <c r="AG2574" s="55">
        <f t="shared" si="689"/>
        <v>0</v>
      </c>
      <c r="AH2574" s="55">
        <f t="shared" si="690"/>
        <v>0</v>
      </c>
      <c r="AI2574" s="55">
        <f t="shared" si="691"/>
        <v>0</v>
      </c>
      <c r="AJ2574" s="55">
        <f t="shared" si="692"/>
        <v>0</v>
      </c>
      <c r="AK2574" s="55">
        <f t="shared" si="683"/>
        <v>0</v>
      </c>
      <c r="AL2574" s="55">
        <f t="shared" si="684"/>
        <v>0</v>
      </c>
      <c r="AM2574" s="55">
        <f t="shared" si="685"/>
        <v>0</v>
      </c>
    </row>
    <row r="2575" spans="1:39" x14ac:dyDescent="0.25">
      <c r="A2575" s="47">
        <v>2571</v>
      </c>
      <c r="B2575" s="358" t="str">
        <f>IF(AND(E2575&lt;&gt;0,D2575&lt;&gt;0,F2575&lt;&gt;0),IF(C2575&lt;&gt;0,CONCATENATE(C2575,"-AGr",VLOOKUP(D2575,Listen!$A$2:$G$45,7,FALSE),"-",E2575,"-",F2575,),CONCATENATE("AGr",VLOOKUP(D2575,Listen!$A$2:$G$45,7,FALSE),"-",E2575,"-",F2575)),"keine vollständige ID")</f>
        <v>keine vollständige ID</v>
      </c>
      <c r="C2575" s="359">
        <f>'[2]III_SAV-Details_NB'!B2581</f>
        <v>0</v>
      </c>
      <c r="D2575" s="359">
        <f>'[2]III_SAV-Details_NB'!C2581</f>
        <v>0</v>
      </c>
      <c r="E2575" s="359">
        <f>'[2]III_SAV-Details_NB'!D2581</f>
        <v>0</v>
      </c>
      <c r="F2575" s="490"/>
      <c r="G2575" s="281">
        <f>'[2]III_SAV-Details_NB'!X2581</f>
        <v>0</v>
      </c>
      <c r="H2575" s="281">
        <f t="shared" si="686"/>
        <v>0</v>
      </c>
      <c r="I2575" s="281">
        <f>IF(con_EOGJahr=2025,'[2]III_SAV-Details_NB'!AA2581,IF(con_EOGJahr=2026,'[2]III_SAV-Details_NB'!AB2581,'[2]III_SAV-Details_NB'!AC2581))</f>
        <v>0</v>
      </c>
      <c r="J2575" s="282"/>
      <c r="K2575" s="282"/>
      <c r="L2575" s="282"/>
      <c r="M2575" s="282"/>
      <c r="N2575" s="282"/>
      <c r="O2575" s="282"/>
      <c r="P2575" s="52">
        <f t="shared" si="687"/>
        <v>0</v>
      </c>
      <c r="Q2575" s="60"/>
      <c r="R2575" s="53">
        <f t="shared" si="678"/>
        <v>0</v>
      </c>
      <c r="S2575" s="59"/>
      <c r="T2575" s="61"/>
      <c r="U2575" s="342" t="str">
        <f t="shared" si="682"/>
        <v>k.A.</v>
      </c>
      <c r="V2575" s="343" t="str">
        <f t="shared" si="679"/>
        <v>k.A.</v>
      </c>
      <c r="W2575" s="343" t="str">
        <f>IFERROR(IF(OR($D2575="",$E2575=0,con_Ende=0),"k.A.",IF(VLOOKUP($D2575,rng_ND,5,0)="Nein",VLOOKUP($D2575,rng_ND,2,FALSE),MIN(VLOOKUP($D2575,rng_ND,2,FALSE),A_Stammdaten!$B$19-D_SAV!$E2575+1))),"k.A.")</f>
        <v>k.A.</v>
      </c>
      <c r="X2575" s="343" t="str">
        <f t="shared" si="680"/>
        <v>k.A.</v>
      </c>
      <c r="Y2575" s="62"/>
      <c r="Z2575" s="48">
        <f t="shared" si="681"/>
        <v>0</v>
      </c>
      <c r="AA2575" s="457"/>
      <c r="AB2575" s="55">
        <f t="shared" si="688"/>
        <v>0</v>
      </c>
      <c r="AC2575" s="55">
        <f>IF(A_Stammdaten!$B$25="ja",D_SAV!AA2575,D_SAV!AB2575)</f>
        <v>0</v>
      </c>
      <c r="AD2575" s="478">
        <f>IF(AC2575=0,0,IF(U2575-(con_EOGJahr-D_SAV!E2575)&lt;=0,AC2575,AC2575/V2575))</f>
        <v>0</v>
      </c>
      <c r="AE2575" s="478">
        <f>IFERROR(IF(AND(VLOOKUP(D2575,rng_ND,5,FALSE)="Ja",D_SAV!T2575="degressiv"),D_SAV!AC2575*Y2575/100,0),0)</f>
        <v>0</v>
      </c>
      <c r="AF2575" s="55">
        <f>IFERROR(IF(VLOOKUP(D2575,rng_ND,5,FALSE)="Ja",MAX(D_SAV!AD2575:AE2575),D_SAV!AD2575),0)</f>
        <v>0</v>
      </c>
      <c r="AG2575" s="55">
        <f t="shared" si="689"/>
        <v>0</v>
      </c>
      <c r="AH2575" s="55">
        <f t="shared" si="690"/>
        <v>0</v>
      </c>
      <c r="AI2575" s="55">
        <f t="shared" si="691"/>
        <v>0</v>
      </c>
      <c r="AJ2575" s="55">
        <f t="shared" si="692"/>
        <v>0</v>
      </c>
      <c r="AK2575" s="55">
        <f t="shared" si="683"/>
        <v>0</v>
      </c>
      <c r="AL2575" s="55">
        <f t="shared" si="684"/>
        <v>0</v>
      </c>
      <c r="AM2575" s="55">
        <f t="shared" si="685"/>
        <v>0</v>
      </c>
    </row>
    <row r="2576" spans="1:39" x14ac:dyDescent="0.25">
      <c r="A2576" s="47">
        <v>2572</v>
      </c>
      <c r="B2576" s="358" t="str">
        <f>IF(AND(E2576&lt;&gt;0,D2576&lt;&gt;0,F2576&lt;&gt;0),IF(C2576&lt;&gt;0,CONCATENATE(C2576,"-AGr",VLOOKUP(D2576,Listen!$A$2:$G$45,7,FALSE),"-",E2576,"-",F2576,),CONCATENATE("AGr",VLOOKUP(D2576,Listen!$A$2:$G$45,7,FALSE),"-",E2576,"-",F2576)),"keine vollständige ID")</f>
        <v>keine vollständige ID</v>
      </c>
      <c r="C2576" s="359">
        <f>'[2]III_SAV-Details_NB'!B2582</f>
        <v>0</v>
      </c>
      <c r="D2576" s="359">
        <f>'[2]III_SAV-Details_NB'!C2582</f>
        <v>0</v>
      </c>
      <c r="E2576" s="359">
        <f>'[2]III_SAV-Details_NB'!D2582</f>
        <v>0</v>
      </c>
      <c r="F2576" s="490"/>
      <c r="G2576" s="281">
        <f>'[2]III_SAV-Details_NB'!X2582</f>
        <v>0</v>
      </c>
      <c r="H2576" s="281">
        <f t="shared" si="686"/>
        <v>0</v>
      </c>
      <c r="I2576" s="281">
        <f>IF(con_EOGJahr=2025,'[2]III_SAV-Details_NB'!AA2582,IF(con_EOGJahr=2026,'[2]III_SAV-Details_NB'!AB2582,'[2]III_SAV-Details_NB'!AC2582))</f>
        <v>0</v>
      </c>
      <c r="J2576" s="282"/>
      <c r="K2576" s="282"/>
      <c r="L2576" s="282"/>
      <c r="M2576" s="282"/>
      <c r="N2576" s="282"/>
      <c r="O2576" s="282"/>
      <c r="P2576" s="52">
        <f t="shared" si="687"/>
        <v>0</v>
      </c>
      <c r="Q2576" s="60"/>
      <c r="R2576" s="53">
        <f t="shared" si="678"/>
        <v>0</v>
      </c>
      <c r="S2576" s="59"/>
      <c r="T2576" s="61"/>
      <c r="U2576" s="342" t="str">
        <f t="shared" si="682"/>
        <v>k.A.</v>
      </c>
      <c r="V2576" s="343" t="str">
        <f t="shared" si="679"/>
        <v>k.A.</v>
      </c>
      <c r="W2576" s="343" t="str">
        <f>IFERROR(IF(OR($D2576="",$E2576=0,con_Ende=0),"k.A.",IF(VLOOKUP($D2576,rng_ND,5,0)="Nein",VLOOKUP($D2576,rng_ND,2,FALSE),MIN(VLOOKUP($D2576,rng_ND,2,FALSE),A_Stammdaten!$B$19-D_SAV!$E2576+1))),"k.A.")</f>
        <v>k.A.</v>
      </c>
      <c r="X2576" s="343" t="str">
        <f t="shared" si="680"/>
        <v>k.A.</v>
      </c>
      <c r="Y2576" s="62"/>
      <c r="Z2576" s="48">
        <f t="shared" si="681"/>
        <v>0</v>
      </c>
      <c r="AA2576" s="457"/>
      <c r="AB2576" s="55">
        <f t="shared" si="688"/>
        <v>0</v>
      </c>
      <c r="AC2576" s="55">
        <f>IF(A_Stammdaten!$B$25="ja",D_SAV!AA2576,D_SAV!AB2576)</f>
        <v>0</v>
      </c>
      <c r="AD2576" s="478">
        <f>IF(AC2576=0,0,IF(U2576-(con_EOGJahr-D_SAV!E2576)&lt;=0,AC2576,AC2576/V2576))</f>
        <v>0</v>
      </c>
      <c r="AE2576" s="478">
        <f>IFERROR(IF(AND(VLOOKUP(D2576,rng_ND,5,FALSE)="Ja",D_SAV!T2576="degressiv"),D_SAV!AC2576*Y2576/100,0),0)</f>
        <v>0</v>
      </c>
      <c r="AF2576" s="55">
        <f>IFERROR(IF(VLOOKUP(D2576,rng_ND,5,FALSE)="Ja",MAX(D_SAV!AD2576:AE2576),D_SAV!AD2576),0)</f>
        <v>0</v>
      </c>
      <c r="AG2576" s="55">
        <f t="shared" si="689"/>
        <v>0</v>
      </c>
      <c r="AH2576" s="55">
        <f t="shared" si="690"/>
        <v>0</v>
      </c>
      <c r="AI2576" s="55">
        <f t="shared" si="691"/>
        <v>0</v>
      </c>
      <c r="AJ2576" s="55">
        <f t="shared" si="692"/>
        <v>0</v>
      </c>
      <c r="AK2576" s="55">
        <f t="shared" si="683"/>
        <v>0</v>
      </c>
      <c r="AL2576" s="55">
        <f t="shared" si="684"/>
        <v>0</v>
      </c>
      <c r="AM2576" s="55">
        <f t="shared" si="685"/>
        <v>0</v>
      </c>
    </row>
    <row r="2577" spans="1:39" x14ac:dyDescent="0.25">
      <c r="A2577" s="47">
        <v>2573</v>
      </c>
      <c r="B2577" s="358" t="str">
        <f>IF(AND(E2577&lt;&gt;0,D2577&lt;&gt;0,F2577&lt;&gt;0),IF(C2577&lt;&gt;0,CONCATENATE(C2577,"-AGr",VLOOKUP(D2577,Listen!$A$2:$G$45,7,FALSE),"-",E2577,"-",F2577,),CONCATENATE("AGr",VLOOKUP(D2577,Listen!$A$2:$G$45,7,FALSE),"-",E2577,"-",F2577)),"keine vollständige ID")</f>
        <v>keine vollständige ID</v>
      </c>
      <c r="C2577" s="359">
        <f>'[2]III_SAV-Details_NB'!B2583</f>
        <v>0</v>
      </c>
      <c r="D2577" s="359">
        <f>'[2]III_SAV-Details_NB'!C2583</f>
        <v>0</v>
      </c>
      <c r="E2577" s="359">
        <f>'[2]III_SAV-Details_NB'!D2583</f>
        <v>0</v>
      </c>
      <c r="F2577" s="490"/>
      <c r="G2577" s="281">
        <f>'[2]III_SAV-Details_NB'!X2583</f>
        <v>0</v>
      </c>
      <c r="H2577" s="281">
        <f t="shared" si="686"/>
        <v>0</v>
      </c>
      <c r="I2577" s="281">
        <f>IF(con_EOGJahr=2025,'[2]III_SAV-Details_NB'!AA2583,IF(con_EOGJahr=2026,'[2]III_SAV-Details_NB'!AB2583,'[2]III_SAV-Details_NB'!AC2583))</f>
        <v>0</v>
      </c>
      <c r="J2577" s="282"/>
      <c r="K2577" s="282"/>
      <c r="L2577" s="282"/>
      <c r="M2577" s="282"/>
      <c r="N2577" s="282"/>
      <c r="O2577" s="282"/>
      <c r="P2577" s="52">
        <f t="shared" si="687"/>
        <v>0</v>
      </c>
      <c r="Q2577" s="60"/>
      <c r="R2577" s="53">
        <f t="shared" si="678"/>
        <v>0</v>
      </c>
      <c r="S2577" s="59"/>
      <c r="T2577" s="61"/>
      <c r="U2577" s="342" t="str">
        <f t="shared" si="682"/>
        <v>k.A.</v>
      </c>
      <c r="V2577" s="343" t="str">
        <f t="shared" si="679"/>
        <v>k.A.</v>
      </c>
      <c r="W2577" s="343" t="str">
        <f>IFERROR(IF(OR($D2577="",$E2577=0,con_Ende=0),"k.A.",IF(VLOOKUP($D2577,rng_ND,5,0)="Nein",VLOOKUP($D2577,rng_ND,2,FALSE),MIN(VLOOKUP($D2577,rng_ND,2,FALSE),A_Stammdaten!$B$19-D_SAV!$E2577+1))),"k.A.")</f>
        <v>k.A.</v>
      </c>
      <c r="X2577" s="343" t="str">
        <f t="shared" si="680"/>
        <v>k.A.</v>
      </c>
      <c r="Y2577" s="62"/>
      <c r="Z2577" s="48">
        <f t="shared" si="681"/>
        <v>0</v>
      </c>
      <c r="AA2577" s="457"/>
      <c r="AB2577" s="55">
        <f t="shared" si="688"/>
        <v>0</v>
      </c>
      <c r="AC2577" s="55">
        <f>IF(A_Stammdaten!$B$25="ja",D_SAV!AA2577,D_SAV!AB2577)</f>
        <v>0</v>
      </c>
      <c r="AD2577" s="478">
        <f>IF(AC2577=0,0,IF(U2577-(con_EOGJahr-D_SAV!E2577)&lt;=0,AC2577,AC2577/V2577))</f>
        <v>0</v>
      </c>
      <c r="AE2577" s="478">
        <f>IFERROR(IF(AND(VLOOKUP(D2577,rng_ND,5,FALSE)="Ja",D_SAV!T2577="degressiv"),D_SAV!AC2577*Y2577/100,0),0)</f>
        <v>0</v>
      </c>
      <c r="AF2577" s="55">
        <f>IFERROR(IF(VLOOKUP(D2577,rng_ND,5,FALSE)="Ja",MAX(D_SAV!AD2577:AE2577),D_SAV!AD2577),0)</f>
        <v>0</v>
      </c>
      <c r="AG2577" s="55">
        <f t="shared" si="689"/>
        <v>0</v>
      </c>
      <c r="AH2577" s="55">
        <f t="shared" si="690"/>
        <v>0</v>
      </c>
      <c r="AI2577" s="55">
        <f t="shared" si="691"/>
        <v>0</v>
      </c>
      <c r="AJ2577" s="55">
        <f t="shared" si="692"/>
        <v>0</v>
      </c>
      <c r="AK2577" s="55">
        <f t="shared" si="683"/>
        <v>0</v>
      </c>
      <c r="AL2577" s="55">
        <f t="shared" si="684"/>
        <v>0</v>
      </c>
      <c r="AM2577" s="55">
        <f t="shared" si="685"/>
        <v>0</v>
      </c>
    </row>
    <row r="2578" spans="1:39" x14ac:dyDescent="0.25">
      <c r="A2578" s="47">
        <v>2574</v>
      </c>
      <c r="B2578" s="358" t="str">
        <f>IF(AND(E2578&lt;&gt;0,D2578&lt;&gt;0,F2578&lt;&gt;0),IF(C2578&lt;&gt;0,CONCATENATE(C2578,"-AGr",VLOOKUP(D2578,Listen!$A$2:$G$45,7,FALSE),"-",E2578,"-",F2578,),CONCATENATE("AGr",VLOOKUP(D2578,Listen!$A$2:$G$45,7,FALSE),"-",E2578,"-",F2578)),"keine vollständige ID")</f>
        <v>keine vollständige ID</v>
      </c>
      <c r="C2578" s="359">
        <f>'[2]III_SAV-Details_NB'!B2584</f>
        <v>0</v>
      </c>
      <c r="D2578" s="359">
        <f>'[2]III_SAV-Details_NB'!C2584</f>
        <v>0</v>
      </c>
      <c r="E2578" s="359">
        <f>'[2]III_SAV-Details_NB'!D2584</f>
        <v>0</v>
      </c>
      <c r="F2578" s="490"/>
      <c r="G2578" s="281">
        <f>'[2]III_SAV-Details_NB'!X2584</f>
        <v>0</v>
      </c>
      <c r="H2578" s="281">
        <f t="shared" si="686"/>
        <v>0</v>
      </c>
      <c r="I2578" s="281">
        <f>IF(con_EOGJahr=2025,'[2]III_SAV-Details_NB'!AA2584,IF(con_EOGJahr=2026,'[2]III_SAV-Details_NB'!AB2584,'[2]III_SAV-Details_NB'!AC2584))</f>
        <v>0</v>
      </c>
      <c r="J2578" s="282"/>
      <c r="K2578" s="282"/>
      <c r="L2578" s="282"/>
      <c r="M2578" s="282"/>
      <c r="N2578" s="282"/>
      <c r="O2578" s="282"/>
      <c r="P2578" s="52">
        <f t="shared" si="687"/>
        <v>0</v>
      </c>
      <c r="Q2578" s="60"/>
      <c r="R2578" s="53">
        <f t="shared" ref="R2578:R2641" si="693">P2578+Q2578</f>
        <v>0</v>
      </c>
      <c r="S2578" s="59"/>
      <c r="T2578" s="61"/>
      <c r="U2578" s="342" t="str">
        <f t="shared" si="682"/>
        <v>k.A.</v>
      </c>
      <c r="V2578" s="343" t="str">
        <f t="shared" ref="V2578:V2641" si="694">IFERROR(IF(OR($D2578="",$E2578=0,con_Ende=0,$U2578=0),"k.A.",MAX($E2578-con_EOGJahr+$U2578,0)),"k.A.")</f>
        <v>k.A.</v>
      </c>
      <c r="W2578" s="343" t="str">
        <f>IFERROR(IF(OR($D2578="",$E2578=0,con_Ende=0),"k.A.",IF(VLOOKUP($D2578,rng_ND,5,0)="Nein",VLOOKUP($D2578,rng_ND,2,FALSE),MIN(VLOOKUP($D2578,rng_ND,2,FALSE),A_Stammdaten!$B$19-D_SAV!$E2578+1))),"k.A.")</f>
        <v>k.A.</v>
      </c>
      <c r="X2578" s="343" t="str">
        <f t="shared" ref="X2578:X2641" si="695">IFERROR(IF(OR($D2578="",$E2578=0,con_Ende=0),"k.A.",VLOOKUP($D2578,rng_ND,3,FALSE)),"k.A.")</f>
        <v>k.A.</v>
      </c>
      <c r="Y2578" s="62"/>
      <c r="Z2578" s="48">
        <f t="shared" ref="Z2578:Z2641" si="696">IF(AND($E2578&lt;2006,$E2578&lt;&gt;0),IFERROR(VLOOKUP($E2578,rng_Index,VLOOKUP($D2578,rng_ND,4,FALSE)+1,FALSE),1),)</f>
        <v>0</v>
      </c>
      <c r="AA2578" s="457"/>
      <c r="AB2578" s="55">
        <f t="shared" si="688"/>
        <v>0</v>
      </c>
      <c r="AC2578" s="55">
        <f>IF(A_Stammdaten!$B$25="ja",D_SAV!AA2578,D_SAV!AB2578)</f>
        <v>0</v>
      </c>
      <c r="AD2578" s="478">
        <f>IF(AC2578=0,0,IF(U2578-(con_EOGJahr-D_SAV!E2578)&lt;=0,AC2578,AC2578/V2578))</f>
        <v>0</v>
      </c>
      <c r="AE2578" s="478">
        <f>IFERROR(IF(AND(VLOOKUP(D2578,rng_ND,5,FALSE)="Ja",D_SAV!T2578="degressiv"),D_SAV!AC2578*Y2578/100,0),0)</f>
        <v>0</v>
      </c>
      <c r="AF2578" s="55">
        <f>IFERROR(IF(VLOOKUP(D2578,rng_ND,5,FALSE)="Ja",MAX(D_SAV!AD2578:AE2578),D_SAV!AD2578),0)</f>
        <v>0</v>
      </c>
      <c r="AG2578" s="55">
        <f t="shared" si="689"/>
        <v>0</v>
      </c>
      <c r="AH2578" s="55">
        <f t="shared" si="690"/>
        <v>0</v>
      </c>
      <c r="AI2578" s="55">
        <f t="shared" si="691"/>
        <v>0</v>
      </c>
      <c r="AJ2578" s="55">
        <f t="shared" si="692"/>
        <v>0</v>
      </c>
      <c r="AK2578" s="55">
        <f t="shared" si="683"/>
        <v>0</v>
      </c>
      <c r="AL2578" s="55">
        <f t="shared" si="684"/>
        <v>0</v>
      </c>
      <c r="AM2578" s="55">
        <f t="shared" si="685"/>
        <v>0</v>
      </c>
    </row>
    <row r="2579" spans="1:39" x14ac:dyDescent="0.25">
      <c r="A2579" s="47">
        <v>2575</v>
      </c>
      <c r="B2579" s="358" t="str">
        <f>IF(AND(E2579&lt;&gt;0,D2579&lt;&gt;0,F2579&lt;&gt;0),IF(C2579&lt;&gt;0,CONCATENATE(C2579,"-AGr",VLOOKUP(D2579,Listen!$A$2:$G$45,7,FALSE),"-",E2579,"-",F2579,),CONCATENATE("AGr",VLOOKUP(D2579,Listen!$A$2:$G$45,7,FALSE),"-",E2579,"-",F2579)),"keine vollständige ID")</f>
        <v>keine vollständige ID</v>
      </c>
      <c r="C2579" s="359">
        <f>'[2]III_SAV-Details_NB'!B2585</f>
        <v>0</v>
      </c>
      <c r="D2579" s="359">
        <f>'[2]III_SAV-Details_NB'!C2585</f>
        <v>0</v>
      </c>
      <c r="E2579" s="359">
        <f>'[2]III_SAV-Details_NB'!D2585</f>
        <v>0</v>
      </c>
      <c r="F2579" s="490"/>
      <c r="G2579" s="281">
        <f>'[2]III_SAV-Details_NB'!X2585</f>
        <v>0</v>
      </c>
      <c r="H2579" s="281">
        <f t="shared" si="686"/>
        <v>0</v>
      </c>
      <c r="I2579" s="281">
        <f>IF(con_EOGJahr=2025,'[2]III_SAV-Details_NB'!AA2585,IF(con_EOGJahr=2026,'[2]III_SAV-Details_NB'!AB2585,'[2]III_SAV-Details_NB'!AC2585))</f>
        <v>0</v>
      </c>
      <c r="J2579" s="282"/>
      <c r="K2579" s="282"/>
      <c r="L2579" s="282"/>
      <c r="M2579" s="282"/>
      <c r="N2579" s="282"/>
      <c r="O2579" s="282"/>
      <c r="P2579" s="52">
        <f t="shared" si="687"/>
        <v>0</v>
      </c>
      <c r="Q2579" s="60"/>
      <c r="R2579" s="53">
        <f t="shared" si="693"/>
        <v>0</v>
      </c>
      <c r="S2579" s="59"/>
      <c r="T2579" s="61"/>
      <c r="U2579" s="342" t="str">
        <f t="shared" ref="U2579:U2642" si="697">+W2579</f>
        <v>k.A.</v>
      </c>
      <c r="V2579" s="343" t="str">
        <f t="shared" si="694"/>
        <v>k.A.</v>
      </c>
      <c r="W2579" s="343" t="str">
        <f>IFERROR(IF(OR($D2579="",$E2579=0,con_Ende=0),"k.A.",IF(VLOOKUP($D2579,rng_ND,5,0)="Nein",VLOOKUP($D2579,rng_ND,2,FALSE),MIN(VLOOKUP($D2579,rng_ND,2,FALSE),A_Stammdaten!$B$19-D_SAV!$E2579+1))),"k.A.")</f>
        <v>k.A.</v>
      </c>
      <c r="X2579" s="343" t="str">
        <f t="shared" si="695"/>
        <v>k.A.</v>
      </c>
      <c r="Y2579" s="62"/>
      <c r="Z2579" s="48">
        <f t="shared" si="696"/>
        <v>0</v>
      </c>
      <c r="AA2579" s="457"/>
      <c r="AB2579" s="55">
        <f t="shared" si="688"/>
        <v>0</v>
      </c>
      <c r="AC2579" s="55">
        <f>IF(A_Stammdaten!$B$25="ja",D_SAV!AA2579,D_SAV!AB2579)</f>
        <v>0</v>
      </c>
      <c r="AD2579" s="478">
        <f>IF(AC2579=0,0,IF(U2579-(con_EOGJahr-D_SAV!E2579)&lt;=0,AC2579,AC2579/V2579))</f>
        <v>0</v>
      </c>
      <c r="AE2579" s="478">
        <f>IFERROR(IF(AND(VLOOKUP(D2579,rng_ND,5,FALSE)="Ja",D_SAV!T2579="degressiv"),D_SAV!AC2579*Y2579/100,0),0)</f>
        <v>0</v>
      </c>
      <c r="AF2579" s="55">
        <f>IFERROR(IF(VLOOKUP(D2579,rng_ND,5,FALSE)="Ja",MAX(D_SAV!AD2579:AE2579),D_SAV!AD2579),0)</f>
        <v>0</v>
      </c>
      <c r="AG2579" s="55">
        <f t="shared" si="689"/>
        <v>0</v>
      </c>
      <c r="AH2579" s="55">
        <f t="shared" si="690"/>
        <v>0</v>
      </c>
      <c r="AI2579" s="55">
        <f t="shared" si="691"/>
        <v>0</v>
      </c>
      <c r="AJ2579" s="55">
        <f t="shared" si="692"/>
        <v>0</v>
      </c>
      <c r="AK2579" s="55">
        <f t="shared" si="683"/>
        <v>0</v>
      </c>
      <c r="AL2579" s="55">
        <f t="shared" si="684"/>
        <v>0</v>
      </c>
      <c r="AM2579" s="55">
        <f t="shared" si="685"/>
        <v>0</v>
      </c>
    </row>
    <row r="2580" spans="1:39" x14ac:dyDescent="0.25">
      <c r="A2580" s="47">
        <v>2576</v>
      </c>
      <c r="B2580" s="358" t="str">
        <f>IF(AND(E2580&lt;&gt;0,D2580&lt;&gt;0,F2580&lt;&gt;0),IF(C2580&lt;&gt;0,CONCATENATE(C2580,"-AGr",VLOOKUP(D2580,Listen!$A$2:$G$45,7,FALSE),"-",E2580,"-",F2580,),CONCATENATE("AGr",VLOOKUP(D2580,Listen!$A$2:$G$45,7,FALSE),"-",E2580,"-",F2580)),"keine vollständige ID")</f>
        <v>keine vollständige ID</v>
      </c>
      <c r="C2580" s="359">
        <f>'[2]III_SAV-Details_NB'!B2586</f>
        <v>0</v>
      </c>
      <c r="D2580" s="359">
        <f>'[2]III_SAV-Details_NB'!C2586</f>
        <v>0</v>
      </c>
      <c r="E2580" s="359">
        <f>'[2]III_SAV-Details_NB'!D2586</f>
        <v>0</v>
      </c>
      <c r="F2580" s="490"/>
      <c r="G2580" s="281">
        <f>'[2]III_SAV-Details_NB'!X2586</f>
        <v>0</v>
      </c>
      <c r="H2580" s="281">
        <f t="shared" si="686"/>
        <v>0</v>
      </c>
      <c r="I2580" s="281">
        <f>IF(con_EOGJahr=2025,'[2]III_SAV-Details_NB'!AA2586,IF(con_EOGJahr=2026,'[2]III_SAV-Details_NB'!AB2586,'[2]III_SAV-Details_NB'!AC2586))</f>
        <v>0</v>
      </c>
      <c r="J2580" s="282"/>
      <c r="K2580" s="282"/>
      <c r="L2580" s="282"/>
      <c r="M2580" s="282"/>
      <c r="N2580" s="282"/>
      <c r="O2580" s="282"/>
      <c r="P2580" s="52">
        <f t="shared" si="687"/>
        <v>0</v>
      </c>
      <c r="Q2580" s="60"/>
      <c r="R2580" s="53">
        <f t="shared" si="693"/>
        <v>0</v>
      </c>
      <c r="S2580" s="59"/>
      <c r="T2580" s="61"/>
      <c r="U2580" s="342" t="str">
        <f t="shared" si="697"/>
        <v>k.A.</v>
      </c>
      <c r="V2580" s="343" t="str">
        <f t="shared" si="694"/>
        <v>k.A.</v>
      </c>
      <c r="W2580" s="343" t="str">
        <f>IFERROR(IF(OR($D2580="",$E2580=0,con_Ende=0),"k.A.",IF(VLOOKUP($D2580,rng_ND,5,0)="Nein",VLOOKUP($D2580,rng_ND,2,FALSE),MIN(VLOOKUP($D2580,rng_ND,2,FALSE),A_Stammdaten!$B$19-D_SAV!$E2580+1))),"k.A.")</f>
        <v>k.A.</v>
      </c>
      <c r="X2580" s="343" t="str">
        <f t="shared" si="695"/>
        <v>k.A.</v>
      </c>
      <c r="Y2580" s="62"/>
      <c r="Z2580" s="48">
        <f t="shared" si="696"/>
        <v>0</v>
      </c>
      <c r="AA2580" s="457"/>
      <c r="AB2580" s="55">
        <f t="shared" si="688"/>
        <v>0</v>
      </c>
      <c r="AC2580" s="55">
        <f>IF(A_Stammdaten!$B$25="ja",D_SAV!AA2580,D_SAV!AB2580)</f>
        <v>0</v>
      </c>
      <c r="AD2580" s="478">
        <f>IF(AC2580=0,0,IF(U2580-(con_EOGJahr-D_SAV!E2580)&lt;=0,AC2580,AC2580/V2580))</f>
        <v>0</v>
      </c>
      <c r="AE2580" s="478">
        <f>IFERROR(IF(AND(VLOOKUP(D2580,rng_ND,5,FALSE)="Ja",D_SAV!T2580="degressiv"),D_SAV!AC2580*Y2580/100,0),0)</f>
        <v>0</v>
      </c>
      <c r="AF2580" s="55">
        <f>IFERROR(IF(VLOOKUP(D2580,rng_ND,5,FALSE)="Ja",MAX(D_SAV!AD2580:AE2580),D_SAV!AD2580),0)</f>
        <v>0</v>
      </c>
      <c r="AG2580" s="55">
        <f t="shared" si="689"/>
        <v>0</v>
      </c>
      <c r="AH2580" s="55">
        <f t="shared" si="690"/>
        <v>0</v>
      </c>
      <c r="AI2580" s="55">
        <f t="shared" si="691"/>
        <v>0</v>
      </c>
      <c r="AJ2580" s="55">
        <f t="shared" si="692"/>
        <v>0</v>
      </c>
      <c r="AK2580" s="55">
        <f t="shared" si="683"/>
        <v>0</v>
      </c>
      <c r="AL2580" s="55">
        <f t="shared" si="684"/>
        <v>0</v>
      </c>
      <c r="AM2580" s="55">
        <f t="shared" si="685"/>
        <v>0</v>
      </c>
    </row>
    <row r="2581" spans="1:39" x14ac:dyDescent="0.25">
      <c r="A2581" s="47">
        <v>2577</v>
      </c>
      <c r="B2581" s="358" t="str">
        <f>IF(AND(E2581&lt;&gt;0,D2581&lt;&gt;0,F2581&lt;&gt;0),IF(C2581&lt;&gt;0,CONCATENATE(C2581,"-AGr",VLOOKUP(D2581,Listen!$A$2:$G$45,7,FALSE),"-",E2581,"-",F2581,),CONCATENATE("AGr",VLOOKUP(D2581,Listen!$A$2:$G$45,7,FALSE),"-",E2581,"-",F2581)),"keine vollständige ID")</f>
        <v>keine vollständige ID</v>
      </c>
      <c r="C2581" s="359">
        <f>'[2]III_SAV-Details_NB'!B2587</f>
        <v>0</v>
      </c>
      <c r="D2581" s="359">
        <f>'[2]III_SAV-Details_NB'!C2587</f>
        <v>0</v>
      </c>
      <c r="E2581" s="359">
        <f>'[2]III_SAV-Details_NB'!D2587</f>
        <v>0</v>
      </c>
      <c r="F2581" s="490"/>
      <c r="G2581" s="281">
        <f>'[2]III_SAV-Details_NB'!X2587</f>
        <v>0</v>
      </c>
      <c r="H2581" s="281">
        <f t="shared" si="686"/>
        <v>0</v>
      </c>
      <c r="I2581" s="281">
        <f>IF(con_EOGJahr=2025,'[2]III_SAV-Details_NB'!AA2587,IF(con_EOGJahr=2026,'[2]III_SAV-Details_NB'!AB2587,'[2]III_SAV-Details_NB'!AC2587))</f>
        <v>0</v>
      </c>
      <c r="J2581" s="282"/>
      <c r="K2581" s="282"/>
      <c r="L2581" s="282"/>
      <c r="M2581" s="282"/>
      <c r="N2581" s="282"/>
      <c r="O2581" s="282"/>
      <c r="P2581" s="52">
        <f t="shared" si="687"/>
        <v>0</v>
      </c>
      <c r="Q2581" s="60"/>
      <c r="R2581" s="53">
        <f t="shared" si="693"/>
        <v>0</v>
      </c>
      <c r="S2581" s="59"/>
      <c r="T2581" s="61"/>
      <c r="U2581" s="342" t="str">
        <f t="shared" si="697"/>
        <v>k.A.</v>
      </c>
      <c r="V2581" s="343" t="str">
        <f t="shared" si="694"/>
        <v>k.A.</v>
      </c>
      <c r="W2581" s="343" t="str">
        <f>IFERROR(IF(OR($D2581="",$E2581=0,con_Ende=0),"k.A.",IF(VLOOKUP($D2581,rng_ND,5,0)="Nein",VLOOKUP($D2581,rng_ND,2,FALSE),MIN(VLOOKUP($D2581,rng_ND,2,FALSE),A_Stammdaten!$B$19-D_SAV!$E2581+1))),"k.A.")</f>
        <v>k.A.</v>
      </c>
      <c r="X2581" s="343" t="str">
        <f t="shared" si="695"/>
        <v>k.A.</v>
      </c>
      <c r="Y2581" s="62"/>
      <c r="Z2581" s="48">
        <f t="shared" si="696"/>
        <v>0</v>
      </c>
      <c r="AA2581" s="457"/>
      <c r="AB2581" s="55">
        <f t="shared" si="688"/>
        <v>0</v>
      </c>
      <c r="AC2581" s="55">
        <f>IF(A_Stammdaten!$B$25="ja",D_SAV!AA2581,D_SAV!AB2581)</f>
        <v>0</v>
      </c>
      <c r="AD2581" s="478">
        <f>IF(AC2581=0,0,IF(U2581-(con_EOGJahr-D_SAV!E2581)&lt;=0,AC2581,AC2581/V2581))</f>
        <v>0</v>
      </c>
      <c r="AE2581" s="478">
        <f>IFERROR(IF(AND(VLOOKUP(D2581,rng_ND,5,FALSE)="Ja",D_SAV!T2581="degressiv"),D_SAV!AC2581*Y2581/100,0),0)</f>
        <v>0</v>
      </c>
      <c r="AF2581" s="55">
        <f>IFERROR(IF(VLOOKUP(D2581,rng_ND,5,FALSE)="Ja",MAX(D_SAV!AD2581:AE2581),D_SAV!AD2581),0)</f>
        <v>0</v>
      </c>
      <c r="AG2581" s="55">
        <f t="shared" si="689"/>
        <v>0</v>
      </c>
      <c r="AH2581" s="55">
        <f t="shared" si="690"/>
        <v>0</v>
      </c>
      <c r="AI2581" s="55">
        <f t="shared" si="691"/>
        <v>0</v>
      </c>
      <c r="AJ2581" s="55">
        <f t="shared" si="692"/>
        <v>0</v>
      </c>
      <c r="AK2581" s="55">
        <f t="shared" si="683"/>
        <v>0</v>
      </c>
      <c r="AL2581" s="55">
        <f t="shared" si="684"/>
        <v>0</v>
      </c>
      <c r="AM2581" s="55">
        <f t="shared" si="685"/>
        <v>0</v>
      </c>
    </row>
    <row r="2582" spans="1:39" x14ac:dyDescent="0.25">
      <c r="A2582" s="47">
        <v>2578</v>
      </c>
      <c r="B2582" s="358" t="str">
        <f>IF(AND(E2582&lt;&gt;0,D2582&lt;&gt;0,F2582&lt;&gt;0),IF(C2582&lt;&gt;0,CONCATENATE(C2582,"-AGr",VLOOKUP(D2582,Listen!$A$2:$G$45,7,FALSE),"-",E2582,"-",F2582,),CONCATENATE("AGr",VLOOKUP(D2582,Listen!$A$2:$G$45,7,FALSE),"-",E2582,"-",F2582)),"keine vollständige ID")</f>
        <v>keine vollständige ID</v>
      </c>
      <c r="C2582" s="359">
        <f>'[2]III_SAV-Details_NB'!B2588</f>
        <v>0</v>
      </c>
      <c r="D2582" s="359">
        <f>'[2]III_SAV-Details_NB'!C2588</f>
        <v>0</v>
      </c>
      <c r="E2582" s="359">
        <f>'[2]III_SAV-Details_NB'!D2588</f>
        <v>0</v>
      </c>
      <c r="F2582" s="490"/>
      <c r="G2582" s="281">
        <f>'[2]III_SAV-Details_NB'!X2588</f>
        <v>0</v>
      </c>
      <c r="H2582" s="281">
        <f t="shared" si="686"/>
        <v>0</v>
      </c>
      <c r="I2582" s="281">
        <f>IF(con_EOGJahr=2025,'[2]III_SAV-Details_NB'!AA2588,IF(con_EOGJahr=2026,'[2]III_SAV-Details_NB'!AB2588,'[2]III_SAV-Details_NB'!AC2588))</f>
        <v>0</v>
      </c>
      <c r="J2582" s="282"/>
      <c r="K2582" s="282"/>
      <c r="L2582" s="282"/>
      <c r="M2582" s="282"/>
      <c r="N2582" s="282"/>
      <c r="O2582" s="282"/>
      <c r="P2582" s="52">
        <f t="shared" si="687"/>
        <v>0</v>
      </c>
      <c r="Q2582" s="60"/>
      <c r="R2582" s="53">
        <f t="shared" si="693"/>
        <v>0</v>
      </c>
      <c r="S2582" s="59"/>
      <c r="T2582" s="61"/>
      <c r="U2582" s="342" t="str">
        <f t="shared" si="697"/>
        <v>k.A.</v>
      </c>
      <c r="V2582" s="343" t="str">
        <f t="shared" si="694"/>
        <v>k.A.</v>
      </c>
      <c r="W2582" s="343" t="str">
        <f>IFERROR(IF(OR($D2582="",$E2582=0,con_Ende=0),"k.A.",IF(VLOOKUP($D2582,rng_ND,5,0)="Nein",VLOOKUP($D2582,rng_ND,2,FALSE),MIN(VLOOKUP($D2582,rng_ND,2,FALSE),A_Stammdaten!$B$19-D_SAV!$E2582+1))),"k.A.")</f>
        <v>k.A.</v>
      </c>
      <c r="X2582" s="343" t="str">
        <f t="shared" si="695"/>
        <v>k.A.</v>
      </c>
      <c r="Y2582" s="62"/>
      <c r="Z2582" s="48">
        <f t="shared" si="696"/>
        <v>0</v>
      </c>
      <c r="AA2582" s="457"/>
      <c r="AB2582" s="55">
        <f t="shared" si="688"/>
        <v>0</v>
      </c>
      <c r="AC2582" s="55">
        <f>IF(A_Stammdaten!$B$25="ja",D_SAV!AA2582,D_SAV!AB2582)</f>
        <v>0</v>
      </c>
      <c r="AD2582" s="478">
        <f>IF(AC2582=0,0,IF(U2582-(con_EOGJahr-D_SAV!E2582)&lt;=0,AC2582,AC2582/V2582))</f>
        <v>0</v>
      </c>
      <c r="AE2582" s="478">
        <f>IFERROR(IF(AND(VLOOKUP(D2582,rng_ND,5,FALSE)="Ja",D_SAV!T2582="degressiv"),D_SAV!AC2582*Y2582/100,0),0)</f>
        <v>0</v>
      </c>
      <c r="AF2582" s="55">
        <f>IFERROR(IF(VLOOKUP(D2582,rng_ND,5,FALSE)="Ja",MAX(D_SAV!AD2582:AE2582),D_SAV!AD2582),0)</f>
        <v>0</v>
      </c>
      <c r="AG2582" s="55">
        <f t="shared" si="689"/>
        <v>0</v>
      </c>
      <c r="AH2582" s="55">
        <f t="shared" si="690"/>
        <v>0</v>
      </c>
      <c r="AI2582" s="55">
        <f t="shared" si="691"/>
        <v>0</v>
      </c>
      <c r="AJ2582" s="55">
        <f t="shared" si="692"/>
        <v>0</v>
      </c>
      <c r="AK2582" s="55">
        <f t="shared" si="683"/>
        <v>0</v>
      </c>
      <c r="AL2582" s="55">
        <f t="shared" si="684"/>
        <v>0</v>
      </c>
      <c r="AM2582" s="55">
        <f t="shared" si="685"/>
        <v>0</v>
      </c>
    </row>
    <row r="2583" spans="1:39" x14ac:dyDescent="0.25">
      <c r="A2583" s="47">
        <v>2579</v>
      </c>
      <c r="B2583" s="358" t="str">
        <f>IF(AND(E2583&lt;&gt;0,D2583&lt;&gt;0,F2583&lt;&gt;0),IF(C2583&lt;&gt;0,CONCATENATE(C2583,"-AGr",VLOOKUP(D2583,Listen!$A$2:$G$45,7,FALSE),"-",E2583,"-",F2583,),CONCATENATE("AGr",VLOOKUP(D2583,Listen!$A$2:$G$45,7,FALSE),"-",E2583,"-",F2583)),"keine vollständige ID")</f>
        <v>keine vollständige ID</v>
      </c>
      <c r="C2583" s="359">
        <f>'[2]III_SAV-Details_NB'!B2589</f>
        <v>0</v>
      </c>
      <c r="D2583" s="359">
        <f>'[2]III_SAV-Details_NB'!C2589</f>
        <v>0</v>
      </c>
      <c r="E2583" s="359">
        <f>'[2]III_SAV-Details_NB'!D2589</f>
        <v>0</v>
      </c>
      <c r="F2583" s="490"/>
      <c r="G2583" s="281">
        <f>'[2]III_SAV-Details_NB'!X2589</f>
        <v>0</v>
      </c>
      <c r="H2583" s="281">
        <f t="shared" si="686"/>
        <v>0</v>
      </c>
      <c r="I2583" s="281">
        <f>IF(con_EOGJahr=2025,'[2]III_SAV-Details_NB'!AA2589,IF(con_EOGJahr=2026,'[2]III_SAV-Details_NB'!AB2589,'[2]III_SAV-Details_NB'!AC2589))</f>
        <v>0</v>
      </c>
      <c r="J2583" s="282"/>
      <c r="K2583" s="282"/>
      <c r="L2583" s="282"/>
      <c r="M2583" s="282"/>
      <c r="N2583" s="282"/>
      <c r="O2583" s="282"/>
      <c r="P2583" s="52">
        <f t="shared" si="687"/>
        <v>0</v>
      </c>
      <c r="Q2583" s="60"/>
      <c r="R2583" s="53">
        <f t="shared" si="693"/>
        <v>0</v>
      </c>
      <c r="S2583" s="59"/>
      <c r="T2583" s="61"/>
      <c r="U2583" s="342" t="str">
        <f t="shared" si="697"/>
        <v>k.A.</v>
      </c>
      <c r="V2583" s="343" t="str">
        <f t="shared" si="694"/>
        <v>k.A.</v>
      </c>
      <c r="W2583" s="343" t="str">
        <f>IFERROR(IF(OR($D2583="",$E2583=0,con_Ende=0),"k.A.",IF(VLOOKUP($D2583,rng_ND,5,0)="Nein",VLOOKUP($D2583,rng_ND,2,FALSE),MIN(VLOOKUP($D2583,rng_ND,2,FALSE),A_Stammdaten!$B$19-D_SAV!$E2583+1))),"k.A.")</f>
        <v>k.A.</v>
      </c>
      <c r="X2583" s="343" t="str">
        <f t="shared" si="695"/>
        <v>k.A.</v>
      </c>
      <c r="Y2583" s="62"/>
      <c r="Z2583" s="48">
        <f t="shared" si="696"/>
        <v>0</v>
      </c>
      <c r="AA2583" s="457"/>
      <c r="AB2583" s="55">
        <f t="shared" si="688"/>
        <v>0</v>
      </c>
      <c r="AC2583" s="55">
        <f>IF(A_Stammdaten!$B$25="ja",D_SAV!AA2583,D_SAV!AB2583)</f>
        <v>0</v>
      </c>
      <c r="AD2583" s="478">
        <f>IF(AC2583=0,0,IF(U2583-(con_EOGJahr-D_SAV!E2583)&lt;=0,AC2583,AC2583/V2583))</f>
        <v>0</v>
      </c>
      <c r="AE2583" s="478">
        <f>IFERROR(IF(AND(VLOOKUP(D2583,rng_ND,5,FALSE)="Ja",D_SAV!T2583="degressiv"),D_SAV!AC2583*Y2583/100,0),0)</f>
        <v>0</v>
      </c>
      <c r="AF2583" s="55">
        <f>IFERROR(IF(VLOOKUP(D2583,rng_ND,5,FALSE)="Ja",MAX(D_SAV!AD2583:AE2583),D_SAV!AD2583),0)</f>
        <v>0</v>
      </c>
      <c r="AG2583" s="55">
        <f t="shared" si="689"/>
        <v>0</v>
      </c>
      <c r="AH2583" s="55">
        <f t="shared" si="690"/>
        <v>0</v>
      </c>
      <c r="AI2583" s="55">
        <f t="shared" si="691"/>
        <v>0</v>
      </c>
      <c r="AJ2583" s="55">
        <f t="shared" si="692"/>
        <v>0</v>
      </c>
      <c r="AK2583" s="55">
        <f t="shared" si="683"/>
        <v>0</v>
      </c>
      <c r="AL2583" s="55">
        <f t="shared" si="684"/>
        <v>0</v>
      </c>
      <c r="AM2583" s="55">
        <f t="shared" si="685"/>
        <v>0</v>
      </c>
    </row>
    <row r="2584" spans="1:39" x14ac:dyDescent="0.25">
      <c r="A2584" s="47">
        <v>2580</v>
      </c>
      <c r="B2584" s="358" t="str">
        <f>IF(AND(E2584&lt;&gt;0,D2584&lt;&gt;0,F2584&lt;&gt;0),IF(C2584&lt;&gt;0,CONCATENATE(C2584,"-AGr",VLOOKUP(D2584,Listen!$A$2:$G$45,7,FALSE),"-",E2584,"-",F2584,),CONCATENATE("AGr",VLOOKUP(D2584,Listen!$A$2:$G$45,7,FALSE),"-",E2584,"-",F2584)),"keine vollständige ID")</f>
        <v>keine vollständige ID</v>
      </c>
      <c r="C2584" s="359">
        <f>'[2]III_SAV-Details_NB'!B2590</f>
        <v>0</v>
      </c>
      <c r="D2584" s="359">
        <f>'[2]III_SAV-Details_NB'!C2590</f>
        <v>0</v>
      </c>
      <c r="E2584" s="359">
        <f>'[2]III_SAV-Details_NB'!D2590</f>
        <v>0</v>
      </c>
      <c r="F2584" s="490"/>
      <c r="G2584" s="281">
        <f>'[2]III_SAV-Details_NB'!X2590</f>
        <v>0</v>
      </c>
      <c r="H2584" s="281">
        <f t="shared" si="686"/>
        <v>0</v>
      </c>
      <c r="I2584" s="281">
        <f>IF(con_EOGJahr=2025,'[2]III_SAV-Details_NB'!AA2590,IF(con_EOGJahr=2026,'[2]III_SAV-Details_NB'!AB2590,'[2]III_SAV-Details_NB'!AC2590))</f>
        <v>0</v>
      </c>
      <c r="J2584" s="282"/>
      <c r="K2584" s="282"/>
      <c r="L2584" s="282"/>
      <c r="M2584" s="282"/>
      <c r="N2584" s="282"/>
      <c r="O2584" s="282"/>
      <c r="P2584" s="52">
        <f t="shared" si="687"/>
        <v>0</v>
      </c>
      <c r="Q2584" s="60"/>
      <c r="R2584" s="53">
        <f t="shared" si="693"/>
        <v>0</v>
      </c>
      <c r="S2584" s="59"/>
      <c r="T2584" s="61"/>
      <c r="U2584" s="342" t="str">
        <f t="shared" si="697"/>
        <v>k.A.</v>
      </c>
      <c r="V2584" s="343" t="str">
        <f t="shared" si="694"/>
        <v>k.A.</v>
      </c>
      <c r="W2584" s="343" t="str">
        <f>IFERROR(IF(OR($D2584="",$E2584=0,con_Ende=0),"k.A.",IF(VLOOKUP($D2584,rng_ND,5,0)="Nein",VLOOKUP($D2584,rng_ND,2,FALSE),MIN(VLOOKUP($D2584,rng_ND,2,FALSE),A_Stammdaten!$B$19-D_SAV!$E2584+1))),"k.A.")</f>
        <v>k.A.</v>
      </c>
      <c r="X2584" s="343" t="str">
        <f t="shared" si="695"/>
        <v>k.A.</v>
      </c>
      <c r="Y2584" s="62"/>
      <c r="Z2584" s="48">
        <f t="shared" si="696"/>
        <v>0</v>
      </c>
      <c r="AA2584" s="457"/>
      <c r="AB2584" s="55">
        <f t="shared" si="688"/>
        <v>0</v>
      </c>
      <c r="AC2584" s="55">
        <f>IF(A_Stammdaten!$B$25="ja",D_SAV!AA2584,D_SAV!AB2584)</f>
        <v>0</v>
      </c>
      <c r="AD2584" s="478">
        <f>IF(AC2584=0,0,IF(U2584-(con_EOGJahr-D_SAV!E2584)&lt;=0,AC2584,AC2584/V2584))</f>
        <v>0</v>
      </c>
      <c r="AE2584" s="478">
        <f>IFERROR(IF(AND(VLOOKUP(D2584,rng_ND,5,FALSE)="Ja",D_SAV!T2584="degressiv"),D_SAV!AC2584*Y2584/100,0),0)</f>
        <v>0</v>
      </c>
      <c r="AF2584" s="55">
        <f>IFERROR(IF(VLOOKUP(D2584,rng_ND,5,FALSE)="Ja",MAX(D_SAV!AD2584:AE2584),D_SAV!AD2584),0)</f>
        <v>0</v>
      </c>
      <c r="AG2584" s="55">
        <f t="shared" si="689"/>
        <v>0</v>
      </c>
      <c r="AH2584" s="55">
        <f t="shared" si="690"/>
        <v>0</v>
      </c>
      <c r="AI2584" s="55">
        <f t="shared" si="691"/>
        <v>0</v>
      </c>
      <c r="AJ2584" s="55">
        <f t="shared" si="692"/>
        <v>0</v>
      </c>
      <c r="AK2584" s="55">
        <f t="shared" si="683"/>
        <v>0</v>
      </c>
      <c r="AL2584" s="55">
        <f t="shared" si="684"/>
        <v>0</v>
      </c>
      <c r="AM2584" s="55">
        <f t="shared" si="685"/>
        <v>0</v>
      </c>
    </row>
    <row r="2585" spans="1:39" x14ac:dyDescent="0.25">
      <c r="A2585" s="47">
        <v>2581</v>
      </c>
      <c r="B2585" s="358" t="str">
        <f>IF(AND(E2585&lt;&gt;0,D2585&lt;&gt;0,F2585&lt;&gt;0),IF(C2585&lt;&gt;0,CONCATENATE(C2585,"-AGr",VLOOKUP(D2585,Listen!$A$2:$G$45,7,FALSE),"-",E2585,"-",F2585,),CONCATENATE("AGr",VLOOKUP(D2585,Listen!$A$2:$G$45,7,FALSE),"-",E2585,"-",F2585)),"keine vollständige ID")</f>
        <v>keine vollständige ID</v>
      </c>
      <c r="C2585" s="359">
        <f>'[2]III_SAV-Details_NB'!B2591</f>
        <v>0</v>
      </c>
      <c r="D2585" s="359">
        <f>'[2]III_SAV-Details_NB'!C2591</f>
        <v>0</v>
      </c>
      <c r="E2585" s="359">
        <f>'[2]III_SAV-Details_NB'!D2591</f>
        <v>0</v>
      </c>
      <c r="F2585" s="490"/>
      <c r="G2585" s="281">
        <f>'[2]III_SAV-Details_NB'!X2591</f>
        <v>0</v>
      </c>
      <c r="H2585" s="281">
        <f t="shared" si="686"/>
        <v>0</v>
      </c>
      <c r="I2585" s="281">
        <f>IF(con_EOGJahr=2025,'[2]III_SAV-Details_NB'!AA2591,IF(con_EOGJahr=2026,'[2]III_SAV-Details_NB'!AB2591,'[2]III_SAV-Details_NB'!AC2591))</f>
        <v>0</v>
      </c>
      <c r="J2585" s="282"/>
      <c r="K2585" s="282"/>
      <c r="L2585" s="282"/>
      <c r="M2585" s="282"/>
      <c r="N2585" s="282"/>
      <c r="O2585" s="282"/>
      <c r="P2585" s="52">
        <f t="shared" si="687"/>
        <v>0</v>
      </c>
      <c r="Q2585" s="60"/>
      <c r="R2585" s="53">
        <f t="shared" si="693"/>
        <v>0</v>
      </c>
      <c r="S2585" s="59"/>
      <c r="T2585" s="61"/>
      <c r="U2585" s="342" t="str">
        <f t="shared" si="697"/>
        <v>k.A.</v>
      </c>
      <c r="V2585" s="343" t="str">
        <f t="shared" si="694"/>
        <v>k.A.</v>
      </c>
      <c r="W2585" s="343" t="str">
        <f>IFERROR(IF(OR($D2585="",$E2585=0,con_Ende=0),"k.A.",IF(VLOOKUP($D2585,rng_ND,5,0)="Nein",VLOOKUP($D2585,rng_ND,2,FALSE),MIN(VLOOKUP($D2585,rng_ND,2,FALSE),A_Stammdaten!$B$19-D_SAV!$E2585+1))),"k.A.")</f>
        <v>k.A.</v>
      </c>
      <c r="X2585" s="343" t="str">
        <f t="shared" si="695"/>
        <v>k.A.</v>
      </c>
      <c r="Y2585" s="62"/>
      <c r="Z2585" s="48">
        <f t="shared" si="696"/>
        <v>0</v>
      </c>
      <c r="AA2585" s="457"/>
      <c r="AB2585" s="55">
        <f t="shared" si="688"/>
        <v>0</v>
      </c>
      <c r="AC2585" s="55">
        <f>IF(A_Stammdaten!$B$25="ja",D_SAV!AA2585,D_SAV!AB2585)</f>
        <v>0</v>
      </c>
      <c r="AD2585" s="478">
        <f>IF(AC2585=0,0,IF(U2585-(con_EOGJahr-D_SAV!E2585)&lt;=0,AC2585,AC2585/V2585))</f>
        <v>0</v>
      </c>
      <c r="AE2585" s="478">
        <f>IFERROR(IF(AND(VLOOKUP(D2585,rng_ND,5,FALSE)="Ja",D_SAV!T2585="degressiv"),D_SAV!AC2585*Y2585/100,0),0)</f>
        <v>0</v>
      </c>
      <c r="AF2585" s="55">
        <f>IFERROR(IF(VLOOKUP(D2585,rng_ND,5,FALSE)="Ja",MAX(D_SAV!AD2585:AE2585),D_SAV!AD2585),0)</f>
        <v>0</v>
      </c>
      <c r="AG2585" s="55">
        <f t="shared" si="689"/>
        <v>0</v>
      </c>
      <c r="AH2585" s="55">
        <f t="shared" si="690"/>
        <v>0</v>
      </c>
      <c r="AI2585" s="55">
        <f t="shared" si="691"/>
        <v>0</v>
      </c>
      <c r="AJ2585" s="55">
        <f t="shared" si="692"/>
        <v>0</v>
      </c>
      <c r="AK2585" s="55">
        <f t="shared" si="683"/>
        <v>0</v>
      </c>
      <c r="AL2585" s="55">
        <f t="shared" si="684"/>
        <v>0</v>
      </c>
      <c r="AM2585" s="55">
        <f t="shared" si="685"/>
        <v>0</v>
      </c>
    </row>
    <row r="2586" spans="1:39" x14ac:dyDescent="0.25">
      <c r="A2586" s="47">
        <v>2582</v>
      </c>
      <c r="B2586" s="358" t="str">
        <f>IF(AND(E2586&lt;&gt;0,D2586&lt;&gt;0,F2586&lt;&gt;0),IF(C2586&lt;&gt;0,CONCATENATE(C2586,"-AGr",VLOOKUP(D2586,Listen!$A$2:$G$45,7,FALSE),"-",E2586,"-",F2586,),CONCATENATE("AGr",VLOOKUP(D2586,Listen!$A$2:$G$45,7,FALSE),"-",E2586,"-",F2586)),"keine vollständige ID")</f>
        <v>keine vollständige ID</v>
      </c>
      <c r="C2586" s="359">
        <f>'[2]III_SAV-Details_NB'!B2592</f>
        <v>0</v>
      </c>
      <c r="D2586" s="359">
        <f>'[2]III_SAV-Details_NB'!C2592</f>
        <v>0</v>
      </c>
      <c r="E2586" s="359">
        <f>'[2]III_SAV-Details_NB'!D2592</f>
        <v>0</v>
      </c>
      <c r="F2586" s="490"/>
      <c r="G2586" s="281">
        <f>'[2]III_SAV-Details_NB'!X2592</f>
        <v>0</v>
      </c>
      <c r="H2586" s="281">
        <f t="shared" si="686"/>
        <v>0</v>
      </c>
      <c r="I2586" s="281">
        <f>IF(con_EOGJahr=2025,'[2]III_SAV-Details_NB'!AA2592,IF(con_EOGJahr=2026,'[2]III_SAV-Details_NB'!AB2592,'[2]III_SAV-Details_NB'!AC2592))</f>
        <v>0</v>
      </c>
      <c r="J2586" s="282"/>
      <c r="K2586" s="282"/>
      <c r="L2586" s="282"/>
      <c r="M2586" s="282"/>
      <c r="N2586" s="282"/>
      <c r="O2586" s="282"/>
      <c r="P2586" s="52">
        <f t="shared" si="687"/>
        <v>0</v>
      </c>
      <c r="Q2586" s="60"/>
      <c r="R2586" s="53">
        <f t="shared" si="693"/>
        <v>0</v>
      </c>
      <c r="S2586" s="59"/>
      <c r="T2586" s="61"/>
      <c r="U2586" s="342" t="str">
        <f t="shared" si="697"/>
        <v>k.A.</v>
      </c>
      <c r="V2586" s="343" t="str">
        <f t="shared" si="694"/>
        <v>k.A.</v>
      </c>
      <c r="W2586" s="343" t="str">
        <f>IFERROR(IF(OR($D2586="",$E2586=0,con_Ende=0),"k.A.",IF(VLOOKUP($D2586,rng_ND,5,0)="Nein",VLOOKUP($D2586,rng_ND,2,FALSE),MIN(VLOOKUP($D2586,rng_ND,2,FALSE),A_Stammdaten!$B$19-D_SAV!$E2586+1))),"k.A.")</f>
        <v>k.A.</v>
      </c>
      <c r="X2586" s="343" t="str">
        <f t="shared" si="695"/>
        <v>k.A.</v>
      </c>
      <c r="Y2586" s="62"/>
      <c r="Z2586" s="48">
        <f t="shared" si="696"/>
        <v>0</v>
      </c>
      <c r="AA2586" s="457"/>
      <c r="AB2586" s="55">
        <f t="shared" si="688"/>
        <v>0</v>
      </c>
      <c r="AC2586" s="55">
        <f>IF(A_Stammdaten!$B$25="ja",D_SAV!AA2586,D_SAV!AB2586)</f>
        <v>0</v>
      </c>
      <c r="AD2586" s="478">
        <f>IF(AC2586=0,0,IF(U2586-(con_EOGJahr-D_SAV!E2586)&lt;=0,AC2586,AC2586/V2586))</f>
        <v>0</v>
      </c>
      <c r="AE2586" s="478">
        <f>IFERROR(IF(AND(VLOOKUP(D2586,rng_ND,5,FALSE)="Ja",D_SAV!T2586="degressiv"),D_SAV!AC2586*Y2586/100,0),0)</f>
        <v>0</v>
      </c>
      <c r="AF2586" s="55">
        <f>IFERROR(IF(VLOOKUP(D2586,rng_ND,5,FALSE)="Ja",MAX(D_SAV!AD2586:AE2586),D_SAV!AD2586),0)</f>
        <v>0</v>
      </c>
      <c r="AG2586" s="55">
        <f t="shared" si="689"/>
        <v>0</v>
      </c>
      <c r="AH2586" s="55">
        <f t="shared" si="690"/>
        <v>0</v>
      </c>
      <c r="AI2586" s="55">
        <f t="shared" si="691"/>
        <v>0</v>
      </c>
      <c r="AJ2586" s="55">
        <f t="shared" si="692"/>
        <v>0</v>
      </c>
      <c r="AK2586" s="55">
        <f t="shared" si="683"/>
        <v>0</v>
      </c>
      <c r="AL2586" s="55">
        <f t="shared" si="684"/>
        <v>0</v>
      </c>
      <c r="AM2586" s="55">
        <f t="shared" si="685"/>
        <v>0</v>
      </c>
    </row>
    <row r="2587" spans="1:39" x14ac:dyDescent="0.25">
      <c r="A2587" s="47">
        <v>2583</v>
      </c>
      <c r="B2587" s="358" t="str">
        <f>IF(AND(E2587&lt;&gt;0,D2587&lt;&gt;0,F2587&lt;&gt;0),IF(C2587&lt;&gt;0,CONCATENATE(C2587,"-AGr",VLOOKUP(D2587,Listen!$A$2:$G$45,7,FALSE),"-",E2587,"-",F2587,),CONCATENATE("AGr",VLOOKUP(D2587,Listen!$A$2:$G$45,7,FALSE),"-",E2587,"-",F2587)),"keine vollständige ID")</f>
        <v>keine vollständige ID</v>
      </c>
      <c r="C2587" s="359">
        <f>'[2]III_SAV-Details_NB'!B2593</f>
        <v>0</v>
      </c>
      <c r="D2587" s="359">
        <f>'[2]III_SAV-Details_NB'!C2593</f>
        <v>0</v>
      </c>
      <c r="E2587" s="359">
        <f>'[2]III_SAV-Details_NB'!D2593</f>
        <v>0</v>
      </c>
      <c r="F2587" s="490"/>
      <c r="G2587" s="281">
        <f>'[2]III_SAV-Details_NB'!X2593</f>
        <v>0</v>
      </c>
      <c r="H2587" s="281">
        <f t="shared" si="686"/>
        <v>0</v>
      </c>
      <c r="I2587" s="281">
        <f>IF(con_EOGJahr=2025,'[2]III_SAV-Details_NB'!AA2593,IF(con_EOGJahr=2026,'[2]III_SAV-Details_NB'!AB2593,'[2]III_SAV-Details_NB'!AC2593))</f>
        <v>0</v>
      </c>
      <c r="J2587" s="282"/>
      <c r="K2587" s="282"/>
      <c r="L2587" s="282"/>
      <c r="M2587" s="282"/>
      <c r="N2587" s="282"/>
      <c r="O2587" s="282"/>
      <c r="P2587" s="52">
        <f t="shared" si="687"/>
        <v>0</v>
      </c>
      <c r="Q2587" s="60"/>
      <c r="R2587" s="53">
        <f t="shared" si="693"/>
        <v>0</v>
      </c>
      <c r="S2587" s="59"/>
      <c r="T2587" s="61"/>
      <c r="U2587" s="342" t="str">
        <f t="shared" si="697"/>
        <v>k.A.</v>
      </c>
      <c r="V2587" s="343" t="str">
        <f t="shared" si="694"/>
        <v>k.A.</v>
      </c>
      <c r="W2587" s="343" t="str">
        <f>IFERROR(IF(OR($D2587="",$E2587=0,con_Ende=0),"k.A.",IF(VLOOKUP($D2587,rng_ND,5,0)="Nein",VLOOKUP($D2587,rng_ND,2,FALSE),MIN(VLOOKUP($D2587,rng_ND,2,FALSE),A_Stammdaten!$B$19-D_SAV!$E2587+1))),"k.A.")</f>
        <v>k.A.</v>
      </c>
      <c r="X2587" s="343" t="str">
        <f t="shared" si="695"/>
        <v>k.A.</v>
      </c>
      <c r="Y2587" s="62"/>
      <c r="Z2587" s="48">
        <f t="shared" si="696"/>
        <v>0</v>
      </c>
      <c r="AA2587" s="457"/>
      <c r="AB2587" s="55">
        <f t="shared" si="688"/>
        <v>0</v>
      </c>
      <c r="AC2587" s="55">
        <f>IF(A_Stammdaten!$B$25="ja",D_SAV!AA2587,D_SAV!AB2587)</f>
        <v>0</v>
      </c>
      <c r="AD2587" s="478">
        <f>IF(AC2587=0,0,IF(U2587-(con_EOGJahr-D_SAV!E2587)&lt;=0,AC2587,AC2587/V2587))</f>
        <v>0</v>
      </c>
      <c r="AE2587" s="478">
        <f>IFERROR(IF(AND(VLOOKUP(D2587,rng_ND,5,FALSE)="Ja",D_SAV!T2587="degressiv"),D_SAV!AC2587*Y2587/100,0),0)</f>
        <v>0</v>
      </c>
      <c r="AF2587" s="55">
        <f>IFERROR(IF(VLOOKUP(D2587,rng_ND,5,FALSE)="Ja",MAX(D_SAV!AD2587:AE2587),D_SAV!AD2587),0)</f>
        <v>0</v>
      </c>
      <c r="AG2587" s="55">
        <f t="shared" si="689"/>
        <v>0</v>
      </c>
      <c r="AH2587" s="55">
        <f t="shared" si="690"/>
        <v>0</v>
      </c>
      <c r="AI2587" s="55">
        <f t="shared" si="691"/>
        <v>0</v>
      </c>
      <c r="AJ2587" s="55">
        <f t="shared" si="692"/>
        <v>0</v>
      </c>
      <c r="AK2587" s="55">
        <f t="shared" si="683"/>
        <v>0</v>
      </c>
      <c r="AL2587" s="55">
        <f t="shared" si="684"/>
        <v>0</v>
      </c>
      <c r="AM2587" s="55">
        <f t="shared" si="685"/>
        <v>0</v>
      </c>
    </row>
    <row r="2588" spans="1:39" x14ac:dyDescent="0.25">
      <c r="A2588" s="47">
        <v>2584</v>
      </c>
      <c r="B2588" s="358" t="str">
        <f>IF(AND(E2588&lt;&gt;0,D2588&lt;&gt;0,F2588&lt;&gt;0),IF(C2588&lt;&gt;0,CONCATENATE(C2588,"-AGr",VLOOKUP(D2588,Listen!$A$2:$G$45,7,FALSE),"-",E2588,"-",F2588,),CONCATENATE("AGr",VLOOKUP(D2588,Listen!$A$2:$G$45,7,FALSE),"-",E2588,"-",F2588)),"keine vollständige ID")</f>
        <v>keine vollständige ID</v>
      </c>
      <c r="C2588" s="359">
        <f>'[2]III_SAV-Details_NB'!B2594</f>
        <v>0</v>
      </c>
      <c r="D2588" s="359">
        <f>'[2]III_SAV-Details_NB'!C2594</f>
        <v>0</v>
      </c>
      <c r="E2588" s="359">
        <f>'[2]III_SAV-Details_NB'!D2594</f>
        <v>0</v>
      </c>
      <c r="F2588" s="490"/>
      <c r="G2588" s="281">
        <f>'[2]III_SAV-Details_NB'!X2594</f>
        <v>0</v>
      </c>
      <c r="H2588" s="281">
        <f t="shared" si="686"/>
        <v>0</v>
      </c>
      <c r="I2588" s="281">
        <f>IF(con_EOGJahr=2025,'[2]III_SAV-Details_NB'!AA2594,IF(con_EOGJahr=2026,'[2]III_SAV-Details_NB'!AB2594,'[2]III_SAV-Details_NB'!AC2594))</f>
        <v>0</v>
      </c>
      <c r="J2588" s="282"/>
      <c r="K2588" s="282"/>
      <c r="L2588" s="282"/>
      <c r="M2588" s="282"/>
      <c r="N2588" s="282"/>
      <c r="O2588" s="282"/>
      <c r="P2588" s="52">
        <f t="shared" si="687"/>
        <v>0</v>
      </c>
      <c r="Q2588" s="60"/>
      <c r="R2588" s="53">
        <f t="shared" si="693"/>
        <v>0</v>
      </c>
      <c r="S2588" s="59"/>
      <c r="T2588" s="61"/>
      <c r="U2588" s="342" t="str">
        <f t="shared" si="697"/>
        <v>k.A.</v>
      </c>
      <c r="V2588" s="343" t="str">
        <f t="shared" si="694"/>
        <v>k.A.</v>
      </c>
      <c r="W2588" s="343" t="str">
        <f>IFERROR(IF(OR($D2588="",$E2588=0,con_Ende=0),"k.A.",IF(VLOOKUP($D2588,rng_ND,5,0)="Nein",VLOOKUP($D2588,rng_ND,2,FALSE),MIN(VLOOKUP($D2588,rng_ND,2,FALSE),A_Stammdaten!$B$19-D_SAV!$E2588+1))),"k.A.")</f>
        <v>k.A.</v>
      </c>
      <c r="X2588" s="343" t="str">
        <f t="shared" si="695"/>
        <v>k.A.</v>
      </c>
      <c r="Y2588" s="62"/>
      <c r="Z2588" s="48">
        <f t="shared" si="696"/>
        <v>0</v>
      </c>
      <c r="AA2588" s="457"/>
      <c r="AB2588" s="55">
        <f t="shared" si="688"/>
        <v>0</v>
      </c>
      <c r="AC2588" s="55">
        <f>IF(A_Stammdaten!$B$25="ja",D_SAV!AA2588,D_SAV!AB2588)</f>
        <v>0</v>
      </c>
      <c r="AD2588" s="478">
        <f>IF(AC2588=0,0,IF(U2588-(con_EOGJahr-D_SAV!E2588)&lt;=0,AC2588,AC2588/V2588))</f>
        <v>0</v>
      </c>
      <c r="AE2588" s="478">
        <f>IFERROR(IF(AND(VLOOKUP(D2588,rng_ND,5,FALSE)="Ja",D_SAV!T2588="degressiv"),D_SAV!AC2588*Y2588/100,0),0)</f>
        <v>0</v>
      </c>
      <c r="AF2588" s="55">
        <f>IFERROR(IF(VLOOKUP(D2588,rng_ND,5,FALSE)="Ja",MAX(D_SAV!AD2588:AE2588),D_SAV!AD2588),0)</f>
        <v>0</v>
      </c>
      <c r="AG2588" s="55">
        <f t="shared" si="689"/>
        <v>0</v>
      </c>
      <c r="AH2588" s="55">
        <f t="shared" si="690"/>
        <v>0</v>
      </c>
      <c r="AI2588" s="55">
        <f t="shared" si="691"/>
        <v>0</v>
      </c>
      <c r="AJ2588" s="55">
        <f t="shared" si="692"/>
        <v>0</v>
      </c>
      <c r="AK2588" s="55">
        <f t="shared" si="683"/>
        <v>0</v>
      </c>
      <c r="AL2588" s="55">
        <f t="shared" si="684"/>
        <v>0</v>
      </c>
      <c r="AM2588" s="55">
        <f t="shared" si="685"/>
        <v>0</v>
      </c>
    </row>
    <row r="2589" spans="1:39" x14ac:dyDescent="0.25">
      <c r="A2589" s="47">
        <v>2585</v>
      </c>
      <c r="B2589" s="358" t="str">
        <f>IF(AND(E2589&lt;&gt;0,D2589&lt;&gt;0,F2589&lt;&gt;0),IF(C2589&lt;&gt;0,CONCATENATE(C2589,"-AGr",VLOOKUP(D2589,Listen!$A$2:$G$45,7,FALSE),"-",E2589,"-",F2589,),CONCATENATE("AGr",VLOOKUP(D2589,Listen!$A$2:$G$45,7,FALSE),"-",E2589,"-",F2589)),"keine vollständige ID")</f>
        <v>keine vollständige ID</v>
      </c>
      <c r="C2589" s="359">
        <f>'[2]III_SAV-Details_NB'!B2595</f>
        <v>0</v>
      </c>
      <c r="D2589" s="359">
        <f>'[2]III_SAV-Details_NB'!C2595</f>
        <v>0</v>
      </c>
      <c r="E2589" s="359">
        <f>'[2]III_SAV-Details_NB'!D2595</f>
        <v>0</v>
      </c>
      <c r="F2589" s="490"/>
      <c r="G2589" s="281">
        <f>'[2]III_SAV-Details_NB'!X2595</f>
        <v>0</v>
      </c>
      <c r="H2589" s="281">
        <f t="shared" si="686"/>
        <v>0</v>
      </c>
      <c r="I2589" s="281">
        <f>IF(con_EOGJahr=2025,'[2]III_SAV-Details_NB'!AA2595,IF(con_EOGJahr=2026,'[2]III_SAV-Details_NB'!AB2595,'[2]III_SAV-Details_NB'!AC2595))</f>
        <v>0</v>
      </c>
      <c r="J2589" s="282"/>
      <c r="K2589" s="282"/>
      <c r="L2589" s="282"/>
      <c r="M2589" s="282"/>
      <c r="N2589" s="282"/>
      <c r="O2589" s="282"/>
      <c r="P2589" s="52">
        <f t="shared" si="687"/>
        <v>0</v>
      </c>
      <c r="Q2589" s="60"/>
      <c r="R2589" s="53">
        <f t="shared" si="693"/>
        <v>0</v>
      </c>
      <c r="S2589" s="59"/>
      <c r="T2589" s="61"/>
      <c r="U2589" s="342" t="str">
        <f t="shared" si="697"/>
        <v>k.A.</v>
      </c>
      <c r="V2589" s="343" t="str">
        <f t="shared" si="694"/>
        <v>k.A.</v>
      </c>
      <c r="W2589" s="343" t="str">
        <f>IFERROR(IF(OR($D2589="",$E2589=0,con_Ende=0),"k.A.",IF(VLOOKUP($D2589,rng_ND,5,0)="Nein",VLOOKUP($D2589,rng_ND,2,FALSE),MIN(VLOOKUP($D2589,rng_ND,2,FALSE),A_Stammdaten!$B$19-D_SAV!$E2589+1))),"k.A.")</f>
        <v>k.A.</v>
      </c>
      <c r="X2589" s="343" t="str">
        <f t="shared" si="695"/>
        <v>k.A.</v>
      </c>
      <c r="Y2589" s="62"/>
      <c r="Z2589" s="48">
        <f t="shared" si="696"/>
        <v>0</v>
      </c>
      <c r="AA2589" s="457"/>
      <c r="AB2589" s="55">
        <f t="shared" si="688"/>
        <v>0</v>
      </c>
      <c r="AC2589" s="55">
        <f>IF(A_Stammdaten!$B$25="ja",D_SAV!AA2589,D_SAV!AB2589)</f>
        <v>0</v>
      </c>
      <c r="AD2589" s="478">
        <f>IF(AC2589=0,0,IF(U2589-(con_EOGJahr-D_SAV!E2589)&lt;=0,AC2589,AC2589/V2589))</f>
        <v>0</v>
      </c>
      <c r="AE2589" s="478">
        <f>IFERROR(IF(AND(VLOOKUP(D2589,rng_ND,5,FALSE)="Ja",D_SAV!T2589="degressiv"),D_SAV!AC2589*Y2589/100,0),0)</f>
        <v>0</v>
      </c>
      <c r="AF2589" s="55">
        <f>IFERROR(IF(VLOOKUP(D2589,rng_ND,5,FALSE)="Ja",MAX(D_SAV!AD2589:AE2589),D_SAV!AD2589),0)</f>
        <v>0</v>
      </c>
      <c r="AG2589" s="55">
        <f t="shared" si="689"/>
        <v>0</v>
      </c>
      <c r="AH2589" s="55">
        <f t="shared" si="690"/>
        <v>0</v>
      </c>
      <c r="AI2589" s="55">
        <f t="shared" si="691"/>
        <v>0</v>
      </c>
      <c r="AJ2589" s="55">
        <f t="shared" si="692"/>
        <v>0</v>
      </c>
      <c r="AK2589" s="55">
        <f t="shared" si="683"/>
        <v>0</v>
      </c>
      <c r="AL2589" s="55">
        <f t="shared" si="684"/>
        <v>0</v>
      </c>
      <c r="AM2589" s="55">
        <f t="shared" si="685"/>
        <v>0</v>
      </c>
    </row>
    <row r="2590" spans="1:39" x14ac:dyDescent="0.25">
      <c r="A2590" s="47">
        <v>2586</v>
      </c>
      <c r="B2590" s="358" t="str">
        <f>IF(AND(E2590&lt;&gt;0,D2590&lt;&gt;0,F2590&lt;&gt;0),IF(C2590&lt;&gt;0,CONCATENATE(C2590,"-AGr",VLOOKUP(D2590,Listen!$A$2:$G$45,7,FALSE),"-",E2590,"-",F2590,),CONCATENATE("AGr",VLOOKUP(D2590,Listen!$A$2:$G$45,7,FALSE),"-",E2590,"-",F2590)),"keine vollständige ID")</f>
        <v>keine vollständige ID</v>
      </c>
      <c r="C2590" s="359">
        <f>'[2]III_SAV-Details_NB'!B2596</f>
        <v>0</v>
      </c>
      <c r="D2590" s="359">
        <f>'[2]III_SAV-Details_NB'!C2596</f>
        <v>0</v>
      </c>
      <c r="E2590" s="359">
        <f>'[2]III_SAV-Details_NB'!D2596</f>
        <v>0</v>
      </c>
      <c r="F2590" s="490"/>
      <c r="G2590" s="281">
        <f>'[2]III_SAV-Details_NB'!X2596</f>
        <v>0</v>
      </c>
      <c r="H2590" s="281">
        <f t="shared" si="686"/>
        <v>0</v>
      </c>
      <c r="I2590" s="281">
        <f>IF(con_EOGJahr=2025,'[2]III_SAV-Details_NB'!AA2596,IF(con_EOGJahr=2026,'[2]III_SAV-Details_NB'!AB2596,'[2]III_SAV-Details_NB'!AC2596))</f>
        <v>0</v>
      </c>
      <c r="J2590" s="282"/>
      <c r="K2590" s="282"/>
      <c r="L2590" s="282"/>
      <c r="M2590" s="282"/>
      <c r="N2590" s="282"/>
      <c r="O2590" s="282"/>
      <c r="P2590" s="52">
        <f t="shared" si="687"/>
        <v>0</v>
      </c>
      <c r="Q2590" s="60"/>
      <c r="R2590" s="53">
        <f t="shared" si="693"/>
        <v>0</v>
      </c>
      <c r="S2590" s="59"/>
      <c r="T2590" s="61"/>
      <c r="U2590" s="342" t="str">
        <f t="shared" si="697"/>
        <v>k.A.</v>
      </c>
      <c r="V2590" s="343" t="str">
        <f t="shared" si="694"/>
        <v>k.A.</v>
      </c>
      <c r="W2590" s="343" t="str">
        <f>IFERROR(IF(OR($D2590="",$E2590=0,con_Ende=0),"k.A.",IF(VLOOKUP($D2590,rng_ND,5,0)="Nein",VLOOKUP($D2590,rng_ND,2,FALSE),MIN(VLOOKUP($D2590,rng_ND,2,FALSE),A_Stammdaten!$B$19-D_SAV!$E2590+1))),"k.A.")</f>
        <v>k.A.</v>
      </c>
      <c r="X2590" s="343" t="str">
        <f t="shared" si="695"/>
        <v>k.A.</v>
      </c>
      <c r="Y2590" s="62"/>
      <c r="Z2590" s="48">
        <f t="shared" si="696"/>
        <v>0</v>
      </c>
      <c r="AA2590" s="457"/>
      <c r="AB2590" s="55">
        <f t="shared" si="688"/>
        <v>0</v>
      </c>
      <c r="AC2590" s="55">
        <f>IF(A_Stammdaten!$B$25="ja",D_SAV!AA2590,D_SAV!AB2590)</f>
        <v>0</v>
      </c>
      <c r="AD2590" s="478">
        <f>IF(AC2590=0,0,IF(U2590-(con_EOGJahr-D_SAV!E2590)&lt;=0,AC2590,AC2590/V2590))</f>
        <v>0</v>
      </c>
      <c r="AE2590" s="478">
        <f>IFERROR(IF(AND(VLOOKUP(D2590,rng_ND,5,FALSE)="Ja",D_SAV!T2590="degressiv"),D_SAV!AC2590*Y2590/100,0),0)</f>
        <v>0</v>
      </c>
      <c r="AF2590" s="55">
        <f>IFERROR(IF(VLOOKUP(D2590,rng_ND,5,FALSE)="Ja",MAX(D_SAV!AD2590:AE2590),D_SAV!AD2590),0)</f>
        <v>0</v>
      </c>
      <c r="AG2590" s="55">
        <f t="shared" si="689"/>
        <v>0</v>
      </c>
      <c r="AH2590" s="55">
        <f t="shared" si="690"/>
        <v>0</v>
      </c>
      <c r="AI2590" s="55">
        <f t="shared" si="691"/>
        <v>0</v>
      </c>
      <c r="AJ2590" s="55">
        <f t="shared" si="692"/>
        <v>0</v>
      </c>
      <c r="AK2590" s="55">
        <f t="shared" si="683"/>
        <v>0</v>
      </c>
      <c r="AL2590" s="55">
        <f t="shared" si="684"/>
        <v>0</v>
      </c>
      <c r="AM2590" s="55">
        <f t="shared" si="685"/>
        <v>0</v>
      </c>
    </row>
    <row r="2591" spans="1:39" x14ac:dyDescent="0.25">
      <c r="A2591" s="47">
        <v>2587</v>
      </c>
      <c r="B2591" s="358" t="str">
        <f>IF(AND(E2591&lt;&gt;0,D2591&lt;&gt;0,F2591&lt;&gt;0),IF(C2591&lt;&gt;0,CONCATENATE(C2591,"-AGr",VLOOKUP(D2591,Listen!$A$2:$G$45,7,FALSE),"-",E2591,"-",F2591,),CONCATENATE("AGr",VLOOKUP(D2591,Listen!$A$2:$G$45,7,FALSE),"-",E2591,"-",F2591)),"keine vollständige ID")</f>
        <v>keine vollständige ID</v>
      </c>
      <c r="C2591" s="359">
        <f>'[2]III_SAV-Details_NB'!B2597</f>
        <v>0</v>
      </c>
      <c r="D2591" s="359">
        <f>'[2]III_SAV-Details_NB'!C2597</f>
        <v>0</v>
      </c>
      <c r="E2591" s="359">
        <f>'[2]III_SAV-Details_NB'!D2597</f>
        <v>0</v>
      </c>
      <c r="F2591" s="490"/>
      <c r="G2591" s="281">
        <f>'[2]III_SAV-Details_NB'!X2597</f>
        <v>0</v>
      </c>
      <c r="H2591" s="281">
        <f t="shared" si="686"/>
        <v>0</v>
      </c>
      <c r="I2591" s="281">
        <f>IF(con_EOGJahr=2025,'[2]III_SAV-Details_NB'!AA2597,IF(con_EOGJahr=2026,'[2]III_SAV-Details_NB'!AB2597,'[2]III_SAV-Details_NB'!AC2597))</f>
        <v>0</v>
      </c>
      <c r="J2591" s="282"/>
      <c r="K2591" s="282"/>
      <c r="L2591" s="282"/>
      <c r="M2591" s="282"/>
      <c r="N2591" s="282"/>
      <c r="O2591" s="282"/>
      <c r="P2591" s="52">
        <f t="shared" si="687"/>
        <v>0</v>
      </c>
      <c r="Q2591" s="60"/>
      <c r="R2591" s="53">
        <f t="shared" si="693"/>
        <v>0</v>
      </c>
      <c r="S2591" s="59"/>
      <c r="T2591" s="61"/>
      <c r="U2591" s="342" t="str">
        <f t="shared" si="697"/>
        <v>k.A.</v>
      </c>
      <c r="V2591" s="343" t="str">
        <f t="shared" si="694"/>
        <v>k.A.</v>
      </c>
      <c r="W2591" s="343" t="str">
        <f>IFERROR(IF(OR($D2591="",$E2591=0,con_Ende=0),"k.A.",IF(VLOOKUP($D2591,rng_ND,5,0)="Nein",VLOOKUP($D2591,rng_ND,2,FALSE),MIN(VLOOKUP($D2591,rng_ND,2,FALSE),A_Stammdaten!$B$19-D_SAV!$E2591+1))),"k.A.")</f>
        <v>k.A.</v>
      </c>
      <c r="X2591" s="343" t="str">
        <f t="shared" si="695"/>
        <v>k.A.</v>
      </c>
      <c r="Y2591" s="62"/>
      <c r="Z2591" s="48">
        <f t="shared" si="696"/>
        <v>0</v>
      </c>
      <c r="AA2591" s="457"/>
      <c r="AB2591" s="55">
        <f t="shared" si="688"/>
        <v>0</v>
      </c>
      <c r="AC2591" s="55">
        <f>IF(A_Stammdaten!$B$25="ja",D_SAV!AA2591,D_SAV!AB2591)</f>
        <v>0</v>
      </c>
      <c r="AD2591" s="478">
        <f>IF(AC2591=0,0,IF(U2591-(con_EOGJahr-D_SAV!E2591)&lt;=0,AC2591,AC2591/V2591))</f>
        <v>0</v>
      </c>
      <c r="AE2591" s="478">
        <f>IFERROR(IF(AND(VLOOKUP(D2591,rng_ND,5,FALSE)="Ja",D_SAV!T2591="degressiv"),D_SAV!AC2591*Y2591/100,0),0)</f>
        <v>0</v>
      </c>
      <c r="AF2591" s="55">
        <f>IFERROR(IF(VLOOKUP(D2591,rng_ND,5,FALSE)="Ja",MAX(D_SAV!AD2591:AE2591),D_SAV!AD2591),0)</f>
        <v>0</v>
      </c>
      <c r="AG2591" s="55">
        <f t="shared" si="689"/>
        <v>0</v>
      </c>
      <c r="AH2591" s="55">
        <f t="shared" si="690"/>
        <v>0</v>
      </c>
      <c r="AI2591" s="55">
        <f t="shared" si="691"/>
        <v>0</v>
      </c>
      <c r="AJ2591" s="55">
        <f t="shared" si="692"/>
        <v>0</v>
      </c>
      <c r="AK2591" s="55">
        <f t="shared" si="683"/>
        <v>0</v>
      </c>
      <c r="AL2591" s="55">
        <f t="shared" si="684"/>
        <v>0</v>
      </c>
      <c r="AM2591" s="55">
        <f t="shared" si="685"/>
        <v>0</v>
      </c>
    </row>
    <row r="2592" spans="1:39" x14ac:dyDescent="0.25">
      <c r="A2592" s="47">
        <v>2588</v>
      </c>
      <c r="B2592" s="358" t="str">
        <f>IF(AND(E2592&lt;&gt;0,D2592&lt;&gt;0,F2592&lt;&gt;0),IF(C2592&lt;&gt;0,CONCATENATE(C2592,"-AGr",VLOOKUP(D2592,Listen!$A$2:$G$45,7,FALSE),"-",E2592,"-",F2592,),CONCATENATE("AGr",VLOOKUP(D2592,Listen!$A$2:$G$45,7,FALSE),"-",E2592,"-",F2592)),"keine vollständige ID")</f>
        <v>keine vollständige ID</v>
      </c>
      <c r="C2592" s="359">
        <f>'[2]III_SAV-Details_NB'!B2598</f>
        <v>0</v>
      </c>
      <c r="D2592" s="359">
        <f>'[2]III_SAV-Details_NB'!C2598</f>
        <v>0</v>
      </c>
      <c r="E2592" s="359">
        <f>'[2]III_SAV-Details_NB'!D2598</f>
        <v>0</v>
      </c>
      <c r="F2592" s="490"/>
      <c r="G2592" s="281">
        <f>'[2]III_SAV-Details_NB'!X2598</f>
        <v>0</v>
      </c>
      <c r="H2592" s="281">
        <f t="shared" si="686"/>
        <v>0</v>
      </c>
      <c r="I2592" s="281">
        <f>IF(con_EOGJahr=2025,'[2]III_SAV-Details_NB'!AA2598,IF(con_EOGJahr=2026,'[2]III_SAV-Details_NB'!AB2598,'[2]III_SAV-Details_NB'!AC2598))</f>
        <v>0</v>
      </c>
      <c r="J2592" s="282"/>
      <c r="K2592" s="282"/>
      <c r="L2592" s="282"/>
      <c r="M2592" s="282"/>
      <c r="N2592" s="282"/>
      <c r="O2592" s="282"/>
      <c r="P2592" s="52">
        <f t="shared" si="687"/>
        <v>0</v>
      </c>
      <c r="Q2592" s="60"/>
      <c r="R2592" s="53">
        <f t="shared" si="693"/>
        <v>0</v>
      </c>
      <c r="S2592" s="59"/>
      <c r="T2592" s="61"/>
      <c r="U2592" s="342" t="str">
        <f t="shared" si="697"/>
        <v>k.A.</v>
      </c>
      <c r="V2592" s="343" t="str">
        <f t="shared" si="694"/>
        <v>k.A.</v>
      </c>
      <c r="W2592" s="343" t="str">
        <f>IFERROR(IF(OR($D2592="",$E2592=0,con_Ende=0),"k.A.",IF(VLOOKUP($D2592,rng_ND,5,0)="Nein",VLOOKUP($D2592,rng_ND,2,FALSE),MIN(VLOOKUP($D2592,rng_ND,2,FALSE),A_Stammdaten!$B$19-D_SAV!$E2592+1))),"k.A.")</f>
        <v>k.A.</v>
      </c>
      <c r="X2592" s="343" t="str">
        <f t="shared" si="695"/>
        <v>k.A.</v>
      </c>
      <c r="Y2592" s="62"/>
      <c r="Z2592" s="48">
        <f t="shared" si="696"/>
        <v>0</v>
      </c>
      <c r="AA2592" s="457"/>
      <c r="AB2592" s="55">
        <f t="shared" si="688"/>
        <v>0</v>
      </c>
      <c r="AC2592" s="55">
        <f>IF(A_Stammdaten!$B$25="ja",D_SAV!AA2592,D_SAV!AB2592)</f>
        <v>0</v>
      </c>
      <c r="AD2592" s="478">
        <f>IF(AC2592=0,0,IF(U2592-(con_EOGJahr-D_SAV!E2592)&lt;=0,AC2592,AC2592/V2592))</f>
        <v>0</v>
      </c>
      <c r="AE2592" s="478">
        <f>IFERROR(IF(AND(VLOOKUP(D2592,rng_ND,5,FALSE)="Ja",D_SAV!T2592="degressiv"),D_SAV!AC2592*Y2592/100,0),0)</f>
        <v>0</v>
      </c>
      <c r="AF2592" s="55">
        <f>IFERROR(IF(VLOOKUP(D2592,rng_ND,5,FALSE)="Ja",MAX(D_SAV!AD2592:AE2592),D_SAV!AD2592),0)</f>
        <v>0</v>
      </c>
      <c r="AG2592" s="55">
        <f t="shared" si="689"/>
        <v>0</v>
      </c>
      <c r="AH2592" s="55">
        <f t="shared" si="690"/>
        <v>0</v>
      </c>
      <c r="AI2592" s="55">
        <f t="shared" si="691"/>
        <v>0</v>
      </c>
      <c r="AJ2592" s="55">
        <f t="shared" si="692"/>
        <v>0</v>
      </c>
      <c r="AK2592" s="55">
        <f t="shared" si="683"/>
        <v>0</v>
      </c>
      <c r="AL2592" s="55">
        <f t="shared" si="684"/>
        <v>0</v>
      </c>
      <c r="AM2592" s="55">
        <f t="shared" si="685"/>
        <v>0</v>
      </c>
    </row>
    <row r="2593" spans="1:39" x14ac:dyDescent="0.25">
      <c r="A2593" s="47">
        <v>2589</v>
      </c>
      <c r="B2593" s="358" t="str">
        <f>IF(AND(E2593&lt;&gt;0,D2593&lt;&gt;0,F2593&lt;&gt;0),IF(C2593&lt;&gt;0,CONCATENATE(C2593,"-AGr",VLOOKUP(D2593,Listen!$A$2:$G$45,7,FALSE),"-",E2593,"-",F2593,),CONCATENATE("AGr",VLOOKUP(D2593,Listen!$A$2:$G$45,7,FALSE),"-",E2593,"-",F2593)),"keine vollständige ID")</f>
        <v>keine vollständige ID</v>
      </c>
      <c r="C2593" s="359">
        <f>'[2]III_SAV-Details_NB'!B2599</f>
        <v>0</v>
      </c>
      <c r="D2593" s="359">
        <f>'[2]III_SAV-Details_NB'!C2599</f>
        <v>0</v>
      </c>
      <c r="E2593" s="359">
        <f>'[2]III_SAV-Details_NB'!D2599</f>
        <v>0</v>
      </c>
      <c r="F2593" s="490"/>
      <c r="G2593" s="281">
        <f>'[2]III_SAV-Details_NB'!X2599</f>
        <v>0</v>
      </c>
      <c r="H2593" s="281">
        <f t="shared" si="686"/>
        <v>0</v>
      </c>
      <c r="I2593" s="281">
        <f>IF(con_EOGJahr=2025,'[2]III_SAV-Details_NB'!AA2599,IF(con_EOGJahr=2026,'[2]III_SAV-Details_NB'!AB2599,'[2]III_SAV-Details_NB'!AC2599))</f>
        <v>0</v>
      </c>
      <c r="J2593" s="282"/>
      <c r="K2593" s="282"/>
      <c r="L2593" s="282"/>
      <c r="M2593" s="282"/>
      <c r="N2593" s="282"/>
      <c r="O2593" s="282"/>
      <c r="P2593" s="52">
        <f t="shared" si="687"/>
        <v>0</v>
      </c>
      <c r="Q2593" s="60"/>
      <c r="R2593" s="53">
        <f t="shared" si="693"/>
        <v>0</v>
      </c>
      <c r="S2593" s="59"/>
      <c r="T2593" s="61"/>
      <c r="U2593" s="342" t="str">
        <f t="shared" si="697"/>
        <v>k.A.</v>
      </c>
      <c r="V2593" s="343" t="str">
        <f t="shared" si="694"/>
        <v>k.A.</v>
      </c>
      <c r="W2593" s="343" t="str">
        <f>IFERROR(IF(OR($D2593="",$E2593=0,con_Ende=0),"k.A.",IF(VLOOKUP($D2593,rng_ND,5,0)="Nein",VLOOKUP($D2593,rng_ND,2,FALSE),MIN(VLOOKUP($D2593,rng_ND,2,FALSE),A_Stammdaten!$B$19-D_SAV!$E2593+1))),"k.A.")</f>
        <v>k.A.</v>
      </c>
      <c r="X2593" s="343" t="str">
        <f t="shared" si="695"/>
        <v>k.A.</v>
      </c>
      <c r="Y2593" s="62"/>
      <c r="Z2593" s="48">
        <f t="shared" si="696"/>
        <v>0</v>
      </c>
      <c r="AA2593" s="457"/>
      <c r="AB2593" s="55">
        <f t="shared" si="688"/>
        <v>0</v>
      </c>
      <c r="AC2593" s="55">
        <f>IF(A_Stammdaten!$B$25="ja",D_SAV!AA2593,D_SAV!AB2593)</f>
        <v>0</v>
      </c>
      <c r="AD2593" s="478">
        <f>IF(AC2593=0,0,IF(U2593-(con_EOGJahr-D_SAV!E2593)&lt;=0,AC2593,AC2593/V2593))</f>
        <v>0</v>
      </c>
      <c r="AE2593" s="478">
        <f>IFERROR(IF(AND(VLOOKUP(D2593,rng_ND,5,FALSE)="Ja",D_SAV!T2593="degressiv"),D_SAV!AC2593*Y2593/100,0),0)</f>
        <v>0</v>
      </c>
      <c r="AF2593" s="55">
        <f>IFERROR(IF(VLOOKUP(D2593,rng_ND,5,FALSE)="Ja",MAX(D_SAV!AD2593:AE2593),D_SAV!AD2593),0)</f>
        <v>0</v>
      </c>
      <c r="AG2593" s="55">
        <f t="shared" si="689"/>
        <v>0</v>
      </c>
      <c r="AH2593" s="55">
        <f t="shared" si="690"/>
        <v>0</v>
      </c>
      <c r="AI2593" s="55">
        <f t="shared" si="691"/>
        <v>0</v>
      </c>
      <c r="AJ2593" s="55">
        <f t="shared" si="692"/>
        <v>0</v>
      </c>
      <c r="AK2593" s="55">
        <f t="shared" si="683"/>
        <v>0</v>
      </c>
      <c r="AL2593" s="55">
        <f t="shared" si="684"/>
        <v>0</v>
      </c>
      <c r="AM2593" s="55">
        <f t="shared" si="685"/>
        <v>0</v>
      </c>
    </row>
    <row r="2594" spans="1:39" x14ac:dyDescent="0.25">
      <c r="A2594" s="47">
        <v>2590</v>
      </c>
      <c r="B2594" s="358" t="str">
        <f>IF(AND(E2594&lt;&gt;0,D2594&lt;&gt;0,F2594&lt;&gt;0),IF(C2594&lt;&gt;0,CONCATENATE(C2594,"-AGr",VLOOKUP(D2594,Listen!$A$2:$G$45,7,FALSE),"-",E2594,"-",F2594,),CONCATENATE("AGr",VLOOKUP(D2594,Listen!$A$2:$G$45,7,FALSE),"-",E2594,"-",F2594)),"keine vollständige ID")</f>
        <v>keine vollständige ID</v>
      </c>
      <c r="C2594" s="359">
        <f>'[2]III_SAV-Details_NB'!B2600</f>
        <v>0</v>
      </c>
      <c r="D2594" s="359">
        <f>'[2]III_SAV-Details_NB'!C2600</f>
        <v>0</v>
      </c>
      <c r="E2594" s="359">
        <f>'[2]III_SAV-Details_NB'!D2600</f>
        <v>0</v>
      </c>
      <c r="F2594" s="490"/>
      <c r="G2594" s="281">
        <f>'[2]III_SAV-Details_NB'!X2600</f>
        <v>0</v>
      </c>
      <c r="H2594" s="281">
        <f t="shared" si="686"/>
        <v>0</v>
      </c>
      <c r="I2594" s="281">
        <f>IF(con_EOGJahr=2025,'[2]III_SAV-Details_NB'!AA2600,IF(con_EOGJahr=2026,'[2]III_SAV-Details_NB'!AB2600,'[2]III_SAV-Details_NB'!AC2600))</f>
        <v>0</v>
      </c>
      <c r="J2594" s="282"/>
      <c r="K2594" s="282"/>
      <c r="L2594" s="282"/>
      <c r="M2594" s="282"/>
      <c r="N2594" s="282"/>
      <c r="O2594" s="282"/>
      <c r="P2594" s="52">
        <f t="shared" si="687"/>
        <v>0</v>
      </c>
      <c r="Q2594" s="60"/>
      <c r="R2594" s="53">
        <f t="shared" si="693"/>
        <v>0</v>
      </c>
      <c r="S2594" s="59"/>
      <c r="T2594" s="61"/>
      <c r="U2594" s="342" t="str">
        <f t="shared" si="697"/>
        <v>k.A.</v>
      </c>
      <c r="V2594" s="343" t="str">
        <f t="shared" si="694"/>
        <v>k.A.</v>
      </c>
      <c r="W2594" s="343" t="str">
        <f>IFERROR(IF(OR($D2594="",$E2594=0,con_Ende=0),"k.A.",IF(VLOOKUP($D2594,rng_ND,5,0)="Nein",VLOOKUP($D2594,rng_ND,2,FALSE),MIN(VLOOKUP($D2594,rng_ND,2,FALSE),A_Stammdaten!$B$19-D_SAV!$E2594+1))),"k.A.")</f>
        <v>k.A.</v>
      </c>
      <c r="X2594" s="343" t="str">
        <f t="shared" si="695"/>
        <v>k.A.</v>
      </c>
      <c r="Y2594" s="62"/>
      <c r="Z2594" s="48">
        <f t="shared" si="696"/>
        <v>0</v>
      </c>
      <c r="AA2594" s="457"/>
      <c r="AB2594" s="55">
        <f t="shared" si="688"/>
        <v>0</v>
      </c>
      <c r="AC2594" s="55">
        <f>IF(A_Stammdaten!$B$25="ja",D_SAV!AA2594,D_SAV!AB2594)</f>
        <v>0</v>
      </c>
      <c r="AD2594" s="478">
        <f>IF(AC2594=0,0,IF(U2594-(con_EOGJahr-D_SAV!E2594)&lt;=0,AC2594,AC2594/V2594))</f>
        <v>0</v>
      </c>
      <c r="AE2594" s="478">
        <f>IFERROR(IF(AND(VLOOKUP(D2594,rng_ND,5,FALSE)="Ja",D_SAV!T2594="degressiv"),D_SAV!AC2594*Y2594/100,0),0)</f>
        <v>0</v>
      </c>
      <c r="AF2594" s="55">
        <f>IFERROR(IF(VLOOKUP(D2594,rng_ND,5,FALSE)="Ja",MAX(D_SAV!AD2594:AE2594),D_SAV!AD2594),0)</f>
        <v>0</v>
      </c>
      <c r="AG2594" s="55">
        <f t="shared" si="689"/>
        <v>0</v>
      </c>
      <c r="AH2594" s="55">
        <f t="shared" si="690"/>
        <v>0</v>
      </c>
      <c r="AI2594" s="55">
        <f t="shared" si="691"/>
        <v>0</v>
      </c>
      <c r="AJ2594" s="55">
        <f t="shared" si="692"/>
        <v>0</v>
      </c>
      <c r="AK2594" s="55">
        <f t="shared" si="683"/>
        <v>0</v>
      </c>
      <c r="AL2594" s="55">
        <f t="shared" si="684"/>
        <v>0</v>
      </c>
      <c r="AM2594" s="55">
        <f t="shared" si="685"/>
        <v>0</v>
      </c>
    </row>
    <row r="2595" spans="1:39" x14ac:dyDescent="0.25">
      <c r="A2595" s="47">
        <v>2591</v>
      </c>
      <c r="B2595" s="358" t="str">
        <f>IF(AND(E2595&lt;&gt;0,D2595&lt;&gt;0,F2595&lt;&gt;0),IF(C2595&lt;&gt;0,CONCATENATE(C2595,"-AGr",VLOOKUP(D2595,Listen!$A$2:$G$45,7,FALSE),"-",E2595,"-",F2595,),CONCATENATE("AGr",VLOOKUP(D2595,Listen!$A$2:$G$45,7,FALSE),"-",E2595,"-",F2595)),"keine vollständige ID")</f>
        <v>keine vollständige ID</v>
      </c>
      <c r="C2595" s="359">
        <f>'[2]III_SAV-Details_NB'!B2601</f>
        <v>0</v>
      </c>
      <c r="D2595" s="359">
        <f>'[2]III_SAV-Details_NB'!C2601</f>
        <v>0</v>
      </c>
      <c r="E2595" s="359">
        <f>'[2]III_SAV-Details_NB'!D2601</f>
        <v>0</v>
      </c>
      <c r="F2595" s="490"/>
      <c r="G2595" s="281">
        <f>'[2]III_SAV-Details_NB'!X2601</f>
        <v>0</v>
      </c>
      <c r="H2595" s="281">
        <f t="shared" si="686"/>
        <v>0</v>
      </c>
      <c r="I2595" s="281">
        <f>IF(con_EOGJahr=2025,'[2]III_SAV-Details_NB'!AA2601,IF(con_EOGJahr=2026,'[2]III_SAV-Details_NB'!AB2601,'[2]III_SAV-Details_NB'!AC2601))</f>
        <v>0</v>
      </c>
      <c r="J2595" s="282"/>
      <c r="K2595" s="282"/>
      <c r="L2595" s="282"/>
      <c r="M2595" s="282"/>
      <c r="N2595" s="282"/>
      <c r="O2595" s="282"/>
      <c r="P2595" s="52">
        <f t="shared" si="687"/>
        <v>0</v>
      </c>
      <c r="Q2595" s="60"/>
      <c r="R2595" s="53">
        <f t="shared" si="693"/>
        <v>0</v>
      </c>
      <c r="S2595" s="59"/>
      <c r="T2595" s="61"/>
      <c r="U2595" s="342" t="str">
        <f t="shared" si="697"/>
        <v>k.A.</v>
      </c>
      <c r="V2595" s="343" t="str">
        <f t="shared" si="694"/>
        <v>k.A.</v>
      </c>
      <c r="W2595" s="343" t="str">
        <f>IFERROR(IF(OR($D2595="",$E2595=0,con_Ende=0),"k.A.",IF(VLOOKUP($D2595,rng_ND,5,0)="Nein",VLOOKUP($D2595,rng_ND,2,FALSE),MIN(VLOOKUP($D2595,rng_ND,2,FALSE),A_Stammdaten!$B$19-D_SAV!$E2595+1))),"k.A.")</f>
        <v>k.A.</v>
      </c>
      <c r="X2595" s="343" t="str">
        <f t="shared" si="695"/>
        <v>k.A.</v>
      </c>
      <c r="Y2595" s="62"/>
      <c r="Z2595" s="48">
        <f t="shared" si="696"/>
        <v>0</v>
      </c>
      <c r="AA2595" s="457"/>
      <c r="AB2595" s="55">
        <f t="shared" si="688"/>
        <v>0</v>
      </c>
      <c r="AC2595" s="55">
        <f>IF(A_Stammdaten!$B$25="ja",D_SAV!AA2595,D_SAV!AB2595)</f>
        <v>0</v>
      </c>
      <c r="AD2595" s="478">
        <f>IF(AC2595=0,0,IF(U2595-(con_EOGJahr-D_SAV!E2595)&lt;=0,AC2595,AC2595/V2595))</f>
        <v>0</v>
      </c>
      <c r="AE2595" s="478">
        <f>IFERROR(IF(AND(VLOOKUP(D2595,rng_ND,5,FALSE)="Ja",D_SAV!T2595="degressiv"),D_SAV!AC2595*Y2595/100,0),0)</f>
        <v>0</v>
      </c>
      <c r="AF2595" s="55">
        <f>IFERROR(IF(VLOOKUP(D2595,rng_ND,5,FALSE)="Ja",MAX(D_SAV!AD2595:AE2595),D_SAV!AD2595),0)</f>
        <v>0</v>
      </c>
      <c r="AG2595" s="55">
        <f t="shared" si="689"/>
        <v>0</v>
      </c>
      <c r="AH2595" s="55">
        <f t="shared" si="690"/>
        <v>0</v>
      </c>
      <c r="AI2595" s="55">
        <f t="shared" si="691"/>
        <v>0</v>
      </c>
      <c r="AJ2595" s="55">
        <f t="shared" si="692"/>
        <v>0</v>
      </c>
      <c r="AK2595" s="55">
        <f t="shared" si="683"/>
        <v>0</v>
      </c>
      <c r="AL2595" s="55">
        <f t="shared" si="684"/>
        <v>0</v>
      </c>
      <c r="AM2595" s="55">
        <f t="shared" si="685"/>
        <v>0</v>
      </c>
    </row>
    <row r="2596" spans="1:39" x14ac:dyDescent="0.25">
      <c r="A2596" s="47">
        <v>2592</v>
      </c>
      <c r="B2596" s="358" t="str">
        <f>IF(AND(E2596&lt;&gt;0,D2596&lt;&gt;0,F2596&lt;&gt;0),IF(C2596&lt;&gt;0,CONCATENATE(C2596,"-AGr",VLOOKUP(D2596,Listen!$A$2:$G$45,7,FALSE),"-",E2596,"-",F2596,),CONCATENATE("AGr",VLOOKUP(D2596,Listen!$A$2:$G$45,7,FALSE),"-",E2596,"-",F2596)),"keine vollständige ID")</f>
        <v>keine vollständige ID</v>
      </c>
      <c r="C2596" s="359">
        <f>'[2]III_SAV-Details_NB'!B2602</f>
        <v>0</v>
      </c>
      <c r="D2596" s="359">
        <f>'[2]III_SAV-Details_NB'!C2602</f>
        <v>0</v>
      </c>
      <c r="E2596" s="359">
        <f>'[2]III_SAV-Details_NB'!D2602</f>
        <v>0</v>
      </c>
      <c r="F2596" s="490"/>
      <c r="G2596" s="281">
        <f>'[2]III_SAV-Details_NB'!X2602</f>
        <v>0</v>
      </c>
      <c r="H2596" s="281">
        <f t="shared" si="686"/>
        <v>0</v>
      </c>
      <c r="I2596" s="281">
        <f>IF(con_EOGJahr=2025,'[2]III_SAV-Details_NB'!AA2602,IF(con_EOGJahr=2026,'[2]III_SAV-Details_NB'!AB2602,'[2]III_SAV-Details_NB'!AC2602))</f>
        <v>0</v>
      </c>
      <c r="J2596" s="282"/>
      <c r="K2596" s="282"/>
      <c r="L2596" s="282"/>
      <c r="M2596" s="282"/>
      <c r="N2596" s="282"/>
      <c r="O2596" s="282"/>
      <c r="P2596" s="52">
        <f t="shared" si="687"/>
        <v>0</v>
      </c>
      <c r="Q2596" s="60"/>
      <c r="R2596" s="53">
        <f t="shared" si="693"/>
        <v>0</v>
      </c>
      <c r="S2596" s="59"/>
      <c r="T2596" s="61"/>
      <c r="U2596" s="342" t="str">
        <f t="shared" si="697"/>
        <v>k.A.</v>
      </c>
      <c r="V2596" s="343" t="str">
        <f t="shared" si="694"/>
        <v>k.A.</v>
      </c>
      <c r="W2596" s="343" t="str">
        <f>IFERROR(IF(OR($D2596="",$E2596=0,con_Ende=0),"k.A.",IF(VLOOKUP($D2596,rng_ND,5,0)="Nein",VLOOKUP($D2596,rng_ND,2,FALSE),MIN(VLOOKUP($D2596,rng_ND,2,FALSE),A_Stammdaten!$B$19-D_SAV!$E2596+1))),"k.A.")</f>
        <v>k.A.</v>
      </c>
      <c r="X2596" s="343" t="str">
        <f t="shared" si="695"/>
        <v>k.A.</v>
      </c>
      <c r="Y2596" s="62"/>
      <c r="Z2596" s="48">
        <f t="shared" si="696"/>
        <v>0</v>
      </c>
      <c r="AA2596" s="457"/>
      <c r="AB2596" s="55">
        <f t="shared" si="688"/>
        <v>0</v>
      </c>
      <c r="AC2596" s="55">
        <f>IF(A_Stammdaten!$B$25="ja",D_SAV!AA2596,D_SAV!AB2596)</f>
        <v>0</v>
      </c>
      <c r="AD2596" s="478">
        <f>IF(AC2596=0,0,IF(U2596-(con_EOGJahr-D_SAV!E2596)&lt;=0,AC2596,AC2596/V2596))</f>
        <v>0</v>
      </c>
      <c r="AE2596" s="478">
        <f>IFERROR(IF(AND(VLOOKUP(D2596,rng_ND,5,FALSE)="Ja",D_SAV!T2596="degressiv"),D_SAV!AC2596*Y2596/100,0),0)</f>
        <v>0</v>
      </c>
      <c r="AF2596" s="55">
        <f>IFERROR(IF(VLOOKUP(D2596,rng_ND,5,FALSE)="Ja",MAX(D_SAV!AD2596:AE2596),D_SAV!AD2596),0)</f>
        <v>0</v>
      </c>
      <c r="AG2596" s="55">
        <f t="shared" si="689"/>
        <v>0</v>
      </c>
      <c r="AH2596" s="55">
        <f t="shared" si="690"/>
        <v>0</v>
      </c>
      <c r="AI2596" s="55">
        <f t="shared" si="691"/>
        <v>0</v>
      </c>
      <c r="AJ2596" s="55">
        <f t="shared" si="692"/>
        <v>0</v>
      </c>
      <c r="AK2596" s="55">
        <f t="shared" si="683"/>
        <v>0</v>
      </c>
      <c r="AL2596" s="55">
        <f t="shared" si="684"/>
        <v>0</v>
      </c>
      <c r="AM2596" s="55">
        <f t="shared" si="685"/>
        <v>0</v>
      </c>
    </row>
    <row r="2597" spans="1:39" x14ac:dyDescent="0.25">
      <c r="A2597" s="47">
        <v>2593</v>
      </c>
      <c r="B2597" s="358" t="str">
        <f>IF(AND(E2597&lt;&gt;0,D2597&lt;&gt;0,F2597&lt;&gt;0),IF(C2597&lt;&gt;0,CONCATENATE(C2597,"-AGr",VLOOKUP(D2597,Listen!$A$2:$G$45,7,FALSE),"-",E2597,"-",F2597,),CONCATENATE("AGr",VLOOKUP(D2597,Listen!$A$2:$G$45,7,FALSE),"-",E2597,"-",F2597)),"keine vollständige ID")</f>
        <v>keine vollständige ID</v>
      </c>
      <c r="C2597" s="359">
        <f>'[2]III_SAV-Details_NB'!B2603</f>
        <v>0</v>
      </c>
      <c r="D2597" s="359">
        <f>'[2]III_SAV-Details_NB'!C2603</f>
        <v>0</v>
      </c>
      <c r="E2597" s="359">
        <f>'[2]III_SAV-Details_NB'!D2603</f>
        <v>0</v>
      </c>
      <c r="F2597" s="490"/>
      <c r="G2597" s="281">
        <f>'[2]III_SAV-Details_NB'!X2603</f>
        <v>0</v>
      </c>
      <c r="H2597" s="281">
        <f t="shared" si="686"/>
        <v>0</v>
      </c>
      <c r="I2597" s="281">
        <f>IF(con_EOGJahr=2025,'[2]III_SAV-Details_NB'!AA2603,IF(con_EOGJahr=2026,'[2]III_SAV-Details_NB'!AB2603,'[2]III_SAV-Details_NB'!AC2603))</f>
        <v>0</v>
      </c>
      <c r="J2597" s="282"/>
      <c r="K2597" s="282"/>
      <c r="L2597" s="282"/>
      <c r="M2597" s="282"/>
      <c r="N2597" s="282"/>
      <c r="O2597" s="282"/>
      <c r="P2597" s="52">
        <f t="shared" si="687"/>
        <v>0</v>
      </c>
      <c r="Q2597" s="60"/>
      <c r="R2597" s="53">
        <f t="shared" si="693"/>
        <v>0</v>
      </c>
      <c r="S2597" s="59"/>
      <c r="T2597" s="61"/>
      <c r="U2597" s="342" t="str">
        <f t="shared" si="697"/>
        <v>k.A.</v>
      </c>
      <c r="V2597" s="343" t="str">
        <f t="shared" si="694"/>
        <v>k.A.</v>
      </c>
      <c r="W2597" s="343" t="str">
        <f>IFERROR(IF(OR($D2597="",$E2597=0,con_Ende=0),"k.A.",IF(VLOOKUP($D2597,rng_ND,5,0)="Nein",VLOOKUP($D2597,rng_ND,2,FALSE),MIN(VLOOKUP($D2597,rng_ND,2,FALSE),A_Stammdaten!$B$19-D_SAV!$E2597+1))),"k.A.")</f>
        <v>k.A.</v>
      </c>
      <c r="X2597" s="343" t="str">
        <f t="shared" si="695"/>
        <v>k.A.</v>
      </c>
      <c r="Y2597" s="62"/>
      <c r="Z2597" s="48">
        <f t="shared" si="696"/>
        <v>0</v>
      </c>
      <c r="AA2597" s="457"/>
      <c r="AB2597" s="55">
        <f t="shared" si="688"/>
        <v>0</v>
      </c>
      <c r="AC2597" s="55">
        <f>IF(A_Stammdaten!$B$25="ja",D_SAV!AA2597,D_SAV!AB2597)</f>
        <v>0</v>
      </c>
      <c r="AD2597" s="478">
        <f>IF(AC2597=0,0,IF(U2597-(con_EOGJahr-D_SAV!E2597)&lt;=0,AC2597,AC2597/V2597))</f>
        <v>0</v>
      </c>
      <c r="AE2597" s="478">
        <f>IFERROR(IF(AND(VLOOKUP(D2597,rng_ND,5,FALSE)="Ja",D_SAV!T2597="degressiv"),D_SAV!AC2597*Y2597/100,0),0)</f>
        <v>0</v>
      </c>
      <c r="AF2597" s="55">
        <f>IFERROR(IF(VLOOKUP(D2597,rng_ND,5,FALSE)="Ja",MAX(D_SAV!AD2597:AE2597),D_SAV!AD2597),0)</f>
        <v>0</v>
      </c>
      <c r="AG2597" s="55">
        <f t="shared" si="689"/>
        <v>0</v>
      </c>
      <c r="AH2597" s="55">
        <f t="shared" si="690"/>
        <v>0</v>
      </c>
      <c r="AI2597" s="55">
        <f t="shared" si="691"/>
        <v>0</v>
      </c>
      <c r="AJ2597" s="55">
        <f t="shared" si="692"/>
        <v>0</v>
      </c>
      <c r="AK2597" s="55">
        <f t="shared" si="683"/>
        <v>0</v>
      </c>
      <c r="AL2597" s="55">
        <f t="shared" si="684"/>
        <v>0</v>
      </c>
      <c r="AM2597" s="55">
        <f t="shared" si="685"/>
        <v>0</v>
      </c>
    </row>
    <row r="2598" spans="1:39" x14ac:dyDescent="0.25">
      <c r="A2598" s="47">
        <v>2594</v>
      </c>
      <c r="B2598" s="358" t="str">
        <f>IF(AND(E2598&lt;&gt;0,D2598&lt;&gt;0,F2598&lt;&gt;0),IF(C2598&lt;&gt;0,CONCATENATE(C2598,"-AGr",VLOOKUP(D2598,Listen!$A$2:$G$45,7,FALSE),"-",E2598,"-",F2598,),CONCATENATE("AGr",VLOOKUP(D2598,Listen!$A$2:$G$45,7,FALSE),"-",E2598,"-",F2598)),"keine vollständige ID")</f>
        <v>keine vollständige ID</v>
      </c>
      <c r="C2598" s="359">
        <f>'[2]III_SAV-Details_NB'!B2604</f>
        <v>0</v>
      </c>
      <c r="D2598" s="359">
        <f>'[2]III_SAV-Details_NB'!C2604</f>
        <v>0</v>
      </c>
      <c r="E2598" s="359">
        <f>'[2]III_SAV-Details_NB'!D2604</f>
        <v>0</v>
      </c>
      <c r="F2598" s="490"/>
      <c r="G2598" s="281">
        <f>'[2]III_SAV-Details_NB'!X2604</f>
        <v>0</v>
      </c>
      <c r="H2598" s="281">
        <f t="shared" si="686"/>
        <v>0</v>
      </c>
      <c r="I2598" s="281">
        <f>IF(con_EOGJahr=2025,'[2]III_SAV-Details_NB'!AA2604,IF(con_EOGJahr=2026,'[2]III_SAV-Details_NB'!AB2604,'[2]III_SAV-Details_NB'!AC2604))</f>
        <v>0</v>
      </c>
      <c r="J2598" s="282"/>
      <c r="K2598" s="282"/>
      <c r="L2598" s="282"/>
      <c r="M2598" s="282"/>
      <c r="N2598" s="282"/>
      <c r="O2598" s="282"/>
      <c r="P2598" s="52">
        <f t="shared" si="687"/>
        <v>0</v>
      </c>
      <c r="Q2598" s="60"/>
      <c r="R2598" s="53">
        <f t="shared" si="693"/>
        <v>0</v>
      </c>
      <c r="S2598" s="59"/>
      <c r="T2598" s="61"/>
      <c r="U2598" s="342" t="str">
        <f t="shared" si="697"/>
        <v>k.A.</v>
      </c>
      <c r="V2598" s="343" t="str">
        <f t="shared" si="694"/>
        <v>k.A.</v>
      </c>
      <c r="W2598" s="343" t="str">
        <f>IFERROR(IF(OR($D2598="",$E2598=0,con_Ende=0),"k.A.",IF(VLOOKUP($D2598,rng_ND,5,0)="Nein",VLOOKUP($D2598,rng_ND,2,FALSE),MIN(VLOOKUP($D2598,rng_ND,2,FALSE),A_Stammdaten!$B$19-D_SAV!$E2598+1))),"k.A.")</f>
        <v>k.A.</v>
      </c>
      <c r="X2598" s="343" t="str">
        <f t="shared" si="695"/>
        <v>k.A.</v>
      </c>
      <c r="Y2598" s="62"/>
      <c r="Z2598" s="48">
        <f t="shared" si="696"/>
        <v>0</v>
      </c>
      <c r="AA2598" s="457"/>
      <c r="AB2598" s="55">
        <f t="shared" si="688"/>
        <v>0</v>
      </c>
      <c r="AC2598" s="55">
        <f>IF(A_Stammdaten!$B$25="ja",D_SAV!AA2598,D_SAV!AB2598)</f>
        <v>0</v>
      </c>
      <c r="AD2598" s="478">
        <f>IF(AC2598=0,0,IF(U2598-(con_EOGJahr-D_SAV!E2598)&lt;=0,AC2598,AC2598/V2598))</f>
        <v>0</v>
      </c>
      <c r="AE2598" s="478">
        <f>IFERROR(IF(AND(VLOOKUP(D2598,rng_ND,5,FALSE)="Ja",D_SAV!T2598="degressiv"),D_SAV!AC2598*Y2598/100,0),0)</f>
        <v>0</v>
      </c>
      <c r="AF2598" s="55">
        <f>IFERROR(IF(VLOOKUP(D2598,rng_ND,5,FALSE)="Ja",MAX(D_SAV!AD2598:AE2598),D_SAV!AD2598),0)</f>
        <v>0</v>
      </c>
      <c r="AG2598" s="55">
        <f t="shared" si="689"/>
        <v>0</v>
      </c>
      <c r="AH2598" s="55">
        <f t="shared" si="690"/>
        <v>0</v>
      </c>
      <c r="AI2598" s="55">
        <f t="shared" si="691"/>
        <v>0</v>
      </c>
      <c r="AJ2598" s="55">
        <f t="shared" si="692"/>
        <v>0</v>
      </c>
      <c r="AK2598" s="55">
        <f t="shared" si="683"/>
        <v>0</v>
      </c>
      <c r="AL2598" s="55">
        <f t="shared" si="684"/>
        <v>0</v>
      </c>
      <c r="AM2598" s="55">
        <f t="shared" si="685"/>
        <v>0</v>
      </c>
    </row>
    <row r="2599" spans="1:39" x14ac:dyDescent="0.25">
      <c r="A2599" s="47">
        <v>2595</v>
      </c>
      <c r="B2599" s="358" t="str">
        <f>IF(AND(E2599&lt;&gt;0,D2599&lt;&gt;0,F2599&lt;&gt;0),IF(C2599&lt;&gt;0,CONCATENATE(C2599,"-AGr",VLOOKUP(D2599,Listen!$A$2:$G$45,7,FALSE),"-",E2599,"-",F2599,),CONCATENATE("AGr",VLOOKUP(D2599,Listen!$A$2:$G$45,7,FALSE),"-",E2599,"-",F2599)),"keine vollständige ID")</f>
        <v>keine vollständige ID</v>
      </c>
      <c r="C2599" s="359">
        <f>'[2]III_SAV-Details_NB'!B2605</f>
        <v>0</v>
      </c>
      <c r="D2599" s="359">
        <f>'[2]III_SAV-Details_NB'!C2605</f>
        <v>0</v>
      </c>
      <c r="E2599" s="359">
        <f>'[2]III_SAV-Details_NB'!D2605</f>
        <v>0</v>
      </c>
      <c r="F2599" s="490"/>
      <c r="G2599" s="281">
        <f>'[2]III_SAV-Details_NB'!X2605</f>
        <v>0</v>
      </c>
      <c r="H2599" s="281">
        <f t="shared" si="686"/>
        <v>0</v>
      </c>
      <c r="I2599" s="281">
        <f>IF(con_EOGJahr=2025,'[2]III_SAV-Details_NB'!AA2605,IF(con_EOGJahr=2026,'[2]III_SAV-Details_NB'!AB2605,'[2]III_SAV-Details_NB'!AC2605))</f>
        <v>0</v>
      </c>
      <c r="J2599" s="282"/>
      <c r="K2599" s="282"/>
      <c r="L2599" s="282"/>
      <c r="M2599" s="282"/>
      <c r="N2599" s="282"/>
      <c r="O2599" s="282"/>
      <c r="P2599" s="52">
        <f t="shared" si="687"/>
        <v>0</v>
      </c>
      <c r="Q2599" s="60"/>
      <c r="R2599" s="53">
        <f t="shared" si="693"/>
        <v>0</v>
      </c>
      <c r="S2599" s="59"/>
      <c r="T2599" s="61"/>
      <c r="U2599" s="342" t="str">
        <f t="shared" si="697"/>
        <v>k.A.</v>
      </c>
      <c r="V2599" s="343" t="str">
        <f t="shared" si="694"/>
        <v>k.A.</v>
      </c>
      <c r="W2599" s="343" t="str">
        <f>IFERROR(IF(OR($D2599="",$E2599=0,con_Ende=0),"k.A.",IF(VLOOKUP($D2599,rng_ND,5,0)="Nein",VLOOKUP($D2599,rng_ND,2,FALSE),MIN(VLOOKUP($D2599,rng_ND,2,FALSE),A_Stammdaten!$B$19-D_SAV!$E2599+1))),"k.A.")</f>
        <v>k.A.</v>
      </c>
      <c r="X2599" s="343" t="str">
        <f t="shared" si="695"/>
        <v>k.A.</v>
      </c>
      <c r="Y2599" s="62"/>
      <c r="Z2599" s="48">
        <f t="shared" si="696"/>
        <v>0</v>
      </c>
      <c r="AA2599" s="457"/>
      <c r="AB2599" s="55">
        <f t="shared" si="688"/>
        <v>0</v>
      </c>
      <c r="AC2599" s="55">
        <f>IF(A_Stammdaten!$B$25="ja",D_SAV!AA2599,D_SAV!AB2599)</f>
        <v>0</v>
      </c>
      <c r="AD2599" s="478">
        <f>IF(AC2599=0,0,IF(U2599-(con_EOGJahr-D_SAV!E2599)&lt;=0,AC2599,AC2599/V2599))</f>
        <v>0</v>
      </c>
      <c r="AE2599" s="478">
        <f>IFERROR(IF(AND(VLOOKUP(D2599,rng_ND,5,FALSE)="Ja",D_SAV!T2599="degressiv"),D_SAV!AC2599*Y2599/100,0),0)</f>
        <v>0</v>
      </c>
      <c r="AF2599" s="55">
        <f>IFERROR(IF(VLOOKUP(D2599,rng_ND,5,FALSE)="Ja",MAX(D_SAV!AD2599:AE2599),D_SAV!AD2599),0)</f>
        <v>0</v>
      </c>
      <c r="AG2599" s="55">
        <f t="shared" si="689"/>
        <v>0</v>
      </c>
      <c r="AH2599" s="55">
        <f t="shared" si="690"/>
        <v>0</v>
      </c>
      <c r="AI2599" s="55">
        <f t="shared" si="691"/>
        <v>0</v>
      </c>
      <c r="AJ2599" s="55">
        <f t="shared" si="692"/>
        <v>0</v>
      </c>
      <c r="AK2599" s="55">
        <f t="shared" si="683"/>
        <v>0</v>
      </c>
      <c r="AL2599" s="55">
        <f t="shared" si="684"/>
        <v>0</v>
      </c>
      <c r="AM2599" s="55">
        <f t="shared" si="685"/>
        <v>0</v>
      </c>
    </row>
    <row r="2600" spans="1:39" x14ac:dyDescent="0.25">
      <c r="A2600" s="47">
        <v>2596</v>
      </c>
      <c r="B2600" s="358" t="str">
        <f>IF(AND(E2600&lt;&gt;0,D2600&lt;&gt;0,F2600&lt;&gt;0),IF(C2600&lt;&gt;0,CONCATENATE(C2600,"-AGr",VLOOKUP(D2600,Listen!$A$2:$G$45,7,FALSE),"-",E2600,"-",F2600,),CONCATENATE("AGr",VLOOKUP(D2600,Listen!$A$2:$G$45,7,FALSE),"-",E2600,"-",F2600)),"keine vollständige ID")</f>
        <v>keine vollständige ID</v>
      </c>
      <c r="C2600" s="359">
        <f>'[2]III_SAV-Details_NB'!B2606</f>
        <v>0</v>
      </c>
      <c r="D2600" s="359">
        <f>'[2]III_SAV-Details_NB'!C2606</f>
        <v>0</v>
      </c>
      <c r="E2600" s="359">
        <f>'[2]III_SAV-Details_NB'!D2606</f>
        <v>0</v>
      </c>
      <c r="F2600" s="490"/>
      <c r="G2600" s="281">
        <f>'[2]III_SAV-Details_NB'!X2606</f>
        <v>0</v>
      </c>
      <c r="H2600" s="281">
        <f t="shared" si="686"/>
        <v>0</v>
      </c>
      <c r="I2600" s="281">
        <f>IF(con_EOGJahr=2025,'[2]III_SAV-Details_NB'!AA2606,IF(con_EOGJahr=2026,'[2]III_SAV-Details_NB'!AB2606,'[2]III_SAV-Details_NB'!AC2606))</f>
        <v>0</v>
      </c>
      <c r="J2600" s="282"/>
      <c r="K2600" s="282"/>
      <c r="L2600" s="282"/>
      <c r="M2600" s="282"/>
      <c r="N2600" s="282"/>
      <c r="O2600" s="282"/>
      <c r="P2600" s="52">
        <f t="shared" si="687"/>
        <v>0</v>
      </c>
      <c r="Q2600" s="60"/>
      <c r="R2600" s="53">
        <f t="shared" si="693"/>
        <v>0</v>
      </c>
      <c r="S2600" s="59"/>
      <c r="T2600" s="61"/>
      <c r="U2600" s="342" t="str">
        <f t="shared" si="697"/>
        <v>k.A.</v>
      </c>
      <c r="V2600" s="343" t="str">
        <f t="shared" si="694"/>
        <v>k.A.</v>
      </c>
      <c r="W2600" s="343" t="str">
        <f>IFERROR(IF(OR($D2600="",$E2600=0,con_Ende=0),"k.A.",IF(VLOOKUP($D2600,rng_ND,5,0)="Nein",VLOOKUP($D2600,rng_ND,2,FALSE),MIN(VLOOKUP($D2600,rng_ND,2,FALSE),A_Stammdaten!$B$19-D_SAV!$E2600+1))),"k.A.")</f>
        <v>k.A.</v>
      </c>
      <c r="X2600" s="343" t="str">
        <f t="shared" si="695"/>
        <v>k.A.</v>
      </c>
      <c r="Y2600" s="62"/>
      <c r="Z2600" s="48">
        <f t="shared" si="696"/>
        <v>0</v>
      </c>
      <c r="AA2600" s="457"/>
      <c r="AB2600" s="55">
        <f t="shared" si="688"/>
        <v>0</v>
      </c>
      <c r="AC2600" s="55">
        <f>IF(A_Stammdaten!$B$25="ja",D_SAV!AA2600,D_SAV!AB2600)</f>
        <v>0</v>
      </c>
      <c r="AD2600" s="478">
        <f>IF(AC2600=0,0,IF(U2600-(con_EOGJahr-D_SAV!E2600)&lt;=0,AC2600,AC2600/V2600))</f>
        <v>0</v>
      </c>
      <c r="AE2600" s="478">
        <f>IFERROR(IF(AND(VLOOKUP(D2600,rng_ND,5,FALSE)="Ja",D_SAV!T2600="degressiv"),D_SAV!AC2600*Y2600/100,0),0)</f>
        <v>0</v>
      </c>
      <c r="AF2600" s="55">
        <f>IFERROR(IF(VLOOKUP(D2600,rng_ND,5,FALSE)="Ja",MAX(D_SAV!AD2600:AE2600),D_SAV!AD2600),0)</f>
        <v>0</v>
      </c>
      <c r="AG2600" s="55">
        <f t="shared" si="689"/>
        <v>0</v>
      </c>
      <c r="AH2600" s="55">
        <f t="shared" si="690"/>
        <v>0</v>
      </c>
      <c r="AI2600" s="55">
        <f t="shared" si="691"/>
        <v>0</v>
      </c>
      <c r="AJ2600" s="55">
        <f t="shared" si="692"/>
        <v>0</v>
      </c>
      <c r="AK2600" s="55">
        <f t="shared" si="683"/>
        <v>0</v>
      </c>
      <c r="AL2600" s="55">
        <f t="shared" si="684"/>
        <v>0</v>
      </c>
      <c r="AM2600" s="55">
        <f t="shared" si="685"/>
        <v>0</v>
      </c>
    </row>
    <row r="2601" spans="1:39" x14ac:dyDescent="0.25">
      <c r="A2601" s="47">
        <v>2597</v>
      </c>
      <c r="B2601" s="358" t="str">
        <f>IF(AND(E2601&lt;&gt;0,D2601&lt;&gt;0,F2601&lt;&gt;0),IF(C2601&lt;&gt;0,CONCATENATE(C2601,"-AGr",VLOOKUP(D2601,Listen!$A$2:$G$45,7,FALSE),"-",E2601,"-",F2601,),CONCATENATE("AGr",VLOOKUP(D2601,Listen!$A$2:$G$45,7,FALSE),"-",E2601,"-",F2601)),"keine vollständige ID")</f>
        <v>keine vollständige ID</v>
      </c>
      <c r="C2601" s="359">
        <f>'[2]III_SAV-Details_NB'!B2607</f>
        <v>0</v>
      </c>
      <c r="D2601" s="359">
        <f>'[2]III_SAV-Details_NB'!C2607</f>
        <v>0</v>
      </c>
      <c r="E2601" s="359">
        <f>'[2]III_SAV-Details_NB'!D2607</f>
        <v>0</v>
      </c>
      <c r="F2601" s="490"/>
      <c r="G2601" s="281">
        <f>'[2]III_SAV-Details_NB'!X2607</f>
        <v>0</v>
      </c>
      <c r="H2601" s="281">
        <f t="shared" si="686"/>
        <v>0</v>
      </c>
      <c r="I2601" s="281">
        <f>IF(con_EOGJahr=2025,'[2]III_SAV-Details_NB'!AA2607,IF(con_EOGJahr=2026,'[2]III_SAV-Details_NB'!AB2607,'[2]III_SAV-Details_NB'!AC2607))</f>
        <v>0</v>
      </c>
      <c r="J2601" s="282"/>
      <c r="K2601" s="282"/>
      <c r="L2601" s="282"/>
      <c r="M2601" s="282"/>
      <c r="N2601" s="282"/>
      <c r="O2601" s="282"/>
      <c r="P2601" s="52">
        <f t="shared" si="687"/>
        <v>0</v>
      </c>
      <c r="Q2601" s="60"/>
      <c r="R2601" s="53">
        <f t="shared" si="693"/>
        <v>0</v>
      </c>
      <c r="S2601" s="59"/>
      <c r="T2601" s="61"/>
      <c r="U2601" s="342" t="str">
        <f t="shared" si="697"/>
        <v>k.A.</v>
      </c>
      <c r="V2601" s="343" t="str">
        <f t="shared" si="694"/>
        <v>k.A.</v>
      </c>
      <c r="W2601" s="343" t="str">
        <f>IFERROR(IF(OR($D2601="",$E2601=0,con_Ende=0),"k.A.",IF(VLOOKUP($D2601,rng_ND,5,0)="Nein",VLOOKUP($D2601,rng_ND,2,FALSE),MIN(VLOOKUP($D2601,rng_ND,2,FALSE),A_Stammdaten!$B$19-D_SAV!$E2601+1))),"k.A.")</f>
        <v>k.A.</v>
      </c>
      <c r="X2601" s="343" t="str">
        <f t="shared" si="695"/>
        <v>k.A.</v>
      </c>
      <c r="Y2601" s="62"/>
      <c r="Z2601" s="48">
        <f t="shared" si="696"/>
        <v>0</v>
      </c>
      <c r="AA2601" s="457"/>
      <c r="AB2601" s="55">
        <f t="shared" si="688"/>
        <v>0</v>
      </c>
      <c r="AC2601" s="55">
        <f>IF(A_Stammdaten!$B$25="ja",D_SAV!AA2601,D_SAV!AB2601)</f>
        <v>0</v>
      </c>
      <c r="AD2601" s="478">
        <f>IF(AC2601=0,0,IF(U2601-(con_EOGJahr-D_SAV!E2601)&lt;=0,AC2601,AC2601/V2601))</f>
        <v>0</v>
      </c>
      <c r="AE2601" s="478">
        <f>IFERROR(IF(AND(VLOOKUP(D2601,rng_ND,5,FALSE)="Ja",D_SAV!T2601="degressiv"),D_SAV!AC2601*Y2601/100,0),0)</f>
        <v>0</v>
      </c>
      <c r="AF2601" s="55">
        <f>IFERROR(IF(VLOOKUP(D2601,rng_ND,5,FALSE)="Ja",MAX(D_SAV!AD2601:AE2601),D_SAV!AD2601),0)</f>
        <v>0</v>
      </c>
      <c r="AG2601" s="55">
        <f t="shared" si="689"/>
        <v>0</v>
      </c>
      <c r="AH2601" s="55">
        <f t="shared" si="690"/>
        <v>0</v>
      </c>
      <c r="AI2601" s="55">
        <f t="shared" si="691"/>
        <v>0</v>
      </c>
      <c r="AJ2601" s="55">
        <f t="shared" si="692"/>
        <v>0</v>
      </c>
      <c r="AK2601" s="55">
        <f t="shared" si="683"/>
        <v>0</v>
      </c>
      <c r="AL2601" s="55">
        <f t="shared" si="684"/>
        <v>0</v>
      </c>
      <c r="AM2601" s="55">
        <f t="shared" si="685"/>
        <v>0</v>
      </c>
    </row>
    <row r="2602" spans="1:39" x14ac:dyDescent="0.25">
      <c r="A2602" s="47">
        <v>2598</v>
      </c>
      <c r="B2602" s="358" t="str">
        <f>IF(AND(E2602&lt;&gt;0,D2602&lt;&gt;0,F2602&lt;&gt;0),IF(C2602&lt;&gt;0,CONCATENATE(C2602,"-AGr",VLOOKUP(D2602,Listen!$A$2:$G$45,7,FALSE),"-",E2602,"-",F2602,),CONCATENATE("AGr",VLOOKUP(D2602,Listen!$A$2:$G$45,7,FALSE),"-",E2602,"-",F2602)),"keine vollständige ID")</f>
        <v>keine vollständige ID</v>
      </c>
      <c r="C2602" s="359">
        <f>'[2]III_SAV-Details_NB'!B2608</f>
        <v>0</v>
      </c>
      <c r="D2602" s="359">
        <f>'[2]III_SAV-Details_NB'!C2608</f>
        <v>0</v>
      </c>
      <c r="E2602" s="359">
        <f>'[2]III_SAV-Details_NB'!D2608</f>
        <v>0</v>
      </c>
      <c r="F2602" s="490"/>
      <c r="G2602" s="281">
        <f>'[2]III_SAV-Details_NB'!X2608</f>
        <v>0</v>
      </c>
      <c r="H2602" s="281">
        <f t="shared" si="686"/>
        <v>0</v>
      </c>
      <c r="I2602" s="281">
        <f>IF(con_EOGJahr=2025,'[2]III_SAV-Details_NB'!AA2608,IF(con_EOGJahr=2026,'[2]III_SAV-Details_NB'!AB2608,'[2]III_SAV-Details_NB'!AC2608))</f>
        <v>0</v>
      </c>
      <c r="J2602" s="282"/>
      <c r="K2602" s="282"/>
      <c r="L2602" s="282"/>
      <c r="M2602" s="282"/>
      <c r="N2602" s="282"/>
      <c r="O2602" s="282"/>
      <c r="P2602" s="52">
        <f t="shared" si="687"/>
        <v>0</v>
      </c>
      <c r="Q2602" s="60"/>
      <c r="R2602" s="53">
        <f t="shared" si="693"/>
        <v>0</v>
      </c>
      <c r="S2602" s="59"/>
      <c r="T2602" s="61"/>
      <c r="U2602" s="342" t="str">
        <f t="shared" si="697"/>
        <v>k.A.</v>
      </c>
      <c r="V2602" s="343" t="str">
        <f t="shared" si="694"/>
        <v>k.A.</v>
      </c>
      <c r="W2602" s="343" t="str">
        <f>IFERROR(IF(OR($D2602="",$E2602=0,con_Ende=0),"k.A.",IF(VLOOKUP($D2602,rng_ND,5,0)="Nein",VLOOKUP($D2602,rng_ND,2,FALSE),MIN(VLOOKUP($D2602,rng_ND,2,FALSE),A_Stammdaten!$B$19-D_SAV!$E2602+1))),"k.A.")</f>
        <v>k.A.</v>
      </c>
      <c r="X2602" s="343" t="str">
        <f t="shared" si="695"/>
        <v>k.A.</v>
      </c>
      <c r="Y2602" s="62"/>
      <c r="Z2602" s="48">
        <f t="shared" si="696"/>
        <v>0</v>
      </c>
      <c r="AA2602" s="457"/>
      <c r="AB2602" s="55">
        <f t="shared" si="688"/>
        <v>0</v>
      </c>
      <c r="AC2602" s="55">
        <f>IF(A_Stammdaten!$B$25="ja",D_SAV!AA2602,D_SAV!AB2602)</f>
        <v>0</v>
      </c>
      <c r="AD2602" s="478">
        <f>IF(AC2602=0,0,IF(U2602-(con_EOGJahr-D_SAV!E2602)&lt;=0,AC2602,AC2602/V2602))</f>
        <v>0</v>
      </c>
      <c r="AE2602" s="478">
        <f>IFERROR(IF(AND(VLOOKUP(D2602,rng_ND,5,FALSE)="Ja",D_SAV!T2602="degressiv"),D_SAV!AC2602*Y2602/100,0),0)</f>
        <v>0</v>
      </c>
      <c r="AF2602" s="55">
        <f>IFERROR(IF(VLOOKUP(D2602,rng_ND,5,FALSE)="Ja",MAX(D_SAV!AD2602:AE2602),D_SAV!AD2602),0)</f>
        <v>0</v>
      </c>
      <c r="AG2602" s="55">
        <f t="shared" si="689"/>
        <v>0</v>
      </c>
      <c r="AH2602" s="55">
        <f t="shared" si="690"/>
        <v>0</v>
      </c>
      <c r="AI2602" s="55">
        <f t="shared" si="691"/>
        <v>0</v>
      </c>
      <c r="AJ2602" s="55">
        <f t="shared" si="692"/>
        <v>0</v>
      </c>
      <c r="AK2602" s="55">
        <f t="shared" si="683"/>
        <v>0</v>
      </c>
      <c r="AL2602" s="55">
        <f t="shared" si="684"/>
        <v>0</v>
      </c>
      <c r="AM2602" s="55">
        <f t="shared" si="685"/>
        <v>0</v>
      </c>
    </row>
    <row r="2603" spans="1:39" x14ac:dyDescent="0.25">
      <c r="A2603" s="47">
        <v>2599</v>
      </c>
      <c r="B2603" s="358" t="str">
        <f>IF(AND(E2603&lt;&gt;0,D2603&lt;&gt;0,F2603&lt;&gt;0),IF(C2603&lt;&gt;0,CONCATENATE(C2603,"-AGr",VLOOKUP(D2603,Listen!$A$2:$G$45,7,FALSE),"-",E2603,"-",F2603,),CONCATENATE("AGr",VLOOKUP(D2603,Listen!$A$2:$G$45,7,FALSE),"-",E2603,"-",F2603)),"keine vollständige ID")</f>
        <v>keine vollständige ID</v>
      </c>
      <c r="C2603" s="359">
        <f>'[2]III_SAV-Details_NB'!B2609</f>
        <v>0</v>
      </c>
      <c r="D2603" s="359">
        <f>'[2]III_SAV-Details_NB'!C2609</f>
        <v>0</v>
      </c>
      <c r="E2603" s="359">
        <f>'[2]III_SAV-Details_NB'!D2609</f>
        <v>0</v>
      </c>
      <c r="F2603" s="490"/>
      <c r="G2603" s="281">
        <f>'[2]III_SAV-Details_NB'!X2609</f>
        <v>0</v>
      </c>
      <c r="H2603" s="281">
        <f t="shared" si="686"/>
        <v>0</v>
      </c>
      <c r="I2603" s="281">
        <f>IF(con_EOGJahr=2025,'[2]III_SAV-Details_NB'!AA2609,IF(con_EOGJahr=2026,'[2]III_SAV-Details_NB'!AB2609,'[2]III_SAV-Details_NB'!AC2609))</f>
        <v>0</v>
      </c>
      <c r="J2603" s="282"/>
      <c r="K2603" s="282"/>
      <c r="L2603" s="282"/>
      <c r="M2603" s="282"/>
      <c r="N2603" s="282"/>
      <c r="O2603" s="282"/>
      <c r="P2603" s="52">
        <f t="shared" si="687"/>
        <v>0</v>
      </c>
      <c r="Q2603" s="60"/>
      <c r="R2603" s="53">
        <f t="shared" si="693"/>
        <v>0</v>
      </c>
      <c r="S2603" s="59"/>
      <c r="T2603" s="61"/>
      <c r="U2603" s="342" t="str">
        <f t="shared" si="697"/>
        <v>k.A.</v>
      </c>
      <c r="V2603" s="343" t="str">
        <f t="shared" si="694"/>
        <v>k.A.</v>
      </c>
      <c r="W2603" s="343" t="str">
        <f>IFERROR(IF(OR($D2603="",$E2603=0,con_Ende=0),"k.A.",IF(VLOOKUP($D2603,rng_ND,5,0)="Nein",VLOOKUP($D2603,rng_ND,2,FALSE),MIN(VLOOKUP($D2603,rng_ND,2,FALSE),A_Stammdaten!$B$19-D_SAV!$E2603+1))),"k.A.")</f>
        <v>k.A.</v>
      </c>
      <c r="X2603" s="343" t="str">
        <f t="shared" si="695"/>
        <v>k.A.</v>
      </c>
      <c r="Y2603" s="62"/>
      <c r="Z2603" s="48">
        <f t="shared" si="696"/>
        <v>0</v>
      </c>
      <c r="AA2603" s="457"/>
      <c r="AB2603" s="55">
        <f t="shared" si="688"/>
        <v>0</v>
      </c>
      <c r="AC2603" s="55">
        <f>IF(A_Stammdaten!$B$25="ja",D_SAV!AA2603,D_SAV!AB2603)</f>
        <v>0</v>
      </c>
      <c r="AD2603" s="478">
        <f>IF(AC2603=0,0,IF(U2603-(con_EOGJahr-D_SAV!E2603)&lt;=0,AC2603,AC2603/V2603))</f>
        <v>0</v>
      </c>
      <c r="AE2603" s="478">
        <f>IFERROR(IF(AND(VLOOKUP(D2603,rng_ND,5,FALSE)="Ja",D_SAV!T2603="degressiv"),D_SAV!AC2603*Y2603/100,0),0)</f>
        <v>0</v>
      </c>
      <c r="AF2603" s="55">
        <f>IFERROR(IF(VLOOKUP(D2603,rng_ND,5,FALSE)="Ja",MAX(D_SAV!AD2603:AE2603),D_SAV!AD2603),0)</f>
        <v>0</v>
      </c>
      <c r="AG2603" s="55">
        <f t="shared" si="689"/>
        <v>0</v>
      </c>
      <c r="AH2603" s="55">
        <f t="shared" si="690"/>
        <v>0</v>
      </c>
      <c r="AI2603" s="55">
        <f t="shared" si="691"/>
        <v>0</v>
      </c>
      <c r="AJ2603" s="55">
        <f t="shared" si="692"/>
        <v>0</v>
      </c>
      <c r="AK2603" s="55">
        <f t="shared" si="683"/>
        <v>0</v>
      </c>
      <c r="AL2603" s="55">
        <f t="shared" si="684"/>
        <v>0</v>
      </c>
      <c r="AM2603" s="55">
        <f t="shared" si="685"/>
        <v>0</v>
      </c>
    </row>
    <row r="2604" spans="1:39" x14ac:dyDescent="0.25">
      <c r="A2604" s="47">
        <v>2600</v>
      </c>
      <c r="B2604" s="358" t="str">
        <f>IF(AND(E2604&lt;&gt;0,D2604&lt;&gt;0,F2604&lt;&gt;0),IF(C2604&lt;&gt;0,CONCATENATE(C2604,"-AGr",VLOOKUP(D2604,Listen!$A$2:$G$45,7,FALSE),"-",E2604,"-",F2604,),CONCATENATE("AGr",VLOOKUP(D2604,Listen!$A$2:$G$45,7,FALSE),"-",E2604,"-",F2604)),"keine vollständige ID")</f>
        <v>keine vollständige ID</v>
      </c>
      <c r="C2604" s="359">
        <f>'[2]III_SAV-Details_NB'!B2610</f>
        <v>0</v>
      </c>
      <c r="D2604" s="359">
        <f>'[2]III_SAV-Details_NB'!C2610</f>
        <v>0</v>
      </c>
      <c r="E2604" s="359">
        <f>'[2]III_SAV-Details_NB'!D2610</f>
        <v>0</v>
      </c>
      <c r="F2604" s="490"/>
      <c r="G2604" s="281">
        <f>'[2]III_SAV-Details_NB'!X2610</f>
        <v>0</v>
      </c>
      <c r="H2604" s="281">
        <f t="shared" si="686"/>
        <v>0</v>
      </c>
      <c r="I2604" s="281">
        <f>IF(con_EOGJahr=2025,'[2]III_SAV-Details_NB'!AA2610,IF(con_EOGJahr=2026,'[2]III_SAV-Details_NB'!AB2610,'[2]III_SAV-Details_NB'!AC2610))</f>
        <v>0</v>
      </c>
      <c r="J2604" s="282"/>
      <c r="K2604" s="282"/>
      <c r="L2604" s="282"/>
      <c r="M2604" s="282"/>
      <c r="N2604" s="282"/>
      <c r="O2604" s="282"/>
      <c r="P2604" s="52">
        <f t="shared" si="687"/>
        <v>0</v>
      </c>
      <c r="Q2604" s="60"/>
      <c r="R2604" s="53">
        <f t="shared" si="693"/>
        <v>0</v>
      </c>
      <c r="S2604" s="59"/>
      <c r="T2604" s="61"/>
      <c r="U2604" s="342" t="str">
        <f t="shared" si="697"/>
        <v>k.A.</v>
      </c>
      <c r="V2604" s="343" t="str">
        <f t="shared" si="694"/>
        <v>k.A.</v>
      </c>
      <c r="W2604" s="343" t="str">
        <f>IFERROR(IF(OR($D2604="",$E2604=0,con_Ende=0),"k.A.",IF(VLOOKUP($D2604,rng_ND,5,0)="Nein",VLOOKUP($D2604,rng_ND,2,FALSE),MIN(VLOOKUP($D2604,rng_ND,2,FALSE),A_Stammdaten!$B$19-D_SAV!$E2604+1))),"k.A.")</f>
        <v>k.A.</v>
      </c>
      <c r="X2604" s="343" t="str">
        <f t="shared" si="695"/>
        <v>k.A.</v>
      </c>
      <c r="Y2604" s="62"/>
      <c r="Z2604" s="48">
        <f t="shared" si="696"/>
        <v>0</v>
      </c>
      <c r="AA2604" s="457"/>
      <c r="AB2604" s="55">
        <f t="shared" si="688"/>
        <v>0</v>
      </c>
      <c r="AC2604" s="55">
        <f>IF(A_Stammdaten!$B$25="ja",D_SAV!AA2604,D_SAV!AB2604)</f>
        <v>0</v>
      </c>
      <c r="AD2604" s="478">
        <f>IF(AC2604=0,0,IF(U2604-(con_EOGJahr-D_SAV!E2604)&lt;=0,AC2604,AC2604/V2604))</f>
        <v>0</v>
      </c>
      <c r="AE2604" s="478">
        <f>IFERROR(IF(AND(VLOOKUP(D2604,rng_ND,5,FALSE)="Ja",D_SAV!T2604="degressiv"),D_SAV!AC2604*Y2604/100,0),0)</f>
        <v>0</v>
      </c>
      <c r="AF2604" s="55">
        <f>IFERROR(IF(VLOOKUP(D2604,rng_ND,5,FALSE)="Ja",MAX(D_SAV!AD2604:AE2604),D_SAV!AD2604),0)</f>
        <v>0</v>
      </c>
      <c r="AG2604" s="55">
        <f t="shared" si="689"/>
        <v>0</v>
      </c>
      <c r="AH2604" s="55">
        <f t="shared" si="690"/>
        <v>0</v>
      </c>
      <c r="AI2604" s="55">
        <f t="shared" si="691"/>
        <v>0</v>
      </c>
      <c r="AJ2604" s="55">
        <f t="shared" si="692"/>
        <v>0</v>
      </c>
      <c r="AK2604" s="55">
        <f t="shared" si="683"/>
        <v>0</v>
      </c>
      <c r="AL2604" s="55">
        <f t="shared" si="684"/>
        <v>0</v>
      </c>
      <c r="AM2604" s="55">
        <f t="shared" si="685"/>
        <v>0</v>
      </c>
    </row>
    <row r="2605" spans="1:39" x14ac:dyDescent="0.25">
      <c r="A2605" s="47">
        <v>2601</v>
      </c>
      <c r="B2605" s="358" t="str">
        <f>IF(AND(E2605&lt;&gt;0,D2605&lt;&gt;0,F2605&lt;&gt;0),IF(C2605&lt;&gt;0,CONCATENATE(C2605,"-AGr",VLOOKUP(D2605,Listen!$A$2:$G$45,7,FALSE),"-",E2605,"-",F2605,),CONCATENATE("AGr",VLOOKUP(D2605,Listen!$A$2:$G$45,7,FALSE),"-",E2605,"-",F2605)),"keine vollständige ID")</f>
        <v>keine vollständige ID</v>
      </c>
      <c r="C2605" s="359">
        <f>'[2]III_SAV-Details_NB'!B2611</f>
        <v>0</v>
      </c>
      <c r="D2605" s="359">
        <f>'[2]III_SAV-Details_NB'!C2611</f>
        <v>0</v>
      </c>
      <c r="E2605" s="359">
        <f>'[2]III_SAV-Details_NB'!D2611</f>
        <v>0</v>
      </c>
      <c r="F2605" s="490"/>
      <c r="G2605" s="281">
        <f>'[2]III_SAV-Details_NB'!X2611</f>
        <v>0</v>
      </c>
      <c r="H2605" s="281">
        <f t="shared" si="686"/>
        <v>0</v>
      </c>
      <c r="I2605" s="281">
        <f>IF(con_EOGJahr=2025,'[2]III_SAV-Details_NB'!AA2611,IF(con_EOGJahr=2026,'[2]III_SAV-Details_NB'!AB2611,'[2]III_SAV-Details_NB'!AC2611))</f>
        <v>0</v>
      </c>
      <c r="J2605" s="282"/>
      <c r="K2605" s="282"/>
      <c r="L2605" s="282"/>
      <c r="M2605" s="282"/>
      <c r="N2605" s="282"/>
      <c r="O2605" s="282"/>
      <c r="P2605" s="52">
        <f t="shared" si="687"/>
        <v>0</v>
      </c>
      <c r="Q2605" s="60"/>
      <c r="R2605" s="53">
        <f t="shared" si="693"/>
        <v>0</v>
      </c>
      <c r="S2605" s="59"/>
      <c r="T2605" s="61"/>
      <c r="U2605" s="342" t="str">
        <f t="shared" si="697"/>
        <v>k.A.</v>
      </c>
      <c r="V2605" s="343" t="str">
        <f t="shared" si="694"/>
        <v>k.A.</v>
      </c>
      <c r="W2605" s="343" t="str">
        <f>IFERROR(IF(OR($D2605="",$E2605=0,con_Ende=0),"k.A.",IF(VLOOKUP($D2605,rng_ND,5,0)="Nein",VLOOKUP($D2605,rng_ND,2,FALSE),MIN(VLOOKUP($D2605,rng_ND,2,FALSE),A_Stammdaten!$B$19-D_SAV!$E2605+1))),"k.A.")</f>
        <v>k.A.</v>
      </c>
      <c r="X2605" s="343" t="str">
        <f t="shared" si="695"/>
        <v>k.A.</v>
      </c>
      <c r="Y2605" s="62"/>
      <c r="Z2605" s="48">
        <f t="shared" si="696"/>
        <v>0</v>
      </c>
      <c r="AA2605" s="457"/>
      <c r="AB2605" s="55">
        <f t="shared" si="688"/>
        <v>0</v>
      </c>
      <c r="AC2605" s="55">
        <f>IF(A_Stammdaten!$B$25="ja",D_SAV!AA2605,D_SAV!AB2605)</f>
        <v>0</v>
      </c>
      <c r="AD2605" s="478">
        <f>IF(AC2605=0,0,IF(U2605-(con_EOGJahr-D_SAV!E2605)&lt;=0,AC2605,AC2605/V2605))</f>
        <v>0</v>
      </c>
      <c r="AE2605" s="478">
        <f>IFERROR(IF(AND(VLOOKUP(D2605,rng_ND,5,FALSE)="Ja",D_SAV!T2605="degressiv"),D_SAV!AC2605*Y2605/100,0),0)</f>
        <v>0</v>
      </c>
      <c r="AF2605" s="55">
        <f>IFERROR(IF(VLOOKUP(D2605,rng_ND,5,FALSE)="Ja",MAX(D_SAV!AD2605:AE2605),D_SAV!AD2605),0)</f>
        <v>0</v>
      </c>
      <c r="AG2605" s="55">
        <f t="shared" si="689"/>
        <v>0</v>
      </c>
      <c r="AH2605" s="55">
        <f t="shared" si="690"/>
        <v>0</v>
      </c>
      <c r="AI2605" s="55">
        <f t="shared" si="691"/>
        <v>0</v>
      </c>
      <c r="AJ2605" s="55">
        <f t="shared" si="692"/>
        <v>0</v>
      </c>
      <c r="AK2605" s="55">
        <f t="shared" si="683"/>
        <v>0</v>
      </c>
      <c r="AL2605" s="55">
        <f t="shared" si="684"/>
        <v>0</v>
      </c>
      <c r="AM2605" s="55">
        <f t="shared" si="685"/>
        <v>0</v>
      </c>
    </row>
    <row r="2606" spans="1:39" x14ac:dyDescent="0.25">
      <c r="A2606" s="47">
        <v>2602</v>
      </c>
      <c r="B2606" s="358" t="str">
        <f>IF(AND(E2606&lt;&gt;0,D2606&lt;&gt;0,F2606&lt;&gt;0),IF(C2606&lt;&gt;0,CONCATENATE(C2606,"-AGr",VLOOKUP(D2606,Listen!$A$2:$G$45,7,FALSE),"-",E2606,"-",F2606,),CONCATENATE("AGr",VLOOKUP(D2606,Listen!$A$2:$G$45,7,FALSE),"-",E2606,"-",F2606)),"keine vollständige ID")</f>
        <v>keine vollständige ID</v>
      </c>
      <c r="C2606" s="359">
        <f>'[2]III_SAV-Details_NB'!B2612</f>
        <v>0</v>
      </c>
      <c r="D2606" s="359">
        <f>'[2]III_SAV-Details_NB'!C2612</f>
        <v>0</v>
      </c>
      <c r="E2606" s="359">
        <f>'[2]III_SAV-Details_NB'!D2612</f>
        <v>0</v>
      </c>
      <c r="F2606" s="490"/>
      <c r="G2606" s="281">
        <f>'[2]III_SAV-Details_NB'!X2612</f>
        <v>0</v>
      </c>
      <c r="H2606" s="281">
        <f t="shared" si="686"/>
        <v>0</v>
      </c>
      <c r="I2606" s="281">
        <f>IF(con_EOGJahr=2025,'[2]III_SAV-Details_NB'!AA2612,IF(con_EOGJahr=2026,'[2]III_SAV-Details_NB'!AB2612,'[2]III_SAV-Details_NB'!AC2612))</f>
        <v>0</v>
      </c>
      <c r="J2606" s="282"/>
      <c r="K2606" s="282"/>
      <c r="L2606" s="282"/>
      <c r="M2606" s="282"/>
      <c r="N2606" s="282"/>
      <c r="O2606" s="282"/>
      <c r="P2606" s="52">
        <f t="shared" si="687"/>
        <v>0</v>
      </c>
      <c r="Q2606" s="60"/>
      <c r="R2606" s="53">
        <f t="shared" si="693"/>
        <v>0</v>
      </c>
      <c r="S2606" s="59"/>
      <c r="T2606" s="61"/>
      <c r="U2606" s="342" t="str">
        <f t="shared" si="697"/>
        <v>k.A.</v>
      </c>
      <c r="V2606" s="343" t="str">
        <f t="shared" si="694"/>
        <v>k.A.</v>
      </c>
      <c r="W2606" s="343" t="str">
        <f>IFERROR(IF(OR($D2606="",$E2606=0,con_Ende=0),"k.A.",IF(VLOOKUP($D2606,rng_ND,5,0)="Nein",VLOOKUP($D2606,rng_ND,2,FALSE),MIN(VLOOKUP($D2606,rng_ND,2,FALSE),A_Stammdaten!$B$19-D_SAV!$E2606+1))),"k.A.")</f>
        <v>k.A.</v>
      </c>
      <c r="X2606" s="343" t="str">
        <f t="shared" si="695"/>
        <v>k.A.</v>
      </c>
      <c r="Y2606" s="62"/>
      <c r="Z2606" s="48">
        <f t="shared" si="696"/>
        <v>0</v>
      </c>
      <c r="AA2606" s="457"/>
      <c r="AB2606" s="55">
        <f t="shared" si="688"/>
        <v>0</v>
      </c>
      <c r="AC2606" s="55">
        <f>IF(A_Stammdaten!$B$25="ja",D_SAV!AA2606,D_SAV!AB2606)</f>
        <v>0</v>
      </c>
      <c r="AD2606" s="478">
        <f>IF(AC2606=0,0,IF(U2606-(con_EOGJahr-D_SAV!E2606)&lt;=0,AC2606,AC2606/V2606))</f>
        <v>0</v>
      </c>
      <c r="AE2606" s="478">
        <f>IFERROR(IF(AND(VLOOKUP(D2606,rng_ND,5,FALSE)="Ja",D_SAV!T2606="degressiv"),D_SAV!AC2606*Y2606/100,0),0)</f>
        <v>0</v>
      </c>
      <c r="AF2606" s="55">
        <f>IFERROR(IF(VLOOKUP(D2606,rng_ND,5,FALSE)="Ja",MAX(D_SAV!AD2606:AE2606),D_SAV!AD2606),0)</f>
        <v>0</v>
      </c>
      <c r="AG2606" s="55">
        <f t="shared" si="689"/>
        <v>0</v>
      </c>
      <c r="AH2606" s="55">
        <f t="shared" si="690"/>
        <v>0</v>
      </c>
      <c r="AI2606" s="55">
        <f t="shared" si="691"/>
        <v>0</v>
      </c>
      <c r="AJ2606" s="55">
        <f t="shared" si="692"/>
        <v>0</v>
      </c>
      <c r="AK2606" s="55">
        <f t="shared" si="683"/>
        <v>0</v>
      </c>
      <c r="AL2606" s="55">
        <f t="shared" si="684"/>
        <v>0</v>
      </c>
      <c r="AM2606" s="55">
        <f t="shared" si="685"/>
        <v>0</v>
      </c>
    </row>
    <row r="2607" spans="1:39" x14ac:dyDescent="0.25">
      <c r="A2607" s="47">
        <v>2603</v>
      </c>
      <c r="B2607" s="358" t="str">
        <f>IF(AND(E2607&lt;&gt;0,D2607&lt;&gt;0,F2607&lt;&gt;0),IF(C2607&lt;&gt;0,CONCATENATE(C2607,"-AGr",VLOOKUP(D2607,Listen!$A$2:$G$45,7,FALSE),"-",E2607,"-",F2607,),CONCATENATE("AGr",VLOOKUP(D2607,Listen!$A$2:$G$45,7,FALSE),"-",E2607,"-",F2607)),"keine vollständige ID")</f>
        <v>keine vollständige ID</v>
      </c>
      <c r="C2607" s="359">
        <f>'[2]III_SAV-Details_NB'!B2613</f>
        <v>0</v>
      </c>
      <c r="D2607" s="359">
        <f>'[2]III_SAV-Details_NB'!C2613</f>
        <v>0</v>
      </c>
      <c r="E2607" s="359">
        <f>'[2]III_SAV-Details_NB'!D2613</f>
        <v>0</v>
      </c>
      <c r="F2607" s="490"/>
      <c r="G2607" s="281">
        <f>'[2]III_SAV-Details_NB'!X2613</f>
        <v>0</v>
      </c>
      <c r="H2607" s="281">
        <f t="shared" si="686"/>
        <v>0</v>
      </c>
      <c r="I2607" s="281">
        <f>IF(con_EOGJahr=2025,'[2]III_SAV-Details_NB'!AA2613,IF(con_EOGJahr=2026,'[2]III_SAV-Details_NB'!AB2613,'[2]III_SAV-Details_NB'!AC2613))</f>
        <v>0</v>
      </c>
      <c r="J2607" s="282"/>
      <c r="K2607" s="282"/>
      <c r="L2607" s="282"/>
      <c r="M2607" s="282"/>
      <c r="N2607" s="282"/>
      <c r="O2607" s="282"/>
      <c r="P2607" s="52">
        <f t="shared" si="687"/>
        <v>0</v>
      </c>
      <c r="Q2607" s="60"/>
      <c r="R2607" s="53">
        <f t="shared" si="693"/>
        <v>0</v>
      </c>
      <c r="S2607" s="59"/>
      <c r="T2607" s="61"/>
      <c r="U2607" s="342" t="str">
        <f t="shared" si="697"/>
        <v>k.A.</v>
      </c>
      <c r="V2607" s="343" t="str">
        <f t="shared" si="694"/>
        <v>k.A.</v>
      </c>
      <c r="W2607" s="343" t="str">
        <f>IFERROR(IF(OR($D2607="",$E2607=0,con_Ende=0),"k.A.",IF(VLOOKUP($D2607,rng_ND,5,0)="Nein",VLOOKUP($D2607,rng_ND,2,FALSE),MIN(VLOOKUP($D2607,rng_ND,2,FALSE),A_Stammdaten!$B$19-D_SAV!$E2607+1))),"k.A.")</f>
        <v>k.A.</v>
      </c>
      <c r="X2607" s="343" t="str">
        <f t="shared" si="695"/>
        <v>k.A.</v>
      </c>
      <c r="Y2607" s="62"/>
      <c r="Z2607" s="48">
        <f t="shared" si="696"/>
        <v>0</v>
      </c>
      <c r="AA2607" s="457"/>
      <c r="AB2607" s="55">
        <f t="shared" si="688"/>
        <v>0</v>
      </c>
      <c r="AC2607" s="55">
        <f>IF(A_Stammdaten!$B$25="ja",D_SAV!AA2607,D_SAV!AB2607)</f>
        <v>0</v>
      </c>
      <c r="AD2607" s="478">
        <f>IF(AC2607=0,0,IF(U2607-(con_EOGJahr-D_SAV!E2607)&lt;=0,AC2607,AC2607/V2607))</f>
        <v>0</v>
      </c>
      <c r="AE2607" s="478">
        <f>IFERROR(IF(AND(VLOOKUP(D2607,rng_ND,5,FALSE)="Ja",D_SAV!T2607="degressiv"),D_SAV!AC2607*Y2607/100,0),0)</f>
        <v>0</v>
      </c>
      <c r="AF2607" s="55">
        <f>IFERROR(IF(VLOOKUP(D2607,rng_ND,5,FALSE)="Ja",MAX(D_SAV!AD2607:AE2607),D_SAV!AD2607),0)</f>
        <v>0</v>
      </c>
      <c r="AG2607" s="55">
        <f t="shared" si="689"/>
        <v>0</v>
      </c>
      <c r="AH2607" s="55">
        <f t="shared" si="690"/>
        <v>0</v>
      </c>
      <c r="AI2607" s="55">
        <f t="shared" si="691"/>
        <v>0</v>
      </c>
      <c r="AJ2607" s="55">
        <f t="shared" si="692"/>
        <v>0</v>
      </c>
      <c r="AK2607" s="55">
        <f t="shared" si="683"/>
        <v>0</v>
      </c>
      <c r="AL2607" s="55">
        <f t="shared" si="684"/>
        <v>0</v>
      </c>
      <c r="AM2607" s="55">
        <f t="shared" si="685"/>
        <v>0</v>
      </c>
    </row>
    <row r="2608" spans="1:39" x14ac:dyDescent="0.25">
      <c r="A2608" s="47">
        <v>2604</v>
      </c>
      <c r="B2608" s="358" t="str">
        <f>IF(AND(E2608&lt;&gt;0,D2608&lt;&gt;0,F2608&lt;&gt;0),IF(C2608&lt;&gt;0,CONCATENATE(C2608,"-AGr",VLOOKUP(D2608,Listen!$A$2:$G$45,7,FALSE),"-",E2608,"-",F2608,),CONCATENATE("AGr",VLOOKUP(D2608,Listen!$A$2:$G$45,7,FALSE),"-",E2608,"-",F2608)),"keine vollständige ID")</f>
        <v>keine vollständige ID</v>
      </c>
      <c r="C2608" s="359">
        <f>'[2]III_SAV-Details_NB'!B2614</f>
        <v>0</v>
      </c>
      <c r="D2608" s="359">
        <f>'[2]III_SAV-Details_NB'!C2614</f>
        <v>0</v>
      </c>
      <c r="E2608" s="359">
        <f>'[2]III_SAV-Details_NB'!D2614</f>
        <v>0</v>
      </c>
      <c r="F2608" s="490"/>
      <c r="G2608" s="281">
        <f>'[2]III_SAV-Details_NB'!X2614</f>
        <v>0</v>
      </c>
      <c r="H2608" s="281">
        <f t="shared" si="686"/>
        <v>0</v>
      </c>
      <c r="I2608" s="281">
        <f>IF(con_EOGJahr=2025,'[2]III_SAV-Details_NB'!AA2614,IF(con_EOGJahr=2026,'[2]III_SAV-Details_NB'!AB2614,'[2]III_SAV-Details_NB'!AC2614))</f>
        <v>0</v>
      </c>
      <c r="J2608" s="282"/>
      <c r="K2608" s="282"/>
      <c r="L2608" s="282"/>
      <c r="M2608" s="282"/>
      <c r="N2608" s="282"/>
      <c r="O2608" s="282"/>
      <c r="P2608" s="52">
        <f t="shared" si="687"/>
        <v>0</v>
      </c>
      <c r="Q2608" s="60"/>
      <c r="R2608" s="53">
        <f t="shared" si="693"/>
        <v>0</v>
      </c>
      <c r="S2608" s="59"/>
      <c r="T2608" s="61"/>
      <c r="U2608" s="342" t="str">
        <f t="shared" si="697"/>
        <v>k.A.</v>
      </c>
      <c r="V2608" s="343" t="str">
        <f t="shared" si="694"/>
        <v>k.A.</v>
      </c>
      <c r="W2608" s="343" t="str">
        <f>IFERROR(IF(OR($D2608="",$E2608=0,con_Ende=0),"k.A.",IF(VLOOKUP($D2608,rng_ND,5,0)="Nein",VLOOKUP($D2608,rng_ND,2,FALSE),MIN(VLOOKUP($D2608,rng_ND,2,FALSE),A_Stammdaten!$B$19-D_SAV!$E2608+1))),"k.A.")</f>
        <v>k.A.</v>
      </c>
      <c r="X2608" s="343" t="str">
        <f t="shared" si="695"/>
        <v>k.A.</v>
      </c>
      <c r="Y2608" s="62"/>
      <c r="Z2608" s="48">
        <f t="shared" si="696"/>
        <v>0</v>
      </c>
      <c r="AA2608" s="457"/>
      <c r="AB2608" s="55">
        <f t="shared" si="688"/>
        <v>0</v>
      </c>
      <c r="AC2608" s="55">
        <f>IF(A_Stammdaten!$B$25="ja",D_SAV!AA2608,D_SAV!AB2608)</f>
        <v>0</v>
      </c>
      <c r="AD2608" s="478">
        <f>IF(AC2608=0,0,IF(U2608-(con_EOGJahr-D_SAV!E2608)&lt;=0,AC2608,AC2608/V2608))</f>
        <v>0</v>
      </c>
      <c r="AE2608" s="478">
        <f>IFERROR(IF(AND(VLOOKUP(D2608,rng_ND,5,FALSE)="Ja",D_SAV!T2608="degressiv"),D_SAV!AC2608*Y2608/100,0),0)</f>
        <v>0</v>
      </c>
      <c r="AF2608" s="55">
        <f>IFERROR(IF(VLOOKUP(D2608,rng_ND,5,FALSE)="Ja",MAX(D_SAV!AD2608:AE2608),D_SAV!AD2608),0)</f>
        <v>0</v>
      </c>
      <c r="AG2608" s="55">
        <f t="shared" si="689"/>
        <v>0</v>
      </c>
      <c r="AH2608" s="55">
        <f t="shared" si="690"/>
        <v>0</v>
      </c>
      <c r="AI2608" s="55">
        <f t="shared" si="691"/>
        <v>0</v>
      </c>
      <c r="AJ2608" s="55">
        <f t="shared" si="692"/>
        <v>0</v>
      </c>
      <c r="AK2608" s="55">
        <f t="shared" si="683"/>
        <v>0</v>
      </c>
      <c r="AL2608" s="55">
        <f t="shared" si="684"/>
        <v>0</v>
      </c>
      <c r="AM2608" s="55">
        <f t="shared" si="685"/>
        <v>0</v>
      </c>
    </row>
    <row r="2609" spans="1:39" x14ac:dyDescent="0.25">
      <c r="A2609" s="47">
        <v>2605</v>
      </c>
      <c r="B2609" s="358" t="str">
        <f>IF(AND(E2609&lt;&gt;0,D2609&lt;&gt;0,F2609&lt;&gt;0),IF(C2609&lt;&gt;0,CONCATENATE(C2609,"-AGr",VLOOKUP(D2609,Listen!$A$2:$G$45,7,FALSE),"-",E2609,"-",F2609,),CONCATENATE("AGr",VLOOKUP(D2609,Listen!$A$2:$G$45,7,FALSE),"-",E2609,"-",F2609)),"keine vollständige ID")</f>
        <v>keine vollständige ID</v>
      </c>
      <c r="C2609" s="359">
        <f>'[2]III_SAV-Details_NB'!B2615</f>
        <v>0</v>
      </c>
      <c r="D2609" s="359">
        <f>'[2]III_SAV-Details_NB'!C2615</f>
        <v>0</v>
      </c>
      <c r="E2609" s="359">
        <f>'[2]III_SAV-Details_NB'!D2615</f>
        <v>0</v>
      </c>
      <c r="F2609" s="490"/>
      <c r="G2609" s="281">
        <f>'[2]III_SAV-Details_NB'!X2615</f>
        <v>0</v>
      </c>
      <c r="H2609" s="281">
        <f t="shared" si="686"/>
        <v>0</v>
      </c>
      <c r="I2609" s="281">
        <f>IF(con_EOGJahr=2025,'[2]III_SAV-Details_NB'!AA2615,IF(con_EOGJahr=2026,'[2]III_SAV-Details_NB'!AB2615,'[2]III_SAV-Details_NB'!AC2615))</f>
        <v>0</v>
      </c>
      <c r="J2609" s="282"/>
      <c r="K2609" s="282"/>
      <c r="L2609" s="282"/>
      <c r="M2609" s="282"/>
      <c r="N2609" s="282"/>
      <c r="O2609" s="282"/>
      <c r="P2609" s="52">
        <f t="shared" si="687"/>
        <v>0</v>
      </c>
      <c r="Q2609" s="60"/>
      <c r="R2609" s="53">
        <f t="shared" si="693"/>
        <v>0</v>
      </c>
      <c r="S2609" s="59"/>
      <c r="T2609" s="61"/>
      <c r="U2609" s="342" t="str">
        <f t="shared" si="697"/>
        <v>k.A.</v>
      </c>
      <c r="V2609" s="343" t="str">
        <f t="shared" si="694"/>
        <v>k.A.</v>
      </c>
      <c r="W2609" s="343" t="str">
        <f>IFERROR(IF(OR($D2609="",$E2609=0,con_Ende=0),"k.A.",IF(VLOOKUP($D2609,rng_ND,5,0)="Nein",VLOOKUP($D2609,rng_ND,2,FALSE),MIN(VLOOKUP($D2609,rng_ND,2,FALSE),A_Stammdaten!$B$19-D_SAV!$E2609+1))),"k.A.")</f>
        <v>k.A.</v>
      </c>
      <c r="X2609" s="343" t="str">
        <f t="shared" si="695"/>
        <v>k.A.</v>
      </c>
      <c r="Y2609" s="62"/>
      <c r="Z2609" s="48">
        <f t="shared" si="696"/>
        <v>0</v>
      </c>
      <c r="AA2609" s="457"/>
      <c r="AB2609" s="55">
        <f t="shared" si="688"/>
        <v>0</v>
      </c>
      <c r="AC2609" s="55">
        <f>IF(A_Stammdaten!$B$25="ja",D_SAV!AA2609,D_SAV!AB2609)</f>
        <v>0</v>
      </c>
      <c r="AD2609" s="478">
        <f>IF(AC2609=0,0,IF(U2609-(con_EOGJahr-D_SAV!E2609)&lt;=0,AC2609,AC2609/V2609))</f>
        <v>0</v>
      </c>
      <c r="AE2609" s="478">
        <f>IFERROR(IF(AND(VLOOKUP(D2609,rng_ND,5,FALSE)="Ja",D_SAV!T2609="degressiv"),D_SAV!AC2609*Y2609/100,0),0)</f>
        <v>0</v>
      </c>
      <c r="AF2609" s="55">
        <f>IFERROR(IF(VLOOKUP(D2609,rng_ND,5,FALSE)="Ja",MAX(D_SAV!AD2609:AE2609),D_SAV!AD2609),0)</f>
        <v>0</v>
      </c>
      <c r="AG2609" s="55">
        <f t="shared" si="689"/>
        <v>0</v>
      </c>
      <c r="AH2609" s="55">
        <f t="shared" si="690"/>
        <v>0</v>
      </c>
      <c r="AI2609" s="55">
        <f t="shared" si="691"/>
        <v>0</v>
      </c>
      <c r="AJ2609" s="55">
        <f t="shared" si="692"/>
        <v>0</v>
      </c>
      <c r="AK2609" s="55">
        <f t="shared" si="683"/>
        <v>0</v>
      </c>
      <c r="AL2609" s="55">
        <f t="shared" si="684"/>
        <v>0</v>
      </c>
      <c r="AM2609" s="55">
        <f t="shared" si="685"/>
        <v>0</v>
      </c>
    </row>
    <row r="2610" spans="1:39" x14ac:dyDescent="0.25">
      <c r="A2610" s="47">
        <v>2606</v>
      </c>
      <c r="B2610" s="358" t="str">
        <f>IF(AND(E2610&lt;&gt;0,D2610&lt;&gt;0,F2610&lt;&gt;0),IF(C2610&lt;&gt;0,CONCATENATE(C2610,"-AGr",VLOOKUP(D2610,Listen!$A$2:$G$45,7,FALSE),"-",E2610,"-",F2610,),CONCATENATE("AGr",VLOOKUP(D2610,Listen!$A$2:$G$45,7,FALSE),"-",E2610,"-",F2610)),"keine vollständige ID")</f>
        <v>keine vollständige ID</v>
      </c>
      <c r="C2610" s="359">
        <f>'[2]III_SAV-Details_NB'!B2616</f>
        <v>0</v>
      </c>
      <c r="D2610" s="359">
        <f>'[2]III_SAV-Details_NB'!C2616</f>
        <v>0</v>
      </c>
      <c r="E2610" s="359">
        <f>'[2]III_SAV-Details_NB'!D2616</f>
        <v>0</v>
      </c>
      <c r="F2610" s="490"/>
      <c r="G2610" s="281">
        <f>'[2]III_SAV-Details_NB'!X2616</f>
        <v>0</v>
      </c>
      <c r="H2610" s="281">
        <f t="shared" si="686"/>
        <v>0</v>
      </c>
      <c r="I2610" s="281">
        <f>IF(con_EOGJahr=2025,'[2]III_SAV-Details_NB'!AA2616,IF(con_EOGJahr=2026,'[2]III_SAV-Details_NB'!AB2616,'[2]III_SAV-Details_NB'!AC2616))</f>
        <v>0</v>
      </c>
      <c r="J2610" s="282"/>
      <c r="K2610" s="282"/>
      <c r="L2610" s="282"/>
      <c r="M2610" s="282"/>
      <c r="N2610" s="282"/>
      <c r="O2610" s="282"/>
      <c r="P2610" s="52">
        <f t="shared" si="687"/>
        <v>0</v>
      </c>
      <c r="Q2610" s="60"/>
      <c r="R2610" s="53">
        <f t="shared" si="693"/>
        <v>0</v>
      </c>
      <c r="S2610" s="59"/>
      <c r="T2610" s="61"/>
      <c r="U2610" s="342" t="str">
        <f t="shared" si="697"/>
        <v>k.A.</v>
      </c>
      <c r="V2610" s="343" t="str">
        <f t="shared" si="694"/>
        <v>k.A.</v>
      </c>
      <c r="W2610" s="343" t="str">
        <f>IFERROR(IF(OR($D2610="",$E2610=0,con_Ende=0),"k.A.",IF(VLOOKUP($D2610,rng_ND,5,0)="Nein",VLOOKUP($D2610,rng_ND,2,FALSE),MIN(VLOOKUP($D2610,rng_ND,2,FALSE),A_Stammdaten!$B$19-D_SAV!$E2610+1))),"k.A.")</f>
        <v>k.A.</v>
      </c>
      <c r="X2610" s="343" t="str">
        <f t="shared" si="695"/>
        <v>k.A.</v>
      </c>
      <c r="Y2610" s="62"/>
      <c r="Z2610" s="48">
        <f t="shared" si="696"/>
        <v>0</v>
      </c>
      <c r="AA2610" s="457"/>
      <c r="AB2610" s="55">
        <f t="shared" si="688"/>
        <v>0</v>
      </c>
      <c r="AC2610" s="55">
        <f>IF(A_Stammdaten!$B$25="ja",D_SAV!AA2610,D_SAV!AB2610)</f>
        <v>0</v>
      </c>
      <c r="AD2610" s="478">
        <f>IF(AC2610=0,0,IF(U2610-(con_EOGJahr-D_SAV!E2610)&lt;=0,AC2610,AC2610/V2610))</f>
        <v>0</v>
      </c>
      <c r="AE2610" s="478">
        <f>IFERROR(IF(AND(VLOOKUP(D2610,rng_ND,5,FALSE)="Ja",D_SAV!T2610="degressiv"),D_SAV!AC2610*Y2610/100,0),0)</f>
        <v>0</v>
      </c>
      <c r="AF2610" s="55">
        <f>IFERROR(IF(VLOOKUP(D2610,rng_ND,5,FALSE)="Ja",MAX(D_SAV!AD2610:AE2610),D_SAV!AD2610),0)</f>
        <v>0</v>
      </c>
      <c r="AG2610" s="55">
        <f t="shared" si="689"/>
        <v>0</v>
      </c>
      <c r="AH2610" s="55">
        <f t="shared" si="690"/>
        <v>0</v>
      </c>
      <c r="AI2610" s="55">
        <f t="shared" si="691"/>
        <v>0</v>
      </c>
      <c r="AJ2610" s="55">
        <f t="shared" si="692"/>
        <v>0</v>
      </c>
      <c r="AK2610" s="55">
        <f t="shared" si="683"/>
        <v>0</v>
      </c>
      <c r="AL2610" s="55">
        <f t="shared" si="684"/>
        <v>0</v>
      </c>
      <c r="AM2610" s="55">
        <f t="shared" si="685"/>
        <v>0</v>
      </c>
    </row>
    <row r="2611" spans="1:39" x14ac:dyDescent="0.25">
      <c r="A2611" s="47">
        <v>2607</v>
      </c>
      <c r="B2611" s="358" t="str">
        <f>IF(AND(E2611&lt;&gt;0,D2611&lt;&gt;0,F2611&lt;&gt;0),IF(C2611&lt;&gt;0,CONCATENATE(C2611,"-AGr",VLOOKUP(D2611,Listen!$A$2:$G$45,7,FALSE),"-",E2611,"-",F2611,),CONCATENATE("AGr",VLOOKUP(D2611,Listen!$A$2:$G$45,7,FALSE),"-",E2611,"-",F2611)),"keine vollständige ID")</f>
        <v>keine vollständige ID</v>
      </c>
      <c r="C2611" s="359">
        <f>'[2]III_SAV-Details_NB'!B2617</f>
        <v>0</v>
      </c>
      <c r="D2611" s="359">
        <f>'[2]III_SAV-Details_NB'!C2617</f>
        <v>0</v>
      </c>
      <c r="E2611" s="359">
        <f>'[2]III_SAV-Details_NB'!D2617</f>
        <v>0</v>
      </c>
      <c r="F2611" s="490"/>
      <c r="G2611" s="281">
        <f>'[2]III_SAV-Details_NB'!X2617</f>
        <v>0</v>
      </c>
      <c r="H2611" s="281">
        <f t="shared" si="686"/>
        <v>0</v>
      </c>
      <c r="I2611" s="281">
        <f>IF(con_EOGJahr=2025,'[2]III_SAV-Details_NB'!AA2617,IF(con_EOGJahr=2026,'[2]III_SAV-Details_NB'!AB2617,'[2]III_SAV-Details_NB'!AC2617))</f>
        <v>0</v>
      </c>
      <c r="J2611" s="282"/>
      <c r="K2611" s="282"/>
      <c r="L2611" s="282"/>
      <c r="M2611" s="282"/>
      <c r="N2611" s="282"/>
      <c r="O2611" s="282"/>
      <c r="P2611" s="52">
        <f t="shared" si="687"/>
        <v>0</v>
      </c>
      <c r="Q2611" s="60"/>
      <c r="R2611" s="53">
        <f t="shared" si="693"/>
        <v>0</v>
      </c>
      <c r="S2611" s="59"/>
      <c r="T2611" s="61"/>
      <c r="U2611" s="342" t="str">
        <f t="shared" si="697"/>
        <v>k.A.</v>
      </c>
      <c r="V2611" s="343" t="str">
        <f t="shared" si="694"/>
        <v>k.A.</v>
      </c>
      <c r="W2611" s="343" t="str">
        <f>IFERROR(IF(OR($D2611="",$E2611=0,con_Ende=0),"k.A.",IF(VLOOKUP($D2611,rng_ND,5,0)="Nein",VLOOKUP($D2611,rng_ND,2,FALSE),MIN(VLOOKUP($D2611,rng_ND,2,FALSE),A_Stammdaten!$B$19-D_SAV!$E2611+1))),"k.A.")</f>
        <v>k.A.</v>
      </c>
      <c r="X2611" s="343" t="str">
        <f t="shared" si="695"/>
        <v>k.A.</v>
      </c>
      <c r="Y2611" s="62"/>
      <c r="Z2611" s="48">
        <f t="shared" si="696"/>
        <v>0</v>
      </c>
      <c r="AA2611" s="457"/>
      <c r="AB2611" s="55">
        <f t="shared" si="688"/>
        <v>0</v>
      </c>
      <c r="AC2611" s="55">
        <f>IF(A_Stammdaten!$B$25="ja",D_SAV!AA2611,D_SAV!AB2611)</f>
        <v>0</v>
      </c>
      <c r="AD2611" s="478">
        <f>IF(AC2611=0,0,IF(U2611-(con_EOGJahr-D_SAV!E2611)&lt;=0,AC2611,AC2611/V2611))</f>
        <v>0</v>
      </c>
      <c r="AE2611" s="478">
        <f>IFERROR(IF(AND(VLOOKUP(D2611,rng_ND,5,FALSE)="Ja",D_SAV!T2611="degressiv"),D_SAV!AC2611*Y2611/100,0),0)</f>
        <v>0</v>
      </c>
      <c r="AF2611" s="55">
        <f>IFERROR(IF(VLOOKUP(D2611,rng_ND,5,FALSE)="Ja",MAX(D_SAV!AD2611:AE2611),D_SAV!AD2611),0)</f>
        <v>0</v>
      </c>
      <c r="AG2611" s="55">
        <f t="shared" si="689"/>
        <v>0</v>
      </c>
      <c r="AH2611" s="55">
        <f t="shared" si="690"/>
        <v>0</v>
      </c>
      <c r="AI2611" s="55">
        <f t="shared" si="691"/>
        <v>0</v>
      </c>
      <c r="AJ2611" s="55">
        <f t="shared" si="692"/>
        <v>0</v>
      </c>
      <c r="AK2611" s="55">
        <f t="shared" si="683"/>
        <v>0</v>
      </c>
      <c r="AL2611" s="55">
        <f t="shared" si="684"/>
        <v>0</v>
      </c>
      <c r="AM2611" s="55">
        <f t="shared" si="685"/>
        <v>0</v>
      </c>
    </row>
    <row r="2612" spans="1:39" x14ac:dyDescent="0.25">
      <c r="A2612" s="47">
        <v>2608</v>
      </c>
      <c r="B2612" s="358" t="str">
        <f>IF(AND(E2612&lt;&gt;0,D2612&lt;&gt;0,F2612&lt;&gt;0),IF(C2612&lt;&gt;0,CONCATENATE(C2612,"-AGr",VLOOKUP(D2612,Listen!$A$2:$G$45,7,FALSE),"-",E2612,"-",F2612,),CONCATENATE("AGr",VLOOKUP(D2612,Listen!$A$2:$G$45,7,FALSE),"-",E2612,"-",F2612)),"keine vollständige ID")</f>
        <v>keine vollständige ID</v>
      </c>
      <c r="C2612" s="359">
        <f>'[2]III_SAV-Details_NB'!B2618</f>
        <v>0</v>
      </c>
      <c r="D2612" s="359">
        <f>'[2]III_SAV-Details_NB'!C2618</f>
        <v>0</v>
      </c>
      <c r="E2612" s="359">
        <f>'[2]III_SAV-Details_NB'!D2618</f>
        <v>0</v>
      </c>
      <c r="F2612" s="490"/>
      <c r="G2612" s="281">
        <f>'[2]III_SAV-Details_NB'!X2618</f>
        <v>0</v>
      </c>
      <c r="H2612" s="281">
        <f t="shared" si="686"/>
        <v>0</v>
      </c>
      <c r="I2612" s="281">
        <f>IF(con_EOGJahr=2025,'[2]III_SAV-Details_NB'!AA2618,IF(con_EOGJahr=2026,'[2]III_SAV-Details_NB'!AB2618,'[2]III_SAV-Details_NB'!AC2618))</f>
        <v>0</v>
      </c>
      <c r="J2612" s="282"/>
      <c r="K2612" s="282"/>
      <c r="L2612" s="282"/>
      <c r="M2612" s="282"/>
      <c r="N2612" s="282"/>
      <c r="O2612" s="282"/>
      <c r="P2612" s="52">
        <f t="shared" si="687"/>
        <v>0</v>
      </c>
      <c r="Q2612" s="60"/>
      <c r="R2612" s="53">
        <f t="shared" si="693"/>
        <v>0</v>
      </c>
      <c r="S2612" s="59"/>
      <c r="T2612" s="61"/>
      <c r="U2612" s="342" t="str">
        <f t="shared" si="697"/>
        <v>k.A.</v>
      </c>
      <c r="V2612" s="343" t="str">
        <f t="shared" si="694"/>
        <v>k.A.</v>
      </c>
      <c r="W2612" s="343" t="str">
        <f>IFERROR(IF(OR($D2612="",$E2612=0,con_Ende=0),"k.A.",IF(VLOOKUP($D2612,rng_ND,5,0)="Nein",VLOOKUP($D2612,rng_ND,2,FALSE),MIN(VLOOKUP($D2612,rng_ND,2,FALSE),A_Stammdaten!$B$19-D_SAV!$E2612+1))),"k.A.")</f>
        <v>k.A.</v>
      </c>
      <c r="X2612" s="343" t="str">
        <f t="shared" si="695"/>
        <v>k.A.</v>
      </c>
      <c r="Y2612" s="62"/>
      <c r="Z2612" s="48">
        <f t="shared" si="696"/>
        <v>0</v>
      </c>
      <c r="AA2612" s="457"/>
      <c r="AB2612" s="55">
        <f t="shared" si="688"/>
        <v>0</v>
      </c>
      <c r="AC2612" s="55">
        <f>IF(A_Stammdaten!$B$25="ja",D_SAV!AA2612,D_SAV!AB2612)</f>
        <v>0</v>
      </c>
      <c r="AD2612" s="478">
        <f>IF(AC2612=0,0,IF(U2612-(con_EOGJahr-D_SAV!E2612)&lt;=0,AC2612,AC2612/V2612))</f>
        <v>0</v>
      </c>
      <c r="AE2612" s="478">
        <f>IFERROR(IF(AND(VLOOKUP(D2612,rng_ND,5,FALSE)="Ja",D_SAV!T2612="degressiv"),D_SAV!AC2612*Y2612/100,0),0)</f>
        <v>0</v>
      </c>
      <c r="AF2612" s="55">
        <f>IFERROR(IF(VLOOKUP(D2612,rng_ND,5,FALSE)="Ja",MAX(D_SAV!AD2612:AE2612),D_SAV!AD2612),0)</f>
        <v>0</v>
      </c>
      <c r="AG2612" s="55">
        <f t="shared" si="689"/>
        <v>0</v>
      </c>
      <c r="AH2612" s="55">
        <f t="shared" si="690"/>
        <v>0</v>
      </c>
      <c r="AI2612" s="55">
        <f t="shared" si="691"/>
        <v>0</v>
      </c>
      <c r="AJ2612" s="55">
        <f t="shared" si="692"/>
        <v>0</v>
      </c>
      <c r="AK2612" s="55">
        <f t="shared" si="683"/>
        <v>0</v>
      </c>
      <c r="AL2612" s="55">
        <f t="shared" si="684"/>
        <v>0</v>
      </c>
      <c r="AM2612" s="55">
        <f t="shared" si="685"/>
        <v>0</v>
      </c>
    </row>
    <row r="2613" spans="1:39" x14ac:dyDescent="0.25">
      <c r="A2613" s="47">
        <v>2609</v>
      </c>
      <c r="B2613" s="358" t="str">
        <f>IF(AND(E2613&lt;&gt;0,D2613&lt;&gt;0,F2613&lt;&gt;0),IF(C2613&lt;&gt;0,CONCATENATE(C2613,"-AGr",VLOOKUP(D2613,Listen!$A$2:$G$45,7,FALSE),"-",E2613,"-",F2613,),CONCATENATE("AGr",VLOOKUP(D2613,Listen!$A$2:$G$45,7,FALSE),"-",E2613,"-",F2613)),"keine vollständige ID")</f>
        <v>keine vollständige ID</v>
      </c>
      <c r="C2613" s="359">
        <f>'[2]III_SAV-Details_NB'!B2619</f>
        <v>0</v>
      </c>
      <c r="D2613" s="359">
        <f>'[2]III_SAV-Details_NB'!C2619</f>
        <v>0</v>
      </c>
      <c r="E2613" s="359">
        <f>'[2]III_SAV-Details_NB'!D2619</f>
        <v>0</v>
      </c>
      <c r="F2613" s="490"/>
      <c r="G2613" s="281">
        <f>'[2]III_SAV-Details_NB'!X2619</f>
        <v>0</v>
      </c>
      <c r="H2613" s="281">
        <f t="shared" si="686"/>
        <v>0</v>
      </c>
      <c r="I2613" s="281">
        <f>IF(con_EOGJahr=2025,'[2]III_SAV-Details_NB'!AA2619,IF(con_EOGJahr=2026,'[2]III_SAV-Details_NB'!AB2619,'[2]III_SAV-Details_NB'!AC2619))</f>
        <v>0</v>
      </c>
      <c r="J2613" s="282"/>
      <c r="K2613" s="282"/>
      <c r="L2613" s="282"/>
      <c r="M2613" s="282"/>
      <c r="N2613" s="282"/>
      <c r="O2613" s="282"/>
      <c r="P2613" s="52">
        <f t="shared" si="687"/>
        <v>0</v>
      </c>
      <c r="Q2613" s="60"/>
      <c r="R2613" s="53">
        <f t="shared" si="693"/>
        <v>0</v>
      </c>
      <c r="S2613" s="59"/>
      <c r="T2613" s="61"/>
      <c r="U2613" s="342" t="str">
        <f t="shared" si="697"/>
        <v>k.A.</v>
      </c>
      <c r="V2613" s="343" t="str">
        <f t="shared" si="694"/>
        <v>k.A.</v>
      </c>
      <c r="W2613" s="343" t="str">
        <f>IFERROR(IF(OR($D2613="",$E2613=0,con_Ende=0),"k.A.",IF(VLOOKUP($D2613,rng_ND,5,0)="Nein",VLOOKUP($D2613,rng_ND,2,FALSE),MIN(VLOOKUP($D2613,rng_ND,2,FALSE),A_Stammdaten!$B$19-D_SAV!$E2613+1))),"k.A.")</f>
        <v>k.A.</v>
      </c>
      <c r="X2613" s="343" t="str">
        <f t="shared" si="695"/>
        <v>k.A.</v>
      </c>
      <c r="Y2613" s="62"/>
      <c r="Z2613" s="48">
        <f t="shared" si="696"/>
        <v>0</v>
      </c>
      <c r="AA2613" s="457"/>
      <c r="AB2613" s="55">
        <f t="shared" si="688"/>
        <v>0</v>
      </c>
      <c r="AC2613" s="55">
        <f>IF(A_Stammdaten!$B$25="ja",D_SAV!AA2613,D_SAV!AB2613)</f>
        <v>0</v>
      </c>
      <c r="AD2613" s="478">
        <f>IF(AC2613=0,0,IF(U2613-(con_EOGJahr-D_SAV!E2613)&lt;=0,AC2613,AC2613/V2613))</f>
        <v>0</v>
      </c>
      <c r="AE2613" s="478">
        <f>IFERROR(IF(AND(VLOOKUP(D2613,rng_ND,5,FALSE)="Ja",D_SAV!T2613="degressiv"),D_SAV!AC2613*Y2613/100,0),0)</f>
        <v>0</v>
      </c>
      <c r="AF2613" s="55">
        <f>IFERROR(IF(VLOOKUP(D2613,rng_ND,5,FALSE)="Ja",MAX(D_SAV!AD2613:AE2613),D_SAV!AD2613),0)</f>
        <v>0</v>
      </c>
      <c r="AG2613" s="55">
        <f t="shared" si="689"/>
        <v>0</v>
      </c>
      <c r="AH2613" s="55">
        <f t="shared" si="690"/>
        <v>0</v>
      </c>
      <c r="AI2613" s="55">
        <f t="shared" si="691"/>
        <v>0</v>
      </c>
      <c r="AJ2613" s="55">
        <f t="shared" si="692"/>
        <v>0</v>
      </c>
      <c r="AK2613" s="55">
        <f t="shared" si="683"/>
        <v>0</v>
      </c>
      <c r="AL2613" s="55">
        <f t="shared" si="684"/>
        <v>0</v>
      </c>
      <c r="AM2613" s="55">
        <f t="shared" si="685"/>
        <v>0</v>
      </c>
    </row>
    <row r="2614" spans="1:39" x14ac:dyDescent="0.25">
      <c r="A2614" s="47">
        <v>2610</v>
      </c>
      <c r="B2614" s="358" t="str">
        <f>IF(AND(E2614&lt;&gt;0,D2614&lt;&gt;0,F2614&lt;&gt;0),IF(C2614&lt;&gt;0,CONCATENATE(C2614,"-AGr",VLOOKUP(D2614,Listen!$A$2:$G$45,7,FALSE),"-",E2614,"-",F2614,),CONCATENATE("AGr",VLOOKUP(D2614,Listen!$A$2:$G$45,7,FALSE),"-",E2614,"-",F2614)),"keine vollständige ID")</f>
        <v>keine vollständige ID</v>
      </c>
      <c r="C2614" s="359">
        <f>'[2]III_SAV-Details_NB'!B2620</f>
        <v>0</v>
      </c>
      <c r="D2614" s="359">
        <f>'[2]III_SAV-Details_NB'!C2620</f>
        <v>0</v>
      </c>
      <c r="E2614" s="359">
        <f>'[2]III_SAV-Details_NB'!D2620</f>
        <v>0</v>
      </c>
      <c r="F2614" s="490"/>
      <c r="G2614" s="281">
        <f>'[2]III_SAV-Details_NB'!X2620</f>
        <v>0</v>
      </c>
      <c r="H2614" s="281">
        <f t="shared" si="686"/>
        <v>0</v>
      </c>
      <c r="I2614" s="281">
        <f>IF(con_EOGJahr=2025,'[2]III_SAV-Details_NB'!AA2620,IF(con_EOGJahr=2026,'[2]III_SAV-Details_NB'!AB2620,'[2]III_SAV-Details_NB'!AC2620))</f>
        <v>0</v>
      </c>
      <c r="J2614" s="282"/>
      <c r="K2614" s="282"/>
      <c r="L2614" s="282"/>
      <c r="M2614" s="282"/>
      <c r="N2614" s="282"/>
      <c r="O2614" s="282"/>
      <c r="P2614" s="52">
        <f t="shared" si="687"/>
        <v>0</v>
      </c>
      <c r="Q2614" s="60"/>
      <c r="R2614" s="53">
        <f t="shared" si="693"/>
        <v>0</v>
      </c>
      <c r="S2614" s="59"/>
      <c r="T2614" s="61"/>
      <c r="U2614" s="342" t="str">
        <f t="shared" si="697"/>
        <v>k.A.</v>
      </c>
      <c r="V2614" s="343" t="str">
        <f t="shared" si="694"/>
        <v>k.A.</v>
      </c>
      <c r="W2614" s="343" t="str">
        <f>IFERROR(IF(OR($D2614="",$E2614=0,con_Ende=0),"k.A.",IF(VLOOKUP($D2614,rng_ND,5,0)="Nein",VLOOKUP($D2614,rng_ND,2,FALSE),MIN(VLOOKUP($D2614,rng_ND,2,FALSE),A_Stammdaten!$B$19-D_SAV!$E2614+1))),"k.A.")</f>
        <v>k.A.</v>
      </c>
      <c r="X2614" s="343" t="str">
        <f t="shared" si="695"/>
        <v>k.A.</v>
      </c>
      <c r="Y2614" s="62"/>
      <c r="Z2614" s="48">
        <f t="shared" si="696"/>
        <v>0</v>
      </c>
      <c r="AA2614" s="457"/>
      <c r="AB2614" s="55">
        <f t="shared" si="688"/>
        <v>0</v>
      </c>
      <c r="AC2614" s="55">
        <f>IF(A_Stammdaten!$B$25="ja",D_SAV!AA2614,D_SAV!AB2614)</f>
        <v>0</v>
      </c>
      <c r="AD2614" s="478">
        <f>IF(AC2614=0,0,IF(U2614-(con_EOGJahr-D_SAV!E2614)&lt;=0,AC2614,AC2614/V2614))</f>
        <v>0</v>
      </c>
      <c r="AE2614" s="478">
        <f>IFERROR(IF(AND(VLOOKUP(D2614,rng_ND,5,FALSE)="Ja",D_SAV!T2614="degressiv"),D_SAV!AC2614*Y2614/100,0),0)</f>
        <v>0</v>
      </c>
      <c r="AF2614" s="55">
        <f>IFERROR(IF(VLOOKUP(D2614,rng_ND,5,FALSE)="Ja",MAX(D_SAV!AD2614:AE2614),D_SAV!AD2614),0)</f>
        <v>0</v>
      </c>
      <c r="AG2614" s="55">
        <f t="shared" si="689"/>
        <v>0</v>
      </c>
      <c r="AH2614" s="55">
        <f t="shared" si="690"/>
        <v>0</v>
      </c>
      <c r="AI2614" s="55">
        <f t="shared" si="691"/>
        <v>0</v>
      </c>
      <c r="AJ2614" s="55">
        <f t="shared" si="692"/>
        <v>0</v>
      </c>
      <c r="AK2614" s="55">
        <f t="shared" si="683"/>
        <v>0</v>
      </c>
      <c r="AL2614" s="55">
        <f t="shared" si="684"/>
        <v>0</v>
      </c>
      <c r="AM2614" s="55">
        <f t="shared" si="685"/>
        <v>0</v>
      </c>
    </row>
    <row r="2615" spans="1:39" x14ac:dyDescent="0.25">
      <c r="A2615" s="47">
        <v>2611</v>
      </c>
      <c r="B2615" s="358" t="str">
        <f>IF(AND(E2615&lt;&gt;0,D2615&lt;&gt;0,F2615&lt;&gt;0),IF(C2615&lt;&gt;0,CONCATENATE(C2615,"-AGr",VLOOKUP(D2615,Listen!$A$2:$G$45,7,FALSE),"-",E2615,"-",F2615,),CONCATENATE("AGr",VLOOKUP(D2615,Listen!$A$2:$G$45,7,FALSE),"-",E2615,"-",F2615)),"keine vollständige ID")</f>
        <v>keine vollständige ID</v>
      </c>
      <c r="C2615" s="359">
        <f>'[2]III_SAV-Details_NB'!B2621</f>
        <v>0</v>
      </c>
      <c r="D2615" s="359">
        <f>'[2]III_SAV-Details_NB'!C2621</f>
        <v>0</v>
      </c>
      <c r="E2615" s="359">
        <f>'[2]III_SAV-Details_NB'!D2621</f>
        <v>0</v>
      </c>
      <c r="F2615" s="490"/>
      <c r="G2615" s="281">
        <f>'[2]III_SAV-Details_NB'!X2621</f>
        <v>0</v>
      </c>
      <c r="H2615" s="281">
        <f t="shared" si="686"/>
        <v>0</v>
      </c>
      <c r="I2615" s="281">
        <f>IF(con_EOGJahr=2025,'[2]III_SAV-Details_NB'!AA2621,IF(con_EOGJahr=2026,'[2]III_SAV-Details_NB'!AB2621,'[2]III_SAV-Details_NB'!AC2621))</f>
        <v>0</v>
      </c>
      <c r="J2615" s="282"/>
      <c r="K2615" s="282"/>
      <c r="L2615" s="282"/>
      <c r="M2615" s="282"/>
      <c r="N2615" s="282"/>
      <c r="O2615" s="282"/>
      <c r="P2615" s="52">
        <f t="shared" si="687"/>
        <v>0</v>
      </c>
      <c r="Q2615" s="60"/>
      <c r="R2615" s="53">
        <f t="shared" si="693"/>
        <v>0</v>
      </c>
      <c r="S2615" s="59"/>
      <c r="T2615" s="61"/>
      <c r="U2615" s="342" t="str">
        <f t="shared" si="697"/>
        <v>k.A.</v>
      </c>
      <c r="V2615" s="343" t="str">
        <f t="shared" si="694"/>
        <v>k.A.</v>
      </c>
      <c r="W2615" s="343" t="str">
        <f>IFERROR(IF(OR($D2615="",$E2615=0,con_Ende=0),"k.A.",IF(VLOOKUP($D2615,rng_ND,5,0)="Nein",VLOOKUP($D2615,rng_ND,2,FALSE),MIN(VLOOKUP($D2615,rng_ND,2,FALSE),A_Stammdaten!$B$19-D_SAV!$E2615+1))),"k.A.")</f>
        <v>k.A.</v>
      </c>
      <c r="X2615" s="343" t="str">
        <f t="shared" si="695"/>
        <v>k.A.</v>
      </c>
      <c r="Y2615" s="62"/>
      <c r="Z2615" s="48">
        <f t="shared" si="696"/>
        <v>0</v>
      </c>
      <c r="AA2615" s="457"/>
      <c r="AB2615" s="55">
        <f t="shared" si="688"/>
        <v>0</v>
      </c>
      <c r="AC2615" s="55">
        <f>IF(A_Stammdaten!$B$25="ja",D_SAV!AA2615,D_SAV!AB2615)</f>
        <v>0</v>
      </c>
      <c r="AD2615" s="478">
        <f>IF(AC2615=0,0,IF(U2615-(con_EOGJahr-D_SAV!E2615)&lt;=0,AC2615,AC2615/V2615))</f>
        <v>0</v>
      </c>
      <c r="AE2615" s="478">
        <f>IFERROR(IF(AND(VLOOKUP(D2615,rng_ND,5,FALSE)="Ja",D_SAV!T2615="degressiv"),D_SAV!AC2615*Y2615/100,0),0)</f>
        <v>0</v>
      </c>
      <c r="AF2615" s="55">
        <f>IFERROR(IF(VLOOKUP(D2615,rng_ND,5,FALSE)="Ja",MAX(D_SAV!AD2615:AE2615),D_SAV!AD2615),0)</f>
        <v>0</v>
      </c>
      <c r="AG2615" s="55">
        <f t="shared" si="689"/>
        <v>0</v>
      </c>
      <c r="AH2615" s="55">
        <f t="shared" si="690"/>
        <v>0</v>
      </c>
      <c r="AI2615" s="55">
        <f t="shared" si="691"/>
        <v>0</v>
      </c>
      <c r="AJ2615" s="55">
        <f t="shared" si="692"/>
        <v>0</v>
      </c>
      <c r="AK2615" s="55">
        <f t="shared" si="683"/>
        <v>0</v>
      </c>
      <c r="AL2615" s="55">
        <f t="shared" si="684"/>
        <v>0</v>
      </c>
      <c r="AM2615" s="55">
        <f t="shared" si="685"/>
        <v>0</v>
      </c>
    </row>
    <row r="2616" spans="1:39" x14ac:dyDescent="0.25">
      <c r="A2616" s="47">
        <v>2612</v>
      </c>
      <c r="B2616" s="358" t="str">
        <f>IF(AND(E2616&lt;&gt;0,D2616&lt;&gt;0,F2616&lt;&gt;0),IF(C2616&lt;&gt;0,CONCATENATE(C2616,"-AGr",VLOOKUP(D2616,Listen!$A$2:$G$45,7,FALSE),"-",E2616,"-",F2616,),CONCATENATE("AGr",VLOOKUP(D2616,Listen!$A$2:$G$45,7,FALSE),"-",E2616,"-",F2616)),"keine vollständige ID")</f>
        <v>keine vollständige ID</v>
      </c>
      <c r="C2616" s="359">
        <f>'[2]III_SAV-Details_NB'!B2622</f>
        <v>0</v>
      </c>
      <c r="D2616" s="359">
        <f>'[2]III_SAV-Details_NB'!C2622</f>
        <v>0</v>
      </c>
      <c r="E2616" s="359">
        <f>'[2]III_SAV-Details_NB'!D2622</f>
        <v>0</v>
      </c>
      <c r="F2616" s="490"/>
      <c r="G2616" s="281">
        <f>'[2]III_SAV-Details_NB'!X2622</f>
        <v>0</v>
      </c>
      <c r="H2616" s="281">
        <f t="shared" si="686"/>
        <v>0</v>
      </c>
      <c r="I2616" s="281">
        <f>IF(con_EOGJahr=2025,'[2]III_SAV-Details_NB'!AA2622,IF(con_EOGJahr=2026,'[2]III_SAV-Details_NB'!AB2622,'[2]III_SAV-Details_NB'!AC2622))</f>
        <v>0</v>
      </c>
      <c r="J2616" s="282"/>
      <c r="K2616" s="282"/>
      <c r="L2616" s="282"/>
      <c r="M2616" s="282"/>
      <c r="N2616" s="282"/>
      <c r="O2616" s="282"/>
      <c r="P2616" s="52">
        <f t="shared" si="687"/>
        <v>0</v>
      </c>
      <c r="Q2616" s="60"/>
      <c r="R2616" s="53">
        <f t="shared" si="693"/>
        <v>0</v>
      </c>
      <c r="S2616" s="59"/>
      <c r="T2616" s="61"/>
      <c r="U2616" s="342" t="str">
        <f t="shared" si="697"/>
        <v>k.A.</v>
      </c>
      <c r="V2616" s="343" t="str">
        <f t="shared" si="694"/>
        <v>k.A.</v>
      </c>
      <c r="W2616" s="343" t="str">
        <f>IFERROR(IF(OR($D2616="",$E2616=0,con_Ende=0),"k.A.",IF(VLOOKUP($D2616,rng_ND,5,0)="Nein",VLOOKUP($D2616,rng_ND,2,FALSE),MIN(VLOOKUP($D2616,rng_ND,2,FALSE),A_Stammdaten!$B$19-D_SAV!$E2616+1))),"k.A.")</f>
        <v>k.A.</v>
      </c>
      <c r="X2616" s="343" t="str">
        <f t="shared" si="695"/>
        <v>k.A.</v>
      </c>
      <c r="Y2616" s="62"/>
      <c r="Z2616" s="48">
        <f t="shared" si="696"/>
        <v>0</v>
      </c>
      <c r="AA2616" s="457"/>
      <c r="AB2616" s="55">
        <f t="shared" si="688"/>
        <v>0</v>
      </c>
      <c r="AC2616" s="55">
        <f>IF(A_Stammdaten!$B$25="ja",D_SAV!AA2616,D_SAV!AB2616)</f>
        <v>0</v>
      </c>
      <c r="AD2616" s="478">
        <f>IF(AC2616=0,0,IF(U2616-(con_EOGJahr-D_SAV!E2616)&lt;=0,AC2616,AC2616/V2616))</f>
        <v>0</v>
      </c>
      <c r="AE2616" s="478">
        <f>IFERROR(IF(AND(VLOOKUP(D2616,rng_ND,5,FALSE)="Ja",D_SAV!T2616="degressiv"),D_SAV!AC2616*Y2616/100,0),0)</f>
        <v>0</v>
      </c>
      <c r="AF2616" s="55">
        <f>IFERROR(IF(VLOOKUP(D2616,rng_ND,5,FALSE)="Ja",MAX(D_SAV!AD2616:AE2616),D_SAV!AD2616),0)</f>
        <v>0</v>
      </c>
      <c r="AG2616" s="55">
        <f t="shared" si="689"/>
        <v>0</v>
      </c>
      <c r="AH2616" s="55">
        <f t="shared" si="690"/>
        <v>0</v>
      </c>
      <c r="AI2616" s="55">
        <f t="shared" si="691"/>
        <v>0</v>
      </c>
      <c r="AJ2616" s="55">
        <f t="shared" si="692"/>
        <v>0</v>
      </c>
      <c r="AK2616" s="55">
        <f t="shared" si="683"/>
        <v>0</v>
      </c>
      <c r="AL2616" s="55">
        <f t="shared" si="684"/>
        <v>0</v>
      </c>
      <c r="AM2616" s="55">
        <f t="shared" si="685"/>
        <v>0</v>
      </c>
    </row>
    <row r="2617" spans="1:39" x14ac:dyDescent="0.25">
      <c r="A2617" s="47">
        <v>2613</v>
      </c>
      <c r="B2617" s="358" t="str">
        <f>IF(AND(E2617&lt;&gt;0,D2617&lt;&gt;0,F2617&lt;&gt;0),IF(C2617&lt;&gt;0,CONCATENATE(C2617,"-AGr",VLOOKUP(D2617,Listen!$A$2:$G$45,7,FALSE),"-",E2617,"-",F2617,),CONCATENATE("AGr",VLOOKUP(D2617,Listen!$A$2:$G$45,7,FALSE),"-",E2617,"-",F2617)),"keine vollständige ID")</f>
        <v>keine vollständige ID</v>
      </c>
      <c r="C2617" s="359">
        <f>'[2]III_SAV-Details_NB'!B2623</f>
        <v>0</v>
      </c>
      <c r="D2617" s="359">
        <f>'[2]III_SAV-Details_NB'!C2623</f>
        <v>0</v>
      </c>
      <c r="E2617" s="359">
        <f>'[2]III_SAV-Details_NB'!D2623</f>
        <v>0</v>
      </c>
      <c r="F2617" s="490"/>
      <c r="G2617" s="281">
        <f>'[2]III_SAV-Details_NB'!X2623</f>
        <v>0</v>
      </c>
      <c r="H2617" s="281">
        <f t="shared" si="686"/>
        <v>0</v>
      </c>
      <c r="I2617" s="281">
        <f>IF(con_EOGJahr=2025,'[2]III_SAV-Details_NB'!AA2623,IF(con_EOGJahr=2026,'[2]III_SAV-Details_NB'!AB2623,'[2]III_SAV-Details_NB'!AC2623))</f>
        <v>0</v>
      </c>
      <c r="J2617" s="282"/>
      <c r="K2617" s="282"/>
      <c r="L2617" s="282"/>
      <c r="M2617" s="282"/>
      <c r="N2617" s="282"/>
      <c r="O2617" s="282"/>
      <c r="P2617" s="52">
        <f t="shared" si="687"/>
        <v>0</v>
      </c>
      <c r="Q2617" s="60"/>
      <c r="R2617" s="53">
        <f t="shared" si="693"/>
        <v>0</v>
      </c>
      <c r="S2617" s="59"/>
      <c r="T2617" s="61"/>
      <c r="U2617" s="342" t="str">
        <f t="shared" si="697"/>
        <v>k.A.</v>
      </c>
      <c r="V2617" s="343" t="str">
        <f t="shared" si="694"/>
        <v>k.A.</v>
      </c>
      <c r="W2617" s="343" t="str">
        <f>IFERROR(IF(OR($D2617="",$E2617=0,con_Ende=0),"k.A.",IF(VLOOKUP($D2617,rng_ND,5,0)="Nein",VLOOKUP($D2617,rng_ND,2,FALSE),MIN(VLOOKUP($D2617,rng_ND,2,FALSE),A_Stammdaten!$B$19-D_SAV!$E2617+1))),"k.A.")</f>
        <v>k.A.</v>
      </c>
      <c r="X2617" s="343" t="str">
        <f t="shared" si="695"/>
        <v>k.A.</v>
      </c>
      <c r="Y2617" s="62"/>
      <c r="Z2617" s="48">
        <f t="shared" si="696"/>
        <v>0</v>
      </c>
      <c r="AA2617" s="457"/>
      <c r="AB2617" s="55">
        <f t="shared" si="688"/>
        <v>0</v>
      </c>
      <c r="AC2617" s="55">
        <f>IF(A_Stammdaten!$B$25="ja",D_SAV!AA2617,D_SAV!AB2617)</f>
        <v>0</v>
      </c>
      <c r="AD2617" s="478">
        <f>IF(AC2617=0,0,IF(U2617-(con_EOGJahr-D_SAV!E2617)&lt;=0,AC2617,AC2617/V2617))</f>
        <v>0</v>
      </c>
      <c r="AE2617" s="478">
        <f>IFERROR(IF(AND(VLOOKUP(D2617,rng_ND,5,FALSE)="Ja",D_SAV!T2617="degressiv"),D_SAV!AC2617*Y2617/100,0),0)</f>
        <v>0</v>
      </c>
      <c r="AF2617" s="55">
        <f>IFERROR(IF(VLOOKUP(D2617,rng_ND,5,FALSE)="Ja",MAX(D_SAV!AD2617:AE2617),D_SAV!AD2617),0)</f>
        <v>0</v>
      </c>
      <c r="AG2617" s="55">
        <f t="shared" si="689"/>
        <v>0</v>
      </c>
      <c r="AH2617" s="55">
        <f t="shared" si="690"/>
        <v>0</v>
      </c>
      <c r="AI2617" s="55">
        <f t="shared" si="691"/>
        <v>0</v>
      </c>
      <c r="AJ2617" s="55">
        <f t="shared" si="692"/>
        <v>0</v>
      </c>
      <c r="AK2617" s="55">
        <f t="shared" si="683"/>
        <v>0</v>
      </c>
      <c r="AL2617" s="55">
        <f t="shared" si="684"/>
        <v>0</v>
      </c>
      <c r="AM2617" s="55">
        <f t="shared" si="685"/>
        <v>0</v>
      </c>
    </row>
    <row r="2618" spans="1:39" x14ac:dyDescent="0.25">
      <c r="A2618" s="47">
        <v>2614</v>
      </c>
      <c r="B2618" s="358" t="str">
        <f>IF(AND(E2618&lt;&gt;0,D2618&lt;&gt;0,F2618&lt;&gt;0),IF(C2618&lt;&gt;0,CONCATENATE(C2618,"-AGr",VLOOKUP(D2618,Listen!$A$2:$G$45,7,FALSE),"-",E2618,"-",F2618,),CONCATENATE("AGr",VLOOKUP(D2618,Listen!$A$2:$G$45,7,FALSE),"-",E2618,"-",F2618)),"keine vollständige ID")</f>
        <v>keine vollständige ID</v>
      </c>
      <c r="C2618" s="359">
        <f>'[2]III_SAV-Details_NB'!B2624</f>
        <v>0</v>
      </c>
      <c r="D2618" s="359">
        <f>'[2]III_SAV-Details_NB'!C2624</f>
        <v>0</v>
      </c>
      <c r="E2618" s="359">
        <f>'[2]III_SAV-Details_NB'!D2624</f>
        <v>0</v>
      </c>
      <c r="F2618" s="490"/>
      <c r="G2618" s="281">
        <f>'[2]III_SAV-Details_NB'!X2624</f>
        <v>0</v>
      </c>
      <c r="H2618" s="281">
        <f t="shared" si="686"/>
        <v>0</v>
      </c>
      <c r="I2618" s="281">
        <f>IF(con_EOGJahr=2025,'[2]III_SAV-Details_NB'!AA2624,IF(con_EOGJahr=2026,'[2]III_SAV-Details_NB'!AB2624,'[2]III_SAV-Details_NB'!AC2624))</f>
        <v>0</v>
      </c>
      <c r="J2618" s="282"/>
      <c r="K2618" s="282"/>
      <c r="L2618" s="282"/>
      <c r="M2618" s="282"/>
      <c r="N2618" s="282"/>
      <c r="O2618" s="282"/>
      <c r="P2618" s="52">
        <f t="shared" si="687"/>
        <v>0</v>
      </c>
      <c r="Q2618" s="60"/>
      <c r="R2618" s="53">
        <f t="shared" si="693"/>
        <v>0</v>
      </c>
      <c r="S2618" s="59"/>
      <c r="T2618" s="61"/>
      <c r="U2618" s="342" t="str">
        <f t="shared" si="697"/>
        <v>k.A.</v>
      </c>
      <c r="V2618" s="343" t="str">
        <f t="shared" si="694"/>
        <v>k.A.</v>
      </c>
      <c r="W2618" s="343" t="str">
        <f>IFERROR(IF(OR($D2618="",$E2618=0,con_Ende=0),"k.A.",IF(VLOOKUP($D2618,rng_ND,5,0)="Nein",VLOOKUP($D2618,rng_ND,2,FALSE),MIN(VLOOKUP($D2618,rng_ND,2,FALSE),A_Stammdaten!$B$19-D_SAV!$E2618+1))),"k.A.")</f>
        <v>k.A.</v>
      </c>
      <c r="X2618" s="343" t="str">
        <f t="shared" si="695"/>
        <v>k.A.</v>
      </c>
      <c r="Y2618" s="62"/>
      <c r="Z2618" s="48">
        <f t="shared" si="696"/>
        <v>0</v>
      </c>
      <c r="AA2618" s="457"/>
      <c r="AB2618" s="55">
        <f t="shared" si="688"/>
        <v>0</v>
      </c>
      <c r="AC2618" s="55">
        <f>IF(A_Stammdaten!$B$25="ja",D_SAV!AA2618,D_SAV!AB2618)</f>
        <v>0</v>
      </c>
      <c r="AD2618" s="478">
        <f>IF(AC2618=0,0,IF(U2618-(con_EOGJahr-D_SAV!E2618)&lt;=0,AC2618,AC2618/V2618))</f>
        <v>0</v>
      </c>
      <c r="AE2618" s="478">
        <f>IFERROR(IF(AND(VLOOKUP(D2618,rng_ND,5,FALSE)="Ja",D_SAV!T2618="degressiv"),D_SAV!AC2618*Y2618/100,0),0)</f>
        <v>0</v>
      </c>
      <c r="AF2618" s="55">
        <f>IFERROR(IF(VLOOKUP(D2618,rng_ND,5,FALSE)="Ja",MAX(D_SAV!AD2618:AE2618),D_SAV!AD2618),0)</f>
        <v>0</v>
      </c>
      <c r="AG2618" s="55">
        <f t="shared" si="689"/>
        <v>0</v>
      </c>
      <c r="AH2618" s="55">
        <f t="shared" si="690"/>
        <v>0</v>
      </c>
      <c r="AI2618" s="55">
        <f t="shared" si="691"/>
        <v>0</v>
      </c>
      <c r="AJ2618" s="55">
        <f t="shared" si="692"/>
        <v>0</v>
      </c>
      <c r="AK2618" s="55">
        <f t="shared" si="683"/>
        <v>0</v>
      </c>
      <c r="AL2618" s="55">
        <f t="shared" si="684"/>
        <v>0</v>
      </c>
      <c r="AM2618" s="55">
        <f t="shared" si="685"/>
        <v>0</v>
      </c>
    </row>
    <row r="2619" spans="1:39" x14ac:dyDescent="0.25">
      <c r="A2619" s="47">
        <v>2615</v>
      </c>
      <c r="B2619" s="358" t="str">
        <f>IF(AND(E2619&lt;&gt;0,D2619&lt;&gt;0,F2619&lt;&gt;0),IF(C2619&lt;&gt;0,CONCATENATE(C2619,"-AGr",VLOOKUP(D2619,Listen!$A$2:$G$45,7,FALSE),"-",E2619,"-",F2619,),CONCATENATE("AGr",VLOOKUP(D2619,Listen!$A$2:$G$45,7,FALSE),"-",E2619,"-",F2619)),"keine vollständige ID")</f>
        <v>keine vollständige ID</v>
      </c>
      <c r="C2619" s="359">
        <f>'[2]III_SAV-Details_NB'!B2625</f>
        <v>0</v>
      </c>
      <c r="D2619" s="359">
        <f>'[2]III_SAV-Details_NB'!C2625</f>
        <v>0</v>
      </c>
      <c r="E2619" s="359">
        <f>'[2]III_SAV-Details_NB'!D2625</f>
        <v>0</v>
      </c>
      <c r="F2619" s="490"/>
      <c r="G2619" s="281">
        <f>'[2]III_SAV-Details_NB'!X2625</f>
        <v>0</v>
      </c>
      <c r="H2619" s="281">
        <f t="shared" si="686"/>
        <v>0</v>
      </c>
      <c r="I2619" s="281">
        <f>IF(con_EOGJahr=2025,'[2]III_SAV-Details_NB'!AA2625,IF(con_EOGJahr=2026,'[2]III_SAV-Details_NB'!AB2625,'[2]III_SAV-Details_NB'!AC2625))</f>
        <v>0</v>
      </c>
      <c r="J2619" s="282"/>
      <c r="K2619" s="282"/>
      <c r="L2619" s="282"/>
      <c r="M2619" s="282"/>
      <c r="N2619" s="282"/>
      <c r="O2619" s="282"/>
      <c r="P2619" s="52">
        <f t="shared" si="687"/>
        <v>0</v>
      </c>
      <c r="Q2619" s="60"/>
      <c r="R2619" s="53">
        <f t="shared" si="693"/>
        <v>0</v>
      </c>
      <c r="S2619" s="59"/>
      <c r="T2619" s="61"/>
      <c r="U2619" s="342" t="str">
        <f t="shared" si="697"/>
        <v>k.A.</v>
      </c>
      <c r="V2619" s="343" t="str">
        <f t="shared" si="694"/>
        <v>k.A.</v>
      </c>
      <c r="W2619" s="343" t="str">
        <f>IFERROR(IF(OR($D2619="",$E2619=0,con_Ende=0),"k.A.",IF(VLOOKUP($D2619,rng_ND,5,0)="Nein",VLOOKUP($D2619,rng_ND,2,FALSE),MIN(VLOOKUP($D2619,rng_ND,2,FALSE),A_Stammdaten!$B$19-D_SAV!$E2619+1))),"k.A.")</f>
        <v>k.A.</v>
      </c>
      <c r="X2619" s="343" t="str">
        <f t="shared" si="695"/>
        <v>k.A.</v>
      </c>
      <c r="Y2619" s="62"/>
      <c r="Z2619" s="48">
        <f t="shared" si="696"/>
        <v>0</v>
      </c>
      <c r="AA2619" s="457"/>
      <c r="AB2619" s="55">
        <f t="shared" si="688"/>
        <v>0</v>
      </c>
      <c r="AC2619" s="55">
        <f>IF(A_Stammdaten!$B$25="ja",D_SAV!AA2619,D_SAV!AB2619)</f>
        <v>0</v>
      </c>
      <c r="AD2619" s="478">
        <f>IF(AC2619=0,0,IF(U2619-(con_EOGJahr-D_SAV!E2619)&lt;=0,AC2619,AC2619/V2619))</f>
        <v>0</v>
      </c>
      <c r="AE2619" s="478">
        <f>IFERROR(IF(AND(VLOOKUP(D2619,rng_ND,5,FALSE)="Ja",D_SAV!T2619="degressiv"),D_SAV!AC2619*Y2619/100,0),0)</f>
        <v>0</v>
      </c>
      <c r="AF2619" s="55">
        <f>IFERROR(IF(VLOOKUP(D2619,rng_ND,5,FALSE)="Ja",MAX(D_SAV!AD2619:AE2619),D_SAV!AD2619),0)</f>
        <v>0</v>
      </c>
      <c r="AG2619" s="55">
        <f t="shared" si="689"/>
        <v>0</v>
      </c>
      <c r="AH2619" s="55">
        <f t="shared" si="690"/>
        <v>0</v>
      </c>
      <c r="AI2619" s="55">
        <f t="shared" si="691"/>
        <v>0</v>
      </c>
      <c r="AJ2619" s="55">
        <f t="shared" si="692"/>
        <v>0</v>
      </c>
      <c r="AK2619" s="55">
        <f t="shared" si="683"/>
        <v>0</v>
      </c>
      <c r="AL2619" s="55">
        <f t="shared" si="684"/>
        <v>0</v>
      </c>
      <c r="AM2619" s="55">
        <f t="shared" si="685"/>
        <v>0</v>
      </c>
    </row>
    <row r="2620" spans="1:39" x14ac:dyDescent="0.25">
      <c r="A2620" s="47">
        <v>2616</v>
      </c>
      <c r="B2620" s="358" t="str">
        <f>IF(AND(E2620&lt;&gt;0,D2620&lt;&gt;0,F2620&lt;&gt;0),IF(C2620&lt;&gt;0,CONCATENATE(C2620,"-AGr",VLOOKUP(D2620,Listen!$A$2:$G$45,7,FALSE),"-",E2620,"-",F2620,),CONCATENATE("AGr",VLOOKUP(D2620,Listen!$A$2:$G$45,7,FALSE),"-",E2620,"-",F2620)),"keine vollständige ID")</f>
        <v>keine vollständige ID</v>
      </c>
      <c r="C2620" s="359">
        <f>'[2]III_SAV-Details_NB'!B2626</f>
        <v>0</v>
      </c>
      <c r="D2620" s="359">
        <f>'[2]III_SAV-Details_NB'!C2626</f>
        <v>0</v>
      </c>
      <c r="E2620" s="359">
        <f>'[2]III_SAV-Details_NB'!D2626</f>
        <v>0</v>
      </c>
      <c r="F2620" s="490"/>
      <c r="G2620" s="281">
        <f>'[2]III_SAV-Details_NB'!X2626</f>
        <v>0</v>
      </c>
      <c r="H2620" s="281">
        <f t="shared" si="686"/>
        <v>0</v>
      </c>
      <c r="I2620" s="281">
        <f>IF(con_EOGJahr=2025,'[2]III_SAV-Details_NB'!AA2626,IF(con_EOGJahr=2026,'[2]III_SAV-Details_NB'!AB2626,'[2]III_SAV-Details_NB'!AC2626))</f>
        <v>0</v>
      </c>
      <c r="J2620" s="282"/>
      <c r="K2620" s="282"/>
      <c r="L2620" s="282"/>
      <c r="M2620" s="282"/>
      <c r="N2620" s="282"/>
      <c r="O2620" s="282"/>
      <c r="P2620" s="52">
        <f t="shared" si="687"/>
        <v>0</v>
      </c>
      <c r="Q2620" s="60"/>
      <c r="R2620" s="53">
        <f t="shared" si="693"/>
        <v>0</v>
      </c>
      <c r="S2620" s="59"/>
      <c r="T2620" s="61"/>
      <c r="U2620" s="342" t="str">
        <f t="shared" si="697"/>
        <v>k.A.</v>
      </c>
      <c r="V2620" s="343" t="str">
        <f t="shared" si="694"/>
        <v>k.A.</v>
      </c>
      <c r="W2620" s="343" t="str">
        <f>IFERROR(IF(OR($D2620="",$E2620=0,con_Ende=0),"k.A.",IF(VLOOKUP($D2620,rng_ND,5,0)="Nein",VLOOKUP($D2620,rng_ND,2,FALSE),MIN(VLOOKUP($D2620,rng_ND,2,FALSE),A_Stammdaten!$B$19-D_SAV!$E2620+1))),"k.A.")</f>
        <v>k.A.</v>
      </c>
      <c r="X2620" s="343" t="str">
        <f t="shared" si="695"/>
        <v>k.A.</v>
      </c>
      <c r="Y2620" s="62"/>
      <c r="Z2620" s="48">
        <f t="shared" si="696"/>
        <v>0</v>
      </c>
      <c r="AA2620" s="457"/>
      <c r="AB2620" s="55">
        <f t="shared" si="688"/>
        <v>0</v>
      </c>
      <c r="AC2620" s="55">
        <f>IF(A_Stammdaten!$B$25="ja",D_SAV!AA2620,D_SAV!AB2620)</f>
        <v>0</v>
      </c>
      <c r="AD2620" s="478">
        <f>IF(AC2620=0,0,IF(U2620-(con_EOGJahr-D_SAV!E2620)&lt;=0,AC2620,AC2620/V2620))</f>
        <v>0</v>
      </c>
      <c r="AE2620" s="478">
        <f>IFERROR(IF(AND(VLOOKUP(D2620,rng_ND,5,FALSE)="Ja",D_SAV!T2620="degressiv"),D_SAV!AC2620*Y2620/100,0),0)</f>
        <v>0</v>
      </c>
      <c r="AF2620" s="55">
        <f>IFERROR(IF(VLOOKUP(D2620,rng_ND,5,FALSE)="Ja",MAX(D_SAV!AD2620:AE2620),D_SAV!AD2620),0)</f>
        <v>0</v>
      </c>
      <c r="AG2620" s="55">
        <f t="shared" si="689"/>
        <v>0</v>
      </c>
      <c r="AH2620" s="55">
        <f t="shared" si="690"/>
        <v>0</v>
      </c>
      <c r="AI2620" s="55">
        <f t="shared" si="691"/>
        <v>0</v>
      </c>
      <c r="AJ2620" s="55">
        <f t="shared" si="692"/>
        <v>0</v>
      </c>
      <c r="AK2620" s="55">
        <f t="shared" si="683"/>
        <v>0</v>
      </c>
      <c r="AL2620" s="55">
        <f t="shared" si="684"/>
        <v>0</v>
      </c>
      <c r="AM2620" s="55">
        <f t="shared" si="685"/>
        <v>0</v>
      </c>
    </row>
    <row r="2621" spans="1:39" x14ac:dyDescent="0.25">
      <c r="A2621" s="47">
        <v>2617</v>
      </c>
      <c r="B2621" s="358" t="str">
        <f>IF(AND(E2621&lt;&gt;0,D2621&lt;&gt;0,F2621&lt;&gt;0),IF(C2621&lt;&gt;0,CONCATENATE(C2621,"-AGr",VLOOKUP(D2621,Listen!$A$2:$G$45,7,FALSE),"-",E2621,"-",F2621,),CONCATENATE("AGr",VLOOKUP(D2621,Listen!$A$2:$G$45,7,FALSE),"-",E2621,"-",F2621)),"keine vollständige ID")</f>
        <v>keine vollständige ID</v>
      </c>
      <c r="C2621" s="359">
        <f>'[2]III_SAV-Details_NB'!B2627</f>
        <v>0</v>
      </c>
      <c r="D2621" s="359">
        <f>'[2]III_SAV-Details_NB'!C2627</f>
        <v>0</v>
      </c>
      <c r="E2621" s="359">
        <f>'[2]III_SAV-Details_NB'!D2627</f>
        <v>0</v>
      </c>
      <c r="F2621" s="490"/>
      <c r="G2621" s="281">
        <f>'[2]III_SAV-Details_NB'!X2627</f>
        <v>0</v>
      </c>
      <c r="H2621" s="281">
        <f t="shared" si="686"/>
        <v>0</v>
      </c>
      <c r="I2621" s="281">
        <f>IF(con_EOGJahr=2025,'[2]III_SAV-Details_NB'!AA2627,IF(con_EOGJahr=2026,'[2]III_SAV-Details_NB'!AB2627,'[2]III_SAV-Details_NB'!AC2627))</f>
        <v>0</v>
      </c>
      <c r="J2621" s="282"/>
      <c r="K2621" s="282"/>
      <c r="L2621" s="282"/>
      <c r="M2621" s="282"/>
      <c r="N2621" s="282"/>
      <c r="O2621" s="282"/>
      <c r="P2621" s="52">
        <f t="shared" si="687"/>
        <v>0</v>
      </c>
      <c r="Q2621" s="60"/>
      <c r="R2621" s="53">
        <f t="shared" si="693"/>
        <v>0</v>
      </c>
      <c r="S2621" s="59"/>
      <c r="T2621" s="61"/>
      <c r="U2621" s="342" t="str">
        <f t="shared" si="697"/>
        <v>k.A.</v>
      </c>
      <c r="V2621" s="343" t="str">
        <f t="shared" si="694"/>
        <v>k.A.</v>
      </c>
      <c r="W2621" s="343" t="str">
        <f>IFERROR(IF(OR($D2621="",$E2621=0,con_Ende=0),"k.A.",IF(VLOOKUP($D2621,rng_ND,5,0)="Nein",VLOOKUP($D2621,rng_ND,2,FALSE),MIN(VLOOKUP($D2621,rng_ND,2,FALSE),A_Stammdaten!$B$19-D_SAV!$E2621+1))),"k.A.")</f>
        <v>k.A.</v>
      </c>
      <c r="X2621" s="343" t="str">
        <f t="shared" si="695"/>
        <v>k.A.</v>
      </c>
      <c r="Y2621" s="62"/>
      <c r="Z2621" s="48">
        <f t="shared" si="696"/>
        <v>0</v>
      </c>
      <c r="AA2621" s="457"/>
      <c r="AB2621" s="55">
        <f t="shared" si="688"/>
        <v>0</v>
      </c>
      <c r="AC2621" s="55">
        <f>IF(A_Stammdaten!$B$25="ja",D_SAV!AA2621,D_SAV!AB2621)</f>
        <v>0</v>
      </c>
      <c r="AD2621" s="478">
        <f>IF(AC2621=0,0,IF(U2621-(con_EOGJahr-D_SAV!E2621)&lt;=0,AC2621,AC2621/V2621))</f>
        <v>0</v>
      </c>
      <c r="AE2621" s="478">
        <f>IFERROR(IF(AND(VLOOKUP(D2621,rng_ND,5,FALSE)="Ja",D_SAV!T2621="degressiv"),D_SAV!AC2621*Y2621/100,0),0)</f>
        <v>0</v>
      </c>
      <c r="AF2621" s="55">
        <f>IFERROR(IF(VLOOKUP(D2621,rng_ND,5,FALSE)="Ja",MAX(D_SAV!AD2621:AE2621),D_SAV!AD2621),0)</f>
        <v>0</v>
      </c>
      <c r="AG2621" s="55">
        <f t="shared" si="689"/>
        <v>0</v>
      </c>
      <c r="AH2621" s="55">
        <f t="shared" si="690"/>
        <v>0</v>
      </c>
      <c r="AI2621" s="55">
        <f t="shared" si="691"/>
        <v>0</v>
      </c>
      <c r="AJ2621" s="55">
        <f t="shared" si="692"/>
        <v>0</v>
      </c>
      <c r="AK2621" s="55">
        <f t="shared" si="683"/>
        <v>0</v>
      </c>
      <c r="AL2621" s="55">
        <f t="shared" si="684"/>
        <v>0</v>
      </c>
      <c r="AM2621" s="55">
        <f t="shared" si="685"/>
        <v>0</v>
      </c>
    </row>
    <row r="2622" spans="1:39" x14ac:dyDescent="0.25">
      <c r="A2622" s="47">
        <v>2618</v>
      </c>
      <c r="B2622" s="358" t="str">
        <f>IF(AND(E2622&lt;&gt;0,D2622&lt;&gt;0,F2622&lt;&gt;0),IF(C2622&lt;&gt;0,CONCATENATE(C2622,"-AGr",VLOOKUP(D2622,Listen!$A$2:$G$45,7,FALSE),"-",E2622,"-",F2622,),CONCATENATE("AGr",VLOOKUP(D2622,Listen!$A$2:$G$45,7,FALSE),"-",E2622,"-",F2622)),"keine vollständige ID")</f>
        <v>keine vollständige ID</v>
      </c>
      <c r="C2622" s="359">
        <f>'[2]III_SAV-Details_NB'!B2628</f>
        <v>0</v>
      </c>
      <c r="D2622" s="359">
        <f>'[2]III_SAV-Details_NB'!C2628</f>
        <v>0</v>
      </c>
      <c r="E2622" s="359">
        <f>'[2]III_SAV-Details_NB'!D2628</f>
        <v>0</v>
      </c>
      <c r="F2622" s="490"/>
      <c r="G2622" s="281">
        <f>'[2]III_SAV-Details_NB'!X2628</f>
        <v>0</v>
      </c>
      <c r="H2622" s="281">
        <f t="shared" si="686"/>
        <v>0</v>
      </c>
      <c r="I2622" s="281">
        <f>IF(con_EOGJahr=2025,'[2]III_SAV-Details_NB'!AA2628,IF(con_EOGJahr=2026,'[2]III_SAV-Details_NB'!AB2628,'[2]III_SAV-Details_NB'!AC2628))</f>
        <v>0</v>
      </c>
      <c r="J2622" s="282"/>
      <c r="K2622" s="282"/>
      <c r="L2622" s="282"/>
      <c r="M2622" s="282"/>
      <c r="N2622" s="282"/>
      <c r="O2622" s="282"/>
      <c r="P2622" s="52">
        <f t="shared" si="687"/>
        <v>0</v>
      </c>
      <c r="Q2622" s="60"/>
      <c r="R2622" s="53">
        <f t="shared" si="693"/>
        <v>0</v>
      </c>
      <c r="S2622" s="59"/>
      <c r="T2622" s="61"/>
      <c r="U2622" s="342" t="str">
        <f t="shared" si="697"/>
        <v>k.A.</v>
      </c>
      <c r="V2622" s="343" t="str">
        <f t="shared" si="694"/>
        <v>k.A.</v>
      </c>
      <c r="W2622" s="343" t="str">
        <f>IFERROR(IF(OR($D2622="",$E2622=0,con_Ende=0),"k.A.",IF(VLOOKUP($D2622,rng_ND,5,0)="Nein",VLOOKUP($D2622,rng_ND,2,FALSE),MIN(VLOOKUP($D2622,rng_ND,2,FALSE),A_Stammdaten!$B$19-D_SAV!$E2622+1))),"k.A.")</f>
        <v>k.A.</v>
      </c>
      <c r="X2622" s="343" t="str">
        <f t="shared" si="695"/>
        <v>k.A.</v>
      </c>
      <c r="Y2622" s="62"/>
      <c r="Z2622" s="48">
        <f t="shared" si="696"/>
        <v>0</v>
      </c>
      <c r="AA2622" s="457"/>
      <c r="AB2622" s="55">
        <f t="shared" si="688"/>
        <v>0</v>
      </c>
      <c r="AC2622" s="55">
        <f>IF(A_Stammdaten!$B$25="ja",D_SAV!AA2622,D_SAV!AB2622)</f>
        <v>0</v>
      </c>
      <c r="AD2622" s="478">
        <f>IF(AC2622=0,0,IF(U2622-(con_EOGJahr-D_SAV!E2622)&lt;=0,AC2622,AC2622/V2622))</f>
        <v>0</v>
      </c>
      <c r="AE2622" s="478">
        <f>IFERROR(IF(AND(VLOOKUP(D2622,rng_ND,5,FALSE)="Ja",D_SAV!T2622="degressiv"),D_SAV!AC2622*Y2622/100,0),0)</f>
        <v>0</v>
      </c>
      <c r="AF2622" s="55">
        <f>IFERROR(IF(VLOOKUP(D2622,rng_ND,5,FALSE)="Ja",MAX(D_SAV!AD2622:AE2622),D_SAV!AD2622),0)</f>
        <v>0</v>
      </c>
      <c r="AG2622" s="55">
        <f t="shared" si="689"/>
        <v>0</v>
      </c>
      <c r="AH2622" s="55">
        <f t="shared" si="690"/>
        <v>0</v>
      </c>
      <c r="AI2622" s="55">
        <f t="shared" si="691"/>
        <v>0</v>
      </c>
      <c r="AJ2622" s="55">
        <f t="shared" si="692"/>
        <v>0</v>
      </c>
      <c r="AK2622" s="55">
        <f t="shared" si="683"/>
        <v>0</v>
      </c>
      <c r="AL2622" s="55">
        <f t="shared" si="684"/>
        <v>0</v>
      </c>
      <c r="AM2622" s="55">
        <f t="shared" si="685"/>
        <v>0</v>
      </c>
    </row>
    <row r="2623" spans="1:39" x14ac:dyDescent="0.25">
      <c r="A2623" s="47">
        <v>2619</v>
      </c>
      <c r="B2623" s="358" t="str">
        <f>IF(AND(E2623&lt;&gt;0,D2623&lt;&gt;0,F2623&lt;&gt;0),IF(C2623&lt;&gt;0,CONCATENATE(C2623,"-AGr",VLOOKUP(D2623,Listen!$A$2:$G$45,7,FALSE),"-",E2623,"-",F2623,),CONCATENATE("AGr",VLOOKUP(D2623,Listen!$A$2:$G$45,7,FALSE),"-",E2623,"-",F2623)),"keine vollständige ID")</f>
        <v>keine vollständige ID</v>
      </c>
      <c r="C2623" s="359">
        <f>'[2]III_SAV-Details_NB'!B2629</f>
        <v>0</v>
      </c>
      <c r="D2623" s="359">
        <f>'[2]III_SAV-Details_NB'!C2629</f>
        <v>0</v>
      </c>
      <c r="E2623" s="359">
        <f>'[2]III_SAV-Details_NB'!D2629</f>
        <v>0</v>
      </c>
      <c r="F2623" s="490"/>
      <c r="G2623" s="281">
        <f>'[2]III_SAV-Details_NB'!X2629</f>
        <v>0</v>
      </c>
      <c r="H2623" s="281">
        <f t="shared" si="686"/>
        <v>0</v>
      </c>
      <c r="I2623" s="281">
        <f>IF(con_EOGJahr=2025,'[2]III_SAV-Details_NB'!AA2629,IF(con_EOGJahr=2026,'[2]III_SAV-Details_NB'!AB2629,'[2]III_SAV-Details_NB'!AC2629))</f>
        <v>0</v>
      </c>
      <c r="J2623" s="282"/>
      <c r="K2623" s="282"/>
      <c r="L2623" s="282"/>
      <c r="M2623" s="282"/>
      <c r="N2623" s="282"/>
      <c r="O2623" s="282"/>
      <c r="P2623" s="52">
        <f t="shared" si="687"/>
        <v>0</v>
      </c>
      <c r="Q2623" s="60"/>
      <c r="R2623" s="53">
        <f t="shared" si="693"/>
        <v>0</v>
      </c>
      <c r="S2623" s="59"/>
      <c r="T2623" s="61"/>
      <c r="U2623" s="342" t="str">
        <f t="shared" si="697"/>
        <v>k.A.</v>
      </c>
      <c r="V2623" s="343" t="str">
        <f t="shared" si="694"/>
        <v>k.A.</v>
      </c>
      <c r="W2623" s="343" t="str">
        <f>IFERROR(IF(OR($D2623="",$E2623=0,con_Ende=0),"k.A.",IF(VLOOKUP($D2623,rng_ND,5,0)="Nein",VLOOKUP($D2623,rng_ND,2,FALSE),MIN(VLOOKUP($D2623,rng_ND,2,FALSE),A_Stammdaten!$B$19-D_SAV!$E2623+1))),"k.A.")</f>
        <v>k.A.</v>
      </c>
      <c r="X2623" s="343" t="str">
        <f t="shared" si="695"/>
        <v>k.A.</v>
      </c>
      <c r="Y2623" s="62"/>
      <c r="Z2623" s="48">
        <f t="shared" si="696"/>
        <v>0</v>
      </c>
      <c r="AA2623" s="457"/>
      <c r="AB2623" s="55">
        <f t="shared" si="688"/>
        <v>0</v>
      </c>
      <c r="AC2623" s="55">
        <f>IF(A_Stammdaten!$B$25="ja",D_SAV!AA2623,D_SAV!AB2623)</f>
        <v>0</v>
      </c>
      <c r="AD2623" s="478">
        <f>IF(AC2623=0,0,IF(U2623-(con_EOGJahr-D_SAV!E2623)&lt;=0,AC2623,AC2623/V2623))</f>
        <v>0</v>
      </c>
      <c r="AE2623" s="478">
        <f>IFERROR(IF(AND(VLOOKUP(D2623,rng_ND,5,FALSE)="Ja",D_SAV!T2623="degressiv"),D_SAV!AC2623*Y2623/100,0),0)</f>
        <v>0</v>
      </c>
      <c r="AF2623" s="55">
        <f>IFERROR(IF(VLOOKUP(D2623,rng_ND,5,FALSE)="Ja",MAX(D_SAV!AD2623:AE2623),D_SAV!AD2623),0)</f>
        <v>0</v>
      </c>
      <c r="AG2623" s="55">
        <f t="shared" si="689"/>
        <v>0</v>
      </c>
      <c r="AH2623" s="55">
        <f t="shared" si="690"/>
        <v>0</v>
      </c>
      <c r="AI2623" s="55">
        <f t="shared" si="691"/>
        <v>0</v>
      </c>
      <c r="AJ2623" s="55">
        <f t="shared" si="692"/>
        <v>0</v>
      </c>
      <c r="AK2623" s="55">
        <f t="shared" si="683"/>
        <v>0</v>
      </c>
      <c r="AL2623" s="55">
        <f t="shared" si="684"/>
        <v>0</v>
      </c>
      <c r="AM2623" s="55">
        <f t="shared" si="685"/>
        <v>0</v>
      </c>
    </row>
    <row r="2624" spans="1:39" x14ac:dyDescent="0.25">
      <c r="A2624" s="47">
        <v>2620</v>
      </c>
      <c r="B2624" s="358" t="str">
        <f>IF(AND(E2624&lt;&gt;0,D2624&lt;&gt;0,F2624&lt;&gt;0),IF(C2624&lt;&gt;0,CONCATENATE(C2624,"-AGr",VLOOKUP(D2624,Listen!$A$2:$G$45,7,FALSE),"-",E2624,"-",F2624,),CONCATENATE("AGr",VLOOKUP(D2624,Listen!$A$2:$G$45,7,FALSE),"-",E2624,"-",F2624)),"keine vollständige ID")</f>
        <v>keine vollständige ID</v>
      </c>
      <c r="C2624" s="359">
        <f>'[2]III_SAV-Details_NB'!B2630</f>
        <v>0</v>
      </c>
      <c r="D2624" s="359">
        <f>'[2]III_SAV-Details_NB'!C2630</f>
        <v>0</v>
      </c>
      <c r="E2624" s="359">
        <f>'[2]III_SAV-Details_NB'!D2630</f>
        <v>0</v>
      </c>
      <c r="F2624" s="490"/>
      <c r="G2624" s="281">
        <f>'[2]III_SAV-Details_NB'!X2630</f>
        <v>0</v>
      </c>
      <c r="H2624" s="281">
        <f t="shared" si="686"/>
        <v>0</v>
      </c>
      <c r="I2624" s="281">
        <f>IF(con_EOGJahr=2025,'[2]III_SAV-Details_NB'!AA2630,IF(con_EOGJahr=2026,'[2]III_SAV-Details_NB'!AB2630,'[2]III_SAV-Details_NB'!AC2630))</f>
        <v>0</v>
      </c>
      <c r="J2624" s="282"/>
      <c r="K2624" s="282"/>
      <c r="L2624" s="282"/>
      <c r="M2624" s="282"/>
      <c r="N2624" s="282"/>
      <c r="O2624" s="282"/>
      <c r="P2624" s="52">
        <f t="shared" si="687"/>
        <v>0</v>
      </c>
      <c r="Q2624" s="60"/>
      <c r="R2624" s="53">
        <f t="shared" si="693"/>
        <v>0</v>
      </c>
      <c r="S2624" s="59"/>
      <c r="T2624" s="61"/>
      <c r="U2624" s="342" t="str">
        <f t="shared" si="697"/>
        <v>k.A.</v>
      </c>
      <c r="V2624" s="343" t="str">
        <f t="shared" si="694"/>
        <v>k.A.</v>
      </c>
      <c r="W2624" s="343" t="str">
        <f>IFERROR(IF(OR($D2624="",$E2624=0,con_Ende=0),"k.A.",IF(VLOOKUP($D2624,rng_ND,5,0)="Nein",VLOOKUP($D2624,rng_ND,2,FALSE),MIN(VLOOKUP($D2624,rng_ND,2,FALSE),A_Stammdaten!$B$19-D_SAV!$E2624+1))),"k.A.")</f>
        <v>k.A.</v>
      </c>
      <c r="X2624" s="343" t="str">
        <f t="shared" si="695"/>
        <v>k.A.</v>
      </c>
      <c r="Y2624" s="62"/>
      <c r="Z2624" s="48">
        <f t="shared" si="696"/>
        <v>0</v>
      </c>
      <c r="AA2624" s="457"/>
      <c r="AB2624" s="55">
        <f t="shared" si="688"/>
        <v>0</v>
      </c>
      <c r="AC2624" s="55">
        <f>IF(A_Stammdaten!$B$25="ja",D_SAV!AA2624,D_SAV!AB2624)</f>
        <v>0</v>
      </c>
      <c r="AD2624" s="478">
        <f>IF(AC2624=0,0,IF(U2624-(con_EOGJahr-D_SAV!E2624)&lt;=0,AC2624,AC2624/V2624))</f>
        <v>0</v>
      </c>
      <c r="AE2624" s="478">
        <f>IFERROR(IF(AND(VLOOKUP(D2624,rng_ND,5,FALSE)="Ja",D_SAV!T2624="degressiv"),D_SAV!AC2624*Y2624/100,0),0)</f>
        <v>0</v>
      </c>
      <c r="AF2624" s="55">
        <f>IFERROR(IF(VLOOKUP(D2624,rng_ND,5,FALSE)="Ja",MAX(D_SAV!AD2624:AE2624),D_SAV!AD2624),0)</f>
        <v>0</v>
      </c>
      <c r="AG2624" s="55">
        <f t="shared" si="689"/>
        <v>0</v>
      </c>
      <c r="AH2624" s="55">
        <f t="shared" si="690"/>
        <v>0</v>
      </c>
      <c r="AI2624" s="55">
        <f t="shared" si="691"/>
        <v>0</v>
      </c>
      <c r="AJ2624" s="55">
        <f t="shared" si="692"/>
        <v>0</v>
      </c>
      <c r="AK2624" s="55">
        <f t="shared" si="683"/>
        <v>0</v>
      </c>
      <c r="AL2624" s="55">
        <f t="shared" si="684"/>
        <v>0</v>
      </c>
      <c r="AM2624" s="55">
        <f t="shared" si="685"/>
        <v>0</v>
      </c>
    </row>
    <row r="2625" spans="1:39" x14ac:dyDescent="0.25">
      <c r="A2625" s="47">
        <v>2621</v>
      </c>
      <c r="B2625" s="358" t="str">
        <f>IF(AND(E2625&lt;&gt;0,D2625&lt;&gt;0,F2625&lt;&gt;0),IF(C2625&lt;&gt;0,CONCATENATE(C2625,"-AGr",VLOOKUP(D2625,Listen!$A$2:$G$45,7,FALSE),"-",E2625,"-",F2625,),CONCATENATE("AGr",VLOOKUP(D2625,Listen!$A$2:$G$45,7,FALSE),"-",E2625,"-",F2625)),"keine vollständige ID")</f>
        <v>keine vollständige ID</v>
      </c>
      <c r="C2625" s="359">
        <f>'[2]III_SAV-Details_NB'!B2631</f>
        <v>0</v>
      </c>
      <c r="D2625" s="359">
        <f>'[2]III_SAV-Details_NB'!C2631</f>
        <v>0</v>
      </c>
      <c r="E2625" s="359">
        <f>'[2]III_SAV-Details_NB'!D2631</f>
        <v>0</v>
      </c>
      <c r="F2625" s="490"/>
      <c r="G2625" s="281">
        <f>'[2]III_SAV-Details_NB'!X2631</f>
        <v>0</v>
      </c>
      <c r="H2625" s="281">
        <f t="shared" si="686"/>
        <v>0</v>
      </c>
      <c r="I2625" s="281">
        <f>IF(con_EOGJahr=2025,'[2]III_SAV-Details_NB'!AA2631,IF(con_EOGJahr=2026,'[2]III_SAV-Details_NB'!AB2631,'[2]III_SAV-Details_NB'!AC2631))</f>
        <v>0</v>
      </c>
      <c r="J2625" s="282"/>
      <c r="K2625" s="282"/>
      <c r="L2625" s="282"/>
      <c r="M2625" s="282"/>
      <c r="N2625" s="282"/>
      <c r="O2625" s="282"/>
      <c r="P2625" s="52">
        <f t="shared" si="687"/>
        <v>0</v>
      </c>
      <c r="Q2625" s="60"/>
      <c r="R2625" s="53">
        <f t="shared" si="693"/>
        <v>0</v>
      </c>
      <c r="S2625" s="59"/>
      <c r="T2625" s="61"/>
      <c r="U2625" s="342" t="str">
        <f t="shared" si="697"/>
        <v>k.A.</v>
      </c>
      <c r="V2625" s="343" t="str">
        <f t="shared" si="694"/>
        <v>k.A.</v>
      </c>
      <c r="W2625" s="343" t="str">
        <f>IFERROR(IF(OR($D2625="",$E2625=0,con_Ende=0),"k.A.",IF(VLOOKUP($D2625,rng_ND,5,0)="Nein",VLOOKUP($D2625,rng_ND,2,FALSE),MIN(VLOOKUP($D2625,rng_ND,2,FALSE),A_Stammdaten!$B$19-D_SAV!$E2625+1))),"k.A.")</f>
        <v>k.A.</v>
      </c>
      <c r="X2625" s="343" t="str">
        <f t="shared" si="695"/>
        <v>k.A.</v>
      </c>
      <c r="Y2625" s="62"/>
      <c r="Z2625" s="48">
        <f t="shared" si="696"/>
        <v>0</v>
      </c>
      <c r="AA2625" s="457"/>
      <c r="AB2625" s="55">
        <f t="shared" si="688"/>
        <v>0</v>
      </c>
      <c r="AC2625" s="55">
        <f>IF(A_Stammdaten!$B$25="ja",D_SAV!AA2625,D_SAV!AB2625)</f>
        <v>0</v>
      </c>
      <c r="AD2625" s="478">
        <f>IF(AC2625=0,0,IF(U2625-(con_EOGJahr-D_SAV!E2625)&lt;=0,AC2625,AC2625/V2625))</f>
        <v>0</v>
      </c>
      <c r="AE2625" s="478">
        <f>IFERROR(IF(AND(VLOOKUP(D2625,rng_ND,5,FALSE)="Ja",D_SAV!T2625="degressiv"),D_SAV!AC2625*Y2625/100,0),0)</f>
        <v>0</v>
      </c>
      <c r="AF2625" s="55">
        <f>IFERROR(IF(VLOOKUP(D2625,rng_ND,5,FALSE)="Ja",MAX(D_SAV!AD2625:AE2625),D_SAV!AD2625),0)</f>
        <v>0</v>
      </c>
      <c r="AG2625" s="55">
        <f t="shared" si="689"/>
        <v>0</v>
      </c>
      <c r="AH2625" s="55">
        <f t="shared" si="690"/>
        <v>0</v>
      </c>
      <c r="AI2625" s="55">
        <f t="shared" si="691"/>
        <v>0</v>
      </c>
      <c r="AJ2625" s="55">
        <f t="shared" si="692"/>
        <v>0</v>
      </c>
      <c r="AK2625" s="55">
        <f t="shared" si="683"/>
        <v>0</v>
      </c>
      <c r="AL2625" s="55">
        <f t="shared" si="684"/>
        <v>0</v>
      </c>
      <c r="AM2625" s="55">
        <f t="shared" si="685"/>
        <v>0</v>
      </c>
    </row>
    <row r="2626" spans="1:39" x14ac:dyDescent="0.25">
      <c r="A2626" s="47">
        <v>2622</v>
      </c>
      <c r="B2626" s="358" t="str">
        <f>IF(AND(E2626&lt;&gt;0,D2626&lt;&gt;0,F2626&lt;&gt;0),IF(C2626&lt;&gt;0,CONCATENATE(C2626,"-AGr",VLOOKUP(D2626,Listen!$A$2:$G$45,7,FALSE),"-",E2626,"-",F2626,),CONCATENATE("AGr",VLOOKUP(D2626,Listen!$A$2:$G$45,7,FALSE),"-",E2626,"-",F2626)),"keine vollständige ID")</f>
        <v>keine vollständige ID</v>
      </c>
      <c r="C2626" s="359">
        <f>'[2]III_SAV-Details_NB'!B2632</f>
        <v>0</v>
      </c>
      <c r="D2626" s="359">
        <f>'[2]III_SAV-Details_NB'!C2632</f>
        <v>0</v>
      </c>
      <c r="E2626" s="359">
        <f>'[2]III_SAV-Details_NB'!D2632</f>
        <v>0</v>
      </c>
      <c r="F2626" s="490"/>
      <c r="G2626" s="281">
        <f>'[2]III_SAV-Details_NB'!X2632</f>
        <v>0</v>
      </c>
      <c r="H2626" s="281">
        <f t="shared" si="686"/>
        <v>0</v>
      </c>
      <c r="I2626" s="281">
        <f>IF(con_EOGJahr=2025,'[2]III_SAV-Details_NB'!AA2632,IF(con_EOGJahr=2026,'[2]III_SAV-Details_NB'!AB2632,'[2]III_SAV-Details_NB'!AC2632))</f>
        <v>0</v>
      </c>
      <c r="J2626" s="282"/>
      <c r="K2626" s="282"/>
      <c r="L2626" s="282"/>
      <c r="M2626" s="282"/>
      <c r="N2626" s="282"/>
      <c r="O2626" s="282"/>
      <c r="P2626" s="52">
        <f t="shared" si="687"/>
        <v>0</v>
      </c>
      <c r="Q2626" s="60"/>
      <c r="R2626" s="53">
        <f t="shared" si="693"/>
        <v>0</v>
      </c>
      <c r="S2626" s="59"/>
      <c r="T2626" s="61"/>
      <c r="U2626" s="342" t="str">
        <f t="shared" si="697"/>
        <v>k.A.</v>
      </c>
      <c r="V2626" s="343" t="str">
        <f t="shared" si="694"/>
        <v>k.A.</v>
      </c>
      <c r="W2626" s="343" t="str">
        <f>IFERROR(IF(OR($D2626="",$E2626=0,con_Ende=0),"k.A.",IF(VLOOKUP($D2626,rng_ND,5,0)="Nein",VLOOKUP($D2626,rng_ND,2,FALSE),MIN(VLOOKUP($D2626,rng_ND,2,FALSE),A_Stammdaten!$B$19-D_SAV!$E2626+1))),"k.A.")</f>
        <v>k.A.</v>
      </c>
      <c r="X2626" s="343" t="str">
        <f t="shared" si="695"/>
        <v>k.A.</v>
      </c>
      <c r="Y2626" s="62"/>
      <c r="Z2626" s="48">
        <f t="shared" si="696"/>
        <v>0</v>
      </c>
      <c r="AA2626" s="457"/>
      <c r="AB2626" s="55">
        <f t="shared" si="688"/>
        <v>0</v>
      </c>
      <c r="AC2626" s="55">
        <f>IF(A_Stammdaten!$B$25="ja",D_SAV!AA2626,D_SAV!AB2626)</f>
        <v>0</v>
      </c>
      <c r="AD2626" s="478">
        <f>IF(AC2626=0,0,IF(U2626-(con_EOGJahr-D_SAV!E2626)&lt;=0,AC2626,AC2626/V2626))</f>
        <v>0</v>
      </c>
      <c r="AE2626" s="478">
        <f>IFERROR(IF(AND(VLOOKUP(D2626,rng_ND,5,FALSE)="Ja",D_SAV!T2626="degressiv"),D_SAV!AC2626*Y2626/100,0),0)</f>
        <v>0</v>
      </c>
      <c r="AF2626" s="55">
        <f>IFERROR(IF(VLOOKUP(D2626,rng_ND,5,FALSE)="Ja",MAX(D_SAV!AD2626:AE2626),D_SAV!AD2626),0)</f>
        <v>0</v>
      </c>
      <c r="AG2626" s="55">
        <f t="shared" si="689"/>
        <v>0</v>
      </c>
      <c r="AH2626" s="55">
        <f t="shared" si="690"/>
        <v>0</v>
      </c>
      <c r="AI2626" s="55">
        <f t="shared" si="691"/>
        <v>0</v>
      </c>
      <c r="AJ2626" s="55">
        <f t="shared" si="692"/>
        <v>0</v>
      </c>
      <c r="AK2626" s="55">
        <f t="shared" si="683"/>
        <v>0</v>
      </c>
      <c r="AL2626" s="55">
        <f t="shared" si="684"/>
        <v>0</v>
      </c>
      <c r="AM2626" s="55">
        <f t="shared" si="685"/>
        <v>0</v>
      </c>
    </row>
    <row r="2627" spans="1:39" x14ac:dyDescent="0.25">
      <c r="A2627" s="47">
        <v>2623</v>
      </c>
      <c r="B2627" s="358" t="str">
        <f>IF(AND(E2627&lt;&gt;0,D2627&lt;&gt;0,F2627&lt;&gt;0),IF(C2627&lt;&gt;0,CONCATENATE(C2627,"-AGr",VLOOKUP(D2627,Listen!$A$2:$G$45,7,FALSE),"-",E2627,"-",F2627,),CONCATENATE("AGr",VLOOKUP(D2627,Listen!$A$2:$G$45,7,FALSE),"-",E2627,"-",F2627)),"keine vollständige ID")</f>
        <v>keine vollständige ID</v>
      </c>
      <c r="C2627" s="359">
        <f>'[2]III_SAV-Details_NB'!B2633</f>
        <v>0</v>
      </c>
      <c r="D2627" s="359">
        <f>'[2]III_SAV-Details_NB'!C2633</f>
        <v>0</v>
      </c>
      <c r="E2627" s="359">
        <f>'[2]III_SAV-Details_NB'!D2633</f>
        <v>0</v>
      </c>
      <c r="F2627" s="490"/>
      <c r="G2627" s="281">
        <f>'[2]III_SAV-Details_NB'!X2633</f>
        <v>0</v>
      </c>
      <c r="H2627" s="281">
        <f t="shared" si="686"/>
        <v>0</v>
      </c>
      <c r="I2627" s="281">
        <f>IF(con_EOGJahr=2025,'[2]III_SAV-Details_NB'!AA2633,IF(con_EOGJahr=2026,'[2]III_SAV-Details_NB'!AB2633,'[2]III_SAV-Details_NB'!AC2633))</f>
        <v>0</v>
      </c>
      <c r="J2627" s="282"/>
      <c r="K2627" s="282"/>
      <c r="L2627" s="282"/>
      <c r="M2627" s="282"/>
      <c r="N2627" s="282"/>
      <c r="O2627" s="282"/>
      <c r="P2627" s="52">
        <f t="shared" si="687"/>
        <v>0</v>
      </c>
      <c r="Q2627" s="60"/>
      <c r="R2627" s="53">
        <f t="shared" si="693"/>
        <v>0</v>
      </c>
      <c r="S2627" s="59"/>
      <c r="T2627" s="61"/>
      <c r="U2627" s="342" t="str">
        <f t="shared" si="697"/>
        <v>k.A.</v>
      </c>
      <c r="V2627" s="343" t="str">
        <f t="shared" si="694"/>
        <v>k.A.</v>
      </c>
      <c r="W2627" s="343" t="str">
        <f>IFERROR(IF(OR($D2627="",$E2627=0,con_Ende=0),"k.A.",IF(VLOOKUP($D2627,rng_ND,5,0)="Nein",VLOOKUP($D2627,rng_ND,2,FALSE),MIN(VLOOKUP($D2627,rng_ND,2,FALSE),A_Stammdaten!$B$19-D_SAV!$E2627+1))),"k.A.")</f>
        <v>k.A.</v>
      </c>
      <c r="X2627" s="343" t="str">
        <f t="shared" si="695"/>
        <v>k.A.</v>
      </c>
      <c r="Y2627" s="62"/>
      <c r="Z2627" s="48">
        <f t="shared" si="696"/>
        <v>0</v>
      </c>
      <c r="AA2627" s="457"/>
      <c r="AB2627" s="55">
        <f t="shared" si="688"/>
        <v>0</v>
      </c>
      <c r="AC2627" s="55">
        <f>IF(A_Stammdaten!$B$25="ja",D_SAV!AA2627,D_SAV!AB2627)</f>
        <v>0</v>
      </c>
      <c r="AD2627" s="478">
        <f>IF(AC2627=0,0,IF(U2627-(con_EOGJahr-D_SAV!E2627)&lt;=0,AC2627,AC2627/V2627))</f>
        <v>0</v>
      </c>
      <c r="AE2627" s="478">
        <f>IFERROR(IF(AND(VLOOKUP(D2627,rng_ND,5,FALSE)="Ja",D_SAV!T2627="degressiv"),D_SAV!AC2627*Y2627/100,0),0)</f>
        <v>0</v>
      </c>
      <c r="AF2627" s="55">
        <f>IFERROR(IF(VLOOKUP(D2627,rng_ND,5,FALSE)="Ja",MAX(D_SAV!AD2627:AE2627),D_SAV!AD2627),0)</f>
        <v>0</v>
      </c>
      <c r="AG2627" s="55">
        <f t="shared" si="689"/>
        <v>0</v>
      </c>
      <c r="AH2627" s="55">
        <f t="shared" si="690"/>
        <v>0</v>
      </c>
      <c r="AI2627" s="55">
        <f t="shared" si="691"/>
        <v>0</v>
      </c>
      <c r="AJ2627" s="55">
        <f t="shared" si="692"/>
        <v>0</v>
      </c>
      <c r="AK2627" s="55">
        <f t="shared" si="683"/>
        <v>0</v>
      </c>
      <c r="AL2627" s="55">
        <f t="shared" si="684"/>
        <v>0</v>
      </c>
      <c r="AM2627" s="55">
        <f t="shared" si="685"/>
        <v>0</v>
      </c>
    </row>
    <row r="2628" spans="1:39" x14ac:dyDescent="0.25">
      <c r="A2628" s="47">
        <v>2624</v>
      </c>
      <c r="B2628" s="358" t="str">
        <f>IF(AND(E2628&lt;&gt;0,D2628&lt;&gt;0,F2628&lt;&gt;0),IF(C2628&lt;&gt;0,CONCATENATE(C2628,"-AGr",VLOOKUP(D2628,Listen!$A$2:$G$45,7,FALSE),"-",E2628,"-",F2628,),CONCATENATE("AGr",VLOOKUP(D2628,Listen!$A$2:$G$45,7,FALSE),"-",E2628,"-",F2628)),"keine vollständige ID")</f>
        <v>keine vollständige ID</v>
      </c>
      <c r="C2628" s="359">
        <f>'[2]III_SAV-Details_NB'!B2634</f>
        <v>0</v>
      </c>
      <c r="D2628" s="359">
        <f>'[2]III_SAV-Details_NB'!C2634</f>
        <v>0</v>
      </c>
      <c r="E2628" s="359">
        <f>'[2]III_SAV-Details_NB'!D2634</f>
        <v>0</v>
      </c>
      <c r="F2628" s="490"/>
      <c r="G2628" s="281">
        <f>'[2]III_SAV-Details_NB'!X2634</f>
        <v>0</v>
      </c>
      <c r="H2628" s="281">
        <f t="shared" si="686"/>
        <v>0</v>
      </c>
      <c r="I2628" s="281">
        <f>IF(con_EOGJahr=2025,'[2]III_SAV-Details_NB'!AA2634,IF(con_EOGJahr=2026,'[2]III_SAV-Details_NB'!AB2634,'[2]III_SAV-Details_NB'!AC2634))</f>
        <v>0</v>
      </c>
      <c r="J2628" s="282"/>
      <c r="K2628" s="282"/>
      <c r="L2628" s="282"/>
      <c r="M2628" s="282"/>
      <c r="N2628" s="282"/>
      <c r="O2628" s="282"/>
      <c r="P2628" s="52">
        <f t="shared" si="687"/>
        <v>0</v>
      </c>
      <c r="Q2628" s="60"/>
      <c r="R2628" s="53">
        <f t="shared" si="693"/>
        <v>0</v>
      </c>
      <c r="S2628" s="59"/>
      <c r="T2628" s="61"/>
      <c r="U2628" s="342" t="str">
        <f t="shared" si="697"/>
        <v>k.A.</v>
      </c>
      <c r="V2628" s="343" t="str">
        <f t="shared" si="694"/>
        <v>k.A.</v>
      </c>
      <c r="W2628" s="343" t="str">
        <f>IFERROR(IF(OR($D2628="",$E2628=0,con_Ende=0),"k.A.",IF(VLOOKUP($D2628,rng_ND,5,0)="Nein",VLOOKUP($D2628,rng_ND,2,FALSE),MIN(VLOOKUP($D2628,rng_ND,2,FALSE),A_Stammdaten!$B$19-D_SAV!$E2628+1))),"k.A.")</f>
        <v>k.A.</v>
      </c>
      <c r="X2628" s="343" t="str">
        <f t="shared" si="695"/>
        <v>k.A.</v>
      </c>
      <c r="Y2628" s="62"/>
      <c r="Z2628" s="48">
        <f t="shared" si="696"/>
        <v>0</v>
      </c>
      <c r="AA2628" s="457"/>
      <c r="AB2628" s="55">
        <f t="shared" si="688"/>
        <v>0</v>
      </c>
      <c r="AC2628" s="55">
        <f>IF(A_Stammdaten!$B$25="ja",D_SAV!AA2628,D_SAV!AB2628)</f>
        <v>0</v>
      </c>
      <c r="AD2628" s="478">
        <f>IF(AC2628=0,0,IF(U2628-(con_EOGJahr-D_SAV!E2628)&lt;=0,AC2628,AC2628/V2628))</f>
        <v>0</v>
      </c>
      <c r="AE2628" s="478">
        <f>IFERROR(IF(AND(VLOOKUP(D2628,rng_ND,5,FALSE)="Ja",D_SAV!T2628="degressiv"),D_SAV!AC2628*Y2628/100,0),0)</f>
        <v>0</v>
      </c>
      <c r="AF2628" s="55">
        <f>IFERROR(IF(VLOOKUP(D2628,rng_ND,5,FALSE)="Ja",MAX(D_SAV!AD2628:AE2628),D_SAV!AD2628),0)</f>
        <v>0</v>
      </c>
      <c r="AG2628" s="55">
        <f t="shared" si="689"/>
        <v>0</v>
      </c>
      <c r="AH2628" s="55">
        <f t="shared" si="690"/>
        <v>0</v>
      </c>
      <c r="AI2628" s="55">
        <f t="shared" si="691"/>
        <v>0</v>
      </c>
      <c r="AJ2628" s="55">
        <f t="shared" si="692"/>
        <v>0</v>
      </c>
      <c r="AK2628" s="55">
        <f t="shared" si="683"/>
        <v>0</v>
      </c>
      <c r="AL2628" s="55">
        <f t="shared" si="684"/>
        <v>0</v>
      </c>
      <c r="AM2628" s="55">
        <f t="shared" si="685"/>
        <v>0</v>
      </c>
    </row>
    <row r="2629" spans="1:39" x14ac:dyDescent="0.25">
      <c r="A2629" s="47">
        <v>2625</v>
      </c>
      <c r="B2629" s="358" t="str">
        <f>IF(AND(E2629&lt;&gt;0,D2629&lt;&gt;0,F2629&lt;&gt;0),IF(C2629&lt;&gt;0,CONCATENATE(C2629,"-AGr",VLOOKUP(D2629,Listen!$A$2:$G$45,7,FALSE),"-",E2629,"-",F2629,),CONCATENATE("AGr",VLOOKUP(D2629,Listen!$A$2:$G$45,7,FALSE),"-",E2629,"-",F2629)),"keine vollständige ID")</f>
        <v>keine vollständige ID</v>
      </c>
      <c r="C2629" s="359">
        <f>'[2]III_SAV-Details_NB'!B2635</f>
        <v>0</v>
      </c>
      <c r="D2629" s="359">
        <f>'[2]III_SAV-Details_NB'!C2635</f>
        <v>0</v>
      </c>
      <c r="E2629" s="359">
        <f>'[2]III_SAV-Details_NB'!D2635</f>
        <v>0</v>
      </c>
      <c r="F2629" s="490"/>
      <c r="G2629" s="281">
        <f>'[2]III_SAV-Details_NB'!X2635</f>
        <v>0</v>
      </c>
      <c r="H2629" s="281">
        <f t="shared" si="686"/>
        <v>0</v>
      </c>
      <c r="I2629" s="281">
        <f>IF(con_EOGJahr=2025,'[2]III_SAV-Details_NB'!AA2635,IF(con_EOGJahr=2026,'[2]III_SAV-Details_NB'!AB2635,'[2]III_SAV-Details_NB'!AC2635))</f>
        <v>0</v>
      </c>
      <c r="J2629" s="282"/>
      <c r="K2629" s="282"/>
      <c r="L2629" s="282"/>
      <c r="M2629" s="282"/>
      <c r="N2629" s="282"/>
      <c r="O2629" s="282"/>
      <c r="P2629" s="52">
        <f t="shared" si="687"/>
        <v>0</v>
      </c>
      <c r="Q2629" s="60"/>
      <c r="R2629" s="53">
        <f t="shared" si="693"/>
        <v>0</v>
      </c>
      <c r="S2629" s="59"/>
      <c r="T2629" s="61"/>
      <c r="U2629" s="342" t="str">
        <f t="shared" si="697"/>
        <v>k.A.</v>
      </c>
      <c r="V2629" s="343" t="str">
        <f t="shared" si="694"/>
        <v>k.A.</v>
      </c>
      <c r="W2629" s="343" t="str">
        <f>IFERROR(IF(OR($D2629="",$E2629=0,con_Ende=0),"k.A.",IF(VLOOKUP($D2629,rng_ND,5,0)="Nein",VLOOKUP($D2629,rng_ND,2,FALSE),MIN(VLOOKUP($D2629,rng_ND,2,FALSE),A_Stammdaten!$B$19-D_SAV!$E2629+1))),"k.A.")</f>
        <v>k.A.</v>
      </c>
      <c r="X2629" s="343" t="str">
        <f t="shared" si="695"/>
        <v>k.A.</v>
      </c>
      <c r="Y2629" s="62"/>
      <c r="Z2629" s="48">
        <f t="shared" si="696"/>
        <v>0</v>
      </c>
      <c r="AA2629" s="457"/>
      <c r="AB2629" s="55">
        <f t="shared" si="688"/>
        <v>0</v>
      </c>
      <c r="AC2629" s="55">
        <f>IF(A_Stammdaten!$B$25="ja",D_SAV!AA2629,D_SAV!AB2629)</f>
        <v>0</v>
      </c>
      <c r="AD2629" s="478">
        <f>IF(AC2629=0,0,IF(U2629-(con_EOGJahr-D_SAV!E2629)&lt;=0,AC2629,AC2629/V2629))</f>
        <v>0</v>
      </c>
      <c r="AE2629" s="478">
        <f>IFERROR(IF(AND(VLOOKUP(D2629,rng_ND,5,FALSE)="Ja",D_SAV!T2629="degressiv"),D_SAV!AC2629*Y2629/100,0),0)</f>
        <v>0</v>
      </c>
      <c r="AF2629" s="55">
        <f>IFERROR(IF(VLOOKUP(D2629,rng_ND,5,FALSE)="Ja",MAX(D_SAV!AD2629:AE2629),D_SAV!AD2629),0)</f>
        <v>0</v>
      </c>
      <c r="AG2629" s="55">
        <f t="shared" si="689"/>
        <v>0</v>
      </c>
      <c r="AH2629" s="55">
        <f t="shared" si="690"/>
        <v>0</v>
      </c>
      <c r="AI2629" s="55">
        <f t="shared" si="691"/>
        <v>0</v>
      </c>
      <c r="AJ2629" s="55">
        <f t="shared" si="692"/>
        <v>0</v>
      </c>
      <c r="AK2629" s="55">
        <f t="shared" ref="AK2629:AK2692" si="698">IF($E2629&gt;=2006,AC2629,con_EKQ*AH2629+(1-con_EKQ)*AC2629)</f>
        <v>0</v>
      </c>
      <c r="AL2629" s="55">
        <f t="shared" ref="AL2629:AL2692" si="699">IF($E2629&gt;=2006,AF2629,con_EKQ*AI2629+(1-con_EKQ)*AF2629)</f>
        <v>0</v>
      </c>
      <c r="AM2629" s="55">
        <f t="shared" ref="AM2629:AM2692" si="700">IF($E2629&gt;=2006,AG2629,con_EKQ*AJ2629+(1-con_EKQ)*AG2629)</f>
        <v>0</v>
      </c>
    </row>
    <row r="2630" spans="1:39" x14ac:dyDescent="0.25">
      <c r="A2630" s="47">
        <v>2626</v>
      </c>
      <c r="B2630" s="358" t="str">
        <f>IF(AND(E2630&lt;&gt;0,D2630&lt;&gt;0,F2630&lt;&gt;0),IF(C2630&lt;&gt;0,CONCATENATE(C2630,"-AGr",VLOOKUP(D2630,Listen!$A$2:$G$45,7,FALSE),"-",E2630,"-",F2630,),CONCATENATE("AGr",VLOOKUP(D2630,Listen!$A$2:$G$45,7,FALSE),"-",E2630,"-",F2630)),"keine vollständige ID")</f>
        <v>keine vollständige ID</v>
      </c>
      <c r="C2630" s="359">
        <f>'[2]III_SAV-Details_NB'!B2636</f>
        <v>0</v>
      </c>
      <c r="D2630" s="359">
        <f>'[2]III_SAV-Details_NB'!C2636</f>
        <v>0</v>
      </c>
      <c r="E2630" s="359">
        <f>'[2]III_SAV-Details_NB'!D2636</f>
        <v>0</v>
      </c>
      <c r="F2630" s="490"/>
      <c r="G2630" s="281">
        <f>'[2]III_SAV-Details_NB'!X2636</f>
        <v>0</v>
      </c>
      <c r="H2630" s="281">
        <f t="shared" ref="H2630:H2693" si="701">+G2630</f>
        <v>0</v>
      </c>
      <c r="I2630" s="281">
        <f>IF(con_EOGJahr=2025,'[2]III_SAV-Details_NB'!AA2636,IF(con_EOGJahr=2026,'[2]III_SAV-Details_NB'!AB2636,'[2]III_SAV-Details_NB'!AC2636))</f>
        <v>0</v>
      </c>
      <c r="J2630" s="282"/>
      <c r="K2630" s="282"/>
      <c r="L2630" s="282"/>
      <c r="M2630" s="282"/>
      <c r="N2630" s="282"/>
      <c r="O2630" s="282"/>
      <c r="P2630" s="52">
        <f t="shared" ref="P2630:P2693" si="702">SUM(I2630:O2630)</f>
        <v>0</v>
      </c>
      <c r="Q2630" s="60"/>
      <c r="R2630" s="53">
        <f t="shared" si="693"/>
        <v>0</v>
      </c>
      <c r="S2630" s="59"/>
      <c r="T2630" s="61"/>
      <c r="U2630" s="342" t="str">
        <f t="shared" si="697"/>
        <v>k.A.</v>
      </c>
      <c r="V2630" s="343" t="str">
        <f t="shared" si="694"/>
        <v>k.A.</v>
      </c>
      <c r="W2630" s="343" t="str">
        <f>IFERROR(IF(OR($D2630="",$E2630=0,con_Ende=0),"k.A.",IF(VLOOKUP($D2630,rng_ND,5,0)="Nein",VLOOKUP($D2630,rng_ND,2,FALSE),MIN(VLOOKUP($D2630,rng_ND,2,FALSE),A_Stammdaten!$B$19-D_SAV!$E2630+1))),"k.A.")</f>
        <v>k.A.</v>
      </c>
      <c r="X2630" s="343" t="str">
        <f t="shared" si="695"/>
        <v>k.A.</v>
      </c>
      <c r="Y2630" s="62"/>
      <c r="Z2630" s="48">
        <f t="shared" si="696"/>
        <v>0</v>
      </c>
      <c r="AA2630" s="457"/>
      <c r="AB2630" s="55">
        <f t="shared" ref="AB2630:AB2693" si="703">R2630</f>
        <v>0</v>
      </c>
      <c r="AC2630" s="55">
        <f>IF(A_Stammdaten!$B$25="ja",D_SAV!AA2630,D_SAV!AB2630)</f>
        <v>0</v>
      </c>
      <c r="AD2630" s="478">
        <f>IF(AC2630=0,0,IF(U2630-(con_EOGJahr-D_SAV!E2630)&lt;=0,AC2630,AC2630/V2630))</f>
        <v>0</v>
      </c>
      <c r="AE2630" s="478">
        <f>IFERROR(IF(AND(VLOOKUP(D2630,rng_ND,5,FALSE)="Ja",D_SAV!T2630="degressiv"),D_SAV!AC2630*Y2630/100,0),0)</f>
        <v>0</v>
      </c>
      <c r="AF2630" s="55">
        <f>IFERROR(IF(VLOOKUP(D2630,rng_ND,5,FALSE)="Ja",MAX(D_SAV!AD2630:AE2630),D_SAV!AD2630),0)</f>
        <v>0</v>
      </c>
      <c r="AG2630" s="55">
        <f t="shared" ref="AG2630:AG2693" si="704">AC2630-AF2630</f>
        <v>0</v>
      </c>
      <c r="AH2630" s="55">
        <f t="shared" ref="AH2630:AH2693" si="705">IF($E2630&gt;=2006,0,AC2630*$Z2630)</f>
        <v>0</v>
      </c>
      <c r="AI2630" s="55">
        <f t="shared" ref="AI2630:AI2693" si="706">IF($E2630&gt;=2006,0,AF2630*$Z2630)</f>
        <v>0</v>
      </c>
      <c r="AJ2630" s="55">
        <f t="shared" ref="AJ2630:AJ2693" si="707">IF($E2630&gt;=2006,0,AG2630*$Z2630)</f>
        <v>0</v>
      </c>
      <c r="AK2630" s="55">
        <f t="shared" si="698"/>
        <v>0</v>
      </c>
      <c r="AL2630" s="55">
        <f t="shared" si="699"/>
        <v>0</v>
      </c>
      <c r="AM2630" s="55">
        <f t="shared" si="700"/>
        <v>0</v>
      </c>
    </row>
    <row r="2631" spans="1:39" x14ac:dyDescent="0.25">
      <c r="A2631" s="47">
        <v>2627</v>
      </c>
      <c r="B2631" s="358" t="str">
        <f>IF(AND(E2631&lt;&gt;0,D2631&lt;&gt;0,F2631&lt;&gt;0),IF(C2631&lt;&gt;0,CONCATENATE(C2631,"-AGr",VLOOKUP(D2631,Listen!$A$2:$G$45,7,FALSE),"-",E2631,"-",F2631,),CONCATENATE("AGr",VLOOKUP(D2631,Listen!$A$2:$G$45,7,FALSE),"-",E2631,"-",F2631)),"keine vollständige ID")</f>
        <v>keine vollständige ID</v>
      </c>
      <c r="C2631" s="359">
        <f>'[2]III_SAV-Details_NB'!B2637</f>
        <v>0</v>
      </c>
      <c r="D2631" s="359">
        <f>'[2]III_SAV-Details_NB'!C2637</f>
        <v>0</v>
      </c>
      <c r="E2631" s="359">
        <f>'[2]III_SAV-Details_NB'!D2637</f>
        <v>0</v>
      </c>
      <c r="F2631" s="490"/>
      <c r="G2631" s="281">
        <f>'[2]III_SAV-Details_NB'!X2637</f>
        <v>0</v>
      </c>
      <c r="H2631" s="281">
        <f t="shared" si="701"/>
        <v>0</v>
      </c>
      <c r="I2631" s="281">
        <f>IF(con_EOGJahr=2025,'[2]III_SAV-Details_NB'!AA2637,IF(con_EOGJahr=2026,'[2]III_SAV-Details_NB'!AB2637,'[2]III_SAV-Details_NB'!AC2637))</f>
        <v>0</v>
      </c>
      <c r="J2631" s="282"/>
      <c r="K2631" s="282"/>
      <c r="L2631" s="282"/>
      <c r="M2631" s="282"/>
      <c r="N2631" s="282"/>
      <c r="O2631" s="282"/>
      <c r="P2631" s="52">
        <f t="shared" si="702"/>
        <v>0</v>
      </c>
      <c r="Q2631" s="60"/>
      <c r="R2631" s="53">
        <f t="shared" si="693"/>
        <v>0</v>
      </c>
      <c r="S2631" s="59"/>
      <c r="T2631" s="61"/>
      <c r="U2631" s="342" t="str">
        <f t="shared" si="697"/>
        <v>k.A.</v>
      </c>
      <c r="V2631" s="343" t="str">
        <f t="shared" si="694"/>
        <v>k.A.</v>
      </c>
      <c r="W2631" s="343" t="str">
        <f>IFERROR(IF(OR($D2631="",$E2631=0,con_Ende=0),"k.A.",IF(VLOOKUP($D2631,rng_ND,5,0)="Nein",VLOOKUP($D2631,rng_ND,2,FALSE),MIN(VLOOKUP($D2631,rng_ND,2,FALSE),A_Stammdaten!$B$19-D_SAV!$E2631+1))),"k.A.")</f>
        <v>k.A.</v>
      </c>
      <c r="X2631" s="343" t="str">
        <f t="shared" si="695"/>
        <v>k.A.</v>
      </c>
      <c r="Y2631" s="62"/>
      <c r="Z2631" s="48">
        <f t="shared" si="696"/>
        <v>0</v>
      </c>
      <c r="AA2631" s="457"/>
      <c r="AB2631" s="55">
        <f t="shared" si="703"/>
        <v>0</v>
      </c>
      <c r="AC2631" s="55">
        <f>IF(A_Stammdaten!$B$25="ja",D_SAV!AA2631,D_SAV!AB2631)</f>
        <v>0</v>
      </c>
      <c r="AD2631" s="478">
        <f>IF(AC2631=0,0,IF(U2631-(con_EOGJahr-D_SAV!E2631)&lt;=0,AC2631,AC2631/V2631))</f>
        <v>0</v>
      </c>
      <c r="AE2631" s="478">
        <f>IFERROR(IF(AND(VLOOKUP(D2631,rng_ND,5,FALSE)="Ja",D_SAV!T2631="degressiv"),D_SAV!AC2631*Y2631/100,0),0)</f>
        <v>0</v>
      </c>
      <c r="AF2631" s="55">
        <f>IFERROR(IF(VLOOKUP(D2631,rng_ND,5,FALSE)="Ja",MAX(D_SAV!AD2631:AE2631),D_SAV!AD2631),0)</f>
        <v>0</v>
      </c>
      <c r="AG2631" s="55">
        <f t="shared" si="704"/>
        <v>0</v>
      </c>
      <c r="AH2631" s="55">
        <f t="shared" si="705"/>
        <v>0</v>
      </c>
      <c r="AI2631" s="55">
        <f t="shared" si="706"/>
        <v>0</v>
      </c>
      <c r="AJ2631" s="55">
        <f t="shared" si="707"/>
        <v>0</v>
      </c>
      <c r="AK2631" s="55">
        <f t="shared" si="698"/>
        <v>0</v>
      </c>
      <c r="AL2631" s="55">
        <f t="shared" si="699"/>
        <v>0</v>
      </c>
      <c r="AM2631" s="55">
        <f t="shared" si="700"/>
        <v>0</v>
      </c>
    </row>
    <row r="2632" spans="1:39" x14ac:dyDescent="0.25">
      <c r="A2632" s="47">
        <v>2628</v>
      </c>
      <c r="B2632" s="358" t="str">
        <f>IF(AND(E2632&lt;&gt;0,D2632&lt;&gt;0,F2632&lt;&gt;0),IF(C2632&lt;&gt;0,CONCATENATE(C2632,"-AGr",VLOOKUP(D2632,Listen!$A$2:$G$45,7,FALSE),"-",E2632,"-",F2632,),CONCATENATE("AGr",VLOOKUP(D2632,Listen!$A$2:$G$45,7,FALSE),"-",E2632,"-",F2632)),"keine vollständige ID")</f>
        <v>keine vollständige ID</v>
      </c>
      <c r="C2632" s="359">
        <f>'[2]III_SAV-Details_NB'!B2638</f>
        <v>0</v>
      </c>
      <c r="D2632" s="359">
        <f>'[2]III_SAV-Details_NB'!C2638</f>
        <v>0</v>
      </c>
      <c r="E2632" s="359">
        <f>'[2]III_SAV-Details_NB'!D2638</f>
        <v>0</v>
      </c>
      <c r="F2632" s="490"/>
      <c r="G2632" s="281">
        <f>'[2]III_SAV-Details_NB'!X2638</f>
        <v>0</v>
      </c>
      <c r="H2632" s="281">
        <f t="shared" si="701"/>
        <v>0</v>
      </c>
      <c r="I2632" s="281">
        <f>IF(con_EOGJahr=2025,'[2]III_SAV-Details_NB'!AA2638,IF(con_EOGJahr=2026,'[2]III_SAV-Details_NB'!AB2638,'[2]III_SAV-Details_NB'!AC2638))</f>
        <v>0</v>
      </c>
      <c r="J2632" s="282"/>
      <c r="K2632" s="282"/>
      <c r="L2632" s="282"/>
      <c r="M2632" s="282"/>
      <c r="N2632" s="282"/>
      <c r="O2632" s="282"/>
      <c r="P2632" s="52">
        <f t="shared" si="702"/>
        <v>0</v>
      </c>
      <c r="Q2632" s="60"/>
      <c r="R2632" s="53">
        <f t="shared" si="693"/>
        <v>0</v>
      </c>
      <c r="S2632" s="59"/>
      <c r="T2632" s="61"/>
      <c r="U2632" s="342" t="str">
        <f t="shared" si="697"/>
        <v>k.A.</v>
      </c>
      <c r="V2632" s="343" t="str">
        <f t="shared" si="694"/>
        <v>k.A.</v>
      </c>
      <c r="W2632" s="343" t="str">
        <f>IFERROR(IF(OR($D2632="",$E2632=0,con_Ende=0),"k.A.",IF(VLOOKUP($D2632,rng_ND,5,0)="Nein",VLOOKUP($D2632,rng_ND,2,FALSE),MIN(VLOOKUP($D2632,rng_ND,2,FALSE),A_Stammdaten!$B$19-D_SAV!$E2632+1))),"k.A.")</f>
        <v>k.A.</v>
      </c>
      <c r="X2632" s="343" t="str">
        <f t="shared" si="695"/>
        <v>k.A.</v>
      </c>
      <c r="Y2632" s="62"/>
      <c r="Z2632" s="48">
        <f t="shared" si="696"/>
        <v>0</v>
      </c>
      <c r="AA2632" s="457"/>
      <c r="AB2632" s="55">
        <f t="shared" si="703"/>
        <v>0</v>
      </c>
      <c r="AC2632" s="55">
        <f>IF(A_Stammdaten!$B$25="ja",D_SAV!AA2632,D_SAV!AB2632)</f>
        <v>0</v>
      </c>
      <c r="AD2632" s="478">
        <f>IF(AC2632=0,0,IF(U2632-(con_EOGJahr-D_SAV!E2632)&lt;=0,AC2632,AC2632/V2632))</f>
        <v>0</v>
      </c>
      <c r="AE2632" s="478">
        <f>IFERROR(IF(AND(VLOOKUP(D2632,rng_ND,5,FALSE)="Ja",D_SAV!T2632="degressiv"),D_SAV!AC2632*Y2632/100,0),0)</f>
        <v>0</v>
      </c>
      <c r="AF2632" s="55">
        <f>IFERROR(IF(VLOOKUP(D2632,rng_ND,5,FALSE)="Ja",MAX(D_SAV!AD2632:AE2632),D_SAV!AD2632),0)</f>
        <v>0</v>
      </c>
      <c r="AG2632" s="55">
        <f t="shared" si="704"/>
        <v>0</v>
      </c>
      <c r="AH2632" s="55">
        <f t="shared" si="705"/>
        <v>0</v>
      </c>
      <c r="AI2632" s="55">
        <f t="shared" si="706"/>
        <v>0</v>
      </c>
      <c r="AJ2632" s="55">
        <f t="shared" si="707"/>
        <v>0</v>
      </c>
      <c r="AK2632" s="55">
        <f t="shared" si="698"/>
        <v>0</v>
      </c>
      <c r="AL2632" s="55">
        <f t="shared" si="699"/>
        <v>0</v>
      </c>
      <c r="AM2632" s="55">
        <f t="shared" si="700"/>
        <v>0</v>
      </c>
    </row>
    <row r="2633" spans="1:39" x14ac:dyDescent="0.25">
      <c r="A2633" s="47">
        <v>2629</v>
      </c>
      <c r="B2633" s="358" t="str">
        <f>IF(AND(E2633&lt;&gt;0,D2633&lt;&gt;0,F2633&lt;&gt;0),IF(C2633&lt;&gt;0,CONCATENATE(C2633,"-AGr",VLOOKUP(D2633,Listen!$A$2:$G$45,7,FALSE),"-",E2633,"-",F2633,),CONCATENATE("AGr",VLOOKUP(D2633,Listen!$A$2:$G$45,7,FALSE),"-",E2633,"-",F2633)),"keine vollständige ID")</f>
        <v>keine vollständige ID</v>
      </c>
      <c r="C2633" s="359">
        <f>'[2]III_SAV-Details_NB'!B2639</f>
        <v>0</v>
      </c>
      <c r="D2633" s="359">
        <f>'[2]III_SAV-Details_NB'!C2639</f>
        <v>0</v>
      </c>
      <c r="E2633" s="359">
        <f>'[2]III_SAV-Details_NB'!D2639</f>
        <v>0</v>
      </c>
      <c r="F2633" s="490"/>
      <c r="G2633" s="281">
        <f>'[2]III_SAV-Details_NB'!X2639</f>
        <v>0</v>
      </c>
      <c r="H2633" s="281">
        <f t="shared" si="701"/>
        <v>0</v>
      </c>
      <c r="I2633" s="281">
        <f>IF(con_EOGJahr=2025,'[2]III_SAV-Details_NB'!AA2639,IF(con_EOGJahr=2026,'[2]III_SAV-Details_NB'!AB2639,'[2]III_SAV-Details_NB'!AC2639))</f>
        <v>0</v>
      </c>
      <c r="J2633" s="282"/>
      <c r="K2633" s="282"/>
      <c r="L2633" s="282"/>
      <c r="M2633" s="282"/>
      <c r="N2633" s="282"/>
      <c r="O2633" s="282"/>
      <c r="P2633" s="52">
        <f t="shared" si="702"/>
        <v>0</v>
      </c>
      <c r="Q2633" s="60"/>
      <c r="R2633" s="53">
        <f t="shared" si="693"/>
        <v>0</v>
      </c>
      <c r="S2633" s="59"/>
      <c r="T2633" s="61"/>
      <c r="U2633" s="342" t="str">
        <f t="shared" si="697"/>
        <v>k.A.</v>
      </c>
      <c r="V2633" s="343" t="str">
        <f t="shared" si="694"/>
        <v>k.A.</v>
      </c>
      <c r="W2633" s="343" t="str">
        <f>IFERROR(IF(OR($D2633="",$E2633=0,con_Ende=0),"k.A.",IF(VLOOKUP($D2633,rng_ND,5,0)="Nein",VLOOKUP($D2633,rng_ND,2,FALSE),MIN(VLOOKUP($D2633,rng_ND,2,FALSE),A_Stammdaten!$B$19-D_SAV!$E2633+1))),"k.A.")</f>
        <v>k.A.</v>
      </c>
      <c r="X2633" s="343" t="str">
        <f t="shared" si="695"/>
        <v>k.A.</v>
      </c>
      <c r="Y2633" s="62"/>
      <c r="Z2633" s="48">
        <f t="shared" si="696"/>
        <v>0</v>
      </c>
      <c r="AA2633" s="457"/>
      <c r="AB2633" s="55">
        <f t="shared" si="703"/>
        <v>0</v>
      </c>
      <c r="AC2633" s="55">
        <f>IF(A_Stammdaten!$B$25="ja",D_SAV!AA2633,D_SAV!AB2633)</f>
        <v>0</v>
      </c>
      <c r="AD2633" s="478">
        <f>IF(AC2633=0,0,IF(U2633-(con_EOGJahr-D_SAV!E2633)&lt;=0,AC2633,AC2633/V2633))</f>
        <v>0</v>
      </c>
      <c r="AE2633" s="478">
        <f>IFERROR(IF(AND(VLOOKUP(D2633,rng_ND,5,FALSE)="Ja",D_SAV!T2633="degressiv"),D_SAV!AC2633*Y2633/100,0),0)</f>
        <v>0</v>
      </c>
      <c r="AF2633" s="55">
        <f>IFERROR(IF(VLOOKUP(D2633,rng_ND,5,FALSE)="Ja",MAX(D_SAV!AD2633:AE2633),D_SAV!AD2633),0)</f>
        <v>0</v>
      </c>
      <c r="AG2633" s="55">
        <f t="shared" si="704"/>
        <v>0</v>
      </c>
      <c r="AH2633" s="55">
        <f t="shared" si="705"/>
        <v>0</v>
      </c>
      <c r="AI2633" s="55">
        <f t="shared" si="706"/>
        <v>0</v>
      </c>
      <c r="AJ2633" s="55">
        <f t="shared" si="707"/>
        <v>0</v>
      </c>
      <c r="AK2633" s="55">
        <f t="shared" si="698"/>
        <v>0</v>
      </c>
      <c r="AL2633" s="55">
        <f t="shared" si="699"/>
        <v>0</v>
      </c>
      <c r="AM2633" s="55">
        <f t="shared" si="700"/>
        <v>0</v>
      </c>
    </row>
    <row r="2634" spans="1:39" x14ac:dyDescent="0.25">
      <c r="A2634" s="47">
        <v>2630</v>
      </c>
      <c r="B2634" s="358" t="str">
        <f>IF(AND(E2634&lt;&gt;0,D2634&lt;&gt;0,F2634&lt;&gt;0),IF(C2634&lt;&gt;0,CONCATENATE(C2634,"-AGr",VLOOKUP(D2634,Listen!$A$2:$G$45,7,FALSE),"-",E2634,"-",F2634,),CONCATENATE("AGr",VLOOKUP(D2634,Listen!$A$2:$G$45,7,FALSE),"-",E2634,"-",F2634)),"keine vollständige ID")</f>
        <v>keine vollständige ID</v>
      </c>
      <c r="C2634" s="359">
        <f>'[2]III_SAV-Details_NB'!B2640</f>
        <v>0</v>
      </c>
      <c r="D2634" s="359">
        <f>'[2]III_SAV-Details_NB'!C2640</f>
        <v>0</v>
      </c>
      <c r="E2634" s="359">
        <f>'[2]III_SAV-Details_NB'!D2640</f>
        <v>0</v>
      </c>
      <c r="F2634" s="490"/>
      <c r="G2634" s="281">
        <f>'[2]III_SAV-Details_NB'!X2640</f>
        <v>0</v>
      </c>
      <c r="H2634" s="281">
        <f t="shared" si="701"/>
        <v>0</v>
      </c>
      <c r="I2634" s="281">
        <f>IF(con_EOGJahr=2025,'[2]III_SAV-Details_NB'!AA2640,IF(con_EOGJahr=2026,'[2]III_SAV-Details_NB'!AB2640,'[2]III_SAV-Details_NB'!AC2640))</f>
        <v>0</v>
      </c>
      <c r="J2634" s="282"/>
      <c r="K2634" s="282"/>
      <c r="L2634" s="282"/>
      <c r="M2634" s="282"/>
      <c r="N2634" s="282"/>
      <c r="O2634" s="282"/>
      <c r="P2634" s="52">
        <f t="shared" si="702"/>
        <v>0</v>
      </c>
      <c r="Q2634" s="60"/>
      <c r="R2634" s="53">
        <f t="shared" si="693"/>
        <v>0</v>
      </c>
      <c r="S2634" s="59"/>
      <c r="T2634" s="61"/>
      <c r="U2634" s="342" t="str">
        <f t="shared" si="697"/>
        <v>k.A.</v>
      </c>
      <c r="V2634" s="343" t="str">
        <f t="shared" si="694"/>
        <v>k.A.</v>
      </c>
      <c r="W2634" s="343" t="str">
        <f>IFERROR(IF(OR($D2634="",$E2634=0,con_Ende=0),"k.A.",IF(VLOOKUP($D2634,rng_ND,5,0)="Nein",VLOOKUP($D2634,rng_ND,2,FALSE),MIN(VLOOKUP($D2634,rng_ND,2,FALSE),A_Stammdaten!$B$19-D_SAV!$E2634+1))),"k.A.")</f>
        <v>k.A.</v>
      </c>
      <c r="X2634" s="343" t="str">
        <f t="shared" si="695"/>
        <v>k.A.</v>
      </c>
      <c r="Y2634" s="62"/>
      <c r="Z2634" s="48">
        <f t="shared" si="696"/>
        <v>0</v>
      </c>
      <c r="AA2634" s="457"/>
      <c r="AB2634" s="55">
        <f t="shared" si="703"/>
        <v>0</v>
      </c>
      <c r="AC2634" s="55">
        <f>IF(A_Stammdaten!$B$25="ja",D_SAV!AA2634,D_SAV!AB2634)</f>
        <v>0</v>
      </c>
      <c r="AD2634" s="478">
        <f>IF(AC2634=0,0,IF(U2634-(con_EOGJahr-D_SAV!E2634)&lt;=0,AC2634,AC2634/V2634))</f>
        <v>0</v>
      </c>
      <c r="AE2634" s="478">
        <f>IFERROR(IF(AND(VLOOKUP(D2634,rng_ND,5,FALSE)="Ja",D_SAV!T2634="degressiv"),D_SAV!AC2634*Y2634/100,0),0)</f>
        <v>0</v>
      </c>
      <c r="AF2634" s="55">
        <f>IFERROR(IF(VLOOKUP(D2634,rng_ND,5,FALSE)="Ja",MAX(D_SAV!AD2634:AE2634),D_SAV!AD2634),0)</f>
        <v>0</v>
      </c>
      <c r="AG2634" s="55">
        <f t="shared" si="704"/>
        <v>0</v>
      </c>
      <c r="AH2634" s="55">
        <f t="shared" si="705"/>
        <v>0</v>
      </c>
      <c r="AI2634" s="55">
        <f t="shared" si="706"/>
        <v>0</v>
      </c>
      <c r="AJ2634" s="55">
        <f t="shared" si="707"/>
        <v>0</v>
      </c>
      <c r="AK2634" s="55">
        <f t="shared" si="698"/>
        <v>0</v>
      </c>
      <c r="AL2634" s="55">
        <f t="shared" si="699"/>
        <v>0</v>
      </c>
      <c r="AM2634" s="55">
        <f t="shared" si="700"/>
        <v>0</v>
      </c>
    </row>
    <row r="2635" spans="1:39" x14ac:dyDescent="0.25">
      <c r="A2635" s="47">
        <v>2631</v>
      </c>
      <c r="B2635" s="358" t="str">
        <f>IF(AND(E2635&lt;&gt;0,D2635&lt;&gt;0,F2635&lt;&gt;0),IF(C2635&lt;&gt;0,CONCATENATE(C2635,"-AGr",VLOOKUP(D2635,Listen!$A$2:$G$45,7,FALSE),"-",E2635,"-",F2635,),CONCATENATE("AGr",VLOOKUP(D2635,Listen!$A$2:$G$45,7,FALSE),"-",E2635,"-",F2635)),"keine vollständige ID")</f>
        <v>keine vollständige ID</v>
      </c>
      <c r="C2635" s="359">
        <f>'[2]III_SAV-Details_NB'!B2641</f>
        <v>0</v>
      </c>
      <c r="D2635" s="359">
        <f>'[2]III_SAV-Details_NB'!C2641</f>
        <v>0</v>
      </c>
      <c r="E2635" s="359">
        <f>'[2]III_SAV-Details_NB'!D2641</f>
        <v>0</v>
      </c>
      <c r="F2635" s="490"/>
      <c r="G2635" s="281">
        <f>'[2]III_SAV-Details_NB'!X2641</f>
        <v>0</v>
      </c>
      <c r="H2635" s="281">
        <f t="shared" si="701"/>
        <v>0</v>
      </c>
      <c r="I2635" s="281">
        <f>IF(con_EOGJahr=2025,'[2]III_SAV-Details_NB'!AA2641,IF(con_EOGJahr=2026,'[2]III_SAV-Details_NB'!AB2641,'[2]III_SAV-Details_NB'!AC2641))</f>
        <v>0</v>
      </c>
      <c r="J2635" s="282"/>
      <c r="K2635" s="282"/>
      <c r="L2635" s="282"/>
      <c r="M2635" s="282"/>
      <c r="N2635" s="282"/>
      <c r="O2635" s="282"/>
      <c r="P2635" s="52">
        <f t="shared" si="702"/>
        <v>0</v>
      </c>
      <c r="Q2635" s="60"/>
      <c r="R2635" s="53">
        <f t="shared" si="693"/>
        <v>0</v>
      </c>
      <c r="S2635" s="59"/>
      <c r="T2635" s="61"/>
      <c r="U2635" s="342" t="str">
        <f t="shared" si="697"/>
        <v>k.A.</v>
      </c>
      <c r="V2635" s="343" t="str">
        <f t="shared" si="694"/>
        <v>k.A.</v>
      </c>
      <c r="W2635" s="343" t="str">
        <f>IFERROR(IF(OR($D2635="",$E2635=0,con_Ende=0),"k.A.",IF(VLOOKUP($D2635,rng_ND,5,0)="Nein",VLOOKUP($D2635,rng_ND,2,FALSE),MIN(VLOOKUP($D2635,rng_ND,2,FALSE),A_Stammdaten!$B$19-D_SAV!$E2635+1))),"k.A.")</f>
        <v>k.A.</v>
      </c>
      <c r="X2635" s="343" t="str">
        <f t="shared" si="695"/>
        <v>k.A.</v>
      </c>
      <c r="Y2635" s="62"/>
      <c r="Z2635" s="48">
        <f t="shared" si="696"/>
        <v>0</v>
      </c>
      <c r="AA2635" s="457"/>
      <c r="AB2635" s="55">
        <f t="shared" si="703"/>
        <v>0</v>
      </c>
      <c r="AC2635" s="55">
        <f>IF(A_Stammdaten!$B$25="ja",D_SAV!AA2635,D_SAV!AB2635)</f>
        <v>0</v>
      </c>
      <c r="AD2635" s="478">
        <f>IF(AC2635=0,0,IF(U2635-(con_EOGJahr-D_SAV!E2635)&lt;=0,AC2635,AC2635/V2635))</f>
        <v>0</v>
      </c>
      <c r="AE2635" s="478">
        <f>IFERROR(IF(AND(VLOOKUP(D2635,rng_ND,5,FALSE)="Ja",D_SAV!T2635="degressiv"),D_SAV!AC2635*Y2635/100,0),0)</f>
        <v>0</v>
      </c>
      <c r="AF2635" s="55">
        <f>IFERROR(IF(VLOOKUP(D2635,rng_ND,5,FALSE)="Ja",MAX(D_SAV!AD2635:AE2635),D_SAV!AD2635),0)</f>
        <v>0</v>
      </c>
      <c r="AG2635" s="55">
        <f t="shared" si="704"/>
        <v>0</v>
      </c>
      <c r="AH2635" s="55">
        <f t="shared" si="705"/>
        <v>0</v>
      </c>
      <c r="AI2635" s="55">
        <f t="shared" si="706"/>
        <v>0</v>
      </c>
      <c r="AJ2635" s="55">
        <f t="shared" si="707"/>
        <v>0</v>
      </c>
      <c r="AK2635" s="55">
        <f t="shared" si="698"/>
        <v>0</v>
      </c>
      <c r="AL2635" s="55">
        <f t="shared" si="699"/>
        <v>0</v>
      </c>
      <c r="AM2635" s="55">
        <f t="shared" si="700"/>
        <v>0</v>
      </c>
    </row>
    <row r="2636" spans="1:39" x14ac:dyDescent="0.25">
      <c r="A2636" s="47">
        <v>2632</v>
      </c>
      <c r="B2636" s="358" t="str">
        <f>IF(AND(E2636&lt;&gt;0,D2636&lt;&gt;0,F2636&lt;&gt;0),IF(C2636&lt;&gt;0,CONCATENATE(C2636,"-AGr",VLOOKUP(D2636,Listen!$A$2:$G$45,7,FALSE),"-",E2636,"-",F2636,),CONCATENATE("AGr",VLOOKUP(D2636,Listen!$A$2:$G$45,7,FALSE),"-",E2636,"-",F2636)),"keine vollständige ID")</f>
        <v>keine vollständige ID</v>
      </c>
      <c r="C2636" s="359">
        <f>'[2]III_SAV-Details_NB'!B2642</f>
        <v>0</v>
      </c>
      <c r="D2636" s="359">
        <f>'[2]III_SAV-Details_NB'!C2642</f>
        <v>0</v>
      </c>
      <c r="E2636" s="359">
        <f>'[2]III_SAV-Details_NB'!D2642</f>
        <v>0</v>
      </c>
      <c r="F2636" s="490"/>
      <c r="G2636" s="281">
        <f>'[2]III_SAV-Details_NB'!X2642</f>
        <v>0</v>
      </c>
      <c r="H2636" s="281">
        <f t="shared" si="701"/>
        <v>0</v>
      </c>
      <c r="I2636" s="281">
        <f>IF(con_EOGJahr=2025,'[2]III_SAV-Details_NB'!AA2642,IF(con_EOGJahr=2026,'[2]III_SAV-Details_NB'!AB2642,'[2]III_SAV-Details_NB'!AC2642))</f>
        <v>0</v>
      </c>
      <c r="J2636" s="282"/>
      <c r="K2636" s="282"/>
      <c r="L2636" s="282"/>
      <c r="M2636" s="282"/>
      <c r="N2636" s="282"/>
      <c r="O2636" s="282"/>
      <c r="P2636" s="52">
        <f t="shared" si="702"/>
        <v>0</v>
      </c>
      <c r="Q2636" s="60"/>
      <c r="R2636" s="53">
        <f t="shared" si="693"/>
        <v>0</v>
      </c>
      <c r="S2636" s="59"/>
      <c r="T2636" s="61"/>
      <c r="U2636" s="342" t="str">
        <f t="shared" si="697"/>
        <v>k.A.</v>
      </c>
      <c r="V2636" s="343" t="str">
        <f t="shared" si="694"/>
        <v>k.A.</v>
      </c>
      <c r="W2636" s="343" t="str">
        <f>IFERROR(IF(OR($D2636="",$E2636=0,con_Ende=0),"k.A.",IF(VLOOKUP($D2636,rng_ND,5,0)="Nein",VLOOKUP($D2636,rng_ND,2,FALSE),MIN(VLOOKUP($D2636,rng_ND,2,FALSE),A_Stammdaten!$B$19-D_SAV!$E2636+1))),"k.A.")</f>
        <v>k.A.</v>
      </c>
      <c r="X2636" s="343" t="str">
        <f t="shared" si="695"/>
        <v>k.A.</v>
      </c>
      <c r="Y2636" s="62"/>
      <c r="Z2636" s="48">
        <f t="shared" si="696"/>
        <v>0</v>
      </c>
      <c r="AA2636" s="457"/>
      <c r="AB2636" s="55">
        <f t="shared" si="703"/>
        <v>0</v>
      </c>
      <c r="AC2636" s="55">
        <f>IF(A_Stammdaten!$B$25="ja",D_SAV!AA2636,D_SAV!AB2636)</f>
        <v>0</v>
      </c>
      <c r="AD2636" s="478">
        <f>IF(AC2636=0,0,IF(U2636-(con_EOGJahr-D_SAV!E2636)&lt;=0,AC2636,AC2636/V2636))</f>
        <v>0</v>
      </c>
      <c r="AE2636" s="478">
        <f>IFERROR(IF(AND(VLOOKUP(D2636,rng_ND,5,FALSE)="Ja",D_SAV!T2636="degressiv"),D_SAV!AC2636*Y2636/100,0),0)</f>
        <v>0</v>
      </c>
      <c r="AF2636" s="55">
        <f>IFERROR(IF(VLOOKUP(D2636,rng_ND,5,FALSE)="Ja",MAX(D_SAV!AD2636:AE2636),D_SAV!AD2636),0)</f>
        <v>0</v>
      </c>
      <c r="AG2636" s="55">
        <f t="shared" si="704"/>
        <v>0</v>
      </c>
      <c r="AH2636" s="55">
        <f t="shared" si="705"/>
        <v>0</v>
      </c>
      <c r="AI2636" s="55">
        <f t="shared" si="706"/>
        <v>0</v>
      </c>
      <c r="AJ2636" s="55">
        <f t="shared" si="707"/>
        <v>0</v>
      </c>
      <c r="AK2636" s="55">
        <f t="shared" si="698"/>
        <v>0</v>
      </c>
      <c r="AL2636" s="55">
        <f t="shared" si="699"/>
        <v>0</v>
      </c>
      <c r="AM2636" s="55">
        <f t="shared" si="700"/>
        <v>0</v>
      </c>
    </row>
    <row r="2637" spans="1:39" x14ac:dyDescent="0.25">
      <c r="A2637" s="47">
        <v>2633</v>
      </c>
      <c r="B2637" s="358" t="str">
        <f>IF(AND(E2637&lt;&gt;0,D2637&lt;&gt;0,F2637&lt;&gt;0),IF(C2637&lt;&gt;0,CONCATENATE(C2637,"-AGr",VLOOKUP(D2637,Listen!$A$2:$G$45,7,FALSE),"-",E2637,"-",F2637,),CONCATENATE("AGr",VLOOKUP(D2637,Listen!$A$2:$G$45,7,FALSE),"-",E2637,"-",F2637)),"keine vollständige ID")</f>
        <v>keine vollständige ID</v>
      </c>
      <c r="C2637" s="359">
        <f>'[2]III_SAV-Details_NB'!B2643</f>
        <v>0</v>
      </c>
      <c r="D2637" s="359">
        <f>'[2]III_SAV-Details_NB'!C2643</f>
        <v>0</v>
      </c>
      <c r="E2637" s="359">
        <f>'[2]III_SAV-Details_NB'!D2643</f>
        <v>0</v>
      </c>
      <c r="F2637" s="490"/>
      <c r="G2637" s="281">
        <f>'[2]III_SAV-Details_NB'!X2643</f>
        <v>0</v>
      </c>
      <c r="H2637" s="281">
        <f t="shared" si="701"/>
        <v>0</v>
      </c>
      <c r="I2637" s="281">
        <f>IF(con_EOGJahr=2025,'[2]III_SAV-Details_NB'!AA2643,IF(con_EOGJahr=2026,'[2]III_SAV-Details_NB'!AB2643,'[2]III_SAV-Details_NB'!AC2643))</f>
        <v>0</v>
      </c>
      <c r="J2637" s="282"/>
      <c r="K2637" s="282"/>
      <c r="L2637" s="282"/>
      <c r="M2637" s="282"/>
      <c r="N2637" s="282"/>
      <c r="O2637" s="282"/>
      <c r="P2637" s="52">
        <f t="shared" si="702"/>
        <v>0</v>
      </c>
      <c r="Q2637" s="60"/>
      <c r="R2637" s="53">
        <f t="shared" si="693"/>
        <v>0</v>
      </c>
      <c r="S2637" s="59"/>
      <c r="T2637" s="61"/>
      <c r="U2637" s="342" t="str">
        <f t="shared" si="697"/>
        <v>k.A.</v>
      </c>
      <c r="V2637" s="343" t="str">
        <f t="shared" si="694"/>
        <v>k.A.</v>
      </c>
      <c r="W2637" s="343" t="str">
        <f>IFERROR(IF(OR($D2637="",$E2637=0,con_Ende=0),"k.A.",IF(VLOOKUP($D2637,rng_ND,5,0)="Nein",VLOOKUP($D2637,rng_ND,2,FALSE),MIN(VLOOKUP($D2637,rng_ND,2,FALSE),A_Stammdaten!$B$19-D_SAV!$E2637+1))),"k.A.")</f>
        <v>k.A.</v>
      </c>
      <c r="X2637" s="343" t="str">
        <f t="shared" si="695"/>
        <v>k.A.</v>
      </c>
      <c r="Y2637" s="62"/>
      <c r="Z2637" s="48">
        <f t="shared" si="696"/>
        <v>0</v>
      </c>
      <c r="AA2637" s="457"/>
      <c r="AB2637" s="55">
        <f t="shared" si="703"/>
        <v>0</v>
      </c>
      <c r="AC2637" s="55">
        <f>IF(A_Stammdaten!$B$25="ja",D_SAV!AA2637,D_SAV!AB2637)</f>
        <v>0</v>
      </c>
      <c r="AD2637" s="478">
        <f>IF(AC2637=0,0,IF(U2637-(con_EOGJahr-D_SAV!E2637)&lt;=0,AC2637,AC2637/V2637))</f>
        <v>0</v>
      </c>
      <c r="AE2637" s="478">
        <f>IFERROR(IF(AND(VLOOKUP(D2637,rng_ND,5,FALSE)="Ja",D_SAV!T2637="degressiv"),D_SAV!AC2637*Y2637/100,0),0)</f>
        <v>0</v>
      </c>
      <c r="AF2637" s="55">
        <f>IFERROR(IF(VLOOKUP(D2637,rng_ND,5,FALSE)="Ja",MAX(D_SAV!AD2637:AE2637),D_SAV!AD2637),0)</f>
        <v>0</v>
      </c>
      <c r="AG2637" s="55">
        <f t="shared" si="704"/>
        <v>0</v>
      </c>
      <c r="AH2637" s="55">
        <f t="shared" si="705"/>
        <v>0</v>
      </c>
      <c r="AI2637" s="55">
        <f t="shared" si="706"/>
        <v>0</v>
      </c>
      <c r="AJ2637" s="55">
        <f t="shared" si="707"/>
        <v>0</v>
      </c>
      <c r="AK2637" s="55">
        <f t="shared" si="698"/>
        <v>0</v>
      </c>
      <c r="AL2637" s="55">
        <f t="shared" si="699"/>
        <v>0</v>
      </c>
      <c r="AM2637" s="55">
        <f t="shared" si="700"/>
        <v>0</v>
      </c>
    </row>
    <row r="2638" spans="1:39" x14ac:dyDescent="0.25">
      <c r="A2638" s="47">
        <v>2634</v>
      </c>
      <c r="B2638" s="358" t="str">
        <f>IF(AND(E2638&lt;&gt;0,D2638&lt;&gt;0,F2638&lt;&gt;0),IF(C2638&lt;&gt;0,CONCATENATE(C2638,"-AGr",VLOOKUP(D2638,Listen!$A$2:$G$45,7,FALSE),"-",E2638,"-",F2638,),CONCATENATE("AGr",VLOOKUP(D2638,Listen!$A$2:$G$45,7,FALSE),"-",E2638,"-",F2638)),"keine vollständige ID")</f>
        <v>keine vollständige ID</v>
      </c>
      <c r="C2638" s="359">
        <f>'[2]III_SAV-Details_NB'!B2644</f>
        <v>0</v>
      </c>
      <c r="D2638" s="359">
        <f>'[2]III_SAV-Details_NB'!C2644</f>
        <v>0</v>
      </c>
      <c r="E2638" s="359">
        <f>'[2]III_SAV-Details_NB'!D2644</f>
        <v>0</v>
      </c>
      <c r="F2638" s="490"/>
      <c r="G2638" s="281">
        <f>'[2]III_SAV-Details_NB'!X2644</f>
        <v>0</v>
      </c>
      <c r="H2638" s="281">
        <f t="shared" si="701"/>
        <v>0</v>
      </c>
      <c r="I2638" s="281">
        <f>IF(con_EOGJahr=2025,'[2]III_SAV-Details_NB'!AA2644,IF(con_EOGJahr=2026,'[2]III_SAV-Details_NB'!AB2644,'[2]III_SAV-Details_NB'!AC2644))</f>
        <v>0</v>
      </c>
      <c r="J2638" s="282"/>
      <c r="K2638" s="282"/>
      <c r="L2638" s="282"/>
      <c r="M2638" s="282"/>
      <c r="N2638" s="282"/>
      <c r="O2638" s="282"/>
      <c r="P2638" s="52">
        <f t="shared" si="702"/>
        <v>0</v>
      </c>
      <c r="Q2638" s="60"/>
      <c r="R2638" s="53">
        <f t="shared" si="693"/>
        <v>0</v>
      </c>
      <c r="S2638" s="59"/>
      <c r="T2638" s="61"/>
      <c r="U2638" s="342" t="str">
        <f t="shared" si="697"/>
        <v>k.A.</v>
      </c>
      <c r="V2638" s="343" t="str">
        <f t="shared" si="694"/>
        <v>k.A.</v>
      </c>
      <c r="W2638" s="343" t="str">
        <f>IFERROR(IF(OR($D2638="",$E2638=0,con_Ende=0),"k.A.",IF(VLOOKUP($D2638,rng_ND,5,0)="Nein",VLOOKUP($D2638,rng_ND,2,FALSE),MIN(VLOOKUP($D2638,rng_ND,2,FALSE),A_Stammdaten!$B$19-D_SAV!$E2638+1))),"k.A.")</f>
        <v>k.A.</v>
      </c>
      <c r="X2638" s="343" t="str">
        <f t="shared" si="695"/>
        <v>k.A.</v>
      </c>
      <c r="Y2638" s="62"/>
      <c r="Z2638" s="48">
        <f t="shared" si="696"/>
        <v>0</v>
      </c>
      <c r="AA2638" s="457"/>
      <c r="AB2638" s="55">
        <f t="shared" si="703"/>
        <v>0</v>
      </c>
      <c r="AC2638" s="55">
        <f>IF(A_Stammdaten!$B$25="ja",D_SAV!AA2638,D_SAV!AB2638)</f>
        <v>0</v>
      </c>
      <c r="AD2638" s="478">
        <f>IF(AC2638=0,0,IF(U2638-(con_EOGJahr-D_SAV!E2638)&lt;=0,AC2638,AC2638/V2638))</f>
        <v>0</v>
      </c>
      <c r="AE2638" s="478">
        <f>IFERROR(IF(AND(VLOOKUP(D2638,rng_ND,5,FALSE)="Ja",D_SAV!T2638="degressiv"),D_SAV!AC2638*Y2638/100,0),0)</f>
        <v>0</v>
      </c>
      <c r="AF2638" s="55">
        <f>IFERROR(IF(VLOOKUP(D2638,rng_ND,5,FALSE)="Ja",MAX(D_SAV!AD2638:AE2638),D_SAV!AD2638),0)</f>
        <v>0</v>
      </c>
      <c r="AG2638" s="55">
        <f t="shared" si="704"/>
        <v>0</v>
      </c>
      <c r="AH2638" s="55">
        <f t="shared" si="705"/>
        <v>0</v>
      </c>
      <c r="AI2638" s="55">
        <f t="shared" si="706"/>
        <v>0</v>
      </c>
      <c r="AJ2638" s="55">
        <f t="shared" si="707"/>
        <v>0</v>
      </c>
      <c r="AK2638" s="55">
        <f t="shared" si="698"/>
        <v>0</v>
      </c>
      <c r="AL2638" s="55">
        <f t="shared" si="699"/>
        <v>0</v>
      </c>
      <c r="AM2638" s="55">
        <f t="shared" si="700"/>
        <v>0</v>
      </c>
    </row>
    <row r="2639" spans="1:39" x14ac:dyDescent="0.25">
      <c r="A2639" s="47">
        <v>2635</v>
      </c>
      <c r="B2639" s="358" t="str">
        <f>IF(AND(E2639&lt;&gt;0,D2639&lt;&gt;0,F2639&lt;&gt;0),IF(C2639&lt;&gt;0,CONCATENATE(C2639,"-AGr",VLOOKUP(D2639,Listen!$A$2:$G$45,7,FALSE),"-",E2639,"-",F2639,),CONCATENATE("AGr",VLOOKUP(D2639,Listen!$A$2:$G$45,7,FALSE),"-",E2639,"-",F2639)),"keine vollständige ID")</f>
        <v>keine vollständige ID</v>
      </c>
      <c r="C2639" s="359">
        <f>'[2]III_SAV-Details_NB'!B2645</f>
        <v>0</v>
      </c>
      <c r="D2639" s="359">
        <f>'[2]III_SAV-Details_NB'!C2645</f>
        <v>0</v>
      </c>
      <c r="E2639" s="359">
        <f>'[2]III_SAV-Details_NB'!D2645</f>
        <v>0</v>
      </c>
      <c r="F2639" s="490"/>
      <c r="G2639" s="281">
        <f>'[2]III_SAV-Details_NB'!X2645</f>
        <v>0</v>
      </c>
      <c r="H2639" s="281">
        <f t="shared" si="701"/>
        <v>0</v>
      </c>
      <c r="I2639" s="281">
        <f>IF(con_EOGJahr=2025,'[2]III_SAV-Details_NB'!AA2645,IF(con_EOGJahr=2026,'[2]III_SAV-Details_NB'!AB2645,'[2]III_SAV-Details_NB'!AC2645))</f>
        <v>0</v>
      </c>
      <c r="J2639" s="282"/>
      <c r="K2639" s="282"/>
      <c r="L2639" s="282"/>
      <c r="M2639" s="282"/>
      <c r="N2639" s="282"/>
      <c r="O2639" s="282"/>
      <c r="P2639" s="52">
        <f t="shared" si="702"/>
        <v>0</v>
      </c>
      <c r="Q2639" s="60"/>
      <c r="R2639" s="53">
        <f t="shared" si="693"/>
        <v>0</v>
      </c>
      <c r="S2639" s="59"/>
      <c r="T2639" s="61"/>
      <c r="U2639" s="342" t="str">
        <f t="shared" si="697"/>
        <v>k.A.</v>
      </c>
      <c r="V2639" s="343" t="str">
        <f t="shared" si="694"/>
        <v>k.A.</v>
      </c>
      <c r="W2639" s="343" t="str">
        <f>IFERROR(IF(OR($D2639="",$E2639=0,con_Ende=0),"k.A.",IF(VLOOKUP($D2639,rng_ND,5,0)="Nein",VLOOKUP($D2639,rng_ND,2,FALSE),MIN(VLOOKUP($D2639,rng_ND,2,FALSE),A_Stammdaten!$B$19-D_SAV!$E2639+1))),"k.A.")</f>
        <v>k.A.</v>
      </c>
      <c r="X2639" s="343" t="str">
        <f t="shared" si="695"/>
        <v>k.A.</v>
      </c>
      <c r="Y2639" s="62"/>
      <c r="Z2639" s="48">
        <f t="shared" si="696"/>
        <v>0</v>
      </c>
      <c r="AA2639" s="457"/>
      <c r="AB2639" s="55">
        <f t="shared" si="703"/>
        <v>0</v>
      </c>
      <c r="AC2639" s="55">
        <f>IF(A_Stammdaten!$B$25="ja",D_SAV!AA2639,D_SAV!AB2639)</f>
        <v>0</v>
      </c>
      <c r="AD2639" s="478">
        <f>IF(AC2639=0,0,IF(U2639-(con_EOGJahr-D_SAV!E2639)&lt;=0,AC2639,AC2639/V2639))</f>
        <v>0</v>
      </c>
      <c r="AE2639" s="478">
        <f>IFERROR(IF(AND(VLOOKUP(D2639,rng_ND,5,FALSE)="Ja",D_SAV!T2639="degressiv"),D_SAV!AC2639*Y2639/100,0),0)</f>
        <v>0</v>
      </c>
      <c r="AF2639" s="55">
        <f>IFERROR(IF(VLOOKUP(D2639,rng_ND,5,FALSE)="Ja",MAX(D_SAV!AD2639:AE2639),D_SAV!AD2639),0)</f>
        <v>0</v>
      </c>
      <c r="AG2639" s="55">
        <f t="shared" si="704"/>
        <v>0</v>
      </c>
      <c r="AH2639" s="55">
        <f t="shared" si="705"/>
        <v>0</v>
      </c>
      <c r="AI2639" s="55">
        <f t="shared" si="706"/>
        <v>0</v>
      </c>
      <c r="AJ2639" s="55">
        <f t="shared" si="707"/>
        <v>0</v>
      </c>
      <c r="AK2639" s="55">
        <f t="shared" si="698"/>
        <v>0</v>
      </c>
      <c r="AL2639" s="55">
        <f t="shared" si="699"/>
        <v>0</v>
      </c>
      <c r="AM2639" s="55">
        <f t="shared" si="700"/>
        <v>0</v>
      </c>
    </row>
    <row r="2640" spans="1:39" x14ac:dyDescent="0.25">
      <c r="A2640" s="47">
        <v>2636</v>
      </c>
      <c r="B2640" s="358" t="str">
        <f>IF(AND(E2640&lt;&gt;0,D2640&lt;&gt;0,F2640&lt;&gt;0),IF(C2640&lt;&gt;0,CONCATENATE(C2640,"-AGr",VLOOKUP(D2640,Listen!$A$2:$G$45,7,FALSE),"-",E2640,"-",F2640,),CONCATENATE("AGr",VLOOKUP(D2640,Listen!$A$2:$G$45,7,FALSE),"-",E2640,"-",F2640)),"keine vollständige ID")</f>
        <v>keine vollständige ID</v>
      </c>
      <c r="C2640" s="359">
        <f>'[2]III_SAV-Details_NB'!B2646</f>
        <v>0</v>
      </c>
      <c r="D2640" s="359">
        <f>'[2]III_SAV-Details_NB'!C2646</f>
        <v>0</v>
      </c>
      <c r="E2640" s="359">
        <f>'[2]III_SAV-Details_NB'!D2646</f>
        <v>0</v>
      </c>
      <c r="F2640" s="490"/>
      <c r="G2640" s="281">
        <f>'[2]III_SAV-Details_NB'!X2646</f>
        <v>0</v>
      </c>
      <c r="H2640" s="281">
        <f t="shared" si="701"/>
        <v>0</v>
      </c>
      <c r="I2640" s="281">
        <f>IF(con_EOGJahr=2025,'[2]III_SAV-Details_NB'!AA2646,IF(con_EOGJahr=2026,'[2]III_SAV-Details_NB'!AB2646,'[2]III_SAV-Details_NB'!AC2646))</f>
        <v>0</v>
      </c>
      <c r="J2640" s="282"/>
      <c r="K2640" s="282"/>
      <c r="L2640" s="282"/>
      <c r="M2640" s="282"/>
      <c r="N2640" s="282"/>
      <c r="O2640" s="282"/>
      <c r="P2640" s="52">
        <f t="shared" si="702"/>
        <v>0</v>
      </c>
      <c r="Q2640" s="60"/>
      <c r="R2640" s="53">
        <f t="shared" si="693"/>
        <v>0</v>
      </c>
      <c r="S2640" s="59"/>
      <c r="T2640" s="61"/>
      <c r="U2640" s="342" t="str">
        <f t="shared" si="697"/>
        <v>k.A.</v>
      </c>
      <c r="V2640" s="343" t="str">
        <f t="shared" si="694"/>
        <v>k.A.</v>
      </c>
      <c r="W2640" s="343" t="str">
        <f>IFERROR(IF(OR($D2640="",$E2640=0,con_Ende=0),"k.A.",IF(VLOOKUP($D2640,rng_ND,5,0)="Nein",VLOOKUP($D2640,rng_ND,2,FALSE),MIN(VLOOKUP($D2640,rng_ND,2,FALSE),A_Stammdaten!$B$19-D_SAV!$E2640+1))),"k.A.")</f>
        <v>k.A.</v>
      </c>
      <c r="X2640" s="343" t="str">
        <f t="shared" si="695"/>
        <v>k.A.</v>
      </c>
      <c r="Y2640" s="62"/>
      <c r="Z2640" s="48">
        <f t="shared" si="696"/>
        <v>0</v>
      </c>
      <c r="AA2640" s="457"/>
      <c r="AB2640" s="55">
        <f t="shared" si="703"/>
        <v>0</v>
      </c>
      <c r="AC2640" s="55">
        <f>IF(A_Stammdaten!$B$25="ja",D_SAV!AA2640,D_SAV!AB2640)</f>
        <v>0</v>
      </c>
      <c r="AD2640" s="478">
        <f>IF(AC2640=0,0,IF(U2640-(con_EOGJahr-D_SAV!E2640)&lt;=0,AC2640,AC2640/V2640))</f>
        <v>0</v>
      </c>
      <c r="AE2640" s="478">
        <f>IFERROR(IF(AND(VLOOKUP(D2640,rng_ND,5,FALSE)="Ja",D_SAV!T2640="degressiv"),D_SAV!AC2640*Y2640/100,0),0)</f>
        <v>0</v>
      </c>
      <c r="AF2640" s="55">
        <f>IFERROR(IF(VLOOKUP(D2640,rng_ND,5,FALSE)="Ja",MAX(D_SAV!AD2640:AE2640),D_SAV!AD2640),0)</f>
        <v>0</v>
      </c>
      <c r="AG2640" s="55">
        <f t="shared" si="704"/>
        <v>0</v>
      </c>
      <c r="AH2640" s="55">
        <f t="shared" si="705"/>
        <v>0</v>
      </c>
      <c r="AI2640" s="55">
        <f t="shared" si="706"/>
        <v>0</v>
      </c>
      <c r="AJ2640" s="55">
        <f t="shared" si="707"/>
        <v>0</v>
      </c>
      <c r="AK2640" s="55">
        <f t="shared" si="698"/>
        <v>0</v>
      </c>
      <c r="AL2640" s="55">
        <f t="shared" si="699"/>
        <v>0</v>
      </c>
      <c r="AM2640" s="55">
        <f t="shared" si="700"/>
        <v>0</v>
      </c>
    </row>
    <row r="2641" spans="1:39" x14ac:dyDescent="0.25">
      <c r="A2641" s="47">
        <v>2637</v>
      </c>
      <c r="B2641" s="358" t="str">
        <f>IF(AND(E2641&lt;&gt;0,D2641&lt;&gt;0,F2641&lt;&gt;0),IF(C2641&lt;&gt;0,CONCATENATE(C2641,"-AGr",VLOOKUP(D2641,Listen!$A$2:$G$45,7,FALSE),"-",E2641,"-",F2641,),CONCATENATE("AGr",VLOOKUP(D2641,Listen!$A$2:$G$45,7,FALSE),"-",E2641,"-",F2641)),"keine vollständige ID")</f>
        <v>keine vollständige ID</v>
      </c>
      <c r="C2641" s="359">
        <f>'[2]III_SAV-Details_NB'!B2647</f>
        <v>0</v>
      </c>
      <c r="D2641" s="359">
        <f>'[2]III_SAV-Details_NB'!C2647</f>
        <v>0</v>
      </c>
      <c r="E2641" s="359">
        <f>'[2]III_SAV-Details_NB'!D2647</f>
        <v>0</v>
      </c>
      <c r="F2641" s="490"/>
      <c r="G2641" s="281">
        <f>'[2]III_SAV-Details_NB'!X2647</f>
        <v>0</v>
      </c>
      <c r="H2641" s="281">
        <f t="shared" si="701"/>
        <v>0</v>
      </c>
      <c r="I2641" s="281">
        <f>IF(con_EOGJahr=2025,'[2]III_SAV-Details_NB'!AA2647,IF(con_EOGJahr=2026,'[2]III_SAV-Details_NB'!AB2647,'[2]III_SAV-Details_NB'!AC2647))</f>
        <v>0</v>
      </c>
      <c r="J2641" s="282"/>
      <c r="K2641" s="282"/>
      <c r="L2641" s="282"/>
      <c r="M2641" s="282"/>
      <c r="N2641" s="282"/>
      <c r="O2641" s="282"/>
      <c r="P2641" s="52">
        <f t="shared" si="702"/>
        <v>0</v>
      </c>
      <c r="Q2641" s="60"/>
      <c r="R2641" s="53">
        <f t="shared" si="693"/>
        <v>0</v>
      </c>
      <c r="S2641" s="59"/>
      <c r="T2641" s="61"/>
      <c r="U2641" s="342" t="str">
        <f t="shared" si="697"/>
        <v>k.A.</v>
      </c>
      <c r="V2641" s="343" t="str">
        <f t="shared" si="694"/>
        <v>k.A.</v>
      </c>
      <c r="W2641" s="343" t="str">
        <f>IFERROR(IF(OR($D2641="",$E2641=0,con_Ende=0),"k.A.",IF(VLOOKUP($D2641,rng_ND,5,0)="Nein",VLOOKUP($D2641,rng_ND,2,FALSE),MIN(VLOOKUP($D2641,rng_ND,2,FALSE),A_Stammdaten!$B$19-D_SAV!$E2641+1))),"k.A.")</f>
        <v>k.A.</v>
      </c>
      <c r="X2641" s="343" t="str">
        <f t="shared" si="695"/>
        <v>k.A.</v>
      </c>
      <c r="Y2641" s="62"/>
      <c r="Z2641" s="48">
        <f t="shared" si="696"/>
        <v>0</v>
      </c>
      <c r="AA2641" s="457"/>
      <c r="AB2641" s="55">
        <f t="shared" si="703"/>
        <v>0</v>
      </c>
      <c r="AC2641" s="55">
        <f>IF(A_Stammdaten!$B$25="ja",D_SAV!AA2641,D_SAV!AB2641)</f>
        <v>0</v>
      </c>
      <c r="AD2641" s="478">
        <f>IF(AC2641=0,0,IF(U2641-(con_EOGJahr-D_SAV!E2641)&lt;=0,AC2641,AC2641/V2641))</f>
        <v>0</v>
      </c>
      <c r="AE2641" s="478">
        <f>IFERROR(IF(AND(VLOOKUP(D2641,rng_ND,5,FALSE)="Ja",D_SAV!T2641="degressiv"),D_SAV!AC2641*Y2641/100,0),0)</f>
        <v>0</v>
      </c>
      <c r="AF2641" s="55">
        <f>IFERROR(IF(VLOOKUP(D2641,rng_ND,5,FALSE)="Ja",MAX(D_SAV!AD2641:AE2641),D_SAV!AD2641),0)</f>
        <v>0</v>
      </c>
      <c r="AG2641" s="55">
        <f t="shared" si="704"/>
        <v>0</v>
      </c>
      <c r="AH2641" s="55">
        <f t="shared" si="705"/>
        <v>0</v>
      </c>
      <c r="AI2641" s="55">
        <f t="shared" si="706"/>
        <v>0</v>
      </c>
      <c r="AJ2641" s="55">
        <f t="shared" si="707"/>
        <v>0</v>
      </c>
      <c r="AK2641" s="55">
        <f t="shared" si="698"/>
        <v>0</v>
      </c>
      <c r="AL2641" s="55">
        <f t="shared" si="699"/>
        <v>0</v>
      </c>
      <c r="AM2641" s="55">
        <f t="shared" si="700"/>
        <v>0</v>
      </c>
    </row>
    <row r="2642" spans="1:39" x14ac:dyDescent="0.25">
      <c r="A2642" s="47">
        <v>2638</v>
      </c>
      <c r="B2642" s="358" t="str">
        <f>IF(AND(E2642&lt;&gt;0,D2642&lt;&gt;0,F2642&lt;&gt;0),IF(C2642&lt;&gt;0,CONCATENATE(C2642,"-AGr",VLOOKUP(D2642,Listen!$A$2:$G$45,7,FALSE),"-",E2642,"-",F2642,),CONCATENATE("AGr",VLOOKUP(D2642,Listen!$A$2:$G$45,7,FALSE),"-",E2642,"-",F2642)),"keine vollständige ID")</f>
        <v>keine vollständige ID</v>
      </c>
      <c r="C2642" s="359">
        <f>'[2]III_SAV-Details_NB'!B2648</f>
        <v>0</v>
      </c>
      <c r="D2642" s="359">
        <f>'[2]III_SAV-Details_NB'!C2648</f>
        <v>0</v>
      </c>
      <c r="E2642" s="359">
        <f>'[2]III_SAV-Details_NB'!D2648</f>
        <v>0</v>
      </c>
      <c r="F2642" s="490"/>
      <c r="G2642" s="281">
        <f>'[2]III_SAV-Details_NB'!X2648</f>
        <v>0</v>
      </c>
      <c r="H2642" s="281">
        <f t="shared" si="701"/>
        <v>0</v>
      </c>
      <c r="I2642" s="281">
        <f>IF(con_EOGJahr=2025,'[2]III_SAV-Details_NB'!AA2648,IF(con_EOGJahr=2026,'[2]III_SAV-Details_NB'!AB2648,'[2]III_SAV-Details_NB'!AC2648))</f>
        <v>0</v>
      </c>
      <c r="J2642" s="282"/>
      <c r="K2642" s="282"/>
      <c r="L2642" s="282"/>
      <c r="M2642" s="282"/>
      <c r="N2642" s="282"/>
      <c r="O2642" s="282"/>
      <c r="P2642" s="52">
        <f t="shared" si="702"/>
        <v>0</v>
      </c>
      <c r="Q2642" s="60"/>
      <c r="R2642" s="53">
        <f t="shared" ref="R2642:R2705" si="708">P2642+Q2642</f>
        <v>0</v>
      </c>
      <c r="S2642" s="59"/>
      <c r="T2642" s="61"/>
      <c r="U2642" s="342" t="str">
        <f t="shared" si="697"/>
        <v>k.A.</v>
      </c>
      <c r="V2642" s="343" t="str">
        <f t="shared" ref="V2642:V2705" si="709">IFERROR(IF(OR($D2642="",$E2642=0,con_Ende=0,$U2642=0),"k.A.",MAX($E2642-con_EOGJahr+$U2642,0)),"k.A.")</f>
        <v>k.A.</v>
      </c>
      <c r="W2642" s="343" t="str">
        <f>IFERROR(IF(OR($D2642="",$E2642=0,con_Ende=0),"k.A.",IF(VLOOKUP($D2642,rng_ND,5,0)="Nein",VLOOKUP($D2642,rng_ND,2,FALSE),MIN(VLOOKUP($D2642,rng_ND,2,FALSE),A_Stammdaten!$B$19-D_SAV!$E2642+1))),"k.A.")</f>
        <v>k.A.</v>
      </c>
      <c r="X2642" s="343" t="str">
        <f t="shared" ref="X2642:X2705" si="710">IFERROR(IF(OR($D2642="",$E2642=0,con_Ende=0),"k.A.",VLOOKUP($D2642,rng_ND,3,FALSE)),"k.A.")</f>
        <v>k.A.</v>
      </c>
      <c r="Y2642" s="62"/>
      <c r="Z2642" s="48">
        <f t="shared" ref="Z2642:Z2705" si="711">IF(AND($E2642&lt;2006,$E2642&lt;&gt;0),IFERROR(VLOOKUP($E2642,rng_Index,VLOOKUP($D2642,rng_ND,4,FALSE)+1,FALSE),1),)</f>
        <v>0</v>
      </c>
      <c r="AA2642" s="457"/>
      <c r="AB2642" s="55">
        <f t="shared" si="703"/>
        <v>0</v>
      </c>
      <c r="AC2642" s="55">
        <f>IF(A_Stammdaten!$B$25="ja",D_SAV!AA2642,D_SAV!AB2642)</f>
        <v>0</v>
      </c>
      <c r="AD2642" s="478">
        <f>IF(AC2642=0,0,IF(U2642-(con_EOGJahr-D_SAV!E2642)&lt;=0,AC2642,AC2642/V2642))</f>
        <v>0</v>
      </c>
      <c r="AE2642" s="478">
        <f>IFERROR(IF(AND(VLOOKUP(D2642,rng_ND,5,FALSE)="Ja",D_SAV!T2642="degressiv"),D_SAV!AC2642*Y2642/100,0),0)</f>
        <v>0</v>
      </c>
      <c r="AF2642" s="55">
        <f>IFERROR(IF(VLOOKUP(D2642,rng_ND,5,FALSE)="Ja",MAX(D_SAV!AD2642:AE2642),D_SAV!AD2642),0)</f>
        <v>0</v>
      </c>
      <c r="AG2642" s="55">
        <f t="shared" si="704"/>
        <v>0</v>
      </c>
      <c r="AH2642" s="55">
        <f t="shared" si="705"/>
        <v>0</v>
      </c>
      <c r="AI2642" s="55">
        <f t="shared" si="706"/>
        <v>0</v>
      </c>
      <c r="AJ2642" s="55">
        <f t="shared" si="707"/>
        <v>0</v>
      </c>
      <c r="AK2642" s="55">
        <f t="shared" si="698"/>
        <v>0</v>
      </c>
      <c r="AL2642" s="55">
        <f t="shared" si="699"/>
        <v>0</v>
      </c>
      <c r="AM2642" s="55">
        <f t="shared" si="700"/>
        <v>0</v>
      </c>
    </row>
    <row r="2643" spans="1:39" x14ac:dyDescent="0.25">
      <c r="A2643" s="47">
        <v>2639</v>
      </c>
      <c r="B2643" s="358" t="str">
        <f>IF(AND(E2643&lt;&gt;0,D2643&lt;&gt;0,F2643&lt;&gt;0),IF(C2643&lt;&gt;0,CONCATENATE(C2643,"-AGr",VLOOKUP(D2643,Listen!$A$2:$G$45,7,FALSE),"-",E2643,"-",F2643,),CONCATENATE("AGr",VLOOKUP(D2643,Listen!$A$2:$G$45,7,FALSE),"-",E2643,"-",F2643)),"keine vollständige ID")</f>
        <v>keine vollständige ID</v>
      </c>
      <c r="C2643" s="359">
        <f>'[2]III_SAV-Details_NB'!B2649</f>
        <v>0</v>
      </c>
      <c r="D2643" s="359">
        <f>'[2]III_SAV-Details_NB'!C2649</f>
        <v>0</v>
      </c>
      <c r="E2643" s="359">
        <f>'[2]III_SAV-Details_NB'!D2649</f>
        <v>0</v>
      </c>
      <c r="F2643" s="490"/>
      <c r="G2643" s="281">
        <f>'[2]III_SAV-Details_NB'!X2649</f>
        <v>0</v>
      </c>
      <c r="H2643" s="281">
        <f t="shared" si="701"/>
        <v>0</v>
      </c>
      <c r="I2643" s="281">
        <f>IF(con_EOGJahr=2025,'[2]III_SAV-Details_NB'!AA2649,IF(con_EOGJahr=2026,'[2]III_SAV-Details_NB'!AB2649,'[2]III_SAV-Details_NB'!AC2649))</f>
        <v>0</v>
      </c>
      <c r="J2643" s="282"/>
      <c r="K2643" s="282"/>
      <c r="L2643" s="282"/>
      <c r="M2643" s="282"/>
      <c r="N2643" s="282"/>
      <c r="O2643" s="282"/>
      <c r="P2643" s="52">
        <f t="shared" si="702"/>
        <v>0</v>
      </c>
      <c r="Q2643" s="60"/>
      <c r="R2643" s="53">
        <f t="shared" si="708"/>
        <v>0</v>
      </c>
      <c r="S2643" s="59"/>
      <c r="T2643" s="61"/>
      <c r="U2643" s="342" t="str">
        <f t="shared" ref="U2643:U2706" si="712">+W2643</f>
        <v>k.A.</v>
      </c>
      <c r="V2643" s="343" t="str">
        <f t="shared" si="709"/>
        <v>k.A.</v>
      </c>
      <c r="W2643" s="343" t="str">
        <f>IFERROR(IF(OR($D2643="",$E2643=0,con_Ende=0),"k.A.",IF(VLOOKUP($D2643,rng_ND,5,0)="Nein",VLOOKUP($D2643,rng_ND,2,FALSE),MIN(VLOOKUP($D2643,rng_ND,2,FALSE),A_Stammdaten!$B$19-D_SAV!$E2643+1))),"k.A.")</f>
        <v>k.A.</v>
      </c>
      <c r="X2643" s="343" t="str">
        <f t="shared" si="710"/>
        <v>k.A.</v>
      </c>
      <c r="Y2643" s="62"/>
      <c r="Z2643" s="48">
        <f t="shared" si="711"/>
        <v>0</v>
      </c>
      <c r="AA2643" s="457"/>
      <c r="AB2643" s="55">
        <f t="shared" si="703"/>
        <v>0</v>
      </c>
      <c r="AC2643" s="55">
        <f>IF(A_Stammdaten!$B$25="ja",D_SAV!AA2643,D_SAV!AB2643)</f>
        <v>0</v>
      </c>
      <c r="AD2643" s="478">
        <f>IF(AC2643=0,0,IF(U2643-(con_EOGJahr-D_SAV!E2643)&lt;=0,AC2643,AC2643/V2643))</f>
        <v>0</v>
      </c>
      <c r="AE2643" s="478">
        <f>IFERROR(IF(AND(VLOOKUP(D2643,rng_ND,5,FALSE)="Ja",D_SAV!T2643="degressiv"),D_SAV!AC2643*Y2643/100,0),0)</f>
        <v>0</v>
      </c>
      <c r="AF2643" s="55">
        <f>IFERROR(IF(VLOOKUP(D2643,rng_ND,5,FALSE)="Ja",MAX(D_SAV!AD2643:AE2643),D_SAV!AD2643),0)</f>
        <v>0</v>
      </c>
      <c r="AG2643" s="55">
        <f t="shared" si="704"/>
        <v>0</v>
      </c>
      <c r="AH2643" s="55">
        <f t="shared" si="705"/>
        <v>0</v>
      </c>
      <c r="AI2643" s="55">
        <f t="shared" si="706"/>
        <v>0</v>
      </c>
      <c r="AJ2643" s="55">
        <f t="shared" si="707"/>
        <v>0</v>
      </c>
      <c r="AK2643" s="55">
        <f t="shared" si="698"/>
        <v>0</v>
      </c>
      <c r="AL2643" s="55">
        <f t="shared" si="699"/>
        <v>0</v>
      </c>
      <c r="AM2643" s="55">
        <f t="shared" si="700"/>
        <v>0</v>
      </c>
    </row>
    <row r="2644" spans="1:39" x14ac:dyDescent="0.25">
      <c r="A2644" s="47">
        <v>2640</v>
      </c>
      <c r="B2644" s="358" t="str">
        <f>IF(AND(E2644&lt;&gt;0,D2644&lt;&gt;0,F2644&lt;&gt;0),IF(C2644&lt;&gt;0,CONCATENATE(C2644,"-AGr",VLOOKUP(D2644,Listen!$A$2:$G$45,7,FALSE),"-",E2644,"-",F2644,),CONCATENATE("AGr",VLOOKUP(D2644,Listen!$A$2:$G$45,7,FALSE),"-",E2644,"-",F2644)),"keine vollständige ID")</f>
        <v>keine vollständige ID</v>
      </c>
      <c r="C2644" s="359">
        <f>'[2]III_SAV-Details_NB'!B2650</f>
        <v>0</v>
      </c>
      <c r="D2644" s="359">
        <f>'[2]III_SAV-Details_NB'!C2650</f>
        <v>0</v>
      </c>
      <c r="E2644" s="359">
        <f>'[2]III_SAV-Details_NB'!D2650</f>
        <v>0</v>
      </c>
      <c r="F2644" s="490"/>
      <c r="G2644" s="281">
        <f>'[2]III_SAV-Details_NB'!X2650</f>
        <v>0</v>
      </c>
      <c r="H2644" s="281">
        <f t="shared" si="701"/>
        <v>0</v>
      </c>
      <c r="I2644" s="281">
        <f>IF(con_EOGJahr=2025,'[2]III_SAV-Details_NB'!AA2650,IF(con_EOGJahr=2026,'[2]III_SAV-Details_NB'!AB2650,'[2]III_SAV-Details_NB'!AC2650))</f>
        <v>0</v>
      </c>
      <c r="J2644" s="282"/>
      <c r="K2644" s="282"/>
      <c r="L2644" s="282"/>
      <c r="M2644" s="282"/>
      <c r="N2644" s="282"/>
      <c r="O2644" s="282"/>
      <c r="P2644" s="52">
        <f t="shared" si="702"/>
        <v>0</v>
      </c>
      <c r="Q2644" s="60"/>
      <c r="R2644" s="53">
        <f t="shared" si="708"/>
        <v>0</v>
      </c>
      <c r="S2644" s="59"/>
      <c r="T2644" s="61"/>
      <c r="U2644" s="342" t="str">
        <f t="shared" si="712"/>
        <v>k.A.</v>
      </c>
      <c r="V2644" s="343" t="str">
        <f t="shared" si="709"/>
        <v>k.A.</v>
      </c>
      <c r="W2644" s="343" t="str">
        <f>IFERROR(IF(OR($D2644="",$E2644=0,con_Ende=0),"k.A.",IF(VLOOKUP($D2644,rng_ND,5,0)="Nein",VLOOKUP($D2644,rng_ND,2,FALSE),MIN(VLOOKUP($D2644,rng_ND,2,FALSE),A_Stammdaten!$B$19-D_SAV!$E2644+1))),"k.A.")</f>
        <v>k.A.</v>
      </c>
      <c r="X2644" s="343" t="str">
        <f t="shared" si="710"/>
        <v>k.A.</v>
      </c>
      <c r="Y2644" s="62"/>
      <c r="Z2644" s="48">
        <f t="shared" si="711"/>
        <v>0</v>
      </c>
      <c r="AA2644" s="457"/>
      <c r="AB2644" s="55">
        <f t="shared" si="703"/>
        <v>0</v>
      </c>
      <c r="AC2644" s="55">
        <f>IF(A_Stammdaten!$B$25="ja",D_SAV!AA2644,D_SAV!AB2644)</f>
        <v>0</v>
      </c>
      <c r="AD2644" s="478">
        <f>IF(AC2644=0,0,IF(U2644-(con_EOGJahr-D_SAV!E2644)&lt;=0,AC2644,AC2644/V2644))</f>
        <v>0</v>
      </c>
      <c r="AE2644" s="478">
        <f>IFERROR(IF(AND(VLOOKUP(D2644,rng_ND,5,FALSE)="Ja",D_SAV!T2644="degressiv"),D_SAV!AC2644*Y2644/100,0),0)</f>
        <v>0</v>
      </c>
      <c r="AF2644" s="55">
        <f>IFERROR(IF(VLOOKUP(D2644,rng_ND,5,FALSE)="Ja",MAX(D_SAV!AD2644:AE2644),D_SAV!AD2644),0)</f>
        <v>0</v>
      </c>
      <c r="AG2644" s="55">
        <f t="shared" si="704"/>
        <v>0</v>
      </c>
      <c r="AH2644" s="55">
        <f t="shared" si="705"/>
        <v>0</v>
      </c>
      <c r="AI2644" s="55">
        <f t="shared" si="706"/>
        <v>0</v>
      </c>
      <c r="AJ2644" s="55">
        <f t="shared" si="707"/>
        <v>0</v>
      </c>
      <c r="AK2644" s="55">
        <f t="shared" si="698"/>
        <v>0</v>
      </c>
      <c r="AL2644" s="55">
        <f t="shared" si="699"/>
        <v>0</v>
      </c>
      <c r="AM2644" s="55">
        <f t="shared" si="700"/>
        <v>0</v>
      </c>
    </row>
    <row r="2645" spans="1:39" x14ac:dyDescent="0.25">
      <c r="A2645" s="47">
        <v>2641</v>
      </c>
      <c r="B2645" s="358" t="str">
        <f>IF(AND(E2645&lt;&gt;0,D2645&lt;&gt;0,F2645&lt;&gt;0),IF(C2645&lt;&gt;0,CONCATENATE(C2645,"-AGr",VLOOKUP(D2645,Listen!$A$2:$G$45,7,FALSE),"-",E2645,"-",F2645,),CONCATENATE("AGr",VLOOKUP(D2645,Listen!$A$2:$G$45,7,FALSE),"-",E2645,"-",F2645)),"keine vollständige ID")</f>
        <v>keine vollständige ID</v>
      </c>
      <c r="C2645" s="359">
        <f>'[2]III_SAV-Details_NB'!B2651</f>
        <v>0</v>
      </c>
      <c r="D2645" s="359">
        <f>'[2]III_SAV-Details_NB'!C2651</f>
        <v>0</v>
      </c>
      <c r="E2645" s="359">
        <f>'[2]III_SAV-Details_NB'!D2651</f>
        <v>0</v>
      </c>
      <c r="F2645" s="490"/>
      <c r="G2645" s="281">
        <f>'[2]III_SAV-Details_NB'!X2651</f>
        <v>0</v>
      </c>
      <c r="H2645" s="281">
        <f t="shared" si="701"/>
        <v>0</v>
      </c>
      <c r="I2645" s="281">
        <f>IF(con_EOGJahr=2025,'[2]III_SAV-Details_NB'!AA2651,IF(con_EOGJahr=2026,'[2]III_SAV-Details_NB'!AB2651,'[2]III_SAV-Details_NB'!AC2651))</f>
        <v>0</v>
      </c>
      <c r="J2645" s="282"/>
      <c r="K2645" s="282"/>
      <c r="L2645" s="282"/>
      <c r="M2645" s="282"/>
      <c r="N2645" s="282"/>
      <c r="O2645" s="282"/>
      <c r="P2645" s="52">
        <f t="shared" si="702"/>
        <v>0</v>
      </c>
      <c r="Q2645" s="60"/>
      <c r="R2645" s="53">
        <f t="shared" si="708"/>
        <v>0</v>
      </c>
      <c r="S2645" s="59"/>
      <c r="T2645" s="61"/>
      <c r="U2645" s="342" t="str">
        <f t="shared" si="712"/>
        <v>k.A.</v>
      </c>
      <c r="V2645" s="343" t="str">
        <f t="shared" si="709"/>
        <v>k.A.</v>
      </c>
      <c r="W2645" s="343" t="str">
        <f>IFERROR(IF(OR($D2645="",$E2645=0,con_Ende=0),"k.A.",IF(VLOOKUP($D2645,rng_ND,5,0)="Nein",VLOOKUP($D2645,rng_ND,2,FALSE),MIN(VLOOKUP($D2645,rng_ND,2,FALSE),A_Stammdaten!$B$19-D_SAV!$E2645+1))),"k.A.")</f>
        <v>k.A.</v>
      </c>
      <c r="X2645" s="343" t="str">
        <f t="shared" si="710"/>
        <v>k.A.</v>
      </c>
      <c r="Y2645" s="62"/>
      <c r="Z2645" s="48">
        <f t="shared" si="711"/>
        <v>0</v>
      </c>
      <c r="AA2645" s="457"/>
      <c r="AB2645" s="55">
        <f t="shared" si="703"/>
        <v>0</v>
      </c>
      <c r="AC2645" s="55">
        <f>IF(A_Stammdaten!$B$25="ja",D_SAV!AA2645,D_SAV!AB2645)</f>
        <v>0</v>
      </c>
      <c r="AD2645" s="478">
        <f>IF(AC2645=0,0,IF(U2645-(con_EOGJahr-D_SAV!E2645)&lt;=0,AC2645,AC2645/V2645))</f>
        <v>0</v>
      </c>
      <c r="AE2645" s="478">
        <f>IFERROR(IF(AND(VLOOKUP(D2645,rng_ND,5,FALSE)="Ja",D_SAV!T2645="degressiv"),D_SAV!AC2645*Y2645/100,0),0)</f>
        <v>0</v>
      </c>
      <c r="AF2645" s="55">
        <f>IFERROR(IF(VLOOKUP(D2645,rng_ND,5,FALSE)="Ja",MAX(D_SAV!AD2645:AE2645),D_SAV!AD2645),0)</f>
        <v>0</v>
      </c>
      <c r="AG2645" s="55">
        <f t="shared" si="704"/>
        <v>0</v>
      </c>
      <c r="AH2645" s="55">
        <f t="shared" si="705"/>
        <v>0</v>
      </c>
      <c r="AI2645" s="55">
        <f t="shared" si="706"/>
        <v>0</v>
      </c>
      <c r="AJ2645" s="55">
        <f t="shared" si="707"/>
        <v>0</v>
      </c>
      <c r="AK2645" s="55">
        <f t="shared" si="698"/>
        <v>0</v>
      </c>
      <c r="AL2645" s="55">
        <f t="shared" si="699"/>
        <v>0</v>
      </c>
      <c r="AM2645" s="55">
        <f t="shared" si="700"/>
        <v>0</v>
      </c>
    </row>
    <row r="2646" spans="1:39" x14ac:dyDescent="0.25">
      <c r="A2646" s="47">
        <v>2642</v>
      </c>
      <c r="B2646" s="358" t="str">
        <f>IF(AND(E2646&lt;&gt;0,D2646&lt;&gt;0,F2646&lt;&gt;0),IF(C2646&lt;&gt;0,CONCATENATE(C2646,"-AGr",VLOOKUP(D2646,Listen!$A$2:$G$45,7,FALSE),"-",E2646,"-",F2646,),CONCATENATE("AGr",VLOOKUP(D2646,Listen!$A$2:$G$45,7,FALSE),"-",E2646,"-",F2646)),"keine vollständige ID")</f>
        <v>keine vollständige ID</v>
      </c>
      <c r="C2646" s="359">
        <f>'[2]III_SAV-Details_NB'!B2652</f>
        <v>0</v>
      </c>
      <c r="D2646" s="359">
        <f>'[2]III_SAV-Details_NB'!C2652</f>
        <v>0</v>
      </c>
      <c r="E2646" s="359">
        <f>'[2]III_SAV-Details_NB'!D2652</f>
        <v>0</v>
      </c>
      <c r="F2646" s="490"/>
      <c r="G2646" s="281">
        <f>'[2]III_SAV-Details_NB'!X2652</f>
        <v>0</v>
      </c>
      <c r="H2646" s="281">
        <f t="shared" si="701"/>
        <v>0</v>
      </c>
      <c r="I2646" s="281">
        <f>IF(con_EOGJahr=2025,'[2]III_SAV-Details_NB'!AA2652,IF(con_EOGJahr=2026,'[2]III_SAV-Details_NB'!AB2652,'[2]III_SAV-Details_NB'!AC2652))</f>
        <v>0</v>
      </c>
      <c r="J2646" s="282"/>
      <c r="K2646" s="282"/>
      <c r="L2646" s="282"/>
      <c r="M2646" s="282"/>
      <c r="N2646" s="282"/>
      <c r="O2646" s="282"/>
      <c r="P2646" s="52">
        <f t="shared" si="702"/>
        <v>0</v>
      </c>
      <c r="Q2646" s="60"/>
      <c r="R2646" s="53">
        <f t="shared" si="708"/>
        <v>0</v>
      </c>
      <c r="S2646" s="59"/>
      <c r="T2646" s="61"/>
      <c r="U2646" s="342" t="str">
        <f t="shared" si="712"/>
        <v>k.A.</v>
      </c>
      <c r="V2646" s="343" t="str">
        <f t="shared" si="709"/>
        <v>k.A.</v>
      </c>
      <c r="W2646" s="343" t="str">
        <f>IFERROR(IF(OR($D2646="",$E2646=0,con_Ende=0),"k.A.",IF(VLOOKUP($D2646,rng_ND,5,0)="Nein",VLOOKUP($D2646,rng_ND,2,FALSE),MIN(VLOOKUP($D2646,rng_ND,2,FALSE),A_Stammdaten!$B$19-D_SAV!$E2646+1))),"k.A.")</f>
        <v>k.A.</v>
      </c>
      <c r="X2646" s="343" t="str">
        <f t="shared" si="710"/>
        <v>k.A.</v>
      </c>
      <c r="Y2646" s="62"/>
      <c r="Z2646" s="48">
        <f t="shared" si="711"/>
        <v>0</v>
      </c>
      <c r="AA2646" s="457"/>
      <c r="AB2646" s="55">
        <f t="shared" si="703"/>
        <v>0</v>
      </c>
      <c r="AC2646" s="55">
        <f>IF(A_Stammdaten!$B$25="ja",D_SAV!AA2646,D_SAV!AB2646)</f>
        <v>0</v>
      </c>
      <c r="AD2646" s="478">
        <f>IF(AC2646=0,0,IF(U2646-(con_EOGJahr-D_SAV!E2646)&lt;=0,AC2646,AC2646/V2646))</f>
        <v>0</v>
      </c>
      <c r="AE2646" s="478">
        <f>IFERROR(IF(AND(VLOOKUP(D2646,rng_ND,5,FALSE)="Ja",D_SAV!T2646="degressiv"),D_SAV!AC2646*Y2646/100,0),0)</f>
        <v>0</v>
      </c>
      <c r="AF2646" s="55">
        <f>IFERROR(IF(VLOOKUP(D2646,rng_ND,5,FALSE)="Ja",MAX(D_SAV!AD2646:AE2646),D_SAV!AD2646),0)</f>
        <v>0</v>
      </c>
      <c r="AG2646" s="55">
        <f t="shared" si="704"/>
        <v>0</v>
      </c>
      <c r="AH2646" s="55">
        <f t="shared" si="705"/>
        <v>0</v>
      </c>
      <c r="AI2646" s="55">
        <f t="shared" si="706"/>
        <v>0</v>
      </c>
      <c r="AJ2646" s="55">
        <f t="shared" si="707"/>
        <v>0</v>
      </c>
      <c r="AK2646" s="55">
        <f t="shared" si="698"/>
        <v>0</v>
      </c>
      <c r="AL2646" s="55">
        <f t="shared" si="699"/>
        <v>0</v>
      </c>
      <c r="AM2646" s="55">
        <f t="shared" si="700"/>
        <v>0</v>
      </c>
    </row>
    <row r="2647" spans="1:39" x14ac:dyDescent="0.25">
      <c r="A2647" s="47">
        <v>2643</v>
      </c>
      <c r="B2647" s="358" t="str">
        <f>IF(AND(E2647&lt;&gt;0,D2647&lt;&gt;0,F2647&lt;&gt;0),IF(C2647&lt;&gt;0,CONCATENATE(C2647,"-AGr",VLOOKUP(D2647,Listen!$A$2:$G$45,7,FALSE),"-",E2647,"-",F2647,),CONCATENATE("AGr",VLOOKUP(D2647,Listen!$A$2:$G$45,7,FALSE),"-",E2647,"-",F2647)),"keine vollständige ID")</f>
        <v>keine vollständige ID</v>
      </c>
      <c r="C2647" s="359">
        <f>'[2]III_SAV-Details_NB'!B2653</f>
        <v>0</v>
      </c>
      <c r="D2647" s="359">
        <f>'[2]III_SAV-Details_NB'!C2653</f>
        <v>0</v>
      </c>
      <c r="E2647" s="359">
        <f>'[2]III_SAV-Details_NB'!D2653</f>
        <v>0</v>
      </c>
      <c r="F2647" s="490"/>
      <c r="G2647" s="281">
        <f>'[2]III_SAV-Details_NB'!X2653</f>
        <v>0</v>
      </c>
      <c r="H2647" s="281">
        <f t="shared" si="701"/>
        <v>0</v>
      </c>
      <c r="I2647" s="281">
        <f>IF(con_EOGJahr=2025,'[2]III_SAV-Details_NB'!AA2653,IF(con_EOGJahr=2026,'[2]III_SAV-Details_NB'!AB2653,'[2]III_SAV-Details_NB'!AC2653))</f>
        <v>0</v>
      </c>
      <c r="J2647" s="282"/>
      <c r="K2647" s="282"/>
      <c r="L2647" s="282"/>
      <c r="M2647" s="282"/>
      <c r="N2647" s="282"/>
      <c r="O2647" s="282"/>
      <c r="P2647" s="52">
        <f t="shared" si="702"/>
        <v>0</v>
      </c>
      <c r="Q2647" s="60"/>
      <c r="R2647" s="53">
        <f t="shared" si="708"/>
        <v>0</v>
      </c>
      <c r="S2647" s="59"/>
      <c r="T2647" s="61"/>
      <c r="U2647" s="342" t="str">
        <f t="shared" si="712"/>
        <v>k.A.</v>
      </c>
      <c r="V2647" s="343" t="str">
        <f t="shared" si="709"/>
        <v>k.A.</v>
      </c>
      <c r="W2647" s="343" t="str">
        <f>IFERROR(IF(OR($D2647="",$E2647=0,con_Ende=0),"k.A.",IF(VLOOKUP($D2647,rng_ND,5,0)="Nein",VLOOKUP($D2647,rng_ND,2,FALSE),MIN(VLOOKUP($D2647,rng_ND,2,FALSE),A_Stammdaten!$B$19-D_SAV!$E2647+1))),"k.A.")</f>
        <v>k.A.</v>
      </c>
      <c r="X2647" s="343" t="str">
        <f t="shared" si="710"/>
        <v>k.A.</v>
      </c>
      <c r="Y2647" s="62"/>
      <c r="Z2647" s="48">
        <f t="shared" si="711"/>
        <v>0</v>
      </c>
      <c r="AA2647" s="457"/>
      <c r="AB2647" s="55">
        <f t="shared" si="703"/>
        <v>0</v>
      </c>
      <c r="AC2647" s="55">
        <f>IF(A_Stammdaten!$B$25="ja",D_SAV!AA2647,D_SAV!AB2647)</f>
        <v>0</v>
      </c>
      <c r="AD2647" s="478">
        <f>IF(AC2647=0,0,IF(U2647-(con_EOGJahr-D_SAV!E2647)&lt;=0,AC2647,AC2647/V2647))</f>
        <v>0</v>
      </c>
      <c r="AE2647" s="478">
        <f>IFERROR(IF(AND(VLOOKUP(D2647,rng_ND,5,FALSE)="Ja",D_SAV!T2647="degressiv"),D_SAV!AC2647*Y2647/100,0),0)</f>
        <v>0</v>
      </c>
      <c r="AF2647" s="55">
        <f>IFERROR(IF(VLOOKUP(D2647,rng_ND,5,FALSE)="Ja",MAX(D_SAV!AD2647:AE2647),D_SAV!AD2647),0)</f>
        <v>0</v>
      </c>
      <c r="AG2647" s="55">
        <f t="shared" si="704"/>
        <v>0</v>
      </c>
      <c r="AH2647" s="55">
        <f t="shared" si="705"/>
        <v>0</v>
      </c>
      <c r="AI2647" s="55">
        <f t="shared" si="706"/>
        <v>0</v>
      </c>
      <c r="AJ2647" s="55">
        <f t="shared" si="707"/>
        <v>0</v>
      </c>
      <c r="AK2647" s="55">
        <f t="shared" si="698"/>
        <v>0</v>
      </c>
      <c r="AL2647" s="55">
        <f t="shared" si="699"/>
        <v>0</v>
      </c>
      <c r="AM2647" s="55">
        <f t="shared" si="700"/>
        <v>0</v>
      </c>
    </row>
    <row r="2648" spans="1:39" x14ac:dyDescent="0.25">
      <c r="A2648" s="47">
        <v>2644</v>
      </c>
      <c r="B2648" s="358" t="str">
        <f>IF(AND(E2648&lt;&gt;0,D2648&lt;&gt;0,F2648&lt;&gt;0),IF(C2648&lt;&gt;0,CONCATENATE(C2648,"-AGr",VLOOKUP(D2648,Listen!$A$2:$G$45,7,FALSE),"-",E2648,"-",F2648,),CONCATENATE("AGr",VLOOKUP(D2648,Listen!$A$2:$G$45,7,FALSE),"-",E2648,"-",F2648)),"keine vollständige ID")</f>
        <v>keine vollständige ID</v>
      </c>
      <c r="C2648" s="359">
        <f>'[2]III_SAV-Details_NB'!B2654</f>
        <v>0</v>
      </c>
      <c r="D2648" s="359">
        <f>'[2]III_SAV-Details_NB'!C2654</f>
        <v>0</v>
      </c>
      <c r="E2648" s="359">
        <f>'[2]III_SAV-Details_NB'!D2654</f>
        <v>0</v>
      </c>
      <c r="F2648" s="490"/>
      <c r="G2648" s="281">
        <f>'[2]III_SAV-Details_NB'!X2654</f>
        <v>0</v>
      </c>
      <c r="H2648" s="281">
        <f t="shared" si="701"/>
        <v>0</v>
      </c>
      <c r="I2648" s="281">
        <f>IF(con_EOGJahr=2025,'[2]III_SAV-Details_NB'!AA2654,IF(con_EOGJahr=2026,'[2]III_SAV-Details_NB'!AB2654,'[2]III_SAV-Details_NB'!AC2654))</f>
        <v>0</v>
      </c>
      <c r="J2648" s="282"/>
      <c r="K2648" s="282"/>
      <c r="L2648" s="282"/>
      <c r="M2648" s="282"/>
      <c r="N2648" s="282"/>
      <c r="O2648" s="282"/>
      <c r="P2648" s="52">
        <f t="shared" si="702"/>
        <v>0</v>
      </c>
      <c r="Q2648" s="60"/>
      <c r="R2648" s="53">
        <f t="shared" si="708"/>
        <v>0</v>
      </c>
      <c r="S2648" s="59"/>
      <c r="T2648" s="61"/>
      <c r="U2648" s="342" t="str">
        <f t="shared" si="712"/>
        <v>k.A.</v>
      </c>
      <c r="V2648" s="343" t="str">
        <f t="shared" si="709"/>
        <v>k.A.</v>
      </c>
      <c r="W2648" s="343" t="str">
        <f>IFERROR(IF(OR($D2648="",$E2648=0,con_Ende=0),"k.A.",IF(VLOOKUP($D2648,rng_ND,5,0)="Nein",VLOOKUP($D2648,rng_ND,2,FALSE),MIN(VLOOKUP($D2648,rng_ND,2,FALSE),A_Stammdaten!$B$19-D_SAV!$E2648+1))),"k.A.")</f>
        <v>k.A.</v>
      </c>
      <c r="X2648" s="343" t="str">
        <f t="shared" si="710"/>
        <v>k.A.</v>
      </c>
      <c r="Y2648" s="62"/>
      <c r="Z2648" s="48">
        <f t="shared" si="711"/>
        <v>0</v>
      </c>
      <c r="AA2648" s="457"/>
      <c r="AB2648" s="55">
        <f t="shared" si="703"/>
        <v>0</v>
      </c>
      <c r="AC2648" s="55">
        <f>IF(A_Stammdaten!$B$25="ja",D_SAV!AA2648,D_SAV!AB2648)</f>
        <v>0</v>
      </c>
      <c r="AD2648" s="478">
        <f>IF(AC2648=0,0,IF(U2648-(con_EOGJahr-D_SAV!E2648)&lt;=0,AC2648,AC2648/V2648))</f>
        <v>0</v>
      </c>
      <c r="AE2648" s="478">
        <f>IFERROR(IF(AND(VLOOKUP(D2648,rng_ND,5,FALSE)="Ja",D_SAV!T2648="degressiv"),D_SAV!AC2648*Y2648/100,0),0)</f>
        <v>0</v>
      </c>
      <c r="AF2648" s="55">
        <f>IFERROR(IF(VLOOKUP(D2648,rng_ND,5,FALSE)="Ja",MAX(D_SAV!AD2648:AE2648),D_SAV!AD2648),0)</f>
        <v>0</v>
      </c>
      <c r="AG2648" s="55">
        <f t="shared" si="704"/>
        <v>0</v>
      </c>
      <c r="AH2648" s="55">
        <f t="shared" si="705"/>
        <v>0</v>
      </c>
      <c r="AI2648" s="55">
        <f t="shared" si="706"/>
        <v>0</v>
      </c>
      <c r="AJ2648" s="55">
        <f t="shared" si="707"/>
        <v>0</v>
      </c>
      <c r="AK2648" s="55">
        <f t="shared" si="698"/>
        <v>0</v>
      </c>
      <c r="AL2648" s="55">
        <f t="shared" si="699"/>
        <v>0</v>
      </c>
      <c r="AM2648" s="55">
        <f t="shared" si="700"/>
        <v>0</v>
      </c>
    </row>
    <row r="2649" spans="1:39" x14ac:dyDescent="0.25">
      <c r="A2649" s="47">
        <v>2645</v>
      </c>
      <c r="B2649" s="358" t="str">
        <f>IF(AND(E2649&lt;&gt;0,D2649&lt;&gt;0,F2649&lt;&gt;0),IF(C2649&lt;&gt;0,CONCATENATE(C2649,"-AGr",VLOOKUP(D2649,Listen!$A$2:$G$45,7,FALSE),"-",E2649,"-",F2649,),CONCATENATE("AGr",VLOOKUP(D2649,Listen!$A$2:$G$45,7,FALSE),"-",E2649,"-",F2649)),"keine vollständige ID")</f>
        <v>keine vollständige ID</v>
      </c>
      <c r="C2649" s="359">
        <f>'[2]III_SAV-Details_NB'!B2655</f>
        <v>0</v>
      </c>
      <c r="D2649" s="359">
        <f>'[2]III_SAV-Details_NB'!C2655</f>
        <v>0</v>
      </c>
      <c r="E2649" s="359">
        <f>'[2]III_SAV-Details_NB'!D2655</f>
        <v>0</v>
      </c>
      <c r="F2649" s="490"/>
      <c r="G2649" s="281">
        <f>'[2]III_SAV-Details_NB'!X2655</f>
        <v>0</v>
      </c>
      <c r="H2649" s="281">
        <f t="shared" si="701"/>
        <v>0</v>
      </c>
      <c r="I2649" s="281">
        <f>IF(con_EOGJahr=2025,'[2]III_SAV-Details_NB'!AA2655,IF(con_EOGJahr=2026,'[2]III_SAV-Details_NB'!AB2655,'[2]III_SAV-Details_NB'!AC2655))</f>
        <v>0</v>
      </c>
      <c r="J2649" s="282"/>
      <c r="K2649" s="282"/>
      <c r="L2649" s="282"/>
      <c r="M2649" s="282"/>
      <c r="N2649" s="282"/>
      <c r="O2649" s="282"/>
      <c r="P2649" s="52">
        <f t="shared" si="702"/>
        <v>0</v>
      </c>
      <c r="Q2649" s="60"/>
      <c r="R2649" s="53">
        <f t="shared" si="708"/>
        <v>0</v>
      </c>
      <c r="S2649" s="59"/>
      <c r="T2649" s="61"/>
      <c r="U2649" s="342" t="str">
        <f t="shared" si="712"/>
        <v>k.A.</v>
      </c>
      <c r="V2649" s="343" t="str">
        <f t="shared" si="709"/>
        <v>k.A.</v>
      </c>
      <c r="W2649" s="343" t="str">
        <f>IFERROR(IF(OR($D2649="",$E2649=0,con_Ende=0),"k.A.",IF(VLOOKUP($D2649,rng_ND,5,0)="Nein",VLOOKUP($D2649,rng_ND,2,FALSE),MIN(VLOOKUP($D2649,rng_ND,2,FALSE),A_Stammdaten!$B$19-D_SAV!$E2649+1))),"k.A.")</f>
        <v>k.A.</v>
      </c>
      <c r="X2649" s="343" t="str">
        <f t="shared" si="710"/>
        <v>k.A.</v>
      </c>
      <c r="Y2649" s="62"/>
      <c r="Z2649" s="48">
        <f t="shared" si="711"/>
        <v>0</v>
      </c>
      <c r="AA2649" s="457"/>
      <c r="AB2649" s="55">
        <f t="shared" si="703"/>
        <v>0</v>
      </c>
      <c r="AC2649" s="55">
        <f>IF(A_Stammdaten!$B$25="ja",D_SAV!AA2649,D_SAV!AB2649)</f>
        <v>0</v>
      </c>
      <c r="AD2649" s="478">
        <f>IF(AC2649=0,0,IF(U2649-(con_EOGJahr-D_SAV!E2649)&lt;=0,AC2649,AC2649/V2649))</f>
        <v>0</v>
      </c>
      <c r="AE2649" s="478">
        <f>IFERROR(IF(AND(VLOOKUP(D2649,rng_ND,5,FALSE)="Ja",D_SAV!T2649="degressiv"),D_SAV!AC2649*Y2649/100,0),0)</f>
        <v>0</v>
      </c>
      <c r="AF2649" s="55">
        <f>IFERROR(IF(VLOOKUP(D2649,rng_ND,5,FALSE)="Ja",MAX(D_SAV!AD2649:AE2649),D_SAV!AD2649),0)</f>
        <v>0</v>
      </c>
      <c r="AG2649" s="55">
        <f t="shared" si="704"/>
        <v>0</v>
      </c>
      <c r="AH2649" s="55">
        <f t="shared" si="705"/>
        <v>0</v>
      </c>
      <c r="AI2649" s="55">
        <f t="shared" si="706"/>
        <v>0</v>
      </c>
      <c r="AJ2649" s="55">
        <f t="shared" si="707"/>
        <v>0</v>
      </c>
      <c r="AK2649" s="55">
        <f t="shared" si="698"/>
        <v>0</v>
      </c>
      <c r="AL2649" s="55">
        <f t="shared" si="699"/>
        <v>0</v>
      </c>
      <c r="AM2649" s="55">
        <f t="shared" si="700"/>
        <v>0</v>
      </c>
    </row>
    <row r="2650" spans="1:39" x14ac:dyDescent="0.25">
      <c r="A2650" s="47">
        <v>2646</v>
      </c>
      <c r="B2650" s="358" t="str">
        <f>IF(AND(E2650&lt;&gt;0,D2650&lt;&gt;0,F2650&lt;&gt;0),IF(C2650&lt;&gt;0,CONCATENATE(C2650,"-AGr",VLOOKUP(D2650,Listen!$A$2:$G$45,7,FALSE),"-",E2650,"-",F2650,),CONCATENATE("AGr",VLOOKUP(D2650,Listen!$A$2:$G$45,7,FALSE),"-",E2650,"-",F2650)),"keine vollständige ID")</f>
        <v>keine vollständige ID</v>
      </c>
      <c r="C2650" s="359">
        <f>'[2]III_SAV-Details_NB'!B2656</f>
        <v>0</v>
      </c>
      <c r="D2650" s="359">
        <f>'[2]III_SAV-Details_NB'!C2656</f>
        <v>0</v>
      </c>
      <c r="E2650" s="359">
        <f>'[2]III_SAV-Details_NB'!D2656</f>
        <v>0</v>
      </c>
      <c r="F2650" s="490"/>
      <c r="G2650" s="281">
        <f>'[2]III_SAV-Details_NB'!X2656</f>
        <v>0</v>
      </c>
      <c r="H2650" s="281">
        <f t="shared" si="701"/>
        <v>0</v>
      </c>
      <c r="I2650" s="281">
        <f>IF(con_EOGJahr=2025,'[2]III_SAV-Details_NB'!AA2656,IF(con_EOGJahr=2026,'[2]III_SAV-Details_NB'!AB2656,'[2]III_SAV-Details_NB'!AC2656))</f>
        <v>0</v>
      </c>
      <c r="J2650" s="282"/>
      <c r="K2650" s="282"/>
      <c r="L2650" s="282"/>
      <c r="M2650" s="282"/>
      <c r="N2650" s="282"/>
      <c r="O2650" s="282"/>
      <c r="P2650" s="52">
        <f t="shared" si="702"/>
        <v>0</v>
      </c>
      <c r="Q2650" s="60"/>
      <c r="R2650" s="53">
        <f t="shared" si="708"/>
        <v>0</v>
      </c>
      <c r="S2650" s="59"/>
      <c r="T2650" s="61"/>
      <c r="U2650" s="342" t="str">
        <f t="shared" si="712"/>
        <v>k.A.</v>
      </c>
      <c r="V2650" s="343" t="str">
        <f t="shared" si="709"/>
        <v>k.A.</v>
      </c>
      <c r="W2650" s="343" t="str">
        <f>IFERROR(IF(OR($D2650="",$E2650=0,con_Ende=0),"k.A.",IF(VLOOKUP($D2650,rng_ND,5,0)="Nein",VLOOKUP($D2650,rng_ND,2,FALSE),MIN(VLOOKUP($D2650,rng_ND,2,FALSE),A_Stammdaten!$B$19-D_SAV!$E2650+1))),"k.A.")</f>
        <v>k.A.</v>
      </c>
      <c r="X2650" s="343" t="str">
        <f t="shared" si="710"/>
        <v>k.A.</v>
      </c>
      <c r="Y2650" s="62"/>
      <c r="Z2650" s="48">
        <f t="shared" si="711"/>
        <v>0</v>
      </c>
      <c r="AA2650" s="457"/>
      <c r="AB2650" s="55">
        <f t="shared" si="703"/>
        <v>0</v>
      </c>
      <c r="AC2650" s="55">
        <f>IF(A_Stammdaten!$B$25="ja",D_SAV!AA2650,D_SAV!AB2650)</f>
        <v>0</v>
      </c>
      <c r="AD2650" s="478">
        <f>IF(AC2650=0,0,IF(U2650-(con_EOGJahr-D_SAV!E2650)&lt;=0,AC2650,AC2650/V2650))</f>
        <v>0</v>
      </c>
      <c r="AE2650" s="478">
        <f>IFERROR(IF(AND(VLOOKUP(D2650,rng_ND,5,FALSE)="Ja",D_SAV!T2650="degressiv"),D_SAV!AC2650*Y2650/100,0),0)</f>
        <v>0</v>
      </c>
      <c r="AF2650" s="55">
        <f>IFERROR(IF(VLOOKUP(D2650,rng_ND,5,FALSE)="Ja",MAX(D_SAV!AD2650:AE2650),D_SAV!AD2650),0)</f>
        <v>0</v>
      </c>
      <c r="AG2650" s="55">
        <f t="shared" si="704"/>
        <v>0</v>
      </c>
      <c r="AH2650" s="55">
        <f t="shared" si="705"/>
        <v>0</v>
      </c>
      <c r="AI2650" s="55">
        <f t="shared" si="706"/>
        <v>0</v>
      </c>
      <c r="AJ2650" s="55">
        <f t="shared" si="707"/>
        <v>0</v>
      </c>
      <c r="AK2650" s="55">
        <f t="shared" si="698"/>
        <v>0</v>
      </c>
      <c r="AL2650" s="55">
        <f t="shared" si="699"/>
        <v>0</v>
      </c>
      <c r="AM2650" s="55">
        <f t="shared" si="700"/>
        <v>0</v>
      </c>
    </row>
    <row r="2651" spans="1:39" x14ac:dyDescent="0.25">
      <c r="A2651" s="47">
        <v>2647</v>
      </c>
      <c r="B2651" s="358" t="str">
        <f>IF(AND(E2651&lt;&gt;0,D2651&lt;&gt;0,F2651&lt;&gt;0),IF(C2651&lt;&gt;0,CONCATENATE(C2651,"-AGr",VLOOKUP(D2651,Listen!$A$2:$G$45,7,FALSE),"-",E2651,"-",F2651,),CONCATENATE("AGr",VLOOKUP(D2651,Listen!$A$2:$G$45,7,FALSE),"-",E2651,"-",F2651)),"keine vollständige ID")</f>
        <v>keine vollständige ID</v>
      </c>
      <c r="C2651" s="359">
        <f>'[2]III_SAV-Details_NB'!B2657</f>
        <v>0</v>
      </c>
      <c r="D2651" s="359">
        <f>'[2]III_SAV-Details_NB'!C2657</f>
        <v>0</v>
      </c>
      <c r="E2651" s="359">
        <f>'[2]III_SAV-Details_NB'!D2657</f>
        <v>0</v>
      </c>
      <c r="F2651" s="490"/>
      <c r="G2651" s="281">
        <f>'[2]III_SAV-Details_NB'!X2657</f>
        <v>0</v>
      </c>
      <c r="H2651" s="281">
        <f t="shared" si="701"/>
        <v>0</v>
      </c>
      <c r="I2651" s="281">
        <f>IF(con_EOGJahr=2025,'[2]III_SAV-Details_NB'!AA2657,IF(con_EOGJahr=2026,'[2]III_SAV-Details_NB'!AB2657,'[2]III_SAV-Details_NB'!AC2657))</f>
        <v>0</v>
      </c>
      <c r="J2651" s="282"/>
      <c r="K2651" s="282"/>
      <c r="L2651" s="282"/>
      <c r="M2651" s="282"/>
      <c r="N2651" s="282"/>
      <c r="O2651" s="282"/>
      <c r="P2651" s="52">
        <f t="shared" si="702"/>
        <v>0</v>
      </c>
      <c r="Q2651" s="60"/>
      <c r="R2651" s="53">
        <f t="shared" si="708"/>
        <v>0</v>
      </c>
      <c r="S2651" s="59"/>
      <c r="T2651" s="61"/>
      <c r="U2651" s="342" t="str">
        <f t="shared" si="712"/>
        <v>k.A.</v>
      </c>
      <c r="V2651" s="343" t="str">
        <f t="shared" si="709"/>
        <v>k.A.</v>
      </c>
      <c r="W2651" s="343" t="str">
        <f>IFERROR(IF(OR($D2651="",$E2651=0,con_Ende=0),"k.A.",IF(VLOOKUP($D2651,rng_ND,5,0)="Nein",VLOOKUP($D2651,rng_ND,2,FALSE),MIN(VLOOKUP($D2651,rng_ND,2,FALSE),A_Stammdaten!$B$19-D_SAV!$E2651+1))),"k.A.")</f>
        <v>k.A.</v>
      </c>
      <c r="X2651" s="343" t="str">
        <f t="shared" si="710"/>
        <v>k.A.</v>
      </c>
      <c r="Y2651" s="62"/>
      <c r="Z2651" s="48">
        <f t="shared" si="711"/>
        <v>0</v>
      </c>
      <c r="AA2651" s="457"/>
      <c r="AB2651" s="55">
        <f t="shared" si="703"/>
        <v>0</v>
      </c>
      <c r="AC2651" s="55">
        <f>IF(A_Stammdaten!$B$25="ja",D_SAV!AA2651,D_SAV!AB2651)</f>
        <v>0</v>
      </c>
      <c r="AD2651" s="478">
        <f>IF(AC2651=0,0,IF(U2651-(con_EOGJahr-D_SAV!E2651)&lt;=0,AC2651,AC2651/V2651))</f>
        <v>0</v>
      </c>
      <c r="AE2651" s="478">
        <f>IFERROR(IF(AND(VLOOKUP(D2651,rng_ND,5,FALSE)="Ja",D_SAV!T2651="degressiv"),D_SAV!AC2651*Y2651/100,0),0)</f>
        <v>0</v>
      </c>
      <c r="AF2651" s="55">
        <f>IFERROR(IF(VLOOKUP(D2651,rng_ND,5,FALSE)="Ja",MAX(D_SAV!AD2651:AE2651),D_SAV!AD2651),0)</f>
        <v>0</v>
      </c>
      <c r="AG2651" s="55">
        <f t="shared" si="704"/>
        <v>0</v>
      </c>
      <c r="AH2651" s="55">
        <f t="shared" si="705"/>
        <v>0</v>
      </c>
      <c r="AI2651" s="55">
        <f t="shared" si="706"/>
        <v>0</v>
      </c>
      <c r="AJ2651" s="55">
        <f t="shared" si="707"/>
        <v>0</v>
      </c>
      <c r="AK2651" s="55">
        <f t="shared" si="698"/>
        <v>0</v>
      </c>
      <c r="AL2651" s="55">
        <f t="shared" si="699"/>
        <v>0</v>
      </c>
      <c r="AM2651" s="55">
        <f t="shared" si="700"/>
        <v>0</v>
      </c>
    </row>
    <row r="2652" spans="1:39" x14ac:dyDescent="0.25">
      <c r="A2652" s="47">
        <v>2648</v>
      </c>
      <c r="B2652" s="358" t="str">
        <f>IF(AND(E2652&lt;&gt;0,D2652&lt;&gt;0,F2652&lt;&gt;0),IF(C2652&lt;&gt;0,CONCATENATE(C2652,"-AGr",VLOOKUP(D2652,Listen!$A$2:$G$45,7,FALSE),"-",E2652,"-",F2652,),CONCATENATE("AGr",VLOOKUP(D2652,Listen!$A$2:$G$45,7,FALSE),"-",E2652,"-",F2652)),"keine vollständige ID")</f>
        <v>keine vollständige ID</v>
      </c>
      <c r="C2652" s="359">
        <f>'[2]III_SAV-Details_NB'!B2658</f>
        <v>0</v>
      </c>
      <c r="D2652" s="359">
        <f>'[2]III_SAV-Details_NB'!C2658</f>
        <v>0</v>
      </c>
      <c r="E2652" s="359">
        <f>'[2]III_SAV-Details_NB'!D2658</f>
        <v>0</v>
      </c>
      <c r="F2652" s="490"/>
      <c r="G2652" s="281">
        <f>'[2]III_SAV-Details_NB'!X2658</f>
        <v>0</v>
      </c>
      <c r="H2652" s="281">
        <f t="shared" si="701"/>
        <v>0</v>
      </c>
      <c r="I2652" s="281">
        <f>IF(con_EOGJahr=2025,'[2]III_SAV-Details_NB'!AA2658,IF(con_EOGJahr=2026,'[2]III_SAV-Details_NB'!AB2658,'[2]III_SAV-Details_NB'!AC2658))</f>
        <v>0</v>
      </c>
      <c r="J2652" s="282"/>
      <c r="K2652" s="282"/>
      <c r="L2652" s="282"/>
      <c r="M2652" s="282"/>
      <c r="N2652" s="282"/>
      <c r="O2652" s="282"/>
      <c r="P2652" s="52">
        <f t="shared" si="702"/>
        <v>0</v>
      </c>
      <c r="Q2652" s="60"/>
      <c r="R2652" s="53">
        <f t="shared" si="708"/>
        <v>0</v>
      </c>
      <c r="S2652" s="59"/>
      <c r="T2652" s="61"/>
      <c r="U2652" s="342" t="str">
        <f t="shared" si="712"/>
        <v>k.A.</v>
      </c>
      <c r="V2652" s="343" t="str">
        <f t="shared" si="709"/>
        <v>k.A.</v>
      </c>
      <c r="W2652" s="343" t="str">
        <f>IFERROR(IF(OR($D2652="",$E2652=0,con_Ende=0),"k.A.",IF(VLOOKUP($D2652,rng_ND,5,0)="Nein",VLOOKUP($D2652,rng_ND,2,FALSE),MIN(VLOOKUP($D2652,rng_ND,2,FALSE),A_Stammdaten!$B$19-D_SAV!$E2652+1))),"k.A.")</f>
        <v>k.A.</v>
      </c>
      <c r="X2652" s="343" t="str">
        <f t="shared" si="710"/>
        <v>k.A.</v>
      </c>
      <c r="Y2652" s="62"/>
      <c r="Z2652" s="48">
        <f t="shared" si="711"/>
        <v>0</v>
      </c>
      <c r="AA2652" s="457"/>
      <c r="AB2652" s="55">
        <f t="shared" si="703"/>
        <v>0</v>
      </c>
      <c r="AC2652" s="55">
        <f>IF(A_Stammdaten!$B$25="ja",D_SAV!AA2652,D_SAV!AB2652)</f>
        <v>0</v>
      </c>
      <c r="AD2652" s="478">
        <f>IF(AC2652=0,0,IF(U2652-(con_EOGJahr-D_SAV!E2652)&lt;=0,AC2652,AC2652/V2652))</f>
        <v>0</v>
      </c>
      <c r="AE2652" s="478">
        <f>IFERROR(IF(AND(VLOOKUP(D2652,rng_ND,5,FALSE)="Ja",D_SAV!T2652="degressiv"),D_SAV!AC2652*Y2652/100,0),0)</f>
        <v>0</v>
      </c>
      <c r="AF2652" s="55">
        <f>IFERROR(IF(VLOOKUP(D2652,rng_ND,5,FALSE)="Ja",MAX(D_SAV!AD2652:AE2652),D_SAV!AD2652),0)</f>
        <v>0</v>
      </c>
      <c r="AG2652" s="55">
        <f t="shared" si="704"/>
        <v>0</v>
      </c>
      <c r="AH2652" s="55">
        <f t="shared" si="705"/>
        <v>0</v>
      </c>
      <c r="AI2652" s="55">
        <f t="shared" si="706"/>
        <v>0</v>
      </c>
      <c r="AJ2652" s="55">
        <f t="shared" si="707"/>
        <v>0</v>
      </c>
      <c r="AK2652" s="55">
        <f t="shared" si="698"/>
        <v>0</v>
      </c>
      <c r="AL2652" s="55">
        <f t="shared" si="699"/>
        <v>0</v>
      </c>
      <c r="AM2652" s="55">
        <f t="shared" si="700"/>
        <v>0</v>
      </c>
    </row>
    <row r="2653" spans="1:39" x14ac:dyDescent="0.25">
      <c r="A2653" s="47">
        <v>2649</v>
      </c>
      <c r="B2653" s="358" t="str">
        <f>IF(AND(E2653&lt;&gt;0,D2653&lt;&gt;0,F2653&lt;&gt;0),IF(C2653&lt;&gt;0,CONCATENATE(C2653,"-AGr",VLOOKUP(D2653,Listen!$A$2:$G$45,7,FALSE),"-",E2653,"-",F2653,),CONCATENATE("AGr",VLOOKUP(D2653,Listen!$A$2:$G$45,7,FALSE),"-",E2653,"-",F2653)),"keine vollständige ID")</f>
        <v>keine vollständige ID</v>
      </c>
      <c r="C2653" s="359">
        <f>'[2]III_SAV-Details_NB'!B2659</f>
        <v>0</v>
      </c>
      <c r="D2653" s="359">
        <f>'[2]III_SAV-Details_NB'!C2659</f>
        <v>0</v>
      </c>
      <c r="E2653" s="359">
        <f>'[2]III_SAV-Details_NB'!D2659</f>
        <v>0</v>
      </c>
      <c r="F2653" s="490"/>
      <c r="G2653" s="281">
        <f>'[2]III_SAV-Details_NB'!X2659</f>
        <v>0</v>
      </c>
      <c r="H2653" s="281">
        <f t="shared" si="701"/>
        <v>0</v>
      </c>
      <c r="I2653" s="281">
        <f>IF(con_EOGJahr=2025,'[2]III_SAV-Details_NB'!AA2659,IF(con_EOGJahr=2026,'[2]III_SAV-Details_NB'!AB2659,'[2]III_SAV-Details_NB'!AC2659))</f>
        <v>0</v>
      </c>
      <c r="J2653" s="282"/>
      <c r="K2653" s="282"/>
      <c r="L2653" s="282"/>
      <c r="M2653" s="282"/>
      <c r="N2653" s="282"/>
      <c r="O2653" s="282"/>
      <c r="P2653" s="52">
        <f t="shared" si="702"/>
        <v>0</v>
      </c>
      <c r="Q2653" s="60"/>
      <c r="R2653" s="53">
        <f t="shared" si="708"/>
        <v>0</v>
      </c>
      <c r="S2653" s="59"/>
      <c r="T2653" s="61"/>
      <c r="U2653" s="342" t="str">
        <f t="shared" si="712"/>
        <v>k.A.</v>
      </c>
      <c r="V2653" s="343" t="str">
        <f t="shared" si="709"/>
        <v>k.A.</v>
      </c>
      <c r="W2653" s="343" t="str">
        <f>IFERROR(IF(OR($D2653="",$E2653=0,con_Ende=0),"k.A.",IF(VLOOKUP($D2653,rng_ND,5,0)="Nein",VLOOKUP($D2653,rng_ND,2,FALSE),MIN(VLOOKUP($D2653,rng_ND,2,FALSE),A_Stammdaten!$B$19-D_SAV!$E2653+1))),"k.A.")</f>
        <v>k.A.</v>
      </c>
      <c r="X2653" s="343" t="str">
        <f t="shared" si="710"/>
        <v>k.A.</v>
      </c>
      <c r="Y2653" s="62"/>
      <c r="Z2653" s="48">
        <f t="shared" si="711"/>
        <v>0</v>
      </c>
      <c r="AA2653" s="457"/>
      <c r="AB2653" s="55">
        <f t="shared" si="703"/>
        <v>0</v>
      </c>
      <c r="AC2653" s="55">
        <f>IF(A_Stammdaten!$B$25="ja",D_SAV!AA2653,D_SAV!AB2653)</f>
        <v>0</v>
      </c>
      <c r="AD2653" s="478">
        <f>IF(AC2653=0,0,IF(U2653-(con_EOGJahr-D_SAV!E2653)&lt;=0,AC2653,AC2653/V2653))</f>
        <v>0</v>
      </c>
      <c r="AE2653" s="478">
        <f>IFERROR(IF(AND(VLOOKUP(D2653,rng_ND,5,FALSE)="Ja",D_SAV!T2653="degressiv"),D_SAV!AC2653*Y2653/100,0),0)</f>
        <v>0</v>
      </c>
      <c r="AF2653" s="55">
        <f>IFERROR(IF(VLOOKUP(D2653,rng_ND,5,FALSE)="Ja",MAX(D_SAV!AD2653:AE2653),D_SAV!AD2653),0)</f>
        <v>0</v>
      </c>
      <c r="AG2653" s="55">
        <f t="shared" si="704"/>
        <v>0</v>
      </c>
      <c r="AH2653" s="55">
        <f t="shared" si="705"/>
        <v>0</v>
      </c>
      <c r="AI2653" s="55">
        <f t="shared" si="706"/>
        <v>0</v>
      </c>
      <c r="AJ2653" s="55">
        <f t="shared" si="707"/>
        <v>0</v>
      </c>
      <c r="AK2653" s="55">
        <f t="shared" si="698"/>
        <v>0</v>
      </c>
      <c r="AL2653" s="55">
        <f t="shared" si="699"/>
        <v>0</v>
      </c>
      <c r="AM2653" s="55">
        <f t="shared" si="700"/>
        <v>0</v>
      </c>
    </row>
    <row r="2654" spans="1:39" x14ac:dyDescent="0.25">
      <c r="A2654" s="47">
        <v>2650</v>
      </c>
      <c r="B2654" s="358" t="str">
        <f>IF(AND(E2654&lt;&gt;0,D2654&lt;&gt;0,F2654&lt;&gt;0),IF(C2654&lt;&gt;0,CONCATENATE(C2654,"-AGr",VLOOKUP(D2654,Listen!$A$2:$G$45,7,FALSE),"-",E2654,"-",F2654,),CONCATENATE("AGr",VLOOKUP(D2654,Listen!$A$2:$G$45,7,FALSE),"-",E2654,"-",F2654)),"keine vollständige ID")</f>
        <v>keine vollständige ID</v>
      </c>
      <c r="C2654" s="359">
        <f>'[2]III_SAV-Details_NB'!B2660</f>
        <v>0</v>
      </c>
      <c r="D2654" s="359">
        <f>'[2]III_SAV-Details_NB'!C2660</f>
        <v>0</v>
      </c>
      <c r="E2654" s="359">
        <f>'[2]III_SAV-Details_NB'!D2660</f>
        <v>0</v>
      </c>
      <c r="F2654" s="490"/>
      <c r="G2654" s="281">
        <f>'[2]III_SAV-Details_NB'!X2660</f>
        <v>0</v>
      </c>
      <c r="H2654" s="281">
        <f t="shared" si="701"/>
        <v>0</v>
      </c>
      <c r="I2654" s="281">
        <f>IF(con_EOGJahr=2025,'[2]III_SAV-Details_NB'!AA2660,IF(con_EOGJahr=2026,'[2]III_SAV-Details_NB'!AB2660,'[2]III_SAV-Details_NB'!AC2660))</f>
        <v>0</v>
      </c>
      <c r="J2654" s="282"/>
      <c r="K2654" s="282"/>
      <c r="L2654" s="282"/>
      <c r="M2654" s="282"/>
      <c r="N2654" s="282"/>
      <c r="O2654" s="282"/>
      <c r="P2654" s="52">
        <f t="shared" si="702"/>
        <v>0</v>
      </c>
      <c r="Q2654" s="60"/>
      <c r="R2654" s="53">
        <f t="shared" si="708"/>
        <v>0</v>
      </c>
      <c r="S2654" s="59"/>
      <c r="T2654" s="61"/>
      <c r="U2654" s="342" t="str">
        <f t="shared" si="712"/>
        <v>k.A.</v>
      </c>
      <c r="V2654" s="343" t="str">
        <f t="shared" si="709"/>
        <v>k.A.</v>
      </c>
      <c r="W2654" s="343" t="str">
        <f>IFERROR(IF(OR($D2654="",$E2654=0,con_Ende=0),"k.A.",IF(VLOOKUP($D2654,rng_ND,5,0)="Nein",VLOOKUP($D2654,rng_ND,2,FALSE),MIN(VLOOKUP($D2654,rng_ND,2,FALSE),A_Stammdaten!$B$19-D_SAV!$E2654+1))),"k.A.")</f>
        <v>k.A.</v>
      </c>
      <c r="X2654" s="343" t="str">
        <f t="shared" si="710"/>
        <v>k.A.</v>
      </c>
      <c r="Y2654" s="62"/>
      <c r="Z2654" s="48">
        <f t="shared" si="711"/>
        <v>0</v>
      </c>
      <c r="AA2654" s="457"/>
      <c r="AB2654" s="55">
        <f t="shared" si="703"/>
        <v>0</v>
      </c>
      <c r="AC2654" s="55">
        <f>IF(A_Stammdaten!$B$25="ja",D_SAV!AA2654,D_SAV!AB2654)</f>
        <v>0</v>
      </c>
      <c r="AD2654" s="478">
        <f>IF(AC2654=0,0,IF(U2654-(con_EOGJahr-D_SAV!E2654)&lt;=0,AC2654,AC2654/V2654))</f>
        <v>0</v>
      </c>
      <c r="AE2654" s="478">
        <f>IFERROR(IF(AND(VLOOKUP(D2654,rng_ND,5,FALSE)="Ja",D_SAV!T2654="degressiv"),D_SAV!AC2654*Y2654/100,0),0)</f>
        <v>0</v>
      </c>
      <c r="AF2654" s="55">
        <f>IFERROR(IF(VLOOKUP(D2654,rng_ND,5,FALSE)="Ja",MAX(D_SAV!AD2654:AE2654),D_SAV!AD2654),0)</f>
        <v>0</v>
      </c>
      <c r="AG2654" s="55">
        <f t="shared" si="704"/>
        <v>0</v>
      </c>
      <c r="AH2654" s="55">
        <f t="shared" si="705"/>
        <v>0</v>
      </c>
      <c r="AI2654" s="55">
        <f t="shared" si="706"/>
        <v>0</v>
      </c>
      <c r="AJ2654" s="55">
        <f t="shared" si="707"/>
        <v>0</v>
      </c>
      <c r="AK2654" s="55">
        <f t="shared" si="698"/>
        <v>0</v>
      </c>
      <c r="AL2654" s="55">
        <f t="shared" si="699"/>
        <v>0</v>
      </c>
      <c r="AM2654" s="55">
        <f t="shared" si="700"/>
        <v>0</v>
      </c>
    </row>
    <row r="2655" spans="1:39" x14ac:dyDescent="0.25">
      <c r="A2655" s="47">
        <v>2651</v>
      </c>
      <c r="B2655" s="358" t="str">
        <f>IF(AND(E2655&lt;&gt;0,D2655&lt;&gt;0,F2655&lt;&gt;0),IF(C2655&lt;&gt;0,CONCATENATE(C2655,"-AGr",VLOOKUP(D2655,Listen!$A$2:$G$45,7,FALSE),"-",E2655,"-",F2655,),CONCATENATE("AGr",VLOOKUP(D2655,Listen!$A$2:$G$45,7,FALSE),"-",E2655,"-",F2655)),"keine vollständige ID")</f>
        <v>keine vollständige ID</v>
      </c>
      <c r="C2655" s="359">
        <f>'[2]III_SAV-Details_NB'!B2661</f>
        <v>0</v>
      </c>
      <c r="D2655" s="359">
        <f>'[2]III_SAV-Details_NB'!C2661</f>
        <v>0</v>
      </c>
      <c r="E2655" s="359">
        <f>'[2]III_SAV-Details_NB'!D2661</f>
        <v>0</v>
      </c>
      <c r="F2655" s="490"/>
      <c r="G2655" s="281">
        <f>'[2]III_SAV-Details_NB'!X2661</f>
        <v>0</v>
      </c>
      <c r="H2655" s="281">
        <f t="shared" si="701"/>
        <v>0</v>
      </c>
      <c r="I2655" s="281">
        <f>IF(con_EOGJahr=2025,'[2]III_SAV-Details_NB'!AA2661,IF(con_EOGJahr=2026,'[2]III_SAV-Details_NB'!AB2661,'[2]III_SAV-Details_NB'!AC2661))</f>
        <v>0</v>
      </c>
      <c r="J2655" s="282"/>
      <c r="K2655" s="282"/>
      <c r="L2655" s="282"/>
      <c r="M2655" s="282"/>
      <c r="N2655" s="282"/>
      <c r="O2655" s="282"/>
      <c r="P2655" s="52">
        <f t="shared" si="702"/>
        <v>0</v>
      </c>
      <c r="Q2655" s="60"/>
      <c r="R2655" s="53">
        <f t="shared" si="708"/>
        <v>0</v>
      </c>
      <c r="S2655" s="59"/>
      <c r="T2655" s="61"/>
      <c r="U2655" s="342" t="str">
        <f t="shared" si="712"/>
        <v>k.A.</v>
      </c>
      <c r="V2655" s="343" t="str">
        <f t="shared" si="709"/>
        <v>k.A.</v>
      </c>
      <c r="W2655" s="343" t="str">
        <f>IFERROR(IF(OR($D2655="",$E2655=0,con_Ende=0),"k.A.",IF(VLOOKUP($D2655,rng_ND,5,0)="Nein",VLOOKUP($D2655,rng_ND,2,FALSE),MIN(VLOOKUP($D2655,rng_ND,2,FALSE),A_Stammdaten!$B$19-D_SAV!$E2655+1))),"k.A.")</f>
        <v>k.A.</v>
      </c>
      <c r="X2655" s="343" t="str">
        <f t="shared" si="710"/>
        <v>k.A.</v>
      </c>
      <c r="Y2655" s="62"/>
      <c r="Z2655" s="48">
        <f t="shared" si="711"/>
        <v>0</v>
      </c>
      <c r="AA2655" s="457"/>
      <c r="AB2655" s="55">
        <f t="shared" si="703"/>
        <v>0</v>
      </c>
      <c r="AC2655" s="55">
        <f>IF(A_Stammdaten!$B$25="ja",D_SAV!AA2655,D_SAV!AB2655)</f>
        <v>0</v>
      </c>
      <c r="AD2655" s="478">
        <f>IF(AC2655=0,0,IF(U2655-(con_EOGJahr-D_SAV!E2655)&lt;=0,AC2655,AC2655/V2655))</f>
        <v>0</v>
      </c>
      <c r="AE2655" s="478">
        <f>IFERROR(IF(AND(VLOOKUP(D2655,rng_ND,5,FALSE)="Ja",D_SAV!T2655="degressiv"),D_SAV!AC2655*Y2655/100,0),0)</f>
        <v>0</v>
      </c>
      <c r="AF2655" s="55">
        <f>IFERROR(IF(VLOOKUP(D2655,rng_ND,5,FALSE)="Ja",MAX(D_SAV!AD2655:AE2655),D_SAV!AD2655),0)</f>
        <v>0</v>
      </c>
      <c r="AG2655" s="55">
        <f t="shared" si="704"/>
        <v>0</v>
      </c>
      <c r="AH2655" s="55">
        <f t="shared" si="705"/>
        <v>0</v>
      </c>
      <c r="AI2655" s="55">
        <f t="shared" si="706"/>
        <v>0</v>
      </c>
      <c r="AJ2655" s="55">
        <f t="shared" si="707"/>
        <v>0</v>
      </c>
      <c r="AK2655" s="55">
        <f t="shared" si="698"/>
        <v>0</v>
      </c>
      <c r="AL2655" s="55">
        <f t="shared" si="699"/>
        <v>0</v>
      </c>
      <c r="AM2655" s="55">
        <f t="shared" si="700"/>
        <v>0</v>
      </c>
    </row>
    <row r="2656" spans="1:39" x14ac:dyDescent="0.25">
      <c r="A2656" s="47">
        <v>2652</v>
      </c>
      <c r="B2656" s="358" t="str">
        <f>IF(AND(E2656&lt;&gt;0,D2656&lt;&gt;0,F2656&lt;&gt;0),IF(C2656&lt;&gt;0,CONCATENATE(C2656,"-AGr",VLOOKUP(D2656,Listen!$A$2:$G$45,7,FALSE),"-",E2656,"-",F2656,),CONCATENATE("AGr",VLOOKUP(D2656,Listen!$A$2:$G$45,7,FALSE),"-",E2656,"-",F2656)),"keine vollständige ID")</f>
        <v>keine vollständige ID</v>
      </c>
      <c r="C2656" s="359">
        <f>'[2]III_SAV-Details_NB'!B2662</f>
        <v>0</v>
      </c>
      <c r="D2656" s="359">
        <f>'[2]III_SAV-Details_NB'!C2662</f>
        <v>0</v>
      </c>
      <c r="E2656" s="359">
        <f>'[2]III_SAV-Details_NB'!D2662</f>
        <v>0</v>
      </c>
      <c r="F2656" s="490"/>
      <c r="G2656" s="281">
        <f>'[2]III_SAV-Details_NB'!X2662</f>
        <v>0</v>
      </c>
      <c r="H2656" s="281">
        <f t="shared" si="701"/>
        <v>0</v>
      </c>
      <c r="I2656" s="281">
        <f>IF(con_EOGJahr=2025,'[2]III_SAV-Details_NB'!AA2662,IF(con_EOGJahr=2026,'[2]III_SAV-Details_NB'!AB2662,'[2]III_SAV-Details_NB'!AC2662))</f>
        <v>0</v>
      </c>
      <c r="J2656" s="282"/>
      <c r="K2656" s="282"/>
      <c r="L2656" s="282"/>
      <c r="M2656" s="282"/>
      <c r="N2656" s="282"/>
      <c r="O2656" s="282"/>
      <c r="P2656" s="52">
        <f t="shared" si="702"/>
        <v>0</v>
      </c>
      <c r="Q2656" s="60"/>
      <c r="R2656" s="53">
        <f t="shared" si="708"/>
        <v>0</v>
      </c>
      <c r="S2656" s="59"/>
      <c r="T2656" s="61"/>
      <c r="U2656" s="342" t="str">
        <f t="shared" si="712"/>
        <v>k.A.</v>
      </c>
      <c r="V2656" s="343" t="str">
        <f t="shared" si="709"/>
        <v>k.A.</v>
      </c>
      <c r="W2656" s="343" t="str">
        <f>IFERROR(IF(OR($D2656="",$E2656=0,con_Ende=0),"k.A.",IF(VLOOKUP($D2656,rng_ND,5,0)="Nein",VLOOKUP($D2656,rng_ND,2,FALSE),MIN(VLOOKUP($D2656,rng_ND,2,FALSE),A_Stammdaten!$B$19-D_SAV!$E2656+1))),"k.A.")</f>
        <v>k.A.</v>
      </c>
      <c r="X2656" s="343" t="str">
        <f t="shared" si="710"/>
        <v>k.A.</v>
      </c>
      <c r="Y2656" s="62"/>
      <c r="Z2656" s="48">
        <f t="shared" si="711"/>
        <v>0</v>
      </c>
      <c r="AA2656" s="457"/>
      <c r="AB2656" s="55">
        <f t="shared" si="703"/>
        <v>0</v>
      </c>
      <c r="AC2656" s="55">
        <f>IF(A_Stammdaten!$B$25="ja",D_SAV!AA2656,D_SAV!AB2656)</f>
        <v>0</v>
      </c>
      <c r="AD2656" s="478">
        <f>IF(AC2656=0,0,IF(U2656-(con_EOGJahr-D_SAV!E2656)&lt;=0,AC2656,AC2656/V2656))</f>
        <v>0</v>
      </c>
      <c r="AE2656" s="478">
        <f>IFERROR(IF(AND(VLOOKUP(D2656,rng_ND,5,FALSE)="Ja",D_SAV!T2656="degressiv"),D_SAV!AC2656*Y2656/100,0),0)</f>
        <v>0</v>
      </c>
      <c r="AF2656" s="55">
        <f>IFERROR(IF(VLOOKUP(D2656,rng_ND,5,FALSE)="Ja",MAX(D_SAV!AD2656:AE2656),D_SAV!AD2656),0)</f>
        <v>0</v>
      </c>
      <c r="AG2656" s="55">
        <f t="shared" si="704"/>
        <v>0</v>
      </c>
      <c r="AH2656" s="55">
        <f t="shared" si="705"/>
        <v>0</v>
      </c>
      <c r="AI2656" s="55">
        <f t="shared" si="706"/>
        <v>0</v>
      </c>
      <c r="AJ2656" s="55">
        <f t="shared" si="707"/>
        <v>0</v>
      </c>
      <c r="AK2656" s="55">
        <f t="shared" si="698"/>
        <v>0</v>
      </c>
      <c r="AL2656" s="55">
        <f t="shared" si="699"/>
        <v>0</v>
      </c>
      <c r="AM2656" s="55">
        <f t="shared" si="700"/>
        <v>0</v>
      </c>
    </row>
    <row r="2657" spans="1:39" x14ac:dyDescent="0.25">
      <c r="A2657" s="47">
        <v>2653</v>
      </c>
      <c r="B2657" s="358" t="str">
        <f>IF(AND(E2657&lt;&gt;0,D2657&lt;&gt;0,F2657&lt;&gt;0),IF(C2657&lt;&gt;0,CONCATENATE(C2657,"-AGr",VLOOKUP(D2657,Listen!$A$2:$G$45,7,FALSE),"-",E2657,"-",F2657,),CONCATENATE("AGr",VLOOKUP(D2657,Listen!$A$2:$G$45,7,FALSE),"-",E2657,"-",F2657)),"keine vollständige ID")</f>
        <v>keine vollständige ID</v>
      </c>
      <c r="C2657" s="359">
        <f>'[2]III_SAV-Details_NB'!B2663</f>
        <v>0</v>
      </c>
      <c r="D2657" s="359">
        <f>'[2]III_SAV-Details_NB'!C2663</f>
        <v>0</v>
      </c>
      <c r="E2657" s="359">
        <f>'[2]III_SAV-Details_NB'!D2663</f>
        <v>0</v>
      </c>
      <c r="F2657" s="490"/>
      <c r="G2657" s="281">
        <f>'[2]III_SAV-Details_NB'!X2663</f>
        <v>0</v>
      </c>
      <c r="H2657" s="281">
        <f t="shared" si="701"/>
        <v>0</v>
      </c>
      <c r="I2657" s="281">
        <f>IF(con_EOGJahr=2025,'[2]III_SAV-Details_NB'!AA2663,IF(con_EOGJahr=2026,'[2]III_SAV-Details_NB'!AB2663,'[2]III_SAV-Details_NB'!AC2663))</f>
        <v>0</v>
      </c>
      <c r="J2657" s="282"/>
      <c r="K2657" s="282"/>
      <c r="L2657" s="282"/>
      <c r="M2657" s="282"/>
      <c r="N2657" s="282"/>
      <c r="O2657" s="282"/>
      <c r="P2657" s="52">
        <f t="shared" si="702"/>
        <v>0</v>
      </c>
      <c r="Q2657" s="60"/>
      <c r="R2657" s="53">
        <f t="shared" si="708"/>
        <v>0</v>
      </c>
      <c r="S2657" s="59"/>
      <c r="T2657" s="61"/>
      <c r="U2657" s="342" t="str">
        <f t="shared" si="712"/>
        <v>k.A.</v>
      </c>
      <c r="V2657" s="343" t="str">
        <f t="shared" si="709"/>
        <v>k.A.</v>
      </c>
      <c r="W2657" s="343" t="str">
        <f>IFERROR(IF(OR($D2657="",$E2657=0,con_Ende=0),"k.A.",IF(VLOOKUP($D2657,rng_ND,5,0)="Nein",VLOOKUP($D2657,rng_ND,2,FALSE),MIN(VLOOKUP($D2657,rng_ND,2,FALSE),A_Stammdaten!$B$19-D_SAV!$E2657+1))),"k.A.")</f>
        <v>k.A.</v>
      </c>
      <c r="X2657" s="343" t="str">
        <f t="shared" si="710"/>
        <v>k.A.</v>
      </c>
      <c r="Y2657" s="62"/>
      <c r="Z2657" s="48">
        <f t="shared" si="711"/>
        <v>0</v>
      </c>
      <c r="AA2657" s="457"/>
      <c r="AB2657" s="55">
        <f t="shared" si="703"/>
        <v>0</v>
      </c>
      <c r="AC2657" s="55">
        <f>IF(A_Stammdaten!$B$25="ja",D_SAV!AA2657,D_SAV!AB2657)</f>
        <v>0</v>
      </c>
      <c r="AD2657" s="478">
        <f>IF(AC2657=0,0,IF(U2657-(con_EOGJahr-D_SAV!E2657)&lt;=0,AC2657,AC2657/V2657))</f>
        <v>0</v>
      </c>
      <c r="AE2657" s="478">
        <f>IFERROR(IF(AND(VLOOKUP(D2657,rng_ND,5,FALSE)="Ja",D_SAV!T2657="degressiv"),D_SAV!AC2657*Y2657/100,0),0)</f>
        <v>0</v>
      </c>
      <c r="AF2657" s="55">
        <f>IFERROR(IF(VLOOKUP(D2657,rng_ND,5,FALSE)="Ja",MAX(D_SAV!AD2657:AE2657),D_SAV!AD2657),0)</f>
        <v>0</v>
      </c>
      <c r="AG2657" s="55">
        <f t="shared" si="704"/>
        <v>0</v>
      </c>
      <c r="AH2657" s="55">
        <f t="shared" si="705"/>
        <v>0</v>
      </c>
      <c r="AI2657" s="55">
        <f t="shared" si="706"/>
        <v>0</v>
      </c>
      <c r="AJ2657" s="55">
        <f t="shared" si="707"/>
        <v>0</v>
      </c>
      <c r="AK2657" s="55">
        <f t="shared" si="698"/>
        <v>0</v>
      </c>
      <c r="AL2657" s="55">
        <f t="shared" si="699"/>
        <v>0</v>
      </c>
      <c r="AM2657" s="55">
        <f t="shared" si="700"/>
        <v>0</v>
      </c>
    </row>
    <row r="2658" spans="1:39" x14ac:dyDescent="0.25">
      <c r="A2658" s="47">
        <v>2654</v>
      </c>
      <c r="B2658" s="358" t="str">
        <f>IF(AND(E2658&lt;&gt;0,D2658&lt;&gt;0,F2658&lt;&gt;0),IF(C2658&lt;&gt;0,CONCATENATE(C2658,"-AGr",VLOOKUP(D2658,Listen!$A$2:$G$45,7,FALSE),"-",E2658,"-",F2658,),CONCATENATE("AGr",VLOOKUP(D2658,Listen!$A$2:$G$45,7,FALSE),"-",E2658,"-",F2658)),"keine vollständige ID")</f>
        <v>keine vollständige ID</v>
      </c>
      <c r="C2658" s="359">
        <f>'[2]III_SAV-Details_NB'!B2664</f>
        <v>0</v>
      </c>
      <c r="D2658" s="359">
        <f>'[2]III_SAV-Details_NB'!C2664</f>
        <v>0</v>
      </c>
      <c r="E2658" s="359">
        <f>'[2]III_SAV-Details_NB'!D2664</f>
        <v>0</v>
      </c>
      <c r="F2658" s="490"/>
      <c r="G2658" s="281">
        <f>'[2]III_SAV-Details_NB'!X2664</f>
        <v>0</v>
      </c>
      <c r="H2658" s="281">
        <f t="shared" si="701"/>
        <v>0</v>
      </c>
      <c r="I2658" s="281">
        <f>IF(con_EOGJahr=2025,'[2]III_SAV-Details_NB'!AA2664,IF(con_EOGJahr=2026,'[2]III_SAV-Details_NB'!AB2664,'[2]III_SAV-Details_NB'!AC2664))</f>
        <v>0</v>
      </c>
      <c r="J2658" s="282"/>
      <c r="K2658" s="282"/>
      <c r="L2658" s="282"/>
      <c r="M2658" s="282"/>
      <c r="N2658" s="282"/>
      <c r="O2658" s="282"/>
      <c r="P2658" s="52">
        <f t="shared" si="702"/>
        <v>0</v>
      </c>
      <c r="Q2658" s="60"/>
      <c r="R2658" s="53">
        <f t="shared" si="708"/>
        <v>0</v>
      </c>
      <c r="S2658" s="59"/>
      <c r="T2658" s="61"/>
      <c r="U2658" s="342" t="str">
        <f t="shared" si="712"/>
        <v>k.A.</v>
      </c>
      <c r="V2658" s="343" t="str">
        <f t="shared" si="709"/>
        <v>k.A.</v>
      </c>
      <c r="W2658" s="343" t="str">
        <f>IFERROR(IF(OR($D2658="",$E2658=0,con_Ende=0),"k.A.",IF(VLOOKUP($D2658,rng_ND,5,0)="Nein",VLOOKUP($D2658,rng_ND,2,FALSE),MIN(VLOOKUP($D2658,rng_ND,2,FALSE),A_Stammdaten!$B$19-D_SAV!$E2658+1))),"k.A.")</f>
        <v>k.A.</v>
      </c>
      <c r="X2658" s="343" t="str">
        <f t="shared" si="710"/>
        <v>k.A.</v>
      </c>
      <c r="Y2658" s="62"/>
      <c r="Z2658" s="48">
        <f t="shared" si="711"/>
        <v>0</v>
      </c>
      <c r="AA2658" s="457"/>
      <c r="AB2658" s="55">
        <f t="shared" si="703"/>
        <v>0</v>
      </c>
      <c r="AC2658" s="55">
        <f>IF(A_Stammdaten!$B$25="ja",D_SAV!AA2658,D_SAV!AB2658)</f>
        <v>0</v>
      </c>
      <c r="AD2658" s="478">
        <f>IF(AC2658=0,0,IF(U2658-(con_EOGJahr-D_SAV!E2658)&lt;=0,AC2658,AC2658/V2658))</f>
        <v>0</v>
      </c>
      <c r="AE2658" s="478">
        <f>IFERROR(IF(AND(VLOOKUP(D2658,rng_ND,5,FALSE)="Ja",D_SAV!T2658="degressiv"),D_SAV!AC2658*Y2658/100,0),0)</f>
        <v>0</v>
      </c>
      <c r="AF2658" s="55">
        <f>IFERROR(IF(VLOOKUP(D2658,rng_ND,5,FALSE)="Ja",MAX(D_SAV!AD2658:AE2658),D_SAV!AD2658),0)</f>
        <v>0</v>
      </c>
      <c r="AG2658" s="55">
        <f t="shared" si="704"/>
        <v>0</v>
      </c>
      <c r="AH2658" s="55">
        <f t="shared" si="705"/>
        <v>0</v>
      </c>
      <c r="AI2658" s="55">
        <f t="shared" si="706"/>
        <v>0</v>
      </c>
      <c r="AJ2658" s="55">
        <f t="shared" si="707"/>
        <v>0</v>
      </c>
      <c r="AK2658" s="55">
        <f t="shared" si="698"/>
        <v>0</v>
      </c>
      <c r="AL2658" s="55">
        <f t="shared" si="699"/>
        <v>0</v>
      </c>
      <c r="AM2658" s="55">
        <f t="shared" si="700"/>
        <v>0</v>
      </c>
    </row>
    <row r="2659" spans="1:39" x14ac:dyDescent="0.25">
      <c r="A2659" s="47">
        <v>2655</v>
      </c>
      <c r="B2659" s="358" t="str">
        <f>IF(AND(E2659&lt;&gt;0,D2659&lt;&gt;0,F2659&lt;&gt;0),IF(C2659&lt;&gt;0,CONCATENATE(C2659,"-AGr",VLOOKUP(D2659,Listen!$A$2:$G$45,7,FALSE),"-",E2659,"-",F2659,),CONCATENATE("AGr",VLOOKUP(D2659,Listen!$A$2:$G$45,7,FALSE),"-",E2659,"-",F2659)),"keine vollständige ID")</f>
        <v>keine vollständige ID</v>
      </c>
      <c r="C2659" s="359">
        <f>'[2]III_SAV-Details_NB'!B2665</f>
        <v>0</v>
      </c>
      <c r="D2659" s="359">
        <f>'[2]III_SAV-Details_NB'!C2665</f>
        <v>0</v>
      </c>
      <c r="E2659" s="359">
        <f>'[2]III_SAV-Details_NB'!D2665</f>
        <v>0</v>
      </c>
      <c r="F2659" s="490"/>
      <c r="G2659" s="281">
        <f>'[2]III_SAV-Details_NB'!X2665</f>
        <v>0</v>
      </c>
      <c r="H2659" s="281">
        <f t="shared" si="701"/>
        <v>0</v>
      </c>
      <c r="I2659" s="281">
        <f>IF(con_EOGJahr=2025,'[2]III_SAV-Details_NB'!AA2665,IF(con_EOGJahr=2026,'[2]III_SAV-Details_NB'!AB2665,'[2]III_SAV-Details_NB'!AC2665))</f>
        <v>0</v>
      </c>
      <c r="J2659" s="282"/>
      <c r="K2659" s="282"/>
      <c r="L2659" s="282"/>
      <c r="M2659" s="282"/>
      <c r="N2659" s="282"/>
      <c r="O2659" s="282"/>
      <c r="P2659" s="52">
        <f t="shared" si="702"/>
        <v>0</v>
      </c>
      <c r="Q2659" s="60"/>
      <c r="R2659" s="53">
        <f t="shared" si="708"/>
        <v>0</v>
      </c>
      <c r="S2659" s="59"/>
      <c r="T2659" s="61"/>
      <c r="U2659" s="342" t="str">
        <f t="shared" si="712"/>
        <v>k.A.</v>
      </c>
      <c r="V2659" s="343" t="str">
        <f t="shared" si="709"/>
        <v>k.A.</v>
      </c>
      <c r="W2659" s="343" t="str">
        <f>IFERROR(IF(OR($D2659="",$E2659=0,con_Ende=0),"k.A.",IF(VLOOKUP($D2659,rng_ND,5,0)="Nein",VLOOKUP($D2659,rng_ND,2,FALSE),MIN(VLOOKUP($D2659,rng_ND,2,FALSE),A_Stammdaten!$B$19-D_SAV!$E2659+1))),"k.A.")</f>
        <v>k.A.</v>
      </c>
      <c r="X2659" s="343" t="str">
        <f t="shared" si="710"/>
        <v>k.A.</v>
      </c>
      <c r="Y2659" s="62"/>
      <c r="Z2659" s="48">
        <f t="shared" si="711"/>
        <v>0</v>
      </c>
      <c r="AA2659" s="457"/>
      <c r="AB2659" s="55">
        <f t="shared" si="703"/>
        <v>0</v>
      </c>
      <c r="AC2659" s="55">
        <f>IF(A_Stammdaten!$B$25="ja",D_SAV!AA2659,D_SAV!AB2659)</f>
        <v>0</v>
      </c>
      <c r="AD2659" s="478">
        <f>IF(AC2659=0,0,IF(U2659-(con_EOGJahr-D_SAV!E2659)&lt;=0,AC2659,AC2659/V2659))</f>
        <v>0</v>
      </c>
      <c r="AE2659" s="478">
        <f>IFERROR(IF(AND(VLOOKUP(D2659,rng_ND,5,FALSE)="Ja",D_SAV!T2659="degressiv"),D_SAV!AC2659*Y2659/100,0),0)</f>
        <v>0</v>
      </c>
      <c r="AF2659" s="55">
        <f>IFERROR(IF(VLOOKUP(D2659,rng_ND,5,FALSE)="Ja",MAX(D_SAV!AD2659:AE2659),D_SAV!AD2659),0)</f>
        <v>0</v>
      </c>
      <c r="AG2659" s="55">
        <f t="shared" si="704"/>
        <v>0</v>
      </c>
      <c r="AH2659" s="55">
        <f t="shared" si="705"/>
        <v>0</v>
      </c>
      <c r="AI2659" s="55">
        <f t="shared" si="706"/>
        <v>0</v>
      </c>
      <c r="AJ2659" s="55">
        <f t="shared" si="707"/>
        <v>0</v>
      </c>
      <c r="AK2659" s="55">
        <f t="shared" si="698"/>
        <v>0</v>
      </c>
      <c r="AL2659" s="55">
        <f t="shared" si="699"/>
        <v>0</v>
      </c>
      <c r="AM2659" s="55">
        <f t="shared" si="700"/>
        <v>0</v>
      </c>
    </row>
    <row r="2660" spans="1:39" x14ac:dyDescent="0.25">
      <c r="A2660" s="47">
        <v>2656</v>
      </c>
      <c r="B2660" s="358" t="str">
        <f>IF(AND(E2660&lt;&gt;0,D2660&lt;&gt;0,F2660&lt;&gt;0),IF(C2660&lt;&gt;0,CONCATENATE(C2660,"-AGr",VLOOKUP(D2660,Listen!$A$2:$G$45,7,FALSE),"-",E2660,"-",F2660,),CONCATENATE("AGr",VLOOKUP(D2660,Listen!$A$2:$G$45,7,FALSE),"-",E2660,"-",F2660)),"keine vollständige ID")</f>
        <v>keine vollständige ID</v>
      </c>
      <c r="C2660" s="359">
        <f>'[2]III_SAV-Details_NB'!B2666</f>
        <v>0</v>
      </c>
      <c r="D2660" s="359">
        <f>'[2]III_SAV-Details_NB'!C2666</f>
        <v>0</v>
      </c>
      <c r="E2660" s="359">
        <f>'[2]III_SAV-Details_NB'!D2666</f>
        <v>0</v>
      </c>
      <c r="F2660" s="490"/>
      <c r="G2660" s="281">
        <f>'[2]III_SAV-Details_NB'!X2666</f>
        <v>0</v>
      </c>
      <c r="H2660" s="281">
        <f t="shared" si="701"/>
        <v>0</v>
      </c>
      <c r="I2660" s="281">
        <f>IF(con_EOGJahr=2025,'[2]III_SAV-Details_NB'!AA2666,IF(con_EOGJahr=2026,'[2]III_SAV-Details_NB'!AB2666,'[2]III_SAV-Details_NB'!AC2666))</f>
        <v>0</v>
      </c>
      <c r="J2660" s="282"/>
      <c r="K2660" s="282"/>
      <c r="L2660" s="282"/>
      <c r="M2660" s="282"/>
      <c r="N2660" s="282"/>
      <c r="O2660" s="282"/>
      <c r="P2660" s="52">
        <f t="shared" si="702"/>
        <v>0</v>
      </c>
      <c r="Q2660" s="60"/>
      <c r="R2660" s="53">
        <f t="shared" si="708"/>
        <v>0</v>
      </c>
      <c r="S2660" s="59"/>
      <c r="T2660" s="61"/>
      <c r="U2660" s="342" t="str">
        <f t="shared" si="712"/>
        <v>k.A.</v>
      </c>
      <c r="V2660" s="343" t="str">
        <f t="shared" si="709"/>
        <v>k.A.</v>
      </c>
      <c r="W2660" s="343" t="str">
        <f>IFERROR(IF(OR($D2660="",$E2660=0,con_Ende=0),"k.A.",IF(VLOOKUP($D2660,rng_ND,5,0)="Nein",VLOOKUP($D2660,rng_ND,2,FALSE),MIN(VLOOKUP($D2660,rng_ND,2,FALSE),A_Stammdaten!$B$19-D_SAV!$E2660+1))),"k.A.")</f>
        <v>k.A.</v>
      </c>
      <c r="X2660" s="343" t="str">
        <f t="shared" si="710"/>
        <v>k.A.</v>
      </c>
      <c r="Y2660" s="62"/>
      <c r="Z2660" s="48">
        <f t="shared" si="711"/>
        <v>0</v>
      </c>
      <c r="AA2660" s="457"/>
      <c r="AB2660" s="55">
        <f t="shared" si="703"/>
        <v>0</v>
      </c>
      <c r="AC2660" s="55">
        <f>IF(A_Stammdaten!$B$25="ja",D_SAV!AA2660,D_SAV!AB2660)</f>
        <v>0</v>
      </c>
      <c r="AD2660" s="478">
        <f>IF(AC2660=0,0,IF(U2660-(con_EOGJahr-D_SAV!E2660)&lt;=0,AC2660,AC2660/V2660))</f>
        <v>0</v>
      </c>
      <c r="AE2660" s="478">
        <f>IFERROR(IF(AND(VLOOKUP(D2660,rng_ND,5,FALSE)="Ja",D_SAV!T2660="degressiv"),D_SAV!AC2660*Y2660/100,0),0)</f>
        <v>0</v>
      </c>
      <c r="AF2660" s="55">
        <f>IFERROR(IF(VLOOKUP(D2660,rng_ND,5,FALSE)="Ja",MAX(D_SAV!AD2660:AE2660),D_SAV!AD2660),0)</f>
        <v>0</v>
      </c>
      <c r="AG2660" s="55">
        <f t="shared" si="704"/>
        <v>0</v>
      </c>
      <c r="AH2660" s="55">
        <f t="shared" si="705"/>
        <v>0</v>
      </c>
      <c r="AI2660" s="55">
        <f t="shared" si="706"/>
        <v>0</v>
      </c>
      <c r="AJ2660" s="55">
        <f t="shared" si="707"/>
        <v>0</v>
      </c>
      <c r="AK2660" s="55">
        <f t="shared" si="698"/>
        <v>0</v>
      </c>
      <c r="AL2660" s="55">
        <f t="shared" si="699"/>
        <v>0</v>
      </c>
      <c r="AM2660" s="55">
        <f t="shared" si="700"/>
        <v>0</v>
      </c>
    </row>
    <row r="2661" spans="1:39" x14ac:dyDescent="0.25">
      <c r="A2661" s="47">
        <v>2657</v>
      </c>
      <c r="B2661" s="358" t="str">
        <f>IF(AND(E2661&lt;&gt;0,D2661&lt;&gt;0,F2661&lt;&gt;0),IF(C2661&lt;&gt;0,CONCATENATE(C2661,"-AGr",VLOOKUP(D2661,Listen!$A$2:$G$45,7,FALSE),"-",E2661,"-",F2661,),CONCATENATE("AGr",VLOOKUP(D2661,Listen!$A$2:$G$45,7,FALSE),"-",E2661,"-",F2661)),"keine vollständige ID")</f>
        <v>keine vollständige ID</v>
      </c>
      <c r="C2661" s="359">
        <f>'[2]III_SAV-Details_NB'!B2667</f>
        <v>0</v>
      </c>
      <c r="D2661" s="359">
        <f>'[2]III_SAV-Details_NB'!C2667</f>
        <v>0</v>
      </c>
      <c r="E2661" s="359">
        <f>'[2]III_SAV-Details_NB'!D2667</f>
        <v>0</v>
      </c>
      <c r="F2661" s="490"/>
      <c r="G2661" s="281">
        <f>'[2]III_SAV-Details_NB'!X2667</f>
        <v>0</v>
      </c>
      <c r="H2661" s="281">
        <f t="shared" si="701"/>
        <v>0</v>
      </c>
      <c r="I2661" s="281">
        <f>IF(con_EOGJahr=2025,'[2]III_SAV-Details_NB'!AA2667,IF(con_EOGJahr=2026,'[2]III_SAV-Details_NB'!AB2667,'[2]III_SAV-Details_NB'!AC2667))</f>
        <v>0</v>
      </c>
      <c r="J2661" s="282"/>
      <c r="K2661" s="282"/>
      <c r="L2661" s="282"/>
      <c r="M2661" s="282"/>
      <c r="N2661" s="282"/>
      <c r="O2661" s="282"/>
      <c r="P2661" s="52">
        <f t="shared" si="702"/>
        <v>0</v>
      </c>
      <c r="Q2661" s="60"/>
      <c r="R2661" s="53">
        <f t="shared" si="708"/>
        <v>0</v>
      </c>
      <c r="S2661" s="59"/>
      <c r="T2661" s="61"/>
      <c r="U2661" s="342" t="str">
        <f t="shared" si="712"/>
        <v>k.A.</v>
      </c>
      <c r="V2661" s="343" t="str">
        <f t="shared" si="709"/>
        <v>k.A.</v>
      </c>
      <c r="W2661" s="343" t="str">
        <f>IFERROR(IF(OR($D2661="",$E2661=0,con_Ende=0),"k.A.",IF(VLOOKUP($D2661,rng_ND,5,0)="Nein",VLOOKUP($D2661,rng_ND,2,FALSE),MIN(VLOOKUP($D2661,rng_ND,2,FALSE),A_Stammdaten!$B$19-D_SAV!$E2661+1))),"k.A.")</f>
        <v>k.A.</v>
      </c>
      <c r="X2661" s="343" t="str">
        <f t="shared" si="710"/>
        <v>k.A.</v>
      </c>
      <c r="Y2661" s="62"/>
      <c r="Z2661" s="48">
        <f t="shared" si="711"/>
        <v>0</v>
      </c>
      <c r="AA2661" s="457"/>
      <c r="AB2661" s="55">
        <f t="shared" si="703"/>
        <v>0</v>
      </c>
      <c r="AC2661" s="55">
        <f>IF(A_Stammdaten!$B$25="ja",D_SAV!AA2661,D_SAV!AB2661)</f>
        <v>0</v>
      </c>
      <c r="AD2661" s="478">
        <f>IF(AC2661=0,0,IF(U2661-(con_EOGJahr-D_SAV!E2661)&lt;=0,AC2661,AC2661/V2661))</f>
        <v>0</v>
      </c>
      <c r="AE2661" s="478">
        <f>IFERROR(IF(AND(VLOOKUP(D2661,rng_ND,5,FALSE)="Ja",D_SAV!T2661="degressiv"),D_SAV!AC2661*Y2661/100,0),0)</f>
        <v>0</v>
      </c>
      <c r="AF2661" s="55">
        <f>IFERROR(IF(VLOOKUP(D2661,rng_ND,5,FALSE)="Ja",MAX(D_SAV!AD2661:AE2661),D_SAV!AD2661),0)</f>
        <v>0</v>
      </c>
      <c r="AG2661" s="55">
        <f t="shared" si="704"/>
        <v>0</v>
      </c>
      <c r="AH2661" s="55">
        <f t="shared" si="705"/>
        <v>0</v>
      </c>
      <c r="AI2661" s="55">
        <f t="shared" si="706"/>
        <v>0</v>
      </c>
      <c r="AJ2661" s="55">
        <f t="shared" si="707"/>
        <v>0</v>
      </c>
      <c r="AK2661" s="55">
        <f t="shared" si="698"/>
        <v>0</v>
      </c>
      <c r="AL2661" s="55">
        <f t="shared" si="699"/>
        <v>0</v>
      </c>
      <c r="AM2661" s="55">
        <f t="shared" si="700"/>
        <v>0</v>
      </c>
    </row>
    <row r="2662" spans="1:39" x14ac:dyDescent="0.25">
      <c r="A2662" s="47">
        <v>2658</v>
      </c>
      <c r="B2662" s="358" t="str">
        <f>IF(AND(E2662&lt;&gt;0,D2662&lt;&gt;0,F2662&lt;&gt;0),IF(C2662&lt;&gt;0,CONCATENATE(C2662,"-AGr",VLOOKUP(D2662,Listen!$A$2:$G$45,7,FALSE),"-",E2662,"-",F2662,),CONCATENATE("AGr",VLOOKUP(D2662,Listen!$A$2:$G$45,7,FALSE),"-",E2662,"-",F2662)),"keine vollständige ID")</f>
        <v>keine vollständige ID</v>
      </c>
      <c r="C2662" s="359">
        <f>'[2]III_SAV-Details_NB'!B2668</f>
        <v>0</v>
      </c>
      <c r="D2662" s="359">
        <f>'[2]III_SAV-Details_NB'!C2668</f>
        <v>0</v>
      </c>
      <c r="E2662" s="359">
        <f>'[2]III_SAV-Details_NB'!D2668</f>
        <v>0</v>
      </c>
      <c r="F2662" s="490"/>
      <c r="G2662" s="281">
        <f>'[2]III_SAV-Details_NB'!X2668</f>
        <v>0</v>
      </c>
      <c r="H2662" s="281">
        <f t="shared" si="701"/>
        <v>0</v>
      </c>
      <c r="I2662" s="281">
        <f>IF(con_EOGJahr=2025,'[2]III_SAV-Details_NB'!AA2668,IF(con_EOGJahr=2026,'[2]III_SAV-Details_NB'!AB2668,'[2]III_SAV-Details_NB'!AC2668))</f>
        <v>0</v>
      </c>
      <c r="J2662" s="282"/>
      <c r="K2662" s="282"/>
      <c r="L2662" s="282"/>
      <c r="M2662" s="282"/>
      <c r="N2662" s="282"/>
      <c r="O2662" s="282"/>
      <c r="P2662" s="52">
        <f t="shared" si="702"/>
        <v>0</v>
      </c>
      <c r="Q2662" s="60"/>
      <c r="R2662" s="53">
        <f t="shared" si="708"/>
        <v>0</v>
      </c>
      <c r="S2662" s="59"/>
      <c r="T2662" s="61"/>
      <c r="U2662" s="342" t="str">
        <f t="shared" si="712"/>
        <v>k.A.</v>
      </c>
      <c r="V2662" s="343" t="str">
        <f t="shared" si="709"/>
        <v>k.A.</v>
      </c>
      <c r="W2662" s="343" t="str">
        <f>IFERROR(IF(OR($D2662="",$E2662=0,con_Ende=0),"k.A.",IF(VLOOKUP($D2662,rng_ND,5,0)="Nein",VLOOKUP($D2662,rng_ND,2,FALSE),MIN(VLOOKUP($D2662,rng_ND,2,FALSE),A_Stammdaten!$B$19-D_SAV!$E2662+1))),"k.A.")</f>
        <v>k.A.</v>
      </c>
      <c r="X2662" s="343" t="str">
        <f t="shared" si="710"/>
        <v>k.A.</v>
      </c>
      <c r="Y2662" s="62"/>
      <c r="Z2662" s="48">
        <f t="shared" si="711"/>
        <v>0</v>
      </c>
      <c r="AA2662" s="457"/>
      <c r="AB2662" s="55">
        <f t="shared" si="703"/>
        <v>0</v>
      </c>
      <c r="AC2662" s="55">
        <f>IF(A_Stammdaten!$B$25="ja",D_SAV!AA2662,D_SAV!AB2662)</f>
        <v>0</v>
      </c>
      <c r="AD2662" s="478">
        <f>IF(AC2662=0,0,IF(U2662-(con_EOGJahr-D_SAV!E2662)&lt;=0,AC2662,AC2662/V2662))</f>
        <v>0</v>
      </c>
      <c r="AE2662" s="478">
        <f>IFERROR(IF(AND(VLOOKUP(D2662,rng_ND,5,FALSE)="Ja",D_SAV!T2662="degressiv"),D_SAV!AC2662*Y2662/100,0),0)</f>
        <v>0</v>
      </c>
      <c r="AF2662" s="55">
        <f>IFERROR(IF(VLOOKUP(D2662,rng_ND,5,FALSE)="Ja",MAX(D_SAV!AD2662:AE2662),D_SAV!AD2662),0)</f>
        <v>0</v>
      </c>
      <c r="AG2662" s="55">
        <f t="shared" si="704"/>
        <v>0</v>
      </c>
      <c r="AH2662" s="55">
        <f t="shared" si="705"/>
        <v>0</v>
      </c>
      <c r="AI2662" s="55">
        <f t="shared" si="706"/>
        <v>0</v>
      </c>
      <c r="AJ2662" s="55">
        <f t="shared" si="707"/>
        <v>0</v>
      </c>
      <c r="AK2662" s="55">
        <f t="shared" si="698"/>
        <v>0</v>
      </c>
      <c r="AL2662" s="55">
        <f t="shared" si="699"/>
        <v>0</v>
      </c>
      <c r="AM2662" s="55">
        <f t="shared" si="700"/>
        <v>0</v>
      </c>
    </row>
    <row r="2663" spans="1:39" x14ac:dyDescent="0.25">
      <c r="A2663" s="47">
        <v>2659</v>
      </c>
      <c r="B2663" s="358" t="str">
        <f>IF(AND(E2663&lt;&gt;0,D2663&lt;&gt;0,F2663&lt;&gt;0),IF(C2663&lt;&gt;0,CONCATENATE(C2663,"-AGr",VLOOKUP(D2663,Listen!$A$2:$G$45,7,FALSE),"-",E2663,"-",F2663,),CONCATENATE("AGr",VLOOKUP(D2663,Listen!$A$2:$G$45,7,FALSE),"-",E2663,"-",F2663)),"keine vollständige ID")</f>
        <v>keine vollständige ID</v>
      </c>
      <c r="C2663" s="359">
        <f>'[2]III_SAV-Details_NB'!B2669</f>
        <v>0</v>
      </c>
      <c r="D2663" s="359">
        <f>'[2]III_SAV-Details_NB'!C2669</f>
        <v>0</v>
      </c>
      <c r="E2663" s="359">
        <f>'[2]III_SAV-Details_NB'!D2669</f>
        <v>0</v>
      </c>
      <c r="F2663" s="490"/>
      <c r="G2663" s="281">
        <f>'[2]III_SAV-Details_NB'!X2669</f>
        <v>0</v>
      </c>
      <c r="H2663" s="281">
        <f t="shared" si="701"/>
        <v>0</v>
      </c>
      <c r="I2663" s="281">
        <f>IF(con_EOGJahr=2025,'[2]III_SAV-Details_NB'!AA2669,IF(con_EOGJahr=2026,'[2]III_SAV-Details_NB'!AB2669,'[2]III_SAV-Details_NB'!AC2669))</f>
        <v>0</v>
      </c>
      <c r="J2663" s="282"/>
      <c r="K2663" s="282"/>
      <c r="L2663" s="282"/>
      <c r="M2663" s="282"/>
      <c r="N2663" s="282"/>
      <c r="O2663" s="282"/>
      <c r="P2663" s="52">
        <f t="shared" si="702"/>
        <v>0</v>
      </c>
      <c r="Q2663" s="60"/>
      <c r="R2663" s="53">
        <f t="shared" si="708"/>
        <v>0</v>
      </c>
      <c r="S2663" s="59"/>
      <c r="T2663" s="61"/>
      <c r="U2663" s="342" t="str">
        <f t="shared" si="712"/>
        <v>k.A.</v>
      </c>
      <c r="V2663" s="343" t="str">
        <f t="shared" si="709"/>
        <v>k.A.</v>
      </c>
      <c r="W2663" s="343" t="str">
        <f>IFERROR(IF(OR($D2663="",$E2663=0,con_Ende=0),"k.A.",IF(VLOOKUP($D2663,rng_ND,5,0)="Nein",VLOOKUP($D2663,rng_ND,2,FALSE),MIN(VLOOKUP($D2663,rng_ND,2,FALSE),A_Stammdaten!$B$19-D_SAV!$E2663+1))),"k.A.")</f>
        <v>k.A.</v>
      </c>
      <c r="X2663" s="343" t="str">
        <f t="shared" si="710"/>
        <v>k.A.</v>
      </c>
      <c r="Y2663" s="62"/>
      <c r="Z2663" s="48">
        <f t="shared" si="711"/>
        <v>0</v>
      </c>
      <c r="AA2663" s="457"/>
      <c r="AB2663" s="55">
        <f t="shared" si="703"/>
        <v>0</v>
      </c>
      <c r="AC2663" s="55">
        <f>IF(A_Stammdaten!$B$25="ja",D_SAV!AA2663,D_SAV!AB2663)</f>
        <v>0</v>
      </c>
      <c r="AD2663" s="478">
        <f>IF(AC2663=0,0,IF(U2663-(con_EOGJahr-D_SAV!E2663)&lt;=0,AC2663,AC2663/V2663))</f>
        <v>0</v>
      </c>
      <c r="AE2663" s="478">
        <f>IFERROR(IF(AND(VLOOKUP(D2663,rng_ND,5,FALSE)="Ja",D_SAV!T2663="degressiv"),D_SAV!AC2663*Y2663/100,0),0)</f>
        <v>0</v>
      </c>
      <c r="AF2663" s="55">
        <f>IFERROR(IF(VLOOKUP(D2663,rng_ND,5,FALSE)="Ja",MAX(D_SAV!AD2663:AE2663),D_SAV!AD2663),0)</f>
        <v>0</v>
      </c>
      <c r="AG2663" s="55">
        <f t="shared" si="704"/>
        <v>0</v>
      </c>
      <c r="AH2663" s="55">
        <f t="shared" si="705"/>
        <v>0</v>
      </c>
      <c r="AI2663" s="55">
        <f t="shared" si="706"/>
        <v>0</v>
      </c>
      <c r="AJ2663" s="55">
        <f t="shared" si="707"/>
        <v>0</v>
      </c>
      <c r="AK2663" s="55">
        <f t="shared" si="698"/>
        <v>0</v>
      </c>
      <c r="AL2663" s="55">
        <f t="shared" si="699"/>
        <v>0</v>
      </c>
      <c r="AM2663" s="55">
        <f t="shared" si="700"/>
        <v>0</v>
      </c>
    </row>
    <row r="2664" spans="1:39" x14ac:dyDescent="0.25">
      <c r="A2664" s="47">
        <v>2660</v>
      </c>
      <c r="B2664" s="358" t="str">
        <f>IF(AND(E2664&lt;&gt;0,D2664&lt;&gt;0,F2664&lt;&gt;0),IF(C2664&lt;&gt;0,CONCATENATE(C2664,"-AGr",VLOOKUP(D2664,Listen!$A$2:$G$45,7,FALSE),"-",E2664,"-",F2664,),CONCATENATE("AGr",VLOOKUP(D2664,Listen!$A$2:$G$45,7,FALSE),"-",E2664,"-",F2664)),"keine vollständige ID")</f>
        <v>keine vollständige ID</v>
      </c>
      <c r="C2664" s="359">
        <f>'[2]III_SAV-Details_NB'!B2670</f>
        <v>0</v>
      </c>
      <c r="D2664" s="359">
        <f>'[2]III_SAV-Details_NB'!C2670</f>
        <v>0</v>
      </c>
      <c r="E2664" s="359">
        <f>'[2]III_SAV-Details_NB'!D2670</f>
        <v>0</v>
      </c>
      <c r="F2664" s="490"/>
      <c r="G2664" s="281">
        <f>'[2]III_SAV-Details_NB'!X2670</f>
        <v>0</v>
      </c>
      <c r="H2664" s="281">
        <f t="shared" si="701"/>
        <v>0</v>
      </c>
      <c r="I2664" s="281">
        <f>IF(con_EOGJahr=2025,'[2]III_SAV-Details_NB'!AA2670,IF(con_EOGJahr=2026,'[2]III_SAV-Details_NB'!AB2670,'[2]III_SAV-Details_NB'!AC2670))</f>
        <v>0</v>
      </c>
      <c r="J2664" s="282"/>
      <c r="K2664" s="282"/>
      <c r="L2664" s="282"/>
      <c r="M2664" s="282"/>
      <c r="N2664" s="282"/>
      <c r="O2664" s="282"/>
      <c r="P2664" s="52">
        <f t="shared" si="702"/>
        <v>0</v>
      </c>
      <c r="Q2664" s="60"/>
      <c r="R2664" s="53">
        <f t="shared" si="708"/>
        <v>0</v>
      </c>
      <c r="S2664" s="59"/>
      <c r="T2664" s="61"/>
      <c r="U2664" s="342" t="str">
        <f t="shared" si="712"/>
        <v>k.A.</v>
      </c>
      <c r="V2664" s="343" t="str">
        <f t="shared" si="709"/>
        <v>k.A.</v>
      </c>
      <c r="W2664" s="343" t="str">
        <f>IFERROR(IF(OR($D2664="",$E2664=0,con_Ende=0),"k.A.",IF(VLOOKUP($D2664,rng_ND,5,0)="Nein",VLOOKUP($D2664,rng_ND,2,FALSE),MIN(VLOOKUP($D2664,rng_ND,2,FALSE),A_Stammdaten!$B$19-D_SAV!$E2664+1))),"k.A.")</f>
        <v>k.A.</v>
      </c>
      <c r="X2664" s="343" t="str">
        <f t="shared" si="710"/>
        <v>k.A.</v>
      </c>
      <c r="Y2664" s="62"/>
      <c r="Z2664" s="48">
        <f t="shared" si="711"/>
        <v>0</v>
      </c>
      <c r="AA2664" s="457"/>
      <c r="AB2664" s="55">
        <f t="shared" si="703"/>
        <v>0</v>
      </c>
      <c r="AC2664" s="55">
        <f>IF(A_Stammdaten!$B$25="ja",D_SAV!AA2664,D_SAV!AB2664)</f>
        <v>0</v>
      </c>
      <c r="AD2664" s="478">
        <f>IF(AC2664=0,0,IF(U2664-(con_EOGJahr-D_SAV!E2664)&lt;=0,AC2664,AC2664/V2664))</f>
        <v>0</v>
      </c>
      <c r="AE2664" s="478">
        <f>IFERROR(IF(AND(VLOOKUP(D2664,rng_ND,5,FALSE)="Ja",D_SAV!T2664="degressiv"),D_SAV!AC2664*Y2664/100,0),0)</f>
        <v>0</v>
      </c>
      <c r="AF2664" s="55">
        <f>IFERROR(IF(VLOOKUP(D2664,rng_ND,5,FALSE)="Ja",MAX(D_SAV!AD2664:AE2664),D_SAV!AD2664),0)</f>
        <v>0</v>
      </c>
      <c r="AG2664" s="55">
        <f t="shared" si="704"/>
        <v>0</v>
      </c>
      <c r="AH2664" s="55">
        <f t="shared" si="705"/>
        <v>0</v>
      </c>
      <c r="AI2664" s="55">
        <f t="shared" si="706"/>
        <v>0</v>
      </c>
      <c r="AJ2664" s="55">
        <f t="shared" si="707"/>
        <v>0</v>
      </c>
      <c r="AK2664" s="55">
        <f t="shared" si="698"/>
        <v>0</v>
      </c>
      <c r="AL2664" s="55">
        <f t="shared" si="699"/>
        <v>0</v>
      </c>
      <c r="AM2664" s="55">
        <f t="shared" si="700"/>
        <v>0</v>
      </c>
    </row>
    <row r="2665" spans="1:39" x14ac:dyDescent="0.25">
      <c r="A2665" s="47">
        <v>2661</v>
      </c>
      <c r="B2665" s="358" t="str">
        <f>IF(AND(E2665&lt;&gt;0,D2665&lt;&gt;0,F2665&lt;&gt;0),IF(C2665&lt;&gt;0,CONCATENATE(C2665,"-AGr",VLOOKUP(D2665,Listen!$A$2:$G$45,7,FALSE),"-",E2665,"-",F2665,),CONCATENATE("AGr",VLOOKUP(D2665,Listen!$A$2:$G$45,7,FALSE),"-",E2665,"-",F2665)),"keine vollständige ID")</f>
        <v>keine vollständige ID</v>
      </c>
      <c r="C2665" s="359">
        <f>'[2]III_SAV-Details_NB'!B2671</f>
        <v>0</v>
      </c>
      <c r="D2665" s="359">
        <f>'[2]III_SAV-Details_NB'!C2671</f>
        <v>0</v>
      </c>
      <c r="E2665" s="359">
        <f>'[2]III_SAV-Details_NB'!D2671</f>
        <v>0</v>
      </c>
      <c r="F2665" s="490"/>
      <c r="G2665" s="281">
        <f>'[2]III_SAV-Details_NB'!X2671</f>
        <v>0</v>
      </c>
      <c r="H2665" s="281">
        <f t="shared" si="701"/>
        <v>0</v>
      </c>
      <c r="I2665" s="281">
        <f>IF(con_EOGJahr=2025,'[2]III_SAV-Details_NB'!AA2671,IF(con_EOGJahr=2026,'[2]III_SAV-Details_NB'!AB2671,'[2]III_SAV-Details_NB'!AC2671))</f>
        <v>0</v>
      </c>
      <c r="J2665" s="282"/>
      <c r="K2665" s="282"/>
      <c r="L2665" s="282"/>
      <c r="M2665" s="282"/>
      <c r="N2665" s="282"/>
      <c r="O2665" s="282"/>
      <c r="P2665" s="52">
        <f t="shared" si="702"/>
        <v>0</v>
      </c>
      <c r="Q2665" s="60"/>
      <c r="R2665" s="53">
        <f t="shared" si="708"/>
        <v>0</v>
      </c>
      <c r="S2665" s="59"/>
      <c r="T2665" s="61"/>
      <c r="U2665" s="342" t="str">
        <f t="shared" si="712"/>
        <v>k.A.</v>
      </c>
      <c r="V2665" s="343" t="str">
        <f t="shared" si="709"/>
        <v>k.A.</v>
      </c>
      <c r="W2665" s="343" t="str">
        <f>IFERROR(IF(OR($D2665="",$E2665=0,con_Ende=0),"k.A.",IF(VLOOKUP($D2665,rng_ND,5,0)="Nein",VLOOKUP($D2665,rng_ND,2,FALSE),MIN(VLOOKUP($D2665,rng_ND,2,FALSE),A_Stammdaten!$B$19-D_SAV!$E2665+1))),"k.A.")</f>
        <v>k.A.</v>
      </c>
      <c r="X2665" s="343" t="str">
        <f t="shared" si="710"/>
        <v>k.A.</v>
      </c>
      <c r="Y2665" s="62"/>
      <c r="Z2665" s="48">
        <f t="shared" si="711"/>
        <v>0</v>
      </c>
      <c r="AA2665" s="457"/>
      <c r="AB2665" s="55">
        <f t="shared" si="703"/>
        <v>0</v>
      </c>
      <c r="AC2665" s="55">
        <f>IF(A_Stammdaten!$B$25="ja",D_SAV!AA2665,D_SAV!AB2665)</f>
        <v>0</v>
      </c>
      <c r="AD2665" s="478">
        <f>IF(AC2665=0,0,IF(U2665-(con_EOGJahr-D_SAV!E2665)&lt;=0,AC2665,AC2665/V2665))</f>
        <v>0</v>
      </c>
      <c r="AE2665" s="478">
        <f>IFERROR(IF(AND(VLOOKUP(D2665,rng_ND,5,FALSE)="Ja",D_SAV!T2665="degressiv"),D_SAV!AC2665*Y2665/100,0),0)</f>
        <v>0</v>
      </c>
      <c r="AF2665" s="55">
        <f>IFERROR(IF(VLOOKUP(D2665,rng_ND,5,FALSE)="Ja",MAX(D_SAV!AD2665:AE2665),D_SAV!AD2665),0)</f>
        <v>0</v>
      </c>
      <c r="AG2665" s="55">
        <f t="shared" si="704"/>
        <v>0</v>
      </c>
      <c r="AH2665" s="55">
        <f t="shared" si="705"/>
        <v>0</v>
      </c>
      <c r="AI2665" s="55">
        <f t="shared" si="706"/>
        <v>0</v>
      </c>
      <c r="AJ2665" s="55">
        <f t="shared" si="707"/>
        <v>0</v>
      </c>
      <c r="AK2665" s="55">
        <f t="shared" si="698"/>
        <v>0</v>
      </c>
      <c r="AL2665" s="55">
        <f t="shared" si="699"/>
        <v>0</v>
      </c>
      <c r="AM2665" s="55">
        <f t="shared" si="700"/>
        <v>0</v>
      </c>
    </row>
    <row r="2666" spans="1:39" x14ac:dyDescent="0.25">
      <c r="A2666" s="47">
        <v>2662</v>
      </c>
      <c r="B2666" s="358" t="str">
        <f>IF(AND(E2666&lt;&gt;0,D2666&lt;&gt;0,F2666&lt;&gt;0),IF(C2666&lt;&gt;0,CONCATENATE(C2666,"-AGr",VLOOKUP(D2666,Listen!$A$2:$G$45,7,FALSE),"-",E2666,"-",F2666,),CONCATENATE("AGr",VLOOKUP(D2666,Listen!$A$2:$G$45,7,FALSE),"-",E2666,"-",F2666)),"keine vollständige ID")</f>
        <v>keine vollständige ID</v>
      </c>
      <c r="C2666" s="359">
        <f>'[2]III_SAV-Details_NB'!B2672</f>
        <v>0</v>
      </c>
      <c r="D2666" s="359">
        <f>'[2]III_SAV-Details_NB'!C2672</f>
        <v>0</v>
      </c>
      <c r="E2666" s="359">
        <f>'[2]III_SAV-Details_NB'!D2672</f>
        <v>0</v>
      </c>
      <c r="F2666" s="490"/>
      <c r="G2666" s="281">
        <f>'[2]III_SAV-Details_NB'!X2672</f>
        <v>0</v>
      </c>
      <c r="H2666" s="281">
        <f t="shared" si="701"/>
        <v>0</v>
      </c>
      <c r="I2666" s="281">
        <f>IF(con_EOGJahr=2025,'[2]III_SAV-Details_NB'!AA2672,IF(con_EOGJahr=2026,'[2]III_SAV-Details_NB'!AB2672,'[2]III_SAV-Details_NB'!AC2672))</f>
        <v>0</v>
      </c>
      <c r="J2666" s="282"/>
      <c r="K2666" s="282"/>
      <c r="L2666" s="282"/>
      <c r="M2666" s="282"/>
      <c r="N2666" s="282"/>
      <c r="O2666" s="282"/>
      <c r="P2666" s="52">
        <f t="shared" si="702"/>
        <v>0</v>
      </c>
      <c r="Q2666" s="60"/>
      <c r="R2666" s="53">
        <f t="shared" si="708"/>
        <v>0</v>
      </c>
      <c r="S2666" s="59"/>
      <c r="T2666" s="61"/>
      <c r="U2666" s="342" t="str">
        <f t="shared" si="712"/>
        <v>k.A.</v>
      </c>
      <c r="V2666" s="343" t="str">
        <f t="shared" si="709"/>
        <v>k.A.</v>
      </c>
      <c r="W2666" s="343" t="str">
        <f>IFERROR(IF(OR($D2666="",$E2666=0,con_Ende=0),"k.A.",IF(VLOOKUP($D2666,rng_ND,5,0)="Nein",VLOOKUP($D2666,rng_ND,2,FALSE),MIN(VLOOKUP($D2666,rng_ND,2,FALSE),A_Stammdaten!$B$19-D_SAV!$E2666+1))),"k.A.")</f>
        <v>k.A.</v>
      </c>
      <c r="X2666" s="343" t="str">
        <f t="shared" si="710"/>
        <v>k.A.</v>
      </c>
      <c r="Y2666" s="62"/>
      <c r="Z2666" s="48">
        <f t="shared" si="711"/>
        <v>0</v>
      </c>
      <c r="AA2666" s="457"/>
      <c r="AB2666" s="55">
        <f t="shared" si="703"/>
        <v>0</v>
      </c>
      <c r="AC2666" s="55">
        <f>IF(A_Stammdaten!$B$25="ja",D_SAV!AA2666,D_SAV!AB2666)</f>
        <v>0</v>
      </c>
      <c r="AD2666" s="478">
        <f>IF(AC2666=0,0,IF(U2666-(con_EOGJahr-D_SAV!E2666)&lt;=0,AC2666,AC2666/V2666))</f>
        <v>0</v>
      </c>
      <c r="AE2666" s="478">
        <f>IFERROR(IF(AND(VLOOKUP(D2666,rng_ND,5,FALSE)="Ja",D_SAV!T2666="degressiv"),D_SAV!AC2666*Y2666/100,0),0)</f>
        <v>0</v>
      </c>
      <c r="AF2666" s="55">
        <f>IFERROR(IF(VLOOKUP(D2666,rng_ND,5,FALSE)="Ja",MAX(D_SAV!AD2666:AE2666),D_SAV!AD2666),0)</f>
        <v>0</v>
      </c>
      <c r="AG2666" s="55">
        <f t="shared" si="704"/>
        <v>0</v>
      </c>
      <c r="AH2666" s="55">
        <f t="shared" si="705"/>
        <v>0</v>
      </c>
      <c r="AI2666" s="55">
        <f t="shared" si="706"/>
        <v>0</v>
      </c>
      <c r="AJ2666" s="55">
        <f t="shared" si="707"/>
        <v>0</v>
      </c>
      <c r="AK2666" s="55">
        <f t="shared" si="698"/>
        <v>0</v>
      </c>
      <c r="AL2666" s="55">
        <f t="shared" si="699"/>
        <v>0</v>
      </c>
      <c r="AM2666" s="55">
        <f t="shared" si="700"/>
        <v>0</v>
      </c>
    </row>
    <row r="2667" spans="1:39" x14ac:dyDescent="0.25">
      <c r="A2667" s="47">
        <v>2663</v>
      </c>
      <c r="B2667" s="358" t="str">
        <f>IF(AND(E2667&lt;&gt;0,D2667&lt;&gt;0,F2667&lt;&gt;0),IF(C2667&lt;&gt;0,CONCATENATE(C2667,"-AGr",VLOOKUP(D2667,Listen!$A$2:$G$45,7,FALSE),"-",E2667,"-",F2667,),CONCATENATE("AGr",VLOOKUP(D2667,Listen!$A$2:$G$45,7,FALSE),"-",E2667,"-",F2667)),"keine vollständige ID")</f>
        <v>keine vollständige ID</v>
      </c>
      <c r="C2667" s="359">
        <f>'[2]III_SAV-Details_NB'!B2673</f>
        <v>0</v>
      </c>
      <c r="D2667" s="359">
        <f>'[2]III_SAV-Details_NB'!C2673</f>
        <v>0</v>
      </c>
      <c r="E2667" s="359">
        <f>'[2]III_SAV-Details_NB'!D2673</f>
        <v>0</v>
      </c>
      <c r="F2667" s="490"/>
      <c r="G2667" s="281">
        <f>'[2]III_SAV-Details_NB'!X2673</f>
        <v>0</v>
      </c>
      <c r="H2667" s="281">
        <f t="shared" si="701"/>
        <v>0</v>
      </c>
      <c r="I2667" s="281">
        <f>IF(con_EOGJahr=2025,'[2]III_SAV-Details_NB'!AA2673,IF(con_EOGJahr=2026,'[2]III_SAV-Details_NB'!AB2673,'[2]III_SAV-Details_NB'!AC2673))</f>
        <v>0</v>
      </c>
      <c r="J2667" s="282"/>
      <c r="K2667" s="282"/>
      <c r="L2667" s="282"/>
      <c r="M2667" s="282"/>
      <c r="N2667" s="282"/>
      <c r="O2667" s="282"/>
      <c r="P2667" s="52">
        <f t="shared" si="702"/>
        <v>0</v>
      </c>
      <c r="Q2667" s="60"/>
      <c r="R2667" s="53">
        <f t="shared" si="708"/>
        <v>0</v>
      </c>
      <c r="S2667" s="59"/>
      <c r="T2667" s="61"/>
      <c r="U2667" s="342" t="str">
        <f t="shared" si="712"/>
        <v>k.A.</v>
      </c>
      <c r="V2667" s="343" t="str">
        <f t="shared" si="709"/>
        <v>k.A.</v>
      </c>
      <c r="W2667" s="343" t="str">
        <f>IFERROR(IF(OR($D2667="",$E2667=0,con_Ende=0),"k.A.",IF(VLOOKUP($D2667,rng_ND,5,0)="Nein",VLOOKUP($D2667,rng_ND,2,FALSE),MIN(VLOOKUP($D2667,rng_ND,2,FALSE),A_Stammdaten!$B$19-D_SAV!$E2667+1))),"k.A.")</f>
        <v>k.A.</v>
      </c>
      <c r="X2667" s="343" t="str">
        <f t="shared" si="710"/>
        <v>k.A.</v>
      </c>
      <c r="Y2667" s="62"/>
      <c r="Z2667" s="48">
        <f t="shared" si="711"/>
        <v>0</v>
      </c>
      <c r="AA2667" s="457"/>
      <c r="AB2667" s="55">
        <f t="shared" si="703"/>
        <v>0</v>
      </c>
      <c r="AC2667" s="55">
        <f>IF(A_Stammdaten!$B$25="ja",D_SAV!AA2667,D_SAV!AB2667)</f>
        <v>0</v>
      </c>
      <c r="AD2667" s="478">
        <f>IF(AC2667=0,0,IF(U2667-(con_EOGJahr-D_SAV!E2667)&lt;=0,AC2667,AC2667/V2667))</f>
        <v>0</v>
      </c>
      <c r="AE2667" s="478">
        <f>IFERROR(IF(AND(VLOOKUP(D2667,rng_ND,5,FALSE)="Ja",D_SAV!T2667="degressiv"),D_SAV!AC2667*Y2667/100,0),0)</f>
        <v>0</v>
      </c>
      <c r="AF2667" s="55">
        <f>IFERROR(IF(VLOOKUP(D2667,rng_ND,5,FALSE)="Ja",MAX(D_SAV!AD2667:AE2667),D_SAV!AD2667),0)</f>
        <v>0</v>
      </c>
      <c r="AG2667" s="55">
        <f t="shared" si="704"/>
        <v>0</v>
      </c>
      <c r="AH2667" s="55">
        <f t="shared" si="705"/>
        <v>0</v>
      </c>
      <c r="AI2667" s="55">
        <f t="shared" si="706"/>
        <v>0</v>
      </c>
      <c r="AJ2667" s="55">
        <f t="shared" si="707"/>
        <v>0</v>
      </c>
      <c r="AK2667" s="55">
        <f t="shared" si="698"/>
        <v>0</v>
      </c>
      <c r="AL2667" s="55">
        <f t="shared" si="699"/>
        <v>0</v>
      </c>
      <c r="AM2667" s="55">
        <f t="shared" si="700"/>
        <v>0</v>
      </c>
    </row>
    <row r="2668" spans="1:39" x14ac:dyDescent="0.25">
      <c r="A2668" s="47">
        <v>2664</v>
      </c>
      <c r="B2668" s="358" t="str">
        <f>IF(AND(E2668&lt;&gt;0,D2668&lt;&gt;0,F2668&lt;&gt;0),IF(C2668&lt;&gt;0,CONCATENATE(C2668,"-AGr",VLOOKUP(D2668,Listen!$A$2:$G$45,7,FALSE),"-",E2668,"-",F2668,),CONCATENATE("AGr",VLOOKUP(D2668,Listen!$A$2:$G$45,7,FALSE),"-",E2668,"-",F2668)),"keine vollständige ID")</f>
        <v>keine vollständige ID</v>
      </c>
      <c r="C2668" s="359">
        <f>'[2]III_SAV-Details_NB'!B2674</f>
        <v>0</v>
      </c>
      <c r="D2668" s="359">
        <f>'[2]III_SAV-Details_NB'!C2674</f>
        <v>0</v>
      </c>
      <c r="E2668" s="359">
        <f>'[2]III_SAV-Details_NB'!D2674</f>
        <v>0</v>
      </c>
      <c r="F2668" s="490"/>
      <c r="G2668" s="281">
        <f>'[2]III_SAV-Details_NB'!X2674</f>
        <v>0</v>
      </c>
      <c r="H2668" s="281">
        <f t="shared" si="701"/>
        <v>0</v>
      </c>
      <c r="I2668" s="281">
        <f>IF(con_EOGJahr=2025,'[2]III_SAV-Details_NB'!AA2674,IF(con_EOGJahr=2026,'[2]III_SAV-Details_NB'!AB2674,'[2]III_SAV-Details_NB'!AC2674))</f>
        <v>0</v>
      </c>
      <c r="J2668" s="282"/>
      <c r="K2668" s="282"/>
      <c r="L2668" s="282"/>
      <c r="M2668" s="282"/>
      <c r="N2668" s="282"/>
      <c r="O2668" s="282"/>
      <c r="P2668" s="52">
        <f t="shared" si="702"/>
        <v>0</v>
      </c>
      <c r="Q2668" s="60"/>
      <c r="R2668" s="53">
        <f t="shared" si="708"/>
        <v>0</v>
      </c>
      <c r="S2668" s="59"/>
      <c r="T2668" s="61"/>
      <c r="U2668" s="342" t="str">
        <f t="shared" si="712"/>
        <v>k.A.</v>
      </c>
      <c r="V2668" s="343" t="str">
        <f t="shared" si="709"/>
        <v>k.A.</v>
      </c>
      <c r="W2668" s="343" t="str">
        <f>IFERROR(IF(OR($D2668="",$E2668=0,con_Ende=0),"k.A.",IF(VLOOKUP($D2668,rng_ND,5,0)="Nein",VLOOKUP($D2668,rng_ND,2,FALSE),MIN(VLOOKUP($D2668,rng_ND,2,FALSE),A_Stammdaten!$B$19-D_SAV!$E2668+1))),"k.A.")</f>
        <v>k.A.</v>
      </c>
      <c r="X2668" s="343" t="str">
        <f t="shared" si="710"/>
        <v>k.A.</v>
      </c>
      <c r="Y2668" s="62"/>
      <c r="Z2668" s="48">
        <f t="shared" si="711"/>
        <v>0</v>
      </c>
      <c r="AA2668" s="457"/>
      <c r="AB2668" s="55">
        <f t="shared" si="703"/>
        <v>0</v>
      </c>
      <c r="AC2668" s="55">
        <f>IF(A_Stammdaten!$B$25="ja",D_SAV!AA2668,D_SAV!AB2668)</f>
        <v>0</v>
      </c>
      <c r="AD2668" s="478">
        <f>IF(AC2668=0,0,IF(U2668-(con_EOGJahr-D_SAV!E2668)&lt;=0,AC2668,AC2668/V2668))</f>
        <v>0</v>
      </c>
      <c r="AE2668" s="478">
        <f>IFERROR(IF(AND(VLOOKUP(D2668,rng_ND,5,FALSE)="Ja",D_SAV!T2668="degressiv"),D_SAV!AC2668*Y2668/100,0),0)</f>
        <v>0</v>
      </c>
      <c r="AF2668" s="55">
        <f>IFERROR(IF(VLOOKUP(D2668,rng_ND,5,FALSE)="Ja",MAX(D_SAV!AD2668:AE2668),D_SAV!AD2668),0)</f>
        <v>0</v>
      </c>
      <c r="AG2668" s="55">
        <f t="shared" si="704"/>
        <v>0</v>
      </c>
      <c r="AH2668" s="55">
        <f t="shared" si="705"/>
        <v>0</v>
      </c>
      <c r="AI2668" s="55">
        <f t="shared" si="706"/>
        <v>0</v>
      </c>
      <c r="AJ2668" s="55">
        <f t="shared" si="707"/>
        <v>0</v>
      </c>
      <c r="AK2668" s="55">
        <f t="shared" si="698"/>
        <v>0</v>
      </c>
      <c r="AL2668" s="55">
        <f t="shared" si="699"/>
        <v>0</v>
      </c>
      <c r="AM2668" s="55">
        <f t="shared" si="700"/>
        <v>0</v>
      </c>
    </row>
    <row r="2669" spans="1:39" x14ac:dyDescent="0.25">
      <c r="A2669" s="47">
        <v>2665</v>
      </c>
      <c r="B2669" s="358" t="str">
        <f>IF(AND(E2669&lt;&gt;0,D2669&lt;&gt;0,F2669&lt;&gt;0),IF(C2669&lt;&gt;0,CONCATENATE(C2669,"-AGr",VLOOKUP(D2669,Listen!$A$2:$G$45,7,FALSE),"-",E2669,"-",F2669,),CONCATENATE("AGr",VLOOKUP(D2669,Listen!$A$2:$G$45,7,FALSE),"-",E2669,"-",F2669)),"keine vollständige ID")</f>
        <v>keine vollständige ID</v>
      </c>
      <c r="C2669" s="359">
        <f>'[2]III_SAV-Details_NB'!B2675</f>
        <v>0</v>
      </c>
      <c r="D2669" s="359">
        <f>'[2]III_SAV-Details_NB'!C2675</f>
        <v>0</v>
      </c>
      <c r="E2669" s="359">
        <f>'[2]III_SAV-Details_NB'!D2675</f>
        <v>0</v>
      </c>
      <c r="F2669" s="490"/>
      <c r="G2669" s="281">
        <f>'[2]III_SAV-Details_NB'!X2675</f>
        <v>0</v>
      </c>
      <c r="H2669" s="281">
        <f t="shared" si="701"/>
        <v>0</v>
      </c>
      <c r="I2669" s="281">
        <f>IF(con_EOGJahr=2025,'[2]III_SAV-Details_NB'!AA2675,IF(con_EOGJahr=2026,'[2]III_SAV-Details_NB'!AB2675,'[2]III_SAV-Details_NB'!AC2675))</f>
        <v>0</v>
      </c>
      <c r="J2669" s="282"/>
      <c r="K2669" s="282"/>
      <c r="L2669" s="282"/>
      <c r="M2669" s="282"/>
      <c r="N2669" s="282"/>
      <c r="O2669" s="282"/>
      <c r="P2669" s="52">
        <f t="shared" si="702"/>
        <v>0</v>
      </c>
      <c r="Q2669" s="60"/>
      <c r="R2669" s="53">
        <f t="shared" si="708"/>
        <v>0</v>
      </c>
      <c r="S2669" s="59"/>
      <c r="T2669" s="61"/>
      <c r="U2669" s="342" t="str">
        <f t="shared" si="712"/>
        <v>k.A.</v>
      </c>
      <c r="V2669" s="343" t="str">
        <f t="shared" si="709"/>
        <v>k.A.</v>
      </c>
      <c r="W2669" s="343" t="str">
        <f>IFERROR(IF(OR($D2669="",$E2669=0,con_Ende=0),"k.A.",IF(VLOOKUP($D2669,rng_ND,5,0)="Nein",VLOOKUP($D2669,rng_ND,2,FALSE),MIN(VLOOKUP($D2669,rng_ND,2,FALSE),A_Stammdaten!$B$19-D_SAV!$E2669+1))),"k.A.")</f>
        <v>k.A.</v>
      </c>
      <c r="X2669" s="343" t="str">
        <f t="shared" si="710"/>
        <v>k.A.</v>
      </c>
      <c r="Y2669" s="62"/>
      <c r="Z2669" s="48">
        <f t="shared" si="711"/>
        <v>0</v>
      </c>
      <c r="AA2669" s="457"/>
      <c r="AB2669" s="55">
        <f t="shared" si="703"/>
        <v>0</v>
      </c>
      <c r="AC2669" s="55">
        <f>IF(A_Stammdaten!$B$25="ja",D_SAV!AA2669,D_SAV!AB2669)</f>
        <v>0</v>
      </c>
      <c r="AD2669" s="478">
        <f>IF(AC2669=0,0,IF(U2669-(con_EOGJahr-D_SAV!E2669)&lt;=0,AC2669,AC2669/V2669))</f>
        <v>0</v>
      </c>
      <c r="AE2669" s="478">
        <f>IFERROR(IF(AND(VLOOKUP(D2669,rng_ND,5,FALSE)="Ja",D_SAV!T2669="degressiv"),D_SAV!AC2669*Y2669/100,0),0)</f>
        <v>0</v>
      </c>
      <c r="AF2669" s="55">
        <f>IFERROR(IF(VLOOKUP(D2669,rng_ND,5,FALSE)="Ja",MAX(D_SAV!AD2669:AE2669),D_SAV!AD2669),0)</f>
        <v>0</v>
      </c>
      <c r="AG2669" s="55">
        <f t="shared" si="704"/>
        <v>0</v>
      </c>
      <c r="AH2669" s="55">
        <f t="shared" si="705"/>
        <v>0</v>
      </c>
      <c r="AI2669" s="55">
        <f t="shared" si="706"/>
        <v>0</v>
      </c>
      <c r="AJ2669" s="55">
        <f t="shared" si="707"/>
        <v>0</v>
      </c>
      <c r="AK2669" s="55">
        <f t="shared" si="698"/>
        <v>0</v>
      </c>
      <c r="AL2669" s="55">
        <f t="shared" si="699"/>
        <v>0</v>
      </c>
      <c r="AM2669" s="55">
        <f t="shared" si="700"/>
        <v>0</v>
      </c>
    </row>
    <row r="2670" spans="1:39" x14ac:dyDescent="0.25">
      <c r="A2670" s="47">
        <v>2666</v>
      </c>
      <c r="B2670" s="358" t="str">
        <f>IF(AND(E2670&lt;&gt;0,D2670&lt;&gt;0,F2670&lt;&gt;0),IF(C2670&lt;&gt;0,CONCATENATE(C2670,"-AGr",VLOOKUP(D2670,Listen!$A$2:$G$45,7,FALSE),"-",E2670,"-",F2670,),CONCATENATE("AGr",VLOOKUP(D2670,Listen!$A$2:$G$45,7,FALSE),"-",E2670,"-",F2670)),"keine vollständige ID")</f>
        <v>keine vollständige ID</v>
      </c>
      <c r="C2670" s="359">
        <f>'[2]III_SAV-Details_NB'!B2676</f>
        <v>0</v>
      </c>
      <c r="D2670" s="359">
        <f>'[2]III_SAV-Details_NB'!C2676</f>
        <v>0</v>
      </c>
      <c r="E2670" s="359">
        <f>'[2]III_SAV-Details_NB'!D2676</f>
        <v>0</v>
      </c>
      <c r="F2670" s="490"/>
      <c r="G2670" s="281">
        <f>'[2]III_SAV-Details_NB'!X2676</f>
        <v>0</v>
      </c>
      <c r="H2670" s="281">
        <f t="shared" si="701"/>
        <v>0</v>
      </c>
      <c r="I2670" s="281">
        <f>IF(con_EOGJahr=2025,'[2]III_SAV-Details_NB'!AA2676,IF(con_EOGJahr=2026,'[2]III_SAV-Details_NB'!AB2676,'[2]III_SAV-Details_NB'!AC2676))</f>
        <v>0</v>
      </c>
      <c r="J2670" s="282"/>
      <c r="K2670" s="282"/>
      <c r="L2670" s="282"/>
      <c r="M2670" s="282"/>
      <c r="N2670" s="282"/>
      <c r="O2670" s="282"/>
      <c r="P2670" s="52">
        <f t="shared" si="702"/>
        <v>0</v>
      </c>
      <c r="Q2670" s="60"/>
      <c r="R2670" s="53">
        <f t="shared" si="708"/>
        <v>0</v>
      </c>
      <c r="S2670" s="59"/>
      <c r="T2670" s="61"/>
      <c r="U2670" s="342" t="str">
        <f t="shared" si="712"/>
        <v>k.A.</v>
      </c>
      <c r="V2670" s="343" t="str">
        <f t="shared" si="709"/>
        <v>k.A.</v>
      </c>
      <c r="W2670" s="343" t="str">
        <f>IFERROR(IF(OR($D2670="",$E2670=0,con_Ende=0),"k.A.",IF(VLOOKUP($D2670,rng_ND,5,0)="Nein",VLOOKUP($D2670,rng_ND,2,FALSE),MIN(VLOOKUP($D2670,rng_ND,2,FALSE),A_Stammdaten!$B$19-D_SAV!$E2670+1))),"k.A.")</f>
        <v>k.A.</v>
      </c>
      <c r="X2670" s="343" t="str">
        <f t="shared" si="710"/>
        <v>k.A.</v>
      </c>
      <c r="Y2670" s="62"/>
      <c r="Z2670" s="48">
        <f t="shared" si="711"/>
        <v>0</v>
      </c>
      <c r="AA2670" s="457"/>
      <c r="AB2670" s="55">
        <f t="shared" si="703"/>
        <v>0</v>
      </c>
      <c r="AC2670" s="55">
        <f>IF(A_Stammdaten!$B$25="ja",D_SAV!AA2670,D_SAV!AB2670)</f>
        <v>0</v>
      </c>
      <c r="AD2670" s="478">
        <f>IF(AC2670=0,0,IF(U2670-(con_EOGJahr-D_SAV!E2670)&lt;=0,AC2670,AC2670/V2670))</f>
        <v>0</v>
      </c>
      <c r="AE2670" s="478">
        <f>IFERROR(IF(AND(VLOOKUP(D2670,rng_ND,5,FALSE)="Ja",D_SAV!T2670="degressiv"),D_SAV!AC2670*Y2670/100,0),0)</f>
        <v>0</v>
      </c>
      <c r="AF2670" s="55">
        <f>IFERROR(IF(VLOOKUP(D2670,rng_ND,5,FALSE)="Ja",MAX(D_SAV!AD2670:AE2670),D_SAV!AD2670),0)</f>
        <v>0</v>
      </c>
      <c r="AG2670" s="55">
        <f t="shared" si="704"/>
        <v>0</v>
      </c>
      <c r="AH2670" s="55">
        <f t="shared" si="705"/>
        <v>0</v>
      </c>
      <c r="AI2670" s="55">
        <f t="shared" si="706"/>
        <v>0</v>
      </c>
      <c r="AJ2670" s="55">
        <f t="shared" si="707"/>
        <v>0</v>
      </c>
      <c r="AK2670" s="55">
        <f t="shared" si="698"/>
        <v>0</v>
      </c>
      <c r="AL2670" s="55">
        <f t="shared" si="699"/>
        <v>0</v>
      </c>
      <c r="AM2670" s="55">
        <f t="shared" si="700"/>
        <v>0</v>
      </c>
    </row>
    <row r="2671" spans="1:39" x14ac:dyDescent="0.25">
      <c r="A2671" s="47">
        <v>2667</v>
      </c>
      <c r="B2671" s="358" t="str">
        <f>IF(AND(E2671&lt;&gt;0,D2671&lt;&gt;0,F2671&lt;&gt;0),IF(C2671&lt;&gt;0,CONCATENATE(C2671,"-AGr",VLOOKUP(D2671,Listen!$A$2:$G$45,7,FALSE),"-",E2671,"-",F2671,),CONCATENATE("AGr",VLOOKUP(D2671,Listen!$A$2:$G$45,7,FALSE),"-",E2671,"-",F2671)),"keine vollständige ID")</f>
        <v>keine vollständige ID</v>
      </c>
      <c r="C2671" s="359">
        <f>'[2]III_SAV-Details_NB'!B2677</f>
        <v>0</v>
      </c>
      <c r="D2671" s="359">
        <f>'[2]III_SAV-Details_NB'!C2677</f>
        <v>0</v>
      </c>
      <c r="E2671" s="359">
        <f>'[2]III_SAV-Details_NB'!D2677</f>
        <v>0</v>
      </c>
      <c r="F2671" s="490"/>
      <c r="G2671" s="281">
        <f>'[2]III_SAV-Details_NB'!X2677</f>
        <v>0</v>
      </c>
      <c r="H2671" s="281">
        <f t="shared" si="701"/>
        <v>0</v>
      </c>
      <c r="I2671" s="281">
        <f>IF(con_EOGJahr=2025,'[2]III_SAV-Details_NB'!AA2677,IF(con_EOGJahr=2026,'[2]III_SAV-Details_NB'!AB2677,'[2]III_SAV-Details_NB'!AC2677))</f>
        <v>0</v>
      </c>
      <c r="J2671" s="282"/>
      <c r="K2671" s="282"/>
      <c r="L2671" s="282"/>
      <c r="M2671" s="282"/>
      <c r="N2671" s="282"/>
      <c r="O2671" s="282"/>
      <c r="P2671" s="52">
        <f t="shared" si="702"/>
        <v>0</v>
      </c>
      <c r="Q2671" s="60"/>
      <c r="R2671" s="53">
        <f t="shared" si="708"/>
        <v>0</v>
      </c>
      <c r="S2671" s="59"/>
      <c r="T2671" s="61"/>
      <c r="U2671" s="342" t="str">
        <f t="shared" si="712"/>
        <v>k.A.</v>
      </c>
      <c r="V2671" s="343" t="str">
        <f t="shared" si="709"/>
        <v>k.A.</v>
      </c>
      <c r="W2671" s="343" t="str">
        <f>IFERROR(IF(OR($D2671="",$E2671=0,con_Ende=0),"k.A.",IF(VLOOKUP($D2671,rng_ND,5,0)="Nein",VLOOKUP($D2671,rng_ND,2,FALSE),MIN(VLOOKUP($D2671,rng_ND,2,FALSE),A_Stammdaten!$B$19-D_SAV!$E2671+1))),"k.A.")</f>
        <v>k.A.</v>
      </c>
      <c r="X2671" s="343" t="str">
        <f t="shared" si="710"/>
        <v>k.A.</v>
      </c>
      <c r="Y2671" s="62"/>
      <c r="Z2671" s="48">
        <f t="shared" si="711"/>
        <v>0</v>
      </c>
      <c r="AA2671" s="457"/>
      <c r="AB2671" s="55">
        <f t="shared" si="703"/>
        <v>0</v>
      </c>
      <c r="AC2671" s="55">
        <f>IF(A_Stammdaten!$B$25="ja",D_SAV!AA2671,D_SAV!AB2671)</f>
        <v>0</v>
      </c>
      <c r="AD2671" s="478">
        <f>IF(AC2671=0,0,IF(U2671-(con_EOGJahr-D_SAV!E2671)&lt;=0,AC2671,AC2671/V2671))</f>
        <v>0</v>
      </c>
      <c r="AE2671" s="478">
        <f>IFERROR(IF(AND(VLOOKUP(D2671,rng_ND,5,FALSE)="Ja",D_SAV!T2671="degressiv"),D_SAV!AC2671*Y2671/100,0),0)</f>
        <v>0</v>
      </c>
      <c r="AF2671" s="55">
        <f>IFERROR(IF(VLOOKUP(D2671,rng_ND,5,FALSE)="Ja",MAX(D_SAV!AD2671:AE2671),D_SAV!AD2671),0)</f>
        <v>0</v>
      </c>
      <c r="AG2671" s="55">
        <f t="shared" si="704"/>
        <v>0</v>
      </c>
      <c r="AH2671" s="55">
        <f t="shared" si="705"/>
        <v>0</v>
      </c>
      <c r="AI2671" s="55">
        <f t="shared" si="706"/>
        <v>0</v>
      </c>
      <c r="AJ2671" s="55">
        <f t="shared" si="707"/>
        <v>0</v>
      </c>
      <c r="AK2671" s="55">
        <f t="shared" si="698"/>
        <v>0</v>
      </c>
      <c r="AL2671" s="55">
        <f t="shared" si="699"/>
        <v>0</v>
      </c>
      <c r="AM2671" s="55">
        <f t="shared" si="700"/>
        <v>0</v>
      </c>
    </row>
    <row r="2672" spans="1:39" x14ac:dyDescent="0.25">
      <c r="A2672" s="47">
        <v>2668</v>
      </c>
      <c r="B2672" s="358" t="str">
        <f>IF(AND(E2672&lt;&gt;0,D2672&lt;&gt;0,F2672&lt;&gt;0),IF(C2672&lt;&gt;0,CONCATENATE(C2672,"-AGr",VLOOKUP(D2672,Listen!$A$2:$G$45,7,FALSE),"-",E2672,"-",F2672,),CONCATENATE("AGr",VLOOKUP(D2672,Listen!$A$2:$G$45,7,FALSE),"-",E2672,"-",F2672)),"keine vollständige ID")</f>
        <v>keine vollständige ID</v>
      </c>
      <c r="C2672" s="359">
        <f>'[2]III_SAV-Details_NB'!B2678</f>
        <v>0</v>
      </c>
      <c r="D2672" s="359">
        <f>'[2]III_SAV-Details_NB'!C2678</f>
        <v>0</v>
      </c>
      <c r="E2672" s="359">
        <f>'[2]III_SAV-Details_NB'!D2678</f>
        <v>0</v>
      </c>
      <c r="F2672" s="490"/>
      <c r="G2672" s="281">
        <f>'[2]III_SAV-Details_NB'!X2678</f>
        <v>0</v>
      </c>
      <c r="H2672" s="281">
        <f t="shared" si="701"/>
        <v>0</v>
      </c>
      <c r="I2672" s="281">
        <f>IF(con_EOGJahr=2025,'[2]III_SAV-Details_NB'!AA2678,IF(con_EOGJahr=2026,'[2]III_SAV-Details_NB'!AB2678,'[2]III_SAV-Details_NB'!AC2678))</f>
        <v>0</v>
      </c>
      <c r="J2672" s="282"/>
      <c r="K2672" s="282"/>
      <c r="L2672" s="282"/>
      <c r="M2672" s="282"/>
      <c r="N2672" s="282"/>
      <c r="O2672" s="282"/>
      <c r="P2672" s="52">
        <f t="shared" si="702"/>
        <v>0</v>
      </c>
      <c r="Q2672" s="60"/>
      <c r="R2672" s="53">
        <f t="shared" si="708"/>
        <v>0</v>
      </c>
      <c r="S2672" s="59"/>
      <c r="T2672" s="61"/>
      <c r="U2672" s="342" t="str">
        <f t="shared" si="712"/>
        <v>k.A.</v>
      </c>
      <c r="V2672" s="343" t="str">
        <f t="shared" si="709"/>
        <v>k.A.</v>
      </c>
      <c r="W2672" s="343" t="str">
        <f>IFERROR(IF(OR($D2672="",$E2672=0,con_Ende=0),"k.A.",IF(VLOOKUP($D2672,rng_ND,5,0)="Nein",VLOOKUP($D2672,rng_ND,2,FALSE),MIN(VLOOKUP($D2672,rng_ND,2,FALSE),A_Stammdaten!$B$19-D_SAV!$E2672+1))),"k.A.")</f>
        <v>k.A.</v>
      </c>
      <c r="X2672" s="343" t="str">
        <f t="shared" si="710"/>
        <v>k.A.</v>
      </c>
      <c r="Y2672" s="62"/>
      <c r="Z2672" s="48">
        <f t="shared" si="711"/>
        <v>0</v>
      </c>
      <c r="AA2672" s="457"/>
      <c r="AB2672" s="55">
        <f t="shared" si="703"/>
        <v>0</v>
      </c>
      <c r="AC2672" s="55">
        <f>IF(A_Stammdaten!$B$25="ja",D_SAV!AA2672,D_SAV!AB2672)</f>
        <v>0</v>
      </c>
      <c r="AD2672" s="478">
        <f>IF(AC2672=0,0,IF(U2672-(con_EOGJahr-D_SAV!E2672)&lt;=0,AC2672,AC2672/V2672))</f>
        <v>0</v>
      </c>
      <c r="AE2672" s="478">
        <f>IFERROR(IF(AND(VLOOKUP(D2672,rng_ND,5,FALSE)="Ja",D_SAV!T2672="degressiv"),D_SAV!AC2672*Y2672/100,0),0)</f>
        <v>0</v>
      </c>
      <c r="AF2672" s="55">
        <f>IFERROR(IF(VLOOKUP(D2672,rng_ND,5,FALSE)="Ja",MAX(D_SAV!AD2672:AE2672),D_SAV!AD2672),0)</f>
        <v>0</v>
      </c>
      <c r="AG2672" s="55">
        <f t="shared" si="704"/>
        <v>0</v>
      </c>
      <c r="AH2672" s="55">
        <f t="shared" si="705"/>
        <v>0</v>
      </c>
      <c r="AI2672" s="55">
        <f t="shared" si="706"/>
        <v>0</v>
      </c>
      <c r="AJ2672" s="55">
        <f t="shared" si="707"/>
        <v>0</v>
      </c>
      <c r="AK2672" s="55">
        <f t="shared" si="698"/>
        <v>0</v>
      </c>
      <c r="AL2672" s="55">
        <f t="shared" si="699"/>
        <v>0</v>
      </c>
      <c r="AM2672" s="55">
        <f t="shared" si="700"/>
        <v>0</v>
      </c>
    </row>
    <row r="2673" spans="1:39" x14ac:dyDescent="0.25">
      <c r="A2673" s="47">
        <v>2669</v>
      </c>
      <c r="B2673" s="358" t="str">
        <f>IF(AND(E2673&lt;&gt;0,D2673&lt;&gt;0,F2673&lt;&gt;0),IF(C2673&lt;&gt;0,CONCATENATE(C2673,"-AGr",VLOOKUP(D2673,Listen!$A$2:$G$45,7,FALSE),"-",E2673,"-",F2673,),CONCATENATE("AGr",VLOOKUP(D2673,Listen!$A$2:$G$45,7,FALSE),"-",E2673,"-",F2673)),"keine vollständige ID")</f>
        <v>keine vollständige ID</v>
      </c>
      <c r="C2673" s="359">
        <f>'[2]III_SAV-Details_NB'!B2679</f>
        <v>0</v>
      </c>
      <c r="D2673" s="359">
        <f>'[2]III_SAV-Details_NB'!C2679</f>
        <v>0</v>
      </c>
      <c r="E2673" s="359">
        <f>'[2]III_SAV-Details_NB'!D2679</f>
        <v>0</v>
      </c>
      <c r="F2673" s="490"/>
      <c r="G2673" s="281">
        <f>'[2]III_SAV-Details_NB'!X2679</f>
        <v>0</v>
      </c>
      <c r="H2673" s="281">
        <f t="shared" si="701"/>
        <v>0</v>
      </c>
      <c r="I2673" s="281">
        <f>IF(con_EOGJahr=2025,'[2]III_SAV-Details_NB'!AA2679,IF(con_EOGJahr=2026,'[2]III_SAV-Details_NB'!AB2679,'[2]III_SAV-Details_NB'!AC2679))</f>
        <v>0</v>
      </c>
      <c r="J2673" s="282"/>
      <c r="K2673" s="282"/>
      <c r="L2673" s="282"/>
      <c r="M2673" s="282"/>
      <c r="N2673" s="282"/>
      <c r="O2673" s="282"/>
      <c r="P2673" s="52">
        <f t="shared" si="702"/>
        <v>0</v>
      </c>
      <c r="Q2673" s="60"/>
      <c r="R2673" s="53">
        <f t="shared" si="708"/>
        <v>0</v>
      </c>
      <c r="S2673" s="59"/>
      <c r="T2673" s="61"/>
      <c r="U2673" s="342" t="str">
        <f t="shared" si="712"/>
        <v>k.A.</v>
      </c>
      <c r="V2673" s="343" t="str">
        <f t="shared" si="709"/>
        <v>k.A.</v>
      </c>
      <c r="W2673" s="343" t="str">
        <f>IFERROR(IF(OR($D2673="",$E2673=0,con_Ende=0),"k.A.",IF(VLOOKUP($D2673,rng_ND,5,0)="Nein",VLOOKUP($D2673,rng_ND,2,FALSE),MIN(VLOOKUP($D2673,rng_ND,2,FALSE),A_Stammdaten!$B$19-D_SAV!$E2673+1))),"k.A.")</f>
        <v>k.A.</v>
      </c>
      <c r="X2673" s="343" t="str">
        <f t="shared" si="710"/>
        <v>k.A.</v>
      </c>
      <c r="Y2673" s="62"/>
      <c r="Z2673" s="48">
        <f t="shared" si="711"/>
        <v>0</v>
      </c>
      <c r="AA2673" s="457"/>
      <c r="AB2673" s="55">
        <f t="shared" si="703"/>
        <v>0</v>
      </c>
      <c r="AC2673" s="55">
        <f>IF(A_Stammdaten!$B$25="ja",D_SAV!AA2673,D_SAV!AB2673)</f>
        <v>0</v>
      </c>
      <c r="AD2673" s="478">
        <f>IF(AC2673=0,0,IF(U2673-(con_EOGJahr-D_SAV!E2673)&lt;=0,AC2673,AC2673/V2673))</f>
        <v>0</v>
      </c>
      <c r="AE2673" s="478">
        <f>IFERROR(IF(AND(VLOOKUP(D2673,rng_ND,5,FALSE)="Ja",D_SAV!T2673="degressiv"),D_SAV!AC2673*Y2673/100,0),0)</f>
        <v>0</v>
      </c>
      <c r="AF2673" s="55">
        <f>IFERROR(IF(VLOOKUP(D2673,rng_ND,5,FALSE)="Ja",MAX(D_SAV!AD2673:AE2673),D_SAV!AD2673),0)</f>
        <v>0</v>
      </c>
      <c r="AG2673" s="55">
        <f t="shared" si="704"/>
        <v>0</v>
      </c>
      <c r="AH2673" s="55">
        <f t="shared" si="705"/>
        <v>0</v>
      </c>
      <c r="AI2673" s="55">
        <f t="shared" si="706"/>
        <v>0</v>
      </c>
      <c r="AJ2673" s="55">
        <f t="shared" si="707"/>
        <v>0</v>
      </c>
      <c r="AK2673" s="55">
        <f t="shared" si="698"/>
        <v>0</v>
      </c>
      <c r="AL2673" s="55">
        <f t="shared" si="699"/>
        <v>0</v>
      </c>
      <c r="AM2673" s="55">
        <f t="shared" si="700"/>
        <v>0</v>
      </c>
    </row>
    <row r="2674" spans="1:39" x14ac:dyDescent="0.25">
      <c r="A2674" s="47">
        <v>2670</v>
      </c>
      <c r="B2674" s="358" t="str">
        <f>IF(AND(E2674&lt;&gt;0,D2674&lt;&gt;0,F2674&lt;&gt;0),IF(C2674&lt;&gt;0,CONCATENATE(C2674,"-AGr",VLOOKUP(D2674,Listen!$A$2:$G$45,7,FALSE),"-",E2674,"-",F2674,),CONCATENATE("AGr",VLOOKUP(D2674,Listen!$A$2:$G$45,7,FALSE),"-",E2674,"-",F2674)),"keine vollständige ID")</f>
        <v>keine vollständige ID</v>
      </c>
      <c r="C2674" s="359">
        <f>'[2]III_SAV-Details_NB'!B2680</f>
        <v>0</v>
      </c>
      <c r="D2674" s="359">
        <f>'[2]III_SAV-Details_NB'!C2680</f>
        <v>0</v>
      </c>
      <c r="E2674" s="359">
        <f>'[2]III_SAV-Details_NB'!D2680</f>
        <v>0</v>
      </c>
      <c r="F2674" s="490"/>
      <c r="G2674" s="281">
        <f>'[2]III_SAV-Details_NB'!X2680</f>
        <v>0</v>
      </c>
      <c r="H2674" s="281">
        <f t="shared" si="701"/>
        <v>0</v>
      </c>
      <c r="I2674" s="281">
        <f>IF(con_EOGJahr=2025,'[2]III_SAV-Details_NB'!AA2680,IF(con_EOGJahr=2026,'[2]III_SAV-Details_NB'!AB2680,'[2]III_SAV-Details_NB'!AC2680))</f>
        <v>0</v>
      </c>
      <c r="J2674" s="282"/>
      <c r="K2674" s="282"/>
      <c r="L2674" s="282"/>
      <c r="M2674" s="282"/>
      <c r="N2674" s="282"/>
      <c r="O2674" s="282"/>
      <c r="P2674" s="52">
        <f t="shared" si="702"/>
        <v>0</v>
      </c>
      <c r="Q2674" s="60"/>
      <c r="R2674" s="53">
        <f t="shared" si="708"/>
        <v>0</v>
      </c>
      <c r="S2674" s="59"/>
      <c r="T2674" s="61"/>
      <c r="U2674" s="342" t="str">
        <f t="shared" si="712"/>
        <v>k.A.</v>
      </c>
      <c r="V2674" s="343" t="str">
        <f t="shared" si="709"/>
        <v>k.A.</v>
      </c>
      <c r="W2674" s="343" t="str">
        <f>IFERROR(IF(OR($D2674="",$E2674=0,con_Ende=0),"k.A.",IF(VLOOKUP($D2674,rng_ND,5,0)="Nein",VLOOKUP($D2674,rng_ND,2,FALSE),MIN(VLOOKUP($D2674,rng_ND,2,FALSE),A_Stammdaten!$B$19-D_SAV!$E2674+1))),"k.A.")</f>
        <v>k.A.</v>
      </c>
      <c r="X2674" s="343" t="str">
        <f t="shared" si="710"/>
        <v>k.A.</v>
      </c>
      <c r="Y2674" s="62"/>
      <c r="Z2674" s="48">
        <f t="shared" si="711"/>
        <v>0</v>
      </c>
      <c r="AA2674" s="457"/>
      <c r="AB2674" s="55">
        <f t="shared" si="703"/>
        <v>0</v>
      </c>
      <c r="AC2674" s="55">
        <f>IF(A_Stammdaten!$B$25="ja",D_SAV!AA2674,D_SAV!AB2674)</f>
        <v>0</v>
      </c>
      <c r="AD2674" s="478">
        <f>IF(AC2674=0,0,IF(U2674-(con_EOGJahr-D_SAV!E2674)&lt;=0,AC2674,AC2674/V2674))</f>
        <v>0</v>
      </c>
      <c r="AE2674" s="478">
        <f>IFERROR(IF(AND(VLOOKUP(D2674,rng_ND,5,FALSE)="Ja",D_SAV!T2674="degressiv"),D_SAV!AC2674*Y2674/100,0),0)</f>
        <v>0</v>
      </c>
      <c r="AF2674" s="55">
        <f>IFERROR(IF(VLOOKUP(D2674,rng_ND,5,FALSE)="Ja",MAX(D_SAV!AD2674:AE2674),D_SAV!AD2674),0)</f>
        <v>0</v>
      </c>
      <c r="AG2674" s="55">
        <f t="shared" si="704"/>
        <v>0</v>
      </c>
      <c r="AH2674" s="55">
        <f t="shared" si="705"/>
        <v>0</v>
      </c>
      <c r="AI2674" s="55">
        <f t="shared" si="706"/>
        <v>0</v>
      </c>
      <c r="AJ2674" s="55">
        <f t="shared" si="707"/>
        <v>0</v>
      </c>
      <c r="AK2674" s="55">
        <f t="shared" si="698"/>
        <v>0</v>
      </c>
      <c r="AL2674" s="55">
        <f t="shared" si="699"/>
        <v>0</v>
      </c>
      <c r="AM2674" s="55">
        <f t="shared" si="700"/>
        <v>0</v>
      </c>
    </row>
    <row r="2675" spans="1:39" x14ac:dyDescent="0.25">
      <c r="A2675" s="47">
        <v>2671</v>
      </c>
      <c r="B2675" s="358" t="str">
        <f>IF(AND(E2675&lt;&gt;0,D2675&lt;&gt;0,F2675&lt;&gt;0),IF(C2675&lt;&gt;0,CONCATENATE(C2675,"-AGr",VLOOKUP(D2675,Listen!$A$2:$G$45,7,FALSE),"-",E2675,"-",F2675,),CONCATENATE("AGr",VLOOKUP(D2675,Listen!$A$2:$G$45,7,FALSE),"-",E2675,"-",F2675)),"keine vollständige ID")</f>
        <v>keine vollständige ID</v>
      </c>
      <c r="C2675" s="359">
        <f>'[2]III_SAV-Details_NB'!B2681</f>
        <v>0</v>
      </c>
      <c r="D2675" s="359">
        <f>'[2]III_SAV-Details_NB'!C2681</f>
        <v>0</v>
      </c>
      <c r="E2675" s="359">
        <f>'[2]III_SAV-Details_NB'!D2681</f>
        <v>0</v>
      </c>
      <c r="F2675" s="490"/>
      <c r="G2675" s="281">
        <f>'[2]III_SAV-Details_NB'!X2681</f>
        <v>0</v>
      </c>
      <c r="H2675" s="281">
        <f t="shared" si="701"/>
        <v>0</v>
      </c>
      <c r="I2675" s="281">
        <f>IF(con_EOGJahr=2025,'[2]III_SAV-Details_NB'!AA2681,IF(con_EOGJahr=2026,'[2]III_SAV-Details_NB'!AB2681,'[2]III_SAV-Details_NB'!AC2681))</f>
        <v>0</v>
      </c>
      <c r="J2675" s="282"/>
      <c r="K2675" s="282"/>
      <c r="L2675" s="282"/>
      <c r="M2675" s="282"/>
      <c r="N2675" s="282"/>
      <c r="O2675" s="282"/>
      <c r="P2675" s="52">
        <f t="shared" si="702"/>
        <v>0</v>
      </c>
      <c r="Q2675" s="60"/>
      <c r="R2675" s="53">
        <f t="shared" si="708"/>
        <v>0</v>
      </c>
      <c r="S2675" s="59"/>
      <c r="T2675" s="61"/>
      <c r="U2675" s="342" t="str">
        <f t="shared" si="712"/>
        <v>k.A.</v>
      </c>
      <c r="V2675" s="343" t="str">
        <f t="shared" si="709"/>
        <v>k.A.</v>
      </c>
      <c r="W2675" s="343" t="str">
        <f>IFERROR(IF(OR($D2675="",$E2675=0,con_Ende=0),"k.A.",IF(VLOOKUP($D2675,rng_ND,5,0)="Nein",VLOOKUP($D2675,rng_ND,2,FALSE),MIN(VLOOKUP($D2675,rng_ND,2,FALSE),A_Stammdaten!$B$19-D_SAV!$E2675+1))),"k.A.")</f>
        <v>k.A.</v>
      </c>
      <c r="X2675" s="343" t="str">
        <f t="shared" si="710"/>
        <v>k.A.</v>
      </c>
      <c r="Y2675" s="62"/>
      <c r="Z2675" s="48">
        <f t="shared" si="711"/>
        <v>0</v>
      </c>
      <c r="AA2675" s="457"/>
      <c r="AB2675" s="55">
        <f t="shared" si="703"/>
        <v>0</v>
      </c>
      <c r="AC2675" s="55">
        <f>IF(A_Stammdaten!$B$25="ja",D_SAV!AA2675,D_SAV!AB2675)</f>
        <v>0</v>
      </c>
      <c r="AD2675" s="478">
        <f>IF(AC2675=0,0,IF(U2675-(con_EOGJahr-D_SAV!E2675)&lt;=0,AC2675,AC2675/V2675))</f>
        <v>0</v>
      </c>
      <c r="AE2675" s="478">
        <f>IFERROR(IF(AND(VLOOKUP(D2675,rng_ND,5,FALSE)="Ja",D_SAV!T2675="degressiv"),D_SAV!AC2675*Y2675/100,0),0)</f>
        <v>0</v>
      </c>
      <c r="AF2675" s="55">
        <f>IFERROR(IF(VLOOKUP(D2675,rng_ND,5,FALSE)="Ja",MAX(D_SAV!AD2675:AE2675),D_SAV!AD2675),0)</f>
        <v>0</v>
      </c>
      <c r="AG2675" s="55">
        <f t="shared" si="704"/>
        <v>0</v>
      </c>
      <c r="AH2675" s="55">
        <f t="shared" si="705"/>
        <v>0</v>
      </c>
      <c r="AI2675" s="55">
        <f t="shared" si="706"/>
        <v>0</v>
      </c>
      <c r="AJ2675" s="55">
        <f t="shared" si="707"/>
        <v>0</v>
      </c>
      <c r="AK2675" s="55">
        <f t="shared" si="698"/>
        <v>0</v>
      </c>
      <c r="AL2675" s="55">
        <f t="shared" si="699"/>
        <v>0</v>
      </c>
      <c r="AM2675" s="55">
        <f t="shared" si="700"/>
        <v>0</v>
      </c>
    </row>
    <row r="2676" spans="1:39" x14ac:dyDescent="0.25">
      <c r="A2676" s="47">
        <v>2672</v>
      </c>
      <c r="B2676" s="358" t="str">
        <f>IF(AND(E2676&lt;&gt;0,D2676&lt;&gt;0,F2676&lt;&gt;0),IF(C2676&lt;&gt;0,CONCATENATE(C2676,"-AGr",VLOOKUP(D2676,Listen!$A$2:$G$45,7,FALSE),"-",E2676,"-",F2676,),CONCATENATE("AGr",VLOOKUP(D2676,Listen!$A$2:$G$45,7,FALSE),"-",E2676,"-",F2676)),"keine vollständige ID")</f>
        <v>keine vollständige ID</v>
      </c>
      <c r="C2676" s="359">
        <f>'[2]III_SAV-Details_NB'!B2682</f>
        <v>0</v>
      </c>
      <c r="D2676" s="359">
        <f>'[2]III_SAV-Details_NB'!C2682</f>
        <v>0</v>
      </c>
      <c r="E2676" s="359">
        <f>'[2]III_SAV-Details_NB'!D2682</f>
        <v>0</v>
      </c>
      <c r="F2676" s="490"/>
      <c r="G2676" s="281">
        <f>'[2]III_SAV-Details_NB'!X2682</f>
        <v>0</v>
      </c>
      <c r="H2676" s="281">
        <f t="shared" si="701"/>
        <v>0</v>
      </c>
      <c r="I2676" s="281">
        <f>IF(con_EOGJahr=2025,'[2]III_SAV-Details_NB'!AA2682,IF(con_EOGJahr=2026,'[2]III_SAV-Details_NB'!AB2682,'[2]III_SAV-Details_NB'!AC2682))</f>
        <v>0</v>
      </c>
      <c r="J2676" s="282"/>
      <c r="K2676" s="282"/>
      <c r="L2676" s="282"/>
      <c r="M2676" s="282"/>
      <c r="N2676" s="282"/>
      <c r="O2676" s="282"/>
      <c r="P2676" s="52">
        <f t="shared" si="702"/>
        <v>0</v>
      </c>
      <c r="Q2676" s="60"/>
      <c r="R2676" s="53">
        <f t="shared" si="708"/>
        <v>0</v>
      </c>
      <c r="S2676" s="59"/>
      <c r="T2676" s="61"/>
      <c r="U2676" s="342" t="str">
        <f t="shared" si="712"/>
        <v>k.A.</v>
      </c>
      <c r="V2676" s="343" t="str">
        <f t="shared" si="709"/>
        <v>k.A.</v>
      </c>
      <c r="W2676" s="343" t="str">
        <f>IFERROR(IF(OR($D2676="",$E2676=0,con_Ende=0),"k.A.",IF(VLOOKUP($D2676,rng_ND,5,0)="Nein",VLOOKUP($D2676,rng_ND,2,FALSE),MIN(VLOOKUP($D2676,rng_ND,2,FALSE),A_Stammdaten!$B$19-D_SAV!$E2676+1))),"k.A.")</f>
        <v>k.A.</v>
      </c>
      <c r="X2676" s="343" t="str">
        <f t="shared" si="710"/>
        <v>k.A.</v>
      </c>
      <c r="Y2676" s="62"/>
      <c r="Z2676" s="48">
        <f t="shared" si="711"/>
        <v>0</v>
      </c>
      <c r="AA2676" s="457"/>
      <c r="AB2676" s="55">
        <f t="shared" si="703"/>
        <v>0</v>
      </c>
      <c r="AC2676" s="55">
        <f>IF(A_Stammdaten!$B$25="ja",D_SAV!AA2676,D_SAV!AB2676)</f>
        <v>0</v>
      </c>
      <c r="AD2676" s="478">
        <f>IF(AC2676=0,0,IF(U2676-(con_EOGJahr-D_SAV!E2676)&lt;=0,AC2676,AC2676/V2676))</f>
        <v>0</v>
      </c>
      <c r="AE2676" s="478">
        <f>IFERROR(IF(AND(VLOOKUP(D2676,rng_ND,5,FALSE)="Ja",D_SAV!T2676="degressiv"),D_SAV!AC2676*Y2676/100,0),0)</f>
        <v>0</v>
      </c>
      <c r="AF2676" s="55">
        <f>IFERROR(IF(VLOOKUP(D2676,rng_ND,5,FALSE)="Ja",MAX(D_SAV!AD2676:AE2676),D_SAV!AD2676),0)</f>
        <v>0</v>
      </c>
      <c r="AG2676" s="55">
        <f t="shared" si="704"/>
        <v>0</v>
      </c>
      <c r="AH2676" s="55">
        <f t="shared" si="705"/>
        <v>0</v>
      </c>
      <c r="AI2676" s="55">
        <f t="shared" si="706"/>
        <v>0</v>
      </c>
      <c r="AJ2676" s="55">
        <f t="shared" si="707"/>
        <v>0</v>
      </c>
      <c r="AK2676" s="55">
        <f t="shared" si="698"/>
        <v>0</v>
      </c>
      <c r="AL2676" s="55">
        <f t="shared" si="699"/>
        <v>0</v>
      </c>
      <c r="AM2676" s="55">
        <f t="shared" si="700"/>
        <v>0</v>
      </c>
    </row>
    <row r="2677" spans="1:39" x14ac:dyDescent="0.25">
      <c r="A2677" s="47">
        <v>2673</v>
      </c>
      <c r="B2677" s="358" t="str">
        <f>IF(AND(E2677&lt;&gt;0,D2677&lt;&gt;0,F2677&lt;&gt;0),IF(C2677&lt;&gt;0,CONCATENATE(C2677,"-AGr",VLOOKUP(D2677,Listen!$A$2:$G$45,7,FALSE),"-",E2677,"-",F2677,),CONCATENATE("AGr",VLOOKUP(D2677,Listen!$A$2:$G$45,7,FALSE),"-",E2677,"-",F2677)),"keine vollständige ID")</f>
        <v>keine vollständige ID</v>
      </c>
      <c r="C2677" s="359">
        <f>'[2]III_SAV-Details_NB'!B2683</f>
        <v>0</v>
      </c>
      <c r="D2677" s="359">
        <f>'[2]III_SAV-Details_NB'!C2683</f>
        <v>0</v>
      </c>
      <c r="E2677" s="359">
        <f>'[2]III_SAV-Details_NB'!D2683</f>
        <v>0</v>
      </c>
      <c r="F2677" s="490"/>
      <c r="G2677" s="281">
        <f>'[2]III_SAV-Details_NB'!X2683</f>
        <v>0</v>
      </c>
      <c r="H2677" s="281">
        <f t="shared" si="701"/>
        <v>0</v>
      </c>
      <c r="I2677" s="281">
        <f>IF(con_EOGJahr=2025,'[2]III_SAV-Details_NB'!AA2683,IF(con_EOGJahr=2026,'[2]III_SAV-Details_NB'!AB2683,'[2]III_SAV-Details_NB'!AC2683))</f>
        <v>0</v>
      </c>
      <c r="J2677" s="282"/>
      <c r="K2677" s="282"/>
      <c r="L2677" s="282"/>
      <c r="M2677" s="282"/>
      <c r="N2677" s="282"/>
      <c r="O2677" s="282"/>
      <c r="P2677" s="52">
        <f t="shared" si="702"/>
        <v>0</v>
      </c>
      <c r="Q2677" s="60"/>
      <c r="R2677" s="53">
        <f t="shared" si="708"/>
        <v>0</v>
      </c>
      <c r="S2677" s="59"/>
      <c r="T2677" s="61"/>
      <c r="U2677" s="342" t="str">
        <f t="shared" si="712"/>
        <v>k.A.</v>
      </c>
      <c r="V2677" s="343" t="str">
        <f t="shared" si="709"/>
        <v>k.A.</v>
      </c>
      <c r="W2677" s="343" t="str">
        <f>IFERROR(IF(OR($D2677="",$E2677=0,con_Ende=0),"k.A.",IF(VLOOKUP($D2677,rng_ND,5,0)="Nein",VLOOKUP($D2677,rng_ND,2,FALSE),MIN(VLOOKUP($D2677,rng_ND,2,FALSE),A_Stammdaten!$B$19-D_SAV!$E2677+1))),"k.A.")</f>
        <v>k.A.</v>
      </c>
      <c r="X2677" s="343" t="str">
        <f t="shared" si="710"/>
        <v>k.A.</v>
      </c>
      <c r="Y2677" s="62"/>
      <c r="Z2677" s="48">
        <f t="shared" si="711"/>
        <v>0</v>
      </c>
      <c r="AA2677" s="457"/>
      <c r="AB2677" s="55">
        <f t="shared" si="703"/>
        <v>0</v>
      </c>
      <c r="AC2677" s="55">
        <f>IF(A_Stammdaten!$B$25="ja",D_SAV!AA2677,D_SAV!AB2677)</f>
        <v>0</v>
      </c>
      <c r="AD2677" s="478">
        <f>IF(AC2677=0,0,IF(U2677-(con_EOGJahr-D_SAV!E2677)&lt;=0,AC2677,AC2677/V2677))</f>
        <v>0</v>
      </c>
      <c r="AE2677" s="478">
        <f>IFERROR(IF(AND(VLOOKUP(D2677,rng_ND,5,FALSE)="Ja",D_SAV!T2677="degressiv"),D_SAV!AC2677*Y2677/100,0),0)</f>
        <v>0</v>
      </c>
      <c r="AF2677" s="55">
        <f>IFERROR(IF(VLOOKUP(D2677,rng_ND,5,FALSE)="Ja",MAX(D_SAV!AD2677:AE2677),D_SAV!AD2677),0)</f>
        <v>0</v>
      </c>
      <c r="AG2677" s="55">
        <f t="shared" si="704"/>
        <v>0</v>
      </c>
      <c r="AH2677" s="55">
        <f t="shared" si="705"/>
        <v>0</v>
      </c>
      <c r="AI2677" s="55">
        <f t="shared" si="706"/>
        <v>0</v>
      </c>
      <c r="AJ2677" s="55">
        <f t="shared" si="707"/>
        <v>0</v>
      </c>
      <c r="AK2677" s="55">
        <f t="shared" si="698"/>
        <v>0</v>
      </c>
      <c r="AL2677" s="55">
        <f t="shared" si="699"/>
        <v>0</v>
      </c>
      <c r="AM2677" s="55">
        <f t="shared" si="700"/>
        <v>0</v>
      </c>
    </row>
    <row r="2678" spans="1:39" x14ac:dyDescent="0.25">
      <c r="A2678" s="47">
        <v>2674</v>
      </c>
      <c r="B2678" s="358" t="str">
        <f>IF(AND(E2678&lt;&gt;0,D2678&lt;&gt;0,F2678&lt;&gt;0),IF(C2678&lt;&gt;0,CONCATENATE(C2678,"-AGr",VLOOKUP(D2678,Listen!$A$2:$G$45,7,FALSE),"-",E2678,"-",F2678,),CONCATENATE("AGr",VLOOKUP(D2678,Listen!$A$2:$G$45,7,FALSE),"-",E2678,"-",F2678)),"keine vollständige ID")</f>
        <v>keine vollständige ID</v>
      </c>
      <c r="C2678" s="359">
        <f>'[2]III_SAV-Details_NB'!B2684</f>
        <v>0</v>
      </c>
      <c r="D2678" s="359">
        <f>'[2]III_SAV-Details_NB'!C2684</f>
        <v>0</v>
      </c>
      <c r="E2678" s="359">
        <f>'[2]III_SAV-Details_NB'!D2684</f>
        <v>0</v>
      </c>
      <c r="F2678" s="490"/>
      <c r="G2678" s="281">
        <f>'[2]III_SAV-Details_NB'!X2684</f>
        <v>0</v>
      </c>
      <c r="H2678" s="281">
        <f t="shared" si="701"/>
        <v>0</v>
      </c>
      <c r="I2678" s="281">
        <f>IF(con_EOGJahr=2025,'[2]III_SAV-Details_NB'!AA2684,IF(con_EOGJahr=2026,'[2]III_SAV-Details_NB'!AB2684,'[2]III_SAV-Details_NB'!AC2684))</f>
        <v>0</v>
      </c>
      <c r="J2678" s="282"/>
      <c r="K2678" s="282"/>
      <c r="L2678" s="282"/>
      <c r="M2678" s="282"/>
      <c r="N2678" s="282"/>
      <c r="O2678" s="282"/>
      <c r="P2678" s="52">
        <f t="shared" si="702"/>
        <v>0</v>
      </c>
      <c r="Q2678" s="60"/>
      <c r="R2678" s="53">
        <f t="shared" si="708"/>
        <v>0</v>
      </c>
      <c r="S2678" s="59"/>
      <c r="T2678" s="61"/>
      <c r="U2678" s="342" t="str">
        <f t="shared" si="712"/>
        <v>k.A.</v>
      </c>
      <c r="V2678" s="343" t="str">
        <f t="shared" si="709"/>
        <v>k.A.</v>
      </c>
      <c r="W2678" s="343" t="str">
        <f>IFERROR(IF(OR($D2678="",$E2678=0,con_Ende=0),"k.A.",IF(VLOOKUP($D2678,rng_ND,5,0)="Nein",VLOOKUP($D2678,rng_ND,2,FALSE),MIN(VLOOKUP($D2678,rng_ND,2,FALSE),A_Stammdaten!$B$19-D_SAV!$E2678+1))),"k.A.")</f>
        <v>k.A.</v>
      </c>
      <c r="X2678" s="343" t="str">
        <f t="shared" si="710"/>
        <v>k.A.</v>
      </c>
      <c r="Y2678" s="62"/>
      <c r="Z2678" s="48">
        <f t="shared" si="711"/>
        <v>0</v>
      </c>
      <c r="AA2678" s="457"/>
      <c r="AB2678" s="55">
        <f t="shared" si="703"/>
        <v>0</v>
      </c>
      <c r="AC2678" s="55">
        <f>IF(A_Stammdaten!$B$25="ja",D_SAV!AA2678,D_SAV!AB2678)</f>
        <v>0</v>
      </c>
      <c r="AD2678" s="478">
        <f>IF(AC2678=0,0,IF(U2678-(con_EOGJahr-D_SAV!E2678)&lt;=0,AC2678,AC2678/V2678))</f>
        <v>0</v>
      </c>
      <c r="AE2678" s="478">
        <f>IFERROR(IF(AND(VLOOKUP(D2678,rng_ND,5,FALSE)="Ja",D_SAV!T2678="degressiv"),D_SAV!AC2678*Y2678/100,0),0)</f>
        <v>0</v>
      </c>
      <c r="AF2678" s="55">
        <f>IFERROR(IF(VLOOKUP(D2678,rng_ND,5,FALSE)="Ja",MAX(D_SAV!AD2678:AE2678),D_SAV!AD2678),0)</f>
        <v>0</v>
      </c>
      <c r="AG2678" s="55">
        <f t="shared" si="704"/>
        <v>0</v>
      </c>
      <c r="AH2678" s="55">
        <f t="shared" si="705"/>
        <v>0</v>
      </c>
      <c r="AI2678" s="55">
        <f t="shared" si="706"/>
        <v>0</v>
      </c>
      <c r="AJ2678" s="55">
        <f t="shared" si="707"/>
        <v>0</v>
      </c>
      <c r="AK2678" s="55">
        <f t="shared" si="698"/>
        <v>0</v>
      </c>
      <c r="AL2678" s="55">
        <f t="shared" si="699"/>
        <v>0</v>
      </c>
      <c r="AM2678" s="55">
        <f t="shared" si="700"/>
        <v>0</v>
      </c>
    </row>
    <row r="2679" spans="1:39" x14ac:dyDescent="0.25">
      <c r="A2679" s="47">
        <v>2675</v>
      </c>
      <c r="B2679" s="358" t="str">
        <f>IF(AND(E2679&lt;&gt;0,D2679&lt;&gt;0,F2679&lt;&gt;0),IF(C2679&lt;&gt;0,CONCATENATE(C2679,"-AGr",VLOOKUP(D2679,Listen!$A$2:$G$45,7,FALSE),"-",E2679,"-",F2679,),CONCATENATE("AGr",VLOOKUP(D2679,Listen!$A$2:$G$45,7,FALSE),"-",E2679,"-",F2679)),"keine vollständige ID")</f>
        <v>keine vollständige ID</v>
      </c>
      <c r="C2679" s="359">
        <f>'[2]III_SAV-Details_NB'!B2685</f>
        <v>0</v>
      </c>
      <c r="D2679" s="359">
        <f>'[2]III_SAV-Details_NB'!C2685</f>
        <v>0</v>
      </c>
      <c r="E2679" s="359">
        <f>'[2]III_SAV-Details_NB'!D2685</f>
        <v>0</v>
      </c>
      <c r="F2679" s="490"/>
      <c r="G2679" s="281">
        <f>'[2]III_SAV-Details_NB'!X2685</f>
        <v>0</v>
      </c>
      <c r="H2679" s="281">
        <f t="shared" si="701"/>
        <v>0</v>
      </c>
      <c r="I2679" s="281">
        <f>IF(con_EOGJahr=2025,'[2]III_SAV-Details_NB'!AA2685,IF(con_EOGJahr=2026,'[2]III_SAV-Details_NB'!AB2685,'[2]III_SAV-Details_NB'!AC2685))</f>
        <v>0</v>
      </c>
      <c r="J2679" s="282"/>
      <c r="K2679" s="282"/>
      <c r="L2679" s="282"/>
      <c r="M2679" s="282"/>
      <c r="N2679" s="282"/>
      <c r="O2679" s="282"/>
      <c r="P2679" s="52">
        <f t="shared" si="702"/>
        <v>0</v>
      </c>
      <c r="Q2679" s="60"/>
      <c r="R2679" s="53">
        <f t="shared" si="708"/>
        <v>0</v>
      </c>
      <c r="S2679" s="59"/>
      <c r="T2679" s="61"/>
      <c r="U2679" s="342" t="str">
        <f t="shared" si="712"/>
        <v>k.A.</v>
      </c>
      <c r="V2679" s="343" t="str">
        <f t="shared" si="709"/>
        <v>k.A.</v>
      </c>
      <c r="W2679" s="343" t="str">
        <f>IFERROR(IF(OR($D2679="",$E2679=0,con_Ende=0),"k.A.",IF(VLOOKUP($D2679,rng_ND,5,0)="Nein",VLOOKUP($D2679,rng_ND,2,FALSE),MIN(VLOOKUP($D2679,rng_ND,2,FALSE),A_Stammdaten!$B$19-D_SAV!$E2679+1))),"k.A.")</f>
        <v>k.A.</v>
      </c>
      <c r="X2679" s="343" t="str">
        <f t="shared" si="710"/>
        <v>k.A.</v>
      </c>
      <c r="Y2679" s="62"/>
      <c r="Z2679" s="48">
        <f t="shared" si="711"/>
        <v>0</v>
      </c>
      <c r="AA2679" s="457"/>
      <c r="AB2679" s="55">
        <f t="shared" si="703"/>
        <v>0</v>
      </c>
      <c r="AC2679" s="55">
        <f>IF(A_Stammdaten!$B$25="ja",D_SAV!AA2679,D_SAV!AB2679)</f>
        <v>0</v>
      </c>
      <c r="AD2679" s="478">
        <f>IF(AC2679=0,0,IF(U2679-(con_EOGJahr-D_SAV!E2679)&lt;=0,AC2679,AC2679/V2679))</f>
        <v>0</v>
      </c>
      <c r="AE2679" s="478">
        <f>IFERROR(IF(AND(VLOOKUP(D2679,rng_ND,5,FALSE)="Ja",D_SAV!T2679="degressiv"),D_SAV!AC2679*Y2679/100,0),0)</f>
        <v>0</v>
      </c>
      <c r="AF2679" s="55">
        <f>IFERROR(IF(VLOOKUP(D2679,rng_ND,5,FALSE)="Ja",MAX(D_SAV!AD2679:AE2679),D_SAV!AD2679),0)</f>
        <v>0</v>
      </c>
      <c r="AG2679" s="55">
        <f t="shared" si="704"/>
        <v>0</v>
      </c>
      <c r="AH2679" s="55">
        <f t="shared" si="705"/>
        <v>0</v>
      </c>
      <c r="AI2679" s="55">
        <f t="shared" si="706"/>
        <v>0</v>
      </c>
      <c r="AJ2679" s="55">
        <f t="shared" si="707"/>
        <v>0</v>
      </c>
      <c r="AK2679" s="55">
        <f t="shared" si="698"/>
        <v>0</v>
      </c>
      <c r="AL2679" s="55">
        <f t="shared" si="699"/>
        <v>0</v>
      </c>
      <c r="AM2679" s="55">
        <f t="shared" si="700"/>
        <v>0</v>
      </c>
    </row>
    <row r="2680" spans="1:39" x14ac:dyDescent="0.25">
      <c r="A2680" s="47">
        <v>2676</v>
      </c>
      <c r="B2680" s="358" t="str">
        <f>IF(AND(E2680&lt;&gt;0,D2680&lt;&gt;0,F2680&lt;&gt;0),IF(C2680&lt;&gt;0,CONCATENATE(C2680,"-AGr",VLOOKUP(D2680,Listen!$A$2:$G$45,7,FALSE),"-",E2680,"-",F2680,),CONCATENATE("AGr",VLOOKUP(D2680,Listen!$A$2:$G$45,7,FALSE),"-",E2680,"-",F2680)),"keine vollständige ID")</f>
        <v>keine vollständige ID</v>
      </c>
      <c r="C2680" s="359">
        <f>'[2]III_SAV-Details_NB'!B2686</f>
        <v>0</v>
      </c>
      <c r="D2680" s="359">
        <f>'[2]III_SAV-Details_NB'!C2686</f>
        <v>0</v>
      </c>
      <c r="E2680" s="359">
        <f>'[2]III_SAV-Details_NB'!D2686</f>
        <v>0</v>
      </c>
      <c r="F2680" s="490"/>
      <c r="G2680" s="281">
        <f>'[2]III_SAV-Details_NB'!X2686</f>
        <v>0</v>
      </c>
      <c r="H2680" s="281">
        <f t="shared" si="701"/>
        <v>0</v>
      </c>
      <c r="I2680" s="281">
        <f>IF(con_EOGJahr=2025,'[2]III_SAV-Details_NB'!AA2686,IF(con_EOGJahr=2026,'[2]III_SAV-Details_NB'!AB2686,'[2]III_SAV-Details_NB'!AC2686))</f>
        <v>0</v>
      </c>
      <c r="J2680" s="282"/>
      <c r="K2680" s="282"/>
      <c r="L2680" s="282"/>
      <c r="M2680" s="282"/>
      <c r="N2680" s="282"/>
      <c r="O2680" s="282"/>
      <c r="P2680" s="52">
        <f t="shared" si="702"/>
        <v>0</v>
      </c>
      <c r="Q2680" s="60"/>
      <c r="R2680" s="53">
        <f t="shared" si="708"/>
        <v>0</v>
      </c>
      <c r="S2680" s="59"/>
      <c r="T2680" s="61"/>
      <c r="U2680" s="342" t="str">
        <f t="shared" si="712"/>
        <v>k.A.</v>
      </c>
      <c r="V2680" s="343" t="str">
        <f t="shared" si="709"/>
        <v>k.A.</v>
      </c>
      <c r="W2680" s="343" t="str">
        <f>IFERROR(IF(OR($D2680="",$E2680=0,con_Ende=0),"k.A.",IF(VLOOKUP($D2680,rng_ND,5,0)="Nein",VLOOKUP($D2680,rng_ND,2,FALSE),MIN(VLOOKUP($D2680,rng_ND,2,FALSE),A_Stammdaten!$B$19-D_SAV!$E2680+1))),"k.A.")</f>
        <v>k.A.</v>
      </c>
      <c r="X2680" s="343" t="str">
        <f t="shared" si="710"/>
        <v>k.A.</v>
      </c>
      <c r="Y2680" s="62"/>
      <c r="Z2680" s="48">
        <f t="shared" si="711"/>
        <v>0</v>
      </c>
      <c r="AA2680" s="457"/>
      <c r="AB2680" s="55">
        <f t="shared" si="703"/>
        <v>0</v>
      </c>
      <c r="AC2680" s="55">
        <f>IF(A_Stammdaten!$B$25="ja",D_SAV!AA2680,D_SAV!AB2680)</f>
        <v>0</v>
      </c>
      <c r="AD2680" s="478">
        <f>IF(AC2680=0,0,IF(U2680-(con_EOGJahr-D_SAV!E2680)&lt;=0,AC2680,AC2680/V2680))</f>
        <v>0</v>
      </c>
      <c r="AE2680" s="478">
        <f>IFERROR(IF(AND(VLOOKUP(D2680,rng_ND,5,FALSE)="Ja",D_SAV!T2680="degressiv"),D_SAV!AC2680*Y2680/100,0),0)</f>
        <v>0</v>
      </c>
      <c r="AF2680" s="55">
        <f>IFERROR(IF(VLOOKUP(D2680,rng_ND,5,FALSE)="Ja",MAX(D_SAV!AD2680:AE2680),D_SAV!AD2680),0)</f>
        <v>0</v>
      </c>
      <c r="AG2680" s="55">
        <f t="shared" si="704"/>
        <v>0</v>
      </c>
      <c r="AH2680" s="55">
        <f t="shared" si="705"/>
        <v>0</v>
      </c>
      <c r="AI2680" s="55">
        <f t="shared" si="706"/>
        <v>0</v>
      </c>
      <c r="AJ2680" s="55">
        <f t="shared" si="707"/>
        <v>0</v>
      </c>
      <c r="AK2680" s="55">
        <f t="shared" si="698"/>
        <v>0</v>
      </c>
      <c r="AL2680" s="55">
        <f t="shared" si="699"/>
        <v>0</v>
      </c>
      <c r="AM2680" s="55">
        <f t="shared" si="700"/>
        <v>0</v>
      </c>
    </row>
    <row r="2681" spans="1:39" x14ac:dyDescent="0.25">
      <c r="A2681" s="47">
        <v>2677</v>
      </c>
      <c r="B2681" s="358" t="str">
        <f>IF(AND(E2681&lt;&gt;0,D2681&lt;&gt;0,F2681&lt;&gt;0),IF(C2681&lt;&gt;0,CONCATENATE(C2681,"-AGr",VLOOKUP(D2681,Listen!$A$2:$G$45,7,FALSE),"-",E2681,"-",F2681,),CONCATENATE("AGr",VLOOKUP(D2681,Listen!$A$2:$G$45,7,FALSE),"-",E2681,"-",F2681)),"keine vollständige ID")</f>
        <v>keine vollständige ID</v>
      </c>
      <c r="C2681" s="359">
        <f>'[2]III_SAV-Details_NB'!B2687</f>
        <v>0</v>
      </c>
      <c r="D2681" s="359">
        <f>'[2]III_SAV-Details_NB'!C2687</f>
        <v>0</v>
      </c>
      <c r="E2681" s="359">
        <f>'[2]III_SAV-Details_NB'!D2687</f>
        <v>0</v>
      </c>
      <c r="F2681" s="490"/>
      <c r="G2681" s="281">
        <f>'[2]III_SAV-Details_NB'!X2687</f>
        <v>0</v>
      </c>
      <c r="H2681" s="281">
        <f t="shared" si="701"/>
        <v>0</v>
      </c>
      <c r="I2681" s="281">
        <f>IF(con_EOGJahr=2025,'[2]III_SAV-Details_NB'!AA2687,IF(con_EOGJahr=2026,'[2]III_SAV-Details_NB'!AB2687,'[2]III_SAV-Details_NB'!AC2687))</f>
        <v>0</v>
      </c>
      <c r="J2681" s="282"/>
      <c r="K2681" s="282"/>
      <c r="L2681" s="282"/>
      <c r="M2681" s="282"/>
      <c r="N2681" s="282"/>
      <c r="O2681" s="282"/>
      <c r="P2681" s="52">
        <f t="shared" si="702"/>
        <v>0</v>
      </c>
      <c r="Q2681" s="60"/>
      <c r="R2681" s="53">
        <f t="shared" si="708"/>
        <v>0</v>
      </c>
      <c r="S2681" s="59"/>
      <c r="T2681" s="61"/>
      <c r="U2681" s="342" t="str">
        <f t="shared" si="712"/>
        <v>k.A.</v>
      </c>
      <c r="V2681" s="343" t="str">
        <f t="shared" si="709"/>
        <v>k.A.</v>
      </c>
      <c r="W2681" s="343" t="str">
        <f>IFERROR(IF(OR($D2681="",$E2681=0,con_Ende=0),"k.A.",IF(VLOOKUP($D2681,rng_ND,5,0)="Nein",VLOOKUP($D2681,rng_ND,2,FALSE),MIN(VLOOKUP($D2681,rng_ND,2,FALSE),A_Stammdaten!$B$19-D_SAV!$E2681+1))),"k.A.")</f>
        <v>k.A.</v>
      </c>
      <c r="X2681" s="343" t="str">
        <f t="shared" si="710"/>
        <v>k.A.</v>
      </c>
      <c r="Y2681" s="62"/>
      <c r="Z2681" s="48">
        <f t="shared" si="711"/>
        <v>0</v>
      </c>
      <c r="AA2681" s="457"/>
      <c r="AB2681" s="55">
        <f t="shared" si="703"/>
        <v>0</v>
      </c>
      <c r="AC2681" s="55">
        <f>IF(A_Stammdaten!$B$25="ja",D_SAV!AA2681,D_SAV!AB2681)</f>
        <v>0</v>
      </c>
      <c r="AD2681" s="478">
        <f>IF(AC2681=0,0,IF(U2681-(con_EOGJahr-D_SAV!E2681)&lt;=0,AC2681,AC2681/V2681))</f>
        <v>0</v>
      </c>
      <c r="AE2681" s="478">
        <f>IFERROR(IF(AND(VLOOKUP(D2681,rng_ND,5,FALSE)="Ja",D_SAV!T2681="degressiv"),D_SAV!AC2681*Y2681/100,0),0)</f>
        <v>0</v>
      </c>
      <c r="AF2681" s="55">
        <f>IFERROR(IF(VLOOKUP(D2681,rng_ND,5,FALSE)="Ja",MAX(D_SAV!AD2681:AE2681),D_SAV!AD2681),0)</f>
        <v>0</v>
      </c>
      <c r="AG2681" s="55">
        <f t="shared" si="704"/>
        <v>0</v>
      </c>
      <c r="AH2681" s="55">
        <f t="shared" si="705"/>
        <v>0</v>
      </c>
      <c r="AI2681" s="55">
        <f t="shared" si="706"/>
        <v>0</v>
      </c>
      <c r="AJ2681" s="55">
        <f t="shared" si="707"/>
        <v>0</v>
      </c>
      <c r="AK2681" s="55">
        <f t="shared" si="698"/>
        <v>0</v>
      </c>
      <c r="AL2681" s="55">
        <f t="shared" si="699"/>
        <v>0</v>
      </c>
      <c r="AM2681" s="55">
        <f t="shared" si="700"/>
        <v>0</v>
      </c>
    </row>
    <row r="2682" spans="1:39" x14ac:dyDescent="0.25">
      <c r="A2682" s="47">
        <v>2678</v>
      </c>
      <c r="B2682" s="358" t="str">
        <f>IF(AND(E2682&lt;&gt;0,D2682&lt;&gt;0,F2682&lt;&gt;0),IF(C2682&lt;&gt;0,CONCATENATE(C2682,"-AGr",VLOOKUP(D2682,Listen!$A$2:$G$45,7,FALSE),"-",E2682,"-",F2682,),CONCATENATE("AGr",VLOOKUP(D2682,Listen!$A$2:$G$45,7,FALSE),"-",E2682,"-",F2682)),"keine vollständige ID")</f>
        <v>keine vollständige ID</v>
      </c>
      <c r="C2682" s="359">
        <f>'[2]III_SAV-Details_NB'!B2688</f>
        <v>0</v>
      </c>
      <c r="D2682" s="359">
        <f>'[2]III_SAV-Details_NB'!C2688</f>
        <v>0</v>
      </c>
      <c r="E2682" s="359">
        <f>'[2]III_SAV-Details_NB'!D2688</f>
        <v>0</v>
      </c>
      <c r="F2682" s="490"/>
      <c r="G2682" s="281">
        <f>'[2]III_SAV-Details_NB'!X2688</f>
        <v>0</v>
      </c>
      <c r="H2682" s="281">
        <f t="shared" si="701"/>
        <v>0</v>
      </c>
      <c r="I2682" s="281">
        <f>IF(con_EOGJahr=2025,'[2]III_SAV-Details_NB'!AA2688,IF(con_EOGJahr=2026,'[2]III_SAV-Details_NB'!AB2688,'[2]III_SAV-Details_NB'!AC2688))</f>
        <v>0</v>
      </c>
      <c r="J2682" s="282"/>
      <c r="K2682" s="282"/>
      <c r="L2682" s="282"/>
      <c r="M2682" s="282"/>
      <c r="N2682" s="282"/>
      <c r="O2682" s="282"/>
      <c r="P2682" s="52">
        <f t="shared" si="702"/>
        <v>0</v>
      </c>
      <c r="Q2682" s="60"/>
      <c r="R2682" s="53">
        <f t="shared" si="708"/>
        <v>0</v>
      </c>
      <c r="S2682" s="59"/>
      <c r="T2682" s="61"/>
      <c r="U2682" s="342" t="str">
        <f t="shared" si="712"/>
        <v>k.A.</v>
      </c>
      <c r="V2682" s="343" t="str">
        <f t="shared" si="709"/>
        <v>k.A.</v>
      </c>
      <c r="W2682" s="343" t="str">
        <f>IFERROR(IF(OR($D2682="",$E2682=0,con_Ende=0),"k.A.",IF(VLOOKUP($D2682,rng_ND,5,0)="Nein",VLOOKUP($D2682,rng_ND,2,FALSE),MIN(VLOOKUP($D2682,rng_ND,2,FALSE),A_Stammdaten!$B$19-D_SAV!$E2682+1))),"k.A.")</f>
        <v>k.A.</v>
      </c>
      <c r="X2682" s="343" t="str">
        <f t="shared" si="710"/>
        <v>k.A.</v>
      </c>
      <c r="Y2682" s="62"/>
      <c r="Z2682" s="48">
        <f t="shared" si="711"/>
        <v>0</v>
      </c>
      <c r="AA2682" s="457"/>
      <c r="AB2682" s="55">
        <f t="shared" si="703"/>
        <v>0</v>
      </c>
      <c r="AC2682" s="55">
        <f>IF(A_Stammdaten!$B$25="ja",D_SAV!AA2682,D_SAV!AB2682)</f>
        <v>0</v>
      </c>
      <c r="AD2682" s="478">
        <f>IF(AC2682=0,0,IF(U2682-(con_EOGJahr-D_SAV!E2682)&lt;=0,AC2682,AC2682/V2682))</f>
        <v>0</v>
      </c>
      <c r="AE2682" s="478">
        <f>IFERROR(IF(AND(VLOOKUP(D2682,rng_ND,5,FALSE)="Ja",D_SAV!T2682="degressiv"),D_SAV!AC2682*Y2682/100,0),0)</f>
        <v>0</v>
      </c>
      <c r="AF2682" s="55">
        <f>IFERROR(IF(VLOOKUP(D2682,rng_ND,5,FALSE)="Ja",MAX(D_SAV!AD2682:AE2682),D_SAV!AD2682),0)</f>
        <v>0</v>
      </c>
      <c r="AG2682" s="55">
        <f t="shared" si="704"/>
        <v>0</v>
      </c>
      <c r="AH2682" s="55">
        <f t="shared" si="705"/>
        <v>0</v>
      </c>
      <c r="AI2682" s="55">
        <f t="shared" si="706"/>
        <v>0</v>
      </c>
      <c r="AJ2682" s="55">
        <f t="shared" si="707"/>
        <v>0</v>
      </c>
      <c r="AK2682" s="55">
        <f t="shared" si="698"/>
        <v>0</v>
      </c>
      <c r="AL2682" s="55">
        <f t="shared" si="699"/>
        <v>0</v>
      </c>
      <c r="AM2682" s="55">
        <f t="shared" si="700"/>
        <v>0</v>
      </c>
    </row>
    <row r="2683" spans="1:39" x14ac:dyDescent="0.25">
      <c r="A2683" s="47">
        <v>2679</v>
      </c>
      <c r="B2683" s="358" t="str">
        <f>IF(AND(E2683&lt;&gt;0,D2683&lt;&gt;0,F2683&lt;&gt;0),IF(C2683&lt;&gt;0,CONCATENATE(C2683,"-AGr",VLOOKUP(D2683,Listen!$A$2:$G$45,7,FALSE),"-",E2683,"-",F2683,),CONCATENATE("AGr",VLOOKUP(D2683,Listen!$A$2:$G$45,7,FALSE),"-",E2683,"-",F2683)),"keine vollständige ID")</f>
        <v>keine vollständige ID</v>
      </c>
      <c r="C2683" s="359">
        <f>'[2]III_SAV-Details_NB'!B2689</f>
        <v>0</v>
      </c>
      <c r="D2683" s="359">
        <f>'[2]III_SAV-Details_NB'!C2689</f>
        <v>0</v>
      </c>
      <c r="E2683" s="359">
        <f>'[2]III_SAV-Details_NB'!D2689</f>
        <v>0</v>
      </c>
      <c r="F2683" s="490"/>
      <c r="G2683" s="281">
        <f>'[2]III_SAV-Details_NB'!X2689</f>
        <v>0</v>
      </c>
      <c r="H2683" s="281">
        <f t="shared" si="701"/>
        <v>0</v>
      </c>
      <c r="I2683" s="281">
        <f>IF(con_EOGJahr=2025,'[2]III_SAV-Details_NB'!AA2689,IF(con_EOGJahr=2026,'[2]III_SAV-Details_NB'!AB2689,'[2]III_SAV-Details_NB'!AC2689))</f>
        <v>0</v>
      </c>
      <c r="J2683" s="282"/>
      <c r="K2683" s="282"/>
      <c r="L2683" s="282"/>
      <c r="M2683" s="282"/>
      <c r="N2683" s="282"/>
      <c r="O2683" s="282"/>
      <c r="P2683" s="52">
        <f t="shared" si="702"/>
        <v>0</v>
      </c>
      <c r="Q2683" s="60"/>
      <c r="R2683" s="53">
        <f t="shared" si="708"/>
        <v>0</v>
      </c>
      <c r="S2683" s="59"/>
      <c r="T2683" s="61"/>
      <c r="U2683" s="342" t="str">
        <f t="shared" si="712"/>
        <v>k.A.</v>
      </c>
      <c r="V2683" s="343" t="str">
        <f t="shared" si="709"/>
        <v>k.A.</v>
      </c>
      <c r="W2683" s="343" t="str">
        <f>IFERROR(IF(OR($D2683="",$E2683=0,con_Ende=0),"k.A.",IF(VLOOKUP($D2683,rng_ND,5,0)="Nein",VLOOKUP($D2683,rng_ND,2,FALSE),MIN(VLOOKUP($D2683,rng_ND,2,FALSE),A_Stammdaten!$B$19-D_SAV!$E2683+1))),"k.A.")</f>
        <v>k.A.</v>
      </c>
      <c r="X2683" s="343" t="str">
        <f t="shared" si="710"/>
        <v>k.A.</v>
      </c>
      <c r="Y2683" s="62"/>
      <c r="Z2683" s="48">
        <f t="shared" si="711"/>
        <v>0</v>
      </c>
      <c r="AA2683" s="457"/>
      <c r="AB2683" s="55">
        <f t="shared" si="703"/>
        <v>0</v>
      </c>
      <c r="AC2683" s="55">
        <f>IF(A_Stammdaten!$B$25="ja",D_SAV!AA2683,D_SAV!AB2683)</f>
        <v>0</v>
      </c>
      <c r="AD2683" s="478">
        <f>IF(AC2683=0,0,IF(U2683-(con_EOGJahr-D_SAV!E2683)&lt;=0,AC2683,AC2683/V2683))</f>
        <v>0</v>
      </c>
      <c r="AE2683" s="478">
        <f>IFERROR(IF(AND(VLOOKUP(D2683,rng_ND,5,FALSE)="Ja",D_SAV!T2683="degressiv"),D_SAV!AC2683*Y2683/100,0),0)</f>
        <v>0</v>
      </c>
      <c r="AF2683" s="55">
        <f>IFERROR(IF(VLOOKUP(D2683,rng_ND,5,FALSE)="Ja",MAX(D_SAV!AD2683:AE2683),D_SAV!AD2683),0)</f>
        <v>0</v>
      </c>
      <c r="AG2683" s="55">
        <f t="shared" si="704"/>
        <v>0</v>
      </c>
      <c r="AH2683" s="55">
        <f t="shared" si="705"/>
        <v>0</v>
      </c>
      <c r="AI2683" s="55">
        <f t="shared" si="706"/>
        <v>0</v>
      </c>
      <c r="AJ2683" s="55">
        <f t="shared" si="707"/>
        <v>0</v>
      </c>
      <c r="AK2683" s="55">
        <f t="shared" si="698"/>
        <v>0</v>
      </c>
      <c r="AL2683" s="55">
        <f t="shared" si="699"/>
        <v>0</v>
      </c>
      <c r="AM2683" s="55">
        <f t="shared" si="700"/>
        <v>0</v>
      </c>
    </row>
    <row r="2684" spans="1:39" x14ac:dyDescent="0.25">
      <c r="A2684" s="47">
        <v>2680</v>
      </c>
      <c r="B2684" s="358" t="str">
        <f>IF(AND(E2684&lt;&gt;0,D2684&lt;&gt;0,F2684&lt;&gt;0),IF(C2684&lt;&gt;0,CONCATENATE(C2684,"-AGr",VLOOKUP(D2684,Listen!$A$2:$G$45,7,FALSE),"-",E2684,"-",F2684,),CONCATENATE("AGr",VLOOKUP(D2684,Listen!$A$2:$G$45,7,FALSE),"-",E2684,"-",F2684)),"keine vollständige ID")</f>
        <v>keine vollständige ID</v>
      </c>
      <c r="C2684" s="359">
        <f>'[2]III_SAV-Details_NB'!B2690</f>
        <v>0</v>
      </c>
      <c r="D2684" s="359">
        <f>'[2]III_SAV-Details_NB'!C2690</f>
        <v>0</v>
      </c>
      <c r="E2684" s="359">
        <f>'[2]III_SAV-Details_NB'!D2690</f>
        <v>0</v>
      </c>
      <c r="F2684" s="490"/>
      <c r="G2684" s="281">
        <f>'[2]III_SAV-Details_NB'!X2690</f>
        <v>0</v>
      </c>
      <c r="H2684" s="281">
        <f t="shared" si="701"/>
        <v>0</v>
      </c>
      <c r="I2684" s="281">
        <f>IF(con_EOGJahr=2025,'[2]III_SAV-Details_NB'!AA2690,IF(con_EOGJahr=2026,'[2]III_SAV-Details_NB'!AB2690,'[2]III_SAV-Details_NB'!AC2690))</f>
        <v>0</v>
      </c>
      <c r="J2684" s="282"/>
      <c r="K2684" s="282"/>
      <c r="L2684" s="282"/>
      <c r="M2684" s="282"/>
      <c r="N2684" s="282"/>
      <c r="O2684" s="282"/>
      <c r="P2684" s="52">
        <f t="shared" si="702"/>
        <v>0</v>
      </c>
      <c r="Q2684" s="60"/>
      <c r="R2684" s="53">
        <f t="shared" si="708"/>
        <v>0</v>
      </c>
      <c r="S2684" s="59"/>
      <c r="T2684" s="61"/>
      <c r="U2684" s="342" t="str">
        <f t="shared" si="712"/>
        <v>k.A.</v>
      </c>
      <c r="V2684" s="343" t="str">
        <f t="shared" si="709"/>
        <v>k.A.</v>
      </c>
      <c r="W2684" s="343" t="str">
        <f>IFERROR(IF(OR($D2684="",$E2684=0,con_Ende=0),"k.A.",IF(VLOOKUP($D2684,rng_ND,5,0)="Nein",VLOOKUP($D2684,rng_ND,2,FALSE),MIN(VLOOKUP($D2684,rng_ND,2,FALSE),A_Stammdaten!$B$19-D_SAV!$E2684+1))),"k.A.")</f>
        <v>k.A.</v>
      </c>
      <c r="X2684" s="343" t="str">
        <f t="shared" si="710"/>
        <v>k.A.</v>
      </c>
      <c r="Y2684" s="62"/>
      <c r="Z2684" s="48">
        <f t="shared" si="711"/>
        <v>0</v>
      </c>
      <c r="AA2684" s="457"/>
      <c r="AB2684" s="55">
        <f t="shared" si="703"/>
        <v>0</v>
      </c>
      <c r="AC2684" s="55">
        <f>IF(A_Stammdaten!$B$25="ja",D_SAV!AA2684,D_SAV!AB2684)</f>
        <v>0</v>
      </c>
      <c r="AD2684" s="478">
        <f>IF(AC2684=0,0,IF(U2684-(con_EOGJahr-D_SAV!E2684)&lt;=0,AC2684,AC2684/V2684))</f>
        <v>0</v>
      </c>
      <c r="AE2684" s="478">
        <f>IFERROR(IF(AND(VLOOKUP(D2684,rng_ND,5,FALSE)="Ja",D_SAV!T2684="degressiv"),D_SAV!AC2684*Y2684/100,0),0)</f>
        <v>0</v>
      </c>
      <c r="AF2684" s="55">
        <f>IFERROR(IF(VLOOKUP(D2684,rng_ND,5,FALSE)="Ja",MAX(D_SAV!AD2684:AE2684),D_SAV!AD2684),0)</f>
        <v>0</v>
      </c>
      <c r="AG2684" s="55">
        <f t="shared" si="704"/>
        <v>0</v>
      </c>
      <c r="AH2684" s="55">
        <f t="shared" si="705"/>
        <v>0</v>
      </c>
      <c r="AI2684" s="55">
        <f t="shared" si="706"/>
        <v>0</v>
      </c>
      <c r="AJ2684" s="55">
        <f t="shared" si="707"/>
        <v>0</v>
      </c>
      <c r="AK2684" s="55">
        <f t="shared" si="698"/>
        <v>0</v>
      </c>
      <c r="AL2684" s="55">
        <f t="shared" si="699"/>
        <v>0</v>
      </c>
      <c r="AM2684" s="55">
        <f t="shared" si="700"/>
        <v>0</v>
      </c>
    </row>
    <row r="2685" spans="1:39" x14ac:dyDescent="0.25">
      <c r="A2685" s="47">
        <v>2681</v>
      </c>
      <c r="B2685" s="358" t="str">
        <f>IF(AND(E2685&lt;&gt;0,D2685&lt;&gt;0,F2685&lt;&gt;0),IF(C2685&lt;&gt;0,CONCATENATE(C2685,"-AGr",VLOOKUP(D2685,Listen!$A$2:$G$45,7,FALSE),"-",E2685,"-",F2685,),CONCATENATE("AGr",VLOOKUP(D2685,Listen!$A$2:$G$45,7,FALSE),"-",E2685,"-",F2685)),"keine vollständige ID")</f>
        <v>keine vollständige ID</v>
      </c>
      <c r="C2685" s="359">
        <f>'[2]III_SAV-Details_NB'!B2691</f>
        <v>0</v>
      </c>
      <c r="D2685" s="359">
        <f>'[2]III_SAV-Details_NB'!C2691</f>
        <v>0</v>
      </c>
      <c r="E2685" s="359">
        <f>'[2]III_SAV-Details_NB'!D2691</f>
        <v>0</v>
      </c>
      <c r="F2685" s="490"/>
      <c r="G2685" s="281">
        <f>'[2]III_SAV-Details_NB'!X2691</f>
        <v>0</v>
      </c>
      <c r="H2685" s="281">
        <f t="shared" si="701"/>
        <v>0</v>
      </c>
      <c r="I2685" s="281">
        <f>IF(con_EOGJahr=2025,'[2]III_SAV-Details_NB'!AA2691,IF(con_EOGJahr=2026,'[2]III_SAV-Details_NB'!AB2691,'[2]III_SAV-Details_NB'!AC2691))</f>
        <v>0</v>
      </c>
      <c r="J2685" s="282"/>
      <c r="K2685" s="282"/>
      <c r="L2685" s="282"/>
      <c r="M2685" s="282"/>
      <c r="N2685" s="282"/>
      <c r="O2685" s="282"/>
      <c r="P2685" s="52">
        <f t="shared" si="702"/>
        <v>0</v>
      </c>
      <c r="Q2685" s="60"/>
      <c r="R2685" s="53">
        <f t="shared" si="708"/>
        <v>0</v>
      </c>
      <c r="S2685" s="59"/>
      <c r="T2685" s="61"/>
      <c r="U2685" s="342" t="str">
        <f t="shared" si="712"/>
        <v>k.A.</v>
      </c>
      <c r="V2685" s="343" t="str">
        <f t="shared" si="709"/>
        <v>k.A.</v>
      </c>
      <c r="W2685" s="343" t="str">
        <f>IFERROR(IF(OR($D2685="",$E2685=0,con_Ende=0),"k.A.",IF(VLOOKUP($D2685,rng_ND,5,0)="Nein",VLOOKUP($D2685,rng_ND,2,FALSE),MIN(VLOOKUP($D2685,rng_ND,2,FALSE),A_Stammdaten!$B$19-D_SAV!$E2685+1))),"k.A.")</f>
        <v>k.A.</v>
      </c>
      <c r="X2685" s="343" t="str">
        <f t="shared" si="710"/>
        <v>k.A.</v>
      </c>
      <c r="Y2685" s="62"/>
      <c r="Z2685" s="48">
        <f t="shared" si="711"/>
        <v>0</v>
      </c>
      <c r="AA2685" s="457"/>
      <c r="AB2685" s="55">
        <f t="shared" si="703"/>
        <v>0</v>
      </c>
      <c r="AC2685" s="55">
        <f>IF(A_Stammdaten!$B$25="ja",D_SAV!AA2685,D_SAV!AB2685)</f>
        <v>0</v>
      </c>
      <c r="AD2685" s="478">
        <f>IF(AC2685=0,0,IF(U2685-(con_EOGJahr-D_SAV!E2685)&lt;=0,AC2685,AC2685/V2685))</f>
        <v>0</v>
      </c>
      <c r="AE2685" s="478">
        <f>IFERROR(IF(AND(VLOOKUP(D2685,rng_ND,5,FALSE)="Ja",D_SAV!T2685="degressiv"),D_SAV!AC2685*Y2685/100,0),0)</f>
        <v>0</v>
      </c>
      <c r="AF2685" s="55">
        <f>IFERROR(IF(VLOOKUP(D2685,rng_ND,5,FALSE)="Ja",MAX(D_SAV!AD2685:AE2685),D_SAV!AD2685),0)</f>
        <v>0</v>
      </c>
      <c r="AG2685" s="55">
        <f t="shared" si="704"/>
        <v>0</v>
      </c>
      <c r="AH2685" s="55">
        <f t="shared" si="705"/>
        <v>0</v>
      </c>
      <c r="AI2685" s="55">
        <f t="shared" si="706"/>
        <v>0</v>
      </c>
      <c r="AJ2685" s="55">
        <f t="shared" si="707"/>
        <v>0</v>
      </c>
      <c r="AK2685" s="55">
        <f t="shared" si="698"/>
        <v>0</v>
      </c>
      <c r="AL2685" s="55">
        <f t="shared" si="699"/>
        <v>0</v>
      </c>
      <c r="AM2685" s="55">
        <f t="shared" si="700"/>
        <v>0</v>
      </c>
    </row>
    <row r="2686" spans="1:39" x14ac:dyDescent="0.25">
      <c r="A2686" s="47">
        <v>2682</v>
      </c>
      <c r="B2686" s="358" t="str">
        <f>IF(AND(E2686&lt;&gt;0,D2686&lt;&gt;0,F2686&lt;&gt;0),IF(C2686&lt;&gt;0,CONCATENATE(C2686,"-AGr",VLOOKUP(D2686,Listen!$A$2:$G$45,7,FALSE),"-",E2686,"-",F2686,),CONCATENATE("AGr",VLOOKUP(D2686,Listen!$A$2:$G$45,7,FALSE),"-",E2686,"-",F2686)),"keine vollständige ID")</f>
        <v>keine vollständige ID</v>
      </c>
      <c r="C2686" s="359">
        <f>'[2]III_SAV-Details_NB'!B2692</f>
        <v>0</v>
      </c>
      <c r="D2686" s="359">
        <f>'[2]III_SAV-Details_NB'!C2692</f>
        <v>0</v>
      </c>
      <c r="E2686" s="359">
        <f>'[2]III_SAV-Details_NB'!D2692</f>
        <v>0</v>
      </c>
      <c r="F2686" s="490"/>
      <c r="G2686" s="281">
        <f>'[2]III_SAV-Details_NB'!X2692</f>
        <v>0</v>
      </c>
      <c r="H2686" s="281">
        <f t="shared" si="701"/>
        <v>0</v>
      </c>
      <c r="I2686" s="281">
        <f>IF(con_EOGJahr=2025,'[2]III_SAV-Details_NB'!AA2692,IF(con_EOGJahr=2026,'[2]III_SAV-Details_NB'!AB2692,'[2]III_SAV-Details_NB'!AC2692))</f>
        <v>0</v>
      </c>
      <c r="J2686" s="282"/>
      <c r="K2686" s="282"/>
      <c r="L2686" s="282"/>
      <c r="M2686" s="282"/>
      <c r="N2686" s="282"/>
      <c r="O2686" s="282"/>
      <c r="P2686" s="52">
        <f t="shared" si="702"/>
        <v>0</v>
      </c>
      <c r="Q2686" s="60"/>
      <c r="R2686" s="53">
        <f t="shared" si="708"/>
        <v>0</v>
      </c>
      <c r="S2686" s="59"/>
      <c r="T2686" s="61"/>
      <c r="U2686" s="342" t="str">
        <f t="shared" si="712"/>
        <v>k.A.</v>
      </c>
      <c r="V2686" s="343" t="str">
        <f t="shared" si="709"/>
        <v>k.A.</v>
      </c>
      <c r="W2686" s="343" t="str">
        <f>IFERROR(IF(OR($D2686="",$E2686=0,con_Ende=0),"k.A.",IF(VLOOKUP($D2686,rng_ND,5,0)="Nein",VLOOKUP($D2686,rng_ND,2,FALSE),MIN(VLOOKUP($D2686,rng_ND,2,FALSE),A_Stammdaten!$B$19-D_SAV!$E2686+1))),"k.A.")</f>
        <v>k.A.</v>
      </c>
      <c r="X2686" s="343" t="str">
        <f t="shared" si="710"/>
        <v>k.A.</v>
      </c>
      <c r="Y2686" s="62"/>
      <c r="Z2686" s="48">
        <f t="shared" si="711"/>
        <v>0</v>
      </c>
      <c r="AA2686" s="457"/>
      <c r="AB2686" s="55">
        <f t="shared" si="703"/>
        <v>0</v>
      </c>
      <c r="AC2686" s="55">
        <f>IF(A_Stammdaten!$B$25="ja",D_SAV!AA2686,D_SAV!AB2686)</f>
        <v>0</v>
      </c>
      <c r="AD2686" s="478">
        <f>IF(AC2686=0,0,IF(U2686-(con_EOGJahr-D_SAV!E2686)&lt;=0,AC2686,AC2686/V2686))</f>
        <v>0</v>
      </c>
      <c r="AE2686" s="478">
        <f>IFERROR(IF(AND(VLOOKUP(D2686,rng_ND,5,FALSE)="Ja",D_SAV!T2686="degressiv"),D_SAV!AC2686*Y2686/100,0),0)</f>
        <v>0</v>
      </c>
      <c r="AF2686" s="55">
        <f>IFERROR(IF(VLOOKUP(D2686,rng_ND,5,FALSE)="Ja",MAX(D_SAV!AD2686:AE2686),D_SAV!AD2686),0)</f>
        <v>0</v>
      </c>
      <c r="AG2686" s="55">
        <f t="shared" si="704"/>
        <v>0</v>
      </c>
      <c r="AH2686" s="55">
        <f t="shared" si="705"/>
        <v>0</v>
      </c>
      <c r="AI2686" s="55">
        <f t="shared" si="706"/>
        <v>0</v>
      </c>
      <c r="AJ2686" s="55">
        <f t="shared" si="707"/>
        <v>0</v>
      </c>
      <c r="AK2686" s="55">
        <f t="shared" si="698"/>
        <v>0</v>
      </c>
      <c r="AL2686" s="55">
        <f t="shared" si="699"/>
        <v>0</v>
      </c>
      <c r="AM2686" s="55">
        <f t="shared" si="700"/>
        <v>0</v>
      </c>
    </row>
    <row r="2687" spans="1:39" x14ac:dyDescent="0.25">
      <c r="A2687" s="47">
        <v>2683</v>
      </c>
      <c r="B2687" s="358" t="str">
        <f>IF(AND(E2687&lt;&gt;0,D2687&lt;&gt;0,F2687&lt;&gt;0),IF(C2687&lt;&gt;0,CONCATENATE(C2687,"-AGr",VLOOKUP(D2687,Listen!$A$2:$G$45,7,FALSE),"-",E2687,"-",F2687,),CONCATENATE("AGr",VLOOKUP(D2687,Listen!$A$2:$G$45,7,FALSE),"-",E2687,"-",F2687)),"keine vollständige ID")</f>
        <v>keine vollständige ID</v>
      </c>
      <c r="C2687" s="359">
        <f>'[2]III_SAV-Details_NB'!B2693</f>
        <v>0</v>
      </c>
      <c r="D2687" s="359">
        <f>'[2]III_SAV-Details_NB'!C2693</f>
        <v>0</v>
      </c>
      <c r="E2687" s="359">
        <f>'[2]III_SAV-Details_NB'!D2693</f>
        <v>0</v>
      </c>
      <c r="F2687" s="490"/>
      <c r="G2687" s="281">
        <f>'[2]III_SAV-Details_NB'!X2693</f>
        <v>0</v>
      </c>
      <c r="H2687" s="281">
        <f t="shared" si="701"/>
        <v>0</v>
      </c>
      <c r="I2687" s="281">
        <f>IF(con_EOGJahr=2025,'[2]III_SAV-Details_NB'!AA2693,IF(con_EOGJahr=2026,'[2]III_SAV-Details_NB'!AB2693,'[2]III_SAV-Details_NB'!AC2693))</f>
        <v>0</v>
      </c>
      <c r="J2687" s="282"/>
      <c r="K2687" s="282"/>
      <c r="L2687" s="282"/>
      <c r="M2687" s="282"/>
      <c r="N2687" s="282"/>
      <c r="O2687" s="282"/>
      <c r="P2687" s="52">
        <f t="shared" si="702"/>
        <v>0</v>
      </c>
      <c r="Q2687" s="60"/>
      <c r="R2687" s="53">
        <f t="shared" si="708"/>
        <v>0</v>
      </c>
      <c r="S2687" s="59"/>
      <c r="T2687" s="61"/>
      <c r="U2687" s="342" t="str">
        <f t="shared" si="712"/>
        <v>k.A.</v>
      </c>
      <c r="V2687" s="343" t="str">
        <f t="shared" si="709"/>
        <v>k.A.</v>
      </c>
      <c r="W2687" s="343" t="str">
        <f>IFERROR(IF(OR($D2687="",$E2687=0,con_Ende=0),"k.A.",IF(VLOOKUP($D2687,rng_ND,5,0)="Nein",VLOOKUP($D2687,rng_ND,2,FALSE),MIN(VLOOKUP($D2687,rng_ND,2,FALSE),A_Stammdaten!$B$19-D_SAV!$E2687+1))),"k.A.")</f>
        <v>k.A.</v>
      </c>
      <c r="X2687" s="343" t="str">
        <f t="shared" si="710"/>
        <v>k.A.</v>
      </c>
      <c r="Y2687" s="62"/>
      <c r="Z2687" s="48">
        <f t="shared" si="711"/>
        <v>0</v>
      </c>
      <c r="AA2687" s="457"/>
      <c r="AB2687" s="55">
        <f t="shared" si="703"/>
        <v>0</v>
      </c>
      <c r="AC2687" s="55">
        <f>IF(A_Stammdaten!$B$25="ja",D_SAV!AA2687,D_SAV!AB2687)</f>
        <v>0</v>
      </c>
      <c r="AD2687" s="478">
        <f>IF(AC2687=0,0,IF(U2687-(con_EOGJahr-D_SAV!E2687)&lt;=0,AC2687,AC2687/V2687))</f>
        <v>0</v>
      </c>
      <c r="AE2687" s="478">
        <f>IFERROR(IF(AND(VLOOKUP(D2687,rng_ND,5,FALSE)="Ja",D_SAV!T2687="degressiv"),D_SAV!AC2687*Y2687/100,0),0)</f>
        <v>0</v>
      </c>
      <c r="AF2687" s="55">
        <f>IFERROR(IF(VLOOKUP(D2687,rng_ND,5,FALSE)="Ja",MAX(D_SAV!AD2687:AE2687),D_SAV!AD2687),0)</f>
        <v>0</v>
      </c>
      <c r="AG2687" s="55">
        <f t="shared" si="704"/>
        <v>0</v>
      </c>
      <c r="AH2687" s="55">
        <f t="shared" si="705"/>
        <v>0</v>
      </c>
      <c r="AI2687" s="55">
        <f t="shared" si="706"/>
        <v>0</v>
      </c>
      <c r="AJ2687" s="55">
        <f t="shared" si="707"/>
        <v>0</v>
      </c>
      <c r="AK2687" s="55">
        <f t="shared" si="698"/>
        <v>0</v>
      </c>
      <c r="AL2687" s="55">
        <f t="shared" si="699"/>
        <v>0</v>
      </c>
      <c r="AM2687" s="55">
        <f t="shared" si="700"/>
        <v>0</v>
      </c>
    </row>
    <row r="2688" spans="1:39" x14ac:dyDescent="0.25">
      <c r="A2688" s="47">
        <v>2684</v>
      </c>
      <c r="B2688" s="358" t="str">
        <f>IF(AND(E2688&lt;&gt;0,D2688&lt;&gt;0,F2688&lt;&gt;0),IF(C2688&lt;&gt;0,CONCATENATE(C2688,"-AGr",VLOOKUP(D2688,Listen!$A$2:$G$45,7,FALSE),"-",E2688,"-",F2688,),CONCATENATE("AGr",VLOOKUP(D2688,Listen!$A$2:$G$45,7,FALSE),"-",E2688,"-",F2688)),"keine vollständige ID")</f>
        <v>keine vollständige ID</v>
      </c>
      <c r="C2688" s="359">
        <f>'[2]III_SAV-Details_NB'!B2694</f>
        <v>0</v>
      </c>
      <c r="D2688" s="359">
        <f>'[2]III_SAV-Details_NB'!C2694</f>
        <v>0</v>
      </c>
      <c r="E2688" s="359">
        <f>'[2]III_SAV-Details_NB'!D2694</f>
        <v>0</v>
      </c>
      <c r="F2688" s="490"/>
      <c r="G2688" s="281">
        <f>'[2]III_SAV-Details_NB'!X2694</f>
        <v>0</v>
      </c>
      <c r="H2688" s="281">
        <f t="shared" si="701"/>
        <v>0</v>
      </c>
      <c r="I2688" s="281">
        <f>IF(con_EOGJahr=2025,'[2]III_SAV-Details_NB'!AA2694,IF(con_EOGJahr=2026,'[2]III_SAV-Details_NB'!AB2694,'[2]III_SAV-Details_NB'!AC2694))</f>
        <v>0</v>
      </c>
      <c r="J2688" s="282"/>
      <c r="K2688" s="282"/>
      <c r="L2688" s="282"/>
      <c r="M2688" s="282"/>
      <c r="N2688" s="282"/>
      <c r="O2688" s="282"/>
      <c r="P2688" s="52">
        <f t="shared" si="702"/>
        <v>0</v>
      </c>
      <c r="Q2688" s="60"/>
      <c r="R2688" s="53">
        <f t="shared" si="708"/>
        <v>0</v>
      </c>
      <c r="S2688" s="59"/>
      <c r="T2688" s="61"/>
      <c r="U2688" s="342" t="str">
        <f t="shared" si="712"/>
        <v>k.A.</v>
      </c>
      <c r="V2688" s="343" t="str">
        <f t="shared" si="709"/>
        <v>k.A.</v>
      </c>
      <c r="W2688" s="343" t="str">
        <f>IFERROR(IF(OR($D2688="",$E2688=0,con_Ende=0),"k.A.",IF(VLOOKUP($D2688,rng_ND,5,0)="Nein",VLOOKUP($D2688,rng_ND,2,FALSE),MIN(VLOOKUP($D2688,rng_ND,2,FALSE),A_Stammdaten!$B$19-D_SAV!$E2688+1))),"k.A.")</f>
        <v>k.A.</v>
      </c>
      <c r="X2688" s="343" t="str">
        <f t="shared" si="710"/>
        <v>k.A.</v>
      </c>
      <c r="Y2688" s="62"/>
      <c r="Z2688" s="48">
        <f t="shared" si="711"/>
        <v>0</v>
      </c>
      <c r="AA2688" s="457"/>
      <c r="AB2688" s="55">
        <f t="shared" si="703"/>
        <v>0</v>
      </c>
      <c r="AC2688" s="55">
        <f>IF(A_Stammdaten!$B$25="ja",D_SAV!AA2688,D_SAV!AB2688)</f>
        <v>0</v>
      </c>
      <c r="AD2688" s="478">
        <f>IF(AC2688=0,0,IF(U2688-(con_EOGJahr-D_SAV!E2688)&lt;=0,AC2688,AC2688/V2688))</f>
        <v>0</v>
      </c>
      <c r="AE2688" s="478">
        <f>IFERROR(IF(AND(VLOOKUP(D2688,rng_ND,5,FALSE)="Ja",D_SAV!T2688="degressiv"),D_SAV!AC2688*Y2688/100,0),0)</f>
        <v>0</v>
      </c>
      <c r="AF2688" s="55">
        <f>IFERROR(IF(VLOOKUP(D2688,rng_ND,5,FALSE)="Ja",MAX(D_SAV!AD2688:AE2688),D_SAV!AD2688),0)</f>
        <v>0</v>
      </c>
      <c r="AG2688" s="55">
        <f t="shared" si="704"/>
        <v>0</v>
      </c>
      <c r="AH2688" s="55">
        <f t="shared" si="705"/>
        <v>0</v>
      </c>
      <c r="AI2688" s="55">
        <f t="shared" si="706"/>
        <v>0</v>
      </c>
      <c r="AJ2688" s="55">
        <f t="shared" si="707"/>
        <v>0</v>
      </c>
      <c r="AK2688" s="55">
        <f t="shared" si="698"/>
        <v>0</v>
      </c>
      <c r="AL2688" s="55">
        <f t="shared" si="699"/>
        <v>0</v>
      </c>
      <c r="AM2688" s="55">
        <f t="shared" si="700"/>
        <v>0</v>
      </c>
    </row>
    <row r="2689" spans="1:39" x14ac:dyDescent="0.25">
      <c r="A2689" s="47">
        <v>2685</v>
      </c>
      <c r="B2689" s="358" t="str">
        <f>IF(AND(E2689&lt;&gt;0,D2689&lt;&gt;0,F2689&lt;&gt;0),IF(C2689&lt;&gt;0,CONCATENATE(C2689,"-AGr",VLOOKUP(D2689,Listen!$A$2:$G$45,7,FALSE),"-",E2689,"-",F2689,),CONCATENATE("AGr",VLOOKUP(D2689,Listen!$A$2:$G$45,7,FALSE),"-",E2689,"-",F2689)),"keine vollständige ID")</f>
        <v>keine vollständige ID</v>
      </c>
      <c r="C2689" s="359">
        <f>'[2]III_SAV-Details_NB'!B2695</f>
        <v>0</v>
      </c>
      <c r="D2689" s="359">
        <f>'[2]III_SAV-Details_NB'!C2695</f>
        <v>0</v>
      </c>
      <c r="E2689" s="359">
        <f>'[2]III_SAV-Details_NB'!D2695</f>
        <v>0</v>
      </c>
      <c r="F2689" s="490"/>
      <c r="G2689" s="281">
        <f>'[2]III_SAV-Details_NB'!X2695</f>
        <v>0</v>
      </c>
      <c r="H2689" s="281">
        <f t="shared" si="701"/>
        <v>0</v>
      </c>
      <c r="I2689" s="281">
        <f>IF(con_EOGJahr=2025,'[2]III_SAV-Details_NB'!AA2695,IF(con_EOGJahr=2026,'[2]III_SAV-Details_NB'!AB2695,'[2]III_SAV-Details_NB'!AC2695))</f>
        <v>0</v>
      </c>
      <c r="J2689" s="282"/>
      <c r="K2689" s="282"/>
      <c r="L2689" s="282"/>
      <c r="M2689" s="282"/>
      <c r="N2689" s="282"/>
      <c r="O2689" s="282"/>
      <c r="P2689" s="52">
        <f t="shared" si="702"/>
        <v>0</v>
      </c>
      <c r="Q2689" s="60"/>
      <c r="R2689" s="53">
        <f t="shared" si="708"/>
        <v>0</v>
      </c>
      <c r="S2689" s="59"/>
      <c r="T2689" s="61"/>
      <c r="U2689" s="342" t="str">
        <f t="shared" si="712"/>
        <v>k.A.</v>
      </c>
      <c r="V2689" s="343" t="str">
        <f t="shared" si="709"/>
        <v>k.A.</v>
      </c>
      <c r="W2689" s="343" t="str">
        <f>IFERROR(IF(OR($D2689="",$E2689=0,con_Ende=0),"k.A.",IF(VLOOKUP($D2689,rng_ND,5,0)="Nein",VLOOKUP($D2689,rng_ND,2,FALSE),MIN(VLOOKUP($D2689,rng_ND,2,FALSE),A_Stammdaten!$B$19-D_SAV!$E2689+1))),"k.A.")</f>
        <v>k.A.</v>
      </c>
      <c r="X2689" s="343" t="str">
        <f t="shared" si="710"/>
        <v>k.A.</v>
      </c>
      <c r="Y2689" s="62"/>
      <c r="Z2689" s="48">
        <f t="shared" si="711"/>
        <v>0</v>
      </c>
      <c r="AA2689" s="457"/>
      <c r="AB2689" s="55">
        <f t="shared" si="703"/>
        <v>0</v>
      </c>
      <c r="AC2689" s="55">
        <f>IF(A_Stammdaten!$B$25="ja",D_SAV!AA2689,D_SAV!AB2689)</f>
        <v>0</v>
      </c>
      <c r="AD2689" s="478">
        <f>IF(AC2689=0,0,IF(U2689-(con_EOGJahr-D_SAV!E2689)&lt;=0,AC2689,AC2689/V2689))</f>
        <v>0</v>
      </c>
      <c r="AE2689" s="478">
        <f>IFERROR(IF(AND(VLOOKUP(D2689,rng_ND,5,FALSE)="Ja",D_SAV!T2689="degressiv"),D_SAV!AC2689*Y2689/100,0),0)</f>
        <v>0</v>
      </c>
      <c r="AF2689" s="55">
        <f>IFERROR(IF(VLOOKUP(D2689,rng_ND,5,FALSE)="Ja",MAX(D_SAV!AD2689:AE2689),D_SAV!AD2689),0)</f>
        <v>0</v>
      </c>
      <c r="AG2689" s="55">
        <f t="shared" si="704"/>
        <v>0</v>
      </c>
      <c r="AH2689" s="55">
        <f t="shared" si="705"/>
        <v>0</v>
      </c>
      <c r="AI2689" s="55">
        <f t="shared" si="706"/>
        <v>0</v>
      </c>
      <c r="AJ2689" s="55">
        <f t="shared" si="707"/>
        <v>0</v>
      </c>
      <c r="AK2689" s="55">
        <f t="shared" si="698"/>
        <v>0</v>
      </c>
      <c r="AL2689" s="55">
        <f t="shared" si="699"/>
        <v>0</v>
      </c>
      <c r="AM2689" s="55">
        <f t="shared" si="700"/>
        <v>0</v>
      </c>
    </row>
    <row r="2690" spans="1:39" x14ac:dyDescent="0.25">
      <c r="A2690" s="47">
        <v>2686</v>
      </c>
      <c r="B2690" s="358" t="str">
        <f>IF(AND(E2690&lt;&gt;0,D2690&lt;&gt;0,F2690&lt;&gt;0),IF(C2690&lt;&gt;0,CONCATENATE(C2690,"-AGr",VLOOKUP(D2690,Listen!$A$2:$G$45,7,FALSE),"-",E2690,"-",F2690,),CONCATENATE("AGr",VLOOKUP(D2690,Listen!$A$2:$G$45,7,FALSE),"-",E2690,"-",F2690)),"keine vollständige ID")</f>
        <v>keine vollständige ID</v>
      </c>
      <c r="C2690" s="359">
        <f>'[2]III_SAV-Details_NB'!B2696</f>
        <v>0</v>
      </c>
      <c r="D2690" s="359">
        <f>'[2]III_SAV-Details_NB'!C2696</f>
        <v>0</v>
      </c>
      <c r="E2690" s="359">
        <f>'[2]III_SAV-Details_NB'!D2696</f>
        <v>0</v>
      </c>
      <c r="F2690" s="490"/>
      <c r="G2690" s="281">
        <f>'[2]III_SAV-Details_NB'!X2696</f>
        <v>0</v>
      </c>
      <c r="H2690" s="281">
        <f t="shared" si="701"/>
        <v>0</v>
      </c>
      <c r="I2690" s="281">
        <f>IF(con_EOGJahr=2025,'[2]III_SAV-Details_NB'!AA2696,IF(con_EOGJahr=2026,'[2]III_SAV-Details_NB'!AB2696,'[2]III_SAV-Details_NB'!AC2696))</f>
        <v>0</v>
      </c>
      <c r="J2690" s="282"/>
      <c r="K2690" s="282"/>
      <c r="L2690" s="282"/>
      <c r="M2690" s="282"/>
      <c r="N2690" s="282"/>
      <c r="O2690" s="282"/>
      <c r="P2690" s="52">
        <f t="shared" si="702"/>
        <v>0</v>
      </c>
      <c r="Q2690" s="60"/>
      <c r="R2690" s="53">
        <f t="shared" si="708"/>
        <v>0</v>
      </c>
      <c r="S2690" s="59"/>
      <c r="T2690" s="61"/>
      <c r="U2690" s="342" t="str">
        <f t="shared" si="712"/>
        <v>k.A.</v>
      </c>
      <c r="V2690" s="343" t="str">
        <f t="shared" si="709"/>
        <v>k.A.</v>
      </c>
      <c r="W2690" s="343" t="str">
        <f>IFERROR(IF(OR($D2690="",$E2690=0,con_Ende=0),"k.A.",IF(VLOOKUP($D2690,rng_ND,5,0)="Nein",VLOOKUP($D2690,rng_ND,2,FALSE),MIN(VLOOKUP($D2690,rng_ND,2,FALSE),A_Stammdaten!$B$19-D_SAV!$E2690+1))),"k.A.")</f>
        <v>k.A.</v>
      </c>
      <c r="X2690" s="343" t="str">
        <f t="shared" si="710"/>
        <v>k.A.</v>
      </c>
      <c r="Y2690" s="62"/>
      <c r="Z2690" s="48">
        <f t="shared" si="711"/>
        <v>0</v>
      </c>
      <c r="AA2690" s="457"/>
      <c r="AB2690" s="55">
        <f t="shared" si="703"/>
        <v>0</v>
      </c>
      <c r="AC2690" s="55">
        <f>IF(A_Stammdaten!$B$25="ja",D_SAV!AA2690,D_SAV!AB2690)</f>
        <v>0</v>
      </c>
      <c r="AD2690" s="478">
        <f>IF(AC2690=0,0,IF(U2690-(con_EOGJahr-D_SAV!E2690)&lt;=0,AC2690,AC2690/V2690))</f>
        <v>0</v>
      </c>
      <c r="AE2690" s="478">
        <f>IFERROR(IF(AND(VLOOKUP(D2690,rng_ND,5,FALSE)="Ja",D_SAV!T2690="degressiv"),D_SAV!AC2690*Y2690/100,0),0)</f>
        <v>0</v>
      </c>
      <c r="AF2690" s="55">
        <f>IFERROR(IF(VLOOKUP(D2690,rng_ND,5,FALSE)="Ja",MAX(D_SAV!AD2690:AE2690),D_SAV!AD2690),0)</f>
        <v>0</v>
      </c>
      <c r="AG2690" s="55">
        <f t="shared" si="704"/>
        <v>0</v>
      </c>
      <c r="AH2690" s="55">
        <f t="shared" si="705"/>
        <v>0</v>
      </c>
      <c r="AI2690" s="55">
        <f t="shared" si="706"/>
        <v>0</v>
      </c>
      <c r="AJ2690" s="55">
        <f t="shared" si="707"/>
        <v>0</v>
      </c>
      <c r="AK2690" s="55">
        <f t="shared" si="698"/>
        <v>0</v>
      </c>
      <c r="AL2690" s="55">
        <f t="shared" si="699"/>
        <v>0</v>
      </c>
      <c r="AM2690" s="55">
        <f t="shared" si="700"/>
        <v>0</v>
      </c>
    </row>
    <row r="2691" spans="1:39" x14ac:dyDescent="0.25">
      <c r="A2691" s="47">
        <v>2687</v>
      </c>
      <c r="B2691" s="358" t="str">
        <f>IF(AND(E2691&lt;&gt;0,D2691&lt;&gt;0,F2691&lt;&gt;0),IF(C2691&lt;&gt;0,CONCATENATE(C2691,"-AGr",VLOOKUP(D2691,Listen!$A$2:$G$45,7,FALSE),"-",E2691,"-",F2691,),CONCATENATE("AGr",VLOOKUP(D2691,Listen!$A$2:$G$45,7,FALSE),"-",E2691,"-",F2691)),"keine vollständige ID")</f>
        <v>keine vollständige ID</v>
      </c>
      <c r="C2691" s="359">
        <f>'[2]III_SAV-Details_NB'!B2697</f>
        <v>0</v>
      </c>
      <c r="D2691" s="359">
        <f>'[2]III_SAV-Details_NB'!C2697</f>
        <v>0</v>
      </c>
      <c r="E2691" s="359">
        <f>'[2]III_SAV-Details_NB'!D2697</f>
        <v>0</v>
      </c>
      <c r="F2691" s="490"/>
      <c r="G2691" s="281">
        <f>'[2]III_SAV-Details_NB'!X2697</f>
        <v>0</v>
      </c>
      <c r="H2691" s="281">
        <f t="shared" si="701"/>
        <v>0</v>
      </c>
      <c r="I2691" s="281">
        <f>IF(con_EOGJahr=2025,'[2]III_SAV-Details_NB'!AA2697,IF(con_EOGJahr=2026,'[2]III_SAV-Details_NB'!AB2697,'[2]III_SAV-Details_NB'!AC2697))</f>
        <v>0</v>
      </c>
      <c r="J2691" s="282"/>
      <c r="K2691" s="282"/>
      <c r="L2691" s="282"/>
      <c r="M2691" s="282"/>
      <c r="N2691" s="282"/>
      <c r="O2691" s="282"/>
      <c r="P2691" s="52">
        <f t="shared" si="702"/>
        <v>0</v>
      </c>
      <c r="Q2691" s="60"/>
      <c r="R2691" s="53">
        <f t="shared" si="708"/>
        <v>0</v>
      </c>
      <c r="S2691" s="59"/>
      <c r="T2691" s="61"/>
      <c r="U2691" s="342" t="str">
        <f t="shared" si="712"/>
        <v>k.A.</v>
      </c>
      <c r="V2691" s="343" t="str">
        <f t="shared" si="709"/>
        <v>k.A.</v>
      </c>
      <c r="W2691" s="343" t="str">
        <f>IFERROR(IF(OR($D2691="",$E2691=0,con_Ende=0),"k.A.",IF(VLOOKUP($D2691,rng_ND,5,0)="Nein",VLOOKUP($D2691,rng_ND,2,FALSE),MIN(VLOOKUP($D2691,rng_ND,2,FALSE),A_Stammdaten!$B$19-D_SAV!$E2691+1))),"k.A.")</f>
        <v>k.A.</v>
      </c>
      <c r="X2691" s="343" t="str">
        <f t="shared" si="710"/>
        <v>k.A.</v>
      </c>
      <c r="Y2691" s="62"/>
      <c r="Z2691" s="48">
        <f t="shared" si="711"/>
        <v>0</v>
      </c>
      <c r="AA2691" s="457"/>
      <c r="AB2691" s="55">
        <f t="shared" si="703"/>
        <v>0</v>
      </c>
      <c r="AC2691" s="55">
        <f>IF(A_Stammdaten!$B$25="ja",D_SAV!AA2691,D_SAV!AB2691)</f>
        <v>0</v>
      </c>
      <c r="AD2691" s="478">
        <f>IF(AC2691=0,0,IF(U2691-(con_EOGJahr-D_SAV!E2691)&lt;=0,AC2691,AC2691/V2691))</f>
        <v>0</v>
      </c>
      <c r="AE2691" s="478">
        <f>IFERROR(IF(AND(VLOOKUP(D2691,rng_ND,5,FALSE)="Ja",D_SAV!T2691="degressiv"),D_SAV!AC2691*Y2691/100,0),0)</f>
        <v>0</v>
      </c>
      <c r="AF2691" s="55">
        <f>IFERROR(IF(VLOOKUP(D2691,rng_ND,5,FALSE)="Ja",MAX(D_SAV!AD2691:AE2691),D_SAV!AD2691),0)</f>
        <v>0</v>
      </c>
      <c r="AG2691" s="55">
        <f t="shared" si="704"/>
        <v>0</v>
      </c>
      <c r="AH2691" s="55">
        <f t="shared" si="705"/>
        <v>0</v>
      </c>
      <c r="AI2691" s="55">
        <f t="shared" si="706"/>
        <v>0</v>
      </c>
      <c r="AJ2691" s="55">
        <f t="shared" si="707"/>
        <v>0</v>
      </c>
      <c r="AK2691" s="55">
        <f t="shared" si="698"/>
        <v>0</v>
      </c>
      <c r="AL2691" s="55">
        <f t="shared" si="699"/>
        <v>0</v>
      </c>
      <c r="AM2691" s="55">
        <f t="shared" si="700"/>
        <v>0</v>
      </c>
    </row>
    <row r="2692" spans="1:39" x14ac:dyDescent="0.25">
      <c r="A2692" s="47">
        <v>2688</v>
      </c>
      <c r="B2692" s="358" t="str">
        <f>IF(AND(E2692&lt;&gt;0,D2692&lt;&gt;0,F2692&lt;&gt;0),IF(C2692&lt;&gt;0,CONCATENATE(C2692,"-AGr",VLOOKUP(D2692,Listen!$A$2:$G$45,7,FALSE),"-",E2692,"-",F2692,),CONCATENATE("AGr",VLOOKUP(D2692,Listen!$A$2:$G$45,7,FALSE),"-",E2692,"-",F2692)),"keine vollständige ID")</f>
        <v>keine vollständige ID</v>
      </c>
      <c r="C2692" s="359">
        <f>'[2]III_SAV-Details_NB'!B2698</f>
        <v>0</v>
      </c>
      <c r="D2692" s="359">
        <f>'[2]III_SAV-Details_NB'!C2698</f>
        <v>0</v>
      </c>
      <c r="E2692" s="359">
        <f>'[2]III_SAV-Details_NB'!D2698</f>
        <v>0</v>
      </c>
      <c r="F2692" s="490"/>
      <c r="G2692" s="281">
        <f>'[2]III_SAV-Details_NB'!X2698</f>
        <v>0</v>
      </c>
      <c r="H2692" s="281">
        <f t="shared" si="701"/>
        <v>0</v>
      </c>
      <c r="I2692" s="281">
        <f>IF(con_EOGJahr=2025,'[2]III_SAV-Details_NB'!AA2698,IF(con_EOGJahr=2026,'[2]III_SAV-Details_NB'!AB2698,'[2]III_SAV-Details_NB'!AC2698))</f>
        <v>0</v>
      </c>
      <c r="J2692" s="282"/>
      <c r="K2692" s="282"/>
      <c r="L2692" s="282"/>
      <c r="M2692" s="282"/>
      <c r="N2692" s="282"/>
      <c r="O2692" s="282"/>
      <c r="P2692" s="52">
        <f t="shared" si="702"/>
        <v>0</v>
      </c>
      <c r="Q2692" s="60"/>
      <c r="R2692" s="53">
        <f t="shared" si="708"/>
        <v>0</v>
      </c>
      <c r="S2692" s="59"/>
      <c r="T2692" s="61"/>
      <c r="U2692" s="342" t="str">
        <f t="shared" si="712"/>
        <v>k.A.</v>
      </c>
      <c r="V2692" s="343" t="str">
        <f t="shared" si="709"/>
        <v>k.A.</v>
      </c>
      <c r="W2692" s="343" t="str">
        <f>IFERROR(IF(OR($D2692="",$E2692=0,con_Ende=0),"k.A.",IF(VLOOKUP($D2692,rng_ND,5,0)="Nein",VLOOKUP($D2692,rng_ND,2,FALSE),MIN(VLOOKUP($D2692,rng_ND,2,FALSE),A_Stammdaten!$B$19-D_SAV!$E2692+1))),"k.A.")</f>
        <v>k.A.</v>
      </c>
      <c r="X2692" s="343" t="str">
        <f t="shared" si="710"/>
        <v>k.A.</v>
      </c>
      <c r="Y2692" s="62"/>
      <c r="Z2692" s="48">
        <f t="shared" si="711"/>
        <v>0</v>
      </c>
      <c r="AA2692" s="457"/>
      <c r="AB2692" s="55">
        <f t="shared" si="703"/>
        <v>0</v>
      </c>
      <c r="AC2692" s="55">
        <f>IF(A_Stammdaten!$B$25="ja",D_SAV!AA2692,D_SAV!AB2692)</f>
        <v>0</v>
      </c>
      <c r="AD2692" s="478">
        <f>IF(AC2692=0,0,IF(U2692-(con_EOGJahr-D_SAV!E2692)&lt;=0,AC2692,AC2692/V2692))</f>
        <v>0</v>
      </c>
      <c r="AE2692" s="478">
        <f>IFERROR(IF(AND(VLOOKUP(D2692,rng_ND,5,FALSE)="Ja",D_SAV!T2692="degressiv"),D_SAV!AC2692*Y2692/100,0),0)</f>
        <v>0</v>
      </c>
      <c r="AF2692" s="55">
        <f>IFERROR(IF(VLOOKUP(D2692,rng_ND,5,FALSE)="Ja",MAX(D_SAV!AD2692:AE2692),D_SAV!AD2692),0)</f>
        <v>0</v>
      </c>
      <c r="AG2692" s="55">
        <f t="shared" si="704"/>
        <v>0</v>
      </c>
      <c r="AH2692" s="55">
        <f t="shared" si="705"/>
        <v>0</v>
      </c>
      <c r="AI2692" s="55">
        <f t="shared" si="706"/>
        <v>0</v>
      </c>
      <c r="AJ2692" s="55">
        <f t="shared" si="707"/>
        <v>0</v>
      </c>
      <c r="AK2692" s="55">
        <f t="shared" si="698"/>
        <v>0</v>
      </c>
      <c r="AL2692" s="55">
        <f t="shared" si="699"/>
        <v>0</v>
      </c>
      <c r="AM2692" s="55">
        <f t="shared" si="700"/>
        <v>0</v>
      </c>
    </row>
    <row r="2693" spans="1:39" x14ac:dyDescent="0.25">
      <c r="A2693" s="47">
        <v>2689</v>
      </c>
      <c r="B2693" s="358" t="str">
        <f>IF(AND(E2693&lt;&gt;0,D2693&lt;&gt;0,F2693&lt;&gt;0),IF(C2693&lt;&gt;0,CONCATENATE(C2693,"-AGr",VLOOKUP(D2693,Listen!$A$2:$G$45,7,FALSE),"-",E2693,"-",F2693,),CONCATENATE("AGr",VLOOKUP(D2693,Listen!$A$2:$G$45,7,FALSE),"-",E2693,"-",F2693)),"keine vollständige ID")</f>
        <v>keine vollständige ID</v>
      </c>
      <c r="C2693" s="359">
        <f>'[2]III_SAV-Details_NB'!B2699</f>
        <v>0</v>
      </c>
      <c r="D2693" s="359">
        <f>'[2]III_SAV-Details_NB'!C2699</f>
        <v>0</v>
      </c>
      <c r="E2693" s="359">
        <f>'[2]III_SAV-Details_NB'!D2699</f>
        <v>0</v>
      </c>
      <c r="F2693" s="490"/>
      <c r="G2693" s="281">
        <f>'[2]III_SAV-Details_NB'!X2699</f>
        <v>0</v>
      </c>
      <c r="H2693" s="281">
        <f t="shared" si="701"/>
        <v>0</v>
      </c>
      <c r="I2693" s="281">
        <f>IF(con_EOGJahr=2025,'[2]III_SAV-Details_NB'!AA2699,IF(con_EOGJahr=2026,'[2]III_SAV-Details_NB'!AB2699,'[2]III_SAV-Details_NB'!AC2699))</f>
        <v>0</v>
      </c>
      <c r="J2693" s="282"/>
      <c r="K2693" s="282"/>
      <c r="L2693" s="282"/>
      <c r="M2693" s="282"/>
      <c r="N2693" s="282"/>
      <c r="O2693" s="282"/>
      <c r="P2693" s="52">
        <f t="shared" si="702"/>
        <v>0</v>
      </c>
      <c r="Q2693" s="60"/>
      <c r="R2693" s="53">
        <f t="shared" si="708"/>
        <v>0</v>
      </c>
      <c r="S2693" s="59"/>
      <c r="T2693" s="61"/>
      <c r="U2693" s="342" t="str">
        <f t="shared" si="712"/>
        <v>k.A.</v>
      </c>
      <c r="V2693" s="343" t="str">
        <f t="shared" si="709"/>
        <v>k.A.</v>
      </c>
      <c r="W2693" s="343" t="str">
        <f>IFERROR(IF(OR($D2693="",$E2693=0,con_Ende=0),"k.A.",IF(VLOOKUP($D2693,rng_ND,5,0)="Nein",VLOOKUP($D2693,rng_ND,2,FALSE),MIN(VLOOKUP($D2693,rng_ND,2,FALSE),A_Stammdaten!$B$19-D_SAV!$E2693+1))),"k.A.")</f>
        <v>k.A.</v>
      </c>
      <c r="X2693" s="343" t="str">
        <f t="shared" si="710"/>
        <v>k.A.</v>
      </c>
      <c r="Y2693" s="62"/>
      <c r="Z2693" s="48">
        <f t="shared" si="711"/>
        <v>0</v>
      </c>
      <c r="AA2693" s="457"/>
      <c r="AB2693" s="55">
        <f t="shared" si="703"/>
        <v>0</v>
      </c>
      <c r="AC2693" s="55">
        <f>IF(A_Stammdaten!$B$25="ja",D_SAV!AA2693,D_SAV!AB2693)</f>
        <v>0</v>
      </c>
      <c r="AD2693" s="478">
        <f>IF(AC2693=0,0,IF(U2693-(con_EOGJahr-D_SAV!E2693)&lt;=0,AC2693,AC2693/V2693))</f>
        <v>0</v>
      </c>
      <c r="AE2693" s="478">
        <f>IFERROR(IF(AND(VLOOKUP(D2693,rng_ND,5,FALSE)="Ja",D_SAV!T2693="degressiv"),D_SAV!AC2693*Y2693/100,0),0)</f>
        <v>0</v>
      </c>
      <c r="AF2693" s="55">
        <f>IFERROR(IF(VLOOKUP(D2693,rng_ND,5,FALSE)="Ja",MAX(D_SAV!AD2693:AE2693),D_SAV!AD2693),0)</f>
        <v>0</v>
      </c>
      <c r="AG2693" s="55">
        <f t="shared" si="704"/>
        <v>0</v>
      </c>
      <c r="AH2693" s="55">
        <f t="shared" si="705"/>
        <v>0</v>
      </c>
      <c r="AI2693" s="55">
        <f t="shared" si="706"/>
        <v>0</v>
      </c>
      <c r="AJ2693" s="55">
        <f t="shared" si="707"/>
        <v>0</v>
      </c>
      <c r="AK2693" s="55">
        <f t="shared" ref="AK2693:AK2756" si="713">IF($E2693&gt;=2006,AC2693,con_EKQ*AH2693+(1-con_EKQ)*AC2693)</f>
        <v>0</v>
      </c>
      <c r="AL2693" s="55">
        <f t="shared" ref="AL2693:AL2756" si="714">IF($E2693&gt;=2006,AF2693,con_EKQ*AI2693+(1-con_EKQ)*AF2693)</f>
        <v>0</v>
      </c>
      <c r="AM2693" s="55">
        <f t="shared" ref="AM2693:AM2756" si="715">IF($E2693&gt;=2006,AG2693,con_EKQ*AJ2693+(1-con_EKQ)*AG2693)</f>
        <v>0</v>
      </c>
    </row>
    <row r="2694" spans="1:39" x14ac:dyDescent="0.25">
      <c r="A2694" s="47">
        <v>2690</v>
      </c>
      <c r="B2694" s="358" t="str">
        <f>IF(AND(E2694&lt;&gt;0,D2694&lt;&gt;0,F2694&lt;&gt;0),IF(C2694&lt;&gt;0,CONCATENATE(C2694,"-AGr",VLOOKUP(D2694,Listen!$A$2:$G$45,7,FALSE),"-",E2694,"-",F2694,),CONCATENATE("AGr",VLOOKUP(D2694,Listen!$A$2:$G$45,7,FALSE),"-",E2694,"-",F2694)),"keine vollständige ID")</f>
        <v>keine vollständige ID</v>
      </c>
      <c r="C2694" s="359">
        <f>'[2]III_SAV-Details_NB'!B2700</f>
        <v>0</v>
      </c>
      <c r="D2694" s="359">
        <f>'[2]III_SAV-Details_NB'!C2700</f>
        <v>0</v>
      </c>
      <c r="E2694" s="359">
        <f>'[2]III_SAV-Details_NB'!D2700</f>
        <v>0</v>
      </c>
      <c r="F2694" s="490"/>
      <c r="G2694" s="281">
        <f>'[2]III_SAV-Details_NB'!X2700</f>
        <v>0</v>
      </c>
      <c r="H2694" s="281">
        <f t="shared" ref="H2694:H2757" si="716">+G2694</f>
        <v>0</v>
      </c>
      <c r="I2694" s="281">
        <f>IF(con_EOGJahr=2025,'[2]III_SAV-Details_NB'!AA2700,IF(con_EOGJahr=2026,'[2]III_SAV-Details_NB'!AB2700,'[2]III_SAV-Details_NB'!AC2700))</f>
        <v>0</v>
      </c>
      <c r="J2694" s="282"/>
      <c r="K2694" s="282"/>
      <c r="L2694" s="282"/>
      <c r="M2694" s="282"/>
      <c r="N2694" s="282"/>
      <c r="O2694" s="282"/>
      <c r="P2694" s="52">
        <f t="shared" ref="P2694:P2757" si="717">SUM(I2694:O2694)</f>
        <v>0</v>
      </c>
      <c r="Q2694" s="60"/>
      <c r="R2694" s="53">
        <f t="shared" si="708"/>
        <v>0</v>
      </c>
      <c r="S2694" s="59"/>
      <c r="T2694" s="61"/>
      <c r="U2694" s="342" t="str">
        <f t="shared" si="712"/>
        <v>k.A.</v>
      </c>
      <c r="V2694" s="343" t="str">
        <f t="shared" si="709"/>
        <v>k.A.</v>
      </c>
      <c r="W2694" s="343" t="str">
        <f>IFERROR(IF(OR($D2694="",$E2694=0,con_Ende=0),"k.A.",IF(VLOOKUP($D2694,rng_ND,5,0)="Nein",VLOOKUP($D2694,rng_ND,2,FALSE),MIN(VLOOKUP($D2694,rng_ND,2,FALSE),A_Stammdaten!$B$19-D_SAV!$E2694+1))),"k.A.")</f>
        <v>k.A.</v>
      </c>
      <c r="X2694" s="343" t="str">
        <f t="shared" si="710"/>
        <v>k.A.</v>
      </c>
      <c r="Y2694" s="62"/>
      <c r="Z2694" s="48">
        <f t="shared" si="711"/>
        <v>0</v>
      </c>
      <c r="AA2694" s="457"/>
      <c r="AB2694" s="55">
        <f t="shared" ref="AB2694:AB2757" si="718">R2694</f>
        <v>0</v>
      </c>
      <c r="AC2694" s="55">
        <f>IF(A_Stammdaten!$B$25="ja",D_SAV!AA2694,D_SAV!AB2694)</f>
        <v>0</v>
      </c>
      <c r="AD2694" s="478">
        <f>IF(AC2694=0,0,IF(U2694-(con_EOGJahr-D_SAV!E2694)&lt;=0,AC2694,AC2694/V2694))</f>
        <v>0</v>
      </c>
      <c r="AE2694" s="478">
        <f>IFERROR(IF(AND(VLOOKUP(D2694,rng_ND,5,FALSE)="Ja",D_SAV!T2694="degressiv"),D_SAV!AC2694*Y2694/100,0),0)</f>
        <v>0</v>
      </c>
      <c r="AF2694" s="55">
        <f>IFERROR(IF(VLOOKUP(D2694,rng_ND,5,FALSE)="Ja",MAX(D_SAV!AD2694:AE2694),D_SAV!AD2694),0)</f>
        <v>0</v>
      </c>
      <c r="AG2694" s="55">
        <f t="shared" ref="AG2694:AG2757" si="719">AC2694-AF2694</f>
        <v>0</v>
      </c>
      <c r="AH2694" s="55">
        <f t="shared" ref="AH2694:AH2757" si="720">IF($E2694&gt;=2006,0,AC2694*$Z2694)</f>
        <v>0</v>
      </c>
      <c r="AI2694" s="55">
        <f t="shared" ref="AI2694:AI2757" si="721">IF($E2694&gt;=2006,0,AF2694*$Z2694)</f>
        <v>0</v>
      </c>
      <c r="AJ2694" s="55">
        <f t="shared" ref="AJ2694:AJ2757" si="722">IF($E2694&gt;=2006,0,AG2694*$Z2694)</f>
        <v>0</v>
      </c>
      <c r="AK2694" s="55">
        <f t="shared" si="713"/>
        <v>0</v>
      </c>
      <c r="AL2694" s="55">
        <f t="shared" si="714"/>
        <v>0</v>
      </c>
      <c r="AM2694" s="55">
        <f t="shared" si="715"/>
        <v>0</v>
      </c>
    </row>
    <row r="2695" spans="1:39" x14ac:dyDescent="0.25">
      <c r="A2695" s="47">
        <v>2691</v>
      </c>
      <c r="B2695" s="358" t="str">
        <f>IF(AND(E2695&lt;&gt;0,D2695&lt;&gt;0,F2695&lt;&gt;0),IF(C2695&lt;&gt;0,CONCATENATE(C2695,"-AGr",VLOOKUP(D2695,Listen!$A$2:$G$45,7,FALSE),"-",E2695,"-",F2695,),CONCATENATE("AGr",VLOOKUP(D2695,Listen!$A$2:$G$45,7,FALSE),"-",E2695,"-",F2695)),"keine vollständige ID")</f>
        <v>keine vollständige ID</v>
      </c>
      <c r="C2695" s="359">
        <f>'[2]III_SAV-Details_NB'!B2701</f>
        <v>0</v>
      </c>
      <c r="D2695" s="359">
        <f>'[2]III_SAV-Details_NB'!C2701</f>
        <v>0</v>
      </c>
      <c r="E2695" s="359">
        <f>'[2]III_SAV-Details_NB'!D2701</f>
        <v>0</v>
      </c>
      <c r="F2695" s="490"/>
      <c r="G2695" s="281">
        <f>'[2]III_SAV-Details_NB'!X2701</f>
        <v>0</v>
      </c>
      <c r="H2695" s="281">
        <f t="shared" si="716"/>
        <v>0</v>
      </c>
      <c r="I2695" s="281">
        <f>IF(con_EOGJahr=2025,'[2]III_SAV-Details_NB'!AA2701,IF(con_EOGJahr=2026,'[2]III_SAV-Details_NB'!AB2701,'[2]III_SAV-Details_NB'!AC2701))</f>
        <v>0</v>
      </c>
      <c r="J2695" s="282"/>
      <c r="K2695" s="282"/>
      <c r="L2695" s="282"/>
      <c r="M2695" s="282"/>
      <c r="N2695" s="282"/>
      <c r="O2695" s="282"/>
      <c r="P2695" s="52">
        <f t="shared" si="717"/>
        <v>0</v>
      </c>
      <c r="Q2695" s="60"/>
      <c r="R2695" s="53">
        <f t="shared" si="708"/>
        <v>0</v>
      </c>
      <c r="S2695" s="59"/>
      <c r="T2695" s="61"/>
      <c r="U2695" s="342" t="str">
        <f t="shared" si="712"/>
        <v>k.A.</v>
      </c>
      <c r="V2695" s="343" t="str">
        <f t="shared" si="709"/>
        <v>k.A.</v>
      </c>
      <c r="W2695" s="343" t="str">
        <f>IFERROR(IF(OR($D2695="",$E2695=0,con_Ende=0),"k.A.",IF(VLOOKUP($D2695,rng_ND,5,0)="Nein",VLOOKUP($D2695,rng_ND,2,FALSE),MIN(VLOOKUP($D2695,rng_ND,2,FALSE),A_Stammdaten!$B$19-D_SAV!$E2695+1))),"k.A.")</f>
        <v>k.A.</v>
      </c>
      <c r="X2695" s="343" t="str">
        <f t="shared" si="710"/>
        <v>k.A.</v>
      </c>
      <c r="Y2695" s="62"/>
      <c r="Z2695" s="48">
        <f t="shared" si="711"/>
        <v>0</v>
      </c>
      <c r="AA2695" s="457"/>
      <c r="AB2695" s="55">
        <f t="shared" si="718"/>
        <v>0</v>
      </c>
      <c r="AC2695" s="55">
        <f>IF(A_Stammdaten!$B$25="ja",D_SAV!AA2695,D_SAV!AB2695)</f>
        <v>0</v>
      </c>
      <c r="AD2695" s="478">
        <f>IF(AC2695=0,0,IF(U2695-(con_EOGJahr-D_SAV!E2695)&lt;=0,AC2695,AC2695/V2695))</f>
        <v>0</v>
      </c>
      <c r="AE2695" s="478">
        <f>IFERROR(IF(AND(VLOOKUP(D2695,rng_ND,5,FALSE)="Ja",D_SAV!T2695="degressiv"),D_SAV!AC2695*Y2695/100,0),0)</f>
        <v>0</v>
      </c>
      <c r="AF2695" s="55">
        <f>IFERROR(IF(VLOOKUP(D2695,rng_ND,5,FALSE)="Ja",MAX(D_SAV!AD2695:AE2695),D_SAV!AD2695),0)</f>
        <v>0</v>
      </c>
      <c r="AG2695" s="55">
        <f t="shared" si="719"/>
        <v>0</v>
      </c>
      <c r="AH2695" s="55">
        <f t="shared" si="720"/>
        <v>0</v>
      </c>
      <c r="AI2695" s="55">
        <f t="shared" si="721"/>
        <v>0</v>
      </c>
      <c r="AJ2695" s="55">
        <f t="shared" si="722"/>
        <v>0</v>
      </c>
      <c r="AK2695" s="55">
        <f t="shared" si="713"/>
        <v>0</v>
      </c>
      <c r="AL2695" s="55">
        <f t="shared" si="714"/>
        <v>0</v>
      </c>
      <c r="AM2695" s="55">
        <f t="shared" si="715"/>
        <v>0</v>
      </c>
    </row>
    <row r="2696" spans="1:39" x14ac:dyDescent="0.25">
      <c r="A2696" s="47">
        <v>2692</v>
      </c>
      <c r="B2696" s="358" t="str">
        <f>IF(AND(E2696&lt;&gt;0,D2696&lt;&gt;0,F2696&lt;&gt;0),IF(C2696&lt;&gt;0,CONCATENATE(C2696,"-AGr",VLOOKUP(D2696,Listen!$A$2:$G$45,7,FALSE),"-",E2696,"-",F2696,),CONCATENATE("AGr",VLOOKUP(D2696,Listen!$A$2:$G$45,7,FALSE),"-",E2696,"-",F2696)),"keine vollständige ID")</f>
        <v>keine vollständige ID</v>
      </c>
      <c r="C2696" s="359">
        <f>'[2]III_SAV-Details_NB'!B2702</f>
        <v>0</v>
      </c>
      <c r="D2696" s="359">
        <f>'[2]III_SAV-Details_NB'!C2702</f>
        <v>0</v>
      </c>
      <c r="E2696" s="359">
        <f>'[2]III_SAV-Details_NB'!D2702</f>
        <v>0</v>
      </c>
      <c r="F2696" s="490"/>
      <c r="G2696" s="281">
        <f>'[2]III_SAV-Details_NB'!X2702</f>
        <v>0</v>
      </c>
      <c r="H2696" s="281">
        <f t="shared" si="716"/>
        <v>0</v>
      </c>
      <c r="I2696" s="281">
        <f>IF(con_EOGJahr=2025,'[2]III_SAV-Details_NB'!AA2702,IF(con_EOGJahr=2026,'[2]III_SAV-Details_NB'!AB2702,'[2]III_SAV-Details_NB'!AC2702))</f>
        <v>0</v>
      </c>
      <c r="J2696" s="282"/>
      <c r="K2696" s="282"/>
      <c r="L2696" s="282"/>
      <c r="M2696" s="282"/>
      <c r="N2696" s="282"/>
      <c r="O2696" s="282"/>
      <c r="P2696" s="52">
        <f t="shared" si="717"/>
        <v>0</v>
      </c>
      <c r="Q2696" s="60"/>
      <c r="R2696" s="53">
        <f t="shared" si="708"/>
        <v>0</v>
      </c>
      <c r="S2696" s="59"/>
      <c r="T2696" s="61"/>
      <c r="U2696" s="342" t="str">
        <f t="shared" si="712"/>
        <v>k.A.</v>
      </c>
      <c r="V2696" s="343" t="str">
        <f t="shared" si="709"/>
        <v>k.A.</v>
      </c>
      <c r="W2696" s="343" t="str">
        <f>IFERROR(IF(OR($D2696="",$E2696=0,con_Ende=0),"k.A.",IF(VLOOKUP($D2696,rng_ND,5,0)="Nein",VLOOKUP($D2696,rng_ND,2,FALSE),MIN(VLOOKUP($D2696,rng_ND,2,FALSE),A_Stammdaten!$B$19-D_SAV!$E2696+1))),"k.A.")</f>
        <v>k.A.</v>
      </c>
      <c r="X2696" s="343" t="str">
        <f t="shared" si="710"/>
        <v>k.A.</v>
      </c>
      <c r="Y2696" s="62"/>
      <c r="Z2696" s="48">
        <f t="shared" si="711"/>
        <v>0</v>
      </c>
      <c r="AA2696" s="457"/>
      <c r="AB2696" s="55">
        <f t="shared" si="718"/>
        <v>0</v>
      </c>
      <c r="AC2696" s="55">
        <f>IF(A_Stammdaten!$B$25="ja",D_SAV!AA2696,D_SAV!AB2696)</f>
        <v>0</v>
      </c>
      <c r="AD2696" s="478">
        <f>IF(AC2696=0,0,IF(U2696-(con_EOGJahr-D_SAV!E2696)&lt;=0,AC2696,AC2696/V2696))</f>
        <v>0</v>
      </c>
      <c r="AE2696" s="478">
        <f>IFERROR(IF(AND(VLOOKUP(D2696,rng_ND,5,FALSE)="Ja",D_SAV!T2696="degressiv"),D_SAV!AC2696*Y2696/100,0),0)</f>
        <v>0</v>
      </c>
      <c r="AF2696" s="55">
        <f>IFERROR(IF(VLOOKUP(D2696,rng_ND,5,FALSE)="Ja",MAX(D_SAV!AD2696:AE2696),D_SAV!AD2696),0)</f>
        <v>0</v>
      </c>
      <c r="AG2696" s="55">
        <f t="shared" si="719"/>
        <v>0</v>
      </c>
      <c r="AH2696" s="55">
        <f t="shared" si="720"/>
        <v>0</v>
      </c>
      <c r="AI2696" s="55">
        <f t="shared" si="721"/>
        <v>0</v>
      </c>
      <c r="AJ2696" s="55">
        <f t="shared" si="722"/>
        <v>0</v>
      </c>
      <c r="AK2696" s="55">
        <f t="shared" si="713"/>
        <v>0</v>
      </c>
      <c r="AL2696" s="55">
        <f t="shared" si="714"/>
        <v>0</v>
      </c>
      <c r="AM2696" s="55">
        <f t="shared" si="715"/>
        <v>0</v>
      </c>
    </row>
    <row r="2697" spans="1:39" x14ac:dyDescent="0.25">
      <c r="A2697" s="47">
        <v>2693</v>
      </c>
      <c r="B2697" s="358" t="str">
        <f>IF(AND(E2697&lt;&gt;0,D2697&lt;&gt;0,F2697&lt;&gt;0),IF(C2697&lt;&gt;0,CONCATENATE(C2697,"-AGr",VLOOKUP(D2697,Listen!$A$2:$G$45,7,FALSE),"-",E2697,"-",F2697,),CONCATENATE("AGr",VLOOKUP(D2697,Listen!$A$2:$G$45,7,FALSE),"-",E2697,"-",F2697)),"keine vollständige ID")</f>
        <v>keine vollständige ID</v>
      </c>
      <c r="C2697" s="359">
        <f>'[2]III_SAV-Details_NB'!B2703</f>
        <v>0</v>
      </c>
      <c r="D2697" s="359">
        <f>'[2]III_SAV-Details_NB'!C2703</f>
        <v>0</v>
      </c>
      <c r="E2697" s="359">
        <f>'[2]III_SAV-Details_NB'!D2703</f>
        <v>0</v>
      </c>
      <c r="F2697" s="490"/>
      <c r="G2697" s="281">
        <f>'[2]III_SAV-Details_NB'!X2703</f>
        <v>0</v>
      </c>
      <c r="H2697" s="281">
        <f t="shared" si="716"/>
        <v>0</v>
      </c>
      <c r="I2697" s="281">
        <f>IF(con_EOGJahr=2025,'[2]III_SAV-Details_NB'!AA2703,IF(con_EOGJahr=2026,'[2]III_SAV-Details_NB'!AB2703,'[2]III_SAV-Details_NB'!AC2703))</f>
        <v>0</v>
      </c>
      <c r="J2697" s="282"/>
      <c r="K2697" s="282"/>
      <c r="L2697" s="282"/>
      <c r="M2697" s="282"/>
      <c r="N2697" s="282"/>
      <c r="O2697" s="282"/>
      <c r="P2697" s="52">
        <f t="shared" si="717"/>
        <v>0</v>
      </c>
      <c r="Q2697" s="60"/>
      <c r="R2697" s="53">
        <f t="shared" si="708"/>
        <v>0</v>
      </c>
      <c r="S2697" s="59"/>
      <c r="T2697" s="61"/>
      <c r="U2697" s="342" t="str">
        <f t="shared" si="712"/>
        <v>k.A.</v>
      </c>
      <c r="V2697" s="343" t="str">
        <f t="shared" si="709"/>
        <v>k.A.</v>
      </c>
      <c r="W2697" s="343" t="str">
        <f>IFERROR(IF(OR($D2697="",$E2697=0,con_Ende=0),"k.A.",IF(VLOOKUP($D2697,rng_ND,5,0)="Nein",VLOOKUP($D2697,rng_ND,2,FALSE),MIN(VLOOKUP($D2697,rng_ND,2,FALSE),A_Stammdaten!$B$19-D_SAV!$E2697+1))),"k.A.")</f>
        <v>k.A.</v>
      </c>
      <c r="X2697" s="343" t="str">
        <f t="shared" si="710"/>
        <v>k.A.</v>
      </c>
      <c r="Y2697" s="62"/>
      <c r="Z2697" s="48">
        <f t="shared" si="711"/>
        <v>0</v>
      </c>
      <c r="AA2697" s="457"/>
      <c r="AB2697" s="55">
        <f t="shared" si="718"/>
        <v>0</v>
      </c>
      <c r="AC2697" s="55">
        <f>IF(A_Stammdaten!$B$25="ja",D_SAV!AA2697,D_SAV!AB2697)</f>
        <v>0</v>
      </c>
      <c r="AD2697" s="478">
        <f>IF(AC2697=0,0,IF(U2697-(con_EOGJahr-D_SAV!E2697)&lt;=0,AC2697,AC2697/V2697))</f>
        <v>0</v>
      </c>
      <c r="AE2697" s="478">
        <f>IFERROR(IF(AND(VLOOKUP(D2697,rng_ND,5,FALSE)="Ja",D_SAV!T2697="degressiv"),D_SAV!AC2697*Y2697/100,0),0)</f>
        <v>0</v>
      </c>
      <c r="AF2697" s="55">
        <f>IFERROR(IF(VLOOKUP(D2697,rng_ND,5,FALSE)="Ja",MAX(D_SAV!AD2697:AE2697),D_SAV!AD2697),0)</f>
        <v>0</v>
      </c>
      <c r="AG2697" s="55">
        <f t="shared" si="719"/>
        <v>0</v>
      </c>
      <c r="AH2697" s="55">
        <f t="shared" si="720"/>
        <v>0</v>
      </c>
      <c r="AI2697" s="55">
        <f t="shared" si="721"/>
        <v>0</v>
      </c>
      <c r="AJ2697" s="55">
        <f t="shared" si="722"/>
        <v>0</v>
      </c>
      <c r="AK2697" s="55">
        <f t="shared" si="713"/>
        <v>0</v>
      </c>
      <c r="AL2697" s="55">
        <f t="shared" si="714"/>
        <v>0</v>
      </c>
      <c r="AM2697" s="55">
        <f t="shared" si="715"/>
        <v>0</v>
      </c>
    </row>
    <row r="2698" spans="1:39" x14ac:dyDescent="0.25">
      <c r="A2698" s="47">
        <v>2694</v>
      </c>
      <c r="B2698" s="358" t="str">
        <f>IF(AND(E2698&lt;&gt;0,D2698&lt;&gt;0,F2698&lt;&gt;0),IF(C2698&lt;&gt;0,CONCATENATE(C2698,"-AGr",VLOOKUP(D2698,Listen!$A$2:$G$45,7,FALSE),"-",E2698,"-",F2698,),CONCATENATE("AGr",VLOOKUP(D2698,Listen!$A$2:$G$45,7,FALSE),"-",E2698,"-",F2698)),"keine vollständige ID")</f>
        <v>keine vollständige ID</v>
      </c>
      <c r="C2698" s="359">
        <f>'[2]III_SAV-Details_NB'!B2704</f>
        <v>0</v>
      </c>
      <c r="D2698" s="359">
        <f>'[2]III_SAV-Details_NB'!C2704</f>
        <v>0</v>
      </c>
      <c r="E2698" s="359">
        <f>'[2]III_SAV-Details_NB'!D2704</f>
        <v>0</v>
      </c>
      <c r="F2698" s="490"/>
      <c r="G2698" s="281">
        <f>'[2]III_SAV-Details_NB'!X2704</f>
        <v>0</v>
      </c>
      <c r="H2698" s="281">
        <f t="shared" si="716"/>
        <v>0</v>
      </c>
      <c r="I2698" s="281">
        <f>IF(con_EOGJahr=2025,'[2]III_SAV-Details_NB'!AA2704,IF(con_EOGJahr=2026,'[2]III_SAV-Details_NB'!AB2704,'[2]III_SAV-Details_NB'!AC2704))</f>
        <v>0</v>
      </c>
      <c r="J2698" s="282"/>
      <c r="K2698" s="282"/>
      <c r="L2698" s="282"/>
      <c r="M2698" s="282"/>
      <c r="N2698" s="282"/>
      <c r="O2698" s="282"/>
      <c r="P2698" s="52">
        <f t="shared" si="717"/>
        <v>0</v>
      </c>
      <c r="Q2698" s="60"/>
      <c r="R2698" s="53">
        <f t="shared" si="708"/>
        <v>0</v>
      </c>
      <c r="S2698" s="59"/>
      <c r="T2698" s="61"/>
      <c r="U2698" s="342" t="str">
        <f t="shared" si="712"/>
        <v>k.A.</v>
      </c>
      <c r="V2698" s="343" t="str">
        <f t="shared" si="709"/>
        <v>k.A.</v>
      </c>
      <c r="W2698" s="343" t="str">
        <f>IFERROR(IF(OR($D2698="",$E2698=0,con_Ende=0),"k.A.",IF(VLOOKUP($D2698,rng_ND,5,0)="Nein",VLOOKUP($D2698,rng_ND,2,FALSE),MIN(VLOOKUP($D2698,rng_ND,2,FALSE),A_Stammdaten!$B$19-D_SAV!$E2698+1))),"k.A.")</f>
        <v>k.A.</v>
      </c>
      <c r="X2698" s="343" t="str">
        <f t="shared" si="710"/>
        <v>k.A.</v>
      </c>
      <c r="Y2698" s="62"/>
      <c r="Z2698" s="48">
        <f t="shared" si="711"/>
        <v>0</v>
      </c>
      <c r="AA2698" s="457"/>
      <c r="AB2698" s="55">
        <f t="shared" si="718"/>
        <v>0</v>
      </c>
      <c r="AC2698" s="55">
        <f>IF(A_Stammdaten!$B$25="ja",D_SAV!AA2698,D_SAV!AB2698)</f>
        <v>0</v>
      </c>
      <c r="AD2698" s="478">
        <f>IF(AC2698=0,0,IF(U2698-(con_EOGJahr-D_SAV!E2698)&lt;=0,AC2698,AC2698/V2698))</f>
        <v>0</v>
      </c>
      <c r="AE2698" s="478">
        <f>IFERROR(IF(AND(VLOOKUP(D2698,rng_ND,5,FALSE)="Ja",D_SAV!T2698="degressiv"),D_SAV!AC2698*Y2698/100,0),0)</f>
        <v>0</v>
      </c>
      <c r="AF2698" s="55">
        <f>IFERROR(IF(VLOOKUP(D2698,rng_ND,5,FALSE)="Ja",MAX(D_SAV!AD2698:AE2698),D_SAV!AD2698),0)</f>
        <v>0</v>
      </c>
      <c r="AG2698" s="55">
        <f t="shared" si="719"/>
        <v>0</v>
      </c>
      <c r="AH2698" s="55">
        <f t="shared" si="720"/>
        <v>0</v>
      </c>
      <c r="AI2698" s="55">
        <f t="shared" si="721"/>
        <v>0</v>
      </c>
      <c r="AJ2698" s="55">
        <f t="shared" si="722"/>
        <v>0</v>
      </c>
      <c r="AK2698" s="55">
        <f t="shared" si="713"/>
        <v>0</v>
      </c>
      <c r="AL2698" s="55">
        <f t="shared" si="714"/>
        <v>0</v>
      </c>
      <c r="AM2698" s="55">
        <f t="shared" si="715"/>
        <v>0</v>
      </c>
    </row>
    <row r="2699" spans="1:39" x14ac:dyDescent="0.25">
      <c r="A2699" s="47">
        <v>2695</v>
      </c>
      <c r="B2699" s="358" t="str">
        <f>IF(AND(E2699&lt;&gt;0,D2699&lt;&gt;0,F2699&lt;&gt;0),IF(C2699&lt;&gt;0,CONCATENATE(C2699,"-AGr",VLOOKUP(D2699,Listen!$A$2:$G$45,7,FALSE),"-",E2699,"-",F2699,),CONCATENATE("AGr",VLOOKUP(D2699,Listen!$A$2:$G$45,7,FALSE),"-",E2699,"-",F2699)),"keine vollständige ID")</f>
        <v>keine vollständige ID</v>
      </c>
      <c r="C2699" s="359">
        <f>'[2]III_SAV-Details_NB'!B2705</f>
        <v>0</v>
      </c>
      <c r="D2699" s="359">
        <f>'[2]III_SAV-Details_NB'!C2705</f>
        <v>0</v>
      </c>
      <c r="E2699" s="359">
        <f>'[2]III_SAV-Details_NB'!D2705</f>
        <v>0</v>
      </c>
      <c r="F2699" s="490"/>
      <c r="G2699" s="281">
        <f>'[2]III_SAV-Details_NB'!X2705</f>
        <v>0</v>
      </c>
      <c r="H2699" s="281">
        <f t="shared" si="716"/>
        <v>0</v>
      </c>
      <c r="I2699" s="281">
        <f>IF(con_EOGJahr=2025,'[2]III_SAV-Details_NB'!AA2705,IF(con_EOGJahr=2026,'[2]III_SAV-Details_NB'!AB2705,'[2]III_SAV-Details_NB'!AC2705))</f>
        <v>0</v>
      </c>
      <c r="J2699" s="282"/>
      <c r="K2699" s="282"/>
      <c r="L2699" s="282"/>
      <c r="M2699" s="282"/>
      <c r="N2699" s="282"/>
      <c r="O2699" s="282"/>
      <c r="P2699" s="52">
        <f t="shared" si="717"/>
        <v>0</v>
      </c>
      <c r="Q2699" s="60"/>
      <c r="R2699" s="53">
        <f t="shared" si="708"/>
        <v>0</v>
      </c>
      <c r="S2699" s="59"/>
      <c r="T2699" s="61"/>
      <c r="U2699" s="342" t="str">
        <f t="shared" si="712"/>
        <v>k.A.</v>
      </c>
      <c r="V2699" s="343" t="str">
        <f t="shared" si="709"/>
        <v>k.A.</v>
      </c>
      <c r="W2699" s="343" t="str">
        <f>IFERROR(IF(OR($D2699="",$E2699=0,con_Ende=0),"k.A.",IF(VLOOKUP($D2699,rng_ND,5,0)="Nein",VLOOKUP($D2699,rng_ND,2,FALSE),MIN(VLOOKUP($D2699,rng_ND,2,FALSE),A_Stammdaten!$B$19-D_SAV!$E2699+1))),"k.A.")</f>
        <v>k.A.</v>
      </c>
      <c r="X2699" s="343" t="str">
        <f t="shared" si="710"/>
        <v>k.A.</v>
      </c>
      <c r="Y2699" s="62"/>
      <c r="Z2699" s="48">
        <f t="shared" si="711"/>
        <v>0</v>
      </c>
      <c r="AA2699" s="457"/>
      <c r="AB2699" s="55">
        <f t="shared" si="718"/>
        <v>0</v>
      </c>
      <c r="AC2699" s="55">
        <f>IF(A_Stammdaten!$B$25="ja",D_SAV!AA2699,D_SAV!AB2699)</f>
        <v>0</v>
      </c>
      <c r="AD2699" s="478">
        <f>IF(AC2699=0,0,IF(U2699-(con_EOGJahr-D_SAV!E2699)&lt;=0,AC2699,AC2699/V2699))</f>
        <v>0</v>
      </c>
      <c r="AE2699" s="478">
        <f>IFERROR(IF(AND(VLOOKUP(D2699,rng_ND,5,FALSE)="Ja",D_SAV!T2699="degressiv"),D_SAV!AC2699*Y2699/100,0),0)</f>
        <v>0</v>
      </c>
      <c r="AF2699" s="55">
        <f>IFERROR(IF(VLOOKUP(D2699,rng_ND,5,FALSE)="Ja",MAX(D_SAV!AD2699:AE2699),D_SAV!AD2699),0)</f>
        <v>0</v>
      </c>
      <c r="AG2699" s="55">
        <f t="shared" si="719"/>
        <v>0</v>
      </c>
      <c r="AH2699" s="55">
        <f t="shared" si="720"/>
        <v>0</v>
      </c>
      <c r="AI2699" s="55">
        <f t="shared" si="721"/>
        <v>0</v>
      </c>
      <c r="AJ2699" s="55">
        <f t="shared" si="722"/>
        <v>0</v>
      </c>
      <c r="AK2699" s="55">
        <f t="shared" si="713"/>
        <v>0</v>
      </c>
      <c r="AL2699" s="55">
        <f t="shared" si="714"/>
        <v>0</v>
      </c>
      <c r="AM2699" s="55">
        <f t="shared" si="715"/>
        <v>0</v>
      </c>
    </row>
    <row r="2700" spans="1:39" x14ac:dyDescent="0.25">
      <c r="A2700" s="47">
        <v>2696</v>
      </c>
      <c r="B2700" s="358" t="str">
        <f>IF(AND(E2700&lt;&gt;0,D2700&lt;&gt;0,F2700&lt;&gt;0),IF(C2700&lt;&gt;0,CONCATENATE(C2700,"-AGr",VLOOKUP(D2700,Listen!$A$2:$G$45,7,FALSE),"-",E2700,"-",F2700,),CONCATENATE("AGr",VLOOKUP(D2700,Listen!$A$2:$G$45,7,FALSE),"-",E2700,"-",F2700)),"keine vollständige ID")</f>
        <v>keine vollständige ID</v>
      </c>
      <c r="C2700" s="359">
        <f>'[2]III_SAV-Details_NB'!B2706</f>
        <v>0</v>
      </c>
      <c r="D2700" s="359">
        <f>'[2]III_SAV-Details_NB'!C2706</f>
        <v>0</v>
      </c>
      <c r="E2700" s="359">
        <f>'[2]III_SAV-Details_NB'!D2706</f>
        <v>0</v>
      </c>
      <c r="F2700" s="490"/>
      <c r="G2700" s="281">
        <f>'[2]III_SAV-Details_NB'!X2706</f>
        <v>0</v>
      </c>
      <c r="H2700" s="281">
        <f t="shared" si="716"/>
        <v>0</v>
      </c>
      <c r="I2700" s="281">
        <f>IF(con_EOGJahr=2025,'[2]III_SAV-Details_NB'!AA2706,IF(con_EOGJahr=2026,'[2]III_SAV-Details_NB'!AB2706,'[2]III_SAV-Details_NB'!AC2706))</f>
        <v>0</v>
      </c>
      <c r="J2700" s="282"/>
      <c r="K2700" s="282"/>
      <c r="L2700" s="282"/>
      <c r="M2700" s="282"/>
      <c r="N2700" s="282"/>
      <c r="O2700" s="282"/>
      <c r="P2700" s="52">
        <f t="shared" si="717"/>
        <v>0</v>
      </c>
      <c r="Q2700" s="60"/>
      <c r="R2700" s="53">
        <f t="shared" si="708"/>
        <v>0</v>
      </c>
      <c r="S2700" s="59"/>
      <c r="T2700" s="61"/>
      <c r="U2700" s="342" t="str">
        <f t="shared" si="712"/>
        <v>k.A.</v>
      </c>
      <c r="V2700" s="343" t="str">
        <f t="shared" si="709"/>
        <v>k.A.</v>
      </c>
      <c r="W2700" s="343" t="str">
        <f>IFERROR(IF(OR($D2700="",$E2700=0,con_Ende=0),"k.A.",IF(VLOOKUP($D2700,rng_ND,5,0)="Nein",VLOOKUP($D2700,rng_ND,2,FALSE),MIN(VLOOKUP($D2700,rng_ND,2,FALSE),A_Stammdaten!$B$19-D_SAV!$E2700+1))),"k.A.")</f>
        <v>k.A.</v>
      </c>
      <c r="X2700" s="343" t="str">
        <f t="shared" si="710"/>
        <v>k.A.</v>
      </c>
      <c r="Y2700" s="62"/>
      <c r="Z2700" s="48">
        <f t="shared" si="711"/>
        <v>0</v>
      </c>
      <c r="AA2700" s="457"/>
      <c r="AB2700" s="55">
        <f t="shared" si="718"/>
        <v>0</v>
      </c>
      <c r="AC2700" s="55">
        <f>IF(A_Stammdaten!$B$25="ja",D_SAV!AA2700,D_SAV!AB2700)</f>
        <v>0</v>
      </c>
      <c r="AD2700" s="478">
        <f>IF(AC2700=0,0,IF(U2700-(con_EOGJahr-D_SAV!E2700)&lt;=0,AC2700,AC2700/V2700))</f>
        <v>0</v>
      </c>
      <c r="AE2700" s="478">
        <f>IFERROR(IF(AND(VLOOKUP(D2700,rng_ND,5,FALSE)="Ja",D_SAV!T2700="degressiv"),D_SAV!AC2700*Y2700/100,0),0)</f>
        <v>0</v>
      </c>
      <c r="AF2700" s="55">
        <f>IFERROR(IF(VLOOKUP(D2700,rng_ND,5,FALSE)="Ja",MAX(D_SAV!AD2700:AE2700),D_SAV!AD2700),0)</f>
        <v>0</v>
      </c>
      <c r="AG2700" s="55">
        <f t="shared" si="719"/>
        <v>0</v>
      </c>
      <c r="AH2700" s="55">
        <f t="shared" si="720"/>
        <v>0</v>
      </c>
      <c r="AI2700" s="55">
        <f t="shared" si="721"/>
        <v>0</v>
      </c>
      <c r="AJ2700" s="55">
        <f t="shared" si="722"/>
        <v>0</v>
      </c>
      <c r="AK2700" s="55">
        <f t="shared" si="713"/>
        <v>0</v>
      </c>
      <c r="AL2700" s="55">
        <f t="shared" si="714"/>
        <v>0</v>
      </c>
      <c r="AM2700" s="55">
        <f t="shared" si="715"/>
        <v>0</v>
      </c>
    </row>
    <row r="2701" spans="1:39" x14ac:dyDescent="0.25">
      <c r="A2701" s="47">
        <v>2697</v>
      </c>
      <c r="B2701" s="358" t="str">
        <f>IF(AND(E2701&lt;&gt;0,D2701&lt;&gt;0,F2701&lt;&gt;0),IF(C2701&lt;&gt;0,CONCATENATE(C2701,"-AGr",VLOOKUP(D2701,Listen!$A$2:$G$45,7,FALSE),"-",E2701,"-",F2701,),CONCATENATE("AGr",VLOOKUP(D2701,Listen!$A$2:$G$45,7,FALSE),"-",E2701,"-",F2701)),"keine vollständige ID")</f>
        <v>keine vollständige ID</v>
      </c>
      <c r="C2701" s="359">
        <f>'[2]III_SAV-Details_NB'!B2707</f>
        <v>0</v>
      </c>
      <c r="D2701" s="359">
        <f>'[2]III_SAV-Details_NB'!C2707</f>
        <v>0</v>
      </c>
      <c r="E2701" s="359">
        <f>'[2]III_SAV-Details_NB'!D2707</f>
        <v>0</v>
      </c>
      <c r="F2701" s="490"/>
      <c r="G2701" s="281">
        <f>'[2]III_SAV-Details_NB'!X2707</f>
        <v>0</v>
      </c>
      <c r="H2701" s="281">
        <f t="shared" si="716"/>
        <v>0</v>
      </c>
      <c r="I2701" s="281">
        <f>IF(con_EOGJahr=2025,'[2]III_SAV-Details_NB'!AA2707,IF(con_EOGJahr=2026,'[2]III_SAV-Details_NB'!AB2707,'[2]III_SAV-Details_NB'!AC2707))</f>
        <v>0</v>
      </c>
      <c r="J2701" s="282"/>
      <c r="K2701" s="282"/>
      <c r="L2701" s="282"/>
      <c r="M2701" s="282"/>
      <c r="N2701" s="282"/>
      <c r="O2701" s="282"/>
      <c r="P2701" s="52">
        <f t="shared" si="717"/>
        <v>0</v>
      </c>
      <c r="Q2701" s="60"/>
      <c r="R2701" s="53">
        <f t="shared" si="708"/>
        <v>0</v>
      </c>
      <c r="S2701" s="59"/>
      <c r="T2701" s="61"/>
      <c r="U2701" s="342" t="str">
        <f t="shared" si="712"/>
        <v>k.A.</v>
      </c>
      <c r="V2701" s="343" t="str">
        <f t="shared" si="709"/>
        <v>k.A.</v>
      </c>
      <c r="W2701" s="343" t="str">
        <f>IFERROR(IF(OR($D2701="",$E2701=0,con_Ende=0),"k.A.",IF(VLOOKUP($D2701,rng_ND,5,0)="Nein",VLOOKUP($D2701,rng_ND,2,FALSE),MIN(VLOOKUP($D2701,rng_ND,2,FALSE),A_Stammdaten!$B$19-D_SAV!$E2701+1))),"k.A.")</f>
        <v>k.A.</v>
      </c>
      <c r="X2701" s="343" t="str">
        <f t="shared" si="710"/>
        <v>k.A.</v>
      </c>
      <c r="Y2701" s="62"/>
      <c r="Z2701" s="48">
        <f t="shared" si="711"/>
        <v>0</v>
      </c>
      <c r="AA2701" s="457"/>
      <c r="AB2701" s="55">
        <f t="shared" si="718"/>
        <v>0</v>
      </c>
      <c r="AC2701" s="55">
        <f>IF(A_Stammdaten!$B$25="ja",D_SAV!AA2701,D_SAV!AB2701)</f>
        <v>0</v>
      </c>
      <c r="AD2701" s="478">
        <f>IF(AC2701=0,0,IF(U2701-(con_EOGJahr-D_SAV!E2701)&lt;=0,AC2701,AC2701/V2701))</f>
        <v>0</v>
      </c>
      <c r="AE2701" s="478">
        <f>IFERROR(IF(AND(VLOOKUP(D2701,rng_ND,5,FALSE)="Ja",D_SAV!T2701="degressiv"),D_SAV!AC2701*Y2701/100,0),0)</f>
        <v>0</v>
      </c>
      <c r="AF2701" s="55">
        <f>IFERROR(IF(VLOOKUP(D2701,rng_ND,5,FALSE)="Ja",MAX(D_SAV!AD2701:AE2701),D_SAV!AD2701),0)</f>
        <v>0</v>
      </c>
      <c r="AG2701" s="55">
        <f t="shared" si="719"/>
        <v>0</v>
      </c>
      <c r="AH2701" s="55">
        <f t="shared" si="720"/>
        <v>0</v>
      </c>
      <c r="AI2701" s="55">
        <f t="shared" si="721"/>
        <v>0</v>
      </c>
      <c r="AJ2701" s="55">
        <f t="shared" si="722"/>
        <v>0</v>
      </c>
      <c r="AK2701" s="55">
        <f t="shared" si="713"/>
        <v>0</v>
      </c>
      <c r="AL2701" s="55">
        <f t="shared" si="714"/>
        <v>0</v>
      </c>
      <c r="AM2701" s="55">
        <f t="shared" si="715"/>
        <v>0</v>
      </c>
    </row>
    <row r="2702" spans="1:39" x14ac:dyDescent="0.25">
      <c r="A2702" s="47">
        <v>2698</v>
      </c>
      <c r="B2702" s="358" t="str">
        <f>IF(AND(E2702&lt;&gt;0,D2702&lt;&gt;0,F2702&lt;&gt;0),IF(C2702&lt;&gt;0,CONCATENATE(C2702,"-AGr",VLOOKUP(D2702,Listen!$A$2:$G$45,7,FALSE),"-",E2702,"-",F2702,),CONCATENATE("AGr",VLOOKUP(D2702,Listen!$A$2:$G$45,7,FALSE),"-",E2702,"-",F2702)),"keine vollständige ID")</f>
        <v>keine vollständige ID</v>
      </c>
      <c r="C2702" s="359">
        <f>'[2]III_SAV-Details_NB'!B2708</f>
        <v>0</v>
      </c>
      <c r="D2702" s="359">
        <f>'[2]III_SAV-Details_NB'!C2708</f>
        <v>0</v>
      </c>
      <c r="E2702" s="359">
        <f>'[2]III_SAV-Details_NB'!D2708</f>
        <v>0</v>
      </c>
      <c r="F2702" s="490"/>
      <c r="G2702" s="281">
        <f>'[2]III_SAV-Details_NB'!X2708</f>
        <v>0</v>
      </c>
      <c r="H2702" s="281">
        <f t="shared" si="716"/>
        <v>0</v>
      </c>
      <c r="I2702" s="281">
        <f>IF(con_EOGJahr=2025,'[2]III_SAV-Details_NB'!AA2708,IF(con_EOGJahr=2026,'[2]III_SAV-Details_NB'!AB2708,'[2]III_SAV-Details_NB'!AC2708))</f>
        <v>0</v>
      </c>
      <c r="J2702" s="282"/>
      <c r="K2702" s="282"/>
      <c r="L2702" s="282"/>
      <c r="M2702" s="282"/>
      <c r="N2702" s="282"/>
      <c r="O2702" s="282"/>
      <c r="P2702" s="52">
        <f t="shared" si="717"/>
        <v>0</v>
      </c>
      <c r="Q2702" s="60"/>
      <c r="R2702" s="53">
        <f t="shared" si="708"/>
        <v>0</v>
      </c>
      <c r="S2702" s="59"/>
      <c r="T2702" s="61"/>
      <c r="U2702" s="342" t="str">
        <f t="shared" si="712"/>
        <v>k.A.</v>
      </c>
      <c r="V2702" s="343" t="str">
        <f t="shared" si="709"/>
        <v>k.A.</v>
      </c>
      <c r="W2702" s="343" t="str">
        <f>IFERROR(IF(OR($D2702="",$E2702=0,con_Ende=0),"k.A.",IF(VLOOKUP($D2702,rng_ND,5,0)="Nein",VLOOKUP($D2702,rng_ND,2,FALSE),MIN(VLOOKUP($D2702,rng_ND,2,FALSE),A_Stammdaten!$B$19-D_SAV!$E2702+1))),"k.A.")</f>
        <v>k.A.</v>
      </c>
      <c r="X2702" s="343" t="str">
        <f t="shared" si="710"/>
        <v>k.A.</v>
      </c>
      <c r="Y2702" s="62"/>
      <c r="Z2702" s="48">
        <f t="shared" si="711"/>
        <v>0</v>
      </c>
      <c r="AA2702" s="457"/>
      <c r="AB2702" s="55">
        <f t="shared" si="718"/>
        <v>0</v>
      </c>
      <c r="AC2702" s="55">
        <f>IF(A_Stammdaten!$B$25="ja",D_SAV!AA2702,D_SAV!AB2702)</f>
        <v>0</v>
      </c>
      <c r="AD2702" s="478">
        <f>IF(AC2702=0,0,IF(U2702-(con_EOGJahr-D_SAV!E2702)&lt;=0,AC2702,AC2702/V2702))</f>
        <v>0</v>
      </c>
      <c r="AE2702" s="478">
        <f>IFERROR(IF(AND(VLOOKUP(D2702,rng_ND,5,FALSE)="Ja",D_SAV!T2702="degressiv"),D_SAV!AC2702*Y2702/100,0),0)</f>
        <v>0</v>
      </c>
      <c r="AF2702" s="55">
        <f>IFERROR(IF(VLOOKUP(D2702,rng_ND,5,FALSE)="Ja",MAX(D_SAV!AD2702:AE2702),D_SAV!AD2702),0)</f>
        <v>0</v>
      </c>
      <c r="AG2702" s="55">
        <f t="shared" si="719"/>
        <v>0</v>
      </c>
      <c r="AH2702" s="55">
        <f t="shared" si="720"/>
        <v>0</v>
      </c>
      <c r="AI2702" s="55">
        <f t="shared" si="721"/>
        <v>0</v>
      </c>
      <c r="AJ2702" s="55">
        <f t="shared" si="722"/>
        <v>0</v>
      </c>
      <c r="AK2702" s="55">
        <f t="shared" si="713"/>
        <v>0</v>
      </c>
      <c r="AL2702" s="55">
        <f t="shared" si="714"/>
        <v>0</v>
      </c>
      <c r="AM2702" s="55">
        <f t="shared" si="715"/>
        <v>0</v>
      </c>
    </row>
    <row r="2703" spans="1:39" x14ac:dyDescent="0.25">
      <c r="A2703" s="47">
        <v>2699</v>
      </c>
      <c r="B2703" s="358" t="str">
        <f>IF(AND(E2703&lt;&gt;0,D2703&lt;&gt;0,F2703&lt;&gt;0),IF(C2703&lt;&gt;0,CONCATENATE(C2703,"-AGr",VLOOKUP(D2703,Listen!$A$2:$G$45,7,FALSE),"-",E2703,"-",F2703,),CONCATENATE("AGr",VLOOKUP(D2703,Listen!$A$2:$G$45,7,FALSE),"-",E2703,"-",F2703)),"keine vollständige ID")</f>
        <v>keine vollständige ID</v>
      </c>
      <c r="C2703" s="359">
        <f>'[2]III_SAV-Details_NB'!B2709</f>
        <v>0</v>
      </c>
      <c r="D2703" s="359">
        <f>'[2]III_SAV-Details_NB'!C2709</f>
        <v>0</v>
      </c>
      <c r="E2703" s="359">
        <f>'[2]III_SAV-Details_NB'!D2709</f>
        <v>0</v>
      </c>
      <c r="F2703" s="490"/>
      <c r="G2703" s="281">
        <f>'[2]III_SAV-Details_NB'!X2709</f>
        <v>0</v>
      </c>
      <c r="H2703" s="281">
        <f t="shared" si="716"/>
        <v>0</v>
      </c>
      <c r="I2703" s="281">
        <f>IF(con_EOGJahr=2025,'[2]III_SAV-Details_NB'!AA2709,IF(con_EOGJahr=2026,'[2]III_SAV-Details_NB'!AB2709,'[2]III_SAV-Details_NB'!AC2709))</f>
        <v>0</v>
      </c>
      <c r="J2703" s="282"/>
      <c r="K2703" s="282"/>
      <c r="L2703" s="282"/>
      <c r="M2703" s="282"/>
      <c r="N2703" s="282"/>
      <c r="O2703" s="282"/>
      <c r="P2703" s="52">
        <f t="shared" si="717"/>
        <v>0</v>
      </c>
      <c r="Q2703" s="60"/>
      <c r="R2703" s="53">
        <f t="shared" si="708"/>
        <v>0</v>
      </c>
      <c r="S2703" s="59"/>
      <c r="T2703" s="61"/>
      <c r="U2703" s="342" t="str">
        <f t="shared" si="712"/>
        <v>k.A.</v>
      </c>
      <c r="V2703" s="343" t="str">
        <f t="shared" si="709"/>
        <v>k.A.</v>
      </c>
      <c r="W2703" s="343" t="str">
        <f>IFERROR(IF(OR($D2703="",$E2703=0,con_Ende=0),"k.A.",IF(VLOOKUP($D2703,rng_ND,5,0)="Nein",VLOOKUP($D2703,rng_ND,2,FALSE),MIN(VLOOKUP($D2703,rng_ND,2,FALSE),A_Stammdaten!$B$19-D_SAV!$E2703+1))),"k.A.")</f>
        <v>k.A.</v>
      </c>
      <c r="X2703" s="343" t="str">
        <f t="shared" si="710"/>
        <v>k.A.</v>
      </c>
      <c r="Y2703" s="62"/>
      <c r="Z2703" s="48">
        <f t="shared" si="711"/>
        <v>0</v>
      </c>
      <c r="AA2703" s="457"/>
      <c r="AB2703" s="55">
        <f t="shared" si="718"/>
        <v>0</v>
      </c>
      <c r="AC2703" s="55">
        <f>IF(A_Stammdaten!$B$25="ja",D_SAV!AA2703,D_SAV!AB2703)</f>
        <v>0</v>
      </c>
      <c r="AD2703" s="478">
        <f>IF(AC2703=0,0,IF(U2703-(con_EOGJahr-D_SAV!E2703)&lt;=0,AC2703,AC2703/V2703))</f>
        <v>0</v>
      </c>
      <c r="AE2703" s="478">
        <f>IFERROR(IF(AND(VLOOKUP(D2703,rng_ND,5,FALSE)="Ja",D_SAV!T2703="degressiv"),D_SAV!AC2703*Y2703/100,0),0)</f>
        <v>0</v>
      </c>
      <c r="AF2703" s="55">
        <f>IFERROR(IF(VLOOKUP(D2703,rng_ND,5,FALSE)="Ja",MAX(D_SAV!AD2703:AE2703),D_SAV!AD2703),0)</f>
        <v>0</v>
      </c>
      <c r="AG2703" s="55">
        <f t="shared" si="719"/>
        <v>0</v>
      </c>
      <c r="AH2703" s="55">
        <f t="shared" si="720"/>
        <v>0</v>
      </c>
      <c r="AI2703" s="55">
        <f t="shared" si="721"/>
        <v>0</v>
      </c>
      <c r="AJ2703" s="55">
        <f t="shared" si="722"/>
        <v>0</v>
      </c>
      <c r="AK2703" s="55">
        <f t="shared" si="713"/>
        <v>0</v>
      </c>
      <c r="AL2703" s="55">
        <f t="shared" si="714"/>
        <v>0</v>
      </c>
      <c r="AM2703" s="55">
        <f t="shared" si="715"/>
        <v>0</v>
      </c>
    </row>
    <row r="2704" spans="1:39" x14ac:dyDescent="0.25">
      <c r="A2704" s="47">
        <v>2700</v>
      </c>
      <c r="B2704" s="358" t="str">
        <f>IF(AND(E2704&lt;&gt;0,D2704&lt;&gt;0,F2704&lt;&gt;0),IF(C2704&lt;&gt;0,CONCATENATE(C2704,"-AGr",VLOOKUP(D2704,Listen!$A$2:$G$45,7,FALSE),"-",E2704,"-",F2704,),CONCATENATE("AGr",VLOOKUP(D2704,Listen!$A$2:$G$45,7,FALSE),"-",E2704,"-",F2704)),"keine vollständige ID")</f>
        <v>keine vollständige ID</v>
      </c>
      <c r="C2704" s="359">
        <f>'[2]III_SAV-Details_NB'!B2710</f>
        <v>0</v>
      </c>
      <c r="D2704" s="359">
        <f>'[2]III_SAV-Details_NB'!C2710</f>
        <v>0</v>
      </c>
      <c r="E2704" s="359">
        <f>'[2]III_SAV-Details_NB'!D2710</f>
        <v>0</v>
      </c>
      <c r="F2704" s="490"/>
      <c r="G2704" s="281">
        <f>'[2]III_SAV-Details_NB'!X2710</f>
        <v>0</v>
      </c>
      <c r="H2704" s="281">
        <f t="shared" si="716"/>
        <v>0</v>
      </c>
      <c r="I2704" s="281">
        <f>IF(con_EOGJahr=2025,'[2]III_SAV-Details_NB'!AA2710,IF(con_EOGJahr=2026,'[2]III_SAV-Details_NB'!AB2710,'[2]III_SAV-Details_NB'!AC2710))</f>
        <v>0</v>
      </c>
      <c r="J2704" s="282"/>
      <c r="K2704" s="282"/>
      <c r="L2704" s="282"/>
      <c r="M2704" s="282"/>
      <c r="N2704" s="282"/>
      <c r="O2704" s="282"/>
      <c r="P2704" s="52">
        <f t="shared" si="717"/>
        <v>0</v>
      </c>
      <c r="Q2704" s="60"/>
      <c r="R2704" s="53">
        <f t="shared" si="708"/>
        <v>0</v>
      </c>
      <c r="S2704" s="59"/>
      <c r="T2704" s="61"/>
      <c r="U2704" s="342" t="str">
        <f t="shared" si="712"/>
        <v>k.A.</v>
      </c>
      <c r="V2704" s="343" t="str">
        <f t="shared" si="709"/>
        <v>k.A.</v>
      </c>
      <c r="W2704" s="343" t="str">
        <f>IFERROR(IF(OR($D2704="",$E2704=0,con_Ende=0),"k.A.",IF(VLOOKUP($D2704,rng_ND,5,0)="Nein",VLOOKUP($D2704,rng_ND,2,FALSE),MIN(VLOOKUP($D2704,rng_ND,2,FALSE),A_Stammdaten!$B$19-D_SAV!$E2704+1))),"k.A.")</f>
        <v>k.A.</v>
      </c>
      <c r="X2704" s="343" t="str">
        <f t="shared" si="710"/>
        <v>k.A.</v>
      </c>
      <c r="Y2704" s="62"/>
      <c r="Z2704" s="48">
        <f t="shared" si="711"/>
        <v>0</v>
      </c>
      <c r="AA2704" s="457"/>
      <c r="AB2704" s="55">
        <f t="shared" si="718"/>
        <v>0</v>
      </c>
      <c r="AC2704" s="55">
        <f>IF(A_Stammdaten!$B$25="ja",D_SAV!AA2704,D_SAV!AB2704)</f>
        <v>0</v>
      </c>
      <c r="AD2704" s="478">
        <f>IF(AC2704=0,0,IF(U2704-(con_EOGJahr-D_SAV!E2704)&lt;=0,AC2704,AC2704/V2704))</f>
        <v>0</v>
      </c>
      <c r="AE2704" s="478">
        <f>IFERROR(IF(AND(VLOOKUP(D2704,rng_ND,5,FALSE)="Ja",D_SAV!T2704="degressiv"),D_SAV!AC2704*Y2704/100,0),0)</f>
        <v>0</v>
      </c>
      <c r="AF2704" s="55">
        <f>IFERROR(IF(VLOOKUP(D2704,rng_ND,5,FALSE)="Ja",MAX(D_SAV!AD2704:AE2704),D_SAV!AD2704),0)</f>
        <v>0</v>
      </c>
      <c r="AG2704" s="55">
        <f t="shared" si="719"/>
        <v>0</v>
      </c>
      <c r="AH2704" s="55">
        <f t="shared" si="720"/>
        <v>0</v>
      </c>
      <c r="AI2704" s="55">
        <f t="shared" si="721"/>
        <v>0</v>
      </c>
      <c r="AJ2704" s="55">
        <f t="shared" si="722"/>
        <v>0</v>
      </c>
      <c r="AK2704" s="55">
        <f t="shared" si="713"/>
        <v>0</v>
      </c>
      <c r="AL2704" s="55">
        <f t="shared" si="714"/>
        <v>0</v>
      </c>
      <c r="AM2704" s="55">
        <f t="shared" si="715"/>
        <v>0</v>
      </c>
    </row>
    <row r="2705" spans="1:39" x14ac:dyDescent="0.25">
      <c r="A2705" s="47">
        <v>2701</v>
      </c>
      <c r="B2705" s="358" t="str">
        <f>IF(AND(E2705&lt;&gt;0,D2705&lt;&gt;0,F2705&lt;&gt;0),IF(C2705&lt;&gt;0,CONCATENATE(C2705,"-AGr",VLOOKUP(D2705,Listen!$A$2:$G$45,7,FALSE),"-",E2705,"-",F2705,),CONCATENATE("AGr",VLOOKUP(D2705,Listen!$A$2:$G$45,7,FALSE),"-",E2705,"-",F2705)),"keine vollständige ID")</f>
        <v>keine vollständige ID</v>
      </c>
      <c r="C2705" s="359">
        <f>'[2]III_SAV-Details_NB'!B2711</f>
        <v>0</v>
      </c>
      <c r="D2705" s="359">
        <f>'[2]III_SAV-Details_NB'!C2711</f>
        <v>0</v>
      </c>
      <c r="E2705" s="359">
        <f>'[2]III_SAV-Details_NB'!D2711</f>
        <v>0</v>
      </c>
      <c r="F2705" s="490"/>
      <c r="G2705" s="281">
        <f>'[2]III_SAV-Details_NB'!X2711</f>
        <v>0</v>
      </c>
      <c r="H2705" s="281">
        <f t="shared" si="716"/>
        <v>0</v>
      </c>
      <c r="I2705" s="281">
        <f>IF(con_EOGJahr=2025,'[2]III_SAV-Details_NB'!AA2711,IF(con_EOGJahr=2026,'[2]III_SAV-Details_NB'!AB2711,'[2]III_SAV-Details_NB'!AC2711))</f>
        <v>0</v>
      </c>
      <c r="J2705" s="282"/>
      <c r="K2705" s="282"/>
      <c r="L2705" s="282"/>
      <c r="M2705" s="282"/>
      <c r="N2705" s="282"/>
      <c r="O2705" s="282"/>
      <c r="P2705" s="52">
        <f t="shared" si="717"/>
        <v>0</v>
      </c>
      <c r="Q2705" s="60"/>
      <c r="R2705" s="53">
        <f t="shared" si="708"/>
        <v>0</v>
      </c>
      <c r="S2705" s="59"/>
      <c r="T2705" s="61"/>
      <c r="U2705" s="342" t="str">
        <f t="shared" si="712"/>
        <v>k.A.</v>
      </c>
      <c r="V2705" s="343" t="str">
        <f t="shared" si="709"/>
        <v>k.A.</v>
      </c>
      <c r="W2705" s="343" t="str">
        <f>IFERROR(IF(OR($D2705="",$E2705=0,con_Ende=0),"k.A.",IF(VLOOKUP($D2705,rng_ND,5,0)="Nein",VLOOKUP($D2705,rng_ND,2,FALSE),MIN(VLOOKUP($D2705,rng_ND,2,FALSE),A_Stammdaten!$B$19-D_SAV!$E2705+1))),"k.A.")</f>
        <v>k.A.</v>
      </c>
      <c r="X2705" s="343" t="str">
        <f t="shared" si="710"/>
        <v>k.A.</v>
      </c>
      <c r="Y2705" s="62"/>
      <c r="Z2705" s="48">
        <f t="shared" si="711"/>
        <v>0</v>
      </c>
      <c r="AA2705" s="457"/>
      <c r="AB2705" s="55">
        <f t="shared" si="718"/>
        <v>0</v>
      </c>
      <c r="AC2705" s="55">
        <f>IF(A_Stammdaten!$B$25="ja",D_SAV!AA2705,D_SAV!AB2705)</f>
        <v>0</v>
      </c>
      <c r="AD2705" s="478">
        <f>IF(AC2705=0,0,IF(U2705-(con_EOGJahr-D_SAV!E2705)&lt;=0,AC2705,AC2705/V2705))</f>
        <v>0</v>
      </c>
      <c r="AE2705" s="478">
        <f>IFERROR(IF(AND(VLOOKUP(D2705,rng_ND,5,FALSE)="Ja",D_SAV!T2705="degressiv"),D_SAV!AC2705*Y2705/100,0),0)</f>
        <v>0</v>
      </c>
      <c r="AF2705" s="55">
        <f>IFERROR(IF(VLOOKUP(D2705,rng_ND,5,FALSE)="Ja",MAX(D_SAV!AD2705:AE2705),D_SAV!AD2705),0)</f>
        <v>0</v>
      </c>
      <c r="AG2705" s="55">
        <f t="shared" si="719"/>
        <v>0</v>
      </c>
      <c r="AH2705" s="55">
        <f t="shared" si="720"/>
        <v>0</v>
      </c>
      <c r="AI2705" s="55">
        <f t="shared" si="721"/>
        <v>0</v>
      </c>
      <c r="AJ2705" s="55">
        <f t="shared" si="722"/>
        <v>0</v>
      </c>
      <c r="AK2705" s="55">
        <f t="shared" si="713"/>
        <v>0</v>
      </c>
      <c r="AL2705" s="55">
        <f t="shared" si="714"/>
        <v>0</v>
      </c>
      <c r="AM2705" s="55">
        <f t="shared" si="715"/>
        <v>0</v>
      </c>
    </row>
    <row r="2706" spans="1:39" x14ac:dyDescent="0.25">
      <c r="A2706" s="47">
        <v>2702</v>
      </c>
      <c r="B2706" s="358" t="str">
        <f>IF(AND(E2706&lt;&gt;0,D2706&lt;&gt;0,F2706&lt;&gt;0),IF(C2706&lt;&gt;0,CONCATENATE(C2706,"-AGr",VLOOKUP(D2706,Listen!$A$2:$G$45,7,FALSE),"-",E2706,"-",F2706,),CONCATENATE("AGr",VLOOKUP(D2706,Listen!$A$2:$G$45,7,FALSE),"-",E2706,"-",F2706)),"keine vollständige ID")</f>
        <v>keine vollständige ID</v>
      </c>
      <c r="C2706" s="359">
        <f>'[2]III_SAV-Details_NB'!B2712</f>
        <v>0</v>
      </c>
      <c r="D2706" s="359">
        <f>'[2]III_SAV-Details_NB'!C2712</f>
        <v>0</v>
      </c>
      <c r="E2706" s="359">
        <f>'[2]III_SAV-Details_NB'!D2712</f>
        <v>0</v>
      </c>
      <c r="F2706" s="490"/>
      <c r="G2706" s="281">
        <f>'[2]III_SAV-Details_NB'!X2712</f>
        <v>0</v>
      </c>
      <c r="H2706" s="281">
        <f t="shared" si="716"/>
        <v>0</v>
      </c>
      <c r="I2706" s="281">
        <f>IF(con_EOGJahr=2025,'[2]III_SAV-Details_NB'!AA2712,IF(con_EOGJahr=2026,'[2]III_SAV-Details_NB'!AB2712,'[2]III_SAV-Details_NB'!AC2712))</f>
        <v>0</v>
      </c>
      <c r="J2706" s="282"/>
      <c r="K2706" s="282"/>
      <c r="L2706" s="282"/>
      <c r="M2706" s="282"/>
      <c r="N2706" s="282"/>
      <c r="O2706" s="282"/>
      <c r="P2706" s="52">
        <f t="shared" si="717"/>
        <v>0</v>
      </c>
      <c r="Q2706" s="60"/>
      <c r="R2706" s="53">
        <f t="shared" ref="R2706:R2769" si="723">P2706+Q2706</f>
        <v>0</v>
      </c>
      <c r="S2706" s="59"/>
      <c r="T2706" s="61"/>
      <c r="U2706" s="342" t="str">
        <f t="shared" si="712"/>
        <v>k.A.</v>
      </c>
      <c r="V2706" s="343" t="str">
        <f t="shared" ref="V2706:V2769" si="724">IFERROR(IF(OR($D2706="",$E2706=0,con_Ende=0,$U2706=0),"k.A.",MAX($E2706-con_EOGJahr+$U2706,0)),"k.A.")</f>
        <v>k.A.</v>
      </c>
      <c r="W2706" s="343" t="str">
        <f>IFERROR(IF(OR($D2706="",$E2706=0,con_Ende=0),"k.A.",IF(VLOOKUP($D2706,rng_ND,5,0)="Nein",VLOOKUP($D2706,rng_ND,2,FALSE),MIN(VLOOKUP($D2706,rng_ND,2,FALSE),A_Stammdaten!$B$19-D_SAV!$E2706+1))),"k.A.")</f>
        <v>k.A.</v>
      </c>
      <c r="X2706" s="343" t="str">
        <f t="shared" ref="X2706:X2769" si="725">IFERROR(IF(OR($D2706="",$E2706=0,con_Ende=0),"k.A.",VLOOKUP($D2706,rng_ND,3,FALSE)),"k.A.")</f>
        <v>k.A.</v>
      </c>
      <c r="Y2706" s="62"/>
      <c r="Z2706" s="48">
        <f t="shared" ref="Z2706:Z2769" si="726">IF(AND($E2706&lt;2006,$E2706&lt;&gt;0),IFERROR(VLOOKUP($E2706,rng_Index,VLOOKUP($D2706,rng_ND,4,FALSE)+1,FALSE),1),)</f>
        <v>0</v>
      </c>
      <c r="AA2706" s="457"/>
      <c r="AB2706" s="55">
        <f t="shared" si="718"/>
        <v>0</v>
      </c>
      <c r="AC2706" s="55">
        <f>IF(A_Stammdaten!$B$25="ja",D_SAV!AA2706,D_SAV!AB2706)</f>
        <v>0</v>
      </c>
      <c r="AD2706" s="478">
        <f>IF(AC2706=0,0,IF(U2706-(con_EOGJahr-D_SAV!E2706)&lt;=0,AC2706,AC2706/V2706))</f>
        <v>0</v>
      </c>
      <c r="AE2706" s="478">
        <f>IFERROR(IF(AND(VLOOKUP(D2706,rng_ND,5,FALSE)="Ja",D_SAV!T2706="degressiv"),D_SAV!AC2706*Y2706/100,0),0)</f>
        <v>0</v>
      </c>
      <c r="AF2706" s="55">
        <f>IFERROR(IF(VLOOKUP(D2706,rng_ND,5,FALSE)="Ja",MAX(D_SAV!AD2706:AE2706),D_SAV!AD2706),0)</f>
        <v>0</v>
      </c>
      <c r="AG2706" s="55">
        <f t="shared" si="719"/>
        <v>0</v>
      </c>
      <c r="AH2706" s="55">
        <f t="shared" si="720"/>
        <v>0</v>
      </c>
      <c r="AI2706" s="55">
        <f t="shared" si="721"/>
        <v>0</v>
      </c>
      <c r="AJ2706" s="55">
        <f t="shared" si="722"/>
        <v>0</v>
      </c>
      <c r="AK2706" s="55">
        <f t="shared" si="713"/>
        <v>0</v>
      </c>
      <c r="AL2706" s="55">
        <f t="shared" si="714"/>
        <v>0</v>
      </c>
      <c r="AM2706" s="55">
        <f t="shared" si="715"/>
        <v>0</v>
      </c>
    </row>
    <row r="2707" spans="1:39" x14ac:dyDescent="0.25">
      <c r="A2707" s="47">
        <v>2703</v>
      </c>
      <c r="B2707" s="358" t="str">
        <f>IF(AND(E2707&lt;&gt;0,D2707&lt;&gt;0,F2707&lt;&gt;0),IF(C2707&lt;&gt;0,CONCATENATE(C2707,"-AGr",VLOOKUP(D2707,Listen!$A$2:$G$45,7,FALSE),"-",E2707,"-",F2707,),CONCATENATE("AGr",VLOOKUP(D2707,Listen!$A$2:$G$45,7,FALSE),"-",E2707,"-",F2707)),"keine vollständige ID")</f>
        <v>keine vollständige ID</v>
      </c>
      <c r="C2707" s="359">
        <f>'[2]III_SAV-Details_NB'!B2713</f>
        <v>0</v>
      </c>
      <c r="D2707" s="359">
        <f>'[2]III_SAV-Details_NB'!C2713</f>
        <v>0</v>
      </c>
      <c r="E2707" s="359">
        <f>'[2]III_SAV-Details_NB'!D2713</f>
        <v>0</v>
      </c>
      <c r="F2707" s="490"/>
      <c r="G2707" s="281">
        <f>'[2]III_SAV-Details_NB'!X2713</f>
        <v>0</v>
      </c>
      <c r="H2707" s="281">
        <f t="shared" si="716"/>
        <v>0</v>
      </c>
      <c r="I2707" s="281">
        <f>IF(con_EOGJahr=2025,'[2]III_SAV-Details_NB'!AA2713,IF(con_EOGJahr=2026,'[2]III_SAV-Details_NB'!AB2713,'[2]III_SAV-Details_NB'!AC2713))</f>
        <v>0</v>
      </c>
      <c r="J2707" s="282"/>
      <c r="K2707" s="282"/>
      <c r="L2707" s="282"/>
      <c r="M2707" s="282"/>
      <c r="N2707" s="282"/>
      <c r="O2707" s="282"/>
      <c r="P2707" s="52">
        <f t="shared" si="717"/>
        <v>0</v>
      </c>
      <c r="Q2707" s="60"/>
      <c r="R2707" s="53">
        <f t="shared" si="723"/>
        <v>0</v>
      </c>
      <c r="S2707" s="59"/>
      <c r="T2707" s="61"/>
      <c r="U2707" s="342" t="str">
        <f t="shared" ref="U2707:U2770" si="727">+W2707</f>
        <v>k.A.</v>
      </c>
      <c r="V2707" s="343" t="str">
        <f t="shared" si="724"/>
        <v>k.A.</v>
      </c>
      <c r="W2707" s="343" t="str">
        <f>IFERROR(IF(OR($D2707="",$E2707=0,con_Ende=0),"k.A.",IF(VLOOKUP($D2707,rng_ND,5,0)="Nein",VLOOKUP($D2707,rng_ND,2,FALSE),MIN(VLOOKUP($D2707,rng_ND,2,FALSE),A_Stammdaten!$B$19-D_SAV!$E2707+1))),"k.A.")</f>
        <v>k.A.</v>
      </c>
      <c r="X2707" s="343" t="str">
        <f t="shared" si="725"/>
        <v>k.A.</v>
      </c>
      <c r="Y2707" s="62"/>
      <c r="Z2707" s="48">
        <f t="shared" si="726"/>
        <v>0</v>
      </c>
      <c r="AA2707" s="457"/>
      <c r="AB2707" s="55">
        <f t="shared" si="718"/>
        <v>0</v>
      </c>
      <c r="AC2707" s="55">
        <f>IF(A_Stammdaten!$B$25="ja",D_SAV!AA2707,D_SAV!AB2707)</f>
        <v>0</v>
      </c>
      <c r="AD2707" s="478">
        <f>IF(AC2707=0,0,IF(U2707-(con_EOGJahr-D_SAV!E2707)&lt;=0,AC2707,AC2707/V2707))</f>
        <v>0</v>
      </c>
      <c r="AE2707" s="478">
        <f>IFERROR(IF(AND(VLOOKUP(D2707,rng_ND,5,FALSE)="Ja",D_SAV!T2707="degressiv"),D_SAV!AC2707*Y2707/100,0),0)</f>
        <v>0</v>
      </c>
      <c r="AF2707" s="55">
        <f>IFERROR(IF(VLOOKUP(D2707,rng_ND,5,FALSE)="Ja",MAX(D_SAV!AD2707:AE2707),D_SAV!AD2707),0)</f>
        <v>0</v>
      </c>
      <c r="AG2707" s="55">
        <f t="shared" si="719"/>
        <v>0</v>
      </c>
      <c r="AH2707" s="55">
        <f t="shared" si="720"/>
        <v>0</v>
      </c>
      <c r="AI2707" s="55">
        <f t="shared" si="721"/>
        <v>0</v>
      </c>
      <c r="AJ2707" s="55">
        <f t="shared" si="722"/>
        <v>0</v>
      </c>
      <c r="AK2707" s="55">
        <f t="shared" si="713"/>
        <v>0</v>
      </c>
      <c r="AL2707" s="55">
        <f t="shared" si="714"/>
        <v>0</v>
      </c>
      <c r="AM2707" s="55">
        <f t="shared" si="715"/>
        <v>0</v>
      </c>
    </row>
    <row r="2708" spans="1:39" x14ac:dyDescent="0.25">
      <c r="A2708" s="47">
        <v>2704</v>
      </c>
      <c r="B2708" s="358" t="str">
        <f>IF(AND(E2708&lt;&gt;0,D2708&lt;&gt;0,F2708&lt;&gt;0),IF(C2708&lt;&gt;0,CONCATENATE(C2708,"-AGr",VLOOKUP(D2708,Listen!$A$2:$G$45,7,FALSE),"-",E2708,"-",F2708,),CONCATENATE("AGr",VLOOKUP(D2708,Listen!$A$2:$G$45,7,FALSE),"-",E2708,"-",F2708)),"keine vollständige ID")</f>
        <v>keine vollständige ID</v>
      </c>
      <c r="C2708" s="359">
        <f>'[2]III_SAV-Details_NB'!B2714</f>
        <v>0</v>
      </c>
      <c r="D2708" s="359">
        <f>'[2]III_SAV-Details_NB'!C2714</f>
        <v>0</v>
      </c>
      <c r="E2708" s="359">
        <f>'[2]III_SAV-Details_NB'!D2714</f>
        <v>0</v>
      </c>
      <c r="F2708" s="490"/>
      <c r="G2708" s="281">
        <f>'[2]III_SAV-Details_NB'!X2714</f>
        <v>0</v>
      </c>
      <c r="H2708" s="281">
        <f t="shared" si="716"/>
        <v>0</v>
      </c>
      <c r="I2708" s="281">
        <f>IF(con_EOGJahr=2025,'[2]III_SAV-Details_NB'!AA2714,IF(con_EOGJahr=2026,'[2]III_SAV-Details_NB'!AB2714,'[2]III_SAV-Details_NB'!AC2714))</f>
        <v>0</v>
      </c>
      <c r="J2708" s="282"/>
      <c r="K2708" s="282"/>
      <c r="L2708" s="282"/>
      <c r="M2708" s="282"/>
      <c r="N2708" s="282"/>
      <c r="O2708" s="282"/>
      <c r="P2708" s="52">
        <f t="shared" si="717"/>
        <v>0</v>
      </c>
      <c r="Q2708" s="60"/>
      <c r="R2708" s="53">
        <f t="shared" si="723"/>
        <v>0</v>
      </c>
      <c r="S2708" s="59"/>
      <c r="T2708" s="61"/>
      <c r="U2708" s="342" t="str">
        <f t="shared" si="727"/>
        <v>k.A.</v>
      </c>
      <c r="V2708" s="343" t="str">
        <f t="shared" si="724"/>
        <v>k.A.</v>
      </c>
      <c r="W2708" s="343" t="str">
        <f>IFERROR(IF(OR($D2708="",$E2708=0,con_Ende=0),"k.A.",IF(VLOOKUP($D2708,rng_ND,5,0)="Nein",VLOOKUP($D2708,rng_ND,2,FALSE),MIN(VLOOKUP($D2708,rng_ND,2,FALSE),A_Stammdaten!$B$19-D_SAV!$E2708+1))),"k.A.")</f>
        <v>k.A.</v>
      </c>
      <c r="X2708" s="343" t="str">
        <f t="shared" si="725"/>
        <v>k.A.</v>
      </c>
      <c r="Y2708" s="62"/>
      <c r="Z2708" s="48">
        <f t="shared" si="726"/>
        <v>0</v>
      </c>
      <c r="AA2708" s="457"/>
      <c r="AB2708" s="55">
        <f t="shared" si="718"/>
        <v>0</v>
      </c>
      <c r="AC2708" s="55">
        <f>IF(A_Stammdaten!$B$25="ja",D_SAV!AA2708,D_SAV!AB2708)</f>
        <v>0</v>
      </c>
      <c r="AD2708" s="478">
        <f>IF(AC2708=0,0,IF(U2708-(con_EOGJahr-D_SAV!E2708)&lt;=0,AC2708,AC2708/V2708))</f>
        <v>0</v>
      </c>
      <c r="AE2708" s="478">
        <f>IFERROR(IF(AND(VLOOKUP(D2708,rng_ND,5,FALSE)="Ja",D_SAV!T2708="degressiv"),D_SAV!AC2708*Y2708/100,0),0)</f>
        <v>0</v>
      </c>
      <c r="AF2708" s="55">
        <f>IFERROR(IF(VLOOKUP(D2708,rng_ND,5,FALSE)="Ja",MAX(D_SAV!AD2708:AE2708),D_SAV!AD2708),0)</f>
        <v>0</v>
      </c>
      <c r="AG2708" s="55">
        <f t="shared" si="719"/>
        <v>0</v>
      </c>
      <c r="AH2708" s="55">
        <f t="shared" si="720"/>
        <v>0</v>
      </c>
      <c r="AI2708" s="55">
        <f t="shared" si="721"/>
        <v>0</v>
      </c>
      <c r="AJ2708" s="55">
        <f t="shared" si="722"/>
        <v>0</v>
      </c>
      <c r="AK2708" s="55">
        <f t="shared" si="713"/>
        <v>0</v>
      </c>
      <c r="AL2708" s="55">
        <f t="shared" si="714"/>
        <v>0</v>
      </c>
      <c r="AM2708" s="55">
        <f t="shared" si="715"/>
        <v>0</v>
      </c>
    </row>
    <row r="2709" spans="1:39" x14ac:dyDescent="0.25">
      <c r="A2709" s="47">
        <v>2705</v>
      </c>
      <c r="B2709" s="358" t="str">
        <f>IF(AND(E2709&lt;&gt;0,D2709&lt;&gt;0,F2709&lt;&gt;0),IF(C2709&lt;&gt;0,CONCATENATE(C2709,"-AGr",VLOOKUP(D2709,Listen!$A$2:$G$45,7,FALSE),"-",E2709,"-",F2709,),CONCATENATE("AGr",VLOOKUP(D2709,Listen!$A$2:$G$45,7,FALSE),"-",E2709,"-",F2709)),"keine vollständige ID")</f>
        <v>keine vollständige ID</v>
      </c>
      <c r="C2709" s="359">
        <f>'[2]III_SAV-Details_NB'!B2715</f>
        <v>0</v>
      </c>
      <c r="D2709" s="359">
        <f>'[2]III_SAV-Details_NB'!C2715</f>
        <v>0</v>
      </c>
      <c r="E2709" s="359">
        <f>'[2]III_SAV-Details_NB'!D2715</f>
        <v>0</v>
      </c>
      <c r="F2709" s="490"/>
      <c r="G2709" s="281">
        <f>'[2]III_SAV-Details_NB'!X2715</f>
        <v>0</v>
      </c>
      <c r="H2709" s="281">
        <f t="shared" si="716"/>
        <v>0</v>
      </c>
      <c r="I2709" s="281">
        <f>IF(con_EOGJahr=2025,'[2]III_SAV-Details_NB'!AA2715,IF(con_EOGJahr=2026,'[2]III_SAV-Details_NB'!AB2715,'[2]III_SAV-Details_NB'!AC2715))</f>
        <v>0</v>
      </c>
      <c r="J2709" s="282"/>
      <c r="K2709" s="282"/>
      <c r="L2709" s="282"/>
      <c r="M2709" s="282"/>
      <c r="N2709" s="282"/>
      <c r="O2709" s="282"/>
      <c r="P2709" s="52">
        <f t="shared" si="717"/>
        <v>0</v>
      </c>
      <c r="Q2709" s="60"/>
      <c r="R2709" s="53">
        <f t="shared" si="723"/>
        <v>0</v>
      </c>
      <c r="S2709" s="59"/>
      <c r="T2709" s="61"/>
      <c r="U2709" s="342" t="str">
        <f t="shared" si="727"/>
        <v>k.A.</v>
      </c>
      <c r="V2709" s="343" t="str">
        <f t="shared" si="724"/>
        <v>k.A.</v>
      </c>
      <c r="W2709" s="343" t="str">
        <f>IFERROR(IF(OR($D2709="",$E2709=0,con_Ende=0),"k.A.",IF(VLOOKUP($D2709,rng_ND,5,0)="Nein",VLOOKUP($D2709,rng_ND,2,FALSE),MIN(VLOOKUP($D2709,rng_ND,2,FALSE),A_Stammdaten!$B$19-D_SAV!$E2709+1))),"k.A.")</f>
        <v>k.A.</v>
      </c>
      <c r="X2709" s="343" t="str">
        <f t="shared" si="725"/>
        <v>k.A.</v>
      </c>
      <c r="Y2709" s="62"/>
      <c r="Z2709" s="48">
        <f t="shared" si="726"/>
        <v>0</v>
      </c>
      <c r="AA2709" s="457"/>
      <c r="AB2709" s="55">
        <f t="shared" si="718"/>
        <v>0</v>
      </c>
      <c r="AC2709" s="55">
        <f>IF(A_Stammdaten!$B$25="ja",D_SAV!AA2709,D_SAV!AB2709)</f>
        <v>0</v>
      </c>
      <c r="AD2709" s="478">
        <f>IF(AC2709=0,0,IF(U2709-(con_EOGJahr-D_SAV!E2709)&lt;=0,AC2709,AC2709/V2709))</f>
        <v>0</v>
      </c>
      <c r="AE2709" s="478">
        <f>IFERROR(IF(AND(VLOOKUP(D2709,rng_ND,5,FALSE)="Ja",D_SAV!T2709="degressiv"),D_SAV!AC2709*Y2709/100,0),0)</f>
        <v>0</v>
      </c>
      <c r="AF2709" s="55">
        <f>IFERROR(IF(VLOOKUP(D2709,rng_ND,5,FALSE)="Ja",MAX(D_SAV!AD2709:AE2709),D_SAV!AD2709),0)</f>
        <v>0</v>
      </c>
      <c r="AG2709" s="55">
        <f t="shared" si="719"/>
        <v>0</v>
      </c>
      <c r="AH2709" s="55">
        <f t="shared" si="720"/>
        <v>0</v>
      </c>
      <c r="AI2709" s="55">
        <f t="shared" si="721"/>
        <v>0</v>
      </c>
      <c r="AJ2709" s="55">
        <f t="shared" si="722"/>
        <v>0</v>
      </c>
      <c r="AK2709" s="55">
        <f t="shared" si="713"/>
        <v>0</v>
      </c>
      <c r="AL2709" s="55">
        <f t="shared" si="714"/>
        <v>0</v>
      </c>
      <c r="AM2709" s="55">
        <f t="shared" si="715"/>
        <v>0</v>
      </c>
    </row>
    <row r="2710" spans="1:39" x14ac:dyDescent="0.25">
      <c r="A2710" s="47">
        <v>2706</v>
      </c>
      <c r="B2710" s="358" t="str">
        <f>IF(AND(E2710&lt;&gt;0,D2710&lt;&gt;0,F2710&lt;&gt;0),IF(C2710&lt;&gt;0,CONCATENATE(C2710,"-AGr",VLOOKUP(D2710,Listen!$A$2:$G$45,7,FALSE),"-",E2710,"-",F2710,),CONCATENATE("AGr",VLOOKUP(D2710,Listen!$A$2:$G$45,7,FALSE),"-",E2710,"-",F2710)),"keine vollständige ID")</f>
        <v>keine vollständige ID</v>
      </c>
      <c r="C2710" s="359">
        <f>'[2]III_SAV-Details_NB'!B2716</f>
        <v>0</v>
      </c>
      <c r="D2710" s="359">
        <f>'[2]III_SAV-Details_NB'!C2716</f>
        <v>0</v>
      </c>
      <c r="E2710" s="359">
        <f>'[2]III_SAV-Details_NB'!D2716</f>
        <v>0</v>
      </c>
      <c r="F2710" s="490"/>
      <c r="G2710" s="281">
        <f>'[2]III_SAV-Details_NB'!X2716</f>
        <v>0</v>
      </c>
      <c r="H2710" s="281">
        <f t="shared" si="716"/>
        <v>0</v>
      </c>
      <c r="I2710" s="281">
        <f>IF(con_EOGJahr=2025,'[2]III_SAV-Details_NB'!AA2716,IF(con_EOGJahr=2026,'[2]III_SAV-Details_NB'!AB2716,'[2]III_SAV-Details_NB'!AC2716))</f>
        <v>0</v>
      </c>
      <c r="J2710" s="282"/>
      <c r="K2710" s="282"/>
      <c r="L2710" s="282"/>
      <c r="M2710" s="282"/>
      <c r="N2710" s="282"/>
      <c r="O2710" s="282"/>
      <c r="P2710" s="52">
        <f t="shared" si="717"/>
        <v>0</v>
      </c>
      <c r="Q2710" s="60"/>
      <c r="R2710" s="53">
        <f t="shared" si="723"/>
        <v>0</v>
      </c>
      <c r="S2710" s="59"/>
      <c r="T2710" s="61"/>
      <c r="U2710" s="342" t="str">
        <f t="shared" si="727"/>
        <v>k.A.</v>
      </c>
      <c r="V2710" s="343" t="str">
        <f t="shared" si="724"/>
        <v>k.A.</v>
      </c>
      <c r="W2710" s="343" t="str">
        <f>IFERROR(IF(OR($D2710="",$E2710=0,con_Ende=0),"k.A.",IF(VLOOKUP($D2710,rng_ND,5,0)="Nein",VLOOKUP($D2710,rng_ND,2,FALSE),MIN(VLOOKUP($D2710,rng_ND,2,FALSE),A_Stammdaten!$B$19-D_SAV!$E2710+1))),"k.A.")</f>
        <v>k.A.</v>
      </c>
      <c r="X2710" s="343" t="str">
        <f t="shared" si="725"/>
        <v>k.A.</v>
      </c>
      <c r="Y2710" s="62"/>
      <c r="Z2710" s="48">
        <f t="shared" si="726"/>
        <v>0</v>
      </c>
      <c r="AA2710" s="457"/>
      <c r="AB2710" s="55">
        <f t="shared" si="718"/>
        <v>0</v>
      </c>
      <c r="AC2710" s="55">
        <f>IF(A_Stammdaten!$B$25="ja",D_SAV!AA2710,D_SAV!AB2710)</f>
        <v>0</v>
      </c>
      <c r="AD2710" s="478">
        <f>IF(AC2710=0,0,IF(U2710-(con_EOGJahr-D_SAV!E2710)&lt;=0,AC2710,AC2710/V2710))</f>
        <v>0</v>
      </c>
      <c r="AE2710" s="478">
        <f>IFERROR(IF(AND(VLOOKUP(D2710,rng_ND,5,FALSE)="Ja",D_SAV!T2710="degressiv"),D_SAV!AC2710*Y2710/100,0),0)</f>
        <v>0</v>
      </c>
      <c r="AF2710" s="55">
        <f>IFERROR(IF(VLOOKUP(D2710,rng_ND,5,FALSE)="Ja",MAX(D_SAV!AD2710:AE2710),D_SAV!AD2710),0)</f>
        <v>0</v>
      </c>
      <c r="AG2710" s="55">
        <f t="shared" si="719"/>
        <v>0</v>
      </c>
      <c r="AH2710" s="55">
        <f t="shared" si="720"/>
        <v>0</v>
      </c>
      <c r="AI2710" s="55">
        <f t="shared" si="721"/>
        <v>0</v>
      </c>
      <c r="AJ2710" s="55">
        <f t="shared" si="722"/>
        <v>0</v>
      </c>
      <c r="AK2710" s="55">
        <f t="shared" si="713"/>
        <v>0</v>
      </c>
      <c r="AL2710" s="55">
        <f t="shared" si="714"/>
        <v>0</v>
      </c>
      <c r="AM2710" s="55">
        <f t="shared" si="715"/>
        <v>0</v>
      </c>
    </row>
    <row r="2711" spans="1:39" x14ac:dyDescent="0.25">
      <c r="A2711" s="47">
        <v>2707</v>
      </c>
      <c r="B2711" s="358" t="str">
        <f>IF(AND(E2711&lt;&gt;0,D2711&lt;&gt;0,F2711&lt;&gt;0),IF(C2711&lt;&gt;0,CONCATENATE(C2711,"-AGr",VLOOKUP(D2711,Listen!$A$2:$G$45,7,FALSE),"-",E2711,"-",F2711,),CONCATENATE("AGr",VLOOKUP(D2711,Listen!$A$2:$G$45,7,FALSE),"-",E2711,"-",F2711)),"keine vollständige ID")</f>
        <v>keine vollständige ID</v>
      </c>
      <c r="C2711" s="359">
        <f>'[2]III_SAV-Details_NB'!B2717</f>
        <v>0</v>
      </c>
      <c r="D2711" s="359">
        <f>'[2]III_SAV-Details_NB'!C2717</f>
        <v>0</v>
      </c>
      <c r="E2711" s="359">
        <f>'[2]III_SAV-Details_NB'!D2717</f>
        <v>0</v>
      </c>
      <c r="F2711" s="490"/>
      <c r="G2711" s="281">
        <f>'[2]III_SAV-Details_NB'!X2717</f>
        <v>0</v>
      </c>
      <c r="H2711" s="281">
        <f t="shared" si="716"/>
        <v>0</v>
      </c>
      <c r="I2711" s="281">
        <f>IF(con_EOGJahr=2025,'[2]III_SAV-Details_NB'!AA2717,IF(con_EOGJahr=2026,'[2]III_SAV-Details_NB'!AB2717,'[2]III_SAV-Details_NB'!AC2717))</f>
        <v>0</v>
      </c>
      <c r="J2711" s="282"/>
      <c r="K2711" s="282"/>
      <c r="L2711" s="282"/>
      <c r="M2711" s="282"/>
      <c r="N2711" s="282"/>
      <c r="O2711" s="282"/>
      <c r="P2711" s="52">
        <f t="shared" si="717"/>
        <v>0</v>
      </c>
      <c r="Q2711" s="60"/>
      <c r="R2711" s="53">
        <f t="shared" si="723"/>
        <v>0</v>
      </c>
      <c r="S2711" s="59"/>
      <c r="T2711" s="61"/>
      <c r="U2711" s="342" t="str">
        <f t="shared" si="727"/>
        <v>k.A.</v>
      </c>
      <c r="V2711" s="343" t="str">
        <f t="shared" si="724"/>
        <v>k.A.</v>
      </c>
      <c r="W2711" s="343" t="str">
        <f>IFERROR(IF(OR($D2711="",$E2711=0,con_Ende=0),"k.A.",IF(VLOOKUP($D2711,rng_ND,5,0)="Nein",VLOOKUP($D2711,rng_ND,2,FALSE),MIN(VLOOKUP($D2711,rng_ND,2,FALSE),A_Stammdaten!$B$19-D_SAV!$E2711+1))),"k.A.")</f>
        <v>k.A.</v>
      </c>
      <c r="X2711" s="343" t="str">
        <f t="shared" si="725"/>
        <v>k.A.</v>
      </c>
      <c r="Y2711" s="62"/>
      <c r="Z2711" s="48">
        <f t="shared" si="726"/>
        <v>0</v>
      </c>
      <c r="AA2711" s="457"/>
      <c r="AB2711" s="55">
        <f t="shared" si="718"/>
        <v>0</v>
      </c>
      <c r="AC2711" s="55">
        <f>IF(A_Stammdaten!$B$25="ja",D_SAV!AA2711,D_SAV!AB2711)</f>
        <v>0</v>
      </c>
      <c r="AD2711" s="478">
        <f>IF(AC2711=0,0,IF(U2711-(con_EOGJahr-D_SAV!E2711)&lt;=0,AC2711,AC2711/V2711))</f>
        <v>0</v>
      </c>
      <c r="AE2711" s="478">
        <f>IFERROR(IF(AND(VLOOKUP(D2711,rng_ND,5,FALSE)="Ja",D_SAV!T2711="degressiv"),D_SAV!AC2711*Y2711/100,0),0)</f>
        <v>0</v>
      </c>
      <c r="AF2711" s="55">
        <f>IFERROR(IF(VLOOKUP(D2711,rng_ND,5,FALSE)="Ja",MAX(D_SAV!AD2711:AE2711),D_SAV!AD2711),0)</f>
        <v>0</v>
      </c>
      <c r="AG2711" s="55">
        <f t="shared" si="719"/>
        <v>0</v>
      </c>
      <c r="AH2711" s="55">
        <f t="shared" si="720"/>
        <v>0</v>
      </c>
      <c r="AI2711" s="55">
        <f t="shared" si="721"/>
        <v>0</v>
      </c>
      <c r="AJ2711" s="55">
        <f t="shared" si="722"/>
        <v>0</v>
      </c>
      <c r="AK2711" s="55">
        <f t="shared" si="713"/>
        <v>0</v>
      </c>
      <c r="AL2711" s="55">
        <f t="shared" si="714"/>
        <v>0</v>
      </c>
      <c r="AM2711" s="55">
        <f t="shared" si="715"/>
        <v>0</v>
      </c>
    </row>
    <row r="2712" spans="1:39" x14ac:dyDescent="0.25">
      <c r="A2712" s="47">
        <v>2708</v>
      </c>
      <c r="B2712" s="358" t="str">
        <f>IF(AND(E2712&lt;&gt;0,D2712&lt;&gt;0,F2712&lt;&gt;0),IF(C2712&lt;&gt;0,CONCATENATE(C2712,"-AGr",VLOOKUP(D2712,Listen!$A$2:$G$45,7,FALSE),"-",E2712,"-",F2712,),CONCATENATE("AGr",VLOOKUP(D2712,Listen!$A$2:$G$45,7,FALSE),"-",E2712,"-",F2712)),"keine vollständige ID")</f>
        <v>keine vollständige ID</v>
      </c>
      <c r="C2712" s="359">
        <f>'[2]III_SAV-Details_NB'!B2718</f>
        <v>0</v>
      </c>
      <c r="D2712" s="359">
        <f>'[2]III_SAV-Details_NB'!C2718</f>
        <v>0</v>
      </c>
      <c r="E2712" s="359">
        <f>'[2]III_SAV-Details_NB'!D2718</f>
        <v>0</v>
      </c>
      <c r="F2712" s="490"/>
      <c r="G2712" s="281">
        <f>'[2]III_SAV-Details_NB'!X2718</f>
        <v>0</v>
      </c>
      <c r="H2712" s="281">
        <f t="shared" si="716"/>
        <v>0</v>
      </c>
      <c r="I2712" s="281">
        <f>IF(con_EOGJahr=2025,'[2]III_SAV-Details_NB'!AA2718,IF(con_EOGJahr=2026,'[2]III_SAV-Details_NB'!AB2718,'[2]III_SAV-Details_NB'!AC2718))</f>
        <v>0</v>
      </c>
      <c r="J2712" s="282"/>
      <c r="K2712" s="282"/>
      <c r="L2712" s="282"/>
      <c r="M2712" s="282"/>
      <c r="N2712" s="282"/>
      <c r="O2712" s="282"/>
      <c r="P2712" s="52">
        <f t="shared" si="717"/>
        <v>0</v>
      </c>
      <c r="Q2712" s="60"/>
      <c r="R2712" s="53">
        <f t="shared" si="723"/>
        <v>0</v>
      </c>
      <c r="S2712" s="59"/>
      <c r="T2712" s="61"/>
      <c r="U2712" s="342" t="str">
        <f t="shared" si="727"/>
        <v>k.A.</v>
      </c>
      <c r="V2712" s="343" t="str">
        <f t="shared" si="724"/>
        <v>k.A.</v>
      </c>
      <c r="W2712" s="343" t="str">
        <f>IFERROR(IF(OR($D2712="",$E2712=0,con_Ende=0),"k.A.",IF(VLOOKUP($D2712,rng_ND,5,0)="Nein",VLOOKUP($D2712,rng_ND,2,FALSE),MIN(VLOOKUP($D2712,rng_ND,2,FALSE),A_Stammdaten!$B$19-D_SAV!$E2712+1))),"k.A.")</f>
        <v>k.A.</v>
      </c>
      <c r="X2712" s="343" t="str">
        <f t="shared" si="725"/>
        <v>k.A.</v>
      </c>
      <c r="Y2712" s="62"/>
      <c r="Z2712" s="48">
        <f t="shared" si="726"/>
        <v>0</v>
      </c>
      <c r="AA2712" s="457"/>
      <c r="AB2712" s="55">
        <f t="shared" si="718"/>
        <v>0</v>
      </c>
      <c r="AC2712" s="55">
        <f>IF(A_Stammdaten!$B$25="ja",D_SAV!AA2712,D_SAV!AB2712)</f>
        <v>0</v>
      </c>
      <c r="AD2712" s="478">
        <f>IF(AC2712=0,0,IF(U2712-(con_EOGJahr-D_SAV!E2712)&lt;=0,AC2712,AC2712/V2712))</f>
        <v>0</v>
      </c>
      <c r="AE2712" s="478">
        <f>IFERROR(IF(AND(VLOOKUP(D2712,rng_ND,5,FALSE)="Ja",D_SAV!T2712="degressiv"),D_SAV!AC2712*Y2712/100,0),0)</f>
        <v>0</v>
      </c>
      <c r="AF2712" s="55">
        <f>IFERROR(IF(VLOOKUP(D2712,rng_ND,5,FALSE)="Ja",MAX(D_SAV!AD2712:AE2712),D_SAV!AD2712),0)</f>
        <v>0</v>
      </c>
      <c r="AG2712" s="55">
        <f t="shared" si="719"/>
        <v>0</v>
      </c>
      <c r="AH2712" s="55">
        <f t="shared" si="720"/>
        <v>0</v>
      </c>
      <c r="AI2712" s="55">
        <f t="shared" si="721"/>
        <v>0</v>
      </c>
      <c r="AJ2712" s="55">
        <f t="shared" si="722"/>
        <v>0</v>
      </c>
      <c r="AK2712" s="55">
        <f t="shared" si="713"/>
        <v>0</v>
      </c>
      <c r="AL2712" s="55">
        <f t="shared" si="714"/>
        <v>0</v>
      </c>
      <c r="AM2712" s="55">
        <f t="shared" si="715"/>
        <v>0</v>
      </c>
    </row>
    <row r="2713" spans="1:39" x14ac:dyDescent="0.25">
      <c r="A2713" s="47">
        <v>2709</v>
      </c>
      <c r="B2713" s="358" t="str">
        <f>IF(AND(E2713&lt;&gt;0,D2713&lt;&gt;0,F2713&lt;&gt;0),IF(C2713&lt;&gt;0,CONCATENATE(C2713,"-AGr",VLOOKUP(D2713,Listen!$A$2:$G$45,7,FALSE),"-",E2713,"-",F2713,),CONCATENATE("AGr",VLOOKUP(D2713,Listen!$A$2:$G$45,7,FALSE),"-",E2713,"-",F2713)),"keine vollständige ID")</f>
        <v>keine vollständige ID</v>
      </c>
      <c r="C2713" s="359">
        <f>'[2]III_SAV-Details_NB'!B2719</f>
        <v>0</v>
      </c>
      <c r="D2713" s="359">
        <f>'[2]III_SAV-Details_NB'!C2719</f>
        <v>0</v>
      </c>
      <c r="E2713" s="359">
        <f>'[2]III_SAV-Details_NB'!D2719</f>
        <v>0</v>
      </c>
      <c r="F2713" s="490"/>
      <c r="G2713" s="281">
        <f>'[2]III_SAV-Details_NB'!X2719</f>
        <v>0</v>
      </c>
      <c r="H2713" s="281">
        <f t="shared" si="716"/>
        <v>0</v>
      </c>
      <c r="I2713" s="281">
        <f>IF(con_EOGJahr=2025,'[2]III_SAV-Details_NB'!AA2719,IF(con_EOGJahr=2026,'[2]III_SAV-Details_NB'!AB2719,'[2]III_SAV-Details_NB'!AC2719))</f>
        <v>0</v>
      </c>
      <c r="J2713" s="282"/>
      <c r="K2713" s="282"/>
      <c r="L2713" s="282"/>
      <c r="M2713" s="282"/>
      <c r="N2713" s="282"/>
      <c r="O2713" s="282"/>
      <c r="P2713" s="52">
        <f t="shared" si="717"/>
        <v>0</v>
      </c>
      <c r="Q2713" s="60"/>
      <c r="R2713" s="53">
        <f t="shared" si="723"/>
        <v>0</v>
      </c>
      <c r="S2713" s="59"/>
      <c r="T2713" s="61"/>
      <c r="U2713" s="342" t="str">
        <f t="shared" si="727"/>
        <v>k.A.</v>
      </c>
      <c r="V2713" s="343" t="str">
        <f t="shared" si="724"/>
        <v>k.A.</v>
      </c>
      <c r="W2713" s="343" t="str">
        <f>IFERROR(IF(OR($D2713="",$E2713=0,con_Ende=0),"k.A.",IF(VLOOKUP($D2713,rng_ND,5,0)="Nein",VLOOKUP($D2713,rng_ND,2,FALSE),MIN(VLOOKUP($D2713,rng_ND,2,FALSE),A_Stammdaten!$B$19-D_SAV!$E2713+1))),"k.A.")</f>
        <v>k.A.</v>
      </c>
      <c r="X2713" s="343" t="str">
        <f t="shared" si="725"/>
        <v>k.A.</v>
      </c>
      <c r="Y2713" s="62"/>
      <c r="Z2713" s="48">
        <f t="shared" si="726"/>
        <v>0</v>
      </c>
      <c r="AA2713" s="457"/>
      <c r="AB2713" s="55">
        <f t="shared" si="718"/>
        <v>0</v>
      </c>
      <c r="AC2713" s="55">
        <f>IF(A_Stammdaten!$B$25="ja",D_SAV!AA2713,D_SAV!AB2713)</f>
        <v>0</v>
      </c>
      <c r="AD2713" s="478">
        <f>IF(AC2713=0,0,IF(U2713-(con_EOGJahr-D_SAV!E2713)&lt;=0,AC2713,AC2713/V2713))</f>
        <v>0</v>
      </c>
      <c r="AE2713" s="478">
        <f>IFERROR(IF(AND(VLOOKUP(D2713,rng_ND,5,FALSE)="Ja",D_SAV!T2713="degressiv"),D_SAV!AC2713*Y2713/100,0),0)</f>
        <v>0</v>
      </c>
      <c r="AF2713" s="55">
        <f>IFERROR(IF(VLOOKUP(D2713,rng_ND,5,FALSE)="Ja",MAX(D_SAV!AD2713:AE2713),D_SAV!AD2713),0)</f>
        <v>0</v>
      </c>
      <c r="AG2713" s="55">
        <f t="shared" si="719"/>
        <v>0</v>
      </c>
      <c r="AH2713" s="55">
        <f t="shared" si="720"/>
        <v>0</v>
      </c>
      <c r="AI2713" s="55">
        <f t="shared" si="721"/>
        <v>0</v>
      </c>
      <c r="AJ2713" s="55">
        <f t="shared" si="722"/>
        <v>0</v>
      </c>
      <c r="AK2713" s="55">
        <f t="shared" si="713"/>
        <v>0</v>
      </c>
      <c r="AL2713" s="55">
        <f t="shared" si="714"/>
        <v>0</v>
      </c>
      <c r="AM2713" s="55">
        <f t="shared" si="715"/>
        <v>0</v>
      </c>
    </row>
    <row r="2714" spans="1:39" x14ac:dyDescent="0.25">
      <c r="A2714" s="47">
        <v>2710</v>
      </c>
      <c r="B2714" s="358" t="str">
        <f>IF(AND(E2714&lt;&gt;0,D2714&lt;&gt;0,F2714&lt;&gt;0),IF(C2714&lt;&gt;0,CONCATENATE(C2714,"-AGr",VLOOKUP(D2714,Listen!$A$2:$G$45,7,FALSE),"-",E2714,"-",F2714,),CONCATENATE("AGr",VLOOKUP(D2714,Listen!$A$2:$G$45,7,FALSE),"-",E2714,"-",F2714)),"keine vollständige ID")</f>
        <v>keine vollständige ID</v>
      </c>
      <c r="C2714" s="359">
        <f>'[2]III_SAV-Details_NB'!B2720</f>
        <v>0</v>
      </c>
      <c r="D2714" s="359">
        <f>'[2]III_SAV-Details_NB'!C2720</f>
        <v>0</v>
      </c>
      <c r="E2714" s="359">
        <f>'[2]III_SAV-Details_NB'!D2720</f>
        <v>0</v>
      </c>
      <c r="F2714" s="490"/>
      <c r="G2714" s="281">
        <f>'[2]III_SAV-Details_NB'!X2720</f>
        <v>0</v>
      </c>
      <c r="H2714" s="281">
        <f t="shared" si="716"/>
        <v>0</v>
      </c>
      <c r="I2714" s="281">
        <f>IF(con_EOGJahr=2025,'[2]III_SAV-Details_NB'!AA2720,IF(con_EOGJahr=2026,'[2]III_SAV-Details_NB'!AB2720,'[2]III_SAV-Details_NB'!AC2720))</f>
        <v>0</v>
      </c>
      <c r="J2714" s="282"/>
      <c r="K2714" s="282"/>
      <c r="L2714" s="282"/>
      <c r="M2714" s="282"/>
      <c r="N2714" s="282"/>
      <c r="O2714" s="282"/>
      <c r="P2714" s="52">
        <f t="shared" si="717"/>
        <v>0</v>
      </c>
      <c r="Q2714" s="60"/>
      <c r="R2714" s="53">
        <f t="shared" si="723"/>
        <v>0</v>
      </c>
      <c r="S2714" s="59"/>
      <c r="T2714" s="61"/>
      <c r="U2714" s="342" t="str">
        <f t="shared" si="727"/>
        <v>k.A.</v>
      </c>
      <c r="V2714" s="343" t="str">
        <f t="shared" si="724"/>
        <v>k.A.</v>
      </c>
      <c r="W2714" s="343" t="str">
        <f>IFERROR(IF(OR($D2714="",$E2714=0,con_Ende=0),"k.A.",IF(VLOOKUP($D2714,rng_ND,5,0)="Nein",VLOOKUP($D2714,rng_ND,2,FALSE),MIN(VLOOKUP($D2714,rng_ND,2,FALSE),A_Stammdaten!$B$19-D_SAV!$E2714+1))),"k.A.")</f>
        <v>k.A.</v>
      </c>
      <c r="X2714" s="343" t="str">
        <f t="shared" si="725"/>
        <v>k.A.</v>
      </c>
      <c r="Y2714" s="62"/>
      <c r="Z2714" s="48">
        <f t="shared" si="726"/>
        <v>0</v>
      </c>
      <c r="AA2714" s="457"/>
      <c r="AB2714" s="55">
        <f t="shared" si="718"/>
        <v>0</v>
      </c>
      <c r="AC2714" s="55">
        <f>IF(A_Stammdaten!$B$25="ja",D_SAV!AA2714,D_SAV!AB2714)</f>
        <v>0</v>
      </c>
      <c r="AD2714" s="478">
        <f>IF(AC2714=0,0,IF(U2714-(con_EOGJahr-D_SAV!E2714)&lt;=0,AC2714,AC2714/V2714))</f>
        <v>0</v>
      </c>
      <c r="AE2714" s="478">
        <f>IFERROR(IF(AND(VLOOKUP(D2714,rng_ND,5,FALSE)="Ja",D_SAV!T2714="degressiv"),D_SAV!AC2714*Y2714/100,0),0)</f>
        <v>0</v>
      </c>
      <c r="AF2714" s="55">
        <f>IFERROR(IF(VLOOKUP(D2714,rng_ND,5,FALSE)="Ja",MAX(D_SAV!AD2714:AE2714),D_SAV!AD2714),0)</f>
        <v>0</v>
      </c>
      <c r="AG2714" s="55">
        <f t="shared" si="719"/>
        <v>0</v>
      </c>
      <c r="AH2714" s="55">
        <f t="shared" si="720"/>
        <v>0</v>
      </c>
      <c r="AI2714" s="55">
        <f t="shared" si="721"/>
        <v>0</v>
      </c>
      <c r="AJ2714" s="55">
        <f t="shared" si="722"/>
        <v>0</v>
      </c>
      <c r="AK2714" s="55">
        <f t="shared" si="713"/>
        <v>0</v>
      </c>
      <c r="AL2714" s="55">
        <f t="shared" si="714"/>
        <v>0</v>
      </c>
      <c r="AM2714" s="55">
        <f t="shared" si="715"/>
        <v>0</v>
      </c>
    </row>
    <row r="2715" spans="1:39" x14ac:dyDescent="0.25">
      <c r="A2715" s="47">
        <v>2711</v>
      </c>
      <c r="B2715" s="358" t="str">
        <f>IF(AND(E2715&lt;&gt;0,D2715&lt;&gt;0,F2715&lt;&gt;0),IF(C2715&lt;&gt;0,CONCATENATE(C2715,"-AGr",VLOOKUP(D2715,Listen!$A$2:$G$45,7,FALSE),"-",E2715,"-",F2715,),CONCATENATE("AGr",VLOOKUP(D2715,Listen!$A$2:$G$45,7,FALSE),"-",E2715,"-",F2715)),"keine vollständige ID")</f>
        <v>keine vollständige ID</v>
      </c>
      <c r="C2715" s="359">
        <f>'[2]III_SAV-Details_NB'!B2721</f>
        <v>0</v>
      </c>
      <c r="D2715" s="359">
        <f>'[2]III_SAV-Details_NB'!C2721</f>
        <v>0</v>
      </c>
      <c r="E2715" s="359">
        <f>'[2]III_SAV-Details_NB'!D2721</f>
        <v>0</v>
      </c>
      <c r="F2715" s="490"/>
      <c r="G2715" s="281">
        <f>'[2]III_SAV-Details_NB'!X2721</f>
        <v>0</v>
      </c>
      <c r="H2715" s="281">
        <f t="shared" si="716"/>
        <v>0</v>
      </c>
      <c r="I2715" s="281">
        <f>IF(con_EOGJahr=2025,'[2]III_SAV-Details_NB'!AA2721,IF(con_EOGJahr=2026,'[2]III_SAV-Details_NB'!AB2721,'[2]III_SAV-Details_NB'!AC2721))</f>
        <v>0</v>
      </c>
      <c r="J2715" s="282"/>
      <c r="K2715" s="282"/>
      <c r="L2715" s="282"/>
      <c r="M2715" s="282"/>
      <c r="N2715" s="282"/>
      <c r="O2715" s="282"/>
      <c r="P2715" s="52">
        <f t="shared" si="717"/>
        <v>0</v>
      </c>
      <c r="Q2715" s="60"/>
      <c r="R2715" s="53">
        <f t="shared" si="723"/>
        <v>0</v>
      </c>
      <c r="S2715" s="59"/>
      <c r="T2715" s="61"/>
      <c r="U2715" s="342" t="str">
        <f t="shared" si="727"/>
        <v>k.A.</v>
      </c>
      <c r="V2715" s="343" t="str">
        <f t="shared" si="724"/>
        <v>k.A.</v>
      </c>
      <c r="W2715" s="343" t="str">
        <f>IFERROR(IF(OR($D2715="",$E2715=0,con_Ende=0),"k.A.",IF(VLOOKUP($D2715,rng_ND,5,0)="Nein",VLOOKUP($D2715,rng_ND,2,FALSE),MIN(VLOOKUP($D2715,rng_ND,2,FALSE),A_Stammdaten!$B$19-D_SAV!$E2715+1))),"k.A.")</f>
        <v>k.A.</v>
      </c>
      <c r="X2715" s="343" t="str">
        <f t="shared" si="725"/>
        <v>k.A.</v>
      </c>
      <c r="Y2715" s="62"/>
      <c r="Z2715" s="48">
        <f t="shared" si="726"/>
        <v>0</v>
      </c>
      <c r="AA2715" s="457"/>
      <c r="AB2715" s="55">
        <f t="shared" si="718"/>
        <v>0</v>
      </c>
      <c r="AC2715" s="55">
        <f>IF(A_Stammdaten!$B$25="ja",D_SAV!AA2715,D_SAV!AB2715)</f>
        <v>0</v>
      </c>
      <c r="AD2715" s="478">
        <f>IF(AC2715=0,0,IF(U2715-(con_EOGJahr-D_SAV!E2715)&lt;=0,AC2715,AC2715/V2715))</f>
        <v>0</v>
      </c>
      <c r="AE2715" s="478">
        <f>IFERROR(IF(AND(VLOOKUP(D2715,rng_ND,5,FALSE)="Ja",D_SAV!T2715="degressiv"),D_SAV!AC2715*Y2715/100,0),0)</f>
        <v>0</v>
      </c>
      <c r="AF2715" s="55">
        <f>IFERROR(IF(VLOOKUP(D2715,rng_ND,5,FALSE)="Ja",MAX(D_SAV!AD2715:AE2715),D_SAV!AD2715),0)</f>
        <v>0</v>
      </c>
      <c r="AG2715" s="55">
        <f t="shared" si="719"/>
        <v>0</v>
      </c>
      <c r="AH2715" s="55">
        <f t="shared" si="720"/>
        <v>0</v>
      </c>
      <c r="AI2715" s="55">
        <f t="shared" si="721"/>
        <v>0</v>
      </c>
      <c r="AJ2715" s="55">
        <f t="shared" si="722"/>
        <v>0</v>
      </c>
      <c r="AK2715" s="55">
        <f t="shared" si="713"/>
        <v>0</v>
      </c>
      <c r="AL2715" s="55">
        <f t="shared" si="714"/>
        <v>0</v>
      </c>
      <c r="AM2715" s="55">
        <f t="shared" si="715"/>
        <v>0</v>
      </c>
    </row>
    <row r="2716" spans="1:39" x14ac:dyDescent="0.25">
      <c r="A2716" s="47">
        <v>2712</v>
      </c>
      <c r="B2716" s="358" t="str">
        <f>IF(AND(E2716&lt;&gt;0,D2716&lt;&gt;0,F2716&lt;&gt;0),IF(C2716&lt;&gt;0,CONCATENATE(C2716,"-AGr",VLOOKUP(D2716,Listen!$A$2:$G$45,7,FALSE),"-",E2716,"-",F2716,),CONCATENATE("AGr",VLOOKUP(D2716,Listen!$A$2:$G$45,7,FALSE),"-",E2716,"-",F2716)),"keine vollständige ID")</f>
        <v>keine vollständige ID</v>
      </c>
      <c r="C2716" s="359">
        <f>'[2]III_SAV-Details_NB'!B2722</f>
        <v>0</v>
      </c>
      <c r="D2716" s="359">
        <f>'[2]III_SAV-Details_NB'!C2722</f>
        <v>0</v>
      </c>
      <c r="E2716" s="359">
        <f>'[2]III_SAV-Details_NB'!D2722</f>
        <v>0</v>
      </c>
      <c r="F2716" s="490"/>
      <c r="G2716" s="281">
        <f>'[2]III_SAV-Details_NB'!X2722</f>
        <v>0</v>
      </c>
      <c r="H2716" s="281">
        <f t="shared" si="716"/>
        <v>0</v>
      </c>
      <c r="I2716" s="281">
        <f>IF(con_EOGJahr=2025,'[2]III_SAV-Details_NB'!AA2722,IF(con_EOGJahr=2026,'[2]III_SAV-Details_NB'!AB2722,'[2]III_SAV-Details_NB'!AC2722))</f>
        <v>0</v>
      </c>
      <c r="J2716" s="282"/>
      <c r="K2716" s="282"/>
      <c r="L2716" s="282"/>
      <c r="M2716" s="282"/>
      <c r="N2716" s="282"/>
      <c r="O2716" s="282"/>
      <c r="P2716" s="52">
        <f t="shared" si="717"/>
        <v>0</v>
      </c>
      <c r="Q2716" s="60"/>
      <c r="R2716" s="53">
        <f t="shared" si="723"/>
        <v>0</v>
      </c>
      <c r="S2716" s="59"/>
      <c r="T2716" s="61"/>
      <c r="U2716" s="342" t="str">
        <f t="shared" si="727"/>
        <v>k.A.</v>
      </c>
      <c r="V2716" s="343" t="str">
        <f t="shared" si="724"/>
        <v>k.A.</v>
      </c>
      <c r="W2716" s="343" t="str">
        <f>IFERROR(IF(OR($D2716="",$E2716=0,con_Ende=0),"k.A.",IF(VLOOKUP($D2716,rng_ND,5,0)="Nein",VLOOKUP($D2716,rng_ND,2,FALSE),MIN(VLOOKUP($D2716,rng_ND,2,FALSE),A_Stammdaten!$B$19-D_SAV!$E2716+1))),"k.A.")</f>
        <v>k.A.</v>
      </c>
      <c r="X2716" s="343" t="str">
        <f t="shared" si="725"/>
        <v>k.A.</v>
      </c>
      <c r="Y2716" s="62"/>
      <c r="Z2716" s="48">
        <f t="shared" si="726"/>
        <v>0</v>
      </c>
      <c r="AA2716" s="457"/>
      <c r="AB2716" s="55">
        <f t="shared" si="718"/>
        <v>0</v>
      </c>
      <c r="AC2716" s="55">
        <f>IF(A_Stammdaten!$B$25="ja",D_SAV!AA2716,D_SAV!AB2716)</f>
        <v>0</v>
      </c>
      <c r="AD2716" s="478">
        <f>IF(AC2716=0,0,IF(U2716-(con_EOGJahr-D_SAV!E2716)&lt;=0,AC2716,AC2716/V2716))</f>
        <v>0</v>
      </c>
      <c r="AE2716" s="478">
        <f>IFERROR(IF(AND(VLOOKUP(D2716,rng_ND,5,FALSE)="Ja",D_SAV!T2716="degressiv"),D_SAV!AC2716*Y2716/100,0),0)</f>
        <v>0</v>
      </c>
      <c r="AF2716" s="55">
        <f>IFERROR(IF(VLOOKUP(D2716,rng_ND,5,FALSE)="Ja",MAX(D_SAV!AD2716:AE2716),D_SAV!AD2716),0)</f>
        <v>0</v>
      </c>
      <c r="AG2716" s="55">
        <f t="shared" si="719"/>
        <v>0</v>
      </c>
      <c r="AH2716" s="55">
        <f t="shared" si="720"/>
        <v>0</v>
      </c>
      <c r="AI2716" s="55">
        <f t="shared" si="721"/>
        <v>0</v>
      </c>
      <c r="AJ2716" s="55">
        <f t="shared" si="722"/>
        <v>0</v>
      </c>
      <c r="AK2716" s="55">
        <f t="shared" si="713"/>
        <v>0</v>
      </c>
      <c r="AL2716" s="55">
        <f t="shared" si="714"/>
        <v>0</v>
      </c>
      <c r="AM2716" s="55">
        <f t="shared" si="715"/>
        <v>0</v>
      </c>
    </row>
    <row r="2717" spans="1:39" x14ac:dyDescent="0.25">
      <c r="A2717" s="47">
        <v>2713</v>
      </c>
      <c r="B2717" s="358" t="str">
        <f>IF(AND(E2717&lt;&gt;0,D2717&lt;&gt;0,F2717&lt;&gt;0),IF(C2717&lt;&gt;0,CONCATENATE(C2717,"-AGr",VLOOKUP(D2717,Listen!$A$2:$G$45,7,FALSE),"-",E2717,"-",F2717,),CONCATENATE("AGr",VLOOKUP(D2717,Listen!$A$2:$G$45,7,FALSE),"-",E2717,"-",F2717)),"keine vollständige ID")</f>
        <v>keine vollständige ID</v>
      </c>
      <c r="C2717" s="359">
        <f>'[2]III_SAV-Details_NB'!B2723</f>
        <v>0</v>
      </c>
      <c r="D2717" s="359">
        <f>'[2]III_SAV-Details_NB'!C2723</f>
        <v>0</v>
      </c>
      <c r="E2717" s="359">
        <f>'[2]III_SAV-Details_NB'!D2723</f>
        <v>0</v>
      </c>
      <c r="F2717" s="490"/>
      <c r="G2717" s="281">
        <f>'[2]III_SAV-Details_NB'!X2723</f>
        <v>0</v>
      </c>
      <c r="H2717" s="281">
        <f t="shared" si="716"/>
        <v>0</v>
      </c>
      <c r="I2717" s="281">
        <f>IF(con_EOGJahr=2025,'[2]III_SAV-Details_NB'!AA2723,IF(con_EOGJahr=2026,'[2]III_SAV-Details_NB'!AB2723,'[2]III_SAV-Details_NB'!AC2723))</f>
        <v>0</v>
      </c>
      <c r="J2717" s="282"/>
      <c r="K2717" s="282"/>
      <c r="L2717" s="282"/>
      <c r="M2717" s="282"/>
      <c r="N2717" s="282"/>
      <c r="O2717" s="282"/>
      <c r="P2717" s="52">
        <f t="shared" si="717"/>
        <v>0</v>
      </c>
      <c r="Q2717" s="60"/>
      <c r="R2717" s="53">
        <f t="shared" si="723"/>
        <v>0</v>
      </c>
      <c r="S2717" s="59"/>
      <c r="T2717" s="61"/>
      <c r="U2717" s="342" t="str">
        <f t="shared" si="727"/>
        <v>k.A.</v>
      </c>
      <c r="V2717" s="343" t="str">
        <f t="shared" si="724"/>
        <v>k.A.</v>
      </c>
      <c r="W2717" s="343" t="str">
        <f>IFERROR(IF(OR($D2717="",$E2717=0,con_Ende=0),"k.A.",IF(VLOOKUP($D2717,rng_ND,5,0)="Nein",VLOOKUP($D2717,rng_ND,2,FALSE),MIN(VLOOKUP($D2717,rng_ND,2,FALSE),A_Stammdaten!$B$19-D_SAV!$E2717+1))),"k.A.")</f>
        <v>k.A.</v>
      </c>
      <c r="X2717" s="343" t="str">
        <f t="shared" si="725"/>
        <v>k.A.</v>
      </c>
      <c r="Y2717" s="62"/>
      <c r="Z2717" s="48">
        <f t="shared" si="726"/>
        <v>0</v>
      </c>
      <c r="AA2717" s="457"/>
      <c r="AB2717" s="55">
        <f t="shared" si="718"/>
        <v>0</v>
      </c>
      <c r="AC2717" s="55">
        <f>IF(A_Stammdaten!$B$25="ja",D_SAV!AA2717,D_SAV!AB2717)</f>
        <v>0</v>
      </c>
      <c r="AD2717" s="478">
        <f>IF(AC2717=0,0,IF(U2717-(con_EOGJahr-D_SAV!E2717)&lt;=0,AC2717,AC2717/V2717))</f>
        <v>0</v>
      </c>
      <c r="AE2717" s="478">
        <f>IFERROR(IF(AND(VLOOKUP(D2717,rng_ND,5,FALSE)="Ja",D_SAV!T2717="degressiv"),D_SAV!AC2717*Y2717/100,0),0)</f>
        <v>0</v>
      </c>
      <c r="AF2717" s="55">
        <f>IFERROR(IF(VLOOKUP(D2717,rng_ND,5,FALSE)="Ja",MAX(D_SAV!AD2717:AE2717),D_SAV!AD2717),0)</f>
        <v>0</v>
      </c>
      <c r="AG2717" s="55">
        <f t="shared" si="719"/>
        <v>0</v>
      </c>
      <c r="AH2717" s="55">
        <f t="shared" si="720"/>
        <v>0</v>
      </c>
      <c r="AI2717" s="55">
        <f t="shared" si="721"/>
        <v>0</v>
      </c>
      <c r="AJ2717" s="55">
        <f t="shared" si="722"/>
        <v>0</v>
      </c>
      <c r="AK2717" s="55">
        <f t="shared" si="713"/>
        <v>0</v>
      </c>
      <c r="AL2717" s="55">
        <f t="shared" si="714"/>
        <v>0</v>
      </c>
      <c r="AM2717" s="55">
        <f t="shared" si="715"/>
        <v>0</v>
      </c>
    </row>
    <row r="2718" spans="1:39" x14ac:dyDescent="0.25">
      <c r="A2718" s="47">
        <v>2714</v>
      </c>
      <c r="B2718" s="358" t="str">
        <f>IF(AND(E2718&lt;&gt;0,D2718&lt;&gt;0,F2718&lt;&gt;0),IF(C2718&lt;&gt;0,CONCATENATE(C2718,"-AGr",VLOOKUP(D2718,Listen!$A$2:$G$45,7,FALSE),"-",E2718,"-",F2718,),CONCATENATE("AGr",VLOOKUP(D2718,Listen!$A$2:$G$45,7,FALSE),"-",E2718,"-",F2718)),"keine vollständige ID")</f>
        <v>keine vollständige ID</v>
      </c>
      <c r="C2718" s="359">
        <f>'[2]III_SAV-Details_NB'!B2724</f>
        <v>0</v>
      </c>
      <c r="D2718" s="359">
        <f>'[2]III_SAV-Details_NB'!C2724</f>
        <v>0</v>
      </c>
      <c r="E2718" s="359">
        <f>'[2]III_SAV-Details_NB'!D2724</f>
        <v>0</v>
      </c>
      <c r="F2718" s="490"/>
      <c r="G2718" s="281">
        <f>'[2]III_SAV-Details_NB'!X2724</f>
        <v>0</v>
      </c>
      <c r="H2718" s="281">
        <f t="shared" si="716"/>
        <v>0</v>
      </c>
      <c r="I2718" s="281">
        <f>IF(con_EOGJahr=2025,'[2]III_SAV-Details_NB'!AA2724,IF(con_EOGJahr=2026,'[2]III_SAV-Details_NB'!AB2724,'[2]III_SAV-Details_NB'!AC2724))</f>
        <v>0</v>
      </c>
      <c r="J2718" s="282"/>
      <c r="K2718" s="282"/>
      <c r="L2718" s="282"/>
      <c r="M2718" s="282"/>
      <c r="N2718" s="282"/>
      <c r="O2718" s="282"/>
      <c r="P2718" s="52">
        <f t="shared" si="717"/>
        <v>0</v>
      </c>
      <c r="Q2718" s="60"/>
      <c r="R2718" s="53">
        <f t="shared" si="723"/>
        <v>0</v>
      </c>
      <c r="S2718" s="59"/>
      <c r="T2718" s="61"/>
      <c r="U2718" s="342" t="str">
        <f t="shared" si="727"/>
        <v>k.A.</v>
      </c>
      <c r="V2718" s="343" t="str">
        <f t="shared" si="724"/>
        <v>k.A.</v>
      </c>
      <c r="W2718" s="343" t="str">
        <f>IFERROR(IF(OR($D2718="",$E2718=0,con_Ende=0),"k.A.",IF(VLOOKUP($D2718,rng_ND,5,0)="Nein",VLOOKUP($D2718,rng_ND,2,FALSE),MIN(VLOOKUP($D2718,rng_ND,2,FALSE),A_Stammdaten!$B$19-D_SAV!$E2718+1))),"k.A.")</f>
        <v>k.A.</v>
      </c>
      <c r="X2718" s="343" t="str">
        <f t="shared" si="725"/>
        <v>k.A.</v>
      </c>
      <c r="Y2718" s="62"/>
      <c r="Z2718" s="48">
        <f t="shared" si="726"/>
        <v>0</v>
      </c>
      <c r="AA2718" s="457"/>
      <c r="AB2718" s="55">
        <f t="shared" si="718"/>
        <v>0</v>
      </c>
      <c r="AC2718" s="55">
        <f>IF(A_Stammdaten!$B$25="ja",D_SAV!AA2718,D_SAV!AB2718)</f>
        <v>0</v>
      </c>
      <c r="AD2718" s="478">
        <f>IF(AC2718=0,0,IF(U2718-(con_EOGJahr-D_SAV!E2718)&lt;=0,AC2718,AC2718/V2718))</f>
        <v>0</v>
      </c>
      <c r="AE2718" s="478">
        <f>IFERROR(IF(AND(VLOOKUP(D2718,rng_ND,5,FALSE)="Ja",D_SAV!T2718="degressiv"),D_SAV!AC2718*Y2718/100,0),0)</f>
        <v>0</v>
      </c>
      <c r="AF2718" s="55">
        <f>IFERROR(IF(VLOOKUP(D2718,rng_ND,5,FALSE)="Ja",MAX(D_SAV!AD2718:AE2718),D_SAV!AD2718),0)</f>
        <v>0</v>
      </c>
      <c r="AG2718" s="55">
        <f t="shared" si="719"/>
        <v>0</v>
      </c>
      <c r="AH2718" s="55">
        <f t="shared" si="720"/>
        <v>0</v>
      </c>
      <c r="AI2718" s="55">
        <f t="shared" si="721"/>
        <v>0</v>
      </c>
      <c r="AJ2718" s="55">
        <f t="shared" si="722"/>
        <v>0</v>
      </c>
      <c r="AK2718" s="55">
        <f t="shared" si="713"/>
        <v>0</v>
      </c>
      <c r="AL2718" s="55">
        <f t="shared" si="714"/>
        <v>0</v>
      </c>
      <c r="AM2718" s="55">
        <f t="shared" si="715"/>
        <v>0</v>
      </c>
    </row>
    <row r="2719" spans="1:39" x14ac:dyDescent="0.25">
      <c r="A2719" s="47">
        <v>2715</v>
      </c>
      <c r="B2719" s="358" t="str">
        <f>IF(AND(E2719&lt;&gt;0,D2719&lt;&gt;0,F2719&lt;&gt;0),IF(C2719&lt;&gt;0,CONCATENATE(C2719,"-AGr",VLOOKUP(D2719,Listen!$A$2:$G$45,7,FALSE),"-",E2719,"-",F2719,),CONCATENATE("AGr",VLOOKUP(D2719,Listen!$A$2:$G$45,7,FALSE),"-",E2719,"-",F2719)),"keine vollständige ID")</f>
        <v>keine vollständige ID</v>
      </c>
      <c r="C2719" s="359">
        <f>'[2]III_SAV-Details_NB'!B2725</f>
        <v>0</v>
      </c>
      <c r="D2719" s="359">
        <f>'[2]III_SAV-Details_NB'!C2725</f>
        <v>0</v>
      </c>
      <c r="E2719" s="359">
        <f>'[2]III_SAV-Details_NB'!D2725</f>
        <v>0</v>
      </c>
      <c r="F2719" s="490"/>
      <c r="G2719" s="281">
        <f>'[2]III_SAV-Details_NB'!X2725</f>
        <v>0</v>
      </c>
      <c r="H2719" s="281">
        <f t="shared" si="716"/>
        <v>0</v>
      </c>
      <c r="I2719" s="281">
        <f>IF(con_EOGJahr=2025,'[2]III_SAV-Details_NB'!AA2725,IF(con_EOGJahr=2026,'[2]III_SAV-Details_NB'!AB2725,'[2]III_SAV-Details_NB'!AC2725))</f>
        <v>0</v>
      </c>
      <c r="J2719" s="282"/>
      <c r="K2719" s="282"/>
      <c r="L2719" s="282"/>
      <c r="M2719" s="282"/>
      <c r="N2719" s="282"/>
      <c r="O2719" s="282"/>
      <c r="P2719" s="52">
        <f t="shared" si="717"/>
        <v>0</v>
      </c>
      <c r="Q2719" s="60"/>
      <c r="R2719" s="53">
        <f t="shared" si="723"/>
        <v>0</v>
      </c>
      <c r="S2719" s="59"/>
      <c r="T2719" s="61"/>
      <c r="U2719" s="342" t="str">
        <f t="shared" si="727"/>
        <v>k.A.</v>
      </c>
      <c r="V2719" s="343" t="str">
        <f t="shared" si="724"/>
        <v>k.A.</v>
      </c>
      <c r="W2719" s="343" t="str">
        <f>IFERROR(IF(OR($D2719="",$E2719=0,con_Ende=0),"k.A.",IF(VLOOKUP($D2719,rng_ND,5,0)="Nein",VLOOKUP($D2719,rng_ND,2,FALSE),MIN(VLOOKUP($D2719,rng_ND,2,FALSE),A_Stammdaten!$B$19-D_SAV!$E2719+1))),"k.A.")</f>
        <v>k.A.</v>
      </c>
      <c r="X2719" s="343" t="str">
        <f t="shared" si="725"/>
        <v>k.A.</v>
      </c>
      <c r="Y2719" s="62"/>
      <c r="Z2719" s="48">
        <f t="shared" si="726"/>
        <v>0</v>
      </c>
      <c r="AA2719" s="457"/>
      <c r="AB2719" s="55">
        <f t="shared" si="718"/>
        <v>0</v>
      </c>
      <c r="AC2719" s="55">
        <f>IF(A_Stammdaten!$B$25="ja",D_SAV!AA2719,D_SAV!AB2719)</f>
        <v>0</v>
      </c>
      <c r="AD2719" s="478">
        <f>IF(AC2719=0,0,IF(U2719-(con_EOGJahr-D_SAV!E2719)&lt;=0,AC2719,AC2719/V2719))</f>
        <v>0</v>
      </c>
      <c r="AE2719" s="478">
        <f>IFERROR(IF(AND(VLOOKUP(D2719,rng_ND,5,FALSE)="Ja",D_SAV!T2719="degressiv"),D_SAV!AC2719*Y2719/100,0),0)</f>
        <v>0</v>
      </c>
      <c r="AF2719" s="55">
        <f>IFERROR(IF(VLOOKUP(D2719,rng_ND,5,FALSE)="Ja",MAX(D_SAV!AD2719:AE2719),D_SAV!AD2719),0)</f>
        <v>0</v>
      </c>
      <c r="AG2719" s="55">
        <f t="shared" si="719"/>
        <v>0</v>
      </c>
      <c r="AH2719" s="55">
        <f t="shared" si="720"/>
        <v>0</v>
      </c>
      <c r="AI2719" s="55">
        <f t="shared" si="721"/>
        <v>0</v>
      </c>
      <c r="AJ2719" s="55">
        <f t="shared" si="722"/>
        <v>0</v>
      </c>
      <c r="AK2719" s="55">
        <f t="shared" si="713"/>
        <v>0</v>
      </c>
      <c r="AL2719" s="55">
        <f t="shared" si="714"/>
        <v>0</v>
      </c>
      <c r="AM2719" s="55">
        <f t="shared" si="715"/>
        <v>0</v>
      </c>
    </row>
    <row r="2720" spans="1:39" x14ac:dyDescent="0.25">
      <c r="A2720" s="47">
        <v>2716</v>
      </c>
      <c r="B2720" s="358" t="str">
        <f>IF(AND(E2720&lt;&gt;0,D2720&lt;&gt;0,F2720&lt;&gt;0),IF(C2720&lt;&gt;0,CONCATENATE(C2720,"-AGr",VLOOKUP(D2720,Listen!$A$2:$G$45,7,FALSE),"-",E2720,"-",F2720,),CONCATENATE("AGr",VLOOKUP(D2720,Listen!$A$2:$G$45,7,FALSE),"-",E2720,"-",F2720)),"keine vollständige ID")</f>
        <v>keine vollständige ID</v>
      </c>
      <c r="C2720" s="359">
        <f>'[2]III_SAV-Details_NB'!B2726</f>
        <v>0</v>
      </c>
      <c r="D2720" s="359">
        <f>'[2]III_SAV-Details_NB'!C2726</f>
        <v>0</v>
      </c>
      <c r="E2720" s="359">
        <f>'[2]III_SAV-Details_NB'!D2726</f>
        <v>0</v>
      </c>
      <c r="F2720" s="490"/>
      <c r="G2720" s="281">
        <f>'[2]III_SAV-Details_NB'!X2726</f>
        <v>0</v>
      </c>
      <c r="H2720" s="281">
        <f t="shared" si="716"/>
        <v>0</v>
      </c>
      <c r="I2720" s="281">
        <f>IF(con_EOGJahr=2025,'[2]III_SAV-Details_NB'!AA2726,IF(con_EOGJahr=2026,'[2]III_SAV-Details_NB'!AB2726,'[2]III_SAV-Details_NB'!AC2726))</f>
        <v>0</v>
      </c>
      <c r="J2720" s="282"/>
      <c r="K2720" s="282"/>
      <c r="L2720" s="282"/>
      <c r="M2720" s="282"/>
      <c r="N2720" s="282"/>
      <c r="O2720" s="282"/>
      <c r="P2720" s="52">
        <f t="shared" si="717"/>
        <v>0</v>
      </c>
      <c r="Q2720" s="60"/>
      <c r="R2720" s="53">
        <f t="shared" si="723"/>
        <v>0</v>
      </c>
      <c r="S2720" s="59"/>
      <c r="T2720" s="61"/>
      <c r="U2720" s="342" t="str">
        <f t="shared" si="727"/>
        <v>k.A.</v>
      </c>
      <c r="V2720" s="343" t="str">
        <f t="shared" si="724"/>
        <v>k.A.</v>
      </c>
      <c r="W2720" s="343" t="str">
        <f>IFERROR(IF(OR($D2720="",$E2720=0,con_Ende=0),"k.A.",IF(VLOOKUP($D2720,rng_ND,5,0)="Nein",VLOOKUP($D2720,rng_ND,2,FALSE),MIN(VLOOKUP($D2720,rng_ND,2,FALSE),A_Stammdaten!$B$19-D_SAV!$E2720+1))),"k.A.")</f>
        <v>k.A.</v>
      </c>
      <c r="X2720" s="343" t="str">
        <f t="shared" si="725"/>
        <v>k.A.</v>
      </c>
      <c r="Y2720" s="62"/>
      <c r="Z2720" s="48">
        <f t="shared" si="726"/>
        <v>0</v>
      </c>
      <c r="AA2720" s="457"/>
      <c r="AB2720" s="55">
        <f t="shared" si="718"/>
        <v>0</v>
      </c>
      <c r="AC2720" s="55">
        <f>IF(A_Stammdaten!$B$25="ja",D_SAV!AA2720,D_SAV!AB2720)</f>
        <v>0</v>
      </c>
      <c r="AD2720" s="478">
        <f>IF(AC2720=0,0,IF(U2720-(con_EOGJahr-D_SAV!E2720)&lt;=0,AC2720,AC2720/V2720))</f>
        <v>0</v>
      </c>
      <c r="AE2720" s="478">
        <f>IFERROR(IF(AND(VLOOKUP(D2720,rng_ND,5,FALSE)="Ja",D_SAV!T2720="degressiv"),D_SAV!AC2720*Y2720/100,0),0)</f>
        <v>0</v>
      </c>
      <c r="AF2720" s="55">
        <f>IFERROR(IF(VLOOKUP(D2720,rng_ND,5,FALSE)="Ja",MAX(D_SAV!AD2720:AE2720),D_SAV!AD2720),0)</f>
        <v>0</v>
      </c>
      <c r="AG2720" s="55">
        <f t="shared" si="719"/>
        <v>0</v>
      </c>
      <c r="AH2720" s="55">
        <f t="shared" si="720"/>
        <v>0</v>
      </c>
      <c r="AI2720" s="55">
        <f t="shared" si="721"/>
        <v>0</v>
      </c>
      <c r="AJ2720" s="55">
        <f t="shared" si="722"/>
        <v>0</v>
      </c>
      <c r="AK2720" s="55">
        <f t="shared" si="713"/>
        <v>0</v>
      </c>
      <c r="AL2720" s="55">
        <f t="shared" si="714"/>
        <v>0</v>
      </c>
      <c r="AM2720" s="55">
        <f t="shared" si="715"/>
        <v>0</v>
      </c>
    </row>
    <row r="2721" spans="1:39" x14ac:dyDescent="0.25">
      <c r="A2721" s="47">
        <v>2717</v>
      </c>
      <c r="B2721" s="358" t="str">
        <f>IF(AND(E2721&lt;&gt;0,D2721&lt;&gt;0,F2721&lt;&gt;0),IF(C2721&lt;&gt;0,CONCATENATE(C2721,"-AGr",VLOOKUP(D2721,Listen!$A$2:$G$45,7,FALSE),"-",E2721,"-",F2721,),CONCATENATE("AGr",VLOOKUP(D2721,Listen!$A$2:$G$45,7,FALSE),"-",E2721,"-",F2721)),"keine vollständige ID")</f>
        <v>keine vollständige ID</v>
      </c>
      <c r="C2721" s="359">
        <f>'[2]III_SAV-Details_NB'!B2727</f>
        <v>0</v>
      </c>
      <c r="D2721" s="359">
        <f>'[2]III_SAV-Details_NB'!C2727</f>
        <v>0</v>
      </c>
      <c r="E2721" s="359">
        <f>'[2]III_SAV-Details_NB'!D2727</f>
        <v>0</v>
      </c>
      <c r="F2721" s="490"/>
      <c r="G2721" s="281">
        <f>'[2]III_SAV-Details_NB'!X2727</f>
        <v>0</v>
      </c>
      <c r="H2721" s="281">
        <f t="shared" si="716"/>
        <v>0</v>
      </c>
      <c r="I2721" s="281">
        <f>IF(con_EOGJahr=2025,'[2]III_SAV-Details_NB'!AA2727,IF(con_EOGJahr=2026,'[2]III_SAV-Details_NB'!AB2727,'[2]III_SAV-Details_NB'!AC2727))</f>
        <v>0</v>
      </c>
      <c r="J2721" s="282"/>
      <c r="K2721" s="282"/>
      <c r="L2721" s="282"/>
      <c r="M2721" s="282"/>
      <c r="N2721" s="282"/>
      <c r="O2721" s="282"/>
      <c r="P2721" s="52">
        <f t="shared" si="717"/>
        <v>0</v>
      </c>
      <c r="Q2721" s="60"/>
      <c r="R2721" s="53">
        <f t="shared" si="723"/>
        <v>0</v>
      </c>
      <c r="S2721" s="59"/>
      <c r="T2721" s="61"/>
      <c r="U2721" s="342" t="str">
        <f t="shared" si="727"/>
        <v>k.A.</v>
      </c>
      <c r="V2721" s="343" t="str">
        <f t="shared" si="724"/>
        <v>k.A.</v>
      </c>
      <c r="W2721" s="343" t="str">
        <f>IFERROR(IF(OR($D2721="",$E2721=0,con_Ende=0),"k.A.",IF(VLOOKUP($D2721,rng_ND,5,0)="Nein",VLOOKUP($D2721,rng_ND,2,FALSE),MIN(VLOOKUP($D2721,rng_ND,2,FALSE),A_Stammdaten!$B$19-D_SAV!$E2721+1))),"k.A.")</f>
        <v>k.A.</v>
      </c>
      <c r="X2721" s="343" t="str">
        <f t="shared" si="725"/>
        <v>k.A.</v>
      </c>
      <c r="Y2721" s="62"/>
      <c r="Z2721" s="48">
        <f t="shared" si="726"/>
        <v>0</v>
      </c>
      <c r="AA2721" s="457"/>
      <c r="AB2721" s="55">
        <f t="shared" si="718"/>
        <v>0</v>
      </c>
      <c r="AC2721" s="55">
        <f>IF(A_Stammdaten!$B$25="ja",D_SAV!AA2721,D_SAV!AB2721)</f>
        <v>0</v>
      </c>
      <c r="AD2721" s="478">
        <f>IF(AC2721=0,0,IF(U2721-(con_EOGJahr-D_SAV!E2721)&lt;=0,AC2721,AC2721/V2721))</f>
        <v>0</v>
      </c>
      <c r="AE2721" s="478">
        <f>IFERROR(IF(AND(VLOOKUP(D2721,rng_ND,5,FALSE)="Ja",D_SAV!T2721="degressiv"),D_SAV!AC2721*Y2721/100,0),0)</f>
        <v>0</v>
      </c>
      <c r="AF2721" s="55">
        <f>IFERROR(IF(VLOOKUP(D2721,rng_ND,5,FALSE)="Ja",MAX(D_SAV!AD2721:AE2721),D_SAV!AD2721),0)</f>
        <v>0</v>
      </c>
      <c r="AG2721" s="55">
        <f t="shared" si="719"/>
        <v>0</v>
      </c>
      <c r="AH2721" s="55">
        <f t="shared" si="720"/>
        <v>0</v>
      </c>
      <c r="AI2721" s="55">
        <f t="shared" si="721"/>
        <v>0</v>
      </c>
      <c r="AJ2721" s="55">
        <f t="shared" si="722"/>
        <v>0</v>
      </c>
      <c r="AK2721" s="55">
        <f t="shared" si="713"/>
        <v>0</v>
      </c>
      <c r="AL2721" s="55">
        <f t="shared" si="714"/>
        <v>0</v>
      </c>
      <c r="AM2721" s="55">
        <f t="shared" si="715"/>
        <v>0</v>
      </c>
    </row>
    <row r="2722" spans="1:39" x14ac:dyDescent="0.25">
      <c r="A2722" s="47">
        <v>2718</v>
      </c>
      <c r="B2722" s="358" t="str">
        <f>IF(AND(E2722&lt;&gt;0,D2722&lt;&gt;0,F2722&lt;&gt;0),IF(C2722&lt;&gt;0,CONCATENATE(C2722,"-AGr",VLOOKUP(D2722,Listen!$A$2:$G$45,7,FALSE),"-",E2722,"-",F2722,),CONCATENATE("AGr",VLOOKUP(D2722,Listen!$A$2:$G$45,7,FALSE),"-",E2722,"-",F2722)),"keine vollständige ID")</f>
        <v>keine vollständige ID</v>
      </c>
      <c r="C2722" s="359">
        <f>'[2]III_SAV-Details_NB'!B2728</f>
        <v>0</v>
      </c>
      <c r="D2722" s="359">
        <f>'[2]III_SAV-Details_NB'!C2728</f>
        <v>0</v>
      </c>
      <c r="E2722" s="359">
        <f>'[2]III_SAV-Details_NB'!D2728</f>
        <v>0</v>
      </c>
      <c r="F2722" s="490"/>
      <c r="G2722" s="281">
        <f>'[2]III_SAV-Details_NB'!X2728</f>
        <v>0</v>
      </c>
      <c r="H2722" s="281">
        <f t="shared" si="716"/>
        <v>0</v>
      </c>
      <c r="I2722" s="281">
        <f>IF(con_EOGJahr=2025,'[2]III_SAV-Details_NB'!AA2728,IF(con_EOGJahr=2026,'[2]III_SAV-Details_NB'!AB2728,'[2]III_SAV-Details_NB'!AC2728))</f>
        <v>0</v>
      </c>
      <c r="J2722" s="282"/>
      <c r="K2722" s="282"/>
      <c r="L2722" s="282"/>
      <c r="M2722" s="282"/>
      <c r="N2722" s="282"/>
      <c r="O2722" s="282"/>
      <c r="P2722" s="52">
        <f t="shared" si="717"/>
        <v>0</v>
      </c>
      <c r="Q2722" s="60"/>
      <c r="R2722" s="53">
        <f t="shared" si="723"/>
        <v>0</v>
      </c>
      <c r="S2722" s="59"/>
      <c r="T2722" s="61"/>
      <c r="U2722" s="342" t="str">
        <f t="shared" si="727"/>
        <v>k.A.</v>
      </c>
      <c r="V2722" s="343" t="str">
        <f t="shared" si="724"/>
        <v>k.A.</v>
      </c>
      <c r="W2722" s="343" t="str">
        <f>IFERROR(IF(OR($D2722="",$E2722=0,con_Ende=0),"k.A.",IF(VLOOKUP($D2722,rng_ND,5,0)="Nein",VLOOKUP($D2722,rng_ND,2,FALSE),MIN(VLOOKUP($D2722,rng_ND,2,FALSE),A_Stammdaten!$B$19-D_SAV!$E2722+1))),"k.A.")</f>
        <v>k.A.</v>
      </c>
      <c r="X2722" s="343" t="str">
        <f t="shared" si="725"/>
        <v>k.A.</v>
      </c>
      <c r="Y2722" s="62"/>
      <c r="Z2722" s="48">
        <f t="shared" si="726"/>
        <v>0</v>
      </c>
      <c r="AA2722" s="457"/>
      <c r="AB2722" s="55">
        <f t="shared" si="718"/>
        <v>0</v>
      </c>
      <c r="AC2722" s="55">
        <f>IF(A_Stammdaten!$B$25="ja",D_SAV!AA2722,D_SAV!AB2722)</f>
        <v>0</v>
      </c>
      <c r="AD2722" s="478">
        <f>IF(AC2722=0,0,IF(U2722-(con_EOGJahr-D_SAV!E2722)&lt;=0,AC2722,AC2722/V2722))</f>
        <v>0</v>
      </c>
      <c r="AE2722" s="478">
        <f>IFERROR(IF(AND(VLOOKUP(D2722,rng_ND,5,FALSE)="Ja",D_SAV!T2722="degressiv"),D_SAV!AC2722*Y2722/100,0),0)</f>
        <v>0</v>
      </c>
      <c r="AF2722" s="55">
        <f>IFERROR(IF(VLOOKUP(D2722,rng_ND,5,FALSE)="Ja",MAX(D_SAV!AD2722:AE2722),D_SAV!AD2722),0)</f>
        <v>0</v>
      </c>
      <c r="AG2722" s="55">
        <f t="shared" si="719"/>
        <v>0</v>
      </c>
      <c r="AH2722" s="55">
        <f t="shared" si="720"/>
        <v>0</v>
      </c>
      <c r="AI2722" s="55">
        <f t="shared" si="721"/>
        <v>0</v>
      </c>
      <c r="AJ2722" s="55">
        <f t="shared" si="722"/>
        <v>0</v>
      </c>
      <c r="AK2722" s="55">
        <f t="shared" si="713"/>
        <v>0</v>
      </c>
      <c r="AL2722" s="55">
        <f t="shared" si="714"/>
        <v>0</v>
      </c>
      <c r="AM2722" s="55">
        <f t="shared" si="715"/>
        <v>0</v>
      </c>
    </row>
    <row r="2723" spans="1:39" x14ac:dyDescent="0.25">
      <c r="A2723" s="47">
        <v>2719</v>
      </c>
      <c r="B2723" s="358" t="str">
        <f>IF(AND(E2723&lt;&gt;0,D2723&lt;&gt;0,F2723&lt;&gt;0),IF(C2723&lt;&gt;0,CONCATENATE(C2723,"-AGr",VLOOKUP(D2723,Listen!$A$2:$G$45,7,FALSE),"-",E2723,"-",F2723,),CONCATENATE("AGr",VLOOKUP(D2723,Listen!$A$2:$G$45,7,FALSE),"-",E2723,"-",F2723)),"keine vollständige ID")</f>
        <v>keine vollständige ID</v>
      </c>
      <c r="C2723" s="359">
        <f>'[2]III_SAV-Details_NB'!B2729</f>
        <v>0</v>
      </c>
      <c r="D2723" s="359">
        <f>'[2]III_SAV-Details_NB'!C2729</f>
        <v>0</v>
      </c>
      <c r="E2723" s="359">
        <f>'[2]III_SAV-Details_NB'!D2729</f>
        <v>0</v>
      </c>
      <c r="F2723" s="490"/>
      <c r="G2723" s="281">
        <f>'[2]III_SAV-Details_NB'!X2729</f>
        <v>0</v>
      </c>
      <c r="H2723" s="281">
        <f t="shared" si="716"/>
        <v>0</v>
      </c>
      <c r="I2723" s="281">
        <f>IF(con_EOGJahr=2025,'[2]III_SAV-Details_NB'!AA2729,IF(con_EOGJahr=2026,'[2]III_SAV-Details_NB'!AB2729,'[2]III_SAV-Details_NB'!AC2729))</f>
        <v>0</v>
      </c>
      <c r="J2723" s="282"/>
      <c r="K2723" s="282"/>
      <c r="L2723" s="282"/>
      <c r="M2723" s="282"/>
      <c r="N2723" s="282"/>
      <c r="O2723" s="282"/>
      <c r="P2723" s="52">
        <f t="shared" si="717"/>
        <v>0</v>
      </c>
      <c r="Q2723" s="60"/>
      <c r="R2723" s="53">
        <f t="shared" si="723"/>
        <v>0</v>
      </c>
      <c r="S2723" s="59"/>
      <c r="T2723" s="61"/>
      <c r="U2723" s="342" t="str">
        <f t="shared" si="727"/>
        <v>k.A.</v>
      </c>
      <c r="V2723" s="343" t="str">
        <f t="shared" si="724"/>
        <v>k.A.</v>
      </c>
      <c r="W2723" s="343" t="str">
        <f>IFERROR(IF(OR($D2723="",$E2723=0,con_Ende=0),"k.A.",IF(VLOOKUP($D2723,rng_ND,5,0)="Nein",VLOOKUP($D2723,rng_ND,2,FALSE),MIN(VLOOKUP($D2723,rng_ND,2,FALSE),A_Stammdaten!$B$19-D_SAV!$E2723+1))),"k.A.")</f>
        <v>k.A.</v>
      </c>
      <c r="X2723" s="343" t="str">
        <f t="shared" si="725"/>
        <v>k.A.</v>
      </c>
      <c r="Y2723" s="62"/>
      <c r="Z2723" s="48">
        <f t="shared" si="726"/>
        <v>0</v>
      </c>
      <c r="AA2723" s="457"/>
      <c r="AB2723" s="55">
        <f t="shared" si="718"/>
        <v>0</v>
      </c>
      <c r="AC2723" s="55">
        <f>IF(A_Stammdaten!$B$25="ja",D_SAV!AA2723,D_SAV!AB2723)</f>
        <v>0</v>
      </c>
      <c r="AD2723" s="478">
        <f>IF(AC2723=0,0,IF(U2723-(con_EOGJahr-D_SAV!E2723)&lt;=0,AC2723,AC2723/V2723))</f>
        <v>0</v>
      </c>
      <c r="AE2723" s="478">
        <f>IFERROR(IF(AND(VLOOKUP(D2723,rng_ND,5,FALSE)="Ja",D_SAV!T2723="degressiv"),D_SAV!AC2723*Y2723/100,0),0)</f>
        <v>0</v>
      </c>
      <c r="AF2723" s="55">
        <f>IFERROR(IF(VLOOKUP(D2723,rng_ND,5,FALSE)="Ja",MAX(D_SAV!AD2723:AE2723),D_SAV!AD2723),0)</f>
        <v>0</v>
      </c>
      <c r="AG2723" s="55">
        <f t="shared" si="719"/>
        <v>0</v>
      </c>
      <c r="AH2723" s="55">
        <f t="shared" si="720"/>
        <v>0</v>
      </c>
      <c r="AI2723" s="55">
        <f t="shared" si="721"/>
        <v>0</v>
      </c>
      <c r="AJ2723" s="55">
        <f t="shared" si="722"/>
        <v>0</v>
      </c>
      <c r="AK2723" s="55">
        <f t="shared" si="713"/>
        <v>0</v>
      </c>
      <c r="AL2723" s="55">
        <f t="shared" si="714"/>
        <v>0</v>
      </c>
      <c r="AM2723" s="55">
        <f t="shared" si="715"/>
        <v>0</v>
      </c>
    </row>
    <row r="2724" spans="1:39" x14ac:dyDescent="0.25">
      <c r="A2724" s="47">
        <v>2720</v>
      </c>
      <c r="B2724" s="358" t="str">
        <f>IF(AND(E2724&lt;&gt;0,D2724&lt;&gt;0,F2724&lt;&gt;0),IF(C2724&lt;&gt;0,CONCATENATE(C2724,"-AGr",VLOOKUP(D2724,Listen!$A$2:$G$45,7,FALSE),"-",E2724,"-",F2724,),CONCATENATE("AGr",VLOOKUP(D2724,Listen!$A$2:$G$45,7,FALSE),"-",E2724,"-",F2724)),"keine vollständige ID")</f>
        <v>keine vollständige ID</v>
      </c>
      <c r="C2724" s="359">
        <f>'[2]III_SAV-Details_NB'!B2730</f>
        <v>0</v>
      </c>
      <c r="D2724" s="359">
        <f>'[2]III_SAV-Details_NB'!C2730</f>
        <v>0</v>
      </c>
      <c r="E2724" s="359">
        <f>'[2]III_SAV-Details_NB'!D2730</f>
        <v>0</v>
      </c>
      <c r="F2724" s="490"/>
      <c r="G2724" s="281">
        <f>'[2]III_SAV-Details_NB'!X2730</f>
        <v>0</v>
      </c>
      <c r="H2724" s="281">
        <f t="shared" si="716"/>
        <v>0</v>
      </c>
      <c r="I2724" s="281">
        <f>IF(con_EOGJahr=2025,'[2]III_SAV-Details_NB'!AA2730,IF(con_EOGJahr=2026,'[2]III_SAV-Details_NB'!AB2730,'[2]III_SAV-Details_NB'!AC2730))</f>
        <v>0</v>
      </c>
      <c r="J2724" s="282"/>
      <c r="K2724" s="282"/>
      <c r="L2724" s="282"/>
      <c r="M2724" s="282"/>
      <c r="N2724" s="282"/>
      <c r="O2724" s="282"/>
      <c r="P2724" s="52">
        <f t="shared" si="717"/>
        <v>0</v>
      </c>
      <c r="Q2724" s="60"/>
      <c r="R2724" s="53">
        <f t="shared" si="723"/>
        <v>0</v>
      </c>
      <c r="S2724" s="59"/>
      <c r="T2724" s="61"/>
      <c r="U2724" s="342" t="str">
        <f t="shared" si="727"/>
        <v>k.A.</v>
      </c>
      <c r="V2724" s="343" t="str">
        <f t="shared" si="724"/>
        <v>k.A.</v>
      </c>
      <c r="W2724" s="343" t="str">
        <f>IFERROR(IF(OR($D2724="",$E2724=0,con_Ende=0),"k.A.",IF(VLOOKUP($D2724,rng_ND,5,0)="Nein",VLOOKUP($D2724,rng_ND,2,FALSE),MIN(VLOOKUP($D2724,rng_ND,2,FALSE),A_Stammdaten!$B$19-D_SAV!$E2724+1))),"k.A.")</f>
        <v>k.A.</v>
      </c>
      <c r="X2724" s="343" t="str">
        <f t="shared" si="725"/>
        <v>k.A.</v>
      </c>
      <c r="Y2724" s="62"/>
      <c r="Z2724" s="48">
        <f t="shared" si="726"/>
        <v>0</v>
      </c>
      <c r="AA2724" s="457"/>
      <c r="AB2724" s="55">
        <f t="shared" si="718"/>
        <v>0</v>
      </c>
      <c r="AC2724" s="55">
        <f>IF(A_Stammdaten!$B$25="ja",D_SAV!AA2724,D_SAV!AB2724)</f>
        <v>0</v>
      </c>
      <c r="AD2724" s="478">
        <f>IF(AC2724=0,0,IF(U2724-(con_EOGJahr-D_SAV!E2724)&lt;=0,AC2724,AC2724/V2724))</f>
        <v>0</v>
      </c>
      <c r="AE2724" s="478">
        <f>IFERROR(IF(AND(VLOOKUP(D2724,rng_ND,5,FALSE)="Ja",D_SAV!T2724="degressiv"),D_SAV!AC2724*Y2724/100,0),0)</f>
        <v>0</v>
      </c>
      <c r="AF2724" s="55">
        <f>IFERROR(IF(VLOOKUP(D2724,rng_ND,5,FALSE)="Ja",MAX(D_SAV!AD2724:AE2724),D_SAV!AD2724),0)</f>
        <v>0</v>
      </c>
      <c r="AG2724" s="55">
        <f t="shared" si="719"/>
        <v>0</v>
      </c>
      <c r="AH2724" s="55">
        <f t="shared" si="720"/>
        <v>0</v>
      </c>
      <c r="AI2724" s="55">
        <f t="shared" si="721"/>
        <v>0</v>
      </c>
      <c r="AJ2724" s="55">
        <f t="shared" si="722"/>
        <v>0</v>
      </c>
      <c r="AK2724" s="55">
        <f t="shared" si="713"/>
        <v>0</v>
      </c>
      <c r="AL2724" s="55">
        <f t="shared" si="714"/>
        <v>0</v>
      </c>
      <c r="AM2724" s="55">
        <f t="shared" si="715"/>
        <v>0</v>
      </c>
    </row>
    <row r="2725" spans="1:39" x14ac:dyDescent="0.25">
      <c r="A2725" s="47">
        <v>2721</v>
      </c>
      <c r="B2725" s="358" t="str">
        <f>IF(AND(E2725&lt;&gt;0,D2725&lt;&gt;0,F2725&lt;&gt;0),IF(C2725&lt;&gt;0,CONCATENATE(C2725,"-AGr",VLOOKUP(D2725,Listen!$A$2:$G$45,7,FALSE),"-",E2725,"-",F2725,),CONCATENATE("AGr",VLOOKUP(D2725,Listen!$A$2:$G$45,7,FALSE),"-",E2725,"-",F2725)),"keine vollständige ID")</f>
        <v>keine vollständige ID</v>
      </c>
      <c r="C2725" s="359">
        <f>'[2]III_SAV-Details_NB'!B2731</f>
        <v>0</v>
      </c>
      <c r="D2725" s="359">
        <f>'[2]III_SAV-Details_NB'!C2731</f>
        <v>0</v>
      </c>
      <c r="E2725" s="359">
        <f>'[2]III_SAV-Details_NB'!D2731</f>
        <v>0</v>
      </c>
      <c r="F2725" s="490"/>
      <c r="G2725" s="281">
        <f>'[2]III_SAV-Details_NB'!X2731</f>
        <v>0</v>
      </c>
      <c r="H2725" s="281">
        <f t="shared" si="716"/>
        <v>0</v>
      </c>
      <c r="I2725" s="281">
        <f>IF(con_EOGJahr=2025,'[2]III_SAV-Details_NB'!AA2731,IF(con_EOGJahr=2026,'[2]III_SAV-Details_NB'!AB2731,'[2]III_SAV-Details_NB'!AC2731))</f>
        <v>0</v>
      </c>
      <c r="J2725" s="282"/>
      <c r="K2725" s="282"/>
      <c r="L2725" s="282"/>
      <c r="M2725" s="282"/>
      <c r="N2725" s="282"/>
      <c r="O2725" s="282"/>
      <c r="P2725" s="52">
        <f t="shared" si="717"/>
        <v>0</v>
      </c>
      <c r="Q2725" s="60"/>
      <c r="R2725" s="53">
        <f t="shared" si="723"/>
        <v>0</v>
      </c>
      <c r="S2725" s="59"/>
      <c r="T2725" s="61"/>
      <c r="U2725" s="342" t="str">
        <f t="shared" si="727"/>
        <v>k.A.</v>
      </c>
      <c r="V2725" s="343" t="str">
        <f t="shared" si="724"/>
        <v>k.A.</v>
      </c>
      <c r="W2725" s="343" t="str">
        <f>IFERROR(IF(OR($D2725="",$E2725=0,con_Ende=0),"k.A.",IF(VLOOKUP($D2725,rng_ND,5,0)="Nein",VLOOKUP($D2725,rng_ND,2,FALSE),MIN(VLOOKUP($D2725,rng_ND,2,FALSE),A_Stammdaten!$B$19-D_SAV!$E2725+1))),"k.A.")</f>
        <v>k.A.</v>
      </c>
      <c r="X2725" s="343" t="str">
        <f t="shared" si="725"/>
        <v>k.A.</v>
      </c>
      <c r="Y2725" s="62"/>
      <c r="Z2725" s="48">
        <f t="shared" si="726"/>
        <v>0</v>
      </c>
      <c r="AA2725" s="457"/>
      <c r="AB2725" s="55">
        <f t="shared" si="718"/>
        <v>0</v>
      </c>
      <c r="AC2725" s="55">
        <f>IF(A_Stammdaten!$B$25="ja",D_SAV!AA2725,D_SAV!AB2725)</f>
        <v>0</v>
      </c>
      <c r="AD2725" s="478">
        <f>IF(AC2725=0,0,IF(U2725-(con_EOGJahr-D_SAV!E2725)&lt;=0,AC2725,AC2725/V2725))</f>
        <v>0</v>
      </c>
      <c r="AE2725" s="478">
        <f>IFERROR(IF(AND(VLOOKUP(D2725,rng_ND,5,FALSE)="Ja",D_SAV!T2725="degressiv"),D_SAV!AC2725*Y2725/100,0),0)</f>
        <v>0</v>
      </c>
      <c r="AF2725" s="55">
        <f>IFERROR(IF(VLOOKUP(D2725,rng_ND,5,FALSE)="Ja",MAX(D_SAV!AD2725:AE2725),D_SAV!AD2725),0)</f>
        <v>0</v>
      </c>
      <c r="AG2725" s="55">
        <f t="shared" si="719"/>
        <v>0</v>
      </c>
      <c r="AH2725" s="55">
        <f t="shared" si="720"/>
        <v>0</v>
      </c>
      <c r="AI2725" s="55">
        <f t="shared" si="721"/>
        <v>0</v>
      </c>
      <c r="AJ2725" s="55">
        <f t="shared" si="722"/>
        <v>0</v>
      </c>
      <c r="AK2725" s="55">
        <f t="shared" si="713"/>
        <v>0</v>
      </c>
      <c r="AL2725" s="55">
        <f t="shared" si="714"/>
        <v>0</v>
      </c>
      <c r="AM2725" s="55">
        <f t="shared" si="715"/>
        <v>0</v>
      </c>
    </row>
    <row r="2726" spans="1:39" x14ac:dyDescent="0.25">
      <c r="A2726" s="47">
        <v>2722</v>
      </c>
      <c r="B2726" s="358" t="str">
        <f>IF(AND(E2726&lt;&gt;0,D2726&lt;&gt;0,F2726&lt;&gt;0),IF(C2726&lt;&gt;0,CONCATENATE(C2726,"-AGr",VLOOKUP(D2726,Listen!$A$2:$G$45,7,FALSE),"-",E2726,"-",F2726,),CONCATENATE("AGr",VLOOKUP(D2726,Listen!$A$2:$G$45,7,FALSE),"-",E2726,"-",F2726)),"keine vollständige ID")</f>
        <v>keine vollständige ID</v>
      </c>
      <c r="C2726" s="359">
        <f>'[2]III_SAV-Details_NB'!B2732</f>
        <v>0</v>
      </c>
      <c r="D2726" s="359">
        <f>'[2]III_SAV-Details_NB'!C2732</f>
        <v>0</v>
      </c>
      <c r="E2726" s="359">
        <f>'[2]III_SAV-Details_NB'!D2732</f>
        <v>0</v>
      </c>
      <c r="F2726" s="490"/>
      <c r="G2726" s="281">
        <f>'[2]III_SAV-Details_NB'!X2732</f>
        <v>0</v>
      </c>
      <c r="H2726" s="281">
        <f t="shared" si="716"/>
        <v>0</v>
      </c>
      <c r="I2726" s="281">
        <f>IF(con_EOGJahr=2025,'[2]III_SAV-Details_NB'!AA2732,IF(con_EOGJahr=2026,'[2]III_SAV-Details_NB'!AB2732,'[2]III_SAV-Details_NB'!AC2732))</f>
        <v>0</v>
      </c>
      <c r="J2726" s="282"/>
      <c r="K2726" s="282"/>
      <c r="L2726" s="282"/>
      <c r="M2726" s="282"/>
      <c r="N2726" s="282"/>
      <c r="O2726" s="282"/>
      <c r="P2726" s="52">
        <f t="shared" si="717"/>
        <v>0</v>
      </c>
      <c r="Q2726" s="60"/>
      <c r="R2726" s="53">
        <f t="shared" si="723"/>
        <v>0</v>
      </c>
      <c r="S2726" s="59"/>
      <c r="T2726" s="61"/>
      <c r="U2726" s="342" t="str">
        <f t="shared" si="727"/>
        <v>k.A.</v>
      </c>
      <c r="V2726" s="343" t="str">
        <f t="shared" si="724"/>
        <v>k.A.</v>
      </c>
      <c r="W2726" s="343" t="str">
        <f>IFERROR(IF(OR($D2726="",$E2726=0,con_Ende=0),"k.A.",IF(VLOOKUP($D2726,rng_ND,5,0)="Nein",VLOOKUP($D2726,rng_ND,2,FALSE),MIN(VLOOKUP($D2726,rng_ND,2,FALSE),A_Stammdaten!$B$19-D_SAV!$E2726+1))),"k.A.")</f>
        <v>k.A.</v>
      </c>
      <c r="X2726" s="343" t="str">
        <f t="shared" si="725"/>
        <v>k.A.</v>
      </c>
      <c r="Y2726" s="62"/>
      <c r="Z2726" s="48">
        <f t="shared" si="726"/>
        <v>0</v>
      </c>
      <c r="AA2726" s="457"/>
      <c r="AB2726" s="55">
        <f t="shared" si="718"/>
        <v>0</v>
      </c>
      <c r="AC2726" s="55">
        <f>IF(A_Stammdaten!$B$25="ja",D_SAV!AA2726,D_SAV!AB2726)</f>
        <v>0</v>
      </c>
      <c r="AD2726" s="478">
        <f>IF(AC2726=0,0,IF(U2726-(con_EOGJahr-D_SAV!E2726)&lt;=0,AC2726,AC2726/V2726))</f>
        <v>0</v>
      </c>
      <c r="AE2726" s="478">
        <f>IFERROR(IF(AND(VLOOKUP(D2726,rng_ND,5,FALSE)="Ja",D_SAV!T2726="degressiv"),D_SAV!AC2726*Y2726/100,0),0)</f>
        <v>0</v>
      </c>
      <c r="AF2726" s="55">
        <f>IFERROR(IF(VLOOKUP(D2726,rng_ND,5,FALSE)="Ja",MAX(D_SAV!AD2726:AE2726),D_SAV!AD2726),0)</f>
        <v>0</v>
      </c>
      <c r="AG2726" s="55">
        <f t="shared" si="719"/>
        <v>0</v>
      </c>
      <c r="AH2726" s="55">
        <f t="shared" si="720"/>
        <v>0</v>
      </c>
      <c r="AI2726" s="55">
        <f t="shared" si="721"/>
        <v>0</v>
      </c>
      <c r="AJ2726" s="55">
        <f t="shared" si="722"/>
        <v>0</v>
      </c>
      <c r="AK2726" s="55">
        <f t="shared" si="713"/>
        <v>0</v>
      </c>
      <c r="AL2726" s="55">
        <f t="shared" si="714"/>
        <v>0</v>
      </c>
      <c r="AM2726" s="55">
        <f t="shared" si="715"/>
        <v>0</v>
      </c>
    </row>
    <row r="2727" spans="1:39" x14ac:dyDescent="0.25">
      <c r="A2727" s="47">
        <v>2723</v>
      </c>
      <c r="B2727" s="358" t="str">
        <f>IF(AND(E2727&lt;&gt;0,D2727&lt;&gt;0,F2727&lt;&gt;0),IF(C2727&lt;&gt;0,CONCATENATE(C2727,"-AGr",VLOOKUP(D2727,Listen!$A$2:$G$45,7,FALSE),"-",E2727,"-",F2727,),CONCATENATE("AGr",VLOOKUP(D2727,Listen!$A$2:$G$45,7,FALSE),"-",E2727,"-",F2727)),"keine vollständige ID")</f>
        <v>keine vollständige ID</v>
      </c>
      <c r="C2727" s="359">
        <f>'[2]III_SAV-Details_NB'!B2733</f>
        <v>0</v>
      </c>
      <c r="D2727" s="359">
        <f>'[2]III_SAV-Details_NB'!C2733</f>
        <v>0</v>
      </c>
      <c r="E2727" s="359">
        <f>'[2]III_SAV-Details_NB'!D2733</f>
        <v>0</v>
      </c>
      <c r="F2727" s="490"/>
      <c r="G2727" s="281">
        <f>'[2]III_SAV-Details_NB'!X2733</f>
        <v>0</v>
      </c>
      <c r="H2727" s="281">
        <f t="shared" si="716"/>
        <v>0</v>
      </c>
      <c r="I2727" s="281">
        <f>IF(con_EOGJahr=2025,'[2]III_SAV-Details_NB'!AA2733,IF(con_EOGJahr=2026,'[2]III_SAV-Details_NB'!AB2733,'[2]III_SAV-Details_NB'!AC2733))</f>
        <v>0</v>
      </c>
      <c r="J2727" s="282"/>
      <c r="K2727" s="282"/>
      <c r="L2727" s="282"/>
      <c r="M2727" s="282"/>
      <c r="N2727" s="282"/>
      <c r="O2727" s="282"/>
      <c r="P2727" s="52">
        <f t="shared" si="717"/>
        <v>0</v>
      </c>
      <c r="Q2727" s="60"/>
      <c r="R2727" s="53">
        <f t="shared" si="723"/>
        <v>0</v>
      </c>
      <c r="S2727" s="59"/>
      <c r="T2727" s="61"/>
      <c r="U2727" s="342" t="str">
        <f t="shared" si="727"/>
        <v>k.A.</v>
      </c>
      <c r="V2727" s="343" t="str">
        <f t="shared" si="724"/>
        <v>k.A.</v>
      </c>
      <c r="W2727" s="343" t="str">
        <f>IFERROR(IF(OR($D2727="",$E2727=0,con_Ende=0),"k.A.",IF(VLOOKUP($D2727,rng_ND,5,0)="Nein",VLOOKUP($D2727,rng_ND,2,FALSE),MIN(VLOOKUP($D2727,rng_ND,2,FALSE),A_Stammdaten!$B$19-D_SAV!$E2727+1))),"k.A.")</f>
        <v>k.A.</v>
      </c>
      <c r="X2727" s="343" t="str">
        <f t="shared" si="725"/>
        <v>k.A.</v>
      </c>
      <c r="Y2727" s="62"/>
      <c r="Z2727" s="48">
        <f t="shared" si="726"/>
        <v>0</v>
      </c>
      <c r="AA2727" s="457"/>
      <c r="AB2727" s="55">
        <f t="shared" si="718"/>
        <v>0</v>
      </c>
      <c r="AC2727" s="55">
        <f>IF(A_Stammdaten!$B$25="ja",D_SAV!AA2727,D_SAV!AB2727)</f>
        <v>0</v>
      </c>
      <c r="AD2727" s="478">
        <f>IF(AC2727=0,0,IF(U2727-(con_EOGJahr-D_SAV!E2727)&lt;=0,AC2727,AC2727/V2727))</f>
        <v>0</v>
      </c>
      <c r="AE2727" s="478">
        <f>IFERROR(IF(AND(VLOOKUP(D2727,rng_ND,5,FALSE)="Ja",D_SAV!T2727="degressiv"),D_SAV!AC2727*Y2727/100,0),0)</f>
        <v>0</v>
      </c>
      <c r="AF2727" s="55">
        <f>IFERROR(IF(VLOOKUP(D2727,rng_ND,5,FALSE)="Ja",MAX(D_SAV!AD2727:AE2727),D_SAV!AD2727),0)</f>
        <v>0</v>
      </c>
      <c r="AG2727" s="55">
        <f t="shared" si="719"/>
        <v>0</v>
      </c>
      <c r="AH2727" s="55">
        <f t="shared" si="720"/>
        <v>0</v>
      </c>
      <c r="AI2727" s="55">
        <f t="shared" si="721"/>
        <v>0</v>
      </c>
      <c r="AJ2727" s="55">
        <f t="shared" si="722"/>
        <v>0</v>
      </c>
      <c r="AK2727" s="55">
        <f t="shared" si="713"/>
        <v>0</v>
      </c>
      <c r="AL2727" s="55">
        <f t="shared" si="714"/>
        <v>0</v>
      </c>
      <c r="AM2727" s="55">
        <f t="shared" si="715"/>
        <v>0</v>
      </c>
    </row>
    <row r="2728" spans="1:39" x14ac:dyDescent="0.25">
      <c r="A2728" s="47">
        <v>2724</v>
      </c>
      <c r="B2728" s="358" t="str">
        <f>IF(AND(E2728&lt;&gt;0,D2728&lt;&gt;0,F2728&lt;&gt;0),IF(C2728&lt;&gt;0,CONCATENATE(C2728,"-AGr",VLOOKUP(D2728,Listen!$A$2:$G$45,7,FALSE),"-",E2728,"-",F2728,),CONCATENATE("AGr",VLOOKUP(D2728,Listen!$A$2:$G$45,7,FALSE),"-",E2728,"-",F2728)),"keine vollständige ID")</f>
        <v>keine vollständige ID</v>
      </c>
      <c r="C2728" s="359">
        <f>'[2]III_SAV-Details_NB'!B2734</f>
        <v>0</v>
      </c>
      <c r="D2728" s="359">
        <f>'[2]III_SAV-Details_NB'!C2734</f>
        <v>0</v>
      </c>
      <c r="E2728" s="359">
        <f>'[2]III_SAV-Details_NB'!D2734</f>
        <v>0</v>
      </c>
      <c r="F2728" s="490"/>
      <c r="G2728" s="281">
        <f>'[2]III_SAV-Details_NB'!X2734</f>
        <v>0</v>
      </c>
      <c r="H2728" s="281">
        <f t="shared" si="716"/>
        <v>0</v>
      </c>
      <c r="I2728" s="281">
        <f>IF(con_EOGJahr=2025,'[2]III_SAV-Details_NB'!AA2734,IF(con_EOGJahr=2026,'[2]III_SAV-Details_NB'!AB2734,'[2]III_SAV-Details_NB'!AC2734))</f>
        <v>0</v>
      </c>
      <c r="J2728" s="282"/>
      <c r="K2728" s="282"/>
      <c r="L2728" s="282"/>
      <c r="M2728" s="282"/>
      <c r="N2728" s="282"/>
      <c r="O2728" s="282"/>
      <c r="P2728" s="52">
        <f t="shared" si="717"/>
        <v>0</v>
      </c>
      <c r="Q2728" s="60"/>
      <c r="R2728" s="53">
        <f t="shared" si="723"/>
        <v>0</v>
      </c>
      <c r="S2728" s="59"/>
      <c r="T2728" s="61"/>
      <c r="U2728" s="342" t="str">
        <f t="shared" si="727"/>
        <v>k.A.</v>
      </c>
      <c r="V2728" s="343" t="str">
        <f t="shared" si="724"/>
        <v>k.A.</v>
      </c>
      <c r="W2728" s="343" t="str">
        <f>IFERROR(IF(OR($D2728="",$E2728=0,con_Ende=0),"k.A.",IF(VLOOKUP($D2728,rng_ND,5,0)="Nein",VLOOKUP($D2728,rng_ND,2,FALSE),MIN(VLOOKUP($D2728,rng_ND,2,FALSE),A_Stammdaten!$B$19-D_SAV!$E2728+1))),"k.A.")</f>
        <v>k.A.</v>
      </c>
      <c r="X2728" s="343" t="str">
        <f t="shared" si="725"/>
        <v>k.A.</v>
      </c>
      <c r="Y2728" s="62"/>
      <c r="Z2728" s="48">
        <f t="shared" si="726"/>
        <v>0</v>
      </c>
      <c r="AA2728" s="457"/>
      <c r="AB2728" s="55">
        <f t="shared" si="718"/>
        <v>0</v>
      </c>
      <c r="AC2728" s="55">
        <f>IF(A_Stammdaten!$B$25="ja",D_SAV!AA2728,D_SAV!AB2728)</f>
        <v>0</v>
      </c>
      <c r="AD2728" s="478">
        <f>IF(AC2728=0,0,IF(U2728-(con_EOGJahr-D_SAV!E2728)&lt;=0,AC2728,AC2728/V2728))</f>
        <v>0</v>
      </c>
      <c r="AE2728" s="478">
        <f>IFERROR(IF(AND(VLOOKUP(D2728,rng_ND,5,FALSE)="Ja",D_SAV!T2728="degressiv"),D_SAV!AC2728*Y2728/100,0),0)</f>
        <v>0</v>
      </c>
      <c r="AF2728" s="55">
        <f>IFERROR(IF(VLOOKUP(D2728,rng_ND,5,FALSE)="Ja",MAX(D_SAV!AD2728:AE2728),D_SAV!AD2728),0)</f>
        <v>0</v>
      </c>
      <c r="AG2728" s="55">
        <f t="shared" si="719"/>
        <v>0</v>
      </c>
      <c r="AH2728" s="55">
        <f t="shared" si="720"/>
        <v>0</v>
      </c>
      <c r="AI2728" s="55">
        <f t="shared" si="721"/>
        <v>0</v>
      </c>
      <c r="AJ2728" s="55">
        <f t="shared" si="722"/>
        <v>0</v>
      </c>
      <c r="AK2728" s="55">
        <f t="shared" si="713"/>
        <v>0</v>
      </c>
      <c r="AL2728" s="55">
        <f t="shared" si="714"/>
        <v>0</v>
      </c>
      <c r="AM2728" s="55">
        <f t="shared" si="715"/>
        <v>0</v>
      </c>
    </row>
    <row r="2729" spans="1:39" x14ac:dyDescent="0.25">
      <c r="A2729" s="47">
        <v>2725</v>
      </c>
      <c r="B2729" s="358" t="str">
        <f>IF(AND(E2729&lt;&gt;0,D2729&lt;&gt;0,F2729&lt;&gt;0),IF(C2729&lt;&gt;0,CONCATENATE(C2729,"-AGr",VLOOKUP(D2729,Listen!$A$2:$G$45,7,FALSE),"-",E2729,"-",F2729,),CONCATENATE("AGr",VLOOKUP(D2729,Listen!$A$2:$G$45,7,FALSE),"-",E2729,"-",F2729)),"keine vollständige ID")</f>
        <v>keine vollständige ID</v>
      </c>
      <c r="C2729" s="359">
        <f>'[2]III_SAV-Details_NB'!B2735</f>
        <v>0</v>
      </c>
      <c r="D2729" s="359">
        <f>'[2]III_SAV-Details_NB'!C2735</f>
        <v>0</v>
      </c>
      <c r="E2729" s="359">
        <f>'[2]III_SAV-Details_NB'!D2735</f>
        <v>0</v>
      </c>
      <c r="F2729" s="490"/>
      <c r="G2729" s="281">
        <f>'[2]III_SAV-Details_NB'!X2735</f>
        <v>0</v>
      </c>
      <c r="H2729" s="281">
        <f t="shared" si="716"/>
        <v>0</v>
      </c>
      <c r="I2729" s="281">
        <f>IF(con_EOGJahr=2025,'[2]III_SAV-Details_NB'!AA2735,IF(con_EOGJahr=2026,'[2]III_SAV-Details_NB'!AB2735,'[2]III_SAV-Details_NB'!AC2735))</f>
        <v>0</v>
      </c>
      <c r="J2729" s="282"/>
      <c r="K2729" s="282"/>
      <c r="L2729" s="282"/>
      <c r="M2729" s="282"/>
      <c r="N2729" s="282"/>
      <c r="O2729" s="282"/>
      <c r="P2729" s="52">
        <f t="shared" si="717"/>
        <v>0</v>
      </c>
      <c r="Q2729" s="60"/>
      <c r="R2729" s="53">
        <f t="shared" si="723"/>
        <v>0</v>
      </c>
      <c r="S2729" s="59"/>
      <c r="T2729" s="61"/>
      <c r="U2729" s="342" t="str">
        <f t="shared" si="727"/>
        <v>k.A.</v>
      </c>
      <c r="V2729" s="343" t="str">
        <f t="shared" si="724"/>
        <v>k.A.</v>
      </c>
      <c r="W2729" s="343" t="str">
        <f>IFERROR(IF(OR($D2729="",$E2729=0,con_Ende=0),"k.A.",IF(VLOOKUP($D2729,rng_ND,5,0)="Nein",VLOOKUP($D2729,rng_ND,2,FALSE),MIN(VLOOKUP($D2729,rng_ND,2,FALSE),A_Stammdaten!$B$19-D_SAV!$E2729+1))),"k.A.")</f>
        <v>k.A.</v>
      </c>
      <c r="X2729" s="343" t="str">
        <f t="shared" si="725"/>
        <v>k.A.</v>
      </c>
      <c r="Y2729" s="62"/>
      <c r="Z2729" s="48">
        <f t="shared" si="726"/>
        <v>0</v>
      </c>
      <c r="AA2729" s="457"/>
      <c r="AB2729" s="55">
        <f t="shared" si="718"/>
        <v>0</v>
      </c>
      <c r="AC2729" s="55">
        <f>IF(A_Stammdaten!$B$25="ja",D_SAV!AA2729,D_SAV!AB2729)</f>
        <v>0</v>
      </c>
      <c r="AD2729" s="478">
        <f>IF(AC2729=0,0,IF(U2729-(con_EOGJahr-D_SAV!E2729)&lt;=0,AC2729,AC2729/V2729))</f>
        <v>0</v>
      </c>
      <c r="AE2729" s="478">
        <f>IFERROR(IF(AND(VLOOKUP(D2729,rng_ND,5,FALSE)="Ja",D_SAV!T2729="degressiv"),D_SAV!AC2729*Y2729/100,0),0)</f>
        <v>0</v>
      </c>
      <c r="AF2729" s="55">
        <f>IFERROR(IF(VLOOKUP(D2729,rng_ND,5,FALSE)="Ja",MAX(D_SAV!AD2729:AE2729),D_SAV!AD2729),0)</f>
        <v>0</v>
      </c>
      <c r="AG2729" s="55">
        <f t="shared" si="719"/>
        <v>0</v>
      </c>
      <c r="AH2729" s="55">
        <f t="shared" si="720"/>
        <v>0</v>
      </c>
      <c r="AI2729" s="55">
        <f t="shared" si="721"/>
        <v>0</v>
      </c>
      <c r="AJ2729" s="55">
        <f t="shared" si="722"/>
        <v>0</v>
      </c>
      <c r="AK2729" s="55">
        <f t="shared" si="713"/>
        <v>0</v>
      </c>
      <c r="AL2729" s="55">
        <f t="shared" si="714"/>
        <v>0</v>
      </c>
      <c r="AM2729" s="55">
        <f t="shared" si="715"/>
        <v>0</v>
      </c>
    </row>
    <row r="2730" spans="1:39" x14ac:dyDescent="0.25">
      <c r="A2730" s="47">
        <v>2726</v>
      </c>
      <c r="B2730" s="358" t="str">
        <f>IF(AND(E2730&lt;&gt;0,D2730&lt;&gt;0,F2730&lt;&gt;0),IF(C2730&lt;&gt;0,CONCATENATE(C2730,"-AGr",VLOOKUP(D2730,Listen!$A$2:$G$45,7,FALSE),"-",E2730,"-",F2730,),CONCATENATE("AGr",VLOOKUP(D2730,Listen!$A$2:$G$45,7,FALSE),"-",E2730,"-",F2730)),"keine vollständige ID")</f>
        <v>keine vollständige ID</v>
      </c>
      <c r="C2730" s="359">
        <f>'[2]III_SAV-Details_NB'!B2736</f>
        <v>0</v>
      </c>
      <c r="D2730" s="359">
        <f>'[2]III_SAV-Details_NB'!C2736</f>
        <v>0</v>
      </c>
      <c r="E2730" s="359">
        <f>'[2]III_SAV-Details_NB'!D2736</f>
        <v>0</v>
      </c>
      <c r="F2730" s="490"/>
      <c r="G2730" s="281">
        <f>'[2]III_SAV-Details_NB'!X2736</f>
        <v>0</v>
      </c>
      <c r="H2730" s="281">
        <f t="shared" si="716"/>
        <v>0</v>
      </c>
      <c r="I2730" s="281">
        <f>IF(con_EOGJahr=2025,'[2]III_SAV-Details_NB'!AA2736,IF(con_EOGJahr=2026,'[2]III_SAV-Details_NB'!AB2736,'[2]III_SAV-Details_NB'!AC2736))</f>
        <v>0</v>
      </c>
      <c r="J2730" s="282"/>
      <c r="K2730" s="282"/>
      <c r="L2730" s="282"/>
      <c r="M2730" s="282"/>
      <c r="N2730" s="282"/>
      <c r="O2730" s="282"/>
      <c r="P2730" s="52">
        <f t="shared" si="717"/>
        <v>0</v>
      </c>
      <c r="Q2730" s="60"/>
      <c r="R2730" s="53">
        <f t="shared" si="723"/>
        <v>0</v>
      </c>
      <c r="S2730" s="59"/>
      <c r="T2730" s="61"/>
      <c r="U2730" s="342" t="str">
        <f t="shared" si="727"/>
        <v>k.A.</v>
      </c>
      <c r="V2730" s="343" t="str">
        <f t="shared" si="724"/>
        <v>k.A.</v>
      </c>
      <c r="W2730" s="343" t="str">
        <f>IFERROR(IF(OR($D2730="",$E2730=0,con_Ende=0),"k.A.",IF(VLOOKUP($D2730,rng_ND,5,0)="Nein",VLOOKUP($D2730,rng_ND,2,FALSE),MIN(VLOOKUP($D2730,rng_ND,2,FALSE),A_Stammdaten!$B$19-D_SAV!$E2730+1))),"k.A.")</f>
        <v>k.A.</v>
      </c>
      <c r="X2730" s="343" t="str">
        <f t="shared" si="725"/>
        <v>k.A.</v>
      </c>
      <c r="Y2730" s="62"/>
      <c r="Z2730" s="48">
        <f t="shared" si="726"/>
        <v>0</v>
      </c>
      <c r="AA2730" s="457"/>
      <c r="AB2730" s="55">
        <f t="shared" si="718"/>
        <v>0</v>
      </c>
      <c r="AC2730" s="55">
        <f>IF(A_Stammdaten!$B$25="ja",D_SAV!AA2730,D_SAV!AB2730)</f>
        <v>0</v>
      </c>
      <c r="AD2730" s="478">
        <f>IF(AC2730=0,0,IF(U2730-(con_EOGJahr-D_SAV!E2730)&lt;=0,AC2730,AC2730/V2730))</f>
        <v>0</v>
      </c>
      <c r="AE2730" s="478">
        <f>IFERROR(IF(AND(VLOOKUP(D2730,rng_ND,5,FALSE)="Ja",D_SAV!T2730="degressiv"),D_SAV!AC2730*Y2730/100,0),0)</f>
        <v>0</v>
      </c>
      <c r="AF2730" s="55">
        <f>IFERROR(IF(VLOOKUP(D2730,rng_ND,5,FALSE)="Ja",MAX(D_SAV!AD2730:AE2730),D_SAV!AD2730),0)</f>
        <v>0</v>
      </c>
      <c r="AG2730" s="55">
        <f t="shared" si="719"/>
        <v>0</v>
      </c>
      <c r="AH2730" s="55">
        <f t="shared" si="720"/>
        <v>0</v>
      </c>
      <c r="AI2730" s="55">
        <f t="shared" si="721"/>
        <v>0</v>
      </c>
      <c r="AJ2730" s="55">
        <f t="shared" si="722"/>
        <v>0</v>
      </c>
      <c r="AK2730" s="55">
        <f t="shared" si="713"/>
        <v>0</v>
      </c>
      <c r="AL2730" s="55">
        <f t="shared" si="714"/>
        <v>0</v>
      </c>
      <c r="AM2730" s="55">
        <f t="shared" si="715"/>
        <v>0</v>
      </c>
    </row>
    <row r="2731" spans="1:39" x14ac:dyDescent="0.25">
      <c r="A2731" s="47">
        <v>2727</v>
      </c>
      <c r="B2731" s="358" t="str">
        <f>IF(AND(E2731&lt;&gt;0,D2731&lt;&gt;0,F2731&lt;&gt;0),IF(C2731&lt;&gt;0,CONCATENATE(C2731,"-AGr",VLOOKUP(D2731,Listen!$A$2:$G$45,7,FALSE),"-",E2731,"-",F2731,),CONCATENATE("AGr",VLOOKUP(D2731,Listen!$A$2:$G$45,7,FALSE),"-",E2731,"-",F2731)),"keine vollständige ID")</f>
        <v>keine vollständige ID</v>
      </c>
      <c r="C2731" s="359">
        <f>'[2]III_SAV-Details_NB'!B2737</f>
        <v>0</v>
      </c>
      <c r="D2731" s="359">
        <f>'[2]III_SAV-Details_NB'!C2737</f>
        <v>0</v>
      </c>
      <c r="E2731" s="359">
        <f>'[2]III_SAV-Details_NB'!D2737</f>
        <v>0</v>
      </c>
      <c r="F2731" s="490"/>
      <c r="G2731" s="281">
        <f>'[2]III_SAV-Details_NB'!X2737</f>
        <v>0</v>
      </c>
      <c r="H2731" s="281">
        <f t="shared" si="716"/>
        <v>0</v>
      </c>
      <c r="I2731" s="281">
        <f>IF(con_EOGJahr=2025,'[2]III_SAV-Details_NB'!AA2737,IF(con_EOGJahr=2026,'[2]III_SAV-Details_NB'!AB2737,'[2]III_SAV-Details_NB'!AC2737))</f>
        <v>0</v>
      </c>
      <c r="J2731" s="282"/>
      <c r="K2731" s="282"/>
      <c r="L2731" s="282"/>
      <c r="M2731" s="282"/>
      <c r="N2731" s="282"/>
      <c r="O2731" s="282"/>
      <c r="P2731" s="52">
        <f t="shared" si="717"/>
        <v>0</v>
      </c>
      <c r="Q2731" s="60"/>
      <c r="R2731" s="53">
        <f t="shared" si="723"/>
        <v>0</v>
      </c>
      <c r="S2731" s="59"/>
      <c r="T2731" s="61"/>
      <c r="U2731" s="342" t="str">
        <f t="shared" si="727"/>
        <v>k.A.</v>
      </c>
      <c r="V2731" s="343" t="str">
        <f t="shared" si="724"/>
        <v>k.A.</v>
      </c>
      <c r="W2731" s="343" t="str">
        <f>IFERROR(IF(OR($D2731="",$E2731=0,con_Ende=0),"k.A.",IF(VLOOKUP($D2731,rng_ND,5,0)="Nein",VLOOKUP($D2731,rng_ND,2,FALSE),MIN(VLOOKUP($D2731,rng_ND,2,FALSE),A_Stammdaten!$B$19-D_SAV!$E2731+1))),"k.A.")</f>
        <v>k.A.</v>
      </c>
      <c r="X2731" s="343" t="str">
        <f t="shared" si="725"/>
        <v>k.A.</v>
      </c>
      <c r="Y2731" s="62"/>
      <c r="Z2731" s="48">
        <f t="shared" si="726"/>
        <v>0</v>
      </c>
      <c r="AA2731" s="457"/>
      <c r="AB2731" s="55">
        <f t="shared" si="718"/>
        <v>0</v>
      </c>
      <c r="AC2731" s="55">
        <f>IF(A_Stammdaten!$B$25="ja",D_SAV!AA2731,D_SAV!AB2731)</f>
        <v>0</v>
      </c>
      <c r="AD2731" s="478">
        <f>IF(AC2731=0,0,IF(U2731-(con_EOGJahr-D_SAV!E2731)&lt;=0,AC2731,AC2731/V2731))</f>
        <v>0</v>
      </c>
      <c r="AE2731" s="478">
        <f>IFERROR(IF(AND(VLOOKUP(D2731,rng_ND,5,FALSE)="Ja",D_SAV!T2731="degressiv"),D_SAV!AC2731*Y2731/100,0),0)</f>
        <v>0</v>
      </c>
      <c r="AF2731" s="55">
        <f>IFERROR(IF(VLOOKUP(D2731,rng_ND,5,FALSE)="Ja",MAX(D_SAV!AD2731:AE2731),D_SAV!AD2731),0)</f>
        <v>0</v>
      </c>
      <c r="AG2731" s="55">
        <f t="shared" si="719"/>
        <v>0</v>
      </c>
      <c r="AH2731" s="55">
        <f t="shared" si="720"/>
        <v>0</v>
      </c>
      <c r="AI2731" s="55">
        <f t="shared" si="721"/>
        <v>0</v>
      </c>
      <c r="AJ2731" s="55">
        <f t="shared" si="722"/>
        <v>0</v>
      </c>
      <c r="AK2731" s="55">
        <f t="shared" si="713"/>
        <v>0</v>
      </c>
      <c r="AL2731" s="55">
        <f t="shared" si="714"/>
        <v>0</v>
      </c>
      <c r="AM2731" s="55">
        <f t="shared" si="715"/>
        <v>0</v>
      </c>
    </row>
    <row r="2732" spans="1:39" x14ac:dyDescent="0.25">
      <c r="A2732" s="47">
        <v>2728</v>
      </c>
      <c r="B2732" s="358" t="str">
        <f>IF(AND(E2732&lt;&gt;0,D2732&lt;&gt;0,F2732&lt;&gt;0),IF(C2732&lt;&gt;0,CONCATENATE(C2732,"-AGr",VLOOKUP(D2732,Listen!$A$2:$G$45,7,FALSE),"-",E2732,"-",F2732,),CONCATENATE("AGr",VLOOKUP(D2732,Listen!$A$2:$G$45,7,FALSE),"-",E2732,"-",F2732)),"keine vollständige ID")</f>
        <v>keine vollständige ID</v>
      </c>
      <c r="C2732" s="359">
        <f>'[2]III_SAV-Details_NB'!B2738</f>
        <v>0</v>
      </c>
      <c r="D2732" s="359">
        <f>'[2]III_SAV-Details_NB'!C2738</f>
        <v>0</v>
      </c>
      <c r="E2732" s="359">
        <f>'[2]III_SAV-Details_NB'!D2738</f>
        <v>0</v>
      </c>
      <c r="F2732" s="490"/>
      <c r="G2732" s="281">
        <f>'[2]III_SAV-Details_NB'!X2738</f>
        <v>0</v>
      </c>
      <c r="H2732" s="281">
        <f t="shared" si="716"/>
        <v>0</v>
      </c>
      <c r="I2732" s="281">
        <f>IF(con_EOGJahr=2025,'[2]III_SAV-Details_NB'!AA2738,IF(con_EOGJahr=2026,'[2]III_SAV-Details_NB'!AB2738,'[2]III_SAV-Details_NB'!AC2738))</f>
        <v>0</v>
      </c>
      <c r="J2732" s="282"/>
      <c r="K2732" s="282"/>
      <c r="L2732" s="282"/>
      <c r="M2732" s="282"/>
      <c r="N2732" s="282"/>
      <c r="O2732" s="282"/>
      <c r="P2732" s="52">
        <f t="shared" si="717"/>
        <v>0</v>
      </c>
      <c r="Q2732" s="60"/>
      <c r="R2732" s="53">
        <f t="shared" si="723"/>
        <v>0</v>
      </c>
      <c r="S2732" s="59"/>
      <c r="T2732" s="61"/>
      <c r="U2732" s="342" t="str">
        <f t="shared" si="727"/>
        <v>k.A.</v>
      </c>
      <c r="V2732" s="343" t="str">
        <f t="shared" si="724"/>
        <v>k.A.</v>
      </c>
      <c r="W2732" s="343" t="str">
        <f>IFERROR(IF(OR($D2732="",$E2732=0,con_Ende=0),"k.A.",IF(VLOOKUP($D2732,rng_ND,5,0)="Nein",VLOOKUP($D2732,rng_ND,2,FALSE),MIN(VLOOKUP($D2732,rng_ND,2,FALSE),A_Stammdaten!$B$19-D_SAV!$E2732+1))),"k.A.")</f>
        <v>k.A.</v>
      </c>
      <c r="X2732" s="343" t="str">
        <f t="shared" si="725"/>
        <v>k.A.</v>
      </c>
      <c r="Y2732" s="62"/>
      <c r="Z2732" s="48">
        <f t="shared" si="726"/>
        <v>0</v>
      </c>
      <c r="AA2732" s="457"/>
      <c r="AB2732" s="55">
        <f t="shared" si="718"/>
        <v>0</v>
      </c>
      <c r="AC2732" s="55">
        <f>IF(A_Stammdaten!$B$25="ja",D_SAV!AA2732,D_SAV!AB2732)</f>
        <v>0</v>
      </c>
      <c r="AD2732" s="478">
        <f>IF(AC2732=0,0,IF(U2732-(con_EOGJahr-D_SAV!E2732)&lt;=0,AC2732,AC2732/V2732))</f>
        <v>0</v>
      </c>
      <c r="AE2732" s="478">
        <f>IFERROR(IF(AND(VLOOKUP(D2732,rng_ND,5,FALSE)="Ja",D_SAV!T2732="degressiv"),D_SAV!AC2732*Y2732/100,0),0)</f>
        <v>0</v>
      </c>
      <c r="AF2732" s="55">
        <f>IFERROR(IF(VLOOKUP(D2732,rng_ND,5,FALSE)="Ja",MAX(D_SAV!AD2732:AE2732),D_SAV!AD2732),0)</f>
        <v>0</v>
      </c>
      <c r="AG2732" s="55">
        <f t="shared" si="719"/>
        <v>0</v>
      </c>
      <c r="AH2732" s="55">
        <f t="shared" si="720"/>
        <v>0</v>
      </c>
      <c r="AI2732" s="55">
        <f t="shared" si="721"/>
        <v>0</v>
      </c>
      <c r="AJ2732" s="55">
        <f t="shared" si="722"/>
        <v>0</v>
      </c>
      <c r="AK2732" s="55">
        <f t="shared" si="713"/>
        <v>0</v>
      </c>
      <c r="AL2732" s="55">
        <f t="shared" si="714"/>
        <v>0</v>
      </c>
      <c r="AM2732" s="55">
        <f t="shared" si="715"/>
        <v>0</v>
      </c>
    </row>
    <row r="2733" spans="1:39" x14ac:dyDescent="0.25">
      <c r="A2733" s="47">
        <v>2729</v>
      </c>
      <c r="B2733" s="358" t="str">
        <f>IF(AND(E2733&lt;&gt;0,D2733&lt;&gt;0,F2733&lt;&gt;0),IF(C2733&lt;&gt;0,CONCATENATE(C2733,"-AGr",VLOOKUP(D2733,Listen!$A$2:$G$45,7,FALSE),"-",E2733,"-",F2733,),CONCATENATE("AGr",VLOOKUP(D2733,Listen!$A$2:$G$45,7,FALSE),"-",E2733,"-",F2733)),"keine vollständige ID")</f>
        <v>keine vollständige ID</v>
      </c>
      <c r="C2733" s="359">
        <f>'[2]III_SAV-Details_NB'!B2739</f>
        <v>0</v>
      </c>
      <c r="D2733" s="359">
        <f>'[2]III_SAV-Details_NB'!C2739</f>
        <v>0</v>
      </c>
      <c r="E2733" s="359">
        <f>'[2]III_SAV-Details_NB'!D2739</f>
        <v>0</v>
      </c>
      <c r="F2733" s="490"/>
      <c r="G2733" s="281">
        <f>'[2]III_SAV-Details_NB'!X2739</f>
        <v>0</v>
      </c>
      <c r="H2733" s="281">
        <f t="shared" si="716"/>
        <v>0</v>
      </c>
      <c r="I2733" s="281">
        <f>IF(con_EOGJahr=2025,'[2]III_SAV-Details_NB'!AA2739,IF(con_EOGJahr=2026,'[2]III_SAV-Details_NB'!AB2739,'[2]III_SAV-Details_NB'!AC2739))</f>
        <v>0</v>
      </c>
      <c r="J2733" s="282"/>
      <c r="K2733" s="282"/>
      <c r="L2733" s="282"/>
      <c r="M2733" s="282"/>
      <c r="N2733" s="282"/>
      <c r="O2733" s="282"/>
      <c r="P2733" s="52">
        <f t="shared" si="717"/>
        <v>0</v>
      </c>
      <c r="Q2733" s="60"/>
      <c r="R2733" s="53">
        <f t="shared" si="723"/>
        <v>0</v>
      </c>
      <c r="S2733" s="59"/>
      <c r="T2733" s="61"/>
      <c r="U2733" s="342" t="str">
        <f t="shared" si="727"/>
        <v>k.A.</v>
      </c>
      <c r="V2733" s="343" t="str">
        <f t="shared" si="724"/>
        <v>k.A.</v>
      </c>
      <c r="W2733" s="343" t="str">
        <f>IFERROR(IF(OR($D2733="",$E2733=0,con_Ende=0),"k.A.",IF(VLOOKUP($D2733,rng_ND,5,0)="Nein",VLOOKUP($D2733,rng_ND,2,FALSE),MIN(VLOOKUP($D2733,rng_ND,2,FALSE),A_Stammdaten!$B$19-D_SAV!$E2733+1))),"k.A.")</f>
        <v>k.A.</v>
      </c>
      <c r="X2733" s="343" t="str">
        <f t="shared" si="725"/>
        <v>k.A.</v>
      </c>
      <c r="Y2733" s="62"/>
      <c r="Z2733" s="48">
        <f t="shared" si="726"/>
        <v>0</v>
      </c>
      <c r="AA2733" s="457"/>
      <c r="AB2733" s="55">
        <f t="shared" si="718"/>
        <v>0</v>
      </c>
      <c r="AC2733" s="55">
        <f>IF(A_Stammdaten!$B$25="ja",D_SAV!AA2733,D_SAV!AB2733)</f>
        <v>0</v>
      </c>
      <c r="AD2733" s="478">
        <f>IF(AC2733=0,0,IF(U2733-(con_EOGJahr-D_SAV!E2733)&lt;=0,AC2733,AC2733/V2733))</f>
        <v>0</v>
      </c>
      <c r="AE2733" s="478">
        <f>IFERROR(IF(AND(VLOOKUP(D2733,rng_ND,5,FALSE)="Ja",D_SAV!T2733="degressiv"),D_SAV!AC2733*Y2733/100,0),0)</f>
        <v>0</v>
      </c>
      <c r="AF2733" s="55">
        <f>IFERROR(IF(VLOOKUP(D2733,rng_ND,5,FALSE)="Ja",MAX(D_SAV!AD2733:AE2733),D_SAV!AD2733),0)</f>
        <v>0</v>
      </c>
      <c r="AG2733" s="55">
        <f t="shared" si="719"/>
        <v>0</v>
      </c>
      <c r="AH2733" s="55">
        <f t="shared" si="720"/>
        <v>0</v>
      </c>
      <c r="AI2733" s="55">
        <f t="shared" si="721"/>
        <v>0</v>
      </c>
      <c r="AJ2733" s="55">
        <f t="shared" si="722"/>
        <v>0</v>
      </c>
      <c r="AK2733" s="55">
        <f t="shared" si="713"/>
        <v>0</v>
      </c>
      <c r="AL2733" s="55">
        <f t="shared" si="714"/>
        <v>0</v>
      </c>
      <c r="AM2733" s="55">
        <f t="shared" si="715"/>
        <v>0</v>
      </c>
    </row>
    <row r="2734" spans="1:39" x14ac:dyDescent="0.25">
      <c r="A2734" s="47">
        <v>2730</v>
      </c>
      <c r="B2734" s="358" t="str">
        <f>IF(AND(E2734&lt;&gt;0,D2734&lt;&gt;0,F2734&lt;&gt;0),IF(C2734&lt;&gt;0,CONCATENATE(C2734,"-AGr",VLOOKUP(D2734,Listen!$A$2:$G$45,7,FALSE),"-",E2734,"-",F2734,),CONCATENATE("AGr",VLOOKUP(D2734,Listen!$A$2:$G$45,7,FALSE),"-",E2734,"-",F2734)),"keine vollständige ID")</f>
        <v>keine vollständige ID</v>
      </c>
      <c r="C2734" s="359">
        <f>'[2]III_SAV-Details_NB'!B2740</f>
        <v>0</v>
      </c>
      <c r="D2734" s="359">
        <f>'[2]III_SAV-Details_NB'!C2740</f>
        <v>0</v>
      </c>
      <c r="E2734" s="359">
        <f>'[2]III_SAV-Details_NB'!D2740</f>
        <v>0</v>
      </c>
      <c r="F2734" s="490"/>
      <c r="G2734" s="281">
        <f>'[2]III_SAV-Details_NB'!X2740</f>
        <v>0</v>
      </c>
      <c r="H2734" s="281">
        <f t="shared" si="716"/>
        <v>0</v>
      </c>
      <c r="I2734" s="281">
        <f>IF(con_EOGJahr=2025,'[2]III_SAV-Details_NB'!AA2740,IF(con_EOGJahr=2026,'[2]III_SAV-Details_NB'!AB2740,'[2]III_SAV-Details_NB'!AC2740))</f>
        <v>0</v>
      </c>
      <c r="J2734" s="282"/>
      <c r="K2734" s="282"/>
      <c r="L2734" s="282"/>
      <c r="M2734" s="282"/>
      <c r="N2734" s="282"/>
      <c r="O2734" s="282"/>
      <c r="P2734" s="52">
        <f t="shared" si="717"/>
        <v>0</v>
      </c>
      <c r="Q2734" s="60"/>
      <c r="R2734" s="53">
        <f t="shared" si="723"/>
        <v>0</v>
      </c>
      <c r="S2734" s="59"/>
      <c r="T2734" s="61"/>
      <c r="U2734" s="342" t="str">
        <f t="shared" si="727"/>
        <v>k.A.</v>
      </c>
      <c r="V2734" s="343" t="str">
        <f t="shared" si="724"/>
        <v>k.A.</v>
      </c>
      <c r="W2734" s="343" t="str">
        <f>IFERROR(IF(OR($D2734="",$E2734=0,con_Ende=0),"k.A.",IF(VLOOKUP($D2734,rng_ND,5,0)="Nein",VLOOKUP($D2734,rng_ND,2,FALSE),MIN(VLOOKUP($D2734,rng_ND,2,FALSE),A_Stammdaten!$B$19-D_SAV!$E2734+1))),"k.A.")</f>
        <v>k.A.</v>
      </c>
      <c r="X2734" s="343" t="str">
        <f t="shared" si="725"/>
        <v>k.A.</v>
      </c>
      <c r="Y2734" s="62"/>
      <c r="Z2734" s="48">
        <f t="shared" si="726"/>
        <v>0</v>
      </c>
      <c r="AA2734" s="457"/>
      <c r="AB2734" s="55">
        <f t="shared" si="718"/>
        <v>0</v>
      </c>
      <c r="AC2734" s="55">
        <f>IF(A_Stammdaten!$B$25="ja",D_SAV!AA2734,D_SAV!AB2734)</f>
        <v>0</v>
      </c>
      <c r="AD2734" s="478">
        <f>IF(AC2734=0,0,IF(U2734-(con_EOGJahr-D_SAV!E2734)&lt;=0,AC2734,AC2734/V2734))</f>
        <v>0</v>
      </c>
      <c r="AE2734" s="478">
        <f>IFERROR(IF(AND(VLOOKUP(D2734,rng_ND,5,FALSE)="Ja",D_SAV!T2734="degressiv"),D_SAV!AC2734*Y2734/100,0),0)</f>
        <v>0</v>
      </c>
      <c r="AF2734" s="55">
        <f>IFERROR(IF(VLOOKUP(D2734,rng_ND,5,FALSE)="Ja",MAX(D_SAV!AD2734:AE2734),D_SAV!AD2734),0)</f>
        <v>0</v>
      </c>
      <c r="AG2734" s="55">
        <f t="shared" si="719"/>
        <v>0</v>
      </c>
      <c r="AH2734" s="55">
        <f t="shared" si="720"/>
        <v>0</v>
      </c>
      <c r="AI2734" s="55">
        <f t="shared" si="721"/>
        <v>0</v>
      </c>
      <c r="AJ2734" s="55">
        <f t="shared" si="722"/>
        <v>0</v>
      </c>
      <c r="AK2734" s="55">
        <f t="shared" si="713"/>
        <v>0</v>
      </c>
      <c r="AL2734" s="55">
        <f t="shared" si="714"/>
        <v>0</v>
      </c>
      <c r="AM2734" s="55">
        <f t="shared" si="715"/>
        <v>0</v>
      </c>
    </row>
    <row r="2735" spans="1:39" x14ac:dyDescent="0.25">
      <c r="A2735" s="47">
        <v>2731</v>
      </c>
      <c r="B2735" s="358" t="str">
        <f>IF(AND(E2735&lt;&gt;0,D2735&lt;&gt;0,F2735&lt;&gt;0),IF(C2735&lt;&gt;0,CONCATENATE(C2735,"-AGr",VLOOKUP(D2735,Listen!$A$2:$G$45,7,FALSE),"-",E2735,"-",F2735,),CONCATENATE("AGr",VLOOKUP(D2735,Listen!$A$2:$G$45,7,FALSE),"-",E2735,"-",F2735)),"keine vollständige ID")</f>
        <v>keine vollständige ID</v>
      </c>
      <c r="C2735" s="359">
        <f>'[2]III_SAV-Details_NB'!B2741</f>
        <v>0</v>
      </c>
      <c r="D2735" s="359">
        <f>'[2]III_SAV-Details_NB'!C2741</f>
        <v>0</v>
      </c>
      <c r="E2735" s="359">
        <f>'[2]III_SAV-Details_NB'!D2741</f>
        <v>0</v>
      </c>
      <c r="F2735" s="490"/>
      <c r="G2735" s="281">
        <f>'[2]III_SAV-Details_NB'!X2741</f>
        <v>0</v>
      </c>
      <c r="H2735" s="281">
        <f t="shared" si="716"/>
        <v>0</v>
      </c>
      <c r="I2735" s="281">
        <f>IF(con_EOGJahr=2025,'[2]III_SAV-Details_NB'!AA2741,IF(con_EOGJahr=2026,'[2]III_SAV-Details_NB'!AB2741,'[2]III_SAV-Details_NB'!AC2741))</f>
        <v>0</v>
      </c>
      <c r="J2735" s="282"/>
      <c r="K2735" s="282"/>
      <c r="L2735" s="282"/>
      <c r="M2735" s="282"/>
      <c r="N2735" s="282"/>
      <c r="O2735" s="282"/>
      <c r="P2735" s="52">
        <f t="shared" si="717"/>
        <v>0</v>
      </c>
      <c r="Q2735" s="60"/>
      <c r="R2735" s="53">
        <f t="shared" si="723"/>
        <v>0</v>
      </c>
      <c r="S2735" s="59"/>
      <c r="T2735" s="61"/>
      <c r="U2735" s="342" t="str">
        <f t="shared" si="727"/>
        <v>k.A.</v>
      </c>
      <c r="V2735" s="343" t="str">
        <f t="shared" si="724"/>
        <v>k.A.</v>
      </c>
      <c r="W2735" s="343" t="str">
        <f>IFERROR(IF(OR($D2735="",$E2735=0,con_Ende=0),"k.A.",IF(VLOOKUP($D2735,rng_ND,5,0)="Nein",VLOOKUP($D2735,rng_ND,2,FALSE),MIN(VLOOKUP($D2735,rng_ND,2,FALSE),A_Stammdaten!$B$19-D_SAV!$E2735+1))),"k.A.")</f>
        <v>k.A.</v>
      </c>
      <c r="X2735" s="343" t="str">
        <f t="shared" si="725"/>
        <v>k.A.</v>
      </c>
      <c r="Y2735" s="62"/>
      <c r="Z2735" s="48">
        <f t="shared" si="726"/>
        <v>0</v>
      </c>
      <c r="AA2735" s="457"/>
      <c r="AB2735" s="55">
        <f t="shared" si="718"/>
        <v>0</v>
      </c>
      <c r="AC2735" s="55">
        <f>IF(A_Stammdaten!$B$25="ja",D_SAV!AA2735,D_SAV!AB2735)</f>
        <v>0</v>
      </c>
      <c r="AD2735" s="478">
        <f>IF(AC2735=0,0,IF(U2735-(con_EOGJahr-D_SAV!E2735)&lt;=0,AC2735,AC2735/V2735))</f>
        <v>0</v>
      </c>
      <c r="AE2735" s="478">
        <f>IFERROR(IF(AND(VLOOKUP(D2735,rng_ND,5,FALSE)="Ja",D_SAV!T2735="degressiv"),D_SAV!AC2735*Y2735/100,0),0)</f>
        <v>0</v>
      </c>
      <c r="AF2735" s="55">
        <f>IFERROR(IF(VLOOKUP(D2735,rng_ND,5,FALSE)="Ja",MAX(D_SAV!AD2735:AE2735),D_SAV!AD2735),0)</f>
        <v>0</v>
      </c>
      <c r="AG2735" s="55">
        <f t="shared" si="719"/>
        <v>0</v>
      </c>
      <c r="AH2735" s="55">
        <f t="shared" si="720"/>
        <v>0</v>
      </c>
      <c r="AI2735" s="55">
        <f t="shared" si="721"/>
        <v>0</v>
      </c>
      <c r="AJ2735" s="55">
        <f t="shared" si="722"/>
        <v>0</v>
      </c>
      <c r="AK2735" s="55">
        <f t="shared" si="713"/>
        <v>0</v>
      </c>
      <c r="AL2735" s="55">
        <f t="shared" si="714"/>
        <v>0</v>
      </c>
      <c r="AM2735" s="55">
        <f t="shared" si="715"/>
        <v>0</v>
      </c>
    </row>
    <row r="2736" spans="1:39" x14ac:dyDescent="0.25">
      <c r="A2736" s="47">
        <v>2732</v>
      </c>
      <c r="B2736" s="358" t="str">
        <f>IF(AND(E2736&lt;&gt;0,D2736&lt;&gt;0,F2736&lt;&gt;0),IF(C2736&lt;&gt;0,CONCATENATE(C2736,"-AGr",VLOOKUP(D2736,Listen!$A$2:$G$45,7,FALSE),"-",E2736,"-",F2736,),CONCATENATE("AGr",VLOOKUP(D2736,Listen!$A$2:$G$45,7,FALSE),"-",E2736,"-",F2736)),"keine vollständige ID")</f>
        <v>keine vollständige ID</v>
      </c>
      <c r="C2736" s="359">
        <f>'[2]III_SAV-Details_NB'!B2742</f>
        <v>0</v>
      </c>
      <c r="D2736" s="359">
        <f>'[2]III_SAV-Details_NB'!C2742</f>
        <v>0</v>
      </c>
      <c r="E2736" s="359">
        <f>'[2]III_SAV-Details_NB'!D2742</f>
        <v>0</v>
      </c>
      <c r="F2736" s="490"/>
      <c r="G2736" s="281">
        <f>'[2]III_SAV-Details_NB'!X2742</f>
        <v>0</v>
      </c>
      <c r="H2736" s="281">
        <f t="shared" si="716"/>
        <v>0</v>
      </c>
      <c r="I2736" s="281">
        <f>IF(con_EOGJahr=2025,'[2]III_SAV-Details_NB'!AA2742,IF(con_EOGJahr=2026,'[2]III_SAV-Details_NB'!AB2742,'[2]III_SAV-Details_NB'!AC2742))</f>
        <v>0</v>
      </c>
      <c r="J2736" s="282"/>
      <c r="K2736" s="282"/>
      <c r="L2736" s="282"/>
      <c r="M2736" s="282"/>
      <c r="N2736" s="282"/>
      <c r="O2736" s="282"/>
      <c r="P2736" s="52">
        <f t="shared" si="717"/>
        <v>0</v>
      </c>
      <c r="Q2736" s="60"/>
      <c r="R2736" s="53">
        <f t="shared" si="723"/>
        <v>0</v>
      </c>
      <c r="S2736" s="59"/>
      <c r="T2736" s="61"/>
      <c r="U2736" s="342" t="str">
        <f t="shared" si="727"/>
        <v>k.A.</v>
      </c>
      <c r="V2736" s="343" t="str">
        <f t="shared" si="724"/>
        <v>k.A.</v>
      </c>
      <c r="W2736" s="343" t="str">
        <f>IFERROR(IF(OR($D2736="",$E2736=0,con_Ende=0),"k.A.",IF(VLOOKUP($D2736,rng_ND,5,0)="Nein",VLOOKUP($D2736,rng_ND,2,FALSE),MIN(VLOOKUP($D2736,rng_ND,2,FALSE),A_Stammdaten!$B$19-D_SAV!$E2736+1))),"k.A.")</f>
        <v>k.A.</v>
      </c>
      <c r="X2736" s="343" t="str">
        <f t="shared" si="725"/>
        <v>k.A.</v>
      </c>
      <c r="Y2736" s="62"/>
      <c r="Z2736" s="48">
        <f t="shared" si="726"/>
        <v>0</v>
      </c>
      <c r="AA2736" s="457"/>
      <c r="AB2736" s="55">
        <f t="shared" si="718"/>
        <v>0</v>
      </c>
      <c r="AC2736" s="55">
        <f>IF(A_Stammdaten!$B$25="ja",D_SAV!AA2736,D_SAV!AB2736)</f>
        <v>0</v>
      </c>
      <c r="AD2736" s="478">
        <f>IF(AC2736=0,0,IF(U2736-(con_EOGJahr-D_SAV!E2736)&lt;=0,AC2736,AC2736/V2736))</f>
        <v>0</v>
      </c>
      <c r="AE2736" s="478">
        <f>IFERROR(IF(AND(VLOOKUP(D2736,rng_ND,5,FALSE)="Ja",D_SAV!T2736="degressiv"),D_SAV!AC2736*Y2736/100,0),0)</f>
        <v>0</v>
      </c>
      <c r="AF2736" s="55">
        <f>IFERROR(IF(VLOOKUP(D2736,rng_ND,5,FALSE)="Ja",MAX(D_SAV!AD2736:AE2736),D_SAV!AD2736),0)</f>
        <v>0</v>
      </c>
      <c r="AG2736" s="55">
        <f t="shared" si="719"/>
        <v>0</v>
      </c>
      <c r="AH2736" s="55">
        <f t="shared" si="720"/>
        <v>0</v>
      </c>
      <c r="AI2736" s="55">
        <f t="shared" si="721"/>
        <v>0</v>
      </c>
      <c r="AJ2736" s="55">
        <f t="shared" si="722"/>
        <v>0</v>
      </c>
      <c r="AK2736" s="55">
        <f t="shared" si="713"/>
        <v>0</v>
      </c>
      <c r="AL2736" s="55">
        <f t="shared" si="714"/>
        <v>0</v>
      </c>
      <c r="AM2736" s="55">
        <f t="shared" si="715"/>
        <v>0</v>
      </c>
    </row>
    <row r="2737" spans="1:39" x14ac:dyDescent="0.25">
      <c r="A2737" s="47">
        <v>2733</v>
      </c>
      <c r="B2737" s="358" t="str">
        <f>IF(AND(E2737&lt;&gt;0,D2737&lt;&gt;0,F2737&lt;&gt;0),IF(C2737&lt;&gt;0,CONCATENATE(C2737,"-AGr",VLOOKUP(D2737,Listen!$A$2:$G$45,7,FALSE),"-",E2737,"-",F2737,),CONCATENATE("AGr",VLOOKUP(D2737,Listen!$A$2:$G$45,7,FALSE),"-",E2737,"-",F2737)),"keine vollständige ID")</f>
        <v>keine vollständige ID</v>
      </c>
      <c r="C2737" s="359">
        <f>'[2]III_SAV-Details_NB'!B2743</f>
        <v>0</v>
      </c>
      <c r="D2737" s="359">
        <f>'[2]III_SAV-Details_NB'!C2743</f>
        <v>0</v>
      </c>
      <c r="E2737" s="359">
        <f>'[2]III_SAV-Details_NB'!D2743</f>
        <v>0</v>
      </c>
      <c r="F2737" s="490"/>
      <c r="G2737" s="281">
        <f>'[2]III_SAV-Details_NB'!X2743</f>
        <v>0</v>
      </c>
      <c r="H2737" s="281">
        <f t="shared" si="716"/>
        <v>0</v>
      </c>
      <c r="I2737" s="281">
        <f>IF(con_EOGJahr=2025,'[2]III_SAV-Details_NB'!AA2743,IF(con_EOGJahr=2026,'[2]III_SAV-Details_NB'!AB2743,'[2]III_SAV-Details_NB'!AC2743))</f>
        <v>0</v>
      </c>
      <c r="J2737" s="282"/>
      <c r="K2737" s="282"/>
      <c r="L2737" s="282"/>
      <c r="M2737" s="282"/>
      <c r="N2737" s="282"/>
      <c r="O2737" s="282"/>
      <c r="P2737" s="52">
        <f t="shared" si="717"/>
        <v>0</v>
      </c>
      <c r="Q2737" s="60"/>
      <c r="R2737" s="53">
        <f t="shared" si="723"/>
        <v>0</v>
      </c>
      <c r="S2737" s="59"/>
      <c r="T2737" s="61"/>
      <c r="U2737" s="342" t="str">
        <f t="shared" si="727"/>
        <v>k.A.</v>
      </c>
      <c r="V2737" s="343" t="str">
        <f t="shared" si="724"/>
        <v>k.A.</v>
      </c>
      <c r="W2737" s="343" t="str">
        <f>IFERROR(IF(OR($D2737="",$E2737=0,con_Ende=0),"k.A.",IF(VLOOKUP($D2737,rng_ND,5,0)="Nein",VLOOKUP($D2737,rng_ND,2,FALSE),MIN(VLOOKUP($D2737,rng_ND,2,FALSE),A_Stammdaten!$B$19-D_SAV!$E2737+1))),"k.A.")</f>
        <v>k.A.</v>
      </c>
      <c r="X2737" s="343" t="str">
        <f t="shared" si="725"/>
        <v>k.A.</v>
      </c>
      <c r="Y2737" s="62"/>
      <c r="Z2737" s="48">
        <f t="shared" si="726"/>
        <v>0</v>
      </c>
      <c r="AA2737" s="457"/>
      <c r="AB2737" s="55">
        <f t="shared" si="718"/>
        <v>0</v>
      </c>
      <c r="AC2737" s="55">
        <f>IF(A_Stammdaten!$B$25="ja",D_SAV!AA2737,D_SAV!AB2737)</f>
        <v>0</v>
      </c>
      <c r="AD2737" s="478">
        <f>IF(AC2737=0,0,IF(U2737-(con_EOGJahr-D_SAV!E2737)&lt;=0,AC2737,AC2737/V2737))</f>
        <v>0</v>
      </c>
      <c r="AE2737" s="478">
        <f>IFERROR(IF(AND(VLOOKUP(D2737,rng_ND,5,FALSE)="Ja",D_SAV!T2737="degressiv"),D_SAV!AC2737*Y2737/100,0),0)</f>
        <v>0</v>
      </c>
      <c r="AF2737" s="55">
        <f>IFERROR(IF(VLOOKUP(D2737,rng_ND,5,FALSE)="Ja",MAX(D_SAV!AD2737:AE2737),D_SAV!AD2737),0)</f>
        <v>0</v>
      </c>
      <c r="AG2737" s="55">
        <f t="shared" si="719"/>
        <v>0</v>
      </c>
      <c r="AH2737" s="55">
        <f t="shared" si="720"/>
        <v>0</v>
      </c>
      <c r="AI2737" s="55">
        <f t="shared" si="721"/>
        <v>0</v>
      </c>
      <c r="AJ2737" s="55">
        <f t="shared" si="722"/>
        <v>0</v>
      </c>
      <c r="AK2737" s="55">
        <f t="shared" si="713"/>
        <v>0</v>
      </c>
      <c r="AL2737" s="55">
        <f t="shared" si="714"/>
        <v>0</v>
      </c>
      <c r="AM2737" s="55">
        <f t="shared" si="715"/>
        <v>0</v>
      </c>
    </row>
    <row r="2738" spans="1:39" x14ac:dyDescent="0.25">
      <c r="A2738" s="47">
        <v>2734</v>
      </c>
      <c r="B2738" s="358" t="str">
        <f>IF(AND(E2738&lt;&gt;0,D2738&lt;&gt;0,F2738&lt;&gt;0),IF(C2738&lt;&gt;0,CONCATENATE(C2738,"-AGr",VLOOKUP(D2738,Listen!$A$2:$G$45,7,FALSE),"-",E2738,"-",F2738,),CONCATENATE("AGr",VLOOKUP(D2738,Listen!$A$2:$G$45,7,FALSE),"-",E2738,"-",F2738)),"keine vollständige ID")</f>
        <v>keine vollständige ID</v>
      </c>
      <c r="C2738" s="359">
        <f>'[2]III_SAV-Details_NB'!B2744</f>
        <v>0</v>
      </c>
      <c r="D2738" s="359">
        <f>'[2]III_SAV-Details_NB'!C2744</f>
        <v>0</v>
      </c>
      <c r="E2738" s="359">
        <f>'[2]III_SAV-Details_NB'!D2744</f>
        <v>0</v>
      </c>
      <c r="F2738" s="490"/>
      <c r="G2738" s="281">
        <f>'[2]III_SAV-Details_NB'!X2744</f>
        <v>0</v>
      </c>
      <c r="H2738" s="281">
        <f t="shared" si="716"/>
        <v>0</v>
      </c>
      <c r="I2738" s="281">
        <f>IF(con_EOGJahr=2025,'[2]III_SAV-Details_NB'!AA2744,IF(con_EOGJahr=2026,'[2]III_SAV-Details_NB'!AB2744,'[2]III_SAV-Details_NB'!AC2744))</f>
        <v>0</v>
      </c>
      <c r="J2738" s="282"/>
      <c r="K2738" s="282"/>
      <c r="L2738" s="282"/>
      <c r="M2738" s="282"/>
      <c r="N2738" s="282"/>
      <c r="O2738" s="282"/>
      <c r="P2738" s="52">
        <f t="shared" si="717"/>
        <v>0</v>
      </c>
      <c r="Q2738" s="60"/>
      <c r="R2738" s="53">
        <f t="shared" si="723"/>
        <v>0</v>
      </c>
      <c r="S2738" s="59"/>
      <c r="T2738" s="61"/>
      <c r="U2738" s="342" t="str">
        <f t="shared" si="727"/>
        <v>k.A.</v>
      </c>
      <c r="V2738" s="343" t="str">
        <f t="shared" si="724"/>
        <v>k.A.</v>
      </c>
      <c r="W2738" s="343" t="str">
        <f>IFERROR(IF(OR($D2738="",$E2738=0,con_Ende=0),"k.A.",IF(VLOOKUP($D2738,rng_ND,5,0)="Nein",VLOOKUP($D2738,rng_ND,2,FALSE),MIN(VLOOKUP($D2738,rng_ND,2,FALSE),A_Stammdaten!$B$19-D_SAV!$E2738+1))),"k.A.")</f>
        <v>k.A.</v>
      </c>
      <c r="X2738" s="343" t="str">
        <f t="shared" si="725"/>
        <v>k.A.</v>
      </c>
      <c r="Y2738" s="62"/>
      <c r="Z2738" s="48">
        <f t="shared" si="726"/>
        <v>0</v>
      </c>
      <c r="AA2738" s="457"/>
      <c r="AB2738" s="55">
        <f t="shared" si="718"/>
        <v>0</v>
      </c>
      <c r="AC2738" s="55">
        <f>IF(A_Stammdaten!$B$25="ja",D_SAV!AA2738,D_SAV!AB2738)</f>
        <v>0</v>
      </c>
      <c r="AD2738" s="478">
        <f>IF(AC2738=0,0,IF(U2738-(con_EOGJahr-D_SAV!E2738)&lt;=0,AC2738,AC2738/V2738))</f>
        <v>0</v>
      </c>
      <c r="AE2738" s="478">
        <f>IFERROR(IF(AND(VLOOKUP(D2738,rng_ND,5,FALSE)="Ja",D_SAV!T2738="degressiv"),D_SAV!AC2738*Y2738/100,0),0)</f>
        <v>0</v>
      </c>
      <c r="AF2738" s="55">
        <f>IFERROR(IF(VLOOKUP(D2738,rng_ND,5,FALSE)="Ja",MAX(D_SAV!AD2738:AE2738),D_SAV!AD2738),0)</f>
        <v>0</v>
      </c>
      <c r="AG2738" s="55">
        <f t="shared" si="719"/>
        <v>0</v>
      </c>
      <c r="AH2738" s="55">
        <f t="shared" si="720"/>
        <v>0</v>
      </c>
      <c r="AI2738" s="55">
        <f t="shared" si="721"/>
        <v>0</v>
      </c>
      <c r="AJ2738" s="55">
        <f t="shared" si="722"/>
        <v>0</v>
      </c>
      <c r="AK2738" s="55">
        <f t="shared" si="713"/>
        <v>0</v>
      </c>
      <c r="AL2738" s="55">
        <f t="shared" si="714"/>
        <v>0</v>
      </c>
      <c r="AM2738" s="55">
        <f t="shared" si="715"/>
        <v>0</v>
      </c>
    </row>
    <row r="2739" spans="1:39" x14ac:dyDescent="0.25">
      <c r="A2739" s="47">
        <v>2735</v>
      </c>
      <c r="B2739" s="358" t="str">
        <f>IF(AND(E2739&lt;&gt;0,D2739&lt;&gt;0,F2739&lt;&gt;0),IF(C2739&lt;&gt;0,CONCATENATE(C2739,"-AGr",VLOOKUP(D2739,Listen!$A$2:$G$45,7,FALSE),"-",E2739,"-",F2739,),CONCATENATE("AGr",VLOOKUP(D2739,Listen!$A$2:$G$45,7,FALSE),"-",E2739,"-",F2739)),"keine vollständige ID")</f>
        <v>keine vollständige ID</v>
      </c>
      <c r="C2739" s="359">
        <f>'[2]III_SAV-Details_NB'!B2745</f>
        <v>0</v>
      </c>
      <c r="D2739" s="359">
        <f>'[2]III_SAV-Details_NB'!C2745</f>
        <v>0</v>
      </c>
      <c r="E2739" s="359">
        <f>'[2]III_SAV-Details_NB'!D2745</f>
        <v>0</v>
      </c>
      <c r="F2739" s="490"/>
      <c r="G2739" s="281">
        <f>'[2]III_SAV-Details_NB'!X2745</f>
        <v>0</v>
      </c>
      <c r="H2739" s="281">
        <f t="shared" si="716"/>
        <v>0</v>
      </c>
      <c r="I2739" s="281">
        <f>IF(con_EOGJahr=2025,'[2]III_SAV-Details_NB'!AA2745,IF(con_EOGJahr=2026,'[2]III_SAV-Details_NB'!AB2745,'[2]III_SAV-Details_NB'!AC2745))</f>
        <v>0</v>
      </c>
      <c r="J2739" s="282"/>
      <c r="K2739" s="282"/>
      <c r="L2739" s="282"/>
      <c r="M2739" s="282"/>
      <c r="N2739" s="282"/>
      <c r="O2739" s="282"/>
      <c r="P2739" s="52">
        <f t="shared" si="717"/>
        <v>0</v>
      </c>
      <c r="Q2739" s="60"/>
      <c r="R2739" s="53">
        <f t="shared" si="723"/>
        <v>0</v>
      </c>
      <c r="S2739" s="59"/>
      <c r="T2739" s="61"/>
      <c r="U2739" s="342" t="str">
        <f t="shared" si="727"/>
        <v>k.A.</v>
      </c>
      <c r="V2739" s="343" t="str">
        <f t="shared" si="724"/>
        <v>k.A.</v>
      </c>
      <c r="W2739" s="343" t="str">
        <f>IFERROR(IF(OR($D2739="",$E2739=0,con_Ende=0),"k.A.",IF(VLOOKUP($D2739,rng_ND,5,0)="Nein",VLOOKUP($D2739,rng_ND,2,FALSE),MIN(VLOOKUP($D2739,rng_ND,2,FALSE),A_Stammdaten!$B$19-D_SAV!$E2739+1))),"k.A.")</f>
        <v>k.A.</v>
      </c>
      <c r="X2739" s="343" t="str">
        <f t="shared" si="725"/>
        <v>k.A.</v>
      </c>
      <c r="Y2739" s="62"/>
      <c r="Z2739" s="48">
        <f t="shared" si="726"/>
        <v>0</v>
      </c>
      <c r="AA2739" s="457"/>
      <c r="AB2739" s="55">
        <f t="shared" si="718"/>
        <v>0</v>
      </c>
      <c r="AC2739" s="55">
        <f>IF(A_Stammdaten!$B$25="ja",D_SAV!AA2739,D_SAV!AB2739)</f>
        <v>0</v>
      </c>
      <c r="AD2739" s="478">
        <f>IF(AC2739=0,0,IF(U2739-(con_EOGJahr-D_SAV!E2739)&lt;=0,AC2739,AC2739/V2739))</f>
        <v>0</v>
      </c>
      <c r="AE2739" s="478">
        <f>IFERROR(IF(AND(VLOOKUP(D2739,rng_ND,5,FALSE)="Ja",D_SAV!T2739="degressiv"),D_SAV!AC2739*Y2739/100,0),0)</f>
        <v>0</v>
      </c>
      <c r="AF2739" s="55">
        <f>IFERROR(IF(VLOOKUP(D2739,rng_ND,5,FALSE)="Ja",MAX(D_SAV!AD2739:AE2739),D_SAV!AD2739),0)</f>
        <v>0</v>
      </c>
      <c r="AG2739" s="55">
        <f t="shared" si="719"/>
        <v>0</v>
      </c>
      <c r="AH2739" s="55">
        <f t="shared" si="720"/>
        <v>0</v>
      </c>
      <c r="AI2739" s="55">
        <f t="shared" si="721"/>
        <v>0</v>
      </c>
      <c r="AJ2739" s="55">
        <f t="shared" si="722"/>
        <v>0</v>
      </c>
      <c r="AK2739" s="55">
        <f t="shared" si="713"/>
        <v>0</v>
      </c>
      <c r="AL2739" s="55">
        <f t="shared" si="714"/>
        <v>0</v>
      </c>
      <c r="AM2739" s="55">
        <f t="shared" si="715"/>
        <v>0</v>
      </c>
    </row>
    <row r="2740" spans="1:39" x14ac:dyDescent="0.25">
      <c r="A2740" s="47">
        <v>2736</v>
      </c>
      <c r="B2740" s="358" t="str">
        <f>IF(AND(E2740&lt;&gt;0,D2740&lt;&gt;0,F2740&lt;&gt;0),IF(C2740&lt;&gt;0,CONCATENATE(C2740,"-AGr",VLOOKUP(D2740,Listen!$A$2:$G$45,7,FALSE),"-",E2740,"-",F2740,),CONCATENATE("AGr",VLOOKUP(D2740,Listen!$A$2:$G$45,7,FALSE),"-",E2740,"-",F2740)),"keine vollständige ID")</f>
        <v>keine vollständige ID</v>
      </c>
      <c r="C2740" s="359">
        <f>'[2]III_SAV-Details_NB'!B2746</f>
        <v>0</v>
      </c>
      <c r="D2740" s="359">
        <f>'[2]III_SAV-Details_NB'!C2746</f>
        <v>0</v>
      </c>
      <c r="E2740" s="359">
        <f>'[2]III_SAV-Details_NB'!D2746</f>
        <v>0</v>
      </c>
      <c r="F2740" s="490"/>
      <c r="G2740" s="281">
        <f>'[2]III_SAV-Details_NB'!X2746</f>
        <v>0</v>
      </c>
      <c r="H2740" s="281">
        <f t="shared" si="716"/>
        <v>0</v>
      </c>
      <c r="I2740" s="281">
        <f>IF(con_EOGJahr=2025,'[2]III_SAV-Details_NB'!AA2746,IF(con_EOGJahr=2026,'[2]III_SAV-Details_NB'!AB2746,'[2]III_SAV-Details_NB'!AC2746))</f>
        <v>0</v>
      </c>
      <c r="J2740" s="282"/>
      <c r="K2740" s="282"/>
      <c r="L2740" s="282"/>
      <c r="M2740" s="282"/>
      <c r="N2740" s="282"/>
      <c r="O2740" s="282"/>
      <c r="P2740" s="52">
        <f t="shared" si="717"/>
        <v>0</v>
      </c>
      <c r="Q2740" s="60"/>
      <c r="R2740" s="53">
        <f t="shared" si="723"/>
        <v>0</v>
      </c>
      <c r="S2740" s="59"/>
      <c r="T2740" s="61"/>
      <c r="U2740" s="342" t="str">
        <f t="shared" si="727"/>
        <v>k.A.</v>
      </c>
      <c r="V2740" s="343" t="str">
        <f t="shared" si="724"/>
        <v>k.A.</v>
      </c>
      <c r="W2740" s="343" t="str">
        <f>IFERROR(IF(OR($D2740="",$E2740=0,con_Ende=0),"k.A.",IF(VLOOKUP($D2740,rng_ND,5,0)="Nein",VLOOKUP($D2740,rng_ND,2,FALSE),MIN(VLOOKUP($D2740,rng_ND,2,FALSE),A_Stammdaten!$B$19-D_SAV!$E2740+1))),"k.A.")</f>
        <v>k.A.</v>
      </c>
      <c r="X2740" s="343" t="str">
        <f t="shared" si="725"/>
        <v>k.A.</v>
      </c>
      <c r="Y2740" s="62"/>
      <c r="Z2740" s="48">
        <f t="shared" si="726"/>
        <v>0</v>
      </c>
      <c r="AA2740" s="457"/>
      <c r="AB2740" s="55">
        <f t="shared" si="718"/>
        <v>0</v>
      </c>
      <c r="AC2740" s="55">
        <f>IF(A_Stammdaten!$B$25="ja",D_SAV!AA2740,D_SAV!AB2740)</f>
        <v>0</v>
      </c>
      <c r="AD2740" s="478">
        <f>IF(AC2740=0,0,IF(U2740-(con_EOGJahr-D_SAV!E2740)&lt;=0,AC2740,AC2740/V2740))</f>
        <v>0</v>
      </c>
      <c r="AE2740" s="478">
        <f>IFERROR(IF(AND(VLOOKUP(D2740,rng_ND,5,FALSE)="Ja",D_SAV!T2740="degressiv"),D_SAV!AC2740*Y2740/100,0),0)</f>
        <v>0</v>
      </c>
      <c r="AF2740" s="55">
        <f>IFERROR(IF(VLOOKUP(D2740,rng_ND,5,FALSE)="Ja",MAX(D_SAV!AD2740:AE2740),D_SAV!AD2740),0)</f>
        <v>0</v>
      </c>
      <c r="AG2740" s="55">
        <f t="shared" si="719"/>
        <v>0</v>
      </c>
      <c r="AH2740" s="55">
        <f t="shared" si="720"/>
        <v>0</v>
      </c>
      <c r="AI2740" s="55">
        <f t="shared" si="721"/>
        <v>0</v>
      </c>
      <c r="AJ2740" s="55">
        <f t="shared" si="722"/>
        <v>0</v>
      </c>
      <c r="AK2740" s="55">
        <f t="shared" si="713"/>
        <v>0</v>
      </c>
      <c r="AL2740" s="55">
        <f t="shared" si="714"/>
        <v>0</v>
      </c>
      <c r="AM2740" s="55">
        <f t="shared" si="715"/>
        <v>0</v>
      </c>
    </row>
    <row r="2741" spans="1:39" x14ac:dyDescent="0.25">
      <c r="A2741" s="47">
        <v>2737</v>
      </c>
      <c r="B2741" s="358" t="str">
        <f>IF(AND(E2741&lt;&gt;0,D2741&lt;&gt;0,F2741&lt;&gt;0),IF(C2741&lt;&gt;0,CONCATENATE(C2741,"-AGr",VLOOKUP(D2741,Listen!$A$2:$G$45,7,FALSE),"-",E2741,"-",F2741,),CONCATENATE("AGr",VLOOKUP(D2741,Listen!$A$2:$G$45,7,FALSE),"-",E2741,"-",F2741)),"keine vollständige ID")</f>
        <v>keine vollständige ID</v>
      </c>
      <c r="C2741" s="359">
        <f>'[2]III_SAV-Details_NB'!B2747</f>
        <v>0</v>
      </c>
      <c r="D2741" s="359">
        <f>'[2]III_SAV-Details_NB'!C2747</f>
        <v>0</v>
      </c>
      <c r="E2741" s="359">
        <f>'[2]III_SAV-Details_NB'!D2747</f>
        <v>0</v>
      </c>
      <c r="F2741" s="490"/>
      <c r="G2741" s="281">
        <f>'[2]III_SAV-Details_NB'!X2747</f>
        <v>0</v>
      </c>
      <c r="H2741" s="281">
        <f t="shared" si="716"/>
        <v>0</v>
      </c>
      <c r="I2741" s="281">
        <f>IF(con_EOGJahr=2025,'[2]III_SAV-Details_NB'!AA2747,IF(con_EOGJahr=2026,'[2]III_SAV-Details_NB'!AB2747,'[2]III_SAV-Details_NB'!AC2747))</f>
        <v>0</v>
      </c>
      <c r="J2741" s="282"/>
      <c r="K2741" s="282"/>
      <c r="L2741" s="282"/>
      <c r="M2741" s="282"/>
      <c r="N2741" s="282"/>
      <c r="O2741" s="282"/>
      <c r="P2741" s="52">
        <f t="shared" si="717"/>
        <v>0</v>
      </c>
      <c r="Q2741" s="60"/>
      <c r="R2741" s="53">
        <f t="shared" si="723"/>
        <v>0</v>
      </c>
      <c r="S2741" s="59"/>
      <c r="T2741" s="61"/>
      <c r="U2741" s="342" t="str">
        <f t="shared" si="727"/>
        <v>k.A.</v>
      </c>
      <c r="V2741" s="343" t="str">
        <f t="shared" si="724"/>
        <v>k.A.</v>
      </c>
      <c r="W2741" s="343" t="str">
        <f>IFERROR(IF(OR($D2741="",$E2741=0,con_Ende=0),"k.A.",IF(VLOOKUP($D2741,rng_ND,5,0)="Nein",VLOOKUP($D2741,rng_ND,2,FALSE),MIN(VLOOKUP($D2741,rng_ND,2,FALSE),A_Stammdaten!$B$19-D_SAV!$E2741+1))),"k.A.")</f>
        <v>k.A.</v>
      </c>
      <c r="X2741" s="343" t="str">
        <f t="shared" si="725"/>
        <v>k.A.</v>
      </c>
      <c r="Y2741" s="62"/>
      <c r="Z2741" s="48">
        <f t="shared" si="726"/>
        <v>0</v>
      </c>
      <c r="AA2741" s="457"/>
      <c r="AB2741" s="55">
        <f t="shared" si="718"/>
        <v>0</v>
      </c>
      <c r="AC2741" s="55">
        <f>IF(A_Stammdaten!$B$25="ja",D_SAV!AA2741,D_SAV!AB2741)</f>
        <v>0</v>
      </c>
      <c r="AD2741" s="478">
        <f>IF(AC2741=0,0,IF(U2741-(con_EOGJahr-D_SAV!E2741)&lt;=0,AC2741,AC2741/V2741))</f>
        <v>0</v>
      </c>
      <c r="AE2741" s="478">
        <f>IFERROR(IF(AND(VLOOKUP(D2741,rng_ND,5,FALSE)="Ja",D_SAV!T2741="degressiv"),D_SAV!AC2741*Y2741/100,0),0)</f>
        <v>0</v>
      </c>
      <c r="AF2741" s="55">
        <f>IFERROR(IF(VLOOKUP(D2741,rng_ND,5,FALSE)="Ja",MAX(D_SAV!AD2741:AE2741),D_SAV!AD2741),0)</f>
        <v>0</v>
      </c>
      <c r="AG2741" s="55">
        <f t="shared" si="719"/>
        <v>0</v>
      </c>
      <c r="AH2741" s="55">
        <f t="shared" si="720"/>
        <v>0</v>
      </c>
      <c r="AI2741" s="55">
        <f t="shared" si="721"/>
        <v>0</v>
      </c>
      <c r="AJ2741" s="55">
        <f t="shared" si="722"/>
        <v>0</v>
      </c>
      <c r="AK2741" s="55">
        <f t="shared" si="713"/>
        <v>0</v>
      </c>
      <c r="AL2741" s="55">
        <f t="shared" si="714"/>
        <v>0</v>
      </c>
      <c r="AM2741" s="55">
        <f t="shared" si="715"/>
        <v>0</v>
      </c>
    </row>
    <row r="2742" spans="1:39" x14ac:dyDescent="0.25">
      <c r="A2742" s="47">
        <v>2738</v>
      </c>
      <c r="B2742" s="358" t="str">
        <f>IF(AND(E2742&lt;&gt;0,D2742&lt;&gt;0,F2742&lt;&gt;0),IF(C2742&lt;&gt;0,CONCATENATE(C2742,"-AGr",VLOOKUP(D2742,Listen!$A$2:$G$45,7,FALSE),"-",E2742,"-",F2742,),CONCATENATE("AGr",VLOOKUP(D2742,Listen!$A$2:$G$45,7,FALSE),"-",E2742,"-",F2742)),"keine vollständige ID")</f>
        <v>keine vollständige ID</v>
      </c>
      <c r="C2742" s="359">
        <f>'[2]III_SAV-Details_NB'!B2748</f>
        <v>0</v>
      </c>
      <c r="D2742" s="359">
        <f>'[2]III_SAV-Details_NB'!C2748</f>
        <v>0</v>
      </c>
      <c r="E2742" s="359">
        <f>'[2]III_SAV-Details_NB'!D2748</f>
        <v>0</v>
      </c>
      <c r="F2742" s="490"/>
      <c r="G2742" s="281">
        <f>'[2]III_SAV-Details_NB'!X2748</f>
        <v>0</v>
      </c>
      <c r="H2742" s="281">
        <f t="shared" si="716"/>
        <v>0</v>
      </c>
      <c r="I2742" s="281">
        <f>IF(con_EOGJahr=2025,'[2]III_SAV-Details_NB'!AA2748,IF(con_EOGJahr=2026,'[2]III_SAV-Details_NB'!AB2748,'[2]III_SAV-Details_NB'!AC2748))</f>
        <v>0</v>
      </c>
      <c r="J2742" s="282"/>
      <c r="K2742" s="282"/>
      <c r="L2742" s="282"/>
      <c r="M2742" s="282"/>
      <c r="N2742" s="282"/>
      <c r="O2742" s="282"/>
      <c r="P2742" s="52">
        <f t="shared" si="717"/>
        <v>0</v>
      </c>
      <c r="Q2742" s="60"/>
      <c r="R2742" s="53">
        <f t="shared" si="723"/>
        <v>0</v>
      </c>
      <c r="S2742" s="59"/>
      <c r="T2742" s="61"/>
      <c r="U2742" s="342" t="str">
        <f t="shared" si="727"/>
        <v>k.A.</v>
      </c>
      <c r="V2742" s="343" t="str">
        <f t="shared" si="724"/>
        <v>k.A.</v>
      </c>
      <c r="W2742" s="343" t="str">
        <f>IFERROR(IF(OR($D2742="",$E2742=0,con_Ende=0),"k.A.",IF(VLOOKUP($D2742,rng_ND,5,0)="Nein",VLOOKUP($D2742,rng_ND,2,FALSE),MIN(VLOOKUP($D2742,rng_ND,2,FALSE),A_Stammdaten!$B$19-D_SAV!$E2742+1))),"k.A.")</f>
        <v>k.A.</v>
      </c>
      <c r="X2742" s="343" t="str">
        <f t="shared" si="725"/>
        <v>k.A.</v>
      </c>
      <c r="Y2742" s="62"/>
      <c r="Z2742" s="48">
        <f t="shared" si="726"/>
        <v>0</v>
      </c>
      <c r="AA2742" s="457"/>
      <c r="AB2742" s="55">
        <f t="shared" si="718"/>
        <v>0</v>
      </c>
      <c r="AC2742" s="55">
        <f>IF(A_Stammdaten!$B$25="ja",D_SAV!AA2742,D_SAV!AB2742)</f>
        <v>0</v>
      </c>
      <c r="AD2742" s="478">
        <f>IF(AC2742=0,0,IF(U2742-(con_EOGJahr-D_SAV!E2742)&lt;=0,AC2742,AC2742/V2742))</f>
        <v>0</v>
      </c>
      <c r="AE2742" s="478">
        <f>IFERROR(IF(AND(VLOOKUP(D2742,rng_ND,5,FALSE)="Ja",D_SAV!T2742="degressiv"),D_SAV!AC2742*Y2742/100,0),0)</f>
        <v>0</v>
      </c>
      <c r="AF2742" s="55">
        <f>IFERROR(IF(VLOOKUP(D2742,rng_ND,5,FALSE)="Ja",MAX(D_SAV!AD2742:AE2742),D_SAV!AD2742),0)</f>
        <v>0</v>
      </c>
      <c r="AG2742" s="55">
        <f t="shared" si="719"/>
        <v>0</v>
      </c>
      <c r="AH2742" s="55">
        <f t="shared" si="720"/>
        <v>0</v>
      </c>
      <c r="AI2742" s="55">
        <f t="shared" si="721"/>
        <v>0</v>
      </c>
      <c r="AJ2742" s="55">
        <f t="shared" si="722"/>
        <v>0</v>
      </c>
      <c r="AK2742" s="55">
        <f t="shared" si="713"/>
        <v>0</v>
      </c>
      <c r="AL2742" s="55">
        <f t="shared" si="714"/>
        <v>0</v>
      </c>
      <c r="AM2742" s="55">
        <f t="shared" si="715"/>
        <v>0</v>
      </c>
    </row>
    <row r="2743" spans="1:39" x14ac:dyDescent="0.25">
      <c r="A2743" s="47">
        <v>2739</v>
      </c>
      <c r="B2743" s="358" t="str">
        <f>IF(AND(E2743&lt;&gt;0,D2743&lt;&gt;0,F2743&lt;&gt;0),IF(C2743&lt;&gt;0,CONCATENATE(C2743,"-AGr",VLOOKUP(D2743,Listen!$A$2:$G$45,7,FALSE),"-",E2743,"-",F2743,),CONCATENATE("AGr",VLOOKUP(D2743,Listen!$A$2:$G$45,7,FALSE),"-",E2743,"-",F2743)),"keine vollständige ID")</f>
        <v>keine vollständige ID</v>
      </c>
      <c r="C2743" s="359">
        <f>'[2]III_SAV-Details_NB'!B2749</f>
        <v>0</v>
      </c>
      <c r="D2743" s="359">
        <f>'[2]III_SAV-Details_NB'!C2749</f>
        <v>0</v>
      </c>
      <c r="E2743" s="359">
        <f>'[2]III_SAV-Details_NB'!D2749</f>
        <v>0</v>
      </c>
      <c r="F2743" s="490"/>
      <c r="G2743" s="281">
        <f>'[2]III_SAV-Details_NB'!X2749</f>
        <v>0</v>
      </c>
      <c r="H2743" s="281">
        <f t="shared" si="716"/>
        <v>0</v>
      </c>
      <c r="I2743" s="281">
        <f>IF(con_EOGJahr=2025,'[2]III_SAV-Details_NB'!AA2749,IF(con_EOGJahr=2026,'[2]III_SAV-Details_NB'!AB2749,'[2]III_SAV-Details_NB'!AC2749))</f>
        <v>0</v>
      </c>
      <c r="J2743" s="282"/>
      <c r="K2743" s="282"/>
      <c r="L2743" s="282"/>
      <c r="M2743" s="282"/>
      <c r="N2743" s="282"/>
      <c r="O2743" s="282"/>
      <c r="P2743" s="52">
        <f t="shared" si="717"/>
        <v>0</v>
      </c>
      <c r="Q2743" s="60"/>
      <c r="R2743" s="53">
        <f t="shared" si="723"/>
        <v>0</v>
      </c>
      <c r="S2743" s="59"/>
      <c r="T2743" s="61"/>
      <c r="U2743" s="342" t="str">
        <f t="shared" si="727"/>
        <v>k.A.</v>
      </c>
      <c r="V2743" s="343" t="str">
        <f t="shared" si="724"/>
        <v>k.A.</v>
      </c>
      <c r="W2743" s="343" t="str">
        <f>IFERROR(IF(OR($D2743="",$E2743=0,con_Ende=0),"k.A.",IF(VLOOKUP($D2743,rng_ND,5,0)="Nein",VLOOKUP($D2743,rng_ND,2,FALSE),MIN(VLOOKUP($D2743,rng_ND,2,FALSE),A_Stammdaten!$B$19-D_SAV!$E2743+1))),"k.A.")</f>
        <v>k.A.</v>
      </c>
      <c r="X2743" s="343" t="str">
        <f t="shared" si="725"/>
        <v>k.A.</v>
      </c>
      <c r="Y2743" s="62"/>
      <c r="Z2743" s="48">
        <f t="shared" si="726"/>
        <v>0</v>
      </c>
      <c r="AA2743" s="457"/>
      <c r="AB2743" s="55">
        <f t="shared" si="718"/>
        <v>0</v>
      </c>
      <c r="AC2743" s="55">
        <f>IF(A_Stammdaten!$B$25="ja",D_SAV!AA2743,D_SAV!AB2743)</f>
        <v>0</v>
      </c>
      <c r="AD2743" s="478">
        <f>IF(AC2743=0,0,IF(U2743-(con_EOGJahr-D_SAV!E2743)&lt;=0,AC2743,AC2743/V2743))</f>
        <v>0</v>
      </c>
      <c r="AE2743" s="478">
        <f>IFERROR(IF(AND(VLOOKUP(D2743,rng_ND,5,FALSE)="Ja",D_SAV!T2743="degressiv"),D_SAV!AC2743*Y2743/100,0),0)</f>
        <v>0</v>
      </c>
      <c r="AF2743" s="55">
        <f>IFERROR(IF(VLOOKUP(D2743,rng_ND,5,FALSE)="Ja",MAX(D_SAV!AD2743:AE2743),D_SAV!AD2743),0)</f>
        <v>0</v>
      </c>
      <c r="AG2743" s="55">
        <f t="shared" si="719"/>
        <v>0</v>
      </c>
      <c r="AH2743" s="55">
        <f t="shared" si="720"/>
        <v>0</v>
      </c>
      <c r="AI2743" s="55">
        <f t="shared" si="721"/>
        <v>0</v>
      </c>
      <c r="AJ2743" s="55">
        <f t="shared" si="722"/>
        <v>0</v>
      </c>
      <c r="AK2743" s="55">
        <f t="shared" si="713"/>
        <v>0</v>
      </c>
      <c r="AL2743" s="55">
        <f t="shared" si="714"/>
        <v>0</v>
      </c>
      <c r="AM2743" s="55">
        <f t="shared" si="715"/>
        <v>0</v>
      </c>
    </row>
    <row r="2744" spans="1:39" x14ac:dyDescent="0.25">
      <c r="A2744" s="47">
        <v>2740</v>
      </c>
      <c r="B2744" s="358" t="str">
        <f>IF(AND(E2744&lt;&gt;0,D2744&lt;&gt;0,F2744&lt;&gt;0),IF(C2744&lt;&gt;0,CONCATENATE(C2744,"-AGr",VLOOKUP(D2744,Listen!$A$2:$G$45,7,FALSE),"-",E2744,"-",F2744,),CONCATENATE("AGr",VLOOKUP(D2744,Listen!$A$2:$G$45,7,FALSE),"-",E2744,"-",F2744)),"keine vollständige ID")</f>
        <v>keine vollständige ID</v>
      </c>
      <c r="C2744" s="359">
        <f>'[2]III_SAV-Details_NB'!B2750</f>
        <v>0</v>
      </c>
      <c r="D2744" s="359">
        <f>'[2]III_SAV-Details_NB'!C2750</f>
        <v>0</v>
      </c>
      <c r="E2744" s="359">
        <f>'[2]III_SAV-Details_NB'!D2750</f>
        <v>0</v>
      </c>
      <c r="F2744" s="490"/>
      <c r="G2744" s="281">
        <f>'[2]III_SAV-Details_NB'!X2750</f>
        <v>0</v>
      </c>
      <c r="H2744" s="281">
        <f t="shared" si="716"/>
        <v>0</v>
      </c>
      <c r="I2744" s="281">
        <f>IF(con_EOGJahr=2025,'[2]III_SAV-Details_NB'!AA2750,IF(con_EOGJahr=2026,'[2]III_SAV-Details_NB'!AB2750,'[2]III_SAV-Details_NB'!AC2750))</f>
        <v>0</v>
      </c>
      <c r="J2744" s="282"/>
      <c r="K2744" s="282"/>
      <c r="L2744" s="282"/>
      <c r="M2744" s="282"/>
      <c r="N2744" s="282"/>
      <c r="O2744" s="282"/>
      <c r="P2744" s="52">
        <f t="shared" si="717"/>
        <v>0</v>
      </c>
      <c r="Q2744" s="60"/>
      <c r="R2744" s="53">
        <f t="shared" si="723"/>
        <v>0</v>
      </c>
      <c r="S2744" s="59"/>
      <c r="T2744" s="61"/>
      <c r="U2744" s="342" t="str">
        <f t="shared" si="727"/>
        <v>k.A.</v>
      </c>
      <c r="V2744" s="343" t="str">
        <f t="shared" si="724"/>
        <v>k.A.</v>
      </c>
      <c r="W2744" s="343" t="str">
        <f>IFERROR(IF(OR($D2744="",$E2744=0,con_Ende=0),"k.A.",IF(VLOOKUP($D2744,rng_ND,5,0)="Nein",VLOOKUP($D2744,rng_ND,2,FALSE),MIN(VLOOKUP($D2744,rng_ND,2,FALSE),A_Stammdaten!$B$19-D_SAV!$E2744+1))),"k.A.")</f>
        <v>k.A.</v>
      </c>
      <c r="X2744" s="343" t="str">
        <f t="shared" si="725"/>
        <v>k.A.</v>
      </c>
      <c r="Y2744" s="62"/>
      <c r="Z2744" s="48">
        <f t="shared" si="726"/>
        <v>0</v>
      </c>
      <c r="AA2744" s="457"/>
      <c r="AB2744" s="55">
        <f t="shared" si="718"/>
        <v>0</v>
      </c>
      <c r="AC2744" s="55">
        <f>IF(A_Stammdaten!$B$25="ja",D_SAV!AA2744,D_SAV!AB2744)</f>
        <v>0</v>
      </c>
      <c r="AD2744" s="478">
        <f>IF(AC2744=0,0,IF(U2744-(con_EOGJahr-D_SAV!E2744)&lt;=0,AC2744,AC2744/V2744))</f>
        <v>0</v>
      </c>
      <c r="AE2744" s="478">
        <f>IFERROR(IF(AND(VLOOKUP(D2744,rng_ND,5,FALSE)="Ja",D_SAV!T2744="degressiv"),D_SAV!AC2744*Y2744/100,0),0)</f>
        <v>0</v>
      </c>
      <c r="AF2744" s="55">
        <f>IFERROR(IF(VLOOKUP(D2744,rng_ND,5,FALSE)="Ja",MAX(D_SAV!AD2744:AE2744),D_SAV!AD2744),0)</f>
        <v>0</v>
      </c>
      <c r="AG2744" s="55">
        <f t="shared" si="719"/>
        <v>0</v>
      </c>
      <c r="AH2744" s="55">
        <f t="shared" si="720"/>
        <v>0</v>
      </c>
      <c r="AI2744" s="55">
        <f t="shared" si="721"/>
        <v>0</v>
      </c>
      <c r="AJ2744" s="55">
        <f t="shared" si="722"/>
        <v>0</v>
      </c>
      <c r="AK2744" s="55">
        <f t="shared" si="713"/>
        <v>0</v>
      </c>
      <c r="AL2744" s="55">
        <f t="shared" si="714"/>
        <v>0</v>
      </c>
      <c r="AM2744" s="55">
        <f t="shared" si="715"/>
        <v>0</v>
      </c>
    </row>
    <row r="2745" spans="1:39" x14ac:dyDescent="0.25">
      <c r="A2745" s="47">
        <v>2741</v>
      </c>
      <c r="B2745" s="358" t="str">
        <f>IF(AND(E2745&lt;&gt;0,D2745&lt;&gt;0,F2745&lt;&gt;0),IF(C2745&lt;&gt;0,CONCATENATE(C2745,"-AGr",VLOOKUP(D2745,Listen!$A$2:$G$45,7,FALSE),"-",E2745,"-",F2745,),CONCATENATE("AGr",VLOOKUP(D2745,Listen!$A$2:$G$45,7,FALSE),"-",E2745,"-",F2745)),"keine vollständige ID")</f>
        <v>keine vollständige ID</v>
      </c>
      <c r="C2745" s="359">
        <f>'[2]III_SAV-Details_NB'!B2751</f>
        <v>0</v>
      </c>
      <c r="D2745" s="359">
        <f>'[2]III_SAV-Details_NB'!C2751</f>
        <v>0</v>
      </c>
      <c r="E2745" s="359">
        <f>'[2]III_SAV-Details_NB'!D2751</f>
        <v>0</v>
      </c>
      <c r="F2745" s="490"/>
      <c r="G2745" s="281">
        <f>'[2]III_SAV-Details_NB'!X2751</f>
        <v>0</v>
      </c>
      <c r="H2745" s="281">
        <f t="shared" si="716"/>
        <v>0</v>
      </c>
      <c r="I2745" s="281">
        <f>IF(con_EOGJahr=2025,'[2]III_SAV-Details_NB'!AA2751,IF(con_EOGJahr=2026,'[2]III_SAV-Details_NB'!AB2751,'[2]III_SAV-Details_NB'!AC2751))</f>
        <v>0</v>
      </c>
      <c r="J2745" s="282"/>
      <c r="K2745" s="282"/>
      <c r="L2745" s="282"/>
      <c r="M2745" s="282"/>
      <c r="N2745" s="282"/>
      <c r="O2745" s="282"/>
      <c r="P2745" s="52">
        <f t="shared" si="717"/>
        <v>0</v>
      </c>
      <c r="Q2745" s="60"/>
      <c r="R2745" s="53">
        <f t="shared" si="723"/>
        <v>0</v>
      </c>
      <c r="S2745" s="59"/>
      <c r="T2745" s="61"/>
      <c r="U2745" s="342" t="str">
        <f t="shared" si="727"/>
        <v>k.A.</v>
      </c>
      <c r="V2745" s="343" t="str">
        <f t="shared" si="724"/>
        <v>k.A.</v>
      </c>
      <c r="W2745" s="343" t="str">
        <f>IFERROR(IF(OR($D2745="",$E2745=0,con_Ende=0),"k.A.",IF(VLOOKUP($D2745,rng_ND,5,0)="Nein",VLOOKUP($D2745,rng_ND,2,FALSE),MIN(VLOOKUP($D2745,rng_ND,2,FALSE),A_Stammdaten!$B$19-D_SAV!$E2745+1))),"k.A.")</f>
        <v>k.A.</v>
      </c>
      <c r="X2745" s="343" t="str">
        <f t="shared" si="725"/>
        <v>k.A.</v>
      </c>
      <c r="Y2745" s="62"/>
      <c r="Z2745" s="48">
        <f t="shared" si="726"/>
        <v>0</v>
      </c>
      <c r="AA2745" s="457"/>
      <c r="AB2745" s="55">
        <f t="shared" si="718"/>
        <v>0</v>
      </c>
      <c r="AC2745" s="55">
        <f>IF(A_Stammdaten!$B$25="ja",D_SAV!AA2745,D_SAV!AB2745)</f>
        <v>0</v>
      </c>
      <c r="AD2745" s="478">
        <f>IF(AC2745=0,0,IF(U2745-(con_EOGJahr-D_SAV!E2745)&lt;=0,AC2745,AC2745/V2745))</f>
        <v>0</v>
      </c>
      <c r="AE2745" s="478">
        <f>IFERROR(IF(AND(VLOOKUP(D2745,rng_ND,5,FALSE)="Ja",D_SAV!T2745="degressiv"),D_SAV!AC2745*Y2745/100,0),0)</f>
        <v>0</v>
      </c>
      <c r="AF2745" s="55">
        <f>IFERROR(IF(VLOOKUP(D2745,rng_ND,5,FALSE)="Ja",MAX(D_SAV!AD2745:AE2745),D_SAV!AD2745),0)</f>
        <v>0</v>
      </c>
      <c r="AG2745" s="55">
        <f t="shared" si="719"/>
        <v>0</v>
      </c>
      <c r="AH2745" s="55">
        <f t="shared" si="720"/>
        <v>0</v>
      </c>
      <c r="AI2745" s="55">
        <f t="shared" si="721"/>
        <v>0</v>
      </c>
      <c r="AJ2745" s="55">
        <f t="shared" si="722"/>
        <v>0</v>
      </c>
      <c r="AK2745" s="55">
        <f t="shared" si="713"/>
        <v>0</v>
      </c>
      <c r="AL2745" s="55">
        <f t="shared" si="714"/>
        <v>0</v>
      </c>
      <c r="AM2745" s="55">
        <f t="shared" si="715"/>
        <v>0</v>
      </c>
    </row>
    <row r="2746" spans="1:39" x14ac:dyDescent="0.25">
      <c r="A2746" s="47">
        <v>2742</v>
      </c>
      <c r="B2746" s="358" t="str">
        <f>IF(AND(E2746&lt;&gt;0,D2746&lt;&gt;0,F2746&lt;&gt;0),IF(C2746&lt;&gt;0,CONCATENATE(C2746,"-AGr",VLOOKUP(D2746,Listen!$A$2:$G$45,7,FALSE),"-",E2746,"-",F2746,),CONCATENATE("AGr",VLOOKUP(D2746,Listen!$A$2:$G$45,7,FALSE),"-",E2746,"-",F2746)),"keine vollständige ID")</f>
        <v>keine vollständige ID</v>
      </c>
      <c r="C2746" s="359">
        <f>'[2]III_SAV-Details_NB'!B2752</f>
        <v>0</v>
      </c>
      <c r="D2746" s="359">
        <f>'[2]III_SAV-Details_NB'!C2752</f>
        <v>0</v>
      </c>
      <c r="E2746" s="359">
        <f>'[2]III_SAV-Details_NB'!D2752</f>
        <v>0</v>
      </c>
      <c r="F2746" s="490"/>
      <c r="G2746" s="281">
        <f>'[2]III_SAV-Details_NB'!X2752</f>
        <v>0</v>
      </c>
      <c r="H2746" s="281">
        <f t="shared" si="716"/>
        <v>0</v>
      </c>
      <c r="I2746" s="281">
        <f>IF(con_EOGJahr=2025,'[2]III_SAV-Details_NB'!AA2752,IF(con_EOGJahr=2026,'[2]III_SAV-Details_NB'!AB2752,'[2]III_SAV-Details_NB'!AC2752))</f>
        <v>0</v>
      </c>
      <c r="J2746" s="282"/>
      <c r="K2746" s="282"/>
      <c r="L2746" s="282"/>
      <c r="M2746" s="282"/>
      <c r="N2746" s="282"/>
      <c r="O2746" s="282"/>
      <c r="P2746" s="52">
        <f t="shared" si="717"/>
        <v>0</v>
      </c>
      <c r="Q2746" s="60"/>
      <c r="R2746" s="53">
        <f t="shared" si="723"/>
        <v>0</v>
      </c>
      <c r="S2746" s="59"/>
      <c r="T2746" s="61"/>
      <c r="U2746" s="342" t="str">
        <f t="shared" si="727"/>
        <v>k.A.</v>
      </c>
      <c r="V2746" s="343" t="str">
        <f t="shared" si="724"/>
        <v>k.A.</v>
      </c>
      <c r="W2746" s="343" t="str">
        <f>IFERROR(IF(OR($D2746="",$E2746=0,con_Ende=0),"k.A.",IF(VLOOKUP($D2746,rng_ND,5,0)="Nein",VLOOKUP($D2746,rng_ND,2,FALSE),MIN(VLOOKUP($D2746,rng_ND,2,FALSE),A_Stammdaten!$B$19-D_SAV!$E2746+1))),"k.A.")</f>
        <v>k.A.</v>
      </c>
      <c r="X2746" s="343" t="str">
        <f t="shared" si="725"/>
        <v>k.A.</v>
      </c>
      <c r="Y2746" s="62"/>
      <c r="Z2746" s="48">
        <f t="shared" si="726"/>
        <v>0</v>
      </c>
      <c r="AA2746" s="457"/>
      <c r="AB2746" s="55">
        <f t="shared" si="718"/>
        <v>0</v>
      </c>
      <c r="AC2746" s="55">
        <f>IF(A_Stammdaten!$B$25="ja",D_SAV!AA2746,D_SAV!AB2746)</f>
        <v>0</v>
      </c>
      <c r="AD2746" s="478">
        <f>IF(AC2746=0,0,IF(U2746-(con_EOGJahr-D_SAV!E2746)&lt;=0,AC2746,AC2746/V2746))</f>
        <v>0</v>
      </c>
      <c r="AE2746" s="478">
        <f>IFERROR(IF(AND(VLOOKUP(D2746,rng_ND,5,FALSE)="Ja",D_SAV!T2746="degressiv"),D_SAV!AC2746*Y2746/100,0),0)</f>
        <v>0</v>
      </c>
      <c r="AF2746" s="55">
        <f>IFERROR(IF(VLOOKUP(D2746,rng_ND,5,FALSE)="Ja",MAX(D_SAV!AD2746:AE2746),D_SAV!AD2746),0)</f>
        <v>0</v>
      </c>
      <c r="AG2746" s="55">
        <f t="shared" si="719"/>
        <v>0</v>
      </c>
      <c r="AH2746" s="55">
        <f t="shared" si="720"/>
        <v>0</v>
      </c>
      <c r="AI2746" s="55">
        <f t="shared" si="721"/>
        <v>0</v>
      </c>
      <c r="AJ2746" s="55">
        <f t="shared" si="722"/>
        <v>0</v>
      </c>
      <c r="AK2746" s="55">
        <f t="shared" si="713"/>
        <v>0</v>
      </c>
      <c r="AL2746" s="55">
        <f t="shared" si="714"/>
        <v>0</v>
      </c>
      <c r="AM2746" s="55">
        <f t="shared" si="715"/>
        <v>0</v>
      </c>
    </row>
    <row r="2747" spans="1:39" x14ac:dyDescent="0.25">
      <c r="A2747" s="47">
        <v>2743</v>
      </c>
      <c r="B2747" s="358" t="str">
        <f>IF(AND(E2747&lt;&gt;0,D2747&lt;&gt;0,F2747&lt;&gt;0),IF(C2747&lt;&gt;0,CONCATENATE(C2747,"-AGr",VLOOKUP(D2747,Listen!$A$2:$G$45,7,FALSE),"-",E2747,"-",F2747,),CONCATENATE("AGr",VLOOKUP(D2747,Listen!$A$2:$G$45,7,FALSE),"-",E2747,"-",F2747)),"keine vollständige ID")</f>
        <v>keine vollständige ID</v>
      </c>
      <c r="C2747" s="359">
        <f>'[2]III_SAV-Details_NB'!B2753</f>
        <v>0</v>
      </c>
      <c r="D2747" s="359">
        <f>'[2]III_SAV-Details_NB'!C2753</f>
        <v>0</v>
      </c>
      <c r="E2747" s="359">
        <f>'[2]III_SAV-Details_NB'!D2753</f>
        <v>0</v>
      </c>
      <c r="F2747" s="490"/>
      <c r="G2747" s="281">
        <f>'[2]III_SAV-Details_NB'!X2753</f>
        <v>0</v>
      </c>
      <c r="H2747" s="281">
        <f t="shared" si="716"/>
        <v>0</v>
      </c>
      <c r="I2747" s="281">
        <f>IF(con_EOGJahr=2025,'[2]III_SAV-Details_NB'!AA2753,IF(con_EOGJahr=2026,'[2]III_SAV-Details_NB'!AB2753,'[2]III_SAV-Details_NB'!AC2753))</f>
        <v>0</v>
      </c>
      <c r="J2747" s="282"/>
      <c r="K2747" s="282"/>
      <c r="L2747" s="282"/>
      <c r="M2747" s="282"/>
      <c r="N2747" s="282"/>
      <c r="O2747" s="282"/>
      <c r="P2747" s="52">
        <f t="shared" si="717"/>
        <v>0</v>
      </c>
      <c r="Q2747" s="60"/>
      <c r="R2747" s="53">
        <f t="shared" si="723"/>
        <v>0</v>
      </c>
      <c r="S2747" s="59"/>
      <c r="T2747" s="61"/>
      <c r="U2747" s="342" t="str">
        <f t="shared" si="727"/>
        <v>k.A.</v>
      </c>
      <c r="V2747" s="343" t="str">
        <f t="shared" si="724"/>
        <v>k.A.</v>
      </c>
      <c r="W2747" s="343" t="str">
        <f>IFERROR(IF(OR($D2747="",$E2747=0,con_Ende=0),"k.A.",IF(VLOOKUP($D2747,rng_ND,5,0)="Nein",VLOOKUP($D2747,rng_ND,2,FALSE),MIN(VLOOKUP($D2747,rng_ND,2,FALSE),A_Stammdaten!$B$19-D_SAV!$E2747+1))),"k.A.")</f>
        <v>k.A.</v>
      </c>
      <c r="X2747" s="343" t="str">
        <f t="shared" si="725"/>
        <v>k.A.</v>
      </c>
      <c r="Y2747" s="62"/>
      <c r="Z2747" s="48">
        <f t="shared" si="726"/>
        <v>0</v>
      </c>
      <c r="AA2747" s="457"/>
      <c r="AB2747" s="55">
        <f t="shared" si="718"/>
        <v>0</v>
      </c>
      <c r="AC2747" s="55">
        <f>IF(A_Stammdaten!$B$25="ja",D_SAV!AA2747,D_SAV!AB2747)</f>
        <v>0</v>
      </c>
      <c r="AD2747" s="478">
        <f>IF(AC2747=0,0,IF(U2747-(con_EOGJahr-D_SAV!E2747)&lt;=0,AC2747,AC2747/V2747))</f>
        <v>0</v>
      </c>
      <c r="AE2747" s="478">
        <f>IFERROR(IF(AND(VLOOKUP(D2747,rng_ND,5,FALSE)="Ja",D_SAV!T2747="degressiv"),D_SAV!AC2747*Y2747/100,0),0)</f>
        <v>0</v>
      </c>
      <c r="AF2747" s="55">
        <f>IFERROR(IF(VLOOKUP(D2747,rng_ND,5,FALSE)="Ja",MAX(D_SAV!AD2747:AE2747),D_SAV!AD2747),0)</f>
        <v>0</v>
      </c>
      <c r="AG2747" s="55">
        <f t="shared" si="719"/>
        <v>0</v>
      </c>
      <c r="AH2747" s="55">
        <f t="shared" si="720"/>
        <v>0</v>
      </c>
      <c r="AI2747" s="55">
        <f t="shared" si="721"/>
        <v>0</v>
      </c>
      <c r="AJ2747" s="55">
        <f t="shared" si="722"/>
        <v>0</v>
      </c>
      <c r="AK2747" s="55">
        <f t="shared" si="713"/>
        <v>0</v>
      </c>
      <c r="AL2747" s="55">
        <f t="shared" si="714"/>
        <v>0</v>
      </c>
      <c r="AM2747" s="55">
        <f t="shared" si="715"/>
        <v>0</v>
      </c>
    </row>
    <row r="2748" spans="1:39" x14ac:dyDescent="0.25">
      <c r="A2748" s="47">
        <v>2744</v>
      </c>
      <c r="B2748" s="358" t="str">
        <f>IF(AND(E2748&lt;&gt;0,D2748&lt;&gt;0,F2748&lt;&gt;0),IF(C2748&lt;&gt;0,CONCATENATE(C2748,"-AGr",VLOOKUP(D2748,Listen!$A$2:$G$45,7,FALSE),"-",E2748,"-",F2748,),CONCATENATE("AGr",VLOOKUP(D2748,Listen!$A$2:$G$45,7,FALSE),"-",E2748,"-",F2748)),"keine vollständige ID")</f>
        <v>keine vollständige ID</v>
      </c>
      <c r="C2748" s="359">
        <f>'[2]III_SAV-Details_NB'!B2754</f>
        <v>0</v>
      </c>
      <c r="D2748" s="359">
        <f>'[2]III_SAV-Details_NB'!C2754</f>
        <v>0</v>
      </c>
      <c r="E2748" s="359">
        <f>'[2]III_SAV-Details_NB'!D2754</f>
        <v>0</v>
      </c>
      <c r="F2748" s="490"/>
      <c r="G2748" s="281">
        <f>'[2]III_SAV-Details_NB'!X2754</f>
        <v>0</v>
      </c>
      <c r="H2748" s="281">
        <f t="shared" si="716"/>
        <v>0</v>
      </c>
      <c r="I2748" s="281">
        <f>IF(con_EOGJahr=2025,'[2]III_SAV-Details_NB'!AA2754,IF(con_EOGJahr=2026,'[2]III_SAV-Details_NB'!AB2754,'[2]III_SAV-Details_NB'!AC2754))</f>
        <v>0</v>
      </c>
      <c r="J2748" s="282"/>
      <c r="K2748" s="282"/>
      <c r="L2748" s="282"/>
      <c r="M2748" s="282"/>
      <c r="N2748" s="282"/>
      <c r="O2748" s="282"/>
      <c r="P2748" s="52">
        <f t="shared" si="717"/>
        <v>0</v>
      </c>
      <c r="Q2748" s="60"/>
      <c r="R2748" s="53">
        <f t="shared" si="723"/>
        <v>0</v>
      </c>
      <c r="S2748" s="59"/>
      <c r="T2748" s="61"/>
      <c r="U2748" s="342" t="str">
        <f t="shared" si="727"/>
        <v>k.A.</v>
      </c>
      <c r="V2748" s="343" t="str">
        <f t="shared" si="724"/>
        <v>k.A.</v>
      </c>
      <c r="W2748" s="343" t="str">
        <f>IFERROR(IF(OR($D2748="",$E2748=0,con_Ende=0),"k.A.",IF(VLOOKUP($D2748,rng_ND,5,0)="Nein",VLOOKUP($D2748,rng_ND,2,FALSE),MIN(VLOOKUP($D2748,rng_ND,2,FALSE),A_Stammdaten!$B$19-D_SAV!$E2748+1))),"k.A.")</f>
        <v>k.A.</v>
      </c>
      <c r="X2748" s="343" t="str">
        <f t="shared" si="725"/>
        <v>k.A.</v>
      </c>
      <c r="Y2748" s="62"/>
      <c r="Z2748" s="48">
        <f t="shared" si="726"/>
        <v>0</v>
      </c>
      <c r="AA2748" s="457"/>
      <c r="AB2748" s="55">
        <f t="shared" si="718"/>
        <v>0</v>
      </c>
      <c r="AC2748" s="55">
        <f>IF(A_Stammdaten!$B$25="ja",D_SAV!AA2748,D_SAV!AB2748)</f>
        <v>0</v>
      </c>
      <c r="AD2748" s="478">
        <f>IF(AC2748=0,0,IF(U2748-(con_EOGJahr-D_SAV!E2748)&lt;=0,AC2748,AC2748/V2748))</f>
        <v>0</v>
      </c>
      <c r="AE2748" s="478">
        <f>IFERROR(IF(AND(VLOOKUP(D2748,rng_ND,5,FALSE)="Ja",D_SAV!T2748="degressiv"),D_SAV!AC2748*Y2748/100,0),0)</f>
        <v>0</v>
      </c>
      <c r="AF2748" s="55">
        <f>IFERROR(IF(VLOOKUP(D2748,rng_ND,5,FALSE)="Ja",MAX(D_SAV!AD2748:AE2748),D_SAV!AD2748),0)</f>
        <v>0</v>
      </c>
      <c r="AG2748" s="55">
        <f t="shared" si="719"/>
        <v>0</v>
      </c>
      <c r="AH2748" s="55">
        <f t="shared" si="720"/>
        <v>0</v>
      </c>
      <c r="AI2748" s="55">
        <f t="shared" si="721"/>
        <v>0</v>
      </c>
      <c r="AJ2748" s="55">
        <f t="shared" si="722"/>
        <v>0</v>
      </c>
      <c r="AK2748" s="55">
        <f t="shared" si="713"/>
        <v>0</v>
      </c>
      <c r="AL2748" s="55">
        <f t="shared" si="714"/>
        <v>0</v>
      </c>
      <c r="AM2748" s="55">
        <f t="shared" si="715"/>
        <v>0</v>
      </c>
    </row>
    <row r="2749" spans="1:39" x14ac:dyDescent="0.25">
      <c r="A2749" s="47">
        <v>2745</v>
      </c>
      <c r="B2749" s="358" t="str">
        <f>IF(AND(E2749&lt;&gt;0,D2749&lt;&gt;0,F2749&lt;&gt;0),IF(C2749&lt;&gt;0,CONCATENATE(C2749,"-AGr",VLOOKUP(D2749,Listen!$A$2:$G$45,7,FALSE),"-",E2749,"-",F2749,),CONCATENATE("AGr",VLOOKUP(D2749,Listen!$A$2:$G$45,7,FALSE),"-",E2749,"-",F2749)),"keine vollständige ID")</f>
        <v>keine vollständige ID</v>
      </c>
      <c r="C2749" s="359">
        <f>'[2]III_SAV-Details_NB'!B2755</f>
        <v>0</v>
      </c>
      <c r="D2749" s="359">
        <f>'[2]III_SAV-Details_NB'!C2755</f>
        <v>0</v>
      </c>
      <c r="E2749" s="359">
        <f>'[2]III_SAV-Details_NB'!D2755</f>
        <v>0</v>
      </c>
      <c r="F2749" s="490"/>
      <c r="G2749" s="281">
        <f>'[2]III_SAV-Details_NB'!X2755</f>
        <v>0</v>
      </c>
      <c r="H2749" s="281">
        <f t="shared" si="716"/>
        <v>0</v>
      </c>
      <c r="I2749" s="281">
        <f>IF(con_EOGJahr=2025,'[2]III_SAV-Details_NB'!AA2755,IF(con_EOGJahr=2026,'[2]III_SAV-Details_NB'!AB2755,'[2]III_SAV-Details_NB'!AC2755))</f>
        <v>0</v>
      </c>
      <c r="J2749" s="282"/>
      <c r="K2749" s="282"/>
      <c r="L2749" s="282"/>
      <c r="M2749" s="282"/>
      <c r="N2749" s="282"/>
      <c r="O2749" s="282"/>
      <c r="P2749" s="52">
        <f t="shared" si="717"/>
        <v>0</v>
      </c>
      <c r="Q2749" s="60"/>
      <c r="R2749" s="53">
        <f t="shared" si="723"/>
        <v>0</v>
      </c>
      <c r="S2749" s="59"/>
      <c r="T2749" s="61"/>
      <c r="U2749" s="342" t="str">
        <f t="shared" si="727"/>
        <v>k.A.</v>
      </c>
      <c r="V2749" s="343" t="str">
        <f t="shared" si="724"/>
        <v>k.A.</v>
      </c>
      <c r="W2749" s="343" t="str">
        <f>IFERROR(IF(OR($D2749="",$E2749=0,con_Ende=0),"k.A.",IF(VLOOKUP($D2749,rng_ND,5,0)="Nein",VLOOKUP($D2749,rng_ND,2,FALSE),MIN(VLOOKUP($D2749,rng_ND,2,FALSE),A_Stammdaten!$B$19-D_SAV!$E2749+1))),"k.A.")</f>
        <v>k.A.</v>
      </c>
      <c r="X2749" s="343" t="str">
        <f t="shared" si="725"/>
        <v>k.A.</v>
      </c>
      <c r="Y2749" s="62"/>
      <c r="Z2749" s="48">
        <f t="shared" si="726"/>
        <v>0</v>
      </c>
      <c r="AA2749" s="457"/>
      <c r="AB2749" s="55">
        <f t="shared" si="718"/>
        <v>0</v>
      </c>
      <c r="AC2749" s="55">
        <f>IF(A_Stammdaten!$B$25="ja",D_SAV!AA2749,D_SAV!AB2749)</f>
        <v>0</v>
      </c>
      <c r="AD2749" s="478">
        <f>IF(AC2749=0,0,IF(U2749-(con_EOGJahr-D_SAV!E2749)&lt;=0,AC2749,AC2749/V2749))</f>
        <v>0</v>
      </c>
      <c r="AE2749" s="478">
        <f>IFERROR(IF(AND(VLOOKUP(D2749,rng_ND,5,FALSE)="Ja",D_SAV!T2749="degressiv"),D_SAV!AC2749*Y2749/100,0),0)</f>
        <v>0</v>
      </c>
      <c r="AF2749" s="55">
        <f>IFERROR(IF(VLOOKUP(D2749,rng_ND,5,FALSE)="Ja",MAX(D_SAV!AD2749:AE2749),D_SAV!AD2749),0)</f>
        <v>0</v>
      </c>
      <c r="AG2749" s="55">
        <f t="shared" si="719"/>
        <v>0</v>
      </c>
      <c r="AH2749" s="55">
        <f t="shared" si="720"/>
        <v>0</v>
      </c>
      <c r="AI2749" s="55">
        <f t="shared" si="721"/>
        <v>0</v>
      </c>
      <c r="AJ2749" s="55">
        <f t="shared" si="722"/>
        <v>0</v>
      </c>
      <c r="AK2749" s="55">
        <f t="shared" si="713"/>
        <v>0</v>
      </c>
      <c r="AL2749" s="55">
        <f t="shared" si="714"/>
        <v>0</v>
      </c>
      <c r="AM2749" s="55">
        <f t="shared" si="715"/>
        <v>0</v>
      </c>
    </row>
    <row r="2750" spans="1:39" x14ac:dyDescent="0.25">
      <c r="A2750" s="47">
        <v>2746</v>
      </c>
      <c r="B2750" s="358" t="str">
        <f>IF(AND(E2750&lt;&gt;0,D2750&lt;&gt;0,F2750&lt;&gt;0),IF(C2750&lt;&gt;0,CONCATENATE(C2750,"-AGr",VLOOKUP(D2750,Listen!$A$2:$G$45,7,FALSE),"-",E2750,"-",F2750,),CONCATENATE("AGr",VLOOKUP(D2750,Listen!$A$2:$G$45,7,FALSE),"-",E2750,"-",F2750)),"keine vollständige ID")</f>
        <v>keine vollständige ID</v>
      </c>
      <c r="C2750" s="359">
        <f>'[2]III_SAV-Details_NB'!B2756</f>
        <v>0</v>
      </c>
      <c r="D2750" s="359">
        <f>'[2]III_SAV-Details_NB'!C2756</f>
        <v>0</v>
      </c>
      <c r="E2750" s="359">
        <f>'[2]III_SAV-Details_NB'!D2756</f>
        <v>0</v>
      </c>
      <c r="F2750" s="490"/>
      <c r="G2750" s="281">
        <f>'[2]III_SAV-Details_NB'!X2756</f>
        <v>0</v>
      </c>
      <c r="H2750" s="281">
        <f t="shared" si="716"/>
        <v>0</v>
      </c>
      <c r="I2750" s="281">
        <f>IF(con_EOGJahr=2025,'[2]III_SAV-Details_NB'!AA2756,IF(con_EOGJahr=2026,'[2]III_SAV-Details_NB'!AB2756,'[2]III_SAV-Details_NB'!AC2756))</f>
        <v>0</v>
      </c>
      <c r="J2750" s="282"/>
      <c r="K2750" s="282"/>
      <c r="L2750" s="282"/>
      <c r="M2750" s="282"/>
      <c r="N2750" s="282"/>
      <c r="O2750" s="282"/>
      <c r="P2750" s="52">
        <f t="shared" si="717"/>
        <v>0</v>
      </c>
      <c r="Q2750" s="60"/>
      <c r="R2750" s="53">
        <f t="shared" si="723"/>
        <v>0</v>
      </c>
      <c r="S2750" s="59"/>
      <c r="T2750" s="61"/>
      <c r="U2750" s="342" t="str">
        <f t="shared" si="727"/>
        <v>k.A.</v>
      </c>
      <c r="V2750" s="343" t="str">
        <f t="shared" si="724"/>
        <v>k.A.</v>
      </c>
      <c r="W2750" s="343" t="str">
        <f>IFERROR(IF(OR($D2750="",$E2750=0,con_Ende=0),"k.A.",IF(VLOOKUP($D2750,rng_ND,5,0)="Nein",VLOOKUP($D2750,rng_ND,2,FALSE),MIN(VLOOKUP($D2750,rng_ND,2,FALSE),A_Stammdaten!$B$19-D_SAV!$E2750+1))),"k.A.")</f>
        <v>k.A.</v>
      </c>
      <c r="X2750" s="343" t="str">
        <f t="shared" si="725"/>
        <v>k.A.</v>
      </c>
      <c r="Y2750" s="62"/>
      <c r="Z2750" s="48">
        <f t="shared" si="726"/>
        <v>0</v>
      </c>
      <c r="AA2750" s="457"/>
      <c r="AB2750" s="55">
        <f t="shared" si="718"/>
        <v>0</v>
      </c>
      <c r="AC2750" s="55">
        <f>IF(A_Stammdaten!$B$25="ja",D_SAV!AA2750,D_SAV!AB2750)</f>
        <v>0</v>
      </c>
      <c r="AD2750" s="478">
        <f>IF(AC2750=0,0,IF(U2750-(con_EOGJahr-D_SAV!E2750)&lt;=0,AC2750,AC2750/V2750))</f>
        <v>0</v>
      </c>
      <c r="AE2750" s="478">
        <f>IFERROR(IF(AND(VLOOKUP(D2750,rng_ND,5,FALSE)="Ja",D_SAV!T2750="degressiv"),D_SAV!AC2750*Y2750/100,0),0)</f>
        <v>0</v>
      </c>
      <c r="AF2750" s="55">
        <f>IFERROR(IF(VLOOKUP(D2750,rng_ND,5,FALSE)="Ja",MAX(D_SAV!AD2750:AE2750),D_SAV!AD2750),0)</f>
        <v>0</v>
      </c>
      <c r="AG2750" s="55">
        <f t="shared" si="719"/>
        <v>0</v>
      </c>
      <c r="AH2750" s="55">
        <f t="shared" si="720"/>
        <v>0</v>
      </c>
      <c r="AI2750" s="55">
        <f t="shared" si="721"/>
        <v>0</v>
      </c>
      <c r="AJ2750" s="55">
        <f t="shared" si="722"/>
        <v>0</v>
      </c>
      <c r="AK2750" s="55">
        <f t="shared" si="713"/>
        <v>0</v>
      </c>
      <c r="AL2750" s="55">
        <f t="shared" si="714"/>
        <v>0</v>
      </c>
      <c r="AM2750" s="55">
        <f t="shared" si="715"/>
        <v>0</v>
      </c>
    </row>
    <row r="2751" spans="1:39" x14ac:dyDescent="0.25">
      <c r="A2751" s="47">
        <v>2747</v>
      </c>
      <c r="B2751" s="358" t="str">
        <f>IF(AND(E2751&lt;&gt;0,D2751&lt;&gt;0,F2751&lt;&gt;0),IF(C2751&lt;&gt;0,CONCATENATE(C2751,"-AGr",VLOOKUP(D2751,Listen!$A$2:$G$45,7,FALSE),"-",E2751,"-",F2751,),CONCATENATE("AGr",VLOOKUP(D2751,Listen!$A$2:$G$45,7,FALSE),"-",E2751,"-",F2751)),"keine vollständige ID")</f>
        <v>keine vollständige ID</v>
      </c>
      <c r="C2751" s="359">
        <f>'[2]III_SAV-Details_NB'!B2757</f>
        <v>0</v>
      </c>
      <c r="D2751" s="359">
        <f>'[2]III_SAV-Details_NB'!C2757</f>
        <v>0</v>
      </c>
      <c r="E2751" s="359">
        <f>'[2]III_SAV-Details_NB'!D2757</f>
        <v>0</v>
      </c>
      <c r="F2751" s="490"/>
      <c r="G2751" s="281">
        <f>'[2]III_SAV-Details_NB'!X2757</f>
        <v>0</v>
      </c>
      <c r="H2751" s="281">
        <f t="shared" si="716"/>
        <v>0</v>
      </c>
      <c r="I2751" s="281">
        <f>IF(con_EOGJahr=2025,'[2]III_SAV-Details_NB'!AA2757,IF(con_EOGJahr=2026,'[2]III_SAV-Details_NB'!AB2757,'[2]III_SAV-Details_NB'!AC2757))</f>
        <v>0</v>
      </c>
      <c r="J2751" s="282"/>
      <c r="K2751" s="282"/>
      <c r="L2751" s="282"/>
      <c r="M2751" s="282"/>
      <c r="N2751" s="282"/>
      <c r="O2751" s="282"/>
      <c r="P2751" s="52">
        <f t="shared" si="717"/>
        <v>0</v>
      </c>
      <c r="Q2751" s="60"/>
      <c r="R2751" s="53">
        <f t="shared" si="723"/>
        <v>0</v>
      </c>
      <c r="S2751" s="59"/>
      <c r="T2751" s="61"/>
      <c r="U2751" s="342" t="str">
        <f t="shared" si="727"/>
        <v>k.A.</v>
      </c>
      <c r="V2751" s="343" t="str">
        <f t="shared" si="724"/>
        <v>k.A.</v>
      </c>
      <c r="W2751" s="343" t="str">
        <f>IFERROR(IF(OR($D2751="",$E2751=0,con_Ende=0),"k.A.",IF(VLOOKUP($D2751,rng_ND,5,0)="Nein",VLOOKUP($D2751,rng_ND,2,FALSE),MIN(VLOOKUP($D2751,rng_ND,2,FALSE),A_Stammdaten!$B$19-D_SAV!$E2751+1))),"k.A.")</f>
        <v>k.A.</v>
      </c>
      <c r="X2751" s="343" t="str">
        <f t="shared" si="725"/>
        <v>k.A.</v>
      </c>
      <c r="Y2751" s="62"/>
      <c r="Z2751" s="48">
        <f t="shared" si="726"/>
        <v>0</v>
      </c>
      <c r="AA2751" s="457"/>
      <c r="AB2751" s="55">
        <f t="shared" si="718"/>
        <v>0</v>
      </c>
      <c r="AC2751" s="55">
        <f>IF(A_Stammdaten!$B$25="ja",D_SAV!AA2751,D_SAV!AB2751)</f>
        <v>0</v>
      </c>
      <c r="AD2751" s="478">
        <f>IF(AC2751=0,0,IF(U2751-(con_EOGJahr-D_SAV!E2751)&lt;=0,AC2751,AC2751/V2751))</f>
        <v>0</v>
      </c>
      <c r="AE2751" s="478">
        <f>IFERROR(IF(AND(VLOOKUP(D2751,rng_ND,5,FALSE)="Ja",D_SAV!T2751="degressiv"),D_SAV!AC2751*Y2751/100,0),0)</f>
        <v>0</v>
      </c>
      <c r="AF2751" s="55">
        <f>IFERROR(IF(VLOOKUP(D2751,rng_ND,5,FALSE)="Ja",MAX(D_SAV!AD2751:AE2751),D_SAV!AD2751),0)</f>
        <v>0</v>
      </c>
      <c r="AG2751" s="55">
        <f t="shared" si="719"/>
        <v>0</v>
      </c>
      <c r="AH2751" s="55">
        <f t="shared" si="720"/>
        <v>0</v>
      </c>
      <c r="AI2751" s="55">
        <f t="shared" si="721"/>
        <v>0</v>
      </c>
      <c r="AJ2751" s="55">
        <f t="shared" si="722"/>
        <v>0</v>
      </c>
      <c r="AK2751" s="55">
        <f t="shared" si="713"/>
        <v>0</v>
      </c>
      <c r="AL2751" s="55">
        <f t="shared" si="714"/>
        <v>0</v>
      </c>
      <c r="AM2751" s="55">
        <f t="shared" si="715"/>
        <v>0</v>
      </c>
    </row>
    <row r="2752" spans="1:39" x14ac:dyDescent="0.25">
      <c r="A2752" s="47">
        <v>2748</v>
      </c>
      <c r="B2752" s="358" t="str">
        <f>IF(AND(E2752&lt;&gt;0,D2752&lt;&gt;0,F2752&lt;&gt;0),IF(C2752&lt;&gt;0,CONCATENATE(C2752,"-AGr",VLOOKUP(D2752,Listen!$A$2:$G$45,7,FALSE),"-",E2752,"-",F2752,),CONCATENATE("AGr",VLOOKUP(D2752,Listen!$A$2:$G$45,7,FALSE),"-",E2752,"-",F2752)),"keine vollständige ID")</f>
        <v>keine vollständige ID</v>
      </c>
      <c r="C2752" s="359">
        <f>'[2]III_SAV-Details_NB'!B2758</f>
        <v>0</v>
      </c>
      <c r="D2752" s="359">
        <f>'[2]III_SAV-Details_NB'!C2758</f>
        <v>0</v>
      </c>
      <c r="E2752" s="359">
        <f>'[2]III_SAV-Details_NB'!D2758</f>
        <v>0</v>
      </c>
      <c r="F2752" s="490"/>
      <c r="G2752" s="281">
        <f>'[2]III_SAV-Details_NB'!X2758</f>
        <v>0</v>
      </c>
      <c r="H2752" s="281">
        <f t="shared" si="716"/>
        <v>0</v>
      </c>
      <c r="I2752" s="281">
        <f>IF(con_EOGJahr=2025,'[2]III_SAV-Details_NB'!AA2758,IF(con_EOGJahr=2026,'[2]III_SAV-Details_NB'!AB2758,'[2]III_SAV-Details_NB'!AC2758))</f>
        <v>0</v>
      </c>
      <c r="J2752" s="282"/>
      <c r="K2752" s="282"/>
      <c r="L2752" s="282"/>
      <c r="M2752" s="282"/>
      <c r="N2752" s="282"/>
      <c r="O2752" s="282"/>
      <c r="P2752" s="52">
        <f t="shared" si="717"/>
        <v>0</v>
      </c>
      <c r="Q2752" s="60"/>
      <c r="R2752" s="53">
        <f t="shared" si="723"/>
        <v>0</v>
      </c>
      <c r="S2752" s="59"/>
      <c r="T2752" s="61"/>
      <c r="U2752" s="342" t="str">
        <f t="shared" si="727"/>
        <v>k.A.</v>
      </c>
      <c r="V2752" s="343" t="str">
        <f t="shared" si="724"/>
        <v>k.A.</v>
      </c>
      <c r="W2752" s="343" t="str">
        <f>IFERROR(IF(OR($D2752="",$E2752=0,con_Ende=0),"k.A.",IF(VLOOKUP($D2752,rng_ND,5,0)="Nein",VLOOKUP($D2752,rng_ND,2,FALSE),MIN(VLOOKUP($D2752,rng_ND,2,FALSE),A_Stammdaten!$B$19-D_SAV!$E2752+1))),"k.A.")</f>
        <v>k.A.</v>
      </c>
      <c r="X2752" s="343" t="str">
        <f t="shared" si="725"/>
        <v>k.A.</v>
      </c>
      <c r="Y2752" s="62"/>
      <c r="Z2752" s="48">
        <f t="shared" si="726"/>
        <v>0</v>
      </c>
      <c r="AA2752" s="457"/>
      <c r="AB2752" s="55">
        <f t="shared" si="718"/>
        <v>0</v>
      </c>
      <c r="AC2752" s="55">
        <f>IF(A_Stammdaten!$B$25="ja",D_SAV!AA2752,D_SAV!AB2752)</f>
        <v>0</v>
      </c>
      <c r="AD2752" s="478">
        <f>IF(AC2752=0,0,IF(U2752-(con_EOGJahr-D_SAV!E2752)&lt;=0,AC2752,AC2752/V2752))</f>
        <v>0</v>
      </c>
      <c r="AE2752" s="478">
        <f>IFERROR(IF(AND(VLOOKUP(D2752,rng_ND,5,FALSE)="Ja",D_SAV!T2752="degressiv"),D_SAV!AC2752*Y2752/100,0),0)</f>
        <v>0</v>
      </c>
      <c r="AF2752" s="55">
        <f>IFERROR(IF(VLOOKUP(D2752,rng_ND,5,FALSE)="Ja",MAX(D_SAV!AD2752:AE2752),D_SAV!AD2752),0)</f>
        <v>0</v>
      </c>
      <c r="AG2752" s="55">
        <f t="shared" si="719"/>
        <v>0</v>
      </c>
      <c r="AH2752" s="55">
        <f t="shared" si="720"/>
        <v>0</v>
      </c>
      <c r="AI2752" s="55">
        <f t="shared" si="721"/>
        <v>0</v>
      </c>
      <c r="AJ2752" s="55">
        <f t="shared" si="722"/>
        <v>0</v>
      </c>
      <c r="AK2752" s="55">
        <f t="shared" si="713"/>
        <v>0</v>
      </c>
      <c r="AL2752" s="55">
        <f t="shared" si="714"/>
        <v>0</v>
      </c>
      <c r="AM2752" s="55">
        <f t="shared" si="715"/>
        <v>0</v>
      </c>
    </row>
    <row r="2753" spans="1:39" x14ac:dyDescent="0.25">
      <c r="A2753" s="47">
        <v>2749</v>
      </c>
      <c r="B2753" s="358" t="str">
        <f>IF(AND(E2753&lt;&gt;0,D2753&lt;&gt;0,F2753&lt;&gt;0),IF(C2753&lt;&gt;0,CONCATENATE(C2753,"-AGr",VLOOKUP(D2753,Listen!$A$2:$G$45,7,FALSE),"-",E2753,"-",F2753,),CONCATENATE("AGr",VLOOKUP(D2753,Listen!$A$2:$G$45,7,FALSE),"-",E2753,"-",F2753)),"keine vollständige ID")</f>
        <v>keine vollständige ID</v>
      </c>
      <c r="C2753" s="359">
        <f>'[2]III_SAV-Details_NB'!B2759</f>
        <v>0</v>
      </c>
      <c r="D2753" s="359">
        <f>'[2]III_SAV-Details_NB'!C2759</f>
        <v>0</v>
      </c>
      <c r="E2753" s="359">
        <f>'[2]III_SAV-Details_NB'!D2759</f>
        <v>0</v>
      </c>
      <c r="F2753" s="490"/>
      <c r="G2753" s="281">
        <f>'[2]III_SAV-Details_NB'!X2759</f>
        <v>0</v>
      </c>
      <c r="H2753" s="281">
        <f t="shared" si="716"/>
        <v>0</v>
      </c>
      <c r="I2753" s="281">
        <f>IF(con_EOGJahr=2025,'[2]III_SAV-Details_NB'!AA2759,IF(con_EOGJahr=2026,'[2]III_SAV-Details_NB'!AB2759,'[2]III_SAV-Details_NB'!AC2759))</f>
        <v>0</v>
      </c>
      <c r="J2753" s="282"/>
      <c r="K2753" s="282"/>
      <c r="L2753" s="282"/>
      <c r="M2753" s="282"/>
      <c r="N2753" s="282"/>
      <c r="O2753" s="282"/>
      <c r="P2753" s="52">
        <f t="shared" si="717"/>
        <v>0</v>
      </c>
      <c r="Q2753" s="60"/>
      <c r="R2753" s="53">
        <f t="shared" si="723"/>
        <v>0</v>
      </c>
      <c r="S2753" s="59"/>
      <c r="T2753" s="61"/>
      <c r="U2753" s="342" t="str">
        <f t="shared" si="727"/>
        <v>k.A.</v>
      </c>
      <c r="V2753" s="343" t="str">
        <f t="shared" si="724"/>
        <v>k.A.</v>
      </c>
      <c r="W2753" s="343" t="str">
        <f>IFERROR(IF(OR($D2753="",$E2753=0,con_Ende=0),"k.A.",IF(VLOOKUP($D2753,rng_ND,5,0)="Nein",VLOOKUP($D2753,rng_ND,2,FALSE),MIN(VLOOKUP($D2753,rng_ND,2,FALSE),A_Stammdaten!$B$19-D_SAV!$E2753+1))),"k.A.")</f>
        <v>k.A.</v>
      </c>
      <c r="X2753" s="343" t="str">
        <f t="shared" si="725"/>
        <v>k.A.</v>
      </c>
      <c r="Y2753" s="62"/>
      <c r="Z2753" s="48">
        <f t="shared" si="726"/>
        <v>0</v>
      </c>
      <c r="AA2753" s="457"/>
      <c r="AB2753" s="55">
        <f t="shared" si="718"/>
        <v>0</v>
      </c>
      <c r="AC2753" s="55">
        <f>IF(A_Stammdaten!$B$25="ja",D_SAV!AA2753,D_SAV!AB2753)</f>
        <v>0</v>
      </c>
      <c r="AD2753" s="478">
        <f>IF(AC2753=0,0,IF(U2753-(con_EOGJahr-D_SAV!E2753)&lt;=0,AC2753,AC2753/V2753))</f>
        <v>0</v>
      </c>
      <c r="AE2753" s="478">
        <f>IFERROR(IF(AND(VLOOKUP(D2753,rng_ND,5,FALSE)="Ja",D_SAV!T2753="degressiv"),D_SAV!AC2753*Y2753/100,0),0)</f>
        <v>0</v>
      </c>
      <c r="AF2753" s="55">
        <f>IFERROR(IF(VLOOKUP(D2753,rng_ND,5,FALSE)="Ja",MAX(D_SAV!AD2753:AE2753),D_SAV!AD2753),0)</f>
        <v>0</v>
      </c>
      <c r="AG2753" s="55">
        <f t="shared" si="719"/>
        <v>0</v>
      </c>
      <c r="AH2753" s="55">
        <f t="shared" si="720"/>
        <v>0</v>
      </c>
      <c r="AI2753" s="55">
        <f t="shared" si="721"/>
        <v>0</v>
      </c>
      <c r="AJ2753" s="55">
        <f t="shared" si="722"/>
        <v>0</v>
      </c>
      <c r="AK2753" s="55">
        <f t="shared" si="713"/>
        <v>0</v>
      </c>
      <c r="AL2753" s="55">
        <f t="shared" si="714"/>
        <v>0</v>
      </c>
      <c r="AM2753" s="55">
        <f t="shared" si="715"/>
        <v>0</v>
      </c>
    </row>
    <row r="2754" spans="1:39" x14ac:dyDescent="0.25">
      <c r="A2754" s="47">
        <v>2750</v>
      </c>
      <c r="B2754" s="358" t="str">
        <f>IF(AND(E2754&lt;&gt;0,D2754&lt;&gt;0,F2754&lt;&gt;0),IF(C2754&lt;&gt;0,CONCATENATE(C2754,"-AGr",VLOOKUP(D2754,Listen!$A$2:$G$45,7,FALSE),"-",E2754,"-",F2754,),CONCATENATE("AGr",VLOOKUP(D2754,Listen!$A$2:$G$45,7,FALSE),"-",E2754,"-",F2754)),"keine vollständige ID")</f>
        <v>keine vollständige ID</v>
      </c>
      <c r="C2754" s="359">
        <f>'[2]III_SAV-Details_NB'!B2760</f>
        <v>0</v>
      </c>
      <c r="D2754" s="359">
        <f>'[2]III_SAV-Details_NB'!C2760</f>
        <v>0</v>
      </c>
      <c r="E2754" s="359">
        <f>'[2]III_SAV-Details_NB'!D2760</f>
        <v>0</v>
      </c>
      <c r="F2754" s="490"/>
      <c r="G2754" s="281">
        <f>'[2]III_SAV-Details_NB'!X2760</f>
        <v>0</v>
      </c>
      <c r="H2754" s="281">
        <f t="shared" si="716"/>
        <v>0</v>
      </c>
      <c r="I2754" s="281">
        <f>IF(con_EOGJahr=2025,'[2]III_SAV-Details_NB'!AA2760,IF(con_EOGJahr=2026,'[2]III_SAV-Details_NB'!AB2760,'[2]III_SAV-Details_NB'!AC2760))</f>
        <v>0</v>
      </c>
      <c r="J2754" s="282"/>
      <c r="K2754" s="282"/>
      <c r="L2754" s="282"/>
      <c r="M2754" s="282"/>
      <c r="N2754" s="282"/>
      <c r="O2754" s="282"/>
      <c r="P2754" s="52">
        <f t="shared" si="717"/>
        <v>0</v>
      </c>
      <c r="Q2754" s="60"/>
      <c r="R2754" s="53">
        <f t="shared" si="723"/>
        <v>0</v>
      </c>
      <c r="S2754" s="59"/>
      <c r="T2754" s="61"/>
      <c r="U2754" s="342" t="str">
        <f t="shared" si="727"/>
        <v>k.A.</v>
      </c>
      <c r="V2754" s="343" t="str">
        <f t="shared" si="724"/>
        <v>k.A.</v>
      </c>
      <c r="W2754" s="343" t="str">
        <f>IFERROR(IF(OR($D2754="",$E2754=0,con_Ende=0),"k.A.",IF(VLOOKUP($D2754,rng_ND,5,0)="Nein",VLOOKUP($D2754,rng_ND,2,FALSE),MIN(VLOOKUP($D2754,rng_ND,2,FALSE),A_Stammdaten!$B$19-D_SAV!$E2754+1))),"k.A.")</f>
        <v>k.A.</v>
      </c>
      <c r="X2754" s="343" t="str">
        <f t="shared" si="725"/>
        <v>k.A.</v>
      </c>
      <c r="Y2754" s="62"/>
      <c r="Z2754" s="48">
        <f t="shared" si="726"/>
        <v>0</v>
      </c>
      <c r="AA2754" s="457"/>
      <c r="AB2754" s="55">
        <f t="shared" si="718"/>
        <v>0</v>
      </c>
      <c r="AC2754" s="55">
        <f>IF(A_Stammdaten!$B$25="ja",D_SAV!AA2754,D_SAV!AB2754)</f>
        <v>0</v>
      </c>
      <c r="AD2754" s="478">
        <f>IF(AC2754=0,0,IF(U2754-(con_EOGJahr-D_SAV!E2754)&lt;=0,AC2754,AC2754/V2754))</f>
        <v>0</v>
      </c>
      <c r="AE2754" s="478">
        <f>IFERROR(IF(AND(VLOOKUP(D2754,rng_ND,5,FALSE)="Ja",D_SAV!T2754="degressiv"),D_SAV!AC2754*Y2754/100,0),0)</f>
        <v>0</v>
      </c>
      <c r="AF2754" s="55">
        <f>IFERROR(IF(VLOOKUP(D2754,rng_ND,5,FALSE)="Ja",MAX(D_SAV!AD2754:AE2754),D_SAV!AD2754),0)</f>
        <v>0</v>
      </c>
      <c r="AG2754" s="55">
        <f t="shared" si="719"/>
        <v>0</v>
      </c>
      <c r="AH2754" s="55">
        <f t="shared" si="720"/>
        <v>0</v>
      </c>
      <c r="AI2754" s="55">
        <f t="shared" si="721"/>
        <v>0</v>
      </c>
      <c r="AJ2754" s="55">
        <f t="shared" si="722"/>
        <v>0</v>
      </c>
      <c r="AK2754" s="55">
        <f t="shared" si="713"/>
        <v>0</v>
      </c>
      <c r="AL2754" s="55">
        <f t="shared" si="714"/>
        <v>0</v>
      </c>
      <c r="AM2754" s="55">
        <f t="shared" si="715"/>
        <v>0</v>
      </c>
    </row>
    <row r="2755" spans="1:39" x14ac:dyDescent="0.25">
      <c r="A2755" s="47">
        <v>2751</v>
      </c>
      <c r="B2755" s="358" t="str">
        <f>IF(AND(E2755&lt;&gt;0,D2755&lt;&gt;0,F2755&lt;&gt;0),IF(C2755&lt;&gt;0,CONCATENATE(C2755,"-AGr",VLOOKUP(D2755,Listen!$A$2:$G$45,7,FALSE),"-",E2755,"-",F2755,),CONCATENATE("AGr",VLOOKUP(D2755,Listen!$A$2:$G$45,7,FALSE),"-",E2755,"-",F2755)),"keine vollständige ID")</f>
        <v>keine vollständige ID</v>
      </c>
      <c r="C2755" s="359">
        <f>'[2]III_SAV-Details_NB'!B2761</f>
        <v>0</v>
      </c>
      <c r="D2755" s="359">
        <f>'[2]III_SAV-Details_NB'!C2761</f>
        <v>0</v>
      </c>
      <c r="E2755" s="359">
        <f>'[2]III_SAV-Details_NB'!D2761</f>
        <v>0</v>
      </c>
      <c r="F2755" s="490"/>
      <c r="G2755" s="281">
        <f>'[2]III_SAV-Details_NB'!X2761</f>
        <v>0</v>
      </c>
      <c r="H2755" s="281">
        <f t="shared" si="716"/>
        <v>0</v>
      </c>
      <c r="I2755" s="281">
        <f>IF(con_EOGJahr=2025,'[2]III_SAV-Details_NB'!AA2761,IF(con_EOGJahr=2026,'[2]III_SAV-Details_NB'!AB2761,'[2]III_SAV-Details_NB'!AC2761))</f>
        <v>0</v>
      </c>
      <c r="J2755" s="282"/>
      <c r="K2755" s="282"/>
      <c r="L2755" s="282"/>
      <c r="M2755" s="282"/>
      <c r="N2755" s="282"/>
      <c r="O2755" s="282"/>
      <c r="P2755" s="52">
        <f t="shared" si="717"/>
        <v>0</v>
      </c>
      <c r="Q2755" s="60"/>
      <c r="R2755" s="53">
        <f t="shared" si="723"/>
        <v>0</v>
      </c>
      <c r="S2755" s="59"/>
      <c r="T2755" s="61"/>
      <c r="U2755" s="342" t="str">
        <f t="shared" si="727"/>
        <v>k.A.</v>
      </c>
      <c r="V2755" s="343" t="str">
        <f t="shared" si="724"/>
        <v>k.A.</v>
      </c>
      <c r="W2755" s="343" t="str">
        <f>IFERROR(IF(OR($D2755="",$E2755=0,con_Ende=0),"k.A.",IF(VLOOKUP($D2755,rng_ND,5,0)="Nein",VLOOKUP($D2755,rng_ND,2,FALSE),MIN(VLOOKUP($D2755,rng_ND,2,FALSE),A_Stammdaten!$B$19-D_SAV!$E2755+1))),"k.A.")</f>
        <v>k.A.</v>
      </c>
      <c r="X2755" s="343" t="str">
        <f t="shared" si="725"/>
        <v>k.A.</v>
      </c>
      <c r="Y2755" s="62"/>
      <c r="Z2755" s="48">
        <f t="shared" si="726"/>
        <v>0</v>
      </c>
      <c r="AA2755" s="457"/>
      <c r="AB2755" s="55">
        <f t="shared" si="718"/>
        <v>0</v>
      </c>
      <c r="AC2755" s="55">
        <f>IF(A_Stammdaten!$B$25="ja",D_SAV!AA2755,D_SAV!AB2755)</f>
        <v>0</v>
      </c>
      <c r="AD2755" s="478">
        <f>IF(AC2755=0,0,IF(U2755-(con_EOGJahr-D_SAV!E2755)&lt;=0,AC2755,AC2755/V2755))</f>
        <v>0</v>
      </c>
      <c r="AE2755" s="478">
        <f>IFERROR(IF(AND(VLOOKUP(D2755,rng_ND,5,FALSE)="Ja",D_SAV!T2755="degressiv"),D_SAV!AC2755*Y2755/100,0),0)</f>
        <v>0</v>
      </c>
      <c r="AF2755" s="55">
        <f>IFERROR(IF(VLOOKUP(D2755,rng_ND,5,FALSE)="Ja",MAX(D_SAV!AD2755:AE2755),D_SAV!AD2755),0)</f>
        <v>0</v>
      </c>
      <c r="AG2755" s="55">
        <f t="shared" si="719"/>
        <v>0</v>
      </c>
      <c r="AH2755" s="55">
        <f t="shared" si="720"/>
        <v>0</v>
      </c>
      <c r="AI2755" s="55">
        <f t="shared" si="721"/>
        <v>0</v>
      </c>
      <c r="AJ2755" s="55">
        <f t="shared" si="722"/>
        <v>0</v>
      </c>
      <c r="AK2755" s="55">
        <f t="shared" si="713"/>
        <v>0</v>
      </c>
      <c r="AL2755" s="55">
        <f t="shared" si="714"/>
        <v>0</v>
      </c>
      <c r="AM2755" s="55">
        <f t="shared" si="715"/>
        <v>0</v>
      </c>
    </row>
    <row r="2756" spans="1:39" x14ac:dyDescent="0.25">
      <c r="A2756" s="47">
        <v>2752</v>
      </c>
      <c r="B2756" s="358" t="str">
        <f>IF(AND(E2756&lt;&gt;0,D2756&lt;&gt;0,F2756&lt;&gt;0),IF(C2756&lt;&gt;0,CONCATENATE(C2756,"-AGr",VLOOKUP(D2756,Listen!$A$2:$G$45,7,FALSE),"-",E2756,"-",F2756,),CONCATENATE("AGr",VLOOKUP(D2756,Listen!$A$2:$G$45,7,FALSE),"-",E2756,"-",F2756)),"keine vollständige ID")</f>
        <v>keine vollständige ID</v>
      </c>
      <c r="C2756" s="359">
        <f>'[2]III_SAV-Details_NB'!B2762</f>
        <v>0</v>
      </c>
      <c r="D2756" s="359">
        <f>'[2]III_SAV-Details_NB'!C2762</f>
        <v>0</v>
      </c>
      <c r="E2756" s="359">
        <f>'[2]III_SAV-Details_NB'!D2762</f>
        <v>0</v>
      </c>
      <c r="F2756" s="490"/>
      <c r="G2756" s="281">
        <f>'[2]III_SAV-Details_NB'!X2762</f>
        <v>0</v>
      </c>
      <c r="H2756" s="281">
        <f t="shared" si="716"/>
        <v>0</v>
      </c>
      <c r="I2756" s="281">
        <f>IF(con_EOGJahr=2025,'[2]III_SAV-Details_NB'!AA2762,IF(con_EOGJahr=2026,'[2]III_SAV-Details_NB'!AB2762,'[2]III_SAV-Details_NB'!AC2762))</f>
        <v>0</v>
      </c>
      <c r="J2756" s="282"/>
      <c r="K2756" s="282"/>
      <c r="L2756" s="282"/>
      <c r="M2756" s="282"/>
      <c r="N2756" s="282"/>
      <c r="O2756" s="282"/>
      <c r="P2756" s="52">
        <f t="shared" si="717"/>
        <v>0</v>
      </c>
      <c r="Q2756" s="60"/>
      <c r="R2756" s="53">
        <f t="shared" si="723"/>
        <v>0</v>
      </c>
      <c r="S2756" s="59"/>
      <c r="T2756" s="61"/>
      <c r="U2756" s="342" t="str">
        <f t="shared" si="727"/>
        <v>k.A.</v>
      </c>
      <c r="V2756" s="343" t="str">
        <f t="shared" si="724"/>
        <v>k.A.</v>
      </c>
      <c r="W2756" s="343" t="str">
        <f>IFERROR(IF(OR($D2756="",$E2756=0,con_Ende=0),"k.A.",IF(VLOOKUP($D2756,rng_ND,5,0)="Nein",VLOOKUP($D2756,rng_ND,2,FALSE),MIN(VLOOKUP($D2756,rng_ND,2,FALSE),A_Stammdaten!$B$19-D_SAV!$E2756+1))),"k.A.")</f>
        <v>k.A.</v>
      </c>
      <c r="X2756" s="343" t="str">
        <f t="shared" si="725"/>
        <v>k.A.</v>
      </c>
      <c r="Y2756" s="62"/>
      <c r="Z2756" s="48">
        <f t="shared" si="726"/>
        <v>0</v>
      </c>
      <c r="AA2756" s="457"/>
      <c r="AB2756" s="55">
        <f t="shared" si="718"/>
        <v>0</v>
      </c>
      <c r="AC2756" s="55">
        <f>IF(A_Stammdaten!$B$25="ja",D_SAV!AA2756,D_SAV!AB2756)</f>
        <v>0</v>
      </c>
      <c r="AD2756" s="478">
        <f>IF(AC2756=0,0,IF(U2756-(con_EOGJahr-D_SAV!E2756)&lt;=0,AC2756,AC2756/V2756))</f>
        <v>0</v>
      </c>
      <c r="AE2756" s="478">
        <f>IFERROR(IF(AND(VLOOKUP(D2756,rng_ND,5,FALSE)="Ja",D_SAV!T2756="degressiv"),D_SAV!AC2756*Y2756/100,0),0)</f>
        <v>0</v>
      </c>
      <c r="AF2756" s="55">
        <f>IFERROR(IF(VLOOKUP(D2756,rng_ND,5,FALSE)="Ja",MAX(D_SAV!AD2756:AE2756),D_SAV!AD2756),0)</f>
        <v>0</v>
      </c>
      <c r="AG2756" s="55">
        <f t="shared" si="719"/>
        <v>0</v>
      </c>
      <c r="AH2756" s="55">
        <f t="shared" si="720"/>
        <v>0</v>
      </c>
      <c r="AI2756" s="55">
        <f t="shared" si="721"/>
        <v>0</v>
      </c>
      <c r="AJ2756" s="55">
        <f t="shared" si="722"/>
        <v>0</v>
      </c>
      <c r="AK2756" s="55">
        <f t="shared" si="713"/>
        <v>0</v>
      </c>
      <c r="AL2756" s="55">
        <f t="shared" si="714"/>
        <v>0</v>
      </c>
      <c r="AM2756" s="55">
        <f t="shared" si="715"/>
        <v>0</v>
      </c>
    </row>
    <row r="2757" spans="1:39" x14ac:dyDescent="0.25">
      <c r="A2757" s="47">
        <v>2753</v>
      </c>
      <c r="B2757" s="358" t="str">
        <f>IF(AND(E2757&lt;&gt;0,D2757&lt;&gt;0,F2757&lt;&gt;0),IF(C2757&lt;&gt;0,CONCATENATE(C2757,"-AGr",VLOOKUP(D2757,Listen!$A$2:$G$45,7,FALSE),"-",E2757,"-",F2757,),CONCATENATE("AGr",VLOOKUP(D2757,Listen!$A$2:$G$45,7,FALSE),"-",E2757,"-",F2757)),"keine vollständige ID")</f>
        <v>keine vollständige ID</v>
      </c>
      <c r="C2757" s="359">
        <f>'[2]III_SAV-Details_NB'!B2763</f>
        <v>0</v>
      </c>
      <c r="D2757" s="359">
        <f>'[2]III_SAV-Details_NB'!C2763</f>
        <v>0</v>
      </c>
      <c r="E2757" s="359">
        <f>'[2]III_SAV-Details_NB'!D2763</f>
        <v>0</v>
      </c>
      <c r="F2757" s="490"/>
      <c r="G2757" s="281">
        <f>'[2]III_SAV-Details_NB'!X2763</f>
        <v>0</v>
      </c>
      <c r="H2757" s="281">
        <f t="shared" si="716"/>
        <v>0</v>
      </c>
      <c r="I2757" s="281">
        <f>IF(con_EOGJahr=2025,'[2]III_SAV-Details_NB'!AA2763,IF(con_EOGJahr=2026,'[2]III_SAV-Details_NB'!AB2763,'[2]III_SAV-Details_NB'!AC2763))</f>
        <v>0</v>
      </c>
      <c r="J2757" s="282"/>
      <c r="K2757" s="282"/>
      <c r="L2757" s="282"/>
      <c r="M2757" s="282"/>
      <c r="N2757" s="282"/>
      <c r="O2757" s="282"/>
      <c r="P2757" s="52">
        <f t="shared" si="717"/>
        <v>0</v>
      </c>
      <c r="Q2757" s="60"/>
      <c r="R2757" s="53">
        <f t="shared" si="723"/>
        <v>0</v>
      </c>
      <c r="S2757" s="59"/>
      <c r="T2757" s="61"/>
      <c r="U2757" s="342" t="str">
        <f t="shared" si="727"/>
        <v>k.A.</v>
      </c>
      <c r="V2757" s="343" t="str">
        <f t="shared" si="724"/>
        <v>k.A.</v>
      </c>
      <c r="W2757" s="343" t="str">
        <f>IFERROR(IF(OR($D2757="",$E2757=0,con_Ende=0),"k.A.",IF(VLOOKUP($D2757,rng_ND,5,0)="Nein",VLOOKUP($D2757,rng_ND,2,FALSE),MIN(VLOOKUP($D2757,rng_ND,2,FALSE),A_Stammdaten!$B$19-D_SAV!$E2757+1))),"k.A.")</f>
        <v>k.A.</v>
      </c>
      <c r="X2757" s="343" t="str">
        <f t="shared" si="725"/>
        <v>k.A.</v>
      </c>
      <c r="Y2757" s="62"/>
      <c r="Z2757" s="48">
        <f t="shared" si="726"/>
        <v>0</v>
      </c>
      <c r="AA2757" s="457"/>
      <c r="AB2757" s="55">
        <f t="shared" si="718"/>
        <v>0</v>
      </c>
      <c r="AC2757" s="55">
        <f>IF(A_Stammdaten!$B$25="ja",D_SAV!AA2757,D_SAV!AB2757)</f>
        <v>0</v>
      </c>
      <c r="AD2757" s="478">
        <f>IF(AC2757=0,0,IF(U2757-(con_EOGJahr-D_SAV!E2757)&lt;=0,AC2757,AC2757/V2757))</f>
        <v>0</v>
      </c>
      <c r="AE2757" s="478">
        <f>IFERROR(IF(AND(VLOOKUP(D2757,rng_ND,5,FALSE)="Ja",D_SAV!T2757="degressiv"),D_SAV!AC2757*Y2757/100,0),0)</f>
        <v>0</v>
      </c>
      <c r="AF2757" s="55">
        <f>IFERROR(IF(VLOOKUP(D2757,rng_ND,5,FALSE)="Ja",MAX(D_SAV!AD2757:AE2757),D_SAV!AD2757),0)</f>
        <v>0</v>
      </c>
      <c r="AG2757" s="55">
        <f t="shared" si="719"/>
        <v>0</v>
      </c>
      <c r="AH2757" s="55">
        <f t="shared" si="720"/>
        <v>0</v>
      </c>
      <c r="AI2757" s="55">
        <f t="shared" si="721"/>
        <v>0</v>
      </c>
      <c r="AJ2757" s="55">
        <f t="shared" si="722"/>
        <v>0</v>
      </c>
      <c r="AK2757" s="55">
        <f t="shared" ref="AK2757:AK2820" si="728">IF($E2757&gt;=2006,AC2757,con_EKQ*AH2757+(1-con_EKQ)*AC2757)</f>
        <v>0</v>
      </c>
      <c r="AL2757" s="55">
        <f t="shared" ref="AL2757:AL2820" si="729">IF($E2757&gt;=2006,AF2757,con_EKQ*AI2757+(1-con_EKQ)*AF2757)</f>
        <v>0</v>
      </c>
      <c r="AM2757" s="55">
        <f t="shared" ref="AM2757:AM2820" si="730">IF($E2757&gt;=2006,AG2757,con_EKQ*AJ2757+(1-con_EKQ)*AG2757)</f>
        <v>0</v>
      </c>
    </row>
    <row r="2758" spans="1:39" x14ac:dyDescent="0.25">
      <c r="A2758" s="47">
        <v>2754</v>
      </c>
      <c r="B2758" s="358" t="str">
        <f>IF(AND(E2758&lt;&gt;0,D2758&lt;&gt;0,F2758&lt;&gt;0),IF(C2758&lt;&gt;0,CONCATENATE(C2758,"-AGr",VLOOKUP(D2758,Listen!$A$2:$G$45,7,FALSE),"-",E2758,"-",F2758,),CONCATENATE("AGr",VLOOKUP(D2758,Listen!$A$2:$G$45,7,FALSE),"-",E2758,"-",F2758)),"keine vollständige ID")</f>
        <v>keine vollständige ID</v>
      </c>
      <c r="C2758" s="359">
        <f>'[2]III_SAV-Details_NB'!B2764</f>
        <v>0</v>
      </c>
      <c r="D2758" s="359">
        <f>'[2]III_SAV-Details_NB'!C2764</f>
        <v>0</v>
      </c>
      <c r="E2758" s="359">
        <f>'[2]III_SAV-Details_NB'!D2764</f>
        <v>0</v>
      </c>
      <c r="F2758" s="490"/>
      <c r="G2758" s="281">
        <f>'[2]III_SAV-Details_NB'!X2764</f>
        <v>0</v>
      </c>
      <c r="H2758" s="281">
        <f t="shared" ref="H2758:H2821" si="731">+G2758</f>
        <v>0</v>
      </c>
      <c r="I2758" s="281">
        <f>IF(con_EOGJahr=2025,'[2]III_SAV-Details_NB'!AA2764,IF(con_EOGJahr=2026,'[2]III_SAV-Details_NB'!AB2764,'[2]III_SAV-Details_NB'!AC2764))</f>
        <v>0</v>
      </c>
      <c r="J2758" s="282"/>
      <c r="K2758" s="282"/>
      <c r="L2758" s="282"/>
      <c r="M2758" s="282"/>
      <c r="N2758" s="282"/>
      <c r="O2758" s="282"/>
      <c r="P2758" s="52">
        <f t="shared" ref="P2758:P2821" si="732">SUM(I2758:O2758)</f>
        <v>0</v>
      </c>
      <c r="Q2758" s="60"/>
      <c r="R2758" s="53">
        <f t="shared" si="723"/>
        <v>0</v>
      </c>
      <c r="S2758" s="59"/>
      <c r="T2758" s="61"/>
      <c r="U2758" s="342" t="str">
        <f t="shared" si="727"/>
        <v>k.A.</v>
      </c>
      <c r="V2758" s="343" t="str">
        <f t="shared" si="724"/>
        <v>k.A.</v>
      </c>
      <c r="W2758" s="343" t="str">
        <f>IFERROR(IF(OR($D2758="",$E2758=0,con_Ende=0),"k.A.",IF(VLOOKUP($D2758,rng_ND,5,0)="Nein",VLOOKUP($D2758,rng_ND,2,FALSE),MIN(VLOOKUP($D2758,rng_ND,2,FALSE),A_Stammdaten!$B$19-D_SAV!$E2758+1))),"k.A.")</f>
        <v>k.A.</v>
      </c>
      <c r="X2758" s="343" t="str">
        <f t="shared" si="725"/>
        <v>k.A.</v>
      </c>
      <c r="Y2758" s="62"/>
      <c r="Z2758" s="48">
        <f t="shared" si="726"/>
        <v>0</v>
      </c>
      <c r="AA2758" s="457"/>
      <c r="AB2758" s="55">
        <f t="shared" ref="AB2758:AB2821" si="733">R2758</f>
        <v>0</v>
      </c>
      <c r="AC2758" s="55">
        <f>IF(A_Stammdaten!$B$25="ja",D_SAV!AA2758,D_SAV!AB2758)</f>
        <v>0</v>
      </c>
      <c r="AD2758" s="478">
        <f>IF(AC2758=0,0,IF(U2758-(con_EOGJahr-D_SAV!E2758)&lt;=0,AC2758,AC2758/V2758))</f>
        <v>0</v>
      </c>
      <c r="AE2758" s="478">
        <f>IFERROR(IF(AND(VLOOKUP(D2758,rng_ND,5,FALSE)="Ja",D_SAV!T2758="degressiv"),D_SAV!AC2758*Y2758/100,0),0)</f>
        <v>0</v>
      </c>
      <c r="AF2758" s="55">
        <f>IFERROR(IF(VLOOKUP(D2758,rng_ND,5,FALSE)="Ja",MAX(D_SAV!AD2758:AE2758),D_SAV!AD2758),0)</f>
        <v>0</v>
      </c>
      <c r="AG2758" s="55">
        <f t="shared" ref="AG2758:AG2821" si="734">AC2758-AF2758</f>
        <v>0</v>
      </c>
      <c r="AH2758" s="55">
        <f t="shared" ref="AH2758:AH2821" si="735">IF($E2758&gt;=2006,0,AC2758*$Z2758)</f>
        <v>0</v>
      </c>
      <c r="AI2758" s="55">
        <f t="shared" ref="AI2758:AI2821" si="736">IF($E2758&gt;=2006,0,AF2758*$Z2758)</f>
        <v>0</v>
      </c>
      <c r="AJ2758" s="55">
        <f t="shared" ref="AJ2758:AJ2821" si="737">IF($E2758&gt;=2006,0,AG2758*$Z2758)</f>
        <v>0</v>
      </c>
      <c r="AK2758" s="55">
        <f t="shared" si="728"/>
        <v>0</v>
      </c>
      <c r="AL2758" s="55">
        <f t="shared" si="729"/>
        <v>0</v>
      </c>
      <c r="AM2758" s="55">
        <f t="shared" si="730"/>
        <v>0</v>
      </c>
    </row>
    <row r="2759" spans="1:39" x14ac:dyDescent="0.25">
      <c r="A2759" s="47">
        <v>2755</v>
      </c>
      <c r="B2759" s="358" t="str">
        <f>IF(AND(E2759&lt;&gt;0,D2759&lt;&gt;0,F2759&lt;&gt;0),IF(C2759&lt;&gt;0,CONCATENATE(C2759,"-AGr",VLOOKUP(D2759,Listen!$A$2:$G$45,7,FALSE),"-",E2759,"-",F2759,),CONCATENATE("AGr",VLOOKUP(D2759,Listen!$A$2:$G$45,7,FALSE),"-",E2759,"-",F2759)),"keine vollständige ID")</f>
        <v>keine vollständige ID</v>
      </c>
      <c r="C2759" s="359">
        <f>'[2]III_SAV-Details_NB'!B2765</f>
        <v>0</v>
      </c>
      <c r="D2759" s="359">
        <f>'[2]III_SAV-Details_NB'!C2765</f>
        <v>0</v>
      </c>
      <c r="E2759" s="359">
        <f>'[2]III_SAV-Details_NB'!D2765</f>
        <v>0</v>
      </c>
      <c r="F2759" s="490"/>
      <c r="G2759" s="281">
        <f>'[2]III_SAV-Details_NB'!X2765</f>
        <v>0</v>
      </c>
      <c r="H2759" s="281">
        <f t="shared" si="731"/>
        <v>0</v>
      </c>
      <c r="I2759" s="281">
        <f>IF(con_EOGJahr=2025,'[2]III_SAV-Details_NB'!AA2765,IF(con_EOGJahr=2026,'[2]III_SAV-Details_NB'!AB2765,'[2]III_SAV-Details_NB'!AC2765))</f>
        <v>0</v>
      </c>
      <c r="J2759" s="282"/>
      <c r="K2759" s="282"/>
      <c r="L2759" s="282"/>
      <c r="M2759" s="282"/>
      <c r="N2759" s="282"/>
      <c r="O2759" s="282"/>
      <c r="P2759" s="52">
        <f t="shared" si="732"/>
        <v>0</v>
      </c>
      <c r="Q2759" s="60"/>
      <c r="R2759" s="53">
        <f t="shared" si="723"/>
        <v>0</v>
      </c>
      <c r="S2759" s="59"/>
      <c r="T2759" s="61"/>
      <c r="U2759" s="342" t="str">
        <f t="shared" si="727"/>
        <v>k.A.</v>
      </c>
      <c r="V2759" s="343" t="str">
        <f t="shared" si="724"/>
        <v>k.A.</v>
      </c>
      <c r="W2759" s="343" t="str">
        <f>IFERROR(IF(OR($D2759="",$E2759=0,con_Ende=0),"k.A.",IF(VLOOKUP($D2759,rng_ND,5,0)="Nein",VLOOKUP($D2759,rng_ND,2,FALSE),MIN(VLOOKUP($D2759,rng_ND,2,FALSE),A_Stammdaten!$B$19-D_SAV!$E2759+1))),"k.A.")</f>
        <v>k.A.</v>
      </c>
      <c r="X2759" s="343" t="str">
        <f t="shared" si="725"/>
        <v>k.A.</v>
      </c>
      <c r="Y2759" s="62"/>
      <c r="Z2759" s="48">
        <f t="shared" si="726"/>
        <v>0</v>
      </c>
      <c r="AA2759" s="457"/>
      <c r="AB2759" s="55">
        <f t="shared" si="733"/>
        <v>0</v>
      </c>
      <c r="AC2759" s="55">
        <f>IF(A_Stammdaten!$B$25="ja",D_SAV!AA2759,D_SAV!AB2759)</f>
        <v>0</v>
      </c>
      <c r="AD2759" s="478">
        <f>IF(AC2759=0,0,IF(U2759-(con_EOGJahr-D_SAV!E2759)&lt;=0,AC2759,AC2759/V2759))</f>
        <v>0</v>
      </c>
      <c r="AE2759" s="478">
        <f>IFERROR(IF(AND(VLOOKUP(D2759,rng_ND,5,FALSE)="Ja",D_SAV!T2759="degressiv"),D_SAV!AC2759*Y2759/100,0),0)</f>
        <v>0</v>
      </c>
      <c r="AF2759" s="55">
        <f>IFERROR(IF(VLOOKUP(D2759,rng_ND,5,FALSE)="Ja",MAX(D_SAV!AD2759:AE2759),D_SAV!AD2759),0)</f>
        <v>0</v>
      </c>
      <c r="AG2759" s="55">
        <f t="shared" si="734"/>
        <v>0</v>
      </c>
      <c r="AH2759" s="55">
        <f t="shared" si="735"/>
        <v>0</v>
      </c>
      <c r="AI2759" s="55">
        <f t="shared" si="736"/>
        <v>0</v>
      </c>
      <c r="AJ2759" s="55">
        <f t="shared" si="737"/>
        <v>0</v>
      </c>
      <c r="AK2759" s="55">
        <f t="shared" si="728"/>
        <v>0</v>
      </c>
      <c r="AL2759" s="55">
        <f t="shared" si="729"/>
        <v>0</v>
      </c>
      <c r="AM2759" s="55">
        <f t="shared" si="730"/>
        <v>0</v>
      </c>
    </row>
    <row r="2760" spans="1:39" x14ac:dyDescent="0.25">
      <c r="A2760" s="47">
        <v>2756</v>
      </c>
      <c r="B2760" s="358" t="str">
        <f>IF(AND(E2760&lt;&gt;0,D2760&lt;&gt;0,F2760&lt;&gt;0),IF(C2760&lt;&gt;0,CONCATENATE(C2760,"-AGr",VLOOKUP(D2760,Listen!$A$2:$G$45,7,FALSE),"-",E2760,"-",F2760,),CONCATENATE("AGr",VLOOKUP(D2760,Listen!$A$2:$G$45,7,FALSE),"-",E2760,"-",F2760)),"keine vollständige ID")</f>
        <v>keine vollständige ID</v>
      </c>
      <c r="C2760" s="359">
        <f>'[2]III_SAV-Details_NB'!B2766</f>
        <v>0</v>
      </c>
      <c r="D2760" s="359">
        <f>'[2]III_SAV-Details_NB'!C2766</f>
        <v>0</v>
      </c>
      <c r="E2760" s="359">
        <f>'[2]III_SAV-Details_NB'!D2766</f>
        <v>0</v>
      </c>
      <c r="F2760" s="490"/>
      <c r="G2760" s="281">
        <f>'[2]III_SAV-Details_NB'!X2766</f>
        <v>0</v>
      </c>
      <c r="H2760" s="281">
        <f t="shared" si="731"/>
        <v>0</v>
      </c>
      <c r="I2760" s="281">
        <f>IF(con_EOGJahr=2025,'[2]III_SAV-Details_NB'!AA2766,IF(con_EOGJahr=2026,'[2]III_SAV-Details_NB'!AB2766,'[2]III_SAV-Details_NB'!AC2766))</f>
        <v>0</v>
      </c>
      <c r="J2760" s="282"/>
      <c r="K2760" s="282"/>
      <c r="L2760" s="282"/>
      <c r="M2760" s="282"/>
      <c r="N2760" s="282"/>
      <c r="O2760" s="282"/>
      <c r="P2760" s="52">
        <f t="shared" si="732"/>
        <v>0</v>
      </c>
      <c r="Q2760" s="60"/>
      <c r="R2760" s="53">
        <f t="shared" si="723"/>
        <v>0</v>
      </c>
      <c r="S2760" s="59"/>
      <c r="T2760" s="61"/>
      <c r="U2760" s="342" t="str">
        <f t="shared" si="727"/>
        <v>k.A.</v>
      </c>
      <c r="V2760" s="343" t="str">
        <f t="shared" si="724"/>
        <v>k.A.</v>
      </c>
      <c r="W2760" s="343" t="str">
        <f>IFERROR(IF(OR($D2760="",$E2760=0,con_Ende=0),"k.A.",IF(VLOOKUP($D2760,rng_ND,5,0)="Nein",VLOOKUP($D2760,rng_ND,2,FALSE),MIN(VLOOKUP($D2760,rng_ND,2,FALSE),A_Stammdaten!$B$19-D_SAV!$E2760+1))),"k.A.")</f>
        <v>k.A.</v>
      </c>
      <c r="X2760" s="343" t="str">
        <f t="shared" si="725"/>
        <v>k.A.</v>
      </c>
      <c r="Y2760" s="62"/>
      <c r="Z2760" s="48">
        <f t="shared" si="726"/>
        <v>0</v>
      </c>
      <c r="AA2760" s="457"/>
      <c r="AB2760" s="55">
        <f t="shared" si="733"/>
        <v>0</v>
      </c>
      <c r="AC2760" s="55">
        <f>IF(A_Stammdaten!$B$25="ja",D_SAV!AA2760,D_SAV!AB2760)</f>
        <v>0</v>
      </c>
      <c r="AD2760" s="478">
        <f>IF(AC2760=0,0,IF(U2760-(con_EOGJahr-D_SAV!E2760)&lt;=0,AC2760,AC2760/V2760))</f>
        <v>0</v>
      </c>
      <c r="AE2760" s="478">
        <f>IFERROR(IF(AND(VLOOKUP(D2760,rng_ND,5,FALSE)="Ja",D_SAV!T2760="degressiv"),D_SAV!AC2760*Y2760/100,0),0)</f>
        <v>0</v>
      </c>
      <c r="AF2760" s="55">
        <f>IFERROR(IF(VLOOKUP(D2760,rng_ND,5,FALSE)="Ja",MAX(D_SAV!AD2760:AE2760),D_SAV!AD2760),0)</f>
        <v>0</v>
      </c>
      <c r="AG2760" s="55">
        <f t="shared" si="734"/>
        <v>0</v>
      </c>
      <c r="AH2760" s="55">
        <f t="shared" si="735"/>
        <v>0</v>
      </c>
      <c r="AI2760" s="55">
        <f t="shared" si="736"/>
        <v>0</v>
      </c>
      <c r="AJ2760" s="55">
        <f t="shared" si="737"/>
        <v>0</v>
      </c>
      <c r="AK2760" s="55">
        <f t="shared" si="728"/>
        <v>0</v>
      </c>
      <c r="AL2760" s="55">
        <f t="shared" si="729"/>
        <v>0</v>
      </c>
      <c r="AM2760" s="55">
        <f t="shared" si="730"/>
        <v>0</v>
      </c>
    </row>
    <row r="2761" spans="1:39" x14ac:dyDescent="0.25">
      <c r="A2761" s="47">
        <v>2757</v>
      </c>
      <c r="B2761" s="358" t="str">
        <f>IF(AND(E2761&lt;&gt;0,D2761&lt;&gt;0,F2761&lt;&gt;0),IF(C2761&lt;&gt;0,CONCATENATE(C2761,"-AGr",VLOOKUP(D2761,Listen!$A$2:$G$45,7,FALSE),"-",E2761,"-",F2761,),CONCATENATE("AGr",VLOOKUP(D2761,Listen!$A$2:$G$45,7,FALSE),"-",E2761,"-",F2761)),"keine vollständige ID")</f>
        <v>keine vollständige ID</v>
      </c>
      <c r="C2761" s="359">
        <f>'[2]III_SAV-Details_NB'!B2767</f>
        <v>0</v>
      </c>
      <c r="D2761" s="359">
        <f>'[2]III_SAV-Details_NB'!C2767</f>
        <v>0</v>
      </c>
      <c r="E2761" s="359">
        <f>'[2]III_SAV-Details_NB'!D2767</f>
        <v>0</v>
      </c>
      <c r="F2761" s="490"/>
      <c r="G2761" s="281">
        <f>'[2]III_SAV-Details_NB'!X2767</f>
        <v>0</v>
      </c>
      <c r="H2761" s="281">
        <f t="shared" si="731"/>
        <v>0</v>
      </c>
      <c r="I2761" s="281">
        <f>IF(con_EOGJahr=2025,'[2]III_SAV-Details_NB'!AA2767,IF(con_EOGJahr=2026,'[2]III_SAV-Details_NB'!AB2767,'[2]III_SAV-Details_NB'!AC2767))</f>
        <v>0</v>
      </c>
      <c r="J2761" s="282"/>
      <c r="K2761" s="282"/>
      <c r="L2761" s="282"/>
      <c r="M2761" s="282"/>
      <c r="N2761" s="282"/>
      <c r="O2761" s="282"/>
      <c r="P2761" s="52">
        <f t="shared" si="732"/>
        <v>0</v>
      </c>
      <c r="Q2761" s="60"/>
      <c r="R2761" s="53">
        <f t="shared" si="723"/>
        <v>0</v>
      </c>
      <c r="S2761" s="59"/>
      <c r="T2761" s="61"/>
      <c r="U2761" s="342" t="str">
        <f t="shared" si="727"/>
        <v>k.A.</v>
      </c>
      <c r="V2761" s="343" t="str">
        <f t="shared" si="724"/>
        <v>k.A.</v>
      </c>
      <c r="W2761" s="343" t="str">
        <f>IFERROR(IF(OR($D2761="",$E2761=0,con_Ende=0),"k.A.",IF(VLOOKUP($D2761,rng_ND,5,0)="Nein",VLOOKUP($D2761,rng_ND,2,FALSE),MIN(VLOOKUP($D2761,rng_ND,2,FALSE),A_Stammdaten!$B$19-D_SAV!$E2761+1))),"k.A.")</f>
        <v>k.A.</v>
      </c>
      <c r="X2761" s="343" t="str">
        <f t="shared" si="725"/>
        <v>k.A.</v>
      </c>
      <c r="Y2761" s="62"/>
      <c r="Z2761" s="48">
        <f t="shared" si="726"/>
        <v>0</v>
      </c>
      <c r="AA2761" s="457"/>
      <c r="AB2761" s="55">
        <f t="shared" si="733"/>
        <v>0</v>
      </c>
      <c r="AC2761" s="55">
        <f>IF(A_Stammdaten!$B$25="ja",D_SAV!AA2761,D_SAV!AB2761)</f>
        <v>0</v>
      </c>
      <c r="AD2761" s="478">
        <f>IF(AC2761=0,0,IF(U2761-(con_EOGJahr-D_SAV!E2761)&lt;=0,AC2761,AC2761/V2761))</f>
        <v>0</v>
      </c>
      <c r="AE2761" s="478">
        <f>IFERROR(IF(AND(VLOOKUP(D2761,rng_ND,5,FALSE)="Ja",D_SAV!T2761="degressiv"),D_SAV!AC2761*Y2761/100,0),0)</f>
        <v>0</v>
      </c>
      <c r="AF2761" s="55">
        <f>IFERROR(IF(VLOOKUP(D2761,rng_ND,5,FALSE)="Ja",MAX(D_SAV!AD2761:AE2761),D_SAV!AD2761),0)</f>
        <v>0</v>
      </c>
      <c r="AG2761" s="55">
        <f t="shared" si="734"/>
        <v>0</v>
      </c>
      <c r="AH2761" s="55">
        <f t="shared" si="735"/>
        <v>0</v>
      </c>
      <c r="AI2761" s="55">
        <f t="shared" si="736"/>
        <v>0</v>
      </c>
      <c r="AJ2761" s="55">
        <f t="shared" si="737"/>
        <v>0</v>
      </c>
      <c r="AK2761" s="55">
        <f t="shared" si="728"/>
        <v>0</v>
      </c>
      <c r="AL2761" s="55">
        <f t="shared" si="729"/>
        <v>0</v>
      </c>
      <c r="AM2761" s="55">
        <f t="shared" si="730"/>
        <v>0</v>
      </c>
    </row>
    <row r="2762" spans="1:39" x14ac:dyDescent="0.25">
      <c r="A2762" s="47">
        <v>2758</v>
      </c>
      <c r="B2762" s="358" t="str">
        <f>IF(AND(E2762&lt;&gt;0,D2762&lt;&gt;0,F2762&lt;&gt;0),IF(C2762&lt;&gt;0,CONCATENATE(C2762,"-AGr",VLOOKUP(D2762,Listen!$A$2:$G$45,7,FALSE),"-",E2762,"-",F2762,),CONCATENATE("AGr",VLOOKUP(D2762,Listen!$A$2:$G$45,7,FALSE),"-",E2762,"-",F2762)),"keine vollständige ID")</f>
        <v>keine vollständige ID</v>
      </c>
      <c r="C2762" s="359">
        <f>'[2]III_SAV-Details_NB'!B2768</f>
        <v>0</v>
      </c>
      <c r="D2762" s="359">
        <f>'[2]III_SAV-Details_NB'!C2768</f>
        <v>0</v>
      </c>
      <c r="E2762" s="359">
        <f>'[2]III_SAV-Details_NB'!D2768</f>
        <v>0</v>
      </c>
      <c r="F2762" s="490"/>
      <c r="G2762" s="281">
        <f>'[2]III_SAV-Details_NB'!X2768</f>
        <v>0</v>
      </c>
      <c r="H2762" s="281">
        <f t="shared" si="731"/>
        <v>0</v>
      </c>
      <c r="I2762" s="281">
        <f>IF(con_EOGJahr=2025,'[2]III_SAV-Details_NB'!AA2768,IF(con_EOGJahr=2026,'[2]III_SAV-Details_NB'!AB2768,'[2]III_SAV-Details_NB'!AC2768))</f>
        <v>0</v>
      </c>
      <c r="J2762" s="282"/>
      <c r="K2762" s="282"/>
      <c r="L2762" s="282"/>
      <c r="M2762" s="282"/>
      <c r="N2762" s="282"/>
      <c r="O2762" s="282"/>
      <c r="P2762" s="52">
        <f t="shared" si="732"/>
        <v>0</v>
      </c>
      <c r="Q2762" s="60"/>
      <c r="R2762" s="53">
        <f t="shared" si="723"/>
        <v>0</v>
      </c>
      <c r="S2762" s="59"/>
      <c r="T2762" s="61"/>
      <c r="U2762" s="342" t="str">
        <f t="shared" si="727"/>
        <v>k.A.</v>
      </c>
      <c r="V2762" s="343" t="str">
        <f t="shared" si="724"/>
        <v>k.A.</v>
      </c>
      <c r="W2762" s="343" t="str">
        <f>IFERROR(IF(OR($D2762="",$E2762=0,con_Ende=0),"k.A.",IF(VLOOKUP($D2762,rng_ND,5,0)="Nein",VLOOKUP($D2762,rng_ND,2,FALSE),MIN(VLOOKUP($D2762,rng_ND,2,FALSE),A_Stammdaten!$B$19-D_SAV!$E2762+1))),"k.A.")</f>
        <v>k.A.</v>
      </c>
      <c r="X2762" s="343" t="str">
        <f t="shared" si="725"/>
        <v>k.A.</v>
      </c>
      <c r="Y2762" s="62"/>
      <c r="Z2762" s="48">
        <f t="shared" si="726"/>
        <v>0</v>
      </c>
      <c r="AA2762" s="457"/>
      <c r="AB2762" s="55">
        <f t="shared" si="733"/>
        <v>0</v>
      </c>
      <c r="AC2762" s="55">
        <f>IF(A_Stammdaten!$B$25="ja",D_SAV!AA2762,D_SAV!AB2762)</f>
        <v>0</v>
      </c>
      <c r="AD2762" s="478">
        <f>IF(AC2762=0,0,IF(U2762-(con_EOGJahr-D_SAV!E2762)&lt;=0,AC2762,AC2762/V2762))</f>
        <v>0</v>
      </c>
      <c r="AE2762" s="478">
        <f>IFERROR(IF(AND(VLOOKUP(D2762,rng_ND,5,FALSE)="Ja",D_SAV!T2762="degressiv"),D_SAV!AC2762*Y2762/100,0),0)</f>
        <v>0</v>
      </c>
      <c r="AF2762" s="55">
        <f>IFERROR(IF(VLOOKUP(D2762,rng_ND,5,FALSE)="Ja",MAX(D_SAV!AD2762:AE2762),D_SAV!AD2762),0)</f>
        <v>0</v>
      </c>
      <c r="AG2762" s="55">
        <f t="shared" si="734"/>
        <v>0</v>
      </c>
      <c r="AH2762" s="55">
        <f t="shared" si="735"/>
        <v>0</v>
      </c>
      <c r="AI2762" s="55">
        <f t="shared" si="736"/>
        <v>0</v>
      </c>
      <c r="AJ2762" s="55">
        <f t="shared" si="737"/>
        <v>0</v>
      </c>
      <c r="AK2762" s="55">
        <f t="shared" si="728"/>
        <v>0</v>
      </c>
      <c r="AL2762" s="55">
        <f t="shared" si="729"/>
        <v>0</v>
      </c>
      <c r="AM2762" s="55">
        <f t="shared" si="730"/>
        <v>0</v>
      </c>
    </row>
    <row r="2763" spans="1:39" x14ac:dyDescent="0.25">
      <c r="A2763" s="47">
        <v>2759</v>
      </c>
      <c r="B2763" s="358" t="str">
        <f>IF(AND(E2763&lt;&gt;0,D2763&lt;&gt;0,F2763&lt;&gt;0),IF(C2763&lt;&gt;0,CONCATENATE(C2763,"-AGr",VLOOKUP(D2763,Listen!$A$2:$G$45,7,FALSE),"-",E2763,"-",F2763,),CONCATENATE("AGr",VLOOKUP(D2763,Listen!$A$2:$G$45,7,FALSE),"-",E2763,"-",F2763)),"keine vollständige ID")</f>
        <v>keine vollständige ID</v>
      </c>
      <c r="C2763" s="359">
        <f>'[2]III_SAV-Details_NB'!B2769</f>
        <v>0</v>
      </c>
      <c r="D2763" s="359">
        <f>'[2]III_SAV-Details_NB'!C2769</f>
        <v>0</v>
      </c>
      <c r="E2763" s="359">
        <f>'[2]III_SAV-Details_NB'!D2769</f>
        <v>0</v>
      </c>
      <c r="F2763" s="490"/>
      <c r="G2763" s="281">
        <f>'[2]III_SAV-Details_NB'!X2769</f>
        <v>0</v>
      </c>
      <c r="H2763" s="281">
        <f t="shared" si="731"/>
        <v>0</v>
      </c>
      <c r="I2763" s="281">
        <f>IF(con_EOGJahr=2025,'[2]III_SAV-Details_NB'!AA2769,IF(con_EOGJahr=2026,'[2]III_SAV-Details_NB'!AB2769,'[2]III_SAV-Details_NB'!AC2769))</f>
        <v>0</v>
      </c>
      <c r="J2763" s="282"/>
      <c r="K2763" s="282"/>
      <c r="L2763" s="282"/>
      <c r="M2763" s="282"/>
      <c r="N2763" s="282"/>
      <c r="O2763" s="282"/>
      <c r="P2763" s="52">
        <f t="shared" si="732"/>
        <v>0</v>
      </c>
      <c r="Q2763" s="60"/>
      <c r="R2763" s="53">
        <f t="shared" si="723"/>
        <v>0</v>
      </c>
      <c r="S2763" s="59"/>
      <c r="T2763" s="61"/>
      <c r="U2763" s="342" t="str">
        <f t="shared" si="727"/>
        <v>k.A.</v>
      </c>
      <c r="V2763" s="343" t="str">
        <f t="shared" si="724"/>
        <v>k.A.</v>
      </c>
      <c r="W2763" s="343" t="str">
        <f>IFERROR(IF(OR($D2763="",$E2763=0,con_Ende=0),"k.A.",IF(VLOOKUP($D2763,rng_ND,5,0)="Nein",VLOOKUP($D2763,rng_ND,2,FALSE),MIN(VLOOKUP($D2763,rng_ND,2,FALSE),A_Stammdaten!$B$19-D_SAV!$E2763+1))),"k.A.")</f>
        <v>k.A.</v>
      </c>
      <c r="X2763" s="343" t="str">
        <f t="shared" si="725"/>
        <v>k.A.</v>
      </c>
      <c r="Y2763" s="62"/>
      <c r="Z2763" s="48">
        <f t="shared" si="726"/>
        <v>0</v>
      </c>
      <c r="AA2763" s="457"/>
      <c r="AB2763" s="55">
        <f t="shared" si="733"/>
        <v>0</v>
      </c>
      <c r="AC2763" s="55">
        <f>IF(A_Stammdaten!$B$25="ja",D_SAV!AA2763,D_SAV!AB2763)</f>
        <v>0</v>
      </c>
      <c r="AD2763" s="478">
        <f>IF(AC2763=0,0,IF(U2763-(con_EOGJahr-D_SAV!E2763)&lt;=0,AC2763,AC2763/V2763))</f>
        <v>0</v>
      </c>
      <c r="AE2763" s="478">
        <f>IFERROR(IF(AND(VLOOKUP(D2763,rng_ND,5,FALSE)="Ja",D_SAV!T2763="degressiv"),D_SAV!AC2763*Y2763/100,0),0)</f>
        <v>0</v>
      </c>
      <c r="AF2763" s="55">
        <f>IFERROR(IF(VLOOKUP(D2763,rng_ND,5,FALSE)="Ja",MAX(D_SAV!AD2763:AE2763),D_SAV!AD2763),0)</f>
        <v>0</v>
      </c>
      <c r="AG2763" s="55">
        <f t="shared" si="734"/>
        <v>0</v>
      </c>
      <c r="AH2763" s="55">
        <f t="shared" si="735"/>
        <v>0</v>
      </c>
      <c r="AI2763" s="55">
        <f t="shared" si="736"/>
        <v>0</v>
      </c>
      <c r="AJ2763" s="55">
        <f t="shared" si="737"/>
        <v>0</v>
      </c>
      <c r="AK2763" s="55">
        <f t="shared" si="728"/>
        <v>0</v>
      </c>
      <c r="AL2763" s="55">
        <f t="shared" si="729"/>
        <v>0</v>
      </c>
      <c r="AM2763" s="55">
        <f t="shared" si="730"/>
        <v>0</v>
      </c>
    </row>
    <row r="2764" spans="1:39" x14ac:dyDescent="0.25">
      <c r="A2764" s="47">
        <v>2760</v>
      </c>
      <c r="B2764" s="358" t="str">
        <f>IF(AND(E2764&lt;&gt;0,D2764&lt;&gt;0,F2764&lt;&gt;0),IF(C2764&lt;&gt;0,CONCATENATE(C2764,"-AGr",VLOOKUP(D2764,Listen!$A$2:$G$45,7,FALSE),"-",E2764,"-",F2764,),CONCATENATE("AGr",VLOOKUP(D2764,Listen!$A$2:$G$45,7,FALSE),"-",E2764,"-",F2764)),"keine vollständige ID")</f>
        <v>keine vollständige ID</v>
      </c>
      <c r="C2764" s="359">
        <f>'[2]III_SAV-Details_NB'!B2770</f>
        <v>0</v>
      </c>
      <c r="D2764" s="359">
        <f>'[2]III_SAV-Details_NB'!C2770</f>
        <v>0</v>
      </c>
      <c r="E2764" s="359">
        <f>'[2]III_SAV-Details_NB'!D2770</f>
        <v>0</v>
      </c>
      <c r="F2764" s="490"/>
      <c r="G2764" s="281">
        <f>'[2]III_SAV-Details_NB'!X2770</f>
        <v>0</v>
      </c>
      <c r="H2764" s="281">
        <f t="shared" si="731"/>
        <v>0</v>
      </c>
      <c r="I2764" s="281">
        <f>IF(con_EOGJahr=2025,'[2]III_SAV-Details_NB'!AA2770,IF(con_EOGJahr=2026,'[2]III_SAV-Details_NB'!AB2770,'[2]III_SAV-Details_NB'!AC2770))</f>
        <v>0</v>
      </c>
      <c r="J2764" s="282"/>
      <c r="K2764" s="282"/>
      <c r="L2764" s="282"/>
      <c r="M2764" s="282"/>
      <c r="N2764" s="282"/>
      <c r="O2764" s="282"/>
      <c r="P2764" s="52">
        <f t="shared" si="732"/>
        <v>0</v>
      </c>
      <c r="Q2764" s="60"/>
      <c r="R2764" s="53">
        <f t="shared" si="723"/>
        <v>0</v>
      </c>
      <c r="S2764" s="59"/>
      <c r="T2764" s="61"/>
      <c r="U2764" s="342" t="str">
        <f t="shared" si="727"/>
        <v>k.A.</v>
      </c>
      <c r="V2764" s="343" t="str">
        <f t="shared" si="724"/>
        <v>k.A.</v>
      </c>
      <c r="W2764" s="343" t="str">
        <f>IFERROR(IF(OR($D2764="",$E2764=0,con_Ende=0),"k.A.",IF(VLOOKUP($D2764,rng_ND,5,0)="Nein",VLOOKUP($D2764,rng_ND,2,FALSE),MIN(VLOOKUP($D2764,rng_ND,2,FALSE),A_Stammdaten!$B$19-D_SAV!$E2764+1))),"k.A.")</f>
        <v>k.A.</v>
      </c>
      <c r="X2764" s="343" t="str">
        <f t="shared" si="725"/>
        <v>k.A.</v>
      </c>
      <c r="Y2764" s="62"/>
      <c r="Z2764" s="48">
        <f t="shared" si="726"/>
        <v>0</v>
      </c>
      <c r="AA2764" s="457"/>
      <c r="AB2764" s="55">
        <f t="shared" si="733"/>
        <v>0</v>
      </c>
      <c r="AC2764" s="55">
        <f>IF(A_Stammdaten!$B$25="ja",D_SAV!AA2764,D_SAV!AB2764)</f>
        <v>0</v>
      </c>
      <c r="AD2764" s="478">
        <f>IF(AC2764=0,0,IF(U2764-(con_EOGJahr-D_SAV!E2764)&lt;=0,AC2764,AC2764/V2764))</f>
        <v>0</v>
      </c>
      <c r="AE2764" s="478">
        <f>IFERROR(IF(AND(VLOOKUP(D2764,rng_ND,5,FALSE)="Ja",D_SAV!T2764="degressiv"),D_SAV!AC2764*Y2764/100,0),0)</f>
        <v>0</v>
      </c>
      <c r="AF2764" s="55">
        <f>IFERROR(IF(VLOOKUP(D2764,rng_ND,5,FALSE)="Ja",MAX(D_SAV!AD2764:AE2764),D_SAV!AD2764),0)</f>
        <v>0</v>
      </c>
      <c r="AG2764" s="55">
        <f t="shared" si="734"/>
        <v>0</v>
      </c>
      <c r="AH2764" s="55">
        <f t="shared" si="735"/>
        <v>0</v>
      </c>
      <c r="AI2764" s="55">
        <f t="shared" si="736"/>
        <v>0</v>
      </c>
      <c r="AJ2764" s="55">
        <f t="shared" si="737"/>
        <v>0</v>
      </c>
      <c r="AK2764" s="55">
        <f t="shared" si="728"/>
        <v>0</v>
      </c>
      <c r="AL2764" s="55">
        <f t="shared" si="729"/>
        <v>0</v>
      </c>
      <c r="AM2764" s="55">
        <f t="shared" si="730"/>
        <v>0</v>
      </c>
    </row>
    <row r="2765" spans="1:39" x14ac:dyDescent="0.25">
      <c r="A2765" s="47">
        <v>2761</v>
      </c>
      <c r="B2765" s="358" t="str">
        <f>IF(AND(E2765&lt;&gt;0,D2765&lt;&gt;0,F2765&lt;&gt;0),IF(C2765&lt;&gt;0,CONCATENATE(C2765,"-AGr",VLOOKUP(D2765,Listen!$A$2:$G$45,7,FALSE),"-",E2765,"-",F2765,),CONCATENATE("AGr",VLOOKUP(D2765,Listen!$A$2:$G$45,7,FALSE),"-",E2765,"-",F2765)),"keine vollständige ID")</f>
        <v>keine vollständige ID</v>
      </c>
      <c r="C2765" s="359">
        <f>'[2]III_SAV-Details_NB'!B2771</f>
        <v>0</v>
      </c>
      <c r="D2765" s="359">
        <f>'[2]III_SAV-Details_NB'!C2771</f>
        <v>0</v>
      </c>
      <c r="E2765" s="359">
        <f>'[2]III_SAV-Details_NB'!D2771</f>
        <v>0</v>
      </c>
      <c r="F2765" s="490"/>
      <c r="G2765" s="281">
        <f>'[2]III_SAV-Details_NB'!X2771</f>
        <v>0</v>
      </c>
      <c r="H2765" s="281">
        <f t="shared" si="731"/>
        <v>0</v>
      </c>
      <c r="I2765" s="281">
        <f>IF(con_EOGJahr=2025,'[2]III_SAV-Details_NB'!AA2771,IF(con_EOGJahr=2026,'[2]III_SAV-Details_NB'!AB2771,'[2]III_SAV-Details_NB'!AC2771))</f>
        <v>0</v>
      </c>
      <c r="J2765" s="282"/>
      <c r="K2765" s="282"/>
      <c r="L2765" s="282"/>
      <c r="M2765" s="282"/>
      <c r="N2765" s="282"/>
      <c r="O2765" s="282"/>
      <c r="P2765" s="52">
        <f t="shared" si="732"/>
        <v>0</v>
      </c>
      <c r="Q2765" s="60"/>
      <c r="R2765" s="53">
        <f t="shared" si="723"/>
        <v>0</v>
      </c>
      <c r="S2765" s="59"/>
      <c r="T2765" s="61"/>
      <c r="U2765" s="342" t="str">
        <f t="shared" si="727"/>
        <v>k.A.</v>
      </c>
      <c r="V2765" s="343" t="str">
        <f t="shared" si="724"/>
        <v>k.A.</v>
      </c>
      <c r="W2765" s="343" t="str">
        <f>IFERROR(IF(OR($D2765="",$E2765=0,con_Ende=0),"k.A.",IF(VLOOKUP($D2765,rng_ND,5,0)="Nein",VLOOKUP($D2765,rng_ND,2,FALSE),MIN(VLOOKUP($D2765,rng_ND,2,FALSE),A_Stammdaten!$B$19-D_SAV!$E2765+1))),"k.A.")</f>
        <v>k.A.</v>
      </c>
      <c r="X2765" s="343" t="str">
        <f t="shared" si="725"/>
        <v>k.A.</v>
      </c>
      <c r="Y2765" s="62"/>
      <c r="Z2765" s="48">
        <f t="shared" si="726"/>
        <v>0</v>
      </c>
      <c r="AA2765" s="457"/>
      <c r="AB2765" s="55">
        <f t="shared" si="733"/>
        <v>0</v>
      </c>
      <c r="AC2765" s="55">
        <f>IF(A_Stammdaten!$B$25="ja",D_SAV!AA2765,D_SAV!AB2765)</f>
        <v>0</v>
      </c>
      <c r="AD2765" s="478">
        <f>IF(AC2765=0,0,IF(U2765-(con_EOGJahr-D_SAV!E2765)&lt;=0,AC2765,AC2765/V2765))</f>
        <v>0</v>
      </c>
      <c r="AE2765" s="478">
        <f>IFERROR(IF(AND(VLOOKUP(D2765,rng_ND,5,FALSE)="Ja",D_SAV!T2765="degressiv"),D_SAV!AC2765*Y2765/100,0),0)</f>
        <v>0</v>
      </c>
      <c r="AF2765" s="55">
        <f>IFERROR(IF(VLOOKUP(D2765,rng_ND,5,FALSE)="Ja",MAX(D_SAV!AD2765:AE2765),D_SAV!AD2765),0)</f>
        <v>0</v>
      </c>
      <c r="AG2765" s="55">
        <f t="shared" si="734"/>
        <v>0</v>
      </c>
      <c r="AH2765" s="55">
        <f t="shared" si="735"/>
        <v>0</v>
      </c>
      <c r="AI2765" s="55">
        <f t="shared" si="736"/>
        <v>0</v>
      </c>
      <c r="AJ2765" s="55">
        <f t="shared" si="737"/>
        <v>0</v>
      </c>
      <c r="AK2765" s="55">
        <f t="shared" si="728"/>
        <v>0</v>
      </c>
      <c r="AL2765" s="55">
        <f t="shared" si="729"/>
        <v>0</v>
      </c>
      <c r="AM2765" s="55">
        <f t="shared" si="730"/>
        <v>0</v>
      </c>
    </row>
    <row r="2766" spans="1:39" x14ac:dyDescent="0.25">
      <c r="A2766" s="47">
        <v>2762</v>
      </c>
      <c r="B2766" s="358" t="str">
        <f>IF(AND(E2766&lt;&gt;0,D2766&lt;&gt;0,F2766&lt;&gt;0),IF(C2766&lt;&gt;0,CONCATENATE(C2766,"-AGr",VLOOKUP(D2766,Listen!$A$2:$G$45,7,FALSE),"-",E2766,"-",F2766,),CONCATENATE("AGr",VLOOKUP(D2766,Listen!$A$2:$G$45,7,FALSE),"-",E2766,"-",F2766)),"keine vollständige ID")</f>
        <v>keine vollständige ID</v>
      </c>
      <c r="C2766" s="359">
        <f>'[2]III_SAV-Details_NB'!B2772</f>
        <v>0</v>
      </c>
      <c r="D2766" s="359">
        <f>'[2]III_SAV-Details_NB'!C2772</f>
        <v>0</v>
      </c>
      <c r="E2766" s="359">
        <f>'[2]III_SAV-Details_NB'!D2772</f>
        <v>0</v>
      </c>
      <c r="F2766" s="490"/>
      <c r="G2766" s="281">
        <f>'[2]III_SAV-Details_NB'!X2772</f>
        <v>0</v>
      </c>
      <c r="H2766" s="281">
        <f t="shared" si="731"/>
        <v>0</v>
      </c>
      <c r="I2766" s="281">
        <f>IF(con_EOGJahr=2025,'[2]III_SAV-Details_NB'!AA2772,IF(con_EOGJahr=2026,'[2]III_SAV-Details_NB'!AB2772,'[2]III_SAV-Details_NB'!AC2772))</f>
        <v>0</v>
      </c>
      <c r="J2766" s="282"/>
      <c r="K2766" s="282"/>
      <c r="L2766" s="282"/>
      <c r="M2766" s="282"/>
      <c r="N2766" s="282"/>
      <c r="O2766" s="282"/>
      <c r="P2766" s="52">
        <f t="shared" si="732"/>
        <v>0</v>
      </c>
      <c r="Q2766" s="60"/>
      <c r="R2766" s="53">
        <f t="shared" si="723"/>
        <v>0</v>
      </c>
      <c r="S2766" s="59"/>
      <c r="T2766" s="61"/>
      <c r="U2766" s="342" t="str">
        <f t="shared" si="727"/>
        <v>k.A.</v>
      </c>
      <c r="V2766" s="343" t="str">
        <f t="shared" si="724"/>
        <v>k.A.</v>
      </c>
      <c r="W2766" s="343" t="str">
        <f>IFERROR(IF(OR($D2766="",$E2766=0,con_Ende=0),"k.A.",IF(VLOOKUP($D2766,rng_ND,5,0)="Nein",VLOOKUP($D2766,rng_ND,2,FALSE),MIN(VLOOKUP($D2766,rng_ND,2,FALSE),A_Stammdaten!$B$19-D_SAV!$E2766+1))),"k.A.")</f>
        <v>k.A.</v>
      </c>
      <c r="X2766" s="343" t="str">
        <f t="shared" si="725"/>
        <v>k.A.</v>
      </c>
      <c r="Y2766" s="62"/>
      <c r="Z2766" s="48">
        <f t="shared" si="726"/>
        <v>0</v>
      </c>
      <c r="AA2766" s="457"/>
      <c r="AB2766" s="55">
        <f t="shared" si="733"/>
        <v>0</v>
      </c>
      <c r="AC2766" s="55">
        <f>IF(A_Stammdaten!$B$25="ja",D_SAV!AA2766,D_SAV!AB2766)</f>
        <v>0</v>
      </c>
      <c r="AD2766" s="478">
        <f>IF(AC2766=0,0,IF(U2766-(con_EOGJahr-D_SAV!E2766)&lt;=0,AC2766,AC2766/V2766))</f>
        <v>0</v>
      </c>
      <c r="AE2766" s="478">
        <f>IFERROR(IF(AND(VLOOKUP(D2766,rng_ND,5,FALSE)="Ja",D_SAV!T2766="degressiv"),D_SAV!AC2766*Y2766/100,0),0)</f>
        <v>0</v>
      </c>
      <c r="AF2766" s="55">
        <f>IFERROR(IF(VLOOKUP(D2766,rng_ND,5,FALSE)="Ja",MAX(D_SAV!AD2766:AE2766),D_SAV!AD2766),0)</f>
        <v>0</v>
      </c>
      <c r="AG2766" s="55">
        <f t="shared" si="734"/>
        <v>0</v>
      </c>
      <c r="AH2766" s="55">
        <f t="shared" si="735"/>
        <v>0</v>
      </c>
      <c r="AI2766" s="55">
        <f t="shared" si="736"/>
        <v>0</v>
      </c>
      <c r="AJ2766" s="55">
        <f t="shared" si="737"/>
        <v>0</v>
      </c>
      <c r="AK2766" s="55">
        <f t="shared" si="728"/>
        <v>0</v>
      </c>
      <c r="AL2766" s="55">
        <f t="shared" si="729"/>
        <v>0</v>
      </c>
      <c r="AM2766" s="55">
        <f t="shared" si="730"/>
        <v>0</v>
      </c>
    </row>
    <row r="2767" spans="1:39" x14ac:dyDescent="0.25">
      <c r="A2767" s="47">
        <v>2763</v>
      </c>
      <c r="B2767" s="358" t="str">
        <f>IF(AND(E2767&lt;&gt;0,D2767&lt;&gt;0,F2767&lt;&gt;0),IF(C2767&lt;&gt;0,CONCATENATE(C2767,"-AGr",VLOOKUP(D2767,Listen!$A$2:$G$45,7,FALSE),"-",E2767,"-",F2767,),CONCATENATE("AGr",VLOOKUP(D2767,Listen!$A$2:$G$45,7,FALSE),"-",E2767,"-",F2767)),"keine vollständige ID")</f>
        <v>keine vollständige ID</v>
      </c>
      <c r="C2767" s="359">
        <f>'[2]III_SAV-Details_NB'!B2773</f>
        <v>0</v>
      </c>
      <c r="D2767" s="359">
        <f>'[2]III_SAV-Details_NB'!C2773</f>
        <v>0</v>
      </c>
      <c r="E2767" s="359">
        <f>'[2]III_SAV-Details_NB'!D2773</f>
        <v>0</v>
      </c>
      <c r="F2767" s="490"/>
      <c r="G2767" s="281">
        <f>'[2]III_SAV-Details_NB'!X2773</f>
        <v>0</v>
      </c>
      <c r="H2767" s="281">
        <f t="shared" si="731"/>
        <v>0</v>
      </c>
      <c r="I2767" s="281">
        <f>IF(con_EOGJahr=2025,'[2]III_SAV-Details_NB'!AA2773,IF(con_EOGJahr=2026,'[2]III_SAV-Details_NB'!AB2773,'[2]III_SAV-Details_NB'!AC2773))</f>
        <v>0</v>
      </c>
      <c r="J2767" s="282"/>
      <c r="K2767" s="282"/>
      <c r="L2767" s="282"/>
      <c r="M2767" s="282"/>
      <c r="N2767" s="282"/>
      <c r="O2767" s="282"/>
      <c r="P2767" s="52">
        <f t="shared" si="732"/>
        <v>0</v>
      </c>
      <c r="Q2767" s="60"/>
      <c r="R2767" s="53">
        <f t="shared" si="723"/>
        <v>0</v>
      </c>
      <c r="S2767" s="59"/>
      <c r="T2767" s="61"/>
      <c r="U2767" s="342" t="str">
        <f t="shared" si="727"/>
        <v>k.A.</v>
      </c>
      <c r="V2767" s="343" t="str">
        <f t="shared" si="724"/>
        <v>k.A.</v>
      </c>
      <c r="W2767" s="343" t="str">
        <f>IFERROR(IF(OR($D2767="",$E2767=0,con_Ende=0),"k.A.",IF(VLOOKUP($D2767,rng_ND,5,0)="Nein",VLOOKUP($D2767,rng_ND,2,FALSE),MIN(VLOOKUP($D2767,rng_ND,2,FALSE),A_Stammdaten!$B$19-D_SAV!$E2767+1))),"k.A.")</f>
        <v>k.A.</v>
      </c>
      <c r="X2767" s="343" t="str">
        <f t="shared" si="725"/>
        <v>k.A.</v>
      </c>
      <c r="Y2767" s="62"/>
      <c r="Z2767" s="48">
        <f t="shared" si="726"/>
        <v>0</v>
      </c>
      <c r="AA2767" s="457"/>
      <c r="AB2767" s="55">
        <f t="shared" si="733"/>
        <v>0</v>
      </c>
      <c r="AC2767" s="55">
        <f>IF(A_Stammdaten!$B$25="ja",D_SAV!AA2767,D_SAV!AB2767)</f>
        <v>0</v>
      </c>
      <c r="AD2767" s="478">
        <f>IF(AC2767=0,0,IF(U2767-(con_EOGJahr-D_SAV!E2767)&lt;=0,AC2767,AC2767/V2767))</f>
        <v>0</v>
      </c>
      <c r="AE2767" s="478">
        <f>IFERROR(IF(AND(VLOOKUP(D2767,rng_ND,5,FALSE)="Ja",D_SAV!T2767="degressiv"),D_SAV!AC2767*Y2767/100,0),0)</f>
        <v>0</v>
      </c>
      <c r="AF2767" s="55">
        <f>IFERROR(IF(VLOOKUP(D2767,rng_ND,5,FALSE)="Ja",MAX(D_SAV!AD2767:AE2767),D_SAV!AD2767),0)</f>
        <v>0</v>
      </c>
      <c r="AG2767" s="55">
        <f t="shared" si="734"/>
        <v>0</v>
      </c>
      <c r="AH2767" s="55">
        <f t="shared" si="735"/>
        <v>0</v>
      </c>
      <c r="AI2767" s="55">
        <f t="shared" si="736"/>
        <v>0</v>
      </c>
      <c r="AJ2767" s="55">
        <f t="shared" si="737"/>
        <v>0</v>
      </c>
      <c r="AK2767" s="55">
        <f t="shared" si="728"/>
        <v>0</v>
      </c>
      <c r="AL2767" s="55">
        <f t="shared" si="729"/>
        <v>0</v>
      </c>
      <c r="AM2767" s="55">
        <f t="shared" si="730"/>
        <v>0</v>
      </c>
    </row>
    <row r="2768" spans="1:39" x14ac:dyDescent="0.25">
      <c r="A2768" s="47">
        <v>2764</v>
      </c>
      <c r="B2768" s="358" t="str">
        <f>IF(AND(E2768&lt;&gt;0,D2768&lt;&gt;0,F2768&lt;&gt;0),IF(C2768&lt;&gt;0,CONCATENATE(C2768,"-AGr",VLOOKUP(D2768,Listen!$A$2:$G$45,7,FALSE),"-",E2768,"-",F2768,),CONCATENATE("AGr",VLOOKUP(D2768,Listen!$A$2:$G$45,7,FALSE),"-",E2768,"-",F2768)),"keine vollständige ID")</f>
        <v>keine vollständige ID</v>
      </c>
      <c r="C2768" s="359">
        <f>'[2]III_SAV-Details_NB'!B2774</f>
        <v>0</v>
      </c>
      <c r="D2768" s="359">
        <f>'[2]III_SAV-Details_NB'!C2774</f>
        <v>0</v>
      </c>
      <c r="E2768" s="359">
        <f>'[2]III_SAV-Details_NB'!D2774</f>
        <v>0</v>
      </c>
      <c r="F2768" s="490"/>
      <c r="G2768" s="281">
        <f>'[2]III_SAV-Details_NB'!X2774</f>
        <v>0</v>
      </c>
      <c r="H2768" s="281">
        <f t="shared" si="731"/>
        <v>0</v>
      </c>
      <c r="I2768" s="281">
        <f>IF(con_EOGJahr=2025,'[2]III_SAV-Details_NB'!AA2774,IF(con_EOGJahr=2026,'[2]III_SAV-Details_NB'!AB2774,'[2]III_SAV-Details_NB'!AC2774))</f>
        <v>0</v>
      </c>
      <c r="J2768" s="282"/>
      <c r="K2768" s="282"/>
      <c r="L2768" s="282"/>
      <c r="M2768" s="282"/>
      <c r="N2768" s="282"/>
      <c r="O2768" s="282"/>
      <c r="P2768" s="52">
        <f t="shared" si="732"/>
        <v>0</v>
      </c>
      <c r="Q2768" s="60"/>
      <c r="R2768" s="53">
        <f t="shared" si="723"/>
        <v>0</v>
      </c>
      <c r="S2768" s="59"/>
      <c r="T2768" s="61"/>
      <c r="U2768" s="342" t="str">
        <f t="shared" si="727"/>
        <v>k.A.</v>
      </c>
      <c r="V2768" s="343" t="str">
        <f t="shared" si="724"/>
        <v>k.A.</v>
      </c>
      <c r="W2768" s="343" t="str">
        <f>IFERROR(IF(OR($D2768="",$E2768=0,con_Ende=0),"k.A.",IF(VLOOKUP($D2768,rng_ND,5,0)="Nein",VLOOKUP($D2768,rng_ND,2,FALSE),MIN(VLOOKUP($D2768,rng_ND,2,FALSE),A_Stammdaten!$B$19-D_SAV!$E2768+1))),"k.A.")</f>
        <v>k.A.</v>
      </c>
      <c r="X2768" s="343" t="str">
        <f t="shared" si="725"/>
        <v>k.A.</v>
      </c>
      <c r="Y2768" s="62"/>
      <c r="Z2768" s="48">
        <f t="shared" si="726"/>
        <v>0</v>
      </c>
      <c r="AA2768" s="457"/>
      <c r="AB2768" s="55">
        <f t="shared" si="733"/>
        <v>0</v>
      </c>
      <c r="AC2768" s="55">
        <f>IF(A_Stammdaten!$B$25="ja",D_SAV!AA2768,D_SAV!AB2768)</f>
        <v>0</v>
      </c>
      <c r="AD2768" s="478">
        <f>IF(AC2768=0,0,IF(U2768-(con_EOGJahr-D_SAV!E2768)&lt;=0,AC2768,AC2768/V2768))</f>
        <v>0</v>
      </c>
      <c r="AE2768" s="478">
        <f>IFERROR(IF(AND(VLOOKUP(D2768,rng_ND,5,FALSE)="Ja",D_SAV!T2768="degressiv"),D_SAV!AC2768*Y2768/100,0),0)</f>
        <v>0</v>
      </c>
      <c r="AF2768" s="55">
        <f>IFERROR(IF(VLOOKUP(D2768,rng_ND,5,FALSE)="Ja",MAX(D_SAV!AD2768:AE2768),D_SAV!AD2768),0)</f>
        <v>0</v>
      </c>
      <c r="AG2768" s="55">
        <f t="shared" si="734"/>
        <v>0</v>
      </c>
      <c r="AH2768" s="55">
        <f t="shared" si="735"/>
        <v>0</v>
      </c>
      <c r="AI2768" s="55">
        <f t="shared" si="736"/>
        <v>0</v>
      </c>
      <c r="AJ2768" s="55">
        <f t="shared" si="737"/>
        <v>0</v>
      </c>
      <c r="AK2768" s="55">
        <f t="shared" si="728"/>
        <v>0</v>
      </c>
      <c r="AL2768" s="55">
        <f t="shared" si="729"/>
        <v>0</v>
      </c>
      <c r="AM2768" s="55">
        <f t="shared" si="730"/>
        <v>0</v>
      </c>
    </row>
    <row r="2769" spans="1:39" x14ac:dyDescent="0.25">
      <c r="A2769" s="47">
        <v>2765</v>
      </c>
      <c r="B2769" s="358" t="str">
        <f>IF(AND(E2769&lt;&gt;0,D2769&lt;&gt;0,F2769&lt;&gt;0),IF(C2769&lt;&gt;0,CONCATENATE(C2769,"-AGr",VLOOKUP(D2769,Listen!$A$2:$G$45,7,FALSE),"-",E2769,"-",F2769,),CONCATENATE("AGr",VLOOKUP(D2769,Listen!$A$2:$G$45,7,FALSE),"-",E2769,"-",F2769)),"keine vollständige ID")</f>
        <v>keine vollständige ID</v>
      </c>
      <c r="C2769" s="359">
        <f>'[2]III_SAV-Details_NB'!B2775</f>
        <v>0</v>
      </c>
      <c r="D2769" s="359">
        <f>'[2]III_SAV-Details_NB'!C2775</f>
        <v>0</v>
      </c>
      <c r="E2769" s="359">
        <f>'[2]III_SAV-Details_NB'!D2775</f>
        <v>0</v>
      </c>
      <c r="F2769" s="490"/>
      <c r="G2769" s="281">
        <f>'[2]III_SAV-Details_NB'!X2775</f>
        <v>0</v>
      </c>
      <c r="H2769" s="281">
        <f t="shared" si="731"/>
        <v>0</v>
      </c>
      <c r="I2769" s="281">
        <f>IF(con_EOGJahr=2025,'[2]III_SAV-Details_NB'!AA2775,IF(con_EOGJahr=2026,'[2]III_SAV-Details_NB'!AB2775,'[2]III_SAV-Details_NB'!AC2775))</f>
        <v>0</v>
      </c>
      <c r="J2769" s="282"/>
      <c r="K2769" s="282"/>
      <c r="L2769" s="282"/>
      <c r="M2769" s="282"/>
      <c r="N2769" s="282"/>
      <c r="O2769" s="282"/>
      <c r="P2769" s="52">
        <f t="shared" si="732"/>
        <v>0</v>
      </c>
      <c r="Q2769" s="60"/>
      <c r="R2769" s="53">
        <f t="shared" si="723"/>
        <v>0</v>
      </c>
      <c r="S2769" s="59"/>
      <c r="T2769" s="61"/>
      <c r="U2769" s="342" t="str">
        <f t="shared" si="727"/>
        <v>k.A.</v>
      </c>
      <c r="V2769" s="343" t="str">
        <f t="shared" si="724"/>
        <v>k.A.</v>
      </c>
      <c r="W2769" s="343" t="str">
        <f>IFERROR(IF(OR($D2769="",$E2769=0,con_Ende=0),"k.A.",IF(VLOOKUP($D2769,rng_ND,5,0)="Nein",VLOOKUP($D2769,rng_ND,2,FALSE),MIN(VLOOKUP($D2769,rng_ND,2,FALSE),A_Stammdaten!$B$19-D_SAV!$E2769+1))),"k.A.")</f>
        <v>k.A.</v>
      </c>
      <c r="X2769" s="343" t="str">
        <f t="shared" si="725"/>
        <v>k.A.</v>
      </c>
      <c r="Y2769" s="62"/>
      <c r="Z2769" s="48">
        <f t="shared" si="726"/>
        <v>0</v>
      </c>
      <c r="AA2769" s="457"/>
      <c r="AB2769" s="55">
        <f t="shared" si="733"/>
        <v>0</v>
      </c>
      <c r="AC2769" s="55">
        <f>IF(A_Stammdaten!$B$25="ja",D_SAV!AA2769,D_SAV!AB2769)</f>
        <v>0</v>
      </c>
      <c r="AD2769" s="478">
        <f>IF(AC2769=0,0,IF(U2769-(con_EOGJahr-D_SAV!E2769)&lt;=0,AC2769,AC2769/V2769))</f>
        <v>0</v>
      </c>
      <c r="AE2769" s="478">
        <f>IFERROR(IF(AND(VLOOKUP(D2769,rng_ND,5,FALSE)="Ja",D_SAV!T2769="degressiv"),D_SAV!AC2769*Y2769/100,0),0)</f>
        <v>0</v>
      </c>
      <c r="AF2769" s="55">
        <f>IFERROR(IF(VLOOKUP(D2769,rng_ND,5,FALSE)="Ja",MAX(D_SAV!AD2769:AE2769),D_SAV!AD2769),0)</f>
        <v>0</v>
      </c>
      <c r="AG2769" s="55">
        <f t="shared" si="734"/>
        <v>0</v>
      </c>
      <c r="AH2769" s="55">
        <f t="shared" si="735"/>
        <v>0</v>
      </c>
      <c r="AI2769" s="55">
        <f t="shared" si="736"/>
        <v>0</v>
      </c>
      <c r="AJ2769" s="55">
        <f t="shared" si="737"/>
        <v>0</v>
      </c>
      <c r="AK2769" s="55">
        <f t="shared" si="728"/>
        <v>0</v>
      </c>
      <c r="AL2769" s="55">
        <f t="shared" si="729"/>
        <v>0</v>
      </c>
      <c r="AM2769" s="55">
        <f t="shared" si="730"/>
        <v>0</v>
      </c>
    </row>
    <row r="2770" spans="1:39" x14ac:dyDescent="0.25">
      <c r="A2770" s="47">
        <v>2766</v>
      </c>
      <c r="B2770" s="358" t="str">
        <f>IF(AND(E2770&lt;&gt;0,D2770&lt;&gt;0,F2770&lt;&gt;0),IF(C2770&lt;&gt;0,CONCATENATE(C2770,"-AGr",VLOOKUP(D2770,Listen!$A$2:$G$45,7,FALSE),"-",E2770,"-",F2770,),CONCATENATE("AGr",VLOOKUP(D2770,Listen!$A$2:$G$45,7,FALSE),"-",E2770,"-",F2770)),"keine vollständige ID")</f>
        <v>keine vollständige ID</v>
      </c>
      <c r="C2770" s="359">
        <f>'[2]III_SAV-Details_NB'!B2776</f>
        <v>0</v>
      </c>
      <c r="D2770" s="359">
        <f>'[2]III_SAV-Details_NB'!C2776</f>
        <v>0</v>
      </c>
      <c r="E2770" s="359">
        <f>'[2]III_SAV-Details_NB'!D2776</f>
        <v>0</v>
      </c>
      <c r="F2770" s="490"/>
      <c r="G2770" s="281">
        <f>'[2]III_SAV-Details_NB'!X2776</f>
        <v>0</v>
      </c>
      <c r="H2770" s="281">
        <f t="shared" si="731"/>
        <v>0</v>
      </c>
      <c r="I2770" s="281">
        <f>IF(con_EOGJahr=2025,'[2]III_SAV-Details_NB'!AA2776,IF(con_EOGJahr=2026,'[2]III_SAV-Details_NB'!AB2776,'[2]III_SAV-Details_NB'!AC2776))</f>
        <v>0</v>
      </c>
      <c r="J2770" s="282"/>
      <c r="K2770" s="282"/>
      <c r="L2770" s="282"/>
      <c r="M2770" s="282"/>
      <c r="N2770" s="282"/>
      <c r="O2770" s="282"/>
      <c r="P2770" s="52">
        <f t="shared" si="732"/>
        <v>0</v>
      </c>
      <c r="Q2770" s="60"/>
      <c r="R2770" s="53">
        <f t="shared" ref="R2770:R2833" si="738">P2770+Q2770</f>
        <v>0</v>
      </c>
      <c r="S2770" s="59"/>
      <c r="T2770" s="61"/>
      <c r="U2770" s="342" t="str">
        <f t="shared" si="727"/>
        <v>k.A.</v>
      </c>
      <c r="V2770" s="343" t="str">
        <f t="shared" ref="V2770:V2833" si="739">IFERROR(IF(OR($D2770="",$E2770=0,con_Ende=0,$U2770=0),"k.A.",MAX($E2770-con_EOGJahr+$U2770,0)),"k.A.")</f>
        <v>k.A.</v>
      </c>
      <c r="W2770" s="343" t="str">
        <f>IFERROR(IF(OR($D2770="",$E2770=0,con_Ende=0),"k.A.",IF(VLOOKUP($D2770,rng_ND,5,0)="Nein",VLOOKUP($D2770,rng_ND,2,FALSE),MIN(VLOOKUP($D2770,rng_ND,2,FALSE),A_Stammdaten!$B$19-D_SAV!$E2770+1))),"k.A.")</f>
        <v>k.A.</v>
      </c>
      <c r="X2770" s="343" t="str">
        <f t="shared" ref="X2770:X2833" si="740">IFERROR(IF(OR($D2770="",$E2770=0,con_Ende=0),"k.A.",VLOOKUP($D2770,rng_ND,3,FALSE)),"k.A.")</f>
        <v>k.A.</v>
      </c>
      <c r="Y2770" s="62"/>
      <c r="Z2770" s="48">
        <f t="shared" ref="Z2770:Z2833" si="741">IF(AND($E2770&lt;2006,$E2770&lt;&gt;0),IFERROR(VLOOKUP($E2770,rng_Index,VLOOKUP($D2770,rng_ND,4,FALSE)+1,FALSE),1),)</f>
        <v>0</v>
      </c>
      <c r="AA2770" s="457"/>
      <c r="AB2770" s="55">
        <f t="shared" si="733"/>
        <v>0</v>
      </c>
      <c r="AC2770" s="55">
        <f>IF(A_Stammdaten!$B$25="ja",D_SAV!AA2770,D_SAV!AB2770)</f>
        <v>0</v>
      </c>
      <c r="AD2770" s="478">
        <f>IF(AC2770=0,0,IF(U2770-(con_EOGJahr-D_SAV!E2770)&lt;=0,AC2770,AC2770/V2770))</f>
        <v>0</v>
      </c>
      <c r="AE2770" s="478">
        <f>IFERROR(IF(AND(VLOOKUP(D2770,rng_ND,5,FALSE)="Ja",D_SAV!T2770="degressiv"),D_SAV!AC2770*Y2770/100,0),0)</f>
        <v>0</v>
      </c>
      <c r="AF2770" s="55">
        <f>IFERROR(IF(VLOOKUP(D2770,rng_ND,5,FALSE)="Ja",MAX(D_SAV!AD2770:AE2770),D_SAV!AD2770),0)</f>
        <v>0</v>
      </c>
      <c r="AG2770" s="55">
        <f t="shared" si="734"/>
        <v>0</v>
      </c>
      <c r="AH2770" s="55">
        <f t="shared" si="735"/>
        <v>0</v>
      </c>
      <c r="AI2770" s="55">
        <f t="shared" si="736"/>
        <v>0</v>
      </c>
      <c r="AJ2770" s="55">
        <f t="shared" si="737"/>
        <v>0</v>
      </c>
      <c r="AK2770" s="55">
        <f t="shared" si="728"/>
        <v>0</v>
      </c>
      <c r="AL2770" s="55">
        <f t="shared" si="729"/>
        <v>0</v>
      </c>
      <c r="AM2770" s="55">
        <f t="shared" si="730"/>
        <v>0</v>
      </c>
    </row>
    <row r="2771" spans="1:39" x14ac:dyDescent="0.25">
      <c r="A2771" s="47">
        <v>2767</v>
      </c>
      <c r="B2771" s="358" t="str">
        <f>IF(AND(E2771&lt;&gt;0,D2771&lt;&gt;0,F2771&lt;&gt;0),IF(C2771&lt;&gt;0,CONCATENATE(C2771,"-AGr",VLOOKUP(D2771,Listen!$A$2:$G$45,7,FALSE),"-",E2771,"-",F2771,),CONCATENATE("AGr",VLOOKUP(D2771,Listen!$A$2:$G$45,7,FALSE),"-",E2771,"-",F2771)),"keine vollständige ID")</f>
        <v>keine vollständige ID</v>
      </c>
      <c r="C2771" s="359">
        <f>'[2]III_SAV-Details_NB'!B2777</f>
        <v>0</v>
      </c>
      <c r="D2771" s="359">
        <f>'[2]III_SAV-Details_NB'!C2777</f>
        <v>0</v>
      </c>
      <c r="E2771" s="359">
        <f>'[2]III_SAV-Details_NB'!D2777</f>
        <v>0</v>
      </c>
      <c r="F2771" s="490"/>
      <c r="G2771" s="281">
        <f>'[2]III_SAV-Details_NB'!X2777</f>
        <v>0</v>
      </c>
      <c r="H2771" s="281">
        <f t="shared" si="731"/>
        <v>0</v>
      </c>
      <c r="I2771" s="281">
        <f>IF(con_EOGJahr=2025,'[2]III_SAV-Details_NB'!AA2777,IF(con_EOGJahr=2026,'[2]III_SAV-Details_NB'!AB2777,'[2]III_SAV-Details_NB'!AC2777))</f>
        <v>0</v>
      </c>
      <c r="J2771" s="282"/>
      <c r="K2771" s="282"/>
      <c r="L2771" s="282"/>
      <c r="M2771" s="282"/>
      <c r="N2771" s="282"/>
      <c r="O2771" s="282"/>
      <c r="P2771" s="52">
        <f t="shared" si="732"/>
        <v>0</v>
      </c>
      <c r="Q2771" s="60"/>
      <c r="R2771" s="53">
        <f t="shared" si="738"/>
        <v>0</v>
      </c>
      <c r="S2771" s="59"/>
      <c r="T2771" s="61"/>
      <c r="U2771" s="342" t="str">
        <f t="shared" ref="U2771:U2834" si="742">+W2771</f>
        <v>k.A.</v>
      </c>
      <c r="V2771" s="343" t="str">
        <f t="shared" si="739"/>
        <v>k.A.</v>
      </c>
      <c r="W2771" s="343" t="str">
        <f>IFERROR(IF(OR($D2771="",$E2771=0,con_Ende=0),"k.A.",IF(VLOOKUP($D2771,rng_ND,5,0)="Nein",VLOOKUP($D2771,rng_ND,2,FALSE),MIN(VLOOKUP($D2771,rng_ND,2,FALSE),A_Stammdaten!$B$19-D_SAV!$E2771+1))),"k.A.")</f>
        <v>k.A.</v>
      </c>
      <c r="X2771" s="343" t="str">
        <f t="shared" si="740"/>
        <v>k.A.</v>
      </c>
      <c r="Y2771" s="62"/>
      <c r="Z2771" s="48">
        <f t="shared" si="741"/>
        <v>0</v>
      </c>
      <c r="AA2771" s="457"/>
      <c r="AB2771" s="55">
        <f t="shared" si="733"/>
        <v>0</v>
      </c>
      <c r="AC2771" s="55">
        <f>IF(A_Stammdaten!$B$25="ja",D_SAV!AA2771,D_SAV!AB2771)</f>
        <v>0</v>
      </c>
      <c r="AD2771" s="478">
        <f>IF(AC2771=0,0,IF(U2771-(con_EOGJahr-D_SAV!E2771)&lt;=0,AC2771,AC2771/V2771))</f>
        <v>0</v>
      </c>
      <c r="AE2771" s="478">
        <f>IFERROR(IF(AND(VLOOKUP(D2771,rng_ND,5,FALSE)="Ja",D_SAV!T2771="degressiv"),D_SAV!AC2771*Y2771/100,0),0)</f>
        <v>0</v>
      </c>
      <c r="AF2771" s="55">
        <f>IFERROR(IF(VLOOKUP(D2771,rng_ND,5,FALSE)="Ja",MAX(D_SAV!AD2771:AE2771),D_SAV!AD2771),0)</f>
        <v>0</v>
      </c>
      <c r="AG2771" s="55">
        <f t="shared" si="734"/>
        <v>0</v>
      </c>
      <c r="AH2771" s="55">
        <f t="shared" si="735"/>
        <v>0</v>
      </c>
      <c r="AI2771" s="55">
        <f t="shared" si="736"/>
        <v>0</v>
      </c>
      <c r="AJ2771" s="55">
        <f t="shared" si="737"/>
        <v>0</v>
      </c>
      <c r="AK2771" s="55">
        <f t="shared" si="728"/>
        <v>0</v>
      </c>
      <c r="AL2771" s="55">
        <f t="shared" si="729"/>
        <v>0</v>
      </c>
      <c r="AM2771" s="55">
        <f t="shared" si="730"/>
        <v>0</v>
      </c>
    </row>
    <row r="2772" spans="1:39" x14ac:dyDescent="0.25">
      <c r="A2772" s="47">
        <v>2768</v>
      </c>
      <c r="B2772" s="358" t="str">
        <f>IF(AND(E2772&lt;&gt;0,D2772&lt;&gt;0,F2772&lt;&gt;0),IF(C2772&lt;&gt;0,CONCATENATE(C2772,"-AGr",VLOOKUP(D2772,Listen!$A$2:$G$45,7,FALSE),"-",E2772,"-",F2772,),CONCATENATE("AGr",VLOOKUP(D2772,Listen!$A$2:$G$45,7,FALSE),"-",E2772,"-",F2772)),"keine vollständige ID")</f>
        <v>keine vollständige ID</v>
      </c>
      <c r="C2772" s="359">
        <f>'[2]III_SAV-Details_NB'!B2778</f>
        <v>0</v>
      </c>
      <c r="D2772" s="359">
        <f>'[2]III_SAV-Details_NB'!C2778</f>
        <v>0</v>
      </c>
      <c r="E2772" s="359">
        <f>'[2]III_SAV-Details_NB'!D2778</f>
        <v>0</v>
      </c>
      <c r="F2772" s="490"/>
      <c r="G2772" s="281">
        <f>'[2]III_SAV-Details_NB'!X2778</f>
        <v>0</v>
      </c>
      <c r="H2772" s="281">
        <f t="shared" si="731"/>
        <v>0</v>
      </c>
      <c r="I2772" s="281">
        <f>IF(con_EOGJahr=2025,'[2]III_SAV-Details_NB'!AA2778,IF(con_EOGJahr=2026,'[2]III_SAV-Details_NB'!AB2778,'[2]III_SAV-Details_NB'!AC2778))</f>
        <v>0</v>
      </c>
      <c r="J2772" s="282"/>
      <c r="K2772" s="282"/>
      <c r="L2772" s="282"/>
      <c r="M2772" s="282"/>
      <c r="N2772" s="282"/>
      <c r="O2772" s="282"/>
      <c r="P2772" s="52">
        <f t="shared" si="732"/>
        <v>0</v>
      </c>
      <c r="Q2772" s="60"/>
      <c r="R2772" s="53">
        <f t="shared" si="738"/>
        <v>0</v>
      </c>
      <c r="S2772" s="59"/>
      <c r="T2772" s="61"/>
      <c r="U2772" s="342" t="str">
        <f t="shared" si="742"/>
        <v>k.A.</v>
      </c>
      <c r="V2772" s="343" t="str">
        <f t="shared" si="739"/>
        <v>k.A.</v>
      </c>
      <c r="W2772" s="343" t="str">
        <f>IFERROR(IF(OR($D2772="",$E2772=0,con_Ende=0),"k.A.",IF(VLOOKUP($D2772,rng_ND,5,0)="Nein",VLOOKUP($D2772,rng_ND,2,FALSE),MIN(VLOOKUP($D2772,rng_ND,2,FALSE),A_Stammdaten!$B$19-D_SAV!$E2772+1))),"k.A.")</f>
        <v>k.A.</v>
      </c>
      <c r="X2772" s="343" t="str">
        <f t="shared" si="740"/>
        <v>k.A.</v>
      </c>
      <c r="Y2772" s="62"/>
      <c r="Z2772" s="48">
        <f t="shared" si="741"/>
        <v>0</v>
      </c>
      <c r="AA2772" s="457"/>
      <c r="AB2772" s="55">
        <f t="shared" si="733"/>
        <v>0</v>
      </c>
      <c r="AC2772" s="55">
        <f>IF(A_Stammdaten!$B$25="ja",D_SAV!AA2772,D_SAV!AB2772)</f>
        <v>0</v>
      </c>
      <c r="AD2772" s="478">
        <f>IF(AC2772=0,0,IF(U2772-(con_EOGJahr-D_SAV!E2772)&lt;=0,AC2772,AC2772/V2772))</f>
        <v>0</v>
      </c>
      <c r="AE2772" s="478">
        <f>IFERROR(IF(AND(VLOOKUP(D2772,rng_ND,5,FALSE)="Ja",D_SAV!T2772="degressiv"),D_SAV!AC2772*Y2772/100,0),0)</f>
        <v>0</v>
      </c>
      <c r="AF2772" s="55">
        <f>IFERROR(IF(VLOOKUP(D2772,rng_ND,5,FALSE)="Ja",MAX(D_SAV!AD2772:AE2772),D_SAV!AD2772),0)</f>
        <v>0</v>
      </c>
      <c r="AG2772" s="55">
        <f t="shared" si="734"/>
        <v>0</v>
      </c>
      <c r="AH2772" s="55">
        <f t="shared" si="735"/>
        <v>0</v>
      </c>
      <c r="AI2772" s="55">
        <f t="shared" si="736"/>
        <v>0</v>
      </c>
      <c r="AJ2772" s="55">
        <f t="shared" si="737"/>
        <v>0</v>
      </c>
      <c r="AK2772" s="55">
        <f t="shared" si="728"/>
        <v>0</v>
      </c>
      <c r="AL2772" s="55">
        <f t="shared" si="729"/>
        <v>0</v>
      </c>
      <c r="AM2772" s="55">
        <f t="shared" si="730"/>
        <v>0</v>
      </c>
    </row>
    <row r="2773" spans="1:39" x14ac:dyDescent="0.25">
      <c r="A2773" s="47">
        <v>2769</v>
      </c>
      <c r="B2773" s="358" t="str">
        <f>IF(AND(E2773&lt;&gt;0,D2773&lt;&gt;0,F2773&lt;&gt;0),IF(C2773&lt;&gt;0,CONCATENATE(C2773,"-AGr",VLOOKUP(D2773,Listen!$A$2:$G$45,7,FALSE),"-",E2773,"-",F2773,),CONCATENATE("AGr",VLOOKUP(D2773,Listen!$A$2:$G$45,7,FALSE),"-",E2773,"-",F2773)),"keine vollständige ID")</f>
        <v>keine vollständige ID</v>
      </c>
      <c r="C2773" s="359">
        <f>'[2]III_SAV-Details_NB'!B2779</f>
        <v>0</v>
      </c>
      <c r="D2773" s="359">
        <f>'[2]III_SAV-Details_NB'!C2779</f>
        <v>0</v>
      </c>
      <c r="E2773" s="359">
        <f>'[2]III_SAV-Details_NB'!D2779</f>
        <v>0</v>
      </c>
      <c r="F2773" s="490"/>
      <c r="G2773" s="281">
        <f>'[2]III_SAV-Details_NB'!X2779</f>
        <v>0</v>
      </c>
      <c r="H2773" s="281">
        <f t="shared" si="731"/>
        <v>0</v>
      </c>
      <c r="I2773" s="281">
        <f>IF(con_EOGJahr=2025,'[2]III_SAV-Details_NB'!AA2779,IF(con_EOGJahr=2026,'[2]III_SAV-Details_NB'!AB2779,'[2]III_SAV-Details_NB'!AC2779))</f>
        <v>0</v>
      </c>
      <c r="J2773" s="282"/>
      <c r="K2773" s="282"/>
      <c r="L2773" s="282"/>
      <c r="M2773" s="282"/>
      <c r="N2773" s="282"/>
      <c r="O2773" s="282"/>
      <c r="P2773" s="52">
        <f t="shared" si="732"/>
        <v>0</v>
      </c>
      <c r="Q2773" s="60"/>
      <c r="R2773" s="53">
        <f t="shared" si="738"/>
        <v>0</v>
      </c>
      <c r="S2773" s="59"/>
      <c r="T2773" s="61"/>
      <c r="U2773" s="342" t="str">
        <f t="shared" si="742"/>
        <v>k.A.</v>
      </c>
      <c r="V2773" s="343" t="str">
        <f t="shared" si="739"/>
        <v>k.A.</v>
      </c>
      <c r="W2773" s="343" t="str">
        <f>IFERROR(IF(OR($D2773="",$E2773=0,con_Ende=0),"k.A.",IF(VLOOKUP($D2773,rng_ND,5,0)="Nein",VLOOKUP($D2773,rng_ND,2,FALSE),MIN(VLOOKUP($D2773,rng_ND,2,FALSE),A_Stammdaten!$B$19-D_SAV!$E2773+1))),"k.A.")</f>
        <v>k.A.</v>
      </c>
      <c r="X2773" s="343" t="str">
        <f t="shared" si="740"/>
        <v>k.A.</v>
      </c>
      <c r="Y2773" s="62"/>
      <c r="Z2773" s="48">
        <f t="shared" si="741"/>
        <v>0</v>
      </c>
      <c r="AA2773" s="457"/>
      <c r="AB2773" s="55">
        <f t="shared" si="733"/>
        <v>0</v>
      </c>
      <c r="AC2773" s="55">
        <f>IF(A_Stammdaten!$B$25="ja",D_SAV!AA2773,D_SAV!AB2773)</f>
        <v>0</v>
      </c>
      <c r="AD2773" s="478">
        <f>IF(AC2773=0,0,IF(U2773-(con_EOGJahr-D_SAV!E2773)&lt;=0,AC2773,AC2773/V2773))</f>
        <v>0</v>
      </c>
      <c r="AE2773" s="478">
        <f>IFERROR(IF(AND(VLOOKUP(D2773,rng_ND,5,FALSE)="Ja",D_SAV!T2773="degressiv"),D_SAV!AC2773*Y2773/100,0),0)</f>
        <v>0</v>
      </c>
      <c r="AF2773" s="55">
        <f>IFERROR(IF(VLOOKUP(D2773,rng_ND,5,FALSE)="Ja",MAX(D_SAV!AD2773:AE2773),D_SAV!AD2773),0)</f>
        <v>0</v>
      </c>
      <c r="AG2773" s="55">
        <f t="shared" si="734"/>
        <v>0</v>
      </c>
      <c r="AH2773" s="55">
        <f t="shared" si="735"/>
        <v>0</v>
      </c>
      <c r="AI2773" s="55">
        <f t="shared" si="736"/>
        <v>0</v>
      </c>
      <c r="AJ2773" s="55">
        <f t="shared" si="737"/>
        <v>0</v>
      </c>
      <c r="AK2773" s="55">
        <f t="shared" si="728"/>
        <v>0</v>
      </c>
      <c r="AL2773" s="55">
        <f t="shared" si="729"/>
        <v>0</v>
      </c>
      <c r="AM2773" s="55">
        <f t="shared" si="730"/>
        <v>0</v>
      </c>
    </row>
    <row r="2774" spans="1:39" x14ac:dyDescent="0.25">
      <c r="A2774" s="47">
        <v>2770</v>
      </c>
      <c r="B2774" s="358" t="str">
        <f>IF(AND(E2774&lt;&gt;0,D2774&lt;&gt;0,F2774&lt;&gt;0),IF(C2774&lt;&gt;0,CONCATENATE(C2774,"-AGr",VLOOKUP(D2774,Listen!$A$2:$G$45,7,FALSE),"-",E2774,"-",F2774,),CONCATENATE("AGr",VLOOKUP(D2774,Listen!$A$2:$G$45,7,FALSE),"-",E2774,"-",F2774)),"keine vollständige ID")</f>
        <v>keine vollständige ID</v>
      </c>
      <c r="C2774" s="359">
        <f>'[2]III_SAV-Details_NB'!B2780</f>
        <v>0</v>
      </c>
      <c r="D2774" s="359">
        <f>'[2]III_SAV-Details_NB'!C2780</f>
        <v>0</v>
      </c>
      <c r="E2774" s="359">
        <f>'[2]III_SAV-Details_NB'!D2780</f>
        <v>0</v>
      </c>
      <c r="F2774" s="490"/>
      <c r="G2774" s="281">
        <f>'[2]III_SAV-Details_NB'!X2780</f>
        <v>0</v>
      </c>
      <c r="H2774" s="281">
        <f t="shared" si="731"/>
        <v>0</v>
      </c>
      <c r="I2774" s="281">
        <f>IF(con_EOGJahr=2025,'[2]III_SAV-Details_NB'!AA2780,IF(con_EOGJahr=2026,'[2]III_SAV-Details_NB'!AB2780,'[2]III_SAV-Details_NB'!AC2780))</f>
        <v>0</v>
      </c>
      <c r="J2774" s="282"/>
      <c r="K2774" s="282"/>
      <c r="L2774" s="282"/>
      <c r="M2774" s="282"/>
      <c r="N2774" s="282"/>
      <c r="O2774" s="282"/>
      <c r="P2774" s="52">
        <f t="shared" si="732"/>
        <v>0</v>
      </c>
      <c r="Q2774" s="60"/>
      <c r="R2774" s="53">
        <f t="shared" si="738"/>
        <v>0</v>
      </c>
      <c r="S2774" s="59"/>
      <c r="T2774" s="61"/>
      <c r="U2774" s="342" t="str">
        <f t="shared" si="742"/>
        <v>k.A.</v>
      </c>
      <c r="V2774" s="343" t="str">
        <f t="shared" si="739"/>
        <v>k.A.</v>
      </c>
      <c r="W2774" s="343" t="str">
        <f>IFERROR(IF(OR($D2774="",$E2774=0,con_Ende=0),"k.A.",IF(VLOOKUP($D2774,rng_ND,5,0)="Nein",VLOOKUP($D2774,rng_ND,2,FALSE),MIN(VLOOKUP($D2774,rng_ND,2,FALSE),A_Stammdaten!$B$19-D_SAV!$E2774+1))),"k.A.")</f>
        <v>k.A.</v>
      </c>
      <c r="X2774" s="343" t="str">
        <f t="shared" si="740"/>
        <v>k.A.</v>
      </c>
      <c r="Y2774" s="62"/>
      <c r="Z2774" s="48">
        <f t="shared" si="741"/>
        <v>0</v>
      </c>
      <c r="AA2774" s="457"/>
      <c r="AB2774" s="55">
        <f t="shared" si="733"/>
        <v>0</v>
      </c>
      <c r="AC2774" s="55">
        <f>IF(A_Stammdaten!$B$25="ja",D_SAV!AA2774,D_SAV!AB2774)</f>
        <v>0</v>
      </c>
      <c r="AD2774" s="478">
        <f>IF(AC2774=0,0,IF(U2774-(con_EOGJahr-D_SAV!E2774)&lt;=0,AC2774,AC2774/V2774))</f>
        <v>0</v>
      </c>
      <c r="AE2774" s="478">
        <f>IFERROR(IF(AND(VLOOKUP(D2774,rng_ND,5,FALSE)="Ja",D_SAV!T2774="degressiv"),D_SAV!AC2774*Y2774/100,0),0)</f>
        <v>0</v>
      </c>
      <c r="AF2774" s="55">
        <f>IFERROR(IF(VLOOKUP(D2774,rng_ND,5,FALSE)="Ja",MAX(D_SAV!AD2774:AE2774),D_SAV!AD2774),0)</f>
        <v>0</v>
      </c>
      <c r="AG2774" s="55">
        <f t="shared" si="734"/>
        <v>0</v>
      </c>
      <c r="AH2774" s="55">
        <f t="shared" si="735"/>
        <v>0</v>
      </c>
      <c r="AI2774" s="55">
        <f t="shared" si="736"/>
        <v>0</v>
      </c>
      <c r="AJ2774" s="55">
        <f t="shared" si="737"/>
        <v>0</v>
      </c>
      <c r="AK2774" s="55">
        <f t="shared" si="728"/>
        <v>0</v>
      </c>
      <c r="AL2774" s="55">
        <f t="shared" si="729"/>
        <v>0</v>
      </c>
      <c r="AM2774" s="55">
        <f t="shared" si="730"/>
        <v>0</v>
      </c>
    </row>
    <row r="2775" spans="1:39" x14ac:dyDescent="0.25">
      <c r="A2775" s="47">
        <v>2771</v>
      </c>
      <c r="B2775" s="358" t="str">
        <f>IF(AND(E2775&lt;&gt;0,D2775&lt;&gt;0,F2775&lt;&gt;0),IF(C2775&lt;&gt;0,CONCATENATE(C2775,"-AGr",VLOOKUP(D2775,Listen!$A$2:$G$45,7,FALSE),"-",E2775,"-",F2775,),CONCATENATE("AGr",VLOOKUP(D2775,Listen!$A$2:$G$45,7,FALSE),"-",E2775,"-",F2775)),"keine vollständige ID")</f>
        <v>keine vollständige ID</v>
      </c>
      <c r="C2775" s="359">
        <f>'[2]III_SAV-Details_NB'!B2781</f>
        <v>0</v>
      </c>
      <c r="D2775" s="359">
        <f>'[2]III_SAV-Details_NB'!C2781</f>
        <v>0</v>
      </c>
      <c r="E2775" s="359">
        <f>'[2]III_SAV-Details_NB'!D2781</f>
        <v>0</v>
      </c>
      <c r="F2775" s="490"/>
      <c r="G2775" s="281">
        <f>'[2]III_SAV-Details_NB'!X2781</f>
        <v>0</v>
      </c>
      <c r="H2775" s="281">
        <f t="shared" si="731"/>
        <v>0</v>
      </c>
      <c r="I2775" s="281">
        <f>IF(con_EOGJahr=2025,'[2]III_SAV-Details_NB'!AA2781,IF(con_EOGJahr=2026,'[2]III_SAV-Details_NB'!AB2781,'[2]III_SAV-Details_NB'!AC2781))</f>
        <v>0</v>
      </c>
      <c r="J2775" s="282"/>
      <c r="K2775" s="282"/>
      <c r="L2775" s="282"/>
      <c r="M2775" s="282"/>
      <c r="N2775" s="282"/>
      <c r="O2775" s="282"/>
      <c r="P2775" s="52">
        <f t="shared" si="732"/>
        <v>0</v>
      </c>
      <c r="Q2775" s="60"/>
      <c r="R2775" s="53">
        <f t="shared" si="738"/>
        <v>0</v>
      </c>
      <c r="S2775" s="59"/>
      <c r="T2775" s="61"/>
      <c r="U2775" s="342" t="str">
        <f t="shared" si="742"/>
        <v>k.A.</v>
      </c>
      <c r="V2775" s="343" t="str">
        <f t="shared" si="739"/>
        <v>k.A.</v>
      </c>
      <c r="W2775" s="343" t="str">
        <f>IFERROR(IF(OR($D2775="",$E2775=0,con_Ende=0),"k.A.",IF(VLOOKUP($D2775,rng_ND,5,0)="Nein",VLOOKUP($D2775,rng_ND,2,FALSE),MIN(VLOOKUP($D2775,rng_ND,2,FALSE),A_Stammdaten!$B$19-D_SAV!$E2775+1))),"k.A.")</f>
        <v>k.A.</v>
      </c>
      <c r="X2775" s="343" t="str">
        <f t="shared" si="740"/>
        <v>k.A.</v>
      </c>
      <c r="Y2775" s="62"/>
      <c r="Z2775" s="48">
        <f t="shared" si="741"/>
        <v>0</v>
      </c>
      <c r="AA2775" s="457"/>
      <c r="AB2775" s="55">
        <f t="shared" si="733"/>
        <v>0</v>
      </c>
      <c r="AC2775" s="55">
        <f>IF(A_Stammdaten!$B$25="ja",D_SAV!AA2775,D_SAV!AB2775)</f>
        <v>0</v>
      </c>
      <c r="AD2775" s="478">
        <f>IF(AC2775=0,0,IF(U2775-(con_EOGJahr-D_SAV!E2775)&lt;=0,AC2775,AC2775/V2775))</f>
        <v>0</v>
      </c>
      <c r="AE2775" s="478">
        <f>IFERROR(IF(AND(VLOOKUP(D2775,rng_ND,5,FALSE)="Ja",D_SAV!T2775="degressiv"),D_SAV!AC2775*Y2775/100,0),0)</f>
        <v>0</v>
      </c>
      <c r="AF2775" s="55">
        <f>IFERROR(IF(VLOOKUP(D2775,rng_ND,5,FALSE)="Ja",MAX(D_SAV!AD2775:AE2775),D_SAV!AD2775),0)</f>
        <v>0</v>
      </c>
      <c r="AG2775" s="55">
        <f t="shared" si="734"/>
        <v>0</v>
      </c>
      <c r="AH2775" s="55">
        <f t="shared" si="735"/>
        <v>0</v>
      </c>
      <c r="AI2775" s="55">
        <f t="shared" si="736"/>
        <v>0</v>
      </c>
      <c r="AJ2775" s="55">
        <f t="shared" si="737"/>
        <v>0</v>
      </c>
      <c r="AK2775" s="55">
        <f t="shared" si="728"/>
        <v>0</v>
      </c>
      <c r="AL2775" s="55">
        <f t="shared" si="729"/>
        <v>0</v>
      </c>
      <c r="AM2775" s="55">
        <f t="shared" si="730"/>
        <v>0</v>
      </c>
    </row>
    <row r="2776" spans="1:39" x14ac:dyDescent="0.25">
      <c r="A2776" s="47">
        <v>2772</v>
      </c>
      <c r="B2776" s="358" t="str">
        <f>IF(AND(E2776&lt;&gt;0,D2776&lt;&gt;0,F2776&lt;&gt;0),IF(C2776&lt;&gt;0,CONCATENATE(C2776,"-AGr",VLOOKUP(D2776,Listen!$A$2:$G$45,7,FALSE),"-",E2776,"-",F2776,),CONCATENATE("AGr",VLOOKUP(D2776,Listen!$A$2:$G$45,7,FALSE),"-",E2776,"-",F2776)),"keine vollständige ID")</f>
        <v>keine vollständige ID</v>
      </c>
      <c r="C2776" s="359">
        <f>'[2]III_SAV-Details_NB'!B2782</f>
        <v>0</v>
      </c>
      <c r="D2776" s="359">
        <f>'[2]III_SAV-Details_NB'!C2782</f>
        <v>0</v>
      </c>
      <c r="E2776" s="359">
        <f>'[2]III_SAV-Details_NB'!D2782</f>
        <v>0</v>
      </c>
      <c r="F2776" s="490"/>
      <c r="G2776" s="281">
        <f>'[2]III_SAV-Details_NB'!X2782</f>
        <v>0</v>
      </c>
      <c r="H2776" s="281">
        <f t="shared" si="731"/>
        <v>0</v>
      </c>
      <c r="I2776" s="281">
        <f>IF(con_EOGJahr=2025,'[2]III_SAV-Details_NB'!AA2782,IF(con_EOGJahr=2026,'[2]III_SAV-Details_NB'!AB2782,'[2]III_SAV-Details_NB'!AC2782))</f>
        <v>0</v>
      </c>
      <c r="J2776" s="282"/>
      <c r="K2776" s="282"/>
      <c r="L2776" s="282"/>
      <c r="M2776" s="282"/>
      <c r="N2776" s="282"/>
      <c r="O2776" s="282"/>
      <c r="P2776" s="52">
        <f t="shared" si="732"/>
        <v>0</v>
      </c>
      <c r="Q2776" s="60"/>
      <c r="R2776" s="53">
        <f t="shared" si="738"/>
        <v>0</v>
      </c>
      <c r="S2776" s="59"/>
      <c r="T2776" s="61"/>
      <c r="U2776" s="342" t="str">
        <f t="shared" si="742"/>
        <v>k.A.</v>
      </c>
      <c r="V2776" s="343" t="str">
        <f t="shared" si="739"/>
        <v>k.A.</v>
      </c>
      <c r="W2776" s="343" t="str">
        <f>IFERROR(IF(OR($D2776="",$E2776=0,con_Ende=0),"k.A.",IF(VLOOKUP($D2776,rng_ND,5,0)="Nein",VLOOKUP($D2776,rng_ND,2,FALSE),MIN(VLOOKUP($D2776,rng_ND,2,FALSE),A_Stammdaten!$B$19-D_SAV!$E2776+1))),"k.A.")</f>
        <v>k.A.</v>
      </c>
      <c r="X2776" s="343" t="str">
        <f t="shared" si="740"/>
        <v>k.A.</v>
      </c>
      <c r="Y2776" s="62"/>
      <c r="Z2776" s="48">
        <f t="shared" si="741"/>
        <v>0</v>
      </c>
      <c r="AA2776" s="457"/>
      <c r="AB2776" s="55">
        <f t="shared" si="733"/>
        <v>0</v>
      </c>
      <c r="AC2776" s="55">
        <f>IF(A_Stammdaten!$B$25="ja",D_SAV!AA2776,D_SAV!AB2776)</f>
        <v>0</v>
      </c>
      <c r="AD2776" s="478">
        <f>IF(AC2776=0,0,IF(U2776-(con_EOGJahr-D_SAV!E2776)&lt;=0,AC2776,AC2776/V2776))</f>
        <v>0</v>
      </c>
      <c r="AE2776" s="478">
        <f>IFERROR(IF(AND(VLOOKUP(D2776,rng_ND,5,FALSE)="Ja",D_SAV!T2776="degressiv"),D_SAV!AC2776*Y2776/100,0),0)</f>
        <v>0</v>
      </c>
      <c r="AF2776" s="55">
        <f>IFERROR(IF(VLOOKUP(D2776,rng_ND,5,FALSE)="Ja",MAX(D_SAV!AD2776:AE2776),D_SAV!AD2776),0)</f>
        <v>0</v>
      </c>
      <c r="AG2776" s="55">
        <f t="shared" si="734"/>
        <v>0</v>
      </c>
      <c r="AH2776" s="55">
        <f t="shared" si="735"/>
        <v>0</v>
      </c>
      <c r="AI2776" s="55">
        <f t="shared" si="736"/>
        <v>0</v>
      </c>
      <c r="AJ2776" s="55">
        <f t="shared" si="737"/>
        <v>0</v>
      </c>
      <c r="AK2776" s="55">
        <f t="shared" si="728"/>
        <v>0</v>
      </c>
      <c r="AL2776" s="55">
        <f t="shared" si="729"/>
        <v>0</v>
      </c>
      <c r="AM2776" s="55">
        <f t="shared" si="730"/>
        <v>0</v>
      </c>
    </row>
    <row r="2777" spans="1:39" x14ac:dyDescent="0.25">
      <c r="A2777" s="47">
        <v>2773</v>
      </c>
      <c r="B2777" s="358" t="str">
        <f>IF(AND(E2777&lt;&gt;0,D2777&lt;&gt;0,F2777&lt;&gt;0),IF(C2777&lt;&gt;0,CONCATENATE(C2777,"-AGr",VLOOKUP(D2777,Listen!$A$2:$G$45,7,FALSE),"-",E2777,"-",F2777,),CONCATENATE("AGr",VLOOKUP(D2777,Listen!$A$2:$G$45,7,FALSE),"-",E2777,"-",F2777)),"keine vollständige ID")</f>
        <v>keine vollständige ID</v>
      </c>
      <c r="C2777" s="359">
        <f>'[2]III_SAV-Details_NB'!B2783</f>
        <v>0</v>
      </c>
      <c r="D2777" s="359">
        <f>'[2]III_SAV-Details_NB'!C2783</f>
        <v>0</v>
      </c>
      <c r="E2777" s="359">
        <f>'[2]III_SAV-Details_NB'!D2783</f>
        <v>0</v>
      </c>
      <c r="F2777" s="490"/>
      <c r="G2777" s="281">
        <f>'[2]III_SAV-Details_NB'!X2783</f>
        <v>0</v>
      </c>
      <c r="H2777" s="281">
        <f t="shared" si="731"/>
        <v>0</v>
      </c>
      <c r="I2777" s="281">
        <f>IF(con_EOGJahr=2025,'[2]III_SAV-Details_NB'!AA2783,IF(con_EOGJahr=2026,'[2]III_SAV-Details_NB'!AB2783,'[2]III_SAV-Details_NB'!AC2783))</f>
        <v>0</v>
      </c>
      <c r="J2777" s="282"/>
      <c r="K2777" s="282"/>
      <c r="L2777" s="282"/>
      <c r="M2777" s="282"/>
      <c r="N2777" s="282"/>
      <c r="O2777" s="282"/>
      <c r="P2777" s="52">
        <f t="shared" si="732"/>
        <v>0</v>
      </c>
      <c r="Q2777" s="60"/>
      <c r="R2777" s="53">
        <f t="shared" si="738"/>
        <v>0</v>
      </c>
      <c r="S2777" s="59"/>
      <c r="T2777" s="61"/>
      <c r="U2777" s="342" t="str">
        <f t="shared" si="742"/>
        <v>k.A.</v>
      </c>
      <c r="V2777" s="343" t="str">
        <f t="shared" si="739"/>
        <v>k.A.</v>
      </c>
      <c r="W2777" s="343" t="str">
        <f>IFERROR(IF(OR($D2777="",$E2777=0,con_Ende=0),"k.A.",IF(VLOOKUP($D2777,rng_ND,5,0)="Nein",VLOOKUP($D2777,rng_ND,2,FALSE),MIN(VLOOKUP($D2777,rng_ND,2,FALSE),A_Stammdaten!$B$19-D_SAV!$E2777+1))),"k.A.")</f>
        <v>k.A.</v>
      </c>
      <c r="X2777" s="343" t="str">
        <f t="shared" si="740"/>
        <v>k.A.</v>
      </c>
      <c r="Y2777" s="62"/>
      <c r="Z2777" s="48">
        <f t="shared" si="741"/>
        <v>0</v>
      </c>
      <c r="AA2777" s="457"/>
      <c r="AB2777" s="55">
        <f t="shared" si="733"/>
        <v>0</v>
      </c>
      <c r="AC2777" s="55">
        <f>IF(A_Stammdaten!$B$25="ja",D_SAV!AA2777,D_SAV!AB2777)</f>
        <v>0</v>
      </c>
      <c r="AD2777" s="478">
        <f>IF(AC2777=0,0,IF(U2777-(con_EOGJahr-D_SAV!E2777)&lt;=0,AC2777,AC2777/V2777))</f>
        <v>0</v>
      </c>
      <c r="AE2777" s="478">
        <f>IFERROR(IF(AND(VLOOKUP(D2777,rng_ND,5,FALSE)="Ja",D_SAV!T2777="degressiv"),D_SAV!AC2777*Y2777/100,0),0)</f>
        <v>0</v>
      </c>
      <c r="AF2777" s="55">
        <f>IFERROR(IF(VLOOKUP(D2777,rng_ND,5,FALSE)="Ja",MAX(D_SAV!AD2777:AE2777),D_SAV!AD2777),0)</f>
        <v>0</v>
      </c>
      <c r="AG2777" s="55">
        <f t="shared" si="734"/>
        <v>0</v>
      </c>
      <c r="AH2777" s="55">
        <f t="shared" si="735"/>
        <v>0</v>
      </c>
      <c r="AI2777" s="55">
        <f t="shared" si="736"/>
        <v>0</v>
      </c>
      <c r="AJ2777" s="55">
        <f t="shared" si="737"/>
        <v>0</v>
      </c>
      <c r="AK2777" s="55">
        <f t="shared" si="728"/>
        <v>0</v>
      </c>
      <c r="AL2777" s="55">
        <f t="shared" si="729"/>
        <v>0</v>
      </c>
      <c r="AM2777" s="55">
        <f t="shared" si="730"/>
        <v>0</v>
      </c>
    </row>
    <row r="2778" spans="1:39" x14ac:dyDescent="0.25">
      <c r="A2778" s="47">
        <v>2774</v>
      </c>
      <c r="B2778" s="358" t="str">
        <f>IF(AND(E2778&lt;&gt;0,D2778&lt;&gt;0,F2778&lt;&gt;0),IF(C2778&lt;&gt;0,CONCATENATE(C2778,"-AGr",VLOOKUP(D2778,Listen!$A$2:$G$45,7,FALSE),"-",E2778,"-",F2778,),CONCATENATE("AGr",VLOOKUP(D2778,Listen!$A$2:$G$45,7,FALSE),"-",E2778,"-",F2778)),"keine vollständige ID")</f>
        <v>keine vollständige ID</v>
      </c>
      <c r="C2778" s="359">
        <f>'[2]III_SAV-Details_NB'!B2784</f>
        <v>0</v>
      </c>
      <c r="D2778" s="359">
        <f>'[2]III_SAV-Details_NB'!C2784</f>
        <v>0</v>
      </c>
      <c r="E2778" s="359">
        <f>'[2]III_SAV-Details_NB'!D2784</f>
        <v>0</v>
      </c>
      <c r="F2778" s="490"/>
      <c r="G2778" s="281">
        <f>'[2]III_SAV-Details_NB'!X2784</f>
        <v>0</v>
      </c>
      <c r="H2778" s="281">
        <f t="shared" si="731"/>
        <v>0</v>
      </c>
      <c r="I2778" s="281">
        <f>IF(con_EOGJahr=2025,'[2]III_SAV-Details_NB'!AA2784,IF(con_EOGJahr=2026,'[2]III_SAV-Details_NB'!AB2784,'[2]III_SAV-Details_NB'!AC2784))</f>
        <v>0</v>
      </c>
      <c r="J2778" s="282"/>
      <c r="K2778" s="282"/>
      <c r="L2778" s="282"/>
      <c r="M2778" s="282"/>
      <c r="N2778" s="282"/>
      <c r="O2778" s="282"/>
      <c r="P2778" s="52">
        <f t="shared" si="732"/>
        <v>0</v>
      </c>
      <c r="Q2778" s="60"/>
      <c r="R2778" s="53">
        <f t="shared" si="738"/>
        <v>0</v>
      </c>
      <c r="S2778" s="59"/>
      <c r="T2778" s="61"/>
      <c r="U2778" s="342" t="str">
        <f t="shared" si="742"/>
        <v>k.A.</v>
      </c>
      <c r="V2778" s="343" t="str">
        <f t="shared" si="739"/>
        <v>k.A.</v>
      </c>
      <c r="W2778" s="343" t="str">
        <f>IFERROR(IF(OR($D2778="",$E2778=0,con_Ende=0),"k.A.",IF(VLOOKUP($D2778,rng_ND,5,0)="Nein",VLOOKUP($D2778,rng_ND,2,FALSE),MIN(VLOOKUP($D2778,rng_ND,2,FALSE),A_Stammdaten!$B$19-D_SAV!$E2778+1))),"k.A.")</f>
        <v>k.A.</v>
      </c>
      <c r="X2778" s="343" t="str">
        <f t="shared" si="740"/>
        <v>k.A.</v>
      </c>
      <c r="Y2778" s="62"/>
      <c r="Z2778" s="48">
        <f t="shared" si="741"/>
        <v>0</v>
      </c>
      <c r="AA2778" s="457"/>
      <c r="AB2778" s="55">
        <f t="shared" si="733"/>
        <v>0</v>
      </c>
      <c r="AC2778" s="55">
        <f>IF(A_Stammdaten!$B$25="ja",D_SAV!AA2778,D_SAV!AB2778)</f>
        <v>0</v>
      </c>
      <c r="AD2778" s="478">
        <f>IF(AC2778=0,0,IF(U2778-(con_EOGJahr-D_SAV!E2778)&lt;=0,AC2778,AC2778/V2778))</f>
        <v>0</v>
      </c>
      <c r="AE2778" s="478">
        <f>IFERROR(IF(AND(VLOOKUP(D2778,rng_ND,5,FALSE)="Ja",D_SAV!T2778="degressiv"),D_SAV!AC2778*Y2778/100,0),0)</f>
        <v>0</v>
      </c>
      <c r="AF2778" s="55">
        <f>IFERROR(IF(VLOOKUP(D2778,rng_ND,5,FALSE)="Ja",MAX(D_SAV!AD2778:AE2778),D_SAV!AD2778),0)</f>
        <v>0</v>
      </c>
      <c r="AG2778" s="55">
        <f t="shared" si="734"/>
        <v>0</v>
      </c>
      <c r="AH2778" s="55">
        <f t="shared" si="735"/>
        <v>0</v>
      </c>
      <c r="AI2778" s="55">
        <f t="shared" si="736"/>
        <v>0</v>
      </c>
      <c r="AJ2778" s="55">
        <f t="shared" si="737"/>
        <v>0</v>
      </c>
      <c r="AK2778" s="55">
        <f t="shared" si="728"/>
        <v>0</v>
      </c>
      <c r="AL2778" s="55">
        <f t="shared" si="729"/>
        <v>0</v>
      </c>
      <c r="AM2778" s="55">
        <f t="shared" si="730"/>
        <v>0</v>
      </c>
    </row>
    <row r="2779" spans="1:39" x14ac:dyDescent="0.25">
      <c r="A2779" s="47">
        <v>2775</v>
      </c>
      <c r="B2779" s="358" t="str">
        <f>IF(AND(E2779&lt;&gt;0,D2779&lt;&gt;0,F2779&lt;&gt;0),IF(C2779&lt;&gt;0,CONCATENATE(C2779,"-AGr",VLOOKUP(D2779,Listen!$A$2:$G$45,7,FALSE),"-",E2779,"-",F2779,),CONCATENATE("AGr",VLOOKUP(D2779,Listen!$A$2:$G$45,7,FALSE),"-",E2779,"-",F2779)),"keine vollständige ID")</f>
        <v>keine vollständige ID</v>
      </c>
      <c r="C2779" s="359">
        <f>'[2]III_SAV-Details_NB'!B2785</f>
        <v>0</v>
      </c>
      <c r="D2779" s="359">
        <f>'[2]III_SAV-Details_NB'!C2785</f>
        <v>0</v>
      </c>
      <c r="E2779" s="359">
        <f>'[2]III_SAV-Details_NB'!D2785</f>
        <v>0</v>
      </c>
      <c r="F2779" s="490"/>
      <c r="G2779" s="281">
        <f>'[2]III_SAV-Details_NB'!X2785</f>
        <v>0</v>
      </c>
      <c r="H2779" s="281">
        <f t="shared" si="731"/>
        <v>0</v>
      </c>
      <c r="I2779" s="281">
        <f>IF(con_EOGJahr=2025,'[2]III_SAV-Details_NB'!AA2785,IF(con_EOGJahr=2026,'[2]III_SAV-Details_NB'!AB2785,'[2]III_SAV-Details_NB'!AC2785))</f>
        <v>0</v>
      </c>
      <c r="J2779" s="282"/>
      <c r="K2779" s="282"/>
      <c r="L2779" s="282"/>
      <c r="M2779" s="282"/>
      <c r="N2779" s="282"/>
      <c r="O2779" s="282"/>
      <c r="P2779" s="52">
        <f t="shared" si="732"/>
        <v>0</v>
      </c>
      <c r="Q2779" s="60"/>
      <c r="R2779" s="53">
        <f t="shared" si="738"/>
        <v>0</v>
      </c>
      <c r="S2779" s="59"/>
      <c r="T2779" s="61"/>
      <c r="U2779" s="342" t="str">
        <f t="shared" si="742"/>
        <v>k.A.</v>
      </c>
      <c r="V2779" s="343" t="str">
        <f t="shared" si="739"/>
        <v>k.A.</v>
      </c>
      <c r="W2779" s="343" t="str">
        <f>IFERROR(IF(OR($D2779="",$E2779=0,con_Ende=0),"k.A.",IF(VLOOKUP($D2779,rng_ND,5,0)="Nein",VLOOKUP($D2779,rng_ND,2,FALSE),MIN(VLOOKUP($D2779,rng_ND,2,FALSE),A_Stammdaten!$B$19-D_SAV!$E2779+1))),"k.A.")</f>
        <v>k.A.</v>
      </c>
      <c r="X2779" s="343" t="str">
        <f t="shared" si="740"/>
        <v>k.A.</v>
      </c>
      <c r="Y2779" s="62"/>
      <c r="Z2779" s="48">
        <f t="shared" si="741"/>
        <v>0</v>
      </c>
      <c r="AA2779" s="457"/>
      <c r="AB2779" s="55">
        <f t="shared" si="733"/>
        <v>0</v>
      </c>
      <c r="AC2779" s="55">
        <f>IF(A_Stammdaten!$B$25="ja",D_SAV!AA2779,D_SAV!AB2779)</f>
        <v>0</v>
      </c>
      <c r="AD2779" s="478">
        <f>IF(AC2779=0,0,IF(U2779-(con_EOGJahr-D_SAV!E2779)&lt;=0,AC2779,AC2779/V2779))</f>
        <v>0</v>
      </c>
      <c r="AE2779" s="478">
        <f>IFERROR(IF(AND(VLOOKUP(D2779,rng_ND,5,FALSE)="Ja",D_SAV!T2779="degressiv"),D_SAV!AC2779*Y2779/100,0),0)</f>
        <v>0</v>
      </c>
      <c r="AF2779" s="55">
        <f>IFERROR(IF(VLOOKUP(D2779,rng_ND,5,FALSE)="Ja",MAX(D_SAV!AD2779:AE2779),D_SAV!AD2779),0)</f>
        <v>0</v>
      </c>
      <c r="AG2779" s="55">
        <f t="shared" si="734"/>
        <v>0</v>
      </c>
      <c r="AH2779" s="55">
        <f t="shared" si="735"/>
        <v>0</v>
      </c>
      <c r="AI2779" s="55">
        <f t="shared" si="736"/>
        <v>0</v>
      </c>
      <c r="AJ2779" s="55">
        <f t="shared" si="737"/>
        <v>0</v>
      </c>
      <c r="AK2779" s="55">
        <f t="shared" si="728"/>
        <v>0</v>
      </c>
      <c r="AL2779" s="55">
        <f t="shared" si="729"/>
        <v>0</v>
      </c>
      <c r="AM2779" s="55">
        <f t="shared" si="730"/>
        <v>0</v>
      </c>
    </row>
    <row r="2780" spans="1:39" x14ac:dyDescent="0.25">
      <c r="A2780" s="47">
        <v>2776</v>
      </c>
      <c r="B2780" s="358" t="str">
        <f>IF(AND(E2780&lt;&gt;0,D2780&lt;&gt;0,F2780&lt;&gt;0),IF(C2780&lt;&gt;0,CONCATENATE(C2780,"-AGr",VLOOKUP(D2780,Listen!$A$2:$G$45,7,FALSE),"-",E2780,"-",F2780,),CONCATENATE("AGr",VLOOKUP(D2780,Listen!$A$2:$G$45,7,FALSE),"-",E2780,"-",F2780)),"keine vollständige ID")</f>
        <v>keine vollständige ID</v>
      </c>
      <c r="C2780" s="359">
        <f>'[2]III_SAV-Details_NB'!B2786</f>
        <v>0</v>
      </c>
      <c r="D2780" s="359">
        <f>'[2]III_SAV-Details_NB'!C2786</f>
        <v>0</v>
      </c>
      <c r="E2780" s="359">
        <f>'[2]III_SAV-Details_NB'!D2786</f>
        <v>0</v>
      </c>
      <c r="F2780" s="490"/>
      <c r="G2780" s="281">
        <f>'[2]III_SAV-Details_NB'!X2786</f>
        <v>0</v>
      </c>
      <c r="H2780" s="281">
        <f t="shared" si="731"/>
        <v>0</v>
      </c>
      <c r="I2780" s="281">
        <f>IF(con_EOGJahr=2025,'[2]III_SAV-Details_NB'!AA2786,IF(con_EOGJahr=2026,'[2]III_SAV-Details_NB'!AB2786,'[2]III_SAV-Details_NB'!AC2786))</f>
        <v>0</v>
      </c>
      <c r="J2780" s="282"/>
      <c r="K2780" s="282"/>
      <c r="L2780" s="282"/>
      <c r="M2780" s="282"/>
      <c r="N2780" s="282"/>
      <c r="O2780" s="282"/>
      <c r="P2780" s="52">
        <f t="shared" si="732"/>
        <v>0</v>
      </c>
      <c r="Q2780" s="60"/>
      <c r="R2780" s="53">
        <f t="shared" si="738"/>
        <v>0</v>
      </c>
      <c r="S2780" s="59"/>
      <c r="T2780" s="61"/>
      <c r="U2780" s="342" t="str">
        <f t="shared" si="742"/>
        <v>k.A.</v>
      </c>
      <c r="V2780" s="343" t="str">
        <f t="shared" si="739"/>
        <v>k.A.</v>
      </c>
      <c r="W2780" s="343" t="str">
        <f>IFERROR(IF(OR($D2780="",$E2780=0,con_Ende=0),"k.A.",IF(VLOOKUP($D2780,rng_ND,5,0)="Nein",VLOOKUP($D2780,rng_ND,2,FALSE),MIN(VLOOKUP($D2780,rng_ND,2,FALSE),A_Stammdaten!$B$19-D_SAV!$E2780+1))),"k.A.")</f>
        <v>k.A.</v>
      </c>
      <c r="X2780" s="343" t="str">
        <f t="shared" si="740"/>
        <v>k.A.</v>
      </c>
      <c r="Y2780" s="62"/>
      <c r="Z2780" s="48">
        <f t="shared" si="741"/>
        <v>0</v>
      </c>
      <c r="AA2780" s="457"/>
      <c r="AB2780" s="55">
        <f t="shared" si="733"/>
        <v>0</v>
      </c>
      <c r="AC2780" s="55">
        <f>IF(A_Stammdaten!$B$25="ja",D_SAV!AA2780,D_SAV!AB2780)</f>
        <v>0</v>
      </c>
      <c r="AD2780" s="478">
        <f>IF(AC2780=0,0,IF(U2780-(con_EOGJahr-D_SAV!E2780)&lt;=0,AC2780,AC2780/V2780))</f>
        <v>0</v>
      </c>
      <c r="AE2780" s="478">
        <f>IFERROR(IF(AND(VLOOKUP(D2780,rng_ND,5,FALSE)="Ja",D_SAV!T2780="degressiv"),D_SAV!AC2780*Y2780/100,0),0)</f>
        <v>0</v>
      </c>
      <c r="AF2780" s="55">
        <f>IFERROR(IF(VLOOKUP(D2780,rng_ND,5,FALSE)="Ja",MAX(D_SAV!AD2780:AE2780),D_SAV!AD2780),0)</f>
        <v>0</v>
      </c>
      <c r="AG2780" s="55">
        <f t="shared" si="734"/>
        <v>0</v>
      </c>
      <c r="AH2780" s="55">
        <f t="shared" si="735"/>
        <v>0</v>
      </c>
      <c r="AI2780" s="55">
        <f t="shared" si="736"/>
        <v>0</v>
      </c>
      <c r="AJ2780" s="55">
        <f t="shared" si="737"/>
        <v>0</v>
      </c>
      <c r="AK2780" s="55">
        <f t="shared" si="728"/>
        <v>0</v>
      </c>
      <c r="AL2780" s="55">
        <f t="shared" si="729"/>
        <v>0</v>
      </c>
      <c r="AM2780" s="55">
        <f t="shared" si="730"/>
        <v>0</v>
      </c>
    </row>
    <row r="2781" spans="1:39" x14ac:dyDescent="0.25">
      <c r="A2781" s="47">
        <v>2777</v>
      </c>
      <c r="B2781" s="358" t="str">
        <f>IF(AND(E2781&lt;&gt;0,D2781&lt;&gt;0,F2781&lt;&gt;0),IF(C2781&lt;&gt;0,CONCATENATE(C2781,"-AGr",VLOOKUP(D2781,Listen!$A$2:$G$45,7,FALSE),"-",E2781,"-",F2781,),CONCATENATE("AGr",VLOOKUP(D2781,Listen!$A$2:$G$45,7,FALSE),"-",E2781,"-",F2781)),"keine vollständige ID")</f>
        <v>keine vollständige ID</v>
      </c>
      <c r="C2781" s="359">
        <f>'[2]III_SAV-Details_NB'!B2787</f>
        <v>0</v>
      </c>
      <c r="D2781" s="359">
        <f>'[2]III_SAV-Details_NB'!C2787</f>
        <v>0</v>
      </c>
      <c r="E2781" s="359">
        <f>'[2]III_SAV-Details_NB'!D2787</f>
        <v>0</v>
      </c>
      <c r="F2781" s="490"/>
      <c r="G2781" s="281">
        <f>'[2]III_SAV-Details_NB'!X2787</f>
        <v>0</v>
      </c>
      <c r="H2781" s="281">
        <f t="shared" si="731"/>
        <v>0</v>
      </c>
      <c r="I2781" s="281">
        <f>IF(con_EOGJahr=2025,'[2]III_SAV-Details_NB'!AA2787,IF(con_EOGJahr=2026,'[2]III_SAV-Details_NB'!AB2787,'[2]III_SAV-Details_NB'!AC2787))</f>
        <v>0</v>
      </c>
      <c r="J2781" s="282"/>
      <c r="K2781" s="282"/>
      <c r="L2781" s="282"/>
      <c r="M2781" s="282"/>
      <c r="N2781" s="282"/>
      <c r="O2781" s="282"/>
      <c r="P2781" s="52">
        <f t="shared" si="732"/>
        <v>0</v>
      </c>
      <c r="Q2781" s="60"/>
      <c r="R2781" s="53">
        <f t="shared" si="738"/>
        <v>0</v>
      </c>
      <c r="S2781" s="59"/>
      <c r="T2781" s="61"/>
      <c r="U2781" s="342" t="str">
        <f t="shared" si="742"/>
        <v>k.A.</v>
      </c>
      <c r="V2781" s="343" t="str">
        <f t="shared" si="739"/>
        <v>k.A.</v>
      </c>
      <c r="W2781" s="343" t="str">
        <f>IFERROR(IF(OR($D2781="",$E2781=0,con_Ende=0),"k.A.",IF(VLOOKUP($D2781,rng_ND,5,0)="Nein",VLOOKUP($D2781,rng_ND,2,FALSE),MIN(VLOOKUP($D2781,rng_ND,2,FALSE),A_Stammdaten!$B$19-D_SAV!$E2781+1))),"k.A.")</f>
        <v>k.A.</v>
      </c>
      <c r="X2781" s="343" t="str">
        <f t="shared" si="740"/>
        <v>k.A.</v>
      </c>
      <c r="Y2781" s="62"/>
      <c r="Z2781" s="48">
        <f t="shared" si="741"/>
        <v>0</v>
      </c>
      <c r="AA2781" s="457"/>
      <c r="AB2781" s="55">
        <f t="shared" si="733"/>
        <v>0</v>
      </c>
      <c r="AC2781" s="55">
        <f>IF(A_Stammdaten!$B$25="ja",D_SAV!AA2781,D_SAV!AB2781)</f>
        <v>0</v>
      </c>
      <c r="AD2781" s="478">
        <f>IF(AC2781=0,0,IF(U2781-(con_EOGJahr-D_SAV!E2781)&lt;=0,AC2781,AC2781/V2781))</f>
        <v>0</v>
      </c>
      <c r="AE2781" s="478">
        <f>IFERROR(IF(AND(VLOOKUP(D2781,rng_ND,5,FALSE)="Ja",D_SAV!T2781="degressiv"),D_SAV!AC2781*Y2781/100,0),0)</f>
        <v>0</v>
      </c>
      <c r="AF2781" s="55">
        <f>IFERROR(IF(VLOOKUP(D2781,rng_ND,5,FALSE)="Ja",MAX(D_SAV!AD2781:AE2781),D_SAV!AD2781),0)</f>
        <v>0</v>
      </c>
      <c r="AG2781" s="55">
        <f t="shared" si="734"/>
        <v>0</v>
      </c>
      <c r="AH2781" s="55">
        <f t="shared" si="735"/>
        <v>0</v>
      </c>
      <c r="AI2781" s="55">
        <f t="shared" si="736"/>
        <v>0</v>
      </c>
      <c r="AJ2781" s="55">
        <f t="shared" si="737"/>
        <v>0</v>
      </c>
      <c r="AK2781" s="55">
        <f t="shared" si="728"/>
        <v>0</v>
      </c>
      <c r="AL2781" s="55">
        <f t="shared" si="729"/>
        <v>0</v>
      </c>
      <c r="AM2781" s="55">
        <f t="shared" si="730"/>
        <v>0</v>
      </c>
    </row>
    <row r="2782" spans="1:39" x14ac:dyDescent="0.25">
      <c r="A2782" s="47">
        <v>2778</v>
      </c>
      <c r="B2782" s="358" t="str">
        <f>IF(AND(E2782&lt;&gt;0,D2782&lt;&gt;0,F2782&lt;&gt;0),IF(C2782&lt;&gt;0,CONCATENATE(C2782,"-AGr",VLOOKUP(D2782,Listen!$A$2:$G$45,7,FALSE),"-",E2782,"-",F2782,),CONCATENATE("AGr",VLOOKUP(D2782,Listen!$A$2:$G$45,7,FALSE),"-",E2782,"-",F2782)),"keine vollständige ID")</f>
        <v>keine vollständige ID</v>
      </c>
      <c r="C2782" s="359">
        <f>'[2]III_SAV-Details_NB'!B2788</f>
        <v>0</v>
      </c>
      <c r="D2782" s="359">
        <f>'[2]III_SAV-Details_NB'!C2788</f>
        <v>0</v>
      </c>
      <c r="E2782" s="359">
        <f>'[2]III_SAV-Details_NB'!D2788</f>
        <v>0</v>
      </c>
      <c r="F2782" s="490"/>
      <c r="G2782" s="281">
        <f>'[2]III_SAV-Details_NB'!X2788</f>
        <v>0</v>
      </c>
      <c r="H2782" s="281">
        <f t="shared" si="731"/>
        <v>0</v>
      </c>
      <c r="I2782" s="281">
        <f>IF(con_EOGJahr=2025,'[2]III_SAV-Details_NB'!AA2788,IF(con_EOGJahr=2026,'[2]III_SAV-Details_NB'!AB2788,'[2]III_SAV-Details_NB'!AC2788))</f>
        <v>0</v>
      </c>
      <c r="J2782" s="282"/>
      <c r="K2782" s="282"/>
      <c r="L2782" s="282"/>
      <c r="M2782" s="282"/>
      <c r="N2782" s="282"/>
      <c r="O2782" s="282"/>
      <c r="P2782" s="52">
        <f t="shared" si="732"/>
        <v>0</v>
      </c>
      <c r="Q2782" s="60"/>
      <c r="R2782" s="53">
        <f t="shared" si="738"/>
        <v>0</v>
      </c>
      <c r="S2782" s="59"/>
      <c r="T2782" s="61"/>
      <c r="U2782" s="342" t="str">
        <f t="shared" si="742"/>
        <v>k.A.</v>
      </c>
      <c r="V2782" s="343" t="str">
        <f t="shared" si="739"/>
        <v>k.A.</v>
      </c>
      <c r="W2782" s="343" t="str">
        <f>IFERROR(IF(OR($D2782="",$E2782=0,con_Ende=0),"k.A.",IF(VLOOKUP($D2782,rng_ND,5,0)="Nein",VLOOKUP($D2782,rng_ND,2,FALSE),MIN(VLOOKUP($D2782,rng_ND,2,FALSE),A_Stammdaten!$B$19-D_SAV!$E2782+1))),"k.A.")</f>
        <v>k.A.</v>
      </c>
      <c r="X2782" s="343" t="str">
        <f t="shared" si="740"/>
        <v>k.A.</v>
      </c>
      <c r="Y2782" s="62"/>
      <c r="Z2782" s="48">
        <f t="shared" si="741"/>
        <v>0</v>
      </c>
      <c r="AA2782" s="457"/>
      <c r="AB2782" s="55">
        <f t="shared" si="733"/>
        <v>0</v>
      </c>
      <c r="AC2782" s="55">
        <f>IF(A_Stammdaten!$B$25="ja",D_SAV!AA2782,D_SAV!AB2782)</f>
        <v>0</v>
      </c>
      <c r="AD2782" s="478">
        <f>IF(AC2782=0,0,IF(U2782-(con_EOGJahr-D_SAV!E2782)&lt;=0,AC2782,AC2782/V2782))</f>
        <v>0</v>
      </c>
      <c r="AE2782" s="478">
        <f>IFERROR(IF(AND(VLOOKUP(D2782,rng_ND,5,FALSE)="Ja",D_SAV!T2782="degressiv"),D_SAV!AC2782*Y2782/100,0),0)</f>
        <v>0</v>
      </c>
      <c r="AF2782" s="55">
        <f>IFERROR(IF(VLOOKUP(D2782,rng_ND,5,FALSE)="Ja",MAX(D_SAV!AD2782:AE2782),D_SAV!AD2782),0)</f>
        <v>0</v>
      </c>
      <c r="AG2782" s="55">
        <f t="shared" si="734"/>
        <v>0</v>
      </c>
      <c r="AH2782" s="55">
        <f t="shared" si="735"/>
        <v>0</v>
      </c>
      <c r="AI2782" s="55">
        <f t="shared" si="736"/>
        <v>0</v>
      </c>
      <c r="AJ2782" s="55">
        <f t="shared" si="737"/>
        <v>0</v>
      </c>
      <c r="AK2782" s="55">
        <f t="shared" si="728"/>
        <v>0</v>
      </c>
      <c r="AL2782" s="55">
        <f t="shared" si="729"/>
        <v>0</v>
      </c>
      <c r="AM2782" s="55">
        <f t="shared" si="730"/>
        <v>0</v>
      </c>
    </row>
    <row r="2783" spans="1:39" x14ac:dyDescent="0.25">
      <c r="A2783" s="47">
        <v>2779</v>
      </c>
      <c r="B2783" s="358" t="str">
        <f>IF(AND(E2783&lt;&gt;0,D2783&lt;&gt;0,F2783&lt;&gt;0),IF(C2783&lt;&gt;0,CONCATENATE(C2783,"-AGr",VLOOKUP(D2783,Listen!$A$2:$G$45,7,FALSE),"-",E2783,"-",F2783,),CONCATENATE("AGr",VLOOKUP(D2783,Listen!$A$2:$G$45,7,FALSE),"-",E2783,"-",F2783)),"keine vollständige ID")</f>
        <v>keine vollständige ID</v>
      </c>
      <c r="C2783" s="359">
        <f>'[2]III_SAV-Details_NB'!B2789</f>
        <v>0</v>
      </c>
      <c r="D2783" s="359">
        <f>'[2]III_SAV-Details_NB'!C2789</f>
        <v>0</v>
      </c>
      <c r="E2783" s="359">
        <f>'[2]III_SAV-Details_NB'!D2789</f>
        <v>0</v>
      </c>
      <c r="F2783" s="490"/>
      <c r="G2783" s="281">
        <f>'[2]III_SAV-Details_NB'!X2789</f>
        <v>0</v>
      </c>
      <c r="H2783" s="281">
        <f t="shared" si="731"/>
        <v>0</v>
      </c>
      <c r="I2783" s="281">
        <f>IF(con_EOGJahr=2025,'[2]III_SAV-Details_NB'!AA2789,IF(con_EOGJahr=2026,'[2]III_SAV-Details_NB'!AB2789,'[2]III_SAV-Details_NB'!AC2789))</f>
        <v>0</v>
      </c>
      <c r="J2783" s="282"/>
      <c r="K2783" s="282"/>
      <c r="L2783" s="282"/>
      <c r="M2783" s="282"/>
      <c r="N2783" s="282"/>
      <c r="O2783" s="282"/>
      <c r="P2783" s="52">
        <f t="shared" si="732"/>
        <v>0</v>
      </c>
      <c r="Q2783" s="60"/>
      <c r="R2783" s="53">
        <f t="shared" si="738"/>
        <v>0</v>
      </c>
      <c r="S2783" s="59"/>
      <c r="T2783" s="61"/>
      <c r="U2783" s="342" t="str">
        <f t="shared" si="742"/>
        <v>k.A.</v>
      </c>
      <c r="V2783" s="343" t="str">
        <f t="shared" si="739"/>
        <v>k.A.</v>
      </c>
      <c r="W2783" s="343" t="str">
        <f>IFERROR(IF(OR($D2783="",$E2783=0,con_Ende=0),"k.A.",IF(VLOOKUP($D2783,rng_ND,5,0)="Nein",VLOOKUP($D2783,rng_ND,2,FALSE),MIN(VLOOKUP($D2783,rng_ND,2,FALSE),A_Stammdaten!$B$19-D_SAV!$E2783+1))),"k.A.")</f>
        <v>k.A.</v>
      </c>
      <c r="X2783" s="343" t="str">
        <f t="shared" si="740"/>
        <v>k.A.</v>
      </c>
      <c r="Y2783" s="62"/>
      <c r="Z2783" s="48">
        <f t="shared" si="741"/>
        <v>0</v>
      </c>
      <c r="AA2783" s="457"/>
      <c r="AB2783" s="55">
        <f t="shared" si="733"/>
        <v>0</v>
      </c>
      <c r="AC2783" s="55">
        <f>IF(A_Stammdaten!$B$25="ja",D_SAV!AA2783,D_SAV!AB2783)</f>
        <v>0</v>
      </c>
      <c r="AD2783" s="478">
        <f>IF(AC2783=0,0,IF(U2783-(con_EOGJahr-D_SAV!E2783)&lt;=0,AC2783,AC2783/V2783))</f>
        <v>0</v>
      </c>
      <c r="AE2783" s="478">
        <f>IFERROR(IF(AND(VLOOKUP(D2783,rng_ND,5,FALSE)="Ja",D_SAV!T2783="degressiv"),D_SAV!AC2783*Y2783/100,0),0)</f>
        <v>0</v>
      </c>
      <c r="AF2783" s="55">
        <f>IFERROR(IF(VLOOKUP(D2783,rng_ND,5,FALSE)="Ja",MAX(D_SAV!AD2783:AE2783),D_SAV!AD2783),0)</f>
        <v>0</v>
      </c>
      <c r="AG2783" s="55">
        <f t="shared" si="734"/>
        <v>0</v>
      </c>
      <c r="AH2783" s="55">
        <f t="shared" si="735"/>
        <v>0</v>
      </c>
      <c r="AI2783" s="55">
        <f t="shared" si="736"/>
        <v>0</v>
      </c>
      <c r="AJ2783" s="55">
        <f t="shared" si="737"/>
        <v>0</v>
      </c>
      <c r="AK2783" s="55">
        <f t="shared" si="728"/>
        <v>0</v>
      </c>
      <c r="AL2783" s="55">
        <f t="shared" si="729"/>
        <v>0</v>
      </c>
      <c r="AM2783" s="55">
        <f t="shared" si="730"/>
        <v>0</v>
      </c>
    </row>
    <row r="2784" spans="1:39" x14ac:dyDescent="0.25">
      <c r="A2784" s="47">
        <v>2780</v>
      </c>
      <c r="B2784" s="358" t="str">
        <f>IF(AND(E2784&lt;&gt;0,D2784&lt;&gt;0,F2784&lt;&gt;0),IF(C2784&lt;&gt;0,CONCATENATE(C2784,"-AGr",VLOOKUP(D2784,Listen!$A$2:$G$45,7,FALSE),"-",E2784,"-",F2784,),CONCATENATE("AGr",VLOOKUP(D2784,Listen!$A$2:$G$45,7,FALSE),"-",E2784,"-",F2784)),"keine vollständige ID")</f>
        <v>keine vollständige ID</v>
      </c>
      <c r="C2784" s="359">
        <f>'[2]III_SAV-Details_NB'!B2790</f>
        <v>0</v>
      </c>
      <c r="D2784" s="359">
        <f>'[2]III_SAV-Details_NB'!C2790</f>
        <v>0</v>
      </c>
      <c r="E2784" s="359">
        <f>'[2]III_SAV-Details_NB'!D2790</f>
        <v>0</v>
      </c>
      <c r="F2784" s="490"/>
      <c r="G2784" s="281">
        <f>'[2]III_SAV-Details_NB'!X2790</f>
        <v>0</v>
      </c>
      <c r="H2784" s="281">
        <f t="shared" si="731"/>
        <v>0</v>
      </c>
      <c r="I2784" s="281">
        <f>IF(con_EOGJahr=2025,'[2]III_SAV-Details_NB'!AA2790,IF(con_EOGJahr=2026,'[2]III_SAV-Details_NB'!AB2790,'[2]III_SAV-Details_NB'!AC2790))</f>
        <v>0</v>
      </c>
      <c r="J2784" s="282"/>
      <c r="K2784" s="282"/>
      <c r="L2784" s="282"/>
      <c r="M2784" s="282"/>
      <c r="N2784" s="282"/>
      <c r="O2784" s="282"/>
      <c r="P2784" s="52">
        <f t="shared" si="732"/>
        <v>0</v>
      </c>
      <c r="Q2784" s="60"/>
      <c r="R2784" s="53">
        <f t="shared" si="738"/>
        <v>0</v>
      </c>
      <c r="S2784" s="59"/>
      <c r="T2784" s="61"/>
      <c r="U2784" s="342" t="str">
        <f t="shared" si="742"/>
        <v>k.A.</v>
      </c>
      <c r="V2784" s="343" t="str">
        <f t="shared" si="739"/>
        <v>k.A.</v>
      </c>
      <c r="W2784" s="343" t="str">
        <f>IFERROR(IF(OR($D2784="",$E2784=0,con_Ende=0),"k.A.",IF(VLOOKUP($D2784,rng_ND,5,0)="Nein",VLOOKUP($D2784,rng_ND,2,FALSE),MIN(VLOOKUP($D2784,rng_ND,2,FALSE),A_Stammdaten!$B$19-D_SAV!$E2784+1))),"k.A.")</f>
        <v>k.A.</v>
      </c>
      <c r="X2784" s="343" t="str">
        <f t="shared" si="740"/>
        <v>k.A.</v>
      </c>
      <c r="Y2784" s="62"/>
      <c r="Z2784" s="48">
        <f t="shared" si="741"/>
        <v>0</v>
      </c>
      <c r="AA2784" s="457"/>
      <c r="AB2784" s="55">
        <f t="shared" si="733"/>
        <v>0</v>
      </c>
      <c r="AC2784" s="55">
        <f>IF(A_Stammdaten!$B$25="ja",D_SAV!AA2784,D_SAV!AB2784)</f>
        <v>0</v>
      </c>
      <c r="AD2784" s="478">
        <f>IF(AC2784=0,0,IF(U2784-(con_EOGJahr-D_SAV!E2784)&lt;=0,AC2784,AC2784/V2784))</f>
        <v>0</v>
      </c>
      <c r="AE2784" s="478">
        <f>IFERROR(IF(AND(VLOOKUP(D2784,rng_ND,5,FALSE)="Ja",D_SAV!T2784="degressiv"),D_SAV!AC2784*Y2784/100,0),0)</f>
        <v>0</v>
      </c>
      <c r="AF2784" s="55">
        <f>IFERROR(IF(VLOOKUP(D2784,rng_ND,5,FALSE)="Ja",MAX(D_SAV!AD2784:AE2784),D_SAV!AD2784),0)</f>
        <v>0</v>
      </c>
      <c r="AG2784" s="55">
        <f t="shared" si="734"/>
        <v>0</v>
      </c>
      <c r="AH2784" s="55">
        <f t="shared" si="735"/>
        <v>0</v>
      </c>
      <c r="AI2784" s="55">
        <f t="shared" si="736"/>
        <v>0</v>
      </c>
      <c r="AJ2784" s="55">
        <f t="shared" si="737"/>
        <v>0</v>
      </c>
      <c r="AK2784" s="55">
        <f t="shared" si="728"/>
        <v>0</v>
      </c>
      <c r="AL2784" s="55">
        <f t="shared" si="729"/>
        <v>0</v>
      </c>
      <c r="AM2784" s="55">
        <f t="shared" si="730"/>
        <v>0</v>
      </c>
    </row>
    <row r="2785" spans="1:39" x14ac:dyDescent="0.25">
      <c r="A2785" s="47">
        <v>2781</v>
      </c>
      <c r="B2785" s="358" t="str">
        <f>IF(AND(E2785&lt;&gt;0,D2785&lt;&gt;0,F2785&lt;&gt;0),IF(C2785&lt;&gt;0,CONCATENATE(C2785,"-AGr",VLOOKUP(D2785,Listen!$A$2:$G$45,7,FALSE),"-",E2785,"-",F2785,),CONCATENATE("AGr",VLOOKUP(D2785,Listen!$A$2:$G$45,7,FALSE),"-",E2785,"-",F2785)),"keine vollständige ID")</f>
        <v>keine vollständige ID</v>
      </c>
      <c r="C2785" s="359">
        <f>'[2]III_SAV-Details_NB'!B2791</f>
        <v>0</v>
      </c>
      <c r="D2785" s="359">
        <f>'[2]III_SAV-Details_NB'!C2791</f>
        <v>0</v>
      </c>
      <c r="E2785" s="359">
        <f>'[2]III_SAV-Details_NB'!D2791</f>
        <v>0</v>
      </c>
      <c r="F2785" s="490"/>
      <c r="G2785" s="281">
        <f>'[2]III_SAV-Details_NB'!X2791</f>
        <v>0</v>
      </c>
      <c r="H2785" s="281">
        <f t="shared" si="731"/>
        <v>0</v>
      </c>
      <c r="I2785" s="281">
        <f>IF(con_EOGJahr=2025,'[2]III_SAV-Details_NB'!AA2791,IF(con_EOGJahr=2026,'[2]III_SAV-Details_NB'!AB2791,'[2]III_SAV-Details_NB'!AC2791))</f>
        <v>0</v>
      </c>
      <c r="J2785" s="282"/>
      <c r="K2785" s="282"/>
      <c r="L2785" s="282"/>
      <c r="M2785" s="282"/>
      <c r="N2785" s="282"/>
      <c r="O2785" s="282"/>
      <c r="P2785" s="52">
        <f t="shared" si="732"/>
        <v>0</v>
      </c>
      <c r="Q2785" s="60"/>
      <c r="R2785" s="53">
        <f t="shared" si="738"/>
        <v>0</v>
      </c>
      <c r="S2785" s="59"/>
      <c r="T2785" s="61"/>
      <c r="U2785" s="342" t="str">
        <f t="shared" si="742"/>
        <v>k.A.</v>
      </c>
      <c r="V2785" s="343" t="str">
        <f t="shared" si="739"/>
        <v>k.A.</v>
      </c>
      <c r="W2785" s="343" t="str">
        <f>IFERROR(IF(OR($D2785="",$E2785=0,con_Ende=0),"k.A.",IF(VLOOKUP($D2785,rng_ND,5,0)="Nein",VLOOKUP($D2785,rng_ND,2,FALSE),MIN(VLOOKUP($D2785,rng_ND,2,FALSE),A_Stammdaten!$B$19-D_SAV!$E2785+1))),"k.A.")</f>
        <v>k.A.</v>
      </c>
      <c r="X2785" s="343" t="str">
        <f t="shared" si="740"/>
        <v>k.A.</v>
      </c>
      <c r="Y2785" s="62"/>
      <c r="Z2785" s="48">
        <f t="shared" si="741"/>
        <v>0</v>
      </c>
      <c r="AA2785" s="457"/>
      <c r="AB2785" s="55">
        <f t="shared" si="733"/>
        <v>0</v>
      </c>
      <c r="AC2785" s="55">
        <f>IF(A_Stammdaten!$B$25="ja",D_SAV!AA2785,D_SAV!AB2785)</f>
        <v>0</v>
      </c>
      <c r="AD2785" s="478">
        <f>IF(AC2785=0,0,IF(U2785-(con_EOGJahr-D_SAV!E2785)&lt;=0,AC2785,AC2785/V2785))</f>
        <v>0</v>
      </c>
      <c r="AE2785" s="478">
        <f>IFERROR(IF(AND(VLOOKUP(D2785,rng_ND,5,FALSE)="Ja",D_SAV!T2785="degressiv"),D_SAV!AC2785*Y2785/100,0),0)</f>
        <v>0</v>
      </c>
      <c r="AF2785" s="55">
        <f>IFERROR(IF(VLOOKUP(D2785,rng_ND,5,FALSE)="Ja",MAX(D_SAV!AD2785:AE2785),D_SAV!AD2785),0)</f>
        <v>0</v>
      </c>
      <c r="AG2785" s="55">
        <f t="shared" si="734"/>
        <v>0</v>
      </c>
      <c r="AH2785" s="55">
        <f t="shared" si="735"/>
        <v>0</v>
      </c>
      <c r="AI2785" s="55">
        <f t="shared" si="736"/>
        <v>0</v>
      </c>
      <c r="AJ2785" s="55">
        <f t="shared" si="737"/>
        <v>0</v>
      </c>
      <c r="AK2785" s="55">
        <f t="shared" si="728"/>
        <v>0</v>
      </c>
      <c r="AL2785" s="55">
        <f t="shared" si="729"/>
        <v>0</v>
      </c>
      <c r="AM2785" s="55">
        <f t="shared" si="730"/>
        <v>0</v>
      </c>
    </row>
    <row r="2786" spans="1:39" x14ac:dyDescent="0.25">
      <c r="A2786" s="47">
        <v>2782</v>
      </c>
      <c r="B2786" s="358" t="str">
        <f>IF(AND(E2786&lt;&gt;0,D2786&lt;&gt;0,F2786&lt;&gt;0),IF(C2786&lt;&gt;0,CONCATENATE(C2786,"-AGr",VLOOKUP(D2786,Listen!$A$2:$G$45,7,FALSE),"-",E2786,"-",F2786,),CONCATENATE("AGr",VLOOKUP(D2786,Listen!$A$2:$G$45,7,FALSE),"-",E2786,"-",F2786)),"keine vollständige ID")</f>
        <v>keine vollständige ID</v>
      </c>
      <c r="C2786" s="359">
        <f>'[2]III_SAV-Details_NB'!B2792</f>
        <v>0</v>
      </c>
      <c r="D2786" s="359">
        <f>'[2]III_SAV-Details_NB'!C2792</f>
        <v>0</v>
      </c>
      <c r="E2786" s="359">
        <f>'[2]III_SAV-Details_NB'!D2792</f>
        <v>0</v>
      </c>
      <c r="F2786" s="490"/>
      <c r="G2786" s="281">
        <f>'[2]III_SAV-Details_NB'!X2792</f>
        <v>0</v>
      </c>
      <c r="H2786" s="281">
        <f t="shared" si="731"/>
        <v>0</v>
      </c>
      <c r="I2786" s="281">
        <f>IF(con_EOGJahr=2025,'[2]III_SAV-Details_NB'!AA2792,IF(con_EOGJahr=2026,'[2]III_SAV-Details_NB'!AB2792,'[2]III_SAV-Details_NB'!AC2792))</f>
        <v>0</v>
      </c>
      <c r="J2786" s="282"/>
      <c r="K2786" s="282"/>
      <c r="L2786" s="282"/>
      <c r="M2786" s="282"/>
      <c r="N2786" s="282"/>
      <c r="O2786" s="282"/>
      <c r="P2786" s="52">
        <f t="shared" si="732"/>
        <v>0</v>
      </c>
      <c r="Q2786" s="60"/>
      <c r="R2786" s="53">
        <f t="shared" si="738"/>
        <v>0</v>
      </c>
      <c r="S2786" s="59"/>
      <c r="T2786" s="61"/>
      <c r="U2786" s="342" t="str">
        <f t="shared" si="742"/>
        <v>k.A.</v>
      </c>
      <c r="V2786" s="343" t="str">
        <f t="shared" si="739"/>
        <v>k.A.</v>
      </c>
      <c r="W2786" s="343" t="str">
        <f>IFERROR(IF(OR($D2786="",$E2786=0,con_Ende=0),"k.A.",IF(VLOOKUP($D2786,rng_ND,5,0)="Nein",VLOOKUP($D2786,rng_ND,2,FALSE),MIN(VLOOKUP($D2786,rng_ND,2,FALSE),A_Stammdaten!$B$19-D_SAV!$E2786+1))),"k.A.")</f>
        <v>k.A.</v>
      </c>
      <c r="X2786" s="343" t="str">
        <f t="shared" si="740"/>
        <v>k.A.</v>
      </c>
      <c r="Y2786" s="62"/>
      <c r="Z2786" s="48">
        <f t="shared" si="741"/>
        <v>0</v>
      </c>
      <c r="AA2786" s="457"/>
      <c r="AB2786" s="55">
        <f t="shared" si="733"/>
        <v>0</v>
      </c>
      <c r="AC2786" s="55">
        <f>IF(A_Stammdaten!$B$25="ja",D_SAV!AA2786,D_SAV!AB2786)</f>
        <v>0</v>
      </c>
      <c r="AD2786" s="478">
        <f>IF(AC2786=0,0,IF(U2786-(con_EOGJahr-D_SAV!E2786)&lt;=0,AC2786,AC2786/V2786))</f>
        <v>0</v>
      </c>
      <c r="AE2786" s="478">
        <f>IFERROR(IF(AND(VLOOKUP(D2786,rng_ND,5,FALSE)="Ja",D_SAV!T2786="degressiv"),D_SAV!AC2786*Y2786/100,0),0)</f>
        <v>0</v>
      </c>
      <c r="AF2786" s="55">
        <f>IFERROR(IF(VLOOKUP(D2786,rng_ND,5,FALSE)="Ja",MAX(D_SAV!AD2786:AE2786),D_SAV!AD2786),0)</f>
        <v>0</v>
      </c>
      <c r="AG2786" s="55">
        <f t="shared" si="734"/>
        <v>0</v>
      </c>
      <c r="AH2786" s="55">
        <f t="shared" si="735"/>
        <v>0</v>
      </c>
      <c r="AI2786" s="55">
        <f t="shared" si="736"/>
        <v>0</v>
      </c>
      <c r="AJ2786" s="55">
        <f t="shared" si="737"/>
        <v>0</v>
      </c>
      <c r="AK2786" s="55">
        <f t="shared" si="728"/>
        <v>0</v>
      </c>
      <c r="AL2786" s="55">
        <f t="shared" si="729"/>
        <v>0</v>
      </c>
      <c r="AM2786" s="55">
        <f t="shared" si="730"/>
        <v>0</v>
      </c>
    </row>
    <row r="2787" spans="1:39" x14ac:dyDescent="0.25">
      <c r="A2787" s="47">
        <v>2783</v>
      </c>
      <c r="B2787" s="358" t="str">
        <f>IF(AND(E2787&lt;&gt;0,D2787&lt;&gt;0,F2787&lt;&gt;0),IF(C2787&lt;&gt;0,CONCATENATE(C2787,"-AGr",VLOOKUP(D2787,Listen!$A$2:$G$45,7,FALSE),"-",E2787,"-",F2787,),CONCATENATE("AGr",VLOOKUP(D2787,Listen!$A$2:$G$45,7,FALSE),"-",E2787,"-",F2787)),"keine vollständige ID")</f>
        <v>keine vollständige ID</v>
      </c>
      <c r="C2787" s="359">
        <f>'[2]III_SAV-Details_NB'!B2793</f>
        <v>0</v>
      </c>
      <c r="D2787" s="359">
        <f>'[2]III_SAV-Details_NB'!C2793</f>
        <v>0</v>
      </c>
      <c r="E2787" s="359">
        <f>'[2]III_SAV-Details_NB'!D2793</f>
        <v>0</v>
      </c>
      <c r="F2787" s="490"/>
      <c r="G2787" s="281">
        <f>'[2]III_SAV-Details_NB'!X2793</f>
        <v>0</v>
      </c>
      <c r="H2787" s="281">
        <f t="shared" si="731"/>
        <v>0</v>
      </c>
      <c r="I2787" s="281">
        <f>IF(con_EOGJahr=2025,'[2]III_SAV-Details_NB'!AA2793,IF(con_EOGJahr=2026,'[2]III_SAV-Details_NB'!AB2793,'[2]III_SAV-Details_NB'!AC2793))</f>
        <v>0</v>
      </c>
      <c r="J2787" s="282"/>
      <c r="K2787" s="282"/>
      <c r="L2787" s="282"/>
      <c r="M2787" s="282"/>
      <c r="N2787" s="282"/>
      <c r="O2787" s="282"/>
      <c r="P2787" s="52">
        <f t="shared" si="732"/>
        <v>0</v>
      </c>
      <c r="Q2787" s="60"/>
      <c r="R2787" s="53">
        <f t="shared" si="738"/>
        <v>0</v>
      </c>
      <c r="S2787" s="59"/>
      <c r="T2787" s="61"/>
      <c r="U2787" s="342" t="str">
        <f t="shared" si="742"/>
        <v>k.A.</v>
      </c>
      <c r="V2787" s="343" t="str">
        <f t="shared" si="739"/>
        <v>k.A.</v>
      </c>
      <c r="W2787" s="343" t="str">
        <f>IFERROR(IF(OR($D2787="",$E2787=0,con_Ende=0),"k.A.",IF(VLOOKUP($D2787,rng_ND,5,0)="Nein",VLOOKUP($D2787,rng_ND,2,FALSE),MIN(VLOOKUP($D2787,rng_ND,2,FALSE),A_Stammdaten!$B$19-D_SAV!$E2787+1))),"k.A.")</f>
        <v>k.A.</v>
      </c>
      <c r="X2787" s="343" t="str">
        <f t="shared" si="740"/>
        <v>k.A.</v>
      </c>
      <c r="Y2787" s="62"/>
      <c r="Z2787" s="48">
        <f t="shared" si="741"/>
        <v>0</v>
      </c>
      <c r="AA2787" s="457"/>
      <c r="AB2787" s="55">
        <f t="shared" si="733"/>
        <v>0</v>
      </c>
      <c r="AC2787" s="55">
        <f>IF(A_Stammdaten!$B$25="ja",D_SAV!AA2787,D_SAV!AB2787)</f>
        <v>0</v>
      </c>
      <c r="AD2787" s="478">
        <f>IF(AC2787=0,0,IF(U2787-(con_EOGJahr-D_SAV!E2787)&lt;=0,AC2787,AC2787/V2787))</f>
        <v>0</v>
      </c>
      <c r="AE2787" s="478">
        <f>IFERROR(IF(AND(VLOOKUP(D2787,rng_ND,5,FALSE)="Ja",D_SAV!T2787="degressiv"),D_SAV!AC2787*Y2787/100,0),0)</f>
        <v>0</v>
      </c>
      <c r="AF2787" s="55">
        <f>IFERROR(IF(VLOOKUP(D2787,rng_ND,5,FALSE)="Ja",MAX(D_SAV!AD2787:AE2787),D_SAV!AD2787),0)</f>
        <v>0</v>
      </c>
      <c r="AG2787" s="55">
        <f t="shared" si="734"/>
        <v>0</v>
      </c>
      <c r="AH2787" s="55">
        <f t="shared" si="735"/>
        <v>0</v>
      </c>
      <c r="AI2787" s="55">
        <f t="shared" si="736"/>
        <v>0</v>
      </c>
      <c r="AJ2787" s="55">
        <f t="shared" si="737"/>
        <v>0</v>
      </c>
      <c r="AK2787" s="55">
        <f t="shared" si="728"/>
        <v>0</v>
      </c>
      <c r="AL2787" s="55">
        <f t="shared" si="729"/>
        <v>0</v>
      </c>
      <c r="AM2787" s="55">
        <f t="shared" si="730"/>
        <v>0</v>
      </c>
    </row>
    <row r="2788" spans="1:39" x14ac:dyDescent="0.25">
      <c r="A2788" s="47">
        <v>2784</v>
      </c>
      <c r="B2788" s="358" t="str">
        <f>IF(AND(E2788&lt;&gt;0,D2788&lt;&gt;0,F2788&lt;&gt;0),IF(C2788&lt;&gt;0,CONCATENATE(C2788,"-AGr",VLOOKUP(D2788,Listen!$A$2:$G$45,7,FALSE),"-",E2788,"-",F2788,),CONCATENATE("AGr",VLOOKUP(D2788,Listen!$A$2:$G$45,7,FALSE),"-",E2788,"-",F2788)),"keine vollständige ID")</f>
        <v>keine vollständige ID</v>
      </c>
      <c r="C2788" s="359">
        <f>'[2]III_SAV-Details_NB'!B2794</f>
        <v>0</v>
      </c>
      <c r="D2788" s="359">
        <f>'[2]III_SAV-Details_NB'!C2794</f>
        <v>0</v>
      </c>
      <c r="E2788" s="359">
        <f>'[2]III_SAV-Details_NB'!D2794</f>
        <v>0</v>
      </c>
      <c r="F2788" s="490"/>
      <c r="G2788" s="281">
        <f>'[2]III_SAV-Details_NB'!X2794</f>
        <v>0</v>
      </c>
      <c r="H2788" s="281">
        <f t="shared" si="731"/>
        <v>0</v>
      </c>
      <c r="I2788" s="281">
        <f>IF(con_EOGJahr=2025,'[2]III_SAV-Details_NB'!AA2794,IF(con_EOGJahr=2026,'[2]III_SAV-Details_NB'!AB2794,'[2]III_SAV-Details_NB'!AC2794))</f>
        <v>0</v>
      </c>
      <c r="J2788" s="282"/>
      <c r="K2788" s="282"/>
      <c r="L2788" s="282"/>
      <c r="M2788" s="282"/>
      <c r="N2788" s="282"/>
      <c r="O2788" s="282"/>
      <c r="P2788" s="52">
        <f t="shared" si="732"/>
        <v>0</v>
      </c>
      <c r="Q2788" s="60"/>
      <c r="R2788" s="53">
        <f t="shared" si="738"/>
        <v>0</v>
      </c>
      <c r="S2788" s="59"/>
      <c r="T2788" s="61"/>
      <c r="U2788" s="342" t="str">
        <f t="shared" si="742"/>
        <v>k.A.</v>
      </c>
      <c r="V2788" s="343" t="str">
        <f t="shared" si="739"/>
        <v>k.A.</v>
      </c>
      <c r="W2788" s="343" t="str">
        <f>IFERROR(IF(OR($D2788="",$E2788=0,con_Ende=0),"k.A.",IF(VLOOKUP($D2788,rng_ND,5,0)="Nein",VLOOKUP($D2788,rng_ND,2,FALSE),MIN(VLOOKUP($D2788,rng_ND,2,FALSE),A_Stammdaten!$B$19-D_SAV!$E2788+1))),"k.A.")</f>
        <v>k.A.</v>
      </c>
      <c r="X2788" s="343" t="str">
        <f t="shared" si="740"/>
        <v>k.A.</v>
      </c>
      <c r="Y2788" s="62"/>
      <c r="Z2788" s="48">
        <f t="shared" si="741"/>
        <v>0</v>
      </c>
      <c r="AA2788" s="457"/>
      <c r="AB2788" s="55">
        <f t="shared" si="733"/>
        <v>0</v>
      </c>
      <c r="AC2788" s="55">
        <f>IF(A_Stammdaten!$B$25="ja",D_SAV!AA2788,D_SAV!AB2788)</f>
        <v>0</v>
      </c>
      <c r="AD2788" s="478">
        <f>IF(AC2788=0,0,IF(U2788-(con_EOGJahr-D_SAV!E2788)&lt;=0,AC2788,AC2788/V2788))</f>
        <v>0</v>
      </c>
      <c r="AE2788" s="478">
        <f>IFERROR(IF(AND(VLOOKUP(D2788,rng_ND,5,FALSE)="Ja",D_SAV!T2788="degressiv"),D_SAV!AC2788*Y2788/100,0),0)</f>
        <v>0</v>
      </c>
      <c r="AF2788" s="55">
        <f>IFERROR(IF(VLOOKUP(D2788,rng_ND,5,FALSE)="Ja",MAX(D_SAV!AD2788:AE2788),D_SAV!AD2788),0)</f>
        <v>0</v>
      </c>
      <c r="AG2788" s="55">
        <f t="shared" si="734"/>
        <v>0</v>
      </c>
      <c r="AH2788" s="55">
        <f t="shared" si="735"/>
        <v>0</v>
      </c>
      <c r="AI2788" s="55">
        <f t="shared" si="736"/>
        <v>0</v>
      </c>
      <c r="AJ2788" s="55">
        <f t="shared" si="737"/>
        <v>0</v>
      </c>
      <c r="AK2788" s="55">
        <f t="shared" si="728"/>
        <v>0</v>
      </c>
      <c r="AL2788" s="55">
        <f t="shared" si="729"/>
        <v>0</v>
      </c>
      <c r="AM2788" s="55">
        <f t="shared" si="730"/>
        <v>0</v>
      </c>
    </row>
    <row r="2789" spans="1:39" x14ac:dyDescent="0.25">
      <c r="A2789" s="47">
        <v>2785</v>
      </c>
      <c r="B2789" s="358" t="str">
        <f>IF(AND(E2789&lt;&gt;0,D2789&lt;&gt;0,F2789&lt;&gt;0),IF(C2789&lt;&gt;0,CONCATENATE(C2789,"-AGr",VLOOKUP(D2789,Listen!$A$2:$G$45,7,FALSE),"-",E2789,"-",F2789,),CONCATENATE("AGr",VLOOKUP(D2789,Listen!$A$2:$G$45,7,FALSE),"-",E2789,"-",F2789)),"keine vollständige ID")</f>
        <v>keine vollständige ID</v>
      </c>
      <c r="C2789" s="359">
        <f>'[2]III_SAV-Details_NB'!B2795</f>
        <v>0</v>
      </c>
      <c r="D2789" s="359">
        <f>'[2]III_SAV-Details_NB'!C2795</f>
        <v>0</v>
      </c>
      <c r="E2789" s="359">
        <f>'[2]III_SAV-Details_NB'!D2795</f>
        <v>0</v>
      </c>
      <c r="F2789" s="490"/>
      <c r="G2789" s="281">
        <f>'[2]III_SAV-Details_NB'!X2795</f>
        <v>0</v>
      </c>
      <c r="H2789" s="281">
        <f t="shared" si="731"/>
        <v>0</v>
      </c>
      <c r="I2789" s="281">
        <f>IF(con_EOGJahr=2025,'[2]III_SAV-Details_NB'!AA2795,IF(con_EOGJahr=2026,'[2]III_SAV-Details_NB'!AB2795,'[2]III_SAV-Details_NB'!AC2795))</f>
        <v>0</v>
      </c>
      <c r="J2789" s="282"/>
      <c r="K2789" s="282"/>
      <c r="L2789" s="282"/>
      <c r="M2789" s="282"/>
      <c r="N2789" s="282"/>
      <c r="O2789" s="282"/>
      <c r="P2789" s="52">
        <f t="shared" si="732"/>
        <v>0</v>
      </c>
      <c r="Q2789" s="60"/>
      <c r="R2789" s="53">
        <f t="shared" si="738"/>
        <v>0</v>
      </c>
      <c r="S2789" s="59"/>
      <c r="T2789" s="61"/>
      <c r="U2789" s="342" t="str">
        <f t="shared" si="742"/>
        <v>k.A.</v>
      </c>
      <c r="V2789" s="343" t="str">
        <f t="shared" si="739"/>
        <v>k.A.</v>
      </c>
      <c r="W2789" s="343" t="str">
        <f>IFERROR(IF(OR($D2789="",$E2789=0,con_Ende=0),"k.A.",IF(VLOOKUP($D2789,rng_ND,5,0)="Nein",VLOOKUP($D2789,rng_ND,2,FALSE),MIN(VLOOKUP($D2789,rng_ND,2,FALSE),A_Stammdaten!$B$19-D_SAV!$E2789+1))),"k.A.")</f>
        <v>k.A.</v>
      </c>
      <c r="X2789" s="343" t="str">
        <f t="shared" si="740"/>
        <v>k.A.</v>
      </c>
      <c r="Y2789" s="62"/>
      <c r="Z2789" s="48">
        <f t="shared" si="741"/>
        <v>0</v>
      </c>
      <c r="AA2789" s="457"/>
      <c r="AB2789" s="55">
        <f t="shared" si="733"/>
        <v>0</v>
      </c>
      <c r="AC2789" s="55">
        <f>IF(A_Stammdaten!$B$25="ja",D_SAV!AA2789,D_SAV!AB2789)</f>
        <v>0</v>
      </c>
      <c r="AD2789" s="478">
        <f>IF(AC2789=0,0,IF(U2789-(con_EOGJahr-D_SAV!E2789)&lt;=0,AC2789,AC2789/V2789))</f>
        <v>0</v>
      </c>
      <c r="AE2789" s="478">
        <f>IFERROR(IF(AND(VLOOKUP(D2789,rng_ND,5,FALSE)="Ja",D_SAV!T2789="degressiv"),D_SAV!AC2789*Y2789/100,0),0)</f>
        <v>0</v>
      </c>
      <c r="AF2789" s="55">
        <f>IFERROR(IF(VLOOKUP(D2789,rng_ND,5,FALSE)="Ja",MAX(D_SAV!AD2789:AE2789),D_SAV!AD2789),0)</f>
        <v>0</v>
      </c>
      <c r="AG2789" s="55">
        <f t="shared" si="734"/>
        <v>0</v>
      </c>
      <c r="AH2789" s="55">
        <f t="shared" si="735"/>
        <v>0</v>
      </c>
      <c r="AI2789" s="55">
        <f t="shared" si="736"/>
        <v>0</v>
      </c>
      <c r="AJ2789" s="55">
        <f t="shared" si="737"/>
        <v>0</v>
      </c>
      <c r="AK2789" s="55">
        <f t="shared" si="728"/>
        <v>0</v>
      </c>
      <c r="AL2789" s="55">
        <f t="shared" si="729"/>
        <v>0</v>
      </c>
      <c r="AM2789" s="55">
        <f t="shared" si="730"/>
        <v>0</v>
      </c>
    </row>
    <row r="2790" spans="1:39" x14ac:dyDescent="0.25">
      <c r="A2790" s="47">
        <v>2786</v>
      </c>
      <c r="B2790" s="358" t="str">
        <f>IF(AND(E2790&lt;&gt;0,D2790&lt;&gt;0,F2790&lt;&gt;0),IF(C2790&lt;&gt;0,CONCATENATE(C2790,"-AGr",VLOOKUP(D2790,Listen!$A$2:$G$45,7,FALSE),"-",E2790,"-",F2790,),CONCATENATE("AGr",VLOOKUP(D2790,Listen!$A$2:$G$45,7,FALSE),"-",E2790,"-",F2790)),"keine vollständige ID")</f>
        <v>keine vollständige ID</v>
      </c>
      <c r="C2790" s="359">
        <f>'[2]III_SAV-Details_NB'!B2796</f>
        <v>0</v>
      </c>
      <c r="D2790" s="359">
        <f>'[2]III_SAV-Details_NB'!C2796</f>
        <v>0</v>
      </c>
      <c r="E2790" s="359">
        <f>'[2]III_SAV-Details_NB'!D2796</f>
        <v>0</v>
      </c>
      <c r="F2790" s="490"/>
      <c r="G2790" s="281">
        <f>'[2]III_SAV-Details_NB'!X2796</f>
        <v>0</v>
      </c>
      <c r="H2790" s="281">
        <f t="shared" si="731"/>
        <v>0</v>
      </c>
      <c r="I2790" s="281">
        <f>IF(con_EOGJahr=2025,'[2]III_SAV-Details_NB'!AA2796,IF(con_EOGJahr=2026,'[2]III_SAV-Details_NB'!AB2796,'[2]III_SAV-Details_NB'!AC2796))</f>
        <v>0</v>
      </c>
      <c r="J2790" s="282"/>
      <c r="K2790" s="282"/>
      <c r="L2790" s="282"/>
      <c r="M2790" s="282"/>
      <c r="N2790" s="282"/>
      <c r="O2790" s="282"/>
      <c r="P2790" s="52">
        <f t="shared" si="732"/>
        <v>0</v>
      </c>
      <c r="Q2790" s="60"/>
      <c r="R2790" s="53">
        <f t="shared" si="738"/>
        <v>0</v>
      </c>
      <c r="S2790" s="59"/>
      <c r="T2790" s="61"/>
      <c r="U2790" s="342" t="str">
        <f t="shared" si="742"/>
        <v>k.A.</v>
      </c>
      <c r="V2790" s="343" t="str">
        <f t="shared" si="739"/>
        <v>k.A.</v>
      </c>
      <c r="W2790" s="343" t="str">
        <f>IFERROR(IF(OR($D2790="",$E2790=0,con_Ende=0),"k.A.",IF(VLOOKUP($D2790,rng_ND,5,0)="Nein",VLOOKUP($D2790,rng_ND,2,FALSE),MIN(VLOOKUP($D2790,rng_ND,2,FALSE),A_Stammdaten!$B$19-D_SAV!$E2790+1))),"k.A.")</f>
        <v>k.A.</v>
      </c>
      <c r="X2790" s="343" t="str">
        <f t="shared" si="740"/>
        <v>k.A.</v>
      </c>
      <c r="Y2790" s="62"/>
      <c r="Z2790" s="48">
        <f t="shared" si="741"/>
        <v>0</v>
      </c>
      <c r="AA2790" s="457"/>
      <c r="AB2790" s="55">
        <f t="shared" si="733"/>
        <v>0</v>
      </c>
      <c r="AC2790" s="55">
        <f>IF(A_Stammdaten!$B$25="ja",D_SAV!AA2790,D_SAV!AB2790)</f>
        <v>0</v>
      </c>
      <c r="AD2790" s="478">
        <f>IF(AC2790=0,0,IF(U2790-(con_EOGJahr-D_SAV!E2790)&lt;=0,AC2790,AC2790/V2790))</f>
        <v>0</v>
      </c>
      <c r="AE2790" s="478">
        <f>IFERROR(IF(AND(VLOOKUP(D2790,rng_ND,5,FALSE)="Ja",D_SAV!T2790="degressiv"),D_SAV!AC2790*Y2790/100,0),0)</f>
        <v>0</v>
      </c>
      <c r="AF2790" s="55">
        <f>IFERROR(IF(VLOOKUP(D2790,rng_ND,5,FALSE)="Ja",MAX(D_SAV!AD2790:AE2790),D_SAV!AD2790),0)</f>
        <v>0</v>
      </c>
      <c r="AG2790" s="55">
        <f t="shared" si="734"/>
        <v>0</v>
      </c>
      <c r="AH2790" s="55">
        <f t="shared" si="735"/>
        <v>0</v>
      </c>
      <c r="AI2790" s="55">
        <f t="shared" si="736"/>
        <v>0</v>
      </c>
      <c r="AJ2790" s="55">
        <f t="shared" si="737"/>
        <v>0</v>
      </c>
      <c r="AK2790" s="55">
        <f t="shared" si="728"/>
        <v>0</v>
      </c>
      <c r="AL2790" s="55">
        <f t="shared" si="729"/>
        <v>0</v>
      </c>
      <c r="AM2790" s="55">
        <f t="shared" si="730"/>
        <v>0</v>
      </c>
    </row>
    <row r="2791" spans="1:39" x14ac:dyDescent="0.25">
      <c r="A2791" s="47">
        <v>2787</v>
      </c>
      <c r="B2791" s="358" t="str">
        <f>IF(AND(E2791&lt;&gt;0,D2791&lt;&gt;0,F2791&lt;&gt;0),IF(C2791&lt;&gt;0,CONCATENATE(C2791,"-AGr",VLOOKUP(D2791,Listen!$A$2:$G$45,7,FALSE),"-",E2791,"-",F2791,),CONCATENATE("AGr",VLOOKUP(D2791,Listen!$A$2:$G$45,7,FALSE),"-",E2791,"-",F2791)),"keine vollständige ID")</f>
        <v>keine vollständige ID</v>
      </c>
      <c r="C2791" s="359">
        <f>'[2]III_SAV-Details_NB'!B2797</f>
        <v>0</v>
      </c>
      <c r="D2791" s="359">
        <f>'[2]III_SAV-Details_NB'!C2797</f>
        <v>0</v>
      </c>
      <c r="E2791" s="359">
        <f>'[2]III_SAV-Details_NB'!D2797</f>
        <v>0</v>
      </c>
      <c r="F2791" s="490"/>
      <c r="G2791" s="281">
        <f>'[2]III_SAV-Details_NB'!X2797</f>
        <v>0</v>
      </c>
      <c r="H2791" s="281">
        <f t="shared" si="731"/>
        <v>0</v>
      </c>
      <c r="I2791" s="281">
        <f>IF(con_EOGJahr=2025,'[2]III_SAV-Details_NB'!AA2797,IF(con_EOGJahr=2026,'[2]III_SAV-Details_NB'!AB2797,'[2]III_SAV-Details_NB'!AC2797))</f>
        <v>0</v>
      </c>
      <c r="J2791" s="282"/>
      <c r="K2791" s="282"/>
      <c r="L2791" s="282"/>
      <c r="M2791" s="282"/>
      <c r="N2791" s="282"/>
      <c r="O2791" s="282"/>
      <c r="P2791" s="52">
        <f t="shared" si="732"/>
        <v>0</v>
      </c>
      <c r="Q2791" s="60"/>
      <c r="R2791" s="53">
        <f t="shared" si="738"/>
        <v>0</v>
      </c>
      <c r="S2791" s="59"/>
      <c r="T2791" s="61"/>
      <c r="U2791" s="342" t="str">
        <f t="shared" si="742"/>
        <v>k.A.</v>
      </c>
      <c r="V2791" s="343" t="str">
        <f t="shared" si="739"/>
        <v>k.A.</v>
      </c>
      <c r="W2791" s="343" t="str">
        <f>IFERROR(IF(OR($D2791="",$E2791=0,con_Ende=0),"k.A.",IF(VLOOKUP($D2791,rng_ND,5,0)="Nein",VLOOKUP($D2791,rng_ND,2,FALSE),MIN(VLOOKUP($D2791,rng_ND,2,FALSE),A_Stammdaten!$B$19-D_SAV!$E2791+1))),"k.A.")</f>
        <v>k.A.</v>
      </c>
      <c r="X2791" s="343" t="str">
        <f t="shared" si="740"/>
        <v>k.A.</v>
      </c>
      <c r="Y2791" s="62"/>
      <c r="Z2791" s="48">
        <f t="shared" si="741"/>
        <v>0</v>
      </c>
      <c r="AA2791" s="457"/>
      <c r="AB2791" s="55">
        <f t="shared" si="733"/>
        <v>0</v>
      </c>
      <c r="AC2791" s="55">
        <f>IF(A_Stammdaten!$B$25="ja",D_SAV!AA2791,D_SAV!AB2791)</f>
        <v>0</v>
      </c>
      <c r="AD2791" s="478">
        <f>IF(AC2791=0,0,IF(U2791-(con_EOGJahr-D_SAV!E2791)&lt;=0,AC2791,AC2791/V2791))</f>
        <v>0</v>
      </c>
      <c r="AE2791" s="478">
        <f>IFERROR(IF(AND(VLOOKUP(D2791,rng_ND,5,FALSE)="Ja",D_SAV!T2791="degressiv"),D_SAV!AC2791*Y2791/100,0),0)</f>
        <v>0</v>
      </c>
      <c r="AF2791" s="55">
        <f>IFERROR(IF(VLOOKUP(D2791,rng_ND,5,FALSE)="Ja",MAX(D_SAV!AD2791:AE2791),D_SAV!AD2791),0)</f>
        <v>0</v>
      </c>
      <c r="AG2791" s="55">
        <f t="shared" si="734"/>
        <v>0</v>
      </c>
      <c r="AH2791" s="55">
        <f t="shared" si="735"/>
        <v>0</v>
      </c>
      <c r="AI2791" s="55">
        <f t="shared" si="736"/>
        <v>0</v>
      </c>
      <c r="AJ2791" s="55">
        <f t="shared" si="737"/>
        <v>0</v>
      </c>
      <c r="AK2791" s="55">
        <f t="shared" si="728"/>
        <v>0</v>
      </c>
      <c r="AL2791" s="55">
        <f t="shared" si="729"/>
        <v>0</v>
      </c>
      <c r="AM2791" s="55">
        <f t="shared" si="730"/>
        <v>0</v>
      </c>
    </row>
    <row r="2792" spans="1:39" x14ac:dyDescent="0.25">
      <c r="A2792" s="47">
        <v>2788</v>
      </c>
      <c r="B2792" s="358" t="str">
        <f>IF(AND(E2792&lt;&gt;0,D2792&lt;&gt;0,F2792&lt;&gt;0),IF(C2792&lt;&gt;0,CONCATENATE(C2792,"-AGr",VLOOKUP(D2792,Listen!$A$2:$G$45,7,FALSE),"-",E2792,"-",F2792,),CONCATENATE("AGr",VLOOKUP(D2792,Listen!$A$2:$G$45,7,FALSE),"-",E2792,"-",F2792)),"keine vollständige ID")</f>
        <v>keine vollständige ID</v>
      </c>
      <c r="C2792" s="359">
        <f>'[2]III_SAV-Details_NB'!B2798</f>
        <v>0</v>
      </c>
      <c r="D2792" s="359">
        <f>'[2]III_SAV-Details_NB'!C2798</f>
        <v>0</v>
      </c>
      <c r="E2792" s="359">
        <f>'[2]III_SAV-Details_NB'!D2798</f>
        <v>0</v>
      </c>
      <c r="F2792" s="490"/>
      <c r="G2792" s="281">
        <f>'[2]III_SAV-Details_NB'!X2798</f>
        <v>0</v>
      </c>
      <c r="H2792" s="281">
        <f t="shared" si="731"/>
        <v>0</v>
      </c>
      <c r="I2792" s="281">
        <f>IF(con_EOGJahr=2025,'[2]III_SAV-Details_NB'!AA2798,IF(con_EOGJahr=2026,'[2]III_SAV-Details_NB'!AB2798,'[2]III_SAV-Details_NB'!AC2798))</f>
        <v>0</v>
      </c>
      <c r="J2792" s="282"/>
      <c r="K2792" s="282"/>
      <c r="L2792" s="282"/>
      <c r="M2792" s="282"/>
      <c r="N2792" s="282"/>
      <c r="O2792" s="282"/>
      <c r="P2792" s="52">
        <f t="shared" si="732"/>
        <v>0</v>
      </c>
      <c r="Q2792" s="60"/>
      <c r="R2792" s="53">
        <f t="shared" si="738"/>
        <v>0</v>
      </c>
      <c r="S2792" s="59"/>
      <c r="T2792" s="61"/>
      <c r="U2792" s="342" t="str">
        <f t="shared" si="742"/>
        <v>k.A.</v>
      </c>
      <c r="V2792" s="343" t="str">
        <f t="shared" si="739"/>
        <v>k.A.</v>
      </c>
      <c r="W2792" s="343" t="str">
        <f>IFERROR(IF(OR($D2792="",$E2792=0,con_Ende=0),"k.A.",IF(VLOOKUP($D2792,rng_ND,5,0)="Nein",VLOOKUP($D2792,rng_ND,2,FALSE),MIN(VLOOKUP($D2792,rng_ND,2,FALSE),A_Stammdaten!$B$19-D_SAV!$E2792+1))),"k.A.")</f>
        <v>k.A.</v>
      </c>
      <c r="X2792" s="343" t="str">
        <f t="shared" si="740"/>
        <v>k.A.</v>
      </c>
      <c r="Y2792" s="62"/>
      <c r="Z2792" s="48">
        <f t="shared" si="741"/>
        <v>0</v>
      </c>
      <c r="AA2792" s="457"/>
      <c r="AB2792" s="55">
        <f t="shared" si="733"/>
        <v>0</v>
      </c>
      <c r="AC2792" s="55">
        <f>IF(A_Stammdaten!$B$25="ja",D_SAV!AA2792,D_SAV!AB2792)</f>
        <v>0</v>
      </c>
      <c r="AD2792" s="478">
        <f>IF(AC2792=0,0,IF(U2792-(con_EOGJahr-D_SAV!E2792)&lt;=0,AC2792,AC2792/V2792))</f>
        <v>0</v>
      </c>
      <c r="AE2792" s="478">
        <f>IFERROR(IF(AND(VLOOKUP(D2792,rng_ND,5,FALSE)="Ja",D_SAV!T2792="degressiv"),D_SAV!AC2792*Y2792/100,0),0)</f>
        <v>0</v>
      </c>
      <c r="AF2792" s="55">
        <f>IFERROR(IF(VLOOKUP(D2792,rng_ND,5,FALSE)="Ja",MAX(D_SAV!AD2792:AE2792),D_SAV!AD2792),0)</f>
        <v>0</v>
      </c>
      <c r="AG2792" s="55">
        <f t="shared" si="734"/>
        <v>0</v>
      </c>
      <c r="AH2792" s="55">
        <f t="shared" si="735"/>
        <v>0</v>
      </c>
      <c r="AI2792" s="55">
        <f t="shared" si="736"/>
        <v>0</v>
      </c>
      <c r="AJ2792" s="55">
        <f t="shared" si="737"/>
        <v>0</v>
      </c>
      <c r="AK2792" s="55">
        <f t="shared" si="728"/>
        <v>0</v>
      </c>
      <c r="AL2792" s="55">
        <f t="shared" si="729"/>
        <v>0</v>
      </c>
      <c r="AM2792" s="55">
        <f t="shared" si="730"/>
        <v>0</v>
      </c>
    </row>
    <row r="2793" spans="1:39" x14ac:dyDescent="0.25">
      <c r="A2793" s="47">
        <v>2789</v>
      </c>
      <c r="B2793" s="358" t="str">
        <f>IF(AND(E2793&lt;&gt;0,D2793&lt;&gt;0,F2793&lt;&gt;0),IF(C2793&lt;&gt;0,CONCATENATE(C2793,"-AGr",VLOOKUP(D2793,Listen!$A$2:$G$45,7,FALSE),"-",E2793,"-",F2793,),CONCATENATE("AGr",VLOOKUP(D2793,Listen!$A$2:$G$45,7,FALSE),"-",E2793,"-",F2793)),"keine vollständige ID")</f>
        <v>keine vollständige ID</v>
      </c>
      <c r="C2793" s="359">
        <f>'[2]III_SAV-Details_NB'!B2799</f>
        <v>0</v>
      </c>
      <c r="D2793" s="359">
        <f>'[2]III_SAV-Details_NB'!C2799</f>
        <v>0</v>
      </c>
      <c r="E2793" s="359">
        <f>'[2]III_SAV-Details_NB'!D2799</f>
        <v>0</v>
      </c>
      <c r="F2793" s="490"/>
      <c r="G2793" s="281">
        <f>'[2]III_SAV-Details_NB'!X2799</f>
        <v>0</v>
      </c>
      <c r="H2793" s="281">
        <f t="shared" si="731"/>
        <v>0</v>
      </c>
      <c r="I2793" s="281">
        <f>IF(con_EOGJahr=2025,'[2]III_SAV-Details_NB'!AA2799,IF(con_EOGJahr=2026,'[2]III_SAV-Details_NB'!AB2799,'[2]III_SAV-Details_NB'!AC2799))</f>
        <v>0</v>
      </c>
      <c r="J2793" s="282"/>
      <c r="K2793" s="282"/>
      <c r="L2793" s="282"/>
      <c r="M2793" s="282"/>
      <c r="N2793" s="282"/>
      <c r="O2793" s="282"/>
      <c r="P2793" s="52">
        <f t="shared" si="732"/>
        <v>0</v>
      </c>
      <c r="Q2793" s="60"/>
      <c r="R2793" s="53">
        <f t="shared" si="738"/>
        <v>0</v>
      </c>
      <c r="S2793" s="59"/>
      <c r="T2793" s="61"/>
      <c r="U2793" s="342" t="str">
        <f t="shared" si="742"/>
        <v>k.A.</v>
      </c>
      <c r="V2793" s="343" t="str">
        <f t="shared" si="739"/>
        <v>k.A.</v>
      </c>
      <c r="W2793" s="343" t="str">
        <f>IFERROR(IF(OR($D2793="",$E2793=0,con_Ende=0),"k.A.",IF(VLOOKUP($D2793,rng_ND,5,0)="Nein",VLOOKUP($D2793,rng_ND,2,FALSE),MIN(VLOOKUP($D2793,rng_ND,2,FALSE),A_Stammdaten!$B$19-D_SAV!$E2793+1))),"k.A.")</f>
        <v>k.A.</v>
      </c>
      <c r="X2793" s="343" t="str">
        <f t="shared" si="740"/>
        <v>k.A.</v>
      </c>
      <c r="Y2793" s="62"/>
      <c r="Z2793" s="48">
        <f t="shared" si="741"/>
        <v>0</v>
      </c>
      <c r="AA2793" s="457"/>
      <c r="AB2793" s="55">
        <f t="shared" si="733"/>
        <v>0</v>
      </c>
      <c r="AC2793" s="55">
        <f>IF(A_Stammdaten!$B$25="ja",D_SAV!AA2793,D_SAV!AB2793)</f>
        <v>0</v>
      </c>
      <c r="AD2793" s="478">
        <f>IF(AC2793=0,0,IF(U2793-(con_EOGJahr-D_SAV!E2793)&lt;=0,AC2793,AC2793/V2793))</f>
        <v>0</v>
      </c>
      <c r="AE2793" s="478">
        <f>IFERROR(IF(AND(VLOOKUP(D2793,rng_ND,5,FALSE)="Ja",D_SAV!T2793="degressiv"),D_SAV!AC2793*Y2793/100,0),0)</f>
        <v>0</v>
      </c>
      <c r="AF2793" s="55">
        <f>IFERROR(IF(VLOOKUP(D2793,rng_ND,5,FALSE)="Ja",MAX(D_SAV!AD2793:AE2793),D_SAV!AD2793),0)</f>
        <v>0</v>
      </c>
      <c r="AG2793" s="55">
        <f t="shared" si="734"/>
        <v>0</v>
      </c>
      <c r="AH2793" s="55">
        <f t="shared" si="735"/>
        <v>0</v>
      </c>
      <c r="AI2793" s="55">
        <f t="shared" si="736"/>
        <v>0</v>
      </c>
      <c r="AJ2793" s="55">
        <f t="shared" si="737"/>
        <v>0</v>
      </c>
      <c r="AK2793" s="55">
        <f t="shared" si="728"/>
        <v>0</v>
      </c>
      <c r="AL2793" s="55">
        <f t="shared" si="729"/>
        <v>0</v>
      </c>
      <c r="AM2793" s="55">
        <f t="shared" si="730"/>
        <v>0</v>
      </c>
    </row>
    <row r="2794" spans="1:39" x14ac:dyDescent="0.25">
      <c r="A2794" s="47">
        <v>2790</v>
      </c>
      <c r="B2794" s="358" t="str">
        <f>IF(AND(E2794&lt;&gt;0,D2794&lt;&gt;0,F2794&lt;&gt;0),IF(C2794&lt;&gt;0,CONCATENATE(C2794,"-AGr",VLOOKUP(D2794,Listen!$A$2:$G$45,7,FALSE),"-",E2794,"-",F2794,),CONCATENATE("AGr",VLOOKUP(D2794,Listen!$A$2:$G$45,7,FALSE),"-",E2794,"-",F2794)),"keine vollständige ID")</f>
        <v>keine vollständige ID</v>
      </c>
      <c r="C2794" s="359">
        <f>'[2]III_SAV-Details_NB'!B2800</f>
        <v>0</v>
      </c>
      <c r="D2794" s="359">
        <f>'[2]III_SAV-Details_NB'!C2800</f>
        <v>0</v>
      </c>
      <c r="E2794" s="359">
        <f>'[2]III_SAV-Details_NB'!D2800</f>
        <v>0</v>
      </c>
      <c r="F2794" s="490"/>
      <c r="G2794" s="281">
        <f>'[2]III_SAV-Details_NB'!X2800</f>
        <v>0</v>
      </c>
      <c r="H2794" s="281">
        <f t="shared" si="731"/>
        <v>0</v>
      </c>
      <c r="I2794" s="281">
        <f>IF(con_EOGJahr=2025,'[2]III_SAV-Details_NB'!AA2800,IF(con_EOGJahr=2026,'[2]III_SAV-Details_NB'!AB2800,'[2]III_SAV-Details_NB'!AC2800))</f>
        <v>0</v>
      </c>
      <c r="J2794" s="282"/>
      <c r="K2794" s="282"/>
      <c r="L2794" s="282"/>
      <c r="M2794" s="282"/>
      <c r="N2794" s="282"/>
      <c r="O2794" s="282"/>
      <c r="P2794" s="52">
        <f t="shared" si="732"/>
        <v>0</v>
      </c>
      <c r="Q2794" s="60"/>
      <c r="R2794" s="53">
        <f t="shared" si="738"/>
        <v>0</v>
      </c>
      <c r="S2794" s="59"/>
      <c r="T2794" s="61"/>
      <c r="U2794" s="342" t="str">
        <f t="shared" si="742"/>
        <v>k.A.</v>
      </c>
      <c r="V2794" s="343" t="str">
        <f t="shared" si="739"/>
        <v>k.A.</v>
      </c>
      <c r="W2794" s="343" t="str">
        <f>IFERROR(IF(OR($D2794="",$E2794=0,con_Ende=0),"k.A.",IF(VLOOKUP($D2794,rng_ND,5,0)="Nein",VLOOKUP($D2794,rng_ND,2,FALSE),MIN(VLOOKUP($D2794,rng_ND,2,FALSE),A_Stammdaten!$B$19-D_SAV!$E2794+1))),"k.A.")</f>
        <v>k.A.</v>
      </c>
      <c r="X2794" s="343" t="str">
        <f t="shared" si="740"/>
        <v>k.A.</v>
      </c>
      <c r="Y2794" s="62"/>
      <c r="Z2794" s="48">
        <f t="shared" si="741"/>
        <v>0</v>
      </c>
      <c r="AA2794" s="457"/>
      <c r="AB2794" s="55">
        <f t="shared" si="733"/>
        <v>0</v>
      </c>
      <c r="AC2794" s="55">
        <f>IF(A_Stammdaten!$B$25="ja",D_SAV!AA2794,D_SAV!AB2794)</f>
        <v>0</v>
      </c>
      <c r="AD2794" s="478">
        <f>IF(AC2794=0,0,IF(U2794-(con_EOGJahr-D_SAV!E2794)&lt;=0,AC2794,AC2794/V2794))</f>
        <v>0</v>
      </c>
      <c r="AE2794" s="478">
        <f>IFERROR(IF(AND(VLOOKUP(D2794,rng_ND,5,FALSE)="Ja",D_SAV!T2794="degressiv"),D_SAV!AC2794*Y2794/100,0),0)</f>
        <v>0</v>
      </c>
      <c r="AF2794" s="55">
        <f>IFERROR(IF(VLOOKUP(D2794,rng_ND,5,FALSE)="Ja",MAX(D_SAV!AD2794:AE2794),D_SAV!AD2794),0)</f>
        <v>0</v>
      </c>
      <c r="AG2794" s="55">
        <f t="shared" si="734"/>
        <v>0</v>
      </c>
      <c r="AH2794" s="55">
        <f t="shared" si="735"/>
        <v>0</v>
      </c>
      <c r="AI2794" s="55">
        <f t="shared" si="736"/>
        <v>0</v>
      </c>
      <c r="AJ2794" s="55">
        <f t="shared" si="737"/>
        <v>0</v>
      </c>
      <c r="AK2794" s="55">
        <f t="shared" si="728"/>
        <v>0</v>
      </c>
      <c r="AL2794" s="55">
        <f t="shared" si="729"/>
        <v>0</v>
      </c>
      <c r="AM2794" s="55">
        <f t="shared" si="730"/>
        <v>0</v>
      </c>
    </row>
    <row r="2795" spans="1:39" x14ac:dyDescent="0.25">
      <c r="A2795" s="47">
        <v>2791</v>
      </c>
      <c r="B2795" s="358" t="str">
        <f>IF(AND(E2795&lt;&gt;0,D2795&lt;&gt;0,F2795&lt;&gt;0),IF(C2795&lt;&gt;0,CONCATENATE(C2795,"-AGr",VLOOKUP(D2795,Listen!$A$2:$G$45,7,FALSE),"-",E2795,"-",F2795,),CONCATENATE("AGr",VLOOKUP(D2795,Listen!$A$2:$G$45,7,FALSE),"-",E2795,"-",F2795)),"keine vollständige ID")</f>
        <v>keine vollständige ID</v>
      </c>
      <c r="C2795" s="359">
        <f>'[2]III_SAV-Details_NB'!B2801</f>
        <v>0</v>
      </c>
      <c r="D2795" s="359">
        <f>'[2]III_SAV-Details_NB'!C2801</f>
        <v>0</v>
      </c>
      <c r="E2795" s="359">
        <f>'[2]III_SAV-Details_NB'!D2801</f>
        <v>0</v>
      </c>
      <c r="F2795" s="490"/>
      <c r="G2795" s="281">
        <f>'[2]III_SAV-Details_NB'!X2801</f>
        <v>0</v>
      </c>
      <c r="H2795" s="281">
        <f t="shared" si="731"/>
        <v>0</v>
      </c>
      <c r="I2795" s="281">
        <f>IF(con_EOGJahr=2025,'[2]III_SAV-Details_NB'!AA2801,IF(con_EOGJahr=2026,'[2]III_SAV-Details_NB'!AB2801,'[2]III_SAV-Details_NB'!AC2801))</f>
        <v>0</v>
      </c>
      <c r="J2795" s="282"/>
      <c r="K2795" s="282"/>
      <c r="L2795" s="282"/>
      <c r="M2795" s="282"/>
      <c r="N2795" s="282"/>
      <c r="O2795" s="282"/>
      <c r="P2795" s="52">
        <f t="shared" si="732"/>
        <v>0</v>
      </c>
      <c r="Q2795" s="60"/>
      <c r="R2795" s="53">
        <f t="shared" si="738"/>
        <v>0</v>
      </c>
      <c r="S2795" s="59"/>
      <c r="T2795" s="61"/>
      <c r="U2795" s="342" t="str">
        <f t="shared" si="742"/>
        <v>k.A.</v>
      </c>
      <c r="V2795" s="343" t="str">
        <f t="shared" si="739"/>
        <v>k.A.</v>
      </c>
      <c r="W2795" s="343" t="str">
        <f>IFERROR(IF(OR($D2795="",$E2795=0,con_Ende=0),"k.A.",IF(VLOOKUP($D2795,rng_ND,5,0)="Nein",VLOOKUP($D2795,rng_ND,2,FALSE),MIN(VLOOKUP($D2795,rng_ND,2,FALSE),A_Stammdaten!$B$19-D_SAV!$E2795+1))),"k.A.")</f>
        <v>k.A.</v>
      </c>
      <c r="X2795" s="343" t="str">
        <f t="shared" si="740"/>
        <v>k.A.</v>
      </c>
      <c r="Y2795" s="62"/>
      <c r="Z2795" s="48">
        <f t="shared" si="741"/>
        <v>0</v>
      </c>
      <c r="AA2795" s="457"/>
      <c r="AB2795" s="55">
        <f t="shared" si="733"/>
        <v>0</v>
      </c>
      <c r="AC2795" s="55">
        <f>IF(A_Stammdaten!$B$25="ja",D_SAV!AA2795,D_SAV!AB2795)</f>
        <v>0</v>
      </c>
      <c r="AD2795" s="478">
        <f>IF(AC2795=0,0,IF(U2795-(con_EOGJahr-D_SAV!E2795)&lt;=0,AC2795,AC2795/V2795))</f>
        <v>0</v>
      </c>
      <c r="AE2795" s="478">
        <f>IFERROR(IF(AND(VLOOKUP(D2795,rng_ND,5,FALSE)="Ja",D_SAV!T2795="degressiv"),D_SAV!AC2795*Y2795/100,0),0)</f>
        <v>0</v>
      </c>
      <c r="AF2795" s="55">
        <f>IFERROR(IF(VLOOKUP(D2795,rng_ND,5,FALSE)="Ja",MAX(D_SAV!AD2795:AE2795),D_SAV!AD2795),0)</f>
        <v>0</v>
      </c>
      <c r="AG2795" s="55">
        <f t="shared" si="734"/>
        <v>0</v>
      </c>
      <c r="AH2795" s="55">
        <f t="shared" si="735"/>
        <v>0</v>
      </c>
      <c r="AI2795" s="55">
        <f t="shared" si="736"/>
        <v>0</v>
      </c>
      <c r="AJ2795" s="55">
        <f t="shared" si="737"/>
        <v>0</v>
      </c>
      <c r="AK2795" s="55">
        <f t="shared" si="728"/>
        <v>0</v>
      </c>
      <c r="AL2795" s="55">
        <f t="shared" si="729"/>
        <v>0</v>
      </c>
      <c r="AM2795" s="55">
        <f t="shared" si="730"/>
        <v>0</v>
      </c>
    </row>
    <row r="2796" spans="1:39" x14ac:dyDescent="0.25">
      <c r="A2796" s="47">
        <v>2792</v>
      </c>
      <c r="B2796" s="358" t="str">
        <f>IF(AND(E2796&lt;&gt;0,D2796&lt;&gt;0,F2796&lt;&gt;0),IF(C2796&lt;&gt;0,CONCATENATE(C2796,"-AGr",VLOOKUP(D2796,Listen!$A$2:$G$45,7,FALSE),"-",E2796,"-",F2796,),CONCATENATE("AGr",VLOOKUP(D2796,Listen!$A$2:$G$45,7,FALSE),"-",E2796,"-",F2796)),"keine vollständige ID")</f>
        <v>keine vollständige ID</v>
      </c>
      <c r="C2796" s="359">
        <f>'[2]III_SAV-Details_NB'!B2802</f>
        <v>0</v>
      </c>
      <c r="D2796" s="359">
        <f>'[2]III_SAV-Details_NB'!C2802</f>
        <v>0</v>
      </c>
      <c r="E2796" s="359">
        <f>'[2]III_SAV-Details_NB'!D2802</f>
        <v>0</v>
      </c>
      <c r="F2796" s="490"/>
      <c r="G2796" s="281">
        <f>'[2]III_SAV-Details_NB'!X2802</f>
        <v>0</v>
      </c>
      <c r="H2796" s="281">
        <f t="shared" si="731"/>
        <v>0</v>
      </c>
      <c r="I2796" s="281">
        <f>IF(con_EOGJahr=2025,'[2]III_SAV-Details_NB'!AA2802,IF(con_EOGJahr=2026,'[2]III_SAV-Details_NB'!AB2802,'[2]III_SAV-Details_NB'!AC2802))</f>
        <v>0</v>
      </c>
      <c r="J2796" s="282"/>
      <c r="K2796" s="282"/>
      <c r="L2796" s="282"/>
      <c r="M2796" s="282"/>
      <c r="N2796" s="282"/>
      <c r="O2796" s="282"/>
      <c r="P2796" s="52">
        <f t="shared" si="732"/>
        <v>0</v>
      </c>
      <c r="Q2796" s="60"/>
      <c r="R2796" s="53">
        <f t="shared" si="738"/>
        <v>0</v>
      </c>
      <c r="S2796" s="59"/>
      <c r="T2796" s="61"/>
      <c r="U2796" s="342" t="str">
        <f t="shared" si="742"/>
        <v>k.A.</v>
      </c>
      <c r="V2796" s="343" t="str">
        <f t="shared" si="739"/>
        <v>k.A.</v>
      </c>
      <c r="W2796" s="343" t="str">
        <f>IFERROR(IF(OR($D2796="",$E2796=0,con_Ende=0),"k.A.",IF(VLOOKUP($D2796,rng_ND,5,0)="Nein",VLOOKUP($D2796,rng_ND,2,FALSE),MIN(VLOOKUP($D2796,rng_ND,2,FALSE),A_Stammdaten!$B$19-D_SAV!$E2796+1))),"k.A.")</f>
        <v>k.A.</v>
      </c>
      <c r="X2796" s="343" t="str">
        <f t="shared" si="740"/>
        <v>k.A.</v>
      </c>
      <c r="Y2796" s="62"/>
      <c r="Z2796" s="48">
        <f t="shared" si="741"/>
        <v>0</v>
      </c>
      <c r="AA2796" s="457"/>
      <c r="AB2796" s="55">
        <f t="shared" si="733"/>
        <v>0</v>
      </c>
      <c r="AC2796" s="55">
        <f>IF(A_Stammdaten!$B$25="ja",D_SAV!AA2796,D_SAV!AB2796)</f>
        <v>0</v>
      </c>
      <c r="AD2796" s="478">
        <f>IF(AC2796=0,0,IF(U2796-(con_EOGJahr-D_SAV!E2796)&lt;=0,AC2796,AC2796/V2796))</f>
        <v>0</v>
      </c>
      <c r="AE2796" s="478">
        <f>IFERROR(IF(AND(VLOOKUP(D2796,rng_ND,5,FALSE)="Ja",D_SAV!T2796="degressiv"),D_SAV!AC2796*Y2796/100,0),0)</f>
        <v>0</v>
      </c>
      <c r="AF2796" s="55">
        <f>IFERROR(IF(VLOOKUP(D2796,rng_ND,5,FALSE)="Ja",MAX(D_SAV!AD2796:AE2796),D_SAV!AD2796),0)</f>
        <v>0</v>
      </c>
      <c r="AG2796" s="55">
        <f t="shared" si="734"/>
        <v>0</v>
      </c>
      <c r="AH2796" s="55">
        <f t="shared" si="735"/>
        <v>0</v>
      </c>
      <c r="AI2796" s="55">
        <f t="shared" si="736"/>
        <v>0</v>
      </c>
      <c r="AJ2796" s="55">
        <f t="shared" si="737"/>
        <v>0</v>
      </c>
      <c r="AK2796" s="55">
        <f t="shared" si="728"/>
        <v>0</v>
      </c>
      <c r="AL2796" s="55">
        <f t="shared" si="729"/>
        <v>0</v>
      </c>
      <c r="AM2796" s="55">
        <f t="shared" si="730"/>
        <v>0</v>
      </c>
    </row>
    <row r="2797" spans="1:39" x14ac:dyDescent="0.25">
      <c r="A2797" s="47">
        <v>2793</v>
      </c>
      <c r="B2797" s="358" t="str">
        <f>IF(AND(E2797&lt;&gt;0,D2797&lt;&gt;0,F2797&lt;&gt;0),IF(C2797&lt;&gt;0,CONCATENATE(C2797,"-AGr",VLOOKUP(D2797,Listen!$A$2:$G$45,7,FALSE),"-",E2797,"-",F2797,),CONCATENATE("AGr",VLOOKUP(D2797,Listen!$A$2:$G$45,7,FALSE),"-",E2797,"-",F2797)),"keine vollständige ID")</f>
        <v>keine vollständige ID</v>
      </c>
      <c r="C2797" s="359">
        <f>'[2]III_SAV-Details_NB'!B2803</f>
        <v>0</v>
      </c>
      <c r="D2797" s="359">
        <f>'[2]III_SAV-Details_NB'!C2803</f>
        <v>0</v>
      </c>
      <c r="E2797" s="359">
        <f>'[2]III_SAV-Details_NB'!D2803</f>
        <v>0</v>
      </c>
      <c r="F2797" s="490"/>
      <c r="G2797" s="281">
        <f>'[2]III_SAV-Details_NB'!X2803</f>
        <v>0</v>
      </c>
      <c r="H2797" s="281">
        <f t="shared" si="731"/>
        <v>0</v>
      </c>
      <c r="I2797" s="281">
        <f>IF(con_EOGJahr=2025,'[2]III_SAV-Details_NB'!AA2803,IF(con_EOGJahr=2026,'[2]III_SAV-Details_NB'!AB2803,'[2]III_SAV-Details_NB'!AC2803))</f>
        <v>0</v>
      </c>
      <c r="J2797" s="282"/>
      <c r="K2797" s="282"/>
      <c r="L2797" s="282"/>
      <c r="M2797" s="282"/>
      <c r="N2797" s="282"/>
      <c r="O2797" s="282"/>
      <c r="P2797" s="52">
        <f t="shared" si="732"/>
        <v>0</v>
      </c>
      <c r="Q2797" s="60"/>
      <c r="R2797" s="53">
        <f t="shared" si="738"/>
        <v>0</v>
      </c>
      <c r="S2797" s="59"/>
      <c r="T2797" s="61"/>
      <c r="U2797" s="342" t="str">
        <f t="shared" si="742"/>
        <v>k.A.</v>
      </c>
      <c r="V2797" s="343" t="str">
        <f t="shared" si="739"/>
        <v>k.A.</v>
      </c>
      <c r="W2797" s="343" t="str">
        <f>IFERROR(IF(OR($D2797="",$E2797=0,con_Ende=0),"k.A.",IF(VLOOKUP($D2797,rng_ND,5,0)="Nein",VLOOKUP($D2797,rng_ND,2,FALSE),MIN(VLOOKUP($D2797,rng_ND,2,FALSE),A_Stammdaten!$B$19-D_SAV!$E2797+1))),"k.A.")</f>
        <v>k.A.</v>
      </c>
      <c r="X2797" s="343" t="str">
        <f t="shared" si="740"/>
        <v>k.A.</v>
      </c>
      <c r="Y2797" s="62"/>
      <c r="Z2797" s="48">
        <f t="shared" si="741"/>
        <v>0</v>
      </c>
      <c r="AA2797" s="457"/>
      <c r="AB2797" s="55">
        <f t="shared" si="733"/>
        <v>0</v>
      </c>
      <c r="AC2797" s="55">
        <f>IF(A_Stammdaten!$B$25="ja",D_SAV!AA2797,D_SAV!AB2797)</f>
        <v>0</v>
      </c>
      <c r="AD2797" s="478">
        <f>IF(AC2797=0,0,IF(U2797-(con_EOGJahr-D_SAV!E2797)&lt;=0,AC2797,AC2797/V2797))</f>
        <v>0</v>
      </c>
      <c r="AE2797" s="478">
        <f>IFERROR(IF(AND(VLOOKUP(D2797,rng_ND,5,FALSE)="Ja",D_SAV!T2797="degressiv"),D_SAV!AC2797*Y2797/100,0),0)</f>
        <v>0</v>
      </c>
      <c r="AF2797" s="55">
        <f>IFERROR(IF(VLOOKUP(D2797,rng_ND,5,FALSE)="Ja",MAX(D_SAV!AD2797:AE2797),D_SAV!AD2797),0)</f>
        <v>0</v>
      </c>
      <c r="AG2797" s="55">
        <f t="shared" si="734"/>
        <v>0</v>
      </c>
      <c r="AH2797" s="55">
        <f t="shared" si="735"/>
        <v>0</v>
      </c>
      <c r="AI2797" s="55">
        <f t="shared" si="736"/>
        <v>0</v>
      </c>
      <c r="AJ2797" s="55">
        <f t="shared" si="737"/>
        <v>0</v>
      </c>
      <c r="AK2797" s="55">
        <f t="shared" si="728"/>
        <v>0</v>
      </c>
      <c r="AL2797" s="55">
        <f t="shared" si="729"/>
        <v>0</v>
      </c>
      <c r="AM2797" s="55">
        <f t="shared" si="730"/>
        <v>0</v>
      </c>
    </row>
    <row r="2798" spans="1:39" x14ac:dyDescent="0.25">
      <c r="A2798" s="47">
        <v>2794</v>
      </c>
      <c r="B2798" s="358" t="str">
        <f>IF(AND(E2798&lt;&gt;0,D2798&lt;&gt;0,F2798&lt;&gt;0),IF(C2798&lt;&gt;0,CONCATENATE(C2798,"-AGr",VLOOKUP(D2798,Listen!$A$2:$G$45,7,FALSE),"-",E2798,"-",F2798,),CONCATENATE("AGr",VLOOKUP(D2798,Listen!$A$2:$G$45,7,FALSE),"-",E2798,"-",F2798)),"keine vollständige ID")</f>
        <v>keine vollständige ID</v>
      </c>
      <c r="C2798" s="359">
        <f>'[2]III_SAV-Details_NB'!B2804</f>
        <v>0</v>
      </c>
      <c r="D2798" s="359">
        <f>'[2]III_SAV-Details_NB'!C2804</f>
        <v>0</v>
      </c>
      <c r="E2798" s="359">
        <f>'[2]III_SAV-Details_NB'!D2804</f>
        <v>0</v>
      </c>
      <c r="F2798" s="490"/>
      <c r="G2798" s="281">
        <f>'[2]III_SAV-Details_NB'!X2804</f>
        <v>0</v>
      </c>
      <c r="H2798" s="281">
        <f t="shared" si="731"/>
        <v>0</v>
      </c>
      <c r="I2798" s="281">
        <f>IF(con_EOGJahr=2025,'[2]III_SAV-Details_NB'!AA2804,IF(con_EOGJahr=2026,'[2]III_SAV-Details_NB'!AB2804,'[2]III_SAV-Details_NB'!AC2804))</f>
        <v>0</v>
      </c>
      <c r="J2798" s="282"/>
      <c r="K2798" s="282"/>
      <c r="L2798" s="282"/>
      <c r="M2798" s="282"/>
      <c r="N2798" s="282"/>
      <c r="O2798" s="282"/>
      <c r="P2798" s="52">
        <f t="shared" si="732"/>
        <v>0</v>
      </c>
      <c r="Q2798" s="60"/>
      <c r="R2798" s="53">
        <f t="shared" si="738"/>
        <v>0</v>
      </c>
      <c r="S2798" s="59"/>
      <c r="T2798" s="61"/>
      <c r="U2798" s="342" t="str">
        <f t="shared" si="742"/>
        <v>k.A.</v>
      </c>
      <c r="V2798" s="343" t="str">
        <f t="shared" si="739"/>
        <v>k.A.</v>
      </c>
      <c r="W2798" s="343" t="str">
        <f>IFERROR(IF(OR($D2798="",$E2798=0,con_Ende=0),"k.A.",IF(VLOOKUP($D2798,rng_ND,5,0)="Nein",VLOOKUP($D2798,rng_ND,2,FALSE),MIN(VLOOKUP($D2798,rng_ND,2,FALSE),A_Stammdaten!$B$19-D_SAV!$E2798+1))),"k.A.")</f>
        <v>k.A.</v>
      </c>
      <c r="X2798" s="343" t="str">
        <f t="shared" si="740"/>
        <v>k.A.</v>
      </c>
      <c r="Y2798" s="62"/>
      <c r="Z2798" s="48">
        <f t="shared" si="741"/>
        <v>0</v>
      </c>
      <c r="AA2798" s="457"/>
      <c r="AB2798" s="55">
        <f t="shared" si="733"/>
        <v>0</v>
      </c>
      <c r="AC2798" s="55">
        <f>IF(A_Stammdaten!$B$25="ja",D_SAV!AA2798,D_SAV!AB2798)</f>
        <v>0</v>
      </c>
      <c r="AD2798" s="478">
        <f>IF(AC2798=0,0,IF(U2798-(con_EOGJahr-D_SAV!E2798)&lt;=0,AC2798,AC2798/V2798))</f>
        <v>0</v>
      </c>
      <c r="AE2798" s="478">
        <f>IFERROR(IF(AND(VLOOKUP(D2798,rng_ND,5,FALSE)="Ja",D_SAV!T2798="degressiv"),D_SAV!AC2798*Y2798/100,0),0)</f>
        <v>0</v>
      </c>
      <c r="AF2798" s="55">
        <f>IFERROR(IF(VLOOKUP(D2798,rng_ND,5,FALSE)="Ja",MAX(D_SAV!AD2798:AE2798),D_SAV!AD2798),0)</f>
        <v>0</v>
      </c>
      <c r="AG2798" s="55">
        <f t="shared" si="734"/>
        <v>0</v>
      </c>
      <c r="AH2798" s="55">
        <f t="shared" si="735"/>
        <v>0</v>
      </c>
      <c r="AI2798" s="55">
        <f t="shared" si="736"/>
        <v>0</v>
      </c>
      <c r="AJ2798" s="55">
        <f t="shared" si="737"/>
        <v>0</v>
      </c>
      <c r="AK2798" s="55">
        <f t="shared" si="728"/>
        <v>0</v>
      </c>
      <c r="AL2798" s="55">
        <f t="shared" si="729"/>
        <v>0</v>
      </c>
      <c r="AM2798" s="55">
        <f t="shared" si="730"/>
        <v>0</v>
      </c>
    </row>
    <row r="2799" spans="1:39" x14ac:dyDescent="0.25">
      <c r="A2799" s="47">
        <v>2795</v>
      </c>
      <c r="B2799" s="358" t="str">
        <f>IF(AND(E2799&lt;&gt;0,D2799&lt;&gt;0,F2799&lt;&gt;0),IF(C2799&lt;&gt;0,CONCATENATE(C2799,"-AGr",VLOOKUP(D2799,Listen!$A$2:$G$45,7,FALSE),"-",E2799,"-",F2799,),CONCATENATE("AGr",VLOOKUP(D2799,Listen!$A$2:$G$45,7,FALSE),"-",E2799,"-",F2799)),"keine vollständige ID")</f>
        <v>keine vollständige ID</v>
      </c>
      <c r="C2799" s="359">
        <f>'[2]III_SAV-Details_NB'!B2805</f>
        <v>0</v>
      </c>
      <c r="D2799" s="359">
        <f>'[2]III_SAV-Details_NB'!C2805</f>
        <v>0</v>
      </c>
      <c r="E2799" s="359">
        <f>'[2]III_SAV-Details_NB'!D2805</f>
        <v>0</v>
      </c>
      <c r="F2799" s="490"/>
      <c r="G2799" s="281">
        <f>'[2]III_SAV-Details_NB'!X2805</f>
        <v>0</v>
      </c>
      <c r="H2799" s="281">
        <f t="shared" si="731"/>
        <v>0</v>
      </c>
      <c r="I2799" s="281">
        <f>IF(con_EOGJahr=2025,'[2]III_SAV-Details_NB'!AA2805,IF(con_EOGJahr=2026,'[2]III_SAV-Details_NB'!AB2805,'[2]III_SAV-Details_NB'!AC2805))</f>
        <v>0</v>
      </c>
      <c r="J2799" s="282"/>
      <c r="K2799" s="282"/>
      <c r="L2799" s="282"/>
      <c r="M2799" s="282"/>
      <c r="N2799" s="282"/>
      <c r="O2799" s="282"/>
      <c r="P2799" s="52">
        <f t="shared" si="732"/>
        <v>0</v>
      </c>
      <c r="Q2799" s="60"/>
      <c r="R2799" s="53">
        <f t="shared" si="738"/>
        <v>0</v>
      </c>
      <c r="S2799" s="59"/>
      <c r="T2799" s="61"/>
      <c r="U2799" s="342" t="str">
        <f t="shared" si="742"/>
        <v>k.A.</v>
      </c>
      <c r="V2799" s="343" t="str">
        <f t="shared" si="739"/>
        <v>k.A.</v>
      </c>
      <c r="W2799" s="343" t="str">
        <f>IFERROR(IF(OR($D2799="",$E2799=0,con_Ende=0),"k.A.",IF(VLOOKUP($D2799,rng_ND,5,0)="Nein",VLOOKUP($D2799,rng_ND,2,FALSE),MIN(VLOOKUP($D2799,rng_ND,2,FALSE),A_Stammdaten!$B$19-D_SAV!$E2799+1))),"k.A.")</f>
        <v>k.A.</v>
      </c>
      <c r="X2799" s="343" t="str">
        <f t="shared" si="740"/>
        <v>k.A.</v>
      </c>
      <c r="Y2799" s="62"/>
      <c r="Z2799" s="48">
        <f t="shared" si="741"/>
        <v>0</v>
      </c>
      <c r="AA2799" s="457"/>
      <c r="AB2799" s="55">
        <f t="shared" si="733"/>
        <v>0</v>
      </c>
      <c r="AC2799" s="55">
        <f>IF(A_Stammdaten!$B$25="ja",D_SAV!AA2799,D_SAV!AB2799)</f>
        <v>0</v>
      </c>
      <c r="AD2799" s="478">
        <f>IF(AC2799=0,0,IF(U2799-(con_EOGJahr-D_SAV!E2799)&lt;=0,AC2799,AC2799/V2799))</f>
        <v>0</v>
      </c>
      <c r="AE2799" s="478">
        <f>IFERROR(IF(AND(VLOOKUP(D2799,rng_ND,5,FALSE)="Ja",D_SAV!T2799="degressiv"),D_SAV!AC2799*Y2799/100,0),0)</f>
        <v>0</v>
      </c>
      <c r="AF2799" s="55">
        <f>IFERROR(IF(VLOOKUP(D2799,rng_ND,5,FALSE)="Ja",MAX(D_SAV!AD2799:AE2799),D_SAV!AD2799),0)</f>
        <v>0</v>
      </c>
      <c r="AG2799" s="55">
        <f t="shared" si="734"/>
        <v>0</v>
      </c>
      <c r="AH2799" s="55">
        <f t="shared" si="735"/>
        <v>0</v>
      </c>
      <c r="AI2799" s="55">
        <f t="shared" si="736"/>
        <v>0</v>
      </c>
      <c r="AJ2799" s="55">
        <f t="shared" si="737"/>
        <v>0</v>
      </c>
      <c r="AK2799" s="55">
        <f t="shared" si="728"/>
        <v>0</v>
      </c>
      <c r="AL2799" s="55">
        <f t="shared" si="729"/>
        <v>0</v>
      </c>
      <c r="AM2799" s="55">
        <f t="shared" si="730"/>
        <v>0</v>
      </c>
    </row>
    <row r="2800" spans="1:39" x14ac:dyDescent="0.25">
      <c r="A2800" s="47">
        <v>2796</v>
      </c>
      <c r="B2800" s="358" t="str">
        <f>IF(AND(E2800&lt;&gt;0,D2800&lt;&gt;0,F2800&lt;&gt;0),IF(C2800&lt;&gt;0,CONCATENATE(C2800,"-AGr",VLOOKUP(D2800,Listen!$A$2:$G$45,7,FALSE),"-",E2800,"-",F2800,),CONCATENATE("AGr",VLOOKUP(D2800,Listen!$A$2:$G$45,7,FALSE),"-",E2800,"-",F2800)),"keine vollständige ID")</f>
        <v>keine vollständige ID</v>
      </c>
      <c r="C2800" s="359">
        <f>'[2]III_SAV-Details_NB'!B2806</f>
        <v>0</v>
      </c>
      <c r="D2800" s="359">
        <f>'[2]III_SAV-Details_NB'!C2806</f>
        <v>0</v>
      </c>
      <c r="E2800" s="359">
        <f>'[2]III_SAV-Details_NB'!D2806</f>
        <v>0</v>
      </c>
      <c r="F2800" s="490"/>
      <c r="G2800" s="281">
        <f>'[2]III_SAV-Details_NB'!X2806</f>
        <v>0</v>
      </c>
      <c r="H2800" s="281">
        <f t="shared" si="731"/>
        <v>0</v>
      </c>
      <c r="I2800" s="281">
        <f>IF(con_EOGJahr=2025,'[2]III_SAV-Details_NB'!AA2806,IF(con_EOGJahr=2026,'[2]III_SAV-Details_NB'!AB2806,'[2]III_SAV-Details_NB'!AC2806))</f>
        <v>0</v>
      </c>
      <c r="J2800" s="282"/>
      <c r="K2800" s="282"/>
      <c r="L2800" s="282"/>
      <c r="M2800" s="282"/>
      <c r="N2800" s="282"/>
      <c r="O2800" s="282"/>
      <c r="P2800" s="52">
        <f t="shared" si="732"/>
        <v>0</v>
      </c>
      <c r="Q2800" s="60"/>
      <c r="R2800" s="53">
        <f t="shared" si="738"/>
        <v>0</v>
      </c>
      <c r="S2800" s="59"/>
      <c r="T2800" s="61"/>
      <c r="U2800" s="342" t="str">
        <f t="shared" si="742"/>
        <v>k.A.</v>
      </c>
      <c r="V2800" s="343" t="str">
        <f t="shared" si="739"/>
        <v>k.A.</v>
      </c>
      <c r="W2800" s="343" t="str">
        <f>IFERROR(IF(OR($D2800="",$E2800=0,con_Ende=0),"k.A.",IF(VLOOKUP($D2800,rng_ND,5,0)="Nein",VLOOKUP($D2800,rng_ND,2,FALSE),MIN(VLOOKUP($D2800,rng_ND,2,FALSE),A_Stammdaten!$B$19-D_SAV!$E2800+1))),"k.A.")</f>
        <v>k.A.</v>
      </c>
      <c r="X2800" s="343" t="str">
        <f t="shared" si="740"/>
        <v>k.A.</v>
      </c>
      <c r="Y2800" s="62"/>
      <c r="Z2800" s="48">
        <f t="shared" si="741"/>
        <v>0</v>
      </c>
      <c r="AA2800" s="457"/>
      <c r="AB2800" s="55">
        <f t="shared" si="733"/>
        <v>0</v>
      </c>
      <c r="AC2800" s="55">
        <f>IF(A_Stammdaten!$B$25="ja",D_SAV!AA2800,D_SAV!AB2800)</f>
        <v>0</v>
      </c>
      <c r="AD2800" s="478">
        <f>IF(AC2800=0,0,IF(U2800-(con_EOGJahr-D_SAV!E2800)&lt;=0,AC2800,AC2800/V2800))</f>
        <v>0</v>
      </c>
      <c r="AE2800" s="478">
        <f>IFERROR(IF(AND(VLOOKUP(D2800,rng_ND,5,FALSE)="Ja",D_SAV!T2800="degressiv"),D_SAV!AC2800*Y2800/100,0),0)</f>
        <v>0</v>
      </c>
      <c r="AF2800" s="55">
        <f>IFERROR(IF(VLOOKUP(D2800,rng_ND,5,FALSE)="Ja",MAX(D_SAV!AD2800:AE2800),D_SAV!AD2800),0)</f>
        <v>0</v>
      </c>
      <c r="AG2800" s="55">
        <f t="shared" si="734"/>
        <v>0</v>
      </c>
      <c r="AH2800" s="55">
        <f t="shared" si="735"/>
        <v>0</v>
      </c>
      <c r="AI2800" s="55">
        <f t="shared" si="736"/>
        <v>0</v>
      </c>
      <c r="AJ2800" s="55">
        <f t="shared" si="737"/>
        <v>0</v>
      </c>
      <c r="AK2800" s="55">
        <f t="shared" si="728"/>
        <v>0</v>
      </c>
      <c r="AL2800" s="55">
        <f t="shared" si="729"/>
        <v>0</v>
      </c>
      <c r="AM2800" s="55">
        <f t="shared" si="730"/>
        <v>0</v>
      </c>
    </row>
    <row r="2801" spans="1:39" x14ac:dyDescent="0.25">
      <c r="A2801" s="47">
        <v>2797</v>
      </c>
      <c r="B2801" s="358" t="str">
        <f>IF(AND(E2801&lt;&gt;0,D2801&lt;&gt;0,F2801&lt;&gt;0),IF(C2801&lt;&gt;0,CONCATENATE(C2801,"-AGr",VLOOKUP(D2801,Listen!$A$2:$G$45,7,FALSE),"-",E2801,"-",F2801,),CONCATENATE("AGr",VLOOKUP(D2801,Listen!$A$2:$G$45,7,FALSE),"-",E2801,"-",F2801)),"keine vollständige ID")</f>
        <v>keine vollständige ID</v>
      </c>
      <c r="C2801" s="359">
        <f>'[2]III_SAV-Details_NB'!B2807</f>
        <v>0</v>
      </c>
      <c r="D2801" s="359">
        <f>'[2]III_SAV-Details_NB'!C2807</f>
        <v>0</v>
      </c>
      <c r="E2801" s="359">
        <f>'[2]III_SAV-Details_NB'!D2807</f>
        <v>0</v>
      </c>
      <c r="F2801" s="490"/>
      <c r="G2801" s="281">
        <f>'[2]III_SAV-Details_NB'!X2807</f>
        <v>0</v>
      </c>
      <c r="H2801" s="281">
        <f t="shared" si="731"/>
        <v>0</v>
      </c>
      <c r="I2801" s="281">
        <f>IF(con_EOGJahr=2025,'[2]III_SAV-Details_NB'!AA2807,IF(con_EOGJahr=2026,'[2]III_SAV-Details_NB'!AB2807,'[2]III_SAV-Details_NB'!AC2807))</f>
        <v>0</v>
      </c>
      <c r="J2801" s="282"/>
      <c r="K2801" s="282"/>
      <c r="L2801" s="282"/>
      <c r="M2801" s="282"/>
      <c r="N2801" s="282"/>
      <c r="O2801" s="282"/>
      <c r="P2801" s="52">
        <f t="shared" si="732"/>
        <v>0</v>
      </c>
      <c r="Q2801" s="60"/>
      <c r="R2801" s="53">
        <f t="shared" si="738"/>
        <v>0</v>
      </c>
      <c r="S2801" s="59"/>
      <c r="T2801" s="61"/>
      <c r="U2801" s="342" t="str">
        <f t="shared" si="742"/>
        <v>k.A.</v>
      </c>
      <c r="V2801" s="343" t="str">
        <f t="shared" si="739"/>
        <v>k.A.</v>
      </c>
      <c r="W2801" s="343" t="str">
        <f>IFERROR(IF(OR($D2801="",$E2801=0,con_Ende=0),"k.A.",IF(VLOOKUP($D2801,rng_ND,5,0)="Nein",VLOOKUP($D2801,rng_ND,2,FALSE),MIN(VLOOKUP($D2801,rng_ND,2,FALSE),A_Stammdaten!$B$19-D_SAV!$E2801+1))),"k.A.")</f>
        <v>k.A.</v>
      </c>
      <c r="X2801" s="343" t="str">
        <f t="shared" si="740"/>
        <v>k.A.</v>
      </c>
      <c r="Y2801" s="62"/>
      <c r="Z2801" s="48">
        <f t="shared" si="741"/>
        <v>0</v>
      </c>
      <c r="AA2801" s="457"/>
      <c r="AB2801" s="55">
        <f t="shared" si="733"/>
        <v>0</v>
      </c>
      <c r="AC2801" s="55">
        <f>IF(A_Stammdaten!$B$25="ja",D_SAV!AA2801,D_SAV!AB2801)</f>
        <v>0</v>
      </c>
      <c r="AD2801" s="478">
        <f>IF(AC2801=0,0,IF(U2801-(con_EOGJahr-D_SAV!E2801)&lt;=0,AC2801,AC2801/V2801))</f>
        <v>0</v>
      </c>
      <c r="AE2801" s="478">
        <f>IFERROR(IF(AND(VLOOKUP(D2801,rng_ND,5,FALSE)="Ja",D_SAV!T2801="degressiv"),D_SAV!AC2801*Y2801/100,0),0)</f>
        <v>0</v>
      </c>
      <c r="AF2801" s="55">
        <f>IFERROR(IF(VLOOKUP(D2801,rng_ND,5,FALSE)="Ja",MAX(D_SAV!AD2801:AE2801),D_SAV!AD2801),0)</f>
        <v>0</v>
      </c>
      <c r="AG2801" s="55">
        <f t="shared" si="734"/>
        <v>0</v>
      </c>
      <c r="AH2801" s="55">
        <f t="shared" si="735"/>
        <v>0</v>
      </c>
      <c r="AI2801" s="55">
        <f t="shared" si="736"/>
        <v>0</v>
      </c>
      <c r="AJ2801" s="55">
        <f t="shared" si="737"/>
        <v>0</v>
      </c>
      <c r="AK2801" s="55">
        <f t="shared" si="728"/>
        <v>0</v>
      </c>
      <c r="AL2801" s="55">
        <f t="shared" si="729"/>
        <v>0</v>
      </c>
      <c r="AM2801" s="55">
        <f t="shared" si="730"/>
        <v>0</v>
      </c>
    </row>
    <row r="2802" spans="1:39" x14ac:dyDescent="0.25">
      <c r="A2802" s="47">
        <v>2798</v>
      </c>
      <c r="B2802" s="358" t="str">
        <f>IF(AND(E2802&lt;&gt;0,D2802&lt;&gt;0,F2802&lt;&gt;0),IF(C2802&lt;&gt;0,CONCATENATE(C2802,"-AGr",VLOOKUP(D2802,Listen!$A$2:$G$45,7,FALSE),"-",E2802,"-",F2802,),CONCATENATE("AGr",VLOOKUP(D2802,Listen!$A$2:$G$45,7,FALSE),"-",E2802,"-",F2802)),"keine vollständige ID")</f>
        <v>keine vollständige ID</v>
      </c>
      <c r="C2802" s="359">
        <f>'[2]III_SAV-Details_NB'!B2808</f>
        <v>0</v>
      </c>
      <c r="D2802" s="359">
        <f>'[2]III_SAV-Details_NB'!C2808</f>
        <v>0</v>
      </c>
      <c r="E2802" s="359">
        <f>'[2]III_SAV-Details_NB'!D2808</f>
        <v>0</v>
      </c>
      <c r="F2802" s="490"/>
      <c r="G2802" s="281">
        <f>'[2]III_SAV-Details_NB'!X2808</f>
        <v>0</v>
      </c>
      <c r="H2802" s="281">
        <f t="shared" si="731"/>
        <v>0</v>
      </c>
      <c r="I2802" s="281">
        <f>IF(con_EOGJahr=2025,'[2]III_SAV-Details_NB'!AA2808,IF(con_EOGJahr=2026,'[2]III_SAV-Details_NB'!AB2808,'[2]III_SAV-Details_NB'!AC2808))</f>
        <v>0</v>
      </c>
      <c r="J2802" s="282"/>
      <c r="K2802" s="282"/>
      <c r="L2802" s="282"/>
      <c r="M2802" s="282"/>
      <c r="N2802" s="282"/>
      <c r="O2802" s="282"/>
      <c r="P2802" s="52">
        <f t="shared" si="732"/>
        <v>0</v>
      </c>
      <c r="Q2802" s="60"/>
      <c r="R2802" s="53">
        <f t="shared" si="738"/>
        <v>0</v>
      </c>
      <c r="S2802" s="59"/>
      <c r="T2802" s="61"/>
      <c r="U2802" s="342" t="str">
        <f t="shared" si="742"/>
        <v>k.A.</v>
      </c>
      <c r="V2802" s="343" t="str">
        <f t="shared" si="739"/>
        <v>k.A.</v>
      </c>
      <c r="W2802" s="343" t="str">
        <f>IFERROR(IF(OR($D2802="",$E2802=0,con_Ende=0),"k.A.",IF(VLOOKUP($D2802,rng_ND,5,0)="Nein",VLOOKUP($D2802,rng_ND,2,FALSE),MIN(VLOOKUP($D2802,rng_ND,2,FALSE),A_Stammdaten!$B$19-D_SAV!$E2802+1))),"k.A.")</f>
        <v>k.A.</v>
      </c>
      <c r="X2802" s="343" t="str">
        <f t="shared" si="740"/>
        <v>k.A.</v>
      </c>
      <c r="Y2802" s="62"/>
      <c r="Z2802" s="48">
        <f t="shared" si="741"/>
        <v>0</v>
      </c>
      <c r="AA2802" s="457"/>
      <c r="AB2802" s="55">
        <f t="shared" si="733"/>
        <v>0</v>
      </c>
      <c r="AC2802" s="55">
        <f>IF(A_Stammdaten!$B$25="ja",D_SAV!AA2802,D_SAV!AB2802)</f>
        <v>0</v>
      </c>
      <c r="AD2802" s="478">
        <f>IF(AC2802=0,0,IF(U2802-(con_EOGJahr-D_SAV!E2802)&lt;=0,AC2802,AC2802/V2802))</f>
        <v>0</v>
      </c>
      <c r="AE2802" s="478">
        <f>IFERROR(IF(AND(VLOOKUP(D2802,rng_ND,5,FALSE)="Ja",D_SAV!T2802="degressiv"),D_SAV!AC2802*Y2802/100,0),0)</f>
        <v>0</v>
      </c>
      <c r="AF2802" s="55">
        <f>IFERROR(IF(VLOOKUP(D2802,rng_ND,5,FALSE)="Ja",MAX(D_SAV!AD2802:AE2802),D_SAV!AD2802),0)</f>
        <v>0</v>
      </c>
      <c r="AG2802" s="55">
        <f t="shared" si="734"/>
        <v>0</v>
      </c>
      <c r="AH2802" s="55">
        <f t="shared" si="735"/>
        <v>0</v>
      </c>
      <c r="AI2802" s="55">
        <f t="shared" si="736"/>
        <v>0</v>
      </c>
      <c r="AJ2802" s="55">
        <f t="shared" si="737"/>
        <v>0</v>
      </c>
      <c r="AK2802" s="55">
        <f t="shared" si="728"/>
        <v>0</v>
      </c>
      <c r="AL2802" s="55">
        <f t="shared" si="729"/>
        <v>0</v>
      </c>
      <c r="AM2802" s="55">
        <f t="shared" si="730"/>
        <v>0</v>
      </c>
    </row>
    <row r="2803" spans="1:39" x14ac:dyDescent="0.25">
      <c r="A2803" s="47">
        <v>2799</v>
      </c>
      <c r="B2803" s="358" t="str">
        <f>IF(AND(E2803&lt;&gt;0,D2803&lt;&gt;0,F2803&lt;&gt;0),IF(C2803&lt;&gt;0,CONCATENATE(C2803,"-AGr",VLOOKUP(D2803,Listen!$A$2:$G$45,7,FALSE),"-",E2803,"-",F2803,),CONCATENATE("AGr",VLOOKUP(D2803,Listen!$A$2:$G$45,7,FALSE),"-",E2803,"-",F2803)),"keine vollständige ID")</f>
        <v>keine vollständige ID</v>
      </c>
      <c r="C2803" s="359">
        <f>'[2]III_SAV-Details_NB'!B2809</f>
        <v>0</v>
      </c>
      <c r="D2803" s="359">
        <f>'[2]III_SAV-Details_NB'!C2809</f>
        <v>0</v>
      </c>
      <c r="E2803" s="359">
        <f>'[2]III_SAV-Details_NB'!D2809</f>
        <v>0</v>
      </c>
      <c r="F2803" s="490"/>
      <c r="G2803" s="281">
        <f>'[2]III_SAV-Details_NB'!X2809</f>
        <v>0</v>
      </c>
      <c r="H2803" s="281">
        <f t="shared" si="731"/>
        <v>0</v>
      </c>
      <c r="I2803" s="281">
        <f>IF(con_EOGJahr=2025,'[2]III_SAV-Details_NB'!AA2809,IF(con_EOGJahr=2026,'[2]III_SAV-Details_NB'!AB2809,'[2]III_SAV-Details_NB'!AC2809))</f>
        <v>0</v>
      </c>
      <c r="J2803" s="282"/>
      <c r="K2803" s="282"/>
      <c r="L2803" s="282"/>
      <c r="M2803" s="282"/>
      <c r="N2803" s="282"/>
      <c r="O2803" s="282"/>
      <c r="P2803" s="52">
        <f t="shared" si="732"/>
        <v>0</v>
      </c>
      <c r="Q2803" s="60"/>
      <c r="R2803" s="53">
        <f t="shared" si="738"/>
        <v>0</v>
      </c>
      <c r="S2803" s="59"/>
      <c r="T2803" s="61"/>
      <c r="U2803" s="342" t="str">
        <f t="shared" si="742"/>
        <v>k.A.</v>
      </c>
      <c r="V2803" s="343" t="str">
        <f t="shared" si="739"/>
        <v>k.A.</v>
      </c>
      <c r="W2803" s="343" t="str">
        <f>IFERROR(IF(OR($D2803="",$E2803=0,con_Ende=0),"k.A.",IF(VLOOKUP($D2803,rng_ND,5,0)="Nein",VLOOKUP($D2803,rng_ND,2,FALSE),MIN(VLOOKUP($D2803,rng_ND,2,FALSE),A_Stammdaten!$B$19-D_SAV!$E2803+1))),"k.A.")</f>
        <v>k.A.</v>
      </c>
      <c r="X2803" s="343" t="str">
        <f t="shared" si="740"/>
        <v>k.A.</v>
      </c>
      <c r="Y2803" s="62"/>
      <c r="Z2803" s="48">
        <f t="shared" si="741"/>
        <v>0</v>
      </c>
      <c r="AA2803" s="457"/>
      <c r="AB2803" s="55">
        <f t="shared" si="733"/>
        <v>0</v>
      </c>
      <c r="AC2803" s="55">
        <f>IF(A_Stammdaten!$B$25="ja",D_SAV!AA2803,D_SAV!AB2803)</f>
        <v>0</v>
      </c>
      <c r="AD2803" s="478">
        <f>IF(AC2803=0,0,IF(U2803-(con_EOGJahr-D_SAV!E2803)&lt;=0,AC2803,AC2803/V2803))</f>
        <v>0</v>
      </c>
      <c r="AE2803" s="478">
        <f>IFERROR(IF(AND(VLOOKUP(D2803,rng_ND,5,FALSE)="Ja",D_SAV!T2803="degressiv"),D_SAV!AC2803*Y2803/100,0),0)</f>
        <v>0</v>
      </c>
      <c r="AF2803" s="55">
        <f>IFERROR(IF(VLOOKUP(D2803,rng_ND,5,FALSE)="Ja",MAX(D_SAV!AD2803:AE2803),D_SAV!AD2803),0)</f>
        <v>0</v>
      </c>
      <c r="AG2803" s="55">
        <f t="shared" si="734"/>
        <v>0</v>
      </c>
      <c r="AH2803" s="55">
        <f t="shared" si="735"/>
        <v>0</v>
      </c>
      <c r="AI2803" s="55">
        <f t="shared" si="736"/>
        <v>0</v>
      </c>
      <c r="AJ2803" s="55">
        <f t="shared" si="737"/>
        <v>0</v>
      </c>
      <c r="AK2803" s="55">
        <f t="shared" si="728"/>
        <v>0</v>
      </c>
      <c r="AL2803" s="55">
        <f t="shared" si="729"/>
        <v>0</v>
      </c>
      <c r="AM2803" s="55">
        <f t="shared" si="730"/>
        <v>0</v>
      </c>
    </row>
    <row r="2804" spans="1:39" x14ac:dyDescent="0.25">
      <c r="A2804" s="47">
        <v>2800</v>
      </c>
      <c r="B2804" s="358" t="str">
        <f>IF(AND(E2804&lt;&gt;0,D2804&lt;&gt;0,F2804&lt;&gt;0),IF(C2804&lt;&gt;0,CONCATENATE(C2804,"-AGr",VLOOKUP(D2804,Listen!$A$2:$G$45,7,FALSE),"-",E2804,"-",F2804,),CONCATENATE("AGr",VLOOKUP(D2804,Listen!$A$2:$G$45,7,FALSE),"-",E2804,"-",F2804)),"keine vollständige ID")</f>
        <v>keine vollständige ID</v>
      </c>
      <c r="C2804" s="359">
        <f>'[2]III_SAV-Details_NB'!B2810</f>
        <v>0</v>
      </c>
      <c r="D2804" s="359">
        <f>'[2]III_SAV-Details_NB'!C2810</f>
        <v>0</v>
      </c>
      <c r="E2804" s="359">
        <f>'[2]III_SAV-Details_NB'!D2810</f>
        <v>0</v>
      </c>
      <c r="F2804" s="490"/>
      <c r="G2804" s="281">
        <f>'[2]III_SAV-Details_NB'!X2810</f>
        <v>0</v>
      </c>
      <c r="H2804" s="281">
        <f t="shared" si="731"/>
        <v>0</v>
      </c>
      <c r="I2804" s="281">
        <f>IF(con_EOGJahr=2025,'[2]III_SAV-Details_NB'!AA2810,IF(con_EOGJahr=2026,'[2]III_SAV-Details_NB'!AB2810,'[2]III_SAV-Details_NB'!AC2810))</f>
        <v>0</v>
      </c>
      <c r="J2804" s="282"/>
      <c r="K2804" s="282"/>
      <c r="L2804" s="282"/>
      <c r="M2804" s="282"/>
      <c r="N2804" s="282"/>
      <c r="O2804" s="282"/>
      <c r="P2804" s="52">
        <f t="shared" si="732"/>
        <v>0</v>
      </c>
      <c r="Q2804" s="60"/>
      <c r="R2804" s="53">
        <f t="shared" si="738"/>
        <v>0</v>
      </c>
      <c r="S2804" s="59"/>
      <c r="T2804" s="61"/>
      <c r="U2804" s="342" t="str">
        <f t="shared" si="742"/>
        <v>k.A.</v>
      </c>
      <c r="V2804" s="343" t="str">
        <f t="shared" si="739"/>
        <v>k.A.</v>
      </c>
      <c r="W2804" s="343" t="str">
        <f>IFERROR(IF(OR($D2804="",$E2804=0,con_Ende=0),"k.A.",IF(VLOOKUP($D2804,rng_ND,5,0)="Nein",VLOOKUP($D2804,rng_ND,2,FALSE),MIN(VLOOKUP($D2804,rng_ND,2,FALSE),A_Stammdaten!$B$19-D_SAV!$E2804+1))),"k.A.")</f>
        <v>k.A.</v>
      </c>
      <c r="X2804" s="343" t="str">
        <f t="shared" si="740"/>
        <v>k.A.</v>
      </c>
      <c r="Y2804" s="62"/>
      <c r="Z2804" s="48">
        <f t="shared" si="741"/>
        <v>0</v>
      </c>
      <c r="AA2804" s="457"/>
      <c r="AB2804" s="55">
        <f t="shared" si="733"/>
        <v>0</v>
      </c>
      <c r="AC2804" s="55">
        <f>IF(A_Stammdaten!$B$25="ja",D_SAV!AA2804,D_SAV!AB2804)</f>
        <v>0</v>
      </c>
      <c r="AD2804" s="478">
        <f>IF(AC2804=0,0,IF(U2804-(con_EOGJahr-D_SAV!E2804)&lt;=0,AC2804,AC2804/V2804))</f>
        <v>0</v>
      </c>
      <c r="AE2804" s="478">
        <f>IFERROR(IF(AND(VLOOKUP(D2804,rng_ND,5,FALSE)="Ja",D_SAV!T2804="degressiv"),D_SAV!AC2804*Y2804/100,0),0)</f>
        <v>0</v>
      </c>
      <c r="AF2804" s="55">
        <f>IFERROR(IF(VLOOKUP(D2804,rng_ND,5,FALSE)="Ja",MAX(D_SAV!AD2804:AE2804),D_SAV!AD2804),0)</f>
        <v>0</v>
      </c>
      <c r="AG2804" s="55">
        <f t="shared" si="734"/>
        <v>0</v>
      </c>
      <c r="AH2804" s="55">
        <f t="shared" si="735"/>
        <v>0</v>
      </c>
      <c r="AI2804" s="55">
        <f t="shared" si="736"/>
        <v>0</v>
      </c>
      <c r="AJ2804" s="55">
        <f t="shared" si="737"/>
        <v>0</v>
      </c>
      <c r="AK2804" s="55">
        <f t="shared" si="728"/>
        <v>0</v>
      </c>
      <c r="AL2804" s="55">
        <f t="shared" si="729"/>
        <v>0</v>
      </c>
      <c r="AM2804" s="55">
        <f t="shared" si="730"/>
        <v>0</v>
      </c>
    </row>
    <row r="2805" spans="1:39" x14ac:dyDescent="0.25">
      <c r="A2805" s="47">
        <v>2801</v>
      </c>
      <c r="B2805" s="358" t="str">
        <f>IF(AND(E2805&lt;&gt;0,D2805&lt;&gt;0,F2805&lt;&gt;0),IF(C2805&lt;&gt;0,CONCATENATE(C2805,"-AGr",VLOOKUP(D2805,Listen!$A$2:$G$45,7,FALSE),"-",E2805,"-",F2805,),CONCATENATE("AGr",VLOOKUP(D2805,Listen!$A$2:$G$45,7,FALSE),"-",E2805,"-",F2805)),"keine vollständige ID")</f>
        <v>keine vollständige ID</v>
      </c>
      <c r="C2805" s="359">
        <f>'[2]III_SAV-Details_NB'!B2811</f>
        <v>0</v>
      </c>
      <c r="D2805" s="359">
        <f>'[2]III_SAV-Details_NB'!C2811</f>
        <v>0</v>
      </c>
      <c r="E2805" s="359">
        <f>'[2]III_SAV-Details_NB'!D2811</f>
        <v>0</v>
      </c>
      <c r="F2805" s="490"/>
      <c r="G2805" s="281">
        <f>'[2]III_SAV-Details_NB'!X2811</f>
        <v>0</v>
      </c>
      <c r="H2805" s="281">
        <f t="shared" si="731"/>
        <v>0</v>
      </c>
      <c r="I2805" s="281">
        <f>IF(con_EOGJahr=2025,'[2]III_SAV-Details_NB'!AA2811,IF(con_EOGJahr=2026,'[2]III_SAV-Details_NB'!AB2811,'[2]III_SAV-Details_NB'!AC2811))</f>
        <v>0</v>
      </c>
      <c r="J2805" s="282"/>
      <c r="K2805" s="282"/>
      <c r="L2805" s="282"/>
      <c r="M2805" s="282"/>
      <c r="N2805" s="282"/>
      <c r="O2805" s="282"/>
      <c r="P2805" s="52">
        <f t="shared" si="732"/>
        <v>0</v>
      </c>
      <c r="Q2805" s="60"/>
      <c r="R2805" s="53">
        <f t="shared" si="738"/>
        <v>0</v>
      </c>
      <c r="S2805" s="59"/>
      <c r="T2805" s="61"/>
      <c r="U2805" s="342" t="str">
        <f t="shared" si="742"/>
        <v>k.A.</v>
      </c>
      <c r="V2805" s="343" t="str">
        <f t="shared" si="739"/>
        <v>k.A.</v>
      </c>
      <c r="W2805" s="343" t="str">
        <f>IFERROR(IF(OR($D2805="",$E2805=0,con_Ende=0),"k.A.",IF(VLOOKUP($D2805,rng_ND,5,0)="Nein",VLOOKUP($D2805,rng_ND,2,FALSE),MIN(VLOOKUP($D2805,rng_ND,2,FALSE),A_Stammdaten!$B$19-D_SAV!$E2805+1))),"k.A.")</f>
        <v>k.A.</v>
      </c>
      <c r="X2805" s="343" t="str">
        <f t="shared" si="740"/>
        <v>k.A.</v>
      </c>
      <c r="Y2805" s="62"/>
      <c r="Z2805" s="48">
        <f t="shared" si="741"/>
        <v>0</v>
      </c>
      <c r="AA2805" s="457"/>
      <c r="AB2805" s="55">
        <f t="shared" si="733"/>
        <v>0</v>
      </c>
      <c r="AC2805" s="55">
        <f>IF(A_Stammdaten!$B$25="ja",D_SAV!AA2805,D_SAV!AB2805)</f>
        <v>0</v>
      </c>
      <c r="AD2805" s="478">
        <f>IF(AC2805=0,0,IF(U2805-(con_EOGJahr-D_SAV!E2805)&lt;=0,AC2805,AC2805/V2805))</f>
        <v>0</v>
      </c>
      <c r="AE2805" s="478">
        <f>IFERROR(IF(AND(VLOOKUP(D2805,rng_ND,5,FALSE)="Ja",D_SAV!T2805="degressiv"),D_SAV!AC2805*Y2805/100,0),0)</f>
        <v>0</v>
      </c>
      <c r="AF2805" s="55">
        <f>IFERROR(IF(VLOOKUP(D2805,rng_ND,5,FALSE)="Ja",MAX(D_SAV!AD2805:AE2805),D_SAV!AD2805),0)</f>
        <v>0</v>
      </c>
      <c r="AG2805" s="55">
        <f t="shared" si="734"/>
        <v>0</v>
      </c>
      <c r="AH2805" s="55">
        <f t="shared" si="735"/>
        <v>0</v>
      </c>
      <c r="AI2805" s="55">
        <f t="shared" si="736"/>
        <v>0</v>
      </c>
      <c r="AJ2805" s="55">
        <f t="shared" si="737"/>
        <v>0</v>
      </c>
      <c r="AK2805" s="55">
        <f t="shared" si="728"/>
        <v>0</v>
      </c>
      <c r="AL2805" s="55">
        <f t="shared" si="729"/>
        <v>0</v>
      </c>
      <c r="AM2805" s="55">
        <f t="shared" si="730"/>
        <v>0</v>
      </c>
    </row>
    <row r="2806" spans="1:39" x14ac:dyDescent="0.25">
      <c r="A2806" s="47">
        <v>2802</v>
      </c>
      <c r="B2806" s="358" t="str">
        <f>IF(AND(E2806&lt;&gt;0,D2806&lt;&gt;0,F2806&lt;&gt;0),IF(C2806&lt;&gt;0,CONCATENATE(C2806,"-AGr",VLOOKUP(D2806,Listen!$A$2:$G$45,7,FALSE),"-",E2806,"-",F2806,),CONCATENATE("AGr",VLOOKUP(D2806,Listen!$A$2:$G$45,7,FALSE),"-",E2806,"-",F2806)),"keine vollständige ID")</f>
        <v>keine vollständige ID</v>
      </c>
      <c r="C2806" s="359">
        <f>'[2]III_SAV-Details_NB'!B2812</f>
        <v>0</v>
      </c>
      <c r="D2806" s="359">
        <f>'[2]III_SAV-Details_NB'!C2812</f>
        <v>0</v>
      </c>
      <c r="E2806" s="359">
        <f>'[2]III_SAV-Details_NB'!D2812</f>
        <v>0</v>
      </c>
      <c r="F2806" s="490"/>
      <c r="G2806" s="281">
        <f>'[2]III_SAV-Details_NB'!X2812</f>
        <v>0</v>
      </c>
      <c r="H2806" s="281">
        <f t="shared" si="731"/>
        <v>0</v>
      </c>
      <c r="I2806" s="281">
        <f>IF(con_EOGJahr=2025,'[2]III_SAV-Details_NB'!AA2812,IF(con_EOGJahr=2026,'[2]III_SAV-Details_NB'!AB2812,'[2]III_SAV-Details_NB'!AC2812))</f>
        <v>0</v>
      </c>
      <c r="J2806" s="282"/>
      <c r="K2806" s="282"/>
      <c r="L2806" s="282"/>
      <c r="M2806" s="282"/>
      <c r="N2806" s="282"/>
      <c r="O2806" s="282"/>
      <c r="P2806" s="52">
        <f t="shared" si="732"/>
        <v>0</v>
      </c>
      <c r="Q2806" s="60"/>
      <c r="R2806" s="53">
        <f t="shared" si="738"/>
        <v>0</v>
      </c>
      <c r="S2806" s="59"/>
      <c r="T2806" s="61"/>
      <c r="U2806" s="342" t="str">
        <f t="shared" si="742"/>
        <v>k.A.</v>
      </c>
      <c r="V2806" s="343" t="str">
        <f t="shared" si="739"/>
        <v>k.A.</v>
      </c>
      <c r="W2806" s="343" t="str">
        <f>IFERROR(IF(OR($D2806="",$E2806=0,con_Ende=0),"k.A.",IF(VLOOKUP($D2806,rng_ND,5,0)="Nein",VLOOKUP($D2806,rng_ND,2,FALSE),MIN(VLOOKUP($D2806,rng_ND,2,FALSE),A_Stammdaten!$B$19-D_SAV!$E2806+1))),"k.A.")</f>
        <v>k.A.</v>
      </c>
      <c r="X2806" s="343" t="str">
        <f t="shared" si="740"/>
        <v>k.A.</v>
      </c>
      <c r="Y2806" s="62"/>
      <c r="Z2806" s="48">
        <f t="shared" si="741"/>
        <v>0</v>
      </c>
      <c r="AA2806" s="457"/>
      <c r="AB2806" s="55">
        <f t="shared" si="733"/>
        <v>0</v>
      </c>
      <c r="AC2806" s="55">
        <f>IF(A_Stammdaten!$B$25="ja",D_SAV!AA2806,D_SAV!AB2806)</f>
        <v>0</v>
      </c>
      <c r="AD2806" s="478">
        <f>IF(AC2806=0,0,IF(U2806-(con_EOGJahr-D_SAV!E2806)&lt;=0,AC2806,AC2806/V2806))</f>
        <v>0</v>
      </c>
      <c r="AE2806" s="478">
        <f>IFERROR(IF(AND(VLOOKUP(D2806,rng_ND,5,FALSE)="Ja",D_SAV!T2806="degressiv"),D_SAV!AC2806*Y2806/100,0),0)</f>
        <v>0</v>
      </c>
      <c r="AF2806" s="55">
        <f>IFERROR(IF(VLOOKUP(D2806,rng_ND,5,FALSE)="Ja",MAX(D_SAV!AD2806:AE2806),D_SAV!AD2806),0)</f>
        <v>0</v>
      </c>
      <c r="AG2806" s="55">
        <f t="shared" si="734"/>
        <v>0</v>
      </c>
      <c r="AH2806" s="55">
        <f t="shared" si="735"/>
        <v>0</v>
      </c>
      <c r="AI2806" s="55">
        <f t="shared" si="736"/>
        <v>0</v>
      </c>
      <c r="AJ2806" s="55">
        <f t="shared" si="737"/>
        <v>0</v>
      </c>
      <c r="AK2806" s="55">
        <f t="shared" si="728"/>
        <v>0</v>
      </c>
      <c r="AL2806" s="55">
        <f t="shared" si="729"/>
        <v>0</v>
      </c>
      <c r="AM2806" s="55">
        <f t="shared" si="730"/>
        <v>0</v>
      </c>
    </row>
    <row r="2807" spans="1:39" x14ac:dyDescent="0.25">
      <c r="A2807" s="47">
        <v>2803</v>
      </c>
      <c r="B2807" s="358" t="str">
        <f>IF(AND(E2807&lt;&gt;0,D2807&lt;&gt;0,F2807&lt;&gt;0),IF(C2807&lt;&gt;0,CONCATENATE(C2807,"-AGr",VLOOKUP(D2807,Listen!$A$2:$G$45,7,FALSE),"-",E2807,"-",F2807,),CONCATENATE("AGr",VLOOKUP(D2807,Listen!$A$2:$G$45,7,FALSE),"-",E2807,"-",F2807)),"keine vollständige ID")</f>
        <v>keine vollständige ID</v>
      </c>
      <c r="C2807" s="359">
        <f>'[2]III_SAV-Details_NB'!B2813</f>
        <v>0</v>
      </c>
      <c r="D2807" s="359">
        <f>'[2]III_SAV-Details_NB'!C2813</f>
        <v>0</v>
      </c>
      <c r="E2807" s="359">
        <f>'[2]III_SAV-Details_NB'!D2813</f>
        <v>0</v>
      </c>
      <c r="F2807" s="490"/>
      <c r="G2807" s="281">
        <f>'[2]III_SAV-Details_NB'!X2813</f>
        <v>0</v>
      </c>
      <c r="H2807" s="281">
        <f t="shared" si="731"/>
        <v>0</v>
      </c>
      <c r="I2807" s="281">
        <f>IF(con_EOGJahr=2025,'[2]III_SAV-Details_NB'!AA2813,IF(con_EOGJahr=2026,'[2]III_SAV-Details_NB'!AB2813,'[2]III_SAV-Details_NB'!AC2813))</f>
        <v>0</v>
      </c>
      <c r="J2807" s="282"/>
      <c r="K2807" s="282"/>
      <c r="L2807" s="282"/>
      <c r="M2807" s="282"/>
      <c r="N2807" s="282"/>
      <c r="O2807" s="282"/>
      <c r="P2807" s="52">
        <f t="shared" si="732"/>
        <v>0</v>
      </c>
      <c r="Q2807" s="60"/>
      <c r="R2807" s="53">
        <f t="shared" si="738"/>
        <v>0</v>
      </c>
      <c r="S2807" s="59"/>
      <c r="T2807" s="61"/>
      <c r="U2807" s="342" t="str">
        <f t="shared" si="742"/>
        <v>k.A.</v>
      </c>
      <c r="V2807" s="343" t="str">
        <f t="shared" si="739"/>
        <v>k.A.</v>
      </c>
      <c r="W2807" s="343" t="str">
        <f>IFERROR(IF(OR($D2807="",$E2807=0,con_Ende=0),"k.A.",IF(VLOOKUP($D2807,rng_ND,5,0)="Nein",VLOOKUP($D2807,rng_ND,2,FALSE),MIN(VLOOKUP($D2807,rng_ND,2,FALSE),A_Stammdaten!$B$19-D_SAV!$E2807+1))),"k.A.")</f>
        <v>k.A.</v>
      </c>
      <c r="X2807" s="343" t="str">
        <f t="shared" si="740"/>
        <v>k.A.</v>
      </c>
      <c r="Y2807" s="62"/>
      <c r="Z2807" s="48">
        <f t="shared" si="741"/>
        <v>0</v>
      </c>
      <c r="AA2807" s="457"/>
      <c r="AB2807" s="55">
        <f t="shared" si="733"/>
        <v>0</v>
      </c>
      <c r="AC2807" s="55">
        <f>IF(A_Stammdaten!$B$25="ja",D_SAV!AA2807,D_SAV!AB2807)</f>
        <v>0</v>
      </c>
      <c r="AD2807" s="478">
        <f>IF(AC2807=0,0,IF(U2807-(con_EOGJahr-D_SAV!E2807)&lt;=0,AC2807,AC2807/V2807))</f>
        <v>0</v>
      </c>
      <c r="AE2807" s="478">
        <f>IFERROR(IF(AND(VLOOKUP(D2807,rng_ND,5,FALSE)="Ja",D_SAV!T2807="degressiv"),D_SAV!AC2807*Y2807/100,0),0)</f>
        <v>0</v>
      </c>
      <c r="AF2807" s="55">
        <f>IFERROR(IF(VLOOKUP(D2807,rng_ND,5,FALSE)="Ja",MAX(D_SAV!AD2807:AE2807),D_SAV!AD2807),0)</f>
        <v>0</v>
      </c>
      <c r="AG2807" s="55">
        <f t="shared" si="734"/>
        <v>0</v>
      </c>
      <c r="AH2807" s="55">
        <f t="shared" si="735"/>
        <v>0</v>
      </c>
      <c r="AI2807" s="55">
        <f t="shared" si="736"/>
        <v>0</v>
      </c>
      <c r="AJ2807" s="55">
        <f t="shared" si="737"/>
        <v>0</v>
      </c>
      <c r="AK2807" s="55">
        <f t="shared" si="728"/>
        <v>0</v>
      </c>
      <c r="AL2807" s="55">
        <f t="shared" si="729"/>
        <v>0</v>
      </c>
      <c r="AM2807" s="55">
        <f t="shared" si="730"/>
        <v>0</v>
      </c>
    </row>
    <row r="2808" spans="1:39" x14ac:dyDescent="0.25">
      <c r="A2808" s="47">
        <v>2804</v>
      </c>
      <c r="B2808" s="358" t="str">
        <f>IF(AND(E2808&lt;&gt;0,D2808&lt;&gt;0,F2808&lt;&gt;0),IF(C2808&lt;&gt;0,CONCATENATE(C2808,"-AGr",VLOOKUP(D2808,Listen!$A$2:$G$45,7,FALSE),"-",E2808,"-",F2808,),CONCATENATE("AGr",VLOOKUP(D2808,Listen!$A$2:$G$45,7,FALSE),"-",E2808,"-",F2808)),"keine vollständige ID")</f>
        <v>keine vollständige ID</v>
      </c>
      <c r="C2808" s="359">
        <f>'[2]III_SAV-Details_NB'!B2814</f>
        <v>0</v>
      </c>
      <c r="D2808" s="359">
        <f>'[2]III_SAV-Details_NB'!C2814</f>
        <v>0</v>
      </c>
      <c r="E2808" s="359">
        <f>'[2]III_SAV-Details_NB'!D2814</f>
        <v>0</v>
      </c>
      <c r="F2808" s="490"/>
      <c r="G2808" s="281">
        <f>'[2]III_SAV-Details_NB'!X2814</f>
        <v>0</v>
      </c>
      <c r="H2808" s="281">
        <f t="shared" si="731"/>
        <v>0</v>
      </c>
      <c r="I2808" s="281">
        <f>IF(con_EOGJahr=2025,'[2]III_SAV-Details_NB'!AA2814,IF(con_EOGJahr=2026,'[2]III_SAV-Details_NB'!AB2814,'[2]III_SAV-Details_NB'!AC2814))</f>
        <v>0</v>
      </c>
      <c r="J2808" s="282"/>
      <c r="K2808" s="282"/>
      <c r="L2808" s="282"/>
      <c r="M2808" s="282"/>
      <c r="N2808" s="282"/>
      <c r="O2808" s="282"/>
      <c r="P2808" s="52">
        <f t="shared" si="732"/>
        <v>0</v>
      </c>
      <c r="Q2808" s="60"/>
      <c r="R2808" s="53">
        <f t="shared" si="738"/>
        <v>0</v>
      </c>
      <c r="S2808" s="59"/>
      <c r="T2808" s="61"/>
      <c r="U2808" s="342" t="str">
        <f t="shared" si="742"/>
        <v>k.A.</v>
      </c>
      <c r="V2808" s="343" t="str">
        <f t="shared" si="739"/>
        <v>k.A.</v>
      </c>
      <c r="W2808" s="343" t="str">
        <f>IFERROR(IF(OR($D2808="",$E2808=0,con_Ende=0),"k.A.",IF(VLOOKUP($D2808,rng_ND,5,0)="Nein",VLOOKUP($D2808,rng_ND,2,FALSE),MIN(VLOOKUP($D2808,rng_ND,2,FALSE),A_Stammdaten!$B$19-D_SAV!$E2808+1))),"k.A.")</f>
        <v>k.A.</v>
      </c>
      <c r="X2808" s="343" t="str">
        <f t="shared" si="740"/>
        <v>k.A.</v>
      </c>
      <c r="Y2808" s="62"/>
      <c r="Z2808" s="48">
        <f t="shared" si="741"/>
        <v>0</v>
      </c>
      <c r="AA2808" s="457"/>
      <c r="AB2808" s="55">
        <f t="shared" si="733"/>
        <v>0</v>
      </c>
      <c r="AC2808" s="55">
        <f>IF(A_Stammdaten!$B$25="ja",D_SAV!AA2808,D_SAV!AB2808)</f>
        <v>0</v>
      </c>
      <c r="AD2808" s="478">
        <f>IF(AC2808=0,0,IF(U2808-(con_EOGJahr-D_SAV!E2808)&lt;=0,AC2808,AC2808/V2808))</f>
        <v>0</v>
      </c>
      <c r="AE2808" s="478">
        <f>IFERROR(IF(AND(VLOOKUP(D2808,rng_ND,5,FALSE)="Ja",D_SAV!T2808="degressiv"),D_SAV!AC2808*Y2808/100,0),0)</f>
        <v>0</v>
      </c>
      <c r="AF2808" s="55">
        <f>IFERROR(IF(VLOOKUP(D2808,rng_ND,5,FALSE)="Ja",MAX(D_SAV!AD2808:AE2808),D_SAV!AD2808),0)</f>
        <v>0</v>
      </c>
      <c r="AG2808" s="55">
        <f t="shared" si="734"/>
        <v>0</v>
      </c>
      <c r="AH2808" s="55">
        <f t="shared" si="735"/>
        <v>0</v>
      </c>
      <c r="AI2808" s="55">
        <f t="shared" si="736"/>
        <v>0</v>
      </c>
      <c r="AJ2808" s="55">
        <f t="shared" si="737"/>
        <v>0</v>
      </c>
      <c r="AK2808" s="55">
        <f t="shared" si="728"/>
        <v>0</v>
      </c>
      <c r="AL2808" s="55">
        <f t="shared" si="729"/>
        <v>0</v>
      </c>
      <c r="AM2808" s="55">
        <f t="shared" si="730"/>
        <v>0</v>
      </c>
    </row>
    <row r="2809" spans="1:39" x14ac:dyDescent="0.25">
      <c r="A2809" s="47">
        <v>2805</v>
      </c>
      <c r="B2809" s="358" t="str">
        <f>IF(AND(E2809&lt;&gt;0,D2809&lt;&gt;0,F2809&lt;&gt;0),IF(C2809&lt;&gt;0,CONCATENATE(C2809,"-AGr",VLOOKUP(D2809,Listen!$A$2:$G$45,7,FALSE),"-",E2809,"-",F2809,),CONCATENATE("AGr",VLOOKUP(D2809,Listen!$A$2:$G$45,7,FALSE),"-",E2809,"-",F2809)),"keine vollständige ID")</f>
        <v>keine vollständige ID</v>
      </c>
      <c r="C2809" s="359">
        <f>'[2]III_SAV-Details_NB'!B2815</f>
        <v>0</v>
      </c>
      <c r="D2809" s="359">
        <f>'[2]III_SAV-Details_NB'!C2815</f>
        <v>0</v>
      </c>
      <c r="E2809" s="359">
        <f>'[2]III_SAV-Details_NB'!D2815</f>
        <v>0</v>
      </c>
      <c r="F2809" s="490"/>
      <c r="G2809" s="281">
        <f>'[2]III_SAV-Details_NB'!X2815</f>
        <v>0</v>
      </c>
      <c r="H2809" s="281">
        <f t="shared" si="731"/>
        <v>0</v>
      </c>
      <c r="I2809" s="281">
        <f>IF(con_EOGJahr=2025,'[2]III_SAV-Details_NB'!AA2815,IF(con_EOGJahr=2026,'[2]III_SAV-Details_NB'!AB2815,'[2]III_SAV-Details_NB'!AC2815))</f>
        <v>0</v>
      </c>
      <c r="J2809" s="282"/>
      <c r="K2809" s="282"/>
      <c r="L2809" s="282"/>
      <c r="M2809" s="282"/>
      <c r="N2809" s="282"/>
      <c r="O2809" s="282"/>
      <c r="P2809" s="52">
        <f t="shared" si="732"/>
        <v>0</v>
      </c>
      <c r="Q2809" s="60"/>
      <c r="R2809" s="53">
        <f t="shared" si="738"/>
        <v>0</v>
      </c>
      <c r="S2809" s="59"/>
      <c r="T2809" s="61"/>
      <c r="U2809" s="342" t="str">
        <f t="shared" si="742"/>
        <v>k.A.</v>
      </c>
      <c r="V2809" s="343" t="str">
        <f t="shared" si="739"/>
        <v>k.A.</v>
      </c>
      <c r="W2809" s="343" t="str">
        <f>IFERROR(IF(OR($D2809="",$E2809=0,con_Ende=0),"k.A.",IF(VLOOKUP($D2809,rng_ND,5,0)="Nein",VLOOKUP($D2809,rng_ND,2,FALSE),MIN(VLOOKUP($D2809,rng_ND,2,FALSE),A_Stammdaten!$B$19-D_SAV!$E2809+1))),"k.A.")</f>
        <v>k.A.</v>
      </c>
      <c r="X2809" s="343" t="str">
        <f t="shared" si="740"/>
        <v>k.A.</v>
      </c>
      <c r="Y2809" s="62"/>
      <c r="Z2809" s="48">
        <f t="shared" si="741"/>
        <v>0</v>
      </c>
      <c r="AA2809" s="457"/>
      <c r="AB2809" s="55">
        <f t="shared" si="733"/>
        <v>0</v>
      </c>
      <c r="AC2809" s="55">
        <f>IF(A_Stammdaten!$B$25="ja",D_SAV!AA2809,D_SAV!AB2809)</f>
        <v>0</v>
      </c>
      <c r="AD2809" s="478">
        <f>IF(AC2809=0,0,IF(U2809-(con_EOGJahr-D_SAV!E2809)&lt;=0,AC2809,AC2809/V2809))</f>
        <v>0</v>
      </c>
      <c r="AE2809" s="478">
        <f>IFERROR(IF(AND(VLOOKUP(D2809,rng_ND,5,FALSE)="Ja",D_SAV!T2809="degressiv"),D_SAV!AC2809*Y2809/100,0),0)</f>
        <v>0</v>
      </c>
      <c r="AF2809" s="55">
        <f>IFERROR(IF(VLOOKUP(D2809,rng_ND,5,FALSE)="Ja",MAX(D_SAV!AD2809:AE2809),D_SAV!AD2809),0)</f>
        <v>0</v>
      </c>
      <c r="AG2809" s="55">
        <f t="shared" si="734"/>
        <v>0</v>
      </c>
      <c r="AH2809" s="55">
        <f t="shared" si="735"/>
        <v>0</v>
      </c>
      <c r="AI2809" s="55">
        <f t="shared" si="736"/>
        <v>0</v>
      </c>
      <c r="AJ2809" s="55">
        <f t="shared" si="737"/>
        <v>0</v>
      </c>
      <c r="AK2809" s="55">
        <f t="shared" si="728"/>
        <v>0</v>
      </c>
      <c r="AL2809" s="55">
        <f t="shared" si="729"/>
        <v>0</v>
      </c>
      <c r="AM2809" s="55">
        <f t="shared" si="730"/>
        <v>0</v>
      </c>
    </row>
    <row r="2810" spans="1:39" x14ac:dyDescent="0.25">
      <c r="A2810" s="47">
        <v>2806</v>
      </c>
      <c r="B2810" s="358" t="str">
        <f>IF(AND(E2810&lt;&gt;0,D2810&lt;&gt;0,F2810&lt;&gt;0),IF(C2810&lt;&gt;0,CONCATENATE(C2810,"-AGr",VLOOKUP(D2810,Listen!$A$2:$G$45,7,FALSE),"-",E2810,"-",F2810,),CONCATENATE("AGr",VLOOKUP(D2810,Listen!$A$2:$G$45,7,FALSE),"-",E2810,"-",F2810)),"keine vollständige ID")</f>
        <v>keine vollständige ID</v>
      </c>
      <c r="C2810" s="359">
        <f>'[2]III_SAV-Details_NB'!B2816</f>
        <v>0</v>
      </c>
      <c r="D2810" s="359">
        <f>'[2]III_SAV-Details_NB'!C2816</f>
        <v>0</v>
      </c>
      <c r="E2810" s="359">
        <f>'[2]III_SAV-Details_NB'!D2816</f>
        <v>0</v>
      </c>
      <c r="F2810" s="490"/>
      <c r="G2810" s="281">
        <f>'[2]III_SAV-Details_NB'!X2816</f>
        <v>0</v>
      </c>
      <c r="H2810" s="281">
        <f t="shared" si="731"/>
        <v>0</v>
      </c>
      <c r="I2810" s="281">
        <f>IF(con_EOGJahr=2025,'[2]III_SAV-Details_NB'!AA2816,IF(con_EOGJahr=2026,'[2]III_SAV-Details_NB'!AB2816,'[2]III_SAV-Details_NB'!AC2816))</f>
        <v>0</v>
      </c>
      <c r="J2810" s="282"/>
      <c r="K2810" s="282"/>
      <c r="L2810" s="282"/>
      <c r="M2810" s="282"/>
      <c r="N2810" s="282"/>
      <c r="O2810" s="282"/>
      <c r="P2810" s="52">
        <f t="shared" si="732"/>
        <v>0</v>
      </c>
      <c r="Q2810" s="60"/>
      <c r="R2810" s="53">
        <f t="shared" si="738"/>
        <v>0</v>
      </c>
      <c r="S2810" s="59"/>
      <c r="T2810" s="61"/>
      <c r="U2810" s="342" t="str">
        <f t="shared" si="742"/>
        <v>k.A.</v>
      </c>
      <c r="V2810" s="343" t="str">
        <f t="shared" si="739"/>
        <v>k.A.</v>
      </c>
      <c r="W2810" s="343" t="str">
        <f>IFERROR(IF(OR($D2810="",$E2810=0,con_Ende=0),"k.A.",IF(VLOOKUP($D2810,rng_ND,5,0)="Nein",VLOOKUP($D2810,rng_ND,2,FALSE),MIN(VLOOKUP($D2810,rng_ND,2,FALSE),A_Stammdaten!$B$19-D_SAV!$E2810+1))),"k.A.")</f>
        <v>k.A.</v>
      </c>
      <c r="X2810" s="343" t="str">
        <f t="shared" si="740"/>
        <v>k.A.</v>
      </c>
      <c r="Y2810" s="62"/>
      <c r="Z2810" s="48">
        <f t="shared" si="741"/>
        <v>0</v>
      </c>
      <c r="AA2810" s="457"/>
      <c r="AB2810" s="55">
        <f t="shared" si="733"/>
        <v>0</v>
      </c>
      <c r="AC2810" s="55">
        <f>IF(A_Stammdaten!$B$25="ja",D_SAV!AA2810,D_SAV!AB2810)</f>
        <v>0</v>
      </c>
      <c r="AD2810" s="478">
        <f>IF(AC2810=0,0,IF(U2810-(con_EOGJahr-D_SAV!E2810)&lt;=0,AC2810,AC2810/V2810))</f>
        <v>0</v>
      </c>
      <c r="AE2810" s="478">
        <f>IFERROR(IF(AND(VLOOKUP(D2810,rng_ND,5,FALSE)="Ja",D_SAV!T2810="degressiv"),D_SAV!AC2810*Y2810/100,0),0)</f>
        <v>0</v>
      </c>
      <c r="AF2810" s="55">
        <f>IFERROR(IF(VLOOKUP(D2810,rng_ND,5,FALSE)="Ja",MAX(D_SAV!AD2810:AE2810),D_SAV!AD2810),0)</f>
        <v>0</v>
      </c>
      <c r="AG2810" s="55">
        <f t="shared" si="734"/>
        <v>0</v>
      </c>
      <c r="AH2810" s="55">
        <f t="shared" si="735"/>
        <v>0</v>
      </c>
      <c r="AI2810" s="55">
        <f t="shared" si="736"/>
        <v>0</v>
      </c>
      <c r="AJ2810" s="55">
        <f t="shared" si="737"/>
        <v>0</v>
      </c>
      <c r="AK2810" s="55">
        <f t="shared" si="728"/>
        <v>0</v>
      </c>
      <c r="AL2810" s="55">
        <f t="shared" si="729"/>
        <v>0</v>
      </c>
      <c r="AM2810" s="55">
        <f t="shared" si="730"/>
        <v>0</v>
      </c>
    </row>
    <row r="2811" spans="1:39" x14ac:dyDescent="0.25">
      <c r="A2811" s="47">
        <v>2807</v>
      </c>
      <c r="B2811" s="358" t="str">
        <f>IF(AND(E2811&lt;&gt;0,D2811&lt;&gt;0,F2811&lt;&gt;0),IF(C2811&lt;&gt;0,CONCATENATE(C2811,"-AGr",VLOOKUP(D2811,Listen!$A$2:$G$45,7,FALSE),"-",E2811,"-",F2811,),CONCATENATE("AGr",VLOOKUP(D2811,Listen!$A$2:$G$45,7,FALSE),"-",E2811,"-",F2811)),"keine vollständige ID")</f>
        <v>keine vollständige ID</v>
      </c>
      <c r="C2811" s="359">
        <f>'[2]III_SAV-Details_NB'!B2817</f>
        <v>0</v>
      </c>
      <c r="D2811" s="359">
        <f>'[2]III_SAV-Details_NB'!C2817</f>
        <v>0</v>
      </c>
      <c r="E2811" s="359">
        <f>'[2]III_SAV-Details_NB'!D2817</f>
        <v>0</v>
      </c>
      <c r="F2811" s="490"/>
      <c r="G2811" s="281">
        <f>'[2]III_SAV-Details_NB'!X2817</f>
        <v>0</v>
      </c>
      <c r="H2811" s="281">
        <f t="shared" si="731"/>
        <v>0</v>
      </c>
      <c r="I2811" s="281">
        <f>IF(con_EOGJahr=2025,'[2]III_SAV-Details_NB'!AA2817,IF(con_EOGJahr=2026,'[2]III_SAV-Details_NB'!AB2817,'[2]III_SAV-Details_NB'!AC2817))</f>
        <v>0</v>
      </c>
      <c r="J2811" s="282"/>
      <c r="K2811" s="282"/>
      <c r="L2811" s="282"/>
      <c r="M2811" s="282"/>
      <c r="N2811" s="282"/>
      <c r="O2811" s="282"/>
      <c r="P2811" s="52">
        <f t="shared" si="732"/>
        <v>0</v>
      </c>
      <c r="Q2811" s="60"/>
      <c r="R2811" s="53">
        <f t="shared" si="738"/>
        <v>0</v>
      </c>
      <c r="S2811" s="59"/>
      <c r="T2811" s="61"/>
      <c r="U2811" s="342" t="str">
        <f t="shared" si="742"/>
        <v>k.A.</v>
      </c>
      <c r="V2811" s="343" t="str">
        <f t="shared" si="739"/>
        <v>k.A.</v>
      </c>
      <c r="W2811" s="343" t="str">
        <f>IFERROR(IF(OR($D2811="",$E2811=0,con_Ende=0),"k.A.",IF(VLOOKUP($D2811,rng_ND,5,0)="Nein",VLOOKUP($D2811,rng_ND,2,FALSE),MIN(VLOOKUP($D2811,rng_ND,2,FALSE),A_Stammdaten!$B$19-D_SAV!$E2811+1))),"k.A.")</f>
        <v>k.A.</v>
      </c>
      <c r="X2811" s="343" t="str">
        <f t="shared" si="740"/>
        <v>k.A.</v>
      </c>
      <c r="Y2811" s="62"/>
      <c r="Z2811" s="48">
        <f t="shared" si="741"/>
        <v>0</v>
      </c>
      <c r="AA2811" s="457"/>
      <c r="AB2811" s="55">
        <f t="shared" si="733"/>
        <v>0</v>
      </c>
      <c r="AC2811" s="55">
        <f>IF(A_Stammdaten!$B$25="ja",D_SAV!AA2811,D_SAV!AB2811)</f>
        <v>0</v>
      </c>
      <c r="AD2811" s="478">
        <f>IF(AC2811=0,0,IF(U2811-(con_EOGJahr-D_SAV!E2811)&lt;=0,AC2811,AC2811/V2811))</f>
        <v>0</v>
      </c>
      <c r="AE2811" s="478">
        <f>IFERROR(IF(AND(VLOOKUP(D2811,rng_ND,5,FALSE)="Ja",D_SAV!T2811="degressiv"),D_SAV!AC2811*Y2811/100,0),0)</f>
        <v>0</v>
      </c>
      <c r="AF2811" s="55">
        <f>IFERROR(IF(VLOOKUP(D2811,rng_ND,5,FALSE)="Ja",MAX(D_SAV!AD2811:AE2811),D_SAV!AD2811),0)</f>
        <v>0</v>
      </c>
      <c r="AG2811" s="55">
        <f t="shared" si="734"/>
        <v>0</v>
      </c>
      <c r="AH2811" s="55">
        <f t="shared" si="735"/>
        <v>0</v>
      </c>
      <c r="AI2811" s="55">
        <f t="shared" si="736"/>
        <v>0</v>
      </c>
      <c r="AJ2811" s="55">
        <f t="shared" si="737"/>
        <v>0</v>
      </c>
      <c r="AK2811" s="55">
        <f t="shared" si="728"/>
        <v>0</v>
      </c>
      <c r="AL2811" s="55">
        <f t="shared" si="729"/>
        <v>0</v>
      </c>
      <c r="AM2811" s="55">
        <f t="shared" si="730"/>
        <v>0</v>
      </c>
    </row>
    <row r="2812" spans="1:39" x14ac:dyDescent="0.25">
      <c r="A2812" s="47">
        <v>2808</v>
      </c>
      <c r="B2812" s="358" t="str">
        <f>IF(AND(E2812&lt;&gt;0,D2812&lt;&gt;0,F2812&lt;&gt;0),IF(C2812&lt;&gt;0,CONCATENATE(C2812,"-AGr",VLOOKUP(D2812,Listen!$A$2:$G$45,7,FALSE),"-",E2812,"-",F2812,),CONCATENATE("AGr",VLOOKUP(D2812,Listen!$A$2:$G$45,7,FALSE),"-",E2812,"-",F2812)),"keine vollständige ID")</f>
        <v>keine vollständige ID</v>
      </c>
      <c r="C2812" s="359">
        <f>'[2]III_SAV-Details_NB'!B2818</f>
        <v>0</v>
      </c>
      <c r="D2812" s="359">
        <f>'[2]III_SAV-Details_NB'!C2818</f>
        <v>0</v>
      </c>
      <c r="E2812" s="359">
        <f>'[2]III_SAV-Details_NB'!D2818</f>
        <v>0</v>
      </c>
      <c r="F2812" s="490"/>
      <c r="G2812" s="281">
        <f>'[2]III_SAV-Details_NB'!X2818</f>
        <v>0</v>
      </c>
      <c r="H2812" s="281">
        <f t="shared" si="731"/>
        <v>0</v>
      </c>
      <c r="I2812" s="281">
        <f>IF(con_EOGJahr=2025,'[2]III_SAV-Details_NB'!AA2818,IF(con_EOGJahr=2026,'[2]III_SAV-Details_NB'!AB2818,'[2]III_SAV-Details_NB'!AC2818))</f>
        <v>0</v>
      </c>
      <c r="J2812" s="282"/>
      <c r="K2812" s="282"/>
      <c r="L2812" s="282"/>
      <c r="M2812" s="282"/>
      <c r="N2812" s="282"/>
      <c r="O2812" s="282"/>
      <c r="P2812" s="52">
        <f t="shared" si="732"/>
        <v>0</v>
      </c>
      <c r="Q2812" s="60"/>
      <c r="R2812" s="53">
        <f t="shared" si="738"/>
        <v>0</v>
      </c>
      <c r="S2812" s="59"/>
      <c r="T2812" s="61"/>
      <c r="U2812" s="342" t="str">
        <f t="shared" si="742"/>
        <v>k.A.</v>
      </c>
      <c r="V2812" s="343" t="str">
        <f t="shared" si="739"/>
        <v>k.A.</v>
      </c>
      <c r="W2812" s="343" t="str">
        <f>IFERROR(IF(OR($D2812="",$E2812=0,con_Ende=0),"k.A.",IF(VLOOKUP($D2812,rng_ND,5,0)="Nein",VLOOKUP($D2812,rng_ND,2,FALSE),MIN(VLOOKUP($D2812,rng_ND,2,FALSE),A_Stammdaten!$B$19-D_SAV!$E2812+1))),"k.A.")</f>
        <v>k.A.</v>
      </c>
      <c r="X2812" s="343" t="str">
        <f t="shared" si="740"/>
        <v>k.A.</v>
      </c>
      <c r="Y2812" s="62"/>
      <c r="Z2812" s="48">
        <f t="shared" si="741"/>
        <v>0</v>
      </c>
      <c r="AA2812" s="457"/>
      <c r="AB2812" s="55">
        <f t="shared" si="733"/>
        <v>0</v>
      </c>
      <c r="AC2812" s="55">
        <f>IF(A_Stammdaten!$B$25="ja",D_SAV!AA2812,D_SAV!AB2812)</f>
        <v>0</v>
      </c>
      <c r="AD2812" s="478">
        <f>IF(AC2812=0,0,IF(U2812-(con_EOGJahr-D_SAV!E2812)&lt;=0,AC2812,AC2812/V2812))</f>
        <v>0</v>
      </c>
      <c r="AE2812" s="478">
        <f>IFERROR(IF(AND(VLOOKUP(D2812,rng_ND,5,FALSE)="Ja",D_SAV!T2812="degressiv"),D_SAV!AC2812*Y2812/100,0),0)</f>
        <v>0</v>
      </c>
      <c r="AF2812" s="55">
        <f>IFERROR(IF(VLOOKUP(D2812,rng_ND,5,FALSE)="Ja",MAX(D_SAV!AD2812:AE2812),D_SAV!AD2812),0)</f>
        <v>0</v>
      </c>
      <c r="AG2812" s="55">
        <f t="shared" si="734"/>
        <v>0</v>
      </c>
      <c r="AH2812" s="55">
        <f t="shared" si="735"/>
        <v>0</v>
      </c>
      <c r="AI2812" s="55">
        <f t="shared" si="736"/>
        <v>0</v>
      </c>
      <c r="AJ2812" s="55">
        <f t="shared" si="737"/>
        <v>0</v>
      </c>
      <c r="AK2812" s="55">
        <f t="shared" si="728"/>
        <v>0</v>
      </c>
      <c r="AL2812" s="55">
        <f t="shared" si="729"/>
        <v>0</v>
      </c>
      <c r="AM2812" s="55">
        <f t="shared" si="730"/>
        <v>0</v>
      </c>
    </row>
    <row r="2813" spans="1:39" x14ac:dyDescent="0.25">
      <c r="A2813" s="47">
        <v>2809</v>
      </c>
      <c r="B2813" s="358" t="str">
        <f>IF(AND(E2813&lt;&gt;0,D2813&lt;&gt;0,F2813&lt;&gt;0),IF(C2813&lt;&gt;0,CONCATENATE(C2813,"-AGr",VLOOKUP(D2813,Listen!$A$2:$G$45,7,FALSE),"-",E2813,"-",F2813,),CONCATENATE("AGr",VLOOKUP(D2813,Listen!$A$2:$G$45,7,FALSE),"-",E2813,"-",F2813)),"keine vollständige ID")</f>
        <v>keine vollständige ID</v>
      </c>
      <c r="C2813" s="359">
        <f>'[2]III_SAV-Details_NB'!B2819</f>
        <v>0</v>
      </c>
      <c r="D2813" s="359">
        <f>'[2]III_SAV-Details_NB'!C2819</f>
        <v>0</v>
      </c>
      <c r="E2813" s="359">
        <f>'[2]III_SAV-Details_NB'!D2819</f>
        <v>0</v>
      </c>
      <c r="F2813" s="490"/>
      <c r="G2813" s="281">
        <f>'[2]III_SAV-Details_NB'!X2819</f>
        <v>0</v>
      </c>
      <c r="H2813" s="281">
        <f t="shared" si="731"/>
        <v>0</v>
      </c>
      <c r="I2813" s="281">
        <f>IF(con_EOGJahr=2025,'[2]III_SAV-Details_NB'!AA2819,IF(con_EOGJahr=2026,'[2]III_SAV-Details_NB'!AB2819,'[2]III_SAV-Details_NB'!AC2819))</f>
        <v>0</v>
      </c>
      <c r="J2813" s="282"/>
      <c r="K2813" s="282"/>
      <c r="L2813" s="282"/>
      <c r="M2813" s="282"/>
      <c r="N2813" s="282"/>
      <c r="O2813" s="282"/>
      <c r="P2813" s="52">
        <f t="shared" si="732"/>
        <v>0</v>
      </c>
      <c r="Q2813" s="60"/>
      <c r="R2813" s="53">
        <f t="shared" si="738"/>
        <v>0</v>
      </c>
      <c r="S2813" s="59"/>
      <c r="T2813" s="61"/>
      <c r="U2813" s="342" t="str">
        <f t="shared" si="742"/>
        <v>k.A.</v>
      </c>
      <c r="V2813" s="343" t="str">
        <f t="shared" si="739"/>
        <v>k.A.</v>
      </c>
      <c r="W2813" s="343" t="str">
        <f>IFERROR(IF(OR($D2813="",$E2813=0,con_Ende=0),"k.A.",IF(VLOOKUP($D2813,rng_ND,5,0)="Nein",VLOOKUP($D2813,rng_ND,2,FALSE),MIN(VLOOKUP($D2813,rng_ND,2,FALSE),A_Stammdaten!$B$19-D_SAV!$E2813+1))),"k.A.")</f>
        <v>k.A.</v>
      </c>
      <c r="X2813" s="343" t="str">
        <f t="shared" si="740"/>
        <v>k.A.</v>
      </c>
      <c r="Y2813" s="62"/>
      <c r="Z2813" s="48">
        <f t="shared" si="741"/>
        <v>0</v>
      </c>
      <c r="AA2813" s="457"/>
      <c r="AB2813" s="55">
        <f t="shared" si="733"/>
        <v>0</v>
      </c>
      <c r="AC2813" s="55">
        <f>IF(A_Stammdaten!$B$25="ja",D_SAV!AA2813,D_SAV!AB2813)</f>
        <v>0</v>
      </c>
      <c r="AD2813" s="478">
        <f>IF(AC2813=0,0,IF(U2813-(con_EOGJahr-D_SAV!E2813)&lt;=0,AC2813,AC2813/V2813))</f>
        <v>0</v>
      </c>
      <c r="AE2813" s="478">
        <f>IFERROR(IF(AND(VLOOKUP(D2813,rng_ND,5,FALSE)="Ja",D_SAV!T2813="degressiv"),D_SAV!AC2813*Y2813/100,0),0)</f>
        <v>0</v>
      </c>
      <c r="AF2813" s="55">
        <f>IFERROR(IF(VLOOKUP(D2813,rng_ND,5,FALSE)="Ja",MAX(D_SAV!AD2813:AE2813),D_SAV!AD2813),0)</f>
        <v>0</v>
      </c>
      <c r="AG2813" s="55">
        <f t="shared" si="734"/>
        <v>0</v>
      </c>
      <c r="AH2813" s="55">
        <f t="shared" si="735"/>
        <v>0</v>
      </c>
      <c r="AI2813" s="55">
        <f t="shared" si="736"/>
        <v>0</v>
      </c>
      <c r="AJ2813" s="55">
        <f t="shared" si="737"/>
        <v>0</v>
      </c>
      <c r="AK2813" s="55">
        <f t="shared" si="728"/>
        <v>0</v>
      </c>
      <c r="AL2813" s="55">
        <f t="shared" si="729"/>
        <v>0</v>
      </c>
      <c r="AM2813" s="55">
        <f t="shared" si="730"/>
        <v>0</v>
      </c>
    </row>
    <row r="2814" spans="1:39" x14ac:dyDescent="0.25">
      <c r="A2814" s="47">
        <v>2810</v>
      </c>
      <c r="B2814" s="358" t="str">
        <f>IF(AND(E2814&lt;&gt;0,D2814&lt;&gt;0,F2814&lt;&gt;0),IF(C2814&lt;&gt;0,CONCATENATE(C2814,"-AGr",VLOOKUP(D2814,Listen!$A$2:$G$45,7,FALSE),"-",E2814,"-",F2814,),CONCATENATE("AGr",VLOOKUP(D2814,Listen!$A$2:$G$45,7,FALSE),"-",E2814,"-",F2814)),"keine vollständige ID")</f>
        <v>keine vollständige ID</v>
      </c>
      <c r="C2814" s="359">
        <f>'[2]III_SAV-Details_NB'!B2820</f>
        <v>0</v>
      </c>
      <c r="D2814" s="359">
        <f>'[2]III_SAV-Details_NB'!C2820</f>
        <v>0</v>
      </c>
      <c r="E2814" s="359">
        <f>'[2]III_SAV-Details_NB'!D2820</f>
        <v>0</v>
      </c>
      <c r="F2814" s="490"/>
      <c r="G2814" s="281">
        <f>'[2]III_SAV-Details_NB'!X2820</f>
        <v>0</v>
      </c>
      <c r="H2814" s="281">
        <f t="shared" si="731"/>
        <v>0</v>
      </c>
      <c r="I2814" s="281">
        <f>IF(con_EOGJahr=2025,'[2]III_SAV-Details_NB'!AA2820,IF(con_EOGJahr=2026,'[2]III_SAV-Details_NB'!AB2820,'[2]III_SAV-Details_NB'!AC2820))</f>
        <v>0</v>
      </c>
      <c r="J2814" s="282"/>
      <c r="K2814" s="282"/>
      <c r="L2814" s="282"/>
      <c r="M2814" s="282"/>
      <c r="N2814" s="282"/>
      <c r="O2814" s="282"/>
      <c r="P2814" s="52">
        <f t="shared" si="732"/>
        <v>0</v>
      </c>
      <c r="Q2814" s="60"/>
      <c r="R2814" s="53">
        <f t="shared" si="738"/>
        <v>0</v>
      </c>
      <c r="S2814" s="59"/>
      <c r="T2814" s="61"/>
      <c r="U2814" s="342" t="str">
        <f t="shared" si="742"/>
        <v>k.A.</v>
      </c>
      <c r="V2814" s="343" t="str">
        <f t="shared" si="739"/>
        <v>k.A.</v>
      </c>
      <c r="W2814" s="343" t="str">
        <f>IFERROR(IF(OR($D2814="",$E2814=0,con_Ende=0),"k.A.",IF(VLOOKUP($D2814,rng_ND,5,0)="Nein",VLOOKUP($D2814,rng_ND,2,FALSE),MIN(VLOOKUP($D2814,rng_ND,2,FALSE),A_Stammdaten!$B$19-D_SAV!$E2814+1))),"k.A.")</f>
        <v>k.A.</v>
      </c>
      <c r="X2814" s="343" t="str">
        <f t="shared" si="740"/>
        <v>k.A.</v>
      </c>
      <c r="Y2814" s="62"/>
      <c r="Z2814" s="48">
        <f t="shared" si="741"/>
        <v>0</v>
      </c>
      <c r="AA2814" s="457"/>
      <c r="AB2814" s="55">
        <f t="shared" si="733"/>
        <v>0</v>
      </c>
      <c r="AC2814" s="55">
        <f>IF(A_Stammdaten!$B$25="ja",D_SAV!AA2814,D_SAV!AB2814)</f>
        <v>0</v>
      </c>
      <c r="AD2814" s="478">
        <f>IF(AC2814=0,0,IF(U2814-(con_EOGJahr-D_SAV!E2814)&lt;=0,AC2814,AC2814/V2814))</f>
        <v>0</v>
      </c>
      <c r="AE2814" s="478">
        <f>IFERROR(IF(AND(VLOOKUP(D2814,rng_ND,5,FALSE)="Ja",D_SAV!T2814="degressiv"),D_SAV!AC2814*Y2814/100,0),0)</f>
        <v>0</v>
      </c>
      <c r="AF2814" s="55">
        <f>IFERROR(IF(VLOOKUP(D2814,rng_ND,5,FALSE)="Ja",MAX(D_SAV!AD2814:AE2814),D_SAV!AD2814),0)</f>
        <v>0</v>
      </c>
      <c r="AG2814" s="55">
        <f t="shared" si="734"/>
        <v>0</v>
      </c>
      <c r="AH2814" s="55">
        <f t="shared" si="735"/>
        <v>0</v>
      </c>
      <c r="AI2814" s="55">
        <f t="shared" si="736"/>
        <v>0</v>
      </c>
      <c r="AJ2814" s="55">
        <f t="shared" si="737"/>
        <v>0</v>
      </c>
      <c r="AK2814" s="55">
        <f t="shared" si="728"/>
        <v>0</v>
      </c>
      <c r="AL2814" s="55">
        <f t="shared" si="729"/>
        <v>0</v>
      </c>
      <c r="AM2814" s="55">
        <f t="shared" si="730"/>
        <v>0</v>
      </c>
    </row>
    <row r="2815" spans="1:39" x14ac:dyDescent="0.25">
      <c r="A2815" s="47">
        <v>2811</v>
      </c>
      <c r="B2815" s="358" t="str">
        <f>IF(AND(E2815&lt;&gt;0,D2815&lt;&gt;0,F2815&lt;&gt;0),IF(C2815&lt;&gt;0,CONCATENATE(C2815,"-AGr",VLOOKUP(D2815,Listen!$A$2:$G$45,7,FALSE),"-",E2815,"-",F2815,),CONCATENATE("AGr",VLOOKUP(D2815,Listen!$A$2:$G$45,7,FALSE),"-",E2815,"-",F2815)),"keine vollständige ID")</f>
        <v>keine vollständige ID</v>
      </c>
      <c r="C2815" s="359">
        <f>'[2]III_SAV-Details_NB'!B2821</f>
        <v>0</v>
      </c>
      <c r="D2815" s="359">
        <f>'[2]III_SAV-Details_NB'!C2821</f>
        <v>0</v>
      </c>
      <c r="E2815" s="359">
        <f>'[2]III_SAV-Details_NB'!D2821</f>
        <v>0</v>
      </c>
      <c r="F2815" s="490"/>
      <c r="G2815" s="281">
        <f>'[2]III_SAV-Details_NB'!X2821</f>
        <v>0</v>
      </c>
      <c r="H2815" s="281">
        <f t="shared" si="731"/>
        <v>0</v>
      </c>
      <c r="I2815" s="281">
        <f>IF(con_EOGJahr=2025,'[2]III_SAV-Details_NB'!AA2821,IF(con_EOGJahr=2026,'[2]III_SAV-Details_NB'!AB2821,'[2]III_SAV-Details_NB'!AC2821))</f>
        <v>0</v>
      </c>
      <c r="J2815" s="282"/>
      <c r="K2815" s="282"/>
      <c r="L2815" s="282"/>
      <c r="M2815" s="282"/>
      <c r="N2815" s="282"/>
      <c r="O2815" s="282"/>
      <c r="P2815" s="52">
        <f t="shared" si="732"/>
        <v>0</v>
      </c>
      <c r="Q2815" s="60"/>
      <c r="R2815" s="53">
        <f t="shared" si="738"/>
        <v>0</v>
      </c>
      <c r="S2815" s="59"/>
      <c r="T2815" s="61"/>
      <c r="U2815" s="342" t="str">
        <f t="shared" si="742"/>
        <v>k.A.</v>
      </c>
      <c r="V2815" s="343" t="str">
        <f t="shared" si="739"/>
        <v>k.A.</v>
      </c>
      <c r="W2815" s="343" t="str">
        <f>IFERROR(IF(OR($D2815="",$E2815=0,con_Ende=0),"k.A.",IF(VLOOKUP($D2815,rng_ND,5,0)="Nein",VLOOKUP($D2815,rng_ND,2,FALSE),MIN(VLOOKUP($D2815,rng_ND,2,FALSE),A_Stammdaten!$B$19-D_SAV!$E2815+1))),"k.A.")</f>
        <v>k.A.</v>
      </c>
      <c r="X2815" s="343" t="str">
        <f t="shared" si="740"/>
        <v>k.A.</v>
      </c>
      <c r="Y2815" s="62"/>
      <c r="Z2815" s="48">
        <f t="shared" si="741"/>
        <v>0</v>
      </c>
      <c r="AA2815" s="457"/>
      <c r="AB2815" s="55">
        <f t="shared" si="733"/>
        <v>0</v>
      </c>
      <c r="AC2815" s="55">
        <f>IF(A_Stammdaten!$B$25="ja",D_SAV!AA2815,D_SAV!AB2815)</f>
        <v>0</v>
      </c>
      <c r="AD2815" s="478">
        <f>IF(AC2815=0,0,IF(U2815-(con_EOGJahr-D_SAV!E2815)&lt;=0,AC2815,AC2815/V2815))</f>
        <v>0</v>
      </c>
      <c r="AE2815" s="478">
        <f>IFERROR(IF(AND(VLOOKUP(D2815,rng_ND,5,FALSE)="Ja",D_SAV!T2815="degressiv"),D_SAV!AC2815*Y2815/100,0),0)</f>
        <v>0</v>
      </c>
      <c r="AF2815" s="55">
        <f>IFERROR(IF(VLOOKUP(D2815,rng_ND,5,FALSE)="Ja",MAX(D_SAV!AD2815:AE2815),D_SAV!AD2815),0)</f>
        <v>0</v>
      </c>
      <c r="AG2815" s="55">
        <f t="shared" si="734"/>
        <v>0</v>
      </c>
      <c r="AH2815" s="55">
        <f t="shared" si="735"/>
        <v>0</v>
      </c>
      <c r="AI2815" s="55">
        <f t="shared" si="736"/>
        <v>0</v>
      </c>
      <c r="AJ2815" s="55">
        <f t="shared" si="737"/>
        <v>0</v>
      </c>
      <c r="AK2815" s="55">
        <f t="shared" si="728"/>
        <v>0</v>
      </c>
      <c r="AL2815" s="55">
        <f t="shared" si="729"/>
        <v>0</v>
      </c>
      <c r="AM2815" s="55">
        <f t="shared" si="730"/>
        <v>0</v>
      </c>
    </row>
    <row r="2816" spans="1:39" x14ac:dyDescent="0.25">
      <c r="A2816" s="47">
        <v>2812</v>
      </c>
      <c r="B2816" s="358" t="str">
        <f>IF(AND(E2816&lt;&gt;0,D2816&lt;&gt;0,F2816&lt;&gt;0),IF(C2816&lt;&gt;0,CONCATENATE(C2816,"-AGr",VLOOKUP(D2816,Listen!$A$2:$G$45,7,FALSE),"-",E2816,"-",F2816,),CONCATENATE("AGr",VLOOKUP(D2816,Listen!$A$2:$G$45,7,FALSE),"-",E2816,"-",F2816)),"keine vollständige ID")</f>
        <v>keine vollständige ID</v>
      </c>
      <c r="C2816" s="359">
        <f>'[2]III_SAV-Details_NB'!B2822</f>
        <v>0</v>
      </c>
      <c r="D2816" s="359">
        <f>'[2]III_SAV-Details_NB'!C2822</f>
        <v>0</v>
      </c>
      <c r="E2816" s="359">
        <f>'[2]III_SAV-Details_NB'!D2822</f>
        <v>0</v>
      </c>
      <c r="F2816" s="490"/>
      <c r="G2816" s="281">
        <f>'[2]III_SAV-Details_NB'!X2822</f>
        <v>0</v>
      </c>
      <c r="H2816" s="281">
        <f t="shared" si="731"/>
        <v>0</v>
      </c>
      <c r="I2816" s="281">
        <f>IF(con_EOGJahr=2025,'[2]III_SAV-Details_NB'!AA2822,IF(con_EOGJahr=2026,'[2]III_SAV-Details_NB'!AB2822,'[2]III_SAV-Details_NB'!AC2822))</f>
        <v>0</v>
      </c>
      <c r="J2816" s="282"/>
      <c r="K2816" s="282"/>
      <c r="L2816" s="282"/>
      <c r="M2816" s="282"/>
      <c r="N2816" s="282"/>
      <c r="O2816" s="282"/>
      <c r="P2816" s="52">
        <f t="shared" si="732"/>
        <v>0</v>
      </c>
      <c r="Q2816" s="60"/>
      <c r="R2816" s="53">
        <f t="shared" si="738"/>
        <v>0</v>
      </c>
      <c r="S2816" s="59"/>
      <c r="T2816" s="61"/>
      <c r="U2816" s="342" t="str">
        <f t="shared" si="742"/>
        <v>k.A.</v>
      </c>
      <c r="V2816" s="343" t="str">
        <f t="shared" si="739"/>
        <v>k.A.</v>
      </c>
      <c r="W2816" s="343" t="str">
        <f>IFERROR(IF(OR($D2816="",$E2816=0,con_Ende=0),"k.A.",IF(VLOOKUP($D2816,rng_ND,5,0)="Nein",VLOOKUP($D2816,rng_ND,2,FALSE),MIN(VLOOKUP($D2816,rng_ND,2,FALSE),A_Stammdaten!$B$19-D_SAV!$E2816+1))),"k.A.")</f>
        <v>k.A.</v>
      </c>
      <c r="X2816" s="343" t="str">
        <f t="shared" si="740"/>
        <v>k.A.</v>
      </c>
      <c r="Y2816" s="62"/>
      <c r="Z2816" s="48">
        <f t="shared" si="741"/>
        <v>0</v>
      </c>
      <c r="AA2816" s="457"/>
      <c r="AB2816" s="55">
        <f t="shared" si="733"/>
        <v>0</v>
      </c>
      <c r="AC2816" s="55">
        <f>IF(A_Stammdaten!$B$25="ja",D_SAV!AA2816,D_SAV!AB2816)</f>
        <v>0</v>
      </c>
      <c r="AD2816" s="478">
        <f>IF(AC2816=0,0,IF(U2816-(con_EOGJahr-D_SAV!E2816)&lt;=0,AC2816,AC2816/V2816))</f>
        <v>0</v>
      </c>
      <c r="AE2816" s="478">
        <f>IFERROR(IF(AND(VLOOKUP(D2816,rng_ND,5,FALSE)="Ja",D_SAV!T2816="degressiv"),D_SAV!AC2816*Y2816/100,0),0)</f>
        <v>0</v>
      </c>
      <c r="AF2816" s="55">
        <f>IFERROR(IF(VLOOKUP(D2816,rng_ND,5,FALSE)="Ja",MAX(D_SAV!AD2816:AE2816),D_SAV!AD2816),0)</f>
        <v>0</v>
      </c>
      <c r="AG2816" s="55">
        <f t="shared" si="734"/>
        <v>0</v>
      </c>
      <c r="AH2816" s="55">
        <f t="shared" si="735"/>
        <v>0</v>
      </c>
      <c r="AI2816" s="55">
        <f t="shared" si="736"/>
        <v>0</v>
      </c>
      <c r="AJ2816" s="55">
        <f t="shared" si="737"/>
        <v>0</v>
      </c>
      <c r="AK2816" s="55">
        <f t="shared" si="728"/>
        <v>0</v>
      </c>
      <c r="AL2816" s="55">
        <f t="shared" si="729"/>
        <v>0</v>
      </c>
      <c r="AM2816" s="55">
        <f t="shared" si="730"/>
        <v>0</v>
      </c>
    </row>
    <row r="2817" spans="1:39" x14ac:dyDescent="0.25">
      <c r="A2817" s="47">
        <v>2813</v>
      </c>
      <c r="B2817" s="358" t="str">
        <f>IF(AND(E2817&lt;&gt;0,D2817&lt;&gt;0,F2817&lt;&gt;0),IF(C2817&lt;&gt;0,CONCATENATE(C2817,"-AGr",VLOOKUP(D2817,Listen!$A$2:$G$45,7,FALSE),"-",E2817,"-",F2817,),CONCATENATE("AGr",VLOOKUP(D2817,Listen!$A$2:$G$45,7,FALSE),"-",E2817,"-",F2817)),"keine vollständige ID")</f>
        <v>keine vollständige ID</v>
      </c>
      <c r="C2817" s="359">
        <f>'[2]III_SAV-Details_NB'!B2823</f>
        <v>0</v>
      </c>
      <c r="D2817" s="359">
        <f>'[2]III_SAV-Details_NB'!C2823</f>
        <v>0</v>
      </c>
      <c r="E2817" s="359">
        <f>'[2]III_SAV-Details_NB'!D2823</f>
        <v>0</v>
      </c>
      <c r="F2817" s="490"/>
      <c r="G2817" s="281">
        <f>'[2]III_SAV-Details_NB'!X2823</f>
        <v>0</v>
      </c>
      <c r="H2817" s="281">
        <f t="shared" si="731"/>
        <v>0</v>
      </c>
      <c r="I2817" s="281">
        <f>IF(con_EOGJahr=2025,'[2]III_SAV-Details_NB'!AA2823,IF(con_EOGJahr=2026,'[2]III_SAV-Details_NB'!AB2823,'[2]III_SAV-Details_NB'!AC2823))</f>
        <v>0</v>
      </c>
      <c r="J2817" s="282"/>
      <c r="K2817" s="282"/>
      <c r="L2817" s="282"/>
      <c r="M2817" s="282"/>
      <c r="N2817" s="282"/>
      <c r="O2817" s="282"/>
      <c r="P2817" s="52">
        <f t="shared" si="732"/>
        <v>0</v>
      </c>
      <c r="Q2817" s="60"/>
      <c r="R2817" s="53">
        <f t="shared" si="738"/>
        <v>0</v>
      </c>
      <c r="S2817" s="59"/>
      <c r="T2817" s="61"/>
      <c r="U2817" s="342" t="str">
        <f t="shared" si="742"/>
        <v>k.A.</v>
      </c>
      <c r="V2817" s="343" t="str">
        <f t="shared" si="739"/>
        <v>k.A.</v>
      </c>
      <c r="W2817" s="343" t="str">
        <f>IFERROR(IF(OR($D2817="",$E2817=0,con_Ende=0),"k.A.",IF(VLOOKUP($D2817,rng_ND,5,0)="Nein",VLOOKUP($D2817,rng_ND,2,FALSE),MIN(VLOOKUP($D2817,rng_ND,2,FALSE),A_Stammdaten!$B$19-D_SAV!$E2817+1))),"k.A.")</f>
        <v>k.A.</v>
      </c>
      <c r="X2817" s="343" t="str">
        <f t="shared" si="740"/>
        <v>k.A.</v>
      </c>
      <c r="Y2817" s="62"/>
      <c r="Z2817" s="48">
        <f t="shared" si="741"/>
        <v>0</v>
      </c>
      <c r="AA2817" s="457"/>
      <c r="AB2817" s="55">
        <f t="shared" si="733"/>
        <v>0</v>
      </c>
      <c r="AC2817" s="55">
        <f>IF(A_Stammdaten!$B$25="ja",D_SAV!AA2817,D_SAV!AB2817)</f>
        <v>0</v>
      </c>
      <c r="AD2817" s="478">
        <f>IF(AC2817=0,0,IF(U2817-(con_EOGJahr-D_SAV!E2817)&lt;=0,AC2817,AC2817/V2817))</f>
        <v>0</v>
      </c>
      <c r="AE2817" s="478">
        <f>IFERROR(IF(AND(VLOOKUP(D2817,rng_ND,5,FALSE)="Ja",D_SAV!T2817="degressiv"),D_SAV!AC2817*Y2817/100,0),0)</f>
        <v>0</v>
      </c>
      <c r="AF2817" s="55">
        <f>IFERROR(IF(VLOOKUP(D2817,rng_ND,5,FALSE)="Ja",MAX(D_SAV!AD2817:AE2817),D_SAV!AD2817),0)</f>
        <v>0</v>
      </c>
      <c r="AG2817" s="55">
        <f t="shared" si="734"/>
        <v>0</v>
      </c>
      <c r="AH2817" s="55">
        <f t="shared" si="735"/>
        <v>0</v>
      </c>
      <c r="AI2817" s="55">
        <f t="shared" si="736"/>
        <v>0</v>
      </c>
      <c r="AJ2817" s="55">
        <f t="shared" si="737"/>
        <v>0</v>
      </c>
      <c r="AK2817" s="55">
        <f t="shared" si="728"/>
        <v>0</v>
      </c>
      <c r="AL2817" s="55">
        <f t="shared" si="729"/>
        <v>0</v>
      </c>
      <c r="AM2817" s="55">
        <f t="shared" si="730"/>
        <v>0</v>
      </c>
    </row>
    <row r="2818" spans="1:39" x14ac:dyDescent="0.25">
      <c r="A2818" s="47">
        <v>2814</v>
      </c>
      <c r="B2818" s="358" t="str">
        <f>IF(AND(E2818&lt;&gt;0,D2818&lt;&gt;0,F2818&lt;&gt;0),IF(C2818&lt;&gt;0,CONCATENATE(C2818,"-AGr",VLOOKUP(D2818,Listen!$A$2:$G$45,7,FALSE),"-",E2818,"-",F2818,),CONCATENATE("AGr",VLOOKUP(D2818,Listen!$A$2:$G$45,7,FALSE),"-",E2818,"-",F2818)),"keine vollständige ID")</f>
        <v>keine vollständige ID</v>
      </c>
      <c r="C2818" s="359">
        <f>'[2]III_SAV-Details_NB'!B2824</f>
        <v>0</v>
      </c>
      <c r="D2818" s="359">
        <f>'[2]III_SAV-Details_NB'!C2824</f>
        <v>0</v>
      </c>
      <c r="E2818" s="359">
        <f>'[2]III_SAV-Details_NB'!D2824</f>
        <v>0</v>
      </c>
      <c r="F2818" s="490"/>
      <c r="G2818" s="281">
        <f>'[2]III_SAV-Details_NB'!X2824</f>
        <v>0</v>
      </c>
      <c r="H2818" s="281">
        <f t="shared" si="731"/>
        <v>0</v>
      </c>
      <c r="I2818" s="281">
        <f>IF(con_EOGJahr=2025,'[2]III_SAV-Details_NB'!AA2824,IF(con_EOGJahr=2026,'[2]III_SAV-Details_NB'!AB2824,'[2]III_SAV-Details_NB'!AC2824))</f>
        <v>0</v>
      </c>
      <c r="J2818" s="282"/>
      <c r="K2818" s="282"/>
      <c r="L2818" s="282"/>
      <c r="M2818" s="282"/>
      <c r="N2818" s="282"/>
      <c r="O2818" s="282"/>
      <c r="P2818" s="52">
        <f t="shared" si="732"/>
        <v>0</v>
      </c>
      <c r="Q2818" s="60"/>
      <c r="R2818" s="53">
        <f t="shared" si="738"/>
        <v>0</v>
      </c>
      <c r="S2818" s="59"/>
      <c r="T2818" s="61"/>
      <c r="U2818" s="342" t="str">
        <f t="shared" si="742"/>
        <v>k.A.</v>
      </c>
      <c r="V2818" s="343" t="str">
        <f t="shared" si="739"/>
        <v>k.A.</v>
      </c>
      <c r="W2818" s="343" t="str">
        <f>IFERROR(IF(OR($D2818="",$E2818=0,con_Ende=0),"k.A.",IF(VLOOKUP($D2818,rng_ND,5,0)="Nein",VLOOKUP($D2818,rng_ND,2,FALSE),MIN(VLOOKUP($D2818,rng_ND,2,FALSE),A_Stammdaten!$B$19-D_SAV!$E2818+1))),"k.A.")</f>
        <v>k.A.</v>
      </c>
      <c r="X2818" s="343" t="str">
        <f t="shared" si="740"/>
        <v>k.A.</v>
      </c>
      <c r="Y2818" s="62"/>
      <c r="Z2818" s="48">
        <f t="shared" si="741"/>
        <v>0</v>
      </c>
      <c r="AA2818" s="457"/>
      <c r="AB2818" s="55">
        <f t="shared" si="733"/>
        <v>0</v>
      </c>
      <c r="AC2818" s="55">
        <f>IF(A_Stammdaten!$B$25="ja",D_SAV!AA2818,D_SAV!AB2818)</f>
        <v>0</v>
      </c>
      <c r="AD2818" s="478">
        <f>IF(AC2818=0,0,IF(U2818-(con_EOGJahr-D_SAV!E2818)&lt;=0,AC2818,AC2818/V2818))</f>
        <v>0</v>
      </c>
      <c r="AE2818" s="478">
        <f>IFERROR(IF(AND(VLOOKUP(D2818,rng_ND,5,FALSE)="Ja",D_SAV!T2818="degressiv"),D_SAV!AC2818*Y2818/100,0),0)</f>
        <v>0</v>
      </c>
      <c r="AF2818" s="55">
        <f>IFERROR(IF(VLOOKUP(D2818,rng_ND,5,FALSE)="Ja",MAX(D_SAV!AD2818:AE2818),D_SAV!AD2818),0)</f>
        <v>0</v>
      </c>
      <c r="AG2818" s="55">
        <f t="shared" si="734"/>
        <v>0</v>
      </c>
      <c r="AH2818" s="55">
        <f t="shared" si="735"/>
        <v>0</v>
      </c>
      <c r="AI2818" s="55">
        <f t="shared" si="736"/>
        <v>0</v>
      </c>
      <c r="AJ2818" s="55">
        <f t="shared" si="737"/>
        <v>0</v>
      </c>
      <c r="AK2818" s="55">
        <f t="shared" si="728"/>
        <v>0</v>
      </c>
      <c r="AL2818" s="55">
        <f t="shared" si="729"/>
        <v>0</v>
      </c>
      <c r="AM2818" s="55">
        <f t="shared" si="730"/>
        <v>0</v>
      </c>
    </row>
    <row r="2819" spans="1:39" x14ac:dyDescent="0.25">
      <c r="A2819" s="47">
        <v>2815</v>
      </c>
      <c r="B2819" s="358" t="str">
        <f>IF(AND(E2819&lt;&gt;0,D2819&lt;&gt;0,F2819&lt;&gt;0),IF(C2819&lt;&gt;0,CONCATENATE(C2819,"-AGr",VLOOKUP(D2819,Listen!$A$2:$G$45,7,FALSE),"-",E2819,"-",F2819,),CONCATENATE("AGr",VLOOKUP(D2819,Listen!$A$2:$G$45,7,FALSE),"-",E2819,"-",F2819)),"keine vollständige ID")</f>
        <v>keine vollständige ID</v>
      </c>
      <c r="C2819" s="359">
        <f>'[2]III_SAV-Details_NB'!B2825</f>
        <v>0</v>
      </c>
      <c r="D2819" s="359">
        <f>'[2]III_SAV-Details_NB'!C2825</f>
        <v>0</v>
      </c>
      <c r="E2819" s="359">
        <f>'[2]III_SAV-Details_NB'!D2825</f>
        <v>0</v>
      </c>
      <c r="F2819" s="490"/>
      <c r="G2819" s="281">
        <f>'[2]III_SAV-Details_NB'!X2825</f>
        <v>0</v>
      </c>
      <c r="H2819" s="281">
        <f t="shared" si="731"/>
        <v>0</v>
      </c>
      <c r="I2819" s="281">
        <f>IF(con_EOGJahr=2025,'[2]III_SAV-Details_NB'!AA2825,IF(con_EOGJahr=2026,'[2]III_SAV-Details_NB'!AB2825,'[2]III_SAV-Details_NB'!AC2825))</f>
        <v>0</v>
      </c>
      <c r="J2819" s="282"/>
      <c r="K2819" s="282"/>
      <c r="L2819" s="282"/>
      <c r="M2819" s="282"/>
      <c r="N2819" s="282"/>
      <c r="O2819" s="282"/>
      <c r="P2819" s="52">
        <f t="shared" si="732"/>
        <v>0</v>
      </c>
      <c r="Q2819" s="60"/>
      <c r="R2819" s="53">
        <f t="shared" si="738"/>
        <v>0</v>
      </c>
      <c r="S2819" s="59"/>
      <c r="T2819" s="61"/>
      <c r="U2819" s="342" t="str">
        <f t="shared" si="742"/>
        <v>k.A.</v>
      </c>
      <c r="V2819" s="343" t="str">
        <f t="shared" si="739"/>
        <v>k.A.</v>
      </c>
      <c r="W2819" s="343" t="str">
        <f>IFERROR(IF(OR($D2819="",$E2819=0,con_Ende=0),"k.A.",IF(VLOOKUP($D2819,rng_ND,5,0)="Nein",VLOOKUP($D2819,rng_ND,2,FALSE),MIN(VLOOKUP($D2819,rng_ND,2,FALSE),A_Stammdaten!$B$19-D_SAV!$E2819+1))),"k.A.")</f>
        <v>k.A.</v>
      </c>
      <c r="X2819" s="343" t="str">
        <f t="shared" si="740"/>
        <v>k.A.</v>
      </c>
      <c r="Y2819" s="62"/>
      <c r="Z2819" s="48">
        <f t="shared" si="741"/>
        <v>0</v>
      </c>
      <c r="AA2819" s="457"/>
      <c r="AB2819" s="55">
        <f t="shared" si="733"/>
        <v>0</v>
      </c>
      <c r="AC2819" s="55">
        <f>IF(A_Stammdaten!$B$25="ja",D_SAV!AA2819,D_SAV!AB2819)</f>
        <v>0</v>
      </c>
      <c r="AD2819" s="478">
        <f>IF(AC2819=0,0,IF(U2819-(con_EOGJahr-D_SAV!E2819)&lt;=0,AC2819,AC2819/V2819))</f>
        <v>0</v>
      </c>
      <c r="AE2819" s="478">
        <f>IFERROR(IF(AND(VLOOKUP(D2819,rng_ND,5,FALSE)="Ja",D_SAV!T2819="degressiv"),D_SAV!AC2819*Y2819/100,0),0)</f>
        <v>0</v>
      </c>
      <c r="AF2819" s="55">
        <f>IFERROR(IF(VLOOKUP(D2819,rng_ND,5,FALSE)="Ja",MAX(D_SAV!AD2819:AE2819),D_SAV!AD2819),0)</f>
        <v>0</v>
      </c>
      <c r="AG2819" s="55">
        <f t="shared" si="734"/>
        <v>0</v>
      </c>
      <c r="AH2819" s="55">
        <f t="shared" si="735"/>
        <v>0</v>
      </c>
      <c r="AI2819" s="55">
        <f t="shared" si="736"/>
        <v>0</v>
      </c>
      <c r="AJ2819" s="55">
        <f t="shared" si="737"/>
        <v>0</v>
      </c>
      <c r="AK2819" s="55">
        <f t="shared" si="728"/>
        <v>0</v>
      </c>
      <c r="AL2819" s="55">
        <f t="shared" si="729"/>
        <v>0</v>
      </c>
      <c r="AM2819" s="55">
        <f t="shared" si="730"/>
        <v>0</v>
      </c>
    </row>
    <row r="2820" spans="1:39" x14ac:dyDescent="0.25">
      <c r="A2820" s="47">
        <v>2816</v>
      </c>
      <c r="B2820" s="358" t="str">
        <f>IF(AND(E2820&lt;&gt;0,D2820&lt;&gt;0,F2820&lt;&gt;0),IF(C2820&lt;&gt;0,CONCATENATE(C2820,"-AGr",VLOOKUP(D2820,Listen!$A$2:$G$45,7,FALSE),"-",E2820,"-",F2820,),CONCATENATE("AGr",VLOOKUP(D2820,Listen!$A$2:$G$45,7,FALSE),"-",E2820,"-",F2820)),"keine vollständige ID")</f>
        <v>keine vollständige ID</v>
      </c>
      <c r="C2820" s="359">
        <f>'[2]III_SAV-Details_NB'!B2826</f>
        <v>0</v>
      </c>
      <c r="D2820" s="359">
        <f>'[2]III_SAV-Details_NB'!C2826</f>
        <v>0</v>
      </c>
      <c r="E2820" s="359">
        <f>'[2]III_SAV-Details_NB'!D2826</f>
        <v>0</v>
      </c>
      <c r="F2820" s="490"/>
      <c r="G2820" s="281">
        <f>'[2]III_SAV-Details_NB'!X2826</f>
        <v>0</v>
      </c>
      <c r="H2820" s="281">
        <f t="shared" si="731"/>
        <v>0</v>
      </c>
      <c r="I2820" s="281">
        <f>IF(con_EOGJahr=2025,'[2]III_SAV-Details_NB'!AA2826,IF(con_EOGJahr=2026,'[2]III_SAV-Details_NB'!AB2826,'[2]III_SAV-Details_NB'!AC2826))</f>
        <v>0</v>
      </c>
      <c r="J2820" s="282"/>
      <c r="K2820" s="282"/>
      <c r="L2820" s="282"/>
      <c r="M2820" s="282"/>
      <c r="N2820" s="282"/>
      <c r="O2820" s="282"/>
      <c r="P2820" s="52">
        <f t="shared" si="732"/>
        <v>0</v>
      </c>
      <c r="Q2820" s="60"/>
      <c r="R2820" s="53">
        <f t="shared" si="738"/>
        <v>0</v>
      </c>
      <c r="S2820" s="59"/>
      <c r="T2820" s="61"/>
      <c r="U2820" s="342" t="str">
        <f t="shared" si="742"/>
        <v>k.A.</v>
      </c>
      <c r="V2820" s="343" t="str">
        <f t="shared" si="739"/>
        <v>k.A.</v>
      </c>
      <c r="W2820" s="343" t="str">
        <f>IFERROR(IF(OR($D2820="",$E2820=0,con_Ende=0),"k.A.",IF(VLOOKUP($D2820,rng_ND,5,0)="Nein",VLOOKUP($D2820,rng_ND,2,FALSE),MIN(VLOOKUP($D2820,rng_ND,2,FALSE),A_Stammdaten!$B$19-D_SAV!$E2820+1))),"k.A.")</f>
        <v>k.A.</v>
      </c>
      <c r="X2820" s="343" t="str">
        <f t="shared" si="740"/>
        <v>k.A.</v>
      </c>
      <c r="Y2820" s="62"/>
      <c r="Z2820" s="48">
        <f t="shared" si="741"/>
        <v>0</v>
      </c>
      <c r="AA2820" s="457"/>
      <c r="AB2820" s="55">
        <f t="shared" si="733"/>
        <v>0</v>
      </c>
      <c r="AC2820" s="55">
        <f>IF(A_Stammdaten!$B$25="ja",D_SAV!AA2820,D_SAV!AB2820)</f>
        <v>0</v>
      </c>
      <c r="AD2820" s="478">
        <f>IF(AC2820=0,0,IF(U2820-(con_EOGJahr-D_SAV!E2820)&lt;=0,AC2820,AC2820/V2820))</f>
        <v>0</v>
      </c>
      <c r="AE2820" s="478">
        <f>IFERROR(IF(AND(VLOOKUP(D2820,rng_ND,5,FALSE)="Ja",D_SAV!T2820="degressiv"),D_SAV!AC2820*Y2820/100,0),0)</f>
        <v>0</v>
      </c>
      <c r="AF2820" s="55">
        <f>IFERROR(IF(VLOOKUP(D2820,rng_ND,5,FALSE)="Ja",MAX(D_SAV!AD2820:AE2820),D_SAV!AD2820),0)</f>
        <v>0</v>
      </c>
      <c r="AG2820" s="55">
        <f t="shared" si="734"/>
        <v>0</v>
      </c>
      <c r="AH2820" s="55">
        <f t="shared" si="735"/>
        <v>0</v>
      </c>
      <c r="AI2820" s="55">
        <f t="shared" si="736"/>
        <v>0</v>
      </c>
      <c r="AJ2820" s="55">
        <f t="shared" si="737"/>
        <v>0</v>
      </c>
      <c r="AK2820" s="55">
        <f t="shared" si="728"/>
        <v>0</v>
      </c>
      <c r="AL2820" s="55">
        <f t="shared" si="729"/>
        <v>0</v>
      </c>
      <c r="AM2820" s="55">
        <f t="shared" si="730"/>
        <v>0</v>
      </c>
    </row>
    <row r="2821" spans="1:39" x14ac:dyDescent="0.25">
      <c r="A2821" s="47">
        <v>2817</v>
      </c>
      <c r="B2821" s="358" t="str">
        <f>IF(AND(E2821&lt;&gt;0,D2821&lt;&gt;0,F2821&lt;&gt;0),IF(C2821&lt;&gt;0,CONCATENATE(C2821,"-AGr",VLOOKUP(D2821,Listen!$A$2:$G$45,7,FALSE),"-",E2821,"-",F2821,),CONCATENATE("AGr",VLOOKUP(D2821,Listen!$A$2:$G$45,7,FALSE),"-",E2821,"-",F2821)),"keine vollständige ID")</f>
        <v>keine vollständige ID</v>
      </c>
      <c r="C2821" s="359">
        <f>'[2]III_SAV-Details_NB'!B2827</f>
        <v>0</v>
      </c>
      <c r="D2821" s="359">
        <f>'[2]III_SAV-Details_NB'!C2827</f>
        <v>0</v>
      </c>
      <c r="E2821" s="359">
        <f>'[2]III_SAV-Details_NB'!D2827</f>
        <v>0</v>
      </c>
      <c r="F2821" s="490"/>
      <c r="G2821" s="281">
        <f>'[2]III_SAV-Details_NB'!X2827</f>
        <v>0</v>
      </c>
      <c r="H2821" s="281">
        <f t="shared" si="731"/>
        <v>0</v>
      </c>
      <c r="I2821" s="281">
        <f>IF(con_EOGJahr=2025,'[2]III_SAV-Details_NB'!AA2827,IF(con_EOGJahr=2026,'[2]III_SAV-Details_NB'!AB2827,'[2]III_SAV-Details_NB'!AC2827))</f>
        <v>0</v>
      </c>
      <c r="J2821" s="282"/>
      <c r="K2821" s="282"/>
      <c r="L2821" s="282"/>
      <c r="M2821" s="282"/>
      <c r="N2821" s="282"/>
      <c r="O2821" s="282"/>
      <c r="P2821" s="52">
        <f t="shared" si="732"/>
        <v>0</v>
      </c>
      <c r="Q2821" s="60"/>
      <c r="R2821" s="53">
        <f t="shared" si="738"/>
        <v>0</v>
      </c>
      <c r="S2821" s="59"/>
      <c r="T2821" s="61"/>
      <c r="U2821" s="342" t="str">
        <f t="shared" si="742"/>
        <v>k.A.</v>
      </c>
      <c r="V2821" s="343" t="str">
        <f t="shared" si="739"/>
        <v>k.A.</v>
      </c>
      <c r="W2821" s="343" t="str">
        <f>IFERROR(IF(OR($D2821="",$E2821=0,con_Ende=0),"k.A.",IF(VLOOKUP($D2821,rng_ND,5,0)="Nein",VLOOKUP($D2821,rng_ND,2,FALSE),MIN(VLOOKUP($D2821,rng_ND,2,FALSE),A_Stammdaten!$B$19-D_SAV!$E2821+1))),"k.A.")</f>
        <v>k.A.</v>
      </c>
      <c r="X2821" s="343" t="str">
        <f t="shared" si="740"/>
        <v>k.A.</v>
      </c>
      <c r="Y2821" s="62"/>
      <c r="Z2821" s="48">
        <f t="shared" si="741"/>
        <v>0</v>
      </c>
      <c r="AA2821" s="457"/>
      <c r="AB2821" s="55">
        <f t="shared" si="733"/>
        <v>0</v>
      </c>
      <c r="AC2821" s="55">
        <f>IF(A_Stammdaten!$B$25="ja",D_SAV!AA2821,D_SAV!AB2821)</f>
        <v>0</v>
      </c>
      <c r="AD2821" s="478">
        <f>IF(AC2821=0,0,IF(U2821-(con_EOGJahr-D_SAV!E2821)&lt;=0,AC2821,AC2821/V2821))</f>
        <v>0</v>
      </c>
      <c r="AE2821" s="478">
        <f>IFERROR(IF(AND(VLOOKUP(D2821,rng_ND,5,FALSE)="Ja",D_SAV!T2821="degressiv"),D_SAV!AC2821*Y2821/100,0),0)</f>
        <v>0</v>
      </c>
      <c r="AF2821" s="55">
        <f>IFERROR(IF(VLOOKUP(D2821,rng_ND,5,FALSE)="Ja",MAX(D_SAV!AD2821:AE2821),D_SAV!AD2821),0)</f>
        <v>0</v>
      </c>
      <c r="AG2821" s="55">
        <f t="shared" si="734"/>
        <v>0</v>
      </c>
      <c r="AH2821" s="55">
        <f t="shared" si="735"/>
        <v>0</v>
      </c>
      <c r="AI2821" s="55">
        <f t="shared" si="736"/>
        <v>0</v>
      </c>
      <c r="AJ2821" s="55">
        <f t="shared" si="737"/>
        <v>0</v>
      </c>
      <c r="AK2821" s="55">
        <f t="shared" ref="AK2821:AK2884" si="743">IF($E2821&gt;=2006,AC2821,con_EKQ*AH2821+(1-con_EKQ)*AC2821)</f>
        <v>0</v>
      </c>
      <c r="AL2821" s="55">
        <f t="shared" ref="AL2821:AL2884" si="744">IF($E2821&gt;=2006,AF2821,con_EKQ*AI2821+(1-con_EKQ)*AF2821)</f>
        <v>0</v>
      </c>
      <c r="AM2821" s="55">
        <f t="shared" ref="AM2821:AM2884" si="745">IF($E2821&gt;=2006,AG2821,con_EKQ*AJ2821+(1-con_EKQ)*AG2821)</f>
        <v>0</v>
      </c>
    </row>
    <row r="2822" spans="1:39" x14ac:dyDescent="0.25">
      <c r="A2822" s="47">
        <v>2818</v>
      </c>
      <c r="B2822" s="358" t="str">
        <f>IF(AND(E2822&lt;&gt;0,D2822&lt;&gt;0,F2822&lt;&gt;0),IF(C2822&lt;&gt;0,CONCATENATE(C2822,"-AGr",VLOOKUP(D2822,Listen!$A$2:$G$45,7,FALSE),"-",E2822,"-",F2822,),CONCATENATE("AGr",VLOOKUP(D2822,Listen!$A$2:$G$45,7,FALSE),"-",E2822,"-",F2822)),"keine vollständige ID")</f>
        <v>keine vollständige ID</v>
      </c>
      <c r="C2822" s="359">
        <f>'[2]III_SAV-Details_NB'!B2828</f>
        <v>0</v>
      </c>
      <c r="D2822" s="359">
        <f>'[2]III_SAV-Details_NB'!C2828</f>
        <v>0</v>
      </c>
      <c r="E2822" s="359">
        <f>'[2]III_SAV-Details_NB'!D2828</f>
        <v>0</v>
      </c>
      <c r="F2822" s="490"/>
      <c r="G2822" s="281">
        <f>'[2]III_SAV-Details_NB'!X2828</f>
        <v>0</v>
      </c>
      <c r="H2822" s="281">
        <f t="shared" ref="H2822:H2885" si="746">+G2822</f>
        <v>0</v>
      </c>
      <c r="I2822" s="281">
        <f>IF(con_EOGJahr=2025,'[2]III_SAV-Details_NB'!AA2828,IF(con_EOGJahr=2026,'[2]III_SAV-Details_NB'!AB2828,'[2]III_SAV-Details_NB'!AC2828))</f>
        <v>0</v>
      </c>
      <c r="J2822" s="282"/>
      <c r="K2822" s="282"/>
      <c r="L2822" s="282"/>
      <c r="M2822" s="282"/>
      <c r="N2822" s="282"/>
      <c r="O2822" s="282"/>
      <c r="P2822" s="52">
        <f t="shared" ref="P2822:P2885" si="747">SUM(I2822:O2822)</f>
        <v>0</v>
      </c>
      <c r="Q2822" s="60"/>
      <c r="R2822" s="53">
        <f t="shared" si="738"/>
        <v>0</v>
      </c>
      <c r="S2822" s="59"/>
      <c r="T2822" s="61"/>
      <c r="U2822" s="342" t="str">
        <f t="shared" si="742"/>
        <v>k.A.</v>
      </c>
      <c r="V2822" s="343" t="str">
        <f t="shared" si="739"/>
        <v>k.A.</v>
      </c>
      <c r="W2822" s="343" t="str">
        <f>IFERROR(IF(OR($D2822="",$E2822=0,con_Ende=0),"k.A.",IF(VLOOKUP($D2822,rng_ND,5,0)="Nein",VLOOKUP($D2822,rng_ND,2,FALSE),MIN(VLOOKUP($D2822,rng_ND,2,FALSE),A_Stammdaten!$B$19-D_SAV!$E2822+1))),"k.A.")</f>
        <v>k.A.</v>
      </c>
      <c r="X2822" s="343" t="str">
        <f t="shared" si="740"/>
        <v>k.A.</v>
      </c>
      <c r="Y2822" s="62"/>
      <c r="Z2822" s="48">
        <f t="shared" si="741"/>
        <v>0</v>
      </c>
      <c r="AA2822" s="457"/>
      <c r="AB2822" s="55">
        <f t="shared" ref="AB2822:AB2885" si="748">R2822</f>
        <v>0</v>
      </c>
      <c r="AC2822" s="55">
        <f>IF(A_Stammdaten!$B$25="ja",D_SAV!AA2822,D_SAV!AB2822)</f>
        <v>0</v>
      </c>
      <c r="AD2822" s="478">
        <f>IF(AC2822=0,0,IF(U2822-(con_EOGJahr-D_SAV!E2822)&lt;=0,AC2822,AC2822/V2822))</f>
        <v>0</v>
      </c>
      <c r="AE2822" s="478">
        <f>IFERROR(IF(AND(VLOOKUP(D2822,rng_ND,5,FALSE)="Ja",D_SAV!T2822="degressiv"),D_SAV!AC2822*Y2822/100,0),0)</f>
        <v>0</v>
      </c>
      <c r="AF2822" s="55">
        <f>IFERROR(IF(VLOOKUP(D2822,rng_ND,5,FALSE)="Ja",MAX(D_SAV!AD2822:AE2822),D_SAV!AD2822),0)</f>
        <v>0</v>
      </c>
      <c r="AG2822" s="55">
        <f t="shared" ref="AG2822:AG2885" si="749">AC2822-AF2822</f>
        <v>0</v>
      </c>
      <c r="AH2822" s="55">
        <f t="shared" ref="AH2822:AH2885" si="750">IF($E2822&gt;=2006,0,AC2822*$Z2822)</f>
        <v>0</v>
      </c>
      <c r="AI2822" s="55">
        <f t="shared" ref="AI2822:AI2885" si="751">IF($E2822&gt;=2006,0,AF2822*$Z2822)</f>
        <v>0</v>
      </c>
      <c r="AJ2822" s="55">
        <f t="shared" ref="AJ2822:AJ2885" si="752">IF($E2822&gt;=2006,0,AG2822*$Z2822)</f>
        <v>0</v>
      </c>
      <c r="AK2822" s="55">
        <f t="shared" si="743"/>
        <v>0</v>
      </c>
      <c r="AL2822" s="55">
        <f t="shared" si="744"/>
        <v>0</v>
      </c>
      <c r="AM2822" s="55">
        <f t="shared" si="745"/>
        <v>0</v>
      </c>
    </row>
    <row r="2823" spans="1:39" x14ac:dyDescent="0.25">
      <c r="A2823" s="47">
        <v>2819</v>
      </c>
      <c r="B2823" s="358" t="str">
        <f>IF(AND(E2823&lt;&gt;0,D2823&lt;&gt;0,F2823&lt;&gt;0),IF(C2823&lt;&gt;0,CONCATENATE(C2823,"-AGr",VLOOKUP(D2823,Listen!$A$2:$G$45,7,FALSE),"-",E2823,"-",F2823,),CONCATENATE("AGr",VLOOKUP(D2823,Listen!$A$2:$G$45,7,FALSE),"-",E2823,"-",F2823)),"keine vollständige ID")</f>
        <v>keine vollständige ID</v>
      </c>
      <c r="C2823" s="359">
        <f>'[2]III_SAV-Details_NB'!B2829</f>
        <v>0</v>
      </c>
      <c r="D2823" s="359">
        <f>'[2]III_SAV-Details_NB'!C2829</f>
        <v>0</v>
      </c>
      <c r="E2823" s="359">
        <f>'[2]III_SAV-Details_NB'!D2829</f>
        <v>0</v>
      </c>
      <c r="F2823" s="490"/>
      <c r="G2823" s="281">
        <f>'[2]III_SAV-Details_NB'!X2829</f>
        <v>0</v>
      </c>
      <c r="H2823" s="281">
        <f t="shared" si="746"/>
        <v>0</v>
      </c>
      <c r="I2823" s="281">
        <f>IF(con_EOGJahr=2025,'[2]III_SAV-Details_NB'!AA2829,IF(con_EOGJahr=2026,'[2]III_SAV-Details_NB'!AB2829,'[2]III_SAV-Details_NB'!AC2829))</f>
        <v>0</v>
      </c>
      <c r="J2823" s="282"/>
      <c r="K2823" s="282"/>
      <c r="L2823" s="282"/>
      <c r="M2823" s="282"/>
      <c r="N2823" s="282"/>
      <c r="O2823" s="282"/>
      <c r="P2823" s="52">
        <f t="shared" si="747"/>
        <v>0</v>
      </c>
      <c r="Q2823" s="60"/>
      <c r="R2823" s="53">
        <f t="shared" si="738"/>
        <v>0</v>
      </c>
      <c r="S2823" s="59"/>
      <c r="T2823" s="61"/>
      <c r="U2823" s="342" t="str">
        <f t="shared" si="742"/>
        <v>k.A.</v>
      </c>
      <c r="V2823" s="343" t="str">
        <f t="shared" si="739"/>
        <v>k.A.</v>
      </c>
      <c r="W2823" s="343" t="str">
        <f>IFERROR(IF(OR($D2823="",$E2823=0,con_Ende=0),"k.A.",IF(VLOOKUP($D2823,rng_ND,5,0)="Nein",VLOOKUP($D2823,rng_ND,2,FALSE),MIN(VLOOKUP($D2823,rng_ND,2,FALSE),A_Stammdaten!$B$19-D_SAV!$E2823+1))),"k.A.")</f>
        <v>k.A.</v>
      </c>
      <c r="X2823" s="343" t="str">
        <f t="shared" si="740"/>
        <v>k.A.</v>
      </c>
      <c r="Y2823" s="62"/>
      <c r="Z2823" s="48">
        <f t="shared" si="741"/>
        <v>0</v>
      </c>
      <c r="AA2823" s="457"/>
      <c r="AB2823" s="55">
        <f t="shared" si="748"/>
        <v>0</v>
      </c>
      <c r="AC2823" s="55">
        <f>IF(A_Stammdaten!$B$25="ja",D_SAV!AA2823,D_SAV!AB2823)</f>
        <v>0</v>
      </c>
      <c r="AD2823" s="478">
        <f>IF(AC2823=0,0,IF(U2823-(con_EOGJahr-D_SAV!E2823)&lt;=0,AC2823,AC2823/V2823))</f>
        <v>0</v>
      </c>
      <c r="AE2823" s="478">
        <f>IFERROR(IF(AND(VLOOKUP(D2823,rng_ND,5,FALSE)="Ja",D_SAV!T2823="degressiv"),D_SAV!AC2823*Y2823/100,0),0)</f>
        <v>0</v>
      </c>
      <c r="AF2823" s="55">
        <f>IFERROR(IF(VLOOKUP(D2823,rng_ND,5,FALSE)="Ja",MAX(D_SAV!AD2823:AE2823),D_SAV!AD2823),0)</f>
        <v>0</v>
      </c>
      <c r="AG2823" s="55">
        <f t="shared" si="749"/>
        <v>0</v>
      </c>
      <c r="AH2823" s="55">
        <f t="shared" si="750"/>
        <v>0</v>
      </c>
      <c r="AI2823" s="55">
        <f t="shared" si="751"/>
        <v>0</v>
      </c>
      <c r="AJ2823" s="55">
        <f t="shared" si="752"/>
        <v>0</v>
      </c>
      <c r="AK2823" s="55">
        <f t="shared" si="743"/>
        <v>0</v>
      </c>
      <c r="AL2823" s="55">
        <f t="shared" si="744"/>
        <v>0</v>
      </c>
      <c r="AM2823" s="55">
        <f t="shared" si="745"/>
        <v>0</v>
      </c>
    </row>
    <row r="2824" spans="1:39" x14ac:dyDescent="0.25">
      <c r="A2824" s="47">
        <v>2820</v>
      </c>
      <c r="B2824" s="358" t="str">
        <f>IF(AND(E2824&lt;&gt;0,D2824&lt;&gt;0,F2824&lt;&gt;0),IF(C2824&lt;&gt;0,CONCATENATE(C2824,"-AGr",VLOOKUP(D2824,Listen!$A$2:$G$45,7,FALSE),"-",E2824,"-",F2824,),CONCATENATE("AGr",VLOOKUP(D2824,Listen!$A$2:$G$45,7,FALSE),"-",E2824,"-",F2824)),"keine vollständige ID")</f>
        <v>keine vollständige ID</v>
      </c>
      <c r="C2824" s="359">
        <f>'[2]III_SAV-Details_NB'!B2830</f>
        <v>0</v>
      </c>
      <c r="D2824" s="359">
        <f>'[2]III_SAV-Details_NB'!C2830</f>
        <v>0</v>
      </c>
      <c r="E2824" s="359">
        <f>'[2]III_SAV-Details_NB'!D2830</f>
        <v>0</v>
      </c>
      <c r="F2824" s="490"/>
      <c r="G2824" s="281">
        <f>'[2]III_SAV-Details_NB'!X2830</f>
        <v>0</v>
      </c>
      <c r="H2824" s="281">
        <f t="shared" si="746"/>
        <v>0</v>
      </c>
      <c r="I2824" s="281">
        <f>IF(con_EOGJahr=2025,'[2]III_SAV-Details_NB'!AA2830,IF(con_EOGJahr=2026,'[2]III_SAV-Details_NB'!AB2830,'[2]III_SAV-Details_NB'!AC2830))</f>
        <v>0</v>
      </c>
      <c r="J2824" s="282"/>
      <c r="K2824" s="282"/>
      <c r="L2824" s="282"/>
      <c r="M2824" s="282"/>
      <c r="N2824" s="282"/>
      <c r="O2824" s="282"/>
      <c r="P2824" s="52">
        <f t="shared" si="747"/>
        <v>0</v>
      </c>
      <c r="Q2824" s="60"/>
      <c r="R2824" s="53">
        <f t="shared" si="738"/>
        <v>0</v>
      </c>
      <c r="S2824" s="59"/>
      <c r="T2824" s="61"/>
      <c r="U2824" s="342" t="str">
        <f t="shared" si="742"/>
        <v>k.A.</v>
      </c>
      <c r="V2824" s="343" t="str">
        <f t="shared" si="739"/>
        <v>k.A.</v>
      </c>
      <c r="W2824" s="343" t="str">
        <f>IFERROR(IF(OR($D2824="",$E2824=0,con_Ende=0),"k.A.",IF(VLOOKUP($D2824,rng_ND,5,0)="Nein",VLOOKUP($D2824,rng_ND,2,FALSE),MIN(VLOOKUP($D2824,rng_ND,2,FALSE),A_Stammdaten!$B$19-D_SAV!$E2824+1))),"k.A.")</f>
        <v>k.A.</v>
      </c>
      <c r="X2824" s="343" t="str">
        <f t="shared" si="740"/>
        <v>k.A.</v>
      </c>
      <c r="Y2824" s="62"/>
      <c r="Z2824" s="48">
        <f t="shared" si="741"/>
        <v>0</v>
      </c>
      <c r="AA2824" s="457"/>
      <c r="AB2824" s="55">
        <f t="shared" si="748"/>
        <v>0</v>
      </c>
      <c r="AC2824" s="55">
        <f>IF(A_Stammdaten!$B$25="ja",D_SAV!AA2824,D_SAV!AB2824)</f>
        <v>0</v>
      </c>
      <c r="AD2824" s="478">
        <f>IF(AC2824=0,0,IF(U2824-(con_EOGJahr-D_SAV!E2824)&lt;=0,AC2824,AC2824/V2824))</f>
        <v>0</v>
      </c>
      <c r="AE2824" s="478">
        <f>IFERROR(IF(AND(VLOOKUP(D2824,rng_ND,5,FALSE)="Ja",D_SAV!T2824="degressiv"),D_SAV!AC2824*Y2824/100,0),0)</f>
        <v>0</v>
      </c>
      <c r="AF2824" s="55">
        <f>IFERROR(IF(VLOOKUP(D2824,rng_ND,5,FALSE)="Ja",MAX(D_SAV!AD2824:AE2824),D_SAV!AD2824),0)</f>
        <v>0</v>
      </c>
      <c r="AG2824" s="55">
        <f t="shared" si="749"/>
        <v>0</v>
      </c>
      <c r="AH2824" s="55">
        <f t="shared" si="750"/>
        <v>0</v>
      </c>
      <c r="AI2824" s="55">
        <f t="shared" si="751"/>
        <v>0</v>
      </c>
      <c r="AJ2824" s="55">
        <f t="shared" si="752"/>
        <v>0</v>
      </c>
      <c r="AK2824" s="55">
        <f t="shared" si="743"/>
        <v>0</v>
      </c>
      <c r="AL2824" s="55">
        <f t="shared" si="744"/>
        <v>0</v>
      </c>
      <c r="AM2824" s="55">
        <f t="shared" si="745"/>
        <v>0</v>
      </c>
    </row>
    <row r="2825" spans="1:39" x14ac:dyDescent="0.25">
      <c r="A2825" s="47">
        <v>2821</v>
      </c>
      <c r="B2825" s="358" t="str">
        <f>IF(AND(E2825&lt;&gt;0,D2825&lt;&gt;0,F2825&lt;&gt;0),IF(C2825&lt;&gt;0,CONCATENATE(C2825,"-AGr",VLOOKUP(D2825,Listen!$A$2:$G$45,7,FALSE),"-",E2825,"-",F2825,),CONCATENATE("AGr",VLOOKUP(D2825,Listen!$A$2:$G$45,7,FALSE),"-",E2825,"-",F2825)),"keine vollständige ID")</f>
        <v>keine vollständige ID</v>
      </c>
      <c r="C2825" s="359">
        <f>'[2]III_SAV-Details_NB'!B2831</f>
        <v>0</v>
      </c>
      <c r="D2825" s="359">
        <f>'[2]III_SAV-Details_NB'!C2831</f>
        <v>0</v>
      </c>
      <c r="E2825" s="359">
        <f>'[2]III_SAV-Details_NB'!D2831</f>
        <v>0</v>
      </c>
      <c r="F2825" s="490"/>
      <c r="G2825" s="281">
        <f>'[2]III_SAV-Details_NB'!X2831</f>
        <v>0</v>
      </c>
      <c r="H2825" s="281">
        <f t="shared" si="746"/>
        <v>0</v>
      </c>
      <c r="I2825" s="281">
        <f>IF(con_EOGJahr=2025,'[2]III_SAV-Details_NB'!AA2831,IF(con_EOGJahr=2026,'[2]III_SAV-Details_NB'!AB2831,'[2]III_SAV-Details_NB'!AC2831))</f>
        <v>0</v>
      </c>
      <c r="J2825" s="282"/>
      <c r="K2825" s="282"/>
      <c r="L2825" s="282"/>
      <c r="M2825" s="282"/>
      <c r="N2825" s="282"/>
      <c r="O2825" s="282"/>
      <c r="P2825" s="52">
        <f t="shared" si="747"/>
        <v>0</v>
      </c>
      <c r="Q2825" s="60"/>
      <c r="R2825" s="53">
        <f t="shared" si="738"/>
        <v>0</v>
      </c>
      <c r="S2825" s="59"/>
      <c r="T2825" s="61"/>
      <c r="U2825" s="342" t="str">
        <f t="shared" si="742"/>
        <v>k.A.</v>
      </c>
      <c r="V2825" s="343" t="str">
        <f t="shared" si="739"/>
        <v>k.A.</v>
      </c>
      <c r="W2825" s="343" t="str">
        <f>IFERROR(IF(OR($D2825="",$E2825=0,con_Ende=0),"k.A.",IF(VLOOKUP($D2825,rng_ND,5,0)="Nein",VLOOKUP($D2825,rng_ND,2,FALSE),MIN(VLOOKUP($D2825,rng_ND,2,FALSE),A_Stammdaten!$B$19-D_SAV!$E2825+1))),"k.A.")</f>
        <v>k.A.</v>
      </c>
      <c r="X2825" s="343" t="str">
        <f t="shared" si="740"/>
        <v>k.A.</v>
      </c>
      <c r="Y2825" s="62"/>
      <c r="Z2825" s="48">
        <f t="shared" si="741"/>
        <v>0</v>
      </c>
      <c r="AA2825" s="457"/>
      <c r="AB2825" s="55">
        <f t="shared" si="748"/>
        <v>0</v>
      </c>
      <c r="AC2825" s="55">
        <f>IF(A_Stammdaten!$B$25="ja",D_SAV!AA2825,D_SAV!AB2825)</f>
        <v>0</v>
      </c>
      <c r="AD2825" s="478">
        <f>IF(AC2825=0,0,IF(U2825-(con_EOGJahr-D_SAV!E2825)&lt;=0,AC2825,AC2825/V2825))</f>
        <v>0</v>
      </c>
      <c r="AE2825" s="478">
        <f>IFERROR(IF(AND(VLOOKUP(D2825,rng_ND,5,FALSE)="Ja",D_SAV!T2825="degressiv"),D_SAV!AC2825*Y2825/100,0),0)</f>
        <v>0</v>
      </c>
      <c r="AF2825" s="55">
        <f>IFERROR(IF(VLOOKUP(D2825,rng_ND,5,FALSE)="Ja",MAX(D_SAV!AD2825:AE2825),D_SAV!AD2825),0)</f>
        <v>0</v>
      </c>
      <c r="AG2825" s="55">
        <f t="shared" si="749"/>
        <v>0</v>
      </c>
      <c r="AH2825" s="55">
        <f t="shared" si="750"/>
        <v>0</v>
      </c>
      <c r="AI2825" s="55">
        <f t="shared" si="751"/>
        <v>0</v>
      </c>
      <c r="AJ2825" s="55">
        <f t="shared" si="752"/>
        <v>0</v>
      </c>
      <c r="AK2825" s="55">
        <f t="shared" si="743"/>
        <v>0</v>
      </c>
      <c r="AL2825" s="55">
        <f t="shared" si="744"/>
        <v>0</v>
      </c>
      <c r="AM2825" s="55">
        <f t="shared" si="745"/>
        <v>0</v>
      </c>
    </row>
    <row r="2826" spans="1:39" x14ac:dyDescent="0.25">
      <c r="A2826" s="47">
        <v>2822</v>
      </c>
      <c r="B2826" s="358" t="str">
        <f>IF(AND(E2826&lt;&gt;0,D2826&lt;&gt;0,F2826&lt;&gt;0),IF(C2826&lt;&gt;0,CONCATENATE(C2826,"-AGr",VLOOKUP(D2826,Listen!$A$2:$G$45,7,FALSE),"-",E2826,"-",F2826,),CONCATENATE("AGr",VLOOKUP(D2826,Listen!$A$2:$G$45,7,FALSE),"-",E2826,"-",F2826)),"keine vollständige ID")</f>
        <v>keine vollständige ID</v>
      </c>
      <c r="C2826" s="359">
        <f>'[2]III_SAV-Details_NB'!B2832</f>
        <v>0</v>
      </c>
      <c r="D2826" s="359">
        <f>'[2]III_SAV-Details_NB'!C2832</f>
        <v>0</v>
      </c>
      <c r="E2826" s="359">
        <f>'[2]III_SAV-Details_NB'!D2832</f>
        <v>0</v>
      </c>
      <c r="F2826" s="490"/>
      <c r="G2826" s="281">
        <f>'[2]III_SAV-Details_NB'!X2832</f>
        <v>0</v>
      </c>
      <c r="H2826" s="281">
        <f t="shared" si="746"/>
        <v>0</v>
      </c>
      <c r="I2826" s="281">
        <f>IF(con_EOGJahr=2025,'[2]III_SAV-Details_NB'!AA2832,IF(con_EOGJahr=2026,'[2]III_SAV-Details_NB'!AB2832,'[2]III_SAV-Details_NB'!AC2832))</f>
        <v>0</v>
      </c>
      <c r="J2826" s="282"/>
      <c r="K2826" s="282"/>
      <c r="L2826" s="282"/>
      <c r="M2826" s="282"/>
      <c r="N2826" s="282"/>
      <c r="O2826" s="282"/>
      <c r="P2826" s="52">
        <f t="shared" si="747"/>
        <v>0</v>
      </c>
      <c r="Q2826" s="60"/>
      <c r="R2826" s="53">
        <f t="shared" si="738"/>
        <v>0</v>
      </c>
      <c r="S2826" s="59"/>
      <c r="T2826" s="61"/>
      <c r="U2826" s="342" t="str">
        <f t="shared" si="742"/>
        <v>k.A.</v>
      </c>
      <c r="V2826" s="343" t="str">
        <f t="shared" si="739"/>
        <v>k.A.</v>
      </c>
      <c r="W2826" s="343" t="str">
        <f>IFERROR(IF(OR($D2826="",$E2826=0,con_Ende=0),"k.A.",IF(VLOOKUP($D2826,rng_ND,5,0)="Nein",VLOOKUP($D2826,rng_ND,2,FALSE),MIN(VLOOKUP($D2826,rng_ND,2,FALSE),A_Stammdaten!$B$19-D_SAV!$E2826+1))),"k.A.")</f>
        <v>k.A.</v>
      </c>
      <c r="X2826" s="343" t="str">
        <f t="shared" si="740"/>
        <v>k.A.</v>
      </c>
      <c r="Y2826" s="62"/>
      <c r="Z2826" s="48">
        <f t="shared" si="741"/>
        <v>0</v>
      </c>
      <c r="AA2826" s="457"/>
      <c r="AB2826" s="55">
        <f t="shared" si="748"/>
        <v>0</v>
      </c>
      <c r="AC2826" s="55">
        <f>IF(A_Stammdaten!$B$25="ja",D_SAV!AA2826,D_SAV!AB2826)</f>
        <v>0</v>
      </c>
      <c r="AD2826" s="478">
        <f>IF(AC2826=0,0,IF(U2826-(con_EOGJahr-D_SAV!E2826)&lt;=0,AC2826,AC2826/V2826))</f>
        <v>0</v>
      </c>
      <c r="AE2826" s="478">
        <f>IFERROR(IF(AND(VLOOKUP(D2826,rng_ND,5,FALSE)="Ja",D_SAV!T2826="degressiv"),D_SAV!AC2826*Y2826/100,0),0)</f>
        <v>0</v>
      </c>
      <c r="AF2826" s="55">
        <f>IFERROR(IF(VLOOKUP(D2826,rng_ND,5,FALSE)="Ja",MAX(D_SAV!AD2826:AE2826),D_SAV!AD2826),0)</f>
        <v>0</v>
      </c>
      <c r="AG2826" s="55">
        <f t="shared" si="749"/>
        <v>0</v>
      </c>
      <c r="AH2826" s="55">
        <f t="shared" si="750"/>
        <v>0</v>
      </c>
      <c r="AI2826" s="55">
        <f t="shared" si="751"/>
        <v>0</v>
      </c>
      <c r="AJ2826" s="55">
        <f t="shared" si="752"/>
        <v>0</v>
      </c>
      <c r="AK2826" s="55">
        <f t="shared" si="743"/>
        <v>0</v>
      </c>
      <c r="AL2826" s="55">
        <f t="shared" si="744"/>
        <v>0</v>
      </c>
      <c r="AM2826" s="55">
        <f t="shared" si="745"/>
        <v>0</v>
      </c>
    </row>
    <row r="2827" spans="1:39" x14ac:dyDescent="0.25">
      <c r="A2827" s="47">
        <v>2823</v>
      </c>
      <c r="B2827" s="358" t="str">
        <f>IF(AND(E2827&lt;&gt;0,D2827&lt;&gt;0,F2827&lt;&gt;0),IF(C2827&lt;&gt;0,CONCATENATE(C2827,"-AGr",VLOOKUP(D2827,Listen!$A$2:$G$45,7,FALSE),"-",E2827,"-",F2827,),CONCATENATE("AGr",VLOOKUP(D2827,Listen!$A$2:$G$45,7,FALSE),"-",E2827,"-",F2827)),"keine vollständige ID")</f>
        <v>keine vollständige ID</v>
      </c>
      <c r="C2827" s="359">
        <f>'[2]III_SAV-Details_NB'!B2833</f>
        <v>0</v>
      </c>
      <c r="D2827" s="359">
        <f>'[2]III_SAV-Details_NB'!C2833</f>
        <v>0</v>
      </c>
      <c r="E2827" s="359">
        <f>'[2]III_SAV-Details_NB'!D2833</f>
        <v>0</v>
      </c>
      <c r="F2827" s="490"/>
      <c r="G2827" s="281">
        <f>'[2]III_SAV-Details_NB'!X2833</f>
        <v>0</v>
      </c>
      <c r="H2827" s="281">
        <f t="shared" si="746"/>
        <v>0</v>
      </c>
      <c r="I2827" s="281">
        <f>IF(con_EOGJahr=2025,'[2]III_SAV-Details_NB'!AA2833,IF(con_EOGJahr=2026,'[2]III_SAV-Details_NB'!AB2833,'[2]III_SAV-Details_NB'!AC2833))</f>
        <v>0</v>
      </c>
      <c r="J2827" s="282"/>
      <c r="K2827" s="282"/>
      <c r="L2827" s="282"/>
      <c r="M2827" s="282"/>
      <c r="N2827" s="282"/>
      <c r="O2827" s="282"/>
      <c r="P2827" s="52">
        <f t="shared" si="747"/>
        <v>0</v>
      </c>
      <c r="Q2827" s="60"/>
      <c r="R2827" s="53">
        <f t="shared" si="738"/>
        <v>0</v>
      </c>
      <c r="S2827" s="59"/>
      <c r="T2827" s="61"/>
      <c r="U2827" s="342" t="str">
        <f t="shared" si="742"/>
        <v>k.A.</v>
      </c>
      <c r="V2827" s="343" t="str">
        <f t="shared" si="739"/>
        <v>k.A.</v>
      </c>
      <c r="W2827" s="343" t="str">
        <f>IFERROR(IF(OR($D2827="",$E2827=0,con_Ende=0),"k.A.",IF(VLOOKUP($D2827,rng_ND,5,0)="Nein",VLOOKUP($D2827,rng_ND,2,FALSE),MIN(VLOOKUP($D2827,rng_ND,2,FALSE),A_Stammdaten!$B$19-D_SAV!$E2827+1))),"k.A.")</f>
        <v>k.A.</v>
      </c>
      <c r="X2827" s="343" t="str">
        <f t="shared" si="740"/>
        <v>k.A.</v>
      </c>
      <c r="Y2827" s="62"/>
      <c r="Z2827" s="48">
        <f t="shared" si="741"/>
        <v>0</v>
      </c>
      <c r="AA2827" s="457"/>
      <c r="AB2827" s="55">
        <f t="shared" si="748"/>
        <v>0</v>
      </c>
      <c r="AC2827" s="55">
        <f>IF(A_Stammdaten!$B$25="ja",D_SAV!AA2827,D_SAV!AB2827)</f>
        <v>0</v>
      </c>
      <c r="AD2827" s="478">
        <f>IF(AC2827=0,0,IF(U2827-(con_EOGJahr-D_SAV!E2827)&lt;=0,AC2827,AC2827/V2827))</f>
        <v>0</v>
      </c>
      <c r="AE2827" s="478">
        <f>IFERROR(IF(AND(VLOOKUP(D2827,rng_ND,5,FALSE)="Ja",D_SAV!T2827="degressiv"),D_SAV!AC2827*Y2827/100,0),0)</f>
        <v>0</v>
      </c>
      <c r="AF2827" s="55">
        <f>IFERROR(IF(VLOOKUP(D2827,rng_ND,5,FALSE)="Ja",MAX(D_SAV!AD2827:AE2827),D_SAV!AD2827),0)</f>
        <v>0</v>
      </c>
      <c r="AG2827" s="55">
        <f t="shared" si="749"/>
        <v>0</v>
      </c>
      <c r="AH2827" s="55">
        <f t="shared" si="750"/>
        <v>0</v>
      </c>
      <c r="AI2827" s="55">
        <f t="shared" si="751"/>
        <v>0</v>
      </c>
      <c r="AJ2827" s="55">
        <f t="shared" si="752"/>
        <v>0</v>
      </c>
      <c r="AK2827" s="55">
        <f t="shared" si="743"/>
        <v>0</v>
      </c>
      <c r="AL2827" s="55">
        <f t="shared" si="744"/>
        <v>0</v>
      </c>
      <c r="AM2827" s="55">
        <f t="shared" si="745"/>
        <v>0</v>
      </c>
    </row>
    <row r="2828" spans="1:39" x14ac:dyDescent="0.25">
      <c r="A2828" s="47">
        <v>2824</v>
      </c>
      <c r="B2828" s="358" t="str">
        <f>IF(AND(E2828&lt;&gt;0,D2828&lt;&gt;0,F2828&lt;&gt;0),IF(C2828&lt;&gt;0,CONCATENATE(C2828,"-AGr",VLOOKUP(D2828,Listen!$A$2:$G$45,7,FALSE),"-",E2828,"-",F2828,),CONCATENATE("AGr",VLOOKUP(D2828,Listen!$A$2:$G$45,7,FALSE),"-",E2828,"-",F2828)),"keine vollständige ID")</f>
        <v>keine vollständige ID</v>
      </c>
      <c r="C2828" s="359">
        <f>'[2]III_SAV-Details_NB'!B2834</f>
        <v>0</v>
      </c>
      <c r="D2828" s="359">
        <f>'[2]III_SAV-Details_NB'!C2834</f>
        <v>0</v>
      </c>
      <c r="E2828" s="359">
        <f>'[2]III_SAV-Details_NB'!D2834</f>
        <v>0</v>
      </c>
      <c r="F2828" s="490"/>
      <c r="G2828" s="281">
        <f>'[2]III_SAV-Details_NB'!X2834</f>
        <v>0</v>
      </c>
      <c r="H2828" s="281">
        <f t="shared" si="746"/>
        <v>0</v>
      </c>
      <c r="I2828" s="281">
        <f>IF(con_EOGJahr=2025,'[2]III_SAV-Details_NB'!AA2834,IF(con_EOGJahr=2026,'[2]III_SAV-Details_NB'!AB2834,'[2]III_SAV-Details_NB'!AC2834))</f>
        <v>0</v>
      </c>
      <c r="J2828" s="282"/>
      <c r="K2828" s="282"/>
      <c r="L2828" s="282"/>
      <c r="M2828" s="282"/>
      <c r="N2828" s="282"/>
      <c r="O2828" s="282"/>
      <c r="P2828" s="52">
        <f t="shared" si="747"/>
        <v>0</v>
      </c>
      <c r="Q2828" s="60"/>
      <c r="R2828" s="53">
        <f t="shared" si="738"/>
        <v>0</v>
      </c>
      <c r="S2828" s="59"/>
      <c r="T2828" s="61"/>
      <c r="U2828" s="342" t="str">
        <f t="shared" si="742"/>
        <v>k.A.</v>
      </c>
      <c r="V2828" s="343" t="str">
        <f t="shared" si="739"/>
        <v>k.A.</v>
      </c>
      <c r="W2828" s="343" t="str">
        <f>IFERROR(IF(OR($D2828="",$E2828=0,con_Ende=0),"k.A.",IF(VLOOKUP($D2828,rng_ND,5,0)="Nein",VLOOKUP($D2828,rng_ND,2,FALSE),MIN(VLOOKUP($D2828,rng_ND,2,FALSE),A_Stammdaten!$B$19-D_SAV!$E2828+1))),"k.A.")</f>
        <v>k.A.</v>
      </c>
      <c r="X2828" s="343" t="str">
        <f t="shared" si="740"/>
        <v>k.A.</v>
      </c>
      <c r="Y2828" s="62"/>
      <c r="Z2828" s="48">
        <f t="shared" si="741"/>
        <v>0</v>
      </c>
      <c r="AA2828" s="457"/>
      <c r="AB2828" s="55">
        <f t="shared" si="748"/>
        <v>0</v>
      </c>
      <c r="AC2828" s="55">
        <f>IF(A_Stammdaten!$B$25="ja",D_SAV!AA2828,D_SAV!AB2828)</f>
        <v>0</v>
      </c>
      <c r="AD2828" s="478">
        <f>IF(AC2828=0,0,IF(U2828-(con_EOGJahr-D_SAV!E2828)&lt;=0,AC2828,AC2828/V2828))</f>
        <v>0</v>
      </c>
      <c r="AE2828" s="478">
        <f>IFERROR(IF(AND(VLOOKUP(D2828,rng_ND,5,FALSE)="Ja",D_SAV!T2828="degressiv"),D_SAV!AC2828*Y2828/100,0),0)</f>
        <v>0</v>
      </c>
      <c r="AF2828" s="55">
        <f>IFERROR(IF(VLOOKUP(D2828,rng_ND,5,FALSE)="Ja",MAX(D_SAV!AD2828:AE2828),D_SAV!AD2828),0)</f>
        <v>0</v>
      </c>
      <c r="AG2828" s="55">
        <f t="shared" si="749"/>
        <v>0</v>
      </c>
      <c r="AH2828" s="55">
        <f t="shared" si="750"/>
        <v>0</v>
      </c>
      <c r="AI2828" s="55">
        <f t="shared" si="751"/>
        <v>0</v>
      </c>
      <c r="AJ2828" s="55">
        <f t="shared" si="752"/>
        <v>0</v>
      </c>
      <c r="AK2828" s="55">
        <f t="shared" si="743"/>
        <v>0</v>
      </c>
      <c r="AL2828" s="55">
        <f t="shared" si="744"/>
        <v>0</v>
      </c>
      <c r="AM2828" s="55">
        <f t="shared" si="745"/>
        <v>0</v>
      </c>
    </row>
    <row r="2829" spans="1:39" x14ac:dyDescent="0.25">
      <c r="A2829" s="47">
        <v>2825</v>
      </c>
      <c r="B2829" s="358" t="str">
        <f>IF(AND(E2829&lt;&gt;0,D2829&lt;&gt;0,F2829&lt;&gt;0),IF(C2829&lt;&gt;0,CONCATENATE(C2829,"-AGr",VLOOKUP(D2829,Listen!$A$2:$G$45,7,FALSE),"-",E2829,"-",F2829,),CONCATENATE("AGr",VLOOKUP(D2829,Listen!$A$2:$G$45,7,FALSE),"-",E2829,"-",F2829)),"keine vollständige ID")</f>
        <v>keine vollständige ID</v>
      </c>
      <c r="C2829" s="359">
        <f>'[2]III_SAV-Details_NB'!B2835</f>
        <v>0</v>
      </c>
      <c r="D2829" s="359">
        <f>'[2]III_SAV-Details_NB'!C2835</f>
        <v>0</v>
      </c>
      <c r="E2829" s="359">
        <f>'[2]III_SAV-Details_NB'!D2835</f>
        <v>0</v>
      </c>
      <c r="F2829" s="490"/>
      <c r="G2829" s="281">
        <f>'[2]III_SAV-Details_NB'!X2835</f>
        <v>0</v>
      </c>
      <c r="H2829" s="281">
        <f t="shared" si="746"/>
        <v>0</v>
      </c>
      <c r="I2829" s="281">
        <f>IF(con_EOGJahr=2025,'[2]III_SAV-Details_NB'!AA2835,IF(con_EOGJahr=2026,'[2]III_SAV-Details_NB'!AB2835,'[2]III_SAV-Details_NB'!AC2835))</f>
        <v>0</v>
      </c>
      <c r="J2829" s="282"/>
      <c r="K2829" s="282"/>
      <c r="L2829" s="282"/>
      <c r="M2829" s="282"/>
      <c r="N2829" s="282"/>
      <c r="O2829" s="282"/>
      <c r="P2829" s="52">
        <f t="shared" si="747"/>
        <v>0</v>
      </c>
      <c r="Q2829" s="60"/>
      <c r="R2829" s="53">
        <f t="shared" si="738"/>
        <v>0</v>
      </c>
      <c r="S2829" s="59"/>
      <c r="T2829" s="61"/>
      <c r="U2829" s="342" t="str">
        <f t="shared" si="742"/>
        <v>k.A.</v>
      </c>
      <c r="V2829" s="343" t="str">
        <f t="shared" si="739"/>
        <v>k.A.</v>
      </c>
      <c r="W2829" s="343" t="str">
        <f>IFERROR(IF(OR($D2829="",$E2829=0,con_Ende=0),"k.A.",IF(VLOOKUP($D2829,rng_ND,5,0)="Nein",VLOOKUP($D2829,rng_ND,2,FALSE),MIN(VLOOKUP($D2829,rng_ND,2,FALSE),A_Stammdaten!$B$19-D_SAV!$E2829+1))),"k.A.")</f>
        <v>k.A.</v>
      </c>
      <c r="X2829" s="343" t="str">
        <f t="shared" si="740"/>
        <v>k.A.</v>
      </c>
      <c r="Y2829" s="62"/>
      <c r="Z2829" s="48">
        <f t="shared" si="741"/>
        <v>0</v>
      </c>
      <c r="AA2829" s="457"/>
      <c r="AB2829" s="55">
        <f t="shared" si="748"/>
        <v>0</v>
      </c>
      <c r="AC2829" s="55">
        <f>IF(A_Stammdaten!$B$25="ja",D_SAV!AA2829,D_SAV!AB2829)</f>
        <v>0</v>
      </c>
      <c r="AD2829" s="478">
        <f>IF(AC2829=0,0,IF(U2829-(con_EOGJahr-D_SAV!E2829)&lt;=0,AC2829,AC2829/V2829))</f>
        <v>0</v>
      </c>
      <c r="AE2829" s="478">
        <f>IFERROR(IF(AND(VLOOKUP(D2829,rng_ND,5,FALSE)="Ja",D_SAV!T2829="degressiv"),D_SAV!AC2829*Y2829/100,0),0)</f>
        <v>0</v>
      </c>
      <c r="AF2829" s="55">
        <f>IFERROR(IF(VLOOKUP(D2829,rng_ND,5,FALSE)="Ja",MAX(D_SAV!AD2829:AE2829),D_SAV!AD2829),0)</f>
        <v>0</v>
      </c>
      <c r="AG2829" s="55">
        <f t="shared" si="749"/>
        <v>0</v>
      </c>
      <c r="AH2829" s="55">
        <f t="shared" si="750"/>
        <v>0</v>
      </c>
      <c r="AI2829" s="55">
        <f t="shared" si="751"/>
        <v>0</v>
      </c>
      <c r="AJ2829" s="55">
        <f t="shared" si="752"/>
        <v>0</v>
      </c>
      <c r="AK2829" s="55">
        <f t="shared" si="743"/>
        <v>0</v>
      </c>
      <c r="AL2829" s="55">
        <f t="shared" si="744"/>
        <v>0</v>
      </c>
      <c r="AM2829" s="55">
        <f t="shared" si="745"/>
        <v>0</v>
      </c>
    </row>
    <row r="2830" spans="1:39" x14ac:dyDescent="0.25">
      <c r="A2830" s="47">
        <v>2826</v>
      </c>
      <c r="B2830" s="358" t="str">
        <f>IF(AND(E2830&lt;&gt;0,D2830&lt;&gt;0,F2830&lt;&gt;0),IF(C2830&lt;&gt;0,CONCATENATE(C2830,"-AGr",VLOOKUP(D2830,Listen!$A$2:$G$45,7,FALSE),"-",E2830,"-",F2830,),CONCATENATE("AGr",VLOOKUP(D2830,Listen!$A$2:$G$45,7,FALSE),"-",E2830,"-",F2830)),"keine vollständige ID")</f>
        <v>keine vollständige ID</v>
      </c>
      <c r="C2830" s="359">
        <f>'[2]III_SAV-Details_NB'!B2836</f>
        <v>0</v>
      </c>
      <c r="D2830" s="359">
        <f>'[2]III_SAV-Details_NB'!C2836</f>
        <v>0</v>
      </c>
      <c r="E2830" s="359">
        <f>'[2]III_SAV-Details_NB'!D2836</f>
        <v>0</v>
      </c>
      <c r="F2830" s="490"/>
      <c r="G2830" s="281">
        <f>'[2]III_SAV-Details_NB'!X2836</f>
        <v>0</v>
      </c>
      <c r="H2830" s="281">
        <f t="shared" si="746"/>
        <v>0</v>
      </c>
      <c r="I2830" s="281">
        <f>IF(con_EOGJahr=2025,'[2]III_SAV-Details_NB'!AA2836,IF(con_EOGJahr=2026,'[2]III_SAV-Details_NB'!AB2836,'[2]III_SAV-Details_NB'!AC2836))</f>
        <v>0</v>
      </c>
      <c r="J2830" s="282"/>
      <c r="K2830" s="282"/>
      <c r="L2830" s="282"/>
      <c r="M2830" s="282"/>
      <c r="N2830" s="282"/>
      <c r="O2830" s="282"/>
      <c r="P2830" s="52">
        <f t="shared" si="747"/>
        <v>0</v>
      </c>
      <c r="Q2830" s="60"/>
      <c r="R2830" s="53">
        <f t="shared" si="738"/>
        <v>0</v>
      </c>
      <c r="S2830" s="59"/>
      <c r="T2830" s="61"/>
      <c r="U2830" s="342" t="str">
        <f t="shared" si="742"/>
        <v>k.A.</v>
      </c>
      <c r="V2830" s="343" t="str">
        <f t="shared" si="739"/>
        <v>k.A.</v>
      </c>
      <c r="W2830" s="343" t="str">
        <f>IFERROR(IF(OR($D2830="",$E2830=0,con_Ende=0),"k.A.",IF(VLOOKUP($D2830,rng_ND,5,0)="Nein",VLOOKUP($D2830,rng_ND,2,FALSE),MIN(VLOOKUP($D2830,rng_ND,2,FALSE),A_Stammdaten!$B$19-D_SAV!$E2830+1))),"k.A.")</f>
        <v>k.A.</v>
      </c>
      <c r="X2830" s="343" t="str">
        <f t="shared" si="740"/>
        <v>k.A.</v>
      </c>
      <c r="Y2830" s="62"/>
      <c r="Z2830" s="48">
        <f t="shared" si="741"/>
        <v>0</v>
      </c>
      <c r="AA2830" s="457"/>
      <c r="AB2830" s="55">
        <f t="shared" si="748"/>
        <v>0</v>
      </c>
      <c r="AC2830" s="55">
        <f>IF(A_Stammdaten!$B$25="ja",D_SAV!AA2830,D_SAV!AB2830)</f>
        <v>0</v>
      </c>
      <c r="AD2830" s="478">
        <f>IF(AC2830=0,0,IF(U2830-(con_EOGJahr-D_SAV!E2830)&lt;=0,AC2830,AC2830/V2830))</f>
        <v>0</v>
      </c>
      <c r="AE2830" s="478">
        <f>IFERROR(IF(AND(VLOOKUP(D2830,rng_ND,5,FALSE)="Ja",D_SAV!T2830="degressiv"),D_SAV!AC2830*Y2830/100,0),0)</f>
        <v>0</v>
      </c>
      <c r="AF2830" s="55">
        <f>IFERROR(IF(VLOOKUP(D2830,rng_ND,5,FALSE)="Ja",MAX(D_SAV!AD2830:AE2830),D_SAV!AD2830),0)</f>
        <v>0</v>
      </c>
      <c r="AG2830" s="55">
        <f t="shared" si="749"/>
        <v>0</v>
      </c>
      <c r="AH2830" s="55">
        <f t="shared" si="750"/>
        <v>0</v>
      </c>
      <c r="AI2830" s="55">
        <f t="shared" si="751"/>
        <v>0</v>
      </c>
      <c r="AJ2830" s="55">
        <f t="shared" si="752"/>
        <v>0</v>
      </c>
      <c r="AK2830" s="55">
        <f t="shared" si="743"/>
        <v>0</v>
      </c>
      <c r="AL2830" s="55">
        <f t="shared" si="744"/>
        <v>0</v>
      </c>
      <c r="AM2830" s="55">
        <f t="shared" si="745"/>
        <v>0</v>
      </c>
    </row>
    <row r="2831" spans="1:39" x14ac:dyDescent="0.25">
      <c r="A2831" s="47">
        <v>2827</v>
      </c>
      <c r="B2831" s="358" t="str">
        <f>IF(AND(E2831&lt;&gt;0,D2831&lt;&gt;0,F2831&lt;&gt;0),IF(C2831&lt;&gt;0,CONCATENATE(C2831,"-AGr",VLOOKUP(D2831,Listen!$A$2:$G$45,7,FALSE),"-",E2831,"-",F2831,),CONCATENATE("AGr",VLOOKUP(D2831,Listen!$A$2:$G$45,7,FALSE),"-",E2831,"-",F2831)),"keine vollständige ID")</f>
        <v>keine vollständige ID</v>
      </c>
      <c r="C2831" s="359">
        <f>'[2]III_SAV-Details_NB'!B2837</f>
        <v>0</v>
      </c>
      <c r="D2831" s="359">
        <f>'[2]III_SAV-Details_NB'!C2837</f>
        <v>0</v>
      </c>
      <c r="E2831" s="359">
        <f>'[2]III_SAV-Details_NB'!D2837</f>
        <v>0</v>
      </c>
      <c r="F2831" s="490"/>
      <c r="G2831" s="281">
        <f>'[2]III_SAV-Details_NB'!X2837</f>
        <v>0</v>
      </c>
      <c r="H2831" s="281">
        <f t="shared" si="746"/>
        <v>0</v>
      </c>
      <c r="I2831" s="281">
        <f>IF(con_EOGJahr=2025,'[2]III_SAV-Details_NB'!AA2837,IF(con_EOGJahr=2026,'[2]III_SAV-Details_NB'!AB2837,'[2]III_SAV-Details_NB'!AC2837))</f>
        <v>0</v>
      </c>
      <c r="J2831" s="282"/>
      <c r="K2831" s="282"/>
      <c r="L2831" s="282"/>
      <c r="M2831" s="282"/>
      <c r="N2831" s="282"/>
      <c r="O2831" s="282"/>
      <c r="P2831" s="52">
        <f t="shared" si="747"/>
        <v>0</v>
      </c>
      <c r="Q2831" s="60"/>
      <c r="R2831" s="53">
        <f t="shared" si="738"/>
        <v>0</v>
      </c>
      <c r="S2831" s="59"/>
      <c r="T2831" s="61"/>
      <c r="U2831" s="342" t="str">
        <f t="shared" si="742"/>
        <v>k.A.</v>
      </c>
      <c r="V2831" s="343" t="str">
        <f t="shared" si="739"/>
        <v>k.A.</v>
      </c>
      <c r="W2831" s="343" t="str">
        <f>IFERROR(IF(OR($D2831="",$E2831=0,con_Ende=0),"k.A.",IF(VLOOKUP($D2831,rng_ND,5,0)="Nein",VLOOKUP($D2831,rng_ND,2,FALSE),MIN(VLOOKUP($D2831,rng_ND,2,FALSE),A_Stammdaten!$B$19-D_SAV!$E2831+1))),"k.A.")</f>
        <v>k.A.</v>
      </c>
      <c r="X2831" s="343" t="str">
        <f t="shared" si="740"/>
        <v>k.A.</v>
      </c>
      <c r="Y2831" s="62"/>
      <c r="Z2831" s="48">
        <f t="shared" si="741"/>
        <v>0</v>
      </c>
      <c r="AA2831" s="457"/>
      <c r="AB2831" s="55">
        <f t="shared" si="748"/>
        <v>0</v>
      </c>
      <c r="AC2831" s="55">
        <f>IF(A_Stammdaten!$B$25="ja",D_SAV!AA2831,D_SAV!AB2831)</f>
        <v>0</v>
      </c>
      <c r="AD2831" s="478">
        <f>IF(AC2831=0,0,IF(U2831-(con_EOGJahr-D_SAV!E2831)&lt;=0,AC2831,AC2831/V2831))</f>
        <v>0</v>
      </c>
      <c r="AE2831" s="478">
        <f>IFERROR(IF(AND(VLOOKUP(D2831,rng_ND,5,FALSE)="Ja",D_SAV!T2831="degressiv"),D_SAV!AC2831*Y2831/100,0),0)</f>
        <v>0</v>
      </c>
      <c r="AF2831" s="55">
        <f>IFERROR(IF(VLOOKUP(D2831,rng_ND,5,FALSE)="Ja",MAX(D_SAV!AD2831:AE2831),D_SAV!AD2831),0)</f>
        <v>0</v>
      </c>
      <c r="AG2831" s="55">
        <f t="shared" si="749"/>
        <v>0</v>
      </c>
      <c r="AH2831" s="55">
        <f t="shared" si="750"/>
        <v>0</v>
      </c>
      <c r="AI2831" s="55">
        <f t="shared" si="751"/>
        <v>0</v>
      </c>
      <c r="AJ2831" s="55">
        <f t="shared" si="752"/>
        <v>0</v>
      </c>
      <c r="AK2831" s="55">
        <f t="shared" si="743"/>
        <v>0</v>
      </c>
      <c r="AL2831" s="55">
        <f t="shared" si="744"/>
        <v>0</v>
      </c>
      <c r="AM2831" s="55">
        <f t="shared" si="745"/>
        <v>0</v>
      </c>
    </row>
    <row r="2832" spans="1:39" x14ac:dyDescent="0.25">
      <c r="A2832" s="47">
        <v>2828</v>
      </c>
      <c r="B2832" s="358" t="str">
        <f>IF(AND(E2832&lt;&gt;0,D2832&lt;&gt;0,F2832&lt;&gt;0),IF(C2832&lt;&gt;0,CONCATENATE(C2832,"-AGr",VLOOKUP(D2832,Listen!$A$2:$G$45,7,FALSE),"-",E2832,"-",F2832,),CONCATENATE("AGr",VLOOKUP(D2832,Listen!$A$2:$G$45,7,FALSE),"-",E2832,"-",F2832)),"keine vollständige ID")</f>
        <v>keine vollständige ID</v>
      </c>
      <c r="C2832" s="359">
        <f>'[2]III_SAV-Details_NB'!B2838</f>
        <v>0</v>
      </c>
      <c r="D2832" s="359">
        <f>'[2]III_SAV-Details_NB'!C2838</f>
        <v>0</v>
      </c>
      <c r="E2832" s="359">
        <f>'[2]III_SAV-Details_NB'!D2838</f>
        <v>0</v>
      </c>
      <c r="F2832" s="490"/>
      <c r="G2832" s="281">
        <f>'[2]III_SAV-Details_NB'!X2838</f>
        <v>0</v>
      </c>
      <c r="H2832" s="281">
        <f t="shared" si="746"/>
        <v>0</v>
      </c>
      <c r="I2832" s="281">
        <f>IF(con_EOGJahr=2025,'[2]III_SAV-Details_NB'!AA2838,IF(con_EOGJahr=2026,'[2]III_SAV-Details_NB'!AB2838,'[2]III_SAV-Details_NB'!AC2838))</f>
        <v>0</v>
      </c>
      <c r="J2832" s="282"/>
      <c r="K2832" s="282"/>
      <c r="L2832" s="282"/>
      <c r="M2832" s="282"/>
      <c r="N2832" s="282"/>
      <c r="O2832" s="282"/>
      <c r="P2832" s="52">
        <f t="shared" si="747"/>
        <v>0</v>
      </c>
      <c r="Q2832" s="60"/>
      <c r="R2832" s="53">
        <f t="shared" si="738"/>
        <v>0</v>
      </c>
      <c r="S2832" s="59"/>
      <c r="T2832" s="61"/>
      <c r="U2832" s="342" t="str">
        <f t="shared" si="742"/>
        <v>k.A.</v>
      </c>
      <c r="V2832" s="343" t="str">
        <f t="shared" si="739"/>
        <v>k.A.</v>
      </c>
      <c r="W2832" s="343" t="str">
        <f>IFERROR(IF(OR($D2832="",$E2832=0,con_Ende=0),"k.A.",IF(VLOOKUP($D2832,rng_ND,5,0)="Nein",VLOOKUP($D2832,rng_ND,2,FALSE),MIN(VLOOKUP($D2832,rng_ND,2,FALSE),A_Stammdaten!$B$19-D_SAV!$E2832+1))),"k.A.")</f>
        <v>k.A.</v>
      </c>
      <c r="X2832" s="343" t="str">
        <f t="shared" si="740"/>
        <v>k.A.</v>
      </c>
      <c r="Y2832" s="62"/>
      <c r="Z2832" s="48">
        <f t="shared" si="741"/>
        <v>0</v>
      </c>
      <c r="AA2832" s="457"/>
      <c r="AB2832" s="55">
        <f t="shared" si="748"/>
        <v>0</v>
      </c>
      <c r="AC2832" s="55">
        <f>IF(A_Stammdaten!$B$25="ja",D_SAV!AA2832,D_SAV!AB2832)</f>
        <v>0</v>
      </c>
      <c r="AD2832" s="478">
        <f>IF(AC2832=0,0,IF(U2832-(con_EOGJahr-D_SAV!E2832)&lt;=0,AC2832,AC2832/V2832))</f>
        <v>0</v>
      </c>
      <c r="AE2832" s="478">
        <f>IFERROR(IF(AND(VLOOKUP(D2832,rng_ND,5,FALSE)="Ja",D_SAV!T2832="degressiv"),D_SAV!AC2832*Y2832/100,0),0)</f>
        <v>0</v>
      </c>
      <c r="AF2832" s="55">
        <f>IFERROR(IF(VLOOKUP(D2832,rng_ND,5,FALSE)="Ja",MAX(D_SAV!AD2832:AE2832),D_SAV!AD2832),0)</f>
        <v>0</v>
      </c>
      <c r="AG2832" s="55">
        <f t="shared" si="749"/>
        <v>0</v>
      </c>
      <c r="AH2832" s="55">
        <f t="shared" si="750"/>
        <v>0</v>
      </c>
      <c r="AI2832" s="55">
        <f t="shared" si="751"/>
        <v>0</v>
      </c>
      <c r="AJ2832" s="55">
        <f t="shared" si="752"/>
        <v>0</v>
      </c>
      <c r="AK2832" s="55">
        <f t="shared" si="743"/>
        <v>0</v>
      </c>
      <c r="AL2832" s="55">
        <f t="shared" si="744"/>
        <v>0</v>
      </c>
      <c r="AM2832" s="55">
        <f t="shared" si="745"/>
        <v>0</v>
      </c>
    </row>
    <row r="2833" spans="1:39" x14ac:dyDescent="0.25">
      <c r="A2833" s="47">
        <v>2829</v>
      </c>
      <c r="B2833" s="358" t="str">
        <f>IF(AND(E2833&lt;&gt;0,D2833&lt;&gt;0,F2833&lt;&gt;0),IF(C2833&lt;&gt;0,CONCATENATE(C2833,"-AGr",VLOOKUP(D2833,Listen!$A$2:$G$45,7,FALSE),"-",E2833,"-",F2833,),CONCATENATE("AGr",VLOOKUP(D2833,Listen!$A$2:$G$45,7,FALSE),"-",E2833,"-",F2833)),"keine vollständige ID")</f>
        <v>keine vollständige ID</v>
      </c>
      <c r="C2833" s="359">
        <f>'[2]III_SAV-Details_NB'!B2839</f>
        <v>0</v>
      </c>
      <c r="D2833" s="359">
        <f>'[2]III_SAV-Details_NB'!C2839</f>
        <v>0</v>
      </c>
      <c r="E2833" s="359">
        <f>'[2]III_SAV-Details_NB'!D2839</f>
        <v>0</v>
      </c>
      <c r="F2833" s="490"/>
      <c r="G2833" s="281">
        <f>'[2]III_SAV-Details_NB'!X2839</f>
        <v>0</v>
      </c>
      <c r="H2833" s="281">
        <f t="shared" si="746"/>
        <v>0</v>
      </c>
      <c r="I2833" s="281">
        <f>IF(con_EOGJahr=2025,'[2]III_SAV-Details_NB'!AA2839,IF(con_EOGJahr=2026,'[2]III_SAV-Details_NB'!AB2839,'[2]III_SAV-Details_NB'!AC2839))</f>
        <v>0</v>
      </c>
      <c r="J2833" s="282"/>
      <c r="K2833" s="282"/>
      <c r="L2833" s="282"/>
      <c r="M2833" s="282"/>
      <c r="N2833" s="282"/>
      <c r="O2833" s="282"/>
      <c r="P2833" s="52">
        <f t="shared" si="747"/>
        <v>0</v>
      </c>
      <c r="Q2833" s="60"/>
      <c r="R2833" s="53">
        <f t="shared" si="738"/>
        <v>0</v>
      </c>
      <c r="S2833" s="59"/>
      <c r="T2833" s="61"/>
      <c r="U2833" s="342" t="str">
        <f t="shared" si="742"/>
        <v>k.A.</v>
      </c>
      <c r="V2833" s="343" t="str">
        <f t="shared" si="739"/>
        <v>k.A.</v>
      </c>
      <c r="W2833" s="343" t="str">
        <f>IFERROR(IF(OR($D2833="",$E2833=0,con_Ende=0),"k.A.",IF(VLOOKUP($D2833,rng_ND,5,0)="Nein",VLOOKUP($D2833,rng_ND,2,FALSE),MIN(VLOOKUP($D2833,rng_ND,2,FALSE),A_Stammdaten!$B$19-D_SAV!$E2833+1))),"k.A.")</f>
        <v>k.A.</v>
      </c>
      <c r="X2833" s="343" t="str">
        <f t="shared" si="740"/>
        <v>k.A.</v>
      </c>
      <c r="Y2833" s="62"/>
      <c r="Z2833" s="48">
        <f t="shared" si="741"/>
        <v>0</v>
      </c>
      <c r="AA2833" s="457"/>
      <c r="AB2833" s="55">
        <f t="shared" si="748"/>
        <v>0</v>
      </c>
      <c r="AC2833" s="55">
        <f>IF(A_Stammdaten!$B$25="ja",D_SAV!AA2833,D_SAV!AB2833)</f>
        <v>0</v>
      </c>
      <c r="AD2833" s="478">
        <f>IF(AC2833=0,0,IF(U2833-(con_EOGJahr-D_SAV!E2833)&lt;=0,AC2833,AC2833/V2833))</f>
        <v>0</v>
      </c>
      <c r="AE2833" s="478">
        <f>IFERROR(IF(AND(VLOOKUP(D2833,rng_ND,5,FALSE)="Ja",D_SAV!T2833="degressiv"),D_SAV!AC2833*Y2833/100,0),0)</f>
        <v>0</v>
      </c>
      <c r="AF2833" s="55">
        <f>IFERROR(IF(VLOOKUP(D2833,rng_ND,5,FALSE)="Ja",MAX(D_SAV!AD2833:AE2833),D_SAV!AD2833),0)</f>
        <v>0</v>
      </c>
      <c r="AG2833" s="55">
        <f t="shared" si="749"/>
        <v>0</v>
      </c>
      <c r="AH2833" s="55">
        <f t="shared" si="750"/>
        <v>0</v>
      </c>
      <c r="AI2833" s="55">
        <f t="shared" si="751"/>
        <v>0</v>
      </c>
      <c r="AJ2833" s="55">
        <f t="shared" si="752"/>
        <v>0</v>
      </c>
      <c r="AK2833" s="55">
        <f t="shared" si="743"/>
        <v>0</v>
      </c>
      <c r="AL2833" s="55">
        <f t="shared" si="744"/>
        <v>0</v>
      </c>
      <c r="AM2833" s="55">
        <f t="shared" si="745"/>
        <v>0</v>
      </c>
    </row>
    <row r="2834" spans="1:39" x14ac:dyDescent="0.25">
      <c r="A2834" s="47">
        <v>2830</v>
      </c>
      <c r="B2834" s="358" t="str">
        <f>IF(AND(E2834&lt;&gt;0,D2834&lt;&gt;0,F2834&lt;&gt;0),IF(C2834&lt;&gt;0,CONCATENATE(C2834,"-AGr",VLOOKUP(D2834,Listen!$A$2:$G$45,7,FALSE),"-",E2834,"-",F2834,),CONCATENATE("AGr",VLOOKUP(D2834,Listen!$A$2:$G$45,7,FALSE),"-",E2834,"-",F2834)),"keine vollständige ID")</f>
        <v>keine vollständige ID</v>
      </c>
      <c r="C2834" s="359">
        <f>'[2]III_SAV-Details_NB'!B2840</f>
        <v>0</v>
      </c>
      <c r="D2834" s="359">
        <f>'[2]III_SAV-Details_NB'!C2840</f>
        <v>0</v>
      </c>
      <c r="E2834" s="359">
        <f>'[2]III_SAV-Details_NB'!D2840</f>
        <v>0</v>
      </c>
      <c r="F2834" s="490"/>
      <c r="G2834" s="281">
        <f>'[2]III_SAV-Details_NB'!X2840</f>
        <v>0</v>
      </c>
      <c r="H2834" s="281">
        <f t="shared" si="746"/>
        <v>0</v>
      </c>
      <c r="I2834" s="281">
        <f>IF(con_EOGJahr=2025,'[2]III_SAV-Details_NB'!AA2840,IF(con_EOGJahr=2026,'[2]III_SAV-Details_NB'!AB2840,'[2]III_SAV-Details_NB'!AC2840))</f>
        <v>0</v>
      </c>
      <c r="J2834" s="282"/>
      <c r="K2834" s="282"/>
      <c r="L2834" s="282"/>
      <c r="M2834" s="282"/>
      <c r="N2834" s="282"/>
      <c r="O2834" s="282"/>
      <c r="P2834" s="52">
        <f t="shared" si="747"/>
        <v>0</v>
      </c>
      <c r="Q2834" s="60"/>
      <c r="R2834" s="53">
        <f t="shared" ref="R2834:R2897" si="753">P2834+Q2834</f>
        <v>0</v>
      </c>
      <c r="S2834" s="59"/>
      <c r="T2834" s="61"/>
      <c r="U2834" s="342" t="str">
        <f t="shared" si="742"/>
        <v>k.A.</v>
      </c>
      <c r="V2834" s="343" t="str">
        <f t="shared" ref="V2834:V2897" si="754">IFERROR(IF(OR($D2834="",$E2834=0,con_Ende=0,$U2834=0),"k.A.",MAX($E2834-con_EOGJahr+$U2834,0)),"k.A.")</f>
        <v>k.A.</v>
      </c>
      <c r="W2834" s="343" t="str">
        <f>IFERROR(IF(OR($D2834="",$E2834=0,con_Ende=0),"k.A.",IF(VLOOKUP($D2834,rng_ND,5,0)="Nein",VLOOKUP($D2834,rng_ND,2,FALSE),MIN(VLOOKUP($D2834,rng_ND,2,FALSE),A_Stammdaten!$B$19-D_SAV!$E2834+1))),"k.A.")</f>
        <v>k.A.</v>
      </c>
      <c r="X2834" s="343" t="str">
        <f t="shared" ref="X2834:X2897" si="755">IFERROR(IF(OR($D2834="",$E2834=0,con_Ende=0),"k.A.",VLOOKUP($D2834,rng_ND,3,FALSE)),"k.A.")</f>
        <v>k.A.</v>
      </c>
      <c r="Y2834" s="62"/>
      <c r="Z2834" s="48">
        <f t="shared" ref="Z2834:Z2897" si="756">IF(AND($E2834&lt;2006,$E2834&lt;&gt;0),IFERROR(VLOOKUP($E2834,rng_Index,VLOOKUP($D2834,rng_ND,4,FALSE)+1,FALSE),1),)</f>
        <v>0</v>
      </c>
      <c r="AA2834" s="457"/>
      <c r="AB2834" s="55">
        <f t="shared" si="748"/>
        <v>0</v>
      </c>
      <c r="AC2834" s="55">
        <f>IF(A_Stammdaten!$B$25="ja",D_SAV!AA2834,D_SAV!AB2834)</f>
        <v>0</v>
      </c>
      <c r="AD2834" s="478">
        <f>IF(AC2834=0,0,IF(U2834-(con_EOGJahr-D_SAV!E2834)&lt;=0,AC2834,AC2834/V2834))</f>
        <v>0</v>
      </c>
      <c r="AE2834" s="478">
        <f>IFERROR(IF(AND(VLOOKUP(D2834,rng_ND,5,FALSE)="Ja",D_SAV!T2834="degressiv"),D_SAV!AC2834*Y2834/100,0),0)</f>
        <v>0</v>
      </c>
      <c r="AF2834" s="55">
        <f>IFERROR(IF(VLOOKUP(D2834,rng_ND,5,FALSE)="Ja",MAX(D_SAV!AD2834:AE2834),D_SAV!AD2834),0)</f>
        <v>0</v>
      </c>
      <c r="AG2834" s="55">
        <f t="shared" si="749"/>
        <v>0</v>
      </c>
      <c r="AH2834" s="55">
        <f t="shared" si="750"/>
        <v>0</v>
      </c>
      <c r="AI2834" s="55">
        <f t="shared" si="751"/>
        <v>0</v>
      </c>
      <c r="AJ2834" s="55">
        <f t="shared" si="752"/>
        <v>0</v>
      </c>
      <c r="AK2834" s="55">
        <f t="shared" si="743"/>
        <v>0</v>
      </c>
      <c r="AL2834" s="55">
        <f t="shared" si="744"/>
        <v>0</v>
      </c>
      <c r="AM2834" s="55">
        <f t="shared" si="745"/>
        <v>0</v>
      </c>
    </row>
    <row r="2835" spans="1:39" x14ac:dyDescent="0.25">
      <c r="A2835" s="47">
        <v>2831</v>
      </c>
      <c r="B2835" s="358" t="str">
        <f>IF(AND(E2835&lt;&gt;0,D2835&lt;&gt;0,F2835&lt;&gt;0),IF(C2835&lt;&gt;0,CONCATENATE(C2835,"-AGr",VLOOKUP(D2835,Listen!$A$2:$G$45,7,FALSE),"-",E2835,"-",F2835,),CONCATENATE("AGr",VLOOKUP(D2835,Listen!$A$2:$G$45,7,FALSE),"-",E2835,"-",F2835)),"keine vollständige ID")</f>
        <v>keine vollständige ID</v>
      </c>
      <c r="C2835" s="359">
        <f>'[2]III_SAV-Details_NB'!B2841</f>
        <v>0</v>
      </c>
      <c r="D2835" s="359">
        <f>'[2]III_SAV-Details_NB'!C2841</f>
        <v>0</v>
      </c>
      <c r="E2835" s="359">
        <f>'[2]III_SAV-Details_NB'!D2841</f>
        <v>0</v>
      </c>
      <c r="F2835" s="490"/>
      <c r="G2835" s="281">
        <f>'[2]III_SAV-Details_NB'!X2841</f>
        <v>0</v>
      </c>
      <c r="H2835" s="281">
        <f t="shared" si="746"/>
        <v>0</v>
      </c>
      <c r="I2835" s="281">
        <f>IF(con_EOGJahr=2025,'[2]III_SAV-Details_NB'!AA2841,IF(con_EOGJahr=2026,'[2]III_SAV-Details_NB'!AB2841,'[2]III_SAV-Details_NB'!AC2841))</f>
        <v>0</v>
      </c>
      <c r="J2835" s="282"/>
      <c r="K2835" s="282"/>
      <c r="L2835" s="282"/>
      <c r="M2835" s="282"/>
      <c r="N2835" s="282"/>
      <c r="O2835" s="282"/>
      <c r="P2835" s="52">
        <f t="shared" si="747"/>
        <v>0</v>
      </c>
      <c r="Q2835" s="60"/>
      <c r="R2835" s="53">
        <f t="shared" si="753"/>
        <v>0</v>
      </c>
      <c r="S2835" s="59"/>
      <c r="T2835" s="61"/>
      <c r="U2835" s="342" t="str">
        <f t="shared" ref="U2835:U2898" si="757">+W2835</f>
        <v>k.A.</v>
      </c>
      <c r="V2835" s="343" t="str">
        <f t="shared" si="754"/>
        <v>k.A.</v>
      </c>
      <c r="W2835" s="343" t="str">
        <f>IFERROR(IF(OR($D2835="",$E2835=0,con_Ende=0),"k.A.",IF(VLOOKUP($D2835,rng_ND,5,0)="Nein",VLOOKUP($D2835,rng_ND,2,FALSE),MIN(VLOOKUP($D2835,rng_ND,2,FALSE),A_Stammdaten!$B$19-D_SAV!$E2835+1))),"k.A.")</f>
        <v>k.A.</v>
      </c>
      <c r="X2835" s="343" t="str">
        <f t="shared" si="755"/>
        <v>k.A.</v>
      </c>
      <c r="Y2835" s="62"/>
      <c r="Z2835" s="48">
        <f t="shared" si="756"/>
        <v>0</v>
      </c>
      <c r="AA2835" s="457"/>
      <c r="AB2835" s="55">
        <f t="shared" si="748"/>
        <v>0</v>
      </c>
      <c r="AC2835" s="55">
        <f>IF(A_Stammdaten!$B$25="ja",D_SAV!AA2835,D_SAV!AB2835)</f>
        <v>0</v>
      </c>
      <c r="AD2835" s="478">
        <f>IF(AC2835=0,0,IF(U2835-(con_EOGJahr-D_SAV!E2835)&lt;=0,AC2835,AC2835/V2835))</f>
        <v>0</v>
      </c>
      <c r="AE2835" s="478">
        <f>IFERROR(IF(AND(VLOOKUP(D2835,rng_ND,5,FALSE)="Ja",D_SAV!T2835="degressiv"),D_SAV!AC2835*Y2835/100,0),0)</f>
        <v>0</v>
      </c>
      <c r="AF2835" s="55">
        <f>IFERROR(IF(VLOOKUP(D2835,rng_ND,5,FALSE)="Ja",MAX(D_SAV!AD2835:AE2835),D_SAV!AD2835),0)</f>
        <v>0</v>
      </c>
      <c r="AG2835" s="55">
        <f t="shared" si="749"/>
        <v>0</v>
      </c>
      <c r="AH2835" s="55">
        <f t="shared" si="750"/>
        <v>0</v>
      </c>
      <c r="AI2835" s="55">
        <f t="shared" si="751"/>
        <v>0</v>
      </c>
      <c r="AJ2835" s="55">
        <f t="shared" si="752"/>
        <v>0</v>
      </c>
      <c r="AK2835" s="55">
        <f t="shared" si="743"/>
        <v>0</v>
      </c>
      <c r="AL2835" s="55">
        <f t="shared" si="744"/>
        <v>0</v>
      </c>
      <c r="AM2835" s="55">
        <f t="shared" si="745"/>
        <v>0</v>
      </c>
    </row>
    <row r="2836" spans="1:39" x14ac:dyDescent="0.25">
      <c r="A2836" s="47">
        <v>2832</v>
      </c>
      <c r="B2836" s="358" t="str">
        <f>IF(AND(E2836&lt;&gt;0,D2836&lt;&gt;0,F2836&lt;&gt;0),IF(C2836&lt;&gt;0,CONCATENATE(C2836,"-AGr",VLOOKUP(D2836,Listen!$A$2:$G$45,7,FALSE),"-",E2836,"-",F2836,),CONCATENATE("AGr",VLOOKUP(D2836,Listen!$A$2:$G$45,7,FALSE),"-",E2836,"-",F2836)),"keine vollständige ID")</f>
        <v>keine vollständige ID</v>
      </c>
      <c r="C2836" s="359">
        <f>'[2]III_SAV-Details_NB'!B2842</f>
        <v>0</v>
      </c>
      <c r="D2836" s="359">
        <f>'[2]III_SAV-Details_NB'!C2842</f>
        <v>0</v>
      </c>
      <c r="E2836" s="359">
        <f>'[2]III_SAV-Details_NB'!D2842</f>
        <v>0</v>
      </c>
      <c r="F2836" s="490"/>
      <c r="G2836" s="281">
        <f>'[2]III_SAV-Details_NB'!X2842</f>
        <v>0</v>
      </c>
      <c r="H2836" s="281">
        <f t="shared" si="746"/>
        <v>0</v>
      </c>
      <c r="I2836" s="281">
        <f>IF(con_EOGJahr=2025,'[2]III_SAV-Details_NB'!AA2842,IF(con_EOGJahr=2026,'[2]III_SAV-Details_NB'!AB2842,'[2]III_SAV-Details_NB'!AC2842))</f>
        <v>0</v>
      </c>
      <c r="J2836" s="282"/>
      <c r="K2836" s="282"/>
      <c r="L2836" s="282"/>
      <c r="M2836" s="282"/>
      <c r="N2836" s="282"/>
      <c r="O2836" s="282"/>
      <c r="P2836" s="52">
        <f t="shared" si="747"/>
        <v>0</v>
      </c>
      <c r="Q2836" s="60"/>
      <c r="R2836" s="53">
        <f t="shared" si="753"/>
        <v>0</v>
      </c>
      <c r="S2836" s="59"/>
      <c r="T2836" s="61"/>
      <c r="U2836" s="342" t="str">
        <f t="shared" si="757"/>
        <v>k.A.</v>
      </c>
      <c r="V2836" s="343" t="str">
        <f t="shared" si="754"/>
        <v>k.A.</v>
      </c>
      <c r="W2836" s="343" t="str">
        <f>IFERROR(IF(OR($D2836="",$E2836=0,con_Ende=0),"k.A.",IF(VLOOKUP($D2836,rng_ND,5,0)="Nein",VLOOKUP($D2836,rng_ND,2,FALSE),MIN(VLOOKUP($D2836,rng_ND,2,FALSE),A_Stammdaten!$B$19-D_SAV!$E2836+1))),"k.A.")</f>
        <v>k.A.</v>
      </c>
      <c r="X2836" s="343" t="str">
        <f t="shared" si="755"/>
        <v>k.A.</v>
      </c>
      <c r="Y2836" s="62"/>
      <c r="Z2836" s="48">
        <f t="shared" si="756"/>
        <v>0</v>
      </c>
      <c r="AA2836" s="457"/>
      <c r="AB2836" s="55">
        <f t="shared" si="748"/>
        <v>0</v>
      </c>
      <c r="AC2836" s="55">
        <f>IF(A_Stammdaten!$B$25="ja",D_SAV!AA2836,D_SAV!AB2836)</f>
        <v>0</v>
      </c>
      <c r="AD2836" s="478">
        <f>IF(AC2836=0,0,IF(U2836-(con_EOGJahr-D_SAV!E2836)&lt;=0,AC2836,AC2836/V2836))</f>
        <v>0</v>
      </c>
      <c r="AE2836" s="478">
        <f>IFERROR(IF(AND(VLOOKUP(D2836,rng_ND,5,FALSE)="Ja",D_SAV!T2836="degressiv"),D_SAV!AC2836*Y2836/100,0),0)</f>
        <v>0</v>
      </c>
      <c r="AF2836" s="55">
        <f>IFERROR(IF(VLOOKUP(D2836,rng_ND,5,FALSE)="Ja",MAX(D_SAV!AD2836:AE2836),D_SAV!AD2836),0)</f>
        <v>0</v>
      </c>
      <c r="AG2836" s="55">
        <f t="shared" si="749"/>
        <v>0</v>
      </c>
      <c r="AH2836" s="55">
        <f t="shared" si="750"/>
        <v>0</v>
      </c>
      <c r="AI2836" s="55">
        <f t="shared" si="751"/>
        <v>0</v>
      </c>
      <c r="AJ2836" s="55">
        <f t="shared" si="752"/>
        <v>0</v>
      </c>
      <c r="AK2836" s="55">
        <f t="shared" si="743"/>
        <v>0</v>
      </c>
      <c r="AL2836" s="55">
        <f t="shared" si="744"/>
        <v>0</v>
      </c>
      <c r="AM2836" s="55">
        <f t="shared" si="745"/>
        <v>0</v>
      </c>
    </row>
    <row r="2837" spans="1:39" x14ac:dyDescent="0.25">
      <c r="A2837" s="47">
        <v>2833</v>
      </c>
      <c r="B2837" s="358" t="str">
        <f>IF(AND(E2837&lt;&gt;0,D2837&lt;&gt;0,F2837&lt;&gt;0),IF(C2837&lt;&gt;0,CONCATENATE(C2837,"-AGr",VLOOKUP(D2837,Listen!$A$2:$G$45,7,FALSE),"-",E2837,"-",F2837,),CONCATENATE("AGr",VLOOKUP(D2837,Listen!$A$2:$G$45,7,FALSE),"-",E2837,"-",F2837)),"keine vollständige ID")</f>
        <v>keine vollständige ID</v>
      </c>
      <c r="C2837" s="359">
        <f>'[2]III_SAV-Details_NB'!B2843</f>
        <v>0</v>
      </c>
      <c r="D2837" s="359">
        <f>'[2]III_SAV-Details_NB'!C2843</f>
        <v>0</v>
      </c>
      <c r="E2837" s="359">
        <f>'[2]III_SAV-Details_NB'!D2843</f>
        <v>0</v>
      </c>
      <c r="F2837" s="490"/>
      <c r="G2837" s="281">
        <f>'[2]III_SAV-Details_NB'!X2843</f>
        <v>0</v>
      </c>
      <c r="H2837" s="281">
        <f t="shared" si="746"/>
        <v>0</v>
      </c>
      <c r="I2837" s="281">
        <f>IF(con_EOGJahr=2025,'[2]III_SAV-Details_NB'!AA2843,IF(con_EOGJahr=2026,'[2]III_SAV-Details_NB'!AB2843,'[2]III_SAV-Details_NB'!AC2843))</f>
        <v>0</v>
      </c>
      <c r="J2837" s="282"/>
      <c r="K2837" s="282"/>
      <c r="L2837" s="282"/>
      <c r="M2837" s="282"/>
      <c r="N2837" s="282"/>
      <c r="O2837" s="282"/>
      <c r="P2837" s="52">
        <f t="shared" si="747"/>
        <v>0</v>
      </c>
      <c r="Q2837" s="60"/>
      <c r="R2837" s="53">
        <f t="shared" si="753"/>
        <v>0</v>
      </c>
      <c r="S2837" s="59"/>
      <c r="T2837" s="61"/>
      <c r="U2837" s="342" t="str">
        <f t="shared" si="757"/>
        <v>k.A.</v>
      </c>
      <c r="V2837" s="343" t="str">
        <f t="shared" si="754"/>
        <v>k.A.</v>
      </c>
      <c r="W2837" s="343" t="str">
        <f>IFERROR(IF(OR($D2837="",$E2837=0,con_Ende=0),"k.A.",IF(VLOOKUP($D2837,rng_ND,5,0)="Nein",VLOOKUP($D2837,rng_ND,2,FALSE),MIN(VLOOKUP($D2837,rng_ND,2,FALSE),A_Stammdaten!$B$19-D_SAV!$E2837+1))),"k.A.")</f>
        <v>k.A.</v>
      </c>
      <c r="X2837" s="343" t="str">
        <f t="shared" si="755"/>
        <v>k.A.</v>
      </c>
      <c r="Y2837" s="62"/>
      <c r="Z2837" s="48">
        <f t="shared" si="756"/>
        <v>0</v>
      </c>
      <c r="AA2837" s="457"/>
      <c r="AB2837" s="55">
        <f t="shared" si="748"/>
        <v>0</v>
      </c>
      <c r="AC2837" s="55">
        <f>IF(A_Stammdaten!$B$25="ja",D_SAV!AA2837,D_SAV!AB2837)</f>
        <v>0</v>
      </c>
      <c r="AD2837" s="478">
        <f>IF(AC2837=0,0,IF(U2837-(con_EOGJahr-D_SAV!E2837)&lt;=0,AC2837,AC2837/V2837))</f>
        <v>0</v>
      </c>
      <c r="AE2837" s="478">
        <f>IFERROR(IF(AND(VLOOKUP(D2837,rng_ND,5,FALSE)="Ja",D_SAV!T2837="degressiv"),D_SAV!AC2837*Y2837/100,0),0)</f>
        <v>0</v>
      </c>
      <c r="AF2837" s="55">
        <f>IFERROR(IF(VLOOKUP(D2837,rng_ND,5,FALSE)="Ja",MAX(D_SAV!AD2837:AE2837),D_SAV!AD2837),0)</f>
        <v>0</v>
      </c>
      <c r="AG2837" s="55">
        <f t="shared" si="749"/>
        <v>0</v>
      </c>
      <c r="AH2837" s="55">
        <f t="shared" si="750"/>
        <v>0</v>
      </c>
      <c r="AI2837" s="55">
        <f t="shared" si="751"/>
        <v>0</v>
      </c>
      <c r="AJ2837" s="55">
        <f t="shared" si="752"/>
        <v>0</v>
      </c>
      <c r="AK2837" s="55">
        <f t="shared" si="743"/>
        <v>0</v>
      </c>
      <c r="AL2837" s="55">
        <f t="shared" si="744"/>
        <v>0</v>
      </c>
      <c r="AM2837" s="55">
        <f t="shared" si="745"/>
        <v>0</v>
      </c>
    </row>
    <row r="2838" spans="1:39" x14ac:dyDescent="0.25">
      <c r="A2838" s="47">
        <v>2834</v>
      </c>
      <c r="B2838" s="358" t="str">
        <f>IF(AND(E2838&lt;&gt;0,D2838&lt;&gt;0,F2838&lt;&gt;0),IF(C2838&lt;&gt;0,CONCATENATE(C2838,"-AGr",VLOOKUP(D2838,Listen!$A$2:$G$45,7,FALSE),"-",E2838,"-",F2838,),CONCATENATE("AGr",VLOOKUP(D2838,Listen!$A$2:$G$45,7,FALSE),"-",E2838,"-",F2838)),"keine vollständige ID")</f>
        <v>keine vollständige ID</v>
      </c>
      <c r="C2838" s="359">
        <f>'[2]III_SAV-Details_NB'!B2844</f>
        <v>0</v>
      </c>
      <c r="D2838" s="359">
        <f>'[2]III_SAV-Details_NB'!C2844</f>
        <v>0</v>
      </c>
      <c r="E2838" s="359">
        <f>'[2]III_SAV-Details_NB'!D2844</f>
        <v>0</v>
      </c>
      <c r="F2838" s="490"/>
      <c r="G2838" s="281">
        <f>'[2]III_SAV-Details_NB'!X2844</f>
        <v>0</v>
      </c>
      <c r="H2838" s="281">
        <f t="shared" si="746"/>
        <v>0</v>
      </c>
      <c r="I2838" s="281">
        <f>IF(con_EOGJahr=2025,'[2]III_SAV-Details_NB'!AA2844,IF(con_EOGJahr=2026,'[2]III_SAV-Details_NB'!AB2844,'[2]III_SAV-Details_NB'!AC2844))</f>
        <v>0</v>
      </c>
      <c r="J2838" s="282"/>
      <c r="K2838" s="282"/>
      <c r="L2838" s="282"/>
      <c r="M2838" s="282"/>
      <c r="N2838" s="282"/>
      <c r="O2838" s="282"/>
      <c r="P2838" s="52">
        <f t="shared" si="747"/>
        <v>0</v>
      </c>
      <c r="Q2838" s="60"/>
      <c r="R2838" s="53">
        <f t="shared" si="753"/>
        <v>0</v>
      </c>
      <c r="S2838" s="59"/>
      <c r="T2838" s="61"/>
      <c r="U2838" s="342" t="str">
        <f t="shared" si="757"/>
        <v>k.A.</v>
      </c>
      <c r="V2838" s="343" t="str">
        <f t="shared" si="754"/>
        <v>k.A.</v>
      </c>
      <c r="W2838" s="343" t="str">
        <f>IFERROR(IF(OR($D2838="",$E2838=0,con_Ende=0),"k.A.",IF(VLOOKUP($D2838,rng_ND,5,0)="Nein",VLOOKUP($D2838,rng_ND,2,FALSE),MIN(VLOOKUP($D2838,rng_ND,2,FALSE),A_Stammdaten!$B$19-D_SAV!$E2838+1))),"k.A.")</f>
        <v>k.A.</v>
      </c>
      <c r="X2838" s="343" t="str">
        <f t="shared" si="755"/>
        <v>k.A.</v>
      </c>
      <c r="Y2838" s="62"/>
      <c r="Z2838" s="48">
        <f t="shared" si="756"/>
        <v>0</v>
      </c>
      <c r="AA2838" s="457"/>
      <c r="AB2838" s="55">
        <f t="shared" si="748"/>
        <v>0</v>
      </c>
      <c r="AC2838" s="55">
        <f>IF(A_Stammdaten!$B$25="ja",D_SAV!AA2838,D_SAV!AB2838)</f>
        <v>0</v>
      </c>
      <c r="AD2838" s="478">
        <f>IF(AC2838=0,0,IF(U2838-(con_EOGJahr-D_SAV!E2838)&lt;=0,AC2838,AC2838/V2838))</f>
        <v>0</v>
      </c>
      <c r="AE2838" s="478">
        <f>IFERROR(IF(AND(VLOOKUP(D2838,rng_ND,5,FALSE)="Ja",D_SAV!T2838="degressiv"),D_SAV!AC2838*Y2838/100,0),0)</f>
        <v>0</v>
      </c>
      <c r="AF2838" s="55">
        <f>IFERROR(IF(VLOOKUP(D2838,rng_ND,5,FALSE)="Ja",MAX(D_SAV!AD2838:AE2838),D_SAV!AD2838),0)</f>
        <v>0</v>
      </c>
      <c r="AG2838" s="55">
        <f t="shared" si="749"/>
        <v>0</v>
      </c>
      <c r="AH2838" s="55">
        <f t="shared" si="750"/>
        <v>0</v>
      </c>
      <c r="AI2838" s="55">
        <f t="shared" si="751"/>
        <v>0</v>
      </c>
      <c r="AJ2838" s="55">
        <f t="shared" si="752"/>
        <v>0</v>
      </c>
      <c r="AK2838" s="55">
        <f t="shared" si="743"/>
        <v>0</v>
      </c>
      <c r="AL2838" s="55">
        <f t="shared" si="744"/>
        <v>0</v>
      </c>
      <c r="AM2838" s="55">
        <f t="shared" si="745"/>
        <v>0</v>
      </c>
    </row>
    <row r="2839" spans="1:39" x14ac:dyDescent="0.25">
      <c r="A2839" s="47">
        <v>2835</v>
      </c>
      <c r="B2839" s="358" t="str">
        <f>IF(AND(E2839&lt;&gt;0,D2839&lt;&gt;0,F2839&lt;&gt;0),IF(C2839&lt;&gt;0,CONCATENATE(C2839,"-AGr",VLOOKUP(D2839,Listen!$A$2:$G$45,7,FALSE),"-",E2839,"-",F2839,),CONCATENATE("AGr",VLOOKUP(D2839,Listen!$A$2:$G$45,7,FALSE),"-",E2839,"-",F2839)),"keine vollständige ID")</f>
        <v>keine vollständige ID</v>
      </c>
      <c r="C2839" s="359">
        <f>'[2]III_SAV-Details_NB'!B2845</f>
        <v>0</v>
      </c>
      <c r="D2839" s="359">
        <f>'[2]III_SAV-Details_NB'!C2845</f>
        <v>0</v>
      </c>
      <c r="E2839" s="359">
        <f>'[2]III_SAV-Details_NB'!D2845</f>
        <v>0</v>
      </c>
      <c r="F2839" s="490"/>
      <c r="G2839" s="281">
        <f>'[2]III_SAV-Details_NB'!X2845</f>
        <v>0</v>
      </c>
      <c r="H2839" s="281">
        <f t="shared" si="746"/>
        <v>0</v>
      </c>
      <c r="I2839" s="281">
        <f>IF(con_EOGJahr=2025,'[2]III_SAV-Details_NB'!AA2845,IF(con_EOGJahr=2026,'[2]III_SAV-Details_NB'!AB2845,'[2]III_SAV-Details_NB'!AC2845))</f>
        <v>0</v>
      </c>
      <c r="J2839" s="282"/>
      <c r="K2839" s="282"/>
      <c r="L2839" s="282"/>
      <c r="M2839" s="282"/>
      <c r="N2839" s="282"/>
      <c r="O2839" s="282"/>
      <c r="P2839" s="52">
        <f t="shared" si="747"/>
        <v>0</v>
      </c>
      <c r="Q2839" s="60"/>
      <c r="R2839" s="53">
        <f t="shared" si="753"/>
        <v>0</v>
      </c>
      <c r="S2839" s="59"/>
      <c r="T2839" s="61"/>
      <c r="U2839" s="342" t="str">
        <f t="shared" si="757"/>
        <v>k.A.</v>
      </c>
      <c r="V2839" s="343" t="str">
        <f t="shared" si="754"/>
        <v>k.A.</v>
      </c>
      <c r="W2839" s="343" t="str">
        <f>IFERROR(IF(OR($D2839="",$E2839=0,con_Ende=0),"k.A.",IF(VLOOKUP($D2839,rng_ND,5,0)="Nein",VLOOKUP($D2839,rng_ND,2,FALSE),MIN(VLOOKUP($D2839,rng_ND,2,FALSE),A_Stammdaten!$B$19-D_SAV!$E2839+1))),"k.A.")</f>
        <v>k.A.</v>
      </c>
      <c r="X2839" s="343" t="str">
        <f t="shared" si="755"/>
        <v>k.A.</v>
      </c>
      <c r="Y2839" s="62"/>
      <c r="Z2839" s="48">
        <f t="shared" si="756"/>
        <v>0</v>
      </c>
      <c r="AA2839" s="457"/>
      <c r="AB2839" s="55">
        <f t="shared" si="748"/>
        <v>0</v>
      </c>
      <c r="AC2839" s="55">
        <f>IF(A_Stammdaten!$B$25="ja",D_SAV!AA2839,D_SAV!AB2839)</f>
        <v>0</v>
      </c>
      <c r="AD2839" s="478">
        <f>IF(AC2839=0,0,IF(U2839-(con_EOGJahr-D_SAV!E2839)&lt;=0,AC2839,AC2839/V2839))</f>
        <v>0</v>
      </c>
      <c r="AE2839" s="478">
        <f>IFERROR(IF(AND(VLOOKUP(D2839,rng_ND,5,FALSE)="Ja",D_SAV!T2839="degressiv"),D_SAV!AC2839*Y2839/100,0),0)</f>
        <v>0</v>
      </c>
      <c r="AF2839" s="55">
        <f>IFERROR(IF(VLOOKUP(D2839,rng_ND,5,FALSE)="Ja",MAX(D_SAV!AD2839:AE2839),D_SAV!AD2839),0)</f>
        <v>0</v>
      </c>
      <c r="AG2839" s="55">
        <f t="shared" si="749"/>
        <v>0</v>
      </c>
      <c r="AH2839" s="55">
        <f t="shared" si="750"/>
        <v>0</v>
      </c>
      <c r="AI2839" s="55">
        <f t="shared" si="751"/>
        <v>0</v>
      </c>
      <c r="AJ2839" s="55">
        <f t="shared" si="752"/>
        <v>0</v>
      </c>
      <c r="AK2839" s="55">
        <f t="shared" si="743"/>
        <v>0</v>
      </c>
      <c r="AL2839" s="55">
        <f t="shared" si="744"/>
        <v>0</v>
      </c>
      <c r="AM2839" s="55">
        <f t="shared" si="745"/>
        <v>0</v>
      </c>
    </row>
    <row r="2840" spans="1:39" x14ac:dyDescent="0.25">
      <c r="A2840" s="47">
        <v>2836</v>
      </c>
      <c r="B2840" s="358" t="str">
        <f>IF(AND(E2840&lt;&gt;0,D2840&lt;&gt;0,F2840&lt;&gt;0),IF(C2840&lt;&gt;0,CONCATENATE(C2840,"-AGr",VLOOKUP(D2840,Listen!$A$2:$G$45,7,FALSE),"-",E2840,"-",F2840,),CONCATENATE("AGr",VLOOKUP(D2840,Listen!$A$2:$G$45,7,FALSE),"-",E2840,"-",F2840)),"keine vollständige ID")</f>
        <v>keine vollständige ID</v>
      </c>
      <c r="C2840" s="359">
        <f>'[2]III_SAV-Details_NB'!B2846</f>
        <v>0</v>
      </c>
      <c r="D2840" s="359">
        <f>'[2]III_SAV-Details_NB'!C2846</f>
        <v>0</v>
      </c>
      <c r="E2840" s="359">
        <f>'[2]III_SAV-Details_NB'!D2846</f>
        <v>0</v>
      </c>
      <c r="F2840" s="490"/>
      <c r="G2840" s="281">
        <f>'[2]III_SAV-Details_NB'!X2846</f>
        <v>0</v>
      </c>
      <c r="H2840" s="281">
        <f t="shared" si="746"/>
        <v>0</v>
      </c>
      <c r="I2840" s="281">
        <f>IF(con_EOGJahr=2025,'[2]III_SAV-Details_NB'!AA2846,IF(con_EOGJahr=2026,'[2]III_SAV-Details_NB'!AB2846,'[2]III_SAV-Details_NB'!AC2846))</f>
        <v>0</v>
      </c>
      <c r="J2840" s="282"/>
      <c r="K2840" s="282"/>
      <c r="L2840" s="282"/>
      <c r="M2840" s="282"/>
      <c r="N2840" s="282"/>
      <c r="O2840" s="282"/>
      <c r="P2840" s="52">
        <f t="shared" si="747"/>
        <v>0</v>
      </c>
      <c r="Q2840" s="60"/>
      <c r="R2840" s="53">
        <f t="shared" si="753"/>
        <v>0</v>
      </c>
      <c r="S2840" s="59"/>
      <c r="T2840" s="61"/>
      <c r="U2840" s="342" t="str">
        <f t="shared" si="757"/>
        <v>k.A.</v>
      </c>
      <c r="V2840" s="343" t="str">
        <f t="shared" si="754"/>
        <v>k.A.</v>
      </c>
      <c r="W2840" s="343" t="str">
        <f>IFERROR(IF(OR($D2840="",$E2840=0,con_Ende=0),"k.A.",IF(VLOOKUP($D2840,rng_ND,5,0)="Nein",VLOOKUP($D2840,rng_ND,2,FALSE),MIN(VLOOKUP($D2840,rng_ND,2,FALSE),A_Stammdaten!$B$19-D_SAV!$E2840+1))),"k.A.")</f>
        <v>k.A.</v>
      </c>
      <c r="X2840" s="343" t="str">
        <f t="shared" si="755"/>
        <v>k.A.</v>
      </c>
      <c r="Y2840" s="62"/>
      <c r="Z2840" s="48">
        <f t="shared" si="756"/>
        <v>0</v>
      </c>
      <c r="AA2840" s="457"/>
      <c r="AB2840" s="55">
        <f t="shared" si="748"/>
        <v>0</v>
      </c>
      <c r="AC2840" s="55">
        <f>IF(A_Stammdaten!$B$25="ja",D_SAV!AA2840,D_SAV!AB2840)</f>
        <v>0</v>
      </c>
      <c r="AD2840" s="478">
        <f>IF(AC2840=0,0,IF(U2840-(con_EOGJahr-D_SAV!E2840)&lt;=0,AC2840,AC2840/V2840))</f>
        <v>0</v>
      </c>
      <c r="AE2840" s="478">
        <f>IFERROR(IF(AND(VLOOKUP(D2840,rng_ND,5,FALSE)="Ja",D_SAV!T2840="degressiv"),D_SAV!AC2840*Y2840/100,0),0)</f>
        <v>0</v>
      </c>
      <c r="AF2840" s="55">
        <f>IFERROR(IF(VLOOKUP(D2840,rng_ND,5,FALSE)="Ja",MAX(D_SAV!AD2840:AE2840),D_SAV!AD2840),0)</f>
        <v>0</v>
      </c>
      <c r="AG2840" s="55">
        <f t="shared" si="749"/>
        <v>0</v>
      </c>
      <c r="AH2840" s="55">
        <f t="shared" si="750"/>
        <v>0</v>
      </c>
      <c r="AI2840" s="55">
        <f t="shared" si="751"/>
        <v>0</v>
      </c>
      <c r="AJ2840" s="55">
        <f t="shared" si="752"/>
        <v>0</v>
      </c>
      <c r="AK2840" s="55">
        <f t="shared" si="743"/>
        <v>0</v>
      </c>
      <c r="AL2840" s="55">
        <f t="shared" si="744"/>
        <v>0</v>
      </c>
      <c r="AM2840" s="55">
        <f t="shared" si="745"/>
        <v>0</v>
      </c>
    </row>
    <row r="2841" spans="1:39" x14ac:dyDescent="0.25">
      <c r="A2841" s="47">
        <v>2837</v>
      </c>
      <c r="B2841" s="358" t="str">
        <f>IF(AND(E2841&lt;&gt;0,D2841&lt;&gt;0,F2841&lt;&gt;0),IF(C2841&lt;&gt;0,CONCATENATE(C2841,"-AGr",VLOOKUP(D2841,Listen!$A$2:$G$45,7,FALSE),"-",E2841,"-",F2841,),CONCATENATE("AGr",VLOOKUP(D2841,Listen!$A$2:$G$45,7,FALSE),"-",E2841,"-",F2841)),"keine vollständige ID")</f>
        <v>keine vollständige ID</v>
      </c>
      <c r="C2841" s="359">
        <f>'[2]III_SAV-Details_NB'!B2847</f>
        <v>0</v>
      </c>
      <c r="D2841" s="359">
        <f>'[2]III_SAV-Details_NB'!C2847</f>
        <v>0</v>
      </c>
      <c r="E2841" s="359">
        <f>'[2]III_SAV-Details_NB'!D2847</f>
        <v>0</v>
      </c>
      <c r="F2841" s="490"/>
      <c r="G2841" s="281">
        <f>'[2]III_SAV-Details_NB'!X2847</f>
        <v>0</v>
      </c>
      <c r="H2841" s="281">
        <f t="shared" si="746"/>
        <v>0</v>
      </c>
      <c r="I2841" s="281">
        <f>IF(con_EOGJahr=2025,'[2]III_SAV-Details_NB'!AA2847,IF(con_EOGJahr=2026,'[2]III_SAV-Details_NB'!AB2847,'[2]III_SAV-Details_NB'!AC2847))</f>
        <v>0</v>
      </c>
      <c r="J2841" s="282"/>
      <c r="K2841" s="282"/>
      <c r="L2841" s="282"/>
      <c r="M2841" s="282"/>
      <c r="N2841" s="282"/>
      <c r="O2841" s="282"/>
      <c r="P2841" s="52">
        <f t="shared" si="747"/>
        <v>0</v>
      </c>
      <c r="Q2841" s="60"/>
      <c r="R2841" s="53">
        <f t="shared" si="753"/>
        <v>0</v>
      </c>
      <c r="S2841" s="59"/>
      <c r="T2841" s="61"/>
      <c r="U2841" s="342" t="str">
        <f t="shared" si="757"/>
        <v>k.A.</v>
      </c>
      <c r="V2841" s="343" t="str">
        <f t="shared" si="754"/>
        <v>k.A.</v>
      </c>
      <c r="W2841" s="343" t="str">
        <f>IFERROR(IF(OR($D2841="",$E2841=0,con_Ende=0),"k.A.",IF(VLOOKUP($D2841,rng_ND,5,0)="Nein",VLOOKUP($D2841,rng_ND,2,FALSE),MIN(VLOOKUP($D2841,rng_ND,2,FALSE),A_Stammdaten!$B$19-D_SAV!$E2841+1))),"k.A.")</f>
        <v>k.A.</v>
      </c>
      <c r="X2841" s="343" t="str">
        <f t="shared" si="755"/>
        <v>k.A.</v>
      </c>
      <c r="Y2841" s="62"/>
      <c r="Z2841" s="48">
        <f t="shared" si="756"/>
        <v>0</v>
      </c>
      <c r="AA2841" s="457"/>
      <c r="AB2841" s="55">
        <f t="shared" si="748"/>
        <v>0</v>
      </c>
      <c r="AC2841" s="55">
        <f>IF(A_Stammdaten!$B$25="ja",D_SAV!AA2841,D_SAV!AB2841)</f>
        <v>0</v>
      </c>
      <c r="AD2841" s="478">
        <f>IF(AC2841=0,0,IF(U2841-(con_EOGJahr-D_SAV!E2841)&lt;=0,AC2841,AC2841/V2841))</f>
        <v>0</v>
      </c>
      <c r="AE2841" s="478">
        <f>IFERROR(IF(AND(VLOOKUP(D2841,rng_ND,5,FALSE)="Ja",D_SAV!T2841="degressiv"),D_SAV!AC2841*Y2841/100,0),0)</f>
        <v>0</v>
      </c>
      <c r="AF2841" s="55">
        <f>IFERROR(IF(VLOOKUP(D2841,rng_ND,5,FALSE)="Ja",MAX(D_SAV!AD2841:AE2841),D_SAV!AD2841),0)</f>
        <v>0</v>
      </c>
      <c r="AG2841" s="55">
        <f t="shared" si="749"/>
        <v>0</v>
      </c>
      <c r="AH2841" s="55">
        <f t="shared" si="750"/>
        <v>0</v>
      </c>
      <c r="AI2841" s="55">
        <f t="shared" si="751"/>
        <v>0</v>
      </c>
      <c r="AJ2841" s="55">
        <f t="shared" si="752"/>
        <v>0</v>
      </c>
      <c r="AK2841" s="55">
        <f t="shared" si="743"/>
        <v>0</v>
      </c>
      <c r="AL2841" s="55">
        <f t="shared" si="744"/>
        <v>0</v>
      </c>
      <c r="AM2841" s="55">
        <f t="shared" si="745"/>
        <v>0</v>
      </c>
    </row>
    <row r="2842" spans="1:39" x14ac:dyDescent="0.25">
      <c r="A2842" s="47">
        <v>2838</v>
      </c>
      <c r="B2842" s="358" t="str">
        <f>IF(AND(E2842&lt;&gt;0,D2842&lt;&gt;0,F2842&lt;&gt;0),IF(C2842&lt;&gt;0,CONCATENATE(C2842,"-AGr",VLOOKUP(D2842,Listen!$A$2:$G$45,7,FALSE),"-",E2842,"-",F2842,),CONCATENATE("AGr",VLOOKUP(D2842,Listen!$A$2:$G$45,7,FALSE),"-",E2842,"-",F2842)),"keine vollständige ID")</f>
        <v>keine vollständige ID</v>
      </c>
      <c r="C2842" s="359">
        <f>'[2]III_SAV-Details_NB'!B2848</f>
        <v>0</v>
      </c>
      <c r="D2842" s="359">
        <f>'[2]III_SAV-Details_NB'!C2848</f>
        <v>0</v>
      </c>
      <c r="E2842" s="359">
        <f>'[2]III_SAV-Details_NB'!D2848</f>
        <v>0</v>
      </c>
      <c r="F2842" s="490"/>
      <c r="G2842" s="281">
        <f>'[2]III_SAV-Details_NB'!X2848</f>
        <v>0</v>
      </c>
      <c r="H2842" s="281">
        <f t="shared" si="746"/>
        <v>0</v>
      </c>
      <c r="I2842" s="281">
        <f>IF(con_EOGJahr=2025,'[2]III_SAV-Details_NB'!AA2848,IF(con_EOGJahr=2026,'[2]III_SAV-Details_NB'!AB2848,'[2]III_SAV-Details_NB'!AC2848))</f>
        <v>0</v>
      </c>
      <c r="J2842" s="282"/>
      <c r="K2842" s="282"/>
      <c r="L2842" s="282"/>
      <c r="M2842" s="282"/>
      <c r="N2842" s="282"/>
      <c r="O2842" s="282"/>
      <c r="P2842" s="52">
        <f t="shared" si="747"/>
        <v>0</v>
      </c>
      <c r="Q2842" s="60"/>
      <c r="R2842" s="53">
        <f t="shared" si="753"/>
        <v>0</v>
      </c>
      <c r="S2842" s="59"/>
      <c r="T2842" s="61"/>
      <c r="U2842" s="342" t="str">
        <f t="shared" si="757"/>
        <v>k.A.</v>
      </c>
      <c r="V2842" s="343" t="str">
        <f t="shared" si="754"/>
        <v>k.A.</v>
      </c>
      <c r="W2842" s="343" t="str">
        <f>IFERROR(IF(OR($D2842="",$E2842=0,con_Ende=0),"k.A.",IF(VLOOKUP($D2842,rng_ND,5,0)="Nein",VLOOKUP($D2842,rng_ND,2,FALSE),MIN(VLOOKUP($D2842,rng_ND,2,FALSE),A_Stammdaten!$B$19-D_SAV!$E2842+1))),"k.A.")</f>
        <v>k.A.</v>
      </c>
      <c r="X2842" s="343" t="str">
        <f t="shared" si="755"/>
        <v>k.A.</v>
      </c>
      <c r="Y2842" s="62"/>
      <c r="Z2842" s="48">
        <f t="shared" si="756"/>
        <v>0</v>
      </c>
      <c r="AA2842" s="457"/>
      <c r="AB2842" s="55">
        <f t="shared" si="748"/>
        <v>0</v>
      </c>
      <c r="AC2842" s="55">
        <f>IF(A_Stammdaten!$B$25="ja",D_SAV!AA2842,D_SAV!AB2842)</f>
        <v>0</v>
      </c>
      <c r="AD2842" s="478">
        <f>IF(AC2842=0,0,IF(U2842-(con_EOGJahr-D_SAV!E2842)&lt;=0,AC2842,AC2842/V2842))</f>
        <v>0</v>
      </c>
      <c r="AE2842" s="478">
        <f>IFERROR(IF(AND(VLOOKUP(D2842,rng_ND,5,FALSE)="Ja",D_SAV!T2842="degressiv"),D_SAV!AC2842*Y2842/100,0),0)</f>
        <v>0</v>
      </c>
      <c r="AF2842" s="55">
        <f>IFERROR(IF(VLOOKUP(D2842,rng_ND,5,FALSE)="Ja",MAX(D_SAV!AD2842:AE2842),D_SAV!AD2842),0)</f>
        <v>0</v>
      </c>
      <c r="AG2842" s="55">
        <f t="shared" si="749"/>
        <v>0</v>
      </c>
      <c r="AH2842" s="55">
        <f t="shared" si="750"/>
        <v>0</v>
      </c>
      <c r="AI2842" s="55">
        <f t="shared" si="751"/>
        <v>0</v>
      </c>
      <c r="AJ2842" s="55">
        <f t="shared" si="752"/>
        <v>0</v>
      </c>
      <c r="AK2842" s="55">
        <f t="shared" si="743"/>
        <v>0</v>
      </c>
      <c r="AL2842" s="55">
        <f t="shared" si="744"/>
        <v>0</v>
      </c>
      <c r="AM2842" s="55">
        <f t="shared" si="745"/>
        <v>0</v>
      </c>
    </row>
    <row r="2843" spans="1:39" x14ac:dyDescent="0.25">
      <c r="A2843" s="47">
        <v>2839</v>
      </c>
      <c r="B2843" s="358" t="str">
        <f>IF(AND(E2843&lt;&gt;0,D2843&lt;&gt;0,F2843&lt;&gt;0),IF(C2843&lt;&gt;0,CONCATENATE(C2843,"-AGr",VLOOKUP(D2843,Listen!$A$2:$G$45,7,FALSE),"-",E2843,"-",F2843,),CONCATENATE("AGr",VLOOKUP(D2843,Listen!$A$2:$G$45,7,FALSE),"-",E2843,"-",F2843)),"keine vollständige ID")</f>
        <v>keine vollständige ID</v>
      </c>
      <c r="C2843" s="359">
        <f>'[2]III_SAV-Details_NB'!B2849</f>
        <v>0</v>
      </c>
      <c r="D2843" s="359">
        <f>'[2]III_SAV-Details_NB'!C2849</f>
        <v>0</v>
      </c>
      <c r="E2843" s="359">
        <f>'[2]III_SAV-Details_NB'!D2849</f>
        <v>0</v>
      </c>
      <c r="F2843" s="490"/>
      <c r="G2843" s="281">
        <f>'[2]III_SAV-Details_NB'!X2849</f>
        <v>0</v>
      </c>
      <c r="H2843" s="281">
        <f t="shared" si="746"/>
        <v>0</v>
      </c>
      <c r="I2843" s="281">
        <f>IF(con_EOGJahr=2025,'[2]III_SAV-Details_NB'!AA2849,IF(con_EOGJahr=2026,'[2]III_SAV-Details_NB'!AB2849,'[2]III_SAV-Details_NB'!AC2849))</f>
        <v>0</v>
      </c>
      <c r="J2843" s="282"/>
      <c r="K2843" s="282"/>
      <c r="L2843" s="282"/>
      <c r="M2843" s="282"/>
      <c r="N2843" s="282"/>
      <c r="O2843" s="282"/>
      <c r="P2843" s="52">
        <f t="shared" si="747"/>
        <v>0</v>
      </c>
      <c r="Q2843" s="60"/>
      <c r="R2843" s="53">
        <f t="shared" si="753"/>
        <v>0</v>
      </c>
      <c r="S2843" s="59"/>
      <c r="T2843" s="61"/>
      <c r="U2843" s="342" t="str">
        <f t="shared" si="757"/>
        <v>k.A.</v>
      </c>
      <c r="V2843" s="343" t="str">
        <f t="shared" si="754"/>
        <v>k.A.</v>
      </c>
      <c r="W2843" s="343" t="str">
        <f>IFERROR(IF(OR($D2843="",$E2843=0,con_Ende=0),"k.A.",IF(VLOOKUP($D2843,rng_ND,5,0)="Nein",VLOOKUP($D2843,rng_ND,2,FALSE),MIN(VLOOKUP($D2843,rng_ND,2,FALSE),A_Stammdaten!$B$19-D_SAV!$E2843+1))),"k.A.")</f>
        <v>k.A.</v>
      </c>
      <c r="X2843" s="343" t="str">
        <f t="shared" si="755"/>
        <v>k.A.</v>
      </c>
      <c r="Y2843" s="62"/>
      <c r="Z2843" s="48">
        <f t="shared" si="756"/>
        <v>0</v>
      </c>
      <c r="AA2843" s="457"/>
      <c r="AB2843" s="55">
        <f t="shared" si="748"/>
        <v>0</v>
      </c>
      <c r="AC2843" s="55">
        <f>IF(A_Stammdaten!$B$25="ja",D_SAV!AA2843,D_SAV!AB2843)</f>
        <v>0</v>
      </c>
      <c r="AD2843" s="478">
        <f>IF(AC2843=0,0,IF(U2843-(con_EOGJahr-D_SAV!E2843)&lt;=0,AC2843,AC2843/V2843))</f>
        <v>0</v>
      </c>
      <c r="AE2843" s="478">
        <f>IFERROR(IF(AND(VLOOKUP(D2843,rng_ND,5,FALSE)="Ja",D_SAV!T2843="degressiv"),D_SAV!AC2843*Y2843/100,0),0)</f>
        <v>0</v>
      </c>
      <c r="AF2843" s="55">
        <f>IFERROR(IF(VLOOKUP(D2843,rng_ND,5,FALSE)="Ja",MAX(D_SAV!AD2843:AE2843),D_SAV!AD2843),0)</f>
        <v>0</v>
      </c>
      <c r="AG2843" s="55">
        <f t="shared" si="749"/>
        <v>0</v>
      </c>
      <c r="AH2843" s="55">
        <f t="shared" si="750"/>
        <v>0</v>
      </c>
      <c r="AI2843" s="55">
        <f t="shared" si="751"/>
        <v>0</v>
      </c>
      <c r="AJ2843" s="55">
        <f t="shared" si="752"/>
        <v>0</v>
      </c>
      <c r="AK2843" s="55">
        <f t="shared" si="743"/>
        <v>0</v>
      </c>
      <c r="AL2843" s="55">
        <f t="shared" si="744"/>
        <v>0</v>
      </c>
      <c r="AM2843" s="55">
        <f t="shared" si="745"/>
        <v>0</v>
      </c>
    </row>
    <row r="2844" spans="1:39" x14ac:dyDescent="0.25">
      <c r="A2844" s="47">
        <v>2840</v>
      </c>
      <c r="B2844" s="358" t="str">
        <f>IF(AND(E2844&lt;&gt;0,D2844&lt;&gt;0,F2844&lt;&gt;0),IF(C2844&lt;&gt;0,CONCATENATE(C2844,"-AGr",VLOOKUP(D2844,Listen!$A$2:$G$45,7,FALSE),"-",E2844,"-",F2844,),CONCATENATE("AGr",VLOOKUP(D2844,Listen!$A$2:$G$45,7,FALSE),"-",E2844,"-",F2844)),"keine vollständige ID")</f>
        <v>keine vollständige ID</v>
      </c>
      <c r="C2844" s="359">
        <f>'[2]III_SAV-Details_NB'!B2850</f>
        <v>0</v>
      </c>
      <c r="D2844" s="359">
        <f>'[2]III_SAV-Details_NB'!C2850</f>
        <v>0</v>
      </c>
      <c r="E2844" s="359">
        <f>'[2]III_SAV-Details_NB'!D2850</f>
        <v>0</v>
      </c>
      <c r="F2844" s="490"/>
      <c r="G2844" s="281">
        <f>'[2]III_SAV-Details_NB'!X2850</f>
        <v>0</v>
      </c>
      <c r="H2844" s="281">
        <f t="shared" si="746"/>
        <v>0</v>
      </c>
      <c r="I2844" s="281">
        <f>IF(con_EOGJahr=2025,'[2]III_SAV-Details_NB'!AA2850,IF(con_EOGJahr=2026,'[2]III_SAV-Details_NB'!AB2850,'[2]III_SAV-Details_NB'!AC2850))</f>
        <v>0</v>
      </c>
      <c r="J2844" s="282"/>
      <c r="K2844" s="282"/>
      <c r="L2844" s="282"/>
      <c r="M2844" s="282"/>
      <c r="N2844" s="282"/>
      <c r="O2844" s="282"/>
      <c r="P2844" s="52">
        <f t="shared" si="747"/>
        <v>0</v>
      </c>
      <c r="Q2844" s="60"/>
      <c r="R2844" s="53">
        <f t="shared" si="753"/>
        <v>0</v>
      </c>
      <c r="S2844" s="59"/>
      <c r="T2844" s="61"/>
      <c r="U2844" s="342" t="str">
        <f t="shared" si="757"/>
        <v>k.A.</v>
      </c>
      <c r="V2844" s="343" t="str">
        <f t="shared" si="754"/>
        <v>k.A.</v>
      </c>
      <c r="W2844" s="343" t="str">
        <f>IFERROR(IF(OR($D2844="",$E2844=0,con_Ende=0),"k.A.",IF(VLOOKUP($D2844,rng_ND,5,0)="Nein",VLOOKUP($D2844,rng_ND,2,FALSE),MIN(VLOOKUP($D2844,rng_ND,2,FALSE),A_Stammdaten!$B$19-D_SAV!$E2844+1))),"k.A.")</f>
        <v>k.A.</v>
      </c>
      <c r="X2844" s="343" t="str">
        <f t="shared" si="755"/>
        <v>k.A.</v>
      </c>
      <c r="Y2844" s="62"/>
      <c r="Z2844" s="48">
        <f t="shared" si="756"/>
        <v>0</v>
      </c>
      <c r="AA2844" s="457"/>
      <c r="AB2844" s="55">
        <f t="shared" si="748"/>
        <v>0</v>
      </c>
      <c r="AC2844" s="55">
        <f>IF(A_Stammdaten!$B$25="ja",D_SAV!AA2844,D_SAV!AB2844)</f>
        <v>0</v>
      </c>
      <c r="AD2844" s="478">
        <f>IF(AC2844=0,0,IF(U2844-(con_EOGJahr-D_SAV!E2844)&lt;=0,AC2844,AC2844/V2844))</f>
        <v>0</v>
      </c>
      <c r="AE2844" s="478">
        <f>IFERROR(IF(AND(VLOOKUP(D2844,rng_ND,5,FALSE)="Ja",D_SAV!T2844="degressiv"),D_SAV!AC2844*Y2844/100,0),0)</f>
        <v>0</v>
      </c>
      <c r="AF2844" s="55">
        <f>IFERROR(IF(VLOOKUP(D2844,rng_ND,5,FALSE)="Ja",MAX(D_SAV!AD2844:AE2844),D_SAV!AD2844),0)</f>
        <v>0</v>
      </c>
      <c r="AG2844" s="55">
        <f t="shared" si="749"/>
        <v>0</v>
      </c>
      <c r="AH2844" s="55">
        <f t="shared" si="750"/>
        <v>0</v>
      </c>
      <c r="AI2844" s="55">
        <f t="shared" si="751"/>
        <v>0</v>
      </c>
      <c r="AJ2844" s="55">
        <f t="shared" si="752"/>
        <v>0</v>
      </c>
      <c r="AK2844" s="55">
        <f t="shared" si="743"/>
        <v>0</v>
      </c>
      <c r="AL2844" s="55">
        <f t="shared" si="744"/>
        <v>0</v>
      </c>
      <c r="AM2844" s="55">
        <f t="shared" si="745"/>
        <v>0</v>
      </c>
    </row>
    <row r="2845" spans="1:39" x14ac:dyDescent="0.25">
      <c r="A2845" s="47">
        <v>2841</v>
      </c>
      <c r="B2845" s="358" t="str">
        <f>IF(AND(E2845&lt;&gt;0,D2845&lt;&gt;0,F2845&lt;&gt;0),IF(C2845&lt;&gt;0,CONCATENATE(C2845,"-AGr",VLOOKUP(D2845,Listen!$A$2:$G$45,7,FALSE),"-",E2845,"-",F2845,),CONCATENATE("AGr",VLOOKUP(D2845,Listen!$A$2:$G$45,7,FALSE),"-",E2845,"-",F2845)),"keine vollständige ID")</f>
        <v>keine vollständige ID</v>
      </c>
      <c r="C2845" s="359">
        <f>'[2]III_SAV-Details_NB'!B2851</f>
        <v>0</v>
      </c>
      <c r="D2845" s="359">
        <f>'[2]III_SAV-Details_NB'!C2851</f>
        <v>0</v>
      </c>
      <c r="E2845" s="359">
        <f>'[2]III_SAV-Details_NB'!D2851</f>
        <v>0</v>
      </c>
      <c r="F2845" s="490"/>
      <c r="G2845" s="281">
        <f>'[2]III_SAV-Details_NB'!X2851</f>
        <v>0</v>
      </c>
      <c r="H2845" s="281">
        <f t="shared" si="746"/>
        <v>0</v>
      </c>
      <c r="I2845" s="281">
        <f>IF(con_EOGJahr=2025,'[2]III_SAV-Details_NB'!AA2851,IF(con_EOGJahr=2026,'[2]III_SAV-Details_NB'!AB2851,'[2]III_SAV-Details_NB'!AC2851))</f>
        <v>0</v>
      </c>
      <c r="J2845" s="282"/>
      <c r="K2845" s="282"/>
      <c r="L2845" s="282"/>
      <c r="M2845" s="282"/>
      <c r="N2845" s="282"/>
      <c r="O2845" s="282"/>
      <c r="P2845" s="52">
        <f t="shared" si="747"/>
        <v>0</v>
      </c>
      <c r="Q2845" s="60"/>
      <c r="R2845" s="53">
        <f t="shared" si="753"/>
        <v>0</v>
      </c>
      <c r="S2845" s="59"/>
      <c r="T2845" s="61"/>
      <c r="U2845" s="342" t="str">
        <f t="shared" si="757"/>
        <v>k.A.</v>
      </c>
      <c r="V2845" s="343" t="str">
        <f t="shared" si="754"/>
        <v>k.A.</v>
      </c>
      <c r="W2845" s="343" t="str">
        <f>IFERROR(IF(OR($D2845="",$E2845=0,con_Ende=0),"k.A.",IF(VLOOKUP($D2845,rng_ND,5,0)="Nein",VLOOKUP($D2845,rng_ND,2,FALSE),MIN(VLOOKUP($D2845,rng_ND,2,FALSE),A_Stammdaten!$B$19-D_SAV!$E2845+1))),"k.A.")</f>
        <v>k.A.</v>
      </c>
      <c r="X2845" s="343" t="str">
        <f t="shared" si="755"/>
        <v>k.A.</v>
      </c>
      <c r="Y2845" s="62"/>
      <c r="Z2845" s="48">
        <f t="shared" si="756"/>
        <v>0</v>
      </c>
      <c r="AA2845" s="457"/>
      <c r="AB2845" s="55">
        <f t="shared" si="748"/>
        <v>0</v>
      </c>
      <c r="AC2845" s="55">
        <f>IF(A_Stammdaten!$B$25="ja",D_SAV!AA2845,D_SAV!AB2845)</f>
        <v>0</v>
      </c>
      <c r="AD2845" s="478">
        <f>IF(AC2845=0,0,IF(U2845-(con_EOGJahr-D_SAV!E2845)&lt;=0,AC2845,AC2845/V2845))</f>
        <v>0</v>
      </c>
      <c r="AE2845" s="478">
        <f>IFERROR(IF(AND(VLOOKUP(D2845,rng_ND,5,FALSE)="Ja",D_SAV!T2845="degressiv"),D_SAV!AC2845*Y2845/100,0),0)</f>
        <v>0</v>
      </c>
      <c r="AF2845" s="55">
        <f>IFERROR(IF(VLOOKUP(D2845,rng_ND,5,FALSE)="Ja",MAX(D_SAV!AD2845:AE2845),D_SAV!AD2845),0)</f>
        <v>0</v>
      </c>
      <c r="AG2845" s="55">
        <f t="shared" si="749"/>
        <v>0</v>
      </c>
      <c r="AH2845" s="55">
        <f t="shared" si="750"/>
        <v>0</v>
      </c>
      <c r="AI2845" s="55">
        <f t="shared" si="751"/>
        <v>0</v>
      </c>
      <c r="AJ2845" s="55">
        <f t="shared" si="752"/>
        <v>0</v>
      </c>
      <c r="AK2845" s="55">
        <f t="shared" si="743"/>
        <v>0</v>
      </c>
      <c r="AL2845" s="55">
        <f t="shared" si="744"/>
        <v>0</v>
      </c>
      <c r="AM2845" s="55">
        <f t="shared" si="745"/>
        <v>0</v>
      </c>
    </row>
    <row r="2846" spans="1:39" x14ac:dyDescent="0.25">
      <c r="A2846" s="47">
        <v>2842</v>
      </c>
      <c r="B2846" s="358" t="str">
        <f>IF(AND(E2846&lt;&gt;0,D2846&lt;&gt;0,F2846&lt;&gt;0),IF(C2846&lt;&gt;0,CONCATENATE(C2846,"-AGr",VLOOKUP(D2846,Listen!$A$2:$G$45,7,FALSE),"-",E2846,"-",F2846,),CONCATENATE("AGr",VLOOKUP(D2846,Listen!$A$2:$G$45,7,FALSE),"-",E2846,"-",F2846)),"keine vollständige ID")</f>
        <v>keine vollständige ID</v>
      </c>
      <c r="C2846" s="359">
        <f>'[2]III_SAV-Details_NB'!B2852</f>
        <v>0</v>
      </c>
      <c r="D2846" s="359">
        <f>'[2]III_SAV-Details_NB'!C2852</f>
        <v>0</v>
      </c>
      <c r="E2846" s="359">
        <f>'[2]III_SAV-Details_NB'!D2852</f>
        <v>0</v>
      </c>
      <c r="F2846" s="490"/>
      <c r="G2846" s="281">
        <f>'[2]III_SAV-Details_NB'!X2852</f>
        <v>0</v>
      </c>
      <c r="H2846" s="281">
        <f t="shared" si="746"/>
        <v>0</v>
      </c>
      <c r="I2846" s="281">
        <f>IF(con_EOGJahr=2025,'[2]III_SAV-Details_NB'!AA2852,IF(con_EOGJahr=2026,'[2]III_SAV-Details_NB'!AB2852,'[2]III_SAV-Details_NB'!AC2852))</f>
        <v>0</v>
      </c>
      <c r="J2846" s="282"/>
      <c r="K2846" s="282"/>
      <c r="L2846" s="282"/>
      <c r="M2846" s="282"/>
      <c r="N2846" s="282"/>
      <c r="O2846" s="282"/>
      <c r="P2846" s="52">
        <f t="shared" si="747"/>
        <v>0</v>
      </c>
      <c r="Q2846" s="60"/>
      <c r="R2846" s="53">
        <f t="shared" si="753"/>
        <v>0</v>
      </c>
      <c r="S2846" s="59"/>
      <c r="T2846" s="61"/>
      <c r="U2846" s="342" t="str">
        <f t="shared" si="757"/>
        <v>k.A.</v>
      </c>
      <c r="V2846" s="343" t="str">
        <f t="shared" si="754"/>
        <v>k.A.</v>
      </c>
      <c r="W2846" s="343" t="str">
        <f>IFERROR(IF(OR($D2846="",$E2846=0,con_Ende=0),"k.A.",IF(VLOOKUP($D2846,rng_ND,5,0)="Nein",VLOOKUP($D2846,rng_ND,2,FALSE),MIN(VLOOKUP($D2846,rng_ND,2,FALSE),A_Stammdaten!$B$19-D_SAV!$E2846+1))),"k.A.")</f>
        <v>k.A.</v>
      </c>
      <c r="X2846" s="343" t="str">
        <f t="shared" si="755"/>
        <v>k.A.</v>
      </c>
      <c r="Y2846" s="62"/>
      <c r="Z2846" s="48">
        <f t="shared" si="756"/>
        <v>0</v>
      </c>
      <c r="AA2846" s="457"/>
      <c r="AB2846" s="55">
        <f t="shared" si="748"/>
        <v>0</v>
      </c>
      <c r="AC2846" s="55">
        <f>IF(A_Stammdaten!$B$25="ja",D_SAV!AA2846,D_SAV!AB2846)</f>
        <v>0</v>
      </c>
      <c r="AD2846" s="478">
        <f>IF(AC2846=0,0,IF(U2846-(con_EOGJahr-D_SAV!E2846)&lt;=0,AC2846,AC2846/V2846))</f>
        <v>0</v>
      </c>
      <c r="AE2846" s="478">
        <f>IFERROR(IF(AND(VLOOKUP(D2846,rng_ND,5,FALSE)="Ja",D_SAV!T2846="degressiv"),D_SAV!AC2846*Y2846/100,0),0)</f>
        <v>0</v>
      </c>
      <c r="AF2846" s="55">
        <f>IFERROR(IF(VLOOKUP(D2846,rng_ND,5,FALSE)="Ja",MAX(D_SAV!AD2846:AE2846),D_SAV!AD2846),0)</f>
        <v>0</v>
      </c>
      <c r="AG2846" s="55">
        <f t="shared" si="749"/>
        <v>0</v>
      </c>
      <c r="AH2846" s="55">
        <f t="shared" si="750"/>
        <v>0</v>
      </c>
      <c r="AI2846" s="55">
        <f t="shared" si="751"/>
        <v>0</v>
      </c>
      <c r="AJ2846" s="55">
        <f t="shared" si="752"/>
        <v>0</v>
      </c>
      <c r="AK2846" s="55">
        <f t="shared" si="743"/>
        <v>0</v>
      </c>
      <c r="AL2846" s="55">
        <f t="shared" si="744"/>
        <v>0</v>
      </c>
      <c r="AM2846" s="55">
        <f t="shared" si="745"/>
        <v>0</v>
      </c>
    </row>
    <row r="2847" spans="1:39" x14ac:dyDescent="0.25">
      <c r="A2847" s="47">
        <v>2843</v>
      </c>
      <c r="B2847" s="358" t="str">
        <f>IF(AND(E2847&lt;&gt;0,D2847&lt;&gt;0,F2847&lt;&gt;0),IF(C2847&lt;&gt;0,CONCATENATE(C2847,"-AGr",VLOOKUP(D2847,Listen!$A$2:$G$45,7,FALSE),"-",E2847,"-",F2847,),CONCATENATE("AGr",VLOOKUP(D2847,Listen!$A$2:$G$45,7,FALSE),"-",E2847,"-",F2847)),"keine vollständige ID")</f>
        <v>keine vollständige ID</v>
      </c>
      <c r="C2847" s="359">
        <f>'[2]III_SAV-Details_NB'!B2853</f>
        <v>0</v>
      </c>
      <c r="D2847" s="359">
        <f>'[2]III_SAV-Details_NB'!C2853</f>
        <v>0</v>
      </c>
      <c r="E2847" s="359">
        <f>'[2]III_SAV-Details_NB'!D2853</f>
        <v>0</v>
      </c>
      <c r="F2847" s="490"/>
      <c r="G2847" s="281">
        <f>'[2]III_SAV-Details_NB'!X2853</f>
        <v>0</v>
      </c>
      <c r="H2847" s="281">
        <f t="shared" si="746"/>
        <v>0</v>
      </c>
      <c r="I2847" s="281">
        <f>IF(con_EOGJahr=2025,'[2]III_SAV-Details_NB'!AA2853,IF(con_EOGJahr=2026,'[2]III_SAV-Details_NB'!AB2853,'[2]III_SAV-Details_NB'!AC2853))</f>
        <v>0</v>
      </c>
      <c r="J2847" s="282"/>
      <c r="K2847" s="282"/>
      <c r="L2847" s="282"/>
      <c r="M2847" s="282"/>
      <c r="N2847" s="282"/>
      <c r="O2847" s="282"/>
      <c r="P2847" s="52">
        <f t="shared" si="747"/>
        <v>0</v>
      </c>
      <c r="Q2847" s="60"/>
      <c r="R2847" s="53">
        <f t="shared" si="753"/>
        <v>0</v>
      </c>
      <c r="S2847" s="59"/>
      <c r="T2847" s="61"/>
      <c r="U2847" s="342" t="str">
        <f t="shared" si="757"/>
        <v>k.A.</v>
      </c>
      <c r="V2847" s="343" t="str">
        <f t="shared" si="754"/>
        <v>k.A.</v>
      </c>
      <c r="W2847" s="343" t="str">
        <f>IFERROR(IF(OR($D2847="",$E2847=0,con_Ende=0),"k.A.",IF(VLOOKUP($D2847,rng_ND,5,0)="Nein",VLOOKUP($D2847,rng_ND,2,FALSE),MIN(VLOOKUP($D2847,rng_ND,2,FALSE),A_Stammdaten!$B$19-D_SAV!$E2847+1))),"k.A.")</f>
        <v>k.A.</v>
      </c>
      <c r="X2847" s="343" t="str">
        <f t="shared" si="755"/>
        <v>k.A.</v>
      </c>
      <c r="Y2847" s="62"/>
      <c r="Z2847" s="48">
        <f t="shared" si="756"/>
        <v>0</v>
      </c>
      <c r="AA2847" s="457"/>
      <c r="AB2847" s="55">
        <f t="shared" si="748"/>
        <v>0</v>
      </c>
      <c r="AC2847" s="55">
        <f>IF(A_Stammdaten!$B$25="ja",D_SAV!AA2847,D_SAV!AB2847)</f>
        <v>0</v>
      </c>
      <c r="AD2847" s="478">
        <f>IF(AC2847=0,0,IF(U2847-(con_EOGJahr-D_SAV!E2847)&lt;=0,AC2847,AC2847/V2847))</f>
        <v>0</v>
      </c>
      <c r="AE2847" s="478">
        <f>IFERROR(IF(AND(VLOOKUP(D2847,rng_ND,5,FALSE)="Ja",D_SAV!T2847="degressiv"),D_SAV!AC2847*Y2847/100,0),0)</f>
        <v>0</v>
      </c>
      <c r="AF2847" s="55">
        <f>IFERROR(IF(VLOOKUP(D2847,rng_ND,5,FALSE)="Ja",MAX(D_SAV!AD2847:AE2847),D_SAV!AD2847),0)</f>
        <v>0</v>
      </c>
      <c r="AG2847" s="55">
        <f t="shared" si="749"/>
        <v>0</v>
      </c>
      <c r="AH2847" s="55">
        <f t="shared" si="750"/>
        <v>0</v>
      </c>
      <c r="AI2847" s="55">
        <f t="shared" si="751"/>
        <v>0</v>
      </c>
      <c r="AJ2847" s="55">
        <f t="shared" si="752"/>
        <v>0</v>
      </c>
      <c r="AK2847" s="55">
        <f t="shared" si="743"/>
        <v>0</v>
      </c>
      <c r="AL2847" s="55">
        <f t="shared" si="744"/>
        <v>0</v>
      </c>
      <c r="AM2847" s="55">
        <f t="shared" si="745"/>
        <v>0</v>
      </c>
    </row>
    <row r="2848" spans="1:39" x14ac:dyDescent="0.25">
      <c r="A2848" s="47">
        <v>2844</v>
      </c>
      <c r="B2848" s="358" t="str">
        <f>IF(AND(E2848&lt;&gt;0,D2848&lt;&gt;0,F2848&lt;&gt;0),IF(C2848&lt;&gt;0,CONCATENATE(C2848,"-AGr",VLOOKUP(D2848,Listen!$A$2:$G$45,7,FALSE),"-",E2848,"-",F2848,),CONCATENATE("AGr",VLOOKUP(D2848,Listen!$A$2:$G$45,7,FALSE),"-",E2848,"-",F2848)),"keine vollständige ID")</f>
        <v>keine vollständige ID</v>
      </c>
      <c r="C2848" s="359">
        <f>'[2]III_SAV-Details_NB'!B2854</f>
        <v>0</v>
      </c>
      <c r="D2848" s="359">
        <f>'[2]III_SAV-Details_NB'!C2854</f>
        <v>0</v>
      </c>
      <c r="E2848" s="359">
        <f>'[2]III_SAV-Details_NB'!D2854</f>
        <v>0</v>
      </c>
      <c r="F2848" s="490"/>
      <c r="G2848" s="281">
        <f>'[2]III_SAV-Details_NB'!X2854</f>
        <v>0</v>
      </c>
      <c r="H2848" s="281">
        <f t="shared" si="746"/>
        <v>0</v>
      </c>
      <c r="I2848" s="281">
        <f>IF(con_EOGJahr=2025,'[2]III_SAV-Details_NB'!AA2854,IF(con_EOGJahr=2026,'[2]III_SAV-Details_NB'!AB2854,'[2]III_SAV-Details_NB'!AC2854))</f>
        <v>0</v>
      </c>
      <c r="J2848" s="282"/>
      <c r="K2848" s="282"/>
      <c r="L2848" s="282"/>
      <c r="M2848" s="282"/>
      <c r="N2848" s="282"/>
      <c r="O2848" s="282"/>
      <c r="P2848" s="52">
        <f t="shared" si="747"/>
        <v>0</v>
      </c>
      <c r="Q2848" s="60"/>
      <c r="R2848" s="53">
        <f t="shared" si="753"/>
        <v>0</v>
      </c>
      <c r="S2848" s="59"/>
      <c r="T2848" s="61"/>
      <c r="U2848" s="342" t="str">
        <f t="shared" si="757"/>
        <v>k.A.</v>
      </c>
      <c r="V2848" s="343" t="str">
        <f t="shared" si="754"/>
        <v>k.A.</v>
      </c>
      <c r="W2848" s="343" t="str">
        <f>IFERROR(IF(OR($D2848="",$E2848=0,con_Ende=0),"k.A.",IF(VLOOKUP($D2848,rng_ND,5,0)="Nein",VLOOKUP($D2848,rng_ND,2,FALSE),MIN(VLOOKUP($D2848,rng_ND,2,FALSE),A_Stammdaten!$B$19-D_SAV!$E2848+1))),"k.A.")</f>
        <v>k.A.</v>
      </c>
      <c r="X2848" s="343" t="str">
        <f t="shared" si="755"/>
        <v>k.A.</v>
      </c>
      <c r="Y2848" s="62"/>
      <c r="Z2848" s="48">
        <f t="shared" si="756"/>
        <v>0</v>
      </c>
      <c r="AA2848" s="457"/>
      <c r="AB2848" s="55">
        <f t="shared" si="748"/>
        <v>0</v>
      </c>
      <c r="AC2848" s="55">
        <f>IF(A_Stammdaten!$B$25="ja",D_SAV!AA2848,D_SAV!AB2848)</f>
        <v>0</v>
      </c>
      <c r="AD2848" s="478">
        <f>IF(AC2848=0,0,IF(U2848-(con_EOGJahr-D_SAV!E2848)&lt;=0,AC2848,AC2848/V2848))</f>
        <v>0</v>
      </c>
      <c r="AE2848" s="478">
        <f>IFERROR(IF(AND(VLOOKUP(D2848,rng_ND,5,FALSE)="Ja",D_SAV!T2848="degressiv"),D_SAV!AC2848*Y2848/100,0),0)</f>
        <v>0</v>
      </c>
      <c r="AF2848" s="55">
        <f>IFERROR(IF(VLOOKUP(D2848,rng_ND,5,FALSE)="Ja",MAX(D_SAV!AD2848:AE2848),D_SAV!AD2848),0)</f>
        <v>0</v>
      </c>
      <c r="AG2848" s="55">
        <f t="shared" si="749"/>
        <v>0</v>
      </c>
      <c r="AH2848" s="55">
        <f t="shared" si="750"/>
        <v>0</v>
      </c>
      <c r="AI2848" s="55">
        <f t="shared" si="751"/>
        <v>0</v>
      </c>
      <c r="AJ2848" s="55">
        <f t="shared" si="752"/>
        <v>0</v>
      </c>
      <c r="AK2848" s="55">
        <f t="shared" si="743"/>
        <v>0</v>
      </c>
      <c r="AL2848" s="55">
        <f t="shared" si="744"/>
        <v>0</v>
      </c>
      <c r="AM2848" s="55">
        <f t="shared" si="745"/>
        <v>0</v>
      </c>
    </row>
    <row r="2849" spans="1:39" x14ac:dyDescent="0.25">
      <c r="A2849" s="47">
        <v>2845</v>
      </c>
      <c r="B2849" s="358" t="str">
        <f>IF(AND(E2849&lt;&gt;0,D2849&lt;&gt;0,F2849&lt;&gt;0),IF(C2849&lt;&gt;0,CONCATENATE(C2849,"-AGr",VLOOKUP(D2849,Listen!$A$2:$G$45,7,FALSE),"-",E2849,"-",F2849,),CONCATENATE("AGr",VLOOKUP(D2849,Listen!$A$2:$G$45,7,FALSE),"-",E2849,"-",F2849)),"keine vollständige ID")</f>
        <v>keine vollständige ID</v>
      </c>
      <c r="C2849" s="359">
        <f>'[2]III_SAV-Details_NB'!B2855</f>
        <v>0</v>
      </c>
      <c r="D2849" s="359">
        <f>'[2]III_SAV-Details_NB'!C2855</f>
        <v>0</v>
      </c>
      <c r="E2849" s="359">
        <f>'[2]III_SAV-Details_NB'!D2855</f>
        <v>0</v>
      </c>
      <c r="F2849" s="490"/>
      <c r="G2849" s="281">
        <f>'[2]III_SAV-Details_NB'!X2855</f>
        <v>0</v>
      </c>
      <c r="H2849" s="281">
        <f t="shared" si="746"/>
        <v>0</v>
      </c>
      <c r="I2849" s="281">
        <f>IF(con_EOGJahr=2025,'[2]III_SAV-Details_NB'!AA2855,IF(con_EOGJahr=2026,'[2]III_SAV-Details_NB'!AB2855,'[2]III_SAV-Details_NB'!AC2855))</f>
        <v>0</v>
      </c>
      <c r="J2849" s="282"/>
      <c r="K2849" s="282"/>
      <c r="L2849" s="282"/>
      <c r="M2849" s="282"/>
      <c r="N2849" s="282"/>
      <c r="O2849" s="282"/>
      <c r="P2849" s="52">
        <f t="shared" si="747"/>
        <v>0</v>
      </c>
      <c r="Q2849" s="60"/>
      <c r="R2849" s="53">
        <f t="shared" si="753"/>
        <v>0</v>
      </c>
      <c r="S2849" s="59"/>
      <c r="T2849" s="61"/>
      <c r="U2849" s="342" t="str">
        <f t="shared" si="757"/>
        <v>k.A.</v>
      </c>
      <c r="V2849" s="343" t="str">
        <f t="shared" si="754"/>
        <v>k.A.</v>
      </c>
      <c r="W2849" s="343" t="str">
        <f>IFERROR(IF(OR($D2849="",$E2849=0,con_Ende=0),"k.A.",IF(VLOOKUP($D2849,rng_ND,5,0)="Nein",VLOOKUP($D2849,rng_ND,2,FALSE),MIN(VLOOKUP($D2849,rng_ND,2,FALSE),A_Stammdaten!$B$19-D_SAV!$E2849+1))),"k.A.")</f>
        <v>k.A.</v>
      </c>
      <c r="X2849" s="343" t="str">
        <f t="shared" si="755"/>
        <v>k.A.</v>
      </c>
      <c r="Y2849" s="62"/>
      <c r="Z2849" s="48">
        <f t="shared" si="756"/>
        <v>0</v>
      </c>
      <c r="AA2849" s="457"/>
      <c r="AB2849" s="55">
        <f t="shared" si="748"/>
        <v>0</v>
      </c>
      <c r="AC2849" s="55">
        <f>IF(A_Stammdaten!$B$25="ja",D_SAV!AA2849,D_SAV!AB2849)</f>
        <v>0</v>
      </c>
      <c r="AD2849" s="478">
        <f>IF(AC2849=0,0,IF(U2849-(con_EOGJahr-D_SAV!E2849)&lt;=0,AC2849,AC2849/V2849))</f>
        <v>0</v>
      </c>
      <c r="AE2849" s="478">
        <f>IFERROR(IF(AND(VLOOKUP(D2849,rng_ND,5,FALSE)="Ja",D_SAV!T2849="degressiv"),D_SAV!AC2849*Y2849/100,0),0)</f>
        <v>0</v>
      </c>
      <c r="AF2849" s="55">
        <f>IFERROR(IF(VLOOKUP(D2849,rng_ND,5,FALSE)="Ja",MAX(D_SAV!AD2849:AE2849),D_SAV!AD2849),0)</f>
        <v>0</v>
      </c>
      <c r="AG2849" s="55">
        <f t="shared" si="749"/>
        <v>0</v>
      </c>
      <c r="AH2849" s="55">
        <f t="shared" si="750"/>
        <v>0</v>
      </c>
      <c r="AI2849" s="55">
        <f t="shared" si="751"/>
        <v>0</v>
      </c>
      <c r="AJ2849" s="55">
        <f t="shared" si="752"/>
        <v>0</v>
      </c>
      <c r="AK2849" s="55">
        <f t="shared" si="743"/>
        <v>0</v>
      </c>
      <c r="AL2849" s="55">
        <f t="shared" si="744"/>
        <v>0</v>
      </c>
      <c r="AM2849" s="55">
        <f t="shared" si="745"/>
        <v>0</v>
      </c>
    </row>
    <row r="2850" spans="1:39" x14ac:dyDescent="0.25">
      <c r="A2850" s="47">
        <v>2846</v>
      </c>
      <c r="B2850" s="358" t="str">
        <f>IF(AND(E2850&lt;&gt;0,D2850&lt;&gt;0,F2850&lt;&gt;0),IF(C2850&lt;&gt;0,CONCATENATE(C2850,"-AGr",VLOOKUP(D2850,Listen!$A$2:$G$45,7,FALSE),"-",E2850,"-",F2850,),CONCATENATE("AGr",VLOOKUP(D2850,Listen!$A$2:$G$45,7,FALSE),"-",E2850,"-",F2850)),"keine vollständige ID")</f>
        <v>keine vollständige ID</v>
      </c>
      <c r="C2850" s="359">
        <f>'[2]III_SAV-Details_NB'!B2856</f>
        <v>0</v>
      </c>
      <c r="D2850" s="359">
        <f>'[2]III_SAV-Details_NB'!C2856</f>
        <v>0</v>
      </c>
      <c r="E2850" s="359">
        <f>'[2]III_SAV-Details_NB'!D2856</f>
        <v>0</v>
      </c>
      <c r="F2850" s="490"/>
      <c r="G2850" s="281">
        <f>'[2]III_SAV-Details_NB'!X2856</f>
        <v>0</v>
      </c>
      <c r="H2850" s="281">
        <f t="shared" si="746"/>
        <v>0</v>
      </c>
      <c r="I2850" s="281">
        <f>IF(con_EOGJahr=2025,'[2]III_SAV-Details_NB'!AA2856,IF(con_EOGJahr=2026,'[2]III_SAV-Details_NB'!AB2856,'[2]III_SAV-Details_NB'!AC2856))</f>
        <v>0</v>
      </c>
      <c r="J2850" s="282"/>
      <c r="K2850" s="282"/>
      <c r="L2850" s="282"/>
      <c r="M2850" s="282"/>
      <c r="N2850" s="282"/>
      <c r="O2850" s="282"/>
      <c r="P2850" s="52">
        <f t="shared" si="747"/>
        <v>0</v>
      </c>
      <c r="Q2850" s="60"/>
      <c r="R2850" s="53">
        <f t="shared" si="753"/>
        <v>0</v>
      </c>
      <c r="S2850" s="59"/>
      <c r="T2850" s="61"/>
      <c r="U2850" s="342" t="str">
        <f t="shared" si="757"/>
        <v>k.A.</v>
      </c>
      <c r="V2850" s="343" t="str">
        <f t="shared" si="754"/>
        <v>k.A.</v>
      </c>
      <c r="W2850" s="343" t="str">
        <f>IFERROR(IF(OR($D2850="",$E2850=0,con_Ende=0),"k.A.",IF(VLOOKUP($D2850,rng_ND,5,0)="Nein",VLOOKUP($D2850,rng_ND,2,FALSE),MIN(VLOOKUP($D2850,rng_ND,2,FALSE),A_Stammdaten!$B$19-D_SAV!$E2850+1))),"k.A.")</f>
        <v>k.A.</v>
      </c>
      <c r="X2850" s="343" t="str">
        <f t="shared" si="755"/>
        <v>k.A.</v>
      </c>
      <c r="Y2850" s="62"/>
      <c r="Z2850" s="48">
        <f t="shared" si="756"/>
        <v>0</v>
      </c>
      <c r="AA2850" s="457"/>
      <c r="AB2850" s="55">
        <f t="shared" si="748"/>
        <v>0</v>
      </c>
      <c r="AC2850" s="55">
        <f>IF(A_Stammdaten!$B$25="ja",D_SAV!AA2850,D_SAV!AB2850)</f>
        <v>0</v>
      </c>
      <c r="AD2850" s="478">
        <f>IF(AC2850=0,0,IF(U2850-(con_EOGJahr-D_SAV!E2850)&lt;=0,AC2850,AC2850/V2850))</f>
        <v>0</v>
      </c>
      <c r="AE2850" s="478">
        <f>IFERROR(IF(AND(VLOOKUP(D2850,rng_ND,5,FALSE)="Ja",D_SAV!T2850="degressiv"),D_SAV!AC2850*Y2850/100,0),0)</f>
        <v>0</v>
      </c>
      <c r="AF2850" s="55">
        <f>IFERROR(IF(VLOOKUP(D2850,rng_ND,5,FALSE)="Ja",MAX(D_SAV!AD2850:AE2850),D_SAV!AD2850),0)</f>
        <v>0</v>
      </c>
      <c r="AG2850" s="55">
        <f t="shared" si="749"/>
        <v>0</v>
      </c>
      <c r="AH2850" s="55">
        <f t="shared" si="750"/>
        <v>0</v>
      </c>
      <c r="AI2850" s="55">
        <f t="shared" si="751"/>
        <v>0</v>
      </c>
      <c r="AJ2850" s="55">
        <f t="shared" si="752"/>
        <v>0</v>
      </c>
      <c r="AK2850" s="55">
        <f t="shared" si="743"/>
        <v>0</v>
      </c>
      <c r="AL2850" s="55">
        <f t="shared" si="744"/>
        <v>0</v>
      </c>
      <c r="AM2850" s="55">
        <f t="shared" si="745"/>
        <v>0</v>
      </c>
    </row>
    <row r="2851" spans="1:39" x14ac:dyDescent="0.25">
      <c r="A2851" s="47">
        <v>2847</v>
      </c>
      <c r="B2851" s="358" t="str">
        <f>IF(AND(E2851&lt;&gt;0,D2851&lt;&gt;0,F2851&lt;&gt;0),IF(C2851&lt;&gt;0,CONCATENATE(C2851,"-AGr",VLOOKUP(D2851,Listen!$A$2:$G$45,7,FALSE),"-",E2851,"-",F2851,),CONCATENATE("AGr",VLOOKUP(D2851,Listen!$A$2:$G$45,7,FALSE),"-",E2851,"-",F2851)),"keine vollständige ID")</f>
        <v>keine vollständige ID</v>
      </c>
      <c r="C2851" s="359">
        <f>'[2]III_SAV-Details_NB'!B2857</f>
        <v>0</v>
      </c>
      <c r="D2851" s="359">
        <f>'[2]III_SAV-Details_NB'!C2857</f>
        <v>0</v>
      </c>
      <c r="E2851" s="359">
        <f>'[2]III_SAV-Details_NB'!D2857</f>
        <v>0</v>
      </c>
      <c r="F2851" s="490"/>
      <c r="G2851" s="281">
        <f>'[2]III_SAV-Details_NB'!X2857</f>
        <v>0</v>
      </c>
      <c r="H2851" s="281">
        <f t="shared" si="746"/>
        <v>0</v>
      </c>
      <c r="I2851" s="281">
        <f>IF(con_EOGJahr=2025,'[2]III_SAV-Details_NB'!AA2857,IF(con_EOGJahr=2026,'[2]III_SAV-Details_NB'!AB2857,'[2]III_SAV-Details_NB'!AC2857))</f>
        <v>0</v>
      </c>
      <c r="J2851" s="282"/>
      <c r="K2851" s="282"/>
      <c r="L2851" s="282"/>
      <c r="M2851" s="282"/>
      <c r="N2851" s="282"/>
      <c r="O2851" s="282"/>
      <c r="P2851" s="52">
        <f t="shared" si="747"/>
        <v>0</v>
      </c>
      <c r="Q2851" s="60"/>
      <c r="R2851" s="53">
        <f t="shared" si="753"/>
        <v>0</v>
      </c>
      <c r="S2851" s="59"/>
      <c r="T2851" s="61"/>
      <c r="U2851" s="342" t="str">
        <f t="shared" si="757"/>
        <v>k.A.</v>
      </c>
      <c r="V2851" s="343" t="str">
        <f t="shared" si="754"/>
        <v>k.A.</v>
      </c>
      <c r="W2851" s="343" t="str">
        <f>IFERROR(IF(OR($D2851="",$E2851=0,con_Ende=0),"k.A.",IF(VLOOKUP($D2851,rng_ND,5,0)="Nein",VLOOKUP($D2851,rng_ND,2,FALSE),MIN(VLOOKUP($D2851,rng_ND,2,FALSE),A_Stammdaten!$B$19-D_SAV!$E2851+1))),"k.A.")</f>
        <v>k.A.</v>
      </c>
      <c r="X2851" s="343" t="str">
        <f t="shared" si="755"/>
        <v>k.A.</v>
      </c>
      <c r="Y2851" s="62"/>
      <c r="Z2851" s="48">
        <f t="shared" si="756"/>
        <v>0</v>
      </c>
      <c r="AA2851" s="457"/>
      <c r="AB2851" s="55">
        <f t="shared" si="748"/>
        <v>0</v>
      </c>
      <c r="AC2851" s="55">
        <f>IF(A_Stammdaten!$B$25="ja",D_SAV!AA2851,D_SAV!AB2851)</f>
        <v>0</v>
      </c>
      <c r="AD2851" s="478">
        <f>IF(AC2851=0,0,IF(U2851-(con_EOGJahr-D_SAV!E2851)&lt;=0,AC2851,AC2851/V2851))</f>
        <v>0</v>
      </c>
      <c r="AE2851" s="478">
        <f>IFERROR(IF(AND(VLOOKUP(D2851,rng_ND,5,FALSE)="Ja",D_SAV!T2851="degressiv"),D_SAV!AC2851*Y2851/100,0),0)</f>
        <v>0</v>
      </c>
      <c r="AF2851" s="55">
        <f>IFERROR(IF(VLOOKUP(D2851,rng_ND,5,FALSE)="Ja",MAX(D_SAV!AD2851:AE2851),D_SAV!AD2851),0)</f>
        <v>0</v>
      </c>
      <c r="AG2851" s="55">
        <f t="shared" si="749"/>
        <v>0</v>
      </c>
      <c r="AH2851" s="55">
        <f t="shared" si="750"/>
        <v>0</v>
      </c>
      <c r="AI2851" s="55">
        <f t="shared" si="751"/>
        <v>0</v>
      </c>
      <c r="AJ2851" s="55">
        <f t="shared" si="752"/>
        <v>0</v>
      </c>
      <c r="AK2851" s="55">
        <f t="shared" si="743"/>
        <v>0</v>
      </c>
      <c r="AL2851" s="55">
        <f t="shared" si="744"/>
        <v>0</v>
      </c>
      <c r="AM2851" s="55">
        <f t="shared" si="745"/>
        <v>0</v>
      </c>
    </row>
    <row r="2852" spans="1:39" x14ac:dyDescent="0.25">
      <c r="A2852" s="47">
        <v>2848</v>
      </c>
      <c r="B2852" s="358" t="str">
        <f>IF(AND(E2852&lt;&gt;0,D2852&lt;&gt;0,F2852&lt;&gt;0),IF(C2852&lt;&gt;0,CONCATENATE(C2852,"-AGr",VLOOKUP(D2852,Listen!$A$2:$G$45,7,FALSE),"-",E2852,"-",F2852,),CONCATENATE("AGr",VLOOKUP(D2852,Listen!$A$2:$G$45,7,FALSE),"-",E2852,"-",F2852)),"keine vollständige ID")</f>
        <v>keine vollständige ID</v>
      </c>
      <c r="C2852" s="359">
        <f>'[2]III_SAV-Details_NB'!B2858</f>
        <v>0</v>
      </c>
      <c r="D2852" s="359">
        <f>'[2]III_SAV-Details_NB'!C2858</f>
        <v>0</v>
      </c>
      <c r="E2852" s="359">
        <f>'[2]III_SAV-Details_NB'!D2858</f>
        <v>0</v>
      </c>
      <c r="F2852" s="490"/>
      <c r="G2852" s="281">
        <f>'[2]III_SAV-Details_NB'!X2858</f>
        <v>0</v>
      </c>
      <c r="H2852" s="281">
        <f t="shared" si="746"/>
        <v>0</v>
      </c>
      <c r="I2852" s="281">
        <f>IF(con_EOGJahr=2025,'[2]III_SAV-Details_NB'!AA2858,IF(con_EOGJahr=2026,'[2]III_SAV-Details_NB'!AB2858,'[2]III_SAV-Details_NB'!AC2858))</f>
        <v>0</v>
      </c>
      <c r="J2852" s="282"/>
      <c r="K2852" s="282"/>
      <c r="L2852" s="282"/>
      <c r="M2852" s="282"/>
      <c r="N2852" s="282"/>
      <c r="O2852" s="282"/>
      <c r="P2852" s="52">
        <f t="shared" si="747"/>
        <v>0</v>
      </c>
      <c r="Q2852" s="60"/>
      <c r="R2852" s="53">
        <f t="shared" si="753"/>
        <v>0</v>
      </c>
      <c r="S2852" s="59"/>
      <c r="T2852" s="61"/>
      <c r="U2852" s="342" t="str">
        <f t="shared" si="757"/>
        <v>k.A.</v>
      </c>
      <c r="V2852" s="343" t="str">
        <f t="shared" si="754"/>
        <v>k.A.</v>
      </c>
      <c r="W2852" s="343" t="str">
        <f>IFERROR(IF(OR($D2852="",$E2852=0,con_Ende=0),"k.A.",IF(VLOOKUP($D2852,rng_ND,5,0)="Nein",VLOOKUP($D2852,rng_ND,2,FALSE),MIN(VLOOKUP($D2852,rng_ND,2,FALSE),A_Stammdaten!$B$19-D_SAV!$E2852+1))),"k.A.")</f>
        <v>k.A.</v>
      </c>
      <c r="X2852" s="343" t="str">
        <f t="shared" si="755"/>
        <v>k.A.</v>
      </c>
      <c r="Y2852" s="62"/>
      <c r="Z2852" s="48">
        <f t="shared" si="756"/>
        <v>0</v>
      </c>
      <c r="AA2852" s="457"/>
      <c r="AB2852" s="55">
        <f t="shared" si="748"/>
        <v>0</v>
      </c>
      <c r="AC2852" s="55">
        <f>IF(A_Stammdaten!$B$25="ja",D_SAV!AA2852,D_SAV!AB2852)</f>
        <v>0</v>
      </c>
      <c r="AD2852" s="478">
        <f>IF(AC2852=0,0,IF(U2852-(con_EOGJahr-D_SAV!E2852)&lt;=0,AC2852,AC2852/V2852))</f>
        <v>0</v>
      </c>
      <c r="AE2852" s="478">
        <f>IFERROR(IF(AND(VLOOKUP(D2852,rng_ND,5,FALSE)="Ja",D_SAV!T2852="degressiv"),D_SAV!AC2852*Y2852/100,0),0)</f>
        <v>0</v>
      </c>
      <c r="AF2852" s="55">
        <f>IFERROR(IF(VLOOKUP(D2852,rng_ND,5,FALSE)="Ja",MAX(D_SAV!AD2852:AE2852),D_SAV!AD2852),0)</f>
        <v>0</v>
      </c>
      <c r="AG2852" s="55">
        <f t="shared" si="749"/>
        <v>0</v>
      </c>
      <c r="AH2852" s="55">
        <f t="shared" si="750"/>
        <v>0</v>
      </c>
      <c r="AI2852" s="55">
        <f t="shared" si="751"/>
        <v>0</v>
      </c>
      <c r="AJ2852" s="55">
        <f t="shared" si="752"/>
        <v>0</v>
      </c>
      <c r="AK2852" s="55">
        <f t="shared" si="743"/>
        <v>0</v>
      </c>
      <c r="AL2852" s="55">
        <f t="shared" si="744"/>
        <v>0</v>
      </c>
      <c r="AM2852" s="55">
        <f t="shared" si="745"/>
        <v>0</v>
      </c>
    </row>
    <row r="2853" spans="1:39" x14ac:dyDescent="0.25">
      <c r="A2853" s="47">
        <v>2849</v>
      </c>
      <c r="B2853" s="358" t="str">
        <f>IF(AND(E2853&lt;&gt;0,D2853&lt;&gt;0,F2853&lt;&gt;0),IF(C2853&lt;&gt;0,CONCATENATE(C2853,"-AGr",VLOOKUP(D2853,Listen!$A$2:$G$45,7,FALSE),"-",E2853,"-",F2853,),CONCATENATE("AGr",VLOOKUP(D2853,Listen!$A$2:$G$45,7,FALSE),"-",E2853,"-",F2853)),"keine vollständige ID")</f>
        <v>keine vollständige ID</v>
      </c>
      <c r="C2853" s="359">
        <f>'[2]III_SAV-Details_NB'!B2859</f>
        <v>0</v>
      </c>
      <c r="D2853" s="359">
        <f>'[2]III_SAV-Details_NB'!C2859</f>
        <v>0</v>
      </c>
      <c r="E2853" s="359">
        <f>'[2]III_SAV-Details_NB'!D2859</f>
        <v>0</v>
      </c>
      <c r="F2853" s="490"/>
      <c r="G2853" s="281">
        <f>'[2]III_SAV-Details_NB'!X2859</f>
        <v>0</v>
      </c>
      <c r="H2853" s="281">
        <f t="shared" si="746"/>
        <v>0</v>
      </c>
      <c r="I2853" s="281">
        <f>IF(con_EOGJahr=2025,'[2]III_SAV-Details_NB'!AA2859,IF(con_EOGJahr=2026,'[2]III_SAV-Details_NB'!AB2859,'[2]III_SAV-Details_NB'!AC2859))</f>
        <v>0</v>
      </c>
      <c r="J2853" s="282"/>
      <c r="K2853" s="282"/>
      <c r="L2853" s="282"/>
      <c r="M2853" s="282"/>
      <c r="N2853" s="282"/>
      <c r="O2853" s="282"/>
      <c r="P2853" s="52">
        <f t="shared" si="747"/>
        <v>0</v>
      </c>
      <c r="Q2853" s="60"/>
      <c r="R2853" s="53">
        <f t="shared" si="753"/>
        <v>0</v>
      </c>
      <c r="S2853" s="59"/>
      <c r="T2853" s="61"/>
      <c r="U2853" s="342" t="str">
        <f t="shared" si="757"/>
        <v>k.A.</v>
      </c>
      <c r="V2853" s="343" t="str">
        <f t="shared" si="754"/>
        <v>k.A.</v>
      </c>
      <c r="W2853" s="343" t="str">
        <f>IFERROR(IF(OR($D2853="",$E2853=0,con_Ende=0),"k.A.",IF(VLOOKUP($D2853,rng_ND,5,0)="Nein",VLOOKUP($D2853,rng_ND,2,FALSE),MIN(VLOOKUP($D2853,rng_ND,2,FALSE),A_Stammdaten!$B$19-D_SAV!$E2853+1))),"k.A.")</f>
        <v>k.A.</v>
      </c>
      <c r="X2853" s="343" t="str">
        <f t="shared" si="755"/>
        <v>k.A.</v>
      </c>
      <c r="Y2853" s="62"/>
      <c r="Z2853" s="48">
        <f t="shared" si="756"/>
        <v>0</v>
      </c>
      <c r="AA2853" s="457"/>
      <c r="AB2853" s="55">
        <f t="shared" si="748"/>
        <v>0</v>
      </c>
      <c r="AC2853" s="55">
        <f>IF(A_Stammdaten!$B$25="ja",D_SAV!AA2853,D_SAV!AB2853)</f>
        <v>0</v>
      </c>
      <c r="AD2853" s="478">
        <f>IF(AC2853=0,0,IF(U2853-(con_EOGJahr-D_SAV!E2853)&lt;=0,AC2853,AC2853/V2853))</f>
        <v>0</v>
      </c>
      <c r="AE2853" s="478">
        <f>IFERROR(IF(AND(VLOOKUP(D2853,rng_ND,5,FALSE)="Ja",D_SAV!T2853="degressiv"),D_SAV!AC2853*Y2853/100,0),0)</f>
        <v>0</v>
      </c>
      <c r="AF2853" s="55">
        <f>IFERROR(IF(VLOOKUP(D2853,rng_ND,5,FALSE)="Ja",MAX(D_SAV!AD2853:AE2853),D_SAV!AD2853),0)</f>
        <v>0</v>
      </c>
      <c r="AG2853" s="55">
        <f t="shared" si="749"/>
        <v>0</v>
      </c>
      <c r="AH2853" s="55">
        <f t="shared" si="750"/>
        <v>0</v>
      </c>
      <c r="AI2853" s="55">
        <f t="shared" si="751"/>
        <v>0</v>
      </c>
      <c r="AJ2853" s="55">
        <f t="shared" si="752"/>
        <v>0</v>
      </c>
      <c r="AK2853" s="55">
        <f t="shared" si="743"/>
        <v>0</v>
      </c>
      <c r="AL2853" s="55">
        <f t="shared" si="744"/>
        <v>0</v>
      </c>
      <c r="AM2853" s="55">
        <f t="shared" si="745"/>
        <v>0</v>
      </c>
    </row>
    <row r="2854" spans="1:39" x14ac:dyDescent="0.25">
      <c r="A2854" s="47">
        <v>2850</v>
      </c>
      <c r="B2854" s="358" t="str">
        <f>IF(AND(E2854&lt;&gt;0,D2854&lt;&gt;0,F2854&lt;&gt;0),IF(C2854&lt;&gt;0,CONCATENATE(C2854,"-AGr",VLOOKUP(D2854,Listen!$A$2:$G$45,7,FALSE),"-",E2854,"-",F2854,),CONCATENATE("AGr",VLOOKUP(D2854,Listen!$A$2:$G$45,7,FALSE),"-",E2854,"-",F2854)),"keine vollständige ID")</f>
        <v>keine vollständige ID</v>
      </c>
      <c r="C2854" s="359">
        <f>'[2]III_SAV-Details_NB'!B2860</f>
        <v>0</v>
      </c>
      <c r="D2854" s="359">
        <f>'[2]III_SAV-Details_NB'!C2860</f>
        <v>0</v>
      </c>
      <c r="E2854" s="359">
        <f>'[2]III_SAV-Details_NB'!D2860</f>
        <v>0</v>
      </c>
      <c r="F2854" s="490"/>
      <c r="G2854" s="281">
        <f>'[2]III_SAV-Details_NB'!X2860</f>
        <v>0</v>
      </c>
      <c r="H2854" s="281">
        <f t="shared" si="746"/>
        <v>0</v>
      </c>
      <c r="I2854" s="281">
        <f>IF(con_EOGJahr=2025,'[2]III_SAV-Details_NB'!AA2860,IF(con_EOGJahr=2026,'[2]III_SAV-Details_NB'!AB2860,'[2]III_SAV-Details_NB'!AC2860))</f>
        <v>0</v>
      </c>
      <c r="J2854" s="282"/>
      <c r="K2854" s="282"/>
      <c r="L2854" s="282"/>
      <c r="M2854" s="282"/>
      <c r="N2854" s="282"/>
      <c r="O2854" s="282"/>
      <c r="P2854" s="52">
        <f t="shared" si="747"/>
        <v>0</v>
      </c>
      <c r="Q2854" s="60"/>
      <c r="R2854" s="53">
        <f t="shared" si="753"/>
        <v>0</v>
      </c>
      <c r="S2854" s="59"/>
      <c r="T2854" s="61"/>
      <c r="U2854" s="342" t="str">
        <f t="shared" si="757"/>
        <v>k.A.</v>
      </c>
      <c r="V2854" s="343" t="str">
        <f t="shared" si="754"/>
        <v>k.A.</v>
      </c>
      <c r="W2854" s="343" t="str">
        <f>IFERROR(IF(OR($D2854="",$E2854=0,con_Ende=0),"k.A.",IF(VLOOKUP($D2854,rng_ND,5,0)="Nein",VLOOKUP($D2854,rng_ND,2,FALSE),MIN(VLOOKUP($D2854,rng_ND,2,FALSE),A_Stammdaten!$B$19-D_SAV!$E2854+1))),"k.A.")</f>
        <v>k.A.</v>
      </c>
      <c r="X2854" s="343" t="str">
        <f t="shared" si="755"/>
        <v>k.A.</v>
      </c>
      <c r="Y2854" s="62"/>
      <c r="Z2854" s="48">
        <f t="shared" si="756"/>
        <v>0</v>
      </c>
      <c r="AA2854" s="457"/>
      <c r="AB2854" s="55">
        <f t="shared" si="748"/>
        <v>0</v>
      </c>
      <c r="AC2854" s="55">
        <f>IF(A_Stammdaten!$B$25="ja",D_SAV!AA2854,D_SAV!AB2854)</f>
        <v>0</v>
      </c>
      <c r="AD2854" s="478">
        <f>IF(AC2854=0,0,IF(U2854-(con_EOGJahr-D_SAV!E2854)&lt;=0,AC2854,AC2854/V2854))</f>
        <v>0</v>
      </c>
      <c r="AE2854" s="478">
        <f>IFERROR(IF(AND(VLOOKUP(D2854,rng_ND,5,FALSE)="Ja",D_SAV!T2854="degressiv"),D_SAV!AC2854*Y2854/100,0),0)</f>
        <v>0</v>
      </c>
      <c r="AF2854" s="55">
        <f>IFERROR(IF(VLOOKUP(D2854,rng_ND,5,FALSE)="Ja",MAX(D_SAV!AD2854:AE2854),D_SAV!AD2854),0)</f>
        <v>0</v>
      </c>
      <c r="AG2854" s="55">
        <f t="shared" si="749"/>
        <v>0</v>
      </c>
      <c r="AH2854" s="55">
        <f t="shared" si="750"/>
        <v>0</v>
      </c>
      <c r="AI2854" s="55">
        <f t="shared" si="751"/>
        <v>0</v>
      </c>
      <c r="AJ2854" s="55">
        <f t="shared" si="752"/>
        <v>0</v>
      </c>
      <c r="AK2854" s="55">
        <f t="shared" si="743"/>
        <v>0</v>
      </c>
      <c r="AL2854" s="55">
        <f t="shared" si="744"/>
        <v>0</v>
      </c>
      <c r="AM2854" s="55">
        <f t="shared" si="745"/>
        <v>0</v>
      </c>
    </row>
    <row r="2855" spans="1:39" x14ac:dyDescent="0.25">
      <c r="A2855" s="47">
        <v>2851</v>
      </c>
      <c r="B2855" s="358" t="str">
        <f>IF(AND(E2855&lt;&gt;0,D2855&lt;&gt;0,F2855&lt;&gt;0),IF(C2855&lt;&gt;0,CONCATENATE(C2855,"-AGr",VLOOKUP(D2855,Listen!$A$2:$G$45,7,FALSE),"-",E2855,"-",F2855,),CONCATENATE("AGr",VLOOKUP(D2855,Listen!$A$2:$G$45,7,FALSE),"-",E2855,"-",F2855)),"keine vollständige ID")</f>
        <v>keine vollständige ID</v>
      </c>
      <c r="C2855" s="359">
        <f>'[2]III_SAV-Details_NB'!B2861</f>
        <v>0</v>
      </c>
      <c r="D2855" s="359">
        <f>'[2]III_SAV-Details_NB'!C2861</f>
        <v>0</v>
      </c>
      <c r="E2855" s="359">
        <f>'[2]III_SAV-Details_NB'!D2861</f>
        <v>0</v>
      </c>
      <c r="F2855" s="490"/>
      <c r="G2855" s="281">
        <f>'[2]III_SAV-Details_NB'!X2861</f>
        <v>0</v>
      </c>
      <c r="H2855" s="281">
        <f t="shared" si="746"/>
        <v>0</v>
      </c>
      <c r="I2855" s="281">
        <f>IF(con_EOGJahr=2025,'[2]III_SAV-Details_NB'!AA2861,IF(con_EOGJahr=2026,'[2]III_SAV-Details_NB'!AB2861,'[2]III_SAV-Details_NB'!AC2861))</f>
        <v>0</v>
      </c>
      <c r="J2855" s="282"/>
      <c r="K2855" s="282"/>
      <c r="L2855" s="282"/>
      <c r="M2855" s="282"/>
      <c r="N2855" s="282"/>
      <c r="O2855" s="282"/>
      <c r="P2855" s="52">
        <f t="shared" si="747"/>
        <v>0</v>
      </c>
      <c r="Q2855" s="60"/>
      <c r="R2855" s="53">
        <f t="shared" si="753"/>
        <v>0</v>
      </c>
      <c r="S2855" s="59"/>
      <c r="T2855" s="61"/>
      <c r="U2855" s="342" t="str">
        <f t="shared" si="757"/>
        <v>k.A.</v>
      </c>
      <c r="V2855" s="343" t="str">
        <f t="shared" si="754"/>
        <v>k.A.</v>
      </c>
      <c r="W2855" s="343" t="str">
        <f>IFERROR(IF(OR($D2855="",$E2855=0,con_Ende=0),"k.A.",IF(VLOOKUP($D2855,rng_ND,5,0)="Nein",VLOOKUP($D2855,rng_ND,2,FALSE),MIN(VLOOKUP($D2855,rng_ND,2,FALSE),A_Stammdaten!$B$19-D_SAV!$E2855+1))),"k.A.")</f>
        <v>k.A.</v>
      </c>
      <c r="X2855" s="343" t="str">
        <f t="shared" si="755"/>
        <v>k.A.</v>
      </c>
      <c r="Y2855" s="62"/>
      <c r="Z2855" s="48">
        <f t="shared" si="756"/>
        <v>0</v>
      </c>
      <c r="AA2855" s="457"/>
      <c r="AB2855" s="55">
        <f t="shared" si="748"/>
        <v>0</v>
      </c>
      <c r="AC2855" s="55">
        <f>IF(A_Stammdaten!$B$25="ja",D_SAV!AA2855,D_SAV!AB2855)</f>
        <v>0</v>
      </c>
      <c r="AD2855" s="478">
        <f>IF(AC2855=0,0,IF(U2855-(con_EOGJahr-D_SAV!E2855)&lt;=0,AC2855,AC2855/V2855))</f>
        <v>0</v>
      </c>
      <c r="AE2855" s="478">
        <f>IFERROR(IF(AND(VLOOKUP(D2855,rng_ND,5,FALSE)="Ja",D_SAV!T2855="degressiv"),D_SAV!AC2855*Y2855/100,0),0)</f>
        <v>0</v>
      </c>
      <c r="AF2855" s="55">
        <f>IFERROR(IF(VLOOKUP(D2855,rng_ND,5,FALSE)="Ja",MAX(D_SAV!AD2855:AE2855),D_SAV!AD2855),0)</f>
        <v>0</v>
      </c>
      <c r="AG2855" s="55">
        <f t="shared" si="749"/>
        <v>0</v>
      </c>
      <c r="AH2855" s="55">
        <f t="shared" si="750"/>
        <v>0</v>
      </c>
      <c r="AI2855" s="55">
        <f t="shared" si="751"/>
        <v>0</v>
      </c>
      <c r="AJ2855" s="55">
        <f t="shared" si="752"/>
        <v>0</v>
      </c>
      <c r="AK2855" s="55">
        <f t="shared" si="743"/>
        <v>0</v>
      </c>
      <c r="AL2855" s="55">
        <f t="shared" si="744"/>
        <v>0</v>
      </c>
      <c r="AM2855" s="55">
        <f t="shared" si="745"/>
        <v>0</v>
      </c>
    </row>
    <row r="2856" spans="1:39" x14ac:dyDescent="0.25">
      <c r="A2856" s="47">
        <v>2852</v>
      </c>
      <c r="B2856" s="358" t="str">
        <f>IF(AND(E2856&lt;&gt;0,D2856&lt;&gt;0,F2856&lt;&gt;0),IF(C2856&lt;&gt;0,CONCATENATE(C2856,"-AGr",VLOOKUP(D2856,Listen!$A$2:$G$45,7,FALSE),"-",E2856,"-",F2856,),CONCATENATE("AGr",VLOOKUP(D2856,Listen!$A$2:$G$45,7,FALSE),"-",E2856,"-",F2856)),"keine vollständige ID")</f>
        <v>keine vollständige ID</v>
      </c>
      <c r="C2856" s="359">
        <f>'[2]III_SAV-Details_NB'!B2862</f>
        <v>0</v>
      </c>
      <c r="D2856" s="359">
        <f>'[2]III_SAV-Details_NB'!C2862</f>
        <v>0</v>
      </c>
      <c r="E2856" s="359">
        <f>'[2]III_SAV-Details_NB'!D2862</f>
        <v>0</v>
      </c>
      <c r="F2856" s="490"/>
      <c r="G2856" s="281">
        <f>'[2]III_SAV-Details_NB'!X2862</f>
        <v>0</v>
      </c>
      <c r="H2856" s="281">
        <f t="shared" si="746"/>
        <v>0</v>
      </c>
      <c r="I2856" s="281">
        <f>IF(con_EOGJahr=2025,'[2]III_SAV-Details_NB'!AA2862,IF(con_EOGJahr=2026,'[2]III_SAV-Details_NB'!AB2862,'[2]III_SAV-Details_NB'!AC2862))</f>
        <v>0</v>
      </c>
      <c r="J2856" s="282"/>
      <c r="K2856" s="282"/>
      <c r="L2856" s="282"/>
      <c r="M2856" s="282"/>
      <c r="N2856" s="282"/>
      <c r="O2856" s="282"/>
      <c r="P2856" s="52">
        <f t="shared" si="747"/>
        <v>0</v>
      </c>
      <c r="Q2856" s="60"/>
      <c r="R2856" s="53">
        <f t="shared" si="753"/>
        <v>0</v>
      </c>
      <c r="S2856" s="59"/>
      <c r="T2856" s="61"/>
      <c r="U2856" s="342" t="str">
        <f t="shared" si="757"/>
        <v>k.A.</v>
      </c>
      <c r="V2856" s="343" t="str">
        <f t="shared" si="754"/>
        <v>k.A.</v>
      </c>
      <c r="W2856" s="343" t="str">
        <f>IFERROR(IF(OR($D2856="",$E2856=0,con_Ende=0),"k.A.",IF(VLOOKUP($D2856,rng_ND,5,0)="Nein",VLOOKUP($D2856,rng_ND,2,FALSE),MIN(VLOOKUP($D2856,rng_ND,2,FALSE),A_Stammdaten!$B$19-D_SAV!$E2856+1))),"k.A.")</f>
        <v>k.A.</v>
      </c>
      <c r="X2856" s="343" t="str">
        <f t="shared" si="755"/>
        <v>k.A.</v>
      </c>
      <c r="Y2856" s="62"/>
      <c r="Z2856" s="48">
        <f t="shared" si="756"/>
        <v>0</v>
      </c>
      <c r="AA2856" s="457"/>
      <c r="AB2856" s="55">
        <f t="shared" si="748"/>
        <v>0</v>
      </c>
      <c r="AC2856" s="55">
        <f>IF(A_Stammdaten!$B$25="ja",D_SAV!AA2856,D_SAV!AB2856)</f>
        <v>0</v>
      </c>
      <c r="AD2856" s="478">
        <f>IF(AC2856=0,0,IF(U2856-(con_EOGJahr-D_SAV!E2856)&lt;=0,AC2856,AC2856/V2856))</f>
        <v>0</v>
      </c>
      <c r="AE2856" s="478">
        <f>IFERROR(IF(AND(VLOOKUP(D2856,rng_ND,5,FALSE)="Ja",D_SAV!T2856="degressiv"),D_SAV!AC2856*Y2856/100,0),0)</f>
        <v>0</v>
      </c>
      <c r="AF2856" s="55">
        <f>IFERROR(IF(VLOOKUP(D2856,rng_ND,5,FALSE)="Ja",MAX(D_SAV!AD2856:AE2856),D_SAV!AD2856),0)</f>
        <v>0</v>
      </c>
      <c r="AG2856" s="55">
        <f t="shared" si="749"/>
        <v>0</v>
      </c>
      <c r="AH2856" s="55">
        <f t="shared" si="750"/>
        <v>0</v>
      </c>
      <c r="AI2856" s="55">
        <f t="shared" si="751"/>
        <v>0</v>
      </c>
      <c r="AJ2856" s="55">
        <f t="shared" si="752"/>
        <v>0</v>
      </c>
      <c r="AK2856" s="55">
        <f t="shared" si="743"/>
        <v>0</v>
      </c>
      <c r="AL2856" s="55">
        <f t="shared" si="744"/>
        <v>0</v>
      </c>
      <c r="AM2856" s="55">
        <f t="shared" si="745"/>
        <v>0</v>
      </c>
    </row>
    <row r="2857" spans="1:39" x14ac:dyDescent="0.25">
      <c r="A2857" s="47">
        <v>2853</v>
      </c>
      <c r="B2857" s="358" t="str">
        <f>IF(AND(E2857&lt;&gt;0,D2857&lt;&gt;0,F2857&lt;&gt;0),IF(C2857&lt;&gt;0,CONCATENATE(C2857,"-AGr",VLOOKUP(D2857,Listen!$A$2:$G$45,7,FALSE),"-",E2857,"-",F2857,),CONCATENATE("AGr",VLOOKUP(D2857,Listen!$A$2:$G$45,7,FALSE),"-",E2857,"-",F2857)),"keine vollständige ID")</f>
        <v>keine vollständige ID</v>
      </c>
      <c r="C2857" s="359">
        <f>'[2]III_SAV-Details_NB'!B2863</f>
        <v>0</v>
      </c>
      <c r="D2857" s="359">
        <f>'[2]III_SAV-Details_NB'!C2863</f>
        <v>0</v>
      </c>
      <c r="E2857" s="359">
        <f>'[2]III_SAV-Details_NB'!D2863</f>
        <v>0</v>
      </c>
      <c r="F2857" s="490"/>
      <c r="G2857" s="281">
        <f>'[2]III_SAV-Details_NB'!X2863</f>
        <v>0</v>
      </c>
      <c r="H2857" s="281">
        <f t="shared" si="746"/>
        <v>0</v>
      </c>
      <c r="I2857" s="281">
        <f>IF(con_EOGJahr=2025,'[2]III_SAV-Details_NB'!AA2863,IF(con_EOGJahr=2026,'[2]III_SAV-Details_NB'!AB2863,'[2]III_SAV-Details_NB'!AC2863))</f>
        <v>0</v>
      </c>
      <c r="J2857" s="282"/>
      <c r="K2857" s="282"/>
      <c r="L2857" s="282"/>
      <c r="M2857" s="282"/>
      <c r="N2857" s="282"/>
      <c r="O2857" s="282"/>
      <c r="P2857" s="52">
        <f t="shared" si="747"/>
        <v>0</v>
      </c>
      <c r="Q2857" s="60"/>
      <c r="R2857" s="53">
        <f t="shared" si="753"/>
        <v>0</v>
      </c>
      <c r="S2857" s="59"/>
      <c r="T2857" s="61"/>
      <c r="U2857" s="342" t="str">
        <f t="shared" si="757"/>
        <v>k.A.</v>
      </c>
      <c r="V2857" s="343" t="str">
        <f t="shared" si="754"/>
        <v>k.A.</v>
      </c>
      <c r="W2857" s="343" t="str">
        <f>IFERROR(IF(OR($D2857="",$E2857=0,con_Ende=0),"k.A.",IF(VLOOKUP($D2857,rng_ND,5,0)="Nein",VLOOKUP($D2857,rng_ND,2,FALSE),MIN(VLOOKUP($D2857,rng_ND,2,FALSE),A_Stammdaten!$B$19-D_SAV!$E2857+1))),"k.A.")</f>
        <v>k.A.</v>
      </c>
      <c r="X2857" s="343" t="str">
        <f t="shared" si="755"/>
        <v>k.A.</v>
      </c>
      <c r="Y2857" s="62"/>
      <c r="Z2857" s="48">
        <f t="shared" si="756"/>
        <v>0</v>
      </c>
      <c r="AA2857" s="457"/>
      <c r="AB2857" s="55">
        <f t="shared" si="748"/>
        <v>0</v>
      </c>
      <c r="AC2857" s="55">
        <f>IF(A_Stammdaten!$B$25="ja",D_SAV!AA2857,D_SAV!AB2857)</f>
        <v>0</v>
      </c>
      <c r="AD2857" s="478">
        <f>IF(AC2857=0,0,IF(U2857-(con_EOGJahr-D_SAV!E2857)&lt;=0,AC2857,AC2857/V2857))</f>
        <v>0</v>
      </c>
      <c r="AE2857" s="478">
        <f>IFERROR(IF(AND(VLOOKUP(D2857,rng_ND,5,FALSE)="Ja",D_SAV!T2857="degressiv"),D_SAV!AC2857*Y2857/100,0),0)</f>
        <v>0</v>
      </c>
      <c r="AF2857" s="55">
        <f>IFERROR(IF(VLOOKUP(D2857,rng_ND,5,FALSE)="Ja",MAX(D_SAV!AD2857:AE2857),D_SAV!AD2857),0)</f>
        <v>0</v>
      </c>
      <c r="AG2857" s="55">
        <f t="shared" si="749"/>
        <v>0</v>
      </c>
      <c r="AH2857" s="55">
        <f t="shared" si="750"/>
        <v>0</v>
      </c>
      <c r="AI2857" s="55">
        <f t="shared" si="751"/>
        <v>0</v>
      </c>
      <c r="AJ2857" s="55">
        <f t="shared" si="752"/>
        <v>0</v>
      </c>
      <c r="AK2857" s="55">
        <f t="shared" si="743"/>
        <v>0</v>
      </c>
      <c r="AL2857" s="55">
        <f t="shared" si="744"/>
        <v>0</v>
      </c>
      <c r="AM2857" s="55">
        <f t="shared" si="745"/>
        <v>0</v>
      </c>
    </row>
    <row r="2858" spans="1:39" x14ac:dyDescent="0.25">
      <c r="A2858" s="47">
        <v>2854</v>
      </c>
      <c r="B2858" s="358" t="str">
        <f>IF(AND(E2858&lt;&gt;0,D2858&lt;&gt;0,F2858&lt;&gt;0),IF(C2858&lt;&gt;0,CONCATENATE(C2858,"-AGr",VLOOKUP(D2858,Listen!$A$2:$G$45,7,FALSE),"-",E2858,"-",F2858,),CONCATENATE("AGr",VLOOKUP(D2858,Listen!$A$2:$G$45,7,FALSE),"-",E2858,"-",F2858)),"keine vollständige ID")</f>
        <v>keine vollständige ID</v>
      </c>
      <c r="C2858" s="359">
        <f>'[2]III_SAV-Details_NB'!B2864</f>
        <v>0</v>
      </c>
      <c r="D2858" s="359">
        <f>'[2]III_SAV-Details_NB'!C2864</f>
        <v>0</v>
      </c>
      <c r="E2858" s="359">
        <f>'[2]III_SAV-Details_NB'!D2864</f>
        <v>0</v>
      </c>
      <c r="F2858" s="490"/>
      <c r="G2858" s="281">
        <f>'[2]III_SAV-Details_NB'!X2864</f>
        <v>0</v>
      </c>
      <c r="H2858" s="281">
        <f t="shared" si="746"/>
        <v>0</v>
      </c>
      <c r="I2858" s="281">
        <f>IF(con_EOGJahr=2025,'[2]III_SAV-Details_NB'!AA2864,IF(con_EOGJahr=2026,'[2]III_SAV-Details_NB'!AB2864,'[2]III_SAV-Details_NB'!AC2864))</f>
        <v>0</v>
      </c>
      <c r="J2858" s="282"/>
      <c r="K2858" s="282"/>
      <c r="L2858" s="282"/>
      <c r="M2858" s="282"/>
      <c r="N2858" s="282"/>
      <c r="O2858" s="282"/>
      <c r="P2858" s="52">
        <f t="shared" si="747"/>
        <v>0</v>
      </c>
      <c r="Q2858" s="60"/>
      <c r="R2858" s="53">
        <f t="shared" si="753"/>
        <v>0</v>
      </c>
      <c r="S2858" s="59"/>
      <c r="T2858" s="61"/>
      <c r="U2858" s="342" t="str">
        <f t="shared" si="757"/>
        <v>k.A.</v>
      </c>
      <c r="V2858" s="343" t="str">
        <f t="shared" si="754"/>
        <v>k.A.</v>
      </c>
      <c r="W2858" s="343" t="str">
        <f>IFERROR(IF(OR($D2858="",$E2858=0,con_Ende=0),"k.A.",IF(VLOOKUP($D2858,rng_ND,5,0)="Nein",VLOOKUP($D2858,rng_ND,2,FALSE),MIN(VLOOKUP($D2858,rng_ND,2,FALSE),A_Stammdaten!$B$19-D_SAV!$E2858+1))),"k.A.")</f>
        <v>k.A.</v>
      </c>
      <c r="X2858" s="343" t="str">
        <f t="shared" si="755"/>
        <v>k.A.</v>
      </c>
      <c r="Y2858" s="62"/>
      <c r="Z2858" s="48">
        <f t="shared" si="756"/>
        <v>0</v>
      </c>
      <c r="AA2858" s="457"/>
      <c r="AB2858" s="55">
        <f t="shared" si="748"/>
        <v>0</v>
      </c>
      <c r="AC2858" s="55">
        <f>IF(A_Stammdaten!$B$25="ja",D_SAV!AA2858,D_SAV!AB2858)</f>
        <v>0</v>
      </c>
      <c r="AD2858" s="478">
        <f>IF(AC2858=0,0,IF(U2858-(con_EOGJahr-D_SAV!E2858)&lt;=0,AC2858,AC2858/V2858))</f>
        <v>0</v>
      </c>
      <c r="AE2858" s="478">
        <f>IFERROR(IF(AND(VLOOKUP(D2858,rng_ND,5,FALSE)="Ja",D_SAV!T2858="degressiv"),D_SAV!AC2858*Y2858/100,0),0)</f>
        <v>0</v>
      </c>
      <c r="AF2858" s="55">
        <f>IFERROR(IF(VLOOKUP(D2858,rng_ND,5,FALSE)="Ja",MAX(D_SAV!AD2858:AE2858),D_SAV!AD2858),0)</f>
        <v>0</v>
      </c>
      <c r="AG2858" s="55">
        <f t="shared" si="749"/>
        <v>0</v>
      </c>
      <c r="AH2858" s="55">
        <f t="shared" si="750"/>
        <v>0</v>
      </c>
      <c r="AI2858" s="55">
        <f t="shared" si="751"/>
        <v>0</v>
      </c>
      <c r="AJ2858" s="55">
        <f t="shared" si="752"/>
        <v>0</v>
      </c>
      <c r="AK2858" s="55">
        <f t="shared" si="743"/>
        <v>0</v>
      </c>
      <c r="AL2858" s="55">
        <f t="shared" si="744"/>
        <v>0</v>
      </c>
      <c r="AM2858" s="55">
        <f t="shared" si="745"/>
        <v>0</v>
      </c>
    </row>
    <row r="2859" spans="1:39" x14ac:dyDescent="0.25">
      <c r="A2859" s="47">
        <v>2855</v>
      </c>
      <c r="B2859" s="358" t="str">
        <f>IF(AND(E2859&lt;&gt;0,D2859&lt;&gt;0,F2859&lt;&gt;0),IF(C2859&lt;&gt;0,CONCATENATE(C2859,"-AGr",VLOOKUP(D2859,Listen!$A$2:$G$45,7,FALSE),"-",E2859,"-",F2859,),CONCATENATE("AGr",VLOOKUP(D2859,Listen!$A$2:$G$45,7,FALSE),"-",E2859,"-",F2859)),"keine vollständige ID")</f>
        <v>keine vollständige ID</v>
      </c>
      <c r="C2859" s="359">
        <f>'[2]III_SAV-Details_NB'!B2865</f>
        <v>0</v>
      </c>
      <c r="D2859" s="359">
        <f>'[2]III_SAV-Details_NB'!C2865</f>
        <v>0</v>
      </c>
      <c r="E2859" s="359">
        <f>'[2]III_SAV-Details_NB'!D2865</f>
        <v>0</v>
      </c>
      <c r="F2859" s="490"/>
      <c r="G2859" s="281">
        <f>'[2]III_SAV-Details_NB'!X2865</f>
        <v>0</v>
      </c>
      <c r="H2859" s="281">
        <f t="shared" si="746"/>
        <v>0</v>
      </c>
      <c r="I2859" s="281">
        <f>IF(con_EOGJahr=2025,'[2]III_SAV-Details_NB'!AA2865,IF(con_EOGJahr=2026,'[2]III_SAV-Details_NB'!AB2865,'[2]III_SAV-Details_NB'!AC2865))</f>
        <v>0</v>
      </c>
      <c r="J2859" s="282"/>
      <c r="K2859" s="282"/>
      <c r="L2859" s="282"/>
      <c r="M2859" s="282"/>
      <c r="N2859" s="282"/>
      <c r="O2859" s="282"/>
      <c r="P2859" s="52">
        <f t="shared" si="747"/>
        <v>0</v>
      </c>
      <c r="Q2859" s="60"/>
      <c r="R2859" s="53">
        <f t="shared" si="753"/>
        <v>0</v>
      </c>
      <c r="S2859" s="59"/>
      <c r="T2859" s="61"/>
      <c r="U2859" s="342" t="str">
        <f t="shared" si="757"/>
        <v>k.A.</v>
      </c>
      <c r="V2859" s="343" t="str">
        <f t="shared" si="754"/>
        <v>k.A.</v>
      </c>
      <c r="W2859" s="343" t="str">
        <f>IFERROR(IF(OR($D2859="",$E2859=0,con_Ende=0),"k.A.",IF(VLOOKUP($D2859,rng_ND,5,0)="Nein",VLOOKUP($D2859,rng_ND,2,FALSE),MIN(VLOOKUP($D2859,rng_ND,2,FALSE),A_Stammdaten!$B$19-D_SAV!$E2859+1))),"k.A.")</f>
        <v>k.A.</v>
      </c>
      <c r="X2859" s="343" t="str">
        <f t="shared" si="755"/>
        <v>k.A.</v>
      </c>
      <c r="Y2859" s="62"/>
      <c r="Z2859" s="48">
        <f t="shared" si="756"/>
        <v>0</v>
      </c>
      <c r="AA2859" s="457"/>
      <c r="AB2859" s="55">
        <f t="shared" si="748"/>
        <v>0</v>
      </c>
      <c r="AC2859" s="55">
        <f>IF(A_Stammdaten!$B$25="ja",D_SAV!AA2859,D_SAV!AB2859)</f>
        <v>0</v>
      </c>
      <c r="AD2859" s="478">
        <f>IF(AC2859=0,0,IF(U2859-(con_EOGJahr-D_SAV!E2859)&lt;=0,AC2859,AC2859/V2859))</f>
        <v>0</v>
      </c>
      <c r="AE2859" s="478">
        <f>IFERROR(IF(AND(VLOOKUP(D2859,rng_ND,5,FALSE)="Ja",D_SAV!T2859="degressiv"),D_SAV!AC2859*Y2859/100,0),0)</f>
        <v>0</v>
      </c>
      <c r="AF2859" s="55">
        <f>IFERROR(IF(VLOOKUP(D2859,rng_ND,5,FALSE)="Ja",MAX(D_SAV!AD2859:AE2859),D_SAV!AD2859),0)</f>
        <v>0</v>
      </c>
      <c r="AG2859" s="55">
        <f t="shared" si="749"/>
        <v>0</v>
      </c>
      <c r="AH2859" s="55">
        <f t="shared" si="750"/>
        <v>0</v>
      </c>
      <c r="AI2859" s="55">
        <f t="shared" si="751"/>
        <v>0</v>
      </c>
      <c r="AJ2859" s="55">
        <f t="shared" si="752"/>
        <v>0</v>
      </c>
      <c r="AK2859" s="55">
        <f t="shared" si="743"/>
        <v>0</v>
      </c>
      <c r="AL2859" s="55">
        <f t="shared" si="744"/>
        <v>0</v>
      </c>
      <c r="AM2859" s="55">
        <f t="shared" si="745"/>
        <v>0</v>
      </c>
    </row>
    <row r="2860" spans="1:39" x14ac:dyDescent="0.25">
      <c r="A2860" s="47">
        <v>2856</v>
      </c>
      <c r="B2860" s="358" t="str">
        <f>IF(AND(E2860&lt;&gt;0,D2860&lt;&gt;0,F2860&lt;&gt;0),IF(C2860&lt;&gt;0,CONCATENATE(C2860,"-AGr",VLOOKUP(D2860,Listen!$A$2:$G$45,7,FALSE),"-",E2860,"-",F2860,),CONCATENATE("AGr",VLOOKUP(D2860,Listen!$A$2:$G$45,7,FALSE),"-",E2860,"-",F2860)),"keine vollständige ID")</f>
        <v>keine vollständige ID</v>
      </c>
      <c r="C2860" s="359">
        <f>'[2]III_SAV-Details_NB'!B2866</f>
        <v>0</v>
      </c>
      <c r="D2860" s="359">
        <f>'[2]III_SAV-Details_NB'!C2866</f>
        <v>0</v>
      </c>
      <c r="E2860" s="359">
        <f>'[2]III_SAV-Details_NB'!D2866</f>
        <v>0</v>
      </c>
      <c r="F2860" s="490"/>
      <c r="G2860" s="281">
        <f>'[2]III_SAV-Details_NB'!X2866</f>
        <v>0</v>
      </c>
      <c r="H2860" s="281">
        <f t="shared" si="746"/>
        <v>0</v>
      </c>
      <c r="I2860" s="281">
        <f>IF(con_EOGJahr=2025,'[2]III_SAV-Details_NB'!AA2866,IF(con_EOGJahr=2026,'[2]III_SAV-Details_NB'!AB2866,'[2]III_SAV-Details_NB'!AC2866))</f>
        <v>0</v>
      </c>
      <c r="J2860" s="282"/>
      <c r="K2860" s="282"/>
      <c r="L2860" s="282"/>
      <c r="M2860" s="282"/>
      <c r="N2860" s="282"/>
      <c r="O2860" s="282"/>
      <c r="P2860" s="52">
        <f t="shared" si="747"/>
        <v>0</v>
      </c>
      <c r="Q2860" s="60"/>
      <c r="R2860" s="53">
        <f t="shared" si="753"/>
        <v>0</v>
      </c>
      <c r="S2860" s="59"/>
      <c r="T2860" s="61"/>
      <c r="U2860" s="342" t="str">
        <f t="shared" si="757"/>
        <v>k.A.</v>
      </c>
      <c r="V2860" s="343" t="str">
        <f t="shared" si="754"/>
        <v>k.A.</v>
      </c>
      <c r="W2860" s="343" t="str">
        <f>IFERROR(IF(OR($D2860="",$E2860=0,con_Ende=0),"k.A.",IF(VLOOKUP($D2860,rng_ND,5,0)="Nein",VLOOKUP($D2860,rng_ND,2,FALSE),MIN(VLOOKUP($D2860,rng_ND,2,FALSE),A_Stammdaten!$B$19-D_SAV!$E2860+1))),"k.A.")</f>
        <v>k.A.</v>
      </c>
      <c r="X2860" s="343" t="str">
        <f t="shared" si="755"/>
        <v>k.A.</v>
      </c>
      <c r="Y2860" s="62"/>
      <c r="Z2860" s="48">
        <f t="shared" si="756"/>
        <v>0</v>
      </c>
      <c r="AA2860" s="457"/>
      <c r="AB2860" s="55">
        <f t="shared" si="748"/>
        <v>0</v>
      </c>
      <c r="AC2860" s="55">
        <f>IF(A_Stammdaten!$B$25="ja",D_SAV!AA2860,D_SAV!AB2860)</f>
        <v>0</v>
      </c>
      <c r="AD2860" s="478">
        <f>IF(AC2860=0,0,IF(U2860-(con_EOGJahr-D_SAV!E2860)&lt;=0,AC2860,AC2860/V2860))</f>
        <v>0</v>
      </c>
      <c r="AE2860" s="478">
        <f>IFERROR(IF(AND(VLOOKUP(D2860,rng_ND,5,FALSE)="Ja",D_SAV!T2860="degressiv"),D_SAV!AC2860*Y2860/100,0),0)</f>
        <v>0</v>
      </c>
      <c r="AF2860" s="55">
        <f>IFERROR(IF(VLOOKUP(D2860,rng_ND,5,FALSE)="Ja",MAX(D_SAV!AD2860:AE2860),D_SAV!AD2860),0)</f>
        <v>0</v>
      </c>
      <c r="AG2860" s="55">
        <f t="shared" si="749"/>
        <v>0</v>
      </c>
      <c r="AH2860" s="55">
        <f t="shared" si="750"/>
        <v>0</v>
      </c>
      <c r="AI2860" s="55">
        <f t="shared" si="751"/>
        <v>0</v>
      </c>
      <c r="AJ2860" s="55">
        <f t="shared" si="752"/>
        <v>0</v>
      </c>
      <c r="AK2860" s="55">
        <f t="shared" si="743"/>
        <v>0</v>
      </c>
      <c r="AL2860" s="55">
        <f t="shared" si="744"/>
        <v>0</v>
      </c>
      <c r="AM2860" s="55">
        <f t="shared" si="745"/>
        <v>0</v>
      </c>
    </row>
    <row r="2861" spans="1:39" x14ac:dyDescent="0.25">
      <c r="A2861" s="47">
        <v>2857</v>
      </c>
      <c r="B2861" s="358" t="str">
        <f>IF(AND(E2861&lt;&gt;0,D2861&lt;&gt;0,F2861&lt;&gt;0),IF(C2861&lt;&gt;0,CONCATENATE(C2861,"-AGr",VLOOKUP(D2861,Listen!$A$2:$G$45,7,FALSE),"-",E2861,"-",F2861,),CONCATENATE("AGr",VLOOKUP(D2861,Listen!$A$2:$G$45,7,FALSE),"-",E2861,"-",F2861)),"keine vollständige ID")</f>
        <v>keine vollständige ID</v>
      </c>
      <c r="C2861" s="359">
        <f>'[2]III_SAV-Details_NB'!B2867</f>
        <v>0</v>
      </c>
      <c r="D2861" s="359">
        <f>'[2]III_SAV-Details_NB'!C2867</f>
        <v>0</v>
      </c>
      <c r="E2861" s="359">
        <f>'[2]III_SAV-Details_NB'!D2867</f>
        <v>0</v>
      </c>
      <c r="F2861" s="490"/>
      <c r="G2861" s="281">
        <f>'[2]III_SAV-Details_NB'!X2867</f>
        <v>0</v>
      </c>
      <c r="H2861" s="281">
        <f t="shared" si="746"/>
        <v>0</v>
      </c>
      <c r="I2861" s="281">
        <f>IF(con_EOGJahr=2025,'[2]III_SAV-Details_NB'!AA2867,IF(con_EOGJahr=2026,'[2]III_SAV-Details_NB'!AB2867,'[2]III_SAV-Details_NB'!AC2867))</f>
        <v>0</v>
      </c>
      <c r="J2861" s="282"/>
      <c r="K2861" s="282"/>
      <c r="L2861" s="282"/>
      <c r="M2861" s="282"/>
      <c r="N2861" s="282"/>
      <c r="O2861" s="282"/>
      <c r="P2861" s="52">
        <f t="shared" si="747"/>
        <v>0</v>
      </c>
      <c r="Q2861" s="60"/>
      <c r="R2861" s="53">
        <f t="shared" si="753"/>
        <v>0</v>
      </c>
      <c r="S2861" s="59"/>
      <c r="T2861" s="61"/>
      <c r="U2861" s="342" t="str">
        <f t="shared" si="757"/>
        <v>k.A.</v>
      </c>
      <c r="V2861" s="343" t="str">
        <f t="shared" si="754"/>
        <v>k.A.</v>
      </c>
      <c r="W2861" s="343" t="str">
        <f>IFERROR(IF(OR($D2861="",$E2861=0,con_Ende=0),"k.A.",IF(VLOOKUP($D2861,rng_ND,5,0)="Nein",VLOOKUP($D2861,rng_ND,2,FALSE),MIN(VLOOKUP($D2861,rng_ND,2,FALSE),A_Stammdaten!$B$19-D_SAV!$E2861+1))),"k.A.")</f>
        <v>k.A.</v>
      </c>
      <c r="X2861" s="343" t="str">
        <f t="shared" si="755"/>
        <v>k.A.</v>
      </c>
      <c r="Y2861" s="62"/>
      <c r="Z2861" s="48">
        <f t="shared" si="756"/>
        <v>0</v>
      </c>
      <c r="AA2861" s="457"/>
      <c r="AB2861" s="55">
        <f t="shared" si="748"/>
        <v>0</v>
      </c>
      <c r="AC2861" s="55">
        <f>IF(A_Stammdaten!$B$25="ja",D_SAV!AA2861,D_SAV!AB2861)</f>
        <v>0</v>
      </c>
      <c r="AD2861" s="478">
        <f>IF(AC2861=0,0,IF(U2861-(con_EOGJahr-D_SAV!E2861)&lt;=0,AC2861,AC2861/V2861))</f>
        <v>0</v>
      </c>
      <c r="AE2861" s="478">
        <f>IFERROR(IF(AND(VLOOKUP(D2861,rng_ND,5,FALSE)="Ja",D_SAV!T2861="degressiv"),D_SAV!AC2861*Y2861/100,0),0)</f>
        <v>0</v>
      </c>
      <c r="AF2861" s="55">
        <f>IFERROR(IF(VLOOKUP(D2861,rng_ND,5,FALSE)="Ja",MAX(D_SAV!AD2861:AE2861),D_SAV!AD2861),0)</f>
        <v>0</v>
      </c>
      <c r="AG2861" s="55">
        <f t="shared" si="749"/>
        <v>0</v>
      </c>
      <c r="AH2861" s="55">
        <f t="shared" si="750"/>
        <v>0</v>
      </c>
      <c r="AI2861" s="55">
        <f t="shared" si="751"/>
        <v>0</v>
      </c>
      <c r="AJ2861" s="55">
        <f t="shared" si="752"/>
        <v>0</v>
      </c>
      <c r="AK2861" s="55">
        <f t="shared" si="743"/>
        <v>0</v>
      </c>
      <c r="AL2861" s="55">
        <f t="shared" si="744"/>
        <v>0</v>
      </c>
      <c r="AM2861" s="55">
        <f t="shared" si="745"/>
        <v>0</v>
      </c>
    </row>
    <row r="2862" spans="1:39" x14ac:dyDescent="0.25">
      <c r="A2862" s="47">
        <v>2858</v>
      </c>
      <c r="B2862" s="358" t="str">
        <f>IF(AND(E2862&lt;&gt;0,D2862&lt;&gt;0,F2862&lt;&gt;0),IF(C2862&lt;&gt;0,CONCATENATE(C2862,"-AGr",VLOOKUP(D2862,Listen!$A$2:$G$45,7,FALSE),"-",E2862,"-",F2862,),CONCATENATE("AGr",VLOOKUP(D2862,Listen!$A$2:$G$45,7,FALSE),"-",E2862,"-",F2862)),"keine vollständige ID")</f>
        <v>keine vollständige ID</v>
      </c>
      <c r="C2862" s="359">
        <f>'[2]III_SAV-Details_NB'!B2868</f>
        <v>0</v>
      </c>
      <c r="D2862" s="359">
        <f>'[2]III_SAV-Details_NB'!C2868</f>
        <v>0</v>
      </c>
      <c r="E2862" s="359">
        <f>'[2]III_SAV-Details_NB'!D2868</f>
        <v>0</v>
      </c>
      <c r="F2862" s="490"/>
      <c r="G2862" s="281">
        <f>'[2]III_SAV-Details_NB'!X2868</f>
        <v>0</v>
      </c>
      <c r="H2862" s="281">
        <f t="shared" si="746"/>
        <v>0</v>
      </c>
      <c r="I2862" s="281">
        <f>IF(con_EOGJahr=2025,'[2]III_SAV-Details_NB'!AA2868,IF(con_EOGJahr=2026,'[2]III_SAV-Details_NB'!AB2868,'[2]III_SAV-Details_NB'!AC2868))</f>
        <v>0</v>
      </c>
      <c r="J2862" s="282"/>
      <c r="K2862" s="282"/>
      <c r="L2862" s="282"/>
      <c r="M2862" s="282"/>
      <c r="N2862" s="282"/>
      <c r="O2862" s="282"/>
      <c r="P2862" s="52">
        <f t="shared" si="747"/>
        <v>0</v>
      </c>
      <c r="Q2862" s="60"/>
      <c r="R2862" s="53">
        <f t="shared" si="753"/>
        <v>0</v>
      </c>
      <c r="S2862" s="59"/>
      <c r="T2862" s="61"/>
      <c r="U2862" s="342" t="str">
        <f t="shared" si="757"/>
        <v>k.A.</v>
      </c>
      <c r="V2862" s="343" t="str">
        <f t="shared" si="754"/>
        <v>k.A.</v>
      </c>
      <c r="W2862" s="343" t="str">
        <f>IFERROR(IF(OR($D2862="",$E2862=0,con_Ende=0),"k.A.",IF(VLOOKUP($D2862,rng_ND,5,0)="Nein",VLOOKUP($D2862,rng_ND,2,FALSE),MIN(VLOOKUP($D2862,rng_ND,2,FALSE),A_Stammdaten!$B$19-D_SAV!$E2862+1))),"k.A.")</f>
        <v>k.A.</v>
      </c>
      <c r="X2862" s="343" t="str">
        <f t="shared" si="755"/>
        <v>k.A.</v>
      </c>
      <c r="Y2862" s="62"/>
      <c r="Z2862" s="48">
        <f t="shared" si="756"/>
        <v>0</v>
      </c>
      <c r="AA2862" s="457"/>
      <c r="AB2862" s="55">
        <f t="shared" si="748"/>
        <v>0</v>
      </c>
      <c r="AC2862" s="55">
        <f>IF(A_Stammdaten!$B$25="ja",D_SAV!AA2862,D_SAV!AB2862)</f>
        <v>0</v>
      </c>
      <c r="AD2862" s="478">
        <f>IF(AC2862=0,0,IF(U2862-(con_EOGJahr-D_SAV!E2862)&lt;=0,AC2862,AC2862/V2862))</f>
        <v>0</v>
      </c>
      <c r="AE2862" s="478">
        <f>IFERROR(IF(AND(VLOOKUP(D2862,rng_ND,5,FALSE)="Ja",D_SAV!T2862="degressiv"),D_SAV!AC2862*Y2862/100,0),0)</f>
        <v>0</v>
      </c>
      <c r="AF2862" s="55">
        <f>IFERROR(IF(VLOOKUP(D2862,rng_ND,5,FALSE)="Ja",MAX(D_SAV!AD2862:AE2862),D_SAV!AD2862),0)</f>
        <v>0</v>
      </c>
      <c r="AG2862" s="55">
        <f t="shared" si="749"/>
        <v>0</v>
      </c>
      <c r="AH2862" s="55">
        <f t="shared" si="750"/>
        <v>0</v>
      </c>
      <c r="AI2862" s="55">
        <f t="shared" si="751"/>
        <v>0</v>
      </c>
      <c r="AJ2862" s="55">
        <f t="shared" si="752"/>
        <v>0</v>
      </c>
      <c r="AK2862" s="55">
        <f t="shared" si="743"/>
        <v>0</v>
      </c>
      <c r="AL2862" s="55">
        <f t="shared" si="744"/>
        <v>0</v>
      </c>
      <c r="AM2862" s="55">
        <f t="shared" si="745"/>
        <v>0</v>
      </c>
    </row>
    <row r="2863" spans="1:39" x14ac:dyDescent="0.25">
      <c r="A2863" s="47">
        <v>2859</v>
      </c>
      <c r="B2863" s="358" t="str">
        <f>IF(AND(E2863&lt;&gt;0,D2863&lt;&gt;0,F2863&lt;&gt;0),IF(C2863&lt;&gt;0,CONCATENATE(C2863,"-AGr",VLOOKUP(D2863,Listen!$A$2:$G$45,7,FALSE),"-",E2863,"-",F2863,),CONCATENATE("AGr",VLOOKUP(D2863,Listen!$A$2:$G$45,7,FALSE),"-",E2863,"-",F2863)),"keine vollständige ID")</f>
        <v>keine vollständige ID</v>
      </c>
      <c r="C2863" s="359">
        <f>'[2]III_SAV-Details_NB'!B2869</f>
        <v>0</v>
      </c>
      <c r="D2863" s="359">
        <f>'[2]III_SAV-Details_NB'!C2869</f>
        <v>0</v>
      </c>
      <c r="E2863" s="359">
        <f>'[2]III_SAV-Details_NB'!D2869</f>
        <v>0</v>
      </c>
      <c r="F2863" s="490"/>
      <c r="G2863" s="281">
        <f>'[2]III_SAV-Details_NB'!X2869</f>
        <v>0</v>
      </c>
      <c r="H2863" s="281">
        <f t="shared" si="746"/>
        <v>0</v>
      </c>
      <c r="I2863" s="281">
        <f>IF(con_EOGJahr=2025,'[2]III_SAV-Details_NB'!AA2869,IF(con_EOGJahr=2026,'[2]III_SAV-Details_NB'!AB2869,'[2]III_SAV-Details_NB'!AC2869))</f>
        <v>0</v>
      </c>
      <c r="J2863" s="282"/>
      <c r="K2863" s="282"/>
      <c r="L2863" s="282"/>
      <c r="M2863" s="282"/>
      <c r="N2863" s="282"/>
      <c r="O2863" s="282"/>
      <c r="P2863" s="52">
        <f t="shared" si="747"/>
        <v>0</v>
      </c>
      <c r="Q2863" s="60"/>
      <c r="R2863" s="53">
        <f t="shared" si="753"/>
        <v>0</v>
      </c>
      <c r="S2863" s="59"/>
      <c r="T2863" s="61"/>
      <c r="U2863" s="342" t="str">
        <f t="shared" si="757"/>
        <v>k.A.</v>
      </c>
      <c r="V2863" s="343" t="str">
        <f t="shared" si="754"/>
        <v>k.A.</v>
      </c>
      <c r="W2863" s="343" t="str">
        <f>IFERROR(IF(OR($D2863="",$E2863=0,con_Ende=0),"k.A.",IF(VLOOKUP($D2863,rng_ND,5,0)="Nein",VLOOKUP($D2863,rng_ND,2,FALSE),MIN(VLOOKUP($D2863,rng_ND,2,FALSE),A_Stammdaten!$B$19-D_SAV!$E2863+1))),"k.A.")</f>
        <v>k.A.</v>
      </c>
      <c r="X2863" s="343" t="str">
        <f t="shared" si="755"/>
        <v>k.A.</v>
      </c>
      <c r="Y2863" s="62"/>
      <c r="Z2863" s="48">
        <f t="shared" si="756"/>
        <v>0</v>
      </c>
      <c r="AA2863" s="457"/>
      <c r="AB2863" s="55">
        <f t="shared" si="748"/>
        <v>0</v>
      </c>
      <c r="AC2863" s="55">
        <f>IF(A_Stammdaten!$B$25="ja",D_SAV!AA2863,D_SAV!AB2863)</f>
        <v>0</v>
      </c>
      <c r="AD2863" s="478">
        <f>IF(AC2863=0,0,IF(U2863-(con_EOGJahr-D_SAV!E2863)&lt;=0,AC2863,AC2863/V2863))</f>
        <v>0</v>
      </c>
      <c r="AE2863" s="478">
        <f>IFERROR(IF(AND(VLOOKUP(D2863,rng_ND,5,FALSE)="Ja",D_SAV!T2863="degressiv"),D_SAV!AC2863*Y2863/100,0),0)</f>
        <v>0</v>
      </c>
      <c r="AF2863" s="55">
        <f>IFERROR(IF(VLOOKUP(D2863,rng_ND,5,FALSE)="Ja",MAX(D_SAV!AD2863:AE2863),D_SAV!AD2863),0)</f>
        <v>0</v>
      </c>
      <c r="AG2863" s="55">
        <f t="shared" si="749"/>
        <v>0</v>
      </c>
      <c r="AH2863" s="55">
        <f t="shared" si="750"/>
        <v>0</v>
      </c>
      <c r="AI2863" s="55">
        <f t="shared" si="751"/>
        <v>0</v>
      </c>
      <c r="AJ2863" s="55">
        <f t="shared" si="752"/>
        <v>0</v>
      </c>
      <c r="AK2863" s="55">
        <f t="shared" si="743"/>
        <v>0</v>
      </c>
      <c r="AL2863" s="55">
        <f t="shared" si="744"/>
        <v>0</v>
      </c>
      <c r="AM2863" s="55">
        <f t="shared" si="745"/>
        <v>0</v>
      </c>
    </row>
    <row r="2864" spans="1:39" x14ac:dyDescent="0.25">
      <c r="A2864" s="47">
        <v>2860</v>
      </c>
      <c r="B2864" s="358" t="str">
        <f>IF(AND(E2864&lt;&gt;0,D2864&lt;&gt;0,F2864&lt;&gt;0),IF(C2864&lt;&gt;0,CONCATENATE(C2864,"-AGr",VLOOKUP(D2864,Listen!$A$2:$G$45,7,FALSE),"-",E2864,"-",F2864,),CONCATENATE("AGr",VLOOKUP(D2864,Listen!$A$2:$G$45,7,FALSE),"-",E2864,"-",F2864)),"keine vollständige ID")</f>
        <v>keine vollständige ID</v>
      </c>
      <c r="C2864" s="359">
        <f>'[2]III_SAV-Details_NB'!B2870</f>
        <v>0</v>
      </c>
      <c r="D2864" s="359">
        <f>'[2]III_SAV-Details_NB'!C2870</f>
        <v>0</v>
      </c>
      <c r="E2864" s="359">
        <f>'[2]III_SAV-Details_NB'!D2870</f>
        <v>0</v>
      </c>
      <c r="F2864" s="490"/>
      <c r="G2864" s="281">
        <f>'[2]III_SAV-Details_NB'!X2870</f>
        <v>0</v>
      </c>
      <c r="H2864" s="281">
        <f t="shared" si="746"/>
        <v>0</v>
      </c>
      <c r="I2864" s="281">
        <f>IF(con_EOGJahr=2025,'[2]III_SAV-Details_NB'!AA2870,IF(con_EOGJahr=2026,'[2]III_SAV-Details_NB'!AB2870,'[2]III_SAV-Details_NB'!AC2870))</f>
        <v>0</v>
      </c>
      <c r="J2864" s="282"/>
      <c r="K2864" s="282"/>
      <c r="L2864" s="282"/>
      <c r="M2864" s="282"/>
      <c r="N2864" s="282"/>
      <c r="O2864" s="282"/>
      <c r="P2864" s="52">
        <f t="shared" si="747"/>
        <v>0</v>
      </c>
      <c r="Q2864" s="60"/>
      <c r="R2864" s="53">
        <f t="shared" si="753"/>
        <v>0</v>
      </c>
      <c r="S2864" s="59"/>
      <c r="T2864" s="61"/>
      <c r="U2864" s="342" t="str">
        <f t="shared" si="757"/>
        <v>k.A.</v>
      </c>
      <c r="V2864" s="343" t="str">
        <f t="shared" si="754"/>
        <v>k.A.</v>
      </c>
      <c r="W2864" s="343" t="str">
        <f>IFERROR(IF(OR($D2864="",$E2864=0,con_Ende=0),"k.A.",IF(VLOOKUP($D2864,rng_ND,5,0)="Nein",VLOOKUP($D2864,rng_ND,2,FALSE),MIN(VLOOKUP($D2864,rng_ND,2,FALSE),A_Stammdaten!$B$19-D_SAV!$E2864+1))),"k.A.")</f>
        <v>k.A.</v>
      </c>
      <c r="X2864" s="343" t="str">
        <f t="shared" si="755"/>
        <v>k.A.</v>
      </c>
      <c r="Y2864" s="62"/>
      <c r="Z2864" s="48">
        <f t="shared" si="756"/>
        <v>0</v>
      </c>
      <c r="AA2864" s="457"/>
      <c r="AB2864" s="55">
        <f t="shared" si="748"/>
        <v>0</v>
      </c>
      <c r="AC2864" s="55">
        <f>IF(A_Stammdaten!$B$25="ja",D_SAV!AA2864,D_SAV!AB2864)</f>
        <v>0</v>
      </c>
      <c r="AD2864" s="478">
        <f>IF(AC2864=0,0,IF(U2864-(con_EOGJahr-D_SAV!E2864)&lt;=0,AC2864,AC2864/V2864))</f>
        <v>0</v>
      </c>
      <c r="AE2864" s="478">
        <f>IFERROR(IF(AND(VLOOKUP(D2864,rng_ND,5,FALSE)="Ja",D_SAV!T2864="degressiv"),D_SAV!AC2864*Y2864/100,0),0)</f>
        <v>0</v>
      </c>
      <c r="AF2864" s="55">
        <f>IFERROR(IF(VLOOKUP(D2864,rng_ND,5,FALSE)="Ja",MAX(D_SAV!AD2864:AE2864),D_SAV!AD2864),0)</f>
        <v>0</v>
      </c>
      <c r="AG2864" s="55">
        <f t="shared" si="749"/>
        <v>0</v>
      </c>
      <c r="AH2864" s="55">
        <f t="shared" si="750"/>
        <v>0</v>
      </c>
      <c r="AI2864" s="55">
        <f t="shared" si="751"/>
        <v>0</v>
      </c>
      <c r="AJ2864" s="55">
        <f t="shared" si="752"/>
        <v>0</v>
      </c>
      <c r="AK2864" s="55">
        <f t="shared" si="743"/>
        <v>0</v>
      </c>
      <c r="AL2864" s="55">
        <f t="shared" si="744"/>
        <v>0</v>
      </c>
      <c r="AM2864" s="55">
        <f t="shared" si="745"/>
        <v>0</v>
      </c>
    </row>
    <row r="2865" spans="1:39" x14ac:dyDescent="0.25">
      <c r="A2865" s="47">
        <v>2861</v>
      </c>
      <c r="B2865" s="358" t="str">
        <f>IF(AND(E2865&lt;&gt;0,D2865&lt;&gt;0,F2865&lt;&gt;0),IF(C2865&lt;&gt;0,CONCATENATE(C2865,"-AGr",VLOOKUP(D2865,Listen!$A$2:$G$45,7,FALSE),"-",E2865,"-",F2865,),CONCATENATE("AGr",VLOOKUP(D2865,Listen!$A$2:$G$45,7,FALSE),"-",E2865,"-",F2865)),"keine vollständige ID")</f>
        <v>keine vollständige ID</v>
      </c>
      <c r="C2865" s="359">
        <f>'[2]III_SAV-Details_NB'!B2871</f>
        <v>0</v>
      </c>
      <c r="D2865" s="359">
        <f>'[2]III_SAV-Details_NB'!C2871</f>
        <v>0</v>
      </c>
      <c r="E2865" s="359">
        <f>'[2]III_SAV-Details_NB'!D2871</f>
        <v>0</v>
      </c>
      <c r="F2865" s="490"/>
      <c r="G2865" s="281">
        <f>'[2]III_SAV-Details_NB'!X2871</f>
        <v>0</v>
      </c>
      <c r="H2865" s="281">
        <f t="shared" si="746"/>
        <v>0</v>
      </c>
      <c r="I2865" s="281">
        <f>IF(con_EOGJahr=2025,'[2]III_SAV-Details_NB'!AA2871,IF(con_EOGJahr=2026,'[2]III_SAV-Details_NB'!AB2871,'[2]III_SAV-Details_NB'!AC2871))</f>
        <v>0</v>
      </c>
      <c r="J2865" s="282"/>
      <c r="K2865" s="282"/>
      <c r="L2865" s="282"/>
      <c r="M2865" s="282"/>
      <c r="N2865" s="282"/>
      <c r="O2865" s="282"/>
      <c r="P2865" s="52">
        <f t="shared" si="747"/>
        <v>0</v>
      </c>
      <c r="Q2865" s="60"/>
      <c r="R2865" s="53">
        <f t="shared" si="753"/>
        <v>0</v>
      </c>
      <c r="S2865" s="59"/>
      <c r="T2865" s="61"/>
      <c r="U2865" s="342" t="str">
        <f t="shared" si="757"/>
        <v>k.A.</v>
      </c>
      <c r="V2865" s="343" t="str">
        <f t="shared" si="754"/>
        <v>k.A.</v>
      </c>
      <c r="W2865" s="343" t="str">
        <f>IFERROR(IF(OR($D2865="",$E2865=0,con_Ende=0),"k.A.",IF(VLOOKUP($D2865,rng_ND,5,0)="Nein",VLOOKUP($D2865,rng_ND,2,FALSE),MIN(VLOOKUP($D2865,rng_ND,2,FALSE),A_Stammdaten!$B$19-D_SAV!$E2865+1))),"k.A.")</f>
        <v>k.A.</v>
      </c>
      <c r="X2865" s="343" t="str">
        <f t="shared" si="755"/>
        <v>k.A.</v>
      </c>
      <c r="Y2865" s="62"/>
      <c r="Z2865" s="48">
        <f t="shared" si="756"/>
        <v>0</v>
      </c>
      <c r="AA2865" s="457"/>
      <c r="AB2865" s="55">
        <f t="shared" si="748"/>
        <v>0</v>
      </c>
      <c r="AC2865" s="55">
        <f>IF(A_Stammdaten!$B$25="ja",D_SAV!AA2865,D_SAV!AB2865)</f>
        <v>0</v>
      </c>
      <c r="AD2865" s="478">
        <f>IF(AC2865=0,0,IF(U2865-(con_EOGJahr-D_SAV!E2865)&lt;=0,AC2865,AC2865/V2865))</f>
        <v>0</v>
      </c>
      <c r="AE2865" s="478">
        <f>IFERROR(IF(AND(VLOOKUP(D2865,rng_ND,5,FALSE)="Ja",D_SAV!T2865="degressiv"),D_SAV!AC2865*Y2865/100,0),0)</f>
        <v>0</v>
      </c>
      <c r="AF2865" s="55">
        <f>IFERROR(IF(VLOOKUP(D2865,rng_ND,5,FALSE)="Ja",MAX(D_SAV!AD2865:AE2865),D_SAV!AD2865),0)</f>
        <v>0</v>
      </c>
      <c r="AG2865" s="55">
        <f t="shared" si="749"/>
        <v>0</v>
      </c>
      <c r="AH2865" s="55">
        <f t="shared" si="750"/>
        <v>0</v>
      </c>
      <c r="AI2865" s="55">
        <f t="shared" si="751"/>
        <v>0</v>
      </c>
      <c r="AJ2865" s="55">
        <f t="shared" si="752"/>
        <v>0</v>
      </c>
      <c r="AK2865" s="55">
        <f t="shared" si="743"/>
        <v>0</v>
      </c>
      <c r="AL2865" s="55">
        <f t="shared" si="744"/>
        <v>0</v>
      </c>
      <c r="AM2865" s="55">
        <f t="shared" si="745"/>
        <v>0</v>
      </c>
    </row>
    <row r="2866" spans="1:39" x14ac:dyDescent="0.25">
      <c r="A2866" s="47">
        <v>2862</v>
      </c>
      <c r="B2866" s="358" t="str">
        <f>IF(AND(E2866&lt;&gt;0,D2866&lt;&gt;0,F2866&lt;&gt;0),IF(C2866&lt;&gt;0,CONCATENATE(C2866,"-AGr",VLOOKUP(D2866,Listen!$A$2:$G$45,7,FALSE),"-",E2866,"-",F2866,),CONCATENATE("AGr",VLOOKUP(D2866,Listen!$A$2:$G$45,7,FALSE),"-",E2866,"-",F2866)),"keine vollständige ID")</f>
        <v>keine vollständige ID</v>
      </c>
      <c r="C2866" s="359">
        <f>'[2]III_SAV-Details_NB'!B2872</f>
        <v>0</v>
      </c>
      <c r="D2866" s="359">
        <f>'[2]III_SAV-Details_NB'!C2872</f>
        <v>0</v>
      </c>
      <c r="E2866" s="359">
        <f>'[2]III_SAV-Details_NB'!D2872</f>
        <v>0</v>
      </c>
      <c r="F2866" s="490"/>
      <c r="G2866" s="281">
        <f>'[2]III_SAV-Details_NB'!X2872</f>
        <v>0</v>
      </c>
      <c r="H2866" s="281">
        <f t="shared" si="746"/>
        <v>0</v>
      </c>
      <c r="I2866" s="281">
        <f>IF(con_EOGJahr=2025,'[2]III_SAV-Details_NB'!AA2872,IF(con_EOGJahr=2026,'[2]III_SAV-Details_NB'!AB2872,'[2]III_SAV-Details_NB'!AC2872))</f>
        <v>0</v>
      </c>
      <c r="J2866" s="282"/>
      <c r="K2866" s="282"/>
      <c r="L2866" s="282"/>
      <c r="M2866" s="282"/>
      <c r="N2866" s="282"/>
      <c r="O2866" s="282"/>
      <c r="P2866" s="52">
        <f t="shared" si="747"/>
        <v>0</v>
      </c>
      <c r="Q2866" s="60"/>
      <c r="R2866" s="53">
        <f t="shared" si="753"/>
        <v>0</v>
      </c>
      <c r="S2866" s="59"/>
      <c r="T2866" s="61"/>
      <c r="U2866" s="342" t="str">
        <f t="shared" si="757"/>
        <v>k.A.</v>
      </c>
      <c r="V2866" s="343" t="str">
        <f t="shared" si="754"/>
        <v>k.A.</v>
      </c>
      <c r="W2866" s="343" t="str">
        <f>IFERROR(IF(OR($D2866="",$E2866=0,con_Ende=0),"k.A.",IF(VLOOKUP($D2866,rng_ND,5,0)="Nein",VLOOKUP($D2866,rng_ND,2,FALSE),MIN(VLOOKUP($D2866,rng_ND,2,FALSE),A_Stammdaten!$B$19-D_SAV!$E2866+1))),"k.A.")</f>
        <v>k.A.</v>
      </c>
      <c r="X2866" s="343" t="str">
        <f t="shared" si="755"/>
        <v>k.A.</v>
      </c>
      <c r="Y2866" s="62"/>
      <c r="Z2866" s="48">
        <f t="shared" si="756"/>
        <v>0</v>
      </c>
      <c r="AA2866" s="457"/>
      <c r="AB2866" s="55">
        <f t="shared" si="748"/>
        <v>0</v>
      </c>
      <c r="AC2866" s="55">
        <f>IF(A_Stammdaten!$B$25="ja",D_SAV!AA2866,D_SAV!AB2866)</f>
        <v>0</v>
      </c>
      <c r="AD2866" s="478">
        <f>IF(AC2866=0,0,IF(U2866-(con_EOGJahr-D_SAV!E2866)&lt;=0,AC2866,AC2866/V2866))</f>
        <v>0</v>
      </c>
      <c r="AE2866" s="478">
        <f>IFERROR(IF(AND(VLOOKUP(D2866,rng_ND,5,FALSE)="Ja",D_SAV!T2866="degressiv"),D_SAV!AC2866*Y2866/100,0),0)</f>
        <v>0</v>
      </c>
      <c r="AF2866" s="55">
        <f>IFERROR(IF(VLOOKUP(D2866,rng_ND,5,FALSE)="Ja",MAX(D_SAV!AD2866:AE2866),D_SAV!AD2866),0)</f>
        <v>0</v>
      </c>
      <c r="AG2866" s="55">
        <f t="shared" si="749"/>
        <v>0</v>
      </c>
      <c r="AH2866" s="55">
        <f t="shared" si="750"/>
        <v>0</v>
      </c>
      <c r="AI2866" s="55">
        <f t="shared" si="751"/>
        <v>0</v>
      </c>
      <c r="AJ2866" s="55">
        <f t="shared" si="752"/>
        <v>0</v>
      </c>
      <c r="AK2866" s="55">
        <f t="shared" si="743"/>
        <v>0</v>
      </c>
      <c r="AL2866" s="55">
        <f t="shared" si="744"/>
        <v>0</v>
      </c>
      <c r="AM2866" s="55">
        <f t="shared" si="745"/>
        <v>0</v>
      </c>
    </row>
    <row r="2867" spans="1:39" x14ac:dyDescent="0.25">
      <c r="A2867" s="47">
        <v>2863</v>
      </c>
      <c r="B2867" s="358" t="str">
        <f>IF(AND(E2867&lt;&gt;0,D2867&lt;&gt;0,F2867&lt;&gt;0),IF(C2867&lt;&gt;0,CONCATENATE(C2867,"-AGr",VLOOKUP(D2867,Listen!$A$2:$G$45,7,FALSE),"-",E2867,"-",F2867,),CONCATENATE("AGr",VLOOKUP(D2867,Listen!$A$2:$G$45,7,FALSE),"-",E2867,"-",F2867)),"keine vollständige ID")</f>
        <v>keine vollständige ID</v>
      </c>
      <c r="C2867" s="359">
        <f>'[2]III_SAV-Details_NB'!B2873</f>
        <v>0</v>
      </c>
      <c r="D2867" s="359">
        <f>'[2]III_SAV-Details_NB'!C2873</f>
        <v>0</v>
      </c>
      <c r="E2867" s="359">
        <f>'[2]III_SAV-Details_NB'!D2873</f>
        <v>0</v>
      </c>
      <c r="F2867" s="490"/>
      <c r="G2867" s="281">
        <f>'[2]III_SAV-Details_NB'!X2873</f>
        <v>0</v>
      </c>
      <c r="H2867" s="281">
        <f t="shared" si="746"/>
        <v>0</v>
      </c>
      <c r="I2867" s="281">
        <f>IF(con_EOGJahr=2025,'[2]III_SAV-Details_NB'!AA2873,IF(con_EOGJahr=2026,'[2]III_SAV-Details_NB'!AB2873,'[2]III_SAV-Details_NB'!AC2873))</f>
        <v>0</v>
      </c>
      <c r="J2867" s="282"/>
      <c r="K2867" s="282"/>
      <c r="L2867" s="282"/>
      <c r="M2867" s="282"/>
      <c r="N2867" s="282"/>
      <c r="O2867" s="282"/>
      <c r="P2867" s="52">
        <f t="shared" si="747"/>
        <v>0</v>
      </c>
      <c r="Q2867" s="60"/>
      <c r="R2867" s="53">
        <f t="shared" si="753"/>
        <v>0</v>
      </c>
      <c r="S2867" s="59"/>
      <c r="T2867" s="61"/>
      <c r="U2867" s="342" t="str">
        <f t="shared" si="757"/>
        <v>k.A.</v>
      </c>
      <c r="V2867" s="343" t="str">
        <f t="shared" si="754"/>
        <v>k.A.</v>
      </c>
      <c r="W2867" s="343" t="str">
        <f>IFERROR(IF(OR($D2867="",$E2867=0,con_Ende=0),"k.A.",IF(VLOOKUP($D2867,rng_ND,5,0)="Nein",VLOOKUP($D2867,rng_ND,2,FALSE),MIN(VLOOKUP($D2867,rng_ND,2,FALSE),A_Stammdaten!$B$19-D_SAV!$E2867+1))),"k.A.")</f>
        <v>k.A.</v>
      </c>
      <c r="X2867" s="343" t="str">
        <f t="shared" si="755"/>
        <v>k.A.</v>
      </c>
      <c r="Y2867" s="62"/>
      <c r="Z2867" s="48">
        <f t="shared" si="756"/>
        <v>0</v>
      </c>
      <c r="AA2867" s="457"/>
      <c r="AB2867" s="55">
        <f t="shared" si="748"/>
        <v>0</v>
      </c>
      <c r="AC2867" s="55">
        <f>IF(A_Stammdaten!$B$25="ja",D_SAV!AA2867,D_SAV!AB2867)</f>
        <v>0</v>
      </c>
      <c r="AD2867" s="478">
        <f>IF(AC2867=0,0,IF(U2867-(con_EOGJahr-D_SAV!E2867)&lt;=0,AC2867,AC2867/V2867))</f>
        <v>0</v>
      </c>
      <c r="AE2867" s="478">
        <f>IFERROR(IF(AND(VLOOKUP(D2867,rng_ND,5,FALSE)="Ja",D_SAV!T2867="degressiv"),D_SAV!AC2867*Y2867/100,0),0)</f>
        <v>0</v>
      </c>
      <c r="AF2867" s="55">
        <f>IFERROR(IF(VLOOKUP(D2867,rng_ND,5,FALSE)="Ja",MAX(D_SAV!AD2867:AE2867),D_SAV!AD2867),0)</f>
        <v>0</v>
      </c>
      <c r="AG2867" s="55">
        <f t="shared" si="749"/>
        <v>0</v>
      </c>
      <c r="AH2867" s="55">
        <f t="shared" si="750"/>
        <v>0</v>
      </c>
      <c r="AI2867" s="55">
        <f t="shared" si="751"/>
        <v>0</v>
      </c>
      <c r="AJ2867" s="55">
        <f t="shared" si="752"/>
        <v>0</v>
      </c>
      <c r="AK2867" s="55">
        <f t="shared" si="743"/>
        <v>0</v>
      </c>
      <c r="AL2867" s="55">
        <f t="shared" si="744"/>
        <v>0</v>
      </c>
      <c r="AM2867" s="55">
        <f t="shared" si="745"/>
        <v>0</v>
      </c>
    </row>
    <row r="2868" spans="1:39" x14ac:dyDescent="0.25">
      <c r="A2868" s="47">
        <v>2864</v>
      </c>
      <c r="B2868" s="358" t="str">
        <f>IF(AND(E2868&lt;&gt;0,D2868&lt;&gt;0,F2868&lt;&gt;0),IF(C2868&lt;&gt;0,CONCATENATE(C2868,"-AGr",VLOOKUP(D2868,Listen!$A$2:$G$45,7,FALSE),"-",E2868,"-",F2868,),CONCATENATE("AGr",VLOOKUP(D2868,Listen!$A$2:$G$45,7,FALSE),"-",E2868,"-",F2868)),"keine vollständige ID")</f>
        <v>keine vollständige ID</v>
      </c>
      <c r="C2868" s="359">
        <f>'[2]III_SAV-Details_NB'!B2874</f>
        <v>0</v>
      </c>
      <c r="D2868" s="359">
        <f>'[2]III_SAV-Details_NB'!C2874</f>
        <v>0</v>
      </c>
      <c r="E2868" s="359">
        <f>'[2]III_SAV-Details_NB'!D2874</f>
        <v>0</v>
      </c>
      <c r="F2868" s="490"/>
      <c r="G2868" s="281">
        <f>'[2]III_SAV-Details_NB'!X2874</f>
        <v>0</v>
      </c>
      <c r="H2868" s="281">
        <f t="shared" si="746"/>
        <v>0</v>
      </c>
      <c r="I2868" s="281">
        <f>IF(con_EOGJahr=2025,'[2]III_SAV-Details_NB'!AA2874,IF(con_EOGJahr=2026,'[2]III_SAV-Details_NB'!AB2874,'[2]III_SAV-Details_NB'!AC2874))</f>
        <v>0</v>
      </c>
      <c r="J2868" s="282"/>
      <c r="K2868" s="282"/>
      <c r="L2868" s="282"/>
      <c r="M2868" s="282"/>
      <c r="N2868" s="282"/>
      <c r="O2868" s="282"/>
      <c r="P2868" s="52">
        <f t="shared" si="747"/>
        <v>0</v>
      </c>
      <c r="Q2868" s="60"/>
      <c r="R2868" s="53">
        <f t="shared" si="753"/>
        <v>0</v>
      </c>
      <c r="S2868" s="59"/>
      <c r="T2868" s="61"/>
      <c r="U2868" s="342" t="str">
        <f t="shared" si="757"/>
        <v>k.A.</v>
      </c>
      <c r="V2868" s="343" t="str">
        <f t="shared" si="754"/>
        <v>k.A.</v>
      </c>
      <c r="W2868" s="343" t="str">
        <f>IFERROR(IF(OR($D2868="",$E2868=0,con_Ende=0),"k.A.",IF(VLOOKUP($D2868,rng_ND,5,0)="Nein",VLOOKUP($D2868,rng_ND,2,FALSE),MIN(VLOOKUP($D2868,rng_ND,2,FALSE),A_Stammdaten!$B$19-D_SAV!$E2868+1))),"k.A.")</f>
        <v>k.A.</v>
      </c>
      <c r="X2868" s="343" t="str">
        <f t="shared" si="755"/>
        <v>k.A.</v>
      </c>
      <c r="Y2868" s="62"/>
      <c r="Z2868" s="48">
        <f t="shared" si="756"/>
        <v>0</v>
      </c>
      <c r="AA2868" s="457"/>
      <c r="AB2868" s="55">
        <f t="shared" si="748"/>
        <v>0</v>
      </c>
      <c r="AC2868" s="55">
        <f>IF(A_Stammdaten!$B$25="ja",D_SAV!AA2868,D_SAV!AB2868)</f>
        <v>0</v>
      </c>
      <c r="AD2868" s="478">
        <f>IF(AC2868=0,0,IF(U2868-(con_EOGJahr-D_SAV!E2868)&lt;=0,AC2868,AC2868/V2868))</f>
        <v>0</v>
      </c>
      <c r="AE2868" s="478">
        <f>IFERROR(IF(AND(VLOOKUP(D2868,rng_ND,5,FALSE)="Ja",D_SAV!T2868="degressiv"),D_SAV!AC2868*Y2868/100,0),0)</f>
        <v>0</v>
      </c>
      <c r="AF2868" s="55">
        <f>IFERROR(IF(VLOOKUP(D2868,rng_ND,5,FALSE)="Ja",MAX(D_SAV!AD2868:AE2868),D_SAV!AD2868),0)</f>
        <v>0</v>
      </c>
      <c r="AG2868" s="55">
        <f t="shared" si="749"/>
        <v>0</v>
      </c>
      <c r="AH2868" s="55">
        <f t="shared" si="750"/>
        <v>0</v>
      </c>
      <c r="AI2868" s="55">
        <f t="shared" si="751"/>
        <v>0</v>
      </c>
      <c r="AJ2868" s="55">
        <f t="shared" si="752"/>
        <v>0</v>
      </c>
      <c r="AK2868" s="55">
        <f t="shared" si="743"/>
        <v>0</v>
      </c>
      <c r="AL2868" s="55">
        <f t="shared" si="744"/>
        <v>0</v>
      </c>
      <c r="AM2868" s="55">
        <f t="shared" si="745"/>
        <v>0</v>
      </c>
    </row>
    <row r="2869" spans="1:39" x14ac:dyDescent="0.25">
      <c r="A2869" s="47">
        <v>2865</v>
      </c>
      <c r="B2869" s="358" t="str">
        <f>IF(AND(E2869&lt;&gt;0,D2869&lt;&gt;0,F2869&lt;&gt;0),IF(C2869&lt;&gt;0,CONCATENATE(C2869,"-AGr",VLOOKUP(D2869,Listen!$A$2:$G$45,7,FALSE),"-",E2869,"-",F2869,),CONCATENATE("AGr",VLOOKUP(D2869,Listen!$A$2:$G$45,7,FALSE),"-",E2869,"-",F2869)),"keine vollständige ID")</f>
        <v>keine vollständige ID</v>
      </c>
      <c r="C2869" s="359">
        <f>'[2]III_SAV-Details_NB'!B2875</f>
        <v>0</v>
      </c>
      <c r="D2869" s="359">
        <f>'[2]III_SAV-Details_NB'!C2875</f>
        <v>0</v>
      </c>
      <c r="E2869" s="359">
        <f>'[2]III_SAV-Details_NB'!D2875</f>
        <v>0</v>
      </c>
      <c r="F2869" s="490"/>
      <c r="G2869" s="281">
        <f>'[2]III_SAV-Details_NB'!X2875</f>
        <v>0</v>
      </c>
      <c r="H2869" s="281">
        <f t="shared" si="746"/>
        <v>0</v>
      </c>
      <c r="I2869" s="281">
        <f>IF(con_EOGJahr=2025,'[2]III_SAV-Details_NB'!AA2875,IF(con_EOGJahr=2026,'[2]III_SAV-Details_NB'!AB2875,'[2]III_SAV-Details_NB'!AC2875))</f>
        <v>0</v>
      </c>
      <c r="J2869" s="282"/>
      <c r="K2869" s="282"/>
      <c r="L2869" s="282"/>
      <c r="M2869" s="282"/>
      <c r="N2869" s="282"/>
      <c r="O2869" s="282"/>
      <c r="P2869" s="52">
        <f t="shared" si="747"/>
        <v>0</v>
      </c>
      <c r="Q2869" s="60"/>
      <c r="R2869" s="53">
        <f t="shared" si="753"/>
        <v>0</v>
      </c>
      <c r="S2869" s="59"/>
      <c r="T2869" s="61"/>
      <c r="U2869" s="342" t="str">
        <f t="shared" si="757"/>
        <v>k.A.</v>
      </c>
      <c r="V2869" s="343" t="str">
        <f t="shared" si="754"/>
        <v>k.A.</v>
      </c>
      <c r="W2869" s="343" t="str">
        <f>IFERROR(IF(OR($D2869="",$E2869=0,con_Ende=0),"k.A.",IF(VLOOKUP($D2869,rng_ND,5,0)="Nein",VLOOKUP($D2869,rng_ND,2,FALSE),MIN(VLOOKUP($D2869,rng_ND,2,FALSE),A_Stammdaten!$B$19-D_SAV!$E2869+1))),"k.A.")</f>
        <v>k.A.</v>
      </c>
      <c r="X2869" s="343" t="str">
        <f t="shared" si="755"/>
        <v>k.A.</v>
      </c>
      <c r="Y2869" s="62"/>
      <c r="Z2869" s="48">
        <f t="shared" si="756"/>
        <v>0</v>
      </c>
      <c r="AA2869" s="457"/>
      <c r="AB2869" s="55">
        <f t="shared" si="748"/>
        <v>0</v>
      </c>
      <c r="AC2869" s="55">
        <f>IF(A_Stammdaten!$B$25="ja",D_SAV!AA2869,D_SAV!AB2869)</f>
        <v>0</v>
      </c>
      <c r="AD2869" s="478">
        <f>IF(AC2869=0,0,IF(U2869-(con_EOGJahr-D_SAV!E2869)&lt;=0,AC2869,AC2869/V2869))</f>
        <v>0</v>
      </c>
      <c r="AE2869" s="478">
        <f>IFERROR(IF(AND(VLOOKUP(D2869,rng_ND,5,FALSE)="Ja",D_SAV!T2869="degressiv"),D_SAV!AC2869*Y2869/100,0),0)</f>
        <v>0</v>
      </c>
      <c r="AF2869" s="55">
        <f>IFERROR(IF(VLOOKUP(D2869,rng_ND,5,FALSE)="Ja",MAX(D_SAV!AD2869:AE2869),D_SAV!AD2869),0)</f>
        <v>0</v>
      </c>
      <c r="AG2869" s="55">
        <f t="shared" si="749"/>
        <v>0</v>
      </c>
      <c r="AH2869" s="55">
        <f t="shared" si="750"/>
        <v>0</v>
      </c>
      <c r="AI2869" s="55">
        <f t="shared" si="751"/>
        <v>0</v>
      </c>
      <c r="AJ2869" s="55">
        <f t="shared" si="752"/>
        <v>0</v>
      </c>
      <c r="AK2869" s="55">
        <f t="shared" si="743"/>
        <v>0</v>
      </c>
      <c r="AL2869" s="55">
        <f t="shared" si="744"/>
        <v>0</v>
      </c>
      <c r="AM2869" s="55">
        <f t="shared" si="745"/>
        <v>0</v>
      </c>
    </row>
    <row r="2870" spans="1:39" x14ac:dyDescent="0.25">
      <c r="A2870" s="47">
        <v>2866</v>
      </c>
      <c r="B2870" s="358" t="str">
        <f>IF(AND(E2870&lt;&gt;0,D2870&lt;&gt;0,F2870&lt;&gt;0),IF(C2870&lt;&gt;0,CONCATENATE(C2870,"-AGr",VLOOKUP(D2870,Listen!$A$2:$G$45,7,FALSE),"-",E2870,"-",F2870,),CONCATENATE("AGr",VLOOKUP(D2870,Listen!$A$2:$G$45,7,FALSE),"-",E2870,"-",F2870)),"keine vollständige ID")</f>
        <v>keine vollständige ID</v>
      </c>
      <c r="C2870" s="359">
        <f>'[2]III_SAV-Details_NB'!B2876</f>
        <v>0</v>
      </c>
      <c r="D2870" s="359">
        <f>'[2]III_SAV-Details_NB'!C2876</f>
        <v>0</v>
      </c>
      <c r="E2870" s="359">
        <f>'[2]III_SAV-Details_NB'!D2876</f>
        <v>0</v>
      </c>
      <c r="F2870" s="490"/>
      <c r="G2870" s="281">
        <f>'[2]III_SAV-Details_NB'!X2876</f>
        <v>0</v>
      </c>
      <c r="H2870" s="281">
        <f t="shared" si="746"/>
        <v>0</v>
      </c>
      <c r="I2870" s="281">
        <f>IF(con_EOGJahr=2025,'[2]III_SAV-Details_NB'!AA2876,IF(con_EOGJahr=2026,'[2]III_SAV-Details_NB'!AB2876,'[2]III_SAV-Details_NB'!AC2876))</f>
        <v>0</v>
      </c>
      <c r="J2870" s="282"/>
      <c r="K2870" s="282"/>
      <c r="L2870" s="282"/>
      <c r="M2870" s="282"/>
      <c r="N2870" s="282"/>
      <c r="O2870" s="282"/>
      <c r="P2870" s="52">
        <f t="shared" si="747"/>
        <v>0</v>
      </c>
      <c r="Q2870" s="60"/>
      <c r="R2870" s="53">
        <f t="shared" si="753"/>
        <v>0</v>
      </c>
      <c r="S2870" s="59"/>
      <c r="T2870" s="61"/>
      <c r="U2870" s="342" t="str">
        <f t="shared" si="757"/>
        <v>k.A.</v>
      </c>
      <c r="V2870" s="343" t="str">
        <f t="shared" si="754"/>
        <v>k.A.</v>
      </c>
      <c r="W2870" s="343" t="str">
        <f>IFERROR(IF(OR($D2870="",$E2870=0,con_Ende=0),"k.A.",IF(VLOOKUP($D2870,rng_ND,5,0)="Nein",VLOOKUP($D2870,rng_ND,2,FALSE),MIN(VLOOKUP($D2870,rng_ND,2,FALSE),A_Stammdaten!$B$19-D_SAV!$E2870+1))),"k.A.")</f>
        <v>k.A.</v>
      </c>
      <c r="X2870" s="343" t="str">
        <f t="shared" si="755"/>
        <v>k.A.</v>
      </c>
      <c r="Y2870" s="62"/>
      <c r="Z2870" s="48">
        <f t="shared" si="756"/>
        <v>0</v>
      </c>
      <c r="AA2870" s="457"/>
      <c r="AB2870" s="55">
        <f t="shared" si="748"/>
        <v>0</v>
      </c>
      <c r="AC2870" s="55">
        <f>IF(A_Stammdaten!$B$25="ja",D_SAV!AA2870,D_SAV!AB2870)</f>
        <v>0</v>
      </c>
      <c r="AD2870" s="478">
        <f>IF(AC2870=0,0,IF(U2870-(con_EOGJahr-D_SAV!E2870)&lt;=0,AC2870,AC2870/V2870))</f>
        <v>0</v>
      </c>
      <c r="AE2870" s="478">
        <f>IFERROR(IF(AND(VLOOKUP(D2870,rng_ND,5,FALSE)="Ja",D_SAV!T2870="degressiv"),D_SAV!AC2870*Y2870/100,0),0)</f>
        <v>0</v>
      </c>
      <c r="AF2870" s="55">
        <f>IFERROR(IF(VLOOKUP(D2870,rng_ND,5,FALSE)="Ja",MAX(D_SAV!AD2870:AE2870),D_SAV!AD2870),0)</f>
        <v>0</v>
      </c>
      <c r="AG2870" s="55">
        <f t="shared" si="749"/>
        <v>0</v>
      </c>
      <c r="AH2870" s="55">
        <f t="shared" si="750"/>
        <v>0</v>
      </c>
      <c r="AI2870" s="55">
        <f t="shared" si="751"/>
        <v>0</v>
      </c>
      <c r="AJ2870" s="55">
        <f t="shared" si="752"/>
        <v>0</v>
      </c>
      <c r="AK2870" s="55">
        <f t="shared" si="743"/>
        <v>0</v>
      </c>
      <c r="AL2870" s="55">
        <f t="shared" si="744"/>
        <v>0</v>
      </c>
      <c r="AM2870" s="55">
        <f t="shared" si="745"/>
        <v>0</v>
      </c>
    </row>
    <row r="2871" spans="1:39" x14ac:dyDescent="0.25">
      <c r="A2871" s="47">
        <v>2867</v>
      </c>
      <c r="B2871" s="358" t="str">
        <f>IF(AND(E2871&lt;&gt;0,D2871&lt;&gt;0,F2871&lt;&gt;0),IF(C2871&lt;&gt;0,CONCATENATE(C2871,"-AGr",VLOOKUP(D2871,Listen!$A$2:$G$45,7,FALSE),"-",E2871,"-",F2871,),CONCATENATE("AGr",VLOOKUP(D2871,Listen!$A$2:$G$45,7,FALSE),"-",E2871,"-",F2871)),"keine vollständige ID")</f>
        <v>keine vollständige ID</v>
      </c>
      <c r="C2871" s="359">
        <f>'[2]III_SAV-Details_NB'!B2877</f>
        <v>0</v>
      </c>
      <c r="D2871" s="359">
        <f>'[2]III_SAV-Details_NB'!C2877</f>
        <v>0</v>
      </c>
      <c r="E2871" s="359">
        <f>'[2]III_SAV-Details_NB'!D2877</f>
        <v>0</v>
      </c>
      <c r="F2871" s="490"/>
      <c r="G2871" s="281">
        <f>'[2]III_SAV-Details_NB'!X2877</f>
        <v>0</v>
      </c>
      <c r="H2871" s="281">
        <f t="shared" si="746"/>
        <v>0</v>
      </c>
      <c r="I2871" s="281">
        <f>IF(con_EOGJahr=2025,'[2]III_SAV-Details_NB'!AA2877,IF(con_EOGJahr=2026,'[2]III_SAV-Details_NB'!AB2877,'[2]III_SAV-Details_NB'!AC2877))</f>
        <v>0</v>
      </c>
      <c r="J2871" s="282"/>
      <c r="K2871" s="282"/>
      <c r="L2871" s="282"/>
      <c r="M2871" s="282"/>
      <c r="N2871" s="282"/>
      <c r="O2871" s="282"/>
      <c r="P2871" s="52">
        <f t="shared" si="747"/>
        <v>0</v>
      </c>
      <c r="Q2871" s="60"/>
      <c r="R2871" s="53">
        <f t="shared" si="753"/>
        <v>0</v>
      </c>
      <c r="S2871" s="59"/>
      <c r="T2871" s="61"/>
      <c r="U2871" s="342" t="str">
        <f t="shared" si="757"/>
        <v>k.A.</v>
      </c>
      <c r="V2871" s="343" t="str">
        <f t="shared" si="754"/>
        <v>k.A.</v>
      </c>
      <c r="W2871" s="343" t="str">
        <f>IFERROR(IF(OR($D2871="",$E2871=0,con_Ende=0),"k.A.",IF(VLOOKUP($D2871,rng_ND,5,0)="Nein",VLOOKUP($D2871,rng_ND,2,FALSE),MIN(VLOOKUP($D2871,rng_ND,2,FALSE),A_Stammdaten!$B$19-D_SAV!$E2871+1))),"k.A.")</f>
        <v>k.A.</v>
      </c>
      <c r="X2871" s="343" t="str">
        <f t="shared" si="755"/>
        <v>k.A.</v>
      </c>
      <c r="Y2871" s="62"/>
      <c r="Z2871" s="48">
        <f t="shared" si="756"/>
        <v>0</v>
      </c>
      <c r="AA2871" s="457"/>
      <c r="AB2871" s="55">
        <f t="shared" si="748"/>
        <v>0</v>
      </c>
      <c r="AC2871" s="55">
        <f>IF(A_Stammdaten!$B$25="ja",D_SAV!AA2871,D_SAV!AB2871)</f>
        <v>0</v>
      </c>
      <c r="AD2871" s="478">
        <f>IF(AC2871=0,0,IF(U2871-(con_EOGJahr-D_SAV!E2871)&lt;=0,AC2871,AC2871/V2871))</f>
        <v>0</v>
      </c>
      <c r="AE2871" s="478">
        <f>IFERROR(IF(AND(VLOOKUP(D2871,rng_ND,5,FALSE)="Ja",D_SAV!T2871="degressiv"),D_SAV!AC2871*Y2871/100,0),0)</f>
        <v>0</v>
      </c>
      <c r="AF2871" s="55">
        <f>IFERROR(IF(VLOOKUP(D2871,rng_ND,5,FALSE)="Ja",MAX(D_SAV!AD2871:AE2871),D_SAV!AD2871),0)</f>
        <v>0</v>
      </c>
      <c r="AG2871" s="55">
        <f t="shared" si="749"/>
        <v>0</v>
      </c>
      <c r="AH2871" s="55">
        <f t="shared" si="750"/>
        <v>0</v>
      </c>
      <c r="AI2871" s="55">
        <f t="shared" si="751"/>
        <v>0</v>
      </c>
      <c r="AJ2871" s="55">
        <f t="shared" si="752"/>
        <v>0</v>
      </c>
      <c r="AK2871" s="55">
        <f t="shared" si="743"/>
        <v>0</v>
      </c>
      <c r="AL2871" s="55">
        <f t="shared" si="744"/>
        <v>0</v>
      </c>
      <c r="AM2871" s="55">
        <f t="shared" si="745"/>
        <v>0</v>
      </c>
    </row>
    <row r="2872" spans="1:39" x14ac:dyDescent="0.25">
      <c r="A2872" s="47">
        <v>2868</v>
      </c>
      <c r="B2872" s="358" t="str">
        <f>IF(AND(E2872&lt;&gt;0,D2872&lt;&gt;0,F2872&lt;&gt;0),IF(C2872&lt;&gt;0,CONCATENATE(C2872,"-AGr",VLOOKUP(D2872,Listen!$A$2:$G$45,7,FALSE),"-",E2872,"-",F2872,),CONCATENATE("AGr",VLOOKUP(D2872,Listen!$A$2:$G$45,7,FALSE),"-",E2872,"-",F2872)),"keine vollständige ID")</f>
        <v>keine vollständige ID</v>
      </c>
      <c r="C2872" s="359">
        <f>'[2]III_SAV-Details_NB'!B2878</f>
        <v>0</v>
      </c>
      <c r="D2872" s="359">
        <f>'[2]III_SAV-Details_NB'!C2878</f>
        <v>0</v>
      </c>
      <c r="E2872" s="359">
        <f>'[2]III_SAV-Details_NB'!D2878</f>
        <v>0</v>
      </c>
      <c r="F2872" s="490"/>
      <c r="G2872" s="281">
        <f>'[2]III_SAV-Details_NB'!X2878</f>
        <v>0</v>
      </c>
      <c r="H2872" s="281">
        <f t="shared" si="746"/>
        <v>0</v>
      </c>
      <c r="I2872" s="281">
        <f>IF(con_EOGJahr=2025,'[2]III_SAV-Details_NB'!AA2878,IF(con_EOGJahr=2026,'[2]III_SAV-Details_NB'!AB2878,'[2]III_SAV-Details_NB'!AC2878))</f>
        <v>0</v>
      </c>
      <c r="J2872" s="282"/>
      <c r="K2872" s="282"/>
      <c r="L2872" s="282"/>
      <c r="M2872" s="282"/>
      <c r="N2872" s="282"/>
      <c r="O2872" s="282"/>
      <c r="P2872" s="52">
        <f t="shared" si="747"/>
        <v>0</v>
      </c>
      <c r="Q2872" s="60"/>
      <c r="R2872" s="53">
        <f t="shared" si="753"/>
        <v>0</v>
      </c>
      <c r="S2872" s="59"/>
      <c r="T2872" s="61"/>
      <c r="U2872" s="342" t="str">
        <f t="shared" si="757"/>
        <v>k.A.</v>
      </c>
      <c r="V2872" s="343" t="str">
        <f t="shared" si="754"/>
        <v>k.A.</v>
      </c>
      <c r="W2872" s="343" t="str">
        <f>IFERROR(IF(OR($D2872="",$E2872=0,con_Ende=0),"k.A.",IF(VLOOKUP($D2872,rng_ND,5,0)="Nein",VLOOKUP($D2872,rng_ND,2,FALSE),MIN(VLOOKUP($D2872,rng_ND,2,FALSE),A_Stammdaten!$B$19-D_SAV!$E2872+1))),"k.A.")</f>
        <v>k.A.</v>
      </c>
      <c r="X2872" s="343" t="str">
        <f t="shared" si="755"/>
        <v>k.A.</v>
      </c>
      <c r="Y2872" s="62"/>
      <c r="Z2872" s="48">
        <f t="shared" si="756"/>
        <v>0</v>
      </c>
      <c r="AA2872" s="457"/>
      <c r="AB2872" s="55">
        <f t="shared" si="748"/>
        <v>0</v>
      </c>
      <c r="AC2872" s="55">
        <f>IF(A_Stammdaten!$B$25="ja",D_SAV!AA2872,D_SAV!AB2872)</f>
        <v>0</v>
      </c>
      <c r="AD2872" s="478">
        <f>IF(AC2872=0,0,IF(U2872-(con_EOGJahr-D_SAV!E2872)&lt;=0,AC2872,AC2872/V2872))</f>
        <v>0</v>
      </c>
      <c r="AE2872" s="478">
        <f>IFERROR(IF(AND(VLOOKUP(D2872,rng_ND,5,FALSE)="Ja",D_SAV!T2872="degressiv"),D_SAV!AC2872*Y2872/100,0),0)</f>
        <v>0</v>
      </c>
      <c r="AF2872" s="55">
        <f>IFERROR(IF(VLOOKUP(D2872,rng_ND,5,FALSE)="Ja",MAX(D_SAV!AD2872:AE2872),D_SAV!AD2872),0)</f>
        <v>0</v>
      </c>
      <c r="AG2872" s="55">
        <f t="shared" si="749"/>
        <v>0</v>
      </c>
      <c r="AH2872" s="55">
        <f t="shared" si="750"/>
        <v>0</v>
      </c>
      <c r="AI2872" s="55">
        <f t="shared" si="751"/>
        <v>0</v>
      </c>
      <c r="AJ2872" s="55">
        <f t="shared" si="752"/>
        <v>0</v>
      </c>
      <c r="AK2872" s="55">
        <f t="shared" si="743"/>
        <v>0</v>
      </c>
      <c r="AL2872" s="55">
        <f t="shared" si="744"/>
        <v>0</v>
      </c>
      <c r="AM2872" s="55">
        <f t="shared" si="745"/>
        <v>0</v>
      </c>
    </row>
    <row r="2873" spans="1:39" x14ac:dyDescent="0.25">
      <c r="A2873" s="47">
        <v>2869</v>
      </c>
      <c r="B2873" s="358" t="str">
        <f>IF(AND(E2873&lt;&gt;0,D2873&lt;&gt;0,F2873&lt;&gt;0),IF(C2873&lt;&gt;0,CONCATENATE(C2873,"-AGr",VLOOKUP(D2873,Listen!$A$2:$G$45,7,FALSE),"-",E2873,"-",F2873,),CONCATENATE("AGr",VLOOKUP(D2873,Listen!$A$2:$G$45,7,FALSE),"-",E2873,"-",F2873)),"keine vollständige ID")</f>
        <v>keine vollständige ID</v>
      </c>
      <c r="C2873" s="359">
        <f>'[2]III_SAV-Details_NB'!B2879</f>
        <v>0</v>
      </c>
      <c r="D2873" s="359">
        <f>'[2]III_SAV-Details_NB'!C2879</f>
        <v>0</v>
      </c>
      <c r="E2873" s="359">
        <f>'[2]III_SAV-Details_NB'!D2879</f>
        <v>0</v>
      </c>
      <c r="F2873" s="490"/>
      <c r="G2873" s="281">
        <f>'[2]III_SAV-Details_NB'!X2879</f>
        <v>0</v>
      </c>
      <c r="H2873" s="281">
        <f t="shared" si="746"/>
        <v>0</v>
      </c>
      <c r="I2873" s="281">
        <f>IF(con_EOGJahr=2025,'[2]III_SAV-Details_NB'!AA2879,IF(con_EOGJahr=2026,'[2]III_SAV-Details_NB'!AB2879,'[2]III_SAV-Details_NB'!AC2879))</f>
        <v>0</v>
      </c>
      <c r="J2873" s="282"/>
      <c r="K2873" s="282"/>
      <c r="L2873" s="282"/>
      <c r="M2873" s="282"/>
      <c r="N2873" s="282"/>
      <c r="O2873" s="282"/>
      <c r="P2873" s="52">
        <f t="shared" si="747"/>
        <v>0</v>
      </c>
      <c r="Q2873" s="60"/>
      <c r="R2873" s="53">
        <f t="shared" si="753"/>
        <v>0</v>
      </c>
      <c r="S2873" s="59"/>
      <c r="T2873" s="61"/>
      <c r="U2873" s="342" t="str">
        <f t="shared" si="757"/>
        <v>k.A.</v>
      </c>
      <c r="V2873" s="343" t="str">
        <f t="shared" si="754"/>
        <v>k.A.</v>
      </c>
      <c r="W2873" s="343" t="str">
        <f>IFERROR(IF(OR($D2873="",$E2873=0,con_Ende=0),"k.A.",IF(VLOOKUP($D2873,rng_ND,5,0)="Nein",VLOOKUP($D2873,rng_ND,2,FALSE),MIN(VLOOKUP($D2873,rng_ND,2,FALSE),A_Stammdaten!$B$19-D_SAV!$E2873+1))),"k.A.")</f>
        <v>k.A.</v>
      </c>
      <c r="X2873" s="343" t="str">
        <f t="shared" si="755"/>
        <v>k.A.</v>
      </c>
      <c r="Y2873" s="62"/>
      <c r="Z2873" s="48">
        <f t="shared" si="756"/>
        <v>0</v>
      </c>
      <c r="AA2873" s="457"/>
      <c r="AB2873" s="55">
        <f t="shared" si="748"/>
        <v>0</v>
      </c>
      <c r="AC2873" s="55">
        <f>IF(A_Stammdaten!$B$25="ja",D_SAV!AA2873,D_SAV!AB2873)</f>
        <v>0</v>
      </c>
      <c r="AD2873" s="478">
        <f>IF(AC2873=0,0,IF(U2873-(con_EOGJahr-D_SAV!E2873)&lt;=0,AC2873,AC2873/V2873))</f>
        <v>0</v>
      </c>
      <c r="AE2873" s="478">
        <f>IFERROR(IF(AND(VLOOKUP(D2873,rng_ND,5,FALSE)="Ja",D_SAV!T2873="degressiv"),D_SAV!AC2873*Y2873/100,0),0)</f>
        <v>0</v>
      </c>
      <c r="AF2873" s="55">
        <f>IFERROR(IF(VLOOKUP(D2873,rng_ND,5,FALSE)="Ja",MAX(D_SAV!AD2873:AE2873),D_SAV!AD2873),0)</f>
        <v>0</v>
      </c>
      <c r="AG2873" s="55">
        <f t="shared" si="749"/>
        <v>0</v>
      </c>
      <c r="AH2873" s="55">
        <f t="shared" si="750"/>
        <v>0</v>
      </c>
      <c r="AI2873" s="55">
        <f t="shared" si="751"/>
        <v>0</v>
      </c>
      <c r="AJ2873" s="55">
        <f t="shared" si="752"/>
        <v>0</v>
      </c>
      <c r="AK2873" s="55">
        <f t="shared" si="743"/>
        <v>0</v>
      </c>
      <c r="AL2873" s="55">
        <f t="shared" si="744"/>
        <v>0</v>
      </c>
      <c r="AM2873" s="55">
        <f t="shared" si="745"/>
        <v>0</v>
      </c>
    </row>
    <row r="2874" spans="1:39" x14ac:dyDescent="0.25">
      <c r="A2874" s="47">
        <v>2870</v>
      </c>
      <c r="B2874" s="358" t="str">
        <f>IF(AND(E2874&lt;&gt;0,D2874&lt;&gt;0,F2874&lt;&gt;0),IF(C2874&lt;&gt;0,CONCATENATE(C2874,"-AGr",VLOOKUP(D2874,Listen!$A$2:$G$45,7,FALSE),"-",E2874,"-",F2874,),CONCATENATE("AGr",VLOOKUP(D2874,Listen!$A$2:$G$45,7,FALSE),"-",E2874,"-",F2874)),"keine vollständige ID")</f>
        <v>keine vollständige ID</v>
      </c>
      <c r="C2874" s="359">
        <f>'[2]III_SAV-Details_NB'!B2880</f>
        <v>0</v>
      </c>
      <c r="D2874" s="359">
        <f>'[2]III_SAV-Details_NB'!C2880</f>
        <v>0</v>
      </c>
      <c r="E2874" s="359">
        <f>'[2]III_SAV-Details_NB'!D2880</f>
        <v>0</v>
      </c>
      <c r="F2874" s="490"/>
      <c r="G2874" s="281">
        <f>'[2]III_SAV-Details_NB'!X2880</f>
        <v>0</v>
      </c>
      <c r="H2874" s="281">
        <f t="shared" si="746"/>
        <v>0</v>
      </c>
      <c r="I2874" s="281">
        <f>IF(con_EOGJahr=2025,'[2]III_SAV-Details_NB'!AA2880,IF(con_EOGJahr=2026,'[2]III_SAV-Details_NB'!AB2880,'[2]III_SAV-Details_NB'!AC2880))</f>
        <v>0</v>
      </c>
      <c r="J2874" s="282"/>
      <c r="K2874" s="282"/>
      <c r="L2874" s="282"/>
      <c r="M2874" s="282"/>
      <c r="N2874" s="282"/>
      <c r="O2874" s="282"/>
      <c r="P2874" s="52">
        <f t="shared" si="747"/>
        <v>0</v>
      </c>
      <c r="Q2874" s="60"/>
      <c r="R2874" s="53">
        <f t="shared" si="753"/>
        <v>0</v>
      </c>
      <c r="S2874" s="59"/>
      <c r="T2874" s="61"/>
      <c r="U2874" s="342" t="str">
        <f t="shared" si="757"/>
        <v>k.A.</v>
      </c>
      <c r="V2874" s="343" t="str">
        <f t="shared" si="754"/>
        <v>k.A.</v>
      </c>
      <c r="W2874" s="343" t="str">
        <f>IFERROR(IF(OR($D2874="",$E2874=0,con_Ende=0),"k.A.",IF(VLOOKUP($D2874,rng_ND,5,0)="Nein",VLOOKUP($D2874,rng_ND,2,FALSE),MIN(VLOOKUP($D2874,rng_ND,2,FALSE),A_Stammdaten!$B$19-D_SAV!$E2874+1))),"k.A.")</f>
        <v>k.A.</v>
      </c>
      <c r="X2874" s="343" t="str">
        <f t="shared" si="755"/>
        <v>k.A.</v>
      </c>
      <c r="Y2874" s="62"/>
      <c r="Z2874" s="48">
        <f t="shared" si="756"/>
        <v>0</v>
      </c>
      <c r="AA2874" s="457"/>
      <c r="AB2874" s="55">
        <f t="shared" si="748"/>
        <v>0</v>
      </c>
      <c r="AC2874" s="55">
        <f>IF(A_Stammdaten!$B$25="ja",D_SAV!AA2874,D_SAV!AB2874)</f>
        <v>0</v>
      </c>
      <c r="AD2874" s="478">
        <f>IF(AC2874=0,0,IF(U2874-(con_EOGJahr-D_SAV!E2874)&lt;=0,AC2874,AC2874/V2874))</f>
        <v>0</v>
      </c>
      <c r="AE2874" s="478">
        <f>IFERROR(IF(AND(VLOOKUP(D2874,rng_ND,5,FALSE)="Ja",D_SAV!T2874="degressiv"),D_SAV!AC2874*Y2874/100,0),0)</f>
        <v>0</v>
      </c>
      <c r="AF2874" s="55">
        <f>IFERROR(IF(VLOOKUP(D2874,rng_ND,5,FALSE)="Ja",MAX(D_SAV!AD2874:AE2874),D_SAV!AD2874),0)</f>
        <v>0</v>
      </c>
      <c r="AG2874" s="55">
        <f t="shared" si="749"/>
        <v>0</v>
      </c>
      <c r="AH2874" s="55">
        <f t="shared" si="750"/>
        <v>0</v>
      </c>
      <c r="AI2874" s="55">
        <f t="shared" si="751"/>
        <v>0</v>
      </c>
      <c r="AJ2874" s="55">
        <f t="shared" si="752"/>
        <v>0</v>
      </c>
      <c r="AK2874" s="55">
        <f t="shared" si="743"/>
        <v>0</v>
      </c>
      <c r="AL2874" s="55">
        <f t="shared" si="744"/>
        <v>0</v>
      </c>
      <c r="AM2874" s="55">
        <f t="shared" si="745"/>
        <v>0</v>
      </c>
    </row>
    <row r="2875" spans="1:39" x14ac:dyDescent="0.25">
      <c r="A2875" s="47">
        <v>2871</v>
      </c>
      <c r="B2875" s="358" t="str">
        <f>IF(AND(E2875&lt;&gt;0,D2875&lt;&gt;0,F2875&lt;&gt;0),IF(C2875&lt;&gt;0,CONCATENATE(C2875,"-AGr",VLOOKUP(D2875,Listen!$A$2:$G$45,7,FALSE),"-",E2875,"-",F2875,),CONCATENATE("AGr",VLOOKUP(D2875,Listen!$A$2:$G$45,7,FALSE),"-",E2875,"-",F2875)),"keine vollständige ID")</f>
        <v>keine vollständige ID</v>
      </c>
      <c r="C2875" s="359">
        <f>'[2]III_SAV-Details_NB'!B2881</f>
        <v>0</v>
      </c>
      <c r="D2875" s="359">
        <f>'[2]III_SAV-Details_NB'!C2881</f>
        <v>0</v>
      </c>
      <c r="E2875" s="359">
        <f>'[2]III_SAV-Details_NB'!D2881</f>
        <v>0</v>
      </c>
      <c r="F2875" s="490"/>
      <c r="G2875" s="281">
        <f>'[2]III_SAV-Details_NB'!X2881</f>
        <v>0</v>
      </c>
      <c r="H2875" s="281">
        <f t="shared" si="746"/>
        <v>0</v>
      </c>
      <c r="I2875" s="281">
        <f>IF(con_EOGJahr=2025,'[2]III_SAV-Details_NB'!AA2881,IF(con_EOGJahr=2026,'[2]III_SAV-Details_NB'!AB2881,'[2]III_SAV-Details_NB'!AC2881))</f>
        <v>0</v>
      </c>
      <c r="J2875" s="282"/>
      <c r="K2875" s="282"/>
      <c r="L2875" s="282"/>
      <c r="M2875" s="282"/>
      <c r="N2875" s="282"/>
      <c r="O2875" s="282"/>
      <c r="P2875" s="52">
        <f t="shared" si="747"/>
        <v>0</v>
      </c>
      <c r="Q2875" s="60"/>
      <c r="R2875" s="53">
        <f t="shared" si="753"/>
        <v>0</v>
      </c>
      <c r="S2875" s="59"/>
      <c r="T2875" s="61"/>
      <c r="U2875" s="342" t="str">
        <f t="shared" si="757"/>
        <v>k.A.</v>
      </c>
      <c r="V2875" s="343" t="str">
        <f t="shared" si="754"/>
        <v>k.A.</v>
      </c>
      <c r="W2875" s="343" t="str">
        <f>IFERROR(IF(OR($D2875="",$E2875=0,con_Ende=0),"k.A.",IF(VLOOKUP($D2875,rng_ND,5,0)="Nein",VLOOKUP($D2875,rng_ND,2,FALSE),MIN(VLOOKUP($D2875,rng_ND,2,FALSE),A_Stammdaten!$B$19-D_SAV!$E2875+1))),"k.A.")</f>
        <v>k.A.</v>
      </c>
      <c r="X2875" s="343" t="str">
        <f t="shared" si="755"/>
        <v>k.A.</v>
      </c>
      <c r="Y2875" s="62"/>
      <c r="Z2875" s="48">
        <f t="shared" si="756"/>
        <v>0</v>
      </c>
      <c r="AA2875" s="457"/>
      <c r="AB2875" s="55">
        <f t="shared" si="748"/>
        <v>0</v>
      </c>
      <c r="AC2875" s="55">
        <f>IF(A_Stammdaten!$B$25="ja",D_SAV!AA2875,D_SAV!AB2875)</f>
        <v>0</v>
      </c>
      <c r="AD2875" s="478">
        <f>IF(AC2875=0,0,IF(U2875-(con_EOGJahr-D_SAV!E2875)&lt;=0,AC2875,AC2875/V2875))</f>
        <v>0</v>
      </c>
      <c r="AE2875" s="478">
        <f>IFERROR(IF(AND(VLOOKUP(D2875,rng_ND,5,FALSE)="Ja",D_SAV!T2875="degressiv"),D_SAV!AC2875*Y2875/100,0),0)</f>
        <v>0</v>
      </c>
      <c r="AF2875" s="55">
        <f>IFERROR(IF(VLOOKUP(D2875,rng_ND,5,FALSE)="Ja",MAX(D_SAV!AD2875:AE2875),D_SAV!AD2875),0)</f>
        <v>0</v>
      </c>
      <c r="AG2875" s="55">
        <f t="shared" si="749"/>
        <v>0</v>
      </c>
      <c r="AH2875" s="55">
        <f t="shared" si="750"/>
        <v>0</v>
      </c>
      <c r="AI2875" s="55">
        <f t="shared" si="751"/>
        <v>0</v>
      </c>
      <c r="AJ2875" s="55">
        <f t="shared" si="752"/>
        <v>0</v>
      </c>
      <c r="AK2875" s="55">
        <f t="shared" si="743"/>
        <v>0</v>
      </c>
      <c r="AL2875" s="55">
        <f t="shared" si="744"/>
        <v>0</v>
      </c>
      <c r="AM2875" s="55">
        <f t="shared" si="745"/>
        <v>0</v>
      </c>
    </row>
    <row r="2876" spans="1:39" x14ac:dyDescent="0.25">
      <c r="A2876" s="47">
        <v>2872</v>
      </c>
      <c r="B2876" s="358" t="str">
        <f>IF(AND(E2876&lt;&gt;0,D2876&lt;&gt;0,F2876&lt;&gt;0),IF(C2876&lt;&gt;0,CONCATENATE(C2876,"-AGr",VLOOKUP(D2876,Listen!$A$2:$G$45,7,FALSE),"-",E2876,"-",F2876,),CONCATENATE("AGr",VLOOKUP(D2876,Listen!$A$2:$G$45,7,FALSE),"-",E2876,"-",F2876)),"keine vollständige ID")</f>
        <v>keine vollständige ID</v>
      </c>
      <c r="C2876" s="359">
        <f>'[2]III_SAV-Details_NB'!B2882</f>
        <v>0</v>
      </c>
      <c r="D2876" s="359">
        <f>'[2]III_SAV-Details_NB'!C2882</f>
        <v>0</v>
      </c>
      <c r="E2876" s="359">
        <f>'[2]III_SAV-Details_NB'!D2882</f>
        <v>0</v>
      </c>
      <c r="F2876" s="490"/>
      <c r="G2876" s="281">
        <f>'[2]III_SAV-Details_NB'!X2882</f>
        <v>0</v>
      </c>
      <c r="H2876" s="281">
        <f t="shared" si="746"/>
        <v>0</v>
      </c>
      <c r="I2876" s="281">
        <f>IF(con_EOGJahr=2025,'[2]III_SAV-Details_NB'!AA2882,IF(con_EOGJahr=2026,'[2]III_SAV-Details_NB'!AB2882,'[2]III_SAV-Details_NB'!AC2882))</f>
        <v>0</v>
      </c>
      <c r="J2876" s="282"/>
      <c r="K2876" s="282"/>
      <c r="L2876" s="282"/>
      <c r="M2876" s="282"/>
      <c r="N2876" s="282"/>
      <c r="O2876" s="282"/>
      <c r="P2876" s="52">
        <f t="shared" si="747"/>
        <v>0</v>
      </c>
      <c r="Q2876" s="60"/>
      <c r="R2876" s="53">
        <f t="shared" si="753"/>
        <v>0</v>
      </c>
      <c r="S2876" s="59"/>
      <c r="T2876" s="61"/>
      <c r="U2876" s="342" t="str">
        <f t="shared" si="757"/>
        <v>k.A.</v>
      </c>
      <c r="V2876" s="343" t="str">
        <f t="shared" si="754"/>
        <v>k.A.</v>
      </c>
      <c r="W2876" s="343" t="str">
        <f>IFERROR(IF(OR($D2876="",$E2876=0,con_Ende=0),"k.A.",IF(VLOOKUP($D2876,rng_ND,5,0)="Nein",VLOOKUP($D2876,rng_ND,2,FALSE),MIN(VLOOKUP($D2876,rng_ND,2,FALSE),A_Stammdaten!$B$19-D_SAV!$E2876+1))),"k.A.")</f>
        <v>k.A.</v>
      </c>
      <c r="X2876" s="343" t="str">
        <f t="shared" si="755"/>
        <v>k.A.</v>
      </c>
      <c r="Y2876" s="62"/>
      <c r="Z2876" s="48">
        <f t="shared" si="756"/>
        <v>0</v>
      </c>
      <c r="AA2876" s="457"/>
      <c r="AB2876" s="55">
        <f t="shared" si="748"/>
        <v>0</v>
      </c>
      <c r="AC2876" s="55">
        <f>IF(A_Stammdaten!$B$25="ja",D_SAV!AA2876,D_SAV!AB2876)</f>
        <v>0</v>
      </c>
      <c r="AD2876" s="478">
        <f>IF(AC2876=0,0,IF(U2876-(con_EOGJahr-D_SAV!E2876)&lt;=0,AC2876,AC2876/V2876))</f>
        <v>0</v>
      </c>
      <c r="AE2876" s="478">
        <f>IFERROR(IF(AND(VLOOKUP(D2876,rng_ND,5,FALSE)="Ja",D_SAV!T2876="degressiv"),D_SAV!AC2876*Y2876/100,0),0)</f>
        <v>0</v>
      </c>
      <c r="AF2876" s="55">
        <f>IFERROR(IF(VLOOKUP(D2876,rng_ND,5,FALSE)="Ja",MAX(D_SAV!AD2876:AE2876),D_SAV!AD2876),0)</f>
        <v>0</v>
      </c>
      <c r="AG2876" s="55">
        <f t="shared" si="749"/>
        <v>0</v>
      </c>
      <c r="AH2876" s="55">
        <f t="shared" si="750"/>
        <v>0</v>
      </c>
      <c r="AI2876" s="55">
        <f t="shared" si="751"/>
        <v>0</v>
      </c>
      <c r="AJ2876" s="55">
        <f t="shared" si="752"/>
        <v>0</v>
      </c>
      <c r="AK2876" s="55">
        <f t="shared" si="743"/>
        <v>0</v>
      </c>
      <c r="AL2876" s="55">
        <f t="shared" si="744"/>
        <v>0</v>
      </c>
      <c r="AM2876" s="55">
        <f t="shared" si="745"/>
        <v>0</v>
      </c>
    </row>
    <row r="2877" spans="1:39" x14ac:dyDescent="0.25">
      <c r="A2877" s="47">
        <v>2873</v>
      </c>
      <c r="B2877" s="358" t="str">
        <f>IF(AND(E2877&lt;&gt;0,D2877&lt;&gt;0,F2877&lt;&gt;0),IF(C2877&lt;&gt;0,CONCATENATE(C2877,"-AGr",VLOOKUP(D2877,Listen!$A$2:$G$45,7,FALSE),"-",E2877,"-",F2877,),CONCATENATE("AGr",VLOOKUP(D2877,Listen!$A$2:$G$45,7,FALSE),"-",E2877,"-",F2877)),"keine vollständige ID")</f>
        <v>keine vollständige ID</v>
      </c>
      <c r="C2877" s="359">
        <f>'[2]III_SAV-Details_NB'!B2883</f>
        <v>0</v>
      </c>
      <c r="D2877" s="359">
        <f>'[2]III_SAV-Details_NB'!C2883</f>
        <v>0</v>
      </c>
      <c r="E2877" s="359">
        <f>'[2]III_SAV-Details_NB'!D2883</f>
        <v>0</v>
      </c>
      <c r="F2877" s="490"/>
      <c r="G2877" s="281">
        <f>'[2]III_SAV-Details_NB'!X2883</f>
        <v>0</v>
      </c>
      <c r="H2877" s="281">
        <f t="shared" si="746"/>
        <v>0</v>
      </c>
      <c r="I2877" s="281">
        <f>IF(con_EOGJahr=2025,'[2]III_SAV-Details_NB'!AA2883,IF(con_EOGJahr=2026,'[2]III_SAV-Details_NB'!AB2883,'[2]III_SAV-Details_NB'!AC2883))</f>
        <v>0</v>
      </c>
      <c r="J2877" s="282"/>
      <c r="K2877" s="282"/>
      <c r="L2877" s="282"/>
      <c r="M2877" s="282"/>
      <c r="N2877" s="282"/>
      <c r="O2877" s="282"/>
      <c r="P2877" s="52">
        <f t="shared" si="747"/>
        <v>0</v>
      </c>
      <c r="Q2877" s="60"/>
      <c r="R2877" s="53">
        <f t="shared" si="753"/>
        <v>0</v>
      </c>
      <c r="S2877" s="59"/>
      <c r="T2877" s="61"/>
      <c r="U2877" s="342" t="str">
        <f t="shared" si="757"/>
        <v>k.A.</v>
      </c>
      <c r="V2877" s="343" t="str">
        <f t="shared" si="754"/>
        <v>k.A.</v>
      </c>
      <c r="W2877" s="343" t="str">
        <f>IFERROR(IF(OR($D2877="",$E2877=0,con_Ende=0),"k.A.",IF(VLOOKUP($D2877,rng_ND,5,0)="Nein",VLOOKUP($D2877,rng_ND,2,FALSE),MIN(VLOOKUP($D2877,rng_ND,2,FALSE),A_Stammdaten!$B$19-D_SAV!$E2877+1))),"k.A.")</f>
        <v>k.A.</v>
      </c>
      <c r="X2877" s="343" t="str">
        <f t="shared" si="755"/>
        <v>k.A.</v>
      </c>
      <c r="Y2877" s="62"/>
      <c r="Z2877" s="48">
        <f t="shared" si="756"/>
        <v>0</v>
      </c>
      <c r="AA2877" s="457"/>
      <c r="AB2877" s="55">
        <f t="shared" si="748"/>
        <v>0</v>
      </c>
      <c r="AC2877" s="55">
        <f>IF(A_Stammdaten!$B$25="ja",D_SAV!AA2877,D_SAV!AB2877)</f>
        <v>0</v>
      </c>
      <c r="AD2877" s="478">
        <f>IF(AC2877=0,0,IF(U2877-(con_EOGJahr-D_SAV!E2877)&lt;=0,AC2877,AC2877/V2877))</f>
        <v>0</v>
      </c>
      <c r="AE2877" s="478">
        <f>IFERROR(IF(AND(VLOOKUP(D2877,rng_ND,5,FALSE)="Ja",D_SAV!T2877="degressiv"),D_SAV!AC2877*Y2877/100,0),0)</f>
        <v>0</v>
      </c>
      <c r="AF2877" s="55">
        <f>IFERROR(IF(VLOOKUP(D2877,rng_ND,5,FALSE)="Ja",MAX(D_SAV!AD2877:AE2877),D_SAV!AD2877),0)</f>
        <v>0</v>
      </c>
      <c r="AG2877" s="55">
        <f t="shared" si="749"/>
        <v>0</v>
      </c>
      <c r="AH2877" s="55">
        <f t="shared" si="750"/>
        <v>0</v>
      </c>
      <c r="AI2877" s="55">
        <f t="shared" si="751"/>
        <v>0</v>
      </c>
      <c r="AJ2877" s="55">
        <f t="shared" si="752"/>
        <v>0</v>
      </c>
      <c r="AK2877" s="55">
        <f t="shared" si="743"/>
        <v>0</v>
      </c>
      <c r="AL2877" s="55">
        <f t="shared" si="744"/>
        <v>0</v>
      </c>
      <c r="AM2877" s="55">
        <f t="shared" si="745"/>
        <v>0</v>
      </c>
    </row>
    <row r="2878" spans="1:39" x14ac:dyDescent="0.25">
      <c r="A2878" s="47">
        <v>2874</v>
      </c>
      <c r="B2878" s="358" t="str">
        <f>IF(AND(E2878&lt;&gt;0,D2878&lt;&gt;0,F2878&lt;&gt;0),IF(C2878&lt;&gt;0,CONCATENATE(C2878,"-AGr",VLOOKUP(D2878,Listen!$A$2:$G$45,7,FALSE),"-",E2878,"-",F2878,),CONCATENATE("AGr",VLOOKUP(D2878,Listen!$A$2:$G$45,7,FALSE),"-",E2878,"-",F2878)),"keine vollständige ID")</f>
        <v>keine vollständige ID</v>
      </c>
      <c r="C2878" s="359">
        <f>'[2]III_SAV-Details_NB'!B2884</f>
        <v>0</v>
      </c>
      <c r="D2878" s="359">
        <f>'[2]III_SAV-Details_NB'!C2884</f>
        <v>0</v>
      </c>
      <c r="E2878" s="359">
        <f>'[2]III_SAV-Details_NB'!D2884</f>
        <v>0</v>
      </c>
      <c r="F2878" s="490"/>
      <c r="G2878" s="281">
        <f>'[2]III_SAV-Details_NB'!X2884</f>
        <v>0</v>
      </c>
      <c r="H2878" s="281">
        <f t="shared" si="746"/>
        <v>0</v>
      </c>
      <c r="I2878" s="281">
        <f>IF(con_EOGJahr=2025,'[2]III_SAV-Details_NB'!AA2884,IF(con_EOGJahr=2026,'[2]III_SAV-Details_NB'!AB2884,'[2]III_SAV-Details_NB'!AC2884))</f>
        <v>0</v>
      </c>
      <c r="J2878" s="282"/>
      <c r="K2878" s="282"/>
      <c r="L2878" s="282"/>
      <c r="M2878" s="282"/>
      <c r="N2878" s="282"/>
      <c r="O2878" s="282"/>
      <c r="P2878" s="52">
        <f t="shared" si="747"/>
        <v>0</v>
      </c>
      <c r="Q2878" s="60"/>
      <c r="R2878" s="53">
        <f t="shared" si="753"/>
        <v>0</v>
      </c>
      <c r="S2878" s="59"/>
      <c r="T2878" s="61"/>
      <c r="U2878" s="342" t="str">
        <f t="shared" si="757"/>
        <v>k.A.</v>
      </c>
      <c r="V2878" s="343" t="str">
        <f t="shared" si="754"/>
        <v>k.A.</v>
      </c>
      <c r="W2878" s="343" t="str">
        <f>IFERROR(IF(OR($D2878="",$E2878=0,con_Ende=0),"k.A.",IF(VLOOKUP($D2878,rng_ND,5,0)="Nein",VLOOKUP($D2878,rng_ND,2,FALSE),MIN(VLOOKUP($D2878,rng_ND,2,FALSE),A_Stammdaten!$B$19-D_SAV!$E2878+1))),"k.A.")</f>
        <v>k.A.</v>
      </c>
      <c r="X2878" s="343" t="str">
        <f t="shared" si="755"/>
        <v>k.A.</v>
      </c>
      <c r="Y2878" s="62"/>
      <c r="Z2878" s="48">
        <f t="shared" si="756"/>
        <v>0</v>
      </c>
      <c r="AA2878" s="457"/>
      <c r="AB2878" s="55">
        <f t="shared" si="748"/>
        <v>0</v>
      </c>
      <c r="AC2878" s="55">
        <f>IF(A_Stammdaten!$B$25="ja",D_SAV!AA2878,D_SAV!AB2878)</f>
        <v>0</v>
      </c>
      <c r="AD2878" s="478">
        <f>IF(AC2878=0,0,IF(U2878-(con_EOGJahr-D_SAV!E2878)&lt;=0,AC2878,AC2878/V2878))</f>
        <v>0</v>
      </c>
      <c r="AE2878" s="478">
        <f>IFERROR(IF(AND(VLOOKUP(D2878,rng_ND,5,FALSE)="Ja",D_SAV!T2878="degressiv"),D_SAV!AC2878*Y2878/100,0),0)</f>
        <v>0</v>
      </c>
      <c r="AF2878" s="55">
        <f>IFERROR(IF(VLOOKUP(D2878,rng_ND,5,FALSE)="Ja",MAX(D_SAV!AD2878:AE2878),D_SAV!AD2878),0)</f>
        <v>0</v>
      </c>
      <c r="AG2878" s="55">
        <f t="shared" si="749"/>
        <v>0</v>
      </c>
      <c r="AH2878" s="55">
        <f t="shared" si="750"/>
        <v>0</v>
      </c>
      <c r="AI2878" s="55">
        <f t="shared" si="751"/>
        <v>0</v>
      </c>
      <c r="AJ2878" s="55">
        <f t="shared" si="752"/>
        <v>0</v>
      </c>
      <c r="AK2878" s="55">
        <f t="shared" si="743"/>
        <v>0</v>
      </c>
      <c r="AL2878" s="55">
        <f t="shared" si="744"/>
        <v>0</v>
      </c>
      <c r="AM2878" s="55">
        <f t="shared" si="745"/>
        <v>0</v>
      </c>
    </row>
    <row r="2879" spans="1:39" x14ac:dyDescent="0.25">
      <c r="A2879" s="47">
        <v>2875</v>
      </c>
      <c r="B2879" s="358" t="str">
        <f>IF(AND(E2879&lt;&gt;0,D2879&lt;&gt;0,F2879&lt;&gt;0),IF(C2879&lt;&gt;0,CONCATENATE(C2879,"-AGr",VLOOKUP(D2879,Listen!$A$2:$G$45,7,FALSE),"-",E2879,"-",F2879,),CONCATENATE("AGr",VLOOKUP(D2879,Listen!$A$2:$G$45,7,FALSE),"-",E2879,"-",F2879)),"keine vollständige ID")</f>
        <v>keine vollständige ID</v>
      </c>
      <c r="C2879" s="359">
        <f>'[2]III_SAV-Details_NB'!B2885</f>
        <v>0</v>
      </c>
      <c r="D2879" s="359">
        <f>'[2]III_SAV-Details_NB'!C2885</f>
        <v>0</v>
      </c>
      <c r="E2879" s="359">
        <f>'[2]III_SAV-Details_NB'!D2885</f>
        <v>0</v>
      </c>
      <c r="F2879" s="490"/>
      <c r="G2879" s="281">
        <f>'[2]III_SAV-Details_NB'!X2885</f>
        <v>0</v>
      </c>
      <c r="H2879" s="281">
        <f t="shared" si="746"/>
        <v>0</v>
      </c>
      <c r="I2879" s="281">
        <f>IF(con_EOGJahr=2025,'[2]III_SAV-Details_NB'!AA2885,IF(con_EOGJahr=2026,'[2]III_SAV-Details_NB'!AB2885,'[2]III_SAV-Details_NB'!AC2885))</f>
        <v>0</v>
      </c>
      <c r="J2879" s="282"/>
      <c r="K2879" s="282"/>
      <c r="L2879" s="282"/>
      <c r="M2879" s="282"/>
      <c r="N2879" s="282"/>
      <c r="O2879" s="282"/>
      <c r="P2879" s="52">
        <f t="shared" si="747"/>
        <v>0</v>
      </c>
      <c r="Q2879" s="60"/>
      <c r="R2879" s="53">
        <f t="shared" si="753"/>
        <v>0</v>
      </c>
      <c r="S2879" s="59"/>
      <c r="T2879" s="61"/>
      <c r="U2879" s="342" t="str">
        <f t="shared" si="757"/>
        <v>k.A.</v>
      </c>
      <c r="V2879" s="343" t="str">
        <f t="shared" si="754"/>
        <v>k.A.</v>
      </c>
      <c r="W2879" s="343" t="str">
        <f>IFERROR(IF(OR($D2879="",$E2879=0,con_Ende=0),"k.A.",IF(VLOOKUP($D2879,rng_ND,5,0)="Nein",VLOOKUP($D2879,rng_ND,2,FALSE),MIN(VLOOKUP($D2879,rng_ND,2,FALSE),A_Stammdaten!$B$19-D_SAV!$E2879+1))),"k.A.")</f>
        <v>k.A.</v>
      </c>
      <c r="X2879" s="343" t="str">
        <f t="shared" si="755"/>
        <v>k.A.</v>
      </c>
      <c r="Y2879" s="62"/>
      <c r="Z2879" s="48">
        <f t="shared" si="756"/>
        <v>0</v>
      </c>
      <c r="AA2879" s="457"/>
      <c r="AB2879" s="55">
        <f t="shared" si="748"/>
        <v>0</v>
      </c>
      <c r="AC2879" s="55">
        <f>IF(A_Stammdaten!$B$25="ja",D_SAV!AA2879,D_SAV!AB2879)</f>
        <v>0</v>
      </c>
      <c r="AD2879" s="478">
        <f>IF(AC2879=0,0,IF(U2879-(con_EOGJahr-D_SAV!E2879)&lt;=0,AC2879,AC2879/V2879))</f>
        <v>0</v>
      </c>
      <c r="AE2879" s="478">
        <f>IFERROR(IF(AND(VLOOKUP(D2879,rng_ND,5,FALSE)="Ja",D_SAV!T2879="degressiv"),D_SAV!AC2879*Y2879/100,0),0)</f>
        <v>0</v>
      </c>
      <c r="AF2879" s="55">
        <f>IFERROR(IF(VLOOKUP(D2879,rng_ND,5,FALSE)="Ja",MAX(D_SAV!AD2879:AE2879),D_SAV!AD2879),0)</f>
        <v>0</v>
      </c>
      <c r="AG2879" s="55">
        <f t="shared" si="749"/>
        <v>0</v>
      </c>
      <c r="AH2879" s="55">
        <f t="shared" si="750"/>
        <v>0</v>
      </c>
      <c r="AI2879" s="55">
        <f t="shared" si="751"/>
        <v>0</v>
      </c>
      <c r="AJ2879" s="55">
        <f t="shared" si="752"/>
        <v>0</v>
      </c>
      <c r="AK2879" s="55">
        <f t="shared" si="743"/>
        <v>0</v>
      </c>
      <c r="AL2879" s="55">
        <f t="shared" si="744"/>
        <v>0</v>
      </c>
      <c r="AM2879" s="55">
        <f t="shared" si="745"/>
        <v>0</v>
      </c>
    </row>
    <row r="2880" spans="1:39" x14ac:dyDescent="0.25">
      <c r="A2880" s="47">
        <v>2876</v>
      </c>
      <c r="B2880" s="358" t="str">
        <f>IF(AND(E2880&lt;&gt;0,D2880&lt;&gt;0,F2880&lt;&gt;0),IF(C2880&lt;&gt;0,CONCATENATE(C2880,"-AGr",VLOOKUP(D2880,Listen!$A$2:$G$45,7,FALSE),"-",E2880,"-",F2880,),CONCATENATE("AGr",VLOOKUP(D2880,Listen!$A$2:$G$45,7,FALSE),"-",E2880,"-",F2880)),"keine vollständige ID")</f>
        <v>keine vollständige ID</v>
      </c>
      <c r="C2880" s="359">
        <f>'[2]III_SAV-Details_NB'!B2886</f>
        <v>0</v>
      </c>
      <c r="D2880" s="359">
        <f>'[2]III_SAV-Details_NB'!C2886</f>
        <v>0</v>
      </c>
      <c r="E2880" s="359">
        <f>'[2]III_SAV-Details_NB'!D2886</f>
        <v>0</v>
      </c>
      <c r="F2880" s="490"/>
      <c r="G2880" s="281">
        <f>'[2]III_SAV-Details_NB'!X2886</f>
        <v>0</v>
      </c>
      <c r="H2880" s="281">
        <f t="shared" si="746"/>
        <v>0</v>
      </c>
      <c r="I2880" s="281">
        <f>IF(con_EOGJahr=2025,'[2]III_SAV-Details_NB'!AA2886,IF(con_EOGJahr=2026,'[2]III_SAV-Details_NB'!AB2886,'[2]III_SAV-Details_NB'!AC2886))</f>
        <v>0</v>
      </c>
      <c r="J2880" s="282"/>
      <c r="K2880" s="282"/>
      <c r="L2880" s="282"/>
      <c r="M2880" s="282"/>
      <c r="N2880" s="282"/>
      <c r="O2880" s="282"/>
      <c r="P2880" s="52">
        <f t="shared" si="747"/>
        <v>0</v>
      </c>
      <c r="Q2880" s="60"/>
      <c r="R2880" s="53">
        <f t="shared" si="753"/>
        <v>0</v>
      </c>
      <c r="S2880" s="59"/>
      <c r="T2880" s="61"/>
      <c r="U2880" s="342" t="str">
        <f t="shared" si="757"/>
        <v>k.A.</v>
      </c>
      <c r="V2880" s="343" t="str">
        <f t="shared" si="754"/>
        <v>k.A.</v>
      </c>
      <c r="W2880" s="343" t="str">
        <f>IFERROR(IF(OR($D2880="",$E2880=0,con_Ende=0),"k.A.",IF(VLOOKUP($D2880,rng_ND,5,0)="Nein",VLOOKUP($D2880,rng_ND,2,FALSE),MIN(VLOOKUP($D2880,rng_ND,2,FALSE),A_Stammdaten!$B$19-D_SAV!$E2880+1))),"k.A.")</f>
        <v>k.A.</v>
      </c>
      <c r="X2880" s="343" t="str">
        <f t="shared" si="755"/>
        <v>k.A.</v>
      </c>
      <c r="Y2880" s="62"/>
      <c r="Z2880" s="48">
        <f t="shared" si="756"/>
        <v>0</v>
      </c>
      <c r="AA2880" s="457"/>
      <c r="AB2880" s="55">
        <f t="shared" si="748"/>
        <v>0</v>
      </c>
      <c r="AC2880" s="55">
        <f>IF(A_Stammdaten!$B$25="ja",D_SAV!AA2880,D_SAV!AB2880)</f>
        <v>0</v>
      </c>
      <c r="AD2880" s="478">
        <f>IF(AC2880=0,0,IF(U2880-(con_EOGJahr-D_SAV!E2880)&lt;=0,AC2880,AC2880/V2880))</f>
        <v>0</v>
      </c>
      <c r="AE2880" s="478">
        <f>IFERROR(IF(AND(VLOOKUP(D2880,rng_ND,5,FALSE)="Ja",D_SAV!T2880="degressiv"),D_SAV!AC2880*Y2880/100,0),0)</f>
        <v>0</v>
      </c>
      <c r="AF2880" s="55">
        <f>IFERROR(IF(VLOOKUP(D2880,rng_ND,5,FALSE)="Ja",MAX(D_SAV!AD2880:AE2880),D_SAV!AD2880),0)</f>
        <v>0</v>
      </c>
      <c r="AG2880" s="55">
        <f t="shared" si="749"/>
        <v>0</v>
      </c>
      <c r="AH2880" s="55">
        <f t="shared" si="750"/>
        <v>0</v>
      </c>
      <c r="AI2880" s="55">
        <f t="shared" si="751"/>
        <v>0</v>
      </c>
      <c r="AJ2880" s="55">
        <f t="shared" si="752"/>
        <v>0</v>
      </c>
      <c r="AK2880" s="55">
        <f t="shared" si="743"/>
        <v>0</v>
      </c>
      <c r="AL2880" s="55">
        <f t="shared" si="744"/>
        <v>0</v>
      </c>
      <c r="AM2880" s="55">
        <f t="shared" si="745"/>
        <v>0</v>
      </c>
    </row>
    <row r="2881" spans="1:39" x14ac:dyDescent="0.25">
      <c r="A2881" s="47">
        <v>2877</v>
      </c>
      <c r="B2881" s="358" t="str">
        <f>IF(AND(E2881&lt;&gt;0,D2881&lt;&gt;0,F2881&lt;&gt;0),IF(C2881&lt;&gt;0,CONCATENATE(C2881,"-AGr",VLOOKUP(D2881,Listen!$A$2:$G$45,7,FALSE),"-",E2881,"-",F2881,),CONCATENATE("AGr",VLOOKUP(D2881,Listen!$A$2:$G$45,7,FALSE),"-",E2881,"-",F2881)),"keine vollständige ID")</f>
        <v>keine vollständige ID</v>
      </c>
      <c r="C2881" s="359">
        <f>'[2]III_SAV-Details_NB'!B2887</f>
        <v>0</v>
      </c>
      <c r="D2881" s="359">
        <f>'[2]III_SAV-Details_NB'!C2887</f>
        <v>0</v>
      </c>
      <c r="E2881" s="359">
        <f>'[2]III_SAV-Details_NB'!D2887</f>
        <v>0</v>
      </c>
      <c r="F2881" s="490"/>
      <c r="G2881" s="281">
        <f>'[2]III_SAV-Details_NB'!X2887</f>
        <v>0</v>
      </c>
      <c r="H2881" s="281">
        <f t="shared" si="746"/>
        <v>0</v>
      </c>
      <c r="I2881" s="281">
        <f>IF(con_EOGJahr=2025,'[2]III_SAV-Details_NB'!AA2887,IF(con_EOGJahr=2026,'[2]III_SAV-Details_NB'!AB2887,'[2]III_SAV-Details_NB'!AC2887))</f>
        <v>0</v>
      </c>
      <c r="J2881" s="282"/>
      <c r="K2881" s="282"/>
      <c r="L2881" s="282"/>
      <c r="M2881" s="282"/>
      <c r="N2881" s="282"/>
      <c r="O2881" s="282"/>
      <c r="P2881" s="52">
        <f t="shared" si="747"/>
        <v>0</v>
      </c>
      <c r="Q2881" s="60"/>
      <c r="R2881" s="53">
        <f t="shared" si="753"/>
        <v>0</v>
      </c>
      <c r="S2881" s="59"/>
      <c r="T2881" s="61"/>
      <c r="U2881" s="342" t="str">
        <f t="shared" si="757"/>
        <v>k.A.</v>
      </c>
      <c r="V2881" s="343" t="str">
        <f t="shared" si="754"/>
        <v>k.A.</v>
      </c>
      <c r="W2881" s="343" t="str">
        <f>IFERROR(IF(OR($D2881="",$E2881=0,con_Ende=0),"k.A.",IF(VLOOKUP($D2881,rng_ND,5,0)="Nein",VLOOKUP($D2881,rng_ND,2,FALSE),MIN(VLOOKUP($D2881,rng_ND,2,FALSE),A_Stammdaten!$B$19-D_SAV!$E2881+1))),"k.A.")</f>
        <v>k.A.</v>
      </c>
      <c r="X2881" s="343" t="str">
        <f t="shared" si="755"/>
        <v>k.A.</v>
      </c>
      <c r="Y2881" s="62"/>
      <c r="Z2881" s="48">
        <f t="shared" si="756"/>
        <v>0</v>
      </c>
      <c r="AA2881" s="457"/>
      <c r="AB2881" s="55">
        <f t="shared" si="748"/>
        <v>0</v>
      </c>
      <c r="AC2881" s="55">
        <f>IF(A_Stammdaten!$B$25="ja",D_SAV!AA2881,D_SAV!AB2881)</f>
        <v>0</v>
      </c>
      <c r="AD2881" s="478">
        <f>IF(AC2881=0,0,IF(U2881-(con_EOGJahr-D_SAV!E2881)&lt;=0,AC2881,AC2881/V2881))</f>
        <v>0</v>
      </c>
      <c r="AE2881" s="478">
        <f>IFERROR(IF(AND(VLOOKUP(D2881,rng_ND,5,FALSE)="Ja",D_SAV!T2881="degressiv"),D_SAV!AC2881*Y2881/100,0),0)</f>
        <v>0</v>
      </c>
      <c r="AF2881" s="55">
        <f>IFERROR(IF(VLOOKUP(D2881,rng_ND,5,FALSE)="Ja",MAX(D_SAV!AD2881:AE2881),D_SAV!AD2881),0)</f>
        <v>0</v>
      </c>
      <c r="AG2881" s="55">
        <f t="shared" si="749"/>
        <v>0</v>
      </c>
      <c r="AH2881" s="55">
        <f t="shared" si="750"/>
        <v>0</v>
      </c>
      <c r="AI2881" s="55">
        <f t="shared" si="751"/>
        <v>0</v>
      </c>
      <c r="AJ2881" s="55">
        <f t="shared" si="752"/>
        <v>0</v>
      </c>
      <c r="AK2881" s="55">
        <f t="shared" si="743"/>
        <v>0</v>
      </c>
      <c r="AL2881" s="55">
        <f t="shared" si="744"/>
        <v>0</v>
      </c>
      <c r="AM2881" s="55">
        <f t="shared" si="745"/>
        <v>0</v>
      </c>
    </row>
    <row r="2882" spans="1:39" x14ac:dyDescent="0.25">
      <c r="A2882" s="47">
        <v>2878</v>
      </c>
      <c r="B2882" s="358" t="str">
        <f>IF(AND(E2882&lt;&gt;0,D2882&lt;&gt;0,F2882&lt;&gt;0),IF(C2882&lt;&gt;0,CONCATENATE(C2882,"-AGr",VLOOKUP(D2882,Listen!$A$2:$G$45,7,FALSE),"-",E2882,"-",F2882,),CONCATENATE("AGr",VLOOKUP(D2882,Listen!$A$2:$G$45,7,FALSE),"-",E2882,"-",F2882)),"keine vollständige ID")</f>
        <v>keine vollständige ID</v>
      </c>
      <c r="C2882" s="359">
        <f>'[2]III_SAV-Details_NB'!B2888</f>
        <v>0</v>
      </c>
      <c r="D2882" s="359">
        <f>'[2]III_SAV-Details_NB'!C2888</f>
        <v>0</v>
      </c>
      <c r="E2882" s="359">
        <f>'[2]III_SAV-Details_NB'!D2888</f>
        <v>0</v>
      </c>
      <c r="F2882" s="490"/>
      <c r="G2882" s="281">
        <f>'[2]III_SAV-Details_NB'!X2888</f>
        <v>0</v>
      </c>
      <c r="H2882" s="281">
        <f t="shared" si="746"/>
        <v>0</v>
      </c>
      <c r="I2882" s="281">
        <f>IF(con_EOGJahr=2025,'[2]III_SAV-Details_NB'!AA2888,IF(con_EOGJahr=2026,'[2]III_SAV-Details_NB'!AB2888,'[2]III_SAV-Details_NB'!AC2888))</f>
        <v>0</v>
      </c>
      <c r="J2882" s="282"/>
      <c r="K2882" s="282"/>
      <c r="L2882" s="282"/>
      <c r="M2882" s="282"/>
      <c r="N2882" s="282"/>
      <c r="O2882" s="282"/>
      <c r="P2882" s="52">
        <f t="shared" si="747"/>
        <v>0</v>
      </c>
      <c r="Q2882" s="60"/>
      <c r="R2882" s="53">
        <f t="shared" si="753"/>
        <v>0</v>
      </c>
      <c r="S2882" s="59"/>
      <c r="T2882" s="61"/>
      <c r="U2882" s="342" t="str">
        <f t="shared" si="757"/>
        <v>k.A.</v>
      </c>
      <c r="V2882" s="343" t="str">
        <f t="shared" si="754"/>
        <v>k.A.</v>
      </c>
      <c r="W2882" s="343" t="str">
        <f>IFERROR(IF(OR($D2882="",$E2882=0,con_Ende=0),"k.A.",IF(VLOOKUP($D2882,rng_ND,5,0)="Nein",VLOOKUP($D2882,rng_ND,2,FALSE),MIN(VLOOKUP($D2882,rng_ND,2,FALSE),A_Stammdaten!$B$19-D_SAV!$E2882+1))),"k.A.")</f>
        <v>k.A.</v>
      </c>
      <c r="X2882" s="343" t="str">
        <f t="shared" si="755"/>
        <v>k.A.</v>
      </c>
      <c r="Y2882" s="62"/>
      <c r="Z2882" s="48">
        <f t="shared" si="756"/>
        <v>0</v>
      </c>
      <c r="AA2882" s="457"/>
      <c r="AB2882" s="55">
        <f t="shared" si="748"/>
        <v>0</v>
      </c>
      <c r="AC2882" s="55">
        <f>IF(A_Stammdaten!$B$25="ja",D_SAV!AA2882,D_SAV!AB2882)</f>
        <v>0</v>
      </c>
      <c r="AD2882" s="478">
        <f>IF(AC2882=0,0,IF(U2882-(con_EOGJahr-D_SAV!E2882)&lt;=0,AC2882,AC2882/V2882))</f>
        <v>0</v>
      </c>
      <c r="AE2882" s="478">
        <f>IFERROR(IF(AND(VLOOKUP(D2882,rng_ND,5,FALSE)="Ja",D_SAV!T2882="degressiv"),D_SAV!AC2882*Y2882/100,0),0)</f>
        <v>0</v>
      </c>
      <c r="AF2882" s="55">
        <f>IFERROR(IF(VLOOKUP(D2882,rng_ND,5,FALSE)="Ja",MAX(D_SAV!AD2882:AE2882),D_SAV!AD2882),0)</f>
        <v>0</v>
      </c>
      <c r="AG2882" s="55">
        <f t="shared" si="749"/>
        <v>0</v>
      </c>
      <c r="AH2882" s="55">
        <f t="shared" si="750"/>
        <v>0</v>
      </c>
      <c r="AI2882" s="55">
        <f t="shared" si="751"/>
        <v>0</v>
      </c>
      <c r="AJ2882" s="55">
        <f t="shared" si="752"/>
        <v>0</v>
      </c>
      <c r="AK2882" s="55">
        <f t="shared" si="743"/>
        <v>0</v>
      </c>
      <c r="AL2882" s="55">
        <f t="shared" si="744"/>
        <v>0</v>
      </c>
      <c r="AM2882" s="55">
        <f t="shared" si="745"/>
        <v>0</v>
      </c>
    </row>
    <row r="2883" spans="1:39" x14ac:dyDescent="0.25">
      <c r="A2883" s="47">
        <v>2879</v>
      </c>
      <c r="B2883" s="358" t="str">
        <f>IF(AND(E2883&lt;&gt;0,D2883&lt;&gt;0,F2883&lt;&gt;0),IF(C2883&lt;&gt;0,CONCATENATE(C2883,"-AGr",VLOOKUP(D2883,Listen!$A$2:$G$45,7,FALSE),"-",E2883,"-",F2883,),CONCATENATE("AGr",VLOOKUP(D2883,Listen!$A$2:$G$45,7,FALSE),"-",E2883,"-",F2883)),"keine vollständige ID")</f>
        <v>keine vollständige ID</v>
      </c>
      <c r="C2883" s="359">
        <f>'[2]III_SAV-Details_NB'!B2889</f>
        <v>0</v>
      </c>
      <c r="D2883" s="359">
        <f>'[2]III_SAV-Details_NB'!C2889</f>
        <v>0</v>
      </c>
      <c r="E2883" s="359">
        <f>'[2]III_SAV-Details_NB'!D2889</f>
        <v>0</v>
      </c>
      <c r="F2883" s="490"/>
      <c r="G2883" s="281">
        <f>'[2]III_SAV-Details_NB'!X2889</f>
        <v>0</v>
      </c>
      <c r="H2883" s="281">
        <f t="shared" si="746"/>
        <v>0</v>
      </c>
      <c r="I2883" s="281">
        <f>IF(con_EOGJahr=2025,'[2]III_SAV-Details_NB'!AA2889,IF(con_EOGJahr=2026,'[2]III_SAV-Details_NB'!AB2889,'[2]III_SAV-Details_NB'!AC2889))</f>
        <v>0</v>
      </c>
      <c r="J2883" s="282"/>
      <c r="K2883" s="282"/>
      <c r="L2883" s="282"/>
      <c r="M2883" s="282"/>
      <c r="N2883" s="282"/>
      <c r="O2883" s="282"/>
      <c r="P2883" s="52">
        <f t="shared" si="747"/>
        <v>0</v>
      </c>
      <c r="Q2883" s="60"/>
      <c r="R2883" s="53">
        <f t="shared" si="753"/>
        <v>0</v>
      </c>
      <c r="S2883" s="59"/>
      <c r="T2883" s="61"/>
      <c r="U2883" s="342" t="str">
        <f t="shared" si="757"/>
        <v>k.A.</v>
      </c>
      <c r="V2883" s="343" t="str">
        <f t="shared" si="754"/>
        <v>k.A.</v>
      </c>
      <c r="W2883" s="343" t="str">
        <f>IFERROR(IF(OR($D2883="",$E2883=0,con_Ende=0),"k.A.",IF(VLOOKUP($D2883,rng_ND,5,0)="Nein",VLOOKUP($D2883,rng_ND,2,FALSE),MIN(VLOOKUP($D2883,rng_ND,2,FALSE),A_Stammdaten!$B$19-D_SAV!$E2883+1))),"k.A.")</f>
        <v>k.A.</v>
      </c>
      <c r="X2883" s="343" t="str">
        <f t="shared" si="755"/>
        <v>k.A.</v>
      </c>
      <c r="Y2883" s="62"/>
      <c r="Z2883" s="48">
        <f t="shared" si="756"/>
        <v>0</v>
      </c>
      <c r="AA2883" s="457"/>
      <c r="AB2883" s="55">
        <f t="shared" si="748"/>
        <v>0</v>
      </c>
      <c r="AC2883" s="55">
        <f>IF(A_Stammdaten!$B$25="ja",D_SAV!AA2883,D_SAV!AB2883)</f>
        <v>0</v>
      </c>
      <c r="AD2883" s="478">
        <f>IF(AC2883=0,0,IF(U2883-(con_EOGJahr-D_SAV!E2883)&lt;=0,AC2883,AC2883/V2883))</f>
        <v>0</v>
      </c>
      <c r="AE2883" s="478">
        <f>IFERROR(IF(AND(VLOOKUP(D2883,rng_ND,5,FALSE)="Ja",D_SAV!T2883="degressiv"),D_SAV!AC2883*Y2883/100,0),0)</f>
        <v>0</v>
      </c>
      <c r="AF2883" s="55">
        <f>IFERROR(IF(VLOOKUP(D2883,rng_ND,5,FALSE)="Ja",MAX(D_SAV!AD2883:AE2883),D_SAV!AD2883),0)</f>
        <v>0</v>
      </c>
      <c r="AG2883" s="55">
        <f t="shared" si="749"/>
        <v>0</v>
      </c>
      <c r="AH2883" s="55">
        <f t="shared" si="750"/>
        <v>0</v>
      </c>
      <c r="AI2883" s="55">
        <f t="shared" si="751"/>
        <v>0</v>
      </c>
      <c r="AJ2883" s="55">
        <f t="shared" si="752"/>
        <v>0</v>
      </c>
      <c r="AK2883" s="55">
        <f t="shared" si="743"/>
        <v>0</v>
      </c>
      <c r="AL2883" s="55">
        <f t="shared" si="744"/>
        <v>0</v>
      </c>
      <c r="AM2883" s="55">
        <f t="shared" si="745"/>
        <v>0</v>
      </c>
    </row>
    <row r="2884" spans="1:39" x14ac:dyDescent="0.25">
      <c r="A2884" s="47">
        <v>2880</v>
      </c>
      <c r="B2884" s="358" t="str">
        <f>IF(AND(E2884&lt;&gt;0,D2884&lt;&gt;0,F2884&lt;&gt;0),IF(C2884&lt;&gt;0,CONCATENATE(C2884,"-AGr",VLOOKUP(D2884,Listen!$A$2:$G$45,7,FALSE),"-",E2884,"-",F2884,),CONCATENATE("AGr",VLOOKUP(D2884,Listen!$A$2:$G$45,7,FALSE),"-",E2884,"-",F2884)),"keine vollständige ID")</f>
        <v>keine vollständige ID</v>
      </c>
      <c r="C2884" s="359">
        <f>'[2]III_SAV-Details_NB'!B2890</f>
        <v>0</v>
      </c>
      <c r="D2884" s="359">
        <f>'[2]III_SAV-Details_NB'!C2890</f>
        <v>0</v>
      </c>
      <c r="E2884" s="359">
        <f>'[2]III_SAV-Details_NB'!D2890</f>
        <v>0</v>
      </c>
      <c r="F2884" s="490"/>
      <c r="G2884" s="281">
        <f>'[2]III_SAV-Details_NB'!X2890</f>
        <v>0</v>
      </c>
      <c r="H2884" s="281">
        <f t="shared" si="746"/>
        <v>0</v>
      </c>
      <c r="I2884" s="281">
        <f>IF(con_EOGJahr=2025,'[2]III_SAV-Details_NB'!AA2890,IF(con_EOGJahr=2026,'[2]III_SAV-Details_NB'!AB2890,'[2]III_SAV-Details_NB'!AC2890))</f>
        <v>0</v>
      </c>
      <c r="J2884" s="282"/>
      <c r="K2884" s="282"/>
      <c r="L2884" s="282"/>
      <c r="M2884" s="282"/>
      <c r="N2884" s="282"/>
      <c r="O2884" s="282"/>
      <c r="P2884" s="52">
        <f t="shared" si="747"/>
        <v>0</v>
      </c>
      <c r="Q2884" s="60"/>
      <c r="R2884" s="53">
        <f t="shared" si="753"/>
        <v>0</v>
      </c>
      <c r="S2884" s="59"/>
      <c r="T2884" s="61"/>
      <c r="U2884" s="342" t="str">
        <f t="shared" si="757"/>
        <v>k.A.</v>
      </c>
      <c r="V2884" s="343" t="str">
        <f t="shared" si="754"/>
        <v>k.A.</v>
      </c>
      <c r="W2884" s="343" t="str">
        <f>IFERROR(IF(OR($D2884="",$E2884=0,con_Ende=0),"k.A.",IF(VLOOKUP($D2884,rng_ND,5,0)="Nein",VLOOKUP($D2884,rng_ND,2,FALSE),MIN(VLOOKUP($D2884,rng_ND,2,FALSE),A_Stammdaten!$B$19-D_SAV!$E2884+1))),"k.A.")</f>
        <v>k.A.</v>
      </c>
      <c r="X2884" s="343" t="str">
        <f t="shared" si="755"/>
        <v>k.A.</v>
      </c>
      <c r="Y2884" s="62"/>
      <c r="Z2884" s="48">
        <f t="shared" si="756"/>
        <v>0</v>
      </c>
      <c r="AA2884" s="457"/>
      <c r="AB2884" s="55">
        <f t="shared" si="748"/>
        <v>0</v>
      </c>
      <c r="AC2884" s="55">
        <f>IF(A_Stammdaten!$B$25="ja",D_SAV!AA2884,D_SAV!AB2884)</f>
        <v>0</v>
      </c>
      <c r="AD2884" s="478">
        <f>IF(AC2884=0,0,IF(U2884-(con_EOGJahr-D_SAV!E2884)&lt;=0,AC2884,AC2884/V2884))</f>
        <v>0</v>
      </c>
      <c r="AE2884" s="478">
        <f>IFERROR(IF(AND(VLOOKUP(D2884,rng_ND,5,FALSE)="Ja",D_SAV!T2884="degressiv"),D_SAV!AC2884*Y2884/100,0),0)</f>
        <v>0</v>
      </c>
      <c r="AF2884" s="55">
        <f>IFERROR(IF(VLOOKUP(D2884,rng_ND,5,FALSE)="Ja",MAX(D_SAV!AD2884:AE2884),D_SAV!AD2884),0)</f>
        <v>0</v>
      </c>
      <c r="AG2884" s="55">
        <f t="shared" si="749"/>
        <v>0</v>
      </c>
      <c r="AH2884" s="55">
        <f t="shared" si="750"/>
        <v>0</v>
      </c>
      <c r="AI2884" s="55">
        <f t="shared" si="751"/>
        <v>0</v>
      </c>
      <c r="AJ2884" s="55">
        <f t="shared" si="752"/>
        <v>0</v>
      </c>
      <c r="AK2884" s="55">
        <f t="shared" si="743"/>
        <v>0</v>
      </c>
      <c r="AL2884" s="55">
        <f t="shared" si="744"/>
        <v>0</v>
      </c>
      <c r="AM2884" s="55">
        <f t="shared" si="745"/>
        <v>0</v>
      </c>
    </row>
    <row r="2885" spans="1:39" x14ac:dyDescent="0.25">
      <c r="A2885" s="47">
        <v>2881</v>
      </c>
      <c r="B2885" s="358" t="str">
        <f>IF(AND(E2885&lt;&gt;0,D2885&lt;&gt;0,F2885&lt;&gt;0),IF(C2885&lt;&gt;0,CONCATENATE(C2885,"-AGr",VLOOKUP(D2885,Listen!$A$2:$G$45,7,FALSE),"-",E2885,"-",F2885,),CONCATENATE("AGr",VLOOKUP(D2885,Listen!$A$2:$G$45,7,FALSE),"-",E2885,"-",F2885)),"keine vollständige ID")</f>
        <v>keine vollständige ID</v>
      </c>
      <c r="C2885" s="359">
        <f>'[2]III_SAV-Details_NB'!B2891</f>
        <v>0</v>
      </c>
      <c r="D2885" s="359">
        <f>'[2]III_SAV-Details_NB'!C2891</f>
        <v>0</v>
      </c>
      <c r="E2885" s="359">
        <f>'[2]III_SAV-Details_NB'!D2891</f>
        <v>0</v>
      </c>
      <c r="F2885" s="490"/>
      <c r="G2885" s="281">
        <f>'[2]III_SAV-Details_NB'!X2891</f>
        <v>0</v>
      </c>
      <c r="H2885" s="281">
        <f t="shared" si="746"/>
        <v>0</v>
      </c>
      <c r="I2885" s="281">
        <f>IF(con_EOGJahr=2025,'[2]III_SAV-Details_NB'!AA2891,IF(con_EOGJahr=2026,'[2]III_SAV-Details_NB'!AB2891,'[2]III_SAV-Details_NB'!AC2891))</f>
        <v>0</v>
      </c>
      <c r="J2885" s="282"/>
      <c r="K2885" s="282"/>
      <c r="L2885" s="282"/>
      <c r="M2885" s="282"/>
      <c r="N2885" s="282"/>
      <c r="O2885" s="282"/>
      <c r="P2885" s="52">
        <f t="shared" si="747"/>
        <v>0</v>
      </c>
      <c r="Q2885" s="60"/>
      <c r="R2885" s="53">
        <f t="shared" si="753"/>
        <v>0</v>
      </c>
      <c r="S2885" s="59"/>
      <c r="T2885" s="61"/>
      <c r="U2885" s="342" t="str">
        <f t="shared" si="757"/>
        <v>k.A.</v>
      </c>
      <c r="V2885" s="343" t="str">
        <f t="shared" si="754"/>
        <v>k.A.</v>
      </c>
      <c r="W2885" s="343" t="str">
        <f>IFERROR(IF(OR($D2885="",$E2885=0,con_Ende=0),"k.A.",IF(VLOOKUP($D2885,rng_ND,5,0)="Nein",VLOOKUP($D2885,rng_ND,2,FALSE),MIN(VLOOKUP($D2885,rng_ND,2,FALSE),A_Stammdaten!$B$19-D_SAV!$E2885+1))),"k.A.")</f>
        <v>k.A.</v>
      </c>
      <c r="X2885" s="343" t="str">
        <f t="shared" si="755"/>
        <v>k.A.</v>
      </c>
      <c r="Y2885" s="62"/>
      <c r="Z2885" s="48">
        <f t="shared" si="756"/>
        <v>0</v>
      </c>
      <c r="AA2885" s="457"/>
      <c r="AB2885" s="55">
        <f t="shared" si="748"/>
        <v>0</v>
      </c>
      <c r="AC2885" s="55">
        <f>IF(A_Stammdaten!$B$25="ja",D_SAV!AA2885,D_SAV!AB2885)</f>
        <v>0</v>
      </c>
      <c r="AD2885" s="478">
        <f>IF(AC2885=0,0,IF(U2885-(con_EOGJahr-D_SAV!E2885)&lt;=0,AC2885,AC2885/V2885))</f>
        <v>0</v>
      </c>
      <c r="AE2885" s="478">
        <f>IFERROR(IF(AND(VLOOKUP(D2885,rng_ND,5,FALSE)="Ja",D_SAV!T2885="degressiv"),D_SAV!AC2885*Y2885/100,0),0)</f>
        <v>0</v>
      </c>
      <c r="AF2885" s="55">
        <f>IFERROR(IF(VLOOKUP(D2885,rng_ND,5,FALSE)="Ja",MAX(D_SAV!AD2885:AE2885),D_SAV!AD2885),0)</f>
        <v>0</v>
      </c>
      <c r="AG2885" s="55">
        <f t="shared" si="749"/>
        <v>0</v>
      </c>
      <c r="AH2885" s="55">
        <f t="shared" si="750"/>
        <v>0</v>
      </c>
      <c r="AI2885" s="55">
        <f t="shared" si="751"/>
        <v>0</v>
      </c>
      <c r="AJ2885" s="55">
        <f t="shared" si="752"/>
        <v>0</v>
      </c>
      <c r="AK2885" s="55">
        <f t="shared" ref="AK2885:AK2948" si="758">IF($E2885&gt;=2006,AC2885,con_EKQ*AH2885+(1-con_EKQ)*AC2885)</f>
        <v>0</v>
      </c>
      <c r="AL2885" s="55">
        <f t="shared" ref="AL2885:AL2948" si="759">IF($E2885&gt;=2006,AF2885,con_EKQ*AI2885+(1-con_EKQ)*AF2885)</f>
        <v>0</v>
      </c>
      <c r="AM2885" s="55">
        <f t="shared" ref="AM2885:AM2948" si="760">IF($E2885&gt;=2006,AG2885,con_EKQ*AJ2885+(1-con_EKQ)*AG2885)</f>
        <v>0</v>
      </c>
    </row>
    <row r="2886" spans="1:39" x14ac:dyDescent="0.25">
      <c r="A2886" s="47">
        <v>2882</v>
      </c>
      <c r="B2886" s="358" t="str">
        <f>IF(AND(E2886&lt;&gt;0,D2886&lt;&gt;0,F2886&lt;&gt;0),IF(C2886&lt;&gt;0,CONCATENATE(C2886,"-AGr",VLOOKUP(D2886,Listen!$A$2:$G$45,7,FALSE),"-",E2886,"-",F2886,),CONCATENATE("AGr",VLOOKUP(D2886,Listen!$A$2:$G$45,7,FALSE),"-",E2886,"-",F2886)),"keine vollständige ID")</f>
        <v>keine vollständige ID</v>
      </c>
      <c r="C2886" s="359">
        <f>'[2]III_SAV-Details_NB'!B2892</f>
        <v>0</v>
      </c>
      <c r="D2886" s="359">
        <f>'[2]III_SAV-Details_NB'!C2892</f>
        <v>0</v>
      </c>
      <c r="E2886" s="359">
        <f>'[2]III_SAV-Details_NB'!D2892</f>
        <v>0</v>
      </c>
      <c r="F2886" s="490"/>
      <c r="G2886" s="281">
        <f>'[2]III_SAV-Details_NB'!X2892</f>
        <v>0</v>
      </c>
      <c r="H2886" s="281">
        <f t="shared" ref="H2886:H2949" si="761">+G2886</f>
        <v>0</v>
      </c>
      <c r="I2886" s="281">
        <f>IF(con_EOGJahr=2025,'[2]III_SAV-Details_NB'!AA2892,IF(con_EOGJahr=2026,'[2]III_SAV-Details_NB'!AB2892,'[2]III_SAV-Details_NB'!AC2892))</f>
        <v>0</v>
      </c>
      <c r="J2886" s="282"/>
      <c r="K2886" s="282"/>
      <c r="L2886" s="282"/>
      <c r="M2886" s="282"/>
      <c r="N2886" s="282"/>
      <c r="O2886" s="282"/>
      <c r="P2886" s="52">
        <f t="shared" ref="P2886:P2949" si="762">SUM(I2886:O2886)</f>
        <v>0</v>
      </c>
      <c r="Q2886" s="60"/>
      <c r="R2886" s="53">
        <f t="shared" si="753"/>
        <v>0</v>
      </c>
      <c r="S2886" s="59"/>
      <c r="T2886" s="61"/>
      <c r="U2886" s="342" t="str">
        <f t="shared" si="757"/>
        <v>k.A.</v>
      </c>
      <c r="V2886" s="343" t="str">
        <f t="shared" si="754"/>
        <v>k.A.</v>
      </c>
      <c r="W2886" s="343" t="str">
        <f>IFERROR(IF(OR($D2886="",$E2886=0,con_Ende=0),"k.A.",IF(VLOOKUP($D2886,rng_ND,5,0)="Nein",VLOOKUP($D2886,rng_ND,2,FALSE),MIN(VLOOKUP($D2886,rng_ND,2,FALSE),A_Stammdaten!$B$19-D_SAV!$E2886+1))),"k.A.")</f>
        <v>k.A.</v>
      </c>
      <c r="X2886" s="343" t="str">
        <f t="shared" si="755"/>
        <v>k.A.</v>
      </c>
      <c r="Y2886" s="62"/>
      <c r="Z2886" s="48">
        <f t="shared" si="756"/>
        <v>0</v>
      </c>
      <c r="AA2886" s="457"/>
      <c r="AB2886" s="55">
        <f t="shared" ref="AB2886:AB2949" si="763">R2886</f>
        <v>0</v>
      </c>
      <c r="AC2886" s="55">
        <f>IF(A_Stammdaten!$B$25="ja",D_SAV!AA2886,D_SAV!AB2886)</f>
        <v>0</v>
      </c>
      <c r="AD2886" s="478">
        <f>IF(AC2886=0,0,IF(U2886-(con_EOGJahr-D_SAV!E2886)&lt;=0,AC2886,AC2886/V2886))</f>
        <v>0</v>
      </c>
      <c r="AE2886" s="478">
        <f>IFERROR(IF(AND(VLOOKUP(D2886,rng_ND,5,FALSE)="Ja",D_SAV!T2886="degressiv"),D_SAV!AC2886*Y2886/100,0),0)</f>
        <v>0</v>
      </c>
      <c r="AF2886" s="55">
        <f>IFERROR(IF(VLOOKUP(D2886,rng_ND,5,FALSE)="Ja",MAX(D_SAV!AD2886:AE2886),D_SAV!AD2886),0)</f>
        <v>0</v>
      </c>
      <c r="AG2886" s="55">
        <f t="shared" ref="AG2886:AG2949" si="764">AC2886-AF2886</f>
        <v>0</v>
      </c>
      <c r="AH2886" s="55">
        <f t="shared" ref="AH2886:AH2949" si="765">IF($E2886&gt;=2006,0,AC2886*$Z2886)</f>
        <v>0</v>
      </c>
      <c r="AI2886" s="55">
        <f t="shared" ref="AI2886:AI2949" si="766">IF($E2886&gt;=2006,0,AF2886*$Z2886)</f>
        <v>0</v>
      </c>
      <c r="AJ2886" s="55">
        <f t="shared" ref="AJ2886:AJ2949" si="767">IF($E2886&gt;=2006,0,AG2886*$Z2886)</f>
        <v>0</v>
      </c>
      <c r="AK2886" s="55">
        <f t="shared" si="758"/>
        <v>0</v>
      </c>
      <c r="AL2886" s="55">
        <f t="shared" si="759"/>
        <v>0</v>
      </c>
      <c r="AM2886" s="55">
        <f t="shared" si="760"/>
        <v>0</v>
      </c>
    </row>
    <row r="2887" spans="1:39" x14ac:dyDescent="0.25">
      <c r="A2887" s="47">
        <v>2883</v>
      </c>
      <c r="B2887" s="358" t="str">
        <f>IF(AND(E2887&lt;&gt;0,D2887&lt;&gt;0,F2887&lt;&gt;0),IF(C2887&lt;&gt;0,CONCATENATE(C2887,"-AGr",VLOOKUP(D2887,Listen!$A$2:$G$45,7,FALSE),"-",E2887,"-",F2887,),CONCATENATE("AGr",VLOOKUP(D2887,Listen!$A$2:$G$45,7,FALSE),"-",E2887,"-",F2887)),"keine vollständige ID")</f>
        <v>keine vollständige ID</v>
      </c>
      <c r="C2887" s="359">
        <f>'[2]III_SAV-Details_NB'!B2893</f>
        <v>0</v>
      </c>
      <c r="D2887" s="359">
        <f>'[2]III_SAV-Details_NB'!C2893</f>
        <v>0</v>
      </c>
      <c r="E2887" s="359">
        <f>'[2]III_SAV-Details_NB'!D2893</f>
        <v>0</v>
      </c>
      <c r="F2887" s="490"/>
      <c r="G2887" s="281">
        <f>'[2]III_SAV-Details_NB'!X2893</f>
        <v>0</v>
      </c>
      <c r="H2887" s="281">
        <f t="shared" si="761"/>
        <v>0</v>
      </c>
      <c r="I2887" s="281">
        <f>IF(con_EOGJahr=2025,'[2]III_SAV-Details_NB'!AA2893,IF(con_EOGJahr=2026,'[2]III_SAV-Details_NB'!AB2893,'[2]III_SAV-Details_NB'!AC2893))</f>
        <v>0</v>
      </c>
      <c r="J2887" s="282"/>
      <c r="K2887" s="282"/>
      <c r="L2887" s="282"/>
      <c r="M2887" s="282"/>
      <c r="N2887" s="282"/>
      <c r="O2887" s="282"/>
      <c r="P2887" s="52">
        <f t="shared" si="762"/>
        <v>0</v>
      </c>
      <c r="Q2887" s="60"/>
      <c r="R2887" s="53">
        <f t="shared" si="753"/>
        <v>0</v>
      </c>
      <c r="S2887" s="59"/>
      <c r="T2887" s="61"/>
      <c r="U2887" s="342" t="str">
        <f t="shared" si="757"/>
        <v>k.A.</v>
      </c>
      <c r="V2887" s="343" t="str">
        <f t="shared" si="754"/>
        <v>k.A.</v>
      </c>
      <c r="W2887" s="343" t="str">
        <f>IFERROR(IF(OR($D2887="",$E2887=0,con_Ende=0),"k.A.",IF(VLOOKUP($D2887,rng_ND,5,0)="Nein",VLOOKUP($D2887,rng_ND,2,FALSE),MIN(VLOOKUP($D2887,rng_ND,2,FALSE),A_Stammdaten!$B$19-D_SAV!$E2887+1))),"k.A.")</f>
        <v>k.A.</v>
      </c>
      <c r="X2887" s="343" t="str">
        <f t="shared" si="755"/>
        <v>k.A.</v>
      </c>
      <c r="Y2887" s="62"/>
      <c r="Z2887" s="48">
        <f t="shared" si="756"/>
        <v>0</v>
      </c>
      <c r="AA2887" s="457"/>
      <c r="AB2887" s="55">
        <f t="shared" si="763"/>
        <v>0</v>
      </c>
      <c r="AC2887" s="55">
        <f>IF(A_Stammdaten!$B$25="ja",D_SAV!AA2887,D_SAV!AB2887)</f>
        <v>0</v>
      </c>
      <c r="AD2887" s="478">
        <f>IF(AC2887=0,0,IF(U2887-(con_EOGJahr-D_SAV!E2887)&lt;=0,AC2887,AC2887/V2887))</f>
        <v>0</v>
      </c>
      <c r="AE2887" s="478">
        <f>IFERROR(IF(AND(VLOOKUP(D2887,rng_ND,5,FALSE)="Ja",D_SAV!T2887="degressiv"),D_SAV!AC2887*Y2887/100,0),0)</f>
        <v>0</v>
      </c>
      <c r="AF2887" s="55">
        <f>IFERROR(IF(VLOOKUP(D2887,rng_ND,5,FALSE)="Ja",MAX(D_SAV!AD2887:AE2887),D_SAV!AD2887),0)</f>
        <v>0</v>
      </c>
      <c r="AG2887" s="55">
        <f t="shared" si="764"/>
        <v>0</v>
      </c>
      <c r="AH2887" s="55">
        <f t="shared" si="765"/>
        <v>0</v>
      </c>
      <c r="AI2887" s="55">
        <f t="shared" si="766"/>
        <v>0</v>
      </c>
      <c r="AJ2887" s="55">
        <f t="shared" si="767"/>
        <v>0</v>
      </c>
      <c r="AK2887" s="55">
        <f t="shared" si="758"/>
        <v>0</v>
      </c>
      <c r="AL2887" s="55">
        <f t="shared" si="759"/>
        <v>0</v>
      </c>
      <c r="AM2887" s="55">
        <f t="shared" si="760"/>
        <v>0</v>
      </c>
    </row>
    <row r="2888" spans="1:39" x14ac:dyDescent="0.25">
      <c r="A2888" s="47">
        <v>2884</v>
      </c>
      <c r="B2888" s="358" t="str">
        <f>IF(AND(E2888&lt;&gt;0,D2888&lt;&gt;0,F2888&lt;&gt;0),IF(C2888&lt;&gt;0,CONCATENATE(C2888,"-AGr",VLOOKUP(D2888,Listen!$A$2:$G$45,7,FALSE),"-",E2888,"-",F2888,),CONCATENATE("AGr",VLOOKUP(D2888,Listen!$A$2:$G$45,7,FALSE),"-",E2888,"-",F2888)),"keine vollständige ID")</f>
        <v>keine vollständige ID</v>
      </c>
      <c r="C2888" s="359">
        <f>'[2]III_SAV-Details_NB'!B2894</f>
        <v>0</v>
      </c>
      <c r="D2888" s="359">
        <f>'[2]III_SAV-Details_NB'!C2894</f>
        <v>0</v>
      </c>
      <c r="E2888" s="359">
        <f>'[2]III_SAV-Details_NB'!D2894</f>
        <v>0</v>
      </c>
      <c r="F2888" s="490"/>
      <c r="G2888" s="281">
        <f>'[2]III_SAV-Details_NB'!X2894</f>
        <v>0</v>
      </c>
      <c r="H2888" s="281">
        <f t="shared" si="761"/>
        <v>0</v>
      </c>
      <c r="I2888" s="281">
        <f>IF(con_EOGJahr=2025,'[2]III_SAV-Details_NB'!AA2894,IF(con_EOGJahr=2026,'[2]III_SAV-Details_NB'!AB2894,'[2]III_SAV-Details_NB'!AC2894))</f>
        <v>0</v>
      </c>
      <c r="J2888" s="282"/>
      <c r="K2888" s="282"/>
      <c r="L2888" s="282"/>
      <c r="M2888" s="282"/>
      <c r="N2888" s="282"/>
      <c r="O2888" s="282"/>
      <c r="P2888" s="52">
        <f t="shared" si="762"/>
        <v>0</v>
      </c>
      <c r="Q2888" s="60"/>
      <c r="R2888" s="53">
        <f t="shared" si="753"/>
        <v>0</v>
      </c>
      <c r="S2888" s="59"/>
      <c r="T2888" s="61"/>
      <c r="U2888" s="342" t="str">
        <f t="shared" si="757"/>
        <v>k.A.</v>
      </c>
      <c r="V2888" s="343" t="str">
        <f t="shared" si="754"/>
        <v>k.A.</v>
      </c>
      <c r="W2888" s="343" t="str">
        <f>IFERROR(IF(OR($D2888="",$E2888=0,con_Ende=0),"k.A.",IF(VLOOKUP($D2888,rng_ND,5,0)="Nein",VLOOKUP($D2888,rng_ND,2,FALSE),MIN(VLOOKUP($D2888,rng_ND,2,FALSE),A_Stammdaten!$B$19-D_SAV!$E2888+1))),"k.A.")</f>
        <v>k.A.</v>
      </c>
      <c r="X2888" s="343" t="str">
        <f t="shared" si="755"/>
        <v>k.A.</v>
      </c>
      <c r="Y2888" s="62"/>
      <c r="Z2888" s="48">
        <f t="shared" si="756"/>
        <v>0</v>
      </c>
      <c r="AA2888" s="457"/>
      <c r="AB2888" s="55">
        <f t="shared" si="763"/>
        <v>0</v>
      </c>
      <c r="AC2888" s="55">
        <f>IF(A_Stammdaten!$B$25="ja",D_SAV!AA2888,D_SAV!AB2888)</f>
        <v>0</v>
      </c>
      <c r="AD2888" s="478">
        <f>IF(AC2888=0,0,IF(U2888-(con_EOGJahr-D_SAV!E2888)&lt;=0,AC2888,AC2888/V2888))</f>
        <v>0</v>
      </c>
      <c r="AE2888" s="478">
        <f>IFERROR(IF(AND(VLOOKUP(D2888,rng_ND,5,FALSE)="Ja",D_SAV!T2888="degressiv"),D_SAV!AC2888*Y2888/100,0),0)</f>
        <v>0</v>
      </c>
      <c r="AF2888" s="55">
        <f>IFERROR(IF(VLOOKUP(D2888,rng_ND,5,FALSE)="Ja",MAX(D_SAV!AD2888:AE2888),D_SAV!AD2888),0)</f>
        <v>0</v>
      </c>
      <c r="AG2888" s="55">
        <f t="shared" si="764"/>
        <v>0</v>
      </c>
      <c r="AH2888" s="55">
        <f t="shared" si="765"/>
        <v>0</v>
      </c>
      <c r="AI2888" s="55">
        <f t="shared" si="766"/>
        <v>0</v>
      </c>
      <c r="AJ2888" s="55">
        <f t="shared" si="767"/>
        <v>0</v>
      </c>
      <c r="AK2888" s="55">
        <f t="shared" si="758"/>
        <v>0</v>
      </c>
      <c r="AL2888" s="55">
        <f t="shared" si="759"/>
        <v>0</v>
      </c>
      <c r="AM2888" s="55">
        <f t="shared" si="760"/>
        <v>0</v>
      </c>
    </row>
    <row r="2889" spans="1:39" x14ac:dyDescent="0.25">
      <c r="A2889" s="47">
        <v>2885</v>
      </c>
      <c r="B2889" s="358" t="str">
        <f>IF(AND(E2889&lt;&gt;0,D2889&lt;&gt;0,F2889&lt;&gt;0),IF(C2889&lt;&gt;0,CONCATENATE(C2889,"-AGr",VLOOKUP(D2889,Listen!$A$2:$G$45,7,FALSE),"-",E2889,"-",F2889,),CONCATENATE("AGr",VLOOKUP(D2889,Listen!$A$2:$G$45,7,FALSE),"-",E2889,"-",F2889)),"keine vollständige ID")</f>
        <v>keine vollständige ID</v>
      </c>
      <c r="C2889" s="359">
        <f>'[2]III_SAV-Details_NB'!B2895</f>
        <v>0</v>
      </c>
      <c r="D2889" s="359">
        <f>'[2]III_SAV-Details_NB'!C2895</f>
        <v>0</v>
      </c>
      <c r="E2889" s="359">
        <f>'[2]III_SAV-Details_NB'!D2895</f>
        <v>0</v>
      </c>
      <c r="F2889" s="490"/>
      <c r="G2889" s="281">
        <f>'[2]III_SAV-Details_NB'!X2895</f>
        <v>0</v>
      </c>
      <c r="H2889" s="281">
        <f t="shared" si="761"/>
        <v>0</v>
      </c>
      <c r="I2889" s="281">
        <f>IF(con_EOGJahr=2025,'[2]III_SAV-Details_NB'!AA2895,IF(con_EOGJahr=2026,'[2]III_SAV-Details_NB'!AB2895,'[2]III_SAV-Details_NB'!AC2895))</f>
        <v>0</v>
      </c>
      <c r="J2889" s="282"/>
      <c r="K2889" s="282"/>
      <c r="L2889" s="282"/>
      <c r="M2889" s="282"/>
      <c r="N2889" s="282"/>
      <c r="O2889" s="282"/>
      <c r="P2889" s="52">
        <f t="shared" si="762"/>
        <v>0</v>
      </c>
      <c r="Q2889" s="60"/>
      <c r="R2889" s="53">
        <f t="shared" si="753"/>
        <v>0</v>
      </c>
      <c r="S2889" s="59"/>
      <c r="T2889" s="61"/>
      <c r="U2889" s="342" t="str">
        <f t="shared" si="757"/>
        <v>k.A.</v>
      </c>
      <c r="V2889" s="343" t="str">
        <f t="shared" si="754"/>
        <v>k.A.</v>
      </c>
      <c r="W2889" s="343" t="str">
        <f>IFERROR(IF(OR($D2889="",$E2889=0,con_Ende=0),"k.A.",IF(VLOOKUP($D2889,rng_ND,5,0)="Nein",VLOOKUP($D2889,rng_ND,2,FALSE),MIN(VLOOKUP($D2889,rng_ND,2,FALSE),A_Stammdaten!$B$19-D_SAV!$E2889+1))),"k.A.")</f>
        <v>k.A.</v>
      </c>
      <c r="X2889" s="343" t="str">
        <f t="shared" si="755"/>
        <v>k.A.</v>
      </c>
      <c r="Y2889" s="62"/>
      <c r="Z2889" s="48">
        <f t="shared" si="756"/>
        <v>0</v>
      </c>
      <c r="AA2889" s="457"/>
      <c r="AB2889" s="55">
        <f t="shared" si="763"/>
        <v>0</v>
      </c>
      <c r="AC2889" s="55">
        <f>IF(A_Stammdaten!$B$25="ja",D_SAV!AA2889,D_SAV!AB2889)</f>
        <v>0</v>
      </c>
      <c r="AD2889" s="478">
        <f>IF(AC2889=0,0,IF(U2889-(con_EOGJahr-D_SAV!E2889)&lt;=0,AC2889,AC2889/V2889))</f>
        <v>0</v>
      </c>
      <c r="AE2889" s="478">
        <f>IFERROR(IF(AND(VLOOKUP(D2889,rng_ND,5,FALSE)="Ja",D_SAV!T2889="degressiv"),D_SAV!AC2889*Y2889/100,0),0)</f>
        <v>0</v>
      </c>
      <c r="AF2889" s="55">
        <f>IFERROR(IF(VLOOKUP(D2889,rng_ND,5,FALSE)="Ja",MAX(D_SAV!AD2889:AE2889),D_SAV!AD2889),0)</f>
        <v>0</v>
      </c>
      <c r="AG2889" s="55">
        <f t="shared" si="764"/>
        <v>0</v>
      </c>
      <c r="AH2889" s="55">
        <f t="shared" si="765"/>
        <v>0</v>
      </c>
      <c r="AI2889" s="55">
        <f t="shared" si="766"/>
        <v>0</v>
      </c>
      <c r="AJ2889" s="55">
        <f t="shared" si="767"/>
        <v>0</v>
      </c>
      <c r="AK2889" s="55">
        <f t="shared" si="758"/>
        <v>0</v>
      </c>
      <c r="AL2889" s="55">
        <f t="shared" si="759"/>
        <v>0</v>
      </c>
      <c r="AM2889" s="55">
        <f t="shared" si="760"/>
        <v>0</v>
      </c>
    </row>
    <row r="2890" spans="1:39" x14ac:dyDescent="0.25">
      <c r="A2890" s="47">
        <v>2886</v>
      </c>
      <c r="B2890" s="358" t="str">
        <f>IF(AND(E2890&lt;&gt;0,D2890&lt;&gt;0,F2890&lt;&gt;0),IF(C2890&lt;&gt;0,CONCATENATE(C2890,"-AGr",VLOOKUP(D2890,Listen!$A$2:$G$45,7,FALSE),"-",E2890,"-",F2890,),CONCATENATE("AGr",VLOOKUP(D2890,Listen!$A$2:$G$45,7,FALSE),"-",E2890,"-",F2890)),"keine vollständige ID")</f>
        <v>keine vollständige ID</v>
      </c>
      <c r="C2890" s="359">
        <f>'[2]III_SAV-Details_NB'!B2896</f>
        <v>0</v>
      </c>
      <c r="D2890" s="359">
        <f>'[2]III_SAV-Details_NB'!C2896</f>
        <v>0</v>
      </c>
      <c r="E2890" s="359">
        <f>'[2]III_SAV-Details_NB'!D2896</f>
        <v>0</v>
      </c>
      <c r="F2890" s="490"/>
      <c r="G2890" s="281">
        <f>'[2]III_SAV-Details_NB'!X2896</f>
        <v>0</v>
      </c>
      <c r="H2890" s="281">
        <f t="shared" si="761"/>
        <v>0</v>
      </c>
      <c r="I2890" s="281">
        <f>IF(con_EOGJahr=2025,'[2]III_SAV-Details_NB'!AA2896,IF(con_EOGJahr=2026,'[2]III_SAV-Details_NB'!AB2896,'[2]III_SAV-Details_NB'!AC2896))</f>
        <v>0</v>
      </c>
      <c r="J2890" s="282"/>
      <c r="K2890" s="282"/>
      <c r="L2890" s="282"/>
      <c r="M2890" s="282"/>
      <c r="N2890" s="282"/>
      <c r="O2890" s="282"/>
      <c r="P2890" s="52">
        <f t="shared" si="762"/>
        <v>0</v>
      </c>
      <c r="Q2890" s="60"/>
      <c r="R2890" s="53">
        <f t="shared" si="753"/>
        <v>0</v>
      </c>
      <c r="S2890" s="59"/>
      <c r="T2890" s="61"/>
      <c r="U2890" s="342" t="str">
        <f t="shared" si="757"/>
        <v>k.A.</v>
      </c>
      <c r="V2890" s="343" t="str">
        <f t="shared" si="754"/>
        <v>k.A.</v>
      </c>
      <c r="W2890" s="343" t="str">
        <f>IFERROR(IF(OR($D2890="",$E2890=0,con_Ende=0),"k.A.",IF(VLOOKUP($D2890,rng_ND,5,0)="Nein",VLOOKUP($D2890,rng_ND,2,FALSE),MIN(VLOOKUP($D2890,rng_ND,2,FALSE),A_Stammdaten!$B$19-D_SAV!$E2890+1))),"k.A.")</f>
        <v>k.A.</v>
      </c>
      <c r="X2890" s="343" t="str">
        <f t="shared" si="755"/>
        <v>k.A.</v>
      </c>
      <c r="Y2890" s="62"/>
      <c r="Z2890" s="48">
        <f t="shared" si="756"/>
        <v>0</v>
      </c>
      <c r="AA2890" s="457"/>
      <c r="AB2890" s="55">
        <f t="shared" si="763"/>
        <v>0</v>
      </c>
      <c r="AC2890" s="55">
        <f>IF(A_Stammdaten!$B$25="ja",D_SAV!AA2890,D_SAV!AB2890)</f>
        <v>0</v>
      </c>
      <c r="AD2890" s="478">
        <f>IF(AC2890=0,0,IF(U2890-(con_EOGJahr-D_SAV!E2890)&lt;=0,AC2890,AC2890/V2890))</f>
        <v>0</v>
      </c>
      <c r="AE2890" s="478">
        <f>IFERROR(IF(AND(VLOOKUP(D2890,rng_ND,5,FALSE)="Ja",D_SAV!T2890="degressiv"),D_SAV!AC2890*Y2890/100,0),0)</f>
        <v>0</v>
      </c>
      <c r="AF2890" s="55">
        <f>IFERROR(IF(VLOOKUP(D2890,rng_ND,5,FALSE)="Ja",MAX(D_SAV!AD2890:AE2890),D_SAV!AD2890),0)</f>
        <v>0</v>
      </c>
      <c r="AG2890" s="55">
        <f t="shared" si="764"/>
        <v>0</v>
      </c>
      <c r="AH2890" s="55">
        <f t="shared" si="765"/>
        <v>0</v>
      </c>
      <c r="AI2890" s="55">
        <f t="shared" si="766"/>
        <v>0</v>
      </c>
      <c r="AJ2890" s="55">
        <f t="shared" si="767"/>
        <v>0</v>
      </c>
      <c r="AK2890" s="55">
        <f t="shared" si="758"/>
        <v>0</v>
      </c>
      <c r="AL2890" s="55">
        <f t="shared" si="759"/>
        <v>0</v>
      </c>
      <c r="AM2890" s="55">
        <f t="shared" si="760"/>
        <v>0</v>
      </c>
    </row>
    <row r="2891" spans="1:39" x14ac:dyDescent="0.25">
      <c r="A2891" s="47">
        <v>2887</v>
      </c>
      <c r="B2891" s="358" t="str">
        <f>IF(AND(E2891&lt;&gt;0,D2891&lt;&gt;0,F2891&lt;&gt;0),IF(C2891&lt;&gt;0,CONCATENATE(C2891,"-AGr",VLOOKUP(D2891,Listen!$A$2:$G$45,7,FALSE),"-",E2891,"-",F2891,),CONCATENATE("AGr",VLOOKUP(D2891,Listen!$A$2:$G$45,7,FALSE),"-",E2891,"-",F2891)),"keine vollständige ID")</f>
        <v>keine vollständige ID</v>
      </c>
      <c r="C2891" s="359">
        <f>'[2]III_SAV-Details_NB'!B2897</f>
        <v>0</v>
      </c>
      <c r="D2891" s="359">
        <f>'[2]III_SAV-Details_NB'!C2897</f>
        <v>0</v>
      </c>
      <c r="E2891" s="359">
        <f>'[2]III_SAV-Details_NB'!D2897</f>
        <v>0</v>
      </c>
      <c r="F2891" s="490"/>
      <c r="G2891" s="281">
        <f>'[2]III_SAV-Details_NB'!X2897</f>
        <v>0</v>
      </c>
      <c r="H2891" s="281">
        <f t="shared" si="761"/>
        <v>0</v>
      </c>
      <c r="I2891" s="281">
        <f>IF(con_EOGJahr=2025,'[2]III_SAV-Details_NB'!AA2897,IF(con_EOGJahr=2026,'[2]III_SAV-Details_NB'!AB2897,'[2]III_SAV-Details_NB'!AC2897))</f>
        <v>0</v>
      </c>
      <c r="J2891" s="282"/>
      <c r="K2891" s="282"/>
      <c r="L2891" s="282"/>
      <c r="M2891" s="282"/>
      <c r="N2891" s="282"/>
      <c r="O2891" s="282"/>
      <c r="P2891" s="52">
        <f t="shared" si="762"/>
        <v>0</v>
      </c>
      <c r="Q2891" s="60"/>
      <c r="R2891" s="53">
        <f t="shared" si="753"/>
        <v>0</v>
      </c>
      <c r="S2891" s="59"/>
      <c r="T2891" s="61"/>
      <c r="U2891" s="342" t="str">
        <f t="shared" si="757"/>
        <v>k.A.</v>
      </c>
      <c r="V2891" s="343" t="str">
        <f t="shared" si="754"/>
        <v>k.A.</v>
      </c>
      <c r="W2891" s="343" t="str">
        <f>IFERROR(IF(OR($D2891="",$E2891=0,con_Ende=0),"k.A.",IF(VLOOKUP($D2891,rng_ND,5,0)="Nein",VLOOKUP($D2891,rng_ND,2,FALSE),MIN(VLOOKUP($D2891,rng_ND,2,FALSE),A_Stammdaten!$B$19-D_SAV!$E2891+1))),"k.A.")</f>
        <v>k.A.</v>
      </c>
      <c r="X2891" s="343" t="str">
        <f t="shared" si="755"/>
        <v>k.A.</v>
      </c>
      <c r="Y2891" s="62"/>
      <c r="Z2891" s="48">
        <f t="shared" si="756"/>
        <v>0</v>
      </c>
      <c r="AA2891" s="457"/>
      <c r="AB2891" s="55">
        <f t="shared" si="763"/>
        <v>0</v>
      </c>
      <c r="AC2891" s="55">
        <f>IF(A_Stammdaten!$B$25="ja",D_SAV!AA2891,D_SAV!AB2891)</f>
        <v>0</v>
      </c>
      <c r="AD2891" s="478">
        <f>IF(AC2891=0,0,IF(U2891-(con_EOGJahr-D_SAV!E2891)&lt;=0,AC2891,AC2891/V2891))</f>
        <v>0</v>
      </c>
      <c r="AE2891" s="478">
        <f>IFERROR(IF(AND(VLOOKUP(D2891,rng_ND,5,FALSE)="Ja",D_SAV!T2891="degressiv"),D_SAV!AC2891*Y2891/100,0),0)</f>
        <v>0</v>
      </c>
      <c r="AF2891" s="55">
        <f>IFERROR(IF(VLOOKUP(D2891,rng_ND,5,FALSE)="Ja",MAX(D_SAV!AD2891:AE2891),D_SAV!AD2891),0)</f>
        <v>0</v>
      </c>
      <c r="AG2891" s="55">
        <f t="shared" si="764"/>
        <v>0</v>
      </c>
      <c r="AH2891" s="55">
        <f t="shared" si="765"/>
        <v>0</v>
      </c>
      <c r="AI2891" s="55">
        <f t="shared" si="766"/>
        <v>0</v>
      </c>
      <c r="AJ2891" s="55">
        <f t="shared" si="767"/>
        <v>0</v>
      </c>
      <c r="AK2891" s="55">
        <f t="shared" si="758"/>
        <v>0</v>
      </c>
      <c r="AL2891" s="55">
        <f t="shared" si="759"/>
        <v>0</v>
      </c>
      <c r="AM2891" s="55">
        <f t="shared" si="760"/>
        <v>0</v>
      </c>
    </row>
    <row r="2892" spans="1:39" x14ac:dyDescent="0.25">
      <c r="A2892" s="47">
        <v>2888</v>
      </c>
      <c r="B2892" s="358" t="str">
        <f>IF(AND(E2892&lt;&gt;0,D2892&lt;&gt;0,F2892&lt;&gt;0),IF(C2892&lt;&gt;0,CONCATENATE(C2892,"-AGr",VLOOKUP(D2892,Listen!$A$2:$G$45,7,FALSE),"-",E2892,"-",F2892,),CONCATENATE("AGr",VLOOKUP(D2892,Listen!$A$2:$G$45,7,FALSE),"-",E2892,"-",F2892)),"keine vollständige ID")</f>
        <v>keine vollständige ID</v>
      </c>
      <c r="C2892" s="359">
        <f>'[2]III_SAV-Details_NB'!B2898</f>
        <v>0</v>
      </c>
      <c r="D2892" s="359">
        <f>'[2]III_SAV-Details_NB'!C2898</f>
        <v>0</v>
      </c>
      <c r="E2892" s="359">
        <f>'[2]III_SAV-Details_NB'!D2898</f>
        <v>0</v>
      </c>
      <c r="F2892" s="490"/>
      <c r="G2892" s="281">
        <f>'[2]III_SAV-Details_NB'!X2898</f>
        <v>0</v>
      </c>
      <c r="H2892" s="281">
        <f t="shared" si="761"/>
        <v>0</v>
      </c>
      <c r="I2892" s="281">
        <f>IF(con_EOGJahr=2025,'[2]III_SAV-Details_NB'!AA2898,IF(con_EOGJahr=2026,'[2]III_SAV-Details_NB'!AB2898,'[2]III_SAV-Details_NB'!AC2898))</f>
        <v>0</v>
      </c>
      <c r="J2892" s="282"/>
      <c r="K2892" s="282"/>
      <c r="L2892" s="282"/>
      <c r="M2892" s="282"/>
      <c r="N2892" s="282"/>
      <c r="O2892" s="282"/>
      <c r="P2892" s="52">
        <f t="shared" si="762"/>
        <v>0</v>
      </c>
      <c r="Q2892" s="60"/>
      <c r="R2892" s="53">
        <f t="shared" si="753"/>
        <v>0</v>
      </c>
      <c r="S2892" s="59"/>
      <c r="T2892" s="61"/>
      <c r="U2892" s="342" t="str">
        <f t="shared" si="757"/>
        <v>k.A.</v>
      </c>
      <c r="V2892" s="343" t="str">
        <f t="shared" si="754"/>
        <v>k.A.</v>
      </c>
      <c r="W2892" s="343" t="str">
        <f>IFERROR(IF(OR($D2892="",$E2892=0,con_Ende=0),"k.A.",IF(VLOOKUP($D2892,rng_ND,5,0)="Nein",VLOOKUP($D2892,rng_ND,2,FALSE),MIN(VLOOKUP($D2892,rng_ND,2,FALSE),A_Stammdaten!$B$19-D_SAV!$E2892+1))),"k.A.")</f>
        <v>k.A.</v>
      </c>
      <c r="X2892" s="343" t="str">
        <f t="shared" si="755"/>
        <v>k.A.</v>
      </c>
      <c r="Y2892" s="62"/>
      <c r="Z2892" s="48">
        <f t="shared" si="756"/>
        <v>0</v>
      </c>
      <c r="AA2892" s="457"/>
      <c r="AB2892" s="55">
        <f t="shared" si="763"/>
        <v>0</v>
      </c>
      <c r="AC2892" s="55">
        <f>IF(A_Stammdaten!$B$25="ja",D_SAV!AA2892,D_SAV!AB2892)</f>
        <v>0</v>
      </c>
      <c r="AD2892" s="478">
        <f>IF(AC2892=0,0,IF(U2892-(con_EOGJahr-D_SAV!E2892)&lt;=0,AC2892,AC2892/V2892))</f>
        <v>0</v>
      </c>
      <c r="AE2892" s="478">
        <f>IFERROR(IF(AND(VLOOKUP(D2892,rng_ND,5,FALSE)="Ja",D_SAV!T2892="degressiv"),D_SAV!AC2892*Y2892/100,0),0)</f>
        <v>0</v>
      </c>
      <c r="AF2892" s="55">
        <f>IFERROR(IF(VLOOKUP(D2892,rng_ND,5,FALSE)="Ja",MAX(D_SAV!AD2892:AE2892),D_SAV!AD2892),0)</f>
        <v>0</v>
      </c>
      <c r="AG2892" s="55">
        <f t="shared" si="764"/>
        <v>0</v>
      </c>
      <c r="AH2892" s="55">
        <f t="shared" si="765"/>
        <v>0</v>
      </c>
      <c r="AI2892" s="55">
        <f t="shared" si="766"/>
        <v>0</v>
      </c>
      <c r="AJ2892" s="55">
        <f t="shared" si="767"/>
        <v>0</v>
      </c>
      <c r="AK2892" s="55">
        <f t="shared" si="758"/>
        <v>0</v>
      </c>
      <c r="AL2892" s="55">
        <f t="shared" si="759"/>
        <v>0</v>
      </c>
      <c r="AM2892" s="55">
        <f t="shared" si="760"/>
        <v>0</v>
      </c>
    </row>
    <row r="2893" spans="1:39" x14ac:dyDescent="0.25">
      <c r="A2893" s="47">
        <v>2889</v>
      </c>
      <c r="B2893" s="358" t="str">
        <f>IF(AND(E2893&lt;&gt;0,D2893&lt;&gt;0,F2893&lt;&gt;0),IF(C2893&lt;&gt;0,CONCATENATE(C2893,"-AGr",VLOOKUP(D2893,Listen!$A$2:$G$45,7,FALSE),"-",E2893,"-",F2893,),CONCATENATE("AGr",VLOOKUP(D2893,Listen!$A$2:$G$45,7,FALSE),"-",E2893,"-",F2893)),"keine vollständige ID")</f>
        <v>keine vollständige ID</v>
      </c>
      <c r="C2893" s="359">
        <f>'[2]III_SAV-Details_NB'!B2899</f>
        <v>0</v>
      </c>
      <c r="D2893" s="359">
        <f>'[2]III_SAV-Details_NB'!C2899</f>
        <v>0</v>
      </c>
      <c r="E2893" s="359">
        <f>'[2]III_SAV-Details_NB'!D2899</f>
        <v>0</v>
      </c>
      <c r="F2893" s="490"/>
      <c r="G2893" s="281">
        <f>'[2]III_SAV-Details_NB'!X2899</f>
        <v>0</v>
      </c>
      <c r="H2893" s="281">
        <f t="shared" si="761"/>
        <v>0</v>
      </c>
      <c r="I2893" s="281">
        <f>IF(con_EOGJahr=2025,'[2]III_SAV-Details_NB'!AA2899,IF(con_EOGJahr=2026,'[2]III_SAV-Details_NB'!AB2899,'[2]III_SAV-Details_NB'!AC2899))</f>
        <v>0</v>
      </c>
      <c r="J2893" s="282"/>
      <c r="K2893" s="282"/>
      <c r="L2893" s="282"/>
      <c r="M2893" s="282"/>
      <c r="N2893" s="282"/>
      <c r="O2893" s="282"/>
      <c r="P2893" s="52">
        <f t="shared" si="762"/>
        <v>0</v>
      </c>
      <c r="Q2893" s="60"/>
      <c r="R2893" s="53">
        <f t="shared" si="753"/>
        <v>0</v>
      </c>
      <c r="S2893" s="59"/>
      <c r="T2893" s="61"/>
      <c r="U2893" s="342" t="str">
        <f t="shared" si="757"/>
        <v>k.A.</v>
      </c>
      <c r="V2893" s="343" t="str">
        <f t="shared" si="754"/>
        <v>k.A.</v>
      </c>
      <c r="W2893" s="343" t="str">
        <f>IFERROR(IF(OR($D2893="",$E2893=0,con_Ende=0),"k.A.",IF(VLOOKUP($D2893,rng_ND,5,0)="Nein",VLOOKUP($D2893,rng_ND,2,FALSE),MIN(VLOOKUP($D2893,rng_ND,2,FALSE),A_Stammdaten!$B$19-D_SAV!$E2893+1))),"k.A.")</f>
        <v>k.A.</v>
      </c>
      <c r="X2893" s="343" t="str">
        <f t="shared" si="755"/>
        <v>k.A.</v>
      </c>
      <c r="Y2893" s="62"/>
      <c r="Z2893" s="48">
        <f t="shared" si="756"/>
        <v>0</v>
      </c>
      <c r="AA2893" s="457"/>
      <c r="AB2893" s="55">
        <f t="shared" si="763"/>
        <v>0</v>
      </c>
      <c r="AC2893" s="55">
        <f>IF(A_Stammdaten!$B$25="ja",D_SAV!AA2893,D_SAV!AB2893)</f>
        <v>0</v>
      </c>
      <c r="AD2893" s="478">
        <f>IF(AC2893=0,0,IF(U2893-(con_EOGJahr-D_SAV!E2893)&lt;=0,AC2893,AC2893/V2893))</f>
        <v>0</v>
      </c>
      <c r="AE2893" s="478">
        <f>IFERROR(IF(AND(VLOOKUP(D2893,rng_ND,5,FALSE)="Ja",D_SAV!T2893="degressiv"),D_SAV!AC2893*Y2893/100,0),0)</f>
        <v>0</v>
      </c>
      <c r="AF2893" s="55">
        <f>IFERROR(IF(VLOOKUP(D2893,rng_ND,5,FALSE)="Ja",MAX(D_SAV!AD2893:AE2893),D_SAV!AD2893),0)</f>
        <v>0</v>
      </c>
      <c r="AG2893" s="55">
        <f t="shared" si="764"/>
        <v>0</v>
      </c>
      <c r="AH2893" s="55">
        <f t="shared" si="765"/>
        <v>0</v>
      </c>
      <c r="AI2893" s="55">
        <f t="shared" si="766"/>
        <v>0</v>
      </c>
      <c r="AJ2893" s="55">
        <f t="shared" si="767"/>
        <v>0</v>
      </c>
      <c r="AK2893" s="55">
        <f t="shared" si="758"/>
        <v>0</v>
      </c>
      <c r="AL2893" s="55">
        <f t="shared" si="759"/>
        <v>0</v>
      </c>
      <c r="AM2893" s="55">
        <f t="shared" si="760"/>
        <v>0</v>
      </c>
    </row>
    <row r="2894" spans="1:39" x14ac:dyDescent="0.25">
      <c r="A2894" s="47">
        <v>2890</v>
      </c>
      <c r="B2894" s="358" t="str">
        <f>IF(AND(E2894&lt;&gt;0,D2894&lt;&gt;0,F2894&lt;&gt;0),IF(C2894&lt;&gt;0,CONCATENATE(C2894,"-AGr",VLOOKUP(D2894,Listen!$A$2:$G$45,7,FALSE),"-",E2894,"-",F2894,),CONCATENATE("AGr",VLOOKUP(D2894,Listen!$A$2:$G$45,7,FALSE),"-",E2894,"-",F2894)),"keine vollständige ID")</f>
        <v>keine vollständige ID</v>
      </c>
      <c r="C2894" s="359">
        <f>'[2]III_SAV-Details_NB'!B2900</f>
        <v>0</v>
      </c>
      <c r="D2894" s="359">
        <f>'[2]III_SAV-Details_NB'!C2900</f>
        <v>0</v>
      </c>
      <c r="E2894" s="359">
        <f>'[2]III_SAV-Details_NB'!D2900</f>
        <v>0</v>
      </c>
      <c r="F2894" s="490"/>
      <c r="G2894" s="281">
        <f>'[2]III_SAV-Details_NB'!X2900</f>
        <v>0</v>
      </c>
      <c r="H2894" s="281">
        <f t="shared" si="761"/>
        <v>0</v>
      </c>
      <c r="I2894" s="281">
        <f>IF(con_EOGJahr=2025,'[2]III_SAV-Details_NB'!AA2900,IF(con_EOGJahr=2026,'[2]III_SAV-Details_NB'!AB2900,'[2]III_SAV-Details_NB'!AC2900))</f>
        <v>0</v>
      </c>
      <c r="J2894" s="282"/>
      <c r="K2894" s="282"/>
      <c r="L2894" s="282"/>
      <c r="M2894" s="282"/>
      <c r="N2894" s="282"/>
      <c r="O2894" s="282"/>
      <c r="P2894" s="52">
        <f t="shared" si="762"/>
        <v>0</v>
      </c>
      <c r="Q2894" s="60"/>
      <c r="R2894" s="53">
        <f t="shared" si="753"/>
        <v>0</v>
      </c>
      <c r="S2894" s="59"/>
      <c r="T2894" s="61"/>
      <c r="U2894" s="342" t="str">
        <f t="shared" si="757"/>
        <v>k.A.</v>
      </c>
      <c r="V2894" s="343" t="str">
        <f t="shared" si="754"/>
        <v>k.A.</v>
      </c>
      <c r="W2894" s="343" t="str">
        <f>IFERROR(IF(OR($D2894="",$E2894=0,con_Ende=0),"k.A.",IF(VLOOKUP($D2894,rng_ND,5,0)="Nein",VLOOKUP($D2894,rng_ND,2,FALSE),MIN(VLOOKUP($D2894,rng_ND,2,FALSE),A_Stammdaten!$B$19-D_SAV!$E2894+1))),"k.A.")</f>
        <v>k.A.</v>
      </c>
      <c r="X2894" s="343" t="str">
        <f t="shared" si="755"/>
        <v>k.A.</v>
      </c>
      <c r="Y2894" s="62"/>
      <c r="Z2894" s="48">
        <f t="shared" si="756"/>
        <v>0</v>
      </c>
      <c r="AA2894" s="457"/>
      <c r="AB2894" s="55">
        <f t="shared" si="763"/>
        <v>0</v>
      </c>
      <c r="AC2894" s="55">
        <f>IF(A_Stammdaten!$B$25="ja",D_SAV!AA2894,D_SAV!AB2894)</f>
        <v>0</v>
      </c>
      <c r="AD2894" s="478">
        <f>IF(AC2894=0,0,IF(U2894-(con_EOGJahr-D_SAV!E2894)&lt;=0,AC2894,AC2894/V2894))</f>
        <v>0</v>
      </c>
      <c r="AE2894" s="478">
        <f>IFERROR(IF(AND(VLOOKUP(D2894,rng_ND,5,FALSE)="Ja",D_SAV!T2894="degressiv"),D_SAV!AC2894*Y2894/100,0),0)</f>
        <v>0</v>
      </c>
      <c r="AF2894" s="55">
        <f>IFERROR(IF(VLOOKUP(D2894,rng_ND,5,FALSE)="Ja",MAX(D_SAV!AD2894:AE2894),D_SAV!AD2894),0)</f>
        <v>0</v>
      </c>
      <c r="AG2894" s="55">
        <f t="shared" si="764"/>
        <v>0</v>
      </c>
      <c r="AH2894" s="55">
        <f t="shared" si="765"/>
        <v>0</v>
      </c>
      <c r="AI2894" s="55">
        <f t="shared" si="766"/>
        <v>0</v>
      </c>
      <c r="AJ2894" s="55">
        <f t="shared" si="767"/>
        <v>0</v>
      </c>
      <c r="AK2894" s="55">
        <f t="shared" si="758"/>
        <v>0</v>
      </c>
      <c r="AL2894" s="55">
        <f t="shared" si="759"/>
        <v>0</v>
      </c>
      <c r="AM2894" s="55">
        <f t="shared" si="760"/>
        <v>0</v>
      </c>
    </row>
    <row r="2895" spans="1:39" x14ac:dyDescent="0.25">
      <c r="A2895" s="47">
        <v>2891</v>
      </c>
      <c r="B2895" s="358" t="str">
        <f>IF(AND(E2895&lt;&gt;0,D2895&lt;&gt;0,F2895&lt;&gt;0),IF(C2895&lt;&gt;0,CONCATENATE(C2895,"-AGr",VLOOKUP(D2895,Listen!$A$2:$G$45,7,FALSE),"-",E2895,"-",F2895,),CONCATENATE("AGr",VLOOKUP(D2895,Listen!$A$2:$G$45,7,FALSE),"-",E2895,"-",F2895)),"keine vollständige ID")</f>
        <v>keine vollständige ID</v>
      </c>
      <c r="C2895" s="359">
        <f>'[2]III_SAV-Details_NB'!B2901</f>
        <v>0</v>
      </c>
      <c r="D2895" s="359">
        <f>'[2]III_SAV-Details_NB'!C2901</f>
        <v>0</v>
      </c>
      <c r="E2895" s="359">
        <f>'[2]III_SAV-Details_NB'!D2901</f>
        <v>0</v>
      </c>
      <c r="F2895" s="490"/>
      <c r="G2895" s="281">
        <f>'[2]III_SAV-Details_NB'!X2901</f>
        <v>0</v>
      </c>
      <c r="H2895" s="281">
        <f t="shared" si="761"/>
        <v>0</v>
      </c>
      <c r="I2895" s="281">
        <f>IF(con_EOGJahr=2025,'[2]III_SAV-Details_NB'!AA2901,IF(con_EOGJahr=2026,'[2]III_SAV-Details_NB'!AB2901,'[2]III_SAV-Details_NB'!AC2901))</f>
        <v>0</v>
      </c>
      <c r="J2895" s="282"/>
      <c r="K2895" s="282"/>
      <c r="L2895" s="282"/>
      <c r="M2895" s="282"/>
      <c r="N2895" s="282"/>
      <c r="O2895" s="282"/>
      <c r="P2895" s="52">
        <f t="shared" si="762"/>
        <v>0</v>
      </c>
      <c r="Q2895" s="60"/>
      <c r="R2895" s="53">
        <f t="shared" si="753"/>
        <v>0</v>
      </c>
      <c r="S2895" s="59"/>
      <c r="T2895" s="61"/>
      <c r="U2895" s="342" t="str">
        <f t="shared" si="757"/>
        <v>k.A.</v>
      </c>
      <c r="V2895" s="343" t="str">
        <f t="shared" si="754"/>
        <v>k.A.</v>
      </c>
      <c r="W2895" s="343" t="str">
        <f>IFERROR(IF(OR($D2895="",$E2895=0,con_Ende=0),"k.A.",IF(VLOOKUP($D2895,rng_ND,5,0)="Nein",VLOOKUP($D2895,rng_ND,2,FALSE),MIN(VLOOKUP($D2895,rng_ND,2,FALSE),A_Stammdaten!$B$19-D_SAV!$E2895+1))),"k.A.")</f>
        <v>k.A.</v>
      </c>
      <c r="X2895" s="343" t="str">
        <f t="shared" si="755"/>
        <v>k.A.</v>
      </c>
      <c r="Y2895" s="62"/>
      <c r="Z2895" s="48">
        <f t="shared" si="756"/>
        <v>0</v>
      </c>
      <c r="AA2895" s="457"/>
      <c r="AB2895" s="55">
        <f t="shared" si="763"/>
        <v>0</v>
      </c>
      <c r="AC2895" s="55">
        <f>IF(A_Stammdaten!$B$25="ja",D_SAV!AA2895,D_SAV!AB2895)</f>
        <v>0</v>
      </c>
      <c r="AD2895" s="478">
        <f>IF(AC2895=0,0,IF(U2895-(con_EOGJahr-D_SAV!E2895)&lt;=0,AC2895,AC2895/V2895))</f>
        <v>0</v>
      </c>
      <c r="AE2895" s="478">
        <f>IFERROR(IF(AND(VLOOKUP(D2895,rng_ND,5,FALSE)="Ja",D_SAV!T2895="degressiv"),D_SAV!AC2895*Y2895/100,0),0)</f>
        <v>0</v>
      </c>
      <c r="AF2895" s="55">
        <f>IFERROR(IF(VLOOKUP(D2895,rng_ND,5,FALSE)="Ja",MAX(D_SAV!AD2895:AE2895),D_SAV!AD2895),0)</f>
        <v>0</v>
      </c>
      <c r="AG2895" s="55">
        <f t="shared" si="764"/>
        <v>0</v>
      </c>
      <c r="AH2895" s="55">
        <f t="shared" si="765"/>
        <v>0</v>
      </c>
      <c r="AI2895" s="55">
        <f t="shared" si="766"/>
        <v>0</v>
      </c>
      <c r="AJ2895" s="55">
        <f t="shared" si="767"/>
        <v>0</v>
      </c>
      <c r="AK2895" s="55">
        <f t="shared" si="758"/>
        <v>0</v>
      </c>
      <c r="AL2895" s="55">
        <f t="shared" si="759"/>
        <v>0</v>
      </c>
      <c r="AM2895" s="55">
        <f t="shared" si="760"/>
        <v>0</v>
      </c>
    </row>
    <row r="2896" spans="1:39" x14ac:dyDescent="0.25">
      <c r="A2896" s="47">
        <v>2892</v>
      </c>
      <c r="B2896" s="358" t="str">
        <f>IF(AND(E2896&lt;&gt;0,D2896&lt;&gt;0,F2896&lt;&gt;0),IF(C2896&lt;&gt;0,CONCATENATE(C2896,"-AGr",VLOOKUP(D2896,Listen!$A$2:$G$45,7,FALSE),"-",E2896,"-",F2896,),CONCATENATE("AGr",VLOOKUP(D2896,Listen!$A$2:$G$45,7,FALSE),"-",E2896,"-",F2896)),"keine vollständige ID")</f>
        <v>keine vollständige ID</v>
      </c>
      <c r="C2896" s="359">
        <f>'[2]III_SAV-Details_NB'!B2902</f>
        <v>0</v>
      </c>
      <c r="D2896" s="359">
        <f>'[2]III_SAV-Details_NB'!C2902</f>
        <v>0</v>
      </c>
      <c r="E2896" s="359">
        <f>'[2]III_SAV-Details_NB'!D2902</f>
        <v>0</v>
      </c>
      <c r="F2896" s="490"/>
      <c r="G2896" s="281">
        <f>'[2]III_SAV-Details_NB'!X2902</f>
        <v>0</v>
      </c>
      <c r="H2896" s="281">
        <f t="shared" si="761"/>
        <v>0</v>
      </c>
      <c r="I2896" s="281">
        <f>IF(con_EOGJahr=2025,'[2]III_SAV-Details_NB'!AA2902,IF(con_EOGJahr=2026,'[2]III_SAV-Details_NB'!AB2902,'[2]III_SAV-Details_NB'!AC2902))</f>
        <v>0</v>
      </c>
      <c r="J2896" s="282"/>
      <c r="K2896" s="282"/>
      <c r="L2896" s="282"/>
      <c r="M2896" s="282"/>
      <c r="N2896" s="282"/>
      <c r="O2896" s="282"/>
      <c r="P2896" s="52">
        <f t="shared" si="762"/>
        <v>0</v>
      </c>
      <c r="Q2896" s="60"/>
      <c r="R2896" s="53">
        <f t="shared" si="753"/>
        <v>0</v>
      </c>
      <c r="S2896" s="59"/>
      <c r="T2896" s="61"/>
      <c r="U2896" s="342" t="str">
        <f t="shared" si="757"/>
        <v>k.A.</v>
      </c>
      <c r="V2896" s="343" t="str">
        <f t="shared" si="754"/>
        <v>k.A.</v>
      </c>
      <c r="W2896" s="343" t="str">
        <f>IFERROR(IF(OR($D2896="",$E2896=0,con_Ende=0),"k.A.",IF(VLOOKUP($D2896,rng_ND,5,0)="Nein",VLOOKUP($D2896,rng_ND,2,FALSE),MIN(VLOOKUP($D2896,rng_ND,2,FALSE),A_Stammdaten!$B$19-D_SAV!$E2896+1))),"k.A.")</f>
        <v>k.A.</v>
      </c>
      <c r="X2896" s="343" t="str">
        <f t="shared" si="755"/>
        <v>k.A.</v>
      </c>
      <c r="Y2896" s="62"/>
      <c r="Z2896" s="48">
        <f t="shared" si="756"/>
        <v>0</v>
      </c>
      <c r="AA2896" s="457"/>
      <c r="AB2896" s="55">
        <f t="shared" si="763"/>
        <v>0</v>
      </c>
      <c r="AC2896" s="55">
        <f>IF(A_Stammdaten!$B$25="ja",D_SAV!AA2896,D_SAV!AB2896)</f>
        <v>0</v>
      </c>
      <c r="AD2896" s="478">
        <f>IF(AC2896=0,0,IF(U2896-(con_EOGJahr-D_SAV!E2896)&lt;=0,AC2896,AC2896/V2896))</f>
        <v>0</v>
      </c>
      <c r="AE2896" s="478">
        <f>IFERROR(IF(AND(VLOOKUP(D2896,rng_ND,5,FALSE)="Ja",D_SAV!T2896="degressiv"),D_SAV!AC2896*Y2896/100,0),0)</f>
        <v>0</v>
      </c>
      <c r="AF2896" s="55">
        <f>IFERROR(IF(VLOOKUP(D2896,rng_ND,5,FALSE)="Ja",MAX(D_SAV!AD2896:AE2896),D_SAV!AD2896),0)</f>
        <v>0</v>
      </c>
      <c r="AG2896" s="55">
        <f t="shared" si="764"/>
        <v>0</v>
      </c>
      <c r="AH2896" s="55">
        <f t="shared" si="765"/>
        <v>0</v>
      </c>
      <c r="AI2896" s="55">
        <f t="shared" si="766"/>
        <v>0</v>
      </c>
      <c r="AJ2896" s="55">
        <f t="shared" si="767"/>
        <v>0</v>
      </c>
      <c r="AK2896" s="55">
        <f t="shared" si="758"/>
        <v>0</v>
      </c>
      <c r="AL2896" s="55">
        <f t="shared" si="759"/>
        <v>0</v>
      </c>
      <c r="AM2896" s="55">
        <f t="shared" si="760"/>
        <v>0</v>
      </c>
    </row>
    <row r="2897" spans="1:39" x14ac:dyDescent="0.25">
      <c r="A2897" s="47">
        <v>2893</v>
      </c>
      <c r="B2897" s="358" t="str">
        <f>IF(AND(E2897&lt;&gt;0,D2897&lt;&gt;0,F2897&lt;&gt;0),IF(C2897&lt;&gt;0,CONCATENATE(C2897,"-AGr",VLOOKUP(D2897,Listen!$A$2:$G$45,7,FALSE),"-",E2897,"-",F2897,),CONCATENATE("AGr",VLOOKUP(D2897,Listen!$A$2:$G$45,7,FALSE),"-",E2897,"-",F2897)),"keine vollständige ID")</f>
        <v>keine vollständige ID</v>
      </c>
      <c r="C2897" s="359">
        <f>'[2]III_SAV-Details_NB'!B2903</f>
        <v>0</v>
      </c>
      <c r="D2897" s="359">
        <f>'[2]III_SAV-Details_NB'!C2903</f>
        <v>0</v>
      </c>
      <c r="E2897" s="359">
        <f>'[2]III_SAV-Details_NB'!D2903</f>
        <v>0</v>
      </c>
      <c r="F2897" s="490"/>
      <c r="G2897" s="281">
        <f>'[2]III_SAV-Details_NB'!X2903</f>
        <v>0</v>
      </c>
      <c r="H2897" s="281">
        <f t="shared" si="761"/>
        <v>0</v>
      </c>
      <c r="I2897" s="281">
        <f>IF(con_EOGJahr=2025,'[2]III_SAV-Details_NB'!AA2903,IF(con_EOGJahr=2026,'[2]III_SAV-Details_NB'!AB2903,'[2]III_SAV-Details_NB'!AC2903))</f>
        <v>0</v>
      </c>
      <c r="J2897" s="282"/>
      <c r="K2897" s="282"/>
      <c r="L2897" s="282"/>
      <c r="M2897" s="282"/>
      <c r="N2897" s="282"/>
      <c r="O2897" s="282"/>
      <c r="P2897" s="52">
        <f t="shared" si="762"/>
        <v>0</v>
      </c>
      <c r="Q2897" s="60"/>
      <c r="R2897" s="53">
        <f t="shared" si="753"/>
        <v>0</v>
      </c>
      <c r="S2897" s="59"/>
      <c r="T2897" s="61"/>
      <c r="U2897" s="342" t="str">
        <f t="shared" si="757"/>
        <v>k.A.</v>
      </c>
      <c r="V2897" s="343" t="str">
        <f t="shared" si="754"/>
        <v>k.A.</v>
      </c>
      <c r="W2897" s="343" t="str">
        <f>IFERROR(IF(OR($D2897="",$E2897=0,con_Ende=0),"k.A.",IF(VLOOKUP($D2897,rng_ND,5,0)="Nein",VLOOKUP($D2897,rng_ND,2,FALSE),MIN(VLOOKUP($D2897,rng_ND,2,FALSE),A_Stammdaten!$B$19-D_SAV!$E2897+1))),"k.A.")</f>
        <v>k.A.</v>
      </c>
      <c r="X2897" s="343" t="str">
        <f t="shared" si="755"/>
        <v>k.A.</v>
      </c>
      <c r="Y2897" s="62"/>
      <c r="Z2897" s="48">
        <f t="shared" si="756"/>
        <v>0</v>
      </c>
      <c r="AA2897" s="457"/>
      <c r="AB2897" s="55">
        <f t="shared" si="763"/>
        <v>0</v>
      </c>
      <c r="AC2897" s="55">
        <f>IF(A_Stammdaten!$B$25="ja",D_SAV!AA2897,D_SAV!AB2897)</f>
        <v>0</v>
      </c>
      <c r="AD2897" s="478">
        <f>IF(AC2897=0,0,IF(U2897-(con_EOGJahr-D_SAV!E2897)&lt;=0,AC2897,AC2897/V2897))</f>
        <v>0</v>
      </c>
      <c r="AE2897" s="478">
        <f>IFERROR(IF(AND(VLOOKUP(D2897,rng_ND,5,FALSE)="Ja",D_SAV!T2897="degressiv"),D_SAV!AC2897*Y2897/100,0),0)</f>
        <v>0</v>
      </c>
      <c r="AF2897" s="55">
        <f>IFERROR(IF(VLOOKUP(D2897,rng_ND,5,FALSE)="Ja",MAX(D_SAV!AD2897:AE2897),D_SAV!AD2897),0)</f>
        <v>0</v>
      </c>
      <c r="AG2897" s="55">
        <f t="shared" si="764"/>
        <v>0</v>
      </c>
      <c r="AH2897" s="55">
        <f t="shared" si="765"/>
        <v>0</v>
      </c>
      <c r="AI2897" s="55">
        <f t="shared" si="766"/>
        <v>0</v>
      </c>
      <c r="AJ2897" s="55">
        <f t="shared" si="767"/>
        <v>0</v>
      </c>
      <c r="AK2897" s="55">
        <f t="shared" si="758"/>
        <v>0</v>
      </c>
      <c r="AL2897" s="55">
        <f t="shared" si="759"/>
        <v>0</v>
      </c>
      <c r="AM2897" s="55">
        <f t="shared" si="760"/>
        <v>0</v>
      </c>
    </row>
    <row r="2898" spans="1:39" x14ac:dyDescent="0.25">
      <c r="A2898" s="47">
        <v>2894</v>
      </c>
      <c r="B2898" s="358" t="str">
        <f>IF(AND(E2898&lt;&gt;0,D2898&lt;&gt;0,F2898&lt;&gt;0),IF(C2898&lt;&gt;0,CONCATENATE(C2898,"-AGr",VLOOKUP(D2898,Listen!$A$2:$G$45,7,FALSE),"-",E2898,"-",F2898,),CONCATENATE("AGr",VLOOKUP(D2898,Listen!$A$2:$G$45,7,FALSE),"-",E2898,"-",F2898)),"keine vollständige ID")</f>
        <v>keine vollständige ID</v>
      </c>
      <c r="C2898" s="359">
        <f>'[2]III_SAV-Details_NB'!B2904</f>
        <v>0</v>
      </c>
      <c r="D2898" s="359">
        <f>'[2]III_SAV-Details_NB'!C2904</f>
        <v>0</v>
      </c>
      <c r="E2898" s="359">
        <f>'[2]III_SAV-Details_NB'!D2904</f>
        <v>0</v>
      </c>
      <c r="F2898" s="490"/>
      <c r="G2898" s="281">
        <f>'[2]III_SAV-Details_NB'!X2904</f>
        <v>0</v>
      </c>
      <c r="H2898" s="281">
        <f t="shared" si="761"/>
        <v>0</v>
      </c>
      <c r="I2898" s="281">
        <f>IF(con_EOGJahr=2025,'[2]III_SAV-Details_NB'!AA2904,IF(con_EOGJahr=2026,'[2]III_SAV-Details_NB'!AB2904,'[2]III_SAV-Details_NB'!AC2904))</f>
        <v>0</v>
      </c>
      <c r="J2898" s="282"/>
      <c r="K2898" s="282"/>
      <c r="L2898" s="282"/>
      <c r="M2898" s="282"/>
      <c r="N2898" s="282"/>
      <c r="O2898" s="282"/>
      <c r="P2898" s="52">
        <f t="shared" si="762"/>
        <v>0</v>
      </c>
      <c r="Q2898" s="60"/>
      <c r="R2898" s="53">
        <f t="shared" ref="R2898:R2961" si="768">P2898+Q2898</f>
        <v>0</v>
      </c>
      <c r="S2898" s="59"/>
      <c r="T2898" s="61"/>
      <c r="U2898" s="342" t="str">
        <f t="shared" si="757"/>
        <v>k.A.</v>
      </c>
      <c r="V2898" s="343" t="str">
        <f t="shared" ref="V2898:V2961" si="769">IFERROR(IF(OR($D2898="",$E2898=0,con_Ende=0,$U2898=0),"k.A.",MAX($E2898-con_EOGJahr+$U2898,0)),"k.A.")</f>
        <v>k.A.</v>
      </c>
      <c r="W2898" s="343" t="str">
        <f>IFERROR(IF(OR($D2898="",$E2898=0,con_Ende=0),"k.A.",IF(VLOOKUP($D2898,rng_ND,5,0)="Nein",VLOOKUP($D2898,rng_ND,2,FALSE),MIN(VLOOKUP($D2898,rng_ND,2,FALSE),A_Stammdaten!$B$19-D_SAV!$E2898+1))),"k.A.")</f>
        <v>k.A.</v>
      </c>
      <c r="X2898" s="343" t="str">
        <f t="shared" ref="X2898:X2961" si="770">IFERROR(IF(OR($D2898="",$E2898=0,con_Ende=0),"k.A.",VLOOKUP($D2898,rng_ND,3,FALSE)),"k.A.")</f>
        <v>k.A.</v>
      </c>
      <c r="Y2898" s="62"/>
      <c r="Z2898" s="48">
        <f t="shared" ref="Z2898:Z2961" si="771">IF(AND($E2898&lt;2006,$E2898&lt;&gt;0),IFERROR(VLOOKUP($E2898,rng_Index,VLOOKUP($D2898,rng_ND,4,FALSE)+1,FALSE),1),)</f>
        <v>0</v>
      </c>
      <c r="AA2898" s="457"/>
      <c r="AB2898" s="55">
        <f t="shared" si="763"/>
        <v>0</v>
      </c>
      <c r="AC2898" s="55">
        <f>IF(A_Stammdaten!$B$25="ja",D_SAV!AA2898,D_SAV!AB2898)</f>
        <v>0</v>
      </c>
      <c r="AD2898" s="478">
        <f>IF(AC2898=0,0,IF(U2898-(con_EOGJahr-D_SAV!E2898)&lt;=0,AC2898,AC2898/V2898))</f>
        <v>0</v>
      </c>
      <c r="AE2898" s="478">
        <f>IFERROR(IF(AND(VLOOKUP(D2898,rng_ND,5,FALSE)="Ja",D_SAV!T2898="degressiv"),D_SAV!AC2898*Y2898/100,0),0)</f>
        <v>0</v>
      </c>
      <c r="AF2898" s="55">
        <f>IFERROR(IF(VLOOKUP(D2898,rng_ND,5,FALSE)="Ja",MAX(D_SAV!AD2898:AE2898),D_SAV!AD2898),0)</f>
        <v>0</v>
      </c>
      <c r="AG2898" s="55">
        <f t="shared" si="764"/>
        <v>0</v>
      </c>
      <c r="AH2898" s="55">
        <f t="shared" si="765"/>
        <v>0</v>
      </c>
      <c r="AI2898" s="55">
        <f t="shared" si="766"/>
        <v>0</v>
      </c>
      <c r="AJ2898" s="55">
        <f t="shared" si="767"/>
        <v>0</v>
      </c>
      <c r="AK2898" s="55">
        <f t="shared" si="758"/>
        <v>0</v>
      </c>
      <c r="AL2898" s="55">
        <f t="shared" si="759"/>
        <v>0</v>
      </c>
      <c r="AM2898" s="55">
        <f t="shared" si="760"/>
        <v>0</v>
      </c>
    </row>
    <row r="2899" spans="1:39" x14ac:dyDescent="0.25">
      <c r="A2899" s="47">
        <v>2895</v>
      </c>
      <c r="B2899" s="358" t="str">
        <f>IF(AND(E2899&lt;&gt;0,D2899&lt;&gt;0,F2899&lt;&gt;0),IF(C2899&lt;&gt;0,CONCATENATE(C2899,"-AGr",VLOOKUP(D2899,Listen!$A$2:$G$45,7,FALSE),"-",E2899,"-",F2899,),CONCATENATE("AGr",VLOOKUP(D2899,Listen!$A$2:$G$45,7,FALSE),"-",E2899,"-",F2899)),"keine vollständige ID")</f>
        <v>keine vollständige ID</v>
      </c>
      <c r="C2899" s="359">
        <f>'[2]III_SAV-Details_NB'!B2905</f>
        <v>0</v>
      </c>
      <c r="D2899" s="359">
        <f>'[2]III_SAV-Details_NB'!C2905</f>
        <v>0</v>
      </c>
      <c r="E2899" s="359">
        <f>'[2]III_SAV-Details_NB'!D2905</f>
        <v>0</v>
      </c>
      <c r="F2899" s="490"/>
      <c r="G2899" s="281">
        <f>'[2]III_SAV-Details_NB'!X2905</f>
        <v>0</v>
      </c>
      <c r="H2899" s="281">
        <f t="shared" si="761"/>
        <v>0</v>
      </c>
      <c r="I2899" s="281">
        <f>IF(con_EOGJahr=2025,'[2]III_SAV-Details_NB'!AA2905,IF(con_EOGJahr=2026,'[2]III_SAV-Details_NB'!AB2905,'[2]III_SAV-Details_NB'!AC2905))</f>
        <v>0</v>
      </c>
      <c r="J2899" s="282"/>
      <c r="K2899" s="282"/>
      <c r="L2899" s="282"/>
      <c r="M2899" s="282"/>
      <c r="N2899" s="282"/>
      <c r="O2899" s="282"/>
      <c r="P2899" s="52">
        <f t="shared" si="762"/>
        <v>0</v>
      </c>
      <c r="Q2899" s="60"/>
      <c r="R2899" s="53">
        <f t="shared" si="768"/>
        <v>0</v>
      </c>
      <c r="S2899" s="59"/>
      <c r="T2899" s="61"/>
      <c r="U2899" s="342" t="str">
        <f t="shared" ref="U2899:U2962" si="772">+W2899</f>
        <v>k.A.</v>
      </c>
      <c r="V2899" s="343" t="str">
        <f t="shared" si="769"/>
        <v>k.A.</v>
      </c>
      <c r="W2899" s="343" t="str">
        <f>IFERROR(IF(OR($D2899="",$E2899=0,con_Ende=0),"k.A.",IF(VLOOKUP($D2899,rng_ND,5,0)="Nein",VLOOKUP($D2899,rng_ND,2,FALSE),MIN(VLOOKUP($D2899,rng_ND,2,FALSE),A_Stammdaten!$B$19-D_SAV!$E2899+1))),"k.A.")</f>
        <v>k.A.</v>
      </c>
      <c r="X2899" s="343" t="str">
        <f t="shared" si="770"/>
        <v>k.A.</v>
      </c>
      <c r="Y2899" s="62"/>
      <c r="Z2899" s="48">
        <f t="shared" si="771"/>
        <v>0</v>
      </c>
      <c r="AA2899" s="457"/>
      <c r="AB2899" s="55">
        <f t="shared" si="763"/>
        <v>0</v>
      </c>
      <c r="AC2899" s="55">
        <f>IF(A_Stammdaten!$B$25="ja",D_SAV!AA2899,D_SAV!AB2899)</f>
        <v>0</v>
      </c>
      <c r="AD2899" s="478">
        <f>IF(AC2899=0,0,IF(U2899-(con_EOGJahr-D_SAV!E2899)&lt;=0,AC2899,AC2899/V2899))</f>
        <v>0</v>
      </c>
      <c r="AE2899" s="478">
        <f>IFERROR(IF(AND(VLOOKUP(D2899,rng_ND,5,FALSE)="Ja",D_SAV!T2899="degressiv"),D_SAV!AC2899*Y2899/100,0),0)</f>
        <v>0</v>
      </c>
      <c r="AF2899" s="55">
        <f>IFERROR(IF(VLOOKUP(D2899,rng_ND,5,FALSE)="Ja",MAX(D_SAV!AD2899:AE2899),D_SAV!AD2899),0)</f>
        <v>0</v>
      </c>
      <c r="AG2899" s="55">
        <f t="shared" si="764"/>
        <v>0</v>
      </c>
      <c r="AH2899" s="55">
        <f t="shared" si="765"/>
        <v>0</v>
      </c>
      <c r="AI2899" s="55">
        <f t="shared" si="766"/>
        <v>0</v>
      </c>
      <c r="AJ2899" s="55">
        <f t="shared" si="767"/>
        <v>0</v>
      </c>
      <c r="AK2899" s="55">
        <f t="shared" si="758"/>
        <v>0</v>
      </c>
      <c r="AL2899" s="55">
        <f t="shared" si="759"/>
        <v>0</v>
      </c>
      <c r="AM2899" s="55">
        <f t="shared" si="760"/>
        <v>0</v>
      </c>
    </row>
    <row r="2900" spans="1:39" x14ac:dyDescent="0.25">
      <c r="A2900" s="47">
        <v>2896</v>
      </c>
      <c r="B2900" s="358" t="str">
        <f>IF(AND(E2900&lt;&gt;0,D2900&lt;&gt;0,F2900&lt;&gt;0),IF(C2900&lt;&gt;0,CONCATENATE(C2900,"-AGr",VLOOKUP(D2900,Listen!$A$2:$G$45,7,FALSE),"-",E2900,"-",F2900,),CONCATENATE("AGr",VLOOKUP(D2900,Listen!$A$2:$G$45,7,FALSE),"-",E2900,"-",F2900)),"keine vollständige ID")</f>
        <v>keine vollständige ID</v>
      </c>
      <c r="C2900" s="359">
        <f>'[2]III_SAV-Details_NB'!B2906</f>
        <v>0</v>
      </c>
      <c r="D2900" s="359">
        <f>'[2]III_SAV-Details_NB'!C2906</f>
        <v>0</v>
      </c>
      <c r="E2900" s="359">
        <f>'[2]III_SAV-Details_NB'!D2906</f>
        <v>0</v>
      </c>
      <c r="F2900" s="490"/>
      <c r="G2900" s="281">
        <f>'[2]III_SAV-Details_NB'!X2906</f>
        <v>0</v>
      </c>
      <c r="H2900" s="281">
        <f t="shared" si="761"/>
        <v>0</v>
      </c>
      <c r="I2900" s="281">
        <f>IF(con_EOGJahr=2025,'[2]III_SAV-Details_NB'!AA2906,IF(con_EOGJahr=2026,'[2]III_SAV-Details_NB'!AB2906,'[2]III_SAV-Details_NB'!AC2906))</f>
        <v>0</v>
      </c>
      <c r="J2900" s="282"/>
      <c r="K2900" s="282"/>
      <c r="L2900" s="282"/>
      <c r="M2900" s="282"/>
      <c r="N2900" s="282"/>
      <c r="O2900" s="282"/>
      <c r="P2900" s="52">
        <f t="shared" si="762"/>
        <v>0</v>
      </c>
      <c r="Q2900" s="60"/>
      <c r="R2900" s="53">
        <f t="shared" si="768"/>
        <v>0</v>
      </c>
      <c r="S2900" s="59"/>
      <c r="T2900" s="61"/>
      <c r="U2900" s="342" t="str">
        <f t="shared" si="772"/>
        <v>k.A.</v>
      </c>
      <c r="V2900" s="343" t="str">
        <f t="shared" si="769"/>
        <v>k.A.</v>
      </c>
      <c r="W2900" s="343" t="str">
        <f>IFERROR(IF(OR($D2900="",$E2900=0,con_Ende=0),"k.A.",IF(VLOOKUP($D2900,rng_ND,5,0)="Nein",VLOOKUP($D2900,rng_ND,2,FALSE),MIN(VLOOKUP($D2900,rng_ND,2,FALSE),A_Stammdaten!$B$19-D_SAV!$E2900+1))),"k.A.")</f>
        <v>k.A.</v>
      </c>
      <c r="X2900" s="343" t="str">
        <f t="shared" si="770"/>
        <v>k.A.</v>
      </c>
      <c r="Y2900" s="62"/>
      <c r="Z2900" s="48">
        <f t="shared" si="771"/>
        <v>0</v>
      </c>
      <c r="AA2900" s="457"/>
      <c r="AB2900" s="55">
        <f t="shared" si="763"/>
        <v>0</v>
      </c>
      <c r="AC2900" s="55">
        <f>IF(A_Stammdaten!$B$25="ja",D_SAV!AA2900,D_SAV!AB2900)</f>
        <v>0</v>
      </c>
      <c r="AD2900" s="478">
        <f>IF(AC2900=0,0,IF(U2900-(con_EOGJahr-D_SAV!E2900)&lt;=0,AC2900,AC2900/V2900))</f>
        <v>0</v>
      </c>
      <c r="AE2900" s="478">
        <f>IFERROR(IF(AND(VLOOKUP(D2900,rng_ND,5,FALSE)="Ja",D_SAV!T2900="degressiv"),D_SAV!AC2900*Y2900/100,0),0)</f>
        <v>0</v>
      </c>
      <c r="AF2900" s="55">
        <f>IFERROR(IF(VLOOKUP(D2900,rng_ND,5,FALSE)="Ja",MAX(D_SAV!AD2900:AE2900),D_SAV!AD2900),0)</f>
        <v>0</v>
      </c>
      <c r="AG2900" s="55">
        <f t="shared" si="764"/>
        <v>0</v>
      </c>
      <c r="AH2900" s="55">
        <f t="shared" si="765"/>
        <v>0</v>
      </c>
      <c r="AI2900" s="55">
        <f t="shared" si="766"/>
        <v>0</v>
      </c>
      <c r="AJ2900" s="55">
        <f t="shared" si="767"/>
        <v>0</v>
      </c>
      <c r="AK2900" s="55">
        <f t="shared" si="758"/>
        <v>0</v>
      </c>
      <c r="AL2900" s="55">
        <f t="shared" si="759"/>
        <v>0</v>
      </c>
      <c r="AM2900" s="55">
        <f t="shared" si="760"/>
        <v>0</v>
      </c>
    </row>
    <row r="2901" spans="1:39" x14ac:dyDescent="0.25">
      <c r="A2901" s="47">
        <v>2897</v>
      </c>
      <c r="B2901" s="358" t="str">
        <f>IF(AND(E2901&lt;&gt;0,D2901&lt;&gt;0,F2901&lt;&gt;0),IF(C2901&lt;&gt;0,CONCATENATE(C2901,"-AGr",VLOOKUP(D2901,Listen!$A$2:$G$45,7,FALSE),"-",E2901,"-",F2901,),CONCATENATE("AGr",VLOOKUP(D2901,Listen!$A$2:$G$45,7,FALSE),"-",E2901,"-",F2901)),"keine vollständige ID")</f>
        <v>keine vollständige ID</v>
      </c>
      <c r="C2901" s="359">
        <f>'[2]III_SAV-Details_NB'!B2907</f>
        <v>0</v>
      </c>
      <c r="D2901" s="359">
        <f>'[2]III_SAV-Details_NB'!C2907</f>
        <v>0</v>
      </c>
      <c r="E2901" s="359">
        <f>'[2]III_SAV-Details_NB'!D2907</f>
        <v>0</v>
      </c>
      <c r="F2901" s="490"/>
      <c r="G2901" s="281">
        <f>'[2]III_SAV-Details_NB'!X2907</f>
        <v>0</v>
      </c>
      <c r="H2901" s="281">
        <f t="shared" si="761"/>
        <v>0</v>
      </c>
      <c r="I2901" s="281">
        <f>IF(con_EOGJahr=2025,'[2]III_SAV-Details_NB'!AA2907,IF(con_EOGJahr=2026,'[2]III_SAV-Details_NB'!AB2907,'[2]III_SAV-Details_NB'!AC2907))</f>
        <v>0</v>
      </c>
      <c r="J2901" s="282"/>
      <c r="K2901" s="282"/>
      <c r="L2901" s="282"/>
      <c r="M2901" s="282"/>
      <c r="N2901" s="282"/>
      <c r="O2901" s="282"/>
      <c r="P2901" s="52">
        <f t="shared" si="762"/>
        <v>0</v>
      </c>
      <c r="Q2901" s="60"/>
      <c r="R2901" s="53">
        <f t="shared" si="768"/>
        <v>0</v>
      </c>
      <c r="S2901" s="59"/>
      <c r="T2901" s="61"/>
      <c r="U2901" s="342" t="str">
        <f t="shared" si="772"/>
        <v>k.A.</v>
      </c>
      <c r="V2901" s="343" t="str">
        <f t="shared" si="769"/>
        <v>k.A.</v>
      </c>
      <c r="W2901" s="343" t="str">
        <f>IFERROR(IF(OR($D2901="",$E2901=0,con_Ende=0),"k.A.",IF(VLOOKUP($D2901,rng_ND,5,0)="Nein",VLOOKUP($D2901,rng_ND,2,FALSE),MIN(VLOOKUP($D2901,rng_ND,2,FALSE),A_Stammdaten!$B$19-D_SAV!$E2901+1))),"k.A.")</f>
        <v>k.A.</v>
      </c>
      <c r="X2901" s="343" t="str">
        <f t="shared" si="770"/>
        <v>k.A.</v>
      </c>
      <c r="Y2901" s="62"/>
      <c r="Z2901" s="48">
        <f t="shared" si="771"/>
        <v>0</v>
      </c>
      <c r="AA2901" s="457"/>
      <c r="AB2901" s="55">
        <f t="shared" si="763"/>
        <v>0</v>
      </c>
      <c r="AC2901" s="55">
        <f>IF(A_Stammdaten!$B$25="ja",D_SAV!AA2901,D_SAV!AB2901)</f>
        <v>0</v>
      </c>
      <c r="AD2901" s="478">
        <f>IF(AC2901=0,0,IF(U2901-(con_EOGJahr-D_SAV!E2901)&lt;=0,AC2901,AC2901/V2901))</f>
        <v>0</v>
      </c>
      <c r="AE2901" s="478">
        <f>IFERROR(IF(AND(VLOOKUP(D2901,rng_ND,5,FALSE)="Ja",D_SAV!T2901="degressiv"),D_SAV!AC2901*Y2901/100,0),0)</f>
        <v>0</v>
      </c>
      <c r="AF2901" s="55">
        <f>IFERROR(IF(VLOOKUP(D2901,rng_ND,5,FALSE)="Ja",MAX(D_SAV!AD2901:AE2901),D_SAV!AD2901),0)</f>
        <v>0</v>
      </c>
      <c r="AG2901" s="55">
        <f t="shared" si="764"/>
        <v>0</v>
      </c>
      <c r="AH2901" s="55">
        <f t="shared" si="765"/>
        <v>0</v>
      </c>
      <c r="AI2901" s="55">
        <f t="shared" si="766"/>
        <v>0</v>
      </c>
      <c r="AJ2901" s="55">
        <f t="shared" si="767"/>
        <v>0</v>
      </c>
      <c r="AK2901" s="55">
        <f t="shared" si="758"/>
        <v>0</v>
      </c>
      <c r="AL2901" s="55">
        <f t="shared" si="759"/>
        <v>0</v>
      </c>
      <c r="AM2901" s="55">
        <f t="shared" si="760"/>
        <v>0</v>
      </c>
    </row>
    <row r="2902" spans="1:39" x14ac:dyDescent="0.25">
      <c r="A2902" s="47">
        <v>2898</v>
      </c>
      <c r="B2902" s="358" t="str">
        <f>IF(AND(E2902&lt;&gt;0,D2902&lt;&gt;0,F2902&lt;&gt;0),IF(C2902&lt;&gt;0,CONCATENATE(C2902,"-AGr",VLOOKUP(D2902,Listen!$A$2:$G$45,7,FALSE),"-",E2902,"-",F2902,),CONCATENATE("AGr",VLOOKUP(D2902,Listen!$A$2:$G$45,7,FALSE),"-",E2902,"-",F2902)),"keine vollständige ID")</f>
        <v>keine vollständige ID</v>
      </c>
      <c r="C2902" s="359">
        <f>'[2]III_SAV-Details_NB'!B2908</f>
        <v>0</v>
      </c>
      <c r="D2902" s="359">
        <f>'[2]III_SAV-Details_NB'!C2908</f>
        <v>0</v>
      </c>
      <c r="E2902" s="359">
        <f>'[2]III_SAV-Details_NB'!D2908</f>
        <v>0</v>
      </c>
      <c r="F2902" s="490"/>
      <c r="G2902" s="281">
        <f>'[2]III_SAV-Details_NB'!X2908</f>
        <v>0</v>
      </c>
      <c r="H2902" s="281">
        <f t="shared" si="761"/>
        <v>0</v>
      </c>
      <c r="I2902" s="281">
        <f>IF(con_EOGJahr=2025,'[2]III_SAV-Details_NB'!AA2908,IF(con_EOGJahr=2026,'[2]III_SAV-Details_NB'!AB2908,'[2]III_SAV-Details_NB'!AC2908))</f>
        <v>0</v>
      </c>
      <c r="J2902" s="282"/>
      <c r="K2902" s="282"/>
      <c r="L2902" s="282"/>
      <c r="M2902" s="282"/>
      <c r="N2902" s="282"/>
      <c r="O2902" s="282"/>
      <c r="P2902" s="52">
        <f t="shared" si="762"/>
        <v>0</v>
      </c>
      <c r="Q2902" s="60"/>
      <c r="R2902" s="53">
        <f t="shared" si="768"/>
        <v>0</v>
      </c>
      <c r="S2902" s="59"/>
      <c r="T2902" s="61"/>
      <c r="U2902" s="342" t="str">
        <f t="shared" si="772"/>
        <v>k.A.</v>
      </c>
      <c r="V2902" s="343" t="str">
        <f t="shared" si="769"/>
        <v>k.A.</v>
      </c>
      <c r="W2902" s="343" t="str">
        <f>IFERROR(IF(OR($D2902="",$E2902=0,con_Ende=0),"k.A.",IF(VLOOKUP($D2902,rng_ND,5,0)="Nein",VLOOKUP($D2902,rng_ND,2,FALSE),MIN(VLOOKUP($D2902,rng_ND,2,FALSE),A_Stammdaten!$B$19-D_SAV!$E2902+1))),"k.A.")</f>
        <v>k.A.</v>
      </c>
      <c r="X2902" s="343" t="str">
        <f t="shared" si="770"/>
        <v>k.A.</v>
      </c>
      <c r="Y2902" s="62"/>
      <c r="Z2902" s="48">
        <f t="shared" si="771"/>
        <v>0</v>
      </c>
      <c r="AA2902" s="457"/>
      <c r="AB2902" s="55">
        <f t="shared" si="763"/>
        <v>0</v>
      </c>
      <c r="AC2902" s="55">
        <f>IF(A_Stammdaten!$B$25="ja",D_SAV!AA2902,D_SAV!AB2902)</f>
        <v>0</v>
      </c>
      <c r="AD2902" s="478">
        <f>IF(AC2902=0,0,IF(U2902-(con_EOGJahr-D_SAV!E2902)&lt;=0,AC2902,AC2902/V2902))</f>
        <v>0</v>
      </c>
      <c r="AE2902" s="478">
        <f>IFERROR(IF(AND(VLOOKUP(D2902,rng_ND,5,FALSE)="Ja",D_SAV!T2902="degressiv"),D_SAV!AC2902*Y2902/100,0),0)</f>
        <v>0</v>
      </c>
      <c r="AF2902" s="55">
        <f>IFERROR(IF(VLOOKUP(D2902,rng_ND,5,FALSE)="Ja",MAX(D_SAV!AD2902:AE2902),D_SAV!AD2902),0)</f>
        <v>0</v>
      </c>
      <c r="AG2902" s="55">
        <f t="shared" si="764"/>
        <v>0</v>
      </c>
      <c r="AH2902" s="55">
        <f t="shared" si="765"/>
        <v>0</v>
      </c>
      <c r="AI2902" s="55">
        <f t="shared" si="766"/>
        <v>0</v>
      </c>
      <c r="AJ2902" s="55">
        <f t="shared" si="767"/>
        <v>0</v>
      </c>
      <c r="AK2902" s="55">
        <f t="shared" si="758"/>
        <v>0</v>
      </c>
      <c r="AL2902" s="55">
        <f t="shared" si="759"/>
        <v>0</v>
      </c>
      <c r="AM2902" s="55">
        <f t="shared" si="760"/>
        <v>0</v>
      </c>
    </row>
    <row r="2903" spans="1:39" x14ac:dyDescent="0.25">
      <c r="A2903" s="47">
        <v>2899</v>
      </c>
      <c r="B2903" s="358" t="str">
        <f>IF(AND(E2903&lt;&gt;0,D2903&lt;&gt;0,F2903&lt;&gt;0),IF(C2903&lt;&gt;0,CONCATENATE(C2903,"-AGr",VLOOKUP(D2903,Listen!$A$2:$G$45,7,FALSE),"-",E2903,"-",F2903,),CONCATENATE("AGr",VLOOKUP(D2903,Listen!$A$2:$G$45,7,FALSE),"-",E2903,"-",F2903)),"keine vollständige ID")</f>
        <v>keine vollständige ID</v>
      </c>
      <c r="C2903" s="359">
        <f>'[2]III_SAV-Details_NB'!B2909</f>
        <v>0</v>
      </c>
      <c r="D2903" s="359">
        <f>'[2]III_SAV-Details_NB'!C2909</f>
        <v>0</v>
      </c>
      <c r="E2903" s="359">
        <f>'[2]III_SAV-Details_NB'!D2909</f>
        <v>0</v>
      </c>
      <c r="F2903" s="490"/>
      <c r="G2903" s="281">
        <f>'[2]III_SAV-Details_NB'!X2909</f>
        <v>0</v>
      </c>
      <c r="H2903" s="281">
        <f t="shared" si="761"/>
        <v>0</v>
      </c>
      <c r="I2903" s="281">
        <f>IF(con_EOGJahr=2025,'[2]III_SAV-Details_NB'!AA2909,IF(con_EOGJahr=2026,'[2]III_SAV-Details_NB'!AB2909,'[2]III_SAV-Details_NB'!AC2909))</f>
        <v>0</v>
      </c>
      <c r="J2903" s="282"/>
      <c r="K2903" s="282"/>
      <c r="L2903" s="282"/>
      <c r="M2903" s="282"/>
      <c r="N2903" s="282"/>
      <c r="O2903" s="282"/>
      <c r="P2903" s="52">
        <f t="shared" si="762"/>
        <v>0</v>
      </c>
      <c r="Q2903" s="60"/>
      <c r="R2903" s="53">
        <f t="shared" si="768"/>
        <v>0</v>
      </c>
      <c r="S2903" s="59"/>
      <c r="T2903" s="61"/>
      <c r="U2903" s="342" t="str">
        <f t="shared" si="772"/>
        <v>k.A.</v>
      </c>
      <c r="V2903" s="343" t="str">
        <f t="shared" si="769"/>
        <v>k.A.</v>
      </c>
      <c r="W2903" s="343" t="str">
        <f>IFERROR(IF(OR($D2903="",$E2903=0,con_Ende=0),"k.A.",IF(VLOOKUP($D2903,rng_ND,5,0)="Nein",VLOOKUP($D2903,rng_ND,2,FALSE),MIN(VLOOKUP($D2903,rng_ND,2,FALSE),A_Stammdaten!$B$19-D_SAV!$E2903+1))),"k.A.")</f>
        <v>k.A.</v>
      </c>
      <c r="X2903" s="343" t="str">
        <f t="shared" si="770"/>
        <v>k.A.</v>
      </c>
      <c r="Y2903" s="62"/>
      <c r="Z2903" s="48">
        <f t="shared" si="771"/>
        <v>0</v>
      </c>
      <c r="AA2903" s="457"/>
      <c r="AB2903" s="55">
        <f t="shared" si="763"/>
        <v>0</v>
      </c>
      <c r="AC2903" s="55">
        <f>IF(A_Stammdaten!$B$25="ja",D_SAV!AA2903,D_SAV!AB2903)</f>
        <v>0</v>
      </c>
      <c r="AD2903" s="478">
        <f>IF(AC2903=0,0,IF(U2903-(con_EOGJahr-D_SAV!E2903)&lt;=0,AC2903,AC2903/V2903))</f>
        <v>0</v>
      </c>
      <c r="AE2903" s="478">
        <f>IFERROR(IF(AND(VLOOKUP(D2903,rng_ND,5,FALSE)="Ja",D_SAV!T2903="degressiv"),D_SAV!AC2903*Y2903/100,0),0)</f>
        <v>0</v>
      </c>
      <c r="AF2903" s="55">
        <f>IFERROR(IF(VLOOKUP(D2903,rng_ND,5,FALSE)="Ja",MAX(D_SAV!AD2903:AE2903),D_SAV!AD2903),0)</f>
        <v>0</v>
      </c>
      <c r="AG2903" s="55">
        <f t="shared" si="764"/>
        <v>0</v>
      </c>
      <c r="AH2903" s="55">
        <f t="shared" si="765"/>
        <v>0</v>
      </c>
      <c r="AI2903" s="55">
        <f t="shared" si="766"/>
        <v>0</v>
      </c>
      <c r="AJ2903" s="55">
        <f t="shared" si="767"/>
        <v>0</v>
      </c>
      <c r="AK2903" s="55">
        <f t="shared" si="758"/>
        <v>0</v>
      </c>
      <c r="AL2903" s="55">
        <f t="shared" si="759"/>
        <v>0</v>
      </c>
      <c r="AM2903" s="55">
        <f t="shared" si="760"/>
        <v>0</v>
      </c>
    </row>
    <row r="2904" spans="1:39" x14ac:dyDescent="0.25">
      <c r="A2904" s="47">
        <v>2900</v>
      </c>
      <c r="B2904" s="358" t="str">
        <f>IF(AND(E2904&lt;&gt;0,D2904&lt;&gt;0,F2904&lt;&gt;0),IF(C2904&lt;&gt;0,CONCATENATE(C2904,"-AGr",VLOOKUP(D2904,Listen!$A$2:$G$45,7,FALSE),"-",E2904,"-",F2904,),CONCATENATE("AGr",VLOOKUP(D2904,Listen!$A$2:$G$45,7,FALSE),"-",E2904,"-",F2904)),"keine vollständige ID")</f>
        <v>keine vollständige ID</v>
      </c>
      <c r="C2904" s="359">
        <f>'[2]III_SAV-Details_NB'!B2910</f>
        <v>0</v>
      </c>
      <c r="D2904" s="359">
        <f>'[2]III_SAV-Details_NB'!C2910</f>
        <v>0</v>
      </c>
      <c r="E2904" s="359">
        <f>'[2]III_SAV-Details_NB'!D2910</f>
        <v>0</v>
      </c>
      <c r="F2904" s="490"/>
      <c r="G2904" s="281">
        <f>'[2]III_SAV-Details_NB'!X2910</f>
        <v>0</v>
      </c>
      <c r="H2904" s="281">
        <f t="shared" si="761"/>
        <v>0</v>
      </c>
      <c r="I2904" s="281">
        <f>IF(con_EOGJahr=2025,'[2]III_SAV-Details_NB'!AA2910,IF(con_EOGJahr=2026,'[2]III_SAV-Details_NB'!AB2910,'[2]III_SAV-Details_NB'!AC2910))</f>
        <v>0</v>
      </c>
      <c r="J2904" s="282"/>
      <c r="K2904" s="282"/>
      <c r="L2904" s="282"/>
      <c r="M2904" s="282"/>
      <c r="N2904" s="282"/>
      <c r="O2904" s="282"/>
      <c r="P2904" s="52">
        <f t="shared" si="762"/>
        <v>0</v>
      </c>
      <c r="Q2904" s="60"/>
      <c r="R2904" s="53">
        <f t="shared" si="768"/>
        <v>0</v>
      </c>
      <c r="S2904" s="59"/>
      <c r="T2904" s="61"/>
      <c r="U2904" s="342" t="str">
        <f t="shared" si="772"/>
        <v>k.A.</v>
      </c>
      <c r="V2904" s="343" t="str">
        <f t="shared" si="769"/>
        <v>k.A.</v>
      </c>
      <c r="W2904" s="343" t="str">
        <f>IFERROR(IF(OR($D2904="",$E2904=0,con_Ende=0),"k.A.",IF(VLOOKUP($D2904,rng_ND,5,0)="Nein",VLOOKUP($D2904,rng_ND,2,FALSE),MIN(VLOOKUP($D2904,rng_ND,2,FALSE),A_Stammdaten!$B$19-D_SAV!$E2904+1))),"k.A.")</f>
        <v>k.A.</v>
      </c>
      <c r="X2904" s="343" t="str">
        <f t="shared" si="770"/>
        <v>k.A.</v>
      </c>
      <c r="Y2904" s="62"/>
      <c r="Z2904" s="48">
        <f t="shared" si="771"/>
        <v>0</v>
      </c>
      <c r="AA2904" s="457"/>
      <c r="AB2904" s="55">
        <f t="shared" si="763"/>
        <v>0</v>
      </c>
      <c r="AC2904" s="55">
        <f>IF(A_Stammdaten!$B$25="ja",D_SAV!AA2904,D_SAV!AB2904)</f>
        <v>0</v>
      </c>
      <c r="AD2904" s="478">
        <f>IF(AC2904=0,0,IF(U2904-(con_EOGJahr-D_SAV!E2904)&lt;=0,AC2904,AC2904/V2904))</f>
        <v>0</v>
      </c>
      <c r="AE2904" s="478">
        <f>IFERROR(IF(AND(VLOOKUP(D2904,rng_ND,5,FALSE)="Ja",D_SAV!T2904="degressiv"),D_SAV!AC2904*Y2904/100,0),0)</f>
        <v>0</v>
      </c>
      <c r="AF2904" s="55">
        <f>IFERROR(IF(VLOOKUP(D2904,rng_ND,5,FALSE)="Ja",MAX(D_SAV!AD2904:AE2904),D_SAV!AD2904),0)</f>
        <v>0</v>
      </c>
      <c r="AG2904" s="55">
        <f t="shared" si="764"/>
        <v>0</v>
      </c>
      <c r="AH2904" s="55">
        <f t="shared" si="765"/>
        <v>0</v>
      </c>
      <c r="AI2904" s="55">
        <f t="shared" si="766"/>
        <v>0</v>
      </c>
      <c r="AJ2904" s="55">
        <f t="shared" si="767"/>
        <v>0</v>
      </c>
      <c r="AK2904" s="55">
        <f t="shared" si="758"/>
        <v>0</v>
      </c>
      <c r="AL2904" s="55">
        <f t="shared" si="759"/>
        <v>0</v>
      </c>
      <c r="AM2904" s="55">
        <f t="shared" si="760"/>
        <v>0</v>
      </c>
    </row>
    <row r="2905" spans="1:39" x14ac:dyDescent="0.25">
      <c r="A2905" s="47">
        <v>2901</v>
      </c>
      <c r="B2905" s="358" t="str">
        <f>IF(AND(E2905&lt;&gt;0,D2905&lt;&gt;0,F2905&lt;&gt;0),IF(C2905&lt;&gt;0,CONCATENATE(C2905,"-AGr",VLOOKUP(D2905,Listen!$A$2:$G$45,7,FALSE),"-",E2905,"-",F2905,),CONCATENATE("AGr",VLOOKUP(D2905,Listen!$A$2:$G$45,7,FALSE),"-",E2905,"-",F2905)),"keine vollständige ID")</f>
        <v>keine vollständige ID</v>
      </c>
      <c r="C2905" s="359">
        <f>'[2]III_SAV-Details_NB'!B2911</f>
        <v>0</v>
      </c>
      <c r="D2905" s="359">
        <f>'[2]III_SAV-Details_NB'!C2911</f>
        <v>0</v>
      </c>
      <c r="E2905" s="359">
        <f>'[2]III_SAV-Details_NB'!D2911</f>
        <v>0</v>
      </c>
      <c r="F2905" s="490"/>
      <c r="G2905" s="281">
        <f>'[2]III_SAV-Details_NB'!X2911</f>
        <v>0</v>
      </c>
      <c r="H2905" s="281">
        <f t="shared" si="761"/>
        <v>0</v>
      </c>
      <c r="I2905" s="281">
        <f>IF(con_EOGJahr=2025,'[2]III_SAV-Details_NB'!AA2911,IF(con_EOGJahr=2026,'[2]III_SAV-Details_NB'!AB2911,'[2]III_SAV-Details_NB'!AC2911))</f>
        <v>0</v>
      </c>
      <c r="J2905" s="282"/>
      <c r="K2905" s="282"/>
      <c r="L2905" s="282"/>
      <c r="M2905" s="282"/>
      <c r="N2905" s="282"/>
      <c r="O2905" s="282"/>
      <c r="P2905" s="52">
        <f t="shared" si="762"/>
        <v>0</v>
      </c>
      <c r="Q2905" s="60"/>
      <c r="R2905" s="53">
        <f t="shared" si="768"/>
        <v>0</v>
      </c>
      <c r="S2905" s="59"/>
      <c r="T2905" s="61"/>
      <c r="U2905" s="342" t="str">
        <f t="shared" si="772"/>
        <v>k.A.</v>
      </c>
      <c r="V2905" s="343" t="str">
        <f t="shared" si="769"/>
        <v>k.A.</v>
      </c>
      <c r="W2905" s="343" t="str">
        <f>IFERROR(IF(OR($D2905="",$E2905=0,con_Ende=0),"k.A.",IF(VLOOKUP($D2905,rng_ND,5,0)="Nein",VLOOKUP($D2905,rng_ND,2,FALSE),MIN(VLOOKUP($D2905,rng_ND,2,FALSE),A_Stammdaten!$B$19-D_SAV!$E2905+1))),"k.A.")</f>
        <v>k.A.</v>
      </c>
      <c r="X2905" s="343" t="str">
        <f t="shared" si="770"/>
        <v>k.A.</v>
      </c>
      <c r="Y2905" s="62"/>
      <c r="Z2905" s="48">
        <f t="shared" si="771"/>
        <v>0</v>
      </c>
      <c r="AA2905" s="457"/>
      <c r="AB2905" s="55">
        <f t="shared" si="763"/>
        <v>0</v>
      </c>
      <c r="AC2905" s="55">
        <f>IF(A_Stammdaten!$B$25="ja",D_SAV!AA2905,D_SAV!AB2905)</f>
        <v>0</v>
      </c>
      <c r="AD2905" s="478">
        <f>IF(AC2905=0,0,IF(U2905-(con_EOGJahr-D_SAV!E2905)&lt;=0,AC2905,AC2905/V2905))</f>
        <v>0</v>
      </c>
      <c r="AE2905" s="478">
        <f>IFERROR(IF(AND(VLOOKUP(D2905,rng_ND,5,FALSE)="Ja",D_SAV!T2905="degressiv"),D_SAV!AC2905*Y2905/100,0),0)</f>
        <v>0</v>
      </c>
      <c r="AF2905" s="55">
        <f>IFERROR(IF(VLOOKUP(D2905,rng_ND,5,FALSE)="Ja",MAX(D_SAV!AD2905:AE2905),D_SAV!AD2905),0)</f>
        <v>0</v>
      </c>
      <c r="AG2905" s="55">
        <f t="shared" si="764"/>
        <v>0</v>
      </c>
      <c r="AH2905" s="55">
        <f t="shared" si="765"/>
        <v>0</v>
      </c>
      <c r="AI2905" s="55">
        <f t="shared" si="766"/>
        <v>0</v>
      </c>
      <c r="AJ2905" s="55">
        <f t="shared" si="767"/>
        <v>0</v>
      </c>
      <c r="AK2905" s="55">
        <f t="shared" si="758"/>
        <v>0</v>
      </c>
      <c r="AL2905" s="55">
        <f t="shared" si="759"/>
        <v>0</v>
      </c>
      <c r="AM2905" s="55">
        <f t="shared" si="760"/>
        <v>0</v>
      </c>
    </row>
    <row r="2906" spans="1:39" x14ac:dyDescent="0.25">
      <c r="A2906" s="47">
        <v>2902</v>
      </c>
      <c r="B2906" s="358" t="str">
        <f>IF(AND(E2906&lt;&gt;0,D2906&lt;&gt;0,F2906&lt;&gt;0),IF(C2906&lt;&gt;0,CONCATENATE(C2906,"-AGr",VLOOKUP(D2906,Listen!$A$2:$G$45,7,FALSE),"-",E2906,"-",F2906,),CONCATENATE("AGr",VLOOKUP(D2906,Listen!$A$2:$G$45,7,FALSE),"-",E2906,"-",F2906)),"keine vollständige ID")</f>
        <v>keine vollständige ID</v>
      </c>
      <c r="C2906" s="359">
        <f>'[2]III_SAV-Details_NB'!B2912</f>
        <v>0</v>
      </c>
      <c r="D2906" s="359">
        <f>'[2]III_SAV-Details_NB'!C2912</f>
        <v>0</v>
      </c>
      <c r="E2906" s="359">
        <f>'[2]III_SAV-Details_NB'!D2912</f>
        <v>0</v>
      </c>
      <c r="F2906" s="490"/>
      <c r="G2906" s="281">
        <f>'[2]III_SAV-Details_NB'!X2912</f>
        <v>0</v>
      </c>
      <c r="H2906" s="281">
        <f t="shared" si="761"/>
        <v>0</v>
      </c>
      <c r="I2906" s="281">
        <f>IF(con_EOGJahr=2025,'[2]III_SAV-Details_NB'!AA2912,IF(con_EOGJahr=2026,'[2]III_SAV-Details_NB'!AB2912,'[2]III_SAV-Details_NB'!AC2912))</f>
        <v>0</v>
      </c>
      <c r="J2906" s="282"/>
      <c r="K2906" s="282"/>
      <c r="L2906" s="282"/>
      <c r="M2906" s="282"/>
      <c r="N2906" s="282"/>
      <c r="O2906" s="282"/>
      <c r="P2906" s="52">
        <f t="shared" si="762"/>
        <v>0</v>
      </c>
      <c r="Q2906" s="60"/>
      <c r="R2906" s="53">
        <f t="shared" si="768"/>
        <v>0</v>
      </c>
      <c r="S2906" s="59"/>
      <c r="T2906" s="61"/>
      <c r="U2906" s="342" t="str">
        <f t="shared" si="772"/>
        <v>k.A.</v>
      </c>
      <c r="V2906" s="343" t="str">
        <f t="shared" si="769"/>
        <v>k.A.</v>
      </c>
      <c r="W2906" s="343" t="str">
        <f>IFERROR(IF(OR($D2906="",$E2906=0,con_Ende=0),"k.A.",IF(VLOOKUP($D2906,rng_ND,5,0)="Nein",VLOOKUP($D2906,rng_ND,2,FALSE),MIN(VLOOKUP($D2906,rng_ND,2,FALSE),A_Stammdaten!$B$19-D_SAV!$E2906+1))),"k.A.")</f>
        <v>k.A.</v>
      </c>
      <c r="X2906" s="343" t="str">
        <f t="shared" si="770"/>
        <v>k.A.</v>
      </c>
      <c r="Y2906" s="62"/>
      <c r="Z2906" s="48">
        <f t="shared" si="771"/>
        <v>0</v>
      </c>
      <c r="AA2906" s="457"/>
      <c r="AB2906" s="55">
        <f t="shared" si="763"/>
        <v>0</v>
      </c>
      <c r="AC2906" s="55">
        <f>IF(A_Stammdaten!$B$25="ja",D_SAV!AA2906,D_SAV!AB2906)</f>
        <v>0</v>
      </c>
      <c r="AD2906" s="478">
        <f>IF(AC2906=0,0,IF(U2906-(con_EOGJahr-D_SAV!E2906)&lt;=0,AC2906,AC2906/V2906))</f>
        <v>0</v>
      </c>
      <c r="AE2906" s="478">
        <f>IFERROR(IF(AND(VLOOKUP(D2906,rng_ND,5,FALSE)="Ja",D_SAV!T2906="degressiv"),D_SAV!AC2906*Y2906/100,0),0)</f>
        <v>0</v>
      </c>
      <c r="AF2906" s="55">
        <f>IFERROR(IF(VLOOKUP(D2906,rng_ND,5,FALSE)="Ja",MAX(D_SAV!AD2906:AE2906),D_SAV!AD2906),0)</f>
        <v>0</v>
      </c>
      <c r="AG2906" s="55">
        <f t="shared" si="764"/>
        <v>0</v>
      </c>
      <c r="AH2906" s="55">
        <f t="shared" si="765"/>
        <v>0</v>
      </c>
      <c r="AI2906" s="55">
        <f t="shared" si="766"/>
        <v>0</v>
      </c>
      <c r="AJ2906" s="55">
        <f t="shared" si="767"/>
        <v>0</v>
      </c>
      <c r="AK2906" s="55">
        <f t="shared" si="758"/>
        <v>0</v>
      </c>
      <c r="AL2906" s="55">
        <f t="shared" si="759"/>
        <v>0</v>
      </c>
      <c r="AM2906" s="55">
        <f t="shared" si="760"/>
        <v>0</v>
      </c>
    </row>
    <row r="2907" spans="1:39" x14ac:dyDescent="0.25">
      <c r="A2907" s="47">
        <v>2903</v>
      </c>
      <c r="B2907" s="358" t="str">
        <f>IF(AND(E2907&lt;&gt;0,D2907&lt;&gt;0,F2907&lt;&gt;0),IF(C2907&lt;&gt;0,CONCATENATE(C2907,"-AGr",VLOOKUP(D2907,Listen!$A$2:$G$45,7,FALSE),"-",E2907,"-",F2907,),CONCATENATE("AGr",VLOOKUP(D2907,Listen!$A$2:$G$45,7,FALSE),"-",E2907,"-",F2907)),"keine vollständige ID")</f>
        <v>keine vollständige ID</v>
      </c>
      <c r="C2907" s="359">
        <f>'[2]III_SAV-Details_NB'!B2913</f>
        <v>0</v>
      </c>
      <c r="D2907" s="359">
        <f>'[2]III_SAV-Details_NB'!C2913</f>
        <v>0</v>
      </c>
      <c r="E2907" s="359">
        <f>'[2]III_SAV-Details_NB'!D2913</f>
        <v>0</v>
      </c>
      <c r="F2907" s="490"/>
      <c r="G2907" s="281">
        <f>'[2]III_SAV-Details_NB'!X2913</f>
        <v>0</v>
      </c>
      <c r="H2907" s="281">
        <f t="shared" si="761"/>
        <v>0</v>
      </c>
      <c r="I2907" s="281">
        <f>IF(con_EOGJahr=2025,'[2]III_SAV-Details_NB'!AA2913,IF(con_EOGJahr=2026,'[2]III_SAV-Details_NB'!AB2913,'[2]III_SAV-Details_NB'!AC2913))</f>
        <v>0</v>
      </c>
      <c r="J2907" s="282"/>
      <c r="K2907" s="282"/>
      <c r="L2907" s="282"/>
      <c r="M2907" s="282"/>
      <c r="N2907" s="282"/>
      <c r="O2907" s="282"/>
      <c r="P2907" s="52">
        <f t="shared" si="762"/>
        <v>0</v>
      </c>
      <c r="Q2907" s="60"/>
      <c r="R2907" s="53">
        <f t="shared" si="768"/>
        <v>0</v>
      </c>
      <c r="S2907" s="59"/>
      <c r="T2907" s="61"/>
      <c r="U2907" s="342" t="str">
        <f t="shared" si="772"/>
        <v>k.A.</v>
      </c>
      <c r="V2907" s="343" t="str">
        <f t="shared" si="769"/>
        <v>k.A.</v>
      </c>
      <c r="W2907" s="343" t="str">
        <f>IFERROR(IF(OR($D2907="",$E2907=0,con_Ende=0),"k.A.",IF(VLOOKUP($D2907,rng_ND,5,0)="Nein",VLOOKUP($D2907,rng_ND,2,FALSE),MIN(VLOOKUP($D2907,rng_ND,2,FALSE),A_Stammdaten!$B$19-D_SAV!$E2907+1))),"k.A.")</f>
        <v>k.A.</v>
      </c>
      <c r="X2907" s="343" t="str">
        <f t="shared" si="770"/>
        <v>k.A.</v>
      </c>
      <c r="Y2907" s="62"/>
      <c r="Z2907" s="48">
        <f t="shared" si="771"/>
        <v>0</v>
      </c>
      <c r="AA2907" s="457"/>
      <c r="AB2907" s="55">
        <f t="shared" si="763"/>
        <v>0</v>
      </c>
      <c r="AC2907" s="55">
        <f>IF(A_Stammdaten!$B$25="ja",D_SAV!AA2907,D_SAV!AB2907)</f>
        <v>0</v>
      </c>
      <c r="AD2907" s="478">
        <f>IF(AC2907=0,0,IF(U2907-(con_EOGJahr-D_SAV!E2907)&lt;=0,AC2907,AC2907/V2907))</f>
        <v>0</v>
      </c>
      <c r="AE2907" s="478">
        <f>IFERROR(IF(AND(VLOOKUP(D2907,rng_ND,5,FALSE)="Ja",D_SAV!T2907="degressiv"),D_SAV!AC2907*Y2907/100,0),0)</f>
        <v>0</v>
      </c>
      <c r="AF2907" s="55">
        <f>IFERROR(IF(VLOOKUP(D2907,rng_ND,5,FALSE)="Ja",MAX(D_SAV!AD2907:AE2907),D_SAV!AD2907),0)</f>
        <v>0</v>
      </c>
      <c r="AG2907" s="55">
        <f t="shared" si="764"/>
        <v>0</v>
      </c>
      <c r="AH2907" s="55">
        <f t="shared" si="765"/>
        <v>0</v>
      </c>
      <c r="AI2907" s="55">
        <f t="shared" si="766"/>
        <v>0</v>
      </c>
      <c r="AJ2907" s="55">
        <f t="shared" si="767"/>
        <v>0</v>
      </c>
      <c r="AK2907" s="55">
        <f t="shared" si="758"/>
        <v>0</v>
      </c>
      <c r="AL2907" s="55">
        <f t="shared" si="759"/>
        <v>0</v>
      </c>
      <c r="AM2907" s="55">
        <f t="shared" si="760"/>
        <v>0</v>
      </c>
    </row>
    <row r="2908" spans="1:39" x14ac:dyDescent="0.25">
      <c r="A2908" s="47">
        <v>2904</v>
      </c>
      <c r="B2908" s="358" t="str">
        <f>IF(AND(E2908&lt;&gt;0,D2908&lt;&gt;0,F2908&lt;&gt;0),IF(C2908&lt;&gt;0,CONCATENATE(C2908,"-AGr",VLOOKUP(D2908,Listen!$A$2:$G$45,7,FALSE),"-",E2908,"-",F2908,),CONCATENATE("AGr",VLOOKUP(D2908,Listen!$A$2:$G$45,7,FALSE),"-",E2908,"-",F2908)),"keine vollständige ID")</f>
        <v>keine vollständige ID</v>
      </c>
      <c r="C2908" s="359">
        <f>'[2]III_SAV-Details_NB'!B2914</f>
        <v>0</v>
      </c>
      <c r="D2908" s="359">
        <f>'[2]III_SAV-Details_NB'!C2914</f>
        <v>0</v>
      </c>
      <c r="E2908" s="359">
        <f>'[2]III_SAV-Details_NB'!D2914</f>
        <v>0</v>
      </c>
      <c r="F2908" s="490"/>
      <c r="G2908" s="281">
        <f>'[2]III_SAV-Details_NB'!X2914</f>
        <v>0</v>
      </c>
      <c r="H2908" s="281">
        <f t="shared" si="761"/>
        <v>0</v>
      </c>
      <c r="I2908" s="281">
        <f>IF(con_EOGJahr=2025,'[2]III_SAV-Details_NB'!AA2914,IF(con_EOGJahr=2026,'[2]III_SAV-Details_NB'!AB2914,'[2]III_SAV-Details_NB'!AC2914))</f>
        <v>0</v>
      </c>
      <c r="J2908" s="282"/>
      <c r="K2908" s="282"/>
      <c r="L2908" s="282"/>
      <c r="M2908" s="282"/>
      <c r="N2908" s="282"/>
      <c r="O2908" s="282"/>
      <c r="P2908" s="52">
        <f t="shared" si="762"/>
        <v>0</v>
      </c>
      <c r="Q2908" s="60"/>
      <c r="R2908" s="53">
        <f t="shared" si="768"/>
        <v>0</v>
      </c>
      <c r="S2908" s="59"/>
      <c r="T2908" s="61"/>
      <c r="U2908" s="342" t="str">
        <f t="shared" si="772"/>
        <v>k.A.</v>
      </c>
      <c r="V2908" s="343" t="str">
        <f t="shared" si="769"/>
        <v>k.A.</v>
      </c>
      <c r="W2908" s="343" t="str">
        <f>IFERROR(IF(OR($D2908="",$E2908=0,con_Ende=0),"k.A.",IF(VLOOKUP($D2908,rng_ND,5,0)="Nein",VLOOKUP($D2908,rng_ND,2,FALSE),MIN(VLOOKUP($D2908,rng_ND,2,FALSE),A_Stammdaten!$B$19-D_SAV!$E2908+1))),"k.A.")</f>
        <v>k.A.</v>
      </c>
      <c r="X2908" s="343" t="str">
        <f t="shared" si="770"/>
        <v>k.A.</v>
      </c>
      <c r="Y2908" s="62"/>
      <c r="Z2908" s="48">
        <f t="shared" si="771"/>
        <v>0</v>
      </c>
      <c r="AA2908" s="457"/>
      <c r="AB2908" s="55">
        <f t="shared" si="763"/>
        <v>0</v>
      </c>
      <c r="AC2908" s="55">
        <f>IF(A_Stammdaten!$B$25="ja",D_SAV!AA2908,D_SAV!AB2908)</f>
        <v>0</v>
      </c>
      <c r="AD2908" s="478">
        <f>IF(AC2908=0,0,IF(U2908-(con_EOGJahr-D_SAV!E2908)&lt;=0,AC2908,AC2908/V2908))</f>
        <v>0</v>
      </c>
      <c r="AE2908" s="478">
        <f>IFERROR(IF(AND(VLOOKUP(D2908,rng_ND,5,FALSE)="Ja",D_SAV!T2908="degressiv"),D_SAV!AC2908*Y2908/100,0),0)</f>
        <v>0</v>
      </c>
      <c r="AF2908" s="55">
        <f>IFERROR(IF(VLOOKUP(D2908,rng_ND,5,FALSE)="Ja",MAX(D_SAV!AD2908:AE2908),D_SAV!AD2908),0)</f>
        <v>0</v>
      </c>
      <c r="AG2908" s="55">
        <f t="shared" si="764"/>
        <v>0</v>
      </c>
      <c r="AH2908" s="55">
        <f t="shared" si="765"/>
        <v>0</v>
      </c>
      <c r="AI2908" s="55">
        <f t="shared" si="766"/>
        <v>0</v>
      </c>
      <c r="AJ2908" s="55">
        <f t="shared" si="767"/>
        <v>0</v>
      </c>
      <c r="AK2908" s="55">
        <f t="shared" si="758"/>
        <v>0</v>
      </c>
      <c r="AL2908" s="55">
        <f t="shared" si="759"/>
        <v>0</v>
      </c>
      <c r="AM2908" s="55">
        <f t="shared" si="760"/>
        <v>0</v>
      </c>
    </row>
    <row r="2909" spans="1:39" x14ac:dyDescent="0.25">
      <c r="A2909" s="47">
        <v>2905</v>
      </c>
      <c r="B2909" s="358" t="str">
        <f>IF(AND(E2909&lt;&gt;0,D2909&lt;&gt;0,F2909&lt;&gt;0),IF(C2909&lt;&gt;0,CONCATENATE(C2909,"-AGr",VLOOKUP(D2909,Listen!$A$2:$G$45,7,FALSE),"-",E2909,"-",F2909,),CONCATENATE("AGr",VLOOKUP(D2909,Listen!$A$2:$G$45,7,FALSE),"-",E2909,"-",F2909)),"keine vollständige ID")</f>
        <v>keine vollständige ID</v>
      </c>
      <c r="C2909" s="359">
        <f>'[2]III_SAV-Details_NB'!B2915</f>
        <v>0</v>
      </c>
      <c r="D2909" s="359">
        <f>'[2]III_SAV-Details_NB'!C2915</f>
        <v>0</v>
      </c>
      <c r="E2909" s="359">
        <f>'[2]III_SAV-Details_NB'!D2915</f>
        <v>0</v>
      </c>
      <c r="F2909" s="490"/>
      <c r="G2909" s="281">
        <f>'[2]III_SAV-Details_NB'!X2915</f>
        <v>0</v>
      </c>
      <c r="H2909" s="281">
        <f t="shared" si="761"/>
        <v>0</v>
      </c>
      <c r="I2909" s="281">
        <f>IF(con_EOGJahr=2025,'[2]III_SAV-Details_NB'!AA2915,IF(con_EOGJahr=2026,'[2]III_SAV-Details_NB'!AB2915,'[2]III_SAV-Details_NB'!AC2915))</f>
        <v>0</v>
      </c>
      <c r="J2909" s="282"/>
      <c r="K2909" s="282"/>
      <c r="L2909" s="282"/>
      <c r="M2909" s="282"/>
      <c r="N2909" s="282"/>
      <c r="O2909" s="282"/>
      <c r="P2909" s="52">
        <f t="shared" si="762"/>
        <v>0</v>
      </c>
      <c r="Q2909" s="60"/>
      <c r="R2909" s="53">
        <f t="shared" si="768"/>
        <v>0</v>
      </c>
      <c r="S2909" s="59"/>
      <c r="T2909" s="61"/>
      <c r="U2909" s="342" t="str">
        <f t="shared" si="772"/>
        <v>k.A.</v>
      </c>
      <c r="V2909" s="343" t="str">
        <f t="shared" si="769"/>
        <v>k.A.</v>
      </c>
      <c r="W2909" s="343" t="str">
        <f>IFERROR(IF(OR($D2909="",$E2909=0,con_Ende=0),"k.A.",IF(VLOOKUP($D2909,rng_ND,5,0)="Nein",VLOOKUP($D2909,rng_ND,2,FALSE),MIN(VLOOKUP($D2909,rng_ND,2,FALSE),A_Stammdaten!$B$19-D_SAV!$E2909+1))),"k.A.")</f>
        <v>k.A.</v>
      </c>
      <c r="X2909" s="343" t="str">
        <f t="shared" si="770"/>
        <v>k.A.</v>
      </c>
      <c r="Y2909" s="62"/>
      <c r="Z2909" s="48">
        <f t="shared" si="771"/>
        <v>0</v>
      </c>
      <c r="AA2909" s="457"/>
      <c r="AB2909" s="55">
        <f t="shared" si="763"/>
        <v>0</v>
      </c>
      <c r="AC2909" s="55">
        <f>IF(A_Stammdaten!$B$25="ja",D_SAV!AA2909,D_SAV!AB2909)</f>
        <v>0</v>
      </c>
      <c r="AD2909" s="478">
        <f>IF(AC2909=0,0,IF(U2909-(con_EOGJahr-D_SAV!E2909)&lt;=0,AC2909,AC2909/V2909))</f>
        <v>0</v>
      </c>
      <c r="AE2909" s="478">
        <f>IFERROR(IF(AND(VLOOKUP(D2909,rng_ND,5,FALSE)="Ja",D_SAV!T2909="degressiv"),D_SAV!AC2909*Y2909/100,0),0)</f>
        <v>0</v>
      </c>
      <c r="AF2909" s="55">
        <f>IFERROR(IF(VLOOKUP(D2909,rng_ND,5,FALSE)="Ja",MAX(D_SAV!AD2909:AE2909),D_SAV!AD2909),0)</f>
        <v>0</v>
      </c>
      <c r="AG2909" s="55">
        <f t="shared" si="764"/>
        <v>0</v>
      </c>
      <c r="AH2909" s="55">
        <f t="shared" si="765"/>
        <v>0</v>
      </c>
      <c r="AI2909" s="55">
        <f t="shared" si="766"/>
        <v>0</v>
      </c>
      <c r="AJ2909" s="55">
        <f t="shared" si="767"/>
        <v>0</v>
      </c>
      <c r="AK2909" s="55">
        <f t="shared" si="758"/>
        <v>0</v>
      </c>
      <c r="AL2909" s="55">
        <f t="shared" si="759"/>
        <v>0</v>
      </c>
      <c r="AM2909" s="55">
        <f t="shared" si="760"/>
        <v>0</v>
      </c>
    </row>
    <row r="2910" spans="1:39" x14ac:dyDescent="0.25">
      <c r="A2910" s="47">
        <v>2906</v>
      </c>
      <c r="B2910" s="358" t="str">
        <f>IF(AND(E2910&lt;&gt;0,D2910&lt;&gt;0,F2910&lt;&gt;0),IF(C2910&lt;&gt;0,CONCATENATE(C2910,"-AGr",VLOOKUP(D2910,Listen!$A$2:$G$45,7,FALSE),"-",E2910,"-",F2910,),CONCATENATE("AGr",VLOOKUP(D2910,Listen!$A$2:$G$45,7,FALSE),"-",E2910,"-",F2910)),"keine vollständige ID")</f>
        <v>keine vollständige ID</v>
      </c>
      <c r="C2910" s="359">
        <f>'[2]III_SAV-Details_NB'!B2916</f>
        <v>0</v>
      </c>
      <c r="D2910" s="359">
        <f>'[2]III_SAV-Details_NB'!C2916</f>
        <v>0</v>
      </c>
      <c r="E2910" s="359">
        <f>'[2]III_SAV-Details_NB'!D2916</f>
        <v>0</v>
      </c>
      <c r="F2910" s="490"/>
      <c r="G2910" s="281">
        <f>'[2]III_SAV-Details_NB'!X2916</f>
        <v>0</v>
      </c>
      <c r="H2910" s="281">
        <f t="shared" si="761"/>
        <v>0</v>
      </c>
      <c r="I2910" s="281">
        <f>IF(con_EOGJahr=2025,'[2]III_SAV-Details_NB'!AA2916,IF(con_EOGJahr=2026,'[2]III_SAV-Details_NB'!AB2916,'[2]III_SAV-Details_NB'!AC2916))</f>
        <v>0</v>
      </c>
      <c r="J2910" s="282"/>
      <c r="K2910" s="282"/>
      <c r="L2910" s="282"/>
      <c r="M2910" s="282"/>
      <c r="N2910" s="282"/>
      <c r="O2910" s="282"/>
      <c r="P2910" s="52">
        <f t="shared" si="762"/>
        <v>0</v>
      </c>
      <c r="Q2910" s="60"/>
      <c r="R2910" s="53">
        <f t="shared" si="768"/>
        <v>0</v>
      </c>
      <c r="S2910" s="59"/>
      <c r="T2910" s="61"/>
      <c r="U2910" s="342" t="str">
        <f t="shared" si="772"/>
        <v>k.A.</v>
      </c>
      <c r="V2910" s="343" t="str">
        <f t="shared" si="769"/>
        <v>k.A.</v>
      </c>
      <c r="W2910" s="343" t="str">
        <f>IFERROR(IF(OR($D2910="",$E2910=0,con_Ende=0),"k.A.",IF(VLOOKUP($D2910,rng_ND,5,0)="Nein",VLOOKUP($D2910,rng_ND,2,FALSE),MIN(VLOOKUP($D2910,rng_ND,2,FALSE),A_Stammdaten!$B$19-D_SAV!$E2910+1))),"k.A.")</f>
        <v>k.A.</v>
      </c>
      <c r="X2910" s="343" t="str">
        <f t="shared" si="770"/>
        <v>k.A.</v>
      </c>
      <c r="Y2910" s="62"/>
      <c r="Z2910" s="48">
        <f t="shared" si="771"/>
        <v>0</v>
      </c>
      <c r="AA2910" s="457"/>
      <c r="AB2910" s="55">
        <f t="shared" si="763"/>
        <v>0</v>
      </c>
      <c r="AC2910" s="55">
        <f>IF(A_Stammdaten!$B$25="ja",D_SAV!AA2910,D_SAV!AB2910)</f>
        <v>0</v>
      </c>
      <c r="AD2910" s="478">
        <f>IF(AC2910=0,0,IF(U2910-(con_EOGJahr-D_SAV!E2910)&lt;=0,AC2910,AC2910/V2910))</f>
        <v>0</v>
      </c>
      <c r="AE2910" s="478">
        <f>IFERROR(IF(AND(VLOOKUP(D2910,rng_ND,5,FALSE)="Ja",D_SAV!T2910="degressiv"),D_SAV!AC2910*Y2910/100,0),0)</f>
        <v>0</v>
      </c>
      <c r="AF2910" s="55">
        <f>IFERROR(IF(VLOOKUP(D2910,rng_ND,5,FALSE)="Ja",MAX(D_SAV!AD2910:AE2910),D_SAV!AD2910),0)</f>
        <v>0</v>
      </c>
      <c r="AG2910" s="55">
        <f t="shared" si="764"/>
        <v>0</v>
      </c>
      <c r="AH2910" s="55">
        <f t="shared" si="765"/>
        <v>0</v>
      </c>
      <c r="AI2910" s="55">
        <f t="shared" si="766"/>
        <v>0</v>
      </c>
      <c r="AJ2910" s="55">
        <f t="shared" si="767"/>
        <v>0</v>
      </c>
      <c r="AK2910" s="55">
        <f t="shared" si="758"/>
        <v>0</v>
      </c>
      <c r="AL2910" s="55">
        <f t="shared" si="759"/>
        <v>0</v>
      </c>
      <c r="AM2910" s="55">
        <f t="shared" si="760"/>
        <v>0</v>
      </c>
    </row>
    <row r="2911" spans="1:39" x14ac:dyDescent="0.25">
      <c r="A2911" s="47">
        <v>2907</v>
      </c>
      <c r="B2911" s="358" t="str">
        <f>IF(AND(E2911&lt;&gt;0,D2911&lt;&gt;0,F2911&lt;&gt;0),IF(C2911&lt;&gt;0,CONCATENATE(C2911,"-AGr",VLOOKUP(D2911,Listen!$A$2:$G$45,7,FALSE),"-",E2911,"-",F2911,),CONCATENATE("AGr",VLOOKUP(D2911,Listen!$A$2:$G$45,7,FALSE),"-",E2911,"-",F2911)),"keine vollständige ID")</f>
        <v>keine vollständige ID</v>
      </c>
      <c r="C2911" s="359">
        <f>'[2]III_SAV-Details_NB'!B2917</f>
        <v>0</v>
      </c>
      <c r="D2911" s="359">
        <f>'[2]III_SAV-Details_NB'!C2917</f>
        <v>0</v>
      </c>
      <c r="E2911" s="359">
        <f>'[2]III_SAV-Details_NB'!D2917</f>
        <v>0</v>
      </c>
      <c r="F2911" s="490"/>
      <c r="G2911" s="281">
        <f>'[2]III_SAV-Details_NB'!X2917</f>
        <v>0</v>
      </c>
      <c r="H2911" s="281">
        <f t="shared" si="761"/>
        <v>0</v>
      </c>
      <c r="I2911" s="281">
        <f>IF(con_EOGJahr=2025,'[2]III_SAV-Details_NB'!AA2917,IF(con_EOGJahr=2026,'[2]III_SAV-Details_NB'!AB2917,'[2]III_SAV-Details_NB'!AC2917))</f>
        <v>0</v>
      </c>
      <c r="J2911" s="282"/>
      <c r="K2911" s="282"/>
      <c r="L2911" s="282"/>
      <c r="M2911" s="282"/>
      <c r="N2911" s="282"/>
      <c r="O2911" s="282"/>
      <c r="P2911" s="52">
        <f t="shared" si="762"/>
        <v>0</v>
      </c>
      <c r="Q2911" s="60"/>
      <c r="R2911" s="53">
        <f t="shared" si="768"/>
        <v>0</v>
      </c>
      <c r="S2911" s="59"/>
      <c r="T2911" s="61"/>
      <c r="U2911" s="342" t="str">
        <f t="shared" si="772"/>
        <v>k.A.</v>
      </c>
      <c r="V2911" s="343" t="str">
        <f t="shared" si="769"/>
        <v>k.A.</v>
      </c>
      <c r="W2911" s="343" t="str">
        <f>IFERROR(IF(OR($D2911="",$E2911=0,con_Ende=0),"k.A.",IF(VLOOKUP($D2911,rng_ND,5,0)="Nein",VLOOKUP($D2911,rng_ND,2,FALSE),MIN(VLOOKUP($D2911,rng_ND,2,FALSE),A_Stammdaten!$B$19-D_SAV!$E2911+1))),"k.A.")</f>
        <v>k.A.</v>
      </c>
      <c r="X2911" s="343" t="str">
        <f t="shared" si="770"/>
        <v>k.A.</v>
      </c>
      <c r="Y2911" s="62"/>
      <c r="Z2911" s="48">
        <f t="shared" si="771"/>
        <v>0</v>
      </c>
      <c r="AA2911" s="457"/>
      <c r="AB2911" s="55">
        <f t="shared" si="763"/>
        <v>0</v>
      </c>
      <c r="AC2911" s="55">
        <f>IF(A_Stammdaten!$B$25="ja",D_SAV!AA2911,D_SAV!AB2911)</f>
        <v>0</v>
      </c>
      <c r="AD2911" s="478">
        <f>IF(AC2911=0,0,IF(U2911-(con_EOGJahr-D_SAV!E2911)&lt;=0,AC2911,AC2911/V2911))</f>
        <v>0</v>
      </c>
      <c r="AE2911" s="478">
        <f>IFERROR(IF(AND(VLOOKUP(D2911,rng_ND,5,FALSE)="Ja",D_SAV!T2911="degressiv"),D_SAV!AC2911*Y2911/100,0),0)</f>
        <v>0</v>
      </c>
      <c r="AF2911" s="55">
        <f>IFERROR(IF(VLOOKUP(D2911,rng_ND,5,FALSE)="Ja",MAX(D_SAV!AD2911:AE2911),D_SAV!AD2911),0)</f>
        <v>0</v>
      </c>
      <c r="AG2911" s="55">
        <f t="shared" si="764"/>
        <v>0</v>
      </c>
      <c r="AH2911" s="55">
        <f t="shared" si="765"/>
        <v>0</v>
      </c>
      <c r="AI2911" s="55">
        <f t="shared" si="766"/>
        <v>0</v>
      </c>
      <c r="AJ2911" s="55">
        <f t="shared" si="767"/>
        <v>0</v>
      </c>
      <c r="AK2911" s="55">
        <f t="shared" si="758"/>
        <v>0</v>
      </c>
      <c r="AL2911" s="55">
        <f t="shared" si="759"/>
        <v>0</v>
      </c>
      <c r="AM2911" s="55">
        <f t="shared" si="760"/>
        <v>0</v>
      </c>
    </row>
    <row r="2912" spans="1:39" x14ac:dyDescent="0.25">
      <c r="A2912" s="47">
        <v>2908</v>
      </c>
      <c r="B2912" s="358" t="str">
        <f>IF(AND(E2912&lt;&gt;0,D2912&lt;&gt;0,F2912&lt;&gt;0),IF(C2912&lt;&gt;0,CONCATENATE(C2912,"-AGr",VLOOKUP(D2912,Listen!$A$2:$G$45,7,FALSE),"-",E2912,"-",F2912,),CONCATENATE("AGr",VLOOKUP(D2912,Listen!$A$2:$G$45,7,FALSE),"-",E2912,"-",F2912)),"keine vollständige ID")</f>
        <v>keine vollständige ID</v>
      </c>
      <c r="C2912" s="359">
        <f>'[2]III_SAV-Details_NB'!B2918</f>
        <v>0</v>
      </c>
      <c r="D2912" s="359">
        <f>'[2]III_SAV-Details_NB'!C2918</f>
        <v>0</v>
      </c>
      <c r="E2912" s="359">
        <f>'[2]III_SAV-Details_NB'!D2918</f>
        <v>0</v>
      </c>
      <c r="F2912" s="490"/>
      <c r="G2912" s="281">
        <f>'[2]III_SAV-Details_NB'!X2918</f>
        <v>0</v>
      </c>
      <c r="H2912" s="281">
        <f t="shared" si="761"/>
        <v>0</v>
      </c>
      <c r="I2912" s="281">
        <f>IF(con_EOGJahr=2025,'[2]III_SAV-Details_NB'!AA2918,IF(con_EOGJahr=2026,'[2]III_SAV-Details_NB'!AB2918,'[2]III_SAV-Details_NB'!AC2918))</f>
        <v>0</v>
      </c>
      <c r="J2912" s="282"/>
      <c r="K2912" s="282"/>
      <c r="L2912" s="282"/>
      <c r="M2912" s="282"/>
      <c r="N2912" s="282"/>
      <c r="O2912" s="282"/>
      <c r="P2912" s="52">
        <f t="shared" si="762"/>
        <v>0</v>
      </c>
      <c r="Q2912" s="60"/>
      <c r="R2912" s="53">
        <f t="shared" si="768"/>
        <v>0</v>
      </c>
      <c r="S2912" s="59"/>
      <c r="T2912" s="61"/>
      <c r="U2912" s="342" t="str">
        <f t="shared" si="772"/>
        <v>k.A.</v>
      </c>
      <c r="V2912" s="343" t="str">
        <f t="shared" si="769"/>
        <v>k.A.</v>
      </c>
      <c r="W2912" s="343" t="str">
        <f>IFERROR(IF(OR($D2912="",$E2912=0,con_Ende=0),"k.A.",IF(VLOOKUP($D2912,rng_ND,5,0)="Nein",VLOOKUP($D2912,rng_ND,2,FALSE),MIN(VLOOKUP($D2912,rng_ND,2,FALSE),A_Stammdaten!$B$19-D_SAV!$E2912+1))),"k.A.")</f>
        <v>k.A.</v>
      </c>
      <c r="X2912" s="343" t="str">
        <f t="shared" si="770"/>
        <v>k.A.</v>
      </c>
      <c r="Y2912" s="62"/>
      <c r="Z2912" s="48">
        <f t="shared" si="771"/>
        <v>0</v>
      </c>
      <c r="AA2912" s="457"/>
      <c r="AB2912" s="55">
        <f t="shared" si="763"/>
        <v>0</v>
      </c>
      <c r="AC2912" s="55">
        <f>IF(A_Stammdaten!$B$25="ja",D_SAV!AA2912,D_SAV!AB2912)</f>
        <v>0</v>
      </c>
      <c r="AD2912" s="478">
        <f>IF(AC2912=0,0,IF(U2912-(con_EOGJahr-D_SAV!E2912)&lt;=0,AC2912,AC2912/V2912))</f>
        <v>0</v>
      </c>
      <c r="AE2912" s="478">
        <f>IFERROR(IF(AND(VLOOKUP(D2912,rng_ND,5,FALSE)="Ja",D_SAV!T2912="degressiv"),D_SAV!AC2912*Y2912/100,0),0)</f>
        <v>0</v>
      </c>
      <c r="AF2912" s="55">
        <f>IFERROR(IF(VLOOKUP(D2912,rng_ND,5,FALSE)="Ja",MAX(D_SAV!AD2912:AE2912),D_SAV!AD2912),0)</f>
        <v>0</v>
      </c>
      <c r="AG2912" s="55">
        <f t="shared" si="764"/>
        <v>0</v>
      </c>
      <c r="AH2912" s="55">
        <f t="shared" si="765"/>
        <v>0</v>
      </c>
      <c r="AI2912" s="55">
        <f t="shared" si="766"/>
        <v>0</v>
      </c>
      <c r="AJ2912" s="55">
        <f t="shared" si="767"/>
        <v>0</v>
      </c>
      <c r="AK2912" s="55">
        <f t="shared" si="758"/>
        <v>0</v>
      </c>
      <c r="AL2912" s="55">
        <f t="shared" si="759"/>
        <v>0</v>
      </c>
      <c r="AM2912" s="55">
        <f t="shared" si="760"/>
        <v>0</v>
      </c>
    </row>
    <row r="2913" spans="1:39" x14ac:dyDescent="0.25">
      <c r="A2913" s="47">
        <v>2909</v>
      </c>
      <c r="B2913" s="358" t="str">
        <f>IF(AND(E2913&lt;&gt;0,D2913&lt;&gt;0,F2913&lt;&gt;0),IF(C2913&lt;&gt;0,CONCATENATE(C2913,"-AGr",VLOOKUP(D2913,Listen!$A$2:$G$45,7,FALSE),"-",E2913,"-",F2913,),CONCATENATE("AGr",VLOOKUP(D2913,Listen!$A$2:$G$45,7,FALSE),"-",E2913,"-",F2913)),"keine vollständige ID")</f>
        <v>keine vollständige ID</v>
      </c>
      <c r="C2913" s="359">
        <f>'[2]III_SAV-Details_NB'!B2919</f>
        <v>0</v>
      </c>
      <c r="D2913" s="359">
        <f>'[2]III_SAV-Details_NB'!C2919</f>
        <v>0</v>
      </c>
      <c r="E2913" s="359">
        <f>'[2]III_SAV-Details_NB'!D2919</f>
        <v>0</v>
      </c>
      <c r="F2913" s="490"/>
      <c r="G2913" s="281">
        <f>'[2]III_SAV-Details_NB'!X2919</f>
        <v>0</v>
      </c>
      <c r="H2913" s="281">
        <f t="shared" si="761"/>
        <v>0</v>
      </c>
      <c r="I2913" s="281">
        <f>IF(con_EOGJahr=2025,'[2]III_SAV-Details_NB'!AA2919,IF(con_EOGJahr=2026,'[2]III_SAV-Details_NB'!AB2919,'[2]III_SAV-Details_NB'!AC2919))</f>
        <v>0</v>
      </c>
      <c r="J2913" s="282"/>
      <c r="K2913" s="282"/>
      <c r="L2913" s="282"/>
      <c r="M2913" s="282"/>
      <c r="N2913" s="282"/>
      <c r="O2913" s="282"/>
      <c r="P2913" s="52">
        <f t="shared" si="762"/>
        <v>0</v>
      </c>
      <c r="Q2913" s="60"/>
      <c r="R2913" s="53">
        <f t="shared" si="768"/>
        <v>0</v>
      </c>
      <c r="S2913" s="59"/>
      <c r="T2913" s="61"/>
      <c r="U2913" s="342" t="str">
        <f t="shared" si="772"/>
        <v>k.A.</v>
      </c>
      <c r="V2913" s="343" t="str">
        <f t="shared" si="769"/>
        <v>k.A.</v>
      </c>
      <c r="W2913" s="343" t="str">
        <f>IFERROR(IF(OR($D2913="",$E2913=0,con_Ende=0),"k.A.",IF(VLOOKUP($D2913,rng_ND,5,0)="Nein",VLOOKUP($D2913,rng_ND,2,FALSE),MIN(VLOOKUP($D2913,rng_ND,2,FALSE),A_Stammdaten!$B$19-D_SAV!$E2913+1))),"k.A.")</f>
        <v>k.A.</v>
      </c>
      <c r="X2913" s="343" t="str">
        <f t="shared" si="770"/>
        <v>k.A.</v>
      </c>
      <c r="Y2913" s="62"/>
      <c r="Z2913" s="48">
        <f t="shared" si="771"/>
        <v>0</v>
      </c>
      <c r="AA2913" s="457"/>
      <c r="AB2913" s="55">
        <f t="shared" si="763"/>
        <v>0</v>
      </c>
      <c r="AC2913" s="55">
        <f>IF(A_Stammdaten!$B$25="ja",D_SAV!AA2913,D_SAV!AB2913)</f>
        <v>0</v>
      </c>
      <c r="AD2913" s="478">
        <f>IF(AC2913=0,0,IF(U2913-(con_EOGJahr-D_SAV!E2913)&lt;=0,AC2913,AC2913/V2913))</f>
        <v>0</v>
      </c>
      <c r="AE2913" s="478">
        <f>IFERROR(IF(AND(VLOOKUP(D2913,rng_ND,5,FALSE)="Ja",D_SAV!T2913="degressiv"),D_SAV!AC2913*Y2913/100,0),0)</f>
        <v>0</v>
      </c>
      <c r="AF2913" s="55">
        <f>IFERROR(IF(VLOOKUP(D2913,rng_ND,5,FALSE)="Ja",MAX(D_SAV!AD2913:AE2913),D_SAV!AD2913),0)</f>
        <v>0</v>
      </c>
      <c r="AG2913" s="55">
        <f t="shared" si="764"/>
        <v>0</v>
      </c>
      <c r="AH2913" s="55">
        <f t="shared" si="765"/>
        <v>0</v>
      </c>
      <c r="AI2913" s="55">
        <f t="shared" si="766"/>
        <v>0</v>
      </c>
      <c r="AJ2913" s="55">
        <f t="shared" si="767"/>
        <v>0</v>
      </c>
      <c r="AK2913" s="55">
        <f t="shared" si="758"/>
        <v>0</v>
      </c>
      <c r="AL2913" s="55">
        <f t="shared" si="759"/>
        <v>0</v>
      </c>
      <c r="AM2913" s="55">
        <f t="shared" si="760"/>
        <v>0</v>
      </c>
    </row>
    <row r="2914" spans="1:39" x14ac:dyDescent="0.25">
      <c r="A2914" s="47">
        <v>2910</v>
      </c>
      <c r="B2914" s="358" t="str">
        <f>IF(AND(E2914&lt;&gt;0,D2914&lt;&gt;0,F2914&lt;&gt;0),IF(C2914&lt;&gt;0,CONCATENATE(C2914,"-AGr",VLOOKUP(D2914,Listen!$A$2:$G$45,7,FALSE),"-",E2914,"-",F2914,),CONCATENATE("AGr",VLOOKUP(D2914,Listen!$A$2:$G$45,7,FALSE),"-",E2914,"-",F2914)),"keine vollständige ID")</f>
        <v>keine vollständige ID</v>
      </c>
      <c r="C2914" s="359">
        <f>'[2]III_SAV-Details_NB'!B2920</f>
        <v>0</v>
      </c>
      <c r="D2914" s="359">
        <f>'[2]III_SAV-Details_NB'!C2920</f>
        <v>0</v>
      </c>
      <c r="E2914" s="359">
        <f>'[2]III_SAV-Details_NB'!D2920</f>
        <v>0</v>
      </c>
      <c r="F2914" s="490"/>
      <c r="G2914" s="281">
        <f>'[2]III_SAV-Details_NB'!X2920</f>
        <v>0</v>
      </c>
      <c r="H2914" s="281">
        <f t="shared" si="761"/>
        <v>0</v>
      </c>
      <c r="I2914" s="281">
        <f>IF(con_EOGJahr=2025,'[2]III_SAV-Details_NB'!AA2920,IF(con_EOGJahr=2026,'[2]III_SAV-Details_NB'!AB2920,'[2]III_SAV-Details_NB'!AC2920))</f>
        <v>0</v>
      </c>
      <c r="J2914" s="282"/>
      <c r="K2914" s="282"/>
      <c r="L2914" s="282"/>
      <c r="M2914" s="282"/>
      <c r="N2914" s="282"/>
      <c r="O2914" s="282"/>
      <c r="P2914" s="52">
        <f t="shared" si="762"/>
        <v>0</v>
      </c>
      <c r="Q2914" s="60"/>
      <c r="R2914" s="53">
        <f t="shared" si="768"/>
        <v>0</v>
      </c>
      <c r="S2914" s="59"/>
      <c r="T2914" s="61"/>
      <c r="U2914" s="342" t="str">
        <f t="shared" si="772"/>
        <v>k.A.</v>
      </c>
      <c r="V2914" s="343" t="str">
        <f t="shared" si="769"/>
        <v>k.A.</v>
      </c>
      <c r="W2914" s="343" t="str">
        <f>IFERROR(IF(OR($D2914="",$E2914=0,con_Ende=0),"k.A.",IF(VLOOKUP($D2914,rng_ND,5,0)="Nein",VLOOKUP($D2914,rng_ND,2,FALSE),MIN(VLOOKUP($D2914,rng_ND,2,FALSE),A_Stammdaten!$B$19-D_SAV!$E2914+1))),"k.A.")</f>
        <v>k.A.</v>
      </c>
      <c r="X2914" s="343" t="str">
        <f t="shared" si="770"/>
        <v>k.A.</v>
      </c>
      <c r="Y2914" s="62"/>
      <c r="Z2914" s="48">
        <f t="shared" si="771"/>
        <v>0</v>
      </c>
      <c r="AA2914" s="457"/>
      <c r="AB2914" s="55">
        <f t="shared" si="763"/>
        <v>0</v>
      </c>
      <c r="AC2914" s="55">
        <f>IF(A_Stammdaten!$B$25="ja",D_SAV!AA2914,D_SAV!AB2914)</f>
        <v>0</v>
      </c>
      <c r="AD2914" s="478">
        <f>IF(AC2914=0,0,IF(U2914-(con_EOGJahr-D_SAV!E2914)&lt;=0,AC2914,AC2914/V2914))</f>
        <v>0</v>
      </c>
      <c r="AE2914" s="478">
        <f>IFERROR(IF(AND(VLOOKUP(D2914,rng_ND,5,FALSE)="Ja",D_SAV!T2914="degressiv"),D_SAV!AC2914*Y2914/100,0),0)</f>
        <v>0</v>
      </c>
      <c r="AF2914" s="55">
        <f>IFERROR(IF(VLOOKUP(D2914,rng_ND,5,FALSE)="Ja",MAX(D_SAV!AD2914:AE2914),D_SAV!AD2914),0)</f>
        <v>0</v>
      </c>
      <c r="AG2914" s="55">
        <f t="shared" si="764"/>
        <v>0</v>
      </c>
      <c r="AH2914" s="55">
        <f t="shared" si="765"/>
        <v>0</v>
      </c>
      <c r="AI2914" s="55">
        <f t="shared" si="766"/>
        <v>0</v>
      </c>
      <c r="AJ2914" s="55">
        <f t="shared" si="767"/>
        <v>0</v>
      </c>
      <c r="AK2914" s="55">
        <f t="shared" si="758"/>
        <v>0</v>
      </c>
      <c r="AL2914" s="55">
        <f t="shared" si="759"/>
        <v>0</v>
      </c>
      <c r="AM2914" s="55">
        <f t="shared" si="760"/>
        <v>0</v>
      </c>
    </row>
    <row r="2915" spans="1:39" x14ac:dyDescent="0.25">
      <c r="A2915" s="47">
        <v>2911</v>
      </c>
      <c r="B2915" s="358" t="str">
        <f>IF(AND(E2915&lt;&gt;0,D2915&lt;&gt;0,F2915&lt;&gt;0),IF(C2915&lt;&gt;0,CONCATENATE(C2915,"-AGr",VLOOKUP(D2915,Listen!$A$2:$G$45,7,FALSE),"-",E2915,"-",F2915,),CONCATENATE("AGr",VLOOKUP(D2915,Listen!$A$2:$G$45,7,FALSE),"-",E2915,"-",F2915)),"keine vollständige ID")</f>
        <v>keine vollständige ID</v>
      </c>
      <c r="C2915" s="359">
        <f>'[2]III_SAV-Details_NB'!B2921</f>
        <v>0</v>
      </c>
      <c r="D2915" s="359">
        <f>'[2]III_SAV-Details_NB'!C2921</f>
        <v>0</v>
      </c>
      <c r="E2915" s="359">
        <f>'[2]III_SAV-Details_NB'!D2921</f>
        <v>0</v>
      </c>
      <c r="F2915" s="490"/>
      <c r="G2915" s="281">
        <f>'[2]III_SAV-Details_NB'!X2921</f>
        <v>0</v>
      </c>
      <c r="H2915" s="281">
        <f t="shared" si="761"/>
        <v>0</v>
      </c>
      <c r="I2915" s="281">
        <f>IF(con_EOGJahr=2025,'[2]III_SAV-Details_NB'!AA2921,IF(con_EOGJahr=2026,'[2]III_SAV-Details_NB'!AB2921,'[2]III_SAV-Details_NB'!AC2921))</f>
        <v>0</v>
      </c>
      <c r="J2915" s="282"/>
      <c r="K2915" s="282"/>
      <c r="L2915" s="282"/>
      <c r="M2915" s="282"/>
      <c r="N2915" s="282"/>
      <c r="O2915" s="282"/>
      <c r="P2915" s="52">
        <f t="shared" si="762"/>
        <v>0</v>
      </c>
      <c r="Q2915" s="60"/>
      <c r="R2915" s="53">
        <f t="shared" si="768"/>
        <v>0</v>
      </c>
      <c r="S2915" s="59"/>
      <c r="T2915" s="61"/>
      <c r="U2915" s="342" t="str">
        <f t="shared" si="772"/>
        <v>k.A.</v>
      </c>
      <c r="V2915" s="343" t="str">
        <f t="shared" si="769"/>
        <v>k.A.</v>
      </c>
      <c r="W2915" s="343" t="str">
        <f>IFERROR(IF(OR($D2915="",$E2915=0,con_Ende=0),"k.A.",IF(VLOOKUP($D2915,rng_ND,5,0)="Nein",VLOOKUP($D2915,rng_ND,2,FALSE),MIN(VLOOKUP($D2915,rng_ND,2,FALSE),A_Stammdaten!$B$19-D_SAV!$E2915+1))),"k.A.")</f>
        <v>k.A.</v>
      </c>
      <c r="X2915" s="343" t="str">
        <f t="shared" si="770"/>
        <v>k.A.</v>
      </c>
      <c r="Y2915" s="62"/>
      <c r="Z2915" s="48">
        <f t="shared" si="771"/>
        <v>0</v>
      </c>
      <c r="AA2915" s="457"/>
      <c r="AB2915" s="55">
        <f t="shared" si="763"/>
        <v>0</v>
      </c>
      <c r="AC2915" s="55">
        <f>IF(A_Stammdaten!$B$25="ja",D_SAV!AA2915,D_SAV!AB2915)</f>
        <v>0</v>
      </c>
      <c r="AD2915" s="478">
        <f>IF(AC2915=0,0,IF(U2915-(con_EOGJahr-D_SAV!E2915)&lt;=0,AC2915,AC2915/V2915))</f>
        <v>0</v>
      </c>
      <c r="AE2915" s="478">
        <f>IFERROR(IF(AND(VLOOKUP(D2915,rng_ND,5,FALSE)="Ja",D_SAV!T2915="degressiv"),D_SAV!AC2915*Y2915/100,0),0)</f>
        <v>0</v>
      </c>
      <c r="AF2915" s="55">
        <f>IFERROR(IF(VLOOKUP(D2915,rng_ND,5,FALSE)="Ja",MAX(D_SAV!AD2915:AE2915),D_SAV!AD2915),0)</f>
        <v>0</v>
      </c>
      <c r="AG2915" s="55">
        <f t="shared" si="764"/>
        <v>0</v>
      </c>
      <c r="AH2915" s="55">
        <f t="shared" si="765"/>
        <v>0</v>
      </c>
      <c r="AI2915" s="55">
        <f t="shared" si="766"/>
        <v>0</v>
      </c>
      <c r="AJ2915" s="55">
        <f t="shared" si="767"/>
        <v>0</v>
      </c>
      <c r="AK2915" s="55">
        <f t="shared" si="758"/>
        <v>0</v>
      </c>
      <c r="AL2915" s="55">
        <f t="shared" si="759"/>
        <v>0</v>
      </c>
      <c r="AM2915" s="55">
        <f t="shared" si="760"/>
        <v>0</v>
      </c>
    </row>
    <row r="2916" spans="1:39" x14ac:dyDescent="0.25">
      <c r="A2916" s="47">
        <v>2912</v>
      </c>
      <c r="B2916" s="358" t="str">
        <f>IF(AND(E2916&lt;&gt;0,D2916&lt;&gt;0,F2916&lt;&gt;0),IF(C2916&lt;&gt;0,CONCATENATE(C2916,"-AGr",VLOOKUP(D2916,Listen!$A$2:$G$45,7,FALSE),"-",E2916,"-",F2916,),CONCATENATE("AGr",VLOOKUP(D2916,Listen!$A$2:$G$45,7,FALSE),"-",E2916,"-",F2916)),"keine vollständige ID")</f>
        <v>keine vollständige ID</v>
      </c>
      <c r="C2916" s="359">
        <f>'[2]III_SAV-Details_NB'!B2922</f>
        <v>0</v>
      </c>
      <c r="D2916" s="359">
        <f>'[2]III_SAV-Details_NB'!C2922</f>
        <v>0</v>
      </c>
      <c r="E2916" s="359">
        <f>'[2]III_SAV-Details_NB'!D2922</f>
        <v>0</v>
      </c>
      <c r="F2916" s="490"/>
      <c r="G2916" s="281">
        <f>'[2]III_SAV-Details_NB'!X2922</f>
        <v>0</v>
      </c>
      <c r="H2916" s="281">
        <f t="shared" si="761"/>
        <v>0</v>
      </c>
      <c r="I2916" s="281">
        <f>IF(con_EOGJahr=2025,'[2]III_SAV-Details_NB'!AA2922,IF(con_EOGJahr=2026,'[2]III_SAV-Details_NB'!AB2922,'[2]III_SAV-Details_NB'!AC2922))</f>
        <v>0</v>
      </c>
      <c r="J2916" s="282"/>
      <c r="K2916" s="282"/>
      <c r="L2916" s="282"/>
      <c r="M2916" s="282"/>
      <c r="N2916" s="282"/>
      <c r="O2916" s="282"/>
      <c r="P2916" s="52">
        <f t="shared" si="762"/>
        <v>0</v>
      </c>
      <c r="Q2916" s="60"/>
      <c r="R2916" s="53">
        <f t="shared" si="768"/>
        <v>0</v>
      </c>
      <c r="S2916" s="59"/>
      <c r="T2916" s="61"/>
      <c r="U2916" s="342" t="str">
        <f t="shared" si="772"/>
        <v>k.A.</v>
      </c>
      <c r="V2916" s="343" t="str">
        <f t="shared" si="769"/>
        <v>k.A.</v>
      </c>
      <c r="W2916" s="343" t="str">
        <f>IFERROR(IF(OR($D2916="",$E2916=0,con_Ende=0),"k.A.",IF(VLOOKUP($D2916,rng_ND,5,0)="Nein",VLOOKUP($D2916,rng_ND,2,FALSE),MIN(VLOOKUP($D2916,rng_ND,2,FALSE),A_Stammdaten!$B$19-D_SAV!$E2916+1))),"k.A.")</f>
        <v>k.A.</v>
      </c>
      <c r="X2916" s="343" t="str">
        <f t="shared" si="770"/>
        <v>k.A.</v>
      </c>
      <c r="Y2916" s="62"/>
      <c r="Z2916" s="48">
        <f t="shared" si="771"/>
        <v>0</v>
      </c>
      <c r="AA2916" s="457"/>
      <c r="AB2916" s="55">
        <f t="shared" si="763"/>
        <v>0</v>
      </c>
      <c r="AC2916" s="55">
        <f>IF(A_Stammdaten!$B$25="ja",D_SAV!AA2916,D_SAV!AB2916)</f>
        <v>0</v>
      </c>
      <c r="AD2916" s="478">
        <f>IF(AC2916=0,0,IF(U2916-(con_EOGJahr-D_SAV!E2916)&lt;=0,AC2916,AC2916/V2916))</f>
        <v>0</v>
      </c>
      <c r="AE2916" s="478">
        <f>IFERROR(IF(AND(VLOOKUP(D2916,rng_ND,5,FALSE)="Ja",D_SAV!T2916="degressiv"),D_SAV!AC2916*Y2916/100,0),0)</f>
        <v>0</v>
      </c>
      <c r="AF2916" s="55">
        <f>IFERROR(IF(VLOOKUP(D2916,rng_ND,5,FALSE)="Ja",MAX(D_SAV!AD2916:AE2916),D_SAV!AD2916),0)</f>
        <v>0</v>
      </c>
      <c r="AG2916" s="55">
        <f t="shared" si="764"/>
        <v>0</v>
      </c>
      <c r="AH2916" s="55">
        <f t="shared" si="765"/>
        <v>0</v>
      </c>
      <c r="AI2916" s="55">
        <f t="shared" si="766"/>
        <v>0</v>
      </c>
      <c r="AJ2916" s="55">
        <f t="shared" si="767"/>
        <v>0</v>
      </c>
      <c r="AK2916" s="55">
        <f t="shared" si="758"/>
        <v>0</v>
      </c>
      <c r="AL2916" s="55">
        <f t="shared" si="759"/>
        <v>0</v>
      </c>
      <c r="AM2916" s="55">
        <f t="shared" si="760"/>
        <v>0</v>
      </c>
    </row>
    <row r="2917" spans="1:39" x14ac:dyDescent="0.25">
      <c r="A2917" s="47">
        <v>2913</v>
      </c>
      <c r="B2917" s="358" t="str">
        <f>IF(AND(E2917&lt;&gt;0,D2917&lt;&gt;0,F2917&lt;&gt;0),IF(C2917&lt;&gt;0,CONCATENATE(C2917,"-AGr",VLOOKUP(D2917,Listen!$A$2:$G$45,7,FALSE),"-",E2917,"-",F2917,),CONCATENATE("AGr",VLOOKUP(D2917,Listen!$A$2:$G$45,7,FALSE),"-",E2917,"-",F2917)),"keine vollständige ID")</f>
        <v>keine vollständige ID</v>
      </c>
      <c r="C2917" s="359">
        <f>'[2]III_SAV-Details_NB'!B2923</f>
        <v>0</v>
      </c>
      <c r="D2917" s="359">
        <f>'[2]III_SAV-Details_NB'!C2923</f>
        <v>0</v>
      </c>
      <c r="E2917" s="359">
        <f>'[2]III_SAV-Details_NB'!D2923</f>
        <v>0</v>
      </c>
      <c r="F2917" s="490"/>
      <c r="G2917" s="281">
        <f>'[2]III_SAV-Details_NB'!X2923</f>
        <v>0</v>
      </c>
      <c r="H2917" s="281">
        <f t="shared" si="761"/>
        <v>0</v>
      </c>
      <c r="I2917" s="281">
        <f>IF(con_EOGJahr=2025,'[2]III_SAV-Details_NB'!AA2923,IF(con_EOGJahr=2026,'[2]III_SAV-Details_NB'!AB2923,'[2]III_SAV-Details_NB'!AC2923))</f>
        <v>0</v>
      </c>
      <c r="J2917" s="282"/>
      <c r="K2917" s="282"/>
      <c r="L2917" s="282"/>
      <c r="M2917" s="282"/>
      <c r="N2917" s="282"/>
      <c r="O2917" s="282"/>
      <c r="P2917" s="52">
        <f t="shared" si="762"/>
        <v>0</v>
      </c>
      <c r="Q2917" s="60"/>
      <c r="R2917" s="53">
        <f t="shared" si="768"/>
        <v>0</v>
      </c>
      <c r="S2917" s="59"/>
      <c r="T2917" s="61"/>
      <c r="U2917" s="342" t="str">
        <f t="shared" si="772"/>
        <v>k.A.</v>
      </c>
      <c r="V2917" s="343" t="str">
        <f t="shared" si="769"/>
        <v>k.A.</v>
      </c>
      <c r="W2917" s="343" t="str">
        <f>IFERROR(IF(OR($D2917="",$E2917=0,con_Ende=0),"k.A.",IF(VLOOKUP($D2917,rng_ND,5,0)="Nein",VLOOKUP($D2917,rng_ND,2,FALSE),MIN(VLOOKUP($D2917,rng_ND,2,FALSE),A_Stammdaten!$B$19-D_SAV!$E2917+1))),"k.A.")</f>
        <v>k.A.</v>
      </c>
      <c r="X2917" s="343" t="str">
        <f t="shared" si="770"/>
        <v>k.A.</v>
      </c>
      <c r="Y2917" s="62"/>
      <c r="Z2917" s="48">
        <f t="shared" si="771"/>
        <v>0</v>
      </c>
      <c r="AA2917" s="457"/>
      <c r="AB2917" s="55">
        <f t="shared" si="763"/>
        <v>0</v>
      </c>
      <c r="AC2917" s="55">
        <f>IF(A_Stammdaten!$B$25="ja",D_SAV!AA2917,D_SAV!AB2917)</f>
        <v>0</v>
      </c>
      <c r="AD2917" s="478">
        <f>IF(AC2917=0,0,IF(U2917-(con_EOGJahr-D_SAV!E2917)&lt;=0,AC2917,AC2917/V2917))</f>
        <v>0</v>
      </c>
      <c r="AE2917" s="478">
        <f>IFERROR(IF(AND(VLOOKUP(D2917,rng_ND,5,FALSE)="Ja",D_SAV!T2917="degressiv"),D_SAV!AC2917*Y2917/100,0),0)</f>
        <v>0</v>
      </c>
      <c r="AF2917" s="55">
        <f>IFERROR(IF(VLOOKUP(D2917,rng_ND,5,FALSE)="Ja",MAX(D_SAV!AD2917:AE2917),D_SAV!AD2917),0)</f>
        <v>0</v>
      </c>
      <c r="AG2917" s="55">
        <f t="shared" si="764"/>
        <v>0</v>
      </c>
      <c r="AH2917" s="55">
        <f t="shared" si="765"/>
        <v>0</v>
      </c>
      <c r="AI2917" s="55">
        <f t="shared" si="766"/>
        <v>0</v>
      </c>
      <c r="AJ2917" s="55">
        <f t="shared" si="767"/>
        <v>0</v>
      </c>
      <c r="AK2917" s="55">
        <f t="shared" si="758"/>
        <v>0</v>
      </c>
      <c r="AL2917" s="55">
        <f t="shared" si="759"/>
        <v>0</v>
      </c>
      <c r="AM2917" s="55">
        <f t="shared" si="760"/>
        <v>0</v>
      </c>
    </row>
    <row r="2918" spans="1:39" x14ac:dyDescent="0.25">
      <c r="A2918" s="47">
        <v>2914</v>
      </c>
      <c r="B2918" s="358" t="str">
        <f>IF(AND(E2918&lt;&gt;0,D2918&lt;&gt;0,F2918&lt;&gt;0),IF(C2918&lt;&gt;0,CONCATENATE(C2918,"-AGr",VLOOKUP(D2918,Listen!$A$2:$G$45,7,FALSE),"-",E2918,"-",F2918,),CONCATENATE("AGr",VLOOKUP(D2918,Listen!$A$2:$G$45,7,FALSE),"-",E2918,"-",F2918)),"keine vollständige ID")</f>
        <v>keine vollständige ID</v>
      </c>
      <c r="C2918" s="359">
        <f>'[2]III_SAV-Details_NB'!B2924</f>
        <v>0</v>
      </c>
      <c r="D2918" s="359">
        <f>'[2]III_SAV-Details_NB'!C2924</f>
        <v>0</v>
      </c>
      <c r="E2918" s="359">
        <f>'[2]III_SAV-Details_NB'!D2924</f>
        <v>0</v>
      </c>
      <c r="F2918" s="490"/>
      <c r="G2918" s="281">
        <f>'[2]III_SAV-Details_NB'!X2924</f>
        <v>0</v>
      </c>
      <c r="H2918" s="281">
        <f t="shared" si="761"/>
        <v>0</v>
      </c>
      <c r="I2918" s="281">
        <f>IF(con_EOGJahr=2025,'[2]III_SAV-Details_NB'!AA2924,IF(con_EOGJahr=2026,'[2]III_SAV-Details_NB'!AB2924,'[2]III_SAV-Details_NB'!AC2924))</f>
        <v>0</v>
      </c>
      <c r="J2918" s="282"/>
      <c r="K2918" s="282"/>
      <c r="L2918" s="282"/>
      <c r="M2918" s="282"/>
      <c r="N2918" s="282"/>
      <c r="O2918" s="282"/>
      <c r="P2918" s="52">
        <f t="shared" si="762"/>
        <v>0</v>
      </c>
      <c r="Q2918" s="60"/>
      <c r="R2918" s="53">
        <f t="shared" si="768"/>
        <v>0</v>
      </c>
      <c r="S2918" s="59"/>
      <c r="T2918" s="61"/>
      <c r="U2918" s="342" t="str">
        <f t="shared" si="772"/>
        <v>k.A.</v>
      </c>
      <c r="V2918" s="343" t="str">
        <f t="shared" si="769"/>
        <v>k.A.</v>
      </c>
      <c r="W2918" s="343" t="str">
        <f>IFERROR(IF(OR($D2918="",$E2918=0,con_Ende=0),"k.A.",IF(VLOOKUP($D2918,rng_ND,5,0)="Nein",VLOOKUP($D2918,rng_ND,2,FALSE),MIN(VLOOKUP($D2918,rng_ND,2,FALSE),A_Stammdaten!$B$19-D_SAV!$E2918+1))),"k.A.")</f>
        <v>k.A.</v>
      </c>
      <c r="X2918" s="343" t="str">
        <f t="shared" si="770"/>
        <v>k.A.</v>
      </c>
      <c r="Y2918" s="62"/>
      <c r="Z2918" s="48">
        <f t="shared" si="771"/>
        <v>0</v>
      </c>
      <c r="AA2918" s="457"/>
      <c r="AB2918" s="55">
        <f t="shared" si="763"/>
        <v>0</v>
      </c>
      <c r="AC2918" s="55">
        <f>IF(A_Stammdaten!$B$25="ja",D_SAV!AA2918,D_SAV!AB2918)</f>
        <v>0</v>
      </c>
      <c r="AD2918" s="478">
        <f>IF(AC2918=0,0,IF(U2918-(con_EOGJahr-D_SAV!E2918)&lt;=0,AC2918,AC2918/V2918))</f>
        <v>0</v>
      </c>
      <c r="AE2918" s="478">
        <f>IFERROR(IF(AND(VLOOKUP(D2918,rng_ND,5,FALSE)="Ja",D_SAV!T2918="degressiv"),D_SAV!AC2918*Y2918/100,0),0)</f>
        <v>0</v>
      </c>
      <c r="AF2918" s="55">
        <f>IFERROR(IF(VLOOKUP(D2918,rng_ND,5,FALSE)="Ja",MAX(D_SAV!AD2918:AE2918),D_SAV!AD2918),0)</f>
        <v>0</v>
      </c>
      <c r="AG2918" s="55">
        <f t="shared" si="764"/>
        <v>0</v>
      </c>
      <c r="AH2918" s="55">
        <f t="shared" si="765"/>
        <v>0</v>
      </c>
      <c r="AI2918" s="55">
        <f t="shared" si="766"/>
        <v>0</v>
      </c>
      <c r="AJ2918" s="55">
        <f t="shared" si="767"/>
        <v>0</v>
      </c>
      <c r="AK2918" s="55">
        <f t="shared" si="758"/>
        <v>0</v>
      </c>
      <c r="AL2918" s="55">
        <f t="shared" si="759"/>
        <v>0</v>
      </c>
      <c r="AM2918" s="55">
        <f t="shared" si="760"/>
        <v>0</v>
      </c>
    </row>
    <row r="2919" spans="1:39" x14ac:dyDescent="0.25">
      <c r="A2919" s="47">
        <v>2915</v>
      </c>
      <c r="B2919" s="358" t="str">
        <f>IF(AND(E2919&lt;&gt;0,D2919&lt;&gt;0,F2919&lt;&gt;0),IF(C2919&lt;&gt;0,CONCATENATE(C2919,"-AGr",VLOOKUP(D2919,Listen!$A$2:$G$45,7,FALSE),"-",E2919,"-",F2919,),CONCATENATE("AGr",VLOOKUP(D2919,Listen!$A$2:$G$45,7,FALSE),"-",E2919,"-",F2919)),"keine vollständige ID")</f>
        <v>keine vollständige ID</v>
      </c>
      <c r="C2919" s="359">
        <f>'[2]III_SAV-Details_NB'!B2925</f>
        <v>0</v>
      </c>
      <c r="D2919" s="359">
        <f>'[2]III_SAV-Details_NB'!C2925</f>
        <v>0</v>
      </c>
      <c r="E2919" s="359">
        <f>'[2]III_SAV-Details_NB'!D2925</f>
        <v>0</v>
      </c>
      <c r="F2919" s="490"/>
      <c r="G2919" s="281">
        <f>'[2]III_SAV-Details_NB'!X2925</f>
        <v>0</v>
      </c>
      <c r="H2919" s="281">
        <f t="shared" si="761"/>
        <v>0</v>
      </c>
      <c r="I2919" s="281">
        <f>IF(con_EOGJahr=2025,'[2]III_SAV-Details_NB'!AA2925,IF(con_EOGJahr=2026,'[2]III_SAV-Details_NB'!AB2925,'[2]III_SAV-Details_NB'!AC2925))</f>
        <v>0</v>
      </c>
      <c r="J2919" s="282"/>
      <c r="K2919" s="282"/>
      <c r="L2919" s="282"/>
      <c r="M2919" s="282"/>
      <c r="N2919" s="282"/>
      <c r="O2919" s="282"/>
      <c r="P2919" s="52">
        <f t="shared" si="762"/>
        <v>0</v>
      </c>
      <c r="Q2919" s="60"/>
      <c r="R2919" s="53">
        <f t="shared" si="768"/>
        <v>0</v>
      </c>
      <c r="S2919" s="59"/>
      <c r="T2919" s="61"/>
      <c r="U2919" s="342" t="str">
        <f t="shared" si="772"/>
        <v>k.A.</v>
      </c>
      <c r="V2919" s="343" t="str">
        <f t="shared" si="769"/>
        <v>k.A.</v>
      </c>
      <c r="W2919" s="343" t="str">
        <f>IFERROR(IF(OR($D2919="",$E2919=0,con_Ende=0),"k.A.",IF(VLOOKUP($D2919,rng_ND,5,0)="Nein",VLOOKUP($D2919,rng_ND,2,FALSE),MIN(VLOOKUP($D2919,rng_ND,2,FALSE),A_Stammdaten!$B$19-D_SAV!$E2919+1))),"k.A.")</f>
        <v>k.A.</v>
      </c>
      <c r="X2919" s="343" t="str">
        <f t="shared" si="770"/>
        <v>k.A.</v>
      </c>
      <c r="Y2919" s="62"/>
      <c r="Z2919" s="48">
        <f t="shared" si="771"/>
        <v>0</v>
      </c>
      <c r="AA2919" s="457"/>
      <c r="AB2919" s="55">
        <f t="shared" si="763"/>
        <v>0</v>
      </c>
      <c r="AC2919" s="55">
        <f>IF(A_Stammdaten!$B$25="ja",D_SAV!AA2919,D_SAV!AB2919)</f>
        <v>0</v>
      </c>
      <c r="AD2919" s="478">
        <f>IF(AC2919=0,0,IF(U2919-(con_EOGJahr-D_SAV!E2919)&lt;=0,AC2919,AC2919/V2919))</f>
        <v>0</v>
      </c>
      <c r="AE2919" s="478">
        <f>IFERROR(IF(AND(VLOOKUP(D2919,rng_ND,5,FALSE)="Ja",D_SAV!T2919="degressiv"),D_SAV!AC2919*Y2919/100,0),0)</f>
        <v>0</v>
      </c>
      <c r="AF2919" s="55">
        <f>IFERROR(IF(VLOOKUP(D2919,rng_ND,5,FALSE)="Ja",MAX(D_SAV!AD2919:AE2919),D_SAV!AD2919),0)</f>
        <v>0</v>
      </c>
      <c r="AG2919" s="55">
        <f t="shared" si="764"/>
        <v>0</v>
      </c>
      <c r="AH2919" s="55">
        <f t="shared" si="765"/>
        <v>0</v>
      </c>
      <c r="AI2919" s="55">
        <f t="shared" si="766"/>
        <v>0</v>
      </c>
      <c r="AJ2919" s="55">
        <f t="shared" si="767"/>
        <v>0</v>
      </c>
      <c r="AK2919" s="55">
        <f t="shared" si="758"/>
        <v>0</v>
      </c>
      <c r="AL2919" s="55">
        <f t="shared" si="759"/>
        <v>0</v>
      </c>
      <c r="AM2919" s="55">
        <f t="shared" si="760"/>
        <v>0</v>
      </c>
    </row>
    <row r="2920" spans="1:39" x14ac:dyDescent="0.25">
      <c r="A2920" s="47">
        <v>2916</v>
      </c>
      <c r="B2920" s="358" t="str">
        <f>IF(AND(E2920&lt;&gt;0,D2920&lt;&gt;0,F2920&lt;&gt;0),IF(C2920&lt;&gt;0,CONCATENATE(C2920,"-AGr",VLOOKUP(D2920,Listen!$A$2:$G$45,7,FALSE),"-",E2920,"-",F2920,),CONCATENATE("AGr",VLOOKUP(D2920,Listen!$A$2:$G$45,7,FALSE),"-",E2920,"-",F2920)),"keine vollständige ID")</f>
        <v>keine vollständige ID</v>
      </c>
      <c r="C2920" s="359">
        <f>'[2]III_SAV-Details_NB'!B2926</f>
        <v>0</v>
      </c>
      <c r="D2920" s="359">
        <f>'[2]III_SAV-Details_NB'!C2926</f>
        <v>0</v>
      </c>
      <c r="E2920" s="359">
        <f>'[2]III_SAV-Details_NB'!D2926</f>
        <v>0</v>
      </c>
      <c r="F2920" s="490"/>
      <c r="G2920" s="281">
        <f>'[2]III_SAV-Details_NB'!X2926</f>
        <v>0</v>
      </c>
      <c r="H2920" s="281">
        <f t="shared" si="761"/>
        <v>0</v>
      </c>
      <c r="I2920" s="281">
        <f>IF(con_EOGJahr=2025,'[2]III_SAV-Details_NB'!AA2926,IF(con_EOGJahr=2026,'[2]III_SAV-Details_NB'!AB2926,'[2]III_SAV-Details_NB'!AC2926))</f>
        <v>0</v>
      </c>
      <c r="J2920" s="282"/>
      <c r="K2920" s="282"/>
      <c r="L2920" s="282"/>
      <c r="M2920" s="282"/>
      <c r="N2920" s="282"/>
      <c r="O2920" s="282"/>
      <c r="P2920" s="52">
        <f t="shared" si="762"/>
        <v>0</v>
      </c>
      <c r="Q2920" s="60"/>
      <c r="R2920" s="53">
        <f t="shared" si="768"/>
        <v>0</v>
      </c>
      <c r="S2920" s="59"/>
      <c r="T2920" s="61"/>
      <c r="U2920" s="342" t="str">
        <f t="shared" si="772"/>
        <v>k.A.</v>
      </c>
      <c r="V2920" s="343" t="str">
        <f t="shared" si="769"/>
        <v>k.A.</v>
      </c>
      <c r="W2920" s="343" t="str">
        <f>IFERROR(IF(OR($D2920="",$E2920=0,con_Ende=0),"k.A.",IF(VLOOKUP($D2920,rng_ND,5,0)="Nein",VLOOKUP($D2920,rng_ND,2,FALSE),MIN(VLOOKUP($D2920,rng_ND,2,FALSE),A_Stammdaten!$B$19-D_SAV!$E2920+1))),"k.A.")</f>
        <v>k.A.</v>
      </c>
      <c r="X2920" s="343" t="str">
        <f t="shared" si="770"/>
        <v>k.A.</v>
      </c>
      <c r="Y2920" s="62"/>
      <c r="Z2920" s="48">
        <f t="shared" si="771"/>
        <v>0</v>
      </c>
      <c r="AA2920" s="457"/>
      <c r="AB2920" s="55">
        <f t="shared" si="763"/>
        <v>0</v>
      </c>
      <c r="AC2920" s="55">
        <f>IF(A_Stammdaten!$B$25="ja",D_SAV!AA2920,D_SAV!AB2920)</f>
        <v>0</v>
      </c>
      <c r="AD2920" s="478">
        <f>IF(AC2920=0,0,IF(U2920-(con_EOGJahr-D_SAV!E2920)&lt;=0,AC2920,AC2920/V2920))</f>
        <v>0</v>
      </c>
      <c r="AE2920" s="478">
        <f>IFERROR(IF(AND(VLOOKUP(D2920,rng_ND,5,FALSE)="Ja",D_SAV!T2920="degressiv"),D_SAV!AC2920*Y2920/100,0),0)</f>
        <v>0</v>
      </c>
      <c r="AF2920" s="55">
        <f>IFERROR(IF(VLOOKUP(D2920,rng_ND,5,FALSE)="Ja",MAX(D_SAV!AD2920:AE2920),D_SAV!AD2920),0)</f>
        <v>0</v>
      </c>
      <c r="AG2920" s="55">
        <f t="shared" si="764"/>
        <v>0</v>
      </c>
      <c r="AH2920" s="55">
        <f t="shared" si="765"/>
        <v>0</v>
      </c>
      <c r="AI2920" s="55">
        <f t="shared" si="766"/>
        <v>0</v>
      </c>
      <c r="AJ2920" s="55">
        <f t="shared" si="767"/>
        <v>0</v>
      </c>
      <c r="AK2920" s="55">
        <f t="shared" si="758"/>
        <v>0</v>
      </c>
      <c r="AL2920" s="55">
        <f t="shared" si="759"/>
        <v>0</v>
      </c>
      <c r="AM2920" s="55">
        <f t="shared" si="760"/>
        <v>0</v>
      </c>
    </row>
    <row r="2921" spans="1:39" x14ac:dyDescent="0.25">
      <c r="A2921" s="47">
        <v>2917</v>
      </c>
      <c r="B2921" s="358" t="str">
        <f>IF(AND(E2921&lt;&gt;0,D2921&lt;&gt;0,F2921&lt;&gt;0),IF(C2921&lt;&gt;0,CONCATENATE(C2921,"-AGr",VLOOKUP(D2921,Listen!$A$2:$G$45,7,FALSE),"-",E2921,"-",F2921,),CONCATENATE("AGr",VLOOKUP(D2921,Listen!$A$2:$G$45,7,FALSE),"-",E2921,"-",F2921)),"keine vollständige ID")</f>
        <v>keine vollständige ID</v>
      </c>
      <c r="C2921" s="359">
        <f>'[2]III_SAV-Details_NB'!B2927</f>
        <v>0</v>
      </c>
      <c r="D2921" s="359">
        <f>'[2]III_SAV-Details_NB'!C2927</f>
        <v>0</v>
      </c>
      <c r="E2921" s="359">
        <f>'[2]III_SAV-Details_NB'!D2927</f>
        <v>0</v>
      </c>
      <c r="F2921" s="490"/>
      <c r="G2921" s="281">
        <f>'[2]III_SAV-Details_NB'!X2927</f>
        <v>0</v>
      </c>
      <c r="H2921" s="281">
        <f t="shared" si="761"/>
        <v>0</v>
      </c>
      <c r="I2921" s="281">
        <f>IF(con_EOGJahr=2025,'[2]III_SAV-Details_NB'!AA2927,IF(con_EOGJahr=2026,'[2]III_SAV-Details_NB'!AB2927,'[2]III_SAV-Details_NB'!AC2927))</f>
        <v>0</v>
      </c>
      <c r="J2921" s="282"/>
      <c r="K2921" s="282"/>
      <c r="L2921" s="282"/>
      <c r="M2921" s="282"/>
      <c r="N2921" s="282"/>
      <c r="O2921" s="282"/>
      <c r="P2921" s="52">
        <f t="shared" si="762"/>
        <v>0</v>
      </c>
      <c r="Q2921" s="60"/>
      <c r="R2921" s="53">
        <f t="shared" si="768"/>
        <v>0</v>
      </c>
      <c r="S2921" s="59"/>
      <c r="T2921" s="61"/>
      <c r="U2921" s="342" t="str">
        <f t="shared" si="772"/>
        <v>k.A.</v>
      </c>
      <c r="V2921" s="343" t="str">
        <f t="shared" si="769"/>
        <v>k.A.</v>
      </c>
      <c r="W2921" s="343" t="str">
        <f>IFERROR(IF(OR($D2921="",$E2921=0,con_Ende=0),"k.A.",IF(VLOOKUP($D2921,rng_ND,5,0)="Nein",VLOOKUP($D2921,rng_ND,2,FALSE),MIN(VLOOKUP($D2921,rng_ND,2,FALSE),A_Stammdaten!$B$19-D_SAV!$E2921+1))),"k.A.")</f>
        <v>k.A.</v>
      </c>
      <c r="X2921" s="343" t="str">
        <f t="shared" si="770"/>
        <v>k.A.</v>
      </c>
      <c r="Y2921" s="62"/>
      <c r="Z2921" s="48">
        <f t="shared" si="771"/>
        <v>0</v>
      </c>
      <c r="AA2921" s="457"/>
      <c r="AB2921" s="55">
        <f t="shared" si="763"/>
        <v>0</v>
      </c>
      <c r="AC2921" s="55">
        <f>IF(A_Stammdaten!$B$25="ja",D_SAV!AA2921,D_SAV!AB2921)</f>
        <v>0</v>
      </c>
      <c r="AD2921" s="478">
        <f>IF(AC2921=0,0,IF(U2921-(con_EOGJahr-D_SAV!E2921)&lt;=0,AC2921,AC2921/V2921))</f>
        <v>0</v>
      </c>
      <c r="AE2921" s="478">
        <f>IFERROR(IF(AND(VLOOKUP(D2921,rng_ND,5,FALSE)="Ja",D_SAV!T2921="degressiv"),D_SAV!AC2921*Y2921/100,0),0)</f>
        <v>0</v>
      </c>
      <c r="AF2921" s="55">
        <f>IFERROR(IF(VLOOKUP(D2921,rng_ND,5,FALSE)="Ja",MAX(D_SAV!AD2921:AE2921),D_SAV!AD2921),0)</f>
        <v>0</v>
      </c>
      <c r="AG2921" s="55">
        <f t="shared" si="764"/>
        <v>0</v>
      </c>
      <c r="AH2921" s="55">
        <f t="shared" si="765"/>
        <v>0</v>
      </c>
      <c r="AI2921" s="55">
        <f t="shared" si="766"/>
        <v>0</v>
      </c>
      <c r="AJ2921" s="55">
        <f t="shared" si="767"/>
        <v>0</v>
      </c>
      <c r="AK2921" s="55">
        <f t="shared" si="758"/>
        <v>0</v>
      </c>
      <c r="AL2921" s="55">
        <f t="shared" si="759"/>
        <v>0</v>
      </c>
      <c r="AM2921" s="55">
        <f t="shared" si="760"/>
        <v>0</v>
      </c>
    </row>
    <row r="2922" spans="1:39" x14ac:dyDescent="0.25">
      <c r="A2922" s="47">
        <v>2918</v>
      </c>
      <c r="B2922" s="358" t="str">
        <f>IF(AND(E2922&lt;&gt;0,D2922&lt;&gt;0,F2922&lt;&gt;0),IF(C2922&lt;&gt;0,CONCATENATE(C2922,"-AGr",VLOOKUP(D2922,Listen!$A$2:$G$45,7,FALSE),"-",E2922,"-",F2922,),CONCATENATE("AGr",VLOOKUP(D2922,Listen!$A$2:$G$45,7,FALSE),"-",E2922,"-",F2922)),"keine vollständige ID")</f>
        <v>keine vollständige ID</v>
      </c>
      <c r="C2922" s="359">
        <f>'[2]III_SAV-Details_NB'!B2928</f>
        <v>0</v>
      </c>
      <c r="D2922" s="359">
        <f>'[2]III_SAV-Details_NB'!C2928</f>
        <v>0</v>
      </c>
      <c r="E2922" s="359">
        <f>'[2]III_SAV-Details_NB'!D2928</f>
        <v>0</v>
      </c>
      <c r="F2922" s="490"/>
      <c r="G2922" s="281">
        <f>'[2]III_SAV-Details_NB'!X2928</f>
        <v>0</v>
      </c>
      <c r="H2922" s="281">
        <f t="shared" si="761"/>
        <v>0</v>
      </c>
      <c r="I2922" s="281">
        <f>IF(con_EOGJahr=2025,'[2]III_SAV-Details_NB'!AA2928,IF(con_EOGJahr=2026,'[2]III_SAV-Details_NB'!AB2928,'[2]III_SAV-Details_NB'!AC2928))</f>
        <v>0</v>
      </c>
      <c r="J2922" s="282"/>
      <c r="K2922" s="282"/>
      <c r="L2922" s="282"/>
      <c r="M2922" s="282"/>
      <c r="N2922" s="282"/>
      <c r="O2922" s="282"/>
      <c r="P2922" s="52">
        <f t="shared" si="762"/>
        <v>0</v>
      </c>
      <c r="Q2922" s="60"/>
      <c r="R2922" s="53">
        <f t="shared" si="768"/>
        <v>0</v>
      </c>
      <c r="S2922" s="59"/>
      <c r="T2922" s="61"/>
      <c r="U2922" s="342" t="str">
        <f t="shared" si="772"/>
        <v>k.A.</v>
      </c>
      <c r="V2922" s="343" t="str">
        <f t="shared" si="769"/>
        <v>k.A.</v>
      </c>
      <c r="W2922" s="343" t="str">
        <f>IFERROR(IF(OR($D2922="",$E2922=0,con_Ende=0),"k.A.",IF(VLOOKUP($D2922,rng_ND,5,0)="Nein",VLOOKUP($D2922,rng_ND,2,FALSE),MIN(VLOOKUP($D2922,rng_ND,2,FALSE),A_Stammdaten!$B$19-D_SAV!$E2922+1))),"k.A.")</f>
        <v>k.A.</v>
      </c>
      <c r="X2922" s="343" t="str">
        <f t="shared" si="770"/>
        <v>k.A.</v>
      </c>
      <c r="Y2922" s="62"/>
      <c r="Z2922" s="48">
        <f t="shared" si="771"/>
        <v>0</v>
      </c>
      <c r="AA2922" s="457"/>
      <c r="AB2922" s="55">
        <f t="shared" si="763"/>
        <v>0</v>
      </c>
      <c r="AC2922" s="55">
        <f>IF(A_Stammdaten!$B$25="ja",D_SAV!AA2922,D_SAV!AB2922)</f>
        <v>0</v>
      </c>
      <c r="AD2922" s="478">
        <f>IF(AC2922=0,0,IF(U2922-(con_EOGJahr-D_SAV!E2922)&lt;=0,AC2922,AC2922/V2922))</f>
        <v>0</v>
      </c>
      <c r="AE2922" s="478">
        <f>IFERROR(IF(AND(VLOOKUP(D2922,rng_ND,5,FALSE)="Ja",D_SAV!T2922="degressiv"),D_SAV!AC2922*Y2922/100,0),0)</f>
        <v>0</v>
      </c>
      <c r="AF2922" s="55">
        <f>IFERROR(IF(VLOOKUP(D2922,rng_ND,5,FALSE)="Ja",MAX(D_SAV!AD2922:AE2922),D_SAV!AD2922),0)</f>
        <v>0</v>
      </c>
      <c r="AG2922" s="55">
        <f t="shared" si="764"/>
        <v>0</v>
      </c>
      <c r="AH2922" s="55">
        <f t="shared" si="765"/>
        <v>0</v>
      </c>
      <c r="AI2922" s="55">
        <f t="shared" si="766"/>
        <v>0</v>
      </c>
      <c r="AJ2922" s="55">
        <f t="shared" si="767"/>
        <v>0</v>
      </c>
      <c r="AK2922" s="55">
        <f t="shared" si="758"/>
        <v>0</v>
      </c>
      <c r="AL2922" s="55">
        <f t="shared" si="759"/>
        <v>0</v>
      </c>
      <c r="AM2922" s="55">
        <f t="shared" si="760"/>
        <v>0</v>
      </c>
    </row>
    <row r="2923" spans="1:39" x14ac:dyDescent="0.25">
      <c r="A2923" s="47">
        <v>2919</v>
      </c>
      <c r="B2923" s="358" t="str">
        <f>IF(AND(E2923&lt;&gt;0,D2923&lt;&gt;0,F2923&lt;&gt;0),IF(C2923&lt;&gt;0,CONCATENATE(C2923,"-AGr",VLOOKUP(D2923,Listen!$A$2:$G$45,7,FALSE),"-",E2923,"-",F2923,),CONCATENATE("AGr",VLOOKUP(D2923,Listen!$A$2:$G$45,7,FALSE),"-",E2923,"-",F2923)),"keine vollständige ID")</f>
        <v>keine vollständige ID</v>
      </c>
      <c r="C2923" s="359">
        <f>'[2]III_SAV-Details_NB'!B2929</f>
        <v>0</v>
      </c>
      <c r="D2923" s="359">
        <f>'[2]III_SAV-Details_NB'!C2929</f>
        <v>0</v>
      </c>
      <c r="E2923" s="359">
        <f>'[2]III_SAV-Details_NB'!D2929</f>
        <v>0</v>
      </c>
      <c r="F2923" s="490"/>
      <c r="G2923" s="281">
        <f>'[2]III_SAV-Details_NB'!X2929</f>
        <v>0</v>
      </c>
      <c r="H2923" s="281">
        <f t="shared" si="761"/>
        <v>0</v>
      </c>
      <c r="I2923" s="281">
        <f>IF(con_EOGJahr=2025,'[2]III_SAV-Details_NB'!AA2929,IF(con_EOGJahr=2026,'[2]III_SAV-Details_NB'!AB2929,'[2]III_SAV-Details_NB'!AC2929))</f>
        <v>0</v>
      </c>
      <c r="J2923" s="282"/>
      <c r="K2923" s="282"/>
      <c r="L2923" s="282"/>
      <c r="M2923" s="282"/>
      <c r="N2923" s="282"/>
      <c r="O2923" s="282"/>
      <c r="P2923" s="52">
        <f t="shared" si="762"/>
        <v>0</v>
      </c>
      <c r="Q2923" s="60"/>
      <c r="R2923" s="53">
        <f t="shared" si="768"/>
        <v>0</v>
      </c>
      <c r="S2923" s="59"/>
      <c r="T2923" s="61"/>
      <c r="U2923" s="342" t="str">
        <f t="shared" si="772"/>
        <v>k.A.</v>
      </c>
      <c r="V2923" s="343" t="str">
        <f t="shared" si="769"/>
        <v>k.A.</v>
      </c>
      <c r="W2923" s="343" t="str">
        <f>IFERROR(IF(OR($D2923="",$E2923=0,con_Ende=0),"k.A.",IF(VLOOKUP($D2923,rng_ND,5,0)="Nein",VLOOKUP($D2923,rng_ND,2,FALSE),MIN(VLOOKUP($D2923,rng_ND,2,FALSE),A_Stammdaten!$B$19-D_SAV!$E2923+1))),"k.A.")</f>
        <v>k.A.</v>
      </c>
      <c r="X2923" s="343" t="str">
        <f t="shared" si="770"/>
        <v>k.A.</v>
      </c>
      <c r="Y2923" s="62"/>
      <c r="Z2923" s="48">
        <f t="shared" si="771"/>
        <v>0</v>
      </c>
      <c r="AA2923" s="457"/>
      <c r="AB2923" s="55">
        <f t="shared" si="763"/>
        <v>0</v>
      </c>
      <c r="AC2923" s="55">
        <f>IF(A_Stammdaten!$B$25="ja",D_SAV!AA2923,D_SAV!AB2923)</f>
        <v>0</v>
      </c>
      <c r="AD2923" s="478">
        <f>IF(AC2923=0,0,IF(U2923-(con_EOGJahr-D_SAV!E2923)&lt;=0,AC2923,AC2923/V2923))</f>
        <v>0</v>
      </c>
      <c r="AE2923" s="478">
        <f>IFERROR(IF(AND(VLOOKUP(D2923,rng_ND,5,FALSE)="Ja",D_SAV!T2923="degressiv"),D_SAV!AC2923*Y2923/100,0),0)</f>
        <v>0</v>
      </c>
      <c r="AF2923" s="55">
        <f>IFERROR(IF(VLOOKUP(D2923,rng_ND,5,FALSE)="Ja",MAX(D_SAV!AD2923:AE2923),D_SAV!AD2923),0)</f>
        <v>0</v>
      </c>
      <c r="AG2923" s="55">
        <f t="shared" si="764"/>
        <v>0</v>
      </c>
      <c r="AH2923" s="55">
        <f t="shared" si="765"/>
        <v>0</v>
      </c>
      <c r="AI2923" s="55">
        <f t="shared" si="766"/>
        <v>0</v>
      </c>
      <c r="AJ2923" s="55">
        <f t="shared" si="767"/>
        <v>0</v>
      </c>
      <c r="AK2923" s="55">
        <f t="shared" si="758"/>
        <v>0</v>
      </c>
      <c r="AL2923" s="55">
        <f t="shared" si="759"/>
        <v>0</v>
      </c>
      <c r="AM2923" s="55">
        <f t="shared" si="760"/>
        <v>0</v>
      </c>
    </row>
    <row r="2924" spans="1:39" x14ac:dyDescent="0.25">
      <c r="A2924" s="47">
        <v>2920</v>
      </c>
      <c r="B2924" s="358" t="str">
        <f>IF(AND(E2924&lt;&gt;0,D2924&lt;&gt;0,F2924&lt;&gt;0),IF(C2924&lt;&gt;0,CONCATENATE(C2924,"-AGr",VLOOKUP(D2924,Listen!$A$2:$G$45,7,FALSE),"-",E2924,"-",F2924,),CONCATENATE("AGr",VLOOKUP(D2924,Listen!$A$2:$G$45,7,FALSE),"-",E2924,"-",F2924)),"keine vollständige ID")</f>
        <v>keine vollständige ID</v>
      </c>
      <c r="C2924" s="359">
        <f>'[2]III_SAV-Details_NB'!B2930</f>
        <v>0</v>
      </c>
      <c r="D2924" s="359">
        <f>'[2]III_SAV-Details_NB'!C2930</f>
        <v>0</v>
      </c>
      <c r="E2924" s="359">
        <f>'[2]III_SAV-Details_NB'!D2930</f>
        <v>0</v>
      </c>
      <c r="F2924" s="490"/>
      <c r="G2924" s="281">
        <f>'[2]III_SAV-Details_NB'!X2930</f>
        <v>0</v>
      </c>
      <c r="H2924" s="281">
        <f t="shared" si="761"/>
        <v>0</v>
      </c>
      <c r="I2924" s="281">
        <f>IF(con_EOGJahr=2025,'[2]III_SAV-Details_NB'!AA2930,IF(con_EOGJahr=2026,'[2]III_SAV-Details_NB'!AB2930,'[2]III_SAV-Details_NB'!AC2930))</f>
        <v>0</v>
      </c>
      <c r="J2924" s="282"/>
      <c r="K2924" s="282"/>
      <c r="L2924" s="282"/>
      <c r="M2924" s="282"/>
      <c r="N2924" s="282"/>
      <c r="O2924" s="282"/>
      <c r="P2924" s="52">
        <f t="shared" si="762"/>
        <v>0</v>
      </c>
      <c r="Q2924" s="60"/>
      <c r="R2924" s="53">
        <f t="shared" si="768"/>
        <v>0</v>
      </c>
      <c r="S2924" s="59"/>
      <c r="T2924" s="61"/>
      <c r="U2924" s="342" t="str">
        <f t="shared" si="772"/>
        <v>k.A.</v>
      </c>
      <c r="V2924" s="343" t="str">
        <f t="shared" si="769"/>
        <v>k.A.</v>
      </c>
      <c r="W2924" s="343" t="str">
        <f>IFERROR(IF(OR($D2924="",$E2924=0,con_Ende=0),"k.A.",IF(VLOOKUP($D2924,rng_ND,5,0)="Nein",VLOOKUP($D2924,rng_ND,2,FALSE),MIN(VLOOKUP($D2924,rng_ND,2,FALSE),A_Stammdaten!$B$19-D_SAV!$E2924+1))),"k.A.")</f>
        <v>k.A.</v>
      </c>
      <c r="X2924" s="343" t="str">
        <f t="shared" si="770"/>
        <v>k.A.</v>
      </c>
      <c r="Y2924" s="62"/>
      <c r="Z2924" s="48">
        <f t="shared" si="771"/>
        <v>0</v>
      </c>
      <c r="AA2924" s="457"/>
      <c r="AB2924" s="55">
        <f t="shared" si="763"/>
        <v>0</v>
      </c>
      <c r="AC2924" s="55">
        <f>IF(A_Stammdaten!$B$25="ja",D_SAV!AA2924,D_SAV!AB2924)</f>
        <v>0</v>
      </c>
      <c r="AD2924" s="478">
        <f>IF(AC2924=0,0,IF(U2924-(con_EOGJahr-D_SAV!E2924)&lt;=0,AC2924,AC2924/V2924))</f>
        <v>0</v>
      </c>
      <c r="AE2924" s="478">
        <f>IFERROR(IF(AND(VLOOKUP(D2924,rng_ND,5,FALSE)="Ja",D_SAV!T2924="degressiv"),D_SAV!AC2924*Y2924/100,0),0)</f>
        <v>0</v>
      </c>
      <c r="AF2924" s="55">
        <f>IFERROR(IF(VLOOKUP(D2924,rng_ND,5,FALSE)="Ja",MAX(D_SAV!AD2924:AE2924),D_SAV!AD2924),0)</f>
        <v>0</v>
      </c>
      <c r="AG2924" s="55">
        <f t="shared" si="764"/>
        <v>0</v>
      </c>
      <c r="AH2924" s="55">
        <f t="shared" si="765"/>
        <v>0</v>
      </c>
      <c r="AI2924" s="55">
        <f t="shared" si="766"/>
        <v>0</v>
      </c>
      <c r="AJ2924" s="55">
        <f t="shared" si="767"/>
        <v>0</v>
      </c>
      <c r="AK2924" s="55">
        <f t="shared" si="758"/>
        <v>0</v>
      </c>
      <c r="AL2924" s="55">
        <f t="shared" si="759"/>
        <v>0</v>
      </c>
      <c r="AM2924" s="55">
        <f t="shared" si="760"/>
        <v>0</v>
      </c>
    </row>
    <row r="2925" spans="1:39" x14ac:dyDescent="0.25">
      <c r="A2925" s="47">
        <v>2921</v>
      </c>
      <c r="B2925" s="358" t="str">
        <f>IF(AND(E2925&lt;&gt;0,D2925&lt;&gt;0,F2925&lt;&gt;0),IF(C2925&lt;&gt;0,CONCATENATE(C2925,"-AGr",VLOOKUP(D2925,Listen!$A$2:$G$45,7,FALSE),"-",E2925,"-",F2925,),CONCATENATE("AGr",VLOOKUP(D2925,Listen!$A$2:$G$45,7,FALSE),"-",E2925,"-",F2925)),"keine vollständige ID")</f>
        <v>keine vollständige ID</v>
      </c>
      <c r="C2925" s="359">
        <f>'[2]III_SAV-Details_NB'!B2931</f>
        <v>0</v>
      </c>
      <c r="D2925" s="359">
        <f>'[2]III_SAV-Details_NB'!C2931</f>
        <v>0</v>
      </c>
      <c r="E2925" s="359">
        <f>'[2]III_SAV-Details_NB'!D2931</f>
        <v>0</v>
      </c>
      <c r="F2925" s="490"/>
      <c r="G2925" s="281">
        <f>'[2]III_SAV-Details_NB'!X2931</f>
        <v>0</v>
      </c>
      <c r="H2925" s="281">
        <f t="shared" si="761"/>
        <v>0</v>
      </c>
      <c r="I2925" s="281">
        <f>IF(con_EOGJahr=2025,'[2]III_SAV-Details_NB'!AA2931,IF(con_EOGJahr=2026,'[2]III_SAV-Details_NB'!AB2931,'[2]III_SAV-Details_NB'!AC2931))</f>
        <v>0</v>
      </c>
      <c r="J2925" s="282"/>
      <c r="K2925" s="282"/>
      <c r="L2925" s="282"/>
      <c r="M2925" s="282"/>
      <c r="N2925" s="282"/>
      <c r="O2925" s="282"/>
      <c r="P2925" s="52">
        <f t="shared" si="762"/>
        <v>0</v>
      </c>
      <c r="Q2925" s="60"/>
      <c r="R2925" s="53">
        <f t="shared" si="768"/>
        <v>0</v>
      </c>
      <c r="S2925" s="59"/>
      <c r="T2925" s="61"/>
      <c r="U2925" s="342" t="str">
        <f t="shared" si="772"/>
        <v>k.A.</v>
      </c>
      <c r="V2925" s="343" t="str">
        <f t="shared" si="769"/>
        <v>k.A.</v>
      </c>
      <c r="W2925" s="343" t="str">
        <f>IFERROR(IF(OR($D2925="",$E2925=0,con_Ende=0),"k.A.",IF(VLOOKUP($D2925,rng_ND,5,0)="Nein",VLOOKUP($D2925,rng_ND,2,FALSE),MIN(VLOOKUP($D2925,rng_ND,2,FALSE),A_Stammdaten!$B$19-D_SAV!$E2925+1))),"k.A.")</f>
        <v>k.A.</v>
      </c>
      <c r="X2925" s="343" t="str">
        <f t="shared" si="770"/>
        <v>k.A.</v>
      </c>
      <c r="Y2925" s="62"/>
      <c r="Z2925" s="48">
        <f t="shared" si="771"/>
        <v>0</v>
      </c>
      <c r="AA2925" s="457"/>
      <c r="AB2925" s="55">
        <f t="shared" si="763"/>
        <v>0</v>
      </c>
      <c r="AC2925" s="55">
        <f>IF(A_Stammdaten!$B$25="ja",D_SAV!AA2925,D_SAV!AB2925)</f>
        <v>0</v>
      </c>
      <c r="AD2925" s="478">
        <f>IF(AC2925=0,0,IF(U2925-(con_EOGJahr-D_SAV!E2925)&lt;=0,AC2925,AC2925/V2925))</f>
        <v>0</v>
      </c>
      <c r="AE2925" s="478">
        <f>IFERROR(IF(AND(VLOOKUP(D2925,rng_ND,5,FALSE)="Ja",D_SAV!T2925="degressiv"),D_SAV!AC2925*Y2925/100,0),0)</f>
        <v>0</v>
      </c>
      <c r="AF2925" s="55">
        <f>IFERROR(IF(VLOOKUP(D2925,rng_ND,5,FALSE)="Ja",MAX(D_SAV!AD2925:AE2925),D_SAV!AD2925),0)</f>
        <v>0</v>
      </c>
      <c r="AG2925" s="55">
        <f t="shared" si="764"/>
        <v>0</v>
      </c>
      <c r="AH2925" s="55">
        <f t="shared" si="765"/>
        <v>0</v>
      </c>
      <c r="AI2925" s="55">
        <f t="shared" si="766"/>
        <v>0</v>
      </c>
      <c r="AJ2925" s="55">
        <f t="shared" si="767"/>
        <v>0</v>
      </c>
      <c r="AK2925" s="55">
        <f t="shared" si="758"/>
        <v>0</v>
      </c>
      <c r="AL2925" s="55">
        <f t="shared" si="759"/>
        <v>0</v>
      </c>
      <c r="AM2925" s="55">
        <f t="shared" si="760"/>
        <v>0</v>
      </c>
    </row>
    <row r="2926" spans="1:39" x14ac:dyDescent="0.25">
      <c r="A2926" s="47">
        <v>2922</v>
      </c>
      <c r="B2926" s="358" t="str">
        <f>IF(AND(E2926&lt;&gt;0,D2926&lt;&gt;0,F2926&lt;&gt;0),IF(C2926&lt;&gt;0,CONCATENATE(C2926,"-AGr",VLOOKUP(D2926,Listen!$A$2:$G$45,7,FALSE),"-",E2926,"-",F2926,),CONCATENATE("AGr",VLOOKUP(D2926,Listen!$A$2:$G$45,7,FALSE),"-",E2926,"-",F2926)),"keine vollständige ID")</f>
        <v>keine vollständige ID</v>
      </c>
      <c r="C2926" s="359">
        <f>'[2]III_SAV-Details_NB'!B2932</f>
        <v>0</v>
      </c>
      <c r="D2926" s="359">
        <f>'[2]III_SAV-Details_NB'!C2932</f>
        <v>0</v>
      </c>
      <c r="E2926" s="359">
        <f>'[2]III_SAV-Details_NB'!D2932</f>
        <v>0</v>
      </c>
      <c r="F2926" s="490"/>
      <c r="G2926" s="281">
        <f>'[2]III_SAV-Details_NB'!X2932</f>
        <v>0</v>
      </c>
      <c r="H2926" s="281">
        <f t="shared" si="761"/>
        <v>0</v>
      </c>
      <c r="I2926" s="281">
        <f>IF(con_EOGJahr=2025,'[2]III_SAV-Details_NB'!AA2932,IF(con_EOGJahr=2026,'[2]III_SAV-Details_NB'!AB2932,'[2]III_SAV-Details_NB'!AC2932))</f>
        <v>0</v>
      </c>
      <c r="J2926" s="282"/>
      <c r="K2926" s="282"/>
      <c r="L2926" s="282"/>
      <c r="M2926" s="282"/>
      <c r="N2926" s="282"/>
      <c r="O2926" s="282"/>
      <c r="P2926" s="52">
        <f t="shared" si="762"/>
        <v>0</v>
      </c>
      <c r="Q2926" s="60"/>
      <c r="R2926" s="53">
        <f t="shared" si="768"/>
        <v>0</v>
      </c>
      <c r="S2926" s="59"/>
      <c r="T2926" s="61"/>
      <c r="U2926" s="342" t="str">
        <f t="shared" si="772"/>
        <v>k.A.</v>
      </c>
      <c r="V2926" s="343" t="str">
        <f t="shared" si="769"/>
        <v>k.A.</v>
      </c>
      <c r="W2926" s="343" t="str">
        <f>IFERROR(IF(OR($D2926="",$E2926=0,con_Ende=0),"k.A.",IF(VLOOKUP($D2926,rng_ND,5,0)="Nein",VLOOKUP($D2926,rng_ND,2,FALSE),MIN(VLOOKUP($D2926,rng_ND,2,FALSE),A_Stammdaten!$B$19-D_SAV!$E2926+1))),"k.A.")</f>
        <v>k.A.</v>
      </c>
      <c r="X2926" s="343" t="str">
        <f t="shared" si="770"/>
        <v>k.A.</v>
      </c>
      <c r="Y2926" s="62"/>
      <c r="Z2926" s="48">
        <f t="shared" si="771"/>
        <v>0</v>
      </c>
      <c r="AA2926" s="457"/>
      <c r="AB2926" s="55">
        <f t="shared" si="763"/>
        <v>0</v>
      </c>
      <c r="AC2926" s="55">
        <f>IF(A_Stammdaten!$B$25="ja",D_SAV!AA2926,D_SAV!AB2926)</f>
        <v>0</v>
      </c>
      <c r="AD2926" s="478">
        <f>IF(AC2926=0,0,IF(U2926-(con_EOGJahr-D_SAV!E2926)&lt;=0,AC2926,AC2926/V2926))</f>
        <v>0</v>
      </c>
      <c r="AE2926" s="478">
        <f>IFERROR(IF(AND(VLOOKUP(D2926,rng_ND,5,FALSE)="Ja",D_SAV!T2926="degressiv"),D_SAV!AC2926*Y2926/100,0),0)</f>
        <v>0</v>
      </c>
      <c r="AF2926" s="55">
        <f>IFERROR(IF(VLOOKUP(D2926,rng_ND,5,FALSE)="Ja",MAX(D_SAV!AD2926:AE2926),D_SAV!AD2926),0)</f>
        <v>0</v>
      </c>
      <c r="AG2926" s="55">
        <f t="shared" si="764"/>
        <v>0</v>
      </c>
      <c r="AH2926" s="55">
        <f t="shared" si="765"/>
        <v>0</v>
      </c>
      <c r="AI2926" s="55">
        <f t="shared" si="766"/>
        <v>0</v>
      </c>
      <c r="AJ2926" s="55">
        <f t="shared" si="767"/>
        <v>0</v>
      </c>
      <c r="AK2926" s="55">
        <f t="shared" si="758"/>
        <v>0</v>
      </c>
      <c r="AL2926" s="55">
        <f t="shared" si="759"/>
        <v>0</v>
      </c>
      <c r="AM2926" s="55">
        <f t="shared" si="760"/>
        <v>0</v>
      </c>
    </row>
    <row r="2927" spans="1:39" x14ac:dyDescent="0.25">
      <c r="A2927" s="47">
        <v>2923</v>
      </c>
      <c r="B2927" s="358" t="str">
        <f>IF(AND(E2927&lt;&gt;0,D2927&lt;&gt;0,F2927&lt;&gt;0),IF(C2927&lt;&gt;0,CONCATENATE(C2927,"-AGr",VLOOKUP(D2927,Listen!$A$2:$G$45,7,FALSE),"-",E2927,"-",F2927,),CONCATENATE("AGr",VLOOKUP(D2927,Listen!$A$2:$G$45,7,FALSE),"-",E2927,"-",F2927)),"keine vollständige ID")</f>
        <v>keine vollständige ID</v>
      </c>
      <c r="C2927" s="359">
        <f>'[2]III_SAV-Details_NB'!B2933</f>
        <v>0</v>
      </c>
      <c r="D2927" s="359">
        <f>'[2]III_SAV-Details_NB'!C2933</f>
        <v>0</v>
      </c>
      <c r="E2927" s="359">
        <f>'[2]III_SAV-Details_NB'!D2933</f>
        <v>0</v>
      </c>
      <c r="F2927" s="490"/>
      <c r="G2927" s="281">
        <f>'[2]III_SAV-Details_NB'!X2933</f>
        <v>0</v>
      </c>
      <c r="H2927" s="281">
        <f t="shared" si="761"/>
        <v>0</v>
      </c>
      <c r="I2927" s="281">
        <f>IF(con_EOGJahr=2025,'[2]III_SAV-Details_NB'!AA2933,IF(con_EOGJahr=2026,'[2]III_SAV-Details_NB'!AB2933,'[2]III_SAV-Details_NB'!AC2933))</f>
        <v>0</v>
      </c>
      <c r="J2927" s="282"/>
      <c r="K2927" s="282"/>
      <c r="L2927" s="282"/>
      <c r="M2927" s="282"/>
      <c r="N2927" s="282"/>
      <c r="O2927" s="282"/>
      <c r="P2927" s="52">
        <f t="shared" si="762"/>
        <v>0</v>
      </c>
      <c r="Q2927" s="60"/>
      <c r="R2927" s="53">
        <f t="shared" si="768"/>
        <v>0</v>
      </c>
      <c r="S2927" s="59"/>
      <c r="T2927" s="61"/>
      <c r="U2927" s="342" t="str">
        <f t="shared" si="772"/>
        <v>k.A.</v>
      </c>
      <c r="V2927" s="343" t="str">
        <f t="shared" si="769"/>
        <v>k.A.</v>
      </c>
      <c r="W2927" s="343" t="str">
        <f>IFERROR(IF(OR($D2927="",$E2927=0,con_Ende=0),"k.A.",IF(VLOOKUP($D2927,rng_ND,5,0)="Nein",VLOOKUP($D2927,rng_ND,2,FALSE),MIN(VLOOKUP($D2927,rng_ND,2,FALSE),A_Stammdaten!$B$19-D_SAV!$E2927+1))),"k.A.")</f>
        <v>k.A.</v>
      </c>
      <c r="X2927" s="343" t="str">
        <f t="shared" si="770"/>
        <v>k.A.</v>
      </c>
      <c r="Y2927" s="62"/>
      <c r="Z2927" s="48">
        <f t="shared" si="771"/>
        <v>0</v>
      </c>
      <c r="AA2927" s="457"/>
      <c r="AB2927" s="55">
        <f t="shared" si="763"/>
        <v>0</v>
      </c>
      <c r="AC2927" s="55">
        <f>IF(A_Stammdaten!$B$25="ja",D_SAV!AA2927,D_SAV!AB2927)</f>
        <v>0</v>
      </c>
      <c r="AD2927" s="478">
        <f>IF(AC2927=0,0,IF(U2927-(con_EOGJahr-D_SAV!E2927)&lt;=0,AC2927,AC2927/V2927))</f>
        <v>0</v>
      </c>
      <c r="AE2927" s="478">
        <f>IFERROR(IF(AND(VLOOKUP(D2927,rng_ND,5,FALSE)="Ja",D_SAV!T2927="degressiv"),D_SAV!AC2927*Y2927/100,0),0)</f>
        <v>0</v>
      </c>
      <c r="AF2927" s="55">
        <f>IFERROR(IF(VLOOKUP(D2927,rng_ND,5,FALSE)="Ja",MAX(D_SAV!AD2927:AE2927),D_SAV!AD2927),0)</f>
        <v>0</v>
      </c>
      <c r="AG2927" s="55">
        <f t="shared" si="764"/>
        <v>0</v>
      </c>
      <c r="AH2927" s="55">
        <f t="shared" si="765"/>
        <v>0</v>
      </c>
      <c r="AI2927" s="55">
        <f t="shared" si="766"/>
        <v>0</v>
      </c>
      <c r="AJ2927" s="55">
        <f t="shared" si="767"/>
        <v>0</v>
      </c>
      <c r="AK2927" s="55">
        <f t="shared" si="758"/>
        <v>0</v>
      </c>
      <c r="AL2927" s="55">
        <f t="shared" si="759"/>
        <v>0</v>
      </c>
      <c r="AM2927" s="55">
        <f t="shared" si="760"/>
        <v>0</v>
      </c>
    </row>
    <row r="2928" spans="1:39" x14ac:dyDescent="0.25">
      <c r="A2928" s="47">
        <v>2924</v>
      </c>
      <c r="B2928" s="358" t="str">
        <f>IF(AND(E2928&lt;&gt;0,D2928&lt;&gt;0,F2928&lt;&gt;0),IF(C2928&lt;&gt;0,CONCATENATE(C2928,"-AGr",VLOOKUP(D2928,Listen!$A$2:$G$45,7,FALSE),"-",E2928,"-",F2928,),CONCATENATE("AGr",VLOOKUP(D2928,Listen!$A$2:$G$45,7,FALSE),"-",E2928,"-",F2928)),"keine vollständige ID")</f>
        <v>keine vollständige ID</v>
      </c>
      <c r="C2928" s="359">
        <f>'[2]III_SAV-Details_NB'!B2934</f>
        <v>0</v>
      </c>
      <c r="D2928" s="359">
        <f>'[2]III_SAV-Details_NB'!C2934</f>
        <v>0</v>
      </c>
      <c r="E2928" s="359">
        <f>'[2]III_SAV-Details_NB'!D2934</f>
        <v>0</v>
      </c>
      <c r="F2928" s="490"/>
      <c r="G2928" s="281">
        <f>'[2]III_SAV-Details_NB'!X2934</f>
        <v>0</v>
      </c>
      <c r="H2928" s="281">
        <f t="shared" si="761"/>
        <v>0</v>
      </c>
      <c r="I2928" s="281">
        <f>IF(con_EOGJahr=2025,'[2]III_SAV-Details_NB'!AA2934,IF(con_EOGJahr=2026,'[2]III_SAV-Details_NB'!AB2934,'[2]III_SAV-Details_NB'!AC2934))</f>
        <v>0</v>
      </c>
      <c r="J2928" s="282"/>
      <c r="K2928" s="282"/>
      <c r="L2928" s="282"/>
      <c r="M2928" s="282"/>
      <c r="N2928" s="282"/>
      <c r="O2928" s="282"/>
      <c r="P2928" s="52">
        <f t="shared" si="762"/>
        <v>0</v>
      </c>
      <c r="Q2928" s="60"/>
      <c r="R2928" s="53">
        <f t="shared" si="768"/>
        <v>0</v>
      </c>
      <c r="S2928" s="59"/>
      <c r="T2928" s="61"/>
      <c r="U2928" s="342" t="str">
        <f t="shared" si="772"/>
        <v>k.A.</v>
      </c>
      <c r="V2928" s="343" t="str">
        <f t="shared" si="769"/>
        <v>k.A.</v>
      </c>
      <c r="W2928" s="343" t="str">
        <f>IFERROR(IF(OR($D2928="",$E2928=0,con_Ende=0),"k.A.",IF(VLOOKUP($D2928,rng_ND,5,0)="Nein",VLOOKUP($D2928,rng_ND,2,FALSE),MIN(VLOOKUP($D2928,rng_ND,2,FALSE),A_Stammdaten!$B$19-D_SAV!$E2928+1))),"k.A.")</f>
        <v>k.A.</v>
      </c>
      <c r="X2928" s="343" t="str">
        <f t="shared" si="770"/>
        <v>k.A.</v>
      </c>
      <c r="Y2928" s="62"/>
      <c r="Z2928" s="48">
        <f t="shared" si="771"/>
        <v>0</v>
      </c>
      <c r="AA2928" s="457"/>
      <c r="AB2928" s="55">
        <f t="shared" si="763"/>
        <v>0</v>
      </c>
      <c r="AC2928" s="55">
        <f>IF(A_Stammdaten!$B$25="ja",D_SAV!AA2928,D_SAV!AB2928)</f>
        <v>0</v>
      </c>
      <c r="AD2928" s="478">
        <f>IF(AC2928=0,0,IF(U2928-(con_EOGJahr-D_SAV!E2928)&lt;=0,AC2928,AC2928/V2928))</f>
        <v>0</v>
      </c>
      <c r="AE2928" s="478">
        <f>IFERROR(IF(AND(VLOOKUP(D2928,rng_ND,5,FALSE)="Ja",D_SAV!T2928="degressiv"),D_SAV!AC2928*Y2928/100,0),0)</f>
        <v>0</v>
      </c>
      <c r="AF2928" s="55">
        <f>IFERROR(IF(VLOOKUP(D2928,rng_ND,5,FALSE)="Ja",MAX(D_SAV!AD2928:AE2928),D_SAV!AD2928),0)</f>
        <v>0</v>
      </c>
      <c r="AG2928" s="55">
        <f t="shared" si="764"/>
        <v>0</v>
      </c>
      <c r="AH2928" s="55">
        <f t="shared" si="765"/>
        <v>0</v>
      </c>
      <c r="AI2928" s="55">
        <f t="shared" si="766"/>
        <v>0</v>
      </c>
      <c r="AJ2928" s="55">
        <f t="shared" si="767"/>
        <v>0</v>
      </c>
      <c r="AK2928" s="55">
        <f t="shared" si="758"/>
        <v>0</v>
      </c>
      <c r="AL2928" s="55">
        <f t="shared" si="759"/>
        <v>0</v>
      </c>
      <c r="AM2928" s="55">
        <f t="shared" si="760"/>
        <v>0</v>
      </c>
    </row>
    <row r="2929" spans="1:39" x14ac:dyDescent="0.25">
      <c r="A2929" s="47">
        <v>2925</v>
      </c>
      <c r="B2929" s="358" t="str">
        <f>IF(AND(E2929&lt;&gt;0,D2929&lt;&gt;0,F2929&lt;&gt;0),IF(C2929&lt;&gt;0,CONCATENATE(C2929,"-AGr",VLOOKUP(D2929,Listen!$A$2:$G$45,7,FALSE),"-",E2929,"-",F2929,),CONCATENATE("AGr",VLOOKUP(D2929,Listen!$A$2:$G$45,7,FALSE),"-",E2929,"-",F2929)),"keine vollständige ID")</f>
        <v>keine vollständige ID</v>
      </c>
      <c r="C2929" s="359">
        <f>'[2]III_SAV-Details_NB'!B2935</f>
        <v>0</v>
      </c>
      <c r="D2929" s="359">
        <f>'[2]III_SAV-Details_NB'!C2935</f>
        <v>0</v>
      </c>
      <c r="E2929" s="359">
        <f>'[2]III_SAV-Details_NB'!D2935</f>
        <v>0</v>
      </c>
      <c r="F2929" s="490"/>
      <c r="G2929" s="281">
        <f>'[2]III_SAV-Details_NB'!X2935</f>
        <v>0</v>
      </c>
      <c r="H2929" s="281">
        <f t="shared" si="761"/>
        <v>0</v>
      </c>
      <c r="I2929" s="281">
        <f>IF(con_EOGJahr=2025,'[2]III_SAV-Details_NB'!AA2935,IF(con_EOGJahr=2026,'[2]III_SAV-Details_NB'!AB2935,'[2]III_SAV-Details_NB'!AC2935))</f>
        <v>0</v>
      </c>
      <c r="J2929" s="282"/>
      <c r="K2929" s="282"/>
      <c r="L2929" s="282"/>
      <c r="M2929" s="282"/>
      <c r="N2929" s="282"/>
      <c r="O2929" s="282"/>
      <c r="P2929" s="52">
        <f t="shared" si="762"/>
        <v>0</v>
      </c>
      <c r="Q2929" s="60"/>
      <c r="R2929" s="53">
        <f t="shared" si="768"/>
        <v>0</v>
      </c>
      <c r="S2929" s="59"/>
      <c r="T2929" s="61"/>
      <c r="U2929" s="342" t="str">
        <f t="shared" si="772"/>
        <v>k.A.</v>
      </c>
      <c r="V2929" s="343" t="str">
        <f t="shared" si="769"/>
        <v>k.A.</v>
      </c>
      <c r="W2929" s="343" t="str">
        <f>IFERROR(IF(OR($D2929="",$E2929=0,con_Ende=0),"k.A.",IF(VLOOKUP($D2929,rng_ND,5,0)="Nein",VLOOKUP($D2929,rng_ND,2,FALSE),MIN(VLOOKUP($D2929,rng_ND,2,FALSE),A_Stammdaten!$B$19-D_SAV!$E2929+1))),"k.A.")</f>
        <v>k.A.</v>
      </c>
      <c r="X2929" s="343" t="str">
        <f t="shared" si="770"/>
        <v>k.A.</v>
      </c>
      <c r="Y2929" s="62"/>
      <c r="Z2929" s="48">
        <f t="shared" si="771"/>
        <v>0</v>
      </c>
      <c r="AA2929" s="457"/>
      <c r="AB2929" s="55">
        <f t="shared" si="763"/>
        <v>0</v>
      </c>
      <c r="AC2929" s="55">
        <f>IF(A_Stammdaten!$B$25="ja",D_SAV!AA2929,D_SAV!AB2929)</f>
        <v>0</v>
      </c>
      <c r="AD2929" s="478">
        <f>IF(AC2929=0,0,IF(U2929-(con_EOGJahr-D_SAV!E2929)&lt;=0,AC2929,AC2929/V2929))</f>
        <v>0</v>
      </c>
      <c r="AE2929" s="478">
        <f>IFERROR(IF(AND(VLOOKUP(D2929,rng_ND,5,FALSE)="Ja",D_SAV!T2929="degressiv"),D_SAV!AC2929*Y2929/100,0),0)</f>
        <v>0</v>
      </c>
      <c r="AF2929" s="55">
        <f>IFERROR(IF(VLOOKUP(D2929,rng_ND,5,FALSE)="Ja",MAX(D_SAV!AD2929:AE2929),D_SAV!AD2929),0)</f>
        <v>0</v>
      </c>
      <c r="AG2929" s="55">
        <f t="shared" si="764"/>
        <v>0</v>
      </c>
      <c r="AH2929" s="55">
        <f t="shared" si="765"/>
        <v>0</v>
      </c>
      <c r="AI2929" s="55">
        <f t="shared" si="766"/>
        <v>0</v>
      </c>
      <c r="AJ2929" s="55">
        <f t="shared" si="767"/>
        <v>0</v>
      </c>
      <c r="AK2929" s="55">
        <f t="shared" si="758"/>
        <v>0</v>
      </c>
      <c r="AL2929" s="55">
        <f t="shared" si="759"/>
        <v>0</v>
      </c>
      <c r="AM2929" s="55">
        <f t="shared" si="760"/>
        <v>0</v>
      </c>
    </row>
    <row r="2930" spans="1:39" x14ac:dyDescent="0.25">
      <c r="A2930" s="47">
        <v>2926</v>
      </c>
      <c r="B2930" s="358" t="str">
        <f>IF(AND(E2930&lt;&gt;0,D2930&lt;&gt;0,F2930&lt;&gt;0),IF(C2930&lt;&gt;0,CONCATENATE(C2930,"-AGr",VLOOKUP(D2930,Listen!$A$2:$G$45,7,FALSE),"-",E2930,"-",F2930,),CONCATENATE("AGr",VLOOKUP(D2930,Listen!$A$2:$G$45,7,FALSE),"-",E2930,"-",F2930)),"keine vollständige ID")</f>
        <v>keine vollständige ID</v>
      </c>
      <c r="C2930" s="359">
        <f>'[2]III_SAV-Details_NB'!B2936</f>
        <v>0</v>
      </c>
      <c r="D2930" s="359">
        <f>'[2]III_SAV-Details_NB'!C2936</f>
        <v>0</v>
      </c>
      <c r="E2930" s="359">
        <f>'[2]III_SAV-Details_NB'!D2936</f>
        <v>0</v>
      </c>
      <c r="F2930" s="490"/>
      <c r="G2930" s="281">
        <f>'[2]III_SAV-Details_NB'!X2936</f>
        <v>0</v>
      </c>
      <c r="H2930" s="281">
        <f t="shared" si="761"/>
        <v>0</v>
      </c>
      <c r="I2930" s="281">
        <f>IF(con_EOGJahr=2025,'[2]III_SAV-Details_NB'!AA2936,IF(con_EOGJahr=2026,'[2]III_SAV-Details_NB'!AB2936,'[2]III_SAV-Details_NB'!AC2936))</f>
        <v>0</v>
      </c>
      <c r="J2930" s="282"/>
      <c r="K2930" s="282"/>
      <c r="L2930" s="282"/>
      <c r="M2930" s="282"/>
      <c r="N2930" s="282"/>
      <c r="O2930" s="282"/>
      <c r="P2930" s="52">
        <f t="shared" si="762"/>
        <v>0</v>
      </c>
      <c r="Q2930" s="60"/>
      <c r="R2930" s="53">
        <f t="shared" si="768"/>
        <v>0</v>
      </c>
      <c r="S2930" s="59"/>
      <c r="T2930" s="61"/>
      <c r="U2930" s="342" t="str">
        <f t="shared" si="772"/>
        <v>k.A.</v>
      </c>
      <c r="V2930" s="343" t="str">
        <f t="shared" si="769"/>
        <v>k.A.</v>
      </c>
      <c r="W2930" s="343" t="str">
        <f>IFERROR(IF(OR($D2930="",$E2930=0,con_Ende=0),"k.A.",IF(VLOOKUP($D2930,rng_ND,5,0)="Nein",VLOOKUP($D2930,rng_ND,2,FALSE),MIN(VLOOKUP($D2930,rng_ND,2,FALSE),A_Stammdaten!$B$19-D_SAV!$E2930+1))),"k.A.")</f>
        <v>k.A.</v>
      </c>
      <c r="X2930" s="343" t="str">
        <f t="shared" si="770"/>
        <v>k.A.</v>
      </c>
      <c r="Y2930" s="62"/>
      <c r="Z2930" s="48">
        <f t="shared" si="771"/>
        <v>0</v>
      </c>
      <c r="AA2930" s="457"/>
      <c r="AB2930" s="55">
        <f t="shared" si="763"/>
        <v>0</v>
      </c>
      <c r="AC2930" s="55">
        <f>IF(A_Stammdaten!$B$25="ja",D_SAV!AA2930,D_SAV!AB2930)</f>
        <v>0</v>
      </c>
      <c r="AD2930" s="478">
        <f>IF(AC2930=0,0,IF(U2930-(con_EOGJahr-D_SAV!E2930)&lt;=0,AC2930,AC2930/V2930))</f>
        <v>0</v>
      </c>
      <c r="AE2930" s="478">
        <f>IFERROR(IF(AND(VLOOKUP(D2930,rng_ND,5,FALSE)="Ja",D_SAV!T2930="degressiv"),D_SAV!AC2930*Y2930/100,0),0)</f>
        <v>0</v>
      </c>
      <c r="AF2930" s="55">
        <f>IFERROR(IF(VLOOKUP(D2930,rng_ND,5,FALSE)="Ja",MAX(D_SAV!AD2930:AE2930),D_SAV!AD2930),0)</f>
        <v>0</v>
      </c>
      <c r="AG2930" s="55">
        <f t="shared" si="764"/>
        <v>0</v>
      </c>
      <c r="AH2930" s="55">
        <f t="shared" si="765"/>
        <v>0</v>
      </c>
      <c r="AI2930" s="55">
        <f t="shared" si="766"/>
        <v>0</v>
      </c>
      <c r="AJ2930" s="55">
        <f t="shared" si="767"/>
        <v>0</v>
      </c>
      <c r="AK2930" s="55">
        <f t="shared" si="758"/>
        <v>0</v>
      </c>
      <c r="AL2930" s="55">
        <f t="shared" si="759"/>
        <v>0</v>
      </c>
      <c r="AM2930" s="55">
        <f t="shared" si="760"/>
        <v>0</v>
      </c>
    </row>
    <row r="2931" spans="1:39" x14ac:dyDescent="0.25">
      <c r="A2931" s="47">
        <v>2927</v>
      </c>
      <c r="B2931" s="358" t="str">
        <f>IF(AND(E2931&lt;&gt;0,D2931&lt;&gt;0,F2931&lt;&gt;0),IF(C2931&lt;&gt;0,CONCATENATE(C2931,"-AGr",VLOOKUP(D2931,Listen!$A$2:$G$45,7,FALSE),"-",E2931,"-",F2931,),CONCATENATE("AGr",VLOOKUP(D2931,Listen!$A$2:$G$45,7,FALSE),"-",E2931,"-",F2931)),"keine vollständige ID")</f>
        <v>keine vollständige ID</v>
      </c>
      <c r="C2931" s="359">
        <f>'[2]III_SAV-Details_NB'!B2937</f>
        <v>0</v>
      </c>
      <c r="D2931" s="359">
        <f>'[2]III_SAV-Details_NB'!C2937</f>
        <v>0</v>
      </c>
      <c r="E2931" s="359">
        <f>'[2]III_SAV-Details_NB'!D2937</f>
        <v>0</v>
      </c>
      <c r="F2931" s="490"/>
      <c r="G2931" s="281">
        <f>'[2]III_SAV-Details_NB'!X2937</f>
        <v>0</v>
      </c>
      <c r="H2931" s="281">
        <f t="shared" si="761"/>
        <v>0</v>
      </c>
      <c r="I2931" s="281">
        <f>IF(con_EOGJahr=2025,'[2]III_SAV-Details_NB'!AA2937,IF(con_EOGJahr=2026,'[2]III_SAV-Details_NB'!AB2937,'[2]III_SAV-Details_NB'!AC2937))</f>
        <v>0</v>
      </c>
      <c r="J2931" s="282"/>
      <c r="K2931" s="282"/>
      <c r="L2931" s="282"/>
      <c r="M2931" s="282"/>
      <c r="N2931" s="282"/>
      <c r="O2931" s="282"/>
      <c r="P2931" s="52">
        <f t="shared" si="762"/>
        <v>0</v>
      </c>
      <c r="Q2931" s="60"/>
      <c r="R2931" s="53">
        <f t="shared" si="768"/>
        <v>0</v>
      </c>
      <c r="S2931" s="59"/>
      <c r="T2931" s="61"/>
      <c r="U2931" s="342" t="str">
        <f t="shared" si="772"/>
        <v>k.A.</v>
      </c>
      <c r="V2931" s="343" t="str">
        <f t="shared" si="769"/>
        <v>k.A.</v>
      </c>
      <c r="W2931" s="343" t="str">
        <f>IFERROR(IF(OR($D2931="",$E2931=0,con_Ende=0),"k.A.",IF(VLOOKUP($D2931,rng_ND,5,0)="Nein",VLOOKUP($D2931,rng_ND,2,FALSE),MIN(VLOOKUP($D2931,rng_ND,2,FALSE),A_Stammdaten!$B$19-D_SAV!$E2931+1))),"k.A.")</f>
        <v>k.A.</v>
      </c>
      <c r="X2931" s="343" t="str">
        <f t="shared" si="770"/>
        <v>k.A.</v>
      </c>
      <c r="Y2931" s="62"/>
      <c r="Z2931" s="48">
        <f t="shared" si="771"/>
        <v>0</v>
      </c>
      <c r="AA2931" s="457"/>
      <c r="AB2931" s="55">
        <f t="shared" si="763"/>
        <v>0</v>
      </c>
      <c r="AC2931" s="55">
        <f>IF(A_Stammdaten!$B$25="ja",D_SAV!AA2931,D_SAV!AB2931)</f>
        <v>0</v>
      </c>
      <c r="AD2931" s="478">
        <f>IF(AC2931=0,0,IF(U2931-(con_EOGJahr-D_SAV!E2931)&lt;=0,AC2931,AC2931/V2931))</f>
        <v>0</v>
      </c>
      <c r="AE2931" s="478">
        <f>IFERROR(IF(AND(VLOOKUP(D2931,rng_ND,5,FALSE)="Ja",D_SAV!T2931="degressiv"),D_SAV!AC2931*Y2931/100,0),0)</f>
        <v>0</v>
      </c>
      <c r="AF2931" s="55">
        <f>IFERROR(IF(VLOOKUP(D2931,rng_ND,5,FALSE)="Ja",MAX(D_SAV!AD2931:AE2931),D_SAV!AD2931),0)</f>
        <v>0</v>
      </c>
      <c r="AG2931" s="55">
        <f t="shared" si="764"/>
        <v>0</v>
      </c>
      <c r="AH2931" s="55">
        <f t="shared" si="765"/>
        <v>0</v>
      </c>
      <c r="AI2931" s="55">
        <f t="shared" si="766"/>
        <v>0</v>
      </c>
      <c r="AJ2931" s="55">
        <f t="shared" si="767"/>
        <v>0</v>
      </c>
      <c r="AK2931" s="55">
        <f t="shared" si="758"/>
        <v>0</v>
      </c>
      <c r="AL2931" s="55">
        <f t="shared" si="759"/>
        <v>0</v>
      </c>
      <c r="AM2931" s="55">
        <f t="shared" si="760"/>
        <v>0</v>
      </c>
    </row>
    <row r="2932" spans="1:39" x14ac:dyDescent="0.25">
      <c r="A2932" s="47">
        <v>2928</v>
      </c>
      <c r="B2932" s="358" t="str">
        <f>IF(AND(E2932&lt;&gt;0,D2932&lt;&gt;0,F2932&lt;&gt;0),IF(C2932&lt;&gt;0,CONCATENATE(C2932,"-AGr",VLOOKUP(D2932,Listen!$A$2:$G$45,7,FALSE),"-",E2932,"-",F2932,),CONCATENATE("AGr",VLOOKUP(D2932,Listen!$A$2:$G$45,7,FALSE),"-",E2932,"-",F2932)),"keine vollständige ID")</f>
        <v>keine vollständige ID</v>
      </c>
      <c r="C2932" s="359">
        <f>'[2]III_SAV-Details_NB'!B2938</f>
        <v>0</v>
      </c>
      <c r="D2932" s="359">
        <f>'[2]III_SAV-Details_NB'!C2938</f>
        <v>0</v>
      </c>
      <c r="E2932" s="359">
        <f>'[2]III_SAV-Details_NB'!D2938</f>
        <v>0</v>
      </c>
      <c r="F2932" s="490"/>
      <c r="G2932" s="281">
        <f>'[2]III_SAV-Details_NB'!X2938</f>
        <v>0</v>
      </c>
      <c r="H2932" s="281">
        <f t="shared" si="761"/>
        <v>0</v>
      </c>
      <c r="I2932" s="281">
        <f>IF(con_EOGJahr=2025,'[2]III_SAV-Details_NB'!AA2938,IF(con_EOGJahr=2026,'[2]III_SAV-Details_NB'!AB2938,'[2]III_SAV-Details_NB'!AC2938))</f>
        <v>0</v>
      </c>
      <c r="J2932" s="282"/>
      <c r="K2932" s="282"/>
      <c r="L2932" s="282"/>
      <c r="M2932" s="282"/>
      <c r="N2932" s="282"/>
      <c r="O2932" s="282"/>
      <c r="P2932" s="52">
        <f t="shared" si="762"/>
        <v>0</v>
      </c>
      <c r="Q2932" s="60"/>
      <c r="R2932" s="53">
        <f t="shared" si="768"/>
        <v>0</v>
      </c>
      <c r="S2932" s="59"/>
      <c r="T2932" s="61"/>
      <c r="U2932" s="342" t="str">
        <f t="shared" si="772"/>
        <v>k.A.</v>
      </c>
      <c r="V2932" s="343" t="str">
        <f t="shared" si="769"/>
        <v>k.A.</v>
      </c>
      <c r="W2932" s="343" t="str">
        <f>IFERROR(IF(OR($D2932="",$E2932=0,con_Ende=0),"k.A.",IF(VLOOKUP($D2932,rng_ND,5,0)="Nein",VLOOKUP($D2932,rng_ND,2,FALSE),MIN(VLOOKUP($D2932,rng_ND,2,FALSE),A_Stammdaten!$B$19-D_SAV!$E2932+1))),"k.A.")</f>
        <v>k.A.</v>
      </c>
      <c r="X2932" s="343" t="str">
        <f t="shared" si="770"/>
        <v>k.A.</v>
      </c>
      <c r="Y2932" s="62"/>
      <c r="Z2932" s="48">
        <f t="shared" si="771"/>
        <v>0</v>
      </c>
      <c r="AA2932" s="457"/>
      <c r="AB2932" s="55">
        <f t="shared" si="763"/>
        <v>0</v>
      </c>
      <c r="AC2932" s="55">
        <f>IF(A_Stammdaten!$B$25="ja",D_SAV!AA2932,D_SAV!AB2932)</f>
        <v>0</v>
      </c>
      <c r="AD2932" s="478">
        <f>IF(AC2932=0,0,IF(U2932-(con_EOGJahr-D_SAV!E2932)&lt;=0,AC2932,AC2932/V2932))</f>
        <v>0</v>
      </c>
      <c r="AE2932" s="478">
        <f>IFERROR(IF(AND(VLOOKUP(D2932,rng_ND,5,FALSE)="Ja",D_SAV!T2932="degressiv"),D_SAV!AC2932*Y2932/100,0),0)</f>
        <v>0</v>
      </c>
      <c r="AF2932" s="55">
        <f>IFERROR(IF(VLOOKUP(D2932,rng_ND,5,FALSE)="Ja",MAX(D_SAV!AD2932:AE2932),D_SAV!AD2932),0)</f>
        <v>0</v>
      </c>
      <c r="AG2932" s="55">
        <f t="shared" si="764"/>
        <v>0</v>
      </c>
      <c r="AH2932" s="55">
        <f t="shared" si="765"/>
        <v>0</v>
      </c>
      <c r="AI2932" s="55">
        <f t="shared" si="766"/>
        <v>0</v>
      </c>
      <c r="AJ2932" s="55">
        <f t="shared" si="767"/>
        <v>0</v>
      </c>
      <c r="AK2932" s="55">
        <f t="shared" si="758"/>
        <v>0</v>
      </c>
      <c r="AL2932" s="55">
        <f t="shared" si="759"/>
        <v>0</v>
      </c>
      <c r="AM2932" s="55">
        <f t="shared" si="760"/>
        <v>0</v>
      </c>
    </row>
    <row r="2933" spans="1:39" x14ac:dyDescent="0.25">
      <c r="A2933" s="47">
        <v>2929</v>
      </c>
      <c r="B2933" s="358" t="str">
        <f>IF(AND(E2933&lt;&gt;0,D2933&lt;&gt;0,F2933&lt;&gt;0),IF(C2933&lt;&gt;0,CONCATENATE(C2933,"-AGr",VLOOKUP(D2933,Listen!$A$2:$G$45,7,FALSE),"-",E2933,"-",F2933,),CONCATENATE("AGr",VLOOKUP(D2933,Listen!$A$2:$G$45,7,FALSE),"-",E2933,"-",F2933)),"keine vollständige ID")</f>
        <v>keine vollständige ID</v>
      </c>
      <c r="C2933" s="359">
        <f>'[2]III_SAV-Details_NB'!B2939</f>
        <v>0</v>
      </c>
      <c r="D2933" s="359">
        <f>'[2]III_SAV-Details_NB'!C2939</f>
        <v>0</v>
      </c>
      <c r="E2933" s="359">
        <f>'[2]III_SAV-Details_NB'!D2939</f>
        <v>0</v>
      </c>
      <c r="F2933" s="490"/>
      <c r="G2933" s="281">
        <f>'[2]III_SAV-Details_NB'!X2939</f>
        <v>0</v>
      </c>
      <c r="H2933" s="281">
        <f t="shared" si="761"/>
        <v>0</v>
      </c>
      <c r="I2933" s="281">
        <f>IF(con_EOGJahr=2025,'[2]III_SAV-Details_NB'!AA2939,IF(con_EOGJahr=2026,'[2]III_SAV-Details_NB'!AB2939,'[2]III_SAV-Details_NB'!AC2939))</f>
        <v>0</v>
      </c>
      <c r="J2933" s="282"/>
      <c r="K2933" s="282"/>
      <c r="L2933" s="282"/>
      <c r="M2933" s="282"/>
      <c r="N2933" s="282"/>
      <c r="O2933" s="282"/>
      <c r="P2933" s="52">
        <f t="shared" si="762"/>
        <v>0</v>
      </c>
      <c r="Q2933" s="60"/>
      <c r="R2933" s="53">
        <f t="shared" si="768"/>
        <v>0</v>
      </c>
      <c r="S2933" s="59"/>
      <c r="T2933" s="61"/>
      <c r="U2933" s="342" t="str">
        <f t="shared" si="772"/>
        <v>k.A.</v>
      </c>
      <c r="V2933" s="343" t="str">
        <f t="shared" si="769"/>
        <v>k.A.</v>
      </c>
      <c r="W2933" s="343" t="str">
        <f>IFERROR(IF(OR($D2933="",$E2933=0,con_Ende=0),"k.A.",IF(VLOOKUP($D2933,rng_ND,5,0)="Nein",VLOOKUP($D2933,rng_ND,2,FALSE),MIN(VLOOKUP($D2933,rng_ND,2,FALSE),A_Stammdaten!$B$19-D_SAV!$E2933+1))),"k.A.")</f>
        <v>k.A.</v>
      </c>
      <c r="X2933" s="343" t="str">
        <f t="shared" si="770"/>
        <v>k.A.</v>
      </c>
      <c r="Y2933" s="62"/>
      <c r="Z2933" s="48">
        <f t="shared" si="771"/>
        <v>0</v>
      </c>
      <c r="AA2933" s="457"/>
      <c r="AB2933" s="55">
        <f t="shared" si="763"/>
        <v>0</v>
      </c>
      <c r="AC2933" s="55">
        <f>IF(A_Stammdaten!$B$25="ja",D_SAV!AA2933,D_SAV!AB2933)</f>
        <v>0</v>
      </c>
      <c r="AD2933" s="478">
        <f>IF(AC2933=0,0,IF(U2933-(con_EOGJahr-D_SAV!E2933)&lt;=0,AC2933,AC2933/V2933))</f>
        <v>0</v>
      </c>
      <c r="AE2933" s="478">
        <f>IFERROR(IF(AND(VLOOKUP(D2933,rng_ND,5,FALSE)="Ja",D_SAV!T2933="degressiv"),D_SAV!AC2933*Y2933/100,0),0)</f>
        <v>0</v>
      </c>
      <c r="AF2933" s="55">
        <f>IFERROR(IF(VLOOKUP(D2933,rng_ND,5,FALSE)="Ja",MAX(D_SAV!AD2933:AE2933),D_SAV!AD2933),0)</f>
        <v>0</v>
      </c>
      <c r="AG2933" s="55">
        <f t="shared" si="764"/>
        <v>0</v>
      </c>
      <c r="AH2933" s="55">
        <f t="shared" si="765"/>
        <v>0</v>
      </c>
      <c r="AI2933" s="55">
        <f t="shared" si="766"/>
        <v>0</v>
      </c>
      <c r="AJ2933" s="55">
        <f t="shared" si="767"/>
        <v>0</v>
      </c>
      <c r="AK2933" s="55">
        <f t="shared" si="758"/>
        <v>0</v>
      </c>
      <c r="AL2933" s="55">
        <f t="shared" si="759"/>
        <v>0</v>
      </c>
      <c r="AM2933" s="55">
        <f t="shared" si="760"/>
        <v>0</v>
      </c>
    </row>
    <row r="2934" spans="1:39" x14ac:dyDescent="0.25">
      <c r="A2934" s="47">
        <v>2930</v>
      </c>
      <c r="B2934" s="358" t="str">
        <f>IF(AND(E2934&lt;&gt;0,D2934&lt;&gt;0,F2934&lt;&gt;0),IF(C2934&lt;&gt;0,CONCATENATE(C2934,"-AGr",VLOOKUP(D2934,Listen!$A$2:$G$45,7,FALSE),"-",E2934,"-",F2934,),CONCATENATE("AGr",VLOOKUP(D2934,Listen!$A$2:$G$45,7,FALSE),"-",E2934,"-",F2934)),"keine vollständige ID")</f>
        <v>keine vollständige ID</v>
      </c>
      <c r="C2934" s="359">
        <f>'[2]III_SAV-Details_NB'!B2940</f>
        <v>0</v>
      </c>
      <c r="D2934" s="359">
        <f>'[2]III_SAV-Details_NB'!C2940</f>
        <v>0</v>
      </c>
      <c r="E2934" s="359">
        <f>'[2]III_SAV-Details_NB'!D2940</f>
        <v>0</v>
      </c>
      <c r="F2934" s="490"/>
      <c r="G2934" s="281">
        <f>'[2]III_SAV-Details_NB'!X2940</f>
        <v>0</v>
      </c>
      <c r="H2934" s="281">
        <f t="shared" si="761"/>
        <v>0</v>
      </c>
      <c r="I2934" s="281">
        <f>IF(con_EOGJahr=2025,'[2]III_SAV-Details_NB'!AA2940,IF(con_EOGJahr=2026,'[2]III_SAV-Details_NB'!AB2940,'[2]III_SAV-Details_NB'!AC2940))</f>
        <v>0</v>
      </c>
      <c r="J2934" s="282"/>
      <c r="K2934" s="282"/>
      <c r="L2934" s="282"/>
      <c r="M2934" s="282"/>
      <c r="N2934" s="282"/>
      <c r="O2934" s="282"/>
      <c r="P2934" s="52">
        <f t="shared" si="762"/>
        <v>0</v>
      </c>
      <c r="Q2934" s="60"/>
      <c r="R2934" s="53">
        <f t="shared" si="768"/>
        <v>0</v>
      </c>
      <c r="S2934" s="59"/>
      <c r="T2934" s="61"/>
      <c r="U2934" s="342" t="str">
        <f t="shared" si="772"/>
        <v>k.A.</v>
      </c>
      <c r="V2934" s="343" t="str">
        <f t="shared" si="769"/>
        <v>k.A.</v>
      </c>
      <c r="W2934" s="343" t="str">
        <f>IFERROR(IF(OR($D2934="",$E2934=0,con_Ende=0),"k.A.",IF(VLOOKUP($D2934,rng_ND,5,0)="Nein",VLOOKUP($D2934,rng_ND,2,FALSE),MIN(VLOOKUP($D2934,rng_ND,2,FALSE),A_Stammdaten!$B$19-D_SAV!$E2934+1))),"k.A.")</f>
        <v>k.A.</v>
      </c>
      <c r="X2934" s="343" t="str">
        <f t="shared" si="770"/>
        <v>k.A.</v>
      </c>
      <c r="Y2934" s="62"/>
      <c r="Z2934" s="48">
        <f t="shared" si="771"/>
        <v>0</v>
      </c>
      <c r="AA2934" s="457"/>
      <c r="AB2934" s="55">
        <f t="shared" si="763"/>
        <v>0</v>
      </c>
      <c r="AC2934" s="55">
        <f>IF(A_Stammdaten!$B$25="ja",D_SAV!AA2934,D_SAV!AB2934)</f>
        <v>0</v>
      </c>
      <c r="AD2934" s="478">
        <f>IF(AC2934=0,0,IF(U2934-(con_EOGJahr-D_SAV!E2934)&lt;=0,AC2934,AC2934/V2934))</f>
        <v>0</v>
      </c>
      <c r="AE2934" s="478">
        <f>IFERROR(IF(AND(VLOOKUP(D2934,rng_ND,5,FALSE)="Ja",D_SAV!T2934="degressiv"),D_SAV!AC2934*Y2934/100,0),0)</f>
        <v>0</v>
      </c>
      <c r="AF2934" s="55">
        <f>IFERROR(IF(VLOOKUP(D2934,rng_ND,5,FALSE)="Ja",MAX(D_SAV!AD2934:AE2934),D_SAV!AD2934),0)</f>
        <v>0</v>
      </c>
      <c r="AG2934" s="55">
        <f t="shared" si="764"/>
        <v>0</v>
      </c>
      <c r="AH2934" s="55">
        <f t="shared" si="765"/>
        <v>0</v>
      </c>
      <c r="AI2934" s="55">
        <f t="shared" si="766"/>
        <v>0</v>
      </c>
      <c r="AJ2934" s="55">
        <f t="shared" si="767"/>
        <v>0</v>
      </c>
      <c r="AK2934" s="55">
        <f t="shared" si="758"/>
        <v>0</v>
      </c>
      <c r="AL2934" s="55">
        <f t="shared" si="759"/>
        <v>0</v>
      </c>
      <c r="AM2934" s="55">
        <f t="shared" si="760"/>
        <v>0</v>
      </c>
    </row>
    <row r="2935" spans="1:39" x14ac:dyDescent="0.25">
      <c r="A2935" s="47">
        <v>2931</v>
      </c>
      <c r="B2935" s="358" t="str">
        <f>IF(AND(E2935&lt;&gt;0,D2935&lt;&gt;0,F2935&lt;&gt;0),IF(C2935&lt;&gt;0,CONCATENATE(C2935,"-AGr",VLOOKUP(D2935,Listen!$A$2:$G$45,7,FALSE),"-",E2935,"-",F2935,),CONCATENATE("AGr",VLOOKUP(D2935,Listen!$A$2:$G$45,7,FALSE),"-",E2935,"-",F2935)),"keine vollständige ID")</f>
        <v>keine vollständige ID</v>
      </c>
      <c r="C2935" s="359">
        <f>'[2]III_SAV-Details_NB'!B2941</f>
        <v>0</v>
      </c>
      <c r="D2935" s="359">
        <f>'[2]III_SAV-Details_NB'!C2941</f>
        <v>0</v>
      </c>
      <c r="E2935" s="359">
        <f>'[2]III_SAV-Details_NB'!D2941</f>
        <v>0</v>
      </c>
      <c r="F2935" s="490"/>
      <c r="G2935" s="281">
        <f>'[2]III_SAV-Details_NB'!X2941</f>
        <v>0</v>
      </c>
      <c r="H2935" s="281">
        <f t="shared" si="761"/>
        <v>0</v>
      </c>
      <c r="I2935" s="281">
        <f>IF(con_EOGJahr=2025,'[2]III_SAV-Details_NB'!AA2941,IF(con_EOGJahr=2026,'[2]III_SAV-Details_NB'!AB2941,'[2]III_SAV-Details_NB'!AC2941))</f>
        <v>0</v>
      </c>
      <c r="J2935" s="282"/>
      <c r="K2935" s="282"/>
      <c r="L2935" s="282"/>
      <c r="M2935" s="282"/>
      <c r="N2935" s="282"/>
      <c r="O2935" s="282"/>
      <c r="P2935" s="52">
        <f t="shared" si="762"/>
        <v>0</v>
      </c>
      <c r="Q2935" s="60"/>
      <c r="R2935" s="53">
        <f t="shared" si="768"/>
        <v>0</v>
      </c>
      <c r="S2935" s="59"/>
      <c r="T2935" s="61"/>
      <c r="U2935" s="342" t="str">
        <f t="shared" si="772"/>
        <v>k.A.</v>
      </c>
      <c r="V2935" s="343" t="str">
        <f t="shared" si="769"/>
        <v>k.A.</v>
      </c>
      <c r="W2935" s="343" t="str">
        <f>IFERROR(IF(OR($D2935="",$E2935=0,con_Ende=0),"k.A.",IF(VLOOKUP($D2935,rng_ND,5,0)="Nein",VLOOKUP($D2935,rng_ND,2,FALSE),MIN(VLOOKUP($D2935,rng_ND,2,FALSE),A_Stammdaten!$B$19-D_SAV!$E2935+1))),"k.A.")</f>
        <v>k.A.</v>
      </c>
      <c r="X2935" s="343" t="str">
        <f t="shared" si="770"/>
        <v>k.A.</v>
      </c>
      <c r="Y2935" s="62"/>
      <c r="Z2935" s="48">
        <f t="shared" si="771"/>
        <v>0</v>
      </c>
      <c r="AA2935" s="457"/>
      <c r="AB2935" s="55">
        <f t="shared" si="763"/>
        <v>0</v>
      </c>
      <c r="AC2935" s="55">
        <f>IF(A_Stammdaten!$B$25="ja",D_SAV!AA2935,D_SAV!AB2935)</f>
        <v>0</v>
      </c>
      <c r="AD2935" s="478">
        <f>IF(AC2935=0,0,IF(U2935-(con_EOGJahr-D_SAV!E2935)&lt;=0,AC2935,AC2935/V2935))</f>
        <v>0</v>
      </c>
      <c r="AE2935" s="478">
        <f>IFERROR(IF(AND(VLOOKUP(D2935,rng_ND,5,FALSE)="Ja",D_SAV!T2935="degressiv"),D_SAV!AC2935*Y2935/100,0),0)</f>
        <v>0</v>
      </c>
      <c r="AF2935" s="55">
        <f>IFERROR(IF(VLOOKUP(D2935,rng_ND,5,FALSE)="Ja",MAX(D_SAV!AD2935:AE2935),D_SAV!AD2935),0)</f>
        <v>0</v>
      </c>
      <c r="AG2935" s="55">
        <f t="shared" si="764"/>
        <v>0</v>
      </c>
      <c r="AH2935" s="55">
        <f t="shared" si="765"/>
        <v>0</v>
      </c>
      <c r="AI2935" s="55">
        <f t="shared" si="766"/>
        <v>0</v>
      </c>
      <c r="AJ2935" s="55">
        <f t="shared" si="767"/>
        <v>0</v>
      </c>
      <c r="AK2935" s="55">
        <f t="shared" si="758"/>
        <v>0</v>
      </c>
      <c r="AL2935" s="55">
        <f t="shared" si="759"/>
        <v>0</v>
      </c>
      <c r="AM2935" s="55">
        <f t="shared" si="760"/>
        <v>0</v>
      </c>
    </row>
    <row r="2936" spans="1:39" x14ac:dyDescent="0.25">
      <c r="A2936" s="47">
        <v>2932</v>
      </c>
      <c r="B2936" s="358" t="str">
        <f>IF(AND(E2936&lt;&gt;0,D2936&lt;&gt;0,F2936&lt;&gt;0),IF(C2936&lt;&gt;0,CONCATENATE(C2936,"-AGr",VLOOKUP(D2936,Listen!$A$2:$G$45,7,FALSE),"-",E2936,"-",F2936,),CONCATENATE("AGr",VLOOKUP(D2936,Listen!$A$2:$G$45,7,FALSE),"-",E2936,"-",F2936)),"keine vollständige ID")</f>
        <v>keine vollständige ID</v>
      </c>
      <c r="C2936" s="359">
        <f>'[2]III_SAV-Details_NB'!B2942</f>
        <v>0</v>
      </c>
      <c r="D2936" s="359">
        <f>'[2]III_SAV-Details_NB'!C2942</f>
        <v>0</v>
      </c>
      <c r="E2936" s="359">
        <f>'[2]III_SAV-Details_NB'!D2942</f>
        <v>0</v>
      </c>
      <c r="F2936" s="490"/>
      <c r="G2936" s="281">
        <f>'[2]III_SAV-Details_NB'!X2942</f>
        <v>0</v>
      </c>
      <c r="H2936" s="281">
        <f t="shared" si="761"/>
        <v>0</v>
      </c>
      <c r="I2936" s="281">
        <f>IF(con_EOGJahr=2025,'[2]III_SAV-Details_NB'!AA2942,IF(con_EOGJahr=2026,'[2]III_SAV-Details_NB'!AB2942,'[2]III_SAV-Details_NB'!AC2942))</f>
        <v>0</v>
      </c>
      <c r="J2936" s="282"/>
      <c r="K2936" s="282"/>
      <c r="L2936" s="282"/>
      <c r="M2936" s="282"/>
      <c r="N2936" s="282"/>
      <c r="O2936" s="282"/>
      <c r="P2936" s="52">
        <f t="shared" si="762"/>
        <v>0</v>
      </c>
      <c r="Q2936" s="60"/>
      <c r="R2936" s="53">
        <f t="shared" si="768"/>
        <v>0</v>
      </c>
      <c r="S2936" s="59"/>
      <c r="T2936" s="61"/>
      <c r="U2936" s="342" t="str">
        <f t="shared" si="772"/>
        <v>k.A.</v>
      </c>
      <c r="V2936" s="343" t="str">
        <f t="shared" si="769"/>
        <v>k.A.</v>
      </c>
      <c r="W2936" s="343" t="str">
        <f>IFERROR(IF(OR($D2936="",$E2936=0,con_Ende=0),"k.A.",IF(VLOOKUP($D2936,rng_ND,5,0)="Nein",VLOOKUP($D2936,rng_ND,2,FALSE),MIN(VLOOKUP($D2936,rng_ND,2,FALSE),A_Stammdaten!$B$19-D_SAV!$E2936+1))),"k.A.")</f>
        <v>k.A.</v>
      </c>
      <c r="X2936" s="343" t="str">
        <f t="shared" si="770"/>
        <v>k.A.</v>
      </c>
      <c r="Y2936" s="62"/>
      <c r="Z2936" s="48">
        <f t="shared" si="771"/>
        <v>0</v>
      </c>
      <c r="AA2936" s="457"/>
      <c r="AB2936" s="55">
        <f t="shared" si="763"/>
        <v>0</v>
      </c>
      <c r="AC2936" s="55">
        <f>IF(A_Stammdaten!$B$25="ja",D_SAV!AA2936,D_SAV!AB2936)</f>
        <v>0</v>
      </c>
      <c r="AD2936" s="478">
        <f>IF(AC2936=0,0,IF(U2936-(con_EOGJahr-D_SAV!E2936)&lt;=0,AC2936,AC2936/V2936))</f>
        <v>0</v>
      </c>
      <c r="AE2936" s="478">
        <f>IFERROR(IF(AND(VLOOKUP(D2936,rng_ND,5,FALSE)="Ja",D_SAV!T2936="degressiv"),D_SAV!AC2936*Y2936/100,0),0)</f>
        <v>0</v>
      </c>
      <c r="AF2936" s="55">
        <f>IFERROR(IF(VLOOKUP(D2936,rng_ND,5,FALSE)="Ja",MAX(D_SAV!AD2936:AE2936),D_SAV!AD2936),0)</f>
        <v>0</v>
      </c>
      <c r="AG2936" s="55">
        <f t="shared" si="764"/>
        <v>0</v>
      </c>
      <c r="AH2936" s="55">
        <f t="shared" si="765"/>
        <v>0</v>
      </c>
      <c r="AI2936" s="55">
        <f t="shared" si="766"/>
        <v>0</v>
      </c>
      <c r="AJ2936" s="55">
        <f t="shared" si="767"/>
        <v>0</v>
      </c>
      <c r="AK2936" s="55">
        <f t="shared" si="758"/>
        <v>0</v>
      </c>
      <c r="AL2936" s="55">
        <f t="shared" si="759"/>
        <v>0</v>
      </c>
      <c r="AM2936" s="55">
        <f t="shared" si="760"/>
        <v>0</v>
      </c>
    </row>
    <row r="2937" spans="1:39" x14ac:dyDescent="0.25">
      <c r="A2937" s="47">
        <v>2933</v>
      </c>
      <c r="B2937" s="358" t="str">
        <f>IF(AND(E2937&lt;&gt;0,D2937&lt;&gt;0,F2937&lt;&gt;0),IF(C2937&lt;&gt;0,CONCATENATE(C2937,"-AGr",VLOOKUP(D2937,Listen!$A$2:$G$45,7,FALSE),"-",E2937,"-",F2937,),CONCATENATE("AGr",VLOOKUP(D2937,Listen!$A$2:$G$45,7,FALSE),"-",E2937,"-",F2937)),"keine vollständige ID")</f>
        <v>keine vollständige ID</v>
      </c>
      <c r="C2937" s="359">
        <f>'[2]III_SAV-Details_NB'!B2943</f>
        <v>0</v>
      </c>
      <c r="D2937" s="359">
        <f>'[2]III_SAV-Details_NB'!C2943</f>
        <v>0</v>
      </c>
      <c r="E2937" s="359">
        <f>'[2]III_SAV-Details_NB'!D2943</f>
        <v>0</v>
      </c>
      <c r="F2937" s="490"/>
      <c r="G2937" s="281">
        <f>'[2]III_SAV-Details_NB'!X2943</f>
        <v>0</v>
      </c>
      <c r="H2937" s="281">
        <f t="shared" si="761"/>
        <v>0</v>
      </c>
      <c r="I2937" s="281">
        <f>IF(con_EOGJahr=2025,'[2]III_SAV-Details_NB'!AA2943,IF(con_EOGJahr=2026,'[2]III_SAV-Details_NB'!AB2943,'[2]III_SAV-Details_NB'!AC2943))</f>
        <v>0</v>
      </c>
      <c r="J2937" s="282"/>
      <c r="K2937" s="282"/>
      <c r="L2937" s="282"/>
      <c r="M2937" s="282"/>
      <c r="N2937" s="282"/>
      <c r="O2937" s="282"/>
      <c r="P2937" s="52">
        <f t="shared" si="762"/>
        <v>0</v>
      </c>
      <c r="Q2937" s="60"/>
      <c r="R2937" s="53">
        <f t="shared" si="768"/>
        <v>0</v>
      </c>
      <c r="S2937" s="59"/>
      <c r="T2937" s="61"/>
      <c r="U2937" s="342" t="str">
        <f t="shared" si="772"/>
        <v>k.A.</v>
      </c>
      <c r="V2937" s="343" t="str">
        <f t="shared" si="769"/>
        <v>k.A.</v>
      </c>
      <c r="W2937" s="343" t="str">
        <f>IFERROR(IF(OR($D2937="",$E2937=0,con_Ende=0),"k.A.",IF(VLOOKUP($D2937,rng_ND,5,0)="Nein",VLOOKUP($D2937,rng_ND,2,FALSE),MIN(VLOOKUP($D2937,rng_ND,2,FALSE),A_Stammdaten!$B$19-D_SAV!$E2937+1))),"k.A.")</f>
        <v>k.A.</v>
      </c>
      <c r="X2937" s="343" t="str">
        <f t="shared" si="770"/>
        <v>k.A.</v>
      </c>
      <c r="Y2937" s="62"/>
      <c r="Z2937" s="48">
        <f t="shared" si="771"/>
        <v>0</v>
      </c>
      <c r="AA2937" s="457"/>
      <c r="AB2937" s="55">
        <f t="shared" si="763"/>
        <v>0</v>
      </c>
      <c r="AC2937" s="55">
        <f>IF(A_Stammdaten!$B$25="ja",D_SAV!AA2937,D_SAV!AB2937)</f>
        <v>0</v>
      </c>
      <c r="AD2937" s="478">
        <f>IF(AC2937=0,0,IF(U2937-(con_EOGJahr-D_SAV!E2937)&lt;=0,AC2937,AC2937/V2937))</f>
        <v>0</v>
      </c>
      <c r="AE2937" s="478">
        <f>IFERROR(IF(AND(VLOOKUP(D2937,rng_ND,5,FALSE)="Ja",D_SAV!T2937="degressiv"),D_SAV!AC2937*Y2937/100,0),0)</f>
        <v>0</v>
      </c>
      <c r="AF2937" s="55">
        <f>IFERROR(IF(VLOOKUP(D2937,rng_ND,5,FALSE)="Ja",MAX(D_SAV!AD2937:AE2937),D_SAV!AD2937),0)</f>
        <v>0</v>
      </c>
      <c r="AG2937" s="55">
        <f t="shared" si="764"/>
        <v>0</v>
      </c>
      <c r="AH2937" s="55">
        <f t="shared" si="765"/>
        <v>0</v>
      </c>
      <c r="AI2937" s="55">
        <f t="shared" si="766"/>
        <v>0</v>
      </c>
      <c r="AJ2937" s="55">
        <f t="shared" si="767"/>
        <v>0</v>
      </c>
      <c r="AK2937" s="55">
        <f t="shared" si="758"/>
        <v>0</v>
      </c>
      <c r="AL2937" s="55">
        <f t="shared" si="759"/>
        <v>0</v>
      </c>
      <c r="AM2937" s="55">
        <f t="shared" si="760"/>
        <v>0</v>
      </c>
    </row>
    <row r="2938" spans="1:39" x14ac:dyDescent="0.25">
      <c r="A2938" s="47">
        <v>2934</v>
      </c>
      <c r="B2938" s="358" t="str">
        <f>IF(AND(E2938&lt;&gt;0,D2938&lt;&gt;0,F2938&lt;&gt;0),IF(C2938&lt;&gt;0,CONCATENATE(C2938,"-AGr",VLOOKUP(D2938,Listen!$A$2:$G$45,7,FALSE),"-",E2938,"-",F2938,),CONCATENATE("AGr",VLOOKUP(D2938,Listen!$A$2:$G$45,7,FALSE),"-",E2938,"-",F2938)),"keine vollständige ID")</f>
        <v>keine vollständige ID</v>
      </c>
      <c r="C2938" s="359">
        <f>'[2]III_SAV-Details_NB'!B2944</f>
        <v>0</v>
      </c>
      <c r="D2938" s="359">
        <f>'[2]III_SAV-Details_NB'!C2944</f>
        <v>0</v>
      </c>
      <c r="E2938" s="359">
        <f>'[2]III_SAV-Details_NB'!D2944</f>
        <v>0</v>
      </c>
      <c r="F2938" s="490"/>
      <c r="G2938" s="281">
        <f>'[2]III_SAV-Details_NB'!X2944</f>
        <v>0</v>
      </c>
      <c r="H2938" s="281">
        <f t="shared" si="761"/>
        <v>0</v>
      </c>
      <c r="I2938" s="281">
        <f>IF(con_EOGJahr=2025,'[2]III_SAV-Details_NB'!AA2944,IF(con_EOGJahr=2026,'[2]III_SAV-Details_NB'!AB2944,'[2]III_SAV-Details_NB'!AC2944))</f>
        <v>0</v>
      </c>
      <c r="J2938" s="282"/>
      <c r="K2938" s="282"/>
      <c r="L2938" s="282"/>
      <c r="M2938" s="282"/>
      <c r="N2938" s="282"/>
      <c r="O2938" s="282"/>
      <c r="P2938" s="52">
        <f t="shared" si="762"/>
        <v>0</v>
      </c>
      <c r="Q2938" s="60"/>
      <c r="R2938" s="53">
        <f t="shared" si="768"/>
        <v>0</v>
      </c>
      <c r="S2938" s="59"/>
      <c r="T2938" s="61"/>
      <c r="U2938" s="342" t="str">
        <f t="shared" si="772"/>
        <v>k.A.</v>
      </c>
      <c r="V2938" s="343" t="str">
        <f t="shared" si="769"/>
        <v>k.A.</v>
      </c>
      <c r="W2938" s="343" t="str">
        <f>IFERROR(IF(OR($D2938="",$E2938=0,con_Ende=0),"k.A.",IF(VLOOKUP($D2938,rng_ND,5,0)="Nein",VLOOKUP($D2938,rng_ND,2,FALSE),MIN(VLOOKUP($D2938,rng_ND,2,FALSE),A_Stammdaten!$B$19-D_SAV!$E2938+1))),"k.A.")</f>
        <v>k.A.</v>
      </c>
      <c r="X2938" s="343" t="str">
        <f t="shared" si="770"/>
        <v>k.A.</v>
      </c>
      <c r="Y2938" s="62"/>
      <c r="Z2938" s="48">
        <f t="shared" si="771"/>
        <v>0</v>
      </c>
      <c r="AA2938" s="457"/>
      <c r="AB2938" s="55">
        <f t="shared" si="763"/>
        <v>0</v>
      </c>
      <c r="AC2938" s="55">
        <f>IF(A_Stammdaten!$B$25="ja",D_SAV!AA2938,D_SAV!AB2938)</f>
        <v>0</v>
      </c>
      <c r="AD2938" s="478">
        <f>IF(AC2938=0,0,IF(U2938-(con_EOGJahr-D_SAV!E2938)&lt;=0,AC2938,AC2938/V2938))</f>
        <v>0</v>
      </c>
      <c r="AE2938" s="478">
        <f>IFERROR(IF(AND(VLOOKUP(D2938,rng_ND,5,FALSE)="Ja",D_SAV!T2938="degressiv"),D_SAV!AC2938*Y2938/100,0),0)</f>
        <v>0</v>
      </c>
      <c r="AF2938" s="55">
        <f>IFERROR(IF(VLOOKUP(D2938,rng_ND,5,FALSE)="Ja",MAX(D_SAV!AD2938:AE2938),D_SAV!AD2938),0)</f>
        <v>0</v>
      </c>
      <c r="AG2938" s="55">
        <f t="shared" si="764"/>
        <v>0</v>
      </c>
      <c r="AH2938" s="55">
        <f t="shared" si="765"/>
        <v>0</v>
      </c>
      <c r="AI2938" s="55">
        <f t="shared" si="766"/>
        <v>0</v>
      </c>
      <c r="AJ2938" s="55">
        <f t="shared" si="767"/>
        <v>0</v>
      </c>
      <c r="AK2938" s="55">
        <f t="shared" si="758"/>
        <v>0</v>
      </c>
      <c r="AL2938" s="55">
        <f t="shared" si="759"/>
        <v>0</v>
      </c>
      <c r="AM2938" s="55">
        <f t="shared" si="760"/>
        <v>0</v>
      </c>
    </row>
    <row r="2939" spans="1:39" x14ac:dyDescent="0.25">
      <c r="A2939" s="47">
        <v>2935</v>
      </c>
      <c r="B2939" s="358" t="str">
        <f>IF(AND(E2939&lt;&gt;0,D2939&lt;&gt;0,F2939&lt;&gt;0),IF(C2939&lt;&gt;0,CONCATENATE(C2939,"-AGr",VLOOKUP(D2939,Listen!$A$2:$G$45,7,FALSE),"-",E2939,"-",F2939,),CONCATENATE("AGr",VLOOKUP(D2939,Listen!$A$2:$G$45,7,FALSE),"-",E2939,"-",F2939)),"keine vollständige ID")</f>
        <v>keine vollständige ID</v>
      </c>
      <c r="C2939" s="359">
        <f>'[2]III_SAV-Details_NB'!B2945</f>
        <v>0</v>
      </c>
      <c r="D2939" s="359">
        <f>'[2]III_SAV-Details_NB'!C2945</f>
        <v>0</v>
      </c>
      <c r="E2939" s="359">
        <f>'[2]III_SAV-Details_NB'!D2945</f>
        <v>0</v>
      </c>
      <c r="F2939" s="490"/>
      <c r="G2939" s="281">
        <f>'[2]III_SAV-Details_NB'!X2945</f>
        <v>0</v>
      </c>
      <c r="H2939" s="281">
        <f t="shared" si="761"/>
        <v>0</v>
      </c>
      <c r="I2939" s="281">
        <f>IF(con_EOGJahr=2025,'[2]III_SAV-Details_NB'!AA2945,IF(con_EOGJahr=2026,'[2]III_SAV-Details_NB'!AB2945,'[2]III_SAV-Details_NB'!AC2945))</f>
        <v>0</v>
      </c>
      <c r="J2939" s="282"/>
      <c r="K2939" s="282"/>
      <c r="L2939" s="282"/>
      <c r="M2939" s="282"/>
      <c r="N2939" s="282"/>
      <c r="O2939" s="282"/>
      <c r="P2939" s="52">
        <f t="shared" si="762"/>
        <v>0</v>
      </c>
      <c r="Q2939" s="60"/>
      <c r="R2939" s="53">
        <f t="shared" si="768"/>
        <v>0</v>
      </c>
      <c r="S2939" s="59"/>
      <c r="T2939" s="61"/>
      <c r="U2939" s="342" t="str">
        <f t="shared" si="772"/>
        <v>k.A.</v>
      </c>
      <c r="V2939" s="343" t="str">
        <f t="shared" si="769"/>
        <v>k.A.</v>
      </c>
      <c r="W2939" s="343" t="str">
        <f>IFERROR(IF(OR($D2939="",$E2939=0,con_Ende=0),"k.A.",IF(VLOOKUP($D2939,rng_ND,5,0)="Nein",VLOOKUP($D2939,rng_ND,2,FALSE),MIN(VLOOKUP($D2939,rng_ND,2,FALSE),A_Stammdaten!$B$19-D_SAV!$E2939+1))),"k.A.")</f>
        <v>k.A.</v>
      </c>
      <c r="X2939" s="343" t="str">
        <f t="shared" si="770"/>
        <v>k.A.</v>
      </c>
      <c r="Y2939" s="62"/>
      <c r="Z2939" s="48">
        <f t="shared" si="771"/>
        <v>0</v>
      </c>
      <c r="AA2939" s="457"/>
      <c r="AB2939" s="55">
        <f t="shared" si="763"/>
        <v>0</v>
      </c>
      <c r="AC2939" s="55">
        <f>IF(A_Stammdaten!$B$25="ja",D_SAV!AA2939,D_SAV!AB2939)</f>
        <v>0</v>
      </c>
      <c r="AD2939" s="478">
        <f>IF(AC2939=0,0,IF(U2939-(con_EOGJahr-D_SAV!E2939)&lt;=0,AC2939,AC2939/V2939))</f>
        <v>0</v>
      </c>
      <c r="AE2939" s="478">
        <f>IFERROR(IF(AND(VLOOKUP(D2939,rng_ND,5,FALSE)="Ja",D_SAV!T2939="degressiv"),D_SAV!AC2939*Y2939/100,0),0)</f>
        <v>0</v>
      </c>
      <c r="AF2939" s="55">
        <f>IFERROR(IF(VLOOKUP(D2939,rng_ND,5,FALSE)="Ja",MAX(D_SAV!AD2939:AE2939),D_SAV!AD2939),0)</f>
        <v>0</v>
      </c>
      <c r="AG2939" s="55">
        <f t="shared" si="764"/>
        <v>0</v>
      </c>
      <c r="AH2939" s="55">
        <f t="shared" si="765"/>
        <v>0</v>
      </c>
      <c r="AI2939" s="55">
        <f t="shared" si="766"/>
        <v>0</v>
      </c>
      <c r="AJ2939" s="55">
        <f t="shared" si="767"/>
        <v>0</v>
      </c>
      <c r="AK2939" s="55">
        <f t="shared" si="758"/>
        <v>0</v>
      </c>
      <c r="AL2939" s="55">
        <f t="shared" si="759"/>
        <v>0</v>
      </c>
      <c r="AM2939" s="55">
        <f t="shared" si="760"/>
        <v>0</v>
      </c>
    </row>
    <row r="2940" spans="1:39" x14ac:dyDescent="0.25">
      <c r="A2940" s="47">
        <v>2936</v>
      </c>
      <c r="B2940" s="358" t="str">
        <f>IF(AND(E2940&lt;&gt;0,D2940&lt;&gt;0,F2940&lt;&gt;0),IF(C2940&lt;&gt;0,CONCATENATE(C2940,"-AGr",VLOOKUP(D2940,Listen!$A$2:$G$45,7,FALSE),"-",E2940,"-",F2940,),CONCATENATE("AGr",VLOOKUP(D2940,Listen!$A$2:$G$45,7,FALSE),"-",E2940,"-",F2940)),"keine vollständige ID")</f>
        <v>keine vollständige ID</v>
      </c>
      <c r="C2940" s="359">
        <f>'[2]III_SAV-Details_NB'!B2946</f>
        <v>0</v>
      </c>
      <c r="D2940" s="359">
        <f>'[2]III_SAV-Details_NB'!C2946</f>
        <v>0</v>
      </c>
      <c r="E2940" s="359">
        <f>'[2]III_SAV-Details_NB'!D2946</f>
        <v>0</v>
      </c>
      <c r="F2940" s="490"/>
      <c r="G2940" s="281">
        <f>'[2]III_SAV-Details_NB'!X2946</f>
        <v>0</v>
      </c>
      <c r="H2940" s="281">
        <f t="shared" si="761"/>
        <v>0</v>
      </c>
      <c r="I2940" s="281">
        <f>IF(con_EOGJahr=2025,'[2]III_SAV-Details_NB'!AA2946,IF(con_EOGJahr=2026,'[2]III_SAV-Details_NB'!AB2946,'[2]III_SAV-Details_NB'!AC2946))</f>
        <v>0</v>
      </c>
      <c r="J2940" s="282"/>
      <c r="K2940" s="282"/>
      <c r="L2940" s="282"/>
      <c r="M2940" s="282"/>
      <c r="N2940" s="282"/>
      <c r="O2940" s="282"/>
      <c r="P2940" s="52">
        <f t="shared" si="762"/>
        <v>0</v>
      </c>
      <c r="Q2940" s="60"/>
      <c r="R2940" s="53">
        <f t="shared" si="768"/>
        <v>0</v>
      </c>
      <c r="S2940" s="59"/>
      <c r="T2940" s="61"/>
      <c r="U2940" s="342" t="str">
        <f t="shared" si="772"/>
        <v>k.A.</v>
      </c>
      <c r="V2940" s="343" t="str">
        <f t="shared" si="769"/>
        <v>k.A.</v>
      </c>
      <c r="W2940" s="343" t="str">
        <f>IFERROR(IF(OR($D2940="",$E2940=0,con_Ende=0),"k.A.",IF(VLOOKUP($D2940,rng_ND,5,0)="Nein",VLOOKUP($D2940,rng_ND,2,FALSE),MIN(VLOOKUP($D2940,rng_ND,2,FALSE),A_Stammdaten!$B$19-D_SAV!$E2940+1))),"k.A.")</f>
        <v>k.A.</v>
      </c>
      <c r="X2940" s="343" t="str">
        <f t="shared" si="770"/>
        <v>k.A.</v>
      </c>
      <c r="Y2940" s="62"/>
      <c r="Z2940" s="48">
        <f t="shared" si="771"/>
        <v>0</v>
      </c>
      <c r="AA2940" s="457"/>
      <c r="AB2940" s="55">
        <f t="shared" si="763"/>
        <v>0</v>
      </c>
      <c r="AC2940" s="55">
        <f>IF(A_Stammdaten!$B$25="ja",D_SAV!AA2940,D_SAV!AB2940)</f>
        <v>0</v>
      </c>
      <c r="AD2940" s="478">
        <f>IF(AC2940=0,0,IF(U2940-(con_EOGJahr-D_SAV!E2940)&lt;=0,AC2940,AC2940/V2940))</f>
        <v>0</v>
      </c>
      <c r="AE2940" s="478">
        <f>IFERROR(IF(AND(VLOOKUP(D2940,rng_ND,5,FALSE)="Ja",D_SAV!T2940="degressiv"),D_SAV!AC2940*Y2940/100,0),0)</f>
        <v>0</v>
      </c>
      <c r="AF2940" s="55">
        <f>IFERROR(IF(VLOOKUP(D2940,rng_ND,5,FALSE)="Ja",MAX(D_SAV!AD2940:AE2940),D_SAV!AD2940),0)</f>
        <v>0</v>
      </c>
      <c r="AG2940" s="55">
        <f t="shared" si="764"/>
        <v>0</v>
      </c>
      <c r="AH2940" s="55">
        <f t="shared" si="765"/>
        <v>0</v>
      </c>
      <c r="AI2940" s="55">
        <f t="shared" si="766"/>
        <v>0</v>
      </c>
      <c r="AJ2940" s="55">
        <f t="shared" si="767"/>
        <v>0</v>
      </c>
      <c r="AK2940" s="55">
        <f t="shared" si="758"/>
        <v>0</v>
      </c>
      <c r="AL2940" s="55">
        <f t="shared" si="759"/>
        <v>0</v>
      </c>
      <c r="AM2940" s="55">
        <f t="shared" si="760"/>
        <v>0</v>
      </c>
    </row>
    <row r="2941" spans="1:39" x14ac:dyDescent="0.25">
      <c r="A2941" s="47">
        <v>2937</v>
      </c>
      <c r="B2941" s="358" t="str">
        <f>IF(AND(E2941&lt;&gt;0,D2941&lt;&gt;0,F2941&lt;&gt;0),IF(C2941&lt;&gt;0,CONCATENATE(C2941,"-AGr",VLOOKUP(D2941,Listen!$A$2:$G$45,7,FALSE),"-",E2941,"-",F2941,),CONCATENATE("AGr",VLOOKUP(D2941,Listen!$A$2:$G$45,7,FALSE),"-",E2941,"-",F2941)),"keine vollständige ID")</f>
        <v>keine vollständige ID</v>
      </c>
      <c r="C2941" s="359">
        <f>'[2]III_SAV-Details_NB'!B2947</f>
        <v>0</v>
      </c>
      <c r="D2941" s="359">
        <f>'[2]III_SAV-Details_NB'!C2947</f>
        <v>0</v>
      </c>
      <c r="E2941" s="359">
        <f>'[2]III_SAV-Details_NB'!D2947</f>
        <v>0</v>
      </c>
      <c r="F2941" s="490"/>
      <c r="G2941" s="281">
        <f>'[2]III_SAV-Details_NB'!X2947</f>
        <v>0</v>
      </c>
      <c r="H2941" s="281">
        <f t="shared" si="761"/>
        <v>0</v>
      </c>
      <c r="I2941" s="281">
        <f>IF(con_EOGJahr=2025,'[2]III_SAV-Details_NB'!AA2947,IF(con_EOGJahr=2026,'[2]III_SAV-Details_NB'!AB2947,'[2]III_SAV-Details_NB'!AC2947))</f>
        <v>0</v>
      </c>
      <c r="J2941" s="282"/>
      <c r="K2941" s="282"/>
      <c r="L2941" s="282"/>
      <c r="M2941" s="282"/>
      <c r="N2941" s="282"/>
      <c r="O2941" s="282"/>
      <c r="P2941" s="52">
        <f t="shared" si="762"/>
        <v>0</v>
      </c>
      <c r="Q2941" s="60"/>
      <c r="R2941" s="53">
        <f t="shared" si="768"/>
        <v>0</v>
      </c>
      <c r="S2941" s="59"/>
      <c r="T2941" s="61"/>
      <c r="U2941" s="342" t="str">
        <f t="shared" si="772"/>
        <v>k.A.</v>
      </c>
      <c r="V2941" s="343" t="str">
        <f t="shared" si="769"/>
        <v>k.A.</v>
      </c>
      <c r="W2941" s="343" t="str">
        <f>IFERROR(IF(OR($D2941="",$E2941=0,con_Ende=0),"k.A.",IF(VLOOKUP($D2941,rng_ND,5,0)="Nein",VLOOKUP($D2941,rng_ND,2,FALSE),MIN(VLOOKUP($D2941,rng_ND,2,FALSE),A_Stammdaten!$B$19-D_SAV!$E2941+1))),"k.A.")</f>
        <v>k.A.</v>
      </c>
      <c r="X2941" s="343" t="str">
        <f t="shared" si="770"/>
        <v>k.A.</v>
      </c>
      <c r="Y2941" s="62"/>
      <c r="Z2941" s="48">
        <f t="shared" si="771"/>
        <v>0</v>
      </c>
      <c r="AA2941" s="457"/>
      <c r="AB2941" s="55">
        <f t="shared" si="763"/>
        <v>0</v>
      </c>
      <c r="AC2941" s="55">
        <f>IF(A_Stammdaten!$B$25="ja",D_SAV!AA2941,D_SAV!AB2941)</f>
        <v>0</v>
      </c>
      <c r="AD2941" s="478">
        <f>IF(AC2941=0,0,IF(U2941-(con_EOGJahr-D_SAV!E2941)&lt;=0,AC2941,AC2941/V2941))</f>
        <v>0</v>
      </c>
      <c r="AE2941" s="478">
        <f>IFERROR(IF(AND(VLOOKUP(D2941,rng_ND,5,FALSE)="Ja",D_SAV!T2941="degressiv"),D_SAV!AC2941*Y2941/100,0),0)</f>
        <v>0</v>
      </c>
      <c r="AF2941" s="55">
        <f>IFERROR(IF(VLOOKUP(D2941,rng_ND,5,FALSE)="Ja",MAX(D_SAV!AD2941:AE2941),D_SAV!AD2941),0)</f>
        <v>0</v>
      </c>
      <c r="AG2941" s="55">
        <f t="shared" si="764"/>
        <v>0</v>
      </c>
      <c r="AH2941" s="55">
        <f t="shared" si="765"/>
        <v>0</v>
      </c>
      <c r="AI2941" s="55">
        <f t="shared" si="766"/>
        <v>0</v>
      </c>
      <c r="AJ2941" s="55">
        <f t="shared" si="767"/>
        <v>0</v>
      </c>
      <c r="AK2941" s="55">
        <f t="shared" si="758"/>
        <v>0</v>
      </c>
      <c r="AL2941" s="55">
        <f t="shared" si="759"/>
        <v>0</v>
      </c>
      <c r="AM2941" s="55">
        <f t="shared" si="760"/>
        <v>0</v>
      </c>
    </row>
    <row r="2942" spans="1:39" x14ac:dyDescent="0.25">
      <c r="A2942" s="47">
        <v>2938</v>
      </c>
      <c r="B2942" s="358" t="str">
        <f>IF(AND(E2942&lt;&gt;0,D2942&lt;&gt;0,F2942&lt;&gt;0),IF(C2942&lt;&gt;0,CONCATENATE(C2942,"-AGr",VLOOKUP(D2942,Listen!$A$2:$G$45,7,FALSE),"-",E2942,"-",F2942,),CONCATENATE("AGr",VLOOKUP(D2942,Listen!$A$2:$G$45,7,FALSE),"-",E2942,"-",F2942)),"keine vollständige ID")</f>
        <v>keine vollständige ID</v>
      </c>
      <c r="C2942" s="359">
        <f>'[2]III_SAV-Details_NB'!B2948</f>
        <v>0</v>
      </c>
      <c r="D2942" s="359">
        <f>'[2]III_SAV-Details_NB'!C2948</f>
        <v>0</v>
      </c>
      <c r="E2942" s="359">
        <f>'[2]III_SAV-Details_NB'!D2948</f>
        <v>0</v>
      </c>
      <c r="F2942" s="490"/>
      <c r="G2942" s="281">
        <f>'[2]III_SAV-Details_NB'!X2948</f>
        <v>0</v>
      </c>
      <c r="H2942" s="281">
        <f t="shared" si="761"/>
        <v>0</v>
      </c>
      <c r="I2942" s="281">
        <f>IF(con_EOGJahr=2025,'[2]III_SAV-Details_NB'!AA2948,IF(con_EOGJahr=2026,'[2]III_SAV-Details_NB'!AB2948,'[2]III_SAV-Details_NB'!AC2948))</f>
        <v>0</v>
      </c>
      <c r="J2942" s="282"/>
      <c r="K2942" s="282"/>
      <c r="L2942" s="282"/>
      <c r="M2942" s="282"/>
      <c r="N2942" s="282"/>
      <c r="O2942" s="282"/>
      <c r="P2942" s="52">
        <f t="shared" si="762"/>
        <v>0</v>
      </c>
      <c r="Q2942" s="60"/>
      <c r="R2942" s="53">
        <f t="shared" si="768"/>
        <v>0</v>
      </c>
      <c r="S2942" s="59"/>
      <c r="T2942" s="61"/>
      <c r="U2942" s="342" t="str">
        <f t="shared" si="772"/>
        <v>k.A.</v>
      </c>
      <c r="V2942" s="343" t="str">
        <f t="shared" si="769"/>
        <v>k.A.</v>
      </c>
      <c r="W2942" s="343" t="str">
        <f>IFERROR(IF(OR($D2942="",$E2942=0,con_Ende=0),"k.A.",IF(VLOOKUP($D2942,rng_ND,5,0)="Nein",VLOOKUP($D2942,rng_ND,2,FALSE),MIN(VLOOKUP($D2942,rng_ND,2,FALSE),A_Stammdaten!$B$19-D_SAV!$E2942+1))),"k.A.")</f>
        <v>k.A.</v>
      </c>
      <c r="X2942" s="343" t="str">
        <f t="shared" si="770"/>
        <v>k.A.</v>
      </c>
      <c r="Y2942" s="62"/>
      <c r="Z2942" s="48">
        <f t="shared" si="771"/>
        <v>0</v>
      </c>
      <c r="AA2942" s="457"/>
      <c r="AB2942" s="55">
        <f t="shared" si="763"/>
        <v>0</v>
      </c>
      <c r="AC2942" s="55">
        <f>IF(A_Stammdaten!$B$25="ja",D_SAV!AA2942,D_SAV!AB2942)</f>
        <v>0</v>
      </c>
      <c r="AD2942" s="478">
        <f>IF(AC2942=0,0,IF(U2942-(con_EOGJahr-D_SAV!E2942)&lt;=0,AC2942,AC2942/V2942))</f>
        <v>0</v>
      </c>
      <c r="AE2942" s="478">
        <f>IFERROR(IF(AND(VLOOKUP(D2942,rng_ND,5,FALSE)="Ja",D_SAV!T2942="degressiv"),D_SAV!AC2942*Y2942/100,0),0)</f>
        <v>0</v>
      </c>
      <c r="AF2942" s="55">
        <f>IFERROR(IF(VLOOKUP(D2942,rng_ND,5,FALSE)="Ja",MAX(D_SAV!AD2942:AE2942),D_SAV!AD2942),0)</f>
        <v>0</v>
      </c>
      <c r="AG2942" s="55">
        <f t="shared" si="764"/>
        <v>0</v>
      </c>
      <c r="AH2942" s="55">
        <f t="shared" si="765"/>
        <v>0</v>
      </c>
      <c r="AI2942" s="55">
        <f t="shared" si="766"/>
        <v>0</v>
      </c>
      <c r="AJ2942" s="55">
        <f t="shared" si="767"/>
        <v>0</v>
      </c>
      <c r="AK2942" s="55">
        <f t="shared" si="758"/>
        <v>0</v>
      </c>
      <c r="AL2942" s="55">
        <f t="shared" si="759"/>
        <v>0</v>
      </c>
      <c r="AM2942" s="55">
        <f t="shared" si="760"/>
        <v>0</v>
      </c>
    </row>
    <row r="2943" spans="1:39" x14ac:dyDescent="0.25">
      <c r="A2943" s="47">
        <v>2939</v>
      </c>
      <c r="B2943" s="358" t="str">
        <f>IF(AND(E2943&lt;&gt;0,D2943&lt;&gt;0,F2943&lt;&gt;0),IF(C2943&lt;&gt;0,CONCATENATE(C2943,"-AGr",VLOOKUP(D2943,Listen!$A$2:$G$45,7,FALSE),"-",E2943,"-",F2943,),CONCATENATE("AGr",VLOOKUP(D2943,Listen!$A$2:$G$45,7,FALSE),"-",E2943,"-",F2943)),"keine vollständige ID")</f>
        <v>keine vollständige ID</v>
      </c>
      <c r="C2943" s="359">
        <f>'[2]III_SAV-Details_NB'!B2949</f>
        <v>0</v>
      </c>
      <c r="D2943" s="359">
        <f>'[2]III_SAV-Details_NB'!C2949</f>
        <v>0</v>
      </c>
      <c r="E2943" s="359">
        <f>'[2]III_SAV-Details_NB'!D2949</f>
        <v>0</v>
      </c>
      <c r="F2943" s="490"/>
      <c r="G2943" s="281">
        <f>'[2]III_SAV-Details_NB'!X2949</f>
        <v>0</v>
      </c>
      <c r="H2943" s="281">
        <f t="shared" si="761"/>
        <v>0</v>
      </c>
      <c r="I2943" s="281">
        <f>IF(con_EOGJahr=2025,'[2]III_SAV-Details_NB'!AA2949,IF(con_EOGJahr=2026,'[2]III_SAV-Details_NB'!AB2949,'[2]III_SAV-Details_NB'!AC2949))</f>
        <v>0</v>
      </c>
      <c r="J2943" s="282"/>
      <c r="K2943" s="282"/>
      <c r="L2943" s="282"/>
      <c r="M2943" s="282"/>
      <c r="N2943" s="282"/>
      <c r="O2943" s="282"/>
      <c r="P2943" s="52">
        <f t="shared" si="762"/>
        <v>0</v>
      </c>
      <c r="Q2943" s="60"/>
      <c r="R2943" s="53">
        <f t="shared" si="768"/>
        <v>0</v>
      </c>
      <c r="S2943" s="59"/>
      <c r="T2943" s="61"/>
      <c r="U2943" s="342" t="str">
        <f t="shared" si="772"/>
        <v>k.A.</v>
      </c>
      <c r="V2943" s="343" t="str">
        <f t="shared" si="769"/>
        <v>k.A.</v>
      </c>
      <c r="W2943" s="343" t="str">
        <f>IFERROR(IF(OR($D2943="",$E2943=0,con_Ende=0),"k.A.",IF(VLOOKUP($D2943,rng_ND,5,0)="Nein",VLOOKUP($D2943,rng_ND,2,FALSE),MIN(VLOOKUP($D2943,rng_ND,2,FALSE),A_Stammdaten!$B$19-D_SAV!$E2943+1))),"k.A.")</f>
        <v>k.A.</v>
      </c>
      <c r="X2943" s="343" t="str">
        <f t="shared" si="770"/>
        <v>k.A.</v>
      </c>
      <c r="Y2943" s="62"/>
      <c r="Z2943" s="48">
        <f t="shared" si="771"/>
        <v>0</v>
      </c>
      <c r="AA2943" s="457"/>
      <c r="AB2943" s="55">
        <f t="shared" si="763"/>
        <v>0</v>
      </c>
      <c r="AC2943" s="55">
        <f>IF(A_Stammdaten!$B$25="ja",D_SAV!AA2943,D_SAV!AB2943)</f>
        <v>0</v>
      </c>
      <c r="AD2943" s="478">
        <f>IF(AC2943=0,0,IF(U2943-(con_EOGJahr-D_SAV!E2943)&lt;=0,AC2943,AC2943/V2943))</f>
        <v>0</v>
      </c>
      <c r="AE2943" s="478">
        <f>IFERROR(IF(AND(VLOOKUP(D2943,rng_ND,5,FALSE)="Ja",D_SAV!T2943="degressiv"),D_SAV!AC2943*Y2943/100,0),0)</f>
        <v>0</v>
      </c>
      <c r="AF2943" s="55">
        <f>IFERROR(IF(VLOOKUP(D2943,rng_ND,5,FALSE)="Ja",MAX(D_SAV!AD2943:AE2943),D_SAV!AD2943),0)</f>
        <v>0</v>
      </c>
      <c r="AG2943" s="55">
        <f t="shared" si="764"/>
        <v>0</v>
      </c>
      <c r="AH2943" s="55">
        <f t="shared" si="765"/>
        <v>0</v>
      </c>
      <c r="AI2943" s="55">
        <f t="shared" si="766"/>
        <v>0</v>
      </c>
      <c r="AJ2943" s="55">
        <f t="shared" si="767"/>
        <v>0</v>
      </c>
      <c r="AK2943" s="55">
        <f t="shared" si="758"/>
        <v>0</v>
      </c>
      <c r="AL2943" s="55">
        <f t="shared" si="759"/>
        <v>0</v>
      </c>
      <c r="AM2943" s="55">
        <f t="shared" si="760"/>
        <v>0</v>
      </c>
    </row>
    <row r="2944" spans="1:39" x14ac:dyDescent="0.25">
      <c r="A2944" s="47">
        <v>2940</v>
      </c>
      <c r="B2944" s="358" t="str">
        <f>IF(AND(E2944&lt;&gt;0,D2944&lt;&gt;0,F2944&lt;&gt;0),IF(C2944&lt;&gt;0,CONCATENATE(C2944,"-AGr",VLOOKUP(D2944,Listen!$A$2:$G$45,7,FALSE),"-",E2944,"-",F2944,),CONCATENATE("AGr",VLOOKUP(D2944,Listen!$A$2:$G$45,7,FALSE),"-",E2944,"-",F2944)),"keine vollständige ID")</f>
        <v>keine vollständige ID</v>
      </c>
      <c r="C2944" s="359">
        <f>'[2]III_SAV-Details_NB'!B2950</f>
        <v>0</v>
      </c>
      <c r="D2944" s="359">
        <f>'[2]III_SAV-Details_NB'!C2950</f>
        <v>0</v>
      </c>
      <c r="E2944" s="359">
        <f>'[2]III_SAV-Details_NB'!D2950</f>
        <v>0</v>
      </c>
      <c r="F2944" s="490"/>
      <c r="G2944" s="281">
        <f>'[2]III_SAV-Details_NB'!X2950</f>
        <v>0</v>
      </c>
      <c r="H2944" s="281">
        <f t="shared" si="761"/>
        <v>0</v>
      </c>
      <c r="I2944" s="281">
        <f>IF(con_EOGJahr=2025,'[2]III_SAV-Details_NB'!AA2950,IF(con_EOGJahr=2026,'[2]III_SAV-Details_NB'!AB2950,'[2]III_SAV-Details_NB'!AC2950))</f>
        <v>0</v>
      </c>
      <c r="J2944" s="282"/>
      <c r="K2944" s="282"/>
      <c r="L2944" s="282"/>
      <c r="M2944" s="282"/>
      <c r="N2944" s="282"/>
      <c r="O2944" s="282"/>
      <c r="P2944" s="52">
        <f t="shared" si="762"/>
        <v>0</v>
      </c>
      <c r="Q2944" s="60"/>
      <c r="R2944" s="53">
        <f t="shared" si="768"/>
        <v>0</v>
      </c>
      <c r="S2944" s="59"/>
      <c r="T2944" s="61"/>
      <c r="U2944" s="342" t="str">
        <f t="shared" si="772"/>
        <v>k.A.</v>
      </c>
      <c r="V2944" s="343" t="str">
        <f t="shared" si="769"/>
        <v>k.A.</v>
      </c>
      <c r="W2944" s="343" t="str">
        <f>IFERROR(IF(OR($D2944="",$E2944=0,con_Ende=0),"k.A.",IF(VLOOKUP($D2944,rng_ND,5,0)="Nein",VLOOKUP($D2944,rng_ND,2,FALSE),MIN(VLOOKUP($D2944,rng_ND,2,FALSE),A_Stammdaten!$B$19-D_SAV!$E2944+1))),"k.A.")</f>
        <v>k.A.</v>
      </c>
      <c r="X2944" s="343" t="str">
        <f t="shared" si="770"/>
        <v>k.A.</v>
      </c>
      <c r="Y2944" s="62"/>
      <c r="Z2944" s="48">
        <f t="shared" si="771"/>
        <v>0</v>
      </c>
      <c r="AA2944" s="457"/>
      <c r="AB2944" s="55">
        <f t="shared" si="763"/>
        <v>0</v>
      </c>
      <c r="AC2944" s="55">
        <f>IF(A_Stammdaten!$B$25="ja",D_SAV!AA2944,D_SAV!AB2944)</f>
        <v>0</v>
      </c>
      <c r="AD2944" s="478">
        <f>IF(AC2944=0,0,IF(U2944-(con_EOGJahr-D_SAV!E2944)&lt;=0,AC2944,AC2944/V2944))</f>
        <v>0</v>
      </c>
      <c r="AE2944" s="478">
        <f>IFERROR(IF(AND(VLOOKUP(D2944,rng_ND,5,FALSE)="Ja",D_SAV!T2944="degressiv"),D_SAV!AC2944*Y2944/100,0),0)</f>
        <v>0</v>
      </c>
      <c r="AF2944" s="55">
        <f>IFERROR(IF(VLOOKUP(D2944,rng_ND,5,FALSE)="Ja",MAX(D_SAV!AD2944:AE2944),D_SAV!AD2944),0)</f>
        <v>0</v>
      </c>
      <c r="AG2944" s="55">
        <f t="shared" si="764"/>
        <v>0</v>
      </c>
      <c r="AH2944" s="55">
        <f t="shared" si="765"/>
        <v>0</v>
      </c>
      <c r="AI2944" s="55">
        <f t="shared" si="766"/>
        <v>0</v>
      </c>
      <c r="AJ2944" s="55">
        <f t="shared" si="767"/>
        <v>0</v>
      </c>
      <c r="AK2944" s="55">
        <f t="shared" si="758"/>
        <v>0</v>
      </c>
      <c r="AL2944" s="55">
        <f t="shared" si="759"/>
        <v>0</v>
      </c>
      <c r="AM2944" s="55">
        <f t="shared" si="760"/>
        <v>0</v>
      </c>
    </row>
    <row r="2945" spans="1:39" x14ac:dyDescent="0.25">
      <c r="A2945" s="47">
        <v>2941</v>
      </c>
      <c r="B2945" s="358" t="str">
        <f>IF(AND(E2945&lt;&gt;0,D2945&lt;&gt;0,F2945&lt;&gt;0),IF(C2945&lt;&gt;0,CONCATENATE(C2945,"-AGr",VLOOKUP(D2945,Listen!$A$2:$G$45,7,FALSE),"-",E2945,"-",F2945,),CONCATENATE("AGr",VLOOKUP(D2945,Listen!$A$2:$G$45,7,FALSE),"-",E2945,"-",F2945)),"keine vollständige ID")</f>
        <v>keine vollständige ID</v>
      </c>
      <c r="C2945" s="359">
        <f>'[2]III_SAV-Details_NB'!B2951</f>
        <v>0</v>
      </c>
      <c r="D2945" s="359">
        <f>'[2]III_SAV-Details_NB'!C2951</f>
        <v>0</v>
      </c>
      <c r="E2945" s="359">
        <f>'[2]III_SAV-Details_NB'!D2951</f>
        <v>0</v>
      </c>
      <c r="F2945" s="490"/>
      <c r="G2945" s="281">
        <f>'[2]III_SAV-Details_NB'!X2951</f>
        <v>0</v>
      </c>
      <c r="H2945" s="281">
        <f t="shared" si="761"/>
        <v>0</v>
      </c>
      <c r="I2945" s="281">
        <f>IF(con_EOGJahr=2025,'[2]III_SAV-Details_NB'!AA2951,IF(con_EOGJahr=2026,'[2]III_SAV-Details_NB'!AB2951,'[2]III_SAV-Details_NB'!AC2951))</f>
        <v>0</v>
      </c>
      <c r="J2945" s="282"/>
      <c r="K2945" s="282"/>
      <c r="L2945" s="282"/>
      <c r="M2945" s="282"/>
      <c r="N2945" s="282"/>
      <c r="O2945" s="282"/>
      <c r="P2945" s="52">
        <f t="shared" si="762"/>
        <v>0</v>
      </c>
      <c r="Q2945" s="60"/>
      <c r="R2945" s="53">
        <f t="shared" si="768"/>
        <v>0</v>
      </c>
      <c r="S2945" s="59"/>
      <c r="T2945" s="61"/>
      <c r="U2945" s="342" t="str">
        <f t="shared" si="772"/>
        <v>k.A.</v>
      </c>
      <c r="V2945" s="343" t="str">
        <f t="shared" si="769"/>
        <v>k.A.</v>
      </c>
      <c r="W2945" s="343" t="str">
        <f>IFERROR(IF(OR($D2945="",$E2945=0,con_Ende=0),"k.A.",IF(VLOOKUP($D2945,rng_ND,5,0)="Nein",VLOOKUP($D2945,rng_ND,2,FALSE),MIN(VLOOKUP($D2945,rng_ND,2,FALSE),A_Stammdaten!$B$19-D_SAV!$E2945+1))),"k.A.")</f>
        <v>k.A.</v>
      </c>
      <c r="X2945" s="343" t="str">
        <f t="shared" si="770"/>
        <v>k.A.</v>
      </c>
      <c r="Y2945" s="62"/>
      <c r="Z2945" s="48">
        <f t="shared" si="771"/>
        <v>0</v>
      </c>
      <c r="AA2945" s="457"/>
      <c r="AB2945" s="55">
        <f t="shared" si="763"/>
        <v>0</v>
      </c>
      <c r="AC2945" s="55">
        <f>IF(A_Stammdaten!$B$25="ja",D_SAV!AA2945,D_SAV!AB2945)</f>
        <v>0</v>
      </c>
      <c r="AD2945" s="478">
        <f>IF(AC2945=0,0,IF(U2945-(con_EOGJahr-D_SAV!E2945)&lt;=0,AC2945,AC2945/V2945))</f>
        <v>0</v>
      </c>
      <c r="AE2945" s="478">
        <f>IFERROR(IF(AND(VLOOKUP(D2945,rng_ND,5,FALSE)="Ja",D_SAV!T2945="degressiv"),D_SAV!AC2945*Y2945/100,0),0)</f>
        <v>0</v>
      </c>
      <c r="AF2945" s="55">
        <f>IFERROR(IF(VLOOKUP(D2945,rng_ND,5,FALSE)="Ja",MAX(D_SAV!AD2945:AE2945),D_SAV!AD2945),0)</f>
        <v>0</v>
      </c>
      <c r="AG2945" s="55">
        <f t="shared" si="764"/>
        <v>0</v>
      </c>
      <c r="AH2945" s="55">
        <f t="shared" si="765"/>
        <v>0</v>
      </c>
      <c r="AI2945" s="55">
        <f t="shared" si="766"/>
        <v>0</v>
      </c>
      <c r="AJ2945" s="55">
        <f t="shared" si="767"/>
        <v>0</v>
      </c>
      <c r="AK2945" s="55">
        <f t="shared" si="758"/>
        <v>0</v>
      </c>
      <c r="AL2945" s="55">
        <f t="shared" si="759"/>
        <v>0</v>
      </c>
      <c r="AM2945" s="55">
        <f t="shared" si="760"/>
        <v>0</v>
      </c>
    </row>
    <row r="2946" spans="1:39" x14ac:dyDescent="0.25">
      <c r="A2946" s="47">
        <v>2942</v>
      </c>
      <c r="B2946" s="358" t="str">
        <f>IF(AND(E2946&lt;&gt;0,D2946&lt;&gt;0,F2946&lt;&gt;0),IF(C2946&lt;&gt;0,CONCATENATE(C2946,"-AGr",VLOOKUP(D2946,Listen!$A$2:$G$45,7,FALSE),"-",E2946,"-",F2946,),CONCATENATE("AGr",VLOOKUP(D2946,Listen!$A$2:$G$45,7,FALSE),"-",E2946,"-",F2946)),"keine vollständige ID")</f>
        <v>keine vollständige ID</v>
      </c>
      <c r="C2946" s="359">
        <f>'[2]III_SAV-Details_NB'!B2952</f>
        <v>0</v>
      </c>
      <c r="D2946" s="359">
        <f>'[2]III_SAV-Details_NB'!C2952</f>
        <v>0</v>
      </c>
      <c r="E2946" s="359">
        <f>'[2]III_SAV-Details_NB'!D2952</f>
        <v>0</v>
      </c>
      <c r="F2946" s="490"/>
      <c r="G2946" s="281">
        <f>'[2]III_SAV-Details_NB'!X2952</f>
        <v>0</v>
      </c>
      <c r="H2946" s="281">
        <f t="shared" si="761"/>
        <v>0</v>
      </c>
      <c r="I2946" s="281">
        <f>IF(con_EOGJahr=2025,'[2]III_SAV-Details_NB'!AA2952,IF(con_EOGJahr=2026,'[2]III_SAV-Details_NB'!AB2952,'[2]III_SAV-Details_NB'!AC2952))</f>
        <v>0</v>
      </c>
      <c r="J2946" s="282"/>
      <c r="K2946" s="282"/>
      <c r="L2946" s="282"/>
      <c r="M2946" s="282"/>
      <c r="N2946" s="282"/>
      <c r="O2946" s="282"/>
      <c r="P2946" s="52">
        <f t="shared" si="762"/>
        <v>0</v>
      </c>
      <c r="Q2946" s="60"/>
      <c r="R2946" s="53">
        <f t="shared" si="768"/>
        <v>0</v>
      </c>
      <c r="S2946" s="59"/>
      <c r="T2946" s="61"/>
      <c r="U2946" s="342" t="str">
        <f t="shared" si="772"/>
        <v>k.A.</v>
      </c>
      <c r="V2946" s="343" t="str">
        <f t="shared" si="769"/>
        <v>k.A.</v>
      </c>
      <c r="W2946" s="343" t="str">
        <f>IFERROR(IF(OR($D2946="",$E2946=0,con_Ende=0),"k.A.",IF(VLOOKUP($D2946,rng_ND,5,0)="Nein",VLOOKUP($D2946,rng_ND,2,FALSE),MIN(VLOOKUP($D2946,rng_ND,2,FALSE),A_Stammdaten!$B$19-D_SAV!$E2946+1))),"k.A.")</f>
        <v>k.A.</v>
      </c>
      <c r="X2946" s="343" t="str">
        <f t="shared" si="770"/>
        <v>k.A.</v>
      </c>
      <c r="Y2946" s="62"/>
      <c r="Z2946" s="48">
        <f t="shared" si="771"/>
        <v>0</v>
      </c>
      <c r="AA2946" s="457"/>
      <c r="AB2946" s="55">
        <f t="shared" si="763"/>
        <v>0</v>
      </c>
      <c r="AC2946" s="55">
        <f>IF(A_Stammdaten!$B$25="ja",D_SAV!AA2946,D_SAV!AB2946)</f>
        <v>0</v>
      </c>
      <c r="AD2946" s="478">
        <f>IF(AC2946=0,0,IF(U2946-(con_EOGJahr-D_SAV!E2946)&lt;=0,AC2946,AC2946/V2946))</f>
        <v>0</v>
      </c>
      <c r="AE2946" s="478">
        <f>IFERROR(IF(AND(VLOOKUP(D2946,rng_ND,5,FALSE)="Ja",D_SAV!T2946="degressiv"),D_SAV!AC2946*Y2946/100,0),0)</f>
        <v>0</v>
      </c>
      <c r="AF2946" s="55">
        <f>IFERROR(IF(VLOOKUP(D2946,rng_ND,5,FALSE)="Ja",MAX(D_SAV!AD2946:AE2946),D_SAV!AD2946),0)</f>
        <v>0</v>
      </c>
      <c r="AG2946" s="55">
        <f t="shared" si="764"/>
        <v>0</v>
      </c>
      <c r="AH2946" s="55">
        <f t="shared" si="765"/>
        <v>0</v>
      </c>
      <c r="AI2946" s="55">
        <f t="shared" si="766"/>
        <v>0</v>
      </c>
      <c r="AJ2946" s="55">
        <f t="shared" si="767"/>
        <v>0</v>
      </c>
      <c r="AK2946" s="55">
        <f t="shared" si="758"/>
        <v>0</v>
      </c>
      <c r="AL2946" s="55">
        <f t="shared" si="759"/>
        <v>0</v>
      </c>
      <c r="AM2946" s="55">
        <f t="shared" si="760"/>
        <v>0</v>
      </c>
    </row>
    <row r="2947" spans="1:39" x14ac:dyDescent="0.25">
      <c r="A2947" s="47">
        <v>2943</v>
      </c>
      <c r="B2947" s="358" t="str">
        <f>IF(AND(E2947&lt;&gt;0,D2947&lt;&gt;0,F2947&lt;&gt;0),IF(C2947&lt;&gt;0,CONCATENATE(C2947,"-AGr",VLOOKUP(D2947,Listen!$A$2:$G$45,7,FALSE),"-",E2947,"-",F2947,),CONCATENATE("AGr",VLOOKUP(D2947,Listen!$A$2:$G$45,7,FALSE),"-",E2947,"-",F2947)),"keine vollständige ID")</f>
        <v>keine vollständige ID</v>
      </c>
      <c r="C2947" s="359">
        <f>'[2]III_SAV-Details_NB'!B2953</f>
        <v>0</v>
      </c>
      <c r="D2947" s="359">
        <f>'[2]III_SAV-Details_NB'!C2953</f>
        <v>0</v>
      </c>
      <c r="E2947" s="359">
        <f>'[2]III_SAV-Details_NB'!D2953</f>
        <v>0</v>
      </c>
      <c r="F2947" s="490"/>
      <c r="G2947" s="281">
        <f>'[2]III_SAV-Details_NB'!X2953</f>
        <v>0</v>
      </c>
      <c r="H2947" s="281">
        <f t="shared" si="761"/>
        <v>0</v>
      </c>
      <c r="I2947" s="281">
        <f>IF(con_EOGJahr=2025,'[2]III_SAV-Details_NB'!AA2953,IF(con_EOGJahr=2026,'[2]III_SAV-Details_NB'!AB2953,'[2]III_SAV-Details_NB'!AC2953))</f>
        <v>0</v>
      </c>
      <c r="J2947" s="282"/>
      <c r="K2947" s="282"/>
      <c r="L2947" s="282"/>
      <c r="M2947" s="282"/>
      <c r="N2947" s="282"/>
      <c r="O2947" s="282"/>
      <c r="P2947" s="52">
        <f t="shared" si="762"/>
        <v>0</v>
      </c>
      <c r="Q2947" s="60"/>
      <c r="R2947" s="53">
        <f t="shared" si="768"/>
        <v>0</v>
      </c>
      <c r="S2947" s="59"/>
      <c r="T2947" s="61"/>
      <c r="U2947" s="342" t="str">
        <f t="shared" si="772"/>
        <v>k.A.</v>
      </c>
      <c r="V2947" s="343" t="str">
        <f t="shared" si="769"/>
        <v>k.A.</v>
      </c>
      <c r="W2947" s="343" t="str">
        <f>IFERROR(IF(OR($D2947="",$E2947=0,con_Ende=0),"k.A.",IF(VLOOKUP($D2947,rng_ND,5,0)="Nein",VLOOKUP($D2947,rng_ND,2,FALSE),MIN(VLOOKUP($D2947,rng_ND,2,FALSE),A_Stammdaten!$B$19-D_SAV!$E2947+1))),"k.A.")</f>
        <v>k.A.</v>
      </c>
      <c r="X2947" s="343" t="str">
        <f t="shared" si="770"/>
        <v>k.A.</v>
      </c>
      <c r="Y2947" s="62"/>
      <c r="Z2947" s="48">
        <f t="shared" si="771"/>
        <v>0</v>
      </c>
      <c r="AA2947" s="457"/>
      <c r="AB2947" s="55">
        <f t="shared" si="763"/>
        <v>0</v>
      </c>
      <c r="AC2947" s="55">
        <f>IF(A_Stammdaten!$B$25="ja",D_SAV!AA2947,D_SAV!AB2947)</f>
        <v>0</v>
      </c>
      <c r="AD2947" s="478">
        <f>IF(AC2947=0,0,IF(U2947-(con_EOGJahr-D_SAV!E2947)&lt;=0,AC2947,AC2947/V2947))</f>
        <v>0</v>
      </c>
      <c r="AE2947" s="478">
        <f>IFERROR(IF(AND(VLOOKUP(D2947,rng_ND,5,FALSE)="Ja",D_SAV!T2947="degressiv"),D_SAV!AC2947*Y2947/100,0),0)</f>
        <v>0</v>
      </c>
      <c r="AF2947" s="55">
        <f>IFERROR(IF(VLOOKUP(D2947,rng_ND,5,FALSE)="Ja",MAX(D_SAV!AD2947:AE2947),D_SAV!AD2947),0)</f>
        <v>0</v>
      </c>
      <c r="AG2947" s="55">
        <f t="shared" si="764"/>
        <v>0</v>
      </c>
      <c r="AH2947" s="55">
        <f t="shared" si="765"/>
        <v>0</v>
      </c>
      <c r="AI2947" s="55">
        <f t="shared" si="766"/>
        <v>0</v>
      </c>
      <c r="AJ2947" s="55">
        <f t="shared" si="767"/>
        <v>0</v>
      </c>
      <c r="AK2947" s="55">
        <f t="shared" si="758"/>
        <v>0</v>
      </c>
      <c r="AL2947" s="55">
        <f t="shared" si="759"/>
        <v>0</v>
      </c>
      <c r="AM2947" s="55">
        <f t="shared" si="760"/>
        <v>0</v>
      </c>
    </row>
    <row r="2948" spans="1:39" x14ac:dyDescent="0.25">
      <c r="A2948" s="47">
        <v>2944</v>
      </c>
      <c r="B2948" s="358" t="str">
        <f>IF(AND(E2948&lt;&gt;0,D2948&lt;&gt;0,F2948&lt;&gt;0),IF(C2948&lt;&gt;0,CONCATENATE(C2948,"-AGr",VLOOKUP(D2948,Listen!$A$2:$G$45,7,FALSE),"-",E2948,"-",F2948,),CONCATENATE("AGr",VLOOKUP(D2948,Listen!$A$2:$G$45,7,FALSE),"-",E2948,"-",F2948)),"keine vollständige ID")</f>
        <v>keine vollständige ID</v>
      </c>
      <c r="C2948" s="359">
        <f>'[2]III_SAV-Details_NB'!B2954</f>
        <v>0</v>
      </c>
      <c r="D2948" s="359">
        <f>'[2]III_SAV-Details_NB'!C2954</f>
        <v>0</v>
      </c>
      <c r="E2948" s="359">
        <f>'[2]III_SAV-Details_NB'!D2954</f>
        <v>0</v>
      </c>
      <c r="F2948" s="490"/>
      <c r="G2948" s="281">
        <f>'[2]III_SAV-Details_NB'!X2954</f>
        <v>0</v>
      </c>
      <c r="H2948" s="281">
        <f t="shared" si="761"/>
        <v>0</v>
      </c>
      <c r="I2948" s="281">
        <f>IF(con_EOGJahr=2025,'[2]III_SAV-Details_NB'!AA2954,IF(con_EOGJahr=2026,'[2]III_SAV-Details_NB'!AB2954,'[2]III_SAV-Details_NB'!AC2954))</f>
        <v>0</v>
      </c>
      <c r="J2948" s="282"/>
      <c r="K2948" s="282"/>
      <c r="L2948" s="282"/>
      <c r="M2948" s="282"/>
      <c r="N2948" s="282"/>
      <c r="O2948" s="282"/>
      <c r="P2948" s="52">
        <f t="shared" si="762"/>
        <v>0</v>
      </c>
      <c r="Q2948" s="60"/>
      <c r="R2948" s="53">
        <f t="shared" si="768"/>
        <v>0</v>
      </c>
      <c r="S2948" s="59"/>
      <c r="T2948" s="61"/>
      <c r="U2948" s="342" t="str">
        <f t="shared" si="772"/>
        <v>k.A.</v>
      </c>
      <c r="V2948" s="343" t="str">
        <f t="shared" si="769"/>
        <v>k.A.</v>
      </c>
      <c r="W2948" s="343" t="str">
        <f>IFERROR(IF(OR($D2948="",$E2948=0,con_Ende=0),"k.A.",IF(VLOOKUP($D2948,rng_ND,5,0)="Nein",VLOOKUP($D2948,rng_ND,2,FALSE),MIN(VLOOKUP($D2948,rng_ND,2,FALSE),A_Stammdaten!$B$19-D_SAV!$E2948+1))),"k.A.")</f>
        <v>k.A.</v>
      </c>
      <c r="X2948" s="343" t="str">
        <f t="shared" si="770"/>
        <v>k.A.</v>
      </c>
      <c r="Y2948" s="62"/>
      <c r="Z2948" s="48">
        <f t="shared" si="771"/>
        <v>0</v>
      </c>
      <c r="AA2948" s="457"/>
      <c r="AB2948" s="55">
        <f t="shared" si="763"/>
        <v>0</v>
      </c>
      <c r="AC2948" s="55">
        <f>IF(A_Stammdaten!$B$25="ja",D_SAV!AA2948,D_SAV!AB2948)</f>
        <v>0</v>
      </c>
      <c r="AD2948" s="478">
        <f>IF(AC2948=0,0,IF(U2948-(con_EOGJahr-D_SAV!E2948)&lt;=0,AC2948,AC2948/V2948))</f>
        <v>0</v>
      </c>
      <c r="AE2948" s="478">
        <f>IFERROR(IF(AND(VLOOKUP(D2948,rng_ND,5,FALSE)="Ja",D_SAV!T2948="degressiv"),D_SAV!AC2948*Y2948/100,0),0)</f>
        <v>0</v>
      </c>
      <c r="AF2948" s="55">
        <f>IFERROR(IF(VLOOKUP(D2948,rng_ND,5,FALSE)="Ja",MAX(D_SAV!AD2948:AE2948),D_SAV!AD2948),0)</f>
        <v>0</v>
      </c>
      <c r="AG2948" s="55">
        <f t="shared" si="764"/>
        <v>0</v>
      </c>
      <c r="AH2948" s="55">
        <f t="shared" si="765"/>
        <v>0</v>
      </c>
      <c r="AI2948" s="55">
        <f t="shared" si="766"/>
        <v>0</v>
      </c>
      <c r="AJ2948" s="55">
        <f t="shared" si="767"/>
        <v>0</v>
      </c>
      <c r="AK2948" s="55">
        <f t="shared" si="758"/>
        <v>0</v>
      </c>
      <c r="AL2948" s="55">
        <f t="shared" si="759"/>
        <v>0</v>
      </c>
      <c r="AM2948" s="55">
        <f t="shared" si="760"/>
        <v>0</v>
      </c>
    </row>
    <row r="2949" spans="1:39" x14ac:dyDescent="0.25">
      <c r="A2949" s="47">
        <v>2945</v>
      </c>
      <c r="B2949" s="358" t="str">
        <f>IF(AND(E2949&lt;&gt;0,D2949&lt;&gt;0,F2949&lt;&gt;0),IF(C2949&lt;&gt;0,CONCATENATE(C2949,"-AGr",VLOOKUP(D2949,Listen!$A$2:$G$45,7,FALSE),"-",E2949,"-",F2949,),CONCATENATE("AGr",VLOOKUP(D2949,Listen!$A$2:$G$45,7,FALSE),"-",E2949,"-",F2949)),"keine vollständige ID")</f>
        <v>keine vollständige ID</v>
      </c>
      <c r="C2949" s="359">
        <f>'[2]III_SAV-Details_NB'!B2955</f>
        <v>0</v>
      </c>
      <c r="D2949" s="359">
        <f>'[2]III_SAV-Details_NB'!C2955</f>
        <v>0</v>
      </c>
      <c r="E2949" s="359">
        <f>'[2]III_SAV-Details_NB'!D2955</f>
        <v>0</v>
      </c>
      <c r="F2949" s="490"/>
      <c r="G2949" s="281">
        <f>'[2]III_SAV-Details_NB'!X2955</f>
        <v>0</v>
      </c>
      <c r="H2949" s="281">
        <f t="shared" si="761"/>
        <v>0</v>
      </c>
      <c r="I2949" s="281">
        <f>IF(con_EOGJahr=2025,'[2]III_SAV-Details_NB'!AA2955,IF(con_EOGJahr=2026,'[2]III_SAV-Details_NB'!AB2955,'[2]III_SAV-Details_NB'!AC2955))</f>
        <v>0</v>
      </c>
      <c r="J2949" s="282"/>
      <c r="K2949" s="282"/>
      <c r="L2949" s="282"/>
      <c r="M2949" s="282"/>
      <c r="N2949" s="282"/>
      <c r="O2949" s="282"/>
      <c r="P2949" s="52">
        <f t="shared" si="762"/>
        <v>0</v>
      </c>
      <c r="Q2949" s="60"/>
      <c r="R2949" s="53">
        <f t="shared" si="768"/>
        <v>0</v>
      </c>
      <c r="S2949" s="59"/>
      <c r="T2949" s="61"/>
      <c r="U2949" s="342" t="str">
        <f t="shared" si="772"/>
        <v>k.A.</v>
      </c>
      <c r="V2949" s="343" t="str">
        <f t="shared" si="769"/>
        <v>k.A.</v>
      </c>
      <c r="W2949" s="343" t="str">
        <f>IFERROR(IF(OR($D2949="",$E2949=0,con_Ende=0),"k.A.",IF(VLOOKUP($D2949,rng_ND,5,0)="Nein",VLOOKUP($D2949,rng_ND,2,FALSE),MIN(VLOOKUP($D2949,rng_ND,2,FALSE),A_Stammdaten!$B$19-D_SAV!$E2949+1))),"k.A.")</f>
        <v>k.A.</v>
      </c>
      <c r="X2949" s="343" t="str">
        <f t="shared" si="770"/>
        <v>k.A.</v>
      </c>
      <c r="Y2949" s="62"/>
      <c r="Z2949" s="48">
        <f t="shared" si="771"/>
        <v>0</v>
      </c>
      <c r="AA2949" s="457"/>
      <c r="AB2949" s="55">
        <f t="shared" si="763"/>
        <v>0</v>
      </c>
      <c r="AC2949" s="55">
        <f>IF(A_Stammdaten!$B$25="ja",D_SAV!AA2949,D_SAV!AB2949)</f>
        <v>0</v>
      </c>
      <c r="AD2949" s="478">
        <f>IF(AC2949=0,0,IF(U2949-(con_EOGJahr-D_SAV!E2949)&lt;=0,AC2949,AC2949/V2949))</f>
        <v>0</v>
      </c>
      <c r="AE2949" s="478">
        <f>IFERROR(IF(AND(VLOOKUP(D2949,rng_ND,5,FALSE)="Ja",D_SAV!T2949="degressiv"),D_SAV!AC2949*Y2949/100,0),0)</f>
        <v>0</v>
      </c>
      <c r="AF2949" s="55">
        <f>IFERROR(IF(VLOOKUP(D2949,rng_ND,5,FALSE)="Ja",MAX(D_SAV!AD2949:AE2949),D_SAV!AD2949),0)</f>
        <v>0</v>
      </c>
      <c r="AG2949" s="55">
        <f t="shared" si="764"/>
        <v>0</v>
      </c>
      <c r="AH2949" s="55">
        <f t="shared" si="765"/>
        <v>0</v>
      </c>
      <c r="AI2949" s="55">
        <f t="shared" si="766"/>
        <v>0</v>
      </c>
      <c r="AJ2949" s="55">
        <f t="shared" si="767"/>
        <v>0</v>
      </c>
      <c r="AK2949" s="55">
        <f t="shared" ref="AK2949:AK3012" si="773">IF($E2949&gt;=2006,AC2949,con_EKQ*AH2949+(1-con_EKQ)*AC2949)</f>
        <v>0</v>
      </c>
      <c r="AL2949" s="55">
        <f t="shared" ref="AL2949:AL3012" si="774">IF($E2949&gt;=2006,AF2949,con_EKQ*AI2949+(1-con_EKQ)*AF2949)</f>
        <v>0</v>
      </c>
      <c r="AM2949" s="55">
        <f t="shared" ref="AM2949:AM3012" si="775">IF($E2949&gt;=2006,AG2949,con_EKQ*AJ2949+(1-con_EKQ)*AG2949)</f>
        <v>0</v>
      </c>
    </row>
    <row r="2950" spans="1:39" x14ac:dyDescent="0.25">
      <c r="A2950" s="47">
        <v>2946</v>
      </c>
      <c r="B2950" s="358" t="str">
        <f>IF(AND(E2950&lt;&gt;0,D2950&lt;&gt;0,F2950&lt;&gt;0),IF(C2950&lt;&gt;0,CONCATENATE(C2950,"-AGr",VLOOKUP(D2950,Listen!$A$2:$G$45,7,FALSE),"-",E2950,"-",F2950,),CONCATENATE("AGr",VLOOKUP(D2950,Listen!$A$2:$G$45,7,FALSE),"-",E2950,"-",F2950)),"keine vollständige ID")</f>
        <v>keine vollständige ID</v>
      </c>
      <c r="C2950" s="359">
        <f>'[2]III_SAV-Details_NB'!B2956</f>
        <v>0</v>
      </c>
      <c r="D2950" s="359">
        <f>'[2]III_SAV-Details_NB'!C2956</f>
        <v>0</v>
      </c>
      <c r="E2950" s="359">
        <f>'[2]III_SAV-Details_NB'!D2956</f>
        <v>0</v>
      </c>
      <c r="F2950" s="490"/>
      <c r="G2950" s="281">
        <f>'[2]III_SAV-Details_NB'!X2956</f>
        <v>0</v>
      </c>
      <c r="H2950" s="281">
        <f t="shared" ref="H2950:H3013" si="776">+G2950</f>
        <v>0</v>
      </c>
      <c r="I2950" s="281">
        <f>IF(con_EOGJahr=2025,'[2]III_SAV-Details_NB'!AA2956,IF(con_EOGJahr=2026,'[2]III_SAV-Details_NB'!AB2956,'[2]III_SAV-Details_NB'!AC2956))</f>
        <v>0</v>
      </c>
      <c r="J2950" s="282"/>
      <c r="K2950" s="282"/>
      <c r="L2950" s="282"/>
      <c r="M2950" s="282"/>
      <c r="N2950" s="282"/>
      <c r="O2950" s="282"/>
      <c r="P2950" s="52">
        <f t="shared" ref="P2950:P3013" si="777">SUM(I2950:O2950)</f>
        <v>0</v>
      </c>
      <c r="Q2950" s="60"/>
      <c r="R2950" s="53">
        <f t="shared" si="768"/>
        <v>0</v>
      </c>
      <c r="S2950" s="59"/>
      <c r="T2950" s="61"/>
      <c r="U2950" s="342" t="str">
        <f t="shared" si="772"/>
        <v>k.A.</v>
      </c>
      <c r="V2950" s="343" t="str">
        <f t="shared" si="769"/>
        <v>k.A.</v>
      </c>
      <c r="W2950" s="343" t="str">
        <f>IFERROR(IF(OR($D2950="",$E2950=0,con_Ende=0),"k.A.",IF(VLOOKUP($D2950,rng_ND,5,0)="Nein",VLOOKUP($D2950,rng_ND,2,FALSE),MIN(VLOOKUP($D2950,rng_ND,2,FALSE),A_Stammdaten!$B$19-D_SAV!$E2950+1))),"k.A.")</f>
        <v>k.A.</v>
      </c>
      <c r="X2950" s="343" t="str">
        <f t="shared" si="770"/>
        <v>k.A.</v>
      </c>
      <c r="Y2950" s="62"/>
      <c r="Z2950" s="48">
        <f t="shared" si="771"/>
        <v>0</v>
      </c>
      <c r="AA2950" s="457"/>
      <c r="AB2950" s="55">
        <f t="shared" ref="AB2950:AB3013" si="778">R2950</f>
        <v>0</v>
      </c>
      <c r="AC2950" s="55">
        <f>IF(A_Stammdaten!$B$25="ja",D_SAV!AA2950,D_SAV!AB2950)</f>
        <v>0</v>
      </c>
      <c r="AD2950" s="478">
        <f>IF(AC2950=0,0,IF(U2950-(con_EOGJahr-D_SAV!E2950)&lt;=0,AC2950,AC2950/V2950))</f>
        <v>0</v>
      </c>
      <c r="AE2950" s="478">
        <f>IFERROR(IF(AND(VLOOKUP(D2950,rng_ND,5,FALSE)="Ja",D_SAV!T2950="degressiv"),D_SAV!AC2950*Y2950/100,0),0)</f>
        <v>0</v>
      </c>
      <c r="AF2950" s="55">
        <f>IFERROR(IF(VLOOKUP(D2950,rng_ND,5,FALSE)="Ja",MAX(D_SAV!AD2950:AE2950),D_SAV!AD2950),0)</f>
        <v>0</v>
      </c>
      <c r="AG2950" s="55">
        <f t="shared" ref="AG2950:AG3013" si="779">AC2950-AF2950</f>
        <v>0</v>
      </c>
      <c r="AH2950" s="55">
        <f t="shared" ref="AH2950:AH3013" si="780">IF($E2950&gt;=2006,0,AC2950*$Z2950)</f>
        <v>0</v>
      </c>
      <c r="AI2950" s="55">
        <f t="shared" ref="AI2950:AI3013" si="781">IF($E2950&gt;=2006,0,AF2950*$Z2950)</f>
        <v>0</v>
      </c>
      <c r="AJ2950" s="55">
        <f t="shared" ref="AJ2950:AJ3013" si="782">IF($E2950&gt;=2006,0,AG2950*$Z2950)</f>
        <v>0</v>
      </c>
      <c r="AK2950" s="55">
        <f t="shared" si="773"/>
        <v>0</v>
      </c>
      <c r="AL2950" s="55">
        <f t="shared" si="774"/>
        <v>0</v>
      </c>
      <c r="AM2950" s="55">
        <f t="shared" si="775"/>
        <v>0</v>
      </c>
    </row>
    <row r="2951" spans="1:39" x14ac:dyDescent="0.25">
      <c r="A2951" s="47">
        <v>2947</v>
      </c>
      <c r="B2951" s="358" t="str">
        <f>IF(AND(E2951&lt;&gt;0,D2951&lt;&gt;0,F2951&lt;&gt;0),IF(C2951&lt;&gt;0,CONCATENATE(C2951,"-AGr",VLOOKUP(D2951,Listen!$A$2:$G$45,7,FALSE),"-",E2951,"-",F2951,),CONCATENATE("AGr",VLOOKUP(D2951,Listen!$A$2:$G$45,7,FALSE),"-",E2951,"-",F2951)),"keine vollständige ID")</f>
        <v>keine vollständige ID</v>
      </c>
      <c r="C2951" s="359">
        <f>'[2]III_SAV-Details_NB'!B2957</f>
        <v>0</v>
      </c>
      <c r="D2951" s="359">
        <f>'[2]III_SAV-Details_NB'!C2957</f>
        <v>0</v>
      </c>
      <c r="E2951" s="359">
        <f>'[2]III_SAV-Details_NB'!D2957</f>
        <v>0</v>
      </c>
      <c r="F2951" s="490"/>
      <c r="G2951" s="281">
        <f>'[2]III_SAV-Details_NB'!X2957</f>
        <v>0</v>
      </c>
      <c r="H2951" s="281">
        <f t="shared" si="776"/>
        <v>0</v>
      </c>
      <c r="I2951" s="281">
        <f>IF(con_EOGJahr=2025,'[2]III_SAV-Details_NB'!AA2957,IF(con_EOGJahr=2026,'[2]III_SAV-Details_NB'!AB2957,'[2]III_SAV-Details_NB'!AC2957))</f>
        <v>0</v>
      </c>
      <c r="J2951" s="282"/>
      <c r="K2951" s="282"/>
      <c r="L2951" s="282"/>
      <c r="M2951" s="282"/>
      <c r="N2951" s="282"/>
      <c r="O2951" s="282"/>
      <c r="P2951" s="52">
        <f t="shared" si="777"/>
        <v>0</v>
      </c>
      <c r="Q2951" s="60"/>
      <c r="R2951" s="53">
        <f t="shared" si="768"/>
        <v>0</v>
      </c>
      <c r="S2951" s="59"/>
      <c r="T2951" s="61"/>
      <c r="U2951" s="342" t="str">
        <f t="shared" si="772"/>
        <v>k.A.</v>
      </c>
      <c r="V2951" s="343" t="str">
        <f t="shared" si="769"/>
        <v>k.A.</v>
      </c>
      <c r="W2951" s="343" t="str">
        <f>IFERROR(IF(OR($D2951="",$E2951=0,con_Ende=0),"k.A.",IF(VLOOKUP($D2951,rng_ND,5,0)="Nein",VLOOKUP($D2951,rng_ND,2,FALSE),MIN(VLOOKUP($D2951,rng_ND,2,FALSE),A_Stammdaten!$B$19-D_SAV!$E2951+1))),"k.A.")</f>
        <v>k.A.</v>
      </c>
      <c r="X2951" s="343" t="str">
        <f t="shared" si="770"/>
        <v>k.A.</v>
      </c>
      <c r="Y2951" s="62"/>
      <c r="Z2951" s="48">
        <f t="shared" si="771"/>
        <v>0</v>
      </c>
      <c r="AA2951" s="457"/>
      <c r="AB2951" s="55">
        <f t="shared" si="778"/>
        <v>0</v>
      </c>
      <c r="AC2951" s="55">
        <f>IF(A_Stammdaten!$B$25="ja",D_SAV!AA2951,D_SAV!AB2951)</f>
        <v>0</v>
      </c>
      <c r="AD2951" s="478">
        <f>IF(AC2951=0,0,IF(U2951-(con_EOGJahr-D_SAV!E2951)&lt;=0,AC2951,AC2951/V2951))</f>
        <v>0</v>
      </c>
      <c r="AE2951" s="478">
        <f>IFERROR(IF(AND(VLOOKUP(D2951,rng_ND,5,FALSE)="Ja",D_SAV!T2951="degressiv"),D_SAV!AC2951*Y2951/100,0),0)</f>
        <v>0</v>
      </c>
      <c r="AF2951" s="55">
        <f>IFERROR(IF(VLOOKUP(D2951,rng_ND,5,FALSE)="Ja",MAX(D_SAV!AD2951:AE2951),D_SAV!AD2951),0)</f>
        <v>0</v>
      </c>
      <c r="AG2951" s="55">
        <f t="shared" si="779"/>
        <v>0</v>
      </c>
      <c r="AH2951" s="55">
        <f t="shared" si="780"/>
        <v>0</v>
      </c>
      <c r="AI2951" s="55">
        <f t="shared" si="781"/>
        <v>0</v>
      </c>
      <c r="AJ2951" s="55">
        <f t="shared" si="782"/>
        <v>0</v>
      </c>
      <c r="AK2951" s="55">
        <f t="shared" si="773"/>
        <v>0</v>
      </c>
      <c r="AL2951" s="55">
        <f t="shared" si="774"/>
        <v>0</v>
      </c>
      <c r="AM2951" s="55">
        <f t="shared" si="775"/>
        <v>0</v>
      </c>
    </row>
    <row r="2952" spans="1:39" x14ac:dyDescent="0.25">
      <c r="A2952" s="47">
        <v>2948</v>
      </c>
      <c r="B2952" s="358" t="str">
        <f>IF(AND(E2952&lt;&gt;0,D2952&lt;&gt;0,F2952&lt;&gt;0),IF(C2952&lt;&gt;0,CONCATENATE(C2952,"-AGr",VLOOKUP(D2952,Listen!$A$2:$G$45,7,FALSE),"-",E2952,"-",F2952,),CONCATENATE("AGr",VLOOKUP(D2952,Listen!$A$2:$G$45,7,FALSE),"-",E2952,"-",F2952)),"keine vollständige ID")</f>
        <v>keine vollständige ID</v>
      </c>
      <c r="C2952" s="359">
        <f>'[2]III_SAV-Details_NB'!B2958</f>
        <v>0</v>
      </c>
      <c r="D2952" s="359">
        <f>'[2]III_SAV-Details_NB'!C2958</f>
        <v>0</v>
      </c>
      <c r="E2952" s="359">
        <f>'[2]III_SAV-Details_NB'!D2958</f>
        <v>0</v>
      </c>
      <c r="F2952" s="490"/>
      <c r="G2952" s="281">
        <f>'[2]III_SAV-Details_NB'!X2958</f>
        <v>0</v>
      </c>
      <c r="H2952" s="281">
        <f t="shared" si="776"/>
        <v>0</v>
      </c>
      <c r="I2952" s="281">
        <f>IF(con_EOGJahr=2025,'[2]III_SAV-Details_NB'!AA2958,IF(con_EOGJahr=2026,'[2]III_SAV-Details_NB'!AB2958,'[2]III_SAV-Details_NB'!AC2958))</f>
        <v>0</v>
      </c>
      <c r="J2952" s="282"/>
      <c r="K2952" s="282"/>
      <c r="L2952" s="282"/>
      <c r="M2952" s="282"/>
      <c r="N2952" s="282"/>
      <c r="O2952" s="282"/>
      <c r="P2952" s="52">
        <f t="shared" si="777"/>
        <v>0</v>
      </c>
      <c r="Q2952" s="60"/>
      <c r="R2952" s="53">
        <f t="shared" si="768"/>
        <v>0</v>
      </c>
      <c r="S2952" s="59"/>
      <c r="T2952" s="61"/>
      <c r="U2952" s="342" t="str">
        <f t="shared" si="772"/>
        <v>k.A.</v>
      </c>
      <c r="V2952" s="343" t="str">
        <f t="shared" si="769"/>
        <v>k.A.</v>
      </c>
      <c r="W2952" s="343" t="str">
        <f>IFERROR(IF(OR($D2952="",$E2952=0,con_Ende=0),"k.A.",IF(VLOOKUP($D2952,rng_ND,5,0)="Nein",VLOOKUP($D2952,rng_ND,2,FALSE),MIN(VLOOKUP($D2952,rng_ND,2,FALSE),A_Stammdaten!$B$19-D_SAV!$E2952+1))),"k.A.")</f>
        <v>k.A.</v>
      </c>
      <c r="X2952" s="343" t="str">
        <f t="shared" si="770"/>
        <v>k.A.</v>
      </c>
      <c r="Y2952" s="62"/>
      <c r="Z2952" s="48">
        <f t="shared" si="771"/>
        <v>0</v>
      </c>
      <c r="AA2952" s="457"/>
      <c r="AB2952" s="55">
        <f t="shared" si="778"/>
        <v>0</v>
      </c>
      <c r="AC2952" s="55">
        <f>IF(A_Stammdaten!$B$25="ja",D_SAV!AA2952,D_SAV!AB2952)</f>
        <v>0</v>
      </c>
      <c r="AD2952" s="478">
        <f>IF(AC2952=0,0,IF(U2952-(con_EOGJahr-D_SAV!E2952)&lt;=0,AC2952,AC2952/V2952))</f>
        <v>0</v>
      </c>
      <c r="AE2952" s="478">
        <f>IFERROR(IF(AND(VLOOKUP(D2952,rng_ND,5,FALSE)="Ja",D_SAV!T2952="degressiv"),D_SAV!AC2952*Y2952/100,0),0)</f>
        <v>0</v>
      </c>
      <c r="AF2952" s="55">
        <f>IFERROR(IF(VLOOKUP(D2952,rng_ND,5,FALSE)="Ja",MAX(D_SAV!AD2952:AE2952),D_SAV!AD2952),0)</f>
        <v>0</v>
      </c>
      <c r="AG2952" s="55">
        <f t="shared" si="779"/>
        <v>0</v>
      </c>
      <c r="AH2952" s="55">
        <f t="shared" si="780"/>
        <v>0</v>
      </c>
      <c r="AI2952" s="55">
        <f t="shared" si="781"/>
        <v>0</v>
      </c>
      <c r="AJ2952" s="55">
        <f t="shared" si="782"/>
        <v>0</v>
      </c>
      <c r="AK2952" s="55">
        <f t="shared" si="773"/>
        <v>0</v>
      </c>
      <c r="AL2952" s="55">
        <f t="shared" si="774"/>
        <v>0</v>
      </c>
      <c r="AM2952" s="55">
        <f t="shared" si="775"/>
        <v>0</v>
      </c>
    </row>
    <row r="2953" spans="1:39" x14ac:dyDescent="0.25">
      <c r="A2953" s="47">
        <v>2949</v>
      </c>
      <c r="B2953" s="358" t="str">
        <f>IF(AND(E2953&lt;&gt;0,D2953&lt;&gt;0,F2953&lt;&gt;0),IF(C2953&lt;&gt;0,CONCATENATE(C2953,"-AGr",VLOOKUP(D2953,Listen!$A$2:$G$45,7,FALSE),"-",E2953,"-",F2953,),CONCATENATE("AGr",VLOOKUP(D2953,Listen!$A$2:$G$45,7,FALSE),"-",E2953,"-",F2953)),"keine vollständige ID")</f>
        <v>keine vollständige ID</v>
      </c>
      <c r="C2953" s="359">
        <f>'[2]III_SAV-Details_NB'!B2959</f>
        <v>0</v>
      </c>
      <c r="D2953" s="359">
        <f>'[2]III_SAV-Details_NB'!C2959</f>
        <v>0</v>
      </c>
      <c r="E2953" s="359">
        <f>'[2]III_SAV-Details_NB'!D2959</f>
        <v>0</v>
      </c>
      <c r="F2953" s="490"/>
      <c r="G2953" s="281">
        <f>'[2]III_SAV-Details_NB'!X2959</f>
        <v>0</v>
      </c>
      <c r="H2953" s="281">
        <f t="shared" si="776"/>
        <v>0</v>
      </c>
      <c r="I2953" s="281">
        <f>IF(con_EOGJahr=2025,'[2]III_SAV-Details_NB'!AA2959,IF(con_EOGJahr=2026,'[2]III_SAV-Details_NB'!AB2959,'[2]III_SAV-Details_NB'!AC2959))</f>
        <v>0</v>
      </c>
      <c r="J2953" s="282"/>
      <c r="K2953" s="282"/>
      <c r="L2953" s="282"/>
      <c r="M2953" s="282"/>
      <c r="N2953" s="282"/>
      <c r="O2953" s="282"/>
      <c r="P2953" s="52">
        <f t="shared" si="777"/>
        <v>0</v>
      </c>
      <c r="Q2953" s="60"/>
      <c r="R2953" s="53">
        <f t="shared" si="768"/>
        <v>0</v>
      </c>
      <c r="S2953" s="59"/>
      <c r="T2953" s="61"/>
      <c r="U2953" s="342" t="str">
        <f t="shared" si="772"/>
        <v>k.A.</v>
      </c>
      <c r="V2953" s="343" t="str">
        <f t="shared" si="769"/>
        <v>k.A.</v>
      </c>
      <c r="W2953" s="343" t="str">
        <f>IFERROR(IF(OR($D2953="",$E2953=0,con_Ende=0),"k.A.",IF(VLOOKUP($D2953,rng_ND,5,0)="Nein",VLOOKUP($D2953,rng_ND,2,FALSE),MIN(VLOOKUP($D2953,rng_ND,2,FALSE),A_Stammdaten!$B$19-D_SAV!$E2953+1))),"k.A.")</f>
        <v>k.A.</v>
      </c>
      <c r="X2953" s="343" t="str">
        <f t="shared" si="770"/>
        <v>k.A.</v>
      </c>
      <c r="Y2953" s="62"/>
      <c r="Z2953" s="48">
        <f t="shared" si="771"/>
        <v>0</v>
      </c>
      <c r="AA2953" s="457"/>
      <c r="AB2953" s="55">
        <f t="shared" si="778"/>
        <v>0</v>
      </c>
      <c r="AC2953" s="55">
        <f>IF(A_Stammdaten!$B$25="ja",D_SAV!AA2953,D_SAV!AB2953)</f>
        <v>0</v>
      </c>
      <c r="AD2953" s="478">
        <f>IF(AC2953=0,0,IF(U2953-(con_EOGJahr-D_SAV!E2953)&lt;=0,AC2953,AC2953/V2953))</f>
        <v>0</v>
      </c>
      <c r="AE2953" s="478">
        <f>IFERROR(IF(AND(VLOOKUP(D2953,rng_ND,5,FALSE)="Ja",D_SAV!T2953="degressiv"),D_SAV!AC2953*Y2953/100,0),0)</f>
        <v>0</v>
      </c>
      <c r="AF2953" s="55">
        <f>IFERROR(IF(VLOOKUP(D2953,rng_ND,5,FALSE)="Ja",MAX(D_SAV!AD2953:AE2953),D_SAV!AD2953),0)</f>
        <v>0</v>
      </c>
      <c r="AG2953" s="55">
        <f t="shared" si="779"/>
        <v>0</v>
      </c>
      <c r="AH2953" s="55">
        <f t="shared" si="780"/>
        <v>0</v>
      </c>
      <c r="AI2953" s="55">
        <f t="shared" si="781"/>
        <v>0</v>
      </c>
      <c r="AJ2953" s="55">
        <f t="shared" si="782"/>
        <v>0</v>
      </c>
      <c r="AK2953" s="55">
        <f t="shared" si="773"/>
        <v>0</v>
      </c>
      <c r="AL2953" s="55">
        <f t="shared" si="774"/>
        <v>0</v>
      </c>
      <c r="AM2953" s="55">
        <f t="shared" si="775"/>
        <v>0</v>
      </c>
    </row>
    <row r="2954" spans="1:39" x14ac:dyDescent="0.25">
      <c r="A2954" s="47">
        <v>2950</v>
      </c>
      <c r="B2954" s="358" t="str">
        <f>IF(AND(E2954&lt;&gt;0,D2954&lt;&gt;0,F2954&lt;&gt;0),IF(C2954&lt;&gt;0,CONCATENATE(C2954,"-AGr",VLOOKUP(D2954,Listen!$A$2:$G$45,7,FALSE),"-",E2954,"-",F2954,),CONCATENATE("AGr",VLOOKUP(D2954,Listen!$A$2:$G$45,7,FALSE),"-",E2954,"-",F2954)),"keine vollständige ID")</f>
        <v>keine vollständige ID</v>
      </c>
      <c r="C2954" s="359">
        <f>'[2]III_SAV-Details_NB'!B2960</f>
        <v>0</v>
      </c>
      <c r="D2954" s="359">
        <f>'[2]III_SAV-Details_NB'!C2960</f>
        <v>0</v>
      </c>
      <c r="E2954" s="359">
        <f>'[2]III_SAV-Details_NB'!D2960</f>
        <v>0</v>
      </c>
      <c r="F2954" s="490"/>
      <c r="G2954" s="281">
        <f>'[2]III_SAV-Details_NB'!X2960</f>
        <v>0</v>
      </c>
      <c r="H2954" s="281">
        <f t="shared" si="776"/>
        <v>0</v>
      </c>
      <c r="I2954" s="281">
        <f>IF(con_EOGJahr=2025,'[2]III_SAV-Details_NB'!AA2960,IF(con_EOGJahr=2026,'[2]III_SAV-Details_NB'!AB2960,'[2]III_SAV-Details_NB'!AC2960))</f>
        <v>0</v>
      </c>
      <c r="J2954" s="282"/>
      <c r="K2954" s="282"/>
      <c r="L2954" s="282"/>
      <c r="M2954" s="282"/>
      <c r="N2954" s="282"/>
      <c r="O2954" s="282"/>
      <c r="P2954" s="52">
        <f t="shared" si="777"/>
        <v>0</v>
      </c>
      <c r="Q2954" s="60"/>
      <c r="R2954" s="53">
        <f t="shared" si="768"/>
        <v>0</v>
      </c>
      <c r="S2954" s="59"/>
      <c r="T2954" s="61"/>
      <c r="U2954" s="342" t="str">
        <f t="shared" si="772"/>
        <v>k.A.</v>
      </c>
      <c r="V2954" s="343" t="str">
        <f t="shared" si="769"/>
        <v>k.A.</v>
      </c>
      <c r="W2954" s="343" t="str">
        <f>IFERROR(IF(OR($D2954="",$E2954=0,con_Ende=0),"k.A.",IF(VLOOKUP($D2954,rng_ND,5,0)="Nein",VLOOKUP($D2954,rng_ND,2,FALSE),MIN(VLOOKUP($D2954,rng_ND,2,FALSE),A_Stammdaten!$B$19-D_SAV!$E2954+1))),"k.A.")</f>
        <v>k.A.</v>
      </c>
      <c r="X2954" s="343" t="str">
        <f t="shared" si="770"/>
        <v>k.A.</v>
      </c>
      <c r="Y2954" s="62"/>
      <c r="Z2954" s="48">
        <f t="shared" si="771"/>
        <v>0</v>
      </c>
      <c r="AA2954" s="457"/>
      <c r="AB2954" s="55">
        <f t="shared" si="778"/>
        <v>0</v>
      </c>
      <c r="AC2954" s="55">
        <f>IF(A_Stammdaten!$B$25="ja",D_SAV!AA2954,D_SAV!AB2954)</f>
        <v>0</v>
      </c>
      <c r="AD2954" s="478">
        <f>IF(AC2954=0,0,IF(U2954-(con_EOGJahr-D_SAV!E2954)&lt;=0,AC2954,AC2954/V2954))</f>
        <v>0</v>
      </c>
      <c r="AE2954" s="478">
        <f>IFERROR(IF(AND(VLOOKUP(D2954,rng_ND,5,FALSE)="Ja",D_SAV!T2954="degressiv"),D_SAV!AC2954*Y2954/100,0),0)</f>
        <v>0</v>
      </c>
      <c r="AF2954" s="55">
        <f>IFERROR(IF(VLOOKUP(D2954,rng_ND,5,FALSE)="Ja",MAX(D_SAV!AD2954:AE2954),D_SAV!AD2954),0)</f>
        <v>0</v>
      </c>
      <c r="AG2954" s="55">
        <f t="shared" si="779"/>
        <v>0</v>
      </c>
      <c r="AH2954" s="55">
        <f t="shared" si="780"/>
        <v>0</v>
      </c>
      <c r="AI2954" s="55">
        <f t="shared" si="781"/>
        <v>0</v>
      </c>
      <c r="AJ2954" s="55">
        <f t="shared" si="782"/>
        <v>0</v>
      </c>
      <c r="AK2954" s="55">
        <f t="shared" si="773"/>
        <v>0</v>
      </c>
      <c r="AL2954" s="55">
        <f t="shared" si="774"/>
        <v>0</v>
      </c>
      <c r="AM2954" s="55">
        <f t="shared" si="775"/>
        <v>0</v>
      </c>
    </row>
    <row r="2955" spans="1:39" x14ac:dyDescent="0.25">
      <c r="A2955" s="47">
        <v>2951</v>
      </c>
      <c r="B2955" s="358" t="str">
        <f>IF(AND(E2955&lt;&gt;0,D2955&lt;&gt;0,F2955&lt;&gt;0),IF(C2955&lt;&gt;0,CONCATENATE(C2955,"-AGr",VLOOKUP(D2955,Listen!$A$2:$G$45,7,FALSE),"-",E2955,"-",F2955,),CONCATENATE("AGr",VLOOKUP(D2955,Listen!$A$2:$G$45,7,FALSE),"-",E2955,"-",F2955)),"keine vollständige ID")</f>
        <v>keine vollständige ID</v>
      </c>
      <c r="C2955" s="359">
        <f>'[2]III_SAV-Details_NB'!B2961</f>
        <v>0</v>
      </c>
      <c r="D2955" s="359">
        <f>'[2]III_SAV-Details_NB'!C2961</f>
        <v>0</v>
      </c>
      <c r="E2955" s="359">
        <f>'[2]III_SAV-Details_NB'!D2961</f>
        <v>0</v>
      </c>
      <c r="F2955" s="490"/>
      <c r="G2955" s="281">
        <f>'[2]III_SAV-Details_NB'!X2961</f>
        <v>0</v>
      </c>
      <c r="H2955" s="281">
        <f t="shared" si="776"/>
        <v>0</v>
      </c>
      <c r="I2955" s="281">
        <f>IF(con_EOGJahr=2025,'[2]III_SAV-Details_NB'!AA2961,IF(con_EOGJahr=2026,'[2]III_SAV-Details_NB'!AB2961,'[2]III_SAV-Details_NB'!AC2961))</f>
        <v>0</v>
      </c>
      <c r="J2955" s="282"/>
      <c r="K2955" s="282"/>
      <c r="L2955" s="282"/>
      <c r="M2955" s="282"/>
      <c r="N2955" s="282"/>
      <c r="O2955" s="282"/>
      <c r="P2955" s="52">
        <f t="shared" si="777"/>
        <v>0</v>
      </c>
      <c r="Q2955" s="60"/>
      <c r="R2955" s="53">
        <f t="shared" si="768"/>
        <v>0</v>
      </c>
      <c r="S2955" s="59"/>
      <c r="T2955" s="61"/>
      <c r="U2955" s="342" t="str">
        <f t="shared" si="772"/>
        <v>k.A.</v>
      </c>
      <c r="V2955" s="343" t="str">
        <f t="shared" si="769"/>
        <v>k.A.</v>
      </c>
      <c r="W2955" s="343" t="str">
        <f>IFERROR(IF(OR($D2955="",$E2955=0,con_Ende=0),"k.A.",IF(VLOOKUP($D2955,rng_ND,5,0)="Nein",VLOOKUP($D2955,rng_ND,2,FALSE),MIN(VLOOKUP($D2955,rng_ND,2,FALSE),A_Stammdaten!$B$19-D_SAV!$E2955+1))),"k.A.")</f>
        <v>k.A.</v>
      </c>
      <c r="X2955" s="343" t="str">
        <f t="shared" si="770"/>
        <v>k.A.</v>
      </c>
      <c r="Y2955" s="62"/>
      <c r="Z2955" s="48">
        <f t="shared" si="771"/>
        <v>0</v>
      </c>
      <c r="AA2955" s="457"/>
      <c r="AB2955" s="55">
        <f t="shared" si="778"/>
        <v>0</v>
      </c>
      <c r="AC2955" s="55">
        <f>IF(A_Stammdaten!$B$25="ja",D_SAV!AA2955,D_SAV!AB2955)</f>
        <v>0</v>
      </c>
      <c r="AD2955" s="478">
        <f>IF(AC2955=0,0,IF(U2955-(con_EOGJahr-D_SAV!E2955)&lt;=0,AC2955,AC2955/V2955))</f>
        <v>0</v>
      </c>
      <c r="AE2955" s="478">
        <f>IFERROR(IF(AND(VLOOKUP(D2955,rng_ND,5,FALSE)="Ja",D_SAV!T2955="degressiv"),D_SAV!AC2955*Y2955/100,0),0)</f>
        <v>0</v>
      </c>
      <c r="AF2955" s="55">
        <f>IFERROR(IF(VLOOKUP(D2955,rng_ND,5,FALSE)="Ja",MAX(D_SAV!AD2955:AE2955),D_SAV!AD2955),0)</f>
        <v>0</v>
      </c>
      <c r="AG2955" s="55">
        <f t="shared" si="779"/>
        <v>0</v>
      </c>
      <c r="AH2955" s="55">
        <f t="shared" si="780"/>
        <v>0</v>
      </c>
      <c r="AI2955" s="55">
        <f t="shared" si="781"/>
        <v>0</v>
      </c>
      <c r="AJ2955" s="55">
        <f t="shared" si="782"/>
        <v>0</v>
      </c>
      <c r="AK2955" s="55">
        <f t="shared" si="773"/>
        <v>0</v>
      </c>
      <c r="AL2955" s="55">
        <f t="shared" si="774"/>
        <v>0</v>
      </c>
      <c r="AM2955" s="55">
        <f t="shared" si="775"/>
        <v>0</v>
      </c>
    </row>
    <row r="2956" spans="1:39" x14ac:dyDescent="0.25">
      <c r="A2956" s="47">
        <v>2952</v>
      </c>
      <c r="B2956" s="358" t="str">
        <f>IF(AND(E2956&lt;&gt;0,D2956&lt;&gt;0,F2956&lt;&gt;0),IF(C2956&lt;&gt;0,CONCATENATE(C2956,"-AGr",VLOOKUP(D2956,Listen!$A$2:$G$45,7,FALSE),"-",E2956,"-",F2956,),CONCATENATE("AGr",VLOOKUP(D2956,Listen!$A$2:$G$45,7,FALSE),"-",E2956,"-",F2956)),"keine vollständige ID")</f>
        <v>keine vollständige ID</v>
      </c>
      <c r="C2956" s="359">
        <f>'[2]III_SAV-Details_NB'!B2962</f>
        <v>0</v>
      </c>
      <c r="D2956" s="359">
        <f>'[2]III_SAV-Details_NB'!C2962</f>
        <v>0</v>
      </c>
      <c r="E2956" s="359">
        <f>'[2]III_SAV-Details_NB'!D2962</f>
        <v>0</v>
      </c>
      <c r="F2956" s="490"/>
      <c r="G2956" s="281">
        <f>'[2]III_SAV-Details_NB'!X2962</f>
        <v>0</v>
      </c>
      <c r="H2956" s="281">
        <f t="shared" si="776"/>
        <v>0</v>
      </c>
      <c r="I2956" s="281">
        <f>IF(con_EOGJahr=2025,'[2]III_SAV-Details_NB'!AA2962,IF(con_EOGJahr=2026,'[2]III_SAV-Details_NB'!AB2962,'[2]III_SAV-Details_NB'!AC2962))</f>
        <v>0</v>
      </c>
      <c r="J2956" s="282"/>
      <c r="K2956" s="282"/>
      <c r="L2956" s="282"/>
      <c r="M2956" s="282"/>
      <c r="N2956" s="282"/>
      <c r="O2956" s="282"/>
      <c r="P2956" s="52">
        <f t="shared" si="777"/>
        <v>0</v>
      </c>
      <c r="Q2956" s="60"/>
      <c r="R2956" s="53">
        <f t="shared" si="768"/>
        <v>0</v>
      </c>
      <c r="S2956" s="59"/>
      <c r="T2956" s="61"/>
      <c r="U2956" s="342" t="str">
        <f t="shared" si="772"/>
        <v>k.A.</v>
      </c>
      <c r="V2956" s="343" t="str">
        <f t="shared" si="769"/>
        <v>k.A.</v>
      </c>
      <c r="W2956" s="343" t="str">
        <f>IFERROR(IF(OR($D2956="",$E2956=0,con_Ende=0),"k.A.",IF(VLOOKUP($D2956,rng_ND,5,0)="Nein",VLOOKUP($D2956,rng_ND,2,FALSE),MIN(VLOOKUP($D2956,rng_ND,2,FALSE),A_Stammdaten!$B$19-D_SAV!$E2956+1))),"k.A.")</f>
        <v>k.A.</v>
      </c>
      <c r="X2956" s="343" t="str">
        <f t="shared" si="770"/>
        <v>k.A.</v>
      </c>
      <c r="Y2956" s="62"/>
      <c r="Z2956" s="48">
        <f t="shared" si="771"/>
        <v>0</v>
      </c>
      <c r="AA2956" s="457"/>
      <c r="AB2956" s="55">
        <f t="shared" si="778"/>
        <v>0</v>
      </c>
      <c r="AC2956" s="55">
        <f>IF(A_Stammdaten!$B$25="ja",D_SAV!AA2956,D_SAV!AB2956)</f>
        <v>0</v>
      </c>
      <c r="AD2956" s="478">
        <f>IF(AC2956=0,0,IF(U2956-(con_EOGJahr-D_SAV!E2956)&lt;=0,AC2956,AC2956/V2956))</f>
        <v>0</v>
      </c>
      <c r="AE2956" s="478">
        <f>IFERROR(IF(AND(VLOOKUP(D2956,rng_ND,5,FALSE)="Ja",D_SAV!T2956="degressiv"),D_SAV!AC2956*Y2956/100,0),0)</f>
        <v>0</v>
      </c>
      <c r="AF2956" s="55">
        <f>IFERROR(IF(VLOOKUP(D2956,rng_ND,5,FALSE)="Ja",MAX(D_SAV!AD2956:AE2956),D_SAV!AD2956),0)</f>
        <v>0</v>
      </c>
      <c r="AG2956" s="55">
        <f t="shared" si="779"/>
        <v>0</v>
      </c>
      <c r="AH2956" s="55">
        <f t="shared" si="780"/>
        <v>0</v>
      </c>
      <c r="AI2956" s="55">
        <f t="shared" si="781"/>
        <v>0</v>
      </c>
      <c r="AJ2956" s="55">
        <f t="shared" si="782"/>
        <v>0</v>
      </c>
      <c r="AK2956" s="55">
        <f t="shared" si="773"/>
        <v>0</v>
      </c>
      <c r="AL2956" s="55">
        <f t="shared" si="774"/>
        <v>0</v>
      </c>
      <c r="AM2956" s="55">
        <f t="shared" si="775"/>
        <v>0</v>
      </c>
    </row>
    <row r="2957" spans="1:39" x14ac:dyDescent="0.25">
      <c r="A2957" s="47">
        <v>2953</v>
      </c>
      <c r="B2957" s="358" t="str">
        <f>IF(AND(E2957&lt;&gt;0,D2957&lt;&gt;0,F2957&lt;&gt;0),IF(C2957&lt;&gt;0,CONCATENATE(C2957,"-AGr",VLOOKUP(D2957,Listen!$A$2:$G$45,7,FALSE),"-",E2957,"-",F2957,),CONCATENATE("AGr",VLOOKUP(D2957,Listen!$A$2:$G$45,7,FALSE),"-",E2957,"-",F2957)),"keine vollständige ID")</f>
        <v>keine vollständige ID</v>
      </c>
      <c r="C2957" s="359">
        <f>'[2]III_SAV-Details_NB'!B2963</f>
        <v>0</v>
      </c>
      <c r="D2957" s="359">
        <f>'[2]III_SAV-Details_NB'!C2963</f>
        <v>0</v>
      </c>
      <c r="E2957" s="359">
        <f>'[2]III_SAV-Details_NB'!D2963</f>
        <v>0</v>
      </c>
      <c r="F2957" s="490"/>
      <c r="G2957" s="281">
        <f>'[2]III_SAV-Details_NB'!X2963</f>
        <v>0</v>
      </c>
      <c r="H2957" s="281">
        <f t="shared" si="776"/>
        <v>0</v>
      </c>
      <c r="I2957" s="281">
        <f>IF(con_EOGJahr=2025,'[2]III_SAV-Details_NB'!AA2963,IF(con_EOGJahr=2026,'[2]III_SAV-Details_NB'!AB2963,'[2]III_SAV-Details_NB'!AC2963))</f>
        <v>0</v>
      </c>
      <c r="J2957" s="282"/>
      <c r="K2957" s="282"/>
      <c r="L2957" s="282"/>
      <c r="M2957" s="282"/>
      <c r="N2957" s="282"/>
      <c r="O2957" s="282"/>
      <c r="P2957" s="52">
        <f t="shared" si="777"/>
        <v>0</v>
      </c>
      <c r="Q2957" s="60"/>
      <c r="R2957" s="53">
        <f t="shared" si="768"/>
        <v>0</v>
      </c>
      <c r="S2957" s="59"/>
      <c r="T2957" s="61"/>
      <c r="U2957" s="342" t="str">
        <f t="shared" si="772"/>
        <v>k.A.</v>
      </c>
      <c r="V2957" s="343" t="str">
        <f t="shared" si="769"/>
        <v>k.A.</v>
      </c>
      <c r="W2957" s="343" t="str">
        <f>IFERROR(IF(OR($D2957="",$E2957=0,con_Ende=0),"k.A.",IF(VLOOKUP($D2957,rng_ND,5,0)="Nein",VLOOKUP($D2957,rng_ND,2,FALSE),MIN(VLOOKUP($D2957,rng_ND,2,FALSE),A_Stammdaten!$B$19-D_SAV!$E2957+1))),"k.A.")</f>
        <v>k.A.</v>
      </c>
      <c r="X2957" s="343" t="str">
        <f t="shared" si="770"/>
        <v>k.A.</v>
      </c>
      <c r="Y2957" s="62"/>
      <c r="Z2957" s="48">
        <f t="shared" si="771"/>
        <v>0</v>
      </c>
      <c r="AA2957" s="457"/>
      <c r="AB2957" s="55">
        <f t="shared" si="778"/>
        <v>0</v>
      </c>
      <c r="AC2957" s="55">
        <f>IF(A_Stammdaten!$B$25="ja",D_SAV!AA2957,D_SAV!AB2957)</f>
        <v>0</v>
      </c>
      <c r="AD2957" s="478">
        <f>IF(AC2957=0,0,IF(U2957-(con_EOGJahr-D_SAV!E2957)&lt;=0,AC2957,AC2957/V2957))</f>
        <v>0</v>
      </c>
      <c r="AE2957" s="478">
        <f>IFERROR(IF(AND(VLOOKUP(D2957,rng_ND,5,FALSE)="Ja",D_SAV!T2957="degressiv"),D_SAV!AC2957*Y2957/100,0),0)</f>
        <v>0</v>
      </c>
      <c r="AF2957" s="55">
        <f>IFERROR(IF(VLOOKUP(D2957,rng_ND,5,FALSE)="Ja",MAX(D_SAV!AD2957:AE2957),D_SAV!AD2957),0)</f>
        <v>0</v>
      </c>
      <c r="AG2957" s="55">
        <f t="shared" si="779"/>
        <v>0</v>
      </c>
      <c r="AH2957" s="55">
        <f t="shared" si="780"/>
        <v>0</v>
      </c>
      <c r="AI2957" s="55">
        <f t="shared" si="781"/>
        <v>0</v>
      </c>
      <c r="AJ2957" s="55">
        <f t="shared" si="782"/>
        <v>0</v>
      </c>
      <c r="AK2957" s="55">
        <f t="shared" si="773"/>
        <v>0</v>
      </c>
      <c r="AL2957" s="55">
        <f t="shared" si="774"/>
        <v>0</v>
      </c>
      <c r="AM2957" s="55">
        <f t="shared" si="775"/>
        <v>0</v>
      </c>
    </row>
    <row r="2958" spans="1:39" x14ac:dyDescent="0.25">
      <c r="A2958" s="47">
        <v>2954</v>
      </c>
      <c r="B2958" s="358" t="str">
        <f>IF(AND(E2958&lt;&gt;0,D2958&lt;&gt;0,F2958&lt;&gt;0),IF(C2958&lt;&gt;0,CONCATENATE(C2958,"-AGr",VLOOKUP(D2958,Listen!$A$2:$G$45,7,FALSE),"-",E2958,"-",F2958,),CONCATENATE("AGr",VLOOKUP(D2958,Listen!$A$2:$G$45,7,FALSE),"-",E2958,"-",F2958)),"keine vollständige ID")</f>
        <v>keine vollständige ID</v>
      </c>
      <c r="C2958" s="359">
        <f>'[2]III_SAV-Details_NB'!B2964</f>
        <v>0</v>
      </c>
      <c r="D2958" s="359">
        <f>'[2]III_SAV-Details_NB'!C2964</f>
        <v>0</v>
      </c>
      <c r="E2958" s="359">
        <f>'[2]III_SAV-Details_NB'!D2964</f>
        <v>0</v>
      </c>
      <c r="F2958" s="490"/>
      <c r="G2958" s="281">
        <f>'[2]III_SAV-Details_NB'!X2964</f>
        <v>0</v>
      </c>
      <c r="H2958" s="281">
        <f t="shared" si="776"/>
        <v>0</v>
      </c>
      <c r="I2958" s="281">
        <f>IF(con_EOGJahr=2025,'[2]III_SAV-Details_NB'!AA2964,IF(con_EOGJahr=2026,'[2]III_SAV-Details_NB'!AB2964,'[2]III_SAV-Details_NB'!AC2964))</f>
        <v>0</v>
      </c>
      <c r="J2958" s="282"/>
      <c r="K2958" s="282"/>
      <c r="L2958" s="282"/>
      <c r="M2958" s="282"/>
      <c r="N2958" s="282"/>
      <c r="O2958" s="282"/>
      <c r="P2958" s="52">
        <f t="shared" si="777"/>
        <v>0</v>
      </c>
      <c r="Q2958" s="60"/>
      <c r="R2958" s="53">
        <f t="shared" si="768"/>
        <v>0</v>
      </c>
      <c r="S2958" s="59"/>
      <c r="T2958" s="61"/>
      <c r="U2958" s="342" t="str">
        <f t="shared" si="772"/>
        <v>k.A.</v>
      </c>
      <c r="V2958" s="343" t="str">
        <f t="shared" si="769"/>
        <v>k.A.</v>
      </c>
      <c r="W2958" s="343" t="str">
        <f>IFERROR(IF(OR($D2958="",$E2958=0,con_Ende=0),"k.A.",IF(VLOOKUP($D2958,rng_ND,5,0)="Nein",VLOOKUP($D2958,rng_ND,2,FALSE),MIN(VLOOKUP($D2958,rng_ND,2,FALSE),A_Stammdaten!$B$19-D_SAV!$E2958+1))),"k.A.")</f>
        <v>k.A.</v>
      </c>
      <c r="X2958" s="343" t="str">
        <f t="shared" si="770"/>
        <v>k.A.</v>
      </c>
      <c r="Y2958" s="62"/>
      <c r="Z2958" s="48">
        <f t="shared" si="771"/>
        <v>0</v>
      </c>
      <c r="AA2958" s="457"/>
      <c r="AB2958" s="55">
        <f t="shared" si="778"/>
        <v>0</v>
      </c>
      <c r="AC2958" s="55">
        <f>IF(A_Stammdaten!$B$25="ja",D_SAV!AA2958,D_SAV!AB2958)</f>
        <v>0</v>
      </c>
      <c r="AD2958" s="478">
        <f>IF(AC2958=0,0,IF(U2958-(con_EOGJahr-D_SAV!E2958)&lt;=0,AC2958,AC2958/V2958))</f>
        <v>0</v>
      </c>
      <c r="AE2958" s="478">
        <f>IFERROR(IF(AND(VLOOKUP(D2958,rng_ND,5,FALSE)="Ja",D_SAV!T2958="degressiv"),D_SAV!AC2958*Y2958/100,0),0)</f>
        <v>0</v>
      </c>
      <c r="AF2958" s="55">
        <f>IFERROR(IF(VLOOKUP(D2958,rng_ND,5,FALSE)="Ja",MAX(D_SAV!AD2958:AE2958),D_SAV!AD2958),0)</f>
        <v>0</v>
      </c>
      <c r="AG2958" s="55">
        <f t="shared" si="779"/>
        <v>0</v>
      </c>
      <c r="AH2958" s="55">
        <f t="shared" si="780"/>
        <v>0</v>
      </c>
      <c r="AI2958" s="55">
        <f t="shared" si="781"/>
        <v>0</v>
      </c>
      <c r="AJ2958" s="55">
        <f t="shared" si="782"/>
        <v>0</v>
      </c>
      <c r="AK2958" s="55">
        <f t="shared" si="773"/>
        <v>0</v>
      </c>
      <c r="AL2958" s="55">
        <f t="shared" si="774"/>
        <v>0</v>
      </c>
      <c r="AM2958" s="55">
        <f t="shared" si="775"/>
        <v>0</v>
      </c>
    </row>
    <row r="2959" spans="1:39" x14ac:dyDescent="0.25">
      <c r="A2959" s="47">
        <v>2955</v>
      </c>
      <c r="B2959" s="358" t="str">
        <f>IF(AND(E2959&lt;&gt;0,D2959&lt;&gt;0,F2959&lt;&gt;0),IF(C2959&lt;&gt;0,CONCATENATE(C2959,"-AGr",VLOOKUP(D2959,Listen!$A$2:$G$45,7,FALSE),"-",E2959,"-",F2959,),CONCATENATE("AGr",VLOOKUP(D2959,Listen!$A$2:$G$45,7,FALSE),"-",E2959,"-",F2959)),"keine vollständige ID")</f>
        <v>keine vollständige ID</v>
      </c>
      <c r="C2959" s="359">
        <f>'[2]III_SAV-Details_NB'!B2965</f>
        <v>0</v>
      </c>
      <c r="D2959" s="359">
        <f>'[2]III_SAV-Details_NB'!C2965</f>
        <v>0</v>
      </c>
      <c r="E2959" s="359">
        <f>'[2]III_SAV-Details_NB'!D2965</f>
        <v>0</v>
      </c>
      <c r="F2959" s="490"/>
      <c r="G2959" s="281">
        <f>'[2]III_SAV-Details_NB'!X2965</f>
        <v>0</v>
      </c>
      <c r="H2959" s="281">
        <f t="shared" si="776"/>
        <v>0</v>
      </c>
      <c r="I2959" s="281">
        <f>IF(con_EOGJahr=2025,'[2]III_SAV-Details_NB'!AA2965,IF(con_EOGJahr=2026,'[2]III_SAV-Details_NB'!AB2965,'[2]III_SAV-Details_NB'!AC2965))</f>
        <v>0</v>
      </c>
      <c r="J2959" s="282"/>
      <c r="K2959" s="282"/>
      <c r="L2959" s="282"/>
      <c r="M2959" s="282"/>
      <c r="N2959" s="282"/>
      <c r="O2959" s="282"/>
      <c r="P2959" s="52">
        <f t="shared" si="777"/>
        <v>0</v>
      </c>
      <c r="Q2959" s="60"/>
      <c r="R2959" s="53">
        <f t="shared" si="768"/>
        <v>0</v>
      </c>
      <c r="S2959" s="59"/>
      <c r="T2959" s="61"/>
      <c r="U2959" s="342" t="str">
        <f t="shared" si="772"/>
        <v>k.A.</v>
      </c>
      <c r="V2959" s="343" t="str">
        <f t="shared" si="769"/>
        <v>k.A.</v>
      </c>
      <c r="W2959" s="343" t="str">
        <f>IFERROR(IF(OR($D2959="",$E2959=0,con_Ende=0),"k.A.",IF(VLOOKUP($D2959,rng_ND,5,0)="Nein",VLOOKUP($D2959,rng_ND,2,FALSE),MIN(VLOOKUP($D2959,rng_ND,2,FALSE),A_Stammdaten!$B$19-D_SAV!$E2959+1))),"k.A.")</f>
        <v>k.A.</v>
      </c>
      <c r="X2959" s="343" t="str">
        <f t="shared" si="770"/>
        <v>k.A.</v>
      </c>
      <c r="Y2959" s="62"/>
      <c r="Z2959" s="48">
        <f t="shared" si="771"/>
        <v>0</v>
      </c>
      <c r="AA2959" s="457"/>
      <c r="AB2959" s="55">
        <f t="shared" si="778"/>
        <v>0</v>
      </c>
      <c r="AC2959" s="55">
        <f>IF(A_Stammdaten!$B$25="ja",D_SAV!AA2959,D_SAV!AB2959)</f>
        <v>0</v>
      </c>
      <c r="AD2959" s="478">
        <f>IF(AC2959=0,0,IF(U2959-(con_EOGJahr-D_SAV!E2959)&lt;=0,AC2959,AC2959/V2959))</f>
        <v>0</v>
      </c>
      <c r="AE2959" s="478">
        <f>IFERROR(IF(AND(VLOOKUP(D2959,rng_ND,5,FALSE)="Ja",D_SAV!T2959="degressiv"),D_SAV!AC2959*Y2959/100,0),0)</f>
        <v>0</v>
      </c>
      <c r="AF2959" s="55">
        <f>IFERROR(IF(VLOOKUP(D2959,rng_ND,5,FALSE)="Ja",MAX(D_SAV!AD2959:AE2959),D_SAV!AD2959),0)</f>
        <v>0</v>
      </c>
      <c r="AG2959" s="55">
        <f t="shared" si="779"/>
        <v>0</v>
      </c>
      <c r="AH2959" s="55">
        <f t="shared" si="780"/>
        <v>0</v>
      </c>
      <c r="AI2959" s="55">
        <f t="shared" si="781"/>
        <v>0</v>
      </c>
      <c r="AJ2959" s="55">
        <f t="shared" si="782"/>
        <v>0</v>
      </c>
      <c r="AK2959" s="55">
        <f t="shared" si="773"/>
        <v>0</v>
      </c>
      <c r="AL2959" s="55">
        <f t="shared" si="774"/>
        <v>0</v>
      </c>
      <c r="AM2959" s="55">
        <f t="shared" si="775"/>
        <v>0</v>
      </c>
    </row>
    <row r="2960" spans="1:39" x14ac:dyDescent="0.25">
      <c r="A2960" s="47">
        <v>2956</v>
      </c>
      <c r="B2960" s="358" t="str">
        <f>IF(AND(E2960&lt;&gt;0,D2960&lt;&gt;0,F2960&lt;&gt;0),IF(C2960&lt;&gt;0,CONCATENATE(C2960,"-AGr",VLOOKUP(D2960,Listen!$A$2:$G$45,7,FALSE),"-",E2960,"-",F2960,),CONCATENATE("AGr",VLOOKUP(D2960,Listen!$A$2:$G$45,7,FALSE),"-",E2960,"-",F2960)),"keine vollständige ID")</f>
        <v>keine vollständige ID</v>
      </c>
      <c r="C2960" s="359">
        <f>'[2]III_SAV-Details_NB'!B2966</f>
        <v>0</v>
      </c>
      <c r="D2960" s="359">
        <f>'[2]III_SAV-Details_NB'!C2966</f>
        <v>0</v>
      </c>
      <c r="E2960" s="359">
        <f>'[2]III_SAV-Details_NB'!D2966</f>
        <v>0</v>
      </c>
      <c r="F2960" s="490"/>
      <c r="G2960" s="281">
        <f>'[2]III_SAV-Details_NB'!X2966</f>
        <v>0</v>
      </c>
      <c r="H2960" s="281">
        <f t="shared" si="776"/>
        <v>0</v>
      </c>
      <c r="I2960" s="281">
        <f>IF(con_EOGJahr=2025,'[2]III_SAV-Details_NB'!AA2966,IF(con_EOGJahr=2026,'[2]III_SAV-Details_NB'!AB2966,'[2]III_SAV-Details_NB'!AC2966))</f>
        <v>0</v>
      </c>
      <c r="J2960" s="282"/>
      <c r="K2960" s="282"/>
      <c r="L2960" s="282"/>
      <c r="M2960" s="282"/>
      <c r="N2960" s="282"/>
      <c r="O2960" s="282"/>
      <c r="P2960" s="52">
        <f t="shared" si="777"/>
        <v>0</v>
      </c>
      <c r="Q2960" s="60"/>
      <c r="R2960" s="53">
        <f t="shared" si="768"/>
        <v>0</v>
      </c>
      <c r="S2960" s="59"/>
      <c r="T2960" s="61"/>
      <c r="U2960" s="342" t="str">
        <f t="shared" si="772"/>
        <v>k.A.</v>
      </c>
      <c r="V2960" s="343" t="str">
        <f t="shared" si="769"/>
        <v>k.A.</v>
      </c>
      <c r="W2960" s="343" t="str">
        <f>IFERROR(IF(OR($D2960="",$E2960=0,con_Ende=0),"k.A.",IF(VLOOKUP($D2960,rng_ND,5,0)="Nein",VLOOKUP($D2960,rng_ND,2,FALSE),MIN(VLOOKUP($D2960,rng_ND,2,FALSE),A_Stammdaten!$B$19-D_SAV!$E2960+1))),"k.A.")</f>
        <v>k.A.</v>
      </c>
      <c r="X2960" s="343" t="str">
        <f t="shared" si="770"/>
        <v>k.A.</v>
      </c>
      <c r="Y2960" s="62"/>
      <c r="Z2960" s="48">
        <f t="shared" si="771"/>
        <v>0</v>
      </c>
      <c r="AA2960" s="457"/>
      <c r="AB2960" s="55">
        <f t="shared" si="778"/>
        <v>0</v>
      </c>
      <c r="AC2960" s="55">
        <f>IF(A_Stammdaten!$B$25="ja",D_SAV!AA2960,D_SAV!AB2960)</f>
        <v>0</v>
      </c>
      <c r="AD2960" s="478">
        <f>IF(AC2960=0,0,IF(U2960-(con_EOGJahr-D_SAV!E2960)&lt;=0,AC2960,AC2960/V2960))</f>
        <v>0</v>
      </c>
      <c r="AE2960" s="478">
        <f>IFERROR(IF(AND(VLOOKUP(D2960,rng_ND,5,FALSE)="Ja",D_SAV!T2960="degressiv"),D_SAV!AC2960*Y2960/100,0),0)</f>
        <v>0</v>
      </c>
      <c r="AF2960" s="55">
        <f>IFERROR(IF(VLOOKUP(D2960,rng_ND,5,FALSE)="Ja",MAX(D_SAV!AD2960:AE2960),D_SAV!AD2960),0)</f>
        <v>0</v>
      </c>
      <c r="AG2960" s="55">
        <f t="shared" si="779"/>
        <v>0</v>
      </c>
      <c r="AH2960" s="55">
        <f t="shared" si="780"/>
        <v>0</v>
      </c>
      <c r="AI2960" s="55">
        <f t="shared" si="781"/>
        <v>0</v>
      </c>
      <c r="AJ2960" s="55">
        <f t="shared" si="782"/>
        <v>0</v>
      </c>
      <c r="AK2960" s="55">
        <f t="shared" si="773"/>
        <v>0</v>
      </c>
      <c r="AL2960" s="55">
        <f t="shared" si="774"/>
        <v>0</v>
      </c>
      <c r="AM2960" s="55">
        <f t="shared" si="775"/>
        <v>0</v>
      </c>
    </row>
    <row r="2961" spans="1:39" x14ac:dyDescent="0.25">
      <c r="A2961" s="47">
        <v>2957</v>
      </c>
      <c r="B2961" s="358" t="str">
        <f>IF(AND(E2961&lt;&gt;0,D2961&lt;&gt;0,F2961&lt;&gt;0),IF(C2961&lt;&gt;0,CONCATENATE(C2961,"-AGr",VLOOKUP(D2961,Listen!$A$2:$G$45,7,FALSE),"-",E2961,"-",F2961,),CONCATENATE("AGr",VLOOKUP(D2961,Listen!$A$2:$G$45,7,FALSE),"-",E2961,"-",F2961)),"keine vollständige ID")</f>
        <v>keine vollständige ID</v>
      </c>
      <c r="C2961" s="359">
        <f>'[2]III_SAV-Details_NB'!B2967</f>
        <v>0</v>
      </c>
      <c r="D2961" s="359">
        <f>'[2]III_SAV-Details_NB'!C2967</f>
        <v>0</v>
      </c>
      <c r="E2961" s="359">
        <f>'[2]III_SAV-Details_NB'!D2967</f>
        <v>0</v>
      </c>
      <c r="F2961" s="490"/>
      <c r="G2961" s="281">
        <f>'[2]III_SAV-Details_NB'!X2967</f>
        <v>0</v>
      </c>
      <c r="H2961" s="281">
        <f t="shared" si="776"/>
        <v>0</v>
      </c>
      <c r="I2961" s="281">
        <f>IF(con_EOGJahr=2025,'[2]III_SAV-Details_NB'!AA2967,IF(con_EOGJahr=2026,'[2]III_SAV-Details_NB'!AB2967,'[2]III_SAV-Details_NB'!AC2967))</f>
        <v>0</v>
      </c>
      <c r="J2961" s="282"/>
      <c r="K2961" s="282"/>
      <c r="L2961" s="282"/>
      <c r="M2961" s="282"/>
      <c r="N2961" s="282"/>
      <c r="O2961" s="282"/>
      <c r="P2961" s="52">
        <f t="shared" si="777"/>
        <v>0</v>
      </c>
      <c r="Q2961" s="60"/>
      <c r="R2961" s="53">
        <f t="shared" si="768"/>
        <v>0</v>
      </c>
      <c r="S2961" s="59"/>
      <c r="T2961" s="61"/>
      <c r="U2961" s="342" t="str">
        <f t="shared" si="772"/>
        <v>k.A.</v>
      </c>
      <c r="V2961" s="343" t="str">
        <f t="shared" si="769"/>
        <v>k.A.</v>
      </c>
      <c r="W2961" s="343" t="str">
        <f>IFERROR(IF(OR($D2961="",$E2961=0,con_Ende=0),"k.A.",IF(VLOOKUP($D2961,rng_ND,5,0)="Nein",VLOOKUP($D2961,rng_ND,2,FALSE),MIN(VLOOKUP($D2961,rng_ND,2,FALSE),A_Stammdaten!$B$19-D_SAV!$E2961+1))),"k.A.")</f>
        <v>k.A.</v>
      </c>
      <c r="X2961" s="343" t="str">
        <f t="shared" si="770"/>
        <v>k.A.</v>
      </c>
      <c r="Y2961" s="62"/>
      <c r="Z2961" s="48">
        <f t="shared" si="771"/>
        <v>0</v>
      </c>
      <c r="AA2961" s="457"/>
      <c r="AB2961" s="55">
        <f t="shared" si="778"/>
        <v>0</v>
      </c>
      <c r="AC2961" s="55">
        <f>IF(A_Stammdaten!$B$25="ja",D_SAV!AA2961,D_SAV!AB2961)</f>
        <v>0</v>
      </c>
      <c r="AD2961" s="478">
        <f>IF(AC2961=0,0,IF(U2961-(con_EOGJahr-D_SAV!E2961)&lt;=0,AC2961,AC2961/V2961))</f>
        <v>0</v>
      </c>
      <c r="AE2961" s="478">
        <f>IFERROR(IF(AND(VLOOKUP(D2961,rng_ND,5,FALSE)="Ja",D_SAV!T2961="degressiv"),D_SAV!AC2961*Y2961/100,0),0)</f>
        <v>0</v>
      </c>
      <c r="AF2961" s="55">
        <f>IFERROR(IF(VLOOKUP(D2961,rng_ND,5,FALSE)="Ja",MAX(D_SAV!AD2961:AE2961),D_SAV!AD2961),0)</f>
        <v>0</v>
      </c>
      <c r="AG2961" s="55">
        <f t="shared" si="779"/>
        <v>0</v>
      </c>
      <c r="AH2961" s="55">
        <f t="shared" si="780"/>
        <v>0</v>
      </c>
      <c r="AI2961" s="55">
        <f t="shared" si="781"/>
        <v>0</v>
      </c>
      <c r="AJ2961" s="55">
        <f t="shared" si="782"/>
        <v>0</v>
      </c>
      <c r="AK2961" s="55">
        <f t="shared" si="773"/>
        <v>0</v>
      </c>
      <c r="AL2961" s="55">
        <f t="shared" si="774"/>
        <v>0</v>
      </c>
      <c r="AM2961" s="55">
        <f t="shared" si="775"/>
        <v>0</v>
      </c>
    </row>
    <row r="2962" spans="1:39" x14ac:dyDescent="0.25">
      <c r="A2962" s="47">
        <v>2958</v>
      </c>
      <c r="B2962" s="358" t="str">
        <f>IF(AND(E2962&lt;&gt;0,D2962&lt;&gt;0,F2962&lt;&gt;0),IF(C2962&lt;&gt;0,CONCATENATE(C2962,"-AGr",VLOOKUP(D2962,Listen!$A$2:$G$45,7,FALSE),"-",E2962,"-",F2962,),CONCATENATE("AGr",VLOOKUP(D2962,Listen!$A$2:$G$45,7,FALSE),"-",E2962,"-",F2962)),"keine vollständige ID")</f>
        <v>keine vollständige ID</v>
      </c>
      <c r="C2962" s="359">
        <f>'[2]III_SAV-Details_NB'!B2968</f>
        <v>0</v>
      </c>
      <c r="D2962" s="359">
        <f>'[2]III_SAV-Details_NB'!C2968</f>
        <v>0</v>
      </c>
      <c r="E2962" s="359">
        <f>'[2]III_SAV-Details_NB'!D2968</f>
        <v>0</v>
      </c>
      <c r="F2962" s="490"/>
      <c r="G2962" s="281">
        <f>'[2]III_SAV-Details_NB'!X2968</f>
        <v>0</v>
      </c>
      <c r="H2962" s="281">
        <f t="shared" si="776"/>
        <v>0</v>
      </c>
      <c r="I2962" s="281">
        <f>IF(con_EOGJahr=2025,'[2]III_SAV-Details_NB'!AA2968,IF(con_EOGJahr=2026,'[2]III_SAV-Details_NB'!AB2968,'[2]III_SAV-Details_NB'!AC2968))</f>
        <v>0</v>
      </c>
      <c r="J2962" s="282"/>
      <c r="K2962" s="282"/>
      <c r="L2962" s="282"/>
      <c r="M2962" s="282"/>
      <c r="N2962" s="282"/>
      <c r="O2962" s="282"/>
      <c r="P2962" s="52">
        <f t="shared" si="777"/>
        <v>0</v>
      </c>
      <c r="Q2962" s="60"/>
      <c r="R2962" s="53">
        <f t="shared" ref="R2962:R3025" si="783">P2962+Q2962</f>
        <v>0</v>
      </c>
      <c r="S2962" s="59"/>
      <c r="T2962" s="61"/>
      <c r="U2962" s="342" t="str">
        <f t="shared" si="772"/>
        <v>k.A.</v>
      </c>
      <c r="V2962" s="343" t="str">
        <f t="shared" ref="V2962:V3025" si="784">IFERROR(IF(OR($D2962="",$E2962=0,con_Ende=0,$U2962=0),"k.A.",MAX($E2962-con_EOGJahr+$U2962,0)),"k.A.")</f>
        <v>k.A.</v>
      </c>
      <c r="W2962" s="343" t="str">
        <f>IFERROR(IF(OR($D2962="",$E2962=0,con_Ende=0),"k.A.",IF(VLOOKUP($D2962,rng_ND,5,0)="Nein",VLOOKUP($D2962,rng_ND,2,FALSE),MIN(VLOOKUP($D2962,rng_ND,2,FALSE),A_Stammdaten!$B$19-D_SAV!$E2962+1))),"k.A.")</f>
        <v>k.A.</v>
      </c>
      <c r="X2962" s="343" t="str">
        <f t="shared" ref="X2962:X3025" si="785">IFERROR(IF(OR($D2962="",$E2962=0,con_Ende=0),"k.A.",VLOOKUP($D2962,rng_ND,3,FALSE)),"k.A.")</f>
        <v>k.A.</v>
      </c>
      <c r="Y2962" s="62"/>
      <c r="Z2962" s="48">
        <f t="shared" ref="Z2962:Z3025" si="786">IF(AND($E2962&lt;2006,$E2962&lt;&gt;0),IFERROR(VLOOKUP($E2962,rng_Index,VLOOKUP($D2962,rng_ND,4,FALSE)+1,FALSE),1),)</f>
        <v>0</v>
      </c>
      <c r="AA2962" s="457"/>
      <c r="AB2962" s="55">
        <f t="shared" si="778"/>
        <v>0</v>
      </c>
      <c r="AC2962" s="55">
        <f>IF(A_Stammdaten!$B$25="ja",D_SAV!AA2962,D_SAV!AB2962)</f>
        <v>0</v>
      </c>
      <c r="AD2962" s="478">
        <f>IF(AC2962=0,0,IF(U2962-(con_EOGJahr-D_SAV!E2962)&lt;=0,AC2962,AC2962/V2962))</f>
        <v>0</v>
      </c>
      <c r="AE2962" s="478">
        <f>IFERROR(IF(AND(VLOOKUP(D2962,rng_ND,5,FALSE)="Ja",D_SAV!T2962="degressiv"),D_SAV!AC2962*Y2962/100,0),0)</f>
        <v>0</v>
      </c>
      <c r="AF2962" s="55">
        <f>IFERROR(IF(VLOOKUP(D2962,rng_ND,5,FALSE)="Ja",MAX(D_SAV!AD2962:AE2962),D_SAV!AD2962),0)</f>
        <v>0</v>
      </c>
      <c r="AG2962" s="55">
        <f t="shared" si="779"/>
        <v>0</v>
      </c>
      <c r="AH2962" s="55">
        <f t="shared" si="780"/>
        <v>0</v>
      </c>
      <c r="AI2962" s="55">
        <f t="shared" si="781"/>
        <v>0</v>
      </c>
      <c r="AJ2962" s="55">
        <f t="shared" si="782"/>
        <v>0</v>
      </c>
      <c r="AK2962" s="55">
        <f t="shared" si="773"/>
        <v>0</v>
      </c>
      <c r="AL2962" s="55">
        <f t="shared" si="774"/>
        <v>0</v>
      </c>
      <c r="AM2962" s="55">
        <f t="shared" si="775"/>
        <v>0</v>
      </c>
    </row>
    <row r="2963" spans="1:39" x14ac:dyDescent="0.25">
      <c r="A2963" s="47">
        <v>2959</v>
      </c>
      <c r="B2963" s="358" t="str">
        <f>IF(AND(E2963&lt;&gt;0,D2963&lt;&gt;0,F2963&lt;&gt;0),IF(C2963&lt;&gt;0,CONCATENATE(C2963,"-AGr",VLOOKUP(D2963,Listen!$A$2:$G$45,7,FALSE),"-",E2963,"-",F2963,),CONCATENATE("AGr",VLOOKUP(D2963,Listen!$A$2:$G$45,7,FALSE),"-",E2963,"-",F2963)),"keine vollständige ID")</f>
        <v>keine vollständige ID</v>
      </c>
      <c r="C2963" s="359">
        <f>'[2]III_SAV-Details_NB'!B2969</f>
        <v>0</v>
      </c>
      <c r="D2963" s="359">
        <f>'[2]III_SAV-Details_NB'!C2969</f>
        <v>0</v>
      </c>
      <c r="E2963" s="359">
        <f>'[2]III_SAV-Details_NB'!D2969</f>
        <v>0</v>
      </c>
      <c r="F2963" s="490"/>
      <c r="G2963" s="281">
        <f>'[2]III_SAV-Details_NB'!X2969</f>
        <v>0</v>
      </c>
      <c r="H2963" s="281">
        <f t="shared" si="776"/>
        <v>0</v>
      </c>
      <c r="I2963" s="281">
        <f>IF(con_EOGJahr=2025,'[2]III_SAV-Details_NB'!AA2969,IF(con_EOGJahr=2026,'[2]III_SAV-Details_NB'!AB2969,'[2]III_SAV-Details_NB'!AC2969))</f>
        <v>0</v>
      </c>
      <c r="J2963" s="282"/>
      <c r="K2963" s="282"/>
      <c r="L2963" s="282"/>
      <c r="M2963" s="282"/>
      <c r="N2963" s="282"/>
      <c r="O2963" s="282"/>
      <c r="P2963" s="52">
        <f t="shared" si="777"/>
        <v>0</v>
      </c>
      <c r="Q2963" s="60"/>
      <c r="R2963" s="53">
        <f t="shared" si="783"/>
        <v>0</v>
      </c>
      <c r="S2963" s="59"/>
      <c r="T2963" s="61"/>
      <c r="U2963" s="342" t="str">
        <f t="shared" ref="U2963:U3026" si="787">+W2963</f>
        <v>k.A.</v>
      </c>
      <c r="V2963" s="343" t="str">
        <f t="shared" si="784"/>
        <v>k.A.</v>
      </c>
      <c r="W2963" s="343" t="str">
        <f>IFERROR(IF(OR($D2963="",$E2963=0,con_Ende=0),"k.A.",IF(VLOOKUP($D2963,rng_ND,5,0)="Nein",VLOOKUP($D2963,rng_ND,2,FALSE),MIN(VLOOKUP($D2963,rng_ND,2,FALSE),A_Stammdaten!$B$19-D_SAV!$E2963+1))),"k.A.")</f>
        <v>k.A.</v>
      </c>
      <c r="X2963" s="343" t="str">
        <f t="shared" si="785"/>
        <v>k.A.</v>
      </c>
      <c r="Y2963" s="62"/>
      <c r="Z2963" s="48">
        <f t="shared" si="786"/>
        <v>0</v>
      </c>
      <c r="AA2963" s="457"/>
      <c r="AB2963" s="55">
        <f t="shared" si="778"/>
        <v>0</v>
      </c>
      <c r="AC2963" s="55">
        <f>IF(A_Stammdaten!$B$25="ja",D_SAV!AA2963,D_SAV!AB2963)</f>
        <v>0</v>
      </c>
      <c r="AD2963" s="478">
        <f>IF(AC2963=0,0,IF(U2963-(con_EOGJahr-D_SAV!E2963)&lt;=0,AC2963,AC2963/V2963))</f>
        <v>0</v>
      </c>
      <c r="AE2963" s="478">
        <f>IFERROR(IF(AND(VLOOKUP(D2963,rng_ND,5,FALSE)="Ja",D_SAV!T2963="degressiv"),D_SAV!AC2963*Y2963/100,0),0)</f>
        <v>0</v>
      </c>
      <c r="AF2963" s="55">
        <f>IFERROR(IF(VLOOKUP(D2963,rng_ND,5,FALSE)="Ja",MAX(D_SAV!AD2963:AE2963),D_SAV!AD2963),0)</f>
        <v>0</v>
      </c>
      <c r="AG2963" s="55">
        <f t="shared" si="779"/>
        <v>0</v>
      </c>
      <c r="AH2963" s="55">
        <f t="shared" si="780"/>
        <v>0</v>
      </c>
      <c r="AI2963" s="55">
        <f t="shared" si="781"/>
        <v>0</v>
      </c>
      <c r="AJ2963" s="55">
        <f t="shared" si="782"/>
        <v>0</v>
      </c>
      <c r="AK2963" s="55">
        <f t="shared" si="773"/>
        <v>0</v>
      </c>
      <c r="AL2963" s="55">
        <f t="shared" si="774"/>
        <v>0</v>
      </c>
      <c r="AM2963" s="55">
        <f t="shared" si="775"/>
        <v>0</v>
      </c>
    </row>
    <row r="2964" spans="1:39" x14ac:dyDescent="0.25">
      <c r="A2964" s="47">
        <v>2960</v>
      </c>
      <c r="B2964" s="358" t="str">
        <f>IF(AND(E2964&lt;&gt;0,D2964&lt;&gt;0,F2964&lt;&gt;0),IF(C2964&lt;&gt;0,CONCATENATE(C2964,"-AGr",VLOOKUP(D2964,Listen!$A$2:$G$45,7,FALSE),"-",E2964,"-",F2964,),CONCATENATE("AGr",VLOOKUP(D2964,Listen!$A$2:$G$45,7,FALSE),"-",E2964,"-",F2964)),"keine vollständige ID")</f>
        <v>keine vollständige ID</v>
      </c>
      <c r="C2964" s="359">
        <f>'[2]III_SAV-Details_NB'!B2970</f>
        <v>0</v>
      </c>
      <c r="D2964" s="359">
        <f>'[2]III_SAV-Details_NB'!C2970</f>
        <v>0</v>
      </c>
      <c r="E2964" s="359">
        <f>'[2]III_SAV-Details_NB'!D2970</f>
        <v>0</v>
      </c>
      <c r="F2964" s="490"/>
      <c r="G2964" s="281">
        <f>'[2]III_SAV-Details_NB'!X2970</f>
        <v>0</v>
      </c>
      <c r="H2964" s="281">
        <f t="shared" si="776"/>
        <v>0</v>
      </c>
      <c r="I2964" s="281">
        <f>IF(con_EOGJahr=2025,'[2]III_SAV-Details_NB'!AA2970,IF(con_EOGJahr=2026,'[2]III_SAV-Details_NB'!AB2970,'[2]III_SAV-Details_NB'!AC2970))</f>
        <v>0</v>
      </c>
      <c r="J2964" s="282"/>
      <c r="K2964" s="282"/>
      <c r="L2964" s="282"/>
      <c r="M2964" s="282"/>
      <c r="N2964" s="282"/>
      <c r="O2964" s="282"/>
      <c r="P2964" s="52">
        <f t="shared" si="777"/>
        <v>0</v>
      </c>
      <c r="Q2964" s="60"/>
      <c r="R2964" s="53">
        <f t="shared" si="783"/>
        <v>0</v>
      </c>
      <c r="S2964" s="59"/>
      <c r="T2964" s="61"/>
      <c r="U2964" s="342" t="str">
        <f t="shared" si="787"/>
        <v>k.A.</v>
      </c>
      <c r="V2964" s="343" t="str">
        <f t="shared" si="784"/>
        <v>k.A.</v>
      </c>
      <c r="W2964" s="343" t="str">
        <f>IFERROR(IF(OR($D2964="",$E2964=0,con_Ende=0),"k.A.",IF(VLOOKUP($D2964,rng_ND,5,0)="Nein",VLOOKUP($D2964,rng_ND,2,FALSE),MIN(VLOOKUP($D2964,rng_ND,2,FALSE),A_Stammdaten!$B$19-D_SAV!$E2964+1))),"k.A.")</f>
        <v>k.A.</v>
      </c>
      <c r="X2964" s="343" t="str">
        <f t="shared" si="785"/>
        <v>k.A.</v>
      </c>
      <c r="Y2964" s="62"/>
      <c r="Z2964" s="48">
        <f t="shared" si="786"/>
        <v>0</v>
      </c>
      <c r="AA2964" s="457"/>
      <c r="AB2964" s="55">
        <f t="shared" si="778"/>
        <v>0</v>
      </c>
      <c r="AC2964" s="55">
        <f>IF(A_Stammdaten!$B$25="ja",D_SAV!AA2964,D_SAV!AB2964)</f>
        <v>0</v>
      </c>
      <c r="AD2964" s="478">
        <f>IF(AC2964=0,0,IF(U2964-(con_EOGJahr-D_SAV!E2964)&lt;=0,AC2964,AC2964/V2964))</f>
        <v>0</v>
      </c>
      <c r="AE2964" s="478">
        <f>IFERROR(IF(AND(VLOOKUP(D2964,rng_ND,5,FALSE)="Ja",D_SAV!T2964="degressiv"),D_SAV!AC2964*Y2964/100,0),0)</f>
        <v>0</v>
      </c>
      <c r="AF2964" s="55">
        <f>IFERROR(IF(VLOOKUP(D2964,rng_ND,5,FALSE)="Ja",MAX(D_SAV!AD2964:AE2964),D_SAV!AD2964),0)</f>
        <v>0</v>
      </c>
      <c r="AG2964" s="55">
        <f t="shared" si="779"/>
        <v>0</v>
      </c>
      <c r="AH2964" s="55">
        <f t="shared" si="780"/>
        <v>0</v>
      </c>
      <c r="AI2964" s="55">
        <f t="shared" si="781"/>
        <v>0</v>
      </c>
      <c r="AJ2964" s="55">
        <f t="shared" si="782"/>
        <v>0</v>
      </c>
      <c r="AK2964" s="55">
        <f t="shared" si="773"/>
        <v>0</v>
      </c>
      <c r="AL2964" s="55">
        <f t="shared" si="774"/>
        <v>0</v>
      </c>
      <c r="AM2964" s="55">
        <f t="shared" si="775"/>
        <v>0</v>
      </c>
    </row>
    <row r="2965" spans="1:39" x14ac:dyDescent="0.25">
      <c r="A2965" s="47">
        <v>2961</v>
      </c>
      <c r="B2965" s="358" t="str">
        <f>IF(AND(E2965&lt;&gt;0,D2965&lt;&gt;0,F2965&lt;&gt;0),IF(C2965&lt;&gt;0,CONCATENATE(C2965,"-AGr",VLOOKUP(D2965,Listen!$A$2:$G$45,7,FALSE),"-",E2965,"-",F2965,),CONCATENATE("AGr",VLOOKUP(D2965,Listen!$A$2:$G$45,7,FALSE),"-",E2965,"-",F2965)),"keine vollständige ID")</f>
        <v>keine vollständige ID</v>
      </c>
      <c r="C2965" s="359">
        <f>'[2]III_SAV-Details_NB'!B2971</f>
        <v>0</v>
      </c>
      <c r="D2965" s="359">
        <f>'[2]III_SAV-Details_NB'!C2971</f>
        <v>0</v>
      </c>
      <c r="E2965" s="359">
        <f>'[2]III_SAV-Details_NB'!D2971</f>
        <v>0</v>
      </c>
      <c r="F2965" s="490"/>
      <c r="G2965" s="281">
        <f>'[2]III_SAV-Details_NB'!X2971</f>
        <v>0</v>
      </c>
      <c r="H2965" s="281">
        <f t="shared" si="776"/>
        <v>0</v>
      </c>
      <c r="I2965" s="281">
        <f>IF(con_EOGJahr=2025,'[2]III_SAV-Details_NB'!AA2971,IF(con_EOGJahr=2026,'[2]III_SAV-Details_NB'!AB2971,'[2]III_SAV-Details_NB'!AC2971))</f>
        <v>0</v>
      </c>
      <c r="J2965" s="282"/>
      <c r="K2965" s="282"/>
      <c r="L2965" s="282"/>
      <c r="M2965" s="282"/>
      <c r="N2965" s="282"/>
      <c r="O2965" s="282"/>
      <c r="P2965" s="52">
        <f t="shared" si="777"/>
        <v>0</v>
      </c>
      <c r="Q2965" s="60"/>
      <c r="R2965" s="53">
        <f t="shared" si="783"/>
        <v>0</v>
      </c>
      <c r="S2965" s="59"/>
      <c r="T2965" s="61"/>
      <c r="U2965" s="342" t="str">
        <f t="shared" si="787"/>
        <v>k.A.</v>
      </c>
      <c r="V2965" s="343" t="str">
        <f t="shared" si="784"/>
        <v>k.A.</v>
      </c>
      <c r="W2965" s="343" t="str">
        <f>IFERROR(IF(OR($D2965="",$E2965=0,con_Ende=0),"k.A.",IF(VLOOKUP($D2965,rng_ND,5,0)="Nein",VLOOKUP($D2965,rng_ND,2,FALSE),MIN(VLOOKUP($D2965,rng_ND,2,FALSE),A_Stammdaten!$B$19-D_SAV!$E2965+1))),"k.A.")</f>
        <v>k.A.</v>
      </c>
      <c r="X2965" s="343" t="str">
        <f t="shared" si="785"/>
        <v>k.A.</v>
      </c>
      <c r="Y2965" s="62"/>
      <c r="Z2965" s="48">
        <f t="shared" si="786"/>
        <v>0</v>
      </c>
      <c r="AA2965" s="457"/>
      <c r="AB2965" s="55">
        <f t="shared" si="778"/>
        <v>0</v>
      </c>
      <c r="AC2965" s="55">
        <f>IF(A_Stammdaten!$B$25="ja",D_SAV!AA2965,D_SAV!AB2965)</f>
        <v>0</v>
      </c>
      <c r="AD2965" s="478">
        <f>IF(AC2965=0,0,IF(U2965-(con_EOGJahr-D_SAV!E2965)&lt;=0,AC2965,AC2965/V2965))</f>
        <v>0</v>
      </c>
      <c r="AE2965" s="478">
        <f>IFERROR(IF(AND(VLOOKUP(D2965,rng_ND,5,FALSE)="Ja",D_SAV!T2965="degressiv"),D_SAV!AC2965*Y2965/100,0),0)</f>
        <v>0</v>
      </c>
      <c r="AF2965" s="55">
        <f>IFERROR(IF(VLOOKUP(D2965,rng_ND,5,FALSE)="Ja",MAX(D_SAV!AD2965:AE2965),D_SAV!AD2965),0)</f>
        <v>0</v>
      </c>
      <c r="AG2965" s="55">
        <f t="shared" si="779"/>
        <v>0</v>
      </c>
      <c r="AH2965" s="55">
        <f t="shared" si="780"/>
        <v>0</v>
      </c>
      <c r="AI2965" s="55">
        <f t="shared" si="781"/>
        <v>0</v>
      </c>
      <c r="AJ2965" s="55">
        <f t="shared" si="782"/>
        <v>0</v>
      </c>
      <c r="AK2965" s="55">
        <f t="shared" si="773"/>
        <v>0</v>
      </c>
      <c r="AL2965" s="55">
        <f t="shared" si="774"/>
        <v>0</v>
      </c>
      <c r="AM2965" s="55">
        <f t="shared" si="775"/>
        <v>0</v>
      </c>
    </row>
    <row r="2966" spans="1:39" x14ac:dyDescent="0.25">
      <c r="A2966" s="47">
        <v>2962</v>
      </c>
      <c r="B2966" s="358" t="str">
        <f>IF(AND(E2966&lt;&gt;0,D2966&lt;&gt;0,F2966&lt;&gt;0),IF(C2966&lt;&gt;0,CONCATENATE(C2966,"-AGr",VLOOKUP(D2966,Listen!$A$2:$G$45,7,FALSE),"-",E2966,"-",F2966,),CONCATENATE("AGr",VLOOKUP(D2966,Listen!$A$2:$G$45,7,FALSE),"-",E2966,"-",F2966)),"keine vollständige ID")</f>
        <v>keine vollständige ID</v>
      </c>
      <c r="C2966" s="359">
        <f>'[2]III_SAV-Details_NB'!B2972</f>
        <v>0</v>
      </c>
      <c r="D2966" s="359">
        <f>'[2]III_SAV-Details_NB'!C2972</f>
        <v>0</v>
      </c>
      <c r="E2966" s="359">
        <f>'[2]III_SAV-Details_NB'!D2972</f>
        <v>0</v>
      </c>
      <c r="F2966" s="490"/>
      <c r="G2966" s="281">
        <f>'[2]III_SAV-Details_NB'!X2972</f>
        <v>0</v>
      </c>
      <c r="H2966" s="281">
        <f t="shared" si="776"/>
        <v>0</v>
      </c>
      <c r="I2966" s="281">
        <f>IF(con_EOGJahr=2025,'[2]III_SAV-Details_NB'!AA2972,IF(con_EOGJahr=2026,'[2]III_SAV-Details_NB'!AB2972,'[2]III_SAV-Details_NB'!AC2972))</f>
        <v>0</v>
      </c>
      <c r="J2966" s="282"/>
      <c r="K2966" s="282"/>
      <c r="L2966" s="282"/>
      <c r="M2966" s="282"/>
      <c r="N2966" s="282"/>
      <c r="O2966" s="282"/>
      <c r="P2966" s="52">
        <f t="shared" si="777"/>
        <v>0</v>
      </c>
      <c r="Q2966" s="60"/>
      <c r="R2966" s="53">
        <f t="shared" si="783"/>
        <v>0</v>
      </c>
      <c r="S2966" s="59"/>
      <c r="T2966" s="61"/>
      <c r="U2966" s="342" t="str">
        <f t="shared" si="787"/>
        <v>k.A.</v>
      </c>
      <c r="V2966" s="343" t="str">
        <f t="shared" si="784"/>
        <v>k.A.</v>
      </c>
      <c r="W2966" s="343" t="str">
        <f>IFERROR(IF(OR($D2966="",$E2966=0,con_Ende=0),"k.A.",IF(VLOOKUP($D2966,rng_ND,5,0)="Nein",VLOOKUP($D2966,rng_ND,2,FALSE),MIN(VLOOKUP($D2966,rng_ND,2,FALSE),A_Stammdaten!$B$19-D_SAV!$E2966+1))),"k.A.")</f>
        <v>k.A.</v>
      </c>
      <c r="X2966" s="343" t="str">
        <f t="shared" si="785"/>
        <v>k.A.</v>
      </c>
      <c r="Y2966" s="62"/>
      <c r="Z2966" s="48">
        <f t="shared" si="786"/>
        <v>0</v>
      </c>
      <c r="AA2966" s="457"/>
      <c r="AB2966" s="55">
        <f t="shared" si="778"/>
        <v>0</v>
      </c>
      <c r="AC2966" s="55">
        <f>IF(A_Stammdaten!$B$25="ja",D_SAV!AA2966,D_SAV!AB2966)</f>
        <v>0</v>
      </c>
      <c r="AD2966" s="478">
        <f>IF(AC2966=0,0,IF(U2966-(con_EOGJahr-D_SAV!E2966)&lt;=0,AC2966,AC2966/V2966))</f>
        <v>0</v>
      </c>
      <c r="AE2966" s="478">
        <f>IFERROR(IF(AND(VLOOKUP(D2966,rng_ND,5,FALSE)="Ja",D_SAV!T2966="degressiv"),D_SAV!AC2966*Y2966/100,0),0)</f>
        <v>0</v>
      </c>
      <c r="AF2966" s="55">
        <f>IFERROR(IF(VLOOKUP(D2966,rng_ND,5,FALSE)="Ja",MAX(D_SAV!AD2966:AE2966),D_SAV!AD2966),0)</f>
        <v>0</v>
      </c>
      <c r="AG2966" s="55">
        <f t="shared" si="779"/>
        <v>0</v>
      </c>
      <c r="AH2966" s="55">
        <f t="shared" si="780"/>
        <v>0</v>
      </c>
      <c r="AI2966" s="55">
        <f t="shared" si="781"/>
        <v>0</v>
      </c>
      <c r="AJ2966" s="55">
        <f t="shared" si="782"/>
        <v>0</v>
      </c>
      <c r="AK2966" s="55">
        <f t="shared" si="773"/>
        <v>0</v>
      </c>
      <c r="AL2966" s="55">
        <f t="shared" si="774"/>
        <v>0</v>
      </c>
      <c r="AM2966" s="55">
        <f t="shared" si="775"/>
        <v>0</v>
      </c>
    </row>
    <row r="2967" spans="1:39" x14ac:dyDescent="0.25">
      <c r="A2967" s="47">
        <v>2963</v>
      </c>
      <c r="B2967" s="358" t="str">
        <f>IF(AND(E2967&lt;&gt;0,D2967&lt;&gt;0,F2967&lt;&gt;0),IF(C2967&lt;&gt;0,CONCATENATE(C2967,"-AGr",VLOOKUP(D2967,Listen!$A$2:$G$45,7,FALSE),"-",E2967,"-",F2967,),CONCATENATE("AGr",VLOOKUP(D2967,Listen!$A$2:$G$45,7,FALSE),"-",E2967,"-",F2967)),"keine vollständige ID")</f>
        <v>keine vollständige ID</v>
      </c>
      <c r="C2967" s="359">
        <f>'[2]III_SAV-Details_NB'!B2973</f>
        <v>0</v>
      </c>
      <c r="D2967" s="359">
        <f>'[2]III_SAV-Details_NB'!C2973</f>
        <v>0</v>
      </c>
      <c r="E2967" s="359">
        <f>'[2]III_SAV-Details_NB'!D2973</f>
        <v>0</v>
      </c>
      <c r="F2967" s="490"/>
      <c r="G2967" s="281">
        <f>'[2]III_SAV-Details_NB'!X2973</f>
        <v>0</v>
      </c>
      <c r="H2967" s="281">
        <f t="shared" si="776"/>
        <v>0</v>
      </c>
      <c r="I2967" s="281">
        <f>IF(con_EOGJahr=2025,'[2]III_SAV-Details_NB'!AA2973,IF(con_EOGJahr=2026,'[2]III_SAV-Details_NB'!AB2973,'[2]III_SAV-Details_NB'!AC2973))</f>
        <v>0</v>
      </c>
      <c r="J2967" s="282"/>
      <c r="K2967" s="282"/>
      <c r="L2967" s="282"/>
      <c r="M2967" s="282"/>
      <c r="N2967" s="282"/>
      <c r="O2967" s="282"/>
      <c r="P2967" s="52">
        <f t="shared" si="777"/>
        <v>0</v>
      </c>
      <c r="Q2967" s="60"/>
      <c r="R2967" s="53">
        <f t="shared" si="783"/>
        <v>0</v>
      </c>
      <c r="S2967" s="59"/>
      <c r="T2967" s="61"/>
      <c r="U2967" s="342" t="str">
        <f t="shared" si="787"/>
        <v>k.A.</v>
      </c>
      <c r="V2967" s="343" t="str">
        <f t="shared" si="784"/>
        <v>k.A.</v>
      </c>
      <c r="W2967" s="343" t="str">
        <f>IFERROR(IF(OR($D2967="",$E2967=0,con_Ende=0),"k.A.",IF(VLOOKUP($D2967,rng_ND,5,0)="Nein",VLOOKUP($D2967,rng_ND,2,FALSE),MIN(VLOOKUP($D2967,rng_ND,2,FALSE),A_Stammdaten!$B$19-D_SAV!$E2967+1))),"k.A.")</f>
        <v>k.A.</v>
      </c>
      <c r="X2967" s="343" t="str">
        <f t="shared" si="785"/>
        <v>k.A.</v>
      </c>
      <c r="Y2967" s="62"/>
      <c r="Z2967" s="48">
        <f t="shared" si="786"/>
        <v>0</v>
      </c>
      <c r="AA2967" s="457"/>
      <c r="AB2967" s="55">
        <f t="shared" si="778"/>
        <v>0</v>
      </c>
      <c r="AC2967" s="55">
        <f>IF(A_Stammdaten!$B$25="ja",D_SAV!AA2967,D_SAV!AB2967)</f>
        <v>0</v>
      </c>
      <c r="AD2967" s="478">
        <f>IF(AC2967=0,0,IF(U2967-(con_EOGJahr-D_SAV!E2967)&lt;=0,AC2967,AC2967/V2967))</f>
        <v>0</v>
      </c>
      <c r="AE2967" s="478">
        <f>IFERROR(IF(AND(VLOOKUP(D2967,rng_ND,5,FALSE)="Ja",D_SAV!T2967="degressiv"),D_SAV!AC2967*Y2967/100,0),0)</f>
        <v>0</v>
      </c>
      <c r="AF2967" s="55">
        <f>IFERROR(IF(VLOOKUP(D2967,rng_ND,5,FALSE)="Ja",MAX(D_SAV!AD2967:AE2967),D_SAV!AD2967),0)</f>
        <v>0</v>
      </c>
      <c r="AG2967" s="55">
        <f t="shared" si="779"/>
        <v>0</v>
      </c>
      <c r="AH2967" s="55">
        <f t="shared" si="780"/>
        <v>0</v>
      </c>
      <c r="AI2967" s="55">
        <f t="shared" si="781"/>
        <v>0</v>
      </c>
      <c r="AJ2967" s="55">
        <f t="shared" si="782"/>
        <v>0</v>
      </c>
      <c r="AK2967" s="55">
        <f t="shared" si="773"/>
        <v>0</v>
      </c>
      <c r="AL2967" s="55">
        <f t="shared" si="774"/>
        <v>0</v>
      </c>
      <c r="AM2967" s="55">
        <f t="shared" si="775"/>
        <v>0</v>
      </c>
    </row>
    <row r="2968" spans="1:39" x14ac:dyDescent="0.25">
      <c r="A2968" s="47">
        <v>2964</v>
      </c>
      <c r="B2968" s="358" t="str">
        <f>IF(AND(E2968&lt;&gt;0,D2968&lt;&gt;0,F2968&lt;&gt;0),IF(C2968&lt;&gt;0,CONCATENATE(C2968,"-AGr",VLOOKUP(D2968,Listen!$A$2:$G$45,7,FALSE),"-",E2968,"-",F2968,),CONCATENATE("AGr",VLOOKUP(D2968,Listen!$A$2:$G$45,7,FALSE),"-",E2968,"-",F2968)),"keine vollständige ID")</f>
        <v>keine vollständige ID</v>
      </c>
      <c r="C2968" s="359">
        <f>'[2]III_SAV-Details_NB'!B2974</f>
        <v>0</v>
      </c>
      <c r="D2968" s="359">
        <f>'[2]III_SAV-Details_NB'!C2974</f>
        <v>0</v>
      </c>
      <c r="E2968" s="359">
        <f>'[2]III_SAV-Details_NB'!D2974</f>
        <v>0</v>
      </c>
      <c r="F2968" s="490"/>
      <c r="G2968" s="281">
        <f>'[2]III_SAV-Details_NB'!X2974</f>
        <v>0</v>
      </c>
      <c r="H2968" s="281">
        <f t="shared" si="776"/>
        <v>0</v>
      </c>
      <c r="I2968" s="281">
        <f>IF(con_EOGJahr=2025,'[2]III_SAV-Details_NB'!AA2974,IF(con_EOGJahr=2026,'[2]III_SAV-Details_NB'!AB2974,'[2]III_SAV-Details_NB'!AC2974))</f>
        <v>0</v>
      </c>
      <c r="J2968" s="282"/>
      <c r="K2968" s="282"/>
      <c r="L2968" s="282"/>
      <c r="M2968" s="282"/>
      <c r="N2968" s="282"/>
      <c r="O2968" s="282"/>
      <c r="P2968" s="52">
        <f t="shared" si="777"/>
        <v>0</v>
      </c>
      <c r="Q2968" s="60"/>
      <c r="R2968" s="53">
        <f t="shared" si="783"/>
        <v>0</v>
      </c>
      <c r="S2968" s="59"/>
      <c r="T2968" s="61"/>
      <c r="U2968" s="342" t="str">
        <f t="shared" si="787"/>
        <v>k.A.</v>
      </c>
      <c r="V2968" s="343" t="str">
        <f t="shared" si="784"/>
        <v>k.A.</v>
      </c>
      <c r="W2968" s="343" t="str">
        <f>IFERROR(IF(OR($D2968="",$E2968=0,con_Ende=0),"k.A.",IF(VLOOKUP($D2968,rng_ND,5,0)="Nein",VLOOKUP($D2968,rng_ND,2,FALSE),MIN(VLOOKUP($D2968,rng_ND,2,FALSE),A_Stammdaten!$B$19-D_SAV!$E2968+1))),"k.A.")</f>
        <v>k.A.</v>
      </c>
      <c r="X2968" s="343" t="str">
        <f t="shared" si="785"/>
        <v>k.A.</v>
      </c>
      <c r="Y2968" s="62"/>
      <c r="Z2968" s="48">
        <f t="shared" si="786"/>
        <v>0</v>
      </c>
      <c r="AA2968" s="457"/>
      <c r="AB2968" s="55">
        <f t="shared" si="778"/>
        <v>0</v>
      </c>
      <c r="AC2968" s="55">
        <f>IF(A_Stammdaten!$B$25="ja",D_SAV!AA2968,D_SAV!AB2968)</f>
        <v>0</v>
      </c>
      <c r="AD2968" s="478">
        <f>IF(AC2968=0,0,IF(U2968-(con_EOGJahr-D_SAV!E2968)&lt;=0,AC2968,AC2968/V2968))</f>
        <v>0</v>
      </c>
      <c r="AE2968" s="478">
        <f>IFERROR(IF(AND(VLOOKUP(D2968,rng_ND,5,FALSE)="Ja",D_SAV!T2968="degressiv"),D_SAV!AC2968*Y2968/100,0),0)</f>
        <v>0</v>
      </c>
      <c r="AF2968" s="55">
        <f>IFERROR(IF(VLOOKUP(D2968,rng_ND,5,FALSE)="Ja",MAX(D_SAV!AD2968:AE2968),D_SAV!AD2968),0)</f>
        <v>0</v>
      </c>
      <c r="AG2968" s="55">
        <f t="shared" si="779"/>
        <v>0</v>
      </c>
      <c r="AH2968" s="55">
        <f t="shared" si="780"/>
        <v>0</v>
      </c>
      <c r="AI2968" s="55">
        <f t="shared" si="781"/>
        <v>0</v>
      </c>
      <c r="AJ2968" s="55">
        <f t="shared" si="782"/>
        <v>0</v>
      </c>
      <c r="AK2968" s="55">
        <f t="shared" si="773"/>
        <v>0</v>
      </c>
      <c r="AL2968" s="55">
        <f t="shared" si="774"/>
        <v>0</v>
      </c>
      <c r="AM2968" s="55">
        <f t="shared" si="775"/>
        <v>0</v>
      </c>
    </row>
    <row r="2969" spans="1:39" x14ac:dyDescent="0.25">
      <c r="A2969" s="47">
        <v>2965</v>
      </c>
      <c r="B2969" s="358" t="str">
        <f>IF(AND(E2969&lt;&gt;0,D2969&lt;&gt;0,F2969&lt;&gt;0),IF(C2969&lt;&gt;0,CONCATENATE(C2969,"-AGr",VLOOKUP(D2969,Listen!$A$2:$G$45,7,FALSE),"-",E2969,"-",F2969,),CONCATENATE("AGr",VLOOKUP(D2969,Listen!$A$2:$G$45,7,FALSE),"-",E2969,"-",F2969)),"keine vollständige ID")</f>
        <v>keine vollständige ID</v>
      </c>
      <c r="C2969" s="359">
        <f>'[2]III_SAV-Details_NB'!B2975</f>
        <v>0</v>
      </c>
      <c r="D2969" s="359">
        <f>'[2]III_SAV-Details_NB'!C2975</f>
        <v>0</v>
      </c>
      <c r="E2969" s="359">
        <f>'[2]III_SAV-Details_NB'!D2975</f>
        <v>0</v>
      </c>
      <c r="F2969" s="490"/>
      <c r="G2969" s="281">
        <f>'[2]III_SAV-Details_NB'!X2975</f>
        <v>0</v>
      </c>
      <c r="H2969" s="281">
        <f t="shared" si="776"/>
        <v>0</v>
      </c>
      <c r="I2969" s="281">
        <f>IF(con_EOGJahr=2025,'[2]III_SAV-Details_NB'!AA2975,IF(con_EOGJahr=2026,'[2]III_SAV-Details_NB'!AB2975,'[2]III_SAV-Details_NB'!AC2975))</f>
        <v>0</v>
      </c>
      <c r="J2969" s="282"/>
      <c r="K2969" s="282"/>
      <c r="L2969" s="282"/>
      <c r="M2969" s="282"/>
      <c r="N2969" s="282"/>
      <c r="O2969" s="282"/>
      <c r="P2969" s="52">
        <f t="shared" si="777"/>
        <v>0</v>
      </c>
      <c r="Q2969" s="60"/>
      <c r="R2969" s="53">
        <f t="shared" si="783"/>
        <v>0</v>
      </c>
      <c r="S2969" s="59"/>
      <c r="T2969" s="61"/>
      <c r="U2969" s="342" t="str">
        <f t="shared" si="787"/>
        <v>k.A.</v>
      </c>
      <c r="V2969" s="343" t="str">
        <f t="shared" si="784"/>
        <v>k.A.</v>
      </c>
      <c r="W2969" s="343" t="str">
        <f>IFERROR(IF(OR($D2969="",$E2969=0,con_Ende=0),"k.A.",IF(VLOOKUP($D2969,rng_ND,5,0)="Nein",VLOOKUP($D2969,rng_ND,2,FALSE),MIN(VLOOKUP($D2969,rng_ND,2,FALSE),A_Stammdaten!$B$19-D_SAV!$E2969+1))),"k.A.")</f>
        <v>k.A.</v>
      </c>
      <c r="X2969" s="343" t="str">
        <f t="shared" si="785"/>
        <v>k.A.</v>
      </c>
      <c r="Y2969" s="62"/>
      <c r="Z2969" s="48">
        <f t="shared" si="786"/>
        <v>0</v>
      </c>
      <c r="AA2969" s="457"/>
      <c r="AB2969" s="55">
        <f t="shared" si="778"/>
        <v>0</v>
      </c>
      <c r="AC2969" s="55">
        <f>IF(A_Stammdaten!$B$25="ja",D_SAV!AA2969,D_SAV!AB2969)</f>
        <v>0</v>
      </c>
      <c r="AD2969" s="478">
        <f>IF(AC2969=0,0,IF(U2969-(con_EOGJahr-D_SAV!E2969)&lt;=0,AC2969,AC2969/V2969))</f>
        <v>0</v>
      </c>
      <c r="AE2969" s="478">
        <f>IFERROR(IF(AND(VLOOKUP(D2969,rng_ND,5,FALSE)="Ja",D_SAV!T2969="degressiv"),D_SAV!AC2969*Y2969/100,0),0)</f>
        <v>0</v>
      </c>
      <c r="AF2969" s="55">
        <f>IFERROR(IF(VLOOKUP(D2969,rng_ND,5,FALSE)="Ja",MAX(D_SAV!AD2969:AE2969),D_SAV!AD2969),0)</f>
        <v>0</v>
      </c>
      <c r="AG2969" s="55">
        <f t="shared" si="779"/>
        <v>0</v>
      </c>
      <c r="AH2969" s="55">
        <f t="shared" si="780"/>
        <v>0</v>
      </c>
      <c r="AI2969" s="55">
        <f t="shared" si="781"/>
        <v>0</v>
      </c>
      <c r="AJ2969" s="55">
        <f t="shared" si="782"/>
        <v>0</v>
      </c>
      <c r="AK2969" s="55">
        <f t="shared" si="773"/>
        <v>0</v>
      </c>
      <c r="AL2969" s="55">
        <f t="shared" si="774"/>
        <v>0</v>
      </c>
      <c r="AM2969" s="55">
        <f t="shared" si="775"/>
        <v>0</v>
      </c>
    </row>
    <row r="2970" spans="1:39" x14ac:dyDescent="0.25">
      <c r="A2970" s="47">
        <v>2966</v>
      </c>
      <c r="B2970" s="358" t="str">
        <f>IF(AND(E2970&lt;&gt;0,D2970&lt;&gt;0,F2970&lt;&gt;0),IF(C2970&lt;&gt;0,CONCATENATE(C2970,"-AGr",VLOOKUP(D2970,Listen!$A$2:$G$45,7,FALSE),"-",E2970,"-",F2970,),CONCATENATE("AGr",VLOOKUP(D2970,Listen!$A$2:$G$45,7,FALSE),"-",E2970,"-",F2970)),"keine vollständige ID")</f>
        <v>keine vollständige ID</v>
      </c>
      <c r="C2970" s="359">
        <f>'[2]III_SAV-Details_NB'!B2976</f>
        <v>0</v>
      </c>
      <c r="D2970" s="359">
        <f>'[2]III_SAV-Details_NB'!C2976</f>
        <v>0</v>
      </c>
      <c r="E2970" s="359">
        <f>'[2]III_SAV-Details_NB'!D2976</f>
        <v>0</v>
      </c>
      <c r="F2970" s="490"/>
      <c r="G2970" s="281">
        <f>'[2]III_SAV-Details_NB'!X2976</f>
        <v>0</v>
      </c>
      <c r="H2970" s="281">
        <f t="shared" si="776"/>
        <v>0</v>
      </c>
      <c r="I2970" s="281">
        <f>IF(con_EOGJahr=2025,'[2]III_SAV-Details_NB'!AA2976,IF(con_EOGJahr=2026,'[2]III_SAV-Details_NB'!AB2976,'[2]III_SAV-Details_NB'!AC2976))</f>
        <v>0</v>
      </c>
      <c r="J2970" s="282"/>
      <c r="K2970" s="282"/>
      <c r="L2970" s="282"/>
      <c r="M2970" s="282"/>
      <c r="N2970" s="282"/>
      <c r="O2970" s="282"/>
      <c r="P2970" s="52">
        <f t="shared" si="777"/>
        <v>0</v>
      </c>
      <c r="Q2970" s="60"/>
      <c r="R2970" s="53">
        <f t="shared" si="783"/>
        <v>0</v>
      </c>
      <c r="S2970" s="59"/>
      <c r="T2970" s="61"/>
      <c r="U2970" s="342" t="str">
        <f t="shared" si="787"/>
        <v>k.A.</v>
      </c>
      <c r="V2970" s="343" t="str">
        <f t="shared" si="784"/>
        <v>k.A.</v>
      </c>
      <c r="W2970" s="343" t="str">
        <f>IFERROR(IF(OR($D2970="",$E2970=0,con_Ende=0),"k.A.",IF(VLOOKUP($D2970,rng_ND,5,0)="Nein",VLOOKUP($D2970,rng_ND,2,FALSE),MIN(VLOOKUP($D2970,rng_ND,2,FALSE),A_Stammdaten!$B$19-D_SAV!$E2970+1))),"k.A.")</f>
        <v>k.A.</v>
      </c>
      <c r="X2970" s="343" t="str">
        <f t="shared" si="785"/>
        <v>k.A.</v>
      </c>
      <c r="Y2970" s="62"/>
      <c r="Z2970" s="48">
        <f t="shared" si="786"/>
        <v>0</v>
      </c>
      <c r="AA2970" s="457"/>
      <c r="AB2970" s="55">
        <f t="shared" si="778"/>
        <v>0</v>
      </c>
      <c r="AC2970" s="55">
        <f>IF(A_Stammdaten!$B$25="ja",D_SAV!AA2970,D_SAV!AB2970)</f>
        <v>0</v>
      </c>
      <c r="AD2970" s="478">
        <f>IF(AC2970=0,0,IF(U2970-(con_EOGJahr-D_SAV!E2970)&lt;=0,AC2970,AC2970/V2970))</f>
        <v>0</v>
      </c>
      <c r="AE2970" s="478">
        <f>IFERROR(IF(AND(VLOOKUP(D2970,rng_ND,5,FALSE)="Ja",D_SAV!T2970="degressiv"),D_SAV!AC2970*Y2970/100,0),0)</f>
        <v>0</v>
      </c>
      <c r="AF2970" s="55">
        <f>IFERROR(IF(VLOOKUP(D2970,rng_ND,5,FALSE)="Ja",MAX(D_SAV!AD2970:AE2970),D_SAV!AD2970),0)</f>
        <v>0</v>
      </c>
      <c r="AG2970" s="55">
        <f t="shared" si="779"/>
        <v>0</v>
      </c>
      <c r="AH2970" s="55">
        <f t="shared" si="780"/>
        <v>0</v>
      </c>
      <c r="AI2970" s="55">
        <f t="shared" si="781"/>
        <v>0</v>
      </c>
      <c r="AJ2970" s="55">
        <f t="shared" si="782"/>
        <v>0</v>
      </c>
      <c r="AK2970" s="55">
        <f t="shared" si="773"/>
        <v>0</v>
      </c>
      <c r="AL2970" s="55">
        <f t="shared" si="774"/>
        <v>0</v>
      </c>
      <c r="AM2970" s="55">
        <f t="shared" si="775"/>
        <v>0</v>
      </c>
    </row>
    <row r="2971" spans="1:39" x14ac:dyDescent="0.25">
      <c r="A2971" s="47">
        <v>2967</v>
      </c>
      <c r="B2971" s="358" t="str">
        <f>IF(AND(E2971&lt;&gt;0,D2971&lt;&gt;0,F2971&lt;&gt;0),IF(C2971&lt;&gt;0,CONCATENATE(C2971,"-AGr",VLOOKUP(D2971,Listen!$A$2:$G$45,7,FALSE),"-",E2971,"-",F2971,),CONCATENATE("AGr",VLOOKUP(D2971,Listen!$A$2:$G$45,7,FALSE),"-",E2971,"-",F2971)),"keine vollständige ID")</f>
        <v>keine vollständige ID</v>
      </c>
      <c r="C2971" s="359">
        <f>'[2]III_SAV-Details_NB'!B2977</f>
        <v>0</v>
      </c>
      <c r="D2971" s="359">
        <f>'[2]III_SAV-Details_NB'!C2977</f>
        <v>0</v>
      </c>
      <c r="E2971" s="359">
        <f>'[2]III_SAV-Details_NB'!D2977</f>
        <v>0</v>
      </c>
      <c r="F2971" s="490"/>
      <c r="G2971" s="281">
        <f>'[2]III_SAV-Details_NB'!X2977</f>
        <v>0</v>
      </c>
      <c r="H2971" s="281">
        <f t="shared" si="776"/>
        <v>0</v>
      </c>
      <c r="I2971" s="281">
        <f>IF(con_EOGJahr=2025,'[2]III_SAV-Details_NB'!AA2977,IF(con_EOGJahr=2026,'[2]III_SAV-Details_NB'!AB2977,'[2]III_SAV-Details_NB'!AC2977))</f>
        <v>0</v>
      </c>
      <c r="J2971" s="282"/>
      <c r="K2971" s="282"/>
      <c r="L2971" s="282"/>
      <c r="M2971" s="282"/>
      <c r="N2971" s="282"/>
      <c r="O2971" s="282"/>
      <c r="P2971" s="52">
        <f t="shared" si="777"/>
        <v>0</v>
      </c>
      <c r="Q2971" s="60"/>
      <c r="R2971" s="53">
        <f t="shared" si="783"/>
        <v>0</v>
      </c>
      <c r="S2971" s="59"/>
      <c r="T2971" s="61"/>
      <c r="U2971" s="342" t="str">
        <f t="shared" si="787"/>
        <v>k.A.</v>
      </c>
      <c r="V2971" s="343" t="str">
        <f t="shared" si="784"/>
        <v>k.A.</v>
      </c>
      <c r="W2971" s="343" t="str">
        <f>IFERROR(IF(OR($D2971="",$E2971=0,con_Ende=0),"k.A.",IF(VLOOKUP($D2971,rng_ND,5,0)="Nein",VLOOKUP($D2971,rng_ND,2,FALSE),MIN(VLOOKUP($D2971,rng_ND,2,FALSE),A_Stammdaten!$B$19-D_SAV!$E2971+1))),"k.A.")</f>
        <v>k.A.</v>
      </c>
      <c r="X2971" s="343" t="str">
        <f t="shared" si="785"/>
        <v>k.A.</v>
      </c>
      <c r="Y2971" s="62"/>
      <c r="Z2971" s="48">
        <f t="shared" si="786"/>
        <v>0</v>
      </c>
      <c r="AA2971" s="457"/>
      <c r="AB2971" s="55">
        <f t="shared" si="778"/>
        <v>0</v>
      </c>
      <c r="AC2971" s="55">
        <f>IF(A_Stammdaten!$B$25="ja",D_SAV!AA2971,D_SAV!AB2971)</f>
        <v>0</v>
      </c>
      <c r="AD2971" s="478">
        <f>IF(AC2971=0,0,IF(U2971-(con_EOGJahr-D_SAV!E2971)&lt;=0,AC2971,AC2971/V2971))</f>
        <v>0</v>
      </c>
      <c r="AE2971" s="478">
        <f>IFERROR(IF(AND(VLOOKUP(D2971,rng_ND,5,FALSE)="Ja",D_SAV!T2971="degressiv"),D_SAV!AC2971*Y2971/100,0),0)</f>
        <v>0</v>
      </c>
      <c r="AF2971" s="55">
        <f>IFERROR(IF(VLOOKUP(D2971,rng_ND,5,FALSE)="Ja",MAX(D_SAV!AD2971:AE2971),D_SAV!AD2971),0)</f>
        <v>0</v>
      </c>
      <c r="AG2971" s="55">
        <f t="shared" si="779"/>
        <v>0</v>
      </c>
      <c r="AH2971" s="55">
        <f t="shared" si="780"/>
        <v>0</v>
      </c>
      <c r="AI2971" s="55">
        <f t="shared" si="781"/>
        <v>0</v>
      </c>
      <c r="AJ2971" s="55">
        <f t="shared" si="782"/>
        <v>0</v>
      </c>
      <c r="AK2971" s="55">
        <f t="shared" si="773"/>
        <v>0</v>
      </c>
      <c r="AL2971" s="55">
        <f t="shared" si="774"/>
        <v>0</v>
      </c>
      <c r="AM2971" s="55">
        <f t="shared" si="775"/>
        <v>0</v>
      </c>
    </row>
    <row r="2972" spans="1:39" x14ac:dyDescent="0.25">
      <c r="A2972" s="47">
        <v>2968</v>
      </c>
      <c r="B2972" s="358" t="str">
        <f>IF(AND(E2972&lt;&gt;0,D2972&lt;&gt;0,F2972&lt;&gt;0),IF(C2972&lt;&gt;0,CONCATENATE(C2972,"-AGr",VLOOKUP(D2972,Listen!$A$2:$G$45,7,FALSE),"-",E2972,"-",F2972,),CONCATENATE("AGr",VLOOKUP(D2972,Listen!$A$2:$G$45,7,FALSE),"-",E2972,"-",F2972)),"keine vollständige ID")</f>
        <v>keine vollständige ID</v>
      </c>
      <c r="C2972" s="359">
        <f>'[2]III_SAV-Details_NB'!B2978</f>
        <v>0</v>
      </c>
      <c r="D2972" s="359">
        <f>'[2]III_SAV-Details_NB'!C2978</f>
        <v>0</v>
      </c>
      <c r="E2972" s="359">
        <f>'[2]III_SAV-Details_NB'!D2978</f>
        <v>0</v>
      </c>
      <c r="F2972" s="490"/>
      <c r="G2972" s="281">
        <f>'[2]III_SAV-Details_NB'!X2978</f>
        <v>0</v>
      </c>
      <c r="H2972" s="281">
        <f t="shared" si="776"/>
        <v>0</v>
      </c>
      <c r="I2972" s="281">
        <f>IF(con_EOGJahr=2025,'[2]III_SAV-Details_NB'!AA2978,IF(con_EOGJahr=2026,'[2]III_SAV-Details_NB'!AB2978,'[2]III_SAV-Details_NB'!AC2978))</f>
        <v>0</v>
      </c>
      <c r="J2972" s="282"/>
      <c r="K2972" s="282"/>
      <c r="L2972" s="282"/>
      <c r="M2972" s="282"/>
      <c r="N2972" s="282"/>
      <c r="O2972" s="282"/>
      <c r="P2972" s="52">
        <f t="shared" si="777"/>
        <v>0</v>
      </c>
      <c r="Q2972" s="60"/>
      <c r="R2972" s="53">
        <f t="shared" si="783"/>
        <v>0</v>
      </c>
      <c r="S2972" s="59"/>
      <c r="T2972" s="61"/>
      <c r="U2972" s="342" t="str">
        <f t="shared" si="787"/>
        <v>k.A.</v>
      </c>
      <c r="V2972" s="343" t="str">
        <f t="shared" si="784"/>
        <v>k.A.</v>
      </c>
      <c r="W2972" s="343" t="str">
        <f>IFERROR(IF(OR($D2972="",$E2972=0,con_Ende=0),"k.A.",IF(VLOOKUP($D2972,rng_ND,5,0)="Nein",VLOOKUP($D2972,rng_ND,2,FALSE),MIN(VLOOKUP($D2972,rng_ND,2,FALSE),A_Stammdaten!$B$19-D_SAV!$E2972+1))),"k.A.")</f>
        <v>k.A.</v>
      </c>
      <c r="X2972" s="343" t="str">
        <f t="shared" si="785"/>
        <v>k.A.</v>
      </c>
      <c r="Y2972" s="62"/>
      <c r="Z2972" s="48">
        <f t="shared" si="786"/>
        <v>0</v>
      </c>
      <c r="AA2972" s="457"/>
      <c r="AB2972" s="55">
        <f t="shared" si="778"/>
        <v>0</v>
      </c>
      <c r="AC2972" s="55">
        <f>IF(A_Stammdaten!$B$25="ja",D_SAV!AA2972,D_SAV!AB2972)</f>
        <v>0</v>
      </c>
      <c r="AD2972" s="478">
        <f>IF(AC2972=0,0,IF(U2972-(con_EOGJahr-D_SAV!E2972)&lt;=0,AC2972,AC2972/V2972))</f>
        <v>0</v>
      </c>
      <c r="AE2972" s="478">
        <f>IFERROR(IF(AND(VLOOKUP(D2972,rng_ND,5,FALSE)="Ja",D_SAV!T2972="degressiv"),D_SAV!AC2972*Y2972/100,0),0)</f>
        <v>0</v>
      </c>
      <c r="AF2972" s="55">
        <f>IFERROR(IF(VLOOKUP(D2972,rng_ND,5,FALSE)="Ja",MAX(D_SAV!AD2972:AE2972),D_SAV!AD2972),0)</f>
        <v>0</v>
      </c>
      <c r="AG2972" s="55">
        <f t="shared" si="779"/>
        <v>0</v>
      </c>
      <c r="AH2972" s="55">
        <f t="shared" si="780"/>
        <v>0</v>
      </c>
      <c r="AI2972" s="55">
        <f t="shared" si="781"/>
        <v>0</v>
      </c>
      <c r="AJ2972" s="55">
        <f t="shared" si="782"/>
        <v>0</v>
      </c>
      <c r="AK2972" s="55">
        <f t="shared" si="773"/>
        <v>0</v>
      </c>
      <c r="AL2972" s="55">
        <f t="shared" si="774"/>
        <v>0</v>
      </c>
      <c r="AM2972" s="55">
        <f t="shared" si="775"/>
        <v>0</v>
      </c>
    </row>
    <row r="2973" spans="1:39" x14ac:dyDescent="0.25">
      <c r="A2973" s="47">
        <v>2969</v>
      </c>
      <c r="B2973" s="358" t="str">
        <f>IF(AND(E2973&lt;&gt;0,D2973&lt;&gt;0,F2973&lt;&gt;0),IF(C2973&lt;&gt;0,CONCATENATE(C2973,"-AGr",VLOOKUP(D2973,Listen!$A$2:$G$45,7,FALSE),"-",E2973,"-",F2973,),CONCATENATE("AGr",VLOOKUP(D2973,Listen!$A$2:$G$45,7,FALSE),"-",E2973,"-",F2973)),"keine vollständige ID")</f>
        <v>keine vollständige ID</v>
      </c>
      <c r="C2973" s="359">
        <f>'[2]III_SAV-Details_NB'!B2979</f>
        <v>0</v>
      </c>
      <c r="D2973" s="359">
        <f>'[2]III_SAV-Details_NB'!C2979</f>
        <v>0</v>
      </c>
      <c r="E2973" s="359">
        <f>'[2]III_SAV-Details_NB'!D2979</f>
        <v>0</v>
      </c>
      <c r="F2973" s="490"/>
      <c r="G2973" s="281">
        <f>'[2]III_SAV-Details_NB'!X2979</f>
        <v>0</v>
      </c>
      <c r="H2973" s="281">
        <f t="shared" si="776"/>
        <v>0</v>
      </c>
      <c r="I2973" s="281">
        <f>IF(con_EOGJahr=2025,'[2]III_SAV-Details_NB'!AA2979,IF(con_EOGJahr=2026,'[2]III_SAV-Details_NB'!AB2979,'[2]III_SAV-Details_NB'!AC2979))</f>
        <v>0</v>
      </c>
      <c r="J2973" s="282"/>
      <c r="K2973" s="282"/>
      <c r="L2973" s="282"/>
      <c r="M2973" s="282"/>
      <c r="N2973" s="282"/>
      <c r="O2973" s="282"/>
      <c r="P2973" s="52">
        <f t="shared" si="777"/>
        <v>0</v>
      </c>
      <c r="Q2973" s="60"/>
      <c r="R2973" s="53">
        <f t="shared" si="783"/>
        <v>0</v>
      </c>
      <c r="S2973" s="59"/>
      <c r="T2973" s="61"/>
      <c r="U2973" s="342" t="str">
        <f t="shared" si="787"/>
        <v>k.A.</v>
      </c>
      <c r="V2973" s="343" t="str">
        <f t="shared" si="784"/>
        <v>k.A.</v>
      </c>
      <c r="W2973" s="343" t="str">
        <f>IFERROR(IF(OR($D2973="",$E2973=0,con_Ende=0),"k.A.",IF(VLOOKUP($D2973,rng_ND,5,0)="Nein",VLOOKUP($D2973,rng_ND,2,FALSE),MIN(VLOOKUP($D2973,rng_ND,2,FALSE),A_Stammdaten!$B$19-D_SAV!$E2973+1))),"k.A.")</f>
        <v>k.A.</v>
      </c>
      <c r="X2973" s="343" t="str">
        <f t="shared" si="785"/>
        <v>k.A.</v>
      </c>
      <c r="Y2973" s="62"/>
      <c r="Z2973" s="48">
        <f t="shared" si="786"/>
        <v>0</v>
      </c>
      <c r="AA2973" s="457"/>
      <c r="AB2973" s="55">
        <f t="shared" si="778"/>
        <v>0</v>
      </c>
      <c r="AC2973" s="55">
        <f>IF(A_Stammdaten!$B$25="ja",D_SAV!AA2973,D_SAV!AB2973)</f>
        <v>0</v>
      </c>
      <c r="AD2973" s="478">
        <f>IF(AC2973=0,0,IF(U2973-(con_EOGJahr-D_SAV!E2973)&lt;=0,AC2973,AC2973/V2973))</f>
        <v>0</v>
      </c>
      <c r="AE2973" s="478">
        <f>IFERROR(IF(AND(VLOOKUP(D2973,rng_ND,5,FALSE)="Ja",D_SAV!T2973="degressiv"),D_SAV!AC2973*Y2973/100,0),0)</f>
        <v>0</v>
      </c>
      <c r="AF2973" s="55">
        <f>IFERROR(IF(VLOOKUP(D2973,rng_ND,5,FALSE)="Ja",MAX(D_SAV!AD2973:AE2973),D_SAV!AD2973),0)</f>
        <v>0</v>
      </c>
      <c r="AG2973" s="55">
        <f t="shared" si="779"/>
        <v>0</v>
      </c>
      <c r="AH2973" s="55">
        <f t="shared" si="780"/>
        <v>0</v>
      </c>
      <c r="AI2973" s="55">
        <f t="shared" si="781"/>
        <v>0</v>
      </c>
      <c r="AJ2973" s="55">
        <f t="shared" si="782"/>
        <v>0</v>
      </c>
      <c r="AK2973" s="55">
        <f t="shared" si="773"/>
        <v>0</v>
      </c>
      <c r="AL2973" s="55">
        <f t="shared" si="774"/>
        <v>0</v>
      </c>
      <c r="AM2973" s="55">
        <f t="shared" si="775"/>
        <v>0</v>
      </c>
    </row>
    <row r="2974" spans="1:39" x14ac:dyDescent="0.25">
      <c r="A2974" s="47">
        <v>2970</v>
      </c>
      <c r="B2974" s="358" t="str">
        <f>IF(AND(E2974&lt;&gt;0,D2974&lt;&gt;0,F2974&lt;&gt;0),IF(C2974&lt;&gt;0,CONCATENATE(C2974,"-AGr",VLOOKUP(D2974,Listen!$A$2:$G$45,7,FALSE),"-",E2974,"-",F2974,),CONCATENATE("AGr",VLOOKUP(D2974,Listen!$A$2:$G$45,7,FALSE),"-",E2974,"-",F2974)),"keine vollständige ID")</f>
        <v>keine vollständige ID</v>
      </c>
      <c r="C2974" s="359">
        <f>'[2]III_SAV-Details_NB'!B2980</f>
        <v>0</v>
      </c>
      <c r="D2974" s="359">
        <f>'[2]III_SAV-Details_NB'!C2980</f>
        <v>0</v>
      </c>
      <c r="E2974" s="359">
        <f>'[2]III_SAV-Details_NB'!D2980</f>
        <v>0</v>
      </c>
      <c r="F2974" s="490"/>
      <c r="G2974" s="281">
        <f>'[2]III_SAV-Details_NB'!X2980</f>
        <v>0</v>
      </c>
      <c r="H2974" s="281">
        <f t="shared" si="776"/>
        <v>0</v>
      </c>
      <c r="I2974" s="281">
        <f>IF(con_EOGJahr=2025,'[2]III_SAV-Details_NB'!AA2980,IF(con_EOGJahr=2026,'[2]III_SAV-Details_NB'!AB2980,'[2]III_SAV-Details_NB'!AC2980))</f>
        <v>0</v>
      </c>
      <c r="J2974" s="282"/>
      <c r="K2974" s="282"/>
      <c r="L2974" s="282"/>
      <c r="M2974" s="282"/>
      <c r="N2974" s="282"/>
      <c r="O2974" s="282"/>
      <c r="P2974" s="52">
        <f t="shared" si="777"/>
        <v>0</v>
      </c>
      <c r="Q2974" s="60"/>
      <c r="R2974" s="53">
        <f t="shared" si="783"/>
        <v>0</v>
      </c>
      <c r="S2974" s="59"/>
      <c r="T2974" s="61"/>
      <c r="U2974" s="342" t="str">
        <f t="shared" si="787"/>
        <v>k.A.</v>
      </c>
      <c r="V2974" s="343" t="str">
        <f t="shared" si="784"/>
        <v>k.A.</v>
      </c>
      <c r="W2974" s="343" t="str">
        <f>IFERROR(IF(OR($D2974="",$E2974=0,con_Ende=0),"k.A.",IF(VLOOKUP($D2974,rng_ND,5,0)="Nein",VLOOKUP($D2974,rng_ND,2,FALSE),MIN(VLOOKUP($D2974,rng_ND,2,FALSE),A_Stammdaten!$B$19-D_SAV!$E2974+1))),"k.A.")</f>
        <v>k.A.</v>
      </c>
      <c r="X2974" s="343" t="str">
        <f t="shared" si="785"/>
        <v>k.A.</v>
      </c>
      <c r="Y2974" s="62"/>
      <c r="Z2974" s="48">
        <f t="shared" si="786"/>
        <v>0</v>
      </c>
      <c r="AA2974" s="457"/>
      <c r="AB2974" s="55">
        <f t="shared" si="778"/>
        <v>0</v>
      </c>
      <c r="AC2974" s="55">
        <f>IF(A_Stammdaten!$B$25="ja",D_SAV!AA2974,D_SAV!AB2974)</f>
        <v>0</v>
      </c>
      <c r="AD2974" s="478">
        <f>IF(AC2974=0,0,IF(U2974-(con_EOGJahr-D_SAV!E2974)&lt;=0,AC2974,AC2974/V2974))</f>
        <v>0</v>
      </c>
      <c r="AE2974" s="478">
        <f>IFERROR(IF(AND(VLOOKUP(D2974,rng_ND,5,FALSE)="Ja",D_SAV!T2974="degressiv"),D_SAV!AC2974*Y2974/100,0),0)</f>
        <v>0</v>
      </c>
      <c r="AF2974" s="55">
        <f>IFERROR(IF(VLOOKUP(D2974,rng_ND,5,FALSE)="Ja",MAX(D_SAV!AD2974:AE2974),D_SAV!AD2974),0)</f>
        <v>0</v>
      </c>
      <c r="AG2974" s="55">
        <f t="shared" si="779"/>
        <v>0</v>
      </c>
      <c r="AH2974" s="55">
        <f t="shared" si="780"/>
        <v>0</v>
      </c>
      <c r="AI2974" s="55">
        <f t="shared" si="781"/>
        <v>0</v>
      </c>
      <c r="AJ2974" s="55">
        <f t="shared" si="782"/>
        <v>0</v>
      </c>
      <c r="AK2974" s="55">
        <f t="shared" si="773"/>
        <v>0</v>
      </c>
      <c r="AL2974" s="55">
        <f t="shared" si="774"/>
        <v>0</v>
      </c>
      <c r="AM2974" s="55">
        <f t="shared" si="775"/>
        <v>0</v>
      </c>
    </row>
    <row r="2975" spans="1:39" x14ac:dyDescent="0.25">
      <c r="A2975" s="47">
        <v>2971</v>
      </c>
      <c r="B2975" s="358" t="str">
        <f>IF(AND(E2975&lt;&gt;0,D2975&lt;&gt;0,F2975&lt;&gt;0),IF(C2975&lt;&gt;0,CONCATENATE(C2975,"-AGr",VLOOKUP(D2975,Listen!$A$2:$G$45,7,FALSE),"-",E2975,"-",F2975,),CONCATENATE("AGr",VLOOKUP(D2975,Listen!$A$2:$G$45,7,FALSE),"-",E2975,"-",F2975)),"keine vollständige ID")</f>
        <v>keine vollständige ID</v>
      </c>
      <c r="C2975" s="359">
        <f>'[2]III_SAV-Details_NB'!B2981</f>
        <v>0</v>
      </c>
      <c r="D2975" s="359">
        <f>'[2]III_SAV-Details_NB'!C2981</f>
        <v>0</v>
      </c>
      <c r="E2975" s="359">
        <f>'[2]III_SAV-Details_NB'!D2981</f>
        <v>0</v>
      </c>
      <c r="F2975" s="490"/>
      <c r="G2975" s="281">
        <f>'[2]III_SAV-Details_NB'!X2981</f>
        <v>0</v>
      </c>
      <c r="H2975" s="281">
        <f t="shared" si="776"/>
        <v>0</v>
      </c>
      <c r="I2975" s="281">
        <f>IF(con_EOGJahr=2025,'[2]III_SAV-Details_NB'!AA2981,IF(con_EOGJahr=2026,'[2]III_SAV-Details_NB'!AB2981,'[2]III_SAV-Details_NB'!AC2981))</f>
        <v>0</v>
      </c>
      <c r="J2975" s="282"/>
      <c r="K2975" s="282"/>
      <c r="L2975" s="282"/>
      <c r="M2975" s="282"/>
      <c r="N2975" s="282"/>
      <c r="O2975" s="282"/>
      <c r="P2975" s="52">
        <f t="shared" si="777"/>
        <v>0</v>
      </c>
      <c r="Q2975" s="60"/>
      <c r="R2975" s="53">
        <f t="shared" si="783"/>
        <v>0</v>
      </c>
      <c r="S2975" s="59"/>
      <c r="T2975" s="61"/>
      <c r="U2975" s="342" t="str">
        <f t="shared" si="787"/>
        <v>k.A.</v>
      </c>
      <c r="V2975" s="343" t="str">
        <f t="shared" si="784"/>
        <v>k.A.</v>
      </c>
      <c r="W2975" s="343" t="str">
        <f>IFERROR(IF(OR($D2975="",$E2975=0,con_Ende=0),"k.A.",IF(VLOOKUP($D2975,rng_ND,5,0)="Nein",VLOOKUP($D2975,rng_ND,2,FALSE),MIN(VLOOKUP($D2975,rng_ND,2,FALSE),A_Stammdaten!$B$19-D_SAV!$E2975+1))),"k.A.")</f>
        <v>k.A.</v>
      </c>
      <c r="X2975" s="343" t="str">
        <f t="shared" si="785"/>
        <v>k.A.</v>
      </c>
      <c r="Y2975" s="62"/>
      <c r="Z2975" s="48">
        <f t="shared" si="786"/>
        <v>0</v>
      </c>
      <c r="AA2975" s="457"/>
      <c r="AB2975" s="55">
        <f t="shared" si="778"/>
        <v>0</v>
      </c>
      <c r="AC2975" s="55">
        <f>IF(A_Stammdaten!$B$25="ja",D_SAV!AA2975,D_SAV!AB2975)</f>
        <v>0</v>
      </c>
      <c r="AD2975" s="478">
        <f>IF(AC2975=0,0,IF(U2975-(con_EOGJahr-D_SAV!E2975)&lt;=0,AC2975,AC2975/V2975))</f>
        <v>0</v>
      </c>
      <c r="AE2975" s="478">
        <f>IFERROR(IF(AND(VLOOKUP(D2975,rng_ND,5,FALSE)="Ja",D_SAV!T2975="degressiv"),D_SAV!AC2975*Y2975/100,0),0)</f>
        <v>0</v>
      </c>
      <c r="AF2975" s="55">
        <f>IFERROR(IF(VLOOKUP(D2975,rng_ND,5,FALSE)="Ja",MAX(D_SAV!AD2975:AE2975),D_SAV!AD2975),0)</f>
        <v>0</v>
      </c>
      <c r="AG2975" s="55">
        <f t="shared" si="779"/>
        <v>0</v>
      </c>
      <c r="AH2975" s="55">
        <f t="shared" si="780"/>
        <v>0</v>
      </c>
      <c r="AI2975" s="55">
        <f t="shared" si="781"/>
        <v>0</v>
      </c>
      <c r="AJ2975" s="55">
        <f t="shared" si="782"/>
        <v>0</v>
      </c>
      <c r="AK2975" s="55">
        <f t="shared" si="773"/>
        <v>0</v>
      </c>
      <c r="AL2975" s="55">
        <f t="shared" si="774"/>
        <v>0</v>
      </c>
      <c r="AM2975" s="55">
        <f t="shared" si="775"/>
        <v>0</v>
      </c>
    </row>
    <row r="2976" spans="1:39" x14ac:dyDescent="0.25">
      <c r="A2976" s="47">
        <v>2972</v>
      </c>
      <c r="B2976" s="358" t="str">
        <f>IF(AND(E2976&lt;&gt;0,D2976&lt;&gt;0,F2976&lt;&gt;0),IF(C2976&lt;&gt;0,CONCATENATE(C2976,"-AGr",VLOOKUP(D2976,Listen!$A$2:$G$45,7,FALSE),"-",E2976,"-",F2976,),CONCATENATE("AGr",VLOOKUP(D2976,Listen!$A$2:$G$45,7,FALSE),"-",E2976,"-",F2976)),"keine vollständige ID")</f>
        <v>keine vollständige ID</v>
      </c>
      <c r="C2976" s="359">
        <f>'[2]III_SAV-Details_NB'!B2982</f>
        <v>0</v>
      </c>
      <c r="D2976" s="359">
        <f>'[2]III_SAV-Details_NB'!C2982</f>
        <v>0</v>
      </c>
      <c r="E2976" s="359">
        <f>'[2]III_SAV-Details_NB'!D2982</f>
        <v>0</v>
      </c>
      <c r="F2976" s="490"/>
      <c r="G2976" s="281">
        <f>'[2]III_SAV-Details_NB'!X2982</f>
        <v>0</v>
      </c>
      <c r="H2976" s="281">
        <f t="shared" si="776"/>
        <v>0</v>
      </c>
      <c r="I2976" s="281">
        <f>IF(con_EOGJahr=2025,'[2]III_SAV-Details_NB'!AA2982,IF(con_EOGJahr=2026,'[2]III_SAV-Details_NB'!AB2982,'[2]III_SAV-Details_NB'!AC2982))</f>
        <v>0</v>
      </c>
      <c r="J2976" s="282"/>
      <c r="K2976" s="282"/>
      <c r="L2976" s="282"/>
      <c r="M2976" s="282"/>
      <c r="N2976" s="282"/>
      <c r="O2976" s="282"/>
      <c r="P2976" s="52">
        <f t="shared" si="777"/>
        <v>0</v>
      </c>
      <c r="Q2976" s="60"/>
      <c r="R2976" s="53">
        <f t="shared" si="783"/>
        <v>0</v>
      </c>
      <c r="S2976" s="59"/>
      <c r="T2976" s="61"/>
      <c r="U2976" s="342" t="str">
        <f t="shared" si="787"/>
        <v>k.A.</v>
      </c>
      <c r="V2976" s="343" t="str">
        <f t="shared" si="784"/>
        <v>k.A.</v>
      </c>
      <c r="W2976" s="343" t="str">
        <f>IFERROR(IF(OR($D2976="",$E2976=0,con_Ende=0),"k.A.",IF(VLOOKUP($D2976,rng_ND,5,0)="Nein",VLOOKUP($D2976,rng_ND,2,FALSE),MIN(VLOOKUP($D2976,rng_ND,2,FALSE),A_Stammdaten!$B$19-D_SAV!$E2976+1))),"k.A.")</f>
        <v>k.A.</v>
      </c>
      <c r="X2976" s="343" t="str">
        <f t="shared" si="785"/>
        <v>k.A.</v>
      </c>
      <c r="Y2976" s="62"/>
      <c r="Z2976" s="48">
        <f t="shared" si="786"/>
        <v>0</v>
      </c>
      <c r="AA2976" s="457"/>
      <c r="AB2976" s="55">
        <f t="shared" si="778"/>
        <v>0</v>
      </c>
      <c r="AC2976" s="55">
        <f>IF(A_Stammdaten!$B$25="ja",D_SAV!AA2976,D_SAV!AB2976)</f>
        <v>0</v>
      </c>
      <c r="AD2976" s="478">
        <f>IF(AC2976=0,0,IF(U2976-(con_EOGJahr-D_SAV!E2976)&lt;=0,AC2976,AC2976/V2976))</f>
        <v>0</v>
      </c>
      <c r="AE2976" s="478">
        <f>IFERROR(IF(AND(VLOOKUP(D2976,rng_ND,5,FALSE)="Ja",D_SAV!T2976="degressiv"),D_SAV!AC2976*Y2976/100,0),0)</f>
        <v>0</v>
      </c>
      <c r="AF2976" s="55">
        <f>IFERROR(IF(VLOOKUP(D2976,rng_ND,5,FALSE)="Ja",MAX(D_SAV!AD2976:AE2976),D_SAV!AD2976),0)</f>
        <v>0</v>
      </c>
      <c r="AG2976" s="55">
        <f t="shared" si="779"/>
        <v>0</v>
      </c>
      <c r="AH2976" s="55">
        <f t="shared" si="780"/>
        <v>0</v>
      </c>
      <c r="AI2976" s="55">
        <f t="shared" si="781"/>
        <v>0</v>
      </c>
      <c r="AJ2976" s="55">
        <f t="shared" si="782"/>
        <v>0</v>
      </c>
      <c r="AK2976" s="55">
        <f t="shared" si="773"/>
        <v>0</v>
      </c>
      <c r="AL2976" s="55">
        <f t="shared" si="774"/>
        <v>0</v>
      </c>
      <c r="AM2976" s="55">
        <f t="shared" si="775"/>
        <v>0</v>
      </c>
    </row>
    <row r="2977" spans="1:39" x14ac:dyDescent="0.25">
      <c r="A2977" s="47">
        <v>2973</v>
      </c>
      <c r="B2977" s="358" t="str">
        <f>IF(AND(E2977&lt;&gt;0,D2977&lt;&gt;0,F2977&lt;&gt;0),IF(C2977&lt;&gt;0,CONCATENATE(C2977,"-AGr",VLOOKUP(D2977,Listen!$A$2:$G$45,7,FALSE),"-",E2977,"-",F2977,),CONCATENATE("AGr",VLOOKUP(D2977,Listen!$A$2:$G$45,7,FALSE),"-",E2977,"-",F2977)),"keine vollständige ID")</f>
        <v>keine vollständige ID</v>
      </c>
      <c r="C2977" s="359">
        <f>'[2]III_SAV-Details_NB'!B2983</f>
        <v>0</v>
      </c>
      <c r="D2977" s="359">
        <f>'[2]III_SAV-Details_NB'!C2983</f>
        <v>0</v>
      </c>
      <c r="E2977" s="359">
        <f>'[2]III_SAV-Details_NB'!D2983</f>
        <v>0</v>
      </c>
      <c r="F2977" s="490"/>
      <c r="G2977" s="281">
        <f>'[2]III_SAV-Details_NB'!X2983</f>
        <v>0</v>
      </c>
      <c r="H2977" s="281">
        <f t="shared" si="776"/>
        <v>0</v>
      </c>
      <c r="I2977" s="281">
        <f>IF(con_EOGJahr=2025,'[2]III_SAV-Details_NB'!AA2983,IF(con_EOGJahr=2026,'[2]III_SAV-Details_NB'!AB2983,'[2]III_SAV-Details_NB'!AC2983))</f>
        <v>0</v>
      </c>
      <c r="J2977" s="282"/>
      <c r="K2977" s="282"/>
      <c r="L2977" s="282"/>
      <c r="M2977" s="282"/>
      <c r="N2977" s="282"/>
      <c r="O2977" s="282"/>
      <c r="P2977" s="52">
        <f t="shared" si="777"/>
        <v>0</v>
      </c>
      <c r="Q2977" s="60"/>
      <c r="R2977" s="53">
        <f t="shared" si="783"/>
        <v>0</v>
      </c>
      <c r="S2977" s="59"/>
      <c r="T2977" s="61"/>
      <c r="U2977" s="342" t="str">
        <f t="shared" si="787"/>
        <v>k.A.</v>
      </c>
      <c r="V2977" s="343" t="str">
        <f t="shared" si="784"/>
        <v>k.A.</v>
      </c>
      <c r="W2977" s="343" t="str">
        <f>IFERROR(IF(OR($D2977="",$E2977=0,con_Ende=0),"k.A.",IF(VLOOKUP($D2977,rng_ND,5,0)="Nein",VLOOKUP($D2977,rng_ND,2,FALSE),MIN(VLOOKUP($D2977,rng_ND,2,FALSE),A_Stammdaten!$B$19-D_SAV!$E2977+1))),"k.A.")</f>
        <v>k.A.</v>
      </c>
      <c r="X2977" s="343" t="str">
        <f t="shared" si="785"/>
        <v>k.A.</v>
      </c>
      <c r="Y2977" s="62"/>
      <c r="Z2977" s="48">
        <f t="shared" si="786"/>
        <v>0</v>
      </c>
      <c r="AA2977" s="457"/>
      <c r="AB2977" s="55">
        <f t="shared" si="778"/>
        <v>0</v>
      </c>
      <c r="AC2977" s="55">
        <f>IF(A_Stammdaten!$B$25="ja",D_SAV!AA2977,D_SAV!AB2977)</f>
        <v>0</v>
      </c>
      <c r="AD2977" s="478">
        <f>IF(AC2977=0,0,IF(U2977-(con_EOGJahr-D_SAV!E2977)&lt;=0,AC2977,AC2977/V2977))</f>
        <v>0</v>
      </c>
      <c r="AE2977" s="478">
        <f>IFERROR(IF(AND(VLOOKUP(D2977,rng_ND,5,FALSE)="Ja",D_SAV!T2977="degressiv"),D_SAV!AC2977*Y2977/100,0),0)</f>
        <v>0</v>
      </c>
      <c r="AF2977" s="55">
        <f>IFERROR(IF(VLOOKUP(D2977,rng_ND,5,FALSE)="Ja",MAX(D_SAV!AD2977:AE2977),D_SAV!AD2977),0)</f>
        <v>0</v>
      </c>
      <c r="AG2977" s="55">
        <f t="shared" si="779"/>
        <v>0</v>
      </c>
      <c r="AH2977" s="55">
        <f t="shared" si="780"/>
        <v>0</v>
      </c>
      <c r="AI2977" s="55">
        <f t="shared" si="781"/>
        <v>0</v>
      </c>
      <c r="AJ2977" s="55">
        <f t="shared" si="782"/>
        <v>0</v>
      </c>
      <c r="AK2977" s="55">
        <f t="shared" si="773"/>
        <v>0</v>
      </c>
      <c r="AL2977" s="55">
        <f t="shared" si="774"/>
        <v>0</v>
      </c>
      <c r="AM2977" s="55">
        <f t="shared" si="775"/>
        <v>0</v>
      </c>
    </row>
    <row r="2978" spans="1:39" x14ac:dyDescent="0.25">
      <c r="A2978" s="47">
        <v>2974</v>
      </c>
      <c r="B2978" s="358" t="str">
        <f>IF(AND(E2978&lt;&gt;0,D2978&lt;&gt;0,F2978&lt;&gt;0),IF(C2978&lt;&gt;0,CONCATENATE(C2978,"-AGr",VLOOKUP(D2978,Listen!$A$2:$G$45,7,FALSE),"-",E2978,"-",F2978,),CONCATENATE("AGr",VLOOKUP(D2978,Listen!$A$2:$G$45,7,FALSE),"-",E2978,"-",F2978)),"keine vollständige ID")</f>
        <v>keine vollständige ID</v>
      </c>
      <c r="C2978" s="359">
        <f>'[2]III_SAV-Details_NB'!B2984</f>
        <v>0</v>
      </c>
      <c r="D2978" s="359">
        <f>'[2]III_SAV-Details_NB'!C2984</f>
        <v>0</v>
      </c>
      <c r="E2978" s="359">
        <f>'[2]III_SAV-Details_NB'!D2984</f>
        <v>0</v>
      </c>
      <c r="F2978" s="490"/>
      <c r="G2978" s="281">
        <f>'[2]III_SAV-Details_NB'!X2984</f>
        <v>0</v>
      </c>
      <c r="H2978" s="281">
        <f t="shared" si="776"/>
        <v>0</v>
      </c>
      <c r="I2978" s="281">
        <f>IF(con_EOGJahr=2025,'[2]III_SAV-Details_NB'!AA2984,IF(con_EOGJahr=2026,'[2]III_SAV-Details_NB'!AB2984,'[2]III_SAV-Details_NB'!AC2984))</f>
        <v>0</v>
      </c>
      <c r="J2978" s="282"/>
      <c r="K2978" s="282"/>
      <c r="L2978" s="282"/>
      <c r="M2978" s="282"/>
      <c r="N2978" s="282"/>
      <c r="O2978" s="282"/>
      <c r="P2978" s="52">
        <f t="shared" si="777"/>
        <v>0</v>
      </c>
      <c r="Q2978" s="60"/>
      <c r="R2978" s="53">
        <f t="shared" si="783"/>
        <v>0</v>
      </c>
      <c r="S2978" s="59"/>
      <c r="T2978" s="61"/>
      <c r="U2978" s="342" t="str">
        <f t="shared" si="787"/>
        <v>k.A.</v>
      </c>
      <c r="V2978" s="343" t="str">
        <f t="shared" si="784"/>
        <v>k.A.</v>
      </c>
      <c r="W2978" s="343" t="str">
        <f>IFERROR(IF(OR($D2978="",$E2978=0,con_Ende=0),"k.A.",IF(VLOOKUP($D2978,rng_ND,5,0)="Nein",VLOOKUP($D2978,rng_ND,2,FALSE),MIN(VLOOKUP($D2978,rng_ND,2,FALSE),A_Stammdaten!$B$19-D_SAV!$E2978+1))),"k.A.")</f>
        <v>k.A.</v>
      </c>
      <c r="X2978" s="343" t="str">
        <f t="shared" si="785"/>
        <v>k.A.</v>
      </c>
      <c r="Y2978" s="62"/>
      <c r="Z2978" s="48">
        <f t="shared" si="786"/>
        <v>0</v>
      </c>
      <c r="AA2978" s="457"/>
      <c r="AB2978" s="55">
        <f t="shared" si="778"/>
        <v>0</v>
      </c>
      <c r="AC2978" s="55">
        <f>IF(A_Stammdaten!$B$25="ja",D_SAV!AA2978,D_SAV!AB2978)</f>
        <v>0</v>
      </c>
      <c r="AD2978" s="478">
        <f>IF(AC2978=0,0,IF(U2978-(con_EOGJahr-D_SAV!E2978)&lt;=0,AC2978,AC2978/V2978))</f>
        <v>0</v>
      </c>
      <c r="AE2978" s="478">
        <f>IFERROR(IF(AND(VLOOKUP(D2978,rng_ND,5,FALSE)="Ja",D_SAV!T2978="degressiv"),D_SAV!AC2978*Y2978/100,0),0)</f>
        <v>0</v>
      </c>
      <c r="AF2978" s="55">
        <f>IFERROR(IF(VLOOKUP(D2978,rng_ND,5,FALSE)="Ja",MAX(D_SAV!AD2978:AE2978),D_SAV!AD2978),0)</f>
        <v>0</v>
      </c>
      <c r="AG2978" s="55">
        <f t="shared" si="779"/>
        <v>0</v>
      </c>
      <c r="AH2978" s="55">
        <f t="shared" si="780"/>
        <v>0</v>
      </c>
      <c r="AI2978" s="55">
        <f t="shared" si="781"/>
        <v>0</v>
      </c>
      <c r="AJ2978" s="55">
        <f t="shared" si="782"/>
        <v>0</v>
      </c>
      <c r="AK2978" s="55">
        <f t="shared" si="773"/>
        <v>0</v>
      </c>
      <c r="AL2978" s="55">
        <f t="shared" si="774"/>
        <v>0</v>
      </c>
      <c r="AM2978" s="55">
        <f t="shared" si="775"/>
        <v>0</v>
      </c>
    </row>
    <row r="2979" spans="1:39" x14ac:dyDescent="0.25">
      <c r="A2979" s="47">
        <v>2975</v>
      </c>
      <c r="B2979" s="358" t="str">
        <f>IF(AND(E2979&lt;&gt;0,D2979&lt;&gt;0,F2979&lt;&gt;0),IF(C2979&lt;&gt;0,CONCATENATE(C2979,"-AGr",VLOOKUP(D2979,Listen!$A$2:$G$45,7,FALSE),"-",E2979,"-",F2979,),CONCATENATE("AGr",VLOOKUP(D2979,Listen!$A$2:$G$45,7,FALSE),"-",E2979,"-",F2979)),"keine vollständige ID")</f>
        <v>keine vollständige ID</v>
      </c>
      <c r="C2979" s="359">
        <f>'[2]III_SAV-Details_NB'!B2985</f>
        <v>0</v>
      </c>
      <c r="D2979" s="359">
        <f>'[2]III_SAV-Details_NB'!C2985</f>
        <v>0</v>
      </c>
      <c r="E2979" s="359">
        <f>'[2]III_SAV-Details_NB'!D2985</f>
        <v>0</v>
      </c>
      <c r="F2979" s="490"/>
      <c r="G2979" s="281">
        <f>'[2]III_SAV-Details_NB'!X2985</f>
        <v>0</v>
      </c>
      <c r="H2979" s="281">
        <f t="shared" si="776"/>
        <v>0</v>
      </c>
      <c r="I2979" s="281">
        <f>IF(con_EOGJahr=2025,'[2]III_SAV-Details_NB'!AA2985,IF(con_EOGJahr=2026,'[2]III_SAV-Details_NB'!AB2985,'[2]III_SAV-Details_NB'!AC2985))</f>
        <v>0</v>
      </c>
      <c r="J2979" s="282"/>
      <c r="K2979" s="282"/>
      <c r="L2979" s="282"/>
      <c r="M2979" s="282"/>
      <c r="N2979" s="282"/>
      <c r="O2979" s="282"/>
      <c r="P2979" s="52">
        <f t="shared" si="777"/>
        <v>0</v>
      </c>
      <c r="Q2979" s="60"/>
      <c r="R2979" s="53">
        <f t="shared" si="783"/>
        <v>0</v>
      </c>
      <c r="S2979" s="59"/>
      <c r="T2979" s="61"/>
      <c r="U2979" s="342" t="str">
        <f t="shared" si="787"/>
        <v>k.A.</v>
      </c>
      <c r="V2979" s="343" t="str">
        <f t="shared" si="784"/>
        <v>k.A.</v>
      </c>
      <c r="W2979" s="343" t="str">
        <f>IFERROR(IF(OR($D2979="",$E2979=0,con_Ende=0),"k.A.",IF(VLOOKUP($D2979,rng_ND,5,0)="Nein",VLOOKUP($D2979,rng_ND,2,FALSE),MIN(VLOOKUP($D2979,rng_ND,2,FALSE),A_Stammdaten!$B$19-D_SAV!$E2979+1))),"k.A.")</f>
        <v>k.A.</v>
      </c>
      <c r="X2979" s="343" t="str">
        <f t="shared" si="785"/>
        <v>k.A.</v>
      </c>
      <c r="Y2979" s="62"/>
      <c r="Z2979" s="48">
        <f t="shared" si="786"/>
        <v>0</v>
      </c>
      <c r="AA2979" s="457"/>
      <c r="AB2979" s="55">
        <f t="shared" si="778"/>
        <v>0</v>
      </c>
      <c r="AC2979" s="55">
        <f>IF(A_Stammdaten!$B$25="ja",D_SAV!AA2979,D_SAV!AB2979)</f>
        <v>0</v>
      </c>
      <c r="AD2979" s="478">
        <f>IF(AC2979=0,0,IF(U2979-(con_EOGJahr-D_SAV!E2979)&lt;=0,AC2979,AC2979/V2979))</f>
        <v>0</v>
      </c>
      <c r="AE2979" s="478">
        <f>IFERROR(IF(AND(VLOOKUP(D2979,rng_ND,5,FALSE)="Ja",D_SAV!T2979="degressiv"),D_SAV!AC2979*Y2979/100,0),0)</f>
        <v>0</v>
      </c>
      <c r="AF2979" s="55">
        <f>IFERROR(IF(VLOOKUP(D2979,rng_ND,5,FALSE)="Ja",MAX(D_SAV!AD2979:AE2979),D_SAV!AD2979),0)</f>
        <v>0</v>
      </c>
      <c r="AG2979" s="55">
        <f t="shared" si="779"/>
        <v>0</v>
      </c>
      <c r="AH2979" s="55">
        <f t="shared" si="780"/>
        <v>0</v>
      </c>
      <c r="AI2979" s="55">
        <f t="shared" si="781"/>
        <v>0</v>
      </c>
      <c r="AJ2979" s="55">
        <f t="shared" si="782"/>
        <v>0</v>
      </c>
      <c r="AK2979" s="55">
        <f t="shared" si="773"/>
        <v>0</v>
      </c>
      <c r="AL2979" s="55">
        <f t="shared" si="774"/>
        <v>0</v>
      </c>
      <c r="AM2979" s="55">
        <f t="shared" si="775"/>
        <v>0</v>
      </c>
    </row>
    <row r="2980" spans="1:39" x14ac:dyDescent="0.25">
      <c r="A2980" s="47">
        <v>2976</v>
      </c>
      <c r="B2980" s="358" t="str">
        <f>IF(AND(E2980&lt;&gt;0,D2980&lt;&gt;0,F2980&lt;&gt;0),IF(C2980&lt;&gt;0,CONCATENATE(C2980,"-AGr",VLOOKUP(D2980,Listen!$A$2:$G$45,7,FALSE),"-",E2980,"-",F2980,),CONCATENATE("AGr",VLOOKUP(D2980,Listen!$A$2:$G$45,7,FALSE),"-",E2980,"-",F2980)),"keine vollständige ID")</f>
        <v>keine vollständige ID</v>
      </c>
      <c r="C2980" s="359">
        <f>'[2]III_SAV-Details_NB'!B2986</f>
        <v>0</v>
      </c>
      <c r="D2980" s="359">
        <f>'[2]III_SAV-Details_NB'!C2986</f>
        <v>0</v>
      </c>
      <c r="E2980" s="359">
        <f>'[2]III_SAV-Details_NB'!D2986</f>
        <v>0</v>
      </c>
      <c r="F2980" s="490"/>
      <c r="G2980" s="281">
        <f>'[2]III_SAV-Details_NB'!X2986</f>
        <v>0</v>
      </c>
      <c r="H2980" s="281">
        <f t="shared" si="776"/>
        <v>0</v>
      </c>
      <c r="I2980" s="281">
        <f>IF(con_EOGJahr=2025,'[2]III_SAV-Details_NB'!AA2986,IF(con_EOGJahr=2026,'[2]III_SAV-Details_NB'!AB2986,'[2]III_SAV-Details_NB'!AC2986))</f>
        <v>0</v>
      </c>
      <c r="J2980" s="282"/>
      <c r="K2980" s="282"/>
      <c r="L2980" s="282"/>
      <c r="M2980" s="282"/>
      <c r="N2980" s="282"/>
      <c r="O2980" s="282"/>
      <c r="P2980" s="52">
        <f t="shared" si="777"/>
        <v>0</v>
      </c>
      <c r="Q2980" s="60"/>
      <c r="R2980" s="53">
        <f t="shared" si="783"/>
        <v>0</v>
      </c>
      <c r="S2980" s="59"/>
      <c r="T2980" s="61"/>
      <c r="U2980" s="342" t="str">
        <f t="shared" si="787"/>
        <v>k.A.</v>
      </c>
      <c r="V2980" s="343" t="str">
        <f t="shared" si="784"/>
        <v>k.A.</v>
      </c>
      <c r="W2980" s="343" t="str">
        <f>IFERROR(IF(OR($D2980="",$E2980=0,con_Ende=0),"k.A.",IF(VLOOKUP($D2980,rng_ND,5,0)="Nein",VLOOKUP($D2980,rng_ND,2,FALSE),MIN(VLOOKUP($D2980,rng_ND,2,FALSE),A_Stammdaten!$B$19-D_SAV!$E2980+1))),"k.A.")</f>
        <v>k.A.</v>
      </c>
      <c r="X2980" s="343" t="str">
        <f t="shared" si="785"/>
        <v>k.A.</v>
      </c>
      <c r="Y2980" s="62"/>
      <c r="Z2980" s="48">
        <f t="shared" si="786"/>
        <v>0</v>
      </c>
      <c r="AA2980" s="457"/>
      <c r="AB2980" s="55">
        <f t="shared" si="778"/>
        <v>0</v>
      </c>
      <c r="AC2980" s="55">
        <f>IF(A_Stammdaten!$B$25="ja",D_SAV!AA2980,D_SAV!AB2980)</f>
        <v>0</v>
      </c>
      <c r="AD2980" s="478">
        <f>IF(AC2980=0,0,IF(U2980-(con_EOGJahr-D_SAV!E2980)&lt;=0,AC2980,AC2980/V2980))</f>
        <v>0</v>
      </c>
      <c r="AE2980" s="478">
        <f>IFERROR(IF(AND(VLOOKUP(D2980,rng_ND,5,FALSE)="Ja",D_SAV!T2980="degressiv"),D_SAV!AC2980*Y2980/100,0),0)</f>
        <v>0</v>
      </c>
      <c r="AF2980" s="55">
        <f>IFERROR(IF(VLOOKUP(D2980,rng_ND,5,FALSE)="Ja",MAX(D_SAV!AD2980:AE2980),D_SAV!AD2980),0)</f>
        <v>0</v>
      </c>
      <c r="AG2980" s="55">
        <f t="shared" si="779"/>
        <v>0</v>
      </c>
      <c r="AH2980" s="55">
        <f t="shared" si="780"/>
        <v>0</v>
      </c>
      <c r="AI2980" s="55">
        <f t="shared" si="781"/>
        <v>0</v>
      </c>
      <c r="AJ2980" s="55">
        <f t="shared" si="782"/>
        <v>0</v>
      </c>
      <c r="AK2980" s="55">
        <f t="shared" si="773"/>
        <v>0</v>
      </c>
      <c r="AL2980" s="55">
        <f t="shared" si="774"/>
        <v>0</v>
      </c>
      <c r="AM2980" s="55">
        <f t="shared" si="775"/>
        <v>0</v>
      </c>
    </row>
    <row r="2981" spans="1:39" x14ac:dyDescent="0.25">
      <c r="A2981" s="47">
        <v>2977</v>
      </c>
      <c r="B2981" s="358" t="str">
        <f>IF(AND(E2981&lt;&gt;0,D2981&lt;&gt;0,F2981&lt;&gt;0),IF(C2981&lt;&gt;0,CONCATENATE(C2981,"-AGr",VLOOKUP(D2981,Listen!$A$2:$G$45,7,FALSE),"-",E2981,"-",F2981,),CONCATENATE("AGr",VLOOKUP(D2981,Listen!$A$2:$G$45,7,FALSE),"-",E2981,"-",F2981)),"keine vollständige ID")</f>
        <v>keine vollständige ID</v>
      </c>
      <c r="C2981" s="359">
        <f>'[2]III_SAV-Details_NB'!B2987</f>
        <v>0</v>
      </c>
      <c r="D2981" s="359">
        <f>'[2]III_SAV-Details_NB'!C2987</f>
        <v>0</v>
      </c>
      <c r="E2981" s="359">
        <f>'[2]III_SAV-Details_NB'!D2987</f>
        <v>0</v>
      </c>
      <c r="F2981" s="490"/>
      <c r="G2981" s="281">
        <f>'[2]III_SAV-Details_NB'!X2987</f>
        <v>0</v>
      </c>
      <c r="H2981" s="281">
        <f t="shared" si="776"/>
        <v>0</v>
      </c>
      <c r="I2981" s="281">
        <f>IF(con_EOGJahr=2025,'[2]III_SAV-Details_NB'!AA2987,IF(con_EOGJahr=2026,'[2]III_SAV-Details_NB'!AB2987,'[2]III_SAV-Details_NB'!AC2987))</f>
        <v>0</v>
      </c>
      <c r="J2981" s="282"/>
      <c r="K2981" s="282"/>
      <c r="L2981" s="282"/>
      <c r="M2981" s="282"/>
      <c r="N2981" s="282"/>
      <c r="O2981" s="282"/>
      <c r="P2981" s="52">
        <f t="shared" si="777"/>
        <v>0</v>
      </c>
      <c r="Q2981" s="60"/>
      <c r="R2981" s="53">
        <f t="shared" si="783"/>
        <v>0</v>
      </c>
      <c r="S2981" s="59"/>
      <c r="T2981" s="61"/>
      <c r="U2981" s="342" t="str">
        <f t="shared" si="787"/>
        <v>k.A.</v>
      </c>
      <c r="V2981" s="343" t="str">
        <f t="shared" si="784"/>
        <v>k.A.</v>
      </c>
      <c r="W2981" s="343" t="str">
        <f>IFERROR(IF(OR($D2981="",$E2981=0,con_Ende=0),"k.A.",IF(VLOOKUP($D2981,rng_ND,5,0)="Nein",VLOOKUP($D2981,rng_ND,2,FALSE),MIN(VLOOKUP($D2981,rng_ND,2,FALSE),A_Stammdaten!$B$19-D_SAV!$E2981+1))),"k.A.")</f>
        <v>k.A.</v>
      </c>
      <c r="X2981" s="343" t="str">
        <f t="shared" si="785"/>
        <v>k.A.</v>
      </c>
      <c r="Y2981" s="62"/>
      <c r="Z2981" s="48">
        <f t="shared" si="786"/>
        <v>0</v>
      </c>
      <c r="AA2981" s="457"/>
      <c r="AB2981" s="55">
        <f t="shared" si="778"/>
        <v>0</v>
      </c>
      <c r="AC2981" s="55">
        <f>IF(A_Stammdaten!$B$25="ja",D_SAV!AA2981,D_SAV!AB2981)</f>
        <v>0</v>
      </c>
      <c r="AD2981" s="478">
        <f>IF(AC2981=0,0,IF(U2981-(con_EOGJahr-D_SAV!E2981)&lt;=0,AC2981,AC2981/V2981))</f>
        <v>0</v>
      </c>
      <c r="AE2981" s="478">
        <f>IFERROR(IF(AND(VLOOKUP(D2981,rng_ND,5,FALSE)="Ja",D_SAV!T2981="degressiv"),D_SAV!AC2981*Y2981/100,0),0)</f>
        <v>0</v>
      </c>
      <c r="AF2981" s="55">
        <f>IFERROR(IF(VLOOKUP(D2981,rng_ND,5,FALSE)="Ja",MAX(D_SAV!AD2981:AE2981),D_SAV!AD2981),0)</f>
        <v>0</v>
      </c>
      <c r="AG2981" s="55">
        <f t="shared" si="779"/>
        <v>0</v>
      </c>
      <c r="AH2981" s="55">
        <f t="shared" si="780"/>
        <v>0</v>
      </c>
      <c r="AI2981" s="55">
        <f t="shared" si="781"/>
        <v>0</v>
      </c>
      <c r="AJ2981" s="55">
        <f t="shared" si="782"/>
        <v>0</v>
      </c>
      <c r="AK2981" s="55">
        <f t="shared" si="773"/>
        <v>0</v>
      </c>
      <c r="AL2981" s="55">
        <f t="shared" si="774"/>
        <v>0</v>
      </c>
      <c r="AM2981" s="55">
        <f t="shared" si="775"/>
        <v>0</v>
      </c>
    </row>
    <row r="2982" spans="1:39" x14ac:dyDescent="0.25">
      <c r="A2982" s="47">
        <v>2978</v>
      </c>
      <c r="B2982" s="358" t="str">
        <f>IF(AND(E2982&lt;&gt;0,D2982&lt;&gt;0,F2982&lt;&gt;0),IF(C2982&lt;&gt;0,CONCATENATE(C2982,"-AGr",VLOOKUP(D2982,Listen!$A$2:$G$45,7,FALSE),"-",E2982,"-",F2982,),CONCATENATE("AGr",VLOOKUP(D2982,Listen!$A$2:$G$45,7,FALSE),"-",E2982,"-",F2982)),"keine vollständige ID")</f>
        <v>keine vollständige ID</v>
      </c>
      <c r="C2982" s="359">
        <f>'[2]III_SAV-Details_NB'!B2988</f>
        <v>0</v>
      </c>
      <c r="D2982" s="359">
        <f>'[2]III_SAV-Details_NB'!C2988</f>
        <v>0</v>
      </c>
      <c r="E2982" s="359">
        <f>'[2]III_SAV-Details_NB'!D2988</f>
        <v>0</v>
      </c>
      <c r="F2982" s="490"/>
      <c r="G2982" s="281">
        <f>'[2]III_SAV-Details_NB'!X2988</f>
        <v>0</v>
      </c>
      <c r="H2982" s="281">
        <f t="shared" si="776"/>
        <v>0</v>
      </c>
      <c r="I2982" s="281">
        <f>IF(con_EOGJahr=2025,'[2]III_SAV-Details_NB'!AA2988,IF(con_EOGJahr=2026,'[2]III_SAV-Details_NB'!AB2988,'[2]III_SAV-Details_NB'!AC2988))</f>
        <v>0</v>
      </c>
      <c r="J2982" s="282"/>
      <c r="K2982" s="282"/>
      <c r="L2982" s="282"/>
      <c r="M2982" s="282"/>
      <c r="N2982" s="282"/>
      <c r="O2982" s="282"/>
      <c r="P2982" s="52">
        <f t="shared" si="777"/>
        <v>0</v>
      </c>
      <c r="Q2982" s="60"/>
      <c r="R2982" s="53">
        <f t="shared" si="783"/>
        <v>0</v>
      </c>
      <c r="S2982" s="59"/>
      <c r="T2982" s="61"/>
      <c r="U2982" s="342" t="str">
        <f t="shared" si="787"/>
        <v>k.A.</v>
      </c>
      <c r="V2982" s="343" t="str">
        <f t="shared" si="784"/>
        <v>k.A.</v>
      </c>
      <c r="W2982" s="343" t="str">
        <f>IFERROR(IF(OR($D2982="",$E2982=0,con_Ende=0),"k.A.",IF(VLOOKUP($D2982,rng_ND,5,0)="Nein",VLOOKUP($D2982,rng_ND,2,FALSE),MIN(VLOOKUP($D2982,rng_ND,2,FALSE),A_Stammdaten!$B$19-D_SAV!$E2982+1))),"k.A.")</f>
        <v>k.A.</v>
      </c>
      <c r="X2982" s="343" t="str">
        <f t="shared" si="785"/>
        <v>k.A.</v>
      </c>
      <c r="Y2982" s="62"/>
      <c r="Z2982" s="48">
        <f t="shared" si="786"/>
        <v>0</v>
      </c>
      <c r="AA2982" s="457"/>
      <c r="AB2982" s="55">
        <f t="shared" si="778"/>
        <v>0</v>
      </c>
      <c r="AC2982" s="55">
        <f>IF(A_Stammdaten!$B$25="ja",D_SAV!AA2982,D_SAV!AB2982)</f>
        <v>0</v>
      </c>
      <c r="AD2982" s="478">
        <f>IF(AC2982=0,0,IF(U2982-(con_EOGJahr-D_SAV!E2982)&lt;=0,AC2982,AC2982/V2982))</f>
        <v>0</v>
      </c>
      <c r="AE2982" s="478">
        <f>IFERROR(IF(AND(VLOOKUP(D2982,rng_ND,5,FALSE)="Ja",D_SAV!T2982="degressiv"),D_SAV!AC2982*Y2982/100,0),0)</f>
        <v>0</v>
      </c>
      <c r="AF2982" s="55">
        <f>IFERROR(IF(VLOOKUP(D2982,rng_ND,5,FALSE)="Ja",MAX(D_SAV!AD2982:AE2982),D_SAV!AD2982),0)</f>
        <v>0</v>
      </c>
      <c r="AG2982" s="55">
        <f t="shared" si="779"/>
        <v>0</v>
      </c>
      <c r="AH2982" s="55">
        <f t="shared" si="780"/>
        <v>0</v>
      </c>
      <c r="AI2982" s="55">
        <f t="shared" si="781"/>
        <v>0</v>
      </c>
      <c r="AJ2982" s="55">
        <f t="shared" si="782"/>
        <v>0</v>
      </c>
      <c r="AK2982" s="55">
        <f t="shared" si="773"/>
        <v>0</v>
      </c>
      <c r="AL2982" s="55">
        <f t="shared" si="774"/>
        <v>0</v>
      </c>
      <c r="AM2982" s="55">
        <f t="shared" si="775"/>
        <v>0</v>
      </c>
    </row>
    <row r="2983" spans="1:39" x14ac:dyDescent="0.25">
      <c r="A2983" s="47">
        <v>2979</v>
      </c>
      <c r="B2983" s="358" t="str">
        <f>IF(AND(E2983&lt;&gt;0,D2983&lt;&gt;0,F2983&lt;&gt;0),IF(C2983&lt;&gt;0,CONCATENATE(C2983,"-AGr",VLOOKUP(D2983,Listen!$A$2:$G$45,7,FALSE),"-",E2983,"-",F2983,),CONCATENATE("AGr",VLOOKUP(D2983,Listen!$A$2:$G$45,7,FALSE),"-",E2983,"-",F2983)),"keine vollständige ID")</f>
        <v>keine vollständige ID</v>
      </c>
      <c r="C2983" s="359">
        <f>'[2]III_SAV-Details_NB'!B2989</f>
        <v>0</v>
      </c>
      <c r="D2983" s="359">
        <f>'[2]III_SAV-Details_NB'!C2989</f>
        <v>0</v>
      </c>
      <c r="E2983" s="359">
        <f>'[2]III_SAV-Details_NB'!D2989</f>
        <v>0</v>
      </c>
      <c r="F2983" s="490"/>
      <c r="G2983" s="281">
        <f>'[2]III_SAV-Details_NB'!X2989</f>
        <v>0</v>
      </c>
      <c r="H2983" s="281">
        <f t="shared" si="776"/>
        <v>0</v>
      </c>
      <c r="I2983" s="281">
        <f>IF(con_EOGJahr=2025,'[2]III_SAV-Details_NB'!AA2989,IF(con_EOGJahr=2026,'[2]III_SAV-Details_NB'!AB2989,'[2]III_SAV-Details_NB'!AC2989))</f>
        <v>0</v>
      </c>
      <c r="J2983" s="282"/>
      <c r="K2983" s="282"/>
      <c r="L2983" s="282"/>
      <c r="M2983" s="282"/>
      <c r="N2983" s="282"/>
      <c r="O2983" s="282"/>
      <c r="P2983" s="52">
        <f t="shared" si="777"/>
        <v>0</v>
      </c>
      <c r="Q2983" s="60"/>
      <c r="R2983" s="53">
        <f t="shared" si="783"/>
        <v>0</v>
      </c>
      <c r="S2983" s="59"/>
      <c r="T2983" s="61"/>
      <c r="U2983" s="342" t="str">
        <f t="shared" si="787"/>
        <v>k.A.</v>
      </c>
      <c r="V2983" s="343" t="str">
        <f t="shared" si="784"/>
        <v>k.A.</v>
      </c>
      <c r="W2983" s="343" t="str">
        <f>IFERROR(IF(OR($D2983="",$E2983=0,con_Ende=0),"k.A.",IF(VLOOKUP($D2983,rng_ND,5,0)="Nein",VLOOKUP($D2983,rng_ND,2,FALSE),MIN(VLOOKUP($D2983,rng_ND,2,FALSE),A_Stammdaten!$B$19-D_SAV!$E2983+1))),"k.A.")</f>
        <v>k.A.</v>
      </c>
      <c r="X2983" s="343" t="str">
        <f t="shared" si="785"/>
        <v>k.A.</v>
      </c>
      <c r="Y2983" s="62"/>
      <c r="Z2983" s="48">
        <f t="shared" si="786"/>
        <v>0</v>
      </c>
      <c r="AA2983" s="457"/>
      <c r="AB2983" s="55">
        <f t="shared" si="778"/>
        <v>0</v>
      </c>
      <c r="AC2983" s="55">
        <f>IF(A_Stammdaten!$B$25="ja",D_SAV!AA2983,D_SAV!AB2983)</f>
        <v>0</v>
      </c>
      <c r="AD2983" s="478">
        <f>IF(AC2983=0,0,IF(U2983-(con_EOGJahr-D_SAV!E2983)&lt;=0,AC2983,AC2983/V2983))</f>
        <v>0</v>
      </c>
      <c r="AE2983" s="478">
        <f>IFERROR(IF(AND(VLOOKUP(D2983,rng_ND,5,FALSE)="Ja",D_SAV!T2983="degressiv"),D_SAV!AC2983*Y2983/100,0),0)</f>
        <v>0</v>
      </c>
      <c r="AF2983" s="55">
        <f>IFERROR(IF(VLOOKUP(D2983,rng_ND,5,FALSE)="Ja",MAX(D_SAV!AD2983:AE2983),D_SAV!AD2983),0)</f>
        <v>0</v>
      </c>
      <c r="AG2983" s="55">
        <f t="shared" si="779"/>
        <v>0</v>
      </c>
      <c r="AH2983" s="55">
        <f t="shared" si="780"/>
        <v>0</v>
      </c>
      <c r="AI2983" s="55">
        <f t="shared" si="781"/>
        <v>0</v>
      </c>
      <c r="AJ2983" s="55">
        <f t="shared" si="782"/>
        <v>0</v>
      </c>
      <c r="AK2983" s="55">
        <f t="shared" si="773"/>
        <v>0</v>
      </c>
      <c r="AL2983" s="55">
        <f t="shared" si="774"/>
        <v>0</v>
      </c>
      <c r="AM2983" s="55">
        <f t="shared" si="775"/>
        <v>0</v>
      </c>
    </row>
    <row r="2984" spans="1:39" x14ac:dyDescent="0.25">
      <c r="A2984" s="47">
        <v>2980</v>
      </c>
      <c r="B2984" s="358" t="str">
        <f>IF(AND(E2984&lt;&gt;0,D2984&lt;&gt;0,F2984&lt;&gt;0),IF(C2984&lt;&gt;0,CONCATENATE(C2984,"-AGr",VLOOKUP(D2984,Listen!$A$2:$G$45,7,FALSE),"-",E2984,"-",F2984,),CONCATENATE("AGr",VLOOKUP(D2984,Listen!$A$2:$G$45,7,FALSE),"-",E2984,"-",F2984)),"keine vollständige ID")</f>
        <v>keine vollständige ID</v>
      </c>
      <c r="C2984" s="359">
        <f>'[2]III_SAV-Details_NB'!B2990</f>
        <v>0</v>
      </c>
      <c r="D2984" s="359">
        <f>'[2]III_SAV-Details_NB'!C2990</f>
        <v>0</v>
      </c>
      <c r="E2984" s="359">
        <f>'[2]III_SAV-Details_NB'!D2990</f>
        <v>0</v>
      </c>
      <c r="F2984" s="490"/>
      <c r="G2984" s="281">
        <f>'[2]III_SAV-Details_NB'!X2990</f>
        <v>0</v>
      </c>
      <c r="H2984" s="281">
        <f t="shared" si="776"/>
        <v>0</v>
      </c>
      <c r="I2984" s="281">
        <f>IF(con_EOGJahr=2025,'[2]III_SAV-Details_NB'!AA2990,IF(con_EOGJahr=2026,'[2]III_SAV-Details_NB'!AB2990,'[2]III_SAV-Details_NB'!AC2990))</f>
        <v>0</v>
      </c>
      <c r="J2984" s="282"/>
      <c r="K2984" s="282"/>
      <c r="L2984" s="282"/>
      <c r="M2984" s="282"/>
      <c r="N2984" s="282"/>
      <c r="O2984" s="282"/>
      <c r="P2984" s="52">
        <f t="shared" si="777"/>
        <v>0</v>
      </c>
      <c r="Q2984" s="60"/>
      <c r="R2984" s="53">
        <f t="shared" si="783"/>
        <v>0</v>
      </c>
      <c r="S2984" s="59"/>
      <c r="T2984" s="61"/>
      <c r="U2984" s="342" t="str">
        <f t="shared" si="787"/>
        <v>k.A.</v>
      </c>
      <c r="V2984" s="343" t="str">
        <f t="shared" si="784"/>
        <v>k.A.</v>
      </c>
      <c r="W2984" s="343" t="str">
        <f>IFERROR(IF(OR($D2984="",$E2984=0,con_Ende=0),"k.A.",IF(VLOOKUP($D2984,rng_ND,5,0)="Nein",VLOOKUP($D2984,rng_ND,2,FALSE),MIN(VLOOKUP($D2984,rng_ND,2,FALSE),A_Stammdaten!$B$19-D_SAV!$E2984+1))),"k.A.")</f>
        <v>k.A.</v>
      </c>
      <c r="X2984" s="343" t="str">
        <f t="shared" si="785"/>
        <v>k.A.</v>
      </c>
      <c r="Y2984" s="62"/>
      <c r="Z2984" s="48">
        <f t="shared" si="786"/>
        <v>0</v>
      </c>
      <c r="AA2984" s="457"/>
      <c r="AB2984" s="55">
        <f t="shared" si="778"/>
        <v>0</v>
      </c>
      <c r="AC2984" s="55">
        <f>IF(A_Stammdaten!$B$25="ja",D_SAV!AA2984,D_SAV!AB2984)</f>
        <v>0</v>
      </c>
      <c r="AD2984" s="478">
        <f>IF(AC2984=0,0,IF(U2984-(con_EOGJahr-D_SAV!E2984)&lt;=0,AC2984,AC2984/V2984))</f>
        <v>0</v>
      </c>
      <c r="AE2984" s="478">
        <f>IFERROR(IF(AND(VLOOKUP(D2984,rng_ND,5,FALSE)="Ja",D_SAV!T2984="degressiv"),D_SAV!AC2984*Y2984/100,0),0)</f>
        <v>0</v>
      </c>
      <c r="AF2984" s="55">
        <f>IFERROR(IF(VLOOKUP(D2984,rng_ND,5,FALSE)="Ja",MAX(D_SAV!AD2984:AE2984),D_SAV!AD2984),0)</f>
        <v>0</v>
      </c>
      <c r="AG2984" s="55">
        <f t="shared" si="779"/>
        <v>0</v>
      </c>
      <c r="AH2984" s="55">
        <f t="shared" si="780"/>
        <v>0</v>
      </c>
      <c r="AI2984" s="55">
        <f t="shared" si="781"/>
        <v>0</v>
      </c>
      <c r="AJ2984" s="55">
        <f t="shared" si="782"/>
        <v>0</v>
      </c>
      <c r="AK2984" s="55">
        <f t="shared" si="773"/>
        <v>0</v>
      </c>
      <c r="AL2984" s="55">
        <f t="shared" si="774"/>
        <v>0</v>
      </c>
      <c r="AM2984" s="55">
        <f t="shared" si="775"/>
        <v>0</v>
      </c>
    </row>
    <row r="2985" spans="1:39" x14ac:dyDescent="0.25">
      <c r="A2985" s="47">
        <v>2981</v>
      </c>
      <c r="B2985" s="358" t="str">
        <f>IF(AND(E2985&lt;&gt;0,D2985&lt;&gt;0,F2985&lt;&gt;0),IF(C2985&lt;&gt;0,CONCATENATE(C2985,"-AGr",VLOOKUP(D2985,Listen!$A$2:$G$45,7,FALSE),"-",E2985,"-",F2985,),CONCATENATE("AGr",VLOOKUP(D2985,Listen!$A$2:$G$45,7,FALSE),"-",E2985,"-",F2985)),"keine vollständige ID")</f>
        <v>keine vollständige ID</v>
      </c>
      <c r="C2985" s="359">
        <f>'[2]III_SAV-Details_NB'!B2991</f>
        <v>0</v>
      </c>
      <c r="D2985" s="359">
        <f>'[2]III_SAV-Details_NB'!C2991</f>
        <v>0</v>
      </c>
      <c r="E2985" s="359">
        <f>'[2]III_SAV-Details_NB'!D2991</f>
        <v>0</v>
      </c>
      <c r="F2985" s="490"/>
      <c r="G2985" s="281">
        <f>'[2]III_SAV-Details_NB'!X2991</f>
        <v>0</v>
      </c>
      <c r="H2985" s="281">
        <f t="shared" si="776"/>
        <v>0</v>
      </c>
      <c r="I2985" s="281">
        <f>IF(con_EOGJahr=2025,'[2]III_SAV-Details_NB'!AA2991,IF(con_EOGJahr=2026,'[2]III_SAV-Details_NB'!AB2991,'[2]III_SAV-Details_NB'!AC2991))</f>
        <v>0</v>
      </c>
      <c r="J2985" s="282"/>
      <c r="K2985" s="282"/>
      <c r="L2985" s="282"/>
      <c r="M2985" s="282"/>
      <c r="N2985" s="282"/>
      <c r="O2985" s="282"/>
      <c r="P2985" s="52">
        <f t="shared" si="777"/>
        <v>0</v>
      </c>
      <c r="Q2985" s="60"/>
      <c r="R2985" s="53">
        <f t="shared" si="783"/>
        <v>0</v>
      </c>
      <c r="S2985" s="59"/>
      <c r="T2985" s="61"/>
      <c r="U2985" s="342" t="str">
        <f t="shared" si="787"/>
        <v>k.A.</v>
      </c>
      <c r="V2985" s="343" t="str">
        <f t="shared" si="784"/>
        <v>k.A.</v>
      </c>
      <c r="W2985" s="343" t="str">
        <f>IFERROR(IF(OR($D2985="",$E2985=0,con_Ende=0),"k.A.",IF(VLOOKUP($D2985,rng_ND,5,0)="Nein",VLOOKUP($D2985,rng_ND,2,FALSE),MIN(VLOOKUP($D2985,rng_ND,2,FALSE),A_Stammdaten!$B$19-D_SAV!$E2985+1))),"k.A.")</f>
        <v>k.A.</v>
      </c>
      <c r="X2985" s="343" t="str">
        <f t="shared" si="785"/>
        <v>k.A.</v>
      </c>
      <c r="Y2985" s="62"/>
      <c r="Z2985" s="48">
        <f t="shared" si="786"/>
        <v>0</v>
      </c>
      <c r="AA2985" s="457"/>
      <c r="AB2985" s="55">
        <f t="shared" si="778"/>
        <v>0</v>
      </c>
      <c r="AC2985" s="55">
        <f>IF(A_Stammdaten!$B$25="ja",D_SAV!AA2985,D_SAV!AB2985)</f>
        <v>0</v>
      </c>
      <c r="AD2985" s="478">
        <f>IF(AC2985=0,0,IF(U2985-(con_EOGJahr-D_SAV!E2985)&lt;=0,AC2985,AC2985/V2985))</f>
        <v>0</v>
      </c>
      <c r="AE2985" s="478">
        <f>IFERROR(IF(AND(VLOOKUP(D2985,rng_ND,5,FALSE)="Ja",D_SAV!T2985="degressiv"),D_SAV!AC2985*Y2985/100,0),0)</f>
        <v>0</v>
      </c>
      <c r="AF2985" s="55">
        <f>IFERROR(IF(VLOOKUP(D2985,rng_ND,5,FALSE)="Ja",MAX(D_SAV!AD2985:AE2985),D_SAV!AD2985),0)</f>
        <v>0</v>
      </c>
      <c r="AG2985" s="55">
        <f t="shared" si="779"/>
        <v>0</v>
      </c>
      <c r="AH2985" s="55">
        <f t="shared" si="780"/>
        <v>0</v>
      </c>
      <c r="AI2985" s="55">
        <f t="shared" si="781"/>
        <v>0</v>
      </c>
      <c r="AJ2985" s="55">
        <f t="shared" si="782"/>
        <v>0</v>
      </c>
      <c r="AK2985" s="55">
        <f t="shared" si="773"/>
        <v>0</v>
      </c>
      <c r="AL2985" s="55">
        <f t="shared" si="774"/>
        <v>0</v>
      </c>
      <c r="AM2985" s="55">
        <f t="shared" si="775"/>
        <v>0</v>
      </c>
    </row>
    <row r="2986" spans="1:39" x14ac:dyDescent="0.25">
      <c r="A2986" s="47">
        <v>2982</v>
      </c>
      <c r="B2986" s="358" t="str">
        <f>IF(AND(E2986&lt;&gt;0,D2986&lt;&gt;0,F2986&lt;&gt;0),IF(C2986&lt;&gt;0,CONCATENATE(C2986,"-AGr",VLOOKUP(D2986,Listen!$A$2:$G$45,7,FALSE),"-",E2986,"-",F2986,),CONCATENATE("AGr",VLOOKUP(D2986,Listen!$A$2:$G$45,7,FALSE),"-",E2986,"-",F2986)),"keine vollständige ID")</f>
        <v>keine vollständige ID</v>
      </c>
      <c r="C2986" s="359">
        <f>'[2]III_SAV-Details_NB'!B2992</f>
        <v>0</v>
      </c>
      <c r="D2986" s="359">
        <f>'[2]III_SAV-Details_NB'!C2992</f>
        <v>0</v>
      </c>
      <c r="E2986" s="359">
        <f>'[2]III_SAV-Details_NB'!D2992</f>
        <v>0</v>
      </c>
      <c r="F2986" s="490"/>
      <c r="G2986" s="281">
        <f>'[2]III_SAV-Details_NB'!X2992</f>
        <v>0</v>
      </c>
      <c r="H2986" s="281">
        <f t="shared" si="776"/>
        <v>0</v>
      </c>
      <c r="I2986" s="281">
        <f>IF(con_EOGJahr=2025,'[2]III_SAV-Details_NB'!AA2992,IF(con_EOGJahr=2026,'[2]III_SAV-Details_NB'!AB2992,'[2]III_SAV-Details_NB'!AC2992))</f>
        <v>0</v>
      </c>
      <c r="J2986" s="282"/>
      <c r="K2986" s="282"/>
      <c r="L2986" s="282"/>
      <c r="M2986" s="282"/>
      <c r="N2986" s="282"/>
      <c r="O2986" s="282"/>
      <c r="P2986" s="52">
        <f t="shared" si="777"/>
        <v>0</v>
      </c>
      <c r="Q2986" s="60"/>
      <c r="R2986" s="53">
        <f t="shared" si="783"/>
        <v>0</v>
      </c>
      <c r="S2986" s="59"/>
      <c r="T2986" s="61"/>
      <c r="U2986" s="342" t="str">
        <f t="shared" si="787"/>
        <v>k.A.</v>
      </c>
      <c r="V2986" s="343" t="str">
        <f t="shared" si="784"/>
        <v>k.A.</v>
      </c>
      <c r="W2986" s="343" t="str">
        <f>IFERROR(IF(OR($D2986="",$E2986=0,con_Ende=0),"k.A.",IF(VLOOKUP($D2986,rng_ND,5,0)="Nein",VLOOKUP($D2986,rng_ND,2,FALSE),MIN(VLOOKUP($D2986,rng_ND,2,FALSE),A_Stammdaten!$B$19-D_SAV!$E2986+1))),"k.A.")</f>
        <v>k.A.</v>
      </c>
      <c r="X2986" s="343" t="str">
        <f t="shared" si="785"/>
        <v>k.A.</v>
      </c>
      <c r="Y2986" s="62"/>
      <c r="Z2986" s="48">
        <f t="shared" si="786"/>
        <v>0</v>
      </c>
      <c r="AA2986" s="457"/>
      <c r="AB2986" s="55">
        <f t="shared" si="778"/>
        <v>0</v>
      </c>
      <c r="AC2986" s="55">
        <f>IF(A_Stammdaten!$B$25="ja",D_SAV!AA2986,D_SAV!AB2986)</f>
        <v>0</v>
      </c>
      <c r="AD2986" s="478">
        <f>IF(AC2986=0,0,IF(U2986-(con_EOGJahr-D_SAV!E2986)&lt;=0,AC2986,AC2986/V2986))</f>
        <v>0</v>
      </c>
      <c r="AE2986" s="478">
        <f>IFERROR(IF(AND(VLOOKUP(D2986,rng_ND,5,FALSE)="Ja",D_SAV!T2986="degressiv"),D_SAV!AC2986*Y2986/100,0),0)</f>
        <v>0</v>
      </c>
      <c r="AF2986" s="55">
        <f>IFERROR(IF(VLOOKUP(D2986,rng_ND,5,FALSE)="Ja",MAX(D_SAV!AD2986:AE2986),D_SAV!AD2986),0)</f>
        <v>0</v>
      </c>
      <c r="AG2986" s="55">
        <f t="shared" si="779"/>
        <v>0</v>
      </c>
      <c r="AH2986" s="55">
        <f t="shared" si="780"/>
        <v>0</v>
      </c>
      <c r="AI2986" s="55">
        <f t="shared" si="781"/>
        <v>0</v>
      </c>
      <c r="AJ2986" s="55">
        <f t="shared" si="782"/>
        <v>0</v>
      </c>
      <c r="AK2986" s="55">
        <f t="shared" si="773"/>
        <v>0</v>
      </c>
      <c r="AL2986" s="55">
        <f t="shared" si="774"/>
        <v>0</v>
      </c>
      <c r="AM2986" s="55">
        <f t="shared" si="775"/>
        <v>0</v>
      </c>
    </row>
    <row r="2987" spans="1:39" x14ac:dyDescent="0.25">
      <c r="A2987" s="47">
        <v>2983</v>
      </c>
      <c r="B2987" s="358" t="str">
        <f>IF(AND(E2987&lt;&gt;0,D2987&lt;&gt;0,F2987&lt;&gt;0),IF(C2987&lt;&gt;0,CONCATENATE(C2987,"-AGr",VLOOKUP(D2987,Listen!$A$2:$G$45,7,FALSE),"-",E2987,"-",F2987,),CONCATENATE("AGr",VLOOKUP(D2987,Listen!$A$2:$G$45,7,FALSE),"-",E2987,"-",F2987)),"keine vollständige ID")</f>
        <v>keine vollständige ID</v>
      </c>
      <c r="C2987" s="359">
        <f>'[2]III_SAV-Details_NB'!B2993</f>
        <v>0</v>
      </c>
      <c r="D2987" s="359">
        <f>'[2]III_SAV-Details_NB'!C2993</f>
        <v>0</v>
      </c>
      <c r="E2987" s="359">
        <f>'[2]III_SAV-Details_NB'!D2993</f>
        <v>0</v>
      </c>
      <c r="F2987" s="490"/>
      <c r="G2987" s="281">
        <f>'[2]III_SAV-Details_NB'!X2993</f>
        <v>0</v>
      </c>
      <c r="H2987" s="281">
        <f t="shared" si="776"/>
        <v>0</v>
      </c>
      <c r="I2987" s="281">
        <f>IF(con_EOGJahr=2025,'[2]III_SAV-Details_NB'!AA2993,IF(con_EOGJahr=2026,'[2]III_SAV-Details_NB'!AB2993,'[2]III_SAV-Details_NB'!AC2993))</f>
        <v>0</v>
      </c>
      <c r="J2987" s="282"/>
      <c r="K2987" s="282"/>
      <c r="L2987" s="282"/>
      <c r="M2987" s="282"/>
      <c r="N2987" s="282"/>
      <c r="O2987" s="282"/>
      <c r="P2987" s="52">
        <f t="shared" si="777"/>
        <v>0</v>
      </c>
      <c r="Q2987" s="60"/>
      <c r="R2987" s="53">
        <f t="shared" si="783"/>
        <v>0</v>
      </c>
      <c r="S2987" s="59"/>
      <c r="T2987" s="61"/>
      <c r="U2987" s="342" t="str">
        <f t="shared" si="787"/>
        <v>k.A.</v>
      </c>
      <c r="V2987" s="343" t="str">
        <f t="shared" si="784"/>
        <v>k.A.</v>
      </c>
      <c r="W2987" s="343" t="str">
        <f>IFERROR(IF(OR($D2987="",$E2987=0,con_Ende=0),"k.A.",IF(VLOOKUP($D2987,rng_ND,5,0)="Nein",VLOOKUP($D2987,rng_ND,2,FALSE),MIN(VLOOKUP($D2987,rng_ND,2,FALSE),A_Stammdaten!$B$19-D_SAV!$E2987+1))),"k.A.")</f>
        <v>k.A.</v>
      </c>
      <c r="X2987" s="343" t="str">
        <f t="shared" si="785"/>
        <v>k.A.</v>
      </c>
      <c r="Y2987" s="62"/>
      <c r="Z2987" s="48">
        <f t="shared" si="786"/>
        <v>0</v>
      </c>
      <c r="AA2987" s="457"/>
      <c r="AB2987" s="55">
        <f t="shared" si="778"/>
        <v>0</v>
      </c>
      <c r="AC2987" s="55">
        <f>IF(A_Stammdaten!$B$25="ja",D_SAV!AA2987,D_SAV!AB2987)</f>
        <v>0</v>
      </c>
      <c r="AD2987" s="478">
        <f>IF(AC2987=0,0,IF(U2987-(con_EOGJahr-D_SAV!E2987)&lt;=0,AC2987,AC2987/V2987))</f>
        <v>0</v>
      </c>
      <c r="AE2987" s="478">
        <f>IFERROR(IF(AND(VLOOKUP(D2987,rng_ND,5,FALSE)="Ja",D_SAV!T2987="degressiv"),D_SAV!AC2987*Y2987/100,0),0)</f>
        <v>0</v>
      </c>
      <c r="AF2987" s="55">
        <f>IFERROR(IF(VLOOKUP(D2987,rng_ND,5,FALSE)="Ja",MAX(D_SAV!AD2987:AE2987),D_SAV!AD2987),0)</f>
        <v>0</v>
      </c>
      <c r="AG2987" s="55">
        <f t="shared" si="779"/>
        <v>0</v>
      </c>
      <c r="AH2987" s="55">
        <f t="shared" si="780"/>
        <v>0</v>
      </c>
      <c r="AI2987" s="55">
        <f t="shared" si="781"/>
        <v>0</v>
      </c>
      <c r="AJ2987" s="55">
        <f t="shared" si="782"/>
        <v>0</v>
      </c>
      <c r="AK2987" s="55">
        <f t="shared" si="773"/>
        <v>0</v>
      </c>
      <c r="AL2987" s="55">
        <f t="shared" si="774"/>
        <v>0</v>
      </c>
      <c r="AM2987" s="55">
        <f t="shared" si="775"/>
        <v>0</v>
      </c>
    </row>
    <row r="2988" spans="1:39" x14ac:dyDescent="0.25">
      <c r="A2988" s="47">
        <v>2984</v>
      </c>
      <c r="B2988" s="358" t="str">
        <f>IF(AND(E2988&lt;&gt;0,D2988&lt;&gt;0,F2988&lt;&gt;0),IF(C2988&lt;&gt;0,CONCATENATE(C2988,"-AGr",VLOOKUP(D2988,Listen!$A$2:$G$45,7,FALSE),"-",E2988,"-",F2988,),CONCATENATE("AGr",VLOOKUP(D2988,Listen!$A$2:$G$45,7,FALSE),"-",E2988,"-",F2988)),"keine vollständige ID")</f>
        <v>keine vollständige ID</v>
      </c>
      <c r="C2988" s="359">
        <f>'[2]III_SAV-Details_NB'!B2994</f>
        <v>0</v>
      </c>
      <c r="D2988" s="359">
        <f>'[2]III_SAV-Details_NB'!C2994</f>
        <v>0</v>
      </c>
      <c r="E2988" s="359">
        <f>'[2]III_SAV-Details_NB'!D2994</f>
        <v>0</v>
      </c>
      <c r="F2988" s="490"/>
      <c r="G2988" s="281">
        <f>'[2]III_SAV-Details_NB'!X2994</f>
        <v>0</v>
      </c>
      <c r="H2988" s="281">
        <f t="shared" si="776"/>
        <v>0</v>
      </c>
      <c r="I2988" s="281">
        <f>IF(con_EOGJahr=2025,'[2]III_SAV-Details_NB'!AA2994,IF(con_EOGJahr=2026,'[2]III_SAV-Details_NB'!AB2994,'[2]III_SAV-Details_NB'!AC2994))</f>
        <v>0</v>
      </c>
      <c r="J2988" s="282"/>
      <c r="K2988" s="282"/>
      <c r="L2988" s="282"/>
      <c r="M2988" s="282"/>
      <c r="N2988" s="282"/>
      <c r="O2988" s="282"/>
      <c r="P2988" s="52">
        <f t="shared" si="777"/>
        <v>0</v>
      </c>
      <c r="Q2988" s="60"/>
      <c r="R2988" s="53">
        <f t="shared" si="783"/>
        <v>0</v>
      </c>
      <c r="S2988" s="59"/>
      <c r="T2988" s="61"/>
      <c r="U2988" s="342" t="str">
        <f t="shared" si="787"/>
        <v>k.A.</v>
      </c>
      <c r="V2988" s="343" t="str">
        <f t="shared" si="784"/>
        <v>k.A.</v>
      </c>
      <c r="W2988" s="343" t="str">
        <f>IFERROR(IF(OR($D2988="",$E2988=0,con_Ende=0),"k.A.",IF(VLOOKUP($D2988,rng_ND,5,0)="Nein",VLOOKUP($D2988,rng_ND,2,FALSE),MIN(VLOOKUP($D2988,rng_ND,2,FALSE),A_Stammdaten!$B$19-D_SAV!$E2988+1))),"k.A.")</f>
        <v>k.A.</v>
      </c>
      <c r="X2988" s="343" t="str">
        <f t="shared" si="785"/>
        <v>k.A.</v>
      </c>
      <c r="Y2988" s="62"/>
      <c r="Z2988" s="48">
        <f t="shared" si="786"/>
        <v>0</v>
      </c>
      <c r="AA2988" s="457"/>
      <c r="AB2988" s="55">
        <f t="shared" si="778"/>
        <v>0</v>
      </c>
      <c r="AC2988" s="55">
        <f>IF(A_Stammdaten!$B$25="ja",D_SAV!AA2988,D_SAV!AB2988)</f>
        <v>0</v>
      </c>
      <c r="AD2988" s="478">
        <f>IF(AC2988=0,0,IF(U2988-(con_EOGJahr-D_SAV!E2988)&lt;=0,AC2988,AC2988/V2988))</f>
        <v>0</v>
      </c>
      <c r="AE2988" s="478">
        <f>IFERROR(IF(AND(VLOOKUP(D2988,rng_ND,5,FALSE)="Ja",D_SAV!T2988="degressiv"),D_SAV!AC2988*Y2988/100,0),0)</f>
        <v>0</v>
      </c>
      <c r="AF2988" s="55">
        <f>IFERROR(IF(VLOOKUP(D2988,rng_ND,5,FALSE)="Ja",MAX(D_SAV!AD2988:AE2988),D_SAV!AD2988),0)</f>
        <v>0</v>
      </c>
      <c r="AG2988" s="55">
        <f t="shared" si="779"/>
        <v>0</v>
      </c>
      <c r="AH2988" s="55">
        <f t="shared" si="780"/>
        <v>0</v>
      </c>
      <c r="AI2988" s="55">
        <f t="shared" si="781"/>
        <v>0</v>
      </c>
      <c r="AJ2988" s="55">
        <f t="shared" si="782"/>
        <v>0</v>
      </c>
      <c r="AK2988" s="55">
        <f t="shared" si="773"/>
        <v>0</v>
      </c>
      <c r="AL2988" s="55">
        <f t="shared" si="774"/>
        <v>0</v>
      </c>
      <c r="AM2988" s="55">
        <f t="shared" si="775"/>
        <v>0</v>
      </c>
    </row>
    <row r="2989" spans="1:39" x14ac:dyDescent="0.25">
      <c r="A2989" s="47">
        <v>2985</v>
      </c>
      <c r="B2989" s="358" t="str">
        <f>IF(AND(E2989&lt;&gt;0,D2989&lt;&gt;0,F2989&lt;&gt;0),IF(C2989&lt;&gt;0,CONCATENATE(C2989,"-AGr",VLOOKUP(D2989,Listen!$A$2:$G$45,7,FALSE),"-",E2989,"-",F2989,),CONCATENATE("AGr",VLOOKUP(D2989,Listen!$A$2:$G$45,7,FALSE),"-",E2989,"-",F2989)),"keine vollständige ID")</f>
        <v>keine vollständige ID</v>
      </c>
      <c r="C2989" s="359">
        <f>'[2]III_SAV-Details_NB'!B2995</f>
        <v>0</v>
      </c>
      <c r="D2989" s="359">
        <f>'[2]III_SAV-Details_NB'!C2995</f>
        <v>0</v>
      </c>
      <c r="E2989" s="359">
        <f>'[2]III_SAV-Details_NB'!D2995</f>
        <v>0</v>
      </c>
      <c r="F2989" s="490"/>
      <c r="G2989" s="281">
        <f>'[2]III_SAV-Details_NB'!X2995</f>
        <v>0</v>
      </c>
      <c r="H2989" s="281">
        <f t="shared" si="776"/>
        <v>0</v>
      </c>
      <c r="I2989" s="281">
        <f>IF(con_EOGJahr=2025,'[2]III_SAV-Details_NB'!AA2995,IF(con_EOGJahr=2026,'[2]III_SAV-Details_NB'!AB2995,'[2]III_SAV-Details_NB'!AC2995))</f>
        <v>0</v>
      </c>
      <c r="J2989" s="282"/>
      <c r="K2989" s="282"/>
      <c r="L2989" s="282"/>
      <c r="M2989" s="282"/>
      <c r="N2989" s="282"/>
      <c r="O2989" s="282"/>
      <c r="P2989" s="52">
        <f t="shared" si="777"/>
        <v>0</v>
      </c>
      <c r="Q2989" s="60"/>
      <c r="R2989" s="53">
        <f t="shared" si="783"/>
        <v>0</v>
      </c>
      <c r="S2989" s="59"/>
      <c r="T2989" s="61"/>
      <c r="U2989" s="342" t="str">
        <f t="shared" si="787"/>
        <v>k.A.</v>
      </c>
      <c r="V2989" s="343" t="str">
        <f t="shared" si="784"/>
        <v>k.A.</v>
      </c>
      <c r="W2989" s="343" t="str">
        <f>IFERROR(IF(OR($D2989="",$E2989=0,con_Ende=0),"k.A.",IF(VLOOKUP($D2989,rng_ND,5,0)="Nein",VLOOKUP($D2989,rng_ND,2,FALSE),MIN(VLOOKUP($D2989,rng_ND,2,FALSE),A_Stammdaten!$B$19-D_SAV!$E2989+1))),"k.A.")</f>
        <v>k.A.</v>
      </c>
      <c r="X2989" s="343" t="str">
        <f t="shared" si="785"/>
        <v>k.A.</v>
      </c>
      <c r="Y2989" s="62"/>
      <c r="Z2989" s="48">
        <f t="shared" si="786"/>
        <v>0</v>
      </c>
      <c r="AA2989" s="457"/>
      <c r="AB2989" s="55">
        <f t="shared" si="778"/>
        <v>0</v>
      </c>
      <c r="AC2989" s="55">
        <f>IF(A_Stammdaten!$B$25="ja",D_SAV!AA2989,D_SAV!AB2989)</f>
        <v>0</v>
      </c>
      <c r="AD2989" s="478">
        <f>IF(AC2989=0,0,IF(U2989-(con_EOGJahr-D_SAV!E2989)&lt;=0,AC2989,AC2989/V2989))</f>
        <v>0</v>
      </c>
      <c r="AE2989" s="478">
        <f>IFERROR(IF(AND(VLOOKUP(D2989,rng_ND,5,FALSE)="Ja",D_SAV!T2989="degressiv"),D_SAV!AC2989*Y2989/100,0),0)</f>
        <v>0</v>
      </c>
      <c r="AF2989" s="55">
        <f>IFERROR(IF(VLOOKUP(D2989,rng_ND,5,FALSE)="Ja",MAX(D_SAV!AD2989:AE2989),D_SAV!AD2989),0)</f>
        <v>0</v>
      </c>
      <c r="AG2989" s="55">
        <f t="shared" si="779"/>
        <v>0</v>
      </c>
      <c r="AH2989" s="55">
        <f t="shared" si="780"/>
        <v>0</v>
      </c>
      <c r="AI2989" s="55">
        <f t="shared" si="781"/>
        <v>0</v>
      </c>
      <c r="AJ2989" s="55">
        <f t="shared" si="782"/>
        <v>0</v>
      </c>
      <c r="AK2989" s="55">
        <f t="shared" si="773"/>
        <v>0</v>
      </c>
      <c r="AL2989" s="55">
        <f t="shared" si="774"/>
        <v>0</v>
      </c>
      <c r="AM2989" s="55">
        <f t="shared" si="775"/>
        <v>0</v>
      </c>
    </row>
    <row r="2990" spans="1:39" x14ac:dyDescent="0.25">
      <c r="A2990" s="47">
        <v>2986</v>
      </c>
      <c r="B2990" s="358" t="str">
        <f>IF(AND(E2990&lt;&gt;0,D2990&lt;&gt;0,F2990&lt;&gt;0),IF(C2990&lt;&gt;0,CONCATENATE(C2990,"-AGr",VLOOKUP(D2990,Listen!$A$2:$G$45,7,FALSE),"-",E2990,"-",F2990,),CONCATENATE("AGr",VLOOKUP(D2990,Listen!$A$2:$G$45,7,FALSE),"-",E2990,"-",F2990)),"keine vollständige ID")</f>
        <v>keine vollständige ID</v>
      </c>
      <c r="C2990" s="359">
        <f>'[2]III_SAV-Details_NB'!B2996</f>
        <v>0</v>
      </c>
      <c r="D2990" s="359">
        <f>'[2]III_SAV-Details_NB'!C2996</f>
        <v>0</v>
      </c>
      <c r="E2990" s="359">
        <f>'[2]III_SAV-Details_NB'!D2996</f>
        <v>0</v>
      </c>
      <c r="F2990" s="490"/>
      <c r="G2990" s="281">
        <f>'[2]III_SAV-Details_NB'!X2996</f>
        <v>0</v>
      </c>
      <c r="H2990" s="281">
        <f t="shared" si="776"/>
        <v>0</v>
      </c>
      <c r="I2990" s="281">
        <f>IF(con_EOGJahr=2025,'[2]III_SAV-Details_NB'!AA2996,IF(con_EOGJahr=2026,'[2]III_SAV-Details_NB'!AB2996,'[2]III_SAV-Details_NB'!AC2996))</f>
        <v>0</v>
      </c>
      <c r="J2990" s="282"/>
      <c r="K2990" s="282"/>
      <c r="L2990" s="282"/>
      <c r="M2990" s="282"/>
      <c r="N2990" s="282"/>
      <c r="O2990" s="282"/>
      <c r="P2990" s="52">
        <f t="shared" si="777"/>
        <v>0</v>
      </c>
      <c r="Q2990" s="60"/>
      <c r="R2990" s="53">
        <f t="shared" si="783"/>
        <v>0</v>
      </c>
      <c r="S2990" s="59"/>
      <c r="T2990" s="61"/>
      <c r="U2990" s="342" t="str">
        <f t="shared" si="787"/>
        <v>k.A.</v>
      </c>
      <c r="V2990" s="343" t="str">
        <f t="shared" si="784"/>
        <v>k.A.</v>
      </c>
      <c r="W2990" s="343" t="str">
        <f>IFERROR(IF(OR($D2990="",$E2990=0,con_Ende=0),"k.A.",IF(VLOOKUP($D2990,rng_ND,5,0)="Nein",VLOOKUP($D2990,rng_ND,2,FALSE),MIN(VLOOKUP($D2990,rng_ND,2,FALSE),A_Stammdaten!$B$19-D_SAV!$E2990+1))),"k.A.")</f>
        <v>k.A.</v>
      </c>
      <c r="X2990" s="343" t="str">
        <f t="shared" si="785"/>
        <v>k.A.</v>
      </c>
      <c r="Y2990" s="62"/>
      <c r="Z2990" s="48">
        <f t="shared" si="786"/>
        <v>0</v>
      </c>
      <c r="AA2990" s="457"/>
      <c r="AB2990" s="55">
        <f t="shared" si="778"/>
        <v>0</v>
      </c>
      <c r="AC2990" s="55">
        <f>IF(A_Stammdaten!$B$25="ja",D_SAV!AA2990,D_SAV!AB2990)</f>
        <v>0</v>
      </c>
      <c r="AD2990" s="478">
        <f>IF(AC2990=0,0,IF(U2990-(con_EOGJahr-D_SAV!E2990)&lt;=0,AC2990,AC2990/V2990))</f>
        <v>0</v>
      </c>
      <c r="AE2990" s="478">
        <f>IFERROR(IF(AND(VLOOKUP(D2990,rng_ND,5,FALSE)="Ja",D_SAV!T2990="degressiv"),D_SAV!AC2990*Y2990/100,0),0)</f>
        <v>0</v>
      </c>
      <c r="AF2990" s="55">
        <f>IFERROR(IF(VLOOKUP(D2990,rng_ND,5,FALSE)="Ja",MAX(D_SAV!AD2990:AE2990),D_SAV!AD2990),0)</f>
        <v>0</v>
      </c>
      <c r="AG2990" s="55">
        <f t="shared" si="779"/>
        <v>0</v>
      </c>
      <c r="AH2990" s="55">
        <f t="shared" si="780"/>
        <v>0</v>
      </c>
      <c r="AI2990" s="55">
        <f t="shared" si="781"/>
        <v>0</v>
      </c>
      <c r="AJ2990" s="55">
        <f t="shared" si="782"/>
        <v>0</v>
      </c>
      <c r="AK2990" s="55">
        <f t="shared" si="773"/>
        <v>0</v>
      </c>
      <c r="AL2990" s="55">
        <f t="shared" si="774"/>
        <v>0</v>
      </c>
      <c r="AM2990" s="55">
        <f t="shared" si="775"/>
        <v>0</v>
      </c>
    </row>
    <row r="2991" spans="1:39" x14ac:dyDescent="0.25">
      <c r="A2991" s="47">
        <v>2987</v>
      </c>
      <c r="B2991" s="358" t="str">
        <f>IF(AND(E2991&lt;&gt;0,D2991&lt;&gt;0,F2991&lt;&gt;0),IF(C2991&lt;&gt;0,CONCATENATE(C2991,"-AGr",VLOOKUP(D2991,Listen!$A$2:$G$45,7,FALSE),"-",E2991,"-",F2991,),CONCATENATE("AGr",VLOOKUP(D2991,Listen!$A$2:$G$45,7,FALSE),"-",E2991,"-",F2991)),"keine vollständige ID")</f>
        <v>keine vollständige ID</v>
      </c>
      <c r="C2991" s="359">
        <f>'[2]III_SAV-Details_NB'!B2997</f>
        <v>0</v>
      </c>
      <c r="D2991" s="359">
        <f>'[2]III_SAV-Details_NB'!C2997</f>
        <v>0</v>
      </c>
      <c r="E2991" s="359">
        <f>'[2]III_SAV-Details_NB'!D2997</f>
        <v>0</v>
      </c>
      <c r="F2991" s="490"/>
      <c r="G2991" s="281">
        <f>'[2]III_SAV-Details_NB'!X2997</f>
        <v>0</v>
      </c>
      <c r="H2991" s="281">
        <f t="shared" si="776"/>
        <v>0</v>
      </c>
      <c r="I2991" s="281">
        <f>IF(con_EOGJahr=2025,'[2]III_SAV-Details_NB'!AA2997,IF(con_EOGJahr=2026,'[2]III_SAV-Details_NB'!AB2997,'[2]III_SAV-Details_NB'!AC2997))</f>
        <v>0</v>
      </c>
      <c r="J2991" s="282"/>
      <c r="K2991" s="282"/>
      <c r="L2991" s="282"/>
      <c r="M2991" s="282"/>
      <c r="N2991" s="282"/>
      <c r="O2991" s="282"/>
      <c r="P2991" s="52">
        <f t="shared" si="777"/>
        <v>0</v>
      </c>
      <c r="Q2991" s="60"/>
      <c r="R2991" s="53">
        <f t="shared" si="783"/>
        <v>0</v>
      </c>
      <c r="S2991" s="59"/>
      <c r="T2991" s="61"/>
      <c r="U2991" s="342" t="str">
        <f t="shared" si="787"/>
        <v>k.A.</v>
      </c>
      <c r="V2991" s="343" t="str">
        <f t="shared" si="784"/>
        <v>k.A.</v>
      </c>
      <c r="W2991" s="343" t="str">
        <f>IFERROR(IF(OR($D2991="",$E2991=0,con_Ende=0),"k.A.",IF(VLOOKUP($D2991,rng_ND,5,0)="Nein",VLOOKUP($D2991,rng_ND,2,FALSE),MIN(VLOOKUP($D2991,rng_ND,2,FALSE),A_Stammdaten!$B$19-D_SAV!$E2991+1))),"k.A.")</f>
        <v>k.A.</v>
      </c>
      <c r="X2991" s="343" t="str">
        <f t="shared" si="785"/>
        <v>k.A.</v>
      </c>
      <c r="Y2991" s="62"/>
      <c r="Z2991" s="48">
        <f t="shared" si="786"/>
        <v>0</v>
      </c>
      <c r="AA2991" s="457"/>
      <c r="AB2991" s="55">
        <f t="shared" si="778"/>
        <v>0</v>
      </c>
      <c r="AC2991" s="55">
        <f>IF(A_Stammdaten!$B$25="ja",D_SAV!AA2991,D_SAV!AB2991)</f>
        <v>0</v>
      </c>
      <c r="AD2991" s="478">
        <f>IF(AC2991=0,0,IF(U2991-(con_EOGJahr-D_SAV!E2991)&lt;=0,AC2991,AC2991/V2991))</f>
        <v>0</v>
      </c>
      <c r="AE2991" s="478">
        <f>IFERROR(IF(AND(VLOOKUP(D2991,rng_ND,5,FALSE)="Ja",D_SAV!T2991="degressiv"),D_SAV!AC2991*Y2991/100,0),0)</f>
        <v>0</v>
      </c>
      <c r="AF2991" s="55">
        <f>IFERROR(IF(VLOOKUP(D2991,rng_ND,5,FALSE)="Ja",MAX(D_SAV!AD2991:AE2991),D_SAV!AD2991),0)</f>
        <v>0</v>
      </c>
      <c r="AG2991" s="55">
        <f t="shared" si="779"/>
        <v>0</v>
      </c>
      <c r="AH2991" s="55">
        <f t="shared" si="780"/>
        <v>0</v>
      </c>
      <c r="AI2991" s="55">
        <f t="shared" si="781"/>
        <v>0</v>
      </c>
      <c r="AJ2991" s="55">
        <f t="shared" si="782"/>
        <v>0</v>
      </c>
      <c r="AK2991" s="55">
        <f t="shared" si="773"/>
        <v>0</v>
      </c>
      <c r="AL2991" s="55">
        <f t="shared" si="774"/>
        <v>0</v>
      </c>
      <c r="AM2991" s="55">
        <f t="shared" si="775"/>
        <v>0</v>
      </c>
    </row>
    <row r="2992" spans="1:39" x14ac:dyDescent="0.25">
      <c r="A2992" s="47">
        <v>2988</v>
      </c>
      <c r="B2992" s="358" t="str">
        <f>IF(AND(E2992&lt;&gt;0,D2992&lt;&gt;0,F2992&lt;&gt;0),IF(C2992&lt;&gt;0,CONCATENATE(C2992,"-AGr",VLOOKUP(D2992,Listen!$A$2:$G$45,7,FALSE),"-",E2992,"-",F2992,),CONCATENATE("AGr",VLOOKUP(D2992,Listen!$A$2:$G$45,7,FALSE),"-",E2992,"-",F2992)),"keine vollständige ID")</f>
        <v>keine vollständige ID</v>
      </c>
      <c r="C2992" s="359">
        <f>'[2]III_SAV-Details_NB'!B2998</f>
        <v>0</v>
      </c>
      <c r="D2992" s="359">
        <f>'[2]III_SAV-Details_NB'!C2998</f>
        <v>0</v>
      </c>
      <c r="E2992" s="359">
        <f>'[2]III_SAV-Details_NB'!D2998</f>
        <v>0</v>
      </c>
      <c r="F2992" s="490"/>
      <c r="G2992" s="281">
        <f>'[2]III_SAV-Details_NB'!X2998</f>
        <v>0</v>
      </c>
      <c r="H2992" s="281">
        <f t="shared" si="776"/>
        <v>0</v>
      </c>
      <c r="I2992" s="281">
        <f>IF(con_EOGJahr=2025,'[2]III_SAV-Details_NB'!AA2998,IF(con_EOGJahr=2026,'[2]III_SAV-Details_NB'!AB2998,'[2]III_SAV-Details_NB'!AC2998))</f>
        <v>0</v>
      </c>
      <c r="J2992" s="282"/>
      <c r="K2992" s="282"/>
      <c r="L2992" s="282"/>
      <c r="M2992" s="282"/>
      <c r="N2992" s="282"/>
      <c r="O2992" s="282"/>
      <c r="P2992" s="52">
        <f t="shared" si="777"/>
        <v>0</v>
      </c>
      <c r="Q2992" s="60"/>
      <c r="R2992" s="53">
        <f t="shared" si="783"/>
        <v>0</v>
      </c>
      <c r="S2992" s="59"/>
      <c r="T2992" s="61"/>
      <c r="U2992" s="342" t="str">
        <f t="shared" si="787"/>
        <v>k.A.</v>
      </c>
      <c r="V2992" s="343" t="str">
        <f t="shared" si="784"/>
        <v>k.A.</v>
      </c>
      <c r="W2992" s="343" t="str">
        <f>IFERROR(IF(OR($D2992="",$E2992=0,con_Ende=0),"k.A.",IF(VLOOKUP($D2992,rng_ND,5,0)="Nein",VLOOKUP($D2992,rng_ND,2,FALSE),MIN(VLOOKUP($D2992,rng_ND,2,FALSE),A_Stammdaten!$B$19-D_SAV!$E2992+1))),"k.A.")</f>
        <v>k.A.</v>
      </c>
      <c r="X2992" s="343" t="str">
        <f t="shared" si="785"/>
        <v>k.A.</v>
      </c>
      <c r="Y2992" s="62"/>
      <c r="Z2992" s="48">
        <f t="shared" si="786"/>
        <v>0</v>
      </c>
      <c r="AA2992" s="457"/>
      <c r="AB2992" s="55">
        <f t="shared" si="778"/>
        <v>0</v>
      </c>
      <c r="AC2992" s="55">
        <f>IF(A_Stammdaten!$B$25="ja",D_SAV!AA2992,D_SAV!AB2992)</f>
        <v>0</v>
      </c>
      <c r="AD2992" s="478">
        <f>IF(AC2992=0,0,IF(U2992-(con_EOGJahr-D_SAV!E2992)&lt;=0,AC2992,AC2992/V2992))</f>
        <v>0</v>
      </c>
      <c r="AE2992" s="478">
        <f>IFERROR(IF(AND(VLOOKUP(D2992,rng_ND,5,FALSE)="Ja",D_SAV!T2992="degressiv"),D_SAV!AC2992*Y2992/100,0),0)</f>
        <v>0</v>
      </c>
      <c r="AF2992" s="55">
        <f>IFERROR(IF(VLOOKUP(D2992,rng_ND,5,FALSE)="Ja",MAX(D_SAV!AD2992:AE2992),D_SAV!AD2992),0)</f>
        <v>0</v>
      </c>
      <c r="AG2992" s="55">
        <f t="shared" si="779"/>
        <v>0</v>
      </c>
      <c r="AH2992" s="55">
        <f t="shared" si="780"/>
        <v>0</v>
      </c>
      <c r="AI2992" s="55">
        <f t="shared" si="781"/>
        <v>0</v>
      </c>
      <c r="AJ2992" s="55">
        <f t="shared" si="782"/>
        <v>0</v>
      </c>
      <c r="AK2992" s="55">
        <f t="shared" si="773"/>
        <v>0</v>
      </c>
      <c r="AL2992" s="55">
        <f t="shared" si="774"/>
        <v>0</v>
      </c>
      <c r="AM2992" s="55">
        <f t="shared" si="775"/>
        <v>0</v>
      </c>
    </row>
    <row r="2993" spans="1:39" x14ac:dyDescent="0.25">
      <c r="A2993" s="47">
        <v>2989</v>
      </c>
      <c r="B2993" s="358" t="str">
        <f>IF(AND(E2993&lt;&gt;0,D2993&lt;&gt;0,F2993&lt;&gt;0),IF(C2993&lt;&gt;0,CONCATENATE(C2993,"-AGr",VLOOKUP(D2993,Listen!$A$2:$G$45,7,FALSE),"-",E2993,"-",F2993,),CONCATENATE("AGr",VLOOKUP(D2993,Listen!$A$2:$G$45,7,FALSE),"-",E2993,"-",F2993)),"keine vollständige ID")</f>
        <v>keine vollständige ID</v>
      </c>
      <c r="C2993" s="359">
        <f>'[2]III_SAV-Details_NB'!B2999</f>
        <v>0</v>
      </c>
      <c r="D2993" s="359">
        <f>'[2]III_SAV-Details_NB'!C2999</f>
        <v>0</v>
      </c>
      <c r="E2993" s="359">
        <f>'[2]III_SAV-Details_NB'!D2999</f>
        <v>0</v>
      </c>
      <c r="F2993" s="490"/>
      <c r="G2993" s="281">
        <f>'[2]III_SAV-Details_NB'!X2999</f>
        <v>0</v>
      </c>
      <c r="H2993" s="281">
        <f t="shared" si="776"/>
        <v>0</v>
      </c>
      <c r="I2993" s="281">
        <f>IF(con_EOGJahr=2025,'[2]III_SAV-Details_NB'!AA2999,IF(con_EOGJahr=2026,'[2]III_SAV-Details_NB'!AB2999,'[2]III_SAV-Details_NB'!AC2999))</f>
        <v>0</v>
      </c>
      <c r="J2993" s="282"/>
      <c r="K2993" s="282"/>
      <c r="L2993" s="282"/>
      <c r="M2993" s="282"/>
      <c r="N2993" s="282"/>
      <c r="O2993" s="282"/>
      <c r="P2993" s="52">
        <f t="shared" si="777"/>
        <v>0</v>
      </c>
      <c r="Q2993" s="60"/>
      <c r="R2993" s="53">
        <f t="shared" si="783"/>
        <v>0</v>
      </c>
      <c r="S2993" s="59"/>
      <c r="T2993" s="61"/>
      <c r="U2993" s="342" t="str">
        <f t="shared" si="787"/>
        <v>k.A.</v>
      </c>
      <c r="V2993" s="343" t="str">
        <f t="shared" si="784"/>
        <v>k.A.</v>
      </c>
      <c r="W2993" s="343" t="str">
        <f>IFERROR(IF(OR($D2993="",$E2993=0,con_Ende=0),"k.A.",IF(VLOOKUP($D2993,rng_ND,5,0)="Nein",VLOOKUP($D2993,rng_ND,2,FALSE),MIN(VLOOKUP($D2993,rng_ND,2,FALSE),A_Stammdaten!$B$19-D_SAV!$E2993+1))),"k.A.")</f>
        <v>k.A.</v>
      </c>
      <c r="X2993" s="343" t="str">
        <f t="shared" si="785"/>
        <v>k.A.</v>
      </c>
      <c r="Y2993" s="62"/>
      <c r="Z2993" s="48">
        <f t="shared" si="786"/>
        <v>0</v>
      </c>
      <c r="AA2993" s="457"/>
      <c r="AB2993" s="55">
        <f t="shared" si="778"/>
        <v>0</v>
      </c>
      <c r="AC2993" s="55">
        <f>IF(A_Stammdaten!$B$25="ja",D_SAV!AA2993,D_SAV!AB2993)</f>
        <v>0</v>
      </c>
      <c r="AD2993" s="478">
        <f>IF(AC2993=0,0,IF(U2993-(con_EOGJahr-D_SAV!E2993)&lt;=0,AC2993,AC2993/V2993))</f>
        <v>0</v>
      </c>
      <c r="AE2993" s="478">
        <f>IFERROR(IF(AND(VLOOKUP(D2993,rng_ND,5,FALSE)="Ja",D_SAV!T2993="degressiv"),D_SAV!AC2993*Y2993/100,0),0)</f>
        <v>0</v>
      </c>
      <c r="AF2993" s="55">
        <f>IFERROR(IF(VLOOKUP(D2993,rng_ND,5,FALSE)="Ja",MAX(D_SAV!AD2993:AE2993),D_SAV!AD2993),0)</f>
        <v>0</v>
      </c>
      <c r="AG2993" s="55">
        <f t="shared" si="779"/>
        <v>0</v>
      </c>
      <c r="AH2993" s="55">
        <f t="shared" si="780"/>
        <v>0</v>
      </c>
      <c r="AI2993" s="55">
        <f t="shared" si="781"/>
        <v>0</v>
      </c>
      <c r="AJ2993" s="55">
        <f t="shared" si="782"/>
        <v>0</v>
      </c>
      <c r="AK2993" s="55">
        <f t="shared" si="773"/>
        <v>0</v>
      </c>
      <c r="AL2993" s="55">
        <f t="shared" si="774"/>
        <v>0</v>
      </c>
      <c r="AM2993" s="55">
        <f t="shared" si="775"/>
        <v>0</v>
      </c>
    </row>
    <row r="2994" spans="1:39" x14ac:dyDescent="0.25">
      <c r="A2994" s="47">
        <v>2990</v>
      </c>
      <c r="B2994" s="358" t="str">
        <f>IF(AND(E2994&lt;&gt;0,D2994&lt;&gt;0,F2994&lt;&gt;0),IF(C2994&lt;&gt;0,CONCATENATE(C2994,"-AGr",VLOOKUP(D2994,Listen!$A$2:$G$45,7,FALSE),"-",E2994,"-",F2994,),CONCATENATE("AGr",VLOOKUP(D2994,Listen!$A$2:$G$45,7,FALSE),"-",E2994,"-",F2994)),"keine vollständige ID")</f>
        <v>keine vollständige ID</v>
      </c>
      <c r="C2994" s="359">
        <f>'[2]III_SAV-Details_NB'!B3000</f>
        <v>0</v>
      </c>
      <c r="D2994" s="359">
        <f>'[2]III_SAV-Details_NB'!C3000</f>
        <v>0</v>
      </c>
      <c r="E2994" s="359">
        <f>'[2]III_SAV-Details_NB'!D3000</f>
        <v>0</v>
      </c>
      <c r="F2994" s="490"/>
      <c r="G2994" s="281">
        <f>'[2]III_SAV-Details_NB'!X3000</f>
        <v>0</v>
      </c>
      <c r="H2994" s="281">
        <f t="shared" si="776"/>
        <v>0</v>
      </c>
      <c r="I2994" s="281">
        <f>IF(con_EOGJahr=2025,'[2]III_SAV-Details_NB'!AA3000,IF(con_EOGJahr=2026,'[2]III_SAV-Details_NB'!AB3000,'[2]III_SAV-Details_NB'!AC3000))</f>
        <v>0</v>
      </c>
      <c r="J2994" s="282"/>
      <c r="K2994" s="282"/>
      <c r="L2994" s="282"/>
      <c r="M2994" s="282"/>
      <c r="N2994" s="282"/>
      <c r="O2994" s="282"/>
      <c r="P2994" s="52">
        <f t="shared" si="777"/>
        <v>0</v>
      </c>
      <c r="Q2994" s="60"/>
      <c r="R2994" s="53">
        <f t="shared" si="783"/>
        <v>0</v>
      </c>
      <c r="S2994" s="59"/>
      <c r="T2994" s="61"/>
      <c r="U2994" s="342" t="str">
        <f t="shared" si="787"/>
        <v>k.A.</v>
      </c>
      <c r="V2994" s="343" t="str">
        <f t="shared" si="784"/>
        <v>k.A.</v>
      </c>
      <c r="W2994" s="343" t="str">
        <f>IFERROR(IF(OR($D2994="",$E2994=0,con_Ende=0),"k.A.",IF(VLOOKUP($D2994,rng_ND,5,0)="Nein",VLOOKUP($D2994,rng_ND,2,FALSE),MIN(VLOOKUP($D2994,rng_ND,2,FALSE),A_Stammdaten!$B$19-D_SAV!$E2994+1))),"k.A.")</f>
        <v>k.A.</v>
      </c>
      <c r="X2994" s="343" t="str">
        <f t="shared" si="785"/>
        <v>k.A.</v>
      </c>
      <c r="Y2994" s="62"/>
      <c r="Z2994" s="48">
        <f t="shared" si="786"/>
        <v>0</v>
      </c>
      <c r="AA2994" s="457"/>
      <c r="AB2994" s="55">
        <f t="shared" si="778"/>
        <v>0</v>
      </c>
      <c r="AC2994" s="55">
        <f>IF(A_Stammdaten!$B$25="ja",D_SAV!AA2994,D_SAV!AB2994)</f>
        <v>0</v>
      </c>
      <c r="AD2994" s="478">
        <f>IF(AC2994=0,0,IF(U2994-(con_EOGJahr-D_SAV!E2994)&lt;=0,AC2994,AC2994/V2994))</f>
        <v>0</v>
      </c>
      <c r="AE2994" s="478">
        <f>IFERROR(IF(AND(VLOOKUP(D2994,rng_ND,5,FALSE)="Ja",D_SAV!T2994="degressiv"),D_SAV!AC2994*Y2994/100,0),0)</f>
        <v>0</v>
      </c>
      <c r="AF2994" s="55">
        <f>IFERROR(IF(VLOOKUP(D2994,rng_ND,5,FALSE)="Ja",MAX(D_SAV!AD2994:AE2994),D_SAV!AD2994),0)</f>
        <v>0</v>
      </c>
      <c r="AG2994" s="55">
        <f t="shared" si="779"/>
        <v>0</v>
      </c>
      <c r="AH2994" s="55">
        <f t="shared" si="780"/>
        <v>0</v>
      </c>
      <c r="AI2994" s="55">
        <f t="shared" si="781"/>
        <v>0</v>
      </c>
      <c r="AJ2994" s="55">
        <f t="shared" si="782"/>
        <v>0</v>
      </c>
      <c r="AK2994" s="55">
        <f t="shared" si="773"/>
        <v>0</v>
      </c>
      <c r="AL2994" s="55">
        <f t="shared" si="774"/>
        <v>0</v>
      </c>
      <c r="AM2994" s="55">
        <f t="shared" si="775"/>
        <v>0</v>
      </c>
    </row>
    <row r="2995" spans="1:39" x14ac:dyDescent="0.25">
      <c r="A2995" s="47">
        <v>2991</v>
      </c>
      <c r="B2995" s="358" t="str">
        <f>IF(AND(E2995&lt;&gt;0,D2995&lt;&gt;0,F2995&lt;&gt;0),IF(C2995&lt;&gt;0,CONCATENATE(C2995,"-AGr",VLOOKUP(D2995,Listen!$A$2:$G$45,7,FALSE),"-",E2995,"-",F2995,),CONCATENATE("AGr",VLOOKUP(D2995,Listen!$A$2:$G$45,7,FALSE),"-",E2995,"-",F2995)),"keine vollständige ID")</f>
        <v>keine vollständige ID</v>
      </c>
      <c r="C2995" s="359">
        <f>'[2]III_SAV-Details_NB'!B3001</f>
        <v>0</v>
      </c>
      <c r="D2995" s="359">
        <f>'[2]III_SAV-Details_NB'!C3001</f>
        <v>0</v>
      </c>
      <c r="E2995" s="359">
        <f>'[2]III_SAV-Details_NB'!D3001</f>
        <v>0</v>
      </c>
      <c r="F2995" s="490"/>
      <c r="G2995" s="281">
        <f>'[2]III_SAV-Details_NB'!X3001</f>
        <v>0</v>
      </c>
      <c r="H2995" s="281">
        <f t="shared" si="776"/>
        <v>0</v>
      </c>
      <c r="I2995" s="281">
        <f>IF(con_EOGJahr=2025,'[2]III_SAV-Details_NB'!AA3001,IF(con_EOGJahr=2026,'[2]III_SAV-Details_NB'!AB3001,'[2]III_SAV-Details_NB'!AC3001))</f>
        <v>0</v>
      </c>
      <c r="J2995" s="282"/>
      <c r="K2995" s="282"/>
      <c r="L2995" s="282"/>
      <c r="M2995" s="282"/>
      <c r="N2995" s="282"/>
      <c r="O2995" s="282"/>
      <c r="P2995" s="52">
        <f t="shared" si="777"/>
        <v>0</v>
      </c>
      <c r="Q2995" s="60"/>
      <c r="R2995" s="53">
        <f t="shared" si="783"/>
        <v>0</v>
      </c>
      <c r="S2995" s="59"/>
      <c r="T2995" s="61"/>
      <c r="U2995" s="342" t="str">
        <f t="shared" si="787"/>
        <v>k.A.</v>
      </c>
      <c r="V2995" s="343" t="str">
        <f t="shared" si="784"/>
        <v>k.A.</v>
      </c>
      <c r="W2995" s="343" t="str">
        <f>IFERROR(IF(OR($D2995="",$E2995=0,con_Ende=0),"k.A.",IF(VLOOKUP($D2995,rng_ND,5,0)="Nein",VLOOKUP($D2995,rng_ND,2,FALSE),MIN(VLOOKUP($D2995,rng_ND,2,FALSE),A_Stammdaten!$B$19-D_SAV!$E2995+1))),"k.A.")</f>
        <v>k.A.</v>
      </c>
      <c r="X2995" s="343" t="str">
        <f t="shared" si="785"/>
        <v>k.A.</v>
      </c>
      <c r="Y2995" s="62"/>
      <c r="Z2995" s="48">
        <f t="shared" si="786"/>
        <v>0</v>
      </c>
      <c r="AA2995" s="457"/>
      <c r="AB2995" s="55">
        <f t="shared" si="778"/>
        <v>0</v>
      </c>
      <c r="AC2995" s="55">
        <f>IF(A_Stammdaten!$B$25="ja",D_SAV!AA2995,D_SAV!AB2995)</f>
        <v>0</v>
      </c>
      <c r="AD2995" s="478">
        <f>IF(AC2995=0,0,IF(U2995-(con_EOGJahr-D_SAV!E2995)&lt;=0,AC2995,AC2995/V2995))</f>
        <v>0</v>
      </c>
      <c r="AE2995" s="478">
        <f>IFERROR(IF(AND(VLOOKUP(D2995,rng_ND,5,FALSE)="Ja",D_SAV!T2995="degressiv"),D_SAV!AC2995*Y2995/100,0),0)</f>
        <v>0</v>
      </c>
      <c r="AF2995" s="55">
        <f>IFERROR(IF(VLOOKUP(D2995,rng_ND,5,FALSE)="Ja",MAX(D_SAV!AD2995:AE2995),D_SAV!AD2995),0)</f>
        <v>0</v>
      </c>
      <c r="AG2995" s="55">
        <f t="shared" si="779"/>
        <v>0</v>
      </c>
      <c r="AH2995" s="55">
        <f t="shared" si="780"/>
        <v>0</v>
      </c>
      <c r="AI2995" s="55">
        <f t="shared" si="781"/>
        <v>0</v>
      </c>
      <c r="AJ2995" s="55">
        <f t="shared" si="782"/>
        <v>0</v>
      </c>
      <c r="AK2995" s="55">
        <f t="shared" si="773"/>
        <v>0</v>
      </c>
      <c r="AL2995" s="55">
        <f t="shared" si="774"/>
        <v>0</v>
      </c>
      <c r="AM2995" s="55">
        <f t="shared" si="775"/>
        <v>0</v>
      </c>
    </row>
    <row r="2996" spans="1:39" x14ac:dyDescent="0.25">
      <c r="A2996" s="47">
        <v>2992</v>
      </c>
      <c r="B2996" s="358" t="str">
        <f>IF(AND(E2996&lt;&gt;0,D2996&lt;&gt;0,F2996&lt;&gt;0),IF(C2996&lt;&gt;0,CONCATENATE(C2996,"-AGr",VLOOKUP(D2996,Listen!$A$2:$G$45,7,FALSE),"-",E2996,"-",F2996,),CONCATENATE("AGr",VLOOKUP(D2996,Listen!$A$2:$G$45,7,FALSE),"-",E2996,"-",F2996)),"keine vollständige ID")</f>
        <v>keine vollständige ID</v>
      </c>
      <c r="C2996" s="359">
        <f>'[2]III_SAV-Details_NB'!B3002</f>
        <v>0</v>
      </c>
      <c r="D2996" s="359">
        <f>'[2]III_SAV-Details_NB'!C3002</f>
        <v>0</v>
      </c>
      <c r="E2996" s="359">
        <f>'[2]III_SAV-Details_NB'!D3002</f>
        <v>0</v>
      </c>
      <c r="F2996" s="490"/>
      <c r="G2996" s="281">
        <f>'[2]III_SAV-Details_NB'!X3002</f>
        <v>0</v>
      </c>
      <c r="H2996" s="281">
        <f t="shared" si="776"/>
        <v>0</v>
      </c>
      <c r="I2996" s="281">
        <f>IF(con_EOGJahr=2025,'[2]III_SAV-Details_NB'!AA3002,IF(con_EOGJahr=2026,'[2]III_SAV-Details_NB'!AB3002,'[2]III_SAV-Details_NB'!AC3002))</f>
        <v>0</v>
      </c>
      <c r="J2996" s="282"/>
      <c r="K2996" s="282"/>
      <c r="L2996" s="282"/>
      <c r="M2996" s="282"/>
      <c r="N2996" s="282"/>
      <c r="O2996" s="282"/>
      <c r="P2996" s="52">
        <f t="shared" si="777"/>
        <v>0</v>
      </c>
      <c r="Q2996" s="60"/>
      <c r="R2996" s="53">
        <f t="shared" si="783"/>
        <v>0</v>
      </c>
      <c r="S2996" s="59"/>
      <c r="T2996" s="61"/>
      <c r="U2996" s="342" t="str">
        <f t="shared" si="787"/>
        <v>k.A.</v>
      </c>
      <c r="V2996" s="343" t="str">
        <f t="shared" si="784"/>
        <v>k.A.</v>
      </c>
      <c r="W2996" s="343" t="str">
        <f>IFERROR(IF(OR($D2996="",$E2996=0,con_Ende=0),"k.A.",IF(VLOOKUP($D2996,rng_ND,5,0)="Nein",VLOOKUP($D2996,rng_ND,2,FALSE),MIN(VLOOKUP($D2996,rng_ND,2,FALSE),A_Stammdaten!$B$19-D_SAV!$E2996+1))),"k.A.")</f>
        <v>k.A.</v>
      </c>
      <c r="X2996" s="343" t="str">
        <f t="shared" si="785"/>
        <v>k.A.</v>
      </c>
      <c r="Y2996" s="62"/>
      <c r="Z2996" s="48">
        <f t="shared" si="786"/>
        <v>0</v>
      </c>
      <c r="AA2996" s="457"/>
      <c r="AB2996" s="55">
        <f t="shared" si="778"/>
        <v>0</v>
      </c>
      <c r="AC2996" s="55">
        <f>IF(A_Stammdaten!$B$25="ja",D_SAV!AA2996,D_SAV!AB2996)</f>
        <v>0</v>
      </c>
      <c r="AD2996" s="478">
        <f>IF(AC2996=0,0,IF(U2996-(con_EOGJahr-D_SAV!E2996)&lt;=0,AC2996,AC2996/V2996))</f>
        <v>0</v>
      </c>
      <c r="AE2996" s="478">
        <f>IFERROR(IF(AND(VLOOKUP(D2996,rng_ND,5,FALSE)="Ja",D_SAV!T2996="degressiv"),D_SAV!AC2996*Y2996/100,0),0)</f>
        <v>0</v>
      </c>
      <c r="AF2996" s="55">
        <f>IFERROR(IF(VLOOKUP(D2996,rng_ND,5,FALSE)="Ja",MAX(D_SAV!AD2996:AE2996),D_SAV!AD2996),0)</f>
        <v>0</v>
      </c>
      <c r="AG2996" s="55">
        <f t="shared" si="779"/>
        <v>0</v>
      </c>
      <c r="AH2996" s="55">
        <f t="shared" si="780"/>
        <v>0</v>
      </c>
      <c r="AI2996" s="55">
        <f t="shared" si="781"/>
        <v>0</v>
      </c>
      <c r="AJ2996" s="55">
        <f t="shared" si="782"/>
        <v>0</v>
      </c>
      <c r="AK2996" s="55">
        <f t="shared" si="773"/>
        <v>0</v>
      </c>
      <c r="AL2996" s="55">
        <f t="shared" si="774"/>
        <v>0</v>
      </c>
      <c r="AM2996" s="55">
        <f t="shared" si="775"/>
        <v>0</v>
      </c>
    </row>
    <row r="2997" spans="1:39" x14ac:dyDescent="0.25">
      <c r="A2997" s="47">
        <v>2993</v>
      </c>
      <c r="B2997" s="358" t="str">
        <f>IF(AND(E2997&lt;&gt;0,D2997&lt;&gt;0,F2997&lt;&gt;0),IF(C2997&lt;&gt;0,CONCATENATE(C2997,"-AGr",VLOOKUP(D2997,Listen!$A$2:$G$45,7,FALSE),"-",E2997,"-",F2997,),CONCATENATE("AGr",VLOOKUP(D2997,Listen!$A$2:$G$45,7,FALSE),"-",E2997,"-",F2997)),"keine vollständige ID")</f>
        <v>keine vollständige ID</v>
      </c>
      <c r="C2997" s="359">
        <f>'[2]III_SAV-Details_NB'!B3003</f>
        <v>0</v>
      </c>
      <c r="D2997" s="359">
        <f>'[2]III_SAV-Details_NB'!C3003</f>
        <v>0</v>
      </c>
      <c r="E2997" s="359">
        <f>'[2]III_SAV-Details_NB'!D3003</f>
        <v>0</v>
      </c>
      <c r="F2997" s="490"/>
      <c r="G2997" s="281">
        <f>'[2]III_SAV-Details_NB'!X3003</f>
        <v>0</v>
      </c>
      <c r="H2997" s="281">
        <f t="shared" si="776"/>
        <v>0</v>
      </c>
      <c r="I2997" s="281">
        <f>IF(con_EOGJahr=2025,'[2]III_SAV-Details_NB'!AA3003,IF(con_EOGJahr=2026,'[2]III_SAV-Details_NB'!AB3003,'[2]III_SAV-Details_NB'!AC3003))</f>
        <v>0</v>
      </c>
      <c r="J2997" s="282"/>
      <c r="K2997" s="282"/>
      <c r="L2997" s="282"/>
      <c r="M2997" s="282"/>
      <c r="N2997" s="282"/>
      <c r="O2997" s="282"/>
      <c r="P2997" s="52">
        <f t="shared" si="777"/>
        <v>0</v>
      </c>
      <c r="Q2997" s="60"/>
      <c r="R2997" s="53">
        <f t="shared" si="783"/>
        <v>0</v>
      </c>
      <c r="S2997" s="59"/>
      <c r="T2997" s="61"/>
      <c r="U2997" s="342" t="str">
        <f t="shared" si="787"/>
        <v>k.A.</v>
      </c>
      <c r="V2997" s="343" t="str">
        <f t="shared" si="784"/>
        <v>k.A.</v>
      </c>
      <c r="W2997" s="343" t="str">
        <f>IFERROR(IF(OR($D2997="",$E2997=0,con_Ende=0),"k.A.",IF(VLOOKUP($D2997,rng_ND,5,0)="Nein",VLOOKUP($D2997,rng_ND,2,FALSE),MIN(VLOOKUP($D2997,rng_ND,2,FALSE),A_Stammdaten!$B$19-D_SAV!$E2997+1))),"k.A.")</f>
        <v>k.A.</v>
      </c>
      <c r="X2997" s="343" t="str">
        <f t="shared" si="785"/>
        <v>k.A.</v>
      </c>
      <c r="Y2997" s="62"/>
      <c r="Z2997" s="48">
        <f t="shared" si="786"/>
        <v>0</v>
      </c>
      <c r="AA2997" s="457"/>
      <c r="AB2997" s="55">
        <f t="shared" si="778"/>
        <v>0</v>
      </c>
      <c r="AC2997" s="55">
        <f>IF(A_Stammdaten!$B$25="ja",D_SAV!AA2997,D_SAV!AB2997)</f>
        <v>0</v>
      </c>
      <c r="AD2997" s="478">
        <f>IF(AC2997=0,0,IF(U2997-(con_EOGJahr-D_SAV!E2997)&lt;=0,AC2997,AC2997/V2997))</f>
        <v>0</v>
      </c>
      <c r="AE2997" s="478">
        <f>IFERROR(IF(AND(VLOOKUP(D2997,rng_ND,5,FALSE)="Ja",D_SAV!T2997="degressiv"),D_SAV!AC2997*Y2997/100,0),0)</f>
        <v>0</v>
      </c>
      <c r="AF2997" s="55">
        <f>IFERROR(IF(VLOOKUP(D2997,rng_ND,5,FALSE)="Ja",MAX(D_SAV!AD2997:AE2997),D_SAV!AD2997),0)</f>
        <v>0</v>
      </c>
      <c r="AG2997" s="55">
        <f t="shared" si="779"/>
        <v>0</v>
      </c>
      <c r="AH2997" s="55">
        <f t="shared" si="780"/>
        <v>0</v>
      </c>
      <c r="AI2997" s="55">
        <f t="shared" si="781"/>
        <v>0</v>
      </c>
      <c r="AJ2997" s="55">
        <f t="shared" si="782"/>
        <v>0</v>
      </c>
      <c r="AK2997" s="55">
        <f t="shared" si="773"/>
        <v>0</v>
      </c>
      <c r="AL2997" s="55">
        <f t="shared" si="774"/>
        <v>0</v>
      </c>
      <c r="AM2997" s="55">
        <f t="shared" si="775"/>
        <v>0</v>
      </c>
    </row>
    <row r="2998" spans="1:39" x14ac:dyDescent="0.25">
      <c r="A2998" s="47">
        <v>2994</v>
      </c>
      <c r="B2998" s="358" t="str">
        <f>IF(AND(E2998&lt;&gt;0,D2998&lt;&gt;0,F2998&lt;&gt;0),IF(C2998&lt;&gt;0,CONCATENATE(C2998,"-AGr",VLOOKUP(D2998,Listen!$A$2:$G$45,7,FALSE),"-",E2998,"-",F2998,),CONCATENATE("AGr",VLOOKUP(D2998,Listen!$A$2:$G$45,7,FALSE),"-",E2998,"-",F2998)),"keine vollständige ID")</f>
        <v>keine vollständige ID</v>
      </c>
      <c r="C2998" s="359">
        <f>'[2]III_SAV-Details_NB'!B3004</f>
        <v>0</v>
      </c>
      <c r="D2998" s="359">
        <f>'[2]III_SAV-Details_NB'!C3004</f>
        <v>0</v>
      </c>
      <c r="E2998" s="359">
        <f>'[2]III_SAV-Details_NB'!D3004</f>
        <v>0</v>
      </c>
      <c r="F2998" s="490"/>
      <c r="G2998" s="281">
        <f>'[2]III_SAV-Details_NB'!X3004</f>
        <v>0</v>
      </c>
      <c r="H2998" s="281">
        <f t="shared" si="776"/>
        <v>0</v>
      </c>
      <c r="I2998" s="281">
        <f>IF(con_EOGJahr=2025,'[2]III_SAV-Details_NB'!AA3004,IF(con_EOGJahr=2026,'[2]III_SAV-Details_NB'!AB3004,'[2]III_SAV-Details_NB'!AC3004))</f>
        <v>0</v>
      </c>
      <c r="J2998" s="282"/>
      <c r="K2998" s="282"/>
      <c r="L2998" s="282"/>
      <c r="M2998" s="282"/>
      <c r="N2998" s="282"/>
      <c r="O2998" s="282"/>
      <c r="P2998" s="52">
        <f t="shared" si="777"/>
        <v>0</v>
      </c>
      <c r="Q2998" s="60"/>
      <c r="R2998" s="53">
        <f t="shared" si="783"/>
        <v>0</v>
      </c>
      <c r="S2998" s="59"/>
      <c r="T2998" s="61"/>
      <c r="U2998" s="342" t="str">
        <f t="shared" si="787"/>
        <v>k.A.</v>
      </c>
      <c r="V2998" s="343" t="str">
        <f t="shared" si="784"/>
        <v>k.A.</v>
      </c>
      <c r="W2998" s="343" t="str">
        <f>IFERROR(IF(OR($D2998="",$E2998=0,con_Ende=0),"k.A.",IF(VLOOKUP($D2998,rng_ND,5,0)="Nein",VLOOKUP($D2998,rng_ND,2,FALSE),MIN(VLOOKUP($D2998,rng_ND,2,FALSE),A_Stammdaten!$B$19-D_SAV!$E2998+1))),"k.A.")</f>
        <v>k.A.</v>
      </c>
      <c r="X2998" s="343" t="str">
        <f t="shared" si="785"/>
        <v>k.A.</v>
      </c>
      <c r="Y2998" s="62"/>
      <c r="Z2998" s="48">
        <f t="shared" si="786"/>
        <v>0</v>
      </c>
      <c r="AA2998" s="457"/>
      <c r="AB2998" s="55">
        <f t="shared" si="778"/>
        <v>0</v>
      </c>
      <c r="AC2998" s="55">
        <f>IF(A_Stammdaten!$B$25="ja",D_SAV!AA2998,D_SAV!AB2998)</f>
        <v>0</v>
      </c>
      <c r="AD2998" s="478">
        <f>IF(AC2998=0,0,IF(U2998-(con_EOGJahr-D_SAV!E2998)&lt;=0,AC2998,AC2998/V2998))</f>
        <v>0</v>
      </c>
      <c r="AE2998" s="478">
        <f>IFERROR(IF(AND(VLOOKUP(D2998,rng_ND,5,FALSE)="Ja",D_SAV!T2998="degressiv"),D_SAV!AC2998*Y2998/100,0),0)</f>
        <v>0</v>
      </c>
      <c r="AF2998" s="55">
        <f>IFERROR(IF(VLOOKUP(D2998,rng_ND,5,FALSE)="Ja",MAX(D_SAV!AD2998:AE2998),D_SAV!AD2998),0)</f>
        <v>0</v>
      </c>
      <c r="AG2998" s="55">
        <f t="shared" si="779"/>
        <v>0</v>
      </c>
      <c r="AH2998" s="55">
        <f t="shared" si="780"/>
        <v>0</v>
      </c>
      <c r="AI2998" s="55">
        <f t="shared" si="781"/>
        <v>0</v>
      </c>
      <c r="AJ2998" s="55">
        <f t="shared" si="782"/>
        <v>0</v>
      </c>
      <c r="AK2998" s="55">
        <f t="shared" si="773"/>
        <v>0</v>
      </c>
      <c r="AL2998" s="55">
        <f t="shared" si="774"/>
        <v>0</v>
      </c>
      <c r="AM2998" s="55">
        <f t="shared" si="775"/>
        <v>0</v>
      </c>
    </row>
    <row r="2999" spans="1:39" x14ac:dyDescent="0.25">
      <c r="A2999" s="47">
        <v>2995</v>
      </c>
      <c r="B2999" s="358" t="str">
        <f>IF(AND(E2999&lt;&gt;0,D2999&lt;&gt;0,F2999&lt;&gt;0),IF(C2999&lt;&gt;0,CONCATENATE(C2999,"-AGr",VLOOKUP(D2999,Listen!$A$2:$G$45,7,FALSE),"-",E2999,"-",F2999,),CONCATENATE("AGr",VLOOKUP(D2999,Listen!$A$2:$G$45,7,FALSE),"-",E2999,"-",F2999)),"keine vollständige ID")</f>
        <v>keine vollständige ID</v>
      </c>
      <c r="C2999" s="359">
        <f>'[2]III_SAV-Details_NB'!B3005</f>
        <v>0</v>
      </c>
      <c r="D2999" s="359">
        <f>'[2]III_SAV-Details_NB'!C3005</f>
        <v>0</v>
      </c>
      <c r="E2999" s="359">
        <f>'[2]III_SAV-Details_NB'!D3005</f>
        <v>0</v>
      </c>
      <c r="F2999" s="490"/>
      <c r="G2999" s="281">
        <f>'[2]III_SAV-Details_NB'!X3005</f>
        <v>0</v>
      </c>
      <c r="H2999" s="281">
        <f t="shared" si="776"/>
        <v>0</v>
      </c>
      <c r="I2999" s="281">
        <f>IF(con_EOGJahr=2025,'[2]III_SAV-Details_NB'!AA3005,IF(con_EOGJahr=2026,'[2]III_SAV-Details_NB'!AB3005,'[2]III_SAV-Details_NB'!AC3005))</f>
        <v>0</v>
      </c>
      <c r="J2999" s="282"/>
      <c r="K2999" s="282"/>
      <c r="L2999" s="282"/>
      <c r="M2999" s="282"/>
      <c r="N2999" s="282"/>
      <c r="O2999" s="282"/>
      <c r="P2999" s="52">
        <f t="shared" si="777"/>
        <v>0</v>
      </c>
      <c r="Q2999" s="60"/>
      <c r="R2999" s="53">
        <f t="shared" si="783"/>
        <v>0</v>
      </c>
      <c r="S2999" s="59"/>
      <c r="T2999" s="61"/>
      <c r="U2999" s="342" t="str">
        <f t="shared" si="787"/>
        <v>k.A.</v>
      </c>
      <c r="V2999" s="343" t="str">
        <f t="shared" si="784"/>
        <v>k.A.</v>
      </c>
      <c r="W2999" s="343" t="str">
        <f>IFERROR(IF(OR($D2999="",$E2999=0,con_Ende=0),"k.A.",IF(VLOOKUP($D2999,rng_ND,5,0)="Nein",VLOOKUP($D2999,rng_ND,2,FALSE),MIN(VLOOKUP($D2999,rng_ND,2,FALSE),A_Stammdaten!$B$19-D_SAV!$E2999+1))),"k.A.")</f>
        <v>k.A.</v>
      </c>
      <c r="X2999" s="343" t="str">
        <f t="shared" si="785"/>
        <v>k.A.</v>
      </c>
      <c r="Y2999" s="62"/>
      <c r="Z2999" s="48">
        <f t="shared" si="786"/>
        <v>0</v>
      </c>
      <c r="AA2999" s="457"/>
      <c r="AB2999" s="55">
        <f t="shared" si="778"/>
        <v>0</v>
      </c>
      <c r="AC2999" s="55">
        <f>IF(A_Stammdaten!$B$25="ja",D_SAV!AA2999,D_SAV!AB2999)</f>
        <v>0</v>
      </c>
      <c r="AD2999" s="478">
        <f>IF(AC2999=0,0,IF(U2999-(con_EOGJahr-D_SAV!E2999)&lt;=0,AC2999,AC2999/V2999))</f>
        <v>0</v>
      </c>
      <c r="AE2999" s="478">
        <f>IFERROR(IF(AND(VLOOKUP(D2999,rng_ND,5,FALSE)="Ja",D_SAV!T2999="degressiv"),D_SAV!AC2999*Y2999/100,0),0)</f>
        <v>0</v>
      </c>
      <c r="AF2999" s="55">
        <f>IFERROR(IF(VLOOKUP(D2999,rng_ND,5,FALSE)="Ja",MAX(D_SAV!AD2999:AE2999),D_SAV!AD2999),0)</f>
        <v>0</v>
      </c>
      <c r="AG2999" s="55">
        <f t="shared" si="779"/>
        <v>0</v>
      </c>
      <c r="AH2999" s="55">
        <f t="shared" si="780"/>
        <v>0</v>
      </c>
      <c r="AI2999" s="55">
        <f t="shared" si="781"/>
        <v>0</v>
      </c>
      <c r="AJ2999" s="55">
        <f t="shared" si="782"/>
        <v>0</v>
      </c>
      <c r="AK2999" s="55">
        <f t="shared" si="773"/>
        <v>0</v>
      </c>
      <c r="AL2999" s="55">
        <f t="shared" si="774"/>
        <v>0</v>
      </c>
      <c r="AM2999" s="55">
        <f t="shared" si="775"/>
        <v>0</v>
      </c>
    </row>
    <row r="3000" spans="1:39" x14ac:dyDescent="0.25">
      <c r="A3000" s="47">
        <v>2996</v>
      </c>
      <c r="B3000" s="358" t="str">
        <f>IF(AND(E3000&lt;&gt;0,D3000&lt;&gt;0,F3000&lt;&gt;0),IF(C3000&lt;&gt;0,CONCATENATE(C3000,"-AGr",VLOOKUP(D3000,Listen!$A$2:$G$45,7,FALSE),"-",E3000,"-",F3000,),CONCATENATE("AGr",VLOOKUP(D3000,Listen!$A$2:$G$45,7,FALSE),"-",E3000,"-",F3000)),"keine vollständige ID")</f>
        <v>keine vollständige ID</v>
      </c>
      <c r="C3000" s="359">
        <f>'[2]III_SAV-Details_NB'!B3006</f>
        <v>0</v>
      </c>
      <c r="D3000" s="359">
        <f>'[2]III_SAV-Details_NB'!C3006</f>
        <v>0</v>
      </c>
      <c r="E3000" s="359">
        <f>'[2]III_SAV-Details_NB'!D3006</f>
        <v>0</v>
      </c>
      <c r="F3000" s="490"/>
      <c r="G3000" s="281">
        <f>'[2]III_SAV-Details_NB'!X3006</f>
        <v>0</v>
      </c>
      <c r="H3000" s="281">
        <f t="shared" si="776"/>
        <v>0</v>
      </c>
      <c r="I3000" s="281">
        <f>IF(con_EOGJahr=2025,'[2]III_SAV-Details_NB'!AA3006,IF(con_EOGJahr=2026,'[2]III_SAV-Details_NB'!AB3006,'[2]III_SAV-Details_NB'!AC3006))</f>
        <v>0</v>
      </c>
      <c r="J3000" s="282"/>
      <c r="K3000" s="282"/>
      <c r="L3000" s="282"/>
      <c r="M3000" s="282"/>
      <c r="N3000" s="282"/>
      <c r="O3000" s="282"/>
      <c r="P3000" s="52">
        <f t="shared" si="777"/>
        <v>0</v>
      </c>
      <c r="Q3000" s="60"/>
      <c r="R3000" s="53">
        <f t="shared" si="783"/>
        <v>0</v>
      </c>
      <c r="S3000" s="59"/>
      <c r="T3000" s="61"/>
      <c r="U3000" s="342" t="str">
        <f t="shared" si="787"/>
        <v>k.A.</v>
      </c>
      <c r="V3000" s="343" t="str">
        <f t="shared" si="784"/>
        <v>k.A.</v>
      </c>
      <c r="W3000" s="343" t="str">
        <f>IFERROR(IF(OR($D3000="",$E3000=0,con_Ende=0),"k.A.",IF(VLOOKUP($D3000,rng_ND,5,0)="Nein",VLOOKUP($D3000,rng_ND,2,FALSE),MIN(VLOOKUP($D3000,rng_ND,2,FALSE),A_Stammdaten!$B$19-D_SAV!$E3000+1))),"k.A.")</f>
        <v>k.A.</v>
      </c>
      <c r="X3000" s="343" t="str">
        <f t="shared" si="785"/>
        <v>k.A.</v>
      </c>
      <c r="Y3000" s="62"/>
      <c r="Z3000" s="48">
        <f t="shared" si="786"/>
        <v>0</v>
      </c>
      <c r="AA3000" s="457"/>
      <c r="AB3000" s="55">
        <f t="shared" si="778"/>
        <v>0</v>
      </c>
      <c r="AC3000" s="55">
        <f>IF(A_Stammdaten!$B$25="ja",D_SAV!AA3000,D_SAV!AB3000)</f>
        <v>0</v>
      </c>
      <c r="AD3000" s="478">
        <f>IF(AC3000=0,0,IF(U3000-(con_EOGJahr-D_SAV!E3000)&lt;=0,AC3000,AC3000/V3000))</f>
        <v>0</v>
      </c>
      <c r="AE3000" s="478">
        <f>IFERROR(IF(AND(VLOOKUP(D3000,rng_ND,5,FALSE)="Ja",D_SAV!T3000="degressiv"),D_SAV!AC3000*Y3000/100,0),0)</f>
        <v>0</v>
      </c>
      <c r="AF3000" s="55">
        <f>IFERROR(IF(VLOOKUP(D3000,rng_ND,5,FALSE)="Ja",MAX(D_SAV!AD3000:AE3000),D_SAV!AD3000),0)</f>
        <v>0</v>
      </c>
      <c r="AG3000" s="55">
        <f t="shared" si="779"/>
        <v>0</v>
      </c>
      <c r="AH3000" s="55">
        <f t="shared" si="780"/>
        <v>0</v>
      </c>
      <c r="AI3000" s="55">
        <f t="shared" si="781"/>
        <v>0</v>
      </c>
      <c r="AJ3000" s="55">
        <f t="shared" si="782"/>
        <v>0</v>
      </c>
      <c r="AK3000" s="55">
        <f t="shared" si="773"/>
        <v>0</v>
      </c>
      <c r="AL3000" s="55">
        <f t="shared" si="774"/>
        <v>0</v>
      </c>
      <c r="AM3000" s="55">
        <f t="shared" si="775"/>
        <v>0</v>
      </c>
    </row>
    <row r="3001" spans="1:39" x14ac:dyDescent="0.25">
      <c r="A3001" s="47">
        <v>2997</v>
      </c>
      <c r="B3001" s="358" t="str">
        <f>IF(AND(E3001&lt;&gt;0,D3001&lt;&gt;0,F3001&lt;&gt;0),IF(C3001&lt;&gt;0,CONCATENATE(C3001,"-AGr",VLOOKUP(D3001,Listen!$A$2:$G$45,7,FALSE),"-",E3001,"-",F3001,),CONCATENATE("AGr",VLOOKUP(D3001,Listen!$A$2:$G$45,7,FALSE),"-",E3001,"-",F3001)),"keine vollständige ID")</f>
        <v>keine vollständige ID</v>
      </c>
      <c r="C3001" s="359">
        <f>'[2]III_SAV-Details_NB'!B3007</f>
        <v>0</v>
      </c>
      <c r="D3001" s="359">
        <f>'[2]III_SAV-Details_NB'!C3007</f>
        <v>0</v>
      </c>
      <c r="E3001" s="359">
        <f>'[2]III_SAV-Details_NB'!D3007</f>
        <v>0</v>
      </c>
      <c r="F3001" s="490"/>
      <c r="G3001" s="281">
        <f>'[2]III_SAV-Details_NB'!X3007</f>
        <v>0</v>
      </c>
      <c r="H3001" s="281">
        <f t="shared" si="776"/>
        <v>0</v>
      </c>
      <c r="I3001" s="281">
        <f>IF(con_EOGJahr=2025,'[2]III_SAV-Details_NB'!AA3007,IF(con_EOGJahr=2026,'[2]III_SAV-Details_NB'!AB3007,'[2]III_SAV-Details_NB'!AC3007))</f>
        <v>0</v>
      </c>
      <c r="J3001" s="282"/>
      <c r="K3001" s="282"/>
      <c r="L3001" s="282"/>
      <c r="M3001" s="282"/>
      <c r="N3001" s="282"/>
      <c r="O3001" s="282"/>
      <c r="P3001" s="52">
        <f t="shared" si="777"/>
        <v>0</v>
      </c>
      <c r="Q3001" s="60"/>
      <c r="R3001" s="53">
        <f t="shared" si="783"/>
        <v>0</v>
      </c>
      <c r="S3001" s="59"/>
      <c r="T3001" s="61"/>
      <c r="U3001" s="342" t="str">
        <f t="shared" si="787"/>
        <v>k.A.</v>
      </c>
      <c r="V3001" s="343" t="str">
        <f t="shared" si="784"/>
        <v>k.A.</v>
      </c>
      <c r="W3001" s="343" t="str">
        <f>IFERROR(IF(OR($D3001="",$E3001=0,con_Ende=0),"k.A.",IF(VLOOKUP($D3001,rng_ND,5,0)="Nein",VLOOKUP($D3001,rng_ND,2,FALSE),MIN(VLOOKUP($D3001,rng_ND,2,FALSE),A_Stammdaten!$B$19-D_SAV!$E3001+1))),"k.A.")</f>
        <v>k.A.</v>
      </c>
      <c r="X3001" s="343" t="str">
        <f t="shared" si="785"/>
        <v>k.A.</v>
      </c>
      <c r="Y3001" s="62"/>
      <c r="Z3001" s="48">
        <f t="shared" si="786"/>
        <v>0</v>
      </c>
      <c r="AA3001" s="457"/>
      <c r="AB3001" s="55">
        <f t="shared" si="778"/>
        <v>0</v>
      </c>
      <c r="AC3001" s="55">
        <f>IF(A_Stammdaten!$B$25="ja",D_SAV!AA3001,D_SAV!AB3001)</f>
        <v>0</v>
      </c>
      <c r="AD3001" s="478">
        <f>IF(AC3001=0,0,IF(U3001-(con_EOGJahr-D_SAV!E3001)&lt;=0,AC3001,AC3001/V3001))</f>
        <v>0</v>
      </c>
      <c r="AE3001" s="478">
        <f>IFERROR(IF(AND(VLOOKUP(D3001,rng_ND,5,FALSE)="Ja",D_SAV!T3001="degressiv"),D_SAV!AC3001*Y3001/100,0),0)</f>
        <v>0</v>
      </c>
      <c r="AF3001" s="55">
        <f>IFERROR(IF(VLOOKUP(D3001,rng_ND,5,FALSE)="Ja",MAX(D_SAV!AD3001:AE3001),D_SAV!AD3001),0)</f>
        <v>0</v>
      </c>
      <c r="AG3001" s="55">
        <f t="shared" si="779"/>
        <v>0</v>
      </c>
      <c r="AH3001" s="55">
        <f t="shared" si="780"/>
        <v>0</v>
      </c>
      <c r="AI3001" s="55">
        <f t="shared" si="781"/>
        <v>0</v>
      </c>
      <c r="AJ3001" s="55">
        <f t="shared" si="782"/>
        <v>0</v>
      </c>
      <c r="AK3001" s="55">
        <f t="shared" si="773"/>
        <v>0</v>
      </c>
      <c r="AL3001" s="55">
        <f t="shared" si="774"/>
        <v>0</v>
      </c>
      <c r="AM3001" s="55">
        <f t="shared" si="775"/>
        <v>0</v>
      </c>
    </row>
    <row r="3002" spans="1:39" x14ac:dyDescent="0.25">
      <c r="A3002" s="47">
        <v>2998</v>
      </c>
      <c r="B3002" s="358" t="str">
        <f>IF(AND(E3002&lt;&gt;0,D3002&lt;&gt;0,F3002&lt;&gt;0),IF(C3002&lt;&gt;0,CONCATENATE(C3002,"-AGr",VLOOKUP(D3002,Listen!$A$2:$G$45,7,FALSE),"-",E3002,"-",F3002,),CONCATENATE("AGr",VLOOKUP(D3002,Listen!$A$2:$G$45,7,FALSE),"-",E3002,"-",F3002)),"keine vollständige ID")</f>
        <v>keine vollständige ID</v>
      </c>
      <c r="C3002" s="359">
        <f>'[2]III_SAV-Details_NB'!B3008</f>
        <v>0</v>
      </c>
      <c r="D3002" s="359">
        <f>'[2]III_SAV-Details_NB'!C3008</f>
        <v>0</v>
      </c>
      <c r="E3002" s="359">
        <f>'[2]III_SAV-Details_NB'!D3008</f>
        <v>0</v>
      </c>
      <c r="F3002" s="490"/>
      <c r="G3002" s="281">
        <f>'[2]III_SAV-Details_NB'!X3008</f>
        <v>0</v>
      </c>
      <c r="H3002" s="281">
        <f t="shared" si="776"/>
        <v>0</v>
      </c>
      <c r="I3002" s="281">
        <f>IF(con_EOGJahr=2025,'[2]III_SAV-Details_NB'!AA3008,IF(con_EOGJahr=2026,'[2]III_SAV-Details_NB'!AB3008,'[2]III_SAV-Details_NB'!AC3008))</f>
        <v>0</v>
      </c>
      <c r="J3002" s="282"/>
      <c r="K3002" s="282"/>
      <c r="L3002" s="282"/>
      <c r="M3002" s="282"/>
      <c r="N3002" s="282"/>
      <c r="O3002" s="282"/>
      <c r="P3002" s="52">
        <f t="shared" si="777"/>
        <v>0</v>
      </c>
      <c r="Q3002" s="60"/>
      <c r="R3002" s="53">
        <f t="shared" si="783"/>
        <v>0</v>
      </c>
      <c r="S3002" s="59"/>
      <c r="T3002" s="61"/>
      <c r="U3002" s="342" t="str">
        <f t="shared" si="787"/>
        <v>k.A.</v>
      </c>
      <c r="V3002" s="343" t="str">
        <f t="shared" si="784"/>
        <v>k.A.</v>
      </c>
      <c r="W3002" s="343" t="str">
        <f>IFERROR(IF(OR($D3002="",$E3002=0,con_Ende=0),"k.A.",IF(VLOOKUP($D3002,rng_ND,5,0)="Nein",VLOOKUP($D3002,rng_ND,2,FALSE),MIN(VLOOKUP($D3002,rng_ND,2,FALSE),A_Stammdaten!$B$19-D_SAV!$E3002+1))),"k.A.")</f>
        <v>k.A.</v>
      </c>
      <c r="X3002" s="343" t="str">
        <f t="shared" si="785"/>
        <v>k.A.</v>
      </c>
      <c r="Y3002" s="62"/>
      <c r="Z3002" s="48">
        <f t="shared" si="786"/>
        <v>0</v>
      </c>
      <c r="AA3002" s="457"/>
      <c r="AB3002" s="55">
        <f t="shared" si="778"/>
        <v>0</v>
      </c>
      <c r="AC3002" s="55">
        <f>IF(A_Stammdaten!$B$25="ja",D_SAV!AA3002,D_SAV!AB3002)</f>
        <v>0</v>
      </c>
      <c r="AD3002" s="478">
        <f>IF(AC3002=0,0,IF(U3002-(con_EOGJahr-D_SAV!E3002)&lt;=0,AC3002,AC3002/V3002))</f>
        <v>0</v>
      </c>
      <c r="AE3002" s="478">
        <f>IFERROR(IF(AND(VLOOKUP(D3002,rng_ND,5,FALSE)="Ja",D_SAV!T3002="degressiv"),D_SAV!AC3002*Y3002/100,0),0)</f>
        <v>0</v>
      </c>
      <c r="AF3002" s="55">
        <f>IFERROR(IF(VLOOKUP(D3002,rng_ND,5,FALSE)="Ja",MAX(D_SAV!AD3002:AE3002),D_SAV!AD3002),0)</f>
        <v>0</v>
      </c>
      <c r="AG3002" s="55">
        <f t="shared" si="779"/>
        <v>0</v>
      </c>
      <c r="AH3002" s="55">
        <f t="shared" si="780"/>
        <v>0</v>
      </c>
      <c r="AI3002" s="55">
        <f t="shared" si="781"/>
        <v>0</v>
      </c>
      <c r="AJ3002" s="55">
        <f t="shared" si="782"/>
        <v>0</v>
      </c>
      <c r="AK3002" s="55">
        <f t="shared" si="773"/>
        <v>0</v>
      </c>
      <c r="AL3002" s="55">
        <f t="shared" si="774"/>
        <v>0</v>
      </c>
      <c r="AM3002" s="55">
        <f t="shared" si="775"/>
        <v>0</v>
      </c>
    </row>
    <row r="3003" spans="1:39" x14ac:dyDescent="0.25">
      <c r="A3003" s="47">
        <v>2999</v>
      </c>
      <c r="B3003" s="358" t="str">
        <f>IF(AND(E3003&lt;&gt;0,D3003&lt;&gt;0,F3003&lt;&gt;0),IF(C3003&lt;&gt;0,CONCATENATE(C3003,"-AGr",VLOOKUP(D3003,Listen!$A$2:$G$45,7,FALSE),"-",E3003,"-",F3003,),CONCATENATE("AGr",VLOOKUP(D3003,Listen!$A$2:$G$45,7,FALSE),"-",E3003,"-",F3003)),"keine vollständige ID")</f>
        <v>keine vollständige ID</v>
      </c>
      <c r="C3003" s="359">
        <f>'[2]III_SAV-Details_NB'!B3009</f>
        <v>0</v>
      </c>
      <c r="D3003" s="359">
        <f>'[2]III_SAV-Details_NB'!C3009</f>
        <v>0</v>
      </c>
      <c r="E3003" s="359">
        <f>'[2]III_SAV-Details_NB'!D3009</f>
        <v>0</v>
      </c>
      <c r="F3003" s="490"/>
      <c r="G3003" s="281">
        <f>'[2]III_SAV-Details_NB'!X3009</f>
        <v>0</v>
      </c>
      <c r="H3003" s="281">
        <f t="shared" si="776"/>
        <v>0</v>
      </c>
      <c r="I3003" s="281">
        <f>IF(con_EOGJahr=2025,'[2]III_SAV-Details_NB'!AA3009,IF(con_EOGJahr=2026,'[2]III_SAV-Details_NB'!AB3009,'[2]III_SAV-Details_NB'!AC3009))</f>
        <v>0</v>
      </c>
      <c r="J3003" s="282"/>
      <c r="K3003" s="282"/>
      <c r="L3003" s="282"/>
      <c r="M3003" s="282"/>
      <c r="N3003" s="282"/>
      <c r="O3003" s="282"/>
      <c r="P3003" s="52">
        <f t="shared" si="777"/>
        <v>0</v>
      </c>
      <c r="Q3003" s="60"/>
      <c r="R3003" s="53">
        <f t="shared" si="783"/>
        <v>0</v>
      </c>
      <c r="S3003" s="59"/>
      <c r="T3003" s="61"/>
      <c r="U3003" s="342" t="str">
        <f t="shared" si="787"/>
        <v>k.A.</v>
      </c>
      <c r="V3003" s="343" t="str">
        <f t="shared" si="784"/>
        <v>k.A.</v>
      </c>
      <c r="W3003" s="343" t="str">
        <f>IFERROR(IF(OR($D3003="",$E3003=0,con_Ende=0),"k.A.",IF(VLOOKUP($D3003,rng_ND,5,0)="Nein",VLOOKUP($D3003,rng_ND,2,FALSE),MIN(VLOOKUP($D3003,rng_ND,2,FALSE),A_Stammdaten!$B$19-D_SAV!$E3003+1))),"k.A.")</f>
        <v>k.A.</v>
      </c>
      <c r="X3003" s="343" t="str">
        <f t="shared" si="785"/>
        <v>k.A.</v>
      </c>
      <c r="Y3003" s="62"/>
      <c r="Z3003" s="48">
        <f t="shared" si="786"/>
        <v>0</v>
      </c>
      <c r="AA3003" s="457"/>
      <c r="AB3003" s="55">
        <f t="shared" si="778"/>
        <v>0</v>
      </c>
      <c r="AC3003" s="55">
        <f>IF(A_Stammdaten!$B$25="ja",D_SAV!AA3003,D_SAV!AB3003)</f>
        <v>0</v>
      </c>
      <c r="AD3003" s="478">
        <f>IF(AC3003=0,0,IF(U3003-(con_EOGJahr-D_SAV!E3003)&lt;=0,AC3003,AC3003/V3003))</f>
        <v>0</v>
      </c>
      <c r="AE3003" s="478">
        <f>IFERROR(IF(AND(VLOOKUP(D3003,rng_ND,5,FALSE)="Ja",D_SAV!T3003="degressiv"),D_SAV!AC3003*Y3003/100,0),0)</f>
        <v>0</v>
      </c>
      <c r="AF3003" s="55">
        <f>IFERROR(IF(VLOOKUP(D3003,rng_ND,5,FALSE)="Ja",MAX(D_SAV!AD3003:AE3003),D_SAV!AD3003),0)</f>
        <v>0</v>
      </c>
      <c r="AG3003" s="55">
        <f t="shared" si="779"/>
        <v>0</v>
      </c>
      <c r="AH3003" s="55">
        <f t="shared" si="780"/>
        <v>0</v>
      </c>
      <c r="AI3003" s="55">
        <f t="shared" si="781"/>
        <v>0</v>
      </c>
      <c r="AJ3003" s="55">
        <f t="shared" si="782"/>
        <v>0</v>
      </c>
      <c r="AK3003" s="55">
        <f t="shared" si="773"/>
        <v>0</v>
      </c>
      <c r="AL3003" s="55">
        <f t="shared" si="774"/>
        <v>0</v>
      </c>
      <c r="AM3003" s="55">
        <f t="shared" si="775"/>
        <v>0</v>
      </c>
    </row>
    <row r="3004" spans="1:39" x14ac:dyDescent="0.25">
      <c r="A3004" s="47">
        <v>3000</v>
      </c>
      <c r="B3004" s="358" t="str">
        <f>IF(AND(E3004&lt;&gt;0,D3004&lt;&gt;0,F3004&lt;&gt;0),IF(C3004&lt;&gt;0,CONCATENATE(C3004,"-AGr",VLOOKUP(D3004,Listen!$A$2:$G$45,7,FALSE),"-",E3004,"-",F3004,),CONCATENATE("AGr",VLOOKUP(D3004,Listen!$A$2:$G$45,7,FALSE),"-",E3004,"-",F3004)),"keine vollständige ID")</f>
        <v>keine vollständige ID</v>
      </c>
      <c r="C3004" s="359">
        <f>'[2]III_SAV-Details_NB'!B3010</f>
        <v>0</v>
      </c>
      <c r="D3004" s="359">
        <f>'[2]III_SAV-Details_NB'!C3010</f>
        <v>0</v>
      </c>
      <c r="E3004" s="359">
        <f>'[2]III_SAV-Details_NB'!D3010</f>
        <v>0</v>
      </c>
      <c r="F3004" s="490"/>
      <c r="G3004" s="281">
        <f>'[2]III_SAV-Details_NB'!X3010</f>
        <v>0</v>
      </c>
      <c r="H3004" s="281">
        <f t="shared" si="776"/>
        <v>0</v>
      </c>
      <c r="I3004" s="281">
        <f>IF(con_EOGJahr=2025,'[2]III_SAV-Details_NB'!AA3010,IF(con_EOGJahr=2026,'[2]III_SAV-Details_NB'!AB3010,'[2]III_SAV-Details_NB'!AC3010))</f>
        <v>0</v>
      </c>
      <c r="J3004" s="282"/>
      <c r="K3004" s="282"/>
      <c r="L3004" s="282"/>
      <c r="M3004" s="282"/>
      <c r="N3004" s="282"/>
      <c r="O3004" s="282"/>
      <c r="P3004" s="52">
        <f t="shared" si="777"/>
        <v>0</v>
      </c>
      <c r="Q3004" s="60"/>
      <c r="R3004" s="53">
        <f t="shared" si="783"/>
        <v>0</v>
      </c>
      <c r="S3004" s="59"/>
      <c r="T3004" s="61"/>
      <c r="U3004" s="342" t="str">
        <f t="shared" si="787"/>
        <v>k.A.</v>
      </c>
      <c r="V3004" s="343" t="str">
        <f t="shared" si="784"/>
        <v>k.A.</v>
      </c>
      <c r="W3004" s="343" t="str">
        <f>IFERROR(IF(OR($D3004="",$E3004=0,con_Ende=0),"k.A.",IF(VLOOKUP($D3004,rng_ND,5,0)="Nein",VLOOKUP($D3004,rng_ND,2,FALSE),MIN(VLOOKUP($D3004,rng_ND,2,FALSE),A_Stammdaten!$B$19-D_SAV!$E3004+1))),"k.A.")</f>
        <v>k.A.</v>
      </c>
      <c r="X3004" s="343" t="str">
        <f t="shared" si="785"/>
        <v>k.A.</v>
      </c>
      <c r="Y3004" s="62"/>
      <c r="Z3004" s="48">
        <f t="shared" si="786"/>
        <v>0</v>
      </c>
      <c r="AA3004" s="457"/>
      <c r="AB3004" s="55">
        <f t="shared" si="778"/>
        <v>0</v>
      </c>
      <c r="AC3004" s="55">
        <f>IF(A_Stammdaten!$B$25="ja",D_SAV!AA3004,D_SAV!AB3004)</f>
        <v>0</v>
      </c>
      <c r="AD3004" s="478">
        <f>IF(AC3004=0,0,IF(U3004-(con_EOGJahr-D_SAV!E3004)&lt;=0,AC3004,AC3004/V3004))</f>
        <v>0</v>
      </c>
      <c r="AE3004" s="478">
        <f>IFERROR(IF(AND(VLOOKUP(D3004,rng_ND,5,FALSE)="Ja",D_SAV!T3004="degressiv"),D_SAV!AC3004*Y3004/100,0),0)</f>
        <v>0</v>
      </c>
      <c r="AF3004" s="55">
        <f>IFERROR(IF(VLOOKUP(D3004,rng_ND,5,FALSE)="Ja",MAX(D_SAV!AD3004:AE3004),D_SAV!AD3004),0)</f>
        <v>0</v>
      </c>
      <c r="AG3004" s="55">
        <f t="shared" si="779"/>
        <v>0</v>
      </c>
      <c r="AH3004" s="55">
        <f t="shared" si="780"/>
        <v>0</v>
      </c>
      <c r="AI3004" s="55">
        <f t="shared" si="781"/>
        <v>0</v>
      </c>
      <c r="AJ3004" s="55">
        <f t="shared" si="782"/>
        <v>0</v>
      </c>
      <c r="AK3004" s="55">
        <f t="shared" si="773"/>
        <v>0</v>
      </c>
      <c r="AL3004" s="55">
        <f t="shared" si="774"/>
        <v>0</v>
      </c>
      <c r="AM3004" s="55">
        <f t="shared" si="775"/>
        <v>0</v>
      </c>
    </row>
    <row r="3005" spans="1:39" x14ac:dyDescent="0.25">
      <c r="A3005" s="47">
        <v>3001</v>
      </c>
      <c r="B3005" s="358" t="str">
        <f>IF(AND(E3005&lt;&gt;0,D3005&lt;&gt;0,F3005&lt;&gt;0),IF(C3005&lt;&gt;0,CONCATENATE(C3005,"-AGr",VLOOKUP(D3005,Listen!$A$2:$G$45,7,FALSE),"-",E3005,"-",F3005,),CONCATENATE("AGr",VLOOKUP(D3005,Listen!$A$2:$G$45,7,FALSE),"-",E3005,"-",F3005)),"keine vollständige ID")</f>
        <v>keine vollständige ID</v>
      </c>
      <c r="C3005" s="359">
        <f>'[2]III_SAV-Details_NB'!B3011</f>
        <v>0</v>
      </c>
      <c r="D3005" s="359">
        <f>'[2]III_SAV-Details_NB'!C3011</f>
        <v>0</v>
      </c>
      <c r="E3005" s="359">
        <f>'[2]III_SAV-Details_NB'!D3011</f>
        <v>0</v>
      </c>
      <c r="F3005" s="490"/>
      <c r="G3005" s="281">
        <f>'[2]III_SAV-Details_NB'!X3011</f>
        <v>0</v>
      </c>
      <c r="H3005" s="281">
        <f t="shared" si="776"/>
        <v>0</v>
      </c>
      <c r="I3005" s="281">
        <f>IF(con_EOGJahr=2025,'[2]III_SAV-Details_NB'!AA3011,IF(con_EOGJahr=2026,'[2]III_SAV-Details_NB'!AB3011,'[2]III_SAV-Details_NB'!AC3011))</f>
        <v>0</v>
      </c>
      <c r="J3005" s="282"/>
      <c r="K3005" s="282"/>
      <c r="L3005" s="282"/>
      <c r="M3005" s="282"/>
      <c r="N3005" s="282"/>
      <c r="O3005" s="282"/>
      <c r="P3005" s="52">
        <f t="shared" si="777"/>
        <v>0</v>
      </c>
      <c r="Q3005" s="60"/>
      <c r="R3005" s="53">
        <f t="shared" si="783"/>
        <v>0</v>
      </c>
      <c r="S3005" s="59"/>
      <c r="T3005" s="61"/>
      <c r="U3005" s="342" t="str">
        <f t="shared" si="787"/>
        <v>k.A.</v>
      </c>
      <c r="V3005" s="343" t="str">
        <f t="shared" si="784"/>
        <v>k.A.</v>
      </c>
      <c r="W3005" s="343" t="str">
        <f>IFERROR(IF(OR($D3005="",$E3005=0,con_Ende=0),"k.A.",IF(VLOOKUP($D3005,rng_ND,5,0)="Nein",VLOOKUP($D3005,rng_ND,2,FALSE),MIN(VLOOKUP($D3005,rng_ND,2,FALSE),A_Stammdaten!$B$19-D_SAV!$E3005+1))),"k.A.")</f>
        <v>k.A.</v>
      </c>
      <c r="X3005" s="343" t="str">
        <f t="shared" si="785"/>
        <v>k.A.</v>
      </c>
      <c r="Y3005" s="62"/>
      <c r="Z3005" s="48">
        <f t="shared" si="786"/>
        <v>0</v>
      </c>
      <c r="AA3005" s="457"/>
      <c r="AB3005" s="55">
        <f t="shared" si="778"/>
        <v>0</v>
      </c>
      <c r="AC3005" s="55">
        <f>IF(A_Stammdaten!$B$25="ja",D_SAV!AA3005,D_SAV!AB3005)</f>
        <v>0</v>
      </c>
      <c r="AD3005" s="478">
        <f>IF(AC3005=0,0,IF(U3005-(con_EOGJahr-D_SAV!E3005)&lt;=0,AC3005,AC3005/V3005))</f>
        <v>0</v>
      </c>
      <c r="AE3005" s="478">
        <f>IFERROR(IF(AND(VLOOKUP(D3005,rng_ND,5,FALSE)="Ja",D_SAV!T3005="degressiv"),D_SAV!AC3005*Y3005/100,0),0)</f>
        <v>0</v>
      </c>
      <c r="AF3005" s="55">
        <f>IFERROR(IF(VLOOKUP(D3005,rng_ND,5,FALSE)="Ja",MAX(D_SAV!AD3005:AE3005),D_SAV!AD3005),0)</f>
        <v>0</v>
      </c>
      <c r="AG3005" s="55">
        <f t="shared" si="779"/>
        <v>0</v>
      </c>
      <c r="AH3005" s="55">
        <f t="shared" si="780"/>
        <v>0</v>
      </c>
      <c r="AI3005" s="55">
        <f t="shared" si="781"/>
        <v>0</v>
      </c>
      <c r="AJ3005" s="55">
        <f t="shared" si="782"/>
        <v>0</v>
      </c>
      <c r="AK3005" s="55">
        <f t="shared" si="773"/>
        <v>0</v>
      </c>
      <c r="AL3005" s="55">
        <f t="shared" si="774"/>
        <v>0</v>
      </c>
      <c r="AM3005" s="55">
        <f t="shared" si="775"/>
        <v>0</v>
      </c>
    </row>
    <row r="3006" spans="1:39" x14ac:dyDescent="0.25">
      <c r="A3006" s="47">
        <v>3002</v>
      </c>
      <c r="B3006" s="358" t="str">
        <f>IF(AND(E3006&lt;&gt;0,D3006&lt;&gt;0,F3006&lt;&gt;0),IF(C3006&lt;&gt;0,CONCATENATE(C3006,"-AGr",VLOOKUP(D3006,Listen!$A$2:$G$45,7,FALSE),"-",E3006,"-",F3006,),CONCATENATE("AGr",VLOOKUP(D3006,Listen!$A$2:$G$45,7,FALSE),"-",E3006,"-",F3006)),"keine vollständige ID")</f>
        <v>keine vollständige ID</v>
      </c>
      <c r="C3006" s="359">
        <f>'[2]III_SAV-Details_NB'!B3012</f>
        <v>0</v>
      </c>
      <c r="D3006" s="359">
        <f>'[2]III_SAV-Details_NB'!C3012</f>
        <v>0</v>
      </c>
      <c r="E3006" s="359">
        <f>'[2]III_SAV-Details_NB'!D3012</f>
        <v>0</v>
      </c>
      <c r="F3006" s="490"/>
      <c r="G3006" s="281">
        <f>'[2]III_SAV-Details_NB'!X3012</f>
        <v>0</v>
      </c>
      <c r="H3006" s="281">
        <f t="shared" si="776"/>
        <v>0</v>
      </c>
      <c r="I3006" s="281">
        <f>IF(con_EOGJahr=2025,'[2]III_SAV-Details_NB'!AA3012,IF(con_EOGJahr=2026,'[2]III_SAV-Details_NB'!AB3012,'[2]III_SAV-Details_NB'!AC3012))</f>
        <v>0</v>
      </c>
      <c r="J3006" s="282"/>
      <c r="K3006" s="282"/>
      <c r="L3006" s="282"/>
      <c r="M3006" s="282"/>
      <c r="N3006" s="282"/>
      <c r="O3006" s="282"/>
      <c r="P3006" s="52">
        <f t="shared" si="777"/>
        <v>0</v>
      </c>
      <c r="Q3006" s="60"/>
      <c r="R3006" s="53">
        <f t="shared" si="783"/>
        <v>0</v>
      </c>
      <c r="S3006" s="59"/>
      <c r="T3006" s="61"/>
      <c r="U3006" s="342" t="str">
        <f t="shared" si="787"/>
        <v>k.A.</v>
      </c>
      <c r="V3006" s="343" t="str">
        <f t="shared" si="784"/>
        <v>k.A.</v>
      </c>
      <c r="W3006" s="343" t="str">
        <f>IFERROR(IF(OR($D3006="",$E3006=0,con_Ende=0),"k.A.",IF(VLOOKUP($D3006,rng_ND,5,0)="Nein",VLOOKUP($D3006,rng_ND,2,FALSE),MIN(VLOOKUP($D3006,rng_ND,2,FALSE),A_Stammdaten!$B$19-D_SAV!$E3006+1))),"k.A.")</f>
        <v>k.A.</v>
      </c>
      <c r="X3006" s="343" t="str">
        <f t="shared" si="785"/>
        <v>k.A.</v>
      </c>
      <c r="Y3006" s="62"/>
      <c r="Z3006" s="48">
        <f t="shared" si="786"/>
        <v>0</v>
      </c>
      <c r="AA3006" s="457"/>
      <c r="AB3006" s="55">
        <f t="shared" si="778"/>
        <v>0</v>
      </c>
      <c r="AC3006" s="55">
        <f>IF(A_Stammdaten!$B$25="ja",D_SAV!AA3006,D_SAV!AB3006)</f>
        <v>0</v>
      </c>
      <c r="AD3006" s="478">
        <f>IF(AC3006=0,0,IF(U3006-(con_EOGJahr-D_SAV!E3006)&lt;=0,AC3006,AC3006/V3006))</f>
        <v>0</v>
      </c>
      <c r="AE3006" s="478">
        <f>IFERROR(IF(AND(VLOOKUP(D3006,rng_ND,5,FALSE)="Ja",D_SAV!T3006="degressiv"),D_SAV!AC3006*Y3006/100,0),0)</f>
        <v>0</v>
      </c>
      <c r="AF3006" s="55">
        <f>IFERROR(IF(VLOOKUP(D3006,rng_ND,5,FALSE)="Ja",MAX(D_SAV!AD3006:AE3006),D_SAV!AD3006),0)</f>
        <v>0</v>
      </c>
      <c r="AG3006" s="55">
        <f t="shared" si="779"/>
        <v>0</v>
      </c>
      <c r="AH3006" s="55">
        <f t="shared" si="780"/>
        <v>0</v>
      </c>
      <c r="AI3006" s="55">
        <f t="shared" si="781"/>
        <v>0</v>
      </c>
      <c r="AJ3006" s="55">
        <f t="shared" si="782"/>
        <v>0</v>
      </c>
      <c r="AK3006" s="55">
        <f t="shared" si="773"/>
        <v>0</v>
      </c>
      <c r="AL3006" s="55">
        <f t="shared" si="774"/>
        <v>0</v>
      </c>
      <c r="AM3006" s="55">
        <f t="shared" si="775"/>
        <v>0</v>
      </c>
    </row>
    <row r="3007" spans="1:39" x14ac:dyDescent="0.25">
      <c r="A3007" s="47">
        <v>3003</v>
      </c>
      <c r="B3007" s="358" t="str">
        <f>IF(AND(E3007&lt;&gt;0,D3007&lt;&gt;0,F3007&lt;&gt;0),IF(C3007&lt;&gt;0,CONCATENATE(C3007,"-AGr",VLOOKUP(D3007,Listen!$A$2:$G$45,7,FALSE),"-",E3007,"-",F3007,),CONCATENATE("AGr",VLOOKUP(D3007,Listen!$A$2:$G$45,7,FALSE),"-",E3007,"-",F3007)),"keine vollständige ID")</f>
        <v>keine vollständige ID</v>
      </c>
      <c r="C3007" s="359">
        <f>'[2]III_SAV-Details_NB'!B3013</f>
        <v>0</v>
      </c>
      <c r="D3007" s="359">
        <f>'[2]III_SAV-Details_NB'!C3013</f>
        <v>0</v>
      </c>
      <c r="E3007" s="359">
        <f>'[2]III_SAV-Details_NB'!D3013</f>
        <v>0</v>
      </c>
      <c r="F3007" s="490"/>
      <c r="G3007" s="281">
        <f>'[2]III_SAV-Details_NB'!X3013</f>
        <v>0</v>
      </c>
      <c r="H3007" s="281">
        <f t="shared" si="776"/>
        <v>0</v>
      </c>
      <c r="I3007" s="281">
        <f>IF(con_EOGJahr=2025,'[2]III_SAV-Details_NB'!AA3013,IF(con_EOGJahr=2026,'[2]III_SAV-Details_NB'!AB3013,'[2]III_SAV-Details_NB'!AC3013))</f>
        <v>0</v>
      </c>
      <c r="J3007" s="282"/>
      <c r="K3007" s="282"/>
      <c r="L3007" s="282"/>
      <c r="M3007" s="282"/>
      <c r="N3007" s="282"/>
      <c r="O3007" s="282"/>
      <c r="P3007" s="52">
        <f t="shared" si="777"/>
        <v>0</v>
      </c>
      <c r="Q3007" s="60"/>
      <c r="R3007" s="53">
        <f t="shared" si="783"/>
        <v>0</v>
      </c>
      <c r="S3007" s="59"/>
      <c r="T3007" s="61"/>
      <c r="U3007" s="342" t="str">
        <f t="shared" si="787"/>
        <v>k.A.</v>
      </c>
      <c r="V3007" s="343" t="str">
        <f t="shared" si="784"/>
        <v>k.A.</v>
      </c>
      <c r="W3007" s="343" t="str">
        <f>IFERROR(IF(OR($D3007="",$E3007=0,con_Ende=0),"k.A.",IF(VLOOKUP($D3007,rng_ND,5,0)="Nein",VLOOKUP($D3007,rng_ND,2,FALSE),MIN(VLOOKUP($D3007,rng_ND,2,FALSE),A_Stammdaten!$B$19-D_SAV!$E3007+1))),"k.A.")</f>
        <v>k.A.</v>
      </c>
      <c r="X3007" s="343" t="str">
        <f t="shared" si="785"/>
        <v>k.A.</v>
      </c>
      <c r="Y3007" s="62"/>
      <c r="Z3007" s="48">
        <f t="shared" si="786"/>
        <v>0</v>
      </c>
      <c r="AA3007" s="457"/>
      <c r="AB3007" s="55">
        <f t="shared" si="778"/>
        <v>0</v>
      </c>
      <c r="AC3007" s="55">
        <f>IF(A_Stammdaten!$B$25="ja",D_SAV!AA3007,D_SAV!AB3007)</f>
        <v>0</v>
      </c>
      <c r="AD3007" s="478">
        <f>IF(AC3007=0,0,IF(U3007-(con_EOGJahr-D_SAV!E3007)&lt;=0,AC3007,AC3007/V3007))</f>
        <v>0</v>
      </c>
      <c r="AE3007" s="478">
        <f>IFERROR(IF(AND(VLOOKUP(D3007,rng_ND,5,FALSE)="Ja",D_SAV!T3007="degressiv"),D_SAV!AC3007*Y3007/100,0),0)</f>
        <v>0</v>
      </c>
      <c r="AF3007" s="55">
        <f>IFERROR(IF(VLOOKUP(D3007,rng_ND,5,FALSE)="Ja",MAX(D_SAV!AD3007:AE3007),D_SAV!AD3007),0)</f>
        <v>0</v>
      </c>
      <c r="AG3007" s="55">
        <f t="shared" si="779"/>
        <v>0</v>
      </c>
      <c r="AH3007" s="55">
        <f t="shared" si="780"/>
        <v>0</v>
      </c>
      <c r="AI3007" s="55">
        <f t="shared" si="781"/>
        <v>0</v>
      </c>
      <c r="AJ3007" s="55">
        <f t="shared" si="782"/>
        <v>0</v>
      </c>
      <c r="AK3007" s="55">
        <f t="shared" si="773"/>
        <v>0</v>
      </c>
      <c r="AL3007" s="55">
        <f t="shared" si="774"/>
        <v>0</v>
      </c>
      <c r="AM3007" s="55">
        <f t="shared" si="775"/>
        <v>0</v>
      </c>
    </row>
    <row r="3008" spans="1:39" x14ac:dyDescent="0.25">
      <c r="A3008" s="47">
        <v>3004</v>
      </c>
      <c r="B3008" s="358" t="str">
        <f>IF(AND(E3008&lt;&gt;0,D3008&lt;&gt;0,F3008&lt;&gt;0),IF(C3008&lt;&gt;0,CONCATENATE(C3008,"-AGr",VLOOKUP(D3008,Listen!$A$2:$G$45,7,FALSE),"-",E3008,"-",F3008,),CONCATENATE("AGr",VLOOKUP(D3008,Listen!$A$2:$G$45,7,FALSE),"-",E3008,"-",F3008)),"keine vollständige ID")</f>
        <v>keine vollständige ID</v>
      </c>
      <c r="C3008" s="359">
        <f>'[2]III_SAV-Details_NB'!B3014</f>
        <v>0</v>
      </c>
      <c r="D3008" s="359">
        <f>'[2]III_SAV-Details_NB'!C3014</f>
        <v>0</v>
      </c>
      <c r="E3008" s="359">
        <f>'[2]III_SAV-Details_NB'!D3014</f>
        <v>0</v>
      </c>
      <c r="F3008" s="490"/>
      <c r="G3008" s="281">
        <f>'[2]III_SAV-Details_NB'!X3014</f>
        <v>0</v>
      </c>
      <c r="H3008" s="281">
        <f t="shared" si="776"/>
        <v>0</v>
      </c>
      <c r="I3008" s="281">
        <f>IF(con_EOGJahr=2025,'[2]III_SAV-Details_NB'!AA3014,IF(con_EOGJahr=2026,'[2]III_SAV-Details_NB'!AB3014,'[2]III_SAV-Details_NB'!AC3014))</f>
        <v>0</v>
      </c>
      <c r="J3008" s="282"/>
      <c r="K3008" s="282"/>
      <c r="L3008" s="282"/>
      <c r="M3008" s="282"/>
      <c r="N3008" s="282"/>
      <c r="O3008" s="282"/>
      <c r="P3008" s="52">
        <f t="shared" si="777"/>
        <v>0</v>
      </c>
      <c r="Q3008" s="60"/>
      <c r="R3008" s="53">
        <f t="shared" si="783"/>
        <v>0</v>
      </c>
      <c r="S3008" s="59"/>
      <c r="T3008" s="61"/>
      <c r="U3008" s="342" t="str">
        <f t="shared" si="787"/>
        <v>k.A.</v>
      </c>
      <c r="V3008" s="343" t="str">
        <f t="shared" si="784"/>
        <v>k.A.</v>
      </c>
      <c r="W3008" s="343" t="str">
        <f>IFERROR(IF(OR($D3008="",$E3008=0,con_Ende=0),"k.A.",IF(VLOOKUP($D3008,rng_ND,5,0)="Nein",VLOOKUP($D3008,rng_ND,2,FALSE),MIN(VLOOKUP($D3008,rng_ND,2,FALSE),A_Stammdaten!$B$19-D_SAV!$E3008+1))),"k.A.")</f>
        <v>k.A.</v>
      </c>
      <c r="X3008" s="343" t="str">
        <f t="shared" si="785"/>
        <v>k.A.</v>
      </c>
      <c r="Y3008" s="62"/>
      <c r="Z3008" s="48">
        <f t="shared" si="786"/>
        <v>0</v>
      </c>
      <c r="AA3008" s="457"/>
      <c r="AB3008" s="55">
        <f t="shared" si="778"/>
        <v>0</v>
      </c>
      <c r="AC3008" s="55">
        <f>IF(A_Stammdaten!$B$25="ja",D_SAV!AA3008,D_SAV!AB3008)</f>
        <v>0</v>
      </c>
      <c r="AD3008" s="478">
        <f>IF(AC3008=0,0,IF(U3008-(con_EOGJahr-D_SAV!E3008)&lt;=0,AC3008,AC3008/V3008))</f>
        <v>0</v>
      </c>
      <c r="AE3008" s="478">
        <f>IFERROR(IF(AND(VLOOKUP(D3008,rng_ND,5,FALSE)="Ja",D_SAV!T3008="degressiv"),D_SAV!AC3008*Y3008/100,0),0)</f>
        <v>0</v>
      </c>
      <c r="AF3008" s="55">
        <f>IFERROR(IF(VLOOKUP(D3008,rng_ND,5,FALSE)="Ja",MAX(D_SAV!AD3008:AE3008),D_SAV!AD3008),0)</f>
        <v>0</v>
      </c>
      <c r="AG3008" s="55">
        <f t="shared" si="779"/>
        <v>0</v>
      </c>
      <c r="AH3008" s="55">
        <f t="shared" si="780"/>
        <v>0</v>
      </c>
      <c r="AI3008" s="55">
        <f t="shared" si="781"/>
        <v>0</v>
      </c>
      <c r="AJ3008" s="55">
        <f t="shared" si="782"/>
        <v>0</v>
      </c>
      <c r="AK3008" s="55">
        <f t="shared" si="773"/>
        <v>0</v>
      </c>
      <c r="AL3008" s="55">
        <f t="shared" si="774"/>
        <v>0</v>
      </c>
      <c r="AM3008" s="55">
        <f t="shared" si="775"/>
        <v>0</v>
      </c>
    </row>
    <row r="3009" spans="1:39" x14ac:dyDescent="0.25">
      <c r="A3009" s="47">
        <v>3005</v>
      </c>
      <c r="B3009" s="358" t="str">
        <f>IF(AND(E3009&lt;&gt;0,D3009&lt;&gt;0,F3009&lt;&gt;0),IF(C3009&lt;&gt;0,CONCATENATE(C3009,"-AGr",VLOOKUP(D3009,Listen!$A$2:$G$45,7,FALSE),"-",E3009,"-",F3009,),CONCATENATE("AGr",VLOOKUP(D3009,Listen!$A$2:$G$45,7,FALSE),"-",E3009,"-",F3009)),"keine vollständige ID")</f>
        <v>keine vollständige ID</v>
      </c>
      <c r="C3009" s="359">
        <f>'[2]III_SAV-Details_NB'!B3015</f>
        <v>0</v>
      </c>
      <c r="D3009" s="359">
        <f>'[2]III_SAV-Details_NB'!C3015</f>
        <v>0</v>
      </c>
      <c r="E3009" s="359">
        <f>'[2]III_SAV-Details_NB'!D3015</f>
        <v>0</v>
      </c>
      <c r="F3009" s="490"/>
      <c r="G3009" s="281">
        <f>'[2]III_SAV-Details_NB'!X3015</f>
        <v>0</v>
      </c>
      <c r="H3009" s="281">
        <f t="shared" si="776"/>
        <v>0</v>
      </c>
      <c r="I3009" s="281">
        <f>IF(con_EOGJahr=2025,'[2]III_SAV-Details_NB'!AA3015,IF(con_EOGJahr=2026,'[2]III_SAV-Details_NB'!AB3015,'[2]III_SAV-Details_NB'!AC3015))</f>
        <v>0</v>
      </c>
      <c r="J3009" s="282"/>
      <c r="K3009" s="282"/>
      <c r="L3009" s="282"/>
      <c r="M3009" s="282"/>
      <c r="N3009" s="282"/>
      <c r="O3009" s="282"/>
      <c r="P3009" s="52">
        <f t="shared" si="777"/>
        <v>0</v>
      </c>
      <c r="Q3009" s="60"/>
      <c r="R3009" s="53">
        <f t="shared" si="783"/>
        <v>0</v>
      </c>
      <c r="S3009" s="59"/>
      <c r="T3009" s="61"/>
      <c r="U3009" s="342" t="str">
        <f t="shared" si="787"/>
        <v>k.A.</v>
      </c>
      <c r="V3009" s="343" t="str">
        <f t="shared" si="784"/>
        <v>k.A.</v>
      </c>
      <c r="W3009" s="343" t="str">
        <f>IFERROR(IF(OR($D3009="",$E3009=0,con_Ende=0),"k.A.",IF(VLOOKUP($D3009,rng_ND,5,0)="Nein",VLOOKUP($D3009,rng_ND,2,FALSE),MIN(VLOOKUP($D3009,rng_ND,2,FALSE),A_Stammdaten!$B$19-D_SAV!$E3009+1))),"k.A.")</f>
        <v>k.A.</v>
      </c>
      <c r="X3009" s="343" t="str">
        <f t="shared" si="785"/>
        <v>k.A.</v>
      </c>
      <c r="Y3009" s="62"/>
      <c r="Z3009" s="48">
        <f t="shared" si="786"/>
        <v>0</v>
      </c>
      <c r="AA3009" s="457"/>
      <c r="AB3009" s="55">
        <f t="shared" si="778"/>
        <v>0</v>
      </c>
      <c r="AC3009" s="55">
        <f>IF(A_Stammdaten!$B$25="ja",D_SAV!AA3009,D_SAV!AB3009)</f>
        <v>0</v>
      </c>
      <c r="AD3009" s="478">
        <f>IF(AC3009=0,0,IF(U3009-(con_EOGJahr-D_SAV!E3009)&lt;=0,AC3009,AC3009/V3009))</f>
        <v>0</v>
      </c>
      <c r="AE3009" s="478">
        <f>IFERROR(IF(AND(VLOOKUP(D3009,rng_ND,5,FALSE)="Ja",D_SAV!T3009="degressiv"),D_SAV!AC3009*Y3009/100,0),0)</f>
        <v>0</v>
      </c>
      <c r="AF3009" s="55">
        <f>IFERROR(IF(VLOOKUP(D3009,rng_ND,5,FALSE)="Ja",MAX(D_SAV!AD3009:AE3009),D_SAV!AD3009),0)</f>
        <v>0</v>
      </c>
      <c r="AG3009" s="55">
        <f t="shared" si="779"/>
        <v>0</v>
      </c>
      <c r="AH3009" s="55">
        <f t="shared" si="780"/>
        <v>0</v>
      </c>
      <c r="AI3009" s="55">
        <f t="shared" si="781"/>
        <v>0</v>
      </c>
      <c r="AJ3009" s="55">
        <f t="shared" si="782"/>
        <v>0</v>
      </c>
      <c r="AK3009" s="55">
        <f t="shared" si="773"/>
        <v>0</v>
      </c>
      <c r="AL3009" s="55">
        <f t="shared" si="774"/>
        <v>0</v>
      </c>
      <c r="AM3009" s="55">
        <f t="shared" si="775"/>
        <v>0</v>
      </c>
    </row>
    <row r="3010" spans="1:39" x14ac:dyDescent="0.25">
      <c r="A3010" s="47">
        <v>3006</v>
      </c>
      <c r="B3010" s="358" t="str">
        <f>IF(AND(E3010&lt;&gt;0,D3010&lt;&gt;0,F3010&lt;&gt;0),IF(C3010&lt;&gt;0,CONCATENATE(C3010,"-AGr",VLOOKUP(D3010,Listen!$A$2:$G$45,7,FALSE),"-",E3010,"-",F3010,),CONCATENATE("AGr",VLOOKUP(D3010,Listen!$A$2:$G$45,7,FALSE),"-",E3010,"-",F3010)),"keine vollständige ID")</f>
        <v>keine vollständige ID</v>
      </c>
      <c r="C3010" s="359">
        <f>'[2]III_SAV-Details_NB'!B3016</f>
        <v>0</v>
      </c>
      <c r="D3010" s="359">
        <f>'[2]III_SAV-Details_NB'!C3016</f>
        <v>0</v>
      </c>
      <c r="E3010" s="359">
        <f>'[2]III_SAV-Details_NB'!D3016</f>
        <v>0</v>
      </c>
      <c r="F3010" s="490"/>
      <c r="G3010" s="281">
        <f>'[2]III_SAV-Details_NB'!X3016</f>
        <v>0</v>
      </c>
      <c r="H3010" s="281">
        <f t="shared" si="776"/>
        <v>0</v>
      </c>
      <c r="I3010" s="281">
        <f>IF(con_EOGJahr=2025,'[2]III_SAV-Details_NB'!AA3016,IF(con_EOGJahr=2026,'[2]III_SAV-Details_NB'!AB3016,'[2]III_SAV-Details_NB'!AC3016))</f>
        <v>0</v>
      </c>
      <c r="J3010" s="282"/>
      <c r="K3010" s="282"/>
      <c r="L3010" s="282"/>
      <c r="M3010" s="282"/>
      <c r="N3010" s="282"/>
      <c r="O3010" s="282"/>
      <c r="P3010" s="52">
        <f t="shared" si="777"/>
        <v>0</v>
      </c>
      <c r="Q3010" s="60"/>
      <c r="R3010" s="53">
        <f t="shared" si="783"/>
        <v>0</v>
      </c>
      <c r="S3010" s="59"/>
      <c r="T3010" s="61"/>
      <c r="U3010" s="342" t="str">
        <f t="shared" si="787"/>
        <v>k.A.</v>
      </c>
      <c r="V3010" s="343" t="str">
        <f t="shared" si="784"/>
        <v>k.A.</v>
      </c>
      <c r="W3010" s="343" t="str">
        <f>IFERROR(IF(OR($D3010="",$E3010=0,con_Ende=0),"k.A.",IF(VLOOKUP($D3010,rng_ND,5,0)="Nein",VLOOKUP($D3010,rng_ND,2,FALSE),MIN(VLOOKUP($D3010,rng_ND,2,FALSE),A_Stammdaten!$B$19-D_SAV!$E3010+1))),"k.A.")</f>
        <v>k.A.</v>
      </c>
      <c r="X3010" s="343" t="str">
        <f t="shared" si="785"/>
        <v>k.A.</v>
      </c>
      <c r="Y3010" s="62"/>
      <c r="Z3010" s="48">
        <f t="shared" si="786"/>
        <v>0</v>
      </c>
      <c r="AA3010" s="457"/>
      <c r="AB3010" s="55">
        <f t="shared" si="778"/>
        <v>0</v>
      </c>
      <c r="AC3010" s="55">
        <f>IF(A_Stammdaten!$B$25="ja",D_SAV!AA3010,D_SAV!AB3010)</f>
        <v>0</v>
      </c>
      <c r="AD3010" s="478">
        <f>IF(AC3010=0,0,IF(U3010-(con_EOGJahr-D_SAV!E3010)&lt;=0,AC3010,AC3010/V3010))</f>
        <v>0</v>
      </c>
      <c r="AE3010" s="478">
        <f>IFERROR(IF(AND(VLOOKUP(D3010,rng_ND,5,FALSE)="Ja",D_SAV!T3010="degressiv"),D_SAV!AC3010*Y3010/100,0),0)</f>
        <v>0</v>
      </c>
      <c r="AF3010" s="55">
        <f>IFERROR(IF(VLOOKUP(D3010,rng_ND,5,FALSE)="Ja",MAX(D_SAV!AD3010:AE3010),D_SAV!AD3010),0)</f>
        <v>0</v>
      </c>
      <c r="AG3010" s="55">
        <f t="shared" si="779"/>
        <v>0</v>
      </c>
      <c r="AH3010" s="55">
        <f t="shared" si="780"/>
        <v>0</v>
      </c>
      <c r="AI3010" s="55">
        <f t="shared" si="781"/>
        <v>0</v>
      </c>
      <c r="AJ3010" s="55">
        <f t="shared" si="782"/>
        <v>0</v>
      </c>
      <c r="AK3010" s="55">
        <f t="shared" si="773"/>
        <v>0</v>
      </c>
      <c r="AL3010" s="55">
        <f t="shared" si="774"/>
        <v>0</v>
      </c>
      <c r="AM3010" s="55">
        <f t="shared" si="775"/>
        <v>0</v>
      </c>
    </row>
    <row r="3011" spans="1:39" x14ac:dyDescent="0.25">
      <c r="A3011" s="47">
        <v>3007</v>
      </c>
      <c r="B3011" s="358" t="str">
        <f>IF(AND(E3011&lt;&gt;0,D3011&lt;&gt;0,F3011&lt;&gt;0),IF(C3011&lt;&gt;0,CONCATENATE(C3011,"-AGr",VLOOKUP(D3011,Listen!$A$2:$G$45,7,FALSE),"-",E3011,"-",F3011,),CONCATENATE("AGr",VLOOKUP(D3011,Listen!$A$2:$G$45,7,FALSE),"-",E3011,"-",F3011)),"keine vollständige ID")</f>
        <v>keine vollständige ID</v>
      </c>
      <c r="C3011" s="359">
        <f>'[2]III_SAV-Details_NB'!B3017</f>
        <v>0</v>
      </c>
      <c r="D3011" s="359">
        <f>'[2]III_SAV-Details_NB'!C3017</f>
        <v>0</v>
      </c>
      <c r="E3011" s="359">
        <f>'[2]III_SAV-Details_NB'!D3017</f>
        <v>0</v>
      </c>
      <c r="F3011" s="490"/>
      <c r="G3011" s="281">
        <f>'[2]III_SAV-Details_NB'!X3017</f>
        <v>0</v>
      </c>
      <c r="H3011" s="281">
        <f t="shared" si="776"/>
        <v>0</v>
      </c>
      <c r="I3011" s="281">
        <f>IF(con_EOGJahr=2025,'[2]III_SAV-Details_NB'!AA3017,IF(con_EOGJahr=2026,'[2]III_SAV-Details_NB'!AB3017,'[2]III_SAV-Details_NB'!AC3017))</f>
        <v>0</v>
      </c>
      <c r="J3011" s="282"/>
      <c r="K3011" s="282"/>
      <c r="L3011" s="282"/>
      <c r="M3011" s="282"/>
      <c r="N3011" s="282"/>
      <c r="O3011" s="282"/>
      <c r="P3011" s="52">
        <f t="shared" si="777"/>
        <v>0</v>
      </c>
      <c r="Q3011" s="60"/>
      <c r="R3011" s="53">
        <f t="shared" si="783"/>
        <v>0</v>
      </c>
      <c r="S3011" s="59"/>
      <c r="T3011" s="61"/>
      <c r="U3011" s="342" t="str">
        <f t="shared" si="787"/>
        <v>k.A.</v>
      </c>
      <c r="V3011" s="343" t="str">
        <f t="shared" si="784"/>
        <v>k.A.</v>
      </c>
      <c r="W3011" s="343" t="str">
        <f>IFERROR(IF(OR($D3011="",$E3011=0,con_Ende=0),"k.A.",IF(VLOOKUP($D3011,rng_ND,5,0)="Nein",VLOOKUP($D3011,rng_ND,2,FALSE),MIN(VLOOKUP($D3011,rng_ND,2,FALSE),A_Stammdaten!$B$19-D_SAV!$E3011+1))),"k.A.")</f>
        <v>k.A.</v>
      </c>
      <c r="X3011" s="343" t="str">
        <f t="shared" si="785"/>
        <v>k.A.</v>
      </c>
      <c r="Y3011" s="62"/>
      <c r="Z3011" s="48">
        <f t="shared" si="786"/>
        <v>0</v>
      </c>
      <c r="AA3011" s="457"/>
      <c r="AB3011" s="55">
        <f t="shared" si="778"/>
        <v>0</v>
      </c>
      <c r="AC3011" s="55">
        <f>IF(A_Stammdaten!$B$25="ja",D_SAV!AA3011,D_SAV!AB3011)</f>
        <v>0</v>
      </c>
      <c r="AD3011" s="478">
        <f>IF(AC3011=0,0,IF(U3011-(con_EOGJahr-D_SAV!E3011)&lt;=0,AC3011,AC3011/V3011))</f>
        <v>0</v>
      </c>
      <c r="AE3011" s="478">
        <f>IFERROR(IF(AND(VLOOKUP(D3011,rng_ND,5,FALSE)="Ja",D_SAV!T3011="degressiv"),D_SAV!AC3011*Y3011/100,0),0)</f>
        <v>0</v>
      </c>
      <c r="AF3011" s="55">
        <f>IFERROR(IF(VLOOKUP(D3011,rng_ND,5,FALSE)="Ja",MAX(D_SAV!AD3011:AE3011),D_SAV!AD3011),0)</f>
        <v>0</v>
      </c>
      <c r="AG3011" s="55">
        <f t="shared" si="779"/>
        <v>0</v>
      </c>
      <c r="AH3011" s="55">
        <f t="shared" si="780"/>
        <v>0</v>
      </c>
      <c r="AI3011" s="55">
        <f t="shared" si="781"/>
        <v>0</v>
      </c>
      <c r="AJ3011" s="55">
        <f t="shared" si="782"/>
        <v>0</v>
      </c>
      <c r="AK3011" s="55">
        <f t="shared" si="773"/>
        <v>0</v>
      </c>
      <c r="AL3011" s="55">
        <f t="shared" si="774"/>
        <v>0</v>
      </c>
      <c r="AM3011" s="55">
        <f t="shared" si="775"/>
        <v>0</v>
      </c>
    </row>
    <row r="3012" spans="1:39" x14ac:dyDescent="0.25">
      <c r="A3012" s="47">
        <v>3008</v>
      </c>
      <c r="B3012" s="358" t="str">
        <f>IF(AND(E3012&lt;&gt;0,D3012&lt;&gt;0,F3012&lt;&gt;0),IF(C3012&lt;&gt;0,CONCATENATE(C3012,"-AGr",VLOOKUP(D3012,Listen!$A$2:$G$45,7,FALSE),"-",E3012,"-",F3012,),CONCATENATE("AGr",VLOOKUP(D3012,Listen!$A$2:$G$45,7,FALSE),"-",E3012,"-",F3012)),"keine vollständige ID")</f>
        <v>keine vollständige ID</v>
      </c>
      <c r="C3012" s="359">
        <f>'[2]III_SAV-Details_NB'!B3018</f>
        <v>0</v>
      </c>
      <c r="D3012" s="359">
        <f>'[2]III_SAV-Details_NB'!C3018</f>
        <v>0</v>
      </c>
      <c r="E3012" s="359">
        <f>'[2]III_SAV-Details_NB'!D3018</f>
        <v>0</v>
      </c>
      <c r="F3012" s="490"/>
      <c r="G3012" s="281">
        <f>'[2]III_SAV-Details_NB'!X3018</f>
        <v>0</v>
      </c>
      <c r="H3012" s="281">
        <f t="shared" si="776"/>
        <v>0</v>
      </c>
      <c r="I3012" s="281">
        <f>IF(con_EOGJahr=2025,'[2]III_SAV-Details_NB'!AA3018,IF(con_EOGJahr=2026,'[2]III_SAV-Details_NB'!AB3018,'[2]III_SAV-Details_NB'!AC3018))</f>
        <v>0</v>
      </c>
      <c r="J3012" s="282"/>
      <c r="K3012" s="282"/>
      <c r="L3012" s="282"/>
      <c r="M3012" s="282"/>
      <c r="N3012" s="282"/>
      <c r="O3012" s="282"/>
      <c r="P3012" s="52">
        <f t="shared" si="777"/>
        <v>0</v>
      </c>
      <c r="Q3012" s="60"/>
      <c r="R3012" s="53">
        <f t="shared" si="783"/>
        <v>0</v>
      </c>
      <c r="S3012" s="59"/>
      <c r="T3012" s="61"/>
      <c r="U3012" s="342" t="str">
        <f t="shared" si="787"/>
        <v>k.A.</v>
      </c>
      <c r="V3012" s="343" t="str">
        <f t="shared" si="784"/>
        <v>k.A.</v>
      </c>
      <c r="W3012" s="343" t="str">
        <f>IFERROR(IF(OR($D3012="",$E3012=0,con_Ende=0),"k.A.",IF(VLOOKUP($D3012,rng_ND,5,0)="Nein",VLOOKUP($D3012,rng_ND,2,FALSE),MIN(VLOOKUP($D3012,rng_ND,2,FALSE),A_Stammdaten!$B$19-D_SAV!$E3012+1))),"k.A.")</f>
        <v>k.A.</v>
      </c>
      <c r="X3012" s="343" t="str">
        <f t="shared" si="785"/>
        <v>k.A.</v>
      </c>
      <c r="Y3012" s="62"/>
      <c r="Z3012" s="48">
        <f t="shared" si="786"/>
        <v>0</v>
      </c>
      <c r="AA3012" s="457"/>
      <c r="AB3012" s="55">
        <f t="shared" si="778"/>
        <v>0</v>
      </c>
      <c r="AC3012" s="55">
        <f>IF(A_Stammdaten!$B$25="ja",D_SAV!AA3012,D_SAV!AB3012)</f>
        <v>0</v>
      </c>
      <c r="AD3012" s="478">
        <f>IF(AC3012=0,0,IF(U3012-(con_EOGJahr-D_SAV!E3012)&lt;=0,AC3012,AC3012/V3012))</f>
        <v>0</v>
      </c>
      <c r="AE3012" s="478">
        <f>IFERROR(IF(AND(VLOOKUP(D3012,rng_ND,5,FALSE)="Ja",D_SAV!T3012="degressiv"),D_SAV!AC3012*Y3012/100,0),0)</f>
        <v>0</v>
      </c>
      <c r="AF3012" s="55">
        <f>IFERROR(IF(VLOOKUP(D3012,rng_ND,5,FALSE)="Ja",MAX(D_SAV!AD3012:AE3012),D_SAV!AD3012),0)</f>
        <v>0</v>
      </c>
      <c r="AG3012" s="55">
        <f t="shared" si="779"/>
        <v>0</v>
      </c>
      <c r="AH3012" s="55">
        <f t="shared" si="780"/>
        <v>0</v>
      </c>
      <c r="AI3012" s="55">
        <f t="shared" si="781"/>
        <v>0</v>
      </c>
      <c r="AJ3012" s="55">
        <f t="shared" si="782"/>
        <v>0</v>
      </c>
      <c r="AK3012" s="55">
        <f t="shared" si="773"/>
        <v>0</v>
      </c>
      <c r="AL3012" s="55">
        <f t="shared" si="774"/>
        <v>0</v>
      </c>
      <c r="AM3012" s="55">
        <f t="shared" si="775"/>
        <v>0</v>
      </c>
    </row>
    <row r="3013" spans="1:39" x14ac:dyDescent="0.25">
      <c r="A3013" s="47">
        <v>3009</v>
      </c>
      <c r="B3013" s="358" t="str">
        <f>IF(AND(E3013&lt;&gt;0,D3013&lt;&gt;0,F3013&lt;&gt;0),IF(C3013&lt;&gt;0,CONCATENATE(C3013,"-AGr",VLOOKUP(D3013,Listen!$A$2:$G$45,7,FALSE),"-",E3013,"-",F3013,),CONCATENATE("AGr",VLOOKUP(D3013,Listen!$A$2:$G$45,7,FALSE),"-",E3013,"-",F3013)),"keine vollständige ID")</f>
        <v>keine vollständige ID</v>
      </c>
      <c r="C3013" s="359">
        <f>'[2]III_SAV-Details_NB'!B3019</f>
        <v>0</v>
      </c>
      <c r="D3013" s="359">
        <f>'[2]III_SAV-Details_NB'!C3019</f>
        <v>0</v>
      </c>
      <c r="E3013" s="359">
        <f>'[2]III_SAV-Details_NB'!D3019</f>
        <v>0</v>
      </c>
      <c r="F3013" s="490"/>
      <c r="G3013" s="281">
        <f>'[2]III_SAV-Details_NB'!X3019</f>
        <v>0</v>
      </c>
      <c r="H3013" s="281">
        <f t="shared" si="776"/>
        <v>0</v>
      </c>
      <c r="I3013" s="281">
        <f>IF(con_EOGJahr=2025,'[2]III_SAV-Details_NB'!AA3019,IF(con_EOGJahr=2026,'[2]III_SAV-Details_NB'!AB3019,'[2]III_SAV-Details_NB'!AC3019))</f>
        <v>0</v>
      </c>
      <c r="J3013" s="282"/>
      <c r="K3013" s="282"/>
      <c r="L3013" s="282"/>
      <c r="M3013" s="282"/>
      <c r="N3013" s="282"/>
      <c r="O3013" s="282"/>
      <c r="P3013" s="52">
        <f t="shared" si="777"/>
        <v>0</v>
      </c>
      <c r="Q3013" s="60"/>
      <c r="R3013" s="53">
        <f t="shared" si="783"/>
        <v>0</v>
      </c>
      <c r="S3013" s="59"/>
      <c r="T3013" s="61"/>
      <c r="U3013" s="342" t="str">
        <f t="shared" si="787"/>
        <v>k.A.</v>
      </c>
      <c r="V3013" s="343" t="str">
        <f t="shared" si="784"/>
        <v>k.A.</v>
      </c>
      <c r="W3013" s="343" t="str">
        <f>IFERROR(IF(OR($D3013="",$E3013=0,con_Ende=0),"k.A.",IF(VLOOKUP($D3013,rng_ND,5,0)="Nein",VLOOKUP($D3013,rng_ND,2,FALSE),MIN(VLOOKUP($D3013,rng_ND,2,FALSE),A_Stammdaten!$B$19-D_SAV!$E3013+1))),"k.A.")</f>
        <v>k.A.</v>
      </c>
      <c r="X3013" s="343" t="str">
        <f t="shared" si="785"/>
        <v>k.A.</v>
      </c>
      <c r="Y3013" s="62"/>
      <c r="Z3013" s="48">
        <f t="shared" si="786"/>
        <v>0</v>
      </c>
      <c r="AA3013" s="457"/>
      <c r="AB3013" s="55">
        <f t="shared" si="778"/>
        <v>0</v>
      </c>
      <c r="AC3013" s="55">
        <f>IF(A_Stammdaten!$B$25="ja",D_SAV!AA3013,D_SAV!AB3013)</f>
        <v>0</v>
      </c>
      <c r="AD3013" s="478">
        <f>IF(AC3013=0,0,IF(U3013-(con_EOGJahr-D_SAV!E3013)&lt;=0,AC3013,AC3013/V3013))</f>
        <v>0</v>
      </c>
      <c r="AE3013" s="478">
        <f>IFERROR(IF(AND(VLOOKUP(D3013,rng_ND,5,FALSE)="Ja",D_SAV!T3013="degressiv"),D_SAV!AC3013*Y3013/100,0),0)</f>
        <v>0</v>
      </c>
      <c r="AF3013" s="55">
        <f>IFERROR(IF(VLOOKUP(D3013,rng_ND,5,FALSE)="Ja",MAX(D_SAV!AD3013:AE3013),D_SAV!AD3013),0)</f>
        <v>0</v>
      </c>
      <c r="AG3013" s="55">
        <f t="shared" si="779"/>
        <v>0</v>
      </c>
      <c r="AH3013" s="55">
        <f t="shared" si="780"/>
        <v>0</v>
      </c>
      <c r="AI3013" s="55">
        <f t="shared" si="781"/>
        <v>0</v>
      </c>
      <c r="AJ3013" s="55">
        <f t="shared" si="782"/>
        <v>0</v>
      </c>
      <c r="AK3013" s="55">
        <f t="shared" ref="AK3013:AK3076" si="788">IF($E3013&gt;=2006,AC3013,con_EKQ*AH3013+(1-con_EKQ)*AC3013)</f>
        <v>0</v>
      </c>
      <c r="AL3013" s="55">
        <f t="shared" ref="AL3013:AL3076" si="789">IF($E3013&gt;=2006,AF3013,con_EKQ*AI3013+(1-con_EKQ)*AF3013)</f>
        <v>0</v>
      </c>
      <c r="AM3013" s="55">
        <f t="shared" ref="AM3013:AM3076" si="790">IF($E3013&gt;=2006,AG3013,con_EKQ*AJ3013+(1-con_EKQ)*AG3013)</f>
        <v>0</v>
      </c>
    </row>
    <row r="3014" spans="1:39" x14ac:dyDescent="0.25">
      <c r="A3014" s="47">
        <v>3010</v>
      </c>
      <c r="B3014" s="358" t="str">
        <f>IF(AND(E3014&lt;&gt;0,D3014&lt;&gt;0,F3014&lt;&gt;0),IF(C3014&lt;&gt;0,CONCATENATE(C3014,"-AGr",VLOOKUP(D3014,Listen!$A$2:$G$45,7,FALSE),"-",E3014,"-",F3014,),CONCATENATE("AGr",VLOOKUP(D3014,Listen!$A$2:$G$45,7,FALSE),"-",E3014,"-",F3014)),"keine vollständige ID")</f>
        <v>keine vollständige ID</v>
      </c>
      <c r="C3014" s="359">
        <f>'[2]III_SAV-Details_NB'!B3020</f>
        <v>0</v>
      </c>
      <c r="D3014" s="359">
        <f>'[2]III_SAV-Details_NB'!C3020</f>
        <v>0</v>
      </c>
      <c r="E3014" s="359">
        <f>'[2]III_SAV-Details_NB'!D3020</f>
        <v>0</v>
      </c>
      <c r="F3014" s="490"/>
      <c r="G3014" s="281">
        <f>'[2]III_SAV-Details_NB'!X3020</f>
        <v>0</v>
      </c>
      <c r="H3014" s="281">
        <f t="shared" ref="H3014:H3077" si="791">+G3014</f>
        <v>0</v>
      </c>
      <c r="I3014" s="281">
        <f>IF(con_EOGJahr=2025,'[2]III_SAV-Details_NB'!AA3020,IF(con_EOGJahr=2026,'[2]III_SAV-Details_NB'!AB3020,'[2]III_SAV-Details_NB'!AC3020))</f>
        <v>0</v>
      </c>
      <c r="J3014" s="282"/>
      <c r="K3014" s="282"/>
      <c r="L3014" s="282"/>
      <c r="M3014" s="282"/>
      <c r="N3014" s="282"/>
      <c r="O3014" s="282"/>
      <c r="P3014" s="52">
        <f t="shared" ref="P3014:P3077" si="792">SUM(I3014:O3014)</f>
        <v>0</v>
      </c>
      <c r="Q3014" s="60"/>
      <c r="R3014" s="53">
        <f t="shared" si="783"/>
        <v>0</v>
      </c>
      <c r="S3014" s="59"/>
      <c r="T3014" s="61"/>
      <c r="U3014" s="342" t="str">
        <f t="shared" si="787"/>
        <v>k.A.</v>
      </c>
      <c r="V3014" s="343" t="str">
        <f t="shared" si="784"/>
        <v>k.A.</v>
      </c>
      <c r="W3014" s="343" t="str">
        <f>IFERROR(IF(OR($D3014="",$E3014=0,con_Ende=0),"k.A.",IF(VLOOKUP($D3014,rng_ND,5,0)="Nein",VLOOKUP($D3014,rng_ND,2,FALSE),MIN(VLOOKUP($D3014,rng_ND,2,FALSE),A_Stammdaten!$B$19-D_SAV!$E3014+1))),"k.A.")</f>
        <v>k.A.</v>
      </c>
      <c r="X3014" s="343" t="str">
        <f t="shared" si="785"/>
        <v>k.A.</v>
      </c>
      <c r="Y3014" s="62"/>
      <c r="Z3014" s="48">
        <f t="shared" si="786"/>
        <v>0</v>
      </c>
      <c r="AA3014" s="457"/>
      <c r="AB3014" s="55">
        <f t="shared" ref="AB3014:AB3077" si="793">R3014</f>
        <v>0</v>
      </c>
      <c r="AC3014" s="55">
        <f>IF(A_Stammdaten!$B$25="ja",D_SAV!AA3014,D_SAV!AB3014)</f>
        <v>0</v>
      </c>
      <c r="AD3014" s="478">
        <f>IF(AC3014=0,0,IF(U3014-(con_EOGJahr-D_SAV!E3014)&lt;=0,AC3014,AC3014/V3014))</f>
        <v>0</v>
      </c>
      <c r="AE3014" s="478">
        <f>IFERROR(IF(AND(VLOOKUP(D3014,rng_ND,5,FALSE)="Ja",D_SAV!T3014="degressiv"),D_SAV!AC3014*Y3014/100,0),0)</f>
        <v>0</v>
      </c>
      <c r="AF3014" s="55">
        <f>IFERROR(IF(VLOOKUP(D3014,rng_ND,5,FALSE)="Ja",MAX(D_SAV!AD3014:AE3014),D_SAV!AD3014),0)</f>
        <v>0</v>
      </c>
      <c r="AG3014" s="55">
        <f t="shared" ref="AG3014:AG3077" si="794">AC3014-AF3014</f>
        <v>0</v>
      </c>
      <c r="AH3014" s="55">
        <f t="shared" ref="AH3014:AH3077" si="795">IF($E3014&gt;=2006,0,AC3014*$Z3014)</f>
        <v>0</v>
      </c>
      <c r="AI3014" s="55">
        <f t="shared" ref="AI3014:AI3077" si="796">IF($E3014&gt;=2006,0,AF3014*$Z3014)</f>
        <v>0</v>
      </c>
      <c r="AJ3014" s="55">
        <f t="shared" ref="AJ3014:AJ3077" si="797">IF($E3014&gt;=2006,0,AG3014*$Z3014)</f>
        <v>0</v>
      </c>
      <c r="AK3014" s="55">
        <f t="shared" si="788"/>
        <v>0</v>
      </c>
      <c r="AL3014" s="55">
        <f t="shared" si="789"/>
        <v>0</v>
      </c>
      <c r="AM3014" s="55">
        <f t="shared" si="790"/>
        <v>0</v>
      </c>
    </row>
    <row r="3015" spans="1:39" x14ac:dyDescent="0.25">
      <c r="A3015" s="47">
        <v>3011</v>
      </c>
      <c r="B3015" s="358" t="str">
        <f>IF(AND(E3015&lt;&gt;0,D3015&lt;&gt;0,F3015&lt;&gt;0),IF(C3015&lt;&gt;0,CONCATENATE(C3015,"-AGr",VLOOKUP(D3015,Listen!$A$2:$G$45,7,FALSE),"-",E3015,"-",F3015,),CONCATENATE("AGr",VLOOKUP(D3015,Listen!$A$2:$G$45,7,FALSE),"-",E3015,"-",F3015)),"keine vollständige ID")</f>
        <v>keine vollständige ID</v>
      </c>
      <c r="C3015" s="359">
        <f>'[2]III_SAV-Details_NB'!B3021</f>
        <v>0</v>
      </c>
      <c r="D3015" s="359">
        <f>'[2]III_SAV-Details_NB'!C3021</f>
        <v>0</v>
      </c>
      <c r="E3015" s="359">
        <f>'[2]III_SAV-Details_NB'!D3021</f>
        <v>0</v>
      </c>
      <c r="F3015" s="490"/>
      <c r="G3015" s="281">
        <f>'[2]III_SAV-Details_NB'!X3021</f>
        <v>0</v>
      </c>
      <c r="H3015" s="281">
        <f t="shared" si="791"/>
        <v>0</v>
      </c>
      <c r="I3015" s="281">
        <f>IF(con_EOGJahr=2025,'[2]III_SAV-Details_NB'!AA3021,IF(con_EOGJahr=2026,'[2]III_SAV-Details_NB'!AB3021,'[2]III_SAV-Details_NB'!AC3021))</f>
        <v>0</v>
      </c>
      <c r="J3015" s="282"/>
      <c r="K3015" s="282"/>
      <c r="L3015" s="282"/>
      <c r="M3015" s="282"/>
      <c r="N3015" s="282"/>
      <c r="O3015" s="282"/>
      <c r="P3015" s="52">
        <f t="shared" si="792"/>
        <v>0</v>
      </c>
      <c r="Q3015" s="60"/>
      <c r="R3015" s="53">
        <f t="shared" si="783"/>
        <v>0</v>
      </c>
      <c r="S3015" s="59"/>
      <c r="T3015" s="61"/>
      <c r="U3015" s="342" t="str">
        <f t="shared" si="787"/>
        <v>k.A.</v>
      </c>
      <c r="V3015" s="343" t="str">
        <f t="shared" si="784"/>
        <v>k.A.</v>
      </c>
      <c r="W3015" s="343" t="str">
        <f>IFERROR(IF(OR($D3015="",$E3015=0,con_Ende=0),"k.A.",IF(VLOOKUP($D3015,rng_ND,5,0)="Nein",VLOOKUP($D3015,rng_ND,2,FALSE),MIN(VLOOKUP($D3015,rng_ND,2,FALSE),A_Stammdaten!$B$19-D_SAV!$E3015+1))),"k.A.")</f>
        <v>k.A.</v>
      </c>
      <c r="X3015" s="343" t="str">
        <f t="shared" si="785"/>
        <v>k.A.</v>
      </c>
      <c r="Y3015" s="62"/>
      <c r="Z3015" s="48">
        <f t="shared" si="786"/>
        <v>0</v>
      </c>
      <c r="AA3015" s="457"/>
      <c r="AB3015" s="55">
        <f t="shared" si="793"/>
        <v>0</v>
      </c>
      <c r="AC3015" s="55">
        <f>IF(A_Stammdaten!$B$25="ja",D_SAV!AA3015,D_SAV!AB3015)</f>
        <v>0</v>
      </c>
      <c r="AD3015" s="478">
        <f>IF(AC3015=0,0,IF(U3015-(con_EOGJahr-D_SAV!E3015)&lt;=0,AC3015,AC3015/V3015))</f>
        <v>0</v>
      </c>
      <c r="AE3015" s="478">
        <f>IFERROR(IF(AND(VLOOKUP(D3015,rng_ND,5,FALSE)="Ja",D_SAV!T3015="degressiv"),D_SAV!AC3015*Y3015/100,0),0)</f>
        <v>0</v>
      </c>
      <c r="AF3015" s="55">
        <f>IFERROR(IF(VLOOKUP(D3015,rng_ND,5,FALSE)="Ja",MAX(D_SAV!AD3015:AE3015),D_SAV!AD3015),0)</f>
        <v>0</v>
      </c>
      <c r="AG3015" s="55">
        <f t="shared" si="794"/>
        <v>0</v>
      </c>
      <c r="AH3015" s="55">
        <f t="shared" si="795"/>
        <v>0</v>
      </c>
      <c r="AI3015" s="55">
        <f t="shared" si="796"/>
        <v>0</v>
      </c>
      <c r="AJ3015" s="55">
        <f t="shared" si="797"/>
        <v>0</v>
      </c>
      <c r="AK3015" s="55">
        <f t="shared" si="788"/>
        <v>0</v>
      </c>
      <c r="AL3015" s="55">
        <f t="shared" si="789"/>
        <v>0</v>
      </c>
      <c r="AM3015" s="55">
        <f t="shared" si="790"/>
        <v>0</v>
      </c>
    </row>
    <row r="3016" spans="1:39" x14ac:dyDescent="0.25">
      <c r="A3016" s="47">
        <v>3012</v>
      </c>
      <c r="B3016" s="358" t="str">
        <f>IF(AND(E3016&lt;&gt;0,D3016&lt;&gt;0,F3016&lt;&gt;0),IF(C3016&lt;&gt;0,CONCATENATE(C3016,"-AGr",VLOOKUP(D3016,Listen!$A$2:$G$45,7,FALSE),"-",E3016,"-",F3016,),CONCATENATE("AGr",VLOOKUP(D3016,Listen!$A$2:$G$45,7,FALSE),"-",E3016,"-",F3016)),"keine vollständige ID")</f>
        <v>keine vollständige ID</v>
      </c>
      <c r="C3016" s="359">
        <f>'[2]III_SAV-Details_NB'!B3022</f>
        <v>0</v>
      </c>
      <c r="D3016" s="359">
        <f>'[2]III_SAV-Details_NB'!C3022</f>
        <v>0</v>
      </c>
      <c r="E3016" s="359">
        <f>'[2]III_SAV-Details_NB'!D3022</f>
        <v>0</v>
      </c>
      <c r="F3016" s="490"/>
      <c r="G3016" s="281">
        <f>'[2]III_SAV-Details_NB'!X3022</f>
        <v>0</v>
      </c>
      <c r="H3016" s="281">
        <f t="shared" si="791"/>
        <v>0</v>
      </c>
      <c r="I3016" s="281">
        <f>IF(con_EOGJahr=2025,'[2]III_SAV-Details_NB'!AA3022,IF(con_EOGJahr=2026,'[2]III_SAV-Details_NB'!AB3022,'[2]III_SAV-Details_NB'!AC3022))</f>
        <v>0</v>
      </c>
      <c r="J3016" s="282"/>
      <c r="K3016" s="282"/>
      <c r="L3016" s="282"/>
      <c r="M3016" s="282"/>
      <c r="N3016" s="282"/>
      <c r="O3016" s="282"/>
      <c r="P3016" s="52">
        <f t="shared" si="792"/>
        <v>0</v>
      </c>
      <c r="Q3016" s="60"/>
      <c r="R3016" s="53">
        <f t="shared" si="783"/>
        <v>0</v>
      </c>
      <c r="S3016" s="59"/>
      <c r="T3016" s="61"/>
      <c r="U3016" s="342" t="str">
        <f t="shared" si="787"/>
        <v>k.A.</v>
      </c>
      <c r="V3016" s="343" t="str">
        <f t="shared" si="784"/>
        <v>k.A.</v>
      </c>
      <c r="W3016" s="343" t="str">
        <f>IFERROR(IF(OR($D3016="",$E3016=0,con_Ende=0),"k.A.",IF(VLOOKUP($D3016,rng_ND,5,0)="Nein",VLOOKUP($D3016,rng_ND,2,FALSE),MIN(VLOOKUP($D3016,rng_ND,2,FALSE),A_Stammdaten!$B$19-D_SAV!$E3016+1))),"k.A.")</f>
        <v>k.A.</v>
      </c>
      <c r="X3016" s="343" t="str">
        <f t="shared" si="785"/>
        <v>k.A.</v>
      </c>
      <c r="Y3016" s="62"/>
      <c r="Z3016" s="48">
        <f t="shared" si="786"/>
        <v>0</v>
      </c>
      <c r="AA3016" s="457"/>
      <c r="AB3016" s="55">
        <f t="shared" si="793"/>
        <v>0</v>
      </c>
      <c r="AC3016" s="55">
        <f>IF(A_Stammdaten!$B$25="ja",D_SAV!AA3016,D_SAV!AB3016)</f>
        <v>0</v>
      </c>
      <c r="AD3016" s="478">
        <f>IF(AC3016=0,0,IF(U3016-(con_EOGJahr-D_SAV!E3016)&lt;=0,AC3016,AC3016/V3016))</f>
        <v>0</v>
      </c>
      <c r="AE3016" s="478">
        <f>IFERROR(IF(AND(VLOOKUP(D3016,rng_ND,5,FALSE)="Ja",D_SAV!T3016="degressiv"),D_SAV!AC3016*Y3016/100,0),0)</f>
        <v>0</v>
      </c>
      <c r="AF3016" s="55">
        <f>IFERROR(IF(VLOOKUP(D3016,rng_ND,5,FALSE)="Ja",MAX(D_SAV!AD3016:AE3016),D_SAV!AD3016),0)</f>
        <v>0</v>
      </c>
      <c r="AG3016" s="55">
        <f t="shared" si="794"/>
        <v>0</v>
      </c>
      <c r="AH3016" s="55">
        <f t="shared" si="795"/>
        <v>0</v>
      </c>
      <c r="AI3016" s="55">
        <f t="shared" si="796"/>
        <v>0</v>
      </c>
      <c r="AJ3016" s="55">
        <f t="shared" si="797"/>
        <v>0</v>
      </c>
      <c r="AK3016" s="55">
        <f t="shared" si="788"/>
        <v>0</v>
      </c>
      <c r="AL3016" s="55">
        <f t="shared" si="789"/>
        <v>0</v>
      </c>
      <c r="AM3016" s="55">
        <f t="shared" si="790"/>
        <v>0</v>
      </c>
    </row>
    <row r="3017" spans="1:39" x14ac:dyDescent="0.25">
      <c r="A3017" s="47">
        <v>3013</v>
      </c>
      <c r="B3017" s="358" t="str">
        <f>IF(AND(E3017&lt;&gt;0,D3017&lt;&gt;0,F3017&lt;&gt;0),IF(C3017&lt;&gt;0,CONCATENATE(C3017,"-AGr",VLOOKUP(D3017,Listen!$A$2:$G$45,7,FALSE),"-",E3017,"-",F3017,),CONCATENATE("AGr",VLOOKUP(D3017,Listen!$A$2:$G$45,7,FALSE),"-",E3017,"-",F3017)),"keine vollständige ID")</f>
        <v>keine vollständige ID</v>
      </c>
      <c r="C3017" s="359">
        <f>'[2]III_SAV-Details_NB'!B3023</f>
        <v>0</v>
      </c>
      <c r="D3017" s="359">
        <f>'[2]III_SAV-Details_NB'!C3023</f>
        <v>0</v>
      </c>
      <c r="E3017" s="359">
        <f>'[2]III_SAV-Details_NB'!D3023</f>
        <v>0</v>
      </c>
      <c r="F3017" s="490"/>
      <c r="G3017" s="281">
        <f>'[2]III_SAV-Details_NB'!X3023</f>
        <v>0</v>
      </c>
      <c r="H3017" s="281">
        <f t="shared" si="791"/>
        <v>0</v>
      </c>
      <c r="I3017" s="281">
        <f>IF(con_EOGJahr=2025,'[2]III_SAV-Details_NB'!AA3023,IF(con_EOGJahr=2026,'[2]III_SAV-Details_NB'!AB3023,'[2]III_SAV-Details_NB'!AC3023))</f>
        <v>0</v>
      </c>
      <c r="J3017" s="282"/>
      <c r="K3017" s="282"/>
      <c r="L3017" s="282"/>
      <c r="M3017" s="282"/>
      <c r="N3017" s="282"/>
      <c r="O3017" s="282"/>
      <c r="P3017" s="52">
        <f t="shared" si="792"/>
        <v>0</v>
      </c>
      <c r="Q3017" s="60"/>
      <c r="R3017" s="53">
        <f t="shared" si="783"/>
        <v>0</v>
      </c>
      <c r="S3017" s="59"/>
      <c r="T3017" s="61"/>
      <c r="U3017" s="342" t="str">
        <f t="shared" si="787"/>
        <v>k.A.</v>
      </c>
      <c r="V3017" s="343" t="str">
        <f t="shared" si="784"/>
        <v>k.A.</v>
      </c>
      <c r="W3017" s="343" t="str">
        <f>IFERROR(IF(OR($D3017="",$E3017=0,con_Ende=0),"k.A.",IF(VLOOKUP($D3017,rng_ND,5,0)="Nein",VLOOKUP($D3017,rng_ND,2,FALSE),MIN(VLOOKUP($D3017,rng_ND,2,FALSE),A_Stammdaten!$B$19-D_SAV!$E3017+1))),"k.A.")</f>
        <v>k.A.</v>
      </c>
      <c r="X3017" s="343" t="str">
        <f t="shared" si="785"/>
        <v>k.A.</v>
      </c>
      <c r="Y3017" s="62"/>
      <c r="Z3017" s="48">
        <f t="shared" si="786"/>
        <v>0</v>
      </c>
      <c r="AA3017" s="457"/>
      <c r="AB3017" s="55">
        <f t="shared" si="793"/>
        <v>0</v>
      </c>
      <c r="AC3017" s="55">
        <f>IF(A_Stammdaten!$B$25="ja",D_SAV!AA3017,D_SAV!AB3017)</f>
        <v>0</v>
      </c>
      <c r="AD3017" s="478">
        <f>IF(AC3017=0,0,IF(U3017-(con_EOGJahr-D_SAV!E3017)&lt;=0,AC3017,AC3017/V3017))</f>
        <v>0</v>
      </c>
      <c r="AE3017" s="478">
        <f>IFERROR(IF(AND(VLOOKUP(D3017,rng_ND,5,FALSE)="Ja",D_SAV!T3017="degressiv"),D_SAV!AC3017*Y3017/100,0),0)</f>
        <v>0</v>
      </c>
      <c r="AF3017" s="55">
        <f>IFERROR(IF(VLOOKUP(D3017,rng_ND,5,FALSE)="Ja",MAX(D_SAV!AD3017:AE3017),D_SAV!AD3017),0)</f>
        <v>0</v>
      </c>
      <c r="AG3017" s="55">
        <f t="shared" si="794"/>
        <v>0</v>
      </c>
      <c r="AH3017" s="55">
        <f t="shared" si="795"/>
        <v>0</v>
      </c>
      <c r="AI3017" s="55">
        <f t="shared" si="796"/>
        <v>0</v>
      </c>
      <c r="AJ3017" s="55">
        <f t="shared" si="797"/>
        <v>0</v>
      </c>
      <c r="AK3017" s="55">
        <f t="shared" si="788"/>
        <v>0</v>
      </c>
      <c r="AL3017" s="55">
        <f t="shared" si="789"/>
        <v>0</v>
      </c>
      <c r="AM3017" s="55">
        <f t="shared" si="790"/>
        <v>0</v>
      </c>
    </row>
    <row r="3018" spans="1:39" x14ac:dyDescent="0.25">
      <c r="A3018" s="47">
        <v>3014</v>
      </c>
      <c r="B3018" s="358" t="str">
        <f>IF(AND(E3018&lt;&gt;0,D3018&lt;&gt;0,F3018&lt;&gt;0),IF(C3018&lt;&gt;0,CONCATENATE(C3018,"-AGr",VLOOKUP(D3018,Listen!$A$2:$G$45,7,FALSE),"-",E3018,"-",F3018,),CONCATENATE("AGr",VLOOKUP(D3018,Listen!$A$2:$G$45,7,FALSE),"-",E3018,"-",F3018)),"keine vollständige ID")</f>
        <v>keine vollständige ID</v>
      </c>
      <c r="C3018" s="359">
        <f>'[2]III_SAV-Details_NB'!B3024</f>
        <v>0</v>
      </c>
      <c r="D3018" s="359">
        <f>'[2]III_SAV-Details_NB'!C3024</f>
        <v>0</v>
      </c>
      <c r="E3018" s="359">
        <f>'[2]III_SAV-Details_NB'!D3024</f>
        <v>0</v>
      </c>
      <c r="F3018" s="490"/>
      <c r="G3018" s="281">
        <f>'[2]III_SAV-Details_NB'!X3024</f>
        <v>0</v>
      </c>
      <c r="H3018" s="281">
        <f t="shared" si="791"/>
        <v>0</v>
      </c>
      <c r="I3018" s="281">
        <f>IF(con_EOGJahr=2025,'[2]III_SAV-Details_NB'!AA3024,IF(con_EOGJahr=2026,'[2]III_SAV-Details_NB'!AB3024,'[2]III_SAV-Details_NB'!AC3024))</f>
        <v>0</v>
      </c>
      <c r="J3018" s="282"/>
      <c r="K3018" s="282"/>
      <c r="L3018" s="282"/>
      <c r="M3018" s="282"/>
      <c r="N3018" s="282"/>
      <c r="O3018" s="282"/>
      <c r="P3018" s="52">
        <f t="shared" si="792"/>
        <v>0</v>
      </c>
      <c r="Q3018" s="60"/>
      <c r="R3018" s="53">
        <f t="shared" si="783"/>
        <v>0</v>
      </c>
      <c r="S3018" s="59"/>
      <c r="T3018" s="61"/>
      <c r="U3018" s="342" t="str">
        <f t="shared" si="787"/>
        <v>k.A.</v>
      </c>
      <c r="V3018" s="343" t="str">
        <f t="shared" si="784"/>
        <v>k.A.</v>
      </c>
      <c r="W3018" s="343" t="str">
        <f>IFERROR(IF(OR($D3018="",$E3018=0,con_Ende=0),"k.A.",IF(VLOOKUP($D3018,rng_ND,5,0)="Nein",VLOOKUP($D3018,rng_ND,2,FALSE),MIN(VLOOKUP($D3018,rng_ND,2,FALSE),A_Stammdaten!$B$19-D_SAV!$E3018+1))),"k.A.")</f>
        <v>k.A.</v>
      </c>
      <c r="X3018" s="343" t="str">
        <f t="shared" si="785"/>
        <v>k.A.</v>
      </c>
      <c r="Y3018" s="62"/>
      <c r="Z3018" s="48">
        <f t="shared" si="786"/>
        <v>0</v>
      </c>
      <c r="AA3018" s="457"/>
      <c r="AB3018" s="55">
        <f t="shared" si="793"/>
        <v>0</v>
      </c>
      <c r="AC3018" s="55">
        <f>IF(A_Stammdaten!$B$25="ja",D_SAV!AA3018,D_SAV!AB3018)</f>
        <v>0</v>
      </c>
      <c r="AD3018" s="478">
        <f>IF(AC3018=0,0,IF(U3018-(con_EOGJahr-D_SAV!E3018)&lt;=0,AC3018,AC3018/V3018))</f>
        <v>0</v>
      </c>
      <c r="AE3018" s="478">
        <f>IFERROR(IF(AND(VLOOKUP(D3018,rng_ND,5,FALSE)="Ja",D_SAV!T3018="degressiv"),D_SAV!AC3018*Y3018/100,0),0)</f>
        <v>0</v>
      </c>
      <c r="AF3018" s="55">
        <f>IFERROR(IF(VLOOKUP(D3018,rng_ND,5,FALSE)="Ja",MAX(D_SAV!AD3018:AE3018),D_SAV!AD3018),0)</f>
        <v>0</v>
      </c>
      <c r="AG3018" s="55">
        <f t="shared" si="794"/>
        <v>0</v>
      </c>
      <c r="AH3018" s="55">
        <f t="shared" si="795"/>
        <v>0</v>
      </c>
      <c r="AI3018" s="55">
        <f t="shared" si="796"/>
        <v>0</v>
      </c>
      <c r="AJ3018" s="55">
        <f t="shared" si="797"/>
        <v>0</v>
      </c>
      <c r="AK3018" s="55">
        <f t="shared" si="788"/>
        <v>0</v>
      </c>
      <c r="AL3018" s="55">
        <f t="shared" si="789"/>
        <v>0</v>
      </c>
      <c r="AM3018" s="55">
        <f t="shared" si="790"/>
        <v>0</v>
      </c>
    </row>
    <row r="3019" spans="1:39" x14ac:dyDescent="0.25">
      <c r="A3019" s="47">
        <v>3015</v>
      </c>
      <c r="B3019" s="358" t="str">
        <f>IF(AND(E3019&lt;&gt;0,D3019&lt;&gt;0,F3019&lt;&gt;0),IF(C3019&lt;&gt;0,CONCATENATE(C3019,"-AGr",VLOOKUP(D3019,Listen!$A$2:$G$45,7,FALSE),"-",E3019,"-",F3019,),CONCATENATE("AGr",VLOOKUP(D3019,Listen!$A$2:$G$45,7,FALSE),"-",E3019,"-",F3019)),"keine vollständige ID")</f>
        <v>keine vollständige ID</v>
      </c>
      <c r="C3019" s="359">
        <f>'[2]III_SAV-Details_NB'!B3025</f>
        <v>0</v>
      </c>
      <c r="D3019" s="359">
        <f>'[2]III_SAV-Details_NB'!C3025</f>
        <v>0</v>
      </c>
      <c r="E3019" s="359">
        <f>'[2]III_SAV-Details_NB'!D3025</f>
        <v>0</v>
      </c>
      <c r="F3019" s="490"/>
      <c r="G3019" s="281">
        <f>'[2]III_SAV-Details_NB'!X3025</f>
        <v>0</v>
      </c>
      <c r="H3019" s="281">
        <f t="shared" si="791"/>
        <v>0</v>
      </c>
      <c r="I3019" s="281">
        <f>IF(con_EOGJahr=2025,'[2]III_SAV-Details_NB'!AA3025,IF(con_EOGJahr=2026,'[2]III_SAV-Details_NB'!AB3025,'[2]III_SAV-Details_NB'!AC3025))</f>
        <v>0</v>
      </c>
      <c r="J3019" s="282"/>
      <c r="K3019" s="282"/>
      <c r="L3019" s="282"/>
      <c r="M3019" s="282"/>
      <c r="N3019" s="282"/>
      <c r="O3019" s="282"/>
      <c r="P3019" s="52">
        <f t="shared" si="792"/>
        <v>0</v>
      </c>
      <c r="Q3019" s="60"/>
      <c r="R3019" s="53">
        <f t="shared" si="783"/>
        <v>0</v>
      </c>
      <c r="S3019" s="59"/>
      <c r="T3019" s="61"/>
      <c r="U3019" s="342" t="str">
        <f t="shared" si="787"/>
        <v>k.A.</v>
      </c>
      <c r="V3019" s="343" t="str">
        <f t="shared" si="784"/>
        <v>k.A.</v>
      </c>
      <c r="W3019" s="343" t="str">
        <f>IFERROR(IF(OR($D3019="",$E3019=0,con_Ende=0),"k.A.",IF(VLOOKUP($D3019,rng_ND,5,0)="Nein",VLOOKUP($D3019,rng_ND,2,FALSE),MIN(VLOOKUP($D3019,rng_ND,2,FALSE),A_Stammdaten!$B$19-D_SAV!$E3019+1))),"k.A.")</f>
        <v>k.A.</v>
      </c>
      <c r="X3019" s="343" t="str">
        <f t="shared" si="785"/>
        <v>k.A.</v>
      </c>
      <c r="Y3019" s="62"/>
      <c r="Z3019" s="48">
        <f t="shared" si="786"/>
        <v>0</v>
      </c>
      <c r="AA3019" s="457"/>
      <c r="AB3019" s="55">
        <f t="shared" si="793"/>
        <v>0</v>
      </c>
      <c r="AC3019" s="55">
        <f>IF(A_Stammdaten!$B$25="ja",D_SAV!AA3019,D_SAV!AB3019)</f>
        <v>0</v>
      </c>
      <c r="AD3019" s="478">
        <f>IF(AC3019=0,0,IF(U3019-(con_EOGJahr-D_SAV!E3019)&lt;=0,AC3019,AC3019/V3019))</f>
        <v>0</v>
      </c>
      <c r="AE3019" s="478">
        <f>IFERROR(IF(AND(VLOOKUP(D3019,rng_ND,5,FALSE)="Ja",D_SAV!T3019="degressiv"),D_SAV!AC3019*Y3019/100,0),0)</f>
        <v>0</v>
      </c>
      <c r="AF3019" s="55">
        <f>IFERROR(IF(VLOOKUP(D3019,rng_ND,5,FALSE)="Ja",MAX(D_SAV!AD3019:AE3019),D_SAV!AD3019),0)</f>
        <v>0</v>
      </c>
      <c r="AG3019" s="55">
        <f t="shared" si="794"/>
        <v>0</v>
      </c>
      <c r="AH3019" s="55">
        <f t="shared" si="795"/>
        <v>0</v>
      </c>
      <c r="AI3019" s="55">
        <f t="shared" si="796"/>
        <v>0</v>
      </c>
      <c r="AJ3019" s="55">
        <f t="shared" si="797"/>
        <v>0</v>
      </c>
      <c r="AK3019" s="55">
        <f t="shared" si="788"/>
        <v>0</v>
      </c>
      <c r="AL3019" s="55">
        <f t="shared" si="789"/>
        <v>0</v>
      </c>
      <c r="AM3019" s="55">
        <f t="shared" si="790"/>
        <v>0</v>
      </c>
    </row>
    <row r="3020" spans="1:39" x14ac:dyDescent="0.25">
      <c r="A3020" s="47">
        <v>3016</v>
      </c>
      <c r="B3020" s="358" t="str">
        <f>IF(AND(E3020&lt;&gt;0,D3020&lt;&gt;0,F3020&lt;&gt;0),IF(C3020&lt;&gt;0,CONCATENATE(C3020,"-AGr",VLOOKUP(D3020,Listen!$A$2:$G$45,7,FALSE),"-",E3020,"-",F3020,),CONCATENATE("AGr",VLOOKUP(D3020,Listen!$A$2:$G$45,7,FALSE),"-",E3020,"-",F3020)),"keine vollständige ID")</f>
        <v>keine vollständige ID</v>
      </c>
      <c r="C3020" s="359">
        <f>'[2]III_SAV-Details_NB'!B3026</f>
        <v>0</v>
      </c>
      <c r="D3020" s="359">
        <f>'[2]III_SAV-Details_NB'!C3026</f>
        <v>0</v>
      </c>
      <c r="E3020" s="359">
        <f>'[2]III_SAV-Details_NB'!D3026</f>
        <v>0</v>
      </c>
      <c r="F3020" s="490"/>
      <c r="G3020" s="281">
        <f>'[2]III_SAV-Details_NB'!X3026</f>
        <v>0</v>
      </c>
      <c r="H3020" s="281">
        <f t="shared" si="791"/>
        <v>0</v>
      </c>
      <c r="I3020" s="281">
        <f>IF(con_EOGJahr=2025,'[2]III_SAV-Details_NB'!AA3026,IF(con_EOGJahr=2026,'[2]III_SAV-Details_NB'!AB3026,'[2]III_SAV-Details_NB'!AC3026))</f>
        <v>0</v>
      </c>
      <c r="J3020" s="282"/>
      <c r="K3020" s="282"/>
      <c r="L3020" s="282"/>
      <c r="M3020" s="282"/>
      <c r="N3020" s="282"/>
      <c r="O3020" s="282"/>
      <c r="P3020" s="52">
        <f t="shared" si="792"/>
        <v>0</v>
      </c>
      <c r="Q3020" s="60"/>
      <c r="R3020" s="53">
        <f t="shared" si="783"/>
        <v>0</v>
      </c>
      <c r="S3020" s="59"/>
      <c r="T3020" s="61"/>
      <c r="U3020" s="342" t="str">
        <f t="shared" si="787"/>
        <v>k.A.</v>
      </c>
      <c r="V3020" s="343" t="str">
        <f t="shared" si="784"/>
        <v>k.A.</v>
      </c>
      <c r="W3020" s="343" t="str">
        <f>IFERROR(IF(OR($D3020="",$E3020=0,con_Ende=0),"k.A.",IF(VLOOKUP($D3020,rng_ND,5,0)="Nein",VLOOKUP($D3020,rng_ND,2,FALSE),MIN(VLOOKUP($D3020,rng_ND,2,FALSE),A_Stammdaten!$B$19-D_SAV!$E3020+1))),"k.A.")</f>
        <v>k.A.</v>
      </c>
      <c r="X3020" s="343" t="str">
        <f t="shared" si="785"/>
        <v>k.A.</v>
      </c>
      <c r="Y3020" s="62"/>
      <c r="Z3020" s="48">
        <f t="shared" si="786"/>
        <v>0</v>
      </c>
      <c r="AA3020" s="457"/>
      <c r="AB3020" s="55">
        <f t="shared" si="793"/>
        <v>0</v>
      </c>
      <c r="AC3020" s="55">
        <f>IF(A_Stammdaten!$B$25="ja",D_SAV!AA3020,D_SAV!AB3020)</f>
        <v>0</v>
      </c>
      <c r="AD3020" s="478">
        <f>IF(AC3020=0,0,IF(U3020-(con_EOGJahr-D_SAV!E3020)&lt;=0,AC3020,AC3020/V3020))</f>
        <v>0</v>
      </c>
      <c r="AE3020" s="478">
        <f>IFERROR(IF(AND(VLOOKUP(D3020,rng_ND,5,FALSE)="Ja",D_SAV!T3020="degressiv"),D_SAV!AC3020*Y3020/100,0),0)</f>
        <v>0</v>
      </c>
      <c r="AF3020" s="55">
        <f>IFERROR(IF(VLOOKUP(D3020,rng_ND,5,FALSE)="Ja",MAX(D_SAV!AD3020:AE3020),D_SAV!AD3020),0)</f>
        <v>0</v>
      </c>
      <c r="AG3020" s="55">
        <f t="shared" si="794"/>
        <v>0</v>
      </c>
      <c r="AH3020" s="55">
        <f t="shared" si="795"/>
        <v>0</v>
      </c>
      <c r="AI3020" s="55">
        <f t="shared" si="796"/>
        <v>0</v>
      </c>
      <c r="AJ3020" s="55">
        <f t="shared" si="797"/>
        <v>0</v>
      </c>
      <c r="AK3020" s="55">
        <f t="shared" si="788"/>
        <v>0</v>
      </c>
      <c r="AL3020" s="55">
        <f t="shared" si="789"/>
        <v>0</v>
      </c>
      <c r="AM3020" s="55">
        <f t="shared" si="790"/>
        <v>0</v>
      </c>
    </row>
    <row r="3021" spans="1:39" x14ac:dyDescent="0.25">
      <c r="A3021" s="47">
        <v>3017</v>
      </c>
      <c r="B3021" s="358" t="str">
        <f>IF(AND(E3021&lt;&gt;0,D3021&lt;&gt;0,F3021&lt;&gt;0),IF(C3021&lt;&gt;0,CONCATENATE(C3021,"-AGr",VLOOKUP(D3021,Listen!$A$2:$G$45,7,FALSE),"-",E3021,"-",F3021,),CONCATENATE("AGr",VLOOKUP(D3021,Listen!$A$2:$G$45,7,FALSE),"-",E3021,"-",F3021)),"keine vollständige ID")</f>
        <v>keine vollständige ID</v>
      </c>
      <c r="C3021" s="359">
        <f>'[2]III_SAV-Details_NB'!B3027</f>
        <v>0</v>
      </c>
      <c r="D3021" s="359">
        <f>'[2]III_SAV-Details_NB'!C3027</f>
        <v>0</v>
      </c>
      <c r="E3021" s="359">
        <f>'[2]III_SAV-Details_NB'!D3027</f>
        <v>0</v>
      </c>
      <c r="F3021" s="490"/>
      <c r="G3021" s="281">
        <f>'[2]III_SAV-Details_NB'!X3027</f>
        <v>0</v>
      </c>
      <c r="H3021" s="281">
        <f t="shared" si="791"/>
        <v>0</v>
      </c>
      <c r="I3021" s="281">
        <f>IF(con_EOGJahr=2025,'[2]III_SAV-Details_NB'!AA3027,IF(con_EOGJahr=2026,'[2]III_SAV-Details_NB'!AB3027,'[2]III_SAV-Details_NB'!AC3027))</f>
        <v>0</v>
      </c>
      <c r="J3021" s="282"/>
      <c r="K3021" s="282"/>
      <c r="L3021" s="282"/>
      <c r="M3021" s="282"/>
      <c r="N3021" s="282"/>
      <c r="O3021" s="282"/>
      <c r="P3021" s="52">
        <f t="shared" si="792"/>
        <v>0</v>
      </c>
      <c r="Q3021" s="60"/>
      <c r="R3021" s="53">
        <f t="shared" si="783"/>
        <v>0</v>
      </c>
      <c r="S3021" s="59"/>
      <c r="T3021" s="61"/>
      <c r="U3021" s="342" t="str">
        <f t="shared" si="787"/>
        <v>k.A.</v>
      </c>
      <c r="V3021" s="343" t="str">
        <f t="shared" si="784"/>
        <v>k.A.</v>
      </c>
      <c r="W3021" s="343" t="str">
        <f>IFERROR(IF(OR($D3021="",$E3021=0,con_Ende=0),"k.A.",IF(VLOOKUP($D3021,rng_ND,5,0)="Nein",VLOOKUP($D3021,rng_ND,2,FALSE),MIN(VLOOKUP($D3021,rng_ND,2,FALSE),A_Stammdaten!$B$19-D_SAV!$E3021+1))),"k.A.")</f>
        <v>k.A.</v>
      </c>
      <c r="X3021" s="343" t="str">
        <f t="shared" si="785"/>
        <v>k.A.</v>
      </c>
      <c r="Y3021" s="62"/>
      <c r="Z3021" s="48">
        <f t="shared" si="786"/>
        <v>0</v>
      </c>
      <c r="AA3021" s="457"/>
      <c r="AB3021" s="55">
        <f t="shared" si="793"/>
        <v>0</v>
      </c>
      <c r="AC3021" s="55">
        <f>IF(A_Stammdaten!$B$25="ja",D_SAV!AA3021,D_SAV!AB3021)</f>
        <v>0</v>
      </c>
      <c r="AD3021" s="478">
        <f>IF(AC3021=0,0,IF(U3021-(con_EOGJahr-D_SAV!E3021)&lt;=0,AC3021,AC3021/V3021))</f>
        <v>0</v>
      </c>
      <c r="AE3021" s="478">
        <f>IFERROR(IF(AND(VLOOKUP(D3021,rng_ND,5,FALSE)="Ja",D_SAV!T3021="degressiv"),D_SAV!AC3021*Y3021/100,0),0)</f>
        <v>0</v>
      </c>
      <c r="AF3021" s="55">
        <f>IFERROR(IF(VLOOKUP(D3021,rng_ND,5,FALSE)="Ja",MAX(D_SAV!AD3021:AE3021),D_SAV!AD3021),0)</f>
        <v>0</v>
      </c>
      <c r="AG3021" s="55">
        <f t="shared" si="794"/>
        <v>0</v>
      </c>
      <c r="AH3021" s="55">
        <f t="shared" si="795"/>
        <v>0</v>
      </c>
      <c r="AI3021" s="55">
        <f t="shared" si="796"/>
        <v>0</v>
      </c>
      <c r="AJ3021" s="55">
        <f t="shared" si="797"/>
        <v>0</v>
      </c>
      <c r="AK3021" s="55">
        <f t="shared" si="788"/>
        <v>0</v>
      </c>
      <c r="AL3021" s="55">
        <f t="shared" si="789"/>
        <v>0</v>
      </c>
      <c r="AM3021" s="55">
        <f t="shared" si="790"/>
        <v>0</v>
      </c>
    </row>
    <row r="3022" spans="1:39" x14ac:dyDescent="0.25">
      <c r="A3022" s="47">
        <v>3018</v>
      </c>
      <c r="B3022" s="358" t="str">
        <f>IF(AND(E3022&lt;&gt;0,D3022&lt;&gt;0,F3022&lt;&gt;0),IF(C3022&lt;&gt;0,CONCATENATE(C3022,"-AGr",VLOOKUP(D3022,Listen!$A$2:$G$45,7,FALSE),"-",E3022,"-",F3022,),CONCATENATE("AGr",VLOOKUP(D3022,Listen!$A$2:$G$45,7,FALSE),"-",E3022,"-",F3022)),"keine vollständige ID")</f>
        <v>keine vollständige ID</v>
      </c>
      <c r="C3022" s="359">
        <f>'[2]III_SAV-Details_NB'!B3028</f>
        <v>0</v>
      </c>
      <c r="D3022" s="359">
        <f>'[2]III_SAV-Details_NB'!C3028</f>
        <v>0</v>
      </c>
      <c r="E3022" s="359">
        <f>'[2]III_SAV-Details_NB'!D3028</f>
        <v>0</v>
      </c>
      <c r="F3022" s="490"/>
      <c r="G3022" s="281">
        <f>'[2]III_SAV-Details_NB'!X3028</f>
        <v>0</v>
      </c>
      <c r="H3022" s="281">
        <f t="shared" si="791"/>
        <v>0</v>
      </c>
      <c r="I3022" s="281">
        <f>IF(con_EOGJahr=2025,'[2]III_SAV-Details_NB'!AA3028,IF(con_EOGJahr=2026,'[2]III_SAV-Details_NB'!AB3028,'[2]III_SAV-Details_NB'!AC3028))</f>
        <v>0</v>
      </c>
      <c r="J3022" s="282"/>
      <c r="K3022" s="282"/>
      <c r="L3022" s="282"/>
      <c r="M3022" s="282"/>
      <c r="N3022" s="282"/>
      <c r="O3022" s="282"/>
      <c r="P3022" s="52">
        <f t="shared" si="792"/>
        <v>0</v>
      </c>
      <c r="Q3022" s="60"/>
      <c r="R3022" s="53">
        <f t="shared" si="783"/>
        <v>0</v>
      </c>
      <c r="S3022" s="59"/>
      <c r="T3022" s="61"/>
      <c r="U3022" s="342" t="str">
        <f t="shared" si="787"/>
        <v>k.A.</v>
      </c>
      <c r="V3022" s="343" t="str">
        <f t="shared" si="784"/>
        <v>k.A.</v>
      </c>
      <c r="W3022" s="343" t="str">
        <f>IFERROR(IF(OR($D3022="",$E3022=0,con_Ende=0),"k.A.",IF(VLOOKUP($D3022,rng_ND,5,0)="Nein",VLOOKUP($D3022,rng_ND,2,FALSE),MIN(VLOOKUP($D3022,rng_ND,2,FALSE),A_Stammdaten!$B$19-D_SAV!$E3022+1))),"k.A.")</f>
        <v>k.A.</v>
      </c>
      <c r="X3022" s="343" t="str">
        <f t="shared" si="785"/>
        <v>k.A.</v>
      </c>
      <c r="Y3022" s="62"/>
      <c r="Z3022" s="48">
        <f t="shared" si="786"/>
        <v>0</v>
      </c>
      <c r="AA3022" s="457"/>
      <c r="AB3022" s="55">
        <f t="shared" si="793"/>
        <v>0</v>
      </c>
      <c r="AC3022" s="55">
        <f>IF(A_Stammdaten!$B$25="ja",D_SAV!AA3022,D_SAV!AB3022)</f>
        <v>0</v>
      </c>
      <c r="AD3022" s="478">
        <f>IF(AC3022=0,0,IF(U3022-(con_EOGJahr-D_SAV!E3022)&lt;=0,AC3022,AC3022/V3022))</f>
        <v>0</v>
      </c>
      <c r="AE3022" s="478">
        <f>IFERROR(IF(AND(VLOOKUP(D3022,rng_ND,5,FALSE)="Ja",D_SAV!T3022="degressiv"),D_SAV!AC3022*Y3022/100,0),0)</f>
        <v>0</v>
      </c>
      <c r="AF3022" s="55">
        <f>IFERROR(IF(VLOOKUP(D3022,rng_ND,5,FALSE)="Ja",MAX(D_SAV!AD3022:AE3022),D_SAV!AD3022),0)</f>
        <v>0</v>
      </c>
      <c r="AG3022" s="55">
        <f t="shared" si="794"/>
        <v>0</v>
      </c>
      <c r="AH3022" s="55">
        <f t="shared" si="795"/>
        <v>0</v>
      </c>
      <c r="AI3022" s="55">
        <f t="shared" si="796"/>
        <v>0</v>
      </c>
      <c r="AJ3022" s="55">
        <f t="shared" si="797"/>
        <v>0</v>
      </c>
      <c r="AK3022" s="55">
        <f t="shared" si="788"/>
        <v>0</v>
      </c>
      <c r="AL3022" s="55">
        <f t="shared" si="789"/>
        <v>0</v>
      </c>
      <c r="AM3022" s="55">
        <f t="shared" si="790"/>
        <v>0</v>
      </c>
    </row>
    <row r="3023" spans="1:39" x14ac:dyDescent="0.25">
      <c r="A3023" s="47">
        <v>3019</v>
      </c>
      <c r="B3023" s="358" t="str">
        <f>IF(AND(E3023&lt;&gt;0,D3023&lt;&gt;0,F3023&lt;&gt;0),IF(C3023&lt;&gt;0,CONCATENATE(C3023,"-AGr",VLOOKUP(D3023,Listen!$A$2:$G$45,7,FALSE),"-",E3023,"-",F3023,),CONCATENATE("AGr",VLOOKUP(D3023,Listen!$A$2:$G$45,7,FALSE),"-",E3023,"-",F3023)),"keine vollständige ID")</f>
        <v>keine vollständige ID</v>
      </c>
      <c r="C3023" s="359">
        <f>'[2]III_SAV-Details_NB'!B3029</f>
        <v>0</v>
      </c>
      <c r="D3023" s="359">
        <f>'[2]III_SAV-Details_NB'!C3029</f>
        <v>0</v>
      </c>
      <c r="E3023" s="359">
        <f>'[2]III_SAV-Details_NB'!D3029</f>
        <v>0</v>
      </c>
      <c r="F3023" s="490"/>
      <c r="G3023" s="281">
        <f>'[2]III_SAV-Details_NB'!X3029</f>
        <v>0</v>
      </c>
      <c r="H3023" s="281">
        <f t="shared" si="791"/>
        <v>0</v>
      </c>
      <c r="I3023" s="281">
        <f>IF(con_EOGJahr=2025,'[2]III_SAV-Details_NB'!AA3029,IF(con_EOGJahr=2026,'[2]III_SAV-Details_NB'!AB3029,'[2]III_SAV-Details_NB'!AC3029))</f>
        <v>0</v>
      </c>
      <c r="J3023" s="282"/>
      <c r="K3023" s="282"/>
      <c r="L3023" s="282"/>
      <c r="M3023" s="282"/>
      <c r="N3023" s="282"/>
      <c r="O3023" s="282"/>
      <c r="P3023" s="52">
        <f t="shared" si="792"/>
        <v>0</v>
      </c>
      <c r="Q3023" s="60"/>
      <c r="R3023" s="53">
        <f t="shared" si="783"/>
        <v>0</v>
      </c>
      <c r="S3023" s="59"/>
      <c r="T3023" s="61"/>
      <c r="U3023" s="342" t="str">
        <f t="shared" si="787"/>
        <v>k.A.</v>
      </c>
      <c r="V3023" s="343" t="str">
        <f t="shared" si="784"/>
        <v>k.A.</v>
      </c>
      <c r="W3023" s="343" t="str">
        <f>IFERROR(IF(OR($D3023="",$E3023=0,con_Ende=0),"k.A.",IF(VLOOKUP($D3023,rng_ND,5,0)="Nein",VLOOKUP($D3023,rng_ND,2,FALSE),MIN(VLOOKUP($D3023,rng_ND,2,FALSE),A_Stammdaten!$B$19-D_SAV!$E3023+1))),"k.A.")</f>
        <v>k.A.</v>
      </c>
      <c r="X3023" s="343" t="str">
        <f t="shared" si="785"/>
        <v>k.A.</v>
      </c>
      <c r="Y3023" s="62"/>
      <c r="Z3023" s="48">
        <f t="shared" si="786"/>
        <v>0</v>
      </c>
      <c r="AA3023" s="457"/>
      <c r="AB3023" s="55">
        <f t="shared" si="793"/>
        <v>0</v>
      </c>
      <c r="AC3023" s="55">
        <f>IF(A_Stammdaten!$B$25="ja",D_SAV!AA3023,D_SAV!AB3023)</f>
        <v>0</v>
      </c>
      <c r="AD3023" s="478">
        <f>IF(AC3023=0,0,IF(U3023-(con_EOGJahr-D_SAV!E3023)&lt;=0,AC3023,AC3023/V3023))</f>
        <v>0</v>
      </c>
      <c r="AE3023" s="478">
        <f>IFERROR(IF(AND(VLOOKUP(D3023,rng_ND,5,FALSE)="Ja",D_SAV!T3023="degressiv"),D_SAV!AC3023*Y3023/100,0),0)</f>
        <v>0</v>
      </c>
      <c r="AF3023" s="55">
        <f>IFERROR(IF(VLOOKUP(D3023,rng_ND,5,FALSE)="Ja",MAX(D_SAV!AD3023:AE3023),D_SAV!AD3023),0)</f>
        <v>0</v>
      </c>
      <c r="AG3023" s="55">
        <f t="shared" si="794"/>
        <v>0</v>
      </c>
      <c r="AH3023" s="55">
        <f t="shared" si="795"/>
        <v>0</v>
      </c>
      <c r="AI3023" s="55">
        <f t="shared" si="796"/>
        <v>0</v>
      </c>
      <c r="AJ3023" s="55">
        <f t="shared" si="797"/>
        <v>0</v>
      </c>
      <c r="AK3023" s="55">
        <f t="shared" si="788"/>
        <v>0</v>
      </c>
      <c r="AL3023" s="55">
        <f t="shared" si="789"/>
        <v>0</v>
      </c>
      <c r="AM3023" s="55">
        <f t="shared" si="790"/>
        <v>0</v>
      </c>
    </row>
    <row r="3024" spans="1:39" x14ac:dyDescent="0.25">
      <c r="A3024" s="47">
        <v>3020</v>
      </c>
      <c r="B3024" s="358" t="str">
        <f>IF(AND(E3024&lt;&gt;0,D3024&lt;&gt;0,F3024&lt;&gt;0),IF(C3024&lt;&gt;0,CONCATENATE(C3024,"-AGr",VLOOKUP(D3024,Listen!$A$2:$G$45,7,FALSE),"-",E3024,"-",F3024,),CONCATENATE("AGr",VLOOKUP(D3024,Listen!$A$2:$G$45,7,FALSE),"-",E3024,"-",F3024)),"keine vollständige ID")</f>
        <v>keine vollständige ID</v>
      </c>
      <c r="C3024" s="359">
        <f>'[2]III_SAV-Details_NB'!B3030</f>
        <v>0</v>
      </c>
      <c r="D3024" s="359">
        <f>'[2]III_SAV-Details_NB'!C3030</f>
        <v>0</v>
      </c>
      <c r="E3024" s="359">
        <f>'[2]III_SAV-Details_NB'!D3030</f>
        <v>0</v>
      </c>
      <c r="F3024" s="490"/>
      <c r="G3024" s="281">
        <f>'[2]III_SAV-Details_NB'!X3030</f>
        <v>0</v>
      </c>
      <c r="H3024" s="281">
        <f t="shared" si="791"/>
        <v>0</v>
      </c>
      <c r="I3024" s="281">
        <f>IF(con_EOGJahr=2025,'[2]III_SAV-Details_NB'!AA3030,IF(con_EOGJahr=2026,'[2]III_SAV-Details_NB'!AB3030,'[2]III_SAV-Details_NB'!AC3030))</f>
        <v>0</v>
      </c>
      <c r="J3024" s="282"/>
      <c r="K3024" s="282"/>
      <c r="L3024" s="282"/>
      <c r="M3024" s="282"/>
      <c r="N3024" s="282"/>
      <c r="O3024" s="282"/>
      <c r="P3024" s="52">
        <f t="shared" si="792"/>
        <v>0</v>
      </c>
      <c r="Q3024" s="60"/>
      <c r="R3024" s="53">
        <f t="shared" si="783"/>
        <v>0</v>
      </c>
      <c r="S3024" s="59"/>
      <c r="T3024" s="61"/>
      <c r="U3024" s="342" t="str">
        <f t="shared" si="787"/>
        <v>k.A.</v>
      </c>
      <c r="V3024" s="343" t="str">
        <f t="shared" si="784"/>
        <v>k.A.</v>
      </c>
      <c r="W3024" s="343" t="str">
        <f>IFERROR(IF(OR($D3024="",$E3024=0,con_Ende=0),"k.A.",IF(VLOOKUP($D3024,rng_ND,5,0)="Nein",VLOOKUP($D3024,rng_ND,2,FALSE),MIN(VLOOKUP($D3024,rng_ND,2,FALSE),A_Stammdaten!$B$19-D_SAV!$E3024+1))),"k.A.")</f>
        <v>k.A.</v>
      </c>
      <c r="X3024" s="343" t="str">
        <f t="shared" si="785"/>
        <v>k.A.</v>
      </c>
      <c r="Y3024" s="62"/>
      <c r="Z3024" s="48">
        <f t="shared" si="786"/>
        <v>0</v>
      </c>
      <c r="AA3024" s="457"/>
      <c r="AB3024" s="55">
        <f t="shared" si="793"/>
        <v>0</v>
      </c>
      <c r="AC3024" s="55">
        <f>IF(A_Stammdaten!$B$25="ja",D_SAV!AA3024,D_SAV!AB3024)</f>
        <v>0</v>
      </c>
      <c r="AD3024" s="478">
        <f>IF(AC3024=0,0,IF(U3024-(con_EOGJahr-D_SAV!E3024)&lt;=0,AC3024,AC3024/V3024))</f>
        <v>0</v>
      </c>
      <c r="AE3024" s="478">
        <f>IFERROR(IF(AND(VLOOKUP(D3024,rng_ND,5,FALSE)="Ja",D_SAV!T3024="degressiv"),D_SAV!AC3024*Y3024/100,0),0)</f>
        <v>0</v>
      </c>
      <c r="AF3024" s="55">
        <f>IFERROR(IF(VLOOKUP(D3024,rng_ND,5,FALSE)="Ja",MAX(D_SAV!AD3024:AE3024),D_SAV!AD3024),0)</f>
        <v>0</v>
      </c>
      <c r="AG3024" s="55">
        <f t="shared" si="794"/>
        <v>0</v>
      </c>
      <c r="AH3024" s="55">
        <f t="shared" si="795"/>
        <v>0</v>
      </c>
      <c r="AI3024" s="55">
        <f t="shared" si="796"/>
        <v>0</v>
      </c>
      <c r="AJ3024" s="55">
        <f t="shared" si="797"/>
        <v>0</v>
      </c>
      <c r="AK3024" s="55">
        <f t="shared" si="788"/>
        <v>0</v>
      </c>
      <c r="AL3024" s="55">
        <f t="shared" si="789"/>
        <v>0</v>
      </c>
      <c r="AM3024" s="55">
        <f t="shared" si="790"/>
        <v>0</v>
      </c>
    </row>
    <row r="3025" spans="1:39" x14ac:dyDescent="0.25">
      <c r="A3025" s="47">
        <v>3021</v>
      </c>
      <c r="B3025" s="358" t="str">
        <f>IF(AND(E3025&lt;&gt;0,D3025&lt;&gt;0,F3025&lt;&gt;0),IF(C3025&lt;&gt;0,CONCATENATE(C3025,"-AGr",VLOOKUP(D3025,Listen!$A$2:$G$45,7,FALSE),"-",E3025,"-",F3025,),CONCATENATE("AGr",VLOOKUP(D3025,Listen!$A$2:$G$45,7,FALSE),"-",E3025,"-",F3025)),"keine vollständige ID")</f>
        <v>keine vollständige ID</v>
      </c>
      <c r="C3025" s="359">
        <f>'[2]III_SAV-Details_NB'!B3031</f>
        <v>0</v>
      </c>
      <c r="D3025" s="359">
        <f>'[2]III_SAV-Details_NB'!C3031</f>
        <v>0</v>
      </c>
      <c r="E3025" s="359">
        <f>'[2]III_SAV-Details_NB'!D3031</f>
        <v>0</v>
      </c>
      <c r="F3025" s="490"/>
      <c r="G3025" s="281">
        <f>'[2]III_SAV-Details_NB'!X3031</f>
        <v>0</v>
      </c>
      <c r="H3025" s="281">
        <f t="shared" si="791"/>
        <v>0</v>
      </c>
      <c r="I3025" s="281">
        <f>IF(con_EOGJahr=2025,'[2]III_SAV-Details_NB'!AA3031,IF(con_EOGJahr=2026,'[2]III_SAV-Details_NB'!AB3031,'[2]III_SAV-Details_NB'!AC3031))</f>
        <v>0</v>
      </c>
      <c r="J3025" s="282"/>
      <c r="K3025" s="282"/>
      <c r="L3025" s="282"/>
      <c r="M3025" s="282"/>
      <c r="N3025" s="282"/>
      <c r="O3025" s="282"/>
      <c r="P3025" s="52">
        <f t="shared" si="792"/>
        <v>0</v>
      </c>
      <c r="Q3025" s="60"/>
      <c r="R3025" s="53">
        <f t="shared" si="783"/>
        <v>0</v>
      </c>
      <c r="S3025" s="59"/>
      <c r="T3025" s="61"/>
      <c r="U3025" s="342" t="str">
        <f t="shared" si="787"/>
        <v>k.A.</v>
      </c>
      <c r="V3025" s="343" t="str">
        <f t="shared" si="784"/>
        <v>k.A.</v>
      </c>
      <c r="W3025" s="343" t="str">
        <f>IFERROR(IF(OR($D3025="",$E3025=0,con_Ende=0),"k.A.",IF(VLOOKUP($D3025,rng_ND,5,0)="Nein",VLOOKUP($D3025,rng_ND,2,FALSE),MIN(VLOOKUP($D3025,rng_ND,2,FALSE),A_Stammdaten!$B$19-D_SAV!$E3025+1))),"k.A.")</f>
        <v>k.A.</v>
      </c>
      <c r="X3025" s="343" t="str">
        <f t="shared" si="785"/>
        <v>k.A.</v>
      </c>
      <c r="Y3025" s="62"/>
      <c r="Z3025" s="48">
        <f t="shared" si="786"/>
        <v>0</v>
      </c>
      <c r="AA3025" s="457"/>
      <c r="AB3025" s="55">
        <f t="shared" si="793"/>
        <v>0</v>
      </c>
      <c r="AC3025" s="55">
        <f>IF(A_Stammdaten!$B$25="ja",D_SAV!AA3025,D_SAV!AB3025)</f>
        <v>0</v>
      </c>
      <c r="AD3025" s="478">
        <f>IF(AC3025=0,0,IF(U3025-(con_EOGJahr-D_SAV!E3025)&lt;=0,AC3025,AC3025/V3025))</f>
        <v>0</v>
      </c>
      <c r="AE3025" s="478">
        <f>IFERROR(IF(AND(VLOOKUP(D3025,rng_ND,5,FALSE)="Ja",D_SAV!T3025="degressiv"),D_SAV!AC3025*Y3025/100,0),0)</f>
        <v>0</v>
      </c>
      <c r="AF3025" s="55">
        <f>IFERROR(IF(VLOOKUP(D3025,rng_ND,5,FALSE)="Ja",MAX(D_SAV!AD3025:AE3025),D_SAV!AD3025),0)</f>
        <v>0</v>
      </c>
      <c r="AG3025" s="55">
        <f t="shared" si="794"/>
        <v>0</v>
      </c>
      <c r="AH3025" s="55">
        <f t="shared" si="795"/>
        <v>0</v>
      </c>
      <c r="AI3025" s="55">
        <f t="shared" si="796"/>
        <v>0</v>
      </c>
      <c r="AJ3025" s="55">
        <f t="shared" si="797"/>
        <v>0</v>
      </c>
      <c r="AK3025" s="55">
        <f t="shared" si="788"/>
        <v>0</v>
      </c>
      <c r="AL3025" s="55">
        <f t="shared" si="789"/>
        <v>0</v>
      </c>
      <c r="AM3025" s="55">
        <f t="shared" si="790"/>
        <v>0</v>
      </c>
    </row>
    <row r="3026" spans="1:39" x14ac:dyDescent="0.25">
      <c r="A3026" s="47">
        <v>3022</v>
      </c>
      <c r="B3026" s="358" t="str">
        <f>IF(AND(E3026&lt;&gt;0,D3026&lt;&gt;0,F3026&lt;&gt;0),IF(C3026&lt;&gt;0,CONCATENATE(C3026,"-AGr",VLOOKUP(D3026,Listen!$A$2:$G$45,7,FALSE),"-",E3026,"-",F3026,),CONCATENATE("AGr",VLOOKUP(D3026,Listen!$A$2:$G$45,7,FALSE),"-",E3026,"-",F3026)),"keine vollständige ID")</f>
        <v>keine vollständige ID</v>
      </c>
      <c r="C3026" s="359">
        <f>'[2]III_SAV-Details_NB'!B3032</f>
        <v>0</v>
      </c>
      <c r="D3026" s="359">
        <f>'[2]III_SAV-Details_NB'!C3032</f>
        <v>0</v>
      </c>
      <c r="E3026" s="359">
        <f>'[2]III_SAV-Details_NB'!D3032</f>
        <v>0</v>
      </c>
      <c r="F3026" s="490"/>
      <c r="G3026" s="281">
        <f>'[2]III_SAV-Details_NB'!X3032</f>
        <v>0</v>
      </c>
      <c r="H3026" s="281">
        <f t="shared" si="791"/>
        <v>0</v>
      </c>
      <c r="I3026" s="281">
        <f>IF(con_EOGJahr=2025,'[2]III_SAV-Details_NB'!AA3032,IF(con_EOGJahr=2026,'[2]III_SAV-Details_NB'!AB3032,'[2]III_SAV-Details_NB'!AC3032))</f>
        <v>0</v>
      </c>
      <c r="J3026" s="282"/>
      <c r="K3026" s="282"/>
      <c r="L3026" s="282"/>
      <c r="M3026" s="282"/>
      <c r="N3026" s="282"/>
      <c r="O3026" s="282"/>
      <c r="P3026" s="52">
        <f t="shared" si="792"/>
        <v>0</v>
      </c>
      <c r="Q3026" s="60"/>
      <c r="R3026" s="53">
        <f t="shared" ref="R3026:R3089" si="798">P3026+Q3026</f>
        <v>0</v>
      </c>
      <c r="S3026" s="59"/>
      <c r="T3026" s="61"/>
      <c r="U3026" s="342" t="str">
        <f t="shared" si="787"/>
        <v>k.A.</v>
      </c>
      <c r="V3026" s="343" t="str">
        <f t="shared" ref="V3026:V3089" si="799">IFERROR(IF(OR($D3026="",$E3026=0,con_Ende=0,$U3026=0),"k.A.",MAX($E3026-con_EOGJahr+$U3026,0)),"k.A.")</f>
        <v>k.A.</v>
      </c>
      <c r="W3026" s="343" t="str">
        <f>IFERROR(IF(OR($D3026="",$E3026=0,con_Ende=0),"k.A.",IF(VLOOKUP($D3026,rng_ND,5,0)="Nein",VLOOKUP($D3026,rng_ND,2,FALSE),MIN(VLOOKUP($D3026,rng_ND,2,FALSE),A_Stammdaten!$B$19-D_SAV!$E3026+1))),"k.A.")</f>
        <v>k.A.</v>
      </c>
      <c r="X3026" s="343" t="str">
        <f t="shared" ref="X3026:X3089" si="800">IFERROR(IF(OR($D3026="",$E3026=0,con_Ende=0),"k.A.",VLOOKUP($D3026,rng_ND,3,FALSE)),"k.A.")</f>
        <v>k.A.</v>
      </c>
      <c r="Y3026" s="62"/>
      <c r="Z3026" s="48">
        <f t="shared" ref="Z3026:Z3089" si="801">IF(AND($E3026&lt;2006,$E3026&lt;&gt;0),IFERROR(VLOOKUP($E3026,rng_Index,VLOOKUP($D3026,rng_ND,4,FALSE)+1,FALSE),1),)</f>
        <v>0</v>
      </c>
      <c r="AA3026" s="457"/>
      <c r="AB3026" s="55">
        <f t="shared" si="793"/>
        <v>0</v>
      </c>
      <c r="AC3026" s="55">
        <f>IF(A_Stammdaten!$B$25="ja",D_SAV!AA3026,D_SAV!AB3026)</f>
        <v>0</v>
      </c>
      <c r="AD3026" s="478">
        <f>IF(AC3026=0,0,IF(U3026-(con_EOGJahr-D_SAV!E3026)&lt;=0,AC3026,AC3026/V3026))</f>
        <v>0</v>
      </c>
      <c r="AE3026" s="478">
        <f>IFERROR(IF(AND(VLOOKUP(D3026,rng_ND,5,FALSE)="Ja",D_SAV!T3026="degressiv"),D_SAV!AC3026*Y3026/100,0),0)</f>
        <v>0</v>
      </c>
      <c r="AF3026" s="55">
        <f>IFERROR(IF(VLOOKUP(D3026,rng_ND,5,FALSE)="Ja",MAX(D_SAV!AD3026:AE3026),D_SAV!AD3026),0)</f>
        <v>0</v>
      </c>
      <c r="AG3026" s="55">
        <f t="shared" si="794"/>
        <v>0</v>
      </c>
      <c r="AH3026" s="55">
        <f t="shared" si="795"/>
        <v>0</v>
      </c>
      <c r="AI3026" s="55">
        <f t="shared" si="796"/>
        <v>0</v>
      </c>
      <c r="AJ3026" s="55">
        <f t="shared" si="797"/>
        <v>0</v>
      </c>
      <c r="AK3026" s="55">
        <f t="shared" si="788"/>
        <v>0</v>
      </c>
      <c r="AL3026" s="55">
        <f t="shared" si="789"/>
        <v>0</v>
      </c>
      <c r="AM3026" s="55">
        <f t="shared" si="790"/>
        <v>0</v>
      </c>
    </row>
    <row r="3027" spans="1:39" x14ac:dyDescent="0.25">
      <c r="A3027" s="47">
        <v>3023</v>
      </c>
      <c r="B3027" s="358" t="str">
        <f>IF(AND(E3027&lt;&gt;0,D3027&lt;&gt;0,F3027&lt;&gt;0),IF(C3027&lt;&gt;0,CONCATENATE(C3027,"-AGr",VLOOKUP(D3027,Listen!$A$2:$G$45,7,FALSE),"-",E3027,"-",F3027,),CONCATENATE("AGr",VLOOKUP(D3027,Listen!$A$2:$G$45,7,FALSE),"-",E3027,"-",F3027)),"keine vollständige ID")</f>
        <v>keine vollständige ID</v>
      </c>
      <c r="C3027" s="359">
        <f>'[2]III_SAV-Details_NB'!B3033</f>
        <v>0</v>
      </c>
      <c r="D3027" s="359">
        <f>'[2]III_SAV-Details_NB'!C3033</f>
        <v>0</v>
      </c>
      <c r="E3027" s="359">
        <f>'[2]III_SAV-Details_NB'!D3033</f>
        <v>0</v>
      </c>
      <c r="F3027" s="490"/>
      <c r="G3027" s="281">
        <f>'[2]III_SAV-Details_NB'!X3033</f>
        <v>0</v>
      </c>
      <c r="H3027" s="281">
        <f t="shared" si="791"/>
        <v>0</v>
      </c>
      <c r="I3027" s="281">
        <f>IF(con_EOGJahr=2025,'[2]III_SAV-Details_NB'!AA3033,IF(con_EOGJahr=2026,'[2]III_SAV-Details_NB'!AB3033,'[2]III_SAV-Details_NB'!AC3033))</f>
        <v>0</v>
      </c>
      <c r="J3027" s="282"/>
      <c r="K3027" s="282"/>
      <c r="L3027" s="282"/>
      <c r="M3027" s="282"/>
      <c r="N3027" s="282"/>
      <c r="O3027" s="282"/>
      <c r="P3027" s="52">
        <f t="shared" si="792"/>
        <v>0</v>
      </c>
      <c r="Q3027" s="60"/>
      <c r="R3027" s="53">
        <f t="shared" si="798"/>
        <v>0</v>
      </c>
      <c r="S3027" s="59"/>
      <c r="T3027" s="61"/>
      <c r="U3027" s="342" t="str">
        <f t="shared" ref="U3027:U3090" si="802">+W3027</f>
        <v>k.A.</v>
      </c>
      <c r="V3027" s="343" t="str">
        <f t="shared" si="799"/>
        <v>k.A.</v>
      </c>
      <c r="W3027" s="343" t="str">
        <f>IFERROR(IF(OR($D3027="",$E3027=0,con_Ende=0),"k.A.",IF(VLOOKUP($D3027,rng_ND,5,0)="Nein",VLOOKUP($D3027,rng_ND,2,FALSE),MIN(VLOOKUP($D3027,rng_ND,2,FALSE),A_Stammdaten!$B$19-D_SAV!$E3027+1))),"k.A.")</f>
        <v>k.A.</v>
      </c>
      <c r="X3027" s="343" t="str">
        <f t="shared" si="800"/>
        <v>k.A.</v>
      </c>
      <c r="Y3027" s="62"/>
      <c r="Z3027" s="48">
        <f t="shared" si="801"/>
        <v>0</v>
      </c>
      <c r="AA3027" s="457"/>
      <c r="AB3027" s="55">
        <f t="shared" si="793"/>
        <v>0</v>
      </c>
      <c r="AC3027" s="55">
        <f>IF(A_Stammdaten!$B$25="ja",D_SAV!AA3027,D_SAV!AB3027)</f>
        <v>0</v>
      </c>
      <c r="AD3027" s="478">
        <f>IF(AC3027=0,0,IF(U3027-(con_EOGJahr-D_SAV!E3027)&lt;=0,AC3027,AC3027/V3027))</f>
        <v>0</v>
      </c>
      <c r="AE3027" s="478">
        <f>IFERROR(IF(AND(VLOOKUP(D3027,rng_ND,5,FALSE)="Ja",D_SAV!T3027="degressiv"),D_SAV!AC3027*Y3027/100,0),0)</f>
        <v>0</v>
      </c>
      <c r="AF3027" s="55">
        <f>IFERROR(IF(VLOOKUP(D3027,rng_ND,5,FALSE)="Ja",MAX(D_SAV!AD3027:AE3027),D_SAV!AD3027),0)</f>
        <v>0</v>
      </c>
      <c r="AG3027" s="55">
        <f t="shared" si="794"/>
        <v>0</v>
      </c>
      <c r="AH3027" s="55">
        <f t="shared" si="795"/>
        <v>0</v>
      </c>
      <c r="AI3027" s="55">
        <f t="shared" si="796"/>
        <v>0</v>
      </c>
      <c r="AJ3027" s="55">
        <f t="shared" si="797"/>
        <v>0</v>
      </c>
      <c r="AK3027" s="55">
        <f t="shared" si="788"/>
        <v>0</v>
      </c>
      <c r="AL3027" s="55">
        <f t="shared" si="789"/>
        <v>0</v>
      </c>
      <c r="AM3027" s="55">
        <f t="shared" si="790"/>
        <v>0</v>
      </c>
    </row>
    <row r="3028" spans="1:39" x14ac:dyDescent="0.25">
      <c r="A3028" s="47">
        <v>3024</v>
      </c>
      <c r="B3028" s="358" t="str">
        <f>IF(AND(E3028&lt;&gt;0,D3028&lt;&gt;0,F3028&lt;&gt;0),IF(C3028&lt;&gt;0,CONCATENATE(C3028,"-AGr",VLOOKUP(D3028,Listen!$A$2:$G$45,7,FALSE),"-",E3028,"-",F3028,),CONCATENATE("AGr",VLOOKUP(D3028,Listen!$A$2:$G$45,7,FALSE),"-",E3028,"-",F3028)),"keine vollständige ID")</f>
        <v>keine vollständige ID</v>
      </c>
      <c r="C3028" s="359">
        <f>'[2]III_SAV-Details_NB'!B3034</f>
        <v>0</v>
      </c>
      <c r="D3028" s="359">
        <f>'[2]III_SAV-Details_NB'!C3034</f>
        <v>0</v>
      </c>
      <c r="E3028" s="359">
        <f>'[2]III_SAV-Details_NB'!D3034</f>
        <v>0</v>
      </c>
      <c r="F3028" s="490"/>
      <c r="G3028" s="281">
        <f>'[2]III_SAV-Details_NB'!X3034</f>
        <v>0</v>
      </c>
      <c r="H3028" s="281">
        <f t="shared" si="791"/>
        <v>0</v>
      </c>
      <c r="I3028" s="281">
        <f>IF(con_EOGJahr=2025,'[2]III_SAV-Details_NB'!AA3034,IF(con_EOGJahr=2026,'[2]III_SAV-Details_NB'!AB3034,'[2]III_SAV-Details_NB'!AC3034))</f>
        <v>0</v>
      </c>
      <c r="J3028" s="282"/>
      <c r="K3028" s="282"/>
      <c r="L3028" s="282"/>
      <c r="M3028" s="282"/>
      <c r="N3028" s="282"/>
      <c r="O3028" s="282"/>
      <c r="P3028" s="52">
        <f t="shared" si="792"/>
        <v>0</v>
      </c>
      <c r="Q3028" s="60"/>
      <c r="R3028" s="53">
        <f t="shared" si="798"/>
        <v>0</v>
      </c>
      <c r="S3028" s="59"/>
      <c r="T3028" s="61"/>
      <c r="U3028" s="342" t="str">
        <f t="shared" si="802"/>
        <v>k.A.</v>
      </c>
      <c r="V3028" s="343" t="str">
        <f t="shared" si="799"/>
        <v>k.A.</v>
      </c>
      <c r="W3028" s="343" t="str">
        <f>IFERROR(IF(OR($D3028="",$E3028=0,con_Ende=0),"k.A.",IF(VLOOKUP($D3028,rng_ND,5,0)="Nein",VLOOKUP($D3028,rng_ND,2,FALSE),MIN(VLOOKUP($D3028,rng_ND,2,FALSE),A_Stammdaten!$B$19-D_SAV!$E3028+1))),"k.A.")</f>
        <v>k.A.</v>
      </c>
      <c r="X3028" s="343" t="str">
        <f t="shared" si="800"/>
        <v>k.A.</v>
      </c>
      <c r="Y3028" s="62"/>
      <c r="Z3028" s="48">
        <f t="shared" si="801"/>
        <v>0</v>
      </c>
      <c r="AA3028" s="457"/>
      <c r="AB3028" s="55">
        <f t="shared" si="793"/>
        <v>0</v>
      </c>
      <c r="AC3028" s="55">
        <f>IF(A_Stammdaten!$B$25="ja",D_SAV!AA3028,D_SAV!AB3028)</f>
        <v>0</v>
      </c>
      <c r="AD3028" s="478">
        <f>IF(AC3028=0,0,IF(U3028-(con_EOGJahr-D_SAV!E3028)&lt;=0,AC3028,AC3028/V3028))</f>
        <v>0</v>
      </c>
      <c r="AE3028" s="478">
        <f>IFERROR(IF(AND(VLOOKUP(D3028,rng_ND,5,FALSE)="Ja",D_SAV!T3028="degressiv"),D_SAV!AC3028*Y3028/100,0),0)</f>
        <v>0</v>
      </c>
      <c r="AF3028" s="55">
        <f>IFERROR(IF(VLOOKUP(D3028,rng_ND,5,FALSE)="Ja",MAX(D_SAV!AD3028:AE3028),D_SAV!AD3028),0)</f>
        <v>0</v>
      </c>
      <c r="AG3028" s="55">
        <f t="shared" si="794"/>
        <v>0</v>
      </c>
      <c r="AH3028" s="55">
        <f t="shared" si="795"/>
        <v>0</v>
      </c>
      <c r="AI3028" s="55">
        <f t="shared" si="796"/>
        <v>0</v>
      </c>
      <c r="AJ3028" s="55">
        <f t="shared" si="797"/>
        <v>0</v>
      </c>
      <c r="AK3028" s="55">
        <f t="shared" si="788"/>
        <v>0</v>
      </c>
      <c r="AL3028" s="55">
        <f t="shared" si="789"/>
        <v>0</v>
      </c>
      <c r="AM3028" s="55">
        <f t="shared" si="790"/>
        <v>0</v>
      </c>
    </row>
    <row r="3029" spans="1:39" x14ac:dyDescent="0.25">
      <c r="A3029" s="47">
        <v>3025</v>
      </c>
      <c r="B3029" s="358" t="str">
        <f>IF(AND(E3029&lt;&gt;0,D3029&lt;&gt;0,F3029&lt;&gt;0),IF(C3029&lt;&gt;0,CONCATENATE(C3029,"-AGr",VLOOKUP(D3029,Listen!$A$2:$G$45,7,FALSE),"-",E3029,"-",F3029,),CONCATENATE("AGr",VLOOKUP(D3029,Listen!$A$2:$G$45,7,FALSE),"-",E3029,"-",F3029)),"keine vollständige ID")</f>
        <v>keine vollständige ID</v>
      </c>
      <c r="C3029" s="359">
        <f>'[2]III_SAV-Details_NB'!B3035</f>
        <v>0</v>
      </c>
      <c r="D3029" s="359">
        <f>'[2]III_SAV-Details_NB'!C3035</f>
        <v>0</v>
      </c>
      <c r="E3029" s="359">
        <f>'[2]III_SAV-Details_NB'!D3035</f>
        <v>0</v>
      </c>
      <c r="F3029" s="490"/>
      <c r="G3029" s="281">
        <f>'[2]III_SAV-Details_NB'!X3035</f>
        <v>0</v>
      </c>
      <c r="H3029" s="281">
        <f t="shared" si="791"/>
        <v>0</v>
      </c>
      <c r="I3029" s="281">
        <f>IF(con_EOGJahr=2025,'[2]III_SAV-Details_NB'!AA3035,IF(con_EOGJahr=2026,'[2]III_SAV-Details_NB'!AB3035,'[2]III_SAV-Details_NB'!AC3035))</f>
        <v>0</v>
      </c>
      <c r="J3029" s="282"/>
      <c r="K3029" s="282"/>
      <c r="L3029" s="282"/>
      <c r="M3029" s="282"/>
      <c r="N3029" s="282"/>
      <c r="O3029" s="282"/>
      <c r="P3029" s="52">
        <f t="shared" si="792"/>
        <v>0</v>
      </c>
      <c r="Q3029" s="60"/>
      <c r="R3029" s="53">
        <f t="shared" si="798"/>
        <v>0</v>
      </c>
      <c r="S3029" s="59"/>
      <c r="T3029" s="61"/>
      <c r="U3029" s="342" t="str">
        <f t="shared" si="802"/>
        <v>k.A.</v>
      </c>
      <c r="V3029" s="343" t="str">
        <f t="shared" si="799"/>
        <v>k.A.</v>
      </c>
      <c r="W3029" s="343" t="str">
        <f>IFERROR(IF(OR($D3029="",$E3029=0,con_Ende=0),"k.A.",IF(VLOOKUP($D3029,rng_ND,5,0)="Nein",VLOOKUP($D3029,rng_ND,2,FALSE),MIN(VLOOKUP($D3029,rng_ND,2,FALSE),A_Stammdaten!$B$19-D_SAV!$E3029+1))),"k.A.")</f>
        <v>k.A.</v>
      </c>
      <c r="X3029" s="343" t="str">
        <f t="shared" si="800"/>
        <v>k.A.</v>
      </c>
      <c r="Y3029" s="62"/>
      <c r="Z3029" s="48">
        <f t="shared" si="801"/>
        <v>0</v>
      </c>
      <c r="AA3029" s="457"/>
      <c r="AB3029" s="55">
        <f t="shared" si="793"/>
        <v>0</v>
      </c>
      <c r="AC3029" s="55">
        <f>IF(A_Stammdaten!$B$25="ja",D_SAV!AA3029,D_SAV!AB3029)</f>
        <v>0</v>
      </c>
      <c r="AD3029" s="478">
        <f>IF(AC3029=0,0,IF(U3029-(con_EOGJahr-D_SAV!E3029)&lt;=0,AC3029,AC3029/V3029))</f>
        <v>0</v>
      </c>
      <c r="AE3029" s="478">
        <f>IFERROR(IF(AND(VLOOKUP(D3029,rng_ND,5,FALSE)="Ja",D_SAV!T3029="degressiv"),D_SAV!AC3029*Y3029/100,0),0)</f>
        <v>0</v>
      </c>
      <c r="AF3029" s="55">
        <f>IFERROR(IF(VLOOKUP(D3029,rng_ND,5,FALSE)="Ja",MAX(D_SAV!AD3029:AE3029),D_SAV!AD3029),0)</f>
        <v>0</v>
      </c>
      <c r="AG3029" s="55">
        <f t="shared" si="794"/>
        <v>0</v>
      </c>
      <c r="AH3029" s="55">
        <f t="shared" si="795"/>
        <v>0</v>
      </c>
      <c r="AI3029" s="55">
        <f t="shared" si="796"/>
        <v>0</v>
      </c>
      <c r="AJ3029" s="55">
        <f t="shared" si="797"/>
        <v>0</v>
      </c>
      <c r="AK3029" s="55">
        <f t="shared" si="788"/>
        <v>0</v>
      </c>
      <c r="AL3029" s="55">
        <f t="shared" si="789"/>
        <v>0</v>
      </c>
      <c r="AM3029" s="55">
        <f t="shared" si="790"/>
        <v>0</v>
      </c>
    </row>
    <row r="3030" spans="1:39" x14ac:dyDescent="0.25">
      <c r="A3030" s="47">
        <v>3026</v>
      </c>
      <c r="B3030" s="358" t="str">
        <f>IF(AND(E3030&lt;&gt;0,D3030&lt;&gt;0,F3030&lt;&gt;0),IF(C3030&lt;&gt;0,CONCATENATE(C3030,"-AGr",VLOOKUP(D3030,Listen!$A$2:$G$45,7,FALSE),"-",E3030,"-",F3030,),CONCATENATE("AGr",VLOOKUP(D3030,Listen!$A$2:$G$45,7,FALSE),"-",E3030,"-",F3030)),"keine vollständige ID")</f>
        <v>keine vollständige ID</v>
      </c>
      <c r="C3030" s="359">
        <f>'[2]III_SAV-Details_NB'!B3036</f>
        <v>0</v>
      </c>
      <c r="D3030" s="359">
        <f>'[2]III_SAV-Details_NB'!C3036</f>
        <v>0</v>
      </c>
      <c r="E3030" s="359">
        <f>'[2]III_SAV-Details_NB'!D3036</f>
        <v>0</v>
      </c>
      <c r="F3030" s="490"/>
      <c r="G3030" s="281">
        <f>'[2]III_SAV-Details_NB'!X3036</f>
        <v>0</v>
      </c>
      <c r="H3030" s="281">
        <f t="shared" si="791"/>
        <v>0</v>
      </c>
      <c r="I3030" s="281">
        <f>IF(con_EOGJahr=2025,'[2]III_SAV-Details_NB'!AA3036,IF(con_EOGJahr=2026,'[2]III_SAV-Details_NB'!AB3036,'[2]III_SAV-Details_NB'!AC3036))</f>
        <v>0</v>
      </c>
      <c r="J3030" s="282"/>
      <c r="K3030" s="282"/>
      <c r="L3030" s="282"/>
      <c r="M3030" s="282"/>
      <c r="N3030" s="282"/>
      <c r="O3030" s="282"/>
      <c r="P3030" s="52">
        <f t="shared" si="792"/>
        <v>0</v>
      </c>
      <c r="Q3030" s="60"/>
      <c r="R3030" s="53">
        <f t="shared" si="798"/>
        <v>0</v>
      </c>
      <c r="S3030" s="59"/>
      <c r="T3030" s="61"/>
      <c r="U3030" s="342" t="str">
        <f t="shared" si="802"/>
        <v>k.A.</v>
      </c>
      <c r="V3030" s="343" t="str">
        <f t="shared" si="799"/>
        <v>k.A.</v>
      </c>
      <c r="W3030" s="343" t="str">
        <f>IFERROR(IF(OR($D3030="",$E3030=0,con_Ende=0),"k.A.",IF(VLOOKUP($D3030,rng_ND,5,0)="Nein",VLOOKUP($D3030,rng_ND,2,FALSE),MIN(VLOOKUP($D3030,rng_ND,2,FALSE),A_Stammdaten!$B$19-D_SAV!$E3030+1))),"k.A.")</f>
        <v>k.A.</v>
      </c>
      <c r="X3030" s="343" t="str">
        <f t="shared" si="800"/>
        <v>k.A.</v>
      </c>
      <c r="Y3030" s="62"/>
      <c r="Z3030" s="48">
        <f t="shared" si="801"/>
        <v>0</v>
      </c>
      <c r="AA3030" s="457"/>
      <c r="AB3030" s="55">
        <f t="shared" si="793"/>
        <v>0</v>
      </c>
      <c r="AC3030" s="55">
        <f>IF(A_Stammdaten!$B$25="ja",D_SAV!AA3030,D_SAV!AB3030)</f>
        <v>0</v>
      </c>
      <c r="AD3030" s="478">
        <f>IF(AC3030=0,0,IF(U3030-(con_EOGJahr-D_SAV!E3030)&lt;=0,AC3030,AC3030/V3030))</f>
        <v>0</v>
      </c>
      <c r="AE3030" s="478">
        <f>IFERROR(IF(AND(VLOOKUP(D3030,rng_ND,5,FALSE)="Ja",D_SAV!T3030="degressiv"),D_SAV!AC3030*Y3030/100,0),0)</f>
        <v>0</v>
      </c>
      <c r="AF3030" s="55">
        <f>IFERROR(IF(VLOOKUP(D3030,rng_ND,5,FALSE)="Ja",MAX(D_SAV!AD3030:AE3030),D_SAV!AD3030),0)</f>
        <v>0</v>
      </c>
      <c r="AG3030" s="55">
        <f t="shared" si="794"/>
        <v>0</v>
      </c>
      <c r="AH3030" s="55">
        <f t="shared" si="795"/>
        <v>0</v>
      </c>
      <c r="AI3030" s="55">
        <f t="shared" si="796"/>
        <v>0</v>
      </c>
      <c r="AJ3030" s="55">
        <f t="shared" si="797"/>
        <v>0</v>
      </c>
      <c r="AK3030" s="55">
        <f t="shared" si="788"/>
        <v>0</v>
      </c>
      <c r="AL3030" s="55">
        <f t="shared" si="789"/>
        <v>0</v>
      </c>
      <c r="AM3030" s="55">
        <f t="shared" si="790"/>
        <v>0</v>
      </c>
    </row>
    <row r="3031" spans="1:39" x14ac:dyDescent="0.25">
      <c r="A3031" s="47">
        <v>3027</v>
      </c>
      <c r="B3031" s="358" t="str">
        <f>IF(AND(E3031&lt;&gt;0,D3031&lt;&gt;0,F3031&lt;&gt;0),IF(C3031&lt;&gt;0,CONCATENATE(C3031,"-AGr",VLOOKUP(D3031,Listen!$A$2:$G$45,7,FALSE),"-",E3031,"-",F3031,),CONCATENATE("AGr",VLOOKUP(D3031,Listen!$A$2:$G$45,7,FALSE),"-",E3031,"-",F3031)),"keine vollständige ID")</f>
        <v>keine vollständige ID</v>
      </c>
      <c r="C3031" s="359">
        <f>'[2]III_SAV-Details_NB'!B3037</f>
        <v>0</v>
      </c>
      <c r="D3031" s="359">
        <f>'[2]III_SAV-Details_NB'!C3037</f>
        <v>0</v>
      </c>
      <c r="E3031" s="359">
        <f>'[2]III_SAV-Details_NB'!D3037</f>
        <v>0</v>
      </c>
      <c r="F3031" s="490"/>
      <c r="G3031" s="281">
        <f>'[2]III_SAV-Details_NB'!X3037</f>
        <v>0</v>
      </c>
      <c r="H3031" s="281">
        <f t="shared" si="791"/>
        <v>0</v>
      </c>
      <c r="I3031" s="281">
        <f>IF(con_EOGJahr=2025,'[2]III_SAV-Details_NB'!AA3037,IF(con_EOGJahr=2026,'[2]III_SAV-Details_NB'!AB3037,'[2]III_SAV-Details_NB'!AC3037))</f>
        <v>0</v>
      </c>
      <c r="J3031" s="282"/>
      <c r="K3031" s="282"/>
      <c r="L3031" s="282"/>
      <c r="M3031" s="282"/>
      <c r="N3031" s="282"/>
      <c r="O3031" s="282"/>
      <c r="P3031" s="52">
        <f t="shared" si="792"/>
        <v>0</v>
      </c>
      <c r="Q3031" s="60"/>
      <c r="R3031" s="53">
        <f t="shared" si="798"/>
        <v>0</v>
      </c>
      <c r="S3031" s="59"/>
      <c r="T3031" s="61"/>
      <c r="U3031" s="342" t="str">
        <f t="shared" si="802"/>
        <v>k.A.</v>
      </c>
      <c r="V3031" s="343" t="str">
        <f t="shared" si="799"/>
        <v>k.A.</v>
      </c>
      <c r="W3031" s="343" t="str">
        <f>IFERROR(IF(OR($D3031="",$E3031=0,con_Ende=0),"k.A.",IF(VLOOKUP($D3031,rng_ND,5,0)="Nein",VLOOKUP($D3031,rng_ND,2,FALSE),MIN(VLOOKUP($D3031,rng_ND,2,FALSE),A_Stammdaten!$B$19-D_SAV!$E3031+1))),"k.A.")</f>
        <v>k.A.</v>
      </c>
      <c r="X3031" s="343" t="str">
        <f t="shared" si="800"/>
        <v>k.A.</v>
      </c>
      <c r="Y3031" s="62"/>
      <c r="Z3031" s="48">
        <f t="shared" si="801"/>
        <v>0</v>
      </c>
      <c r="AA3031" s="457"/>
      <c r="AB3031" s="55">
        <f t="shared" si="793"/>
        <v>0</v>
      </c>
      <c r="AC3031" s="55">
        <f>IF(A_Stammdaten!$B$25="ja",D_SAV!AA3031,D_SAV!AB3031)</f>
        <v>0</v>
      </c>
      <c r="AD3031" s="478">
        <f>IF(AC3031=0,0,IF(U3031-(con_EOGJahr-D_SAV!E3031)&lt;=0,AC3031,AC3031/V3031))</f>
        <v>0</v>
      </c>
      <c r="AE3031" s="478">
        <f>IFERROR(IF(AND(VLOOKUP(D3031,rng_ND,5,FALSE)="Ja",D_SAV!T3031="degressiv"),D_SAV!AC3031*Y3031/100,0),0)</f>
        <v>0</v>
      </c>
      <c r="AF3031" s="55">
        <f>IFERROR(IF(VLOOKUP(D3031,rng_ND,5,FALSE)="Ja",MAX(D_SAV!AD3031:AE3031),D_SAV!AD3031),0)</f>
        <v>0</v>
      </c>
      <c r="AG3031" s="55">
        <f t="shared" si="794"/>
        <v>0</v>
      </c>
      <c r="AH3031" s="55">
        <f t="shared" si="795"/>
        <v>0</v>
      </c>
      <c r="AI3031" s="55">
        <f t="shared" si="796"/>
        <v>0</v>
      </c>
      <c r="AJ3031" s="55">
        <f t="shared" si="797"/>
        <v>0</v>
      </c>
      <c r="AK3031" s="55">
        <f t="shared" si="788"/>
        <v>0</v>
      </c>
      <c r="AL3031" s="55">
        <f t="shared" si="789"/>
        <v>0</v>
      </c>
      <c r="AM3031" s="55">
        <f t="shared" si="790"/>
        <v>0</v>
      </c>
    </row>
    <row r="3032" spans="1:39" x14ac:dyDescent="0.25">
      <c r="A3032" s="47">
        <v>3028</v>
      </c>
      <c r="B3032" s="358" t="str">
        <f>IF(AND(E3032&lt;&gt;0,D3032&lt;&gt;0,F3032&lt;&gt;0),IF(C3032&lt;&gt;0,CONCATENATE(C3032,"-AGr",VLOOKUP(D3032,Listen!$A$2:$G$45,7,FALSE),"-",E3032,"-",F3032,),CONCATENATE("AGr",VLOOKUP(D3032,Listen!$A$2:$G$45,7,FALSE),"-",E3032,"-",F3032)),"keine vollständige ID")</f>
        <v>keine vollständige ID</v>
      </c>
      <c r="C3032" s="359">
        <f>'[2]III_SAV-Details_NB'!B3038</f>
        <v>0</v>
      </c>
      <c r="D3032" s="359">
        <f>'[2]III_SAV-Details_NB'!C3038</f>
        <v>0</v>
      </c>
      <c r="E3032" s="359">
        <f>'[2]III_SAV-Details_NB'!D3038</f>
        <v>0</v>
      </c>
      <c r="F3032" s="490"/>
      <c r="G3032" s="281">
        <f>'[2]III_SAV-Details_NB'!X3038</f>
        <v>0</v>
      </c>
      <c r="H3032" s="281">
        <f t="shared" si="791"/>
        <v>0</v>
      </c>
      <c r="I3032" s="281">
        <f>IF(con_EOGJahr=2025,'[2]III_SAV-Details_NB'!AA3038,IF(con_EOGJahr=2026,'[2]III_SAV-Details_NB'!AB3038,'[2]III_SAV-Details_NB'!AC3038))</f>
        <v>0</v>
      </c>
      <c r="J3032" s="282"/>
      <c r="K3032" s="282"/>
      <c r="L3032" s="282"/>
      <c r="M3032" s="282"/>
      <c r="N3032" s="282"/>
      <c r="O3032" s="282"/>
      <c r="P3032" s="52">
        <f t="shared" si="792"/>
        <v>0</v>
      </c>
      <c r="Q3032" s="60"/>
      <c r="R3032" s="53">
        <f t="shared" si="798"/>
        <v>0</v>
      </c>
      <c r="S3032" s="59"/>
      <c r="T3032" s="61"/>
      <c r="U3032" s="342" t="str">
        <f t="shared" si="802"/>
        <v>k.A.</v>
      </c>
      <c r="V3032" s="343" t="str">
        <f t="shared" si="799"/>
        <v>k.A.</v>
      </c>
      <c r="W3032" s="343" t="str">
        <f>IFERROR(IF(OR($D3032="",$E3032=0,con_Ende=0),"k.A.",IF(VLOOKUP($D3032,rng_ND,5,0)="Nein",VLOOKUP($D3032,rng_ND,2,FALSE),MIN(VLOOKUP($D3032,rng_ND,2,FALSE),A_Stammdaten!$B$19-D_SAV!$E3032+1))),"k.A.")</f>
        <v>k.A.</v>
      </c>
      <c r="X3032" s="343" t="str">
        <f t="shared" si="800"/>
        <v>k.A.</v>
      </c>
      <c r="Y3032" s="62"/>
      <c r="Z3032" s="48">
        <f t="shared" si="801"/>
        <v>0</v>
      </c>
      <c r="AA3032" s="457"/>
      <c r="AB3032" s="55">
        <f t="shared" si="793"/>
        <v>0</v>
      </c>
      <c r="AC3032" s="55">
        <f>IF(A_Stammdaten!$B$25="ja",D_SAV!AA3032,D_SAV!AB3032)</f>
        <v>0</v>
      </c>
      <c r="AD3032" s="478">
        <f>IF(AC3032=0,0,IF(U3032-(con_EOGJahr-D_SAV!E3032)&lt;=0,AC3032,AC3032/V3032))</f>
        <v>0</v>
      </c>
      <c r="AE3032" s="478">
        <f>IFERROR(IF(AND(VLOOKUP(D3032,rng_ND,5,FALSE)="Ja",D_SAV!T3032="degressiv"),D_SAV!AC3032*Y3032/100,0),0)</f>
        <v>0</v>
      </c>
      <c r="AF3032" s="55">
        <f>IFERROR(IF(VLOOKUP(D3032,rng_ND,5,FALSE)="Ja",MAX(D_SAV!AD3032:AE3032),D_SAV!AD3032),0)</f>
        <v>0</v>
      </c>
      <c r="AG3032" s="55">
        <f t="shared" si="794"/>
        <v>0</v>
      </c>
      <c r="AH3032" s="55">
        <f t="shared" si="795"/>
        <v>0</v>
      </c>
      <c r="AI3032" s="55">
        <f t="shared" si="796"/>
        <v>0</v>
      </c>
      <c r="AJ3032" s="55">
        <f t="shared" si="797"/>
        <v>0</v>
      </c>
      <c r="AK3032" s="55">
        <f t="shared" si="788"/>
        <v>0</v>
      </c>
      <c r="AL3032" s="55">
        <f t="shared" si="789"/>
        <v>0</v>
      </c>
      <c r="AM3032" s="55">
        <f t="shared" si="790"/>
        <v>0</v>
      </c>
    </row>
    <row r="3033" spans="1:39" x14ac:dyDescent="0.25">
      <c r="A3033" s="47">
        <v>3029</v>
      </c>
      <c r="B3033" s="358" t="str">
        <f>IF(AND(E3033&lt;&gt;0,D3033&lt;&gt;0,F3033&lt;&gt;0),IF(C3033&lt;&gt;0,CONCATENATE(C3033,"-AGr",VLOOKUP(D3033,Listen!$A$2:$G$45,7,FALSE),"-",E3033,"-",F3033,),CONCATENATE("AGr",VLOOKUP(D3033,Listen!$A$2:$G$45,7,FALSE),"-",E3033,"-",F3033)),"keine vollständige ID")</f>
        <v>keine vollständige ID</v>
      </c>
      <c r="C3033" s="359">
        <f>'[2]III_SAV-Details_NB'!B3039</f>
        <v>0</v>
      </c>
      <c r="D3033" s="359">
        <f>'[2]III_SAV-Details_NB'!C3039</f>
        <v>0</v>
      </c>
      <c r="E3033" s="359">
        <f>'[2]III_SAV-Details_NB'!D3039</f>
        <v>0</v>
      </c>
      <c r="F3033" s="490"/>
      <c r="G3033" s="281">
        <f>'[2]III_SAV-Details_NB'!X3039</f>
        <v>0</v>
      </c>
      <c r="H3033" s="281">
        <f t="shared" si="791"/>
        <v>0</v>
      </c>
      <c r="I3033" s="281">
        <f>IF(con_EOGJahr=2025,'[2]III_SAV-Details_NB'!AA3039,IF(con_EOGJahr=2026,'[2]III_SAV-Details_NB'!AB3039,'[2]III_SAV-Details_NB'!AC3039))</f>
        <v>0</v>
      </c>
      <c r="J3033" s="282"/>
      <c r="K3033" s="282"/>
      <c r="L3033" s="282"/>
      <c r="M3033" s="282"/>
      <c r="N3033" s="282"/>
      <c r="O3033" s="282"/>
      <c r="P3033" s="52">
        <f t="shared" si="792"/>
        <v>0</v>
      </c>
      <c r="Q3033" s="60"/>
      <c r="R3033" s="53">
        <f t="shared" si="798"/>
        <v>0</v>
      </c>
      <c r="S3033" s="59"/>
      <c r="T3033" s="61"/>
      <c r="U3033" s="342" t="str">
        <f t="shared" si="802"/>
        <v>k.A.</v>
      </c>
      <c r="V3033" s="343" t="str">
        <f t="shared" si="799"/>
        <v>k.A.</v>
      </c>
      <c r="W3033" s="343" t="str">
        <f>IFERROR(IF(OR($D3033="",$E3033=0,con_Ende=0),"k.A.",IF(VLOOKUP($D3033,rng_ND,5,0)="Nein",VLOOKUP($D3033,rng_ND,2,FALSE),MIN(VLOOKUP($D3033,rng_ND,2,FALSE),A_Stammdaten!$B$19-D_SAV!$E3033+1))),"k.A.")</f>
        <v>k.A.</v>
      </c>
      <c r="X3033" s="343" t="str">
        <f t="shared" si="800"/>
        <v>k.A.</v>
      </c>
      <c r="Y3033" s="62"/>
      <c r="Z3033" s="48">
        <f t="shared" si="801"/>
        <v>0</v>
      </c>
      <c r="AA3033" s="457"/>
      <c r="AB3033" s="55">
        <f t="shared" si="793"/>
        <v>0</v>
      </c>
      <c r="AC3033" s="55">
        <f>IF(A_Stammdaten!$B$25="ja",D_SAV!AA3033,D_SAV!AB3033)</f>
        <v>0</v>
      </c>
      <c r="AD3033" s="478">
        <f>IF(AC3033=0,0,IF(U3033-(con_EOGJahr-D_SAV!E3033)&lt;=0,AC3033,AC3033/V3033))</f>
        <v>0</v>
      </c>
      <c r="AE3033" s="478">
        <f>IFERROR(IF(AND(VLOOKUP(D3033,rng_ND,5,FALSE)="Ja",D_SAV!T3033="degressiv"),D_SAV!AC3033*Y3033/100,0),0)</f>
        <v>0</v>
      </c>
      <c r="AF3033" s="55">
        <f>IFERROR(IF(VLOOKUP(D3033,rng_ND,5,FALSE)="Ja",MAX(D_SAV!AD3033:AE3033),D_SAV!AD3033),0)</f>
        <v>0</v>
      </c>
      <c r="AG3033" s="55">
        <f t="shared" si="794"/>
        <v>0</v>
      </c>
      <c r="AH3033" s="55">
        <f t="shared" si="795"/>
        <v>0</v>
      </c>
      <c r="AI3033" s="55">
        <f t="shared" si="796"/>
        <v>0</v>
      </c>
      <c r="AJ3033" s="55">
        <f t="shared" si="797"/>
        <v>0</v>
      </c>
      <c r="AK3033" s="55">
        <f t="shared" si="788"/>
        <v>0</v>
      </c>
      <c r="AL3033" s="55">
        <f t="shared" si="789"/>
        <v>0</v>
      </c>
      <c r="AM3033" s="55">
        <f t="shared" si="790"/>
        <v>0</v>
      </c>
    </row>
    <row r="3034" spans="1:39" x14ac:dyDescent="0.25">
      <c r="A3034" s="47">
        <v>3030</v>
      </c>
      <c r="B3034" s="358" t="str">
        <f>IF(AND(E3034&lt;&gt;0,D3034&lt;&gt;0,F3034&lt;&gt;0),IF(C3034&lt;&gt;0,CONCATENATE(C3034,"-AGr",VLOOKUP(D3034,Listen!$A$2:$G$45,7,FALSE),"-",E3034,"-",F3034,),CONCATENATE("AGr",VLOOKUP(D3034,Listen!$A$2:$G$45,7,FALSE),"-",E3034,"-",F3034)),"keine vollständige ID")</f>
        <v>keine vollständige ID</v>
      </c>
      <c r="C3034" s="359">
        <f>'[2]III_SAV-Details_NB'!B3040</f>
        <v>0</v>
      </c>
      <c r="D3034" s="359">
        <f>'[2]III_SAV-Details_NB'!C3040</f>
        <v>0</v>
      </c>
      <c r="E3034" s="359">
        <f>'[2]III_SAV-Details_NB'!D3040</f>
        <v>0</v>
      </c>
      <c r="F3034" s="490"/>
      <c r="G3034" s="281">
        <f>'[2]III_SAV-Details_NB'!X3040</f>
        <v>0</v>
      </c>
      <c r="H3034" s="281">
        <f t="shared" si="791"/>
        <v>0</v>
      </c>
      <c r="I3034" s="281">
        <f>IF(con_EOGJahr=2025,'[2]III_SAV-Details_NB'!AA3040,IF(con_EOGJahr=2026,'[2]III_SAV-Details_NB'!AB3040,'[2]III_SAV-Details_NB'!AC3040))</f>
        <v>0</v>
      </c>
      <c r="J3034" s="282"/>
      <c r="K3034" s="282"/>
      <c r="L3034" s="282"/>
      <c r="M3034" s="282"/>
      <c r="N3034" s="282"/>
      <c r="O3034" s="282"/>
      <c r="P3034" s="52">
        <f t="shared" si="792"/>
        <v>0</v>
      </c>
      <c r="Q3034" s="60"/>
      <c r="R3034" s="53">
        <f t="shared" si="798"/>
        <v>0</v>
      </c>
      <c r="S3034" s="59"/>
      <c r="T3034" s="61"/>
      <c r="U3034" s="342" t="str">
        <f t="shared" si="802"/>
        <v>k.A.</v>
      </c>
      <c r="V3034" s="343" t="str">
        <f t="shared" si="799"/>
        <v>k.A.</v>
      </c>
      <c r="W3034" s="343" t="str">
        <f>IFERROR(IF(OR($D3034="",$E3034=0,con_Ende=0),"k.A.",IF(VLOOKUP($D3034,rng_ND,5,0)="Nein",VLOOKUP($D3034,rng_ND,2,FALSE),MIN(VLOOKUP($D3034,rng_ND,2,FALSE),A_Stammdaten!$B$19-D_SAV!$E3034+1))),"k.A.")</f>
        <v>k.A.</v>
      </c>
      <c r="X3034" s="343" t="str">
        <f t="shared" si="800"/>
        <v>k.A.</v>
      </c>
      <c r="Y3034" s="62"/>
      <c r="Z3034" s="48">
        <f t="shared" si="801"/>
        <v>0</v>
      </c>
      <c r="AA3034" s="457"/>
      <c r="AB3034" s="55">
        <f t="shared" si="793"/>
        <v>0</v>
      </c>
      <c r="AC3034" s="55">
        <f>IF(A_Stammdaten!$B$25="ja",D_SAV!AA3034,D_SAV!AB3034)</f>
        <v>0</v>
      </c>
      <c r="AD3034" s="478">
        <f>IF(AC3034=0,0,IF(U3034-(con_EOGJahr-D_SAV!E3034)&lt;=0,AC3034,AC3034/V3034))</f>
        <v>0</v>
      </c>
      <c r="AE3034" s="478">
        <f>IFERROR(IF(AND(VLOOKUP(D3034,rng_ND,5,FALSE)="Ja",D_SAV!T3034="degressiv"),D_SAV!AC3034*Y3034/100,0),0)</f>
        <v>0</v>
      </c>
      <c r="AF3034" s="55">
        <f>IFERROR(IF(VLOOKUP(D3034,rng_ND,5,FALSE)="Ja",MAX(D_SAV!AD3034:AE3034),D_SAV!AD3034),0)</f>
        <v>0</v>
      </c>
      <c r="AG3034" s="55">
        <f t="shared" si="794"/>
        <v>0</v>
      </c>
      <c r="AH3034" s="55">
        <f t="shared" si="795"/>
        <v>0</v>
      </c>
      <c r="AI3034" s="55">
        <f t="shared" si="796"/>
        <v>0</v>
      </c>
      <c r="AJ3034" s="55">
        <f t="shared" si="797"/>
        <v>0</v>
      </c>
      <c r="AK3034" s="55">
        <f t="shared" si="788"/>
        <v>0</v>
      </c>
      <c r="AL3034" s="55">
        <f t="shared" si="789"/>
        <v>0</v>
      </c>
      <c r="AM3034" s="55">
        <f t="shared" si="790"/>
        <v>0</v>
      </c>
    </row>
    <row r="3035" spans="1:39" x14ac:dyDescent="0.25">
      <c r="A3035" s="47">
        <v>3031</v>
      </c>
      <c r="B3035" s="358" t="str">
        <f>IF(AND(E3035&lt;&gt;0,D3035&lt;&gt;0,F3035&lt;&gt;0),IF(C3035&lt;&gt;0,CONCATENATE(C3035,"-AGr",VLOOKUP(D3035,Listen!$A$2:$G$45,7,FALSE),"-",E3035,"-",F3035,),CONCATENATE("AGr",VLOOKUP(D3035,Listen!$A$2:$G$45,7,FALSE),"-",E3035,"-",F3035)),"keine vollständige ID")</f>
        <v>keine vollständige ID</v>
      </c>
      <c r="C3035" s="359">
        <f>'[2]III_SAV-Details_NB'!B3041</f>
        <v>0</v>
      </c>
      <c r="D3035" s="359">
        <f>'[2]III_SAV-Details_NB'!C3041</f>
        <v>0</v>
      </c>
      <c r="E3035" s="359">
        <f>'[2]III_SAV-Details_NB'!D3041</f>
        <v>0</v>
      </c>
      <c r="F3035" s="490"/>
      <c r="G3035" s="281">
        <f>'[2]III_SAV-Details_NB'!X3041</f>
        <v>0</v>
      </c>
      <c r="H3035" s="281">
        <f t="shared" si="791"/>
        <v>0</v>
      </c>
      <c r="I3035" s="281">
        <f>IF(con_EOGJahr=2025,'[2]III_SAV-Details_NB'!AA3041,IF(con_EOGJahr=2026,'[2]III_SAV-Details_NB'!AB3041,'[2]III_SAV-Details_NB'!AC3041))</f>
        <v>0</v>
      </c>
      <c r="J3035" s="282"/>
      <c r="K3035" s="282"/>
      <c r="L3035" s="282"/>
      <c r="M3035" s="282"/>
      <c r="N3035" s="282"/>
      <c r="O3035" s="282"/>
      <c r="P3035" s="52">
        <f t="shared" si="792"/>
        <v>0</v>
      </c>
      <c r="Q3035" s="60"/>
      <c r="R3035" s="53">
        <f t="shared" si="798"/>
        <v>0</v>
      </c>
      <c r="S3035" s="59"/>
      <c r="T3035" s="61"/>
      <c r="U3035" s="342" t="str">
        <f t="shared" si="802"/>
        <v>k.A.</v>
      </c>
      <c r="V3035" s="343" t="str">
        <f t="shared" si="799"/>
        <v>k.A.</v>
      </c>
      <c r="W3035" s="343" t="str">
        <f>IFERROR(IF(OR($D3035="",$E3035=0,con_Ende=0),"k.A.",IF(VLOOKUP($D3035,rng_ND,5,0)="Nein",VLOOKUP($D3035,rng_ND,2,FALSE),MIN(VLOOKUP($D3035,rng_ND,2,FALSE),A_Stammdaten!$B$19-D_SAV!$E3035+1))),"k.A.")</f>
        <v>k.A.</v>
      </c>
      <c r="X3035" s="343" t="str">
        <f t="shared" si="800"/>
        <v>k.A.</v>
      </c>
      <c r="Y3035" s="62"/>
      <c r="Z3035" s="48">
        <f t="shared" si="801"/>
        <v>0</v>
      </c>
      <c r="AA3035" s="457"/>
      <c r="AB3035" s="55">
        <f t="shared" si="793"/>
        <v>0</v>
      </c>
      <c r="AC3035" s="55">
        <f>IF(A_Stammdaten!$B$25="ja",D_SAV!AA3035,D_SAV!AB3035)</f>
        <v>0</v>
      </c>
      <c r="AD3035" s="478">
        <f>IF(AC3035=0,0,IF(U3035-(con_EOGJahr-D_SAV!E3035)&lt;=0,AC3035,AC3035/V3035))</f>
        <v>0</v>
      </c>
      <c r="AE3035" s="478">
        <f>IFERROR(IF(AND(VLOOKUP(D3035,rng_ND,5,FALSE)="Ja",D_SAV!T3035="degressiv"),D_SAV!AC3035*Y3035/100,0),0)</f>
        <v>0</v>
      </c>
      <c r="AF3035" s="55">
        <f>IFERROR(IF(VLOOKUP(D3035,rng_ND,5,FALSE)="Ja",MAX(D_SAV!AD3035:AE3035),D_SAV!AD3035),0)</f>
        <v>0</v>
      </c>
      <c r="AG3035" s="55">
        <f t="shared" si="794"/>
        <v>0</v>
      </c>
      <c r="AH3035" s="55">
        <f t="shared" si="795"/>
        <v>0</v>
      </c>
      <c r="AI3035" s="55">
        <f t="shared" si="796"/>
        <v>0</v>
      </c>
      <c r="AJ3035" s="55">
        <f t="shared" si="797"/>
        <v>0</v>
      </c>
      <c r="AK3035" s="55">
        <f t="shared" si="788"/>
        <v>0</v>
      </c>
      <c r="AL3035" s="55">
        <f t="shared" si="789"/>
        <v>0</v>
      </c>
      <c r="AM3035" s="55">
        <f t="shared" si="790"/>
        <v>0</v>
      </c>
    </row>
    <row r="3036" spans="1:39" x14ac:dyDescent="0.25">
      <c r="A3036" s="47">
        <v>3032</v>
      </c>
      <c r="B3036" s="358" t="str">
        <f>IF(AND(E3036&lt;&gt;0,D3036&lt;&gt;0,F3036&lt;&gt;0),IF(C3036&lt;&gt;0,CONCATENATE(C3036,"-AGr",VLOOKUP(D3036,Listen!$A$2:$G$45,7,FALSE),"-",E3036,"-",F3036,),CONCATENATE("AGr",VLOOKUP(D3036,Listen!$A$2:$G$45,7,FALSE),"-",E3036,"-",F3036)),"keine vollständige ID")</f>
        <v>keine vollständige ID</v>
      </c>
      <c r="C3036" s="359">
        <f>'[2]III_SAV-Details_NB'!B3042</f>
        <v>0</v>
      </c>
      <c r="D3036" s="359">
        <f>'[2]III_SAV-Details_NB'!C3042</f>
        <v>0</v>
      </c>
      <c r="E3036" s="359">
        <f>'[2]III_SAV-Details_NB'!D3042</f>
        <v>0</v>
      </c>
      <c r="F3036" s="490"/>
      <c r="G3036" s="281">
        <f>'[2]III_SAV-Details_NB'!X3042</f>
        <v>0</v>
      </c>
      <c r="H3036" s="281">
        <f t="shared" si="791"/>
        <v>0</v>
      </c>
      <c r="I3036" s="281">
        <f>IF(con_EOGJahr=2025,'[2]III_SAV-Details_NB'!AA3042,IF(con_EOGJahr=2026,'[2]III_SAV-Details_NB'!AB3042,'[2]III_SAV-Details_NB'!AC3042))</f>
        <v>0</v>
      </c>
      <c r="J3036" s="282"/>
      <c r="K3036" s="282"/>
      <c r="L3036" s="282"/>
      <c r="M3036" s="282"/>
      <c r="N3036" s="282"/>
      <c r="O3036" s="282"/>
      <c r="P3036" s="52">
        <f t="shared" si="792"/>
        <v>0</v>
      </c>
      <c r="Q3036" s="60"/>
      <c r="R3036" s="53">
        <f t="shared" si="798"/>
        <v>0</v>
      </c>
      <c r="S3036" s="59"/>
      <c r="T3036" s="61"/>
      <c r="U3036" s="342" t="str">
        <f t="shared" si="802"/>
        <v>k.A.</v>
      </c>
      <c r="V3036" s="343" t="str">
        <f t="shared" si="799"/>
        <v>k.A.</v>
      </c>
      <c r="W3036" s="343" t="str">
        <f>IFERROR(IF(OR($D3036="",$E3036=0,con_Ende=0),"k.A.",IF(VLOOKUP($D3036,rng_ND,5,0)="Nein",VLOOKUP($D3036,rng_ND,2,FALSE),MIN(VLOOKUP($D3036,rng_ND,2,FALSE),A_Stammdaten!$B$19-D_SAV!$E3036+1))),"k.A.")</f>
        <v>k.A.</v>
      </c>
      <c r="X3036" s="343" t="str">
        <f t="shared" si="800"/>
        <v>k.A.</v>
      </c>
      <c r="Y3036" s="62"/>
      <c r="Z3036" s="48">
        <f t="shared" si="801"/>
        <v>0</v>
      </c>
      <c r="AA3036" s="457"/>
      <c r="AB3036" s="55">
        <f t="shared" si="793"/>
        <v>0</v>
      </c>
      <c r="AC3036" s="55">
        <f>IF(A_Stammdaten!$B$25="ja",D_SAV!AA3036,D_SAV!AB3036)</f>
        <v>0</v>
      </c>
      <c r="AD3036" s="478">
        <f>IF(AC3036=0,0,IF(U3036-(con_EOGJahr-D_SAV!E3036)&lt;=0,AC3036,AC3036/V3036))</f>
        <v>0</v>
      </c>
      <c r="AE3036" s="478">
        <f>IFERROR(IF(AND(VLOOKUP(D3036,rng_ND,5,FALSE)="Ja",D_SAV!T3036="degressiv"),D_SAV!AC3036*Y3036/100,0),0)</f>
        <v>0</v>
      </c>
      <c r="AF3036" s="55">
        <f>IFERROR(IF(VLOOKUP(D3036,rng_ND,5,FALSE)="Ja",MAX(D_SAV!AD3036:AE3036),D_SAV!AD3036),0)</f>
        <v>0</v>
      </c>
      <c r="AG3036" s="55">
        <f t="shared" si="794"/>
        <v>0</v>
      </c>
      <c r="AH3036" s="55">
        <f t="shared" si="795"/>
        <v>0</v>
      </c>
      <c r="AI3036" s="55">
        <f t="shared" si="796"/>
        <v>0</v>
      </c>
      <c r="AJ3036" s="55">
        <f t="shared" si="797"/>
        <v>0</v>
      </c>
      <c r="AK3036" s="55">
        <f t="shared" si="788"/>
        <v>0</v>
      </c>
      <c r="AL3036" s="55">
        <f t="shared" si="789"/>
        <v>0</v>
      </c>
      <c r="AM3036" s="55">
        <f t="shared" si="790"/>
        <v>0</v>
      </c>
    </row>
    <row r="3037" spans="1:39" x14ac:dyDescent="0.25">
      <c r="A3037" s="47">
        <v>3033</v>
      </c>
      <c r="B3037" s="358" t="str">
        <f>IF(AND(E3037&lt;&gt;0,D3037&lt;&gt;0,F3037&lt;&gt;0),IF(C3037&lt;&gt;0,CONCATENATE(C3037,"-AGr",VLOOKUP(D3037,Listen!$A$2:$G$45,7,FALSE),"-",E3037,"-",F3037,),CONCATENATE("AGr",VLOOKUP(D3037,Listen!$A$2:$G$45,7,FALSE),"-",E3037,"-",F3037)),"keine vollständige ID")</f>
        <v>keine vollständige ID</v>
      </c>
      <c r="C3037" s="359">
        <f>'[2]III_SAV-Details_NB'!B3043</f>
        <v>0</v>
      </c>
      <c r="D3037" s="359">
        <f>'[2]III_SAV-Details_NB'!C3043</f>
        <v>0</v>
      </c>
      <c r="E3037" s="359">
        <f>'[2]III_SAV-Details_NB'!D3043</f>
        <v>0</v>
      </c>
      <c r="F3037" s="490"/>
      <c r="G3037" s="281">
        <f>'[2]III_SAV-Details_NB'!X3043</f>
        <v>0</v>
      </c>
      <c r="H3037" s="281">
        <f t="shared" si="791"/>
        <v>0</v>
      </c>
      <c r="I3037" s="281">
        <f>IF(con_EOGJahr=2025,'[2]III_SAV-Details_NB'!AA3043,IF(con_EOGJahr=2026,'[2]III_SAV-Details_NB'!AB3043,'[2]III_SAV-Details_NB'!AC3043))</f>
        <v>0</v>
      </c>
      <c r="J3037" s="282"/>
      <c r="K3037" s="282"/>
      <c r="L3037" s="282"/>
      <c r="M3037" s="282"/>
      <c r="N3037" s="282"/>
      <c r="O3037" s="282"/>
      <c r="P3037" s="52">
        <f t="shared" si="792"/>
        <v>0</v>
      </c>
      <c r="Q3037" s="60"/>
      <c r="R3037" s="53">
        <f t="shared" si="798"/>
        <v>0</v>
      </c>
      <c r="S3037" s="59"/>
      <c r="T3037" s="61"/>
      <c r="U3037" s="342" t="str">
        <f t="shared" si="802"/>
        <v>k.A.</v>
      </c>
      <c r="V3037" s="343" t="str">
        <f t="shared" si="799"/>
        <v>k.A.</v>
      </c>
      <c r="W3037" s="343" t="str">
        <f>IFERROR(IF(OR($D3037="",$E3037=0,con_Ende=0),"k.A.",IF(VLOOKUP($D3037,rng_ND,5,0)="Nein",VLOOKUP($D3037,rng_ND,2,FALSE),MIN(VLOOKUP($D3037,rng_ND,2,FALSE),A_Stammdaten!$B$19-D_SAV!$E3037+1))),"k.A.")</f>
        <v>k.A.</v>
      </c>
      <c r="X3037" s="343" t="str">
        <f t="shared" si="800"/>
        <v>k.A.</v>
      </c>
      <c r="Y3037" s="62"/>
      <c r="Z3037" s="48">
        <f t="shared" si="801"/>
        <v>0</v>
      </c>
      <c r="AA3037" s="457"/>
      <c r="AB3037" s="55">
        <f t="shared" si="793"/>
        <v>0</v>
      </c>
      <c r="AC3037" s="55">
        <f>IF(A_Stammdaten!$B$25="ja",D_SAV!AA3037,D_SAV!AB3037)</f>
        <v>0</v>
      </c>
      <c r="AD3037" s="478">
        <f>IF(AC3037=0,0,IF(U3037-(con_EOGJahr-D_SAV!E3037)&lt;=0,AC3037,AC3037/V3037))</f>
        <v>0</v>
      </c>
      <c r="AE3037" s="478">
        <f>IFERROR(IF(AND(VLOOKUP(D3037,rng_ND,5,FALSE)="Ja",D_SAV!T3037="degressiv"),D_SAV!AC3037*Y3037/100,0),0)</f>
        <v>0</v>
      </c>
      <c r="AF3037" s="55">
        <f>IFERROR(IF(VLOOKUP(D3037,rng_ND,5,FALSE)="Ja",MAX(D_SAV!AD3037:AE3037),D_SAV!AD3037),0)</f>
        <v>0</v>
      </c>
      <c r="AG3037" s="55">
        <f t="shared" si="794"/>
        <v>0</v>
      </c>
      <c r="AH3037" s="55">
        <f t="shared" si="795"/>
        <v>0</v>
      </c>
      <c r="AI3037" s="55">
        <f t="shared" si="796"/>
        <v>0</v>
      </c>
      <c r="AJ3037" s="55">
        <f t="shared" si="797"/>
        <v>0</v>
      </c>
      <c r="AK3037" s="55">
        <f t="shared" si="788"/>
        <v>0</v>
      </c>
      <c r="AL3037" s="55">
        <f t="shared" si="789"/>
        <v>0</v>
      </c>
      <c r="AM3037" s="55">
        <f t="shared" si="790"/>
        <v>0</v>
      </c>
    </row>
    <row r="3038" spans="1:39" x14ac:dyDescent="0.25">
      <c r="A3038" s="47">
        <v>3034</v>
      </c>
      <c r="B3038" s="358" t="str">
        <f>IF(AND(E3038&lt;&gt;0,D3038&lt;&gt;0,F3038&lt;&gt;0),IF(C3038&lt;&gt;0,CONCATENATE(C3038,"-AGr",VLOOKUP(D3038,Listen!$A$2:$G$45,7,FALSE),"-",E3038,"-",F3038,),CONCATENATE("AGr",VLOOKUP(D3038,Listen!$A$2:$G$45,7,FALSE),"-",E3038,"-",F3038)),"keine vollständige ID")</f>
        <v>keine vollständige ID</v>
      </c>
      <c r="C3038" s="359">
        <f>'[2]III_SAV-Details_NB'!B3044</f>
        <v>0</v>
      </c>
      <c r="D3038" s="359">
        <f>'[2]III_SAV-Details_NB'!C3044</f>
        <v>0</v>
      </c>
      <c r="E3038" s="359">
        <f>'[2]III_SAV-Details_NB'!D3044</f>
        <v>0</v>
      </c>
      <c r="F3038" s="490"/>
      <c r="G3038" s="281">
        <f>'[2]III_SAV-Details_NB'!X3044</f>
        <v>0</v>
      </c>
      <c r="H3038" s="281">
        <f t="shared" si="791"/>
        <v>0</v>
      </c>
      <c r="I3038" s="281">
        <f>IF(con_EOGJahr=2025,'[2]III_SAV-Details_NB'!AA3044,IF(con_EOGJahr=2026,'[2]III_SAV-Details_NB'!AB3044,'[2]III_SAV-Details_NB'!AC3044))</f>
        <v>0</v>
      </c>
      <c r="J3038" s="282"/>
      <c r="K3038" s="282"/>
      <c r="L3038" s="282"/>
      <c r="M3038" s="282"/>
      <c r="N3038" s="282"/>
      <c r="O3038" s="282"/>
      <c r="P3038" s="52">
        <f t="shared" si="792"/>
        <v>0</v>
      </c>
      <c r="Q3038" s="60"/>
      <c r="R3038" s="53">
        <f t="shared" si="798"/>
        <v>0</v>
      </c>
      <c r="S3038" s="59"/>
      <c r="T3038" s="61"/>
      <c r="U3038" s="342" t="str">
        <f t="shared" si="802"/>
        <v>k.A.</v>
      </c>
      <c r="V3038" s="343" t="str">
        <f t="shared" si="799"/>
        <v>k.A.</v>
      </c>
      <c r="W3038" s="343" t="str">
        <f>IFERROR(IF(OR($D3038="",$E3038=0,con_Ende=0),"k.A.",IF(VLOOKUP($D3038,rng_ND,5,0)="Nein",VLOOKUP($D3038,rng_ND,2,FALSE),MIN(VLOOKUP($D3038,rng_ND,2,FALSE),A_Stammdaten!$B$19-D_SAV!$E3038+1))),"k.A.")</f>
        <v>k.A.</v>
      </c>
      <c r="X3038" s="343" t="str">
        <f t="shared" si="800"/>
        <v>k.A.</v>
      </c>
      <c r="Y3038" s="62"/>
      <c r="Z3038" s="48">
        <f t="shared" si="801"/>
        <v>0</v>
      </c>
      <c r="AA3038" s="457"/>
      <c r="AB3038" s="55">
        <f t="shared" si="793"/>
        <v>0</v>
      </c>
      <c r="AC3038" s="55">
        <f>IF(A_Stammdaten!$B$25="ja",D_SAV!AA3038,D_SAV!AB3038)</f>
        <v>0</v>
      </c>
      <c r="AD3038" s="478">
        <f>IF(AC3038=0,0,IF(U3038-(con_EOGJahr-D_SAV!E3038)&lt;=0,AC3038,AC3038/V3038))</f>
        <v>0</v>
      </c>
      <c r="AE3038" s="478">
        <f>IFERROR(IF(AND(VLOOKUP(D3038,rng_ND,5,FALSE)="Ja",D_SAV!T3038="degressiv"),D_SAV!AC3038*Y3038/100,0),0)</f>
        <v>0</v>
      </c>
      <c r="AF3038" s="55">
        <f>IFERROR(IF(VLOOKUP(D3038,rng_ND,5,FALSE)="Ja",MAX(D_SAV!AD3038:AE3038),D_SAV!AD3038),0)</f>
        <v>0</v>
      </c>
      <c r="AG3038" s="55">
        <f t="shared" si="794"/>
        <v>0</v>
      </c>
      <c r="AH3038" s="55">
        <f t="shared" si="795"/>
        <v>0</v>
      </c>
      <c r="AI3038" s="55">
        <f t="shared" si="796"/>
        <v>0</v>
      </c>
      <c r="AJ3038" s="55">
        <f t="shared" si="797"/>
        <v>0</v>
      </c>
      <c r="AK3038" s="55">
        <f t="shared" si="788"/>
        <v>0</v>
      </c>
      <c r="AL3038" s="55">
        <f t="shared" si="789"/>
        <v>0</v>
      </c>
      <c r="AM3038" s="55">
        <f t="shared" si="790"/>
        <v>0</v>
      </c>
    </row>
    <row r="3039" spans="1:39" x14ac:dyDescent="0.25">
      <c r="A3039" s="47">
        <v>3035</v>
      </c>
      <c r="B3039" s="358" t="str">
        <f>IF(AND(E3039&lt;&gt;0,D3039&lt;&gt;0,F3039&lt;&gt;0),IF(C3039&lt;&gt;0,CONCATENATE(C3039,"-AGr",VLOOKUP(D3039,Listen!$A$2:$G$45,7,FALSE),"-",E3039,"-",F3039,),CONCATENATE("AGr",VLOOKUP(D3039,Listen!$A$2:$G$45,7,FALSE),"-",E3039,"-",F3039)),"keine vollständige ID")</f>
        <v>keine vollständige ID</v>
      </c>
      <c r="C3039" s="359">
        <f>'[2]III_SAV-Details_NB'!B3045</f>
        <v>0</v>
      </c>
      <c r="D3039" s="359">
        <f>'[2]III_SAV-Details_NB'!C3045</f>
        <v>0</v>
      </c>
      <c r="E3039" s="359">
        <f>'[2]III_SAV-Details_NB'!D3045</f>
        <v>0</v>
      </c>
      <c r="F3039" s="490"/>
      <c r="G3039" s="281">
        <f>'[2]III_SAV-Details_NB'!X3045</f>
        <v>0</v>
      </c>
      <c r="H3039" s="281">
        <f t="shared" si="791"/>
        <v>0</v>
      </c>
      <c r="I3039" s="281">
        <f>IF(con_EOGJahr=2025,'[2]III_SAV-Details_NB'!AA3045,IF(con_EOGJahr=2026,'[2]III_SAV-Details_NB'!AB3045,'[2]III_SAV-Details_NB'!AC3045))</f>
        <v>0</v>
      </c>
      <c r="J3039" s="282"/>
      <c r="K3039" s="282"/>
      <c r="L3039" s="282"/>
      <c r="M3039" s="282"/>
      <c r="N3039" s="282"/>
      <c r="O3039" s="282"/>
      <c r="P3039" s="52">
        <f t="shared" si="792"/>
        <v>0</v>
      </c>
      <c r="Q3039" s="60"/>
      <c r="R3039" s="53">
        <f t="shared" si="798"/>
        <v>0</v>
      </c>
      <c r="S3039" s="59"/>
      <c r="T3039" s="61"/>
      <c r="U3039" s="342" t="str">
        <f t="shared" si="802"/>
        <v>k.A.</v>
      </c>
      <c r="V3039" s="343" t="str">
        <f t="shared" si="799"/>
        <v>k.A.</v>
      </c>
      <c r="W3039" s="343" t="str">
        <f>IFERROR(IF(OR($D3039="",$E3039=0,con_Ende=0),"k.A.",IF(VLOOKUP($D3039,rng_ND,5,0)="Nein",VLOOKUP($D3039,rng_ND,2,FALSE),MIN(VLOOKUP($D3039,rng_ND,2,FALSE),A_Stammdaten!$B$19-D_SAV!$E3039+1))),"k.A.")</f>
        <v>k.A.</v>
      </c>
      <c r="X3039" s="343" t="str">
        <f t="shared" si="800"/>
        <v>k.A.</v>
      </c>
      <c r="Y3039" s="62"/>
      <c r="Z3039" s="48">
        <f t="shared" si="801"/>
        <v>0</v>
      </c>
      <c r="AA3039" s="457"/>
      <c r="AB3039" s="55">
        <f t="shared" si="793"/>
        <v>0</v>
      </c>
      <c r="AC3039" s="55">
        <f>IF(A_Stammdaten!$B$25="ja",D_SAV!AA3039,D_SAV!AB3039)</f>
        <v>0</v>
      </c>
      <c r="AD3039" s="478">
        <f>IF(AC3039=0,0,IF(U3039-(con_EOGJahr-D_SAV!E3039)&lt;=0,AC3039,AC3039/V3039))</f>
        <v>0</v>
      </c>
      <c r="AE3039" s="478">
        <f>IFERROR(IF(AND(VLOOKUP(D3039,rng_ND,5,FALSE)="Ja",D_SAV!T3039="degressiv"),D_SAV!AC3039*Y3039/100,0),0)</f>
        <v>0</v>
      </c>
      <c r="AF3039" s="55">
        <f>IFERROR(IF(VLOOKUP(D3039,rng_ND,5,FALSE)="Ja",MAX(D_SAV!AD3039:AE3039),D_SAV!AD3039),0)</f>
        <v>0</v>
      </c>
      <c r="AG3039" s="55">
        <f t="shared" si="794"/>
        <v>0</v>
      </c>
      <c r="AH3039" s="55">
        <f t="shared" si="795"/>
        <v>0</v>
      </c>
      <c r="AI3039" s="55">
        <f t="shared" si="796"/>
        <v>0</v>
      </c>
      <c r="AJ3039" s="55">
        <f t="shared" si="797"/>
        <v>0</v>
      </c>
      <c r="AK3039" s="55">
        <f t="shared" si="788"/>
        <v>0</v>
      </c>
      <c r="AL3039" s="55">
        <f t="shared" si="789"/>
        <v>0</v>
      </c>
      <c r="AM3039" s="55">
        <f t="shared" si="790"/>
        <v>0</v>
      </c>
    </row>
    <row r="3040" spans="1:39" x14ac:dyDescent="0.25">
      <c r="A3040" s="47">
        <v>3036</v>
      </c>
      <c r="B3040" s="358" t="str">
        <f>IF(AND(E3040&lt;&gt;0,D3040&lt;&gt;0,F3040&lt;&gt;0),IF(C3040&lt;&gt;0,CONCATENATE(C3040,"-AGr",VLOOKUP(D3040,Listen!$A$2:$G$45,7,FALSE),"-",E3040,"-",F3040,),CONCATENATE("AGr",VLOOKUP(D3040,Listen!$A$2:$G$45,7,FALSE),"-",E3040,"-",F3040)),"keine vollständige ID")</f>
        <v>keine vollständige ID</v>
      </c>
      <c r="C3040" s="359">
        <f>'[2]III_SAV-Details_NB'!B3046</f>
        <v>0</v>
      </c>
      <c r="D3040" s="359">
        <f>'[2]III_SAV-Details_NB'!C3046</f>
        <v>0</v>
      </c>
      <c r="E3040" s="359">
        <f>'[2]III_SAV-Details_NB'!D3046</f>
        <v>0</v>
      </c>
      <c r="F3040" s="490"/>
      <c r="G3040" s="281">
        <f>'[2]III_SAV-Details_NB'!X3046</f>
        <v>0</v>
      </c>
      <c r="H3040" s="281">
        <f t="shared" si="791"/>
        <v>0</v>
      </c>
      <c r="I3040" s="281">
        <f>IF(con_EOGJahr=2025,'[2]III_SAV-Details_NB'!AA3046,IF(con_EOGJahr=2026,'[2]III_SAV-Details_NB'!AB3046,'[2]III_SAV-Details_NB'!AC3046))</f>
        <v>0</v>
      </c>
      <c r="J3040" s="282"/>
      <c r="K3040" s="282"/>
      <c r="L3040" s="282"/>
      <c r="M3040" s="282"/>
      <c r="N3040" s="282"/>
      <c r="O3040" s="282"/>
      <c r="P3040" s="52">
        <f t="shared" si="792"/>
        <v>0</v>
      </c>
      <c r="Q3040" s="60"/>
      <c r="R3040" s="53">
        <f t="shared" si="798"/>
        <v>0</v>
      </c>
      <c r="S3040" s="59"/>
      <c r="T3040" s="61"/>
      <c r="U3040" s="342" t="str">
        <f t="shared" si="802"/>
        <v>k.A.</v>
      </c>
      <c r="V3040" s="343" t="str">
        <f t="shared" si="799"/>
        <v>k.A.</v>
      </c>
      <c r="W3040" s="343" t="str">
        <f>IFERROR(IF(OR($D3040="",$E3040=0,con_Ende=0),"k.A.",IF(VLOOKUP($D3040,rng_ND,5,0)="Nein",VLOOKUP($D3040,rng_ND,2,FALSE),MIN(VLOOKUP($D3040,rng_ND,2,FALSE),A_Stammdaten!$B$19-D_SAV!$E3040+1))),"k.A.")</f>
        <v>k.A.</v>
      </c>
      <c r="X3040" s="343" t="str">
        <f t="shared" si="800"/>
        <v>k.A.</v>
      </c>
      <c r="Y3040" s="62"/>
      <c r="Z3040" s="48">
        <f t="shared" si="801"/>
        <v>0</v>
      </c>
      <c r="AA3040" s="457"/>
      <c r="AB3040" s="55">
        <f t="shared" si="793"/>
        <v>0</v>
      </c>
      <c r="AC3040" s="55">
        <f>IF(A_Stammdaten!$B$25="ja",D_SAV!AA3040,D_SAV!AB3040)</f>
        <v>0</v>
      </c>
      <c r="AD3040" s="478">
        <f>IF(AC3040=0,0,IF(U3040-(con_EOGJahr-D_SAV!E3040)&lt;=0,AC3040,AC3040/V3040))</f>
        <v>0</v>
      </c>
      <c r="AE3040" s="478">
        <f>IFERROR(IF(AND(VLOOKUP(D3040,rng_ND,5,FALSE)="Ja",D_SAV!T3040="degressiv"),D_SAV!AC3040*Y3040/100,0),0)</f>
        <v>0</v>
      </c>
      <c r="AF3040" s="55">
        <f>IFERROR(IF(VLOOKUP(D3040,rng_ND,5,FALSE)="Ja",MAX(D_SAV!AD3040:AE3040),D_SAV!AD3040),0)</f>
        <v>0</v>
      </c>
      <c r="AG3040" s="55">
        <f t="shared" si="794"/>
        <v>0</v>
      </c>
      <c r="AH3040" s="55">
        <f t="shared" si="795"/>
        <v>0</v>
      </c>
      <c r="AI3040" s="55">
        <f t="shared" si="796"/>
        <v>0</v>
      </c>
      <c r="AJ3040" s="55">
        <f t="shared" si="797"/>
        <v>0</v>
      </c>
      <c r="AK3040" s="55">
        <f t="shared" si="788"/>
        <v>0</v>
      </c>
      <c r="AL3040" s="55">
        <f t="shared" si="789"/>
        <v>0</v>
      </c>
      <c r="AM3040" s="55">
        <f t="shared" si="790"/>
        <v>0</v>
      </c>
    </row>
    <row r="3041" spans="1:39" x14ac:dyDescent="0.25">
      <c r="A3041" s="47">
        <v>3037</v>
      </c>
      <c r="B3041" s="358" t="str">
        <f>IF(AND(E3041&lt;&gt;0,D3041&lt;&gt;0,F3041&lt;&gt;0),IF(C3041&lt;&gt;0,CONCATENATE(C3041,"-AGr",VLOOKUP(D3041,Listen!$A$2:$G$45,7,FALSE),"-",E3041,"-",F3041,),CONCATENATE("AGr",VLOOKUP(D3041,Listen!$A$2:$G$45,7,FALSE),"-",E3041,"-",F3041)),"keine vollständige ID")</f>
        <v>keine vollständige ID</v>
      </c>
      <c r="C3041" s="359">
        <f>'[2]III_SAV-Details_NB'!B3047</f>
        <v>0</v>
      </c>
      <c r="D3041" s="359">
        <f>'[2]III_SAV-Details_NB'!C3047</f>
        <v>0</v>
      </c>
      <c r="E3041" s="359">
        <f>'[2]III_SAV-Details_NB'!D3047</f>
        <v>0</v>
      </c>
      <c r="F3041" s="490"/>
      <c r="G3041" s="281">
        <f>'[2]III_SAV-Details_NB'!X3047</f>
        <v>0</v>
      </c>
      <c r="H3041" s="281">
        <f t="shared" si="791"/>
        <v>0</v>
      </c>
      <c r="I3041" s="281">
        <f>IF(con_EOGJahr=2025,'[2]III_SAV-Details_NB'!AA3047,IF(con_EOGJahr=2026,'[2]III_SAV-Details_NB'!AB3047,'[2]III_SAV-Details_NB'!AC3047))</f>
        <v>0</v>
      </c>
      <c r="J3041" s="282"/>
      <c r="K3041" s="282"/>
      <c r="L3041" s="282"/>
      <c r="M3041" s="282"/>
      <c r="N3041" s="282"/>
      <c r="O3041" s="282"/>
      <c r="P3041" s="52">
        <f t="shared" si="792"/>
        <v>0</v>
      </c>
      <c r="Q3041" s="60"/>
      <c r="R3041" s="53">
        <f t="shared" si="798"/>
        <v>0</v>
      </c>
      <c r="S3041" s="59"/>
      <c r="T3041" s="61"/>
      <c r="U3041" s="342" t="str">
        <f t="shared" si="802"/>
        <v>k.A.</v>
      </c>
      <c r="V3041" s="343" t="str">
        <f t="shared" si="799"/>
        <v>k.A.</v>
      </c>
      <c r="W3041" s="343" t="str">
        <f>IFERROR(IF(OR($D3041="",$E3041=0,con_Ende=0),"k.A.",IF(VLOOKUP($D3041,rng_ND,5,0)="Nein",VLOOKUP($D3041,rng_ND,2,FALSE),MIN(VLOOKUP($D3041,rng_ND,2,FALSE),A_Stammdaten!$B$19-D_SAV!$E3041+1))),"k.A.")</f>
        <v>k.A.</v>
      </c>
      <c r="X3041" s="343" t="str">
        <f t="shared" si="800"/>
        <v>k.A.</v>
      </c>
      <c r="Y3041" s="62"/>
      <c r="Z3041" s="48">
        <f t="shared" si="801"/>
        <v>0</v>
      </c>
      <c r="AA3041" s="457"/>
      <c r="AB3041" s="55">
        <f t="shared" si="793"/>
        <v>0</v>
      </c>
      <c r="AC3041" s="55">
        <f>IF(A_Stammdaten!$B$25="ja",D_SAV!AA3041,D_SAV!AB3041)</f>
        <v>0</v>
      </c>
      <c r="AD3041" s="478">
        <f>IF(AC3041=0,0,IF(U3041-(con_EOGJahr-D_SAV!E3041)&lt;=0,AC3041,AC3041/V3041))</f>
        <v>0</v>
      </c>
      <c r="AE3041" s="478">
        <f>IFERROR(IF(AND(VLOOKUP(D3041,rng_ND,5,FALSE)="Ja",D_SAV!T3041="degressiv"),D_SAV!AC3041*Y3041/100,0),0)</f>
        <v>0</v>
      </c>
      <c r="AF3041" s="55">
        <f>IFERROR(IF(VLOOKUP(D3041,rng_ND,5,FALSE)="Ja",MAX(D_SAV!AD3041:AE3041),D_SAV!AD3041),0)</f>
        <v>0</v>
      </c>
      <c r="AG3041" s="55">
        <f t="shared" si="794"/>
        <v>0</v>
      </c>
      <c r="AH3041" s="55">
        <f t="shared" si="795"/>
        <v>0</v>
      </c>
      <c r="AI3041" s="55">
        <f t="shared" si="796"/>
        <v>0</v>
      </c>
      <c r="AJ3041" s="55">
        <f t="shared" si="797"/>
        <v>0</v>
      </c>
      <c r="AK3041" s="55">
        <f t="shared" si="788"/>
        <v>0</v>
      </c>
      <c r="AL3041" s="55">
        <f t="shared" si="789"/>
        <v>0</v>
      </c>
      <c r="AM3041" s="55">
        <f t="shared" si="790"/>
        <v>0</v>
      </c>
    </row>
    <row r="3042" spans="1:39" x14ac:dyDescent="0.25">
      <c r="A3042" s="47">
        <v>3038</v>
      </c>
      <c r="B3042" s="358" t="str">
        <f>IF(AND(E3042&lt;&gt;0,D3042&lt;&gt;0,F3042&lt;&gt;0),IF(C3042&lt;&gt;0,CONCATENATE(C3042,"-AGr",VLOOKUP(D3042,Listen!$A$2:$G$45,7,FALSE),"-",E3042,"-",F3042,),CONCATENATE("AGr",VLOOKUP(D3042,Listen!$A$2:$G$45,7,FALSE),"-",E3042,"-",F3042)),"keine vollständige ID")</f>
        <v>keine vollständige ID</v>
      </c>
      <c r="C3042" s="359">
        <f>'[2]III_SAV-Details_NB'!B3048</f>
        <v>0</v>
      </c>
      <c r="D3042" s="359">
        <f>'[2]III_SAV-Details_NB'!C3048</f>
        <v>0</v>
      </c>
      <c r="E3042" s="359">
        <f>'[2]III_SAV-Details_NB'!D3048</f>
        <v>0</v>
      </c>
      <c r="F3042" s="490"/>
      <c r="G3042" s="281">
        <f>'[2]III_SAV-Details_NB'!X3048</f>
        <v>0</v>
      </c>
      <c r="H3042" s="281">
        <f t="shared" si="791"/>
        <v>0</v>
      </c>
      <c r="I3042" s="281">
        <f>IF(con_EOGJahr=2025,'[2]III_SAV-Details_NB'!AA3048,IF(con_EOGJahr=2026,'[2]III_SAV-Details_NB'!AB3048,'[2]III_SAV-Details_NB'!AC3048))</f>
        <v>0</v>
      </c>
      <c r="J3042" s="282"/>
      <c r="K3042" s="282"/>
      <c r="L3042" s="282"/>
      <c r="M3042" s="282"/>
      <c r="N3042" s="282"/>
      <c r="O3042" s="282"/>
      <c r="P3042" s="52">
        <f t="shared" si="792"/>
        <v>0</v>
      </c>
      <c r="Q3042" s="60"/>
      <c r="R3042" s="53">
        <f t="shared" si="798"/>
        <v>0</v>
      </c>
      <c r="S3042" s="59"/>
      <c r="T3042" s="61"/>
      <c r="U3042" s="342" t="str">
        <f t="shared" si="802"/>
        <v>k.A.</v>
      </c>
      <c r="V3042" s="343" t="str">
        <f t="shared" si="799"/>
        <v>k.A.</v>
      </c>
      <c r="W3042" s="343" t="str">
        <f>IFERROR(IF(OR($D3042="",$E3042=0,con_Ende=0),"k.A.",IF(VLOOKUP($D3042,rng_ND,5,0)="Nein",VLOOKUP($D3042,rng_ND,2,FALSE),MIN(VLOOKUP($D3042,rng_ND,2,FALSE),A_Stammdaten!$B$19-D_SAV!$E3042+1))),"k.A.")</f>
        <v>k.A.</v>
      </c>
      <c r="X3042" s="343" t="str">
        <f t="shared" si="800"/>
        <v>k.A.</v>
      </c>
      <c r="Y3042" s="62"/>
      <c r="Z3042" s="48">
        <f t="shared" si="801"/>
        <v>0</v>
      </c>
      <c r="AA3042" s="457"/>
      <c r="AB3042" s="55">
        <f t="shared" si="793"/>
        <v>0</v>
      </c>
      <c r="AC3042" s="55">
        <f>IF(A_Stammdaten!$B$25="ja",D_SAV!AA3042,D_SAV!AB3042)</f>
        <v>0</v>
      </c>
      <c r="AD3042" s="478">
        <f>IF(AC3042=0,0,IF(U3042-(con_EOGJahr-D_SAV!E3042)&lt;=0,AC3042,AC3042/V3042))</f>
        <v>0</v>
      </c>
      <c r="AE3042" s="478">
        <f>IFERROR(IF(AND(VLOOKUP(D3042,rng_ND,5,FALSE)="Ja",D_SAV!T3042="degressiv"),D_SAV!AC3042*Y3042/100,0),0)</f>
        <v>0</v>
      </c>
      <c r="AF3042" s="55">
        <f>IFERROR(IF(VLOOKUP(D3042,rng_ND,5,FALSE)="Ja",MAX(D_SAV!AD3042:AE3042),D_SAV!AD3042),0)</f>
        <v>0</v>
      </c>
      <c r="AG3042" s="55">
        <f t="shared" si="794"/>
        <v>0</v>
      </c>
      <c r="AH3042" s="55">
        <f t="shared" si="795"/>
        <v>0</v>
      </c>
      <c r="AI3042" s="55">
        <f t="shared" si="796"/>
        <v>0</v>
      </c>
      <c r="AJ3042" s="55">
        <f t="shared" si="797"/>
        <v>0</v>
      </c>
      <c r="AK3042" s="55">
        <f t="shared" si="788"/>
        <v>0</v>
      </c>
      <c r="AL3042" s="55">
        <f t="shared" si="789"/>
        <v>0</v>
      </c>
      <c r="AM3042" s="55">
        <f t="shared" si="790"/>
        <v>0</v>
      </c>
    </row>
    <row r="3043" spans="1:39" x14ac:dyDescent="0.25">
      <c r="A3043" s="47">
        <v>3039</v>
      </c>
      <c r="B3043" s="358" t="str">
        <f>IF(AND(E3043&lt;&gt;0,D3043&lt;&gt;0,F3043&lt;&gt;0),IF(C3043&lt;&gt;0,CONCATENATE(C3043,"-AGr",VLOOKUP(D3043,Listen!$A$2:$G$45,7,FALSE),"-",E3043,"-",F3043,),CONCATENATE("AGr",VLOOKUP(D3043,Listen!$A$2:$G$45,7,FALSE),"-",E3043,"-",F3043)),"keine vollständige ID")</f>
        <v>keine vollständige ID</v>
      </c>
      <c r="C3043" s="359">
        <f>'[2]III_SAV-Details_NB'!B3049</f>
        <v>0</v>
      </c>
      <c r="D3043" s="359">
        <f>'[2]III_SAV-Details_NB'!C3049</f>
        <v>0</v>
      </c>
      <c r="E3043" s="359">
        <f>'[2]III_SAV-Details_NB'!D3049</f>
        <v>0</v>
      </c>
      <c r="F3043" s="490"/>
      <c r="G3043" s="281">
        <f>'[2]III_SAV-Details_NB'!X3049</f>
        <v>0</v>
      </c>
      <c r="H3043" s="281">
        <f t="shared" si="791"/>
        <v>0</v>
      </c>
      <c r="I3043" s="281">
        <f>IF(con_EOGJahr=2025,'[2]III_SAV-Details_NB'!AA3049,IF(con_EOGJahr=2026,'[2]III_SAV-Details_NB'!AB3049,'[2]III_SAV-Details_NB'!AC3049))</f>
        <v>0</v>
      </c>
      <c r="J3043" s="282"/>
      <c r="K3043" s="282"/>
      <c r="L3043" s="282"/>
      <c r="M3043" s="282"/>
      <c r="N3043" s="282"/>
      <c r="O3043" s="282"/>
      <c r="P3043" s="52">
        <f t="shared" si="792"/>
        <v>0</v>
      </c>
      <c r="Q3043" s="60"/>
      <c r="R3043" s="53">
        <f t="shared" si="798"/>
        <v>0</v>
      </c>
      <c r="S3043" s="59"/>
      <c r="T3043" s="61"/>
      <c r="U3043" s="342" t="str">
        <f t="shared" si="802"/>
        <v>k.A.</v>
      </c>
      <c r="V3043" s="343" t="str">
        <f t="shared" si="799"/>
        <v>k.A.</v>
      </c>
      <c r="W3043" s="343" t="str">
        <f>IFERROR(IF(OR($D3043="",$E3043=0,con_Ende=0),"k.A.",IF(VLOOKUP($D3043,rng_ND,5,0)="Nein",VLOOKUP($D3043,rng_ND,2,FALSE),MIN(VLOOKUP($D3043,rng_ND,2,FALSE),A_Stammdaten!$B$19-D_SAV!$E3043+1))),"k.A.")</f>
        <v>k.A.</v>
      </c>
      <c r="X3043" s="343" t="str">
        <f t="shared" si="800"/>
        <v>k.A.</v>
      </c>
      <c r="Y3043" s="62"/>
      <c r="Z3043" s="48">
        <f t="shared" si="801"/>
        <v>0</v>
      </c>
      <c r="AA3043" s="457"/>
      <c r="AB3043" s="55">
        <f t="shared" si="793"/>
        <v>0</v>
      </c>
      <c r="AC3043" s="55">
        <f>IF(A_Stammdaten!$B$25="ja",D_SAV!AA3043,D_SAV!AB3043)</f>
        <v>0</v>
      </c>
      <c r="AD3043" s="478">
        <f>IF(AC3043=0,0,IF(U3043-(con_EOGJahr-D_SAV!E3043)&lt;=0,AC3043,AC3043/V3043))</f>
        <v>0</v>
      </c>
      <c r="AE3043" s="478">
        <f>IFERROR(IF(AND(VLOOKUP(D3043,rng_ND,5,FALSE)="Ja",D_SAV!T3043="degressiv"),D_SAV!AC3043*Y3043/100,0),0)</f>
        <v>0</v>
      </c>
      <c r="AF3043" s="55">
        <f>IFERROR(IF(VLOOKUP(D3043,rng_ND,5,FALSE)="Ja",MAX(D_SAV!AD3043:AE3043),D_SAV!AD3043),0)</f>
        <v>0</v>
      </c>
      <c r="AG3043" s="55">
        <f t="shared" si="794"/>
        <v>0</v>
      </c>
      <c r="AH3043" s="55">
        <f t="shared" si="795"/>
        <v>0</v>
      </c>
      <c r="AI3043" s="55">
        <f t="shared" si="796"/>
        <v>0</v>
      </c>
      <c r="AJ3043" s="55">
        <f t="shared" si="797"/>
        <v>0</v>
      </c>
      <c r="AK3043" s="55">
        <f t="shared" si="788"/>
        <v>0</v>
      </c>
      <c r="AL3043" s="55">
        <f t="shared" si="789"/>
        <v>0</v>
      </c>
      <c r="AM3043" s="55">
        <f t="shared" si="790"/>
        <v>0</v>
      </c>
    </row>
    <row r="3044" spans="1:39" x14ac:dyDescent="0.25">
      <c r="A3044" s="47">
        <v>3040</v>
      </c>
      <c r="B3044" s="358" t="str">
        <f>IF(AND(E3044&lt;&gt;0,D3044&lt;&gt;0,F3044&lt;&gt;0),IF(C3044&lt;&gt;0,CONCATENATE(C3044,"-AGr",VLOOKUP(D3044,Listen!$A$2:$G$45,7,FALSE),"-",E3044,"-",F3044,),CONCATENATE("AGr",VLOOKUP(D3044,Listen!$A$2:$G$45,7,FALSE),"-",E3044,"-",F3044)),"keine vollständige ID")</f>
        <v>keine vollständige ID</v>
      </c>
      <c r="C3044" s="359">
        <f>'[2]III_SAV-Details_NB'!B3050</f>
        <v>0</v>
      </c>
      <c r="D3044" s="359">
        <f>'[2]III_SAV-Details_NB'!C3050</f>
        <v>0</v>
      </c>
      <c r="E3044" s="359">
        <f>'[2]III_SAV-Details_NB'!D3050</f>
        <v>0</v>
      </c>
      <c r="F3044" s="490"/>
      <c r="G3044" s="281">
        <f>'[2]III_SAV-Details_NB'!X3050</f>
        <v>0</v>
      </c>
      <c r="H3044" s="281">
        <f t="shared" si="791"/>
        <v>0</v>
      </c>
      <c r="I3044" s="281">
        <f>IF(con_EOGJahr=2025,'[2]III_SAV-Details_NB'!AA3050,IF(con_EOGJahr=2026,'[2]III_SAV-Details_NB'!AB3050,'[2]III_SAV-Details_NB'!AC3050))</f>
        <v>0</v>
      </c>
      <c r="J3044" s="282"/>
      <c r="K3044" s="282"/>
      <c r="L3044" s="282"/>
      <c r="M3044" s="282"/>
      <c r="N3044" s="282"/>
      <c r="O3044" s="282"/>
      <c r="P3044" s="52">
        <f t="shared" si="792"/>
        <v>0</v>
      </c>
      <c r="Q3044" s="60"/>
      <c r="R3044" s="53">
        <f t="shared" si="798"/>
        <v>0</v>
      </c>
      <c r="S3044" s="59"/>
      <c r="T3044" s="61"/>
      <c r="U3044" s="342" t="str">
        <f t="shared" si="802"/>
        <v>k.A.</v>
      </c>
      <c r="V3044" s="343" t="str">
        <f t="shared" si="799"/>
        <v>k.A.</v>
      </c>
      <c r="W3044" s="343" t="str">
        <f>IFERROR(IF(OR($D3044="",$E3044=0,con_Ende=0),"k.A.",IF(VLOOKUP($D3044,rng_ND,5,0)="Nein",VLOOKUP($D3044,rng_ND,2,FALSE),MIN(VLOOKUP($D3044,rng_ND,2,FALSE),A_Stammdaten!$B$19-D_SAV!$E3044+1))),"k.A.")</f>
        <v>k.A.</v>
      </c>
      <c r="X3044" s="343" t="str">
        <f t="shared" si="800"/>
        <v>k.A.</v>
      </c>
      <c r="Y3044" s="62"/>
      <c r="Z3044" s="48">
        <f t="shared" si="801"/>
        <v>0</v>
      </c>
      <c r="AA3044" s="457"/>
      <c r="AB3044" s="55">
        <f t="shared" si="793"/>
        <v>0</v>
      </c>
      <c r="AC3044" s="55">
        <f>IF(A_Stammdaten!$B$25="ja",D_SAV!AA3044,D_SAV!AB3044)</f>
        <v>0</v>
      </c>
      <c r="AD3044" s="478">
        <f>IF(AC3044=0,0,IF(U3044-(con_EOGJahr-D_SAV!E3044)&lt;=0,AC3044,AC3044/V3044))</f>
        <v>0</v>
      </c>
      <c r="AE3044" s="478">
        <f>IFERROR(IF(AND(VLOOKUP(D3044,rng_ND,5,FALSE)="Ja",D_SAV!T3044="degressiv"),D_SAV!AC3044*Y3044/100,0),0)</f>
        <v>0</v>
      </c>
      <c r="AF3044" s="55">
        <f>IFERROR(IF(VLOOKUP(D3044,rng_ND,5,FALSE)="Ja",MAX(D_SAV!AD3044:AE3044),D_SAV!AD3044),0)</f>
        <v>0</v>
      </c>
      <c r="AG3044" s="55">
        <f t="shared" si="794"/>
        <v>0</v>
      </c>
      <c r="AH3044" s="55">
        <f t="shared" si="795"/>
        <v>0</v>
      </c>
      <c r="AI3044" s="55">
        <f t="shared" si="796"/>
        <v>0</v>
      </c>
      <c r="AJ3044" s="55">
        <f t="shared" si="797"/>
        <v>0</v>
      </c>
      <c r="AK3044" s="55">
        <f t="shared" si="788"/>
        <v>0</v>
      </c>
      <c r="AL3044" s="55">
        <f t="shared" si="789"/>
        <v>0</v>
      </c>
      <c r="AM3044" s="55">
        <f t="shared" si="790"/>
        <v>0</v>
      </c>
    </row>
    <row r="3045" spans="1:39" x14ac:dyDescent="0.25">
      <c r="A3045" s="47">
        <v>3041</v>
      </c>
      <c r="B3045" s="358" t="str">
        <f>IF(AND(E3045&lt;&gt;0,D3045&lt;&gt;0,F3045&lt;&gt;0),IF(C3045&lt;&gt;0,CONCATENATE(C3045,"-AGr",VLOOKUP(D3045,Listen!$A$2:$G$45,7,FALSE),"-",E3045,"-",F3045,),CONCATENATE("AGr",VLOOKUP(D3045,Listen!$A$2:$G$45,7,FALSE),"-",E3045,"-",F3045)),"keine vollständige ID")</f>
        <v>keine vollständige ID</v>
      </c>
      <c r="C3045" s="359">
        <f>'[2]III_SAV-Details_NB'!B3051</f>
        <v>0</v>
      </c>
      <c r="D3045" s="359">
        <f>'[2]III_SAV-Details_NB'!C3051</f>
        <v>0</v>
      </c>
      <c r="E3045" s="359">
        <f>'[2]III_SAV-Details_NB'!D3051</f>
        <v>0</v>
      </c>
      <c r="F3045" s="490"/>
      <c r="G3045" s="281">
        <f>'[2]III_SAV-Details_NB'!X3051</f>
        <v>0</v>
      </c>
      <c r="H3045" s="281">
        <f t="shared" si="791"/>
        <v>0</v>
      </c>
      <c r="I3045" s="281">
        <f>IF(con_EOGJahr=2025,'[2]III_SAV-Details_NB'!AA3051,IF(con_EOGJahr=2026,'[2]III_SAV-Details_NB'!AB3051,'[2]III_SAV-Details_NB'!AC3051))</f>
        <v>0</v>
      </c>
      <c r="J3045" s="282"/>
      <c r="K3045" s="282"/>
      <c r="L3045" s="282"/>
      <c r="M3045" s="282"/>
      <c r="N3045" s="282"/>
      <c r="O3045" s="282"/>
      <c r="P3045" s="52">
        <f t="shared" si="792"/>
        <v>0</v>
      </c>
      <c r="Q3045" s="60"/>
      <c r="R3045" s="53">
        <f t="shared" si="798"/>
        <v>0</v>
      </c>
      <c r="S3045" s="59"/>
      <c r="T3045" s="61"/>
      <c r="U3045" s="342" t="str">
        <f t="shared" si="802"/>
        <v>k.A.</v>
      </c>
      <c r="V3045" s="343" t="str">
        <f t="shared" si="799"/>
        <v>k.A.</v>
      </c>
      <c r="W3045" s="343" t="str">
        <f>IFERROR(IF(OR($D3045="",$E3045=0,con_Ende=0),"k.A.",IF(VLOOKUP($D3045,rng_ND,5,0)="Nein",VLOOKUP($D3045,rng_ND,2,FALSE),MIN(VLOOKUP($D3045,rng_ND,2,FALSE),A_Stammdaten!$B$19-D_SAV!$E3045+1))),"k.A.")</f>
        <v>k.A.</v>
      </c>
      <c r="X3045" s="343" t="str">
        <f t="shared" si="800"/>
        <v>k.A.</v>
      </c>
      <c r="Y3045" s="62"/>
      <c r="Z3045" s="48">
        <f t="shared" si="801"/>
        <v>0</v>
      </c>
      <c r="AA3045" s="457"/>
      <c r="AB3045" s="55">
        <f t="shared" si="793"/>
        <v>0</v>
      </c>
      <c r="AC3045" s="55">
        <f>IF(A_Stammdaten!$B$25="ja",D_SAV!AA3045,D_SAV!AB3045)</f>
        <v>0</v>
      </c>
      <c r="AD3045" s="478">
        <f>IF(AC3045=0,0,IF(U3045-(con_EOGJahr-D_SAV!E3045)&lt;=0,AC3045,AC3045/V3045))</f>
        <v>0</v>
      </c>
      <c r="AE3045" s="478">
        <f>IFERROR(IF(AND(VLOOKUP(D3045,rng_ND,5,FALSE)="Ja",D_SAV!T3045="degressiv"),D_SAV!AC3045*Y3045/100,0),0)</f>
        <v>0</v>
      </c>
      <c r="AF3045" s="55">
        <f>IFERROR(IF(VLOOKUP(D3045,rng_ND,5,FALSE)="Ja",MAX(D_SAV!AD3045:AE3045),D_SAV!AD3045),0)</f>
        <v>0</v>
      </c>
      <c r="AG3045" s="55">
        <f t="shared" si="794"/>
        <v>0</v>
      </c>
      <c r="AH3045" s="55">
        <f t="shared" si="795"/>
        <v>0</v>
      </c>
      <c r="AI3045" s="55">
        <f t="shared" si="796"/>
        <v>0</v>
      </c>
      <c r="AJ3045" s="55">
        <f t="shared" si="797"/>
        <v>0</v>
      </c>
      <c r="AK3045" s="55">
        <f t="shared" si="788"/>
        <v>0</v>
      </c>
      <c r="AL3045" s="55">
        <f t="shared" si="789"/>
        <v>0</v>
      </c>
      <c r="AM3045" s="55">
        <f t="shared" si="790"/>
        <v>0</v>
      </c>
    </row>
    <row r="3046" spans="1:39" x14ac:dyDescent="0.25">
      <c r="A3046" s="47">
        <v>3042</v>
      </c>
      <c r="B3046" s="358" t="str">
        <f>IF(AND(E3046&lt;&gt;0,D3046&lt;&gt;0,F3046&lt;&gt;0),IF(C3046&lt;&gt;0,CONCATENATE(C3046,"-AGr",VLOOKUP(D3046,Listen!$A$2:$G$45,7,FALSE),"-",E3046,"-",F3046,),CONCATENATE("AGr",VLOOKUP(D3046,Listen!$A$2:$G$45,7,FALSE),"-",E3046,"-",F3046)),"keine vollständige ID")</f>
        <v>keine vollständige ID</v>
      </c>
      <c r="C3046" s="359">
        <f>'[2]III_SAV-Details_NB'!B3052</f>
        <v>0</v>
      </c>
      <c r="D3046" s="359">
        <f>'[2]III_SAV-Details_NB'!C3052</f>
        <v>0</v>
      </c>
      <c r="E3046" s="359">
        <f>'[2]III_SAV-Details_NB'!D3052</f>
        <v>0</v>
      </c>
      <c r="F3046" s="490"/>
      <c r="G3046" s="281">
        <f>'[2]III_SAV-Details_NB'!X3052</f>
        <v>0</v>
      </c>
      <c r="H3046" s="281">
        <f t="shared" si="791"/>
        <v>0</v>
      </c>
      <c r="I3046" s="281">
        <f>IF(con_EOGJahr=2025,'[2]III_SAV-Details_NB'!AA3052,IF(con_EOGJahr=2026,'[2]III_SAV-Details_NB'!AB3052,'[2]III_SAV-Details_NB'!AC3052))</f>
        <v>0</v>
      </c>
      <c r="J3046" s="282"/>
      <c r="K3046" s="282"/>
      <c r="L3046" s="282"/>
      <c r="M3046" s="282"/>
      <c r="N3046" s="282"/>
      <c r="O3046" s="282"/>
      <c r="P3046" s="52">
        <f t="shared" si="792"/>
        <v>0</v>
      </c>
      <c r="Q3046" s="60"/>
      <c r="R3046" s="53">
        <f t="shared" si="798"/>
        <v>0</v>
      </c>
      <c r="S3046" s="59"/>
      <c r="T3046" s="61"/>
      <c r="U3046" s="342" t="str">
        <f t="shared" si="802"/>
        <v>k.A.</v>
      </c>
      <c r="V3046" s="343" t="str">
        <f t="shared" si="799"/>
        <v>k.A.</v>
      </c>
      <c r="W3046" s="343" t="str">
        <f>IFERROR(IF(OR($D3046="",$E3046=0,con_Ende=0),"k.A.",IF(VLOOKUP($D3046,rng_ND,5,0)="Nein",VLOOKUP($D3046,rng_ND,2,FALSE),MIN(VLOOKUP($D3046,rng_ND,2,FALSE),A_Stammdaten!$B$19-D_SAV!$E3046+1))),"k.A.")</f>
        <v>k.A.</v>
      </c>
      <c r="X3046" s="343" t="str">
        <f t="shared" si="800"/>
        <v>k.A.</v>
      </c>
      <c r="Y3046" s="62"/>
      <c r="Z3046" s="48">
        <f t="shared" si="801"/>
        <v>0</v>
      </c>
      <c r="AA3046" s="457"/>
      <c r="AB3046" s="55">
        <f t="shared" si="793"/>
        <v>0</v>
      </c>
      <c r="AC3046" s="55">
        <f>IF(A_Stammdaten!$B$25="ja",D_SAV!AA3046,D_SAV!AB3046)</f>
        <v>0</v>
      </c>
      <c r="AD3046" s="478">
        <f>IF(AC3046=0,0,IF(U3046-(con_EOGJahr-D_SAV!E3046)&lt;=0,AC3046,AC3046/V3046))</f>
        <v>0</v>
      </c>
      <c r="AE3046" s="478">
        <f>IFERROR(IF(AND(VLOOKUP(D3046,rng_ND,5,FALSE)="Ja",D_SAV!T3046="degressiv"),D_SAV!AC3046*Y3046/100,0),0)</f>
        <v>0</v>
      </c>
      <c r="AF3046" s="55">
        <f>IFERROR(IF(VLOOKUP(D3046,rng_ND,5,FALSE)="Ja",MAX(D_SAV!AD3046:AE3046),D_SAV!AD3046),0)</f>
        <v>0</v>
      </c>
      <c r="AG3046" s="55">
        <f t="shared" si="794"/>
        <v>0</v>
      </c>
      <c r="AH3046" s="55">
        <f t="shared" si="795"/>
        <v>0</v>
      </c>
      <c r="AI3046" s="55">
        <f t="shared" si="796"/>
        <v>0</v>
      </c>
      <c r="AJ3046" s="55">
        <f t="shared" si="797"/>
        <v>0</v>
      </c>
      <c r="AK3046" s="55">
        <f t="shared" si="788"/>
        <v>0</v>
      </c>
      <c r="AL3046" s="55">
        <f t="shared" si="789"/>
        <v>0</v>
      </c>
      <c r="AM3046" s="55">
        <f t="shared" si="790"/>
        <v>0</v>
      </c>
    </row>
    <row r="3047" spans="1:39" x14ac:dyDescent="0.25">
      <c r="A3047" s="47">
        <v>3043</v>
      </c>
      <c r="B3047" s="358" t="str">
        <f>IF(AND(E3047&lt;&gt;0,D3047&lt;&gt;0,F3047&lt;&gt;0),IF(C3047&lt;&gt;0,CONCATENATE(C3047,"-AGr",VLOOKUP(D3047,Listen!$A$2:$G$45,7,FALSE),"-",E3047,"-",F3047,),CONCATENATE("AGr",VLOOKUP(D3047,Listen!$A$2:$G$45,7,FALSE),"-",E3047,"-",F3047)),"keine vollständige ID")</f>
        <v>keine vollständige ID</v>
      </c>
      <c r="C3047" s="359">
        <f>'[2]III_SAV-Details_NB'!B3053</f>
        <v>0</v>
      </c>
      <c r="D3047" s="359">
        <f>'[2]III_SAV-Details_NB'!C3053</f>
        <v>0</v>
      </c>
      <c r="E3047" s="359">
        <f>'[2]III_SAV-Details_NB'!D3053</f>
        <v>0</v>
      </c>
      <c r="F3047" s="490"/>
      <c r="G3047" s="281">
        <f>'[2]III_SAV-Details_NB'!X3053</f>
        <v>0</v>
      </c>
      <c r="H3047" s="281">
        <f t="shared" si="791"/>
        <v>0</v>
      </c>
      <c r="I3047" s="281">
        <f>IF(con_EOGJahr=2025,'[2]III_SAV-Details_NB'!AA3053,IF(con_EOGJahr=2026,'[2]III_SAV-Details_NB'!AB3053,'[2]III_SAV-Details_NB'!AC3053))</f>
        <v>0</v>
      </c>
      <c r="J3047" s="282"/>
      <c r="K3047" s="282"/>
      <c r="L3047" s="282"/>
      <c r="M3047" s="282"/>
      <c r="N3047" s="282"/>
      <c r="O3047" s="282"/>
      <c r="P3047" s="52">
        <f t="shared" si="792"/>
        <v>0</v>
      </c>
      <c r="Q3047" s="60"/>
      <c r="R3047" s="53">
        <f t="shared" si="798"/>
        <v>0</v>
      </c>
      <c r="S3047" s="59"/>
      <c r="T3047" s="61"/>
      <c r="U3047" s="342" t="str">
        <f t="shared" si="802"/>
        <v>k.A.</v>
      </c>
      <c r="V3047" s="343" t="str">
        <f t="shared" si="799"/>
        <v>k.A.</v>
      </c>
      <c r="W3047" s="343" t="str">
        <f>IFERROR(IF(OR($D3047="",$E3047=0,con_Ende=0),"k.A.",IF(VLOOKUP($D3047,rng_ND,5,0)="Nein",VLOOKUP($D3047,rng_ND,2,FALSE),MIN(VLOOKUP($D3047,rng_ND,2,FALSE),A_Stammdaten!$B$19-D_SAV!$E3047+1))),"k.A.")</f>
        <v>k.A.</v>
      </c>
      <c r="X3047" s="343" t="str">
        <f t="shared" si="800"/>
        <v>k.A.</v>
      </c>
      <c r="Y3047" s="62"/>
      <c r="Z3047" s="48">
        <f t="shared" si="801"/>
        <v>0</v>
      </c>
      <c r="AA3047" s="457"/>
      <c r="AB3047" s="55">
        <f t="shared" si="793"/>
        <v>0</v>
      </c>
      <c r="AC3047" s="55">
        <f>IF(A_Stammdaten!$B$25="ja",D_SAV!AA3047,D_SAV!AB3047)</f>
        <v>0</v>
      </c>
      <c r="AD3047" s="478">
        <f>IF(AC3047=0,0,IF(U3047-(con_EOGJahr-D_SAV!E3047)&lt;=0,AC3047,AC3047/V3047))</f>
        <v>0</v>
      </c>
      <c r="AE3047" s="478">
        <f>IFERROR(IF(AND(VLOOKUP(D3047,rng_ND,5,FALSE)="Ja",D_SAV!T3047="degressiv"),D_SAV!AC3047*Y3047/100,0),0)</f>
        <v>0</v>
      </c>
      <c r="AF3047" s="55">
        <f>IFERROR(IF(VLOOKUP(D3047,rng_ND,5,FALSE)="Ja",MAX(D_SAV!AD3047:AE3047),D_SAV!AD3047),0)</f>
        <v>0</v>
      </c>
      <c r="AG3047" s="55">
        <f t="shared" si="794"/>
        <v>0</v>
      </c>
      <c r="AH3047" s="55">
        <f t="shared" si="795"/>
        <v>0</v>
      </c>
      <c r="AI3047" s="55">
        <f t="shared" si="796"/>
        <v>0</v>
      </c>
      <c r="AJ3047" s="55">
        <f t="shared" si="797"/>
        <v>0</v>
      </c>
      <c r="AK3047" s="55">
        <f t="shared" si="788"/>
        <v>0</v>
      </c>
      <c r="AL3047" s="55">
        <f t="shared" si="789"/>
        <v>0</v>
      </c>
      <c r="AM3047" s="55">
        <f t="shared" si="790"/>
        <v>0</v>
      </c>
    </row>
    <row r="3048" spans="1:39" x14ac:dyDescent="0.25">
      <c r="A3048" s="47">
        <v>3044</v>
      </c>
      <c r="B3048" s="358" t="str">
        <f>IF(AND(E3048&lt;&gt;0,D3048&lt;&gt;0,F3048&lt;&gt;0),IF(C3048&lt;&gt;0,CONCATENATE(C3048,"-AGr",VLOOKUP(D3048,Listen!$A$2:$G$45,7,FALSE),"-",E3048,"-",F3048,),CONCATENATE("AGr",VLOOKUP(D3048,Listen!$A$2:$G$45,7,FALSE),"-",E3048,"-",F3048)),"keine vollständige ID")</f>
        <v>keine vollständige ID</v>
      </c>
      <c r="C3048" s="359">
        <f>'[2]III_SAV-Details_NB'!B3054</f>
        <v>0</v>
      </c>
      <c r="D3048" s="359">
        <f>'[2]III_SAV-Details_NB'!C3054</f>
        <v>0</v>
      </c>
      <c r="E3048" s="359">
        <f>'[2]III_SAV-Details_NB'!D3054</f>
        <v>0</v>
      </c>
      <c r="F3048" s="490"/>
      <c r="G3048" s="281">
        <f>'[2]III_SAV-Details_NB'!X3054</f>
        <v>0</v>
      </c>
      <c r="H3048" s="281">
        <f t="shared" si="791"/>
        <v>0</v>
      </c>
      <c r="I3048" s="281">
        <f>IF(con_EOGJahr=2025,'[2]III_SAV-Details_NB'!AA3054,IF(con_EOGJahr=2026,'[2]III_SAV-Details_NB'!AB3054,'[2]III_SAV-Details_NB'!AC3054))</f>
        <v>0</v>
      </c>
      <c r="J3048" s="282"/>
      <c r="K3048" s="282"/>
      <c r="L3048" s="282"/>
      <c r="M3048" s="282"/>
      <c r="N3048" s="282"/>
      <c r="O3048" s="282"/>
      <c r="P3048" s="52">
        <f t="shared" si="792"/>
        <v>0</v>
      </c>
      <c r="Q3048" s="60"/>
      <c r="R3048" s="53">
        <f t="shared" si="798"/>
        <v>0</v>
      </c>
      <c r="S3048" s="59"/>
      <c r="T3048" s="61"/>
      <c r="U3048" s="342" t="str">
        <f t="shared" si="802"/>
        <v>k.A.</v>
      </c>
      <c r="V3048" s="343" t="str">
        <f t="shared" si="799"/>
        <v>k.A.</v>
      </c>
      <c r="W3048" s="343" t="str">
        <f>IFERROR(IF(OR($D3048="",$E3048=0,con_Ende=0),"k.A.",IF(VLOOKUP($D3048,rng_ND,5,0)="Nein",VLOOKUP($D3048,rng_ND,2,FALSE),MIN(VLOOKUP($D3048,rng_ND,2,FALSE),A_Stammdaten!$B$19-D_SAV!$E3048+1))),"k.A.")</f>
        <v>k.A.</v>
      </c>
      <c r="X3048" s="343" t="str">
        <f t="shared" si="800"/>
        <v>k.A.</v>
      </c>
      <c r="Y3048" s="62"/>
      <c r="Z3048" s="48">
        <f t="shared" si="801"/>
        <v>0</v>
      </c>
      <c r="AA3048" s="457"/>
      <c r="AB3048" s="55">
        <f t="shared" si="793"/>
        <v>0</v>
      </c>
      <c r="AC3048" s="55">
        <f>IF(A_Stammdaten!$B$25="ja",D_SAV!AA3048,D_SAV!AB3048)</f>
        <v>0</v>
      </c>
      <c r="AD3048" s="478">
        <f>IF(AC3048=0,0,IF(U3048-(con_EOGJahr-D_SAV!E3048)&lt;=0,AC3048,AC3048/V3048))</f>
        <v>0</v>
      </c>
      <c r="AE3048" s="478">
        <f>IFERROR(IF(AND(VLOOKUP(D3048,rng_ND,5,FALSE)="Ja",D_SAV!T3048="degressiv"),D_SAV!AC3048*Y3048/100,0),0)</f>
        <v>0</v>
      </c>
      <c r="AF3048" s="55">
        <f>IFERROR(IF(VLOOKUP(D3048,rng_ND,5,FALSE)="Ja",MAX(D_SAV!AD3048:AE3048),D_SAV!AD3048),0)</f>
        <v>0</v>
      </c>
      <c r="AG3048" s="55">
        <f t="shared" si="794"/>
        <v>0</v>
      </c>
      <c r="AH3048" s="55">
        <f t="shared" si="795"/>
        <v>0</v>
      </c>
      <c r="AI3048" s="55">
        <f t="shared" si="796"/>
        <v>0</v>
      </c>
      <c r="AJ3048" s="55">
        <f t="shared" si="797"/>
        <v>0</v>
      </c>
      <c r="AK3048" s="55">
        <f t="shared" si="788"/>
        <v>0</v>
      </c>
      <c r="AL3048" s="55">
        <f t="shared" si="789"/>
        <v>0</v>
      </c>
      <c r="AM3048" s="55">
        <f t="shared" si="790"/>
        <v>0</v>
      </c>
    </row>
    <row r="3049" spans="1:39" x14ac:dyDescent="0.25">
      <c r="A3049" s="47">
        <v>3045</v>
      </c>
      <c r="B3049" s="358" t="str">
        <f>IF(AND(E3049&lt;&gt;0,D3049&lt;&gt;0,F3049&lt;&gt;0),IF(C3049&lt;&gt;0,CONCATENATE(C3049,"-AGr",VLOOKUP(D3049,Listen!$A$2:$G$45,7,FALSE),"-",E3049,"-",F3049,),CONCATENATE("AGr",VLOOKUP(D3049,Listen!$A$2:$G$45,7,FALSE),"-",E3049,"-",F3049)),"keine vollständige ID")</f>
        <v>keine vollständige ID</v>
      </c>
      <c r="C3049" s="359">
        <f>'[2]III_SAV-Details_NB'!B3055</f>
        <v>0</v>
      </c>
      <c r="D3049" s="359">
        <f>'[2]III_SAV-Details_NB'!C3055</f>
        <v>0</v>
      </c>
      <c r="E3049" s="359">
        <f>'[2]III_SAV-Details_NB'!D3055</f>
        <v>0</v>
      </c>
      <c r="F3049" s="490"/>
      <c r="G3049" s="281">
        <f>'[2]III_SAV-Details_NB'!X3055</f>
        <v>0</v>
      </c>
      <c r="H3049" s="281">
        <f t="shared" si="791"/>
        <v>0</v>
      </c>
      <c r="I3049" s="281">
        <f>IF(con_EOGJahr=2025,'[2]III_SAV-Details_NB'!AA3055,IF(con_EOGJahr=2026,'[2]III_SAV-Details_NB'!AB3055,'[2]III_SAV-Details_NB'!AC3055))</f>
        <v>0</v>
      </c>
      <c r="J3049" s="282"/>
      <c r="K3049" s="282"/>
      <c r="L3049" s="282"/>
      <c r="M3049" s="282"/>
      <c r="N3049" s="282"/>
      <c r="O3049" s="282"/>
      <c r="P3049" s="52">
        <f t="shared" si="792"/>
        <v>0</v>
      </c>
      <c r="Q3049" s="60"/>
      <c r="R3049" s="53">
        <f t="shared" si="798"/>
        <v>0</v>
      </c>
      <c r="S3049" s="59"/>
      <c r="T3049" s="61"/>
      <c r="U3049" s="342" t="str">
        <f t="shared" si="802"/>
        <v>k.A.</v>
      </c>
      <c r="V3049" s="343" t="str">
        <f t="shared" si="799"/>
        <v>k.A.</v>
      </c>
      <c r="W3049" s="343" t="str">
        <f>IFERROR(IF(OR($D3049="",$E3049=0,con_Ende=0),"k.A.",IF(VLOOKUP($D3049,rng_ND,5,0)="Nein",VLOOKUP($D3049,rng_ND,2,FALSE),MIN(VLOOKUP($D3049,rng_ND,2,FALSE),A_Stammdaten!$B$19-D_SAV!$E3049+1))),"k.A.")</f>
        <v>k.A.</v>
      </c>
      <c r="X3049" s="343" t="str">
        <f t="shared" si="800"/>
        <v>k.A.</v>
      </c>
      <c r="Y3049" s="62"/>
      <c r="Z3049" s="48">
        <f t="shared" si="801"/>
        <v>0</v>
      </c>
      <c r="AA3049" s="457"/>
      <c r="AB3049" s="55">
        <f t="shared" si="793"/>
        <v>0</v>
      </c>
      <c r="AC3049" s="55">
        <f>IF(A_Stammdaten!$B$25="ja",D_SAV!AA3049,D_SAV!AB3049)</f>
        <v>0</v>
      </c>
      <c r="AD3049" s="478">
        <f>IF(AC3049=0,0,IF(U3049-(con_EOGJahr-D_SAV!E3049)&lt;=0,AC3049,AC3049/V3049))</f>
        <v>0</v>
      </c>
      <c r="AE3049" s="478">
        <f>IFERROR(IF(AND(VLOOKUP(D3049,rng_ND,5,FALSE)="Ja",D_SAV!T3049="degressiv"),D_SAV!AC3049*Y3049/100,0),0)</f>
        <v>0</v>
      </c>
      <c r="AF3049" s="55">
        <f>IFERROR(IF(VLOOKUP(D3049,rng_ND,5,FALSE)="Ja",MAX(D_SAV!AD3049:AE3049),D_SAV!AD3049),0)</f>
        <v>0</v>
      </c>
      <c r="AG3049" s="55">
        <f t="shared" si="794"/>
        <v>0</v>
      </c>
      <c r="AH3049" s="55">
        <f t="shared" si="795"/>
        <v>0</v>
      </c>
      <c r="AI3049" s="55">
        <f t="shared" si="796"/>
        <v>0</v>
      </c>
      <c r="AJ3049" s="55">
        <f t="shared" si="797"/>
        <v>0</v>
      </c>
      <c r="AK3049" s="55">
        <f t="shared" si="788"/>
        <v>0</v>
      </c>
      <c r="AL3049" s="55">
        <f t="shared" si="789"/>
        <v>0</v>
      </c>
      <c r="AM3049" s="55">
        <f t="shared" si="790"/>
        <v>0</v>
      </c>
    </row>
    <row r="3050" spans="1:39" x14ac:dyDescent="0.25">
      <c r="A3050" s="47">
        <v>3046</v>
      </c>
      <c r="B3050" s="358" t="str">
        <f>IF(AND(E3050&lt;&gt;0,D3050&lt;&gt;0,F3050&lt;&gt;0),IF(C3050&lt;&gt;0,CONCATENATE(C3050,"-AGr",VLOOKUP(D3050,Listen!$A$2:$G$45,7,FALSE),"-",E3050,"-",F3050,),CONCATENATE("AGr",VLOOKUP(D3050,Listen!$A$2:$G$45,7,FALSE),"-",E3050,"-",F3050)),"keine vollständige ID")</f>
        <v>keine vollständige ID</v>
      </c>
      <c r="C3050" s="359">
        <f>'[2]III_SAV-Details_NB'!B3056</f>
        <v>0</v>
      </c>
      <c r="D3050" s="359">
        <f>'[2]III_SAV-Details_NB'!C3056</f>
        <v>0</v>
      </c>
      <c r="E3050" s="359">
        <f>'[2]III_SAV-Details_NB'!D3056</f>
        <v>0</v>
      </c>
      <c r="F3050" s="490"/>
      <c r="G3050" s="281">
        <f>'[2]III_SAV-Details_NB'!X3056</f>
        <v>0</v>
      </c>
      <c r="H3050" s="281">
        <f t="shared" si="791"/>
        <v>0</v>
      </c>
      <c r="I3050" s="281">
        <f>IF(con_EOGJahr=2025,'[2]III_SAV-Details_NB'!AA3056,IF(con_EOGJahr=2026,'[2]III_SAV-Details_NB'!AB3056,'[2]III_SAV-Details_NB'!AC3056))</f>
        <v>0</v>
      </c>
      <c r="J3050" s="282"/>
      <c r="K3050" s="282"/>
      <c r="L3050" s="282"/>
      <c r="M3050" s="282"/>
      <c r="N3050" s="282"/>
      <c r="O3050" s="282"/>
      <c r="P3050" s="52">
        <f t="shared" si="792"/>
        <v>0</v>
      </c>
      <c r="Q3050" s="60"/>
      <c r="R3050" s="53">
        <f t="shared" si="798"/>
        <v>0</v>
      </c>
      <c r="S3050" s="59"/>
      <c r="T3050" s="61"/>
      <c r="U3050" s="342" t="str">
        <f t="shared" si="802"/>
        <v>k.A.</v>
      </c>
      <c r="V3050" s="343" t="str">
        <f t="shared" si="799"/>
        <v>k.A.</v>
      </c>
      <c r="W3050" s="343" t="str">
        <f>IFERROR(IF(OR($D3050="",$E3050=0,con_Ende=0),"k.A.",IF(VLOOKUP($D3050,rng_ND,5,0)="Nein",VLOOKUP($D3050,rng_ND,2,FALSE),MIN(VLOOKUP($D3050,rng_ND,2,FALSE),A_Stammdaten!$B$19-D_SAV!$E3050+1))),"k.A.")</f>
        <v>k.A.</v>
      </c>
      <c r="X3050" s="343" t="str">
        <f t="shared" si="800"/>
        <v>k.A.</v>
      </c>
      <c r="Y3050" s="62"/>
      <c r="Z3050" s="48">
        <f t="shared" si="801"/>
        <v>0</v>
      </c>
      <c r="AA3050" s="457"/>
      <c r="AB3050" s="55">
        <f t="shared" si="793"/>
        <v>0</v>
      </c>
      <c r="AC3050" s="55">
        <f>IF(A_Stammdaten!$B$25="ja",D_SAV!AA3050,D_SAV!AB3050)</f>
        <v>0</v>
      </c>
      <c r="AD3050" s="478">
        <f>IF(AC3050=0,0,IF(U3050-(con_EOGJahr-D_SAV!E3050)&lt;=0,AC3050,AC3050/V3050))</f>
        <v>0</v>
      </c>
      <c r="AE3050" s="478">
        <f>IFERROR(IF(AND(VLOOKUP(D3050,rng_ND,5,FALSE)="Ja",D_SAV!T3050="degressiv"),D_SAV!AC3050*Y3050/100,0),0)</f>
        <v>0</v>
      </c>
      <c r="AF3050" s="55">
        <f>IFERROR(IF(VLOOKUP(D3050,rng_ND,5,FALSE)="Ja",MAX(D_SAV!AD3050:AE3050),D_SAV!AD3050),0)</f>
        <v>0</v>
      </c>
      <c r="AG3050" s="55">
        <f t="shared" si="794"/>
        <v>0</v>
      </c>
      <c r="AH3050" s="55">
        <f t="shared" si="795"/>
        <v>0</v>
      </c>
      <c r="AI3050" s="55">
        <f t="shared" si="796"/>
        <v>0</v>
      </c>
      <c r="AJ3050" s="55">
        <f t="shared" si="797"/>
        <v>0</v>
      </c>
      <c r="AK3050" s="55">
        <f t="shared" si="788"/>
        <v>0</v>
      </c>
      <c r="AL3050" s="55">
        <f t="shared" si="789"/>
        <v>0</v>
      </c>
      <c r="AM3050" s="55">
        <f t="shared" si="790"/>
        <v>0</v>
      </c>
    </row>
    <row r="3051" spans="1:39" x14ac:dyDescent="0.25">
      <c r="A3051" s="47">
        <v>3047</v>
      </c>
      <c r="B3051" s="358" t="str">
        <f>IF(AND(E3051&lt;&gt;0,D3051&lt;&gt;0,F3051&lt;&gt;0),IF(C3051&lt;&gt;0,CONCATENATE(C3051,"-AGr",VLOOKUP(D3051,Listen!$A$2:$G$45,7,FALSE),"-",E3051,"-",F3051,),CONCATENATE("AGr",VLOOKUP(D3051,Listen!$A$2:$G$45,7,FALSE),"-",E3051,"-",F3051)),"keine vollständige ID")</f>
        <v>keine vollständige ID</v>
      </c>
      <c r="C3051" s="359">
        <f>'[2]III_SAV-Details_NB'!B3057</f>
        <v>0</v>
      </c>
      <c r="D3051" s="359">
        <f>'[2]III_SAV-Details_NB'!C3057</f>
        <v>0</v>
      </c>
      <c r="E3051" s="359">
        <f>'[2]III_SAV-Details_NB'!D3057</f>
        <v>0</v>
      </c>
      <c r="F3051" s="490"/>
      <c r="G3051" s="281">
        <f>'[2]III_SAV-Details_NB'!X3057</f>
        <v>0</v>
      </c>
      <c r="H3051" s="281">
        <f t="shared" si="791"/>
        <v>0</v>
      </c>
      <c r="I3051" s="281">
        <f>IF(con_EOGJahr=2025,'[2]III_SAV-Details_NB'!AA3057,IF(con_EOGJahr=2026,'[2]III_SAV-Details_NB'!AB3057,'[2]III_SAV-Details_NB'!AC3057))</f>
        <v>0</v>
      </c>
      <c r="J3051" s="282"/>
      <c r="K3051" s="282"/>
      <c r="L3051" s="282"/>
      <c r="M3051" s="282"/>
      <c r="N3051" s="282"/>
      <c r="O3051" s="282"/>
      <c r="P3051" s="52">
        <f t="shared" si="792"/>
        <v>0</v>
      </c>
      <c r="Q3051" s="60"/>
      <c r="R3051" s="53">
        <f t="shared" si="798"/>
        <v>0</v>
      </c>
      <c r="S3051" s="59"/>
      <c r="T3051" s="61"/>
      <c r="U3051" s="342" t="str">
        <f t="shared" si="802"/>
        <v>k.A.</v>
      </c>
      <c r="V3051" s="343" t="str">
        <f t="shared" si="799"/>
        <v>k.A.</v>
      </c>
      <c r="W3051" s="343" t="str">
        <f>IFERROR(IF(OR($D3051="",$E3051=0,con_Ende=0),"k.A.",IF(VLOOKUP($D3051,rng_ND,5,0)="Nein",VLOOKUP($D3051,rng_ND,2,FALSE),MIN(VLOOKUP($D3051,rng_ND,2,FALSE),A_Stammdaten!$B$19-D_SAV!$E3051+1))),"k.A.")</f>
        <v>k.A.</v>
      </c>
      <c r="X3051" s="343" t="str">
        <f t="shared" si="800"/>
        <v>k.A.</v>
      </c>
      <c r="Y3051" s="62"/>
      <c r="Z3051" s="48">
        <f t="shared" si="801"/>
        <v>0</v>
      </c>
      <c r="AA3051" s="457"/>
      <c r="AB3051" s="55">
        <f t="shared" si="793"/>
        <v>0</v>
      </c>
      <c r="AC3051" s="55">
        <f>IF(A_Stammdaten!$B$25="ja",D_SAV!AA3051,D_SAV!AB3051)</f>
        <v>0</v>
      </c>
      <c r="AD3051" s="478">
        <f>IF(AC3051=0,0,IF(U3051-(con_EOGJahr-D_SAV!E3051)&lt;=0,AC3051,AC3051/V3051))</f>
        <v>0</v>
      </c>
      <c r="AE3051" s="478">
        <f>IFERROR(IF(AND(VLOOKUP(D3051,rng_ND,5,FALSE)="Ja",D_SAV!T3051="degressiv"),D_SAV!AC3051*Y3051/100,0),0)</f>
        <v>0</v>
      </c>
      <c r="AF3051" s="55">
        <f>IFERROR(IF(VLOOKUP(D3051,rng_ND,5,FALSE)="Ja",MAX(D_SAV!AD3051:AE3051),D_SAV!AD3051),0)</f>
        <v>0</v>
      </c>
      <c r="AG3051" s="55">
        <f t="shared" si="794"/>
        <v>0</v>
      </c>
      <c r="AH3051" s="55">
        <f t="shared" si="795"/>
        <v>0</v>
      </c>
      <c r="AI3051" s="55">
        <f t="shared" si="796"/>
        <v>0</v>
      </c>
      <c r="AJ3051" s="55">
        <f t="shared" si="797"/>
        <v>0</v>
      </c>
      <c r="AK3051" s="55">
        <f t="shared" si="788"/>
        <v>0</v>
      </c>
      <c r="AL3051" s="55">
        <f t="shared" si="789"/>
        <v>0</v>
      </c>
      <c r="AM3051" s="55">
        <f t="shared" si="790"/>
        <v>0</v>
      </c>
    </row>
    <row r="3052" spans="1:39" x14ac:dyDescent="0.25">
      <c r="A3052" s="47">
        <v>3048</v>
      </c>
      <c r="B3052" s="358" t="str">
        <f>IF(AND(E3052&lt;&gt;0,D3052&lt;&gt;0,F3052&lt;&gt;0),IF(C3052&lt;&gt;0,CONCATENATE(C3052,"-AGr",VLOOKUP(D3052,Listen!$A$2:$G$45,7,FALSE),"-",E3052,"-",F3052,),CONCATENATE("AGr",VLOOKUP(D3052,Listen!$A$2:$G$45,7,FALSE),"-",E3052,"-",F3052)),"keine vollständige ID")</f>
        <v>keine vollständige ID</v>
      </c>
      <c r="C3052" s="359">
        <f>'[2]III_SAV-Details_NB'!B3058</f>
        <v>0</v>
      </c>
      <c r="D3052" s="359">
        <f>'[2]III_SAV-Details_NB'!C3058</f>
        <v>0</v>
      </c>
      <c r="E3052" s="359">
        <f>'[2]III_SAV-Details_NB'!D3058</f>
        <v>0</v>
      </c>
      <c r="F3052" s="490"/>
      <c r="G3052" s="281">
        <f>'[2]III_SAV-Details_NB'!X3058</f>
        <v>0</v>
      </c>
      <c r="H3052" s="281">
        <f t="shared" si="791"/>
        <v>0</v>
      </c>
      <c r="I3052" s="281">
        <f>IF(con_EOGJahr=2025,'[2]III_SAV-Details_NB'!AA3058,IF(con_EOGJahr=2026,'[2]III_SAV-Details_NB'!AB3058,'[2]III_SAV-Details_NB'!AC3058))</f>
        <v>0</v>
      </c>
      <c r="J3052" s="282"/>
      <c r="K3052" s="282"/>
      <c r="L3052" s="282"/>
      <c r="M3052" s="282"/>
      <c r="N3052" s="282"/>
      <c r="O3052" s="282"/>
      <c r="P3052" s="52">
        <f t="shared" si="792"/>
        <v>0</v>
      </c>
      <c r="Q3052" s="60"/>
      <c r="R3052" s="53">
        <f t="shared" si="798"/>
        <v>0</v>
      </c>
      <c r="S3052" s="59"/>
      <c r="T3052" s="61"/>
      <c r="U3052" s="342" t="str">
        <f t="shared" si="802"/>
        <v>k.A.</v>
      </c>
      <c r="V3052" s="343" t="str">
        <f t="shared" si="799"/>
        <v>k.A.</v>
      </c>
      <c r="W3052" s="343" t="str">
        <f>IFERROR(IF(OR($D3052="",$E3052=0,con_Ende=0),"k.A.",IF(VLOOKUP($D3052,rng_ND,5,0)="Nein",VLOOKUP($D3052,rng_ND,2,FALSE),MIN(VLOOKUP($D3052,rng_ND,2,FALSE),A_Stammdaten!$B$19-D_SAV!$E3052+1))),"k.A.")</f>
        <v>k.A.</v>
      </c>
      <c r="X3052" s="343" t="str">
        <f t="shared" si="800"/>
        <v>k.A.</v>
      </c>
      <c r="Y3052" s="62"/>
      <c r="Z3052" s="48">
        <f t="shared" si="801"/>
        <v>0</v>
      </c>
      <c r="AA3052" s="457"/>
      <c r="AB3052" s="55">
        <f t="shared" si="793"/>
        <v>0</v>
      </c>
      <c r="AC3052" s="55">
        <f>IF(A_Stammdaten!$B$25="ja",D_SAV!AA3052,D_SAV!AB3052)</f>
        <v>0</v>
      </c>
      <c r="AD3052" s="478">
        <f>IF(AC3052=0,0,IF(U3052-(con_EOGJahr-D_SAV!E3052)&lt;=0,AC3052,AC3052/V3052))</f>
        <v>0</v>
      </c>
      <c r="AE3052" s="478">
        <f>IFERROR(IF(AND(VLOOKUP(D3052,rng_ND,5,FALSE)="Ja",D_SAV!T3052="degressiv"),D_SAV!AC3052*Y3052/100,0),0)</f>
        <v>0</v>
      </c>
      <c r="AF3052" s="55">
        <f>IFERROR(IF(VLOOKUP(D3052,rng_ND,5,FALSE)="Ja",MAX(D_SAV!AD3052:AE3052),D_SAV!AD3052),0)</f>
        <v>0</v>
      </c>
      <c r="AG3052" s="55">
        <f t="shared" si="794"/>
        <v>0</v>
      </c>
      <c r="AH3052" s="55">
        <f t="shared" si="795"/>
        <v>0</v>
      </c>
      <c r="AI3052" s="55">
        <f t="shared" si="796"/>
        <v>0</v>
      </c>
      <c r="AJ3052" s="55">
        <f t="shared" si="797"/>
        <v>0</v>
      </c>
      <c r="AK3052" s="55">
        <f t="shared" si="788"/>
        <v>0</v>
      </c>
      <c r="AL3052" s="55">
        <f t="shared" si="789"/>
        <v>0</v>
      </c>
      <c r="AM3052" s="55">
        <f t="shared" si="790"/>
        <v>0</v>
      </c>
    </row>
    <row r="3053" spans="1:39" x14ac:dyDescent="0.25">
      <c r="A3053" s="47">
        <v>3049</v>
      </c>
      <c r="B3053" s="358" t="str">
        <f>IF(AND(E3053&lt;&gt;0,D3053&lt;&gt;0,F3053&lt;&gt;0),IF(C3053&lt;&gt;0,CONCATENATE(C3053,"-AGr",VLOOKUP(D3053,Listen!$A$2:$G$45,7,FALSE),"-",E3053,"-",F3053,),CONCATENATE("AGr",VLOOKUP(D3053,Listen!$A$2:$G$45,7,FALSE),"-",E3053,"-",F3053)),"keine vollständige ID")</f>
        <v>keine vollständige ID</v>
      </c>
      <c r="C3053" s="359">
        <f>'[2]III_SAV-Details_NB'!B3059</f>
        <v>0</v>
      </c>
      <c r="D3053" s="359">
        <f>'[2]III_SAV-Details_NB'!C3059</f>
        <v>0</v>
      </c>
      <c r="E3053" s="359">
        <f>'[2]III_SAV-Details_NB'!D3059</f>
        <v>0</v>
      </c>
      <c r="F3053" s="490"/>
      <c r="G3053" s="281">
        <f>'[2]III_SAV-Details_NB'!X3059</f>
        <v>0</v>
      </c>
      <c r="H3053" s="281">
        <f t="shared" si="791"/>
        <v>0</v>
      </c>
      <c r="I3053" s="281">
        <f>IF(con_EOGJahr=2025,'[2]III_SAV-Details_NB'!AA3059,IF(con_EOGJahr=2026,'[2]III_SAV-Details_NB'!AB3059,'[2]III_SAV-Details_NB'!AC3059))</f>
        <v>0</v>
      </c>
      <c r="J3053" s="282"/>
      <c r="K3053" s="282"/>
      <c r="L3053" s="282"/>
      <c r="M3053" s="282"/>
      <c r="N3053" s="282"/>
      <c r="O3053" s="282"/>
      <c r="P3053" s="52">
        <f t="shared" si="792"/>
        <v>0</v>
      </c>
      <c r="Q3053" s="60"/>
      <c r="R3053" s="53">
        <f t="shared" si="798"/>
        <v>0</v>
      </c>
      <c r="S3053" s="59"/>
      <c r="T3053" s="61"/>
      <c r="U3053" s="342" t="str">
        <f t="shared" si="802"/>
        <v>k.A.</v>
      </c>
      <c r="V3053" s="343" t="str">
        <f t="shared" si="799"/>
        <v>k.A.</v>
      </c>
      <c r="W3053" s="343" t="str">
        <f>IFERROR(IF(OR($D3053="",$E3053=0,con_Ende=0),"k.A.",IF(VLOOKUP($D3053,rng_ND,5,0)="Nein",VLOOKUP($D3053,rng_ND,2,FALSE),MIN(VLOOKUP($D3053,rng_ND,2,FALSE),A_Stammdaten!$B$19-D_SAV!$E3053+1))),"k.A.")</f>
        <v>k.A.</v>
      </c>
      <c r="X3053" s="343" t="str">
        <f t="shared" si="800"/>
        <v>k.A.</v>
      </c>
      <c r="Y3053" s="62"/>
      <c r="Z3053" s="48">
        <f t="shared" si="801"/>
        <v>0</v>
      </c>
      <c r="AA3053" s="457"/>
      <c r="AB3053" s="55">
        <f t="shared" si="793"/>
        <v>0</v>
      </c>
      <c r="AC3053" s="55">
        <f>IF(A_Stammdaten!$B$25="ja",D_SAV!AA3053,D_SAV!AB3053)</f>
        <v>0</v>
      </c>
      <c r="AD3053" s="478">
        <f>IF(AC3053=0,0,IF(U3053-(con_EOGJahr-D_SAV!E3053)&lt;=0,AC3053,AC3053/V3053))</f>
        <v>0</v>
      </c>
      <c r="AE3053" s="478">
        <f>IFERROR(IF(AND(VLOOKUP(D3053,rng_ND,5,FALSE)="Ja",D_SAV!T3053="degressiv"),D_SAV!AC3053*Y3053/100,0),0)</f>
        <v>0</v>
      </c>
      <c r="AF3053" s="55">
        <f>IFERROR(IF(VLOOKUP(D3053,rng_ND,5,FALSE)="Ja",MAX(D_SAV!AD3053:AE3053),D_SAV!AD3053),0)</f>
        <v>0</v>
      </c>
      <c r="AG3053" s="55">
        <f t="shared" si="794"/>
        <v>0</v>
      </c>
      <c r="AH3053" s="55">
        <f t="shared" si="795"/>
        <v>0</v>
      </c>
      <c r="AI3053" s="55">
        <f t="shared" si="796"/>
        <v>0</v>
      </c>
      <c r="AJ3053" s="55">
        <f t="shared" si="797"/>
        <v>0</v>
      </c>
      <c r="AK3053" s="55">
        <f t="shared" si="788"/>
        <v>0</v>
      </c>
      <c r="AL3053" s="55">
        <f t="shared" si="789"/>
        <v>0</v>
      </c>
      <c r="AM3053" s="55">
        <f t="shared" si="790"/>
        <v>0</v>
      </c>
    </row>
    <row r="3054" spans="1:39" x14ac:dyDescent="0.25">
      <c r="A3054" s="47">
        <v>3050</v>
      </c>
      <c r="B3054" s="358" t="str">
        <f>IF(AND(E3054&lt;&gt;0,D3054&lt;&gt;0,F3054&lt;&gt;0),IF(C3054&lt;&gt;0,CONCATENATE(C3054,"-AGr",VLOOKUP(D3054,Listen!$A$2:$G$45,7,FALSE),"-",E3054,"-",F3054,),CONCATENATE("AGr",VLOOKUP(D3054,Listen!$A$2:$G$45,7,FALSE),"-",E3054,"-",F3054)),"keine vollständige ID")</f>
        <v>keine vollständige ID</v>
      </c>
      <c r="C3054" s="359">
        <f>'[2]III_SAV-Details_NB'!B3060</f>
        <v>0</v>
      </c>
      <c r="D3054" s="359">
        <f>'[2]III_SAV-Details_NB'!C3060</f>
        <v>0</v>
      </c>
      <c r="E3054" s="359">
        <f>'[2]III_SAV-Details_NB'!D3060</f>
        <v>0</v>
      </c>
      <c r="F3054" s="490"/>
      <c r="G3054" s="281">
        <f>'[2]III_SAV-Details_NB'!X3060</f>
        <v>0</v>
      </c>
      <c r="H3054" s="281">
        <f t="shared" si="791"/>
        <v>0</v>
      </c>
      <c r="I3054" s="281">
        <f>IF(con_EOGJahr=2025,'[2]III_SAV-Details_NB'!AA3060,IF(con_EOGJahr=2026,'[2]III_SAV-Details_NB'!AB3060,'[2]III_SAV-Details_NB'!AC3060))</f>
        <v>0</v>
      </c>
      <c r="J3054" s="282"/>
      <c r="K3054" s="282"/>
      <c r="L3054" s="282"/>
      <c r="M3054" s="282"/>
      <c r="N3054" s="282"/>
      <c r="O3054" s="282"/>
      <c r="P3054" s="52">
        <f t="shared" si="792"/>
        <v>0</v>
      </c>
      <c r="Q3054" s="60"/>
      <c r="R3054" s="53">
        <f t="shared" si="798"/>
        <v>0</v>
      </c>
      <c r="S3054" s="59"/>
      <c r="T3054" s="61"/>
      <c r="U3054" s="342" t="str">
        <f t="shared" si="802"/>
        <v>k.A.</v>
      </c>
      <c r="V3054" s="343" t="str">
        <f t="shared" si="799"/>
        <v>k.A.</v>
      </c>
      <c r="W3054" s="343" t="str">
        <f>IFERROR(IF(OR($D3054="",$E3054=0,con_Ende=0),"k.A.",IF(VLOOKUP($D3054,rng_ND,5,0)="Nein",VLOOKUP($D3054,rng_ND,2,FALSE),MIN(VLOOKUP($D3054,rng_ND,2,FALSE),A_Stammdaten!$B$19-D_SAV!$E3054+1))),"k.A.")</f>
        <v>k.A.</v>
      </c>
      <c r="X3054" s="343" t="str">
        <f t="shared" si="800"/>
        <v>k.A.</v>
      </c>
      <c r="Y3054" s="62"/>
      <c r="Z3054" s="48">
        <f t="shared" si="801"/>
        <v>0</v>
      </c>
      <c r="AA3054" s="457"/>
      <c r="AB3054" s="55">
        <f t="shared" si="793"/>
        <v>0</v>
      </c>
      <c r="AC3054" s="55">
        <f>IF(A_Stammdaten!$B$25="ja",D_SAV!AA3054,D_SAV!AB3054)</f>
        <v>0</v>
      </c>
      <c r="AD3054" s="478">
        <f>IF(AC3054=0,0,IF(U3054-(con_EOGJahr-D_SAV!E3054)&lt;=0,AC3054,AC3054/V3054))</f>
        <v>0</v>
      </c>
      <c r="AE3054" s="478">
        <f>IFERROR(IF(AND(VLOOKUP(D3054,rng_ND,5,FALSE)="Ja",D_SAV!T3054="degressiv"),D_SAV!AC3054*Y3054/100,0),0)</f>
        <v>0</v>
      </c>
      <c r="AF3054" s="55">
        <f>IFERROR(IF(VLOOKUP(D3054,rng_ND,5,FALSE)="Ja",MAX(D_SAV!AD3054:AE3054),D_SAV!AD3054),0)</f>
        <v>0</v>
      </c>
      <c r="AG3054" s="55">
        <f t="shared" si="794"/>
        <v>0</v>
      </c>
      <c r="AH3054" s="55">
        <f t="shared" si="795"/>
        <v>0</v>
      </c>
      <c r="AI3054" s="55">
        <f t="shared" si="796"/>
        <v>0</v>
      </c>
      <c r="AJ3054" s="55">
        <f t="shared" si="797"/>
        <v>0</v>
      </c>
      <c r="AK3054" s="55">
        <f t="shared" si="788"/>
        <v>0</v>
      </c>
      <c r="AL3054" s="55">
        <f t="shared" si="789"/>
        <v>0</v>
      </c>
      <c r="AM3054" s="55">
        <f t="shared" si="790"/>
        <v>0</v>
      </c>
    </row>
    <row r="3055" spans="1:39" x14ac:dyDescent="0.25">
      <c r="A3055" s="47">
        <v>3051</v>
      </c>
      <c r="B3055" s="358" t="str">
        <f>IF(AND(E3055&lt;&gt;0,D3055&lt;&gt;0,F3055&lt;&gt;0),IF(C3055&lt;&gt;0,CONCATENATE(C3055,"-AGr",VLOOKUP(D3055,Listen!$A$2:$G$45,7,FALSE),"-",E3055,"-",F3055,),CONCATENATE("AGr",VLOOKUP(D3055,Listen!$A$2:$G$45,7,FALSE),"-",E3055,"-",F3055)),"keine vollständige ID")</f>
        <v>keine vollständige ID</v>
      </c>
      <c r="C3055" s="359">
        <f>'[2]III_SAV-Details_NB'!B3061</f>
        <v>0</v>
      </c>
      <c r="D3055" s="359">
        <f>'[2]III_SAV-Details_NB'!C3061</f>
        <v>0</v>
      </c>
      <c r="E3055" s="359">
        <f>'[2]III_SAV-Details_NB'!D3061</f>
        <v>0</v>
      </c>
      <c r="F3055" s="490"/>
      <c r="G3055" s="281">
        <f>'[2]III_SAV-Details_NB'!X3061</f>
        <v>0</v>
      </c>
      <c r="H3055" s="281">
        <f t="shared" si="791"/>
        <v>0</v>
      </c>
      <c r="I3055" s="281">
        <f>IF(con_EOGJahr=2025,'[2]III_SAV-Details_NB'!AA3061,IF(con_EOGJahr=2026,'[2]III_SAV-Details_NB'!AB3061,'[2]III_SAV-Details_NB'!AC3061))</f>
        <v>0</v>
      </c>
      <c r="J3055" s="282"/>
      <c r="K3055" s="282"/>
      <c r="L3055" s="282"/>
      <c r="M3055" s="282"/>
      <c r="N3055" s="282"/>
      <c r="O3055" s="282"/>
      <c r="P3055" s="52">
        <f t="shared" si="792"/>
        <v>0</v>
      </c>
      <c r="Q3055" s="60"/>
      <c r="R3055" s="53">
        <f t="shared" si="798"/>
        <v>0</v>
      </c>
      <c r="S3055" s="59"/>
      <c r="T3055" s="61"/>
      <c r="U3055" s="342" t="str">
        <f t="shared" si="802"/>
        <v>k.A.</v>
      </c>
      <c r="V3055" s="343" t="str">
        <f t="shared" si="799"/>
        <v>k.A.</v>
      </c>
      <c r="W3055" s="343" t="str">
        <f>IFERROR(IF(OR($D3055="",$E3055=0,con_Ende=0),"k.A.",IF(VLOOKUP($D3055,rng_ND,5,0)="Nein",VLOOKUP($D3055,rng_ND,2,FALSE),MIN(VLOOKUP($D3055,rng_ND,2,FALSE),A_Stammdaten!$B$19-D_SAV!$E3055+1))),"k.A.")</f>
        <v>k.A.</v>
      </c>
      <c r="X3055" s="343" t="str">
        <f t="shared" si="800"/>
        <v>k.A.</v>
      </c>
      <c r="Y3055" s="62"/>
      <c r="Z3055" s="48">
        <f t="shared" si="801"/>
        <v>0</v>
      </c>
      <c r="AA3055" s="457"/>
      <c r="AB3055" s="55">
        <f t="shared" si="793"/>
        <v>0</v>
      </c>
      <c r="AC3055" s="55">
        <f>IF(A_Stammdaten!$B$25="ja",D_SAV!AA3055,D_SAV!AB3055)</f>
        <v>0</v>
      </c>
      <c r="AD3055" s="478">
        <f>IF(AC3055=0,0,IF(U3055-(con_EOGJahr-D_SAV!E3055)&lt;=0,AC3055,AC3055/V3055))</f>
        <v>0</v>
      </c>
      <c r="AE3055" s="478">
        <f>IFERROR(IF(AND(VLOOKUP(D3055,rng_ND,5,FALSE)="Ja",D_SAV!T3055="degressiv"),D_SAV!AC3055*Y3055/100,0),0)</f>
        <v>0</v>
      </c>
      <c r="AF3055" s="55">
        <f>IFERROR(IF(VLOOKUP(D3055,rng_ND,5,FALSE)="Ja",MAX(D_SAV!AD3055:AE3055),D_SAV!AD3055),0)</f>
        <v>0</v>
      </c>
      <c r="AG3055" s="55">
        <f t="shared" si="794"/>
        <v>0</v>
      </c>
      <c r="AH3055" s="55">
        <f t="shared" si="795"/>
        <v>0</v>
      </c>
      <c r="AI3055" s="55">
        <f t="shared" si="796"/>
        <v>0</v>
      </c>
      <c r="AJ3055" s="55">
        <f t="shared" si="797"/>
        <v>0</v>
      </c>
      <c r="AK3055" s="55">
        <f t="shared" si="788"/>
        <v>0</v>
      </c>
      <c r="AL3055" s="55">
        <f t="shared" si="789"/>
        <v>0</v>
      </c>
      <c r="AM3055" s="55">
        <f t="shared" si="790"/>
        <v>0</v>
      </c>
    </row>
    <row r="3056" spans="1:39" x14ac:dyDescent="0.25">
      <c r="A3056" s="47">
        <v>3052</v>
      </c>
      <c r="B3056" s="358" t="str">
        <f>IF(AND(E3056&lt;&gt;0,D3056&lt;&gt;0,F3056&lt;&gt;0),IF(C3056&lt;&gt;0,CONCATENATE(C3056,"-AGr",VLOOKUP(D3056,Listen!$A$2:$G$45,7,FALSE),"-",E3056,"-",F3056,),CONCATENATE("AGr",VLOOKUP(D3056,Listen!$A$2:$G$45,7,FALSE),"-",E3056,"-",F3056)),"keine vollständige ID")</f>
        <v>keine vollständige ID</v>
      </c>
      <c r="C3056" s="359">
        <f>'[2]III_SAV-Details_NB'!B3062</f>
        <v>0</v>
      </c>
      <c r="D3056" s="359">
        <f>'[2]III_SAV-Details_NB'!C3062</f>
        <v>0</v>
      </c>
      <c r="E3056" s="359">
        <f>'[2]III_SAV-Details_NB'!D3062</f>
        <v>0</v>
      </c>
      <c r="F3056" s="490"/>
      <c r="G3056" s="281">
        <f>'[2]III_SAV-Details_NB'!X3062</f>
        <v>0</v>
      </c>
      <c r="H3056" s="281">
        <f t="shared" si="791"/>
        <v>0</v>
      </c>
      <c r="I3056" s="281">
        <f>IF(con_EOGJahr=2025,'[2]III_SAV-Details_NB'!AA3062,IF(con_EOGJahr=2026,'[2]III_SAV-Details_NB'!AB3062,'[2]III_SAV-Details_NB'!AC3062))</f>
        <v>0</v>
      </c>
      <c r="J3056" s="282"/>
      <c r="K3056" s="282"/>
      <c r="L3056" s="282"/>
      <c r="M3056" s="282"/>
      <c r="N3056" s="282"/>
      <c r="O3056" s="282"/>
      <c r="P3056" s="52">
        <f t="shared" si="792"/>
        <v>0</v>
      </c>
      <c r="Q3056" s="60"/>
      <c r="R3056" s="53">
        <f t="shared" si="798"/>
        <v>0</v>
      </c>
      <c r="S3056" s="59"/>
      <c r="T3056" s="61"/>
      <c r="U3056" s="342" t="str">
        <f t="shared" si="802"/>
        <v>k.A.</v>
      </c>
      <c r="V3056" s="343" t="str">
        <f t="shared" si="799"/>
        <v>k.A.</v>
      </c>
      <c r="W3056" s="343" t="str">
        <f>IFERROR(IF(OR($D3056="",$E3056=0,con_Ende=0),"k.A.",IF(VLOOKUP($D3056,rng_ND,5,0)="Nein",VLOOKUP($D3056,rng_ND,2,FALSE),MIN(VLOOKUP($D3056,rng_ND,2,FALSE),A_Stammdaten!$B$19-D_SAV!$E3056+1))),"k.A.")</f>
        <v>k.A.</v>
      </c>
      <c r="X3056" s="343" t="str">
        <f t="shared" si="800"/>
        <v>k.A.</v>
      </c>
      <c r="Y3056" s="62"/>
      <c r="Z3056" s="48">
        <f t="shared" si="801"/>
        <v>0</v>
      </c>
      <c r="AA3056" s="457"/>
      <c r="AB3056" s="55">
        <f t="shared" si="793"/>
        <v>0</v>
      </c>
      <c r="AC3056" s="55">
        <f>IF(A_Stammdaten!$B$25="ja",D_SAV!AA3056,D_SAV!AB3056)</f>
        <v>0</v>
      </c>
      <c r="AD3056" s="478">
        <f>IF(AC3056=0,0,IF(U3056-(con_EOGJahr-D_SAV!E3056)&lt;=0,AC3056,AC3056/V3056))</f>
        <v>0</v>
      </c>
      <c r="AE3056" s="478">
        <f>IFERROR(IF(AND(VLOOKUP(D3056,rng_ND,5,FALSE)="Ja",D_SAV!T3056="degressiv"),D_SAV!AC3056*Y3056/100,0),0)</f>
        <v>0</v>
      </c>
      <c r="AF3056" s="55">
        <f>IFERROR(IF(VLOOKUP(D3056,rng_ND,5,FALSE)="Ja",MAX(D_SAV!AD3056:AE3056),D_SAV!AD3056),0)</f>
        <v>0</v>
      </c>
      <c r="AG3056" s="55">
        <f t="shared" si="794"/>
        <v>0</v>
      </c>
      <c r="AH3056" s="55">
        <f t="shared" si="795"/>
        <v>0</v>
      </c>
      <c r="AI3056" s="55">
        <f t="shared" si="796"/>
        <v>0</v>
      </c>
      <c r="AJ3056" s="55">
        <f t="shared" si="797"/>
        <v>0</v>
      </c>
      <c r="AK3056" s="55">
        <f t="shared" si="788"/>
        <v>0</v>
      </c>
      <c r="AL3056" s="55">
        <f t="shared" si="789"/>
        <v>0</v>
      </c>
      <c r="AM3056" s="55">
        <f t="shared" si="790"/>
        <v>0</v>
      </c>
    </row>
    <row r="3057" spans="1:39" x14ac:dyDescent="0.25">
      <c r="A3057" s="47">
        <v>3053</v>
      </c>
      <c r="B3057" s="358" t="str">
        <f>IF(AND(E3057&lt;&gt;0,D3057&lt;&gt;0,F3057&lt;&gt;0),IF(C3057&lt;&gt;0,CONCATENATE(C3057,"-AGr",VLOOKUP(D3057,Listen!$A$2:$G$45,7,FALSE),"-",E3057,"-",F3057,),CONCATENATE("AGr",VLOOKUP(D3057,Listen!$A$2:$G$45,7,FALSE),"-",E3057,"-",F3057)),"keine vollständige ID")</f>
        <v>keine vollständige ID</v>
      </c>
      <c r="C3057" s="359">
        <f>'[2]III_SAV-Details_NB'!B3063</f>
        <v>0</v>
      </c>
      <c r="D3057" s="359">
        <f>'[2]III_SAV-Details_NB'!C3063</f>
        <v>0</v>
      </c>
      <c r="E3057" s="359">
        <f>'[2]III_SAV-Details_NB'!D3063</f>
        <v>0</v>
      </c>
      <c r="F3057" s="490"/>
      <c r="G3057" s="281">
        <f>'[2]III_SAV-Details_NB'!X3063</f>
        <v>0</v>
      </c>
      <c r="H3057" s="281">
        <f t="shared" si="791"/>
        <v>0</v>
      </c>
      <c r="I3057" s="281">
        <f>IF(con_EOGJahr=2025,'[2]III_SAV-Details_NB'!AA3063,IF(con_EOGJahr=2026,'[2]III_SAV-Details_NB'!AB3063,'[2]III_SAV-Details_NB'!AC3063))</f>
        <v>0</v>
      </c>
      <c r="J3057" s="282"/>
      <c r="K3057" s="282"/>
      <c r="L3057" s="282"/>
      <c r="M3057" s="282"/>
      <c r="N3057" s="282"/>
      <c r="O3057" s="282"/>
      <c r="P3057" s="52">
        <f t="shared" si="792"/>
        <v>0</v>
      </c>
      <c r="Q3057" s="60"/>
      <c r="R3057" s="53">
        <f t="shared" si="798"/>
        <v>0</v>
      </c>
      <c r="S3057" s="59"/>
      <c r="T3057" s="61"/>
      <c r="U3057" s="342" t="str">
        <f t="shared" si="802"/>
        <v>k.A.</v>
      </c>
      <c r="V3057" s="343" t="str">
        <f t="shared" si="799"/>
        <v>k.A.</v>
      </c>
      <c r="W3057" s="343" t="str">
        <f>IFERROR(IF(OR($D3057="",$E3057=0,con_Ende=0),"k.A.",IF(VLOOKUP($D3057,rng_ND,5,0)="Nein",VLOOKUP($D3057,rng_ND,2,FALSE),MIN(VLOOKUP($D3057,rng_ND,2,FALSE),A_Stammdaten!$B$19-D_SAV!$E3057+1))),"k.A.")</f>
        <v>k.A.</v>
      </c>
      <c r="X3057" s="343" t="str">
        <f t="shared" si="800"/>
        <v>k.A.</v>
      </c>
      <c r="Y3057" s="62"/>
      <c r="Z3057" s="48">
        <f t="shared" si="801"/>
        <v>0</v>
      </c>
      <c r="AA3057" s="457"/>
      <c r="AB3057" s="55">
        <f t="shared" si="793"/>
        <v>0</v>
      </c>
      <c r="AC3057" s="55">
        <f>IF(A_Stammdaten!$B$25="ja",D_SAV!AA3057,D_SAV!AB3057)</f>
        <v>0</v>
      </c>
      <c r="AD3057" s="478">
        <f>IF(AC3057=0,0,IF(U3057-(con_EOGJahr-D_SAV!E3057)&lt;=0,AC3057,AC3057/V3057))</f>
        <v>0</v>
      </c>
      <c r="AE3057" s="478">
        <f>IFERROR(IF(AND(VLOOKUP(D3057,rng_ND,5,FALSE)="Ja",D_SAV!T3057="degressiv"),D_SAV!AC3057*Y3057/100,0),0)</f>
        <v>0</v>
      </c>
      <c r="AF3057" s="55">
        <f>IFERROR(IF(VLOOKUP(D3057,rng_ND,5,FALSE)="Ja",MAX(D_SAV!AD3057:AE3057),D_SAV!AD3057),0)</f>
        <v>0</v>
      </c>
      <c r="AG3057" s="55">
        <f t="shared" si="794"/>
        <v>0</v>
      </c>
      <c r="AH3057" s="55">
        <f t="shared" si="795"/>
        <v>0</v>
      </c>
      <c r="AI3057" s="55">
        <f t="shared" si="796"/>
        <v>0</v>
      </c>
      <c r="AJ3057" s="55">
        <f t="shared" si="797"/>
        <v>0</v>
      </c>
      <c r="AK3057" s="55">
        <f t="shared" si="788"/>
        <v>0</v>
      </c>
      <c r="AL3057" s="55">
        <f t="shared" si="789"/>
        <v>0</v>
      </c>
      <c r="AM3057" s="55">
        <f t="shared" si="790"/>
        <v>0</v>
      </c>
    </row>
    <row r="3058" spans="1:39" x14ac:dyDescent="0.25">
      <c r="A3058" s="47">
        <v>3054</v>
      </c>
      <c r="B3058" s="358" t="str">
        <f>IF(AND(E3058&lt;&gt;0,D3058&lt;&gt;0,F3058&lt;&gt;0),IF(C3058&lt;&gt;0,CONCATENATE(C3058,"-AGr",VLOOKUP(D3058,Listen!$A$2:$G$45,7,FALSE),"-",E3058,"-",F3058,),CONCATENATE("AGr",VLOOKUP(D3058,Listen!$A$2:$G$45,7,FALSE),"-",E3058,"-",F3058)),"keine vollständige ID")</f>
        <v>keine vollständige ID</v>
      </c>
      <c r="C3058" s="359">
        <f>'[2]III_SAV-Details_NB'!B3064</f>
        <v>0</v>
      </c>
      <c r="D3058" s="359">
        <f>'[2]III_SAV-Details_NB'!C3064</f>
        <v>0</v>
      </c>
      <c r="E3058" s="359">
        <f>'[2]III_SAV-Details_NB'!D3064</f>
        <v>0</v>
      </c>
      <c r="F3058" s="490"/>
      <c r="G3058" s="281">
        <f>'[2]III_SAV-Details_NB'!X3064</f>
        <v>0</v>
      </c>
      <c r="H3058" s="281">
        <f t="shared" si="791"/>
        <v>0</v>
      </c>
      <c r="I3058" s="281">
        <f>IF(con_EOGJahr=2025,'[2]III_SAV-Details_NB'!AA3064,IF(con_EOGJahr=2026,'[2]III_SAV-Details_NB'!AB3064,'[2]III_SAV-Details_NB'!AC3064))</f>
        <v>0</v>
      </c>
      <c r="J3058" s="282"/>
      <c r="K3058" s="282"/>
      <c r="L3058" s="282"/>
      <c r="M3058" s="282"/>
      <c r="N3058" s="282"/>
      <c r="O3058" s="282"/>
      <c r="P3058" s="52">
        <f t="shared" si="792"/>
        <v>0</v>
      </c>
      <c r="Q3058" s="60"/>
      <c r="R3058" s="53">
        <f t="shared" si="798"/>
        <v>0</v>
      </c>
      <c r="S3058" s="59"/>
      <c r="T3058" s="61"/>
      <c r="U3058" s="342" t="str">
        <f t="shared" si="802"/>
        <v>k.A.</v>
      </c>
      <c r="V3058" s="343" t="str">
        <f t="shared" si="799"/>
        <v>k.A.</v>
      </c>
      <c r="W3058" s="343" t="str">
        <f>IFERROR(IF(OR($D3058="",$E3058=0,con_Ende=0),"k.A.",IF(VLOOKUP($D3058,rng_ND,5,0)="Nein",VLOOKUP($D3058,rng_ND,2,FALSE),MIN(VLOOKUP($D3058,rng_ND,2,FALSE),A_Stammdaten!$B$19-D_SAV!$E3058+1))),"k.A.")</f>
        <v>k.A.</v>
      </c>
      <c r="X3058" s="343" t="str">
        <f t="shared" si="800"/>
        <v>k.A.</v>
      </c>
      <c r="Y3058" s="62"/>
      <c r="Z3058" s="48">
        <f t="shared" si="801"/>
        <v>0</v>
      </c>
      <c r="AA3058" s="457"/>
      <c r="AB3058" s="55">
        <f t="shared" si="793"/>
        <v>0</v>
      </c>
      <c r="AC3058" s="55">
        <f>IF(A_Stammdaten!$B$25="ja",D_SAV!AA3058,D_SAV!AB3058)</f>
        <v>0</v>
      </c>
      <c r="AD3058" s="478">
        <f>IF(AC3058=0,0,IF(U3058-(con_EOGJahr-D_SAV!E3058)&lt;=0,AC3058,AC3058/V3058))</f>
        <v>0</v>
      </c>
      <c r="AE3058" s="478">
        <f>IFERROR(IF(AND(VLOOKUP(D3058,rng_ND,5,FALSE)="Ja",D_SAV!T3058="degressiv"),D_SAV!AC3058*Y3058/100,0),0)</f>
        <v>0</v>
      </c>
      <c r="AF3058" s="55">
        <f>IFERROR(IF(VLOOKUP(D3058,rng_ND,5,FALSE)="Ja",MAX(D_SAV!AD3058:AE3058),D_SAV!AD3058),0)</f>
        <v>0</v>
      </c>
      <c r="AG3058" s="55">
        <f t="shared" si="794"/>
        <v>0</v>
      </c>
      <c r="AH3058" s="55">
        <f t="shared" si="795"/>
        <v>0</v>
      </c>
      <c r="AI3058" s="55">
        <f t="shared" si="796"/>
        <v>0</v>
      </c>
      <c r="AJ3058" s="55">
        <f t="shared" si="797"/>
        <v>0</v>
      </c>
      <c r="AK3058" s="55">
        <f t="shared" si="788"/>
        <v>0</v>
      </c>
      <c r="AL3058" s="55">
        <f t="shared" si="789"/>
        <v>0</v>
      </c>
      <c r="AM3058" s="55">
        <f t="shared" si="790"/>
        <v>0</v>
      </c>
    </row>
    <row r="3059" spans="1:39" x14ac:dyDescent="0.25">
      <c r="A3059" s="47">
        <v>3055</v>
      </c>
      <c r="B3059" s="358" t="str">
        <f>IF(AND(E3059&lt;&gt;0,D3059&lt;&gt;0,F3059&lt;&gt;0),IF(C3059&lt;&gt;0,CONCATENATE(C3059,"-AGr",VLOOKUP(D3059,Listen!$A$2:$G$45,7,FALSE),"-",E3059,"-",F3059,),CONCATENATE("AGr",VLOOKUP(D3059,Listen!$A$2:$G$45,7,FALSE),"-",E3059,"-",F3059)),"keine vollständige ID")</f>
        <v>keine vollständige ID</v>
      </c>
      <c r="C3059" s="359">
        <f>'[2]III_SAV-Details_NB'!B3065</f>
        <v>0</v>
      </c>
      <c r="D3059" s="359">
        <f>'[2]III_SAV-Details_NB'!C3065</f>
        <v>0</v>
      </c>
      <c r="E3059" s="359">
        <f>'[2]III_SAV-Details_NB'!D3065</f>
        <v>0</v>
      </c>
      <c r="F3059" s="490"/>
      <c r="G3059" s="281">
        <f>'[2]III_SAV-Details_NB'!X3065</f>
        <v>0</v>
      </c>
      <c r="H3059" s="281">
        <f t="shared" si="791"/>
        <v>0</v>
      </c>
      <c r="I3059" s="281">
        <f>IF(con_EOGJahr=2025,'[2]III_SAV-Details_NB'!AA3065,IF(con_EOGJahr=2026,'[2]III_SAV-Details_NB'!AB3065,'[2]III_SAV-Details_NB'!AC3065))</f>
        <v>0</v>
      </c>
      <c r="J3059" s="282"/>
      <c r="K3059" s="282"/>
      <c r="L3059" s="282"/>
      <c r="M3059" s="282"/>
      <c r="N3059" s="282"/>
      <c r="O3059" s="282"/>
      <c r="P3059" s="52">
        <f t="shared" si="792"/>
        <v>0</v>
      </c>
      <c r="Q3059" s="60"/>
      <c r="R3059" s="53">
        <f t="shared" si="798"/>
        <v>0</v>
      </c>
      <c r="S3059" s="59"/>
      <c r="T3059" s="61"/>
      <c r="U3059" s="342" t="str">
        <f t="shared" si="802"/>
        <v>k.A.</v>
      </c>
      <c r="V3059" s="343" t="str">
        <f t="shared" si="799"/>
        <v>k.A.</v>
      </c>
      <c r="W3059" s="343" t="str">
        <f>IFERROR(IF(OR($D3059="",$E3059=0,con_Ende=0),"k.A.",IF(VLOOKUP($D3059,rng_ND,5,0)="Nein",VLOOKUP($D3059,rng_ND,2,FALSE),MIN(VLOOKUP($D3059,rng_ND,2,FALSE),A_Stammdaten!$B$19-D_SAV!$E3059+1))),"k.A.")</f>
        <v>k.A.</v>
      </c>
      <c r="X3059" s="343" t="str">
        <f t="shared" si="800"/>
        <v>k.A.</v>
      </c>
      <c r="Y3059" s="62"/>
      <c r="Z3059" s="48">
        <f t="shared" si="801"/>
        <v>0</v>
      </c>
      <c r="AA3059" s="457"/>
      <c r="AB3059" s="55">
        <f t="shared" si="793"/>
        <v>0</v>
      </c>
      <c r="AC3059" s="55">
        <f>IF(A_Stammdaten!$B$25="ja",D_SAV!AA3059,D_SAV!AB3059)</f>
        <v>0</v>
      </c>
      <c r="AD3059" s="478">
        <f>IF(AC3059=0,0,IF(U3059-(con_EOGJahr-D_SAV!E3059)&lt;=0,AC3059,AC3059/V3059))</f>
        <v>0</v>
      </c>
      <c r="AE3059" s="478">
        <f>IFERROR(IF(AND(VLOOKUP(D3059,rng_ND,5,FALSE)="Ja",D_SAV!T3059="degressiv"),D_SAV!AC3059*Y3059/100,0),0)</f>
        <v>0</v>
      </c>
      <c r="AF3059" s="55">
        <f>IFERROR(IF(VLOOKUP(D3059,rng_ND,5,FALSE)="Ja",MAX(D_SAV!AD3059:AE3059),D_SAV!AD3059),0)</f>
        <v>0</v>
      </c>
      <c r="AG3059" s="55">
        <f t="shared" si="794"/>
        <v>0</v>
      </c>
      <c r="AH3059" s="55">
        <f t="shared" si="795"/>
        <v>0</v>
      </c>
      <c r="AI3059" s="55">
        <f t="shared" si="796"/>
        <v>0</v>
      </c>
      <c r="AJ3059" s="55">
        <f t="shared" si="797"/>
        <v>0</v>
      </c>
      <c r="AK3059" s="55">
        <f t="shared" si="788"/>
        <v>0</v>
      </c>
      <c r="AL3059" s="55">
        <f t="shared" si="789"/>
        <v>0</v>
      </c>
      <c r="AM3059" s="55">
        <f t="shared" si="790"/>
        <v>0</v>
      </c>
    </row>
    <row r="3060" spans="1:39" x14ac:dyDescent="0.25">
      <c r="A3060" s="47">
        <v>3056</v>
      </c>
      <c r="B3060" s="358" t="str">
        <f>IF(AND(E3060&lt;&gt;0,D3060&lt;&gt;0,F3060&lt;&gt;0),IF(C3060&lt;&gt;0,CONCATENATE(C3060,"-AGr",VLOOKUP(D3060,Listen!$A$2:$G$45,7,FALSE),"-",E3060,"-",F3060,),CONCATENATE("AGr",VLOOKUP(D3060,Listen!$A$2:$G$45,7,FALSE),"-",E3060,"-",F3060)),"keine vollständige ID")</f>
        <v>keine vollständige ID</v>
      </c>
      <c r="C3060" s="359">
        <f>'[2]III_SAV-Details_NB'!B3066</f>
        <v>0</v>
      </c>
      <c r="D3060" s="359">
        <f>'[2]III_SAV-Details_NB'!C3066</f>
        <v>0</v>
      </c>
      <c r="E3060" s="359">
        <f>'[2]III_SAV-Details_NB'!D3066</f>
        <v>0</v>
      </c>
      <c r="F3060" s="490"/>
      <c r="G3060" s="281">
        <f>'[2]III_SAV-Details_NB'!X3066</f>
        <v>0</v>
      </c>
      <c r="H3060" s="281">
        <f t="shared" si="791"/>
        <v>0</v>
      </c>
      <c r="I3060" s="281">
        <f>IF(con_EOGJahr=2025,'[2]III_SAV-Details_NB'!AA3066,IF(con_EOGJahr=2026,'[2]III_SAV-Details_NB'!AB3066,'[2]III_SAV-Details_NB'!AC3066))</f>
        <v>0</v>
      </c>
      <c r="J3060" s="282"/>
      <c r="K3060" s="282"/>
      <c r="L3060" s="282"/>
      <c r="M3060" s="282"/>
      <c r="N3060" s="282"/>
      <c r="O3060" s="282"/>
      <c r="P3060" s="52">
        <f t="shared" si="792"/>
        <v>0</v>
      </c>
      <c r="Q3060" s="60"/>
      <c r="R3060" s="53">
        <f t="shared" si="798"/>
        <v>0</v>
      </c>
      <c r="S3060" s="59"/>
      <c r="T3060" s="61"/>
      <c r="U3060" s="342" t="str">
        <f t="shared" si="802"/>
        <v>k.A.</v>
      </c>
      <c r="V3060" s="343" t="str">
        <f t="shared" si="799"/>
        <v>k.A.</v>
      </c>
      <c r="W3060" s="343" t="str">
        <f>IFERROR(IF(OR($D3060="",$E3060=0,con_Ende=0),"k.A.",IF(VLOOKUP($D3060,rng_ND,5,0)="Nein",VLOOKUP($D3060,rng_ND,2,FALSE),MIN(VLOOKUP($D3060,rng_ND,2,FALSE),A_Stammdaten!$B$19-D_SAV!$E3060+1))),"k.A.")</f>
        <v>k.A.</v>
      </c>
      <c r="X3060" s="343" t="str">
        <f t="shared" si="800"/>
        <v>k.A.</v>
      </c>
      <c r="Y3060" s="62"/>
      <c r="Z3060" s="48">
        <f t="shared" si="801"/>
        <v>0</v>
      </c>
      <c r="AA3060" s="457"/>
      <c r="AB3060" s="55">
        <f t="shared" si="793"/>
        <v>0</v>
      </c>
      <c r="AC3060" s="55">
        <f>IF(A_Stammdaten!$B$25="ja",D_SAV!AA3060,D_SAV!AB3060)</f>
        <v>0</v>
      </c>
      <c r="AD3060" s="478">
        <f>IF(AC3060=0,0,IF(U3060-(con_EOGJahr-D_SAV!E3060)&lt;=0,AC3060,AC3060/V3060))</f>
        <v>0</v>
      </c>
      <c r="AE3060" s="478">
        <f>IFERROR(IF(AND(VLOOKUP(D3060,rng_ND,5,FALSE)="Ja",D_SAV!T3060="degressiv"),D_SAV!AC3060*Y3060/100,0),0)</f>
        <v>0</v>
      </c>
      <c r="AF3060" s="55">
        <f>IFERROR(IF(VLOOKUP(D3060,rng_ND,5,FALSE)="Ja",MAX(D_SAV!AD3060:AE3060),D_SAV!AD3060),0)</f>
        <v>0</v>
      </c>
      <c r="AG3060" s="55">
        <f t="shared" si="794"/>
        <v>0</v>
      </c>
      <c r="AH3060" s="55">
        <f t="shared" si="795"/>
        <v>0</v>
      </c>
      <c r="AI3060" s="55">
        <f t="shared" si="796"/>
        <v>0</v>
      </c>
      <c r="AJ3060" s="55">
        <f t="shared" si="797"/>
        <v>0</v>
      </c>
      <c r="AK3060" s="55">
        <f t="shared" si="788"/>
        <v>0</v>
      </c>
      <c r="AL3060" s="55">
        <f t="shared" si="789"/>
        <v>0</v>
      </c>
      <c r="AM3060" s="55">
        <f t="shared" si="790"/>
        <v>0</v>
      </c>
    </row>
    <row r="3061" spans="1:39" x14ac:dyDescent="0.25">
      <c r="A3061" s="47">
        <v>3057</v>
      </c>
      <c r="B3061" s="358" t="str">
        <f>IF(AND(E3061&lt;&gt;0,D3061&lt;&gt;0,F3061&lt;&gt;0),IF(C3061&lt;&gt;0,CONCATENATE(C3061,"-AGr",VLOOKUP(D3061,Listen!$A$2:$G$45,7,FALSE),"-",E3061,"-",F3061,),CONCATENATE("AGr",VLOOKUP(D3061,Listen!$A$2:$G$45,7,FALSE),"-",E3061,"-",F3061)),"keine vollständige ID")</f>
        <v>keine vollständige ID</v>
      </c>
      <c r="C3061" s="359">
        <f>'[2]III_SAV-Details_NB'!B3067</f>
        <v>0</v>
      </c>
      <c r="D3061" s="359">
        <f>'[2]III_SAV-Details_NB'!C3067</f>
        <v>0</v>
      </c>
      <c r="E3061" s="359">
        <f>'[2]III_SAV-Details_NB'!D3067</f>
        <v>0</v>
      </c>
      <c r="F3061" s="490"/>
      <c r="G3061" s="281">
        <f>'[2]III_SAV-Details_NB'!X3067</f>
        <v>0</v>
      </c>
      <c r="H3061" s="281">
        <f t="shared" si="791"/>
        <v>0</v>
      </c>
      <c r="I3061" s="281">
        <f>IF(con_EOGJahr=2025,'[2]III_SAV-Details_NB'!AA3067,IF(con_EOGJahr=2026,'[2]III_SAV-Details_NB'!AB3067,'[2]III_SAV-Details_NB'!AC3067))</f>
        <v>0</v>
      </c>
      <c r="J3061" s="282"/>
      <c r="K3061" s="282"/>
      <c r="L3061" s="282"/>
      <c r="M3061" s="282"/>
      <c r="N3061" s="282"/>
      <c r="O3061" s="282"/>
      <c r="P3061" s="52">
        <f t="shared" si="792"/>
        <v>0</v>
      </c>
      <c r="Q3061" s="60"/>
      <c r="R3061" s="53">
        <f t="shared" si="798"/>
        <v>0</v>
      </c>
      <c r="S3061" s="59"/>
      <c r="T3061" s="61"/>
      <c r="U3061" s="342" t="str">
        <f t="shared" si="802"/>
        <v>k.A.</v>
      </c>
      <c r="V3061" s="343" t="str">
        <f t="shared" si="799"/>
        <v>k.A.</v>
      </c>
      <c r="W3061" s="343" t="str">
        <f>IFERROR(IF(OR($D3061="",$E3061=0,con_Ende=0),"k.A.",IF(VLOOKUP($D3061,rng_ND,5,0)="Nein",VLOOKUP($D3061,rng_ND,2,FALSE),MIN(VLOOKUP($D3061,rng_ND,2,FALSE),A_Stammdaten!$B$19-D_SAV!$E3061+1))),"k.A.")</f>
        <v>k.A.</v>
      </c>
      <c r="X3061" s="343" t="str">
        <f t="shared" si="800"/>
        <v>k.A.</v>
      </c>
      <c r="Y3061" s="62"/>
      <c r="Z3061" s="48">
        <f t="shared" si="801"/>
        <v>0</v>
      </c>
      <c r="AA3061" s="457"/>
      <c r="AB3061" s="55">
        <f t="shared" si="793"/>
        <v>0</v>
      </c>
      <c r="AC3061" s="55">
        <f>IF(A_Stammdaten!$B$25="ja",D_SAV!AA3061,D_SAV!AB3061)</f>
        <v>0</v>
      </c>
      <c r="AD3061" s="478">
        <f>IF(AC3061=0,0,IF(U3061-(con_EOGJahr-D_SAV!E3061)&lt;=0,AC3061,AC3061/V3061))</f>
        <v>0</v>
      </c>
      <c r="AE3061" s="478">
        <f>IFERROR(IF(AND(VLOOKUP(D3061,rng_ND,5,FALSE)="Ja",D_SAV!T3061="degressiv"),D_SAV!AC3061*Y3061/100,0),0)</f>
        <v>0</v>
      </c>
      <c r="AF3061" s="55">
        <f>IFERROR(IF(VLOOKUP(D3061,rng_ND,5,FALSE)="Ja",MAX(D_SAV!AD3061:AE3061),D_SAV!AD3061),0)</f>
        <v>0</v>
      </c>
      <c r="AG3061" s="55">
        <f t="shared" si="794"/>
        <v>0</v>
      </c>
      <c r="AH3061" s="55">
        <f t="shared" si="795"/>
        <v>0</v>
      </c>
      <c r="AI3061" s="55">
        <f t="shared" si="796"/>
        <v>0</v>
      </c>
      <c r="AJ3061" s="55">
        <f t="shared" si="797"/>
        <v>0</v>
      </c>
      <c r="AK3061" s="55">
        <f t="shared" si="788"/>
        <v>0</v>
      </c>
      <c r="AL3061" s="55">
        <f t="shared" si="789"/>
        <v>0</v>
      </c>
      <c r="AM3061" s="55">
        <f t="shared" si="790"/>
        <v>0</v>
      </c>
    </row>
    <row r="3062" spans="1:39" x14ac:dyDescent="0.25">
      <c r="A3062" s="47">
        <v>3058</v>
      </c>
      <c r="B3062" s="358" t="str">
        <f>IF(AND(E3062&lt;&gt;0,D3062&lt;&gt;0,F3062&lt;&gt;0),IF(C3062&lt;&gt;0,CONCATENATE(C3062,"-AGr",VLOOKUP(D3062,Listen!$A$2:$G$45,7,FALSE),"-",E3062,"-",F3062,),CONCATENATE("AGr",VLOOKUP(D3062,Listen!$A$2:$G$45,7,FALSE),"-",E3062,"-",F3062)),"keine vollständige ID")</f>
        <v>keine vollständige ID</v>
      </c>
      <c r="C3062" s="359">
        <f>'[2]III_SAV-Details_NB'!B3068</f>
        <v>0</v>
      </c>
      <c r="D3062" s="359">
        <f>'[2]III_SAV-Details_NB'!C3068</f>
        <v>0</v>
      </c>
      <c r="E3062" s="359">
        <f>'[2]III_SAV-Details_NB'!D3068</f>
        <v>0</v>
      </c>
      <c r="F3062" s="490"/>
      <c r="G3062" s="281">
        <f>'[2]III_SAV-Details_NB'!X3068</f>
        <v>0</v>
      </c>
      <c r="H3062" s="281">
        <f t="shared" si="791"/>
        <v>0</v>
      </c>
      <c r="I3062" s="281">
        <f>IF(con_EOGJahr=2025,'[2]III_SAV-Details_NB'!AA3068,IF(con_EOGJahr=2026,'[2]III_SAV-Details_NB'!AB3068,'[2]III_SAV-Details_NB'!AC3068))</f>
        <v>0</v>
      </c>
      <c r="J3062" s="282"/>
      <c r="K3062" s="282"/>
      <c r="L3062" s="282"/>
      <c r="M3062" s="282"/>
      <c r="N3062" s="282"/>
      <c r="O3062" s="282"/>
      <c r="P3062" s="52">
        <f t="shared" si="792"/>
        <v>0</v>
      </c>
      <c r="Q3062" s="60"/>
      <c r="R3062" s="53">
        <f t="shared" si="798"/>
        <v>0</v>
      </c>
      <c r="S3062" s="59"/>
      <c r="T3062" s="61"/>
      <c r="U3062" s="342" t="str">
        <f t="shared" si="802"/>
        <v>k.A.</v>
      </c>
      <c r="V3062" s="343" t="str">
        <f t="shared" si="799"/>
        <v>k.A.</v>
      </c>
      <c r="W3062" s="343" t="str">
        <f>IFERROR(IF(OR($D3062="",$E3062=0,con_Ende=0),"k.A.",IF(VLOOKUP($D3062,rng_ND,5,0)="Nein",VLOOKUP($D3062,rng_ND,2,FALSE),MIN(VLOOKUP($D3062,rng_ND,2,FALSE),A_Stammdaten!$B$19-D_SAV!$E3062+1))),"k.A.")</f>
        <v>k.A.</v>
      </c>
      <c r="X3062" s="343" t="str">
        <f t="shared" si="800"/>
        <v>k.A.</v>
      </c>
      <c r="Y3062" s="62"/>
      <c r="Z3062" s="48">
        <f t="shared" si="801"/>
        <v>0</v>
      </c>
      <c r="AA3062" s="457"/>
      <c r="AB3062" s="55">
        <f t="shared" si="793"/>
        <v>0</v>
      </c>
      <c r="AC3062" s="55">
        <f>IF(A_Stammdaten!$B$25="ja",D_SAV!AA3062,D_SAV!AB3062)</f>
        <v>0</v>
      </c>
      <c r="AD3062" s="478">
        <f>IF(AC3062=0,0,IF(U3062-(con_EOGJahr-D_SAV!E3062)&lt;=0,AC3062,AC3062/V3062))</f>
        <v>0</v>
      </c>
      <c r="AE3062" s="478">
        <f>IFERROR(IF(AND(VLOOKUP(D3062,rng_ND,5,FALSE)="Ja",D_SAV!T3062="degressiv"),D_SAV!AC3062*Y3062/100,0),0)</f>
        <v>0</v>
      </c>
      <c r="AF3062" s="55">
        <f>IFERROR(IF(VLOOKUP(D3062,rng_ND,5,FALSE)="Ja",MAX(D_SAV!AD3062:AE3062),D_SAV!AD3062),0)</f>
        <v>0</v>
      </c>
      <c r="AG3062" s="55">
        <f t="shared" si="794"/>
        <v>0</v>
      </c>
      <c r="AH3062" s="55">
        <f t="shared" si="795"/>
        <v>0</v>
      </c>
      <c r="AI3062" s="55">
        <f t="shared" si="796"/>
        <v>0</v>
      </c>
      <c r="AJ3062" s="55">
        <f t="shared" si="797"/>
        <v>0</v>
      </c>
      <c r="AK3062" s="55">
        <f t="shared" si="788"/>
        <v>0</v>
      </c>
      <c r="AL3062" s="55">
        <f t="shared" si="789"/>
        <v>0</v>
      </c>
      <c r="AM3062" s="55">
        <f t="shared" si="790"/>
        <v>0</v>
      </c>
    </row>
    <row r="3063" spans="1:39" x14ac:dyDescent="0.25">
      <c r="A3063" s="47">
        <v>3059</v>
      </c>
      <c r="B3063" s="358" t="str">
        <f>IF(AND(E3063&lt;&gt;0,D3063&lt;&gt;0,F3063&lt;&gt;0),IF(C3063&lt;&gt;0,CONCATENATE(C3063,"-AGr",VLOOKUP(D3063,Listen!$A$2:$G$45,7,FALSE),"-",E3063,"-",F3063,),CONCATENATE("AGr",VLOOKUP(D3063,Listen!$A$2:$G$45,7,FALSE),"-",E3063,"-",F3063)),"keine vollständige ID")</f>
        <v>keine vollständige ID</v>
      </c>
      <c r="C3063" s="359">
        <f>'[2]III_SAV-Details_NB'!B3069</f>
        <v>0</v>
      </c>
      <c r="D3063" s="359">
        <f>'[2]III_SAV-Details_NB'!C3069</f>
        <v>0</v>
      </c>
      <c r="E3063" s="359">
        <f>'[2]III_SAV-Details_NB'!D3069</f>
        <v>0</v>
      </c>
      <c r="F3063" s="490"/>
      <c r="G3063" s="281">
        <f>'[2]III_SAV-Details_NB'!X3069</f>
        <v>0</v>
      </c>
      <c r="H3063" s="281">
        <f t="shared" si="791"/>
        <v>0</v>
      </c>
      <c r="I3063" s="281">
        <f>IF(con_EOGJahr=2025,'[2]III_SAV-Details_NB'!AA3069,IF(con_EOGJahr=2026,'[2]III_SAV-Details_NB'!AB3069,'[2]III_SAV-Details_NB'!AC3069))</f>
        <v>0</v>
      </c>
      <c r="J3063" s="282"/>
      <c r="K3063" s="282"/>
      <c r="L3063" s="282"/>
      <c r="M3063" s="282"/>
      <c r="N3063" s="282"/>
      <c r="O3063" s="282"/>
      <c r="P3063" s="52">
        <f t="shared" si="792"/>
        <v>0</v>
      </c>
      <c r="Q3063" s="60"/>
      <c r="R3063" s="53">
        <f t="shared" si="798"/>
        <v>0</v>
      </c>
      <c r="S3063" s="59"/>
      <c r="T3063" s="61"/>
      <c r="U3063" s="342" t="str">
        <f t="shared" si="802"/>
        <v>k.A.</v>
      </c>
      <c r="V3063" s="343" t="str">
        <f t="shared" si="799"/>
        <v>k.A.</v>
      </c>
      <c r="W3063" s="343" t="str">
        <f>IFERROR(IF(OR($D3063="",$E3063=0,con_Ende=0),"k.A.",IF(VLOOKUP($D3063,rng_ND,5,0)="Nein",VLOOKUP($D3063,rng_ND,2,FALSE),MIN(VLOOKUP($D3063,rng_ND,2,FALSE),A_Stammdaten!$B$19-D_SAV!$E3063+1))),"k.A.")</f>
        <v>k.A.</v>
      </c>
      <c r="X3063" s="343" t="str">
        <f t="shared" si="800"/>
        <v>k.A.</v>
      </c>
      <c r="Y3063" s="62"/>
      <c r="Z3063" s="48">
        <f t="shared" si="801"/>
        <v>0</v>
      </c>
      <c r="AA3063" s="457"/>
      <c r="AB3063" s="55">
        <f t="shared" si="793"/>
        <v>0</v>
      </c>
      <c r="AC3063" s="55">
        <f>IF(A_Stammdaten!$B$25="ja",D_SAV!AA3063,D_SAV!AB3063)</f>
        <v>0</v>
      </c>
      <c r="AD3063" s="478">
        <f>IF(AC3063=0,0,IF(U3063-(con_EOGJahr-D_SAV!E3063)&lt;=0,AC3063,AC3063/V3063))</f>
        <v>0</v>
      </c>
      <c r="AE3063" s="478">
        <f>IFERROR(IF(AND(VLOOKUP(D3063,rng_ND,5,FALSE)="Ja",D_SAV!T3063="degressiv"),D_SAV!AC3063*Y3063/100,0),0)</f>
        <v>0</v>
      </c>
      <c r="AF3063" s="55">
        <f>IFERROR(IF(VLOOKUP(D3063,rng_ND,5,FALSE)="Ja",MAX(D_SAV!AD3063:AE3063),D_SAV!AD3063),0)</f>
        <v>0</v>
      </c>
      <c r="AG3063" s="55">
        <f t="shared" si="794"/>
        <v>0</v>
      </c>
      <c r="AH3063" s="55">
        <f t="shared" si="795"/>
        <v>0</v>
      </c>
      <c r="AI3063" s="55">
        <f t="shared" si="796"/>
        <v>0</v>
      </c>
      <c r="AJ3063" s="55">
        <f t="shared" si="797"/>
        <v>0</v>
      </c>
      <c r="AK3063" s="55">
        <f t="shared" si="788"/>
        <v>0</v>
      </c>
      <c r="AL3063" s="55">
        <f t="shared" si="789"/>
        <v>0</v>
      </c>
      <c r="AM3063" s="55">
        <f t="shared" si="790"/>
        <v>0</v>
      </c>
    </row>
    <row r="3064" spans="1:39" x14ac:dyDescent="0.25">
      <c r="A3064" s="47">
        <v>3060</v>
      </c>
      <c r="B3064" s="358" t="str">
        <f>IF(AND(E3064&lt;&gt;0,D3064&lt;&gt;0,F3064&lt;&gt;0),IF(C3064&lt;&gt;0,CONCATENATE(C3064,"-AGr",VLOOKUP(D3064,Listen!$A$2:$G$45,7,FALSE),"-",E3064,"-",F3064,),CONCATENATE("AGr",VLOOKUP(D3064,Listen!$A$2:$G$45,7,FALSE),"-",E3064,"-",F3064)),"keine vollständige ID")</f>
        <v>keine vollständige ID</v>
      </c>
      <c r="C3064" s="359">
        <f>'[2]III_SAV-Details_NB'!B3070</f>
        <v>0</v>
      </c>
      <c r="D3064" s="359">
        <f>'[2]III_SAV-Details_NB'!C3070</f>
        <v>0</v>
      </c>
      <c r="E3064" s="359">
        <f>'[2]III_SAV-Details_NB'!D3070</f>
        <v>0</v>
      </c>
      <c r="F3064" s="490"/>
      <c r="G3064" s="281">
        <f>'[2]III_SAV-Details_NB'!X3070</f>
        <v>0</v>
      </c>
      <c r="H3064" s="281">
        <f t="shared" si="791"/>
        <v>0</v>
      </c>
      <c r="I3064" s="281">
        <f>IF(con_EOGJahr=2025,'[2]III_SAV-Details_NB'!AA3070,IF(con_EOGJahr=2026,'[2]III_SAV-Details_NB'!AB3070,'[2]III_SAV-Details_NB'!AC3070))</f>
        <v>0</v>
      </c>
      <c r="J3064" s="282"/>
      <c r="K3064" s="282"/>
      <c r="L3064" s="282"/>
      <c r="M3064" s="282"/>
      <c r="N3064" s="282"/>
      <c r="O3064" s="282"/>
      <c r="P3064" s="52">
        <f t="shared" si="792"/>
        <v>0</v>
      </c>
      <c r="Q3064" s="60"/>
      <c r="R3064" s="53">
        <f t="shared" si="798"/>
        <v>0</v>
      </c>
      <c r="S3064" s="59"/>
      <c r="T3064" s="61"/>
      <c r="U3064" s="342" t="str">
        <f t="shared" si="802"/>
        <v>k.A.</v>
      </c>
      <c r="V3064" s="343" t="str">
        <f t="shared" si="799"/>
        <v>k.A.</v>
      </c>
      <c r="W3064" s="343" t="str">
        <f>IFERROR(IF(OR($D3064="",$E3064=0,con_Ende=0),"k.A.",IF(VLOOKUP($D3064,rng_ND,5,0)="Nein",VLOOKUP($D3064,rng_ND,2,FALSE),MIN(VLOOKUP($D3064,rng_ND,2,FALSE),A_Stammdaten!$B$19-D_SAV!$E3064+1))),"k.A.")</f>
        <v>k.A.</v>
      </c>
      <c r="X3064" s="343" t="str">
        <f t="shared" si="800"/>
        <v>k.A.</v>
      </c>
      <c r="Y3064" s="62"/>
      <c r="Z3064" s="48">
        <f t="shared" si="801"/>
        <v>0</v>
      </c>
      <c r="AA3064" s="457"/>
      <c r="AB3064" s="55">
        <f t="shared" si="793"/>
        <v>0</v>
      </c>
      <c r="AC3064" s="55">
        <f>IF(A_Stammdaten!$B$25="ja",D_SAV!AA3064,D_SAV!AB3064)</f>
        <v>0</v>
      </c>
      <c r="AD3064" s="478">
        <f>IF(AC3064=0,0,IF(U3064-(con_EOGJahr-D_SAV!E3064)&lt;=0,AC3064,AC3064/V3064))</f>
        <v>0</v>
      </c>
      <c r="AE3064" s="478">
        <f>IFERROR(IF(AND(VLOOKUP(D3064,rng_ND,5,FALSE)="Ja",D_SAV!T3064="degressiv"),D_SAV!AC3064*Y3064/100,0),0)</f>
        <v>0</v>
      </c>
      <c r="AF3064" s="55">
        <f>IFERROR(IF(VLOOKUP(D3064,rng_ND,5,FALSE)="Ja",MAX(D_SAV!AD3064:AE3064),D_SAV!AD3064),0)</f>
        <v>0</v>
      </c>
      <c r="AG3064" s="55">
        <f t="shared" si="794"/>
        <v>0</v>
      </c>
      <c r="AH3064" s="55">
        <f t="shared" si="795"/>
        <v>0</v>
      </c>
      <c r="AI3064" s="55">
        <f t="shared" si="796"/>
        <v>0</v>
      </c>
      <c r="AJ3064" s="55">
        <f t="shared" si="797"/>
        <v>0</v>
      </c>
      <c r="AK3064" s="55">
        <f t="shared" si="788"/>
        <v>0</v>
      </c>
      <c r="AL3064" s="55">
        <f t="shared" si="789"/>
        <v>0</v>
      </c>
      <c r="AM3064" s="55">
        <f t="shared" si="790"/>
        <v>0</v>
      </c>
    </row>
    <row r="3065" spans="1:39" x14ac:dyDescent="0.25">
      <c r="A3065" s="47">
        <v>3061</v>
      </c>
      <c r="B3065" s="358" t="str">
        <f>IF(AND(E3065&lt;&gt;0,D3065&lt;&gt;0,F3065&lt;&gt;0),IF(C3065&lt;&gt;0,CONCATENATE(C3065,"-AGr",VLOOKUP(D3065,Listen!$A$2:$G$45,7,FALSE),"-",E3065,"-",F3065,),CONCATENATE("AGr",VLOOKUP(D3065,Listen!$A$2:$G$45,7,FALSE),"-",E3065,"-",F3065)),"keine vollständige ID")</f>
        <v>keine vollständige ID</v>
      </c>
      <c r="C3065" s="359">
        <f>'[2]III_SAV-Details_NB'!B3071</f>
        <v>0</v>
      </c>
      <c r="D3065" s="359">
        <f>'[2]III_SAV-Details_NB'!C3071</f>
        <v>0</v>
      </c>
      <c r="E3065" s="359">
        <f>'[2]III_SAV-Details_NB'!D3071</f>
        <v>0</v>
      </c>
      <c r="F3065" s="490"/>
      <c r="G3065" s="281">
        <f>'[2]III_SAV-Details_NB'!X3071</f>
        <v>0</v>
      </c>
      <c r="H3065" s="281">
        <f t="shared" si="791"/>
        <v>0</v>
      </c>
      <c r="I3065" s="281">
        <f>IF(con_EOGJahr=2025,'[2]III_SAV-Details_NB'!AA3071,IF(con_EOGJahr=2026,'[2]III_SAV-Details_NB'!AB3071,'[2]III_SAV-Details_NB'!AC3071))</f>
        <v>0</v>
      </c>
      <c r="J3065" s="282"/>
      <c r="K3065" s="282"/>
      <c r="L3065" s="282"/>
      <c r="M3065" s="282"/>
      <c r="N3065" s="282"/>
      <c r="O3065" s="282"/>
      <c r="P3065" s="52">
        <f t="shared" si="792"/>
        <v>0</v>
      </c>
      <c r="Q3065" s="60"/>
      <c r="R3065" s="53">
        <f t="shared" si="798"/>
        <v>0</v>
      </c>
      <c r="S3065" s="59"/>
      <c r="T3065" s="61"/>
      <c r="U3065" s="342" t="str">
        <f t="shared" si="802"/>
        <v>k.A.</v>
      </c>
      <c r="V3065" s="343" t="str">
        <f t="shared" si="799"/>
        <v>k.A.</v>
      </c>
      <c r="W3065" s="343" t="str">
        <f>IFERROR(IF(OR($D3065="",$E3065=0,con_Ende=0),"k.A.",IF(VLOOKUP($D3065,rng_ND,5,0)="Nein",VLOOKUP($D3065,rng_ND,2,FALSE),MIN(VLOOKUP($D3065,rng_ND,2,FALSE),A_Stammdaten!$B$19-D_SAV!$E3065+1))),"k.A.")</f>
        <v>k.A.</v>
      </c>
      <c r="X3065" s="343" t="str">
        <f t="shared" si="800"/>
        <v>k.A.</v>
      </c>
      <c r="Y3065" s="62"/>
      <c r="Z3065" s="48">
        <f t="shared" si="801"/>
        <v>0</v>
      </c>
      <c r="AA3065" s="457"/>
      <c r="AB3065" s="55">
        <f t="shared" si="793"/>
        <v>0</v>
      </c>
      <c r="AC3065" s="55">
        <f>IF(A_Stammdaten!$B$25="ja",D_SAV!AA3065,D_SAV!AB3065)</f>
        <v>0</v>
      </c>
      <c r="AD3065" s="478">
        <f>IF(AC3065=0,0,IF(U3065-(con_EOGJahr-D_SAV!E3065)&lt;=0,AC3065,AC3065/V3065))</f>
        <v>0</v>
      </c>
      <c r="AE3065" s="478">
        <f>IFERROR(IF(AND(VLOOKUP(D3065,rng_ND,5,FALSE)="Ja",D_SAV!T3065="degressiv"),D_SAV!AC3065*Y3065/100,0),0)</f>
        <v>0</v>
      </c>
      <c r="AF3065" s="55">
        <f>IFERROR(IF(VLOOKUP(D3065,rng_ND,5,FALSE)="Ja",MAX(D_SAV!AD3065:AE3065),D_SAV!AD3065),0)</f>
        <v>0</v>
      </c>
      <c r="AG3065" s="55">
        <f t="shared" si="794"/>
        <v>0</v>
      </c>
      <c r="AH3065" s="55">
        <f t="shared" si="795"/>
        <v>0</v>
      </c>
      <c r="AI3065" s="55">
        <f t="shared" si="796"/>
        <v>0</v>
      </c>
      <c r="AJ3065" s="55">
        <f t="shared" si="797"/>
        <v>0</v>
      </c>
      <c r="AK3065" s="55">
        <f t="shared" si="788"/>
        <v>0</v>
      </c>
      <c r="AL3065" s="55">
        <f t="shared" si="789"/>
        <v>0</v>
      </c>
      <c r="AM3065" s="55">
        <f t="shared" si="790"/>
        <v>0</v>
      </c>
    </row>
    <row r="3066" spans="1:39" x14ac:dyDescent="0.25">
      <c r="A3066" s="47">
        <v>3062</v>
      </c>
      <c r="B3066" s="358" t="str">
        <f>IF(AND(E3066&lt;&gt;0,D3066&lt;&gt;0,F3066&lt;&gt;0),IF(C3066&lt;&gt;0,CONCATENATE(C3066,"-AGr",VLOOKUP(D3066,Listen!$A$2:$G$45,7,FALSE),"-",E3066,"-",F3066,),CONCATENATE("AGr",VLOOKUP(D3066,Listen!$A$2:$G$45,7,FALSE),"-",E3066,"-",F3066)),"keine vollständige ID")</f>
        <v>keine vollständige ID</v>
      </c>
      <c r="C3066" s="359">
        <f>'[2]III_SAV-Details_NB'!B3072</f>
        <v>0</v>
      </c>
      <c r="D3066" s="359">
        <f>'[2]III_SAV-Details_NB'!C3072</f>
        <v>0</v>
      </c>
      <c r="E3066" s="359">
        <f>'[2]III_SAV-Details_NB'!D3072</f>
        <v>0</v>
      </c>
      <c r="F3066" s="490"/>
      <c r="G3066" s="281">
        <f>'[2]III_SAV-Details_NB'!X3072</f>
        <v>0</v>
      </c>
      <c r="H3066" s="281">
        <f t="shared" si="791"/>
        <v>0</v>
      </c>
      <c r="I3066" s="281">
        <f>IF(con_EOGJahr=2025,'[2]III_SAV-Details_NB'!AA3072,IF(con_EOGJahr=2026,'[2]III_SAV-Details_NB'!AB3072,'[2]III_SAV-Details_NB'!AC3072))</f>
        <v>0</v>
      </c>
      <c r="J3066" s="282"/>
      <c r="K3066" s="282"/>
      <c r="L3066" s="282"/>
      <c r="M3066" s="282"/>
      <c r="N3066" s="282"/>
      <c r="O3066" s="282"/>
      <c r="P3066" s="52">
        <f t="shared" si="792"/>
        <v>0</v>
      </c>
      <c r="Q3066" s="60"/>
      <c r="R3066" s="53">
        <f t="shared" si="798"/>
        <v>0</v>
      </c>
      <c r="S3066" s="59"/>
      <c r="T3066" s="61"/>
      <c r="U3066" s="342" t="str">
        <f t="shared" si="802"/>
        <v>k.A.</v>
      </c>
      <c r="V3066" s="343" t="str">
        <f t="shared" si="799"/>
        <v>k.A.</v>
      </c>
      <c r="W3066" s="343" t="str">
        <f>IFERROR(IF(OR($D3066="",$E3066=0,con_Ende=0),"k.A.",IF(VLOOKUP($D3066,rng_ND,5,0)="Nein",VLOOKUP($D3066,rng_ND,2,FALSE),MIN(VLOOKUP($D3066,rng_ND,2,FALSE),A_Stammdaten!$B$19-D_SAV!$E3066+1))),"k.A.")</f>
        <v>k.A.</v>
      </c>
      <c r="X3066" s="343" t="str">
        <f t="shared" si="800"/>
        <v>k.A.</v>
      </c>
      <c r="Y3066" s="62"/>
      <c r="Z3066" s="48">
        <f t="shared" si="801"/>
        <v>0</v>
      </c>
      <c r="AA3066" s="457"/>
      <c r="AB3066" s="55">
        <f t="shared" si="793"/>
        <v>0</v>
      </c>
      <c r="AC3066" s="55">
        <f>IF(A_Stammdaten!$B$25="ja",D_SAV!AA3066,D_SAV!AB3066)</f>
        <v>0</v>
      </c>
      <c r="AD3066" s="478">
        <f>IF(AC3066=0,0,IF(U3066-(con_EOGJahr-D_SAV!E3066)&lt;=0,AC3066,AC3066/V3066))</f>
        <v>0</v>
      </c>
      <c r="AE3066" s="478">
        <f>IFERROR(IF(AND(VLOOKUP(D3066,rng_ND,5,FALSE)="Ja",D_SAV!T3066="degressiv"),D_SAV!AC3066*Y3066/100,0),0)</f>
        <v>0</v>
      </c>
      <c r="AF3066" s="55">
        <f>IFERROR(IF(VLOOKUP(D3066,rng_ND,5,FALSE)="Ja",MAX(D_SAV!AD3066:AE3066),D_SAV!AD3066),0)</f>
        <v>0</v>
      </c>
      <c r="AG3066" s="55">
        <f t="shared" si="794"/>
        <v>0</v>
      </c>
      <c r="AH3066" s="55">
        <f t="shared" si="795"/>
        <v>0</v>
      </c>
      <c r="AI3066" s="55">
        <f t="shared" si="796"/>
        <v>0</v>
      </c>
      <c r="AJ3066" s="55">
        <f t="shared" si="797"/>
        <v>0</v>
      </c>
      <c r="AK3066" s="55">
        <f t="shared" si="788"/>
        <v>0</v>
      </c>
      <c r="AL3066" s="55">
        <f t="shared" si="789"/>
        <v>0</v>
      </c>
      <c r="AM3066" s="55">
        <f t="shared" si="790"/>
        <v>0</v>
      </c>
    </row>
    <row r="3067" spans="1:39" x14ac:dyDescent="0.25">
      <c r="A3067" s="47">
        <v>3063</v>
      </c>
      <c r="B3067" s="358" t="str">
        <f>IF(AND(E3067&lt;&gt;0,D3067&lt;&gt;0,F3067&lt;&gt;0),IF(C3067&lt;&gt;0,CONCATENATE(C3067,"-AGr",VLOOKUP(D3067,Listen!$A$2:$G$45,7,FALSE),"-",E3067,"-",F3067,),CONCATENATE("AGr",VLOOKUP(D3067,Listen!$A$2:$G$45,7,FALSE),"-",E3067,"-",F3067)),"keine vollständige ID")</f>
        <v>keine vollständige ID</v>
      </c>
      <c r="C3067" s="359">
        <f>'[2]III_SAV-Details_NB'!B3073</f>
        <v>0</v>
      </c>
      <c r="D3067" s="359">
        <f>'[2]III_SAV-Details_NB'!C3073</f>
        <v>0</v>
      </c>
      <c r="E3067" s="359">
        <f>'[2]III_SAV-Details_NB'!D3073</f>
        <v>0</v>
      </c>
      <c r="F3067" s="490"/>
      <c r="G3067" s="281">
        <f>'[2]III_SAV-Details_NB'!X3073</f>
        <v>0</v>
      </c>
      <c r="H3067" s="281">
        <f t="shared" si="791"/>
        <v>0</v>
      </c>
      <c r="I3067" s="281">
        <f>IF(con_EOGJahr=2025,'[2]III_SAV-Details_NB'!AA3073,IF(con_EOGJahr=2026,'[2]III_SAV-Details_NB'!AB3073,'[2]III_SAV-Details_NB'!AC3073))</f>
        <v>0</v>
      </c>
      <c r="J3067" s="282"/>
      <c r="K3067" s="282"/>
      <c r="L3067" s="282"/>
      <c r="M3067" s="282"/>
      <c r="N3067" s="282"/>
      <c r="O3067" s="282"/>
      <c r="P3067" s="52">
        <f t="shared" si="792"/>
        <v>0</v>
      </c>
      <c r="Q3067" s="60"/>
      <c r="R3067" s="53">
        <f t="shared" si="798"/>
        <v>0</v>
      </c>
      <c r="S3067" s="59"/>
      <c r="T3067" s="61"/>
      <c r="U3067" s="342" t="str">
        <f t="shared" si="802"/>
        <v>k.A.</v>
      </c>
      <c r="V3067" s="343" t="str">
        <f t="shared" si="799"/>
        <v>k.A.</v>
      </c>
      <c r="W3067" s="343" t="str">
        <f>IFERROR(IF(OR($D3067="",$E3067=0,con_Ende=0),"k.A.",IF(VLOOKUP($D3067,rng_ND,5,0)="Nein",VLOOKUP($D3067,rng_ND,2,FALSE),MIN(VLOOKUP($D3067,rng_ND,2,FALSE),A_Stammdaten!$B$19-D_SAV!$E3067+1))),"k.A.")</f>
        <v>k.A.</v>
      </c>
      <c r="X3067" s="343" t="str">
        <f t="shared" si="800"/>
        <v>k.A.</v>
      </c>
      <c r="Y3067" s="62"/>
      <c r="Z3067" s="48">
        <f t="shared" si="801"/>
        <v>0</v>
      </c>
      <c r="AA3067" s="457"/>
      <c r="AB3067" s="55">
        <f t="shared" si="793"/>
        <v>0</v>
      </c>
      <c r="AC3067" s="55">
        <f>IF(A_Stammdaten!$B$25="ja",D_SAV!AA3067,D_SAV!AB3067)</f>
        <v>0</v>
      </c>
      <c r="AD3067" s="478">
        <f>IF(AC3067=0,0,IF(U3067-(con_EOGJahr-D_SAV!E3067)&lt;=0,AC3067,AC3067/V3067))</f>
        <v>0</v>
      </c>
      <c r="AE3067" s="478">
        <f>IFERROR(IF(AND(VLOOKUP(D3067,rng_ND,5,FALSE)="Ja",D_SAV!T3067="degressiv"),D_SAV!AC3067*Y3067/100,0),0)</f>
        <v>0</v>
      </c>
      <c r="AF3067" s="55">
        <f>IFERROR(IF(VLOOKUP(D3067,rng_ND,5,FALSE)="Ja",MAX(D_SAV!AD3067:AE3067),D_SAV!AD3067),0)</f>
        <v>0</v>
      </c>
      <c r="AG3067" s="55">
        <f t="shared" si="794"/>
        <v>0</v>
      </c>
      <c r="AH3067" s="55">
        <f t="shared" si="795"/>
        <v>0</v>
      </c>
      <c r="AI3067" s="55">
        <f t="shared" si="796"/>
        <v>0</v>
      </c>
      <c r="AJ3067" s="55">
        <f t="shared" si="797"/>
        <v>0</v>
      </c>
      <c r="AK3067" s="55">
        <f t="shared" si="788"/>
        <v>0</v>
      </c>
      <c r="AL3067" s="55">
        <f t="shared" si="789"/>
        <v>0</v>
      </c>
      <c r="AM3067" s="55">
        <f t="shared" si="790"/>
        <v>0</v>
      </c>
    </row>
    <row r="3068" spans="1:39" x14ac:dyDescent="0.25">
      <c r="A3068" s="47">
        <v>3064</v>
      </c>
      <c r="B3068" s="358" t="str">
        <f>IF(AND(E3068&lt;&gt;0,D3068&lt;&gt;0,F3068&lt;&gt;0),IF(C3068&lt;&gt;0,CONCATENATE(C3068,"-AGr",VLOOKUP(D3068,Listen!$A$2:$G$45,7,FALSE),"-",E3068,"-",F3068,),CONCATENATE("AGr",VLOOKUP(D3068,Listen!$A$2:$G$45,7,FALSE),"-",E3068,"-",F3068)),"keine vollständige ID")</f>
        <v>keine vollständige ID</v>
      </c>
      <c r="C3068" s="359">
        <f>'[2]III_SAV-Details_NB'!B3074</f>
        <v>0</v>
      </c>
      <c r="D3068" s="359">
        <f>'[2]III_SAV-Details_NB'!C3074</f>
        <v>0</v>
      </c>
      <c r="E3068" s="359">
        <f>'[2]III_SAV-Details_NB'!D3074</f>
        <v>0</v>
      </c>
      <c r="F3068" s="490"/>
      <c r="G3068" s="281">
        <f>'[2]III_SAV-Details_NB'!X3074</f>
        <v>0</v>
      </c>
      <c r="H3068" s="281">
        <f t="shared" si="791"/>
        <v>0</v>
      </c>
      <c r="I3068" s="281">
        <f>IF(con_EOGJahr=2025,'[2]III_SAV-Details_NB'!AA3074,IF(con_EOGJahr=2026,'[2]III_SAV-Details_NB'!AB3074,'[2]III_SAV-Details_NB'!AC3074))</f>
        <v>0</v>
      </c>
      <c r="J3068" s="282"/>
      <c r="K3068" s="282"/>
      <c r="L3068" s="282"/>
      <c r="M3068" s="282"/>
      <c r="N3068" s="282"/>
      <c r="O3068" s="282"/>
      <c r="P3068" s="52">
        <f t="shared" si="792"/>
        <v>0</v>
      </c>
      <c r="Q3068" s="60"/>
      <c r="R3068" s="53">
        <f t="shared" si="798"/>
        <v>0</v>
      </c>
      <c r="S3068" s="59"/>
      <c r="T3068" s="61"/>
      <c r="U3068" s="342" t="str">
        <f t="shared" si="802"/>
        <v>k.A.</v>
      </c>
      <c r="V3068" s="343" t="str">
        <f t="shared" si="799"/>
        <v>k.A.</v>
      </c>
      <c r="W3068" s="343" t="str">
        <f>IFERROR(IF(OR($D3068="",$E3068=0,con_Ende=0),"k.A.",IF(VLOOKUP($D3068,rng_ND,5,0)="Nein",VLOOKUP($D3068,rng_ND,2,FALSE),MIN(VLOOKUP($D3068,rng_ND,2,FALSE),A_Stammdaten!$B$19-D_SAV!$E3068+1))),"k.A.")</f>
        <v>k.A.</v>
      </c>
      <c r="X3068" s="343" t="str">
        <f t="shared" si="800"/>
        <v>k.A.</v>
      </c>
      <c r="Y3068" s="62"/>
      <c r="Z3068" s="48">
        <f t="shared" si="801"/>
        <v>0</v>
      </c>
      <c r="AA3068" s="457"/>
      <c r="AB3068" s="55">
        <f t="shared" si="793"/>
        <v>0</v>
      </c>
      <c r="AC3068" s="55">
        <f>IF(A_Stammdaten!$B$25="ja",D_SAV!AA3068,D_SAV!AB3068)</f>
        <v>0</v>
      </c>
      <c r="AD3068" s="478">
        <f>IF(AC3068=0,0,IF(U3068-(con_EOGJahr-D_SAV!E3068)&lt;=0,AC3068,AC3068/V3068))</f>
        <v>0</v>
      </c>
      <c r="AE3068" s="478">
        <f>IFERROR(IF(AND(VLOOKUP(D3068,rng_ND,5,FALSE)="Ja",D_SAV!T3068="degressiv"),D_SAV!AC3068*Y3068/100,0),0)</f>
        <v>0</v>
      </c>
      <c r="AF3068" s="55">
        <f>IFERROR(IF(VLOOKUP(D3068,rng_ND,5,FALSE)="Ja",MAX(D_SAV!AD3068:AE3068),D_SAV!AD3068),0)</f>
        <v>0</v>
      </c>
      <c r="AG3068" s="55">
        <f t="shared" si="794"/>
        <v>0</v>
      </c>
      <c r="AH3068" s="55">
        <f t="shared" si="795"/>
        <v>0</v>
      </c>
      <c r="AI3068" s="55">
        <f t="shared" si="796"/>
        <v>0</v>
      </c>
      <c r="AJ3068" s="55">
        <f t="shared" si="797"/>
        <v>0</v>
      </c>
      <c r="AK3068" s="55">
        <f t="shared" si="788"/>
        <v>0</v>
      </c>
      <c r="AL3068" s="55">
        <f t="shared" si="789"/>
        <v>0</v>
      </c>
      <c r="AM3068" s="55">
        <f t="shared" si="790"/>
        <v>0</v>
      </c>
    </row>
    <row r="3069" spans="1:39" x14ac:dyDescent="0.25">
      <c r="A3069" s="47">
        <v>3065</v>
      </c>
      <c r="B3069" s="358" t="str">
        <f>IF(AND(E3069&lt;&gt;0,D3069&lt;&gt;0,F3069&lt;&gt;0),IF(C3069&lt;&gt;0,CONCATENATE(C3069,"-AGr",VLOOKUP(D3069,Listen!$A$2:$G$45,7,FALSE),"-",E3069,"-",F3069,),CONCATENATE("AGr",VLOOKUP(D3069,Listen!$A$2:$G$45,7,FALSE),"-",E3069,"-",F3069)),"keine vollständige ID")</f>
        <v>keine vollständige ID</v>
      </c>
      <c r="C3069" s="359">
        <f>'[2]III_SAV-Details_NB'!B3075</f>
        <v>0</v>
      </c>
      <c r="D3069" s="359">
        <f>'[2]III_SAV-Details_NB'!C3075</f>
        <v>0</v>
      </c>
      <c r="E3069" s="359">
        <f>'[2]III_SAV-Details_NB'!D3075</f>
        <v>0</v>
      </c>
      <c r="F3069" s="490"/>
      <c r="G3069" s="281">
        <f>'[2]III_SAV-Details_NB'!X3075</f>
        <v>0</v>
      </c>
      <c r="H3069" s="281">
        <f t="shared" si="791"/>
        <v>0</v>
      </c>
      <c r="I3069" s="281">
        <f>IF(con_EOGJahr=2025,'[2]III_SAV-Details_NB'!AA3075,IF(con_EOGJahr=2026,'[2]III_SAV-Details_NB'!AB3075,'[2]III_SAV-Details_NB'!AC3075))</f>
        <v>0</v>
      </c>
      <c r="J3069" s="282"/>
      <c r="K3069" s="282"/>
      <c r="L3069" s="282"/>
      <c r="M3069" s="282"/>
      <c r="N3069" s="282"/>
      <c r="O3069" s="282"/>
      <c r="P3069" s="52">
        <f t="shared" si="792"/>
        <v>0</v>
      </c>
      <c r="Q3069" s="60"/>
      <c r="R3069" s="53">
        <f t="shared" si="798"/>
        <v>0</v>
      </c>
      <c r="S3069" s="59"/>
      <c r="T3069" s="61"/>
      <c r="U3069" s="342" t="str">
        <f t="shared" si="802"/>
        <v>k.A.</v>
      </c>
      <c r="V3069" s="343" t="str">
        <f t="shared" si="799"/>
        <v>k.A.</v>
      </c>
      <c r="W3069" s="343" t="str">
        <f>IFERROR(IF(OR($D3069="",$E3069=0,con_Ende=0),"k.A.",IF(VLOOKUP($D3069,rng_ND,5,0)="Nein",VLOOKUP($D3069,rng_ND,2,FALSE),MIN(VLOOKUP($D3069,rng_ND,2,FALSE),A_Stammdaten!$B$19-D_SAV!$E3069+1))),"k.A.")</f>
        <v>k.A.</v>
      </c>
      <c r="X3069" s="343" t="str">
        <f t="shared" si="800"/>
        <v>k.A.</v>
      </c>
      <c r="Y3069" s="62"/>
      <c r="Z3069" s="48">
        <f t="shared" si="801"/>
        <v>0</v>
      </c>
      <c r="AA3069" s="457"/>
      <c r="AB3069" s="55">
        <f t="shared" si="793"/>
        <v>0</v>
      </c>
      <c r="AC3069" s="55">
        <f>IF(A_Stammdaten!$B$25="ja",D_SAV!AA3069,D_SAV!AB3069)</f>
        <v>0</v>
      </c>
      <c r="AD3069" s="478">
        <f>IF(AC3069=0,0,IF(U3069-(con_EOGJahr-D_SAV!E3069)&lt;=0,AC3069,AC3069/V3069))</f>
        <v>0</v>
      </c>
      <c r="AE3069" s="478">
        <f>IFERROR(IF(AND(VLOOKUP(D3069,rng_ND,5,FALSE)="Ja",D_SAV!T3069="degressiv"),D_SAV!AC3069*Y3069/100,0),0)</f>
        <v>0</v>
      </c>
      <c r="AF3069" s="55">
        <f>IFERROR(IF(VLOOKUP(D3069,rng_ND,5,FALSE)="Ja",MAX(D_SAV!AD3069:AE3069),D_SAV!AD3069),0)</f>
        <v>0</v>
      </c>
      <c r="AG3069" s="55">
        <f t="shared" si="794"/>
        <v>0</v>
      </c>
      <c r="AH3069" s="55">
        <f t="shared" si="795"/>
        <v>0</v>
      </c>
      <c r="AI3069" s="55">
        <f t="shared" si="796"/>
        <v>0</v>
      </c>
      <c r="AJ3069" s="55">
        <f t="shared" si="797"/>
        <v>0</v>
      </c>
      <c r="AK3069" s="55">
        <f t="shared" si="788"/>
        <v>0</v>
      </c>
      <c r="AL3069" s="55">
        <f t="shared" si="789"/>
        <v>0</v>
      </c>
      <c r="AM3069" s="55">
        <f t="shared" si="790"/>
        <v>0</v>
      </c>
    </row>
    <row r="3070" spans="1:39" x14ac:dyDescent="0.25">
      <c r="A3070" s="47">
        <v>3066</v>
      </c>
      <c r="B3070" s="358" t="str">
        <f>IF(AND(E3070&lt;&gt;0,D3070&lt;&gt;0,F3070&lt;&gt;0),IF(C3070&lt;&gt;0,CONCATENATE(C3070,"-AGr",VLOOKUP(D3070,Listen!$A$2:$G$45,7,FALSE),"-",E3070,"-",F3070,),CONCATENATE("AGr",VLOOKUP(D3070,Listen!$A$2:$G$45,7,FALSE),"-",E3070,"-",F3070)),"keine vollständige ID")</f>
        <v>keine vollständige ID</v>
      </c>
      <c r="C3070" s="359">
        <f>'[2]III_SAV-Details_NB'!B3076</f>
        <v>0</v>
      </c>
      <c r="D3070" s="359">
        <f>'[2]III_SAV-Details_NB'!C3076</f>
        <v>0</v>
      </c>
      <c r="E3070" s="359">
        <f>'[2]III_SAV-Details_NB'!D3076</f>
        <v>0</v>
      </c>
      <c r="F3070" s="490"/>
      <c r="G3070" s="281">
        <f>'[2]III_SAV-Details_NB'!X3076</f>
        <v>0</v>
      </c>
      <c r="H3070" s="281">
        <f t="shared" si="791"/>
        <v>0</v>
      </c>
      <c r="I3070" s="281">
        <f>IF(con_EOGJahr=2025,'[2]III_SAV-Details_NB'!AA3076,IF(con_EOGJahr=2026,'[2]III_SAV-Details_NB'!AB3076,'[2]III_SAV-Details_NB'!AC3076))</f>
        <v>0</v>
      </c>
      <c r="J3070" s="282"/>
      <c r="K3070" s="282"/>
      <c r="L3070" s="282"/>
      <c r="M3070" s="282"/>
      <c r="N3070" s="282"/>
      <c r="O3070" s="282"/>
      <c r="P3070" s="52">
        <f t="shared" si="792"/>
        <v>0</v>
      </c>
      <c r="Q3070" s="60"/>
      <c r="R3070" s="53">
        <f t="shared" si="798"/>
        <v>0</v>
      </c>
      <c r="S3070" s="59"/>
      <c r="T3070" s="61"/>
      <c r="U3070" s="342" t="str">
        <f t="shared" si="802"/>
        <v>k.A.</v>
      </c>
      <c r="V3070" s="343" t="str">
        <f t="shared" si="799"/>
        <v>k.A.</v>
      </c>
      <c r="W3070" s="343" t="str">
        <f>IFERROR(IF(OR($D3070="",$E3070=0,con_Ende=0),"k.A.",IF(VLOOKUP($D3070,rng_ND,5,0)="Nein",VLOOKUP($D3070,rng_ND,2,FALSE),MIN(VLOOKUP($D3070,rng_ND,2,FALSE),A_Stammdaten!$B$19-D_SAV!$E3070+1))),"k.A.")</f>
        <v>k.A.</v>
      </c>
      <c r="X3070" s="343" t="str">
        <f t="shared" si="800"/>
        <v>k.A.</v>
      </c>
      <c r="Y3070" s="62"/>
      <c r="Z3070" s="48">
        <f t="shared" si="801"/>
        <v>0</v>
      </c>
      <c r="AA3070" s="457"/>
      <c r="AB3070" s="55">
        <f t="shared" si="793"/>
        <v>0</v>
      </c>
      <c r="AC3070" s="55">
        <f>IF(A_Stammdaten!$B$25="ja",D_SAV!AA3070,D_SAV!AB3070)</f>
        <v>0</v>
      </c>
      <c r="AD3070" s="478">
        <f>IF(AC3070=0,0,IF(U3070-(con_EOGJahr-D_SAV!E3070)&lt;=0,AC3070,AC3070/V3070))</f>
        <v>0</v>
      </c>
      <c r="AE3070" s="478">
        <f>IFERROR(IF(AND(VLOOKUP(D3070,rng_ND,5,FALSE)="Ja",D_SAV!T3070="degressiv"),D_SAV!AC3070*Y3070/100,0),0)</f>
        <v>0</v>
      </c>
      <c r="AF3070" s="55">
        <f>IFERROR(IF(VLOOKUP(D3070,rng_ND,5,FALSE)="Ja",MAX(D_SAV!AD3070:AE3070),D_SAV!AD3070),0)</f>
        <v>0</v>
      </c>
      <c r="AG3070" s="55">
        <f t="shared" si="794"/>
        <v>0</v>
      </c>
      <c r="AH3070" s="55">
        <f t="shared" si="795"/>
        <v>0</v>
      </c>
      <c r="AI3070" s="55">
        <f t="shared" si="796"/>
        <v>0</v>
      </c>
      <c r="AJ3070" s="55">
        <f t="shared" si="797"/>
        <v>0</v>
      </c>
      <c r="AK3070" s="55">
        <f t="shared" si="788"/>
        <v>0</v>
      </c>
      <c r="AL3070" s="55">
        <f t="shared" si="789"/>
        <v>0</v>
      </c>
      <c r="AM3070" s="55">
        <f t="shared" si="790"/>
        <v>0</v>
      </c>
    </row>
    <row r="3071" spans="1:39" x14ac:dyDescent="0.25">
      <c r="A3071" s="47">
        <v>3067</v>
      </c>
      <c r="B3071" s="358" t="str">
        <f>IF(AND(E3071&lt;&gt;0,D3071&lt;&gt;0,F3071&lt;&gt;0),IF(C3071&lt;&gt;0,CONCATENATE(C3071,"-AGr",VLOOKUP(D3071,Listen!$A$2:$G$45,7,FALSE),"-",E3071,"-",F3071,),CONCATENATE("AGr",VLOOKUP(D3071,Listen!$A$2:$G$45,7,FALSE),"-",E3071,"-",F3071)),"keine vollständige ID")</f>
        <v>keine vollständige ID</v>
      </c>
      <c r="C3071" s="359">
        <f>'[2]III_SAV-Details_NB'!B3077</f>
        <v>0</v>
      </c>
      <c r="D3071" s="359">
        <f>'[2]III_SAV-Details_NB'!C3077</f>
        <v>0</v>
      </c>
      <c r="E3071" s="359">
        <f>'[2]III_SAV-Details_NB'!D3077</f>
        <v>0</v>
      </c>
      <c r="F3071" s="490"/>
      <c r="G3071" s="281">
        <f>'[2]III_SAV-Details_NB'!X3077</f>
        <v>0</v>
      </c>
      <c r="H3071" s="281">
        <f t="shared" si="791"/>
        <v>0</v>
      </c>
      <c r="I3071" s="281">
        <f>IF(con_EOGJahr=2025,'[2]III_SAV-Details_NB'!AA3077,IF(con_EOGJahr=2026,'[2]III_SAV-Details_NB'!AB3077,'[2]III_SAV-Details_NB'!AC3077))</f>
        <v>0</v>
      </c>
      <c r="J3071" s="282"/>
      <c r="K3071" s="282"/>
      <c r="L3071" s="282"/>
      <c r="M3071" s="282"/>
      <c r="N3071" s="282"/>
      <c r="O3071" s="282"/>
      <c r="P3071" s="52">
        <f t="shared" si="792"/>
        <v>0</v>
      </c>
      <c r="Q3071" s="60"/>
      <c r="R3071" s="53">
        <f t="shared" si="798"/>
        <v>0</v>
      </c>
      <c r="S3071" s="59"/>
      <c r="T3071" s="61"/>
      <c r="U3071" s="342" t="str">
        <f t="shared" si="802"/>
        <v>k.A.</v>
      </c>
      <c r="V3071" s="343" t="str">
        <f t="shared" si="799"/>
        <v>k.A.</v>
      </c>
      <c r="W3071" s="343" t="str">
        <f>IFERROR(IF(OR($D3071="",$E3071=0,con_Ende=0),"k.A.",IF(VLOOKUP($D3071,rng_ND,5,0)="Nein",VLOOKUP($D3071,rng_ND,2,FALSE),MIN(VLOOKUP($D3071,rng_ND,2,FALSE),A_Stammdaten!$B$19-D_SAV!$E3071+1))),"k.A.")</f>
        <v>k.A.</v>
      </c>
      <c r="X3071" s="343" t="str">
        <f t="shared" si="800"/>
        <v>k.A.</v>
      </c>
      <c r="Y3071" s="62"/>
      <c r="Z3071" s="48">
        <f t="shared" si="801"/>
        <v>0</v>
      </c>
      <c r="AA3071" s="457"/>
      <c r="AB3071" s="55">
        <f t="shared" si="793"/>
        <v>0</v>
      </c>
      <c r="AC3071" s="55">
        <f>IF(A_Stammdaten!$B$25="ja",D_SAV!AA3071,D_SAV!AB3071)</f>
        <v>0</v>
      </c>
      <c r="AD3071" s="478">
        <f>IF(AC3071=0,0,IF(U3071-(con_EOGJahr-D_SAV!E3071)&lt;=0,AC3071,AC3071/V3071))</f>
        <v>0</v>
      </c>
      <c r="AE3071" s="478">
        <f>IFERROR(IF(AND(VLOOKUP(D3071,rng_ND,5,FALSE)="Ja",D_SAV!T3071="degressiv"),D_SAV!AC3071*Y3071/100,0),0)</f>
        <v>0</v>
      </c>
      <c r="AF3071" s="55">
        <f>IFERROR(IF(VLOOKUP(D3071,rng_ND,5,FALSE)="Ja",MAX(D_SAV!AD3071:AE3071),D_SAV!AD3071),0)</f>
        <v>0</v>
      </c>
      <c r="AG3071" s="55">
        <f t="shared" si="794"/>
        <v>0</v>
      </c>
      <c r="AH3071" s="55">
        <f t="shared" si="795"/>
        <v>0</v>
      </c>
      <c r="AI3071" s="55">
        <f t="shared" si="796"/>
        <v>0</v>
      </c>
      <c r="AJ3071" s="55">
        <f t="shared" si="797"/>
        <v>0</v>
      </c>
      <c r="AK3071" s="55">
        <f t="shared" si="788"/>
        <v>0</v>
      </c>
      <c r="AL3071" s="55">
        <f t="shared" si="789"/>
        <v>0</v>
      </c>
      <c r="AM3071" s="55">
        <f t="shared" si="790"/>
        <v>0</v>
      </c>
    </row>
    <row r="3072" spans="1:39" x14ac:dyDescent="0.25">
      <c r="A3072" s="47">
        <v>3068</v>
      </c>
      <c r="B3072" s="358" t="str">
        <f>IF(AND(E3072&lt;&gt;0,D3072&lt;&gt;0,F3072&lt;&gt;0),IF(C3072&lt;&gt;0,CONCATENATE(C3072,"-AGr",VLOOKUP(D3072,Listen!$A$2:$G$45,7,FALSE),"-",E3072,"-",F3072,),CONCATENATE("AGr",VLOOKUP(D3072,Listen!$A$2:$G$45,7,FALSE),"-",E3072,"-",F3072)),"keine vollständige ID")</f>
        <v>keine vollständige ID</v>
      </c>
      <c r="C3072" s="359">
        <f>'[2]III_SAV-Details_NB'!B3078</f>
        <v>0</v>
      </c>
      <c r="D3072" s="359">
        <f>'[2]III_SAV-Details_NB'!C3078</f>
        <v>0</v>
      </c>
      <c r="E3072" s="359">
        <f>'[2]III_SAV-Details_NB'!D3078</f>
        <v>0</v>
      </c>
      <c r="F3072" s="490"/>
      <c r="G3072" s="281">
        <f>'[2]III_SAV-Details_NB'!X3078</f>
        <v>0</v>
      </c>
      <c r="H3072" s="281">
        <f t="shared" si="791"/>
        <v>0</v>
      </c>
      <c r="I3072" s="281">
        <f>IF(con_EOGJahr=2025,'[2]III_SAV-Details_NB'!AA3078,IF(con_EOGJahr=2026,'[2]III_SAV-Details_NB'!AB3078,'[2]III_SAV-Details_NB'!AC3078))</f>
        <v>0</v>
      </c>
      <c r="J3072" s="282"/>
      <c r="K3072" s="282"/>
      <c r="L3072" s="282"/>
      <c r="M3072" s="282"/>
      <c r="N3072" s="282"/>
      <c r="O3072" s="282"/>
      <c r="P3072" s="52">
        <f t="shared" si="792"/>
        <v>0</v>
      </c>
      <c r="Q3072" s="60"/>
      <c r="R3072" s="53">
        <f t="shared" si="798"/>
        <v>0</v>
      </c>
      <c r="S3072" s="59"/>
      <c r="T3072" s="61"/>
      <c r="U3072" s="342" t="str">
        <f t="shared" si="802"/>
        <v>k.A.</v>
      </c>
      <c r="V3072" s="343" t="str">
        <f t="shared" si="799"/>
        <v>k.A.</v>
      </c>
      <c r="W3072" s="343" t="str">
        <f>IFERROR(IF(OR($D3072="",$E3072=0,con_Ende=0),"k.A.",IF(VLOOKUP($D3072,rng_ND,5,0)="Nein",VLOOKUP($D3072,rng_ND,2,FALSE),MIN(VLOOKUP($D3072,rng_ND,2,FALSE),A_Stammdaten!$B$19-D_SAV!$E3072+1))),"k.A.")</f>
        <v>k.A.</v>
      </c>
      <c r="X3072" s="343" t="str">
        <f t="shared" si="800"/>
        <v>k.A.</v>
      </c>
      <c r="Y3072" s="62"/>
      <c r="Z3072" s="48">
        <f t="shared" si="801"/>
        <v>0</v>
      </c>
      <c r="AA3072" s="457"/>
      <c r="AB3072" s="55">
        <f t="shared" si="793"/>
        <v>0</v>
      </c>
      <c r="AC3072" s="55">
        <f>IF(A_Stammdaten!$B$25="ja",D_SAV!AA3072,D_SAV!AB3072)</f>
        <v>0</v>
      </c>
      <c r="AD3072" s="478">
        <f>IF(AC3072=0,0,IF(U3072-(con_EOGJahr-D_SAV!E3072)&lt;=0,AC3072,AC3072/V3072))</f>
        <v>0</v>
      </c>
      <c r="AE3072" s="478">
        <f>IFERROR(IF(AND(VLOOKUP(D3072,rng_ND,5,FALSE)="Ja",D_SAV!T3072="degressiv"),D_SAV!AC3072*Y3072/100,0),0)</f>
        <v>0</v>
      </c>
      <c r="AF3072" s="55">
        <f>IFERROR(IF(VLOOKUP(D3072,rng_ND,5,FALSE)="Ja",MAX(D_SAV!AD3072:AE3072),D_SAV!AD3072),0)</f>
        <v>0</v>
      </c>
      <c r="AG3072" s="55">
        <f t="shared" si="794"/>
        <v>0</v>
      </c>
      <c r="AH3072" s="55">
        <f t="shared" si="795"/>
        <v>0</v>
      </c>
      <c r="AI3072" s="55">
        <f t="shared" si="796"/>
        <v>0</v>
      </c>
      <c r="AJ3072" s="55">
        <f t="shared" si="797"/>
        <v>0</v>
      </c>
      <c r="AK3072" s="55">
        <f t="shared" si="788"/>
        <v>0</v>
      </c>
      <c r="AL3072" s="55">
        <f t="shared" si="789"/>
        <v>0</v>
      </c>
      <c r="AM3072" s="55">
        <f t="shared" si="790"/>
        <v>0</v>
      </c>
    </row>
    <row r="3073" spans="1:39" x14ac:dyDescent="0.25">
      <c r="A3073" s="47">
        <v>3069</v>
      </c>
      <c r="B3073" s="358" t="str">
        <f>IF(AND(E3073&lt;&gt;0,D3073&lt;&gt;0,F3073&lt;&gt;0),IF(C3073&lt;&gt;0,CONCATENATE(C3073,"-AGr",VLOOKUP(D3073,Listen!$A$2:$G$45,7,FALSE),"-",E3073,"-",F3073,),CONCATENATE("AGr",VLOOKUP(D3073,Listen!$A$2:$G$45,7,FALSE),"-",E3073,"-",F3073)),"keine vollständige ID")</f>
        <v>keine vollständige ID</v>
      </c>
      <c r="C3073" s="359">
        <f>'[2]III_SAV-Details_NB'!B3079</f>
        <v>0</v>
      </c>
      <c r="D3073" s="359">
        <f>'[2]III_SAV-Details_NB'!C3079</f>
        <v>0</v>
      </c>
      <c r="E3073" s="359">
        <f>'[2]III_SAV-Details_NB'!D3079</f>
        <v>0</v>
      </c>
      <c r="F3073" s="490"/>
      <c r="G3073" s="281">
        <f>'[2]III_SAV-Details_NB'!X3079</f>
        <v>0</v>
      </c>
      <c r="H3073" s="281">
        <f t="shared" si="791"/>
        <v>0</v>
      </c>
      <c r="I3073" s="281">
        <f>IF(con_EOGJahr=2025,'[2]III_SAV-Details_NB'!AA3079,IF(con_EOGJahr=2026,'[2]III_SAV-Details_NB'!AB3079,'[2]III_SAV-Details_NB'!AC3079))</f>
        <v>0</v>
      </c>
      <c r="J3073" s="282"/>
      <c r="K3073" s="282"/>
      <c r="L3073" s="282"/>
      <c r="M3073" s="282"/>
      <c r="N3073" s="282"/>
      <c r="O3073" s="282"/>
      <c r="P3073" s="52">
        <f t="shared" si="792"/>
        <v>0</v>
      </c>
      <c r="Q3073" s="60"/>
      <c r="R3073" s="53">
        <f t="shared" si="798"/>
        <v>0</v>
      </c>
      <c r="S3073" s="59"/>
      <c r="T3073" s="61"/>
      <c r="U3073" s="342" t="str">
        <f t="shared" si="802"/>
        <v>k.A.</v>
      </c>
      <c r="V3073" s="343" t="str">
        <f t="shared" si="799"/>
        <v>k.A.</v>
      </c>
      <c r="W3073" s="343" t="str">
        <f>IFERROR(IF(OR($D3073="",$E3073=0,con_Ende=0),"k.A.",IF(VLOOKUP($D3073,rng_ND,5,0)="Nein",VLOOKUP($D3073,rng_ND,2,FALSE),MIN(VLOOKUP($D3073,rng_ND,2,FALSE),A_Stammdaten!$B$19-D_SAV!$E3073+1))),"k.A.")</f>
        <v>k.A.</v>
      </c>
      <c r="X3073" s="343" t="str">
        <f t="shared" si="800"/>
        <v>k.A.</v>
      </c>
      <c r="Y3073" s="62"/>
      <c r="Z3073" s="48">
        <f t="shared" si="801"/>
        <v>0</v>
      </c>
      <c r="AA3073" s="457"/>
      <c r="AB3073" s="55">
        <f t="shared" si="793"/>
        <v>0</v>
      </c>
      <c r="AC3073" s="55">
        <f>IF(A_Stammdaten!$B$25="ja",D_SAV!AA3073,D_SAV!AB3073)</f>
        <v>0</v>
      </c>
      <c r="AD3073" s="478">
        <f>IF(AC3073=0,0,IF(U3073-(con_EOGJahr-D_SAV!E3073)&lt;=0,AC3073,AC3073/V3073))</f>
        <v>0</v>
      </c>
      <c r="AE3073" s="478">
        <f>IFERROR(IF(AND(VLOOKUP(D3073,rng_ND,5,FALSE)="Ja",D_SAV!T3073="degressiv"),D_SAV!AC3073*Y3073/100,0),0)</f>
        <v>0</v>
      </c>
      <c r="AF3073" s="55">
        <f>IFERROR(IF(VLOOKUP(D3073,rng_ND,5,FALSE)="Ja",MAX(D_SAV!AD3073:AE3073),D_SAV!AD3073),0)</f>
        <v>0</v>
      </c>
      <c r="AG3073" s="55">
        <f t="shared" si="794"/>
        <v>0</v>
      </c>
      <c r="AH3073" s="55">
        <f t="shared" si="795"/>
        <v>0</v>
      </c>
      <c r="AI3073" s="55">
        <f t="shared" si="796"/>
        <v>0</v>
      </c>
      <c r="AJ3073" s="55">
        <f t="shared" si="797"/>
        <v>0</v>
      </c>
      <c r="AK3073" s="55">
        <f t="shared" si="788"/>
        <v>0</v>
      </c>
      <c r="AL3073" s="55">
        <f t="shared" si="789"/>
        <v>0</v>
      </c>
      <c r="AM3073" s="55">
        <f t="shared" si="790"/>
        <v>0</v>
      </c>
    </row>
    <row r="3074" spans="1:39" x14ac:dyDescent="0.25">
      <c r="A3074" s="47">
        <v>3070</v>
      </c>
      <c r="B3074" s="358" t="str">
        <f>IF(AND(E3074&lt;&gt;0,D3074&lt;&gt;0,F3074&lt;&gt;0),IF(C3074&lt;&gt;0,CONCATENATE(C3074,"-AGr",VLOOKUP(D3074,Listen!$A$2:$G$45,7,FALSE),"-",E3074,"-",F3074,),CONCATENATE("AGr",VLOOKUP(D3074,Listen!$A$2:$G$45,7,FALSE),"-",E3074,"-",F3074)),"keine vollständige ID")</f>
        <v>keine vollständige ID</v>
      </c>
      <c r="C3074" s="359">
        <f>'[2]III_SAV-Details_NB'!B3080</f>
        <v>0</v>
      </c>
      <c r="D3074" s="359">
        <f>'[2]III_SAV-Details_NB'!C3080</f>
        <v>0</v>
      </c>
      <c r="E3074" s="359">
        <f>'[2]III_SAV-Details_NB'!D3080</f>
        <v>0</v>
      </c>
      <c r="F3074" s="490"/>
      <c r="G3074" s="281">
        <f>'[2]III_SAV-Details_NB'!X3080</f>
        <v>0</v>
      </c>
      <c r="H3074" s="281">
        <f t="shared" si="791"/>
        <v>0</v>
      </c>
      <c r="I3074" s="281">
        <f>IF(con_EOGJahr=2025,'[2]III_SAV-Details_NB'!AA3080,IF(con_EOGJahr=2026,'[2]III_SAV-Details_NB'!AB3080,'[2]III_SAV-Details_NB'!AC3080))</f>
        <v>0</v>
      </c>
      <c r="J3074" s="282"/>
      <c r="K3074" s="282"/>
      <c r="L3074" s="282"/>
      <c r="M3074" s="282"/>
      <c r="N3074" s="282"/>
      <c r="O3074" s="282"/>
      <c r="P3074" s="52">
        <f t="shared" si="792"/>
        <v>0</v>
      </c>
      <c r="Q3074" s="60"/>
      <c r="R3074" s="53">
        <f t="shared" si="798"/>
        <v>0</v>
      </c>
      <c r="S3074" s="59"/>
      <c r="T3074" s="61"/>
      <c r="U3074" s="342" t="str">
        <f t="shared" si="802"/>
        <v>k.A.</v>
      </c>
      <c r="V3074" s="343" t="str">
        <f t="shared" si="799"/>
        <v>k.A.</v>
      </c>
      <c r="W3074" s="343" t="str">
        <f>IFERROR(IF(OR($D3074="",$E3074=0,con_Ende=0),"k.A.",IF(VLOOKUP($D3074,rng_ND,5,0)="Nein",VLOOKUP($D3074,rng_ND,2,FALSE),MIN(VLOOKUP($D3074,rng_ND,2,FALSE),A_Stammdaten!$B$19-D_SAV!$E3074+1))),"k.A.")</f>
        <v>k.A.</v>
      </c>
      <c r="X3074" s="343" t="str">
        <f t="shared" si="800"/>
        <v>k.A.</v>
      </c>
      <c r="Y3074" s="62"/>
      <c r="Z3074" s="48">
        <f t="shared" si="801"/>
        <v>0</v>
      </c>
      <c r="AA3074" s="457"/>
      <c r="AB3074" s="55">
        <f t="shared" si="793"/>
        <v>0</v>
      </c>
      <c r="AC3074" s="55">
        <f>IF(A_Stammdaten!$B$25="ja",D_SAV!AA3074,D_SAV!AB3074)</f>
        <v>0</v>
      </c>
      <c r="AD3074" s="478">
        <f>IF(AC3074=0,0,IF(U3074-(con_EOGJahr-D_SAV!E3074)&lt;=0,AC3074,AC3074/V3074))</f>
        <v>0</v>
      </c>
      <c r="AE3074" s="478">
        <f>IFERROR(IF(AND(VLOOKUP(D3074,rng_ND,5,FALSE)="Ja",D_SAV!T3074="degressiv"),D_SAV!AC3074*Y3074/100,0),0)</f>
        <v>0</v>
      </c>
      <c r="AF3074" s="55">
        <f>IFERROR(IF(VLOOKUP(D3074,rng_ND,5,FALSE)="Ja",MAX(D_SAV!AD3074:AE3074),D_SAV!AD3074),0)</f>
        <v>0</v>
      </c>
      <c r="AG3074" s="55">
        <f t="shared" si="794"/>
        <v>0</v>
      </c>
      <c r="AH3074" s="55">
        <f t="shared" si="795"/>
        <v>0</v>
      </c>
      <c r="AI3074" s="55">
        <f t="shared" si="796"/>
        <v>0</v>
      </c>
      <c r="AJ3074" s="55">
        <f t="shared" si="797"/>
        <v>0</v>
      </c>
      <c r="AK3074" s="55">
        <f t="shared" si="788"/>
        <v>0</v>
      </c>
      <c r="AL3074" s="55">
        <f t="shared" si="789"/>
        <v>0</v>
      </c>
      <c r="AM3074" s="55">
        <f t="shared" si="790"/>
        <v>0</v>
      </c>
    </row>
    <row r="3075" spans="1:39" x14ac:dyDescent="0.25">
      <c r="A3075" s="47">
        <v>3071</v>
      </c>
      <c r="B3075" s="358" t="str">
        <f>IF(AND(E3075&lt;&gt;0,D3075&lt;&gt;0,F3075&lt;&gt;0),IF(C3075&lt;&gt;0,CONCATENATE(C3075,"-AGr",VLOOKUP(D3075,Listen!$A$2:$G$45,7,FALSE),"-",E3075,"-",F3075,),CONCATENATE("AGr",VLOOKUP(D3075,Listen!$A$2:$G$45,7,FALSE),"-",E3075,"-",F3075)),"keine vollständige ID")</f>
        <v>keine vollständige ID</v>
      </c>
      <c r="C3075" s="359">
        <f>'[2]III_SAV-Details_NB'!B3081</f>
        <v>0</v>
      </c>
      <c r="D3075" s="359">
        <f>'[2]III_SAV-Details_NB'!C3081</f>
        <v>0</v>
      </c>
      <c r="E3075" s="359">
        <f>'[2]III_SAV-Details_NB'!D3081</f>
        <v>0</v>
      </c>
      <c r="F3075" s="490"/>
      <c r="G3075" s="281">
        <f>'[2]III_SAV-Details_NB'!X3081</f>
        <v>0</v>
      </c>
      <c r="H3075" s="281">
        <f t="shared" si="791"/>
        <v>0</v>
      </c>
      <c r="I3075" s="281">
        <f>IF(con_EOGJahr=2025,'[2]III_SAV-Details_NB'!AA3081,IF(con_EOGJahr=2026,'[2]III_SAV-Details_NB'!AB3081,'[2]III_SAV-Details_NB'!AC3081))</f>
        <v>0</v>
      </c>
      <c r="J3075" s="282"/>
      <c r="K3075" s="282"/>
      <c r="L3075" s="282"/>
      <c r="M3075" s="282"/>
      <c r="N3075" s="282"/>
      <c r="O3075" s="282"/>
      <c r="P3075" s="52">
        <f t="shared" si="792"/>
        <v>0</v>
      </c>
      <c r="Q3075" s="60"/>
      <c r="R3075" s="53">
        <f t="shared" si="798"/>
        <v>0</v>
      </c>
      <c r="S3075" s="59"/>
      <c r="T3075" s="61"/>
      <c r="U3075" s="342" t="str">
        <f t="shared" si="802"/>
        <v>k.A.</v>
      </c>
      <c r="V3075" s="343" t="str">
        <f t="shared" si="799"/>
        <v>k.A.</v>
      </c>
      <c r="W3075" s="343" t="str">
        <f>IFERROR(IF(OR($D3075="",$E3075=0,con_Ende=0),"k.A.",IF(VLOOKUP($D3075,rng_ND,5,0)="Nein",VLOOKUP($D3075,rng_ND,2,FALSE),MIN(VLOOKUP($D3075,rng_ND,2,FALSE),A_Stammdaten!$B$19-D_SAV!$E3075+1))),"k.A.")</f>
        <v>k.A.</v>
      </c>
      <c r="X3075" s="343" t="str">
        <f t="shared" si="800"/>
        <v>k.A.</v>
      </c>
      <c r="Y3075" s="62"/>
      <c r="Z3075" s="48">
        <f t="shared" si="801"/>
        <v>0</v>
      </c>
      <c r="AA3075" s="457"/>
      <c r="AB3075" s="55">
        <f t="shared" si="793"/>
        <v>0</v>
      </c>
      <c r="AC3075" s="55">
        <f>IF(A_Stammdaten!$B$25="ja",D_SAV!AA3075,D_SAV!AB3075)</f>
        <v>0</v>
      </c>
      <c r="AD3075" s="478">
        <f>IF(AC3075=0,0,IF(U3075-(con_EOGJahr-D_SAV!E3075)&lt;=0,AC3075,AC3075/V3075))</f>
        <v>0</v>
      </c>
      <c r="AE3075" s="478">
        <f>IFERROR(IF(AND(VLOOKUP(D3075,rng_ND,5,FALSE)="Ja",D_SAV!T3075="degressiv"),D_SAV!AC3075*Y3075/100,0),0)</f>
        <v>0</v>
      </c>
      <c r="AF3075" s="55">
        <f>IFERROR(IF(VLOOKUP(D3075,rng_ND,5,FALSE)="Ja",MAX(D_SAV!AD3075:AE3075),D_SAV!AD3075),0)</f>
        <v>0</v>
      </c>
      <c r="AG3075" s="55">
        <f t="shared" si="794"/>
        <v>0</v>
      </c>
      <c r="AH3075" s="55">
        <f t="shared" si="795"/>
        <v>0</v>
      </c>
      <c r="AI3075" s="55">
        <f t="shared" si="796"/>
        <v>0</v>
      </c>
      <c r="AJ3075" s="55">
        <f t="shared" si="797"/>
        <v>0</v>
      </c>
      <c r="AK3075" s="55">
        <f t="shared" si="788"/>
        <v>0</v>
      </c>
      <c r="AL3075" s="55">
        <f t="shared" si="789"/>
        <v>0</v>
      </c>
      <c r="AM3075" s="55">
        <f t="shared" si="790"/>
        <v>0</v>
      </c>
    </row>
    <row r="3076" spans="1:39" x14ac:dyDescent="0.25">
      <c r="A3076" s="47">
        <v>3072</v>
      </c>
      <c r="B3076" s="358" t="str">
        <f>IF(AND(E3076&lt;&gt;0,D3076&lt;&gt;0,F3076&lt;&gt;0),IF(C3076&lt;&gt;0,CONCATENATE(C3076,"-AGr",VLOOKUP(D3076,Listen!$A$2:$G$45,7,FALSE),"-",E3076,"-",F3076,),CONCATENATE("AGr",VLOOKUP(D3076,Listen!$A$2:$G$45,7,FALSE),"-",E3076,"-",F3076)),"keine vollständige ID")</f>
        <v>keine vollständige ID</v>
      </c>
      <c r="C3076" s="359">
        <f>'[2]III_SAV-Details_NB'!B3082</f>
        <v>0</v>
      </c>
      <c r="D3076" s="359">
        <f>'[2]III_SAV-Details_NB'!C3082</f>
        <v>0</v>
      </c>
      <c r="E3076" s="359">
        <f>'[2]III_SAV-Details_NB'!D3082</f>
        <v>0</v>
      </c>
      <c r="F3076" s="490"/>
      <c r="G3076" s="281">
        <f>'[2]III_SAV-Details_NB'!X3082</f>
        <v>0</v>
      </c>
      <c r="H3076" s="281">
        <f t="shared" si="791"/>
        <v>0</v>
      </c>
      <c r="I3076" s="281">
        <f>IF(con_EOGJahr=2025,'[2]III_SAV-Details_NB'!AA3082,IF(con_EOGJahr=2026,'[2]III_SAV-Details_NB'!AB3082,'[2]III_SAV-Details_NB'!AC3082))</f>
        <v>0</v>
      </c>
      <c r="J3076" s="282"/>
      <c r="K3076" s="282"/>
      <c r="L3076" s="282"/>
      <c r="M3076" s="282"/>
      <c r="N3076" s="282"/>
      <c r="O3076" s="282"/>
      <c r="P3076" s="52">
        <f t="shared" si="792"/>
        <v>0</v>
      </c>
      <c r="Q3076" s="60"/>
      <c r="R3076" s="53">
        <f t="shared" si="798"/>
        <v>0</v>
      </c>
      <c r="S3076" s="59"/>
      <c r="T3076" s="61"/>
      <c r="U3076" s="342" t="str">
        <f t="shared" si="802"/>
        <v>k.A.</v>
      </c>
      <c r="V3076" s="343" t="str">
        <f t="shared" si="799"/>
        <v>k.A.</v>
      </c>
      <c r="W3076" s="343" t="str">
        <f>IFERROR(IF(OR($D3076="",$E3076=0,con_Ende=0),"k.A.",IF(VLOOKUP($D3076,rng_ND,5,0)="Nein",VLOOKUP($D3076,rng_ND,2,FALSE),MIN(VLOOKUP($D3076,rng_ND,2,FALSE),A_Stammdaten!$B$19-D_SAV!$E3076+1))),"k.A.")</f>
        <v>k.A.</v>
      </c>
      <c r="X3076" s="343" t="str">
        <f t="shared" si="800"/>
        <v>k.A.</v>
      </c>
      <c r="Y3076" s="62"/>
      <c r="Z3076" s="48">
        <f t="shared" si="801"/>
        <v>0</v>
      </c>
      <c r="AA3076" s="457"/>
      <c r="AB3076" s="55">
        <f t="shared" si="793"/>
        <v>0</v>
      </c>
      <c r="AC3076" s="55">
        <f>IF(A_Stammdaten!$B$25="ja",D_SAV!AA3076,D_SAV!AB3076)</f>
        <v>0</v>
      </c>
      <c r="AD3076" s="478">
        <f>IF(AC3076=0,0,IF(U3076-(con_EOGJahr-D_SAV!E3076)&lt;=0,AC3076,AC3076/V3076))</f>
        <v>0</v>
      </c>
      <c r="AE3076" s="478">
        <f>IFERROR(IF(AND(VLOOKUP(D3076,rng_ND,5,FALSE)="Ja",D_SAV!T3076="degressiv"),D_SAV!AC3076*Y3076/100,0),0)</f>
        <v>0</v>
      </c>
      <c r="AF3076" s="55">
        <f>IFERROR(IF(VLOOKUP(D3076,rng_ND,5,FALSE)="Ja",MAX(D_SAV!AD3076:AE3076),D_SAV!AD3076),0)</f>
        <v>0</v>
      </c>
      <c r="AG3076" s="55">
        <f t="shared" si="794"/>
        <v>0</v>
      </c>
      <c r="AH3076" s="55">
        <f t="shared" si="795"/>
        <v>0</v>
      </c>
      <c r="AI3076" s="55">
        <f t="shared" si="796"/>
        <v>0</v>
      </c>
      <c r="AJ3076" s="55">
        <f t="shared" si="797"/>
        <v>0</v>
      </c>
      <c r="AK3076" s="55">
        <f t="shared" si="788"/>
        <v>0</v>
      </c>
      <c r="AL3076" s="55">
        <f t="shared" si="789"/>
        <v>0</v>
      </c>
      <c r="AM3076" s="55">
        <f t="shared" si="790"/>
        <v>0</v>
      </c>
    </row>
    <row r="3077" spans="1:39" x14ac:dyDescent="0.25">
      <c r="A3077" s="47">
        <v>3073</v>
      </c>
      <c r="B3077" s="358" t="str">
        <f>IF(AND(E3077&lt;&gt;0,D3077&lt;&gt;0,F3077&lt;&gt;0),IF(C3077&lt;&gt;0,CONCATENATE(C3077,"-AGr",VLOOKUP(D3077,Listen!$A$2:$G$45,7,FALSE),"-",E3077,"-",F3077,),CONCATENATE("AGr",VLOOKUP(D3077,Listen!$A$2:$G$45,7,FALSE),"-",E3077,"-",F3077)),"keine vollständige ID")</f>
        <v>keine vollständige ID</v>
      </c>
      <c r="C3077" s="359">
        <f>'[2]III_SAV-Details_NB'!B3083</f>
        <v>0</v>
      </c>
      <c r="D3077" s="359">
        <f>'[2]III_SAV-Details_NB'!C3083</f>
        <v>0</v>
      </c>
      <c r="E3077" s="359">
        <f>'[2]III_SAV-Details_NB'!D3083</f>
        <v>0</v>
      </c>
      <c r="F3077" s="490"/>
      <c r="G3077" s="281">
        <f>'[2]III_SAV-Details_NB'!X3083</f>
        <v>0</v>
      </c>
      <c r="H3077" s="281">
        <f t="shared" si="791"/>
        <v>0</v>
      </c>
      <c r="I3077" s="281">
        <f>IF(con_EOGJahr=2025,'[2]III_SAV-Details_NB'!AA3083,IF(con_EOGJahr=2026,'[2]III_SAV-Details_NB'!AB3083,'[2]III_SAV-Details_NB'!AC3083))</f>
        <v>0</v>
      </c>
      <c r="J3077" s="282"/>
      <c r="K3077" s="282"/>
      <c r="L3077" s="282"/>
      <c r="M3077" s="282"/>
      <c r="N3077" s="282"/>
      <c r="O3077" s="282"/>
      <c r="P3077" s="52">
        <f t="shared" si="792"/>
        <v>0</v>
      </c>
      <c r="Q3077" s="60"/>
      <c r="R3077" s="53">
        <f t="shared" si="798"/>
        <v>0</v>
      </c>
      <c r="S3077" s="59"/>
      <c r="T3077" s="61"/>
      <c r="U3077" s="342" t="str">
        <f t="shared" si="802"/>
        <v>k.A.</v>
      </c>
      <c r="V3077" s="343" t="str">
        <f t="shared" si="799"/>
        <v>k.A.</v>
      </c>
      <c r="W3077" s="343" t="str">
        <f>IFERROR(IF(OR($D3077="",$E3077=0,con_Ende=0),"k.A.",IF(VLOOKUP($D3077,rng_ND,5,0)="Nein",VLOOKUP($D3077,rng_ND,2,FALSE),MIN(VLOOKUP($D3077,rng_ND,2,FALSE),A_Stammdaten!$B$19-D_SAV!$E3077+1))),"k.A.")</f>
        <v>k.A.</v>
      </c>
      <c r="X3077" s="343" t="str">
        <f t="shared" si="800"/>
        <v>k.A.</v>
      </c>
      <c r="Y3077" s="62"/>
      <c r="Z3077" s="48">
        <f t="shared" si="801"/>
        <v>0</v>
      </c>
      <c r="AA3077" s="457"/>
      <c r="AB3077" s="55">
        <f t="shared" si="793"/>
        <v>0</v>
      </c>
      <c r="AC3077" s="55">
        <f>IF(A_Stammdaten!$B$25="ja",D_SAV!AA3077,D_SAV!AB3077)</f>
        <v>0</v>
      </c>
      <c r="AD3077" s="478">
        <f>IF(AC3077=0,0,IF(U3077-(con_EOGJahr-D_SAV!E3077)&lt;=0,AC3077,AC3077/V3077))</f>
        <v>0</v>
      </c>
      <c r="AE3077" s="478">
        <f>IFERROR(IF(AND(VLOOKUP(D3077,rng_ND,5,FALSE)="Ja",D_SAV!T3077="degressiv"),D_SAV!AC3077*Y3077/100,0),0)</f>
        <v>0</v>
      </c>
      <c r="AF3077" s="55">
        <f>IFERROR(IF(VLOOKUP(D3077,rng_ND,5,FALSE)="Ja",MAX(D_SAV!AD3077:AE3077),D_SAV!AD3077),0)</f>
        <v>0</v>
      </c>
      <c r="AG3077" s="55">
        <f t="shared" si="794"/>
        <v>0</v>
      </c>
      <c r="AH3077" s="55">
        <f t="shared" si="795"/>
        <v>0</v>
      </c>
      <c r="AI3077" s="55">
        <f t="shared" si="796"/>
        <v>0</v>
      </c>
      <c r="AJ3077" s="55">
        <f t="shared" si="797"/>
        <v>0</v>
      </c>
      <c r="AK3077" s="55">
        <f t="shared" ref="AK3077:AK3140" si="803">IF($E3077&gt;=2006,AC3077,con_EKQ*AH3077+(1-con_EKQ)*AC3077)</f>
        <v>0</v>
      </c>
      <c r="AL3077" s="55">
        <f t="shared" ref="AL3077:AL3140" si="804">IF($E3077&gt;=2006,AF3077,con_EKQ*AI3077+(1-con_EKQ)*AF3077)</f>
        <v>0</v>
      </c>
      <c r="AM3077" s="55">
        <f t="shared" ref="AM3077:AM3140" si="805">IF($E3077&gt;=2006,AG3077,con_EKQ*AJ3077+(1-con_EKQ)*AG3077)</f>
        <v>0</v>
      </c>
    </row>
    <row r="3078" spans="1:39" x14ac:dyDescent="0.25">
      <c r="A3078" s="47">
        <v>3074</v>
      </c>
      <c r="B3078" s="358" t="str">
        <f>IF(AND(E3078&lt;&gt;0,D3078&lt;&gt;0,F3078&lt;&gt;0),IF(C3078&lt;&gt;0,CONCATENATE(C3078,"-AGr",VLOOKUP(D3078,Listen!$A$2:$G$45,7,FALSE),"-",E3078,"-",F3078,),CONCATENATE("AGr",VLOOKUP(D3078,Listen!$A$2:$G$45,7,FALSE),"-",E3078,"-",F3078)),"keine vollständige ID")</f>
        <v>keine vollständige ID</v>
      </c>
      <c r="C3078" s="359">
        <f>'[2]III_SAV-Details_NB'!B3084</f>
        <v>0</v>
      </c>
      <c r="D3078" s="359">
        <f>'[2]III_SAV-Details_NB'!C3084</f>
        <v>0</v>
      </c>
      <c r="E3078" s="359">
        <f>'[2]III_SAV-Details_NB'!D3084</f>
        <v>0</v>
      </c>
      <c r="F3078" s="490"/>
      <c r="G3078" s="281">
        <f>'[2]III_SAV-Details_NB'!X3084</f>
        <v>0</v>
      </c>
      <c r="H3078" s="281">
        <f t="shared" ref="H3078:H3141" si="806">+G3078</f>
        <v>0</v>
      </c>
      <c r="I3078" s="281">
        <f>IF(con_EOGJahr=2025,'[2]III_SAV-Details_NB'!AA3084,IF(con_EOGJahr=2026,'[2]III_SAV-Details_NB'!AB3084,'[2]III_SAV-Details_NB'!AC3084))</f>
        <v>0</v>
      </c>
      <c r="J3078" s="282"/>
      <c r="K3078" s="282"/>
      <c r="L3078" s="282"/>
      <c r="M3078" s="282"/>
      <c r="N3078" s="282"/>
      <c r="O3078" s="282"/>
      <c r="P3078" s="52">
        <f t="shared" ref="P3078:P3141" si="807">SUM(I3078:O3078)</f>
        <v>0</v>
      </c>
      <c r="Q3078" s="60"/>
      <c r="R3078" s="53">
        <f t="shared" si="798"/>
        <v>0</v>
      </c>
      <c r="S3078" s="59"/>
      <c r="T3078" s="61"/>
      <c r="U3078" s="342" t="str">
        <f t="shared" si="802"/>
        <v>k.A.</v>
      </c>
      <c r="V3078" s="343" t="str">
        <f t="shared" si="799"/>
        <v>k.A.</v>
      </c>
      <c r="W3078" s="343" t="str">
        <f>IFERROR(IF(OR($D3078="",$E3078=0,con_Ende=0),"k.A.",IF(VLOOKUP($D3078,rng_ND,5,0)="Nein",VLOOKUP($D3078,rng_ND,2,FALSE),MIN(VLOOKUP($D3078,rng_ND,2,FALSE),A_Stammdaten!$B$19-D_SAV!$E3078+1))),"k.A.")</f>
        <v>k.A.</v>
      </c>
      <c r="X3078" s="343" t="str">
        <f t="shared" si="800"/>
        <v>k.A.</v>
      </c>
      <c r="Y3078" s="62"/>
      <c r="Z3078" s="48">
        <f t="shared" si="801"/>
        <v>0</v>
      </c>
      <c r="AA3078" s="457"/>
      <c r="AB3078" s="55">
        <f t="shared" ref="AB3078:AB3141" si="808">R3078</f>
        <v>0</v>
      </c>
      <c r="AC3078" s="55">
        <f>IF(A_Stammdaten!$B$25="ja",D_SAV!AA3078,D_SAV!AB3078)</f>
        <v>0</v>
      </c>
      <c r="AD3078" s="478">
        <f>IF(AC3078=0,0,IF(U3078-(con_EOGJahr-D_SAV!E3078)&lt;=0,AC3078,AC3078/V3078))</f>
        <v>0</v>
      </c>
      <c r="AE3078" s="478">
        <f>IFERROR(IF(AND(VLOOKUP(D3078,rng_ND,5,FALSE)="Ja",D_SAV!T3078="degressiv"),D_SAV!AC3078*Y3078/100,0),0)</f>
        <v>0</v>
      </c>
      <c r="AF3078" s="55">
        <f>IFERROR(IF(VLOOKUP(D3078,rng_ND,5,FALSE)="Ja",MAX(D_SAV!AD3078:AE3078),D_SAV!AD3078),0)</f>
        <v>0</v>
      </c>
      <c r="AG3078" s="55">
        <f t="shared" ref="AG3078:AG3141" si="809">AC3078-AF3078</f>
        <v>0</v>
      </c>
      <c r="AH3078" s="55">
        <f t="shared" ref="AH3078:AH3141" si="810">IF($E3078&gt;=2006,0,AC3078*$Z3078)</f>
        <v>0</v>
      </c>
      <c r="AI3078" s="55">
        <f t="shared" ref="AI3078:AI3141" si="811">IF($E3078&gt;=2006,0,AF3078*$Z3078)</f>
        <v>0</v>
      </c>
      <c r="AJ3078" s="55">
        <f t="shared" ref="AJ3078:AJ3141" si="812">IF($E3078&gt;=2006,0,AG3078*$Z3078)</f>
        <v>0</v>
      </c>
      <c r="AK3078" s="55">
        <f t="shared" si="803"/>
        <v>0</v>
      </c>
      <c r="AL3078" s="55">
        <f t="shared" si="804"/>
        <v>0</v>
      </c>
      <c r="AM3078" s="55">
        <f t="shared" si="805"/>
        <v>0</v>
      </c>
    </row>
    <row r="3079" spans="1:39" x14ac:dyDescent="0.25">
      <c r="A3079" s="47">
        <v>3075</v>
      </c>
      <c r="B3079" s="358" t="str">
        <f>IF(AND(E3079&lt;&gt;0,D3079&lt;&gt;0,F3079&lt;&gt;0),IF(C3079&lt;&gt;0,CONCATENATE(C3079,"-AGr",VLOOKUP(D3079,Listen!$A$2:$G$45,7,FALSE),"-",E3079,"-",F3079,),CONCATENATE("AGr",VLOOKUP(D3079,Listen!$A$2:$G$45,7,FALSE),"-",E3079,"-",F3079)),"keine vollständige ID")</f>
        <v>keine vollständige ID</v>
      </c>
      <c r="C3079" s="359">
        <f>'[2]III_SAV-Details_NB'!B3085</f>
        <v>0</v>
      </c>
      <c r="D3079" s="359">
        <f>'[2]III_SAV-Details_NB'!C3085</f>
        <v>0</v>
      </c>
      <c r="E3079" s="359">
        <f>'[2]III_SAV-Details_NB'!D3085</f>
        <v>0</v>
      </c>
      <c r="F3079" s="490"/>
      <c r="G3079" s="281">
        <f>'[2]III_SAV-Details_NB'!X3085</f>
        <v>0</v>
      </c>
      <c r="H3079" s="281">
        <f t="shared" si="806"/>
        <v>0</v>
      </c>
      <c r="I3079" s="281">
        <f>IF(con_EOGJahr=2025,'[2]III_SAV-Details_NB'!AA3085,IF(con_EOGJahr=2026,'[2]III_SAV-Details_NB'!AB3085,'[2]III_SAV-Details_NB'!AC3085))</f>
        <v>0</v>
      </c>
      <c r="J3079" s="282"/>
      <c r="K3079" s="282"/>
      <c r="L3079" s="282"/>
      <c r="M3079" s="282"/>
      <c r="N3079" s="282"/>
      <c r="O3079" s="282"/>
      <c r="P3079" s="52">
        <f t="shared" si="807"/>
        <v>0</v>
      </c>
      <c r="Q3079" s="60"/>
      <c r="R3079" s="53">
        <f t="shared" si="798"/>
        <v>0</v>
      </c>
      <c r="S3079" s="59"/>
      <c r="T3079" s="61"/>
      <c r="U3079" s="342" t="str">
        <f t="shared" si="802"/>
        <v>k.A.</v>
      </c>
      <c r="V3079" s="343" t="str">
        <f t="shared" si="799"/>
        <v>k.A.</v>
      </c>
      <c r="W3079" s="343" t="str">
        <f>IFERROR(IF(OR($D3079="",$E3079=0,con_Ende=0),"k.A.",IF(VLOOKUP($D3079,rng_ND,5,0)="Nein",VLOOKUP($D3079,rng_ND,2,FALSE),MIN(VLOOKUP($D3079,rng_ND,2,FALSE),A_Stammdaten!$B$19-D_SAV!$E3079+1))),"k.A.")</f>
        <v>k.A.</v>
      </c>
      <c r="X3079" s="343" t="str">
        <f t="shared" si="800"/>
        <v>k.A.</v>
      </c>
      <c r="Y3079" s="62"/>
      <c r="Z3079" s="48">
        <f t="shared" si="801"/>
        <v>0</v>
      </c>
      <c r="AA3079" s="457"/>
      <c r="AB3079" s="55">
        <f t="shared" si="808"/>
        <v>0</v>
      </c>
      <c r="AC3079" s="55">
        <f>IF(A_Stammdaten!$B$25="ja",D_SAV!AA3079,D_SAV!AB3079)</f>
        <v>0</v>
      </c>
      <c r="AD3079" s="478">
        <f>IF(AC3079=0,0,IF(U3079-(con_EOGJahr-D_SAV!E3079)&lt;=0,AC3079,AC3079/V3079))</f>
        <v>0</v>
      </c>
      <c r="AE3079" s="478">
        <f>IFERROR(IF(AND(VLOOKUP(D3079,rng_ND,5,FALSE)="Ja",D_SAV!T3079="degressiv"),D_SAV!AC3079*Y3079/100,0),0)</f>
        <v>0</v>
      </c>
      <c r="AF3079" s="55">
        <f>IFERROR(IF(VLOOKUP(D3079,rng_ND,5,FALSE)="Ja",MAX(D_SAV!AD3079:AE3079),D_SAV!AD3079),0)</f>
        <v>0</v>
      </c>
      <c r="AG3079" s="55">
        <f t="shared" si="809"/>
        <v>0</v>
      </c>
      <c r="AH3079" s="55">
        <f t="shared" si="810"/>
        <v>0</v>
      </c>
      <c r="AI3079" s="55">
        <f t="shared" si="811"/>
        <v>0</v>
      </c>
      <c r="AJ3079" s="55">
        <f t="shared" si="812"/>
        <v>0</v>
      </c>
      <c r="AK3079" s="55">
        <f t="shared" si="803"/>
        <v>0</v>
      </c>
      <c r="AL3079" s="55">
        <f t="shared" si="804"/>
        <v>0</v>
      </c>
      <c r="AM3079" s="55">
        <f t="shared" si="805"/>
        <v>0</v>
      </c>
    </row>
    <row r="3080" spans="1:39" x14ac:dyDescent="0.25">
      <c r="A3080" s="47">
        <v>3076</v>
      </c>
      <c r="B3080" s="358" t="str">
        <f>IF(AND(E3080&lt;&gt;0,D3080&lt;&gt;0,F3080&lt;&gt;0),IF(C3080&lt;&gt;0,CONCATENATE(C3080,"-AGr",VLOOKUP(D3080,Listen!$A$2:$G$45,7,FALSE),"-",E3080,"-",F3080,),CONCATENATE("AGr",VLOOKUP(D3080,Listen!$A$2:$G$45,7,FALSE),"-",E3080,"-",F3080)),"keine vollständige ID")</f>
        <v>keine vollständige ID</v>
      </c>
      <c r="C3080" s="359">
        <f>'[2]III_SAV-Details_NB'!B3086</f>
        <v>0</v>
      </c>
      <c r="D3080" s="359">
        <f>'[2]III_SAV-Details_NB'!C3086</f>
        <v>0</v>
      </c>
      <c r="E3080" s="359">
        <f>'[2]III_SAV-Details_NB'!D3086</f>
        <v>0</v>
      </c>
      <c r="F3080" s="490"/>
      <c r="G3080" s="281">
        <f>'[2]III_SAV-Details_NB'!X3086</f>
        <v>0</v>
      </c>
      <c r="H3080" s="281">
        <f t="shared" si="806"/>
        <v>0</v>
      </c>
      <c r="I3080" s="281">
        <f>IF(con_EOGJahr=2025,'[2]III_SAV-Details_NB'!AA3086,IF(con_EOGJahr=2026,'[2]III_SAV-Details_NB'!AB3086,'[2]III_SAV-Details_NB'!AC3086))</f>
        <v>0</v>
      </c>
      <c r="J3080" s="282"/>
      <c r="K3080" s="282"/>
      <c r="L3080" s="282"/>
      <c r="M3080" s="282"/>
      <c r="N3080" s="282"/>
      <c r="O3080" s="282"/>
      <c r="P3080" s="52">
        <f t="shared" si="807"/>
        <v>0</v>
      </c>
      <c r="Q3080" s="60"/>
      <c r="R3080" s="53">
        <f t="shared" si="798"/>
        <v>0</v>
      </c>
      <c r="S3080" s="59"/>
      <c r="T3080" s="61"/>
      <c r="U3080" s="342" t="str">
        <f t="shared" si="802"/>
        <v>k.A.</v>
      </c>
      <c r="V3080" s="343" t="str">
        <f t="shared" si="799"/>
        <v>k.A.</v>
      </c>
      <c r="W3080" s="343" t="str">
        <f>IFERROR(IF(OR($D3080="",$E3080=0,con_Ende=0),"k.A.",IF(VLOOKUP($D3080,rng_ND,5,0)="Nein",VLOOKUP($D3080,rng_ND,2,FALSE),MIN(VLOOKUP($D3080,rng_ND,2,FALSE),A_Stammdaten!$B$19-D_SAV!$E3080+1))),"k.A.")</f>
        <v>k.A.</v>
      </c>
      <c r="X3080" s="343" t="str">
        <f t="shared" si="800"/>
        <v>k.A.</v>
      </c>
      <c r="Y3080" s="62"/>
      <c r="Z3080" s="48">
        <f t="shared" si="801"/>
        <v>0</v>
      </c>
      <c r="AA3080" s="457"/>
      <c r="AB3080" s="55">
        <f t="shared" si="808"/>
        <v>0</v>
      </c>
      <c r="AC3080" s="55">
        <f>IF(A_Stammdaten!$B$25="ja",D_SAV!AA3080,D_SAV!AB3080)</f>
        <v>0</v>
      </c>
      <c r="AD3080" s="478">
        <f>IF(AC3080=0,0,IF(U3080-(con_EOGJahr-D_SAV!E3080)&lt;=0,AC3080,AC3080/V3080))</f>
        <v>0</v>
      </c>
      <c r="AE3080" s="478">
        <f>IFERROR(IF(AND(VLOOKUP(D3080,rng_ND,5,FALSE)="Ja",D_SAV!T3080="degressiv"),D_SAV!AC3080*Y3080/100,0),0)</f>
        <v>0</v>
      </c>
      <c r="AF3080" s="55">
        <f>IFERROR(IF(VLOOKUP(D3080,rng_ND,5,FALSE)="Ja",MAX(D_SAV!AD3080:AE3080),D_SAV!AD3080),0)</f>
        <v>0</v>
      </c>
      <c r="AG3080" s="55">
        <f t="shared" si="809"/>
        <v>0</v>
      </c>
      <c r="AH3080" s="55">
        <f t="shared" si="810"/>
        <v>0</v>
      </c>
      <c r="AI3080" s="55">
        <f t="shared" si="811"/>
        <v>0</v>
      </c>
      <c r="AJ3080" s="55">
        <f t="shared" si="812"/>
        <v>0</v>
      </c>
      <c r="AK3080" s="55">
        <f t="shared" si="803"/>
        <v>0</v>
      </c>
      <c r="AL3080" s="55">
        <f t="shared" si="804"/>
        <v>0</v>
      </c>
      <c r="AM3080" s="55">
        <f t="shared" si="805"/>
        <v>0</v>
      </c>
    </row>
    <row r="3081" spans="1:39" x14ac:dyDescent="0.25">
      <c r="A3081" s="47">
        <v>3077</v>
      </c>
      <c r="B3081" s="358" t="str">
        <f>IF(AND(E3081&lt;&gt;0,D3081&lt;&gt;0,F3081&lt;&gt;0),IF(C3081&lt;&gt;0,CONCATENATE(C3081,"-AGr",VLOOKUP(D3081,Listen!$A$2:$G$45,7,FALSE),"-",E3081,"-",F3081,),CONCATENATE("AGr",VLOOKUP(D3081,Listen!$A$2:$G$45,7,FALSE),"-",E3081,"-",F3081)),"keine vollständige ID")</f>
        <v>keine vollständige ID</v>
      </c>
      <c r="C3081" s="359">
        <f>'[2]III_SAV-Details_NB'!B3087</f>
        <v>0</v>
      </c>
      <c r="D3081" s="359">
        <f>'[2]III_SAV-Details_NB'!C3087</f>
        <v>0</v>
      </c>
      <c r="E3081" s="359">
        <f>'[2]III_SAV-Details_NB'!D3087</f>
        <v>0</v>
      </c>
      <c r="F3081" s="490"/>
      <c r="G3081" s="281">
        <f>'[2]III_SAV-Details_NB'!X3087</f>
        <v>0</v>
      </c>
      <c r="H3081" s="281">
        <f t="shared" si="806"/>
        <v>0</v>
      </c>
      <c r="I3081" s="281">
        <f>IF(con_EOGJahr=2025,'[2]III_SAV-Details_NB'!AA3087,IF(con_EOGJahr=2026,'[2]III_SAV-Details_NB'!AB3087,'[2]III_SAV-Details_NB'!AC3087))</f>
        <v>0</v>
      </c>
      <c r="J3081" s="282"/>
      <c r="K3081" s="282"/>
      <c r="L3081" s="282"/>
      <c r="M3081" s="282"/>
      <c r="N3081" s="282"/>
      <c r="O3081" s="282"/>
      <c r="P3081" s="52">
        <f t="shared" si="807"/>
        <v>0</v>
      </c>
      <c r="Q3081" s="60"/>
      <c r="R3081" s="53">
        <f t="shared" si="798"/>
        <v>0</v>
      </c>
      <c r="S3081" s="59"/>
      <c r="T3081" s="61"/>
      <c r="U3081" s="342" t="str">
        <f t="shared" si="802"/>
        <v>k.A.</v>
      </c>
      <c r="V3081" s="343" t="str">
        <f t="shared" si="799"/>
        <v>k.A.</v>
      </c>
      <c r="W3081" s="343" t="str">
        <f>IFERROR(IF(OR($D3081="",$E3081=0,con_Ende=0),"k.A.",IF(VLOOKUP($D3081,rng_ND,5,0)="Nein",VLOOKUP($D3081,rng_ND,2,FALSE),MIN(VLOOKUP($D3081,rng_ND,2,FALSE),A_Stammdaten!$B$19-D_SAV!$E3081+1))),"k.A.")</f>
        <v>k.A.</v>
      </c>
      <c r="X3081" s="343" t="str">
        <f t="shared" si="800"/>
        <v>k.A.</v>
      </c>
      <c r="Y3081" s="62"/>
      <c r="Z3081" s="48">
        <f t="shared" si="801"/>
        <v>0</v>
      </c>
      <c r="AA3081" s="457"/>
      <c r="AB3081" s="55">
        <f t="shared" si="808"/>
        <v>0</v>
      </c>
      <c r="AC3081" s="55">
        <f>IF(A_Stammdaten!$B$25="ja",D_SAV!AA3081,D_SAV!AB3081)</f>
        <v>0</v>
      </c>
      <c r="AD3081" s="478">
        <f>IF(AC3081=0,0,IF(U3081-(con_EOGJahr-D_SAV!E3081)&lt;=0,AC3081,AC3081/V3081))</f>
        <v>0</v>
      </c>
      <c r="AE3081" s="478">
        <f>IFERROR(IF(AND(VLOOKUP(D3081,rng_ND,5,FALSE)="Ja",D_SAV!T3081="degressiv"),D_SAV!AC3081*Y3081/100,0),0)</f>
        <v>0</v>
      </c>
      <c r="AF3081" s="55">
        <f>IFERROR(IF(VLOOKUP(D3081,rng_ND,5,FALSE)="Ja",MAX(D_SAV!AD3081:AE3081),D_SAV!AD3081),0)</f>
        <v>0</v>
      </c>
      <c r="AG3081" s="55">
        <f t="shared" si="809"/>
        <v>0</v>
      </c>
      <c r="AH3081" s="55">
        <f t="shared" si="810"/>
        <v>0</v>
      </c>
      <c r="AI3081" s="55">
        <f t="shared" si="811"/>
        <v>0</v>
      </c>
      <c r="AJ3081" s="55">
        <f t="shared" si="812"/>
        <v>0</v>
      </c>
      <c r="AK3081" s="55">
        <f t="shared" si="803"/>
        <v>0</v>
      </c>
      <c r="AL3081" s="55">
        <f t="shared" si="804"/>
        <v>0</v>
      </c>
      <c r="AM3081" s="55">
        <f t="shared" si="805"/>
        <v>0</v>
      </c>
    </row>
    <row r="3082" spans="1:39" x14ac:dyDescent="0.25">
      <c r="A3082" s="47">
        <v>3078</v>
      </c>
      <c r="B3082" s="358" t="str">
        <f>IF(AND(E3082&lt;&gt;0,D3082&lt;&gt;0,F3082&lt;&gt;0),IF(C3082&lt;&gt;0,CONCATENATE(C3082,"-AGr",VLOOKUP(D3082,Listen!$A$2:$G$45,7,FALSE),"-",E3082,"-",F3082,),CONCATENATE("AGr",VLOOKUP(D3082,Listen!$A$2:$G$45,7,FALSE),"-",E3082,"-",F3082)),"keine vollständige ID")</f>
        <v>keine vollständige ID</v>
      </c>
      <c r="C3082" s="359">
        <f>'[2]III_SAV-Details_NB'!B3088</f>
        <v>0</v>
      </c>
      <c r="D3082" s="359">
        <f>'[2]III_SAV-Details_NB'!C3088</f>
        <v>0</v>
      </c>
      <c r="E3082" s="359">
        <f>'[2]III_SAV-Details_NB'!D3088</f>
        <v>0</v>
      </c>
      <c r="F3082" s="490"/>
      <c r="G3082" s="281">
        <f>'[2]III_SAV-Details_NB'!X3088</f>
        <v>0</v>
      </c>
      <c r="H3082" s="281">
        <f t="shared" si="806"/>
        <v>0</v>
      </c>
      <c r="I3082" s="281">
        <f>IF(con_EOGJahr=2025,'[2]III_SAV-Details_NB'!AA3088,IF(con_EOGJahr=2026,'[2]III_SAV-Details_NB'!AB3088,'[2]III_SAV-Details_NB'!AC3088))</f>
        <v>0</v>
      </c>
      <c r="J3082" s="282"/>
      <c r="K3082" s="282"/>
      <c r="L3082" s="282"/>
      <c r="M3082" s="282"/>
      <c r="N3082" s="282"/>
      <c r="O3082" s="282"/>
      <c r="P3082" s="52">
        <f t="shared" si="807"/>
        <v>0</v>
      </c>
      <c r="Q3082" s="60"/>
      <c r="R3082" s="53">
        <f t="shared" si="798"/>
        <v>0</v>
      </c>
      <c r="S3082" s="59"/>
      <c r="T3082" s="61"/>
      <c r="U3082" s="342" t="str">
        <f t="shared" si="802"/>
        <v>k.A.</v>
      </c>
      <c r="V3082" s="343" t="str">
        <f t="shared" si="799"/>
        <v>k.A.</v>
      </c>
      <c r="W3082" s="343" t="str">
        <f>IFERROR(IF(OR($D3082="",$E3082=0,con_Ende=0),"k.A.",IF(VLOOKUP($D3082,rng_ND,5,0)="Nein",VLOOKUP($D3082,rng_ND,2,FALSE),MIN(VLOOKUP($D3082,rng_ND,2,FALSE),A_Stammdaten!$B$19-D_SAV!$E3082+1))),"k.A.")</f>
        <v>k.A.</v>
      </c>
      <c r="X3082" s="343" t="str">
        <f t="shared" si="800"/>
        <v>k.A.</v>
      </c>
      <c r="Y3082" s="62"/>
      <c r="Z3082" s="48">
        <f t="shared" si="801"/>
        <v>0</v>
      </c>
      <c r="AA3082" s="457"/>
      <c r="AB3082" s="55">
        <f t="shared" si="808"/>
        <v>0</v>
      </c>
      <c r="AC3082" s="55">
        <f>IF(A_Stammdaten!$B$25="ja",D_SAV!AA3082,D_SAV!AB3082)</f>
        <v>0</v>
      </c>
      <c r="AD3082" s="478">
        <f>IF(AC3082=0,0,IF(U3082-(con_EOGJahr-D_SAV!E3082)&lt;=0,AC3082,AC3082/V3082))</f>
        <v>0</v>
      </c>
      <c r="AE3082" s="478">
        <f>IFERROR(IF(AND(VLOOKUP(D3082,rng_ND,5,FALSE)="Ja",D_SAV!T3082="degressiv"),D_SAV!AC3082*Y3082/100,0),0)</f>
        <v>0</v>
      </c>
      <c r="AF3082" s="55">
        <f>IFERROR(IF(VLOOKUP(D3082,rng_ND,5,FALSE)="Ja",MAX(D_SAV!AD3082:AE3082),D_SAV!AD3082),0)</f>
        <v>0</v>
      </c>
      <c r="AG3082" s="55">
        <f t="shared" si="809"/>
        <v>0</v>
      </c>
      <c r="AH3082" s="55">
        <f t="shared" si="810"/>
        <v>0</v>
      </c>
      <c r="AI3082" s="55">
        <f t="shared" si="811"/>
        <v>0</v>
      </c>
      <c r="AJ3082" s="55">
        <f t="shared" si="812"/>
        <v>0</v>
      </c>
      <c r="AK3082" s="55">
        <f t="shared" si="803"/>
        <v>0</v>
      </c>
      <c r="AL3082" s="55">
        <f t="shared" si="804"/>
        <v>0</v>
      </c>
      <c r="AM3082" s="55">
        <f t="shared" si="805"/>
        <v>0</v>
      </c>
    </row>
    <row r="3083" spans="1:39" x14ac:dyDescent="0.25">
      <c r="A3083" s="47">
        <v>3079</v>
      </c>
      <c r="B3083" s="358" t="str">
        <f>IF(AND(E3083&lt;&gt;0,D3083&lt;&gt;0,F3083&lt;&gt;0),IF(C3083&lt;&gt;0,CONCATENATE(C3083,"-AGr",VLOOKUP(D3083,Listen!$A$2:$G$45,7,FALSE),"-",E3083,"-",F3083,),CONCATENATE("AGr",VLOOKUP(D3083,Listen!$A$2:$G$45,7,FALSE),"-",E3083,"-",F3083)),"keine vollständige ID")</f>
        <v>keine vollständige ID</v>
      </c>
      <c r="C3083" s="359">
        <f>'[2]III_SAV-Details_NB'!B3089</f>
        <v>0</v>
      </c>
      <c r="D3083" s="359">
        <f>'[2]III_SAV-Details_NB'!C3089</f>
        <v>0</v>
      </c>
      <c r="E3083" s="359">
        <f>'[2]III_SAV-Details_NB'!D3089</f>
        <v>0</v>
      </c>
      <c r="F3083" s="490"/>
      <c r="G3083" s="281">
        <f>'[2]III_SAV-Details_NB'!X3089</f>
        <v>0</v>
      </c>
      <c r="H3083" s="281">
        <f t="shared" si="806"/>
        <v>0</v>
      </c>
      <c r="I3083" s="281">
        <f>IF(con_EOGJahr=2025,'[2]III_SAV-Details_NB'!AA3089,IF(con_EOGJahr=2026,'[2]III_SAV-Details_NB'!AB3089,'[2]III_SAV-Details_NB'!AC3089))</f>
        <v>0</v>
      </c>
      <c r="J3083" s="282"/>
      <c r="K3083" s="282"/>
      <c r="L3083" s="282"/>
      <c r="M3083" s="282"/>
      <c r="N3083" s="282"/>
      <c r="O3083" s="282"/>
      <c r="P3083" s="52">
        <f t="shared" si="807"/>
        <v>0</v>
      </c>
      <c r="Q3083" s="60"/>
      <c r="R3083" s="53">
        <f t="shared" si="798"/>
        <v>0</v>
      </c>
      <c r="S3083" s="59"/>
      <c r="T3083" s="61"/>
      <c r="U3083" s="342" t="str">
        <f t="shared" si="802"/>
        <v>k.A.</v>
      </c>
      <c r="V3083" s="343" t="str">
        <f t="shared" si="799"/>
        <v>k.A.</v>
      </c>
      <c r="W3083" s="343" t="str">
        <f>IFERROR(IF(OR($D3083="",$E3083=0,con_Ende=0),"k.A.",IF(VLOOKUP($D3083,rng_ND,5,0)="Nein",VLOOKUP($D3083,rng_ND,2,FALSE),MIN(VLOOKUP($D3083,rng_ND,2,FALSE),A_Stammdaten!$B$19-D_SAV!$E3083+1))),"k.A.")</f>
        <v>k.A.</v>
      </c>
      <c r="X3083" s="343" t="str">
        <f t="shared" si="800"/>
        <v>k.A.</v>
      </c>
      <c r="Y3083" s="62"/>
      <c r="Z3083" s="48">
        <f t="shared" si="801"/>
        <v>0</v>
      </c>
      <c r="AA3083" s="457"/>
      <c r="AB3083" s="55">
        <f t="shared" si="808"/>
        <v>0</v>
      </c>
      <c r="AC3083" s="55">
        <f>IF(A_Stammdaten!$B$25="ja",D_SAV!AA3083,D_SAV!AB3083)</f>
        <v>0</v>
      </c>
      <c r="AD3083" s="478">
        <f>IF(AC3083=0,0,IF(U3083-(con_EOGJahr-D_SAV!E3083)&lt;=0,AC3083,AC3083/V3083))</f>
        <v>0</v>
      </c>
      <c r="AE3083" s="478">
        <f>IFERROR(IF(AND(VLOOKUP(D3083,rng_ND,5,FALSE)="Ja",D_SAV!T3083="degressiv"),D_SAV!AC3083*Y3083/100,0),0)</f>
        <v>0</v>
      </c>
      <c r="AF3083" s="55">
        <f>IFERROR(IF(VLOOKUP(D3083,rng_ND,5,FALSE)="Ja",MAX(D_SAV!AD3083:AE3083),D_SAV!AD3083),0)</f>
        <v>0</v>
      </c>
      <c r="AG3083" s="55">
        <f t="shared" si="809"/>
        <v>0</v>
      </c>
      <c r="AH3083" s="55">
        <f t="shared" si="810"/>
        <v>0</v>
      </c>
      <c r="AI3083" s="55">
        <f t="shared" si="811"/>
        <v>0</v>
      </c>
      <c r="AJ3083" s="55">
        <f t="shared" si="812"/>
        <v>0</v>
      </c>
      <c r="AK3083" s="55">
        <f t="shared" si="803"/>
        <v>0</v>
      </c>
      <c r="AL3083" s="55">
        <f t="shared" si="804"/>
        <v>0</v>
      </c>
      <c r="AM3083" s="55">
        <f t="shared" si="805"/>
        <v>0</v>
      </c>
    </row>
    <row r="3084" spans="1:39" x14ac:dyDescent="0.25">
      <c r="A3084" s="47">
        <v>3080</v>
      </c>
      <c r="B3084" s="358" t="str">
        <f>IF(AND(E3084&lt;&gt;0,D3084&lt;&gt;0,F3084&lt;&gt;0),IF(C3084&lt;&gt;0,CONCATENATE(C3084,"-AGr",VLOOKUP(D3084,Listen!$A$2:$G$45,7,FALSE),"-",E3084,"-",F3084,),CONCATENATE("AGr",VLOOKUP(D3084,Listen!$A$2:$G$45,7,FALSE),"-",E3084,"-",F3084)),"keine vollständige ID")</f>
        <v>keine vollständige ID</v>
      </c>
      <c r="C3084" s="359">
        <f>'[2]III_SAV-Details_NB'!B3090</f>
        <v>0</v>
      </c>
      <c r="D3084" s="359">
        <f>'[2]III_SAV-Details_NB'!C3090</f>
        <v>0</v>
      </c>
      <c r="E3084" s="359">
        <f>'[2]III_SAV-Details_NB'!D3090</f>
        <v>0</v>
      </c>
      <c r="F3084" s="490"/>
      <c r="G3084" s="281">
        <f>'[2]III_SAV-Details_NB'!X3090</f>
        <v>0</v>
      </c>
      <c r="H3084" s="281">
        <f t="shared" si="806"/>
        <v>0</v>
      </c>
      <c r="I3084" s="281">
        <f>IF(con_EOGJahr=2025,'[2]III_SAV-Details_NB'!AA3090,IF(con_EOGJahr=2026,'[2]III_SAV-Details_NB'!AB3090,'[2]III_SAV-Details_NB'!AC3090))</f>
        <v>0</v>
      </c>
      <c r="J3084" s="282"/>
      <c r="K3084" s="282"/>
      <c r="L3084" s="282"/>
      <c r="M3084" s="282"/>
      <c r="N3084" s="282"/>
      <c r="O3084" s="282"/>
      <c r="P3084" s="52">
        <f t="shared" si="807"/>
        <v>0</v>
      </c>
      <c r="Q3084" s="60"/>
      <c r="R3084" s="53">
        <f t="shared" si="798"/>
        <v>0</v>
      </c>
      <c r="S3084" s="59"/>
      <c r="T3084" s="61"/>
      <c r="U3084" s="342" t="str">
        <f t="shared" si="802"/>
        <v>k.A.</v>
      </c>
      <c r="V3084" s="343" t="str">
        <f t="shared" si="799"/>
        <v>k.A.</v>
      </c>
      <c r="W3084" s="343" t="str">
        <f>IFERROR(IF(OR($D3084="",$E3084=0,con_Ende=0),"k.A.",IF(VLOOKUP($D3084,rng_ND,5,0)="Nein",VLOOKUP($D3084,rng_ND,2,FALSE),MIN(VLOOKUP($D3084,rng_ND,2,FALSE),A_Stammdaten!$B$19-D_SAV!$E3084+1))),"k.A.")</f>
        <v>k.A.</v>
      </c>
      <c r="X3084" s="343" t="str">
        <f t="shared" si="800"/>
        <v>k.A.</v>
      </c>
      <c r="Y3084" s="62"/>
      <c r="Z3084" s="48">
        <f t="shared" si="801"/>
        <v>0</v>
      </c>
      <c r="AA3084" s="457"/>
      <c r="AB3084" s="55">
        <f t="shared" si="808"/>
        <v>0</v>
      </c>
      <c r="AC3084" s="55">
        <f>IF(A_Stammdaten!$B$25="ja",D_SAV!AA3084,D_SAV!AB3084)</f>
        <v>0</v>
      </c>
      <c r="AD3084" s="478">
        <f>IF(AC3084=0,0,IF(U3084-(con_EOGJahr-D_SAV!E3084)&lt;=0,AC3084,AC3084/V3084))</f>
        <v>0</v>
      </c>
      <c r="AE3084" s="478">
        <f>IFERROR(IF(AND(VLOOKUP(D3084,rng_ND,5,FALSE)="Ja",D_SAV!T3084="degressiv"),D_SAV!AC3084*Y3084/100,0),0)</f>
        <v>0</v>
      </c>
      <c r="AF3084" s="55">
        <f>IFERROR(IF(VLOOKUP(D3084,rng_ND,5,FALSE)="Ja",MAX(D_SAV!AD3084:AE3084),D_SAV!AD3084),0)</f>
        <v>0</v>
      </c>
      <c r="AG3084" s="55">
        <f t="shared" si="809"/>
        <v>0</v>
      </c>
      <c r="AH3084" s="55">
        <f t="shared" si="810"/>
        <v>0</v>
      </c>
      <c r="AI3084" s="55">
        <f t="shared" si="811"/>
        <v>0</v>
      </c>
      <c r="AJ3084" s="55">
        <f t="shared" si="812"/>
        <v>0</v>
      </c>
      <c r="AK3084" s="55">
        <f t="shared" si="803"/>
        <v>0</v>
      </c>
      <c r="AL3084" s="55">
        <f t="shared" si="804"/>
        <v>0</v>
      </c>
      <c r="AM3084" s="55">
        <f t="shared" si="805"/>
        <v>0</v>
      </c>
    </row>
    <row r="3085" spans="1:39" x14ac:dyDescent="0.25">
      <c r="A3085" s="47">
        <v>3081</v>
      </c>
      <c r="B3085" s="358" t="str">
        <f>IF(AND(E3085&lt;&gt;0,D3085&lt;&gt;0,F3085&lt;&gt;0),IF(C3085&lt;&gt;0,CONCATENATE(C3085,"-AGr",VLOOKUP(D3085,Listen!$A$2:$G$45,7,FALSE),"-",E3085,"-",F3085,),CONCATENATE("AGr",VLOOKUP(D3085,Listen!$A$2:$G$45,7,FALSE),"-",E3085,"-",F3085)),"keine vollständige ID")</f>
        <v>keine vollständige ID</v>
      </c>
      <c r="C3085" s="359">
        <f>'[2]III_SAV-Details_NB'!B3091</f>
        <v>0</v>
      </c>
      <c r="D3085" s="359">
        <f>'[2]III_SAV-Details_NB'!C3091</f>
        <v>0</v>
      </c>
      <c r="E3085" s="359">
        <f>'[2]III_SAV-Details_NB'!D3091</f>
        <v>0</v>
      </c>
      <c r="F3085" s="490"/>
      <c r="G3085" s="281">
        <f>'[2]III_SAV-Details_NB'!X3091</f>
        <v>0</v>
      </c>
      <c r="H3085" s="281">
        <f t="shared" si="806"/>
        <v>0</v>
      </c>
      <c r="I3085" s="281">
        <f>IF(con_EOGJahr=2025,'[2]III_SAV-Details_NB'!AA3091,IF(con_EOGJahr=2026,'[2]III_SAV-Details_NB'!AB3091,'[2]III_SAV-Details_NB'!AC3091))</f>
        <v>0</v>
      </c>
      <c r="J3085" s="282"/>
      <c r="K3085" s="282"/>
      <c r="L3085" s="282"/>
      <c r="M3085" s="282"/>
      <c r="N3085" s="282"/>
      <c r="O3085" s="282"/>
      <c r="P3085" s="52">
        <f t="shared" si="807"/>
        <v>0</v>
      </c>
      <c r="Q3085" s="60"/>
      <c r="R3085" s="53">
        <f t="shared" si="798"/>
        <v>0</v>
      </c>
      <c r="S3085" s="59"/>
      <c r="T3085" s="61"/>
      <c r="U3085" s="342" t="str">
        <f t="shared" si="802"/>
        <v>k.A.</v>
      </c>
      <c r="V3085" s="343" t="str">
        <f t="shared" si="799"/>
        <v>k.A.</v>
      </c>
      <c r="W3085" s="343" t="str">
        <f>IFERROR(IF(OR($D3085="",$E3085=0,con_Ende=0),"k.A.",IF(VLOOKUP($D3085,rng_ND,5,0)="Nein",VLOOKUP($D3085,rng_ND,2,FALSE),MIN(VLOOKUP($D3085,rng_ND,2,FALSE),A_Stammdaten!$B$19-D_SAV!$E3085+1))),"k.A.")</f>
        <v>k.A.</v>
      </c>
      <c r="X3085" s="343" t="str">
        <f t="shared" si="800"/>
        <v>k.A.</v>
      </c>
      <c r="Y3085" s="62"/>
      <c r="Z3085" s="48">
        <f t="shared" si="801"/>
        <v>0</v>
      </c>
      <c r="AA3085" s="457"/>
      <c r="AB3085" s="55">
        <f t="shared" si="808"/>
        <v>0</v>
      </c>
      <c r="AC3085" s="55">
        <f>IF(A_Stammdaten!$B$25="ja",D_SAV!AA3085,D_SAV!AB3085)</f>
        <v>0</v>
      </c>
      <c r="AD3085" s="478">
        <f>IF(AC3085=0,0,IF(U3085-(con_EOGJahr-D_SAV!E3085)&lt;=0,AC3085,AC3085/V3085))</f>
        <v>0</v>
      </c>
      <c r="AE3085" s="478">
        <f>IFERROR(IF(AND(VLOOKUP(D3085,rng_ND,5,FALSE)="Ja",D_SAV!T3085="degressiv"),D_SAV!AC3085*Y3085/100,0),0)</f>
        <v>0</v>
      </c>
      <c r="AF3085" s="55">
        <f>IFERROR(IF(VLOOKUP(D3085,rng_ND,5,FALSE)="Ja",MAX(D_SAV!AD3085:AE3085),D_SAV!AD3085),0)</f>
        <v>0</v>
      </c>
      <c r="AG3085" s="55">
        <f t="shared" si="809"/>
        <v>0</v>
      </c>
      <c r="AH3085" s="55">
        <f t="shared" si="810"/>
        <v>0</v>
      </c>
      <c r="AI3085" s="55">
        <f t="shared" si="811"/>
        <v>0</v>
      </c>
      <c r="AJ3085" s="55">
        <f t="shared" si="812"/>
        <v>0</v>
      </c>
      <c r="AK3085" s="55">
        <f t="shared" si="803"/>
        <v>0</v>
      </c>
      <c r="AL3085" s="55">
        <f t="shared" si="804"/>
        <v>0</v>
      </c>
      <c r="AM3085" s="55">
        <f t="shared" si="805"/>
        <v>0</v>
      </c>
    </row>
    <row r="3086" spans="1:39" x14ac:dyDescent="0.25">
      <c r="A3086" s="47">
        <v>3082</v>
      </c>
      <c r="B3086" s="358" t="str">
        <f>IF(AND(E3086&lt;&gt;0,D3086&lt;&gt;0,F3086&lt;&gt;0),IF(C3086&lt;&gt;0,CONCATENATE(C3086,"-AGr",VLOOKUP(D3086,Listen!$A$2:$G$45,7,FALSE),"-",E3086,"-",F3086,),CONCATENATE("AGr",VLOOKUP(D3086,Listen!$A$2:$G$45,7,FALSE),"-",E3086,"-",F3086)),"keine vollständige ID")</f>
        <v>keine vollständige ID</v>
      </c>
      <c r="C3086" s="359">
        <f>'[2]III_SAV-Details_NB'!B3092</f>
        <v>0</v>
      </c>
      <c r="D3086" s="359">
        <f>'[2]III_SAV-Details_NB'!C3092</f>
        <v>0</v>
      </c>
      <c r="E3086" s="359">
        <f>'[2]III_SAV-Details_NB'!D3092</f>
        <v>0</v>
      </c>
      <c r="F3086" s="490"/>
      <c r="G3086" s="281">
        <f>'[2]III_SAV-Details_NB'!X3092</f>
        <v>0</v>
      </c>
      <c r="H3086" s="281">
        <f t="shared" si="806"/>
        <v>0</v>
      </c>
      <c r="I3086" s="281">
        <f>IF(con_EOGJahr=2025,'[2]III_SAV-Details_NB'!AA3092,IF(con_EOGJahr=2026,'[2]III_SAV-Details_NB'!AB3092,'[2]III_SAV-Details_NB'!AC3092))</f>
        <v>0</v>
      </c>
      <c r="J3086" s="282"/>
      <c r="K3086" s="282"/>
      <c r="L3086" s="282"/>
      <c r="M3086" s="282"/>
      <c r="N3086" s="282"/>
      <c r="O3086" s="282"/>
      <c r="P3086" s="52">
        <f t="shared" si="807"/>
        <v>0</v>
      </c>
      <c r="Q3086" s="60"/>
      <c r="R3086" s="53">
        <f t="shared" si="798"/>
        <v>0</v>
      </c>
      <c r="S3086" s="59"/>
      <c r="T3086" s="61"/>
      <c r="U3086" s="342" t="str">
        <f t="shared" si="802"/>
        <v>k.A.</v>
      </c>
      <c r="V3086" s="343" t="str">
        <f t="shared" si="799"/>
        <v>k.A.</v>
      </c>
      <c r="W3086" s="343" t="str">
        <f>IFERROR(IF(OR($D3086="",$E3086=0,con_Ende=0),"k.A.",IF(VLOOKUP($D3086,rng_ND,5,0)="Nein",VLOOKUP($D3086,rng_ND,2,FALSE),MIN(VLOOKUP($D3086,rng_ND,2,FALSE),A_Stammdaten!$B$19-D_SAV!$E3086+1))),"k.A.")</f>
        <v>k.A.</v>
      </c>
      <c r="X3086" s="343" t="str">
        <f t="shared" si="800"/>
        <v>k.A.</v>
      </c>
      <c r="Y3086" s="62"/>
      <c r="Z3086" s="48">
        <f t="shared" si="801"/>
        <v>0</v>
      </c>
      <c r="AA3086" s="457"/>
      <c r="AB3086" s="55">
        <f t="shared" si="808"/>
        <v>0</v>
      </c>
      <c r="AC3086" s="55">
        <f>IF(A_Stammdaten!$B$25="ja",D_SAV!AA3086,D_SAV!AB3086)</f>
        <v>0</v>
      </c>
      <c r="AD3086" s="478">
        <f>IF(AC3086=0,0,IF(U3086-(con_EOGJahr-D_SAV!E3086)&lt;=0,AC3086,AC3086/V3086))</f>
        <v>0</v>
      </c>
      <c r="AE3086" s="478">
        <f>IFERROR(IF(AND(VLOOKUP(D3086,rng_ND,5,FALSE)="Ja",D_SAV!T3086="degressiv"),D_SAV!AC3086*Y3086/100,0),0)</f>
        <v>0</v>
      </c>
      <c r="AF3086" s="55">
        <f>IFERROR(IF(VLOOKUP(D3086,rng_ND,5,FALSE)="Ja",MAX(D_SAV!AD3086:AE3086),D_SAV!AD3086),0)</f>
        <v>0</v>
      </c>
      <c r="AG3086" s="55">
        <f t="shared" si="809"/>
        <v>0</v>
      </c>
      <c r="AH3086" s="55">
        <f t="shared" si="810"/>
        <v>0</v>
      </c>
      <c r="AI3086" s="55">
        <f t="shared" si="811"/>
        <v>0</v>
      </c>
      <c r="AJ3086" s="55">
        <f t="shared" si="812"/>
        <v>0</v>
      </c>
      <c r="AK3086" s="55">
        <f t="shared" si="803"/>
        <v>0</v>
      </c>
      <c r="AL3086" s="55">
        <f t="shared" si="804"/>
        <v>0</v>
      </c>
      <c r="AM3086" s="55">
        <f t="shared" si="805"/>
        <v>0</v>
      </c>
    </row>
    <row r="3087" spans="1:39" x14ac:dyDescent="0.25">
      <c r="A3087" s="47">
        <v>3083</v>
      </c>
      <c r="B3087" s="358" t="str">
        <f>IF(AND(E3087&lt;&gt;0,D3087&lt;&gt;0,F3087&lt;&gt;0),IF(C3087&lt;&gt;0,CONCATENATE(C3087,"-AGr",VLOOKUP(D3087,Listen!$A$2:$G$45,7,FALSE),"-",E3087,"-",F3087,),CONCATENATE("AGr",VLOOKUP(D3087,Listen!$A$2:$G$45,7,FALSE),"-",E3087,"-",F3087)),"keine vollständige ID")</f>
        <v>keine vollständige ID</v>
      </c>
      <c r="C3087" s="359">
        <f>'[2]III_SAV-Details_NB'!B3093</f>
        <v>0</v>
      </c>
      <c r="D3087" s="359">
        <f>'[2]III_SAV-Details_NB'!C3093</f>
        <v>0</v>
      </c>
      <c r="E3087" s="359">
        <f>'[2]III_SAV-Details_NB'!D3093</f>
        <v>0</v>
      </c>
      <c r="F3087" s="490"/>
      <c r="G3087" s="281">
        <f>'[2]III_SAV-Details_NB'!X3093</f>
        <v>0</v>
      </c>
      <c r="H3087" s="281">
        <f t="shared" si="806"/>
        <v>0</v>
      </c>
      <c r="I3087" s="281">
        <f>IF(con_EOGJahr=2025,'[2]III_SAV-Details_NB'!AA3093,IF(con_EOGJahr=2026,'[2]III_SAV-Details_NB'!AB3093,'[2]III_SAV-Details_NB'!AC3093))</f>
        <v>0</v>
      </c>
      <c r="J3087" s="282"/>
      <c r="K3087" s="282"/>
      <c r="L3087" s="282"/>
      <c r="M3087" s="282"/>
      <c r="N3087" s="282"/>
      <c r="O3087" s="282"/>
      <c r="P3087" s="52">
        <f t="shared" si="807"/>
        <v>0</v>
      </c>
      <c r="Q3087" s="60"/>
      <c r="R3087" s="53">
        <f t="shared" si="798"/>
        <v>0</v>
      </c>
      <c r="S3087" s="59"/>
      <c r="T3087" s="61"/>
      <c r="U3087" s="342" t="str">
        <f t="shared" si="802"/>
        <v>k.A.</v>
      </c>
      <c r="V3087" s="343" t="str">
        <f t="shared" si="799"/>
        <v>k.A.</v>
      </c>
      <c r="W3087" s="343" t="str">
        <f>IFERROR(IF(OR($D3087="",$E3087=0,con_Ende=0),"k.A.",IF(VLOOKUP($D3087,rng_ND,5,0)="Nein",VLOOKUP($D3087,rng_ND,2,FALSE),MIN(VLOOKUP($D3087,rng_ND,2,FALSE),A_Stammdaten!$B$19-D_SAV!$E3087+1))),"k.A.")</f>
        <v>k.A.</v>
      </c>
      <c r="X3087" s="343" t="str">
        <f t="shared" si="800"/>
        <v>k.A.</v>
      </c>
      <c r="Y3087" s="62"/>
      <c r="Z3087" s="48">
        <f t="shared" si="801"/>
        <v>0</v>
      </c>
      <c r="AA3087" s="457"/>
      <c r="AB3087" s="55">
        <f t="shared" si="808"/>
        <v>0</v>
      </c>
      <c r="AC3087" s="55">
        <f>IF(A_Stammdaten!$B$25="ja",D_SAV!AA3087,D_SAV!AB3087)</f>
        <v>0</v>
      </c>
      <c r="AD3087" s="478">
        <f>IF(AC3087=0,0,IF(U3087-(con_EOGJahr-D_SAV!E3087)&lt;=0,AC3087,AC3087/V3087))</f>
        <v>0</v>
      </c>
      <c r="AE3087" s="478">
        <f>IFERROR(IF(AND(VLOOKUP(D3087,rng_ND,5,FALSE)="Ja",D_SAV!T3087="degressiv"),D_SAV!AC3087*Y3087/100,0),0)</f>
        <v>0</v>
      </c>
      <c r="AF3087" s="55">
        <f>IFERROR(IF(VLOOKUP(D3087,rng_ND,5,FALSE)="Ja",MAX(D_SAV!AD3087:AE3087),D_SAV!AD3087),0)</f>
        <v>0</v>
      </c>
      <c r="AG3087" s="55">
        <f t="shared" si="809"/>
        <v>0</v>
      </c>
      <c r="AH3087" s="55">
        <f t="shared" si="810"/>
        <v>0</v>
      </c>
      <c r="AI3087" s="55">
        <f t="shared" si="811"/>
        <v>0</v>
      </c>
      <c r="AJ3087" s="55">
        <f t="shared" si="812"/>
        <v>0</v>
      </c>
      <c r="AK3087" s="55">
        <f t="shared" si="803"/>
        <v>0</v>
      </c>
      <c r="AL3087" s="55">
        <f t="shared" si="804"/>
        <v>0</v>
      </c>
      <c r="AM3087" s="55">
        <f t="shared" si="805"/>
        <v>0</v>
      </c>
    </row>
    <row r="3088" spans="1:39" x14ac:dyDescent="0.25">
      <c r="A3088" s="47">
        <v>3084</v>
      </c>
      <c r="B3088" s="358" t="str">
        <f>IF(AND(E3088&lt;&gt;0,D3088&lt;&gt;0,F3088&lt;&gt;0),IF(C3088&lt;&gt;0,CONCATENATE(C3088,"-AGr",VLOOKUP(D3088,Listen!$A$2:$G$45,7,FALSE),"-",E3088,"-",F3088,),CONCATENATE("AGr",VLOOKUP(D3088,Listen!$A$2:$G$45,7,FALSE),"-",E3088,"-",F3088)),"keine vollständige ID")</f>
        <v>keine vollständige ID</v>
      </c>
      <c r="C3088" s="359">
        <f>'[2]III_SAV-Details_NB'!B3094</f>
        <v>0</v>
      </c>
      <c r="D3088" s="359">
        <f>'[2]III_SAV-Details_NB'!C3094</f>
        <v>0</v>
      </c>
      <c r="E3088" s="359">
        <f>'[2]III_SAV-Details_NB'!D3094</f>
        <v>0</v>
      </c>
      <c r="F3088" s="490"/>
      <c r="G3088" s="281">
        <f>'[2]III_SAV-Details_NB'!X3094</f>
        <v>0</v>
      </c>
      <c r="H3088" s="281">
        <f t="shared" si="806"/>
        <v>0</v>
      </c>
      <c r="I3088" s="281">
        <f>IF(con_EOGJahr=2025,'[2]III_SAV-Details_NB'!AA3094,IF(con_EOGJahr=2026,'[2]III_SAV-Details_NB'!AB3094,'[2]III_SAV-Details_NB'!AC3094))</f>
        <v>0</v>
      </c>
      <c r="J3088" s="282"/>
      <c r="K3088" s="282"/>
      <c r="L3088" s="282"/>
      <c r="M3088" s="282"/>
      <c r="N3088" s="282"/>
      <c r="O3088" s="282"/>
      <c r="P3088" s="52">
        <f t="shared" si="807"/>
        <v>0</v>
      </c>
      <c r="Q3088" s="60"/>
      <c r="R3088" s="53">
        <f t="shared" si="798"/>
        <v>0</v>
      </c>
      <c r="S3088" s="59"/>
      <c r="T3088" s="61"/>
      <c r="U3088" s="342" t="str">
        <f t="shared" si="802"/>
        <v>k.A.</v>
      </c>
      <c r="V3088" s="343" t="str">
        <f t="shared" si="799"/>
        <v>k.A.</v>
      </c>
      <c r="W3088" s="343" t="str">
        <f>IFERROR(IF(OR($D3088="",$E3088=0,con_Ende=0),"k.A.",IF(VLOOKUP($D3088,rng_ND,5,0)="Nein",VLOOKUP($D3088,rng_ND,2,FALSE),MIN(VLOOKUP($D3088,rng_ND,2,FALSE),A_Stammdaten!$B$19-D_SAV!$E3088+1))),"k.A.")</f>
        <v>k.A.</v>
      </c>
      <c r="X3088" s="343" t="str">
        <f t="shared" si="800"/>
        <v>k.A.</v>
      </c>
      <c r="Y3088" s="62"/>
      <c r="Z3088" s="48">
        <f t="shared" si="801"/>
        <v>0</v>
      </c>
      <c r="AA3088" s="457"/>
      <c r="AB3088" s="55">
        <f t="shared" si="808"/>
        <v>0</v>
      </c>
      <c r="AC3088" s="55">
        <f>IF(A_Stammdaten!$B$25="ja",D_SAV!AA3088,D_SAV!AB3088)</f>
        <v>0</v>
      </c>
      <c r="AD3088" s="478">
        <f>IF(AC3088=0,0,IF(U3088-(con_EOGJahr-D_SAV!E3088)&lt;=0,AC3088,AC3088/V3088))</f>
        <v>0</v>
      </c>
      <c r="AE3088" s="478">
        <f>IFERROR(IF(AND(VLOOKUP(D3088,rng_ND,5,FALSE)="Ja",D_SAV!T3088="degressiv"),D_SAV!AC3088*Y3088/100,0),0)</f>
        <v>0</v>
      </c>
      <c r="AF3088" s="55">
        <f>IFERROR(IF(VLOOKUP(D3088,rng_ND,5,FALSE)="Ja",MAX(D_SAV!AD3088:AE3088),D_SAV!AD3088),0)</f>
        <v>0</v>
      </c>
      <c r="AG3088" s="55">
        <f t="shared" si="809"/>
        <v>0</v>
      </c>
      <c r="AH3088" s="55">
        <f t="shared" si="810"/>
        <v>0</v>
      </c>
      <c r="AI3088" s="55">
        <f t="shared" si="811"/>
        <v>0</v>
      </c>
      <c r="AJ3088" s="55">
        <f t="shared" si="812"/>
        <v>0</v>
      </c>
      <c r="AK3088" s="55">
        <f t="shared" si="803"/>
        <v>0</v>
      </c>
      <c r="AL3088" s="55">
        <f t="shared" si="804"/>
        <v>0</v>
      </c>
      <c r="AM3088" s="55">
        <f t="shared" si="805"/>
        <v>0</v>
      </c>
    </row>
    <row r="3089" spans="1:39" x14ac:dyDescent="0.25">
      <c r="A3089" s="47">
        <v>3085</v>
      </c>
      <c r="B3089" s="358" t="str">
        <f>IF(AND(E3089&lt;&gt;0,D3089&lt;&gt;0,F3089&lt;&gt;0),IF(C3089&lt;&gt;0,CONCATENATE(C3089,"-AGr",VLOOKUP(D3089,Listen!$A$2:$G$45,7,FALSE),"-",E3089,"-",F3089,),CONCATENATE("AGr",VLOOKUP(D3089,Listen!$A$2:$G$45,7,FALSE),"-",E3089,"-",F3089)),"keine vollständige ID")</f>
        <v>keine vollständige ID</v>
      </c>
      <c r="C3089" s="359">
        <f>'[2]III_SAV-Details_NB'!B3095</f>
        <v>0</v>
      </c>
      <c r="D3089" s="359">
        <f>'[2]III_SAV-Details_NB'!C3095</f>
        <v>0</v>
      </c>
      <c r="E3089" s="359">
        <f>'[2]III_SAV-Details_NB'!D3095</f>
        <v>0</v>
      </c>
      <c r="F3089" s="490"/>
      <c r="G3089" s="281">
        <f>'[2]III_SAV-Details_NB'!X3095</f>
        <v>0</v>
      </c>
      <c r="H3089" s="281">
        <f t="shared" si="806"/>
        <v>0</v>
      </c>
      <c r="I3089" s="281">
        <f>IF(con_EOGJahr=2025,'[2]III_SAV-Details_NB'!AA3095,IF(con_EOGJahr=2026,'[2]III_SAV-Details_NB'!AB3095,'[2]III_SAV-Details_NB'!AC3095))</f>
        <v>0</v>
      </c>
      <c r="J3089" s="282"/>
      <c r="K3089" s="282"/>
      <c r="L3089" s="282"/>
      <c r="M3089" s="282"/>
      <c r="N3089" s="282"/>
      <c r="O3089" s="282"/>
      <c r="P3089" s="52">
        <f t="shared" si="807"/>
        <v>0</v>
      </c>
      <c r="Q3089" s="60"/>
      <c r="R3089" s="53">
        <f t="shared" si="798"/>
        <v>0</v>
      </c>
      <c r="S3089" s="59"/>
      <c r="T3089" s="61"/>
      <c r="U3089" s="342" t="str">
        <f t="shared" si="802"/>
        <v>k.A.</v>
      </c>
      <c r="V3089" s="343" t="str">
        <f t="shared" si="799"/>
        <v>k.A.</v>
      </c>
      <c r="W3089" s="343" t="str">
        <f>IFERROR(IF(OR($D3089="",$E3089=0,con_Ende=0),"k.A.",IF(VLOOKUP($D3089,rng_ND,5,0)="Nein",VLOOKUP($D3089,rng_ND,2,FALSE),MIN(VLOOKUP($D3089,rng_ND,2,FALSE),A_Stammdaten!$B$19-D_SAV!$E3089+1))),"k.A.")</f>
        <v>k.A.</v>
      </c>
      <c r="X3089" s="343" t="str">
        <f t="shared" si="800"/>
        <v>k.A.</v>
      </c>
      <c r="Y3089" s="62"/>
      <c r="Z3089" s="48">
        <f t="shared" si="801"/>
        <v>0</v>
      </c>
      <c r="AA3089" s="457"/>
      <c r="AB3089" s="55">
        <f t="shared" si="808"/>
        <v>0</v>
      </c>
      <c r="AC3089" s="55">
        <f>IF(A_Stammdaten!$B$25="ja",D_SAV!AA3089,D_SAV!AB3089)</f>
        <v>0</v>
      </c>
      <c r="AD3089" s="478">
        <f>IF(AC3089=0,0,IF(U3089-(con_EOGJahr-D_SAV!E3089)&lt;=0,AC3089,AC3089/V3089))</f>
        <v>0</v>
      </c>
      <c r="AE3089" s="478">
        <f>IFERROR(IF(AND(VLOOKUP(D3089,rng_ND,5,FALSE)="Ja",D_SAV!T3089="degressiv"),D_SAV!AC3089*Y3089/100,0),0)</f>
        <v>0</v>
      </c>
      <c r="AF3089" s="55">
        <f>IFERROR(IF(VLOOKUP(D3089,rng_ND,5,FALSE)="Ja",MAX(D_SAV!AD3089:AE3089),D_SAV!AD3089),0)</f>
        <v>0</v>
      </c>
      <c r="AG3089" s="55">
        <f t="shared" si="809"/>
        <v>0</v>
      </c>
      <c r="AH3089" s="55">
        <f t="shared" si="810"/>
        <v>0</v>
      </c>
      <c r="AI3089" s="55">
        <f t="shared" si="811"/>
        <v>0</v>
      </c>
      <c r="AJ3089" s="55">
        <f t="shared" si="812"/>
        <v>0</v>
      </c>
      <c r="AK3089" s="55">
        <f t="shared" si="803"/>
        <v>0</v>
      </c>
      <c r="AL3089" s="55">
        <f t="shared" si="804"/>
        <v>0</v>
      </c>
      <c r="AM3089" s="55">
        <f t="shared" si="805"/>
        <v>0</v>
      </c>
    </row>
    <row r="3090" spans="1:39" x14ac:dyDescent="0.25">
      <c r="A3090" s="47">
        <v>3086</v>
      </c>
      <c r="B3090" s="358" t="str">
        <f>IF(AND(E3090&lt;&gt;0,D3090&lt;&gt;0,F3090&lt;&gt;0),IF(C3090&lt;&gt;0,CONCATENATE(C3090,"-AGr",VLOOKUP(D3090,Listen!$A$2:$G$45,7,FALSE),"-",E3090,"-",F3090,),CONCATENATE("AGr",VLOOKUP(D3090,Listen!$A$2:$G$45,7,FALSE),"-",E3090,"-",F3090)),"keine vollständige ID")</f>
        <v>keine vollständige ID</v>
      </c>
      <c r="C3090" s="359">
        <f>'[2]III_SAV-Details_NB'!B3096</f>
        <v>0</v>
      </c>
      <c r="D3090" s="359">
        <f>'[2]III_SAV-Details_NB'!C3096</f>
        <v>0</v>
      </c>
      <c r="E3090" s="359">
        <f>'[2]III_SAV-Details_NB'!D3096</f>
        <v>0</v>
      </c>
      <c r="F3090" s="490"/>
      <c r="G3090" s="281">
        <f>'[2]III_SAV-Details_NB'!X3096</f>
        <v>0</v>
      </c>
      <c r="H3090" s="281">
        <f t="shared" si="806"/>
        <v>0</v>
      </c>
      <c r="I3090" s="281">
        <f>IF(con_EOGJahr=2025,'[2]III_SAV-Details_NB'!AA3096,IF(con_EOGJahr=2026,'[2]III_SAV-Details_NB'!AB3096,'[2]III_SAV-Details_NB'!AC3096))</f>
        <v>0</v>
      </c>
      <c r="J3090" s="282"/>
      <c r="K3090" s="282"/>
      <c r="L3090" s="282"/>
      <c r="M3090" s="282"/>
      <c r="N3090" s="282"/>
      <c r="O3090" s="282"/>
      <c r="P3090" s="52">
        <f t="shared" si="807"/>
        <v>0</v>
      </c>
      <c r="Q3090" s="60"/>
      <c r="R3090" s="53">
        <f t="shared" ref="R3090:R3153" si="813">P3090+Q3090</f>
        <v>0</v>
      </c>
      <c r="S3090" s="59"/>
      <c r="T3090" s="61"/>
      <c r="U3090" s="342" t="str">
        <f t="shared" si="802"/>
        <v>k.A.</v>
      </c>
      <c r="V3090" s="343" t="str">
        <f t="shared" ref="V3090:V3153" si="814">IFERROR(IF(OR($D3090="",$E3090=0,con_Ende=0,$U3090=0),"k.A.",MAX($E3090-con_EOGJahr+$U3090,0)),"k.A.")</f>
        <v>k.A.</v>
      </c>
      <c r="W3090" s="343" t="str">
        <f>IFERROR(IF(OR($D3090="",$E3090=0,con_Ende=0),"k.A.",IF(VLOOKUP($D3090,rng_ND,5,0)="Nein",VLOOKUP($D3090,rng_ND,2,FALSE),MIN(VLOOKUP($D3090,rng_ND,2,FALSE),A_Stammdaten!$B$19-D_SAV!$E3090+1))),"k.A.")</f>
        <v>k.A.</v>
      </c>
      <c r="X3090" s="343" t="str">
        <f t="shared" ref="X3090:X3153" si="815">IFERROR(IF(OR($D3090="",$E3090=0,con_Ende=0),"k.A.",VLOOKUP($D3090,rng_ND,3,FALSE)),"k.A.")</f>
        <v>k.A.</v>
      </c>
      <c r="Y3090" s="62"/>
      <c r="Z3090" s="48">
        <f t="shared" ref="Z3090:Z3153" si="816">IF(AND($E3090&lt;2006,$E3090&lt;&gt;0),IFERROR(VLOOKUP($E3090,rng_Index,VLOOKUP($D3090,rng_ND,4,FALSE)+1,FALSE),1),)</f>
        <v>0</v>
      </c>
      <c r="AA3090" s="457"/>
      <c r="AB3090" s="55">
        <f t="shared" si="808"/>
        <v>0</v>
      </c>
      <c r="AC3090" s="55">
        <f>IF(A_Stammdaten!$B$25="ja",D_SAV!AA3090,D_SAV!AB3090)</f>
        <v>0</v>
      </c>
      <c r="AD3090" s="478">
        <f>IF(AC3090=0,0,IF(U3090-(con_EOGJahr-D_SAV!E3090)&lt;=0,AC3090,AC3090/V3090))</f>
        <v>0</v>
      </c>
      <c r="AE3090" s="478">
        <f>IFERROR(IF(AND(VLOOKUP(D3090,rng_ND,5,FALSE)="Ja",D_SAV!T3090="degressiv"),D_SAV!AC3090*Y3090/100,0),0)</f>
        <v>0</v>
      </c>
      <c r="AF3090" s="55">
        <f>IFERROR(IF(VLOOKUP(D3090,rng_ND,5,FALSE)="Ja",MAX(D_SAV!AD3090:AE3090),D_SAV!AD3090),0)</f>
        <v>0</v>
      </c>
      <c r="AG3090" s="55">
        <f t="shared" si="809"/>
        <v>0</v>
      </c>
      <c r="AH3090" s="55">
        <f t="shared" si="810"/>
        <v>0</v>
      </c>
      <c r="AI3090" s="55">
        <f t="shared" si="811"/>
        <v>0</v>
      </c>
      <c r="AJ3090" s="55">
        <f t="shared" si="812"/>
        <v>0</v>
      </c>
      <c r="AK3090" s="55">
        <f t="shared" si="803"/>
        <v>0</v>
      </c>
      <c r="AL3090" s="55">
        <f t="shared" si="804"/>
        <v>0</v>
      </c>
      <c r="AM3090" s="55">
        <f t="shared" si="805"/>
        <v>0</v>
      </c>
    </row>
    <row r="3091" spans="1:39" x14ac:dyDescent="0.25">
      <c r="A3091" s="47">
        <v>3087</v>
      </c>
      <c r="B3091" s="358" t="str">
        <f>IF(AND(E3091&lt;&gt;0,D3091&lt;&gt;0,F3091&lt;&gt;0),IF(C3091&lt;&gt;0,CONCATENATE(C3091,"-AGr",VLOOKUP(D3091,Listen!$A$2:$G$45,7,FALSE),"-",E3091,"-",F3091,),CONCATENATE("AGr",VLOOKUP(D3091,Listen!$A$2:$G$45,7,FALSE),"-",E3091,"-",F3091)),"keine vollständige ID")</f>
        <v>keine vollständige ID</v>
      </c>
      <c r="C3091" s="359">
        <f>'[2]III_SAV-Details_NB'!B3097</f>
        <v>0</v>
      </c>
      <c r="D3091" s="359">
        <f>'[2]III_SAV-Details_NB'!C3097</f>
        <v>0</v>
      </c>
      <c r="E3091" s="359">
        <f>'[2]III_SAV-Details_NB'!D3097</f>
        <v>0</v>
      </c>
      <c r="F3091" s="490"/>
      <c r="G3091" s="281">
        <f>'[2]III_SAV-Details_NB'!X3097</f>
        <v>0</v>
      </c>
      <c r="H3091" s="281">
        <f t="shared" si="806"/>
        <v>0</v>
      </c>
      <c r="I3091" s="281">
        <f>IF(con_EOGJahr=2025,'[2]III_SAV-Details_NB'!AA3097,IF(con_EOGJahr=2026,'[2]III_SAV-Details_NB'!AB3097,'[2]III_SAV-Details_NB'!AC3097))</f>
        <v>0</v>
      </c>
      <c r="J3091" s="282"/>
      <c r="K3091" s="282"/>
      <c r="L3091" s="282"/>
      <c r="M3091" s="282"/>
      <c r="N3091" s="282"/>
      <c r="O3091" s="282"/>
      <c r="P3091" s="52">
        <f t="shared" si="807"/>
        <v>0</v>
      </c>
      <c r="Q3091" s="60"/>
      <c r="R3091" s="53">
        <f t="shared" si="813"/>
        <v>0</v>
      </c>
      <c r="S3091" s="59"/>
      <c r="T3091" s="61"/>
      <c r="U3091" s="342" t="str">
        <f t="shared" ref="U3091:U3154" si="817">+W3091</f>
        <v>k.A.</v>
      </c>
      <c r="V3091" s="343" t="str">
        <f t="shared" si="814"/>
        <v>k.A.</v>
      </c>
      <c r="W3091" s="343" t="str">
        <f>IFERROR(IF(OR($D3091="",$E3091=0,con_Ende=0),"k.A.",IF(VLOOKUP($D3091,rng_ND,5,0)="Nein",VLOOKUP($D3091,rng_ND,2,FALSE),MIN(VLOOKUP($D3091,rng_ND,2,FALSE),A_Stammdaten!$B$19-D_SAV!$E3091+1))),"k.A.")</f>
        <v>k.A.</v>
      </c>
      <c r="X3091" s="343" t="str">
        <f t="shared" si="815"/>
        <v>k.A.</v>
      </c>
      <c r="Y3091" s="62"/>
      <c r="Z3091" s="48">
        <f t="shared" si="816"/>
        <v>0</v>
      </c>
      <c r="AA3091" s="457"/>
      <c r="AB3091" s="55">
        <f t="shared" si="808"/>
        <v>0</v>
      </c>
      <c r="AC3091" s="55">
        <f>IF(A_Stammdaten!$B$25="ja",D_SAV!AA3091,D_SAV!AB3091)</f>
        <v>0</v>
      </c>
      <c r="AD3091" s="478">
        <f>IF(AC3091=0,0,IF(U3091-(con_EOGJahr-D_SAV!E3091)&lt;=0,AC3091,AC3091/V3091))</f>
        <v>0</v>
      </c>
      <c r="AE3091" s="478">
        <f>IFERROR(IF(AND(VLOOKUP(D3091,rng_ND,5,FALSE)="Ja",D_SAV!T3091="degressiv"),D_SAV!AC3091*Y3091/100,0),0)</f>
        <v>0</v>
      </c>
      <c r="AF3091" s="55">
        <f>IFERROR(IF(VLOOKUP(D3091,rng_ND,5,FALSE)="Ja",MAX(D_SAV!AD3091:AE3091),D_SAV!AD3091),0)</f>
        <v>0</v>
      </c>
      <c r="AG3091" s="55">
        <f t="shared" si="809"/>
        <v>0</v>
      </c>
      <c r="AH3091" s="55">
        <f t="shared" si="810"/>
        <v>0</v>
      </c>
      <c r="AI3091" s="55">
        <f t="shared" si="811"/>
        <v>0</v>
      </c>
      <c r="AJ3091" s="55">
        <f t="shared" si="812"/>
        <v>0</v>
      </c>
      <c r="AK3091" s="55">
        <f t="shared" si="803"/>
        <v>0</v>
      </c>
      <c r="AL3091" s="55">
        <f t="shared" si="804"/>
        <v>0</v>
      </c>
      <c r="AM3091" s="55">
        <f t="shared" si="805"/>
        <v>0</v>
      </c>
    </row>
    <row r="3092" spans="1:39" x14ac:dyDescent="0.25">
      <c r="A3092" s="47">
        <v>3088</v>
      </c>
      <c r="B3092" s="358" t="str">
        <f>IF(AND(E3092&lt;&gt;0,D3092&lt;&gt;0,F3092&lt;&gt;0),IF(C3092&lt;&gt;0,CONCATENATE(C3092,"-AGr",VLOOKUP(D3092,Listen!$A$2:$G$45,7,FALSE),"-",E3092,"-",F3092,),CONCATENATE("AGr",VLOOKUP(D3092,Listen!$A$2:$G$45,7,FALSE),"-",E3092,"-",F3092)),"keine vollständige ID")</f>
        <v>keine vollständige ID</v>
      </c>
      <c r="C3092" s="359">
        <f>'[2]III_SAV-Details_NB'!B3098</f>
        <v>0</v>
      </c>
      <c r="D3092" s="359">
        <f>'[2]III_SAV-Details_NB'!C3098</f>
        <v>0</v>
      </c>
      <c r="E3092" s="359">
        <f>'[2]III_SAV-Details_NB'!D3098</f>
        <v>0</v>
      </c>
      <c r="F3092" s="490"/>
      <c r="G3092" s="281">
        <f>'[2]III_SAV-Details_NB'!X3098</f>
        <v>0</v>
      </c>
      <c r="H3092" s="281">
        <f t="shared" si="806"/>
        <v>0</v>
      </c>
      <c r="I3092" s="281">
        <f>IF(con_EOGJahr=2025,'[2]III_SAV-Details_NB'!AA3098,IF(con_EOGJahr=2026,'[2]III_SAV-Details_NB'!AB3098,'[2]III_SAV-Details_NB'!AC3098))</f>
        <v>0</v>
      </c>
      <c r="J3092" s="282"/>
      <c r="K3092" s="282"/>
      <c r="L3092" s="282"/>
      <c r="M3092" s="282"/>
      <c r="N3092" s="282"/>
      <c r="O3092" s="282"/>
      <c r="P3092" s="52">
        <f t="shared" si="807"/>
        <v>0</v>
      </c>
      <c r="Q3092" s="60"/>
      <c r="R3092" s="53">
        <f t="shared" si="813"/>
        <v>0</v>
      </c>
      <c r="S3092" s="59"/>
      <c r="T3092" s="61"/>
      <c r="U3092" s="342" t="str">
        <f t="shared" si="817"/>
        <v>k.A.</v>
      </c>
      <c r="V3092" s="343" t="str">
        <f t="shared" si="814"/>
        <v>k.A.</v>
      </c>
      <c r="W3092" s="343" t="str">
        <f>IFERROR(IF(OR($D3092="",$E3092=0,con_Ende=0),"k.A.",IF(VLOOKUP($D3092,rng_ND,5,0)="Nein",VLOOKUP($D3092,rng_ND,2,FALSE),MIN(VLOOKUP($D3092,rng_ND,2,FALSE),A_Stammdaten!$B$19-D_SAV!$E3092+1))),"k.A.")</f>
        <v>k.A.</v>
      </c>
      <c r="X3092" s="343" t="str">
        <f t="shared" si="815"/>
        <v>k.A.</v>
      </c>
      <c r="Y3092" s="62"/>
      <c r="Z3092" s="48">
        <f t="shared" si="816"/>
        <v>0</v>
      </c>
      <c r="AA3092" s="457"/>
      <c r="AB3092" s="55">
        <f t="shared" si="808"/>
        <v>0</v>
      </c>
      <c r="AC3092" s="55">
        <f>IF(A_Stammdaten!$B$25="ja",D_SAV!AA3092,D_SAV!AB3092)</f>
        <v>0</v>
      </c>
      <c r="AD3092" s="478">
        <f>IF(AC3092=0,0,IF(U3092-(con_EOGJahr-D_SAV!E3092)&lt;=0,AC3092,AC3092/V3092))</f>
        <v>0</v>
      </c>
      <c r="AE3092" s="478">
        <f>IFERROR(IF(AND(VLOOKUP(D3092,rng_ND,5,FALSE)="Ja",D_SAV!T3092="degressiv"),D_SAV!AC3092*Y3092/100,0),0)</f>
        <v>0</v>
      </c>
      <c r="AF3092" s="55">
        <f>IFERROR(IF(VLOOKUP(D3092,rng_ND,5,FALSE)="Ja",MAX(D_SAV!AD3092:AE3092),D_SAV!AD3092),0)</f>
        <v>0</v>
      </c>
      <c r="AG3092" s="55">
        <f t="shared" si="809"/>
        <v>0</v>
      </c>
      <c r="AH3092" s="55">
        <f t="shared" si="810"/>
        <v>0</v>
      </c>
      <c r="AI3092" s="55">
        <f t="shared" si="811"/>
        <v>0</v>
      </c>
      <c r="AJ3092" s="55">
        <f t="shared" si="812"/>
        <v>0</v>
      </c>
      <c r="AK3092" s="55">
        <f t="shared" si="803"/>
        <v>0</v>
      </c>
      <c r="AL3092" s="55">
        <f t="shared" si="804"/>
        <v>0</v>
      </c>
      <c r="AM3092" s="55">
        <f t="shared" si="805"/>
        <v>0</v>
      </c>
    </row>
    <row r="3093" spans="1:39" x14ac:dyDescent="0.25">
      <c r="A3093" s="47">
        <v>3089</v>
      </c>
      <c r="B3093" s="358" t="str">
        <f>IF(AND(E3093&lt;&gt;0,D3093&lt;&gt;0,F3093&lt;&gt;0),IF(C3093&lt;&gt;0,CONCATENATE(C3093,"-AGr",VLOOKUP(D3093,Listen!$A$2:$G$45,7,FALSE),"-",E3093,"-",F3093,),CONCATENATE("AGr",VLOOKUP(D3093,Listen!$A$2:$G$45,7,FALSE),"-",E3093,"-",F3093)),"keine vollständige ID")</f>
        <v>keine vollständige ID</v>
      </c>
      <c r="C3093" s="359">
        <f>'[2]III_SAV-Details_NB'!B3099</f>
        <v>0</v>
      </c>
      <c r="D3093" s="359">
        <f>'[2]III_SAV-Details_NB'!C3099</f>
        <v>0</v>
      </c>
      <c r="E3093" s="359">
        <f>'[2]III_SAV-Details_NB'!D3099</f>
        <v>0</v>
      </c>
      <c r="F3093" s="490"/>
      <c r="G3093" s="281">
        <f>'[2]III_SAV-Details_NB'!X3099</f>
        <v>0</v>
      </c>
      <c r="H3093" s="281">
        <f t="shared" si="806"/>
        <v>0</v>
      </c>
      <c r="I3093" s="281">
        <f>IF(con_EOGJahr=2025,'[2]III_SAV-Details_NB'!AA3099,IF(con_EOGJahr=2026,'[2]III_SAV-Details_NB'!AB3099,'[2]III_SAV-Details_NB'!AC3099))</f>
        <v>0</v>
      </c>
      <c r="J3093" s="282"/>
      <c r="K3093" s="282"/>
      <c r="L3093" s="282"/>
      <c r="M3093" s="282"/>
      <c r="N3093" s="282"/>
      <c r="O3093" s="282"/>
      <c r="P3093" s="52">
        <f t="shared" si="807"/>
        <v>0</v>
      </c>
      <c r="Q3093" s="60"/>
      <c r="R3093" s="53">
        <f t="shared" si="813"/>
        <v>0</v>
      </c>
      <c r="S3093" s="59"/>
      <c r="T3093" s="61"/>
      <c r="U3093" s="342" t="str">
        <f t="shared" si="817"/>
        <v>k.A.</v>
      </c>
      <c r="V3093" s="343" t="str">
        <f t="shared" si="814"/>
        <v>k.A.</v>
      </c>
      <c r="W3093" s="343" t="str">
        <f>IFERROR(IF(OR($D3093="",$E3093=0,con_Ende=0),"k.A.",IF(VLOOKUP($D3093,rng_ND,5,0)="Nein",VLOOKUP($D3093,rng_ND,2,FALSE),MIN(VLOOKUP($D3093,rng_ND,2,FALSE),A_Stammdaten!$B$19-D_SAV!$E3093+1))),"k.A.")</f>
        <v>k.A.</v>
      </c>
      <c r="X3093" s="343" t="str">
        <f t="shared" si="815"/>
        <v>k.A.</v>
      </c>
      <c r="Y3093" s="62"/>
      <c r="Z3093" s="48">
        <f t="shared" si="816"/>
        <v>0</v>
      </c>
      <c r="AA3093" s="457"/>
      <c r="AB3093" s="55">
        <f t="shared" si="808"/>
        <v>0</v>
      </c>
      <c r="AC3093" s="55">
        <f>IF(A_Stammdaten!$B$25="ja",D_SAV!AA3093,D_SAV!AB3093)</f>
        <v>0</v>
      </c>
      <c r="AD3093" s="478">
        <f>IF(AC3093=0,0,IF(U3093-(con_EOGJahr-D_SAV!E3093)&lt;=0,AC3093,AC3093/V3093))</f>
        <v>0</v>
      </c>
      <c r="AE3093" s="478">
        <f>IFERROR(IF(AND(VLOOKUP(D3093,rng_ND,5,FALSE)="Ja",D_SAV!T3093="degressiv"),D_SAV!AC3093*Y3093/100,0),0)</f>
        <v>0</v>
      </c>
      <c r="AF3093" s="55">
        <f>IFERROR(IF(VLOOKUP(D3093,rng_ND,5,FALSE)="Ja",MAX(D_SAV!AD3093:AE3093),D_SAV!AD3093),0)</f>
        <v>0</v>
      </c>
      <c r="AG3093" s="55">
        <f t="shared" si="809"/>
        <v>0</v>
      </c>
      <c r="AH3093" s="55">
        <f t="shared" si="810"/>
        <v>0</v>
      </c>
      <c r="AI3093" s="55">
        <f t="shared" si="811"/>
        <v>0</v>
      </c>
      <c r="AJ3093" s="55">
        <f t="shared" si="812"/>
        <v>0</v>
      </c>
      <c r="AK3093" s="55">
        <f t="shared" si="803"/>
        <v>0</v>
      </c>
      <c r="AL3093" s="55">
        <f t="shared" si="804"/>
        <v>0</v>
      </c>
      <c r="AM3093" s="55">
        <f t="shared" si="805"/>
        <v>0</v>
      </c>
    </row>
    <row r="3094" spans="1:39" x14ac:dyDescent="0.25">
      <c r="A3094" s="47">
        <v>3090</v>
      </c>
      <c r="B3094" s="358" t="str">
        <f>IF(AND(E3094&lt;&gt;0,D3094&lt;&gt;0,F3094&lt;&gt;0),IF(C3094&lt;&gt;0,CONCATENATE(C3094,"-AGr",VLOOKUP(D3094,Listen!$A$2:$G$45,7,FALSE),"-",E3094,"-",F3094,),CONCATENATE("AGr",VLOOKUP(D3094,Listen!$A$2:$G$45,7,FALSE),"-",E3094,"-",F3094)),"keine vollständige ID")</f>
        <v>keine vollständige ID</v>
      </c>
      <c r="C3094" s="359">
        <f>'[2]III_SAV-Details_NB'!B3100</f>
        <v>0</v>
      </c>
      <c r="D3094" s="359">
        <f>'[2]III_SAV-Details_NB'!C3100</f>
        <v>0</v>
      </c>
      <c r="E3094" s="359">
        <f>'[2]III_SAV-Details_NB'!D3100</f>
        <v>0</v>
      </c>
      <c r="F3094" s="490"/>
      <c r="G3094" s="281">
        <f>'[2]III_SAV-Details_NB'!X3100</f>
        <v>0</v>
      </c>
      <c r="H3094" s="281">
        <f t="shared" si="806"/>
        <v>0</v>
      </c>
      <c r="I3094" s="281">
        <f>IF(con_EOGJahr=2025,'[2]III_SAV-Details_NB'!AA3100,IF(con_EOGJahr=2026,'[2]III_SAV-Details_NB'!AB3100,'[2]III_SAV-Details_NB'!AC3100))</f>
        <v>0</v>
      </c>
      <c r="J3094" s="282"/>
      <c r="K3094" s="282"/>
      <c r="L3094" s="282"/>
      <c r="M3094" s="282"/>
      <c r="N3094" s="282"/>
      <c r="O3094" s="282"/>
      <c r="P3094" s="52">
        <f t="shared" si="807"/>
        <v>0</v>
      </c>
      <c r="Q3094" s="60"/>
      <c r="R3094" s="53">
        <f t="shared" si="813"/>
        <v>0</v>
      </c>
      <c r="S3094" s="59"/>
      <c r="T3094" s="61"/>
      <c r="U3094" s="342" t="str">
        <f t="shared" si="817"/>
        <v>k.A.</v>
      </c>
      <c r="V3094" s="343" t="str">
        <f t="shared" si="814"/>
        <v>k.A.</v>
      </c>
      <c r="W3094" s="343" t="str">
        <f>IFERROR(IF(OR($D3094="",$E3094=0,con_Ende=0),"k.A.",IF(VLOOKUP($D3094,rng_ND,5,0)="Nein",VLOOKUP($D3094,rng_ND,2,FALSE),MIN(VLOOKUP($D3094,rng_ND,2,FALSE),A_Stammdaten!$B$19-D_SAV!$E3094+1))),"k.A.")</f>
        <v>k.A.</v>
      </c>
      <c r="X3094" s="343" t="str">
        <f t="shared" si="815"/>
        <v>k.A.</v>
      </c>
      <c r="Y3094" s="62"/>
      <c r="Z3094" s="48">
        <f t="shared" si="816"/>
        <v>0</v>
      </c>
      <c r="AA3094" s="457"/>
      <c r="AB3094" s="55">
        <f t="shared" si="808"/>
        <v>0</v>
      </c>
      <c r="AC3094" s="55">
        <f>IF(A_Stammdaten!$B$25="ja",D_SAV!AA3094,D_SAV!AB3094)</f>
        <v>0</v>
      </c>
      <c r="AD3094" s="478">
        <f>IF(AC3094=0,0,IF(U3094-(con_EOGJahr-D_SAV!E3094)&lt;=0,AC3094,AC3094/V3094))</f>
        <v>0</v>
      </c>
      <c r="AE3094" s="478">
        <f>IFERROR(IF(AND(VLOOKUP(D3094,rng_ND,5,FALSE)="Ja",D_SAV!T3094="degressiv"),D_SAV!AC3094*Y3094/100,0),0)</f>
        <v>0</v>
      </c>
      <c r="AF3094" s="55">
        <f>IFERROR(IF(VLOOKUP(D3094,rng_ND,5,FALSE)="Ja",MAX(D_SAV!AD3094:AE3094),D_SAV!AD3094),0)</f>
        <v>0</v>
      </c>
      <c r="AG3094" s="55">
        <f t="shared" si="809"/>
        <v>0</v>
      </c>
      <c r="AH3094" s="55">
        <f t="shared" si="810"/>
        <v>0</v>
      </c>
      <c r="AI3094" s="55">
        <f t="shared" si="811"/>
        <v>0</v>
      </c>
      <c r="AJ3094" s="55">
        <f t="shared" si="812"/>
        <v>0</v>
      </c>
      <c r="AK3094" s="55">
        <f t="shared" si="803"/>
        <v>0</v>
      </c>
      <c r="AL3094" s="55">
        <f t="shared" si="804"/>
        <v>0</v>
      </c>
      <c r="AM3094" s="55">
        <f t="shared" si="805"/>
        <v>0</v>
      </c>
    </row>
    <row r="3095" spans="1:39" x14ac:dyDescent="0.25">
      <c r="A3095" s="47">
        <v>3091</v>
      </c>
      <c r="B3095" s="358" t="str">
        <f>IF(AND(E3095&lt;&gt;0,D3095&lt;&gt;0,F3095&lt;&gt;0),IF(C3095&lt;&gt;0,CONCATENATE(C3095,"-AGr",VLOOKUP(D3095,Listen!$A$2:$G$45,7,FALSE),"-",E3095,"-",F3095,),CONCATENATE("AGr",VLOOKUP(D3095,Listen!$A$2:$G$45,7,FALSE),"-",E3095,"-",F3095)),"keine vollständige ID")</f>
        <v>keine vollständige ID</v>
      </c>
      <c r="C3095" s="359">
        <f>'[2]III_SAV-Details_NB'!B3101</f>
        <v>0</v>
      </c>
      <c r="D3095" s="359">
        <f>'[2]III_SAV-Details_NB'!C3101</f>
        <v>0</v>
      </c>
      <c r="E3095" s="359">
        <f>'[2]III_SAV-Details_NB'!D3101</f>
        <v>0</v>
      </c>
      <c r="F3095" s="490"/>
      <c r="G3095" s="281">
        <f>'[2]III_SAV-Details_NB'!X3101</f>
        <v>0</v>
      </c>
      <c r="H3095" s="281">
        <f t="shared" si="806"/>
        <v>0</v>
      </c>
      <c r="I3095" s="281">
        <f>IF(con_EOGJahr=2025,'[2]III_SAV-Details_NB'!AA3101,IF(con_EOGJahr=2026,'[2]III_SAV-Details_NB'!AB3101,'[2]III_SAV-Details_NB'!AC3101))</f>
        <v>0</v>
      </c>
      <c r="J3095" s="282"/>
      <c r="K3095" s="282"/>
      <c r="L3095" s="282"/>
      <c r="M3095" s="282"/>
      <c r="N3095" s="282"/>
      <c r="O3095" s="282"/>
      <c r="P3095" s="52">
        <f t="shared" si="807"/>
        <v>0</v>
      </c>
      <c r="Q3095" s="60"/>
      <c r="R3095" s="53">
        <f t="shared" si="813"/>
        <v>0</v>
      </c>
      <c r="S3095" s="59"/>
      <c r="T3095" s="61"/>
      <c r="U3095" s="342" t="str">
        <f t="shared" si="817"/>
        <v>k.A.</v>
      </c>
      <c r="V3095" s="343" t="str">
        <f t="shared" si="814"/>
        <v>k.A.</v>
      </c>
      <c r="W3095" s="343" t="str">
        <f>IFERROR(IF(OR($D3095="",$E3095=0,con_Ende=0),"k.A.",IF(VLOOKUP($D3095,rng_ND,5,0)="Nein",VLOOKUP($D3095,rng_ND,2,FALSE),MIN(VLOOKUP($D3095,rng_ND,2,FALSE),A_Stammdaten!$B$19-D_SAV!$E3095+1))),"k.A.")</f>
        <v>k.A.</v>
      </c>
      <c r="X3095" s="343" t="str">
        <f t="shared" si="815"/>
        <v>k.A.</v>
      </c>
      <c r="Y3095" s="62"/>
      <c r="Z3095" s="48">
        <f t="shared" si="816"/>
        <v>0</v>
      </c>
      <c r="AA3095" s="457"/>
      <c r="AB3095" s="55">
        <f t="shared" si="808"/>
        <v>0</v>
      </c>
      <c r="AC3095" s="55">
        <f>IF(A_Stammdaten!$B$25="ja",D_SAV!AA3095,D_SAV!AB3095)</f>
        <v>0</v>
      </c>
      <c r="AD3095" s="478">
        <f>IF(AC3095=0,0,IF(U3095-(con_EOGJahr-D_SAV!E3095)&lt;=0,AC3095,AC3095/V3095))</f>
        <v>0</v>
      </c>
      <c r="AE3095" s="478">
        <f>IFERROR(IF(AND(VLOOKUP(D3095,rng_ND,5,FALSE)="Ja",D_SAV!T3095="degressiv"),D_SAV!AC3095*Y3095/100,0),0)</f>
        <v>0</v>
      </c>
      <c r="AF3095" s="55">
        <f>IFERROR(IF(VLOOKUP(D3095,rng_ND,5,FALSE)="Ja",MAX(D_SAV!AD3095:AE3095),D_SAV!AD3095),0)</f>
        <v>0</v>
      </c>
      <c r="AG3095" s="55">
        <f t="shared" si="809"/>
        <v>0</v>
      </c>
      <c r="AH3095" s="55">
        <f t="shared" si="810"/>
        <v>0</v>
      </c>
      <c r="AI3095" s="55">
        <f t="shared" si="811"/>
        <v>0</v>
      </c>
      <c r="AJ3095" s="55">
        <f t="shared" si="812"/>
        <v>0</v>
      </c>
      <c r="AK3095" s="55">
        <f t="shared" si="803"/>
        <v>0</v>
      </c>
      <c r="AL3095" s="55">
        <f t="shared" si="804"/>
        <v>0</v>
      </c>
      <c r="AM3095" s="55">
        <f t="shared" si="805"/>
        <v>0</v>
      </c>
    </row>
    <row r="3096" spans="1:39" x14ac:dyDescent="0.25">
      <c r="A3096" s="47">
        <v>3092</v>
      </c>
      <c r="B3096" s="358" t="str">
        <f>IF(AND(E3096&lt;&gt;0,D3096&lt;&gt;0,F3096&lt;&gt;0),IF(C3096&lt;&gt;0,CONCATENATE(C3096,"-AGr",VLOOKUP(D3096,Listen!$A$2:$G$45,7,FALSE),"-",E3096,"-",F3096,),CONCATENATE("AGr",VLOOKUP(D3096,Listen!$A$2:$G$45,7,FALSE),"-",E3096,"-",F3096)),"keine vollständige ID")</f>
        <v>keine vollständige ID</v>
      </c>
      <c r="C3096" s="359">
        <f>'[2]III_SAV-Details_NB'!B3102</f>
        <v>0</v>
      </c>
      <c r="D3096" s="359">
        <f>'[2]III_SAV-Details_NB'!C3102</f>
        <v>0</v>
      </c>
      <c r="E3096" s="359">
        <f>'[2]III_SAV-Details_NB'!D3102</f>
        <v>0</v>
      </c>
      <c r="F3096" s="490"/>
      <c r="G3096" s="281">
        <f>'[2]III_SAV-Details_NB'!X3102</f>
        <v>0</v>
      </c>
      <c r="H3096" s="281">
        <f t="shared" si="806"/>
        <v>0</v>
      </c>
      <c r="I3096" s="281">
        <f>IF(con_EOGJahr=2025,'[2]III_SAV-Details_NB'!AA3102,IF(con_EOGJahr=2026,'[2]III_SAV-Details_NB'!AB3102,'[2]III_SAV-Details_NB'!AC3102))</f>
        <v>0</v>
      </c>
      <c r="J3096" s="282"/>
      <c r="K3096" s="282"/>
      <c r="L3096" s="282"/>
      <c r="M3096" s="282"/>
      <c r="N3096" s="282"/>
      <c r="O3096" s="282"/>
      <c r="P3096" s="52">
        <f t="shared" si="807"/>
        <v>0</v>
      </c>
      <c r="Q3096" s="60"/>
      <c r="R3096" s="53">
        <f t="shared" si="813"/>
        <v>0</v>
      </c>
      <c r="S3096" s="59"/>
      <c r="T3096" s="61"/>
      <c r="U3096" s="342" t="str">
        <f t="shared" si="817"/>
        <v>k.A.</v>
      </c>
      <c r="V3096" s="343" t="str">
        <f t="shared" si="814"/>
        <v>k.A.</v>
      </c>
      <c r="W3096" s="343" t="str">
        <f>IFERROR(IF(OR($D3096="",$E3096=0,con_Ende=0),"k.A.",IF(VLOOKUP($D3096,rng_ND,5,0)="Nein",VLOOKUP($D3096,rng_ND,2,FALSE),MIN(VLOOKUP($D3096,rng_ND,2,FALSE),A_Stammdaten!$B$19-D_SAV!$E3096+1))),"k.A.")</f>
        <v>k.A.</v>
      </c>
      <c r="X3096" s="343" t="str">
        <f t="shared" si="815"/>
        <v>k.A.</v>
      </c>
      <c r="Y3096" s="62"/>
      <c r="Z3096" s="48">
        <f t="shared" si="816"/>
        <v>0</v>
      </c>
      <c r="AA3096" s="457"/>
      <c r="AB3096" s="55">
        <f t="shared" si="808"/>
        <v>0</v>
      </c>
      <c r="AC3096" s="55">
        <f>IF(A_Stammdaten!$B$25="ja",D_SAV!AA3096,D_SAV!AB3096)</f>
        <v>0</v>
      </c>
      <c r="AD3096" s="478">
        <f>IF(AC3096=0,0,IF(U3096-(con_EOGJahr-D_SAV!E3096)&lt;=0,AC3096,AC3096/V3096))</f>
        <v>0</v>
      </c>
      <c r="AE3096" s="478">
        <f>IFERROR(IF(AND(VLOOKUP(D3096,rng_ND,5,FALSE)="Ja",D_SAV!T3096="degressiv"),D_SAV!AC3096*Y3096/100,0),0)</f>
        <v>0</v>
      </c>
      <c r="AF3096" s="55">
        <f>IFERROR(IF(VLOOKUP(D3096,rng_ND,5,FALSE)="Ja",MAX(D_SAV!AD3096:AE3096),D_SAV!AD3096),0)</f>
        <v>0</v>
      </c>
      <c r="AG3096" s="55">
        <f t="shared" si="809"/>
        <v>0</v>
      </c>
      <c r="AH3096" s="55">
        <f t="shared" si="810"/>
        <v>0</v>
      </c>
      <c r="AI3096" s="55">
        <f t="shared" si="811"/>
        <v>0</v>
      </c>
      <c r="AJ3096" s="55">
        <f t="shared" si="812"/>
        <v>0</v>
      </c>
      <c r="AK3096" s="55">
        <f t="shared" si="803"/>
        <v>0</v>
      </c>
      <c r="AL3096" s="55">
        <f t="shared" si="804"/>
        <v>0</v>
      </c>
      <c r="AM3096" s="55">
        <f t="shared" si="805"/>
        <v>0</v>
      </c>
    </row>
    <row r="3097" spans="1:39" x14ac:dyDescent="0.25">
      <c r="A3097" s="47">
        <v>3093</v>
      </c>
      <c r="B3097" s="358" t="str">
        <f>IF(AND(E3097&lt;&gt;0,D3097&lt;&gt;0,F3097&lt;&gt;0),IF(C3097&lt;&gt;0,CONCATENATE(C3097,"-AGr",VLOOKUP(D3097,Listen!$A$2:$G$45,7,FALSE),"-",E3097,"-",F3097,),CONCATENATE("AGr",VLOOKUP(D3097,Listen!$A$2:$G$45,7,FALSE),"-",E3097,"-",F3097)),"keine vollständige ID")</f>
        <v>keine vollständige ID</v>
      </c>
      <c r="C3097" s="359">
        <f>'[2]III_SAV-Details_NB'!B3103</f>
        <v>0</v>
      </c>
      <c r="D3097" s="359">
        <f>'[2]III_SAV-Details_NB'!C3103</f>
        <v>0</v>
      </c>
      <c r="E3097" s="359">
        <f>'[2]III_SAV-Details_NB'!D3103</f>
        <v>0</v>
      </c>
      <c r="F3097" s="490"/>
      <c r="G3097" s="281">
        <f>'[2]III_SAV-Details_NB'!X3103</f>
        <v>0</v>
      </c>
      <c r="H3097" s="281">
        <f t="shared" si="806"/>
        <v>0</v>
      </c>
      <c r="I3097" s="281">
        <f>IF(con_EOGJahr=2025,'[2]III_SAV-Details_NB'!AA3103,IF(con_EOGJahr=2026,'[2]III_SAV-Details_NB'!AB3103,'[2]III_SAV-Details_NB'!AC3103))</f>
        <v>0</v>
      </c>
      <c r="J3097" s="282"/>
      <c r="K3097" s="282"/>
      <c r="L3097" s="282"/>
      <c r="M3097" s="282"/>
      <c r="N3097" s="282"/>
      <c r="O3097" s="282"/>
      <c r="P3097" s="52">
        <f t="shared" si="807"/>
        <v>0</v>
      </c>
      <c r="Q3097" s="60"/>
      <c r="R3097" s="53">
        <f t="shared" si="813"/>
        <v>0</v>
      </c>
      <c r="S3097" s="59"/>
      <c r="T3097" s="61"/>
      <c r="U3097" s="342" t="str">
        <f t="shared" si="817"/>
        <v>k.A.</v>
      </c>
      <c r="V3097" s="343" t="str">
        <f t="shared" si="814"/>
        <v>k.A.</v>
      </c>
      <c r="W3097" s="343" t="str">
        <f>IFERROR(IF(OR($D3097="",$E3097=0,con_Ende=0),"k.A.",IF(VLOOKUP($D3097,rng_ND,5,0)="Nein",VLOOKUP($D3097,rng_ND,2,FALSE),MIN(VLOOKUP($D3097,rng_ND,2,FALSE),A_Stammdaten!$B$19-D_SAV!$E3097+1))),"k.A.")</f>
        <v>k.A.</v>
      </c>
      <c r="X3097" s="343" t="str">
        <f t="shared" si="815"/>
        <v>k.A.</v>
      </c>
      <c r="Y3097" s="62"/>
      <c r="Z3097" s="48">
        <f t="shared" si="816"/>
        <v>0</v>
      </c>
      <c r="AA3097" s="457"/>
      <c r="AB3097" s="55">
        <f t="shared" si="808"/>
        <v>0</v>
      </c>
      <c r="AC3097" s="55">
        <f>IF(A_Stammdaten!$B$25="ja",D_SAV!AA3097,D_SAV!AB3097)</f>
        <v>0</v>
      </c>
      <c r="AD3097" s="478">
        <f>IF(AC3097=0,0,IF(U3097-(con_EOGJahr-D_SAV!E3097)&lt;=0,AC3097,AC3097/V3097))</f>
        <v>0</v>
      </c>
      <c r="AE3097" s="478">
        <f>IFERROR(IF(AND(VLOOKUP(D3097,rng_ND,5,FALSE)="Ja",D_SAV!T3097="degressiv"),D_SAV!AC3097*Y3097/100,0),0)</f>
        <v>0</v>
      </c>
      <c r="AF3097" s="55">
        <f>IFERROR(IF(VLOOKUP(D3097,rng_ND,5,FALSE)="Ja",MAX(D_SAV!AD3097:AE3097),D_SAV!AD3097),0)</f>
        <v>0</v>
      </c>
      <c r="AG3097" s="55">
        <f t="shared" si="809"/>
        <v>0</v>
      </c>
      <c r="AH3097" s="55">
        <f t="shared" si="810"/>
        <v>0</v>
      </c>
      <c r="AI3097" s="55">
        <f t="shared" si="811"/>
        <v>0</v>
      </c>
      <c r="AJ3097" s="55">
        <f t="shared" si="812"/>
        <v>0</v>
      </c>
      <c r="AK3097" s="55">
        <f t="shared" si="803"/>
        <v>0</v>
      </c>
      <c r="AL3097" s="55">
        <f t="shared" si="804"/>
        <v>0</v>
      </c>
      <c r="AM3097" s="55">
        <f t="shared" si="805"/>
        <v>0</v>
      </c>
    </row>
    <row r="3098" spans="1:39" x14ac:dyDescent="0.25">
      <c r="A3098" s="47">
        <v>3094</v>
      </c>
      <c r="B3098" s="358" t="str">
        <f>IF(AND(E3098&lt;&gt;0,D3098&lt;&gt;0,F3098&lt;&gt;0),IF(C3098&lt;&gt;0,CONCATENATE(C3098,"-AGr",VLOOKUP(D3098,Listen!$A$2:$G$45,7,FALSE),"-",E3098,"-",F3098,),CONCATENATE("AGr",VLOOKUP(D3098,Listen!$A$2:$G$45,7,FALSE),"-",E3098,"-",F3098)),"keine vollständige ID")</f>
        <v>keine vollständige ID</v>
      </c>
      <c r="C3098" s="359">
        <f>'[2]III_SAV-Details_NB'!B3104</f>
        <v>0</v>
      </c>
      <c r="D3098" s="359">
        <f>'[2]III_SAV-Details_NB'!C3104</f>
        <v>0</v>
      </c>
      <c r="E3098" s="359">
        <f>'[2]III_SAV-Details_NB'!D3104</f>
        <v>0</v>
      </c>
      <c r="F3098" s="490"/>
      <c r="G3098" s="281">
        <f>'[2]III_SAV-Details_NB'!X3104</f>
        <v>0</v>
      </c>
      <c r="H3098" s="281">
        <f t="shared" si="806"/>
        <v>0</v>
      </c>
      <c r="I3098" s="281">
        <f>IF(con_EOGJahr=2025,'[2]III_SAV-Details_NB'!AA3104,IF(con_EOGJahr=2026,'[2]III_SAV-Details_NB'!AB3104,'[2]III_SAV-Details_NB'!AC3104))</f>
        <v>0</v>
      </c>
      <c r="J3098" s="282"/>
      <c r="K3098" s="282"/>
      <c r="L3098" s="282"/>
      <c r="M3098" s="282"/>
      <c r="N3098" s="282"/>
      <c r="O3098" s="282"/>
      <c r="P3098" s="52">
        <f t="shared" si="807"/>
        <v>0</v>
      </c>
      <c r="Q3098" s="60"/>
      <c r="R3098" s="53">
        <f t="shared" si="813"/>
        <v>0</v>
      </c>
      <c r="S3098" s="59"/>
      <c r="T3098" s="61"/>
      <c r="U3098" s="342" t="str">
        <f t="shared" si="817"/>
        <v>k.A.</v>
      </c>
      <c r="V3098" s="343" t="str">
        <f t="shared" si="814"/>
        <v>k.A.</v>
      </c>
      <c r="W3098" s="343" t="str">
        <f>IFERROR(IF(OR($D3098="",$E3098=0,con_Ende=0),"k.A.",IF(VLOOKUP($D3098,rng_ND,5,0)="Nein",VLOOKUP($D3098,rng_ND,2,FALSE),MIN(VLOOKUP($D3098,rng_ND,2,FALSE),A_Stammdaten!$B$19-D_SAV!$E3098+1))),"k.A.")</f>
        <v>k.A.</v>
      </c>
      <c r="X3098" s="343" t="str">
        <f t="shared" si="815"/>
        <v>k.A.</v>
      </c>
      <c r="Y3098" s="62"/>
      <c r="Z3098" s="48">
        <f t="shared" si="816"/>
        <v>0</v>
      </c>
      <c r="AA3098" s="457"/>
      <c r="AB3098" s="55">
        <f t="shared" si="808"/>
        <v>0</v>
      </c>
      <c r="AC3098" s="55">
        <f>IF(A_Stammdaten!$B$25="ja",D_SAV!AA3098,D_SAV!AB3098)</f>
        <v>0</v>
      </c>
      <c r="AD3098" s="478">
        <f>IF(AC3098=0,0,IF(U3098-(con_EOGJahr-D_SAV!E3098)&lt;=0,AC3098,AC3098/V3098))</f>
        <v>0</v>
      </c>
      <c r="AE3098" s="478">
        <f>IFERROR(IF(AND(VLOOKUP(D3098,rng_ND,5,FALSE)="Ja",D_SAV!T3098="degressiv"),D_SAV!AC3098*Y3098/100,0),0)</f>
        <v>0</v>
      </c>
      <c r="AF3098" s="55">
        <f>IFERROR(IF(VLOOKUP(D3098,rng_ND,5,FALSE)="Ja",MAX(D_SAV!AD3098:AE3098),D_SAV!AD3098),0)</f>
        <v>0</v>
      </c>
      <c r="AG3098" s="55">
        <f t="shared" si="809"/>
        <v>0</v>
      </c>
      <c r="AH3098" s="55">
        <f t="shared" si="810"/>
        <v>0</v>
      </c>
      <c r="AI3098" s="55">
        <f t="shared" si="811"/>
        <v>0</v>
      </c>
      <c r="AJ3098" s="55">
        <f t="shared" si="812"/>
        <v>0</v>
      </c>
      <c r="AK3098" s="55">
        <f t="shared" si="803"/>
        <v>0</v>
      </c>
      <c r="AL3098" s="55">
        <f t="shared" si="804"/>
        <v>0</v>
      </c>
      <c r="AM3098" s="55">
        <f t="shared" si="805"/>
        <v>0</v>
      </c>
    </row>
    <row r="3099" spans="1:39" x14ac:dyDescent="0.25">
      <c r="A3099" s="47">
        <v>3095</v>
      </c>
      <c r="B3099" s="358" t="str">
        <f>IF(AND(E3099&lt;&gt;0,D3099&lt;&gt;0,F3099&lt;&gt;0),IF(C3099&lt;&gt;0,CONCATENATE(C3099,"-AGr",VLOOKUP(D3099,Listen!$A$2:$G$45,7,FALSE),"-",E3099,"-",F3099,),CONCATENATE("AGr",VLOOKUP(D3099,Listen!$A$2:$G$45,7,FALSE),"-",E3099,"-",F3099)),"keine vollständige ID")</f>
        <v>keine vollständige ID</v>
      </c>
      <c r="C3099" s="359">
        <f>'[2]III_SAV-Details_NB'!B3105</f>
        <v>0</v>
      </c>
      <c r="D3099" s="359">
        <f>'[2]III_SAV-Details_NB'!C3105</f>
        <v>0</v>
      </c>
      <c r="E3099" s="359">
        <f>'[2]III_SAV-Details_NB'!D3105</f>
        <v>0</v>
      </c>
      <c r="F3099" s="490"/>
      <c r="G3099" s="281">
        <f>'[2]III_SAV-Details_NB'!X3105</f>
        <v>0</v>
      </c>
      <c r="H3099" s="281">
        <f t="shared" si="806"/>
        <v>0</v>
      </c>
      <c r="I3099" s="281">
        <f>IF(con_EOGJahr=2025,'[2]III_SAV-Details_NB'!AA3105,IF(con_EOGJahr=2026,'[2]III_SAV-Details_NB'!AB3105,'[2]III_SAV-Details_NB'!AC3105))</f>
        <v>0</v>
      </c>
      <c r="J3099" s="282"/>
      <c r="K3099" s="282"/>
      <c r="L3099" s="282"/>
      <c r="M3099" s="282"/>
      <c r="N3099" s="282"/>
      <c r="O3099" s="282"/>
      <c r="P3099" s="52">
        <f t="shared" si="807"/>
        <v>0</v>
      </c>
      <c r="Q3099" s="60"/>
      <c r="R3099" s="53">
        <f t="shared" si="813"/>
        <v>0</v>
      </c>
      <c r="S3099" s="59"/>
      <c r="T3099" s="61"/>
      <c r="U3099" s="342" t="str">
        <f t="shared" si="817"/>
        <v>k.A.</v>
      </c>
      <c r="V3099" s="343" t="str">
        <f t="shared" si="814"/>
        <v>k.A.</v>
      </c>
      <c r="W3099" s="343" t="str">
        <f>IFERROR(IF(OR($D3099="",$E3099=0,con_Ende=0),"k.A.",IF(VLOOKUP($D3099,rng_ND,5,0)="Nein",VLOOKUP($D3099,rng_ND,2,FALSE),MIN(VLOOKUP($D3099,rng_ND,2,FALSE),A_Stammdaten!$B$19-D_SAV!$E3099+1))),"k.A.")</f>
        <v>k.A.</v>
      </c>
      <c r="X3099" s="343" t="str">
        <f t="shared" si="815"/>
        <v>k.A.</v>
      </c>
      <c r="Y3099" s="62"/>
      <c r="Z3099" s="48">
        <f t="shared" si="816"/>
        <v>0</v>
      </c>
      <c r="AA3099" s="457"/>
      <c r="AB3099" s="55">
        <f t="shared" si="808"/>
        <v>0</v>
      </c>
      <c r="AC3099" s="55">
        <f>IF(A_Stammdaten!$B$25="ja",D_SAV!AA3099,D_SAV!AB3099)</f>
        <v>0</v>
      </c>
      <c r="AD3099" s="478">
        <f>IF(AC3099=0,0,IF(U3099-(con_EOGJahr-D_SAV!E3099)&lt;=0,AC3099,AC3099/V3099))</f>
        <v>0</v>
      </c>
      <c r="AE3099" s="478">
        <f>IFERROR(IF(AND(VLOOKUP(D3099,rng_ND,5,FALSE)="Ja",D_SAV!T3099="degressiv"),D_SAV!AC3099*Y3099/100,0),0)</f>
        <v>0</v>
      </c>
      <c r="AF3099" s="55">
        <f>IFERROR(IF(VLOOKUP(D3099,rng_ND,5,FALSE)="Ja",MAX(D_SAV!AD3099:AE3099),D_SAV!AD3099),0)</f>
        <v>0</v>
      </c>
      <c r="AG3099" s="55">
        <f t="shared" si="809"/>
        <v>0</v>
      </c>
      <c r="AH3099" s="55">
        <f t="shared" si="810"/>
        <v>0</v>
      </c>
      <c r="AI3099" s="55">
        <f t="shared" si="811"/>
        <v>0</v>
      </c>
      <c r="AJ3099" s="55">
        <f t="shared" si="812"/>
        <v>0</v>
      </c>
      <c r="AK3099" s="55">
        <f t="shared" si="803"/>
        <v>0</v>
      </c>
      <c r="AL3099" s="55">
        <f t="shared" si="804"/>
        <v>0</v>
      </c>
      <c r="AM3099" s="55">
        <f t="shared" si="805"/>
        <v>0</v>
      </c>
    </row>
    <row r="3100" spans="1:39" x14ac:dyDescent="0.25">
      <c r="A3100" s="47">
        <v>3096</v>
      </c>
      <c r="B3100" s="358" t="str">
        <f>IF(AND(E3100&lt;&gt;0,D3100&lt;&gt;0,F3100&lt;&gt;0),IF(C3100&lt;&gt;0,CONCATENATE(C3100,"-AGr",VLOOKUP(D3100,Listen!$A$2:$G$45,7,FALSE),"-",E3100,"-",F3100,),CONCATENATE("AGr",VLOOKUP(D3100,Listen!$A$2:$G$45,7,FALSE),"-",E3100,"-",F3100)),"keine vollständige ID")</f>
        <v>keine vollständige ID</v>
      </c>
      <c r="C3100" s="359">
        <f>'[2]III_SAV-Details_NB'!B3106</f>
        <v>0</v>
      </c>
      <c r="D3100" s="359">
        <f>'[2]III_SAV-Details_NB'!C3106</f>
        <v>0</v>
      </c>
      <c r="E3100" s="359">
        <f>'[2]III_SAV-Details_NB'!D3106</f>
        <v>0</v>
      </c>
      <c r="F3100" s="490"/>
      <c r="G3100" s="281">
        <f>'[2]III_SAV-Details_NB'!X3106</f>
        <v>0</v>
      </c>
      <c r="H3100" s="281">
        <f t="shared" si="806"/>
        <v>0</v>
      </c>
      <c r="I3100" s="281">
        <f>IF(con_EOGJahr=2025,'[2]III_SAV-Details_NB'!AA3106,IF(con_EOGJahr=2026,'[2]III_SAV-Details_NB'!AB3106,'[2]III_SAV-Details_NB'!AC3106))</f>
        <v>0</v>
      </c>
      <c r="J3100" s="282"/>
      <c r="K3100" s="282"/>
      <c r="L3100" s="282"/>
      <c r="M3100" s="282"/>
      <c r="N3100" s="282"/>
      <c r="O3100" s="282"/>
      <c r="P3100" s="52">
        <f t="shared" si="807"/>
        <v>0</v>
      </c>
      <c r="Q3100" s="60"/>
      <c r="R3100" s="53">
        <f t="shared" si="813"/>
        <v>0</v>
      </c>
      <c r="S3100" s="59"/>
      <c r="T3100" s="61"/>
      <c r="U3100" s="342" t="str">
        <f t="shared" si="817"/>
        <v>k.A.</v>
      </c>
      <c r="V3100" s="343" t="str">
        <f t="shared" si="814"/>
        <v>k.A.</v>
      </c>
      <c r="W3100" s="343" t="str">
        <f>IFERROR(IF(OR($D3100="",$E3100=0,con_Ende=0),"k.A.",IF(VLOOKUP($D3100,rng_ND,5,0)="Nein",VLOOKUP($D3100,rng_ND,2,FALSE),MIN(VLOOKUP($D3100,rng_ND,2,FALSE),A_Stammdaten!$B$19-D_SAV!$E3100+1))),"k.A.")</f>
        <v>k.A.</v>
      </c>
      <c r="X3100" s="343" t="str">
        <f t="shared" si="815"/>
        <v>k.A.</v>
      </c>
      <c r="Y3100" s="62"/>
      <c r="Z3100" s="48">
        <f t="shared" si="816"/>
        <v>0</v>
      </c>
      <c r="AA3100" s="457"/>
      <c r="AB3100" s="55">
        <f t="shared" si="808"/>
        <v>0</v>
      </c>
      <c r="AC3100" s="55">
        <f>IF(A_Stammdaten!$B$25="ja",D_SAV!AA3100,D_SAV!AB3100)</f>
        <v>0</v>
      </c>
      <c r="AD3100" s="478">
        <f>IF(AC3100=0,0,IF(U3100-(con_EOGJahr-D_SAV!E3100)&lt;=0,AC3100,AC3100/V3100))</f>
        <v>0</v>
      </c>
      <c r="AE3100" s="478">
        <f>IFERROR(IF(AND(VLOOKUP(D3100,rng_ND,5,FALSE)="Ja",D_SAV!T3100="degressiv"),D_SAV!AC3100*Y3100/100,0),0)</f>
        <v>0</v>
      </c>
      <c r="AF3100" s="55">
        <f>IFERROR(IF(VLOOKUP(D3100,rng_ND,5,FALSE)="Ja",MAX(D_SAV!AD3100:AE3100),D_SAV!AD3100),0)</f>
        <v>0</v>
      </c>
      <c r="AG3100" s="55">
        <f t="shared" si="809"/>
        <v>0</v>
      </c>
      <c r="AH3100" s="55">
        <f t="shared" si="810"/>
        <v>0</v>
      </c>
      <c r="AI3100" s="55">
        <f t="shared" si="811"/>
        <v>0</v>
      </c>
      <c r="AJ3100" s="55">
        <f t="shared" si="812"/>
        <v>0</v>
      </c>
      <c r="AK3100" s="55">
        <f t="shared" si="803"/>
        <v>0</v>
      </c>
      <c r="AL3100" s="55">
        <f t="shared" si="804"/>
        <v>0</v>
      </c>
      <c r="AM3100" s="55">
        <f t="shared" si="805"/>
        <v>0</v>
      </c>
    </row>
    <row r="3101" spans="1:39" x14ac:dyDescent="0.25">
      <c r="A3101" s="47">
        <v>3097</v>
      </c>
      <c r="B3101" s="358" t="str">
        <f>IF(AND(E3101&lt;&gt;0,D3101&lt;&gt;0,F3101&lt;&gt;0),IF(C3101&lt;&gt;0,CONCATENATE(C3101,"-AGr",VLOOKUP(D3101,Listen!$A$2:$G$45,7,FALSE),"-",E3101,"-",F3101,),CONCATENATE("AGr",VLOOKUP(D3101,Listen!$A$2:$G$45,7,FALSE),"-",E3101,"-",F3101)),"keine vollständige ID")</f>
        <v>keine vollständige ID</v>
      </c>
      <c r="C3101" s="359">
        <f>'[2]III_SAV-Details_NB'!B3107</f>
        <v>0</v>
      </c>
      <c r="D3101" s="359">
        <f>'[2]III_SAV-Details_NB'!C3107</f>
        <v>0</v>
      </c>
      <c r="E3101" s="359">
        <f>'[2]III_SAV-Details_NB'!D3107</f>
        <v>0</v>
      </c>
      <c r="F3101" s="490"/>
      <c r="G3101" s="281">
        <f>'[2]III_SAV-Details_NB'!X3107</f>
        <v>0</v>
      </c>
      <c r="H3101" s="281">
        <f t="shared" si="806"/>
        <v>0</v>
      </c>
      <c r="I3101" s="281">
        <f>IF(con_EOGJahr=2025,'[2]III_SAV-Details_NB'!AA3107,IF(con_EOGJahr=2026,'[2]III_SAV-Details_NB'!AB3107,'[2]III_SAV-Details_NB'!AC3107))</f>
        <v>0</v>
      </c>
      <c r="J3101" s="282"/>
      <c r="K3101" s="282"/>
      <c r="L3101" s="282"/>
      <c r="M3101" s="282"/>
      <c r="N3101" s="282"/>
      <c r="O3101" s="282"/>
      <c r="P3101" s="52">
        <f t="shared" si="807"/>
        <v>0</v>
      </c>
      <c r="Q3101" s="60"/>
      <c r="R3101" s="53">
        <f t="shared" si="813"/>
        <v>0</v>
      </c>
      <c r="S3101" s="59"/>
      <c r="T3101" s="61"/>
      <c r="U3101" s="342" t="str">
        <f t="shared" si="817"/>
        <v>k.A.</v>
      </c>
      <c r="V3101" s="343" t="str">
        <f t="shared" si="814"/>
        <v>k.A.</v>
      </c>
      <c r="W3101" s="343" t="str">
        <f>IFERROR(IF(OR($D3101="",$E3101=0,con_Ende=0),"k.A.",IF(VLOOKUP($D3101,rng_ND,5,0)="Nein",VLOOKUP($D3101,rng_ND,2,FALSE),MIN(VLOOKUP($D3101,rng_ND,2,FALSE),A_Stammdaten!$B$19-D_SAV!$E3101+1))),"k.A.")</f>
        <v>k.A.</v>
      </c>
      <c r="X3101" s="343" t="str">
        <f t="shared" si="815"/>
        <v>k.A.</v>
      </c>
      <c r="Y3101" s="62"/>
      <c r="Z3101" s="48">
        <f t="shared" si="816"/>
        <v>0</v>
      </c>
      <c r="AA3101" s="457"/>
      <c r="AB3101" s="55">
        <f t="shared" si="808"/>
        <v>0</v>
      </c>
      <c r="AC3101" s="55">
        <f>IF(A_Stammdaten!$B$25="ja",D_SAV!AA3101,D_SAV!AB3101)</f>
        <v>0</v>
      </c>
      <c r="AD3101" s="478">
        <f>IF(AC3101=0,0,IF(U3101-(con_EOGJahr-D_SAV!E3101)&lt;=0,AC3101,AC3101/V3101))</f>
        <v>0</v>
      </c>
      <c r="AE3101" s="478">
        <f>IFERROR(IF(AND(VLOOKUP(D3101,rng_ND,5,FALSE)="Ja",D_SAV!T3101="degressiv"),D_SAV!AC3101*Y3101/100,0),0)</f>
        <v>0</v>
      </c>
      <c r="AF3101" s="55">
        <f>IFERROR(IF(VLOOKUP(D3101,rng_ND,5,FALSE)="Ja",MAX(D_SAV!AD3101:AE3101),D_SAV!AD3101),0)</f>
        <v>0</v>
      </c>
      <c r="AG3101" s="55">
        <f t="shared" si="809"/>
        <v>0</v>
      </c>
      <c r="AH3101" s="55">
        <f t="shared" si="810"/>
        <v>0</v>
      </c>
      <c r="AI3101" s="55">
        <f t="shared" si="811"/>
        <v>0</v>
      </c>
      <c r="AJ3101" s="55">
        <f t="shared" si="812"/>
        <v>0</v>
      </c>
      <c r="AK3101" s="55">
        <f t="shared" si="803"/>
        <v>0</v>
      </c>
      <c r="AL3101" s="55">
        <f t="shared" si="804"/>
        <v>0</v>
      </c>
      <c r="AM3101" s="55">
        <f t="shared" si="805"/>
        <v>0</v>
      </c>
    </row>
    <row r="3102" spans="1:39" x14ac:dyDescent="0.25">
      <c r="A3102" s="47">
        <v>3098</v>
      </c>
      <c r="B3102" s="358" t="str">
        <f>IF(AND(E3102&lt;&gt;0,D3102&lt;&gt;0,F3102&lt;&gt;0),IF(C3102&lt;&gt;0,CONCATENATE(C3102,"-AGr",VLOOKUP(D3102,Listen!$A$2:$G$45,7,FALSE),"-",E3102,"-",F3102,),CONCATENATE("AGr",VLOOKUP(D3102,Listen!$A$2:$G$45,7,FALSE),"-",E3102,"-",F3102)),"keine vollständige ID")</f>
        <v>keine vollständige ID</v>
      </c>
      <c r="C3102" s="359">
        <f>'[2]III_SAV-Details_NB'!B3108</f>
        <v>0</v>
      </c>
      <c r="D3102" s="359">
        <f>'[2]III_SAV-Details_NB'!C3108</f>
        <v>0</v>
      </c>
      <c r="E3102" s="359">
        <f>'[2]III_SAV-Details_NB'!D3108</f>
        <v>0</v>
      </c>
      <c r="F3102" s="490"/>
      <c r="G3102" s="281">
        <f>'[2]III_SAV-Details_NB'!X3108</f>
        <v>0</v>
      </c>
      <c r="H3102" s="281">
        <f t="shared" si="806"/>
        <v>0</v>
      </c>
      <c r="I3102" s="281">
        <f>IF(con_EOGJahr=2025,'[2]III_SAV-Details_NB'!AA3108,IF(con_EOGJahr=2026,'[2]III_SAV-Details_NB'!AB3108,'[2]III_SAV-Details_NB'!AC3108))</f>
        <v>0</v>
      </c>
      <c r="J3102" s="282"/>
      <c r="K3102" s="282"/>
      <c r="L3102" s="282"/>
      <c r="M3102" s="282"/>
      <c r="N3102" s="282"/>
      <c r="O3102" s="282"/>
      <c r="P3102" s="52">
        <f t="shared" si="807"/>
        <v>0</v>
      </c>
      <c r="Q3102" s="60"/>
      <c r="R3102" s="53">
        <f t="shared" si="813"/>
        <v>0</v>
      </c>
      <c r="S3102" s="59"/>
      <c r="T3102" s="61"/>
      <c r="U3102" s="342" t="str">
        <f t="shared" si="817"/>
        <v>k.A.</v>
      </c>
      <c r="V3102" s="343" t="str">
        <f t="shared" si="814"/>
        <v>k.A.</v>
      </c>
      <c r="W3102" s="343" t="str">
        <f>IFERROR(IF(OR($D3102="",$E3102=0,con_Ende=0),"k.A.",IF(VLOOKUP($D3102,rng_ND,5,0)="Nein",VLOOKUP($D3102,rng_ND,2,FALSE),MIN(VLOOKUP($D3102,rng_ND,2,FALSE),A_Stammdaten!$B$19-D_SAV!$E3102+1))),"k.A.")</f>
        <v>k.A.</v>
      </c>
      <c r="X3102" s="343" t="str">
        <f t="shared" si="815"/>
        <v>k.A.</v>
      </c>
      <c r="Y3102" s="62"/>
      <c r="Z3102" s="48">
        <f t="shared" si="816"/>
        <v>0</v>
      </c>
      <c r="AA3102" s="457"/>
      <c r="AB3102" s="55">
        <f t="shared" si="808"/>
        <v>0</v>
      </c>
      <c r="AC3102" s="55">
        <f>IF(A_Stammdaten!$B$25="ja",D_SAV!AA3102,D_SAV!AB3102)</f>
        <v>0</v>
      </c>
      <c r="AD3102" s="478">
        <f>IF(AC3102=0,0,IF(U3102-(con_EOGJahr-D_SAV!E3102)&lt;=0,AC3102,AC3102/V3102))</f>
        <v>0</v>
      </c>
      <c r="AE3102" s="478">
        <f>IFERROR(IF(AND(VLOOKUP(D3102,rng_ND,5,FALSE)="Ja",D_SAV!T3102="degressiv"),D_SAV!AC3102*Y3102/100,0),0)</f>
        <v>0</v>
      </c>
      <c r="AF3102" s="55">
        <f>IFERROR(IF(VLOOKUP(D3102,rng_ND,5,FALSE)="Ja",MAX(D_SAV!AD3102:AE3102),D_SAV!AD3102),0)</f>
        <v>0</v>
      </c>
      <c r="AG3102" s="55">
        <f t="shared" si="809"/>
        <v>0</v>
      </c>
      <c r="AH3102" s="55">
        <f t="shared" si="810"/>
        <v>0</v>
      </c>
      <c r="AI3102" s="55">
        <f t="shared" si="811"/>
        <v>0</v>
      </c>
      <c r="AJ3102" s="55">
        <f t="shared" si="812"/>
        <v>0</v>
      </c>
      <c r="AK3102" s="55">
        <f t="shared" si="803"/>
        <v>0</v>
      </c>
      <c r="AL3102" s="55">
        <f t="shared" si="804"/>
        <v>0</v>
      </c>
      <c r="AM3102" s="55">
        <f t="shared" si="805"/>
        <v>0</v>
      </c>
    </row>
    <row r="3103" spans="1:39" x14ac:dyDescent="0.25">
      <c r="A3103" s="47">
        <v>3099</v>
      </c>
      <c r="B3103" s="358" t="str">
        <f>IF(AND(E3103&lt;&gt;0,D3103&lt;&gt;0,F3103&lt;&gt;0),IF(C3103&lt;&gt;0,CONCATENATE(C3103,"-AGr",VLOOKUP(D3103,Listen!$A$2:$G$45,7,FALSE),"-",E3103,"-",F3103,),CONCATENATE("AGr",VLOOKUP(D3103,Listen!$A$2:$G$45,7,FALSE),"-",E3103,"-",F3103)),"keine vollständige ID")</f>
        <v>keine vollständige ID</v>
      </c>
      <c r="C3103" s="359">
        <f>'[2]III_SAV-Details_NB'!B3109</f>
        <v>0</v>
      </c>
      <c r="D3103" s="359">
        <f>'[2]III_SAV-Details_NB'!C3109</f>
        <v>0</v>
      </c>
      <c r="E3103" s="359">
        <f>'[2]III_SAV-Details_NB'!D3109</f>
        <v>0</v>
      </c>
      <c r="F3103" s="490"/>
      <c r="G3103" s="281">
        <f>'[2]III_SAV-Details_NB'!X3109</f>
        <v>0</v>
      </c>
      <c r="H3103" s="281">
        <f t="shared" si="806"/>
        <v>0</v>
      </c>
      <c r="I3103" s="281">
        <f>IF(con_EOGJahr=2025,'[2]III_SAV-Details_NB'!AA3109,IF(con_EOGJahr=2026,'[2]III_SAV-Details_NB'!AB3109,'[2]III_SAV-Details_NB'!AC3109))</f>
        <v>0</v>
      </c>
      <c r="J3103" s="282"/>
      <c r="K3103" s="282"/>
      <c r="L3103" s="282"/>
      <c r="M3103" s="282"/>
      <c r="N3103" s="282"/>
      <c r="O3103" s="282"/>
      <c r="P3103" s="52">
        <f t="shared" si="807"/>
        <v>0</v>
      </c>
      <c r="Q3103" s="60"/>
      <c r="R3103" s="53">
        <f t="shared" si="813"/>
        <v>0</v>
      </c>
      <c r="S3103" s="59"/>
      <c r="T3103" s="61"/>
      <c r="U3103" s="342" t="str">
        <f t="shared" si="817"/>
        <v>k.A.</v>
      </c>
      <c r="V3103" s="343" t="str">
        <f t="shared" si="814"/>
        <v>k.A.</v>
      </c>
      <c r="W3103" s="343" t="str">
        <f>IFERROR(IF(OR($D3103="",$E3103=0,con_Ende=0),"k.A.",IF(VLOOKUP($D3103,rng_ND,5,0)="Nein",VLOOKUP($D3103,rng_ND,2,FALSE),MIN(VLOOKUP($D3103,rng_ND,2,FALSE),A_Stammdaten!$B$19-D_SAV!$E3103+1))),"k.A.")</f>
        <v>k.A.</v>
      </c>
      <c r="X3103" s="343" t="str">
        <f t="shared" si="815"/>
        <v>k.A.</v>
      </c>
      <c r="Y3103" s="62"/>
      <c r="Z3103" s="48">
        <f t="shared" si="816"/>
        <v>0</v>
      </c>
      <c r="AA3103" s="457"/>
      <c r="AB3103" s="55">
        <f t="shared" si="808"/>
        <v>0</v>
      </c>
      <c r="AC3103" s="55">
        <f>IF(A_Stammdaten!$B$25="ja",D_SAV!AA3103,D_SAV!AB3103)</f>
        <v>0</v>
      </c>
      <c r="AD3103" s="478">
        <f>IF(AC3103=0,0,IF(U3103-(con_EOGJahr-D_SAV!E3103)&lt;=0,AC3103,AC3103/V3103))</f>
        <v>0</v>
      </c>
      <c r="AE3103" s="478">
        <f>IFERROR(IF(AND(VLOOKUP(D3103,rng_ND,5,FALSE)="Ja",D_SAV!T3103="degressiv"),D_SAV!AC3103*Y3103/100,0),0)</f>
        <v>0</v>
      </c>
      <c r="AF3103" s="55">
        <f>IFERROR(IF(VLOOKUP(D3103,rng_ND,5,FALSE)="Ja",MAX(D_SAV!AD3103:AE3103),D_SAV!AD3103),0)</f>
        <v>0</v>
      </c>
      <c r="AG3103" s="55">
        <f t="shared" si="809"/>
        <v>0</v>
      </c>
      <c r="AH3103" s="55">
        <f t="shared" si="810"/>
        <v>0</v>
      </c>
      <c r="AI3103" s="55">
        <f t="shared" si="811"/>
        <v>0</v>
      </c>
      <c r="AJ3103" s="55">
        <f t="shared" si="812"/>
        <v>0</v>
      </c>
      <c r="AK3103" s="55">
        <f t="shared" si="803"/>
        <v>0</v>
      </c>
      <c r="AL3103" s="55">
        <f t="shared" si="804"/>
        <v>0</v>
      </c>
      <c r="AM3103" s="55">
        <f t="shared" si="805"/>
        <v>0</v>
      </c>
    </row>
    <row r="3104" spans="1:39" x14ac:dyDescent="0.25">
      <c r="A3104" s="47">
        <v>3100</v>
      </c>
      <c r="B3104" s="358" t="str">
        <f>IF(AND(E3104&lt;&gt;0,D3104&lt;&gt;0,F3104&lt;&gt;0),IF(C3104&lt;&gt;0,CONCATENATE(C3104,"-AGr",VLOOKUP(D3104,Listen!$A$2:$G$45,7,FALSE),"-",E3104,"-",F3104,),CONCATENATE("AGr",VLOOKUP(D3104,Listen!$A$2:$G$45,7,FALSE),"-",E3104,"-",F3104)),"keine vollständige ID")</f>
        <v>keine vollständige ID</v>
      </c>
      <c r="C3104" s="359">
        <f>'[2]III_SAV-Details_NB'!B3110</f>
        <v>0</v>
      </c>
      <c r="D3104" s="359">
        <f>'[2]III_SAV-Details_NB'!C3110</f>
        <v>0</v>
      </c>
      <c r="E3104" s="359">
        <f>'[2]III_SAV-Details_NB'!D3110</f>
        <v>0</v>
      </c>
      <c r="F3104" s="490"/>
      <c r="G3104" s="281">
        <f>'[2]III_SAV-Details_NB'!X3110</f>
        <v>0</v>
      </c>
      <c r="H3104" s="281">
        <f t="shared" si="806"/>
        <v>0</v>
      </c>
      <c r="I3104" s="281">
        <f>IF(con_EOGJahr=2025,'[2]III_SAV-Details_NB'!AA3110,IF(con_EOGJahr=2026,'[2]III_SAV-Details_NB'!AB3110,'[2]III_SAV-Details_NB'!AC3110))</f>
        <v>0</v>
      </c>
      <c r="J3104" s="282"/>
      <c r="K3104" s="282"/>
      <c r="L3104" s="282"/>
      <c r="M3104" s="282"/>
      <c r="N3104" s="282"/>
      <c r="O3104" s="282"/>
      <c r="P3104" s="52">
        <f t="shared" si="807"/>
        <v>0</v>
      </c>
      <c r="Q3104" s="60"/>
      <c r="R3104" s="53">
        <f t="shared" si="813"/>
        <v>0</v>
      </c>
      <c r="S3104" s="59"/>
      <c r="T3104" s="61"/>
      <c r="U3104" s="342" t="str">
        <f t="shared" si="817"/>
        <v>k.A.</v>
      </c>
      <c r="V3104" s="343" t="str">
        <f t="shared" si="814"/>
        <v>k.A.</v>
      </c>
      <c r="W3104" s="343" t="str">
        <f>IFERROR(IF(OR($D3104="",$E3104=0,con_Ende=0),"k.A.",IF(VLOOKUP($D3104,rng_ND,5,0)="Nein",VLOOKUP($D3104,rng_ND,2,FALSE),MIN(VLOOKUP($D3104,rng_ND,2,FALSE),A_Stammdaten!$B$19-D_SAV!$E3104+1))),"k.A.")</f>
        <v>k.A.</v>
      </c>
      <c r="X3104" s="343" t="str">
        <f t="shared" si="815"/>
        <v>k.A.</v>
      </c>
      <c r="Y3104" s="62"/>
      <c r="Z3104" s="48">
        <f t="shared" si="816"/>
        <v>0</v>
      </c>
      <c r="AA3104" s="457"/>
      <c r="AB3104" s="55">
        <f t="shared" si="808"/>
        <v>0</v>
      </c>
      <c r="AC3104" s="55">
        <f>IF(A_Stammdaten!$B$25="ja",D_SAV!AA3104,D_SAV!AB3104)</f>
        <v>0</v>
      </c>
      <c r="AD3104" s="478">
        <f>IF(AC3104=0,0,IF(U3104-(con_EOGJahr-D_SAV!E3104)&lt;=0,AC3104,AC3104/V3104))</f>
        <v>0</v>
      </c>
      <c r="AE3104" s="478">
        <f>IFERROR(IF(AND(VLOOKUP(D3104,rng_ND,5,FALSE)="Ja",D_SAV!T3104="degressiv"),D_SAV!AC3104*Y3104/100,0),0)</f>
        <v>0</v>
      </c>
      <c r="AF3104" s="55">
        <f>IFERROR(IF(VLOOKUP(D3104,rng_ND,5,FALSE)="Ja",MAX(D_SAV!AD3104:AE3104),D_SAV!AD3104),0)</f>
        <v>0</v>
      </c>
      <c r="AG3104" s="55">
        <f t="shared" si="809"/>
        <v>0</v>
      </c>
      <c r="AH3104" s="55">
        <f t="shared" si="810"/>
        <v>0</v>
      </c>
      <c r="AI3104" s="55">
        <f t="shared" si="811"/>
        <v>0</v>
      </c>
      <c r="AJ3104" s="55">
        <f t="shared" si="812"/>
        <v>0</v>
      </c>
      <c r="AK3104" s="55">
        <f t="shared" si="803"/>
        <v>0</v>
      </c>
      <c r="AL3104" s="55">
        <f t="shared" si="804"/>
        <v>0</v>
      </c>
      <c r="AM3104" s="55">
        <f t="shared" si="805"/>
        <v>0</v>
      </c>
    </row>
    <row r="3105" spans="1:39" x14ac:dyDescent="0.25">
      <c r="A3105" s="47">
        <v>3101</v>
      </c>
      <c r="B3105" s="358" t="str">
        <f>IF(AND(E3105&lt;&gt;0,D3105&lt;&gt;0,F3105&lt;&gt;0),IF(C3105&lt;&gt;0,CONCATENATE(C3105,"-AGr",VLOOKUP(D3105,Listen!$A$2:$G$45,7,FALSE),"-",E3105,"-",F3105,),CONCATENATE("AGr",VLOOKUP(D3105,Listen!$A$2:$G$45,7,FALSE),"-",E3105,"-",F3105)),"keine vollständige ID")</f>
        <v>keine vollständige ID</v>
      </c>
      <c r="C3105" s="359">
        <f>'[2]III_SAV-Details_NB'!B3111</f>
        <v>0</v>
      </c>
      <c r="D3105" s="359">
        <f>'[2]III_SAV-Details_NB'!C3111</f>
        <v>0</v>
      </c>
      <c r="E3105" s="359">
        <f>'[2]III_SAV-Details_NB'!D3111</f>
        <v>0</v>
      </c>
      <c r="F3105" s="490"/>
      <c r="G3105" s="281">
        <f>'[2]III_SAV-Details_NB'!X3111</f>
        <v>0</v>
      </c>
      <c r="H3105" s="281">
        <f t="shared" si="806"/>
        <v>0</v>
      </c>
      <c r="I3105" s="281">
        <f>IF(con_EOGJahr=2025,'[2]III_SAV-Details_NB'!AA3111,IF(con_EOGJahr=2026,'[2]III_SAV-Details_NB'!AB3111,'[2]III_SAV-Details_NB'!AC3111))</f>
        <v>0</v>
      </c>
      <c r="J3105" s="282"/>
      <c r="K3105" s="282"/>
      <c r="L3105" s="282"/>
      <c r="M3105" s="282"/>
      <c r="N3105" s="282"/>
      <c r="O3105" s="282"/>
      <c r="P3105" s="52">
        <f t="shared" si="807"/>
        <v>0</v>
      </c>
      <c r="Q3105" s="60"/>
      <c r="R3105" s="53">
        <f t="shared" si="813"/>
        <v>0</v>
      </c>
      <c r="S3105" s="59"/>
      <c r="T3105" s="61"/>
      <c r="U3105" s="342" t="str">
        <f t="shared" si="817"/>
        <v>k.A.</v>
      </c>
      <c r="V3105" s="343" t="str">
        <f t="shared" si="814"/>
        <v>k.A.</v>
      </c>
      <c r="W3105" s="343" t="str">
        <f>IFERROR(IF(OR($D3105="",$E3105=0,con_Ende=0),"k.A.",IF(VLOOKUP($D3105,rng_ND,5,0)="Nein",VLOOKUP($D3105,rng_ND,2,FALSE),MIN(VLOOKUP($D3105,rng_ND,2,FALSE),A_Stammdaten!$B$19-D_SAV!$E3105+1))),"k.A.")</f>
        <v>k.A.</v>
      </c>
      <c r="X3105" s="343" t="str">
        <f t="shared" si="815"/>
        <v>k.A.</v>
      </c>
      <c r="Y3105" s="62"/>
      <c r="Z3105" s="48">
        <f t="shared" si="816"/>
        <v>0</v>
      </c>
      <c r="AA3105" s="457"/>
      <c r="AB3105" s="55">
        <f t="shared" si="808"/>
        <v>0</v>
      </c>
      <c r="AC3105" s="55">
        <f>IF(A_Stammdaten!$B$25="ja",D_SAV!AA3105,D_SAV!AB3105)</f>
        <v>0</v>
      </c>
      <c r="AD3105" s="478">
        <f>IF(AC3105=0,0,IF(U3105-(con_EOGJahr-D_SAV!E3105)&lt;=0,AC3105,AC3105/V3105))</f>
        <v>0</v>
      </c>
      <c r="AE3105" s="478">
        <f>IFERROR(IF(AND(VLOOKUP(D3105,rng_ND,5,FALSE)="Ja",D_SAV!T3105="degressiv"),D_SAV!AC3105*Y3105/100,0),0)</f>
        <v>0</v>
      </c>
      <c r="AF3105" s="55">
        <f>IFERROR(IF(VLOOKUP(D3105,rng_ND,5,FALSE)="Ja",MAX(D_SAV!AD3105:AE3105),D_SAV!AD3105),0)</f>
        <v>0</v>
      </c>
      <c r="AG3105" s="55">
        <f t="shared" si="809"/>
        <v>0</v>
      </c>
      <c r="AH3105" s="55">
        <f t="shared" si="810"/>
        <v>0</v>
      </c>
      <c r="AI3105" s="55">
        <f t="shared" si="811"/>
        <v>0</v>
      </c>
      <c r="AJ3105" s="55">
        <f t="shared" si="812"/>
        <v>0</v>
      </c>
      <c r="AK3105" s="55">
        <f t="shared" si="803"/>
        <v>0</v>
      </c>
      <c r="AL3105" s="55">
        <f t="shared" si="804"/>
        <v>0</v>
      </c>
      <c r="AM3105" s="55">
        <f t="shared" si="805"/>
        <v>0</v>
      </c>
    </row>
    <row r="3106" spans="1:39" x14ac:dyDescent="0.25">
      <c r="A3106" s="47">
        <v>3102</v>
      </c>
      <c r="B3106" s="358" t="str">
        <f>IF(AND(E3106&lt;&gt;0,D3106&lt;&gt;0,F3106&lt;&gt;0),IF(C3106&lt;&gt;0,CONCATENATE(C3106,"-AGr",VLOOKUP(D3106,Listen!$A$2:$G$45,7,FALSE),"-",E3106,"-",F3106,),CONCATENATE("AGr",VLOOKUP(D3106,Listen!$A$2:$G$45,7,FALSE),"-",E3106,"-",F3106)),"keine vollständige ID")</f>
        <v>keine vollständige ID</v>
      </c>
      <c r="C3106" s="359">
        <f>'[2]III_SAV-Details_NB'!B3112</f>
        <v>0</v>
      </c>
      <c r="D3106" s="359">
        <f>'[2]III_SAV-Details_NB'!C3112</f>
        <v>0</v>
      </c>
      <c r="E3106" s="359">
        <f>'[2]III_SAV-Details_NB'!D3112</f>
        <v>0</v>
      </c>
      <c r="F3106" s="490"/>
      <c r="G3106" s="281">
        <f>'[2]III_SAV-Details_NB'!X3112</f>
        <v>0</v>
      </c>
      <c r="H3106" s="281">
        <f t="shared" si="806"/>
        <v>0</v>
      </c>
      <c r="I3106" s="281">
        <f>IF(con_EOGJahr=2025,'[2]III_SAV-Details_NB'!AA3112,IF(con_EOGJahr=2026,'[2]III_SAV-Details_NB'!AB3112,'[2]III_SAV-Details_NB'!AC3112))</f>
        <v>0</v>
      </c>
      <c r="J3106" s="282"/>
      <c r="K3106" s="282"/>
      <c r="L3106" s="282"/>
      <c r="M3106" s="282"/>
      <c r="N3106" s="282"/>
      <c r="O3106" s="282"/>
      <c r="P3106" s="52">
        <f t="shared" si="807"/>
        <v>0</v>
      </c>
      <c r="Q3106" s="60"/>
      <c r="R3106" s="53">
        <f t="shared" si="813"/>
        <v>0</v>
      </c>
      <c r="S3106" s="59"/>
      <c r="T3106" s="61"/>
      <c r="U3106" s="342" t="str">
        <f t="shared" si="817"/>
        <v>k.A.</v>
      </c>
      <c r="V3106" s="343" t="str">
        <f t="shared" si="814"/>
        <v>k.A.</v>
      </c>
      <c r="W3106" s="343" t="str">
        <f>IFERROR(IF(OR($D3106="",$E3106=0,con_Ende=0),"k.A.",IF(VLOOKUP($D3106,rng_ND,5,0)="Nein",VLOOKUP($D3106,rng_ND,2,FALSE),MIN(VLOOKUP($D3106,rng_ND,2,FALSE),A_Stammdaten!$B$19-D_SAV!$E3106+1))),"k.A.")</f>
        <v>k.A.</v>
      </c>
      <c r="X3106" s="343" t="str">
        <f t="shared" si="815"/>
        <v>k.A.</v>
      </c>
      <c r="Y3106" s="62"/>
      <c r="Z3106" s="48">
        <f t="shared" si="816"/>
        <v>0</v>
      </c>
      <c r="AA3106" s="457"/>
      <c r="AB3106" s="55">
        <f t="shared" si="808"/>
        <v>0</v>
      </c>
      <c r="AC3106" s="55">
        <f>IF(A_Stammdaten!$B$25="ja",D_SAV!AA3106,D_SAV!AB3106)</f>
        <v>0</v>
      </c>
      <c r="AD3106" s="478">
        <f>IF(AC3106=0,0,IF(U3106-(con_EOGJahr-D_SAV!E3106)&lt;=0,AC3106,AC3106/V3106))</f>
        <v>0</v>
      </c>
      <c r="AE3106" s="478">
        <f>IFERROR(IF(AND(VLOOKUP(D3106,rng_ND,5,FALSE)="Ja",D_SAV!T3106="degressiv"),D_SAV!AC3106*Y3106/100,0),0)</f>
        <v>0</v>
      </c>
      <c r="AF3106" s="55">
        <f>IFERROR(IF(VLOOKUP(D3106,rng_ND,5,FALSE)="Ja",MAX(D_SAV!AD3106:AE3106),D_SAV!AD3106),0)</f>
        <v>0</v>
      </c>
      <c r="AG3106" s="55">
        <f t="shared" si="809"/>
        <v>0</v>
      </c>
      <c r="AH3106" s="55">
        <f t="shared" si="810"/>
        <v>0</v>
      </c>
      <c r="AI3106" s="55">
        <f t="shared" si="811"/>
        <v>0</v>
      </c>
      <c r="AJ3106" s="55">
        <f t="shared" si="812"/>
        <v>0</v>
      </c>
      <c r="AK3106" s="55">
        <f t="shared" si="803"/>
        <v>0</v>
      </c>
      <c r="AL3106" s="55">
        <f t="shared" si="804"/>
        <v>0</v>
      </c>
      <c r="AM3106" s="55">
        <f t="shared" si="805"/>
        <v>0</v>
      </c>
    </row>
    <row r="3107" spans="1:39" x14ac:dyDescent="0.25">
      <c r="A3107" s="47">
        <v>3103</v>
      </c>
      <c r="B3107" s="358" t="str">
        <f>IF(AND(E3107&lt;&gt;0,D3107&lt;&gt;0,F3107&lt;&gt;0),IF(C3107&lt;&gt;0,CONCATENATE(C3107,"-AGr",VLOOKUP(D3107,Listen!$A$2:$G$45,7,FALSE),"-",E3107,"-",F3107,),CONCATENATE("AGr",VLOOKUP(D3107,Listen!$A$2:$G$45,7,FALSE),"-",E3107,"-",F3107)),"keine vollständige ID")</f>
        <v>keine vollständige ID</v>
      </c>
      <c r="C3107" s="359">
        <f>'[2]III_SAV-Details_NB'!B3113</f>
        <v>0</v>
      </c>
      <c r="D3107" s="359">
        <f>'[2]III_SAV-Details_NB'!C3113</f>
        <v>0</v>
      </c>
      <c r="E3107" s="359">
        <f>'[2]III_SAV-Details_NB'!D3113</f>
        <v>0</v>
      </c>
      <c r="F3107" s="490"/>
      <c r="G3107" s="281">
        <f>'[2]III_SAV-Details_NB'!X3113</f>
        <v>0</v>
      </c>
      <c r="H3107" s="281">
        <f t="shared" si="806"/>
        <v>0</v>
      </c>
      <c r="I3107" s="281">
        <f>IF(con_EOGJahr=2025,'[2]III_SAV-Details_NB'!AA3113,IF(con_EOGJahr=2026,'[2]III_SAV-Details_NB'!AB3113,'[2]III_SAV-Details_NB'!AC3113))</f>
        <v>0</v>
      </c>
      <c r="J3107" s="282"/>
      <c r="K3107" s="282"/>
      <c r="L3107" s="282"/>
      <c r="M3107" s="282"/>
      <c r="N3107" s="282"/>
      <c r="O3107" s="282"/>
      <c r="P3107" s="52">
        <f t="shared" si="807"/>
        <v>0</v>
      </c>
      <c r="Q3107" s="60"/>
      <c r="R3107" s="53">
        <f t="shared" si="813"/>
        <v>0</v>
      </c>
      <c r="S3107" s="59"/>
      <c r="T3107" s="61"/>
      <c r="U3107" s="342" t="str">
        <f t="shared" si="817"/>
        <v>k.A.</v>
      </c>
      <c r="V3107" s="343" t="str">
        <f t="shared" si="814"/>
        <v>k.A.</v>
      </c>
      <c r="W3107" s="343" t="str">
        <f>IFERROR(IF(OR($D3107="",$E3107=0,con_Ende=0),"k.A.",IF(VLOOKUP($D3107,rng_ND,5,0)="Nein",VLOOKUP($D3107,rng_ND,2,FALSE),MIN(VLOOKUP($D3107,rng_ND,2,FALSE),A_Stammdaten!$B$19-D_SAV!$E3107+1))),"k.A.")</f>
        <v>k.A.</v>
      </c>
      <c r="X3107" s="343" t="str">
        <f t="shared" si="815"/>
        <v>k.A.</v>
      </c>
      <c r="Y3107" s="62"/>
      <c r="Z3107" s="48">
        <f t="shared" si="816"/>
        <v>0</v>
      </c>
      <c r="AA3107" s="457"/>
      <c r="AB3107" s="55">
        <f t="shared" si="808"/>
        <v>0</v>
      </c>
      <c r="AC3107" s="55">
        <f>IF(A_Stammdaten!$B$25="ja",D_SAV!AA3107,D_SAV!AB3107)</f>
        <v>0</v>
      </c>
      <c r="AD3107" s="478">
        <f>IF(AC3107=0,0,IF(U3107-(con_EOGJahr-D_SAV!E3107)&lt;=0,AC3107,AC3107/V3107))</f>
        <v>0</v>
      </c>
      <c r="AE3107" s="478">
        <f>IFERROR(IF(AND(VLOOKUP(D3107,rng_ND,5,FALSE)="Ja",D_SAV!T3107="degressiv"),D_SAV!AC3107*Y3107/100,0),0)</f>
        <v>0</v>
      </c>
      <c r="AF3107" s="55">
        <f>IFERROR(IF(VLOOKUP(D3107,rng_ND,5,FALSE)="Ja",MAX(D_SAV!AD3107:AE3107),D_SAV!AD3107),0)</f>
        <v>0</v>
      </c>
      <c r="AG3107" s="55">
        <f t="shared" si="809"/>
        <v>0</v>
      </c>
      <c r="AH3107" s="55">
        <f t="shared" si="810"/>
        <v>0</v>
      </c>
      <c r="AI3107" s="55">
        <f t="shared" si="811"/>
        <v>0</v>
      </c>
      <c r="AJ3107" s="55">
        <f t="shared" si="812"/>
        <v>0</v>
      </c>
      <c r="AK3107" s="55">
        <f t="shared" si="803"/>
        <v>0</v>
      </c>
      <c r="AL3107" s="55">
        <f t="shared" si="804"/>
        <v>0</v>
      </c>
      <c r="AM3107" s="55">
        <f t="shared" si="805"/>
        <v>0</v>
      </c>
    </row>
    <row r="3108" spans="1:39" x14ac:dyDescent="0.25">
      <c r="A3108" s="47">
        <v>3104</v>
      </c>
      <c r="B3108" s="358" t="str">
        <f>IF(AND(E3108&lt;&gt;0,D3108&lt;&gt;0,F3108&lt;&gt;0),IF(C3108&lt;&gt;0,CONCATENATE(C3108,"-AGr",VLOOKUP(D3108,Listen!$A$2:$G$45,7,FALSE),"-",E3108,"-",F3108,),CONCATENATE("AGr",VLOOKUP(D3108,Listen!$A$2:$G$45,7,FALSE),"-",E3108,"-",F3108)),"keine vollständige ID")</f>
        <v>keine vollständige ID</v>
      </c>
      <c r="C3108" s="359">
        <f>'[2]III_SAV-Details_NB'!B3114</f>
        <v>0</v>
      </c>
      <c r="D3108" s="359">
        <f>'[2]III_SAV-Details_NB'!C3114</f>
        <v>0</v>
      </c>
      <c r="E3108" s="359">
        <f>'[2]III_SAV-Details_NB'!D3114</f>
        <v>0</v>
      </c>
      <c r="F3108" s="490"/>
      <c r="G3108" s="281">
        <f>'[2]III_SAV-Details_NB'!X3114</f>
        <v>0</v>
      </c>
      <c r="H3108" s="281">
        <f t="shared" si="806"/>
        <v>0</v>
      </c>
      <c r="I3108" s="281">
        <f>IF(con_EOGJahr=2025,'[2]III_SAV-Details_NB'!AA3114,IF(con_EOGJahr=2026,'[2]III_SAV-Details_NB'!AB3114,'[2]III_SAV-Details_NB'!AC3114))</f>
        <v>0</v>
      </c>
      <c r="J3108" s="282"/>
      <c r="K3108" s="282"/>
      <c r="L3108" s="282"/>
      <c r="M3108" s="282"/>
      <c r="N3108" s="282"/>
      <c r="O3108" s="282"/>
      <c r="P3108" s="52">
        <f t="shared" si="807"/>
        <v>0</v>
      </c>
      <c r="Q3108" s="60"/>
      <c r="R3108" s="53">
        <f t="shared" si="813"/>
        <v>0</v>
      </c>
      <c r="S3108" s="59"/>
      <c r="T3108" s="61"/>
      <c r="U3108" s="342" t="str">
        <f t="shared" si="817"/>
        <v>k.A.</v>
      </c>
      <c r="V3108" s="343" t="str">
        <f t="shared" si="814"/>
        <v>k.A.</v>
      </c>
      <c r="W3108" s="343" t="str">
        <f>IFERROR(IF(OR($D3108="",$E3108=0,con_Ende=0),"k.A.",IF(VLOOKUP($D3108,rng_ND,5,0)="Nein",VLOOKUP($D3108,rng_ND,2,FALSE),MIN(VLOOKUP($D3108,rng_ND,2,FALSE),A_Stammdaten!$B$19-D_SAV!$E3108+1))),"k.A.")</f>
        <v>k.A.</v>
      </c>
      <c r="X3108" s="343" t="str">
        <f t="shared" si="815"/>
        <v>k.A.</v>
      </c>
      <c r="Y3108" s="62"/>
      <c r="Z3108" s="48">
        <f t="shared" si="816"/>
        <v>0</v>
      </c>
      <c r="AA3108" s="457"/>
      <c r="AB3108" s="55">
        <f t="shared" si="808"/>
        <v>0</v>
      </c>
      <c r="AC3108" s="55">
        <f>IF(A_Stammdaten!$B$25="ja",D_SAV!AA3108,D_SAV!AB3108)</f>
        <v>0</v>
      </c>
      <c r="AD3108" s="478">
        <f>IF(AC3108=0,0,IF(U3108-(con_EOGJahr-D_SAV!E3108)&lt;=0,AC3108,AC3108/V3108))</f>
        <v>0</v>
      </c>
      <c r="AE3108" s="478">
        <f>IFERROR(IF(AND(VLOOKUP(D3108,rng_ND,5,FALSE)="Ja",D_SAV!T3108="degressiv"),D_SAV!AC3108*Y3108/100,0),0)</f>
        <v>0</v>
      </c>
      <c r="AF3108" s="55">
        <f>IFERROR(IF(VLOOKUP(D3108,rng_ND,5,FALSE)="Ja",MAX(D_SAV!AD3108:AE3108),D_SAV!AD3108),0)</f>
        <v>0</v>
      </c>
      <c r="AG3108" s="55">
        <f t="shared" si="809"/>
        <v>0</v>
      </c>
      <c r="AH3108" s="55">
        <f t="shared" si="810"/>
        <v>0</v>
      </c>
      <c r="AI3108" s="55">
        <f t="shared" si="811"/>
        <v>0</v>
      </c>
      <c r="AJ3108" s="55">
        <f t="shared" si="812"/>
        <v>0</v>
      </c>
      <c r="AK3108" s="55">
        <f t="shared" si="803"/>
        <v>0</v>
      </c>
      <c r="AL3108" s="55">
        <f t="shared" si="804"/>
        <v>0</v>
      </c>
      <c r="AM3108" s="55">
        <f t="shared" si="805"/>
        <v>0</v>
      </c>
    </row>
    <row r="3109" spans="1:39" x14ac:dyDescent="0.25">
      <c r="A3109" s="47">
        <v>3105</v>
      </c>
      <c r="B3109" s="358" t="str">
        <f>IF(AND(E3109&lt;&gt;0,D3109&lt;&gt;0,F3109&lt;&gt;0),IF(C3109&lt;&gt;0,CONCATENATE(C3109,"-AGr",VLOOKUP(D3109,Listen!$A$2:$G$45,7,FALSE),"-",E3109,"-",F3109,),CONCATENATE("AGr",VLOOKUP(D3109,Listen!$A$2:$G$45,7,FALSE),"-",E3109,"-",F3109)),"keine vollständige ID")</f>
        <v>keine vollständige ID</v>
      </c>
      <c r="C3109" s="359">
        <f>'[2]III_SAV-Details_NB'!B3115</f>
        <v>0</v>
      </c>
      <c r="D3109" s="359">
        <f>'[2]III_SAV-Details_NB'!C3115</f>
        <v>0</v>
      </c>
      <c r="E3109" s="359">
        <f>'[2]III_SAV-Details_NB'!D3115</f>
        <v>0</v>
      </c>
      <c r="F3109" s="490"/>
      <c r="G3109" s="281">
        <f>'[2]III_SAV-Details_NB'!X3115</f>
        <v>0</v>
      </c>
      <c r="H3109" s="281">
        <f t="shared" si="806"/>
        <v>0</v>
      </c>
      <c r="I3109" s="281">
        <f>IF(con_EOGJahr=2025,'[2]III_SAV-Details_NB'!AA3115,IF(con_EOGJahr=2026,'[2]III_SAV-Details_NB'!AB3115,'[2]III_SAV-Details_NB'!AC3115))</f>
        <v>0</v>
      </c>
      <c r="J3109" s="282"/>
      <c r="K3109" s="282"/>
      <c r="L3109" s="282"/>
      <c r="M3109" s="282"/>
      <c r="N3109" s="282"/>
      <c r="O3109" s="282"/>
      <c r="P3109" s="52">
        <f t="shared" si="807"/>
        <v>0</v>
      </c>
      <c r="Q3109" s="60"/>
      <c r="R3109" s="53">
        <f t="shared" si="813"/>
        <v>0</v>
      </c>
      <c r="S3109" s="59"/>
      <c r="T3109" s="61"/>
      <c r="U3109" s="342" t="str">
        <f t="shared" si="817"/>
        <v>k.A.</v>
      </c>
      <c r="V3109" s="343" t="str">
        <f t="shared" si="814"/>
        <v>k.A.</v>
      </c>
      <c r="W3109" s="343" t="str">
        <f>IFERROR(IF(OR($D3109="",$E3109=0,con_Ende=0),"k.A.",IF(VLOOKUP($D3109,rng_ND,5,0)="Nein",VLOOKUP($D3109,rng_ND,2,FALSE),MIN(VLOOKUP($D3109,rng_ND,2,FALSE),A_Stammdaten!$B$19-D_SAV!$E3109+1))),"k.A.")</f>
        <v>k.A.</v>
      </c>
      <c r="X3109" s="343" t="str">
        <f t="shared" si="815"/>
        <v>k.A.</v>
      </c>
      <c r="Y3109" s="62"/>
      <c r="Z3109" s="48">
        <f t="shared" si="816"/>
        <v>0</v>
      </c>
      <c r="AA3109" s="457"/>
      <c r="AB3109" s="55">
        <f t="shared" si="808"/>
        <v>0</v>
      </c>
      <c r="AC3109" s="55">
        <f>IF(A_Stammdaten!$B$25="ja",D_SAV!AA3109,D_SAV!AB3109)</f>
        <v>0</v>
      </c>
      <c r="AD3109" s="478">
        <f>IF(AC3109=0,0,IF(U3109-(con_EOGJahr-D_SAV!E3109)&lt;=0,AC3109,AC3109/V3109))</f>
        <v>0</v>
      </c>
      <c r="AE3109" s="478">
        <f>IFERROR(IF(AND(VLOOKUP(D3109,rng_ND,5,FALSE)="Ja",D_SAV!T3109="degressiv"),D_SAV!AC3109*Y3109/100,0),0)</f>
        <v>0</v>
      </c>
      <c r="AF3109" s="55">
        <f>IFERROR(IF(VLOOKUP(D3109,rng_ND,5,FALSE)="Ja",MAX(D_SAV!AD3109:AE3109),D_SAV!AD3109),0)</f>
        <v>0</v>
      </c>
      <c r="AG3109" s="55">
        <f t="shared" si="809"/>
        <v>0</v>
      </c>
      <c r="AH3109" s="55">
        <f t="shared" si="810"/>
        <v>0</v>
      </c>
      <c r="AI3109" s="55">
        <f t="shared" si="811"/>
        <v>0</v>
      </c>
      <c r="AJ3109" s="55">
        <f t="shared" si="812"/>
        <v>0</v>
      </c>
      <c r="AK3109" s="55">
        <f t="shared" si="803"/>
        <v>0</v>
      </c>
      <c r="AL3109" s="55">
        <f t="shared" si="804"/>
        <v>0</v>
      </c>
      <c r="AM3109" s="55">
        <f t="shared" si="805"/>
        <v>0</v>
      </c>
    </row>
    <row r="3110" spans="1:39" x14ac:dyDescent="0.25">
      <c r="A3110" s="47">
        <v>3106</v>
      </c>
      <c r="B3110" s="358" t="str">
        <f>IF(AND(E3110&lt;&gt;0,D3110&lt;&gt;0,F3110&lt;&gt;0),IF(C3110&lt;&gt;0,CONCATENATE(C3110,"-AGr",VLOOKUP(D3110,Listen!$A$2:$G$45,7,FALSE),"-",E3110,"-",F3110,),CONCATENATE("AGr",VLOOKUP(D3110,Listen!$A$2:$G$45,7,FALSE),"-",E3110,"-",F3110)),"keine vollständige ID")</f>
        <v>keine vollständige ID</v>
      </c>
      <c r="C3110" s="359">
        <f>'[2]III_SAV-Details_NB'!B3116</f>
        <v>0</v>
      </c>
      <c r="D3110" s="359">
        <f>'[2]III_SAV-Details_NB'!C3116</f>
        <v>0</v>
      </c>
      <c r="E3110" s="359">
        <f>'[2]III_SAV-Details_NB'!D3116</f>
        <v>0</v>
      </c>
      <c r="F3110" s="490"/>
      <c r="G3110" s="281">
        <f>'[2]III_SAV-Details_NB'!X3116</f>
        <v>0</v>
      </c>
      <c r="H3110" s="281">
        <f t="shared" si="806"/>
        <v>0</v>
      </c>
      <c r="I3110" s="281">
        <f>IF(con_EOGJahr=2025,'[2]III_SAV-Details_NB'!AA3116,IF(con_EOGJahr=2026,'[2]III_SAV-Details_NB'!AB3116,'[2]III_SAV-Details_NB'!AC3116))</f>
        <v>0</v>
      </c>
      <c r="J3110" s="282"/>
      <c r="K3110" s="282"/>
      <c r="L3110" s="282"/>
      <c r="M3110" s="282"/>
      <c r="N3110" s="282"/>
      <c r="O3110" s="282"/>
      <c r="P3110" s="52">
        <f t="shared" si="807"/>
        <v>0</v>
      </c>
      <c r="Q3110" s="60"/>
      <c r="R3110" s="53">
        <f t="shared" si="813"/>
        <v>0</v>
      </c>
      <c r="S3110" s="59"/>
      <c r="T3110" s="61"/>
      <c r="U3110" s="342" t="str">
        <f t="shared" si="817"/>
        <v>k.A.</v>
      </c>
      <c r="V3110" s="343" t="str">
        <f t="shared" si="814"/>
        <v>k.A.</v>
      </c>
      <c r="W3110" s="343" t="str">
        <f>IFERROR(IF(OR($D3110="",$E3110=0,con_Ende=0),"k.A.",IF(VLOOKUP($D3110,rng_ND,5,0)="Nein",VLOOKUP($D3110,rng_ND,2,FALSE),MIN(VLOOKUP($D3110,rng_ND,2,FALSE),A_Stammdaten!$B$19-D_SAV!$E3110+1))),"k.A.")</f>
        <v>k.A.</v>
      </c>
      <c r="X3110" s="343" t="str">
        <f t="shared" si="815"/>
        <v>k.A.</v>
      </c>
      <c r="Y3110" s="62"/>
      <c r="Z3110" s="48">
        <f t="shared" si="816"/>
        <v>0</v>
      </c>
      <c r="AA3110" s="457"/>
      <c r="AB3110" s="55">
        <f t="shared" si="808"/>
        <v>0</v>
      </c>
      <c r="AC3110" s="55">
        <f>IF(A_Stammdaten!$B$25="ja",D_SAV!AA3110,D_SAV!AB3110)</f>
        <v>0</v>
      </c>
      <c r="AD3110" s="478">
        <f>IF(AC3110=0,0,IF(U3110-(con_EOGJahr-D_SAV!E3110)&lt;=0,AC3110,AC3110/V3110))</f>
        <v>0</v>
      </c>
      <c r="AE3110" s="478">
        <f>IFERROR(IF(AND(VLOOKUP(D3110,rng_ND,5,FALSE)="Ja",D_SAV!T3110="degressiv"),D_SAV!AC3110*Y3110/100,0),0)</f>
        <v>0</v>
      </c>
      <c r="AF3110" s="55">
        <f>IFERROR(IF(VLOOKUP(D3110,rng_ND,5,FALSE)="Ja",MAX(D_SAV!AD3110:AE3110),D_SAV!AD3110),0)</f>
        <v>0</v>
      </c>
      <c r="AG3110" s="55">
        <f t="shared" si="809"/>
        <v>0</v>
      </c>
      <c r="AH3110" s="55">
        <f t="shared" si="810"/>
        <v>0</v>
      </c>
      <c r="AI3110" s="55">
        <f t="shared" si="811"/>
        <v>0</v>
      </c>
      <c r="AJ3110" s="55">
        <f t="shared" si="812"/>
        <v>0</v>
      </c>
      <c r="AK3110" s="55">
        <f t="shared" si="803"/>
        <v>0</v>
      </c>
      <c r="AL3110" s="55">
        <f t="shared" si="804"/>
        <v>0</v>
      </c>
      <c r="AM3110" s="55">
        <f t="shared" si="805"/>
        <v>0</v>
      </c>
    </row>
    <row r="3111" spans="1:39" x14ac:dyDescent="0.25">
      <c r="A3111" s="47">
        <v>3107</v>
      </c>
      <c r="B3111" s="358" t="str">
        <f>IF(AND(E3111&lt;&gt;0,D3111&lt;&gt;0,F3111&lt;&gt;0),IF(C3111&lt;&gt;0,CONCATENATE(C3111,"-AGr",VLOOKUP(D3111,Listen!$A$2:$G$45,7,FALSE),"-",E3111,"-",F3111,),CONCATENATE("AGr",VLOOKUP(D3111,Listen!$A$2:$G$45,7,FALSE),"-",E3111,"-",F3111)),"keine vollständige ID")</f>
        <v>keine vollständige ID</v>
      </c>
      <c r="C3111" s="359">
        <f>'[2]III_SAV-Details_NB'!B3117</f>
        <v>0</v>
      </c>
      <c r="D3111" s="359">
        <f>'[2]III_SAV-Details_NB'!C3117</f>
        <v>0</v>
      </c>
      <c r="E3111" s="359">
        <f>'[2]III_SAV-Details_NB'!D3117</f>
        <v>0</v>
      </c>
      <c r="F3111" s="490"/>
      <c r="G3111" s="281">
        <f>'[2]III_SAV-Details_NB'!X3117</f>
        <v>0</v>
      </c>
      <c r="H3111" s="281">
        <f t="shared" si="806"/>
        <v>0</v>
      </c>
      <c r="I3111" s="281">
        <f>IF(con_EOGJahr=2025,'[2]III_SAV-Details_NB'!AA3117,IF(con_EOGJahr=2026,'[2]III_SAV-Details_NB'!AB3117,'[2]III_SAV-Details_NB'!AC3117))</f>
        <v>0</v>
      </c>
      <c r="J3111" s="282"/>
      <c r="K3111" s="282"/>
      <c r="L3111" s="282"/>
      <c r="M3111" s="282"/>
      <c r="N3111" s="282"/>
      <c r="O3111" s="282"/>
      <c r="P3111" s="52">
        <f t="shared" si="807"/>
        <v>0</v>
      </c>
      <c r="Q3111" s="60"/>
      <c r="R3111" s="53">
        <f t="shared" si="813"/>
        <v>0</v>
      </c>
      <c r="S3111" s="59"/>
      <c r="T3111" s="61"/>
      <c r="U3111" s="342" t="str">
        <f t="shared" si="817"/>
        <v>k.A.</v>
      </c>
      <c r="V3111" s="343" t="str">
        <f t="shared" si="814"/>
        <v>k.A.</v>
      </c>
      <c r="W3111" s="343" t="str">
        <f>IFERROR(IF(OR($D3111="",$E3111=0,con_Ende=0),"k.A.",IF(VLOOKUP($D3111,rng_ND,5,0)="Nein",VLOOKUP($D3111,rng_ND,2,FALSE),MIN(VLOOKUP($D3111,rng_ND,2,FALSE),A_Stammdaten!$B$19-D_SAV!$E3111+1))),"k.A.")</f>
        <v>k.A.</v>
      </c>
      <c r="X3111" s="343" t="str">
        <f t="shared" si="815"/>
        <v>k.A.</v>
      </c>
      <c r="Y3111" s="62"/>
      <c r="Z3111" s="48">
        <f t="shared" si="816"/>
        <v>0</v>
      </c>
      <c r="AA3111" s="457"/>
      <c r="AB3111" s="55">
        <f t="shared" si="808"/>
        <v>0</v>
      </c>
      <c r="AC3111" s="55">
        <f>IF(A_Stammdaten!$B$25="ja",D_SAV!AA3111,D_SAV!AB3111)</f>
        <v>0</v>
      </c>
      <c r="AD3111" s="478">
        <f>IF(AC3111=0,0,IF(U3111-(con_EOGJahr-D_SAV!E3111)&lt;=0,AC3111,AC3111/V3111))</f>
        <v>0</v>
      </c>
      <c r="AE3111" s="478">
        <f>IFERROR(IF(AND(VLOOKUP(D3111,rng_ND,5,FALSE)="Ja",D_SAV!T3111="degressiv"),D_SAV!AC3111*Y3111/100,0),0)</f>
        <v>0</v>
      </c>
      <c r="AF3111" s="55">
        <f>IFERROR(IF(VLOOKUP(D3111,rng_ND,5,FALSE)="Ja",MAX(D_SAV!AD3111:AE3111),D_SAV!AD3111),0)</f>
        <v>0</v>
      </c>
      <c r="AG3111" s="55">
        <f t="shared" si="809"/>
        <v>0</v>
      </c>
      <c r="AH3111" s="55">
        <f t="shared" si="810"/>
        <v>0</v>
      </c>
      <c r="AI3111" s="55">
        <f t="shared" si="811"/>
        <v>0</v>
      </c>
      <c r="AJ3111" s="55">
        <f t="shared" si="812"/>
        <v>0</v>
      </c>
      <c r="AK3111" s="55">
        <f t="shared" si="803"/>
        <v>0</v>
      </c>
      <c r="AL3111" s="55">
        <f t="shared" si="804"/>
        <v>0</v>
      </c>
      <c r="AM3111" s="55">
        <f t="shared" si="805"/>
        <v>0</v>
      </c>
    </row>
    <row r="3112" spans="1:39" x14ac:dyDescent="0.25">
      <c r="A3112" s="47">
        <v>3108</v>
      </c>
      <c r="B3112" s="358" t="str">
        <f>IF(AND(E3112&lt;&gt;0,D3112&lt;&gt;0,F3112&lt;&gt;0),IF(C3112&lt;&gt;0,CONCATENATE(C3112,"-AGr",VLOOKUP(D3112,Listen!$A$2:$G$45,7,FALSE),"-",E3112,"-",F3112,),CONCATENATE("AGr",VLOOKUP(D3112,Listen!$A$2:$G$45,7,FALSE),"-",E3112,"-",F3112)),"keine vollständige ID")</f>
        <v>keine vollständige ID</v>
      </c>
      <c r="C3112" s="359">
        <f>'[2]III_SAV-Details_NB'!B3118</f>
        <v>0</v>
      </c>
      <c r="D3112" s="359">
        <f>'[2]III_SAV-Details_NB'!C3118</f>
        <v>0</v>
      </c>
      <c r="E3112" s="359">
        <f>'[2]III_SAV-Details_NB'!D3118</f>
        <v>0</v>
      </c>
      <c r="F3112" s="490"/>
      <c r="G3112" s="281">
        <f>'[2]III_SAV-Details_NB'!X3118</f>
        <v>0</v>
      </c>
      <c r="H3112" s="281">
        <f t="shared" si="806"/>
        <v>0</v>
      </c>
      <c r="I3112" s="281">
        <f>IF(con_EOGJahr=2025,'[2]III_SAV-Details_NB'!AA3118,IF(con_EOGJahr=2026,'[2]III_SAV-Details_NB'!AB3118,'[2]III_SAV-Details_NB'!AC3118))</f>
        <v>0</v>
      </c>
      <c r="J3112" s="282"/>
      <c r="K3112" s="282"/>
      <c r="L3112" s="282"/>
      <c r="M3112" s="282"/>
      <c r="N3112" s="282"/>
      <c r="O3112" s="282"/>
      <c r="P3112" s="52">
        <f t="shared" si="807"/>
        <v>0</v>
      </c>
      <c r="Q3112" s="60"/>
      <c r="R3112" s="53">
        <f t="shared" si="813"/>
        <v>0</v>
      </c>
      <c r="S3112" s="59"/>
      <c r="T3112" s="61"/>
      <c r="U3112" s="342" t="str">
        <f t="shared" si="817"/>
        <v>k.A.</v>
      </c>
      <c r="V3112" s="343" t="str">
        <f t="shared" si="814"/>
        <v>k.A.</v>
      </c>
      <c r="W3112" s="343" t="str">
        <f>IFERROR(IF(OR($D3112="",$E3112=0,con_Ende=0),"k.A.",IF(VLOOKUP($D3112,rng_ND,5,0)="Nein",VLOOKUP($D3112,rng_ND,2,FALSE),MIN(VLOOKUP($D3112,rng_ND,2,FALSE),A_Stammdaten!$B$19-D_SAV!$E3112+1))),"k.A.")</f>
        <v>k.A.</v>
      </c>
      <c r="X3112" s="343" t="str">
        <f t="shared" si="815"/>
        <v>k.A.</v>
      </c>
      <c r="Y3112" s="62"/>
      <c r="Z3112" s="48">
        <f t="shared" si="816"/>
        <v>0</v>
      </c>
      <c r="AA3112" s="457"/>
      <c r="AB3112" s="55">
        <f t="shared" si="808"/>
        <v>0</v>
      </c>
      <c r="AC3112" s="55">
        <f>IF(A_Stammdaten!$B$25="ja",D_SAV!AA3112,D_SAV!AB3112)</f>
        <v>0</v>
      </c>
      <c r="AD3112" s="478">
        <f>IF(AC3112=0,0,IF(U3112-(con_EOGJahr-D_SAV!E3112)&lt;=0,AC3112,AC3112/V3112))</f>
        <v>0</v>
      </c>
      <c r="AE3112" s="478">
        <f>IFERROR(IF(AND(VLOOKUP(D3112,rng_ND,5,FALSE)="Ja",D_SAV!T3112="degressiv"),D_SAV!AC3112*Y3112/100,0),0)</f>
        <v>0</v>
      </c>
      <c r="AF3112" s="55">
        <f>IFERROR(IF(VLOOKUP(D3112,rng_ND,5,FALSE)="Ja",MAX(D_SAV!AD3112:AE3112),D_SAV!AD3112),0)</f>
        <v>0</v>
      </c>
      <c r="AG3112" s="55">
        <f t="shared" si="809"/>
        <v>0</v>
      </c>
      <c r="AH3112" s="55">
        <f t="shared" si="810"/>
        <v>0</v>
      </c>
      <c r="AI3112" s="55">
        <f t="shared" si="811"/>
        <v>0</v>
      </c>
      <c r="AJ3112" s="55">
        <f t="shared" si="812"/>
        <v>0</v>
      </c>
      <c r="AK3112" s="55">
        <f t="shared" si="803"/>
        <v>0</v>
      </c>
      <c r="AL3112" s="55">
        <f t="shared" si="804"/>
        <v>0</v>
      </c>
      <c r="AM3112" s="55">
        <f t="shared" si="805"/>
        <v>0</v>
      </c>
    </row>
    <row r="3113" spans="1:39" x14ac:dyDescent="0.25">
      <c r="A3113" s="47">
        <v>3109</v>
      </c>
      <c r="B3113" s="358" t="str">
        <f>IF(AND(E3113&lt;&gt;0,D3113&lt;&gt;0,F3113&lt;&gt;0),IF(C3113&lt;&gt;0,CONCATENATE(C3113,"-AGr",VLOOKUP(D3113,Listen!$A$2:$G$45,7,FALSE),"-",E3113,"-",F3113,),CONCATENATE("AGr",VLOOKUP(D3113,Listen!$A$2:$G$45,7,FALSE),"-",E3113,"-",F3113)),"keine vollständige ID")</f>
        <v>keine vollständige ID</v>
      </c>
      <c r="C3113" s="359">
        <f>'[2]III_SAV-Details_NB'!B3119</f>
        <v>0</v>
      </c>
      <c r="D3113" s="359">
        <f>'[2]III_SAV-Details_NB'!C3119</f>
        <v>0</v>
      </c>
      <c r="E3113" s="359">
        <f>'[2]III_SAV-Details_NB'!D3119</f>
        <v>0</v>
      </c>
      <c r="F3113" s="490"/>
      <c r="G3113" s="281">
        <f>'[2]III_SAV-Details_NB'!X3119</f>
        <v>0</v>
      </c>
      <c r="H3113" s="281">
        <f t="shared" si="806"/>
        <v>0</v>
      </c>
      <c r="I3113" s="281">
        <f>IF(con_EOGJahr=2025,'[2]III_SAV-Details_NB'!AA3119,IF(con_EOGJahr=2026,'[2]III_SAV-Details_NB'!AB3119,'[2]III_SAV-Details_NB'!AC3119))</f>
        <v>0</v>
      </c>
      <c r="J3113" s="282"/>
      <c r="K3113" s="282"/>
      <c r="L3113" s="282"/>
      <c r="M3113" s="282"/>
      <c r="N3113" s="282"/>
      <c r="O3113" s="282"/>
      <c r="P3113" s="52">
        <f t="shared" si="807"/>
        <v>0</v>
      </c>
      <c r="Q3113" s="60"/>
      <c r="R3113" s="53">
        <f t="shared" si="813"/>
        <v>0</v>
      </c>
      <c r="S3113" s="59"/>
      <c r="T3113" s="61"/>
      <c r="U3113" s="342" t="str">
        <f t="shared" si="817"/>
        <v>k.A.</v>
      </c>
      <c r="V3113" s="343" t="str">
        <f t="shared" si="814"/>
        <v>k.A.</v>
      </c>
      <c r="W3113" s="343" t="str">
        <f>IFERROR(IF(OR($D3113="",$E3113=0,con_Ende=0),"k.A.",IF(VLOOKUP($D3113,rng_ND,5,0)="Nein",VLOOKUP($D3113,rng_ND,2,FALSE),MIN(VLOOKUP($D3113,rng_ND,2,FALSE),A_Stammdaten!$B$19-D_SAV!$E3113+1))),"k.A.")</f>
        <v>k.A.</v>
      </c>
      <c r="X3113" s="343" t="str">
        <f t="shared" si="815"/>
        <v>k.A.</v>
      </c>
      <c r="Y3113" s="62"/>
      <c r="Z3113" s="48">
        <f t="shared" si="816"/>
        <v>0</v>
      </c>
      <c r="AA3113" s="457"/>
      <c r="AB3113" s="55">
        <f t="shared" si="808"/>
        <v>0</v>
      </c>
      <c r="AC3113" s="55">
        <f>IF(A_Stammdaten!$B$25="ja",D_SAV!AA3113,D_SAV!AB3113)</f>
        <v>0</v>
      </c>
      <c r="AD3113" s="478">
        <f>IF(AC3113=0,0,IF(U3113-(con_EOGJahr-D_SAV!E3113)&lt;=0,AC3113,AC3113/V3113))</f>
        <v>0</v>
      </c>
      <c r="AE3113" s="478">
        <f>IFERROR(IF(AND(VLOOKUP(D3113,rng_ND,5,FALSE)="Ja",D_SAV!T3113="degressiv"),D_SAV!AC3113*Y3113/100,0),0)</f>
        <v>0</v>
      </c>
      <c r="AF3113" s="55">
        <f>IFERROR(IF(VLOOKUP(D3113,rng_ND,5,FALSE)="Ja",MAX(D_SAV!AD3113:AE3113),D_SAV!AD3113),0)</f>
        <v>0</v>
      </c>
      <c r="AG3113" s="55">
        <f t="shared" si="809"/>
        <v>0</v>
      </c>
      <c r="AH3113" s="55">
        <f t="shared" si="810"/>
        <v>0</v>
      </c>
      <c r="AI3113" s="55">
        <f t="shared" si="811"/>
        <v>0</v>
      </c>
      <c r="AJ3113" s="55">
        <f t="shared" si="812"/>
        <v>0</v>
      </c>
      <c r="AK3113" s="55">
        <f t="shared" si="803"/>
        <v>0</v>
      </c>
      <c r="AL3113" s="55">
        <f t="shared" si="804"/>
        <v>0</v>
      </c>
      <c r="AM3113" s="55">
        <f t="shared" si="805"/>
        <v>0</v>
      </c>
    </row>
    <row r="3114" spans="1:39" x14ac:dyDescent="0.25">
      <c r="A3114" s="47">
        <v>3110</v>
      </c>
      <c r="B3114" s="358" t="str">
        <f>IF(AND(E3114&lt;&gt;0,D3114&lt;&gt;0,F3114&lt;&gt;0),IF(C3114&lt;&gt;0,CONCATENATE(C3114,"-AGr",VLOOKUP(D3114,Listen!$A$2:$G$45,7,FALSE),"-",E3114,"-",F3114,),CONCATENATE("AGr",VLOOKUP(D3114,Listen!$A$2:$G$45,7,FALSE),"-",E3114,"-",F3114)),"keine vollständige ID")</f>
        <v>keine vollständige ID</v>
      </c>
      <c r="C3114" s="359">
        <f>'[2]III_SAV-Details_NB'!B3120</f>
        <v>0</v>
      </c>
      <c r="D3114" s="359">
        <f>'[2]III_SAV-Details_NB'!C3120</f>
        <v>0</v>
      </c>
      <c r="E3114" s="359">
        <f>'[2]III_SAV-Details_NB'!D3120</f>
        <v>0</v>
      </c>
      <c r="F3114" s="490"/>
      <c r="G3114" s="281">
        <f>'[2]III_SAV-Details_NB'!X3120</f>
        <v>0</v>
      </c>
      <c r="H3114" s="281">
        <f t="shared" si="806"/>
        <v>0</v>
      </c>
      <c r="I3114" s="281">
        <f>IF(con_EOGJahr=2025,'[2]III_SAV-Details_NB'!AA3120,IF(con_EOGJahr=2026,'[2]III_SAV-Details_NB'!AB3120,'[2]III_SAV-Details_NB'!AC3120))</f>
        <v>0</v>
      </c>
      <c r="J3114" s="282"/>
      <c r="K3114" s="282"/>
      <c r="L3114" s="282"/>
      <c r="M3114" s="282"/>
      <c r="N3114" s="282"/>
      <c r="O3114" s="282"/>
      <c r="P3114" s="52">
        <f t="shared" si="807"/>
        <v>0</v>
      </c>
      <c r="Q3114" s="60"/>
      <c r="R3114" s="53">
        <f t="shared" si="813"/>
        <v>0</v>
      </c>
      <c r="S3114" s="59"/>
      <c r="T3114" s="61"/>
      <c r="U3114" s="342" t="str">
        <f t="shared" si="817"/>
        <v>k.A.</v>
      </c>
      <c r="V3114" s="343" t="str">
        <f t="shared" si="814"/>
        <v>k.A.</v>
      </c>
      <c r="W3114" s="343" t="str">
        <f>IFERROR(IF(OR($D3114="",$E3114=0,con_Ende=0),"k.A.",IF(VLOOKUP($D3114,rng_ND,5,0)="Nein",VLOOKUP($D3114,rng_ND,2,FALSE),MIN(VLOOKUP($D3114,rng_ND,2,FALSE),A_Stammdaten!$B$19-D_SAV!$E3114+1))),"k.A.")</f>
        <v>k.A.</v>
      </c>
      <c r="X3114" s="343" t="str">
        <f t="shared" si="815"/>
        <v>k.A.</v>
      </c>
      <c r="Y3114" s="62"/>
      <c r="Z3114" s="48">
        <f t="shared" si="816"/>
        <v>0</v>
      </c>
      <c r="AA3114" s="457"/>
      <c r="AB3114" s="55">
        <f t="shared" si="808"/>
        <v>0</v>
      </c>
      <c r="AC3114" s="55">
        <f>IF(A_Stammdaten!$B$25="ja",D_SAV!AA3114,D_SAV!AB3114)</f>
        <v>0</v>
      </c>
      <c r="AD3114" s="478">
        <f>IF(AC3114=0,0,IF(U3114-(con_EOGJahr-D_SAV!E3114)&lt;=0,AC3114,AC3114/V3114))</f>
        <v>0</v>
      </c>
      <c r="AE3114" s="478">
        <f>IFERROR(IF(AND(VLOOKUP(D3114,rng_ND,5,FALSE)="Ja",D_SAV!T3114="degressiv"),D_SAV!AC3114*Y3114/100,0),0)</f>
        <v>0</v>
      </c>
      <c r="AF3114" s="55">
        <f>IFERROR(IF(VLOOKUP(D3114,rng_ND,5,FALSE)="Ja",MAX(D_SAV!AD3114:AE3114),D_SAV!AD3114),0)</f>
        <v>0</v>
      </c>
      <c r="AG3114" s="55">
        <f t="shared" si="809"/>
        <v>0</v>
      </c>
      <c r="AH3114" s="55">
        <f t="shared" si="810"/>
        <v>0</v>
      </c>
      <c r="AI3114" s="55">
        <f t="shared" si="811"/>
        <v>0</v>
      </c>
      <c r="AJ3114" s="55">
        <f t="shared" si="812"/>
        <v>0</v>
      </c>
      <c r="AK3114" s="55">
        <f t="shared" si="803"/>
        <v>0</v>
      </c>
      <c r="AL3114" s="55">
        <f t="shared" si="804"/>
        <v>0</v>
      </c>
      <c r="AM3114" s="55">
        <f t="shared" si="805"/>
        <v>0</v>
      </c>
    </row>
    <row r="3115" spans="1:39" x14ac:dyDescent="0.25">
      <c r="A3115" s="47">
        <v>3111</v>
      </c>
      <c r="B3115" s="358" t="str">
        <f>IF(AND(E3115&lt;&gt;0,D3115&lt;&gt;0,F3115&lt;&gt;0),IF(C3115&lt;&gt;0,CONCATENATE(C3115,"-AGr",VLOOKUP(D3115,Listen!$A$2:$G$45,7,FALSE),"-",E3115,"-",F3115,),CONCATENATE("AGr",VLOOKUP(D3115,Listen!$A$2:$G$45,7,FALSE),"-",E3115,"-",F3115)),"keine vollständige ID")</f>
        <v>keine vollständige ID</v>
      </c>
      <c r="C3115" s="359">
        <f>'[2]III_SAV-Details_NB'!B3121</f>
        <v>0</v>
      </c>
      <c r="D3115" s="359">
        <f>'[2]III_SAV-Details_NB'!C3121</f>
        <v>0</v>
      </c>
      <c r="E3115" s="359">
        <f>'[2]III_SAV-Details_NB'!D3121</f>
        <v>0</v>
      </c>
      <c r="F3115" s="490"/>
      <c r="G3115" s="281">
        <f>'[2]III_SAV-Details_NB'!X3121</f>
        <v>0</v>
      </c>
      <c r="H3115" s="281">
        <f t="shared" si="806"/>
        <v>0</v>
      </c>
      <c r="I3115" s="281">
        <f>IF(con_EOGJahr=2025,'[2]III_SAV-Details_NB'!AA3121,IF(con_EOGJahr=2026,'[2]III_SAV-Details_NB'!AB3121,'[2]III_SAV-Details_NB'!AC3121))</f>
        <v>0</v>
      </c>
      <c r="J3115" s="282"/>
      <c r="K3115" s="282"/>
      <c r="L3115" s="282"/>
      <c r="M3115" s="282"/>
      <c r="N3115" s="282"/>
      <c r="O3115" s="282"/>
      <c r="P3115" s="52">
        <f t="shared" si="807"/>
        <v>0</v>
      </c>
      <c r="Q3115" s="60"/>
      <c r="R3115" s="53">
        <f t="shared" si="813"/>
        <v>0</v>
      </c>
      <c r="S3115" s="59"/>
      <c r="T3115" s="61"/>
      <c r="U3115" s="342" t="str">
        <f t="shared" si="817"/>
        <v>k.A.</v>
      </c>
      <c r="V3115" s="343" t="str">
        <f t="shared" si="814"/>
        <v>k.A.</v>
      </c>
      <c r="W3115" s="343" t="str">
        <f>IFERROR(IF(OR($D3115="",$E3115=0,con_Ende=0),"k.A.",IF(VLOOKUP($D3115,rng_ND,5,0)="Nein",VLOOKUP($D3115,rng_ND,2,FALSE),MIN(VLOOKUP($D3115,rng_ND,2,FALSE),A_Stammdaten!$B$19-D_SAV!$E3115+1))),"k.A.")</f>
        <v>k.A.</v>
      </c>
      <c r="X3115" s="343" t="str">
        <f t="shared" si="815"/>
        <v>k.A.</v>
      </c>
      <c r="Y3115" s="62"/>
      <c r="Z3115" s="48">
        <f t="shared" si="816"/>
        <v>0</v>
      </c>
      <c r="AA3115" s="457"/>
      <c r="AB3115" s="55">
        <f t="shared" si="808"/>
        <v>0</v>
      </c>
      <c r="AC3115" s="55">
        <f>IF(A_Stammdaten!$B$25="ja",D_SAV!AA3115,D_SAV!AB3115)</f>
        <v>0</v>
      </c>
      <c r="AD3115" s="478">
        <f>IF(AC3115=0,0,IF(U3115-(con_EOGJahr-D_SAV!E3115)&lt;=0,AC3115,AC3115/V3115))</f>
        <v>0</v>
      </c>
      <c r="AE3115" s="478">
        <f>IFERROR(IF(AND(VLOOKUP(D3115,rng_ND,5,FALSE)="Ja",D_SAV!T3115="degressiv"),D_SAV!AC3115*Y3115/100,0),0)</f>
        <v>0</v>
      </c>
      <c r="AF3115" s="55">
        <f>IFERROR(IF(VLOOKUP(D3115,rng_ND,5,FALSE)="Ja",MAX(D_SAV!AD3115:AE3115),D_SAV!AD3115),0)</f>
        <v>0</v>
      </c>
      <c r="AG3115" s="55">
        <f t="shared" si="809"/>
        <v>0</v>
      </c>
      <c r="AH3115" s="55">
        <f t="shared" si="810"/>
        <v>0</v>
      </c>
      <c r="AI3115" s="55">
        <f t="shared" si="811"/>
        <v>0</v>
      </c>
      <c r="AJ3115" s="55">
        <f t="shared" si="812"/>
        <v>0</v>
      </c>
      <c r="AK3115" s="55">
        <f t="shared" si="803"/>
        <v>0</v>
      </c>
      <c r="AL3115" s="55">
        <f t="shared" si="804"/>
        <v>0</v>
      </c>
      <c r="AM3115" s="55">
        <f t="shared" si="805"/>
        <v>0</v>
      </c>
    </row>
    <row r="3116" spans="1:39" x14ac:dyDescent="0.25">
      <c r="A3116" s="47">
        <v>3112</v>
      </c>
      <c r="B3116" s="358" t="str">
        <f>IF(AND(E3116&lt;&gt;0,D3116&lt;&gt;0,F3116&lt;&gt;0),IF(C3116&lt;&gt;0,CONCATENATE(C3116,"-AGr",VLOOKUP(D3116,Listen!$A$2:$G$45,7,FALSE),"-",E3116,"-",F3116,),CONCATENATE("AGr",VLOOKUP(D3116,Listen!$A$2:$G$45,7,FALSE),"-",E3116,"-",F3116)),"keine vollständige ID")</f>
        <v>keine vollständige ID</v>
      </c>
      <c r="C3116" s="359">
        <f>'[2]III_SAV-Details_NB'!B3122</f>
        <v>0</v>
      </c>
      <c r="D3116" s="359">
        <f>'[2]III_SAV-Details_NB'!C3122</f>
        <v>0</v>
      </c>
      <c r="E3116" s="359">
        <f>'[2]III_SAV-Details_NB'!D3122</f>
        <v>0</v>
      </c>
      <c r="F3116" s="490"/>
      <c r="G3116" s="281">
        <f>'[2]III_SAV-Details_NB'!X3122</f>
        <v>0</v>
      </c>
      <c r="H3116" s="281">
        <f t="shared" si="806"/>
        <v>0</v>
      </c>
      <c r="I3116" s="281">
        <f>IF(con_EOGJahr=2025,'[2]III_SAV-Details_NB'!AA3122,IF(con_EOGJahr=2026,'[2]III_SAV-Details_NB'!AB3122,'[2]III_SAV-Details_NB'!AC3122))</f>
        <v>0</v>
      </c>
      <c r="J3116" s="282"/>
      <c r="K3116" s="282"/>
      <c r="L3116" s="282"/>
      <c r="M3116" s="282"/>
      <c r="N3116" s="282"/>
      <c r="O3116" s="282"/>
      <c r="P3116" s="52">
        <f t="shared" si="807"/>
        <v>0</v>
      </c>
      <c r="Q3116" s="60"/>
      <c r="R3116" s="53">
        <f t="shared" si="813"/>
        <v>0</v>
      </c>
      <c r="S3116" s="59"/>
      <c r="T3116" s="61"/>
      <c r="U3116" s="342" t="str">
        <f t="shared" si="817"/>
        <v>k.A.</v>
      </c>
      <c r="V3116" s="343" t="str">
        <f t="shared" si="814"/>
        <v>k.A.</v>
      </c>
      <c r="W3116" s="343" t="str">
        <f>IFERROR(IF(OR($D3116="",$E3116=0,con_Ende=0),"k.A.",IF(VLOOKUP($D3116,rng_ND,5,0)="Nein",VLOOKUP($D3116,rng_ND,2,FALSE),MIN(VLOOKUP($D3116,rng_ND,2,FALSE),A_Stammdaten!$B$19-D_SAV!$E3116+1))),"k.A.")</f>
        <v>k.A.</v>
      </c>
      <c r="X3116" s="343" t="str">
        <f t="shared" si="815"/>
        <v>k.A.</v>
      </c>
      <c r="Y3116" s="62"/>
      <c r="Z3116" s="48">
        <f t="shared" si="816"/>
        <v>0</v>
      </c>
      <c r="AA3116" s="457"/>
      <c r="AB3116" s="55">
        <f t="shared" si="808"/>
        <v>0</v>
      </c>
      <c r="AC3116" s="55">
        <f>IF(A_Stammdaten!$B$25="ja",D_SAV!AA3116,D_SAV!AB3116)</f>
        <v>0</v>
      </c>
      <c r="AD3116" s="478">
        <f>IF(AC3116=0,0,IF(U3116-(con_EOGJahr-D_SAV!E3116)&lt;=0,AC3116,AC3116/V3116))</f>
        <v>0</v>
      </c>
      <c r="AE3116" s="478">
        <f>IFERROR(IF(AND(VLOOKUP(D3116,rng_ND,5,FALSE)="Ja",D_SAV!T3116="degressiv"),D_SAV!AC3116*Y3116/100,0),0)</f>
        <v>0</v>
      </c>
      <c r="AF3116" s="55">
        <f>IFERROR(IF(VLOOKUP(D3116,rng_ND,5,FALSE)="Ja",MAX(D_SAV!AD3116:AE3116),D_SAV!AD3116),0)</f>
        <v>0</v>
      </c>
      <c r="AG3116" s="55">
        <f t="shared" si="809"/>
        <v>0</v>
      </c>
      <c r="AH3116" s="55">
        <f t="shared" si="810"/>
        <v>0</v>
      </c>
      <c r="AI3116" s="55">
        <f t="shared" si="811"/>
        <v>0</v>
      </c>
      <c r="AJ3116" s="55">
        <f t="shared" si="812"/>
        <v>0</v>
      </c>
      <c r="AK3116" s="55">
        <f t="shared" si="803"/>
        <v>0</v>
      </c>
      <c r="AL3116" s="55">
        <f t="shared" si="804"/>
        <v>0</v>
      </c>
      <c r="AM3116" s="55">
        <f t="shared" si="805"/>
        <v>0</v>
      </c>
    </row>
    <row r="3117" spans="1:39" x14ac:dyDescent="0.25">
      <c r="A3117" s="47">
        <v>3113</v>
      </c>
      <c r="B3117" s="358" t="str">
        <f>IF(AND(E3117&lt;&gt;0,D3117&lt;&gt;0,F3117&lt;&gt;0),IF(C3117&lt;&gt;0,CONCATENATE(C3117,"-AGr",VLOOKUP(D3117,Listen!$A$2:$G$45,7,FALSE),"-",E3117,"-",F3117,),CONCATENATE("AGr",VLOOKUP(D3117,Listen!$A$2:$G$45,7,FALSE),"-",E3117,"-",F3117)),"keine vollständige ID")</f>
        <v>keine vollständige ID</v>
      </c>
      <c r="C3117" s="359">
        <f>'[2]III_SAV-Details_NB'!B3123</f>
        <v>0</v>
      </c>
      <c r="D3117" s="359">
        <f>'[2]III_SAV-Details_NB'!C3123</f>
        <v>0</v>
      </c>
      <c r="E3117" s="359">
        <f>'[2]III_SAV-Details_NB'!D3123</f>
        <v>0</v>
      </c>
      <c r="F3117" s="490"/>
      <c r="G3117" s="281">
        <f>'[2]III_SAV-Details_NB'!X3123</f>
        <v>0</v>
      </c>
      <c r="H3117" s="281">
        <f t="shared" si="806"/>
        <v>0</v>
      </c>
      <c r="I3117" s="281">
        <f>IF(con_EOGJahr=2025,'[2]III_SAV-Details_NB'!AA3123,IF(con_EOGJahr=2026,'[2]III_SAV-Details_NB'!AB3123,'[2]III_SAV-Details_NB'!AC3123))</f>
        <v>0</v>
      </c>
      <c r="J3117" s="282"/>
      <c r="K3117" s="282"/>
      <c r="L3117" s="282"/>
      <c r="M3117" s="282"/>
      <c r="N3117" s="282"/>
      <c r="O3117" s="282"/>
      <c r="P3117" s="52">
        <f t="shared" si="807"/>
        <v>0</v>
      </c>
      <c r="Q3117" s="60"/>
      <c r="R3117" s="53">
        <f t="shared" si="813"/>
        <v>0</v>
      </c>
      <c r="S3117" s="59"/>
      <c r="T3117" s="61"/>
      <c r="U3117" s="342" t="str">
        <f t="shared" si="817"/>
        <v>k.A.</v>
      </c>
      <c r="V3117" s="343" t="str">
        <f t="shared" si="814"/>
        <v>k.A.</v>
      </c>
      <c r="W3117" s="343" t="str">
        <f>IFERROR(IF(OR($D3117="",$E3117=0,con_Ende=0),"k.A.",IF(VLOOKUP($D3117,rng_ND,5,0)="Nein",VLOOKUP($D3117,rng_ND,2,FALSE),MIN(VLOOKUP($D3117,rng_ND,2,FALSE),A_Stammdaten!$B$19-D_SAV!$E3117+1))),"k.A.")</f>
        <v>k.A.</v>
      </c>
      <c r="X3117" s="343" t="str">
        <f t="shared" si="815"/>
        <v>k.A.</v>
      </c>
      <c r="Y3117" s="62"/>
      <c r="Z3117" s="48">
        <f t="shared" si="816"/>
        <v>0</v>
      </c>
      <c r="AA3117" s="457"/>
      <c r="AB3117" s="55">
        <f t="shared" si="808"/>
        <v>0</v>
      </c>
      <c r="AC3117" s="55">
        <f>IF(A_Stammdaten!$B$25="ja",D_SAV!AA3117,D_SAV!AB3117)</f>
        <v>0</v>
      </c>
      <c r="AD3117" s="478">
        <f>IF(AC3117=0,0,IF(U3117-(con_EOGJahr-D_SAV!E3117)&lt;=0,AC3117,AC3117/V3117))</f>
        <v>0</v>
      </c>
      <c r="AE3117" s="478">
        <f>IFERROR(IF(AND(VLOOKUP(D3117,rng_ND,5,FALSE)="Ja",D_SAV!T3117="degressiv"),D_SAV!AC3117*Y3117/100,0),0)</f>
        <v>0</v>
      </c>
      <c r="AF3117" s="55">
        <f>IFERROR(IF(VLOOKUP(D3117,rng_ND,5,FALSE)="Ja",MAX(D_SAV!AD3117:AE3117),D_SAV!AD3117),0)</f>
        <v>0</v>
      </c>
      <c r="AG3117" s="55">
        <f t="shared" si="809"/>
        <v>0</v>
      </c>
      <c r="AH3117" s="55">
        <f t="shared" si="810"/>
        <v>0</v>
      </c>
      <c r="AI3117" s="55">
        <f t="shared" si="811"/>
        <v>0</v>
      </c>
      <c r="AJ3117" s="55">
        <f t="shared" si="812"/>
        <v>0</v>
      </c>
      <c r="AK3117" s="55">
        <f t="shared" si="803"/>
        <v>0</v>
      </c>
      <c r="AL3117" s="55">
        <f t="shared" si="804"/>
        <v>0</v>
      </c>
      <c r="AM3117" s="55">
        <f t="shared" si="805"/>
        <v>0</v>
      </c>
    </row>
    <row r="3118" spans="1:39" x14ac:dyDescent="0.25">
      <c r="A3118" s="47">
        <v>3114</v>
      </c>
      <c r="B3118" s="358" t="str">
        <f>IF(AND(E3118&lt;&gt;0,D3118&lt;&gt;0,F3118&lt;&gt;0),IF(C3118&lt;&gt;0,CONCATENATE(C3118,"-AGr",VLOOKUP(D3118,Listen!$A$2:$G$45,7,FALSE),"-",E3118,"-",F3118,),CONCATENATE("AGr",VLOOKUP(D3118,Listen!$A$2:$G$45,7,FALSE),"-",E3118,"-",F3118)),"keine vollständige ID")</f>
        <v>keine vollständige ID</v>
      </c>
      <c r="C3118" s="359">
        <f>'[2]III_SAV-Details_NB'!B3124</f>
        <v>0</v>
      </c>
      <c r="D3118" s="359">
        <f>'[2]III_SAV-Details_NB'!C3124</f>
        <v>0</v>
      </c>
      <c r="E3118" s="359">
        <f>'[2]III_SAV-Details_NB'!D3124</f>
        <v>0</v>
      </c>
      <c r="F3118" s="490"/>
      <c r="G3118" s="281">
        <f>'[2]III_SAV-Details_NB'!X3124</f>
        <v>0</v>
      </c>
      <c r="H3118" s="281">
        <f t="shared" si="806"/>
        <v>0</v>
      </c>
      <c r="I3118" s="281">
        <f>IF(con_EOGJahr=2025,'[2]III_SAV-Details_NB'!AA3124,IF(con_EOGJahr=2026,'[2]III_SAV-Details_NB'!AB3124,'[2]III_SAV-Details_NB'!AC3124))</f>
        <v>0</v>
      </c>
      <c r="J3118" s="282"/>
      <c r="K3118" s="282"/>
      <c r="L3118" s="282"/>
      <c r="M3118" s="282"/>
      <c r="N3118" s="282"/>
      <c r="O3118" s="282"/>
      <c r="P3118" s="52">
        <f t="shared" si="807"/>
        <v>0</v>
      </c>
      <c r="Q3118" s="60"/>
      <c r="R3118" s="53">
        <f t="shared" si="813"/>
        <v>0</v>
      </c>
      <c r="S3118" s="59"/>
      <c r="T3118" s="61"/>
      <c r="U3118" s="342" t="str">
        <f t="shared" si="817"/>
        <v>k.A.</v>
      </c>
      <c r="V3118" s="343" t="str">
        <f t="shared" si="814"/>
        <v>k.A.</v>
      </c>
      <c r="W3118" s="343" t="str">
        <f>IFERROR(IF(OR($D3118="",$E3118=0,con_Ende=0),"k.A.",IF(VLOOKUP($D3118,rng_ND,5,0)="Nein",VLOOKUP($D3118,rng_ND,2,FALSE),MIN(VLOOKUP($D3118,rng_ND,2,FALSE),A_Stammdaten!$B$19-D_SAV!$E3118+1))),"k.A.")</f>
        <v>k.A.</v>
      </c>
      <c r="X3118" s="343" t="str">
        <f t="shared" si="815"/>
        <v>k.A.</v>
      </c>
      <c r="Y3118" s="62"/>
      <c r="Z3118" s="48">
        <f t="shared" si="816"/>
        <v>0</v>
      </c>
      <c r="AA3118" s="457"/>
      <c r="AB3118" s="55">
        <f t="shared" si="808"/>
        <v>0</v>
      </c>
      <c r="AC3118" s="55">
        <f>IF(A_Stammdaten!$B$25="ja",D_SAV!AA3118,D_SAV!AB3118)</f>
        <v>0</v>
      </c>
      <c r="AD3118" s="478">
        <f>IF(AC3118=0,0,IF(U3118-(con_EOGJahr-D_SAV!E3118)&lt;=0,AC3118,AC3118/V3118))</f>
        <v>0</v>
      </c>
      <c r="AE3118" s="478">
        <f>IFERROR(IF(AND(VLOOKUP(D3118,rng_ND,5,FALSE)="Ja",D_SAV!T3118="degressiv"),D_SAV!AC3118*Y3118/100,0),0)</f>
        <v>0</v>
      </c>
      <c r="AF3118" s="55">
        <f>IFERROR(IF(VLOOKUP(D3118,rng_ND,5,FALSE)="Ja",MAX(D_SAV!AD3118:AE3118),D_SAV!AD3118),0)</f>
        <v>0</v>
      </c>
      <c r="AG3118" s="55">
        <f t="shared" si="809"/>
        <v>0</v>
      </c>
      <c r="AH3118" s="55">
        <f t="shared" si="810"/>
        <v>0</v>
      </c>
      <c r="AI3118" s="55">
        <f t="shared" si="811"/>
        <v>0</v>
      </c>
      <c r="AJ3118" s="55">
        <f t="shared" si="812"/>
        <v>0</v>
      </c>
      <c r="AK3118" s="55">
        <f t="shared" si="803"/>
        <v>0</v>
      </c>
      <c r="AL3118" s="55">
        <f t="shared" si="804"/>
        <v>0</v>
      </c>
      <c r="AM3118" s="55">
        <f t="shared" si="805"/>
        <v>0</v>
      </c>
    </row>
    <row r="3119" spans="1:39" x14ac:dyDescent="0.25">
      <c r="A3119" s="47">
        <v>3115</v>
      </c>
      <c r="B3119" s="358" t="str">
        <f>IF(AND(E3119&lt;&gt;0,D3119&lt;&gt;0,F3119&lt;&gt;0),IF(C3119&lt;&gt;0,CONCATENATE(C3119,"-AGr",VLOOKUP(D3119,Listen!$A$2:$G$45,7,FALSE),"-",E3119,"-",F3119,),CONCATENATE("AGr",VLOOKUP(D3119,Listen!$A$2:$G$45,7,FALSE),"-",E3119,"-",F3119)),"keine vollständige ID")</f>
        <v>keine vollständige ID</v>
      </c>
      <c r="C3119" s="359">
        <f>'[2]III_SAV-Details_NB'!B3125</f>
        <v>0</v>
      </c>
      <c r="D3119" s="359">
        <f>'[2]III_SAV-Details_NB'!C3125</f>
        <v>0</v>
      </c>
      <c r="E3119" s="359">
        <f>'[2]III_SAV-Details_NB'!D3125</f>
        <v>0</v>
      </c>
      <c r="F3119" s="490"/>
      <c r="G3119" s="281">
        <f>'[2]III_SAV-Details_NB'!X3125</f>
        <v>0</v>
      </c>
      <c r="H3119" s="281">
        <f t="shared" si="806"/>
        <v>0</v>
      </c>
      <c r="I3119" s="281">
        <f>IF(con_EOGJahr=2025,'[2]III_SAV-Details_NB'!AA3125,IF(con_EOGJahr=2026,'[2]III_SAV-Details_NB'!AB3125,'[2]III_SAV-Details_NB'!AC3125))</f>
        <v>0</v>
      </c>
      <c r="J3119" s="282"/>
      <c r="K3119" s="282"/>
      <c r="L3119" s="282"/>
      <c r="M3119" s="282"/>
      <c r="N3119" s="282"/>
      <c r="O3119" s="282"/>
      <c r="P3119" s="52">
        <f t="shared" si="807"/>
        <v>0</v>
      </c>
      <c r="Q3119" s="60"/>
      <c r="R3119" s="53">
        <f t="shared" si="813"/>
        <v>0</v>
      </c>
      <c r="S3119" s="59"/>
      <c r="T3119" s="61"/>
      <c r="U3119" s="342" t="str">
        <f t="shared" si="817"/>
        <v>k.A.</v>
      </c>
      <c r="V3119" s="343" t="str">
        <f t="shared" si="814"/>
        <v>k.A.</v>
      </c>
      <c r="W3119" s="343" t="str">
        <f>IFERROR(IF(OR($D3119="",$E3119=0,con_Ende=0),"k.A.",IF(VLOOKUP($D3119,rng_ND,5,0)="Nein",VLOOKUP($D3119,rng_ND,2,FALSE),MIN(VLOOKUP($D3119,rng_ND,2,FALSE),A_Stammdaten!$B$19-D_SAV!$E3119+1))),"k.A.")</f>
        <v>k.A.</v>
      </c>
      <c r="X3119" s="343" t="str">
        <f t="shared" si="815"/>
        <v>k.A.</v>
      </c>
      <c r="Y3119" s="62"/>
      <c r="Z3119" s="48">
        <f t="shared" si="816"/>
        <v>0</v>
      </c>
      <c r="AA3119" s="457"/>
      <c r="AB3119" s="55">
        <f t="shared" si="808"/>
        <v>0</v>
      </c>
      <c r="AC3119" s="55">
        <f>IF(A_Stammdaten!$B$25="ja",D_SAV!AA3119,D_SAV!AB3119)</f>
        <v>0</v>
      </c>
      <c r="AD3119" s="478">
        <f>IF(AC3119=0,0,IF(U3119-(con_EOGJahr-D_SAV!E3119)&lt;=0,AC3119,AC3119/V3119))</f>
        <v>0</v>
      </c>
      <c r="AE3119" s="478">
        <f>IFERROR(IF(AND(VLOOKUP(D3119,rng_ND,5,FALSE)="Ja",D_SAV!T3119="degressiv"),D_SAV!AC3119*Y3119/100,0),0)</f>
        <v>0</v>
      </c>
      <c r="AF3119" s="55">
        <f>IFERROR(IF(VLOOKUP(D3119,rng_ND,5,FALSE)="Ja",MAX(D_SAV!AD3119:AE3119),D_SAV!AD3119),0)</f>
        <v>0</v>
      </c>
      <c r="AG3119" s="55">
        <f t="shared" si="809"/>
        <v>0</v>
      </c>
      <c r="AH3119" s="55">
        <f t="shared" si="810"/>
        <v>0</v>
      </c>
      <c r="AI3119" s="55">
        <f t="shared" si="811"/>
        <v>0</v>
      </c>
      <c r="AJ3119" s="55">
        <f t="shared" si="812"/>
        <v>0</v>
      </c>
      <c r="AK3119" s="55">
        <f t="shared" si="803"/>
        <v>0</v>
      </c>
      <c r="AL3119" s="55">
        <f t="shared" si="804"/>
        <v>0</v>
      </c>
      <c r="AM3119" s="55">
        <f t="shared" si="805"/>
        <v>0</v>
      </c>
    </row>
    <row r="3120" spans="1:39" x14ac:dyDescent="0.25">
      <c r="A3120" s="47">
        <v>3116</v>
      </c>
      <c r="B3120" s="358" t="str">
        <f>IF(AND(E3120&lt;&gt;0,D3120&lt;&gt;0,F3120&lt;&gt;0),IF(C3120&lt;&gt;0,CONCATENATE(C3120,"-AGr",VLOOKUP(D3120,Listen!$A$2:$G$45,7,FALSE),"-",E3120,"-",F3120,),CONCATENATE("AGr",VLOOKUP(D3120,Listen!$A$2:$G$45,7,FALSE),"-",E3120,"-",F3120)),"keine vollständige ID")</f>
        <v>keine vollständige ID</v>
      </c>
      <c r="C3120" s="359">
        <f>'[2]III_SAV-Details_NB'!B3126</f>
        <v>0</v>
      </c>
      <c r="D3120" s="359">
        <f>'[2]III_SAV-Details_NB'!C3126</f>
        <v>0</v>
      </c>
      <c r="E3120" s="359">
        <f>'[2]III_SAV-Details_NB'!D3126</f>
        <v>0</v>
      </c>
      <c r="F3120" s="490"/>
      <c r="G3120" s="281">
        <f>'[2]III_SAV-Details_NB'!X3126</f>
        <v>0</v>
      </c>
      <c r="H3120" s="281">
        <f t="shared" si="806"/>
        <v>0</v>
      </c>
      <c r="I3120" s="281">
        <f>IF(con_EOGJahr=2025,'[2]III_SAV-Details_NB'!AA3126,IF(con_EOGJahr=2026,'[2]III_SAV-Details_NB'!AB3126,'[2]III_SAV-Details_NB'!AC3126))</f>
        <v>0</v>
      </c>
      <c r="J3120" s="282"/>
      <c r="K3120" s="282"/>
      <c r="L3120" s="282"/>
      <c r="M3120" s="282"/>
      <c r="N3120" s="282"/>
      <c r="O3120" s="282"/>
      <c r="P3120" s="52">
        <f t="shared" si="807"/>
        <v>0</v>
      </c>
      <c r="Q3120" s="60"/>
      <c r="R3120" s="53">
        <f t="shared" si="813"/>
        <v>0</v>
      </c>
      <c r="S3120" s="59"/>
      <c r="T3120" s="61"/>
      <c r="U3120" s="342" t="str">
        <f t="shared" si="817"/>
        <v>k.A.</v>
      </c>
      <c r="V3120" s="343" t="str">
        <f t="shared" si="814"/>
        <v>k.A.</v>
      </c>
      <c r="W3120" s="343" t="str">
        <f>IFERROR(IF(OR($D3120="",$E3120=0,con_Ende=0),"k.A.",IF(VLOOKUP($D3120,rng_ND,5,0)="Nein",VLOOKUP($D3120,rng_ND,2,FALSE),MIN(VLOOKUP($D3120,rng_ND,2,FALSE),A_Stammdaten!$B$19-D_SAV!$E3120+1))),"k.A.")</f>
        <v>k.A.</v>
      </c>
      <c r="X3120" s="343" t="str">
        <f t="shared" si="815"/>
        <v>k.A.</v>
      </c>
      <c r="Y3120" s="62"/>
      <c r="Z3120" s="48">
        <f t="shared" si="816"/>
        <v>0</v>
      </c>
      <c r="AA3120" s="457"/>
      <c r="AB3120" s="55">
        <f t="shared" si="808"/>
        <v>0</v>
      </c>
      <c r="AC3120" s="55">
        <f>IF(A_Stammdaten!$B$25="ja",D_SAV!AA3120,D_SAV!AB3120)</f>
        <v>0</v>
      </c>
      <c r="AD3120" s="478">
        <f>IF(AC3120=0,0,IF(U3120-(con_EOGJahr-D_SAV!E3120)&lt;=0,AC3120,AC3120/V3120))</f>
        <v>0</v>
      </c>
      <c r="AE3120" s="478">
        <f>IFERROR(IF(AND(VLOOKUP(D3120,rng_ND,5,FALSE)="Ja",D_SAV!T3120="degressiv"),D_SAV!AC3120*Y3120/100,0),0)</f>
        <v>0</v>
      </c>
      <c r="AF3120" s="55">
        <f>IFERROR(IF(VLOOKUP(D3120,rng_ND,5,FALSE)="Ja",MAX(D_SAV!AD3120:AE3120),D_SAV!AD3120),0)</f>
        <v>0</v>
      </c>
      <c r="AG3120" s="55">
        <f t="shared" si="809"/>
        <v>0</v>
      </c>
      <c r="AH3120" s="55">
        <f t="shared" si="810"/>
        <v>0</v>
      </c>
      <c r="AI3120" s="55">
        <f t="shared" si="811"/>
        <v>0</v>
      </c>
      <c r="AJ3120" s="55">
        <f t="shared" si="812"/>
        <v>0</v>
      </c>
      <c r="AK3120" s="55">
        <f t="shared" si="803"/>
        <v>0</v>
      </c>
      <c r="AL3120" s="55">
        <f t="shared" si="804"/>
        <v>0</v>
      </c>
      <c r="AM3120" s="55">
        <f t="shared" si="805"/>
        <v>0</v>
      </c>
    </row>
    <row r="3121" spans="1:39" x14ac:dyDescent="0.25">
      <c r="A3121" s="47">
        <v>3117</v>
      </c>
      <c r="B3121" s="358" t="str">
        <f>IF(AND(E3121&lt;&gt;0,D3121&lt;&gt;0,F3121&lt;&gt;0),IF(C3121&lt;&gt;0,CONCATENATE(C3121,"-AGr",VLOOKUP(D3121,Listen!$A$2:$G$45,7,FALSE),"-",E3121,"-",F3121,),CONCATENATE("AGr",VLOOKUP(D3121,Listen!$A$2:$G$45,7,FALSE),"-",E3121,"-",F3121)),"keine vollständige ID")</f>
        <v>keine vollständige ID</v>
      </c>
      <c r="C3121" s="359">
        <f>'[2]III_SAV-Details_NB'!B3127</f>
        <v>0</v>
      </c>
      <c r="D3121" s="359">
        <f>'[2]III_SAV-Details_NB'!C3127</f>
        <v>0</v>
      </c>
      <c r="E3121" s="359">
        <f>'[2]III_SAV-Details_NB'!D3127</f>
        <v>0</v>
      </c>
      <c r="F3121" s="490"/>
      <c r="G3121" s="281">
        <f>'[2]III_SAV-Details_NB'!X3127</f>
        <v>0</v>
      </c>
      <c r="H3121" s="281">
        <f t="shared" si="806"/>
        <v>0</v>
      </c>
      <c r="I3121" s="281">
        <f>IF(con_EOGJahr=2025,'[2]III_SAV-Details_NB'!AA3127,IF(con_EOGJahr=2026,'[2]III_SAV-Details_NB'!AB3127,'[2]III_SAV-Details_NB'!AC3127))</f>
        <v>0</v>
      </c>
      <c r="J3121" s="282"/>
      <c r="K3121" s="282"/>
      <c r="L3121" s="282"/>
      <c r="M3121" s="282"/>
      <c r="N3121" s="282"/>
      <c r="O3121" s="282"/>
      <c r="P3121" s="52">
        <f t="shared" si="807"/>
        <v>0</v>
      </c>
      <c r="Q3121" s="60"/>
      <c r="R3121" s="53">
        <f t="shared" si="813"/>
        <v>0</v>
      </c>
      <c r="S3121" s="59"/>
      <c r="T3121" s="61"/>
      <c r="U3121" s="342" t="str">
        <f t="shared" si="817"/>
        <v>k.A.</v>
      </c>
      <c r="V3121" s="343" t="str">
        <f t="shared" si="814"/>
        <v>k.A.</v>
      </c>
      <c r="W3121" s="343" t="str">
        <f>IFERROR(IF(OR($D3121="",$E3121=0,con_Ende=0),"k.A.",IF(VLOOKUP($D3121,rng_ND,5,0)="Nein",VLOOKUP($D3121,rng_ND,2,FALSE),MIN(VLOOKUP($D3121,rng_ND,2,FALSE),A_Stammdaten!$B$19-D_SAV!$E3121+1))),"k.A.")</f>
        <v>k.A.</v>
      </c>
      <c r="X3121" s="343" t="str">
        <f t="shared" si="815"/>
        <v>k.A.</v>
      </c>
      <c r="Y3121" s="62"/>
      <c r="Z3121" s="48">
        <f t="shared" si="816"/>
        <v>0</v>
      </c>
      <c r="AA3121" s="457"/>
      <c r="AB3121" s="55">
        <f t="shared" si="808"/>
        <v>0</v>
      </c>
      <c r="AC3121" s="55">
        <f>IF(A_Stammdaten!$B$25="ja",D_SAV!AA3121,D_SAV!AB3121)</f>
        <v>0</v>
      </c>
      <c r="AD3121" s="478">
        <f>IF(AC3121=0,0,IF(U3121-(con_EOGJahr-D_SAV!E3121)&lt;=0,AC3121,AC3121/V3121))</f>
        <v>0</v>
      </c>
      <c r="AE3121" s="478">
        <f>IFERROR(IF(AND(VLOOKUP(D3121,rng_ND,5,FALSE)="Ja",D_SAV!T3121="degressiv"),D_SAV!AC3121*Y3121/100,0),0)</f>
        <v>0</v>
      </c>
      <c r="AF3121" s="55">
        <f>IFERROR(IF(VLOOKUP(D3121,rng_ND,5,FALSE)="Ja",MAX(D_SAV!AD3121:AE3121),D_SAV!AD3121),0)</f>
        <v>0</v>
      </c>
      <c r="AG3121" s="55">
        <f t="shared" si="809"/>
        <v>0</v>
      </c>
      <c r="AH3121" s="55">
        <f t="shared" si="810"/>
        <v>0</v>
      </c>
      <c r="AI3121" s="55">
        <f t="shared" si="811"/>
        <v>0</v>
      </c>
      <c r="AJ3121" s="55">
        <f t="shared" si="812"/>
        <v>0</v>
      </c>
      <c r="AK3121" s="55">
        <f t="shared" si="803"/>
        <v>0</v>
      </c>
      <c r="AL3121" s="55">
        <f t="shared" si="804"/>
        <v>0</v>
      </c>
      <c r="AM3121" s="55">
        <f t="shared" si="805"/>
        <v>0</v>
      </c>
    </row>
    <row r="3122" spans="1:39" x14ac:dyDescent="0.25">
      <c r="A3122" s="47">
        <v>3118</v>
      </c>
      <c r="B3122" s="358" t="str">
        <f>IF(AND(E3122&lt;&gt;0,D3122&lt;&gt;0,F3122&lt;&gt;0),IF(C3122&lt;&gt;0,CONCATENATE(C3122,"-AGr",VLOOKUP(D3122,Listen!$A$2:$G$45,7,FALSE),"-",E3122,"-",F3122,),CONCATENATE("AGr",VLOOKUP(D3122,Listen!$A$2:$G$45,7,FALSE),"-",E3122,"-",F3122)),"keine vollständige ID")</f>
        <v>keine vollständige ID</v>
      </c>
      <c r="C3122" s="359">
        <f>'[2]III_SAV-Details_NB'!B3128</f>
        <v>0</v>
      </c>
      <c r="D3122" s="359">
        <f>'[2]III_SAV-Details_NB'!C3128</f>
        <v>0</v>
      </c>
      <c r="E3122" s="359">
        <f>'[2]III_SAV-Details_NB'!D3128</f>
        <v>0</v>
      </c>
      <c r="F3122" s="490"/>
      <c r="G3122" s="281">
        <f>'[2]III_SAV-Details_NB'!X3128</f>
        <v>0</v>
      </c>
      <c r="H3122" s="281">
        <f t="shared" si="806"/>
        <v>0</v>
      </c>
      <c r="I3122" s="281">
        <f>IF(con_EOGJahr=2025,'[2]III_SAV-Details_NB'!AA3128,IF(con_EOGJahr=2026,'[2]III_SAV-Details_NB'!AB3128,'[2]III_SAV-Details_NB'!AC3128))</f>
        <v>0</v>
      </c>
      <c r="J3122" s="282"/>
      <c r="K3122" s="282"/>
      <c r="L3122" s="282"/>
      <c r="M3122" s="282"/>
      <c r="N3122" s="282"/>
      <c r="O3122" s="282"/>
      <c r="P3122" s="52">
        <f t="shared" si="807"/>
        <v>0</v>
      </c>
      <c r="Q3122" s="60"/>
      <c r="R3122" s="53">
        <f t="shared" si="813"/>
        <v>0</v>
      </c>
      <c r="S3122" s="59"/>
      <c r="T3122" s="61"/>
      <c r="U3122" s="342" t="str">
        <f t="shared" si="817"/>
        <v>k.A.</v>
      </c>
      <c r="V3122" s="343" t="str">
        <f t="shared" si="814"/>
        <v>k.A.</v>
      </c>
      <c r="W3122" s="343" t="str">
        <f>IFERROR(IF(OR($D3122="",$E3122=0,con_Ende=0),"k.A.",IF(VLOOKUP($D3122,rng_ND,5,0)="Nein",VLOOKUP($D3122,rng_ND,2,FALSE),MIN(VLOOKUP($D3122,rng_ND,2,FALSE),A_Stammdaten!$B$19-D_SAV!$E3122+1))),"k.A.")</f>
        <v>k.A.</v>
      </c>
      <c r="X3122" s="343" t="str">
        <f t="shared" si="815"/>
        <v>k.A.</v>
      </c>
      <c r="Y3122" s="62"/>
      <c r="Z3122" s="48">
        <f t="shared" si="816"/>
        <v>0</v>
      </c>
      <c r="AA3122" s="457"/>
      <c r="AB3122" s="55">
        <f t="shared" si="808"/>
        <v>0</v>
      </c>
      <c r="AC3122" s="55">
        <f>IF(A_Stammdaten!$B$25="ja",D_SAV!AA3122,D_SAV!AB3122)</f>
        <v>0</v>
      </c>
      <c r="AD3122" s="478">
        <f>IF(AC3122=0,0,IF(U3122-(con_EOGJahr-D_SAV!E3122)&lt;=0,AC3122,AC3122/V3122))</f>
        <v>0</v>
      </c>
      <c r="AE3122" s="478">
        <f>IFERROR(IF(AND(VLOOKUP(D3122,rng_ND,5,FALSE)="Ja",D_SAV!T3122="degressiv"),D_SAV!AC3122*Y3122/100,0),0)</f>
        <v>0</v>
      </c>
      <c r="AF3122" s="55">
        <f>IFERROR(IF(VLOOKUP(D3122,rng_ND,5,FALSE)="Ja",MAX(D_SAV!AD3122:AE3122),D_SAV!AD3122),0)</f>
        <v>0</v>
      </c>
      <c r="AG3122" s="55">
        <f t="shared" si="809"/>
        <v>0</v>
      </c>
      <c r="AH3122" s="55">
        <f t="shared" si="810"/>
        <v>0</v>
      </c>
      <c r="AI3122" s="55">
        <f t="shared" si="811"/>
        <v>0</v>
      </c>
      <c r="AJ3122" s="55">
        <f t="shared" si="812"/>
        <v>0</v>
      </c>
      <c r="AK3122" s="55">
        <f t="shared" si="803"/>
        <v>0</v>
      </c>
      <c r="AL3122" s="55">
        <f t="shared" si="804"/>
        <v>0</v>
      </c>
      <c r="AM3122" s="55">
        <f t="shared" si="805"/>
        <v>0</v>
      </c>
    </row>
    <row r="3123" spans="1:39" x14ac:dyDescent="0.25">
      <c r="A3123" s="47">
        <v>3119</v>
      </c>
      <c r="B3123" s="358" t="str">
        <f>IF(AND(E3123&lt;&gt;0,D3123&lt;&gt;0,F3123&lt;&gt;0),IF(C3123&lt;&gt;0,CONCATENATE(C3123,"-AGr",VLOOKUP(D3123,Listen!$A$2:$G$45,7,FALSE),"-",E3123,"-",F3123,),CONCATENATE("AGr",VLOOKUP(D3123,Listen!$A$2:$G$45,7,FALSE),"-",E3123,"-",F3123)),"keine vollständige ID")</f>
        <v>keine vollständige ID</v>
      </c>
      <c r="C3123" s="359">
        <f>'[2]III_SAV-Details_NB'!B3129</f>
        <v>0</v>
      </c>
      <c r="D3123" s="359">
        <f>'[2]III_SAV-Details_NB'!C3129</f>
        <v>0</v>
      </c>
      <c r="E3123" s="359">
        <f>'[2]III_SAV-Details_NB'!D3129</f>
        <v>0</v>
      </c>
      <c r="F3123" s="490"/>
      <c r="G3123" s="281">
        <f>'[2]III_SAV-Details_NB'!X3129</f>
        <v>0</v>
      </c>
      <c r="H3123" s="281">
        <f t="shared" si="806"/>
        <v>0</v>
      </c>
      <c r="I3123" s="281">
        <f>IF(con_EOGJahr=2025,'[2]III_SAV-Details_NB'!AA3129,IF(con_EOGJahr=2026,'[2]III_SAV-Details_NB'!AB3129,'[2]III_SAV-Details_NB'!AC3129))</f>
        <v>0</v>
      </c>
      <c r="J3123" s="282"/>
      <c r="K3123" s="282"/>
      <c r="L3123" s="282"/>
      <c r="M3123" s="282"/>
      <c r="N3123" s="282"/>
      <c r="O3123" s="282"/>
      <c r="P3123" s="52">
        <f t="shared" si="807"/>
        <v>0</v>
      </c>
      <c r="Q3123" s="60"/>
      <c r="R3123" s="53">
        <f t="shared" si="813"/>
        <v>0</v>
      </c>
      <c r="S3123" s="59"/>
      <c r="T3123" s="61"/>
      <c r="U3123" s="342" t="str">
        <f t="shared" si="817"/>
        <v>k.A.</v>
      </c>
      <c r="V3123" s="343" t="str">
        <f t="shared" si="814"/>
        <v>k.A.</v>
      </c>
      <c r="W3123" s="343" t="str">
        <f>IFERROR(IF(OR($D3123="",$E3123=0,con_Ende=0),"k.A.",IF(VLOOKUP($D3123,rng_ND,5,0)="Nein",VLOOKUP($D3123,rng_ND,2,FALSE),MIN(VLOOKUP($D3123,rng_ND,2,FALSE),A_Stammdaten!$B$19-D_SAV!$E3123+1))),"k.A.")</f>
        <v>k.A.</v>
      </c>
      <c r="X3123" s="343" t="str">
        <f t="shared" si="815"/>
        <v>k.A.</v>
      </c>
      <c r="Y3123" s="62"/>
      <c r="Z3123" s="48">
        <f t="shared" si="816"/>
        <v>0</v>
      </c>
      <c r="AA3123" s="457"/>
      <c r="AB3123" s="55">
        <f t="shared" si="808"/>
        <v>0</v>
      </c>
      <c r="AC3123" s="55">
        <f>IF(A_Stammdaten!$B$25="ja",D_SAV!AA3123,D_SAV!AB3123)</f>
        <v>0</v>
      </c>
      <c r="AD3123" s="478">
        <f>IF(AC3123=0,0,IF(U3123-(con_EOGJahr-D_SAV!E3123)&lt;=0,AC3123,AC3123/V3123))</f>
        <v>0</v>
      </c>
      <c r="AE3123" s="478">
        <f>IFERROR(IF(AND(VLOOKUP(D3123,rng_ND,5,FALSE)="Ja",D_SAV!T3123="degressiv"),D_SAV!AC3123*Y3123/100,0),0)</f>
        <v>0</v>
      </c>
      <c r="AF3123" s="55">
        <f>IFERROR(IF(VLOOKUP(D3123,rng_ND,5,FALSE)="Ja",MAX(D_SAV!AD3123:AE3123),D_SAV!AD3123),0)</f>
        <v>0</v>
      </c>
      <c r="AG3123" s="55">
        <f t="shared" si="809"/>
        <v>0</v>
      </c>
      <c r="AH3123" s="55">
        <f t="shared" si="810"/>
        <v>0</v>
      </c>
      <c r="AI3123" s="55">
        <f t="shared" si="811"/>
        <v>0</v>
      </c>
      <c r="AJ3123" s="55">
        <f t="shared" si="812"/>
        <v>0</v>
      </c>
      <c r="AK3123" s="55">
        <f t="shared" si="803"/>
        <v>0</v>
      </c>
      <c r="AL3123" s="55">
        <f t="shared" si="804"/>
        <v>0</v>
      </c>
      <c r="AM3123" s="55">
        <f t="shared" si="805"/>
        <v>0</v>
      </c>
    </row>
    <row r="3124" spans="1:39" x14ac:dyDescent="0.25">
      <c r="A3124" s="47">
        <v>3120</v>
      </c>
      <c r="B3124" s="358" t="str">
        <f>IF(AND(E3124&lt;&gt;0,D3124&lt;&gt;0,F3124&lt;&gt;0),IF(C3124&lt;&gt;0,CONCATENATE(C3124,"-AGr",VLOOKUP(D3124,Listen!$A$2:$G$45,7,FALSE),"-",E3124,"-",F3124,),CONCATENATE("AGr",VLOOKUP(D3124,Listen!$A$2:$G$45,7,FALSE),"-",E3124,"-",F3124)),"keine vollständige ID")</f>
        <v>keine vollständige ID</v>
      </c>
      <c r="C3124" s="359">
        <f>'[2]III_SAV-Details_NB'!B3130</f>
        <v>0</v>
      </c>
      <c r="D3124" s="359">
        <f>'[2]III_SAV-Details_NB'!C3130</f>
        <v>0</v>
      </c>
      <c r="E3124" s="359">
        <f>'[2]III_SAV-Details_NB'!D3130</f>
        <v>0</v>
      </c>
      <c r="F3124" s="490"/>
      <c r="G3124" s="281">
        <f>'[2]III_SAV-Details_NB'!X3130</f>
        <v>0</v>
      </c>
      <c r="H3124" s="281">
        <f t="shared" si="806"/>
        <v>0</v>
      </c>
      <c r="I3124" s="281">
        <f>IF(con_EOGJahr=2025,'[2]III_SAV-Details_NB'!AA3130,IF(con_EOGJahr=2026,'[2]III_SAV-Details_NB'!AB3130,'[2]III_SAV-Details_NB'!AC3130))</f>
        <v>0</v>
      </c>
      <c r="J3124" s="282"/>
      <c r="K3124" s="282"/>
      <c r="L3124" s="282"/>
      <c r="M3124" s="282"/>
      <c r="N3124" s="282"/>
      <c r="O3124" s="282"/>
      <c r="P3124" s="52">
        <f t="shared" si="807"/>
        <v>0</v>
      </c>
      <c r="Q3124" s="60"/>
      <c r="R3124" s="53">
        <f t="shared" si="813"/>
        <v>0</v>
      </c>
      <c r="S3124" s="59"/>
      <c r="T3124" s="61"/>
      <c r="U3124" s="342" t="str">
        <f t="shared" si="817"/>
        <v>k.A.</v>
      </c>
      <c r="V3124" s="343" t="str">
        <f t="shared" si="814"/>
        <v>k.A.</v>
      </c>
      <c r="W3124" s="343" t="str">
        <f>IFERROR(IF(OR($D3124="",$E3124=0,con_Ende=0),"k.A.",IF(VLOOKUP($D3124,rng_ND,5,0)="Nein",VLOOKUP($D3124,rng_ND,2,FALSE),MIN(VLOOKUP($D3124,rng_ND,2,FALSE),A_Stammdaten!$B$19-D_SAV!$E3124+1))),"k.A.")</f>
        <v>k.A.</v>
      </c>
      <c r="X3124" s="343" t="str">
        <f t="shared" si="815"/>
        <v>k.A.</v>
      </c>
      <c r="Y3124" s="62"/>
      <c r="Z3124" s="48">
        <f t="shared" si="816"/>
        <v>0</v>
      </c>
      <c r="AA3124" s="457"/>
      <c r="AB3124" s="55">
        <f t="shared" si="808"/>
        <v>0</v>
      </c>
      <c r="AC3124" s="55">
        <f>IF(A_Stammdaten!$B$25="ja",D_SAV!AA3124,D_SAV!AB3124)</f>
        <v>0</v>
      </c>
      <c r="AD3124" s="478">
        <f>IF(AC3124=0,0,IF(U3124-(con_EOGJahr-D_SAV!E3124)&lt;=0,AC3124,AC3124/V3124))</f>
        <v>0</v>
      </c>
      <c r="AE3124" s="478">
        <f>IFERROR(IF(AND(VLOOKUP(D3124,rng_ND,5,FALSE)="Ja",D_SAV!T3124="degressiv"),D_SAV!AC3124*Y3124/100,0),0)</f>
        <v>0</v>
      </c>
      <c r="AF3124" s="55">
        <f>IFERROR(IF(VLOOKUP(D3124,rng_ND,5,FALSE)="Ja",MAX(D_SAV!AD3124:AE3124),D_SAV!AD3124),0)</f>
        <v>0</v>
      </c>
      <c r="AG3124" s="55">
        <f t="shared" si="809"/>
        <v>0</v>
      </c>
      <c r="AH3124" s="55">
        <f t="shared" si="810"/>
        <v>0</v>
      </c>
      <c r="AI3124" s="55">
        <f t="shared" si="811"/>
        <v>0</v>
      </c>
      <c r="AJ3124" s="55">
        <f t="shared" si="812"/>
        <v>0</v>
      </c>
      <c r="AK3124" s="55">
        <f t="shared" si="803"/>
        <v>0</v>
      </c>
      <c r="AL3124" s="55">
        <f t="shared" si="804"/>
        <v>0</v>
      </c>
      <c r="AM3124" s="55">
        <f t="shared" si="805"/>
        <v>0</v>
      </c>
    </row>
    <row r="3125" spans="1:39" x14ac:dyDescent="0.25">
      <c r="A3125" s="47">
        <v>3121</v>
      </c>
      <c r="B3125" s="358" t="str">
        <f>IF(AND(E3125&lt;&gt;0,D3125&lt;&gt;0,F3125&lt;&gt;0),IF(C3125&lt;&gt;0,CONCATENATE(C3125,"-AGr",VLOOKUP(D3125,Listen!$A$2:$G$45,7,FALSE),"-",E3125,"-",F3125,),CONCATENATE("AGr",VLOOKUP(D3125,Listen!$A$2:$G$45,7,FALSE),"-",E3125,"-",F3125)),"keine vollständige ID")</f>
        <v>keine vollständige ID</v>
      </c>
      <c r="C3125" s="359">
        <f>'[2]III_SAV-Details_NB'!B3131</f>
        <v>0</v>
      </c>
      <c r="D3125" s="359">
        <f>'[2]III_SAV-Details_NB'!C3131</f>
        <v>0</v>
      </c>
      <c r="E3125" s="359">
        <f>'[2]III_SAV-Details_NB'!D3131</f>
        <v>0</v>
      </c>
      <c r="F3125" s="490"/>
      <c r="G3125" s="281">
        <f>'[2]III_SAV-Details_NB'!X3131</f>
        <v>0</v>
      </c>
      <c r="H3125" s="281">
        <f t="shared" si="806"/>
        <v>0</v>
      </c>
      <c r="I3125" s="281">
        <f>IF(con_EOGJahr=2025,'[2]III_SAV-Details_NB'!AA3131,IF(con_EOGJahr=2026,'[2]III_SAV-Details_NB'!AB3131,'[2]III_SAV-Details_NB'!AC3131))</f>
        <v>0</v>
      </c>
      <c r="J3125" s="282"/>
      <c r="K3125" s="282"/>
      <c r="L3125" s="282"/>
      <c r="M3125" s="282"/>
      <c r="N3125" s="282"/>
      <c r="O3125" s="282"/>
      <c r="P3125" s="52">
        <f t="shared" si="807"/>
        <v>0</v>
      </c>
      <c r="Q3125" s="60"/>
      <c r="R3125" s="53">
        <f t="shared" si="813"/>
        <v>0</v>
      </c>
      <c r="S3125" s="59"/>
      <c r="T3125" s="61"/>
      <c r="U3125" s="342" t="str">
        <f t="shared" si="817"/>
        <v>k.A.</v>
      </c>
      <c r="V3125" s="343" t="str">
        <f t="shared" si="814"/>
        <v>k.A.</v>
      </c>
      <c r="W3125" s="343" t="str">
        <f>IFERROR(IF(OR($D3125="",$E3125=0,con_Ende=0),"k.A.",IF(VLOOKUP($D3125,rng_ND,5,0)="Nein",VLOOKUP($D3125,rng_ND,2,FALSE),MIN(VLOOKUP($D3125,rng_ND,2,FALSE),A_Stammdaten!$B$19-D_SAV!$E3125+1))),"k.A.")</f>
        <v>k.A.</v>
      </c>
      <c r="X3125" s="343" t="str">
        <f t="shared" si="815"/>
        <v>k.A.</v>
      </c>
      <c r="Y3125" s="62"/>
      <c r="Z3125" s="48">
        <f t="shared" si="816"/>
        <v>0</v>
      </c>
      <c r="AA3125" s="457"/>
      <c r="AB3125" s="55">
        <f t="shared" si="808"/>
        <v>0</v>
      </c>
      <c r="AC3125" s="55">
        <f>IF(A_Stammdaten!$B$25="ja",D_SAV!AA3125,D_SAV!AB3125)</f>
        <v>0</v>
      </c>
      <c r="AD3125" s="478">
        <f>IF(AC3125=0,0,IF(U3125-(con_EOGJahr-D_SAV!E3125)&lt;=0,AC3125,AC3125/V3125))</f>
        <v>0</v>
      </c>
      <c r="AE3125" s="478">
        <f>IFERROR(IF(AND(VLOOKUP(D3125,rng_ND,5,FALSE)="Ja",D_SAV!T3125="degressiv"),D_SAV!AC3125*Y3125/100,0),0)</f>
        <v>0</v>
      </c>
      <c r="AF3125" s="55">
        <f>IFERROR(IF(VLOOKUP(D3125,rng_ND,5,FALSE)="Ja",MAX(D_SAV!AD3125:AE3125),D_SAV!AD3125),0)</f>
        <v>0</v>
      </c>
      <c r="AG3125" s="55">
        <f t="shared" si="809"/>
        <v>0</v>
      </c>
      <c r="AH3125" s="55">
        <f t="shared" si="810"/>
        <v>0</v>
      </c>
      <c r="AI3125" s="55">
        <f t="shared" si="811"/>
        <v>0</v>
      </c>
      <c r="AJ3125" s="55">
        <f t="shared" si="812"/>
        <v>0</v>
      </c>
      <c r="AK3125" s="55">
        <f t="shared" si="803"/>
        <v>0</v>
      </c>
      <c r="AL3125" s="55">
        <f t="shared" si="804"/>
        <v>0</v>
      </c>
      <c r="AM3125" s="55">
        <f t="shared" si="805"/>
        <v>0</v>
      </c>
    </row>
    <row r="3126" spans="1:39" x14ac:dyDescent="0.25">
      <c r="A3126" s="47">
        <v>3122</v>
      </c>
      <c r="B3126" s="358" t="str">
        <f>IF(AND(E3126&lt;&gt;0,D3126&lt;&gt;0,F3126&lt;&gt;0),IF(C3126&lt;&gt;0,CONCATENATE(C3126,"-AGr",VLOOKUP(D3126,Listen!$A$2:$G$45,7,FALSE),"-",E3126,"-",F3126,),CONCATENATE("AGr",VLOOKUP(D3126,Listen!$A$2:$G$45,7,FALSE),"-",E3126,"-",F3126)),"keine vollständige ID")</f>
        <v>keine vollständige ID</v>
      </c>
      <c r="C3126" s="359">
        <f>'[2]III_SAV-Details_NB'!B3132</f>
        <v>0</v>
      </c>
      <c r="D3126" s="359">
        <f>'[2]III_SAV-Details_NB'!C3132</f>
        <v>0</v>
      </c>
      <c r="E3126" s="359">
        <f>'[2]III_SAV-Details_NB'!D3132</f>
        <v>0</v>
      </c>
      <c r="F3126" s="490"/>
      <c r="G3126" s="281">
        <f>'[2]III_SAV-Details_NB'!X3132</f>
        <v>0</v>
      </c>
      <c r="H3126" s="281">
        <f t="shared" si="806"/>
        <v>0</v>
      </c>
      <c r="I3126" s="281">
        <f>IF(con_EOGJahr=2025,'[2]III_SAV-Details_NB'!AA3132,IF(con_EOGJahr=2026,'[2]III_SAV-Details_NB'!AB3132,'[2]III_SAV-Details_NB'!AC3132))</f>
        <v>0</v>
      </c>
      <c r="J3126" s="282"/>
      <c r="K3126" s="282"/>
      <c r="L3126" s="282"/>
      <c r="M3126" s="282"/>
      <c r="N3126" s="282"/>
      <c r="O3126" s="282"/>
      <c r="P3126" s="52">
        <f t="shared" si="807"/>
        <v>0</v>
      </c>
      <c r="Q3126" s="60"/>
      <c r="R3126" s="53">
        <f t="shared" si="813"/>
        <v>0</v>
      </c>
      <c r="S3126" s="59"/>
      <c r="T3126" s="61"/>
      <c r="U3126" s="342" t="str">
        <f t="shared" si="817"/>
        <v>k.A.</v>
      </c>
      <c r="V3126" s="343" t="str">
        <f t="shared" si="814"/>
        <v>k.A.</v>
      </c>
      <c r="W3126" s="343" t="str">
        <f>IFERROR(IF(OR($D3126="",$E3126=0,con_Ende=0),"k.A.",IF(VLOOKUP($D3126,rng_ND,5,0)="Nein",VLOOKUP($D3126,rng_ND,2,FALSE),MIN(VLOOKUP($D3126,rng_ND,2,FALSE),A_Stammdaten!$B$19-D_SAV!$E3126+1))),"k.A.")</f>
        <v>k.A.</v>
      </c>
      <c r="X3126" s="343" t="str">
        <f t="shared" si="815"/>
        <v>k.A.</v>
      </c>
      <c r="Y3126" s="62"/>
      <c r="Z3126" s="48">
        <f t="shared" si="816"/>
        <v>0</v>
      </c>
      <c r="AA3126" s="457"/>
      <c r="AB3126" s="55">
        <f t="shared" si="808"/>
        <v>0</v>
      </c>
      <c r="AC3126" s="55">
        <f>IF(A_Stammdaten!$B$25="ja",D_SAV!AA3126,D_SAV!AB3126)</f>
        <v>0</v>
      </c>
      <c r="AD3126" s="478">
        <f>IF(AC3126=0,0,IF(U3126-(con_EOGJahr-D_SAV!E3126)&lt;=0,AC3126,AC3126/V3126))</f>
        <v>0</v>
      </c>
      <c r="AE3126" s="478">
        <f>IFERROR(IF(AND(VLOOKUP(D3126,rng_ND,5,FALSE)="Ja",D_SAV!T3126="degressiv"),D_SAV!AC3126*Y3126/100,0),0)</f>
        <v>0</v>
      </c>
      <c r="AF3126" s="55">
        <f>IFERROR(IF(VLOOKUP(D3126,rng_ND,5,FALSE)="Ja",MAX(D_SAV!AD3126:AE3126),D_SAV!AD3126),0)</f>
        <v>0</v>
      </c>
      <c r="AG3126" s="55">
        <f t="shared" si="809"/>
        <v>0</v>
      </c>
      <c r="AH3126" s="55">
        <f t="shared" si="810"/>
        <v>0</v>
      </c>
      <c r="AI3126" s="55">
        <f t="shared" si="811"/>
        <v>0</v>
      </c>
      <c r="AJ3126" s="55">
        <f t="shared" si="812"/>
        <v>0</v>
      </c>
      <c r="AK3126" s="55">
        <f t="shared" si="803"/>
        <v>0</v>
      </c>
      <c r="AL3126" s="55">
        <f t="shared" si="804"/>
        <v>0</v>
      </c>
      <c r="AM3126" s="55">
        <f t="shared" si="805"/>
        <v>0</v>
      </c>
    </row>
    <row r="3127" spans="1:39" x14ac:dyDescent="0.25">
      <c r="A3127" s="47">
        <v>3123</v>
      </c>
      <c r="B3127" s="358" t="str">
        <f>IF(AND(E3127&lt;&gt;0,D3127&lt;&gt;0,F3127&lt;&gt;0),IF(C3127&lt;&gt;0,CONCATENATE(C3127,"-AGr",VLOOKUP(D3127,Listen!$A$2:$G$45,7,FALSE),"-",E3127,"-",F3127,),CONCATENATE("AGr",VLOOKUP(D3127,Listen!$A$2:$G$45,7,FALSE),"-",E3127,"-",F3127)),"keine vollständige ID")</f>
        <v>keine vollständige ID</v>
      </c>
      <c r="C3127" s="359">
        <f>'[2]III_SAV-Details_NB'!B3133</f>
        <v>0</v>
      </c>
      <c r="D3127" s="359">
        <f>'[2]III_SAV-Details_NB'!C3133</f>
        <v>0</v>
      </c>
      <c r="E3127" s="359">
        <f>'[2]III_SAV-Details_NB'!D3133</f>
        <v>0</v>
      </c>
      <c r="F3127" s="490"/>
      <c r="G3127" s="281">
        <f>'[2]III_SAV-Details_NB'!X3133</f>
        <v>0</v>
      </c>
      <c r="H3127" s="281">
        <f t="shared" si="806"/>
        <v>0</v>
      </c>
      <c r="I3127" s="281">
        <f>IF(con_EOGJahr=2025,'[2]III_SAV-Details_NB'!AA3133,IF(con_EOGJahr=2026,'[2]III_SAV-Details_NB'!AB3133,'[2]III_SAV-Details_NB'!AC3133))</f>
        <v>0</v>
      </c>
      <c r="J3127" s="282"/>
      <c r="K3127" s="282"/>
      <c r="L3127" s="282"/>
      <c r="M3127" s="282"/>
      <c r="N3127" s="282"/>
      <c r="O3127" s="282"/>
      <c r="P3127" s="52">
        <f t="shared" si="807"/>
        <v>0</v>
      </c>
      <c r="Q3127" s="60"/>
      <c r="R3127" s="53">
        <f t="shared" si="813"/>
        <v>0</v>
      </c>
      <c r="S3127" s="59"/>
      <c r="T3127" s="61"/>
      <c r="U3127" s="342" t="str">
        <f t="shared" si="817"/>
        <v>k.A.</v>
      </c>
      <c r="V3127" s="343" t="str">
        <f t="shared" si="814"/>
        <v>k.A.</v>
      </c>
      <c r="W3127" s="343" t="str">
        <f>IFERROR(IF(OR($D3127="",$E3127=0,con_Ende=0),"k.A.",IF(VLOOKUP($D3127,rng_ND,5,0)="Nein",VLOOKUP($D3127,rng_ND,2,FALSE),MIN(VLOOKUP($D3127,rng_ND,2,FALSE),A_Stammdaten!$B$19-D_SAV!$E3127+1))),"k.A.")</f>
        <v>k.A.</v>
      </c>
      <c r="X3127" s="343" t="str">
        <f t="shared" si="815"/>
        <v>k.A.</v>
      </c>
      <c r="Y3127" s="62"/>
      <c r="Z3127" s="48">
        <f t="shared" si="816"/>
        <v>0</v>
      </c>
      <c r="AA3127" s="457"/>
      <c r="AB3127" s="55">
        <f t="shared" si="808"/>
        <v>0</v>
      </c>
      <c r="AC3127" s="55">
        <f>IF(A_Stammdaten!$B$25="ja",D_SAV!AA3127,D_SAV!AB3127)</f>
        <v>0</v>
      </c>
      <c r="AD3127" s="478">
        <f>IF(AC3127=0,0,IF(U3127-(con_EOGJahr-D_SAV!E3127)&lt;=0,AC3127,AC3127/V3127))</f>
        <v>0</v>
      </c>
      <c r="AE3127" s="478">
        <f>IFERROR(IF(AND(VLOOKUP(D3127,rng_ND,5,FALSE)="Ja",D_SAV!T3127="degressiv"),D_SAV!AC3127*Y3127/100,0),0)</f>
        <v>0</v>
      </c>
      <c r="AF3127" s="55">
        <f>IFERROR(IF(VLOOKUP(D3127,rng_ND,5,FALSE)="Ja",MAX(D_SAV!AD3127:AE3127),D_SAV!AD3127),0)</f>
        <v>0</v>
      </c>
      <c r="AG3127" s="55">
        <f t="shared" si="809"/>
        <v>0</v>
      </c>
      <c r="AH3127" s="55">
        <f t="shared" si="810"/>
        <v>0</v>
      </c>
      <c r="AI3127" s="55">
        <f t="shared" si="811"/>
        <v>0</v>
      </c>
      <c r="AJ3127" s="55">
        <f t="shared" si="812"/>
        <v>0</v>
      </c>
      <c r="AK3127" s="55">
        <f t="shared" si="803"/>
        <v>0</v>
      </c>
      <c r="AL3127" s="55">
        <f t="shared" si="804"/>
        <v>0</v>
      </c>
      <c r="AM3127" s="55">
        <f t="shared" si="805"/>
        <v>0</v>
      </c>
    </row>
    <row r="3128" spans="1:39" x14ac:dyDescent="0.25">
      <c r="A3128" s="47">
        <v>3124</v>
      </c>
      <c r="B3128" s="358" t="str">
        <f>IF(AND(E3128&lt;&gt;0,D3128&lt;&gt;0,F3128&lt;&gt;0),IF(C3128&lt;&gt;0,CONCATENATE(C3128,"-AGr",VLOOKUP(D3128,Listen!$A$2:$G$45,7,FALSE),"-",E3128,"-",F3128,),CONCATENATE("AGr",VLOOKUP(D3128,Listen!$A$2:$G$45,7,FALSE),"-",E3128,"-",F3128)),"keine vollständige ID")</f>
        <v>keine vollständige ID</v>
      </c>
      <c r="C3128" s="359">
        <f>'[2]III_SAV-Details_NB'!B3134</f>
        <v>0</v>
      </c>
      <c r="D3128" s="359">
        <f>'[2]III_SAV-Details_NB'!C3134</f>
        <v>0</v>
      </c>
      <c r="E3128" s="359">
        <f>'[2]III_SAV-Details_NB'!D3134</f>
        <v>0</v>
      </c>
      <c r="F3128" s="490"/>
      <c r="G3128" s="281">
        <f>'[2]III_SAV-Details_NB'!X3134</f>
        <v>0</v>
      </c>
      <c r="H3128" s="281">
        <f t="shared" si="806"/>
        <v>0</v>
      </c>
      <c r="I3128" s="281">
        <f>IF(con_EOGJahr=2025,'[2]III_SAV-Details_NB'!AA3134,IF(con_EOGJahr=2026,'[2]III_SAV-Details_NB'!AB3134,'[2]III_SAV-Details_NB'!AC3134))</f>
        <v>0</v>
      </c>
      <c r="J3128" s="282"/>
      <c r="K3128" s="282"/>
      <c r="L3128" s="282"/>
      <c r="M3128" s="282"/>
      <c r="N3128" s="282"/>
      <c r="O3128" s="282"/>
      <c r="P3128" s="52">
        <f t="shared" si="807"/>
        <v>0</v>
      </c>
      <c r="Q3128" s="60"/>
      <c r="R3128" s="53">
        <f t="shared" si="813"/>
        <v>0</v>
      </c>
      <c r="S3128" s="59"/>
      <c r="T3128" s="61"/>
      <c r="U3128" s="342" t="str">
        <f t="shared" si="817"/>
        <v>k.A.</v>
      </c>
      <c r="V3128" s="343" t="str">
        <f t="shared" si="814"/>
        <v>k.A.</v>
      </c>
      <c r="W3128" s="343" t="str">
        <f>IFERROR(IF(OR($D3128="",$E3128=0,con_Ende=0),"k.A.",IF(VLOOKUP($D3128,rng_ND,5,0)="Nein",VLOOKUP($D3128,rng_ND,2,FALSE),MIN(VLOOKUP($D3128,rng_ND,2,FALSE),A_Stammdaten!$B$19-D_SAV!$E3128+1))),"k.A.")</f>
        <v>k.A.</v>
      </c>
      <c r="X3128" s="343" t="str">
        <f t="shared" si="815"/>
        <v>k.A.</v>
      </c>
      <c r="Y3128" s="62"/>
      <c r="Z3128" s="48">
        <f t="shared" si="816"/>
        <v>0</v>
      </c>
      <c r="AA3128" s="457"/>
      <c r="AB3128" s="55">
        <f t="shared" si="808"/>
        <v>0</v>
      </c>
      <c r="AC3128" s="55">
        <f>IF(A_Stammdaten!$B$25="ja",D_SAV!AA3128,D_SAV!AB3128)</f>
        <v>0</v>
      </c>
      <c r="AD3128" s="478">
        <f>IF(AC3128=0,0,IF(U3128-(con_EOGJahr-D_SAV!E3128)&lt;=0,AC3128,AC3128/V3128))</f>
        <v>0</v>
      </c>
      <c r="AE3128" s="478">
        <f>IFERROR(IF(AND(VLOOKUP(D3128,rng_ND,5,FALSE)="Ja",D_SAV!T3128="degressiv"),D_SAV!AC3128*Y3128/100,0),0)</f>
        <v>0</v>
      </c>
      <c r="AF3128" s="55">
        <f>IFERROR(IF(VLOOKUP(D3128,rng_ND,5,FALSE)="Ja",MAX(D_SAV!AD3128:AE3128),D_SAV!AD3128),0)</f>
        <v>0</v>
      </c>
      <c r="AG3128" s="55">
        <f t="shared" si="809"/>
        <v>0</v>
      </c>
      <c r="AH3128" s="55">
        <f t="shared" si="810"/>
        <v>0</v>
      </c>
      <c r="AI3128" s="55">
        <f t="shared" si="811"/>
        <v>0</v>
      </c>
      <c r="AJ3128" s="55">
        <f t="shared" si="812"/>
        <v>0</v>
      </c>
      <c r="AK3128" s="55">
        <f t="shared" si="803"/>
        <v>0</v>
      </c>
      <c r="AL3128" s="55">
        <f t="shared" si="804"/>
        <v>0</v>
      </c>
      <c r="AM3128" s="55">
        <f t="shared" si="805"/>
        <v>0</v>
      </c>
    </row>
    <row r="3129" spans="1:39" x14ac:dyDescent="0.25">
      <c r="A3129" s="47">
        <v>3125</v>
      </c>
      <c r="B3129" s="358" t="str">
        <f>IF(AND(E3129&lt;&gt;0,D3129&lt;&gt;0,F3129&lt;&gt;0),IF(C3129&lt;&gt;0,CONCATENATE(C3129,"-AGr",VLOOKUP(D3129,Listen!$A$2:$G$45,7,FALSE),"-",E3129,"-",F3129,),CONCATENATE("AGr",VLOOKUP(D3129,Listen!$A$2:$G$45,7,FALSE),"-",E3129,"-",F3129)),"keine vollständige ID")</f>
        <v>keine vollständige ID</v>
      </c>
      <c r="C3129" s="359">
        <f>'[2]III_SAV-Details_NB'!B3135</f>
        <v>0</v>
      </c>
      <c r="D3129" s="359">
        <f>'[2]III_SAV-Details_NB'!C3135</f>
        <v>0</v>
      </c>
      <c r="E3129" s="359">
        <f>'[2]III_SAV-Details_NB'!D3135</f>
        <v>0</v>
      </c>
      <c r="F3129" s="490"/>
      <c r="G3129" s="281">
        <f>'[2]III_SAV-Details_NB'!X3135</f>
        <v>0</v>
      </c>
      <c r="H3129" s="281">
        <f t="shared" si="806"/>
        <v>0</v>
      </c>
      <c r="I3129" s="281">
        <f>IF(con_EOGJahr=2025,'[2]III_SAV-Details_NB'!AA3135,IF(con_EOGJahr=2026,'[2]III_SAV-Details_NB'!AB3135,'[2]III_SAV-Details_NB'!AC3135))</f>
        <v>0</v>
      </c>
      <c r="J3129" s="282"/>
      <c r="K3129" s="282"/>
      <c r="L3129" s="282"/>
      <c r="M3129" s="282"/>
      <c r="N3129" s="282"/>
      <c r="O3129" s="282"/>
      <c r="P3129" s="52">
        <f t="shared" si="807"/>
        <v>0</v>
      </c>
      <c r="Q3129" s="60"/>
      <c r="R3129" s="53">
        <f t="shared" si="813"/>
        <v>0</v>
      </c>
      <c r="S3129" s="59"/>
      <c r="T3129" s="61"/>
      <c r="U3129" s="342" t="str">
        <f t="shared" si="817"/>
        <v>k.A.</v>
      </c>
      <c r="V3129" s="343" t="str">
        <f t="shared" si="814"/>
        <v>k.A.</v>
      </c>
      <c r="W3129" s="343" t="str">
        <f>IFERROR(IF(OR($D3129="",$E3129=0,con_Ende=0),"k.A.",IF(VLOOKUP($D3129,rng_ND,5,0)="Nein",VLOOKUP($D3129,rng_ND,2,FALSE),MIN(VLOOKUP($D3129,rng_ND,2,FALSE),A_Stammdaten!$B$19-D_SAV!$E3129+1))),"k.A.")</f>
        <v>k.A.</v>
      </c>
      <c r="X3129" s="343" t="str">
        <f t="shared" si="815"/>
        <v>k.A.</v>
      </c>
      <c r="Y3129" s="62"/>
      <c r="Z3129" s="48">
        <f t="shared" si="816"/>
        <v>0</v>
      </c>
      <c r="AA3129" s="457"/>
      <c r="AB3129" s="55">
        <f t="shared" si="808"/>
        <v>0</v>
      </c>
      <c r="AC3129" s="55">
        <f>IF(A_Stammdaten!$B$25="ja",D_SAV!AA3129,D_SAV!AB3129)</f>
        <v>0</v>
      </c>
      <c r="AD3129" s="478">
        <f>IF(AC3129=0,0,IF(U3129-(con_EOGJahr-D_SAV!E3129)&lt;=0,AC3129,AC3129/V3129))</f>
        <v>0</v>
      </c>
      <c r="AE3129" s="478">
        <f>IFERROR(IF(AND(VLOOKUP(D3129,rng_ND,5,FALSE)="Ja",D_SAV!T3129="degressiv"),D_SAV!AC3129*Y3129/100,0),0)</f>
        <v>0</v>
      </c>
      <c r="AF3129" s="55">
        <f>IFERROR(IF(VLOOKUP(D3129,rng_ND,5,FALSE)="Ja",MAX(D_SAV!AD3129:AE3129),D_SAV!AD3129),0)</f>
        <v>0</v>
      </c>
      <c r="AG3129" s="55">
        <f t="shared" si="809"/>
        <v>0</v>
      </c>
      <c r="AH3129" s="55">
        <f t="shared" si="810"/>
        <v>0</v>
      </c>
      <c r="AI3129" s="55">
        <f t="shared" si="811"/>
        <v>0</v>
      </c>
      <c r="AJ3129" s="55">
        <f t="shared" si="812"/>
        <v>0</v>
      </c>
      <c r="AK3129" s="55">
        <f t="shared" si="803"/>
        <v>0</v>
      </c>
      <c r="AL3129" s="55">
        <f t="shared" si="804"/>
        <v>0</v>
      </c>
      <c r="AM3129" s="55">
        <f t="shared" si="805"/>
        <v>0</v>
      </c>
    </row>
    <row r="3130" spans="1:39" x14ac:dyDescent="0.25">
      <c r="A3130" s="47">
        <v>3126</v>
      </c>
      <c r="B3130" s="358" t="str">
        <f>IF(AND(E3130&lt;&gt;0,D3130&lt;&gt;0,F3130&lt;&gt;0),IF(C3130&lt;&gt;0,CONCATENATE(C3130,"-AGr",VLOOKUP(D3130,Listen!$A$2:$G$45,7,FALSE),"-",E3130,"-",F3130,),CONCATENATE("AGr",VLOOKUP(D3130,Listen!$A$2:$G$45,7,FALSE),"-",E3130,"-",F3130)),"keine vollständige ID")</f>
        <v>keine vollständige ID</v>
      </c>
      <c r="C3130" s="359">
        <f>'[2]III_SAV-Details_NB'!B3136</f>
        <v>0</v>
      </c>
      <c r="D3130" s="359">
        <f>'[2]III_SAV-Details_NB'!C3136</f>
        <v>0</v>
      </c>
      <c r="E3130" s="359">
        <f>'[2]III_SAV-Details_NB'!D3136</f>
        <v>0</v>
      </c>
      <c r="F3130" s="490"/>
      <c r="G3130" s="281">
        <f>'[2]III_SAV-Details_NB'!X3136</f>
        <v>0</v>
      </c>
      <c r="H3130" s="281">
        <f t="shared" si="806"/>
        <v>0</v>
      </c>
      <c r="I3130" s="281">
        <f>IF(con_EOGJahr=2025,'[2]III_SAV-Details_NB'!AA3136,IF(con_EOGJahr=2026,'[2]III_SAV-Details_NB'!AB3136,'[2]III_SAV-Details_NB'!AC3136))</f>
        <v>0</v>
      </c>
      <c r="J3130" s="282"/>
      <c r="K3130" s="282"/>
      <c r="L3130" s="282"/>
      <c r="M3130" s="282"/>
      <c r="N3130" s="282"/>
      <c r="O3130" s="282"/>
      <c r="P3130" s="52">
        <f t="shared" si="807"/>
        <v>0</v>
      </c>
      <c r="Q3130" s="60"/>
      <c r="R3130" s="53">
        <f t="shared" si="813"/>
        <v>0</v>
      </c>
      <c r="S3130" s="59"/>
      <c r="T3130" s="61"/>
      <c r="U3130" s="342" t="str">
        <f t="shared" si="817"/>
        <v>k.A.</v>
      </c>
      <c r="V3130" s="343" t="str">
        <f t="shared" si="814"/>
        <v>k.A.</v>
      </c>
      <c r="W3130" s="343" t="str">
        <f>IFERROR(IF(OR($D3130="",$E3130=0,con_Ende=0),"k.A.",IF(VLOOKUP($D3130,rng_ND,5,0)="Nein",VLOOKUP($D3130,rng_ND,2,FALSE),MIN(VLOOKUP($D3130,rng_ND,2,FALSE),A_Stammdaten!$B$19-D_SAV!$E3130+1))),"k.A.")</f>
        <v>k.A.</v>
      </c>
      <c r="X3130" s="343" t="str">
        <f t="shared" si="815"/>
        <v>k.A.</v>
      </c>
      <c r="Y3130" s="62"/>
      <c r="Z3130" s="48">
        <f t="shared" si="816"/>
        <v>0</v>
      </c>
      <c r="AA3130" s="457"/>
      <c r="AB3130" s="55">
        <f t="shared" si="808"/>
        <v>0</v>
      </c>
      <c r="AC3130" s="55">
        <f>IF(A_Stammdaten!$B$25="ja",D_SAV!AA3130,D_SAV!AB3130)</f>
        <v>0</v>
      </c>
      <c r="AD3130" s="478">
        <f>IF(AC3130=0,0,IF(U3130-(con_EOGJahr-D_SAV!E3130)&lt;=0,AC3130,AC3130/V3130))</f>
        <v>0</v>
      </c>
      <c r="AE3130" s="478">
        <f>IFERROR(IF(AND(VLOOKUP(D3130,rng_ND,5,FALSE)="Ja",D_SAV!T3130="degressiv"),D_SAV!AC3130*Y3130/100,0),0)</f>
        <v>0</v>
      </c>
      <c r="AF3130" s="55">
        <f>IFERROR(IF(VLOOKUP(D3130,rng_ND,5,FALSE)="Ja",MAX(D_SAV!AD3130:AE3130),D_SAV!AD3130),0)</f>
        <v>0</v>
      </c>
      <c r="AG3130" s="55">
        <f t="shared" si="809"/>
        <v>0</v>
      </c>
      <c r="AH3130" s="55">
        <f t="shared" si="810"/>
        <v>0</v>
      </c>
      <c r="AI3130" s="55">
        <f t="shared" si="811"/>
        <v>0</v>
      </c>
      <c r="AJ3130" s="55">
        <f t="shared" si="812"/>
        <v>0</v>
      </c>
      <c r="AK3130" s="55">
        <f t="shared" si="803"/>
        <v>0</v>
      </c>
      <c r="AL3130" s="55">
        <f t="shared" si="804"/>
        <v>0</v>
      </c>
      <c r="AM3130" s="55">
        <f t="shared" si="805"/>
        <v>0</v>
      </c>
    </row>
    <row r="3131" spans="1:39" x14ac:dyDescent="0.25">
      <c r="A3131" s="47">
        <v>3127</v>
      </c>
      <c r="B3131" s="358" t="str">
        <f>IF(AND(E3131&lt;&gt;0,D3131&lt;&gt;0,F3131&lt;&gt;0),IF(C3131&lt;&gt;0,CONCATENATE(C3131,"-AGr",VLOOKUP(D3131,Listen!$A$2:$G$45,7,FALSE),"-",E3131,"-",F3131,),CONCATENATE("AGr",VLOOKUP(D3131,Listen!$A$2:$G$45,7,FALSE),"-",E3131,"-",F3131)),"keine vollständige ID")</f>
        <v>keine vollständige ID</v>
      </c>
      <c r="C3131" s="359">
        <f>'[2]III_SAV-Details_NB'!B3137</f>
        <v>0</v>
      </c>
      <c r="D3131" s="359">
        <f>'[2]III_SAV-Details_NB'!C3137</f>
        <v>0</v>
      </c>
      <c r="E3131" s="359">
        <f>'[2]III_SAV-Details_NB'!D3137</f>
        <v>0</v>
      </c>
      <c r="F3131" s="490"/>
      <c r="G3131" s="281">
        <f>'[2]III_SAV-Details_NB'!X3137</f>
        <v>0</v>
      </c>
      <c r="H3131" s="281">
        <f t="shared" si="806"/>
        <v>0</v>
      </c>
      <c r="I3131" s="281">
        <f>IF(con_EOGJahr=2025,'[2]III_SAV-Details_NB'!AA3137,IF(con_EOGJahr=2026,'[2]III_SAV-Details_NB'!AB3137,'[2]III_SAV-Details_NB'!AC3137))</f>
        <v>0</v>
      </c>
      <c r="J3131" s="282"/>
      <c r="K3131" s="282"/>
      <c r="L3131" s="282"/>
      <c r="M3131" s="282"/>
      <c r="N3131" s="282"/>
      <c r="O3131" s="282"/>
      <c r="P3131" s="52">
        <f t="shared" si="807"/>
        <v>0</v>
      </c>
      <c r="Q3131" s="60"/>
      <c r="R3131" s="53">
        <f t="shared" si="813"/>
        <v>0</v>
      </c>
      <c r="S3131" s="59"/>
      <c r="T3131" s="61"/>
      <c r="U3131" s="342" t="str">
        <f t="shared" si="817"/>
        <v>k.A.</v>
      </c>
      <c r="V3131" s="343" t="str">
        <f t="shared" si="814"/>
        <v>k.A.</v>
      </c>
      <c r="W3131" s="343" t="str">
        <f>IFERROR(IF(OR($D3131="",$E3131=0,con_Ende=0),"k.A.",IF(VLOOKUP($D3131,rng_ND,5,0)="Nein",VLOOKUP($D3131,rng_ND,2,FALSE),MIN(VLOOKUP($D3131,rng_ND,2,FALSE),A_Stammdaten!$B$19-D_SAV!$E3131+1))),"k.A.")</f>
        <v>k.A.</v>
      </c>
      <c r="X3131" s="343" t="str">
        <f t="shared" si="815"/>
        <v>k.A.</v>
      </c>
      <c r="Y3131" s="62"/>
      <c r="Z3131" s="48">
        <f t="shared" si="816"/>
        <v>0</v>
      </c>
      <c r="AA3131" s="457"/>
      <c r="AB3131" s="55">
        <f t="shared" si="808"/>
        <v>0</v>
      </c>
      <c r="AC3131" s="55">
        <f>IF(A_Stammdaten!$B$25="ja",D_SAV!AA3131,D_SAV!AB3131)</f>
        <v>0</v>
      </c>
      <c r="AD3131" s="478">
        <f>IF(AC3131=0,0,IF(U3131-(con_EOGJahr-D_SAV!E3131)&lt;=0,AC3131,AC3131/V3131))</f>
        <v>0</v>
      </c>
      <c r="AE3131" s="478">
        <f>IFERROR(IF(AND(VLOOKUP(D3131,rng_ND,5,FALSE)="Ja",D_SAV!T3131="degressiv"),D_SAV!AC3131*Y3131/100,0),0)</f>
        <v>0</v>
      </c>
      <c r="AF3131" s="55">
        <f>IFERROR(IF(VLOOKUP(D3131,rng_ND,5,FALSE)="Ja",MAX(D_SAV!AD3131:AE3131),D_SAV!AD3131),0)</f>
        <v>0</v>
      </c>
      <c r="AG3131" s="55">
        <f t="shared" si="809"/>
        <v>0</v>
      </c>
      <c r="AH3131" s="55">
        <f t="shared" si="810"/>
        <v>0</v>
      </c>
      <c r="AI3131" s="55">
        <f t="shared" si="811"/>
        <v>0</v>
      </c>
      <c r="AJ3131" s="55">
        <f t="shared" si="812"/>
        <v>0</v>
      </c>
      <c r="AK3131" s="55">
        <f t="shared" si="803"/>
        <v>0</v>
      </c>
      <c r="AL3131" s="55">
        <f t="shared" si="804"/>
        <v>0</v>
      </c>
      <c r="AM3131" s="55">
        <f t="shared" si="805"/>
        <v>0</v>
      </c>
    </row>
    <row r="3132" spans="1:39" x14ac:dyDescent="0.25">
      <c r="A3132" s="47">
        <v>3128</v>
      </c>
      <c r="B3132" s="358" t="str">
        <f>IF(AND(E3132&lt;&gt;0,D3132&lt;&gt;0,F3132&lt;&gt;0),IF(C3132&lt;&gt;0,CONCATENATE(C3132,"-AGr",VLOOKUP(D3132,Listen!$A$2:$G$45,7,FALSE),"-",E3132,"-",F3132,),CONCATENATE("AGr",VLOOKUP(D3132,Listen!$A$2:$G$45,7,FALSE),"-",E3132,"-",F3132)),"keine vollständige ID")</f>
        <v>keine vollständige ID</v>
      </c>
      <c r="C3132" s="359">
        <f>'[2]III_SAV-Details_NB'!B3138</f>
        <v>0</v>
      </c>
      <c r="D3132" s="359">
        <f>'[2]III_SAV-Details_NB'!C3138</f>
        <v>0</v>
      </c>
      <c r="E3132" s="359">
        <f>'[2]III_SAV-Details_NB'!D3138</f>
        <v>0</v>
      </c>
      <c r="F3132" s="490"/>
      <c r="G3132" s="281">
        <f>'[2]III_SAV-Details_NB'!X3138</f>
        <v>0</v>
      </c>
      <c r="H3132" s="281">
        <f t="shared" si="806"/>
        <v>0</v>
      </c>
      <c r="I3132" s="281">
        <f>IF(con_EOGJahr=2025,'[2]III_SAV-Details_NB'!AA3138,IF(con_EOGJahr=2026,'[2]III_SAV-Details_NB'!AB3138,'[2]III_SAV-Details_NB'!AC3138))</f>
        <v>0</v>
      </c>
      <c r="J3132" s="282"/>
      <c r="K3132" s="282"/>
      <c r="L3132" s="282"/>
      <c r="M3132" s="282"/>
      <c r="N3132" s="282"/>
      <c r="O3132" s="282"/>
      <c r="P3132" s="52">
        <f t="shared" si="807"/>
        <v>0</v>
      </c>
      <c r="Q3132" s="60"/>
      <c r="R3132" s="53">
        <f t="shared" si="813"/>
        <v>0</v>
      </c>
      <c r="S3132" s="59"/>
      <c r="T3132" s="61"/>
      <c r="U3132" s="342" t="str">
        <f t="shared" si="817"/>
        <v>k.A.</v>
      </c>
      <c r="V3132" s="343" t="str">
        <f t="shared" si="814"/>
        <v>k.A.</v>
      </c>
      <c r="W3132" s="343" t="str">
        <f>IFERROR(IF(OR($D3132="",$E3132=0,con_Ende=0),"k.A.",IF(VLOOKUP($D3132,rng_ND,5,0)="Nein",VLOOKUP($D3132,rng_ND,2,FALSE),MIN(VLOOKUP($D3132,rng_ND,2,FALSE),A_Stammdaten!$B$19-D_SAV!$E3132+1))),"k.A.")</f>
        <v>k.A.</v>
      </c>
      <c r="X3132" s="343" t="str">
        <f t="shared" si="815"/>
        <v>k.A.</v>
      </c>
      <c r="Y3132" s="62"/>
      <c r="Z3132" s="48">
        <f t="shared" si="816"/>
        <v>0</v>
      </c>
      <c r="AA3132" s="457"/>
      <c r="AB3132" s="55">
        <f t="shared" si="808"/>
        <v>0</v>
      </c>
      <c r="AC3132" s="55">
        <f>IF(A_Stammdaten!$B$25="ja",D_SAV!AA3132,D_SAV!AB3132)</f>
        <v>0</v>
      </c>
      <c r="AD3132" s="478">
        <f>IF(AC3132=0,0,IF(U3132-(con_EOGJahr-D_SAV!E3132)&lt;=0,AC3132,AC3132/V3132))</f>
        <v>0</v>
      </c>
      <c r="AE3132" s="478">
        <f>IFERROR(IF(AND(VLOOKUP(D3132,rng_ND,5,FALSE)="Ja",D_SAV!T3132="degressiv"),D_SAV!AC3132*Y3132/100,0),0)</f>
        <v>0</v>
      </c>
      <c r="AF3132" s="55">
        <f>IFERROR(IF(VLOOKUP(D3132,rng_ND,5,FALSE)="Ja",MAX(D_SAV!AD3132:AE3132),D_SAV!AD3132),0)</f>
        <v>0</v>
      </c>
      <c r="AG3132" s="55">
        <f t="shared" si="809"/>
        <v>0</v>
      </c>
      <c r="AH3132" s="55">
        <f t="shared" si="810"/>
        <v>0</v>
      </c>
      <c r="AI3132" s="55">
        <f t="shared" si="811"/>
        <v>0</v>
      </c>
      <c r="AJ3132" s="55">
        <f t="shared" si="812"/>
        <v>0</v>
      </c>
      <c r="AK3132" s="55">
        <f t="shared" si="803"/>
        <v>0</v>
      </c>
      <c r="AL3132" s="55">
        <f t="shared" si="804"/>
        <v>0</v>
      </c>
      <c r="AM3132" s="55">
        <f t="shared" si="805"/>
        <v>0</v>
      </c>
    </row>
    <row r="3133" spans="1:39" x14ac:dyDescent="0.25">
      <c r="A3133" s="47">
        <v>3129</v>
      </c>
      <c r="B3133" s="358" t="str">
        <f>IF(AND(E3133&lt;&gt;0,D3133&lt;&gt;0,F3133&lt;&gt;0),IF(C3133&lt;&gt;0,CONCATENATE(C3133,"-AGr",VLOOKUP(D3133,Listen!$A$2:$G$45,7,FALSE),"-",E3133,"-",F3133,),CONCATENATE("AGr",VLOOKUP(D3133,Listen!$A$2:$G$45,7,FALSE),"-",E3133,"-",F3133)),"keine vollständige ID")</f>
        <v>keine vollständige ID</v>
      </c>
      <c r="C3133" s="359">
        <f>'[2]III_SAV-Details_NB'!B3139</f>
        <v>0</v>
      </c>
      <c r="D3133" s="359">
        <f>'[2]III_SAV-Details_NB'!C3139</f>
        <v>0</v>
      </c>
      <c r="E3133" s="359">
        <f>'[2]III_SAV-Details_NB'!D3139</f>
        <v>0</v>
      </c>
      <c r="F3133" s="490"/>
      <c r="G3133" s="281">
        <f>'[2]III_SAV-Details_NB'!X3139</f>
        <v>0</v>
      </c>
      <c r="H3133" s="281">
        <f t="shared" si="806"/>
        <v>0</v>
      </c>
      <c r="I3133" s="281">
        <f>IF(con_EOGJahr=2025,'[2]III_SAV-Details_NB'!AA3139,IF(con_EOGJahr=2026,'[2]III_SAV-Details_NB'!AB3139,'[2]III_SAV-Details_NB'!AC3139))</f>
        <v>0</v>
      </c>
      <c r="J3133" s="282"/>
      <c r="K3133" s="282"/>
      <c r="L3133" s="282"/>
      <c r="M3133" s="282"/>
      <c r="N3133" s="282"/>
      <c r="O3133" s="282"/>
      <c r="P3133" s="52">
        <f t="shared" si="807"/>
        <v>0</v>
      </c>
      <c r="Q3133" s="60"/>
      <c r="R3133" s="53">
        <f t="shared" si="813"/>
        <v>0</v>
      </c>
      <c r="S3133" s="59"/>
      <c r="T3133" s="61"/>
      <c r="U3133" s="342" t="str">
        <f t="shared" si="817"/>
        <v>k.A.</v>
      </c>
      <c r="V3133" s="343" t="str">
        <f t="shared" si="814"/>
        <v>k.A.</v>
      </c>
      <c r="W3133" s="343" t="str">
        <f>IFERROR(IF(OR($D3133="",$E3133=0,con_Ende=0),"k.A.",IF(VLOOKUP($D3133,rng_ND,5,0)="Nein",VLOOKUP($D3133,rng_ND,2,FALSE),MIN(VLOOKUP($D3133,rng_ND,2,FALSE),A_Stammdaten!$B$19-D_SAV!$E3133+1))),"k.A.")</f>
        <v>k.A.</v>
      </c>
      <c r="X3133" s="343" t="str">
        <f t="shared" si="815"/>
        <v>k.A.</v>
      </c>
      <c r="Y3133" s="62"/>
      <c r="Z3133" s="48">
        <f t="shared" si="816"/>
        <v>0</v>
      </c>
      <c r="AA3133" s="457"/>
      <c r="AB3133" s="55">
        <f t="shared" si="808"/>
        <v>0</v>
      </c>
      <c r="AC3133" s="55">
        <f>IF(A_Stammdaten!$B$25="ja",D_SAV!AA3133,D_SAV!AB3133)</f>
        <v>0</v>
      </c>
      <c r="AD3133" s="478">
        <f>IF(AC3133=0,0,IF(U3133-(con_EOGJahr-D_SAV!E3133)&lt;=0,AC3133,AC3133/V3133))</f>
        <v>0</v>
      </c>
      <c r="AE3133" s="478">
        <f>IFERROR(IF(AND(VLOOKUP(D3133,rng_ND,5,FALSE)="Ja",D_SAV!T3133="degressiv"),D_SAV!AC3133*Y3133/100,0),0)</f>
        <v>0</v>
      </c>
      <c r="AF3133" s="55">
        <f>IFERROR(IF(VLOOKUP(D3133,rng_ND,5,FALSE)="Ja",MAX(D_SAV!AD3133:AE3133),D_SAV!AD3133),0)</f>
        <v>0</v>
      </c>
      <c r="AG3133" s="55">
        <f t="shared" si="809"/>
        <v>0</v>
      </c>
      <c r="AH3133" s="55">
        <f t="shared" si="810"/>
        <v>0</v>
      </c>
      <c r="AI3133" s="55">
        <f t="shared" si="811"/>
        <v>0</v>
      </c>
      <c r="AJ3133" s="55">
        <f t="shared" si="812"/>
        <v>0</v>
      </c>
      <c r="AK3133" s="55">
        <f t="shared" si="803"/>
        <v>0</v>
      </c>
      <c r="AL3133" s="55">
        <f t="shared" si="804"/>
        <v>0</v>
      </c>
      <c r="AM3133" s="55">
        <f t="shared" si="805"/>
        <v>0</v>
      </c>
    </row>
    <row r="3134" spans="1:39" x14ac:dyDescent="0.25">
      <c r="A3134" s="47">
        <v>3130</v>
      </c>
      <c r="B3134" s="358" t="str">
        <f>IF(AND(E3134&lt;&gt;0,D3134&lt;&gt;0,F3134&lt;&gt;0),IF(C3134&lt;&gt;0,CONCATENATE(C3134,"-AGr",VLOOKUP(D3134,Listen!$A$2:$G$45,7,FALSE),"-",E3134,"-",F3134,),CONCATENATE("AGr",VLOOKUP(D3134,Listen!$A$2:$G$45,7,FALSE),"-",E3134,"-",F3134)),"keine vollständige ID")</f>
        <v>keine vollständige ID</v>
      </c>
      <c r="C3134" s="359">
        <f>'[2]III_SAV-Details_NB'!B3140</f>
        <v>0</v>
      </c>
      <c r="D3134" s="359">
        <f>'[2]III_SAV-Details_NB'!C3140</f>
        <v>0</v>
      </c>
      <c r="E3134" s="359">
        <f>'[2]III_SAV-Details_NB'!D3140</f>
        <v>0</v>
      </c>
      <c r="F3134" s="490"/>
      <c r="G3134" s="281">
        <f>'[2]III_SAV-Details_NB'!X3140</f>
        <v>0</v>
      </c>
      <c r="H3134" s="281">
        <f t="shared" si="806"/>
        <v>0</v>
      </c>
      <c r="I3134" s="281">
        <f>IF(con_EOGJahr=2025,'[2]III_SAV-Details_NB'!AA3140,IF(con_EOGJahr=2026,'[2]III_SAV-Details_NB'!AB3140,'[2]III_SAV-Details_NB'!AC3140))</f>
        <v>0</v>
      </c>
      <c r="J3134" s="282"/>
      <c r="K3134" s="282"/>
      <c r="L3134" s="282"/>
      <c r="M3134" s="282"/>
      <c r="N3134" s="282"/>
      <c r="O3134" s="282"/>
      <c r="P3134" s="52">
        <f t="shared" si="807"/>
        <v>0</v>
      </c>
      <c r="Q3134" s="60"/>
      <c r="R3134" s="53">
        <f t="shared" si="813"/>
        <v>0</v>
      </c>
      <c r="S3134" s="59"/>
      <c r="T3134" s="61"/>
      <c r="U3134" s="342" t="str">
        <f t="shared" si="817"/>
        <v>k.A.</v>
      </c>
      <c r="V3134" s="343" t="str">
        <f t="shared" si="814"/>
        <v>k.A.</v>
      </c>
      <c r="W3134" s="343" t="str">
        <f>IFERROR(IF(OR($D3134="",$E3134=0,con_Ende=0),"k.A.",IF(VLOOKUP($D3134,rng_ND,5,0)="Nein",VLOOKUP($D3134,rng_ND,2,FALSE),MIN(VLOOKUP($D3134,rng_ND,2,FALSE),A_Stammdaten!$B$19-D_SAV!$E3134+1))),"k.A.")</f>
        <v>k.A.</v>
      </c>
      <c r="X3134" s="343" t="str">
        <f t="shared" si="815"/>
        <v>k.A.</v>
      </c>
      <c r="Y3134" s="62"/>
      <c r="Z3134" s="48">
        <f t="shared" si="816"/>
        <v>0</v>
      </c>
      <c r="AA3134" s="457"/>
      <c r="AB3134" s="55">
        <f t="shared" si="808"/>
        <v>0</v>
      </c>
      <c r="AC3134" s="55">
        <f>IF(A_Stammdaten!$B$25="ja",D_SAV!AA3134,D_SAV!AB3134)</f>
        <v>0</v>
      </c>
      <c r="AD3134" s="478">
        <f>IF(AC3134=0,0,IF(U3134-(con_EOGJahr-D_SAV!E3134)&lt;=0,AC3134,AC3134/V3134))</f>
        <v>0</v>
      </c>
      <c r="AE3134" s="478">
        <f>IFERROR(IF(AND(VLOOKUP(D3134,rng_ND,5,FALSE)="Ja",D_SAV!T3134="degressiv"),D_SAV!AC3134*Y3134/100,0),0)</f>
        <v>0</v>
      </c>
      <c r="AF3134" s="55">
        <f>IFERROR(IF(VLOOKUP(D3134,rng_ND,5,FALSE)="Ja",MAX(D_SAV!AD3134:AE3134),D_SAV!AD3134),0)</f>
        <v>0</v>
      </c>
      <c r="AG3134" s="55">
        <f t="shared" si="809"/>
        <v>0</v>
      </c>
      <c r="AH3134" s="55">
        <f t="shared" si="810"/>
        <v>0</v>
      </c>
      <c r="AI3134" s="55">
        <f t="shared" si="811"/>
        <v>0</v>
      </c>
      <c r="AJ3134" s="55">
        <f t="shared" si="812"/>
        <v>0</v>
      </c>
      <c r="AK3134" s="55">
        <f t="shared" si="803"/>
        <v>0</v>
      </c>
      <c r="AL3134" s="55">
        <f t="shared" si="804"/>
        <v>0</v>
      </c>
      <c r="AM3134" s="55">
        <f t="shared" si="805"/>
        <v>0</v>
      </c>
    </row>
    <row r="3135" spans="1:39" x14ac:dyDescent="0.25">
      <c r="A3135" s="47">
        <v>3131</v>
      </c>
      <c r="B3135" s="358" t="str">
        <f>IF(AND(E3135&lt;&gt;0,D3135&lt;&gt;0,F3135&lt;&gt;0),IF(C3135&lt;&gt;0,CONCATENATE(C3135,"-AGr",VLOOKUP(D3135,Listen!$A$2:$G$45,7,FALSE),"-",E3135,"-",F3135,),CONCATENATE("AGr",VLOOKUP(D3135,Listen!$A$2:$G$45,7,FALSE),"-",E3135,"-",F3135)),"keine vollständige ID")</f>
        <v>keine vollständige ID</v>
      </c>
      <c r="C3135" s="359">
        <f>'[2]III_SAV-Details_NB'!B3141</f>
        <v>0</v>
      </c>
      <c r="D3135" s="359">
        <f>'[2]III_SAV-Details_NB'!C3141</f>
        <v>0</v>
      </c>
      <c r="E3135" s="359">
        <f>'[2]III_SAV-Details_NB'!D3141</f>
        <v>0</v>
      </c>
      <c r="F3135" s="490"/>
      <c r="G3135" s="281">
        <f>'[2]III_SAV-Details_NB'!X3141</f>
        <v>0</v>
      </c>
      <c r="H3135" s="281">
        <f t="shared" si="806"/>
        <v>0</v>
      </c>
      <c r="I3135" s="281">
        <f>IF(con_EOGJahr=2025,'[2]III_SAV-Details_NB'!AA3141,IF(con_EOGJahr=2026,'[2]III_SAV-Details_NB'!AB3141,'[2]III_SAV-Details_NB'!AC3141))</f>
        <v>0</v>
      </c>
      <c r="J3135" s="282"/>
      <c r="K3135" s="282"/>
      <c r="L3135" s="282"/>
      <c r="M3135" s="282"/>
      <c r="N3135" s="282"/>
      <c r="O3135" s="282"/>
      <c r="P3135" s="52">
        <f t="shared" si="807"/>
        <v>0</v>
      </c>
      <c r="Q3135" s="60"/>
      <c r="R3135" s="53">
        <f t="shared" si="813"/>
        <v>0</v>
      </c>
      <c r="S3135" s="59"/>
      <c r="T3135" s="61"/>
      <c r="U3135" s="342" t="str">
        <f t="shared" si="817"/>
        <v>k.A.</v>
      </c>
      <c r="V3135" s="343" t="str">
        <f t="shared" si="814"/>
        <v>k.A.</v>
      </c>
      <c r="W3135" s="343" t="str">
        <f>IFERROR(IF(OR($D3135="",$E3135=0,con_Ende=0),"k.A.",IF(VLOOKUP($D3135,rng_ND,5,0)="Nein",VLOOKUP($D3135,rng_ND,2,FALSE),MIN(VLOOKUP($D3135,rng_ND,2,FALSE),A_Stammdaten!$B$19-D_SAV!$E3135+1))),"k.A.")</f>
        <v>k.A.</v>
      </c>
      <c r="X3135" s="343" t="str">
        <f t="shared" si="815"/>
        <v>k.A.</v>
      </c>
      <c r="Y3135" s="62"/>
      <c r="Z3135" s="48">
        <f t="shared" si="816"/>
        <v>0</v>
      </c>
      <c r="AA3135" s="457"/>
      <c r="AB3135" s="55">
        <f t="shared" si="808"/>
        <v>0</v>
      </c>
      <c r="AC3135" s="55">
        <f>IF(A_Stammdaten!$B$25="ja",D_SAV!AA3135,D_SAV!AB3135)</f>
        <v>0</v>
      </c>
      <c r="AD3135" s="478">
        <f>IF(AC3135=0,0,IF(U3135-(con_EOGJahr-D_SAV!E3135)&lt;=0,AC3135,AC3135/V3135))</f>
        <v>0</v>
      </c>
      <c r="AE3135" s="478">
        <f>IFERROR(IF(AND(VLOOKUP(D3135,rng_ND,5,FALSE)="Ja",D_SAV!T3135="degressiv"),D_SAV!AC3135*Y3135/100,0),0)</f>
        <v>0</v>
      </c>
      <c r="AF3135" s="55">
        <f>IFERROR(IF(VLOOKUP(D3135,rng_ND,5,FALSE)="Ja",MAX(D_SAV!AD3135:AE3135),D_SAV!AD3135),0)</f>
        <v>0</v>
      </c>
      <c r="AG3135" s="55">
        <f t="shared" si="809"/>
        <v>0</v>
      </c>
      <c r="AH3135" s="55">
        <f t="shared" si="810"/>
        <v>0</v>
      </c>
      <c r="AI3135" s="55">
        <f t="shared" si="811"/>
        <v>0</v>
      </c>
      <c r="AJ3135" s="55">
        <f t="shared" si="812"/>
        <v>0</v>
      </c>
      <c r="AK3135" s="55">
        <f t="shared" si="803"/>
        <v>0</v>
      </c>
      <c r="AL3135" s="55">
        <f t="shared" si="804"/>
        <v>0</v>
      </c>
      <c r="AM3135" s="55">
        <f t="shared" si="805"/>
        <v>0</v>
      </c>
    </row>
    <row r="3136" spans="1:39" x14ac:dyDescent="0.25">
      <c r="A3136" s="47">
        <v>3132</v>
      </c>
      <c r="B3136" s="358" t="str">
        <f>IF(AND(E3136&lt;&gt;0,D3136&lt;&gt;0,F3136&lt;&gt;0),IF(C3136&lt;&gt;0,CONCATENATE(C3136,"-AGr",VLOOKUP(D3136,Listen!$A$2:$G$45,7,FALSE),"-",E3136,"-",F3136,),CONCATENATE("AGr",VLOOKUP(D3136,Listen!$A$2:$G$45,7,FALSE),"-",E3136,"-",F3136)),"keine vollständige ID")</f>
        <v>keine vollständige ID</v>
      </c>
      <c r="C3136" s="359">
        <f>'[2]III_SAV-Details_NB'!B3142</f>
        <v>0</v>
      </c>
      <c r="D3136" s="359">
        <f>'[2]III_SAV-Details_NB'!C3142</f>
        <v>0</v>
      </c>
      <c r="E3136" s="359">
        <f>'[2]III_SAV-Details_NB'!D3142</f>
        <v>0</v>
      </c>
      <c r="F3136" s="490"/>
      <c r="G3136" s="281">
        <f>'[2]III_SAV-Details_NB'!X3142</f>
        <v>0</v>
      </c>
      <c r="H3136" s="281">
        <f t="shared" si="806"/>
        <v>0</v>
      </c>
      <c r="I3136" s="281">
        <f>IF(con_EOGJahr=2025,'[2]III_SAV-Details_NB'!AA3142,IF(con_EOGJahr=2026,'[2]III_SAV-Details_NB'!AB3142,'[2]III_SAV-Details_NB'!AC3142))</f>
        <v>0</v>
      </c>
      <c r="J3136" s="282"/>
      <c r="K3136" s="282"/>
      <c r="L3136" s="282"/>
      <c r="M3136" s="282"/>
      <c r="N3136" s="282"/>
      <c r="O3136" s="282"/>
      <c r="P3136" s="52">
        <f t="shared" si="807"/>
        <v>0</v>
      </c>
      <c r="Q3136" s="60"/>
      <c r="R3136" s="53">
        <f t="shared" si="813"/>
        <v>0</v>
      </c>
      <c r="S3136" s="59"/>
      <c r="T3136" s="61"/>
      <c r="U3136" s="342" t="str">
        <f t="shared" si="817"/>
        <v>k.A.</v>
      </c>
      <c r="V3136" s="343" t="str">
        <f t="shared" si="814"/>
        <v>k.A.</v>
      </c>
      <c r="W3136" s="343" t="str">
        <f>IFERROR(IF(OR($D3136="",$E3136=0,con_Ende=0),"k.A.",IF(VLOOKUP($D3136,rng_ND,5,0)="Nein",VLOOKUP($D3136,rng_ND,2,FALSE),MIN(VLOOKUP($D3136,rng_ND,2,FALSE),A_Stammdaten!$B$19-D_SAV!$E3136+1))),"k.A.")</f>
        <v>k.A.</v>
      </c>
      <c r="X3136" s="343" t="str">
        <f t="shared" si="815"/>
        <v>k.A.</v>
      </c>
      <c r="Y3136" s="62"/>
      <c r="Z3136" s="48">
        <f t="shared" si="816"/>
        <v>0</v>
      </c>
      <c r="AA3136" s="457"/>
      <c r="AB3136" s="55">
        <f t="shared" si="808"/>
        <v>0</v>
      </c>
      <c r="AC3136" s="55">
        <f>IF(A_Stammdaten!$B$25="ja",D_SAV!AA3136,D_SAV!AB3136)</f>
        <v>0</v>
      </c>
      <c r="AD3136" s="478">
        <f>IF(AC3136=0,0,IF(U3136-(con_EOGJahr-D_SAV!E3136)&lt;=0,AC3136,AC3136/V3136))</f>
        <v>0</v>
      </c>
      <c r="AE3136" s="478">
        <f>IFERROR(IF(AND(VLOOKUP(D3136,rng_ND,5,FALSE)="Ja",D_SAV!T3136="degressiv"),D_SAV!AC3136*Y3136/100,0),0)</f>
        <v>0</v>
      </c>
      <c r="AF3136" s="55">
        <f>IFERROR(IF(VLOOKUP(D3136,rng_ND,5,FALSE)="Ja",MAX(D_SAV!AD3136:AE3136),D_SAV!AD3136),0)</f>
        <v>0</v>
      </c>
      <c r="AG3136" s="55">
        <f t="shared" si="809"/>
        <v>0</v>
      </c>
      <c r="AH3136" s="55">
        <f t="shared" si="810"/>
        <v>0</v>
      </c>
      <c r="AI3136" s="55">
        <f t="shared" si="811"/>
        <v>0</v>
      </c>
      <c r="AJ3136" s="55">
        <f t="shared" si="812"/>
        <v>0</v>
      </c>
      <c r="AK3136" s="55">
        <f t="shared" si="803"/>
        <v>0</v>
      </c>
      <c r="AL3136" s="55">
        <f t="shared" si="804"/>
        <v>0</v>
      </c>
      <c r="AM3136" s="55">
        <f t="shared" si="805"/>
        <v>0</v>
      </c>
    </row>
    <row r="3137" spans="1:39" x14ac:dyDescent="0.25">
      <c r="A3137" s="47">
        <v>3133</v>
      </c>
      <c r="B3137" s="358" t="str">
        <f>IF(AND(E3137&lt;&gt;0,D3137&lt;&gt;0,F3137&lt;&gt;0),IF(C3137&lt;&gt;0,CONCATENATE(C3137,"-AGr",VLOOKUP(D3137,Listen!$A$2:$G$45,7,FALSE),"-",E3137,"-",F3137,),CONCATENATE("AGr",VLOOKUP(D3137,Listen!$A$2:$G$45,7,FALSE),"-",E3137,"-",F3137)),"keine vollständige ID")</f>
        <v>keine vollständige ID</v>
      </c>
      <c r="C3137" s="359">
        <f>'[2]III_SAV-Details_NB'!B3143</f>
        <v>0</v>
      </c>
      <c r="D3137" s="359">
        <f>'[2]III_SAV-Details_NB'!C3143</f>
        <v>0</v>
      </c>
      <c r="E3137" s="359">
        <f>'[2]III_SAV-Details_NB'!D3143</f>
        <v>0</v>
      </c>
      <c r="F3137" s="490"/>
      <c r="G3137" s="281">
        <f>'[2]III_SAV-Details_NB'!X3143</f>
        <v>0</v>
      </c>
      <c r="H3137" s="281">
        <f t="shared" si="806"/>
        <v>0</v>
      </c>
      <c r="I3137" s="281">
        <f>IF(con_EOGJahr=2025,'[2]III_SAV-Details_NB'!AA3143,IF(con_EOGJahr=2026,'[2]III_SAV-Details_NB'!AB3143,'[2]III_SAV-Details_NB'!AC3143))</f>
        <v>0</v>
      </c>
      <c r="J3137" s="282"/>
      <c r="K3137" s="282"/>
      <c r="L3137" s="282"/>
      <c r="M3137" s="282"/>
      <c r="N3137" s="282"/>
      <c r="O3137" s="282"/>
      <c r="P3137" s="52">
        <f t="shared" si="807"/>
        <v>0</v>
      </c>
      <c r="Q3137" s="60"/>
      <c r="R3137" s="53">
        <f t="shared" si="813"/>
        <v>0</v>
      </c>
      <c r="S3137" s="59"/>
      <c r="T3137" s="61"/>
      <c r="U3137" s="342" t="str">
        <f t="shared" si="817"/>
        <v>k.A.</v>
      </c>
      <c r="V3137" s="343" t="str">
        <f t="shared" si="814"/>
        <v>k.A.</v>
      </c>
      <c r="W3137" s="343" t="str">
        <f>IFERROR(IF(OR($D3137="",$E3137=0,con_Ende=0),"k.A.",IF(VLOOKUP($D3137,rng_ND,5,0)="Nein",VLOOKUP($D3137,rng_ND,2,FALSE),MIN(VLOOKUP($D3137,rng_ND,2,FALSE),A_Stammdaten!$B$19-D_SAV!$E3137+1))),"k.A.")</f>
        <v>k.A.</v>
      </c>
      <c r="X3137" s="343" t="str">
        <f t="shared" si="815"/>
        <v>k.A.</v>
      </c>
      <c r="Y3137" s="62"/>
      <c r="Z3137" s="48">
        <f t="shared" si="816"/>
        <v>0</v>
      </c>
      <c r="AA3137" s="457"/>
      <c r="AB3137" s="55">
        <f t="shared" si="808"/>
        <v>0</v>
      </c>
      <c r="AC3137" s="55">
        <f>IF(A_Stammdaten!$B$25="ja",D_SAV!AA3137,D_SAV!AB3137)</f>
        <v>0</v>
      </c>
      <c r="AD3137" s="478">
        <f>IF(AC3137=0,0,IF(U3137-(con_EOGJahr-D_SAV!E3137)&lt;=0,AC3137,AC3137/V3137))</f>
        <v>0</v>
      </c>
      <c r="AE3137" s="478">
        <f>IFERROR(IF(AND(VLOOKUP(D3137,rng_ND,5,FALSE)="Ja",D_SAV!T3137="degressiv"),D_SAV!AC3137*Y3137/100,0),0)</f>
        <v>0</v>
      </c>
      <c r="AF3137" s="55">
        <f>IFERROR(IF(VLOOKUP(D3137,rng_ND,5,FALSE)="Ja",MAX(D_SAV!AD3137:AE3137),D_SAV!AD3137),0)</f>
        <v>0</v>
      </c>
      <c r="AG3137" s="55">
        <f t="shared" si="809"/>
        <v>0</v>
      </c>
      <c r="AH3137" s="55">
        <f t="shared" si="810"/>
        <v>0</v>
      </c>
      <c r="AI3137" s="55">
        <f t="shared" si="811"/>
        <v>0</v>
      </c>
      <c r="AJ3137" s="55">
        <f t="shared" si="812"/>
        <v>0</v>
      </c>
      <c r="AK3137" s="55">
        <f t="shared" si="803"/>
        <v>0</v>
      </c>
      <c r="AL3137" s="55">
        <f t="shared" si="804"/>
        <v>0</v>
      </c>
      <c r="AM3137" s="55">
        <f t="shared" si="805"/>
        <v>0</v>
      </c>
    </row>
    <row r="3138" spans="1:39" x14ac:dyDescent="0.25">
      <c r="A3138" s="47">
        <v>3134</v>
      </c>
      <c r="B3138" s="358" t="str">
        <f>IF(AND(E3138&lt;&gt;0,D3138&lt;&gt;0,F3138&lt;&gt;0),IF(C3138&lt;&gt;0,CONCATENATE(C3138,"-AGr",VLOOKUP(D3138,Listen!$A$2:$G$45,7,FALSE),"-",E3138,"-",F3138,),CONCATENATE("AGr",VLOOKUP(D3138,Listen!$A$2:$G$45,7,FALSE),"-",E3138,"-",F3138)),"keine vollständige ID")</f>
        <v>keine vollständige ID</v>
      </c>
      <c r="C3138" s="359">
        <f>'[2]III_SAV-Details_NB'!B3144</f>
        <v>0</v>
      </c>
      <c r="D3138" s="359">
        <f>'[2]III_SAV-Details_NB'!C3144</f>
        <v>0</v>
      </c>
      <c r="E3138" s="359">
        <f>'[2]III_SAV-Details_NB'!D3144</f>
        <v>0</v>
      </c>
      <c r="F3138" s="490"/>
      <c r="G3138" s="281">
        <f>'[2]III_SAV-Details_NB'!X3144</f>
        <v>0</v>
      </c>
      <c r="H3138" s="281">
        <f t="shared" si="806"/>
        <v>0</v>
      </c>
      <c r="I3138" s="281">
        <f>IF(con_EOGJahr=2025,'[2]III_SAV-Details_NB'!AA3144,IF(con_EOGJahr=2026,'[2]III_SAV-Details_NB'!AB3144,'[2]III_SAV-Details_NB'!AC3144))</f>
        <v>0</v>
      </c>
      <c r="J3138" s="282"/>
      <c r="K3138" s="282"/>
      <c r="L3138" s="282"/>
      <c r="M3138" s="282"/>
      <c r="N3138" s="282"/>
      <c r="O3138" s="282"/>
      <c r="P3138" s="52">
        <f t="shared" si="807"/>
        <v>0</v>
      </c>
      <c r="Q3138" s="60"/>
      <c r="R3138" s="53">
        <f t="shared" si="813"/>
        <v>0</v>
      </c>
      <c r="S3138" s="59"/>
      <c r="T3138" s="61"/>
      <c r="U3138" s="342" t="str">
        <f t="shared" si="817"/>
        <v>k.A.</v>
      </c>
      <c r="V3138" s="343" t="str">
        <f t="shared" si="814"/>
        <v>k.A.</v>
      </c>
      <c r="W3138" s="343" t="str">
        <f>IFERROR(IF(OR($D3138="",$E3138=0,con_Ende=0),"k.A.",IF(VLOOKUP($D3138,rng_ND,5,0)="Nein",VLOOKUP($D3138,rng_ND,2,FALSE),MIN(VLOOKUP($D3138,rng_ND,2,FALSE),A_Stammdaten!$B$19-D_SAV!$E3138+1))),"k.A.")</f>
        <v>k.A.</v>
      </c>
      <c r="X3138" s="343" t="str">
        <f t="shared" si="815"/>
        <v>k.A.</v>
      </c>
      <c r="Y3138" s="62"/>
      <c r="Z3138" s="48">
        <f t="shared" si="816"/>
        <v>0</v>
      </c>
      <c r="AA3138" s="457"/>
      <c r="AB3138" s="55">
        <f t="shared" si="808"/>
        <v>0</v>
      </c>
      <c r="AC3138" s="55">
        <f>IF(A_Stammdaten!$B$25="ja",D_SAV!AA3138,D_SAV!AB3138)</f>
        <v>0</v>
      </c>
      <c r="AD3138" s="478">
        <f>IF(AC3138=0,0,IF(U3138-(con_EOGJahr-D_SAV!E3138)&lt;=0,AC3138,AC3138/V3138))</f>
        <v>0</v>
      </c>
      <c r="AE3138" s="478">
        <f>IFERROR(IF(AND(VLOOKUP(D3138,rng_ND,5,FALSE)="Ja",D_SAV!T3138="degressiv"),D_SAV!AC3138*Y3138/100,0),0)</f>
        <v>0</v>
      </c>
      <c r="AF3138" s="55">
        <f>IFERROR(IF(VLOOKUP(D3138,rng_ND,5,FALSE)="Ja",MAX(D_SAV!AD3138:AE3138),D_SAV!AD3138),0)</f>
        <v>0</v>
      </c>
      <c r="AG3138" s="55">
        <f t="shared" si="809"/>
        <v>0</v>
      </c>
      <c r="AH3138" s="55">
        <f t="shared" si="810"/>
        <v>0</v>
      </c>
      <c r="AI3138" s="55">
        <f t="shared" si="811"/>
        <v>0</v>
      </c>
      <c r="AJ3138" s="55">
        <f t="shared" si="812"/>
        <v>0</v>
      </c>
      <c r="AK3138" s="55">
        <f t="shared" si="803"/>
        <v>0</v>
      </c>
      <c r="AL3138" s="55">
        <f t="shared" si="804"/>
        <v>0</v>
      </c>
      <c r="AM3138" s="55">
        <f t="shared" si="805"/>
        <v>0</v>
      </c>
    </row>
    <row r="3139" spans="1:39" x14ac:dyDescent="0.25">
      <c r="A3139" s="47">
        <v>3135</v>
      </c>
      <c r="B3139" s="358" t="str">
        <f>IF(AND(E3139&lt;&gt;0,D3139&lt;&gt;0,F3139&lt;&gt;0),IF(C3139&lt;&gt;0,CONCATENATE(C3139,"-AGr",VLOOKUP(D3139,Listen!$A$2:$G$45,7,FALSE),"-",E3139,"-",F3139,),CONCATENATE("AGr",VLOOKUP(D3139,Listen!$A$2:$G$45,7,FALSE),"-",E3139,"-",F3139)),"keine vollständige ID")</f>
        <v>keine vollständige ID</v>
      </c>
      <c r="C3139" s="359">
        <f>'[2]III_SAV-Details_NB'!B3145</f>
        <v>0</v>
      </c>
      <c r="D3139" s="359">
        <f>'[2]III_SAV-Details_NB'!C3145</f>
        <v>0</v>
      </c>
      <c r="E3139" s="359">
        <f>'[2]III_SAV-Details_NB'!D3145</f>
        <v>0</v>
      </c>
      <c r="F3139" s="490"/>
      <c r="G3139" s="281">
        <f>'[2]III_SAV-Details_NB'!X3145</f>
        <v>0</v>
      </c>
      <c r="H3139" s="281">
        <f t="shared" si="806"/>
        <v>0</v>
      </c>
      <c r="I3139" s="281">
        <f>IF(con_EOGJahr=2025,'[2]III_SAV-Details_NB'!AA3145,IF(con_EOGJahr=2026,'[2]III_SAV-Details_NB'!AB3145,'[2]III_SAV-Details_NB'!AC3145))</f>
        <v>0</v>
      </c>
      <c r="J3139" s="282"/>
      <c r="K3139" s="282"/>
      <c r="L3139" s="282"/>
      <c r="M3139" s="282"/>
      <c r="N3139" s="282"/>
      <c r="O3139" s="282"/>
      <c r="P3139" s="52">
        <f t="shared" si="807"/>
        <v>0</v>
      </c>
      <c r="Q3139" s="60"/>
      <c r="R3139" s="53">
        <f t="shared" si="813"/>
        <v>0</v>
      </c>
      <c r="S3139" s="59"/>
      <c r="T3139" s="61"/>
      <c r="U3139" s="342" t="str">
        <f t="shared" si="817"/>
        <v>k.A.</v>
      </c>
      <c r="V3139" s="343" t="str">
        <f t="shared" si="814"/>
        <v>k.A.</v>
      </c>
      <c r="W3139" s="343" t="str">
        <f>IFERROR(IF(OR($D3139="",$E3139=0,con_Ende=0),"k.A.",IF(VLOOKUP($D3139,rng_ND,5,0)="Nein",VLOOKUP($D3139,rng_ND,2,FALSE),MIN(VLOOKUP($D3139,rng_ND,2,FALSE),A_Stammdaten!$B$19-D_SAV!$E3139+1))),"k.A.")</f>
        <v>k.A.</v>
      </c>
      <c r="X3139" s="343" t="str">
        <f t="shared" si="815"/>
        <v>k.A.</v>
      </c>
      <c r="Y3139" s="62"/>
      <c r="Z3139" s="48">
        <f t="shared" si="816"/>
        <v>0</v>
      </c>
      <c r="AA3139" s="457"/>
      <c r="AB3139" s="55">
        <f t="shared" si="808"/>
        <v>0</v>
      </c>
      <c r="AC3139" s="55">
        <f>IF(A_Stammdaten!$B$25="ja",D_SAV!AA3139,D_SAV!AB3139)</f>
        <v>0</v>
      </c>
      <c r="AD3139" s="478">
        <f>IF(AC3139=0,0,IF(U3139-(con_EOGJahr-D_SAV!E3139)&lt;=0,AC3139,AC3139/V3139))</f>
        <v>0</v>
      </c>
      <c r="AE3139" s="478">
        <f>IFERROR(IF(AND(VLOOKUP(D3139,rng_ND,5,FALSE)="Ja",D_SAV!T3139="degressiv"),D_SAV!AC3139*Y3139/100,0),0)</f>
        <v>0</v>
      </c>
      <c r="AF3139" s="55">
        <f>IFERROR(IF(VLOOKUP(D3139,rng_ND,5,FALSE)="Ja",MAX(D_SAV!AD3139:AE3139),D_SAV!AD3139),0)</f>
        <v>0</v>
      </c>
      <c r="AG3139" s="55">
        <f t="shared" si="809"/>
        <v>0</v>
      </c>
      <c r="AH3139" s="55">
        <f t="shared" si="810"/>
        <v>0</v>
      </c>
      <c r="AI3139" s="55">
        <f t="shared" si="811"/>
        <v>0</v>
      </c>
      <c r="AJ3139" s="55">
        <f t="shared" si="812"/>
        <v>0</v>
      </c>
      <c r="AK3139" s="55">
        <f t="shared" si="803"/>
        <v>0</v>
      </c>
      <c r="AL3139" s="55">
        <f t="shared" si="804"/>
        <v>0</v>
      </c>
      <c r="AM3139" s="55">
        <f t="shared" si="805"/>
        <v>0</v>
      </c>
    </row>
    <row r="3140" spans="1:39" x14ac:dyDescent="0.25">
      <c r="A3140" s="47">
        <v>3136</v>
      </c>
      <c r="B3140" s="358" t="str">
        <f>IF(AND(E3140&lt;&gt;0,D3140&lt;&gt;0,F3140&lt;&gt;0),IF(C3140&lt;&gt;0,CONCATENATE(C3140,"-AGr",VLOOKUP(D3140,Listen!$A$2:$G$45,7,FALSE),"-",E3140,"-",F3140,),CONCATENATE("AGr",VLOOKUP(D3140,Listen!$A$2:$G$45,7,FALSE),"-",E3140,"-",F3140)),"keine vollständige ID")</f>
        <v>keine vollständige ID</v>
      </c>
      <c r="C3140" s="359">
        <f>'[2]III_SAV-Details_NB'!B3146</f>
        <v>0</v>
      </c>
      <c r="D3140" s="359">
        <f>'[2]III_SAV-Details_NB'!C3146</f>
        <v>0</v>
      </c>
      <c r="E3140" s="359">
        <f>'[2]III_SAV-Details_NB'!D3146</f>
        <v>0</v>
      </c>
      <c r="F3140" s="490"/>
      <c r="G3140" s="281">
        <f>'[2]III_SAV-Details_NB'!X3146</f>
        <v>0</v>
      </c>
      <c r="H3140" s="281">
        <f t="shared" si="806"/>
        <v>0</v>
      </c>
      <c r="I3140" s="281">
        <f>IF(con_EOGJahr=2025,'[2]III_SAV-Details_NB'!AA3146,IF(con_EOGJahr=2026,'[2]III_SAV-Details_NB'!AB3146,'[2]III_SAV-Details_NB'!AC3146))</f>
        <v>0</v>
      </c>
      <c r="J3140" s="282"/>
      <c r="K3140" s="282"/>
      <c r="L3140" s="282"/>
      <c r="M3140" s="282"/>
      <c r="N3140" s="282"/>
      <c r="O3140" s="282"/>
      <c r="P3140" s="52">
        <f t="shared" si="807"/>
        <v>0</v>
      </c>
      <c r="Q3140" s="60"/>
      <c r="R3140" s="53">
        <f t="shared" si="813"/>
        <v>0</v>
      </c>
      <c r="S3140" s="59"/>
      <c r="T3140" s="61"/>
      <c r="U3140" s="342" t="str">
        <f t="shared" si="817"/>
        <v>k.A.</v>
      </c>
      <c r="V3140" s="343" t="str">
        <f t="shared" si="814"/>
        <v>k.A.</v>
      </c>
      <c r="W3140" s="343" t="str">
        <f>IFERROR(IF(OR($D3140="",$E3140=0,con_Ende=0),"k.A.",IF(VLOOKUP($D3140,rng_ND,5,0)="Nein",VLOOKUP($D3140,rng_ND,2,FALSE),MIN(VLOOKUP($D3140,rng_ND,2,FALSE),A_Stammdaten!$B$19-D_SAV!$E3140+1))),"k.A.")</f>
        <v>k.A.</v>
      </c>
      <c r="X3140" s="343" t="str">
        <f t="shared" si="815"/>
        <v>k.A.</v>
      </c>
      <c r="Y3140" s="62"/>
      <c r="Z3140" s="48">
        <f t="shared" si="816"/>
        <v>0</v>
      </c>
      <c r="AA3140" s="457"/>
      <c r="AB3140" s="55">
        <f t="shared" si="808"/>
        <v>0</v>
      </c>
      <c r="AC3140" s="55">
        <f>IF(A_Stammdaten!$B$25="ja",D_SAV!AA3140,D_SAV!AB3140)</f>
        <v>0</v>
      </c>
      <c r="AD3140" s="478">
        <f>IF(AC3140=0,0,IF(U3140-(con_EOGJahr-D_SAV!E3140)&lt;=0,AC3140,AC3140/V3140))</f>
        <v>0</v>
      </c>
      <c r="AE3140" s="478">
        <f>IFERROR(IF(AND(VLOOKUP(D3140,rng_ND,5,FALSE)="Ja",D_SAV!T3140="degressiv"),D_SAV!AC3140*Y3140/100,0),0)</f>
        <v>0</v>
      </c>
      <c r="AF3140" s="55">
        <f>IFERROR(IF(VLOOKUP(D3140,rng_ND,5,FALSE)="Ja",MAX(D_SAV!AD3140:AE3140),D_SAV!AD3140),0)</f>
        <v>0</v>
      </c>
      <c r="AG3140" s="55">
        <f t="shared" si="809"/>
        <v>0</v>
      </c>
      <c r="AH3140" s="55">
        <f t="shared" si="810"/>
        <v>0</v>
      </c>
      <c r="AI3140" s="55">
        <f t="shared" si="811"/>
        <v>0</v>
      </c>
      <c r="AJ3140" s="55">
        <f t="shared" si="812"/>
        <v>0</v>
      </c>
      <c r="AK3140" s="55">
        <f t="shared" si="803"/>
        <v>0</v>
      </c>
      <c r="AL3140" s="55">
        <f t="shared" si="804"/>
        <v>0</v>
      </c>
      <c r="AM3140" s="55">
        <f t="shared" si="805"/>
        <v>0</v>
      </c>
    </row>
    <row r="3141" spans="1:39" x14ac:dyDescent="0.25">
      <c r="A3141" s="47">
        <v>3137</v>
      </c>
      <c r="B3141" s="358" t="str">
        <f>IF(AND(E3141&lt;&gt;0,D3141&lt;&gt;0,F3141&lt;&gt;0),IF(C3141&lt;&gt;0,CONCATENATE(C3141,"-AGr",VLOOKUP(D3141,Listen!$A$2:$G$45,7,FALSE),"-",E3141,"-",F3141,),CONCATENATE("AGr",VLOOKUP(D3141,Listen!$A$2:$G$45,7,FALSE),"-",E3141,"-",F3141)),"keine vollständige ID")</f>
        <v>keine vollständige ID</v>
      </c>
      <c r="C3141" s="359">
        <f>'[2]III_SAV-Details_NB'!B3147</f>
        <v>0</v>
      </c>
      <c r="D3141" s="359">
        <f>'[2]III_SAV-Details_NB'!C3147</f>
        <v>0</v>
      </c>
      <c r="E3141" s="359">
        <f>'[2]III_SAV-Details_NB'!D3147</f>
        <v>0</v>
      </c>
      <c r="F3141" s="490"/>
      <c r="G3141" s="281">
        <f>'[2]III_SAV-Details_NB'!X3147</f>
        <v>0</v>
      </c>
      <c r="H3141" s="281">
        <f t="shared" si="806"/>
        <v>0</v>
      </c>
      <c r="I3141" s="281">
        <f>IF(con_EOGJahr=2025,'[2]III_SAV-Details_NB'!AA3147,IF(con_EOGJahr=2026,'[2]III_SAV-Details_NB'!AB3147,'[2]III_SAV-Details_NB'!AC3147))</f>
        <v>0</v>
      </c>
      <c r="J3141" s="282"/>
      <c r="K3141" s="282"/>
      <c r="L3141" s="282"/>
      <c r="M3141" s="282"/>
      <c r="N3141" s="282"/>
      <c r="O3141" s="282"/>
      <c r="P3141" s="52">
        <f t="shared" si="807"/>
        <v>0</v>
      </c>
      <c r="Q3141" s="60"/>
      <c r="R3141" s="53">
        <f t="shared" si="813"/>
        <v>0</v>
      </c>
      <c r="S3141" s="59"/>
      <c r="T3141" s="61"/>
      <c r="U3141" s="342" t="str">
        <f t="shared" si="817"/>
        <v>k.A.</v>
      </c>
      <c r="V3141" s="343" t="str">
        <f t="shared" si="814"/>
        <v>k.A.</v>
      </c>
      <c r="W3141" s="343" t="str">
        <f>IFERROR(IF(OR($D3141="",$E3141=0,con_Ende=0),"k.A.",IF(VLOOKUP($D3141,rng_ND,5,0)="Nein",VLOOKUP($D3141,rng_ND,2,FALSE),MIN(VLOOKUP($D3141,rng_ND,2,FALSE),A_Stammdaten!$B$19-D_SAV!$E3141+1))),"k.A.")</f>
        <v>k.A.</v>
      </c>
      <c r="X3141" s="343" t="str">
        <f t="shared" si="815"/>
        <v>k.A.</v>
      </c>
      <c r="Y3141" s="62"/>
      <c r="Z3141" s="48">
        <f t="shared" si="816"/>
        <v>0</v>
      </c>
      <c r="AA3141" s="457"/>
      <c r="AB3141" s="55">
        <f t="shared" si="808"/>
        <v>0</v>
      </c>
      <c r="AC3141" s="55">
        <f>IF(A_Stammdaten!$B$25="ja",D_SAV!AA3141,D_SAV!AB3141)</f>
        <v>0</v>
      </c>
      <c r="AD3141" s="478">
        <f>IF(AC3141=0,0,IF(U3141-(con_EOGJahr-D_SAV!E3141)&lt;=0,AC3141,AC3141/V3141))</f>
        <v>0</v>
      </c>
      <c r="AE3141" s="478">
        <f>IFERROR(IF(AND(VLOOKUP(D3141,rng_ND,5,FALSE)="Ja",D_SAV!T3141="degressiv"),D_SAV!AC3141*Y3141/100,0),0)</f>
        <v>0</v>
      </c>
      <c r="AF3141" s="55">
        <f>IFERROR(IF(VLOOKUP(D3141,rng_ND,5,FALSE)="Ja",MAX(D_SAV!AD3141:AE3141),D_SAV!AD3141),0)</f>
        <v>0</v>
      </c>
      <c r="AG3141" s="55">
        <f t="shared" si="809"/>
        <v>0</v>
      </c>
      <c r="AH3141" s="55">
        <f t="shared" si="810"/>
        <v>0</v>
      </c>
      <c r="AI3141" s="55">
        <f t="shared" si="811"/>
        <v>0</v>
      </c>
      <c r="AJ3141" s="55">
        <f t="shared" si="812"/>
        <v>0</v>
      </c>
      <c r="AK3141" s="55">
        <f t="shared" ref="AK3141:AK3204" si="818">IF($E3141&gt;=2006,AC3141,con_EKQ*AH3141+(1-con_EKQ)*AC3141)</f>
        <v>0</v>
      </c>
      <c r="AL3141" s="55">
        <f t="shared" ref="AL3141:AL3204" si="819">IF($E3141&gt;=2006,AF3141,con_EKQ*AI3141+(1-con_EKQ)*AF3141)</f>
        <v>0</v>
      </c>
      <c r="AM3141" s="55">
        <f t="shared" ref="AM3141:AM3204" si="820">IF($E3141&gt;=2006,AG3141,con_EKQ*AJ3141+(1-con_EKQ)*AG3141)</f>
        <v>0</v>
      </c>
    </row>
    <row r="3142" spans="1:39" x14ac:dyDescent="0.25">
      <c r="A3142" s="47">
        <v>3138</v>
      </c>
      <c r="B3142" s="358" t="str">
        <f>IF(AND(E3142&lt;&gt;0,D3142&lt;&gt;0,F3142&lt;&gt;0),IF(C3142&lt;&gt;0,CONCATENATE(C3142,"-AGr",VLOOKUP(D3142,Listen!$A$2:$G$45,7,FALSE),"-",E3142,"-",F3142,),CONCATENATE("AGr",VLOOKUP(D3142,Listen!$A$2:$G$45,7,FALSE),"-",E3142,"-",F3142)),"keine vollständige ID")</f>
        <v>keine vollständige ID</v>
      </c>
      <c r="C3142" s="359">
        <f>'[2]III_SAV-Details_NB'!B3148</f>
        <v>0</v>
      </c>
      <c r="D3142" s="359">
        <f>'[2]III_SAV-Details_NB'!C3148</f>
        <v>0</v>
      </c>
      <c r="E3142" s="359">
        <f>'[2]III_SAV-Details_NB'!D3148</f>
        <v>0</v>
      </c>
      <c r="F3142" s="490"/>
      <c r="G3142" s="281">
        <f>'[2]III_SAV-Details_NB'!X3148</f>
        <v>0</v>
      </c>
      <c r="H3142" s="281">
        <f t="shared" ref="H3142:H3205" si="821">+G3142</f>
        <v>0</v>
      </c>
      <c r="I3142" s="281">
        <f>IF(con_EOGJahr=2025,'[2]III_SAV-Details_NB'!AA3148,IF(con_EOGJahr=2026,'[2]III_SAV-Details_NB'!AB3148,'[2]III_SAV-Details_NB'!AC3148))</f>
        <v>0</v>
      </c>
      <c r="J3142" s="282"/>
      <c r="K3142" s="282"/>
      <c r="L3142" s="282"/>
      <c r="M3142" s="282"/>
      <c r="N3142" s="282"/>
      <c r="O3142" s="282"/>
      <c r="P3142" s="52">
        <f t="shared" ref="P3142:P3205" si="822">SUM(I3142:O3142)</f>
        <v>0</v>
      </c>
      <c r="Q3142" s="60"/>
      <c r="R3142" s="53">
        <f t="shared" si="813"/>
        <v>0</v>
      </c>
      <c r="S3142" s="59"/>
      <c r="T3142" s="61"/>
      <c r="U3142" s="342" t="str">
        <f t="shared" si="817"/>
        <v>k.A.</v>
      </c>
      <c r="V3142" s="343" t="str">
        <f t="shared" si="814"/>
        <v>k.A.</v>
      </c>
      <c r="W3142" s="343" t="str">
        <f>IFERROR(IF(OR($D3142="",$E3142=0,con_Ende=0),"k.A.",IF(VLOOKUP($D3142,rng_ND,5,0)="Nein",VLOOKUP($D3142,rng_ND,2,FALSE),MIN(VLOOKUP($D3142,rng_ND,2,FALSE),A_Stammdaten!$B$19-D_SAV!$E3142+1))),"k.A.")</f>
        <v>k.A.</v>
      </c>
      <c r="X3142" s="343" t="str">
        <f t="shared" si="815"/>
        <v>k.A.</v>
      </c>
      <c r="Y3142" s="62"/>
      <c r="Z3142" s="48">
        <f t="shared" si="816"/>
        <v>0</v>
      </c>
      <c r="AA3142" s="457"/>
      <c r="AB3142" s="55">
        <f t="shared" ref="AB3142:AB3205" si="823">R3142</f>
        <v>0</v>
      </c>
      <c r="AC3142" s="55">
        <f>IF(A_Stammdaten!$B$25="ja",D_SAV!AA3142,D_SAV!AB3142)</f>
        <v>0</v>
      </c>
      <c r="AD3142" s="478">
        <f>IF(AC3142=0,0,IF(U3142-(con_EOGJahr-D_SAV!E3142)&lt;=0,AC3142,AC3142/V3142))</f>
        <v>0</v>
      </c>
      <c r="AE3142" s="478">
        <f>IFERROR(IF(AND(VLOOKUP(D3142,rng_ND,5,FALSE)="Ja",D_SAV!T3142="degressiv"),D_SAV!AC3142*Y3142/100,0),0)</f>
        <v>0</v>
      </c>
      <c r="AF3142" s="55">
        <f>IFERROR(IF(VLOOKUP(D3142,rng_ND,5,FALSE)="Ja",MAX(D_SAV!AD3142:AE3142),D_SAV!AD3142),0)</f>
        <v>0</v>
      </c>
      <c r="AG3142" s="55">
        <f t="shared" ref="AG3142:AG3205" si="824">AC3142-AF3142</f>
        <v>0</v>
      </c>
      <c r="AH3142" s="55">
        <f t="shared" ref="AH3142:AH3205" si="825">IF($E3142&gt;=2006,0,AC3142*$Z3142)</f>
        <v>0</v>
      </c>
      <c r="AI3142" s="55">
        <f t="shared" ref="AI3142:AI3205" si="826">IF($E3142&gt;=2006,0,AF3142*$Z3142)</f>
        <v>0</v>
      </c>
      <c r="AJ3142" s="55">
        <f t="shared" ref="AJ3142:AJ3205" si="827">IF($E3142&gt;=2006,0,AG3142*$Z3142)</f>
        <v>0</v>
      </c>
      <c r="AK3142" s="55">
        <f t="shared" si="818"/>
        <v>0</v>
      </c>
      <c r="AL3142" s="55">
        <f t="shared" si="819"/>
        <v>0</v>
      </c>
      <c r="AM3142" s="55">
        <f t="shared" si="820"/>
        <v>0</v>
      </c>
    </row>
    <row r="3143" spans="1:39" x14ac:dyDescent="0.25">
      <c r="A3143" s="47">
        <v>3139</v>
      </c>
      <c r="B3143" s="358" t="str">
        <f>IF(AND(E3143&lt;&gt;0,D3143&lt;&gt;0,F3143&lt;&gt;0),IF(C3143&lt;&gt;0,CONCATENATE(C3143,"-AGr",VLOOKUP(D3143,Listen!$A$2:$G$45,7,FALSE),"-",E3143,"-",F3143,),CONCATENATE("AGr",VLOOKUP(D3143,Listen!$A$2:$G$45,7,FALSE),"-",E3143,"-",F3143)),"keine vollständige ID")</f>
        <v>keine vollständige ID</v>
      </c>
      <c r="C3143" s="359">
        <f>'[2]III_SAV-Details_NB'!B3149</f>
        <v>0</v>
      </c>
      <c r="D3143" s="359">
        <f>'[2]III_SAV-Details_NB'!C3149</f>
        <v>0</v>
      </c>
      <c r="E3143" s="359">
        <f>'[2]III_SAV-Details_NB'!D3149</f>
        <v>0</v>
      </c>
      <c r="F3143" s="490"/>
      <c r="G3143" s="281">
        <f>'[2]III_SAV-Details_NB'!X3149</f>
        <v>0</v>
      </c>
      <c r="H3143" s="281">
        <f t="shared" si="821"/>
        <v>0</v>
      </c>
      <c r="I3143" s="281">
        <f>IF(con_EOGJahr=2025,'[2]III_SAV-Details_NB'!AA3149,IF(con_EOGJahr=2026,'[2]III_SAV-Details_NB'!AB3149,'[2]III_SAV-Details_NB'!AC3149))</f>
        <v>0</v>
      </c>
      <c r="J3143" s="282"/>
      <c r="K3143" s="282"/>
      <c r="L3143" s="282"/>
      <c r="M3143" s="282"/>
      <c r="N3143" s="282"/>
      <c r="O3143" s="282"/>
      <c r="P3143" s="52">
        <f t="shared" si="822"/>
        <v>0</v>
      </c>
      <c r="Q3143" s="60"/>
      <c r="R3143" s="53">
        <f t="shared" si="813"/>
        <v>0</v>
      </c>
      <c r="S3143" s="59"/>
      <c r="T3143" s="61"/>
      <c r="U3143" s="342" t="str">
        <f t="shared" si="817"/>
        <v>k.A.</v>
      </c>
      <c r="V3143" s="343" t="str">
        <f t="shared" si="814"/>
        <v>k.A.</v>
      </c>
      <c r="W3143" s="343" t="str">
        <f>IFERROR(IF(OR($D3143="",$E3143=0,con_Ende=0),"k.A.",IF(VLOOKUP($D3143,rng_ND,5,0)="Nein",VLOOKUP($D3143,rng_ND,2,FALSE),MIN(VLOOKUP($D3143,rng_ND,2,FALSE),A_Stammdaten!$B$19-D_SAV!$E3143+1))),"k.A.")</f>
        <v>k.A.</v>
      </c>
      <c r="X3143" s="343" t="str">
        <f t="shared" si="815"/>
        <v>k.A.</v>
      </c>
      <c r="Y3143" s="62"/>
      <c r="Z3143" s="48">
        <f t="shared" si="816"/>
        <v>0</v>
      </c>
      <c r="AA3143" s="457"/>
      <c r="AB3143" s="55">
        <f t="shared" si="823"/>
        <v>0</v>
      </c>
      <c r="AC3143" s="55">
        <f>IF(A_Stammdaten!$B$25="ja",D_SAV!AA3143,D_SAV!AB3143)</f>
        <v>0</v>
      </c>
      <c r="AD3143" s="478">
        <f>IF(AC3143=0,0,IF(U3143-(con_EOGJahr-D_SAV!E3143)&lt;=0,AC3143,AC3143/V3143))</f>
        <v>0</v>
      </c>
      <c r="AE3143" s="478">
        <f>IFERROR(IF(AND(VLOOKUP(D3143,rng_ND,5,FALSE)="Ja",D_SAV!T3143="degressiv"),D_SAV!AC3143*Y3143/100,0),0)</f>
        <v>0</v>
      </c>
      <c r="AF3143" s="55">
        <f>IFERROR(IF(VLOOKUP(D3143,rng_ND,5,FALSE)="Ja",MAX(D_SAV!AD3143:AE3143),D_SAV!AD3143),0)</f>
        <v>0</v>
      </c>
      <c r="AG3143" s="55">
        <f t="shared" si="824"/>
        <v>0</v>
      </c>
      <c r="AH3143" s="55">
        <f t="shared" si="825"/>
        <v>0</v>
      </c>
      <c r="AI3143" s="55">
        <f t="shared" si="826"/>
        <v>0</v>
      </c>
      <c r="AJ3143" s="55">
        <f t="shared" si="827"/>
        <v>0</v>
      </c>
      <c r="AK3143" s="55">
        <f t="shared" si="818"/>
        <v>0</v>
      </c>
      <c r="AL3143" s="55">
        <f t="shared" si="819"/>
        <v>0</v>
      </c>
      <c r="AM3143" s="55">
        <f t="shared" si="820"/>
        <v>0</v>
      </c>
    </row>
    <row r="3144" spans="1:39" x14ac:dyDescent="0.25">
      <c r="A3144" s="47">
        <v>3140</v>
      </c>
      <c r="B3144" s="358" t="str">
        <f>IF(AND(E3144&lt;&gt;0,D3144&lt;&gt;0,F3144&lt;&gt;0),IF(C3144&lt;&gt;0,CONCATENATE(C3144,"-AGr",VLOOKUP(D3144,Listen!$A$2:$G$45,7,FALSE),"-",E3144,"-",F3144,),CONCATENATE("AGr",VLOOKUP(D3144,Listen!$A$2:$G$45,7,FALSE),"-",E3144,"-",F3144)),"keine vollständige ID")</f>
        <v>keine vollständige ID</v>
      </c>
      <c r="C3144" s="359">
        <f>'[2]III_SAV-Details_NB'!B3150</f>
        <v>0</v>
      </c>
      <c r="D3144" s="359">
        <f>'[2]III_SAV-Details_NB'!C3150</f>
        <v>0</v>
      </c>
      <c r="E3144" s="359">
        <f>'[2]III_SAV-Details_NB'!D3150</f>
        <v>0</v>
      </c>
      <c r="F3144" s="490"/>
      <c r="G3144" s="281">
        <f>'[2]III_SAV-Details_NB'!X3150</f>
        <v>0</v>
      </c>
      <c r="H3144" s="281">
        <f t="shared" si="821"/>
        <v>0</v>
      </c>
      <c r="I3144" s="281">
        <f>IF(con_EOGJahr=2025,'[2]III_SAV-Details_NB'!AA3150,IF(con_EOGJahr=2026,'[2]III_SAV-Details_NB'!AB3150,'[2]III_SAV-Details_NB'!AC3150))</f>
        <v>0</v>
      </c>
      <c r="J3144" s="282"/>
      <c r="K3144" s="282"/>
      <c r="L3144" s="282"/>
      <c r="M3144" s="282"/>
      <c r="N3144" s="282"/>
      <c r="O3144" s="282"/>
      <c r="P3144" s="52">
        <f t="shared" si="822"/>
        <v>0</v>
      </c>
      <c r="Q3144" s="60"/>
      <c r="R3144" s="53">
        <f t="shared" si="813"/>
        <v>0</v>
      </c>
      <c r="S3144" s="59"/>
      <c r="T3144" s="61"/>
      <c r="U3144" s="342" t="str">
        <f t="shared" si="817"/>
        <v>k.A.</v>
      </c>
      <c r="V3144" s="343" t="str">
        <f t="shared" si="814"/>
        <v>k.A.</v>
      </c>
      <c r="W3144" s="343" t="str">
        <f>IFERROR(IF(OR($D3144="",$E3144=0,con_Ende=0),"k.A.",IF(VLOOKUP($D3144,rng_ND,5,0)="Nein",VLOOKUP($D3144,rng_ND,2,FALSE),MIN(VLOOKUP($D3144,rng_ND,2,FALSE),A_Stammdaten!$B$19-D_SAV!$E3144+1))),"k.A.")</f>
        <v>k.A.</v>
      </c>
      <c r="X3144" s="343" t="str">
        <f t="shared" si="815"/>
        <v>k.A.</v>
      </c>
      <c r="Y3144" s="62"/>
      <c r="Z3144" s="48">
        <f t="shared" si="816"/>
        <v>0</v>
      </c>
      <c r="AA3144" s="457"/>
      <c r="AB3144" s="55">
        <f t="shared" si="823"/>
        <v>0</v>
      </c>
      <c r="AC3144" s="55">
        <f>IF(A_Stammdaten!$B$25="ja",D_SAV!AA3144,D_SAV!AB3144)</f>
        <v>0</v>
      </c>
      <c r="AD3144" s="478">
        <f>IF(AC3144=0,0,IF(U3144-(con_EOGJahr-D_SAV!E3144)&lt;=0,AC3144,AC3144/V3144))</f>
        <v>0</v>
      </c>
      <c r="AE3144" s="478">
        <f>IFERROR(IF(AND(VLOOKUP(D3144,rng_ND,5,FALSE)="Ja",D_SAV!T3144="degressiv"),D_SAV!AC3144*Y3144/100,0),0)</f>
        <v>0</v>
      </c>
      <c r="AF3144" s="55">
        <f>IFERROR(IF(VLOOKUP(D3144,rng_ND,5,FALSE)="Ja",MAX(D_SAV!AD3144:AE3144),D_SAV!AD3144),0)</f>
        <v>0</v>
      </c>
      <c r="AG3144" s="55">
        <f t="shared" si="824"/>
        <v>0</v>
      </c>
      <c r="AH3144" s="55">
        <f t="shared" si="825"/>
        <v>0</v>
      </c>
      <c r="AI3144" s="55">
        <f t="shared" si="826"/>
        <v>0</v>
      </c>
      <c r="AJ3144" s="55">
        <f t="shared" si="827"/>
        <v>0</v>
      </c>
      <c r="AK3144" s="55">
        <f t="shared" si="818"/>
        <v>0</v>
      </c>
      <c r="AL3144" s="55">
        <f t="shared" si="819"/>
        <v>0</v>
      </c>
      <c r="AM3144" s="55">
        <f t="shared" si="820"/>
        <v>0</v>
      </c>
    </row>
    <row r="3145" spans="1:39" x14ac:dyDescent="0.25">
      <c r="A3145" s="47">
        <v>3141</v>
      </c>
      <c r="B3145" s="358" t="str">
        <f>IF(AND(E3145&lt;&gt;0,D3145&lt;&gt;0,F3145&lt;&gt;0),IF(C3145&lt;&gt;0,CONCATENATE(C3145,"-AGr",VLOOKUP(D3145,Listen!$A$2:$G$45,7,FALSE),"-",E3145,"-",F3145,),CONCATENATE("AGr",VLOOKUP(D3145,Listen!$A$2:$G$45,7,FALSE),"-",E3145,"-",F3145)),"keine vollständige ID")</f>
        <v>keine vollständige ID</v>
      </c>
      <c r="C3145" s="359">
        <f>'[2]III_SAV-Details_NB'!B3151</f>
        <v>0</v>
      </c>
      <c r="D3145" s="359">
        <f>'[2]III_SAV-Details_NB'!C3151</f>
        <v>0</v>
      </c>
      <c r="E3145" s="359">
        <f>'[2]III_SAV-Details_NB'!D3151</f>
        <v>0</v>
      </c>
      <c r="F3145" s="490"/>
      <c r="G3145" s="281">
        <f>'[2]III_SAV-Details_NB'!X3151</f>
        <v>0</v>
      </c>
      <c r="H3145" s="281">
        <f t="shared" si="821"/>
        <v>0</v>
      </c>
      <c r="I3145" s="281">
        <f>IF(con_EOGJahr=2025,'[2]III_SAV-Details_NB'!AA3151,IF(con_EOGJahr=2026,'[2]III_SAV-Details_NB'!AB3151,'[2]III_SAV-Details_NB'!AC3151))</f>
        <v>0</v>
      </c>
      <c r="J3145" s="282"/>
      <c r="K3145" s="282"/>
      <c r="L3145" s="282"/>
      <c r="M3145" s="282"/>
      <c r="N3145" s="282"/>
      <c r="O3145" s="282"/>
      <c r="P3145" s="52">
        <f t="shared" si="822"/>
        <v>0</v>
      </c>
      <c r="Q3145" s="60"/>
      <c r="R3145" s="53">
        <f t="shared" si="813"/>
        <v>0</v>
      </c>
      <c r="S3145" s="59"/>
      <c r="T3145" s="61"/>
      <c r="U3145" s="342" t="str">
        <f t="shared" si="817"/>
        <v>k.A.</v>
      </c>
      <c r="V3145" s="343" t="str">
        <f t="shared" si="814"/>
        <v>k.A.</v>
      </c>
      <c r="W3145" s="343" t="str">
        <f>IFERROR(IF(OR($D3145="",$E3145=0,con_Ende=0),"k.A.",IF(VLOOKUP($D3145,rng_ND,5,0)="Nein",VLOOKUP($D3145,rng_ND,2,FALSE),MIN(VLOOKUP($D3145,rng_ND,2,FALSE),A_Stammdaten!$B$19-D_SAV!$E3145+1))),"k.A.")</f>
        <v>k.A.</v>
      </c>
      <c r="X3145" s="343" t="str">
        <f t="shared" si="815"/>
        <v>k.A.</v>
      </c>
      <c r="Y3145" s="62"/>
      <c r="Z3145" s="48">
        <f t="shared" si="816"/>
        <v>0</v>
      </c>
      <c r="AA3145" s="457"/>
      <c r="AB3145" s="55">
        <f t="shared" si="823"/>
        <v>0</v>
      </c>
      <c r="AC3145" s="55">
        <f>IF(A_Stammdaten!$B$25="ja",D_SAV!AA3145,D_SAV!AB3145)</f>
        <v>0</v>
      </c>
      <c r="AD3145" s="478">
        <f>IF(AC3145=0,0,IF(U3145-(con_EOGJahr-D_SAV!E3145)&lt;=0,AC3145,AC3145/V3145))</f>
        <v>0</v>
      </c>
      <c r="AE3145" s="478">
        <f>IFERROR(IF(AND(VLOOKUP(D3145,rng_ND,5,FALSE)="Ja",D_SAV!T3145="degressiv"),D_SAV!AC3145*Y3145/100,0),0)</f>
        <v>0</v>
      </c>
      <c r="AF3145" s="55">
        <f>IFERROR(IF(VLOOKUP(D3145,rng_ND,5,FALSE)="Ja",MAX(D_SAV!AD3145:AE3145),D_SAV!AD3145),0)</f>
        <v>0</v>
      </c>
      <c r="AG3145" s="55">
        <f t="shared" si="824"/>
        <v>0</v>
      </c>
      <c r="AH3145" s="55">
        <f t="shared" si="825"/>
        <v>0</v>
      </c>
      <c r="AI3145" s="55">
        <f t="shared" si="826"/>
        <v>0</v>
      </c>
      <c r="AJ3145" s="55">
        <f t="shared" si="827"/>
        <v>0</v>
      </c>
      <c r="AK3145" s="55">
        <f t="shared" si="818"/>
        <v>0</v>
      </c>
      <c r="AL3145" s="55">
        <f t="shared" si="819"/>
        <v>0</v>
      </c>
      <c r="AM3145" s="55">
        <f t="shared" si="820"/>
        <v>0</v>
      </c>
    </row>
    <row r="3146" spans="1:39" x14ac:dyDescent="0.25">
      <c r="A3146" s="47">
        <v>3142</v>
      </c>
      <c r="B3146" s="358" t="str">
        <f>IF(AND(E3146&lt;&gt;0,D3146&lt;&gt;0,F3146&lt;&gt;0),IF(C3146&lt;&gt;0,CONCATENATE(C3146,"-AGr",VLOOKUP(D3146,Listen!$A$2:$G$45,7,FALSE),"-",E3146,"-",F3146,),CONCATENATE("AGr",VLOOKUP(D3146,Listen!$A$2:$G$45,7,FALSE),"-",E3146,"-",F3146)),"keine vollständige ID")</f>
        <v>keine vollständige ID</v>
      </c>
      <c r="C3146" s="359">
        <f>'[2]III_SAV-Details_NB'!B3152</f>
        <v>0</v>
      </c>
      <c r="D3146" s="359">
        <f>'[2]III_SAV-Details_NB'!C3152</f>
        <v>0</v>
      </c>
      <c r="E3146" s="359">
        <f>'[2]III_SAV-Details_NB'!D3152</f>
        <v>0</v>
      </c>
      <c r="F3146" s="490"/>
      <c r="G3146" s="281">
        <f>'[2]III_SAV-Details_NB'!X3152</f>
        <v>0</v>
      </c>
      <c r="H3146" s="281">
        <f t="shared" si="821"/>
        <v>0</v>
      </c>
      <c r="I3146" s="281">
        <f>IF(con_EOGJahr=2025,'[2]III_SAV-Details_NB'!AA3152,IF(con_EOGJahr=2026,'[2]III_SAV-Details_NB'!AB3152,'[2]III_SAV-Details_NB'!AC3152))</f>
        <v>0</v>
      </c>
      <c r="J3146" s="282"/>
      <c r="K3146" s="282"/>
      <c r="L3146" s="282"/>
      <c r="M3146" s="282"/>
      <c r="N3146" s="282"/>
      <c r="O3146" s="282"/>
      <c r="P3146" s="52">
        <f t="shared" si="822"/>
        <v>0</v>
      </c>
      <c r="Q3146" s="60"/>
      <c r="R3146" s="53">
        <f t="shared" si="813"/>
        <v>0</v>
      </c>
      <c r="S3146" s="59"/>
      <c r="T3146" s="61"/>
      <c r="U3146" s="342" t="str">
        <f t="shared" si="817"/>
        <v>k.A.</v>
      </c>
      <c r="V3146" s="343" t="str">
        <f t="shared" si="814"/>
        <v>k.A.</v>
      </c>
      <c r="W3146" s="343" t="str">
        <f>IFERROR(IF(OR($D3146="",$E3146=0,con_Ende=0),"k.A.",IF(VLOOKUP($D3146,rng_ND,5,0)="Nein",VLOOKUP($D3146,rng_ND,2,FALSE),MIN(VLOOKUP($D3146,rng_ND,2,FALSE),A_Stammdaten!$B$19-D_SAV!$E3146+1))),"k.A.")</f>
        <v>k.A.</v>
      </c>
      <c r="X3146" s="343" t="str">
        <f t="shared" si="815"/>
        <v>k.A.</v>
      </c>
      <c r="Y3146" s="62"/>
      <c r="Z3146" s="48">
        <f t="shared" si="816"/>
        <v>0</v>
      </c>
      <c r="AA3146" s="457"/>
      <c r="AB3146" s="55">
        <f t="shared" si="823"/>
        <v>0</v>
      </c>
      <c r="AC3146" s="55">
        <f>IF(A_Stammdaten!$B$25="ja",D_SAV!AA3146,D_SAV!AB3146)</f>
        <v>0</v>
      </c>
      <c r="AD3146" s="478">
        <f>IF(AC3146=0,0,IF(U3146-(con_EOGJahr-D_SAV!E3146)&lt;=0,AC3146,AC3146/V3146))</f>
        <v>0</v>
      </c>
      <c r="AE3146" s="478">
        <f>IFERROR(IF(AND(VLOOKUP(D3146,rng_ND,5,FALSE)="Ja",D_SAV!T3146="degressiv"),D_SAV!AC3146*Y3146/100,0),0)</f>
        <v>0</v>
      </c>
      <c r="AF3146" s="55">
        <f>IFERROR(IF(VLOOKUP(D3146,rng_ND,5,FALSE)="Ja",MAX(D_SAV!AD3146:AE3146),D_SAV!AD3146),0)</f>
        <v>0</v>
      </c>
      <c r="AG3146" s="55">
        <f t="shared" si="824"/>
        <v>0</v>
      </c>
      <c r="AH3146" s="55">
        <f t="shared" si="825"/>
        <v>0</v>
      </c>
      <c r="AI3146" s="55">
        <f t="shared" si="826"/>
        <v>0</v>
      </c>
      <c r="AJ3146" s="55">
        <f t="shared" si="827"/>
        <v>0</v>
      </c>
      <c r="AK3146" s="55">
        <f t="shared" si="818"/>
        <v>0</v>
      </c>
      <c r="AL3146" s="55">
        <f t="shared" si="819"/>
        <v>0</v>
      </c>
      <c r="AM3146" s="55">
        <f t="shared" si="820"/>
        <v>0</v>
      </c>
    </row>
    <row r="3147" spans="1:39" x14ac:dyDescent="0.25">
      <c r="A3147" s="47">
        <v>3143</v>
      </c>
      <c r="B3147" s="358" t="str">
        <f>IF(AND(E3147&lt;&gt;0,D3147&lt;&gt;0,F3147&lt;&gt;0),IF(C3147&lt;&gt;0,CONCATENATE(C3147,"-AGr",VLOOKUP(D3147,Listen!$A$2:$G$45,7,FALSE),"-",E3147,"-",F3147,),CONCATENATE("AGr",VLOOKUP(D3147,Listen!$A$2:$G$45,7,FALSE),"-",E3147,"-",F3147)),"keine vollständige ID")</f>
        <v>keine vollständige ID</v>
      </c>
      <c r="C3147" s="359">
        <f>'[2]III_SAV-Details_NB'!B3153</f>
        <v>0</v>
      </c>
      <c r="D3147" s="359">
        <f>'[2]III_SAV-Details_NB'!C3153</f>
        <v>0</v>
      </c>
      <c r="E3147" s="359">
        <f>'[2]III_SAV-Details_NB'!D3153</f>
        <v>0</v>
      </c>
      <c r="F3147" s="490"/>
      <c r="G3147" s="281">
        <f>'[2]III_SAV-Details_NB'!X3153</f>
        <v>0</v>
      </c>
      <c r="H3147" s="281">
        <f t="shared" si="821"/>
        <v>0</v>
      </c>
      <c r="I3147" s="281">
        <f>IF(con_EOGJahr=2025,'[2]III_SAV-Details_NB'!AA3153,IF(con_EOGJahr=2026,'[2]III_SAV-Details_NB'!AB3153,'[2]III_SAV-Details_NB'!AC3153))</f>
        <v>0</v>
      </c>
      <c r="J3147" s="282"/>
      <c r="K3147" s="282"/>
      <c r="L3147" s="282"/>
      <c r="M3147" s="282"/>
      <c r="N3147" s="282"/>
      <c r="O3147" s="282"/>
      <c r="P3147" s="52">
        <f t="shared" si="822"/>
        <v>0</v>
      </c>
      <c r="Q3147" s="60"/>
      <c r="R3147" s="53">
        <f t="shared" si="813"/>
        <v>0</v>
      </c>
      <c r="S3147" s="59"/>
      <c r="T3147" s="61"/>
      <c r="U3147" s="342" t="str">
        <f t="shared" si="817"/>
        <v>k.A.</v>
      </c>
      <c r="V3147" s="343" t="str">
        <f t="shared" si="814"/>
        <v>k.A.</v>
      </c>
      <c r="W3147" s="343" t="str">
        <f>IFERROR(IF(OR($D3147="",$E3147=0,con_Ende=0),"k.A.",IF(VLOOKUP($D3147,rng_ND,5,0)="Nein",VLOOKUP($D3147,rng_ND,2,FALSE),MIN(VLOOKUP($D3147,rng_ND,2,FALSE),A_Stammdaten!$B$19-D_SAV!$E3147+1))),"k.A.")</f>
        <v>k.A.</v>
      </c>
      <c r="X3147" s="343" t="str">
        <f t="shared" si="815"/>
        <v>k.A.</v>
      </c>
      <c r="Y3147" s="62"/>
      <c r="Z3147" s="48">
        <f t="shared" si="816"/>
        <v>0</v>
      </c>
      <c r="AA3147" s="457"/>
      <c r="AB3147" s="55">
        <f t="shared" si="823"/>
        <v>0</v>
      </c>
      <c r="AC3147" s="55">
        <f>IF(A_Stammdaten!$B$25="ja",D_SAV!AA3147,D_SAV!AB3147)</f>
        <v>0</v>
      </c>
      <c r="AD3147" s="478">
        <f>IF(AC3147=0,0,IF(U3147-(con_EOGJahr-D_SAV!E3147)&lt;=0,AC3147,AC3147/V3147))</f>
        <v>0</v>
      </c>
      <c r="AE3147" s="478">
        <f>IFERROR(IF(AND(VLOOKUP(D3147,rng_ND,5,FALSE)="Ja",D_SAV!T3147="degressiv"),D_SAV!AC3147*Y3147/100,0),0)</f>
        <v>0</v>
      </c>
      <c r="AF3147" s="55">
        <f>IFERROR(IF(VLOOKUP(D3147,rng_ND,5,FALSE)="Ja",MAX(D_SAV!AD3147:AE3147),D_SAV!AD3147),0)</f>
        <v>0</v>
      </c>
      <c r="AG3147" s="55">
        <f t="shared" si="824"/>
        <v>0</v>
      </c>
      <c r="AH3147" s="55">
        <f t="shared" si="825"/>
        <v>0</v>
      </c>
      <c r="AI3147" s="55">
        <f t="shared" si="826"/>
        <v>0</v>
      </c>
      <c r="AJ3147" s="55">
        <f t="shared" si="827"/>
        <v>0</v>
      </c>
      <c r="AK3147" s="55">
        <f t="shared" si="818"/>
        <v>0</v>
      </c>
      <c r="AL3147" s="55">
        <f t="shared" si="819"/>
        <v>0</v>
      </c>
      <c r="AM3147" s="55">
        <f t="shared" si="820"/>
        <v>0</v>
      </c>
    </row>
    <row r="3148" spans="1:39" x14ac:dyDescent="0.25">
      <c r="A3148" s="47">
        <v>3144</v>
      </c>
      <c r="B3148" s="358" t="str">
        <f>IF(AND(E3148&lt;&gt;0,D3148&lt;&gt;0,F3148&lt;&gt;0),IF(C3148&lt;&gt;0,CONCATENATE(C3148,"-AGr",VLOOKUP(D3148,Listen!$A$2:$G$45,7,FALSE),"-",E3148,"-",F3148,),CONCATENATE("AGr",VLOOKUP(D3148,Listen!$A$2:$G$45,7,FALSE),"-",E3148,"-",F3148)),"keine vollständige ID")</f>
        <v>keine vollständige ID</v>
      </c>
      <c r="C3148" s="359">
        <f>'[2]III_SAV-Details_NB'!B3154</f>
        <v>0</v>
      </c>
      <c r="D3148" s="359">
        <f>'[2]III_SAV-Details_NB'!C3154</f>
        <v>0</v>
      </c>
      <c r="E3148" s="359">
        <f>'[2]III_SAV-Details_NB'!D3154</f>
        <v>0</v>
      </c>
      <c r="F3148" s="490"/>
      <c r="G3148" s="281">
        <f>'[2]III_SAV-Details_NB'!X3154</f>
        <v>0</v>
      </c>
      <c r="H3148" s="281">
        <f t="shared" si="821"/>
        <v>0</v>
      </c>
      <c r="I3148" s="281">
        <f>IF(con_EOGJahr=2025,'[2]III_SAV-Details_NB'!AA3154,IF(con_EOGJahr=2026,'[2]III_SAV-Details_NB'!AB3154,'[2]III_SAV-Details_NB'!AC3154))</f>
        <v>0</v>
      </c>
      <c r="J3148" s="282"/>
      <c r="K3148" s="282"/>
      <c r="L3148" s="282"/>
      <c r="M3148" s="282"/>
      <c r="N3148" s="282"/>
      <c r="O3148" s="282"/>
      <c r="P3148" s="52">
        <f t="shared" si="822"/>
        <v>0</v>
      </c>
      <c r="Q3148" s="60"/>
      <c r="R3148" s="53">
        <f t="shared" si="813"/>
        <v>0</v>
      </c>
      <c r="S3148" s="59"/>
      <c r="T3148" s="61"/>
      <c r="U3148" s="342" t="str">
        <f t="shared" si="817"/>
        <v>k.A.</v>
      </c>
      <c r="V3148" s="343" t="str">
        <f t="shared" si="814"/>
        <v>k.A.</v>
      </c>
      <c r="W3148" s="343" t="str">
        <f>IFERROR(IF(OR($D3148="",$E3148=0,con_Ende=0),"k.A.",IF(VLOOKUP($D3148,rng_ND,5,0)="Nein",VLOOKUP($D3148,rng_ND,2,FALSE),MIN(VLOOKUP($D3148,rng_ND,2,FALSE),A_Stammdaten!$B$19-D_SAV!$E3148+1))),"k.A.")</f>
        <v>k.A.</v>
      </c>
      <c r="X3148" s="343" t="str">
        <f t="shared" si="815"/>
        <v>k.A.</v>
      </c>
      <c r="Y3148" s="62"/>
      <c r="Z3148" s="48">
        <f t="shared" si="816"/>
        <v>0</v>
      </c>
      <c r="AA3148" s="457"/>
      <c r="AB3148" s="55">
        <f t="shared" si="823"/>
        <v>0</v>
      </c>
      <c r="AC3148" s="55">
        <f>IF(A_Stammdaten!$B$25="ja",D_SAV!AA3148,D_SAV!AB3148)</f>
        <v>0</v>
      </c>
      <c r="AD3148" s="478">
        <f>IF(AC3148=0,0,IF(U3148-(con_EOGJahr-D_SAV!E3148)&lt;=0,AC3148,AC3148/V3148))</f>
        <v>0</v>
      </c>
      <c r="AE3148" s="478">
        <f>IFERROR(IF(AND(VLOOKUP(D3148,rng_ND,5,FALSE)="Ja",D_SAV!T3148="degressiv"),D_SAV!AC3148*Y3148/100,0),0)</f>
        <v>0</v>
      </c>
      <c r="AF3148" s="55">
        <f>IFERROR(IF(VLOOKUP(D3148,rng_ND,5,FALSE)="Ja",MAX(D_SAV!AD3148:AE3148),D_SAV!AD3148),0)</f>
        <v>0</v>
      </c>
      <c r="AG3148" s="55">
        <f t="shared" si="824"/>
        <v>0</v>
      </c>
      <c r="AH3148" s="55">
        <f t="shared" si="825"/>
        <v>0</v>
      </c>
      <c r="AI3148" s="55">
        <f t="shared" si="826"/>
        <v>0</v>
      </c>
      <c r="AJ3148" s="55">
        <f t="shared" si="827"/>
        <v>0</v>
      </c>
      <c r="AK3148" s="55">
        <f t="shared" si="818"/>
        <v>0</v>
      </c>
      <c r="AL3148" s="55">
        <f t="shared" si="819"/>
        <v>0</v>
      </c>
      <c r="AM3148" s="55">
        <f t="shared" si="820"/>
        <v>0</v>
      </c>
    </row>
    <row r="3149" spans="1:39" x14ac:dyDescent="0.25">
      <c r="A3149" s="47">
        <v>3145</v>
      </c>
      <c r="B3149" s="358" t="str">
        <f>IF(AND(E3149&lt;&gt;0,D3149&lt;&gt;0,F3149&lt;&gt;0),IF(C3149&lt;&gt;0,CONCATENATE(C3149,"-AGr",VLOOKUP(D3149,Listen!$A$2:$G$45,7,FALSE),"-",E3149,"-",F3149,),CONCATENATE("AGr",VLOOKUP(D3149,Listen!$A$2:$G$45,7,FALSE),"-",E3149,"-",F3149)),"keine vollständige ID")</f>
        <v>keine vollständige ID</v>
      </c>
      <c r="C3149" s="359">
        <f>'[2]III_SAV-Details_NB'!B3155</f>
        <v>0</v>
      </c>
      <c r="D3149" s="359">
        <f>'[2]III_SAV-Details_NB'!C3155</f>
        <v>0</v>
      </c>
      <c r="E3149" s="359">
        <f>'[2]III_SAV-Details_NB'!D3155</f>
        <v>0</v>
      </c>
      <c r="F3149" s="490"/>
      <c r="G3149" s="281">
        <f>'[2]III_SAV-Details_NB'!X3155</f>
        <v>0</v>
      </c>
      <c r="H3149" s="281">
        <f t="shared" si="821"/>
        <v>0</v>
      </c>
      <c r="I3149" s="281">
        <f>IF(con_EOGJahr=2025,'[2]III_SAV-Details_NB'!AA3155,IF(con_EOGJahr=2026,'[2]III_SAV-Details_NB'!AB3155,'[2]III_SAV-Details_NB'!AC3155))</f>
        <v>0</v>
      </c>
      <c r="J3149" s="282"/>
      <c r="K3149" s="282"/>
      <c r="L3149" s="282"/>
      <c r="M3149" s="282"/>
      <c r="N3149" s="282"/>
      <c r="O3149" s="282"/>
      <c r="P3149" s="52">
        <f t="shared" si="822"/>
        <v>0</v>
      </c>
      <c r="Q3149" s="60"/>
      <c r="R3149" s="53">
        <f t="shared" si="813"/>
        <v>0</v>
      </c>
      <c r="S3149" s="59"/>
      <c r="T3149" s="61"/>
      <c r="U3149" s="342" t="str">
        <f t="shared" si="817"/>
        <v>k.A.</v>
      </c>
      <c r="V3149" s="343" t="str">
        <f t="shared" si="814"/>
        <v>k.A.</v>
      </c>
      <c r="W3149" s="343" t="str">
        <f>IFERROR(IF(OR($D3149="",$E3149=0,con_Ende=0),"k.A.",IF(VLOOKUP($D3149,rng_ND,5,0)="Nein",VLOOKUP($D3149,rng_ND,2,FALSE),MIN(VLOOKUP($D3149,rng_ND,2,FALSE),A_Stammdaten!$B$19-D_SAV!$E3149+1))),"k.A.")</f>
        <v>k.A.</v>
      </c>
      <c r="X3149" s="343" t="str">
        <f t="shared" si="815"/>
        <v>k.A.</v>
      </c>
      <c r="Y3149" s="62"/>
      <c r="Z3149" s="48">
        <f t="shared" si="816"/>
        <v>0</v>
      </c>
      <c r="AA3149" s="457"/>
      <c r="AB3149" s="55">
        <f t="shared" si="823"/>
        <v>0</v>
      </c>
      <c r="AC3149" s="55">
        <f>IF(A_Stammdaten!$B$25="ja",D_SAV!AA3149,D_SAV!AB3149)</f>
        <v>0</v>
      </c>
      <c r="AD3149" s="478">
        <f>IF(AC3149=0,0,IF(U3149-(con_EOGJahr-D_SAV!E3149)&lt;=0,AC3149,AC3149/V3149))</f>
        <v>0</v>
      </c>
      <c r="AE3149" s="478">
        <f>IFERROR(IF(AND(VLOOKUP(D3149,rng_ND,5,FALSE)="Ja",D_SAV!T3149="degressiv"),D_SAV!AC3149*Y3149/100,0),0)</f>
        <v>0</v>
      </c>
      <c r="AF3149" s="55">
        <f>IFERROR(IF(VLOOKUP(D3149,rng_ND,5,FALSE)="Ja",MAX(D_SAV!AD3149:AE3149),D_SAV!AD3149),0)</f>
        <v>0</v>
      </c>
      <c r="AG3149" s="55">
        <f t="shared" si="824"/>
        <v>0</v>
      </c>
      <c r="AH3149" s="55">
        <f t="shared" si="825"/>
        <v>0</v>
      </c>
      <c r="AI3149" s="55">
        <f t="shared" si="826"/>
        <v>0</v>
      </c>
      <c r="AJ3149" s="55">
        <f t="shared" si="827"/>
        <v>0</v>
      </c>
      <c r="AK3149" s="55">
        <f t="shared" si="818"/>
        <v>0</v>
      </c>
      <c r="AL3149" s="55">
        <f t="shared" si="819"/>
        <v>0</v>
      </c>
      <c r="AM3149" s="55">
        <f t="shared" si="820"/>
        <v>0</v>
      </c>
    </row>
    <row r="3150" spans="1:39" x14ac:dyDescent="0.25">
      <c r="A3150" s="47">
        <v>3146</v>
      </c>
      <c r="B3150" s="358" t="str">
        <f>IF(AND(E3150&lt;&gt;0,D3150&lt;&gt;0,F3150&lt;&gt;0),IF(C3150&lt;&gt;0,CONCATENATE(C3150,"-AGr",VLOOKUP(D3150,Listen!$A$2:$G$45,7,FALSE),"-",E3150,"-",F3150,),CONCATENATE("AGr",VLOOKUP(D3150,Listen!$A$2:$G$45,7,FALSE),"-",E3150,"-",F3150)),"keine vollständige ID")</f>
        <v>keine vollständige ID</v>
      </c>
      <c r="C3150" s="359">
        <f>'[2]III_SAV-Details_NB'!B3156</f>
        <v>0</v>
      </c>
      <c r="D3150" s="359">
        <f>'[2]III_SAV-Details_NB'!C3156</f>
        <v>0</v>
      </c>
      <c r="E3150" s="359">
        <f>'[2]III_SAV-Details_NB'!D3156</f>
        <v>0</v>
      </c>
      <c r="F3150" s="490"/>
      <c r="G3150" s="281">
        <f>'[2]III_SAV-Details_NB'!X3156</f>
        <v>0</v>
      </c>
      <c r="H3150" s="281">
        <f t="shared" si="821"/>
        <v>0</v>
      </c>
      <c r="I3150" s="281">
        <f>IF(con_EOGJahr=2025,'[2]III_SAV-Details_NB'!AA3156,IF(con_EOGJahr=2026,'[2]III_SAV-Details_NB'!AB3156,'[2]III_SAV-Details_NB'!AC3156))</f>
        <v>0</v>
      </c>
      <c r="J3150" s="282"/>
      <c r="K3150" s="282"/>
      <c r="L3150" s="282"/>
      <c r="M3150" s="282"/>
      <c r="N3150" s="282"/>
      <c r="O3150" s="282"/>
      <c r="P3150" s="52">
        <f t="shared" si="822"/>
        <v>0</v>
      </c>
      <c r="Q3150" s="60"/>
      <c r="R3150" s="53">
        <f t="shared" si="813"/>
        <v>0</v>
      </c>
      <c r="S3150" s="59"/>
      <c r="T3150" s="61"/>
      <c r="U3150" s="342" t="str">
        <f t="shared" si="817"/>
        <v>k.A.</v>
      </c>
      <c r="V3150" s="343" t="str">
        <f t="shared" si="814"/>
        <v>k.A.</v>
      </c>
      <c r="W3150" s="343" t="str">
        <f>IFERROR(IF(OR($D3150="",$E3150=0,con_Ende=0),"k.A.",IF(VLOOKUP($D3150,rng_ND,5,0)="Nein",VLOOKUP($D3150,rng_ND,2,FALSE),MIN(VLOOKUP($D3150,rng_ND,2,FALSE),A_Stammdaten!$B$19-D_SAV!$E3150+1))),"k.A.")</f>
        <v>k.A.</v>
      </c>
      <c r="X3150" s="343" t="str">
        <f t="shared" si="815"/>
        <v>k.A.</v>
      </c>
      <c r="Y3150" s="62"/>
      <c r="Z3150" s="48">
        <f t="shared" si="816"/>
        <v>0</v>
      </c>
      <c r="AA3150" s="457"/>
      <c r="AB3150" s="55">
        <f t="shared" si="823"/>
        <v>0</v>
      </c>
      <c r="AC3150" s="55">
        <f>IF(A_Stammdaten!$B$25="ja",D_SAV!AA3150,D_SAV!AB3150)</f>
        <v>0</v>
      </c>
      <c r="AD3150" s="478">
        <f>IF(AC3150=0,0,IF(U3150-(con_EOGJahr-D_SAV!E3150)&lt;=0,AC3150,AC3150/V3150))</f>
        <v>0</v>
      </c>
      <c r="AE3150" s="478">
        <f>IFERROR(IF(AND(VLOOKUP(D3150,rng_ND,5,FALSE)="Ja",D_SAV!T3150="degressiv"),D_SAV!AC3150*Y3150/100,0),0)</f>
        <v>0</v>
      </c>
      <c r="AF3150" s="55">
        <f>IFERROR(IF(VLOOKUP(D3150,rng_ND,5,FALSE)="Ja",MAX(D_SAV!AD3150:AE3150),D_SAV!AD3150),0)</f>
        <v>0</v>
      </c>
      <c r="AG3150" s="55">
        <f t="shared" si="824"/>
        <v>0</v>
      </c>
      <c r="AH3150" s="55">
        <f t="shared" si="825"/>
        <v>0</v>
      </c>
      <c r="AI3150" s="55">
        <f t="shared" si="826"/>
        <v>0</v>
      </c>
      <c r="AJ3150" s="55">
        <f t="shared" si="827"/>
        <v>0</v>
      </c>
      <c r="AK3150" s="55">
        <f t="shared" si="818"/>
        <v>0</v>
      </c>
      <c r="AL3150" s="55">
        <f t="shared" si="819"/>
        <v>0</v>
      </c>
      <c r="AM3150" s="55">
        <f t="shared" si="820"/>
        <v>0</v>
      </c>
    </row>
    <row r="3151" spans="1:39" x14ac:dyDescent="0.25">
      <c r="A3151" s="47">
        <v>3147</v>
      </c>
      <c r="B3151" s="358" t="str">
        <f>IF(AND(E3151&lt;&gt;0,D3151&lt;&gt;0,F3151&lt;&gt;0),IF(C3151&lt;&gt;0,CONCATENATE(C3151,"-AGr",VLOOKUP(D3151,Listen!$A$2:$G$45,7,FALSE),"-",E3151,"-",F3151,),CONCATENATE("AGr",VLOOKUP(D3151,Listen!$A$2:$G$45,7,FALSE),"-",E3151,"-",F3151)),"keine vollständige ID")</f>
        <v>keine vollständige ID</v>
      </c>
      <c r="C3151" s="359">
        <f>'[2]III_SAV-Details_NB'!B3157</f>
        <v>0</v>
      </c>
      <c r="D3151" s="359">
        <f>'[2]III_SAV-Details_NB'!C3157</f>
        <v>0</v>
      </c>
      <c r="E3151" s="359">
        <f>'[2]III_SAV-Details_NB'!D3157</f>
        <v>0</v>
      </c>
      <c r="F3151" s="490"/>
      <c r="G3151" s="281">
        <f>'[2]III_SAV-Details_NB'!X3157</f>
        <v>0</v>
      </c>
      <c r="H3151" s="281">
        <f t="shared" si="821"/>
        <v>0</v>
      </c>
      <c r="I3151" s="281">
        <f>IF(con_EOGJahr=2025,'[2]III_SAV-Details_NB'!AA3157,IF(con_EOGJahr=2026,'[2]III_SAV-Details_NB'!AB3157,'[2]III_SAV-Details_NB'!AC3157))</f>
        <v>0</v>
      </c>
      <c r="J3151" s="282"/>
      <c r="K3151" s="282"/>
      <c r="L3151" s="282"/>
      <c r="M3151" s="282"/>
      <c r="N3151" s="282"/>
      <c r="O3151" s="282"/>
      <c r="P3151" s="52">
        <f t="shared" si="822"/>
        <v>0</v>
      </c>
      <c r="Q3151" s="60"/>
      <c r="R3151" s="53">
        <f t="shared" si="813"/>
        <v>0</v>
      </c>
      <c r="S3151" s="59"/>
      <c r="T3151" s="61"/>
      <c r="U3151" s="342" t="str">
        <f t="shared" si="817"/>
        <v>k.A.</v>
      </c>
      <c r="V3151" s="343" t="str">
        <f t="shared" si="814"/>
        <v>k.A.</v>
      </c>
      <c r="W3151" s="343" t="str">
        <f>IFERROR(IF(OR($D3151="",$E3151=0,con_Ende=0),"k.A.",IF(VLOOKUP($D3151,rng_ND,5,0)="Nein",VLOOKUP($D3151,rng_ND,2,FALSE),MIN(VLOOKUP($D3151,rng_ND,2,FALSE),A_Stammdaten!$B$19-D_SAV!$E3151+1))),"k.A.")</f>
        <v>k.A.</v>
      </c>
      <c r="X3151" s="343" t="str">
        <f t="shared" si="815"/>
        <v>k.A.</v>
      </c>
      <c r="Y3151" s="62"/>
      <c r="Z3151" s="48">
        <f t="shared" si="816"/>
        <v>0</v>
      </c>
      <c r="AA3151" s="457"/>
      <c r="AB3151" s="55">
        <f t="shared" si="823"/>
        <v>0</v>
      </c>
      <c r="AC3151" s="55">
        <f>IF(A_Stammdaten!$B$25="ja",D_SAV!AA3151,D_SAV!AB3151)</f>
        <v>0</v>
      </c>
      <c r="AD3151" s="478">
        <f>IF(AC3151=0,0,IF(U3151-(con_EOGJahr-D_SAV!E3151)&lt;=0,AC3151,AC3151/V3151))</f>
        <v>0</v>
      </c>
      <c r="AE3151" s="478">
        <f>IFERROR(IF(AND(VLOOKUP(D3151,rng_ND,5,FALSE)="Ja",D_SAV!T3151="degressiv"),D_SAV!AC3151*Y3151/100,0),0)</f>
        <v>0</v>
      </c>
      <c r="AF3151" s="55">
        <f>IFERROR(IF(VLOOKUP(D3151,rng_ND,5,FALSE)="Ja",MAX(D_SAV!AD3151:AE3151),D_SAV!AD3151),0)</f>
        <v>0</v>
      </c>
      <c r="AG3151" s="55">
        <f t="shared" si="824"/>
        <v>0</v>
      </c>
      <c r="AH3151" s="55">
        <f t="shared" si="825"/>
        <v>0</v>
      </c>
      <c r="AI3151" s="55">
        <f t="shared" si="826"/>
        <v>0</v>
      </c>
      <c r="AJ3151" s="55">
        <f t="shared" si="827"/>
        <v>0</v>
      </c>
      <c r="AK3151" s="55">
        <f t="shared" si="818"/>
        <v>0</v>
      </c>
      <c r="AL3151" s="55">
        <f t="shared" si="819"/>
        <v>0</v>
      </c>
      <c r="AM3151" s="55">
        <f t="shared" si="820"/>
        <v>0</v>
      </c>
    </row>
    <row r="3152" spans="1:39" x14ac:dyDescent="0.25">
      <c r="A3152" s="47">
        <v>3148</v>
      </c>
      <c r="B3152" s="358" t="str">
        <f>IF(AND(E3152&lt;&gt;0,D3152&lt;&gt;0,F3152&lt;&gt;0),IF(C3152&lt;&gt;0,CONCATENATE(C3152,"-AGr",VLOOKUP(D3152,Listen!$A$2:$G$45,7,FALSE),"-",E3152,"-",F3152,),CONCATENATE("AGr",VLOOKUP(D3152,Listen!$A$2:$G$45,7,FALSE),"-",E3152,"-",F3152)),"keine vollständige ID")</f>
        <v>keine vollständige ID</v>
      </c>
      <c r="C3152" s="359">
        <f>'[2]III_SAV-Details_NB'!B3158</f>
        <v>0</v>
      </c>
      <c r="D3152" s="359">
        <f>'[2]III_SAV-Details_NB'!C3158</f>
        <v>0</v>
      </c>
      <c r="E3152" s="359">
        <f>'[2]III_SAV-Details_NB'!D3158</f>
        <v>0</v>
      </c>
      <c r="F3152" s="490"/>
      <c r="G3152" s="281">
        <f>'[2]III_SAV-Details_NB'!X3158</f>
        <v>0</v>
      </c>
      <c r="H3152" s="281">
        <f t="shared" si="821"/>
        <v>0</v>
      </c>
      <c r="I3152" s="281">
        <f>IF(con_EOGJahr=2025,'[2]III_SAV-Details_NB'!AA3158,IF(con_EOGJahr=2026,'[2]III_SAV-Details_NB'!AB3158,'[2]III_SAV-Details_NB'!AC3158))</f>
        <v>0</v>
      </c>
      <c r="J3152" s="282"/>
      <c r="K3152" s="282"/>
      <c r="L3152" s="282"/>
      <c r="M3152" s="282"/>
      <c r="N3152" s="282"/>
      <c r="O3152" s="282"/>
      <c r="P3152" s="52">
        <f t="shared" si="822"/>
        <v>0</v>
      </c>
      <c r="Q3152" s="60"/>
      <c r="R3152" s="53">
        <f t="shared" si="813"/>
        <v>0</v>
      </c>
      <c r="S3152" s="59"/>
      <c r="T3152" s="61"/>
      <c r="U3152" s="342" t="str">
        <f t="shared" si="817"/>
        <v>k.A.</v>
      </c>
      <c r="V3152" s="343" t="str">
        <f t="shared" si="814"/>
        <v>k.A.</v>
      </c>
      <c r="W3152" s="343" t="str">
        <f>IFERROR(IF(OR($D3152="",$E3152=0,con_Ende=0),"k.A.",IF(VLOOKUP($D3152,rng_ND,5,0)="Nein",VLOOKUP($D3152,rng_ND,2,FALSE),MIN(VLOOKUP($D3152,rng_ND,2,FALSE),A_Stammdaten!$B$19-D_SAV!$E3152+1))),"k.A.")</f>
        <v>k.A.</v>
      </c>
      <c r="X3152" s="343" t="str">
        <f t="shared" si="815"/>
        <v>k.A.</v>
      </c>
      <c r="Y3152" s="62"/>
      <c r="Z3152" s="48">
        <f t="shared" si="816"/>
        <v>0</v>
      </c>
      <c r="AA3152" s="457"/>
      <c r="AB3152" s="55">
        <f t="shared" si="823"/>
        <v>0</v>
      </c>
      <c r="AC3152" s="55">
        <f>IF(A_Stammdaten!$B$25="ja",D_SAV!AA3152,D_SAV!AB3152)</f>
        <v>0</v>
      </c>
      <c r="AD3152" s="478">
        <f>IF(AC3152=0,0,IF(U3152-(con_EOGJahr-D_SAV!E3152)&lt;=0,AC3152,AC3152/V3152))</f>
        <v>0</v>
      </c>
      <c r="AE3152" s="478">
        <f>IFERROR(IF(AND(VLOOKUP(D3152,rng_ND,5,FALSE)="Ja",D_SAV!T3152="degressiv"),D_SAV!AC3152*Y3152/100,0),0)</f>
        <v>0</v>
      </c>
      <c r="AF3152" s="55">
        <f>IFERROR(IF(VLOOKUP(D3152,rng_ND,5,FALSE)="Ja",MAX(D_SAV!AD3152:AE3152),D_SAV!AD3152),0)</f>
        <v>0</v>
      </c>
      <c r="AG3152" s="55">
        <f t="shared" si="824"/>
        <v>0</v>
      </c>
      <c r="AH3152" s="55">
        <f t="shared" si="825"/>
        <v>0</v>
      </c>
      <c r="AI3152" s="55">
        <f t="shared" si="826"/>
        <v>0</v>
      </c>
      <c r="AJ3152" s="55">
        <f t="shared" si="827"/>
        <v>0</v>
      </c>
      <c r="AK3152" s="55">
        <f t="shared" si="818"/>
        <v>0</v>
      </c>
      <c r="AL3152" s="55">
        <f t="shared" si="819"/>
        <v>0</v>
      </c>
      <c r="AM3152" s="55">
        <f t="shared" si="820"/>
        <v>0</v>
      </c>
    </row>
    <row r="3153" spans="1:39" x14ac:dyDescent="0.25">
      <c r="A3153" s="47">
        <v>3149</v>
      </c>
      <c r="B3153" s="358" t="str">
        <f>IF(AND(E3153&lt;&gt;0,D3153&lt;&gt;0,F3153&lt;&gt;0),IF(C3153&lt;&gt;0,CONCATENATE(C3153,"-AGr",VLOOKUP(D3153,Listen!$A$2:$G$45,7,FALSE),"-",E3153,"-",F3153,),CONCATENATE("AGr",VLOOKUP(D3153,Listen!$A$2:$G$45,7,FALSE),"-",E3153,"-",F3153)),"keine vollständige ID")</f>
        <v>keine vollständige ID</v>
      </c>
      <c r="C3153" s="359">
        <f>'[2]III_SAV-Details_NB'!B3159</f>
        <v>0</v>
      </c>
      <c r="D3153" s="359">
        <f>'[2]III_SAV-Details_NB'!C3159</f>
        <v>0</v>
      </c>
      <c r="E3153" s="359">
        <f>'[2]III_SAV-Details_NB'!D3159</f>
        <v>0</v>
      </c>
      <c r="F3153" s="490"/>
      <c r="G3153" s="281">
        <f>'[2]III_SAV-Details_NB'!X3159</f>
        <v>0</v>
      </c>
      <c r="H3153" s="281">
        <f t="shared" si="821"/>
        <v>0</v>
      </c>
      <c r="I3153" s="281">
        <f>IF(con_EOGJahr=2025,'[2]III_SAV-Details_NB'!AA3159,IF(con_EOGJahr=2026,'[2]III_SAV-Details_NB'!AB3159,'[2]III_SAV-Details_NB'!AC3159))</f>
        <v>0</v>
      </c>
      <c r="J3153" s="282"/>
      <c r="K3153" s="282"/>
      <c r="L3153" s="282"/>
      <c r="M3153" s="282"/>
      <c r="N3153" s="282"/>
      <c r="O3153" s="282"/>
      <c r="P3153" s="52">
        <f t="shared" si="822"/>
        <v>0</v>
      </c>
      <c r="Q3153" s="60"/>
      <c r="R3153" s="53">
        <f t="shared" si="813"/>
        <v>0</v>
      </c>
      <c r="S3153" s="59"/>
      <c r="T3153" s="61"/>
      <c r="U3153" s="342" t="str">
        <f t="shared" si="817"/>
        <v>k.A.</v>
      </c>
      <c r="V3153" s="343" t="str">
        <f t="shared" si="814"/>
        <v>k.A.</v>
      </c>
      <c r="W3153" s="343" t="str">
        <f>IFERROR(IF(OR($D3153="",$E3153=0,con_Ende=0),"k.A.",IF(VLOOKUP($D3153,rng_ND,5,0)="Nein",VLOOKUP($D3153,rng_ND,2,FALSE),MIN(VLOOKUP($D3153,rng_ND,2,FALSE),A_Stammdaten!$B$19-D_SAV!$E3153+1))),"k.A.")</f>
        <v>k.A.</v>
      </c>
      <c r="X3153" s="343" t="str">
        <f t="shared" si="815"/>
        <v>k.A.</v>
      </c>
      <c r="Y3153" s="62"/>
      <c r="Z3153" s="48">
        <f t="shared" si="816"/>
        <v>0</v>
      </c>
      <c r="AA3153" s="457"/>
      <c r="AB3153" s="55">
        <f t="shared" si="823"/>
        <v>0</v>
      </c>
      <c r="AC3153" s="55">
        <f>IF(A_Stammdaten!$B$25="ja",D_SAV!AA3153,D_SAV!AB3153)</f>
        <v>0</v>
      </c>
      <c r="AD3153" s="478">
        <f>IF(AC3153=0,0,IF(U3153-(con_EOGJahr-D_SAV!E3153)&lt;=0,AC3153,AC3153/V3153))</f>
        <v>0</v>
      </c>
      <c r="AE3153" s="478">
        <f>IFERROR(IF(AND(VLOOKUP(D3153,rng_ND,5,FALSE)="Ja",D_SAV!T3153="degressiv"),D_SAV!AC3153*Y3153/100,0),0)</f>
        <v>0</v>
      </c>
      <c r="AF3153" s="55">
        <f>IFERROR(IF(VLOOKUP(D3153,rng_ND,5,FALSE)="Ja",MAX(D_SAV!AD3153:AE3153),D_SAV!AD3153),0)</f>
        <v>0</v>
      </c>
      <c r="AG3153" s="55">
        <f t="shared" si="824"/>
        <v>0</v>
      </c>
      <c r="AH3153" s="55">
        <f t="shared" si="825"/>
        <v>0</v>
      </c>
      <c r="AI3153" s="55">
        <f t="shared" si="826"/>
        <v>0</v>
      </c>
      <c r="AJ3153" s="55">
        <f t="shared" si="827"/>
        <v>0</v>
      </c>
      <c r="AK3153" s="55">
        <f t="shared" si="818"/>
        <v>0</v>
      </c>
      <c r="AL3153" s="55">
        <f t="shared" si="819"/>
        <v>0</v>
      </c>
      <c r="AM3153" s="55">
        <f t="shared" si="820"/>
        <v>0</v>
      </c>
    </row>
    <row r="3154" spans="1:39" x14ac:dyDescent="0.25">
      <c r="A3154" s="47">
        <v>3150</v>
      </c>
      <c r="B3154" s="358" t="str">
        <f>IF(AND(E3154&lt;&gt;0,D3154&lt;&gt;0,F3154&lt;&gt;0),IF(C3154&lt;&gt;0,CONCATENATE(C3154,"-AGr",VLOOKUP(D3154,Listen!$A$2:$G$45,7,FALSE),"-",E3154,"-",F3154,),CONCATENATE("AGr",VLOOKUP(D3154,Listen!$A$2:$G$45,7,FALSE),"-",E3154,"-",F3154)),"keine vollständige ID")</f>
        <v>keine vollständige ID</v>
      </c>
      <c r="C3154" s="359">
        <f>'[2]III_SAV-Details_NB'!B3160</f>
        <v>0</v>
      </c>
      <c r="D3154" s="359">
        <f>'[2]III_SAV-Details_NB'!C3160</f>
        <v>0</v>
      </c>
      <c r="E3154" s="359">
        <f>'[2]III_SAV-Details_NB'!D3160</f>
        <v>0</v>
      </c>
      <c r="F3154" s="490"/>
      <c r="G3154" s="281">
        <f>'[2]III_SAV-Details_NB'!X3160</f>
        <v>0</v>
      </c>
      <c r="H3154" s="281">
        <f t="shared" si="821"/>
        <v>0</v>
      </c>
      <c r="I3154" s="281">
        <f>IF(con_EOGJahr=2025,'[2]III_SAV-Details_NB'!AA3160,IF(con_EOGJahr=2026,'[2]III_SAV-Details_NB'!AB3160,'[2]III_SAV-Details_NB'!AC3160))</f>
        <v>0</v>
      </c>
      <c r="J3154" s="282"/>
      <c r="K3154" s="282"/>
      <c r="L3154" s="282"/>
      <c r="M3154" s="282"/>
      <c r="N3154" s="282"/>
      <c r="O3154" s="282"/>
      <c r="P3154" s="52">
        <f t="shared" si="822"/>
        <v>0</v>
      </c>
      <c r="Q3154" s="60"/>
      <c r="R3154" s="53">
        <f t="shared" ref="R3154:R3217" si="828">P3154+Q3154</f>
        <v>0</v>
      </c>
      <c r="S3154" s="59"/>
      <c r="T3154" s="61"/>
      <c r="U3154" s="342" t="str">
        <f t="shared" si="817"/>
        <v>k.A.</v>
      </c>
      <c r="V3154" s="343" t="str">
        <f t="shared" ref="V3154:V3217" si="829">IFERROR(IF(OR($D3154="",$E3154=0,con_Ende=0,$U3154=0),"k.A.",MAX($E3154-con_EOGJahr+$U3154,0)),"k.A.")</f>
        <v>k.A.</v>
      </c>
      <c r="W3154" s="343" t="str">
        <f>IFERROR(IF(OR($D3154="",$E3154=0,con_Ende=0),"k.A.",IF(VLOOKUP($D3154,rng_ND,5,0)="Nein",VLOOKUP($D3154,rng_ND,2,FALSE),MIN(VLOOKUP($D3154,rng_ND,2,FALSE),A_Stammdaten!$B$19-D_SAV!$E3154+1))),"k.A.")</f>
        <v>k.A.</v>
      </c>
      <c r="X3154" s="343" t="str">
        <f t="shared" ref="X3154:X3217" si="830">IFERROR(IF(OR($D3154="",$E3154=0,con_Ende=0),"k.A.",VLOOKUP($D3154,rng_ND,3,FALSE)),"k.A.")</f>
        <v>k.A.</v>
      </c>
      <c r="Y3154" s="62"/>
      <c r="Z3154" s="48">
        <f t="shared" ref="Z3154:Z3217" si="831">IF(AND($E3154&lt;2006,$E3154&lt;&gt;0),IFERROR(VLOOKUP($E3154,rng_Index,VLOOKUP($D3154,rng_ND,4,FALSE)+1,FALSE),1),)</f>
        <v>0</v>
      </c>
      <c r="AA3154" s="457"/>
      <c r="AB3154" s="55">
        <f t="shared" si="823"/>
        <v>0</v>
      </c>
      <c r="AC3154" s="55">
        <f>IF(A_Stammdaten!$B$25="ja",D_SAV!AA3154,D_SAV!AB3154)</f>
        <v>0</v>
      </c>
      <c r="AD3154" s="478">
        <f>IF(AC3154=0,0,IF(U3154-(con_EOGJahr-D_SAV!E3154)&lt;=0,AC3154,AC3154/V3154))</f>
        <v>0</v>
      </c>
      <c r="AE3154" s="478">
        <f>IFERROR(IF(AND(VLOOKUP(D3154,rng_ND,5,FALSE)="Ja",D_SAV!T3154="degressiv"),D_SAV!AC3154*Y3154/100,0),0)</f>
        <v>0</v>
      </c>
      <c r="AF3154" s="55">
        <f>IFERROR(IF(VLOOKUP(D3154,rng_ND,5,FALSE)="Ja",MAX(D_SAV!AD3154:AE3154),D_SAV!AD3154),0)</f>
        <v>0</v>
      </c>
      <c r="AG3154" s="55">
        <f t="shared" si="824"/>
        <v>0</v>
      </c>
      <c r="AH3154" s="55">
        <f t="shared" si="825"/>
        <v>0</v>
      </c>
      <c r="AI3154" s="55">
        <f t="shared" si="826"/>
        <v>0</v>
      </c>
      <c r="AJ3154" s="55">
        <f t="shared" si="827"/>
        <v>0</v>
      </c>
      <c r="AK3154" s="55">
        <f t="shared" si="818"/>
        <v>0</v>
      </c>
      <c r="AL3154" s="55">
        <f t="shared" si="819"/>
        <v>0</v>
      </c>
      <c r="AM3154" s="55">
        <f t="shared" si="820"/>
        <v>0</v>
      </c>
    </row>
    <row r="3155" spans="1:39" x14ac:dyDescent="0.25">
      <c r="A3155" s="47">
        <v>3151</v>
      </c>
      <c r="B3155" s="358" t="str">
        <f>IF(AND(E3155&lt;&gt;0,D3155&lt;&gt;0,F3155&lt;&gt;0),IF(C3155&lt;&gt;0,CONCATENATE(C3155,"-AGr",VLOOKUP(D3155,Listen!$A$2:$G$45,7,FALSE),"-",E3155,"-",F3155,),CONCATENATE("AGr",VLOOKUP(D3155,Listen!$A$2:$G$45,7,FALSE),"-",E3155,"-",F3155)),"keine vollständige ID")</f>
        <v>keine vollständige ID</v>
      </c>
      <c r="C3155" s="359">
        <f>'[2]III_SAV-Details_NB'!B3161</f>
        <v>0</v>
      </c>
      <c r="D3155" s="359">
        <f>'[2]III_SAV-Details_NB'!C3161</f>
        <v>0</v>
      </c>
      <c r="E3155" s="359">
        <f>'[2]III_SAV-Details_NB'!D3161</f>
        <v>0</v>
      </c>
      <c r="F3155" s="490"/>
      <c r="G3155" s="281">
        <f>'[2]III_SAV-Details_NB'!X3161</f>
        <v>0</v>
      </c>
      <c r="H3155" s="281">
        <f t="shared" si="821"/>
        <v>0</v>
      </c>
      <c r="I3155" s="281">
        <f>IF(con_EOGJahr=2025,'[2]III_SAV-Details_NB'!AA3161,IF(con_EOGJahr=2026,'[2]III_SAV-Details_NB'!AB3161,'[2]III_SAV-Details_NB'!AC3161))</f>
        <v>0</v>
      </c>
      <c r="J3155" s="282"/>
      <c r="K3155" s="282"/>
      <c r="L3155" s="282"/>
      <c r="M3155" s="282"/>
      <c r="N3155" s="282"/>
      <c r="O3155" s="282"/>
      <c r="P3155" s="52">
        <f t="shared" si="822"/>
        <v>0</v>
      </c>
      <c r="Q3155" s="60"/>
      <c r="R3155" s="53">
        <f t="shared" si="828"/>
        <v>0</v>
      </c>
      <c r="S3155" s="59"/>
      <c r="T3155" s="61"/>
      <c r="U3155" s="342" t="str">
        <f t="shared" ref="U3155:U3218" si="832">+W3155</f>
        <v>k.A.</v>
      </c>
      <c r="V3155" s="343" t="str">
        <f t="shared" si="829"/>
        <v>k.A.</v>
      </c>
      <c r="W3155" s="343" t="str">
        <f>IFERROR(IF(OR($D3155="",$E3155=0,con_Ende=0),"k.A.",IF(VLOOKUP($D3155,rng_ND,5,0)="Nein",VLOOKUP($D3155,rng_ND,2,FALSE),MIN(VLOOKUP($D3155,rng_ND,2,FALSE),A_Stammdaten!$B$19-D_SAV!$E3155+1))),"k.A.")</f>
        <v>k.A.</v>
      </c>
      <c r="X3155" s="343" t="str">
        <f t="shared" si="830"/>
        <v>k.A.</v>
      </c>
      <c r="Y3155" s="62"/>
      <c r="Z3155" s="48">
        <f t="shared" si="831"/>
        <v>0</v>
      </c>
      <c r="AA3155" s="457"/>
      <c r="AB3155" s="55">
        <f t="shared" si="823"/>
        <v>0</v>
      </c>
      <c r="AC3155" s="55">
        <f>IF(A_Stammdaten!$B$25="ja",D_SAV!AA3155,D_SAV!AB3155)</f>
        <v>0</v>
      </c>
      <c r="AD3155" s="478">
        <f>IF(AC3155=0,0,IF(U3155-(con_EOGJahr-D_SAV!E3155)&lt;=0,AC3155,AC3155/V3155))</f>
        <v>0</v>
      </c>
      <c r="AE3155" s="478">
        <f>IFERROR(IF(AND(VLOOKUP(D3155,rng_ND,5,FALSE)="Ja",D_SAV!T3155="degressiv"),D_SAV!AC3155*Y3155/100,0),0)</f>
        <v>0</v>
      </c>
      <c r="AF3155" s="55">
        <f>IFERROR(IF(VLOOKUP(D3155,rng_ND,5,FALSE)="Ja",MAX(D_SAV!AD3155:AE3155),D_SAV!AD3155),0)</f>
        <v>0</v>
      </c>
      <c r="AG3155" s="55">
        <f t="shared" si="824"/>
        <v>0</v>
      </c>
      <c r="AH3155" s="55">
        <f t="shared" si="825"/>
        <v>0</v>
      </c>
      <c r="AI3155" s="55">
        <f t="shared" si="826"/>
        <v>0</v>
      </c>
      <c r="AJ3155" s="55">
        <f t="shared" si="827"/>
        <v>0</v>
      </c>
      <c r="AK3155" s="55">
        <f t="shared" si="818"/>
        <v>0</v>
      </c>
      <c r="AL3155" s="55">
        <f t="shared" si="819"/>
        <v>0</v>
      </c>
      <c r="AM3155" s="55">
        <f t="shared" si="820"/>
        <v>0</v>
      </c>
    </row>
    <row r="3156" spans="1:39" x14ac:dyDescent="0.25">
      <c r="A3156" s="47">
        <v>3152</v>
      </c>
      <c r="B3156" s="358" t="str">
        <f>IF(AND(E3156&lt;&gt;0,D3156&lt;&gt;0,F3156&lt;&gt;0),IF(C3156&lt;&gt;0,CONCATENATE(C3156,"-AGr",VLOOKUP(D3156,Listen!$A$2:$G$45,7,FALSE),"-",E3156,"-",F3156,),CONCATENATE("AGr",VLOOKUP(D3156,Listen!$A$2:$G$45,7,FALSE),"-",E3156,"-",F3156)),"keine vollständige ID")</f>
        <v>keine vollständige ID</v>
      </c>
      <c r="C3156" s="359">
        <f>'[2]III_SAV-Details_NB'!B3162</f>
        <v>0</v>
      </c>
      <c r="D3156" s="359">
        <f>'[2]III_SAV-Details_NB'!C3162</f>
        <v>0</v>
      </c>
      <c r="E3156" s="359">
        <f>'[2]III_SAV-Details_NB'!D3162</f>
        <v>0</v>
      </c>
      <c r="F3156" s="490"/>
      <c r="G3156" s="281">
        <f>'[2]III_SAV-Details_NB'!X3162</f>
        <v>0</v>
      </c>
      <c r="H3156" s="281">
        <f t="shared" si="821"/>
        <v>0</v>
      </c>
      <c r="I3156" s="281">
        <f>IF(con_EOGJahr=2025,'[2]III_SAV-Details_NB'!AA3162,IF(con_EOGJahr=2026,'[2]III_SAV-Details_NB'!AB3162,'[2]III_SAV-Details_NB'!AC3162))</f>
        <v>0</v>
      </c>
      <c r="J3156" s="282"/>
      <c r="K3156" s="282"/>
      <c r="L3156" s="282"/>
      <c r="M3156" s="282"/>
      <c r="N3156" s="282"/>
      <c r="O3156" s="282"/>
      <c r="P3156" s="52">
        <f t="shared" si="822"/>
        <v>0</v>
      </c>
      <c r="Q3156" s="60"/>
      <c r="R3156" s="53">
        <f t="shared" si="828"/>
        <v>0</v>
      </c>
      <c r="S3156" s="59"/>
      <c r="T3156" s="61"/>
      <c r="U3156" s="342" t="str">
        <f t="shared" si="832"/>
        <v>k.A.</v>
      </c>
      <c r="V3156" s="343" t="str">
        <f t="shared" si="829"/>
        <v>k.A.</v>
      </c>
      <c r="W3156" s="343" t="str">
        <f>IFERROR(IF(OR($D3156="",$E3156=0,con_Ende=0),"k.A.",IF(VLOOKUP($D3156,rng_ND,5,0)="Nein",VLOOKUP($D3156,rng_ND,2,FALSE),MIN(VLOOKUP($D3156,rng_ND,2,FALSE),A_Stammdaten!$B$19-D_SAV!$E3156+1))),"k.A.")</f>
        <v>k.A.</v>
      </c>
      <c r="X3156" s="343" t="str">
        <f t="shared" si="830"/>
        <v>k.A.</v>
      </c>
      <c r="Y3156" s="62"/>
      <c r="Z3156" s="48">
        <f t="shared" si="831"/>
        <v>0</v>
      </c>
      <c r="AA3156" s="457"/>
      <c r="AB3156" s="55">
        <f t="shared" si="823"/>
        <v>0</v>
      </c>
      <c r="AC3156" s="55">
        <f>IF(A_Stammdaten!$B$25="ja",D_SAV!AA3156,D_SAV!AB3156)</f>
        <v>0</v>
      </c>
      <c r="AD3156" s="478">
        <f>IF(AC3156=0,0,IF(U3156-(con_EOGJahr-D_SAV!E3156)&lt;=0,AC3156,AC3156/V3156))</f>
        <v>0</v>
      </c>
      <c r="AE3156" s="478">
        <f>IFERROR(IF(AND(VLOOKUP(D3156,rng_ND,5,FALSE)="Ja",D_SAV!T3156="degressiv"),D_SAV!AC3156*Y3156/100,0),0)</f>
        <v>0</v>
      </c>
      <c r="AF3156" s="55">
        <f>IFERROR(IF(VLOOKUP(D3156,rng_ND,5,FALSE)="Ja",MAX(D_SAV!AD3156:AE3156),D_SAV!AD3156),0)</f>
        <v>0</v>
      </c>
      <c r="AG3156" s="55">
        <f t="shared" si="824"/>
        <v>0</v>
      </c>
      <c r="AH3156" s="55">
        <f t="shared" si="825"/>
        <v>0</v>
      </c>
      <c r="AI3156" s="55">
        <f t="shared" si="826"/>
        <v>0</v>
      </c>
      <c r="AJ3156" s="55">
        <f t="shared" si="827"/>
        <v>0</v>
      </c>
      <c r="AK3156" s="55">
        <f t="shared" si="818"/>
        <v>0</v>
      </c>
      <c r="AL3156" s="55">
        <f t="shared" si="819"/>
        <v>0</v>
      </c>
      <c r="AM3156" s="55">
        <f t="shared" si="820"/>
        <v>0</v>
      </c>
    </row>
    <row r="3157" spans="1:39" x14ac:dyDescent="0.25">
      <c r="A3157" s="47">
        <v>3153</v>
      </c>
      <c r="B3157" s="358" t="str">
        <f>IF(AND(E3157&lt;&gt;0,D3157&lt;&gt;0,F3157&lt;&gt;0),IF(C3157&lt;&gt;0,CONCATENATE(C3157,"-AGr",VLOOKUP(D3157,Listen!$A$2:$G$45,7,FALSE),"-",E3157,"-",F3157,),CONCATENATE("AGr",VLOOKUP(D3157,Listen!$A$2:$G$45,7,FALSE),"-",E3157,"-",F3157)),"keine vollständige ID")</f>
        <v>keine vollständige ID</v>
      </c>
      <c r="C3157" s="359">
        <f>'[2]III_SAV-Details_NB'!B3163</f>
        <v>0</v>
      </c>
      <c r="D3157" s="359">
        <f>'[2]III_SAV-Details_NB'!C3163</f>
        <v>0</v>
      </c>
      <c r="E3157" s="359">
        <f>'[2]III_SAV-Details_NB'!D3163</f>
        <v>0</v>
      </c>
      <c r="F3157" s="490"/>
      <c r="G3157" s="281">
        <f>'[2]III_SAV-Details_NB'!X3163</f>
        <v>0</v>
      </c>
      <c r="H3157" s="281">
        <f t="shared" si="821"/>
        <v>0</v>
      </c>
      <c r="I3157" s="281">
        <f>IF(con_EOGJahr=2025,'[2]III_SAV-Details_NB'!AA3163,IF(con_EOGJahr=2026,'[2]III_SAV-Details_NB'!AB3163,'[2]III_SAV-Details_NB'!AC3163))</f>
        <v>0</v>
      </c>
      <c r="J3157" s="282"/>
      <c r="K3157" s="282"/>
      <c r="L3157" s="282"/>
      <c r="M3157" s="282"/>
      <c r="N3157" s="282"/>
      <c r="O3157" s="282"/>
      <c r="P3157" s="52">
        <f t="shared" si="822"/>
        <v>0</v>
      </c>
      <c r="Q3157" s="60"/>
      <c r="R3157" s="53">
        <f t="shared" si="828"/>
        <v>0</v>
      </c>
      <c r="S3157" s="59"/>
      <c r="T3157" s="61"/>
      <c r="U3157" s="342" t="str">
        <f t="shared" si="832"/>
        <v>k.A.</v>
      </c>
      <c r="V3157" s="343" t="str">
        <f t="shared" si="829"/>
        <v>k.A.</v>
      </c>
      <c r="W3157" s="343" t="str">
        <f>IFERROR(IF(OR($D3157="",$E3157=0,con_Ende=0),"k.A.",IF(VLOOKUP($D3157,rng_ND,5,0)="Nein",VLOOKUP($D3157,rng_ND,2,FALSE),MIN(VLOOKUP($D3157,rng_ND,2,FALSE),A_Stammdaten!$B$19-D_SAV!$E3157+1))),"k.A.")</f>
        <v>k.A.</v>
      </c>
      <c r="X3157" s="343" t="str">
        <f t="shared" si="830"/>
        <v>k.A.</v>
      </c>
      <c r="Y3157" s="62"/>
      <c r="Z3157" s="48">
        <f t="shared" si="831"/>
        <v>0</v>
      </c>
      <c r="AA3157" s="457"/>
      <c r="AB3157" s="55">
        <f t="shared" si="823"/>
        <v>0</v>
      </c>
      <c r="AC3157" s="55">
        <f>IF(A_Stammdaten!$B$25="ja",D_SAV!AA3157,D_SAV!AB3157)</f>
        <v>0</v>
      </c>
      <c r="AD3157" s="478">
        <f>IF(AC3157=0,0,IF(U3157-(con_EOGJahr-D_SAV!E3157)&lt;=0,AC3157,AC3157/V3157))</f>
        <v>0</v>
      </c>
      <c r="AE3157" s="478">
        <f>IFERROR(IF(AND(VLOOKUP(D3157,rng_ND,5,FALSE)="Ja",D_SAV!T3157="degressiv"),D_SAV!AC3157*Y3157/100,0),0)</f>
        <v>0</v>
      </c>
      <c r="AF3157" s="55">
        <f>IFERROR(IF(VLOOKUP(D3157,rng_ND,5,FALSE)="Ja",MAX(D_SAV!AD3157:AE3157),D_SAV!AD3157),0)</f>
        <v>0</v>
      </c>
      <c r="AG3157" s="55">
        <f t="shared" si="824"/>
        <v>0</v>
      </c>
      <c r="AH3157" s="55">
        <f t="shared" si="825"/>
        <v>0</v>
      </c>
      <c r="AI3157" s="55">
        <f t="shared" si="826"/>
        <v>0</v>
      </c>
      <c r="AJ3157" s="55">
        <f t="shared" si="827"/>
        <v>0</v>
      </c>
      <c r="AK3157" s="55">
        <f t="shared" si="818"/>
        <v>0</v>
      </c>
      <c r="AL3157" s="55">
        <f t="shared" si="819"/>
        <v>0</v>
      </c>
      <c r="AM3157" s="55">
        <f t="shared" si="820"/>
        <v>0</v>
      </c>
    </row>
    <row r="3158" spans="1:39" x14ac:dyDescent="0.25">
      <c r="A3158" s="47">
        <v>3154</v>
      </c>
      <c r="B3158" s="358" t="str">
        <f>IF(AND(E3158&lt;&gt;0,D3158&lt;&gt;0,F3158&lt;&gt;0),IF(C3158&lt;&gt;0,CONCATENATE(C3158,"-AGr",VLOOKUP(D3158,Listen!$A$2:$G$45,7,FALSE),"-",E3158,"-",F3158,),CONCATENATE("AGr",VLOOKUP(D3158,Listen!$A$2:$G$45,7,FALSE),"-",E3158,"-",F3158)),"keine vollständige ID")</f>
        <v>keine vollständige ID</v>
      </c>
      <c r="C3158" s="359">
        <f>'[2]III_SAV-Details_NB'!B3164</f>
        <v>0</v>
      </c>
      <c r="D3158" s="359">
        <f>'[2]III_SAV-Details_NB'!C3164</f>
        <v>0</v>
      </c>
      <c r="E3158" s="359">
        <f>'[2]III_SAV-Details_NB'!D3164</f>
        <v>0</v>
      </c>
      <c r="F3158" s="490"/>
      <c r="G3158" s="281">
        <f>'[2]III_SAV-Details_NB'!X3164</f>
        <v>0</v>
      </c>
      <c r="H3158" s="281">
        <f t="shared" si="821"/>
        <v>0</v>
      </c>
      <c r="I3158" s="281">
        <f>IF(con_EOGJahr=2025,'[2]III_SAV-Details_NB'!AA3164,IF(con_EOGJahr=2026,'[2]III_SAV-Details_NB'!AB3164,'[2]III_SAV-Details_NB'!AC3164))</f>
        <v>0</v>
      </c>
      <c r="J3158" s="282"/>
      <c r="K3158" s="282"/>
      <c r="L3158" s="282"/>
      <c r="M3158" s="282"/>
      <c r="N3158" s="282"/>
      <c r="O3158" s="282"/>
      <c r="P3158" s="52">
        <f t="shared" si="822"/>
        <v>0</v>
      </c>
      <c r="Q3158" s="60"/>
      <c r="R3158" s="53">
        <f t="shared" si="828"/>
        <v>0</v>
      </c>
      <c r="S3158" s="59"/>
      <c r="T3158" s="61"/>
      <c r="U3158" s="342" t="str">
        <f t="shared" si="832"/>
        <v>k.A.</v>
      </c>
      <c r="V3158" s="343" t="str">
        <f t="shared" si="829"/>
        <v>k.A.</v>
      </c>
      <c r="W3158" s="343" t="str">
        <f>IFERROR(IF(OR($D3158="",$E3158=0,con_Ende=0),"k.A.",IF(VLOOKUP($D3158,rng_ND,5,0)="Nein",VLOOKUP($D3158,rng_ND,2,FALSE),MIN(VLOOKUP($D3158,rng_ND,2,FALSE),A_Stammdaten!$B$19-D_SAV!$E3158+1))),"k.A.")</f>
        <v>k.A.</v>
      </c>
      <c r="X3158" s="343" t="str">
        <f t="shared" si="830"/>
        <v>k.A.</v>
      </c>
      <c r="Y3158" s="62"/>
      <c r="Z3158" s="48">
        <f t="shared" si="831"/>
        <v>0</v>
      </c>
      <c r="AA3158" s="457"/>
      <c r="AB3158" s="55">
        <f t="shared" si="823"/>
        <v>0</v>
      </c>
      <c r="AC3158" s="55">
        <f>IF(A_Stammdaten!$B$25="ja",D_SAV!AA3158,D_SAV!AB3158)</f>
        <v>0</v>
      </c>
      <c r="AD3158" s="478">
        <f>IF(AC3158=0,0,IF(U3158-(con_EOGJahr-D_SAV!E3158)&lt;=0,AC3158,AC3158/V3158))</f>
        <v>0</v>
      </c>
      <c r="AE3158" s="478">
        <f>IFERROR(IF(AND(VLOOKUP(D3158,rng_ND,5,FALSE)="Ja",D_SAV!T3158="degressiv"),D_SAV!AC3158*Y3158/100,0),0)</f>
        <v>0</v>
      </c>
      <c r="AF3158" s="55">
        <f>IFERROR(IF(VLOOKUP(D3158,rng_ND,5,FALSE)="Ja",MAX(D_SAV!AD3158:AE3158),D_SAV!AD3158),0)</f>
        <v>0</v>
      </c>
      <c r="AG3158" s="55">
        <f t="shared" si="824"/>
        <v>0</v>
      </c>
      <c r="AH3158" s="55">
        <f t="shared" si="825"/>
        <v>0</v>
      </c>
      <c r="AI3158" s="55">
        <f t="shared" si="826"/>
        <v>0</v>
      </c>
      <c r="AJ3158" s="55">
        <f t="shared" si="827"/>
        <v>0</v>
      </c>
      <c r="AK3158" s="55">
        <f t="shared" si="818"/>
        <v>0</v>
      </c>
      <c r="AL3158" s="55">
        <f t="shared" si="819"/>
        <v>0</v>
      </c>
      <c r="AM3158" s="55">
        <f t="shared" si="820"/>
        <v>0</v>
      </c>
    </row>
    <row r="3159" spans="1:39" x14ac:dyDescent="0.25">
      <c r="A3159" s="47">
        <v>3155</v>
      </c>
      <c r="B3159" s="358" t="str">
        <f>IF(AND(E3159&lt;&gt;0,D3159&lt;&gt;0,F3159&lt;&gt;0),IF(C3159&lt;&gt;0,CONCATENATE(C3159,"-AGr",VLOOKUP(D3159,Listen!$A$2:$G$45,7,FALSE),"-",E3159,"-",F3159,),CONCATENATE("AGr",VLOOKUP(D3159,Listen!$A$2:$G$45,7,FALSE),"-",E3159,"-",F3159)),"keine vollständige ID")</f>
        <v>keine vollständige ID</v>
      </c>
      <c r="C3159" s="359">
        <f>'[2]III_SAV-Details_NB'!B3165</f>
        <v>0</v>
      </c>
      <c r="D3159" s="359">
        <f>'[2]III_SAV-Details_NB'!C3165</f>
        <v>0</v>
      </c>
      <c r="E3159" s="359">
        <f>'[2]III_SAV-Details_NB'!D3165</f>
        <v>0</v>
      </c>
      <c r="F3159" s="490"/>
      <c r="G3159" s="281">
        <f>'[2]III_SAV-Details_NB'!X3165</f>
        <v>0</v>
      </c>
      <c r="H3159" s="281">
        <f t="shared" si="821"/>
        <v>0</v>
      </c>
      <c r="I3159" s="281">
        <f>IF(con_EOGJahr=2025,'[2]III_SAV-Details_NB'!AA3165,IF(con_EOGJahr=2026,'[2]III_SAV-Details_NB'!AB3165,'[2]III_SAV-Details_NB'!AC3165))</f>
        <v>0</v>
      </c>
      <c r="J3159" s="282"/>
      <c r="K3159" s="282"/>
      <c r="L3159" s="282"/>
      <c r="M3159" s="282"/>
      <c r="N3159" s="282"/>
      <c r="O3159" s="282"/>
      <c r="P3159" s="52">
        <f t="shared" si="822"/>
        <v>0</v>
      </c>
      <c r="Q3159" s="60"/>
      <c r="R3159" s="53">
        <f t="shared" si="828"/>
        <v>0</v>
      </c>
      <c r="S3159" s="59"/>
      <c r="T3159" s="61"/>
      <c r="U3159" s="342" t="str">
        <f t="shared" si="832"/>
        <v>k.A.</v>
      </c>
      <c r="V3159" s="343" t="str">
        <f t="shared" si="829"/>
        <v>k.A.</v>
      </c>
      <c r="W3159" s="343" t="str">
        <f>IFERROR(IF(OR($D3159="",$E3159=0,con_Ende=0),"k.A.",IF(VLOOKUP($D3159,rng_ND,5,0)="Nein",VLOOKUP($D3159,rng_ND,2,FALSE),MIN(VLOOKUP($D3159,rng_ND,2,FALSE),A_Stammdaten!$B$19-D_SAV!$E3159+1))),"k.A.")</f>
        <v>k.A.</v>
      </c>
      <c r="X3159" s="343" t="str">
        <f t="shared" si="830"/>
        <v>k.A.</v>
      </c>
      <c r="Y3159" s="62"/>
      <c r="Z3159" s="48">
        <f t="shared" si="831"/>
        <v>0</v>
      </c>
      <c r="AA3159" s="457"/>
      <c r="AB3159" s="55">
        <f t="shared" si="823"/>
        <v>0</v>
      </c>
      <c r="AC3159" s="55">
        <f>IF(A_Stammdaten!$B$25="ja",D_SAV!AA3159,D_SAV!AB3159)</f>
        <v>0</v>
      </c>
      <c r="AD3159" s="478">
        <f>IF(AC3159=0,0,IF(U3159-(con_EOGJahr-D_SAV!E3159)&lt;=0,AC3159,AC3159/V3159))</f>
        <v>0</v>
      </c>
      <c r="AE3159" s="478">
        <f>IFERROR(IF(AND(VLOOKUP(D3159,rng_ND,5,FALSE)="Ja",D_SAV!T3159="degressiv"),D_SAV!AC3159*Y3159/100,0),0)</f>
        <v>0</v>
      </c>
      <c r="AF3159" s="55">
        <f>IFERROR(IF(VLOOKUP(D3159,rng_ND,5,FALSE)="Ja",MAX(D_SAV!AD3159:AE3159),D_SAV!AD3159),0)</f>
        <v>0</v>
      </c>
      <c r="AG3159" s="55">
        <f t="shared" si="824"/>
        <v>0</v>
      </c>
      <c r="AH3159" s="55">
        <f t="shared" si="825"/>
        <v>0</v>
      </c>
      <c r="AI3159" s="55">
        <f t="shared" si="826"/>
        <v>0</v>
      </c>
      <c r="AJ3159" s="55">
        <f t="shared" si="827"/>
        <v>0</v>
      </c>
      <c r="AK3159" s="55">
        <f t="shared" si="818"/>
        <v>0</v>
      </c>
      <c r="AL3159" s="55">
        <f t="shared" si="819"/>
        <v>0</v>
      </c>
      <c r="AM3159" s="55">
        <f t="shared" si="820"/>
        <v>0</v>
      </c>
    </row>
    <row r="3160" spans="1:39" x14ac:dyDescent="0.25">
      <c r="A3160" s="47">
        <v>3156</v>
      </c>
      <c r="B3160" s="358" t="str">
        <f>IF(AND(E3160&lt;&gt;0,D3160&lt;&gt;0,F3160&lt;&gt;0),IF(C3160&lt;&gt;0,CONCATENATE(C3160,"-AGr",VLOOKUP(D3160,Listen!$A$2:$G$45,7,FALSE),"-",E3160,"-",F3160,),CONCATENATE("AGr",VLOOKUP(D3160,Listen!$A$2:$G$45,7,FALSE),"-",E3160,"-",F3160)),"keine vollständige ID")</f>
        <v>keine vollständige ID</v>
      </c>
      <c r="C3160" s="359">
        <f>'[2]III_SAV-Details_NB'!B3166</f>
        <v>0</v>
      </c>
      <c r="D3160" s="359">
        <f>'[2]III_SAV-Details_NB'!C3166</f>
        <v>0</v>
      </c>
      <c r="E3160" s="359">
        <f>'[2]III_SAV-Details_NB'!D3166</f>
        <v>0</v>
      </c>
      <c r="F3160" s="490"/>
      <c r="G3160" s="281">
        <f>'[2]III_SAV-Details_NB'!X3166</f>
        <v>0</v>
      </c>
      <c r="H3160" s="281">
        <f t="shared" si="821"/>
        <v>0</v>
      </c>
      <c r="I3160" s="281">
        <f>IF(con_EOGJahr=2025,'[2]III_SAV-Details_NB'!AA3166,IF(con_EOGJahr=2026,'[2]III_SAV-Details_NB'!AB3166,'[2]III_SAV-Details_NB'!AC3166))</f>
        <v>0</v>
      </c>
      <c r="J3160" s="282"/>
      <c r="K3160" s="282"/>
      <c r="L3160" s="282"/>
      <c r="M3160" s="282"/>
      <c r="N3160" s="282"/>
      <c r="O3160" s="282"/>
      <c r="P3160" s="52">
        <f t="shared" si="822"/>
        <v>0</v>
      </c>
      <c r="Q3160" s="60"/>
      <c r="R3160" s="53">
        <f t="shared" si="828"/>
        <v>0</v>
      </c>
      <c r="S3160" s="59"/>
      <c r="T3160" s="61"/>
      <c r="U3160" s="342" t="str">
        <f t="shared" si="832"/>
        <v>k.A.</v>
      </c>
      <c r="V3160" s="343" t="str">
        <f t="shared" si="829"/>
        <v>k.A.</v>
      </c>
      <c r="W3160" s="343" t="str">
        <f>IFERROR(IF(OR($D3160="",$E3160=0,con_Ende=0),"k.A.",IF(VLOOKUP($D3160,rng_ND,5,0)="Nein",VLOOKUP($D3160,rng_ND,2,FALSE),MIN(VLOOKUP($D3160,rng_ND,2,FALSE),A_Stammdaten!$B$19-D_SAV!$E3160+1))),"k.A.")</f>
        <v>k.A.</v>
      </c>
      <c r="X3160" s="343" t="str">
        <f t="shared" si="830"/>
        <v>k.A.</v>
      </c>
      <c r="Y3160" s="62"/>
      <c r="Z3160" s="48">
        <f t="shared" si="831"/>
        <v>0</v>
      </c>
      <c r="AA3160" s="457"/>
      <c r="AB3160" s="55">
        <f t="shared" si="823"/>
        <v>0</v>
      </c>
      <c r="AC3160" s="55">
        <f>IF(A_Stammdaten!$B$25="ja",D_SAV!AA3160,D_SAV!AB3160)</f>
        <v>0</v>
      </c>
      <c r="AD3160" s="478">
        <f>IF(AC3160=0,0,IF(U3160-(con_EOGJahr-D_SAV!E3160)&lt;=0,AC3160,AC3160/V3160))</f>
        <v>0</v>
      </c>
      <c r="AE3160" s="478">
        <f>IFERROR(IF(AND(VLOOKUP(D3160,rng_ND,5,FALSE)="Ja",D_SAV!T3160="degressiv"),D_SAV!AC3160*Y3160/100,0),0)</f>
        <v>0</v>
      </c>
      <c r="AF3160" s="55">
        <f>IFERROR(IF(VLOOKUP(D3160,rng_ND,5,FALSE)="Ja",MAX(D_SAV!AD3160:AE3160),D_SAV!AD3160),0)</f>
        <v>0</v>
      </c>
      <c r="AG3160" s="55">
        <f t="shared" si="824"/>
        <v>0</v>
      </c>
      <c r="AH3160" s="55">
        <f t="shared" si="825"/>
        <v>0</v>
      </c>
      <c r="AI3160" s="55">
        <f t="shared" si="826"/>
        <v>0</v>
      </c>
      <c r="AJ3160" s="55">
        <f t="shared" si="827"/>
        <v>0</v>
      </c>
      <c r="AK3160" s="55">
        <f t="shared" si="818"/>
        <v>0</v>
      </c>
      <c r="AL3160" s="55">
        <f t="shared" si="819"/>
        <v>0</v>
      </c>
      <c r="AM3160" s="55">
        <f t="shared" si="820"/>
        <v>0</v>
      </c>
    </row>
    <row r="3161" spans="1:39" x14ac:dyDescent="0.25">
      <c r="A3161" s="47">
        <v>3157</v>
      </c>
      <c r="B3161" s="358" t="str">
        <f>IF(AND(E3161&lt;&gt;0,D3161&lt;&gt;0,F3161&lt;&gt;0),IF(C3161&lt;&gt;0,CONCATENATE(C3161,"-AGr",VLOOKUP(D3161,Listen!$A$2:$G$45,7,FALSE),"-",E3161,"-",F3161,),CONCATENATE("AGr",VLOOKUP(D3161,Listen!$A$2:$G$45,7,FALSE),"-",E3161,"-",F3161)),"keine vollständige ID")</f>
        <v>keine vollständige ID</v>
      </c>
      <c r="C3161" s="359">
        <f>'[2]III_SAV-Details_NB'!B3167</f>
        <v>0</v>
      </c>
      <c r="D3161" s="359">
        <f>'[2]III_SAV-Details_NB'!C3167</f>
        <v>0</v>
      </c>
      <c r="E3161" s="359">
        <f>'[2]III_SAV-Details_NB'!D3167</f>
        <v>0</v>
      </c>
      <c r="F3161" s="490"/>
      <c r="G3161" s="281">
        <f>'[2]III_SAV-Details_NB'!X3167</f>
        <v>0</v>
      </c>
      <c r="H3161" s="281">
        <f t="shared" si="821"/>
        <v>0</v>
      </c>
      <c r="I3161" s="281">
        <f>IF(con_EOGJahr=2025,'[2]III_SAV-Details_NB'!AA3167,IF(con_EOGJahr=2026,'[2]III_SAV-Details_NB'!AB3167,'[2]III_SAV-Details_NB'!AC3167))</f>
        <v>0</v>
      </c>
      <c r="J3161" s="282"/>
      <c r="K3161" s="282"/>
      <c r="L3161" s="282"/>
      <c r="M3161" s="282"/>
      <c r="N3161" s="282"/>
      <c r="O3161" s="282"/>
      <c r="P3161" s="52">
        <f t="shared" si="822"/>
        <v>0</v>
      </c>
      <c r="Q3161" s="60"/>
      <c r="R3161" s="53">
        <f t="shared" si="828"/>
        <v>0</v>
      </c>
      <c r="S3161" s="59"/>
      <c r="T3161" s="61"/>
      <c r="U3161" s="342" t="str">
        <f t="shared" si="832"/>
        <v>k.A.</v>
      </c>
      <c r="V3161" s="343" t="str">
        <f t="shared" si="829"/>
        <v>k.A.</v>
      </c>
      <c r="W3161" s="343" t="str">
        <f>IFERROR(IF(OR($D3161="",$E3161=0,con_Ende=0),"k.A.",IF(VLOOKUP($D3161,rng_ND,5,0)="Nein",VLOOKUP($D3161,rng_ND,2,FALSE),MIN(VLOOKUP($D3161,rng_ND,2,FALSE),A_Stammdaten!$B$19-D_SAV!$E3161+1))),"k.A.")</f>
        <v>k.A.</v>
      </c>
      <c r="X3161" s="343" t="str">
        <f t="shared" si="830"/>
        <v>k.A.</v>
      </c>
      <c r="Y3161" s="62"/>
      <c r="Z3161" s="48">
        <f t="shared" si="831"/>
        <v>0</v>
      </c>
      <c r="AA3161" s="457"/>
      <c r="AB3161" s="55">
        <f t="shared" si="823"/>
        <v>0</v>
      </c>
      <c r="AC3161" s="55">
        <f>IF(A_Stammdaten!$B$25="ja",D_SAV!AA3161,D_SAV!AB3161)</f>
        <v>0</v>
      </c>
      <c r="AD3161" s="478">
        <f>IF(AC3161=0,0,IF(U3161-(con_EOGJahr-D_SAV!E3161)&lt;=0,AC3161,AC3161/V3161))</f>
        <v>0</v>
      </c>
      <c r="AE3161" s="478">
        <f>IFERROR(IF(AND(VLOOKUP(D3161,rng_ND,5,FALSE)="Ja",D_SAV!T3161="degressiv"),D_SAV!AC3161*Y3161/100,0),0)</f>
        <v>0</v>
      </c>
      <c r="AF3161" s="55">
        <f>IFERROR(IF(VLOOKUP(D3161,rng_ND,5,FALSE)="Ja",MAX(D_SAV!AD3161:AE3161),D_SAV!AD3161),0)</f>
        <v>0</v>
      </c>
      <c r="AG3161" s="55">
        <f t="shared" si="824"/>
        <v>0</v>
      </c>
      <c r="AH3161" s="55">
        <f t="shared" si="825"/>
        <v>0</v>
      </c>
      <c r="AI3161" s="55">
        <f t="shared" si="826"/>
        <v>0</v>
      </c>
      <c r="AJ3161" s="55">
        <f t="shared" si="827"/>
        <v>0</v>
      </c>
      <c r="AK3161" s="55">
        <f t="shared" si="818"/>
        <v>0</v>
      </c>
      <c r="AL3161" s="55">
        <f t="shared" si="819"/>
        <v>0</v>
      </c>
      <c r="AM3161" s="55">
        <f t="shared" si="820"/>
        <v>0</v>
      </c>
    </row>
    <row r="3162" spans="1:39" x14ac:dyDescent="0.25">
      <c r="A3162" s="47">
        <v>3158</v>
      </c>
      <c r="B3162" s="358" t="str">
        <f>IF(AND(E3162&lt;&gt;0,D3162&lt;&gt;0,F3162&lt;&gt;0),IF(C3162&lt;&gt;0,CONCATENATE(C3162,"-AGr",VLOOKUP(D3162,Listen!$A$2:$G$45,7,FALSE),"-",E3162,"-",F3162,),CONCATENATE("AGr",VLOOKUP(D3162,Listen!$A$2:$G$45,7,FALSE),"-",E3162,"-",F3162)),"keine vollständige ID")</f>
        <v>keine vollständige ID</v>
      </c>
      <c r="C3162" s="359">
        <f>'[2]III_SAV-Details_NB'!B3168</f>
        <v>0</v>
      </c>
      <c r="D3162" s="359">
        <f>'[2]III_SAV-Details_NB'!C3168</f>
        <v>0</v>
      </c>
      <c r="E3162" s="359">
        <f>'[2]III_SAV-Details_NB'!D3168</f>
        <v>0</v>
      </c>
      <c r="F3162" s="490"/>
      <c r="G3162" s="281">
        <f>'[2]III_SAV-Details_NB'!X3168</f>
        <v>0</v>
      </c>
      <c r="H3162" s="281">
        <f t="shared" si="821"/>
        <v>0</v>
      </c>
      <c r="I3162" s="281">
        <f>IF(con_EOGJahr=2025,'[2]III_SAV-Details_NB'!AA3168,IF(con_EOGJahr=2026,'[2]III_SAV-Details_NB'!AB3168,'[2]III_SAV-Details_NB'!AC3168))</f>
        <v>0</v>
      </c>
      <c r="J3162" s="282"/>
      <c r="K3162" s="282"/>
      <c r="L3162" s="282"/>
      <c r="M3162" s="282"/>
      <c r="N3162" s="282"/>
      <c r="O3162" s="282"/>
      <c r="P3162" s="52">
        <f t="shared" si="822"/>
        <v>0</v>
      </c>
      <c r="Q3162" s="60"/>
      <c r="R3162" s="53">
        <f t="shared" si="828"/>
        <v>0</v>
      </c>
      <c r="S3162" s="59"/>
      <c r="T3162" s="61"/>
      <c r="U3162" s="342" t="str">
        <f t="shared" si="832"/>
        <v>k.A.</v>
      </c>
      <c r="V3162" s="343" t="str">
        <f t="shared" si="829"/>
        <v>k.A.</v>
      </c>
      <c r="W3162" s="343" t="str">
        <f>IFERROR(IF(OR($D3162="",$E3162=0,con_Ende=0),"k.A.",IF(VLOOKUP($D3162,rng_ND,5,0)="Nein",VLOOKUP($D3162,rng_ND,2,FALSE),MIN(VLOOKUP($D3162,rng_ND,2,FALSE),A_Stammdaten!$B$19-D_SAV!$E3162+1))),"k.A.")</f>
        <v>k.A.</v>
      </c>
      <c r="X3162" s="343" t="str">
        <f t="shared" si="830"/>
        <v>k.A.</v>
      </c>
      <c r="Y3162" s="62"/>
      <c r="Z3162" s="48">
        <f t="shared" si="831"/>
        <v>0</v>
      </c>
      <c r="AA3162" s="457"/>
      <c r="AB3162" s="55">
        <f t="shared" si="823"/>
        <v>0</v>
      </c>
      <c r="AC3162" s="55">
        <f>IF(A_Stammdaten!$B$25="ja",D_SAV!AA3162,D_SAV!AB3162)</f>
        <v>0</v>
      </c>
      <c r="AD3162" s="478">
        <f>IF(AC3162=0,0,IF(U3162-(con_EOGJahr-D_SAV!E3162)&lt;=0,AC3162,AC3162/V3162))</f>
        <v>0</v>
      </c>
      <c r="AE3162" s="478">
        <f>IFERROR(IF(AND(VLOOKUP(D3162,rng_ND,5,FALSE)="Ja",D_SAV!T3162="degressiv"),D_SAV!AC3162*Y3162/100,0),0)</f>
        <v>0</v>
      </c>
      <c r="AF3162" s="55">
        <f>IFERROR(IF(VLOOKUP(D3162,rng_ND,5,FALSE)="Ja",MAX(D_SAV!AD3162:AE3162),D_SAV!AD3162),0)</f>
        <v>0</v>
      </c>
      <c r="AG3162" s="55">
        <f t="shared" si="824"/>
        <v>0</v>
      </c>
      <c r="AH3162" s="55">
        <f t="shared" si="825"/>
        <v>0</v>
      </c>
      <c r="AI3162" s="55">
        <f t="shared" si="826"/>
        <v>0</v>
      </c>
      <c r="AJ3162" s="55">
        <f t="shared" si="827"/>
        <v>0</v>
      </c>
      <c r="AK3162" s="55">
        <f t="shared" si="818"/>
        <v>0</v>
      </c>
      <c r="AL3162" s="55">
        <f t="shared" si="819"/>
        <v>0</v>
      </c>
      <c r="AM3162" s="55">
        <f t="shared" si="820"/>
        <v>0</v>
      </c>
    </row>
    <row r="3163" spans="1:39" x14ac:dyDescent="0.25">
      <c r="A3163" s="47">
        <v>3159</v>
      </c>
      <c r="B3163" s="358" t="str">
        <f>IF(AND(E3163&lt;&gt;0,D3163&lt;&gt;0,F3163&lt;&gt;0),IF(C3163&lt;&gt;0,CONCATENATE(C3163,"-AGr",VLOOKUP(D3163,Listen!$A$2:$G$45,7,FALSE),"-",E3163,"-",F3163,),CONCATENATE("AGr",VLOOKUP(D3163,Listen!$A$2:$G$45,7,FALSE),"-",E3163,"-",F3163)),"keine vollständige ID")</f>
        <v>keine vollständige ID</v>
      </c>
      <c r="C3163" s="359">
        <f>'[2]III_SAV-Details_NB'!B3169</f>
        <v>0</v>
      </c>
      <c r="D3163" s="359">
        <f>'[2]III_SAV-Details_NB'!C3169</f>
        <v>0</v>
      </c>
      <c r="E3163" s="359">
        <f>'[2]III_SAV-Details_NB'!D3169</f>
        <v>0</v>
      </c>
      <c r="F3163" s="490"/>
      <c r="G3163" s="281">
        <f>'[2]III_SAV-Details_NB'!X3169</f>
        <v>0</v>
      </c>
      <c r="H3163" s="281">
        <f t="shared" si="821"/>
        <v>0</v>
      </c>
      <c r="I3163" s="281">
        <f>IF(con_EOGJahr=2025,'[2]III_SAV-Details_NB'!AA3169,IF(con_EOGJahr=2026,'[2]III_SAV-Details_NB'!AB3169,'[2]III_SAV-Details_NB'!AC3169))</f>
        <v>0</v>
      </c>
      <c r="J3163" s="282"/>
      <c r="K3163" s="282"/>
      <c r="L3163" s="282"/>
      <c r="M3163" s="282"/>
      <c r="N3163" s="282"/>
      <c r="O3163" s="282"/>
      <c r="P3163" s="52">
        <f t="shared" si="822"/>
        <v>0</v>
      </c>
      <c r="Q3163" s="60"/>
      <c r="R3163" s="53">
        <f t="shared" si="828"/>
        <v>0</v>
      </c>
      <c r="S3163" s="59"/>
      <c r="T3163" s="61"/>
      <c r="U3163" s="342" t="str">
        <f t="shared" si="832"/>
        <v>k.A.</v>
      </c>
      <c r="V3163" s="343" t="str">
        <f t="shared" si="829"/>
        <v>k.A.</v>
      </c>
      <c r="W3163" s="343" t="str">
        <f>IFERROR(IF(OR($D3163="",$E3163=0,con_Ende=0),"k.A.",IF(VLOOKUP($D3163,rng_ND,5,0)="Nein",VLOOKUP($D3163,rng_ND,2,FALSE),MIN(VLOOKUP($D3163,rng_ND,2,FALSE),A_Stammdaten!$B$19-D_SAV!$E3163+1))),"k.A.")</f>
        <v>k.A.</v>
      </c>
      <c r="X3163" s="343" t="str">
        <f t="shared" si="830"/>
        <v>k.A.</v>
      </c>
      <c r="Y3163" s="62"/>
      <c r="Z3163" s="48">
        <f t="shared" si="831"/>
        <v>0</v>
      </c>
      <c r="AA3163" s="457"/>
      <c r="AB3163" s="55">
        <f t="shared" si="823"/>
        <v>0</v>
      </c>
      <c r="AC3163" s="55">
        <f>IF(A_Stammdaten!$B$25="ja",D_SAV!AA3163,D_SAV!AB3163)</f>
        <v>0</v>
      </c>
      <c r="AD3163" s="478">
        <f>IF(AC3163=0,0,IF(U3163-(con_EOGJahr-D_SAV!E3163)&lt;=0,AC3163,AC3163/V3163))</f>
        <v>0</v>
      </c>
      <c r="AE3163" s="478">
        <f>IFERROR(IF(AND(VLOOKUP(D3163,rng_ND,5,FALSE)="Ja",D_SAV!T3163="degressiv"),D_SAV!AC3163*Y3163/100,0),0)</f>
        <v>0</v>
      </c>
      <c r="AF3163" s="55">
        <f>IFERROR(IF(VLOOKUP(D3163,rng_ND,5,FALSE)="Ja",MAX(D_SAV!AD3163:AE3163),D_SAV!AD3163),0)</f>
        <v>0</v>
      </c>
      <c r="AG3163" s="55">
        <f t="shared" si="824"/>
        <v>0</v>
      </c>
      <c r="AH3163" s="55">
        <f t="shared" si="825"/>
        <v>0</v>
      </c>
      <c r="AI3163" s="55">
        <f t="shared" si="826"/>
        <v>0</v>
      </c>
      <c r="AJ3163" s="55">
        <f t="shared" si="827"/>
        <v>0</v>
      </c>
      <c r="AK3163" s="55">
        <f t="shared" si="818"/>
        <v>0</v>
      </c>
      <c r="AL3163" s="55">
        <f t="shared" si="819"/>
        <v>0</v>
      </c>
      <c r="AM3163" s="55">
        <f t="shared" si="820"/>
        <v>0</v>
      </c>
    </row>
    <row r="3164" spans="1:39" x14ac:dyDescent="0.25">
      <c r="A3164" s="47">
        <v>3160</v>
      </c>
      <c r="B3164" s="358" t="str">
        <f>IF(AND(E3164&lt;&gt;0,D3164&lt;&gt;0,F3164&lt;&gt;0),IF(C3164&lt;&gt;0,CONCATENATE(C3164,"-AGr",VLOOKUP(D3164,Listen!$A$2:$G$45,7,FALSE),"-",E3164,"-",F3164,),CONCATENATE("AGr",VLOOKUP(D3164,Listen!$A$2:$G$45,7,FALSE),"-",E3164,"-",F3164)),"keine vollständige ID")</f>
        <v>keine vollständige ID</v>
      </c>
      <c r="C3164" s="359">
        <f>'[2]III_SAV-Details_NB'!B3170</f>
        <v>0</v>
      </c>
      <c r="D3164" s="359">
        <f>'[2]III_SAV-Details_NB'!C3170</f>
        <v>0</v>
      </c>
      <c r="E3164" s="359">
        <f>'[2]III_SAV-Details_NB'!D3170</f>
        <v>0</v>
      </c>
      <c r="F3164" s="490"/>
      <c r="G3164" s="281">
        <f>'[2]III_SAV-Details_NB'!X3170</f>
        <v>0</v>
      </c>
      <c r="H3164" s="281">
        <f t="shared" si="821"/>
        <v>0</v>
      </c>
      <c r="I3164" s="281">
        <f>IF(con_EOGJahr=2025,'[2]III_SAV-Details_NB'!AA3170,IF(con_EOGJahr=2026,'[2]III_SAV-Details_NB'!AB3170,'[2]III_SAV-Details_NB'!AC3170))</f>
        <v>0</v>
      </c>
      <c r="J3164" s="282"/>
      <c r="K3164" s="282"/>
      <c r="L3164" s="282"/>
      <c r="M3164" s="282"/>
      <c r="N3164" s="282"/>
      <c r="O3164" s="282"/>
      <c r="P3164" s="52">
        <f t="shared" si="822"/>
        <v>0</v>
      </c>
      <c r="Q3164" s="60"/>
      <c r="R3164" s="53">
        <f t="shared" si="828"/>
        <v>0</v>
      </c>
      <c r="S3164" s="59"/>
      <c r="T3164" s="61"/>
      <c r="U3164" s="342" t="str">
        <f t="shared" si="832"/>
        <v>k.A.</v>
      </c>
      <c r="V3164" s="343" t="str">
        <f t="shared" si="829"/>
        <v>k.A.</v>
      </c>
      <c r="W3164" s="343" t="str">
        <f>IFERROR(IF(OR($D3164="",$E3164=0,con_Ende=0),"k.A.",IF(VLOOKUP($D3164,rng_ND,5,0)="Nein",VLOOKUP($D3164,rng_ND,2,FALSE),MIN(VLOOKUP($D3164,rng_ND,2,FALSE),A_Stammdaten!$B$19-D_SAV!$E3164+1))),"k.A.")</f>
        <v>k.A.</v>
      </c>
      <c r="X3164" s="343" t="str">
        <f t="shared" si="830"/>
        <v>k.A.</v>
      </c>
      <c r="Y3164" s="62"/>
      <c r="Z3164" s="48">
        <f t="shared" si="831"/>
        <v>0</v>
      </c>
      <c r="AA3164" s="457"/>
      <c r="AB3164" s="55">
        <f t="shared" si="823"/>
        <v>0</v>
      </c>
      <c r="AC3164" s="55">
        <f>IF(A_Stammdaten!$B$25="ja",D_SAV!AA3164,D_SAV!AB3164)</f>
        <v>0</v>
      </c>
      <c r="AD3164" s="478">
        <f>IF(AC3164=0,0,IF(U3164-(con_EOGJahr-D_SAV!E3164)&lt;=0,AC3164,AC3164/V3164))</f>
        <v>0</v>
      </c>
      <c r="AE3164" s="478">
        <f>IFERROR(IF(AND(VLOOKUP(D3164,rng_ND,5,FALSE)="Ja",D_SAV!T3164="degressiv"),D_SAV!AC3164*Y3164/100,0),0)</f>
        <v>0</v>
      </c>
      <c r="AF3164" s="55">
        <f>IFERROR(IF(VLOOKUP(D3164,rng_ND,5,FALSE)="Ja",MAX(D_SAV!AD3164:AE3164),D_SAV!AD3164),0)</f>
        <v>0</v>
      </c>
      <c r="AG3164" s="55">
        <f t="shared" si="824"/>
        <v>0</v>
      </c>
      <c r="AH3164" s="55">
        <f t="shared" si="825"/>
        <v>0</v>
      </c>
      <c r="AI3164" s="55">
        <f t="shared" si="826"/>
        <v>0</v>
      </c>
      <c r="AJ3164" s="55">
        <f t="shared" si="827"/>
        <v>0</v>
      </c>
      <c r="AK3164" s="55">
        <f t="shared" si="818"/>
        <v>0</v>
      </c>
      <c r="AL3164" s="55">
        <f t="shared" si="819"/>
        <v>0</v>
      </c>
      <c r="AM3164" s="55">
        <f t="shared" si="820"/>
        <v>0</v>
      </c>
    </row>
    <row r="3165" spans="1:39" x14ac:dyDescent="0.25">
      <c r="A3165" s="47">
        <v>3161</v>
      </c>
      <c r="B3165" s="358" t="str">
        <f>IF(AND(E3165&lt;&gt;0,D3165&lt;&gt;0,F3165&lt;&gt;0),IF(C3165&lt;&gt;0,CONCATENATE(C3165,"-AGr",VLOOKUP(D3165,Listen!$A$2:$G$45,7,FALSE),"-",E3165,"-",F3165,),CONCATENATE("AGr",VLOOKUP(D3165,Listen!$A$2:$G$45,7,FALSE),"-",E3165,"-",F3165)),"keine vollständige ID")</f>
        <v>keine vollständige ID</v>
      </c>
      <c r="C3165" s="359">
        <f>'[2]III_SAV-Details_NB'!B3171</f>
        <v>0</v>
      </c>
      <c r="D3165" s="359">
        <f>'[2]III_SAV-Details_NB'!C3171</f>
        <v>0</v>
      </c>
      <c r="E3165" s="359">
        <f>'[2]III_SAV-Details_NB'!D3171</f>
        <v>0</v>
      </c>
      <c r="F3165" s="490"/>
      <c r="G3165" s="281">
        <f>'[2]III_SAV-Details_NB'!X3171</f>
        <v>0</v>
      </c>
      <c r="H3165" s="281">
        <f t="shared" si="821"/>
        <v>0</v>
      </c>
      <c r="I3165" s="281">
        <f>IF(con_EOGJahr=2025,'[2]III_SAV-Details_NB'!AA3171,IF(con_EOGJahr=2026,'[2]III_SAV-Details_NB'!AB3171,'[2]III_SAV-Details_NB'!AC3171))</f>
        <v>0</v>
      </c>
      <c r="J3165" s="282"/>
      <c r="K3165" s="282"/>
      <c r="L3165" s="282"/>
      <c r="M3165" s="282"/>
      <c r="N3165" s="282"/>
      <c r="O3165" s="282"/>
      <c r="P3165" s="52">
        <f t="shared" si="822"/>
        <v>0</v>
      </c>
      <c r="Q3165" s="60"/>
      <c r="R3165" s="53">
        <f t="shared" si="828"/>
        <v>0</v>
      </c>
      <c r="S3165" s="59"/>
      <c r="T3165" s="61"/>
      <c r="U3165" s="342" t="str">
        <f t="shared" si="832"/>
        <v>k.A.</v>
      </c>
      <c r="V3165" s="343" t="str">
        <f t="shared" si="829"/>
        <v>k.A.</v>
      </c>
      <c r="W3165" s="343" t="str">
        <f>IFERROR(IF(OR($D3165="",$E3165=0,con_Ende=0),"k.A.",IF(VLOOKUP($D3165,rng_ND,5,0)="Nein",VLOOKUP($D3165,rng_ND,2,FALSE),MIN(VLOOKUP($D3165,rng_ND,2,FALSE),A_Stammdaten!$B$19-D_SAV!$E3165+1))),"k.A.")</f>
        <v>k.A.</v>
      </c>
      <c r="X3165" s="343" t="str">
        <f t="shared" si="830"/>
        <v>k.A.</v>
      </c>
      <c r="Y3165" s="62"/>
      <c r="Z3165" s="48">
        <f t="shared" si="831"/>
        <v>0</v>
      </c>
      <c r="AA3165" s="457"/>
      <c r="AB3165" s="55">
        <f t="shared" si="823"/>
        <v>0</v>
      </c>
      <c r="AC3165" s="55">
        <f>IF(A_Stammdaten!$B$25="ja",D_SAV!AA3165,D_SAV!AB3165)</f>
        <v>0</v>
      </c>
      <c r="AD3165" s="478">
        <f>IF(AC3165=0,0,IF(U3165-(con_EOGJahr-D_SAV!E3165)&lt;=0,AC3165,AC3165/V3165))</f>
        <v>0</v>
      </c>
      <c r="AE3165" s="478">
        <f>IFERROR(IF(AND(VLOOKUP(D3165,rng_ND,5,FALSE)="Ja",D_SAV!T3165="degressiv"),D_SAV!AC3165*Y3165/100,0),0)</f>
        <v>0</v>
      </c>
      <c r="AF3165" s="55">
        <f>IFERROR(IF(VLOOKUP(D3165,rng_ND,5,FALSE)="Ja",MAX(D_SAV!AD3165:AE3165),D_SAV!AD3165),0)</f>
        <v>0</v>
      </c>
      <c r="AG3165" s="55">
        <f t="shared" si="824"/>
        <v>0</v>
      </c>
      <c r="AH3165" s="55">
        <f t="shared" si="825"/>
        <v>0</v>
      </c>
      <c r="AI3165" s="55">
        <f t="shared" si="826"/>
        <v>0</v>
      </c>
      <c r="AJ3165" s="55">
        <f t="shared" si="827"/>
        <v>0</v>
      </c>
      <c r="AK3165" s="55">
        <f t="shared" si="818"/>
        <v>0</v>
      </c>
      <c r="AL3165" s="55">
        <f t="shared" si="819"/>
        <v>0</v>
      </c>
      <c r="AM3165" s="55">
        <f t="shared" si="820"/>
        <v>0</v>
      </c>
    </row>
    <row r="3166" spans="1:39" x14ac:dyDescent="0.25">
      <c r="A3166" s="47">
        <v>3162</v>
      </c>
      <c r="B3166" s="358" t="str">
        <f>IF(AND(E3166&lt;&gt;0,D3166&lt;&gt;0,F3166&lt;&gt;0),IF(C3166&lt;&gt;0,CONCATENATE(C3166,"-AGr",VLOOKUP(D3166,Listen!$A$2:$G$45,7,FALSE),"-",E3166,"-",F3166,),CONCATENATE("AGr",VLOOKUP(D3166,Listen!$A$2:$G$45,7,FALSE),"-",E3166,"-",F3166)),"keine vollständige ID")</f>
        <v>keine vollständige ID</v>
      </c>
      <c r="C3166" s="359">
        <f>'[2]III_SAV-Details_NB'!B3172</f>
        <v>0</v>
      </c>
      <c r="D3166" s="359">
        <f>'[2]III_SAV-Details_NB'!C3172</f>
        <v>0</v>
      </c>
      <c r="E3166" s="359">
        <f>'[2]III_SAV-Details_NB'!D3172</f>
        <v>0</v>
      </c>
      <c r="F3166" s="490"/>
      <c r="G3166" s="281">
        <f>'[2]III_SAV-Details_NB'!X3172</f>
        <v>0</v>
      </c>
      <c r="H3166" s="281">
        <f t="shared" si="821"/>
        <v>0</v>
      </c>
      <c r="I3166" s="281">
        <f>IF(con_EOGJahr=2025,'[2]III_SAV-Details_NB'!AA3172,IF(con_EOGJahr=2026,'[2]III_SAV-Details_NB'!AB3172,'[2]III_SAV-Details_NB'!AC3172))</f>
        <v>0</v>
      </c>
      <c r="J3166" s="282"/>
      <c r="K3166" s="282"/>
      <c r="L3166" s="282"/>
      <c r="M3166" s="282"/>
      <c r="N3166" s="282"/>
      <c r="O3166" s="282"/>
      <c r="P3166" s="52">
        <f t="shared" si="822"/>
        <v>0</v>
      </c>
      <c r="Q3166" s="60"/>
      <c r="R3166" s="53">
        <f t="shared" si="828"/>
        <v>0</v>
      </c>
      <c r="S3166" s="59"/>
      <c r="T3166" s="61"/>
      <c r="U3166" s="342" t="str">
        <f t="shared" si="832"/>
        <v>k.A.</v>
      </c>
      <c r="V3166" s="343" t="str">
        <f t="shared" si="829"/>
        <v>k.A.</v>
      </c>
      <c r="W3166" s="343" t="str">
        <f>IFERROR(IF(OR($D3166="",$E3166=0,con_Ende=0),"k.A.",IF(VLOOKUP($D3166,rng_ND,5,0)="Nein",VLOOKUP($D3166,rng_ND,2,FALSE),MIN(VLOOKUP($D3166,rng_ND,2,FALSE),A_Stammdaten!$B$19-D_SAV!$E3166+1))),"k.A.")</f>
        <v>k.A.</v>
      </c>
      <c r="X3166" s="343" t="str">
        <f t="shared" si="830"/>
        <v>k.A.</v>
      </c>
      <c r="Y3166" s="62"/>
      <c r="Z3166" s="48">
        <f t="shared" si="831"/>
        <v>0</v>
      </c>
      <c r="AA3166" s="457"/>
      <c r="AB3166" s="55">
        <f t="shared" si="823"/>
        <v>0</v>
      </c>
      <c r="AC3166" s="55">
        <f>IF(A_Stammdaten!$B$25="ja",D_SAV!AA3166,D_SAV!AB3166)</f>
        <v>0</v>
      </c>
      <c r="AD3166" s="478">
        <f>IF(AC3166=0,0,IF(U3166-(con_EOGJahr-D_SAV!E3166)&lt;=0,AC3166,AC3166/V3166))</f>
        <v>0</v>
      </c>
      <c r="AE3166" s="478">
        <f>IFERROR(IF(AND(VLOOKUP(D3166,rng_ND,5,FALSE)="Ja",D_SAV!T3166="degressiv"),D_SAV!AC3166*Y3166/100,0),0)</f>
        <v>0</v>
      </c>
      <c r="AF3166" s="55">
        <f>IFERROR(IF(VLOOKUP(D3166,rng_ND,5,FALSE)="Ja",MAX(D_SAV!AD3166:AE3166),D_SAV!AD3166),0)</f>
        <v>0</v>
      </c>
      <c r="AG3166" s="55">
        <f t="shared" si="824"/>
        <v>0</v>
      </c>
      <c r="AH3166" s="55">
        <f t="shared" si="825"/>
        <v>0</v>
      </c>
      <c r="AI3166" s="55">
        <f t="shared" si="826"/>
        <v>0</v>
      </c>
      <c r="AJ3166" s="55">
        <f t="shared" si="827"/>
        <v>0</v>
      </c>
      <c r="AK3166" s="55">
        <f t="shared" si="818"/>
        <v>0</v>
      </c>
      <c r="AL3166" s="55">
        <f t="shared" si="819"/>
        <v>0</v>
      </c>
      <c r="AM3166" s="55">
        <f t="shared" si="820"/>
        <v>0</v>
      </c>
    </row>
    <row r="3167" spans="1:39" x14ac:dyDescent="0.25">
      <c r="A3167" s="47">
        <v>3163</v>
      </c>
      <c r="B3167" s="358" t="str">
        <f>IF(AND(E3167&lt;&gt;0,D3167&lt;&gt;0,F3167&lt;&gt;0),IF(C3167&lt;&gt;0,CONCATENATE(C3167,"-AGr",VLOOKUP(D3167,Listen!$A$2:$G$45,7,FALSE),"-",E3167,"-",F3167,),CONCATENATE("AGr",VLOOKUP(D3167,Listen!$A$2:$G$45,7,FALSE),"-",E3167,"-",F3167)),"keine vollständige ID")</f>
        <v>keine vollständige ID</v>
      </c>
      <c r="C3167" s="359">
        <f>'[2]III_SAV-Details_NB'!B3173</f>
        <v>0</v>
      </c>
      <c r="D3167" s="359">
        <f>'[2]III_SAV-Details_NB'!C3173</f>
        <v>0</v>
      </c>
      <c r="E3167" s="359">
        <f>'[2]III_SAV-Details_NB'!D3173</f>
        <v>0</v>
      </c>
      <c r="F3167" s="490"/>
      <c r="G3167" s="281">
        <f>'[2]III_SAV-Details_NB'!X3173</f>
        <v>0</v>
      </c>
      <c r="H3167" s="281">
        <f t="shared" si="821"/>
        <v>0</v>
      </c>
      <c r="I3167" s="281">
        <f>IF(con_EOGJahr=2025,'[2]III_SAV-Details_NB'!AA3173,IF(con_EOGJahr=2026,'[2]III_SAV-Details_NB'!AB3173,'[2]III_SAV-Details_NB'!AC3173))</f>
        <v>0</v>
      </c>
      <c r="J3167" s="282"/>
      <c r="K3167" s="282"/>
      <c r="L3167" s="282"/>
      <c r="M3167" s="282"/>
      <c r="N3167" s="282"/>
      <c r="O3167" s="282"/>
      <c r="P3167" s="52">
        <f t="shared" si="822"/>
        <v>0</v>
      </c>
      <c r="Q3167" s="60"/>
      <c r="R3167" s="53">
        <f t="shared" si="828"/>
        <v>0</v>
      </c>
      <c r="S3167" s="59"/>
      <c r="T3167" s="61"/>
      <c r="U3167" s="342" t="str">
        <f t="shared" si="832"/>
        <v>k.A.</v>
      </c>
      <c r="V3167" s="343" t="str">
        <f t="shared" si="829"/>
        <v>k.A.</v>
      </c>
      <c r="W3167" s="343" t="str">
        <f>IFERROR(IF(OR($D3167="",$E3167=0,con_Ende=0),"k.A.",IF(VLOOKUP($D3167,rng_ND,5,0)="Nein",VLOOKUP($D3167,rng_ND,2,FALSE),MIN(VLOOKUP($D3167,rng_ND,2,FALSE),A_Stammdaten!$B$19-D_SAV!$E3167+1))),"k.A.")</f>
        <v>k.A.</v>
      </c>
      <c r="X3167" s="343" t="str">
        <f t="shared" si="830"/>
        <v>k.A.</v>
      </c>
      <c r="Y3167" s="62"/>
      <c r="Z3167" s="48">
        <f t="shared" si="831"/>
        <v>0</v>
      </c>
      <c r="AA3167" s="457"/>
      <c r="AB3167" s="55">
        <f t="shared" si="823"/>
        <v>0</v>
      </c>
      <c r="AC3167" s="55">
        <f>IF(A_Stammdaten!$B$25="ja",D_SAV!AA3167,D_SAV!AB3167)</f>
        <v>0</v>
      </c>
      <c r="AD3167" s="478">
        <f>IF(AC3167=0,0,IF(U3167-(con_EOGJahr-D_SAV!E3167)&lt;=0,AC3167,AC3167/V3167))</f>
        <v>0</v>
      </c>
      <c r="AE3167" s="478">
        <f>IFERROR(IF(AND(VLOOKUP(D3167,rng_ND,5,FALSE)="Ja",D_SAV!T3167="degressiv"),D_SAV!AC3167*Y3167/100,0),0)</f>
        <v>0</v>
      </c>
      <c r="AF3167" s="55">
        <f>IFERROR(IF(VLOOKUP(D3167,rng_ND,5,FALSE)="Ja",MAX(D_SAV!AD3167:AE3167),D_SAV!AD3167),0)</f>
        <v>0</v>
      </c>
      <c r="AG3167" s="55">
        <f t="shared" si="824"/>
        <v>0</v>
      </c>
      <c r="AH3167" s="55">
        <f t="shared" si="825"/>
        <v>0</v>
      </c>
      <c r="AI3167" s="55">
        <f t="shared" si="826"/>
        <v>0</v>
      </c>
      <c r="AJ3167" s="55">
        <f t="shared" si="827"/>
        <v>0</v>
      </c>
      <c r="AK3167" s="55">
        <f t="shared" si="818"/>
        <v>0</v>
      </c>
      <c r="AL3167" s="55">
        <f t="shared" si="819"/>
        <v>0</v>
      </c>
      <c r="AM3167" s="55">
        <f t="shared" si="820"/>
        <v>0</v>
      </c>
    </row>
    <row r="3168" spans="1:39" x14ac:dyDescent="0.25">
      <c r="A3168" s="47">
        <v>3164</v>
      </c>
      <c r="B3168" s="358" t="str">
        <f>IF(AND(E3168&lt;&gt;0,D3168&lt;&gt;0,F3168&lt;&gt;0),IF(C3168&lt;&gt;0,CONCATENATE(C3168,"-AGr",VLOOKUP(D3168,Listen!$A$2:$G$45,7,FALSE),"-",E3168,"-",F3168,),CONCATENATE("AGr",VLOOKUP(D3168,Listen!$A$2:$G$45,7,FALSE),"-",E3168,"-",F3168)),"keine vollständige ID")</f>
        <v>keine vollständige ID</v>
      </c>
      <c r="C3168" s="359">
        <f>'[2]III_SAV-Details_NB'!B3174</f>
        <v>0</v>
      </c>
      <c r="D3168" s="359">
        <f>'[2]III_SAV-Details_NB'!C3174</f>
        <v>0</v>
      </c>
      <c r="E3168" s="359">
        <f>'[2]III_SAV-Details_NB'!D3174</f>
        <v>0</v>
      </c>
      <c r="F3168" s="490"/>
      <c r="G3168" s="281">
        <f>'[2]III_SAV-Details_NB'!X3174</f>
        <v>0</v>
      </c>
      <c r="H3168" s="281">
        <f t="shared" si="821"/>
        <v>0</v>
      </c>
      <c r="I3168" s="281">
        <f>IF(con_EOGJahr=2025,'[2]III_SAV-Details_NB'!AA3174,IF(con_EOGJahr=2026,'[2]III_SAV-Details_NB'!AB3174,'[2]III_SAV-Details_NB'!AC3174))</f>
        <v>0</v>
      </c>
      <c r="J3168" s="282"/>
      <c r="K3168" s="282"/>
      <c r="L3168" s="282"/>
      <c r="M3168" s="282"/>
      <c r="N3168" s="282"/>
      <c r="O3168" s="282"/>
      <c r="P3168" s="52">
        <f t="shared" si="822"/>
        <v>0</v>
      </c>
      <c r="Q3168" s="60"/>
      <c r="R3168" s="53">
        <f t="shared" si="828"/>
        <v>0</v>
      </c>
      <c r="S3168" s="59"/>
      <c r="T3168" s="61"/>
      <c r="U3168" s="342" t="str">
        <f t="shared" si="832"/>
        <v>k.A.</v>
      </c>
      <c r="V3168" s="343" t="str">
        <f t="shared" si="829"/>
        <v>k.A.</v>
      </c>
      <c r="W3168" s="343" t="str">
        <f>IFERROR(IF(OR($D3168="",$E3168=0,con_Ende=0),"k.A.",IF(VLOOKUP($D3168,rng_ND,5,0)="Nein",VLOOKUP($D3168,rng_ND,2,FALSE),MIN(VLOOKUP($D3168,rng_ND,2,FALSE),A_Stammdaten!$B$19-D_SAV!$E3168+1))),"k.A.")</f>
        <v>k.A.</v>
      </c>
      <c r="X3168" s="343" t="str">
        <f t="shared" si="830"/>
        <v>k.A.</v>
      </c>
      <c r="Y3168" s="62"/>
      <c r="Z3168" s="48">
        <f t="shared" si="831"/>
        <v>0</v>
      </c>
      <c r="AA3168" s="457"/>
      <c r="AB3168" s="55">
        <f t="shared" si="823"/>
        <v>0</v>
      </c>
      <c r="AC3168" s="55">
        <f>IF(A_Stammdaten!$B$25="ja",D_SAV!AA3168,D_SAV!AB3168)</f>
        <v>0</v>
      </c>
      <c r="AD3168" s="478">
        <f>IF(AC3168=0,0,IF(U3168-(con_EOGJahr-D_SAV!E3168)&lt;=0,AC3168,AC3168/V3168))</f>
        <v>0</v>
      </c>
      <c r="AE3168" s="478">
        <f>IFERROR(IF(AND(VLOOKUP(D3168,rng_ND,5,FALSE)="Ja",D_SAV!T3168="degressiv"),D_SAV!AC3168*Y3168/100,0),0)</f>
        <v>0</v>
      </c>
      <c r="AF3168" s="55">
        <f>IFERROR(IF(VLOOKUP(D3168,rng_ND,5,FALSE)="Ja",MAX(D_SAV!AD3168:AE3168),D_SAV!AD3168),0)</f>
        <v>0</v>
      </c>
      <c r="AG3168" s="55">
        <f t="shared" si="824"/>
        <v>0</v>
      </c>
      <c r="AH3168" s="55">
        <f t="shared" si="825"/>
        <v>0</v>
      </c>
      <c r="AI3168" s="55">
        <f t="shared" si="826"/>
        <v>0</v>
      </c>
      <c r="AJ3168" s="55">
        <f t="shared" si="827"/>
        <v>0</v>
      </c>
      <c r="AK3168" s="55">
        <f t="shared" si="818"/>
        <v>0</v>
      </c>
      <c r="AL3168" s="55">
        <f t="shared" si="819"/>
        <v>0</v>
      </c>
      <c r="AM3168" s="55">
        <f t="shared" si="820"/>
        <v>0</v>
      </c>
    </row>
    <row r="3169" spans="1:39" x14ac:dyDescent="0.25">
      <c r="A3169" s="47">
        <v>3165</v>
      </c>
      <c r="B3169" s="358" t="str">
        <f>IF(AND(E3169&lt;&gt;0,D3169&lt;&gt;0,F3169&lt;&gt;0),IF(C3169&lt;&gt;0,CONCATENATE(C3169,"-AGr",VLOOKUP(D3169,Listen!$A$2:$G$45,7,FALSE),"-",E3169,"-",F3169,),CONCATENATE("AGr",VLOOKUP(D3169,Listen!$A$2:$G$45,7,FALSE),"-",E3169,"-",F3169)),"keine vollständige ID")</f>
        <v>keine vollständige ID</v>
      </c>
      <c r="C3169" s="359">
        <f>'[2]III_SAV-Details_NB'!B3175</f>
        <v>0</v>
      </c>
      <c r="D3169" s="359">
        <f>'[2]III_SAV-Details_NB'!C3175</f>
        <v>0</v>
      </c>
      <c r="E3169" s="359">
        <f>'[2]III_SAV-Details_NB'!D3175</f>
        <v>0</v>
      </c>
      <c r="F3169" s="490"/>
      <c r="G3169" s="281">
        <f>'[2]III_SAV-Details_NB'!X3175</f>
        <v>0</v>
      </c>
      <c r="H3169" s="281">
        <f t="shared" si="821"/>
        <v>0</v>
      </c>
      <c r="I3169" s="281">
        <f>IF(con_EOGJahr=2025,'[2]III_SAV-Details_NB'!AA3175,IF(con_EOGJahr=2026,'[2]III_SAV-Details_NB'!AB3175,'[2]III_SAV-Details_NB'!AC3175))</f>
        <v>0</v>
      </c>
      <c r="J3169" s="282"/>
      <c r="K3169" s="282"/>
      <c r="L3169" s="282"/>
      <c r="M3169" s="282"/>
      <c r="N3169" s="282"/>
      <c r="O3169" s="282"/>
      <c r="P3169" s="52">
        <f t="shared" si="822"/>
        <v>0</v>
      </c>
      <c r="Q3169" s="60"/>
      <c r="R3169" s="53">
        <f t="shared" si="828"/>
        <v>0</v>
      </c>
      <c r="S3169" s="59"/>
      <c r="T3169" s="61"/>
      <c r="U3169" s="342" t="str">
        <f t="shared" si="832"/>
        <v>k.A.</v>
      </c>
      <c r="V3169" s="343" t="str">
        <f t="shared" si="829"/>
        <v>k.A.</v>
      </c>
      <c r="W3169" s="343" t="str">
        <f>IFERROR(IF(OR($D3169="",$E3169=0,con_Ende=0),"k.A.",IF(VLOOKUP($D3169,rng_ND,5,0)="Nein",VLOOKUP($D3169,rng_ND,2,FALSE),MIN(VLOOKUP($D3169,rng_ND,2,FALSE),A_Stammdaten!$B$19-D_SAV!$E3169+1))),"k.A.")</f>
        <v>k.A.</v>
      </c>
      <c r="X3169" s="343" t="str">
        <f t="shared" si="830"/>
        <v>k.A.</v>
      </c>
      <c r="Y3169" s="62"/>
      <c r="Z3169" s="48">
        <f t="shared" si="831"/>
        <v>0</v>
      </c>
      <c r="AA3169" s="457"/>
      <c r="AB3169" s="55">
        <f t="shared" si="823"/>
        <v>0</v>
      </c>
      <c r="AC3169" s="55">
        <f>IF(A_Stammdaten!$B$25="ja",D_SAV!AA3169,D_SAV!AB3169)</f>
        <v>0</v>
      </c>
      <c r="AD3169" s="478">
        <f>IF(AC3169=0,0,IF(U3169-(con_EOGJahr-D_SAV!E3169)&lt;=0,AC3169,AC3169/V3169))</f>
        <v>0</v>
      </c>
      <c r="AE3169" s="478">
        <f>IFERROR(IF(AND(VLOOKUP(D3169,rng_ND,5,FALSE)="Ja",D_SAV!T3169="degressiv"),D_SAV!AC3169*Y3169/100,0),0)</f>
        <v>0</v>
      </c>
      <c r="AF3169" s="55">
        <f>IFERROR(IF(VLOOKUP(D3169,rng_ND,5,FALSE)="Ja",MAX(D_SAV!AD3169:AE3169),D_SAV!AD3169),0)</f>
        <v>0</v>
      </c>
      <c r="AG3169" s="55">
        <f t="shared" si="824"/>
        <v>0</v>
      </c>
      <c r="AH3169" s="55">
        <f t="shared" si="825"/>
        <v>0</v>
      </c>
      <c r="AI3169" s="55">
        <f t="shared" si="826"/>
        <v>0</v>
      </c>
      <c r="AJ3169" s="55">
        <f t="shared" si="827"/>
        <v>0</v>
      </c>
      <c r="AK3169" s="55">
        <f t="shared" si="818"/>
        <v>0</v>
      </c>
      <c r="AL3169" s="55">
        <f t="shared" si="819"/>
        <v>0</v>
      </c>
      <c r="AM3169" s="55">
        <f t="shared" si="820"/>
        <v>0</v>
      </c>
    </row>
    <row r="3170" spans="1:39" x14ac:dyDescent="0.25">
      <c r="A3170" s="47">
        <v>3166</v>
      </c>
      <c r="B3170" s="358" t="str">
        <f>IF(AND(E3170&lt;&gt;0,D3170&lt;&gt;0,F3170&lt;&gt;0),IF(C3170&lt;&gt;0,CONCATENATE(C3170,"-AGr",VLOOKUP(D3170,Listen!$A$2:$G$45,7,FALSE),"-",E3170,"-",F3170,),CONCATENATE("AGr",VLOOKUP(D3170,Listen!$A$2:$G$45,7,FALSE),"-",E3170,"-",F3170)),"keine vollständige ID")</f>
        <v>keine vollständige ID</v>
      </c>
      <c r="C3170" s="359">
        <f>'[2]III_SAV-Details_NB'!B3176</f>
        <v>0</v>
      </c>
      <c r="D3170" s="359">
        <f>'[2]III_SAV-Details_NB'!C3176</f>
        <v>0</v>
      </c>
      <c r="E3170" s="359">
        <f>'[2]III_SAV-Details_NB'!D3176</f>
        <v>0</v>
      </c>
      <c r="F3170" s="490"/>
      <c r="G3170" s="281">
        <f>'[2]III_SAV-Details_NB'!X3176</f>
        <v>0</v>
      </c>
      <c r="H3170" s="281">
        <f t="shared" si="821"/>
        <v>0</v>
      </c>
      <c r="I3170" s="281">
        <f>IF(con_EOGJahr=2025,'[2]III_SAV-Details_NB'!AA3176,IF(con_EOGJahr=2026,'[2]III_SAV-Details_NB'!AB3176,'[2]III_SAV-Details_NB'!AC3176))</f>
        <v>0</v>
      </c>
      <c r="J3170" s="282"/>
      <c r="K3170" s="282"/>
      <c r="L3170" s="282"/>
      <c r="M3170" s="282"/>
      <c r="N3170" s="282"/>
      <c r="O3170" s="282"/>
      <c r="P3170" s="52">
        <f t="shared" si="822"/>
        <v>0</v>
      </c>
      <c r="Q3170" s="60"/>
      <c r="R3170" s="53">
        <f t="shared" si="828"/>
        <v>0</v>
      </c>
      <c r="S3170" s="59"/>
      <c r="T3170" s="61"/>
      <c r="U3170" s="342" t="str">
        <f t="shared" si="832"/>
        <v>k.A.</v>
      </c>
      <c r="V3170" s="343" t="str">
        <f t="shared" si="829"/>
        <v>k.A.</v>
      </c>
      <c r="W3170" s="343" t="str">
        <f>IFERROR(IF(OR($D3170="",$E3170=0,con_Ende=0),"k.A.",IF(VLOOKUP($D3170,rng_ND,5,0)="Nein",VLOOKUP($D3170,rng_ND,2,FALSE),MIN(VLOOKUP($D3170,rng_ND,2,FALSE),A_Stammdaten!$B$19-D_SAV!$E3170+1))),"k.A.")</f>
        <v>k.A.</v>
      </c>
      <c r="X3170" s="343" t="str">
        <f t="shared" si="830"/>
        <v>k.A.</v>
      </c>
      <c r="Y3170" s="62"/>
      <c r="Z3170" s="48">
        <f t="shared" si="831"/>
        <v>0</v>
      </c>
      <c r="AA3170" s="457"/>
      <c r="AB3170" s="55">
        <f t="shared" si="823"/>
        <v>0</v>
      </c>
      <c r="AC3170" s="55">
        <f>IF(A_Stammdaten!$B$25="ja",D_SAV!AA3170,D_SAV!AB3170)</f>
        <v>0</v>
      </c>
      <c r="AD3170" s="478">
        <f>IF(AC3170=0,0,IF(U3170-(con_EOGJahr-D_SAV!E3170)&lt;=0,AC3170,AC3170/V3170))</f>
        <v>0</v>
      </c>
      <c r="AE3170" s="478">
        <f>IFERROR(IF(AND(VLOOKUP(D3170,rng_ND,5,FALSE)="Ja",D_SAV!T3170="degressiv"),D_SAV!AC3170*Y3170/100,0),0)</f>
        <v>0</v>
      </c>
      <c r="AF3170" s="55">
        <f>IFERROR(IF(VLOOKUP(D3170,rng_ND,5,FALSE)="Ja",MAX(D_SAV!AD3170:AE3170),D_SAV!AD3170),0)</f>
        <v>0</v>
      </c>
      <c r="AG3170" s="55">
        <f t="shared" si="824"/>
        <v>0</v>
      </c>
      <c r="AH3170" s="55">
        <f t="shared" si="825"/>
        <v>0</v>
      </c>
      <c r="AI3170" s="55">
        <f t="shared" si="826"/>
        <v>0</v>
      </c>
      <c r="AJ3170" s="55">
        <f t="shared" si="827"/>
        <v>0</v>
      </c>
      <c r="AK3170" s="55">
        <f t="shared" si="818"/>
        <v>0</v>
      </c>
      <c r="AL3170" s="55">
        <f t="shared" si="819"/>
        <v>0</v>
      </c>
      <c r="AM3170" s="55">
        <f t="shared" si="820"/>
        <v>0</v>
      </c>
    </row>
    <row r="3171" spans="1:39" x14ac:dyDescent="0.25">
      <c r="A3171" s="47">
        <v>3167</v>
      </c>
      <c r="B3171" s="358" t="str">
        <f>IF(AND(E3171&lt;&gt;0,D3171&lt;&gt;0,F3171&lt;&gt;0),IF(C3171&lt;&gt;0,CONCATENATE(C3171,"-AGr",VLOOKUP(D3171,Listen!$A$2:$G$45,7,FALSE),"-",E3171,"-",F3171,),CONCATENATE("AGr",VLOOKUP(D3171,Listen!$A$2:$G$45,7,FALSE),"-",E3171,"-",F3171)),"keine vollständige ID")</f>
        <v>keine vollständige ID</v>
      </c>
      <c r="C3171" s="359">
        <f>'[2]III_SAV-Details_NB'!B3177</f>
        <v>0</v>
      </c>
      <c r="D3171" s="359">
        <f>'[2]III_SAV-Details_NB'!C3177</f>
        <v>0</v>
      </c>
      <c r="E3171" s="359">
        <f>'[2]III_SAV-Details_NB'!D3177</f>
        <v>0</v>
      </c>
      <c r="F3171" s="490"/>
      <c r="G3171" s="281">
        <f>'[2]III_SAV-Details_NB'!X3177</f>
        <v>0</v>
      </c>
      <c r="H3171" s="281">
        <f t="shared" si="821"/>
        <v>0</v>
      </c>
      <c r="I3171" s="281">
        <f>IF(con_EOGJahr=2025,'[2]III_SAV-Details_NB'!AA3177,IF(con_EOGJahr=2026,'[2]III_SAV-Details_NB'!AB3177,'[2]III_SAV-Details_NB'!AC3177))</f>
        <v>0</v>
      </c>
      <c r="J3171" s="282"/>
      <c r="K3171" s="282"/>
      <c r="L3171" s="282"/>
      <c r="M3171" s="282"/>
      <c r="N3171" s="282"/>
      <c r="O3171" s="282"/>
      <c r="P3171" s="52">
        <f t="shared" si="822"/>
        <v>0</v>
      </c>
      <c r="Q3171" s="60"/>
      <c r="R3171" s="53">
        <f t="shared" si="828"/>
        <v>0</v>
      </c>
      <c r="S3171" s="59"/>
      <c r="T3171" s="61"/>
      <c r="U3171" s="342" t="str">
        <f t="shared" si="832"/>
        <v>k.A.</v>
      </c>
      <c r="V3171" s="343" t="str">
        <f t="shared" si="829"/>
        <v>k.A.</v>
      </c>
      <c r="W3171" s="343" t="str">
        <f>IFERROR(IF(OR($D3171="",$E3171=0,con_Ende=0),"k.A.",IF(VLOOKUP($D3171,rng_ND,5,0)="Nein",VLOOKUP($D3171,rng_ND,2,FALSE),MIN(VLOOKUP($D3171,rng_ND,2,FALSE),A_Stammdaten!$B$19-D_SAV!$E3171+1))),"k.A.")</f>
        <v>k.A.</v>
      </c>
      <c r="X3171" s="343" t="str">
        <f t="shared" si="830"/>
        <v>k.A.</v>
      </c>
      <c r="Y3171" s="62"/>
      <c r="Z3171" s="48">
        <f t="shared" si="831"/>
        <v>0</v>
      </c>
      <c r="AA3171" s="457"/>
      <c r="AB3171" s="55">
        <f t="shared" si="823"/>
        <v>0</v>
      </c>
      <c r="AC3171" s="55">
        <f>IF(A_Stammdaten!$B$25="ja",D_SAV!AA3171,D_SAV!AB3171)</f>
        <v>0</v>
      </c>
      <c r="AD3171" s="478">
        <f>IF(AC3171=0,0,IF(U3171-(con_EOGJahr-D_SAV!E3171)&lt;=0,AC3171,AC3171/V3171))</f>
        <v>0</v>
      </c>
      <c r="AE3171" s="478">
        <f>IFERROR(IF(AND(VLOOKUP(D3171,rng_ND,5,FALSE)="Ja",D_SAV!T3171="degressiv"),D_SAV!AC3171*Y3171/100,0),0)</f>
        <v>0</v>
      </c>
      <c r="AF3171" s="55">
        <f>IFERROR(IF(VLOOKUP(D3171,rng_ND,5,FALSE)="Ja",MAX(D_SAV!AD3171:AE3171),D_SAV!AD3171),0)</f>
        <v>0</v>
      </c>
      <c r="AG3171" s="55">
        <f t="shared" si="824"/>
        <v>0</v>
      </c>
      <c r="AH3171" s="55">
        <f t="shared" si="825"/>
        <v>0</v>
      </c>
      <c r="AI3171" s="55">
        <f t="shared" si="826"/>
        <v>0</v>
      </c>
      <c r="AJ3171" s="55">
        <f t="shared" si="827"/>
        <v>0</v>
      </c>
      <c r="AK3171" s="55">
        <f t="shared" si="818"/>
        <v>0</v>
      </c>
      <c r="AL3171" s="55">
        <f t="shared" si="819"/>
        <v>0</v>
      </c>
      <c r="AM3171" s="55">
        <f t="shared" si="820"/>
        <v>0</v>
      </c>
    </row>
    <row r="3172" spans="1:39" x14ac:dyDescent="0.25">
      <c r="A3172" s="47">
        <v>3168</v>
      </c>
      <c r="B3172" s="358" t="str">
        <f>IF(AND(E3172&lt;&gt;0,D3172&lt;&gt;0,F3172&lt;&gt;0),IF(C3172&lt;&gt;0,CONCATENATE(C3172,"-AGr",VLOOKUP(D3172,Listen!$A$2:$G$45,7,FALSE),"-",E3172,"-",F3172,),CONCATENATE("AGr",VLOOKUP(D3172,Listen!$A$2:$G$45,7,FALSE),"-",E3172,"-",F3172)),"keine vollständige ID")</f>
        <v>keine vollständige ID</v>
      </c>
      <c r="C3172" s="359">
        <f>'[2]III_SAV-Details_NB'!B3178</f>
        <v>0</v>
      </c>
      <c r="D3172" s="359">
        <f>'[2]III_SAV-Details_NB'!C3178</f>
        <v>0</v>
      </c>
      <c r="E3172" s="359">
        <f>'[2]III_SAV-Details_NB'!D3178</f>
        <v>0</v>
      </c>
      <c r="F3172" s="490"/>
      <c r="G3172" s="281">
        <f>'[2]III_SAV-Details_NB'!X3178</f>
        <v>0</v>
      </c>
      <c r="H3172" s="281">
        <f t="shared" si="821"/>
        <v>0</v>
      </c>
      <c r="I3172" s="281">
        <f>IF(con_EOGJahr=2025,'[2]III_SAV-Details_NB'!AA3178,IF(con_EOGJahr=2026,'[2]III_SAV-Details_NB'!AB3178,'[2]III_SAV-Details_NB'!AC3178))</f>
        <v>0</v>
      </c>
      <c r="J3172" s="282"/>
      <c r="K3172" s="282"/>
      <c r="L3172" s="282"/>
      <c r="M3172" s="282"/>
      <c r="N3172" s="282"/>
      <c r="O3172" s="282"/>
      <c r="P3172" s="52">
        <f t="shared" si="822"/>
        <v>0</v>
      </c>
      <c r="Q3172" s="60"/>
      <c r="R3172" s="53">
        <f t="shared" si="828"/>
        <v>0</v>
      </c>
      <c r="S3172" s="59"/>
      <c r="T3172" s="61"/>
      <c r="U3172" s="342" t="str">
        <f t="shared" si="832"/>
        <v>k.A.</v>
      </c>
      <c r="V3172" s="343" t="str">
        <f t="shared" si="829"/>
        <v>k.A.</v>
      </c>
      <c r="W3172" s="343" t="str">
        <f>IFERROR(IF(OR($D3172="",$E3172=0,con_Ende=0),"k.A.",IF(VLOOKUP($D3172,rng_ND,5,0)="Nein",VLOOKUP($D3172,rng_ND,2,FALSE),MIN(VLOOKUP($D3172,rng_ND,2,FALSE),A_Stammdaten!$B$19-D_SAV!$E3172+1))),"k.A.")</f>
        <v>k.A.</v>
      </c>
      <c r="X3172" s="343" t="str">
        <f t="shared" si="830"/>
        <v>k.A.</v>
      </c>
      <c r="Y3172" s="62"/>
      <c r="Z3172" s="48">
        <f t="shared" si="831"/>
        <v>0</v>
      </c>
      <c r="AA3172" s="457"/>
      <c r="AB3172" s="55">
        <f t="shared" si="823"/>
        <v>0</v>
      </c>
      <c r="AC3172" s="55">
        <f>IF(A_Stammdaten!$B$25="ja",D_SAV!AA3172,D_SAV!AB3172)</f>
        <v>0</v>
      </c>
      <c r="AD3172" s="478">
        <f>IF(AC3172=0,0,IF(U3172-(con_EOGJahr-D_SAV!E3172)&lt;=0,AC3172,AC3172/V3172))</f>
        <v>0</v>
      </c>
      <c r="AE3172" s="478">
        <f>IFERROR(IF(AND(VLOOKUP(D3172,rng_ND,5,FALSE)="Ja",D_SAV!T3172="degressiv"),D_SAV!AC3172*Y3172/100,0),0)</f>
        <v>0</v>
      </c>
      <c r="AF3172" s="55">
        <f>IFERROR(IF(VLOOKUP(D3172,rng_ND,5,FALSE)="Ja",MAX(D_SAV!AD3172:AE3172),D_SAV!AD3172),0)</f>
        <v>0</v>
      </c>
      <c r="AG3172" s="55">
        <f t="shared" si="824"/>
        <v>0</v>
      </c>
      <c r="AH3172" s="55">
        <f t="shared" si="825"/>
        <v>0</v>
      </c>
      <c r="AI3172" s="55">
        <f t="shared" si="826"/>
        <v>0</v>
      </c>
      <c r="AJ3172" s="55">
        <f t="shared" si="827"/>
        <v>0</v>
      </c>
      <c r="AK3172" s="55">
        <f t="shared" si="818"/>
        <v>0</v>
      </c>
      <c r="AL3172" s="55">
        <f t="shared" si="819"/>
        <v>0</v>
      </c>
      <c r="AM3172" s="55">
        <f t="shared" si="820"/>
        <v>0</v>
      </c>
    </row>
    <row r="3173" spans="1:39" x14ac:dyDescent="0.25">
      <c r="A3173" s="47">
        <v>3169</v>
      </c>
      <c r="B3173" s="358" t="str">
        <f>IF(AND(E3173&lt;&gt;0,D3173&lt;&gt;0,F3173&lt;&gt;0),IF(C3173&lt;&gt;0,CONCATENATE(C3173,"-AGr",VLOOKUP(D3173,Listen!$A$2:$G$45,7,FALSE),"-",E3173,"-",F3173,),CONCATENATE("AGr",VLOOKUP(D3173,Listen!$A$2:$G$45,7,FALSE),"-",E3173,"-",F3173)),"keine vollständige ID")</f>
        <v>keine vollständige ID</v>
      </c>
      <c r="C3173" s="359">
        <f>'[2]III_SAV-Details_NB'!B3179</f>
        <v>0</v>
      </c>
      <c r="D3173" s="359">
        <f>'[2]III_SAV-Details_NB'!C3179</f>
        <v>0</v>
      </c>
      <c r="E3173" s="359">
        <f>'[2]III_SAV-Details_NB'!D3179</f>
        <v>0</v>
      </c>
      <c r="F3173" s="490"/>
      <c r="G3173" s="281">
        <f>'[2]III_SAV-Details_NB'!X3179</f>
        <v>0</v>
      </c>
      <c r="H3173" s="281">
        <f t="shared" si="821"/>
        <v>0</v>
      </c>
      <c r="I3173" s="281">
        <f>IF(con_EOGJahr=2025,'[2]III_SAV-Details_NB'!AA3179,IF(con_EOGJahr=2026,'[2]III_SAV-Details_NB'!AB3179,'[2]III_SAV-Details_NB'!AC3179))</f>
        <v>0</v>
      </c>
      <c r="J3173" s="282"/>
      <c r="K3173" s="282"/>
      <c r="L3173" s="282"/>
      <c r="M3173" s="282"/>
      <c r="N3173" s="282"/>
      <c r="O3173" s="282"/>
      <c r="P3173" s="52">
        <f t="shared" si="822"/>
        <v>0</v>
      </c>
      <c r="Q3173" s="60"/>
      <c r="R3173" s="53">
        <f t="shared" si="828"/>
        <v>0</v>
      </c>
      <c r="S3173" s="59"/>
      <c r="T3173" s="61"/>
      <c r="U3173" s="342" t="str">
        <f t="shared" si="832"/>
        <v>k.A.</v>
      </c>
      <c r="V3173" s="343" t="str">
        <f t="shared" si="829"/>
        <v>k.A.</v>
      </c>
      <c r="W3173" s="343" t="str">
        <f>IFERROR(IF(OR($D3173="",$E3173=0,con_Ende=0),"k.A.",IF(VLOOKUP($D3173,rng_ND,5,0)="Nein",VLOOKUP($D3173,rng_ND,2,FALSE),MIN(VLOOKUP($D3173,rng_ND,2,FALSE),A_Stammdaten!$B$19-D_SAV!$E3173+1))),"k.A.")</f>
        <v>k.A.</v>
      </c>
      <c r="X3173" s="343" t="str">
        <f t="shared" si="830"/>
        <v>k.A.</v>
      </c>
      <c r="Y3173" s="62"/>
      <c r="Z3173" s="48">
        <f t="shared" si="831"/>
        <v>0</v>
      </c>
      <c r="AA3173" s="457"/>
      <c r="AB3173" s="55">
        <f t="shared" si="823"/>
        <v>0</v>
      </c>
      <c r="AC3173" s="55">
        <f>IF(A_Stammdaten!$B$25="ja",D_SAV!AA3173,D_SAV!AB3173)</f>
        <v>0</v>
      </c>
      <c r="AD3173" s="478">
        <f>IF(AC3173=0,0,IF(U3173-(con_EOGJahr-D_SAV!E3173)&lt;=0,AC3173,AC3173/V3173))</f>
        <v>0</v>
      </c>
      <c r="AE3173" s="478">
        <f>IFERROR(IF(AND(VLOOKUP(D3173,rng_ND,5,FALSE)="Ja",D_SAV!T3173="degressiv"),D_SAV!AC3173*Y3173/100,0),0)</f>
        <v>0</v>
      </c>
      <c r="AF3173" s="55">
        <f>IFERROR(IF(VLOOKUP(D3173,rng_ND,5,FALSE)="Ja",MAX(D_SAV!AD3173:AE3173),D_SAV!AD3173),0)</f>
        <v>0</v>
      </c>
      <c r="AG3173" s="55">
        <f t="shared" si="824"/>
        <v>0</v>
      </c>
      <c r="AH3173" s="55">
        <f t="shared" si="825"/>
        <v>0</v>
      </c>
      <c r="AI3173" s="55">
        <f t="shared" si="826"/>
        <v>0</v>
      </c>
      <c r="AJ3173" s="55">
        <f t="shared" si="827"/>
        <v>0</v>
      </c>
      <c r="AK3173" s="55">
        <f t="shared" si="818"/>
        <v>0</v>
      </c>
      <c r="AL3173" s="55">
        <f t="shared" si="819"/>
        <v>0</v>
      </c>
      <c r="AM3173" s="55">
        <f t="shared" si="820"/>
        <v>0</v>
      </c>
    </row>
    <row r="3174" spans="1:39" x14ac:dyDescent="0.25">
      <c r="A3174" s="47">
        <v>3170</v>
      </c>
      <c r="B3174" s="358" t="str">
        <f>IF(AND(E3174&lt;&gt;0,D3174&lt;&gt;0,F3174&lt;&gt;0),IF(C3174&lt;&gt;0,CONCATENATE(C3174,"-AGr",VLOOKUP(D3174,Listen!$A$2:$G$45,7,FALSE),"-",E3174,"-",F3174,),CONCATENATE("AGr",VLOOKUP(D3174,Listen!$A$2:$G$45,7,FALSE),"-",E3174,"-",F3174)),"keine vollständige ID")</f>
        <v>keine vollständige ID</v>
      </c>
      <c r="C3174" s="359">
        <f>'[2]III_SAV-Details_NB'!B3180</f>
        <v>0</v>
      </c>
      <c r="D3174" s="359">
        <f>'[2]III_SAV-Details_NB'!C3180</f>
        <v>0</v>
      </c>
      <c r="E3174" s="359">
        <f>'[2]III_SAV-Details_NB'!D3180</f>
        <v>0</v>
      </c>
      <c r="F3174" s="490"/>
      <c r="G3174" s="281">
        <f>'[2]III_SAV-Details_NB'!X3180</f>
        <v>0</v>
      </c>
      <c r="H3174" s="281">
        <f t="shared" si="821"/>
        <v>0</v>
      </c>
      <c r="I3174" s="281">
        <f>IF(con_EOGJahr=2025,'[2]III_SAV-Details_NB'!AA3180,IF(con_EOGJahr=2026,'[2]III_SAV-Details_NB'!AB3180,'[2]III_SAV-Details_NB'!AC3180))</f>
        <v>0</v>
      </c>
      <c r="J3174" s="282"/>
      <c r="K3174" s="282"/>
      <c r="L3174" s="282"/>
      <c r="M3174" s="282"/>
      <c r="N3174" s="282"/>
      <c r="O3174" s="282"/>
      <c r="P3174" s="52">
        <f t="shared" si="822"/>
        <v>0</v>
      </c>
      <c r="Q3174" s="60"/>
      <c r="R3174" s="53">
        <f t="shared" si="828"/>
        <v>0</v>
      </c>
      <c r="S3174" s="59"/>
      <c r="T3174" s="61"/>
      <c r="U3174" s="342" t="str">
        <f t="shared" si="832"/>
        <v>k.A.</v>
      </c>
      <c r="V3174" s="343" t="str">
        <f t="shared" si="829"/>
        <v>k.A.</v>
      </c>
      <c r="W3174" s="343" t="str">
        <f>IFERROR(IF(OR($D3174="",$E3174=0,con_Ende=0),"k.A.",IF(VLOOKUP($D3174,rng_ND,5,0)="Nein",VLOOKUP($D3174,rng_ND,2,FALSE),MIN(VLOOKUP($D3174,rng_ND,2,FALSE),A_Stammdaten!$B$19-D_SAV!$E3174+1))),"k.A.")</f>
        <v>k.A.</v>
      </c>
      <c r="X3174" s="343" t="str">
        <f t="shared" si="830"/>
        <v>k.A.</v>
      </c>
      <c r="Y3174" s="62"/>
      <c r="Z3174" s="48">
        <f t="shared" si="831"/>
        <v>0</v>
      </c>
      <c r="AA3174" s="457"/>
      <c r="AB3174" s="55">
        <f t="shared" si="823"/>
        <v>0</v>
      </c>
      <c r="AC3174" s="55">
        <f>IF(A_Stammdaten!$B$25="ja",D_SAV!AA3174,D_SAV!AB3174)</f>
        <v>0</v>
      </c>
      <c r="AD3174" s="478">
        <f>IF(AC3174=0,0,IF(U3174-(con_EOGJahr-D_SAV!E3174)&lt;=0,AC3174,AC3174/V3174))</f>
        <v>0</v>
      </c>
      <c r="AE3174" s="478">
        <f>IFERROR(IF(AND(VLOOKUP(D3174,rng_ND,5,FALSE)="Ja",D_SAV!T3174="degressiv"),D_SAV!AC3174*Y3174/100,0),0)</f>
        <v>0</v>
      </c>
      <c r="AF3174" s="55">
        <f>IFERROR(IF(VLOOKUP(D3174,rng_ND,5,FALSE)="Ja",MAX(D_SAV!AD3174:AE3174),D_SAV!AD3174),0)</f>
        <v>0</v>
      </c>
      <c r="AG3174" s="55">
        <f t="shared" si="824"/>
        <v>0</v>
      </c>
      <c r="AH3174" s="55">
        <f t="shared" si="825"/>
        <v>0</v>
      </c>
      <c r="AI3174" s="55">
        <f t="shared" si="826"/>
        <v>0</v>
      </c>
      <c r="AJ3174" s="55">
        <f t="shared" si="827"/>
        <v>0</v>
      </c>
      <c r="AK3174" s="55">
        <f t="shared" si="818"/>
        <v>0</v>
      </c>
      <c r="AL3174" s="55">
        <f t="shared" si="819"/>
        <v>0</v>
      </c>
      <c r="AM3174" s="55">
        <f t="shared" si="820"/>
        <v>0</v>
      </c>
    </row>
    <row r="3175" spans="1:39" x14ac:dyDescent="0.25">
      <c r="A3175" s="47">
        <v>3171</v>
      </c>
      <c r="B3175" s="358" t="str">
        <f>IF(AND(E3175&lt;&gt;0,D3175&lt;&gt;0,F3175&lt;&gt;0),IF(C3175&lt;&gt;0,CONCATENATE(C3175,"-AGr",VLOOKUP(D3175,Listen!$A$2:$G$45,7,FALSE),"-",E3175,"-",F3175,),CONCATENATE("AGr",VLOOKUP(D3175,Listen!$A$2:$G$45,7,FALSE),"-",E3175,"-",F3175)),"keine vollständige ID")</f>
        <v>keine vollständige ID</v>
      </c>
      <c r="C3175" s="359">
        <f>'[2]III_SAV-Details_NB'!B3181</f>
        <v>0</v>
      </c>
      <c r="D3175" s="359">
        <f>'[2]III_SAV-Details_NB'!C3181</f>
        <v>0</v>
      </c>
      <c r="E3175" s="359">
        <f>'[2]III_SAV-Details_NB'!D3181</f>
        <v>0</v>
      </c>
      <c r="F3175" s="490"/>
      <c r="G3175" s="281">
        <f>'[2]III_SAV-Details_NB'!X3181</f>
        <v>0</v>
      </c>
      <c r="H3175" s="281">
        <f t="shared" si="821"/>
        <v>0</v>
      </c>
      <c r="I3175" s="281">
        <f>IF(con_EOGJahr=2025,'[2]III_SAV-Details_NB'!AA3181,IF(con_EOGJahr=2026,'[2]III_SAV-Details_NB'!AB3181,'[2]III_SAV-Details_NB'!AC3181))</f>
        <v>0</v>
      </c>
      <c r="J3175" s="282"/>
      <c r="K3175" s="282"/>
      <c r="L3175" s="282"/>
      <c r="M3175" s="282"/>
      <c r="N3175" s="282"/>
      <c r="O3175" s="282"/>
      <c r="P3175" s="52">
        <f t="shared" si="822"/>
        <v>0</v>
      </c>
      <c r="Q3175" s="60"/>
      <c r="R3175" s="53">
        <f t="shared" si="828"/>
        <v>0</v>
      </c>
      <c r="S3175" s="59"/>
      <c r="T3175" s="61"/>
      <c r="U3175" s="342" t="str">
        <f t="shared" si="832"/>
        <v>k.A.</v>
      </c>
      <c r="V3175" s="343" t="str">
        <f t="shared" si="829"/>
        <v>k.A.</v>
      </c>
      <c r="W3175" s="343" t="str">
        <f>IFERROR(IF(OR($D3175="",$E3175=0,con_Ende=0),"k.A.",IF(VLOOKUP($D3175,rng_ND,5,0)="Nein",VLOOKUP($D3175,rng_ND,2,FALSE),MIN(VLOOKUP($D3175,rng_ND,2,FALSE),A_Stammdaten!$B$19-D_SAV!$E3175+1))),"k.A.")</f>
        <v>k.A.</v>
      </c>
      <c r="X3175" s="343" t="str">
        <f t="shared" si="830"/>
        <v>k.A.</v>
      </c>
      <c r="Y3175" s="62"/>
      <c r="Z3175" s="48">
        <f t="shared" si="831"/>
        <v>0</v>
      </c>
      <c r="AA3175" s="457"/>
      <c r="AB3175" s="55">
        <f t="shared" si="823"/>
        <v>0</v>
      </c>
      <c r="AC3175" s="55">
        <f>IF(A_Stammdaten!$B$25="ja",D_SAV!AA3175,D_SAV!AB3175)</f>
        <v>0</v>
      </c>
      <c r="AD3175" s="478">
        <f>IF(AC3175=0,0,IF(U3175-(con_EOGJahr-D_SAV!E3175)&lt;=0,AC3175,AC3175/V3175))</f>
        <v>0</v>
      </c>
      <c r="AE3175" s="478">
        <f>IFERROR(IF(AND(VLOOKUP(D3175,rng_ND,5,FALSE)="Ja",D_SAV!T3175="degressiv"),D_SAV!AC3175*Y3175/100,0),0)</f>
        <v>0</v>
      </c>
      <c r="AF3175" s="55">
        <f>IFERROR(IF(VLOOKUP(D3175,rng_ND,5,FALSE)="Ja",MAX(D_SAV!AD3175:AE3175),D_SAV!AD3175),0)</f>
        <v>0</v>
      </c>
      <c r="AG3175" s="55">
        <f t="shared" si="824"/>
        <v>0</v>
      </c>
      <c r="AH3175" s="55">
        <f t="shared" si="825"/>
        <v>0</v>
      </c>
      <c r="AI3175" s="55">
        <f t="shared" si="826"/>
        <v>0</v>
      </c>
      <c r="AJ3175" s="55">
        <f t="shared" si="827"/>
        <v>0</v>
      </c>
      <c r="AK3175" s="55">
        <f t="shared" si="818"/>
        <v>0</v>
      </c>
      <c r="AL3175" s="55">
        <f t="shared" si="819"/>
        <v>0</v>
      </c>
      <c r="AM3175" s="55">
        <f t="shared" si="820"/>
        <v>0</v>
      </c>
    </row>
    <row r="3176" spans="1:39" x14ac:dyDescent="0.25">
      <c r="A3176" s="47">
        <v>3172</v>
      </c>
      <c r="B3176" s="358" t="str">
        <f>IF(AND(E3176&lt;&gt;0,D3176&lt;&gt;0,F3176&lt;&gt;0),IF(C3176&lt;&gt;0,CONCATENATE(C3176,"-AGr",VLOOKUP(D3176,Listen!$A$2:$G$45,7,FALSE),"-",E3176,"-",F3176,),CONCATENATE("AGr",VLOOKUP(D3176,Listen!$A$2:$G$45,7,FALSE),"-",E3176,"-",F3176)),"keine vollständige ID")</f>
        <v>keine vollständige ID</v>
      </c>
      <c r="C3176" s="359">
        <f>'[2]III_SAV-Details_NB'!B3182</f>
        <v>0</v>
      </c>
      <c r="D3176" s="359">
        <f>'[2]III_SAV-Details_NB'!C3182</f>
        <v>0</v>
      </c>
      <c r="E3176" s="359">
        <f>'[2]III_SAV-Details_NB'!D3182</f>
        <v>0</v>
      </c>
      <c r="F3176" s="490"/>
      <c r="G3176" s="281">
        <f>'[2]III_SAV-Details_NB'!X3182</f>
        <v>0</v>
      </c>
      <c r="H3176" s="281">
        <f t="shared" si="821"/>
        <v>0</v>
      </c>
      <c r="I3176" s="281">
        <f>IF(con_EOGJahr=2025,'[2]III_SAV-Details_NB'!AA3182,IF(con_EOGJahr=2026,'[2]III_SAV-Details_NB'!AB3182,'[2]III_SAV-Details_NB'!AC3182))</f>
        <v>0</v>
      </c>
      <c r="J3176" s="282"/>
      <c r="K3176" s="282"/>
      <c r="L3176" s="282"/>
      <c r="M3176" s="282"/>
      <c r="N3176" s="282"/>
      <c r="O3176" s="282"/>
      <c r="P3176" s="52">
        <f t="shared" si="822"/>
        <v>0</v>
      </c>
      <c r="Q3176" s="60"/>
      <c r="R3176" s="53">
        <f t="shared" si="828"/>
        <v>0</v>
      </c>
      <c r="S3176" s="59"/>
      <c r="T3176" s="61"/>
      <c r="U3176" s="342" t="str">
        <f t="shared" si="832"/>
        <v>k.A.</v>
      </c>
      <c r="V3176" s="343" t="str">
        <f t="shared" si="829"/>
        <v>k.A.</v>
      </c>
      <c r="W3176" s="343" t="str">
        <f>IFERROR(IF(OR($D3176="",$E3176=0,con_Ende=0),"k.A.",IF(VLOOKUP($D3176,rng_ND,5,0)="Nein",VLOOKUP($D3176,rng_ND,2,FALSE),MIN(VLOOKUP($D3176,rng_ND,2,FALSE),A_Stammdaten!$B$19-D_SAV!$E3176+1))),"k.A.")</f>
        <v>k.A.</v>
      </c>
      <c r="X3176" s="343" t="str">
        <f t="shared" si="830"/>
        <v>k.A.</v>
      </c>
      <c r="Y3176" s="62"/>
      <c r="Z3176" s="48">
        <f t="shared" si="831"/>
        <v>0</v>
      </c>
      <c r="AA3176" s="457"/>
      <c r="AB3176" s="55">
        <f t="shared" si="823"/>
        <v>0</v>
      </c>
      <c r="AC3176" s="55">
        <f>IF(A_Stammdaten!$B$25="ja",D_SAV!AA3176,D_SAV!AB3176)</f>
        <v>0</v>
      </c>
      <c r="AD3176" s="478">
        <f>IF(AC3176=0,0,IF(U3176-(con_EOGJahr-D_SAV!E3176)&lt;=0,AC3176,AC3176/V3176))</f>
        <v>0</v>
      </c>
      <c r="AE3176" s="478">
        <f>IFERROR(IF(AND(VLOOKUP(D3176,rng_ND,5,FALSE)="Ja",D_SAV!T3176="degressiv"),D_SAV!AC3176*Y3176/100,0),0)</f>
        <v>0</v>
      </c>
      <c r="AF3176" s="55">
        <f>IFERROR(IF(VLOOKUP(D3176,rng_ND,5,FALSE)="Ja",MAX(D_SAV!AD3176:AE3176),D_SAV!AD3176),0)</f>
        <v>0</v>
      </c>
      <c r="AG3176" s="55">
        <f t="shared" si="824"/>
        <v>0</v>
      </c>
      <c r="AH3176" s="55">
        <f t="shared" si="825"/>
        <v>0</v>
      </c>
      <c r="AI3176" s="55">
        <f t="shared" si="826"/>
        <v>0</v>
      </c>
      <c r="AJ3176" s="55">
        <f t="shared" si="827"/>
        <v>0</v>
      </c>
      <c r="AK3176" s="55">
        <f t="shared" si="818"/>
        <v>0</v>
      </c>
      <c r="AL3176" s="55">
        <f t="shared" si="819"/>
        <v>0</v>
      </c>
      <c r="AM3176" s="55">
        <f t="shared" si="820"/>
        <v>0</v>
      </c>
    </row>
    <row r="3177" spans="1:39" x14ac:dyDescent="0.25">
      <c r="A3177" s="47">
        <v>3173</v>
      </c>
      <c r="B3177" s="358" t="str">
        <f>IF(AND(E3177&lt;&gt;0,D3177&lt;&gt;0,F3177&lt;&gt;0),IF(C3177&lt;&gt;0,CONCATENATE(C3177,"-AGr",VLOOKUP(D3177,Listen!$A$2:$G$45,7,FALSE),"-",E3177,"-",F3177,),CONCATENATE("AGr",VLOOKUP(D3177,Listen!$A$2:$G$45,7,FALSE),"-",E3177,"-",F3177)),"keine vollständige ID")</f>
        <v>keine vollständige ID</v>
      </c>
      <c r="C3177" s="359">
        <f>'[2]III_SAV-Details_NB'!B3183</f>
        <v>0</v>
      </c>
      <c r="D3177" s="359">
        <f>'[2]III_SAV-Details_NB'!C3183</f>
        <v>0</v>
      </c>
      <c r="E3177" s="359">
        <f>'[2]III_SAV-Details_NB'!D3183</f>
        <v>0</v>
      </c>
      <c r="F3177" s="490"/>
      <c r="G3177" s="281">
        <f>'[2]III_SAV-Details_NB'!X3183</f>
        <v>0</v>
      </c>
      <c r="H3177" s="281">
        <f t="shared" si="821"/>
        <v>0</v>
      </c>
      <c r="I3177" s="281">
        <f>IF(con_EOGJahr=2025,'[2]III_SAV-Details_NB'!AA3183,IF(con_EOGJahr=2026,'[2]III_SAV-Details_NB'!AB3183,'[2]III_SAV-Details_NB'!AC3183))</f>
        <v>0</v>
      </c>
      <c r="J3177" s="282"/>
      <c r="K3177" s="282"/>
      <c r="L3177" s="282"/>
      <c r="M3177" s="282"/>
      <c r="N3177" s="282"/>
      <c r="O3177" s="282"/>
      <c r="P3177" s="52">
        <f t="shared" si="822"/>
        <v>0</v>
      </c>
      <c r="Q3177" s="60"/>
      <c r="R3177" s="53">
        <f t="shared" si="828"/>
        <v>0</v>
      </c>
      <c r="S3177" s="59"/>
      <c r="T3177" s="61"/>
      <c r="U3177" s="342" t="str">
        <f t="shared" si="832"/>
        <v>k.A.</v>
      </c>
      <c r="V3177" s="343" t="str">
        <f t="shared" si="829"/>
        <v>k.A.</v>
      </c>
      <c r="W3177" s="343" t="str">
        <f>IFERROR(IF(OR($D3177="",$E3177=0,con_Ende=0),"k.A.",IF(VLOOKUP($D3177,rng_ND,5,0)="Nein",VLOOKUP($D3177,rng_ND,2,FALSE),MIN(VLOOKUP($D3177,rng_ND,2,FALSE),A_Stammdaten!$B$19-D_SAV!$E3177+1))),"k.A.")</f>
        <v>k.A.</v>
      </c>
      <c r="X3177" s="343" t="str">
        <f t="shared" si="830"/>
        <v>k.A.</v>
      </c>
      <c r="Y3177" s="62"/>
      <c r="Z3177" s="48">
        <f t="shared" si="831"/>
        <v>0</v>
      </c>
      <c r="AA3177" s="457"/>
      <c r="AB3177" s="55">
        <f t="shared" si="823"/>
        <v>0</v>
      </c>
      <c r="AC3177" s="55">
        <f>IF(A_Stammdaten!$B$25="ja",D_SAV!AA3177,D_SAV!AB3177)</f>
        <v>0</v>
      </c>
      <c r="AD3177" s="478">
        <f>IF(AC3177=0,0,IF(U3177-(con_EOGJahr-D_SAV!E3177)&lt;=0,AC3177,AC3177/V3177))</f>
        <v>0</v>
      </c>
      <c r="AE3177" s="478">
        <f>IFERROR(IF(AND(VLOOKUP(D3177,rng_ND,5,FALSE)="Ja",D_SAV!T3177="degressiv"),D_SAV!AC3177*Y3177/100,0),0)</f>
        <v>0</v>
      </c>
      <c r="AF3177" s="55">
        <f>IFERROR(IF(VLOOKUP(D3177,rng_ND,5,FALSE)="Ja",MAX(D_SAV!AD3177:AE3177),D_SAV!AD3177),0)</f>
        <v>0</v>
      </c>
      <c r="AG3177" s="55">
        <f t="shared" si="824"/>
        <v>0</v>
      </c>
      <c r="AH3177" s="55">
        <f t="shared" si="825"/>
        <v>0</v>
      </c>
      <c r="AI3177" s="55">
        <f t="shared" si="826"/>
        <v>0</v>
      </c>
      <c r="AJ3177" s="55">
        <f t="shared" si="827"/>
        <v>0</v>
      </c>
      <c r="AK3177" s="55">
        <f t="shared" si="818"/>
        <v>0</v>
      </c>
      <c r="AL3177" s="55">
        <f t="shared" si="819"/>
        <v>0</v>
      </c>
      <c r="AM3177" s="55">
        <f t="shared" si="820"/>
        <v>0</v>
      </c>
    </row>
    <row r="3178" spans="1:39" x14ac:dyDescent="0.25">
      <c r="A3178" s="47">
        <v>3174</v>
      </c>
      <c r="B3178" s="358" t="str">
        <f>IF(AND(E3178&lt;&gt;0,D3178&lt;&gt;0,F3178&lt;&gt;0),IF(C3178&lt;&gt;0,CONCATENATE(C3178,"-AGr",VLOOKUP(D3178,Listen!$A$2:$G$45,7,FALSE),"-",E3178,"-",F3178,),CONCATENATE("AGr",VLOOKUP(D3178,Listen!$A$2:$G$45,7,FALSE),"-",E3178,"-",F3178)),"keine vollständige ID")</f>
        <v>keine vollständige ID</v>
      </c>
      <c r="C3178" s="359">
        <f>'[2]III_SAV-Details_NB'!B3184</f>
        <v>0</v>
      </c>
      <c r="D3178" s="359">
        <f>'[2]III_SAV-Details_NB'!C3184</f>
        <v>0</v>
      </c>
      <c r="E3178" s="359">
        <f>'[2]III_SAV-Details_NB'!D3184</f>
        <v>0</v>
      </c>
      <c r="F3178" s="490"/>
      <c r="G3178" s="281">
        <f>'[2]III_SAV-Details_NB'!X3184</f>
        <v>0</v>
      </c>
      <c r="H3178" s="281">
        <f t="shared" si="821"/>
        <v>0</v>
      </c>
      <c r="I3178" s="281">
        <f>IF(con_EOGJahr=2025,'[2]III_SAV-Details_NB'!AA3184,IF(con_EOGJahr=2026,'[2]III_SAV-Details_NB'!AB3184,'[2]III_SAV-Details_NB'!AC3184))</f>
        <v>0</v>
      </c>
      <c r="J3178" s="282"/>
      <c r="K3178" s="282"/>
      <c r="L3178" s="282"/>
      <c r="M3178" s="282"/>
      <c r="N3178" s="282"/>
      <c r="O3178" s="282"/>
      <c r="P3178" s="52">
        <f t="shared" si="822"/>
        <v>0</v>
      </c>
      <c r="Q3178" s="60"/>
      <c r="R3178" s="53">
        <f t="shared" si="828"/>
        <v>0</v>
      </c>
      <c r="S3178" s="59"/>
      <c r="T3178" s="61"/>
      <c r="U3178" s="342" t="str">
        <f t="shared" si="832"/>
        <v>k.A.</v>
      </c>
      <c r="V3178" s="343" t="str">
        <f t="shared" si="829"/>
        <v>k.A.</v>
      </c>
      <c r="W3178" s="343" t="str">
        <f>IFERROR(IF(OR($D3178="",$E3178=0,con_Ende=0),"k.A.",IF(VLOOKUP($D3178,rng_ND,5,0)="Nein",VLOOKUP($D3178,rng_ND,2,FALSE),MIN(VLOOKUP($D3178,rng_ND,2,FALSE),A_Stammdaten!$B$19-D_SAV!$E3178+1))),"k.A.")</f>
        <v>k.A.</v>
      </c>
      <c r="X3178" s="343" t="str">
        <f t="shared" si="830"/>
        <v>k.A.</v>
      </c>
      <c r="Y3178" s="62"/>
      <c r="Z3178" s="48">
        <f t="shared" si="831"/>
        <v>0</v>
      </c>
      <c r="AA3178" s="457"/>
      <c r="AB3178" s="55">
        <f t="shared" si="823"/>
        <v>0</v>
      </c>
      <c r="AC3178" s="55">
        <f>IF(A_Stammdaten!$B$25="ja",D_SAV!AA3178,D_SAV!AB3178)</f>
        <v>0</v>
      </c>
      <c r="AD3178" s="478">
        <f>IF(AC3178=0,0,IF(U3178-(con_EOGJahr-D_SAV!E3178)&lt;=0,AC3178,AC3178/V3178))</f>
        <v>0</v>
      </c>
      <c r="AE3178" s="478">
        <f>IFERROR(IF(AND(VLOOKUP(D3178,rng_ND,5,FALSE)="Ja",D_SAV!T3178="degressiv"),D_SAV!AC3178*Y3178/100,0),0)</f>
        <v>0</v>
      </c>
      <c r="AF3178" s="55">
        <f>IFERROR(IF(VLOOKUP(D3178,rng_ND,5,FALSE)="Ja",MAX(D_SAV!AD3178:AE3178),D_SAV!AD3178),0)</f>
        <v>0</v>
      </c>
      <c r="AG3178" s="55">
        <f t="shared" si="824"/>
        <v>0</v>
      </c>
      <c r="AH3178" s="55">
        <f t="shared" si="825"/>
        <v>0</v>
      </c>
      <c r="AI3178" s="55">
        <f t="shared" si="826"/>
        <v>0</v>
      </c>
      <c r="AJ3178" s="55">
        <f t="shared" si="827"/>
        <v>0</v>
      </c>
      <c r="AK3178" s="55">
        <f t="shared" si="818"/>
        <v>0</v>
      </c>
      <c r="AL3178" s="55">
        <f t="shared" si="819"/>
        <v>0</v>
      </c>
      <c r="AM3178" s="55">
        <f t="shared" si="820"/>
        <v>0</v>
      </c>
    </row>
    <row r="3179" spans="1:39" x14ac:dyDescent="0.25">
      <c r="A3179" s="47">
        <v>3175</v>
      </c>
      <c r="B3179" s="358" t="str">
        <f>IF(AND(E3179&lt;&gt;0,D3179&lt;&gt;0,F3179&lt;&gt;0),IF(C3179&lt;&gt;0,CONCATENATE(C3179,"-AGr",VLOOKUP(D3179,Listen!$A$2:$G$45,7,FALSE),"-",E3179,"-",F3179,),CONCATENATE("AGr",VLOOKUP(D3179,Listen!$A$2:$G$45,7,FALSE),"-",E3179,"-",F3179)),"keine vollständige ID")</f>
        <v>keine vollständige ID</v>
      </c>
      <c r="C3179" s="359">
        <f>'[2]III_SAV-Details_NB'!B3185</f>
        <v>0</v>
      </c>
      <c r="D3179" s="359">
        <f>'[2]III_SAV-Details_NB'!C3185</f>
        <v>0</v>
      </c>
      <c r="E3179" s="359">
        <f>'[2]III_SAV-Details_NB'!D3185</f>
        <v>0</v>
      </c>
      <c r="F3179" s="490"/>
      <c r="G3179" s="281">
        <f>'[2]III_SAV-Details_NB'!X3185</f>
        <v>0</v>
      </c>
      <c r="H3179" s="281">
        <f t="shared" si="821"/>
        <v>0</v>
      </c>
      <c r="I3179" s="281">
        <f>IF(con_EOGJahr=2025,'[2]III_SAV-Details_NB'!AA3185,IF(con_EOGJahr=2026,'[2]III_SAV-Details_NB'!AB3185,'[2]III_SAV-Details_NB'!AC3185))</f>
        <v>0</v>
      </c>
      <c r="J3179" s="282"/>
      <c r="K3179" s="282"/>
      <c r="L3179" s="282"/>
      <c r="M3179" s="282"/>
      <c r="N3179" s="282"/>
      <c r="O3179" s="282"/>
      <c r="P3179" s="52">
        <f t="shared" si="822"/>
        <v>0</v>
      </c>
      <c r="Q3179" s="60"/>
      <c r="R3179" s="53">
        <f t="shared" si="828"/>
        <v>0</v>
      </c>
      <c r="S3179" s="59"/>
      <c r="T3179" s="61"/>
      <c r="U3179" s="342" t="str">
        <f t="shared" si="832"/>
        <v>k.A.</v>
      </c>
      <c r="V3179" s="343" t="str">
        <f t="shared" si="829"/>
        <v>k.A.</v>
      </c>
      <c r="W3179" s="343" t="str">
        <f>IFERROR(IF(OR($D3179="",$E3179=0,con_Ende=0),"k.A.",IF(VLOOKUP($D3179,rng_ND,5,0)="Nein",VLOOKUP($D3179,rng_ND,2,FALSE),MIN(VLOOKUP($D3179,rng_ND,2,FALSE),A_Stammdaten!$B$19-D_SAV!$E3179+1))),"k.A.")</f>
        <v>k.A.</v>
      </c>
      <c r="X3179" s="343" t="str">
        <f t="shared" si="830"/>
        <v>k.A.</v>
      </c>
      <c r="Y3179" s="62"/>
      <c r="Z3179" s="48">
        <f t="shared" si="831"/>
        <v>0</v>
      </c>
      <c r="AA3179" s="457"/>
      <c r="AB3179" s="55">
        <f t="shared" si="823"/>
        <v>0</v>
      </c>
      <c r="AC3179" s="55">
        <f>IF(A_Stammdaten!$B$25="ja",D_SAV!AA3179,D_SAV!AB3179)</f>
        <v>0</v>
      </c>
      <c r="AD3179" s="478">
        <f>IF(AC3179=0,0,IF(U3179-(con_EOGJahr-D_SAV!E3179)&lt;=0,AC3179,AC3179/V3179))</f>
        <v>0</v>
      </c>
      <c r="AE3179" s="478">
        <f>IFERROR(IF(AND(VLOOKUP(D3179,rng_ND,5,FALSE)="Ja",D_SAV!T3179="degressiv"),D_SAV!AC3179*Y3179/100,0),0)</f>
        <v>0</v>
      </c>
      <c r="AF3179" s="55">
        <f>IFERROR(IF(VLOOKUP(D3179,rng_ND,5,FALSE)="Ja",MAX(D_SAV!AD3179:AE3179),D_SAV!AD3179),0)</f>
        <v>0</v>
      </c>
      <c r="AG3179" s="55">
        <f t="shared" si="824"/>
        <v>0</v>
      </c>
      <c r="AH3179" s="55">
        <f t="shared" si="825"/>
        <v>0</v>
      </c>
      <c r="AI3179" s="55">
        <f t="shared" si="826"/>
        <v>0</v>
      </c>
      <c r="AJ3179" s="55">
        <f t="shared" si="827"/>
        <v>0</v>
      </c>
      <c r="AK3179" s="55">
        <f t="shared" si="818"/>
        <v>0</v>
      </c>
      <c r="AL3179" s="55">
        <f t="shared" si="819"/>
        <v>0</v>
      </c>
      <c r="AM3179" s="55">
        <f t="shared" si="820"/>
        <v>0</v>
      </c>
    </row>
    <row r="3180" spans="1:39" x14ac:dyDescent="0.25">
      <c r="A3180" s="47">
        <v>3176</v>
      </c>
      <c r="B3180" s="358" t="str">
        <f>IF(AND(E3180&lt;&gt;0,D3180&lt;&gt;0,F3180&lt;&gt;0),IF(C3180&lt;&gt;0,CONCATENATE(C3180,"-AGr",VLOOKUP(D3180,Listen!$A$2:$G$45,7,FALSE),"-",E3180,"-",F3180,),CONCATENATE("AGr",VLOOKUP(D3180,Listen!$A$2:$G$45,7,FALSE),"-",E3180,"-",F3180)),"keine vollständige ID")</f>
        <v>keine vollständige ID</v>
      </c>
      <c r="C3180" s="359">
        <f>'[2]III_SAV-Details_NB'!B3186</f>
        <v>0</v>
      </c>
      <c r="D3180" s="359">
        <f>'[2]III_SAV-Details_NB'!C3186</f>
        <v>0</v>
      </c>
      <c r="E3180" s="359">
        <f>'[2]III_SAV-Details_NB'!D3186</f>
        <v>0</v>
      </c>
      <c r="F3180" s="490"/>
      <c r="G3180" s="281">
        <f>'[2]III_SAV-Details_NB'!X3186</f>
        <v>0</v>
      </c>
      <c r="H3180" s="281">
        <f t="shared" si="821"/>
        <v>0</v>
      </c>
      <c r="I3180" s="281">
        <f>IF(con_EOGJahr=2025,'[2]III_SAV-Details_NB'!AA3186,IF(con_EOGJahr=2026,'[2]III_SAV-Details_NB'!AB3186,'[2]III_SAV-Details_NB'!AC3186))</f>
        <v>0</v>
      </c>
      <c r="J3180" s="282"/>
      <c r="K3180" s="282"/>
      <c r="L3180" s="282"/>
      <c r="M3180" s="282"/>
      <c r="N3180" s="282"/>
      <c r="O3180" s="282"/>
      <c r="P3180" s="52">
        <f t="shared" si="822"/>
        <v>0</v>
      </c>
      <c r="Q3180" s="60"/>
      <c r="R3180" s="53">
        <f t="shared" si="828"/>
        <v>0</v>
      </c>
      <c r="S3180" s="59"/>
      <c r="T3180" s="61"/>
      <c r="U3180" s="342" t="str">
        <f t="shared" si="832"/>
        <v>k.A.</v>
      </c>
      <c r="V3180" s="343" t="str">
        <f t="shared" si="829"/>
        <v>k.A.</v>
      </c>
      <c r="W3180" s="343" t="str">
        <f>IFERROR(IF(OR($D3180="",$E3180=0,con_Ende=0),"k.A.",IF(VLOOKUP($D3180,rng_ND,5,0)="Nein",VLOOKUP($D3180,rng_ND,2,FALSE),MIN(VLOOKUP($D3180,rng_ND,2,FALSE),A_Stammdaten!$B$19-D_SAV!$E3180+1))),"k.A.")</f>
        <v>k.A.</v>
      </c>
      <c r="X3180" s="343" t="str">
        <f t="shared" si="830"/>
        <v>k.A.</v>
      </c>
      <c r="Y3180" s="62"/>
      <c r="Z3180" s="48">
        <f t="shared" si="831"/>
        <v>0</v>
      </c>
      <c r="AA3180" s="457"/>
      <c r="AB3180" s="55">
        <f t="shared" si="823"/>
        <v>0</v>
      </c>
      <c r="AC3180" s="55">
        <f>IF(A_Stammdaten!$B$25="ja",D_SAV!AA3180,D_SAV!AB3180)</f>
        <v>0</v>
      </c>
      <c r="AD3180" s="478">
        <f>IF(AC3180=0,0,IF(U3180-(con_EOGJahr-D_SAV!E3180)&lt;=0,AC3180,AC3180/V3180))</f>
        <v>0</v>
      </c>
      <c r="AE3180" s="478">
        <f>IFERROR(IF(AND(VLOOKUP(D3180,rng_ND,5,FALSE)="Ja",D_SAV!T3180="degressiv"),D_SAV!AC3180*Y3180/100,0),0)</f>
        <v>0</v>
      </c>
      <c r="AF3180" s="55">
        <f>IFERROR(IF(VLOOKUP(D3180,rng_ND,5,FALSE)="Ja",MAX(D_SAV!AD3180:AE3180),D_SAV!AD3180),0)</f>
        <v>0</v>
      </c>
      <c r="AG3180" s="55">
        <f t="shared" si="824"/>
        <v>0</v>
      </c>
      <c r="AH3180" s="55">
        <f t="shared" si="825"/>
        <v>0</v>
      </c>
      <c r="AI3180" s="55">
        <f t="shared" si="826"/>
        <v>0</v>
      </c>
      <c r="AJ3180" s="55">
        <f t="shared" si="827"/>
        <v>0</v>
      </c>
      <c r="AK3180" s="55">
        <f t="shared" si="818"/>
        <v>0</v>
      </c>
      <c r="AL3180" s="55">
        <f t="shared" si="819"/>
        <v>0</v>
      </c>
      <c r="AM3180" s="55">
        <f t="shared" si="820"/>
        <v>0</v>
      </c>
    </row>
    <row r="3181" spans="1:39" x14ac:dyDescent="0.25">
      <c r="A3181" s="47">
        <v>3177</v>
      </c>
      <c r="B3181" s="358" t="str">
        <f>IF(AND(E3181&lt;&gt;0,D3181&lt;&gt;0,F3181&lt;&gt;0),IF(C3181&lt;&gt;0,CONCATENATE(C3181,"-AGr",VLOOKUP(D3181,Listen!$A$2:$G$45,7,FALSE),"-",E3181,"-",F3181,),CONCATENATE("AGr",VLOOKUP(D3181,Listen!$A$2:$G$45,7,FALSE),"-",E3181,"-",F3181)),"keine vollständige ID")</f>
        <v>keine vollständige ID</v>
      </c>
      <c r="C3181" s="359">
        <f>'[2]III_SAV-Details_NB'!B3187</f>
        <v>0</v>
      </c>
      <c r="D3181" s="359">
        <f>'[2]III_SAV-Details_NB'!C3187</f>
        <v>0</v>
      </c>
      <c r="E3181" s="359">
        <f>'[2]III_SAV-Details_NB'!D3187</f>
        <v>0</v>
      </c>
      <c r="F3181" s="490"/>
      <c r="G3181" s="281">
        <f>'[2]III_SAV-Details_NB'!X3187</f>
        <v>0</v>
      </c>
      <c r="H3181" s="281">
        <f t="shared" si="821"/>
        <v>0</v>
      </c>
      <c r="I3181" s="281">
        <f>IF(con_EOGJahr=2025,'[2]III_SAV-Details_NB'!AA3187,IF(con_EOGJahr=2026,'[2]III_SAV-Details_NB'!AB3187,'[2]III_SAV-Details_NB'!AC3187))</f>
        <v>0</v>
      </c>
      <c r="J3181" s="282"/>
      <c r="K3181" s="282"/>
      <c r="L3181" s="282"/>
      <c r="M3181" s="282"/>
      <c r="N3181" s="282"/>
      <c r="O3181" s="282"/>
      <c r="P3181" s="52">
        <f t="shared" si="822"/>
        <v>0</v>
      </c>
      <c r="Q3181" s="60"/>
      <c r="R3181" s="53">
        <f t="shared" si="828"/>
        <v>0</v>
      </c>
      <c r="S3181" s="59"/>
      <c r="T3181" s="61"/>
      <c r="U3181" s="342" t="str">
        <f t="shared" si="832"/>
        <v>k.A.</v>
      </c>
      <c r="V3181" s="343" t="str">
        <f t="shared" si="829"/>
        <v>k.A.</v>
      </c>
      <c r="W3181" s="343" t="str">
        <f>IFERROR(IF(OR($D3181="",$E3181=0,con_Ende=0),"k.A.",IF(VLOOKUP($D3181,rng_ND,5,0)="Nein",VLOOKUP($D3181,rng_ND,2,FALSE),MIN(VLOOKUP($D3181,rng_ND,2,FALSE),A_Stammdaten!$B$19-D_SAV!$E3181+1))),"k.A.")</f>
        <v>k.A.</v>
      </c>
      <c r="X3181" s="343" t="str">
        <f t="shared" si="830"/>
        <v>k.A.</v>
      </c>
      <c r="Y3181" s="62"/>
      <c r="Z3181" s="48">
        <f t="shared" si="831"/>
        <v>0</v>
      </c>
      <c r="AA3181" s="457"/>
      <c r="AB3181" s="55">
        <f t="shared" si="823"/>
        <v>0</v>
      </c>
      <c r="AC3181" s="55">
        <f>IF(A_Stammdaten!$B$25="ja",D_SAV!AA3181,D_SAV!AB3181)</f>
        <v>0</v>
      </c>
      <c r="AD3181" s="478">
        <f>IF(AC3181=0,0,IF(U3181-(con_EOGJahr-D_SAV!E3181)&lt;=0,AC3181,AC3181/V3181))</f>
        <v>0</v>
      </c>
      <c r="AE3181" s="478">
        <f>IFERROR(IF(AND(VLOOKUP(D3181,rng_ND,5,FALSE)="Ja",D_SAV!T3181="degressiv"),D_SAV!AC3181*Y3181/100,0),0)</f>
        <v>0</v>
      </c>
      <c r="AF3181" s="55">
        <f>IFERROR(IF(VLOOKUP(D3181,rng_ND,5,FALSE)="Ja",MAX(D_SAV!AD3181:AE3181),D_SAV!AD3181),0)</f>
        <v>0</v>
      </c>
      <c r="AG3181" s="55">
        <f t="shared" si="824"/>
        <v>0</v>
      </c>
      <c r="AH3181" s="55">
        <f t="shared" si="825"/>
        <v>0</v>
      </c>
      <c r="AI3181" s="55">
        <f t="shared" si="826"/>
        <v>0</v>
      </c>
      <c r="AJ3181" s="55">
        <f t="shared" si="827"/>
        <v>0</v>
      </c>
      <c r="AK3181" s="55">
        <f t="shared" si="818"/>
        <v>0</v>
      </c>
      <c r="AL3181" s="55">
        <f t="shared" si="819"/>
        <v>0</v>
      </c>
      <c r="AM3181" s="55">
        <f t="shared" si="820"/>
        <v>0</v>
      </c>
    </row>
    <row r="3182" spans="1:39" x14ac:dyDescent="0.25">
      <c r="A3182" s="47">
        <v>3178</v>
      </c>
      <c r="B3182" s="358" t="str">
        <f>IF(AND(E3182&lt;&gt;0,D3182&lt;&gt;0,F3182&lt;&gt;0),IF(C3182&lt;&gt;0,CONCATENATE(C3182,"-AGr",VLOOKUP(D3182,Listen!$A$2:$G$45,7,FALSE),"-",E3182,"-",F3182,),CONCATENATE("AGr",VLOOKUP(D3182,Listen!$A$2:$G$45,7,FALSE),"-",E3182,"-",F3182)),"keine vollständige ID")</f>
        <v>keine vollständige ID</v>
      </c>
      <c r="C3182" s="359">
        <f>'[2]III_SAV-Details_NB'!B3188</f>
        <v>0</v>
      </c>
      <c r="D3182" s="359">
        <f>'[2]III_SAV-Details_NB'!C3188</f>
        <v>0</v>
      </c>
      <c r="E3182" s="359">
        <f>'[2]III_SAV-Details_NB'!D3188</f>
        <v>0</v>
      </c>
      <c r="F3182" s="490"/>
      <c r="G3182" s="281">
        <f>'[2]III_SAV-Details_NB'!X3188</f>
        <v>0</v>
      </c>
      <c r="H3182" s="281">
        <f t="shared" si="821"/>
        <v>0</v>
      </c>
      <c r="I3182" s="281">
        <f>IF(con_EOGJahr=2025,'[2]III_SAV-Details_NB'!AA3188,IF(con_EOGJahr=2026,'[2]III_SAV-Details_NB'!AB3188,'[2]III_SAV-Details_NB'!AC3188))</f>
        <v>0</v>
      </c>
      <c r="J3182" s="282"/>
      <c r="K3182" s="282"/>
      <c r="L3182" s="282"/>
      <c r="M3182" s="282"/>
      <c r="N3182" s="282"/>
      <c r="O3182" s="282"/>
      <c r="P3182" s="52">
        <f t="shared" si="822"/>
        <v>0</v>
      </c>
      <c r="Q3182" s="60"/>
      <c r="R3182" s="53">
        <f t="shared" si="828"/>
        <v>0</v>
      </c>
      <c r="S3182" s="59"/>
      <c r="T3182" s="61"/>
      <c r="U3182" s="342" t="str">
        <f t="shared" si="832"/>
        <v>k.A.</v>
      </c>
      <c r="V3182" s="343" t="str">
        <f t="shared" si="829"/>
        <v>k.A.</v>
      </c>
      <c r="W3182" s="343" t="str">
        <f>IFERROR(IF(OR($D3182="",$E3182=0,con_Ende=0),"k.A.",IF(VLOOKUP($D3182,rng_ND,5,0)="Nein",VLOOKUP($D3182,rng_ND,2,FALSE),MIN(VLOOKUP($D3182,rng_ND,2,FALSE),A_Stammdaten!$B$19-D_SAV!$E3182+1))),"k.A.")</f>
        <v>k.A.</v>
      </c>
      <c r="X3182" s="343" t="str">
        <f t="shared" si="830"/>
        <v>k.A.</v>
      </c>
      <c r="Y3182" s="62"/>
      <c r="Z3182" s="48">
        <f t="shared" si="831"/>
        <v>0</v>
      </c>
      <c r="AA3182" s="457"/>
      <c r="AB3182" s="55">
        <f t="shared" si="823"/>
        <v>0</v>
      </c>
      <c r="AC3182" s="55">
        <f>IF(A_Stammdaten!$B$25="ja",D_SAV!AA3182,D_SAV!AB3182)</f>
        <v>0</v>
      </c>
      <c r="AD3182" s="478">
        <f>IF(AC3182=0,0,IF(U3182-(con_EOGJahr-D_SAV!E3182)&lt;=0,AC3182,AC3182/V3182))</f>
        <v>0</v>
      </c>
      <c r="AE3182" s="478">
        <f>IFERROR(IF(AND(VLOOKUP(D3182,rng_ND,5,FALSE)="Ja",D_SAV!T3182="degressiv"),D_SAV!AC3182*Y3182/100,0),0)</f>
        <v>0</v>
      </c>
      <c r="AF3182" s="55">
        <f>IFERROR(IF(VLOOKUP(D3182,rng_ND,5,FALSE)="Ja",MAX(D_SAV!AD3182:AE3182),D_SAV!AD3182),0)</f>
        <v>0</v>
      </c>
      <c r="AG3182" s="55">
        <f t="shared" si="824"/>
        <v>0</v>
      </c>
      <c r="AH3182" s="55">
        <f t="shared" si="825"/>
        <v>0</v>
      </c>
      <c r="AI3182" s="55">
        <f t="shared" si="826"/>
        <v>0</v>
      </c>
      <c r="AJ3182" s="55">
        <f t="shared" si="827"/>
        <v>0</v>
      </c>
      <c r="AK3182" s="55">
        <f t="shared" si="818"/>
        <v>0</v>
      </c>
      <c r="AL3182" s="55">
        <f t="shared" si="819"/>
        <v>0</v>
      </c>
      <c r="AM3182" s="55">
        <f t="shared" si="820"/>
        <v>0</v>
      </c>
    </row>
    <row r="3183" spans="1:39" x14ac:dyDescent="0.25">
      <c r="A3183" s="47">
        <v>3179</v>
      </c>
      <c r="B3183" s="358" t="str">
        <f>IF(AND(E3183&lt;&gt;0,D3183&lt;&gt;0,F3183&lt;&gt;0),IF(C3183&lt;&gt;0,CONCATENATE(C3183,"-AGr",VLOOKUP(D3183,Listen!$A$2:$G$45,7,FALSE),"-",E3183,"-",F3183,),CONCATENATE("AGr",VLOOKUP(D3183,Listen!$A$2:$G$45,7,FALSE),"-",E3183,"-",F3183)),"keine vollständige ID")</f>
        <v>keine vollständige ID</v>
      </c>
      <c r="C3183" s="359">
        <f>'[2]III_SAV-Details_NB'!B3189</f>
        <v>0</v>
      </c>
      <c r="D3183" s="359">
        <f>'[2]III_SAV-Details_NB'!C3189</f>
        <v>0</v>
      </c>
      <c r="E3183" s="359">
        <f>'[2]III_SAV-Details_NB'!D3189</f>
        <v>0</v>
      </c>
      <c r="F3183" s="490"/>
      <c r="G3183" s="281">
        <f>'[2]III_SAV-Details_NB'!X3189</f>
        <v>0</v>
      </c>
      <c r="H3183" s="281">
        <f t="shared" si="821"/>
        <v>0</v>
      </c>
      <c r="I3183" s="281">
        <f>IF(con_EOGJahr=2025,'[2]III_SAV-Details_NB'!AA3189,IF(con_EOGJahr=2026,'[2]III_SAV-Details_NB'!AB3189,'[2]III_SAV-Details_NB'!AC3189))</f>
        <v>0</v>
      </c>
      <c r="J3183" s="282"/>
      <c r="K3183" s="282"/>
      <c r="L3183" s="282"/>
      <c r="M3183" s="282"/>
      <c r="N3183" s="282"/>
      <c r="O3183" s="282"/>
      <c r="P3183" s="52">
        <f t="shared" si="822"/>
        <v>0</v>
      </c>
      <c r="Q3183" s="60"/>
      <c r="R3183" s="53">
        <f t="shared" si="828"/>
        <v>0</v>
      </c>
      <c r="S3183" s="59"/>
      <c r="T3183" s="61"/>
      <c r="U3183" s="342" t="str">
        <f t="shared" si="832"/>
        <v>k.A.</v>
      </c>
      <c r="V3183" s="343" t="str">
        <f t="shared" si="829"/>
        <v>k.A.</v>
      </c>
      <c r="W3183" s="343" t="str">
        <f>IFERROR(IF(OR($D3183="",$E3183=0,con_Ende=0),"k.A.",IF(VLOOKUP($D3183,rng_ND,5,0)="Nein",VLOOKUP($D3183,rng_ND,2,FALSE),MIN(VLOOKUP($D3183,rng_ND,2,FALSE),A_Stammdaten!$B$19-D_SAV!$E3183+1))),"k.A.")</f>
        <v>k.A.</v>
      </c>
      <c r="X3183" s="343" t="str">
        <f t="shared" si="830"/>
        <v>k.A.</v>
      </c>
      <c r="Y3183" s="62"/>
      <c r="Z3183" s="48">
        <f t="shared" si="831"/>
        <v>0</v>
      </c>
      <c r="AA3183" s="457"/>
      <c r="AB3183" s="55">
        <f t="shared" si="823"/>
        <v>0</v>
      </c>
      <c r="AC3183" s="55">
        <f>IF(A_Stammdaten!$B$25="ja",D_SAV!AA3183,D_SAV!AB3183)</f>
        <v>0</v>
      </c>
      <c r="AD3183" s="478">
        <f>IF(AC3183=0,0,IF(U3183-(con_EOGJahr-D_SAV!E3183)&lt;=0,AC3183,AC3183/V3183))</f>
        <v>0</v>
      </c>
      <c r="AE3183" s="478">
        <f>IFERROR(IF(AND(VLOOKUP(D3183,rng_ND,5,FALSE)="Ja",D_SAV!T3183="degressiv"),D_SAV!AC3183*Y3183/100,0),0)</f>
        <v>0</v>
      </c>
      <c r="AF3183" s="55">
        <f>IFERROR(IF(VLOOKUP(D3183,rng_ND,5,FALSE)="Ja",MAX(D_SAV!AD3183:AE3183),D_SAV!AD3183),0)</f>
        <v>0</v>
      </c>
      <c r="AG3183" s="55">
        <f t="shared" si="824"/>
        <v>0</v>
      </c>
      <c r="AH3183" s="55">
        <f t="shared" si="825"/>
        <v>0</v>
      </c>
      <c r="AI3183" s="55">
        <f t="shared" si="826"/>
        <v>0</v>
      </c>
      <c r="AJ3183" s="55">
        <f t="shared" si="827"/>
        <v>0</v>
      </c>
      <c r="AK3183" s="55">
        <f t="shared" si="818"/>
        <v>0</v>
      </c>
      <c r="AL3183" s="55">
        <f t="shared" si="819"/>
        <v>0</v>
      </c>
      <c r="AM3183" s="55">
        <f t="shared" si="820"/>
        <v>0</v>
      </c>
    </row>
    <row r="3184" spans="1:39" x14ac:dyDescent="0.25">
      <c r="A3184" s="47">
        <v>3180</v>
      </c>
      <c r="B3184" s="358" t="str">
        <f>IF(AND(E3184&lt;&gt;0,D3184&lt;&gt;0,F3184&lt;&gt;0),IF(C3184&lt;&gt;0,CONCATENATE(C3184,"-AGr",VLOOKUP(D3184,Listen!$A$2:$G$45,7,FALSE),"-",E3184,"-",F3184,),CONCATENATE("AGr",VLOOKUP(D3184,Listen!$A$2:$G$45,7,FALSE),"-",E3184,"-",F3184)),"keine vollständige ID")</f>
        <v>keine vollständige ID</v>
      </c>
      <c r="C3184" s="359">
        <f>'[2]III_SAV-Details_NB'!B3190</f>
        <v>0</v>
      </c>
      <c r="D3184" s="359">
        <f>'[2]III_SAV-Details_NB'!C3190</f>
        <v>0</v>
      </c>
      <c r="E3184" s="359">
        <f>'[2]III_SAV-Details_NB'!D3190</f>
        <v>0</v>
      </c>
      <c r="F3184" s="490"/>
      <c r="G3184" s="281">
        <f>'[2]III_SAV-Details_NB'!X3190</f>
        <v>0</v>
      </c>
      <c r="H3184" s="281">
        <f t="shared" si="821"/>
        <v>0</v>
      </c>
      <c r="I3184" s="281">
        <f>IF(con_EOGJahr=2025,'[2]III_SAV-Details_NB'!AA3190,IF(con_EOGJahr=2026,'[2]III_SAV-Details_NB'!AB3190,'[2]III_SAV-Details_NB'!AC3190))</f>
        <v>0</v>
      </c>
      <c r="J3184" s="282"/>
      <c r="K3184" s="282"/>
      <c r="L3184" s="282"/>
      <c r="M3184" s="282"/>
      <c r="N3184" s="282"/>
      <c r="O3184" s="282"/>
      <c r="P3184" s="52">
        <f t="shared" si="822"/>
        <v>0</v>
      </c>
      <c r="Q3184" s="60"/>
      <c r="R3184" s="53">
        <f t="shared" si="828"/>
        <v>0</v>
      </c>
      <c r="S3184" s="59"/>
      <c r="T3184" s="61"/>
      <c r="U3184" s="342" t="str">
        <f t="shared" si="832"/>
        <v>k.A.</v>
      </c>
      <c r="V3184" s="343" t="str">
        <f t="shared" si="829"/>
        <v>k.A.</v>
      </c>
      <c r="W3184" s="343" t="str">
        <f>IFERROR(IF(OR($D3184="",$E3184=0,con_Ende=0),"k.A.",IF(VLOOKUP($D3184,rng_ND,5,0)="Nein",VLOOKUP($D3184,rng_ND,2,FALSE),MIN(VLOOKUP($D3184,rng_ND,2,FALSE),A_Stammdaten!$B$19-D_SAV!$E3184+1))),"k.A.")</f>
        <v>k.A.</v>
      </c>
      <c r="X3184" s="343" t="str">
        <f t="shared" si="830"/>
        <v>k.A.</v>
      </c>
      <c r="Y3184" s="62"/>
      <c r="Z3184" s="48">
        <f t="shared" si="831"/>
        <v>0</v>
      </c>
      <c r="AA3184" s="457"/>
      <c r="AB3184" s="55">
        <f t="shared" si="823"/>
        <v>0</v>
      </c>
      <c r="AC3184" s="55">
        <f>IF(A_Stammdaten!$B$25="ja",D_SAV!AA3184,D_SAV!AB3184)</f>
        <v>0</v>
      </c>
      <c r="AD3184" s="478">
        <f>IF(AC3184=0,0,IF(U3184-(con_EOGJahr-D_SAV!E3184)&lt;=0,AC3184,AC3184/V3184))</f>
        <v>0</v>
      </c>
      <c r="AE3184" s="478">
        <f>IFERROR(IF(AND(VLOOKUP(D3184,rng_ND,5,FALSE)="Ja",D_SAV!T3184="degressiv"),D_SAV!AC3184*Y3184/100,0),0)</f>
        <v>0</v>
      </c>
      <c r="AF3184" s="55">
        <f>IFERROR(IF(VLOOKUP(D3184,rng_ND,5,FALSE)="Ja",MAX(D_SAV!AD3184:AE3184),D_SAV!AD3184),0)</f>
        <v>0</v>
      </c>
      <c r="AG3184" s="55">
        <f t="shared" si="824"/>
        <v>0</v>
      </c>
      <c r="AH3184" s="55">
        <f t="shared" si="825"/>
        <v>0</v>
      </c>
      <c r="AI3184" s="55">
        <f t="shared" si="826"/>
        <v>0</v>
      </c>
      <c r="AJ3184" s="55">
        <f t="shared" si="827"/>
        <v>0</v>
      </c>
      <c r="AK3184" s="55">
        <f t="shared" si="818"/>
        <v>0</v>
      </c>
      <c r="AL3184" s="55">
        <f t="shared" si="819"/>
        <v>0</v>
      </c>
      <c r="AM3184" s="55">
        <f t="shared" si="820"/>
        <v>0</v>
      </c>
    </row>
    <row r="3185" spans="1:39" x14ac:dyDescent="0.25">
      <c r="A3185" s="47">
        <v>3181</v>
      </c>
      <c r="B3185" s="358" t="str">
        <f>IF(AND(E3185&lt;&gt;0,D3185&lt;&gt;0,F3185&lt;&gt;0),IF(C3185&lt;&gt;0,CONCATENATE(C3185,"-AGr",VLOOKUP(D3185,Listen!$A$2:$G$45,7,FALSE),"-",E3185,"-",F3185,),CONCATENATE("AGr",VLOOKUP(D3185,Listen!$A$2:$G$45,7,FALSE),"-",E3185,"-",F3185)),"keine vollständige ID")</f>
        <v>keine vollständige ID</v>
      </c>
      <c r="C3185" s="359">
        <f>'[2]III_SAV-Details_NB'!B3191</f>
        <v>0</v>
      </c>
      <c r="D3185" s="359">
        <f>'[2]III_SAV-Details_NB'!C3191</f>
        <v>0</v>
      </c>
      <c r="E3185" s="359">
        <f>'[2]III_SAV-Details_NB'!D3191</f>
        <v>0</v>
      </c>
      <c r="F3185" s="490"/>
      <c r="G3185" s="281">
        <f>'[2]III_SAV-Details_NB'!X3191</f>
        <v>0</v>
      </c>
      <c r="H3185" s="281">
        <f t="shared" si="821"/>
        <v>0</v>
      </c>
      <c r="I3185" s="281">
        <f>IF(con_EOGJahr=2025,'[2]III_SAV-Details_NB'!AA3191,IF(con_EOGJahr=2026,'[2]III_SAV-Details_NB'!AB3191,'[2]III_SAV-Details_NB'!AC3191))</f>
        <v>0</v>
      </c>
      <c r="J3185" s="282"/>
      <c r="K3185" s="282"/>
      <c r="L3185" s="282"/>
      <c r="M3185" s="282"/>
      <c r="N3185" s="282"/>
      <c r="O3185" s="282"/>
      <c r="P3185" s="52">
        <f t="shared" si="822"/>
        <v>0</v>
      </c>
      <c r="Q3185" s="60"/>
      <c r="R3185" s="53">
        <f t="shared" si="828"/>
        <v>0</v>
      </c>
      <c r="S3185" s="59"/>
      <c r="T3185" s="61"/>
      <c r="U3185" s="342" t="str">
        <f t="shared" si="832"/>
        <v>k.A.</v>
      </c>
      <c r="V3185" s="343" t="str">
        <f t="shared" si="829"/>
        <v>k.A.</v>
      </c>
      <c r="W3185" s="343" t="str">
        <f>IFERROR(IF(OR($D3185="",$E3185=0,con_Ende=0),"k.A.",IF(VLOOKUP($D3185,rng_ND,5,0)="Nein",VLOOKUP($D3185,rng_ND,2,FALSE),MIN(VLOOKUP($D3185,rng_ND,2,FALSE),A_Stammdaten!$B$19-D_SAV!$E3185+1))),"k.A.")</f>
        <v>k.A.</v>
      </c>
      <c r="X3185" s="343" t="str">
        <f t="shared" si="830"/>
        <v>k.A.</v>
      </c>
      <c r="Y3185" s="62"/>
      <c r="Z3185" s="48">
        <f t="shared" si="831"/>
        <v>0</v>
      </c>
      <c r="AA3185" s="457"/>
      <c r="AB3185" s="55">
        <f t="shared" si="823"/>
        <v>0</v>
      </c>
      <c r="AC3185" s="55">
        <f>IF(A_Stammdaten!$B$25="ja",D_SAV!AA3185,D_SAV!AB3185)</f>
        <v>0</v>
      </c>
      <c r="AD3185" s="478">
        <f>IF(AC3185=0,0,IF(U3185-(con_EOGJahr-D_SAV!E3185)&lt;=0,AC3185,AC3185/V3185))</f>
        <v>0</v>
      </c>
      <c r="AE3185" s="478">
        <f>IFERROR(IF(AND(VLOOKUP(D3185,rng_ND,5,FALSE)="Ja",D_SAV!T3185="degressiv"),D_SAV!AC3185*Y3185/100,0),0)</f>
        <v>0</v>
      </c>
      <c r="AF3185" s="55">
        <f>IFERROR(IF(VLOOKUP(D3185,rng_ND,5,FALSE)="Ja",MAX(D_SAV!AD3185:AE3185),D_SAV!AD3185),0)</f>
        <v>0</v>
      </c>
      <c r="AG3185" s="55">
        <f t="shared" si="824"/>
        <v>0</v>
      </c>
      <c r="AH3185" s="55">
        <f t="shared" si="825"/>
        <v>0</v>
      </c>
      <c r="AI3185" s="55">
        <f t="shared" si="826"/>
        <v>0</v>
      </c>
      <c r="AJ3185" s="55">
        <f t="shared" si="827"/>
        <v>0</v>
      </c>
      <c r="AK3185" s="55">
        <f t="shared" si="818"/>
        <v>0</v>
      </c>
      <c r="AL3185" s="55">
        <f t="shared" si="819"/>
        <v>0</v>
      </c>
      <c r="AM3185" s="55">
        <f t="shared" si="820"/>
        <v>0</v>
      </c>
    </row>
    <row r="3186" spans="1:39" x14ac:dyDescent="0.25">
      <c r="A3186" s="47">
        <v>3182</v>
      </c>
      <c r="B3186" s="358" t="str">
        <f>IF(AND(E3186&lt;&gt;0,D3186&lt;&gt;0,F3186&lt;&gt;0),IF(C3186&lt;&gt;0,CONCATENATE(C3186,"-AGr",VLOOKUP(D3186,Listen!$A$2:$G$45,7,FALSE),"-",E3186,"-",F3186,),CONCATENATE("AGr",VLOOKUP(D3186,Listen!$A$2:$G$45,7,FALSE),"-",E3186,"-",F3186)),"keine vollständige ID")</f>
        <v>keine vollständige ID</v>
      </c>
      <c r="C3186" s="359">
        <f>'[2]III_SAV-Details_NB'!B3192</f>
        <v>0</v>
      </c>
      <c r="D3186" s="359">
        <f>'[2]III_SAV-Details_NB'!C3192</f>
        <v>0</v>
      </c>
      <c r="E3186" s="359">
        <f>'[2]III_SAV-Details_NB'!D3192</f>
        <v>0</v>
      </c>
      <c r="F3186" s="490"/>
      <c r="G3186" s="281">
        <f>'[2]III_SAV-Details_NB'!X3192</f>
        <v>0</v>
      </c>
      <c r="H3186" s="281">
        <f t="shared" si="821"/>
        <v>0</v>
      </c>
      <c r="I3186" s="281">
        <f>IF(con_EOGJahr=2025,'[2]III_SAV-Details_NB'!AA3192,IF(con_EOGJahr=2026,'[2]III_SAV-Details_NB'!AB3192,'[2]III_SAV-Details_NB'!AC3192))</f>
        <v>0</v>
      </c>
      <c r="J3186" s="282"/>
      <c r="K3186" s="282"/>
      <c r="L3186" s="282"/>
      <c r="M3186" s="282"/>
      <c r="N3186" s="282"/>
      <c r="O3186" s="282"/>
      <c r="P3186" s="52">
        <f t="shared" si="822"/>
        <v>0</v>
      </c>
      <c r="Q3186" s="60"/>
      <c r="R3186" s="53">
        <f t="shared" si="828"/>
        <v>0</v>
      </c>
      <c r="S3186" s="59"/>
      <c r="T3186" s="61"/>
      <c r="U3186" s="342" t="str">
        <f t="shared" si="832"/>
        <v>k.A.</v>
      </c>
      <c r="V3186" s="343" t="str">
        <f t="shared" si="829"/>
        <v>k.A.</v>
      </c>
      <c r="W3186" s="343" t="str">
        <f>IFERROR(IF(OR($D3186="",$E3186=0,con_Ende=0),"k.A.",IF(VLOOKUP($D3186,rng_ND,5,0)="Nein",VLOOKUP($D3186,rng_ND,2,FALSE),MIN(VLOOKUP($D3186,rng_ND,2,FALSE),A_Stammdaten!$B$19-D_SAV!$E3186+1))),"k.A.")</f>
        <v>k.A.</v>
      </c>
      <c r="X3186" s="343" t="str">
        <f t="shared" si="830"/>
        <v>k.A.</v>
      </c>
      <c r="Y3186" s="62"/>
      <c r="Z3186" s="48">
        <f t="shared" si="831"/>
        <v>0</v>
      </c>
      <c r="AA3186" s="457"/>
      <c r="AB3186" s="55">
        <f t="shared" si="823"/>
        <v>0</v>
      </c>
      <c r="AC3186" s="55">
        <f>IF(A_Stammdaten!$B$25="ja",D_SAV!AA3186,D_SAV!AB3186)</f>
        <v>0</v>
      </c>
      <c r="AD3186" s="478">
        <f>IF(AC3186=0,0,IF(U3186-(con_EOGJahr-D_SAV!E3186)&lt;=0,AC3186,AC3186/V3186))</f>
        <v>0</v>
      </c>
      <c r="AE3186" s="478">
        <f>IFERROR(IF(AND(VLOOKUP(D3186,rng_ND,5,FALSE)="Ja",D_SAV!T3186="degressiv"),D_SAV!AC3186*Y3186/100,0),0)</f>
        <v>0</v>
      </c>
      <c r="AF3186" s="55">
        <f>IFERROR(IF(VLOOKUP(D3186,rng_ND,5,FALSE)="Ja",MAX(D_SAV!AD3186:AE3186),D_SAV!AD3186),0)</f>
        <v>0</v>
      </c>
      <c r="AG3186" s="55">
        <f t="shared" si="824"/>
        <v>0</v>
      </c>
      <c r="AH3186" s="55">
        <f t="shared" si="825"/>
        <v>0</v>
      </c>
      <c r="AI3186" s="55">
        <f t="shared" si="826"/>
        <v>0</v>
      </c>
      <c r="AJ3186" s="55">
        <f t="shared" si="827"/>
        <v>0</v>
      </c>
      <c r="AK3186" s="55">
        <f t="shared" si="818"/>
        <v>0</v>
      </c>
      <c r="AL3186" s="55">
        <f t="shared" si="819"/>
        <v>0</v>
      </c>
      <c r="AM3186" s="55">
        <f t="shared" si="820"/>
        <v>0</v>
      </c>
    </row>
    <row r="3187" spans="1:39" x14ac:dyDescent="0.25">
      <c r="A3187" s="47">
        <v>3183</v>
      </c>
      <c r="B3187" s="358" t="str">
        <f>IF(AND(E3187&lt;&gt;0,D3187&lt;&gt;0,F3187&lt;&gt;0),IF(C3187&lt;&gt;0,CONCATENATE(C3187,"-AGr",VLOOKUP(D3187,Listen!$A$2:$G$45,7,FALSE),"-",E3187,"-",F3187,),CONCATENATE("AGr",VLOOKUP(D3187,Listen!$A$2:$G$45,7,FALSE),"-",E3187,"-",F3187)),"keine vollständige ID")</f>
        <v>keine vollständige ID</v>
      </c>
      <c r="C3187" s="359">
        <f>'[2]III_SAV-Details_NB'!B3193</f>
        <v>0</v>
      </c>
      <c r="D3187" s="359">
        <f>'[2]III_SAV-Details_NB'!C3193</f>
        <v>0</v>
      </c>
      <c r="E3187" s="359">
        <f>'[2]III_SAV-Details_NB'!D3193</f>
        <v>0</v>
      </c>
      <c r="F3187" s="490"/>
      <c r="G3187" s="281">
        <f>'[2]III_SAV-Details_NB'!X3193</f>
        <v>0</v>
      </c>
      <c r="H3187" s="281">
        <f t="shared" si="821"/>
        <v>0</v>
      </c>
      <c r="I3187" s="281">
        <f>IF(con_EOGJahr=2025,'[2]III_SAV-Details_NB'!AA3193,IF(con_EOGJahr=2026,'[2]III_SAV-Details_NB'!AB3193,'[2]III_SAV-Details_NB'!AC3193))</f>
        <v>0</v>
      </c>
      <c r="J3187" s="282"/>
      <c r="K3187" s="282"/>
      <c r="L3187" s="282"/>
      <c r="M3187" s="282"/>
      <c r="N3187" s="282"/>
      <c r="O3187" s="282"/>
      <c r="P3187" s="52">
        <f t="shared" si="822"/>
        <v>0</v>
      </c>
      <c r="Q3187" s="60"/>
      <c r="R3187" s="53">
        <f t="shared" si="828"/>
        <v>0</v>
      </c>
      <c r="S3187" s="59"/>
      <c r="T3187" s="61"/>
      <c r="U3187" s="342" t="str">
        <f t="shared" si="832"/>
        <v>k.A.</v>
      </c>
      <c r="V3187" s="343" t="str">
        <f t="shared" si="829"/>
        <v>k.A.</v>
      </c>
      <c r="W3187" s="343" t="str">
        <f>IFERROR(IF(OR($D3187="",$E3187=0,con_Ende=0),"k.A.",IF(VLOOKUP($D3187,rng_ND,5,0)="Nein",VLOOKUP($D3187,rng_ND,2,FALSE),MIN(VLOOKUP($D3187,rng_ND,2,FALSE),A_Stammdaten!$B$19-D_SAV!$E3187+1))),"k.A.")</f>
        <v>k.A.</v>
      </c>
      <c r="X3187" s="343" t="str">
        <f t="shared" si="830"/>
        <v>k.A.</v>
      </c>
      <c r="Y3187" s="62"/>
      <c r="Z3187" s="48">
        <f t="shared" si="831"/>
        <v>0</v>
      </c>
      <c r="AA3187" s="457"/>
      <c r="AB3187" s="55">
        <f t="shared" si="823"/>
        <v>0</v>
      </c>
      <c r="AC3187" s="55">
        <f>IF(A_Stammdaten!$B$25="ja",D_SAV!AA3187,D_SAV!AB3187)</f>
        <v>0</v>
      </c>
      <c r="AD3187" s="478">
        <f>IF(AC3187=0,0,IF(U3187-(con_EOGJahr-D_SAV!E3187)&lt;=0,AC3187,AC3187/V3187))</f>
        <v>0</v>
      </c>
      <c r="AE3187" s="478">
        <f>IFERROR(IF(AND(VLOOKUP(D3187,rng_ND,5,FALSE)="Ja",D_SAV!T3187="degressiv"),D_SAV!AC3187*Y3187/100,0),0)</f>
        <v>0</v>
      </c>
      <c r="AF3187" s="55">
        <f>IFERROR(IF(VLOOKUP(D3187,rng_ND,5,FALSE)="Ja",MAX(D_SAV!AD3187:AE3187),D_SAV!AD3187),0)</f>
        <v>0</v>
      </c>
      <c r="AG3187" s="55">
        <f t="shared" si="824"/>
        <v>0</v>
      </c>
      <c r="AH3187" s="55">
        <f t="shared" si="825"/>
        <v>0</v>
      </c>
      <c r="AI3187" s="55">
        <f t="shared" si="826"/>
        <v>0</v>
      </c>
      <c r="AJ3187" s="55">
        <f t="shared" si="827"/>
        <v>0</v>
      </c>
      <c r="AK3187" s="55">
        <f t="shared" si="818"/>
        <v>0</v>
      </c>
      <c r="AL3187" s="55">
        <f t="shared" si="819"/>
        <v>0</v>
      </c>
      <c r="AM3187" s="55">
        <f t="shared" si="820"/>
        <v>0</v>
      </c>
    </row>
    <row r="3188" spans="1:39" x14ac:dyDescent="0.25">
      <c r="A3188" s="47">
        <v>3184</v>
      </c>
      <c r="B3188" s="358" t="str">
        <f>IF(AND(E3188&lt;&gt;0,D3188&lt;&gt;0,F3188&lt;&gt;0),IF(C3188&lt;&gt;0,CONCATENATE(C3188,"-AGr",VLOOKUP(D3188,Listen!$A$2:$G$45,7,FALSE),"-",E3188,"-",F3188,),CONCATENATE("AGr",VLOOKUP(D3188,Listen!$A$2:$G$45,7,FALSE),"-",E3188,"-",F3188)),"keine vollständige ID")</f>
        <v>keine vollständige ID</v>
      </c>
      <c r="C3188" s="359">
        <f>'[2]III_SAV-Details_NB'!B3194</f>
        <v>0</v>
      </c>
      <c r="D3188" s="359">
        <f>'[2]III_SAV-Details_NB'!C3194</f>
        <v>0</v>
      </c>
      <c r="E3188" s="359">
        <f>'[2]III_SAV-Details_NB'!D3194</f>
        <v>0</v>
      </c>
      <c r="F3188" s="490"/>
      <c r="G3188" s="281">
        <f>'[2]III_SAV-Details_NB'!X3194</f>
        <v>0</v>
      </c>
      <c r="H3188" s="281">
        <f t="shared" si="821"/>
        <v>0</v>
      </c>
      <c r="I3188" s="281">
        <f>IF(con_EOGJahr=2025,'[2]III_SAV-Details_NB'!AA3194,IF(con_EOGJahr=2026,'[2]III_SAV-Details_NB'!AB3194,'[2]III_SAV-Details_NB'!AC3194))</f>
        <v>0</v>
      </c>
      <c r="J3188" s="282"/>
      <c r="K3188" s="282"/>
      <c r="L3188" s="282"/>
      <c r="M3188" s="282"/>
      <c r="N3188" s="282"/>
      <c r="O3188" s="282"/>
      <c r="P3188" s="52">
        <f t="shared" si="822"/>
        <v>0</v>
      </c>
      <c r="Q3188" s="60"/>
      <c r="R3188" s="53">
        <f t="shared" si="828"/>
        <v>0</v>
      </c>
      <c r="S3188" s="59"/>
      <c r="T3188" s="61"/>
      <c r="U3188" s="342" t="str">
        <f t="shared" si="832"/>
        <v>k.A.</v>
      </c>
      <c r="V3188" s="343" t="str">
        <f t="shared" si="829"/>
        <v>k.A.</v>
      </c>
      <c r="W3188" s="343" t="str">
        <f>IFERROR(IF(OR($D3188="",$E3188=0,con_Ende=0),"k.A.",IF(VLOOKUP($D3188,rng_ND,5,0)="Nein",VLOOKUP($D3188,rng_ND,2,FALSE),MIN(VLOOKUP($D3188,rng_ND,2,FALSE),A_Stammdaten!$B$19-D_SAV!$E3188+1))),"k.A.")</f>
        <v>k.A.</v>
      </c>
      <c r="X3188" s="343" t="str">
        <f t="shared" si="830"/>
        <v>k.A.</v>
      </c>
      <c r="Y3188" s="62"/>
      <c r="Z3188" s="48">
        <f t="shared" si="831"/>
        <v>0</v>
      </c>
      <c r="AA3188" s="457"/>
      <c r="AB3188" s="55">
        <f t="shared" si="823"/>
        <v>0</v>
      </c>
      <c r="AC3188" s="55">
        <f>IF(A_Stammdaten!$B$25="ja",D_SAV!AA3188,D_SAV!AB3188)</f>
        <v>0</v>
      </c>
      <c r="AD3188" s="478">
        <f>IF(AC3188=0,0,IF(U3188-(con_EOGJahr-D_SAV!E3188)&lt;=0,AC3188,AC3188/V3188))</f>
        <v>0</v>
      </c>
      <c r="AE3188" s="478">
        <f>IFERROR(IF(AND(VLOOKUP(D3188,rng_ND,5,FALSE)="Ja",D_SAV!T3188="degressiv"),D_SAV!AC3188*Y3188/100,0),0)</f>
        <v>0</v>
      </c>
      <c r="AF3188" s="55">
        <f>IFERROR(IF(VLOOKUP(D3188,rng_ND,5,FALSE)="Ja",MAX(D_SAV!AD3188:AE3188),D_SAV!AD3188),0)</f>
        <v>0</v>
      </c>
      <c r="AG3188" s="55">
        <f t="shared" si="824"/>
        <v>0</v>
      </c>
      <c r="AH3188" s="55">
        <f t="shared" si="825"/>
        <v>0</v>
      </c>
      <c r="AI3188" s="55">
        <f t="shared" si="826"/>
        <v>0</v>
      </c>
      <c r="AJ3188" s="55">
        <f t="shared" si="827"/>
        <v>0</v>
      </c>
      <c r="AK3188" s="55">
        <f t="shared" si="818"/>
        <v>0</v>
      </c>
      <c r="AL3188" s="55">
        <f t="shared" si="819"/>
        <v>0</v>
      </c>
      <c r="AM3188" s="55">
        <f t="shared" si="820"/>
        <v>0</v>
      </c>
    </row>
    <row r="3189" spans="1:39" x14ac:dyDescent="0.25">
      <c r="A3189" s="47">
        <v>3185</v>
      </c>
      <c r="B3189" s="358" t="str">
        <f>IF(AND(E3189&lt;&gt;0,D3189&lt;&gt;0,F3189&lt;&gt;0),IF(C3189&lt;&gt;0,CONCATENATE(C3189,"-AGr",VLOOKUP(D3189,Listen!$A$2:$G$45,7,FALSE),"-",E3189,"-",F3189,),CONCATENATE("AGr",VLOOKUP(D3189,Listen!$A$2:$G$45,7,FALSE),"-",E3189,"-",F3189)),"keine vollständige ID")</f>
        <v>keine vollständige ID</v>
      </c>
      <c r="C3189" s="359">
        <f>'[2]III_SAV-Details_NB'!B3195</f>
        <v>0</v>
      </c>
      <c r="D3189" s="359">
        <f>'[2]III_SAV-Details_NB'!C3195</f>
        <v>0</v>
      </c>
      <c r="E3189" s="359">
        <f>'[2]III_SAV-Details_NB'!D3195</f>
        <v>0</v>
      </c>
      <c r="F3189" s="490"/>
      <c r="G3189" s="281">
        <f>'[2]III_SAV-Details_NB'!X3195</f>
        <v>0</v>
      </c>
      <c r="H3189" s="281">
        <f t="shared" si="821"/>
        <v>0</v>
      </c>
      <c r="I3189" s="281">
        <f>IF(con_EOGJahr=2025,'[2]III_SAV-Details_NB'!AA3195,IF(con_EOGJahr=2026,'[2]III_SAV-Details_NB'!AB3195,'[2]III_SAV-Details_NB'!AC3195))</f>
        <v>0</v>
      </c>
      <c r="J3189" s="282"/>
      <c r="K3189" s="282"/>
      <c r="L3189" s="282"/>
      <c r="M3189" s="282"/>
      <c r="N3189" s="282"/>
      <c r="O3189" s="282"/>
      <c r="P3189" s="52">
        <f t="shared" si="822"/>
        <v>0</v>
      </c>
      <c r="Q3189" s="60"/>
      <c r="R3189" s="53">
        <f t="shared" si="828"/>
        <v>0</v>
      </c>
      <c r="S3189" s="59"/>
      <c r="T3189" s="61"/>
      <c r="U3189" s="342" t="str">
        <f t="shared" si="832"/>
        <v>k.A.</v>
      </c>
      <c r="V3189" s="343" t="str">
        <f t="shared" si="829"/>
        <v>k.A.</v>
      </c>
      <c r="W3189" s="343" t="str">
        <f>IFERROR(IF(OR($D3189="",$E3189=0,con_Ende=0),"k.A.",IF(VLOOKUP($D3189,rng_ND,5,0)="Nein",VLOOKUP($D3189,rng_ND,2,FALSE),MIN(VLOOKUP($D3189,rng_ND,2,FALSE),A_Stammdaten!$B$19-D_SAV!$E3189+1))),"k.A.")</f>
        <v>k.A.</v>
      </c>
      <c r="X3189" s="343" t="str">
        <f t="shared" si="830"/>
        <v>k.A.</v>
      </c>
      <c r="Y3189" s="62"/>
      <c r="Z3189" s="48">
        <f t="shared" si="831"/>
        <v>0</v>
      </c>
      <c r="AA3189" s="457"/>
      <c r="AB3189" s="55">
        <f t="shared" si="823"/>
        <v>0</v>
      </c>
      <c r="AC3189" s="55">
        <f>IF(A_Stammdaten!$B$25="ja",D_SAV!AA3189,D_SAV!AB3189)</f>
        <v>0</v>
      </c>
      <c r="AD3189" s="478">
        <f>IF(AC3189=0,0,IF(U3189-(con_EOGJahr-D_SAV!E3189)&lt;=0,AC3189,AC3189/V3189))</f>
        <v>0</v>
      </c>
      <c r="AE3189" s="478">
        <f>IFERROR(IF(AND(VLOOKUP(D3189,rng_ND,5,FALSE)="Ja",D_SAV!T3189="degressiv"),D_SAV!AC3189*Y3189/100,0),0)</f>
        <v>0</v>
      </c>
      <c r="AF3189" s="55">
        <f>IFERROR(IF(VLOOKUP(D3189,rng_ND,5,FALSE)="Ja",MAX(D_SAV!AD3189:AE3189),D_SAV!AD3189),0)</f>
        <v>0</v>
      </c>
      <c r="AG3189" s="55">
        <f t="shared" si="824"/>
        <v>0</v>
      </c>
      <c r="AH3189" s="55">
        <f t="shared" si="825"/>
        <v>0</v>
      </c>
      <c r="AI3189" s="55">
        <f t="shared" si="826"/>
        <v>0</v>
      </c>
      <c r="AJ3189" s="55">
        <f t="shared" si="827"/>
        <v>0</v>
      </c>
      <c r="AK3189" s="55">
        <f t="shared" si="818"/>
        <v>0</v>
      </c>
      <c r="AL3189" s="55">
        <f t="shared" si="819"/>
        <v>0</v>
      </c>
      <c r="AM3189" s="55">
        <f t="shared" si="820"/>
        <v>0</v>
      </c>
    </row>
    <row r="3190" spans="1:39" x14ac:dyDescent="0.25">
      <c r="A3190" s="47">
        <v>3186</v>
      </c>
      <c r="B3190" s="358" t="str">
        <f>IF(AND(E3190&lt;&gt;0,D3190&lt;&gt;0,F3190&lt;&gt;0),IF(C3190&lt;&gt;0,CONCATENATE(C3190,"-AGr",VLOOKUP(D3190,Listen!$A$2:$G$45,7,FALSE),"-",E3190,"-",F3190,),CONCATENATE("AGr",VLOOKUP(D3190,Listen!$A$2:$G$45,7,FALSE),"-",E3190,"-",F3190)),"keine vollständige ID")</f>
        <v>keine vollständige ID</v>
      </c>
      <c r="C3190" s="359">
        <f>'[2]III_SAV-Details_NB'!B3196</f>
        <v>0</v>
      </c>
      <c r="D3190" s="359">
        <f>'[2]III_SAV-Details_NB'!C3196</f>
        <v>0</v>
      </c>
      <c r="E3190" s="359">
        <f>'[2]III_SAV-Details_NB'!D3196</f>
        <v>0</v>
      </c>
      <c r="F3190" s="490"/>
      <c r="G3190" s="281">
        <f>'[2]III_SAV-Details_NB'!X3196</f>
        <v>0</v>
      </c>
      <c r="H3190" s="281">
        <f t="shared" si="821"/>
        <v>0</v>
      </c>
      <c r="I3190" s="281">
        <f>IF(con_EOGJahr=2025,'[2]III_SAV-Details_NB'!AA3196,IF(con_EOGJahr=2026,'[2]III_SAV-Details_NB'!AB3196,'[2]III_SAV-Details_NB'!AC3196))</f>
        <v>0</v>
      </c>
      <c r="J3190" s="282"/>
      <c r="K3190" s="282"/>
      <c r="L3190" s="282"/>
      <c r="M3190" s="282"/>
      <c r="N3190" s="282"/>
      <c r="O3190" s="282"/>
      <c r="P3190" s="52">
        <f t="shared" si="822"/>
        <v>0</v>
      </c>
      <c r="Q3190" s="60"/>
      <c r="R3190" s="53">
        <f t="shared" si="828"/>
        <v>0</v>
      </c>
      <c r="S3190" s="59"/>
      <c r="T3190" s="61"/>
      <c r="U3190" s="342" t="str">
        <f t="shared" si="832"/>
        <v>k.A.</v>
      </c>
      <c r="V3190" s="343" t="str">
        <f t="shared" si="829"/>
        <v>k.A.</v>
      </c>
      <c r="W3190" s="343" t="str">
        <f>IFERROR(IF(OR($D3190="",$E3190=0,con_Ende=0),"k.A.",IF(VLOOKUP($D3190,rng_ND,5,0)="Nein",VLOOKUP($D3190,rng_ND,2,FALSE),MIN(VLOOKUP($D3190,rng_ND,2,FALSE),A_Stammdaten!$B$19-D_SAV!$E3190+1))),"k.A.")</f>
        <v>k.A.</v>
      </c>
      <c r="X3190" s="343" t="str">
        <f t="shared" si="830"/>
        <v>k.A.</v>
      </c>
      <c r="Y3190" s="62"/>
      <c r="Z3190" s="48">
        <f t="shared" si="831"/>
        <v>0</v>
      </c>
      <c r="AA3190" s="457"/>
      <c r="AB3190" s="55">
        <f t="shared" si="823"/>
        <v>0</v>
      </c>
      <c r="AC3190" s="55">
        <f>IF(A_Stammdaten!$B$25="ja",D_SAV!AA3190,D_SAV!AB3190)</f>
        <v>0</v>
      </c>
      <c r="AD3190" s="478">
        <f>IF(AC3190=0,0,IF(U3190-(con_EOGJahr-D_SAV!E3190)&lt;=0,AC3190,AC3190/V3190))</f>
        <v>0</v>
      </c>
      <c r="AE3190" s="478">
        <f>IFERROR(IF(AND(VLOOKUP(D3190,rng_ND,5,FALSE)="Ja",D_SAV!T3190="degressiv"),D_SAV!AC3190*Y3190/100,0),0)</f>
        <v>0</v>
      </c>
      <c r="AF3190" s="55">
        <f>IFERROR(IF(VLOOKUP(D3190,rng_ND,5,FALSE)="Ja",MAX(D_SAV!AD3190:AE3190),D_SAV!AD3190),0)</f>
        <v>0</v>
      </c>
      <c r="AG3190" s="55">
        <f t="shared" si="824"/>
        <v>0</v>
      </c>
      <c r="AH3190" s="55">
        <f t="shared" si="825"/>
        <v>0</v>
      </c>
      <c r="AI3190" s="55">
        <f t="shared" si="826"/>
        <v>0</v>
      </c>
      <c r="AJ3190" s="55">
        <f t="shared" si="827"/>
        <v>0</v>
      </c>
      <c r="AK3190" s="55">
        <f t="shared" si="818"/>
        <v>0</v>
      </c>
      <c r="AL3190" s="55">
        <f t="shared" si="819"/>
        <v>0</v>
      </c>
      <c r="AM3190" s="55">
        <f t="shared" si="820"/>
        <v>0</v>
      </c>
    </row>
    <row r="3191" spans="1:39" x14ac:dyDescent="0.25">
      <c r="A3191" s="47">
        <v>3187</v>
      </c>
      <c r="B3191" s="358" t="str">
        <f>IF(AND(E3191&lt;&gt;0,D3191&lt;&gt;0,F3191&lt;&gt;0),IF(C3191&lt;&gt;0,CONCATENATE(C3191,"-AGr",VLOOKUP(D3191,Listen!$A$2:$G$45,7,FALSE),"-",E3191,"-",F3191,),CONCATENATE("AGr",VLOOKUP(D3191,Listen!$A$2:$G$45,7,FALSE),"-",E3191,"-",F3191)),"keine vollständige ID")</f>
        <v>keine vollständige ID</v>
      </c>
      <c r="C3191" s="359">
        <f>'[2]III_SAV-Details_NB'!B3197</f>
        <v>0</v>
      </c>
      <c r="D3191" s="359">
        <f>'[2]III_SAV-Details_NB'!C3197</f>
        <v>0</v>
      </c>
      <c r="E3191" s="359">
        <f>'[2]III_SAV-Details_NB'!D3197</f>
        <v>0</v>
      </c>
      <c r="F3191" s="490"/>
      <c r="G3191" s="281">
        <f>'[2]III_SAV-Details_NB'!X3197</f>
        <v>0</v>
      </c>
      <c r="H3191" s="281">
        <f t="shared" si="821"/>
        <v>0</v>
      </c>
      <c r="I3191" s="281">
        <f>IF(con_EOGJahr=2025,'[2]III_SAV-Details_NB'!AA3197,IF(con_EOGJahr=2026,'[2]III_SAV-Details_NB'!AB3197,'[2]III_SAV-Details_NB'!AC3197))</f>
        <v>0</v>
      </c>
      <c r="J3191" s="282"/>
      <c r="K3191" s="282"/>
      <c r="L3191" s="282"/>
      <c r="M3191" s="282"/>
      <c r="N3191" s="282"/>
      <c r="O3191" s="282"/>
      <c r="P3191" s="52">
        <f t="shared" si="822"/>
        <v>0</v>
      </c>
      <c r="Q3191" s="60"/>
      <c r="R3191" s="53">
        <f t="shared" si="828"/>
        <v>0</v>
      </c>
      <c r="S3191" s="59"/>
      <c r="T3191" s="61"/>
      <c r="U3191" s="342" t="str">
        <f t="shared" si="832"/>
        <v>k.A.</v>
      </c>
      <c r="V3191" s="343" t="str">
        <f t="shared" si="829"/>
        <v>k.A.</v>
      </c>
      <c r="W3191" s="343" t="str">
        <f>IFERROR(IF(OR($D3191="",$E3191=0,con_Ende=0),"k.A.",IF(VLOOKUP($D3191,rng_ND,5,0)="Nein",VLOOKUP($D3191,rng_ND,2,FALSE),MIN(VLOOKUP($D3191,rng_ND,2,FALSE),A_Stammdaten!$B$19-D_SAV!$E3191+1))),"k.A.")</f>
        <v>k.A.</v>
      </c>
      <c r="X3191" s="343" t="str">
        <f t="shared" si="830"/>
        <v>k.A.</v>
      </c>
      <c r="Y3191" s="62"/>
      <c r="Z3191" s="48">
        <f t="shared" si="831"/>
        <v>0</v>
      </c>
      <c r="AA3191" s="457"/>
      <c r="AB3191" s="55">
        <f t="shared" si="823"/>
        <v>0</v>
      </c>
      <c r="AC3191" s="55">
        <f>IF(A_Stammdaten!$B$25="ja",D_SAV!AA3191,D_SAV!AB3191)</f>
        <v>0</v>
      </c>
      <c r="AD3191" s="478">
        <f>IF(AC3191=0,0,IF(U3191-(con_EOGJahr-D_SAV!E3191)&lt;=0,AC3191,AC3191/V3191))</f>
        <v>0</v>
      </c>
      <c r="AE3191" s="478">
        <f>IFERROR(IF(AND(VLOOKUP(D3191,rng_ND,5,FALSE)="Ja",D_SAV!T3191="degressiv"),D_SAV!AC3191*Y3191/100,0),0)</f>
        <v>0</v>
      </c>
      <c r="AF3191" s="55">
        <f>IFERROR(IF(VLOOKUP(D3191,rng_ND,5,FALSE)="Ja",MAX(D_SAV!AD3191:AE3191),D_SAV!AD3191),0)</f>
        <v>0</v>
      </c>
      <c r="AG3191" s="55">
        <f t="shared" si="824"/>
        <v>0</v>
      </c>
      <c r="AH3191" s="55">
        <f t="shared" si="825"/>
        <v>0</v>
      </c>
      <c r="AI3191" s="55">
        <f t="shared" si="826"/>
        <v>0</v>
      </c>
      <c r="AJ3191" s="55">
        <f t="shared" si="827"/>
        <v>0</v>
      </c>
      <c r="AK3191" s="55">
        <f t="shared" si="818"/>
        <v>0</v>
      </c>
      <c r="AL3191" s="55">
        <f t="shared" si="819"/>
        <v>0</v>
      </c>
      <c r="AM3191" s="55">
        <f t="shared" si="820"/>
        <v>0</v>
      </c>
    </row>
    <row r="3192" spans="1:39" x14ac:dyDescent="0.25">
      <c r="A3192" s="47">
        <v>3188</v>
      </c>
      <c r="B3192" s="358" t="str">
        <f>IF(AND(E3192&lt;&gt;0,D3192&lt;&gt;0,F3192&lt;&gt;0),IF(C3192&lt;&gt;0,CONCATENATE(C3192,"-AGr",VLOOKUP(D3192,Listen!$A$2:$G$45,7,FALSE),"-",E3192,"-",F3192,),CONCATENATE("AGr",VLOOKUP(D3192,Listen!$A$2:$G$45,7,FALSE),"-",E3192,"-",F3192)),"keine vollständige ID")</f>
        <v>keine vollständige ID</v>
      </c>
      <c r="C3192" s="359">
        <f>'[2]III_SAV-Details_NB'!B3198</f>
        <v>0</v>
      </c>
      <c r="D3192" s="359">
        <f>'[2]III_SAV-Details_NB'!C3198</f>
        <v>0</v>
      </c>
      <c r="E3192" s="359">
        <f>'[2]III_SAV-Details_NB'!D3198</f>
        <v>0</v>
      </c>
      <c r="F3192" s="490"/>
      <c r="G3192" s="281">
        <f>'[2]III_SAV-Details_NB'!X3198</f>
        <v>0</v>
      </c>
      <c r="H3192" s="281">
        <f t="shared" si="821"/>
        <v>0</v>
      </c>
      <c r="I3192" s="281">
        <f>IF(con_EOGJahr=2025,'[2]III_SAV-Details_NB'!AA3198,IF(con_EOGJahr=2026,'[2]III_SAV-Details_NB'!AB3198,'[2]III_SAV-Details_NB'!AC3198))</f>
        <v>0</v>
      </c>
      <c r="J3192" s="282"/>
      <c r="K3192" s="282"/>
      <c r="L3192" s="282"/>
      <c r="M3192" s="282"/>
      <c r="N3192" s="282"/>
      <c r="O3192" s="282"/>
      <c r="P3192" s="52">
        <f t="shared" si="822"/>
        <v>0</v>
      </c>
      <c r="Q3192" s="60"/>
      <c r="R3192" s="53">
        <f t="shared" si="828"/>
        <v>0</v>
      </c>
      <c r="S3192" s="59"/>
      <c r="T3192" s="61"/>
      <c r="U3192" s="342" t="str">
        <f t="shared" si="832"/>
        <v>k.A.</v>
      </c>
      <c r="V3192" s="343" t="str">
        <f t="shared" si="829"/>
        <v>k.A.</v>
      </c>
      <c r="W3192" s="343" t="str">
        <f>IFERROR(IF(OR($D3192="",$E3192=0,con_Ende=0),"k.A.",IF(VLOOKUP($D3192,rng_ND,5,0)="Nein",VLOOKUP($D3192,rng_ND,2,FALSE),MIN(VLOOKUP($D3192,rng_ND,2,FALSE),A_Stammdaten!$B$19-D_SAV!$E3192+1))),"k.A.")</f>
        <v>k.A.</v>
      </c>
      <c r="X3192" s="343" t="str">
        <f t="shared" si="830"/>
        <v>k.A.</v>
      </c>
      <c r="Y3192" s="62"/>
      <c r="Z3192" s="48">
        <f t="shared" si="831"/>
        <v>0</v>
      </c>
      <c r="AA3192" s="457"/>
      <c r="AB3192" s="55">
        <f t="shared" si="823"/>
        <v>0</v>
      </c>
      <c r="AC3192" s="55">
        <f>IF(A_Stammdaten!$B$25="ja",D_SAV!AA3192,D_SAV!AB3192)</f>
        <v>0</v>
      </c>
      <c r="AD3192" s="478">
        <f>IF(AC3192=0,0,IF(U3192-(con_EOGJahr-D_SAV!E3192)&lt;=0,AC3192,AC3192/V3192))</f>
        <v>0</v>
      </c>
      <c r="AE3192" s="478">
        <f>IFERROR(IF(AND(VLOOKUP(D3192,rng_ND,5,FALSE)="Ja",D_SAV!T3192="degressiv"),D_SAV!AC3192*Y3192/100,0),0)</f>
        <v>0</v>
      </c>
      <c r="AF3192" s="55">
        <f>IFERROR(IF(VLOOKUP(D3192,rng_ND,5,FALSE)="Ja",MAX(D_SAV!AD3192:AE3192),D_SAV!AD3192),0)</f>
        <v>0</v>
      </c>
      <c r="AG3192" s="55">
        <f t="shared" si="824"/>
        <v>0</v>
      </c>
      <c r="AH3192" s="55">
        <f t="shared" si="825"/>
        <v>0</v>
      </c>
      <c r="AI3192" s="55">
        <f t="shared" si="826"/>
        <v>0</v>
      </c>
      <c r="AJ3192" s="55">
        <f t="shared" si="827"/>
        <v>0</v>
      </c>
      <c r="AK3192" s="55">
        <f t="shared" si="818"/>
        <v>0</v>
      </c>
      <c r="AL3192" s="55">
        <f t="shared" si="819"/>
        <v>0</v>
      </c>
      <c r="AM3192" s="55">
        <f t="shared" si="820"/>
        <v>0</v>
      </c>
    </row>
    <row r="3193" spans="1:39" x14ac:dyDescent="0.25">
      <c r="A3193" s="47">
        <v>3189</v>
      </c>
      <c r="B3193" s="358" t="str">
        <f>IF(AND(E3193&lt;&gt;0,D3193&lt;&gt;0,F3193&lt;&gt;0),IF(C3193&lt;&gt;0,CONCATENATE(C3193,"-AGr",VLOOKUP(D3193,Listen!$A$2:$G$45,7,FALSE),"-",E3193,"-",F3193,),CONCATENATE("AGr",VLOOKUP(D3193,Listen!$A$2:$G$45,7,FALSE),"-",E3193,"-",F3193)),"keine vollständige ID")</f>
        <v>keine vollständige ID</v>
      </c>
      <c r="C3193" s="359">
        <f>'[2]III_SAV-Details_NB'!B3199</f>
        <v>0</v>
      </c>
      <c r="D3193" s="359">
        <f>'[2]III_SAV-Details_NB'!C3199</f>
        <v>0</v>
      </c>
      <c r="E3193" s="359">
        <f>'[2]III_SAV-Details_NB'!D3199</f>
        <v>0</v>
      </c>
      <c r="F3193" s="490"/>
      <c r="G3193" s="281">
        <f>'[2]III_SAV-Details_NB'!X3199</f>
        <v>0</v>
      </c>
      <c r="H3193" s="281">
        <f t="shared" si="821"/>
        <v>0</v>
      </c>
      <c r="I3193" s="281">
        <f>IF(con_EOGJahr=2025,'[2]III_SAV-Details_NB'!AA3199,IF(con_EOGJahr=2026,'[2]III_SAV-Details_NB'!AB3199,'[2]III_SAV-Details_NB'!AC3199))</f>
        <v>0</v>
      </c>
      <c r="J3193" s="282"/>
      <c r="K3193" s="282"/>
      <c r="L3193" s="282"/>
      <c r="M3193" s="282"/>
      <c r="N3193" s="282"/>
      <c r="O3193" s="282"/>
      <c r="P3193" s="52">
        <f t="shared" si="822"/>
        <v>0</v>
      </c>
      <c r="Q3193" s="60"/>
      <c r="R3193" s="53">
        <f t="shared" si="828"/>
        <v>0</v>
      </c>
      <c r="S3193" s="59"/>
      <c r="T3193" s="61"/>
      <c r="U3193" s="342" t="str">
        <f t="shared" si="832"/>
        <v>k.A.</v>
      </c>
      <c r="V3193" s="343" t="str">
        <f t="shared" si="829"/>
        <v>k.A.</v>
      </c>
      <c r="W3193" s="343" t="str">
        <f>IFERROR(IF(OR($D3193="",$E3193=0,con_Ende=0),"k.A.",IF(VLOOKUP($D3193,rng_ND,5,0)="Nein",VLOOKUP($D3193,rng_ND,2,FALSE),MIN(VLOOKUP($D3193,rng_ND,2,FALSE),A_Stammdaten!$B$19-D_SAV!$E3193+1))),"k.A.")</f>
        <v>k.A.</v>
      </c>
      <c r="X3193" s="343" t="str">
        <f t="shared" si="830"/>
        <v>k.A.</v>
      </c>
      <c r="Y3193" s="62"/>
      <c r="Z3193" s="48">
        <f t="shared" si="831"/>
        <v>0</v>
      </c>
      <c r="AA3193" s="457"/>
      <c r="AB3193" s="55">
        <f t="shared" si="823"/>
        <v>0</v>
      </c>
      <c r="AC3193" s="55">
        <f>IF(A_Stammdaten!$B$25="ja",D_SAV!AA3193,D_SAV!AB3193)</f>
        <v>0</v>
      </c>
      <c r="AD3193" s="478">
        <f>IF(AC3193=0,0,IF(U3193-(con_EOGJahr-D_SAV!E3193)&lt;=0,AC3193,AC3193/V3193))</f>
        <v>0</v>
      </c>
      <c r="AE3193" s="478">
        <f>IFERROR(IF(AND(VLOOKUP(D3193,rng_ND,5,FALSE)="Ja",D_SAV!T3193="degressiv"),D_SAV!AC3193*Y3193/100,0),0)</f>
        <v>0</v>
      </c>
      <c r="AF3193" s="55">
        <f>IFERROR(IF(VLOOKUP(D3193,rng_ND,5,FALSE)="Ja",MAX(D_SAV!AD3193:AE3193),D_SAV!AD3193),0)</f>
        <v>0</v>
      </c>
      <c r="AG3193" s="55">
        <f t="shared" si="824"/>
        <v>0</v>
      </c>
      <c r="AH3193" s="55">
        <f t="shared" si="825"/>
        <v>0</v>
      </c>
      <c r="AI3193" s="55">
        <f t="shared" si="826"/>
        <v>0</v>
      </c>
      <c r="AJ3193" s="55">
        <f t="shared" si="827"/>
        <v>0</v>
      </c>
      <c r="AK3193" s="55">
        <f t="shared" si="818"/>
        <v>0</v>
      </c>
      <c r="AL3193" s="55">
        <f t="shared" si="819"/>
        <v>0</v>
      </c>
      <c r="AM3193" s="55">
        <f t="shared" si="820"/>
        <v>0</v>
      </c>
    </row>
    <row r="3194" spans="1:39" x14ac:dyDescent="0.25">
      <c r="A3194" s="47">
        <v>3190</v>
      </c>
      <c r="B3194" s="358" t="str">
        <f>IF(AND(E3194&lt;&gt;0,D3194&lt;&gt;0,F3194&lt;&gt;0),IF(C3194&lt;&gt;0,CONCATENATE(C3194,"-AGr",VLOOKUP(D3194,Listen!$A$2:$G$45,7,FALSE),"-",E3194,"-",F3194,),CONCATENATE("AGr",VLOOKUP(D3194,Listen!$A$2:$G$45,7,FALSE),"-",E3194,"-",F3194)),"keine vollständige ID")</f>
        <v>keine vollständige ID</v>
      </c>
      <c r="C3194" s="359">
        <f>'[2]III_SAV-Details_NB'!B3200</f>
        <v>0</v>
      </c>
      <c r="D3194" s="359">
        <f>'[2]III_SAV-Details_NB'!C3200</f>
        <v>0</v>
      </c>
      <c r="E3194" s="359">
        <f>'[2]III_SAV-Details_NB'!D3200</f>
        <v>0</v>
      </c>
      <c r="F3194" s="490"/>
      <c r="G3194" s="281">
        <f>'[2]III_SAV-Details_NB'!X3200</f>
        <v>0</v>
      </c>
      <c r="H3194" s="281">
        <f t="shared" si="821"/>
        <v>0</v>
      </c>
      <c r="I3194" s="281">
        <f>IF(con_EOGJahr=2025,'[2]III_SAV-Details_NB'!AA3200,IF(con_EOGJahr=2026,'[2]III_SAV-Details_NB'!AB3200,'[2]III_SAV-Details_NB'!AC3200))</f>
        <v>0</v>
      </c>
      <c r="J3194" s="282"/>
      <c r="K3194" s="282"/>
      <c r="L3194" s="282"/>
      <c r="M3194" s="282"/>
      <c r="N3194" s="282"/>
      <c r="O3194" s="282"/>
      <c r="P3194" s="52">
        <f t="shared" si="822"/>
        <v>0</v>
      </c>
      <c r="Q3194" s="60"/>
      <c r="R3194" s="53">
        <f t="shared" si="828"/>
        <v>0</v>
      </c>
      <c r="S3194" s="59"/>
      <c r="T3194" s="61"/>
      <c r="U3194" s="342" t="str">
        <f t="shared" si="832"/>
        <v>k.A.</v>
      </c>
      <c r="V3194" s="343" t="str">
        <f t="shared" si="829"/>
        <v>k.A.</v>
      </c>
      <c r="W3194" s="343" t="str">
        <f>IFERROR(IF(OR($D3194="",$E3194=0,con_Ende=0),"k.A.",IF(VLOOKUP($D3194,rng_ND,5,0)="Nein",VLOOKUP($D3194,rng_ND,2,FALSE),MIN(VLOOKUP($D3194,rng_ND,2,FALSE),A_Stammdaten!$B$19-D_SAV!$E3194+1))),"k.A.")</f>
        <v>k.A.</v>
      </c>
      <c r="X3194" s="343" t="str">
        <f t="shared" si="830"/>
        <v>k.A.</v>
      </c>
      <c r="Y3194" s="62"/>
      <c r="Z3194" s="48">
        <f t="shared" si="831"/>
        <v>0</v>
      </c>
      <c r="AA3194" s="457"/>
      <c r="AB3194" s="55">
        <f t="shared" si="823"/>
        <v>0</v>
      </c>
      <c r="AC3194" s="55">
        <f>IF(A_Stammdaten!$B$25="ja",D_SAV!AA3194,D_SAV!AB3194)</f>
        <v>0</v>
      </c>
      <c r="AD3194" s="478">
        <f>IF(AC3194=0,0,IF(U3194-(con_EOGJahr-D_SAV!E3194)&lt;=0,AC3194,AC3194/V3194))</f>
        <v>0</v>
      </c>
      <c r="AE3194" s="478">
        <f>IFERROR(IF(AND(VLOOKUP(D3194,rng_ND,5,FALSE)="Ja",D_SAV!T3194="degressiv"),D_SAV!AC3194*Y3194/100,0),0)</f>
        <v>0</v>
      </c>
      <c r="AF3194" s="55">
        <f>IFERROR(IF(VLOOKUP(D3194,rng_ND,5,FALSE)="Ja",MAX(D_SAV!AD3194:AE3194),D_SAV!AD3194),0)</f>
        <v>0</v>
      </c>
      <c r="AG3194" s="55">
        <f t="shared" si="824"/>
        <v>0</v>
      </c>
      <c r="AH3194" s="55">
        <f t="shared" si="825"/>
        <v>0</v>
      </c>
      <c r="AI3194" s="55">
        <f t="shared" si="826"/>
        <v>0</v>
      </c>
      <c r="AJ3194" s="55">
        <f t="shared" si="827"/>
        <v>0</v>
      </c>
      <c r="AK3194" s="55">
        <f t="shared" si="818"/>
        <v>0</v>
      </c>
      <c r="AL3194" s="55">
        <f t="shared" si="819"/>
        <v>0</v>
      </c>
      <c r="AM3194" s="55">
        <f t="shared" si="820"/>
        <v>0</v>
      </c>
    </row>
    <row r="3195" spans="1:39" x14ac:dyDescent="0.25">
      <c r="A3195" s="47">
        <v>3191</v>
      </c>
      <c r="B3195" s="358" t="str">
        <f>IF(AND(E3195&lt;&gt;0,D3195&lt;&gt;0,F3195&lt;&gt;0),IF(C3195&lt;&gt;0,CONCATENATE(C3195,"-AGr",VLOOKUP(D3195,Listen!$A$2:$G$45,7,FALSE),"-",E3195,"-",F3195,),CONCATENATE("AGr",VLOOKUP(D3195,Listen!$A$2:$G$45,7,FALSE),"-",E3195,"-",F3195)),"keine vollständige ID")</f>
        <v>keine vollständige ID</v>
      </c>
      <c r="C3195" s="359">
        <f>'[2]III_SAV-Details_NB'!B3201</f>
        <v>0</v>
      </c>
      <c r="D3195" s="359">
        <f>'[2]III_SAV-Details_NB'!C3201</f>
        <v>0</v>
      </c>
      <c r="E3195" s="359">
        <f>'[2]III_SAV-Details_NB'!D3201</f>
        <v>0</v>
      </c>
      <c r="F3195" s="490"/>
      <c r="G3195" s="281">
        <f>'[2]III_SAV-Details_NB'!X3201</f>
        <v>0</v>
      </c>
      <c r="H3195" s="281">
        <f t="shared" si="821"/>
        <v>0</v>
      </c>
      <c r="I3195" s="281">
        <f>IF(con_EOGJahr=2025,'[2]III_SAV-Details_NB'!AA3201,IF(con_EOGJahr=2026,'[2]III_SAV-Details_NB'!AB3201,'[2]III_SAV-Details_NB'!AC3201))</f>
        <v>0</v>
      </c>
      <c r="J3195" s="282"/>
      <c r="K3195" s="282"/>
      <c r="L3195" s="282"/>
      <c r="M3195" s="282"/>
      <c r="N3195" s="282"/>
      <c r="O3195" s="282"/>
      <c r="P3195" s="52">
        <f t="shared" si="822"/>
        <v>0</v>
      </c>
      <c r="Q3195" s="60"/>
      <c r="R3195" s="53">
        <f t="shared" si="828"/>
        <v>0</v>
      </c>
      <c r="S3195" s="59"/>
      <c r="T3195" s="61"/>
      <c r="U3195" s="342" t="str">
        <f t="shared" si="832"/>
        <v>k.A.</v>
      </c>
      <c r="V3195" s="343" t="str">
        <f t="shared" si="829"/>
        <v>k.A.</v>
      </c>
      <c r="W3195" s="343" t="str">
        <f>IFERROR(IF(OR($D3195="",$E3195=0,con_Ende=0),"k.A.",IF(VLOOKUP($D3195,rng_ND,5,0)="Nein",VLOOKUP($D3195,rng_ND,2,FALSE),MIN(VLOOKUP($D3195,rng_ND,2,FALSE),A_Stammdaten!$B$19-D_SAV!$E3195+1))),"k.A.")</f>
        <v>k.A.</v>
      </c>
      <c r="X3195" s="343" t="str">
        <f t="shared" si="830"/>
        <v>k.A.</v>
      </c>
      <c r="Y3195" s="62"/>
      <c r="Z3195" s="48">
        <f t="shared" si="831"/>
        <v>0</v>
      </c>
      <c r="AA3195" s="457"/>
      <c r="AB3195" s="55">
        <f t="shared" si="823"/>
        <v>0</v>
      </c>
      <c r="AC3195" s="55">
        <f>IF(A_Stammdaten!$B$25="ja",D_SAV!AA3195,D_SAV!AB3195)</f>
        <v>0</v>
      </c>
      <c r="AD3195" s="478">
        <f>IF(AC3195=0,0,IF(U3195-(con_EOGJahr-D_SAV!E3195)&lt;=0,AC3195,AC3195/V3195))</f>
        <v>0</v>
      </c>
      <c r="AE3195" s="478">
        <f>IFERROR(IF(AND(VLOOKUP(D3195,rng_ND,5,FALSE)="Ja",D_SAV!T3195="degressiv"),D_SAV!AC3195*Y3195/100,0),0)</f>
        <v>0</v>
      </c>
      <c r="AF3195" s="55">
        <f>IFERROR(IF(VLOOKUP(D3195,rng_ND,5,FALSE)="Ja",MAX(D_SAV!AD3195:AE3195),D_SAV!AD3195),0)</f>
        <v>0</v>
      </c>
      <c r="AG3195" s="55">
        <f t="shared" si="824"/>
        <v>0</v>
      </c>
      <c r="AH3195" s="55">
        <f t="shared" si="825"/>
        <v>0</v>
      </c>
      <c r="AI3195" s="55">
        <f t="shared" si="826"/>
        <v>0</v>
      </c>
      <c r="AJ3195" s="55">
        <f t="shared" si="827"/>
        <v>0</v>
      </c>
      <c r="AK3195" s="55">
        <f t="shared" si="818"/>
        <v>0</v>
      </c>
      <c r="AL3195" s="55">
        <f t="shared" si="819"/>
        <v>0</v>
      </c>
      <c r="AM3195" s="55">
        <f t="shared" si="820"/>
        <v>0</v>
      </c>
    </row>
    <row r="3196" spans="1:39" x14ac:dyDescent="0.25">
      <c r="A3196" s="47">
        <v>3192</v>
      </c>
      <c r="B3196" s="358" t="str">
        <f>IF(AND(E3196&lt;&gt;0,D3196&lt;&gt;0,F3196&lt;&gt;0),IF(C3196&lt;&gt;0,CONCATENATE(C3196,"-AGr",VLOOKUP(D3196,Listen!$A$2:$G$45,7,FALSE),"-",E3196,"-",F3196,),CONCATENATE("AGr",VLOOKUP(D3196,Listen!$A$2:$G$45,7,FALSE),"-",E3196,"-",F3196)),"keine vollständige ID")</f>
        <v>keine vollständige ID</v>
      </c>
      <c r="C3196" s="359">
        <f>'[2]III_SAV-Details_NB'!B3202</f>
        <v>0</v>
      </c>
      <c r="D3196" s="359">
        <f>'[2]III_SAV-Details_NB'!C3202</f>
        <v>0</v>
      </c>
      <c r="E3196" s="359">
        <f>'[2]III_SAV-Details_NB'!D3202</f>
        <v>0</v>
      </c>
      <c r="F3196" s="490"/>
      <c r="G3196" s="281">
        <f>'[2]III_SAV-Details_NB'!X3202</f>
        <v>0</v>
      </c>
      <c r="H3196" s="281">
        <f t="shared" si="821"/>
        <v>0</v>
      </c>
      <c r="I3196" s="281">
        <f>IF(con_EOGJahr=2025,'[2]III_SAV-Details_NB'!AA3202,IF(con_EOGJahr=2026,'[2]III_SAV-Details_NB'!AB3202,'[2]III_SAV-Details_NB'!AC3202))</f>
        <v>0</v>
      </c>
      <c r="J3196" s="282"/>
      <c r="K3196" s="282"/>
      <c r="L3196" s="282"/>
      <c r="M3196" s="282"/>
      <c r="N3196" s="282"/>
      <c r="O3196" s="282"/>
      <c r="P3196" s="52">
        <f t="shared" si="822"/>
        <v>0</v>
      </c>
      <c r="Q3196" s="60"/>
      <c r="R3196" s="53">
        <f t="shared" si="828"/>
        <v>0</v>
      </c>
      <c r="S3196" s="59"/>
      <c r="T3196" s="61"/>
      <c r="U3196" s="342" t="str">
        <f t="shared" si="832"/>
        <v>k.A.</v>
      </c>
      <c r="V3196" s="343" t="str">
        <f t="shared" si="829"/>
        <v>k.A.</v>
      </c>
      <c r="W3196" s="343" t="str">
        <f>IFERROR(IF(OR($D3196="",$E3196=0,con_Ende=0),"k.A.",IF(VLOOKUP($D3196,rng_ND,5,0)="Nein",VLOOKUP($D3196,rng_ND,2,FALSE),MIN(VLOOKUP($D3196,rng_ND,2,FALSE),A_Stammdaten!$B$19-D_SAV!$E3196+1))),"k.A.")</f>
        <v>k.A.</v>
      </c>
      <c r="X3196" s="343" t="str">
        <f t="shared" si="830"/>
        <v>k.A.</v>
      </c>
      <c r="Y3196" s="62"/>
      <c r="Z3196" s="48">
        <f t="shared" si="831"/>
        <v>0</v>
      </c>
      <c r="AA3196" s="457"/>
      <c r="AB3196" s="55">
        <f t="shared" si="823"/>
        <v>0</v>
      </c>
      <c r="AC3196" s="55">
        <f>IF(A_Stammdaten!$B$25="ja",D_SAV!AA3196,D_SAV!AB3196)</f>
        <v>0</v>
      </c>
      <c r="AD3196" s="478">
        <f>IF(AC3196=0,0,IF(U3196-(con_EOGJahr-D_SAV!E3196)&lt;=0,AC3196,AC3196/V3196))</f>
        <v>0</v>
      </c>
      <c r="AE3196" s="478">
        <f>IFERROR(IF(AND(VLOOKUP(D3196,rng_ND,5,FALSE)="Ja",D_SAV!T3196="degressiv"),D_SAV!AC3196*Y3196/100,0),0)</f>
        <v>0</v>
      </c>
      <c r="AF3196" s="55">
        <f>IFERROR(IF(VLOOKUP(D3196,rng_ND,5,FALSE)="Ja",MAX(D_SAV!AD3196:AE3196),D_SAV!AD3196),0)</f>
        <v>0</v>
      </c>
      <c r="AG3196" s="55">
        <f t="shared" si="824"/>
        <v>0</v>
      </c>
      <c r="AH3196" s="55">
        <f t="shared" si="825"/>
        <v>0</v>
      </c>
      <c r="AI3196" s="55">
        <f t="shared" si="826"/>
        <v>0</v>
      </c>
      <c r="AJ3196" s="55">
        <f t="shared" si="827"/>
        <v>0</v>
      </c>
      <c r="AK3196" s="55">
        <f t="shared" si="818"/>
        <v>0</v>
      </c>
      <c r="AL3196" s="55">
        <f t="shared" si="819"/>
        <v>0</v>
      </c>
      <c r="AM3196" s="55">
        <f t="shared" si="820"/>
        <v>0</v>
      </c>
    </row>
    <row r="3197" spans="1:39" x14ac:dyDescent="0.25">
      <c r="A3197" s="47">
        <v>3193</v>
      </c>
      <c r="B3197" s="358" t="str">
        <f>IF(AND(E3197&lt;&gt;0,D3197&lt;&gt;0,F3197&lt;&gt;0),IF(C3197&lt;&gt;0,CONCATENATE(C3197,"-AGr",VLOOKUP(D3197,Listen!$A$2:$G$45,7,FALSE),"-",E3197,"-",F3197,),CONCATENATE("AGr",VLOOKUP(D3197,Listen!$A$2:$G$45,7,FALSE),"-",E3197,"-",F3197)),"keine vollständige ID")</f>
        <v>keine vollständige ID</v>
      </c>
      <c r="C3197" s="359">
        <f>'[2]III_SAV-Details_NB'!B3203</f>
        <v>0</v>
      </c>
      <c r="D3197" s="359">
        <f>'[2]III_SAV-Details_NB'!C3203</f>
        <v>0</v>
      </c>
      <c r="E3197" s="359">
        <f>'[2]III_SAV-Details_NB'!D3203</f>
        <v>0</v>
      </c>
      <c r="F3197" s="490"/>
      <c r="G3197" s="281">
        <f>'[2]III_SAV-Details_NB'!X3203</f>
        <v>0</v>
      </c>
      <c r="H3197" s="281">
        <f t="shared" si="821"/>
        <v>0</v>
      </c>
      <c r="I3197" s="281">
        <f>IF(con_EOGJahr=2025,'[2]III_SAV-Details_NB'!AA3203,IF(con_EOGJahr=2026,'[2]III_SAV-Details_NB'!AB3203,'[2]III_SAV-Details_NB'!AC3203))</f>
        <v>0</v>
      </c>
      <c r="J3197" s="282"/>
      <c r="K3197" s="282"/>
      <c r="L3197" s="282"/>
      <c r="M3197" s="282"/>
      <c r="N3197" s="282"/>
      <c r="O3197" s="282"/>
      <c r="P3197" s="52">
        <f t="shared" si="822"/>
        <v>0</v>
      </c>
      <c r="Q3197" s="60"/>
      <c r="R3197" s="53">
        <f t="shared" si="828"/>
        <v>0</v>
      </c>
      <c r="S3197" s="59"/>
      <c r="T3197" s="61"/>
      <c r="U3197" s="342" t="str">
        <f t="shared" si="832"/>
        <v>k.A.</v>
      </c>
      <c r="V3197" s="343" t="str">
        <f t="shared" si="829"/>
        <v>k.A.</v>
      </c>
      <c r="W3197" s="343" t="str">
        <f>IFERROR(IF(OR($D3197="",$E3197=0,con_Ende=0),"k.A.",IF(VLOOKUP($D3197,rng_ND,5,0)="Nein",VLOOKUP($D3197,rng_ND,2,FALSE),MIN(VLOOKUP($D3197,rng_ND,2,FALSE),A_Stammdaten!$B$19-D_SAV!$E3197+1))),"k.A.")</f>
        <v>k.A.</v>
      </c>
      <c r="X3197" s="343" t="str">
        <f t="shared" si="830"/>
        <v>k.A.</v>
      </c>
      <c r="Y3197" s="62"/>
      <c r="Z3197" s="48">
        <f t="shared" si="831"/>
        <v>0</v>
      </c>
      <c r="AA3197" s="457"/>
      <c r="AB3197" s="55">
        <f t="shared" si="823"/>
        <v>0</v>
      </c>
      <c r="AC3197" s="55">
        <f>IF(A_Stammdaten!$B$25="ja",D_SAV!AA3197,D_SAV!AB3197)</f>
        <v>0</v>
      </c>
      <c r="AD3197" s="478">
        <f>IF(AC3197=0,0,IF(U3197-(con_EOGJahr-D_SAV!E3197)&lt;=0,AC3197,AC3197/V3197))</f>
        <v>0</v>
      </c>
      <c r="AE3197" s="478">
        <f>IFERROR(IF(AND(VLOOKUP(D3197,rng_ND,5,FALSE)="Ja",D_SAV!T3197="degressiv"),D_SAV!AC3197*Y3197/100,0),0)</f>
        <v>0</v>
      </c>
      <c r="AF3197" s="55">
        <f>IFERROR(IF(VLOOKUP(D3197,rng_ND,5,FALSE)="Ja",MAX(D_SAV!AD3197:AE3197),D_SAV!AD3197),0)</f>
        <v>0</v>
      </c>
      <c r="AG3197" s="55">
        <f t="shared" si="824"/>
        <v>0</v>
      </c>
      <c r="AH3197" s="55">
        <f t="shared" si="825"/>
        <v>0</v>
      </c>
      <c r="AI3197" s="55">
        <f t="shared" si="826"/>
        <v>0</v>
      </c>
      <c r="AJ3197" s="55">
        <f t="shared" si="827"/>
        <v>0</v>
      </c>
      <c r="AK3197" s="55">
        <f t="shared" si="818"/>
        <v>0</v>
      </c>
      <c r="AL3197" s="55">
        <f t="shared" si="819"/>
        <v>0</v>
      </c>
      <c r="AM3197" s="55">
        <f t="shared" si="820"/>
        <v>0</v>
      </c>
    </row>
    <row r="3198" spans="1:39" x14ac:dyDescent="0.25">
      <c r="A3198" s="47">
        <v>3194</v>
      </c>
      <c r="B3198" s="358" t="str">
        <f>IF(AND(E3198&lt;&gt;0,D3198&lt;&gt;0,F3198&lt;&gt;0),IF(C3198&lt;&gt;0,CONCATENATE(C3198,"-AGr",VLOOKUP(D3198,Listen!$A$2:$G$45,7,FALSE),"-",E3198,"-",F3198,),CONCATENATE("AGr",VLOOKUP(D3198,Listen!$A$2:$G$45,7,FALSE),"-",E3198,"-",F3198)),"keine vollständige ID")</f>
        <v>keine vollständige ID</v>
      </c>
      <c r="C3198" s="359">
        <f>'[2]III_SAV-Details_NB'!B3204</f>
        <v>0</v>
      </c>
      <c r="D3198" s="359">
        <f>'[2]III_SAV-Details_NB'!C3204</f>
        <v>0</v>
      </c>
      <c r="E3198" s="359">
        <f>'[2]III_SAV-Details_NB'!D3204</f>
        <v>0</v>
      </c>
      <c r="F3198" s="490"/>
      <c r="G3198" s="281">
        <f>'[2]III_SAV-Details_NB'!X3204</f>
        <v>0</v>
      </c>
      <c r="H3198" s="281">
        <f t="shared" si="821"/>
        <v>0</v>
      </c>
      <c r="I3198" s="281">
        <f>IF(con_EOGJahr=2025,'[2]III_SAV-Details_NB'!AA3204,IF(con_EOGJahr=2026,'[2]III_SAV-Details_NB'!AB3204,'[2]III_SAV-Details_NB'!AC3204))</f>
        <v>0</v>
      </c>
      <c r="J3198" s="282"/>
      <c r="K3198" s="282"/>
      <c r="L3198" s="282"/>
      <c r="M3198" s="282"/>
      <c r="N3198" s="282"/>
      <c r="O3198" s="282"/>
      <c r="P3198" s="52">
        <f t="shared" si="822"/>
        <v>0</v>
      </c>
      <c r="Q3198" s="60"/>
      <c r="R3198" s="53">
        <f t="shared" si="828"/>
        <v>0</v>
      </c>
      <c r="S3198" s="59"/>
      <c r="T3198" s="61"/>
      <c r="U3198" s="342" t="str">
        <f t="shared" si="832"/>
        <v>k.A.</v>
      </c>
      <c r="V3198" s="343" t="str">
        <f t="shared" si="829"/>
        <v>k.A.</v>
      </c>
      <c r="W3198" s="343" t="str">
        <f>IFERROR(IF(OR($D3198="",$E3198=0,con_Ende=0),"k.A.",IF(VLOOKUP($D3198,rng_ND,5,0)="Nein",VLOOKUP($D3198,rng_ND,2,FALSE),MIN(VLOOKUP($D3198,rng_ND,2,FALSE),A_Stammdaten!$B$19-D_SAV!$E3198+1))),"k.A.")</f>
        <v>k.A.</v>
      </c>
      <c r="X3198" s="343" t="str">
        <f t="shared" si="830"/>
        <v>k.A.</v>
      </c>
      <c r="Y3198" s="62"/>
      <c r="Z3198" s="48">
        <f t="shared" si="831"/>
        <v>0</v>
      </c>
      <c r="AA3198" s="457"/>
      <c r="AB3198" s="55">
        <f t="shared" si="823"/>
        <v>0</v>
      </c>
      <c r="AC3198" s="55">
        <f>IF(A_Stammdaten!$B$25="ja",D_SAV!AA3198,D_SAV!AB3198)</f>
        <v>0</v>
      </c>
      <c r="AD3198" s="478">
        <f>IF(AC3198=0,0,IF(U3198-(con_EOGJahr-D_SAV!E3198)&lt;=0,AC3198,AC3198/V3198))</f>
        <v>0</v>
      </c>
      <c r="AE3198" s="478">
        <f>IFERROR(IF(AND(VLOOKUP(D3198,rng_ND,5,FALSE)="Ja",D_SAV!T3198="degressiv"),D_SAV!AC3198*Y3198/100,0),0)</f>
        <v>0</v>
      </c>
      <c r="AF3198" s="55">
        <f>IFERROR(IF(VLOOKUP(D3198,rng_ND,5,FALSE)="Ja",MAX(D_SAV!AD3198:AE3198),D_SAV!AD3198),0)</f>
        <v>0</v>
      </c>
      <c r="AG3198" s="55">
        <f t="shared" si="824"/>
        <v>0</v>
      </c>
      <c r="AH3198" s="55">
        <f t="shared" si="825"/>
        <v>0</v>
      </c>
      <c r="AI3198" s="55">
        <f t="shared" si="826"/>
        <v>0</v>
      </c>
      <c r="AJ3198" s="55">
        <f t="shared" si="827"/>
        <v>0</v>
      </c>
      <c r="AK3198" s="55">
        <f t="shared" si="818"/>
        <v>0</v>
      </c>
      <c r="AL3198" s="55">
        <f t="shared" si="819"/>
        <v>0</v>
      </c>
      <c r="AM3198" s="55">
        <f t="shared" si="820"/>
        <v>0</v>
      </c>
    </row>
    <row r="3199" spans="1:39" x14ac:dyDescent="0.25">
      <c r="A3199" s="47">
        <v>3195</v>
      </c>
      <c r="B3199" s="358" t="str">
        <f>IF(AND(E3199&lt;&gt;0,D3199&lt;&gt;0,F3199&lt;&gt;0),IF(C3199&lt;&gt;0,CONCATENATE(C3199,"-AGr",VLOOKUP(D3199,Listen!$A$2:$G$45,7,FALSE),"-",E3199,"-",F3199,),CONCATENATE("AGr",VLOOKUP(D3199,Listen!$A$2:$G$45,7,FALSE),"-",E3199,"-",F3199)),"keine vollständige ID")</f>
        <v>keine vollständige ID</v>
      </c>
      <c r="C3199" s="359">
        <f>'[2]III_SAV-Details_NB'!B3205</f>
        <v>0</v>
      </c>
      <c r="D3199" s="359">
        <f>'[2]III_SAV-Details_NB'!C3205</f>
        <v>0</v>
      </c>
      <c r="E3199" s="359">
        <f>'[2]III_SAV-Details_NB'!D3205</f>
        <v>0</v>
      </c>
      <c r="F3199" s="490"/>
      <c r="G3199" s="281">
        <f>'[2]III_SAV-Details_NB'!X3205</f>
        <v>0</v>
      </c>
      <c r="H3199" s="281">
        <f t="shared" si="821"/>
        <v>0</v>
      </c>
      <c r="I3199" s="281">
        <f>IF(con_EOGJahr=2025,'[2]III_SAV-Details_NB'!AA3205,IF(con_EOGJahr=2026,'[2]III_SAV-Details_NB'!AB3205,'[2]III_SAV-Details_NB'!AC3205))</f>
        <v>0</v>
      </c>
      <c r="J3199" s="282"/>
      <c r="K3199" s="282"/>
      <c r="L3199" s="282"/>
      <c r="M3199" s="282"/>
      <c r="N3199" s="282"/>
      <c r="O3199" s="282"/>
      <c r="P3199" s="52">
        <f t="shared" si="822"/>
        <v>0</v>
      </c>
      <c r="Q3199" s="60"/>
      <c r="R3199" s="53">
        <f t="shared" si="828"/>
        <v>0</v>
      </c>
      <c r="S3199" s="59"/>
      <c r="T3199" s="61"/>
      <c r="U3199" s="342" t="str">
        <f t="shared" si="832"/>
        <v>k.A.</v>
      </c>
      <c r="V3199" s="343" t="str">
        <f t="shared" si="829"/>
        <v>k.A.</v>
      </c>
      <c r="W3199" s="343" t="str">
        <f>IFERROR(IF(OR($D3199="",$E3199=0,con_Ende=0),"k.A.",IF(VLOOKUP($D3199,rng_ND,5,0)="Nein",VLOOKUP($D3199,rng_ND,2,FALSE),MIN(VLOOKUP($D3199,rng_ND,2,FALSE),A_Stammdaten!$B$19-D_SAV!$E3199+1))),"k.A.")</f>
        <v>k.A.</v>
      </c>
      <c r="X3199" s="343" t="str">
        <f t="shared" si="830"/>
        <v>k.A.</v>
      </c>
      <c r="Y3199" s="62"/>
      <c r="Z3199" s="48">
        <f t="shared" si="831"/>
        <v>0</v>
      </c>
      <c r="AA3199" s="457"/>
      <c r="AB3199" s="55">
        <f t="shared" si="823"/>
        <v>0</v>
      </c>
      <c r="AC3199" s="55">
        <f>IF(A_Stammdaten!$B$25="ja",D_SAV!AA3199,D_SAV!AB3199)</f>
        <v>0</v>
      </c>
      <c r="AD3199" s="478">
        <f>IF(AC3199=0,0,IF(U3199-(con_EOGJahr-D_SAV!E3199)&lt;=0,AC3199,AC3199/V3199))</f>
        <v>0</v>
      </c>
      <c r="AE3199" s="478">
        <f>IFERROR(IF(AND(VLOOKUP(D3199,rng_ND,5,FALSE)="Ja",D_SAV!T3199="degressiv"),D_SAV!AC3199*Y3199/100,0),0)</f>
        <v>0</v>
      </c>
      <c r="AF3199" s="55">
        <f>IFERROR(IF(VLOOKUP(D3199,rng_ND,5,FALSE)="Ja",MAX(D_SAV!AD3199:AE3199),D_SAV!AD3199),0)</f>
        <v>0</v>
      </c>
      <c r="AG3199" s="55">
        <f t="shared" si="824"/>
        <v>0</v>
      </c>
      <c r="AH3199" s="55">
        <f t="shared" si="825"/>
        <v>0</v>
      </c>
      <c r="AI3199" s="55">
        <f t="shared" si="826"/>
        <v>0</v>
      </c>
      <c r="AJ3199" s="55">
        <f t="shared" si="827"/>
        <v>0</v>
      </c>
      <c r="AK3199" s="55">
        <f t="shared" si="818"/>
        <v>0</v>
      </c>
      <c r="AL3199" s="55">
        <f t="shared" si="819"/>
        <v>0</v>
      </c>
      <c r="AM3199" s="55">
        <f t="shared" si="820"/>
        <v>0</v>
      </c>
    </row>
    <row r="3200" spans="1:39" x14ac:dyDescent="0.25">
      <c r="A3200" s="47">
        <v>3196</v>
      </c>
      <c r="B3200" s="358" t="str">
        <f>IF(AND(E3200&lt;&gt;0,D3200&lt;&gt;0,F3200&lt;&gt;0),IF(C3200&lt;&gt;0,CONCATENATE(C3200,"-AGr",VLOOKUP(D3200,Listen!$A$2:$G$45,7,FALSE),"-",E3200,"-",F3200,),CONCATENATE("AGr",VLOOKUP(D3200,Listen!$A$2:$G$45,7,FALSE),"-",E3200,"-",F3200)),"keine vollständige ID")</f>
        <v>keine vollständige ID</v>
      </c>
      <c r="C3200" s="359">
        <f>'[2]III_SAV-Details_NB'!B3206</f>
        <v>0</v>
      </c>
      <c r="D3200" s="359">
        <f>'[2]III_SAV-Details_NB'!C3206</f>
        <v>0</v>
      </c>
      <c r="E3200" s="359">
        <f>'[2]III_SAV-Details_NB'!D3206</f>
        <v>0</v>
      </c>
      <c r="F3200" s="490"/>
      <c r="G3200" s="281">
        <f>'[2]III_SAV-Details_NB'!X3206</f>
        <v>0</v>
      </c>
      <c r="H3200" s="281">
        <f t="shared" si="821"/>
        <v>0</v>
      </c>
      <c r="I3200" s="281">
        <f>IF(con_EOGJahr=2025,'[2]III_SAV-Details_NB'!AA3206,IF(con_EOGJahr=2026,'[2]III_SAV-Details_NB'!AB3206,'[2]III_SAV-Details_NB'!AC3206))</f>
        <v>0</v>
      </c>
      <c r="J3200" s="282"/>
      <c r="K3200" s="282"/>
      <c r="L3200" s="282"/>
      <c r="M3200" s="282"/>
      <c r="N3200" s="282"/>
      <c r="O3200" s="282"/>
      <c r="P3200" s="52">
        <f t="shared" si="822"/>
        <v>0</v>
      </c>
      <c r="Q3200" s="60"/>
      <c r="R3200" s="53">
        <f t="shared" si="828"/>
        <v>0</v>
      </c>
      <c r="S3200" s="59"/>
      <c r="T3200" s="61"/>
      <c r="U3200" s="342" t="str">
        <f t="shared" si="832"/>
        <v>k.A.</v>
      </c>
      <c r="V3200" s="343" t="str">
        <f t="shared" si="829"/>
        <v>k.A.</v>
      </c>
      <c r="W3200" s="343" t="str">
        <f>IFERROR(IF(OR($D3200="",$E3200=0,con_Ende=0),"k.A.",IF(VLOOKUP($D3200,rng_ND,5,0)="Nein",VLOOKUP($D3200,rng_ND,2,FALSE),MIN(VLOOKUP($D3200,rng_ND,2,FALSE),A_Stammdaten!$B$19-D_SAV!$E3200+1))),"k.A.")</f>
        <v>k.A.</v>
      </c>
      <c r="X3200" s="343" t="str">
        <f t="shared" si="830"/>
        <v>k.A.</v>
      </c>
      <c r="Y3200" s="62"/>
      <c r="Z3200" s="48">
        <f t="shared" si="831"/>
        <v>0</v>
      </c>
      <c r="AA3200" s="457"/>
      <c r="AB3200" s="55">
        <f t="shared" si="823"/>
        <v>0</v>
      </c>
      <c r="AC3200" s="55">
        <f>IF(A_Stammdaten!$B$25="ja",D_SAV!AA3200,D_SAV!AB3200)</f>
        <v>0</v>
      </c>
      <c r="AD3200" s="478">
        <f>IF(AC3200=0,0,IF(U3200-(con_EOGJahr-D_SAV!E3200)&lt;=0,AC3200,AC3200/V3200))</f>
        <v>0</v>
      </c>
      <c r="AE3200" s="478">
        <f>IFERROR(IF(AND(VLOOKUP(D3200,rng_ND,5,FALSE)="Ja",D_SAV!T3200="degressiv"),D_SAV!AC3200*Y3200/100,0),0)</f>
        <v>0</v>
      </c>
      <c r="AF3200" s="55">
        <f>IFERROR(IF(VLOOKUP(D3200,rng_ND,5,FALSE)="Ja",MAX(D_SAV!AD3200:AE3200),D_SAV!AD3200),0)</f>
        <v>0</v>
      </c>
      <c r="AG3200" s="55">
        <f t="shared" si="824"/>
        <v>0</v>
      </c>
      <c r="AH3200" s="55">
        <f t="shared" si="825"/>
        <v>0</v>
      </c>
      <c r="AI3200" s="55">
        <f t="shared" si="826"/>
        <v>0</v>
      </c>
      <c r="AJ3200" s="55">
        <f t="shared" si="827"/>
        <v>0</v>
      </c>
      <c r="AK3200" s="55">
        <f t="shared" si="818"/>
        <v>0</v>
      </c>
      <c r="AL3200" s="55">
        <f t="shared" si="819"/>
        <v>0</v>
      </c>
      <c r="AM3200" s="55">
        <f t="shared" si="820"/>
        <v>0</v>
      </c>
    </row>
    <row r="3201" spans="1:39" x14ac:dyDescent="0.25">
      <c r="A3201" s="47">
        <v>3197</v>
      </c>
      <c r="B3201" s="358" t="str">
        <f>IF(AND(E3201&lt;&gt;0,D3201&lt;&gt;0,F3201&lt;&gt;0),IF(C3201&lt;&gt;0,CONCATENATE(C3201,"-AGr",VLOOKUP(D3201,Listen!$A$2:$G$45,7,FALSE),"-",E3201,"-",F3201,),CONCATENATE("AGr",VLOOKUP(D3201,Listen!$A$2:$G$45,7,FALSE),"-",E3201,"-",F3201)),"keine vollständige ID")</f>
        <v>keine vollständige ID</v>
      </c>
      <c r="C3201" s="359">
        <f>'[2]III_SAV-Details_NB'!B3207</f>
        <v>0</v>
      </c>
      <c r="D3201" s="359">
        <f>'[2]III_SAV-Details_NB'!C3207</f>
        <v>0</v>
      </c>
      <c r="E3201" s="359">
        <f>'[2]III_SAV-Details_NB'!D3207</f>
        <v>0</v>
      </c>
      <c r="F3201" s="490"/>
      <c r="G3201" s="281">
        <f>'[2]III_SAV-Details_NB'!X3207</f>
        <v>0</v>
      </c>
      <c r="H3201" s="281">
        <f t="shared" si="821"/>
        <v>0</v>
      </c>
      <c r="I3201" s="281">
        <f>IF(con_EOGJahr=2025,'[2]III_SAV-Details_NB'!AA3207,IF(con_EOGJahr=2026,'[2]III_SAV-Details_NB'!AB3207,'[2]III_SAV-Details_NB'!AC3207))</f>
        <v>0</v>
      </c>
      <c r="J3201" s="282"/>
      <c r="K3201" s="282"/>
      <c r="L3201" s="282"/>
      <c r="M3201" s="282"/>
      <c r="N3201" s="282"/>
      <c r="O3201" s="282"/>
      <c r="P3201" s="52">
        <f t="shared" si="822"/>
        <v>0</v>
      </c>
      <c r="Q3201" s="60"/>
      <c r="R3201" s="53">
        <f t="shared" si="828"/>
        <v>0</v>
      </c>
      <c r="S3201" s="59"/>
      <c r="T3201" s="61"/>
      <c r="U3201" s="342" t="str">
        <f t="shared" si="832"/>
        <v>k.A.</v>
      </c>
      <c r="V3201" s="343" t="str">
        <f t="shared" si="829"/>
        <v>k.A.</v>
      </c>
      <c r="W3201" s="343" t="str">
        <f>IFERROR(IF(OR($D3201="",$E3201=0,con_Ende=0),"k.A.",IF(VLOOKUP($D3201,rng_ND,5,0)="Nein",VLOOKUP($D3201,rng_ND,2,FALSE),MIN(VLOOKUP($D3201,rng_ND,2,FALSE),A_Stammdaten!$B$19-D_SAV!$E3201+1))),"k.A.")</f>
        <v>k.A.</v>
      </c>
      <c r="X3201" s="343" t="str">
        <f t="shared" si="830"/>
        <v>k.A.</v>
      </c>
      <c r="Y3201" s="62"/>
      <c r="Z3201" s="48">
        <f t="shared" si="831"/>
        <v>0</v>
      </c>
      <c r="AA3201" s="457"/>
      <c r="AB3201" s="55">
        <f t="shared" si="823"/>
        <v>0</v>
      </c>
      <c r="AC3201" s="55">
        <f>IF(A_Stammdaten!$B$25="ja",D_SAV!AA3201,D_SAV!AB3201)</f>
        <v>0</v>
      </c>
      <c r="AD3201" s="478">
        <f>IF(AC3201=0,0,IF(U3201-(con_EOGJahr-D_SAV!E3201)&lt;=0,AC3201,AC3201/V3201))</f>
        <v>0</v>
      </c>
      <c r="AE3201" s="478">
        <f>IFERROR(IF(AND(VLOOKUP(D3201,rng_ND,5,FALSE)="Ja",D_SAV!T3201="degressiv"),D_SAV!AC3201*Y3201/100,0),0)</f>
        <v>0</v>
      </c>
      <c r="AF3201" s="55">
        <f>IFERROR(IF(VLOOKUP(D3201,rng_ND,5,FALSE)="Ja",MAX(D_SAV!AD3201:AE3201),D_SAV!AD3201),0)</f>
        <v>0</v>
      </c>
      <c r="AG3201" s="55">
        <f t="shared" si="824"/>
        <v>0</v>
      </c>
      <c r="AH3201" s="55">
        <f t="shared" si="825"/>
        <v>0</v>
      </c>
      <c r="AI3201" s="55">
        <f t="shared" si="826"/>
        <v>0</v>
      </c>
      <c r="AJ3201" s="55">
        <f t="shared" si="827"/>
        <v>0</v>
      </c>
      <c r="AK3201" s="55">
        <f t="shared" si="818"/>
        <v>0</v>
      </c>
      <c r="AL3201" s="55">
        <f t="shared" si="819"/>
        <v>0</v>
      </c>
      <c r="AM3201" s="55">
        <f t="shared" si="820"/>
        <v>0</v>
      </c>
    </row>
    <row r="3202" spans="1:39" x14ac:dyDescent="0.25">
      <c r="A3202" s="47">
        <v>3198</v>
      </c>
      <c r="B3202" s="358" t="str">
        <f>IF(AND(E3202&lt;&gt;0,D3202&lt;&gt;0,F3202&lt;&gt;0),IF(C3202&lt;&gt;0,CONCATENATE(C3202,"-AGr",VLOOKUP(D3202,Listen!$A$2:$G$45,7,FALSE),"-",E3202,"-",F3202,),CONCATENATE("AGr",VLOOKUP(D3202,Listen!$A$2:$G$45,7,FALSE),"-",E3202,"-",F3202)),"keine vollständige ID")</f>
        <v>keine vollständige ID</v>
      </c>
      <c r="C3202" s="359">
        <f>'[2]III_SAV-Details_NB'!B3208</f>
        <v>0</v>
      </c>
      <c r="D3202" s="359">
        <f>'[2]III_SAV-Details_NB'!C3208</f>
        <v>0</v>
      </c>
      <c r="E3202" s="359">
        <f>'[2]III_SAV-Details_NB'!D3208</f>
        <v>0</v>
      </c>
      <c r="F3202" s="490"/>
      <c r="G3202" s="281">
        <f>'[2]III_SAV-Details_NB'!X3208</f>
        <v>0</v>
      </c>
      <c r="H3202" s="281">
        <f t="shared" si="821"/>
        <v>0</v>
      </c>
      <c r="I3202" s="281">
        <f>IF(con_EOGJahr=2025,'[2]III_SAV-Details_NB'!AA3208,IF(con_EOGJahr=2026,'[2]III_SAV-Details_NB'!AB3208,'[2]III_SAV-Details_NB'!AC3208))</f>
        <v>0</v>
      </c>
      <c r="J3202" s="282"/>
      <c r="K3202" s="282"/>
      <c r="L3202" s="282"/>
      <c r="M3202" s="282"/>
      <c r="N3202" s="282"/>
      <c r="O3202" s="282"/>
      <c r="P3202" s="52">
        <f t="shared" si="822"/>
        <v>0</v>
      </c>
      <c r="Q3202" s="60"/>
      <c r="R3202" s="53">
        <f t="shared" si="828"/>
        <v>0</v>
      </c>
      <c r="S3202" s="59"/>
      <c r="T3202" s="61"/>
      <c r="U3202" s="342" t="str">
        <f t="shared" si="832"/>
        <v>k.A.</v>
      </c>
      <c r="V3202" s="343" t="str">
        <f t="shared" si="829"/>
        <v>k.A.</v>
      </c>
      <c r="W3202" s="343" t="str">
        <f>IFERROR(IF(OR($D3202="",$E3202=0,con_Ende=0),"k.A.",IF(VLOOKUP($D3202,rng_ND,5,0)="Nein",VLOOKUP($D3202,rng_ND,2,FALSE),MIN(VLOOKUP($D3202,rng_ND,2,FALSE),A_Stammdaten!$B$19-D_SAV!$E3202+1))),"k.A.")</f>
        <v>k.A.</v>
      </c>
      <c r="X3202" s="343" t="str">
        <f t="shared" si="830"/>
        <v>k.A.</v>
      </c>
      <c r="Y3202" s="62"/>
      <c r="Z3202" s="48">
        <f t="shared" si="831"/>
        <v>0</v>
      </c>
      <c r="AA3202" s="457"/>
      <c r="AB3202" s="55">
        <f t="shared" si="823"/>
        <v>0</v>
      </c>
      <c r="AC3202" s="55">
        <f>IF(A_Stammdaten!$B$25="ja",D_SAV!AA3202,D_SAV!AB3202)</f>
        <v>0</v>
      </c>
      <c r="AD3202" s="478">
        <f>IF(AC3202=0,0,IF(U3202-(con_EOGJahr-D_SAV!E3202)&lt;=0,AC3202,AC3202/V3202))</f>
        <v>0</v>
      </c>
      <c r="AE3202" s="478">
        <f>IFERROR(IF(AND(VLOOKUP(D3202,rng_ND,5,FALSE)="Ja",D_SAV!T3202="degressiv"),D_SAV!AC3202*Y3202/100,0),0)</f>
        <v>0</v>
      </c>
      <c r="AF3202" s="55">
        <f>IFERROR(IF(VLOOKUP(D3202,rng_ND,5,FALSE)="Ja",MAX(D_SAV!AD3202:AE3202),D_SAV!AD3202),0)</f>
        <v>0</v>
      </c>
      <c r="AG3202" s="55">
        <f t="shared" si="824"/>
        <v>0</v>
      </c>
      <c r="AH3202" s="55">
        <f t="shared" si="825"/>
        <v>0</v>
      </c>
      <c r="AI3202" s="55">
        <f t="shared" si="826"/>
        <v>0</v>
      </c>
      <c r="AJ3202" s="55">
        <f t="shared" si="827"/>
        <v>0</v>
      </c>
      <c r="AK3202" s="55">
        <f t="shared" si="818"/>
        <v>0</v>
      </c>
      <c r="AL3202" s="55">
        <f t="shared" si="819"/>
        <v>0</v>
      </c>
      <c r="AM3202" s="55">
        <f t="shared" si="820"/>
        <v>0</v>
      </c>
    </row>
    <row r="3203" spans="1:39" x14ac:dyDescent="0.25">
      <c r="A3203" s="47">
        <v>3199</v>
      </c>
      <c r="B3203" s="358" t="str">
        <f>IF(AND(E3203&lt;&gt;0,D3203&lt;&gt;0,F3203&lt;&gt;0),IF(C3203&lt;&gt;0,CONCATENATE(C3203,"-AGr",VLOOKUP(D3203,Listen!$A$2:$G$45,7,FALSE),"-",E3203,"-",F3203,),CONCATENATE("AGr",VLOOKUP(D3203,Listen!$A$2:$G$45,7,FALSE),"-",E3203,"-",F3203)),"keine vollständige ID")</f>
        <v>keine vollständige ID</v>
      </c>
      <c r="C3203" s="359">
        <f>'[2]III_SAV-Details_NB'!B3209</f>
        <v>0</v>
      </c>
      <c r="D3203" s="359">
        <f>'[2]III_SAV-Details_NB'!C3209</f>
        <v>0</v>
      </c>
      <c r="E3203" s="359">
        <f>'[2]III_SAV-Details_NB'!D3209</f>
        <v>0</v>
      </c>
      <c r="F3203" s="490"/>
      <c r="G3203" s="281">
        <f>'[2]III_SAV-Details_NB'!X3209</f>
        <v>0</v>
      </c>
      <c r="H3203" s="281">
        <f t="shared" si="821"/>
        <v>0</v>
      </c>
      <c r="I3203" s="281">
        <f>IF(con_EOGJahr=2025,'[2]III_SAV-Details_NB'!AA3209,IF(con_EOGJahr=2026,'[2]III_SAV-Details_NB'!AB3209,'[2]III_SAV-Details_NB'!AC3209))</f>
        <v>0</v>
      </c>
      <c r="J3203" s="282"/>
      <c r="K3203" s="282"/>
      <c r="L3203" s="282"/>
      <c r="M3203" s="282"/>
      <c r="N3203" s="282"/>
      <c r="O3203" s="282"/>
      <c r="P3203" s="52">
        <f t="shared" si="822"/>
        <v>0</v>
      </c>
      <c r="Q3203" s="60"/>
      <c r="R3203" s="53">
        <f t="shared" si="828"/>
        <v>0</v>
      </c>
      <c r="S3203" s="59"/>
      <c r="T3203" s="61"/>
      <c r="U3203" s="342" t="str">
        <f t="shared" si="832"/>
        <v>k.A.</v>
      </c>
      <c r="V3203" s="343" t="str">
        <f t="shared" si="829"/>
        <v>k.A.</v>
      </c>
      <c r="W3203" s="343" t="str">
        <f>IFERROR(IF(OR($D3203="",$E3203=0,con_Ende=0),"k.A.",IF(VLOOKUP($D3203,rng_ND,5,0)="Nein",VLOOKUP($D3203,rng_ND,2,FALSE),MIN(VLOOKUP($D3203,rng_ND,2,FALSE),A_Stammdaten!$B$19-D_SAV!$E3203+1))),"k.A.")</f>
        <v>k.A.</v>
      </c>
      <c r="X3203" s="343" t="str">
        <f t="shared" si="830"/>
        <v>k.A.</v>
      </c>
      <c r="Y3203" s="62"/>
      <c r="Z3203" s="48">
        <f t="shared" si="831"/>
        <v>0</v>
      </c>
      <c r="AA3203" s="457"/>
      <c r="AB3203" s="55">
        <f t="shared" si="823"/>
        <v>0</v>
      </c>
      <c r="AC3203" s="55">
        <f>IF(A_Stammdaten!$B$25="ja",D_SAV!AA3203,D_SAV!AB3203)</f>
        <v>0</v>
      </c>
      <c r="AD3203" s="478">
        <f>IF(AC3203=0,0,IF(U3203-(con_EOGJahr-D_SAV!E3203)&lt;=0,AC3203,AC3203/V3203))</f>
        <v>0</v>
      </c>
      <c r="AE3203" s="478">
        <f>IFERROR(IF(AND(VLOOKUP(D3203,rng_ND,5,FALSE)="Ja",D_SAV!T3203="degressiv"),D_SAV!AC3203*Y3203/100,0),0)</f>
        <v>0</v>
      </c>
      <c r="AF3203" s="55">
        <f>IFERROR(IF(VLOOKUP(D3203,rng_ND,5,FALSE)="Ja",MAX(D_SAV!AD3203:AE3203),D_SAV!AD3203),0)</f>
        <v>0</v>
      </c>
      <c r="AG3203" s="55">
        <f t="shared" si="824"/>
        <v>0</v>
      </c>
      <c r="AH3203" s="55">
        <f t="shared" si="825"/>
        <v>0</v>
      </c>
      <c r="AI3203" s="55">
        <f t="shared" si="826"/>
        <v>0</v>
      </c>
      <c r="AJ3203" s="55">
        <f t="shared" si="827"/>
        <v>0</v>
      </c>
      <c r="AK3203" s="55">
        <f t="shared" si="818"/>
        <v>0</v>
      </c>
      <c r="AL3203" s="55">
        <f t="shared" si="819"/>
        <v>0</v>
      </c>
      <c r="AM3203" s="55">
        <f t="shared" si="820"/>
        <v>0</v>
      </c>
    </row>
    <row r="3204" spans="1:39" x14ac:dyDescent="0.25">
      <c r="A3204" s="47">
        <v>3200</v>
      </c>
      <c r="B3204" s="358" t="str">
        <f>IF(AND(E3204&lt;&gt;0,D3204&lt;&gt;0,F3204&lt;&gt;0),IF(C3204&lt;&gt;0,CONCATENATE(C3204,"-AGr",VLOOKUP(D3204,Listen!$A$2:$G$45,7,FALSE),"-",E3204,"-",F3204,),CONCATENATE("AGr",VLOOKUP(D3204,Listen!$A$2:$G$45,7,FALSE),"-",E3204,"-",F3204)),"keine vollständige ID")</f>
        <v>keine vollständige ID</v>
      </c>
      <c r="C3204" s="359">
        <f>'[2]III_SAV-Details_NB'!B3210</f>
        <v>0</v>
      </c>
      <c r="D3204" s="359">
        <f>'[2]III_SAV-Details_NB'!C3210</f>
        <v>0</v>
      </c>
      <c r="E3204" s="359">
        <f>'[2]III_SAV-Details_NB'!D3210</f>
        <v>0</v>
      </c>
      <c r="F3204" s="490"/>
      <c r="G3204" s="281">
        <f>'[2]III_SAV-Details_NB'!X3210</f>
        <v>0</v>
      </c>
      <c r="H3204" s="281">
        <f t="shared" si="821"/>
        <v>0</v>
      </c>
      <c r="I3204" s="281">
        <f>IF(con_EOGJahr=2025,'[2]III_SAV-Details_NB'!AA3210,IF(con_EOGJahr=2026,'[2]III_SAV-Details_NB'!AB3210,'[2]III_SAV-Details_NB'!AC3210))</f>
        <v>0</v>
      </c>
      <c r="J3204" s="282"/>
      <c r="K3204" s="282"/>
      <c r="L3204" s="282"/>
      <c r="M3204" s="282"/>
      <c r="N3204" s="282"/>
      <c r="O3204" s="282"/>
      <c r="P3204" s="52">
        <f t="shared" si="822"/>
        <v>0</v>
      </c>
      <c r="Q3204" s="60"/>
      <c r="R3204" s="53">
        <f t="shared" si="828"/>
        <v>0</v>
      </c>
      <c r="S3204" s="59"/>
      <c r="T3204" s="61"/>
      <c r="U3204" s="342" t="str">
        <f t="shared" si="832"/>
        <v>k.A.</v>
      </c>
      <c r="V3204" s="343" t="str">
        <f t="shared" si="829"/>
        <v>k.A.</v>
      </c>
      <c r="W3204" s="343" t="str">
        <f>IFERROR(IF(OR($D3204="",$E3204=0,con_Ende=0),"k.A.",IF(VLOOKUP($D3204,rng_ND,5,0)="Nein",VLOOKUP($D3204,rng_ND,2,FALSE),MIN(VLOOKUP($D3204,rng_ND,2,FALSE),A_Stammdaten!$B$19-D_SAV!$E3204+1))),"k.A.")</f>
        <v>k.A.</v>
      </c>
      <c r="X3204" s="343" t="str">
        <f t="shared" si="830"/>
        <v>k.A.</v>
      </c>
      <c r="Y3204" s="62"/>
      <c r="Z3204" s="48">
        <f t="shared" si="831"/>
        <v>0</v>
      </c>
      <c r="AA3204" s="457"/>
      <c r="AB3204" s="55">
        <f t="shared" si="823"/>
        <v>0</v>
      </c>
      <c r="AC3204" s="55">
        <f>IF(A_Stammdaten!$B$25="ja",D_SAV!AA3204,D_SAV!AB3204)</f>
        <v>0</v>
      </c>
      <c r="AD3204" s="478">
        <f>IF(AC3204=0,0,IF(U3204-(con_EOGJahr-D_SAV!E3204)&lt;=0,AC3204,AC3204/V3204))</f>
        <v>0</v>
      </c>
      <c r="AE3204" s="478">
        <f>IFERROR(IF(AND(VLOOKUP(D3204,rng_ND,5,FALSE)="Ja",D_SAV!T3204="degressiv"),D_SAV!AC3204*Y3204/100,0),0)</f>
        <v>0</v>
      </c>
      <c r="AF3204" s="55">
        <f>IFERROR(IF(VLOOKUP(D3204,rng_ND,5,FALSE)="Ja",MAX(D_SAV!AD3204:AE3204),D_SAV!AD3204),0)</f>
        <v>0</v>
      </c>
      <c r="AG3204" s="55">
        <f t="shared" si="824"/>
        <v>0</v>
      </c>
      <c r="AH3204" s="55">
        <f t="shared" si="825"/>
        <v>0</v>
      </c>
      <c r="AI3204" s="55">
        <f t="shared" si="826"/>
        <v>0</v>
      </c>
      <c r="AJ3204" s="55">
        <f t="shared" si="827"/>
        <v>0</v>
      </c>
      <c r="AK3204" s="55">
        <f t="shared" si="818"/>
        <v>0</v>
      </c>
      <c r="AL3204" s="55">
        <f t="shared" si="819"/>
        <v>0</v>
      </c>
      <c r="AM3204" s="55">
        <f t="shared" si="820"/>
        <v>0</v>
      </c>
    </row>
    <row r="3205" spans="1:39" x14ac:dyDescent="0.25">
      <c r="A3205" s="47">
        <v>3201</v>
      </c>
      <c r="B3205" s="358" t="str">
        <f>IF(AND(E3205&lt;&gt;0,D3205&lt;&gt;0,F3205&lt;&gt;0),IF(C3205&lt;&gt;0,CONCATENATE(C3205,"-AGr",VLOOKUP(D3205,Listen!$A$2:$G$45,7,FALSE),"-",E3205,"-",F3205,),CONCATENATE("AGr",VLOOKUP(D3205,Listen!$A$2:$G$45,7,FALSE),"-",E3205,"-",F3205)),"keine vollständige ID")</f>
        <v>keine vollständige ID</v>
      </c>
      <c r="C3205" s="359">
        <f>'[2]III_SAV-Details_NB'!B3211</f>
        <v>0</v>
      </c>
      <c r="D3205" s="359">
        <f>'[2]III_SAV-Details_NB'!C3211</f>
        <v>0</v>
      </c>
      <c r="E3205" s="359">
        <f>'[2]III_SAV-Details_NB'!D3211</f>
        <v>0</v>
      </c>
      <c r="F3205" s="490"/>
      <c r="G3205" s="281">
        <f>'[2]III_SAV-Details_NB'!X3211</f>
        <v>0</v>
      </c>
      <c r="H3205" s="281">
        <f t="shared" si="821"/>
        <v>0</v>
      </c>
      <c r="I3205" s="281">
        <f>IF(con_EOGJahr=2025,'[2]III_SAV-Details_NB'!AA3211,IF(con_EOGJahr=2026,'[2]III_SAV-Details_NB'!AB3211,'[2]III_SAV-Details_NB'!AC3211))</f>
        <v>0</v>
      </c>
      <c r="J3205" s="282"/>
      <c r="K3205" s="282"/>
      <c r="L3205" s="282"/>
      <c r="M3205" s="282"/>
      <c r="N3205" s="282"/>
      <c r="O3205" s="282"/>
      <c r="P3205" s="52">
        <f t="shared" si="822"/>
        <v>0</v>
      </c>
      <c r="Q3205" s="60"/>
      <c r="R3205" s="53">
        <f t="shared" si="828"/>
        <v>0</v>
      </c>
      <c r="S3205" s="59"/>
      <c r="T3205" s="61"/>
      <c r="U3205" s="342" t="str">
        <f t="shared" si="832"/>
        <v>k.A.</v>
      </c>
      <c r="V3205" s="343" t="str">
        <f t="shared" si="829"/>
        <v>k.A.</v>
      </c>
      <c r="W3205" s="343" t="str">
        <f>IFERROR(IF(OR($D3205="",$E3205=0,con_Ende=0),"k.A.",IF(VLOOKUP($D3205,rng_ND,5,0)="Nein",VLOOKUP($D3205,rng_ND,2,FALSE),MIN(VLOOKUP($D3205,rng_ND,2,FALSE),A_Stammdaten!$B$19-D_SAV!$E3205+1))),"k.A.")</f>
        <v>k.A.</v>
      </c>
      <c r="X3205" s="343" t="str">
        <f t="shared" si="830"/>
        <v>k.A.</v>
      </c>
      <c r="Y3205" s="62"/>
      <c r="Z3205" s="48">
        <f t="shared" si="831"/>
        <v>0</v>
      </c>
      <c r="AA3205" s="457"/>
      <c r="AB3205" s="55">
        <f t="shared" si="823"/>
        <v>0</v>
      </c>
      <c r="AC3205" s="55">
        <f>IF(A_Stammdaten!$B$25="ja",D_SAV!AA3205,D_SAV!AB3205)</f>
        <v>0</v>
      </c>
      <c r="AD3205" s="478">
        <f>IF(AC3205=0,0,IF(U3205-(con_EOGJahr-D_SAV!E3205)&lt;=0,AC3205,AC3205/V3205))</f>
        <v>0</v>
      </c>
      <c r="AE3205" s="478">
        <f>IFERROR(IF(AND(VLOOKUP(D3205,rng_ND,5,FALSE)="Ja",D_SAV!T3205="degressiv"),D_SAV!AC3205*Y3205/100,0),0)</f>
        <v>0</v>
      </c>
      <c r="AF3205" s="55">
        <f>IFERROR(IF(VLOOKUP(D3205,rng_ND,5,FALSE)="Ja",MAX(D_SAV!AD3205:AE3205),D_SAV!AD3205),0)</f>
        <v>0</v>
      </c>
      <c r="AG3205" s="55">
        <f t="shared" si="824"/>
        <v>0</v>
      </c>
      <c r="AH3205" s="55">
        <f t="shared" si="825"/>
        <v>0</v>
      </c>
      <c r="AI3205" s="55">
        <f t="shared" si="826"/>
        <v>0</v>
      </c>
      <c r="AJ3205" s="55">
        <f t="shared" si="827"/>
        <v>0</v>
      </c>
      <c r="AK3205" s="55">
        <f t="shared" ref="AK3205:AK3268" si="833">IF($E3205&gt;=2006,AC3205,con_EKQ*AH3205+(1-con_EKQ)*AC3205)</f>
        <v>0</v>
      </c>
      <c r="AL3205" s="55">
        <f t="shared" ref="AL3205:AL3268" si="834">IF($E3205&gt;=2006,AF3205,con_EKQ*AI3205+(1-con_EKQ)*AF3205)</f>
        <v>0</v>
      </c>
      <c r="AM3205" s="55">
        <f t="shared" ref="AM3205:AM3268" si="835">IF($E3205&gt;=2006,AG3205,con_EKQ*AJ3205+(1-con_EKQ)*AG3205)</f>
        <v>0</v>
      </c>
    </row>
    <row r="3206" spans="1:39" x14ac:dyDescent="0.25">
      <c r="A3206" s="47">
        <v>3202</v>
      </c>
      <c r="B3206" s="358" t="str">
        <f>IF(AND(E3206&lt;&gt;0,D3206&lt;&gt;0,F3206&lt;&gt;0),IF(C3206&lt;&gt;0,CONCATENATE(C3206,"-AGr",VLOOKUP(D3206,Listen!$A$2:$G$45,7,FALSE),"-",E3206,"-",F3206,),CONCATENATE("AGr",VLOOKUP(D3206,Listen!$A$2:$G$45,7,FALSE),"-",E3206,"-",F3206)),"keine vollständige ID")</f>
        <v>keine vollständige ID</v>
      </c>
      <c r="C3206" s="359">
        <f>'[2]III_SAV-Details_NB'!B3212</f>
        <v>0</v>
      </c>
      <c r="D3206" s="359">
        <f>'[2]III_SAV-Details_NB'!C3212</f>
        <v>0</v>
      </c>
      <c r="E3206" s="359">
        <f>'[2]III_SAV-Details_NB'!D3212</f>
        <v>0</v>
      </c>
      <c r="F3206" s="490"/>
      <c r="G3206" s="281">
        <f>'[2]III_SAV-Details_NB'!X3212</f>
        <v>0</v>
      </c>
      <c r="H3206" s="281">
        <f t="shared" ref="H3206:H3269" si="836">+G3206</f>
        <v>0</v>
      </c>
      <c r="I3206" s="281">
        <f>IF(con_EOGJahr=2025,'[2]III_SAV-Details_NB'!AA3212,IF(con_EOGJahr=2026,'[2]III_SAV-Details_NB'!AB3212,'[2]III_SAV-Details_NB'!AC3212))</f>
        <v>0</v>
      </c>
      <c r="J3206" s="282"/>
      <c r="K3206" s="282"/>
      <c r="L3206" s="282"/>
      <c r="M3206" s="282"/>
      <c r="N3206" s="282"/>
      <c r="O3206" s="282"/>
      <c r="P3206" s="52">
        <f t="shared" ref="P3206:P3269" si="837">SUM(I3206:O3206)</f>
        <v>0</v>
      </c>
      <c r="Q3206" s="60"/>
      <c r="R3206" s="53">
        <f t="shared" si="828"/>
        <v>0</v>
      </c>
      <c r="S3206" s="59"/>
      <c r="T3206" s="61"/>
      <c r="U3206" s="342" t="str">
        <f t="shared" si="832"/>
        <v>k.A.</v>
      </c>
      <c r="V3206" s="343" t="str">
        <f t="shared" si="829"/>
        <v>k.A.</v>
      </c>
      <c r="W3206" s="343" t="str">
        <f>IFERROR(IF(OR($D3206="",$E3206=0,con_Ende=0),"k.A.",IF(VLOOKUP($D3206,rng_ND,5,0)="Nein",VLOOKUP($D3206,rng_ND,2,FALSE),MIN(VLOOKUP($D3206,rng_ND,2,FALSE),A_Stammdaten!$B$19-D_SAV!$E3206+1))),"k.A.")</f>
        <v>k.A.</v>
      </c>
      <c r="X3206" s="343" t="str">
        <f t="shared" si="830"/>
        <v>k.A.</v>
      </c>
      <c r="Y3206" s="62"/>
      <c r="Z3206" s="48">
        <f t="shared" si="831"/>
        <v>0</v>
      </c>
      <c r="AA3206" s="457"/>
      <c r="AB3206" s="55">
        <f t="shared" ref="AB3206:AB3269" si="838">R3206</f>
        <v>0</v>
      </c>
      <c r="AC3206" s="55">
        <f>IF(A_Stammdaten!$B$25="ja",D_SAV!AA3206,D_SAV!AB3206)</f>
        <v>0</v>
      </c>
      <c r="AD3206" s="478">
        <f>IF(AC3206=0,0,IF(U3206-(con_EOGJahr-D_SAV!E3206)&lt;=0,AC3206,AC3206/V3206))</f>
        <v>0</v>
      </c>
      <c r="AE3206" s="478">
        <f>IFERROR(IF(AND(VLOOKUP(D3206,rng_ND,5,FALSE)="Ja",D_SAV!T3206="degressiv"),D_SAV!AC3206*Y3206/100,0),0)</f>
        <v>0</v>
      </c>
      <c r="AF3206" s="55">
        <f>IFERROR(IF(VLOOKUP(D3206,rng_ND,5,FALSE)="Ja",MAX(D_SAV!AD3206:AE3206),D_SAV!AD3206),0)</f>
        <v>0</v>
      </c>
      <c r="AG3206" s="55">
        <f t="shared" ref="AG3206:AG3269" si="839">AC3206-AF3206</f>
        <v>0</v>
      </c>
      <c r="AH3206" s="55">
        <f t="shared" ref="AH3206:AH3269" si="840">IF($E3206&gt;=2006,0,AC3206*$Z3206)</f>
        <v>0</v>
      </c>
      <c r="AI3206" s="55">
        <f t="shared" ref="AI3206:AI3269" si="841">IF($E3206&gt;=2006,0,AF3206*$Z3206)</f>
        <v>0</v>
      </c>
      <c r="AJ3206" s="55">
        <f t="shared" ref="AJ3206:AJ3269" si="842">IF($E3206&gt;=2006,0,AG3206*$Z3206)</f>
        <v>0</v>
      </c>
      <c r="AK3206" s="55">
        <f t="shared" si="833"/>
        <v>0</v>
      </c>
      <c r="AL3206" s="55">
        <f t="shared" si="834"/>
        <v>0</v>
      </c>
      <c r="AM3206" s="55">
        <f t="shared" si="835"/>
        <v>0</v>
      </c>
    </row>
    <row r="3207" spans="1:39" x14ac:dyDescent="0.25">
      <c r="A3207" s="47">
        <v>3203</v>
      </c>
      <c r="B3207" s="358" t="str">
        <f>IF(AND(E3207&lt;&gt;0,D3207&lt;&gt;0,F3207&lt;&gt;0),IF(C3207&lt;&gt;0,CONCATENATE(C3207,"-AGr",VLOOKUP(D3207,Listen!$A$2:$G$45,7,FALSE),"-",E3207,"-",F3207,),CONCATENATE("AGr",VLOOKUP(D3207,Listen!$A$2:$G$45,7,FALSE),"-",E3207,"-",F3207)),"keine vollständige ID")</f>
        <v>keine vollständige ID</v>
      </c>
      <c r="C3207" s="359">
        <f>'[2]III_SAV-Details_NB'!B3213</f>
        <v>0</v>
      </c>
      <c r="D3207" s="359">
        <f>'[2]III_SAV-Details_NB'!C3213</f>
        <v>0</v>
      </c>
      <c r="E3207" s="359">
        <f>'[2]III_SAV-Details_NB'!D3213</f>
        <v>0</v>
      </c>
      <c r="F3207" s="490"/>
      <c r="G3207" s="281">
        <f>'[2]III_SAV-Details_NB'!X3213</f>
        <v>0</v>
      </c>
      <c r="H3207" s="281">
        <f t="shared" si="836"/>
        <v>0</v>
      </c>
      <c r="I3207" s="281">
        <f>IF(con_EOGJahr=2025,'[2]III_SAV-Details_NB'!AA3213,IF(con_EOGJahr=2026,'[2]III_SAV-Details_NB'!AB3213,'[2]III_SAV-Details_NB'!AC3213))</f>
        <v>0</v>
      </c>
      <c r="J3207" s="282"/>
      <c r="K3207" s="282"/>
      <c r="L3207" s="282"/>
      <c r="M3207" s="282"/>
      <c r="N3207" s="282"/>
      <c r="O3207" s="282"/>
      <c r="P3207" s="52">
        <f t="shared" si="837"/>
        <v>0</v>
      </c>
      <c r="Q3207" s="60"/>
      <c r="R3207" s="53">
        <f t="shared" si="828"/>
        <v>0</v>
      </c>
      <c r="S3207" s="59"/>
      <c r="T3207" s="61"/>
      <c r="U3207" s="342" t="str">
        <f t="shared" si="832"/>
        <v>k.A.</v>
      </c>
      <c r="V3207" s="343" t="str">
        <f t="shared" si="829"/>
        <v>k.A.</v>
      </c>
      <c r="W3207" s="343" t="str">
        <f>IFERROR(IF(OR($D3207="",$E3207=0,con_Ende=0),"k.A.",IF(VLOOKUP($D3207,rng_ND,5,0)="Nein",VLOOKUP($D3207,rng_ND,2,FALSE),MIN(VLOOKUP($D3207,rng_ND,2,FALSE),A_Stammdaten!$B$19-D_SAV!$E3207+1))),"k.A.")</f>
        <v>k.A.</v>
      </c>
      <c r="X3207" s="343" t="str">
        <f t="shared" si="830"/>
        <v>k.A.</v>
      </c>
      <c r="Y3207" s="62"/>
      <c r="Z3207" s="48">
        <f t="shared" si="831"/>
        <v>0</v>
      </c>
      <c r="AA3207" s="457"/>
      <c r="AB3207" s="55">
        <f t="shared" si="838"/>
        <v>0</v>
      </c>
      <c r="AC3207" s="55">
        <f>IF(A_Stammdaten!$B$25="ja",D_SAV!AA3207,D_SAV!AB3207)</f>
        <v>0</v>
      </c>
      <c r="AD3207" s="478">
        <f>IF(AC3207=0,0,IF(U3207-(con_EOGJahr-D_SAV!E3207)&lt;=0,AC3207,AC3207/V3207))</f>
        <v>0</v>
      </c>
      <c r="AE3207" s="478">
        <f>IFERROR(IF(AND(VLOOKUP(D3207,rng_ND,5,FALSE)="Ja",D_SAV!T3207="degressiv"),D_SAV!AC3207*Y3207/100,0),0)</f>
        <v>0</v>
      </c>
      <c r="AF3207" s="55">
        <f>IFERROR(IF(VLOOKUP(D3207,rng_ND,5,FALSE)="Ja",MAX(D_SAV!AD3207:AE3207),D_SAV!AD3207),0)</f>
        <v>0</v>
      </c>
      <c r="AG3207" s="55">
        <f t="shared" si="839"/>
        <v>0</v>
      </c>
      <c r="AH3207" s="55">
        <f t="shared" si="840"/>
        <v>0</v>
      </c>
      <c r="AI3207" s="55">
        <f t="shared" si="841"/>
        <v>0</v>
      </c>
      <c r="AJ3207" s="55">
        <f t="shared" si="842"/>
        <v>0</v>
      </c>
      <c r="AK3207" s="55">
        <f t="shared" si="833"/>
        <v>0</v>
      </c>
      <c r="AL3207" s="55">
        <f t="shared" si="834"/>
        <v>0</v>
      </c>
      <c r="AM3207" s="55">
        <f t="shared" si="835"/>
        <v>0</v>
      </c>
    </row>
    <row r="3208" spans="1:39" x14ac:dyDescent="0.25">
      <c r="A3208" s="47">
        <v>3204</v>
      </c>
      <c r="B3208" s="358" t="str">
        <f>IF(AND(E3208&lt;&gt;0,D3208&lt;&gt;0,F3208&lt;&gt;0),IF(C3208&lt;&gt;0,CONCATENATE(C3208,"-AGr",VLOOKUP(D3208,Listen!$A$2:$G$45,7,FALSE),"-",E3208,"-",F3208,),CONCATENATE("AGr",VLOOKUP(D3208,Listen!$A$2:$G$45,7,FALSE),"-",E3208,"-",F3208)),"keine vollständige ID")</f>
        <v>keine vollständige ID</v>
      </c>
      <c r="C3208" s="359">
        <f>'[2]III_SAV-Details_NB'!B3214</f>
        <v>0</v>
      </c>
      <c r="D3208" s="359">
        <f>'[2]III_SAV-Details_NB'!C3214</f>
        <v>0</v>
      </c>
      <c r="E3208" s="359">
        <f>'[2]III_SAV-Details_NB'!D3214</f>
        <v>0</v>
      </c>
      <c r="F3208" s="490"/>
      <c r="G3208" s="281">
        <f>'[2]III_SAV-Details_NB'!X3214</f>
        <v>0</v>
      </c>
      <c r="H3208" s="281">
        <f t="shared" si="836"/>
        <v>0</v>
      </c>
      <c r="I3208" s="281">
        <f>IF(con_EOGJahr=2025,'[2]III_SAV-Details_NB'!AA3214,IF(con_EOGJahr=2026,'[2]III_SAV-Details_NB'!AB3214,'[2]III_SAV-Details_NB'!AC3214))</f>
        <v>0</v>
      </c>
      <c r="J3208" s="282"/>
      <c r="K3208" s="282"/>
      <c r="L3208" s="282"/>
      <c r="M3208" s="282"/>
      <c r="N3208" s="282"/>
      <c r="O3208" s="282"/>
      <c r="P3208" s="52">
        <f t="shared" si="837"/>
        <v>0</v>
      </c>
      <c r="Q3208" s="60"/>
      <c r="R3208" s="53">
        <f t="shared" si="828"/>
        <v>0</v>
      </c>
      <c r="S3208" s="59"/>
      <c r="T3208" s="61"/>
      <c r="U3208" s="342" t="str">
        <f t="shared" si="832"/>
        <v>k.A.</v>
      </c>
      <c r="V3208" s="343" t="str">
        <f t="shared" si="829"/>
        <v>k.A.</v>
      </c>
      <c r="W3208" s="343" t="str">
        <f>IFERROR(IF(OR($D3208="",$E3208=0,con_Ende=0),"k.A.",IF(VLOOKUP($D3208,rng_ND,5,0)="Nein",VLOOKUP($D3208,rng_ND,2,FALSE),MIN(VLOOKUP($D3208,rng_ND,2,FALSE),A_Stammdaten!$B$19-D_SAV!$E3208+1))),"k.A.")</f>
        <v>k.A.</v>
      </c>
      <c r="X3208" s="343" t="str">
        <f t="shared" si="830"/>
        <v>k.A.</v>
      </c>
      <c r="Y3208" s="62"/>
      <c r="Z3208" s="48">
        <f t="shared" si="831"/>
        <v>0</v>
      </c>
      <c r="AA3208" s="457"/>
      <c r="AB3208" s="55">
        <f t="shared" si="838"/>
        <v>0</v>
      </c>
      <c r="AC3208" s="55">
        <f>IF(A_Stammdaten!$B$25="ja",D_SAV!AA3208,D_SAV!AB3208)</f>
        <v>0</v>
      </c>
      <c r="AD3208" s="478">
        <f>IF(AC3208=0,0,IF(U3208-(con_EOGJahr-D_SAV!E3208)&lt;=0,AC3208,AC3208/V3208))</f>
        <v>0</v>
      </c>
      <c r="AE3208" s="478">
        <f>IFERROR(IF(AND(VLOOKUP(D3208,rng_ND,5,FALSE)="Ja",D_SAV!T3208="degressiv"),D_SAV!AC3208*Y3208/100,0),0)</f>
        <v>0</v>
      </c>
      <c r="AF3208" s="55">
        <f>IFERROR(IF(VLOOKUP(D3208,rng_ND,5,FALSE)="Ja",MAX(D_SAV!AD3208:AE3208),D_SAV!AD3208),0)</f>
        <v>0</v>
      </c>
      <c r="AG3208" s="55">
        <f t="shared" si="839"/>
        <v>0</v>
      </c>
      <c r="AH3208" s="55">
        <f t="shared" si="840"/>
        <v>0</v>
      </c>
      <c r="AI3208" s="55">
        <f t="shared" si="841"/>
        <v>0</v>
      </c>
      <c r="AJ3208" s="55">
        <f t="shared" si="842"/>
        <v>0</v>
      </c>
      <c r="AK3208" s="55">
        <f t="shared" si="833"/>
        <v>0</v>
      </c>
      <c r="AL3208" s="55">
        <f t="shared" si="834"/>
        <v>0</v>
      </c>
      <c r="AM3208" s="55">
        <f t="shared" si="835"/>
        <v>0</v>
      </c>
    </row>
    <row r="3209" spans="1:39" x14ac:dyDescent="0.25">
      <c r="A3209" s="47">
        <v>3205</v>
      </c>
      <c r="B3209" s="358" t="str">
        <f>IF(AND(E3209&lt;&gt;0,D3209&lt;&gt;0,F3209&lt;&gt;0),IF(C3209&lt;&gt;0,CONCATENATE(C3209,"-AGr",VLOOKUP(D3209,Listen!$A$2:$G$45,7,FALSE),"-",E3209,"-",F3209,),CONCATENATE("AGr",VLOOKUP(D3209,Listen!$A$2:$G$45,7,FALSE),"-",E3209,"-",F3209)),"keine vollständige ID")</f>
        <v>keine vollständige ID</v>
      </c>
      <c r="C3209" s="359">
        <f>'[2]III_SAV-Details_NB'!B3215</f>
        <v>0</v>
      </c>
      <c r="D3209" s="359">
        <f>'[2]III_SAV-Details_NB'!C3215</f>
        <v>0</v>
      </c>
      <c r="E3209" s="359">
        <f>'[2]III_SAV-Details_NB'!D3215</f>
        <v>0</v>
      </c>
      <c r="F3209" s="490"/>
      <c r="G3209" s="281">
        <f>'[2]III_SAV-Details_NB'!X3215</f>
        <v>0</v>
      </c>
      <c r="H3209" s="281">
        <f t="shared" si="836"/>
        <v>0</v>
      </c>
      <c r="I3209" s="281">
        <f>IF(con_EOGJahr=2025,'[2]III_SAV-Details_NB'!AA3215,IF(con_EOGJahr=2026,'[2]III_SAV-Details_NB'!AB3215,'[2]III_SAV-Details_NB'!AC3215))</f>
        <v>0</v>
      </c>
      <c r="J3209" s="282"/>
      <c r="K3209" s="282"/>
      <c r="L3209" s="282"/>
      <c r="M3209" s="282"/>
      <c r="N3209" s="282"/>
      <c r="O3209" s="282"/>
      <c r="P3209" s="52">
        <f t="shared" si="837"/>
        <v>0</v>
      </c>
      <c r="Q3209" s="60"/>
      <c r="R3209" s="53">
        <f t="shared" si="828"/>
        <v>0</v>
      </c>
      <c r="S3209" s="59"/>
      <c r="T3209" s="61"/>
      <c r="U3209" s="342" t="str">
        <f t="shared" si="832"/>
        <v>k.A.</v>
      </c>
      <c r="V3209" s="343" t="str">
        <f t="shared" si="829"/>
        <v>k.A.</v>
      </c>
      <c r="W3209" s="343" t="str">
        <f>IFERROR(IF(OR($D3209="",$E3209=0,con_Ende=0),"k.A.",IF(VLOOKUP($D3209,rng_ND,5,0)="Nein",VLOOKUP($D3209,rng_ND,2,FALSE),MIN(VLOOKUP($D3209,rng_ND,2,FALSE),A_Stammdaten!$B$19-D_SAV!$E3209+1))),"k.A.")</f>
        <v>k.A.</v>
      </c>
      <c r="X3209" s="343" t="str">
        <f t="shared" si="830"/>
        <v>k.A.</v>
      </c>
      <c r="Y3209" s="62"/>
      <c r="Z3209" s="48">
        <f t="shared" si="831"/>
        <v>0</v>
      </c>
      <c r="AA3209" s="457"/>
      <c r="AB3209" s="55">
        <f t="shared" si="838"/>
        <v>0</v>
      </c>
      <c r="AC3209" s="55">
        <f>IF(A_Stammdaten!$B$25="ja",D_SAV!AA3209,D_SAV!AB3209)</f>
        <v>0</v>
      </c>
      <c r="AD3209" s="478">
        <f>IF(AC3209=0,0,IF(U3209-(con_EOGJahr-D_SAV!E3209)&lt;=0,AC3209,AC3209/V3209))</f>
        <v>0</v>
      </c>
      <c r="AE3209" s="478">
        <f>IFERROR(IF(AND(VLOOKUP(D3209,rng_ND,5,FALSE)="Ja",D_SAV!T3209="degressiv"),D_SAV!AC3209*Y3209/100,0),0)</f>
        <v>0</v>
      </c>
      <c r="AF3209" s="55">
        <f>IFERROR(IF(VLOOKUP(D3209,rng_ND,5,FALSE)="Ja",MAX(D_SAV!AD3209:AE3209),D_SAV!AD3209),0)</f>
        <v>0</v>
      </c>
      <c r="AG3209" s="55">
        <f t="shared" si="839"/>
        <v>0</v>
      </c>
      <c r="AH3209" s="55">
        <f t="shared" si="840"/>
        <v>0</v>
      </c>
      <c r="AI3209" s="55">
        <f t="shared" si="841"/>
        <v>0</v>
      </c>
      <c r="AJ3209" s="55">
        <f t="shared" si="842"/>
        <v>0</v>
      </c>
      <c r="AK3209" s="55">
        <f t="shared" si="833"/>
        <v>0</v>
      </c>
      <c r="AL3209" s="55">
        <f t="shared" si="834"/>
        <v>0</v>
      </c>
      <c r="AM3209" s="55">
        <f t="shared" si="835"/>
        <v>0</v>
      </c>
    </row>
    <row r="3210" spans="1:39" x14ac:dyDescent="0.25">
      <c r="A3210" s="47">
        <v>3206</v>
      </c>
      <c r="B3210" s="358" t="str">
        <f>IF(AND(E3210&lt;&gt;0,D3210&lt;&gt;0,F3210&lt;&gt;0),IF(C3210&lt;&gt;0,CONCATENATE(C3210,"-AGr",VLOOKUP(D3210,Listen!$A$2:$G$45,7,FALSE),"-",E3210,"-",F3210,),CONCATENATE("AGr",VLOOKUP(D3210,Listen!$A$2:$G$45,7,FALSE),"-",E3210,"-",F3210)),"keine vollständige ID")</f>
        <v>keine vollständige ID</v>
      </c>
      <c r="C3210" s="359">
        <f>'[2]III_SAV-Details_NB'!B3216</f>
        <v>0</v>
      </c>
      <c r="D3210" s="359">
        <f>'[2]III_SAV-Details_NB'!C3216</f>
        <v>0</v>
      </c>
      <c r="E3210" s="359">
        <f>'[2]III_SAV-Details_NB'!D3216</f>
        <v>0</v>
      </c>
      <c r="F3210" s="490"/>
      <c r="G3210" s="281">
        <f>'[2]III_SAV-Details_NB'!X3216</f>
        <v>0</v>
      </c>
      <c r="H3210" s="281">
        <f t="shared" si="836"/>
        <v>0</v>
      </c>
      <c r="I3210" s="281">
        <f>IF(con_EOGJahr=2025,'[2]III_SAV-Details_NB'!AA3216,IF(con_EOGJahr=2026,'[2]III_SAV-Details_NB'!AB3216,'[2]III_SAV-Details_NB'!AC3216))</f>
        <v>0</v>
      </c>
      <c r="J3210" s="282"/>
      <c r="K3210" s="282"/>
      <c r="L3210" s="282"/>
      <c r="M3210" s="282"/>
      <c r="N3210" s="282"/>
      <c r="O3210" s="282"/>
      <c r="P3210" s="52">
        <f t="shared" si="837"/>
        <v>0</v>
      </c>
      <c r="Q3210" s="60"/>
      <c r="R3210" s="53">
        <f t="shared" si="828"/>
        <v>0</v>
      </c>
      <c r="S3210" s="59"/>
      <c r="T3210" s="61"/>
      <c r="U3210" s="342" t="str">
        <f t="shared" si="832"/>
        <v>k.A.</v>
      </c>
      <c r="V3210" s="343" t="str">
        <f t="shared" si="829"/>
        <v>k.A.</v>
      </c>
      <c r="W3210" s="343" t="str">
        <f>IFERROR(IF(OR($D3210="",$E3210=0,con_Ende=0),"k.A.",IF(VLOOKUP($D3210,rng_ND,5,0)="Nein",VLOOKUP($D3210,rng_ND,2,FALSE),MIN(VLOOKUP($D3210,rng_ND,2,FALSE),A_Stammdaten!$B$19-D_SAV!$E3210+1))),"k.A.")</f>
        <v>k.A.</v>
      </c>
      <c r="X3210" s="343" t="str">
        <f t="shared" si="830"/>
        <v>k.A.</v>
      </c>
      <c r="Y3210" s="62"/>
      <c r="Z3210" s="48">
        <f t="shared" si="831"/>
        <v>0</v>
      </c>
      <c r="AA3210" s="457"/>
      <c r="AB3210" s="55">
        <f t="shared" si="838"/>
        <v>0</v>
      </c>
      <c r="AC3210" s="55">
        <f>IF(A_Stammdaten!$B$25="ja",D_SAV!AA3210,D_SAV!AB3210)</f>
        <v>0</v>
      </c>
      <c r="AD3210" s="478">
        <f>IF(AC3210=0,0,IF(U3210-(con_EOGJahr-D_SAV!E3210)&lt;=0,AC3210,AC3210/V3210))</f>
        <v>0</v>
      </c>
      <c r="AE3210" s="478">
        <f>IFERROR(IF(AND(VLOOKUP(D3210,rng_ND,5,FALSE)="Ja",D_SAV!T3210="degressiv"),D_SAV!AC3210*Y3210/100,0),0)</f>
        <v>0</v>
      </c>
      <c r="AF3210" s="55">
        <f>IFERROR(IF(VLOOKUP(D3210,rng_ND,5,FALSE)="Ja",MAX(D_SAV!AD3210:AE3210),D_SAV!AD3210),0)</f>
        <v>0</v>
      </c>
      <c r="AG3210" s="55">
        <f t="shared" si="839"/>
        <v>0</v>
      </c>
      <c r="AH3210" s="55">
        <f t="shared" si="840"/>
        <v>0</v>
      </c>
      <c r="AI3210" s="55">
        <f t="shared" si="841"/>
        <v>0</v>
      </c>
      <c r="AJ3210" s="55">
        <f t="shared" si="842"/>
        <v>0</v>
      </c>
      <c r="AK3210" s="55">
        <f t="shared" si="833"/>
        <v>0</v>
      </c>
      <c r="AL3210" s="55">
        <f t="shared" si="834"/>
        <v>0</v>
      </c>
      <c r="AM3210" s="55">
        <f t="shared" si="835"/>
        <v>0</v>
      </c>
    </row>
    <row r="3211" spans="1:39" x14ac:dyDescent="0.25">
      <c r="A3211" s="47">
        <v>3207</v>
      </c>
      <c r="B3211" s="358" t="str">
        <f>IF(AND(E3211&lt;&gt;0,D3211&lt;&gt;0,F3211&lt;&gt;0),IF(C3211&lt;&gt;0,CONCATENATE(C3211,"-AGr",VLOOKUP(D3211,Listen!$A$2:$G$45,7,FALSE),"-",E3211,"-",F3211,),CONCATENATE("AGr",VLOOKUP(D3211,Listen!$A$2:$G$45,7,FALSE),"-",E3211,"-",F3211)),"keine vollständige ID")</f>
        <v>keine vollständige ID</v>
      </c>
      <c r="C3211" s="359">
        <f>'[2]III_SAV-Details_NB'!B3217</f>
        <v>0</v>
      </c>
      <c r="D3211" s="359">
        <f>'[2]III_SAV-Details_NB'!C3217</f>
        <v>0</v>
      </c>
      <c r="E3211" s="359">
        <f>'[2]III_SAV-Details_NB'!D3217</f>
        <v>0</v>
      </c>
      <c r="F3211" s="490"/>
      <c r="G3211" s="281">
        <f>'[2]III_SAV-Details_NB'!X3217</f>
        <v>0</v>
      </c>
      <c r="H3211" s="281">
        <f t="shared" si="836"/>
        <v>0</v>
      </c>
      <c r="I3211" s="281">
        <f>IF(con_EOGJahr=2025,'[2]III_SAV-Details_NB'!AA3217,IF(con_EOGJahr=2026,'[2]III_SAV-Details_NB'!AB3217,'[2]III_SAV-Details_NB'!AC3217))</f>
        <v>0</v>
      </c>
      <c r="J3211" s="282"/>
      <c r="K3211" s="282"/>
      <c r="L3211" s="282"/>
      <c r="M3211" s="282"/>
      <c r="N3211" s="282"/>
      <c r="O3211" s="282"/>
      <c r="P3211" s="52">
        <f t="shared" si="837"/>
        <v>0</v>
      </c>
      <c r="Q3211" s="60"/>
      <c r="R3211" s="53">
        <f t="shared" si="828"/>
        <v>0</v>
      </c>
      <c r="S3211" s="59"/>
      <c r="T3211" s="61"/>
      <c r="U3211" s="342" t="str">
        <f t="shared" si="832"/>
        <v>k.A.</v>
      </c>
      <c r="V3211" s="343" t="str">
        <f t="shared" si="829"/>
        <v>k.A.</v>
      </c>
      <c r="W3211" s="343" t="str">
        <f>IFERROR(IF(OR($D3211="",$E3211=0,con_Ende=0),"k.A.",IF(VLOOKUP($D3211,rng_ND,5,0)="Nein",VLOOKUP($D3211,rng_ND,2,FALSE),MIN(VLOOKUP($D3211,rng_ND,2,FALSE),A_Stammdaten!$B$19-D_SAV!$E3211+1))),"k.A.")</f>
        <v>k.A.</v>
      </c>
      <c r="X3211" s="343" t="str">
        <f t="shared" si="830"/>
        <v>k.A.</v>
      </c>
      <c r="Y3211" s="62"/>
      <c r="Z3211" s="48">
        <f t="shared" si="831"/>
        <v>0</v>
      </c>
      <c r="AA3211" s="457"/>
      <c r="AB3211" s="55">
        <f t="shared" si="838"/>
        <v>0</v>
      </c>
      <c r="AC3211" s="55">
        <f>IF(A_Stammdaten!$B$25="ja",D_SAV!AA3211,D_SAV!AB3211)</f>
        <v>0</v>
      </c>
      <c r="AD3211" s="478">
        <f>IF(AC3211=0,0,IF(U3211-(con_EOGJahr-D_SAV!E3211)&lt;=0,AC3211,AC3211/V3211))</f>
        <v>0</v>
      </c>
      <c r="AE3211" s="478">
        <f>IFERROR(IF(AND(VLOOKUP(D3211,rng_ND,5,FALSE)="Ja",D_SAV!T3211="degressiv"),D_SAV!AC3211*Y3211/100,0),0)</f>
        <v>0</v>
      </c>
      <c r="AF3211" s="55">
        <f>IFERROR(IF(VLOOKUP(D3211,rng_ND,5,FALSE)="Ja",MAX(D_SAV!AD3211:AE3211),D_SAV!AD3211),0)</f>
        <v>0</v>
      </c>
      <c r="AG3211" s="55">
        <f t="shared" si="839"/>
        <v>0</v>
      </c>
      <c r="AH3211" s="55">
        <f t="shared" si="840"/>
        <v>0</v>
      </c>
      <c r="AI3211" s="55">
        <f t="shared" si="841"/>
        <v>0</v>
      </c>
      <c r="AJ3211" s="55">
        <f t="shared" si="842"/>
        <v>0</v>
      </c>
      <c r="AK3211" s="55">
        <f t="shared" si="833"/>
        <v>0</v>
      </c>
      <c r="AL3211" s="55">
        <f t="shared" si="834"/>
        <v>0</v>
      </c>
      <c r="AM3211" s="55">
        <f t="shared" si="835"/>
        <v>0</v>
      </c>
    </row>
    <row r="3212" spans="1:39" x14ac:dyDescent="0.25">
      <c r="A3212" s="47">
        <v>3208</v>
      </c>
      <c r="B3212" s="358" t="str">
        <f>IF(AND(E3212&lt;&gt;0,D3212&lt;&gt;0,F3212&lt;&gt;0),IF(C3212&lt;&gt;0,CONCATENATE(C3212,"-AGr",VLOOKUP(D3212,Listen!$A$2:$G$45,7,FALSE),"-",E3212,"-",F3212,),CONCATENATE("AGr",VLOOKUP(D3212,Listen!$A$2:$G$45,7,FALSE),"-",E3212,"-",F3212)),"keine vollständige ID")</f>
        <v>keine vollständige ID</v>
      </c>
      <c r="C3212" s="359">
        <f>'[2]III_SAV-Details_NB'!B3218</f>
        <v>0</v>
      </c>
      <c r="D3212" s="359">
        <f>'[2]III_SAV-Details_NB'!C3218</f>
        <v>0</v>
      </c>
      <c r="E3212" s="359">
        <f>'[2]III_SAV-Details_NB'!D3218</f>
        <v>0</v>
      </c>
      <c r="F3212" s="490"/>
      <c r="G3212" s="281">
        <f>'[2]III_SAV-Details_NB'!X3218</f>
        <v>0</v>
      </c>
      <c r="H3212" s="281">
        <f t="shared" si="836"/>
        <v>0</v>
      </c>
      <c r="I3212" s="281">
        <f>IF(con_EOGJahr=2025,'[2]III_SAV-Details_NB'!AA3218,IF(con_EOGJahr=2026,'[2]III_SAV-Details_NB'!AB3218,'[2]III_SAV-Details_NB'!AC3218))</f>
        <v>0</v>
      </c>
      <c r="J3212" s="282"/>
      <c r="K3212" s="282"/>
      <c r="L3212" s="282"/>
      <c r="M3212" s="282"/>
      <c r="N3212" s="282"/>
      <c r="O3212" s="282"/>
      <c r="P3212" s="52">
        <f t="shared" si="837"/>
        <v>0</v>
      </c>
      <c r="Q3212" s="60"/>
      <c r="R3212" s="53">
        <f t="shared" si="828"/>
        <v>0</v>
      </c>
      <c r="S3212" s="59"/>
      <c r="T3212" s="61"/>
      <c r="U3212" s="342" t="str">
        <f t="shared" si="832"/>
        <v>k.A.</v>
      </c>
      <c r="V3212" s="343" t="str">
        <f t="shared" si="829"/>
        <v>k.A.</v>
      </c>
      <c r="W3212" s="343" t="str">
        <f>IFERROR(IF(OR($D3212="",$E3212=0,con_Ende=0),"k.A.",IF(VLOOKUP($D3212,rng_ND,5,0)="Nein",VLOOKUP($D3212,rng_ND,2,FALSE),MIN(VLOOKUP($D3212,rng_ND,2,FALSE),A_Stammdaten!$B$19-D_SAV!$E3212+1))),"k.A.")</f>
        <v>k.A.</v>
      </c>
      <c r="X3212" s="343" t="str">
        <f t="shared" si="830"/>
        <v>k.A.</v>
      </c>
      <c r="Y3212" s="62"/>
      <c r="Z3212" s="48">
        <f t="shared" si="831"/>
        <v>0</v>
      </c>
      <c r="AA3212" s="457"/>
      <c r="AB3212" s="55">
        <f t="shared" si="838"/>
        <v>0</v>
      </c>
      <c r="AC3212" s="55">
        <f>IF(A_Stammdaten!$B$25="ja",D_SAV!AA3212,D_SAV!AB3212)</f>
        <v>0</v>
      </c>
      <c r="AD3212" s="478">
        <f>IF(AC3212=0,0,IF(U3212-(con_EOGJahr-D_SAV!E3212)&lt;=0,AC3212,AC3212/V3212))</f>
        <v>0</v>
      </c>
      <c r="AE3212" s="478">
        <f>IFERROR(IF(AND(VLOOKUP(D3212,rng_ND,5,FALSE)="Ja",D_SAV!T3212="degressiv"),D_SAV!AC3212*Y3212/100,0),0)</f>
        <v>0</v>
      </c>
      <c r="AF3212" s="55">
        <f>IFERROR(IF(VLOOKUP(D3212,rng_ND,5,FALSE)="Ja",MAX(D_SAV!AD3212:AE3212),D_SAV!AD3212),0)</f>
        <v>0</v>
      </c>
      <c r="AG3212" s="55">
        <f t="shared" si="839"/>
        <v>0</v>
      </c>
      <c r="AH3212" s="55">
        <f t="shared" si="840"/>
        <v>0</v>
      </c>
      <c r="AI3212" s="55">
        <f t="shared" si="841"/>
        <v>0</v>
      </c>
      <c r="AJ3212" s="55">
        <f t="shared" si="842"/>
        <v>0</v>
      </c>
      <c r="AK3212" s="55">
        <f t="shared" si="833"/>
        <v>0</v>
      </c>
      <c r="AL3212" s="55">
        <f t="shared" si="834"/>
        <v>0</v>
      </c>
      <c r="AM3212" s="55">
        <f t="shared" si="835"/>
        <v>0</v>
      </c>
    </row>
    <row r="3213" spans="1:39" x14ac:dyDescent="0.25">
      <c r="A3213" s="47">
        <v>3209</v>
      </c>
      <c r="B3213" s="358" t="str">
        <f>IF(AND(E3213&lt;&gt;0,D3213&lt;&gt;0,F3213&lt;&gt;0),IF(C3213&lt;&gt;0,CONCATENATE(C3213,"-AGr",VLOOKUP(D3213,Listen!$A$2:$G$45,7,FALSE),"-",E3213,"-",F3213,),CONCATENATE("AGr",VLOOKUP(D3213,Listen!$A$2:$G$45,7,FALSE),"-",E3213,"-",F3213)),"keine vollständige ID")</f>
        <v>keine vollständige ID</v>
      </c>
      <c r="C3213" s="359">
        <f>'[2]III_SAV-Details_NB'!B3219</f>
        <v>0</v>
      </c>
      <c r="D3213" s="359">
        <f>'[2]III_SAV-Details_NB'!C3219</f>
        <v>0</v>
      </c>
      <c r="E3213" s="359">
        <f>'[2]III_SAV-Details_NB'!D3219</f>
        <v>0</v>
      </c>
      <c r="F3213" s="490"/>
      <c r="G3213" s="281">
        <f>'[2]III_SAV-Details_NB'!X3219</f>
        <v>0</v>
      </c>
      <c r="H3213" s="281">
        <f t="shared" si="836"/>
        <v>0</v>
      </c>
      <c r="I3213" s="281">
        <f>IF(con_EOGJahr=2025,'[2]III_SAV-Details_NB'!AA3219,IF(con_EOGJahr=2026,'[2]III_SAV-Details_NB'!AB3219,'[2]III_SAV-Details_NB'!AC3219))</f>
        <v>0</v>
      </c>
      <c r="J3213" s="282"/>
      <c r="K3213" s="282"/>
      <c r="L3213" s="282"/>
      <c r="M3213" s="282"/>
      <c r="N3213" s="282"/>
      <c r="O3213" s="282"/>
      <c r="P3213" s="52">
        <f t="shared" si="837"/>
        <v>0</v>
      </c>
      <c r="Q3213" s="60"/>
      <c r="R3213" s="53">
        <f t="shared" si="828"/>
        <v>0</v>
      </c>
      <c r="S3213" s="59"/>
      <c r="T3213" s="61"/>
      <c r="U3213" s="342" t="str">
        <f t="shared" si="832"/>
        <v>k.A.</v>
      </c>
      <c r="V3213" s="343" t="str">
        <f t="shared" si="829"/>
        <v>k.A.</v>
      </c>
      <c r="W3213" s="343" t="str">
        <f>IFERROR(IF(OR($D3213="",$E3213=0,con_Ende=0),"k.A.",IF(VLOOKUP($D3213,rng_ND,5,0)="Nein",VLOOKUP($D3213,rng_ND,2,FALSE),MIN(VLOOKUP($D3213,rng_ND,2,FALSE),A_Stammdaten!$B$19-D_SAV!$E3213+1))),"k.A.")</f>
        <v>k.A.</v>
      </c>
      <c r="X3213" s="343" t="str">
        <f t="shared" si="830"/>
        <v>k.A.</v>
      </c>
      <c r="Y3213" s="62"/>
      <c r="Z3213" s="48">
        <f t="shared" si="831"/>
        <v>0</v>
      </c>
      <c r="AA3213" s="457"/>
      <c r="AB3213" s="55">
        <f t="shared" si="838"/>
        <v>0</v>
      </c>
      <c r="AC3213" s="55">
        <f>IF(A_Stammdaten!$B$25="ja",D_SAV!AA3213,D_SAV!AB3213)</f>
        <v>0</v>
      </c>
      <c r="AD3213" s="478">
        <f>IF(AC3213=0,0,IF(U3213-(con_EOGJahr-D_SAV!E3213)&lt;=0,AC3213,AC3213/V3213))</f>
        <v>0</v>
      </c>
      <c r="AE3213" s="478">
        <f>IFERROR(IF(AND(VLOOKUP(D3213,rng_ND,5,FALSE)="Ja",D_SAV!T3213="degressiv"),D_SAV!AC3213*Y3213/100,0),0)</f>
        <v>0</v>
      </c>
      <c r="AF3213" s="55">
        <f>IFERROR(IF(VLOOKUP(D3213,rng_ND,5,FALSE)="Ja",MAX(D_SAV!AD3213:AE3213),D_SAV!AD3213),0)</f>
        <v>0</v>
      </c>
      <c r="AG3213" s="55">
        <f t="shared" si="839"/>
        <v>0</v>
      </c>
      <c r="AH3213" s="55">
        <f t="shared" si="840"/>
        <v>0</v>
      </c>
      <c r="AI3213" s="55">
        <f t="shared" si="841"/>
        <v>0</v>
      </c>
      <c r="AJ3213" s="55">
        <f t="shared" si="842"/>
        <v>0</v>
      </c>
      <c r="AK3213" s="55">
        <f t="shared" si="833"/>
        <v>0</v>
      </c>
      <c r="AL3213" s="55">
        <f t="shared" si="834"/>
        <v>0</v>
      </c>
      <c r="AM3213" s="55">
        <f t="shared" si="835"/>
        <v>0</v>
      </c>
    </row>
    <row r="3214" spans="1:39" x14ac:dyDescent="0.25">
      <c r="A3214" s="47">
        <v>3210</v>
      </c>
      <c r="B3214" s="358" t="str">
        <f>IF(AND(E3214&lt;&gt;0,D3214&lt;&gt;0,F3214&lt;&gt;0),IF(C3214&lt;&gt;0,CONCATENATE(C3214,"-AGr",VLOOKUP(D3214,Listen!$A$2:$G$45,7,FALSE),"-",E3214,"-",F3214,),CONCATENATE("AGr",VLOOKUP(D3214,Listen!$A$2:$G$45,7,FALSE),"-",E3214,"-",F3214)),"keine vollständige ID")</f>
        <v>keine vollständige ID</v>
      </c>
      <c r="C3214" s="359">
        <f>'[2]III_SAV-Details_NB'!B3220</f>
        <v>0</v>
      </c>
      <c r="D3214" s="359">
        <f>'[2]III_SAV-Details_NB'!C3220</f>
        <v>0</v>
      </c>
      <c r="E3214" s="359">
        <f>'[2]III_SAV-Details_NB'!D3220</f>
        <v>0</v>
      </c>
      <c r="F3214" s="490"/>
      <c r="G3214" s="281">
        <f>'[2]III_SAV-Details_NB'!X3220</f>
        <v>0</v>
      </c>
      <c r="H3214" s="281">
        <f t="shared" si="836"/>
        <v>0</v>
      </c>
      <c r="I3214" s="281">
        <f>IF(con_EOGJahr=2025,'[2]III_SAV-Details_NB'!AA3220,IF(con_EOGJahr=2026,'[2]III_SAV-Details_NB'!AB3220,'[2]III_SAV-Details_NB'!AC3220))</f>
        <v>0</v>
      </c>
      <c r="J3214" s="282"/>
      <c r="K3214" s="282"/>
      <c r="L3214" s="282"/>
      <c r="M3214" s="282"/>
      <c r="N3214" s="282"/>
      <c r="O3214" s="282"/>
      <c r="P3214" s="52">
        <f t="shared" si="837"/>
        <v>0</v>
      </c>
      <c r="Q3214" s="60"/>
      <c r="R3214" s="53">
        <f t="shared" si="828"/>
        <v>0</v>
      </c>
      <c r="S3214" s="59"/>
      <c r="T3214" s="61"/>
      <c r="U3214" s="342" t="str">
        <f t="shared" si="832"/>
        <v>k.A.</v>
      </c>
      <c r="V3214" s="343" t="str">
        <f t="shared" si="829"/>
        <v>k.A.</v>
      </c>
      <c r="W3214" s="343" t="str">
        <f>IFERROR(IF(OR($D3214="",$E3214=0,con_Ende=0),"k.A.",IF(VLOOKUP($D3214,rng_ND,5,0)="Nein",VLOOKUP($D3214,rng_ND,2,FALSE),MIN(VLOOKUP($D3214,rng_ND,2,FALSE),A_Stammdaten!$B$19-D_SAV!$E3214+1))),"k.A.")</f>
        <v>k.A.</v>
      </c>
      <c r="X3214" s="343" t="str">
        <f t="shared" si="830"/>
        <v>k.A.</v>
      </c>
      <c r="Y3214" s="62"/>
      <c r="Z3214" s="48">
        <f t="shared" si="831"/>
        <v>0</v>
      </c>
      <c r="AA3214" s="457"/>
      <c r="AB3214" s="55">
        <f t="shared" si="838"/>
        <v>0</v>
      </c>
      <c r="AC3214" s="55">
        <f>IF(A_Stammdaten!$B$25="ja",D_SAV!AA3214,D_SAV!AB3214)</f>
        <v>0</v>
      </c>
      <c r="AD3214" s="478">
        <f>IF(AC3214=0,0,IF(U3214-(con_EOGJahr-D_SAV!E3214)&lt;=0,AC3214,AC3214/V3214))</f>
        <v>0</v>
      </c>
      <c r="AE3214" s="478">
        <f>IFERROR(IF(AND(VLOOKUP(D3214,rng_ND,5,FALSE)="Ja",D_SAV!T3214="degressiv"),D_SAV!AC3214*Y3214/100,0),0)</f>
        <v>0</v>
      </c>
      <c r="AF3214" s="55">
        <f>IFERROR(IF(VLOOKUP(D3214,rng_ND,5,FALSE)="Ja",MAX(D_SAV!AD3214:AE3214),D_SAV!AD3214),0)</f>
        <v>0</v>
      </c>
      <c r="AG3214" s="55">
        <f t="shared" si="839"/>
        <v>0</v>
      </c>
      <c r="AH3214" s="55">
        <f t="shared" si="840"/>
        <v>0</v>
      </c>
      <c r="AI3214" s="55">
        <f t="shared" si="841"/>
        <v>0</v>
      </c>
      <c r="AJ3214" s="55">
        <f t="shared" si="842"/>
        <v>0</v>
      </c>
      <c r="AK3214" s="55">
        <f t="shared" si="833"/>
        <v>0</v>
      </c>
      <c r="AL3214" s="55">
        <f t="shared" si="834"/>
        <v>0</v>
      </c>
      <c r="AM3214" s="55">
        <f t="shared" si="835"/>
        <v>0</v>
      </c>
    </row>
    <row r="3215" spans="1:39" x14ac:dyDescent="0.25">
      <c r="A3215" s="47">
        <v>3211</v>
      </c>
      <c r="B3215" s="358" t="str">
        <f>IF(AND(E3215&lt;&gt;0,D3215&lt;&gt;0,F3215&lt;&gt;0),IF(C3215&lt;&gt;0,CONCATENATE(C3215,"-AGr",VLOOKUP(D3215,Listen!$A$2:$G$45,7,FALSE),"-",E3215,"-",F3215,),CONCATENATE("AGr",VLOOKUP(D3215,Listen!$A$2:$G$45,7,FALSE),"-",E3215,"-",F3215)),"keine vollständige ID")</f>
        <v>keine vollständige ID</v>
      </c>
      <c r="C3215" s="359">
        <f>'[2]III_SAV-Details_NB'!B3221</f>
        <v>0</v>
      </c>
      <c r="D3215" s="359">
        <f>'[2]III_SAV-Details_NB'!C3221</f>
        <v>0</v>
      </c>
      <c r="E3215" s="359">
        <f>'[2]III_SAV-Details_NB'!D3221</f>
        <v>0</v>
      </c>
      <c r="F3215" s="490"/>
      <c r="G3215" s="281">
        <f>'[2]III_SAV-Details_NB'!X3221</f>
        <v>0</v>
      </c>
      <c r="H3215" s="281">
        <f t="shared" si="836"/>
        <v>0</v>
      </c>
      <c r="I3215" s="281">
        <f>IF(con_EOGJahr=2025,'[2]III_SAV-Details_NB'!AA3221,IF(con_EOGJahr=2026,'[2]III_SAV-Details_NB'!AB3221,'[2]III_SAV-Details_NB'!AC3221))</f>
        <v>0</v>
      </c>
      <c r="J3215" s="282"/>
      <c r="K3215" s="282"/>
      <c r="L3215" s="282"/>
      <c r="M3215" s="282"/>
      <c r="N3215" s="282"/>
      <c r="O3215" s="282"/>
      <c r="P3215" s="52">
        <f t="shared" si="837"/>
        <v>0</v>
      </c>
      <c r="Q3215" s="60"/>
      <c r="R3215" s="53">
        <f t="shared" si="828"/>
        <v>0</v>
      </c>
      <c r="S3215" s="59"/>
      <c r="T3215" s="61"/>
      <c r="U3215" s="342" t="str">
        <f t="shared" si="832"/>
        <v>k.A.</v>
      </c>
      <c r="V3215" s="343" t="str">
        <f t="shared" si="829"/>
        <v>k.A.</v>
      </c>
      <c r="W3215" s="343" t="str">
        <f>IFERROR(IF(OR($D3215="",$E3215=0,con_Ende=0),"k.A.",IF(VLOOKUP($D3215,rng_ND,5,0)="Nein",VLOOKUP($D3215,rng_ND,2,FALSE),MIN(VLOOKUP($D3215,rng_ND,2,FALSE),A_Stammdaten!$B$19-D_SAV!$E3215+1))),"k.A.")</f>
        <v>k.A.</v>
      </c>
      <c r="X3215" s="343" t="str">
        <f t="shared" si="830"/>
        <v>k.A.</v>
      </c>
      <c r="Y3215" s="62"/>
      <c r="Z3215" s="48">
        <f t="shared" si="831"/>
        <v>0</v>
      </c>
      <c r="AA3215" s="457"/>
      <c r="AB3215" s="55">
        <f t="shared" si="838"/>
        <v>0</v>
      </c>
      <c r="AC3215" s="55">
        <f>IF(A_Stammdaten!$B$25="ja",D_SAV!AA3215,D_SAV!AB3215)</f>
        <v>0</v>
      </c>
      <c r="AD3215" s="478">
        <f>IF(AC3215=0,0,IF(U3215-(con_EOGJahr-D_SAV!E3215)&lt;=0,AC3215,AC3215/V3215))</f>
        <v>0</v>
      </c>
      <c r="AE3215" s="478">
        <f>IFERROR(IF(AND(VLOOKUP(D3215,rng_ND,5,FALSE)="Ja",D_SAV!T3215="degressiv"),D_SAV!AC3215*Y3215/100,0),0)</f>
        <v>0</v>
      </c>
      <c r="AF3215" s="55">
        <f>IFERROR(IF(VLOOKUP(D3215,rng_ND,5,FALSE)="Ja",MAX(D_SAV!AD3215:AE3215),D_SAV!AD3215),0)</f>
        <v>0</v>
      </c>
      <c r="AG3215" s="55">
        <f t="shared" si="839"/>
        <v>0</v>
      </c>
      <c r="AH3215" s="55">
        <f t="shared" si="840"/>
        <v>0</v>
      </c>
      <c r="AI3215" s="55">
        <f t="shared" si="841"/>
        <v>0</v>
      </c>
      <c r="AJ3215" s="55">
        <f t="shared" si="842"/>
        <v>0</v>
      </c>
      <c r="AK3215" s="55">
        <f t="shared" si="833"/>
        <v>0</v>
      </c>
      <c r="AL3215" s="55">
        <f t="shared" si="834"/>
        <v>0</v>
      </c>
      <c r="AM3215" s="55">
        <f t="shared" si="835"/>
        <v>0</v>
      </c>
    </row>
    <row r="3216" spans="1:39" x14ac:dyDescent="0.25">
      <c r="A3216" s="47">
        <v>3212</v>
      </c>
      <c r="B3216" s="358" t="str">
        <f>IF(AND(E3216&lt;&gt;0,D3216&lt;&gt;0,F3216&lt;&gt;0),IF(C3216&lt;&gt;0,CONCATENATE(C3216,"-AGr",VLOOKUP(D3216,Listen!$A$2:$G$45,7,FALSE),"-",E3216,"-",F3216,),CONCATENATE("AGr",VLOOKUP(D3216,Listen!$A$2:$G$45,7,FALSE),"-",E3216,"-",F3216)),"keine vollständige ID")</f>
        <v>keine vollständige ID</v>
      </c>
      <c r="C3216" s="359">
        <f>'[2]III_SAV-Details_NB'!B3222</f>
        <v>0</v>
      </c>
      <c r="D3216" s="359">
        <f>'[2]III_SAV-Details_NB'!C3222</f>
        <v>0</v>
      </c>
      <c r="E3216" s="359">
        <f>'[2]III_SAV-Details_NB'!D3222</f>
        <v>0</v>
      </c>
      <c r="F3216" s="490"/>
      <c r="G3216" s="281">
        <f>'[2]III_SAV-Details_NB'!X3222</f>
        <v>0</v>
      </c>
      <c r="H3216" s="281">
        <f t="shared" si="836"/>
        <v>0</v>
      </c>
      <c r="I3216" s="281">
        <f>IF(con_EOGJahr=2025,'[2]III_SAV-Details_NB'!AA3222,IF(con_EOGJahr=2026,'[2]III_SAV-Details_NB'!AB3222,'[2]III_SAV-Details_NB'!AC3222))</f>
        <v>0</v>
      </c>
      <c r="J3216" s="282"/>
      <c r="K3216" s="282"/>
      <c r="L3216" s="282"/>
      <c r="M3216" s="282"/>
      <c r="N3216" s="282"/>
      <c r="O3216" s="282"/>
      <c r="P3216" s="52">
        <f t="shared" si="837"/>
        <v>0</v>
      </c>
      <c r="Q3216" s="60"/>
      <c r="R3216" s="53">
        <f t="shared" si="828"/>
        <v>0</v>
      </c>
      <c r="S3216" s="59"/>
      <c r="T3216" s="61"/>
      <c r="U3216" s="342" t="str">
        <f t="shared" si="832"/>
        <v>k.A.</v>
      </c>
      <c r="V3216" s="343" t="str">
        <f t="shared" si="829"/>
        <v>k.A.</v>
      </c>
      <c r="W3216" s="343" t="str">
        <f>IFERROR(IF(OR($D3216="",$E3216=0,con_Ende=0),"k.A.",IF(VLOOKUP($D3216,rng_ND,5,0)="Nein",VLOOKUP($D3216,rng_ND,2,FALSE),MIN(VLOOKUP($D3216,rng_ND,2,FALSE),A_Stammdaten!$B$19-D_SAV!$E3216+1))),"k.A.")</f>
        <v>k.A.</v>
      </c>
      <c r="X3216" s="343" t="str">
        <f t="shared" si="830"/>
        <v>k.A.</v>
      </c>
      <c r="Y3216" s="62"/>
      <c r="Z3216" s="48">
        <f t="shared" si="831"/>
        <v>0</v>
      </c>
      <c r="AA3216" s="457"/>
      <c r="AB3216" s="55">
        <f t="shared" si="838"/>
        <v>0</v>
      </c>
      <c r="AC3216" s="55">
        <f>IF(A_Stammdaten!$B$25="ja",D_SAV!AA3216,D_SAV!AB3216)</f>
        <v>0</v>
      </c>
      <c r="AD3216" s="478">
        <f>IF(AC3216=0,0,IF(U3216-(con_EOGJahr-D_SAV!E3216)&lt;=0,AC3216,AC3216/V3216))</f>
        <v>0</v>
      </c>
      <c r="AE3216" s="478">
        <f>IFERROR(IF(AND(VLOOKUP(D3216,rng_ND,5,FALSE)="Ja",D_SAV!T3216="degressiv"),D_SAV!AC3216*Y3216/100,0),0)</f>
        <v>0</v>
      </c>
      <c r="AF3216" s="55">
        <f>IFERROR(IF(VLOOKUP(D3216,rng_ND,5,FALSE)="Ja",MAX(D_SAV!AD3216:AE3216),D_SAV!AD3216),0)</f>
        <v>0</v>
      </c>
      <c r="AG3216" s="55">
        <f t="shared" si="839"/>
        <v>0</v>
      </c>
      <c r="AH3216" s="55">
        <f t="shared" si="840"/>
        <v>0</v>
      </c>
      <c r="AI3216" s="55">
        <f t="shared" si="841"/>
        <v>0</v>
      </c>
      <c r="AJ3216" s="55">
        <f t="shared" si="842"/>
        <v>0</v>
      </c>
      <c r="AK3216" s="55">
        <f t="shared" si="833"/>
        <v>0</v>
      </c>
      <c r="AL3216" s="55">
        <f t="shared" si="834"/>
        <v>0</v>
      </c>
      <c r="AM3216" s="55">
        <f t="shared" si="835"/>
        <v>0</v>
      </c>
    </row>
    <row r="3217" spans="1:39" x14ac:dyDescent="0.25">
      <c r="A3217" s="47">
        <v>3213</v>
      </c>
      <c r="B3217" s="358" t="str">
        <f>IF(AND(E3217&lt;&gt;0,D3217&lt;&gt;0,F3217&lt;&gt;0),IF(C3217&lt;&gt;0,CONCATENATE(C3217,"-AGr",VLOOKUP(D3217,Listen!$A$2:$G$45,7,FALSE),"-",E3217,"-",F3217,),CONCATENATE("AGr",VLOOKUP(D3217,Listen!$A$2:$G$45,7,FALSE),"-",E3217,"-",F3217)),"keine vollständige ID")</f>
        <v>keine vollständige ID</v>
      </c>
      <c r="C3217" s="359">
        <f>'[2]III_SAV-Details_NB'!B3223</f>
        <v>0</v>
      </c>
      <c r="D3217" s="359">
        <f>'[2]III_SAV-Details_NB'!C3223</f>
        <v>0</v>
      </c>
      <c r="E3217" s="359">
        <f>'[2]III_SAV-Details_NB'!D3223</f>
        <v>0</v>
      </c>
      <c r="F3217" s="490"/>
      <c r="G3217" s="281">
        <f>'[2]III_SAV-Details_NB'!X3223</f>
        <v>0</v>
      </c>
      <c r="H3217" s="281">
        <f t="shared" si="836"/>
        <v>0</v>
      </c>
      <c r="I3217" s="281">
        <f>IF(con_EOGJahr=2025,'[2]III_SAV-Details_NB'!AA3223,IF(con_EOGJahr=2026,'[2]III_SAV-Details_NB'!AB3223,'[2]III_SAV-Details_NB'!AC3223))</f>
        <v>0</v>
      </c>
      <c r="J3217" s="282"/>
      <c r="K3217" s="282"/>
      <c r="L3217" s="282"/>
      <c r="M3217" s="282"/>
      <c r="N3217" s="282"/>
      <c r="O3217" s="282"/>
      <c r="P3217" s="52">
        <f t="shared" si="837"/>
        <v>0</v>
      </c>
      <c r="Q3217" s="60"/>
      <c r="R3217" s="53">
        <f t="shared" si="828"/>
        <v>0</v>
      </c>
      <c r="S3217" s="59"/>
      <c r="T3217" s="61"/>
      <c r="U3217" s="342" t="str">
        <f t="shared" si="832"/>
        <v>k.A.</v>
      </c>
      <c r="V3217" s="343" t="str">
        <f t="shared" si="829"/>
        <v>k.A.</v>
      </c>
      <c r="W3217" s="343" t="str">
        <f>IFERROR(IF(OR($D3217="",$E3217=0,con_Ende=0),"k.A.",IF(VLOOKUP($D3217,rng_ND,5,0)="Nein",VLOOKUP($D3217,rng_ND,2,FALSE),MIN(VLOOKUP($D3217,rng_ND,2,FALSE),A_Stammdaten!$B$19-D_SAV!$E3217+1))),"k.A.")</f>
        <v>k.A.</v>
      </c>
      <c r="X3217" s="343" t="str">
        <f t="shared" si="830"/>
        <v>k.A.</v>
      </c>
      <c r="Y3217" s="62"/>
      <c r="Z3217" s="48">
        <f t="shared" si="831"/>
        <v>0</v>
      </c>
      <c r="AA3217" s="457"/>
      <c r="AB3217" s="55">
        <f t="shared" si="838"/>
        <v>0</v>
      </c>
      <c r="AC3217" s="55">
        <f>IF(A_Stammdaten!$B$25="ja",D_SAV!AA3217,D_SAV!AB3217)</f>
        <v>0</v>
      </c>
      <c r="AD3217" s="478">
        <f>IF(AC3217=0,0,IF(U3217-(con_EOGJahr-D_SAV!E3217)&lt;=0,AC3217,AC3217/V3217))</f>
        <v>0</v>
      </c>
      <c r="AE3217" s="478">
        <f>IFERROR(IF(AND(VLOOKUP(D3217,rng_ND,5,FALSE)="Ja",D_SAV!T3217="degressiv"),D_SAV!AC3217*Y3217/100,0),0)</f>
        <v>0</v>
      </c>
      <c r="AF3217" s="55">
        <f>IFERROR(IF(VLOOKUP(D3217,rng_ND,5,FALSE)="Ja",MAX(D_SAV!AD3217:AE3217),D_SAV!AD3217),0)</f>
        <v>0</v>
      </c>
      <c r="AG3217" s="55">
        <f t="shared" si="839"/>
        <v>0</v>
      </c>
      <c r="AH3217" s="55">
        <f t="shared" si="840"/>
        <v>0</v>
      </c>
      <c r="AI3217" s="55">
        <f t="shared" si="841"/>
        <v>0</v>
      </c>
      <c r="AJ3217" s="55">
        <f t="shared" si="842"/>
        <v>0</v>
      </c>
      <c r="AK3217" s="55">
        <f t="shared" si="833"/>
        <v>0</v>
      </c>
      <c r="AL3217" s="55">
        <f t="shared" si="834"/>
        <v>0</v>
      </c>
      <c r="AM3217" s="55">
        <f t="shared" si="835"/>
        <v>0</v>
      </c>
    </row>
    <row r="3218" spans="1:39" x14ac:dyDescent="0.25">
      <c r="A3218" s="47">
        <v>3214</v>
      </c>
      <c r="B3218" s="358" t="str">
        <f>IF(AND(E3218&lt;&gt;0,D3218&lt;&gt;0,F3218&lt;&gt;0),IF(C3218&lt;&gt;0,CONCATENATE(C3218,"-AGr",VLOOKUP(D3218,Listen!$A$2:$G$45,7,FALSE),"-",E3218,"-",F3218,),CONCATENATE("AGr",VLOOKUP(D3218,Listen!$A$2:$G$45,7,FALSE),"-",E3218,"-",F3218)),"keine vollständige ID")</f>
        <v>keine vollständige ID</v>
      </c>
      <c r="C3218" s="359">
        <f>'[2]III_SAV-Details_NB'!B3224</f>
        <v>0</v>
      </c>
      <c r="D3218" s="359">
        <f>'[2]III_SAV-Details_NB'!C3224</f>
        <v>0</v>
      </c>
      <c r="E3218" s="359">
        <f>'[2]III_SAV-Details_NB'!D3224</f>
        <v>0</v>
      </c>
      <c r="F3218" s="490"/>
      <c r="G3218" s="281">
        <f>'[2]III_SAV-Details_NB'!X3224</f>
        <v>0</v>
      </c>
      <c r="H3218" s="281">
        <f t="shared" si="836"/>
        <v>0</v>
      </c>
      <c r="I3218" s="281">
        <f>IF(con_EOGJahr=2025,'[2]III_SAV-Details_NB'!AA3224,IF(con_EOGJahr=2026,'[2]III_SAV-Details_NB'!AB3224,'[2]III_SAV-Details_NB'!AC3224))</f>
        <v>0</v>
      </c>
      <c r="J3218" s="282"/>
      <c r="K3218" s="282"/>
      <c r="L3218" s="282"/>
      <c r="M3218" s="282"/>
      <c r="N3218" s="282"/>
      <c r="O3218" s="282"/>
      <c r="P3218" s="52">
        <f t="shared" si="837"/>
        <v>0</v>
      </c>
      <c r="Q3218" s="60"/>
      <c r="R3218" s="53">
        <f t="shared" ref="R3218:R3281" si="843">P3218+Q3218</f>
        <v>0</v>
      </c>
      <c r="S3218" s="59"/>
      <c r="T3218" s="61"/>
      <c r="U3218" s="342" t="str">
        <f t="shared" si="832"/>
        <v>k.A.</v>
      </c>
      <c r="V3218" s="343" t="str">
        <f t="shared" ref="V3218:V3281" si="844">IFERROR(IF(OR($D3218="",$E3218=0,con_Ende=0,$U3218=0),"k.A.",MAX($E3218-con_EOGJahr+$U3218,0)),"k.A.")</f>
        <v>k.A.</v>
      </c>
      <c r="W3218" s="343" t="str">
        <f>IFERROR(IF(OR($D3218="",$E3218=0,con_Ende=0),"k.A.",IF(VLOOKUP($D3218,rng_ND,5,0)="Nein",VLOOKUP($D3218,rng_ND,2,FALSE),MIN(VLOOKUP($D3218,rng_ND,2,FALSE),A_Stammdaten!$B$19-D_SAV!$E3218+1))),"k.A.")</f>
        <v>k.A.</v>
      </c>
      <c r="X3218" s="343" t="str">
        <f t="shared" ref="X3218:X3281" si="845">IFERROR(IF(OR($D3218="",$E3218=0,con_Ende=0),"k.A.",VLOOKUP($D3218,rng_ND,3,FALSE)),"k.A.")</f>
        <v>k.A.</v>
      </c>
      <c r="Y3218" s="62"/>
      <c r="Z3218" s="48">
        <f t="shared" ref="Z3218:Z3281" si="846">IF(AND($E3218&lt;2006,$E3218&lt;&gt;0),IFERROR(VLOOKUP($E3218,rng_Index,VLOOKUP($D3218,rng_ND,4,FALSE)+1,FALSE),1),)</f>
        <v>0</v>
      </c>
      <c r="AA3218" s="457"/>
      <c r="AB3218" s="55">
        <f t="shared" si="838"/>
        <v>0</v>
      </c>
      <c r="AC3218" s="55">
        <f>IF(A_Stammdaten!$B$25="ja",D_SAV!AA3218,D_SAV!AB3218)</f>
        <v>0</v>
      </c>
      <c r="AD3218" s="478">
        <f>IF(AC3218=0,0,IF(U3218-(con_EOGJahr-D_SAV!E3218)&lt;=0,AC3218,AC3218/V3218))</f>
        <v>0</v>
      </c>
      <c r="AE3218" s="478">
        <f>IFERROR(IF(AND(VLOOKUP(D3218,rng_ND,5,FALSE)="Ja",D_SAV!T3218="degressiv"),D_SAV!AC3218*Y3218/100,0),0)</f>
        <v>0</v>
      </c>
      <c r="AF3218" s="55">
        <f>IFERROR(IF(VLOOKUP(D3218,rng_ND,5,FALSE)="Ja",MAX(D_SAV!AD3218:AE3218),D_SAV!AD3218),0)</f>
        <v>0</v>
      </c>
      <c r="AG3218" s="55">
        <f t="shared" si="839"/>
        <v>0</v>
      </c>
      <c r="AH3218" s="55">
        <f t="shared" si="840"/>
        <v>0</v>
      </c>
      <c r="AI3218" s="55">
        <f t="shared" si="841"/>
        <v>0</v>
      </c>
      <c r="AJ3218" s="55">
        <f t="shared" si="842"/>
        <v>0</v>
      </c>
      <c r="AK3218" s="55">
        <f t="shared" si="833"/>
        <v>0</v>
      </c>
      <c r="AL3218" s="55">
        <f t="shared" si="834"/>
        <v>0</v>
      </c>
      <c r="AM3218" s="55">
        <f t="shared" si="835"/>
        <v>0</v>
      </c>
    </row>
    <row r="3219" spans="1:39" x14ac:dyDescent="0.25">
      <c r="A3219" s="47">
        <v>3215</v>
      </c>
      <c r="B3219" s="358" t="str">
        <f>IF(AND(E3219&lt;&gt;0,D3219&lt;&gt;0,F3219&lt;&gt;0),IF(C3219&lt;&gt;0,CONCATENATE(C3219,"-AGr",VLOOKUP(D3219,Listen!$A$2:$G$45,7,FALSE),"-",E3219,"-",F3219,),CONCATENATE("AGr",VLOOKUP(D3219,Listen!$A$2:$G$45,7,FALSE),"-",E3219,"-",F3219)),"keine vollständige ID")</f>
        <v>keine vollständige ID</v>
      </c>
      <c r="C3219" s="359">
        <f>'[2]III_SAV-Details_NB'!B3225</f>
        <v>0</v>
      </c>
      <c r="D3219" s="359">
        <f>'[2]III_SAV-Details_NB'!C3225</f>
        <v>0</v>
      </c>
      <c r="E3219" s="359">
        <f>'[2]III_SAV-Details_NB'!D3225</f>
        <v>0</v>
      </c>
      <c r="F3219" s="490"/>
      <c r="G3219" s="281">
        <f>'[2]III_SAV-Details_NB'!X3225</f>
        <v>0</v>
      </c>
      <c r="H3219" s="281">
        <f t="shared" si="836"/>
        <v>0</v>
      </c>
      <c r="I3219" s="281">
        <f>IF(con_EOGJahr=2025,'[2]III_SAV-Details_NB'!AA3225,IF(con_EOGJahr=2026,'[2]III_SAV-Details_NB'!AB3225,'[2]III_SAV-Details_NB'!AC3225))</f>
        <v>0</v>
      </c>
      <c r="J3219" s="282"/>
      <c r="K3219" s="282"/>
      <c r="L3219" s="282"/>
      <c r="M3219" s="282"/>
      <c r="N3219" s="282"/>
      <c r="O3219" s="282"/>
      <c r="P3219" s="52">
        <f t="shared" si="837"/>
        <v>0</v>
      </c>
      <c r="Q3219" s="60"/>
      <c r="R3219" s="53">
        <f t="shared" si="843"/>
        <v>0</v>
      </c>
      <c r="S3219" s="59"/>
      <c r="T3219" s="61"/>
      <c r="U3219" s="342" t="str">
        <f t="shared" ref="U3219:U3282" si="847">+W3219</f>
        <v>k.A.</v>
      </c>
      <c r="V3219" s="343" t="str">
        <f t="shared" si="844"/>
        <v>k.A.</v>
      </c>
      <c r="W3219" s="343" t="str">
        <f>IFERROR(IF(OR($D3219="",$E3219=0,con_Ende=0),"k.A.",IF(VLOOKUP($D3219,rng_ND,5,0)="Nein",VLOOKUP($D3219,rng_ND,2,FALSE),MIN(VLOOKUP($D3219,rng_ND,2,FALSE),A_Stammdaten!$B$19-D_SAV!$E3219+1))),"k.A.")</f>
        <v>k.A.</v>
      </c>
      <c r="X3219" s="343" t="str">
        <f t="shared" si="845"/>
        <v>k.A.</v>
      </c>
      <c r="Y3219" s="62"/>
      <c r="Z3219" s="48">
        <f t="shared" si="846"/>
        <v>0</v>
      </c>
      <c r="AA3219" s="457"/>
      <c r="AB3219" s="55">
        <f t="shared" si="838"/>
        <v>0</v>
      </c>
      <c r="AC3219" s="55">
        <f>IF(A_Stammdaten!$B$25="ja",D_SAV!AA3219,D_SAV!AB3219)</f>
        <v>0</v>
      </c>
      <c r="AD3219" s="478">
        <f>IF(AC3219=0,0,IF(U3219-(con_EOGJahr-D_SAV!E3219)&lt;=0,AC3219,AC3219/V3219))</f>
        <v>0</v>
      </c>
      <c r="AE3219" s="478">
        <f>IFERROR(IF(AND(VLOOKUP(D3219,rng_ND,5,FALSE)="Ja",D_SAV!T3219="degressiv"),D_SAV!AC3219*Y3219/100,0),0)</f>
        <v>0</v>
      </c>
      <c r="AF3219" s="55">
        <f>IFERROR(IF(VLOOKUP(D3219,rng_ND,5,FALSE)="Ja",MAX(D_SAV!AD3219:AE3219),D_SAV!AD3219),0)</f>
        <v>0</v>
      </c>
      <c r="AG3219" s="55">
        <f t="shared" si="839"/>
        <v>0</v>
      </c>
      <c r="AH3219" s="55">
        <f t="shared" si="840"/>
        <v>0</v>
      </c>
      <c r="AI3219" s="55">
        <f t="shared" si="841"/>
        <v>0</v>
      </c>
      <c r="AJ3219" s="55">
        <f t="shared" si="842"/>
        <v>0</v>
      </c>
      <c r="AK3219" s="55">
        <f t="shared" si="833"/>
        <v>0</v>
      </c>
      <c r="AL3219" s="55">
        <f t="shared" si="834"/>
        <v>0</v>
      </c>
      <c r="AM3219" s="55">
        <f t="shared" si="835"/>
        <v>0</v>
      </c>
    </row>
    <row r="3220" spans="1:39" x14ac:dyDescent="0.25">
      <c r="A3220" s="47">
        <v>3216</v>
      </c>
      <c r="B3220" s="358" t="str">
        <f>IF(AND(E3220&lt;&gt;0,D3220&lt;&gt;0,F3220&lt;&gt;0),IF(C3220&lt;&gt;0,CONCATENATE(C3220,"-AGr",VLOOKUP(D3220,Listen!$A$2:$G$45,7,FALSE),"-",E3220,"-",F3220,),CONCATENATE("AGr",VLOOKUP(D3220,Listen!$A$2:$G$45,7,FALSE),"-",E3220,"-",F3220)),"keine vollständige ID")</f>
        <v>keine vollständige ID</v>
      </c>
      <c r="C3220" s="359">
        <f>'[2]III_SAV-Details_NB'!B3226</f>
        <v>0</v>
      </c>
      <c r="D3220" s="359">
        <f>'[2]III_SAV-Details_NB'!C3226</f>
        <v>0</v>
      </c>
      <c r="E3220" s="359">
        <f>'[2]III_SAV-Details_NB'!D3226</f>
        <v>0</v>
      </c>
      <c r="F3220" s="490"/>
      <c r="G3220" s="281">
        <f>'[2]III_SAV-Details_NB'!X3226</f>
        <v>0</v>
      </c>
      <c r="H3220" s="281">
        <f t="shared" si="836"/>
        <v>0</v>
      </c>
      <c r="I3220" s="281">
        <f>IF(con_EOGJahr=2025,'[2]III_SAV-Details_NB'!AA3226,IF(con_EOGJahr=2026,'[2]III_SAV-Details_NB'!AB3226,'[2]III_SAV-Details_NB'!AC3226))</f>
        <v>0</v>
      </c>
      <c r="J3220" s="282"/>
      <c r="K3220" s="282"/>
      <c r="L3220" s="282"/>
      <c r="M3220" s="282"/>
      <c r="N3220" s="282"/>
      <c r="O3220" s="282"/>
      <c r="P3220" s="52">
        <f t="shared" si="837"/>
        <v>0</v>
      </c>
      <c r="Q3220" s="60"/>
      <c r="R3220" s="53">
        <f t="shared" si="843"/>
        <v>0</v>
      </c>
      <c r="S3220" s="59"/>
      <c r="T3220" s="61"/>
      <c r="U3220" s="342" t="str">
        <f t="shared" si="847"/>
        <v>k.A.</v>
      </c>
      <c r="V3220" s="343" t="str">
        <f t="shared" si="844"/>
        <v>k.A.</v>
      </c>
      <c r="W3220" s="343" t="str">
        <f>IFERROR(IF(OR($D3220="",$E3220=0,con_Ende=0),"k.A.",IF(VLOOKUP($D3220,rng_ND,5,0)="Nein",VLOOKUP($D3220,rng_ND,2,FALSE),MIN(VLOOKUP($D3220,rng_ND,2,FALSE),A_Stammdaten!$B$19-D_SAV!$E3220+1))),"k.A.")</f>
        <v>k.A.</v>
      </c>
      <c r="X3220" s="343" t="str">
        <f t="shared" si="845"/>
        <v>k.A.</v>
      </c>
      <c r="Y3220" s="62"/>
      <c r="Z3220" s="48">
        <f t="shared" si="846"/>
        <v>0</v>
      </c>
      <c r="AA3220" s="457"/>
      <c r="AB3220" s="55">
        <f t="shared" si="838"/>
        <v>0</v>
      </c>
      <c r="AC3220" s="55">
        <f>IF(A_Stammdaten!$B$25="ja",D_SAV!AA3220,D_SAV!AB3220)</f>
        <v>0</v>
      </c>
      <c r="AD3220" s="478">
        <f>IF(AC3220=0,0,IF(U3220-(con_EOGJahr-D_SAV!E3220)&lt;=0,AC3220,AC3220/V3220))</f>
        <v>0</v>
      </c>
      <c r="AE3220" s="478">
        <f>IFERROR(IF(AND(VLOOKUP(D3220,rng_ND,5,FALSE)="Ja",D_SAV!T3220="degressiv"),D_SAV!AC3220*Y3220/100,0),0)</f>
        <v>0</v>
      </c>
      <c r="AF3220" s="55">
        <f>IFERROR(IF(VLOOKUP(D3220,rng_ND,5,FALSE)="Ja",MAX(D_SAV!AD3220:AE3220),D_SAV!AD3220),0)</f>
        <v>0</v>
      </c>
      <c r="AG3220" s="55">
        <f t="shared" si="839"/>
        <v>0</v>
      </c>
      <c r="AH3220" s="55">
        <f t="shared" si="840"/>
        <v>0</v>
      </c>
      <c r="AI3220" s="55">
        <f t="shared" si="841"/>
        <v>0</v>
      </c>
      <c r="AJ3220" s="55">
        <f t="shared" si="842"/>
        <v>0</v>
      </c>
      <c r="AK3220" s="55">
        <f t="shared" si="833"/>
        <v>0</v>
      </c>
      <c r="AL3220" s="55">
        <f t="shared" si="834"/>
        <v>0</v>
      </c>
      <c r="AM3220" s="55">
        <f t="shared" si="835"/>
        <v>0</v>
      </c>
    </row>
    <row r="3221" spans="1:39" x14ac:dyDescent="0.25">
      <c r="A3221" s="47">
        <v>3217</v>
      </c>
      <c r="B3221" s="358" t="str">
        <f>IF(AND(E3221&lt;&gt;0,D3221&lt;&gt;0,F3221&lt;&gt;0),IF(C3221&lt;&gt;0,CONCATENATE(C3221,"-AGr",VLOOKUP(D3221,Listen!$A$2:$G$45,7,FALSE),"-",E3221,"-",F3221,),CONCATENATE("AGr",VLOOKUP(D3221,Listen!$A$2:$G$45,7,FALSE),"-",E3221,"-",F3221)),"keine vollständige ID")</f>
        <v>keine vollständige ID</v>
      </c>
      <c r="C3221" s="359">
        <f>'[2]III_SAV-Details_NB'!B3227</f>
        <v>0</v>
      </c>
      <c r="D3221" s="359">
        <f>'[2]III_SAV-Details_NB'!C3227</f>
        <v>0</v>
      </c>
      <c r="E3221" s="359">
        <f>'[2]III_SAV-Details_NB'!D3227</f>
        <v>0</v>
      </c>
      <c r="F3221" s="490"/>
      <c r="G3221" s="281">
        <f>'[2]III_SAV-Details_NB'!X3227</f>
        <v>0</v>
      </c>
      <c r="H3221" s="281">
        <f t="shared" si="836"/>
        <v>0</v>
      </c>
      <c r="I3221" s="281">
        <f>IF(con_EOGJahr=2025,'[2]III_SAV-Details_NB'!AA3227,IF(con_EOGJahr=2026,'[2]III_SAV-Details_NB'!AB3227,'[2]III_SAV-Details_NB'!AC3227))</f>
        <v>0</v>
      </c>
      <c r="J3221" s="282"/>
      <c r="K3221" s="282"/>
      <c r="L3221" s="282"/>
      <c r="M3221" s="282"/>
      <c r="N3221" s="282"/>
      <c r="O3221" s="282"/>
      <c r="P3221" s="52">
        <f t="shared" si="837"/>
        <v>0</v>
      </c>
      <c r="Q3221" s="60"/>
      <c r="R3221" s="53">
        <f t="shared" si="843"/>
        <v>0</v>
      </c>
      <c r="S3221" s="59"/>
      <c r="T3221" s="61"/>
      <c r="U3221" s="342" t="str">
        <f t="shared" si="847"/>
        <v>k.A.</v>
      </c>
      <c r="V3221" s="343" t="str">
        <f t="shared" si="844"/>
        <v>k.A.</v>
      </c>
      <c r="W3221" s="343" t="str">
        <f>IFERROR(IF(OR($D3221="",$E3221=0,con_Ende=0),"k.A.",IF(VLOOKUP($D3221,rng_ND,5,0)="Nein",VLOOKUP($D3221,rng_ND,2,FALSE),MIN(VLOOKUP($D3221,rng_ND,2,FALSE),A_Stammdaten!$B$19-D_SAV!$E3221+1))),"k.A.")</f>
        <v>k.A.</v>
      </c>
      <c r="X3221" s="343" t="str">
        <f t="shared" si="845"/>
        <v>k.A.</v>
      </c>
      <c r="Y3221" s="62"/>
      <c r="Z3221" s="48">
        <f t="shared" si="846"/>
        <v>0</v>
      </c>
      <c r="AA3221" s="457"/>
      <c r="AB3221" s="55">
        <f t="shared" si="838"/>
        <v>0</v>
      </c>
      <c r="AC3221" s="55">
        <f>IF(A_Stammdaten!$B$25="ja",D_SAV!AA3221,D_SAV!AB3221)</f>
        <v>0</v>
      </c>
      <c r="AD3221" s="478">
        <f>IF(AC3221=0,0,IF(U3221-(con_EOGJahr-D_SAV!E3221)&lt;=0,AC3221,AC3221/V3221))</f>
        <v>0</v>
      </c>
      <c r="AE3221" s="478">
        <f>IFERROR(IF(AND(VLOOKUP(D3221,rng_ND,5,FALSE)="Ja",D_SAV!T3221="degressiv"),D_SAV!AC3221*Y3221/100,0),0)</f>
        <v>0</v>
      </c>
      <c r="AF3221" s="55">
        <f>IFERROR(IF(VLOOKUP(D3221,rng_ND,5,FALSE)="Ja",MAX(D_SAV!AD3221:AE3221),D_SAV!AD3221),0)</f>
        <v>0</v>
      </c>
      <c r="AG3221" s="55">
        <f t="shared" si="839"/>
        <v>0</v>
      </c>
      <c r="AH3221" s="55">
        <f t="shared" si="840"/>
        <v>0</v>
      </c>
      <c r="AI3221" s="55">
        <f t="shared" si="841"/>
        <v>0</v>
      </c>
      <c r="AJ3221" s="55">
        <f t="shared" si="842"/>
        <v>0</v>
      </c>
      <c r="AK3221" s="55">
        <f t="shared" si="833"/>
        <v>0</v>
      </c>
      <c r="AL3221" s="55">
        <f t="shared" si="834"/>
        <v>0</v>
      </c>
      <c r="AM3221" s="55">
        <f t="shared" si="835"/>
        <v>0</v>
      </c>
    </row>
    <row r="3222" spans="1:39" x14ac:dyDescent="0.25">
      <c r="A3222" s="47">
        <v>3218</v>
      </c>
      <c r="B3222" s="358" t="str">
        <f>IF(AND(E3222&lt;&gt;0,D3222&lt;&gt;0,F3222&lt;&gt;0),IF(C3222&lt;&gt;0,CONCATENATE(C3222,"-AGr",VLOOKUP(D3222,Listen!$A$2:$G$45,7,FALSE),"-",E3222,"-",F3222,),CONCATENATE("AGr",VLOOKUP(D3222,Listen!$A$2:$G$45,7,FALSE),"-",E3222,"-",F3222)),"keine vollständige ID")</f>
        <v>keine vollständige ID</v>
      </c>
      <c r="C3222" s="359">
        <f>'[2]III_SAV-Details_NB'!B3228</f>
        <v>0</v>
      </c>
      <c r="D3222" s="359">
        <f>'[2]III_SAV-Details_NB'!C3228</f>
        <v>0</v>
      </c>
      <c r="E3222" s="359">
        <f>'[2]III_SAV-Details_NB'!D3228</f>
        <v>0</v>
      </c>
      <c r="F3222" s="490"/>
      <c r="G3222" s="281">
        <f>'[2]III_SAV-Details_NB'!X3228</f>
        <v>0</v>
      </c>
      <c r="H3222" s="281">
        <f t="shared" si="836"/>
        <v>0</v>
      </c>
      <c r="I3222" s="281">
        <f>IF(con_EOGJahr=2025,'[2]III_SAV-Details_NB'!AA3228,IF(con_EOGJahr=2026,'[2]III_SAV-Details_NB'!AB3228,'[2]III_SAV-Details_NB'!AC3228))</f>
        <v>0</v>
      </c>
      <c r="J3222" s="282"/>
      <c r="K3222" s="282"/>
      <c r="L3222" s="282"/>
      <c r="M3222" s="282"/>
      <c r="N3222" s="282"/>
      <c r="O3222" s="282"/>
      <c r="P3222" s="52">
        <f t="shared" si="837"/>
        <v>0</v>
      </c>
      <c r="Q3222" s="60"/>
      <c r="R3222" s="53">
        <f t="shared" si="843"/>
        <v>0</v>
      </c>
      <c r="S3222" s="59"/>
      <c r="T3222" s="61"/>
      <c r="U3222" s="342" t="str">
        <f t="shared" si="847"/>
        <v>k.A.</v>
      </c>
      <c r="V3222" s="343" t="str">
        <f t="shared" si="844"/>
        <v>k.A.</v>
      </c>
      <c r="W3222" s="343" t="str">
        <f>IFERROR(IF(OR($D3222="",$E3222=0,con_Ende=0),"k.A.",IF(VLOOKUP($D3222,rng_ND,5,0)="Nein",VLOOKUP($D3222,rng_ND,2,FALSE),MIN(VLOOKUP($D3222,rng_ND,2,FALSE),A_Stammdaten!$B$19-D_SAV!$E3222+1))),"k.A.")</f>
        <v>k.A.</v>
      </c>
      <c r="X3222" s="343" t="str">
        <f t="shared" si="845"/>
        <v>k.A.</v>
      </c>
      <c r="Y3222" s="62"/>
      <c r="Z3222" s="48">
        <f t="shared" si="846"/>
        <v>0</v>
      </c>
      <c r="AA3222" s="457"/>
      <c r="AB3222" s="55">
        <f t="shared" si="838"/>
        <v>0</v>
      </c>
      <c r="AC3222" s="55">
        <f>IF(A_Stammdaten!$B$25="ja",D_SAV!AA3222,D_SAV!AB3222)</f>
        <v>0</v>
      </c>
      <c r="AD3222" s="478">
        <f>IF(AC3222=0,0,IF(U3222-(con_EOGJahr-D_SAV!E3222)&lt;=0,AC3222,AC3222/V3222))</f>
        <v>0</v>
      </c>
      <c r="AE3222" s="478">
        <f>IFERROR(IF(AND(VLOOKUP(D3222,rng_ND,5,FALSE)="Ja",D_SAV!T3222="degressiv"),D_SAV!AC3222*Y3222/100,0),0)</f>
        <v>0</v>
      </c>
      <c r="AF3222" s="55">
        <f>IFERROR(IF(VLOOKUP(D3222,rng_ND,5,FALSE)="Ja",MAX(D_SAV!AD3222:AE3222),D_SAV!AD3222),0)</f>
        <v>0</v>
      </c>
      <c r="AG3222" s="55">
        <f t="shared" si="839"/>
        <v>0</v>
      </c>
      <c r="AH3222" s="55">
        <f t="shared" si="840"/>
        <v>0</v>
      </c>
      <c r="AI3222" s="55">
        <f t="shared" si="841"/>
        <v>0</v>
      </c>
      <c r="AJ3222" s="55">
        <f t="shared" si="842"/>
        <v>0</v>
      </c>
      <c r="AK3222" s="55">
        <f t="shared" si="833"/>
        <v>0</v>
      </c>
      <c r="AL3222" s="55">
        <f t="shared" si="834"/>
        <v>0</v>
      </c>
      <c r="AM3222" s="55">
        <f t="shared" si="835"/>
        <v>0</v>
      </c>
    </row>
    <row r="3223" spans="1:39" x14ac:dyDescent="0.25">
      <c r="A3223" s="47">
        <v>3219</v>
      </c>
      <c r="B3223" s="358" t="str">
        <f>IF(AND(E3223&lt;&gt;0,D3223&lt;&gt;0,F3223&lt;&gt;0),IF(C3223&lt;&gt;0,CONCATENATE(C3223,"-AGr",VLOOKUP(D3223,Listen!$A$2:$G$45,7,FALSE),"-",E3223,"-",F3223,),CONCATENATE("AGr",VLOOKUP(D3223,Listen!$A$2:$G$45,7,FALSE),"-",E3223,"-",F3223)),"keine vollständige ID")</f>
        <v>keine vollständige ID</v>
      </c>
      <c r="C3223" s="359">
        <f>'[2]III_SAV-Details_NB'!B3229</f>
        <v>0</v>
      </c>
      <c r="D3223" s="359">
        <f>'[2]III_SAV-Details_NB'!C3229</f>
        <v>0</v>
      </c>
      <c r="E3223" s="359">
        <f>'[2]III_SAV-Details_NB'!D3229</f>
        <v>0</v>
      </c>
      <c r="F3223" s="490"/>
      <c r="G3223" s="281">
        <f>'[2]III_SAV-Details_NB'!X3229</f>
        <v>0</v>
      </c>
      <c r="H3223" s="281">
        <f t="shared" si="836"/>
        <v>0</v>
      </c>
      <c r="I3223" s="281">
        <f>IF(con_EOGJahr=2025,'[2]III_SAV-Details_NB'!AA3229,IF(con_EOGJahr=2026,'[2]III_SAV-Details_NB'!AB3229,'[2]III_SAV-Details_NB'!AC3229))</f>
        <v>0</v>
      </c>
      <c r="J3223" s="282"/>
      <c r="K3223" s="282"/>
      <c r="L3223" s="282"/>
      <c r="M3223" s="282"/>
      <c r="N3223" s="282"/>
      <c r="O3223" s="282"/>
      <c r="P3223" s="52">
        <f t="shared" si="837"/>
        <v>0</v>
      </c>
      <c r="Q3223" s="60"/>
      <c r="R3223" s="53">
        <f t="shared" si="843"/>
        <v>0</v>
      </c>
      <c r="S3223" s="59"/>
      <c r="T3223" s="61"/>
      <c r="U3223" s="342" t="str">
        <f t="shared" si="847"/>
        <v>k.A.</v>
      </c>
      <c r="V3223" s="343" t="str">
        <f t="shared" si="844"/>
        <v>k.A.</v>
      </c>
      <c r="W3223" s="343" t="str">
        <f>IFERROR(IF(OR($D3223="",$E3223=0,con_Ende=0),"k.A.",IF(VLOOKUP($D3223,rng_ND,5,0)="Nein",VLOOKUP($D3223,rng_ND,2,FALSE),MIN(VLOOKUP($D3223,rng_ND,2,FALSE),A_Stammdaten!$B$19-D_SAV!$E3223+1))),"k.A.")</f>
        <v>k.A.</v>
      </c>
      <c r="X3223" s="343" t="str">
        <f t="shared" si="845"/>
        <v>k.A.</v>
      </c>
      <c r="Y3223" s="62"/>
      <c r="Z3223" s="48">
        <f t="shared" si="846"/>
        <v>0</v>
      </c>
      <c r="AA3223" s="457"/>
      <c r="AB3223" s="55">
        <f t="shared" si="838"/>
        <v>0</v>
      </c>
      <c r="AC3223" s="55">
        <f>IF(A_Stammdaten!$B$25="ja",D_SAV!AA3223,D_SAV!AB3223)</f>
        <v>0</v>
      </c>
      <c r="AD3223" s="478">
        <f>IF(AC3223=0,0,IF(U3223-(con_EOGJahr-D_SAV!E3223)&lt;=0,AC3223,AC3223/V3223))</f>
        <v>0</v>
      </c>
      <c r="AE3223" s="478">
        <f>IFERROR(IF(AND(VLOOKUP(D3223,rng_ND,5,FALSE)="Ja",D_SAV!T3223="degressiv"),D_SAV!AC3223*Y3223/100,0),0)</f>
        <v>0</v>
      </c>
      <c r="AF3223" s="55">
        <f>IFERROR(IF(VLOOKUP(D3223,rng_ND,5,FALSE)="Ja",MAX(D_SAV!AD3223:AE3223),D_SAV!AD3223),0)</f>
        <v>0</v>
      </c>
      <c r="AG3223" s="55">
        <f t="shared" si="839"/>
        <v>0</v>
      </c>
      <c r="AH3223" s="55">
        <f t="shared" si="840"/>
        <v>0</v>
      </c>
      <c r="AI3223" s="55">
        <f t="shared" si="841"/>
        <v>0</v>
      </c>
      <c r="AJ3223" s="55">
        <f t="shared" si="842"/>
        <v>0</v>
      </c>
      <c r="AK3223" s="55">
        <f t="shared" si="833"/>
        <v>0</v>
      </c>
      <c r="AL3223" s="55">
        <f t="shared" si="834"/>
        <v>0</v>
      </c>
      <c r="AM3223" s="55">
        <f t="shared" si="835"/>
        <v>0</v>
      </c>
    </row>
    <row r="3224" spans="1:39" x14ac:dyDescent="0.25">
      <c r="A3224" s="47">
        <v>3220</v>
      </c>
      <c r="B3224" s="358" t="str">
        <f>IF(AND(E3224&lt;&gt;0,D3224&lt;&gt;0,F3224&lt;&gt;0),IF(C3224&lt;&gt;0,CONCATENATE(C3224,"-AGr",VLOOKUP(D3224,Listen!$A$2:$G$45,7,FALSE),"-",E3224,"-",F3224,),CONCATENATE("AGr",VLOOKUP(D3224,Listen!$A$2:$G$45,7,FALSE),"-",E3224,"-",F3224)),"keine vollständige ID")</f>
        <v>keine vollständige ID</v>
      </c>
      <c r="C3224" s="359">
        <f>'[2]III_SAV-Details_NB'!B3230</f>
        <v>0</v>
      </c>
      <c r="D3224" s="359">
        <f>'[2]III_SAV-Details_NB'!C3230</f>
        <v>0</v>
      </c>
      <c r="E3224" s="359">
        <f>'[2]III_SAV-Details_NB'!D3230</f>
        <v>0</v>
      </c>
      <c r="F3224" s="490"/>
      <c r="G3224" s="281">
        <f>'[2]III_SAV-Details_NB'!X3230</f>
        <v>0</v>
      </c>
      <c r="H3224" s="281">
        <f t="shared" si="836"/>
        <v>0</v>
      </c>
      <c r="I3224" s="281">
        <f>IF(con_EOGJahr=2025,'[2]III_SAV-Details_NB'!AA3230,IF(con_EOGJahr=2026,'[2]III_SAV-Details_NB'!AB3230,'[2]III_SAV-Details_NB'!AC3230))</f>
        <v>0</v>
      </c>
      <c r="J3224" s="282"/>
      <c r="K3224" s="282"/>
      <c r="L3224" s="282"/>
      <c r="M3224" s="282"/>
      <c r="N3224" s="282"/>
      <c r="O3224" s="282"/>
      <c r="P3224" s="52">
        <f t="shared" si="837"/>
        <v>0</v>
      </c>
      <c r="Q3224" s="60"/>
      <c r="R3224" s="53">
        <f t="shared" si="843"/>
        <v>0</v>
      </c>
      <c r="S3224" s="59"/>
      <c r="T3224" s="61"/>
      <c r="U3224" s="342" t="str">
        <f t="shared" si="847"/>
        <v>k.A.</v>
      </c>
      <c r="V3224" s="343" t="str">
        <f t="shared" si="844"/>
        <v>k.A.</v>
      </c>
      <c r="W3224" s="343" t="str">
        <f>IFERROR(IF(OR($D3224="",$E3224=0,con_Ende=0),"k.A.",IF(VLOOKUP($D3224,rng_ND,5,0)="Nein",VLOOKUP($D3224,rng_ND,2,FALSE),MIN(VLOOKUP($D3224,rng_ND,2,FALSE),A_Stammdaten!$B$19-D_SAV!$E3224+1))),"k.A.")</f>
        <v>k.A.</v>
      </c>
      <c r="X3224" s="343" t="str">
        <f t="shared" si="845"/>
        <v>k.A.</v>
      </c>
      <c r="Y3224" s="62"/>
      <c r="Z3224" s="48">
        <f t="shared" si="846"/>
        <v>0</v>
      </c>
      <c r="AA3224" s="457"/>
      <c r="AB3224" s="55">
        <f t="shared" si="838"/>
        <v>0</v>
      </c>
      <c r="AC3224" s="55">
        <f>IF(A_Stammdaten!$B$25="ja",D_SAV!AA3224,D_SAV!AB3224)</f>
        <v>0</v>
      </c>
      <c r="AD3224" s="478">
        <f>IF(AC3224=0,0,IF(U3224-(con_EOGJahr-D_SAV!E3224)&lt;=0,AC3224,AC3224/V3224))</f>
        <v>0</v>
      </c>
      <c r="AE3224" s="478">
        <f>IFERROR(IF(AND(VLOOKUP(D3224,rng_ND,5,FALSE)="Ja",D_SAV!T3224="degressiv"),D_SAV!AC3224*Y3224/100,0),0)</f>
        <v>0</v>
      </c>
      <c r="AF3224" s="55">
        <f>IFERROR(IF(VLOOKUP(D3224,rng_ND,5,FALSE)="Ja",MAX(D_SAV!AD3224:AE3224),D_SAV!AD3224),0)</f>
        <v>0</v>
      </c>
      <c r="AG3224" s="55">
        <f t="shared" si="839"/>
        <v>0</v>
      </c>
      <c r="AH3224" s="55">
        <f t="shared" si="840"/>
        <v>0</v>
      </c>
      <c r="AI3224" s="55">
        <f t="shared" si="841"/>
        <v>0</v>
      </c>
      <c r="AJ3224" s="55">
        <f t="shared" si="842"/>
        <v>0</v>
      </c>
      <c r="AK3224" s="55">
        <f t="shared" si="833"/>
        <v>0</v>
      </c>
      <c r="AL3224" s="55">
        <f t="shared" si="834"/>
        <v>0</v>
      </c>
      <c r="AM3224" s="55">
        <f t="shared" si="835"/>
        <v>0</v>
      </c>
    </row>
    <row r="3225" spans="1:39" x14ac:dyDescent="0.25">
      <c r="A3225" s="47">
        <v>3221</v>
      </c>
      <c r="B3225" s="358" t="str">
        <f>IF(AND(E3225&lt;&gt;0,D3225&lt;&gt;0,F3225&lt;&gt;0),IF(C3225&lt;&gt;0,CONCATENATE(C3225,"-AGr",VLOOKUP(D3225,Listen!$A$2:$G$45,7,FALSE),"-",E3225,"-",F3225,),CONCATENATE("AGr",VLOOKUP(D3225,Listen!$A$2:$G$45,7,FALSE),"-",E3225,"-",F3225)),"keine vollständige ID")</f>
        <v>keine vollständige ID</v>
      </c>
      <c r="C3225" s="359">
        <f>'[2]III_SAV-Details_NB'!B3231</f>
        <v>0</v>
      </c>
      <c r="D3225" s="359">
        <f>'[2]III_SAV-Details_NB'!C3231</f>
        <v>0</v>
      </c>
      <c r="E3225" s="359">
        <f>'[2]III_SAV-Details_NB'!D3231</f>
        <v>0</v>
      </c>
      <c r="F3225" s="490"/>
      <c r="G3225" s="281">
        <f>'[2]III_SAV-Details_NB'!X3231</f>
        <v>0</v>
      </c>
      <c r="H3225" s="281">
        <f t="shared" si="836"/>
        <v>0</v>
      </c>
      <c r="I3225" s="281">
        <f>IF(con_EOGJahr=2025,'[2]III_SAV-Details_NB'!AA3231,IF(con_EOGJahr=2026,'[2]III_SAV-Details_NB'!AB3231,'[2]III_SAV-Details_NB'!AC3231))</f>
        <v>0</v>
      </c>
      <c r="J3225" s="282"/>
      <c r="K3225" s="282"/>
      <c r="L3225" s="282"/>
      <c r="M3225" s="282"/>
      <c r="N3225" s="282"/>
      <c r="O3225" s="282"/>
      <c r="P3225" s="52">
        <f t="shared" si="837"/>
        <v>0</v>
      </c>
      <c r="Q3225" s="60"/>
      <c r="R3225" s="53">
        <f t="shared" si="843"/>
        <v>0</v>
      </c>
      <c r="S3225" s="59"/>
      <c r="T3225" s="61"/>
      <c r="U3225" s="342" t="str">
        <f t="shared" si="847"/>
        <v>k.A.</v>
      </c>
      <c r="V3225" s="343" t="str">
        <f t="shared" si="844"/>
        <v>k.A.</v>
      </c>
      <c r="W3225" s="343" t="str">
        <f>IFERROR(IF(OR($D3225="",$E3225=0,con_Ende=0),"k.A.",IF(VLOOKUP($D3225,rng_ND,5,0)="Nein",VLOOKUP($D3225,rng_ND,2,FALSE),MIN(VLOOKUP($D3225,rng_ND,2,FALSE),A_Stammdaten!$B$19-D_SAV!$E3225+1))),"k.A.")</f>
        <v>k.A.</v>
      </c>
      <c r="X3225" s="343" t="str">
        <f t="shared" si="845"/>
        <v>k.A.</v>
      </c>
      <c r="Y3225" s="62"/>
      <c r="Z3225" s="48">
        <f t="shared" si="846"/>
        <v>0</v>
      </c>
      <c r="AA3225" s="457"/>
      <c r="AB3225" s="55">
        <f t="shared" si="838"/>
        <v>0</v>
      </c>
      <c r="AC3225" s="55">
        <f>IF(A_Stammdaten!$B$25="ja",D_SAV!AA3225,D_SAV!AB3225)</f>
        <v>0</v>
      </c>
      <c r="AD3225" s="478">
        <f>IF(AC3225=0,0,IF(U3225-(con_EOGJahr-D_SAV!E3225)&lt;=0,AC3225,AC3225/V3225))</f>
        <v>0</v>
      </c>
      <c r="AE3225" s="478">
        <f>IFERROR(IF(AND(VLOOKUP(D3225,rng_ND,5,FALSE)="Ja",D_SAV!T3225="degressiv"),D_SAV!AC3225*Y3225/100,0),0)</f>
        <v>0</v>
      </c>
      <c r="AF3225" s="55">
        <f>IFERROR(IF(VLOOKUP(D3225,rng_ND,5,FALSE)="Ja",MAX(D_SAV!AD3225:AE3225),D_SAV!AD3225),0)</f>
        <v>0</v>
      </c>
      <c r="AG3225" s="55">
        <f t="shared" si="839"/>
        <v>0</v>
      </c>
      <c r="AH3225" s="55">
        <f t="shared" si="840"/>
        <v>0</v>
      </c>
      <c r="AI3225" s="55">
        <f t="shared" si="841"/>
        <v>0</v>
      </c>
      <c r="AJ3225" s="55">
        <f t="shared" si="842"/>
        <v>0</v>
      </c>
      <c r="AK3225" s="55">
        <f t="shared" si="833"/>
        <v>0</v>
      </c>
      <c r="AL3225" s="55">
        <f t="shared" si="834"/>
        <v>0</v>
      </c>
      <c r="AM3225" s="55">
        <f t="shared" si="835"/>
        <v>0</v>
      </c>
    </row>
    <row r="3226" spans="1:39" x14ac:dyDescent="0.25">
      <c r="A3226" s="47">
        <v>3222</v>
      </c>
      <c r="B3226" s="358" t="str">
        <f>IF(AND(E3226&lt;&gt;0,D3226&lt;&gt;0,F3226&lt;&gt;0),IF(C3226&lt;&gt;0,CONCATENATE(C3226,"-AGr",VLOOKUP(D3226,Listen!$A$2:$G$45,7,FALSE),"-",E3226,"-",F3226,),CONCATENATE("AGr",VLOOKUP(D3226,Listen!$A$2:$G$45,7,FALSE),"-",E3226,"-",F3226)),"keine vollständige ID")</f>
        <v>keine vollständige ID</v>
      </c>
      <c r="C3226" s="359">
        <f>'[2]III_SAV-Details_NB'!B3232</f>
        <v>0</v>
      </c>
      <c r="D3226" s="359">
        <f>'[2]III_SAV-Details_NB'!C3232</f>
        <v>0</v>
      </c>
      <c r="E3226" s="359">
        <f>'[2]III_SAV-Details_NB'!D3232</f>
        <v>0</v>
      </c>
      <c r="F3226" s="490"/>
      <c r="G3226" s="281">
        <f>'[2]III_SAV-Details_NB'!X3232</f>
        <v>0</v>
      </c>
      <c r="H3226" s="281">
        <f t="shared" si="836"/>
        <v>0</v>
      </c>
      <c r="I3226" s="281">
        <f>IF(con_EOGJahr=2025,'[2]III_SAV-Details_NB'!AA3232,IF(con_EOGJahr=2026,'[2]III_SAV-Details_NB'!AB3232,'[2]III_SAV-Details_NB'!AC3232))</f>
        <v>0</v>
      </c>
      <c r="J3226" s="282"/>
      <c r="K3226" s="282"/>
      <c r="L3226" s="282"/>
      <c r="M3226" s="282"/>
      <c r="N3226" s="282"/>
      <c r="O3226" s="282"/>
      <c r="P3226" s="52">
        <f t="shared" si="837"/>
        <v>0</v>
      </c>
      <c r="Q3226" s="60"/>
      <c r="R3226" s="53">
        <f t="shared" si="843"/>
        <v>0</v>
      </c>
      <c r="S3226" s="59"/>
      <c r="T3226" s="61"/>
      <c r="U3226" s="342" t="str">
        <f t="shared" si="847"/>
        <v>k.A.</v>
      </c>
      <c r="V3226" s="343" t="str">
        <f t="shared" si="844"/>
        <v>k.A.</v>
      </c>
      <c r="W3226" s="343" t="str">
        <f>IFERROR(IF(OR($D3226="",$E3226=0,con_Ende=0),"k.A.",IF(VLOOKUP($D3226,rng_ND,5,0)="Nein",VLOOKUP($D3226,rng_ND,2,FALSE),MIN(VLOOKUP($D3226,rng_ND,2,FALSE),A_Stammdaten!$B$19-D_SAV!$E3226+1))),"k.A.")</f>
        <v>k.A.</v>
      </c>
      <c r="X3226" s="343" t="str">
        <f t="shared" si="845"/>
        <v>k.A.</v>
      </c>
      <c r="Y3226" s="62"/>
      <c r="Z3226" s="48">
        <f t="shared" si="846"/>
        <v>0</v>
      </c>
      <c r="AA3226" s="457"/>
      <c r="AB3226" s="55">
        <f t="shared" si="838"/>
        <v>0</v>
      </c>
      <c r="AC3226" s="55">
        <f>IF(A_Stammdaten!$B$25="ja",D_SAV!AA3226,D_SAV!AB3226)</f>
        <v>0</v>
      </c>
      <c r="AD3226" s="478">
        <f>IF(AC3226=0,0,IF(U3226-(con_EOGJahr-D_SAV!E3226)&lt;=0,AC3226,AC3226/V3226))</f>
        <v>0</v>
      </c>
      <c r="AE3226" s="478">
        <f>IFERROR(IF(AND(VLOOKUP(D3226,rng_ND,5,FALSE)="Ja",D_SAV!T3226="degressiv"),D_SAV!AC3226*Y3226/100,0),0)</f>
        <v>0</v>
      </c>
      <c r="AF3226" s="55">
        <f>IFERROR(IF(VLOOKUP(D3226,rng_ND,5,FALSE)="Ja",MAX(D_SAV!AD3226:AE3226),D_SAV!AD3226),0)</f>
        <v>0</v>
      </c>
      <c r="AG3226" s="55">
        <f t="shared" si="839"/>
        <v>0</v>
      </c>
      <c r="AH3226" s="55">
        <f t="shared" si="840"/>
        <v>0</v>
      </c>
      <c r="AI3226" s="55">
        <f t="shared" si="841"/>
        <v>0</v>
      </c>
      <c r="AJ3226" s="55">
        <f t="shared" si="842"/>
        <v>0</v>
      </c>
      <c r="AK3226" s="55">
        <f t="shared" si="833"/>
        <v>0</v>
      </c>
      <c r="AL3226" s="55">
        <f t="shared" si="834"/>
        <v>0</v>
      </c>
      <c r="AM3226" s="55">
        <f t="shared" si="835"/>
        <v>0</v>
      </c>
    </row>
    <row r="3227" spans="1:39" x14ac:dyDescent="0.25">
      <c r="A3227" s="47">
        <v>3223</v>
      </c>
      <c r="B3227" s="358" t="str">
        <f>IF(AND(E3227&lt;&gt;0,D3227&lt;&gt;0,F3227&lt;&gt;0),IF(C3227&lt;&gt;0,CONCATENATE(C3227,"-AGr",VLOOKUP(D3227,Listen!$A$2:$G$45,7,FALSE),"-",E3227,"-",F3227,),CONCATENATE("AGr",VLOOKUP(D3227,Listen!$A$2:$G$45,7,FALSE),"-",E3227,"-",F3227)),"keine vollständige ID")</f>
        <v>keine vollständige ID</v>
      </c>
      <c r="C3227" s="359">
        <f>'[2]III_SAV-Details_NB'!B3233</f>
        <v>0</v>
      </c>
      <c r="D3227" s="359">
        <f>'[2]III_SAV-Details_NB'!C3233</f>
        <v>0</v>
      </c>
      <c r="E3227" s="359">
        <f>'[2]III_SAV-Details_NB'!D3233</f>
        <v>0</v>
      </c>
      <c r="F3227" s="490"/>
      <c r="G3227" s="281">
        <f>'[2]III_SAV-Details_NB'!X3233</f>
        <v>0</v>
      </c>
      <c r="H3227" s="281">
        <f t="shared" si="836"/>
        <v>0</v>
      </c>
      <c r="I3227" s="281">
        <f>IF(con_EOGJahr=2025,'[2]III_SAV-Details_NB'!AA3233,IF(con_EOGJahr=2026,'[2]III_SAV-Details_NB'!AB3233,'[2]III_SAV-Details_NB'!AC3233))</f>
        <v>0</v>
      </c>
      <c r="J3227" s="282"/>
      <c r="K3227" s="282"/>
      <c r="L3227" s="282"/>
      <c r="M3227" s="282"/>
      <c r="N3227" s="282"/>
      <c r="O3227" s="282"/>
      <c r="P3227" s="52">
        <f t="shared" si="837"/>
        <v>0</v>
      </c>
      <c r="Q3227" s="60"/>
      <c r="R3227" s="53">
        <f t="shared" si="843"/>
        <v>0</v>
      </c>
      <c r="S3227" s="59"/>
      <c r="T3227" s="61"/>
      <c r="U3227" s="342" t="str">
        <f t="shared" si="847"/>
        <v>k.A.</v>
      </c>
      <c r="V3227" s="343" t="str">
        <f t="shared" si="844"/>
        <v>k.A.</v>
      </c>
      <c r="W3227" s="343" t="str">
        <f>IFERROR(IF(OR($D3227="",$E3227=0,con_Ende=0),"k.A.",IF(VLOOKUP($D3227,rng_ND,5,0)="Nein",VLOOKUP($D3227,rng_ND,2,FALSE),MIN(VLOOKUP($D3227,rng_ND,2,FALSE),A_Stammdaten!$B$19-D_SAV!$E3227+1))),"k.A.")</f>
        <v>k.A.</v>
      </c>
      <c r="X3227" s="343" t="str">
        <f t="shared" si="845"/>
        <v>k.A.</v>
      </c>
      <c r="Y3227" s="62"/>
      <c r="Z3227" s="48">
        <f t="shared" si="846"/>
        <v>0</v>
      </c>
      <c r="AA3227" s="457"/>
      <c r="AB3227" s="55">
        <f t="shared" si="838"/>
        <v>0</v>
      </c>
      <c r="AC3227" s="55">
        <f>IF(A_Stammdaten!$B$25="ja",D_SAV!AA3227,D_SAV!AB3227)</f>
        <v>0</v>
      </c>
      <c r="AD3227" s="478">
        <f>IF(AC3227=0,0,IF(U3227-(con_EOGJahr-D_SAV!E3227)&lt;=0,AC3227,AC3227/V3227))</f>
        <v>0</v>
      </c>
      <c r="AE3227" s="478">
        <f>IFERROR(IF(AND(VLOOKUP(D3227,rng_ND,5,FALSE)="Ja",D_SAV!T3227="degressiv"),D_SAV!AC3227*Y3227/100,0),0)</f>
        <v>0</v>
      </c>
      <c r="AF3227" s="55">
        <f>IFERROR(IF(VLOOKUP(D3227,rng_ND,5,FALSE)="Ja",MAX(D_SAV!AD3227:AE3227),D_SAV!AD3227),0)</f>
        <v>0</v>
      </c>
      <c r="AG3227" s="55">
        <f t="shared" si="839"/>
        <v>0</v>
      </c>
      <c r="AH3227" s="55">
        <f t="shared" si="840"/>
        <v>0</v>
      </c>
      <c r="AI3227" s="55">
        <f t="shared" si="841"/>
        <v>0</v>
      </c>
      <c r="AJ3227" s="55">
        <f t="shared" si="842"/>
        <v>0</v>
      </c>
      <c r="AK3227" s="55">
        <f t="shared" si="833"/>
        <v>0</v>
      </c>
      <c r="AL3227" s="55">
        <f t="shared" si="834"/>
        <v>0</v>
      </c>
      <c r="AM3227" s="55">
        <f t="shared" si="835"/>
        <v>0</v>
      </c>
    </row>
    <row r="3228" spans="1:39" x14ac:dyDescent="0.25">
      <c r="A3228" s="47">
        <v>3224</v>
      </c>
      <c r="B3228" s="358" t="str">
        <f>IF(AND(E3228&lt;&gt;0,D3228&lt;&gt;0,F3228&lt;&gt;0),IF(C3228&lt;&gt;0,CONCATENATE(C3228,"-AGr",VLOOKUP(D3228,Listen!$A$2:$G$45,7,FALSE),"-",E3228,"-",F3228,),CONCATENATE("AGr",VLOOKUP(D3228,Listen!$A$2:$G$45,7,FALSE),"-",E3228,"-",F3228)),"keine vollständige ID")</f>
        <v>keine vollständige ID</v>
      </c>
      <c r="C3228" s="359">
        <f>'[2]III_SAV-Details_NB'!B3234</f>
        <v>0</v>
      </c>
      <c r="D3228" s="359">
        <f>'[2]III_SAV-Details_NB'!C3234</f>
        <v>0</v>
      </c>
      <c r="E3228" s="359">
        <f>'[2]III_SAV-Details_NB'!D3234</f>
        <v>0</v>
      </c>
      <c r="F3228" s="490"/>
      <c r="G3228" s="281">
        <f>'[2]III_SAV-Details_NB'!X3234</f>
        <v>0</v>
      </c>
      <c r="H3228" s="281">
        <f t="shared" si="836"/>
        <v>0</v>
      </c>
      <c r="I3228" s="281">
        <f>IF(con_EOGJahr=2025,'[2]III_SAV-Details_NB'!AA3234,IF(con_EOGJahr=2026,'[2]III_SAV-Details_NB'!AB3234,'[2]III_SAV-Details_NB'!AC3234))</f>
        <v>0</v>
      </c>
      <c r="J3228" s="282"/>
      <c r="K3228" s="282"/>
      <c r="L3228" s="282"/>
      <c r="M3228" s="282"/>
      <c r="N3228" s="282"/>
      <c r="O3228" s="282"/>
      <c r="P3228" s="52">
        <f t="shared" si="837"/>
        <v>0</v>
      </c>
      <c r="Q3228" s="60"/>
      <c r="R3228" s="53">
        <f t="shared" si="843"/>
        <v>0</v>
      </c>
      <c r="S3228" s="59"/>
      <c r="T3228" s="61"/>
      <c r="U3228" s="342" t="str">
        <f t="shared" si="847"/>
        <v>k.A.</v>
      </c>
      <c r="V3228" s="343" t="str">
        <f t="shared" si="844"/>
        <v>k.A.</v>
      </c>
      <c r="W3228" s="343" t="str">
        <f>IFERROR(IF(OR($D3228="",$E3228=0,con_Ende=0),"k.A.",IF(VLOOKUP($D3228,rng_ND,5,0)="Nein",VLOOKUP($D3228,rng_ND,2,FALSE),MIN(VLOOKUP($D3228,rng_ND,2,FALSE),A_Stammdaten!$B$19-D_SAV!$E3228+1))),"k.A.")</f>
        <v>k.A.</v>
      </c>
      <c r="X3228" s="343" t="str">
        <f t="shared" si="845"/>
        <v>k.A.</v>
      </c>
      <c r="Y3228" s="62"/>
      <c r="Z3228" s="48">
        <f t="shared" si="846"/>
        <v>0</v>
      </c>
      <c r="AA3228" s="457"/>
      <c r="AB3228" s="55">
        <f t="shared" si="838"/>
        <v>0</v>
      </c>
      <c r="AC3228" s="55">
        <f>IF(A_Stammdaten!$B$25="ja",D_SAV!AA3228,D_SAV!AB3228)</f>
        <v>0</v>
      </c>
      <c r="AD3228" s="478">
        <f>IF(AC3228=0,0,IF(U3228-(con_EOGJahr-D_SAV!E3228)&lt;=0,AC3228,AC3228/V3228))</f>
        <v>0</v>
      </c>
      <c r="AE3228" s="478">
        <f>IFERROR(IF(AND(VLOOKUP(D3228,rng_ND,5,FALSE)="Ja",D_SAV!T3228="degressiv"),D_SAV!AC3228*Y3228/100,0),0)</f>
        <v>0</v>
      </c>
      <c r="AF3228" s="55">
        <f>IFERROR(IF(VLOOKUP(D3228,rng_ND,5,FALSE)="Ja",MAX(D_SAV!AD3228:AE3228),D_SAV!AD3228),0)</f>
        <v>0</v>
      </c>
      <c r="AG3228" s="55">
        <f t="shared" si="839"/>
        <v>0</v>
      </c>
      <c r="AH3228" s="55">
        <f t="shared" si="840"/>
        <v>0</v>
      </c>
      <c r="AI3228" s="55">
        <f t="shared" si="841"/>
        <v>0</v>
      </c>
      <c r="AJ3228" s="55">
        <f t="shared" si="842"/>
        <v>0</v>
      </c>
      <c r="AK3228" s="55">
        <f t="shared" si="833"/>
        <v>0</v>
      </c>
      <c r="AL3228" s="55">
        <f t="shared" si="834"/>
        <v>0</v>
      </c>
      <c r="AM3228" s="55">
        <f t="shared" si="835"/>
        <v>0</v>
      </c>
    </row>
    <row r="3229" spans="1:39" x14ac:dyDescent="0.25">
      <c r="A3229" s="47">
        <v>3225</v>
      </c>
      <c r="B3229" s="358" t="str">
        <f>IF(AND(E3229&lt;&gt;0,D3229&lt;&gt;0,F3229&lt;&gt;0),IF(C3229&lt;&gt;0,CONCATENATE(C3229,"-AGr",VLOOKUP(D3229,Listen!$A$2:$G$45,7,FALSE),"-",E3229,"-",F3229,),CONCATENATE("AGr",VLOOKUP(D3229,Listen!$A$2:$G$45,7,FALSE),"-",E3229,"-",F3229)),"keine vollständige ID")</f>
        <v>keine vollständige ID</v>
      </c>
      <c r="C3229" s="359">
        <f>'[2]III_SAV-Details_NB'!B3235</f>
        <v>0</v>
      </c>
      <c r="D3229" s="359">
        <f>'[2]III_SAV-Details_NB'!C3235</f>
        <v>0</v>
      </c>
      <c r="E3229" s="359">
        <f>'[2]III_SAV-Details_NB'!D3235</f>
        <v>0</v>
      </c>
      <c r="F3229" s="490"/>
      <c r="G3229" s="281">
        <f>'[2]III_SAV-Details_NB'!X3235</f>
        <v>0</v>
      </c>
      <c r="H3229" s="281">
        <f t="shared" si="836"/>
        <v>0</v>
      </c>
      <c r="I3229" s="281">
        <f>IF(con_EOGJahr=2025,'[2]III_SAV-Details_NB'!AA3235,IF(con_EOGJahr=2026,'[2]III_SAV-Details_NB'!AB3235,'[2]III_SAV-Details_NB'!AC3235))</f>
        <v>0</v>
      </c>
      <c r="J3229" s="282"/>
      <c r="K3229" s="282"/>
      <c r="L3229" s="282"/>
      <c r="M3229" s="282"/>
      <c r="N3229" s="282"/>
      <c r="O3229" s="282"/>
      <c r="P3229" s="52">
        <f t="shared" si="837"/>
        <v>0</v>
      </c>
      <c r="Q3229" s="60"/>
      <c r="R3229" s="53">
        <f t="shared" si="843"/>
        <v>0</v>
      </c>
      <c r="S3229" s="59"/>
      <c r="T3229" s="61"/>
      <c r="U3229" s="342" t="str">
        <f t="shared" si="847"/>
        <v>k.A.</v>
      </c>
      <c r="V3229" s="343" t="str">
        <f t="shared" si="844"/>
        <v>k.A.</v>
      </c>
      <c r="W3229" s="343" t="str">
        <f>IFERROR(IF(OR($D3229="",$E3229=0,con_Ende=0),"k.A.",IF(VLOOKUP($D3229,rng_ND,5,0)="Nein",VLOOKUP($D3229,rng_ND,2,FALSE),MIN(VLOOKUP($D3229,rng_ND,2,FALSE),A_Stammdaten!$B$19-D_SAV!$E3229+1))),"k.A.")</f>
        <v>k.A.</v>
      </c>
      <c r="X3229" s="343" t="str">
        <f t="shared" si="845"/>
        <v>k.A.</v>
      </c>
      <c r="Y3229" s="62"/>
      <c r="Z3229" s="48">
        <f t="shared" si="846"/>
        <v>0</v>
      </c>
      <c r="AA3229" s="457"/>
      <c r="AB3229" s="55">
        <f t="shared" si="838"/>
        <v>0</v>
      </c>
      <c r="AC3229" s="55">
        <f>IF(A_Stammdaten!$B$25="ja",D_SAV!AA3229,D_SAV!AB3229)</f>
        <v>0</v>
      </c>
      <c r="AD3229" s="478">
        <f>IF(AC3229=0,0,IF(U3229-(con_EOGJahr-D_SAV!E3229)&lt;=0,AC3229,AC3229/V3229))</f>
        <v>0</v>
      </c>
      <c r="AE3229" s="478">
        <f>IFERROR(IF(AND(VLOOKUP(D3229,rng_ND,5,FALSE)="Ja",D_SAV!T3229="degressiv"),D_SAV!AC3229*Y3229/100,0),0)</f>
        <v>0</v>
      </c>
      <c r="AF3229" s="55">
        <f>IFERROR(IF(VLOOKUP(D3229,rng_ND,5,FALSE)="Ja",MAX(D_SAV!AD3229:AE3229),D_SAV!AD3229),0)</f>
        <v>0</v>
      </c>
      <c r="AG3229" s="55">
        <f t="shared" si="839"/>
        <v>0</v>
      </c>
      <c r="AH3229" s="55">
        <f t="shared" si="840"/>
        <v>0</v>
      </c>
      <c r="AI3229" s="55">
        <f t="shared" si="841"/>
        <v>0</v>
      </c>
      <c r="AJ3229" s="55">
        <f t="shared" si="842"/>
        <v>0</v>
      </c>
      <c r="AK3229" s="55">
        <f t="shared" si="833"/>
        <v>0</v>
      </c>
      <c r="AL3229" s="55">
        <f t="shared" si="834"/>
        <v>0</v>
      </c>
      <c r="AM3229" s="55">
        <f t="shared" si="835"/>
        <v>0</v>
      </c>
    </row>
    <row r="3230" spans="1:39" x14ac:dyDescent="0.25">
      <c r="A3230" s="47">
        <v>3226</v>
      </c>
      <c r="B3230" s="358" t="str">
        <f>IF(AND(E3230&lt;&gt;0,D3230&lt;&gt;0,F3230&lt;&gt;0),IF(C3230&lt;&gt;0,CONCATENATE(C3230,"-AGr",VLOOKUP(D3230,Listen!$A$2:$G$45,7,FALSE),"-",E3230,"-",F3230,),CONCATENATE("AGr",VLOOKUP(D3230,Listen!$A$2:$G$45,7,FALSE),"-",E3230,"-",F3230)),"keine vollständige ID")</f>
        <v>keine vollständige ID</v>
      </c>
      <c r="C3230" s="359">
        <f>'[2]III_SAV-Details_NB'!B3236</f>
        <v>0</v>
      </c>
      <c r="D3230" s="359">
        <f>'[2]III_SAV-Details_NB'!C3236</f>
        <v>0</v>
      </c>
      <c r="E3230" s="359">
        <f>'[2]III_SAV-Details_NB'!D3236</f>
        <v>0</v>
      </c>
      <c r="F3230" s="490"/>
      <c r="G3230" s="281">
        <f>'[2]III_SAV-Details_NB'!X3236</f>
        <v>0</v>
      </c>
      <c r="H3230" s="281">
        <f t="shared" si="836"/>
        <v>0</v>
      </c>
      <c r="I3230" s="281">
        <f>IF(con_EOGJahr=2025,'[2]III_SAV-Details_NB'!AA3236,IF(con_EOGJahr=2026,'[2]III_SAV-Details_NB'!AB3236,'[2]III_SAV-Details_NB'!AC3236))</f>
        <v>0</v>
      </c>
      <c r="J3230" s="282"/>
      <c r="K3230" s="282"/>
      <c r="L3230" s="282"/>
      <c r="M3230" s="282"/>
      <c r="N3230" s="282"/>
      <c r="O3230" s="282"/>
      <c r="P3230" s="52">
        <f t="shared" si="837"/>
        <v>0</v>
      </c>
      <c r="Q3230" s="60"/>
      <c r="R3230" s="53">
        <f t="shared" si="843"/>
        <v>0</v>
      </c>
      <c r="S3230" s="59"/>
      <c r="T3230" s="61"/>
      <c r="U3230" s="342" t="str">
        <f t="shared" si="847"/>
        <v>k.A.</v>
      </c>
      <c r="V3230" s="343" t="str">
        <f t="shared" si="844"/>
        <v>k.A.</v>
      </c>
      <c r="W3230" s="343" t="str">
        <f>IFERROR(IF(OR($D3230="",$E3230=0,con_Ende=0),"k.A.",IF(VLOOKUP($D3230,rng_ND,5,0)="Nein",VLOOKUP($D3230,rng_ND,2,FALSE),MIN(VLOOKUP($D3230,rng_ND,2,FALSE),A_Stammdaten!$B$19-D_SAV!$E3230+1))),"k.A.")</f>
        <v>k.A.</v>
      </c>
      <c r="X3230" s="343" t="str">
        <f t="shared" si="845"/>
        <v>k.A.</v>
      </c>
      <c r="Y3230" s="62"/>
      <c r="Z3230" s="48">
        <f t="shared" si="846"/>
        <v>0</v>
      </c>
      <c r="AA3230" s="457"/>
      <c r="AB3230" s="55">
        <f t="shared" si="838"/>
        <v>0</v>
      </c>
      <c r="AC3230" s="55">
        <f>IF(A_Stammdaten!$B$25="ja",D_SAV!AA3230,D_SAV!AB3230)</f>
        <v>0</v>
      </c>
      <c r="AD3230" s="478">
        <f>IF(AC3230=0,0,IF(U3230-(con_EOGJahr-D_SAV!E3230)&lt;=0,AC3230,AC3230/V3230))</f>
        <v>0</v>
      </c>
      <c r="AE3230" s="478">
        <f>IFERROR(IF(AND(VLOOKUP(D3230,rng_ND,5,FALSE)="Ja",D_SAV!T3230="degressiv"),D_SAV!AC3230*Y3230/100,0),0)</f>
        <v>0</v>
      </c>
      <c r="AF3230" s="55">
        <f>IFERROR(IF(VLOOKUP(D3230,rng_ND,5,FALSE)="Ja",MAX(D_SAV!AD3230:AE3230),D_SAV!AD3230),0)</f>
        <v>0</v>
      </c>
      <c r="AG3230" s="55">
        <f t="shared" si="839"/>
        <v>0</v>
      </c>
      <c r="AH3230" s="55">
        <f t="shared" si="840"/>
        <v>0</v>
      </c>
      <c r="AI3230" s="55">
        <f t="shared" si="841"/>
        <v>0</v>
      </c>
      <c r="AJ3230" s="55">
        <f t="shared" si="842"/>
        <v>0</v>
      </c>
      <c r="AK3230" s="55">
        <f t="shared" si="833"/>
        <v>0</v>
      </c>
      <c r="AL3230" s="55">
        <f t="shared" si="834"/>
        <v>0</v>
      </c>
      <c r="AM3230" s="55">
        <f t="shared" si="835"/>
        <v>0</v>
      </c>
    </row>
    <row r="3231" spans="1:39" x14ac:dyDescent="0.25">
      <c r="A3231" s="47">
        <v>3227</v>
      </c>
      <c r="B3231" s="358" t="str">
        <f>IF(AND(E3231&lt;&gt;0,D3231&lt;&gt;0,F3231&lt;&gt;0),IF(C3231&lt;&gt;0,CONCATENATE(C3231,"-AGr",VLOOKUP(D3231,Listen!$A$2:$G$45,7,FALSE),"-",E3231,"-",F3231,),CONCATENATE("AGr",VLOOKUP(D3231,Listen!$A$2:$G$45,7,FALSE),"-",E3231,"-",F3231)),"keine vollständige ID")</f>
        <v>keine vollständige ID</v>
      </c>
      <c r="C3231" s="359">
        <f>'[2]III_SAV-Details_NB'!B3237</f>
        <v>0</v>
      </c>
      <c r="D3231" s="359">
        <f>'[2]III_SAV-Details_NB'!C3237</f>
        <v>0</v>
      </c>
      <c r="E3231" s="359">
        <f>'[2]III_SAV-Details_NB'!D3237</f>
        <v>0</v>
      </c>
      <c r="F3231" s="490"/>
      <c r="G3231" s="281">
        <f>'[2]III_SAV-Details_NB'!X3237</f>
        <v>0</v>
      </c>
      <c r="H3231" s="281">
        <f t="shared" si="836"/>
        <v>0</v>
      </c>
      <c r="I3231" s="281">
        <f>IF(con_EOGJahr=2025,'[2]III_SAV-Details_NB'!AA3237,IF(con_EOGJahr=2026,'[2]III_SAV-Details_NB'!AB3237,'[2]III_SAV-Details_NB'!AC3237))</f>
        <v>0</v>
      </c>
      <c r="J3231" s="282"/>
      <c r="K3231" s="282"/>
      <c r="L3231" s="282"/>
      <c r="M3231" s="282"/>
      <c r="N3231" s="282"/>
      <c r="O3231" s="282"/>
      <c r="P3231" s="52">
        <f t="shared" si="837"/>
        <v>0</v>
      </c>
      <c r="Q3231" s="60"/>
      <c r="R3231" s="53">
        <f t="shared" si="843"/>
        <v>0</v>
      </c>
      <c r="S3231" s="59"/>
      <c r="T3231" s="61"/>
      <c r="U3231" s="342" t="str">
        <f t="shared" si="847"/>
        <v>k.A.</v>
      </c>
      <c r="V3231" s="343" t="str">
        <f t="shared" si="844"/>
        <v>k.A.</v>
      </c>
      <c r="W3231" s="343" t="str">
        <f>IFERROR(IF(OR($D3231="",$E3231=0,con_Ende=0),"k.A.",IF(VLOOKUP($D3231,rng_ND,5,0)="Nein",VLOOKUP($D3231,rng_ND,2,FALSE),MIN(VLOOKUP($D3231,rng_ND,2,FALSE),A_Stammdaten!$B$19-D_SAV!$E3231+1))),"k.A.")</f>
        <v>k.A.</v>
      </c>
      <c r="X3231" s="343" t="str">
        <f t="shared" si="845"/>
        <v>k.A.</v>
      </c>
      <c r="Y3231" s="62"/>
      <c r="Z3231" s="48">
        <f t="shared" si="846"/>
        <v>0</v>
      </c>
      <c r="AA3231" s="457"/>
      <c r="AB3231" s="55">
        <f t="shared" si="838"/>
        <v>0</v>
      </c>
      <c r="AC3231" s="55">
        <f>IF(A_Stammdaten!$B$25="ja",D_SAV!AA3231,D_SAV!AB3231)</f>
        <v>0</v>
      </c>
      <c r="AD3231" s="478">
        <f>IF(AC3231=0,0,IF(U3231-(con_EOGJahr-D_SAV!E3231)&lt;=0,AC3231,AC3231/V3231))</f>
        <v>0</v>
      </c>
      <c r="AE3231" s="478">
        <f>IFERROR(IF(AND(VLOOKUP(D3231,rng_ND,5,FALSE)="Ja",D_SAV!T3231="degressiv"),D_SAV!AC3231*Y3231/100,0),0)</f>
        <v>0</v>
      </c>
      <c r="AF3231" s="55">
        <f>IFERROR(IF(VLOOKUP(D3231,rng_ND,5,FALSE)="Ja",MAX(D_SAV!AD3231:AE3231),D_SAV!AD3231),0)</f>
        <v>0</v>
      </c>
      <c r="AG3231" s="55">
        <f t="shared" si="839"/>
        <v>0</v>
      </c>
      <c r="AH3231" s="55">
        <f t="shared" si="840"/>
        <v>0</v>
      </c>
      <c r="AI3231" s="55">
        <f t="shared" si="841"/>
        <v>0</v>
      </c>
      <c r="AJ3231" s="55">
        <f t="shared" si="842"/>
        <v>0</v>
      </c>
      <c r="AK3231" s="55">
        <f t="shared" si="833"/>
        <v>0</v>
      </c>
      <c r="AL3231" s="55">
        <f t="shared" si="834"/>
        <v>0</v>
      </c>
      <c r="AM3231" s="55">
        <f t="shared" si="835"/>
        <v>0</v>
      </c>
    </row>
    <row r="3232" spans="1:39" x14ac:dyDescent="0.25">
      <c r="A3232" s="47">
        <v>3228</v>
      </c>
      <c r="B3232" s="358" t="str">
        <f>IF(AND(E3232&lt;&gt;0,D3232&lt;&gt;0,F3232&lt;&gt;0),IF(C3232&lt;&gt;0,CONCATENATE(C3232,"-AGr",VLOOKUP(D3232,Listen!$A$2:$G$45,7,FALSE),"-",E3232,"-",F3232,),CONCATENATE("AGr",VLOOKUP(D3232,Listen!$A$2:$G$45,7,FALSE),"-",E3232,"-",F3232)),"keine vollständige ID")</f>
        <v>keine vollständige ID</v>
      </c>
      <c r="C3232" s="359">
        <f>'[2]III_SAV-Details_NB'!B3238</f>
        <v>0</v>
      </c>
      <c r="D3232" s="359">
        <f>'[2]III_SAV-Details_NB'!C3238</f>
        <v>0</v>
      </c>
      <c r="E3232" s="359">
        <f>'[2]III_SAV-Details_NB'!D3238</f>
        <v>0</v>
      </c>
      <c r="F3232" s="490"/>
      <c r="G3232" s="281">
        <f>'[2]III_SAV-Details_NB'!X3238</f>
        <v>0</v>
      </c>
      <c r="H3232" s="281">
        <f t="shared" si="836"/>
        <v>0</v>
      </c>
      <c r="I3232" s="281">
        <f>IF(con_EOGJahr=2025,'[2]III_SAV-Details_NB'!AA3238,IF(con_EOGJahr=2026,'[2]III_SAV-Details_NB'!AB3238,'[2]III_SAV-Details_NB'!AC3238))</f>
        <v>0</v>
      </c>
      <c r="J3232" s="282"/>
      <c r="K3232" s="282"/>
      <c r="L3232" s="282"/>
      <c r="M3232" s="282"/>
      <c r="N3232" s="282"/>
      <c r="O3232" s="282"/>
      <c r="P3232" s="52">
        <f t="shared" si="837"/>
        <v>0</v>
      </c>
      <c r="Q3232" s="60"/>
      <c r="R3232" s="53">
        <f t="shared" si="843"/>
        <v>0</v>
      </c>
      <c r="S3232" s="59"/>
      <c r="T3232" s="61"/>
      <c r="U3232" s="342" t="str">
        <f t="shared" si="847"/>
        <v>k.A.</v>
      </c>
      <c r="V3232" s="343" t="str">
        <f t="shared" si="844"/>
        <v>k.A.</v>
      </c>
      <c r="W3232" s="343" t="str">
        <f>IFERROR(IF(OR($D3232="",$E3232=0,con_Ende=0),"k.A.",IF(VLOOKUP($D3232,rng_ND,5,0)="Nein",VLOOKUP($D3232,rng_ND,2,FALSE),MIN(VLOOKUP($D3232,rng_ND,2,FALSE),A_Stammdaten!$B$19-D_SAV!$E3232+1))),"k.A.")</f>
        <v>k.A.</v>
      </c>
      <c r="X3232" s="343" t="str">
        <f t="shared" si="845"/>
        <v>k.A.</v>
      </c>
      <c r="Y3232" s="62"/>
      <c r="Z3232" s="48">
        <f t="shared" si="846"/>
        <v>0</v>
      </c>
      <c r="AA3232" s="457"/>
      <c r="AB3232" s="55">
        <f t="shared" si="838"/>
        <v>0</v>
      </c>
      <c r="AC3232" s="55">
        <f>IF(A_Stammdaten!$B$25="ja",D_SAV!AA3232,D_SAV!AB3232)</f>
        <v>0</v>
      </c>
      <c r="AD3232" s="478">
        <f>IF(AC3232=0,0,IF(U3232-(con_EOGJahr-D_SAV!E3232)&lt;=0,AC3232,AC3232/V3232))</f>
        <v>0</v>
      </c>
      <c r="AE3232" s="478">
        <f>IFERROR(IF(AND(VLOOKUP(D3232,rng_ND,5,FALSE)="Ja",D_SAV!T3232="degressiv"),D_SAV!AC3232*Y3232/100,0),0)</f>
        <v>0</v>
      </c>
      <c r="AF3232" s="55">
        <f>IFERROR(IF(VLOOKUP(D3232,rng_ND,5,FALSE)="Ja",MAX(D_SAV!AD3232:AE3232),D_SAV!AD3232),0)</f>
        <v>0</v>
      </c>
      <c r="AG3232" s="55">
        <f t="shared" si="839"/>
        <v>0</v>
      </c>
      <c r="AH3232" s="55">
        <f t="shared" si="840"/>
        <v>0</v>
      </c>
      <c r="AI3232" s="55">
        <f t="shared" si="841"/>
        <v>0</v>
      </c>
      <c r="AJ3232" s="55">
        <f t="shared" si="842"/>
        <v>0</v>
      </c>
      <c r="AK3232" s="55">
        <f t="shared" si="833"/>
        <v>0</v>
      </c>
      <c r="AL3232" s="55">
        <f t="shared" si="834"/>
        <v>0</v>
      </c>
      <c r="AM3232" s="55">
        <f t="shared" si="835"/>
        <v>0</v>
      </c>
    </row>
    <row r="3233" spans="1:39" x14ac:dyDescent="0.25">
      <c r="A3233" s="47">
        <v>3229</v>
      </c>
      <c r="B3233" s="358" t="str">
        <f>IF(AND(E3233&lt;&gt;0,D3233&lt;&gt;0,F3233&lt;&gt;0),IF(C3233&lt;&gt;0,CONCATENATE(C3233,"-AGr",VLOOKUP(D3233,Listen!$A$2:$G$45,7,FALSE),"-",E3233,"-",F3233,),CONCATENATE("AGr",VLOOKUP(D3233,Listen!$A$2:$G$45,7,FALSE),"-",E3233,"-",F3233)),"keine vollständige ID")</f>
        <v>keine vollständige ID</v>
      </c>
      <c r="C3233" s="359">
        <f>'[2]III_SAV-Details_NB'!B3239</f>
        <v>0</v>
      </c>
      <c r="D3233" s="359">
        <f>'[2]III_SAV-Details_NB'!C3239</f>
        <v>0</v>
      </c>
      <c r="E3233" s="359">
        <f>'[2]III_SAV-Details_NB'!D3239</f>
        <v>0</v>
      </c>
      <c r="F3233" s="490"/>
      <c r="G3233" s="281">
        <f>'[2]III_SAV-Details_NB'!X3239</f>
        <v>0</v>
      </c>
      <c r="H3233" s="281">
        <f t="shared" si="836"/>
        <v>0</v>
      </c>
      <c r="I3233" s="281">
        <f>IF(con_EOGJahr=2025,'[2]III_SAV-Details_NB'!AA3239,IF(con_EOGJahr=2026,'[2]III_SAV-Details_NB'!AB3239,'[2]III_SAV-Details_NB'!AC3239))</f>
        <v>0</v>
      </c>
      <c r="J3233" s="282"/>
      <c r="K3233" s="282"/>
      <c r="L3233" s="282"/>
      <c r="M3233" s="282"/>
      <c r="N3233" s="282"/>
      <c r="O3233" s="282"/>
      <c r="P3233" s="52">
        <f t="shared" si="837"/>
        <v>0</v>
      </c>
      <c r="Q3233" s="60"/>
      <c r="R3233" s="53">
        <f t="shared" si="843"/>
        <v>0</v>
      </c>
      <c r="S3233" s="59"/>
      <c r="T3233" s="61"/>
      <c r="U3233" s="342" t="str">
        <f t="shared" si="847"/>
        <v>k.A.</v>
      </c>
      <c r="V3233" s="343" t="str">
        <f t="shared" si="844"/>
        <v>k.A.</v>
      </c>
      <c r="W3233" s="343" t="str">
        <f>IFERROR(IF(OR($D3233="",$E3233=0,con_Ende=0),"k.A.",IF(VLOOKUP($D3233,rng_ND,5,0)="Nein",VLOOKUP($D3233,rng_ND,2,FALSE),MIN(VLOOKUP($D3233,rng_ND,2,FALSE),A_Stammdaten!$B$19-D_SAV!$E3233+1))),"k.A.")</f>
        <v>k.A.</v>
      </c>
      <c r="X3233" s="343" t="str">
        <f t="shared" si="845"/>
        <v>k.A.</v>
      </c>
      <c r="Y3233" s="62"/>
      <c r="Z3233" s="48">
        <f t="shared" si="846"/>
        <v>0</v>
      </c>
      <c r="AA3233" s="457"/>
      <c r="AB3233" s="55">
        <f t="shared" si="838"/>
        <v>0</v>
      </c>
      <c r="AC3233" s="55">
        <f>IF(A_Stammdaten!$B$25="ja",D_SAV!AA3233,D_SAV!AB3233)</f>
        <v>0</v>
      </c>
      <c r="AD3233" s="478">
        <f>IF(AC3233=0,0,IF(U3233-(con_EOGJahr-D_SAV!E3233)&lt;=0,AC3233,AC3233/V3233))</f>
        <v>0</v>
      </c>
      <c r="AE3233" s="478">
        <f>IFERROR(IF(AND(VLOOKUP(D3233,rng_ND,5,FALSE)="Ja",D_SAV!T3233="degressiv"),D_SAV!AC3233*Y3233/100,0),0)</f>
        <v>0</v>
      </c>
      <c r="AF3233" s="55">
        <f>IFERROR(IF(VLOOKUP(D3233,rng_ND,5,FALSE)="Ja",MAX(D_SAV!AD3233:AE3233),D_SAV!AD3233),0)</f>
        <v>0</v>
      </c>
      <c r="AG3233" s="55">
        <f t="shared" si="839"/>
        <v>0</v>
      </c>
      <c r="AH3233" s="55">
        <f t="shared" si="840"/>
        <v>0</v>
      </c>
      <c r="AI3233" s="55">
        <f t="shared" si="841"/>
        <v>0</v>
      </c>
      <c r="AJ3233" s="55">
        <f t="shared" si="842"/>
        <v>0</v>
      </c>
      <c r="AK3233" s="55">
        <f t="shared" si="833"/>
        <v>0</v>
      </c>
      <c r="AL3233" s="55">
        <f t="shared" si="834"/>
        <v>0</v>
      </c>
      <c r="AM3233" s="55">
        <f t="shared" si="835"/>
        <v>0</v>
      </c>
    </row>
    <row r="3234" spans="1:39" x14ac:dyDescent="0.25">
      <c r="A3234" s="47">
        <v>3230</v>
      </c>
      <c r="B3234" s="358" t="str">
        <f>IF(AND(E3234&lt;&gt;0,D3234&lt;&gt;0,F3234&lt;&gt;0),IF(C3234&lt;&gt;0,CONCATENATE(C3234,"-AGr",VLOOKUP(D3234,Listen!$A$2:$G$45,7,FALSE),"-",E3234,"-",F3234,),CONCATENATE("AGr",VLOOKUP(D3234,Listen!$A$2:$G$45,7,FALSE),"-",E3234,"-",F3234)),"keine vollständige ID")</f>
        <v>keine vollständige ID</v>
      </c>
      <c r="C3234" s="359">
        <f>'[2]III_SAV-Details_NB'!B3240</f>
        <v>0</v>
      </c>
      <c r="D3234" s="359">
        <f>'[2]III_SAV-Details_NB'!C3240</f>
        <v>0</v>
      </c>
      <c r="E3234" s="359">
        <f>'[2]III_SAV-Details_NB'!D3240</f>
        <v>0</v>
      </c>
      <c r="F3234" s="490"/>
      <c r="G3234" s="281">
        <f>'[2]III_SAV-Details_NB'!X3240</f>
        <v>0</v>
      </c>
      <c r="H3234" s="281">
        <f t="shared" si="836"/>
        <v>0</v>
      </c>
      <c r="I3234" s="281">
        <f>IF(con_EOGJahr=2025,'[2]III_SAV-Details_NB'!AA3240,IF(con_EOGJahr=2026,'[2]III_SAV-Details_NB'!AB3240,'[2]III_SAV-Details_NB'!AC3240))</f>
        <v>0</v>
      </c>
      <c r="J3234" s="282"/>
      <c r="K3234" s="282"/>
      <c r="L3234" s="282"/>
      <c r="M3234" s="282"/>
      <c r="N3234" s="282"/>
      <c r="O3234" s="282"/>
      <c r="P3234" s="52">
        <f t="shared" si="837"/>
        <v>0</v>
      </c>
      <c r="Q3234" s="60"/>
      <c r="R3234" s="53">
        <f t="shared" si="843"/>
        <v>0</v>
      </c>
      <c r="S3234" s="59"/>
      <c r="T3234" s="61"/>
      <c r="U3234" s="342" t="str">
        <f t="shared" si="847"/>
        <v>k.A.</v>
      </c>
      <c r="V3234" s="343" t="str">
        <f t="shared" si="844"/>
        <v>k.A.</v>
      </c>
      <c r="W3234" s="343" t="str">
        <f>IFERROR(IF(OR($D3234="",$E3234=0,con_Ende=0),"k.A.",IF(VLOOKUP($D3234,rng_ND,5,0)="Nein",VLOOKUP($D3234,rng_ND,2,FALSE),MIN(VLOOKUP($D3234,rng_ND,2,FALSE),A_Stammdaten!$B$19-D_SAV!$E3234+1))),"k.A.")</f>
        <v>k.A.</v>
      </c>
      <c r="X3234" s="343" t="str">
        <f t="shared" si="845"/>
        <v>k.A.</v>
      </c>
      <c r="Y3234" s="62"/>
      <c r="Z3234" s="48">
        <f t="shared" si="846"/>
        <v>0</v>
      </c>
      <c r="AA3234" s="457"/>
      <c r="AB3234" s="55">
        <f t="shared" si="838"/>
        <v>0</v>
      </c>
      <c r="AC3234" s="55">
        <f>IF(A_Stammdaten!$B$25="ja",D_SAV!AA3234,D_SAV!AB3234)</f>
        <v>0</v>
      </c>
      <c r="AD3234" s="478">
        <f>IF(AC3234=0,0,IF(U3234-(con_EOGJahr-D_SAV!E3234)&lt;=0,AC3234,AC3234/V3234))</f>
        <v>0</v>
      </c>
      <c r="AE3234" s="478">
        <f>IFERROR(IF(AND(VLOOKUP(D3234,rng_ND,5,FALSE)="Ja",D_SAV!T3234="degressiv"),D_SAV!AC3234*Y3234/100,0),0)</f>
        <v>0</v>
      </c>
      <c r="AF3234" s="55">
        <f>IFERROR(IF(VLOOKUP(D3234,rng_ND,5,FALSE)="Ja",MAX(D_SAV!AD3234:AE3234),D_SAV!AD3234),0)</f>
        <v>0</v>
      </c>
      <c r="AG3234" s="55">
        <f t="shared" si="839"/>
        <v>0</v>
      </c>
      <c r="AH3234" s="55">
        <f t="shared" si="840"/>
        <v>0</v>
      </c>
      <c r="AI3234" s="55">
        <f t="shared" si="841"/>
        <v>0</v>
      </c>
      <c r="AJ3234" s="55">
        <f t="shared" si="842"/>
        <v>0</v>
      </c>
      <c r="AK3234" s="55">
        <f t="shared" si="833"/>
        <v>0</v>
      </c>
      <c r="AL3234" s="55">
        <f t="shared" si="834"/>
        <v>0</v>
      </c>
      <c r="AM3234" s="55">
        <f t="shared" si="835"/>
        <v>0</v>
      </c>
    </row>
    <row r="3235" spans="1:39" x14ac:dyDescent="0.25">
      <c r="A3235" s="47">
        <v>3231</v>
      </c>
      <c r="B3235" s="358" t="str">
        <f>IF(AND(E3235&lt;&gt;0,D3235&lt;&gt;0,F3235&lt;&gt;0),IF(C3235&lt;&gt;0,CONCATENATE(C3235,"-AGr",VLOOKUP(D3235,Listen!$A$2:$G$45,7,FALSE),"-",E3235,"-",F3235,),CONCATENATE("AGr",VLOOKUP(D3235,Listen!$A$2:$G$45,7,FALSE),"-",E3235,"-",F3235)),"keine vollständige ID")</f>
        <v>keine vollständige ID</v>
      </c>
      <c r="C3235" s="359">
        <f>'[2]III_SAV-Details_NB'!B3241</f>
        <v>0</v>
      </c>
      <c r="D3235" s="359">
        <f>'[2]III_SAV-Details_NB'!C3241</f>
        <v>0</v>
      </c>
      <c r="E3235" s="359">
        <f>'[2]III_SAV-Details_NB'!D3241</f>
        <v>0</v>
      </c>
      <c r="F3235" s="490"/>
      <c r="G3235" s="281">
        <f>'[2]III_SAV-Details_NB'!X3241</f>
        <v>0</v>
      </c>
      <c r="H3235" s="281">
        <f t="shared" si="836"/>
        <v>0</v>
      </c>
      <c r="I3235" s="281">
        <f>IF(con_EOGJahr=2025,'[2]III_SAV-Details_NB'!AA3241,IF(con_EOGJahr=2026,'[2]III_SAV-Details_NB'!AB3241,'[2]III_SAV-Details_NB'!AC3241))</f>
        <v>0</v>
      </c>
      <c r="J3235" s="282"/>
      <c r="K3235" s="282"/>
      <c r="L3235" s="282"/>
      <c r="M3235" s="282"/>
      <c r="N3235" s="282"/>
      <c r="O3235" s="282"/>
      <c r="P3235" s="52">
        <f t="shared" si="837"/>
        <v>0</v>
      </c>
      <c r="Q3235" s="60"/>
      <c r="R3235" s="53">
        <f t="shared" si="843"/>
        <v>0</v>
      </c>
      <c r="S3235" s="59"/>
      <c r="T3235" s="61"/>
      <c r="U3235" s="342" t="str">
        <f t="shared" si="847"/>
        <v>k.A.</v>
      </c>
      <c r="V3235" s="343" t="str">
        <f t="shared" si="844"/>
        <v>k.A.</v>
      </c>
      <c r="W3235" s="343" t="str">
        <f>IFERROR(IF(OR($D3235="",$E3235=0,con_Ende=0),"k.A.",IF(VLOOKUP($D3235,rng_ND,5,0)="Nein",VLOOKUP($D3235,rng_ND,2,FALSE),MIN(VLOOKUP($D3235,rng_ND,2,FALSE),A_Stammdaten!$B$19-D_SAV!$E3235+1))),"k.A.")</f>
        <v>k.A.</v>
      </c>
      <c r="X3235" s="343" t="str">
        <f t="shared" si="845"/>
        <v>k.A.</v>
      </c>
      <c r="Y3235" s="62"/>
      <c r="Z3235" s="48">
        <f t="shared" si="846"/>
        <v>0</v>
      </c>
      <c r="AA3235" s="457"/>
      <c r="AB3235" s="55">
        <f t="shared" si="838"/>
        <v>0</v>
      </c>
      <c r="AC3235" s="55">
        <f>IF(A_Stammdaten!$B$25="ja",D_SAV!AA3235,D_SAV!AB3235)</f>
        <v>0</v>
      </c>
      <c r="AD3235" s="478">
        <f>IF(AC3235=0,0,IF(U3235-(con_EOGJahr-D_SAV!E3235)&lt;=0,AC3235,AC3235/V3235))</f>
        <v>0</v>
      </c>
      <c r="AE3235" s="478">
        <f>IFERROR(IF(AND(VLOOKUP(D3235,rng_ND,5,FALSE)="Ja",D_SAV!T3235="degressiv"),D_SAV!AC3235*Y3235/100,0),0)</f>
        <v>0</v>
      </c>
      <c r="AF3235" s="55">
        <f>IFERROR(IF(VLOOKUP(D3235,rng_ND,5,FALSE)="Ja",MAX(D_SAV!AD3235:AE3235),D_SAV!AD3235),0)</f>
        <v>0</v>
      </c>
      <c r="AG3235" s="55">
        <f t="shared" si="839"/>
        <v>0</v>
      </c>
      <c r="AH3235" s="55">
        <f t="shared" si="840"/>
        <v>0</v>
      </c>
      <c r="AI3235" s="55">
        <f t="shared" si="841"/>
        <v>0</v>
      </c>
      <c r="AJ3235" s="55">
        <f t="shared" si="842"/>
        <v>0</v>
      </c>
      <c r="AK3235" s="55">
        <f t="shared" si="833"/>
        <v>0</v>
      </c>
      <c r="AL3235" s="55">
        <f t="shared" si="834"/>
        <v>0</v>
      </c>
      <c r="AM3235" s="55">
        <f t="shared" si="835"/>
        <v>0</v>
      </c>
    </row>
    <row r="3236" spans="1:39" x14ac:dyDescent="0.25">
      <c r="A3236" s="47">
        <v>3232</v>
      </c>
      <c r="B3236" s="358" t="str">
        <f>IF(AND(E3236&lt;&gt;0,D3236&lt;&gt;0,F3236&lt;&gt;0),IF(C3236&lt;&gt;0,CONCATENATE(C3236,"-AGr",VLOOKUP(D3236,Listen!$A$2:$G$45,7,FALSE),"-",E3236,"-",F3236,),CONCATENATE("AGr",VLOOKUP(D3236,Listen!$A$2:$G$45,7,FALSE),"-",E3236,"-",F3236)),"keine vollständige ID")</f>
        <v>keine vollständige ID</v>
      </c>
      <c r="C3236" s="359">
        <f>'[2]III_SAV-Details_NB'!B3242</f>
        <v>0</v>
      </c>
      <c r="D3236" s="359">
        <f>'[2]III_SAV-Details_NB'!C3242</f>
        <v>0</v>
      </c>
      <c r="E3236" s="359">
        <f>'[2]III_SAV-Details_NB'!D3242</f>
        <v>0</v>
      </c>
      <c r="F3236" s="490"/>
      <c r="G3236" s="281">
        <f>'[2]III_SAV-Details_NB'!X3242</f>
        <v>0</v>
      </c>
      <c r="H3236" s="281">
        <f t="shared" si="836"/>
        <v>0</v>
      </c>
      <c r="I3236" s="281">
        <f>IF(con_EOGJahr=2025,'[2]III_SAV-Details_NB'!AA3242,IF(con_EOGJahr=2026,'[2]III_SAV-Details_NB'!AB3242,'[2]III_SAV-Details_NB'!AC3242))</f>
        <v>0</v>
      </c>
      <c r="J3236" s="282"/>
      <c r="K3236" s="282"/>
      <c r="L3236" s="282"/>
      <c r="M3236" s="282"/>
      <c r="N3236" s="282"/>
      <c r="O3236" s="282"/>
      <c r="P3236" s="52">
        <f t="shared" si="837"/>
        <v>0</v>
      </c>
      <c r="Q3236" s="60"/>
      <c r="R3236" s="53">
        <f t="shared" si="843"/>
        <v>0</v>
      </c>
      <c r="S3236" s="59"/>
      <c r="T3236" s="61"/>
      <c r="U3236" s="342" t="str">
        <f t="shared" si="847"/>
        <v>k.A.</v>
      </c>
      <c r="V3236" s="343" t="str">
        <f t="shared" si="844"/>
        <v>k.A.</v>
      </c>
      <c r="W3236" s="343" t="str">
        <f>IFERROR(IF(OR($D3236="",$E3236=0,con_Ende=0),"k.A.",IF(VLOOKUP($D3236,rng_ND,5,0)="Nein",VLOOKUP($D3236,rng_ND,2,FALSE),MIN(VLOOKUP($D3236,rng_ND,2,FALSE),A_Stammdaten!$B$19-D_SAV!$E3236+1))),"k.A.")</f>
        <v>k.A.</v>
      </c>
      <c r="X3236" s="343" t="str">
        <f t="shared" si="845"/>
        <v>k.A.</v>
      </c>
      <c r="Y3236" s="62"/>
      <c r="Z3236" s="48">
        <f t="shared" si="846"/>
        <v>0</v>
      </c>
      <c r="AA3236" s="457"/>
      <c r="AB3236" s="55">
        <f t="shared" si="838"/>
        <v>0</v>
      </c>
      <c r="AC3236" s="55">
        <f>IF(A_Stammdaten!$B$25="ja",D_SAV!AA3236,D_SAV!AB3236)</f>
        <v>0</v>
      </c>
      <c r="AD3236" s="478">
        <f>IF(AC3236=0,0,IF(U3236-(con_EOGJahr-D_SAV!E3236)&lt;=0,AC3236,AC3236/V3236))</f>
        <v>0</v>
      </c>
      <c r="AE3236" s="478">
        <f>IFERROR(IF(AND(VLOOKUP(D3236,rng_ND,5,FALSE)="Ja",D_SAV!T3236="degressiv"),D_SAV!AC3236*Y3236/100,0),0)</f>
        <v>0</v>
      </c>
      <c r="AF3236" s="55">
        <f>IFERROR(IF(VLOOKUP(D3236,rng_ND,5,FALSE)="Ja",MAX(D_SAV!AD3236:AE3236),D_SAV!AD3236),0)</f>
        <v>0</v>
      </c>
      <c r="AG3236" s="55">
        <f t="shared" si="839"/>
        <v>0</v>
      </c>
      <c r="AH3236" s="55">
        <f t="shared" si="840"/>
        <v>0</v>
      </c>
      <c r="AI3236" s="55">
        <f t="shared" si="841"/>
        <v>0</v>
      </c>
      <c r="AJ3236" s="55">
        <f t="shared" si="842"/>
        <v>0</v>
      </c>
      <c r="AK3236" s="55">
        <f t="shared" si="833"/>
        <v>0</v>
      </c>
      <c r="AL3236" s="55">
        <f t="shared" si="834"/>
        <v>0</v>
      </c>
      <c r="AM3236" s="55">
        <f t="shared" si="835"/>
        <v>0</v>
      </c>
    </row>
    <row r="3237" spans="1:39" x14ac:dyDescent="0.25">
      <c r="A3237" s="47">
        <v>3233</v>
      </c>
      <c r="B3237" s="358" t="str">
        <f>IF(AND(E3237&lt;&gt;0,D3237&lt;&gt;0,F3237&lt;&gt;0),IF(C3237&lt;&gt;0,CONCATENATE(C3237,"-AGr",VLOOKUP(D3237,Listen!$A$2:$G$45,7,FALSE),"-",E3237,"-",F3237,),CONCATENATE("AGr",VLOOKUP(D3237,Listen!$A$2:$G$45,7,FALSE),"-",E3237,"-",F3237)),"keine vollständige ID")</f>
        <v>keine vollständige ID</v>
      </c>
      <c r="C3237" s="359">
        <f>'[2]III_SAV-Details_NB'!B3243</f>
        <v>0</v>
      </c>
      <c r="D3237" s="359">
        <f>'[2]III_SAV-Details_NB'!C3243</f>
        <v>0</v>
      </c>
      <c r="E3237" s="359">
        <f>'[2]III_SAV-Details_NB'!D3243</f>
        <v>0</v>
      </c>
      <c r="F3237" s="490"/>
      <c r="G3237" s="281">
        <f>'[2]III_SAV-Details_NB'!X3243</f>
        <v>0</v>
      </c>
      <c r="H3237" s="281">
        <f t="shared" si="836"/>
        <v>0</v>
      </c>
      <c r="I3237" s="281">
        <f>IF(con_EOGJahr=2025,'[2]III_SAV-Details_NB'!AA3243,IF(con_EOGJahr=2026,'[2]III_SAV-Details_NB'!AB3243,'[2]III_SAV-Details_NB'!AC3243))</f>
        <v>0</v>
      </c>
      <c r="J3237" s="282"/>
      <c r="K3237" s="282"/>
      <c r="L3237" s="282"/>
      <c r="M3237" s="282"/>
      <c r="N3237" s="282"/>
      <c r="O3237" s="282"/>
      <c r="P3237" s="52">
        <f t="shared" si="837"/>
        <v>0</v>
      </c>
      <c r="Q3237" s="60"/>
      <c r="R3237" s="53">
        <f t="shared" si="843"/>
        <v>0</v>
      </c>
      <c r="S3237" s="59"/>
      <c r="T3237" s="61"/>
      <c r="U3237" s="342" t="str">
        <f t="shared" si="847"/>
        <v>k.A.</v>
      </c>
      <c r="V3237" s="343" t="str">
        <f t="shared" si="844"/>
        <v>k.A.</v>
      </c>
      <c r="W3237" s="343" t="str">
        <f>IFERROR(IF(OR($D3237="",$E3237=0,con_Ende=0),"k.A.",IF(VLOOKUP($D3237,rng_ND,5,0)="Nein",VLOOKUP($D3237,rng_ND,2,FALSE),MIN(VLOOKUP($D3237,rng_ND,2,FALSE),A_Stammdaten!$B$19-D_SAV!$E3237+1))),"k.A.")</f>
        <v>k.A.</v>
      </c>
      <c r="X3237" s="343" t="str">
        <f t="shared" si="845"/>
        <v>k.A.</v>
      </c>
      <c r="Y3237" s="62"/>
      <c r="Z3237" s="48">
        <f t="shared" si="846"/>
        <v>0</v>
      </c>
      <c r="AA3237" s="457"/>
      <c r="AB3237" s="55">
        <f t="shared" si="838"/>
        <v>0</v>
      </c>
      <c r="AC3237" s="55">
        <f>IF(A_Stammdaten!$B$25="ja",D_SAV!AA3237,D_SAV!AB3237)</f>
        <v>0</v>
      </c>
      <c r="AD3237" s="478">
        <f>IF(AC3237=0,0,IF(U3237-(con_EOGJahr-D_SAV!E3237)&lt;=0,AC3237,AC3237/V3237))</f>
        <v>0</v>
      </c>
      <c r="AE3237" s="478">
        <f>IFERROR(IF(AND(VLOOKUP(D3237,rng_ND,5,FALSE)="Ja",D_SAV!T3237="degressiv"),D_SAV!AC3237*Y3237/100,0),0)</f>
        <v>0</v>
      </c>
      <c r="AF3237" s="55">
        <f>IFERROR(IF(VLOOKUP(D3237,rng_ND,5,FALSE)="Ja",MAX(D_SAV!AD3237:AE3237),D_SAV!AD3237),0)</f>
        <v>0</v>
      </c>
      <c r="AG3237" s="55">
        <f t="shared" si="839"/>
        <v>0</v>
      </c>
      <c r="AH3237" s="55">
        <f t="shared" si="840"/>
        <v>0</v>
      </c>
      <c r="AI3237" s="55">
        <f t="shared" si="841"/>
        <v>0</v>
      </c>
      <c r="AJ3237" s="55">
        <f t="shared" si="842"/>
        <v>0</v>
      </c>
      <c r="AK3237" s="55">
        <f t="shared" si="833"/>
        <v>0</v>
      </c>
      <c r="AL3237" s="55">
        <f t="shared" si="834"/>
        <v>0</v>
      </c>
      <c r="AM3237" s="55">
        <f t="shared" si="835"/>
        <v>0</v>
      </c>
    </row>
    <row r="3238" spans="1:39" x14ac:dyDescent="0.25">
      <c r="A3238" s="47">
        <v>3234</v>
      </c>
      <c r="B3238" s="358" t="str">
        <f>IF(AND(E3238&lt;&gt;0,D3238&lt;&gt;0,F3238&lt;&gt;0),IF(C3238&lt;&gt;0,CONCATENATE(C3238,"-AGr",VLOOKUP(D3238,Listen!$A$2:$G$45,7,FALSE),"-",E3238,"-",F3238,),CONCATENATE("AGr",VLOOKUP(D3238,Listen!$A$2:$G$45,7,FALSE),"-",E3238,"-",F3238)),"keine vollständige ID")</f>
        <v>keine vollständige ID</v>
      </c>
      <c r="C3238" s="359">
        <f>'[2]III_SAV-Details_NB'!B3244</f>
        <v>0</v>
      </c>
      <c r="D3238" s="359">
        <f>'[2]III_SAV-Details_NB'!C3244</f>
        <v>0</v>
      </c>
      <c r="E3238" s="359">
        <f>'[2]III_SAV-Details_NB'!D3244</f>
        <v>0</v>
      </c>
      <c r="F3238" s="490"/>
      <c r="G3238" s="281">
        <f>'[2]III_SAV-Details_NB'!X3244</f>
        <v>0</v>
      </c>
      <c r="H3238" s="281">
        <f t="shared" si="836"/>
        <v>0</v>
      </c>
      <c r="I3238" s="281">
        <f>IF(con_EOGJahr=2025,'[2]III_SAV-Details_NB'!AA3244,IF(con_EOGJahr=2026,'[2]III_SAV-Details_NB'!AB3244,'[2]III_SAV-Details_NB'!AC3244))</f>
        <v>0</v>
      </c>
      <c r="J3238" s="282"/>
      <c r="K3238" s="282"/>
      <c r="L3238" s="282"/>
      <c r="M3238" s="282"/>
      <c r="N3238" s="282"/>
      <c r="O3238" s="282"/>
      <c r="P3238" s="52">
        <f t="shared" si="837"/>
        <v>0</v>
      </c>
      <c r="Q3238" s="60"/>
      <c r="R3238" s="53">
        <f t="shared" si="843"/>
        <v>0</v>
      </c>
      <c r="S3238" s="59"/>
      <c r="T3238" s="61"/>
      <c r="U3238" s="342" t="str">
        <f t="shared" si="847"/>
        <v>k.A.</v>
      </c>
      <c r="V3238" s="343" t="str">
        <f t="shared" si="844"/>
        <v>k.A.</v>
      </c>
      <c r="W3238" s="343" t="str">
        <f>IFERROR(IF(OR($D3238="",$E3238=0,con_Ende=0),"k.A.",IF(VLOOKUP($D3238,rng_ND,5,0)="Nein",VLOOKUP($D3238,rng_ND,2,FALSE),MIN(VLOOKUP($D3238,rng_ND,2,FALSE),A_Stammdaten!$B$19-D_SAV!$E3238+1))),"k.A.")</f>
        <v>k.A.</v>
      </c>
      <c r="X3238" s="343" t="str">
        <f t="shared" si="845"/>
        <v>k.A.</v>
      </c>
      <c r="Y3238" s="62"/>
      <c r="Z3238" s="48">
        <f t="shared" si="846"/>
        <v>0</v>
      </c>
      <c r="AA3238" s="457"/>
      <c r="AB3238" s="55">
        <f t="shared" si="838"/>
        <v>0</v>
      </c>
      <c r="AC3238" s="55">
        <f>IF(A_Stammdaten!$B$25="ja",D_SAV!AA3238,D_SAV!AB3238)</f>
        <v>0</v>
      </c>
      <c r="AD3238" s="478">
        <f>IF(AC3238=0,0,IF(U3238-(con_EOGJahr-D_SAV!E3238)&lt;=0,AC3238,AC3238/V3238))</f>
        <v>0</v>
      </c>
      <c r="AE3238" s="478">
        <f>IFERROR(IF(AND(VLOOKUP(D3238,rng_ND,5,FALSE)="Ja",D_SAV!T3238="degressiv"),D_SAV!AC3238*Y3238/100,0),0)</f>
        <v>0</v>
      </c>
      <c r="AF3238" s="55">
        <f>IFERROR(IF(VLOOKUP(D3238,rng_ND,5,FALSE)="Ja",MAX(D_SAV!AD3238:AE3238),D_SAV!AD3238),0)</f>
        <v>0</v>
      </c>
      <c r="AG3238" s="55">
        <f t="shared" si="839"/>
        <v>0</v>
      </c>
      <c r="AH3238" s="55">
        <f t="shared" si="840"/>
        <v>0</v>
      </c>
      <c r="AI3238" s="55">
        <f t="shared" si="841"/>
        <v>0</v>
      </c>
      <c r="AJ3238" s="55">
        <f t="shared" si="842"/>
        <v>0</v>
      </c>
      <c r="AK3238" s="55">
        <f t="shared" si="833"/>
        <v>0</v>
      </c>
      <c r="AL3238" s="55">
        <f t="shared" si="834"/>
        <v>0</v>
      </c>
      <c r="AM3238" s="55">
        <f t="shared" si="835"/>
        <v>0</v>
      </c>
    </row>
    <row r="3239" spans="1:39" x14ac:dyDescent="0.25">
      <c r="A3239" s="47">
        <v>3235</v>
      </c>
      <c r="B3239" s="358" t="str">
        <f>IF(AND(E3239&lt;&gt;0,D3239&lt;&gt;0,F3239&lt;&gt;0),IF(C3239&lt;&gt;0,CONCATENATE(C3239,"-AGr",VLOOKUP(D3239,Listen!$A$2:$G$45,7,FALSE),"-",E3239,"-",F3239,),CONCATENATE("AGr",VLOOKUP(D3239,Listen!$A$2:$G$45,7,FALSE),"-",E3239,"-",F3239)),"keine vollständige ID")</f>
        <v>keine vollständige ID</v>
      </c>
      <c r="C3239" s="359">
        <f>'[2]III_SAV-Details_NB'!B3245</f>
        <v>0</v>
      </c>
      <c r="D3239" s="359">
        <f>'[2]III_SAV-Details_NB'!C3245</f>
        <v>0</v>
      </c>
      <c r="E3239" s="359">
        <f>'[2]III_SAV-Details_NB'!D3245</f>
        <v>0</v>
      </c>
      <c r="F3239" s="490"/>
      <c r="G3239" s="281">
        <f>'[2]III_SAV-Details_NB'!X3245</f>
        <v>0</v>
      </c>
      <c r="H3239" s="281">
        <f t="shared" si="836"/>
        <v>0</v>
      </c>
      <c r="I3239" s="281">
        <f>IF(con_EOGJahr=2025,'[2]III_SAV-Details_NB'!AA3245,IF(con_EOGJahr=2026,'[2]III_SAV-Details_NB'!AB3245,'[2]III_SAV-Details_NB'!AC3245))</f>
        <v>0</v>
      </c>
      <c r="J3239" s="282"/>
      <c r="K3239" s="282"/>
      <c r="L3239" s="282"/>
      <c r="M3239" s="282"/>
      <c r="N3239" s="282"/>
      <c r="O3239" s="282"/>
      <c r="P3239" s="52">
        <f t="shared" si="837"/>
        <v>0</v>
      </c>
      <c r="Q3239" s="60"/>
      <c r="R3239" s="53">
        <f t="shared" si="843"/>
        <v>0</v>
      </c>
      <c r="S3239" s="59"/>
      <c r="T3239" s="61"/>
      <c r="U3239" s="342" t="str">
        <f t="shared" si="847"/>
        <v>k.A.</v>
      </c>
      <c r="V3239" s="343" t="str">
        <f t="shared" si="844"/>
        <v>k.A.</v>
      </c>
      <c r="W3239" s="343" t="str">
        <f>IFERROR(IF(OR($D3239="",$E3239=0,con_Ende=0),"k.A.",IF(VLOOKUP($D3239,rng_ND,5,0)="Nein",VLOOKUP($D3239,rng_ND,2,FALSE),MIN(VLOOKUP($D3239,rng_ND,2,FALSE),A_Stammdaten!$B$19-D_SAV!$E3239+1))),"k.A.")</f>
        <v>k.A.</v>
      </c>
      <c r="X3239" s="343" t="str">
        <f t="shared" si="845"/>
        <v>k.A.</v>
      </c>
      <c r="Y3239" s="62"/>
      <c r="Z3239" s="48">
        <f t="shared" si="846"/>
        <v>0</v>
      </c>
      <c r="AA3239" s="457"/>
      <c r="AB3239" s="55">
        <f t="shared" si="838"/>
        <v>0</v>
      </c>
      <c r="AC3239" s="55">
        <f>IF(A_Stammdaten!$B$25="ja",D_SAV!AA3239,D_SAV!AB3239)</f>
        <v>0</v>
      </c>
      <c r="AD3239" s="478">
        <f>IF(AC3239=0,0,IF(U3239-(con_EOGJahr-D_SAV!E3239)&lt;=0,AC3239,AC3239/V3239))</f>
        <v>0</v>
      </c>
      <c r="AE3239" s="478">
        <f>IFERROR(IF(AND(VLOOKUP(D3239,rng_ND,5,FALSE)="Ja",D_SAV!T3239="degressiv"),D_SAV!AC3239*Y3239/100,0),0)</f>
        <v>0</v>
      </c>
      <c r="AF3239" s="55">
        <f>IFERROR(IF(VLOOKUP(D3239,rng_ND,5,FALSE)="Ja",MAX(D_SAV!AD3239:AE3239),D_SAV!AD3239),0)</f>
        <v>0</v>
      </c>
      <c r="AG3239" s="55">
        <f t="shared" si="839"/>
        <v>0</v>
      </c>
      <c r="AH3239" s="55">
        <f t="shared" si="840"/>
        <v>0</v>
      </c>
      <c r="AI3239" s="55">
        <f t="shared" si="841"/>
        <v>0</v>
      </c>
      <c r="AJ3239" s="55">
        <f t="shared" si="842"/>
        <v>0</v>
      </c>
      <c r="AK3239" s="55">
        <f t="shared" si="833"/>
        <v>0</v>
      </c>
      <c r="AL3239" s="55">
        <f t="shared" si="834"/>
        <v>0</v>
      </c>
      <c r="AM3239" s="55">
        <f t="shared" si="835"/>
        <v>0</v>
      </c>
    </row>
    <row r="3240" spans="1:39" x14ac:dyDescent="0.25">
      <c r="A3240" s="47">
        <v>3236</v>
      </c>
      <c r="B3240" s="358" t="str">
        <f>IF(AND(E3240&lt;&gt;0,D3240&lt;&gt;0,F3240&lt;&gt;0),IF(C3240&lt;&gt;0,CONCATENATE(C3240,"-AGr",VLOOKUP(D3240,Listen!$A$2:$G$45,7,FALSE),"-",E3240,"-",F3240,),CONCATENATE("AGr",VLOOKUP(D3240,Listen!$A$2:$G$45,7,FALSE),"-",E3240,"-",F3240)),"keine vollständige ID")</f>
        <v>keine vollständige ID</v>
      </c>
      <c r="C3240" s="359">
        <f>'[2]III_SAV-Details_NB'!B3246</f>
        <v>0</v>
      </c>
      <c r="D3240" s="359">
        <f>'[2]III_SAV-Details_NB'!C3246</f>
        <v>0</v>
      </c>
      <c r="E3240" s="359">
        <f>'[2]III_SAV-Details_NB'!D3246</f>
        <v>0</v>
      </c>
      <c r="F3240" s="490"/>
      <c r="G3240" s="281">
        <f>'[2]III_SAV-Details_NB'!X3246</f>
        <v>0</v>
      </c>
      <c r="H3240" s="281">
        <f t="shared" si="836"/>
        <v>0</v>
      </c>
      <c r="I3240" s="281">
        <f>IF(con_EOGJahr=2025,'[2]III_SAV-Details_NB'!AA3246,IF(con_EOGJahr=2026,'[2]III_SAV-Details_NB'!AB3246,'[2]III_SAV-Details_NB'!AC3246))</f>
        <v>0</v>
      </c>
      <c r="J3240" s="282"/>
      <c r="K3240" s="282"/>
      <c r="L3240" s="282"/>
      <c r="M3240" s="282"/>
      <c r="N3240" s="282"/>
      <c r="O3240" s="282"/>
      <c r="P3240" s="52">
        <f t="shared" si="837"/>
        <v>0</v>
      </c>
      <c r="Q3240" s="60"/>
      <c r="R3240" s="53">
        <f t="shared" si="843"/>
        <v>0</v>
      </c>
      <c r="S3240" s="59"/>
      <c r="T3240" s="61"/>
      <c r="U3240" s="342" t="str">
        <f t="shared" si="847"/>
        <v>k.A.</v>
      </c>
      <c r="V3240" s="343" t="str">
        <f t="shared" si="844"/>
        <v>k.A.</v>
      </c>
      <c r="W3240" s="343" t="str">
        <f>IFERROR(IF(OR($D3240="",$E3240=0,con_Ende=0),"k.A.",IF(VLOOKUP($D3240,rng_ND,5,0)="Nein",VLOOKUP($D3240,rng_ND,2,FALSE),MIN(VLOOKUP($D3240,rng_ND,2,FALSE),A_Stammdaten!$B$19-D_SAV!$E3240+1))),"k.A.")</f>
        <v>k.A.</v>
      </c>
      <c r="X3240" s="343" t="str">
        <f t="shared" si="845"/>
        <v>k.A.</v>
      </c>
      <c r="Y3240" s="62"/>
      <c r="Z3240" s="48">
        <f t="shared" si="846"/>
        <v>0</v>
      </c>
      <c r="AA3240" s="457"/>
      <c r="AB3240" s="55">
        <f t="shared" si="838"/>
        <v>0</v>
      </c>
      <c r="AC3240" s="55">
        <f>IF(A_Stammdaten!$B$25="ja",D_SAV!AA3240,D_SAV!AB3240)</f>
        <v>0</v>
      </c>
      <c r="AD3240" s="478">
        <f>IF(AC3240=0,0,IF(U3240-(con_EOGJahr-D_SAV!E3240)&lt;=0,AC3240,AC3240/V3240))</f>
        <v>0</v>
      </c>
      <c r="AE3240" s="478">
        <f>IFERROR(IF(AND(VLOOKUP(D3240,rng_ND,5,FALSE)="Ja",D_SAV!T3240="degressiv"),D_SAV!AC3240*Y3240/100,0),0)</f>
        <v>0</v>
      </c>
      <c r="AF3240" s="55">
        <f>IFERROR(IF(VLOOKUP(D3240,rng_ND,5,FALSE)="Ja",MAX(D_SAV!AD3240:AE3240),D_SAV!AD3240),0)</f>
        <v>0</v>
      </c>
      <c r="AG3240" s="55">
        <f t="shared" si="839"/>
        <v>0</v>
      </c>
      <c r="AH3240" s="55">
        <f t="shared" si="840"/>
        <v>0</v>
      </c>
      <c r="AI3240" s="55">
        <f t="shared" si="841"/>
        <v>0</v>
      </c>
      <c r="AJ3240" s="55">
        <f t="shared" si="842"/>
        <v>0</v>
      </c>
      <c r="AK3240" s="55">
        <f t="shared" si="833"/>
        <v>0</v>
      </c>
      <c r="AL3240" s="55">
        <f t="shared" si="834"/>
        <v>0</v>
      </c>
      <c r="AM3240" s="55">
        <f t="shared" si="835"/>
        <v>0</v>
      </c>
    </row>
    <row r="3241" spans="1:39" x14ac:dyDescent="0.25">
      <c r="A3241" s="47">
        <v>3237</v>
      </c>
      <c r="B3241" s="358" t="str">
        <f>IF(AND(E3241&lt;&gt;0,D3241&lt;&gt;0,F3241&lt;&gt;0),IF(C3241&lt;&gt;0,CONCATENATE(C3241,"-AGr",VLOOKUP(D3241,Listen!$A$2:$G$45,7,FALSE),"-",E3241,"-",F3241,),CONCATENATE("AGr",VLOOKUP(D3241,Listen!$A$2:$G$45,7,FALSE),"-",E3241,"-",F3241)),"keine vollständige ID")</f>
        <v>keine vollständige ID</v>
      </c>
      <c r="C3241" s="359">
        <f>'[2]III_SAV-Details_NB'!B3247</f>
        <v>0</v>
      </c>
      <c r="D3241" s="359">
        <f>'[2]III_SAV-Details_NB'!C3247</f>
        <v>0</v>
      </c>
      <c r="E3241" s="359">
        <f>'[2]III_SAV-Details_NB'!D3247</f>
        <v>0</v>
      </c>
      <c r="F3241" s="490"/>
      <c r="G3241" s="281">
        <f>'[2]III_SAV-Details_NB'!X3247</f>
        <v>0</v>
      </c>
      <c r="H3241" s="281">
        <f t="shared" si="836"/>
        <v>0</v>
      </c>
      <c r="I3241" s="281">
        <f>IF(con_EOGJahr=2025,'[2]III_SAV-Details_NB'!AA3247,IF(con_EOGJahr=2026,'[2]III_SAV-Details_NB'!AB3247,'[2]III_SAV-Details_NB'!AC3247))</f>
        <v>0</v>
      </c>
      <c r="J3241" s="282"/>
      <c r="K3241" s="282"/>
      <c r="L3241" s="282"/>
      <c r="M3241" s="282"/>
      <c r="N3241" s="282"/>
      <c r="O3241" s="282"/>
      <c r="P3241" s="52">
        <f t="shared" si="837"/>
        <v>0</v>
      </c>
      <c r="Q3241" s="60"/>
      <c r="R3241" s="53">
        <f t="shared" si="843"/>
        <v>0</v>
      </c>
      <c r="S3241" s="59"/>
      <c r="T3241" s="61"/>
      <c r="U3241" s="342" t="str">
        <f t="shared" si="847"/>
        <v>k.A.</v>
      </c>
      <c r="V3241" s="343" t="str">
        <f t="shared" si="844"/>
        <v>k.A.</v>
      </c>
      <c r="W3241" s="343" t="str">
        <f>IFERROR(IF(OR($D3241="",$E3241=0,con_Ende=0),"k.A.",IF(VLOOKUP($D3241,rng_ND,5,0)="Nein",VLOOKUP($D3241,rng_ND,2,FALSE),MIN(VLOOKUP($D3241,rng_ND,2,FALSE),A_Stammdaten!$B$19-D_SAV!$E3241+1))),"k.A.")</f>
        <v>k.A.</v>
      </c>
      <c r="X3241" s="343" t="str">
        <f t="shared" si="845"/>
        <v>k.A.</v>
      </c>
      <c r="Y3241" s="62"/>
      <c r="Z3241" s="48">
        <f t="shared" si="846"/>
        <v>0</v>
      </c>
      <c r="AA3241" s="457"/>
      <c r="AB3241" s="55">
        <f t="shared" si="838"/>
        <v>0</v>
      </c>
      <c r="AC3241" s="55">
        <f>IF(A_Stammdaten!$B$25="ja",D_SAV!AA3241,D_SAV!AB3241)</f>
        <v>0</v>
      </c>
      <c r="AD3241" s="478">
        <f>IF(AC3241=0,0,IF(U3241-(con_EOGJahr-D_SAV!E3241)&lt;=0,AC3241,AC3241/V3241))</f>
        <v>0</v>
      </c>
      <c r="AE3241" s="478">
        <f>IFERROR(IF(AND(VLOOKUP(D3241,rng_ND,5,FALSE)="Ja",D_SAV!T3241="degressiv"),D_SAV!AC3241*Y3241/100,0),0)</f>
        <v>0</v>
      </c>
      <c r="AF3241" s="55">
        <f>IFERROR(IF(VLOOKUP(D3241,rng_ND,5,FALSE)="Ja",MAX(D_SAV!AD3241:AE3241),D_SAV!AD3241),0)</f>
        <v>0</v>
      </c>
      <c r="AG3241" s="55">
        <f t="shared" si="839"/>
        <v>0</v>
      </c>
      <c r="AH3241" s="55">
        <f t="shared" si="840"/>
        <v>0</v>
      </c>
      <c r="AI3241" s="55">
        <f t="shared" si="841"/>
        <v>0</v>
      </c>
      <c r="AJ3241" s="55">
        <f t="shared" si="842"/>
        <v>0</v>
      </c>
      <c r="AK3241" s="55">
        <f t="shared" si="833"/>
        <v>0</v>
      </c>
      <c r="AL3241" s="55">
        <f t="shared" si="834"/>
        <v>0</v>
      </c>
      <c r="AM3241" s="55">
        <f t="shared" si="835"/>
        <v>0</v>
      </c>
    </row>
    <row r="3242" spans="1:39" x14ac:dyDescent="0.25">
      <c r="A3242" s="47">
        <v>3238</v>
      </c>
      <c r="B3242" s="358" t="str">
        <f>IF(AND(E3242&lt;&gt;0,D3242&lt;&gt;0,F3242&lt;&gt;0),IF(C3242&lt;&gt;0,CONCATENATE(C3242,"-AGr",VLOOKUP(D3242,Listen!$A$2:$G$45,7,FALSE),"-",E3242,"-",F3242,),CONCATENATE("AGr",VLOOKUP(D3242,Listen!$A$2:$G$45,7,FALSE),"-",E3242,"-",F3242)),"keine vollständige ID")</f>
        <v>keine vollständige ID</v>
      </c>
      <c r="C3242" s="359">
        <f>'[2]III_SAV-Details_NB'!B3248</f>
        <v>0</v>
      </c>
      <c r="D3242" s="359">
        <f>'[2]III_SAV-Details_NB'!C3248</f>
        <v>0</v>
      </c>
      <c r="E3242" s="359">
        <f>'[2]III_SAV-Details_NB'!D3248</f>
        <v>0</v>
      </c>
      <c r="F3242" s="490"/>
      <c r="G3242" s="281">
        <f>'[2]III_SAV-Details_NB'!X3248</f>
        <v>0</v>
      </c>
      <c r="H3242" s="281">
        <f t="shared" si="836"/>
        <v>0</v>
      </c>
      <c r="I3242" s="281">
        <f>IF(con_EOGJahr=2025,'[2]III_SAV-Details_NB'!AA3248,IF(con_EOGJahr=2026,'[2]III_SAV-Details_NB'!AB3248,'[2]III_SAV-Details_NB'!AC3248))</f>
        <v>0</v>
      </c>
      <c r="J3242" s="282"/>
      <c r="K3242" s="282"/>
      <c r="L3242" s="282"/>
      <c r="M3242" s="282"/>
      <c r="N3242" s="282"/>
      <c r="O3242" s="282"/>
      <c r="P3242" s="52">
        <f t="shared" si="837"/>
        <v>0</v>
      </c>
      <c r="Q3242" s="60"/>
      <c r="R3242" s="53">
        <f t="shared" si="843"/>
        <v>0</v>
      </c>
      <c r="S3242" s="59"/>
      <c r="T3242" s="61"/>
      <c r="U3242" s="342" t="str">
        <f t="shared" si="847"/>
        <v>k.A.</v>
      </c>
      <c r="V3242" s="343" t="str">
        <f t="shared" si="844"/>
        <v>k.A.</v>
      </c>
      <c r="W3242" s="343" t="str">
        <f>IFERROR(IF(OR($D3242="",$E3242=0,con_Ende=0),"k.A.",IF(VLOOKUP($D3242,rng_ND,5,0)="Nein",VLOOKUP($D3242,rng_ND,2,FALSE),MIN(VLOOKUP($D3242,rng_ND,2,FALSE),A_Stammdaten!$B$19-D_SAV!$E3242+1))),"k.A.")</f>
        <v>k.A.</v>
      </c>
      <c r="X3242" s="343" t="str">
        <f t="shared" si="845"/>
        <v>k.A.</v>
      </c>
      <c r="Y3242" s="62"/>
      <c r="Z3242" s="48">
        <f t="shared" si="846"/>
        <v>0</v>
      </c>
      <c r="AA3242" s="457"/>
      <c r="AB3242" s="55">
        <f t="shared" si="838"/>
        <v>0</v>
      </c>
      <c r="AC3242" s="55">
        <f>IF(A_Stammdaten!$B$25="ja",D_SAV!AA3242,D_SAV!AB3242)</f>
        <v>0</v>
      </c>
      <c r="AD3242" s="478">
        <f>IF(AC3242=0,0,IF(U3242-(con_EOGJahr-D_SAV!E3242)&lt;=0,AC3242,AC3242/V3242))</f>
        <v>0</v>
      </c>
      <c r="AE3242" s="478">
        <f>IFERROR(IF(AND(VLOOKUP(D3242,rng_ND,5,FALSE)="Ja",D_SAV!T3242="degressiv"),D_SAV!AC3242*Y3242/100,0),0)</f>
        <v>0</v>
      </c>
      <c r="AF3242" s="55">
        <f>IFERROR(IF(VLOOKUP(D3242,rng_ND,5,FALSE)="Ja",MAX(D_SAV!AD3242:AE3242),D_SAV!AD3242),0)</f>
        <v>0</v>
      </c>
      <c r="AG3242" s="55">
        <f t="shared" si="839"/>
        <v>0</v>
      </c>
      <c r="AH3242" s="55">
        <f t="shared" si="840"/>
        <v>0</v>
      </c>
      <c r="AI3242" s="55">
        <f t="shared" si="841"/>
        <v>0</v>
      </c>
      <c r="AJ3242" s="55">
        <f t="shared" si="842"/>
        <v>0</v>
      </c>
      <c r="AK3242" s="55">
        <f t="shared" si="833"/>
        <v>0</v>
      </c>
      <c r="AL3242" s="55">
        <f t="shared" si="834"/>
        <v>0</v>
      </c>
      <c r="AM3242" s="55">
        <f t="shared" si="835"/>
        <v>0</v>
      </c>
    </row>
    <row r="3243" spans="1:39" x14ac:dyDescent="0.25">
      <c r="A3243" s="47">
        <v>3239</v>
      </c>
      <c r="B3243" s="358" t="str">
        <f>IF(AND(E3243&lt;&gt;0,D3243&lt;&gt;0,F3243&lt;&gt;0),IF(C3243&lt;&gt;0,CONCATENATE(C3243,"-AGr",VLOOKUP(D3243,Listen!$A$2:$G$45,7,FALSE),"-",E3243,"-",F3243,),CONCATENATE("AGr",VLOOKUP(D3243,Listen!$A$2:$G$45,7,FALSE),"-",E3243,"-",F3243)),"keine vollständige ID")</f>
        <v>keine vollständige ID</v>
      </c>
      <c r="C3243" s="359">
        <f>'[2]III_SAV-Details_NB'!B3249</f>
        <v>0</v>
      </c>
      <c r="D3243" s="359">
        <f>'[2]III_SAV-Details_NB'!C3249</f>
        <v>0</v>
      </c>
      <c r="E3243" s="359">
        <f>'[2]III_SAV-Details_NB'!D3249</f>
        <v>0</v>
      </c>
      <c r="F3243" s="490"/>
      <c r="G3243" s="281">
        <f>'[2]III_SAV-Details_NB'!X3249</f>
        <v>0</v>
      </c>
      <c r="H3243" s="281">
        <f t="shared" si="836"/>
        <v>0</v>
      </c>
      <c r="I3243" s="281">
        <f>IF(con_EOGJahr=2025,'[2]III_SAV-Details_NB'!AA3249,IF(con_EOGJahr=2026,'[2]III_SAV-Details_NB'!AB3249,'[2]III_SAV-Details_NB'!AC3249))</f>
        <v>0</v>
      </c>
      <c r="J3243" s="282"/>
      <c r="K3243" s="282"/>
      <c r="L3243" s="282"/>
      <c r="M3243" s="282"/>
      <c r="N3243" s="282"/>
      <c r="O3243" s="282"/>
      <c r="P3243" s="52">
        <f t="shared" si="837"/>
        <v>0</v>
      </c>
      <c r="Q3243" s="60"/>
      <c r="R3243" s="53">
        <f t="shared" si="843"/>
        <v>0</v>
      </c>
      <c r="S3243" s="59"/>
      <c r="T3243" s="61"/>
      <c r="U3243" s="342" t="str">
        <f t="shared" si="847"/>
        <v>k.A.</v>
      </c>
      <c r="V3243" s="343" t="str">
        <f t="shared" si="844"/>
        <v>k.A.</v>
      </c>
      <c r="W3243" s="343" t="str">
        <f>IFERROR(IF(OR($D3243="",$E3243=0,con_Ende=0),"k.A.",IF(VLOOKUP($D3243,rng_ND,5,0)="Nein",VLOOKUP($D3243,rng_ND,2,FALSE),MIN(VLOOKUP($D3243,rng_ND,2,FALSE),A_Stammdaten!$B$19-D_SAV!$E3243+1))),"k.A.")</f>
        <v>k.A.</v>
      </c>
      <c r="X3243" s="343" t="str">
        <f t="shared" si="845"/>
        <v>k.A.</v>
      </c>
      <c r="Y3243" s="62"/>
      <c r="Z3243" s="48">
        <f t="shared" si="846"/>
        <v>0</v>
      </c>
      <c r="AA3243" s="457"/>
      <c r="AB3243" s="55">
        <f t="shared" si="838"/>
        <v>0</v>
      </c>
      <c r="AC3243" s="55">
        <f>IF(A_Stammdaten!$B$25="ja",D_SAV!AA3243,D_SAV!AB3243)</f>
        <v>0</v>
      </c>
      <c r="AD3243" s="478">
        <f>IF(AC3243=0,0,IF(U3243-(con_EOGJahr-D_SAV!E3243)&lt;=0,AC3243,AC3243/V3243))</f>
        <v>0</v>
      </c>
      <c r="AE3243" s="478">
        <f>IFERROR(IF(AND(VLOOKUP(D3243,rng_ND,5,FALSE)="Ja",D_SAV!T3243="degressiv"),D_SAV!AC3243*Y3243/100,0),0)</f>
        <v>0</v>
      </c>
      <c r="AF3243" s="55">
        <f>IFERROR(IF(VLOOKUP(D3243,rng_ND,5,FALSE)="Ja",MAX(D_SAV!AD3243:AE3243),D_SAV!AD3243),0)</f>
        <v>0</v>
      </c>
      <c r="AG3243" s="55">
        <f t="shared" si="839"/>
        <v>0</v>
      </c>
      <c r="AH3243" s="55">
        <f t="shared" si="840"/>
        <v>0</v>
      </c>
      <c r="AI3243" s="55">
        <f t="shared" si="841"/>
        <v>0</v>
      </c>
      <c r="AJ3243" s="55">
        <f t="shared" si="842"/>
        <v>0</v>
      </c>
      <c r="AK3243" s="55">
        <f t="shared" si="833"/>
        <v>0</v>
      </c>
      <c r="AL3243" s="55">
        <f t="shared" si="834"/>
        <v>0</v>
      </c>
      <c r="AM3243" s="55">
        <f t="shared" si="835"/>
        <v>0</v>
      </c>
    </row>
    <row r="3244" spans="1:39" x14ac:dyDescent="0.25">
      <c r="A3244" s="47">
        <v>3240</v>
      </c>
      <c r="B3244" s="358" t="str">
        <f>IF(AND(E3244&lt;&gt;0,D3244&lt;&gt;0,F3244&lt;&gt;0),IF(C3244&lt;&gt;0,CONCATENATE(C3244,"-AGr",VLOOKUP(D3244,Listen!$A$2:$G$45,7,FALSE),"-",E3244,"-",F3244,),CONCATENATE("AGr",VLOOKUP(D3244,Listen!$A$2:$G$45,7,FALSE),"-",E3244,"-",F3244)),"keine vollständige ID")</f>
        <v>keine vollständige ID</v>
      </c>
      <c r="C3244" s="359">
        <f>'[2]III_SAV-Details_NB'!B3250</f>
        <v>0</v>
      </c>
      <c r="D3244" s="359">
        <f>'[2]III_SAV-Details_NB'!C3250</f>
        <v>0</v>
      </c>
      <c r="E3244" s="359">
        <f>'[2]III_SAV-Details_NB'!D3250</f>
        <v>0</v>
      </c>
      <c r="F3244" s="490"/>
      <c r="G3244" s="281">
        <f>'[2]III_SAV-Details_NB'!X3250</f>
        <v>0</v>
      </c>
      <c r="H3244" s="281">
        <f t="shared" si="836"/>
        <v>0</v>
      </c>
      <c r="I3244" s="281">
        <f>IF(con_EOGJahr=2025,'[2]III_SAV-Details_NB'!AA3250,IF(con_EOGJahr=2026,'[2]III_SAV-Details_NB'!AB3250,'[2]III_SAV-Details_NB'!AC3250))</f>
        <v>0</v>
      </c>
      <c r="J3244" s="282"/>
      <c r="K3244" s="282"/>
      <c r="L3244" s="282"/>
      <c r="M3244" s="282"/>
      <c r="N3244" s="282"/>
      <c r="O3244" s="282"/>
      <c r="P3244" s="52">
        <f t="shared" si="837"/>
        <v>0</v>
      </c>
      <c r="Q3244" s="60"/>
      <c r="R3244" s="53">
        <f t="shared" si="843"/>
        <v>0</v>
      </c>
      <c r="S3244" s="59"/>
      <c r="T3244" s="61"/>
      <c r="U3244" s="342" t="str">
        <f t="shared" si="847"/>
        <v>k.A.</v>
      </c>
      <c r="V3244" s="343" t="str">
        <f t="shared" si="844"/>
        <v>k.A.</v>
      </c>
      <c r="W3244" s="343" t="str">
        <f>IFERROR(IF(OR($D3244="",$E3244=0,con_Ende=0),"k.A.",IF(VLOOKUP($D3244,rng_ND,5,0)="Nein",VLOOKUP($D3244,rng_ND,2,FALSE),MIN(VLOOKUP($D3244,rng_ND,2,FALSE),A_Stammdaten!$B$19-D_SAV!$E3244+1))),"k.A.")</f>
        <v>k.A.</v>
      </c>
      <c r="X3244" s="343" t="str">
        <f t="shared" si="845"/>
        <v>k.A.</v>
      </c>
      <c r="Y3244" s="62"/>
      <c r="Z3244" s="48">
        <f t="shared" si="846"/>
        <v>0</v>
      </c>
      <c r="AA3244" s="457"/>
      <c r="AB3244" s="55">
        <f t="shared" si="838"/>
        <v>0</v>
      </c>
      <c r="AC3244" s="55">
        <f>IF(A_Stammdaten!$B$25="ja",D_SAV!AA3244,D_SAV!AB3244)</f>
        <v>0</v>
      </c>
      <c r="AD3244" s="478">
        <f>IF(AC3244=0,0,IF(U3244-(con_EOGJahr-D_SAV!E3244)&lt;=0,AC3244,AC3244/V3244))</f>
        <v>0</v>
      </c>
      <c r="AE3244" s="478">
        <f>IFERROR(IF(AND(VLOOKUP(D3244,rng_ND,5,FALSE)="Ja",D_SAV!T3244="degressiv"),D_SAV!AC3244*Y3244/100,0),0)</f>
        <v>0</v>
      </c>
      <c r="AF3244" s="55">
        <f>IFERROR(IF(VLOOKUP(D3244,rng_ND,5,FALSE)="Ja",MAX(D_SAV!AD3244:AE3244),D_SAV!AD3244),0)</f>
        <v>0</v>
      </c>
      <c r="AG3244" s="55">
        <f t="shared" si="839"/>
        <v>0</v>
      </c>
      <c r="AH3244" s="55">
        <f t="shared" si="840"/>
        <v>0</v>
      </c>
      <c r="AI3244" s="55">
        <f t="shared" si="841"/>
        <v>0</v>
      </c>
      <c r="AJ3244" s="55">
        <f t="shared" si="842"/>
        <v>0</v>
      </c>
      <c r="AK3244" s="55">
        <f t="shared" si="833"/>
        <v>0</v>
      </c>
      <c r="AL3244" s="55">
        <f t="shared" si="834"/>
        <v>0</v>
      </c>
      <c r="AM3244" s="55">
        <f t="shared" si="835"/>
        <v>0</v>
      </c>
    </row>
    <row r="3245" spans="1:39" x14ac:dyDescent="0.25">
      <c r="A3245" s="47">
        <v>3241</v>
      </c>
      <c r="B3245" s="358" t="str">
        <f>IF(AND(E3245&lt;&gt;0,D3245&lt;&gt;0,F3245&lt;&gt;0),IF(C3245&lt;&gt;0,CONCATENATE(C3245,"-AGr",VLOOKUP(D3245,Listen!$A$2:$G$45,7,FALSE),"-",E3245,"-",F3245,),CONCATENATE("AGr",VLOOKUP(D3245,Listen!$A$2:$G$45,7,FALSE),"-",E3245,"-",F3245)),"keine vollständige ID")</f>
        <v>keine vollständige ID</v>
      </c>
      <c r="C3245" s="359">
        <f>'[2]III_SAV-Details_NB'!B3251</f>
        <v>0</v>
      </c>
      <c r="D3245" s="359">
        <f>'[2]III_SAV-Details_NB'!C3251</f>
        <v>0</v>
      </c>
      <c r="E3245" s="359">
        <f>'[2]III_SAV-Details_NB'!D3251</f>
        <v>0</v>
      </c>
      <c r="F3245" s="490"/>
      <c r="G3245" s="281">
        <f>'[2]III_SAV-Details_NB'!X3251</f>
        <v>0</v>
      </c>
      <c r="H3245" s="281">
        <f t="shared" si="836"/>
        <v>0</v>
      </c>
      <c r="I3245" s="281">
        <f>IF(con_EOGJahr=2025,'[2]III_SAV-Details_NB'!AA3251,IF(con_EOGJahr=2026,'[2]III_SAV-Details_NB'!AB3251,'[2]III_SAV-Details_NB'!AC3251))</f>
        <v>0</v>
      </c>
      <c r="J3245" s="282"/>
      <c r="K3245" s="282"/>
      <c r="L3245" s="282"/>
      <c r="M3245" s="282"/>
      <c r="N3245" s="282"/>
      <c r="O3245" s="282"/>
      <c r="P3245" s="52">
        <f t="shared" si="837"/>
        <v>0</v>
      </c>
      <c r="Q3245" s="60"/>
      <c r="R3245" s="53">
        <f t="shared" si="843"/>
        <v>0</v>
      </c>
      <c r="S3245" s="59"/>
      <c r="T3245" s="61"/>
      <c r="U3245" s="342" t="str">
        <f t="shared" si="847"/>
        <v>k.A.</v>
      </c>
      <c r="V3245" s="343" t="str">
        <f t="shared" si="844"/>
        <v>k.A.</v>
      </c>
      <c r="W3245" s="343" t="str">
        <f>IFERROR(IF(OR($D3245="",$E3245=0,con_Ende=0),"k.A.",IF(VLOOKUP($D3245,rng_ND,5,0)="Nein",VLOOKUP($D3245,rng_ND,2,FALSE),MIN(VLOOKUP($D3245,rng_ND,2,FALSE),A_Stammdaten!$B$19-D_SAV!$E3245+1))),"k.A.")</f>
        <v>k.A.</v>
      </c>
      <c r="X3245" s="343" t="str">
        <f t="shared" si="845"/>
        <v>k.A.</v>
      </c>
      <c r="Y3245" s="62"/>
      <c r="Z3245" s="48">
        <f t="shared" si="846"/>
        <v>0</v>
      </c>
      <c r="AA3245" s="457"/>
      <c r="AB3245" s="55">
        <f t="shared" si="838"/>
        <v>0</v>
      </c>
      <c r="AC3245" s="55">
        <f>IF(A_Stammdaten!$B$25="ja",D_SAV!AA3245,D_SAV!AB3245)</f>
        <v>0</v>
      </c>
      <c r="AD3245" s="478">
        <f>IF(AC3245=0,0,IF(U3245-(con_EOGJahr-D_SAV!E3245)&lt;=0,AC3245,AC3245/V3245))</f>
        <v>0</v>
      </c>
      <c r="AE3245" s="478">
        <f>IFERROR(IF(AND(VLOOKUP(D3245,rng_ND,5,FALSE)="Ja",D_SAV!T3245="degressiv"),D_SAV!AC3245*Y3245/100,0),0)</f>
        <v>0</v>
      </c>
      <c r="AF3245" s="55">
        <f>IFERROR(IF(VLOOKUP(D3245,rng_ND,5,FALSE)="Ja",MAX(D_SAV!AD3245:AE3245),D_SAV!AD3245),0)</f>
        <v>0</v>
      </c>
      <c r="AG3245" s="55">
        <f t="shared" si="839"/>
        <v>0</v>
      </c>
      <c r="AH3245" s="55">
        <f t="shared" si="840"/>
        <v>0</v>
      </c>
      <c r="AI3245" s="55">
        <f t="shared" si="841"/>
        <v>0</v>
      </c>
      <c r="AJ3245" s="55">
        <f t="shared" si="842"/>
        <v>0</v>
      </c>
      <c r="AK3245" s="55">
        <f t="shared" si="833"/>
        <v>0</v>
      </c>
      <c r="AL3245" s="55">
        <f t="shared" si="834"/>
        <v>0</v>
      </c>
      <c r="AM3245" s="55">
        <f t="shared" si="835"/>
        <v>0</v>
      </c>
    </row>
    <row r="3246" spans="1:39" x14ac:dyDescent="0.25">
      <c r="A3246" s="47">
        <v>3242</v>
      </c>
      <c r="B3246" s="358" t="str">
        <f>IF(AND(E3246&lt;&gt;0,D3246&lt;&gt;0,F3246&lt;&gt;0),IF(C3246&lt;&gt;0,CONCATENATE(C3246,"-AGr",VLOOKUP(D3246,Listen!$A$2:$G$45,7,FALSE),"-",E3246,"-",F3246,),CONCATENATE("AGr",VLOOKUP(D3246,Listen!$A$2:$G$45,7,FALSE),"-",E3246,"-",F3246)),"keine vollständige ID")</f>
        <v>keine vollständige ID</v>
      </c>
      <c r="C3246" s="359">
        <f>'[2]III_SAV-Details_NB'!B3252</f>
        <v>0</v>
      </c>
      <c r="D3246" s="359">
        <f>'[2]III_SAV-Details_NB'!C3252</f>
        <v>0</v>
      </c>
      <c r="E3246" s="359">
        <f>'[2]III_SAV-Details_NB'!D3252</f>
        <v>0</v>
      </c>
      <c r="F3246" s="490"/>
      <c r="G3246" s="281">
        <f>'[2]III_SAV-Details_NB'!X3252</f>
        <v>0</v>
      </c>
      <c r="H3246" s="281">
        <f t="shared" si="836"/>
        <v>0</v>
      </c>
      <c r="I3246" s="281">
        <f>IF(con_EOGJahr=2025,'[2]III_SAV-Details_NB'!AA3252,IF(con_EOGJahr=2026,'[2]III_SAV-Details_NB'!AB3252,'[2]III_SAV-Details_NB'!AC3252))</f>
        <v>0</v>
      </c>
      <c r="J3246" s="282"/>
      <c r="K3246" s="282"/>
      <c r="L3246" s="282"/>
      <c r="M3246" s="282"/>
      <c r="N3246" s="282"/>
      <c r="O3246" s="282"/>
      <c r="P3246" s="52">
        <f t="shared" si="837"/>
        <v>0</v>
      </c>
      <c r="Q3246" s="60"/>
      <c r="R3246" s="53">
        <f t="shared" si="843"/>
        <v>0</v>
      </c>
      <c r="S3246" s="59"/>
      <c r="T3246" s="61"/>
      <c r="U3246" s="342" t="str">
        <f t="shared" si="847"/>
        <v>k.A.</v>
      </c>
      <c r="V3246" s="343" t="str">
        <f t="shared" si="844"/>
        <v>k.A.</v>
      </c>
      <c r="W3246" s="343" t="str">
        <f>IFERROR(IF(OR($D3246="",$E3246=0,con_Ende=0),"k.A.",IF(VLOOKUP($D3246,rng_ND,5,0)="Nein",VLOOKUP($D3246,rng_ND,2,FALSE),MIN(VLOOKUP($D3246,rng_ND,2,FALSE),A_Stammdaten!$B$19-D_SAV!$E3246+1))),"k.A.")</f>
        <v>k.A.</v>
      </c>
      <c r="X3246" s="343" t="str">
        <f t="shared" si="845"/>
        <v>k.A.</v>
      </c>
      <c r="Y3246" s="62"/>
      <c r="Z3246" s="48">
        <f t="shared" si="846"/>
        <v>0</v>
      </c>
      <c r="AA3246" s="457"/>
      <c r="AB3246" s="55">
        <f t="shared" si="838"/>
        <v>0</v>
      </c>
      <c r="AC3246" s="55">
        <f>IF(A_Stammdaten!$B$25="ja",D_SAV!AA3246,D_SAV!AB3246)</f>
        <v>0</v>
      </c>
      <c r="AD3246" s="478">
        <f>IF(AC3246=0,0,IF(U3246-(con_EOGJahr-D_SAV!E3246)&lt;=0,AC3246,AC3246/V3246))</f>
        <v>0</v>
      </c>
      <c r="AE3246" s="478">
        <f>IFERROR(IF(AND(VLOOKUP(D3246,rng_ND,5,FALSE)="Ja",D_SAV!T3246="degressiv"),D_SAV!AC3246*Y3246/100,0),0)</f>
        <v>0</v>
      </c>
      <c r="AF3246" s="55">
        <f>IFERROR(IF(VLOOKUP(D3246,rng_ND,5,FALSE)="Ja",MAX(D_SAV!AD3246:AE3246),D_SAV!AD3246),0)</f>
        <v>0</v>
      </c>
      <c r="AG3246" s="55">
        <f t="shared" si="839"/>
        <v>0</v>
      </c>
      <c r="AH3246" s="55">
        <f t="shared" si="840"/>
        <v>0</v>
      </c>
      <c r="AI3246" s="55">
        <f t="shared" si="841"/>
        <v>0</v>
      </c>
      <c r="AJ3246" s="55">
        <f t="shared" si="842"/>
        <v>0</v>
      </c>
      <c r="AK3246" s="55">
        <f t="shared" si="833"/>
        <v>0</v>
      </c>
      <c r="AL3246" s="55">
        <f t="shared" si="834"/>
        <v>0</v>
      </c>
      <c r="AM3246" s="55">
        <f t="shared" si="835"/>
        <v>0</v>
      </c>
    </row>
    <row r="3247" spans="1:39" x14ac:dyDescent="0.25">
      <c r="A3247" s="47">
        <v>3243</v>
      </c>
      <c r="B3247" s="358" t="str">
        <f>IF(AND(E3247&lt;&gt;0,D3247&lt;&gt;0,F3247&lt;&gt;0),IF(C3247&lt;&gt;0,CONCATENATE(C3247,"-AGr",VLOOKUP(D3247,Listen!$A$2:$G$45,7,FALSE),"-",E3247,"-",F3247,),CONCATENATE("AGr",VLOOKUP(D3247,Listen!$A$2:$G$45,7,FALSE),"-",E3247,"-",F3247)),"keine vollständige ID")</f>
        <v>keine vollständige ID</v>
      </c>
      <c r="C3247" s="359">
        <f>'[2]III_SAV-Details_NB'!B3253</f>
        <v>0</v>
      </c>
      <c r="D3247" s="359">
        <f>'[2]III_SAV-Details_NB'!C3253</f>
        <v>0</v>
      </c>
      <c r="E3247" s="359">
        <f>'[2]III_SAV-Details_NB'!D3253</f>
        <v>0</v>
      </c>
      <c r="F3247" s="490"/>
      <c r="G3247" s="281">
        <f>'[2]III_SAV-Details_NB'!X3253</f>
        <v>0</v>
      </c>
      <c r="H3247" s="281">
        <f t="shared" si="836"/>
        <v>0</v>
      </c>
      <c r="I3247" s="281">
        <f>IF(con_EOGJahr=2025,'[2]III_SAV-Details_NB'!AA3253,IF(con_EOGJahr=2026,'[2]III_SAV-Details_NB'!AB3253,'[2]III_SAV-Details_NB'!AC3253))</f>
        <v>0</v>
      </c>
      <c r="J3247" s="282"/>
      <c r="K3247" s="282"/>
      <c r="L3247" s="282"/>
      <c r="M3247" s="282"/>
      <c r="N3247" s="282"/>
      <c r="O3247" s="282"/>
      <c r="P3247" s="52">
        <f t="shared" si="837"/>
        <v>0</v>
      </c>
      <c r="Q3247" s="60"/>
      <c r="R3247" s="53">
        <f t="shared" si="843"/>
        <v>0</v>
      </c>
      <c r="S3247" s="59"/>
      <c r="T3247" s="61"/>
      <c r="U3247" s="342" t="str">
        <f t="shared" si="847"/>
        <v>k.A.</v>
      </c>
      <c r="V3247" s="343" t="str">
        <f t="shared" si="844"/>
        <v>k.A.</v>
      </c>
      <c r="W3247" s="343" t="str">
        <f>IFERROR(IF(OR($D3247="",$E3247=0,con_Ende=0),"k.A.",IF(VLOOKUP($D3247,rng_ND,5,0)="Nein",VLOOKUP($D3247,rng_ND,2,FALSE),MIN(VLOOKUP($D3247,rng_ND,2,FALSE),A_Stammdaten!$B$19-D_SAV!$E3247+1))),"k.A.")</f>
        <v>k.A.</v>
      </c>
      <c r="X3247" s="343" t="str">
        <f t="shared" si="845"/>
        <v>k.A.</v>
      </c>
      <c r="Y3247" s="62"/>
      <c r="Z3247" s="48">
        <f t="shared" si="846"/>
        <v>0</v>
      </c>
      <c r="AA3247" s="457"/>
      <c r="AB3247" s="55">
        <f t="shared" si="838"/>
        <v>0</v>
      </c>
      <c r="AC3247" s="55">
        <f>IF(A_Stammdaten!$B$25="ja",D_SAV!AA3247,D_SAV!AB3247)</f>
        <v>0</v>
      </c>
      <c r="AD3247" s="478">
        <f>IF(AC3247=0,0,IF(U3247-(con_EOGJahr-D_SAV!E3247)&lt;=0,AC3247,AC3247/V3247))</f>
        <v>0</v>
      </c>
      <c r="AE3247" s="478">
        <f>IFERROR(IF(AND(VLOOKUP(D3247,rng_ND,5,FALSE)="Ja",D_SAV!T3247="degressiv"),D_SAV!AC3247*Y3247/100,0),0)</f>
        <v>0</v>
      </c>
      <c r="AF3247" s="55">
        <f>IFERROR(IF(VLOOKUP(D3247,rng_ND,5,FALSE)="Ja",MAX(D_SAV!AD3247:AE3247),D_SAV!AD3247),0)</f>
        <v>0</v>
      </c>
      <c r="AG3247" s="55">
        <f t="shared" si="839"/>
        <v>0</v>
      </c>
      <c r="AH3247" s="55">
        <f t="shared" si="840"/>
        <v>0</v>
      </c>
      <c r="AI3247" s="55">
        <f t="shared" si="841"/>
        <v>0</v>
      </c>
      <c r="AJ3247" s="55">
        <f t="shared" si="842"/>
        <v>0</v>
      </c>
      <c r="AK3247" s="55">
        <f t="shared" si="833"/>
        <v>0</v>
      </c>
      <c r="AL3247" s="55">
        <f t="shared" si="834"/>
        <v>0</v>
      </c>
      <c r="AM3247" s="55">
        <f t="shared" si="835"/>
        <v>0</v>
      </c>
    </row>
    <row r="3248" spans="1:39" x14ac:dyDescent="0.25">
      <c r="A3248" s="47">
        <v>3244</v>
      </c>
      <c r="B3248" s="358" t="str">
        <f>IF(AND(E3248&lt;&gt;0,D3248&lt;&gt;0,F3248&lt;&gt;0),IF(C3248&lt;&gt;0,CONCATENATE(C3248,"-AGr",VLOOKUP(D3248,Listen!$A$2:$G$45,7,FALSE),"-",E3248,"-",F3248,),CONCATENATE("AGr",VLOOKUP(D3248,Listen!$A$2:$G$45,7,FALSE),"-",E3248,"-",F3248)),"keine vollständige ID")</f>
        <v>keine vollständige ID</v>
      </c>
      <c r="C3248" s="359">
        <f>'[2]III_SAV-Details_NB'!B3254</f>
        <v>0</v>
      </c>
      <c r="D3248" s="359">
        <f>'[2]III_SAV-Details_NB'!C3254</f>
        <v>0</v>
      </c>
      <c r="E3248" s="359">
        <f>'[2]III_SAV-Details_NB'!D3254</f>
        <v>0</v>
      </c>
      <c r="F3248" s="490"/>
      <c r="G3248" s="281">
        <f>'[2]III_SAV-Details_NB'!X3254</f>
        <v>0</v>
      </c>
      <c r="H3248" s="281">
        <f t="shared" si="836"/>
        <v>0</v>
      </c>
      <c r="I3248" s="281">
        <f>IF(con_EOGJahr=2025,'[2]III_SAV-Details_NB'!AA3254,IF(con_EOGJahr=2026,'[2]III_SAV-Details_NB'!AB3254,'[2]III_SAV-Details_NB'!AC3254))</f>
        <v>0</v>
      </c>
      <c r="J3248" s="282"/>
      <c r="K3248" s="282"/>
      <c r="L3248" s="282"/>
      <c r="M3248" s="282"/>
      <c r="N3248" s="282"/>
      <c r="O3248" s="282"/>
      <c r="P3248" s="52">
        <f t="shared" si="837"/>
        <v>0</v>
      </c>
      <c r="Q3248" s="60"/>
      <c r="R3248" s="53">
        <f t="shared" si="843"/>
        <v>0</v>
      </c>
      <c r="S3248" s="59"/>
      <c r="T3248" s="61"/>
      <c r="U3248" s="342" t="str">
        <f t="shared" si="847"/>
        <v>k.A.</v>
      </c>
      <c r="V3248" s="343" t="str">
        <f t="shared" si="844"/>
        <v>k.A.</v>
      </c>
      <c r="W3248" s="343" t="str">
        <f>IFERROR(IF(OR($D3248="",$E3248=0,con_Ende=0),"k.A.",IF(VLOOKUP($D3248,rng_ND,5,0)="Nein",VLOOKUP($D3248,rng_ND,2,FALSE),MIN(VLOOKUP($D3248,rng_ND,2,FALSE),A_Stammdaten!$B$19-D_SAV!$E3248+1))),"k.A.")</f>
        <v>k.A.</v>
      </c>
      <c r="X3248" s="343" t="str">
        <f t="shared" si="845"/>
        <v>k.A.</v>
      </c>
      <c r="Y3248" s="62"/>
      <c r="Z3248" s="48">
        <f t="shared" si="846"/>
        <v>0</v>
      </c>
      <c r="AA3248" s="457"/>
      <c r="AB3248" s="55">
        <f t="shared" si="838"/>
        <v>0</v>
      </c>
      <c r="AC3248" s="55">
        <f>IF(A_Stammdaten!$B$25="ja",D_SAV!AA3248,D_SAV!AB3248)</f>
        <v>0</v>
      </c>
      <c r="AD3248" s="478">
        <f>IF(AC3248=0,0,IF(U3248-(con_EOGJahr-D_SAV!E3248)&lt;=0,AC3248,AC3248/V3248))</f>
        <v>0</v>
      </c>
      <c r="AE3248" s="478">
        <f>IFERROR(IF(AND(VLOOKUP(D3248,rng_ND,5,FALSE)="Ja",D_SAV!T3248="degressiv"),D_SAV!AC3248*Y3248/100,0),0)</f>
        <v>0</v>
      </c>
      <c r="AF3248" s="55">
        <f>IFERROR(IF(VLOOKUP(D3248,rng_ND,5,FALSE)="Ja",MAX(D_SAV!AD3248:AE3248),D_SAV!AD3248),0)</f>
        <v>0</v>
      </c>
      <c r="AG3248" s="55">
        <f t="shared" si="839"/>
        <v>0</v>
      </c>
      <c r="AH3248" s="55">
        <f t="shared" si="840"/>
        <v>0</v>
      </c>
      <c r="AI3248" s="55">
        <f t="shared" si="841"/>
        <v>0</v>
      </c>
      <c r="AJ3248" s="55">
        <f t="shared" si="842"/>
        <v>0</v>
      </c>
      <c r="AK3248" s="55">
        <f t="shared" si="833"/>
        <v>0</v>
      </c>
      <c r="AL3248" s="55">
        <f t="shared" si="834"/>
        <v>0</v>
      </c>
      <c r="AM3248" s="55">
        <f t="shared" si="835"/>
        <v>0</v>
      </c>
    </row>
    <row r="3249" spans="1:39" x14ac:dyDescent="0.25">
      <c r="A3249" s="47">
        <v>3245</v>
      </c>
      <c r="B3249" s="358" t="str">
        <f>IF(AND(E3249&lt;&gt;0,D3249&lt;&gt;0,F3249&lt;&gt;0),IF(C3249&lt;&gt;0,CONCATENATE(C3249,"-AGr",VLOOKUP(D3249,Listen!$A$2:$G$45,7,FALSE),"-",E3249,"-",F3249,),CONCATENATE("AGr",VLOOKUP(D3249,Listen!$A$2:$G$45,7,FALSE),"-",E3249,"-",F3249)),"keine vollständige ID")</f>
        <v>keine vollständige ID</v>
      </c>
      <c r="C3249" s="359">
        <f>'[2]III_SAV-Details_NB'!B3255</f>
        <v>0</v>
      </c>
      <c r="D3249" s="359">
        <f>'[2]III_SAV-Details_NB'!C3255</f>
        <v>0</v>
      </c>
      <c r="E3249" s="359">
        <f>'[2]III_SAV-Details_NB'!D3255</f>
        <v>0</v>
      </c>
      <c r="F3249" s="490"/>
      <c r="G3249" s="281">
        <f>'[2]III_SAV-Details_NB'!X3255</f>
        <v>0</v>
      </c>
      <c r="H3249" s="281">
        <f t="shared" si="836"/>
        <v>0</v>
      </c>
      <c r="I3249" s="281">
        <f>IF(con_EOGJahr=2025,'[2]III_SAV-Details_NB'!AA3255,IF(con_EOGJahr=2026,'[2]III_SAV-Details_NB'!AB3255,'[2]III_SAV-Details_NB'!AC3255))</f>
        <v>0</v>
      </c>
      <c r="J3249" s="282"/>
      <c r="K3249" s="282"/>
      <c r="L3249" s="282"/>
      <c r="M3249" s="282"/>
      <c r="N3249" s="282"/>
      <c r="O3249" s="282"/>
      <c r="P3249" s="52">
        <f t="shared" si="837"/>
        <v>0</v>
      </c>
      <c r="Q3249" s="60"/>
      <c r="R3249" s="53">
        <f t="shared" si="843"/>
        <v>0</v>
      </c>
      <c r="S3249" s="59"/>
      <c r="T3249" s="61"/>
      <c r="U3249" s="342" t="str">
        <f t="shared" si="847"/>
        <v>k.A.</v>
      </c>
      <c r="V3249" s="343" t="str">
        <f t="shared" si="844"/>
        <v>k.A.</v>
      </c>
      <c r="W3249" s="343" t="str">
        <f>IFERROR(IF(OR($D3249="",$E3249=0,con_Ende=0),"k.A.",IF(VLOOKUP($D3249,rng_ND,5,0)="Nein",VLOOKUP($D3249,rng_ND,2,FALSE),MIN(VLOOKUP($D3249,rng_ND,2,FALSE),A_Stammdaten!$B$19-D_SAV!$E3249+1))),"k.A.")</f>
        <v>k.A.</v>
      </c>
      <c r="X3249" s="343" t="str">
        <f t="shared" si="845"/>
        <v>k.A.</v>
      </c>
      <c r="Y3249" s="62"/>
      <c r="Z3249" s="48">
        <f t="shared" si="846"/>
        <v>0</v>
      </c>
      <c r="AA3249" s="457"/>
      <c r="AB3249" s="55">
        <f t="shared" si="838"/>
        <v>0</v>
      </c>
      <c r="AC3249" s="55">
        <f>IF(A_Stammdaten!$B$25="ja",D_SAV!AA3249,D_SAV!AB3249)</f>
        <v>0</v>
      </c>
      <c r="AD3249" s="478">
        <f>IF(AC3249=0,0,IF(U3249-(con_EOGJahr-D_SAV!E3249)&lt;=0,AC3249,AC3249/V3249))</f>
        <v>0</v>
      </c>
      <c r="AE3249" s="478">
        <f>IFERROR(IF(AND(VLOOKUP(D3249,rng_ND,5,FALSE)="Ja",D_SAV!T3249="degressiv"),D_SAV!AC3249*Y3249/100,0),0)</f>
        <v>0</v>
      </c>
      <c r="AF3249" s="55">
        <f>IFERROR(IF(VLOOKUP(D3249,rng_ND,5,FALSE)="Ja",MAX(D_SAV!AD3249:AE3249),D_SAV!AD3249),0)</f>
        <v>0</v>
      </c>
      <c r="AG3249" s="55">
        <f t="shared" si="839"/>
        <v>0</v>
      </c>
      <c r="AH3249" s="55">
        <f t="shared" si="840"/>
        <v>0</v>
      </c>
      <c r="AI3249" s="55">
        <f t="shared" si="841"/>
        <v>0</v>
      </c>
      <c r="AJ3249" s="55">
        <f t="shared" si="842"/>
        <v>0</v>
      </c>
      <c r="AK3249" s="55">
        <f t="shared" si="833"/>
        <v>0</v>
      </c>
      <c r="AL3249" s="55">
        <f t="shared" si="834"/>
        <v>0</v>
      </c>
      <c r="AM3249" s="55">
        <f t="shared" si="835"/>
        <v>0</v>
      </c>
    </row>
    <row r="3250" spans="1:39" x14ac:dyDescent="0.25">
      <c r="A3250" s="47">
        <v>3246</v>
      </c>
      <c r="B3250" s="358" t="str">
        <f>IF(AND(E3250&lt;&gt;0,D3250&lt;&gt;0,F3250&lt;&gt;0),IF(C3250&lt;&gt;0,CONCATENATE(C3250,"-AGr",VLOOKUP(D3250,Listen!$A$2:$G$45,7,FALSE),"-",E3250,"-",F3250,),CONCATENATE("AGr",VLOOKUP(D3250,Listen!$A$2:$G$45,7,FALSE),"-",E3250,"-",F3250)),"keine vollständige ID")</f>
        <v>keine vollständige ID</v>
      </c>
      <c r="C3250" s="359">
        <f>'[2]III_SAV-Details_NB'!B3256</f>
        <v>0</v>
      </c>
      <c r="D3250" s="359">
        <f>'[2]III_SAV-Details_NB'!C3256</f>
        <v>0</v>
      </c>
      <c r="E3250" s="359">
        <f>'[2]III_SAV-Details_NB'!D3256</f>
        <v>0</v>
      </c>
      <c r="F3250" s="490"/>
      <c r="G3250" s="281">
        <f>'[2]III_SAV-Details_NB'!X3256</f>
        <v>0</v>
      </c>
      <c r="H3250" s="281">
        <f t="shared" si="836"/>
        <v>0</v>
      </c>
      <c r="I3250" s="281">
        <f>IF(con_EOGJahr=2025,'[2]III_SAV-Details_NB'!AA3256,IF(con_EOGJahr=2026,'[2]III_SAV-Details_NB'!AB3256,'[2]III_SAV-Details_NB'!AC3256))</f>
        <v>0</v>
      </c>
      <c r="J3250" s="282"/>
      <c r="K3250" s="282"/>
      <c r="L3250" s="282"/>
      <c r="M3250" s="282"/>
      <c r="N3250" s="282"/>
      <c r="O3250" s="282"/>
      <c r="P3250" s="52">
        <f t="shared" si="837"/>
        <v>0</v>
      </c>
      <c r="Q3250" s="60"/>
      <c r="R3250" s="53">
        <f t="shared" si="843"/>
        <v>0</v>
      </c>
      <c r="S3250" s="59"/>
      <c r="T3250" s="61"/>
      <c r="U3250" s="342" t="str">
        <f t="shared" si="847"/>
        <v>k.A.</v>
      </c>
      <c r="V3250" s="343" t="str">
        <f t="shared" si="844"/>
        <v>k.A.</v>
      </c>
      <c r="W3250" s="343" t="str">
        <f>IFERROR(IF(OR($D3250="",$E3250=0,con_Ende=0),"k.A.",IF(VLOOKUP($D3250,rng_ND,5,0)="Nein",VLOOKUP($D3250,rng_ND,2,FALSE),MIN(VLOOKUP($D3250,rng_ND,2,FALSE),A_Stammdaten!$B$19-D_SAV!$E3250+1))),"k.A.")</f>
        <v>k.A.</v>
      </c>
      <c r="X3250" s="343" t="str">
        <f t="shared" si="845"/>
        <v>k.A.</v>
      </c>
      <c r="Y3250" s="62"/>
      <c r="Z3250" s="48">
        <f t="shared" si="846"/>
        <v>0</v>
      </c>
      <c r="AA3250" s="457"/>
      <c r="AB3250" s="55">
        <f t="shared" si="838"/>
        <v>0</v>
      </c>
      <c r="AC3250" s="55">
        <f>IF(A_Stammdaten!$B$25="ja",D_SAV!AA3250,D_SAV!AB3250)</f>
        <v>0</v>
      </c>
      <c r="AD3250" s="478">
        <f>IF(AC3250=0,0,IF(U3250-(con_EOGJahr-D_SAV!E3250)&lt;=0,AC3250,AC3250/V3250))</f>
        <v>0</v>
      </c>
      <c r="AE3250" s="478">
        <f>IFERROR(IF(AND(VLOOKUP(D3250,rng_ND,5,FALSE)="Ja",D_SAV!T3250="degressiv"),D_SAV!AC3250*Y3250/100,0),0)</f>
        <v>0</v>
      </c>
      <c r="AF3250" s="55">
        <f>IFERROR(IF(VLOOKUP(D3250,rng_ND,5,FALSE)="Ja",MAX(D_SAV!AD3250:AE3250),D_SAV!AD3250),0)</f>
        <v>0</v>
      </c>
      <c r="AG3250" s="55">
        <f t="shared" si="839"/>
        <v>0</v>
      </c>
      <c r="AH3250" s="55">
        <f t="shared" si="840"/>
        <v>0</v>
      </c>
      <c r="AI3250" s="55">
        <f t="shared" si="841"/>
        <v>0</v>
      </c>
      <c r="AJ3250" s="55">
        <f t="shared" si="842"/>
        <v>0</v>
      </c>
      <c r="AK3250" s="55">
        <f t="shared" si="833"/>
        <v>0</v>
      </c>
      <c r="AL3250" s="55">
        <f t="shared" si="834"/>
        <v>0</v>
      </c>
      <c r="AM3250" s="55">
        <f t="shared" si="835"/>
        <v>0</v>
      </c>
    </row>
    <row r="3251" spans="1:39" x14ac:dyDescent="0.25">
      <c r="A3251" s="47">
        <v>3247</v>
      </c>
      <c r="B3251" s="358" t="str">
        <f>IF(AND(E3251&lt;&gt;0,D3251&lt;&gt;0,F3251&lt;&gt;0),IF(C3251&lt;&gt;0,CONCATENATE(C3251,"-AGr",VLOOKUP(D3251,Listen!$A$2:$G$45,7,FALSE),"-",E3251,"-",F3251,),CONCATENATE("AGr",VLOOKUP(D3251,Listen!$A$2:$G$45,7,FALSE),"-",E3251,"-",F3251)),"keine vollständige ID")</f>
        <v>keine vollständige ID</v>
      </c>
      <c r="C3251" s="359">
        <f>'[2]III_SAV-Details_NB'!B3257</f>
        <v>0</v>
      </c>
      <c r="D3251" s="359">
        <f>'[2]III_SAV-Details_NB'!C3257</f>
        <v>0</v>
      </c>
      <c r="E3251" s="359">
        <f>'[2]III_SAV-Details_NB'!D3257</f>
        <v>0</v>
      </c>
      <c r="F3251" s="490"/>
      <c r="G3251" s="281">
        <f>'[2]III_SAV-Details_NB'!X3257</f>
        <v>0</v>
      </c>
      <c r="H3251" s="281">
        <f t="shared" si="836"/>
        <v>0</v>
      </c>
      <c r="I3251" s="281">
        <f>IF(con_EOGJahr=2025,'[2]III_SAV-Details_NB'!AA3257,IF(con_EOGJahr=2026,'[2]III_SAV-Details_NB'!AB3257,'[2]III_SAV-Details_NB'!AC3257))</f>
        <v>0</v>
      </c>
      <c r="J3251" s="282"/>
      <c r="K3251" s="282"/>
      <c r="L3251" s="282"/>
      <c r="M3251" s="282"/>
      <c r="N3251" s="282"/>
      <c r="O3251" s="282"/>
      <c r="P3251" s="52">
        <f t="shared" si="837"/>
        <v>0</v>
      </c>
      <c r="Q3251" s="60"/>
      <c r="R3251" s="53">
        <f t="shared" si="843"/>
        <v>0</v>
      </c>
      <c r="S3251" s="59"/>
      <c r="T3251" s="61"/>
      <c r="U3251" s="342" t="str">
        <f t="shared" si="847"/>
        <v>k.A.</v>
      </c>
      <c r="V3251" s="343" t="str">
        <f t="shared" si="844"/>
        <v>k.A.</v>
      </c>
      <c r="W3251" s="343" t="str">
        <f>IFERROR(IF(OR($D3251="",$E3251=0,con_Ende=0),"k.A.",IF(VLOOKUP($D3251,rng_ND,5,0)="Nein",VLOOKUP($D3251,rng_ND,2,FALSE),MIN(VLOOKUP($D3251,rng_ND,2,FALSE),A_Stammdaten!$B$19-D_SAV!$E3251+1))),"k.A.")</f>
        <v>k.A.</v>
      </c>
      <c r="X3251" s="343" t="str">
        <f t="shared" si="845"/>
        <v>k.A.</v>
      </c>
      <c r="Y3251" s="62"/>
      <c r="Z3251" s="48">
        <f t="shared" si="846"/>
        <v>0</v>
      </c>
      <c r="AA3251" s="457"/>
      <c r="AB3251" s="55">
        <f t="shared" si="838"/>
        <v>0</v>
      </c>
      <c r="AC3251" s="55">
        <f>IF(A_Stammdaten!$B$25="ja",D_SAV!AA3251,D_SAV!AB3251)</f>
        <v>0</v>
      </c>
      <c r="AD3251" s="478">
        <f>IF(AC3251=0,0,IF(U3251-(con_EOGJahr-D_SAV!E3251)&lt;=0,AC3251,AC3251/V3251))</f>
        <v>0</v>
      </c>
      <c r="AE3251" s="478">
        <f>IFERROR(IF(AND(VLOOKUP(D3251,rng_ND,5,FALSE)="Ja",D_SAV!T3251="degressiv"),D_SAV!AC3251*Y3251/100,0),0)</f>
        <v>0</v>
      </c>
      <c r="AF3251" s="55">
        <f>IFERROR(IF(VLOOKUP(D3251,rng_ND,5,FALSE)="Ja",MAX(D_SAV!AD3251:AE3251),D_SAV!AD3251),0)</f>
        <v>0</v>
      </c>
      <c r="AG3251" s="55">
        <f t="shared" si="839"/>
        <v>0</v>
      </c>
      <c r="AH3251" s="55">
        <f t="shared" si="840"/>
        <v>0</v>
      </c>
      <c r="AI3251" s="55">
        <f t="shared" si="841"/>
        <v>0</v>
      </c>
      <c r="AJ3251" s="55">
        <f t="shared" si="842"/>
        <v>0</v>
      </c>
      <c r="AK3251" s="55">
        <f t="shared" si="833"/>
        <v>0</v>
      </c>
      <c r="AL3251" s="55">
        <f t="shared" si="834"/>
        <v>0</v>
      </c>
      <c r="AM3251" s="55">
        <f t="shared" si="835"/>
        <v>0</v>
      </c>
    </row>
    <row r="3252" spans="1:39" x14ac:dyDescent="0.25">
      <c r="A3252" s="47">
        <v>3248</v>
      </c>
      <c r="B3252" s="358" t="str">
        <f>IF(AND(E3252&lt;&gt;0,D3252&lt;&gt;0,F3252&lt;&gt;0),IF(C3252&lt;&gt;0,CONCATENATE(C3252,"-AGr",VLOOKUP(D3252,Listen!$A$2:$G$45,7,FALSE),"-",E3252,"-",F3252,),CONCATENATE("AGr",VLOOKUP(D3252,Listen!$A$2:$G$45,7,FALSE),"-",E3252,"-",F3252)),"keine vollständige ID")</f>
        <v>keine vollständige ID</v>
      </c>
      <c r="C3252" s="359">
        <f>'[2]III_SAV-Details_NB'!B3258</f>
        <v>0</v>
      </c>
      <c r="D3252" s="359">
        <f>'[2]III_SAV-Details_NB'!C3258</f>
        <v>0</v>
      </c>
      <c r="E3252" s="359">
        <f>'[2]III_SAV-Details_NB'!D3258</f>
        <v>0</v>
      </c>
      <c r="F3252" s="490"/>
      <c r="G3252" s="281">
        <f>'[2]III_SAV-Details_NB'!X3258</f>
        <v>0</v>
      </c>
      <c r="H3252" s="281">
        <f t="shared" si="836"/>
        <v>0</v>
      </c>
      <c r="I3252" s="281">
        <f>IF(con_EOGJahr=2025,'[2]III_SAV-Details_NB'!AA3258,IF(con_EOGJahr=2026,'[2]III_SAV-Details_NB'!AB3258,'[2]III_SAV-Details_NB'!AC3258))</f>
        <v>0</v>
      </c>
      <c r="J3252" s="282"/>
      <c r="K3252" s="282"/>
      <c r="L3252" s="282"/>
      <c r="M3252" s="282"/>
      <c r="N3252" s="282"/>
      <c r="O3252" s="282"/>
      <c r="P3252" s="52">
        <f t="shared" si="837"/>
        <v>0</v>
      </c>
      <c r="Q3252" s="60"/>
      <c r="R3252" s="53">
        <f t="shared" si="843"/>
        <v>0</v>
      </c>
      <c r="S3252" s="59"/>
      <c r="T3252" s="61"/>
      <c r="U3252" s="342" t="str">
        <f t="shared" si="847"/>
        <v>k.A.</v>
      </c>
      <c r="V3252" s="343" t="str">
        <f t="shared" si="844"/>
        <v>k.A.</v>
      </c>
      <c r="W3252" s="343" t="str">
        <f>IFERROR(IF(OR($D3252="",$E3252=0,con_Ende=0),"k.A.",IF(VLOOKUP($D3252,rng_ND,5,0)="Nein",VLOOKUP($D3252,rng_ND,2,FALSE),MIN(VLOOKUP($D3252,rng_ND,2,FALSE),A_Stammdaten!$B$19-D_SAV!$E3252+1))),"k.A.")</f>
        <v>k.A.</v>
      </c>
      <c r="X3252" s="343" t="str">
        <f t="shared" si="845"/>
        <v>k.A.</v>
      </c>
      <c r="Y3252" s="62"/>
      <c r="Z3252" s="48">
        <f t="shared" si="846"/>
        <v>0</v>
      </c>
      <c r="AA3252" s="457"/>
      <c r="AB3252" s="55">
        <f t="shared" si="838"/>
        <v>0</v>
      </c>
      <c r="AC3252" s="55">
        <f>IF(A_Stammdaten!$B$25="ja",D_SAV!AA3252,D_SAV!AB3252)</f>
        <v>0</v>
      </c>
      <c r="AD3252" s="478">
        <f>IF(AC3252=0,0,IF(U3252-(con_EOGJahr-D_SAV!E3252)&lt;=0,AC3252,AC3252/V3252))</f>
        <v>0</v>
      </c>
      <c r="AE3252" s="478">
        <f>IFERROR(IF(AND(VLOOKUP(D3252,rng_ND,5,FALSE)="Ja",D_SAV!T3252="degressiv"),D_SAV!AC3252*Y3252/100,0),0)</f>
        <v>0</v>
      </c>
      <c r="AF3252" s="55">
        <f>IFERROR(IF(VLOOKUP(D3252,rng_ND,5,FALSE)="Ja",MAX(D_SAV!AD3252:AE3252),D_SAV!AD3252),0)</f>
        <v>0</v>
      </c>
      <c r="AG3252" s="55">
        <f t="shared" si="839"/>
        <v>0</v>
      </c>
      <c r="AH3252" s="55">
        <f t="shared" si="840"/>
        <v>0</v>
      </c>
      <c r="AI3252" s="55">
        <f t="shared" si="841"/>
        <v>0</v>
      </c>
      <c r="AJ3252" s="55">
        <f t="shared" si="842"/>
        <v>0</v>
      </c>
      <c r="AK3252" s="55">
        <f t="shared" si="833"/>
        <v>0</v>
      </c>
      <c r="AL3252" s="55">
        <f t="shared" si="834"/>
        <v>0</v>
      </c>
      <c r="AM3252" s="55">
        <f t="shared" si="835"/>
        <v>0</v>
      </c>
    </row>
    <row r="3253" spans="1:39" x14ac:dyDescent="0.25">
      <c r="A3253" s="47">
        <v>3249</v>
      </c>
      <c r="B3253" s="358" t="str">
        <f>IF(AND(E3253&lt;&gt;0,D3253&lt;&gt;0,F3253&lt;&gt;0),IF(C3253&lt;&gt;0,CONCATENATE(C3253,"-AGr",VLOOKUP(D3253,Listen!$A$2:$G$45,7,FALSE),"-",E3253,"-",F3253,),CONCATENATE("AGr",VLOOKUP(D3253,Listen!$A$2:$G$45,7,FALSE),"-",E3253,"-",F3253)),"keine vollständige ID")</f>
        <v>keine vollständige ID</v>
      </c>
      <c r="C3253" s="359">
        <f>'[2]III_SAV-Details_NB'!B3259</f>
        <v>0</v>
      </c>
      <c r="D3253" s="359">
        <f>'[2]III_SAV-Details_NB'!C3259</f>
        <v>0</v>
      </c>
      <c r="E3253" s="359">
        <f>'[2]III_SAV-Details_NB'!D3259</f>
        <v>0</v>
      </c>
      <c r="F3253" s="490"/>
      <c r="G3253" s="281">
        <f>'[2]III_SAV-Details_NB'!X3259</f>
        <v>0</v>
      </c>
      <c r="H3253" s="281">
        <f t="shared" si="836"/>
        <v>0</v>
      </c>
      <c r="I3253" s="281">
        <f>IF(con_EOGJahr=2025,'[2]III_SAV-Details_NB'!AA3259,IF(con_EOGJahr=2026,'[2]III_SAV-Details_NB'!AB3259,'[2]III_SAV-Details_NB'!AC3259))</f>
        <v>0</v>
      </c>
      <c r="J3253" s="282"/>
      <c r="K3253" s="282"/>
      <c r="L3253" s="282"/>
      <c r="M3253" s="282"/>
      <c r="N3253" s="282"/>
      <c r="O3253" s="282"/>
      <c r="P3253" s="52">
        <f t="shared" si="837"/>
        <v>0</v>
      </c>
      <c r="Q3253" s="60"/>
      <c r="R3253" s="53">
        <f t="shared" si="843"/>
        <v>0</v>
      </c>
      <c r="S3253" s="59"/>
      <c r="T3253" s="61"/>
      <c r="U3253" s="342" t="str">
        <f t="shared" si="847"/>
        <v>k.A.</v>
      </c>
      <c r="V3253" s="343" t="str">
        <f t="shared" si="844"/>
        <v>k.A.</v>
      </c>
      <c r="W3253" s="343" t="str">
        <f>IFERROR(IF(OR($D3253="",$E3253=0,con_Ende=0),"k.A.",IF(VLOOKUP($D3253,rng_ND,5,0)="Nein",VLOOKUP($D3253,rng_ND,2,FALSE),MIN(VLOOKUP($D3253,rng_ND,2,FALSE),A_Stammdaten!$B$19-D_SAV!$E3253+1))),"k.A.")</f>
        <v>k.A.</v>
      </c>
      <c r="X3253" s="343" t="str">
        <f t="shared" si="845"/>
        <v>k.A.</v>
      </c>
      <c r="Y3253" s="62"/>
      <c r="Z3253" s="48">
        <f t="shared" si="846"/>
        <v>0</v>
      </c>
      <c r="AA3253" s="457"/>
      <c r="AB3253" s="55">
        <f t="shared" si="838"/>
        <v>0</v>
      </c>
      <c r="AC3253" s="55">
        <f>IF(A_Stammdaten!$B$25="ja",D_SAV!AA3253,D_SAV!AB3253)</f>
        <v>0</v>
      </c>
      <c r="AD3253" s="478">
        <f>IF(AC3253=0,0,IF(U3253-(con_EOGJahr-D_SAV!E3253)&lt;=0,AC3253,AC3253/V3253))</f>
        <v>0</v>
      </c>
      <c r="AE3253" s="478">
        <f>IFERROR(IF(AND(VLOOKUP(D3253,rng_ND,5,FALSE)="Ja",D_SAV!T3253="degressiv"),D_SAV!AC3253*Y3253/100,0),0)</f>
        <v>0</v>
      </c>
      <c r="AF3253" s="55">
        <f>IFERROR(IF(VLOOKUP(D3253,rng_ND,5,FALSE)="Ja",MAX(D_SAV!AD3253:AE3253),D_SAV!AD3253),0)</f>
        <v>0</v>
      </c>
      <c r="AG3253" s="55">
        <f t="shared" si="839"/>
        <v>0</v>
      </c>
      <c r="AH3253" s="55">
        <f t="shared" si="840"/>
        <v>0</v>
      </c>
      <c r="AI3253" s="55">
        <f t="shared" si="841"/>
        <v>0</v>
      </c>
      <c r="AJ3253" s="55">
        <f t="shared" si="842"/>
        <v>0</v>
      </c>
      <c r="AK3253" s="55">
        <f t="shared" si="833"/>
        <v>0</v>
      </c>
      <c r="AL3253" s="55">
        <f t="shared" si="834"/>
        <v>0</v>
      </c>
      <c r="AM3253" s="55">
        <f t="shared" si="835"/>
        <v>0</v>
      </c>
    </row>
    <row r="3254" spans="1:39" x14ac:dyDescent="0.25">
      <c r="A3254" s="47">
        <v>3250</v>
      </c>
      <c r="B3254" s="358" t="str">
        <f>IF(AND(E3254&lt;&gt;0,D3254&lt;&gt;0,F3254&lt;&gt;0),IF(C3254&lt;&gt;0,CONCATENATE(C3254,"-AGr",VLOOKUP(D3254,Listen!$A$2:$G$45,7,FALSE),"-",E3254,"-",F3254,),CONCATENATE("AGr",VLOOKUP(D3254,Listen!$A$2:$G$45,7,FALSE),"-",E3254,"-",F3254)),"keine vollständige ID")</f>
        <v>keine vollständige ID</v>
      </c>
      <c r="C3254" s="359">
        <f>'[2]III_SAV-Details_NB'!B3260</f>
        <v>0</v>
      </c>
      <c r="D3254" s="359">
        <f>'[2]III_SAV-Details_NB'!C3260</f>
        <v>0</v>
      </c>
      <c r="E3254" s="359">
        <f>'[2]III_SAV-Details_NB'!D3260</f>
        <v>0</v>
      </c>
      <c r="F3254" s="490"/>
      <c r="G3254" s="281">
        <f>'[2]III_SAV-Details_NB'!X3260</f>
        <v>0</v>
      </c>
      <c r="H3254" s="281">
        <f t="shared" si="836"/>
        <v>0</v>
      </c>
      <c r="I3254" s="281">
        <f>IF(con_EOGJahr=2025,'[2]III_SAV-Details_NB'!AA3260,IF(con_EOGJahr=2026,'[2]III_SAV-Details_NB'!AB3260,'[2]III_SAV-Details_NB'!AC3260))</f>
        <v>0</v>
      </c>
      <c r="J3254" s="282"/>
      <c r="K3254" s="282"/>
      <c r="L3254" s="282"/>
      <c r="M3254" s="282"/>
      <c r="N3254" s="282"/>
      <c r="O3254" s="282"/>
      <c r="P3254" s="52">
        <f t="shared" si="837"/>
        <v>0</v>
      </c>
      <c r="Q3254" s="60"/>
      <c r="R3254" s="53">
        <f t="shared" si="843"/>
        <v>0</v>
      </c>
      <c r="S3254" s="59"/>
      <c r="T3254" s="61"/>
      <c r="U3254" s="342" t="str">
        <f t="shared" si="847"/>
        <v>k.A.</v>
      </c>
      <c r="V3254" s="343" t="str">
        <f t="shared" si="844"/>
        <v>k.A.</v>
      </c>
      <c r="W3254" s="343" t="str">
        <f>IFERROR(IF(OR($D3254="",$E3254=0,con_Ende=0),"k.A.",IF(VLOOKUP($D3254,rng_ND,5,0)="Nein",VLOOKUP($D3254,rng_ND,2,FALSE),MIN(VLOOKUP($D3254,rng_ND,2,FALSE),A_Stammdaten!$B$19-D_SAV!$E3254+1))),"k.A.")</f>
        <v>k.A.</v>
      </c>
      <c r="X3254" s="343" t="str">
        <f t="shared" si="845"/>
        <v>k.A.</v>
      </c>
      <c r="Y3254" s="62"/>
      <c r="Z3254" s="48">
        <f t="shared" si="846"/>
        <v>0</v>
      </c>
      <c r="AA3254" s="457"/>
      <c r="AB3254" s="55">
        <f t="shared" si="838"/>
        <v>0</v>
      </c>
      <c r="AC3254" s="55">
        <f>IF(A_Stammdaten!$B$25="ja",D_SAV!AA3254,D_SAV!AB3254)</f>
        <v>0</v>
      </c>
      <c r="AD3254" s="478">
        <f>IF(AC3254=0,0,IF(U3254-(con_EOGJahr-D_SAV!E3254)&lt;=0,AC3254,AC3254/V3254))</f>
        <v>0</v>
      </c>
      <c r="AE3254" s="478">
        <f>IFERROR(IF(AND(VLOOKUP(D3254,rng_ND,5,FALSE)="Ja",D_SAV!T3254="degressiv"),D_SAV!AC3254*Y3254/100,0),0)</f>
        <v>0</v>
      </c>
      <c r="AF3254" s="55">
        <f>IFERROR(IF(VLOOKUP(D3254,rng_ND,5,FALSE)="Ja",MAX(D_SAV!AD3254:AE3254),D_SAV!AD3254),0)</f>
        <v>0</v>
      </c>
      <c r="AG3254" s="55">
        <f t="shared" si="839"/>
        <v>0</v>
      </c>
      <c r="AH3254" s="55">
        <f t="shared" si="840"/>
        <v>0</v>
      </c>
      <c r="AI3254" s="55">
        <f t="shared" si="841"/>
        <v>0</v>
      </c>
      <c r="AJ3254" s="55">
        <f t="shared" si="842"/>
        <v>0</v>
      </c>
      <c r="AK3254" s="55">
        <f t="shared" si="833"/>
        <v>0</v>
      </c>
      <c r="AL3254" s="55">
        <f t="shared" si="834"/>
        <v>0</v>
      </c>
      <c r="AM3254" s="55">
        <f t="shared" si="835"/>
        <v>0</v>
      </c>
    </row>
    <row r="3255" spans="1:39" x14ac:dyDescent="0.25">
      <c r="A3255" s="47">
        <v>3251</v>
      </c>
      <c r="B3255" s="358" t="str">
        <f>IF(AND(E3255&lt;&gt;0,D3255&lt;&gt;0,F3255&lt;&gt;0),IF(C3255&lt;&gt;0,CONCATENATE(C3255,"-AGr",VLOOKUP(D3255,Listen!$A$2:$G$45,7,FALSE),"-",E3255,"-",F3255,),CONCATENATE("AGr",VLOOKUP(D3255,Listen!$A$2:$G$45,7,FALSE),"-",E3255,"-",F3255)),"keine vollständige ID")</f>
        <v>keine vollständige ID</v>
      </c>
      <c r="C3255" s="359">
        <f>'[2]III_SAV-Details_NB'!B3261</f>
        <v>0</v>
      </c>
      <c r="D3255" s="359">
        <f>'[2]III_SAV-Details_NB'!C3261</f>
        <v>0</v>
      </c>
      <c r="E3255" s="359">
        <f>'[2]III_SAV-Details_NB'!D3261</f>
        <v>0</v>
      </c>
      <c r="F3255" s="490"/>
      <c r="G3255" s="281">
        <f>'[2]III_SAV-Details_NB'!X3261</f>
        <v>0</v>
      </c>
      <c r="H3255" s="281">
        <f t="shared" si="836"/>
        <v>0</v>
      </c>
      <c r="I3255" s="281">
        <f>IF(con_EOGJahr=2025,'[2]III_SAV-Details_NB'!AA3261,IF(con_EOGJahr=2026,'[2]III_SAV-Details_NB'!AB3261,'[2]III_SAV-Details_NB'!AC3261))</f>
        <v>0</v>
      </c>
      <c r="J3255" s="282"/>
      <c r="K3255" s="282"/>
      <c r="L3255" s="282"/>
      <c r="M3255" s="282"/>
      <c r="N3255" s="282"/>
      <c r="O3255" s="282"/>
      <c r="P3255" s="52">
        <f t="shared" si="837"/>
        <v>0</v>
      </c>
      <c r="Q3255" s="60"/>
      <c r="R3255" s="53">
        <f t="shared" si="843"/>
        <v>0</v>
      </c>
      <c r="S3255" s="59"/>
      <c r="T3255" s="61"/>
      <c r="U3255" s="342" t="str">
        <f t="shared" si="847"/>
        <v>k.A.</v>
      </c>
      <c r="V3255" s="343" t="str">
        <f t="shared" si="844"/>
        <v>k.A.</v>
      </c>
      <c r="W3255" s="343" t="str">
        <f>IFERROR(IF(OR($D3255="",$E3255=0,con_Ende=0),"k.A.",IF(VLOOKUP($D3255,rng_ND,5,0)="Nein",VLOOKUP($D3255,rng_ND,2,FALSE),MIN(VLOOKUP($D3255,rng_ND,2,FALSE),A_Stammdaten!$B$19-D_SAV!$E3255+1))),"k.A.")</f>
        <v>k.A.</v>
      </c>
      <c r="X3255" s="343" t="str">
        <f t="shared" si="845"/>
        <v>k.A.</v>
      </c>
      <c r="Y3255" s="62"/>
      <c r="Z3255" s="48">
        <f t="shared" si="846"/>
        <v>0</v>
      </c>
      <c r="AA3255" s="457"/>
      <c r="AB3255" s="55">
        <f t="shared" si="838"/>
        <v>0</v>
      </c>
      <c r="AC3255" s="55">
        <f>IF(A_Stammdaten!$B$25="ja",D_SAV!AA3255,D_SAV!AB3255)</f>
        <v>0</v>
      </c>
      <c r="AD3255" s="478">
        <f>IF(AC3255=0,0,IF(U3255-(con_EOGJahr-D_SAV!E3255)&lt;=0,AC3255,AC3255/V3255))</f>
        <v>0</v>
      </c>
      <c r="AE3255" s="478">
        <f>IFERROR(IF(AND(VLOOKUP(D3255,rng_ND,5,FALSE)="Ja",D_SAV!T3255="degressiv"),D_SAV!AC3255*Y3255/100,0),0)</f>
        <v>0</v>
      </c>
      <c r="AF3255" s="55">
        <f>IFERROR(IF(VLOOKUP(D3255,rng_ND,5,FALSE)="Ja",MAX(D_SAV!AD3255:AE3255),D_SAV!AD3255),0)</f>
        <v>0</v>
      </c>
      <c r="AG3255" s="55">
        <f t="shared" si="839"/>
        <v>0</v>
      </c>
      <c r="AH3255" s="55">
        <f t="shared" si="840"/>
        <v>0</v>
      </c>
      <c r="AI3255" s="55">
        <f t="shared" si="841"/>
        <v>0</v>
      </c>
      <c r="AJ3255" s="55">
        <f t="shared" si="842"/>
        <v>0</v>
      </c>
      <c r="AK3255" s="55">
        <f t="shared" si="833"/>
        <v>0</v>
      </c>
      <c r="AL3255" s="55">
        <f t="shared" si="834"/>
        <v>0</v>
      </c>
      <c r="AM3255" s="55">
        <f t="shared" si="835"/>
        <v>0</v>
      </c>
    </row>
    <row r="3256" spans="1:39" x14ac:dyDescent="0.25">
      <c r="A3256" s="47">
        <v>3252</v>
      </c>
      <c r="B3256" s="358" t="str">
        <f>IF(AND(E3256&lt;&gt;0,D3256&lt;&gt;0,F3256&lt;&gt;0),IF(C3256&lt;&gt;0,CONCATENATE(C3256,"-AGr",VLOOKUP(D3256,Listen!$A$2:$G$45,7,FALSE),"-",E3256,"-",F3256,),CONCATENATE("AGr",VLOOKUP(D3256,Listen!$A$2:$G$45,7,FALSE),"-",E3256,"-",F3256)),"keine vollständige ID")</f>
        <v>keine vollständige ID</v>
      </c>
      <c r="C3256" s="359">
        <f>'[2]III_SAV-Details_NB'!B3262</f>
        <v>0</v>
      </c>
      <c r="D3256" s="359">
        <f>'[2]III_SAV-Details_NB'!C3262</f>
        <v>0</v>
      </c>
      <c r="E3256" s="359">
        <f>'[2]III_SAV-Details_NB'!D3262</f>
        <v>0</v>
      </c>
      <c r="F3256" s="490"/>
      <c r="G3256" s="281">
        <f>'[2]III_SAV-Details_NB'!X3262</f>
        <v>0</v>
      </c>
      <c r="H3256" s="281">
        <f t="shared" si="836"/>
        <v>0</v>
      </c>
      <c r="I3256" s="281">
        <f>IF(con_EOGJahr=2025,'[2]III_SAV-Details_NB'!AA3262,IF(con_EOGJahr=2026,'[2]III_SAV-Details_NB'!AB3262,'[2]III_SAV-Details_NB'!AC3262))</f>
        <v>0</v>
      </c>
      <c r="J3256" s="282"/>
      <c r="K3256" s="282"/>
      <c r="L3256" s="282"/>
      <c r="M3256" s="282"/>
      <c r="N3256" s="282"/>
      <c r="O3256" s="282"/>
      <c r="P3256" s="52">
        <f t="shared" si="837"/>
        <v>0</v>
      </c>
      <c r="Q3256" s="60"/>
      <c r="R3256" s="53">
        <f t="shared" si="843"/>
        <v>0</v>
      </c>
      <c r="S3256" s="59"/>
      <c r="T3256" s="61"/>
      <c r="U3256" s="342" t="str">
        <f t="shared" si="847"/>
        <v>k.A.</v>
      </c>
      <c r="V3256" s="343" t="str">
        <f t="shared" si="844"/>
        <v>k.A.</v>
      </c>
      <c r="W3256" s="343" t="str">
        <f>IFERROR(IF(OR($D3256="",$E3256=0,con_Ende=0),"k.A.",IF(VLOOKUP($D3256,rng_ND,5,0)="Nein",VLOOKUP($D3256,rng_ND,2,FALSE),MIN(VLOOKUP($D3256,rng_ND,2,FALSE),A_Stammdaten!$B$19-D_SAV!$E3256+1))),"k.A.")</f>
        <v>k.A.</v>
      </c>
      <c r="X3256" s="343" t="str">
        <f t="shared" si="845"/>
        <v>k.A.</v>
      </c>
      <c r="Y3256" s="62"/>
      <c r="Z3256" s="48">
        <f t="shared" si="846"/>
        <v>0</v>
      </c>
      <c r="AA3256" s="457"/>
      <c r="AB3256" s="55">
        <f t="shared" si="838"/>
        <v>0</v>
      </c>
      <c r="AC3256" s="55">
        <f>IF(A_Stammdaten!$B$25="ja",D_SAV!AA3256,D_SAV!AB3256)</f>
        <v>0</v>
      </c>
      <c r="AD3256" s="478">
        <f>IF(AC3256=0,0,IF(U3256-(con_EOGJahr-D_SAV!E3256)&lt;=0,AC3256,AC3256/V3256))</f>
        <v>0</v>
      </c>
      <c r="AE3256" s="478">
        <f>IFERROR(IF(AND(VLOOKUP(D3256,rng_ND,5,FALSE)="Ja",D_SAV!T3256="degressiv"),D_SAV!AC3256*Y3256/100,0),0)</f>
        <v>0</v>
      </c>
      <c r="AF3256" s="55">
        <f>IFERROR(IF(VLOOKUP(D3256,rng_ND,5,FALSE)="Ja",MAX(D_SAV!AD3256:AE3256),D_SAV!AD3256),0)</f>
        <v>0</v>
      </c>
      <c r="AG3256" s="55">
        <f t="shared" si="839"/>
        <v>0</v>
      </c>
      <c r="AH3256" s="55">
        <f t="shared" si="840"/>
        <v>0</v>
      </c>
      <c r="AI3256" s="55">
        <f t="shared" si="841"/>
        <v>0</v>
      </c>
      <c r="AJ3256" s="55">
        <f t="shared" si="842"/>
        <v>0</v>
      </c>
      <c r="AK3256" s="55">
        <f t="shared" si="833"/>
        <v>0</v>
      </c>
      <c r="AL3256" s="55">
        <f t="shared" si="834"/>
        <v>0</v>
      </c>
      <c r="AM3256" s="55">
        <f t="shared" si="835"/>
        <v>0</v>
      </c>
    </row>
    <row r="3257" spans="1:39" x14ac:dyDescent="0.25">
      <c r="A3257" s="47">
        <v>3253</v>
      </c>
      <c r="B3257" s="358" t="str">
        <f>IF(AND(E3257&lt;&gt;0,D3257&lt;&gt;0,F3257&lt;&gt;0),IF(C3257&lt;&gt;0,CONCATENATE(C3257,"-AGr",VLOOKUP(D3257,Listen!$A$2:$G$45,7,FALSE),"-",E3257,"-",F3257,),CONCATENATE("AGr",VLOOKUP(D3257,Listen!$A$2:$G$45,7,FALSE),"-",E3257,"-",F3257)),"keine vollständige ID")</f>
        <v>keine vollständige ID</v>
      </c>
      <c r="C3257" s="359">
        <f>'[2]III_SAV-Details_NB'!B3263</f>
        <v>0</v>
      </c>
      <c r="D3257" s="359">
        <f>'[2]III_SAV-Details_NB'!C3263</f>
        <v>0</v>
      </c>
      <c r="E3257" s="359">
        <f>'[2]III_SAV-Details_NB'!D3263</f>
        <v>0</v>
      </c>
      <c r="F3257" s="490"/>
      <c r="G3257" s="281">
        <f>'[2]III_SAV-Details_NB'!X3263</f>
        <v>0</v>
      </c>
      <c r="H3257" s="281">
        <f t="shared" si="836"/>
        <v>0</v>
      </c>
      <c r="I3257" s="281">
        <f>IF(con_EOGJahr=2025,'[2]III_SAV-Details_NB'!AA3263,IF(con_EOGJahr=2026,'[2]III_SAV-Details_NB'!AB3263,'[2]III_SAV-Details_NB'!AC3263))</f>
        <v>0</v>
      </c>
      <c r="J3257" s="282"/>
      <c r="K3257" s="282"/>
      <c r="L3257" s="282"/>
      <c r="M3257" s="282"/>
      <c r="N3257" s="282"/>
      <c r="O3257" s="282"/>
      <c r="P3257" s="52">
        <f t="shared" si="837"/>
        <v>0</v>
      </c>
      <c r="Q3257" s="60"/>
      <c r="R3257" s="53">
        <f t="shared" si="843"/>
        <v>0</v>
      </c>
      <c r="S3257" s="59"/>
      <c r="T3257" s="61"/>
      <c r="U3257" s="342" t="str">
        <f t="shared" si="847"/>
        <v>k.A.</v>
      </c>
      <c r="V3257" s="343" t="str">
        <f t="shared" si="844"/>
        <v>k.A.</v>
      </c>
      <c r="W3257" s="343" t="str">
        <f>IFERROR(IF(OR($D3257="",$E3257=0,con_Ende=0),"k.A.",IF(VLOOKUP($D3257,rng_ND,5,0)="Nein",VLOOKUP($D3257,rng_ND,2,FALSE),MIN(VLOOKUP($D3257,rng_ND,2,FALSE),A_Stammdaten!$B$19-D_SAV!$E3257+1))),"k.A.")</f>
        <v>k.A.</v>
      </c>
      <c r="X3257" s="343" t="str">
        <f t="shared" si="845"/>
        <v>k.A.</v>
      </c>
      <c r="Y3257" s="62"/>
      <c r="Z3257" s="48">
        <f t="shared" si="846"/>
        <v>0</v>
      </c>
      <c r="AA3257" s="457"/>
      <c r="AB3257" s="55">
        <f t="shared" si="838"/>
        <v>0</v>
      </c>
      <c r="AC3257" s="55">
        <f>IF(A_Stammdaten!$B$25="ja",D_SAV!AA3257,D_SAV!AB3257)</f>
        <v>0</v>
      </c>
      <c r="AD3257" s="478">
        <f>IF(AC3257=0,0,IF(U3257-(con_EOGJahr-D_SAV!E3257)&lt;=0,AC3257,AC3257/V3257))</f>
        <v>0</v>
      </c>
      <c r="AE3257" s="478">
        <f>IFERROR(IF(AND(VLOOKUP(D3257,rng_ND,5,FALSE)="Ja",D_SAV!T3257="degressiv"),D_SAV!AC3257*Y3257/100,0),0)</f>
        <v>0</v>
      </c>
      <c r="AF3257" s="55">
        <f>IFERROR(IF(VLOOKUP(D3257,rng_ND,5,FALSE)="Ja",MAX(D_SAV!AD3257:AE3257),D_SAV!AD3257),0)</f>
        <v>0</v>
      </c>
      <c r="AG3257" s="55">
        <f t="shared" si="839"/>
        <v>0</v>
      </c>
      <c r="AH3257" s="55">
        <f t="shared" si="840"/>
        <v>0</v>
      </c>
      <c r="AI3257" s="55">
        <f t="shared" si="841"/>
        <v>0</v>
      </c>
      <c r="AJ3257" s="55">
        <f t="shared" si="842"/>
        <v>0</v>
      </c>
      <c r="AK3257" s="55">
        <f t="shared" si="833"/>
        <v>0</v>
      </c>
      <c r="AL3257" s="55">
        <f t="shared" si="834"/>
        <v>0</v>
      </c>
      <c r="AM3257" s="55">
        <f t="shared" si="835"/>
        <v>0</v>
      </c>
    </row>
    <row r="3258" spans="1:39" x14ac:dyDescent="0.25">
      <c r="A3258" s="47">
        <v>3254</v>
      </c>
      <c r="B3258" s="358" t="str">
        <f>IF(AND(E3258&lt;&gt;0,D3258&lt;&gt;0,F3258&lt;&gt;0),IF(C3258&lt;&gt;0,CONCATENATE(C3258,"-AGr",VLOOKUP(D3258,Listen!$A$2:$G$45,7,FALSE),"-",E3258,"-",F3258,),CONCATENATE("AGr",VLOOKUP(D3258,Listen!$A$2:$G$45,7,FALSE),"-",E3258,"-",F3258)),"keine vollständige ID")</f>
        <v>keine vollständige ID</v>
      </c>
      <c r="C3258" s="359">
        <f>'[2]III_SAV-Details_NB'!B3264</f>
        <v>0</v>
      </c>
      <c r="D3258" s="359">
        <f>'[2]III_SAV-Details_NB'!C3264</f>
        <v>0</v>
      </c>
      <c r="E3258" s="359">
        <f>'[2]III_SAV-Details_NB'!D3264</f>
        <v>0</v>
      </c>
      <c r="F3258" s="490"/>
      <c r="G3258" s="281">
        <f>'[2]III_SAV-Details_NB'!X3264</f>
        <v>0</v>
      </c>
      <c r="H3258" s="281">
        <f t="shared" si="836"/>
        <v>0</v>
      </c>
      <c r="I3258" s="281">
        <f>IF(con_EOGJahr=2025,'[2]III_SAV-Details_NB'!AA3264,IF(con_EOGJahr=2026,'[2]III_SAV-Details_NB'!AB3264,'[2]III_SAV-Details_NB'!AC3264))</f>
        <v>0</v>
      </c>
      <c r="J3258" s="282"/>
      <c r="K3258" s="282"/>
      <c r="L3258" s="282"/>
      <c r="M3258" s="282"/>
      <c r="N3258" s="282"/>
      <c r="O3258" s="282"/>
      <c r="P3258" s="52">
        <f t="shared" si="837"/>
        <v>0</v>
      </c>
      <c r="Q3258" s="60"/>
      <c r="R3258" s="53">
        <f t="shared" si="843"/>
        <v>0</v>
      </c>
      <c r="S3258" s="59"/>
      <c r="T3258" s="61"/>
      <c r="U3258" s="342" t="str">
        <f t="shared" si="847"/>
        <v>k.A.</v>
      </c>
      <c r="V3258" s="343" t="str">
        <f t="shared" si="844"/>
        <v>k.A.</v>
      </c>
      <c r="W3258" s="343" t="str">
        <f>IFERROR(IF(OR($D3258="",$E3258=0,con_Ende=0),"k.A.",IF(VLOOKUP($D3258,rng_ND,5,0)="Nein",VLOOKUP($D3258,rng_ND,2,FALSE),MIN(VLOOKUP($D3258,rng_ND,2,FALSE),A_Stammdaten!$B$19-D_SAV!$E3258+1))),"k.A.")</f>
        <v>k.A.</v>
      </c>
      <c r="X3258" s="343" t="str">
        <f t="shared" si="845"/>
        <v>k.A.</v>
      </c>
      <c r="Y3258" s="62"/>
      <c r="Z3258" s="48">
        <f t="shared" si="846"/>
        <v>0</v>
      </c>
      <c r="AA3258" s="457"/>
      <c r="AB3258" s="55">
        <f t="shared" si="838"/>
        <v>0</v>
      </c>
      <c r="AC3258" s="55">
        <f>IF(A_Stammdaten!$B$25="ja",D_SAV!AA3258,D_SAV!AB3258)</f>
        <v>0</v>
      </c>
      <c r="AD3258" s="478">
        <f>IF(AC3258=0,0,IF(U3258-(con_EOGJahr-D_SAV!E3258)&lt;=0,AC3258,AC3258/V3258))</f>
        <v>0</v>
      </c>
      <c r="AE3258" s="478">
        <f>IFERROR(IF(AND(VLOOKUP(D3258,rng_ND,5,FALSE)="Ja",D_SAV!T3258="degressiv"),D_SAV!AC3258*Y3258/100,0),0)</f>
        <v>0</v>
      </c>
      <c r="AF3258" s="55">
        <f>IFERROR(IF(VLOOKUP(D3258,rng_ND,5,FALSE)="Ja",MAX(D_SAV!AD3258:AE3258),D_SAV!AD3258),0)</f>
        <v>0</v>
      </c>
      <c r="AG3258" s="55">
        <f t="shared" si="839"/>
        <v>0</v>
      </c>
      <c r="AH3258" s="55">
        <f t="shared" si="840"/>
        <v>0</v>
      </c>
      <c r="AI3258" s="55">
        <f t="shared" si="841"/>
        <v>0</v>
      </c>
      <c r="AJ3258" s="55">
        <f t="shared" si="842"/>
        <v>0</v>
      </c>
      <c r="AK3258" s="55">
        <f t="shared" si="833"/>
        <v>0</v>
      </c>
      <c r="AL3258" s="55">
        <f t="shared" si="834"/>
        <v>0</v>
      </c>
      <c r="AM3258" s="55">
        <f t="shared" si="835"/>
        <v>0</v>
      </c>
    </row>
    <row r="3259" spans="1:39" x14ac:dyDescent="0.25">
      <c r="A3259" s="47">
        <v>3255</v>
      </c>
      <c r="B3259" s="358" t="str">
        <f>IF(AND(E3259&lt;&gt;0,D3259&lt;&gt;0,F3259&lt;&gt;0),IF(C3259&lt;&gt;0,CONCATENATE(C3259,"-AGr",VLOOKUP(D3259,Listen!$A$2:$G$45,7,FALSE),"-",E3259,"-",F3259,),CONCATENATE("AGr",VLOOKUP(D3259,Listen!$A$2:$G$45,7,FALSE),"-",E3259,"-",F3259)),"keine vollständige ID")</f>
        <v>keine vollständige ID</v>
      </c>
      <c r="C3259" s="359">
        <f>'[2]III_SAV-Details_NB'!B3265</f>
        <v>0</v>
      </c>
      <c r="D3259" s="359">
        <f>'[2]III_SAV-Details_NB'!C3265</f>
        <v>0</v>
      </c>
      <c r="E3259" s="359">
        <f>'[2]III_SAV-Details_NB'!D3265</f>
        <v>0</v>
      </c>
      <c r="F3259" s="490"/>
      <c r="G3259" s="281">
        <f>'[2]III_SAV-Details_NB'!X3265</f>
        <v>0</v>
      </c>
      <c r="H3259" s="281">
        <f t="shared" si="836"/>
        <v>0</v>
      </c>
      <c r="I3259" s="281">
        <f>IF(con_EOGJahr=2025,'[2]III_SAV-Details_NB'!AA3265,IF(con_EOGJahr=2026,'[2]III_SAV-Details_NB'!AB3265,'[2]III_SAV-Details_NB'!AC3265))</f>
        <v>0</v>
      </c>
      <c r="J3259" s="282"/>
      <c r="K3259" s="282"/>
      <c r="L3259" s="282"/>
      <c r="M3259" s="282"/>
      <c r="N3259" s="282"/>
      <c r="O3259" s="282"/>
      <c r="P3259" s="52">
        <f t="shared" si="837"/>
        <v>0</v>
      </c>
      <c r="Q3259" s="60"/>
      <c r="R3259" s="53">
        <f t="shared" si="843"/>
        <v>0</v>
      </c>
      <c r="S3259" s="59"/>
      <c r="T3259" s="61"/>
      <c r="U3259" s="342" t="str">
        <f t="shared" si="847"/>
        <v>k.A.</v>
      </c>
      <c r="V3259" s="343" t="str">
        <f t="shared" si="844"/>
        <v>k.A.</v>
      </c>
      <c r="W3259" s="343" t="str">
        <f>IFERROR(IF(OR($D3259="",$E3259=0,con_Ende=0),"k.A.",IF(VLOOKUP($D3259,rng_ND,5,0)="Nein",VLOOKUP($D3259,rng_ND,2,FALSE),MIN(VLOOKUP($D3259,rng_ND,2,FALSE),A_Stammdaten!$B$19-D_SAV!$E3259+1))),"k.A.")</f>
        <v>k.A.</v>
      </c>
      <c r="X3259" s="343" t="str">
        <f t="shared" si="845"/>
        <v>k.A.</v>
      </c>
      <c r="Y3259" s="62"/>
      <c r="Z3259" s="48">
        <f t="shared" si="846"/>
        <v>0</v>
      </c>
      <c r="AA3259" s="457"/>
      <c r="AB3259" s="55">
        <f t="shared" si="838"/>
        <v>0</v>
      </c>
      <c r="AC3259" s="55">
        <f>IF(A_Stammdaten!$B$25="ja",D_SAV!AA3259,D_SAV!AB3259)</f>
        <v>0</v>
      </c>
      <c r="AD3259" s="478">
        <f>IF(AC3259=0,0,IF(U3259-(con_EOGJahr-D_SAV!E3259)&lt;=0,AC3259,AC3259/V3259))</f>
        <v>0</v>
      </c>
      <c r="AE3259" s="478">
        <f>IFERROR(IF(AND(VLOOKUP(D3259,rng_ND,5,FALSE)="Ja",D_SAV!T3259="degressiv"),D_SAV!AC3259*Y3259/100,0),0)</f>
        <v>0</v>
      </c>
      <c r="AF3259" s="55">
        <f>IFERROR(IF(VLOOKUP(D3259,rng_ND,5,FALSE)="Ja",MAX(D_SAV!AD3259:AE3259),D_SAV!AD3259),0)</f>
        <v>0</v>
      </c>
      <c r="AG3259" s="55">
        <f t="shared" si="839"/>
        <v>0</v>
      </c>
      <c r="AH3259" s="55">
        <f t="shared" si="840"/>
        <v>0</v>
      </c>
      <c r="AI3259" s="55">
        <f t="shared" si="841"/>
        <v>0</v>
      </c>
      <c r="AJ3259" s="55">
        <f t="shared" si="842"/>
        <v>0</v>
      </c>
      <c r="AK3259" s="55">
        <f t="shared" si="833"/>
        <v>0</v>
      </c>
      <c r="AL3259" s="55">
        <f t="shared" si="834"/>
        <v>0</v>
      </c>
      <c r="AM3259" s="55">
        <f t="shared" si="835"/>
        <v>0</v>
      </c>
    </row>
    <row r="3260" spans="1:39" x14ac:dyDescent="0.25">
      <c r="A3260" s="47">
        <v>3256</v>
      </c>
      <c r="B3260" s="358" t="str">
        <f>IF(AND(E3260&lt;&gt;0,D3260&lt;&gt;0,F3260&lt;&gt;0),IF(C3260&lt;&gt;0,CONCATENATE(C3260,"-AGr",VLOOKUP(D3260,Listen!$A$2:$G$45,7,FALSE),"-",E3260,"-",F3260,),CONCATENATE("AGr",VLOOKUP(D3260,Listen!$A$2:$G$45,7,FALSE),"-",E3260,"-",F3260)),"keine vollständige ID")</f>
        <v>keine vollständige ID</v>
      </c>
      <c r="C3260" s="359">
        <f>'[2]III_SAV-Details_NB'!B3266</f>
        <v>0</v>
      </c>
      <c r="D3260" s="359">
        <f>'[2]III_SAV-Details_NB'!C3266</f>
        <v>0</v>
      </c>
      <c r="E3260" s="359">
        <f>'[2]III_SAV-Details_NB'!D3266</f>
        <v>0</v>
      </c>
      <c r="F3260" s="490"/>
      <c r="G3260" s="281">
        <f>'[2]III_SAV-Details_NB'!X3266</f>
        <v>0</v>
      </c>
      <c r="H3260" s="281">
        <f t="shared" si="836"/>
        <v>0</v>
      </c>
      <c r="I3260" s="281">
        <f>IF(con_EOGJahr=2025,'[2]III_SAV-Details_NB'!AA3266,IF(con_EOGJahr=2026,'[2]III_SAV-Details_NB'!AB3266,'[2]III_SAV-Details_NB'!AC3266))</f>
        <v>0</v>
      </c>
      <c r="J3260" s="282"/>
      <c r="K3260" s="282"/>
      <c r="L3260" s="282"/>
      <c r="M3260" s="282"/>
      <c r="N3260" s="282"/>
      <c r="O3260" s="282"/>
      <c r="P3260" s="52">
        <f t="shared" si="837"/>
        <v>0</v>
      </c>
      <c r="Q3260" s="60"/>
      <c r="R3260" s="53">
        <f t="shared" si="843"/>
        <v>0</v>
      </c>
      <c r="S3260" s="59"/>
      <c r="T3260" s="61"/>
      <c r="U3260" s="342" t="str">
        <f t="shared" si="847"/>
        <v>k.A.</v>
      </c>
      <c r="V3260" s="343" t="str">
        <f t="shared" si="844"/>
        <v>k.A.</v>
      </c>
      <c r="W3260" s="343" t="str">
        <f>IFERROR(IF(OR($D3260="",$E3260=0,con_Ende=0),"k.A.",IF(VLOOKUP($D3260,rng_ND,5,0)="Nein",VLOOKUP($D3260,rng_ND,2,FALSE),MIN(VLOOKUP($D3260,rng_ND,2,FALSE),A_Stammdaten!$B$19-D_SAV!$E3260+1))),"k.A.")</f>
        <v>k.A.</v>
      </c>
      <c r="X3260" s="343" t="str">
        <f t="shared" si="845"/>
        <v>k.A.</v>
      </c>
      <c r="Y3260" s="62"/>
      <c r="Z3260" s="48">
        <f t="shared" si="846"/>
        <v>0</v>
      </c>
      <c r="AA3260" s="457"/>
      <c r="AB3260" s="55">
        <f t="shared" si="838"/>
        <v>0</v>
      </c>
      <c r="AC3260" s="55">
        <f>IF(A_Stammdaten!$B$25="ja",D_SAV!AA3260,D_SAV!AB3260)</f>
        <v>0</v>
      </c>
      <c r="AD3260" s="478">
        <f>IF(AC3260=0,0,IF(U3260-(con_EOGJahr-D_SAV!E3260)&lt;=0,AC3260,AC3260/V3260))</f>
        <v>0</v>
      </c>
      <c r="AE3260" s="478">
        <f>IFERROR(IF(AND(VLOOKUP(D3260,rng_ND,5,FALSE)="Ja",D_SAV!T3260="degressiv"),D_SAV!AC3260*Y3260/100,0),0)</f>
        <v>0</v>
      </c>
      <c r="AF3260" s="55">
        <f>IFERROR(IF(VLOOKUP(D3260,rng_ND,5,FALSE)="Ja",MAX(D_SAV!AD3260:AE3260),D_SAV!AD3260),0)</f>
        <v>0</v>
      </c>
      <c r="AG3260" s="55">
        <f t="shared" si="839"/>
        <v>0</v>
      </c>
      <c r="AH3260" s="55">
        <f t="shared" si="840"/>
        <v>0</v>
      </c>
      <c r="AI3260" s="55">
        <f t="shared" si="841"/>
        <v>0</v>
      </c>
      <c r="AJ3260" s="55">
        <f t="shared" si="842"/>
        <v>0</v>
      </c>
      <c r="AK3260" s="55">
        <f t="shared" si="833"/>
        <v>0</v>
      </c>
      <c r="AL3260" s="55">
        <f t="shared" si="834"/>
        <v>0</v>
      </c>
      <c r="AM3260" s="55">
        <f t="shared" si="835"/>
        <v>0</v>
      </c>
    </row>
    <row r="3261" spans="1:39" x14ac:dyDescent="0.25">
      <c r="A3261" s="47">
        <v>3257</v>
      </c>
      <c r="B3261" s="358" t="str">
        <f>IF(AND(E3261&lt;&gt;0,D3261&lt;&gt;0,F3261&lt;&gt;0),IF(C3261&lt;&gt;0,CONCATENATE(C3261,"-AGr",VLOOKUP(D3261,Listen!$A$2:$G$45,7,FALSE),"-",E3261,"-",F3261,),CONCATENATE("AGr",VLOOKUP(D3261,Listen!$A$2:$G$45,7,FALSE),"-",E3261,"-",F3261)),"keine vollständige ID")</f>
        <v>keine vollständige ID</v>
      </c>
      <c r="C3261" s="359">
        <f>'[2]III_SAV-Details_NB'!B3267</f>
        <v>0</v>
      </c>
      <c r="D3261" s="359">
        <f>'[2]III_SAV-Details_NB'!C3267</f>
        <v>0</v>
      </c>
      <c r="E3261" s="359">
        <f>'[2]III_SAV-Details_NB'!D3267</f>
        <v>0</v>
      </c>
      <c r="F3261" s="490"/>
      <c r="G3261" s="281">
        <f>'[2]III_SAV-Details_NB'!X3267</f>
        <v>0</v>
      </c>
      <c r="H3261" s="281">
        <f t="shared" si="836"/>
        <v>0</v>
      </c>
      <c r="I3261" s="281">
        <f>IF(con_EOGJahr=2025,'[2]III_SAV-Details_NB'!AA3267,IF(con_EOGJahr=2026,'[2]III_SAV-Details_NB'!AB3267,'[2]III_SAV-Details_NB'!AC3267))</f>
        <v>0</v>
      </c>
      <c r="J3261" s="282"/>
      <c r="K3261" s="282"/>
      <c r="L3261" s="282"/>
      <c r="M3261" s="282"/>
      <c r="N3261" s="282"/>
      <c r="O3261" s="282"/>
      <c r="P3261" s="52">
        <f t="shared" si="837"/>
        <v>0</v>
      </c>
      <c r="Q3261" s="60"/>
      <c r="R3261" s="53">
        <f t="shared" si="843"/>
        <v>0</v>
      </c>
      <c r="S3261" s="59"/>
      <c r="T3261" s="61"/>
      <c r="U3261" s="342" t="str">
        <f t="shared" si="847"/>
        <v>k.A.</v>
      </c>
      <c r="V3261" s="343" t="str">
        <f t="shared" si="844"/>
        <v>k.A.</v>
      </c>
      <c r="W3261" s="343" t="str">
        <f>IFERROR(IF(OR($D3261="",$E3261=0,con_Ende=0),"k.A.",IF(VLOOKUP($D3261,rng_ND,5,0)="Nein",VLOOKUP($D3261,rng_ND,2,FALSE),MIN(VLOOKUP($D3261,rng_ND,2,FALSE),A_Stammdaten!$B$19-D_SAV!$E3261+1))),"k.A.")</f>
        <v>k.A.</v>
      </c>
      <c r="X3261" s="343" t="str">
        <f t="shared" si="845"/>
        <v>k.A.</v>
      </c>
      <c r="Y3261" s="62"/>
      <c r="Z3261" s="48">
        <f t="shared" si="846"/>
        <v>0</v>
      </c>
      <c r="AA3261" s="457"/>
      <c r="AB3261" s="55">
        <f t="shared" si="838"/>
        <v>0</v>
      </c>
      <c r="AC3261" s="55">
        <f>IF(A_Stammdaten!$B$25="ja",D_SAV!AA3261,D_SAV!AB3261)</f>
        <v>0</v>
      </c>
      <c r="AD3261" s="478">
        <f>IF(AC3261=0,0,IF(U3261-(con_EOGJahr-D_SAV!E3261)&lt;=0,AC3261,AC3261/V3261))</f>
        <v>0</v>
      </c>
      <c r="AE3261" s="478">
        <f>IFERROR(IF(AND(VLOOKUP(D3261,rng_ND,5,FALSE)="Ja",D_SAV!T3261="degressiv"),D_SAV!AC3261*Y3261/100,0),0)</f>
        <v>0</v>
      </c>
      <c r="AF3261" s="55">
        <f>IFERROR(IF(VLOOKUP(D3261,rng_ND,5,FALSE)="Ja",MAX(D_SAV!AD3261:AE3261),D_SAV!AD3261),0)</f>
        <v>0</v>
      </c>
      <c r="AG3261" s="55">
        <f t="shared" si="839"/>
        <v>0</v>
      </c>
      <c r="AH3261" s="55">
        <f t="shared" si="840"/>
        <v>0</v>
      </c>
      <c r="AI3261" s="55">
        <f t="shared" si="841"/>
        <v>0</v>
      </c>
      <c r="AJ3261" s="55">
        <f t="shared" si="842"/>
        <v>0</v>
      </c>
      <c r="AK3261" s="55">
        <f t="shared" si="833"/>
        <v>0</v>
      </c>
      <c r="AL3261" s="55">
        <f t="shared" si="834"/>
        <v>0</v>
      </c>
      <c r="AM3261" s="55">
        <f t="shared" si="835"/>
        <v>0</v>
      </c>
    </row>
    <row r="3262" spans="1:39" x14ac:dyDescent="0.25">
      <c r="A3262" s="47">
        <v>3258</v>
      </c>
      <c r="B3262" s="358" t="str">
        <f>IF(AND(E3262&lt;&gt;0,D3262&lt;&gt;0,F3262&lt;&gt;0),IF(C3262&lt;&gt;0,CONCATENATE(C3262,"-AGr",VLOOKUP(D3262,Listen!$A$2:$G$45,7,FALSE),"-",E3262,"-",F3262,),CONCATENATE("AGr",VLOOKUP(D3262,Listen!$A$2:$G$45,7,FALSE),"-",E3262,"-",F3262)),"keine vollständige ID")</f>
        <v>keine vollständige ID</v>
      </c>
      <c r="C3262" s="359">
        <f>'[2]III_SAV-Details_NB'!B3268</f>
        <v>0</v>
      </c>
      <c r="D3262" s="359">
        <f>'[2]III_SAV-Details_NB'!C3268</f>
        <v>0</v>
      </c>
      <c r="E3262" s="359">
        <f>'[2]III_SAV-Details_NB'!D3268</f>
        <v>0</v>
      </c>
      <c r="F3262" s="490"/>
      <c r="G3262" s="281">
        <f>'[2]III_SAV-Details_NB'!X3268</f>
        <v>0</v>
      </c>
      <c r="H3262" s="281">
        <f t="shared" si="836"/>
        <v>0</v>
      </c>
      <c r="I3262" s="281">
        <f>IF(con_EOGJahr=2025,'[2]III_SAV-Details_NB'!AA3268,IF(con_EOGJahr=2026,'[2]III_SAV-Details_NB'!AB3268,'[2]III_SAV-Details_NB'!AC3268))</f>
        <v>0</v>
      </c>
      <c r="J3262" s="282"/>
      <c r="K3262" s="282"/>
      <c r="L3262" s="282"/>
      <c r="M3262" s="282"/>
      <c r="N3262" s="282"/>
      <c r="O3262" s="282"/>
      <c r="P3262" s="52">
        <f t="shared" si="837"/>
        <v>0</v>
      </c>
      <c r="Q3262" s="60"/>
      <c r="R3262" s="53">
        <f t="shared" si="843"/>
        <v>0</v>
      </c>
      <c r="S3262" s="59"/>
      <c r="T3262" s="61"/>
      <c r="U3262" s="342" t="str">
        <f t="shared" si="847"/>
        <v>k.A.</v>
      </c>
      <c r="V3262" s="343" t="str">
        <f t="shared" si="844"/>
        <v>k.A.</v>
      </c>
      <c r="W3262" s="343" t="str">
        <f>IFERROR(IF(OR($D3262="",$E3262=0,con_Ende=0),"k.A.",IF(VLOOKUP($D3262,rng_ND,5,0)="Nein",VLOOKUP($D3262,rng_ND,2,FALSE),MIN(VLOOKUP($D3262,rng_ND,2,FALSE),A_Stammdaten!$B$19-D_SAV!$E3262+1))),"k.A.")</f>
        <v>k.A.</v>
      </c>
      <c r="X3262" s="343" t="str">
        <f t="shared" si="845"/>
        <v>k.A.</v>
      </c>
      <c r="Y3262" s="62"/>
      <c r="Z3262" s="48">
        <f t="shared" si="846"/>
        <v>0</v>
      </c>
      <c r="AA3262" s="457"/>
      <c r="AB3262" s="55">
        <f t="shared" si="838"/>
        <v>0</v>
      </c>
      <c r="AC3262" s="55">
        <f>IF(A_Stammdaten!$B$25="ja",D_SAV!AA3262,D_SAV!AB3262)</f>
        <v>0</v>
      </c>
      <c r="AD3262" s="478">
        <f>IF(AC3262=0,0,IF(U3262-(con_EOGJahr-D_SAV!E3262)&lt;=0,AC3262,AC3262/V3262))</f>
        <v>0</v>
      </c>
      <c r="AE3262" s="478">
        <f>IFERROR(IF(AND(VLOOKUP(D3262,rng_ND,5,FALSE)="Ja",D_SAV!T3262="degressiv"),D_SAV!AC3262*Y3262/100,0),0)</f>
        <v>0</v>
      </c>
      <c r="AF3262" s="55">
        <f>IFERROR(IF(VLOOKUP(D3262,rng_ND,5,FALSE)="Ja",MAX(D_SAV!AD3262:AE3262),D_SAV!AD3262),0)</f>
        <v>0</v>
      </c>
      <c r="AG3262" s="55">
        <f t="shared" si="839"/>
        <v>0</v>
      </c>
      <c r="AH3262" s="55">
        <f t="shared" si="840"/>
        <v>0</v>
      </c>
      <c r="AI3262" s="55">
        <f t="shared" si="841"/>
        <v>0</v>
      </c>
      <c r="AJ3262" s="55">
        <f t="shared" si="842"/>
        <v>0</v>
      </c>
      <c r="AK3262" s="55">
        <f t="shared" si="833"/>
        <v>0</v>
      </c>
      <c r="AL3262" s="55">
        <f t="shared" si="834"/>
        <v>0</v>
      </c>
      <c r="AM3262" s="55">
        <f t="shared" si="835"/>
        <v>0</v>
      </c>
    </row>
    <row r="3263" spans="1:39" x14ac:dyDescent="0.25">
      <c r="A3263" s="47">
        <v>3259</v>
      </c>
      <c r="B3263" s="358" t="str">
        <f>IF(AND(E3263&lt;&gt;0,D3263&lt;&gt;0,F3263&lt;&gt;0),IF(C3263&lt;&gt;0,CONCATENATE(C3263,"-AGr",VLOOKUP(D3263,Listen!$A$2:$G$45,7,FALSE),"-",E3263,"-",F3263,),CONCATENATE("AGr",VLOOKUP(D3263,Listen!$A$2:$G$45,7,FALSE),"-",E3263,"-",F3263)),"keine vollständige ID")</f>
        <v>keine vollständige ID</v>
      </c>
      <c r="C3263" s="359">
        <f>'[2]III_SAV-Details_NB'!B3269</f>
        <v>0</v>
      </c>
      <c r="D3263" s="359">
        <f>'[2]III_SAV-Details_NB'!C3269</f>
        <v>0</v>
      </c>
      <c r="E3263" s="359">
        <f>'[2]III_SAV-Details_NB'!D3269</f>
        <v>0</v>
      </c>
      <c r="F3263" s="490"/>
      <c r="G3263" s="281">
        <f>'[2]III_SAV-Details_NB'!X3269</f>
        <v>0</v>
      </c>
      <c r="H3263" s="281">
        <f t="shared" si="836"/>
        <v>0</v>
      </c>
      <c r="I3263" s="281">
        <f>IF(con_EOGJahr=2025,'[2]III_SAV-Details_NB'!AA3269,IF(con_EOGJahr=2026,'[2]III_SAV-Details_NB'!AB3269,'[2]III_SAV-Details_NB'!AC3269))</f>
        <v>0</v>
      </c>
      <c r="J3263" s="282"/>
      <c r="K3263" s="282"/>
      <c r="L3263" s="282"/>
      <c r="M3263" s="282"/>
      <c r="N3263" s="282"/>
      <c r="O3263" s="282"/>
      <c r="P3263" s="52">
        <f t="shared" si="837"/>
        <v>0</v>
      </c>
      <c r="Q3263" s="60"/>
      <c r="R3263" s="53">
        <f t="shared" si="843"/>
        <v>0</v>
      </c>
      <c r="S3263" s="59"/>
      <c r="T3263" s="61"/>
      <c r="U3263" s="342" t="str">
        <f t="shared" si="847"/>
        <v>k.A.</v>
      </c>
      <c r="V3263" s="343" t="str">
        <f t="shared" si="844"/>
        <v>k.A.</v>
      </c>
      <c r="W3263" s="343" t="str">
        <f>IFERROR(IF(OR($D3263="",$E3263=0,con_Ende=0),"k.A.",IF(VLOOKUP($D3263,rng_ND,5,0)="Nein",VLOOKUP($D3263,rng_ND,2,FALSE),MIN(VLOOKUP($D3263,rng_ND,2,FALSE),A_Stammdaten!$B$19-D_SAV!$E3263+1))),"k.A.")</f>
        <v>k.A.</v>
      </c>
      <c r="X3263" s="343" t="str">
        <f t="shared" si="845"/>
        <v>k.A.</v>
      </c>
      <c r="Y3263" s="62"/>
      <c r="Z3263" s="48">
        <f t="shared" si="846"/>
        <v>0</v>
      </c>
      <c r="AA3263" s="457"/>
      <c r="AB3263" s="55">
        <f t="shared" si="838"/>
        <v>0</v>
      </c>
      <c r="AC3263" s="55">
        <f>IF(A_Stammdaten!$B$25="ja",D_SAV!AA3263,D_SAV!AB3263)</f>
        <v>0</v>
      </c>
      <c r="AD3263" s="478">
        <f>IF(AC3263=0,0,IF(U3263-(con_EOGJahr-D_SAV!E3263)&lt;=0,AC3263,AC3263/V3263))</f>
        <v>0</v>
      </c>
      <c r="AE3263" s="478">
        <f>IFERROR(IF(AND(VLOOKUP(D3263,rng_ND,5,FALSE)="Ja",D_SAV!T3263="degressiv"),D_SAV!AC3263*Y3263/100,0),0)</f>
        <v>0</v>
      </c>
      <c r="AF3263" s="55">
        <f>IFERROR(IF(VLOOKUP(D3263,rng_ND,5,FALSE)="Ja",MAX(D_SAV!AD3263:AE3263),D_SAV!AD3263),0)</f>
        <v>0</v>
      </c>
      <c r="AG3263" s="55">
        <f t="shared" si="839"/>
        <v>0</v>
      </c>
      <c r="AH3263" s="55">
        <f t="shared" si="840"/>
        <v>0</v>
      </c>
      <c r="AI3263" s="55">
        <f t="shared" si="841"/>
        <v>0</v>
      </c>
      <c r="AJ3263" s="55">
        <f t="shared" si="842"/>
        <v>0</v>
      </c>
      <c r="AK3263" s="55">
        <f t="shared" si="833"/>
        <v>0</v>
      </c>
      <c r="AL3263" s="55">
        <f t="shared" si="834"/>
        <v>0</v>
      </c>
      <c r="AM3263" s="55">
        <f t="shared" si="835"/>
        <v>0</v>
      </c>
    </row>
    <row r="3264" spans="1:39" x14ac:dyDescent="0.25">
      <c r="A3264" s="47">
        <v>3260</v>
      </c>
      <c r="B3264" s="358" t="str">
        <f>IF(AND(E3264&lt;&gt;0,D3264&lt;&gt;0,F3264&lt;&gt;0),IF(C3264&lt;&gt;0,CONCATENATE(C3264,"-AGr",VLOOKUP(D3264,Listen!$A$2:$G$45,7,FALSE),"-",E3264,"-",F3264,),CONCATENATE("AGr",VLOOKUP(D3264,Listen!$A$2:$G$45,7,FALSE),"-",E3264,"-",F3264)),"keine vollständige ID")</f>
        <v>keine vollständige ID</v>
      </c>
      <c r="C3264" s="359">
        <f>'[2]III_SAV-Details_NB'!B3270</f>
        <v>0</v>
      </c>
      <c r="D3264" s="359">
        <f>'[2]III_SAV-Details_NB'!C3270</f>
        <v>0</v>
      </c>
      <c r="E3264" s="359">
        <f>'[2]III_SAV-Details_NB'!D3270</f>
        <v>0</v>
      </c>
      <c r="F3264" s="490"/>
      <c r="G3264" s="281">
        <f>'[2]III_SAV-Details_NB'!X3270</f>
        <v>0</v>
      </c>
      <c r="H3264" s="281">
        <f t="shared" si="836"/>
        <v>0</v>
      </c>
      <c r="I3264" s="281">
        <f>IF(con_EOGJahr=2025,'[2]III_SAV-Details_NB'!AA3270,IF(con_EOGJahr=2026,'[2]III_SAV-Details_NB'!AB3270,'[2]III_SAV-Details_NB'!AC3270))</f>
        <v>0</v>
      </c>
      <c r="J3264" s="282"/>
      <c r="K3264" s="282"/>
      <c r="L3264" s="282"/>
      <c r="M3264" s="282"/>
      <c r="N3264" s="282"/>
      <c r="O3264" s="282"/>
      <c r="P3264" s="52">
        <f t="shared" si="837"/>
        <v>0</v>
      </c>
      <c r="Q3264" s="60"/>
      <c r="R3264" s="53">
        <f t="shared" si="843"/>
        <v>0</v>
      </c>
      <c r="S3264" s="59"/>
      <c r="T3264" s="61"/>
      <c r="U3264" s="342" t="str">
        <f t="shared" si="847"/>
        <v>k.A.</v>
      </c>
      <c r="V3264" s="343" t="str">
        <f t="shared" si="844"/>
        <v>k.A.</v>
      </c>
      <c r="W3264" s="343" t="str">
        <f>IFERROR(IF(OR($D3264="",$E3264=0,con_Ende=0),"k.A.",IF(VLOOKUP($D3264,rng_ND,5,0)="Nein",VLOOKUP($D3264,rng_ND,2,FALSE),MIN(VLOOKUP($D3264,rng_ND,2,FALSE),A_Stammdaten!$B$19-D_SAV!$E3264+1))),"k.A.")</f>
        <v>k.A.</v>
      </c>
      <c r="X3264" s="343" t="str">
        <f t="shared" si="845"/>
        <v>k.A.</v>
      </c>
      <c r="Y3264" s="62"/>
      <c r="Z3264" s="48">
        <f t="shared" si="846"/>
        <v>0</v>
      </c>
      <c r="AA3264" s="457"/>
      <c r="AB3264" s="55">
        <f t="shared" si="838"/>
        <v>0</v>
      </c>
      <c r="AC3264" s="55">
        <f>IF(A_Stammdaten!$B$25="ja",D_SAV!AA3264,D_SAV!AB3264)</f>
        <v>0</v>
      </c>
      <c r="AD3264" s="478">
        <f>IF(AC3264=0,0,IF(U3264-(con_EOGJahr-D_SAV!E3264)&lt;=0,AC3264,AC3264/V3264))</f>
        <v>0</v>
      </c>
      <c r="AE3264" s="478">
        <f>IFERROR(IF(AND(VLOOKUP(D3264,rng_ND,5,FALSE)="Ja",D_SAV!T3264="degressiv"),D_SAV!AC3264*Y3264/100,0),0)</f>
        <v>0</v>
      </c>
      <c r="AF3264" s="55">
        <f>IFERROR(IF(VLOOKUP(D3264,rng_ND,5,FALSE)="Ja",MAX(D_SAV!AD3264:AE3264),D_SAV!AD3264),0)</f>
        <v>0</v>
      </c>
      <c r="AG3264" s="55">
        <f t="shared" si="839"/>
        <v>0</v>
      </c>
      <c r="AH3264" s="55">
        <f t="shared" si="840"/>
        <v>0</v>
      </c>
      <c r="AI3264" s="55">
        <f t="shared" si="841"/>
        <v>0</v>
      </c>
      <c r="AJ3264" s="55">
        <f t="shared" si="842"/>
        <v>0</v>
      </c>
      <c r="AK3264" s="55">
        <f t="shared" si="833"/>
        <v>0</v>
      </c>
      <c r="AL3264" s="55">
        <f t="shared" si="834"/>
        <v>0</v>
      </c>
      <c r="AM3264" s="55">
        <f t="shared" si="835"/>
        <v>0</v>
      </c>
    </row>
    <row r="3265" spans="1:39" x14ac:dyDescent="0.25">
      <c r="A3265" s="47">
        <v>3261</v>
      </c>
      <c r="B3265" s="358" t="str">
        <f>IF(AND(E3265&lt;&gt;0,D3265&lt;&gt;0,F3265&lt;&gt;0),IF(C3265&lt;&gt;0,CONCATENATE(C3265,"-AGr",VLOOKUP(D3265,Listen!$A$2:$G$45,7,FALSE),"-",E3265,"-",F3265,),CONCATENATE("AGr",VLOOKUP(D3265,Listen!$A$2:$G$45,7,FALSE),"-",E3265,"-",F3265)),"keine vollständige ID")</f>
        <v>keine vollständige ID</v>
      </c>
      <c r="C3265" s="359">
        <f>'[2]III_SAV-Details_NB'!B3271</f>
        <v>0</v>
      </c>
      <c r="D3265" s="359">
        <f>'[2]III_SAV-Details_NB'!C3271</f>
        <v>0</v>
      </c>
      <c r="E3265" s="359">
        <f>'[2]III_SAV-Details_NB'!D3271</f>
        <v>0</v>
      </c>
      <c r="F3265" s="490"/>
      <c r="G3265" s="281">
        <f>'[2]III_SAV-Details_NB'!X3271</f>
        <v>0</v>
      </c>
      <c r="H3265" s="281">
        <f t="shared" si="836"/>
        <v>0</v>
      </c>
      <c r="I3265" s="281">
        <f>IF(con_EOGJahr=2025,'[2]III_SAV-Details_NB'!AA3271,IF(con_EOGJahr=2026,'[2]III_SAV-Details_NB'!AB3271,'[2]III_SAV-Details_NB'!AC3271))</f>
        <v>0</v>
      </c>
      <c r="J3265" s="282"/>
      <c r="K3265" s="282"/>
      <c r="L3265" s="282"/>
      <c r="M3265" s="282"/>
      <c r="N3265" s="282"/>
      <c r="O3265" s="282"/>
      <c r="P3265" s="52">
        <f t="shared" si="837"/>
        <v>0</v>
      </c>
      <c r="Q3265" s="60"/>
      <c r="R3265" s="53">
        <f t="shared" si="843"/>
        <v>0</v>
      </c>
      <c r="S3265" s="59"/>
      <c r="T3265" s="61"/>
      <c r="U3265" s="342" t="str">
        <f t="shared" si="847"/>
        <v>k.A.</v>
      </c>
      <c r="V3265" s="343" t="str">
        <f t="shared" si="844"/>
        <v>k.A.</v>
      </c>
      <c r="W3265" s="343" t="str">
        <f>IFERROR(IF(OR($D3265="",$E3265=0,con_Ende=0),"k.A.",IF(VLOOKUP($D3265,rng_ND,5,0)="Nein",VLOOKUP($D3265,rng_ND,2,FALSE),MIN(VLOOKUP($D3265,rng_ND,2,FALSE),A_Stammdaten!$B$19-D_SAV!$E3265+1))),"k.A.")</f>
        <v>k.A.</v>
      </c>
      <c r="X3265" s="343" t="str">
        <f t="shared" si="845"/>
        <v>k.A.</v>
      </c>
      <c r="Y3265" s="62"/>
      <c r="Z3265" s="48">
        <f t="shared" si="846"/>
        <v>0</v>
      </c>
      <c r="AA3265" s="457"/>
      <c r="AB3265" s="55">
        <f t="shared" si="838"/>
        <v>0</v>
      </c>
      <c r="AC3265" s="55">
        <f>IF(A_Stammdaten!$B$25="ja",D_SAV!AA3265,D_SAV!AB3265)</f>
        <v>0</v>
      </c>
      <c r="AD3265" s="478">
        <f>IF(AC3265=0,0,IF(U3265-(con_EOGJahr-D_SAV!E3265)&lt;=0,AC3265,AC3265/V3265))</f>
        <v>0</v>
      </c>
      <c r="AE3265" s="478">
        <f>IFERROR(IF(AND(VLOOKUP(D3265,rng_ND,5,FALSE)="Ja",D_SAV!T3265="degressiv"),D_SAV!AC3265*Y3265/100,0),0)</f>
        <v>0</v>
      </c>
      <c r="AF3265" s="55">
        <f>IFERROR(IF(VLOOKUP(D3265,rng_ND,5,FALSE)="Ja",MAX(D_SAV!AD3265:AE3265),D_SAV!AD3265),0)</f>
        <v>0</v>
      </c>
      <c r="AG3265" s="55">
        <f t="shared" si="839"/>
        <v>0</v>
      </c>
      <c r="AH3265" s="55">
        <f t="shared" si="840"/>
        <v>0</v>
      </c>
      <c r="AI3265" s="55">
        <f t="shared" si="841"/>
        <v>0</v>
      </c>
      <c r="AJ3265" s="55">
        <f t="shared" si="842"/>
        <v>0</v>
      </c>
      <c r="AK3265" s="55">
        <f t="shared" si="833"/>
        <v>0</v>
      </c>
      <c r="AL3265" s="55">
        <f t="shared" si="834"/>
        <v>0</v>
      </c>
      <c r="AM3265" s="55">
        <f t="shared" si="835"/>
        <v>0</v>
      </c>
    </row>
    <row r="3266" spans="1:39" x14ac:dyDescent="0.25">
      <c r="A3266" s="47">
        <v>3262</v>
      </c>
      <c r="B3266" s="358" t="str">
        <f>IF(AND(E3266&lt;&gt;0,D3266&lt;&gt;0,F3266&lt;&gt;0),IF(C3266&lt;&gt;0,CONCATENATE(C3266,"-AGr",VLOOKUP(D3266,Listen!$A$2:$G$45,7,FALSE),"-",E3266,"-",F3266,),CONCATENATE("AGr",VLOOKUP(D3266,Listen!$A$2:$G$45,7,FALSE),"-",E3266,"-",F3266)),"keine vollständige ID")</f>
        <v>keine vollständige ID</v>
      </c>
      <c r="C3266" s="359">
        <f>'[2]III_SAV-Details_NB'!B3272</f>
        <v>0</v>
      </c>
      <c r="D3266" s="359">
        <f>'[2]III_SAV-Details_NB'!C3272</f>
        <v>0</v>
      </c>
      <c r="E3266" s="359">
        <f>'[2]III_SAV-Details_NB'!D3272</f>
        <v>0</v>
      </c>
      <c r="F3266" s="490"/>
      <c r="G3266" s="281">
        <f>'[2]III_SAV-Details_NB'!X3272</f>
        <v>0</v>
      </c>
      <c r="H3266" s="281">
        <f t="shared" si="836"/>
        <v>0</v>
      </c>
      <c r="I3266" s="281">
        <f>IF(con_EOGJahr=2025,'[2]III_SAV-Details_NB'!AA3272,IF(con_EOGJahr=2026,'[2]III_SAV-Details_NB'!AB3272,'[2]III_SAV-Details_NB'!AC3272))</f>
        <v>0</v>
      </c>
      <c r="J3266" s="282"/>
      <c r="K3266" s="282"/>
      <c r="L3266" s="282"/>
      <c r="M3266" s="282"/>
      <c r="N3266" s="282"/>
      <c r="O3266" s="282"/>
      <c r="P3266" s="52">
        <f t="shared" si="837"/>
        <v>0</v>
      </c>
      <c r="Q3266" s="60"/>
      <c r="R3266" s="53">
        <f t="shared" si="843"/>
        <v>0</v>
      </c>
      <c r="S3266" s="59"/>
      <c r="T3266" s="61"/>
      <c r="U3266" s="342" t="str">
        <f t="shared" si="847"/>
        <v>k.A.</v>
      </c>
      <c r="V3266" s="343" t="str">
        <f t="shared" si="844"/>
        <v>k.A.</v>
      </c>
      <c r="W3266" s="343" t="str">
        <f>IFERROR(IF(OR($D3266="",$E3266=0,con_Ende=0),"k.A.",IF(VLOOKUP($D3266,rng_ND,5,0)="Nein",VLOOKUP($D3266,rng_ND,2,FALSE),MIN(VLOOKUP($D3266,rng_ND,2,FALSE),A_Stammdaten!$B$19-D_SAV!$E3266+1))),"k.A.")</f>
        <v>k.A.</v>
      </c>
      <c r="X3266" s="343" t="str">
        <f t="shared" si="845"/>
        <v>k.A.</v>
      </c>
      <c r="Y3266" s="62"/>
      <c r="Z3266" s="48">
        <f t="shared" si="846"/>
        <v>0</v>
      </c>
      <c r="AA3266" s="457"/>
      <c r="AB3266" s="55">
        <f t="shared" si="838"/>
        <v>0</v>
      </c>
      <c r="AC3266" s="55">
        <f>IF(A_Stammdaten!$B$25="ja",D_SAV!AA3266,D_SAV!AB3266)</f>
        <v>0</v>
      </c>
      <c r="AD3266" s="478">
        <f>IF(AC3266=0,0,IF(U3266-(con_EOGJahr-D_SAV!E3266)&lt;=0,AC3266,AC3266/V3266))</f>
        <v>0</v>
      </c>
      <c r="AE3266" s="478">
        <f>IFERROR(IF(AND(VLOOKUP(D3266,rng_ND,5,FALSE)="Ja",D_SAV!T3266="degressiv"),D_SAV!AC3266*Y3266/100,0),0)</f>
        <v>0</v>
      </c>
      <c r="AF3266" s="55">
        <f>IFERROR(IF(VLOOKUP(D3266,rng_ND,5,FALSE)="Ja",MAX(D_SAV!AD3266:AE3266),D_SAV!AD3266),0)</f>
        <v>0</v>
      </c>
      <c r="AG3266" s="55">
        <f t="shared" si="839"/>
        <v>0</v>
      </c>
      <c r="AH3266" s="55">
        <f t="shared" si="840"/>
        <v>0</v>
      </c>
      <c r="AI3266" s="55">
        <f t="shared" si="841"/>
        <v>0</v>
      </c>
      <c r="AJ3266" s="55">
        <f t="shared" si="842"/>
        <v>0</v>
      </c>
      <c r="AK3266" s="55">
        <f t="shared" si="833"/>
        <v>0</v>
      </c>
      <c r="AL3266" s="55">
        <f t="shared" si="834"/>
        <v>0</v>
      </c>
      <c r="AM3266" s="55">
        <f t="shared" si="835"/>
        <v>0</v>
      </c>
    </row>
    <row r="3267" spans="1:39" x14ac:dyDescent="0.25">
      <c r="A3267" s="47">
        <v>3263</v>
      </c>
      <c r="B3267" s="358" t="str">
        <f>IF(AND(E3267&lt;&gt;0,D3267&lt;&gt;0,F3267&lt;&gt;0),IF(C3267&lt;&gt;0,CONCATENATE(C3267,"-AGr",VLOOKUP(D3267,Listen!$A$2:$G$45,7,FALSE),"-",E3267,"-",F3267,),CONCATENATE("AGr",VLOOKUP(D3267,Listen!$A$2:$G$45,7,FALSE),"-",E3267,"-",F3267)),"keine vollständige ID")</f>
        <v>keine vollständige ID</v>
      </c>
      <c r="C3267" s="359">
        <f>'[2]III_SAV-Details_NB'!B3273</f>
        <v>0</v>
      </c>
      <c r="D3267" s="359">
        <f>'[2]III_SAV-Details_NB'!C3273</f>
        <v>0</v>
      </c>
      <c r="E3267" s="359">
        <f>'[2]III_SAV-Details_NB'!D3273</f>
        <v>0</v>
      </c>
      <c r="F3267" s="490"/>
      <c r="G3267" s="281">
        <f>'[2]III_SAV-Details_NB'!X3273</f>
        <v>0</v>
      </c>
      <c r="H3267" s="281">
        <f t="shared" si="836"/>
        <v>0</v>
      </c>
      <c r="I3267" s="281">
        <f>IF(con_EOGJahr=2025,'[2]III_SAV-Details_NB'!AA3273,IF(con_EOGJahr=2026,'[2]III_SAV-Details_NB'!AB3273,'[2]III_SAV-Details_NB'!AC3273))</f>
        <v>0</v>
      </c>
      <c r="J3267" s="282"/>
      <c r="K3267" s="282"/>
      <c r="L3267" s="282"/>
      <c r="M3267" s="282"/>
      <c r="N3267" s="282"/>
      <c r="O3267" s="282"/>
      <c r="P3267" s="52">
        <f t="shared" si="837"/>
        <v>0</v>
      </c>
      <c r="Q3267" s="60"/>
      <c r="R3267" s="53">
        <f t="shared" si="843"/>
        <v>0</v>
      </c>
      <c r="S3267" s="59"/>
      <c r="T3267" s="61"/>
      <c r="U3267" s="342" t="str">
        <f t="shared" si="847"/>
        <v>k.A.</v>
      </c>
      <c r="V3267" s="343" t="str">
        <f t="shared" si="844"/>
        <v>k.A.</v>
      </c>
      <c r="W3267" s="343" t="str">
        <f>IFERROR(IF(OR($D3267="",$E3267=0,con_Ende=0),"k.A.",IF(VLOOKUP($D3267,rng_ND,5,0)="Nein",VLOOKUP($D3267,rng_ND,2,FALSE),MIN(VLOOKUP($D3267,rng_ND,2,FALSE),A_Stammdaten!$B$19-D_SAV!$E3267+1))),"k.A.")</f>
        <v>k.A.</v>
      </c>
      <c r="X3267" s="343" t="str">
        <f t="shared" si="845"/>
        <v>k.A.</v>
      </c>
      <c r="Y3267" s="62"/>
      <c r="Z3267" s="48">
        <f t="shared" si="846"/>
        <v>0</v>
      </c>
      <c r="AA3267" s="457"/>
      <c r="AB3267" s="55">
        <f t="shared" si="838"/>
        <v>0</v>
      </c>
      <c r="AC3267" s="55">
        <f>IF(A_Stammdaten!$B$25="ja",D_SAV!AA3267,D_SAV!AB3267)</f>
        <v>0</v>
      </c>
      <c r="AD3267" s="478">
        <f>IF(AC3267=0,0,IF(U3267-(con_EOGJahr-D_SAV!E3267)&lt;=0,AC3267,AC3267/V3267))</f>
        <v>0</v>
      </c>
      <c r="AE3267" s="478">
        <f>IFERROR(IF(AND(VLOOKUP(D3267,rng_ND,5,FALSE)="Ja",D_SAV!T3267="degressiv"),D_SAV!AC3267*Y3267/100,0),0)</f>
        <v>0</v>
      </c>
      <c r="AF3267" s="55">
        <f>IFERROR(IF(VLOOKUP(D3267,rng_ND,5,FALSE)="Ja",MAX(D_SAV!AD3267:AE3267),D_SAV!AD3267),0)</f>
        <v>0</v>
      </c>
      <c r="AG3267" s="55">
        <f t="shared" si="839"/>
        <v>0</v>
      </c>
      <c r="AH3267" s="55">
        <f t="shared" si="840"/>
        <v>0</v>
      </c>
      <c r="AI3267" s="55">
        <f t="shared" si="841"/>
        <v>0</v>
      </c>
      <c r="AJ3267" s="55">
        <f t="shared" si="842"/>
        <v>0</v>
      </c>
      <c r="AK3267" s="55">
        <f t="shared" si="833"/>
        <v>0</v>
      </c>
      <c r="AL3267" s="55">
        <f t="shared" si="834"/>
        <v>0</v>
      </c>
      <c r="AM3267" s="55">
        <f t="shared" si="835"/>
        <v>0</v>
      </c>
    </row>
    <row r="3268" spans="1:39" x14ac:dyDescent="0.25">
      <c r="A3268" s="47">
        <v>3264</v>
      </c>
      <c r="B3268" s="358" t="str">
        <f>IF(AND(E3268&lt;&gt;0,D3268&lt;&gt;0,F3268&lt;&gt;0),IF(C3268&lt;&gt;0,CONCATENATE(C3268,"-AGr",VLOOKUP(D3268,Listen!$A$2:$G$45,7,FALSE),"-",E3268,"-",F3268,),CONCATENATE("AGr",VLOOKUP(D3268,Listen!$A$2:$G$45,7,FALSE),"-",E3268,"-",F3268)),"keine vollständige ID")</f>
        <v>keine vollständige ID</v>
      </c>
      <c r="C3268" s="359">
        <f>'[2]III_SAV-Details_NB'!B3274</f>
        <v>0</v>
      </c>
      <c r="D3268" s="359">
        <f>'[2]III_SAV-Details_NB'!C3274</f>
        <v>0</v>
      </c>
      <c r="E3268" s="359">
        <f>'[2]III_SAV-Details_NB'!D3274</f>
        <v>0</v>
      </c>
      <c r="F3268" s="490"/>
      <c r="G3268" s="281">
        <f>'[2]III_SAV-Details_NB'!X3274</f>
        <v>0</v>
      </c>
      <c r="H3268" s="281">
        <f t="shared" si="836"/>
        <v>0</v>
      </c>
      <c r="I3268" s="281">
        <f>IF(con_EOGJahr=2025,'[2]III_SAV-Details_NB'!AA3274,IF(con_EOGJahr=2026,'[2]III_SAV-Details_NB'!AB3274,'[2]III_SAV-Details_NB'!AC3274))</f>
        <v>0</v>
      </c>
      <c r="J3268" s="282"/>
      <c r="K3268" s="282"/>
      <c r="L3268" s="282"/>
      <c r="M3268" s="282"/>
      <c r="N3268" s="282"/>
      <c r="O3268" s="282"/>
      <c r="P3268" s="52">
        <f t="shared" si="837"/>
        <v>0</v>
      </c>
      <c r="Q3268" s="60"/>
      <c r="R3268" s="53">
        <f t="shared" si="843"/>
        <v>0</v>
      </c>
      <c r="S3268" s="59"/>
      <c r="T3268" s="61"/>
      <c r="U3268" s="342" t="str">
        <f t="shared" si="847"/>
        <v>k.A.</v>
      </c>
      <c r="V3268" s="343" t="str">
        <f t="shared" si="844"/>
        <v>k.A.</v>
      </c>
      <c r="W3268" s="343" t="str">
        <f>IFERROR(IF(OR($D3268="",$E3268=0,con_Ende=0),"k.A.",IF(VLOOKUP($D3268,rng_ND,5,0)="Nein",VLOOKUP($D3268,rng_ND,2,FALSE),MIN(VLOOKUP($D3268,rng_ND,2,FALSE),A_Stammdaten!$B$19-D_SAV!$E3268+1))),"k.A.")</f>
        <v>k.A.</v>
      </c>
      <c r="X3268" s="343" t="str">
        <f t="shared" si="845"/>
        <v>k.A.</v>
      </c>
      <c r="Y3268" s="62"/>
      <c r="Z3268" s="48">
        <f t="shared" si="846"/>
        <v>0</v>
      </c>
      <c r="AA3268" s="457"/>
      <c r="AB3268" s="55">
        <f t="shared" si="838"/>
        <v>0</v>
      </c>
      <c r="AC3268" s="55">
        <f>IF(A_Stammdaten!$B$25="ja",D_SAV!AA3268,D_SAV!AB3268)</f>
        <v>0</v>
      </c>
      <c r="AD3268" s="478">
        <f>IF(AC3268=0,0,IF(U3268-(con_EOGJahr-D_SAV!E3268)&lt;=0,AC3268,AC3268/V3268))</f>
        <v>0</v>
      </c>
      <c r="AE3268" s="478">
        <f>IFERROR(IF(AND(VLOOKUP(D3268,rng_ND,5,FALSE)="Ja",D_SAV!T3268="degressiv"),D_SAV!AC3268*Y3268/100,0),0)</f>
        <v>0</v>
      </c>
      <c r="AF3268" s="55">
        <f>IFERROR(IF(VLOOKUP(D3268,rng_ND,5,FALSE)="Ja",MAX(D_SAV!AD3268:AE3268),D_SAV!AD3268),0)</f>
        <v>0</v>
      </c>
      <c r="AG3268" s="55">
        <f t="shared" si="839"/>
        <v>0</v>
      </c>
      <c r="AH3268" s="55">
        <f t="shared" si="840"/>
        <v>0</v>
      </c>
      <c r="AI3268" s="55">
        <f t="shared" si="841"/>
        <v>0</v>
      </c>
      <c r="AJ3268" s="55">
        <f t="shared" si="842"/>
        <v>0</v>
      </c>
      <c r="AK3268" s="55">
        <f t="shared" si="833"/>
        <v>0</v>
      </c>
      <c r="AL3268" s="55">
        <f t="shared" si="834"/>
        <v>0</v>
      </c>
      <c r="AM3268" s="55">
        <f t="shared" si="835"/>
        <v>0</v>
      </c>
    </row>
    <row r="3269" spans="1:39" x14ac:dyDescent="0.25">
      <c r="A3269" s="47">
        <v>3265</v>
      </c>
      <c r="B3269" s="358" t="str">
        <f>IF(AND(E3269&lt;&gt;0,D3269&lt;&gt;0,F3269&lt;&gt;0),IF(C3269&lt;&gt;0,CONCATENATE(C3269,"-AGr",VLOOKUP(D3269,Listen!$A$2:$G$45,7,FALSE),"-",E3269,"-",F3269,),CONCATENATE("AGr",VLOOKUP(D3269,Listen!$A$2:$G$45,7,FALSE),"-",E3269,"-",F3269)),"keine vollständige ID")</f>
        <v>keine vollständige ID</v>
      </c>
      <c r="C3269" s="359">
        <f>'[2]III_SAV-Details_NB'!B3275</f>
        <v>0</v>
      </c>
      <c r="D3269" s="359">
        <f>'[2]III_SAV-Details_NB'!C3275</f>
        <v>0</v>
      </c>
      <c r="E3269" s="359">
        <f>'[2]III_SAV-Details_NB'!D3275</f>
        <v>0</v>
      </c>
      <c r="F3269" s="490"/>
      <c r="G3269" s="281">
        <f>'[2]III_SAV-Details_NB'!X3275</f>
        <v>0</v>
      </c>
      <c r="H3269" s="281">
        <f t="shared" si="836"/>
        <v>0</v>
      </c>
      <c r="I3269" s="281">
        <f>IF(con_EOGJahr=2025,'[2]III_SAV-Details_NB'!AA3275,IF(con_EOGJahr=2026,'[2]III_SAV-Details_NB'!AB3275,'[2]III_SAV-Details_NB'!AC3275))</f>
        <v>0</v>
      </c>
      <c r="J3269" s="282"/>
      <c r="K3269" s="282"/>
      <c r="L3269" s="282"/>
      <c r="M3269" s="282"/>
      <c r="N3269" s="282"/>
      <c r="O3269" s="282"/>
      <c r="P3269" s="52">
        <f t="shared" si="837"/>
        <v>0</v>
      </c>
      <c r="Q3269" s="60"/>
      <c r="R3269" s="53">
        <f t="shared" si="843"/>
        <v>0</v>
      </c>
      <c r="S3269" s="59"/>
      <c r="T3269" s="61"/>
      <c r="U3269" s="342" t="str">
        <f t="shared" si="847"/>
        <v>k.A.</v>
      </c>
      <c r="V3269" s="343" t="str">
        <f t="shared" si="844"/>
        <v>k.A.</v>
      </c>
      <c r="W3269" s="343" t="str">
        <f>IFERROR(IF(OR($D3269="",$E3269=0,con_Ende=0),"k.A.",IF(VLOOKUP($D3269,rng_ND,5,0)="Nein",VLOOKUP($D3269,rng_ND,2,FALSE),MIN(VLOOKUP($D3269,rng_ND,2,FALSE),A_Stammdaten!$B$19-D_SAV!$E3269+1))),"k.A.")</f>
        <v>k.A.</v>
      </c>
      <c r="X3269" s="343" t="str">
        <f t="shared" si="845"/>
        <v>k.A.</v>
      </c>
      <c r="Y3269" s="62"/>
      <c r="Z3269" s="48">
        <f t="shared" si="846"/>
        <v>0</v>
      </c>
      <c r="AA3269" s="457"/>
      <c r="AB3269" s="55">
        <f t="shared" si="838"/>
        <v>0</v>
      </c>
      <c r="AC3269" s="55">
        <f>IF(A_Stammdaten!$B$25="ja",D_SAV!AA3269,D_SAV!AB3269)</f>
        <v>0</v>
      </c>
      <c r="AD3269" s="478">
        <f>IF(AC3269=0,0,IF(U3269-(con_EOGJahr-D_SAV!E3269)&lt;=0,AC3269,AC3269/V3269))</f>
        <v>0</v>
      </c>
      <c r="AE3269" s="478">
        <f>IFERROR(IF(AND(VLOOKUP(D3269,rng_ND,5,FALSE)="Ja",D_SAV!T3269="degressiv"),D_SAV!AC3269*Y3269/100,0),0)</f>
        <v>0</v>
      </c>
      <c r="AF3269" s="55">
        <f>IFERROR(IF(VLOOKUP(D3269,rng_ND,5,FALSE)="Ja",MAX(D_SAV!AD3269:AE3269),D_SAV!AD3269),0)</f>
        <v>0</v>
      </c>
      <c r="AG3269" s="55">
        <f t="shared" si="839"/>
        <v>0</v>
      </c>
      <c r="AH3269" s="55">
        <f t="shared" si="840"/>
        <v>0</v>
      </c>
      <c r="AI3269" s="55">
        <f t="shared" si="841"/>
        <v>0</v>
      </c>
      <c r="AJ3269" s="55">
        <f t="shared" si="842"/>
        <v>0</v>
      </c>
      <c r="AK3269" s="55">
        <f t="shared" ref="AK3269:AK3332" si="848">IF($E3269&gt;=2006,AC3269,con_EKQ*AH3269+(1-con_EKQ)*AC3269)</f>
        <v>0</v>
      </c>
      <c r="AL3269" s="55">
        <f t="shared" ref="AL3269:AL3332" si="849">IF($E3269&gt;=2006,AF3269,con_EKQ*AI3269+(1-con_EKQ)*AF3269)</f>
        <v>0</v>
      </c>
      <c r="AM3269" s="55">
        <f t="shared" ref="AM3269:AM3332" si="850">IF($E3269&gt;=2006,AG3269,con_EKQ*AJ3269+(1-con_EKQ)*AG3269)</f>
        <v>0</v>
      </c>
    </row>
    <row r="3270" spans="1:39" x14ac:dyDescent="0.25">
      <c r="A3270" s="47">
        <v>3266</v>
      </c>
      <c r="B3270" s="358" t="str">
        <f>IF(AND(E3270&lt;&gt;0,D3270&lt;&gt;0,F3270&lt;&gt;0),IF(C3270&lt;&gt;0,CONCATENATE(C3270,"-AGr",VLOOKUP(D3270,Listen!$A$2:$G$45,7,FALSE),"-",E3270,"-",F3270,),CONCATENATE("AGr",VLOOKUP(D3270,Listen!$A$2:$G$45,7,FALSE),"-",E3270,"-",F3270)),"keine vollständige ID")</f>
        <v>keine vollständige ID</v>
      </c>
      <c r="C3270" s="359">
        <f>'[2]III_SAV-Details_NB'!B3276</f>
        <v>0</v>
      </c>
      <c r="D3270" s="359">
        <f>'[2]III_SAV-Details_NB'!C3276</f>
        <v>0</v>
      </c>
      <c r="E3270" s="359">
        <f>'[2]III_SAV-Details_NB'!D3276</f>
        <v>0</v>
      </c>
      <c r="F3270" s="490"/>
      <c r="G3270" s="281">
        <f>'[2]III_SAV-Details_NB'!X3276</f>
        <v>0</v>
      </c>
      <c r="H3270" s="281">
        <f t="shared" ref="H3270:H3333" si="851">+G3270</f>
        <v>0</v>
      </c>
      <c r="I3270" s="281">
        <f>IF(con_EOGJahr=2025,'[2]III_SAV-Details_NB'!AA3276,IF(con_EOGJahr=2026,'[2]III_SAV-Details_NB'!AB3276,'[2]III_SAV-Details_NB'!AC3276))</f>
        <v>0</v>
      </c>
      <c r="J3270" s="282"/>
      <c r="K3270" s="282"/>
      <c r="L3270" s="282"/>
      <c r="M3270" s="282"/>
      <c r="N3270" s="282"/>
      <c r="O3270" s="282"/>
      <c r="P3270" s="52">
        <f t="shared" ref="P3270:P3333" si="852">SUM(I3270:O3270)</f>
        <v>0</v>
      </c>
      <c r="Q3270" s="60"/>
      <c r="R3270" s="53">
        <f t="shared" si="843"/>
        <v>0</v>
      </c>
      <c r="S3270" s="59"/>
      <c r="T3270" s="61"/>
      <c r="U3270" s="342" t="str">
        <f t="shared" si="847"/>
        <v>k.A.</v>
      </c>
      <c r="V3270" s="343" t="str">
        <f t="shared" si="844"/>
        <v>k.A.</v>
      </c>
      <c r="W3270" s="343" t="str">
        <f>IFERROR(IF(OR($D3270="",$E3270=0,con_Ende=0),"k.A.",IF(VLOOKUP($D3270,rng_ND,5,0)="Nein",VLOOKUP($D3270,rng_ND,2,FALSE),MIN(VLOOKUP($D3270,rng_ND,2,FALSE),A_Stammdaten!$B$19-D_SAV!$E3270+1))),"k.A.")</f>
        <v>k.A.</v>
      </c>
      <c r="X3270" s="343" t="str">
        <f t="shared" si="845"/>
        <v>k.A.</v>
      </c>
      <c r="Y3270" s="62"/>
      <c r="Z3270" s="48">
        <f t="shared" si="846"/>
        <v>0</v>
      </c>
      <c r="AA3270" s="457"/>
      <c r="AB3270" s="55">
        <f t="shared" ref="AB3270:AB3333" si="853">R3270</f>
        <v>0</v>
      </c>
      <c r="AC3270" s="55">
        <f>IF(A_Stammdaten!$B$25="ja",D_SAV!AA3270,D_SAV!AB3270)</f>
        <v>0</v>
      </c>
      <c r="AD3270" s="478">
        <f>IF(AC3270=0,0,IF(U3270-(con_EOGJahr-D_SAV!E3270)&lt;=0,AC3270,AC3270/V3270))</f>
        <v>0</v>
      </c>
      <c r="AE3270" s="478">
        <f>IFERROR(IF(AND(VLOOKUP(D3270,rng_ND,5,FALSE)="Ja",D_SAV!T3270="degressiv"),D_SAV!AC3270*Y3270/100,0),0)</f>
        <v>0</v>
      </c>
      <c r="AF3270" s="55">
        <f>IFERROR(IF(VLOOKUP(D3270,rng_ND,5,FALSE)="Ja",MAX(D_SAV!AD3270:AE3270),D_SAV!AD3270),0)</f>
        <v>0</v>
      </c>
      <c r="AG3270" s="55">
        <f t="shared" ref="AG3270:AG3333" si="854">AC3270-AF3270</f>
        <v>0</v>
      </c>
      <c r="AH3270" s="55">
        <f t="shared" ref="AH3270:AH3333" si="855">IF($E3270&gt;=2006,0,AC3270*$Z3270)</f>
        <v>0</v>
      </c>
      <c r="AI3270" s="55">
        <f t="shared" ref="AI3270:AI3333" si="856">IF($E3270&gt;=2006,0,AF3270*$Z3270)</f>
        <v>0</v>
      </c>
      <c r="AJ3270" s="55">
        <f t="shared" ref="AJ3270:AJ3333" si="857">IF($E3270&gt;=2006,0,AG3270*$Z3270)</f>
        <v>0</v>
      </c>
      <c r="AK3270" s="55">
        <f t="shared" si="848"/>
        <v>0</v>
      </c>
      <c r="AL3270" s="55">
        <f t="shared" si="849"/>
        <v>0</v>
      </c>
      <c r="AM3270" s="55">
        <f t="shared" si="850"/>
        <v>0</v>
      </c>
    </row>
    <row r="3271" spans="1:39" x14ac:dyDescent="0.25">
      <c r="A3271" s="47">
        <v>3267</v>
      </c>
      <c r="B3271" s="358" t="str">
        <f>IF(AND(E3271&lt;&gt;0,D3271&lt;&gt;0,F3271&lt;&gt;0),IF(C3271&lt;&gt;0,CONCATENATE(C3271,"-AGr",VLOOKUP(D3271,Listen!$A$2:$G$45,7,FALSE),"-",E3271,"-",F3271,),CONCATENATE("AGr",VLOOKUP(D3271,Listen!$A$2:$G$45,7,FALSE),"-",E3271,"-",F3271)),"keine vollständige ID")</f>
        <v>keine vollständige ID</v>
      </c>
      <c r="C3271" s="359">
        <f>'[2]III_SAV-Details_NB'!B3277</f>
        <v>0</v>
      </c>
      <c r="D3271" s="359">
        <f>'[2]III_SAV-Details_NB'!C3277</f>
        <v>0</v>
      </c>
      <c r="E3271" s="359">
        <f>'[2]III_SAV-Details_NB'!D3277</f>
        <v>0</v>
      </c>
      <c r="F3271" s="490"/>
      <c r="G3271" s="281">
        <f>'[2]III_SAV-Details_NB'!X3277</f>
        <v>0</v>
      </c>
      <c r="H3271" s="281">
        <f t="shared" si="851"/>
        <v>0</v>
      </c>
      <c r="I3271" s="281">
        <f>IF(con_EOGJahr=2025,'[2]III_SAV-Details_NB'!AA3277,IF(con_EOGJahr=2026,'[2]III_SAV-Details_NB'!AB3277,'[2]III_SAV-Details_NB'!AC3277))</f>
        <v>0</v>
      </c>
      <c r="J3271" s="282"/>
      <c r="K3271" s="282"/>
      <c r="L3271" s="282"/>
      <c r="M3271" s="282"/>
      <c r="N3271" s="282"/>
      <c r="O3271" s="282"/>
      <c r="P3271" s="52">
        <f t="shared" si="852"/>
        <v>0</v>
      </c>
      <c r="Q3271" s="60"/>
      <c r="R3271" s="53">
        <f t="shared" si="843"/>
        <v>0</v>
      </c>
      <c r="S3271" s="59"/>
      <c r="T3271" s="61"/>
      <c r="U3271" s="342" t="str">
        <f t="shared" si="847"/>
        <v>k.A.</v>
      </c>
      <c r="V3271" s="343" t="str">
        <f t="shared" si="844"/>
        <v>k.A.</v>
      </c>
      <c r="W3271" s="343" t="str">
        <f>IFERROR(IF(OR($D3271="",$E3271=0,con_Ende=0),"k.A.",IF(VLOOKUP($D3271,rng_ND,5,0)="Nein",VLOOKUP($D3271,rng_ND,2,FALSE),MIN(VLOOKUP($D3271,rng_ND,2,FALSE),A_Stammdaten!$B$19-D_SAV!$E3271+1))),"k.A.")</f>
        <v>k.A.</v>
      </c>
      <c r="X3271" s="343" t="str">
        <f t="shared" si="845"/>
        <v>k.A.</v>
      </c>
      <c r="Y3271" s="62"/>
      <c r="Z3271" s="48">
        <f t="shared" si="846"/>
        <v>0</v>
      </c>
      <c r="AA3271" s="457"/>
      <c r="AB3271" s="55">
        <f t="shared" si="853"/>
        <v>0</v>
      </c>
      <c r="AC3271" s="55">
        <f>IF(A_Stammdaten!$B$25="ja",D_SAV!AA3271,D_SAV!AB3271)</f>
        <v>0</v>
      </c>
      <c r="AD3271" s="478">
        <f>IF(AC3271=0,0,IF(U3271-(con_EOGJahr-D_SAV!E3271)&lt;=0,AC3271,AC3271/V3271))</f>
        <v>0</v>
      </c>
      <c r="AE3271" s="478">
        <f>IFERROR(IF(AND(VLOOKUP(D3271,rng_ND,5,FALSE)="Ja",D_SAV!T3271="degressiv"),D_SAV!AC3271*Y3271/100,0),0)</f>
        <v>0</v>
      </c>
      <c r="AF3271" s="55">
        <f>IFERROR(IF(VLOOKUP(D3271,rng_ND,5,FALSE)="Ja",MAX(D_SAV!AD3271:AE3271),D_SAV!AD3271),0)</f>
        <v>0</v>
      </c>
      <c r="AG3271" s="55">
        <f t="shared" si="854"/>
        <v>0</v>
      </c>
      <c r="AH3271" s="55">
        <f t="shared" si="855"/>
        <v>0</v>
      </c>
      <c r="AI3271" s="55">
        <f t="shared" si="856"/>
        <v>0</v>
      </c>
      <c r="AJ3271" s="55">
        <f t="shared" si="857"/>
        <v>0</v>
      </c>
      <c r="AK3271" s="55">
        <f t="shared" si="848"/>
        <v>0</v>
      </c>
      <c r="AL3271" s="55">
        <f t="shared" si="849"/>
        <v>0</v>
      </c>
      <c r="AM3271" s="55">
        <f t="shared" si="850"/>
        <v>0</v>
      </c>
    </row>
    <row r="3272" spans="1:39" x14ac:dyDescent="0.25">
      <c r="A3272" s="47">
        <v>3268</v>
      </c>
      <c r="B3272" s="358" t="str">
        <f>IF(AND(E3272&lt;&gt;0,D3272&lt;&gt;0,F3272&lt;&gt;0),IF(C3272&lt;&gt;0,CONCATENATE(C3272,"-AGr",VLOOKUP(D3272,Listen!$A$2:$G$45,7,FALSE),"-",E3272,"-",F3272,),CONCATENATE("AGr",VLOOKUP(D3272,Listen!$A$2:$G$45,7,FALSE),"-",E3272,"-",F3272)),"keine vollständige ID")</f>
        <v>keine vollständige ID</v>
      </c>
      <c r="C3272" s="359">
        <f>'[2]III_SAV-Details_NB'!B3278</f>
        <v>0</v>
      </c>
      <c r="D3272" s="359">
        <f>'[2]III_SAV-Details_NB'!C3278</f>
        <v>0</v>
      </c>
      <c r="E3272" s="359">
        <f>'[2]III_SAV-Details_NB'!D3278</f>
        <v>0</v>
      </c>
      <c r="F3272" s="490"/>
      <c r="G3272" s="281">
        <f>'[2]III_SAV-Details_NB'!X3278</f>
        <v>0</v>
      </c>
      <c r="H3272" s="281">
        <f t="shared" si="851"/>
        <v>0</v>
      </c>
      <c r="I3272" s="281">
        <f>IF(con_EOGJahr=2025,'[2]III_SAV-Details_NB'!AA3278,IF(con_EOGJahr=2026,'[2]III_SAV-Details_NB'!AB3278,'[2]III_SAV-Details_NB'!AC3278))</f>
        <v>0</v>
      </c>
      <c r="J3272" s="282"/>
      <c r="K3272" s="282"/>
      <c r="L3272" s="282"/>
      <c r="M3272" s="282"/>
      <c r="N3272" s="282"/>
      <c r="O3272" s="282"/>
      <c r="P3272" s="52">
        <f t="shared" si="852"/>
        <v>0</v>
      </c>
      <c r="Q3272" s="60"/>
      <c r="R3272" s="53">
        <f t="shared" si="843"/>
        <v>0</v>
      </c>
      <c r="S3272" s="59"/>
      <c r="T3272" s="61"/>
      <c r="U3272" s="342" t="str">
        <f t="shared" si="847"/>
        <v>k.A.</v>
      </c>
      <c r="V3272" s="343" t="str">
        <f t="shared" si="844"/>
        <v>k.A.</v>
      </c>
      <c r="W3272" s="343" t="str">
        <f>IFERROR(IF(OR($D3272="",$E3272=0,con_Ende=0),"k.A.",IF(VLOOKUP($D3272,rng_ND,5,0)="Nein",VLOOKUP($D3272,rng_ND,2,FALSE),MIN(VLOOKUP($D3272,rng_ND,2,FALSE),A_Stammdaten!$B$19-D_SAV!$E3272+1))),"k.A.")</f>
        <v>k.A.</v>
      </c>
      <c r="X3272" s="343" t="str">
        <f t="shared" si="845"/>
        <v>k.A.</v>
      </c>
      <c r="Y3272" s="62"/>
      <c r="Z3272" s="48">
        <f t="shared" si="846"/>
        <v>0</v>
      </c>
      <c r="AA3272" s="457"/>
      <c r="AB3272" s="55">
        <f t="shared" si="853"/>
        <v>0</v>
      </c>
      <c r="AC3272" s="55">
        <f>IF(A_Stammdaten!$B$25="ja",D_SAV!AA3272,D_SAV!AB3272)</f>
        <v>0</v>
      </c>
      <c r="AD3272" s="478">
        <f>IF(AC3272=0,0,IF(U3272-(con_EOGJahr-D_SAV!E3272)&lt;=0,AC3272,AC3272/V3272))</f>
        <v>0</v>
      </c>
      <c r="AE3272" s="478">
        <f>IFERROR(IF(AND(VLOOKUP(D3272,rng_ND,5,FALSE)="Ja",D_SAV!T3272="degressiv"),D_SAV!AC3272*Y3272/100,0),0)</f>
        <v>0</v>
      </c>
      <c r="AF3272" s="55">
        <f>IFERROR(IF(VLOOKUP(D3272,rng_ND,5,FALSE)="Ja",MAX(D_SAV!AD3272:AE3272),D_SAV!AD3272),0)</f>
        <v>0</v>
      </c>
      <c r="AG3272" s="55">
        <f t="shared" si="854"/>
        <v>0</v>
      </c>
      <c r="AH3272" s="55">
        <f t="shared" si="855"/>
        <v>0</v>
      </c>
      <c r="AI3272" s="55">
        <f t="shared" si="856"/>
        <v>0</v>
      </c>
      <c r="AJ3272" s="55">
        <f t="shared" si="857"/>
        <v>0</v>
      </c>
      <c r="AK3272" s="55">
        <f t="shared" si="848"/>
        <v>0</v>
      </c>
      <c r="AL3272" s="55">
        <f t="shared" si="849"/>
        <v>0</v>
      </c>
      <c r="AM3272" s="55">
        <f t="shared" si="850"/>
        <v>0</v>
      </c>
    </row>
    <row r="3273" spans="1:39" x14ac:dyDescent="0.25">
      <c r="A3273" s="47">
        <v>3269</v>
      </c>
      <c r="B3273" s="358" t="str">
        <f>IF(AND(E3273&lt;&gt;0,D3273&lt;&gt;0,F3273&lt;&gt;0),IF(C3273&lt;&gt;0,CONCATENATE(C3273,"-AGr",VLOOKUP(D3273,Listen!$A$2:$G$45,7,FALSE),"-",E3273,"-",F3273,),CONCATENATE("AGr",VLOOKUP(D3273,Listen!$A$2:$G$45,7,FALSE),"-",E3273,"-",F3273)),"keine vollständige ID")</f>
        <v>keine vollständige ID</v>
      </c>
      <c r="C3273" s="359">
        <f>'[2]III_SAV-Details_NB'!B3279</f>
        <v>0</v>
      </c>
      <c r="D3273" s="359">
        <f>'[2]III_SAV-Details_NB'!C3279</f>
        <v>0</v>
      </c>
      <c r="E3273" s="359">
        <f>'[2]III_SAV-Details_NB'!D3279</f>
        <v>0</v>
      </c>
      <c r="F3273" s="490"/>
      <c r="G3273" s="281">
        <f>'[2]III_SAV-Details_NB'!X3279</f>
        <v>0</v>
      </c>
      <c r="H3273" s="281">
        <f t="shared" si="851"/>
        <v>0</v>
      </c>
      <c r="I3273" s="281">
        <f>IF(con_EOGJahr=2025,'[2]III_SAV-Details_NB'!AA3279,IF(con_EOGJahr=2026,'[2]III_SAV-Details_NB'!AB3279,'[2]III_SAV-Details_NB'!AC3279))</f>
        <v>0</v>
      </c>
      <c r="J3273" s="282"/>
      <c r="K3273" s="282"/>
      <c r="L3273" s="282"/>
      <c r="M3273" s="282"/>
      <c r="N3273" s="282"/>
      <c r="O3273" s="282"/>
      <c r="P3273" s="52">
        <f t="shared" si="852"/>
        <v>0</v>
      </c>
      <c r="Q3273" s="60"/>
      <c r="R3273" s="53">
        <f t="shared" si="843"/>
        <v>0</v>
      </c>
      <c r="S3273" s="59"/>
      <c r="T3273" s="61"/>
      <c r="U3273" s="342" t="str">
        <f t="shared" si="847"/>
        <v>k.A.</v>
      </c>
      <c r="V3273" s="343" t="str">
        <f t="shared" si="844"/>
        <v>k.A.</v>
      </c>
      <c r="W3273" s="343" t="str">
        <f>IFERROR(IF(OR($D3273="",$E3273=0,con_Ende=0),"k.A.",IF(VLOOKUP($D3273,rng_ND,5,0)="Nein",VLOOKUP($D3273,rng_ND,2,FALSE),MIN(VLOOKUP($D3273,rng_ND,2,FALSE),A_Stammdaten!$B$19-D_SAV!$E3273+1))),"k.A.")</f>
        <v>k.A.</v>
      </c>
      <c r="X3273" s="343" t="str">
        <f t="shared" si="845"/>
        <v>k.A.</v>
      </c>
      <c r="Y3273" s="62"/>
      <c r="Z3273" s="48">
        <f t="shared" si="846"/>
        <v>0</v>
      </c>
      <c r="AA3273" s="457"/>
      <c r="AB3273" s="55">
        <f t="shared" si="853"/>
        <v>0</v>
      </c>
      <c r="AC3273" s="55">
        <f>IF(A_Stammdaten!$B$25="ja",D_SAV!AA3273,D_SAV!AB3273)</f>
        <v>0</v>
      </c>
      <c r="AD3273" s="478">
        <f>IF(AC3273=0,0,IF(U3273-(con_EOGJahr-D_SAV!E3273)&lt;=0,AC3273,AC3273/V3273))</f>
        <v>0</v>
      </c>
      <c r="AE3273" s="478">
        <f>IFERROR(IF(AND(VLOOKUP(D3273,rng_ND,5,FALSE)="Ja",D_SAV!T3273="degressiv"),D_SAV!AC3273*Y3273/100,0),0)</f>
        <v>0</v>
      </c>
      <c r="AF3273" s="55">
        <f>IFERROR(IF(VLOOKUP(D3273,rng_ND,5,FALSE)="Ja",MAX(D_SAV!AD3273:AE3273),D_SAV!AD3273),0)</f>
        <v>0</v>
      </c>
      <c r="AG3273" s="55">
        <f t="shared" si="854"/>
        <v>0</v>
      </c>
      <c r="AH3273" s="55">
        <f t="shared" si="855"/>
        <v>0</v>
      </c>
      <c r="AI3273" s="55">
        <f t="shared" si="856"/>
        <v>0</v>
      </c>
      <c r="AJ3273" s="55">
        <f t="shared" si="857"/>
        <v>0</v>
      </c>
      <c r="AK3273" s="55">
        <f t="shared" si="848"/>
        <v>0</v>
      </c>
      <c r="AL3273" s="55">
        <f t="shared" si="849"/>
        <v>0</v>
      </c>
      <c r="AM3273" s="55">
        <f t="shared" si="850"/>
        <v>0</v>
      </c>
    </row>
    <row r="3274" spans="1:39" x14ac:dyDescent="0.25">
      <c r="A3274" s="47">
        <v>3270</v>
      </c>
      <c r="B3274" s="358" t="str">
        <f>IF(AND(E3274&lt;&gt;0,D3274&lt;&gt;0,F3274&lt;&gt;0),IF(C3274&lt;&gt;0,CONCATENATE(C3274,"-AGr",VLOOKUP(D3274,Listen!$A$2:$G$45,7,FALSE),"-",E3274,"-",F3274,),CONCATENATE("AGr",VLOOKUP(D3274,Listen!$A$2:$G$45,7,FALSE),"-",E3274,"-",F3274)),"keine vollständige ID")</f>
        <v>keine vollständige ID</v>
      </c>
      <c r="C3274" s="359">
        <f>'[2]III_SAV-Details_NB'!B3280</f>
        <v>0</v>
      </c>
      <c r="D3274" s="359">
        <f>'[2]III_SAV-Details_NB'!C3280</f>
        <v>0</v>
      </c>
      <c r="E3274" s="359">
        <f>'[2]III_SAV-Details_NB'!D3280</f>
        <v>0</v>
      </c>
      <c r="F3274" s="490"/>
      <c r="G3274" s="281">
        <f>'[2]III_SAV-Details_NB'!X3280</f>
        <v>0</v>
      </c>
      <c r="H3274" s="281">
        <f t="shared" si="851"/>
        <v>0</v>
      </c>
      <c r="I3274" s="281">
        <f>IF(con_EOGJahr=2025,'[2]III_SAV-Details_NB'!AA3280,IF(con_EOGJahr=2026,'[2]III_SAV-Details_NB'!AB3280,'[2]III_SAV-Details_NB'!AC3280))</f>
        <v>0</v>
      </c>
      <c r="J3274" s="282"/>
      <c r="K3274" s="282"/>
      <c r="L3274" s="282"/>
      <c r="M3274" s="282"/>
      <c r="N3274" s="282"/>
      <c r="O3274" s="282"/>
      <c r="P3274" s="52">
        <f t="shared" si="852"/>
        <v>0</v>
      </c>
      <c r="Q3274" s="60"/>
      <c r="R3274" s="53">
        <f t="shared" si="843"/>
        <v>0</v>
      </c>
      <c r="S3274" s="59"/>
      <c r="T3274" s="61"/>
      <c r="U3274" s="342" t="str">
        <f t="shared" si="847"/>
        <v>k.A.</v>
      </c>
      <c r="V3274" s="343" t="str">
        <f t="shared" si="844"/>
        <v>k.A.</v>
      </c>
      <c r="W3274" s="343" t="str">
        <f>IFERROR(IF(OR($D3274="",$E3274=0,con_Ende=0),"k.A.",IF(VLOOKUP($D3274,rng_ND,5,0)="Nein",VLOOKUP($D3274,rng_ND,2,FALSE),MIN(VLOOKUP($D3274,rng_ND,2,FALSE),A_Stammdaten!$B$19-D_SAV!$E3274+1))),"k.A.")</f>
        <v>k.A.</v>
      </c>
      <c r="X3274" s="343" t="str">
        <f t="shared" si="845"/>
        <v>k.A.</v>
      </c>
      <c r="Y3274" s="62"/>
      <c r="Z3274" s="48">
        <f t="shared" si="846"/>
        <v>0</v>
      </c>
      <c r="AA3274" s="457"/>
      <c r="AB3274" s="55">
        <f t="shared" si="853"/>
        <v>0</v>
      </c>
      <c r="AC3274" s="55">
        <f>IF(A_Stammdaten!$B$25="ja",D_SAV!AA3274,D_SAV!AB3274)</f>
        <v>0</v>
      </c>
      <c r="AD3274" s="478">
        <f>IF(AC3274=0,0,IF(U3274-(con_EOGJahr-D_SAV!E3274)&lt;=0,AC3274,AC3274/V3274))</f>
        <v>0</v>
      </c>
      <c r="AE3274" s="478">
        <f>IFERROR(IF(AND(VLOOKUP(D3274,rng_ND,5,FALSE)="Ja",D_SAV!T3274="degressiv"),D_SAV!AC3274*Y3274/100,0),0)</f>
        <v>0</v>
      </c>
      <c r="AF3274" s="55">
        <f>IFERROR(IF(VLOOKUP(D3274,rng_ND,5,FALSE)="Ja",MAX(D_SAV!AD3274:AE3274),D_SAV!AD3274),0)</f>
        <v>0</v>
      </c>
      <c r="AG3274" s="55">
        <f t="shared" si="854"/>
        <v>0</v>
      </c>
      <c r="AH3274" s="55">
        <f t="shared" si="855"/>
        <v>0</v>
      </c>
      <c r="AI3274" s="55">
        <f t="shared" si="856"/>
        <v>0</v>
      </c>
      <c r="AJ3274" s="55">
        <f t="shared" si="857"/>
        <v>0</v>
      </c>
      <c r="AK3274" s="55">
        <f t="shared" si="848"/>
        <v>0</v>
      </c>
      <c r="AL3274" s="55">
        <f t="shared" si="849"/>
        <v>0</v>
      </c>
      <c r="AM3274" s="55">
        <f t="shared" si="850"/>
        <v>0</v>
      </c>
    </row>
    <row r="3275" spans="1:39" x14ac:dyDescent="0.25">
      <c r="A3275" s="47">
        <v>3271</v>
      </c>
      <c r="B3275" s="358" t="str">
        <f>IF(AND(E3275&lt;&gt;0,D3275&lt;&gt;0,F3275&lt;&gt;0),IF(C3275&lt;&gt;0,CONCATENATE(C3275,"-AGr",VLOOKUP(D3275,Listen!$A$2:$G$45,7,FALSE),"-",E3275,"-",F3275,),CONCATENATE("AGr",VLOOKUP(D3275,Listen!$A$2:$G$45,7,FALSE),"-",E3275,"-",F3275)),"keine vollständige ID")</f>
        <v>keine vollständige ID</v>
      </c>
      <c r="C3275" s="359">
        <f>'[2]III_SAV-Details_NB'!B3281</f>
        <v>0</v>
      </c>
      <c r="D3275" s="359">
        <f>'[2]III_SAV-Details_NB'!C3281</f>
        <v>0</v>
      </c>
      <c r="E3275" s="359">
        <f>'[2]III_SAV-Details_NB'!D3281</f>
        <v>0</v>
      </c>
      <c r="F3275" s="490"/>
      <c r="G3275" s="281">
        <f>'[2]III_SAV-Details_NB'!X3281</f>
        <v>0</v>
      </c>
      <c r="H3275" s="281">
        <f t="shared" si="851"/>
        <v>0</v>
      </c>
      <c r="I3275" s="281">
        <f>IF(con_EOGJahr=2025,'[2]III_SAV-Details_NB'!AA3281,IF(con_EOGJahr=2026,'[2]III_SAV-Details_NB'!AB3281,'[2]III_SAV-Details_NB'!AC3281))</f>
        <v>0</v>
      </c>
      <c r="J3275" s="282"/>
      <c r="K3275" s="282"/>
      <c r="L3275" s="282"/>
      <c r="M3275" s="282"/>
      <c r="N3275" s="282"/>
      <c r="O3275" s="282"/>
      <c r="P3275" s="52">
        <f t="shared" si="852"/>
        <v>0</v>
      </c>
      <c r="Q3275" s="60"/>
      <c r="R3275" s="53">
        <f t="shared" si="843"/>
        <v>0</v>
      </c>
      <c r="S3275" s="59"/>
      <c r="T3275" s="61"/>
      <c r="U3275" s="342" t="str">
        <f t="shared" si="847"/>
        <v>k.A.</v>
      </c>
      <c r="V3275" s="343" t="str">
        <f t="shared" si="844"/>
        <v>k.A.</v>
      </c>
      <c r="W3275" s="343" t="str">
        <f>IFERROR(IF(OR($D3275="",$E3275=0,con_Ende=0),"k.A.",IF(VLOOKUP($D3275,rng_ND,5,0)="Nein",VLOOKUP($D3275,rng_ND,2,FALSE),MIN(VLOOKUP($D3275,rng_ND,2,FALSE),A_Stammdaten!$B$19-D_SAV!$E3275+1))),"k.A.")</f>
        <v>k.A.</v>
      </c>
      <c r="X3275" s="343" t="str">
        <f t="shared" si="845"/>
        <v>k.A.</v>
      </c>
      <c r="Y3275" s="62"/>
      <c r="Z3275" s="48">
        <f t="shared" si="846"/>
        <v>0</v>
      </c>
      <c r="AA3275" s="457"/>
      <c r="AB3275" s="55">
        <f t="shared" si="853"/>
        <v>0</v>
      </c>
      <c r="AC3275" s="55">
        <f>IF(A_Stammdaten!$B$25="ja",D_SAV!AA3275,D_SAV!AB3275)</f>
        <v>0</v>
      </c>
      <c r="AD3275" s="478">
        <f>IF(AC3275=0,0,IF(U3275-(con_EOGJahr-D_SAV!E3275)&lt;=0,AC3275,AC3275/V3275))</f>
        <v>0</v>
      </c>
      <c r="AE3275" s="478">
        <f>IFERROR(IF(AND(VLOOKUP(D3275,rng_ND,5,FALSE)="Ja",D_SAV!T3275="degressiv"),D_SAV!AC3275*Y3275/100,0),0)</f>
        <v>0</v>
      </c>
      <c r="AF3275" s="55">
        <f>IFERROR(IF(VLOOKUP(D3275,rng_ND,5,FALSE)="Ja",MAX(D_SAV!AD3275:AE3275),D_SAV!AD3275),0)</f>
        <v>0</v>
      </c>
      <c r="AG3275" s="55">
        <f t="shared" si="854"/>
        <v>0</v>
      </c>
      <c r="AH3275" s="55">
        <f t="shared" si="855"/>
        <v>0</v>
      </c>
      <c r="AI3275" s="55">
        <f t="shared" si="856"/>
        <v>0</v>
      </c>
      <c r="AJ3275" s="55">
        <f t="shared" si="857"/>
        <v>0</v>
      </c>
      <c r="AK3275" s="55">
        <f t="shared" si="848"/>
        <v>0</v>
      </c>
      <c r="AL3275" s="55">
        <f t="shared" si="849"/>
        <v>0</v>
      </c>
      <c r="AM3275" s="55">
        <f t="shared" si="850"/>
        <v>0</v>
      </c>
    </row>
    <row r="3276" spans="1:39" x14ac:dyDescent="0.25">
      <c r="A3276" s="47">
        <v>3272</v>
      </c>
      <c r="B3276" s="358" t="str">
        <f>IF(AND(E3276&lt;&gt;0,D3276&lt;&gt;0,F3276&lt;&gt;0),IF(C3276&lt;&gt;0,CONCATENATE(C3276,"-AGr",VLOOKUP(D3276,Listen!$A$2:$G$45,7,FALSE),"-",E3276,"-",F3276,),CONCATENATE("AGr",VLOOKUP(D3276,Listen!$A$2:$G$45,7,FALSE),"-",E3276,"-",F3276)),"keine vollständige ID")</f>
        <v>keine vollständige ID</v>
      </c>
      <c r="C3276" s="359">
        <f>'[2]III_SAV-Details_NB'!B3282</f>
        <v>0</v>
      </c>
      <c r="D3276" s="359">
        <f>'[2]III_SAV-Details_NB'!C3282</f>
        <v>0</v>
      </c>
      <c r="E3276" s="359">
        <f>'[2]III_SAV-Details_NB'!D3282</f>
        <v>0</v>
      </c>
      <c r="F3276" s="490"/>
      <c r="G3276" s="281">
        <f>'[2]III_SAV-Details_NB'!X3282</f>
        <v>0</v>
      </c>
      <c r="H3276" s="281">
        <f t="shared" si="851"/>
        <v>0</v>
      </c>
      <c r="I3276" s="281">
        <f>IF(con_EOGJahr=2025,'[2]III_SAV-Details_NB'!AA3282,IF(con_EOGJahr=2026,'[2]III_SAV-Details_NB'!AB3282,'[2]III_SAV-Details_NB'!AC3282))</f>
        <v>0</v>
      </c>
      <c r="J3276" s="282"/>
      <c r="K3276" s="282"/>
      <c r="L3276" s="282"/>
      <c r="M3276" s="282"/>
      <c r="N3276" s="282"/>
      <c r="O3276" s="282"/>
      <c r="P3276" s="52">
        <f t="shared" si="852"/>
        <v>0</v>
      </c>
      <c r="Q3276" s="60"/>
      <c r="R3276" s="53">
        <f t="shared" si="843"/>
        <v>0</v>
      </c>
      <c r="S3276" s="59"/>
      <c r="T3276" s="61"/>
      <c r="U3276" s="342" t="str">
        <f t="shared" si="847"/>
        <v>k.A.</v>
      </c>
      <c r="V3276" s="343" t="str">
        <f t="shared" si="844"/>
        <v>k.A.</v>
      </c>
      <c r="W3276" s="343" t="str">
        <f>IFERROR(IF(OR($D3276="",$E3276=0,con_Ende=0),"k.A.",IF(VLOOKUP($D3276,rng_ND,5,0)="Nein",VLOOKUP($D3276,rng_ND,2,FALSE),MIN(VLOOKUP($D3276,rng_ND,2,FALSE),A_Stammdaten!$B$19-D_SAV!$E3276+1))),"k.A.")</f>
        <v>k.A.</v>
      </c>
      <c r="X3276" s="343" t="str">
        <f t="shared" si="845"/>
        <v>k.A.</v>
      </c>
      <c r="Y3276" s="62"/>
      <c r="Z3276" s="48">
        <f t="shared" si="846"/>
        <v>0</v>
      </c>
      <c r="AA3276" s="457"/>
      <c r="AB3276" s="55">
        <f t="shared" si="853"/>
        <v>0</v>
      </c>
      <c r="AC3276" s="55">
        <f>IF(A_Stammdaten!$B$25="ja",D_SAV!AA3276,D_SAV!AB3276)</f>
        <v>0</v>
      </c>
      <c r="AD3276" s="478">
        <f>IF(AC3276=0,0,IF(U3276-(con_EOGJahr-D_SAV!E3276)&lt;=0,AC3276,AC3276/V3276))</f>
        <v>0</v>
      </c>
      <c r="AE3276" s="478">
        <f>IFERROR(IF(AND(VLOOKUP(D3276,rng_ND,5,FALSE)="Ja",D_SAV!T3276="degressiv"),D_SAV!AC3276*Y3276/100,0),0)</f>
        <v>0</v>
      </c>
      <c r="AF3276" s="55">
        <f>IFERROR(IF(VLOOKUP(D3276,rng_ND,5,FALSE)="Ja",MAX(D_SAV!AD3276:AE3276),D_SAV!AD3276),0)</f>
        <v>0</v>
      </c>
      <c r="AG3276" s="55">
        <f t="shared" si="854"/>
        <v>0</v>
      </c>
      <c r="AH3276" s="55">
        <f t="shared" si="855"/>
        <v>0</v>
      </c>
      <c r="AI3276" s="55">
        <f t="shared" si="856"/>
        <v>0</v>
      </c>
      <c r="AJ3276" s="55">
        <f t="shared" si="857"/>
        <v>0</v>
      </c>
      <c r="AK3276" s="55">
        <f t="shared" si="848"/>
        <v>0</v>
      </c>
      <c r="AL3276" s="55">
        <f t="shared" si="849"/>
        <v>0</v>
      </c>
      <c r="AM3276" s="55">
        <f t="shared" si="850"/>
        <v>0</v>
      </c>
    </row>
    <row r="3277" spans="1:39" x14ac:dyDescent="0.25">
      <c r="A3277" s="47">
        <v>3273</v>
      </c>
      <c r="B3277" s="358" t="str">
        <f>IF(AND(E3277&lt;&gt;0,D3277&lt;&gt;0,F3277&lt;&gt;0),IF(C3277&lt;&gt;0,CONCATENATE(C3277,"-AGr",VLOOKUP(D3277,Listen!$A$2:$G$45,7,FALSE),"-",E3277,"-",F3277,),CONCATENATE("AGr",VLOOKUP(D3277,Listen!$A$2:$G$45,7,FALSE),"-",E3277,"-",F3277)),"keine vollständige ID")</f>
        <v>keine vollständige ID</v>
      </c>
      <c r="C3277" s="359">
        <f>'[2]III_SAV-Details_NB'!B3283</f>
        <v>0</v>
      </c>
      <c r="D3277" s="359">
        <f>'[2]III_SAV-Details_NB'!C3283</f>
        <v>0</v>
      </c>
      <c r="E3277" s="359">
        <f>'[2]III_SAV-Details_NB'!D3283</f>
        <v>0</v>
      </c>
      <c r="F3277" s="490"/>
      <c r="G3277" s="281">
        <f>'[2]III_SAV-Details_NB'!X3283</f>
        <v>0</v>
      </c>
      <c r="H3277" s="281">
        <f t="shared" si="851"/>
        <v>0</v>
      </c>
      <c r="I3277" s="281">
        <f>IF(con_EOGJahr=2025,'[2]III_SAV-Details_NB'!AA3283,IF(con_EOGJahr=2026,'[2]III_SAV-Details_NB'!AB3283,'[2]III_SAV-Details_NB'!AC3283))</f>
        <v>0</v>
      </c>
      <c r="J3277" s="282"/>
      <c r="K3277" s="282"/>
      <c r="L3277" s="282"/>
      <c r="M3277" s="282"/>
      <c r="N3277" s="282"/>
      <c r="O3277" s="282"/>
      <c r="P3277" s="52">
        <f t="shared" si="852"/>
        <v>0</v>
      </c>
      <c r="Q3277" s="60"/>
      <c r="R3277" s="53">
        <f t="shared" si="843"/>
        <v>0</v>
      </c>
      <c r="S3277" s="59"/>
      <c r="T3277" s="61"/>
      <c r="U3277" s="342" t="str">
        <f t="shared" si="847"/>
        <v>k.A.</v>
      </c>
      <c r="V3277" s="343" t="str">
        <f t="shared" si="844"/>
        <v>k.A.</v>
      </c>
      <c r="W3277" s="343" t="str">
        <f>IFERROR(IF(OR($D3277="",$E3277=0,con_Ende=0),"k.A.",IF(VLOOKUP($D3277,rng_ND,5,0)="Nein",VLOOKUP($D3277,rng_ND,2,FALSE),MIN(VLOOKUP($D3277,rng_ND,2,FALSE),A_Stammdaten!$B$19-D_SAV!$E3277+1))),"k.A.")</f>
        <v>k.A.</v>
      </c>
      <c r="X3277" s="343" t="str">
        <f t="shared" si="845"/>
        <v>k.A.</v>
      </c>
      <c r="Y3277" s="62"/>
      <c r="Z3277" s="48">
        <f t="shared" si="846"/>
        <v>0</v>
      </c>
      <c r="AA3277" s="457"/>
      <c r="AB3277" s="55">
        <f t="shared" si="853"/>
        <v>0</v>
      </c>
      <c r="AC3277" s="55">
        <f>IF(A_Stammdaten!$B$25="ja",D_SAV!AA3277,D_SAV!AB3277)</f>
        <v>0</v>
      </c>
      <c r="AD3277" s="478">
        <f>IF(AC3277=0,0,IF(U3277-(con_EOGJahr-D_SAV!E3277)&lt;=0,AC3277,AC3277/V3277))</f>
        <v>0</v>
      </c>
      <c r="AE3277" s="478">
        <f>IFERROR(IF(AND(VLOOKUP(D3277,rng_ND,5,FALSE)="Ja",D_SAV!T3277="degressiv"),D_SAV!AC3277*Y3277/100,0),0)</f>
        <v>0</v>
      </c>
      <c r="AF3277" s="55">
        <f>IFERROR(IF(VLOOKUP(D3277,rng_ND,5,FALSE)="Ja",MAX(D_SAV!AD3277:AE3277),D_SAV!AD3277),0)</f>
        <v>0</v>
      </c>
      <c r="AG3277" s="55">
        <f t="shared" si="854"/>
        <v>0</v>
      </c>
      <c r="AH3277" s="55">
        <f t="shared" si="855"/>
        <v>0</v>
      </c>
      <c r="AI3277" s="55">
        <f t="shared" si="856"/>
        <v>0</v>
      </c>
      <c r="AJ3277" s="55">
        <f t="shared" si="857"/>
        <v>0</v>
      </c>
      <c r="AK3277" s="55">
        <f t="shared" si="848"/>
        <v>0</v>
      </c>
      <c r="AL3277" s="55">
        <f t="shared" si="849"/>
        <v>0</v>
      </c>
      <c r="AM3277" s="55">
        <f t="shared" si="850"/>
        <v>0</v>
      </c>
    </row>
    <row r="3278" spans="1:39" x14ac:dyDescent="0.25">
      <c r="A3278" s="47">
        <v>3274</v>
      </c>
      <c r="B3278" s="358" t="str">
        <f>IF(AND(E3278&lt;&gt;0,D3278&lt;&gt;0,F3278&lt;&gt;0),IF(C3278&lt;&gt;0,CONCATENATE(C3278,"-AGr",VLOOKUP(D3278,Listen!$A$2:$G$45,7,FALSE),"-",E3278,"-",F3278,),CONCATENATE("AGr",VLOOKUP(D3278,Listen!$A$2:$G$45,7,FALSE),"-",E3278,"-",F3278)),"keine vollständige ID")</f>
        <v>keine vollständige ID</v>
      </c>
      <c r="C3278" s="359">
        <f>'[2]III_SAV-Details_NB'!B3284</f>
        <v>0</v>
      </c>
      <c r="D3278" s="359">
        <f>'[2]III_SAV-Details_NB'!C3284</f>
        <v>0</v>
      </c>
      <c r="E3278" s="359">
        <f>'[2]III_SAV-Details_NB'!D3284</f>
        <v>0</v>
      </c>
      <c r="F3278" s="490"/>
      <c r="G3278" s="281">
        <f>'[2]III_SAV-Details_NB'!X3284</f>
        <v>0</v>
      </c>
      <c r="H3278" s="281">
        <f t="shared" si="851"/>
        <v>0</v>
      </c>
      <c r="I3278" s="281">
        <f>IF(con_EOGJahr=2025,'[2]III_SAV-Details_NB'!AA3284,IF(con_EOGJahr=2026,'[2]III_SAV-Details_NB'!AB3284,'[2]III_SAV-Details_NB'!AC3284))</f>
        <v>0</v>
      </c>
      <c r="J3278" s="282"/>
      <c r="K3278" s="282"/>
      <c r="L3278" s="282"/>
      <c r="M3278" s="282"/>
      <c r="N3278" s="282"/>
      <c r="O3278" s="282"/>
      <c r="P3278" s="52">
        <f t="shared" si="852"/>
        <v>0</v>
      </c>
      <c r="Q3278" s="60"/>
      <c r="R3278" s="53">
        <f t="shared" si="843"/>
        <v>0</v>
      </c>
      <c r="S3278" s="59"/>
      <c r="T3278" s="61"/>
      <c r="U3278" s="342" t="str">
        <f t="shared" si="847"/>
        <v>k.A.</v>
      </c>
      <c r="V3278" s="343" t="str">
        <f t="shared" si="844"/>
        <v>k.A.</v>
      </c>
      <c r="W3278" s="343" t="str">
        <f>IFERROR(IF(OR($D3278="",$E3278=0,con_Ende=0),"k.A.",IF(VLOOKUP($D3278,rng_ND,5,0)="Nein",VLOOKUP($D3278,rng_ND,2,FALSE),MIN(VLOOKUP($D3278,rng_ND,2,FALSE),A_Stammdaten!$B$19-D_SAV!$E3278+1))),"k.A.")</f>
        <v>k.A.</v>
      </c>
      <c r="X3278" s="343" t="str">
        <f t="shared" si="845"/>
        <v>k.A.</v>
      </c>
      <c r="Y3278" s="62"/>
      <c r="Z3278" s="48">
        <f t="shared" si="846"/>
        <v>0</v>
      </c>
      <c r="AA3278" s="457"/>
      <c r="AB3278" s="55">
        <f t="shared" si="853"/>
        <v>0</v>
      </c>
      <c r="AC3278" s="55">
        <f>IF(A_Stammdaten!$B$25="ja",D_SAV!AA3278,D_SAV!AB3278)</f>
        <v>0</v>
      </c>
      <c r="AD3278" s="478">
        <f>IF(AC3278=0,0,IF(U3278-(con_EOGJahr-D_SAV!E3278)&lt;=0,AC3278,AC3278/V3278))</f>
        <v>0</v>
      </c>
      <c r="AE3278" s="478">
        <f>IFERROR(IF(AND(VLOOKUP(D3278,rng_ND,5,FALSE)="Ja",D_SAV!T3278="degressiv"),D_SAV!AC3278*Y3278/100,0),0)</f>
        <v>0</v>
      </c>
      <c r="AF3278" s="55">
        <f>IFERROR(IF(VLOOKUP(D3278,rng_ND,5,FALSE)="Ja",MAX(D_SAV!AD3278:AE3278),D_SAV!AD3278),0)</f>
        <v>0</v>
      </c>
      <c r="AG3278" s="55">
        <f t="shared" si="854"/>
        <v>0</v>
      </c>
      <c r="AH3278" s="55">
        <f t="shared" si="855"/>
        <v>0</v>
      </c>
      <c r="AI3278" s="55">
        <f t="shared" si="856"/>
        <v>0</v>
      </c>
      <c r="AJ3278" s="55">
        <f t="shared" si="857"/>
        <v>0</v>
      </c>
      <c r="AK3278" s="55">
        <f t="shared" si="848"/>
        <v>0</v>
      </c>
      <c r="AL3278" s="55">
        <f t="shared" si="849"/>
        <v>0</v>
      </c>
      <c r="AM3278" s="55">
        <f t="shared" si="850"/>
        <v>0</v>
      </c>
    </row>
    <row r="3279" spans="1:39" x14ac:dyDescent="0.25">
      <c r="A3279" s="47">
        <v>3275</v>
      </c>
      <c r="B3279" s="358" t="str">
        <f>IF(AND(E3279&lt;&gt;0,D3279&lt;&gt;0,F3279&lt;&gt;0),IF(C3279&lt;&gt;0,CONCATENATE(C3279,"-AGr",VLOOKUP(D3279,Listen!$A$2:$G$45,7,FALSE),"-",E3279,"-",F3279,),CONCATENATE("AGr",VLOOKUP(D3279,Listen!$A$2:$G$45,7,FALSE),"-",E3279,"-",F3279)),"keine vollständige ID")</f>
        <v>keine vollständige ID</v>
      </c>
      <c r="C3279" s="359">
        <f>'[2]III_SAV-Details_NB'!B3285</f>
        <v>0</v>
      </c>
      <c r="D3279" s="359">
        <f>'[2]III_SAV-Details_NB'!C3285</f>
        <v>0</v>
      </c>
      <c r="E3279" s="359">
        <f>'[2]III_SAV-Details_NB'!D3285</f>
        <v>0</v>
      </c>
      <c r="F3279" s="490"/>
      <c r="G3279" s="281">
        <f>'[2]III_SAV-Details_NB'!X3285</f>
        <v>0</v>
      </c>
      <c r="H3279" s="281">
        <f t="shared" si="851"/>
        <v>0</v>
      </c>
      <c r="I3279" s="281">
        <f>IF(con_EOGJahr=2025,'[2]III_SAV-Details_NB'!AA3285,IF(con_EOGJahr=2026,'[2]III_SAV-Details_NB'!AB3285,'[2]III_SAV-Details_NB'!AC3285))</f>
        <v>0</v>
      </c>
      <c r="J3279" s="282"/>
      <c r="K3279" s="282"/>
      <c r="L3279" s="282"/>
      <c r="M3279" s="282"/>
      <c r="N3279" s="282"/>
      <c r="O3279" s="282"/>
      <c r="P3279" s="52">
        <f t="shared" si="852"/>
        <v>0</v>
      </c>
      <c r="Q3279" s="60"/>
      <c r="R3279" s="53">
        <f t="shared" si="843"/>
        <v>0</v>
      </c>
      <c r="S3279" s="59"/>
      <c r="T3279" s="61"/>
      <c r="U3279" s="342" t="str">
        <f t="shared" si="847"/>
        <v>k.A.</v>
      </c>
      <c r="V3279" s="343" t="str">
        <f t="shared" si="844"/>
        <v>k.A.</v>
      </c>
      <c r="W3279" s="343" t="str">
        <f>IFERROR(IF(OR($D3279="",$E3279=0,con_Ende=0),"k.A.",IF(VLOOKUP($D3279,rng_ND,5,0)="Nein",VLOOKUP($D3279,rng_ND,2,FALSE),MIN(VLOOKUP($D3279,rng_ND,2,FALSE),A_Stammdaten!$B$19-D_SAV!$E3279+1))),"k.A.")</f>
        <v>k.A.</v>
      </c>
      <c r="X3279" s="343" t="str">
        <f t="shared" si="845"/>
        <v>k.A.</v>
      </c>
      <c r="Y3279" s="62"/>
      <c r="Z3279" s="48">
        <f t="shared" si="846"/>
        <v>0</v>
      </c>
      <c r="AA3279" s="457"/>
      <c r="AB3279" s="55">
        <f t="shared" si="853"/>
        <v>0</v>
      </c>
      <c r="AC3279" s="55">
        <f>IF(A_Stammdaten!$B$25="ja",D_SAV!AA3279,D_SAV!AB3279)</f>
        <v>0</v>
      </c>
      <c r="AD3279" s="478">
        <f>IF(AC3279=0,0,IF(U3279-(con_EOGJahr-D_SAV!E3279)&lt;=0,AC3279,AC3279/V3279))</f>
        <v>0</v>
      </c>
      <c r="AE3279" s="478">
        <f>IFERROR(IF(AND(VLOOKUP(D3279,rng_ND,5,FALSE)="Ja",D_SAV!T3279="degressiv"),D_SAV!AC3279*Y3279/100,0),0)</f>
        <v>0</v>
      </c>
      <c r="AF3279" s="55">
        <f>IFERROR(IF(VLOOKUP(D3279,rng_ND,5,FALSE)="Ja",MAX(D_SAV!AD3279:AE3279),D_SAV!AD3279),0)</f>
        <v>0</v>
      </c>
      <c r="AG3279" s="55">
        <f t="shared" si="854"/>
        <v>0</v>
      </c>
      <c r="AH3279" s="55">
        <f t="shared" si="855"/>
        <v>0</v>
      </c>
      <c r="AI3279" s="55">
        <f t="shared" si="856"/>
        <v>0</v>
      </c>
      <c r="AJ3279" s="55">
        <f t="shared" si="857"/>
        <v>0</v>
      </c>
      <c r="AK3279" s="55">
        <f t="shared" si="848"/>
        <v>0</v>
      </c>
      <c r="AL3279" s="55">
        <f t="shared" si="849"/>
        <v>0</v>
      </c>
      <c r="AM3279" s="55">
        <f t="shared" si="850"/>
        <v>0</v>
      </c>
    </row>
    <row r="3280" spans="1:39" x14ac:dyDescent="0.25">
      <c r="A3280" s="47">
        <v>3276</v>
      </c>
      <c r="B3280" s="358" t="str">
        <f>IF(AND(E3280&lt;&gt;0,D3280&lt;&gt;0,F3280&lt;&gt;0),IF(C3280&lt;&gt;0,CONCATENATE(C3280,"-AGr",VLOOKUP(D3280,Listen!$A$2:$G$45,7,FALSE),"-",E3280,"-",F3280,),CONCATENATE("AGr",VLOOKUP(D3280,Listen!$A$2:$G$45,7,FALSE),"-",E3280,"-",F3280)),"keine vollständige ID")</f>
        <v>keine vollständige ID</v>
      </c>
      <c r="C3280" s="359">
        <f>'[2]III_SAV-Details_NB'!B3286</f>
        <v>0</v>
      </c>
      <c r="D3280" s="359">
        <f>'[2]III_SAV-Details_NB'!C3286</f>
        <v>0</v>
      </c>
      <c r="E3280" s="359">
        <f>'[2]III_SAV-Details_NB'!D3286</f>
        <v>0</v>
      </c>
      <c r="F3280" s="490"/>
      <c r="G3280" s="281">
        <f>'[2]III_SAV-Details_NB'!X3286</f>
        <v>0</v>
      </c>
      <c r="H3280" s="281">
        <f t="shared" si="851"/>
        <v>0</v>
      </c>
      <c r="I3280" s="281">
        <f>IF(con_EOGJahr=2025,'[2]III_SAV-Details_NB'!AA3286,IF(con_EOGJahr=2026,'[2]III_SAV-Details_NB'!AB3286,'[2]III_SAV-Details_NB'!AC3286))</f>
        <v>0</v>
      </c>
      <c r="J3280" s="282"/>
      <c r="K3280" s="282"/>
      <c r="L3280" s="282"/>
      <c r="M3280" s="282"/>
      <c r="N3280" s="282"/>
      <c r="O3280" s="282"/>
      <c r="P3280" s="52">
        <f t="shared" si="852"/>
        <v>0</v>
      </c>
      <c r="Q3280" s="60"/>
      <c r="R3280" s="53">
        <f t="shared" si="843"/>
        <v>0</v>
      </c>
      <c r="S3280" s="59"/>
      <c r="T3280" s="61"/>
      <c r="U3280" s="342" t="str">
        <f t="shared" si="847"/>
        <v>k.A.</v>
      </c>
      <c r="V3280" s="343" t="str">
        <f t="shared" si="844"/>
        <v>k.A.</v>
      </c>
      <c r="W3280" s="343" t="str">
        <f>IFERROR(IF(OR($D3280="",$E3280=0,con_Ende=0),"k.A.",IF(VLOOKUP($D3280,rng_ND,5,0)="Nein",VLOOKUP($D3280,rng_ND,2,FALSE),MIN(VLOOKUP($D3280,rng_ND,2,FALSE),A_Stammdaten!$B$19-D_SAV!$E3280+1))),"k.A.")</f>
        <v>k.A.</v>
      </c>
      <c r="X3280" s="343" t="str">
        <f t="shared" si="845"/>
        <v>k.A.</v>
      </c>
      <c r="Y3280" s="62"/>
      <c r="Z3280" s="48">
        <f t="shared" si="846"/>
        <v>0</v>
      </c>
      <c r="AA3280" s="457"/>
      <c r="AB3280" s="55">
        <f t="shared" si="853"/>
        <v>0</v>
      </c>
      <c r="AC3280" s="55">
        <f>IF(A_Stammdaten!$B$25="ja",D_SAV!AA3280,D_SAV!AB3280)</f>
        <v>0</v>
      </c>
      <c r="AD3280" s="478">
        <f>IF(AC3280=0,0,IF(U3280-(con_EOGJahr-D_SAV!E3280)&lt;=0,AC3280,AC3280/V3280))</f>
        <v>0</v>
      </c>
      <c r="AE3280" s="478">
        <f>IFERROR(IF(AND(VLOOKUP(D3280,rng_ND,5,FALSE)="Ja",D_SAV!T3280="degressiv"),D_SAV!AC3280*Y3280/100,0),0)</f>
        <v>0</v>
      </c>
      <c r="AF3280" s="55">
        <f>IFERROR(IF(VLOOKUP(D3280,rng_ND,5,FALSE)="Ja",MAX(D_SAV!AD3280:AE3280),D_SAV!AD3280),0)</f>
        <v>0</v>
      </c>
      <c r="AG3280" s="55">
        <f t="shared" si="854"/>
        <v>0</v>
      </c>
      <c r="AH3280" s="55">
        <f t="shared" si="855"/>
        <v>0</v>
      </c>
      <c r="AI3280" s="55">
        <f t="shared" si="856"/>
        <v>0</v>
      </c>
      <c r="AJ3280" s="55">
        <f t="shared" si="857"/>
        <v>0</v>
      </c>
      <c r="AK3280" s="55">
        <f t="shared" si="848"/>
        <v>0</v>
      </c>
      <c r="AL3280" s="55">
        <f t="shared" si="849"/>
        <v>0</v>
      </c>
      <c r="AM3280" s="55">
        <f t="shared" si="850"/>
        <v>0</v>
      </c>
    </row>
    <row r="3281" spans="1:39" x14ac:dyDescent="0.25">
      <c r="A3281" s="47">
        <v>3277</v>
      </c>
      <c r="B3281" s="358" t="str">
        <f>IF(AND(E3281&lt;&gt;0,D3281&lt;&gt;0,F3281&lt;&gt;0),IF(C3281&lt;&gt;0,CONCATENATE(C3281,"-AGr",VLOOKUP(D3281,Listen!$A$2:$G$45,7,FALSE),"-",E3281,"-",F3281,),CONCATENATE("AGr",VLOOKUP(D3281,Listen!$A$2:$G$45,7,FALSE),"-",E3281,"-",F3281)),"keine vollständige ID")</f>
        <v>keine vollständige ID</v>
      </c>
      <c r="C3281" s="359">
        <f>'[2]III_SAV-Details_NB'!B3287</f>
        <v>0</v>
      </c>
      <c r="D3281" s="359">
        <f>'[2]III_SAV-Details_NB'!C3287</f>
        <v>0</v>
      </c>
      <c r="E3281" s="359">
        <f>'[2]III_SAV-Details_NB'!D3287</f>
        <v>0</v>
      </c>
      <c r="F3281" s="490"/>
      <c r="G3281" s="281">
        <f>'[2]III_SAV-Details_NB'!X3287</f>
        <v>0</v>
      </c>
      <c r="H3281" s="281">
        <f t="shared" si="851"/>
        <v>0</v>
      </c>
      <c r="I3281" s="281">
        <f>IF(con_EOGJahr=2025,'[2]III_SAV-Details_NB'!AA3287,IF(con_EOGJahr=2026,'[2]III_SAV-Details_NB'!AB3287,'[2]III_SAV-Details_NB'!AC3287))</f>
        <v>0</v>
      </c>
      <c r="J3281" s="282"/>
      <c r="K3281" s="282"/>
      <c r="L3281" s="282"/>
      <c r="M3281" s="282"/>
      <c r="N3281" s="282"/>
      <c r="O3281" s="282"/>
      <c r="P3281" s="52">
        <f t="shared" si="852"/>
        <v>0</v>
      </c>
      <c r="Q3281" s="60"/>
      <c r="R3281" s="53">
        <f t="shared" si="843"/>
        <v>0</v>
      </c>
      <c r="S3281" s="59"/>
      <c r="T3281" s="61"/>
      <c r="U3281" s="342" t="str">
        <f t="shared" si="847"/>
        <v>k.A.</v>
      </c>
      <c r="V3281" s="343" t="str">
        <f t="shared" si="844"/>
        <v>k.A.</v>
      </c>
      <c r="W3281" s="343" t="str">
        <f>IFERROR(IF(OR($D3281="",$E3281=0,con_Ende=0),"k.A.",IF(VLOOKUP($D3281,rng_ND,5,0)="Nein",VLOOKUP($D3281,rng_ND,2,FALSE),MIN(VLOOKUP($D3281,rng_ND,2,FALSE),A_Stammdaten!$B$19-D_SAV!$E3281+1))),"k.A.")</f>
        <v>k.A.</v>
      </c>
      <c r="X3281" s="343" t="str">
        <f t="shared" si="845"/>
        <v>k.A.</v>
      </c>
      <c r="Y3281" s="62"/>
      <c r="Z3281" s="48">
        <f t="shared" si="846"/>
        <v>0</v>
      </c>
      <c r="AA3281" s="457"/>
      <c r="AB3281" s="55">
        <f t="shared" si="853"/>
        <v>0</v>
      </c>
      <c r="AC3281" s="55">
        <f>IF(A_Stammdaten!$B$25="ja",D_SAV!AA3281,D_SAV!AB3281)</f>
        <v>0</v>
      </c>
      <c r="AD3281" s="478">
        <f>IF(AC3281=0,0,IF(U3281-(con_EOGJahr-D_SAV!E3281)&lt;=0,AC3281,AC3281/V3281))</f>
        <v>0</v>
      </c>
      <c r="AE3281" s="478">
        <f>IFERROR(IF(AND(VLOOKUP(D3281,rng_ND,5,FALSE)="Ja",D_SAV!T3281="degressiv"),D_SAV!AC3281*Y3281/100,0),0)</f>
        <v>0</v>
      </c>
      <c r="AF3281" s="55">
        <f>IFERROR(IF(VLOOKUP(D3281,rng_ND,5,FALSE)="Ja",MAX(D_SAV!AD3281:AE3281),D_SAV!AD3281),0)</f>
        <v>0</v>
      </c>
      <c r="AG3281" s="55">
        <f t="shared" si="854"/>
        <v>0</v>
      </c>
      <c r="AH3281" s="55">
        <f t="shared" si="855"/>
        <v>0</v>
      </c>
      <c r="AI3281" s="55">
        <f t="shared" si="856"/>
        <v>0</v>
      </c>
      <c r="AJ3281" s="55">
        <f t="shared" si="857"/>
        <v>0</v>
      </c>
      <c r="AK3281" s="55">
        <f t="shared" si="848"/>
        <v>0</v>
      </c>
      <c r="AL3281" s="55">
        <f t="shared" si="849"/>
        <v>0</v>
      </c>
      <c r="AM3281" s="55">
        <f t="shared" si="850"/>
        <v>0</v>
      </c>
    </row>
    <row r="3282" spans="1:39" x14ac:dyDescent="0.25">
      <c r="A3282" s="47">
        <v>3278</v>
      </c>
      <c r="B3282" s="358" t="str">
        <f>IF(AND(E3282&lt;&gt;0,D3282&lt;&gt;0,F3282&lt;&gt;0),IF(C3282&lt;&gt;0,CONCATENATE(C3282,"-AGr",VLOOKUP(D3282,Listen!$A$2:$G$45,7,FALSE),"-",E3282,"-",F3282,),CONCATENATE("AGr",VLOOKUP(D3282,Listen!$A$2:$G$45,7,FALSE),"-",E3282,"-",F3282)),"keine vollständige ID")</f>
        <v>keine vollständige ID</v>
      </c>
      <c r="C3282" s="359">
        <f>'[2]III_SAV-Details_NB'!B3288</f>
        <v>0</v>
      </c>
      <c r="D3282" s="359">
        <f>'[2]III_SAV-Details_NB'!C3288</f>
        <v>0</v>
      </c>
      <c r="E3282" s="359">
        <f>'[2]III_SAV-Details_NB'!D3288</f>
        <v>0</v>
      </c>
      <c r="F3282" s="490"/>
      <c r="G3282" s="281">
        <f>'[2]III_SAV-Details_NB'!X3288</f>
        <v>0</v>
      </c>
      <c r="H3282" s="281">
        <f t="shared" si="851"/>
        <v>0</v>
      </c>
      <c r="I3282" s="281">
        <f>IF(con_EOGJahr=2025,'[2]III_SAV-Details_NB'!AA3288,IF(con_EOGJahr=2026,'[2]III_SAV-Details_NB'!AB3288,'[2]III_SAV-Details_NB'!AC3288))</f>
        <v>0</v>
      </c>
      <c r="J3282" s="282"/>
      <c r="K3282" s="282"/>
      <c r="L3282" s="282"/>
      <c r="M3282" s="282"/>
      <c r="N3282" s="282"/>
      <c r="O3282" s="282"/>
      <c r="P3282" s="52">
        <f t="shared" si="852"/>
        <v>0</v>
      </c>
      <c r="Q3282" s="60"/>
      <c r="R3282" s="53">
        <f t="shared" ref="R3282:R3345" si="858">P3282+Q3282</f>
        <v>0</v>
      </c>
      <c r="S3282" s="59"/>
      <c r="T3282" s="61"/>
      <c r="U3282" s="342" t="str">
        <f t="shared" si="847"/>
        <v>k.A.</v>
      </c>
      <c r="V3282" s="343" t="str">
        <f t="shared" ref="V3282:V3345" si="859">IFERROR(IF(OR($D3282="",$E3282=0,con_Ende=0,$U3282=0),"k.A.",MAX($E3282-con_EOGJahr+$U3282,0)),"k.A.")</f>
        <v>k.A.</v>
      </c>
      <c r="W3282" s="343" t="str">
        <f>IFERROR(IF(OR($D3282="",$E3282=0,con_Ende=0),"k.A.",IF(VLOOKUP($D3282,rng_ND,5,0)="Nein",VLOOKUP($D3282,rng_ND,2,FALSE),MIN(VLOOKUP($D3282,rng_ND,2,FALSE),A_Stammdaten!$B$19-D_SAV!$E3282+1))),"k.A.")</f>
        <v>k.A.</v>
      </c>
      <c r="X3282" s="343" t="str">
        <f t="shared" ref="X3282:X3345" si="860">IFERROR(IF(OR($D3282="",$E3282=0,con_Ende=0),"k.A.",VLOOKUP($D3282,rng_ND,3,FALSE)),"k.A.")</f>
        <v>k.A.</v>
      </c>
      <c r="Y3282" s="62"/>
      <c r="Z3282" s="48">
        <f t="shared" ref="Z3282:Z3345" si="861">IF(AND($E3282&lt;2006,$E3282&lt;&gt;0),IFERROR(VLOOKUP($E3282,rng_Index,VLOOKUP($D3282,rng_ND,4,FALSE)+1,FALSE),1),)</f>
        <v>0</v>
      </c>
      <c r="AA3282" s="457"/>
      <c r="AB3282" s="55">
        <f t="shared" si="853"/>
        <v>0</v>
      </c>
      <c r="AC3282" s="55">
        <f>IF(A_Stammdaten!$B$25="ja",D_SAV!AA3282,D_SAV!AB3282)</f>
        <v>0</v>
      </c>
      <c r="AD3282" s="478">
        <f>IF(AC3282=0,0,IF(U3282-(con_EOGJahr-D_SAV!E3282)&lt;=0,AC3282,AC3282/V3282))</f>
        <v>0</v>
      </c>
      <c r="AE3282" s="478">
        <f>IFERROR(IF(AND(VLOOKUP(D3282,rng_ND,5,FALSE)="Ja",D_SAV!T3282="degressiv"),D_SAV!AC3282*Y3282/100,0),0)</f>
        <v>0</v>
      </c>
      <c r="AF3282" s="55">
        <f>IFERROR(IF(VLOOKUP(D3282,rng_ND,5,FALSE)="Ja",MAX(D_SAV!AD3282:AE3282),D_SAV!AD3282),0)</f>
        <v>0</v>
      </c>
      <c r="AG3282" s="55">
        <f t="shared" si="854"/>
        <v>0</v>
      </c>
      <c r="AH3282" s="55">
        <f t="shared" si="855"/>
        <v>0</v>
      </c>
      <c r="AI3282" s="55">
        <f t="shared" si="856"/>
        <v>0</v>
      </c>
      <c r="AJ3282" s="55">
        <f t="shared" si="857"/>
        <v>0</v>
      </c>
      <c r="AK3282" s="55">
        <f t="shared" si="848"/>
        <v>0</v>
      </c>
      <c r="AL3282" s="55">
        <f t="shared" si="849"/>
        <v>0</v>
      </c>
      <c r="AM3282" s="55">
        <f t="shared" si="850"/>
        <v>0</v>
      </c>
    </row>
    <row r="3283" spans="1:39" x14ac:dyDescent="0.25">
      <c r="A3283" s="47">
        <v>3279</v>
      </c>
      <c r="B3283" s="358" t="str">
        <f>IF(AND(E3283&lt;&gt;0,D3283&lt;&gt;0,F3283&lt;&gt;0),IF(C3283&lt;&gt;0,CONCATENATE(C3283,"-AGr",VLOOKUP(D3283,Listen!$A$2:$G$45,7,FALSE),"-",E3283,"-",F3283,),CONCATENATE("AGr",VLOOKUP(D3283,Listen!$A$2:$G$45,7,FALSE),"-",E3283,"-",F3283)),"keine vollständige ID")</f>
        <v>keine vollständige ID</v>
      </c>
      <c r="C3283" s="359">
        <f>'[2]III_SAV-Details_NB'!B3289</f>
        <v>0</v>
      </c>
      <c r="D3283" s="359">
        <f>'[2]III_SAV-Details_NB'!C3289</f>
        <v>0</v>
      </c>
      <c r="E3283" s="359">
        <f>'[2]III_SAV-Details_NB'!D3289</f>
        <v>0</v>
      </c>
      <c r="F3283" s="490"/>
      <c r="G3283" s="281">
        <f>'[2]III_SAV-Details_NB'!X3289</f>
        <v>0</v>
      </c>
      <c r="H3283" s="281">
        <f t="shared" si="851"/>
        <v>0</v>
      </c>
      <c r="I3283" s="281">
        <f>IF(con_EOGJahr=2025,'[2]III_SAV-Details_NB'!AA3289,IF(con_EOGJahr=2026,'[2]III_SAV-Details_NB'!AB3289,'[2]III_SAV-Details_NB'!AC3289))</f>
        <v>0</v>
      </c>
      <c r="J3283" s="282"/>
      <c r="K3283" s="282"/>
      <c r="L3283" s="282"/>
      <c r="M3283" s="282"/>
      <c r="N3283" s="282"/>
      <c r="O3283" s="282"/>
      <c r="P3283" s="52">
        <f t="shared" si="852"/>
        <v>0</v>
      </c>
      <c r="Q3283" s="60"/>
      <c r="R3283" s="53">
        <f t="shared" si="858"/>
        <v>0</v>
      </c>
      <c r="S3283" s="59"/>
      <c r="T3283" s="61"/>
      <c r="U3283" s="342" t="str">
        <f t="shared" ref="U3283:U3346" si="862">+W3283</f>
        <v>k.A.</v>
      </c>
      <c r="V3283" s="343" t="str">
        <f t="shared" si="859"/>
        <v>k.A.</v>
      </c>
      <c r="W3283" s="343" t="str">
        <f>IFERROR(IF(OR($D3283="",$E3283=0,con_Ende=0),"k.A.",IF(VLOOKUP($D3283,rng_ND,5,0)="Nein",VLOOKUP($D3283,rng_ND,2,FALSE),MIN(VLOOKUP($D3283,rng_ND,2,FALSE),A_Stammdaten!$B$19-D_SAV!$E3283+1))),"k.A.")</f>
        <v>k.A.</v>
      </c>
      <c r="X3283" s="343" t="str">
        <f t="shared" si="860"/>
        <v>k.A.</v>
      </c>
      <c r="Y3283" s="62"/>
      <c r="Z3283" s="48">
        <f t="shared" si="861"/>
        <v>0</v>
      </c>
      <c r="AA3283" s="457"/>
      <c r="AB3283" s="55">
        <f t="shared" si="853"/>
        <v>0</v>
      </c>
      <c r="AC3283" s="55">
        <f>IF(A_Stammdaten!$B$25="ja",D_SAV!AA3283,D_SAV!AB3283)</f>
        <v>0</v>
      </c>
      <c r="AD3283" s="478">
        <f>IF(AC3283=0,0,IF(U3283-(con_EOGJahr-D_SAV!E3283)&lt;=0,AC3283,AC3283/V3283))</f>
        <v>0</v>
      </c>
      <c r="AE3283" s="478">
        <f>IFERROR(IF(AND(VLOOKUP(D3283,rng_ND,5,FALSE)="Ja",D_SAV!T3283="degressiv"),D_SAV!AC3283*Y3283/100,0),0)</f>
        <v>0</v>
      </c>
      <c r="AF3283" s="55">
        <f>IFERROR(IF(VLOOKUP(D3283,rng_ND,5,FALSE)="Ja",MAX(D_SAV!AD3283:AE3283),D_SAV!AD3283),0)</f>
        <v>0</v>
      </c>
      <c r="AG3283" s="55">
        <f t="shared" si="854"/>
        <v>0</v>
      </c>
      <c r="AH3283" s="55">
        <f t="shared" si="855"/>
        <v>0</v>
      </c>
      <c r="AI3283" s="55">
        <f t="shared" si="856"/>
        <v>0</v>
      </c>
      <c r="AJ3283" s="55">
        <f t="shared" si="857"/>
        <v>0</v>
      </c>
      <c r="AK3283" s="55">
        <f t="shared" si="848"/>
        <v>0</v>
      </c>
      <c r="AL3283" s="55">
        <f t="shared" si="849"/>
        <v>0</v>
      </c>
      <c r="AM3283" s="55">
        <f t="shared" si="850"/>
        <v>0</v>
      </c>
    </row>
    <row r="3284" spans="1:39" x14ac:dyDescent="0.25">
      <c r="A3284" s="47">
        <v>3280</v>
      </c>
      <c r="B3284" s="358" t="str">
        <f>IF(AND(E3284&lt;&gt;0,D3284&lt;&gt;0,F3284&lt;&gt;0),IF(C3284&lt;&gt;0,CONCATENATE(C3284,"-AGr",VLOOKUP(D3284,Listen!$A$2:$G$45,7,FALSE),"-",E3284,"-",F3284,),CONCATENATE("AGr",VLOOKUP(D3284,Listen!$A$2:$G$45,7,FALSE),"-",E3284,"-",F3284)),"keine vollständige ID")</f>
        <v>keine vollständige ID</v>
      </c>
      <c r="C3284" s="359">
        <f>'[2]III_SAV-Details_NB'!B3290</f>
        <v>0</v>
      </c>
      <c r="D3284" s="359">
        <f>'[2]III_SAV-Details_NB'!C3290</f>
        <v>0</v>
      </c>
      <c r="E3284" s="359">
        <f>'[2]III_SAV-Details_NB'!D3290</f>
        <v>0</v>
      </c>
      <c r="F3284" s="490"/>
      <c r="G3284" s="281">
        <f>'[2]III_SAV-Details_NB'!X3290</f>
        <v>0</v>
      </c>
      <c r="H3284" s="281">
        <f t="shared" si="851"/>
        <v>0</v>
      </c>
      <c r="I3284" s="281">
        <f>IF(con_EOGJahr=2025,'[2]III_SAV-Details_NB'!AA3290,IF(con_EOGJahr=2026,'[2]III_SAV-Details_NB'!AB3290,'[2]III_SAV-Details_NB'!AC3290))</f>
        <v>0</v>
      </c>
      <c r="J3284" s="282"/>
      <c r="K3284" s="282"/>
      <c r="L3284" s="282"/>
      <c r="M3284" s="282"/>
      <c r="N3284" s="282"/>
      <c r="O3284" s="282"/>
      <c r="P3284" s="52">
        <f t="shared" si="852"/>
        <v>0</v>
      </c>
      <c r="Q3284" s="60"/>
      <c r="R3284" s="53">
        <f t="shared" si="858"/>
        <v>0</v>
      </c>
      <c r="S3284" s="59"/>
      <c r="T3284" s="61"/>
      <c r="U3284" s="342" t="str">
        <f t="shared" si="862"/>
        <v>k.A.</v>
      </c>
      <c r="V3284" s="343" t="str">
        <f t="shared" si="859"/>
        <v>k.A.</v>
      </c>
      <c r="W3284" s="343" t="str">
        <f>IFERROR(IF(OR($D3284="",$E3284=0,con_Ende=0),"k.A.",IF(VLOOKUP($D3284,rng_ND,5,0)="Nein",VLOOKUP($D3284,rng_ND,2,FALSE),MIN(VLOOKUP($D3284,rng_ND,2,FALSE),A_Stammdaten!$B$19-D_SAV!$E3284+1))),"k.A.")</f>
        <v>k.A.</v>
      </c>
      <c r="X3284" s="343" t="str">
        <f t="shared" si="860"/>
        <v>k.A.</v>
      </c>
      <c r="Y3284" s="62"/>
      <c r="Z3284" s="48">
        <f t="shared" si="861"/>
        <v>0</v>
      </c>
      <c r="AA3284" s="457"/>
      <c r="AB3284" s="55">
        <f t="shared" si="853"/>
        <v>0</v>
      </c>
      <c r="AC3284" s="55">
        <f>IF(A_Stammdaten!$B$25="ja",D_SAV!AA3284,D_SAV!AB3284)</f>
        <v>0</v>
      </c>
      <c r="AD3284" s="478">
        <f>IF(AC3284=0,0,IF(U3284-(con_EOGJahr-D_SAV!E3284)&lt;=0,AC3284,AC3284/V3284))</f>
        <v>0</v>
      </c>
      <c r="AE3284" s="478">
        <f>IFERROR(IF(AND(VLOOKUP(D3284,rng_ND,5,FALSE)="Ja",D_SAV!T3284="degressiv"),D_SAV!AC3284*Y3284/100,0),0)</f>
        <v>0</v>
      </c>
      <c r="AF3284" s="55">
        <f>IFERROR(IF(VLOOKUP(D3284,rng_ND,5,FALSE)="Ja",MAX(D_SAV!AD3284:AE3284),D_SAV!AD3284),0)</f>
        <v>0</v>
      </c>
      <c r="AG3284" s="55">
        <f t="shared" si="854"/>
        <v>0</v>
      </c>
      <c r="AH3284" s="55">
        <f t="shared" si="855"/>
        <v>0</v>
      </c>
      <c r="AI3284" s="55">
        <f t="shared" si="856"/>
        <v>0</v>
      </c>
      <c r="AJ3284" s="55">
        <f t="shared" si="857"/>
        <v>0</v>
      </c>
      <c r="AK3284" s="55">
        <f t="shared" si="848"/>
        <v>0</v>
      </c>
      <c r="AL3284" s="55">
        <f t="shared" si="849"/>
        <v>0</v>
      </c>
      <c r="AM3284" s="55">
        <f t="shared" si="850"/>
        <v>0</v>
      </c>
    </row>
    <row r="3285" spans="1:39" x14ac:dyDescent="0.25">
      <c r="A3285" s="47">
        <v>3281</v>
      </c>
      <c r="B3285" s="358" t="str">
        <f>IF(AND(E3285&lt;&gt;0,D3285&lt;&gt;0,F3285&lt;&gt;0),IF(C3285&lt;&gt;0,CONCATENATE(C3285,"-AGr",VLOOKUP(D3285,Listen!$A$2:$G$45,7,FALSE),"-",E3285,"-",F3285,),CONCATENATE("AGr",VLOOKUP(D3285,Listen!$A$2:$G$45,7,FALSE),"-",E3285,"-",F3285)),"keine vollständige ID")</f>
        <v>keine vollständige ID</v>
      </c>
      <c r="C3285" s="359">
        <f>'[2]III_SAV-Details_NB'!B3291</f>
        <v>0</v>
      </c>
      <c r="D3285" s="359">
        <f>'[2]III_SAV-Details_NB'!C3291</f>
        <v>0</v>
      </c>
      <c r="E3285" s="359">
        <f>'[2]III_SAV-Details_NB'!D3291</f>
        <v>0</v>
      </c>
      <c r="F3285" s="490"/>
      <c r="G3285" s="281">
        <f>'[2]III_SAV-Details_NB'!X3291</f>
        <v>0</v>
      </c>
      <c r="H3285" s="281">
        <f t="shared" si="851"/>
        <v>0</v>
      </c>
      <c r="I3285" s="281">
        <f>IF(con_EOGJahr=2025,'[2]III_SAV-Details_NB'!AA3291,IF(con_EOGJahr=2026,'[2]III_SAV-Details_NB'!AB3291,'[2]III_SAV-Details_NB'!AC3291))</f>
        <v>0</v>
      </c>
      <c r="J3285" s="282"/>
      <c r="K3285" s="282"/>
      <c r="L3285" s="282"/>
      <c r="M3285" s="282"/>
      <c r="N3285" s="282"/>
      <c r="O3285" s="282"/>
      <c r="P3285" s="52">
        <f t="shared" si="852"/>
        <v>0</v>
      </c>
      <c r="Q3285" s="60"/>
      <c r="R3285" s="53">
        <f t="shared" si="858"/>
        <v>0</v>
      </c>
      <c r="S3285" s="59"/>
      <c r="T3285" s="61"/>
      <c r="U3285" s="342" t="str">
        <f t="shared" si="862"/>
        <v>k.A.</v>
      </c>
      <c r="V3285" s="343" t="str">
        <f t="shared" si="859"/>
        <v>k.A.</v>
      </c>
      <c r="W3285" s="343" t="str">
        <f>IFERROR(IF(OR($D3285="",$E3285=0,con_Ende=0),"k.A.",IF(VLOOKUP($D3285,rng_ND,5,0)="Nein",VLOOKUP($D3285,rng_ND,2,FALSE),MIN(VLOOKUP($D3285,rng_ND,2,FALSE),A_Stammdaten!$B$19-D_SAV!$E3285+1))),"k.A.")</f>
        <v>k.A.</v>
      </c>
      <c r="X3285" s="343" t="str">
        <f t="shared" si="860"/>
        <v>k.A.</v>
      </c>
      <c r="Y3285" s="62"/>
      <c r="Z3285" s="48">
        <f t="shared" si="861"/>
        <v>0</v>
      </c>
      <c r="AA3285" s="457"/>
      <c r="AB3285" s="55">
        <f t="shared" si="853"/>
        <v>0</v>
      </c>
      <c r="AC3285" s="55">
        <f>IF(A_Stammdaten!$B$25="ja",D_SAV!AA3285,D_SAV!AB3285)</f>
        <v>0</v>
      </c>
      <c r="AD3285" s="478">
        <f>IF(AC3285=0,0,IF(U3285-(con_EOGJahr-D_SAV!E3285)&lt;=0,AC3285,AC3285/V3285))</f>
        <v>0</v>
      </c>
      <c r="AE3285" s="478">
        <f>IFERROR(IF(AND(VLOOKUP(D3285,rng_ND,5,FALSE)="Ja",D_SAV!T3285="degressiv"),D_SAV!AC3285*Y3285/100,0),0)</f>
        <v>0</v>
      </c>
      <c r="AF3285" s="55">
        <f>IFERROR(IF(VLOOKUP(D3285,rng_ND,5,FALSE)="Ja",MAX(D_SAV!AD3285:AE3285),D_SAV!AD3285),0)</f>
        <v>0</v>
      </c>
      <c r="AG3285" s="55">
        <f t="shared" si="854"/>
        <v>0</v>
      </c>
      <c r="AH3285" s="55">
        <f t="shared" si="855"/>
        <v>0</v>
      </c>
      <c r="AI3285" s="55">
        <f t="shared" si="856"/>
        <v>0</v>
      </c>
      <c r="AJ3285" s="55">
        <f t="shared" si="857"/>
        <v>0</v>
      </c>
      <c r="AK3285" s="55">
        <f t="shared" si="848"/>
        <v>0</v>
      </c>
      <c r="AL3285" s="55">
        <f t="shared" si="849"/>
        <v>0</v>
      </c>
      <c r="AM3285" s="55">
        <f t="shared" si="850"/>
        <v>0</v>
      </c>
    </row>
    <row r="3286" spans="1:39" x14ac:dyDescent="0.25">
      <c r="A3286" s="47">
        <v>3282</v>
      </c>
      <c r="B3286" s="358" t="str">
        <f>IF(AND(E3286&lt;&gt;0,D3286&lt;&gt;0,F3286&lt;&gt;0),IF(C3286&lt;&gt;0,CONCATENATE(C3286,"-AGr",VLOOKUP(D3286,Listen!$A$2:$G$45,7,FALSE),"-",E3286,"-",F3286,),CONCATENATE("AGr",VLOOKUP(D3286,Listen!$A$2:$G$45,7,FALSE),"-",E3286,"-",F3286)),"keine vollständige ID")</f>
        <v>keine vollständige ID</v>
      </c>
      <c r="C3286" s="359">
        <f>'[2]III_SAV-Details_NB'!B3292</f>
        <v>0</v>
      </c>
      <c r="D3286" s="359">
        <f>'[2]III_SAV-Details_NB'!C3292</f>
        <v>0</v>
      </c>
      <c r="E3286" s="359">
        <f>'[2]III_SAV-Details_NB'!D3292</f>
        <v>0</v>
      </c>
      <c r="F3286" s="490"/>
      <c r="G3286" s="281">
        <f>'[2]III_SAV-Details_NB'!X3292</f>
        <v>0</v>
      </c>
      <c r="H3286" s="281">
        <f t="shared" si="851"/>
        <v>0</v>
      </c>
      <c r="I3286" s="281">
        <f>IF(con_EOGJahr=2025,'[2]III_SAV-Details_NB'!AA3292,IF(con_EOGJahr=2026,'[2]III_SAV-Details_NB'!AB3292,'[2]III_SAV-Details_NB'!AC3292))</f>
        <v>0</v>
      </c>
      <c r="J3286" s="282"/>
      <c r="K3286" s="282"/>
      <c r="L3286" s="282"/>
      <c r="M3286" s="282"/>
      <c r="N3286" s="282"/>
      <c r="O3286" s="282"/>
      <c r="P3286" s="52">
        <f t="shared" si="852"/>
        <v>0</v>
      </c>
      <c r="Q3286" s="60"/>
      <c r="R3286" s="53">
        <f t="shared" si="858"/>
        <v>0</v>
      </c>
      <c r="S3286" s="59"/>
      <c r="T3286" s="61"/>
      <c r="U3286" s="342" t="str">
        <f t="shared" si="862"/>
        <v>k.A.</v>
      </c>
      <c r="V3286" s="343" t="str">
        <f t="shared" si="859"/>
        <v>k.A.</v>
      </c>
      <c r="W3286" s="343" t="str">
        <f>IFERROR(IF(OR($D3286="",$E3286=0,con_Ende=0),"k.A.",IF(VLOOKUP($D3286,rng_ND,5,0)="Nein",VLOOKUP($D3286,rng_ND,2,FALSE),MIN(VLOOKUP($D3286,rng_ND,2,FALSE),A_Stammdaten!$B$19-D_SAV!$E3286+1))),"k.A.")</f>
        <v>k.A.</v>
      </c>
      <c r="X3286" s="343" t="str">
        <f t="shared" si="860"/>
        <v>k.A.</v>
      </c>
      <c r="Y3286" s="62"/>
      <c r="Z3286" s="48">
        <f t="shared" si="861"/>
        <v>0</v>
      </c>
      <c r="AA3286" s="457"/>
      <c r="AB3286" s="55">
        <f t="shared" si="853"/>
        <v>0</v>
      </c>
      <c r="AC3286" s="55">
        <f>IF(A_Stammdaten!$B$25="ja",D_SAV!AA3286,D_SAV!AB3286)</f>
        <v>0</v>
      </c>
      <c r="AD3286" s="478">
        <f>IF(AC3286=0,0,IF(U3286-(con_EOGJahr-D_SAV!E3286)&lt;=0,AC3286,AC3286/V3286))</f>
        <v>0</v>
      </c>
      <c r="AE3286" s="478">
        <f>IFERROR(IF(AND(VLOOKUP(D3286,rng_ND,5,FALSE)="Ja",D_SAV!T3286="degressiv"),D_SAV!AC3286*Y3286/100,0),0)</f>
        <v>0</v>
      </c>
      <c r="AF3286" s="55">
        <f>IFERROR(IF(VLOOKUP(D3286,rng_ND,5,FALSE)="Ja",MAX(D_SAV!AD3286:AE3286),D_SAV!AD3286),0)</f>
        <v>0</v>
      </c>
      <c r="AG3286" s="55">
        <f t="shared" si="854"/>
        <v>0</v>
      </c>
      <c r="AH3286" s="55">
        <f t="shared" si="855"/>
        <v>0</v>
      </c>
      <c r="AI3286" s="55">
        <f t="shared" si="856"/>
        <v>0</v>
      </c>
      <c r="AJ3286" s="55">
        <f t="shared" si="857"/>
        <v>0</v>
      </c>
      <c r="AK3286" s="55">
        <f t="shared" si="848"/>
        <v>0</v>
      </c>
      <c r="AL3286" s="55">
        <f t="shared" si="849"/>
        <v>0</v>
      </c>
      <c r="AM3286" s="55">
        <f t="shared" si="850"/>
        <v>0</v>
      </c>
    </row>
    <row r="3287" spans="1:39" x14ac:dyDescent="0.25">
      <c r="A3287" s="47">
        <v>3283</v>
      </c>
      <c r="B3287" s="358" t="str">
        <f>IF(AND(E3287&lt;&gt;0,D3287&lt;&gt;0,F3287&lt;&gt;0),IF(C3287&lt;&gt;0,CONCATENATE(C3287,"-AGr",VLOOKUP(D3287,Listen!$A$2:$G$45,7,FALSE),"-",E3287,"-",F3287,),CONCATENATE("AGr",VLOOKUP(D3287,Listen!$A$2:$G$45,7,FALSE),"-",E3287,"-",F3287)),"keine vollständige ID")</f>
        <v>keine vollständige ID</v>
      </c>
      <c r="C3287" s="359">
        <f>'[2]III_SAV-Details_NB'!B3293</f>
        <v>0</v>
      </c>
      <c r="D3287" s="359">
        <f>'[2]III_SAV-Details_NB'!C3293</f>
        <v>0</v>
      </c>
      <c r="E3287" s="359">
        <f>'[2]III_SAV-Details_NB'!D3293</f>
        <v>0</v>
      </c>
      <c r="F3287" s="490"/>
      <c r="G3287" s="281">
        <f>'[2]III_SAV-Details_NB'!X3293</f>
        <v>0</v>
      </c>
      <c r="H3287" s="281">
        <f t="shared" si="851"/>
        <v>0</v>
      </c>
      <c r="I3287" s="281">
        <f>IF(con_EOGJahr=2025,'[2]III_SAV-Details_NB'!AA3293,IF(con_EOGJahr=2026,'[2]III_SAV-Details_NB'!AB3293,'[2]III_SAV-Details_NB'!AC3293))</f>
        <v>0</v>
      </c>
      <c r="J3287" s="282"/>
      <c r="K3287" s="282"/>
      <c r="L3287" s="282"/>
      <c r="M3287" s="282"/>
      <c r="N3287" s="282"/>
      <c r="O3287" s="282"/>
      <c r="P3287" s="52">
        <f t="shared" si="852"/>
        <v>0</v>
      </c>
      <c r="Q3287" s="60"/>
      <c r="R3287" s="53">
        <f t="shared" si="858"/>
        <v>0</v>
      </c>
      <c r="S3287" s="59"/>
      <c r="T3287" s="61"/>
      <c r="U3287" s="342" t="str">
        <f t="shared" si="862"/>
        <v>k.A.</v>
      </c>
      <c r="V3287" s="343" t="str">
        <f t="shared" si="859"/>
        <v>k.A.</v>
      </c>
      <c r="W3287" s="343" t="str">
        <f>IFERROR(IF(OR($D3287="",$E3287=0,con_Ende=0),"k.A.",IF(VLOOKUP($D3287,rng_ND,5,0)="Nein",VLOOKUP($D3287,rng_ND,2,FALSE),MIN(VLOOKUP($D3287,rng_ND,2,FALSE),A_Stammdaten!$B$19-D_SAV!$E3287+1))),"k.A.")</f>
        <v>k.A.</v>
      </c>
      <c r="X3287" s="343" t="str">
        <f t="shared" si="860"/>
        <v>k.A.</v>
      </c>
      <c r="Y3287" s="62"/>
      <c r="Z3287" s="48">
        <f t="shared" si="861"/>
        <v>0</v>
      </c>
      <c r="AA3287" s="457"/>
      <c r="AB3287" s="55">
        <f t="shared" si="853"/>
        <v>0</v>
      </c>
      <c r="AC3287" s="55">
        <f>IF(A_Stammdaten!$B$25="ja",D_SAV!AA3287,D_SAV!AB3287)</f>
        <v>0</v>
      </c>
      <c r="AD3287" s="478">
        <f>IF(AC3287=0,0,IF(U3287-(con_EOGJahr-D_SAV!E3287)&lt;=0,AC3287,AC3287/V3287))</f>
        <v>0</v>
      </c>
      <c r="AE3287" s="478">
        <f>IFERROR(IF(AND(VLOOKUP(D3287,rng_ND,5,FALSE)="Ja",D_SAV!T3287="degressiv"),D_SAV!AC3287*Y3287/100,0),0)</f>
        <v>0</v>
      </c>
      <c r="AF3287" s="55">
        <f>IFERROR(IF(VLOOKUP(D3287,rng_ND,5,FALSE)="Ja",MAX(D_SAV!AD3287:AE3287),D_SAV!AD3287),0)</f>
        <v>0</v>
      </c>
      <c r="AG3287" s="55">
        <f t="shared" si="854"/>
        <v>0</v>
      </c>
      <c r="AH3287" s="55">
        <f t="shared" si="855"/>
        <v>0</v>
      </c>
      <c r="AI3287" s="55">
        <f t="shared" si="856"/>
        <v>0</v>
      </c>
      <c r="AJ3287" s="55">
        <f t="shared" si="857"/>
        <v>0</v>
      </c>
      <c r="AK3287" s="55">
        <f t="shared" si="848"/>
        <v>0</v>
      </c>
      <c r="AL3287" s="55">
        <f t="shared" si="849"/>
        <v>0</v>
      </c>
      <c r="AM3287" s="55">
        <f t="shared" si="850"/>
        <v>0</v>
      </c>
    </row>
    <row r="3288" spans="1:39" x14ac:dyDescent="0.25">
      <c r="A3288" s="47">
        <v>3284</v>
      </c>
      <c r="B3288" s="358" t="str">
        <f>IF(AND(E3288&lt;&gt;0,D3288&lt;&gt;0,F3288&lt;&gt;0),IF(C3288&lt;&gt;0,CONCATENATE(C3288,"-AGr",VLOOKUP(D3288,Listen!$A$2:$G$45,7,FALSE),"-",E3288,"-",F3288,),CONCATENATE("AGr",VLOOKUP(D3288,Listen!$A$2:$G$45,7,FALSE),"-",E3288,"-",F3288)),"keine vollständige ID")</f>
        <v>keine vollständige ID</v>
      </c>
      <c r="C3288" s="359">
        <f>'[2]III_SAV-Details_NB'!B3294</f>
        <v>0</v>
      </c>
      <c r="D3288" s="359">
        <f>'[2]III_SAV-Details_NB'!C3294</f>
        <v>0</v>
      </c>
      <c r="E3288" s="359">
        <f>'[2]III_SAV-Details_NB'!D3294</f>
        <v>0</v>
      </c>
      <c r="F3288" s="490"/>
      <c r="G3288" s="281">
        <f>'[2]III_SAV-Details_NB'!X3294</f>
        <v>0</v>
      </c>
      <c r="H3288" s="281">
        <f t="shared" si="851"/>
        <v>0</v>
      </c>
      <c r="I3288" s="281">
        <f>IF(con_EOGJahr=2025,'[2]III_SAV-Details_NB'!AA3294,IF(con_EOGJahr=2026,'[2]III_SAV-Details_NB'!AB3294,'[2]III_SAV-Details_NB'!AC3294))</f>
        <v>0</v>
      </c>
      <c r="J3288" s="282"/>
      <c r="K3288" s="282"/>
      <c r="L3288" s="282"/>
      <c r="M3288" s="282"/>
      <c r="N3288" s="282"/>
      <c r="O3288" s="282"/>
      <c r="P3288" s="52">
        <f t="shared" si="852"/>
        <v>0</v>
      </c>
      <c r="Q3288" s="60"/>
      <c r="R3288" s="53">
        <f t="shared" si="858"/>
        <v>0</v>
      </c>
      <c r="S3288" s="59"/>
      <c r="T3288" s="61"/>
      <c r="U3288" s="342" t="str">
        <f t="shared" si="862"/>
        <v>k.A.</v>
      </c>
      <c r="V3288" s="343" t="str">
        <f t="shared" si="859"/>
        <v>k.A.</v>
      </c>
      <c r="W3288" s="343" t="str">
        <f>IFERROR(IF(OR($D3288="",$E3288=0,con_Ende=0),"k.A.",IF(VLOOKUP($D3288,rng_ND,5,0)="Nein",VLOOKUP($D3288,rng_ND,2,FALSE),MIN(VLOOKUP($D3288,rng_ND,2,FALSE),A_Stammdaten!$B$19-D_SAV!$E3288+1))),"k.A.")</f>
        <v>k.A.</v>
      </c>
      <c r="X3288" s="343" t="str">
        <f t="shared" si="860"/>
        <v>k.A.</v>
      </c>
      <c r="Y3288" s="62"/>
      <c r="Z3288" s="48">
        <f t="shared" si="861"/>
        <v>0</v>
      </c>
      <c r="AA3288" s="457"/>
      <c r="AB3288" s="55">
        <f t="shared" si="853"/>
        <v>0</v>
      </c>
      <c r="AC3288" s="55">
        <f>IF(A_Stammdaten!$B$25="ja",D_SAV!AA3288,D_SAV!AB3288)</f>
        <v>0</v>
      </c>
      <c r="AD3288" s="478">
        <f>IF(AC3288=0,0,IF(U3288-(con_EOGJahr-D_SAV!E3288)&lt;=0,AC3288,AC3288/V3288))</f>
        <v>0</v>
      </c>
      <c r="AE3288" s="478">
        <f>IFERROR(IF(AND(VLOOKUP(D3288,rng_ND,5,FALSE)="Ja",D_SAV!T3288="degressiv"),D_SAV!AC3288*Y3288/100,0),0)</f>
        <v>0</v>
      </c>
      <c r="AF3288" s="55">
        <f>IFERROR(IF(VLOOKUP(D3288,rng_ND,5,FALSE)="Ja",MAX(D_SAV!AD3288:AE3288),D_SAV!AD3288),0)</f>
        <v>0</v>
      </c>
      <c r="AG3288" s="55">
        <f t="shared" si="854"/>
        <v>0</v>
      </c>
      <c r="AH3288" s="55">
        <f t="shared" si="855"/>
        <v>0</v>
      </c>
      <c r="AI3288" s="55">
        <f t="shared" si="856"/>
        <v>0</v>
      </c>
      <c r="AJ3288" s="55">
        <f t="shared" si="857"/>
        <v>0</v>
      </c>
      <c r="AK3288" s="55">
        <f t="shared" si="848"/>
        <v>0</v>
      </c>
      <c r="AL3288" s="55">
        <f t="shared" si="849"/>
        <v>0</v>
      </c>
      <c r="AM3288" s="55">
        <f t="shared" si="850"/>
        <v>0</v>
      </c>
    </row>
    <row r="3289" spans="1:39" x14ac:dyDescent="0.25">
      <c r="A3289" s="47">
        <v>3285</v>
      </c>
      <c r="B3289" s="358" t="str">
        <f>IF(AND(E3289&lt;&gt;0,D3289&lt;&gt;0,F3289&lt;&gt;0),IF(C3289&lt;&gt;0,CONCATENATE(C3289,"-AGr",VLOOKUP(D3289,Listen!$A$2:$G$45,7,FALSE),"-",E3289,"-",F3289,),CONCATENATE("AGr",VLOOKUP(D3289,Listen!$A$2:$G$45,7,FALSE),"-",E3289,"-",F3289)),"keine vollständige ID")</f>
        <v>keine vollständige ID</v>
      </c>
      <c r="C3289" s="359">
        <f>'[2]III_SAV-Details_NB'!B3295</f>
        <v>0</v>
      </c>
      <c r="D3289" s="359">
        <f>'[2]III_SAV-Details_NB'!C3295</f>
        <v>0</v>
      </c>
      <c r="E3289" s="359">
        <f>'[2]III_SAV-Details_NB'!D3295</f>
        <v>0</v>
      </c>
      <c r="F3289" s="490"/>
      <c r="G3289" s="281">
        <f>'[2]III_SAV-Details_NB'!X3295</f>
        <v>0</v>
      </c>
      <c r="H3289" s="281">
        <f t="shared" si="851"/>
        <v>0</v>
      </c>
      <c r="I3289" s="281">
        <f>IF(con_EOGJahr=2025,'[2]III_SAV-Details_NB'!AA3295,IF(con_EOGJahr=2026,'[2]III_SAV-Details_NB'!AB3295,'[2]III_SAV-Details_NB'!AC3295))</f>
        <v>0</v>
      </c>
      <c r="J3289" s="282"/>
      <c r="K3289" s="282"/>
      <c r="L3289" s="282"/>
      <c r="M3289" s="282"/>
      <c r="N3289" s="282"/>
      <c r="O3289" s="282"/>
      <c r="P3289" s="52">
        <f t="shared" si="852"/>
        <v>0</v>
      </c>
      <c r="Q3289" s="60"/>
      <c r="R3289" s="53">
        <f t="shared" si="858"/>
        <v>0</v>
      </c>
      <c r="S3289" s="59"/>
      <c r="T3289" s="61"/>
      <c r="U3289" s="342" t="str">
        <f t="shared" si="862"/>
        <v>k.A.</v>
      </c>
      <c r="V3289" s="343" t="str">
        <f t="shared" si="859"/>
        <v>k.A.</v>
      </c>
      <c r="W3289" s="343" t="str">
        <f>IFERROR(IF(OR($D3289="",$E3289=0,con_Ende=0),"k.A.",IF(VLOOKUP($D3289,rng_ND,5,0)="Nein",VLOOKUP($D3289,rng_ND,2,FALSE),MIN(VLOOKUP($D3289,rng_ND,2,FALSE),A_Stammdaten!$B$19-D_SAV!$E3289+1))),"k.A.")</f>
        <v>k.A.</v>
      </c>
      <c r="X3289" s="343" t="str">
        <f t="shared" si="860"/>
        <v>k.A.</v>
      </c>
      <c r="Y3289" s="62"/>
      <c r="Z3289" s="48">
        <f t="shared" si="861"/>
        <v>0</v>
      </c>
      <c r="AA3289" s="457"/>
      <c r="AB3289" s="55">
        <f t="shared" si="853"/>
        <v>0</v>
      </c>
      <c r="AC3289" s="55">
        <f>IF(A_Stammdaten!$B$25="ja",D_SAV!AA3289,D_SAV!AB3289)</f>
        <v>0</v>
      </c>
      <c r="AD3289" s="478">
        <f>IF(AC3289=0,0,IF(U3289-(con_EOGJahr-D_SAV!E3289)&lt;=0,AC3289,AC3289/V3289))</f>
        <v>0</v>
      </c>
      <c r="AE3289" s="478">
        <f>IFERROR(IF(AND(VLOOKUP(D3289,rng_ND,5,FALSE)="Ja",D_SAV!T3289="degressiv"),D_SAV!AC3289*Y3289/100,0),0)</f>
        <v>0</v>
      </c>
      <c r="AF3289" s="55">
        <f>IFERROR(IF(VLOOKUP(D3289,rng_ND,5,FALSE)="Ja",MAX(D_SAV!AD3289:AE3289),D_SAV!AD3289),0)</f>
        <v>0</v>
      </c>
      <c r="AG3289" s="55">
        <f t="shared" si="854"/>
        <v>0</v>
      </c>
      <c r="AH3289" s="55">
        <f t="shared" si="855"/>
        <v>0</v>
      </c>
      <c r="AI3289" s="55">
        <f t="shared" si="856"/>
        <v>0</v>
      </c>
      <c r="AJ3289" s="55">
        <f t="shared" si="857"/>
        <v>0</v>
      </c>
      <c r="AK3289" s="55">
        <f t="shared" si="848"/>
        <v>0</v>
      </c>
      <c r="AL3289" s="55">
        <f t="shared" si="849"/>
        <v>0</v>
      </c>
      <c r="AM3289" s="55">
        <f t="shared" si="850"/>
        <v>0</v>
      </c>
    </row>
    <row r="3290" spans="1:39" x14ac:dyDescent="0.25">
      <c r="A3290" s="47">
        <v>3286</v>
      </c>
      <c r="B3290" s="358" t="str">
        <f>IF(AND(E3290&lt;&gt;0,D3290&lt;&gt;0,F3290&lt;&gt;0),IF(C3290&lt;&gt;0,CONCATENATE(C3290,"-AGr",VLOOKUP(D3290,Listen!$A$2:$G$45,7,FALSE),"-",E3290,"-",F3290,),CONCATENATE("AGr",VLOOKUP(D3290,Listen!$A$2:$G$45,7,FALSE),"-",E3290,"-",F3290)),"keine vollständige ID")</f>
        <v>keine vollständige ID</v>
      </c>
      <c r="C3290" s="359">
        <f>'[2]III_SAV-Details_NB'!B3296</f>
        <v>0</v>
      </c>
      <c r="D3290" s="359">
        <f>'[2]III_SAV-Details_NB'!C3296</f>
        <v>0</v>
      </c>
      <c r="E3290" s="359">
        <f>'[2]III_SAV-Details_NB'!D3296</f>
        <v>0</v>
      </c>
      <c r="F3290" s="490"/>
      <c r="G3290" s="281">
        <f>'[2]III_SAV-Details_NB'!X3296</f>
        <v>0</v>
      </c>
      <c r="H3290" s="281">
        <f t="shared" si="851"/>
        <v>0</v>
      </c>
      <c r="I3290" s="281">
        <f>IF(con_EOGJahr=2025,'[2]III_SAV-Details_NB'!AA3296,IF(con_EOGJahr=2026,'[2]III_SAV-Details_NB'!AB3296,'[2]III_SAV-Details_NB'!AC3296))</f>
        <v>0</v>
      </c>
      <c r="J3290" s="282"/>
      <c r="K3290" s="282"/>
      <c r="L3290" s="282"/>
      <c r="M3290" s="282"/>
      <c r="N3290" s="282"/>
      <c r="O3290" s="282"/>
      <c r="P3290" s="52">
        <f t="shared" si="852"/>
        <v>0</v>
      </c>
      <c r="Q3290" s="60"/>
      <c r="R3290" s="53">
        <f t="shared" si="858"/>
        <v>0</v>
      </c>
      <c r="S3290" s="59"/>
      <c r="T3290" s="61"/>
      <c r="U3290" s="342" t="str">
        <f t="shared" si="862"/>
        <v>k.A.</v>
      </c>
      <c r="V3290" s="343" t="str">
        <f t="shared" si="859"/>
        <v>k.A.</v>
      </c>
      <c r="W3290" s="343" t="str">
        <f>IFERROR(IF(OR($D3290="",$E3290=0,con_Ende=0),"k.A.",IF(VLOOKUP($D3290,rng_ND,5,0)="Nein",VLOOKUP($D3290,rng_ND,2,FALSE),MIN(VLOOKUP($D3290,rng_ND,2,FALSE),A_Stammdaten!$B$19-D_SAV!$E3290+1))),"k.A.")</f>
        <v>k.A.</v>
      </c>
      <c r="X3290" s="343" t="str">
        <f t="shared" si="860"/>
        <v>k.A.</v>
      </c>
      <c r="Y3290" s="62"/>
      <c r="Z3290" s="48">
        <f t="shared" si="861"/>
        <v>0</v>
      </c>
      <c r="AA3290" s="457"/>
      <c r="AB3290" s="55">
        <f t="shared" si="853"/>
        <v>0</v>
      </c>
      <c r="AC3290" s="55">
        <f>IF(A_Stammdaten!$B$25="ja",D_SAV!AA3290,D_SAV!AB3290)</f>
        <v>0</v>
      </c>
      <c r="AD3290" s="478">
        <f>IF(AC3290=0,0,IF(U3290-(con_EOGJahr-D_SAV!E3290)&lt;=0,AC3290,AC3290/V3290))</f>
        <v>0</v>
      </c>
      <c r="AE3290" s="478">
        <f>IFERROR(IF(AND(VLOOKUP(D3290,rng_ND,5,FALSE)="Ja",D_SAV!T3290="degressiv"),D_SAV!AC3290*Y3290/100,0),0)</f>
        <v>0</v>
      </c>
      <c r="AF3290" s="55">
        <f>IFERROR(IF(VLOOKUP(D3290,rng_ND,5,FALSE)="Ja",MAX(D_SAV!AD3290:AE3290),D_SAV!AD3290),0)</f>
        <v>0</v>
      </c>
      <c r="AG3290" s="55">
        <f t="shared" si="854"/>
        <v>0</v>
      </c>
      <c r="AH3290" s="55">
        <f t="shared" si="855"/>
        <v>0</v>
      </c>
      <c r="AI3290" s="55">
        <f t="shared" si="856"/>
        <v>0</v>
      </c>
      <c r="AJ3290" s="55">
        <f t="shared" si="857"/>
        <v>0</v>
      </c>
      <c r="AK3290" s="55">
        <f t="shared" si="848"/>
        <v>0</v>
      </c>
      <c r="AL3290" s="55">
        <f t="shared" si="849"/>
        <v>0</v>
      </c>
      <c r="AM3290" s="55">
        <f t="shared" si="850"/>
        <v>0</v>
      </c>
    </row>
    <row r="3291" spans="1:39" x14ac:dyDescent="0.25">
      <c r="A3291" s="47">
        <v>3287</v>
      </c>
      <c r="B3291" s="358" t="str">
        <f>IF(AND(E3291&lt;&gt;0,D3291&lt;&gt;0,F3291&lt;&gt;0),IF(C3291&lt;&gt;0,CONCATENATE(C3291,"-AGr",VLOOKUP(D3291,Listen!$A$2:$G$45,7,FALSE),"-",E3291,"-",F3291,),CONCATENATE("AGr",VLOOKUP(D3291,Listen!$A$2:$G$45,7,FALSE),"-",E3291,"-",F3291)),"keine vollständige ID")</f>
        <v>keine vollständige ID</v>
      </c>
      <c r="C3291" s="359">
        <f>'[2]III_SAV-Details_NB'!B3297</f>
        <v>0</v>
      </c>
      <c r="D3291" s="359">
        <f>'[2]III_SAV-Details_NB'!C3297</f>
        <v>0</v>
      </c>
      <c r="E3291" s="359">
        <f>'[2]III_SAV-Details_NB'!D3297</f>
        <v>0</v>
      </c>
      <c r="F3291" s="490"/>
      <c r="G3291" s="281">
        <f>'[2]III_SAV-Details_NB'!X3297</f>
        <v>0</v>
      </c>
      <c r="H3291" s="281">
        <f t="shared" si="851"/>
        <v>0</v>
      </c>
      <c r="I3291" s="281">
        <f>IF(con_EOGJahr=2025,'[2]III_SAV-Details_NB'!AA3297,IF(con_EOGJahr=2026,'[2]III_SAV-Details_NB'!AB3297,'[2]III_SAV-Details_NB'!AC3297))</f>
        <v>0</v>
      </c>
      <c r="J3291" s="282"/>
      <c r="K3291" s="282"/>
      <c r="L3291" s="282"/>
      <c r="M3291" s="282"/>
      <c r="N3291" s="282"/>
      <c r="O3291" s="282"/>
      <c r="P3291" s="52">
        <f t="shared" si="852"/>
        <v>0</v>
      </c>
      <c r="Q3291" s="60"/>
      <c r="R3291" s="53">
        <f t="shared" si="858"/>
        <v>0</v>
      </c>
      <c r="S3291" s="59"/>
      <c r="T3291" s="61"/>
      <c r="U3291" s="342" t="str">
        <f t="shared" si="862"/>
        <v>k.A.</v>
      </c>
      <c r="V3291" s="343" t="str">
        <f t="shared" si="859"/>
        <v>k.A.</v>
      </c>
      <c r="W3291" s="343" t="str">
        <f>IFERROR(IF(OR($D3291="",$E3291=0,con_Ende=0),"k.A.",IF(VLOOKUP($D3291,rng_ND,5,0)="Nein",VLOOKUP($D3291,rng_ND,2,FALSE),MIN(VLOOKUP($D3291,rng_ND,2,FALSE),A_Stammdaten!$B$19-D_SAV!$E3291+1))),"k.A.")</f>
        <v>k.A.</v>
      </c>
      <c r="X3291" s="343" t="str">
        <f t="shared" si="860"/>
        <v>k.A.</v>
      </c>
      <c r="Y3291" s="62"/>
      <c r="Z3291" s="48">
        <f t="shared" si="861"/>
        <v>0</v>
      </c>
      <c r="AA3291" s="457"/>
      <c r="AB3291" s="55">
        <f t="shared" si="853"/>
        <v>0</v>
      </c>
      <c r="AC3291" s="55">
        <f>IF(A_Stammdaten!$B$25="ja",D_SAV!AA3291,D_SAV!AB3291)</f>
        <v>0</v>
      </c>
      <c r="AD3291" s="478">
        <f>IF(AC3291=0,0,IF(U3291-(con_EOGJahr-D_SAV!E3291)&lt;=0,AC3291,AC3291/V3291))</f>
        <v>0</v>
      </c>
      <c r="AE3291" s="478">
        <f>IFERROR(IF(AND(VLOOKUP(D3291,rng_ND,5,FALSE)="Ja",D_SAV!T3291="degressiv"),D_SAV!AC3291*Y3291/100,0),0)</f>
        <v>0</v>
      </c>
      <c r="AF3291" s="55">
        <f>IFERROR(IF(VLOOKUP(D3291,rng_ND,5,FALSE)="Ja",MAX(D_SAV!AD3291:AE3291),D_SAV!AD3291),0)</f>
        <v>0</v>
      </c>
      <c r="AG3291" s="55">
        <f t="shared" si="854"/>
        <v>0</v>
      </c>
      <c r="AH3291" s="55">
        <f t="shared" si="855"/>
        <v>0</v>
      </c>
      <c r="AI3291" s="55">
        <f t="shared" si="856"/>
        <v>0</v>
      </c>
      <c r="AJ3291" s="55">
        <f t="shared" si="857"/>
        <v>0</v>
      </c>
      <c r="AK3291" s="55">
        <f t="shared" si="848"/>
        <v>0</v>
      </c>
      <c r="AL3291" s="55">
        <f t="shared" si="849"/>
        <v>0</v>
      </c>
      <c r="AM3291" s="55">
        <f t="shared" si="850"/>
        <v>0</v>
      </c>
    </row>
    <row r="3292" spans="1:39" x14ac:dyDescent="0.25">
      <c r="A3292" s="47">
        <v>3288</v>
      </c>
      <c r="B3292" s="358" t="str">
        <f>IF(AND(E3292&lt;&gt;0,D3292&lt;&gt;0,F3292&lt;&gt;0),IF(C3292&lt;&gt;0,CONCATENATE(C3292,"-AGr",VLOOKUP(D3292,Listen!$A$2:$G$45,7,FALSE),"-",E3292,"-",F3292,),CONCATENATE("AGr",VLOOKUP(D3292,Listen!$A$2:$G$45,7,FALSE),"-",E3292,"-",F3292)),"keine vollständige ID")</f>
        <v>keine vollständige ID</v>
      </c>
      <c r="C3292" s="359">
        <f>'[2]III_SAV-Details_NB'!B3298</f>
        <v>0</v>
      </c>
      <c r="D3292" s="359">
        <f>'[2]III_SAV-Details_NB'!C3298</f>
        <v>0</v>
      </c>
      <c r="E3292" s="359">
        <f>'[2]III_SAV-Details_NB'!D3298</f>
        <v>0</v>
      </c>
      <c r="F3292" s="490"/>
      <c r="G3292" s="281">
        <f>'[2]III_SAV-Details_NB'!X3298</f>
        <v>0</v>
      </c>
      <c r="H3292" s="281">
        <f t="shared" si="851"/>
        <v>0</v>
      </c>
      <c r="I3292" s="281">
        <f>IF(con_EOGJahr=2025,'[2]III_SAV-Details_NB'!AA3298,IF(con_EOGJahr=2026,'[2]III_SAV-Details_NB'!AB3298,'[2]III_SAV-Details_NB'!AC3298))</f>
        <v>0</v>
      </c>
      <c r="J3292" s="282"/>
      <c r="K3292" s="282"/>
      <c r="L3292" s="282"/>
      <c r="M3292" s="282"/>
      <c r="N3292" s="282"/>
      <c r="O3292" s="282"/>
      <c r="P3292" s="52">
        <f t="shared" si="852"/>
        <v>0</v>
      </c>
      <c r="Q3292" s="60"/>
      <c r="R3292" s="53">
        <f t="shared" si="858"/>
        <v>0</v>
      </c>
      <c r="S3292" s="59"/>
      <c r="T3292" s="61"/>
      <c r="U3292" s="342" t="str">
        <f t="shared" si="862"/>
        <v>k.A.</v>
      </c>
      <c r="V3292" s="343" t="str">
        <f t="shared" si="859"/>
        <v>k.A.</v>
      </c>
      <c r="W3292" s="343" t="str">
        <f>IFERROR(IF(OR($D3292="",$E3292=0,con_Ende=0),"k.A.",IF(VLOOKUP($D3292,rng_ND,5,0)="Nein",VLOOKUP($D3292,rng_ND,2,FALSE),MIN(VLOOKUP($D3292,rng_ND,2,FALSE),A_Stammdaten!$B$19-D_SAV!$E3292+1))),"k.A.")</f>
        <v>k.A.</v>
      </c>
      <c r="X3292" s="343" t="str">
        <f t="shared" si="860"/>
        <v>k.A.</v>
      </c>
      <c r="Y3292" s="62"/>
      <c r="Z3292" s="48">
        <f t="shared" si="861"/>
        <v>0</v>
      </c>
      <c r="AA3292" s="457"/>
      <c r="AB3292" s="55">
        <f t="shared" si="853"/>
        <v>0</v>
      </c>
      <c r="AC3292" s="55">
        <f>IF(A_Stammdaten!$B$25="ja",D_SAV!AA3292,D_SAV!AB3292)</f>
        <v>0</v>
      </c>
      <c r="AD3292" s="478">
        <f>IF(AC3292=0,0,IF(U3292-(con_EOGJahr-D_SAV!E3292)&lt;=0,AC3292,AC3292/V3292))</f>
        <v>0</v>
      </c>
      <c r="AE3292" s="478">
        <f>IFERROR(IF(AND(VLOOKUP(D3292,rng_ND,5,FALSE)="Ja",D_SAV!T3292="degressiv"),D_SAV!AC3292*Y3292/100,0),0)</f>
        <v>0</v>
      </c>
      <c r="AF3292" s="55">
        <f>IFERROR(IF(VLOOKUP(D3292,rng_ND,5,FALSE)="Ja",MAX(D_SAV!AD3292:AE3292),D_SAV!AD3292),0)</f>
        <v>0</v>
      </c>
      <c r="AG3292" s="55">
        <f t="shared" si="854"/>
        <v>0</v>
      </c>
      <c r="AH3292" s="55">
        <f t="shared" si="855"/>
        <v>0</v>
      </c>
      <c r="AI3292" s="55">
        <f t="shared" si="856"/>
        <v>0</v>
      </c>
      <c r="AJ3292" s="55">
        <f t="shared" si="857"/>
        <v>0</v>
      </c>
      <c r="AK3292" s="55">
        <f t="shared" si="848"/>
        <v>0</v>
      </c>
      <c r="AL3292" s="55">
        <f t="shared" si="849"/>
        <v>0</v>
      </c>
      <c r="AM3292" s="55">
        <f t="shared" si="850"/>
        <v>0</v>
      </c>
    </row>
    <row r="3293" spans="1:39" x14ac:dyDescent="0.25">
      <c r="A3293" s="47">
        <v>3289</v>
      </c>
      <c r="B3293" s="358" t="str">
        <f>IF(AND(E3293&lt;&gt;0,D3293&lt;&gt;0,F3293&lt;&gt;0),IF(C3293&lt;&gt;0,CONCATENATE(C3293,"-AGr",VLOOKUP(D3293,Listen!$A$2:$G$45,7,FALSE),"-",E3293,"-",F3293,),CONCATENATE("AGr",VLOOKUP(D3293,Listen!$A$2:$G$45,7,FALSE),"-",E3293,"-",F3293)),"keine vollständige ID")</f>
        <v>keine vollständige ID</v>
      </c>
      <c r="C3293" s="359">
        <f>'[2]III_SAV-Details_NB'!B3299</f>
        <v>0</v>
      </c>
      <c r="D3293" s="359">
        <f>'[2]III_SAV-Details_NB'!C3299</f>
        <v>0</v>
      </c>
      <c r="E3293" s="359">
        <f>'[2]III_SAV-Details_NB'!D3299</f>
        <v>0</v>
      </c>
      <c r="F3293" s="490"/>
      <c r="G3293" s="281">
        <f>'[2]III_SAV-Details_NB'!X3299</f>
        <v>0</v>
      </c>
      <c r="H3293" s="281">
        <f t="shared" si="851"/>
        <v>0</v>
      </c>
      <c r="I3293" s="281">
        <f>IF(con_EOGJahr=2025,'[2]III_SAV-Details_NB'!AA3299,IF(con_EOGJahr=2026,'[2]III_SAV-Details_NB'!AB3299,'[2]III_SAV-Details_NB'!AC3299))</f>
        <v>0</v>
      </c>
      <c r="J3293" s="282"/>
      <c r="K3293" s="282"/>
      <c r="L3293" s="282"/>
      <c r="M3293" s="282"/>
      <c r="N3293" s="282"/>
      <c r="O3293" s="282"/>
      <c r="P3293" s="52">
        <f t="shared" si="852"/>
        <v>0</v>
      </c>
      <c r="Q3293" s="60"/>
      <c r="R3293" s="53">
        <f t="shared" si="858"/>
        <v>0</v>
      </c>
      <c r="S3293" s="59"/>
      <c r="T3293" s="61"/>
      <c r="U3293" s="342" t="str">
        <f t="shared" si="862"/>
        <v>k.A.</v>
      </c>
      <c r="V3293" s="343" t="str">
        <f t="shared" si="859"/>
        <v>k.A.</v>
      </c>
      <c r="W3293" s="343" t="str">
        <f>IFERROR(IF(OR($D3293="",$E3293=0,con_Ende=0),"k.A.",IF(VLOOKUP($D3293,rng_ND,5,0)="Nein",VLOOKUP($D3293,rng_ND,2,FALSE),MIN(VLOOKUP($D3293,rng_ND,2,FALSE),A_Stammdaten!$B$19-D_SAV!$E3293+1))),"k.A.")</f>
        <v>k.A.</v>
      </c>
      <c r="X3293" s="343" t="str">
        <f t="shared" si="860"/>
        <v>k.A.</v>
      </c>
      <c r="Y3293" s="62"/>
      <c r="Z3293" s="48">
        <f t="shared" si="861"/>
        <v>0</v>
      </c>
      <c r="AA3293" s="457"/>
      <c r="AB3293" s="55">
        <f t="shared" si="853"/>
        <v>0</v>
      </c>
      <c r="AC3293" s="55">
        <f>IF(A_Stammdaten!$B$25="ja",D_SAV!AA3293,D_SAV!AB3293)</f>
        <v>0</v>
      </c>
      <c r="AD3293" s="478">
        <f>IF(AC3293=0,0,IF(U3293-(con_EOGJahr-D_SAV!E3293)&lt;=0,AC3293,AC3293/V3293))</f>
        <v>0</v>
      </c>
      <c r="AE3293" s="478">
        <f>IFERROR(IF(AND(VLOOKUP(D3293,rng_ND,5,FALSE)="Ja",D_SAV!T3293="degressiv"),D_SAV!AC3293*Y3293/100,0),0)</f>
        <v>0</v>
      </c>
      <c r="AF3293" s="55">
        <f>IFERROR(IF(VLOOKUP(D3293,rng_ND,5,FALSE)="Ja",MAX(D_SAV!AD3293:AE3293),D_SAV!AD3293),0)</f>
        <v>0</v>
      </c>
      <c r="AG3293" s="55">
        <f t="shared" si="854"/>
        <v>0</v>
      </c>
      <c r="AH3293" s="55">
        <f t="shared" si="855"/>
        <v>0</v>
      </c>
      <c r="AI3293" s="55">
        <f t="shared" si="856"/>
        <v>0</v>
      </c>
      <c r="AJ3293" s="55">
        <f t="shared" si="857"/>
        <v>0</v>
      </c>
      <c r="AK3293" s="55">
        <f t="shared" si="848"/>
        <v>0</v>
      </c>
      <c r="AL3293" s="55">
        <f t="shared" si="849"/>
        <v>0</v>
      </c>
      <c r="AM3293" s="55">
        <f t="shared" si="850"/>
        <v>0</v>
      </c>
    </row>
    <row r="3294" spans="1:39" x14ac:dyDescent="0.25">
      <c r="A3294" s="47">
        <v>3290</v>
      </c>
      <c r="B3294" s="358" t="str">
        <f>IF(AND(E3294&lt;&gt;0,D3294&lt;&gt;0,F3294&lt;&gt;0),IF(C3294&lt;&gt;0,CONCATENATE(C3294,"-AGr",VLOOKUP(D3294,Listen!$A$2:$G$45,7,FALSE),"-",E3294,"-",F3294,),CONCATENATE("AGr",VLOOKUP(D3294,Listen!$A$2:$G$45,7,FALSE),"-",E3294,"-",F3294)),"keine vollständige ID")</f>
        <v>keine vollständige ID</v>
      </c>
      <c r="C3294" s="359">
        <f>'[2]III_SAV-Details_NB'!B3300</f>
        <v>0</v>
      </c>
      <c r="D3294" s="359">
        <f>'[2]III_SAV-Details_NB'!C3300</f>
        <v>0</v>
      </c>
      <c r="E3294" s="359">
        <f>'[2]III_SAV-Details_NB'!D3300</f>
        <v>0</v>
      </c>
      <c r="F3294" s="490"/>
      <c r="G3294" s="281">
        <f>'[2]III_SAV-Details_NB'!X3300</f>
        <v>0</v>
      </c>
      <c r="H3294" s="281">
        <f t="shared" si="851"/>
        <v>0</v>
      </c>
      <c r="I3294" s="281">
        <f>IF(con_EOGJahr=2025,'[2]III_SAV-Details_NB'!AA3300,IF(con_EOGJahr=2026,'[2]III_SAV-Details_NB'!AB3300,'[2]III_SAV-Details_NB'!AC3300))</f>
        <v>0</v>
      </c>
      <c r="J3294" s="282"/>
      <c r="K3294" s="282"/>
      <c r="L3294" s="282"/>
      <c r="M3294" s="282"/>
      <c r="N3294" s="282"/>
      <c r="O3294" s="282"/>
      <c r="P3294" s="52">
        <f t="shared" si="852"/>
        <v>0</v>
      </c>
      <c r="Q3294" s="60"/>
      <c r="R3294" s="53">
        <f t="shared" si="858"/>
        <v>0</v>
      </c>
      <c r="S3294" s="59"/>
      <c r="T3294" s="61"/>
      <c r="U3294" s="342" t="str">
        <f t="shared" si="862"/>
        <v>k.A.</v>
      </c>
      <c r="V3294" s="343" t="str">
        <f t="shared" si="859"/>
        <v>k.A.</v>
      </c>
      <c r="W3294" s="343" t="str">
        <f>IFERROR(IF(OR($D3294="",$E3294=0,con_Ende=0),"k.A.",IF(VLOOKUP($D3294,rng_ND,5,0)="Nein",VLOOKUP($D3294,rng_ND,2,FALSE),MIN(VLOOKUP($D3294,rng_ND,2,FALSE),A_Stammdaten!$B$19-D_SAV!$E3294+1))),"k.A.")</f>
        <v>k.A.</v>
      </c>
      <c r="X3294" s="343" t="str">
        <f t="shared" si="860"/>
        <v>k.A.</v>
      </c>
      <c r="Y3294" s="62"/>
      <c r="Z3294" s="48">
        <f t="shared" si="861"/>
        <v>0</v>
      </c>
      <c r="AA3294" s="457"/>
      <c r="AB3294" s="55">
        <f t="shared" si="853"/>
        <v>0</v>
      </c>
      <c r="AC3294" s="55">
        <f>IF(A_Stammdaten!$B$25="ja",D_SAV!AA3294,D_SAV!AB3294)</f>
        <v>0</v>
      </c>
      <c r="AD3294" s="478">
        <f>IF(AC3294=0,0,IF(U3294-(con_EOGJahr-D_SAV!E3294)&lt;=0,AC3294,AC3294/V3294))</f>
        <v>0</v>
      </c>
      <c r="AE3294" s="478">
        <f>IFERROR(IF(AND(VLOOKUP(D3294,rng_ND,5,FALSE)="Ja",D_SAV!T3294="degressiv"),D_SAV!AC3294*Y3294/100,0),0)</f>
        <v>0</v>
      </c>
      <c r="AF3294" s="55">
        <f>IFERROR(IF(VLOOKUP(D3294,rng_ND,5,FALSE)="Ja",MAX(D_SAV!AD3294:AE3294),D_SAV!AD3294),0)</f>
        <v>0</v>
      </c>
      <c r="AG3294" s="55">
        <f t="shared" si="854"/>
        <v>0</v>
      </c>
      <c r="AH3294" s="55">
        <f t="shared" si="855"/>
        <v>0</v>
      </c>
      <c r="AI3294" s="55">
        <f t="shared" si="856"/>
        <v>0</v>
      </c>
      <c r="AJ3294" s="55">
        <f t="shared" si="857"/>
        <v>0</v>
      </c>
      <c r="AK3294" s="55">
        <f t="shared" si="848"/>
        <v>0</v>
      </c>
      <c r="AL3294" s="55">
        <f t="shared" si="849"/>
        <v>0</v>
      </c>
      <c r="AM3294" s="55">
        <f t="shared" si="850"/>
        <v>0</v>
      </c>
    </row>
    <row r="3295" spans="1:39" x14ac:dyDescent="0.25">
      <c r="A3295" s="47">
        <v>3291</v>
      </c>
      <c r="B3295" s="358" t="str">
        <f>IF(AND(E3295&lt;&gt;0,D3295&lt;&gt;0,F3295&lt;&gt;0),IF(C3295&lt;&gt;0,CONCATENATE(C3295,"-AGr",VLOOKUP(D3295,Listen!$A$2:$G$45,7,FALSE),"-",E3295,"-",F3295,),CONCATENATE("AGr",VLOOKUP(D3295,Listen!$A$2:$G$45,7,FALSE),"-",E3295,"-",F3295)),"keine vollständige ID")</f>
        <v>keine vollständige ID</v>
      </c>
      <c r="C3295" s="359">
        <f>'[2]III_SAV-Details_NB'!B3301</f>
        <v>0</v>
      </c>
      <c r="D3295" s="359">
        <f>'[2]III_SAV-Details_NB'!C3301</f>
        <v>0</v>
      </c>
      <c r="E3295" s="359">
        <f>'[2]III_SAV-Details_NB'!D3301</f>
        <v>0</v>
      </c>
      <c r="F3295" s="490"/>
      <c r="G3295" s="281">
        <f>'[2]III_SAV-Details_NB'!X3301</f>
        <v>0</v>
      </c>
      <c r="H3295" s="281">
        <f t="shared" si="851"/>
        <v>0</v>
      </c>
      <c r="I3295" s="281">
        <f>IF(con_EOGJahr=2025,'[2]III_SAV-Details_NB'!AA3301,IF(con_EOGJahr=2026,'[2]III_SAV-Details_NB'!AB3301,'[2]III_SAV-Details_NB'!AC3301))</f>
        <v>0</v>
      </c>
      <c r="J3295" s="282"/>
      <c r="K3295" s="282"/>
      <c r="L3295" s="282"/>
      <c r="M3295" s="282"/>
      <c r="N3295" s="282"/>
      <c r="O3295" s="282"/>
      <c r="P3295" s="52">
        <f t="shared" si="852"/>
        <v>0</v>
      </c>
      <c r="Q3295" s="60"/>
      <c r="R3295" s="53">
        <f t="shared" si="858"/>
        <v>0</v>
      </c>
      <c r="S3295" s="59"/>
      <c r="T3295" s="61"/>
      <c r="U3295" s="342" t="str">
        <f t="shared" si="862"/>
        <v>k.A.</v>
      </c>
      <c r="V3295" s="343" t="str">
        <f t="shared" si="859"/>
        <v>k.A.</v>
      </c>
      <c r="W3295" s="343" t="str">
        <f>IFERROR(IF(OR($D3295="",$E3295=0,con_Ende=0),"k.A.",IF(VLOOKUP($D3295,rng_ND,5,0)="Nein",VLOOKUP($D3295,rng_ND,2,FALSE),MIN(VLOOKUP($D3295,rng_ND,2,FALSE),A_Stammdaten!$B$19-D_SAV!$E3295+1))),"k.A.")</f>
        <v>k.A.</v>
      </c>
      <c r="X3295" s="343" t="str">
        <f t="shared" si="860"/>
        <v>k.A.</v>
      </c>
      <c r="Y3295" s="62"/>
      <c r="Z3295" s="48">
        <f t="shared" si="861"/>
        <v>0</v>
      </c>
      <c r="AA3295" s="457"/>
      <c r="AB3295" s="55">
        <f t="shared" si="853"/>
        <v>0</v>
      </c>
      <c r="AC3295" s="55">
        <f>IF(A_Stammdaten!$B$25="ja",D_SAV!AA3295,D_SAV!AB3295)</f>
        <v>0</v>
      </c>
      <c r="AD3295" s="478">
        <f>IF(AC3295=0,0,IF(U3295-(con_EOGJahr-D_SAV!E3295)&lt;=0,AC3295,AC3295/V3295))</f>
        <v>0</v>
      </c>
      <c r="AE3295" s="478">
        <f>IFERROR(IF(AND(VLOOKUP(D3295,rng_ND,5,FALSE)="Ja",D_SAV!T3295="degressiv"),D_SAV!AC3295*Y3295/100,0),0)</f>
        <v>0</v>
      </c>
      <c r="AF3295" s="55">
        <f>IFERROR(IF(VLOOKUP(D3295,rng_ND,5,FALSE)="Ja",MAX(D_SAV!AD3295:AE3295),D_SAV!AD3295),0)</f>
        <v>0</v>
      </c>
      <c r="AG3295" s="55">
        <f t="shared" si="854"/>
        <v>0</v>
      </c>
      <c r="AH3295" s="55">
        <f t="shared" si="855"/>
        <v>0</v>
      </c>
      <c r="AI3295" s="55">
        <f t="shared" si="856"/>
        <v>0</v>
      </c>
      <c r="AJ3295" s="55">
        <f t="shared" si="857"/>
        <v>0</v>
      </c>
      <c r="AK3295" s="55">
        <f t="shared" si="848"/>
        <v>0</v>
      </c>
      <c r="AL3295" s="55">
        <f t="shared" si="849"/>
        <v>0</v>
      </c>
      <c r="AM3295" s="55">
        <f t="shared" si="850"/>
        <v>0</v>
      </c>
    </row>
    <row r="3296" spans="1:39" x14ac:dyDescent="0.25">
      <c r="A3296" s="47">
        <v>3292</v>
      </c>
      <c r="B3296" s="358" t="str">
        <f>IF(AND(E3296&lt;&gt;0,D3296&lt;&gt;0,F3296&lt;&gt;0),IF(C3296&lt;&gt;0,CONCATENATE(C3296,"-AGr",VLOOKUP(D3296,Listen!$A$2:$G$45,7,FALSE),"-",E3296,"-",F3296,),CONCATENATE("AGr",VLOOKUP(D3296,Listen!$A$2:$G$45,7,FALSE),"-",E3296,"-",F3296)),"keine vollständige ID")</f>
        <v>keine vollständige ID</v>
      </c>
      <c r="C3296" s="359">
        <f>'[2]III_SAV-Details_NB'!B3302</f>
        <v>0</v>
      </c>
      <c r="D3296" s="359">
        <f>'[2]III_SAV-Details_NB'!C3302</f>
        <v>0</v>
      </c>
      <c r="E3296" s="359">
        <f>'[2]III_SAV-Details_NB'!D3302</f>
        <v>0</v>
      </c>
      <c r="F3296" s="490"/>
      <c r="G3296" s="281">
        <f>'[2]III_SAV-Details_NB'!X3302</f>
        <v>0</v>
      </c>
      <c r="H3296" s="281">
        <f t="shared" si="851"/>
        <v>0</v>
      </c>
      <c r="I3296" s="281">
        <f>IF(con_EOGJahr=2025,'[2]III_SAV-Details_NB'!AA3302,IF(con_EOGJahr=2026,'[2]III_SAV-Details_NB'!AB3302,'[2]III_SAV-Details_NB'!AC3302))</f>
        <v>0</v>
      </c>
      <c r="J3296" s="282"/>
      <c r="K3296" s="282"/>
      <c r="L3296" s="282"/>
      <c r="M3296" s="282"/>
      <c r="N3296" s="282"/>
      <c r="O3296" s="282"/>
      <c r="P3296" s="52">
        <f t="shared" si="852"/>
        <v>0</v>
      </c>
      <c r="Q3296" s="60"/>
      <c r="R3296" s="53">
        <f t="shared" si="858"/>
        <v>0</v>
      </c>
      <c r="S3296" s="59"/>
      <c r="T3296" s="61"/>
      <c r="U3296" s="342" t="str">
        <f t="shared" si="862"/>
        <v>k.A.</v>
      </c>
      <c r="V3296" s="343" t="str">
        <f t="shared" si="859"/>
        <v>k.A.</v>
      </c>
      <c r="W3296" s="343" t="str">
        <f>IFERROR(IF(OR($D3296="",$E3296=0,con_Ende=0),"k.A.",IF(VLOOKUP($D3296,rng_ND,5,0)="Nein",VLOOKUP($D3296,rng_ND,2,FALSE),MIN(VLOOKUP($D3296,rng_ND,2,FALSE),A_Stammdaten!$B$19-D_SAV!$E3296+1))),"k.A.")</f>
        <v>k.A.</v>
      </c>
      <c r="X3296" s="343" t="str">
        <f t="shared" si="860"/>
        <v>k.A.</v>
      </c>
      <c r="Y3296" s="62"/>
      <c r="Z3296" s="48">
        <f t="shared" si="861"/>
        <v>0</v>
      </c>
      <c r="AA3296" s="457"/>
      <c r="AB3296" s="55">
        <f t="shared" si="853"/>
        <v>0</v>
      </c>
      <c r="AC3296" s="55">
        <f>IF(A_Stammdaten!$B$25="ja",D_SAV!AA3296,D_SAV!AB3296)</f>
        <v>0</v>
      </c>
      <c r="AD3296" s="478">
        <f>IF(AC3296=0,0,IF(U3296-(con_EOGJahr-D_SAV!E3296)&lt;=0,AC3296,AC3296/V3296))</f>
        <v>0</v>
      </c>
      <c r="AE3296" s="478">
        <f>IFERROR(IF(AND(VLOOKUP(D3296,rng_ND,5,FALSE)="Ja",D_SAV!T3296="degressiv"),D_SAV!AC3296*Y3296/100,0),0)</f>
        <v>0</v>
      </c>
      <c r="AF3296" s="55">
        <f>IFERROR(IF(VLOOKUP(D3296,rng_ND,5,FALSE)="Ja",MAX(D_SAV!AD3296:AE3296),D_SAV!AD3296),0)</f>
        <v>0</v>
      </c>
      <c r="AG3296" s="55">
        <f t="shared" si="854"/>
        <v>0</v>
      </c>
      <c r="AH3296" s="55">
        <f t="shared" si="855"/>
        <v>0</v>
      </c>
      <c r="AI3296" s="55">
        <f t="shared" si="856"/>
        <v>0</v>
      </c>
      <c r="AJ3296" s="55">
        <f t="shared" si="857"/>
        <v>0</v>
      </c>
      <c r="AK3296" s="55">
        <f t="shared" si="848"/>
        <v>0</v>
      </c>
      <c r="AL3296" s="55">
        <f t="shared" si="849"/>
        <v>0</v>
      </c>
      <c r="AM3296" s="55">
        <f t="shared" si="850"/>
        <v>0</v>
      </c>
    </row>
    <row r="3297" spans="1:39" x14ac:dyDescent="0.25">
      <c r="A3297" s="47">
        <v>3293</v>
      </c>
      <c r="B3297" s="358" t="str">
        <f>IF(AND(E3297&lt;&gt;0,D3297&lt;&gt;0,F3297&lt;&gt;0),IF(C3297&lt;&gt;0,CONCATENATE(C3297,"-AGr",VLOOKUP(D3297,Listen!$A$2:$G$45,7,FALSE),"-",E3297,"-",F3297,),CONCATENATE("AGr",VLOOKUP(D3297,Listen!$A$2:$G$45,7,FALSE),"-",E3297,"-",F3297)),"keine vollständige ID")</f>
        <v>keine vollständige ID</v>
      </c>
      <c r="C3297" s="359">
        <f>'[2]III_SAV-Details_NB'!B3303</f>
        <v>0</v>
      </c>
      <c r="D3297" s="359">
        <f>'[2]III_SAV-Details_NB'!C3303</f>
        <v>0</v>
      </c>
      <c r="E3297" s="359">
        <f>'[2]III_SAV-Details_NB'!D3303</f>
        <v>0</v>
      </c>
      <c r="F3297" s="490"/>
      <c r="G3297" s="281">
        <f>'[2]III_SAV-Details_NB'!X3303</f>
        <v>0</v>
      </c>
      <c r="H3297" s="281">
        <f t="shared" si="851"/>
        <v>0</v>
      </c>
      <c r="I3297" s="281">
        <f>IF(con_EOGJahr=2025,'[2]III_SAV-Details_NB'!AA3303,IF(con_EOGJahr=2026,'[2]III_SAV-Details_NB'!AB3303,'[2]III_SAV-Details_NB'!AC3303))</f>
        <v>0</v>
      </c>
      <c r="J3297" s="282"/>
      <c r="K3297" s="282"/>
      <c r="L3297" s="282"/>
      <c r="M3297" s="282"/>
      <c r="N3297" s="282"/>
      <c r="O3297" s="282"/>
      <c r="P3297" s="52">
        <f t="shared" si="852"/>
        <v>0</v>
      </c>
      <c r="Q3297" s="60"/>
      <c r="R3297" s="53">
        <f t="shared" si="858"/>
        <v>0</v>
      </c>
      <c r="S3297" s="59"/>
      <c r="T3297" s="61"/>
      <c r="U3297" s="342" t="str">
        <f t="shared" si="862"/>
        <v>k.A.</v>
      </c>
      <c r="V3297" s="343" t="str">
        <f t="shared" si="859"/>
        <v>k.A.</v>
      </c>
      <c r="W3297" s="343" t="str">
        <f>IFERROR(IF(OR($D3297="",$E3297=0,con_Ende=0),"k.A.",IF(VLOOKUP($D3297,rng_ND,5,0)="Nein",VLOOKUP($D3297,rng_ND,2,FALSE),MIN(VLOOKUP($D3297,rng_ND,2,FALSE),A_Stammdaten!$B$19-D_SAV!$E3297+1))),"k.A.")</f>
        <v>k.A.</v>
      </c>
      <c r="X3297" s="343" t="str">
        <f t="shared" si="860"/>
        <v>k.A.</v>
      </c>
      <c r="Y3297" s="62"/>
      <c r="Z3297" s="48">
        <f t="shared" si="861"/>
        <v>0</v>
      </c>
      <c r="AA3297" s="457"/>
      <c r="AB3297" s="55">
        <f t="shared" si="853"/>
        <v>0</v>
      </c>
      <c r="AC3297" s="55">
        <f>IF(A_Stammdaten!$B$25="ja",D_SAV!AA3297,D_SAV!AB3297)</f>
        <v>0</v>
      </c>
      <c r="AD3297" s="478">
        <f>IF(AC3297=0,0,IF(U3297-(con_EOGJahr-D_SAV!E3297)&lt;=0,AC3297,AC3297/V3297))</f>
        <v>0</v>
      </c>
      <c r="AE3297" s="478">
        <f>IFERROR(IF(AND(VLOOKUP(D3297,rng_ND,5,FALSE)="Ja",D_SAV!T3297="degressiv"),D_SAV!AC3297*Y3297/100,0),0)</f>
        <v>0</v>
      </c>
      <c r="AF3297" s="55">
        <f>IFERROR(IF(VLOOKUP(D3297,rng_ND,5,FALSE)="Ja",MAX(D_SAV!AD3297:AE3297),D_SAV!AD3297),0)</f>
        <v>0</v>
      </c>
      <c r="AG3297" s="55">
        <f t="shared" si="854"/>
        <v>0</v>
      </c>
      <c r="AH3297" s="55">
        <f t="shared" si="855"/>
        <v>0</v>
      </c>
      <c r="AI3297" s="55">
        <f t="shared" si="856"/>
        <v>0</v>
      </c>
      <c r="AJ3297" s="55">
        <f t="shared" si="857"/>
        <v>0</v>
      </c>
      <c r="AK3297" s="55">
        <f t="shared" si="848"/>
        <v>0</v>
      </c>
      <c r="AL3297" s="55">
        <f t="shared" si="849"/>
        <v>0</v>
      </c>
      <c r="AM3297" s="55">
        <f t="shared" si="850"/>
        <v>0</v>
      </c>
    </row>
    <row r="3298" spans="1:39" x14ac:dyDescent="0.25">
      <c r="A3298" s="47">
        <v>3294</v>
      </c>
      <c r="B3298" s="358" t="str">
        <f>IF(AND(E3298&lt;&gt;0,D3298&lt;&gt;0,F3298&lt;&gt;0),IF(C3298&lt;&gt;0,CONCATENATE(C3298,"-AGr",VLOOKUP(D3298,Listen!$A$2:$G$45,7,FALSE),"-",E3298,"-",F3298,),CONCATENATE("AGr",VLOOKUP(D3298,Listen!$A$2:$G$45,7,FALSE),"-",E3298,"-",F3298)),"keine vollständige ID")</f>
        <v>keine vollständige ID</v>
      </c>
      <c r="C3298" s="359">
        <f>'[2]III_SAV-Details_NB'!B3304</f>
        <v>0</v>
      </c>
      <c r="D3298" s="359">
        <f>'[2]III_SAV-Details_NB'!C3304</f>
        <v>0</v>
      </c>
      <c r="E3298" s="359">
        <f>'[2]III_SAV-Details_NB'!D3304</f>
        <v>0</v>
      </c>
      <c r="F3298" s="490"/>
      <c r="G3298" s="281">
        <f>'[2]III_SAV-Details_NB'!X3304</f>
        <v>0</v>
      </c>
      <c r="H3298" s="281">
        <f t="shared" si="851"/>
        <v>0</v>
      </c>
      <c r="I3298" s="281">
        <f>IF(con_EOGJahr=2025,'[2]III_SAV-Details_NB'!AA3304,IF(con_EOGJahr=2026,'[2]III_SAV-Details_NB'!AB3304,'[2]III_SAV-Details_NB'!AC3304))</f>
        <v>0</v>
      </c>
      <c r="J3298" s="282"/>
      <c r="K3298" s="282"/>
      <c r="L3298" s="282"/>
      <c r="M3298" s="282"/>
      <c r="N3298" s="282"/>
      <c r="O3298" s="282"/>
      <c r="P3298" s="52">
        <f t="shared" si="852"/>
        <v>0</v>
      </c>
      <c r="Q3298" s="60"/>
      <c r="R3298" s="53">
        <f t="shared" si="858"/>
        <v>0</v>
      </c>
      <c r="S3298" s="59"/>
      <c r="T3298" s="61"/>
      <c r="U3298" s="342" t="str">
        <f t="shared" si="862"/>
        <v>k.A.</v>
      </c>
      <c r="V3298" s="343" t="str">
        <f t="shared" si="859"/>
        <v>k.A.</v>
      </c>
      <c r="W3298" s="343" t="str">
        <f>IFERROR(IF(OR($D3298="",$E3298=0,con_Ende=0),"k.A.",IF(VLOOKUP($D3298,rng_ND,5,0)="Nein",VLOOKUP($D3298,rng_ND,2,FALSE),MIN(VLOOKUP($D3298,rng_ND,2,FALSE),A_Stammdaten!$B$19-D_SAV!$E3298+1))),"k.A.")</f>
        <v>k.A.</v>
      </c>
      <c r="X3298" s="343" t="str">
        <f t="shared" si="860"/>
        <v>k.A.</v>
      </c>
      <c r="Y3298" s="62"/>
      <c r="Z3298" s="48">
        <f t="shared" si="861"/>
        <v>0</v>
      </c>
      <c r="AA3298" s="457"/>
      <c r="AB3298" s="55">
        <f t="shared" si="853"/>
        <v>0</v>
      </c>
      <c r="AC3298" s="55">
        <f>IF(A_Stammdaten!$B$25="ja",D_SAV!AA3298,D_SAV!AB3298)</f>
        <v>0</v>
      </c>
      <c r="AD3298" s="478">
        <f>IF(AC3298=0,0,IF(U3298-(con_EOGJahr-D_SAV!E3298)&lt;=0,AC3298,AC3298/V3298))</f>
        <v>0</v>
      </c>
      <c r="AE3298" s="478">
        <f>IFERROR(IF(AND(VLOOKUP(D3298,rng_ND,5,FALSE)="Ja",D_SAV!T3298="degressiv"),D_SAV!AC3298*Y3298/100,0),0)</f>
        <v>0</v>
      </c>
      <c r="AF3298" s="55">
        <f>IFERROR(IF(VLOOKUP(D3298,rng_ND,5,FALSE)="Ja",MAX(D_SAV!AD3298:AE3298),D_SAV!AD3298),0)</f>
        <v>0</v>
      </c>
      <c r="AG3298" s="55">
        <f t="shared" si="854"/>
        <v>0</v>
      </c>
      <c r="AH3298" s="55">
        <f t="shared" si="855"/>
        <v>0</v>
      </c>
      <c r="AI3298" s="55">
        <f t="shared" si="856"/>
        <v>0</v>
      </c>
      <c r="AJ3298" s="55">
        <f t="shared" si="857"/>
        <v>0</v>
      </c>
      <c r="AK3298" s="55">
        <f t="shared" si="848"/>
        <v>0</v>
      </c>
      <c r="AL3298" s="55">
        <f t="shared" si="849"/>
        <v>0</v>
      </c>
      <c r="AM3298" s="55">
        <f t="shared" si="850"/>
        <v>0</v>
      </c>
    </row>
    <row r="3299" spans="1:39" x14ac:dyDescent="0.25">
      <c r="A3299" s="47">
        <v>3295</v>
      </c>
      <c r="B3299" s="358" t="str">
        <f>IF(AND(E3299&lt;&gt;0,D3299&lt;&gt;0,F3299&lt;&gt;0),IF(C3299&lt;&gt;0,CONCATENATE(C3299,"-AGr",VLOOKUP(D3299,Listen!$A$2:$G$45,7,FALSE),"-",E3299,"-",F3299,),CONCATENATE("AGr",VLOOKUP(D3299,Listen!$A$2:$G$45,7,FALSE),"-",E3299,"-",F3299)),"keine vollständige ID")</f>
        <v>keine vollständige ID</v>
      </c>
      <c r="C3299" s="359">
        <f>'[2]III_SAV-Details_NB'!B3305</f>
        <v>0</v>
      </c>
      <c r="D3299" s="359">
        <f>'[2]III_SAV-Details_NB'!C3305</f>
        <v>0</v>
      </c>
      <c r="E3299" s="359">
        <f>'[2]III_SAV-Details_NB'!D3305</f>
        <v>0</v>
      </c>
      <c r="F3299" s="490"/>
      <c r="G3299" s="281">
        <f>'[2]III_SAV-Details_NB'!X3305</f>
        <v>0</v>
      </c>
      <c r="H3299" s="281">
        <f t="shared" si="851"/>
        <v>0</v>
      </c>
      <c r="I3299" s="281">
        <f>IF(con_EOGJahr=2025,'[2]III_SAV-Details_NB'!AA3305,IF(con_EOGJahr=2026,'[2]III_SAV-Details_NB'!AB3305,'[2]III_SAV-Details_NB'!AC3305))</f>
        <v>0</v>
      </c>
      <c r="J3299" s="282"/>
      <c r="K3299" s="282"/>
      <c r="L3299" s="282"/>
      <c r="M3299" s="282"/>
      <c r="N3299" s="282"/>
      <c r="O3299" s="282"/>
      <c r="P3299" s="52">
        <f t="shared" si="852"/>
        <v>0</v>
      </c>
      <c r="Q3299" s="60"/>
      <c r="R3299" s="53">
        <f t="shared" si="858"/>
        <v>0</v>
      </c>
      <c r="S3299" s="59"/>
      <c r="T3299" s="61"/>
      <c r="U3299" s="342" t="str">
        <f t="shared" si="862"/>
        <v>k.A.</v>
      </c>
      <c r="V3299" s="343" t="str">
        <f t="shared" si="859"/>
        <v>k.A.</v>
      </c>
      <c r="W3299" s="343" t="str">
        <f>IFERROR(IF(OR($D3299="",$E3299=0,con_Ende=0),"k.A.",IF(VLOOKUP($D3299,rng_ND,5,0)="Nein",VLOOKUP($D3299,rng_ND,2,FALSE),MIN(VLOOKUP($D3299,rng_ND,2,FALSE),A_Stammdaten!$B$19-D_SAV!$E3299+1))),"k.A.")</f>
        <v>k.A.</v>
      </c>
      <c r="X3299" s="343" t="str">
        <f t="shared" si="860"/>
        <v>k.A.</v>
      </c>
      <c r="Y3299" s="62"/>
      <c r="Z3299" s="48">
        <f t="shared" si="861"/>
        <v>0</v>
      </c>
      <c r="AA3299" s="457"/>
      <c r="AB3299" s="55">
        <f t="shared" si="853"/>
        <v>0</v>
      </c>
      <c r="AC3299" s="55">
        <f>IF(A_Stammdaten!$B$25="ja",D_SAV!AA3299,D_SAV!AB3299)</f>
        <v>0</v>
      </c>
      <c r="AD3299" s="478">
        <f>IF(AC3299=0,0,IF(U3299-(con_EOGJahr-D_SAV!E3299)&lt;=0,AC3299,AC3299/V3299))</f>
        <v>0</v>
      </c>
      <c r="AE3299" s="478">
        <f>IFERROR(IF(AND(VLOOKUP(D3299,rng_ND,5,FALSE)="Ja",D_SAV!T3299="degressiv"),D_SAV!AC3299*Y3299/100,0),0)</f>
        <v>0</v>
      </c>
      <c r="AF3299" s="55">
        <f>IFERROR(IF(VLOOKUP(D3299,rng_ND,5,FALSE)="Ja",MAX(D_SAV!AD3299:AE3299),D_SAV!AD3299),0)</f>
        <v>0</v>
      </c>
      <c r="AG3299" s="55">
        <f t="shared" si="854"/>
        <v>0</v>
      </c>
      <c r="AH3299" s="55">
        <f t="shared" si="855"/>
        <v>0</v>
      </c>
      <c r="AI3299" s="55">
        <f t="shared" si="856"/>
        <v>0</v>
      </c>
      <c r="AJ3299" s="55">
        <f t="shared" si="857"/>
        <v>0</v>
      </c>
      <c r="AK3299" s="55">
        <f t="shared" si="848"/>
        <v>0</v>
      </c>
      <c r="AL3299" s="55">
        <f t="shared" si="849"/>
        <v>0</v>
      </c>
      <c r="AM3299" s="55">
        <f t="shared" si="850"/>
        <v>0</v>
      </c>
    </row>
    <row r="3300" spans="1:39" x14ac:dyDescent="0.25">
      <c r="A3300" s="47">
        <v>3296</v>
      </c>
      <c r="B3300" s="358" t="str">
        <f>IF(AND(E3300&lt;&gt;0,D3300&lt;&gt;0,F3300&lt;&gt;0),IF(C3300&lt;&gt;0,CONCATENATE(C3300,"-AGr",VLOOKUP(D3300,Listen!$A$2:$G$45,7,FALSE),"-",E3300,"-",F3300,),CONCATENATE("AGr",VLOOKUP(D3300,Listen!$A$2:$G$45,7,FALSE),"-",E3300,"-",F3300)),"keine vollständige ID")</f>
        <v>keine vollständige ID</v>
      </c>
      <c r="C3300" s="359">
        <f>'[2]III_SAV-Details_NB'!B3306</f>
        <v>0</v>
      </c>
      <c r="D3300" s="359">
        <f>'[2]III_SAV-Details_NB'!C3306</f>
        <v>0</v>
      </c>
      <c r="E3300" s="359">
        <f>'[2]III_SAV-Details_NB'!D3306</f>
        <v>0</v>
      </c>
      <c r="F3300" s="490"/>
      <c r="G3300" s="281">
        <f>'[2]III_SAV-Details_NB'!X3306</f>
        <v>0</v>
      </c>
      <c r="H3300" s="281">
        <f t="shared" si="851"/>
        <v>0</v>
      </c>
      <c r="I3300" s="281">
        <f>IF(con_EOGJahr=2025,'[2]III_SAV-Details_NB'!AA3306,IF(con_EOGJahr=2026,'[2]III_SAV-Details_NB'!AB3306,'[2]III_SAV-Details_NB'!AC3306))</f>
        <v>0</v>
      </c>
      <c r="J3300" s="282"/>
      <c r="K3300" s="282"/>
      <c r="L3300" s="282"/>
      <c r="M3300" s="282"/>
      <c r="N3300" s="282"/>
      <c r="O3300" s="282"/>
      <c r="P3300" s="52">
        <f t="shared" si="852"/>
        <v>0</v>
      </c>
      <c r="Q3300" s="60"/>
      <c r="R3300" s="53">
        <f t="shared" si="858"/>
        <v>0</v>
      </c>
      <c r="S3300" s="59"/>
      <c r="T3300" s="61"/>
      <c r="U3300" s="342" t="str">
        <f t="shared" si="862"/>
        <v>k.A.</v>
      </c>
      <c r="V3300" s="343" t="str">
        <f t="shared" si="859"/>
        <v>k.A.</v>
      </c>
      <c r="W3300" s="343" t="str">
        <f>IFERROR(IF(OR($D3300="",$E3300=0,con_Ende=0),"k.A.",IF(VLOOKUP($D3300,rng_ND,5,0)="Nein",VLOOKUP($D3300,rng_ND,2,FALSE),MIN(VLOOKUP($D3300,rng_ND,2,FALSE),A_Stammdaten!$B$19-D_SAV!$E3300+1))),"k.A.")</f>
        <v>k.A.</v>
      </c>
      <c r="X3300" s="343" t="str">
        <f t="shared" si="860"/>
        <v>k.A.</v>
      </c>
      <c r="Y3300" s="62"/>
      <c r="Z3300" s="48">
        <f t="shared" si="861"/>
        <v>0</v>
      </c>
      <c r="AA3300" s="457"/>
      <c r="AB3300" s="55">
        <f t="shared" si="853"/>
        <v>0</v>
      </c>
      <c r="AC3300" s="55">
        <f>IF(A_Stammdaten!$B$25="ja",D_SAV!AA3300,D_SAV!AB3300)</f>
        <v>0</v>
      </c>
      <c r="AD3300" s="478">
        <f>IF(AC3300=0,0,IF(U3300-(con_EOGJahr-D_SAV!E3300)&lt;=0,AC3300,AC3300/V3300))</f>
        <v>0</v>
      </c>
      <c r="AE3300" s="478">
        <f>IFERROR(IF(AND(VLOOKUP(D3300,rng_ND,5,FALSE)="Ja",D_SAV!T3300="degressiv"),D_SAV!AC3300*Y3300/100,0),0)</f>
        <v>0</v>
      </c>
      <c r="AF3300" s="55">
        <f>IFERROR(IF(VLOOKUP(D3300,rng_ND,5,FALSE)="Ja",MAX(D_SAV!AD3300:AE3300),D_SAV!AD3300),0)</f>
        <v>0</v>
      </c>
      <c r="AG3300" s="55">
        <f t="shared" si="854"/>
        <v>0</v>
      </c>
      <c r="AH3300" s="55">
        <f t="shared" si="855"/>
        <v>0</v>
      </c>
      <c r="AI3300" s="55">
        <f t="shared" si="856"/>
        <v>0</v>
      </c>
      <c r="AJ3300" s="55">
        <f t="shared" si="857"/>
        <v>0</v>
      </c>
      <c r="AK3300" s="55">
        <f t="shared" si="848"/>
        <v>0</v>
      </c>
      <c r="AL3300" s="55">
        <f t="shared" si="849"/>
        <v>0</v>
      </c>
      <c r="AM3300" s="55">
        <f t="shared" si="850"/>
        <v>0</v>
      </c>
    </row>
    <row r="3301" spans="1:39" x14ac:dyDescent="0.25">
      <c r="A3301" s="47">
        <v>3297</v>
      </c>
      <c r="B3301" s="358" t="str">
        <f>IF(AND(E3301&lt;&gt;0,D3301&lt;&gt;0,F3301&lt;&gt;0),IF(C3301&lt;&gt;0,CONCATENATE(C3301,"-AGr",VLOOKUP(D3301,Listen!$A$2:$G$45,7,FALSE),"-",E3301,"-",F3301,),CONCATENATE("AGr",VLOOKUP(D3301,Listen!$A$2:$G$45,7,FALSE),"-",E3301,"-",F3301)),"keine vollständige ID")</f>
        <v>keine vollständige ID</v>
      </c>
      <c r="C3301" s="359">
        <f>'[2]III_SAV-Details_NB'!B3307</f>
        <v>0</v>
      </c>
      <c r="D3301" s="359">
        <f>'[2]III_SAV-Details_NB'!C3307</f>
        <v>0</v>
      </c>
      <c r="E3301" s="359">
        <f>'[2]III_SAV-Details_NB'!D3307</f>
        <v>0</v>
      </c>
      <c r="F3301" s="490"/>
      <c r="G3301" s="281">
        <f>'[2]III_SAV-Details_NB'!X3307</f>
        <v>0</v>
      </c>
      <c r="H3301" s="281">
        <f t="shared" si="851"/>
        <v>0</v>
      </c>
      <c r="I3301" s="281">
        <f>IF(con_EOGJahr=2025,'[2]III_SAV-Details_NB'!AA3307,IF(con_EOGJahr=2026,'[2]III_SAV-Details_NB'!AB3307,'[2]III_SAV-Details_NB'!AC3307))</f>
        <v>0</v>
      </c>
      <c r="J3301" s="282"/>
      <c r="K3301" s="282"/>
      <c r="L3301" s="282"/>
      <c r="M3301" s="282"/>
      <c r="N3301" s="282"/>
      <c r="O3301" s="282"/>
      <c r="P3301" s="52">
        <f t="shared" si="852"/>
        <v>0</v>
      </c>
      <c r="Q3301" s="60"/>
      <c r="R3301" s="53">
        <f t="shared" si="858"/>
        <v>0</v>
      </c>
      <c r="S3301" s="59"/>
      <c r="T3301" s="61"/>
      <c r="U3301" s="342" t="str">
        <f t="shared" si="862"/>
        <v>k.A.</v>
      </c>
      <c r="V3301" s="343" t="str">
        <f t="shared" si="859"/>
        <v>k.A.</v>
      </c>
      <c r="W3301" s="343" t="str">
        <f>IFERROR(IF(OR($D3301="",$E3301=0,con_Ende=0),"k.A.",IF(VLOOKUP($D3301,rng_ND,5,0)="Nein",VLOOKUP($D3301,rng_ND,2,FALSE),MIN(VLOOKUP($D3301,rng_ND,2,FALSE),A_Stammdaten!$B$19-D_SAV!$E3301+1))),"k.A.")</f>
        <v>k.A.</v>
      </c>
      <c r="X3301" s="343" t="str">
        <f t="shared" si="860"/>
        <v>k.A.</v>
      </c>
      <c r="Y3301" s="62"/>
      <c r="Z3301" s="48">
        <f t="shared" si="861"/>
        <v>0</v>
      </c>
      <c r="AA3301" s="457"/>
      <c r="AB3301" s="55">
        <f t="shared" si="853"/>
        <v>0</v>
      </c>
      <c r="AC3301" s="55">
        <f>IF(A_Stammdaten!$B$25="ja",D_SAV!AA3301,D_SAV!AB3301)</f>
        <v>0</v>
      </c>
      <c r="AD3301" s="478">
        <f>IF(AC3301=0,0,IF(U3301-(con_EOGJahr-D_SAV!E3301)&lt;=0,AC3301,AC3301/V3301))</f>
        <v>0</v>
      </c>
      <c r="AE3301" s="478">
        <f>IFERROR(IF(AND(VLOOKUP(D3301,rng_ND,5,FALSE)="Ja",D_SAV!T3301="degressiv"),D_SAV!AC3301*Y3301/100,0),0)</f>
        <v>0</v>
      </c>
      <c r="AF3301" s="55">
        <f>IFERROR(IF(VLOOKUP(D3301,rng_ND,5,FALSE)="Ja",MAX(D_SAV!AD3301:AE3301),D_SAV!AD3301),0)</f>
        <v>0</v>
      </c>
      <c r="AG3301" s="55">
        <f t="shared" si="854"/>
        <v>0</v>
      </c>
      <c r="AH3301" s="55">
        <f t="shared" si="855"/>
        <v>0</v>
      </c>
      <c r="AI3301" s="55">
        <f t="shared" si="856"/>
        <v>0</v>
      </c>
      <c r="AJ3301" s="55">
        <f t="shared" si="857"/>
        <v>0</v>
      </c>
      <c r="AK3301" s="55">
        <f t="shared" si="848"/>
        <v>0</v>
      </c>
      <c r="AL3301" s="55">
        <f t="shared" si="849"/>
        <v>0</v>
      </c>
      <c r="AM3301" s="55">
        <f t="shared" si="850"/>
        <v>0</v>
      </c>
    </row>
    <row r="3302" spans="1:39" x14ac:dyDescent="0.25">
      <c r="A3302" s="47">
        <v>3298</v>
      </c>
      <c r="B3302" s="358" t="str">
        <f>IF(AND(E3302&lt;&gt;0,D3302&lt;&gt;0,F3302&lt;&gt;0),IF(C3302&lt;&gt;0,CONCATENATE(C3302,"-AGr",VLOOKUP(D3302,Listen!$A$2:$G$45,7,FALSE),"-",E3302,"-",F3302,),CONCATENATE("AGr",VLOOKUP(D3302,Listen!$A$2:$G$45,7,FALSE),"-",E3302,"-",F3302)),"keine vollständige ID")</f>
        <v>keine vollständige ID</v>
      </c>
      <c r="C3302" s="359">
        <f>'[2]III_SAV-Details_NB'!B3308</f>
        <v>0</v>
      </c>
      <c r="D3302" s="359">
        <f>'[2]III_SAV-Details_NB'!C3308</f>
        <v>0</v>
      </c>
      <c r="E3302" s="359">
        <f>'[2]III_SAV-Details_NB'!D3308</f>
        <v>0</v>
      </c>
      <c r="F3302" s="490"/>
      <c r="G3302" s="281">
        <f>'[2]III_SAV-Details_NB'!X3308</f>
        <v>0</v>
      </c>
      <c r="H3302" s="281">
        <f t="shared" si="851"/>
        <v>0</v>
      </c>
      <c r="I3302" s="281">
        <f>IF(con_EOGJahr=2025,'[2]III_SAV-Details_NB'!AA3308,IF(con_EOGJahr=2026,'[2]III_SAV-Details_NB'!AB3308,'[2]III_SAV-Details_NB'!AC3308))</f>
        <v>0</v>
      </c>
      <c r="J3302" s="282"/>
      <c r="K3302" s="282"/>
      <c r="L3302" s="282"/>
      <c r="M3302" s="282"/>
      <c r="N3302" s="282"/>
      <c r="O3302" s="282"/>
      <c r="P3302" s="52">
        <f t="shared" si="852"/>
        <v>0</v>
      </c>
      <c r="Q3302" s="60"/>
      <c r="R3302" s="53">
        <f t="shared" si="858"/>
        <v>0</v>
      </c>
      <c r="S3302" s="59"/>
      <c r="T3302" s="61"/>
      <c r="U3302" s="342" t="str">
        <f t="shared" si="862"/>
        <v>k.A.</v>
      </c>
      <c r="V3302" s="343" t="str">
        <f t="shared" si="859"/>
        <v>k.A.</v>
      </c>
      <c r="W3302" s="343" t="str">
        <f>IFERROR(IF(OR($D3302="",$E3302=0,con_Ende=0),"k.A.",IF(VLOOKUP($D3302,rng_ND,5,0)="Nein",VLOOKUP($D3302,rng_ND,2,FALSE),MIN(VLOOKUP($D3302,rng_ND,2,FALSE),A_Stammdaten!$B$19-D_SAV!$E3302+1))),"k.A.")</f>
        <v>k.A.</v>
      </c>
      <c r="X3302" s="343" t="str">
        <f t="shared" si="860"/>
        <v>k.A.</v>
      </c>
      <c r="Y3302" s="62"/>
      <c r="Z3302" s="48">
        <f t="shared" si="861"/>
        <v>0</v>
      </c>
      <c r="AA3302" s="457"/>
      <c r="AB3302" s="55">
        <f t="shared" si="853"/>
        <v>0</v>
      </c>
      <c r="AC3302" s="55">
        <f>IF(A_Stammdaten!$B$25="ja",D_SAV!AA3302,D_SAV!AB3302)</f>
        <v>0</v>
      </c>
      <c r="AD3302" s="478">
        <f>IF(AC3302=0,0,IF(U3302-(con_EOGJahr-D_SAV!E3302)&lt;=0,AC3302,AC3302/V3302))</f>
        <v>0</v>
      </c>
      <c r="AE3302" s="478">
        <f>IFERROR(IF(AND(VLOOKUP(D3302,rng_ND,5,FALSE)="Ja",D_SAV!T3302="degressiv"),D_SAV!AC3302*Y3302/100,0),0)</f>
        <v>0</v>
      </c>
      <c r="AF3302" s="55">
        <f>IFERROR(IF(VLOOKUP(D3302,rng_ND,5,FALSE)="Ja",MAX(D_SAV!AD3302:AE3302),D_SAV!AD3302),0)</f>
        <v>0</v>
      </c>
      <c r="AG3302" s="55">
        <f t="shared" si="854"/>
        <v>0</v>
      </c>
      <c r="AH3302" s="55">
        <f t="shared" si="855"/>
        <v>0</v>
      </c>
      <c r="AI3302" s="55">
        <f t="shared" si="856"/>
        <v>0</v>
      </c>
      <c r="AJ3302" s="55">
        <f t="shared" si="857"/>
        <v>0</v>
      </c>
      <c r="AK3302" s="55">
        <f t="shared" si="848"/>
        <v>0</v>
      </c>
      <c r="AL3302" s="55">
        <f t="shared" si="849"/>
        <v>0</v>
      </c>
      <c r="AM3302" s="55">
        <f t="shared" si="850"/>
        <v>0</v>
      </c>
    </row>
    <row r="3303" spans="1:39" x14ac:dyDescent="0.25">
      <c r="A3303" s="47">
        <v>3299</v>
      </c>
      <c r="B3303" s="358" t="str">
        <f>IF(AND(E3303&lt;&gt;0,D3303&lt;&gt;0,F3303&lt;&gt;0),IF(C3303&lt;&gt;0,CONCATENATE(C3303,"-AGr",VLOOKUP(D3303,Listen!$A$2:$G$45,7,FALSE),"-",E3303,"-",F3303,),CONCATENATE("AGr",VLOOKUP(D3303,Listen!$A$2:$G$45,7,FALSE),"-",E3303,"-",F3303)),"keine vollständige ID")</f>
        <v>keine vollständige ID</v>
      </c>
      <c r="C3303" s="359">
        <f>'[2]III_SAV-Details_NB'!B3309</f>
        <v>0</v>
      </c>
      <c r="D3303" s="359">
        <f>'[2]III_SAV-Details_NB'!C3309</f>
        <v>0</v>
      </c>
      <c r="E3303" s="359">
        <f>'[2]III_SAV-Details_NB'!D3309</f>
        <v>0</v>
      </c>
      <c r="F3303" s="490"/>
      <c r="G3303" s="281">
        <f>'[2]III_SAV-Details_NB'!X3309</f>
        <v>0</v>
      </c>
      <c r="H3303" s="281">
        <f t="shared" si="851"/>
        <v>0</v>
      </c>
      <c r="I3303" s="281">
        <f>IF(con_EOGJahr=2025,'[2]III_SAV-Details_NB'!AA3309,IF(con_EOGJahr=2026,'[2]III_SAV-Details_NB'!AB3309,'[2]III_SAV-Details_NB'!AC3309))</f>
        <v>0</v>
      </c>
      <c r="J3303" s="282"/>
      <c r="K3303" s="282"/>
      <c r="L3303" s="282"/>
      <c r="M3303" s="282"/>
      <c r="N3303" s="282"/>
      <c r="O3303" s="282"/>
      <c r="P3303" s="52">
        <f t="shared" si="852"/>
        <v>0</v>
      </c>
      <c r="Q3303" s="60"/>
      <c r="R3303" s="53">
        <f t="shared" si="858"/>
        <v>0</v>
      </c>
      <c r="S3303" s="59"/>
      <c r="T3303" s="61"/>
      <c r="U3303" s="342" t="str">
        <f t="shared" si="862"/>
        <v>k.A.</v>
      </c>
      <c r="V3303" s="343" t="str">
        <f t="shared" si="859"/>
        <v>k.A.</v>
      </c>
      <c r="W3303" s="343" t="str">
        <f>IFERROR(IF(OR($D3303="",$E3303=0,con_Ende=0),"k.A.",IF(VLOOKUP($D3303,rng_ND,5,0)="Nein",VLOOKUP($D3303,rng_ND,2,FALSE),MIN(VLOOKUP($D3303,rng_ND,2,FALSE),A_Stammdaten!$B$19-D_SAV!$E3303+1))),"k.A.")</f>
        <v>k.A.</v>
      </c>
      <c r="X3303" s="343" t="str">
        <f t="shared" si="860"/>
        <v>k.A.</v>
      </c>
      <c r="Y3303" s="62"/>
      <c r="Z3303" s="48">
        <f t="shared" si="861"/>
        <v>0</v>
      </c>
      <c r="AA3303" s="457"/>
      <c r="AB3303" s="55">
        <f t="shared" si="853"/>
        <v>0</v>
      </c>
      <c r="AC3303" s="55">
        <f>IF(A_Stammdaten!$B$25="ja",D_SAV!AA3303,D_SAV!AB3303)</f>
        <v>0</v>
      </c>
      <c r="AD3303" s="478">
        <f>IF(AC3303=0,0,IF(U3303-(con_EOGJahr-D_SAV!E3303)&lt;=0,AC3303,AC3303/V3303))</f>
        <v>0</v>
      </c>
      <c r="AE3303" s="478">
        <f>IFERROR(IF(AND(VLOOKUP(D3303,rng_ND,5,FALSE)="Ja",D_SAV!T3303="degressiv"),D_SAV!AC3303*Y3303/100,0),0)</f>
        <v>0</v>
      </c>
      <c r="AF3303" s="55">
        <f>IFERROR(IF(VLOOKUP(D3303,rng_ND,5,FALSE)="Ja",MAX(D_SAV!AD3303:AE3303),D_SAV!AD3303),0)</f>
        <v>0</v>
      </c>
      <c r="AG3303" s="55">
        <f t="shared" si="854"/>
        <v>0</v>
      </c>
      <c r="AH3303" s="55">
        <f t="shared" si="855"/>
        <v>0</v>
      </c>
      <c r="AI3303" s="55">
        <f t="shared" si="856"/>
        <v>0</v>
      </c>
      <c r="AJ3303" s="55">
        <f t="shared" si="857"/>
        <v>0</v>
      </c>
      <c r="AK3303" s="55">
        <f t="shared" si="848"/>
        <v>0</v>
      </c>
      <c r="AL3303" s="55">
        <f t="shared" si="849"/>
        <v>0</v>
      </c>
      <c r="AM3303" s="55">
        <f t="shared" si="850"/>
        <v>0</v>
      </c>
    </row>
    <row r="3304" spans="1:39" x14ac:dyDescent="0.25">
      <c r="A3304" s="47">
        <v>3300</v>
      </c>
      <c r="B3304" s="358" t="str">
        <f>IF(AND(E3304&lt;&gt;0,D3304&lt;&gt;0,F3304&lt;&gt;0),IF(C3304&lt;&gt;0,CONCATENATE(C3304,"-AGr",VLOOKUP(D3304,Listen!$A$2:$G$45,7,FALSE),"-",E3304,"-",F3304,),CONCATENATE("AGr",VLOOKUP(D3304,Listen!$A$2:$G$45,7,FALSE),"-",E3304,"-",F3304)),"keine vollständige ID")</f>
        <v>keine vollständige ID</v>
      </c>
      <c r="C3304" s="359">
        <f>'[2]III_SAV-Details_NB'!B3310</f>
        <v>0</v>
      </c>
      <c r="D3304" s="359">
        <f>'[2]III_SAV-Details_NB'!C3310</f>
        <v>0</v>
      </c>
      <c r="E3304" s="359">
        <f>'[2]III_SAV-Details_NB'!D3310</f>
        <v>0</v>
      </c>
      <c r="F3304" s="490"/>
      <c r="G3304" s="281">
        <f>'[2]III_SAV-Details_NB'!X3310</f>
        <v>0</v>
      </c>
      <c r="H3304" s="281">
        <f t="shared" si="851"/>
        <v>0</v>
      </c>
      <c r="I3304" s="281">
        <f>IF(con_EOGJahr=2025,'[2]III_SAV-Details_NB'!AA3310,IF(con_EOGJahr=2026,'[2]III_SAV-Details_NB'!AB3310,'[2]III_SAV-Details_NB'!AC3310))</f>
        <v>0</v>
      </c>
      <c r="J3304" s="282"/>
      <c r="K3304" s="282"/>
      <c r="L3304" s="282"/>
      <c r="M3304" s="282"/>
      <c r="N3304" s="282"/>
      <c r="O3304" s="282"/>
      <c r="P3304" s="52">
        <f t="shared" si="852"/>
        <v>0</v>
      </c>
      <c r="Q3304" s="60"/>
      <c r="R3304" s="53">
        <f t="shared" si="858"/>
        <v>0</v>
      </c>
      <c r="S3304" s="59"/>
      <c r="T3304" s="61"/>
      <c r="U3304" s="342" t="str">
        <f t="shared" si="862"/>
        <v>k.A.</v>
      </c>
      <c r="V3304" s="343" t="str">
        <f t="shared" si="859"/>
        <v>k.A.</v>
      </c>
      <c r="W3304" s="343" t="str">
        <f>IFERROR(IF(OR($D3304="",$E3304=0,con_Ende=0),"k.A.",IF(VLOOKUP($D3304,rng_ND,5,0)="Nein",VLOOKUP($D3304,rng_ND,2,FALSE),MIN(VLOOKUP($D3304,rng_ND,2,FALSE),A_Stammdaten!$B$19-D_SAV!$E3304+1))),"k.A.")</f>
        <v>k.A.</v>
      </c>
      <c r="X3304" s="343" t="str">
        <f t="shared" si="860"/>
        <v>k.A.</v>
      </c>
      <c r="Y3304" s="62"/>
      <c r="Z3304" s="48">
        <f t="shared" si="861"/>
        <v>0</v>
      </c>
      <c r="AA3304" s="457"/>
      <c r="AB3304" s="55">
        <f t="shared" si="853"/>
        <v>0</v>
      </c>
      <c r="AC3304" s="55">
        <f>IF(A_Stammdaten!$B$25="ja",D_SAV!AA3304,D_SAV!AB3304)</f>
        <v>0</v>
      </c>
      <c r="AD3304" s="478">
        <f>IF(AC3304=0,0,IF(U3304-(con_EOGJahr-D_SAV!E3304)&lt;=0,AC3304,AC3304/V3304))</f>
        <v>0</v>
      </c>
      <c r="AE3304" s="478">
        <f>IFERROR(IF(AND(VLOOKUP(D3304,rng_ND,5,FALSE)="Ja",D_SAV!T3304="degressiv"),D_SAV!AC3304*Y3304/100,0),0)</f>
        <v>0</v>
      </c>
      <c r="AF3304" s="55">
        <f>IFERROR(IF(VLOOKUP(D3304,rng_ND,5,FALSE)="Ja",MAX(D_SAV!AD3304:AE3304),D_SAV!AD3304),0)</f>
        <v>0</v>
      </c>
      <c r="AG3304" s="55">
        <f t="shared" si="854"/>
        <v>0</v>
      </c>
      <c r="AH3304" s="55">
        <f t="shared" si="855"/>
        <v>0</v>
      </c>
      <c r="AI3304" s="55">
        <f t="shared" si="856"/>
        <v>0</v>
      </c>
      <c r="AJ3304" s="55">
        <f t="shared" si="857"/>
        <v>0</v>
      </c>
      <c r="AK3304" s="55">
        <f t="shared" si="848"/>
        <v>0</v>
      </c>
      <c r="AL3304" s="55">
        <f t="shared" si="849"/>
        <v>0</v>
      </c>
      <c r="AM3304" s="55">
        <f t="shared" si="850"/>
        <v>0</v>
      </c>
    </row>
    <row r="3305" spans="1:39" x14ac:dyDescent="0.25">
      <c r="A3305" s="47">
        <v>3301</v>
      </c>
      <c r="B3305" s="358" t="str">
        <f>IF(AND(E3305&lt;&gt;0,D3305&lt;&gt;0,F3305&lt;&gt;0),IF(C3305&lt;&gt;0,CONCATENATE(C3305,"-AGr",VLOOKUP(D3305,Listen!$A$2:$G$45,7,FALSE),"-",E3305,"-",F3305,),CONCATENATE("AGr",VLOOKUP(D3305,Listen!$A$2:$G$45,7,FALSE),"-",E3305,"-",F3305)),"keine vollständige ID")</f>
        <v>keine vollständige ID</v>
      </c>
      <c r="C3305" s="359">
        <f>'[2]III_SAV-Details_NB'!B3311</f>
        <v>0</v>
      </c>
      <c r="D3305" s="359">
        <f>'[2]III_SAV-Details_NB'!C3311</f>
        <v>0</v>
      </c>
      <c r="E3305" s="359">
        <f>'[2]III_SAV-Details_NB'!D3311</f>
        <v>0</v>
      </c>
      <c r="F3305" s="490"/>
      <c r="G3305" s="281">
        <f>'[2]III_SAV-Details_NB'!X3311</f>
        <v>0</v>
      </c>
      <c r="H3305" s="281">
        <f t="shared" si="851"/>
        <v>0</v>
      </c>
      <c r="I3305" s="281">
        <f>IF(con_EOGJahr=2025,'[2]III_SAV-Details_NB'!AA3311,IF(con_EOGJahr=2026,'[2]III_SAV-Details_NB'!AB3311,'[2]III_SAV-Details_NB'!AC3311))</f>
        <v>0</v>
      </c>
      <c r="J3305" s="282"/>
      <c r="K3305" s="282"/>
      <c r="L3305" s="282"/>
      <c r="M3305" s="282"/>
      <c r="N3305" s="282"/>
      <c r="O3305" s="282"/>
      <c r="P3305" s="52">
        <f t="shared" si="852"/>
        <v>0</v>
      </c>
      <c r="Q3305" s="60"/>
      <c r="R3305" s="53">
        <f t="shared" si="858"/>
        <v>0</v>
      </c>
      <c r="S3305" s="59"/>
      <c r="T3305" s="61"/>
      <c r="U3305" s="342" t="str">
        <f t="shared" si="862"/>
        <v>k.A.</v>
      </c>
      <c r="V3305" s="343" t="str">
        <f t="shared" si="859"/>
        <v>k.A.</v>
      </c>
      <c r="W3305" s="343" t="str">
        <f>IFERROR(IF(OR($D3305="",$E3305=0,con_Ende=0),"k.A.",IF(VLOOKUP($D3305,rng_ND,5,0)="Nein",VLOOKUP($D3305,rng_ND,2,FALSE),MIN(VLOOKUP($D3305,rng_ND,2,FALSE),A_Stammdaten!$B$19-D_SAV!$E3305+1))),"k.A.")</f>
        <v>k.A.</v>
      </c>
      <c r="X3305" s="343" t="str">
        <f t="shared" si="860"/>
        <v>k.A.</v>
      </c>
      <c r="Y3305" s="62"/>
      <c r="Z3305" s="48">
        <f t="shared" si="861"/>
        <v>0</v>
      </c>
      <c r="AA3305" s="457"/>
      <c r="AB3305" s="55">
        <f t="shared" si="853"/>
        <v>0</v>
      </c>
      <c r="AC3305" s="55">
        <f>IF(A_Stammdaten!$B$25="ja",D_SAV!AA3305,D_SAV!AB3305)</f>
        <v>0</v>
      </c>
      <c r="AD3305" s="478">
        <f>IF(AC3305=0,0,IF(U3305-(con_EOGJahr-D_SAV!E3305)&lt;=0,AC3305,AC3305/V3305))</f>
        <v>0</v>
      </c>
      <c r="AE3305" s="478">
        <f>IFERROR(IF(AND(VLOOKUP(D3305,rng_ND,5,FALSE)="Ja",D_SAV!T3305="degressiv"),D_SAV!AC3305*Y3305/100,0),0)</f>
        <v>0</v>
      </c>
      <c r="AF3305" s="55">
        <f>IFERROR(IF(VLOOKUP(D3305,rng_ND,5,FALSE)="Ja",MAX(D_SAV!AD3305:AE3305),D_SAV!AD3305),0)</f>
        <v>0</v>
      </c>
      <c r="AG3305" s="55">
        <f t="shared" si="854"/>
        <v>0</v>
      </c>
      <c r="AH3305" s="55">
        <f t="shared" si="855"/>
        <v>0</v>
      </c>
      <c r="AI3305" s="55">
        <f t="shared" si="856"/>
        <v>0</v>
      </c>
      <c r="AJ3305" s="55">
        <f t="shared" si="857"/>
        <v>0</v>
      </c>
      <c r="AK3305" s="55">
        <f t="shared" si="848"/>
        <v>0</v>
      </c>
      <c r="AL3305" s="55">
        <f t="shared" si="849"/>
        <v>0</v>
      </c>
      <c r="AM3305" s="55">
        <f t="shared" si="850"/>
        <v>0</v>
      </c>
    </row>
    <row r="3306" spans="1:39" x14ac:dyDescent="0.25">
      <c r="A3306" s="47">
        <v>3302</v>
      </c>
      <c r="B3306" s="358" t="str">
        <f>IF(AND(E3306&lt;&gt;0,D3306&lt;&gt;0,F3306&lt;&gt;0),IF(C3306&lt;&gt;0,CONCATENATE(C3306,"-AGr",VLOOKUP(D3306,Listen!$A$2:$G$45,7,FALSE),"-",E3306,"-",F3306,),CONCATENATE("AGr",VLOOKUP(D3306,Listen!$A$2:$G$45,7,FALSE),"-",E3306,"-",F3306)),"keine vollständige ID")</f>
        <v>keine vollständige ID</v>
      </c>
      <c r="C3306" s="359">
        <f>'[2]III_SAV-Details_NB'!B3312</f>
        <v>0</v>
      </c>
      <c r="D3306" s="359">
        <f>'[2]III_SAV-Details_NB'!C3312</f>
        <v>0</v>
      </c>
      <c r="E3306" s="359">
        <f>'[2]III_SAV-Details_NB'!D3312</f>
        <v>0</v>
      </c>
      <c r="F3306" s="490"/>
      <c r="G3306" s="281">
        <f>'[2]III_SAV-Details_NB'!X3312</f>
        <v>0</v>
      </c>
      <c r="H3306" s="281">
        <f t="shared" si="851"/>
        <v>0</v>
      </c>
      <c r="I3306" s="281">
        <f>IF(con_EOGJahr=2025,'[2]III_SAV-Details_NB'!AA3312,IF(con_EOGJahr=2026,'[2]III_SAV-Details_NB'!AB3312,'[2]III_SAV-Details_NB'!AC3312))</f>
        <v>0</v>
      </c>
      <c r="J3306" s="282"/>
      <c r="K3306" s="282"/>
      <c r="L3306" s="282"/>
      <c r="M3306" s="282"/>
      <c r="N3306" s="282"/>
      <c r="O3306" s="282"/>
      <c r="P3306" s="52">
        <f t="shared" si="852"/>
        <v>0</v>
      </c>
      <c r="Q3306" s="60"/>
      <c r="R3306" s="53">
        <f t="shared" si="858"/>
        <v>0</v>
      </c>
      <c r="S3306" s="59"/>
      <c r="T3306" s="61"/>
      <c r="U3306" s="342" t="str">
        <f t="shared" si="862"/>
        <v>k.A.</v>
      </c>
      <c r="V3306" s="343" t="str">
        <f t="shared" si="859"/>
        <v>k.A.</v>
      </c>
      <c r="W3306" s="343" t="str">
        <f>IFERROR(IF(OR($D3306="",$E3306=0,con_Ende=0),"k.A.",IF(VLOOKUP($D3306,rng_ND,5,0)="Nein",VLOOKUP($D3306,rng_ND,2,FALSE),MIN(VLOOKUP($D3306,rng_ND,2,FALSE),A_Stammdaten!$B$19-D_SAV!$E3306+1))),"k.A.")</f>
        <v>k.A.</v>
      </c>
      <c r="X3306" s="343" t="str">
        <f t="shared" si="860"/>
        <v>k.A.</v>
      </c>
      <c r="Y3306" s="62"/>
      <c r="Z3306" s="48">
        <f t="shared" si="861"/>
        <v>0</v>
      </c>
      <c r="AA3306" s="457"/>
      <c r="AB3306" s="55">
        <f t="shared" si="853"/>
        <v>0</v>
      </c>
      <c r="AC3306" s="55">
        <f>IF(A_Stammdaten!$B$25="ja",D_SAV!AA3306,D_SAV!AB3306)</f>
        <v>0</v>
      </c>
      <c r="AD3306" s="478">
        <f>IF(AC3306=0,0,IF(U3306-(con_EOGJahr-D_SAV!E3306)&lt;=0,AC3306,AC3306/V3306))</f>
        <v>0</v>
      </c>
      <c r="AE3306" s="478">
        <f>IFERROR(IF(AND(VLOOKUP(D3306,rng_ND,5,FALSE)="Ja",D_SAV!T3306="degressiv"),D_SAV!AC3306*Y3306/100,0),0)</f>
        <v>0</v>
      </c>
      <c r="AF3306" s="55">
        <f>IFERROR(IF(VLOOKUP(D3306,rng_ND,5,FALSE)="Ja",MAX(D_SAV!AD3306:AE3306),D_SAV!AD3306),0)</f>
        <v>0</v>
      </c>
      <c r="AG3306" s="55">
        <f t="shared" si="854"/>
        <v>0</v>
      </c>
      <c r="AH3306" s="55">
        <f t="shared" si="855"/>
        <v>0</v>
      </c>
      <c r="AI3306" s="55">
        <f t="shared" si="856"/>
        <v>0</v>
      </c>
      <c r="AJ3306" s="55">
        <f t="shared" si="857"/>
        <v>0</v>
      </c>
      <c r="AK3306" s="55">
        <f t="shared" si="848"/>
        <v>0</v>
      </c>
      <c r="AL3306" s="55">
        <f t="shared" si="849"/>
        <v>0</v>
      </c>
      <c r="AM3306" s="55">
        <f t="shared" si="850"/>
        <v>0</v>
      </c>
    </row>
    <row r="3307" spans="1:39" x14ac:dyDescent="0.25">
      <c r="A3307" s="47">
        <v>3303</v>
      </c>
      <c r="B3307" s="358" t="str">
        <f>IF(AND(E3307&lt;&gt;0,D3307&lt;&gt;0,F3307&lt;&gt;0),IF(C3307&lt;&gt;0,CONCATENATE(C3307,"-AGr",VLOOKUP(D3307,Listen!$A$2:$G$45,7,FALSE),"-",E3307,"-",F3307,),CONCATENATE("AGr",VLOOKUP(D3307,Listen!$A$2:$G$45,7,FALSE),"-",E3307,"-",F3307)),"keine vollständige ID")</f>
        <v>keine vollständige ID</v>
      </c>
      <c r="C3307" s="359">
        <f>'[2]III_SAV-Details_NB'!B3313</f>
        <v>0</v>
      </c>
      <c r="D3307" s="359">
        <f>'[2]III_SAV-Details_NB'!C3313</f>
        <v>0</v>
      </c>
      <c r="E3307" s="359">
        <f>'[2]III_SAV-Details_NB'!D3313</f>
        <v>0</v>
      </c>
      <c r="F3307" s="490"/>
      <c r="G3307" s="281">
        <f>'[2]III_SAV-Details_NB'!X3313</f>
        <v>0</v>
      </c>
      <c r="H3307" s="281">
        <f t="shared" si="851"/>
        <v>0</v>
      </c>
      <c r="I3307" s="281">
        <f>IF(con_EOGJahr=2025,'[2]III_SAV-Details_NB'!AA3313,IF(con_EOGJahr=2026,'[2]III_SAV-Details_NB'!AB3313,'[2]III_SAV-Details_NB'!AC3313))</f>
        <v>0</v>
      </c>
      <c r="J3307" s="282"/>
      <c r="K3307" s="282"/>
      <c r="L3307" s="282"/>
      <c r="M3307" s="282"/>
      <c r="N3307" s="282"/>
      <c r="O3307" s="282"/>
      <c r="P3307" s="52">
        <f t="shared" si="852"/>
        <v>0</v>
      </c>
      <c r="Q3307" s="60"/>
      <c r="R3307" s="53">
        <f t="shared" si="858"/>
        <v>0</v>
      </c>
      <c r="S3307" s="59"/>
      <c r="T3307" s="61"/>
      <c r="U3307" s="342" t="str">
        <f t="shared" si="862"/>
        <v>k.A.</v>
      </c>
      <c r="V3307" s="343" t="str">
        <f t="shared" si="859"/>
        <v>k.A.</v>
      </c>
      <c r="W3307" s="343" t="str">
        <f>IFERROR(IF(OR($D3307="",$E3307=0,con_Ende=0),"k.A.",IF(VLOOKUP($D3307,rng_ND,5,0)="Nein",VLOOKUP($D3307,rng_ND,2,FALSE),MIN(VLOOKUP($D3307,rng_ND,2,FALSE),A_Stammdaten!$B$19-D_SAV!$E3307+1))),"k.A.")</f>
        <v>k.A.</v>
      </c>
      <c r="X3307" s="343" t="str">
        <f t="shared" si="860"/>
        <v>k.A.</v>
      </c>
      <c r="Y3307" s="62"/>
      <c r="Z3307" s="48">
        <f t="shared" si="861"/>
        <v>0</v>
      </c>
      <c r="AA3307" s="457"/>
      <c r="AB3307" s="55">
        <f t="shared" si="853"/>
        <v>0</v>
      </c>
      <c r="AC3307" s="55">
        <f>IF(A_Stammdaten!$B$25="ja",D_SAV!AA3307,D_SAV!AB3307)</f>
        <v>0</v>
      </c>
      <c r="AD3307" s="478">
        <f>IF(AC3307=0,0,IF(U3307-(con_EOGJahr-D_SAV!E3307)&lt;=0,AC3307,AC3307/V3307))</f>
        <v>0</v>
      </c>
      <c r="AE3307" s="478">
        <f>IFERROR(IF(AND(VLOOKUP(D3307,rng_ND,5,FALSE)="Ja",D_SAV!T3307="degressiv"),D_SAV!AC3307*Y3307/100,0),0)</f>
        <v>0</v>
      </c>
      <c r="AF3307" s="55">
        <f>IFERROR(IF(VLOOKUP(D3307,rng_ND,5,FALSE)="Ja",MAX(D_SAV!AD3307:AE3307),D_SAV!AD3307),0)</f>
        <v>0</v>
      </c>
      <c r="AG3307" s="55">
        <f t="shared" si="854"/>
        <v>0</v>
      </c>
      <c r="AH3307" s="55">
        <f t="shared" si="855"/>
        <v>0</v>
      </c>
      <c r="AI3307" s="55">
        <f t="shared" si="856"/>
        <v>0</v>
      </c>
      <c r="AJ3307" s="55">
        <f t="shared" si="857"/>
        <v>0</v>
      </c>
      <c r="AK3307" s="55">
        <f t="shared" si="848"/>
        <v>0</v>
      </c>
      <c r="AL3307" s="55">
        <f t="shared" si="849"/>
        <v>0</v>
      </c>
      <c r="AM3307" s="55">
        <f t="shared" si="850"/>
        <v>0</v>
      </c>
    </row>
    <row r="3308" spans="1:39" x14ac:dyDescent="0.25">
      <c r="A3308" s="47">
        <v>3304</v>
      </c>
      <c r="B3308" s="358" t="str">
        <f>IF(AND(E3308&lt;&gt;0,D3308&lt;&gt;0,F3308&lt;&gt;0),IF(C3308&lt;&gt;0,CONCATENATE(C3308,"-AGr",VLOOKUP(D3308,Listen!$A$2:$G$45,7,FALSE),"-",E3308,"-",F3308,),CONCATENATE("AGr",VLOOKUP(D3308,Listen!$A$2:$G$45,7,FALSE),"-",E3308,"-",F3308)),"keine vollständige ID")</f>
        <v>keine vollständige ID</v>
      </c>
      <c r="C3308" s="359">
        <f>'[2]III_SAV-Details_NB'!B3314</f>
        <v>0</v>
      </c>
      <c r="D3308" s="359">
        <f>'[2]III_SAV-Details_NB'!C3314</f>
        <v>0</v>
      </c>
      <c r="E3308" s="359">
        <f>'[2]III_SAV-Details_NB'!D3314</f>
        <v>0</v>
      </c>
      <c r="F3308" s="490"/>
      <c r="G3308" s="281">
        <f>'[2]III_SAV-Details_NB'!X3314</f>
        <v>0</v>
      </c>
      <c r="H3308" s="281">
        <f t="shared" si="851"/>
        <v>0</v>
      </c>
      <c r="I3308" s="281">
        <f>IF(con_EOGJahr=2025,'[2]III_SAV-Details_NB'!AA3314,IF(con_EOGJahr=2026,'[2]III_SAV-Details_NB'!AB3314,'[2]III_SAV-Details_NB'!AC3314))</f>
        <v>0</v>
      </c>
      <c r="J3308" s="282"/>
      <c r="K3308" s="282"/>
      <c r="L3308" s="282"/>
      <c r="M3308" s="282"/>
      <c r="N3308" s="282"/>
      <c r="O3308" s="282"/>
      <c r="P3308" s="52">
        <f t="shared" si="852"/>
        <v>0</v>
      </c>
      <c r="Q3308" s="60"/>
      <c r="R3308" s="53">
        <f t="shared" si="858"/>
        <v>0</v>
      </c>
      <c r="S3308" s="59"/>
      <c r="T3308" s="61"/>
      <c r="U3308" s="342" t="str">
        <f t="shared" si="862"/>
        <v>k.A.</v>
      </c>
      <c r="V3308" s="343" t="str">
        <f t="shared" si="859"/>
        <v>k.A.</v>
      </c>
      <c r="W3308" s="343" t="str">
        <f>IFERROR(IF(OR($D3308="",$E3308=0,con_Ende=0),"k.A.",IF(VLOOKUP($D3308,rng_ND,5,0)="Nein",VLOOKUP($D3308,rng_ND,2,FALSE),MIN(VLOOKUP($D3308,rng_ND,2,FALSE),A_Stammdaten!$B$19-D_SAV!$E3308+1))),"k.A.")</f>
        <v>k.A.</v>
      </c>
      <c r="X3308" s="343" t="str">
        <f t="shared" si="860"/>
        <v>k.A.</v>
      </c>
      <c r="Y3308" s="62"/>
      <c r="Z3308" s="48">
        <f t="shared" si="861"/>
        <v>0</v>
      </c>
      <c r="AA3308" s="457"/>
      <c r="AB3308" s="55">
        <f t="shared" si="853"/>
        <v>0</v>
      </c>
      <c r="AC3308" s="55">
        <f>IF(A_Stammdaten!$B$25="ja",D_SAV!AA3308,D_SAV!AB3308)</f>
        <v>0</v>
      </c>
      <c r="AD3308" s="478">
        <f>IF(AC3308=0,0,IF(U3308-(con_EOGJahr-D_SAV!E3308)&lt;=0,AC3308,AC3308/V3308))</f>
        <v>0</v>
      </c>
      <c r="AE3308" s="478">
        <f>IFERROR(IF(AND(VLOOKUP(D3308,rng_ND,5,FALSE)="Ja",D_SAV!T3308="degressiv"),D_SAV!AC3308*Y3308/100,0),0)</f>
        <v>0</v>
      </c>
      <c r="AF3308" s="55">
        <f>IFERROR(IF(VLOOKUP(D3308,rng_ND,5,FALSE)="Ja",MAX(D_SAV!AD3308:AE3308),D_SAV!AD3308),0)</f>
        <v>0</v>
      </c>
      <c r="AG3308" s="55">
        <f t="shared" si="854"/>
        <v>0</v>
      </c>
      <c r="AH3308" s="55">
        <f t="shared" si="855"/>
        <v>0</v>
      </c>
      <c r="AI3308" s="55">
        <f t="shared" si="856"/>
        <v>0</v>
      </c>
      <c r="AJ3308" s="55">
        <f t="shared" si="857"/>
        <v>0</v>
      </c>
      <c r="AK3308" s="55">
        <f t="shared" si="848"/>
        <v>0</v>
      </c>
      <c r="AL3308" s="55">
        <f t="shared" si="849"/>
        <v>0</v>
      </c>
      <c r="AM3308" s="55">
        <f t="shared" si="850"/>
        <v>0</v>
      </c>
    </row>
    <row r="3309" spans="1:39" x14ac:dyDescent="0.25">
      <c r="A3309" s="47">
        <v>3305</v>
      </c>
      <c r="B3309" s="358" t="str">
        <f>IF(AND(E3309&lt;&gt;0,D3309&lt;&gt;0,F3309&lt;&gt;0),IF(C3309&lt;&gt;0,CONCATENATE(C3309,"-AGr",VLOOKUP(D3309,Listen!$A$2:$G$45,7,FALSE),"-",E3309,"-",F3309,),CONCATENATE("AGr",VLOOKUP(D3309,Listen!$A$2:$G$45,7,FALSE),"-",E3309,"-",F3309)),"keine vollständige ID")</f>
        <v>keine vollständige ID</v>
      </c>
      <c r="C3309" s="359">
        <f>'[2]III_SAV-Details_NB'!B3315</f>
        <v>0</v>
      </c>
      <c r="D3309" s="359">
        <f>'[2]III_SAV-Details_NB'!C3315</f>
        <v>0</v>
      </c>
      <c r="E3309" s="359">
        <f>'[2]III_SAV-Details_NB'!D3315</f>
        <v>0</v>
      </c>
      <c r="F3309" s="490"/>
      <c r="G3309" s="281">
        <f>'[2]III_SAV-Details_NB'!X3315</f>
        <v>0</v>
      </c>
      <c r="H3309" s="281">
        <f t="shared" si="851"/>
        <v>0</v>
      </c>
      <c r="I3309" s="281">
        <f>IF(con_EOGJahr=2025,'[2]III_SAV-Details_NB'!AA3315,IF(con_EOGJahr=2026,'[2]III_SAV-Details_NB'!AB3315,'[2]III_SAV-Details_NB'!AC3315))</f>
        <v>0</v>
      </c>
      <c r="J3309" s="282"/>
      <c r="K3309" s="282"/>
      <c r="L3309" s="282"/>
      <c r="M3309" s="282"/>
      <c r="N3309" s="282"/>
      <c r="O3309" s="282"/>
      <c r="P3309" s="52">
        <f t="shared" si="852"/>
        <v>0</v>
      </c>
      <c r="Q3309" s="60"/>
      <c r="R3309" s="53">
        <f t="shared" si="858"/>
        <v>0</v>
      </c>
      <c r="S3309" s="59"/>
      <c r="T3309" s="61"/>
      <c r="U3309" s="342" t="str">
        <f t="shared" si="862"/>
        <v>k.A.</v>
      </c>
      <c r="V3309" s="343" t="str">
        <f t="shared" si="859"/>
        <v>k.A.</v>
      </c>
      <c r="W3309" s="343" t="str">
        <f>IFERROR(IF(OR($D3309="",$E3309=0,con_Ende=0),"k.A.",IF(VLOOKUP($D3309,rng_ND,5,0)="Nein",VLOOKUP($D3309,rng_ND,2,FALSE),MIN(VLOOKUP($D3309,rng_ND,2,FALSE),A_Stammdaten!$B$19-D_SAV!$E3309+1))),"k.A.")</f>
        <v>k.A.</v>
      </c>
      <c r="X3309" s="343" t="str">
        <f t="shared" si="860"/>
        <v>k.A.</v>
      </c>
      <c r="Y3309" s="62"/>
      <c r="Z3309" s="48">
        <f t="shared" si="861"/>
        <v>0</v>
      </c>
      <c r="AA3309" s="457"/>
      <c r="AB3309" s="55">
        <f t="shared" si="853"/>
        <v>0</v>
      </c>
      <c r="AC3309" s="55">
        <f>IF(A_Stammdaten!$B$25="ja",D_SAV!AA3309,D_SAV!AB3309)</f>
        <v>0</v>
      </c>
      <c r="AD3309" s="478">
        <f>IF(AC3309=0,0,IF(U3309-(con_EOGJahr-D_SAV!E3309)&lt;=0,AC3309,AC3309/V3309))</f>
        <v>0</v>
      </c>
      <c r="AE3309" s="478">
        <f>IFERROR(IF(AND(VLOOKUP(D3309,rng_ND,5,FALSE)="Ja",D_SAV!T3309="degressiv"),D_SAV!AC3309*Y3309/100,0),0)</f>
        <v>0</v>
      </c>
      <c r="AF3309" s="55">
        <f>IFERROR(IF(VLOOKUP(D3309,rng_ND,5,FALSE)="Ja",MAX(D_SAV!AD3309:AE3309),D_SAV!AD3309),0)</f>
        <v>0</v>
      </c>
      <c r="AG3309" s="55">
        <f t="shared" si="854"/>
        <v>0</v>
      </c>
      <c r="AH3309" s="55">
        <f t="shared" si="855"/>
        <v>0</v>
      </c>
      <c r="AI3309" s="55">
        <f t="shared" si="856"/>
        <v>0</v>
      </c>
      <c r="AJ3309" s="55">
        <f t="shared" si="857"/>
        <v>0</v>
      </c>
      <c r="AK3309" s="55">
        <f t="shared" si="848"/>
        <v>0</v>
      </c>
      <c r="AL3309" s="55">
        <f t="shared" si="849"/>
        <v>0</v>
      </c>
      <c r="AM3309" s="55">
        <f t="shared" si="850"/>
        <v>0</v>
      </c>
    </row>
    <row r="3310" spans="1:39" x14ac:dyDescent="0.25">
      <c r="A3310" s="47">
        <v>3306</v>
      </c>
      <c r="B3310" s="358" t="str">
        <f>IF(AND(E3310&lt;&gt;0,D3310&lt;&gt;0,F3310&lt;&gt;0),IF(C3310&lt;&gt;0,CONCATENATE(C3310,"-AGr",VLOOKUP(D3310,Listen!$A$2:$G$45,7,FALSE),"-",E3310,"-",F3310,),CONCATENATE("AGr",VLOOKUP(D3310,Listen!$A$2:$G$45,7,FALSE),"-",E3310,"-",F3310)),"keine vollständige ID")</f>
        <v>keine vollständige ID</v>
      </c>
      <c r="C3310" s="359">
        <f>'[2]III_SAV-Details_NB'!B3316</f>
        <v>0</v>
      </c>
      <c r="D3310" s="359">
        <f>'[2]III_SAV-Details_NB'!C3316</f>
        <v>0</v>
      </c>
      <c r="E3310" s="359">
        <f>'[2]III_SAV-Details_NB'!D3316</f>
        <v>0</v>
      </c>
      <c r="F3310" s="490"/>
      <c r="G3310" s="281">
        <f>'[2]III_SAV-Details_NB'!X3316</f>
        <v>0</v>
      </c>
      <c r="H3310" s="281">
        <f t="shared" si="851"/>
        <v>0</v>
      </c>
      <c r="I3310" s="281">
        <f>IF(con_EOGJahr=2025,'[2]III_SAV-Details_NB'!AA3316,IF(con_EOGJahr=2026,'[2]III_SAV-Details_NB'!AB3316,'[2]III_SAV-Details_NB'!AC3316))</f>
        <v>0</v>
      </c>
      <c r="J3310" s="282"/>
      <c r="K3310" s="282"/>
      <c r="L3310" s="282"/>
      <c r="M3310" s="282"/>
      <c r="N3310" s="282"/>
      <c r="O3310" s="282"/>
      <c r="P3310" s="52">
        <f t="shared" si="852"/>
        <v>0</v>
      </c>
      <c r="Q3310" s="60"/>
      <c r="R3310" s="53">
        <f t="shared" si="858"/>
        <v>0</v>
      </c>
      <c r="S3310" s="59"/>
      <c r="T3310" s="61"/>
      <c r="U3310" s="342" t="str">
        <f t="shared" si="862"/>
        <v>k.A.</v>
      </c>
      <c r="V3310" s="343" t="str">
        <f t="shared" si="859"/>
        <v>k.A.</v>
      </c>
      <c r="W3310" s="343" t="str">
        <f>IFERROR(IF(OR($D3310="",$E3310=0,con_Ende=0),"k.A.",IF(VLOOKUP($D3310,rng_ND,5,0)="Nein",VLOOKUP($D3310,rng_ND,2,FALSE),MIN(VLOOKUP($D3310,rng_ND,2,FALSE),A_Stammdaten!$B$19-D_SAV!$E3310+1))),"k.A.")</f>
        <v>k.A.</v>
      </c>
      <c r="X3310" s="343" t="str">
        <f t="shared" si="860"/>
        <v>k.A.</v>
      </c>
      <c r="Y3310" s="62"/>
      <c r="Z3310" s="48">
        <f t="shared" si="861"/>
        <v>0</v>
      </c>
      <c r="AA3310" s="457"/>
      <c r="AB3310" s="55">
        <f t="shared" si="853"/>
        <v>0</v>
      </c>
      <c r="AC3310" s="55">
        <f>IF(A_Stammdaten!$B$25="ja",D_SAV!AA3310,D_SAV!AB3310)</f>
        <v>0</v>
      </c>
      <c r="AD3310" s="478">
        <f>IF(AC3310=0,0,IF(U3310-(con_EOGJahr-D_SAV!E3310)&lt;=0,AC3310,AC3310/V3310))</f>
        <v>0</v>
      </c>
      <c r="AE3310" s="478">
        <f>IFERROR(IF(AND(VLOOKUP(D3310,rng_ND,5,FALSE)="Ja",D_SAV!T3310="degressiv"),D_SAV!AC3310*Y3310/100,0),0)</f>
        <v>0</v>
      </c>
      <c r="AF3310" s="55">
        <f>IFERROR(IF(VLOOKUP(D3310,rng_ND,5,FALSE)="Ja",MAX(D_SAV!AD3310:AE3310),D_SAV!AD3310),0)</f>
        <v>0</v>
      </c>
      <c r="AG3310" s="55">
        <f t="shared" si="854"/>
        <v>0</v>
      </c>
      <c r="AH3310" s="55">
        <f t="shared" si="855"/>
        <v>0</v>
      </c>
      <c r="AI3310" s="55">
        <f t="shared" si="856"/>
        <v>0</v>
      </c>
      <c r="AJ3310" s="55">
        <f t="shared" si="857"/>
        <v>0</v>
      </c>
      <c r="AK3310" s="55">
        <f t="shared" si="848"/>
        <v>0</v>
      </c>
      <c r="AL3310" s="55">
        <f t="shared" si="849"/>
        <v>0</v>
      </c>
      <c r="AM3310" s="55">
        <f t="shared" si="850"/>
        <v>0</v>
      </c>
    </row>
    <row r="3311" spans="1:39" x14ac:dyDescent="0.25">
      <c r="A3311" s="47">
        <v>3307</v>
      </c>
      <c r="B3311" s="358" t="str">
        <f>IF(AND(E3311&lt;&gt;0,D3311&lt;&gt;0,F3311&lt;&gt;0),IF(C3311&lt;&gt;0,CONCATENATE(C3311,"-AGr",VLOOKUP(D3311,Listen!$A$2:$G$45,7,FALSE),"-",E3311,"-",F3311,),CONCATENATE("AGr",VLOOKUP(D3311,Listen!$A$2:$G$45,7,FALSE),"-",E3311,"-",F3311)),"keine vollständige ID")</f>
        <v>keine vollständige ID</v>
      </c>
      <c r="C3311" s="359">
        <f>'[2]III_SAV-Details_NB'!B3317</f>
        <v>0</v>
      </c>
      <c r="D3311" s="359">
        <f>'[2]III_SAV-Details_NB'!C3317</f>
        <v>0</v>
      </c>
      <c r="E3311" s="359">
        <f>'[2]III_SAV-Details_NB'!D3317</f>
        <v>0</v>
      </c>
      <c r="F3311" s="490"/>
      <c r="G3311" s="281">
        <f>'[2]III_SAV-Details_NB'!X3317</f>
        <v>0</v>
      </c>
      <c r="H3311" s="281">
        <f t="shared" si="851"/>
        <v>0</v>
      </c>
      <c r="I3311" s="281">
        <f>IF(con_EOGJahr=2025,'[2]III_SAV-Details_NB'!AA3317,IF(con_EOGJahr=2026,'[2]III_SAV-Details_NB'!AB3317,'[2]III_SAV-Details_NB'!AC3317))</f>
        <v>0</v>
      </c>
      <c r="J3311" s="282"/>
      <c r="K3311" s="282"/>
      <c r="L3311" s="282"/>
      <c r="M3311" s="282"/>
      <c r="N3311" s="282"/>
      <c r="O3311" s="282"/>
      <c r="P3311" s="52">
        <f t="shared" si="852"/>
        <v>0</v>
      </c>
      <c r="Q3311" s="60"/>
      <c r="R3311" s="53">
        <f t="shared" si="858"/>
        <v>0</v>
      </c>
      <c r="S3311" s="59"/>
      <c r="T3311" s="61"/>
      <c r="U3311" s="342" t="str">
        <f t="shared" si="862"/>
        <v>k.A.</v>
      </c>
      <c r="V3311" s="343" t="str">
        <f t="shared" si="859"/>
        <v>k.A.</v>
      </c>
      <c r="W3311" s="343" t="str">
        <f>IFERROR(IF(OR($D3311="",$E3311=0,con_Ende=0),"k.A.",IF(VLOOKUP($D3311,rng_ND,5,0)="Nein",VLOOKUP($D3311,rng_ND,2,FALSE),MIN(VLOOKUP($D3311,rng_ND,2,FALSE),A_Stammdaten!$B$19-D_SAV!$E3311+1))),"k.A.")</f>
        <v>k.A.</v>
      </c>
      <c r="X3311" s="343" t="str">
        <f t="shared" si="860"/>
        <v>k.A.</v>
      </c>
      <c r="Y3311" s="62"/>
      <c r="Z3311" s="48">
        <f t="shared" si="861"/>
        <v>0</v>
      </c>
      <c r="AA3311" s="457"/>
      <c r="AB3311" s="55">
        <f t="shared" si="853"/>
        <v>0</v>
      </c>
      <c r="AC3311" s="55">
        <f>IF(A_Stammdaten!$B$25="ja",D_SAV!AA3311,D_SAV!AB3311)</f>
        <v>0</v>
      </c>
      <c r="AD3311" s="478">
        <f>IF(AC3311=0,0,IF(U3311-(con_EOGJahr-D_SAV!E3311)&lt;=0,AC3311,AC3311/V3311))</f>
        <v>0</v>
      </c>
      <c r="AE3311" s="478">
        <f>IFERROR(IF(AND(VLOOKUP(D3311,rng_ND,5,FALSE)="Ja",D_SAV!T3311="degressiv"),D_SAV!AC3311*Y3311/100,0),0)</f>
        <v>0</v>
      </c>
      <c r="AF3311" s="55">
        <f>IFERROR(IF(VLOOKUP(D3311,rng_ND,5,FALSE)="Ja",MAX(D_SAV!AD3311:AE3311),D_SAV!AD3311),0)</f>
        <v>0</v>
      </c>
      <c r="AG3311" s="55">
        <f t="shared" si="854"/>
        <v>0</v>
      </c>
      <c r="AH3311" s="55">
        <f t="shared" si="855"/>
        <v>0</v>
      </c>
      <c r="AI3311" s="55">
        <f t="shared" si="856"/>
        <v>0</v>
      </c>
      <c r="AJ3311" s="55">
        <f t="shared" si="857"/>
        <v>0</v>
      </c>
      <c r="AK3311" s="55">
        <f t="shared" si="848"/>
        <v>0</v>
      </c>
      <c r="AL3311" s="55">
        <f t="shared" si="849"/>
        <v>0</v>
      </c>
      <c r="AM3311" s="55">
        <f t="shared" si="850"/>
        <v>0</v>
      </c>
    </row>
    <row r="3312" spans="1:39" x14ac:dyDescent="0.25">
      <c r="A3312" s="47">
        <v>3308</v>
      </c>
      <c r="B3312" s="358" t="str">
        <f>IF(AND(E3312&lt;&gt;0,D3312&lt;&gt;0,F3312&lt;&gt;0),IF(C3312&lt;&gt;0,CONCATENATE(C3312,"-AGr",VLOOKUP(D3312,Listen!$A$2:$G$45,7,FALSE),"-",E3312,"-",F3312,),CONCATENATE("AGr",VLOOKUP(D3312,Listen!$A$2:$G$45,7,FALSE),"-",E3312,"-",F3312)),"keine vollständige ID")</f>
        <v>keine vollständige ID</v>
      </c>
      <c r="C3312" s="359">
        <f>'[2]III_SAV-Details_NB'!B3318</f>
        <v>0</v>
      </c>
      <c r="D3312" s="359">
        <f>'[2]III_SAV-Details_NB'!C3318</f>
        <v>0</v>
      </c>
      <c r="E3312" s="359">
        <f>'[2]III_SAV-Details_NB'!D3318</f>
        <v>0</v>
      </c>
      <c r="F3312" s="490"/>
      <c r="G3312" s="281">
        <f>'[2]III_SAV-Details_NB'!X3318</f>
        <v>0</v>
      </c>
      <c r="H3312" s="281">
        <f t="shared" si="851"/>
        <v>0</v>
      </c>
      <c r="I3312" s="281">
        <f>IF(con_EOGJahr=2025,'[2]III_SAV-Details_NB'!AA3318,IF(con_EOGJahr=2026,'[2]III_SAV-Details_NB'!AB3318,'[2]III_SAV-Details_NB'!AC3318))</f>
        <v>0</v>
      </c>
      <c r="J3312" s="282"/>
      <c r="K3312" s="282"/>
      <c r="L3312" s="282"/>
      <c r="M3312" s="282"/>
      <c r="N3312" s="282"/>
      <c r="O3312" s="282"/>
      <c r="P3312" s="52">
        <f t="shared" si="852"/>
        <v>0</v>
      </c>
      <c r="Q3312" s="60"/>
      <c r="R3312" s="53">
        <f t="shared" si="858"/>
        <v>0</v>
      </c>
      <c r="S3312" s="59"/>
      <c r="T3312" s="61"/>
      <c r="U3312" s="342" t="str">
        <f t="shared" si="862"/>
        <v>k.A.</v>
      </c>
      <c r="V3312" s="343" t="str">
        <f t="shared" si="859"/>
        <v>k.A.</v>
      </c>
      <c r="W3312" s="343" t="str">
        <f>IFERROR(IF(OR($D3312="",$E3312=0,con_Ende=0),"k.A.",IF(VLOOKUP($D3312,rng_ND,5,0)="Nein",VLOOKUP($D3312,rng_ND,2,FALSE),MIN(VLOOKUP($D3312,rng_ND,2,FALSE),A_Stammdaten!$B$19-D_SAV!$E3312+1))),"k.A.")</f>
        <v>k.A.</v>
      </c>
      <c r="X3312" s="343" t="str">
        <f t="shared" si="860"/>
        <v>k.A.</v>
      </c>
      <c r="Y3312" s="62"/>
      <c r="Z3312" s="48">
        <f t="shared" si="861"/>
        <v>0</v>
      </c>
      <c r="AA3312" s="457"/>
      <c r="AB3312" s="55">
        <f t="shared" si="853"/>
        <v>0</v>
      </c>
      <c r="AC3312" s="55">
        <f>IF(A_Stammdaten!$B$25="ja",D_SAV!AA3312,D_SAV!AB3312)</f>
        <v>0</v>
      </c>
      <c r="AD3312" s="478">
        <f>IF(AC3312=0,0,IF(U3312-(con_EOGJahr-D_SAV!E3312)&lt;=0,AC3312,AC3312/V3312))</f>
        <v>0</v>
      </c>
      <c r="AE3312" s="478">
        <f>IFERROR(IF(AND(VLOOKUP(D3312,rng_ND,5,FALSE)="Ja",D_SAV!T3312="degressiv"),D_SAV!AC3312*Y3312/100,0),0)</f>
        <v>0</v>
      </c>
      <c r="AF3312" s="55">
        <f>IFERROR(IF(VLOOKUP(D3312,rng_ND,5,FALSE)="Ja",MAX(D_SAV!AD3312:AE3312),D_SAV!AD3312),0)</f>
        <v>0</v>
      </c>
      <c r="AG3312" s="55">
        <f t="shared" si="854"/>
        <v>0</v>
      </c>
      <c r="AH3312" s="55">
        <f t="shared" si="855"/>
        <v>0</v>
      </c>
      <c r="AI3312" s="55">
        <f t="shared" si="856"/>
        <v>0</v>
      </c>
      <c r="AJ3312" s="55">
        <f t="shared" si="857"/>
        <v>0</v>
      </c>
      <c r="AK3312" s="55">
        <f t="shared" si="848"/>
        <v>0</v>
      </c>
      <c r="AL3312" s="55">
        <f t="shared" si="849"/>
        <v>0</v>
      </c>
      <c r="AM3312" s="55">
        <f t="shared" si="850"/>
        <v>0</v>
      </c>
    </row>
    <row r="3313" spans="1:39" x14ac:dyDescent="0.25">
      <c r="A3313" s="47">
        <v>3309</v>
      </c>
      <c r="B3313" s="358" t="str">
        <f>IF(AND(E3313&lt;&gt;0,D3313&lt;&gt;0,F3313&lt;&gt;0),IF(C3313&lt;&gt;0,CONCATENATE(C3313,"-AGr",VLOOKUP(D3313,Listen!$A$2:$G$45,7,FALSE),"-",E3313,"-",F3313,),CONCATENATE("AGr",VLOOKUP(D3313,Listen!$A$2:$G$45,7,FALSE),"-",E3313,"-",F3313)),"keine vollständige ID")</f>
        <v>keine vollständige ID</v>
      </c>
      <c r="C3313" s="359">
        <f>'[2]III_SAV-Details_NB'!B3319</f>
        <v>0</v>
      </c>
      <c r="D3313" s="359">
        <f>'[2]III_SAV-Details_NB'!C3319</f>
        <v>0</v>
      </c>
      <c r="E3313" s="359">
        <f>'[2]III_SAV-Details_NB'!D3319</f>
        <v>0</v>
      </c>
      <c r="F3313" s="490"/>
      <c r="G3313" s="281">
        <f>'[2]III_SAV-Details_NB'!X3319</f>
        <v>0</v>
      </c>
      <c r="H3313" s="281">
        <f t="shared" si="851"/>
        <v>0</v>
      </c>
      <c r="I3313" s="281">
        <f>IF(con_EOGJahr=2025,'[2]III_SAV-Details_NB'!AA3319,IF(con_EOGJahr=2026,'[2]III_SAV-Details_NB'!AB3319,'[2]III_SAV-Details_NB'!AC3319))</f>
        <v>0</v>
      </c>
      <c r="J3313" s="282"/>
      <c r="K3313" s="282"/>
      <c r="L3313" s="282"/>
      <c r="M3313" s="282"/>
      <c r="N3313" s="282"/>
      <c r="O3313" s="282"/>
      <c r="P3313" s="52">
        <f t="shared" si="852"/>
        <v>0</v>
      </c>
      <c r="Q3313" s="60"/>
      <c r="R3313" s="53">
        <f t="shared" si="858"/>
        <v>0</v>
      </c>
      <c r="S3313" s="59"/>
      <c r="T3313" s="61"/>
      <c r="U3313" s="342" t="str">
        <f t="shared" si="862"/>
        <v>k.A.</v>
      </c>
      <c r="V3313" s="343" t="str">
        <f t="shared" si="859"/>
        <v>k.A.</v>
      </c>
      <c r="W3313" s="343" t="str">
        <f>IFERROR(IF(OR($D3313="",$E3313=0,con_Ende=0),"k.A.",IF(VLOOKUP($D3313,rng_ND,5,0)="Nein",VLOOKUP($D3313,rng_ND,2,FALSE),MIN(VLOOKUP($D3313,rng_ND,2,FALSE),A_Stammdaten!$B$19-D_SAV!$E3313+1))),"k.A.")</f>
        <v>k.A.</v>
      </c>
      <c r="X3313" s="343" t="str">
        <f t="shared" si="860"/>
        <v>k.A.</v>
      </c>
      <c r="Y3313" s="62"/>
      <c r="Z3313" s="48">
        <f t="shared" si="861"/>
        <v>0</v>
      </c>
      <c r="AA3313" s="457"/>
      <c r="AB3313" s="55">
        <f t="shared" si="853"/>
        <v>0</v>
      </c>
      <c r="AC3313" s="55">
        <f>IF(A_Stammdaten!$B$25="ja",D_SAV!AA3313,D_SAV!AB3313)</f>
        <v>0</v>
      </c>
      <c r="AD3313" s="478">
        <f>IF(AC3313=0,0,IF(U3313-(con_EOGJahr-D_SAV!E3313)&lt;=0,AC3313,AC3313/V3313))</f>
        <v>0</v>
      </c>
      <c r="AE3313" s="478">
        <f>IFERROR(IF(AND(VLOOKUP(D3313,rng_ND,5,FALSE)="Ja",D_SAV!T3313="degressiv"),D_SAV!AC3313*Y3313/100,0),0)</f>
        <v>0</v>
      </c>
      <c r="AF3313" s="55">
        <f>IFERROR(IF(VLOOKUP(D3313,rng_ND,5,FALSE)="Ja",MAX(D_SAV!AD3313:AE3313),D_SAV!AD3313),0)</f>
        <v>0</v>
      </c>
      <c r="AG3313" s="55">
        <f t="shared" si="854"/>
        <v>0</v>
      </c>
      <c r="AH3313" s="55">
        <f t="shared" si="855"/>
        <v>0</v>
      </c>
      <c r="AI3313" s="55">
        <f t="shared" si="856"/>
        <v>0</v>
      </c>
      <c r="AJ3313" s="55">
        <f t="shared" si="857"/>
        <v>0</v>
      </c>
      <c r="AK3313" s="55">
        <f t="shared" si="848"/>
        <v>0</v>
      </c>
      <c r="AL3313" s="55">
        <f t="shared" si="849"/>
        <v>0</v>
      </c>
      <c r="AM3313" s="55">
        <f t="shared" si="850"/>
        <v>0</v>
      </c>
    </row>
    <row r="3314" spans="1:39" x14ac:dyDescent="0.25">
      <c r="A3314" s="47">
        <v>3310</v>
      </c>
      <c r="B3314" s="358" t="str">
        <f>IF(AND(E3314&lt;&gt;0,D3314&lt;&gt;0,F3314&lt;&gt;0),IF(C3314&lt;&gt;0,CONCATENATE(C3314,"-AGr",VLOOKUP(D3314,Listen!$A$2:$G$45,7,FALSE),"-",E3314,"-",F3314,),CONCATENATE("AGr",VLOOKUP(D3314,Listen!$A$2:$G$45,7,FALSE),"-",E3314,"-",F3314)),"keine vollständige ID")</f>
        <v>keine vollständige ID</v>
      </c>
      <c r="C3314" s="359">
        <f>'[2]III_SAV-Details_NB'!B3320</f>
        <v>0</v>
      </c>
      <c r="D3314" s="359">
        <f>'[2]III_SAV-Details_NB'!C3320</f>
        <v>0</v>
      </c>
      <c r="E3314" s="359">
        <f>'[2]III_SAV-Details_NB'!D3320</f>
        <v>0</v>
      </c>
      <c r="F3314" s="490"/>
      <c r="G3314" s="281">
        <f>'[2]III_SAV-Details_NB'!X3320</f>
        <v>0</v>
      </c>
      <c r="H3314" s="281">
        <f t="shared" si="851"/>
        <v>0</v>
      </c>
      <c r="I3314" s="281">
        <f>IF(con_EOGJahr=2025,'[2]III_SAV-Details_NB'!AA3320,IF(con_EOGJahr=2026,'[2]III_SAV-Details_NB'!AB3320,'[2]III_SAV-Details_NB'!AC3320))</f>
        <v>0</v>
      </c>
      <c r="J3314" s="282"/>
      <c r="K3314" s="282"/>
      <c r="L3314" s="282"/>
      <c r="M3314" s="282"/>
      <c r="N3314" s="282"/>
      <c r="O3314" s="282"/>
      <c r="P3314" s="52">
        <f t="shared" si="852"/>
        <v>0</v>
      </c>
      <c r="Q3314" s="60"/>
      <c r="R3314" s="53">
        <f t="shared" si="858"/>
        <v>0</v>
      </c>
      <c r="S3314" s="59"/>
      <c r="T3314" s="61"/>
      <c r="U3314" s="342" t="str">
        <f t="shared" si="862"/>
        <v>k.A.</v>
      </c>
      <c r="V3314" s="343" t="str">
        <f t="shared" si="859"/>
        <v>k.A.</v>
      </c>
      <c r="W3314" s="343" t="str">
        <f>IFERROR(IF(OR($D3314="",$E3314=0,con_Ende=0),"k.A.",IF(VLOOKUP($D3314,rng_ND,5,0)="Nein",VLOOKUP($D3314,rng_ND,2,FALSE),MIN(VLOOKUP($D3314,rng_ND,2,FALSE),A_Stammdaten!$B$19-D_SAV!$E3314+1))),"k.A.")</f>
        <v>k.A.</v>
      </c>
      <c r="X3314" s="343" t="str">
        <f t="shared" si="860"/>
        <v>k.A.</v>
      </c>
      <c r="Y3314" s="62"/>
      <c r="Z3314" s="48">
        <f t="shared" si="861"/>
        <v>0</v>
      </c>
      <c r="AA3314" s="457"/>
      <c r="AB3314" s="55">
        <f t="shared" si="853"/>
        <v>0</v>
      </c>
      <c r="AC3314" s="55">
        <f>IF(A_Stammdaten!$B$25="ja",D_SAV!AA3314,D_SAV!AB3314)</f>
        <v>0</v>
      </c>
      <c r="AD3314" s="478">
        <f>IF(AC3314=0,0,IF(U3314-(con_EOGJahr-D_SAV!E3314)&lt;=0,AC3314,AC3314/V3314))</f>
        <v>0</v>
      </c>
      <c r="AE3314" s="478">
        <f>IFERROR(IF(AND(VLOOKUP(D3314,rng_ND,5,FALSE)="Ja",D_SAV!T3314="degressiv"),D_SAV!AC3314*Y3314/100,0),0)</f>
        <v>0</v>
      </c>
      <c r="AF3314" s="55">
        <f>IFERROR(IF(VLOOKUP(D3314,rng_ND,5,FALSE)="Ja",MAX(D_SAV!AD3314:AE3314),D_SAV!AD3314),0)</f>
        <v>0</v>
      </c>
      <c r="AG3314" s="55">
        <f t="shared" si="854"/>
        <v>0</v>
      </c>
      <c r="AH3314" s="55">
        <f t="shared" si="855"/>
        <v>0</v>
      </c>
      <c r="AI3314" s="55">
        <f t="shared" si="856"/>
        <v>0</v>
      </c>
      <c r="AJ3314" s="55">
        <f t="shared" si="857"/>
        <v>0</v>
      </c>
      <c r="AK3314" s="55">
        <f t="shared" si="848"/>
        <v>0</v>
      </c>
      <c r="AL3314" s="55">
        <f t="shared" si="849"/>
        <v>0</v>
      </c>
      <c r="AM3314" s="55">
        <f t="shared" si="850"/>
        <v>0</v>
      </c>
    </row>
    <row r="3315" spans="1:39" x14ac:dyDescent="0.25">
      <c r="A3315" s="47">
        <v>3311</v>
      </c>
      <c r="B3315" s="358" t="str">
        <f>IF(AND(E3315&lt;&gt;0,D3315&lt;&gt;0,F3315&lt;&gt;0),IF(C3315&lt;&gt;0,CONCATENATE(C3315,"-AGr",VLOOKUP(D3315,Listen!$A$2:$G$45,7,FALSE),"-",E3315,"-",F3315,),CONCATENATE("AGr",VLOOKUP(D3315,Listen!$A$2:$G$45,7,FALSE),"-",E3315,"-",F3315)),"keine vollständige ID")</f>
        <v>keine vollständige ID</v>
      </c>
      <c r="C3315" s="359">
        <f>'[2]III_SAV-Details_NB'!B3321</f>
        <v>0</v>
      </c>
      <c r="D3315" s="359">
        <f>'[2]III_SAV-Details_NB'!C3321</f>
        <v>0</v>
      </c>
      <c r="E3315" s="359">
        <f>'[2]III_SAV-Details_NB'!D3321</f>
        <v>0</v>
      </c>
      <c r="F3315" s="490"/>
      <c r="G3315" s="281">
        <f>'[2]III_SAV-Details_NB'!X3321</f>
        <v>0</v>
      </c>
      <c r="H3315" s="281">
        <f t="shared" si="851"/>
        <v>0</v>
      </c>
      <c r="I3315" s="281">
        <f>IF(con_EOGJahr=2025,'[2]III_SAV-Details_NB'!AA3321,IF(con_EOGJahr=2026,'[2]III_SAV-Details_NB'!AB3321,'[2]III_SAV-Details_NB'!AC3321))</f>
        <v>0</v>
      </c>
      <c r="J3315" s="282"/>
      <c r="K3315" s="282"/>
      <c r="L3315" s="282"/>
      <c r="M3315" s="282"/>
      <c r="N3315" s="282"/>
      <c r="O3315" s="282"/>
      <c r="P3315" s="52">
        <f t="shared" si="852"/>
        <v>0</v>
      </c>
      <c r="Q3315" s="60"/>
      <c r="R3315" s="53">
        <f t="shared" si="858"/>
        <v>0</v>
      </c>
      <c r="S3315" s="59"/>
      <c r="T3315" s="61"/>
      <c r="U3315" s="342" t="str">
        <f t="shared" si="862"/>
        <v>k.A.</v>
      </c>
      <c r="V3315" s="343" t="str">
        <f t="shared" si="859"/>
        <v>k.A.</v>
      </c>
      <c r="W3315" s="343" t="str">
        <f>IFERROR(IF(OR($D3315="",$E3315=0,con_Ende=0),"k.A.",IF(VLOOKUP($D3315,rng_ND,5,0)="Nein",VLOOKUP($D3315,rng_ND,2,FALSE),MIN(VLOOKUP($D3315,rng_ND,2,FALSE),A_Stammdaten!$B$19-D_SAV!$E3315+1))),"k.A.")</f>
        <v>k.A.</v>
      </c>
      <c r="X3315" s="343" t="str">
        <f t="shared" si="860"/>
        <v>k.A.</v>
      </c>
      <c r="Y3315" s="62"/>
      <c r="Z3315" s="48">
        <f t="shared" si="861"/>
        <v>0</v>
      </c>
      <c r="AA3315" s="457"/>
      <c r="AB3315" s="55">
        <f t="shared" si="853"/>
        <v>0</v>
      </c>
      <c r="AC3315" s="55">
        <f>IF(A_Stammdaten!$B$25="ja",D_SAV!AA3315,D_SAV!AB3315)</f>
        <v>0</v>
      </c>
      <c r="AD3315" s="478">
        <f>IF(AC3315=0,0,IF(U3315-(con_EOGJahr-D_SAV!E3315)&lt;=0,AC3315,AC3315/V3315))</f>
        <v>0</v>
      </c>
      <c r="AE3315" s="478">
        <f>IFERROR(IF(AND(VLOOKUP(D3315,rng_ND,5,FALSE)="Ja",D_SAV!T3315="degressiv"),D_SAV!AC3315*Y3315/100,0),0)</f>
        <v>0</v>
      </c>
      <c r="AF3315" s="55">
        <f>IFERROR(IF(VLOOKUP(D3315,rng_ND,5,FALSE)="Ja",MAX(D_SAV!AD3315:AE3315),D_SAV!AD3315),0)</f>
        <v>0</v>
      </c>
      <c r="AG3315" s="55">
        <f t="shared" si="854"/>
        <v>0</v>
      </c>
      <c r="AH3315" s="55">
        <f t="shared" si="855"/>
        <v>0</v>
      </c>
      <c r="AI3315" s="55">
        <f t="shared" si="856"/>
        <v>0</v>
      </c>
      <c r="AJ3315" s="55">
        <f t="shared" si="857"/>
        <v>0</v>
      </c>
      <c r="AK3315" s="55">
        <f t="shared" si="848"/>
        <v>0</v>
      </c>
      <c r="AL3315" s="55">
        <f t="shared" si="849"/>
        <v>0</v>
      </c>
      <c r="AM3315" s="55">
        <f t="shared" si="850"/>
        <v>0</v>
      </c>
    </row>
    <row r="3316" spans="1:39" x14ac:dyDescent="0.25">
      <c r="A3316" s="47">
        <v>3312</v>
      </c>
      <c r="B3316" s="358" t="str">
        <f>IF(AND(E3316&lt;&gt;0,D3316&lt;&gt;0,F3316&lt;&gt;0),IF(C3316&lt;&gt;0,CONCATENATE(C3316,"-AGr",VLOOKUP(D3316,Listen!$A$2:$G$45,7,FALSE),"-",E3316,"-",F3316,),CONCATENATE("AGr",VLOOKUP(D3316,Listen!$A$2:$G$45,7,FALSE),"-",E3316,"-",F3316)),"keine vollständige ID")</f>
        <v>keine vollständige ID</v>
      </c>
      <c r="C3316" s="359">
        <f>'[2]III_SAV-Details_NB'!B3322</f>
        <v>0</v>
      </c>
      <c r="D3316" s="359">
        <f>'[2]III_SAV-Details_NB'!C3322</f>
        <v>0</v>
      </c>
      <c r="E3316" s="359">
        <f>'[2]III_SAV-Details_NB'!D3322</f>
        <v>0</v>
      </c>
      <c r="F3316" s="490"/>
      <c r="G3316" s="281">
        <f>'[2]III_SAV-Details_NB'!X3322</f>
        <v>0</v>
      </c>
      <c r="H3316" s="281">
        <f t="shared" si="851"/>
        <v>0</v>
      </c>
      <c r="I3316" s="281">
        <f>IF(con_EOGJahr=2025,'[2]III_SAV-Details_NB'!AA3322,IF(con_EOGJahr=2026,'[2]III_SAV-Details_NB'!AB3322,'[2]III_SAV-Details_NB'!AC3322))</f>
        <v>0</v>
      </c>
      <c r="J3316" s="282"/>
      <c r="K3316" s="282"/>
      <c r="L3316" s="282"/>
      <c r="M3316" s="282"/>
      <c r="N3316" s="282"/>
      <c r="O3316" s="282"/>
      <c r="P3316" s="52">
        <f t="shared" si="852"/>
        <v>0</v>
      </c>
      <c r="Q3316" s="60"/>
      <c r="R3316" s="53">
        <f t="shared" si="858"/>
        <v>0</v>
      </c>
      <c r="S3316" s="59"/>
      <c r="T3316" s="61"/>
      <c r="U3316" s="342" t="str">
        <f t="shared" si="862"/>
        <v>k.A.</v>
      </c>
      <c r="V3316" s="343" t="str">
        <f t="shared" si="859"/>
        <v>k.A.</v>
      </c>
      <c r="W3316" s="343" t="str">
        <f>IFERROR(IF(OR($D3316="",$E3316=0,con_Ende=0),"k.A.",IF(VLOOKUP($D3316,rng_ND,5,0)="Nein",VLOOKUP($D3316,rng_ND,2,FALSE),MIN(VLOOKUP($D3316,rng_ND,2,FALSE),A_Stammdaten!$B$19-D_SAV!$E3316+1))),"k.A.")</f>
        <v>k.A.</v>
      </c>
      <c r="X3316" s="343" t="str">
        <f t="shared" si="860"/>
        <v>k.A.</v>
      </c>
      <c r="Y3316" s="62"/>
      <c r="Z3316" s="48">
        <f t="shared" si="861"/>
        <v>0</v>
      </c>
      <c r="AA3316" s="457"/>
      <c r="AB3316" s="55">
        <f t="shared" si="853"/>
        <v>0</v>
      </c>
      <c r="AC3316" s="55">
        <f>IF(A_Stammdaten!$B$25="ja",D_SAV!AA3316,D_SAV!AB3316)</f>
        <v>0</v>
      </c>
      <c r="AD3316" s="478">
        <f>IF(AC3316=0,0,IF(U3316-(con_EOGJahr-D_SAV!E3316)&lt;=0,AC3316,AC3316/V3316))</f>
        <v>0</v>
      </c>
      <c r="AE3316" s="478">
        <f>IFERROR(IF(AND(VLOOKUP(D3316,rng_ND,5,FALSE)="Ja",D_SAV!T3316="degressiv"),D_SAV!AC3316*Y3316/100,0),0)</f>
        <v>0</v>
      </c>
      <c r="AF3316" s="55">
        <f>IFERROR(IF(VLOOKUP(D3316,rng_ND,5,FALSE)="Ja",MAX(D_SAV!AD3316:AE3316),D_SAV!AD3316),0)</f>
        <v>0</v>
      </c>
      <c r="AG3316" s="55">
        <f t="shared" si="854"/>
        <v>0</v>
      </c>
      <c r="AH3316" s="55">
        <f t="shared" si="855"/>
        <v>0</v>
      </c>
      <c r="AI3316" s="55">
        <f t="shared" si="856"/>
        <v>0</v>
      </c>
      <c r="AJ3316" s="55">
        <f t="shared" si="857"/>
        <v>0</v>
      </c>
      <c r="AK3316" s="55">
        <f t="shared" si="848"/>
        <v>0</v>
      </c>
      <c r="AL3316" s="55">
        <f t="shared" si="849"/>
        <v>0</v>
      </c>
      <c r="AM3316" s="55">
        <f t="shared" si="850"/>
        <v>0</v>
      </c>
    </row>
    <row r="3317" spans="1:39" x14ac:dyDescent="0.25">
      <c r="A3317" s="47">
        <v>3313</v>
      </c>
      <c r="B3317" s="358" t="str">
        <f>IF(AND(E3317&lt;&gt;0,D3317&lt;&gt;0,F3317&lt;&gt;0),IF(C3317&lt;&gt;0,CONCATENATE(C3317,"-AGr",VLOOKUP(D3317,Listen!$A$2:$G$45,7,FALSE),"-",E3317,"-",F3317,),CONCATENATE("AGr",VLOOKUP(D3317,Listen!$A$2:$G$45,7,FALSE),"-",E3317,"-",F3317)),"keine vollständige ID")</f>
        <v>keine vollständige ID</v>
      </c>
      <c r="C3317" s="359">
        <f>'[2]III_SAV-Details_NB'!B3323</f>
        <v>0</v>
      </c>
      <c r="D3317" s="359">
        <f>'[2]III_SAV-Details_NB'!C3323</f>
        <v>0</v>
      </c>
      <c r="E3317" s="359">
        <f>'[2]III_SAV-Details_NB'!D3323</f>
        <v>0</v>
      </c>
      <c r="F3317" s="490"/>
      <c r="G3317" s="281">
        <f>'[2]III_SAV-Details_NB'!X3323</f>
        <v>0</v>
      </c>
      <c r="H3317" s="281">
        <f t="shared" si="851"/>
        <v>0</v>
      </c>
      <c r="I3317" s="281">
        <f>IF(con_EOGJahr=2025,'[2]III_SAV-Details_NB'!AA3323,IF(con_EOGJahr=2026,'[2]III_SAV-Details_NB'!AB3323,'[2]III_SAV-Details_NB'!AC3323))</f>
        <v>0</v>
      </c>
      <c r="J3317" s="282"/>
      <c r="K3317" s="282"/>
      <c r="L3317" s="282"/>
      <c r="M3317" s="282"/>
      <c r="N3317" s="282"/>
      <c r="O3317" s="282"/>
      <c r="P3317" s="52">
        <f t="shared" si="852"/>
        <v>0</v>
      </c>
      <c r="Q3317" s="60"/>
      <c r="R3317" s="53">
        <f t="shared" si="858"/>
        <v>0</v>
      </c>
      <c r="S3317" s="59"/>
      <c r="T3317" s="61"/>
      <c r="U3317" s="342" t="str">
        <f t="shared" si="862"/>
        <v>k.A.</v>
      </c>
      <c r="V3317" s="343" t="str">
        <f t="shared" si="859"/>
        <v>k.A.</v>
      </c>
      <c r="W3317" s="343" t="str">
        <f>IFERROR(IF(OR($D3317="",$E3317=0,con_Ende=0),"k.A.",IF(VLOOKUP($D3317,rng_ND,5,0)="Nein",VLOOKUP($D3317,rng_ND,2,FALSE),MIN(VLOOKUP($D3317,rng_ND,2,FALSE),A_Stammdaten!$B$19-D_SAV!$E3317+1))),"k.A.")</f>
        <v>k.A.</v>
      </c>
      <c r="X3317" s="343" t="str">
        <f t="shared" si="860"/>
        <v>k.A.</v>
      </c>
      <c r="Y3317" s="62"/>
      <c r="Z3317" s="48">
        <f t="shared" si="861"/>
        <v>0</v>
      </c>
      <c r="AA3317" s="457"/>
      <c r="AB3317" s="55">
        <f t="shared" si="853"/>
        <v>0</v>
      </c>
      <c r="AC3317" s="55">
        <f>IF(A_Stammdaten!$B$25="ja",D_SAV!AA3317,D_SAV!AB3317)</f>
        <v>0</v>
      </c>
      <c r="AD3317" s="478">
        <f>IF(AC3317=0,0,IF(U3317-(con_EOGJahr-D_SAV!E3317)&lt;=0,AC3317,AC3317/V3317))</f>
        <v>0</v>
      </c>
      <c r="AE3317" s="478">
        <f>IFERROR(IF(AND(VLOOKUP(D3317,rng_ND,5,FALSE)="Ja",D_SAV!T3317="degressiv"),D_SAV!AC3317*Y3317/100,0),0)</f>
        <v>0</v>
      </c>
      <c r="AF3317" s="55">
        <f>IFERROR(IF(VLOOKUP(D3317,rng_ND,5,FALSE)="Ja",MAX(D_SAV!AD3317:AE3317),D_SAV!AD3317),0)</f>
        <v>0</v>
      </c>
      <c r="AG3317" s="55">
        <f t="shared" si="854"/>
        <v>0</v>
      </c>
      <c r="AH3317" s="55">
        <f t="shared" si="855"/>
        <v>0</v>
      </c>
      <c r="AI3317" s="55">
        <f t="shared" si="856"/>
        <v>0</v>
      </c>
      <c r="AJ3317" s="55">
        <f t="shared" si="857"/>
        <v>0</v>
      </c>
      <c r="AK3317" s="55">
        <f t="shared" si="848"/>
        <v>0</v>
      </c>
      <c r="AL3317" s="55">
        <f t="shared" si="849"/>
        <v>0</v>
      </c>
      <c r="AM3317" s="55">
        <f t="shared" si="850"/>
        <v>0</v>
      </c>
    </row>
    <row r="3318" spans="1:39" x14ac:dyDescent="0.25">
      <c r="A3318" s="47">
        <v>3314</v>
      </c>
      <c r="B3318" s="358" t="str">
        <f>IF(AND(E3318&lt;&gt;0,D3318&lt;&gt;0,F3318&lt;&gt;0),IF(C3318&lt;&gt;0,CONCATENATE(C3318,"-AGr",VLOOKUP(D3318,Listen!$A$2:$G$45,7,FALSE),"-",E3318,"-",F3318,),CONCATENATE("AGr",VLOOKUP(D3318,Listen!$A$2:$G$45,7,FALSE),"-",E3318,"-",F3318)),"keine vollständige ID")</f>
        <v>keine vollständige ID</v>
      </c>
      <c r="C3318" s="359">
        <f>'[2]III_SAV-Details_NB'!B3324</f>
        <v>0</v>
      </c>
      <c r="D3318" s="359">
        <f>'[2]III_SAV-Details_NB'!C3324</f>
        <v>0</v>
      </c>
      <c r="E3318" s="359">
        <f>'[2]III_SAV-Details_NB'!D3324</f>
        <v>0</v>
      </c>
      <c r="F3318" s="490"/>
      <c r="G3318" s="281">
        <f>'[2]III_SAV-Details_NB'!X3324</f>
        <v>0</v>
      </c>
      <c r="H3318" s="281">
        <f t="shared" si="851"/>
        <v>0</v>
      </c>
      <c r="I3318" s="281">
        <f>IF(con_EOGJahr=2025,'[2]III_SAV-Details_NB'!AA3324,IF(con_EOGJahr=2026,'[2]III_SAV-Details_NB'!AB3324,'[2]III_SAV-Details_NB'!AC3324))</f>
        <v>0</v>
      </c>
      <c r="J3318" s="282"/>
      <c r="K3318" s="282"/>
      <c r="L3318" s="282"/>
      <c r="M3318" s="282"/>
      <c r="N3318" s="282"/>
      <c r="O3318" s="282"/>
      <c r="P3318" s="52">
        <f t="shared" si="852"/>
        <v>0</v>
      </c>
      <c r="Q3318" s="60"/>
      <c r="R3318" s="53">
        <f t="shared" si="858"/>
        <v>0</v>
      </c>
      <c r="S3318" s="59"/>
      <c r="T3318" s="61"/>
      <c r="U3318" s="342" t="str">
        <f t="shared" si="862"/>
        <v>k.A.</v>
      </c>
      <c r="V3318" s="343" t="str">
        <f t="shared" si="859"/>
        <v>k.A.</v>
      </c>
      <c r="W3318" s="343" t="str">
        <f>IFERROR(IF(OR($D3318="",$E3318=0,con_Ende=0),"k.A.",IF(VLOOKUP($D3318,rng_ND,5,0)="Nein",VLOOKUP($D3318,rng_ND,2,FALSE),MIN(VLOOKUP($D3318,rng_ND,2,FALSE),A_Stammdaten!$B$19-D_SAV!$E3318+1))),"k.A.")</f>
        <v>k.A.</v>
      </c>
      <c r="X3318" s="343" t="str">
        <f t="shared" si="860"/>
        <v>k.A.</v>
      </c>
      <c r="Y3318" s="62"/>
      <c r="Z3318" s="48">
        <f t="shared" si="861"/>
        <v>0</v>
      </c>
      <c r="AA3318" s="457"/>
      <c r="AB3318" s="55">
        <f t="shared" si="853"/>
        <v>0</v>
      </c>
      <c r="AC3318" s="55">
        <f>IF(A_Stammdaten!$B$25="ja",D_SAV!AA3318,D_SAV!AB3318)</f>
        <v>0</v>
      </c>
      <c r="AD3318" s="478">
        <f>IF(AC3318=0,0,IF(U3318-(con_EOGJahr-D_SAV!E3318)&lt;=0,AC3318,AC3318/V3318))</f>
        <v>0</v>
      </c>
      <c r="AE3318" s="478">
        <f>IFERROR(IF(AND(VLOOKUP(D3318,rng_ND,5,FALSE)="Ja",D_SAV!T3318="degressiv"),D_SAV!AC3318*Y3318/100,0),0)</f>
        <v>0</v>
      </c>
      <c r="AF3318" s="55">
        <f>IFERROR(IF(VLOOKUP(D3318,rng_ND,5,FALSE)="Ja",MAX(D_SAV!AD3318:AE3318),D_SAV!AD3318),0)</f>
        <v>0</v>
      </c>
      <c r="AG3318" s="55">
        <f t="shared" si="854"/>
        <v>0</v>
      </c>
      <c r="AH3318" s="55">
        <f t="shared" si="855"/>
        <v>0</v>
      </c>
      <c r="AI3318" s="55">
        <f t="shared" si="856"/>
        <v>0</v>
      </c>
      <c r="AJ3318" s="55">
        <f t="shared" si="857"/>
        <v>0</v>
      </c>
      <c r="AK3318" s="55">
        <f t="shared" si="848"/>
        <v>0</v>
      </c>
      <c r="AL3318" s="55">
        <f t="shared" si="849"/>
        <v>0</v>
      </c>
      <c r="AM3318" s="55">
        <f t="shared" si="850"/>
        <v>0</v>
      </c>
    </row>
    <row r="3319" spans="1:39" x14ac:dyDescent="0.25">
      <c r="A3319" s="47">
        <v>3315</v>
      </c>
      <c r="B3319" s="358" t="str">
        <f>IF(AND(E3319&lt;&gt;0,D3319&lt;&gt;0,F3319&lt;&gt;0),IF(C3319&lt;&gt;0,CONCATENATE(C3319,"-AGr",VLOOKUP(D3319,Listen!$A$2:$G$45,7,FALSE),"-",E3319,"-",F3319,),CONCATENATE("AGr",VLOOKUP(D3319,Listen!$A$2:$G$45,7,FALSE),"-",E3319,"-",F3319)),"keine vollständige ID")</f>
        <v>keine vollständige ID</v>
      </c>
      <c r="C3319" s="359">
        <f>'[2]III_SAV-Details_NB'!B3325</f>
        <v>0</v>
      </c>
      <c r="D3319" s="359">
        <f>'[2]III_SAV-Details_NB'!C3325</f>
        <v>0</v>
      </c>
      <c r="E3319" s="359">
        <f>'[2]III_SAV-Details_NB'!D3325</f>
        <v>0</v>
      </c>
      <c r="F3319" s="490"/>
      <c r="G3319" s="281">
        <f>'[2]III_SAV-Details_NB'!X3325</f>
        <v>0</v>
      </c>
      <c r="H3319" s="281">
        <f t="shared" si="851"/>
        <v>0</v>
      </c>
      <c r="I3319" s="281">
        <f>IF(con_EOGJahr=2025,'[2]III_SAV-Details_NB'!AA3325,IF(con_EOGJahr=2026,'[2]III_SAV-Details_NB'!AB3325,'[2]III_SAV-Details_NB'!AC3325))</f>
        <v>0</v>
      </c>
      <c r="J3319" s="282"/>
      <c r="K3319" s="282"/>
      <c r="L3319" s="282"/>
      <c r="M3319" s="282"/>
      <c r="N3319" s="282"/>
      <c r="O3319" s="282"/>
      <c r="P3319" s="52">
        <f t="shared" si="852"/>
        <v>0</v>
      </c>
      <c r="Q3319" s="60"/>
      <c r="R3319" s="53">
        <f t="shared" si="858"/>
        <v>0</v>
      </c>
      <c r="S3319" s="59"/>
      <c r="T3319" s="61"/>
      <c r="U3319" s="342" t="str">
        <f t="shared" si="862"/>
        <v>k.A.</v>
      </c>
      <c r="V3319" s="343" t="str">
        <f t="shared" si="859"/>
        <v>k.A.</v>
      </c>
      <c r="W3319" s="343" t="str">
        <f>IFERROR(IF(OR($D3319="",$E3319=0,con_Ende=0),"k.A.",IF(VLOOKUP($D3319,rng_ND,5,0)="Nein",VLOOKUP($D3319,rng_ND,2,FALSE),MIN(VLOOKUP($D3319,rng_ND,2,FALSE),A_Stammdaten!$B$19-D_SAV!$E3319+1))),"k.A.")</f>
        <v>k.A.</v>
      </c>
      <c r="X3319" s="343" t="str">
        <f t="shared" si="860"/>
        <v>k.A.</v>
      </c>
      <c r="Y3319" s="62"/>
      <c r="Z3319" s="48">
        <f t="shared" si="861"/>
        <v>0</v>
      </c>
      <c r="AA3319" s="457"/>
      <c r="AB3319" s="55">
        <f t="shared" si="853"/>
        <v>0</v>
      </c>
      <c r="AC3319" s="55">
        <f>IF(A_Stammdaten!$B$25="ja",D_SAV!AA3319,D_SAV!AB3319)</f>
        <v>0</v>
      </c>
      <c r="AD3319" s="478">
        <f>IF(AC3319=0,0,IF(U3319-(con_EOGJahr-D_SAV!E3319)&lt;=0,AC3319,AC3319/V3319))</f>
        <v>0</v>
      </c>
      <c r="AE3319" s="478">
        <f>IFERROR(IF(AND(VLOOKUP(D3319,rng_ND,5,FALSE)="Ja",D_SAV!T3319="degressiv"),D_SAV!AC3319*Y3319/100,0),0)</f>
        <v>0</v>
      </c>
      <c r="AF3319" s="55">
        <f>IFERROR(IF(VLOOKUP(D3319,rng_ND,5,FALSE)="Ja",MAX(D_SAV!AD3319:AE3319),D_SAV!AD3319),0)</f>
        <v>0</v>
      </c>
      <c r="AG3319" s="55">
        <f t="shared" si="854"/>
        <v>0</v>
      </c>
      <c r="AH3319" s="55">
        <f t="shared" si="855"/>
        <v>0</v>
      </c>
      <c r="AI3319" s="55">
        <f t="shared" si="856"/>
        <v>0</v>
      </c>
      <c r="AJ3319" s="55">
        <f t="shared" si="857"/>
        <v>0</v>
      </c>
      <c r="AK3319" s="55">
        <f t="shared" si="848"/>
        <v>0</v>
      </c>
      <c r="AL3319" s="55">
        <f t="shared" si="849"/>
        <v>0</v>
      </c>
      <c r="AM3319" s="55">
        <f t="shared" si="850"/>
        <v>0</v>
      </c>
    </row>
    <row r="3320" spans="1:39" x14ac:dyDescent="0.25">
      <c r="A3320" s="47">
        <v>3316</v>
      </c>
      <c r="B3320" s="358" t="str">
        <f>IF(AND(E3320&lt;&gt;0,D3320&lt;&gt;0,F3320&lt;&gt;0),IF(C3320&lt;&gt;0,CONCATENATE(C3320,"-AGr",VLOOKUP(D3320,Listen!$A$2:$G$45,7,FALSE),"-",E3320,"-",F3320,),CONCATENATE("AGr",VLOOKUP(D3320,Listen!$A$2:$G$45,7,FALSE),"-",E3320,"-",F3320)),"keine vollständige ID")</f>
        <v>keine vollständige ID</v>
      </c>
      <c r="C3320" s="359">
        <f>'[2]III_SAV-Details_NB'!B3326</f>
        <v>0</v>
      </c>
      <c r="D3320" s="359">
        <f>'[2]III_SAV-Details_NB'!C3326</f>
        <v>0</v>
      </c>
      <c r="E3320" s="359">
        <f>'[2]III_SAV-Details_NB'!D3326</f>
        <v>0</v>
      </c>
      <c r="F3320" s="490"/>
      <c r="G3320" s="281">
        <f>'[2]III_SAV-Details_NB'!X3326</f>
        <v>0</v>
      </c>
      <c r="H3320" s="281">
        <f t="shared" si="851"/>
        <v>0</v>
      </c>
      <c r="I3320" s="281">
        <f>IF(con_EOGJahr=2025,'[2]III_SAV-Details_NB'!AA3326,IF(con_EOGJahr=2026,'[2]III_SAV-Details_NB'!AB3326,'[2]III_SAV-Details_NB'!AC3326))</f>
        <v>0</v>
      </c>
      <c r="J3320" s="282"/>
      <c r="K3320" s="282"/>
      <c r="L3320" s="282"/>
      <c r="M3320" s="282"/>
      <c r="N3320" s="282"/>
      <c r="O3320" s="282"/>
      <c r="P3320" s="52">
        <f t="shared" si="852"/>
        <v>0</v>
      </c>
      <c r="Q3320" s="60"/>
      <c r="R3320" s="53">
        <f t="shared" si="858"/>
        <v>0</v>
      </c>
      <c r="S3320" s="59"/>
      <c r="T3320" s="61"/>
      <c r="U3320" s="342" t="str">
        <f t="shared" si="862"/>
        <v>k.A.</v>
      </c>
      <c r="V3320" s="343" t="str">
        <f t="shared" si="859"/>
        <v>k.A.</v>
      </c>
      <c r="W3320" s="343" t="str">
        <f>IFERROR(IF(OR($D3320="",$E3320=0,con_Ende=0),"k.A.",IF(VLOOKUP($D3320,rng_ND,5,0)="Nein",VLOOKUP($D3320,rng_ND,2,FALSE),MIN(VLOOKUP($D3320,rng_ND,2,FALSE),A_Stammdaten!$B$19-D_SAV!$E3320+1))),"k.A.")</f>
        <v>k.A.</v>
      </c>
      <c r="X3320" s="343" t="str">
        <f t="shared" si="860"/>
        <v>k.A.</v>
      </c>
      <c r="Y3320" s="62"/>
      <c r="Z3320" s="48">
        <f t="shared" si="861"/>
        <v>0</v>
      </c>
      <c r="AA3320" s="457"/>
      <c r="AB3320" s="55">
        <f t="shared" si="853"/>
        <v>0</v>
      </c>
      <c r="AC3320" s="55">
        <f>IF(A_Stammdaten!$B$25="ja",D_SAV!AA3320,D_SAV!AB3320)</f>
        <v>0</v>
      </c>
      <c r="AD3320" s="478">
        <f>IF(AC3320=0,0,IF(U3320-(con_EOGJahr-D_SAV!E3320)&lt;=0,AC3320,AC3320/V3320))</f>
        <v>0</v>
      </c>
      <c r="AE3320" s="478">
        <f>IFERROR(IF(AND(VLOOKUP(D3320,rng_ND,5,FALSE)="Ja",D_SAV!T3320="degressiv"),D_SAV!AC3320*Y3320/100,0),0)</f>
        <v>0</v>
      </c>
      <c r="AF3320" s="55">
        <f>IFERROR(IF(VLOOKUP(D3320,rng_ND,5,FALSE)="Ja",MAX(D_SAV!AD3320:AE3320),D_SAV!AD3320),0)</f>
        <v>0</v>
      </c>
      <c r="AG3320" s="55">
        <f t="shared" si="854"/>
        <v>0</v>
      </c>
      <c r="AH3320" s="55">
        <f t="shared" si="855"/>
        <v>0</v>
      </c>
      <c r="AI3320" s="55">
        <f t="shared" si="856"/>
        <v>0</v>
      </c>
      <c r="AJ3320" s="55">
        <f t="shared" si="857"/>
        <v>0</v>
      </c>
      <c r="AK3320" s="55">
        <f t="shared" si="848"/>
        <v>0</v>
      </c>
      <c r="AL3320" s="55">
        <f t="shared" si="849"/>
        <v>0</v>
      </c>
      <c r="AM3320" s="55">
        <f t="shared" si="850"/>
        <v>0</v>
      </c>
    </row>
    <row r="3321" spans="1:39" x14ac:dyDescent="0.25">
      <c r="A3321" s="47">
        <v>3317</v>
      </c>
      <c r="B3321" s="358" t="str">
        <f>IF(AND(E3321&lt;&gt;0,D3321&lt;&gt;0,F3321&lt;&gt;0),IF(C3321&lt;&gt;0,CONCATENATE(C3321,"-AGr",VLOOKUP(D3321,Listen!$A$2:$G$45,7,FALSE),"-",E3321,"-",F3321,),CONCATENATE("AGr",VLOOKUP(D3321,Listen!$A$2:$G$45,7,FALSE),"-",E3321,"-",F3321)),"keine vollständige ID")</f>
        <v>keine vollständige ID</v>
      </c>
      <c r="C3321" s="359">
        <f>'[2]III_SAV-Details_NB'!B3327</f>
        <v>0</v>
      </c>
      <c r="D3321" s="359">
        <f>'[2]III_SAV-Details_NB'!C3327</f>
        <v>0</v>
      </c>
      <c r="E3321" s="359">
        <f>'[2]III_SAV-Details_NB'!D3327</f>
        <v>0</v>
      </c>
      <c r="F3321" s="490"/>
      <c r="G3321" s="281">
        <f>'[2]III_SAV-Details_NB'!X3327</f>
        <v>0</v>
      </c>
      <c r="H3321" s="281">
        <f t="shared" si="851"/>
        <v>0</v>
      </c>
      <c r="I3321" s="281">
        <f>IF(con_EOGJahr=2025,'[2]III_SAV-Details_NB'!AA3327,IF(con_EOGJahr=2026,'[2]III_SAV-Details_NB'!AB3327,'[2]III_SAV-Details_NB'!AC3327))</f>
        <v>0</v>
      </c>
      <c r="J3321" s="282"/>
      <c r="K3321" s="282"/>
      <c r="L3321" s="282"/>
      <c r="M3321" s="282"/>
      <c r="N3321" s="282"/>
      <c r="O3321" s="282"/>
      <c r="P3321" s="52">
        <f t="shared" si="852"/>
        <v>0</v>
      </c>
      <c r="Q3321" s="60"/>
      <c r="R3321" s="53">
        <f t="shared" si="858"/>
        <v>0</v>
      </c>
      <c r="S3321" s="59"/>
      <c r="T3321" s="61"/>
      <c r="U3321" s="342" t="str">
        <f t="shared" si="862"/>
        <v>k.A.</v>
      </c>
      <c r="V3321" s="343" t="str">
        <f t="shared" si="859"/>
        <v>k.A.</v>
      </c>
      <c r="W3321" s="343" t="str">
        <f>IFERROR(IF(OR($D3321="",$E3321=0,con_Ende=0),"k.A.",IF(VLOOKUP($D3321,rng_ND,5,0)="Nein",VLOOKUP($D3321,rng_ND,2,FALSE),MIN(VLOOKUP($D3321,rng_ND,2,FALSE),A_Stammdaten!$B$19-D_SAV!$E3321+1))),"k.A.")</f>
        <v>k.A.</v>
      </c>
      <c r="X3321" s="343" t="str">
        <f t="shared" si="860"/>
        <v>k.A.</v>
      </c>
      <c r="Y3321" s="62"/>
      <c r="Z3321" s="48">
        <f t="shared" si="861"/>
        <v>0</v>
      </c>
      <c r="AA3321" s="457"/>
      <c r="AB3321" s="55">
        <f t="shared" si="853"/>
        <v>0</v>
      </c>
      <c r="AC3321" s="55">
        <f>IF(A_Stammdaten!$B$25="ja",D_SAV!AA3321,D_SAV!AB3321)</f>
        <v>0</v>
      </c>
      <c r="AD3321" s="478">
        <f>IF(AC3321=0,0,IF(U3321-(con_EOGJahr-D_SAV!E3321)&lt;=0,AC3321,AC3321/V3321))</f>
        <v>0</v>
      </c>
      <c r="AE3321" s="478">
        <f>IFERROR(IF(AND(VLOOKUP(D3321,rng_ND,5,FALSE)="Ja",D_SAV!T3321="degressiv"),D_SAV!AC3321*Y3321/100,0),0)</f>
        <v>0</v>
      </c>
      <c r="AF3321" s="55">
        <f>IFERROR(IF(VLOOKUP(D3321,rng_ND,5,FALSE)="Ja",MAX(D_SAV!AD3321:AE3321),D_SAV!AD3321),0)</f>
        <v>0</v>
      </c>
      <c r="AG3321" s="55">
        <f t="shared" si="854"/>
        <v>0</v>
      </c>
      <c r="AH3321" s="55">
        <f t="shared" si="855"/>
        <v>0</v>
      </c>
      <c r="AI3321" s="55">
        <f t="shared" si="856"/>
        <v>0</v>
      </c>
      <c r="AJ3321" s="55">
        <f t="shared" si="857"/>
        <v>0</v>
      </c>
      <c r="AK3321" s="55">
        <f t="shared" si="848"/>
        <v>0</v>
      </c>
      <c r="AL3321" s="55">
        <f t="shared" si="849"/>
        <v>0</v>
      </c>
      <c r="AM3321" s="55">
        <f t="shared" si="850"/>
        <v>0</v>
      </c>
    </row>
    <row r="3322" spans="1:39" x14ac:dyDescent="0.25">
      <c r="A3322" s="47">
        <v>3318</v>
      </c>
      <c r="B3322" s="358" t="str">
        <f>IF(AND(E3322&lt;&gt;0,D3322&lt;&gt;0,F3322&lt;&gt;0),IF(C3322&lt;&gt;0,CONCATENATE(C3322,"-AGr",VLOOKUP(D3322,Listen!$A$2:$G$45,7,FALSE),"-",E3322,"-",F3322,),CONCATENATE("AGr",VLOOKUP(D3322,Listen!$A$2:$G$45,7,FALSE),"-",E3322,"-",F3322)),"keine vollständige ID")</f>
        <v>keine vollständige ID</v>
      </c>
      <c r="C3322" s="359">
        <f>'[2]III_SAV-Details_NB'!B3328</f>
        <v>0</v>
      </c>
      <c r="D3322" s="359">
        <f>'[2]III_SAV-Details_NB'!C3328</f>
        <v>0</v>
      </c>
      <c r="E3322" s="359">
        <f>'[2]III_SAV-Details_NB'!D3328</f>
        <v>0</v>
      </c>
      <c r="F3322" s="490"/>
      <c r="G3322" s="281">
        <f>'[2]III_SAV-Details_NB'!X3328</f>
        <v>0</v>
      </c>
      <c r="H3322" s="281">
        <f t="shared" si="851"/>
        <v>0</v>
      </c>
      <c r="I3322" s="281">
        <f>IF(con_EOGJahr=2025,'[2]III_SAV-Details_NB'!AA3328,IF(con_EOGJahr=2026,'[2]III_SAV-Details_NB'!AB3328,'[2]III_SAV-Details_NB'!AC3328))</f>
        <v>0</v>
      </c>
      <c r="J3322" s="282"/>
      <c r="K3322" s="282"/>
      <c r="L3322" s="282"/>
      <c r="M3322" s="282"/>
      <c r="N3322" s="282"/>
      <c r="O3322" s="282"/>
      <c r="P3322" s="52">
        <f t="shared" si="852"/>
        <v>0</v>
      </c>
      <c r="Q3322" s="60"/>
      <c r="R3322" s="53">
        <f t="shared" si="858"/>
        <v>0</v>
      </c>
      <c r="S3322" s="59"/>
      <c r="T3322" s="61"/>
      <c r="U3322" s="342" t="str">
        <f t="shared" si="862"/>
        <v>k.A.</v>
      </c>
      <c r="V3322" s="343" t="str">
        <f t="shared" si="859"/>
        <v>k.A.</v>
      </c>
      <c r="W3322" s="343" t="str">
        <f>IFERROR(IF(OR($D3322="",$E3322=0,con_Ende=0),"k.A.",IF(VLOOKUP($D3322,rng_ND,5,0)="Nein",VLOOKUP($D3322,rng_ND,2,FALSE),MIN(VLOOKUP($D3322,rng_ND,2,FALSE),A_Stammdaten!$B$19-D_SAV!$E3322+1))),"k.A.")</f>
        <v>k.A.</v>
      </c>
      <c r="X3322" s="343" t="str">
        <f t="shared" si="860"/>
        <v>k.A.</v>
      </c>
      <c r="Y3322" s="62"/>
      <c r="Z3322" s="48">
        <f t="shared" si="861"/>
        <v>0</v>
      </c>
      <c r="AA3322" s="457"/>
      <c r="AB3322" s="55">
        <f t="shared" si="853"/>
        <v>0</v>
      </c>
      <c r="AC3322" s="55">
        <f>IF(A_Stammdaten!$B$25="ja",D_SAV!AA3322,D_SAV!AB3322)</f>
        <v>0</v>
      </c>
      <c r="AD3322" s="478">
        <f>IF(AC3322=0,0,IF(U3322-(con_EOGJahr-D_SAV!E3322)&lt;=0,AC3322,AC3322/V3322))</f>
        <v>0</v>
      </c>
      <c r="AE3322" s="478">
        <f>IFERROR(IF(AND(VLOOKUP(D3322,rng_ND,5,FALSE)="Ja",D_SAV!T3322="degressiv"),D_SAV!AC3322*Y3322/100,0),0)</f>
        <v>0</v>
      </c>
      <c r="AF3322" s="55">
        <f>IFERROR(IF(VLOOKUP(D3322,rng_ND,5,FALSE)="Ja",MAX(D_SAV!AD3322:AE3322),D_SAV!AD3322),0)</f>
        <v>0</v>
      </c>
      <c r="AG3322" s="55">
        <f t="shared" si="854"/>
        <v>0</v>
      </c>
      <c r="AH3322" s="55">
        <f t="shared" si="855"/>
        <v>0</v>
      </c>
      <c r="AI3322" s="55">
        <f t="shared" si="856"/>
        <v>0</v>
      </c>
      <c r="AJ3322" s="55">
        <f t="shared" si="857"/>
        <v>0</v>
      </c>
      <c r="AK3322" s="55">
        <f t="shared" si="848"/>
        <v>0</v>
      </c>
      <c r="AL3322" s="55">
        <f t="shared" si="849"/>
        <v>0</v>
      </c>
      <c r="AM3322" s="55">
        <f t="shared" si="850"/>
        <v>0</v>
      </c>
    </row>
    <row r="3323" spans="1:39" x14ac:dyDescent="0.25">
      <c r="A3323" s="47">
        <v>3319</v>
      </c>
      <c r="B3323" s="358" t="str">
        <f>IF(AND(E3323&lt;&gt;0,D3323&lt;&gt;0,F3323&lt;&gt;0),IF(C3323&lt;&gt;0,CONCATENATE(C3323,"-AGr",VLOOKUP(D3323,Listen!$A$2:$G$45,7,FALSE),"-",E3323,"-",F3323,),CONCATENATE("AGr",VLOOKUP(D3323,Listen!$A$2:$G$45,7,FALSE),"-",E3323,"-",F3323)),"keine vollständige ID")</f>
        <v>keine vollständige ID</v>
      </c>
      <c r="C3323" s="359">
        <f>'[2]III_SAV-Details_NB'!B3329</f>
        <v>0</v>
      </c>
      <c r="D3323" s="359">
        <f>'[2]III_SAV-Details_NB'!C3329</f>
        <v>0</v>
      </c>
      <c r="E3323" s="359">
        <f>'[2]III_SAV-Details_NB'!D3329</f>
        <v>0</v>
      </c>
      <c r="F3323" s="490"/>
      <c r="G3323" s="281">
        <f>'[2]III_SAV-Details_NB'!X3329</f>
        <v>0</v>
      </c>
      <c r="H3323" s="281">
        <f t="shared" si="851"/>
        <v>0</v>
      </c>
      <c r="I3323" s="281">
        <f>IF(con_EOGJahr=2025,'[2]III_SAV-Details_NB'!AA3329,IF(con_EOGJahr=2026,'[2]III_SAV-Details_NB'!AB3329,'[2]III_SAV-Details_NB'!AC3329))</f>
        <v>0</v>
      </c>
      <c r="J3323" s="282"/>
      <c r="K3323" s="282"/>
      <c r="L3323" s="282"/>
      <c r="M3323" s="282"/>
      <c r="N3323" s="282"/>
      <c r="O3323" s="282"/>
      <c r="P3323" s="52">
        <f t="shared" si="852"/>
        <v>0</v>
      </c>
      <c r="Q3323" s="60"/>
      <c r="R3323" s="53">
        <f t="shared" si="858"/>
        <v>0</v>
      </c>
      <c r="S3323" s="59"/>
      <c r="T3323" s="61"/>
      <c r="U3323" s="342" t="str">
        <f t="shared" si="862"/>
        <v>k.A.</v>
      </c>
      <c r="V3323" s="343" t="str">
        <f t="shared" si="859"/>
        <v>k.A.</v>
      </c>
      <c r="W3323" s="343" t="str">
        <f>IFERROR(IF(OR($D3323="",$E3323=0,con_Ende=0),"k.A.",IF(VLOOKUP($D3323,rng_ND,5,0)="Nein",VLOOKUP($D3323,rng_ND,2,FALSE),MIN(VLOOKUP($D3323,rng_ND,2,FALSE),A_Stammdaten!$B$19-D_SAV!$E3323+1))),"k.A.")</f>
        <v>k.A.</v>
      </c>
      <c r="X3323" s="343" t="str">
        <f t="shared" si="860"/>
        <v>k.A.</v>
      </c>
      <c r="Y3323" s="62"/>
      <c r="Z3323" s="48">
        <f t="shared" si="861"/>
        <v>0</v>
      </c>
      <c r="AA3323" s="457"/>
      <c r="AB3323" s="55">
        <f t="shared" si="853"/>
        <v>0</v>
      </c>
      <c r="AC3323" s="55">
        <f>IF(A_Stammdaten!$B$25="ja",D_SAV!AA3323,D_SAV!AB3323)</f>
        <v>0</v>
      </c>
      <c r="AD3323" s="478">
        <f>IF(AC3323=0,0,IF(U3323-(con_EOGJahr-D_SAV!E3323)&lt;=0,AC3323,AC3323/V3323))</f>
        <v>0</v>
      </c>
      <c r="AE3323" s="478">
        <f>IFERROR(IF(AND(VLOOKUP(D3323,rng_ND,5,FALSE)="Ja",D_SAV!T3323="degressiv"),D_SAV!AC3323*Y3323/100,0),0)</f>
        <v>0</v>
      </c>
      <c r="AF3323" s="55">
        <f>IFERROR(IF(VLOOKUP(D3323,rng_ND,5,FALSE)="Ja",MAX(D_SAV!AD3323:AE3323),D_SAV!AD3323),0)</f>
        <v>0</v>
      </c>
      <c r="AG3323" s="55">
        <f t="shared" si="854"/>
        <v>0</v>
      </c>
      <c r="AH3323" s="55">
        <f t="shared" si="855"/>
        <v>0</v>
      </c>
      <c r="AI3323" s="55">
        <f t="shared" si="856"/>
        <v>0</v>
      </c>
      <c r="AJ3323" s="55">
        <f t="shared" si="857"/>
        <v>0</v>
      </c>
      <c r="AK3323" s="55">
        <f t="shared" si="848"/>
        <v>0</v>
      </c>
      <c r="AL3323" s="55">
        <f t="shared" si="849"/>
        <v>0</v>
      </c>
      <c r="AM3323" s="55">
        <f t="shared" si="850"/>
        <v>0</v>
      </c>
    </row>
    <row r="3324" spans="1:39" x14ac:dyDescent="0.25">
      <c r="A3324" s="47">
        <v>3320</v>
      </c>
      <c r="B3324" s="358" t="str">
        <f>IF(AND(E3324&lt;&gt;0,D3324&lt;&gt;0,F3324&lt;&gt;0),IF(C3324&lt;&gt;0,CONCATENATE(C3324,"-AGr",VLOOKUP(D3324,Listen!$A$2:$G$45,7,FALSE),"-",E3324,"-",F3324,),CONCATENATE("AGr",VLOOKUP(D3324,Listen!$A$2:$G$45,7,FALSE),"-",E3324,"-",F3324)),"keine vollständige ID")</f>
        <v>keine vollständige ID</v>
      </c>
      <c r="C3324" s="359">
        <f>'[2]III_SAV-Details_NB'!B3330</f>
        <v>0</v>
      </c>
      <c r="D3324" s="359">
        <f>'[2]III_SAV-Details_NB'!C3330</f>
        <v>0</v>
      </c>
      <c r="E3324" s="359">
        <f>'[2]III_SAV-Details_NB'!D3330</f>
        <v>0</v>
      </c>
      <c r="F3324" s="490"/>
      <c r="G3324" s="281">
        <f>'[2]III_SAV-Details_NB'!X3330</f>
        <v>0</v>
      </c>
      <c r="H3324" s="281">
        <f t="shared" si="851"/>
        <v>0</v>
      </c>
      <c r="I3324" s="281">
        <f>IF(con_EOGJahr=2025,'[2]III_SAV-Details_NB'!AA3330,IF(con_EOGJahr=2026,'[2]III_SAV-Details_NB'!AB3330,'[2]III_SAV-Details_NB'!AC3330))</f>
        <v>0</v>
      </c>
      <c r="J3324" s="282"/>
      <c r="K3324" s="282"/>
      <c r="L3324" s="282"/>
      <c r="M3324" s="282"/>
      <c r="N3324" s="282"/>
      <c r="O3324" s="282"/>
      <c r="P3324" s="52">
        <f t="shared" si="852"/>
        <v>0</v>
      </c>
      <c r="Q3324" s="60"/>
      <c r="R3324" s="53">
        <f t="shared" si="858"/>
        <v>0</v>
      </c>
      <c r="S3324" s="59"/>
      <c r="T3324" s="61"/>
      <c r="U3324" s="342" t="str">
        <f t="shared" si="862"/>
        <v>k.A.</v>
      </c>
      <c r="V3324" s="343" t="str">
        <f t="shared" si="859"/>
        <v>k.A.</v>
      </c>
      <c r="W3324" s="343" t="str">
        <f>IFERROR(IF(OR($D3324="",$E3324=0,con_Ende=0),"k.A.",IF(VLOOKUP($D3324,rng_ND,5,0)="Nein",VLOOKUP($D3324,rng_ND,2,FALSE),MIN(VLOOKUP($D3324,rng_ND,2,FALSE),A_Stammdaten!$B$19-D_SAV!$E3324+1))),"k.A.")</f>
        <v>k.A.</v>
      </c>
      <c r="X3324" s="343" t="str">
        <f t="shared" si="860"/>
        <v>k.A.</v>
      </c>
      <c r="Y3324" s="62"/>
      <c r="Z3324" s="48">
        <f t="shared" si="861"/>
        <v>0</v>
      </c>
      <c r="AA3324" s="457"/>
      <c r="AB3324" s="55">
        <f t="shared" si="853"/>
        <v>0</v>
      </c>
      <c r="AC3324" s="55">
        <f>IF(A_Stammdaten!$B$25="ja",D_SAV!AA3324,D_SAV!AB3324)</f>
        <v>0</v>
      </c>
      <c r="AD3324" s="478">
        <f>IF(AC3324=0,0,IF(U3324-(con_EOGJahr-D_SAV!E3324)&lt;=0,AC3324,AC3324/V3324))</f>
        <v>0</v>
      </c>
      <c r="AE3324" s="478">
        <f>IFERROR(IF(AND(VLOOKUP(D3324,rng_ND,5,FALSE)="Ja",D_SAV!T3324="degressiv"),D_SAV!AC3324*Y3324/100,0),0)</f>
        <v>0</v>
      </c>
      <c r="AF3324" s="55">
        <f>IFERROR(IF(VLOOKUP(D3324,rng_ND,5,FALSE)="Ja",MAX(D_SAV!AD3324:AE3324),D_SAV!AD3324),0)</f>
        <v>0</v>
      </c>
      <c r="AG3324" s="55">
        <f t="shared" si="854"/>
        <v>0</v>
      </c>
      <c r="AH3324" s="55">
        <f t="shared" si="855"/>
        <v>0</v>
      </c>
      <c r="AI3324" s="55">
        <f t="shared" si="856"/>
        <v>0</v>
      </c>
      <c r="AJ3324" s="55">
        <f t="shared" si="857"/>
        <v>0</v>
      </c>
      <c r="AK3324" s="55">
        <f t="shared" si="848"/>
        <v>0</v>
      </c>
      <c r="AL3324" s="55">
        <f t="shared" si="849"/>
        <v>0</v>
      </c>
      <c r="AM3324" s="55">
        <f t="shared" si="850"/>
        <v>0</v>
      </c>
    </row>
    <row r="3325" spans="1:39" x14ac:dyDescent="0.25">
      <c r="A3325" s="47">
        <v>3321</v>
      </c>
      <c r="B3325" s="358" t="str">
        <f>IF(AND(E3325&lt;&gt;0,D3325&lt;&gt;0,F3325&lt;&gt;0),IF(C3325&lt;&gt;0,CONCATENATE(C3325,"-AGr",VLOOKUP(D3325,Listen!$A$2:$G$45,7,FALSE),"-",E3325,"-",F3325,),CONCATENATE("AGr",VLOOKUP(D3325,Listen!$A$2:$G$45,7,FALSE),"-",E3325,"-",F3325)),"keine vollständige ID")</f>
        <v>keine vollständige ID</v>
      </c>
      <c r="C3325" s="359">
        <f>'[2]III_SAV-Details_NB'!B3331</f>
        <v>0</v>
      </c>
      <c r="D3325" s="359">
        <f>'[2]III_SAV-Details_NB'!C3331</f>
        <v>0</v>
      </c>
      <c r="E3325" s="359">
        <f>'[2]III_SAV-Details_NB'!D3331</f>
        <v>0</v>
      </c>
      <c r="F3325" s="490"/>
      <c r="G3325" s="281">
        <f>'[2]III_SAV-Details_NB'!X3331</f>
        <v>0</v>
      </c>
      <c r="H3325" s="281">
        <f t="shared" si="851"/>
        <v>0</v>
      </c>
      <c r="I3325" s="281">
        <f>IF(con_EOGJahr=2025,'[2]III_SAV-Details_NB'!AA3331,IF(con_EOGJahr=2026,'[2]III_SAV-Details_NB'!AB3331,'[2]III_SAV-Details_NB'!AC3331))</f>
        <v>0</v>
      </c>
      <c r="J3325" s="282"/>
      <c r="K3325" s="282"/>
      <c r="L3325" s="282"/>
      <c r="M3325" s="282"/>
      <c r="N3325" s="282"/>
      <c r="O3325" s="282"/>
      <c r="P3325" s="52">
        <f t="shared" si="852"/>
        <v>0</v>
      </c>
      <c r="Q3325" s="60"/>
      <c r="R3325" s="53">
        <f t="shared" si="858"/>
        <v>0</v>
      </c>
      <c r="S3325" s="59"/>
      <c r="T3325" s="61"/>
      <c r="U3325" s="342" t="str">
        <f t="shared" si="862"/>
        <v>k.A.</v>
      </c>
      <c r="V3325" s="343" t="str">
        <f t="shared" si="859"/>
        <v>k.A.</v>
      </c>
      <c r="W3325" s="343" t="str">
        <f>IFERROR(IF(OR($D3325="",$E3325=0,con_Ende=0),"k.A.",IF(VLOOKUP($D3325,rng_ND,5,0)="Nein",VLOOKUP($D3325,rng_ND,2,FALSE),MIN(VLOOKUP($D3325,rng_ND,2,FALSE),A_Stammdaten!$B$19-D_SAV!$E3325+1))),"k.A.")</f>
        <v>k.A.</v>
      </c>
      <c r="X3325" s="343" t="str">
        <f t="shared" si="860"/>
        <v>k.A.</v>
      </c>
      <c r="Y3325" s="62"/>
      <c r="Z3325" s="48">
        <f t="shared" si="861"/>
        <v>0</v>
      </c>
      <c r="AA3325" s="457"/>
      <c r="AB3325" s="55">
        <f t="shared" si="853"/>
        <v>0</v>
      </c>
      <c r="AC3325" s="55">
        <f>IF(A_Stammdaten!$B$25="ja",D_SAV!AA3325,D_SAV!AB3325)</f>
        <v>0</v>
      </c>
      <c r="AD3325" s="478">
        <f>IF(AC3325=0,0,IF(U3325-(con_EOGJahr-D_SAV!E3325)&lt;=0,AC3325,AC3325/V3325))</f>
        <v>0</v>
      </c>
      <c r="AE3325" s="478">
        <f>IFERROR(IF(AND(VLOOKUP(D3325,rng_ND,5,FALSE)="Ja",D_SAV!T3325="degressiv"),D_SAV!AC3325*Y3325/100,0),0)</f>
        <v>0</v>
      </c>
      <c r="AF3325" s="55">
        <f>IFERROR(IF(VLOOKUP(D3325,rng_ND,5,FALSE)="Ja",MAX(D_SAV!AD3325:AE3325),D_SAV!AD3325),0)</f>
        <v>0</v>
      </c>
      <c r="AG3325" s="55">
        <f t="shared" si="854"/>
        <v>0</v>
      </c>
      <c r="AH3325" s="55">
        <f t="shared" si="855"/>
        <v>0</v>
      </c>
      <c r="AI3325" s="55">
        <f t="shared" si="856"/>
        <v>0</v>
      </c>
      <c r="AJ3325" s="55">
        <f t="shared" si="857"/>
        <v>0</v>
      </c>
      <c r="AK3325" s="55">
        <f t="shared" si="848"/>
        <v>0</v>
      </c>
      <c r="AL3325" s="55">
        <f t="shared" si="849"/>
        <v>0</v>
      </c>
      <c r="AM3325" s="55">
        <f t="shared" si="850"/>
        <v>0</v>
      </c>
    </row>
    <row r="3326" spans="1:39" x14ac:dyDescent="0.25">
      <c r="A3326" s="47">
        <v>3322</v>
      </c>
      <c r="B3326" s="358" t="str">
        <f>IF(AND(E3326&lt;&gt;0,D3326&lt;&gt;0,F3326&lt;&gt;0),IF(C3326&lt;&gt;0,CONCATENATE(C3326,"-AGr",VLOOKUP(D3326,Listen!$A$2:$G$45,7,FALSE),"-",E3326,"-",F3326,),CONCATENATE("AGr",VLOOKUP(D3326,Listen!$A$2:$G$45,7,FALSE),"-",E3326,"-",F3326)),"keine vollständige ID")</f>
        <v>keine vollständige ID</v>
      </c>
      <c r="C3326" s="359">
        <f>'[2]III_SAV-Details_NB'!B3332</f>
        <v>0</v>
      </c>
      <c r="D3326" s="359">
        <f>'[2]III_SAV-Details_NB'!C3332</f>
        <v>0</v>
      </c>
      <c r="E3326" s="359">
        <f>'[2]III_SAV-Details_NB'!D3332</f>
        <v>0</v>
      </c>
      <c r="F3326" s="490"/>
      <c r="G3326" s="281">
        <f>'[2]III_SAV-Details_NB'!X3332</f>
        <v>0</v>
      </c>
      <c r="H3326" s="281">
        <f t="shared" si="851"/>
        <v>0</v>
      </c>
      <c r="I3326" s="281">
        <f>IF(con_EOGJahr=2025,'[2]III_SAV-Details_NB'!AA3332,IF(con_EOGJahr=2026,'[2]III_SAV-Details_NB'!AB3332,'[2]III_SAV-Details_NB'!AC3332))</f>
        <v>0</v>
      </c>
      <c r="J3326" s="282"/>
      <c r="K3326" s="282"/>
      <c r="L3326" s="282"/>
      <c r="M3326" s="282"/>
      <c r="N3326" s="282"/>
      <c r="O3326" s="282"/>
      <c r="P3326" s="52">
        <f t="shared" si="852"/>
        <v>0</v>
      </c>
      <c r="Q3326" s="60"/>
      <c r="R3326" s="53">
        <f t="shared" si="858"/>
        <v>0</v>
      </c>
      <c r="S3326" s="59"/>
      <c r="T3326" s="61"/>
      <c r="U3326" s="342" t="str">
        <f t="shared" si="862"/>
        <v>k.A.</v>
      </c>
      <c r="V3326" s="343" t="str">
        <f t="shared" si="859"/>
        <v>k.A.</v>
      </c>
      <c r="W3326" s="343" t="str">
        <f>IFERROR(IF(OR($D3326="",$E3326=0,con_Ende=0),"k.A.",IF(VLOOKUP($D3326,rng_ND,5,0)="Nein",VLOOKUP($D3326,rng_ND,2,FALSE),MIN(VLOOKUP($D3326,rng_ND,2,FALSE),A_Stammdaten!$B$19-D_SAV!$E3326+1))),"k.A.")</f>
        <v>k.A.</v>
      </c>
      <c r="X3326" s="343" t="str">
        <f t="shared" si="860"/>
        <v>k.A.</v>
      </c>
      <c r="Y3326" s="62"/>
      <c r="Z3326" s="48">
        <f t="shared" si="861"/>
        <v>0</v>
      </c>
      <c r="AA3326" s="457"/>
      <c r="AB3326" s="55">
        <f t="shared" si="853"/>
        <v>0</v>
      </c>
      <c r="AC3326" s="55">
        <f>IF(A_Stammdaten!$B$25="ja",D_SAV!AA3326,D_SAV!AB3326)</f>
        <v>0</v>
      </c>
      <c r="AD3326" s="478">
        <f>IF(AC3326=0,0,IF(U3326-(con_EOGJahr-D_SAV!E3326)&lt;=0,AC3326,AC3326/V3326))</f>
        <v>0</v>
      </c>
      <c r="AE3326" s="478">
        <f>IFERROR(IF(AND(VLOOKUP(D3326,rng_ND,5,FALSE)="Ja",D_SAV!T3326="degressiv"),D_SAV!AC3326*Y3326/100,0),0)</f>
        <v>0</v>
      </c>
      <c r="AF3326" s="55">
        <f>IFERROR(IF(VLOOKUP(D3326,rng_ND,5,FALSE)="Ja",MAX(D_SAV!AD3326:AE3326),D_SAV!AD3326),0)</f>
        <v>0</v>
      </c>
      <c r="AG3326" s="55">
        <f t="shared" si="854"/>
        <v>0</v>
      </c>
      <c r="AH3326" s="55">
        <f t="shared" si="855"/>
        <v>0</v>
      </c>
      <c r="AI3326" s="55">
        <f t="shared" si="856"/>
        <v>0</v>
      </c>
      <c r="AJ3326" s="55">
        <f t="shared" si="857"/>
        <v>0</v>
      </c>
      <c r="AK3326" s="55">
        <f t="shared" si="848"/>
        <v>0</v>
      </c>
      <c r="AL3326" s="55">
        <f t="shared" si="849"/>
        <v>0</v>
      </c>
      <c r="AM3326" s="55">
        <f t="shared" si="850"/>
        <v>0</v>
      </c>
    </row>
    <row r="3327" spans="1:39" x14ac:dyDescent="0.25">
      <c r="A3327" s="47">
        <v>3323</v>
      </c>
      <c r="B3327" s="358" t="str">
        <f>IF(AND(E3327&lt;&gt;0,D3327&lt;&gt;0,F3327&lt;&gt;0),IF(C3327&lt;&gt;0,CONCATENATE(C3327,"-AGr",VLOOKUP(D3327,Listen!$A$2:$G$45,7,FALSE),"-",E3327,"-",F3327,),CONCATENATE("AGr",VLOOKUP(D3327,Listen!$A$2:$G$45,7,FALSE),"-",E3327,"-",F3327)),"keine vollständige ID")</f>
        <v>keine vollständige ID</v>
      </c>
      <c r="C3327" s="359">
        <f>'[2]III_SAV-Details_NB'!B3333</f>
        <v>0</v>
      </c>
      <c r="D3327" s="359">
        <f>'[2]III_SAV-Details_NB'!C3333</f>
        <v>0</v>
      </c>
      <c r="E3327" s="359">
        <f>'[2]III_SAV-Details_NB'!D3333</f>
        <v>0</v>
      </c>
      <c r="F3327" s="490"/>
      <c r="G3327" s="281">
        <f>'[2]III_SAV-Details_NB'!X3333</f>
        <v>0</v>
      </c>
      <c r="H3327" s="281">
        <f t="shared" si="851"/>
        <v>0</v>
      </c>
      <c r="I3327" s="281">
        <f>IF(con_EOGJahr=2025,'[2]III_SAV-Details_NB'!AA3333,IF(con_EOGJahr=2026,'[2]III_SAV-Details_NB'!AB3333,'[2]III_SAV-Details_NB'!AC3333))</f>
        <v>0</v>
      </c>
      <c r="J3327" s="282"/>
      <c r="K3327" s="282"/>
      <c r="L3327" s="282"/>
      <c r="M3327" s="282"/>
      <c r="N3327" s="282"/>
      <c r="O3327" s="282"/>
      <c r="P3327" s="52">
        <f t="shared" si="852"/>
        <v>0</v>
      </c>
      <c r="Q3327" s="60"/>
      <c r="R3327" s="53">
        <f t="shared" si="858"/>
        <v>0</v>
      </c>
      <c r="S3327" s="59"/>
      <c r="T3327" s="61"/>
      <c r="U3327" s="342" t="str">
        <f t="shared" si="862"/>
        <v>k.A.</v>
      </c>
      <c r="V3327" s="343" t="str">
        <f t="shared" si="859"/>
        <v>k.A.</v>
      </c>
      <c r="W3327" s="343" t="str">
        <f>IFERROR(IF(OR($D3327="",$E3327=0,con_Ende=0),"k.A.",IF(VLOOKUP($D3327,rng_ND,5,0)="Nein",VLOOKUP($D3327,rng_ND,2,FALSE),MIN(VLOOKUP($D3327,rng_ND,2,FALSE),A_Stammdaten!$B$19-D_SAV!$E3327+1))),"k.A.")</f>
        <v>k.A.</v>
      </c>
      <c r="X3327" s="343" t="str">
        <f t="shared" si="860"/>
        <v>k.A.</v>
      </c>
      <c r="Y3327" s="62"/>
      <c r="Z3327" s="48">
        <f t="shared" si="861"/>
        <v>0</v>
      </c>
      <c r="AA3327" s="457"/>
      <c r="AB3327" s="55">
        <f t="shared" si="853"/>
        <v>0</v>
      </c>
      <c r="AC3327" s="55">
        <f>IF(A_Stammdaten!$B$25="ja",D_SAV!AA3327,D_SAV!AB3327)</f>
        <v>0</v>
      </c>
      <c r="AD3327" s="478">
        <f>IF(AC3327=0,0,IF(U3327-(con_EOGJahr-D_SAV!E3327)&lt;=0,AC3327,AC3327/V3327))</f>
        <v>0</v>
      </c>
      <c r="AE3327" s="478">
        <f>IFERROR(IF(AND(VLOOKUP(D3327,rng_ND,5,FALSE)="Ja",D_SAV!T3327="degressiv"),D_SAV!AC3327*Y3327/100,0),0)</f>
        <v>0</v>
      </c>
      <c r="AF3327" s="55">
        <f>IFERROR(IF(VLOOKUP(D3327,rng_ND,5,FALSE)="Ja",MAX(D_SAV!AD3327:AE3327),D_SAV!AD3327),0)</f>
        <v>0</v>
      </c>
      <c r="AG3327" s="55">
        <f t="shared" si="854"/>
        <v>0</v>
      </c>
      <c r="AH3327" s="55">
        <f t="shared" si="855"/>
        <v>0</v>
      </c>
      <c r="AI3327" s="55">
        <f t="shared" si="856"/>
        <v>0</v>
      </c>
      <c r="AJ3327" s="55">
        <f t="shared" si="857"/>
        <v>0</v>
      </c>
      <c r="AK3327" s="55">
        <f t="shared" si="848"/>
        <v>0</v>
      </c>
      <c r="AL3327" s="55">
        <f t="shared" si="849"/>
        <v>0</v>
      </c>
      <c r="AM3327" s="55">
        <f t="shared" si="850"/>
        <v>0</v>
      </c>
    </row>
    <row r="3328" spans="1:39" x14ac:dyDescent="0.25">
      <c r="A3328" s="47">
        <v>3324</v>
      </c>
      <c r="B3328" s="358" t="str">
        <f>IF(AND(E3328&lt;&gt;0,D3328&lt;&gt;0,F3328&lt;&gt;0),IF(C3328&lt;&gt;0,CONCATENATE(C3328,"-AGr",VLOOKUP(D3328,Listen!$A$2:$G$45,7,FALSE),"-",E3328,"-",F3328,),CONCATENATE("AGr",VLOOKUP(D3328,Listen!$A$2:$G$45,7,FALSE),"-",E3328,"-",F3328)),"keine vollständige ID")</f>
        <v>keine vollständige ID</v>
      </c>
      <c r="C3328" s="359">
        <f>'[2]III_SAV-Details_NB'!B3334</f>
        <v>0</v>
      </c>
      <c r="D3328" s="359">
        <f>'[2]III_SAV-Details_NB'!C3334</f>
        <v>0</v>
      </c>
      <c r="E3328" s="359">
        <f>'[2]III_SAV-Details_NB'!D3334</f>
        <v>0</v>
      </c>
      <c r="F3328" s="490"/>
      <c r="G3328" s="281">
        <f>'[2]III_SAV-Details_NB'!X3334</f>
        <v>0</v>
      </c>
      <c r="H3328" s="281">
        <f t="shared" si="851"/>
        <v>0</v>
      </c>
      <c r="I3328" s="281">
        <f>IF(con_EOGJahr=2025,'[2]III_SAV-Details_NB'!AA3334,IF(con_EOGJahr=2026,'[2]III_SAV-Details_NB'!AB3334,'[2]III_SAV-Details_NB'!AC3334))</f>
        <v>0</v>
      </c>
      <c r="J3328" s="282"/>
      <c r="K3328" s="282"/>
      <c r="L3328" s="282"/>
      <c r="M3328" s="282"/>
      <c r="N3328" s="282"/>
      <c r="O3328" s="282"/>
      <c r="P3328" s="52">
        <f t="shared" si="852"/>
        <v>0</v>
      </c>
      <c r="Q3328" s="60"/>
      <c r="R3328" s="53">
        <f t="shared" si="858"/>
        <v>0</v>
      </c>
      <c r="S3328" s="59"/>
      <c r="T3328" s="61"/>
      <c r="U3328" s="342" t="str">
        <f t="shared" si="862"/>
        <v>k.A.</v>
      </c>
      <c r="V3328" s="343" t="str">
        <f t="shared" si="859"/>
        <v>k.A.</v>
      </c>
      <c r="W3328" s="343" t="str">
        <f>IFERROR(IF(OR($D3328="",$E3328=0,con_Ende=0),"k.A.",IF(VLOOKUP($D3328,rng_ND,5,0)="Nein",VLOOKUP($D3328,rng_ND,2,FALSE),MIN(VLOOKUP($D3328,rng_ND,2,FALSE),A_Stammdaten!$B$19-D_SAV!$E3328+1))),"k.A.")</f>
        <v>k.A.</v>
      </c>
      <c r="X3328" s="343" t="str">
        <f t="shared" si="860"/>
        <v>k.A.</v>
      </c>
      <c r="Y3328" s="62"/>
      <c r="Z3328" s="48">
        <f t="shared" si="861"/>
        <v>0</v>
      </c>
      <c r="AA3328" s="457"/>
      <c r="AB3328" s="55">
        <f t="shared" si="853"/>
        <v>0</v>
      </c>
      <c r="AC3328" s="55">
        <f>IF(A_Stammdaten!$B$25="ja",D_SAV!AA3328,D_SAV!AB3328)</f>
        <v>0</v>
      </c>
      <c r="AD3328" s="478">
        <f>IF(AC3328=0,0,IF(U3328-(con_EOGJahr-D_SAV!E3328)&lt;=0,AC3328,AC3328/V3328))</f>
        <v>0</v>
      </c>
      <c r="AE3328" s="478">
        <f>IFERROR(IF(AND(VLOOKUP(D3328,rng_ND,5,FALSE)="Ja",D_SAV!T3328="degressiv"),D_SAV!AC3328*Y3328/100,0),0)</f>
        <v>0</v>
      </c>
      <c r="AF3328" s="55">
        <f>IFERROR(IF(VLOOKUP(D3328,rng_ND,5,FALSE)="Ja",MAX(D_SAV!AD3328:AE3328),D_SAV!AD3328),0)</f>
        <v>0</v>
      </c>
      <c r="AG3328" s="55">
        <f t="shared" si="854"/>
        <v>0</v>
      </c>
      <c r="AH3328" s="55">
        <f t="shared" si="855"/>
        <v>0</v>
      </c>
      <c r="AI3328" s="55">
        <f t="shared" si="856"/>
        <v>0</v>
      </c>
      <c r="AJ3328" s="55">
        <f t="shared" si="857"/>
        <v>0</v>
      </c>
      <c r="AK3328" s="55">
        <f t="shared" si="848"/>
        <v>0</v>
      </c>
      <c r="AL3328" s="55">
        <f t="shared" si="849"/>
        <v>0</v>
      </c>
      <c r="AM3328" s="55">
        <f t="shared" si="850"/>
        <v>0</v>
      </c>
    </row>
    <row r="3329" spans="1:39" x14ac:dyDescent="0.25">
      <c r="A3329" s="47">
        <v>3325</v>
      </c>
      <c r="B3329" s="358" t="str">
        <f>IF(AND(E3329&lt;&gt;0,D3329&lt;&gt;0,F3329&lt;&gt;0),IF(C3329&lt;&gt;0,CONCATENATE(C3329,"-AGr",VLOOKUP(D3329,Listen!$A$2:$G$45,7,FALSE),"-",E3329,"-",F3329,),CONCATENATE("AGr",VLOOKUP(D3329,Listen!$A$2:$G$45,7,FALSE),"-",E3329,"-",F3329)),"keine vollständige ID")</f>
        <v>keine vollständige ID</v>
      </c>
      <c r="C3329" s="359">
        <f>'[2]III_SAV-Details_NB'!B3335</f>
        <v>0</v>
      </c>
      <c r="D3329" s="359">
        <f>'[2]III_SAV-Details_NB'!C3335</f>
        <v>0</v>
      </c>
      <c r="E3329" s="359">
        <f>'[2]III_SAV-Details_NB'!D3335</f>
        <v>0</v>
      </c>
      <c r="F3329" s="490"/>
      <c r="G3329" s="281">
        <f>'[2]III_SAV-Details_NB'!X3335</f>
        <v>0</v>
      </c>
      <c r="H3329" s="281">
        <f t="shared" si="851"/>
        <v>0</v>
      </c>
      <c r="I3329" s="281">
        <f>IF(con_EOGJahr=2025,'[2]III_SAV-Details_NB'!AA3335,IF(con_EOGJahr=2026,'[2]III_SAV-Details_NB'!AB3335,'[2]III_SAV-Details_NB'!AC3335))</f>
        <v>0</v>
      </c>
      <c r="J3329" s="282"/>
      <c r="K3329" s="282"/>
      <c r="L3329" s="282"/>
      <c r="M3329" s="282"/>
      <c r="N3329" s="282"/>
      <c r="O3329" s="282"/>
      <c r="P3329" s="52">
        <f t="shared" si="852"/>
        <v>0</v>
      </c>
      <c r="Q3329" s="60"/>
      <c r="R3329" s="53">
        <f t="shared" si="858"/>
        <v>0</v>
      </c>
      <c r="S3329" s="59"/>
      <c r="T3329" s="61"/>
      <c r="U3329" s="342" t="str">
        <f t="shared" si="862"/>
        <v>k.A.</v>
      </c>
      <c r="V3329" s="343" t="str">
        <f t="shared" si="859"/>
        <v>k.A.</v>
      </c>
      <c r="W3329" s="343" t="str">
        <f>IFERROR(IF(OR($D3329="",$E3329=0,con_Ende=0),"k.A.",IF(VLOOKUP($D3329,rng_ND,5,0)="Nein",VLOOKUP($D3329,rng_ND,2,FALSE),MIN(VLOOKUP($D3329,rng_ND,2,FALSE),A_Stammdaten!$B$19-D_SAV!$E3329+1))),"k.A.")</f>
        <v>k.A.</v>
      </c>
      <c r="X3329" s="343" t="str">
        <f t="shared" si="860"/>
        <v>k.A.</v>
      </c>
      <c r="Y3329" s="62"/>
      <c r="Z3329" s="48">
        <f t="shared" si="861"/>
        <v>0</v>
      </c>
      <c r="AA3329" s="457"/>
      <c r="AB3329" s="55">
        <f t="shared" si="853"/>
        <v>0</v>
      </c>
      <c r="AC3329" s="55">
        <f>IF(A_Stammdaten!$B$25="ja",D_SAV!AA3329,D_SAV!AB3329)</f>
        <v>0</v>
      </c>
      <c r="AD3329" s="478">
        <f>IF(AC3329=0,0,IF(U3329-(con_EOGJahr-D_SAV!E3329)&lt;=0,AC3329,AC3329/V3329))</f>
        <v>0</v>
      </c>
      <c r="AE3329" s="478">
        <f>IFERROR(IF(AND(VLOOKUP(D3329,rng_ND,5,FALSE)="Ja",D_SAV!T3329="degressiv"),D_SAV!AC3329*Y3329/100,0),0)</f>
        <v>0</v>
      </c>
      <c r="AF3329" s="55">
        <f>IFERROR(IF(VLOOKUP(D3329,rng_ND,5,FALSE)="Ja",MAX(D_SAV!AD3329:AE3329),D_SAV!AD3329),0)</f>
        <v>0</v>
      </c>
      <c r="AG3329" s="55">
        <f t="shared" si="854"/>
        <v>0</v>
      </c>
      <c r="AH3329" s="55">
        <f t="shared" si="855"/>
        <v>0</v>
      </c>
      <c r="AI3329" s="55">
        <f t="shared" si="856"/>
        <v>0</v>
      </c>
      <c r="AJ3329" s="55">
        <f t="shared" si="857"/>
        <v>0</v>
      </c>
      <c r="AK3329" s="55">
        <f t="shared" si="848"/>
        <v>0</v>
      </c>
      <c r="AL3329" s="55">
        <f t="shared" si="849"/>
        <v>0</v>
      </c>
      <c r="AM3329" s="55">
        <f t="shared" si="850"/>
        <v>0</v>
      </c>
    </row>
    <row r="3330" spans="1:39" x14ac:dyDescent="0.25">
      <c r="A3330" s="47">
        <v>3326</v>
      </c>
      <c r="B3330" s="358" t="str">
        <f>IF(AND(E3330&lt;&gt;0,D3330&lt;&gt;0,F3330&lt;&gt;0),IF(C3330&lt;&gt;0,CONCATENATE(C3330,"-AGr",VLOOKUP(D3330,Listen!$A$2:$G$45,7,FALSE),"-",E3330,"-",F3330,),CONCATENATE("AGr",VLOOKUP(D3330,Listen!$A$2:$G$45,7,FALSE),"-",E3330,"-",F3330)),"keine vollständige ID")</f>
        <v>keine vollständige ID</v>
      </c>
      <c r="C3330" s="359">
        <f>'[2]III_SAV-Details_NB'!B3336</f>
        <v>0</v>
      </c>
      <c r="D3330" s="359">
        <f>'[2]III_SAV-Details_NB'!C3336</f>
        <v>0</v>
      </c>
      <c r="E3330" s="359">
        <f>'[2]III_SAV-Details_NB'!D3336</f>
        <v>0</v>
      </c>
      <c r="F3330" s="490"/>
      <c r="G3330" s="281">
        <f>'[2]III_SAV-Details_NB'!X3336</f>
        <v>0</v>
      </c>
      <c r="H3330" s="281">
        <f t="shared" si="851"/>
        <v>0</v>
      </c>
      <c r="I3330" s="281">
        <f>IF(con_EOGJahr=2025,'[2]III_SAV-Details_NB'!AA3336,IF(con_EOGJahr=2026,'[2]III_SAV-Details_NB'!AB3336,'[2]III_SAV-Details_NB'!AC3336))</f>
        <v>0</v>
      </c>
      <c r="J3330" s="282"/>
      <c r="K3330" s="282"/>
      <c r="L3330" s="282"/>
      <c r="M3330" s="282"/>
      <c r="N3330" s="282"/>
      <c r="O3330" s="282"/>
      <c r="P3330" s="52">
        <f t="shared" si="852"/>
        <v>0</v>
      </c>
      <c r="Q3330" s="60"/>
      <c r="R3330" s="53">
        <f t="shared" si="858"/>
        <v>0</v>
      </c>
      <c r="S3330" s="59"/>
      <c r="T3330" s="61"/>
      <c r="U3330" s="342" t="str">
        <f t="shared" si="862"/>
        <v>k.A.</v>
      </c>
      <c r="V3330" s="343" t="str">
        <f t="shared" si="859"/>
        <v>k.A.</v>
      </c>
      <c r="W3330" s="343" t="str">
        <f>IFERROR(IF(OR($D3330="",$E3330=0,con_Ende=0),"k.A.",IF(VLOOKUP($D3330,rng_ND,5,0)="Nein",VLOOKUP($D3330,rng_ND,2,FALSE),MIN(VLOOKUP($D3330,rng_ND,2,FALSE),A_Stammdaten!$B$19-D_SAV!$E3330+1))),"k.A.")</f>
        <v>k.A.</v>
      </c>
      <c r="X3330" s="343" t="str">
        <f t="shared" si="860"/>
        <v>k.A.</v>
      </c>
      <c r="Y3330" s="62"/>
      <c r="Z3330" s="48">
        <f t="shared" si="861"/>
        <v>0</v>
      </c>
      <c r="AA3330" s="457"/>
      <c r="AB3330" s="55">
        <f t="shared" si="853"/>
        <v>0</v>
      </c>
      <c r="AC3330" s="55">
        <f>IF(A_Stammdaten!$B$25="ja",D_SAV!AA3330,D_SAV!AB3330)</f>
        <v>0</v>
      </c>
      <c r="AD3330" s="478">
        <f>IF(AC3330=0,0,IF(U3330-(con_EOGJahr-D_SAV!E3330)&lt;=0,AC3330,AC3330/V3330))</f>
        <v>0</v>
      </c>
      <c r="AE3330" s="478">
        <f>IFERROR(IF(AND(VLOOKUP(D3330,rng_ND,5,FALSE)="Ja",D_SAV!T3330="degressiv"),D_SAV!AC3330*Y3330/100,0),0)</f>
        <v>0</v>
      </c>
      <c r="AF3330" s="55">
        <f>IFERROR(IF(VLOOKUP(D3330,rng_ND,5,FALSE)="Ja",MAX(D_SAV!AD3330:AE3330),D_SAV!AD3330),0)</f>
        <v>0</v>
      </c>
      <c r="AG3330" s="55">
        <f t="shared" si="854"/>
        <v>0</v>
      </c>
      <c r="AH3330" s="55">
        <f t="shared" si="855"/>
        <v>0</v>
      </c>
      <c r="AI3330" s="55">
        <f t="shared" si="856"/>
        <v>0</v>
      </c>
      <c r="AJ3330" s="55">
        <f t="shared" si="857"/>
        <v>0</v>
      </c>
      <c r="AK3330" s="55">
        <f t="shared" si="848"/>
        <v>0</v>
      </c>
      <c r="AL3330" s="55">
        <f t="shared" si="849"/>
        <v>0</v>
      </c>
      <c r="AM3330" s="55">
        <f t="shared" si="850"/>
        <v>0</v>
      </c>
    </row>
    <row r="3331" spans="1:39" x14ac:dyDescent="0.25">
      <c r="A3331" s="47">
        <v>3327</v>
      </c>
      <c r="B3331" s="358" t="str">
        <f>IF(AND(E3331&lt;&gt;0,D3331&lt;&gt;0,F3331&lt;&gt;0),IF(C3331&lt;&gt;0,CONCATENATE(C3331,"-AGr",VLOOKUP(D3331,Listen!$A$2:$G$45,7,FALSE),"-",E3331,"-",F3331,),CONCATENATE("AGr",VLOOKUP(D3331,Listen!$A$2:$G$45,7,FALSE),"-",E3331,"-",F3331)),"keine vollständige ID")</f>
        <v>keine vollständige ID</v>
      </c>
      <c r="C3331" s="359">
        <f>'[2]III_SAV-Details_NB'!B3337</f>
        <v>0</v>
      </c>
      <c r="D3331" s="359">
        <f>'[2]III_SAV-Details_NB'!C3337</f>
        <v>0</v>
      </c>
      <c r="E3331" s="359">
        <f>'[2]III_SAV-Details_NB'!D3337</f>
        <v>0</v>
      </c>
      <c r="F3331" s="490"/>
      <c r="G3331" s="281">
        <f>'[2]III_SAV-Details_NB'!X3337</f>
        <v>0</v>
      </c>
      <c r="H3331" s="281">
        <f t="shared" si="851"/>
        <v>0</v>
      </c>
      <c r="I3331" s="281">
        <f>IF(con_EOGJahr=2025,'[2]III_SAV-Details_NB'!AA3337,IF(con_EOGJahr=2026,'[2]III_SAV-Details_NB'!AB3337,'[2]III_SAV-Details_NB'!AC3337))</f>
        <v>0</v>
      </c>
      <c r="J3331" s="282"/>
      <c r="K3331" s="282"/>
      <c r="L3331" s="282"/>
      <c r="M3331" s="282"/>
      <c r="N3331" s="282"/>
      <c r="O3331" s="282"/>
      <c r="P3331" s="52">
        <f t="shared" si="852"/>
        <v>0</v>
      </c>
      <c r="Q3331" s="60"/>
      <c r="R3331" s="53">
        <f t="shared" si="858"/>
        <v>0</v>
      </c>
      <c r="S3331" s="59"/>
      <c r="T3331" s="61"/>
      <c r="U3331" s="342" t="str">
        <f t="shared" si="862"/>
        <v>k.A.</v>
      </c>
      <c r="V3331" s="343" t="str">
        <f t="shared" si="859"/>
        <v>k.A.</v>
      </c>
      <c r="W3331" s="343" t="str">
        <f>IFERROR(IF(OR($D3331="",$E3331=0,con_Ende=0),"k.A.",IF(VLOOKUP($D3331,rng_ND,5,0)="Nein",VLOOKUP($D3331,rng_ND,2,FALSE),MIN(VLOOKUP($D3331,rng_ND,2,FALSE),A_Stammdaten!$B$19-D_SAV!$E3331+1))),"k.A.")</f>
        <v>k.A.</v>
      </c>
      <c r="X3331" s="343" t="str">
        <f t="shared" si="860"/>
        <v>k.A.</v>
      </c>
      <c r="Y3331" s="62"/>
      <c r="Z3331" s="48">
        <f t="shared" si="861"/>
        <v>0</v>
      </c>
      <c r="AA3331" s="457"/>
      <c r="AB3331" s="55">
        <f t="shared" si="853"/>
        <v>0</v>
      </c>
      <c r="AC3331" s="55">
        <f>IF(A_Stammdaten!$B$25="ja",D_SAV!AA3331,D_SAV!AB3331)</f>
        <v>0</v>
      </c>
      <c r="AD3331" s="478">
        <f>IF(AC3331=0,0,IF(U3331-(con_EOGJahr-D_SAV!E3331)&lt;=0,AC3331,AC3331/V3331))</f>
        <v>0</v>
      </c>
      <c r="AE3331" s="478">
        <f>IFERROR(IF(AND(VLOOKUP(D3331,rng_ND,5,FALSE)="Ja",D_SAV!T3331="degressiv"),D_SAV!AC3331*Y3331/100,0),0)</f>
        <v>0</v>
      </c>
      <c r="AF3331" s="55">
        <f>IFERROR(IF(VLOOKUP(D3331,rng_ND,5,FALSE)="Ja",MAX(D_SAV!AD3331:AE3331),D_SAV!AD3331),0)</f>
        <v>0</v>
      </c>
      <c r="AG3331" s="55">
        <f t="shared" si="854"/>
        <v>0</v>
      </c>
      <c r="AH3331" s="55">
        <f t="shared" si="855"/>
        <v>0</v>
      </c>
      <c r="AI3331" s="55">
        <f t="shared" si="856"/>
        <v>0</v>
      </c>
      <c r="AJ3331" s="55">
        <f t="shared" si="857"/>
        <v>0</v>
      </c>
      <c r="AK3331" s="55">
        <f t="shared" si="848"/>
        <v>0</v>
      </c>
      <c r="AL3331" s="55">
        <f t="shared" si="849"/>
        <v>0</v>
      </c>
      <c r="AM3331" s="55">
        <f t="shared" si="850"/>
        <v>0</v>
      </c>
    </row>
    <row r="3332" spans="1:39" x14ac:dyDescent="0.25">
      <c r="A3332" s="47">
        <v>3328</v>
      </c>
      <c r="B3332" s="358" t="str">
        <f>IF(AND(E3332&lt;&gt;0,D3332&lt;&gt;0,F3332&lt;&gt;0),IF(C3332&lt;&gt;0,CONCATENATE(C3332,"-AGr",VLOOKUP(D3332,Listen!$A$2:$G$45,7,FALSE),"-",E3332,"-",F3332,),CONCATENATE("AGr",VLOOKUP(D3332,Listen!$A$2:$G$45,7,FALSE),"-",E3332,"-",F3332)),"keine vollständige ID")</f>
        <v>keine vollständige ID</v>
      </c>
      <c r="C3332" s="359">
        <f>'[2]III_SAV-Details_NB'!B3338</f>
        <v>0</v>
      </c>
      <c r="D3332" s="359">
        <f>'[2]III_SAV-Details_NB'!C3338</f>
        <v>0</v>
      </c>
      <c r="E3332" s="359">
        <f>'[2]III_SAV-Details_NB'!D3338</f>
        <v>0</v>
      </c>
      <c r="F3332" s="490"/>
      <c r="G3332" s="281">
        <f>'[2]III_SAV-Details_NB'!X3338</f>
        <v>0</v>
      </c>
      <c r="H3332" s="281">
        <f t="shared" si="851"/>
        <v>0</v>
      </c>
      <c r="I3332" s="281">
        <f>IF(con_EOGJahr=2025,'[2]III_SAV-Details_NB'!AA3338,IF(con_EOGJahr=2026,'[2]III_SAV-Details_NB'!AB3338,'[2]III_SAV-Details_NB'!AC3338))</f>
        <v>0</v>
      </c>
      <c r="J3332" s="282"/>
      <c r="K3332" s="282"/>
      <c r="L3332" s="282"/>
      <c r="M3332" s="282"/>
      <c r="N3332" s="282"/>
      <c r="O3332" s="282"/>
      <c r="P3332" s="52">
        <f t="shared" si="852"/>
        <v>0</v>
      </c>
      <c r="Q3332" s="60"/>
      <c r="R3332" s="53">
        <f t="shared" si="858"/>
        <v>0</v>
      </c>
      <c r="S3332" s="59"/>
      <c r="T3332" s="61"/>
      <c r="U3332" s="342" t="str">
        <f t="shared" si="862"/>
        <v>k.A.</v>
      </c>
      <c r="V3332" s="343" t="str">
        <f t="shared" si="859"/>
        <v>k.A.</v>
      </c>
      <c r="W3332" s="343" t="str">
        <f>IFERROR(IF(OR($D3332="",$E3332=0,con_Ende=0),"k.A.",IF(VLOOKUP($D3332,rng_ND,5,0)="Nein",VLOOKUP($D3332,rng_ND,2,FALSE),MIN(VLOOKUP($D3332,rng_ND,2,FALSE),A_Stammdaten!$B$19-D_SAV!$E3332+1))),"k.A.")</f>
        <v>k.A.</v>
      </c>
      <c r="X3332" s="343" t="str">
        <f t="shared" si="860"/>
        <v>k.A.</v>
      </c>
      <c r="Y3332" s="62"/>
      <c r="Z3332" s="48">
        <f t="shared" si="861"/>
        <v>0</v>
      </c>
      <c r="AA3332" s="457"/>
      <c r="AB3332" s="55">
        <f t="shared" si="853"/>
        <v>0</v>
      </c>
      <c r="AC3332" s="55">
        <f>IF(A_Stammdaten!$B$25="ja",D_SAV!AA3332,D_SAV!AB3332)</f>
        <v>0</v>
      </c>
      <c r="AD3332" s="478">
        <f>IF(AC3332=0,0,IF(U3332-(con_EOGJahr-D_SAV!E3332)&lt;=0,AC3332,AC3332/V3332))</f>
        <v>0</v>
      </c>
      <c r="AE3332" s="478">
        <f>IFERROR(IF(AND(VLOOKUP(D3332,rng_ND,5,FALSE)="Ja",D_SAV!T3332="degressiv"),D_SAV!AC3332*Y3332/100,0),0)</f>
        <v>0</v>
      </c>
      <c r="AF3332" s="55">
        <f>IFERROR(IF(VLOOKUP(D3332,rng_ND,5,FALSE)="Ja",MAX(D_SAV!AD3332:AE3332),D_SAV!AD3332),0)</f>
        <v>0</v>
      </c>
      <c r="AG3332" s="55">
        <f t="shared" si="854"/>
        <v>0</v>
      </c>
      <c r="AH3332" s="55">
        <f t="shared" si="855"/>
        <v>0</v>
      </c>
      <c r="AI3332" s="55">
        <f t="shared" si="856"/>
        <v>0</v>
      </c>
      <c r="AJ3332" s="55">
        <f t="shared" si="857"/>
        <v>0</v>
      </c>
      <c r="AK3332" s="55">
        <f t="shared" si="848"/>
        <v>0</v>
      </c>
      <c r="AL3332" s="55">
        <f t="shared" si="849"/>
        <v>0</v>
      </c>
      <c r="AM3332" s="55">
        <f t="shared" si="850"/>
        <v>0</v>
      </c>
    </row>
    <row r="3333" spans="1:39" x14ac:dyDescent="0.25">
      <c r="A3333" s="47">
        <v>3329</v>
      </c>
      <c r="B3333" s="358" t="str">
        <f>IF(AND(E3333&lt;&gt;0,D3333&lt;&gt;0,F3333&lt;&gt;0),IF(C3333&lt;&gt;0,CONCATENATE(C3333,"-AGr",VLOOKUP(D3333,Listen!$A$2:$G$45,7,FALSE),"-",E3333,"-",F3333,),CONCATENATE("AGr",VLOOKUP(D3333,Listen!$A$2:$G$45,7,FALSE),"-",E3333,"-",F3333)),"keine vollständige ID")</f>
        <v>keine vollständige ID</v>
      </c>
      <c r="C3333" s="359">
        <f>'[2]III_SAV-Details_NB'!B3339</f>
        <v>0</v>
      </c>
      <c r="D3333" s="359">
        <f>'[2]III_SAV-Details_NB'!C3339</f>
        <v>0</v>
      </c>
      <c r="E3333" s="359">
        <f>'[2]III_SAV-Details_NB'!D3339</f>
        <v>0</v>
      </c>
      <c r="F3333" s="490"/>
      <c r="G3333" s="281">
        <f>'[2]III_SAV-Details_NB'!X3339</f>
        <v>0</v>
      </c>
      <c r="H3333" s="281">
        <f t="shared" si="851"/>
        <v>0</v>
      </c>
      <c r="I3333" s="281">
        <f>IF(con_EOGJahr=2025,'[2]III_SAV-Details_NB'!AA3339,IF(con_EOGJahr=2026,'[2]III_SAV-Details_NB'!AB3339,'[2]III_SAV-Details_NB'!AC3339))</f>
        <v>0</v>
      </c>
      <c r="J3333" s="282"/>
      <c r="K3333" s="282"/>
      <c r="L3333" s="282"/>
      <c r="M3333" s="282"/>
      <c r="N3333" s="282"/>
      <c r="O3333" s="282"/>
      <c r="P3333" s="52">
        <f t="shared" si="852"/>
        <v>0</v>
      </c>
      <c r="Q3333" s="60"/>
      <c r="R3333" s="53">
        <f t="shared" si="858"/>
        <v>0</v>
      </c>
      <c r="S3333" s="59"/>
      <c r="T3333" s="61"/>
      <c r="U3333" s="342" t="str">
        <f t="shared" si="862"/>
        <v>k.A.</v>
      </c>
      <c r="V3333" s="343" t="str">
        <f t="shared" si="859"/>
        <v>k.A.</v>
      </c>
      <c r="W3333" s="343" t="str">
        <f>IFERROR(IF(OR($D3333="",$E3333=0,con_Ende=0),"k.A.",IF(VLOOKUP($D3333,rng_ND,5,0)="Nein",VLOOKUP($D3333,rng_ND,2,FALSE),MIN(VLOOKUP($D3333,rng_ND,2,FALSE),A_Stammdaten!$B$19-D_SAV!$E3333+1))),"k.A.")</f>
        <v>k.A.</v>
      </c>
      <c r="X3333" s="343" t="str">
        <f t="shared" si="860"/>
        <v>k.A.</v>
      </c>
      <c r="Y3333" s="62"/>
      <c r="Z3333" s="48">
        <f t="shared" si="861"/>
        <v>0</v>
      </c>
      <c r="AA3333" s="457"/>
      <c r="AB3333" s="55">
        <f t="shared" si="853"/>
        <v>0</v>
      </c>
      <c r="AC3333" s="55">
        <f>IF(A_Stammdaten!$B$25="ja",D_SAV!AA3333,D_SAV!AB3333)</f>
        <v>0</v>
      </c>
      <c r="AD3333" s="478">
        <f>IF(AC3333=0,0,IF(U3333-(con_EOGJahr-D_SAV!E3333)&lt;=0,AC3333,AC3333/V3333))</f>
        <v>0</v>
      </c>
      <c r="AE3333" s="478">
        <f>IFERROR(IF(AND(VLOOKUP(D3333,rng_ND,5,FALSE)="Ja",D_SAV!T3333="degressiv"),D_SAV!AC3333*Y3333/100,0),0)</f>
        <v>0</v>
      </c>
      <c r="AF3333" s="55">
        <f>IFERROR(IF(VLOOKUP(D3333,rng_ND,5,FALSE)="Ja",MAX(D_SAV!AD3333:AE3333),D_SAV!AD3333),0)</f>
        <v>0</v>
      </c>
      <c r="AG3333" s="55">
        <f t="shared" si="854"/>
        <v>0</v>
      </c>
      <c r="AH3333" s="55">
        <f t="shared" si="855"/>
        <v>0</v>
      </c>
      <c r="AI3333" s="55">
        <f t="shared" si="856"/>
        <v>0</v>
      </c>
      <c r="AJ3333" s="55">
        <f t="shared" si="857"/>
        <v>0</v>
      </c>
      <c r="AK3333" s="55">
        <f t="shared" ref="AK3333:AK3396" si="863">IF($E3333&gt;=2006,AC3333,con_EKQ*AH3333+(1-con_EKQ)*AC3333)</f>
        <v>0</v>
      </c>
      <c r="AL3333" s="55">
        <f t="shared" ref="AL3333:AL3396" si="864">IF($E3333&gt;=2006,AF3333,con_EKQ*AI3333+(1-con_EKQ)*AF3333)</f>
        <v>0</v>
      </c>
      <c r="AM3333" s="55">
        <f t="shared" ref="AM3333:AM3396" si="865">IF($E3333&gt;=2006,AG3333,con_EKQ*AJ3333+(1-con_EKQ)*AG3333)</f>
        <v>0</v>
      </c>
    </row>
    <row r="3334" spans="1:39" x14ac:dyDescent="0.25">
      <c r="A3334" s="47">
        <v>3330</v>
      </c>
      <c r="B3334" s="358" t="str">
        <f>IF(AND(E3334&lt;&gt;0,D3334&lt;&gt;0,F3334&lt;&gt;0),IF(C3334&lt;&gt;0,CONCATENATE(C3334,"-AGr",VLOOKUP(D3334,Listen!$A$2:$G$45,7,FALSE),"-",E3334,"-",F3334,),CONCATENATE("AGr",VLOOKUP(D3334,Listen!$A$2:$G$45,7,FALSE),"-",E3334,"-",F3334)),"keine vollständige ID")</f>
        <v>keine vollständige ID</v>
      </c>
      <c r="C3334" s="359">
        <f>'[2]III_SAV-Details_NB'!B3340</f>
        <v>0</v>
      </c>
      <c r="D3334" s="359">
        <f>'[2]III_SAV-Details_NB'!C3340</f>
        <v>0</v>
      </c>
      <c r="E3334" s="359">
        <f>'[2]III_SAV-Details_NB'!D3340</f>
        <v>0</v>
      </c>
      <c r="F3334" s="490"/>
      <c r="G3334" s="281">
        <f>'[2]III_SAV-Details_NB'!X3340</f>
        <v>0</v>
      </c>
      <c r="H3334" s="281">
        <f t="shared" ref="H3334:H3397" si="866">+G3334</f>
        <v>0</v>
      </c>
      <c r="I3334" s="281">
        <f>IF(con_EOGJahr=2025,'[2]III_SAV-Details_NB'!AA3340,IF(con_EOGJahr=2026,'[2]III_SAV-Details_NB'!AB3340,'[2]III_SAV-Details_NB'!AC3340))</f>
        <v>0</v>
      </c>
      <c r="J3334" s="282"/>
      <c r="K3334" s="282"/>
      <c r="L3334" s="282"/>
      <c r="M3334" s="282"/>
      <c r="N3334" s="282"/>
      <c r="O3334" s="282"/>
      <c r="P3334" s="52">
        <f t="shared" ref="P3334:P3397" si="867">SUM(I3334:O3334)</f>
        <v>0</v>
      </c>
      <c r="Q3334" s="60"/>
      <c r="R3334" s="53">
        <f t="shared" si="858"/>
        <v>0</v>
      </c>
      <c r="S3334" s="59"/>
      <c r="T3334" s="61"/>
      <c r="U3334" s="342" t="str">
        <f t="shared" si="862"/>
        <v>k.A.</v>
      </c>
      <c r="V3334" s="343" t="str">
        <f t="shared" si="859"/>
        <v>k.A.</v>
      </c>
      <c r="W3334" s="343" t="str">
        <f>IFERROR(IF(OR($D3334="",$E3334=0,con_Ende=0),"k.A.",IF(VLOOKUP($D3334,rng_ND,5,0)="Nein",VLOOKUP($D3334,rng_ND,2,FALSE),MIN(VLOOKUP($D3334,rng_ND,2,FALSE),A_Stammdaten!$B$19-D_SAV!$E3334+1))),"k.A.")</f>
        <v>k.A.</v>
      </c>
      <c r="X3334" s="343" t="str">
        <f t="shared" si="860"/>
        <v>k.A.</v>
      </c>
      <c r="Y3334" s="62"/>
      <c r="Z3334" s="48">
        <f t="shared" si="861"/>
        <v>0</v>
      </c>
      <c r="AA3334" s="457"/>
      <c r="AB3334" s="55">
        <f t="shared" ref="AB3334:AB3397" si="868">R3334</f>
        <v>0</v>
      </c>
      <c r="AC3334" s="55">
        <f>IF(A_Stammdaten!$B$25="ja",D_SAV!AA3334,D_SAV!AB3334)</f>
        <v>0</v>
      </c>
      <c r="AD3334" s="478">
        <f>IF(AC3334=0,0,IF(U3334-(con_EOGJahr-D_SAV!E3334)&lt;=0,AC3334,AC3334/V3334))</f>
        <v>0</v>
      </c>
      <c r="AE3334" s="478">
        <f>IFERROR(IF(AND(VLOOKUP(D3334,rng_ND,5,FALSE)="Ja",D_SAV!T3334="degressiv"),D_SAV!AC3334*Y3334/100,0),0)</f>
        <v>0</v>
      </c>
      <c r="AF3334" s="55">
        <f>IFERROR(IF(VLOOKUP(D3334,rng_ND,5,FALSE)="Ja",MAX(D_SAV!AD3334:AE3334),D_SAV!AD3334),0)</f>
        <v>0</v>
      </c>
      <c r="AG3334" s="55">
        <f t="shared" ref="AG3334:AG3397" si="869">AC3334-AF3334</f>
        <v>0</v>
      </c>
      <c r="AH3334" s="55">
        <f t="shared" ref="AH3334:AH3397" si="870">IF($E3334&gt;=2006,0,AC3334*$Z3334)</f>
        <v>0</v>
      </c>
      <c r="AI3334" s="55">
        <f t="shared" ref="AI3334:AI3397" si="871">IF($E3334&gt;=2006,0,AF3334*$Z3334)</f>
        <v>0</v>
      </c>
      <c r="AJ3334" s="55">
        <f t="shared" ref="AJ3334:AJ3397" si="872">IF($E3334&gt;=2006,0,AG3334*$Z3334)</f>
        <v>0</v>
      </c>
      <c r="AK3334" s="55">
        <f t="shared" si="863"/>
        <v>0</v>
      </c>
      <c r="AL3334" s="55">
        <f t="shared" si="864"/>
        <v>0</v>
      </c>
      <c r="AM3334" s="55">
        <f t="shared" si="865"/>
        <v>0</v>
      </c>
    </row>
    <row r="3335" spans="1:39" x14ac:dyDescent="0.25">
      <c r="A3335" s="47">
        <v>3331</v>
      </c>
      <c r="B3335" s="358" t="str">
        <f>IF(AND(E3335&lt;&gt;0,D3335&lt;&gt;0,F3335&lt;&gt;0),IF(C3335&lt;&gt;0,CONCATENATE(C3335,"-AGr",VLOOKUP(D3335,Listen!$A$2:$G$45,7,FALSE),"-",E3335,"-",F3335,),CONCATENATE("AGr",VLOOKUP(D3335,Listen!$A$2:$G$45,7,FALSE),"-",E3335,"-",F3335)),"keine vollständige ID")</f>
        <v>keine vollständige ID</v>
      </c>
      <c r="C3335" s="359">
        <f>'[2]III_SAV-Details_NB'!B3341</f>
        <v>0</v>
      </c>
      <c r="D3335" s="359">
        <f>'[2]III_SAV-Details_NB'!C3341</f>
        <v>0</v>
      </c>
      <c r="E3335" s="359">
        <f>'[2]III_SAV-Details_NB'!D3341</f>
        <v>0</v>
      </c>
      <c r="F3335" s="490"/>
      <c r="G3335" s="281">
        <f>'[2]III_SAV-Details_NB'!X3341</f>
        <v>0</v>
      </c>
      <c r="H3335" s="281">
        <f t="shared" si="866"/>
        <v>0</v>
      </c>
      <c r="I3335" s="281">
        <f>IF(con_EOGJahr=2025,'[2]III_SAV-Details_NB'!AA3341,IF(con_EOGJahr=2026,'[2]III_SAV-Details_NB'!AB3341,'[2]III_SAV-Details_NB'!AC3341))</f>
        <v>0</v>
      </c>
      <c r="J3335" s="282"/>
      <c r="K3335" s="282"/>
      <c r="L3335" s="282"/>
      <c r="M3335" s="282"/>
      <c r="N3335" s="282"/>
      <c r="O3335" s="282"/>
      <c r="P3335" s="52">
        <f t="shared" si="867"/>
        <v>0</v>
      </c>
      <c r="Q3335" s="60"/>
      <c r="R3335" s="53">
        <f t="shared" si="858"/>
        <v>0</v>
      </c>
      <c r="S3335" s="59"/>
      <c r="T3335" s="61"/>
      <c r="U3335" s="342" t="str">
        <f t="shared" si="862"/>
        <v>k.A.</v>
      </c>
      <c r="V3335" s="343" t="str">
        <f t="shared" si="859"/>
        <v>k.A.</v>
      </c>
      <c r="W3335" s="343" t="str">
        <f>IFERROR(IF(OR($D3335="",$E3335=0,con_Ende=0),"k.A.",IF(VLOOKUP($D3335,rng_ND,5,0)="Nein",VLOOKUP($D3335,rng_ND,2,FALSE),MIN(VLOOKUP($D3335,rng_ND,2,FALSE),A_Stammdaten!$B$19-D_SAV!$E3335+1))),"k.A.")</f>
        <v>k.A.</v>
      </c>
      <c r="X3335" s="343" t="str">
        <f t="shared" si="860"/>
        <v>k.A.</v>
      </c>
      <c r="Y3335" s="62"/>
      <c r="Z3335" s="48">
        <f t="shared" si="861"/>
        <v>0</v>
      </c>
      <c r="AA3335" s="457"/>
      <c r="AB3335" s="55">
        <f t="shared" si="868"/>
        <v>0</v>
      </c>
      <c r="AC3335" s="55">
        <f>IF(A_Stammdaten!$B$25="ja",D_SAV!AA3335,D_SAV!AB3335)</f>
        <v>0</v>
      </c>
      <c r="AD3335" s="478">
        <f>IF(AC3335=0,0,IF(U3335-(con_EOGJahr-D_SAV!E3335)&lt;=0,AC3335,AC3335/V3335))</f>
        <v>0</v>
      </c>
      <c r="AE3335" s="478">
        <f>IFERROR(IF(AND(VLOOKUP(D3335,rng_ND,5,FALSE)="Ja",D_SAV!T3335="degressiv"),D_SAV!AC3335*Y3335/100,0),0)</f>
        <v>0</v>
      </c>
      <c r="AF3335" s="55">
        <f>IFERROR(IF(VLOOKUP(D3335,rng_ND,5,FALSE)="Ja",MAX(D_SAV!AD3335:AE3335),D_SAV!AD3335),0)</f>
        <v>0</v>
      </c>
      <c r="AG3335" s="55">
        <f t="shared" si="869"/>
        <v>0</v>
      </c>
      <c r="AH3335" s="55">
        <f t="shared" si="870"/>
        <v>0</v>
      </c>
      <c r="AI3335" s="55">
        <f t="shared" si="871"/>
        <v>0</v>
      </c>
      <c r="AJ3335" s="55">
        <f t="shared" si="872"/>
        <v>0</v>
      </c>
      <c r="AK3335" s="55">
        <f t="shared" si="863"/>
        <v>0</v>
      </c>
      <c r="AL3335" s="55">
        <f t="shared" si="864"/>
        <v>0</v>
      </c>
      <c r="AM3335" s="55">
        <f t="shared" si="865"/>
        <v>0</v>
      </c>
    </row>
    <row r="3336" spans="1:39" x14ac:dyDescent="0.25">
      <c r="A3336" s="47">
        <v>3332</v>
      </c>
      <c r="B3336" s="358" t="str">
        <f>IF(AND(E3336&lt;&gt;0,D3336&lt;&gt;0,F3336&lt;&gt;0),IF(C3336&lt;&gt;0,CONCATENATE(C3336,"-AGr",VLOOKUP(D3336,Listen!$A$2:$G$45,7,FALSE),"-",E3336,"-",F3336,),CONCATENATE("AGr",VLOOKUP(D3336,Listen!$A$2:$G$45,7,FALSE),"-",E3336,"-",F3336)),"keine vollständige ID")</f>
        <v>keine vollständige ID</v>
      </c>
      <c r="C3336" s="359">
        <f>'[2]III_SAV-Details_NB'!B3342</f>
        <v>0</v>
      </c>
      <c r="D3336" s="359">
        <f>'[2]III_SAV-Details_NB'!C3342</f>
        <v>0</v>
      </c>
      <c r="E3336" s="359">
        <f>'[2]III_SAV-Details_NB'!D3342</f>
        <v>0</v>
      </c>
      <c r="F3336" s="490"/>
      <c r="G3336" s="281">
        <f>'[2]III_SAV-Details_NB'!X3342</f>
        <v>0</v>
      </c>
      <c r="H3336" s="281">
        <f t="shared" si="866"/>
        <v>0</v>
      </c>
      <c r="I3336" s="281">
        <f>IF(con_EOGJahr=2025,'[2]III_SAV-Details_NB'!AA3342,IF(con_EOGJahr=2026,'[2]III_SAV-Details_NB'!AB3342,'[2]III_SAV-Details_NB'!AC3342))</f>
        <v>0</v>
      </c>
      <c r="J3336" s="282"/>
      <c r="K3336" s="282"/>
      <c r="L3336" s="282"/>
      <c r="M3336" s="282"/>
      <c r="N3336" s="282"/>
      <c r="O3336" s="282"/>
      <c r="P3336" s="52">
        <f t="shared" si="867"/>
        <v>0</v>
      </c>
      <c r="Q3336" s="60"/>
      <c r="R3336" s="53">
        <f t="shared" si="858"/>
        <v>0</v>
      </c>
      <c r="S3336" s="59"/>
      <c r="T3336" s="61"/>
      <c r="U3336" s="342" t="str">
        <f t="shared" si="862"/>
        <v>k.A.</v>
      </c>
      <c r="V3336" s="343" t="str">
        <f t="shared" si="859"/>
        <v>k.A.</v>
      </c>
      <c r="W3336" s="343" t="str">
        <f>IFERROR(IF(OR($D3336="",$E3336=0,con_Ende=0),"k.A.",IF(VLOOKUP($D3336,rng_ND,5,0)="Nein",VLOOKUP($D3336,rng_ND,2,FALSE),MIN(VLOOKUP($D3336,rng_ND,2,FALSE),A_Stammdaten!$B$19-D_SAV!$E3336+1))),"k.A.")</f>
        <v>k.A.</v>
      </c>
      <c r="X3336" s="343" t="str">
        <f t="shared" si="860"/>
        <v>k.A.</v>
      </c>
      <c r="Y3336" s="62"/>
      <c r="Z3336" s="48">
        <f t="shared" si="861"/>
        <v>0</v>
      </c>
      <c r="AA3336" s="457"/>
      <c r="AB3336" s="55">
        <f t="shared" si="868"/>
        <v>0</v>
      </c>
      <c r="AC3336" s="55">
        <f>IF(A_Stammdaten!$B$25="ja",D_SAV!AA3336,D_SAV!AB3336)</f>
        <v>0</v>
      </c>
      <c r="AD3336" s="478">
        <f>IF(AC3336=0,0,IF(U3336-(con_EOGJahr-D_SAV!E3336)&lt;=0,AC3336,AC3336/V3336))</f>
        <v>0</v>
      </c>
      <c r="AE3336" s="478">
        <f>IFERROR(IF(AND(VLOOKUP(D3336,rng_ND,5,FALSE)="Ja",D_SAV!T3336="degressiv"),D_SAV!AC3336*Y3336/100,0),0)</f>
        <v>0</v>
      </c>
      <c r="AF3336" s="55">
        <f>IFERROR(IF(VLOOKUP(D3336,rng_ND,5,FALSE)="Ja",MAX(D_SAV!AD3336:AE3336),D_SAV!AD3336),0)</f>
        <v>0</v>
      </c>
      <c r="AG3336" s="55">
        <f t="shared" si="869"/>
        <v>0</v>
      </c>
      <c r="AH3336" s="55">
        <f t="shared" si="870"/>
        <v>0</v>
      </c>
      <c r="AI3336" s="55">
        <f t="shared" si="871"/>
        <v>0</v>
      </c>
      <c r="AJ3336" s="55">
        <f t="shared" si="872"/>
        <v>0</v>
      </c>
      <c r="AK3336" s="55">
        <f t="shared" si="863"/>
        <v>0</v>
      </c>
      <c r="AL3336" s="55">
        <f t="shared" si="864"/>
        <v>0</v>
      </c>
      <c r="AM3336" s="55">
        <f t="shared" si="865"/>
        <v>0</v>
      </c>
    </row>
    <row r="3337" spans="1:39" x14ac:dyDescent="0.25">
      <c r="A3337" s="47">
        <v>3333</v>
      </c>
      <c r="B3337" s="358" t="str">
        <f>IF(AND(E3337&lt;&gt;0,D3337&lt;&gt;0,F3337&lt;&gt;0),IF(C3337&lt;&gt;0,CONCATENATE(C3337,"-AGr",VLOOKUP(D3337,Listen!$A$2:$G$45,7,FALSE),"-",E3337,"-",F3337,),CONCATENATE("AGr",VLOOKUP(D3337,Listen!$A$2:$G$45,7,FALSE),"-",E3337,"-",F3337)),"keine vollständige ID")</f>
        <v>keine vollständige ID</v>
      </c>
      <c r="C3337" s="359">
        <f>'[2]III_SAV-Details_NB'!B3343</f>
        <v>0</v>
      </c>
      <c r="D3337" s="359">
        <f>'[2]III_SAV-Details_NB'!C3343</f>
        <v>0</v>
      </c>
      <c r="E3337" s="359">
        <f>'[2]III_SAV-Details_NB'!D3343</f>
        <v>0</v>
      </c>
      <c r="F3337" s="490"/>
      <c r="G3337" s="281">
        <f>'[2]III_SAV-Details_NB'!X3343</f>
        <v>0</v>
      </c>
      <c r="H3337" s="281">
        <f t="shared" si="866"/>
        <v>0</v>
      </c>
      <c r="I3337" s="281">
        <f>IF(con_EOGJahr=2025,'[2]III_SAV-Details_NB'!AA3343,IF(con_EOGJahr=2026,'[2]III_SAV-Details_NB'!AB3343,'[2]III_SAV-Details_NB'!AC3343))</f>
        <v>0</v>
      </c>
      <c r="J3337" s="282"/>
      <c r="K3337" s="282"/>
      <c r="L3337" s="282"/>
      <c r="M3337" s="282"/>
      <c r="N3337" s="282"/>
      <c r="O3337" s="282"/>
      <c r="P3337" s="52">
        <f t="shared" si="867"/>
        <v>0</v>
      </c>
      <c r="Q3337" s="60"/>
      <c r="R3337" s="53">
        <f t="shared" si="858"/>
        <v>0</v>
      </c>
      <c r="S3337" s="59"/>
      <c r="T3337" s="61"/>
      <c r="U3337" s="342" t="str">
        <f t="shared" si="862"/>
        <v>k.A.</v>
      </c>
      <c r="V3337" s="343" t="str">
        <f t="shared" si="859"/>
        <v>k.A.</v>
      </c>
      <c r="W3337" s="343" t="str">
        <f>IFERROR(IF(OR($D3337="",$E3337=0,con_Ende=0),"k.A.",IF(VLOOKUP($D3337,rng_ND,5,0)="Nein",VLOOKUP($D3337,rng_ND,2,FALSE),MIN(VLOOKUP($D3337,rng_ND,2,FALSE),A_Stammdaten!$B$19-D_SAV!$E3337+1))),"k.A.")</f>
        <v>k.A.</v>
      </c>
      <c r="X3337" s="343" t="str">
        <f t="shared" si="860"/>
        <v>k.A.</v>
      </c>
      <c r="Y3337" s="62"/>
      <c r="Z3337" s="48">
        <f t="shared" si="861"/>
        <v>0</v>
      </c>
      <c r="AA3337" s="457"/>
      <c r="AB3337" s="55">
        <f t="shared" si="868"/>
        <v>0</v>
      </c>
      <c r="AC3337" s="55">
        <f>IF(A_Stammdaten!$B$25="ja",D_SAV!AA3337,D_SAV!AB3337)</f>
        <v>0</v>
      </c>
      <c r="AD3337" s="478">
        <f>IF(AC3337=0,0,IF(U3337-(con_EOGJahr-D_SAV!E3337)&lt;=0,AC3337,AC3337/V3337))</f>
        <v>0</v>
      </c>
      <c r="AE3337" s="478">
        <f>IFERROR(IF(AND(VLOOKUP(D3337,rng_ND,5,FALSE)="Ja",D_SAV!T3337="degressiv"),D_SAV!AC3337*Y3337/100,0),0)</f>
        <v>0</v>
      </c>
      <c r="AF3337" s="55">
        <f>IFERROR(IF(VLOOKUP(D3337,rng_ND,5,FALSE)="Ja",MAX(D_SAV!AD3337:AE3337),D_SAV!AD3337),0)</f>
        <v>0</v>
      </c>
      <c r="AG3337" s="55">
        <f t="shared" si="869"/>
        <v>0</v>
      </c>
      <c r="AH3337" s="55">
        <f t="shared" si="870"/>
        <v>0</v>
      </c>
      <c r="AI3337" s="55">
        <f t="shared" si="871"/>
        <v>0</v>
      </c>
      <c r="AJ3337" s="55">
        <f t="shared" si="872"/>
        <v>0</v>
      </c>
      <c r="AK3337" s="55">
        <f t="shared" si="863"/>
        <v>0</v>
      </c>
      <c r="AL3337" s="55">
        <f t="shared" si="864"/>
        <v>0</v>
      </c>
      <c r="AM3337" s="55">
        <f t="shared" si="865"/>
        <v>0</v>
      </c>
    </row>
    <row r="3338" spans="1:39" x14ac:dyDescent="0.25">
      <c r="A3338" s="47">
        <v>3334</v>
      </c>
      <c r="B3338" s="358" t="str">
        <f>IF(AND(E3338&lt;&gt;0,D3338&lt;&gt;0,F3338&lt;&gt;0),IF(C3338&lt;&gt;0,CONCATENATE(C3338,"-AGr",VLOOKUP(D3338,Listen!$A$2:$G$45,7,FALSE),"-",E3338,"-",F3338,),CONCATENATE("AGr",VLOOKUP(D3338,Listen!$A$2:$G$45,7,FALSE),"-",E3338,"-",F3338)),"keine vollständige ID")</f>
        <v>keine vollständige ID</v>
      </c>
      <c r="C3338" s="359">
        <f>'[2]III_SAV-Details_NB'!B3344</f>
        <v>0</v>
      </c>
      <c r="D3338" s="359">
        <f>'[2]III_SAV-Details_NB'!C3344</f>
        <v>0</v>
      </c>
      <c r="E3338" s="359">
        <f>'[2]III_SAV-Details_NB'!D3344</f>
        <v>0</v>
      </c>
      <c r="F3338" s="490"/>
      <c r="G3338" s="281">
        <f>'[2]III_SAV-Details_NB'!X3344</f>
        <v>0</v>
      </c>
      <c r="H3338" s="281">
        <f t="shared" si="866"/>
        <v>0</v>
      </c>
      <c r="I3338" s="281">
        <f>IF(con_EOGJahr=2025,'[2]III_SAV-Details_NB'!AA3344,IF(con_EOGJahr=2026,'[2]III_SAV-Details_NB'!AB3344,'[2]III_SAV-Details_NB'!AC3344))</f>
        <v>0</v>
      </c>
      <c r="J3338" s="282"/>
      <c r="K3338" s="282"/>
      <c r="L3338" s="282"/>
      <c r="M3338" s="282"/>
      <c r="N3338" s="282"/>
      <c r="O3338" s="282"/>
      <c r="P3338" s="52">
        <f t="shared" si="867"/>
        <v>0</v>
      </c>
      <c r="Q3338" s="60"/>
      <c r="R3338" s="53">
        <f t="shared" si="858"/>
        <v>0</v>
      </c>
      <c r="S3338" s="59"/>
      <c r="T3338" s="61"/>
      <c r="U3338" s="342" t="str">
        <f t="shared" si="862"/>
        <v>k.A.</v>
      </c>
      <c r="V3338" s="343" t="str">
        <f t="shared" si="859"/>
        <v>k.A.</v>
      </c>
      <c r="W3338" s="343" t="str">
        <f>IFERROR(IF(OR($D3338="",$E3338=0,con_Ende=0),"k.A.",IF(VLOOKUP($D3338,rng_ND,5,0)="Nein",VLOOKUP($D3338,rng_ND,2,FALSE),MIN(VLOOKUP($D3338,rng_ND,2,FALSE),A_Stammdaten!$B$19-D_SAV!$E3338+1))),"k.A.")</f>
        <v>k.A.</v>
      </c>
      <c r="X3338" s="343" t="str">
        <f t="shared" si="860"/>
        <v>k.A.</v>
      </c>
      <c r="Y3338" s="62"/>
      <c r="Z3338" s="48">
        <f t="shared" si="861"/>
        <v>0</v>
      </c>
      <c r="AA3338" s="457"/>
      <c r="AB3338" s="55">
        <f t="shared" si="868"/>
        <v>0</v>
      </c>
      <c r="AC3338" s="55">
        <f>IF(A_Stammdaten!$B$25="ja",D_SAV!AA3338,D_SAV!AB3338)</f>
        <v>0</v>
      </c>
      <c r="AD3338" s="478">
        <f>IF(AC3338=0,0,IF(U3338-(con_EOGJahr-D_SAV!E3338)&lt;=0,AC3338,AC3338/V3338))</f>
        <v>0</v>
      </c>
      <c r="AE3338" s="478">
        <f>IFERROR(IF(AND(VLOOKUP(D3338,rng_ND,5,FALSE)="Ja",D_SAV!T3338="degressiv"),D_SAV!AC3338*Y3338/100,0),0)</f>
        <v>0</v>
      </c>
      <c r="AF3338" s="55">
        <f>IFERROR(IF(VLOOKUP(D3338,rng_ND,5,FALSE)="Ja",MAX(D_SAV!AD3338:AE3338),D_SAV!AD3338),0)</f>
        <v>0</v>
      </c>
      <c r="AG3338" s="55">
        <f t="shared" si="869"/>
        <v>0</v>
      </c>
      <c r="AH3338" s="55">
        <f t="shared" si="870"/>
        <v>0</v>
      </c>
      <c r="AI3338" s="55">
        <f t="shared" si="871"/>
        <v>0</v>
      </c>
      <c r="AJ3338" s="55">
        <f t="shared" si="872"/>
        <v>0</v>
      </c>
      <c r="AK3338" s="55">
        <f t="shared" si="863"/>
        <v>0</v>
      </c>
      <c r="AL3338" s="55">
        <f t="shared" si="864"/>
        <v>0</v>
      </c>
      <c r="AM3338" s="55">
        <f t="shared" si="865"/>
        <v>0</v>
      </c>
    </row>
    <row r="3339" spans="1:39" x14ac:dyDescent="0.25">
      <c r="A3339" s="47">
        <v>3335</v>
      </c>
      <c r="B3339" s="358" t="str">
        <f>IF(AND(E3339&lt;&gt;0,D3339&lt;&gt;0,F3339&lt;&gt;0),IF(C3339&lt;&gt;0,CONCATENATE(C3339,"-AGr",VLOOKUP(D3339,Listen!$A$2:$G$45,7,FALSE),"-",E3339,"-",F3339,),CONCATENATE("AGr",VLOOKUP(D3339,Listen!$A$2:$G$45,7,FALSE),"-",E3339,"-",F3339)),"keine vollständige ID")</f>
        <v>keine vollständige ID</v>
      </c>
      <c r="C3339" s="359">
        <f>'[2]III_SAV-Details_NB'!B3345</f>
        <v>0</v>
      </c>
      <c r="D3339" s="359">
        <f>'[2]III_SAV-Details_NB'!C3345</f>
        <v>0</v>
      </c>
      <c r="E3339" s="359">
        <f>'[2]III_SAV-Details_NB'!D3345</f>
        <v>0</v>
      </c>
      <c r="F3339" s="490"/>
      <c r="G3339" s="281">
        <f>'[2]III_SAV-Details_NB'!X3345</f>
        <v>0</v>
      </c>
      <c r="H3339" s="281">
        <f t="shared" si="866"/>
        <v>0</v>
      </c>
      <c r="I3339" s="281">
        <f>IF(con_EOGJahr=2025,'[2]III_SAV-Details_NB'!AA3345,IF(con_EOGJahr=2026,'[2]III_SAV-Details_NB'!AB3345,'[2]III_SAV-Details_NB'!AC3345))</f>
        <v>0</v>
      </c>
      <c r="J3339" s="282"/>
      <c r="K3339" s="282"/>
      <c r="L3339" s="282"/>
      <c r="M3339" s="282"/>
      <c r="N3339" s="282"/>
      <c r="O3339" s="282"/>
      <c r="P3339" s="52">
        <f t="shared" si="867"/>
        <v>0</v>
      </c>
      <c r="Q3339" s="60"/>
      <c r="R3339" s="53">
        <f t="shared" si="858"/>
        <v>0</v>
      </c>
      <c r="S3339" s="59"/>
      <c r="T3339" s="61"/>
      <c r="U3339" s="342" t="str">
        <f t="shared" si="862"/>
        <v>k.A.</v>
      </c>
      <c r="V3339" s="343" t="str">
        <f t="shared" si="859"/>
        <v>k.A.</v>
      </c>
      <c r="W3339" s="343" t="str">
        <f>IFERROR(IF(OR($D3339="",$E3339=0,con_Ende=0),"k.A.",IF(VLOOKUP($D3339,rng_ND,5,0)="Nein",VLOOKUP($D3339,rng_ND,2,FALSE),MIN(VLOOKUP($D3339,rng_ND,2,FALSE),A_Stammdaten!$B$19-D_SAV!$E3339+1))),"k.A.")</f>
        <v>k.A.</v>
      </c>
      <c r="X3339" s="343" t="str">
        <f t="shared" si="860"/>
        <v>k.A.</v>
      </c>
      <c r="Y3339" s="62"/>
      <c r="Z3339" s="48">
        <f t="shared" si="861"/>
        <v>0</v>
      </c>
      <c r="AA3339" s="457"/>
      <c r="AB3339" s="55">
        <f t="shared" si="868"/>
        <v>0</v>
      </c>
      <c r="AC3339" s="55">
        <f>IF(A_Stammdaten!$B$25="ja",D_SAV!AA3339,D_SAV!AB3339)</f>
        <v>0</v>
      </c>
      <c r="AD3339" s="478">
        <f>IF(AC3339=0,0,IF(U3339-(con_EOGJahr-D_SAV!E3339)&lt;=0,AC3339,AC3339/V3339))</f>
        <v>0</v>
      </c>
      <c r="AE3339" s="478">
        <f>IFERROR(IF(AND(VLOOKUP(D3339,rng_ND,5,FALSE)="Ja",D_SAV!T3339="degressiv"),D_SAV!AC3339*Y3339/100,0),0)</f>
        <v>0</v>
      </c>
      <c r="AF3339" s="55">
        <f>IFERROR(IF(VLOOKUP(D3339,rng_ND,5,FALSE)="Ja",MAX(D_SAV!AD3339:AE3339),D_SAV!AD3339),0)</f>
        <v>0</v>
      </c>
      <c r="AG3339" s="55">
        <f t="shared" si="869"/>
        <v>0</v>
      </c>
      <c r="AH3339" s="55">
        <f t="shared" si="870"/>
        <v>0</v>
      </c>
      <c r="AI3339" s="55">
        <f t="shared" si="871"/>
        <v>0</v>
      </c>
      <c r="AJ3339" s="55">
        <f t="shared" si="872"/>
        <v>0</v>
      </c>
      <c r="AK3339" s="55">
        <f t="shared" si="863"/>
        <v>0</v>
      </c>
      <c r="AL3339" s="55">
        <f t="shared" si="864"/>
        <v>0</v>
      </c>
      <c r="AM3339" s="55">
        <f t="shared" si="865"/>
        <v>0</v>
      </c>
    </row>
    <row r="3340" spans="1:39" x14ac:dyDescent="0.25">
      <c r="A3340" s="47">
        <v>3336</v>
      </c>
      <c r="B3340" s="358" t="str">
        <f>IF(AND(E3340&lt;&gt;0,D3340&lt;&gt;0,F3340&lt;&gt;0),IF(C3340&lt;&gt;0,CONCATENATE(C3340,"-AGr",VLOOKUP(D3340,Listen!$A$2:$G$45,7,FALSE),"-",E3340,"-",F3340,),CONCATENATE("AGr",VLOOKUP(D3340,Listen!$A$2:$G$45,7,FALSE),"-",E3340,"-",F3340)),"keine vollständige ID")</f>
        <v>keine vollständige ID</v>
      </c>
      <c r="C3340" s="359">
        <f>'[2]III_SAV-Details_NB'!B3346</f>
        <v>0</v>
      </c>
      <c r="D3340" s="359">
        <f>'[2]III_SAV-Details_NB'!C3346</f>
        <v>0</v>
      </c>
      <c r="E3340" s="359">
        <f>'[2]III_SAV-Details_NB'!D3346</f>
        <v>0</v>
      </c>
      <c r="F3340" s="490"/>
      <c r="G3340" s="281">
        <f>'[2]III_SAV-Details_NB'!X3346</f>
        <v>0</v>
      </c>
      <c r="H3340" s="281">
        <f t="shared" si="866"/>
        <v>0</v>
      </c>
      <c r="I3340" s="281">
        <f>IF(con_EOGJahr=2025,'[2]III_SAV-Details_NB'!AA3346,IF(con_EOGJahr=2026,'[2]III_SAV-Details_NB'!AB3346,'[2]III_SAV-Details_NB'!AC3346))</f>
        <v>0</v>
      </c>
      <c r="J3340" s="282"/>
      <c r="K3340" s="282"/>
      <c r="L3340" s="282"/>
      <c r="M3340" s="282"/>
      <c r="N3340" s="282"/>
      <c r="O3340" s="282"/>
      <c r="P3340" s="52">
        <f t="shared" si="867"/>
        <v>0</v>
      </c>
      <c r="Q3340" s="60"/>
      <c r="R3340" s="53">
        <f t="shared" si="858"/>
        <v>0</v>
      </c>
      <c r="S3340" s="59"/>
      <c r="T3340" s="61"/>
      <c r="U3340" s="342" t="str">
        <f t="shared" si="862"/>
        <v>k.A.</v>
      </c>
      <c r="V3340" s="343" t="str">
        <f t="shared" si="859"/>
        <v>k.A.</v>
      </c>
      <c r="W3340" s="343" t="str">
        <f>IFERROR(IF(OR($D3340="",$E3340=0,con_Ende=0),"k.A.",IF(VLOOKUP($D3340,rng_ND,5,0)="Nein",VLOOKUP($D3340,rng_ND,2,FALSE),MIN(VLOOKUP($D3340,rng_ND,2,FALSE),A_Stammdaten!$B$19-D_SAV!$E3340+1))),"k.A.")</f>
        <v>k.A.</v>
      </c>
      <c r="X3340" s="343" t="str">
        <f t="shared" si="860"/>
        <v>k.A.</v>
      </c>
      <c r="Y3340" s="62"/>
      <c r="Z3340" s="48">
        <f t="shared" si="861"/>
        <v>0</v>
      </c>
      <c r="AA3340" s="457"/>
      <c r="AB3340" s="55">
        <f t="shared" si="868"/>
        <v>0</v>
      </c>
      <c r="AC3340" s="55">
        <f>IF(A_Stammdaten!$B$25="ja",D_SAV!AA3340,D_SAV!AB3340)</f>
        <v>0</v>
      </c>
      <c r="AD3340" s="478">
        <f>IF(AC3340=0,0,IF(U3340-(con_EOGJahr-D_SAV!E3340)&lt;=0,AC3340,AC3340/V3340))</f>
        <v>0</v>
      </c>
      <c r="AE3340" s="478">
        <f>IFERROR(IF(AND(VLOOKUP(D3340,rng_ND,5,FALSE)="Ja",D_SAV!T3340="degressiv"),D_SAV!AC3340*Y3340/100,0),0)</f>
        <v>0</v>
      </c>
      <c r="AF3340" s="55">
        <f>IFERROR(IF(VLOOKUP(D3340,rng_ND,5,FALSE)="Ja",MAX(D_SAV!AD3340:AE3340),D_SAV!AD3340),0)</f>
        <v>0</v>
      </c>
      <c r="AG3340" s="55">
        <f t="shared" si="869"/>
        <v>0</v>
      </c>
      <c r="AH3340" s="55">
        <f t="shared" si="870"/>
        <v>0</v>
      </c>
      <c r="AI3340" s="55">
        <f t="shared" si="871"/>
        <v>0</v>
      </c>
      <c r="AJ3340" s="55">
        <f t="shared" si="872"/>
        <v>0</v>
      </c>
      <c r="AK3340" s="55">
        <f t="shared" si="863"/>
        <v>0</v>
      </c>
      <c r="AL3340" s="55">
        <f t="shared" si="864"/>
        <v>0</v>
      </c>
      <c r="AM3340" s="55">
        <f t="shared" si="865"/>
        <v>0</v>
      </c>
    </row>
    <row r="3341" spans="1:39" x14ac:dyDescent="0.25">
      <c r="A3341" s="47">
        <v>3337</v>
      </c>
      <c r="B3341" s="358" t="str">
        <f>IF(AND(E3341&lt;&gt;0,D3341&lt;&gt;0,F3341&lt;&gt;0),IF(C3341&lt;&gt;0,CONCATENATE(C3341,"-AGr",VLOOKUP(D3341,Listen!$A$2:$G$45,7,FALSE),"-",E3341,"-",F3341,),CONCATENATE("AGr",VLOOKUP(D3341,Listen!$A$2:$G$45,7,FALSE),"-",E3341,"-",F3341)),"keine vollständige ID")</f>
        <v>keine vollständige ID</v>
      </c>
      <c r="C3341" s="359">
        <f>'[2]III_SAV-Details_NB'!B3347</f>
        <v>0</v>
      </c>
      <c r="D3341" s="359">
        <f>'[2]III_SAV-Details_NB'!C3347</f>
        <v>0</v>
      </c>
      <c r="E3341" s="359">
        <f>'[2]III_SAV-Details_NB'!D3347</f>
        <v>0</v>
      </c>
      <c r="F3341" s="490"/>
      <c r="G3341" s="281">
        <f>'[2]III_SAV-Details_NB'!X3347</f>
        <v>0</v>
      </c>
      <c r="H3341" s="281">
        <f t="shared" si="866"/>
        <v>0</v>
      </c>
      <c r="I3341" s="281">
        <f>IF(con_EOGJahr=2025,'[2]III_SAV-Details_NB'!AA3347,IF(con_EOGJahr=2026,'[2]III_SAV-Details_NB'!AB3347,'[2]III_SAV-Details_NB'!AC3347))</f>
        <v>0</v>
      </c>
      <c r="J3341" s="282"/>
      <c r="K3341" s="282"/>
      <c r="L3341" s="282"/>
      <c r="M3341" s="282"/>
      <c r="N3341" s="282"/>
      <c r="O3341" s="282"/>
      <c r="P3341" s="52">
        <f t="shared" si="867"/>
        <v>0</v>
      </c>
      <c r="Q3341" s="60"/>
      <c r="R3341" s="53">
        <f t="shared" si="858"/>
        <v>0</v>
      </c>
      <c r="S3341" s="59"/>
      <c r="T3341" s="61"/>
      <c r="U3341" s="342" t="str">
        <f t="shared" si="862"/>
        <v>k.A.</v>
      </c>
      <c r="V3341" s="343" t="str">
        <f t="shared" si="859"/>
        <v>k.A.</v>
      </c>
      <c r="W3341" s="343" t="str">
        <f>IFERROR(IF(OR($D3341="",$E3341=0,con_Ende=0),"k.A.",IF(VLOOKUP($D3341,rng_ND,5,0)="Nein",VLOOKUP($D3341,rng_ND,2,FALSE),MIN(VLOOKUP($D3341,rng_ND,2,FALSE),A_Stammdaten!$B$19-D_SAV!$E3341+1))),"k.A.")</f>
        <v>k.A.</v>
      </c>
      <c r="X3341" s="343" t="str">
        <f t="shared" si="860"/>
        <v>k.A.</v>
      </c>
      <c r="Y3341" s="62"/>
      <c r="Z3341" s="48">
        <f t="shared" si="861"/>
        <v>0</v>
      </c>
      <c r="AA3341" s="457"/>
      <c r="AB3341" s="55">
        <f t="shared" si="868"/>
        <v>0</v>
      </c>
      <c r="AC3341" s="55">
        <f>IF(A_Stammdaten!$B$25="ja",D_SAV!AA3341,D_SAV!AB3341)</f>
        <v>0</v>
      </c>
      <c r="AD3341" s="478">
        <f>IF(AC3341=0,0,IF(U3341-(con_EOGJahr-D_SAV!E3341)&lt;=0,AC3341,AC3341/V3341))</f>
        <v>0</v>
      </c>
      <c r="AE3341" s="478">
        <f>IFERROR(IF(AND(VLOOKUP(D3341,rng_ND,5,FALSE)="Ja",D_SAV!T3341="degressiv"),D_SAV!AC3341*Y3341/100,0),0)</f>
        <v>0</v>
      </c>
      <c r="AF3341" s="55">
        <f>IFERROR(IF(VLOOKUP(D3341,rng_ND,5,FALSE)="Ja",MAX(D_SAV!AD3341:AE3341),D_SAV!AD3341),0)</f>
        <v>0</v>
      </c>
      <c r="AG3341" s="55">
        <f t="shared" si="869"/>
        <v>0</v>
      </c>
      <c r="AH3341" s="55">
        <f t="shared" si="870"/>
        <v>0</v>
      </c>
      <c r="AI3341" s="55">
        <f t="shared" si="871"/>
        <v>0</v>
      </c>
      <c r="AJ3341" s="55">
        <f t="shared" si="872"/>
        <v>0</v>
      </c>
      <c r="AK3341" s="55">
        <f t="shared" si="863"/>
        <v>0</v>
      </c>
      <c r="AL3341" s="55">
        <f t="shared" si="864"/>
        <v>0</v>
      </c>
      <c r="AM3341" s="55">
        <f t="shared" si="865"/>
        <v>0</v>
      </c>
    </row>
    <row r="3342" spans="1:39" x14ac:dyDescent="0.25">
      <c r="A3342" s="47">
        <v>3338</v>
      </c>
      <c r="B3342" s="358" t="str">
        <f>IF(AND(E3342&lt;&gt;0,D3342&lt;&gt;0,F3342&lt;&gt;0),IF(C3342&lt;&gt;0,CONCATENATE(C3342,"-AGr",VLOOKUP(D3342,Listen!$A$2:$G$45,7,FALSE),"-",E3342,"-",F3342,),CONCATENATE("AGr",VLOOKUP(D3342,Listen!$A$2:$G$45,7,FALSE),"-",E3342,"-",F3342)),"keine vollständige ID")</f>
        <v>keine vollständige ID</v>
      </c>
      <c r="C3342" s="359">
        <f>'[2]III_SAV-Details_NB'!B3348</f>
        <v>0</v>
      </c>
      <c r="D3342" s="359">
        <f>'[2]III_SAV-Details_NB'!C3348</f>
        <v>0</v>
      </c>
      <c r="E3342" s="359">
        <f>'[2]III_SAV-Details_NB'!D3348</f>
        <v>0</v>
      </c>
      <c r="F3342" s="490"/>
      <c r="G3342" s="281">
        <f>'[2]III_SAV-Details_NB'!X3348</f>
        <v>0</v>
      </c>
      <c r="H3342" s="281">
        <f t="shared" si="866"/>
        <v>0</v>
      </c>
      <c r="I3342" s="281">
        <f>IF(con_EOGJahr=2025,'[2]III_SAV-Details_NB'!AA3348,IF(con_EOGJahr=2026,'[2]III_SAV-Details_NB'!AB3348,'[2]III_SAV-Details_NB'!AC3348))</f>
        <v>0</v>
      </c>
      <c r="J3342" s="282"/>
      <c r="K3342" s="282"/>
      <c r="L3342" s="282"/>
      <c r="M3342" s="282"/>
      <c r="N3342" s="282"/>
      <c r="O3342" s="282"/>
      <c r="P3342" s="52">
        <f t="shared" si="867"/>
        <v>0</v>
      </c>
      <c r="Q3342" s="60"/>
      <c r="R3342" s="53">
        <f t="shared" si="858"/>
        <v>0</v>
      </c>
      <c r="S3342" s="59"/>
      <c r="T3342" s="61"/>
      <c r="U3342" s="342" t="str">
        <f t="shared" si="862"/>
        <v>k.A.</v>
      </c>
      <c r="V3342" s="343" t="str">
        <f t="shared" si="859"/>
        <v>k.A.</v>
      </c>
      <c r="W3342" s="343" t="str">
        <f>IFERROR(IF(OR($D3342="",$E3342=0,con_Ende=0),"k.A.",IF(VLOOKUP($D3342,rng_ND,5,0)="Nein",VLOOKUP($D3342,rng_ND,2,FALSE),MIN(VLOOKUP($D3342,rng_ND,2,FALSE),A_Stammdaten!$B$19-D_SAV!$E3342+1))),"k.A.")</f>
        <v>k.A.</v>
      </c>
      <c r="X3342" s="343" t="str">
        <f t="shared" si="860"/>
        <v>k.A.</v>
      </c>
      <c r="Y3342" s="62"/>
      <c r="Z3342" s="48">
        <f t="shared" si="861"/>
        <v>0</v>
      </c>
      <c r="AA3342" s="457"/>
      <c r="AB3342" s="55">
        <f t="shared" si="868"/>
        <v>0</v>
      </c>
      <c r="AC3342" s="55">
        <f>IF(A_Stammdaten!$B$25="ja",D_SAV!AA3342,D_SAV!AB3342)</f>
        <v>0</v>
      </c>
      <c r="AD3342" s="478">
        <f>IF(AC3342=0,0,IF(U3342-(con_EOGJahr-D_SAV!E3342)&lt;=0,AC3342,AC3342/V3342))</f>
        <v>0</v>
      </c>
      <c r="AE3342" s="478">
        <f>IFERROR(IF(AND(VLOOKUP(D3342,rng_ND,5,FALSE)="Ja",D_SAV!T3342="degressiv"),D_SAV!AC3342*Y3342/100,0),0)</f>
        <v>0</v>
      </c>
      <c r="AF3342" s="55">
        <f>IFERROR(IF(VLOOKUP(D3342,rng_ND,5,FALSE)="Ja",MAX(D_SAV!AD3342:AE3342),D_SAV!AD3342),0)</f>
        <v>0</v>
      </c>
      <c r="AG3342" s="55">
        <f t="shared" si="869"/>
        <v>0</v>
      </c>
      <c r="AH3342" s="55">
        <f t="shared" si="870"/>
        <v>0</v>
      </c>
      <c r="AI3342" s="55">
        <f t="shared" si="871"/>
        <v>0</v>
      </c>
      <c r="AJ3342" s="55">
        <f t="shared" si="872"/>
        <v>0</v>
      </c>
      <c r="AK3342" s="55">
        <f t="shared" si="863"/>
        <v>0</v>
      </c>
      <c r="AL3342" s="55">
        <f t="shared" si="864"/>
        <v>0</v>
      </c>
      <c r="AM3342" s="55">
        <f t="shared" si="865"/>
        <v>0</v>
      </c>
    </row>
    <row r="3343" spans="1:39" x14ac:dyDescent="0.25">
      <c r="A3343" s="47">
        <v>3339</v>
      </c>
      <c r="B3343" s="358" t="str">
        <f>IF(AND(E3343&lt;&gt;0,D3343&lt;&gt;0,F3343&lt;&gt;0),IF(C3343&lt;&gt;0,CONCATENATE(C3343,"-AGr",VLOOKUP(D3343,Listen!$A$2:$G$45,7,FALSE),"-",E3343,"-",F3343,),CONCATENATE("AGr",VLOOKUP(D3343,Listen!$A$2:$G$45,7,FALSE),"-",E3343,"-",F3343)),"keine vollständige ID")</f>
        <v>keine vollständige ID</v>
      </c>
      <c r="C3343" s="359">
        <f>'[2]III_SAV-Details_NB'!B3349</f>
        <v>0</v>
      </c>
      <c r="D3343" s="359">
        <f>'[2]III_SAV-Details_NB'!C3349</f>
        <v>0</v>
      </c>
      <c r="E3343" s="359">
        <f>'[2]III_SAV-Details_NB'!D3349</f>
        <v>0</v>
      </c>
      <c r="F3343" s="490"/>
      <c r="G3343" s="281">
        <f>'[2]III_SAV-Details_NB'!X3349</f>
        <v>0</v>
      </c>
      <c r="H3343" s="281">
        <f t="shared" si="866"/>
        <v>0</v>
      </c>
      <c r="I3343" s="281">
        <f>IF(con_EOGJahr=2025,'[2]III_SAV-Details_NB'!AA3349,IF(con_EOGJahr=2026,'[2]III_SAV-Details_NB'!AB3349,'[2]III_SAV-Details_NB'!AC3349))</f>
        <v>0</v>
      </c>
      <c r="J3343" s="282"/>
      <c r="K3343" s="282"/>
      <c r="L3343" s="282"/>
      <c r="M3343" s="282"/>
      <c r="N3343" s="282"/>
      <c r="O3343" s="282"/>
      <c r="P3343" s="52">
        <f t="shared" si="867"/>
        <v>0</v>
      </c>
      <c r="Q3343" s="60"/>
      <c r="R3343" s="53">
        <f t="shared" si="858"/>
        <v>0</v>
      </c>
      <c r="S3343" s="59"/>
      <c r="T3343" s="61"/>
      <c r="U3343" s="342" t="str">
        <f t="shared" si="862"/>
        <v>k.A.</v>
      </c>
      <c r="V3343" s="343" t="str">
        <f t="shared" si="859"/>
        <v>k.A.</v>
      </c>
      <c r="W3343" s="343" t="str">
        <f>IFERROR(IF(OR($D3343="",$E3343=0,con_Ende=0),"k.A.",IF(VLOOKUP($D3343,rng_ND,5,0)="Nein",VLOOKUP($D3343,rng_ND,2,FALSE),MIN(VLOOKUP($D3343,rng_ND,2,FALSE),A_Stammdaten!$B$19-D_SAV!$E3343+1))),"k.A.")</f>
        <v>k.A.</v>
      </c>
      <c r="X3343" s="343" t="str">
        <f t="shared" si="860"/>
        <v>k.A.</v>
      </c>
      <c r="Y3343" s="62"/>
      <c r="Z3343" s="48">
        <f t="shared" si="861"/>
        <v>0</v>
      </c>
      <c r="AA3343" s="457"/>
      <c r="AB3343" s="55">
        <f t="shared" si="868"/>
        <v>0</v>
      </c>
      <c r="AC3343" s="55">
        <f>IF(A_Stammdaten!$B$25="ja",D_SAV!AA3343,D_SAV!AB3343)</f>
        <v>0</v>
      </c>
      <c r="AD3343" s="478">
        <f>IF(AC3343=0,0,IF(U3343-(con_EOGJahr-D_SAV!E3343)&lt;=0,AC3343,AC3343/V3343))</f>
        <v>0</v>
      </c>
      <c r="AE3343" s="478">
        <f>IFERROR(IF(AND(VLOOKUP(D3343,rng_ND,5,FALSE)="Ja",D_SAV!T3343="degressiv"),D_SAV!AC3343*Y3343/100,0),0)</f>
        <v>0</v>
      </c>
      <c r="AF3343" s="55">
        <f>IFERROR(IF(VLOOKUP(D3343,rng_ND,5,FALSE)="Ja",MAX(D_SAV!AD3343:AE3343),D_SAV!AD3343),0)</f>
        <v>0</v>
      </c>
      <c r="AG3343" s="55">
        <f t="shared" si="869"/>
        <v>0</v>
      </c>
      <c r="AH3343" s="55">
        <f t="shared" si="870"/>
        <v>0</v>
      </c>
      <c r="AI3343" s="55">
        <f t="shared" si="871"/>
        <v>0</v>
      </c>
      <c r="AJ3343" s="55">
        <f t="shared" si="872"/>
        <v>0</v>
      </c>
      <c r="AK3343" s="55">
        <f t="shared" si="863"/>
        <v>0</v>
      </c>
      <c r="AL3343" s="55">
        <f t="shared" si="864"/>
        <v>0</v>
      </c>
      <c r="AM3343" s="55">
        <f t="shared" si="865"/>
        <v>0</v>
      </c>
    </row>
    <row r="3344" spans="1:39" x14ac:dyDescent="0.25">
      <c r="A3344" s="47">
        <v>3340</v>
      </c>
      <c r="B3344" s="358" t="str">
        <f>IF(AND(E3344&lt;&gt;0,D3344&lt;&gt;0,F3344&lt;&gt;0),IF(C3344&lt;&gt;0,CONCATENATE(C3344,"-AGr",VLOOKUP(D3344,Listen!$A$2:$G$45,7,FALSE),"-",E3344,"-",F3344,),CONCATENATE("AGr",VLOOKUP(D3344,Listen!$A$2:$G$45,7,FALSE),"-",E3344,"-",F3344)),"keine vollständige ID")</f>
        <v>keine vollständige ID</v>
      </c>
      <c r="C3344" s="359">
        <f>'[2]III_SAV-Details_NB'!B3350</f>
        <v>0</v>
      </c>
      <c r="D3344" s="359">
        <f>'[2]III_SAV-Details_NB'!C3350</f>
        <v>0</v>
      </c>
      <c r="E3344" s="359">
        <f>'[2]III_SAV-Details_NB'!D3350</f>
        <v>0</v>
      </c>
      <c r="F3344" s="490"/>
      <c r="G3344" s="281">
        <f>'[2]III_SAV-Details_NB'!X3350</f>
        <v>0</v>
      </c>
      <c r="H3344" s="281">
        <f t="shared" si="866"/>
        <v>0</v>
      </c>
      <c r="I3344" s="281">
        <f>IF(con_EOGJahr=2025,'[2]III_SAV-Details_NB'!AA3350,IF(con_EOGJahr=2026,'[2]III_SAV-Details_NB'!AB3350,'[2]III_SAV-Details_NB'!AC3350))</f>
        <v>0</v>
      </c>
      <c r="J3344" s="282"/>
      <c r="K3344" s="282"/>
      <c r="L3344" s="282"/>
      <c r="M3344" s="282"/>
      <c r="N3344" s="282"/>
      <c r="O3344" s="282"/>
      <c r="P3344" s="52">
        <f t="shared" si="867"/>
        <v>0</v>
      </c>
      <c r="Q3344" s="60"/>
      <c r="R3344" s="53">
        <f t="shared" si="858"/>
        <v>0</v>
      </c>
      <c r="S3344" s="59"/>
      <c r="T3344" s="61"/>
      <c r="U3344" s="342" t="str">
        <f t="shared" si="862"/>
        <v>k.A.</v>
      </c>
      <c r="V3344" s="343" t="str">
        <f t="shared" si="859"/>
        <v>k.A.</v>
      </c>
      <c r="W3344" s="343" t="str">
        <f>IFERROR(IF(OR($D3344="",$E3344=0,con_Ende=0),"k.A.",IF(VLOOKUP($D3344,rng_ND,5,0)="Nein",VLOOKUP($D3344,rng_ND,2,FALSE),MIN(VLOOKUP($D3344,rng_ND,2,FALSE),A_Stammdaten!$B$19-D_SAV!$E3344+1))),"k.A.")</f>
        <v>k.A.</v>
      </c>
      <c r="X3344" s="343" t="str">
        <f t="shared" si="860"/>
        <v>k.A.</v>
      </c>
      <c r="Y3344" s="62"/>
      <c r="Z3344" s="48">
        <f t="shared" si="861"/>
        <v>0</v>
      </c>
      <c r="AA3344" s="457"/>
      <c r="AB3344" s="55">
        <f t="shared" si="868"/>
        <v>0</v>
      </c>
      <c r="AC3344" s="55">
        <f>IF(A_Stammdaten!$B$25="ja",D_SAV!AA3344,D_SAV!AB3344)</f>
        <v>0</v>
      </c>
      <c r="AD3344" s="478">
        <f>IF(AC3344=0,0,IF(U3344-(con_EOGJahr-D_SAV!E3344)&lt;=0,AC3344,AC3344/V3344))</f>
        <v>0</v>
      </c>
      <c r="AE3344" s="478">
        <f>IFERROR(IF(AND(VLOOKUP(D3344,rng_ND,5,FALSE)="Ja",D_SAV!T3344="degressiv"),D_SAV!AC3344*Y3344/100,0),0)</f>
        <v>0</v>
      </c>
      <c r="AF3344" s="55">
        <f>IFERROR(IF(VLOOKUP(D3344,rng_ND,5,FALSE)="Ja",MAX(D_SAV!AD3344:AE3344),D_SAV!AD3344),0)</f>
        <v>0</v>
      </c>
      <c r="AG3344" s="55">
        <f t="shared" si="869"/>
        <v>0</v>
      </c>
      <c r="AH3344" s="55">
        <f t="shared" si="870"/>
        <v>0</v>
      </c>
      <c r="AI3344" s="55">
        <f t="shared" si="871"/>
        <v>0</v>
      </c>
      <c r="AJ3344" s="55">
        <f t="shared" si="872"/>
        <v>0</v>
      </c>
      <c r="AK3344" s="55">
        <f t="shared" si="863"/>
        <v>0</v>
      </c>
      <c r="AL3344" s="55">
        <f t="shared" si="864"/>
        <v>0</v>
      </c>
      <c r="AM3344" s="55">
        <f t="shared" si="865"/>
        <v>0</v>
      </c>
    </row>
    <row r="3345" spans="1:39" x14ac:dyDescent="0.25">
      <c r="A3345" s="47">
        <v>3341</v>
      </c>
      <c r="B3345" s="358" t="str">
        <f>IF(AND(E3345&lt;&gt;0,D3345&lt;&gt;0,F3345&lt;&gt;0),IF(C3345&lt;&gt;0,CONCATENATE(C3345,"-AGr",VLOOKUP(D3345,Listen!$A$2:$G$45,7,FALSE),"-",E3345,"-",F3345,),CONCATENATE("AGr",VLOOKUP(D3345,Listen!$A$2:$G$45,7,FALSE),"-",E3345,"-",F3345)),"keine vollständige ID")</f>
        <v>keine vollständige ID</v>
      </c>
      <c r="C3345" s="359">
        <f>'[2]III_SAV-Details_NB'!B3351</f>
        <v>0</v>
      </c>
      <c r="D3345" s="359">
        <f>'[2]III_SAV-Details_NB'!C3351</f>
        <v>0</v>
      </c>
      <c r="E3345" s="359">
        <f>'[2]III_SAV-Details_NB'!D3351</f>
        <v>0</v>
      </c>
      <c r="F3345" s="490"/>
      <c r="G3345" s="281">
        <f>'[2]III_SAV-Details_NB'!X3351</f>
        <v>0</v>
      </c>
      <c r="H3345" s="281">
        <f t="shared" si="866"/>
        <v>0</v>
      </c>
      <c r="I3345" s="281">
        <f>IF(con_EOGJahr=2025,'[2]III_SAV-Details_NB'!AA3351,IF(con_EOGJahr=2026,'[2]III_SAV-Details_NB'!AB3351,'[2]III_SAV-Details_NB'!AC3351))</f>
        <v>0</v>
      </c>
      <c r="J3345" s="282"/>
      <c r="K3345" s="282"/>
      <c r="L3345" s="282"/>
      <c r="M3345" s="282"/>
      <c r="N3345" s="282"/>
      <c r="O3345" s="282"/>
      <c r="P3345" s="52">
        <f t="shared" si="867"/>
        <v>0</v>
      </c>
      <c r="Q3345" s="60"/>
      <c r="R3345" s="53">
        <f t="shared" si="858"/>
        <v>0</v>
      </c>
      <c r="S3345" s="59"/>
      <c r="T3345" s="61"/>
      <c r="U3345" s="342" t="str">
        <f t="shared" si="862"/>
        <v>k.A.</v>
      </c>
      <c r="V3345" s="343" t="str">
        <f t="shared" si="859"/>
        <v>k.A.</v>
      </c>
      <c r="W3345" s="343" t="str">
        <f>IFERROR(IF(OR($D3345="",$E3345=0,con_Ende=0),"k.A.",IF(VLOOKUP($D3345,rng_ND,5,0)="Nein",VLOOKUP($D3345,rng_ND,2,FALSE),MIN(VLOOKUP($D3345,rng_ND,2,FALSE),A_Stammdaten!$B$19-D_SAV!$E3345+1))),"k.A.")</f>
        <v>k.A.</v>
      </c>
      <c r="X3345" s="343" t="str">
        <f t="shared" si="860"/>
        <v>k.A.</v>
      </c>
      <c r="Y3345" s="62"/>
      <c r="Z3345" s="48">
        <f t="shared" si="861"/>
        <v>0</v>
      </c>
      <c r="AA3345" s="457"/>
      <c r="AB3345" s="55">
        <f t="shared" si="868"/>
        <v>0</v>
      </c>
      <c r="AC3345" s="55">
        <f>IF(A_Stammdaten!$B$25="ja",D_SAV!AA3345,D_SAV!AB3345)</f>
        <v>0</v>
      </c>
      <c r="AD3345" s="478">
        <f>IF(AC3345=0,0,IF(U3345-(con_EOGJahr-D_SAV!E3345)&lt;=0,AC3345,AC3345/V3345))</f>
        <v>0</v>
      </c>
      <c r="AE3345" s="478">
        <f>IFERROR(IF(AND(VLOOKUP(D3345,rng_ND,5,FALSE)="Ja",D_SAV!T3345="degressiv"),D_SAV!AC3345*Y3345/100,0),0)</f>
        <v>0</v>
      </c>
      <c r="AF3345" s="55">
        <f>IFERROR(IF(VLOOKUP(D3345,rng_ND,5,FALSE)="Ja",MAX(D_SAV!AD3345:AE3345),D_SAV!AD3345),0)</f>
        <v>0</v>
      </c>
      <c r="AG3345" s="55">
        <f t="shared" si="869"/>
        <v>0</v>
      </c>
      <c r="AH3345" s="55">
        <f t="shared" si="870"/>
        <v>0</v>
      </c>
      <c r="AI3345" s="55">
        <f t="shared" si="871"/>
        <v>0</v>
      </c>
      <c r="AJ3345" s="55">
        <f t="shared" si="872"/>
        <v>0</v>
      </c>
      <c r="AK3345" s="55">
        <f t="shared" si="863"/>
        <v>0</v>
      </c>
      <c r="AL3345" s="55">
        <f t="shared" si="864"/>
        <v>0</v>
      </c>
      <c r="AM3345" s="55">
        <f t="shared" si="865"/>
        <v>0</v>
      </c>
    </row>
    <row r="3346" spans="1:39" x14ac:dyDescent="0.25">
      <c r="A3346" s="47">
        <v>3342</v>
      </c>
      <c r="B3346" s="358" t="str">
        <f>IF(AND(E3346&lt;&gt;0,D3346&lt;&gt;0,F3346&lt;&gt;0),IF(C3346&lt;&gt;0,CONCATENATE(C3346,"-AGr",VLOOKUP(D3346,Listen!$A$2:$G$45,7,FALSE),"-",E3346,"-",F3346,),CONCATENATE("AGr",VLOOKUP(D3346,Listen!$A$2:$G$45,7,FALSE),"-",E3346,"-",F3346)),"keine vollständige ID")</f>
        <v>keine vollständige ID</v>
      </c>
      <c r="C3346" s="359">
        <f>'[2]III_SAV-Details_NB'!B3352</f>
        <v>0</v>
      </c>
      <c r="D3346" s="359">
        <f>'[2]III_SAV-Details_NB'!C3352</f>
        <v>0</v>
      </c>
      <c r="E3346" s="359">
        <f>'[2]III_SAV-Details_NB'!D3352</f>
        <v>0</v>
      </c>
      <c r="F3346" s="490"/>
      <c r="G3346" s="281">
        <f>'[2]III_SAV-Details_NB'!X3352</f>
        <v>0</v>
      </c>
      <c r="H3346" s="281">
        <f t="shared" si="866"/>
        <v>0</v>
      </c>
      <c r="I3346" s="281">
        <f>IF(con_EOGJahr=2025,'[2]III_SAV-Details_NB'!AA3352,IF(con_EOGJahr=2026,'[2]III_SAV-Details_NB'!AB3352,'[2]III_SAV-Details_NB'!AC3352))</f>
        <v>0</v>
      </c>
      <c r="J3346" s="282"/>
      <c r="K3346" s="282"/>
      <c r="L3346" s="282"/>
      <c r="M3346" s="282"/>
      <c r="N3346" s="282"/>
      <c r="O3346" s="282"/>
      <c r="P3346" s="52">
        <f t="shared" si="867"/>
        <v>0</v>
      </c>
      <c r="Q3346" s="60"/>
      <c r="R3346" s="53">
        <f t="shared" ref="R3346:R3409" si="873">P3346+Q3346</f>
        <v>0</v>
      </c>
      <c r="S3346" s="59"/>
      <c r="T3346" s="61"/>
      <c r="U3346" s="342" t="str">
        <f t="shared" si="862"/>
        <v>k.A.</v>
      </c>
      <c r="V3346" s="343" t="str">
        <f t="shared" ref="V3346:V3409" si="874">IFERROR(IF(OR($D3346="",$E3346=0,con_Ende=0,$U3346=0),"k.A.",MAX($E3346-con_EOGJahr+$U3346,0)),"k.A.")</f>
        <v>k.A.</v>
      </c>
      <c r="W3346" s="343" t="str">
        <f>IFERROR(IF(OR($D3346="",$E3346=0,con_Ende=0),"k.A.",IF(VLOOKUP($D3346,rng_ND,5,0)="Nein",VLOOKUP($D3346,rng_ND,2,FALSE),MIN(VLOOKUP($D3346,rng_ND,2,FALSE),A_Stammdaten!$B$19-D_SAV!$E3346+1))),"k.A.")</f>
        <v>k.A.</v>
      </c>
      <c r="X3346" s="343" t="str">
        <f t="shared" ref="X3346:X3409" si="875">IFERROR(IF(OR($D3346="",$E3346=0,con_Ende=0),"k.A.",VLOOKUP($D3346,rng_ND,3,FALSE)),"k.A.")</f>
        <v>k.A.</v>
      </c>
      <c r="Y3346" s="62"/>
      <c r="Z3346" s="48">
        <f t="shared" ref="Z3346:Z3409" si="876">IF(AND($E3346&lt;2006,$E3346&lt;&gt;0),IFERROR(VLOOKUP($E3346,rng_Index,VLOOKUP($D3346,rng_ND,4,FALSE)+1,FALSE),1),)</f>
        <v>0</v>
      </c>
      <c r="AA3346" s="457"/>
      <c r="AB3346" s="55">
        <f t="shared" si="868"/>
        <v>0</v>
      </c>
      <c r="AC3346" s="55">
        <f>IF(A_Stammdaten!$B$25="ja",D_SAV!AA3346,D_SAV!AB3346)</f>
        <v>0</v>
      </c>
      <c r="AD3346" s="478">
        <f>IF(AC3346=0,0,IF(U3346-(con_EOGJahr-D_SAV!E3346)&lt;=0,AC3346,AC3346/V3346))</f>
        <v>0</v>
      </c>
      <c r="AE3346" s="478">
        <f>IFERROR(IF(AND(VLOOKUP(D3346,rng_ND,5,FALSE)="Ja",D_SAV!T3346="degressiv"),D_SAV!AC3346*Y3346/100,0),0)</f>
        <v>0</v>
      </c>
      <c r="AF3346" s="55">
        <f>IFERROR(IF(VLOOKUP(D3346,rng_ND,5,FALSE)="Ja",MAX(D_SAV!AD3346:AE3346),D_SAV!AD3346),0)</f>
        <v>0</v>
      </c>
      <c r="AG3346" s="55">
        <f t="shared" si="869"/>
        <v>0</v>
      </c>
      <c r="AH3346" s="55">
        <f t="shared" si="870"/>
        <v>0</v>
      </c>
      <c r="AI3346" s="55">
        <f t="shared" si="871"/>
        <v>0</v>
      </c>
      <c r="AJ3346" s="55">
        <f t="shared" si="872"/>
        <v>0</v>
      </c>
      <c r="AK3346" s="55">
        <f t="shared" si="863"/>
        <v>0</v>
      </c>
      <c r="AL3346" s="55">
        <f t="shared" si="864"/>
        <v>0</v>
      </c>
      <c r="AM3346" s="55">
        <f t="shared" si="865"/>
        <v>0</v>
      </c>
    </row>
    <row r="3347" spans="1:39" x14ac:dyDescent="0.25">
      <c r="A3347" s="47">
        <v>3343</v>
      </c>
      <c r="B3347" s="358" t="str">
        <f>IF(AND(E3347&lt;&gt;0,D3347&lt;&gt;0,F3347&lt;&gt;0),IF(C3347&lt;&gt;0,CONCATENATE(C3347,"-AGr",VLOOKUP(D3347,Listen!$A$2:$G$45,7,FALSE),"-",E3347,"-",F3347,),CONCATENATE("AGr",VLOOKUP(D3347,Listen!$A$2:$G$45,7,FALSE),"-",E3347,"-",F3347)),"keine vollständige ID")</f>
        <v>keine vollständige ID</v>
      </c>
      <c r="C3347" s="359">
        <f>'[2]III_SAV-Details_NB'!B3353</f>
        <v>0</v>
      </c>
      <c r="D3347" s="359">
        <f>'[2]III_SAV-Details_NB'!C3353</f>
        <v>0</v>
      </c>
      <c r="E3347" s="359">
        <f>'[2]III_SAV-Details_NB'!D3353</f>
        <v>0</v>
      </c>
      <c r="F3347" s="490"/>
      <c r="G3347" s="281">
        <f>'[2]III_SAV-Details_NB'!X3353</f>
        <v>0</v>
      </c>
      <c r="H3347" s="281">
        <f t="shared" si="866"/>
        <v>0</v>
      </c>
      <c r="I3347" s="281">
        <f>IF(con_EOGJahr=2025,'[2]III_SAV-Details_NB'!AA3353,IF(con_EOGJahr=2026,'[2]III_SAV-Details_NB'!AB3353,'[2]III_SAV-Details_NB'!AC3353))</f>
        <v>0</v>
      </c>
      <c r="J3347" s="282"/>
      <c r="K3347" s="282"/>
      <c r="L3347" s="282"/>
      <c r="M3347" s="282"/>
      <c r="N3347" s="282"/>
      <c r="O3347" s="282"/>
      <c r="P3347" s="52">
        <f t="shared" si="867"/>
        <v>0</v>
      </c>
      <c r="Q3347" s="60"/>
      <c r="R3347" s="53">
        <f t="shared" si="873"/>
        <v>0</v>
      </c>
      <c r="S3347" s="59"/>
      <c r="T3347" s="61"/>
      <c r="U3347" s="342" t="str">
        <f t="shared" ref="U3347:U3410" si="877">+W3347</f>
        <v>k.A.</v>
      </c>
      <c r="V3347" s="343" t="str">
        <f t="shared" si="874"/>
        <v>k.A.</v>
      </c>
      <c r="W3347" s="343" t="str">
        <f>IFERROR(IF(OR($D3347="",$E3347=0,con_Ende=0),"k.A.",IF(VLOOKUP($D3347,rng_ND,5,0)="Nein",VLOOKUP($D3347,rng_ND,2,FALSE),MIN(VLOOKUP($D3347,rng_ND,2,FALSE),A_Stammdaten!$B$19-D_SAV!$E3347+1))),"k.A.")</f>
        <v>k.A.</v>
      </c>
      <c r="X3347" s="343" t="str">
        <f t="shared" si="875"/>
        <v>k.A.</v>
      </c>
      <c r="Y3347" s="62"/>
      <c r="Z3347" s="48">
        <f t="shared" si="876"/>
        <v>0</v>
      </c>
      <c r="AA3347" s="457"/>
      <c r="AB3347" s="55">
        <f t="shared" si="868"/>
        <v>0</v>
      </c>
      <c r="AC3347" s="55">
        <f>IF(A_Stammdaten!$B$25="ja",D_SAV!AA3347,D_SAV!AB3347)</f>
        <v>0</v>
      </c>
      <c r="AD3347" s="478">
        <f>IF(AC3347=0,0,IF(U3347-(con_EOGJahr-D_SAV!E3347)&lt;=0,AC3347,AC3347/V3347))</f>
        <v>0</v>
      </c>
      <c r="AE3347" s="478">
        <f>IFERROR(IF(AND(VLOOKUP(D3347,rng_ND,5,FALSE)="Ja",D_SAV!T3347="degressiv"),D_SAV!AC3347*Y3347/100,0),0)</f>
        <v>0</v>
      </c>
      <c r="AF3347" s="55">
        <f>IFERROR(IF(VLOOKUP(D3347,rng_ND,5,FALSE)="Ja",MAX(D_SAV!AD3347:AE3347),D_SAV!AD3347),0)</f>
        <v>0</v>
      </c>
      <c r="AG3347" s="55">
        <f t="shared" si="869"/>
        <v>0</v>
      </c>
      <c r="AH3347" s="55">
        <f t="shared" si="870"/>
        <v>0</v>
      </c>
      <c r="AI3347" s="55">
        <f t="shared" si="871"/>
        <v>0</v>
      </c>
      <c r="AJ3347" s="55">
        <f t="shared" si="872"/>
        <v>0</v>
      </c>
      <c r="AK3347" s="55">
        <f t="shared" si="863"/>
        <v>0</v>
      </c>
      <c r="AL3347" s="55">
        <f t="shared" si="864"/>
        <v>0</v>
      </c>
      <c r="AM3347" s="55">
        <f t="shared" si="865"/>
        <v>0</v>
      </c>
    </row>
    <row r="3348" spans="1:39" x14ac:dyDescent="0.25">
      <c r="A3348" s="47">
        <v>3344</v>
      </c>
      <c r="B3348" s="358" t="str">
        <f>IF(AND(E3348&lt;&gt;0,D3348&lt;&gt;0,F3348&lt;&gt;0),IF(C3348&lt;&gt;0,CONCATENATE(C3348,"-AGr",VLOOKUP(D3348,Listen!$A$2:$G$45,7,FALSE),"-",E3348,"-",F3348,),CONCATENATE("AGr",VLOOKUP(D3348,Listen!$A$2:$G$45,7,FALSE),"-",E3348,"-",F3348)),"keine vollständige ID")</f>
        <v>keine vollständige ID</v>
      </c>
      <c r="C3348" s="359">
        <f>'[2]III_SAV-Details_NB'!B3354</f>
        <v>0</v>
      </c>
      <c r="D3348" s="359">
        <f>'[2]III_SAV-Details_NB'!C3354</f>
        <v>0</v>
      </c>
      <c r="E3348" s="359">
        <f>'[2]III_SAV-Details_NB'!D3354</f>
        <v>0</v>
      </c>
      <c r="F3348" s="490"/>
      <c r="G3348" s="281">
        <f>'[2]III_SAV-Details_NB'!X3354</f>
        <v>0</v>
      </c>
      <c r="H3348" s="281">
        <f t="shared" si="866"/>
        <v>0</v>
      </c>
      <c r="I3348" s="281">
        <f>IF(con_EOGJahr=2025,'[2]III_SAV-Details_NB'!AA3354,IF(con_EOGJahr=2026,'[2]III_SAV-Details_NB'!AB3354,'[2]III_SAV-Details_NB'!AC3354))</f>
        <v>0</v>
      </c>
      <c r="J3348" s="282"/>
      <c r="K3348" s="282"/>
      <c r="L3348" s="282"/>
      <c r="M3348" s="282"/>
      <c r="N3348" s="282"/>
      <c r="O3348" s="282"/>
      <c r="P3348" s="52">
        <f t="shared" si="867"/>
        <v>0</v>
      </c>
      <c r="Q3348" s="60"/>
      <c r="R3348" s="53">
        <f t="shared" si="873"/>
        <v>0</v>
      </c>
      <c r="S3348" s="59"/>
      <c r="T3348" s="61"/>
      <c r="U3348" s="342" t="str">
        <f t="shared" si="877"/>
        <v>k.A.</v>
      </c>
      <c r="V3348" s="343" t="str">
        <f t="shared" si="874"/>
        <v>k.A.</v>
      </c>
      <c r="W3348" s="343" t="str">
        <f>IFERROR(IF(OR($D3348="",$E3348=0,con_Ende=0),"k.A.",IF(VLOOKUP($D3348,rng_ND,5,0)="Nein",VLOOKUP($D3348,rng_ND,2,FALSE),MIN(VLOOKUP($D3348,rng_ND,2,FALSE),A_Stammdaten!$B$19-D_SAV!$E3348+1))),"k.A.")</f>
        <v>k.A.</v>
      </c>
      <c r="X3348" s="343" t="str">
        <f t="shared" si="875"/>
        <v>k.A.</v>
      </c>
      <c r="Y3348" s="62"/>
      <c r="Z3348" s="48">
        <f t="shared" si="876"/>
        <v>0</v>
      </c>
      <c r="AA3348" s="457"/>
      <c r="AB3348" s="55">
        <f t="shared" si="868"/>
        <v>0</v>
      </c>
      <c r="AC3348" s="55">
        <f>IF(A_Stammdaten!$B$25="ja",D_SAV!AA3348,D_SAV!AB3348)</f>
        <v>0</v>
      </c>
      <c r="AD3348" s="478">
        <f>IF(AC3348=0,0,IF(U3348-(con_EOGJahr-D_SAV!E3348)&lt;=0,AC3348,AC3348/V3348))</f>
        <v>0</v>
      </c>
      <c r="AE3348" s="478">
        <f>IFERROR(IF(AND(VLOOKUP(D3348,rng_ND,5,FALSE)="Ja",D_SAV!T3348="degressiv"),D_SAV!AC3348*Y3348/100,0),0)</f>
        <v>0</v>
      </c>
      <c r="AF3348" s="55">
        <f>IFERROR(IF(VLOOKUP(D3348,rng_ND,5,FALSE)="Ja",MAX(D_SAV!AD3348:AE3348),D_SAV!AD3348),0)</f>
        <v>0</v>
      </c>
      <c r="AG3348" s="55">
        <f t="shared" si="869"/>
        <v>0</v>
      </c>
      <c r="AH3348" s="55">
        <f t="shared" si="870"/>
        <v>0</v>
      </c>
      <c r="AI3348" s="55">
        <f t="shared" si="871"/>
        <v>0</v>
      </c>
      <c r="AJ3348" s="55">
        <f t="shared" si="872"/>
        <v>0</v>
      </c>
      <c r="AK3348" s="55">
        <f t="shared" si="863"/>
        <v>0</v>
      </c>
      <c r="AL3348" s="55">
        <f t="shared" si="864"/>
        <v>0</v>
      </c>
      <c r="AM3348" s="55">
        <f t="shared" si="865"/>
        <v>0</v>
      </c>
    </row>
    <row r="3349" spans="1:39" x14ac:dyDescent="0.25">
      <c r="A3349" s="47">
        <v>3345</v>
      </c>
      <c r="B3349" s="358" t="str">
        <f>IF(AND(E3349&lt;&gt;0,D3349&lt;&gt;0,F3349&lt;&gt;0),IF(C3349&lt;&gt;0,CONCATENATE(C3349,"-AGr",VLOOKUP(D3349,Listen!$A$2:$G$45,7,FALSE),"-",E3349,"-",F3349,),CONCATENATE("AGr",VLOOKUP(D3349,Listen!$A$2:$G$45,7,FALSE),"-",E3349,"-",F3349)),"keine vollständige ID")</f>
        <v>keine vollständige ID</v>
      </c>
      <c r="C3349" s="359">
        <f>'[2]III_SAV-Details_NB'!B3355</f>
        <v>0</v>
      </c>
      <c r="D3349" s="359">
        <f>'[2]III_SAV-Details_NB'!C3355</f>
        <v>0</v>
      </c>
      <c r="E3349" s="359">
        <f>'[2]III_SAV-Details_NB'!D3355</f>
        <v>0</v>
      </c>
      <c r="F3349" s="490"/>
      <c r="G3349" s="281">
        <f>'[2]III_SAV-Details_NB'!X3355</f>
        <v>0</v>
      </c>
      <c r="H3349" s="281">
        <f t="shared" si="866"/>
        <v>0</v>
      </c>
      <c r="I3349" s="281">
        <f>IF(con_EOGJahr=2025,'[2]III_SAV-Details_NB'!AA3355,IF(con_EOGJahr=2026,'[2]III_SAV-Details_NB'!AB3355,'[2]III_SAV-Details_NB'!AC3355))</f>
        <v>0</v>
      </c>
      <c r="J3349" s="282"/>
      <c r="K3349" s="282"/>
      <c r="L3349" s="282"/>
      <c r="M3349" s="282"/>
      <c r="N3349" s="282"/>
      <c r="O3349" s="282"/>
      <c r="P3349" s="52">
        <f t="shared" si="867"/>
        <v>0</v>
      </c>
      <c r="Q3349" s="60"/>
      <c r="R3349" s="53">
        <f t="shared" si="873"/>
        <v>0</v>
      </c>
      <c r="S3349" s="59"/>
      <c r="T3349" s="61"/>
      <c r="U3349" s="342" t="str">
        <f t="shared" si="877"/>
        <v>k.A.</v>
      </c>
      <c r="V3349" s="343" t="str">
        <f t="shared" si="874"/>
        <v>k.A.</v>
      </c>
      <c r="W3349" s="343" t="str">
        <f>IFERROR(IF(OR($D3349="",$E3349=0,con_Ende=0),"k.A.",IF(VLOOKUP($D3349,rng_ND,5,0)="Nein",VLOOKUP($D3349,rng_ND,2,FALSE),MIN(VLOOKUP($D3349,rng_ND,2,FALSE),A_Stammdaten!$B$19-D_SAV!$E3349+1))),"k.A.")</f>
        <v>k.A.</v>
      </c>
      <c r="X3349" s="343" t="str">
        <f t="shared" si="875"/>
        <v>k.A.</v>
      </c>
      <c r="Y3349" s="62"/>
      <c r="Z3349" s="48">
        <f t="shared" si="876"/>
        <v>0</v>
      </c>
      <c r="AA3349" s="457"/>
      <c r="AB3349" s="55">
        <f t="shared" si="868"/>
        <v>0</v>
      </c>
      <c r="AC3349" s="55">
        <f>IF(A_Stammdaten!$B$25="ja",D_SAV!AA3349,D_SAV!AB3349)</f>
        <v>0</v>
      </c>
      <c r="AD3349" s="478">
        <f>IF(AC3349=0,0,IF(U3349-(con_EOGJahr-D_SAV!E3349)&lt;=0,AC3349,AC3349/V3349))</f>
        <v>0</v>
      </c>
      <c r="AE3349" s="478">
        <f>IFERROR(IF(AND(VLOOKUP(D3349,rng_ND,5,FALSE)="Ja",D_SAV!T3349="degressiv"),D_SAV!AC3349*Y3349/100,0),0)</f>
        <v>0</v>
      </c>
      <c r="AF3349" s="55">
        <f>IFERROR(IF(VLOOKUP(D3349,rng_ND,5,FALSE)="Ja",MAX(D_SAV!AD3349:AE3349),D_SAV!AD3349),0)</f>
        <v>0</v>
      </c>
      <c r="AG3349" s="55">
        <f t="shared" si="869"/>
        <v>0</v>
      </c>
      <c r="AH3349" s="55">
        <f t="shared" si="870"/>
        <v>0</v>
      </c>
      <c r="AI3349" s="55">
        <f t="shared" si="871"/>
        <v>0</v>
      </c>
      <c r="AJ3349" s="55">
        <f t="shared" si="872"/>
        <v>0</v>
      </c>
      <c r="AK3349" s="55">
        <f t="shared" si="863"/>
        <v>0</v>
      </c>
      <c r="AL3349" s="55">
        <f t="shared" si="864"/>
        <v>0</v>
      </c>
      <c r="AM3349" s="55">
        <f t="shared" si="865"/>
        <v>0</v>
      </c>
    </row>
    <row r="3350" spans="1:39" x14ac:dyDescent="0.25">
      <c r="A3350" s="47">
        <v>3346</v>
      </c>
      <c r="B3350" s="358" t="str">
        <f>IF(AND(E3350&lt;&gt;0,D3350&lt;&gt;0,F3350&lt;&gt;0),IF(C3350&lt;&gt;0,CONCATENATE(C3350,"-AGr",VLOOKUP(D3350,Listen!$A$2:$G$45,7,FALSE),"-",E3350,"-",F3350,),CONCATENATE("AGr",VLOOKUP(D3350,Listen!$A$2:$G$45,7,FALSE),"-",E3350,"-",F3350)),"keine vollständige ID")</f>
        <v>keine vollständige ID</v>
      </c>
      <c r="C3350" s="359">
        <f>'[2]III_SAV-Details_NB'!B3356</f>
        <v>0</v>
      </c>
      <c r="D3350" s="359">
        <f>'[2]III_SAV-Details_NB'!C3356</f>
        <v>0</v>
      </c>
      <c r="E3350" s="359">
        <f>'[2]III_SAV-Details_NB'!D3356</f>
        <v>0</v>
      </c>
      <c r="F3350" s="490"/>
      <c r="G3350" s="281">
        <f>'[2]III_SAV-Details_NB'!X3356</f>
        <v>0</v>
      </c>
      <c r="H3350" s="281">
        <f t="shared" si="866"/>
        <v>0</v>
      </c>
      <c r="I3350" s="281">
        <f>IF(con_EOGJahr=2025,'[2]III_SAV-Details_NB'!AA3356,IF(con_EOGJahr=2026,'[2]III_SAV-Details_NB'!AB3356,'[2]III_SAV-Details_NB'!AC3356))</f>
        <v>0</v>
      </c>
      <c r="J3350" s="282"/>
      <c r="K3350" s="282"/>
      <c r="L3350" s="282"/>
      <c r="M3350" s="282"/>
      <c r="N3350" s="282"/>
      <c r="O3350" s="282"/>
      <c r="P3350" s="52">
        <f t="shared" si="867"/>
        <v>0</v>
      </c>
      <c r="Q3350" s="60"/>
      <c r="R3350" s="53">
        <f t="shared" si="873"/>
        <v>0</v>
      </c>
      <c r="S3350" s="59"/>
      <c r="T3350" s="61"/>
      <c r="U3350" s="342" t="str">
        <f t="shared" si="877"/>
        <v>k.A.</v>
      </c>
      <c r="V3350" s="343" t="str">
        <f t="shared" si="874"/>
        <v>k.A.</v>
      </c>
      <c r="W3350" s="343" t="str">
        <f>IFERROR(IF(OR($D3350="",$E3350=0,con_Ende=0),"k.A.",IF(VLOOKUP($D3350,rng_ND,5,0)="Nein",VLOOKUP($D3350,rng_ND,2,FALSE),MIN(VLOOKUP($D3350,rng_ND,2,FALSE),A_Stammdaten!$B$19-D_SAV!$E3350+1))),"k.A.")</f>
        <v>k.A.</v>
      </c>
      <c r="X3350" s="343" t="str">
        <f t="shared" si="875"/>
        <v>k.A.</v>
      </c>
      <c r="Y3350" s="62"/>
      <c r="Z3350" s="48">
        <f t="shared" si="876"/>
        <v>0</v>
      </c>
      <c r="AA3350" s="457"/>
      <c r="AB3350" s="55">
        <f t="shared" si="868"/>
        <v>0</v>
      </c>
      <c r="AC3350" s="55">
        <f>IF(A_Stammdaten!$B$25="ja",D_SAV!AA3350,D_SAV!AB3350)</f>
        <v>0</v>
      </c>
      <c r="AD3350" s="478">
        <f>IF(AC3350=0,0,IF(U3350-(con_EOGJahr-D_SAV!E3350)&lt;=0,AC3350,AC3350/V3350))</f>
        <v>0</v>
      </c>
      <c r="AE3350" s="478">
        <f>IFERROR(IF(AND(VLOOKUP(D3350,rng_ND,5,FALSE)="Ja",D_SAV!T3350="degressiv"),D_SAV!AC3350*Y3350/100,0),0)</f>
        <v>0</v>
      </c>
      <c r="AF3350" s="55">
        <f>IFERROR(IF(VLOOKUP(D3350,rng_ND,5,FALSE)="Ja",MAX(D_SAV!AD3350:AE3350),D_SAV!AD3350),0)</f>
        <v>0</v>
      </c>
      <c r="AG3350" s="55">
        <f t="shared" si="869"/>
        <v>0</v>
      </c>
      <c r="AH3350" s="55">
        <f t="shared" si="870"/>
        <v>0</v>
      </c>
      <c r="AI3350" s="55">
        <f t="shared" si="871"/>
        <v>0</v>
      </c>
      <c r="AJ3350" s="55">
        <f t="shared" si="872"/>
        <v>0</v>
      </c>
      <c r="AK3350" s="55">
        <f t="shared" si="863"/>
        <v>0</v>
      </c>
      <c r="AL3350" s="55">
        <f t="shared" si="864"/>
        <v>0</v>
      </c>
      <c r="AM3350" s="55">
        <f t="shared" si="865"/>
        <v>0</v>
      </c>
    </row>
    <row r="3351" spans="1:39" x14ac:dyDescent="0.25">
      <c r="A3351" s="47">
        <v>3347</v>
      </c>
      <c r="B3351" s="358" t="str">
        <f>IF(AND(E3351&lt;&gt;0,D3351&lt;&gt;0,F3351&lt;&gt;0),IF(C3351&lt;&gt;0,CONCATENATE(C3351,"-AGr",VLOOKUP(D3351,Listen!$A$2:$G$45,7,FALSE),"-",E3351,"-",F3351,),CONCATENATE("AGr",VLOOKUP(D3351,Listen!$A$2:$G$45,7,FALSE),"-",E3351,"-",F3351)),"keine vollständige ID")</f>
        <v>keine vollständige ID</v>
      </c>
      <c r="C3351" s="359">
        <f>'[2]III_SAV-Details_NB'!B3357</f>
        <v>0</v>
      </c>
      <c r="D3351" s="359">
        <f>'[2]III_SAV-Details_NB'!C3357</f>
        <v>0</v>
      </c>
      <c r="E3351" s="359">
        <f>'[2]III_SAV-Details_NB'!D3357</f>
        <v>0</v>
      </c>
      <c r="F3351" s="490"/>
      <c r="G3351" s="281">
        <f>'[2]III_SAV-Details_NB'!X3357</f>
        <v>0</v>
      </c>
      <c r="H3351" s="281">
        <f t="shared" si="866"/>
        <v>0</v>
      </c>
      <c r="I3351" s="281">
        <f>IF(con_EOGJahr=2025,'[2]III_SAV-Details_NB'!AA3357,IF(con_EOGJahr=2026,'[2]III_SAV-Details_NB'!AB3357,'[2]III_SAV-Details_NB'!AC3357))</f>
        <v>0</v>
      </c>
      <c r="J3351" s="282"/>
      <c r="K3351" s="282"/>
      <c r="L3351" s="282"/>
      <c r="M3351" s="282"/>
      <c r="N3351" s="282"/>
      <c r="O3351" s="282"/>
      <c r="P3351" s="52">
        <f t="shared" si="867"/>
        <v>0</v>
      </c>
      <c r="Q3351" s="60"/>
      <c r="R3351" s="53">
        <f t="shared" si="873"/>
        <v>0</v>
      </c>
      <c r="S3351" s="59"/>
      <c r="T3351" s="61"/>
      <c r="U3351" s="342" t="str">
        <f t="shared" si="877"/>
        <v>k.A.</v>
      </c>
      <c r="V3351" s="343" t="str">
        <f t="shared" si="874"/>
        <v>k.A.</v>
      </c>
      <c r="W3351" s="343" t="str">
        <f>IFERROR(IF(OR($D3351="",$E3351=0,con_Ende=0),"k.A.",IF(VLOOKUP($D3351,rng_ND,5,0)="Nein",VLOOKUP($D3351,rng_ND,2,FALSE),MIN(VLOOKUP($D3351,rng_ND,2,FALSE),A_Stammdaten!$B$19-D_SAV!$E3351+1))),"k.A.")</f>
        <v>k.A.</v>
      </c>
      <c r="X3351" s="343" t="str">
        <f t="shared" si="875"/>
        <v>k.A.</v>
      </c>
      <c r="Y3351" s="62"/>
      <c r="Z3351" s="48">
        <f t="shared" si="876"/>
        <v>0</v>
      </c>
      <c r="AA3351" s="457"/>
      <c r="AB3351" s="55">
        <f t="shared" si="868"/>
        <v>0</v>
      </c>
      <c r="AC3351" s="55">
        <f>IF(A_Stammdaten!$B$25="ja",D_SAV!AA3351,D_SAV!AB3351)</f>
        <v>0</v>
      </c>
      <c r="AD3351" s="478">
        <f>IF(AC3351=0,0,IF(U3351-(con_EOGJahr-D_SAV!E3351)&lt;=0,AC3351,AC3351/V3351))</f>
        <v>0</v>
      </c>
      <c r="AE3351" s="478">
        <f>IFERROR(IF(AND(VLOOKUP(D3351,rng_ND,5,FALSE)="Ja",D_SAV!T3351="degressiv"),D_SAV!AC3351*Y3351/100,0),0)</f>
        <v>0</v>
      </c>
      <c r="AF3351" s="55">
        <f>IFERROR(IF(VLOOKUP(D3351,rng_ND,5,FALSE)="Ja",MAX(D_SAV!AD3351:AE3351),D_SAV!AD3351),0)</f>
        <v>0</v>
      </c>
      <c r="AG3351" s="55">
        <f t="shared" si="869"/>
        <v>0</v>
      </c>
      <c r="AH3351" s="55">
        <f t="shared" si="870"/>
        <v>0</v>
      </c>
      <c r="AI3351" s="55">
        <f t="shared" si="871"/>
        <v>0</v>
      </c>
      <c r="AJ3351" s="55">
        <f t="shared" si="872"/>
        <v>0</v>
      </c>
      <c r="AK3351" s="55">
        <f t="shared" si="863"/>
        <v>0</v>
      </c>
      <c r="AL3351" s="55">
        <f t="shared" si="864"/>
        <v>0</v>
      </c>
      <c r="AM3351" s="55">
        <f t="shared" si="865"/>
        <v>0</v>
      </c>
    </row>
    <row r="3352" spans="1:39" x14ac:dyDescent="0.25">
      <c r="A3352" s="47">
        <v>3348</v>
      </c>
      <c r="B3352" s="358" t="str">
        <f>IF(AND(E3352&lt;&gt;0,D3352&lt;&gt;0,F3352&lt;&gt;0),IF(C3352&lt;&gt;0,CONCATENATE(C3352,"-AGr",VLOOKUP(D3352,Listen!$A$2:$G$45,7,FALSE),"-",E3352,"-",F3352,),CONCATENATE("AGr",VLOOKUP(D3352,Listen!$A$2:$G$45,7,FALSE),"-",E3352,"-",F3352)),"keine vollständige ID")</f>
        <v>keine vollständige ID</v>
      </c>
      <c r="C3352" s="359">
        <f>'[2]III_SAV-Details_NB'!B3358</f>
        <v>0</v>
      </c>
      <c r="D3352" s="359">
        <f>'[2]III_SAV-Details_NB'!C3358</f>
        <v>0</v>
      </c>
      <c r="E3352" s="359">
        <f>'[2]III_SAV-Details_NB'!D3358</f>
        <v>0</v>
      </c>
      <c r="F3352" s="490"/>
      <c r="G3352" s="281">
        <f>'[2]III_SAV-Details_NB'!X3358</f>
        <v>0</v>
      </c>
      <c r="H3352" s="281">
        <f t="shared" si="866"/>
        <v>0</v>
      </c>
      <c r="I3352" s="281">
        <f>IF(con_EOGJahr=2025,'[2]III_SAV-Details_NB'!AA3358,IF(con_EOGJahr=2026,'[2]III_SAV-Details_NB'!AB3358,'[2]III_SAV-Details_NB'!AC3358))</f>
        <v>0</v>
      </c>
      <c r="J3352" s="282"/>
      <c r="K3352" s="282"/>
      <c r="L3352" s="282"/>
      <c r="M3352" s="282"/>
      <c r="N3352" s="282"/>
      <c r="O3352" s="282"/>
      <c r="P3352" s="52">
        <f t="shared" si="867"/>
        <v>0</v>
      </c>
      <c r="Q3352" s="60"/>
      <c r="R3352" s="53">
        <f t="shared" si="873"/>
        <v>0</v>
      </c>
      <c r="S3352" s="59"/>
      <c r="T3352" s="61"/>
      <c r="U3352" s="342" t="str">
        <f t="shared" si="877"/>
        <v>k.A.</v>
      </c>
      <c r="V3352" s="343" t="str">
        <f t="shared" si="874"/>
        <v>k.A.</v>
      </c>
      <c r="W3352" s="343" t="str">
        <f>IFERROR(IF(OR($D3352="",$E3352=0,con_Ende=0),"k.A.",IF(VLOOKUP($D3352,rng_ND,5,0)="Nein",VLOOKUP($D3352,rng_ND,2,FALSE),MIN(VLOOKUP($D3352,rng_ND,2,FALSE),A_Stammdaten!$B$19-D_SAV!$E3352+1))),"k.A.")</f>
        <v>k.A.</v>
      </c>
      <c r="X3352" s="343" t="str">
        <f t="shared" si="875"/>
        <v>k.A.</v>
      </c>
      <c r="Y3352" s="62"/>
      <c r="Z3352" s="48">
        <f t="shared" si="876"/>
        <v>0</v>
      </c>
      <c r="AA3352" s="457"/>
      <c r="AB3352" s="55">
        <f t="shared" si="868"/>
        <v>0</v>
      </c>
      <c r="AC3352" s="55">
        <f>IF(A_Stammdaten!$B$25="ja",D_SAV!AA3352,D_SAV!AB3352)</f>
        <v>0</v>
      </c>
      <c r="AD3352" s="478">
        <f>IF(AC3352=0,0,IF(U3352-(con_EOGJahr-D_SAV!E3352)&lt;=0,AC3352,AC3352/V3352))</f>
        <v>0</v>
      </c>
      <c r="AE3352" s="478">
        <f>IFERROR(IF(AND(VLOOKUP(D3352,rng_ND,5,FALSE)="Ja",D_SAV!T3352="degressiv"),D_SAV!AC3352*Y3352/100,0),0)</f>
        <v>0</v>
      </c>
      <c r="AF3352" s="55">
        <f>IFERROR(IF(VLOOKUP(D3352,rng_ND,5,FALSE)="Ja",MAX(D_SAV!AD3352:AE3352),D_SAV!AD3352),0)</f>
        <v>0</v>
      </c>
      <c r="AG3352" s="55">
        <f t="shared" si="869"/>
        <v>0</v>
      </c>
      <c r="AH3352" s="55">
        <f t="shared" si="870"/>
        <v>0</v>
      </c>
      <c r="AI3352" s="55">
        <f t="shared" si="871"/>
        <v>0</v>
      </c>
      <c r="AJ3352" s="55">
        <f t="shared" si="872"/>
        <v>0</v>
      </c>
      <c r="AK3352" s="55">
        <f t="shared" si="863"/>
        <v>0</v>
      </c>
      <c r="AL3352" s="55">
        <f t="shared" si="864"/>
        <v>0</v>
      </c>
      <c r="AM3352" s="55">
        <f t="shared" si="865"/>
        <v>0</v>
      </c>
    </row>
    <row r="3353" spans="1:39" x14ac:dyDescent="0.25">
      <c r="A3353" s="47">
        <v>3349</v>
      </c>
      <c r="B3353" s="358" t="str">
        <f>IF(AND(E3353&lt;&gt;0,D3353&lt;&gt;0,F3353&lt;&gt;0),IF(C3353&lt;&gt;0,CONCATENATE(C3353,"-AGr",VLOOKUP(D3353,Listen!$A$2:$G$45,7,FALSE),"-",E3353,"-",F3353,),CONCATENATE("AGr",VLOOKUP(D3353,Listen!$A$2:$G$45,7,FALSE),"-",E3353,"-",F3353)),"keine vollständige ID")</f>
        <v>keine vollständige ID</v>
      </c>
      <c r="C3353" s="359">
        <f>'[2]III_SAV-Details_NB'!B3359</f>
        <v>0</v>
      </c>
      <c r="D3353" s="359">
        <f>'[2]III_SAV-Details_NB'!C3359</f>
        <v>0</v>
      </c>
      <c r="E3353" s="359">
        <f>'[2]III_SAV-Details_NB'!D3359</f>
        <v>0</v>
      </c>
      <c r="F3353" s="490"/>
      <c r="G3353" s="281">
        <f>'[2]III_SAV-Details_NB'!X3359</f>
        <v>0</v>
      </c>
      <c r="H3353" s="281">
        <f t="shared" si="866"/>
        <v>0</v>
      </c>
      <c r="I3353" s="281">
        <f>IF(con_EOGJahr=2025,'[2]III_SAV-Details_NB'!AA3359,IF(con_EOGJahr=2026,'[2]III_SAV-Details_NB'!AB3359,'[2]III_SAV-Details_NB'!AC3359))</f>
        <v>0</v>
      </c>
      <c r="J3353" s="282"/>
      <c r="K3353" s="282"/>
      <c r="L3353" s="282"/>
      <c r="M3353" s="282"/>
      <c r="N3353" s="282"/>
      <c r="O3353" s="282"/>
      <c r="P3353" s="52">
        <f t="shared" si="867"/>
        <v>0</v>
      </c>
      <c r="Q3353" s="60"/>
      <c r="R3353" s="53">
        <f t="shared" si="873"/>
        <v>0</v>
      </c>
      <c r="S3353" s="59"/>
      <c r="T3353" s="61"/>
      <c r="U3353" s="342" t="str">
        <f t="shared" si="877"/>
        <v>k.A.</v>
      </c>
      <c r="V3353" s="343" t="str">
        <f t="shared" si="874"/>
        <v>k.A.</v>
      </c>
      <c r="W3353" s="343" t="str">
        <f>IFERROR(IF(OR($D3353="",$E3353=0,con_Ende=0),"k.A.",IF(VLOOKUP($D3353,rng_ND,5,0)="Nein",VLOOKUP($D3353,rng_ND,2,FALSE),MIN(VLOOKUP($D3353,rng_ND,2,FALSE),A_Stammdaten!$B$19-D_SAV!$E3353+1))),"k.A.")</f>
        <v>k.A.</v>
      </c>
      <c r="X3353" s="343" t="str">
        <f t="shared" si="875"/>
        <v>k.A.</v>
      </c>
      <c r="Y3353" s="62"/>
      <c r="Z3353" s="48">
        <f t="shared" si="876"/>
        <v>0</v>
      </c>
      <c r="AA3353" s="457"/>
      <c r="AB3353" s="55">
        <f t="shared" si="868"/>
        <v>0</v>
      </c>
      <c r="AC3353" s="55">
        <f>IF(A_Stammdaten!$B$25="ja",D_SAV!AA3353,D_SAV!AB3353)</f>
        <v>0</v>
      </c>
      <c r="AD3353" s="478">
        <f>IF(AC3353=0,0,IF(U3353-(con_EOGJahr-D_SAV!E3353)&lt;=0,AC3353,AC3353/V3353))</f>
        <v>0</v>
      </c>
      <c r="AE3353" s="478">
        <f>IFERROR(IF(AND(VLOOKUP(D3353,rng_ND,5,FALSE)="Ja",D_SAV!T3353="degressiv"),D_SAV!AC3353*Y3353/100,0),0)</f>
        <v>0</v>
      </c>
      <c r="AF3353" s="55">
        <f>IFERROR(IF(VLOOKUP(D3353,rng_ND,5,FALSE)="Ja",MAX(D_SAV!AD3353:AE3353),D_SAV!AD3353),0)</f>
        <v>0</v>
      </c>
      <c r="AG3353" s="55">
        <f t="shared" si="869"/>
        <v>0</v>
      </c>
      <c r="AH3353" s="55">
        <f t="shared" si="870"/>
        <v>0</v>
      </c>
      <c r="AI3353" s="55">
        <f t="shared" si="871"/>
        <v>0</v>
      </c>
      <c r="AJ3353" s="55">
        <f t="shared" si="872"/>
        <v>0</v>
      </c>
      <c r="AK3353" s="55">
        <f t="shared" si="863"/>
        <v>0</v>
      </c>
      <c r="AL3353" s="55">
        <f t="shared" si="864"/>
        <v>0</v>
      </c>
      <c r="AM3353" s="55">
        <f t="shared" si="865"/>
        <v>0</v>
      </c>
    </row>
    <row r="3354" spans="1:39" x14ac:dyDescent="0.25">
      <c r="A3354" s="47">
        <v>3350</v>
      </c>
      <c r="B3354" s="358" t="str">
        <f>IF(AND(E3354&lt;&gt;0,D3354&lt;&gt;0,F3354&lt;&gt;0),IF(C3354&lt;&gt;0,CONCATENATE(C3354,"-AGr",VLOOKUP(D3354,Listen!$A$2:$G$45,7,FALSE),"-",E3354,"-",F3354,),CONCATENATE("AGr",VLOOKUP(D3354,Listen!$A$2:$G$45,7,FALSE),"-",E3354,"-",F3354)),"keine vollständige ID")</f>
        <v>keine vollständige ID</v>
      </c>
      <c r="C3354" s="359">
        <f>'[2]III_SAV-Details_NB'!B3360</f>
        <v>0</v>
      </c>
      <c r="D3354" s="359">
        <f>'[2]III_SAV-Details_NB'!C3360</f>
        <v>0</v>
      </c>
      <c r="E3354" s="359">
        <f>'[2]III_SAV-Details_NB'!D3360</f>
        <v>0</v>
      </c>
      <c r="F3354" s="490"/>
      <c r="G3354" s="281">
        <f>'[2]III_SAV-Details_NB'!X3360</f>
        <v>0</v>
      </c>
      <c r="H3354" s="281">
        <f t="shared" si="866"/>
        <v>0</v>
      </c>
      <c r="I3354" s="281">
        <f>IF(con_EOGJahr=2025,'[2]III_SAV-Details_NB'!AA3360,IF(con_EOGJahr=2026,'[2]III_SAV-Details_NB'!AB3360,'[2]III_SAV-Details_NB'!AC3360))</f>
        <v>0</v>
      </c>
      <c r="J3354" s="282"/>
      <c r="K3354" s="282"/>
      <c r="L3354" s="282"/>
      <c r="M3354" s="282"/>
      <c r="N3354" s="282"/>
      <c r="O3354" s="282"/>
      <c r="P3354" s="52">
        <f t="shared" si="867"/>
        <v>0</v>
      </c>
      <c r="Q3354" s="60"/>
      <c r="R3354" s="53">
        <f t="shared" si="873"/>
        <v>0</v>
      </c>
      <c r="S3354" s="59"/>
      <c r="T3354" s="61"/>
      <c r="U3354" s="342" t="str">
        <f t="shared" si="877"/>
        <v>k.A.</v>
      </c>
      <c r="V3354" s="343" t="str">
        <f t="shared" si="874"/>
        <v>k.A.</v>
      </c>
      <c r="W3354" s="343" t="str">
        <f>IFERROR(IF(OR($D3354="",$E3354=0,con_Ende=0),"k.A.",IF(VLOOKUP($D3354,rng_ND,5,0)="Nein",VLOOKUP($D3354,rng_ND,2,FALSE),MIN(VLOOKUP($D3354,rng_ND,2,FALSE),A_Stammdaten!$B$19-D_SAV!$E3354+1))),"k.A.")</f>
        <v>k.A.</v>
      </c>
      <c r="X3354" s="343" t="str">
        <f t="shared" si="875"/>
        <v>k.A.</v>
      </c>
      <c r="Y3354" s="62"/>
      <c r="Z3354" s="48">
        <f t="shared" si="876"/>
        <v>0</v>
      </c>
      <c r="AA3354" s="457"/>
      <c r="AB3354" s="55">
        <f t="shared" si="868"/>
        <v>0</v>
      </c>
      <c r="AC3354" s="55">
        <f>IF(A_Stammdaten!$B$25="ja",D_SAV!AA3354,D_SAV!AB3354)</f>
        <v>0</v>
      </c>
      <c r="AD3354" s="478">
        <f>IF(AC3354=0,0,IF(U3354-(con_EOGJahr-D_SAV!E3354)&lt;=0,AC3354,AC3354/V3354))</f>
        <v>0</v>
      </c>
      <c r="AE3354" s="478">
        <f>IFERROR(IF(AND(VLOOKUP(D3354,rng_ND,5,FALSE)="Ja",D_SAV!T3354="degressiv"),D_SAV!AC3354*Y3354/100,0),0)</f>
        <v>0</v>
      </c>
      <c r="AF3354" s="55">
        <f>IFERROR(IF(VLOOKUP(D3354,rng_ND,5,FALSE)="Ja",MAX(D_SAV!AD3354:AE3354),D_SAV!AD3354),0)</f>
        <v>0</v>
      </c>
      <c r="AG3354" s="55">
        <f t="shared" si="869"/>
        <v>0</v>
      </c>
      <c r="AH3354" s="55">
        <f t="shared" si="870"/>
        <v>0</v>
      </c>
      <c r="AI3354" s="55">
        <f t="shared" si="871"/>
        <v>0</v>
      </c>
      <c r="AJ3354" s="55">
        <f t="shared" si="872"/>
        <v>0</v>
      </c>
      <c r="AK3354" s="55">
        <f t="shared" si="863"/>
        <v>0</v>
      </c>
      <c r="AL3354" s="55">
        <f t="shared" si="864"/>
        <v>0</v>
      </c>
      <c r="AM3354" s="55">
        <f t="shared" si="865"/>
        <v>0</v>
      </c>
    </row>
    <row r="3355" spans="1:39" x14ac:dyDescent="0.25">
      <c r="A3355" s="47">
        <v>3351</v>
      </c>
      <c r="B3355" s="358" t="str">
        <f>IF(AND(E3355&lt;&gt;0,D3355&lt;&gt;0,F3355&lt;&gt;0),IF(C3355&lt;&gt;0,CONCATENATE(C3355,"-AGr",VLOOKUP(D3355,Listen!$A$2:$G$45,7,FALSE),"-",E3355,"-",F3355,),CONCATENATE("AGr",VLOOKUP(D3355,Listen!$A$2:$G$45,7,FALSE),"-",E3355,"-",F3355)),"keine vollständige ID")</f>
        <v>keine vollständige ID</v>
      </c>
      <c r="C3355" s="359">
        <f>'[2]III_SAV-Details_NB'!B3361</f>
        <v>0</v>
      </c>
      <c r="D3355" s="359">
        <f>'[2]III_SAV-Details_NB'!C3361</f>
        <v>0</v>
      </c>
      <c r="E3355" s="359">
        <f>'[2]III_SAV-Details_NB'!D3361</f>
        <v>0</v>
      </c>
      <c r="F3355" s="490"/>
      <c r="G3355" s="281">
        <f>'[2]III_SAV-Details_NB'!X3361</f>
        <v>0</v>
      </c>
      <c r="H3355" s="281">
        <f t="shared" si="866"/>
        <v>0</v>
      </c>
      <c r="I3355" s="281">
        <f>IF(con_EOGJahr=2025,'[2]III_SAV-Details_NB'!AA3361,IF(con_EOGJahr=2026,'[2]III_SAV-Details_NB'!AB3361,'[2]III_SAV-Details_NB'!AC3361))</f>
        <v>0</v>
      </c>
      <c r="J3355" s="282"/>
      <c r="K3355" s="282"/>
      <c r="L3355" s="282"/>
      <c r="M3355" s="282"/>
      <c r="N3355" s="282"/>
      <c r="O3355" s="282"/>
      <c r="P3355" s="52">
        <f t="shared" si="867"/>
        <v>0</v>
      </c>
      <c r="Q3355" s="60"/>
      <c r="R3355" s="53">
        <f t="shared" si="873"/>
        <v>0</v>
      </c>
      <c r="S3355" s="59"/>
      <c r="T3355" s="61"/>
      <c r="U3355" s="342" t="str">
        <f t="shared" si="877"/>
        <v>k.A.</v>
      </c>
      <c r="V3355" s="343" t="str">
        <f t="shared" si="874"/>
        <v>k.A.</v>
      </c>
      <c r="W3355" s="343" t="str">
        <f>IFERROR(IF(OR($D3355="",$E3355=0,con_Ende=0),"k.A.",IF(VLOOKUP($D3355,rng_ND,5,0)="Nein",VLOOKUP($D3355,rng_ND,2,FALSE),MIN(VLOOKUP($D3355,rng_ND,2,FALSE),A_Stammdaten!$B$19-D_SAV!$E3355+1))),"k.A.")</f>
        <v>k.A.</v>
      </c>
      <c r="X3355" s="343" t="str">
        <f t="shared" si="875"/>
        <v>k.A.</v>
      </c>
      <c r="Y3355" s="62"/>
      <c r="Z3355" s="48">
        <f t="shared" si="876"/>
        <v>0</v>
      </c>
      <c r="AA3355" s="457"/>
      <c r="AB3355" s="55">
        <f t="shared" si="868"/>
        <v>0</v>
      </c>
      <c r="AC3355" s="55">
        <f>IF(A_Stammdaten!$B$25="ja",D_SAV!AA3355,D_SAV!AB3355)</f>
        <v>0</v>
      </c>
      <c r="AD3355" s="478">
        <f>IF(AC3355=0,0,IF(U3355-(con_EOGJahr-D_SAV!E3355)&lt;=0,AC3355,AC3355/V3355))</f>
        <v>0</v>
      </c>
      <c r="AE3355" s="478">
        <f>IFERROR(IF(AND(VLOOKUP(D3355,rng_ND,5,FALSE)="Ja",D_SAV!T3355="degressiv"),D_SAV!AC3355*Y3355/100,0),0)</f>
        <v>0</v>
      </c>
      <c r="AF3355" s="55">
        <f>IFERROR(IF(VLOOKUP(D3355,rng_ND,5,FALSE)="Ja",MAX(D_SAV!AD3355:AE3355),D_SAV!AD3355),0)</f>
        <v>0</v>
      </c>
      <c r="AG3355" s="55">
        <f t="shared" si="869"/>
        <v>0</v>
      </c>
      <c r="AH3355" s="55">
        <f t="shared" si="870"/>
        <v>0</v>
      </c>
      <c r="AI3355" s="55">
        <f t="shared" si="871"/>
        <v>0</v>
      </c>
      <c r="AJ3355" s="55">
        <f t="shared" si="872"/>
        <v>0</v>
      </c>
      <c r="AK3355" s="55">
        <f t="shared" si="863"/>
        <v>0</v>
      </c>
      <c r="AL3355" s="55">
        <f t="shared" si="864"/>
        <v>0</v>
      </c>
      <c r="AM3355" s="55">
        <f t="shared" si="865"/>
        <v>0</v>
      </c>
    </row>
    <row r="3356" spans="1:39" x14ac:dyDescent="0.25">
      <c r="A3356" s="47">
        <v>3352</v>
      </c>
      <c r="B3356" s="358" t="str">
        <f>IF(AND(E3356&lt;&gt;0,D3356&lt;&gt;0,F3356&lt;&gt;0),IF(C3356&lt;&gt;0,CONCATENATE(C3356,"-AGr",VLOOKUP(D3356,Listen!$A$2:$G$45,7,FALSE),"-",E3356,"-",F3356,),CONCATENATE("AGr",VLOOKUP(D3356,Listen!$A$2:$G$45,7,FALSE),"-",E3356,"-",F3356)),"keine vollständige ID")</f>
        <v>keine vollständige ID</v>
      </c>
      <c r="C3356" s="359">
        <f>'[2]III_SAV-Details_NB'!B3362</f>
        <v>0</v>
      </c>
      <c r="D3356" s="359">
        <f>'[2]III_SAV-Details_NB'!C3362</f>
        <v>0</v>
      </c>
      <c r="E3356" s="359">
        <f>'[2]III_SAV-Details_NB'!D3362</f>
        <v>0</v>
      </c>
      <c r="F3356" s="490"/>
      <c r="G3356" s="281">
        <f>'[2]III_SAV-Details_NB'!X3362</f>
        <v>0</v>
      </c>
      <c r="H3356" s="281">
        <f t="shared" si="866"/>
        <v>0</v>
      </c>
      <c r="I3356" s="281">
        <f>IF(con_EOGJahr=2025,'[2]III_SAV-Details_NB'!AA3362,IF(con_EOGJahr=2026,'[2]III_SAV-Details_NB'!AB3362,'[2]III_SAV-Details_NB'!AC3362))</f>
        <v>0</v>
      </c>
      <c r="J3356" s="282"/>
      <c r="K3356" s="282"/>
      <c r="L3356" s="282"/>
      <c r="M3356" s="282"/>
      <c r="N3356" s="282"/>
      <c r="O3356" s="282"/>
      <c r="P3356" s="52">
        <f t="shared" si="867"/>
        <v>0</v>
      </c>
      <c r="Q3356" s="60"/>
      <c r="R3356" s="53">
        <f t="shared" si="873"/>
        <v>0</v>
      </c>
      <c r="S3356" s="59"/>
      <c r="T3356" s="61"/>
      <c r="U3356" s="342" t="str">
        <f t="shared" si="877"/>
        <v>k.A.</v>
      </c>
      <c r="V3356" s="343" t="str">
        <f t="shared" si="874"/>
        <v>k.A.</v>
      </c>
      <c r="W3356" s="343" t="str">
        <f>IFERROR(IF(OR($D3356="",$E3356=0,con_Ende=0),"k.A.",IF(VLOOKUP($D3356,rng_ND,5,0)="Nein",VLOOKUP($D3356,rng_ND,2,FALSE),MIN(VLOOKUP($D3356,rng_ND,2,FALSE),A_Stammdaten!$B$19-D_SAV!$E3356+1))),"k.A.")</f>
        <v>k.A.</v>
      </c>
      <c r="X3356" s="343" t="str">
        <f t="shared" si="875"/>
        <v>k.A.</v>
      </c>
      <c r="Y3356" s="62"/>
      <c r="Z3356" s="48">
        <f t="shared" si="876"/>
        <v>0</v>
      </c>
      <c r="AA3356" s="457"/>
      <c r="AB3356" s="55">
        <f t="shared" si="868"/>
        <v>0</v>
      </c>
      <c r="AC3356" s="55">
        <f>IF(A_Stammdaten!$B$25="ja",D_SAV!AA3356,D_SAV!AB3356)</f>
        <v>0</v>
      </c>
      <c r="AD3356" s="478">
        <f>IF(AC3356=0,0,IF(U3356-(con_EOGJahr-D_SAV!E3356)&lt;=0,AC3356,AC3356/V3356))</f>
        <v>0</v>
      </c>
      <c r="AE3356" s="478">
        <f>IFERROR(IF(AND(VLOOKUP(D3356,rng_ND,5,FALSE)="Ja",D_SAV!T3356="degressiv"),D_SAV!AC3356*Y3356/100,0),0)</f>
        <v>0</v>
      </c>
      <c r="AF3356" s="55">
        <f>IFERROR(IF(VLOOKUP(D3356,rng_ND,5,FALSE)="Ja",MAX(D_SAV!AD3356:AE3356),D_SAV!AD3356),0)</f>
        <v>0</v>
      </c>
      <c r="AG3356" s="55">
        <f t="shared" si="869"/>
        <v>0</v>
      </c>
      <c r="AH3356" s="55">
        <f t="shared" si="870"/>
        <v>0</v>
      </c>
      <c r="AI3356" s="55">
        <f t="shared" si="871"/>
        <v>0</v>
      </c>
      <c r="AJ3356" s="55">
        <f t="shared" si="872"/>
        <v>0</v>
      </c>
      <c r="AK3356" s="55">
        <f t="shared" si="863"/>
        <v>0</v>
      </c>
      <c r="AL3356" s="55">
        <f t="shared" si="864"/>
        <v>0</v>
      </c>
      <c r="AM3356" s="55">
        <f t="shared" si="865"/>
        <v>0</v>
      </c>
    </row>
    <row r="3357" spans="1:39" x14ac:dyDescent="0.25">
      <c r="A3357" s="47">
        <v>3353</v>
      </c>
      <c r="B3357" s="358" t="str">
        <f>IF(AND(E3357&lt;&gt;0,D3357&lt;&gt;0,F3357&lt;&gt;0),IF(C3357&lt;&gt;0,CONCATENATE(C3357,"-AGr",VLOOKUP(D3357,Listen!$A$2:$G$45,7,FALSE),"-",E3357,"-",F3357,),CONCATENATE("AGr",VLOOKUP(D3357,Listen!$A$2:$G$45,7,FALSE),"-",E3357,"-",F3357)),"keine vollständige ID")</f>
        <v>keine vollständige ID</v>
      </c>
      <c r="C3357" s="359">
        <f>'[2]III_SAV-Details_NB'!B3363</f>
        <v>0</v>
      </c>
      <c r="D3357" s="359">
        <f>'[2]III_SAV-Details_NB'!C3363</f>
        <v>0</v>
      </c>
      <c r="E3357" s="359">
        <f>'[2]III_SAV-Details_NB'!D3363</f>
        <v>0</v>
      </c>
      <c r="F3357" s="490"/>
      <c r="G3357" s="281">
        <f>'[2]III_SAV-Details_NB'!X3363</f>
        <v>0</v>
      </c>
      <c r="H3357" s="281">
        <f t="shared" si="866"/>
        <v>0</v>
      </c>
      <c r="I3357" s="281">
        <f>IF(con_EOGJahr=2025,'[2]III_SAV-Details_NB'!AA3363,IF(con_EOGJahr=2026,'[2]III_SAV-Details_NB'!AB3363,'[2]III_SAV-Details_NB'!AC3363))</f>
        <v>0</v>
      </c>
      <c r="J3357" s="282"/>
      <c r="K3357" s="282"/>
      <c r="L3357" s="282"/>
      <c r="M3357" s="282"/>
      <c r="N3357" s="282"/>
      <c r="O3357" s="282"/>
      <c r="P3357" s="52">
        <f t="shared" si="867"/>
        <v>0</v>
      </c>
      <c r="Q3357" s="60"/>
      <c r="R3357" s="53">
        <f t="shared" si="873"/>
        <v>0</v>
      </c>
      <c r="S3357" s="59"/>
      <c r="T3357" s="61"/>
      <c r="U3357" s="342" t="str">
        <f t="shared" si="877"/>
        <v>k.A.</v>
      </c>
      <c r="V3357" s="343" t="str">
        <f t="shared" si="874"/>
        <v>k.A.</v>
      </c>
      <c r="W3357" s="343" t="str">
        <f>IFERROR(IF(OR($D3357="",$E3357=0,con_Ende=0),"k.A.",IF(VLOOKUP($D3357,rng_ND,5,0)="Nein",VLOOKUP($D3357,rng_ND,2,FALSE),MIN(VLOOKUP($D3357,rng_ND,2,FALSE),A_Stammdaten!$B$19-D_SAV!$E3357+1))),"k.A.")</f>
        <v>k.A.</v>
      </c>
      <c r="X3357" s="343" t="str">
        <f t="shared" si="875"/>
        <v>k.A.</v>
      </c>
      <c r="Y3357" s="62"/>
      <c r="Z3357" s="48">
        <f t="shared" si="876"/>
        <v>0</v>
      </c>
      <c r="AA3357" s="457"/>
      <c r="AB3357" s="55">
        <f t="shared" si="868"/>
        <v>0</v>
      </c>
      <c r="AC3357" s="55">
        <f>IF(A_Stammdaten!$B$25="ja",D_SAV!AA3357,D_SAV!AB3357)</f>
        <v>0</v>
      </c>
      <c r="AD3357" s="478">
        <f>IF(AC3357=0,0,IF(U3357-(con_EOGJahr-D_SAV!E3357)&lt;=0,AC3357,AC3357/V3357))</f>
        <v>0</v>
      </c>
      <c r="AE3357" s="478">
        <f>IFERROR(IF(AND(VLOOKUP(D3357,rng_ND,5,FALSE)="Ja",D_SAV!T3357="degressiv"),D_SAV!AC3357*Y3357/100,0),0)</f>
        <v>0</v>
      </c>
      <c r="AF3357" s="55">
        <f>IFERROR(IF(VLOOKUP(D3357,rng_ND,5,FALSE)="Ja",MAX(D_SAV!AD3357:AE3357),D_SAV!AD3357),0)</f>
        <v>0</v>
      </c>
      <c r="AG3357" s="55">
        <f t="shared" si="869"/>
        <v>0</v>
      </c>
      <c r="AH3357" s="55">
        <f t="shared" si="870"/>
        <v>0</v>
      </c>
      <c r="AI3357" s="55">
        <f t="shared" si="871"/>
        <v>0</v>
      </c>
      <c r="AJ3357" s="55">
        <f t="shared" si="872"/>
        <v>0</v>
      </c>
      <c r="AK3357" s="55">
        <f t="shared" si="863"/>
        <v>0</v>
      </c>
      <c r="AL3357" s="55">
        <f t="shared" si="864"/>
        <v>0</v>
      </c>
      <c r="AM3357" s="55">
        <f t="shared" si="865"/>
        <v>0</v>
      </c>
    </row>
    <row r="3358" spans="1:39" x14ac:dyDescent="0.25">
      <c r="A3358" s="47">
        <v>3354</v>
      </c>
      <c r="B3358" s="358" t="str">
        <f>IF(AND(E3358&lt;&gt;0,D3358&lt;&gt;0,F3358&lt;&gt;0),IF(C3358&lt;&gt;0,CONCATENATE(C3358,"-AGr",VLOOKUP(D3358,Listen!$A$2:$G$45,7,FALSE),"-",E3358,"-",F3358,),CONCATENATE("AGr",VLOOKUP(D3358,Listen!$A$2:$G$45,7,FALSE),"-",E3358,"-",F3358)),"keine vollständige ID")</f>
        <v>keine vollständige ID</v>
      </c>
      <c r="C3358" s="359">
        <f>'[2]III_SAV-Details_NB'!B3364</f>
        <v>0</v>
      </c>
      <c r="D3358" s="359">
        <f>'[2]III_SAV-Details_NB'!C3364</f>
        <v>0</v>
      </c>
      <c r="E3358" s="359">
        <f>'[2]III_SAV-Details_NB'!D3364</f>
        <v>0</v>
      </c>
      <c r="F3358" s="490"/>
      <c r="G3358" s="281">
        <f>'[2]III_SAV-Details_NB'!X3364</f>
        <v>0</v>
      </c>
      <c r="H3358" s="281">
        <f t="shared" si="866"/>
        <v>0</v>
      </c>
      <c r="I3358" s="281">
        <f>IF(con_EOGJahr=2025,'[2]III_SAV-Details_NB'!AA3364,IF(con_EOGJahr=2026,'[2]III_SAV-Details_NB'!AB3364,'[2]III_SAV-Details_NB'!AC3364))</f>
        <v>0</v>
      </c>
      <c r="J3358" s="282"/>
      <c r="K3358" s="282"/>
      <c r="L3358" s="282"/>
      <c r="M3358" s="282"/>
      <c r="N3358" s="282"/>
      <c r="O3358" s="282"/>
      <c r="P3358" s="52">
        <f t="shared" si="867"/>
        <v>0</v>
      </c>
      <c r="Q3358" s="60"/>
      <c r="R3358" s="53">
        <f t="shared" si="873"/>
        <v>0</v>
      </c>
      <c r="S3358" s="59"/>
      <c r="T3358" s="61"/>
      <c r="U3358" s="342" t="str">
        <f t="shared" si="877"/>
        <v>k.A.</v>
      </c>
      <c r="V3358" s="343" t="str">
        <f t="shared" si="874"/>
        <v>k.A.</v>
      </c>
      <c r="W3358" s="343" t="str">
        <f>IFERROR(IF(OR($D3358="",$E3358=0,con_Ende=0),"k.A.",IF(VLOOKUP($D3358,rng_ND,5,0)="Nein",VLOOKUP($D3358,rng_ND,2,FALSE),MIN(VLOOKUP($D3358,rng_ND,2,FALSE),A_Stammdaten!$B$19-D_SAV!$E3358+1))),"k.A.")</f>
        <v>k.A.</v>
      </c>
      <c r="X3358" s="343" t="str">
        <f t="shared" si="875"/>
        <v>k.A.</v>
      </c>
      <c r="Y3358" s="62"/>
      <c r="Z3358" s="48">
        <f t="shared" si="876"/>
        <v>0</v>
      </c>
      <c r="AA3358" s="457"/>
      <c r="AB3358" s="55">
        <f t="shared" si="868"/>
        <v>0</v>
      </c>
      <c r="AC3358" s="55">
        <f>IF(A_Stammdaten!$B$25="ja",D_SAV!AA3358,D_SAV!AB3358)</f>
        <v>0</v>
      </c>
      <c r="AD3358" s="478">
        <f>IF(AC3358=0,0,IF(U3358-(con_EOGJahr-D_SAV!E3358)&lt;=0,AC3358,AC3358/V3358))</f>
        <v>0</v>
      </c>
      <c r="AE3358" s="478">
        <f>IFERROR(IF(AND(VLOOKUP(D3358,rng_ND,5,FALSE)="Ja",D_SAV!T3358="degressiv"),D_SAV!AC3358*Y3358/100,0),0)</f>
        <v>0</v>
      </c>
      <c r="AF3358" s="55">
        <f>IFERROR(IF(VLOOKUP(D3358,rng_ND,5,FALSE)="Ja",MAX(D_SAV!AD3358:AE3358),D_SAV!AD3358),0)</f>
        <v>0</v>
      </c>
      <c r="AG3358" s="55">
        <f t="shared" si="869"/>
        <v>0</v>
      </c>
      <c r="AH3358" s="55">
        <f t="shared" si="870"/>
        <v>0</v>
      </c>
      <c r="AI3358" s="55">
        <f t="shared" si="871"/>
        <v>0</v>
      </c>
      <c r="AJ3358" s="55">
        <f t="shared" si="872"/>
        <v>0</v>
      </c>
      <c r="AK3358" s="55">
        <f t="shared" si="863"/>
        <v>0</v>
      </c>
      <c r="AL3358" s="55">
        <f t="shared" si="864"/>
        <v>0</v>
      </c>
      <c r="AM3358" s="55">
        <f t="shared" si="865"/>
        <v>0</v>
      </c>
    </row>
    <row r="3359" spans="1:39" x14ac:dyDescent="0.25">
      <c r="A3359" s="47">
        <v>3355</v>
      </c>
      <c r="B3359" s="358" t="str">
        <f>IF(AND(E3359&lt;&gt;0,D3359&lt;&gt;0,F3359&lt;&gt;0),IF(C3359&lt;&gt;0,CONCATENATE(C3359,"-AGr",VLOOKUP(D3359,Listen!$A$2:$G$45,7,FALSE),"-",E3359,"-",F3359,),CONCATENATE("AGr",VLOOKUP(D3359,Listen!$A$2:$G$45,7,FALSE),"-",E3359,"-",F3359)),"keine vollständige ID")</f>
        <v>keine vollständige ID</v>
      </c>
      <c r="C3359" s="359">
        <f>'[2]III_SAV-Details_NB'!B3365</f>
        <v>0</v>
      </c>
      <c r="D3359" s="359">
        <f>'[2]III_SAV-Details_NB'!C3365</f>
        <v>0</v>
      </c>
      <c r="E3359" s="359">
        <f>'[2]III_SAV-Details_NB'!D3365</f>
        <v>0</v>
      </c>
      <c r="F3359" s="490"/>
      <c r="G3359" s="281">
        <f>'[2]III_SAV-Details_NB'!X3365</f>
        <v>0</v>
      </c>
      <c r="H3359" s="281">
        <f t="shared" si="866"/>
        <v>0</v>
      </c>
      <c r="I3359" s="281">
        <f>IF(con_EOGJahr=2025,'[2]III_SAV-Details_NB'!AA3365,IF(con_EOGJahr=2026,'[2]III_SAV-Details_NB'!AB3365,'[2]III_SAV-Details_NB'!AC3365))</f>
        <v>0</v>
      </c>
      <c r="J3359" s="282"/>
      <c r="K3359" s="282"/>
      <c r="L3359" s="282"/>
      <c r="M3359" s="282"/>
      <c r="N3359" s="282"/>
      <c r="O3359" s="282"/>
      <c r="P3359" s="52">
        <f t="shared" si="867"/>
        <v>0</v>
      </c>
      <c r="Q3359" s="60"/>
      <c r="R3359" s="53">
        <f t="shared" si="873"/>
        <v>0</v>
      </c>
      <c r="S3359" s="59"/>
      <c r="T3359" s="61"/>
      <c r="U3359" s="342" t="str">
        <f t="shared" si="877"/>
        <v>k.A.</v>
      </c>
      <c r="V3359" s="343" t="str">
        <f t="shared" si="874"/>
        <v>k.A.</v>
      </c>
      <c r="W3359" s="343" t="str">
        <f>IFERROR(IF(OR($D3359="",$E3359=0,con_Ende=0),"k.A.",IF(VLOOKUP($D3359,rng_ND,5,0)="Nein",VLOOKUP($D3359,rng_ND,2,FALSE),MIN(VLOOKUP($D3359,rng_ND,2,FALSE),A_Stammdaten!$B$19-D_SAV!$E3359+1))),"k.A.")</f>
        <v>k.A.</v>
      </c>
      <c r="X3359" s="343" t="str">
        <f t="shared" si="875"/>
        <v>k.A.</v>
      </c>
      <c r="Y3359" s="62"/>
      <c r="Z3359" s="48">
        <f t="shared" si="876"/>
        <v>0</v>
      </c>
      <c r="AA3359" s="457"/>
      <c r="AB3359" s="55">
        <f t="shared" si="868"/>
        <v>0</v>
      </c>
      <c r="AC3359" s="55">
        <f>IF(A_Stammdaten!$B$25="ja",D_SAV!AA3359,D_SAV!AB3359)</f>
        <v>0</v>
      </c>
      <c r="AD3359" s="478">
        <f>IF(AC3359=0,0,IF(U3359-(con_EOGJahr-D_SAV!E3359)&lt;=0,AC3359,AC3359/V3359))</f>
        <v>0</v>
      </c>
      <c r="AE3359" s="478">
        <f>IFERROR(IF(AND(VLOOKUP(D3359,rng_ND,5,FALSE)="Ja",D_SAV!T3359="degressiv"),D_SAV!AC3359*Y3359/100,0),0)</f>
        <v>0</v>
      </c>
      <c r="AF3359" s="55">
        <f>IFERROR(IF(VLOOKUP(D3359,rng_ND,5,FALSE)="Ja",MAX(D_SAV!AD3359:AE3359),D_SAV!AD3359),0)</f>
        <v>0</v>
      </c>
      <c r="AG3359" s="55">
        <f t="shared" si="869"/>
        <v>0</v>
      </c>
      <c r="AH3359" s="55">
        <f t="shared" si="870"/>
        <v>0</v>
      </c>
      <c r="AI3359" s="55">
        <f t="shared" si="871"/>
        <v>0</v>
      </c>
      <c r="AJ3359" s="55">
        <f t="shared" si="872"/>
        <v>0</v>
      </c>
      <c r="AK3359" s="55">
        <f t="shared" si="863"/>
        <v>0</v>
      </c>
      <c r="AL3359" s="55">
        <f t="shared" si="864"/>
        <v>0</v>
      </c>
      <c r="AM3359" s="55">
        <f t="shared" si="865"/>
        <v>0</v>
      </c>
    </row>
    <row r="3360" spans="1:39" x14ac:dyDescent="0.25">
      <c r="A3360" s="47">
        <v>3356</v>
      </c>
      <c r="B3360" s="358" t="str">
        <f>IF(AND(E3360&lt;&gt;0,D3360&lt;&gt;0,F3360&lt;&gt;0),IF(C3360&lt;&gt;0,CONCATENATE(C3360,"-AGr",VLOOKUP(D3360,Listen!$A$2:$G$45,7,FALSE),"-",E3360,"-",F3360,),CONCATENATE("AGr",VLOOKUP(D3360,Listen!$A$2:$G$45,7,FALSE),"-",E3360,"-",F3360)),"keine vollständige ID")</f>
        <v>keine vollständige ID</v>
      </c>
      <c r="C3360" s="359">
        <f>'[2]III_SAV-Details_NB'!B3366</f>
        <v>0</v>
      </c>
      <c r="D3360" s="359">
        <f>'[2]III_SAV-Details_NB'!C3366</f>
        <v>0</v>
      </c>
      <c r="E3360" s="359">
        <f>'[2]III_SAV-Details_NB'!D3366</f>
        <v>0</v>
      </c>
      <c r="F3360" s="490"/>
      <c r="G3360" s="281">
        <f>'[2]III_SAV-Details_NB'!X3366</f>
        <v>0</v>
      </c>
      <c r="H3360" s="281">
        <f t="shared" si="866"/>
        <v>0</v>
      </c>
      <c r="I3360" s="281">
        <f>IF(con_EOGJahr=2025,'[2]III_SAV-Details_NB'!AA3366,IF(con_EOGJahr=2026,'[2]III_SAV-Details_NB'!AB3366,'[2]III_SAV-Details_NB'!AC3366))</f>
        <v>0</v>
      </c>
      <c r="J3360" s="282"/>
      <c r="K3360" s="282"/>
      <c r="L3360" s="282"/>
      <c r="M3360" s="282"/>
      <c r="N3360" s="282"/>
      <c r="O3360" s="282"/>
      <c r="P3360" s="52">
        <f t="shared" si="867"/>
        <v>0</v>
      </c>
      <c r="Q3360" s="60"/>
      <c r="R3360" s="53">
        <f t="shared" si="873"/>
        <v>0</v>
      </c>
      <c r="S3360" s="59"/>
      <c r="T3360" s="61"/>
      <c r="U3360" s="342" t="str">
        <f t="shared" si="877"/>
        <v>k.A.</v>
      </c>
      <c r="V3360" s="343" t="str">
        <f t="shared" si="874"/>
        <v>k.A.</v>
      </c>
      <c r="W3360" s="343" t="str">
        <f>IFERROR(IF(OR($D3360="",$E3360=0,con_Ende=0),"k.A.",IF(VLOOKUP($D3360,rng_ND,5,0)="Nein",VLOOKUP($D3360,rng_ND,2,FALSE),MIN(VLOOKUP($D3360,rng_ND,2,FALSE),A_Stammdaten!$B$19-D_SAV!$E3360+1))),"k.A.")</f>
        <v>k.A.</v>
      </c>
      <c r="X3360" s="343" t="str">
        <f t="shared" si="875"/>
        <v>k.A.</v>
      </c>
      <c r="Y3360" s="62"/>
      <c r="Z3360" s="48">
        <f t="shared" si="876"/>
        <v>0</v>
      </c>
      <c r="AA3360" s="457"/>
      <c r="AB3360" s="55">
        <f t="shared" si="868"/>
        <v>0</v>
      </c>
      <c r="AC3360" s="55">
        <f>IF(A_Stammdaten!$B$25="ja",D_SAV!AA3360,D_SAV!AB3360)</f>
        <v>0</v>
      </c>
      <c r="AD3360" s="478">
        <f>IF(AC3360=0,0,IF(U3360-(con_EOGJahr-D_SAV!E3360)&lt;=0,AC3360,AC3360/V3360))</f>
        <v>0</v>
      </c>
      <c r="AE3360" s="478">
        <f>IFERROR(IF(AND(VLOOKUP(D3360,rng_ND,5,FALSE)="Ja",D_SAV!T3360="degressiv"),D_SAV!AC3360*Y3360/100,0),0)</f>
        <v>0</v>
      </c>
      <c r="AF3360" s="55">
        <f>IFERROR(IF(VLOOKUP(D3360,rng_ND,5,FALSE)="Ja",MAX(D_SAV!AD3360:AE3360),D_SAV!AD3360),0)</f>
        <v>0</v>
      </c>
      <c r="AG3360" s="55">
        <f t="shared" si="869"/>
        <v>0</v>
      </c>
      <c r="AH3360" s="55">
        <f t="shared" si="870"/>
        <v>0</v>
      </c>
      <c r="AI3360" s="55">
        <f t="shared" si="871"/>
        <v>0</v>
      </c>
      <c r="AJ3360" s="55">
        <f t="shared" si="872"/>
        <v>0</v>
      </c>
      <c r="AK3360" s="55">
        <f t="shared" si="863"/>
        <v>0</v>
      </c>
      <c r="AL3360" s="55">
        <f t="shared" si="864"/>
        <v>0</v>
      </c>
      <c r="AM3360" s="55">
        <f t="shared" si="865"/>
        <v>0</v>
      </c>
    </row>
    <row r="3361" spans="1:39" x14ac:dyDescent="0.25">
      <c r="A3361" s="47">
        <v>3357</v>
      </c>
      <c r="B3361" s="358" t="str">
        <f>IF(AND(E3361&lt;&gt;0,D3361&lt;&gt;0,F3361&lt;&gt;0),IF(C3361&lt;&gt;0,CONCATENATE(C3361,"-AGr",VLOOKUP(D3361,Listen!$A$2:$G$45,7,FALSE),"-",E3361,"-",F3361,),CONCATENATE("AGr",VLOOKUP(D3361,Listen!$A$2:$G$45,7,FALSE),"-",E3361,"-",F3361)),"keine vollständige ID")</f>
        <v>keine vollständige ID</v>
      </c>
      <c r="C3361" s="359">
        <f>'[2]III_SAV-Details_NB'!B3367</f>
        <v>0</v>
      </c>
      <c r="D3361" s="359">
        <f>'[2]III_SAV-Details_NB'!C3367</f>
        <v>0</v>
      </c>
      <c r="E3361" s="359">
        <f>'[2]III_SAV-Details_NB'!D3367</f>
        <v>0</v>
      </c>
      <c r="F3361" s="490"/>
      <c r="G3361" s="281">
        <f>'[2]III_SAV-Details_NB'!X3367</f>
        <v>0</v>
      </c>
      <c r="H3361" s="281">
        <f t="shared" si="866"/>
        <v>0</v>
      </c>
      <c r="I3361" s="281">
        <f>IF(con_EOGJahr=2025,'[2]III_SAV-Details_NB'!AA3367,IF(con_EOGJahr=2026,'[2]III_SAV-Details_NB'!AB3367,'[2]III_SAV-Details_NB'!AC3367))</f>
        <v>0</v>
      </c>
      <c r="J3361" s="282"/>
      <c r="K3361" s="282"/>
      <c r="L3361" s="282"/>
      <c r="M3361" s="282"/>
      <c r="N3361" s="282"/>
      <c r="O3361" s="282"/>
      <c r="P3361" s="52">
        <f t="shared" si="867"/>
        <v>0</v>
      </c>
      <c r="Q3361" s="60"/>
      <c r="R3361" s="53">
        <f t="shared" si="873"/>
        <v>0</v>
      </c>
      <c r="S3361" s="59"/>
      <c r="T3361" s="61"/>
      <c r="U3361" s="342" t="str">
        <f t="shared" si="877"/>
        <v>k.A.</v>
      </c>
      <c r="V3361" s="343" t="str">
        <f t="shared" si="874"/>
        <v>k.A.</v>
      </c>
      <c r="W3361" s="343" t="str">
        <f>IFERROR(IF(OR($D3361="",$E3361=0,con_Ende=0),"k.A.",IF(VLOOKUP($D3361,rng_ND,5,0)="Nein",VLOOKUP($D3361,rng_ND,2,FALSE),MIN(VLOOKUP($D3361,rng_ND,2,FALSE),A_Stammdaten!$B$19-D_SAV!$E3361+1))),"k.A.")</f>
        <v>k.A.</v>
      </c>
      <c r="X3361" s="343" t="str">
        <f t="shared" si="875"/>
        <v>k.A.</v>
      </c>
      <c r="Y3361" s="62"/>
      <c r="Z3361" s="48">
        <f t="shared" si="876"/>
        <v>0</v>
      </c>
      <c r="AA3361" s="457"/>
      <c r="AB3361" s="55">
        <f t="shared" si="868"/>
        <v>0</v>
      </c>
      <c r="AC3361" s="55">
        <f>IF(A_Stammdaten!$B$25="ja",D_SAV!AA3361,D_SAV!AB3361)</f>
        <v>0</v>
      </c>
      <c r="AD3361" s="478">
        <f>IF(AC3361=0,0,IF(U3361-(con_EOGJahr-D_SAV!E3361)&lt;=0,AC3361,AC3361/V3361))</f>
        <v>0</v>
      </c>
      <c r="AE3361" s="478">
        <f>IFERROR(IF(AND(VLOOKUP(D3361,rng_ND,5,FALSE)="Ja",D_SAV!T3361="degressiv"),D_SAV!AC3361*Y3361/100,0),0)</f>
        <v>0</v>
      </c>
      <c r="AF3361" s="55">
        <f>IFERROR(IF(VLOOKUP(D3361,rng_ND,5,FALSE)="Ja",MAX(D_SAV!AD3361:AE3361),D_SAV!AD3361),0)</f>
        <v>0</v>
      </c>
      <c r="AG3361" s="55">
        <f t="shared" si="869"/>
        <v>0</v>
      </c>
      <c r="AH3361" s="55">
        <f t="shared" si="870"/>
        <v>0</v>
      </c>
      <c r="AI3361" s="55">
        <f t="shared" si="871"/>
        <v>0</v>
      </c>
      <c r="AJ3361" s="55">
        <f t="shared" si="872"/>
        <v>0</v>
      </c>
      <c r="AK3361" s="55">
        <f t="shared" si="863"/>
        <v>0</v>
      </c>
      <c r="AL3361" s="55">
        <f t="shared" si="864"/>
        <v>0</v>
      </c>
      <c r="AM3361" s="55">
        <f t="shared" si="865"/>
        <v>0</v>
      </c>
    </row>
    <row r="3362" spans="1:39" x14ac:dyDescent="0.25">
      <c r="A3362" s="47">
        <v>3358</v>
      </c>
      <c r="B3362" s="358" t="str">
        <f>IF(AND(E3362&lt;&gt;0,D3362&lt;&gt;0,F3362&lt;&gt;0),IF(C3362&lt;&gt;0,CONCATENATE(C3362,"-AGr",VLOOKUP(D3362,Listen!$A$2:$G$45,7,FALSE),"-",E3362,"-",F3362,),CONCATENATE("AGr",VLOOKUP(D3362,Listen!$A$2:$G$45,7,FALSE),"-",E3362,"-",F3362)),"keine vollständige ID")</f>
        <v>keine vollständige ID</v>
      </c>
      <c r="C3362" s="359">
        <f>'[2]III_SAV-Details_NB'!B3368</f>
        <v>0</v>
      </c>
      <c r="D3362" s="359">
        <f>'[2]III_SAV-Details_NB'!C3368</f>
        <v>0</v>
      </c>
      <c r="E3362" s="359">
        <f>'[2]III_SAV-Details_NB'!D3368</f>
        <v>0</v>
      </c>
      <c r="F3362" s="490"/>
      <c r="G3362" s="281">
        <f>'[2]III_SAV-Details_NB'!X3368</f>
        <v>0</v>
      </c>
      <c r="H3362" s="281">
        <f t="shared" si="866"/>
        <v>0</v>
      </c>
      <c r="I3362" s="281">
        <f>IF(con_EOGJahr=2025,'[2]III_SAV-Details_NB'!AA3368,IF(con_EOGJahr=2026,'[2]III_SAV-Details_NB'!AB3368,'[2]III_SAV-Details_NB'!AC3368))</f>
        <v>0</v>
      </c>
      <c r="J3362" s="282"/>
      <c r="K3362" s="282"/>
      <c r="L3362" s="282"/>
      <c r="M3362" s="282"/>
      <c r="N3362" s="282"/>
      <c r="O3362" s="282"/>
      <c r="P3362" s="52">
        <f t="shared" si="867"/>
        <v>0</v>
      </c>
      <c r="Q3362" s="60"/>
      <c r="R3362" s="53">
        <f t="shared" si="873"/>
        <v>0</v>
      </c>
      <c r="S3362" s="59"/>
      <c r="T3362" s="61"/>
      <c r="U3362" s="342" t="str">
        <f t="shared" si="877"/>
        <v>k.A.</v>
      </c>
      <c r="V3362" s="343" t="str">
        <f t="shared" si="874"/>
        <v>k.A.</v>
      </c>
      <c r="W3362" s="343" t="str">
        <f>IFERROR(IF(OR($D3362="",$E3362=0,con_Ende=0),"k.A.",IF(VLOOKUP($D3362,rng_ND,5,0)="Nein",VLOOKUP($D3362,rng_ND,2,FALSE),MIN(VLOOKUP($D3362,rng_ND,2,FALSE),A_Stammdaten!$B$19-D_SAV!$E3362+1))),"k.A.")</f>
        <v>k.A.</v>
      </c>
      <c r="X3362" s="343" t="str">
        <f t="shared" si="875"/>
        <v>k.A.</v>
      </c>
      <c r="Y3362" s="62"/>
      <c r="Z3362" s="48">
        <f t="shared" si="876"/>
        <v>0</v>
      </c>
      <c r="AA3362" s="457"/>
      <c r="AB3362" s="55">
        <f t="shared" si="868"/>
        <v>0</v>
      </c>
      <c r="AC3362" s="55">
        <f>IF(A_Stammdaten!$B$25="ja",D_SAV!AA3362,D_SAV!AB3362)</f>
        <v>0</v>
      </c>
      <c r="AD3362" s="478">
        <f>IF(AC3362=0,0,IF(U3362-(con_EOGJahr-D_SAV!E3362)&lt;=0,AC3362,AC3362/V3362))</f>
        <v>0</v>
      </c>
      <c r="AE3362" s="478">
        <f>IFERROR(IF(AND(VLOOKUP(D3362,rng_ND,5,FALSE)="Ja",D_SAV!T3362="degressiv"),D_SAV!AC3362*Y3362/100,0),0)</f>
        <v>0</v>
      </c>
      <c r="AF3362" s="55">
        <f>IFERROR(IF(VLOOKUP(D3362,rng_ND,5,FALSE)="Ja",MAX(D_SAV!AD3362:AE3362),D_SAV!AD3362),0)</f>
        <v>0</v>
      </c>
      <c r="AG3362" s="55">
        <f t="shared" si="869"/>
        <v>0</v>
      </c>
      <c r="AH3362" s="55">
        <f t="shared" si="870"/>
        <v>0</v>
      </c>
      <c r="AI3362" s="55">
        <f t="shared" si="871"/>
        <v>0</v>
      </c>
      <c r="AJ3362" s="55">
        <f t="shared" si="872"/>
        <v>0</v>
      </c>
      <c r="AK3362" s="55">
        <f t="shared" si="863"/>
        <v>0</v>
      </c>
      <c r="AL3362" s="55">
        <f t="shared" si="864"/>
        <v>0</v>
      </c>
      <c r="AM3362" s="55">
        <f t="shared" si="865"/>
        <v>0</v>
      </c>
    </row>
    <row r="3363" spans="1:39" x14ac:dyDescent="0.25">
      <c r="A3363" s="47">
        <v>3359</v>
      </c>
      <c r="B3363" s="358" t="str">
        <f>IF(AND(E3363&lt;&gt;0,D3363&lt;&gt;0,F3363&lt;&gt;0),IF(C3363&lt;&gt;0,CONCATENATE(C3363,"-AGr",VLOOKUP(D3363,Listen!$A$2:$G$45,7,FALSE),"-",E3363,"-",F3363,),CONCATENATE("AGr",VLOOKUP(D3363,Listen!$A$2:$G$45,7,FALSE),"-",E3363,"-",F3363)),"keine vollständige ID")</f>
        <v>keine vollständige ID</v>
      </c>
      <c r="C3363" s="359">
        <f>'[2]III_SAV-Details_NB'!B3369</f>
        <v>0</v>
      </c>
      <c r="D3363" s="359">
        <f>'[2]III_SAV-Details_NB'!C3369</f>
        <v>0</v>
      </c>
      <c r="E3363" s="359">
        <f>'[2]III_SAV-Details_NB'!D3369</f>
        <v>0</v>
      </c>
      <c r="F3363" s="490"/>
      <c r="G3363" s="281">
        <f>'[2]III_SAV-Details_NB'!X3369</f>
        <v>0</v>
      </c>
      <c r="H3363" s="281">
        <f t="shared" si="866"/>
        <v>0</v>
      </c>
      <c r="I3363" s="281">
        <f>IF(con_EOGJahr=2025,'[2]III_SAV-Details_NB'!AA3369,IF(con_EOGJahr=2026,'[2]III_SAV-Details_NB'!AB3369,'[2]III_SAV-Details_NB'!AC3369))</f>
        <v>0</v>
      </c>
      <c r="J3363" s="282"/>
      <c r="K3363" s="282"/>
      <c r="L3363" s="282"/>
      <c r="M3363" s="282"/>
      <c r="N3363" s="282"/>
      <c r="O3363" s="282"/>
      <c r="P3363" s="52">
        <f t="shared" si="867"/>
        <v>0</v>
      </c>
      <c r="Q3363" s="60"/>
      <c r="R3363" s="53">
        <f t="shared" si="873"/>
        <v>0</v>
      </c>
      <c r="S3363" s="59"/>
      <c r="T3363" s="61"/>
      <c r="U3363" s="342" t="str">
        <f t="shared" si="877"/>
        <v>k.A.</v>
      </c>
      <c r="V3363" s="343" t="str">
        <f t="shared" si="874"/>
        <v>k.A.</v>
      </c>
      <c r="W3363" s="343" t="str">
        <f>IFERROR(IF(OR($D3363="",$E3363=0,con_Ende=0),"k.A.",IF(VLOOKUP($D3363,rng_ND,5,0)="Nein",VLOOKUP($D3363,rng_ND,2,FALSE),MIN(VLOOKUP($D3363,rng_ND,2,FALSE),A_Stammdaten!$B$19-D_SAV!$E3363+1))),"k.A.")</f>
        <v>k.A.</v>
      </c>
      <c r="X3363" s="343" t="str">
        <f t="shared" si="875"/>
        <v>k.A.</v>
      </c>
      <c r="Y3363" s="62"/>
      <c r="Z3363" s="48">
        <f t="shared" si="876"/>
        <v>0</v>
      </c>
      <c r="AA3363" s="457"/>
      <c r="AB3363" s="55">
        <f t="shared" si="868"/>
        <v>0</v>
      </c>
      <c r="AC3363" s="55">
        <f>IF(A_Stammdaten!$B$25="ja",D_SAV!AA3363,D_SAV!AB3363)</f>
        <v>0</v>
      </c>
      <c r="AD3363" s="478">
        <f>IF(AC3363=0,0,IF(U3363-(con_EOGJahr-D_SAV!E3363)&lt;=0,AC3363,AC3363/V3363))</f>
        <v>0</v>
      </c>
      <c r="AE3363" s="478">
        <f>IFERROR(IF(AND(VLOOKUP(D3363,rng_ND,5,FALSE)="Ja",D_SAV!T3363="degressiv"),D_SAV!AC3363*Y3363/100,0),0)</f>
        <v>0</v>
      </c>
      <c r="AF3363" s="55">
        <f>IFERROR(IF(VLOOKUP(D3363,rng_ND,5,FALSE)="Ja",MAX(D_SAV!AD3363:AE3363),D_SAV!AD3363),0)</f>
        <v>0</v>
      </c>
      <c r="AG3363" s="55">
        <f t="shared" si="869"/>
        <v>0</v>
      </c>
      <c r="AH3363" s="55">
        <f t="shared" si="870"/>
        <v>0</v>
      </c>
      <c r="AI3363" s="55">
        <f t="shared" si="871"/>
        <v>0</v>
      </c>
      <c r="AJ3363" s="55">
        <f t="shared" si="872"/>
        <v>0</v>
      </c>
      <c r="AK3363" s="55">
        <f t="shared" si="863"/>
        <v>0</v>
      </c>
      <c r="AL3363" s="55">
        <f t="shared" si="864"/>
        <v>0</v>
      </c>
      <c r="AM3363" s="55">
        <f t="shared" si="865"/>
        <v>0</v>
      </c>
    </row>
    <row r="3364" spans="1:39" x14ac:dyDescent="0.25">
      <c r="A3364" s="47">
        <v>3360</v>
      </c>
      <c r="B3364" s="358" t="str">
        <f>IF(AND(E3364&lt;&gt;0,D3364&lt;&gt;0,F3364&lt;&gt;0),IF(C3364&lt;&gt;0,CONCATENATE(C3364,"-AGr",VLOOKUP(D3364,Listen!$A$2:$G$45,7,FALSE),"-",E3364,"-",F3364,),CONCATENATE("AGr",VLOOKUP(D3364,Listen!$A$2:$G$45,7,FALSE),"-",E3364,"-",F3364)),"keine vollständige ID")</f>
        <v>keine vollständige ID</v>
      </c>
      <c r="C3364" s="359">
        <f>'[2]III_SAV-Details_NB'!B3370</f>
        <v>0</v>
      </c>
      <c r="D3364" s="359">
        <f>'[2]III_SAV-Details_NB'!C3370</f>
        <v>0</v>
      </c>
      <c r="E3364" s="359">
        <f>'[2]III_SAV-Details_NB'!D3370</f>
        <v>0</v>
      </c>
      <c r="F3364" s="490"/>
      <c r="G3364" s="281">
        <f>'[2]III_SAV-Details_NB'!X3370</f>
        <v>0</v>
      </c>
      <c r="H3364" s="281">
        <f t="shared" si="866"/>
        <v>0</v>
      </c>
      <c r="I3364" s="281">
        <f>IF(con_EOGJahr=2025,'[2]III_SAV-Details_NB'!AA3370,IF(con_EOGJahr=2026,'[2]III_SAV-Details_NB'!AB3370,'[2]III_SAV-Details_NB'!AC3370))</f>
        <v>0</v>
      </c>
      <c r="J3364" s="282"/>
      <c r="K3364" s="282"/>
      <c r="L3364" s="282"/>
      <c r="M3364" s="282"/>
      <c r="N3364" s="282"/>
      <c r="O3364" s="282"/>
      <c r="P3364" s="52">
        <f t="shared" si="867"/>
        <v>0</v>
      </c>
      <c r="Q3364" s="60"/>
      <c r="R3364" s="53">
        <f t="shared" si="873"/>
        <v>0</v>
      </c>
      <c r="S3364" s="59"/>
      <c r="T3364" s="61"/>
      <c r="U3364" s="342" t="str">
        <f t="shared" si="877"/>
        <v>k.A.</v>
      </c>
      <c r="V3364" s="343" t="str">
        <f t="shared" si="874"/>
        <v>k.A.</v>
      </c>
      <c r="W3364" s="343" t="str">
        <f>IFERROR(IF(OR($D3364="",$E3364=0,con_Ende=0),"k.A.",IF(VLOOKUP($D3364,rng_ND,5,0)="Nein",VLOOKUP($D3364,rng_ND,2,FALSE),MIN(VLOOKUP($D3364,rng_ND,2,FALSE),A_Stammdaten!$B$19-D_SAV!$E3364+1))),"k.A.")</f>
        <v>k.A.</v>
      </c>
      <c r="X3364" s="343" t="str">
        <f t="shared" si="875"/>
        <v>k.A.</v>
      </c>
      <c r="Y3364" s="62"/>
      <c r="Z3364" s="48">
        <f t="shared" si="876"/>
        <v>0</v>
      </c>
      <c r="AA3364" s="457"/>
      <c r="AB3364" s="55">
        <f t="shared" si="868"/>
        <v>0</v>
      </c>
      <c r="AC3364" s="55">
        <f>IF(A_Stammdaten!$B$25="ja",D_SAV!AA3364,D_SAV!AB3364)</f>
        <v>0</v>
      </c>
      <c r="AD3364" s="478">
        <f>IF(AC3364=0,0,IF(U3364-(con_EOGJahr-D_SAV!E3364)&lt;=0,AC3364,AC3364/V3364))</f>
        <v>0</v>
      </c>
      <c r="AE3364" s="478">
        <f>IFERROR(IF(AND(VLOOKUP(D3364,rng_ND,5,FALSE)="Ja",D_SAV!T3364="degressiv"),D_SAV!AC3364*Y3364/100,0),0)</f>
        <v>0</v>
      </c>
      <c r="AF3364" s="55">
        <f>IFERROR(IF(VLOOKUP(D3364,rng_ND,5,FALSE)="Ja",MAX(D_SAV!AD3364:AE3364),D_SAV!AD3364),0)</f>
        <v>0</v>
      </c>
      <c r="AG3364" s="55">
        <f t="shared" si="869"/>
        <v>0</v>
      </c>
      <c r="AH3364" s="55">
        <f t="shared" si="870"/>
        <v>0</v>
      </c>
      <c r="AI3364" s="55">
        <f t="shared" si="871"/>
        <v>0</v>
      </c>
      <c r="AJ3364" s="55">
        <f t="shared" si="872"/>
        <v>0</v>
      </c>
      <c r="AK3364" s="55">
        <f t="shared" si="863"/>
        <v>0</v>
      </c>
      <c r="AL3364" s="55">
        <f t="shared" si="864"/>
        <v>0</v>
      </c>
      <c r="AM3364" s="55">
        <f t="shared" si="865"/>
        <v>0</v>
      </c>
    </row>
    <row r="3365" spans="1:39" x14ac:dyDescent="0.25">
      <c r="A3365" s="47">
        <v>3361</v>
      </c>
      <c r="B3365" s="358" t="str">
        <f>IF(AND(E3365&lt;&gt;0,D3365&lt;&gt;0,F3365&lt;&gt;0),IF(C3365&lt;&gt;0,CONCATENATE(C3365,"-AGr",VLOOKUP(D3365,Listen!$A$2:$G$45,7,FALSE),"-",E3365,"-",F3365,),CONCATENATE("AGr",VLOOKUP(D3365,Listen!$A$2:$G$45,7,FALSE),"-",E3365,"-",F3365)),"keine vollständige ID")</f>
        <v>keine vollständige ID</v>
      </c>
      <c r="C3365" s="359">
        <f>'[2]III_SAV-Details_NB'!B3371</f>
        <v>0</v>
      </c>
      <c r="D3365" s="359">
        <f>'[2]III_SAV-Details_NB'!C3371</f>
        <v>0</v>
      </c>
      <c r="E3365" s="359">
        <f>'[2]III_SAV-Details_NB'!D3371</f>
        <v>0</v>
      </c>
      <c r="F3365" s="490"/>
      <c r="G3365" s="281">
        <f>'[2]III_SAV-Details_NB'!X3371</f>
        <v>0</v>
      </c>
      <c r="H3365" s="281">
        <f t="shared" si="866"/>
        <v>0</v>
      </c>
      <c r="I3365" s="281">
        <f>IF(con_EOGJahr=2025,'[2]III_SAV-Details_NB'!AA3371,IF(con_EOGJahr=2026,'[2]III_SAV-Details_NB'!AB3371,'[2]III_SAV-Details_NB'!AC3371))</f>
        <v>0</v>
      </c>
      <c r="J3365" s="282"/>
      <c r="K3365" s="282"/>
      <c r="L3365" s="282"/>
      <c r="M3365" s="282"/>
      <c r="N3365" s="282"/>
      <c r="O3365" s="282"/>
      <c r="P3365" s="52">
        <f t="shared" si="867"/>
        <v>0</v>
      </c>
      <c r="Q3365" s="60"/>
      <c r="R3365" s="53">
        <f t="shared" si="873"/>
        <v>0</v>
      </c>
      <c r="S3365" s="59"/>
      <c r="T3365" s="61"/>
      <c r="U3365" s="342" t="str">
        <f t="shared" si="877"/>
        <v>k.A.</v>
      </c>
      <c r="V3365" s="343" t="str">
        <f t="shared" si="874"/>
        <v>k.A.</v>
      </c>
      <c r="W3365" s="343" t="str">
        <f>IFERROR(IF(OR($D3365="",$E3365=0,con_Ende=0),"k.A.",IF(VLOOKUP($D3365,rng_ND,5,0)="Nein",VLOOKUP($D3365,rng_ND,2,FALSE),MIN(VLOOKUP($D3365,rng_ND,2,FALSE),A_Stammdaten!$B$19-D_SAV!$E3365+1))),"k.A.")</f>
        <v>k.A.</v>
      </c>
      <c r="X3365" s="343" t="str">
        <f t="shared" si="875"/>
        <v>k.A.</v>
      </c>
      <c r="Y3365" s="62"/>
      <c r="Z3365" s="48">
        <f t="shared" si="876"/>
        <v>0</v>
      </c>
      <c r="AA3365" s="457"/>
      <c r="AB3365" s="55">
        <f t="shared" si="868"/>
        <v>0</v>
      </c>
      <c r="AC3365" s="55">
        <f>IF(A_Stammdaten!$B$25="ja",D_SAV!AA3365,D_SAV!AB3365)</f>
        <v>0</v>
      </c>
      <c r="AD3365" s="478">
        <f>IF(AC3365=0,0,IF(U3365-(con_EOGJahr-D_SAV!E3365)&lt;=0,AC3365,AC3365/V3365))</f>
        <v>0</v>
      </c>
      <c r="AE3365" s="478">
        <f>IFERROR(IF(AND(VLOOKUP(D3365,rng_ND,5,FALSE)="Ja",D_SAV!T3365="degressiv"),D_SAV!AC3365*Y3365/100,0),0)</f>
        <v>0</v>
      </c>
      <c r="AF3365" s="55">
        <f>IFERROR(IF(VLOOKUP(D3365,rng_ND,5,FALSE)="Ja",MAX(D_SAV!AD3365:AE3365),D_SAV!AD3365),0)</f>
        <v>0</v>
      </c>
      <c r="AG3365" s="55">
        <f t="shared" si="869"/>
        <v>0</v>
      </c>
      <c r="AH3365" s="55">
        <f t="shared" si="870"/>
        <v>0</v>
      </c>
      <c r="AI3365" s="55">
        <f t="shared" si="871"/>
        <v>0</v>
      </c>
      <c r="AJ3365" s="55">
        <f t="shared" si="872"/>
        <v>0</v>
      </c>
      <c r="AK3365" s="55">
        <f t="shared" si="863"/>
        <v>0</v>
      </c>
      <c r="AL3365" s="55">
        <f t="shared" si="864"/>
        <v>0</v>
      </c>
      <c r="AM3365" s="55">
        <f t="shared" si="865"/>
        <v>0</v>
      </c>
    </row>
    <row r="3366" spans="1:39" x14ac:dyDescent="0.25">
      <c r="A3366" s="47">
        <v>3362</v>
      </c>
      <c r="B3366" s="358" t="str">
        <f>IF(AND(E3366&lt;&gt;0,D3366&lt;&gt;0,F3366&lt;&gt;0),IF(C3366&lt;&gt;0,CONCATENATE(C3366,"-AGr",VLOOKUP(D3366,Listen!$A$2:$G$45,7,FALSE),"-",E3366,"-",F3366,),CONCATENATE("AGr",VLOOKUP(D3366,Listen!$A$2:$G$45,7,FALSE),"-",E3366,"-",F3366)),"keine vollständige ID")</f>
        <v>keine vollständige ID</v>
      </c>
      <c r="C3366" s="359">
        <f>'[2]III_SAV-Details_NB'!B3372</f>
        <v>0</v>
      </c>
      <c r="D3366" s="359">
        <f>'[2]III_SAV-Details_NB'!C3372</f>
        <v>0</v>
      </c>
      <c r="E3366" s="359">
        <f>'[2]III_SAV-Details_NB'!D3372</f>
        <v>0</v>
      </c>
      <c r="F3366" s="490"/>
      <c r="G3366" s="281">
        <f>'[2]III_SAV-Details_NB'!X3372</f>
        <v>0</v>
      </c>
      <c r="H3366" s="281">
        <f t="shared" si="866"/>
        <v>0</v>
      </c>
      <c r="I3366" s="281">
        <f>IF(con_EOGJahr=2025,'[2]III_SAV-Details_NB'!AA3372,IF(con_EOGJahr=2026,'[2]III_SAV-Details_NB'!AB3372,'[2]III_SAV-Details_NB'!AC3372))</f>
        <v>0</v>
      </c>
      <c r="J3366" s="282"/>
      <c r="K3366" s="282"/>
      <c r="L3366" s="282"/>
      <c r="M3366" s="282"/>
      <c r="N3366" s="282"/>
      <c r="O3366" s="282"/>
      <c r="P3366" s="52">
        <f t="shared" si="867"/>
        <v>0</v>
      </c>
      <c r="Q3366" s="60"/>
      <c r="R3366" s="53">
        <f t="shared" si="873"/>
        <v>0</v>
      </c>
      <c r="S3366" s="59"/>
      <c r="T3366" s="61"/>
      <c r="U3366" s="342" t="str">
        <f t="shared" si="877"/>
        <v>k.A.</v>
      </c>
      <c r="V3366" s="343" t="str">
        <f t="shared" si="874"/>
        <v>k.A.</v>
      </c>
      <c r="W3366" s="343" t="str">
        <f>IFERROR(IF(OR($D3366="",$E3366=0,con_Ende=0),"k.A.",IF(VLOOKUP($D3366,rng_ND,5,0)="Nein",VLOOKUP($D3366,rng_ND,2,FALSE),MIN(VLOOKUP($D3366,rng_ND,2,FALSE),A_Stammdaten!$B$19-D_SAV!$E3366+1))),"k.A.")</f>
        <v>k.A.</v>
      </c>
      <c r="X3366" s="343" t="str">
        <f t="shared" si="875"/>
        <v>k.A.</v>
      </c>
      <c r="Y3366" s="62"/>
      <c r="Z3366" s="48">
        <f t="shared" si="876"/>
        <v>0</v>
      </c>
      <c r="AA3366" s="457"/>
      <c r="AB3366" s="55">
        <f t="shared" si="868"/>
        <v>0</v>
      </c>
      <c r="AC3366" s="55">
        <f>IF(A_Stammdaten!$B$25="ja",D_SAV!AA3366,D_SAV!AB3366)</f>
        <v>0</v>
      </c>
      <c r="AD3366" s="478">
        <f>IF(AC3366=0,0,IF(U3366-(con_EOGJahr-D_SAV!E3366)&lt;=0,AC3366,AC3366/V3366))</f>
        <v>0</v>
      </c>
      <c r="AE3366" s="478">
        <f>IFERROR(IF(AND(VLOOKUP(D3366,rng_ND,5,FALSE)="Ja",D_SAV!T3366="degressiv"),D_SAV!AC3366*Y3366/100,0),0)</f>
        <v>0</v>
      </c>
      <c r="AF3366" s="55">
        <f>IFERROR(IF(VLOOKUP(D3366,rng_ND,5,FALSE)="Ja",MAX(D_SAV!AD3366:AE3366),D_SAV!AD3366),0)</f>
        <v>0</v>
      </c>
      <c r="AG3366" s="55">
        <f t="shared" si="869"/>
        <v>0</v>
      </c>
      <c r="AH3366" s="55">
        <f t="shared" si="870"/>
        <v>0</v>
      </c>
      <c r="AI3366" s="55">
        <f t="shared" si="871"/>
        <v>0</v>
      </c>
      <c r="AJ3366" s="55">
        <f t="shared" si="872"/>
        <v>0</v>
      </c>
      <c r="AK3366" s="55">
        <f t="shared" si="863"/>
        <v>0</v>
      </c>
      <c r="AL3366" s="55">
        <f t="shared" si="864"/>
        <v>0</v>
      </c>
      <c r="AM3366" s="55">
        <f t="shared" si="865"/>
        <v>0</v>
      </c>
    </row>
    <row r="3367" spans="1:39" x14ac:dyDescent="0.25">
      <c r="A3367" s="47">
        <v>3363</v>
      </c>
      <c r="B3367" s="358" t="str">
        <f>IF(AND(E3367&lt;&gt;0,D3367&lt;&gt;0,F3367&lt;&gt;0),IF(C3367&lt;&gt;0,CONCATENATE(C3367,"-AGr",VLOOKUP(D3367,Listen!$A$2:$G$45,7,FALSE),"-",E3367,"-",F3367,),CONCATENATE("AGr",VLOOKUP(D3367,Listen!$A$2:$G$45,7,FALSE),"-",E3367,"-",F3367)),"keine vollständige ID")</f>
        <v>keine vollständige ID</v>
      </c>
      <c r="C3367" s="359">
        <f>'[2]III_SAV-Details_NB'!B3373</f>
        <v>0</v>
      </c>
      <c r="D3367" s="359">
        <f>'[2]III_SAV-Details_NB'!C3373</f>
        <v>0</v>
      </c>
      <c r="E3367" s="359">
        <f>'[2]III_SAV-Details_NB'!D3373</f>
        <v>0</v>
      </c>
      <c r="F3367" s="490"/>
      <c r="G3367" s="281">
        <f>'[2]III_SAV-Details_NB'!X3373</f>
        <v>0</v>
      </c>
      <c r="H3367" s="281">
        <f t="shared" si="866"/>
        <v>0</v>
      </c>
      <c r="I3367" s="281">
        <f>IF(con_EOGJahr=2025,'[2]III_SAV-Details_NB'!AA3373,IF(con_EOGJahr=2026,'[2]III_SAV-Details_NB'!AB3373,'[2]III_SAV-Details_NB'!AC3373))</f>
        <v>0</v>
      </c>
      <c r="J3367" s="282"/>
      <c r="K3367" s="282"/>
      <c r="L3367" s="282"/>
      <c r="M3367" s="282"/>
      <c r="N3367" s="282"/>
      <c r="O3367" s="282"/>
      <c r="P3367" s="52">
        <f t="shared" si="867"/>
        <v>0</v>
      </c>
      <c r="Q3367" s="60"/>
      <c r="R3367" s="53">
        <f t="shared" si="873"/>
        <v>0</v>
      </c>
      <c r="S3367" s="59"/>
      <c r="T3367" s="61"/>
      <c r="U3367" s="342" t="str">
        <f t="shared" si="877"/>
        <v>k.A.</v>
      </c>
      <c r="V3367" s="343" t="str">
        <f t="shared" si="874"/>
        <v>k.A.</v>
      </c>
      <c r="W3367" s="343" t="str">
        <f>IFERROR(IF(OR($D3367="",$E3367=0,con_Ende=0),"k.A.",IF(VLOOKUP($D3367,rng_ND,5,0)="Nein",VLOOKUP($D3367,rng_ND,2,FALSE),MIN(VLOOKUP($D3367,rng_ND,2,FALSE),A_Stammdaten!$B$19-D_SAV!$E3367+1))),"k.A.")</f>
        <v>k.A.</v>
      </c>
      <c r="X3367" s="343" t="str">
        <f t="shared" si="875"/>
        <v>k.A.</v>
      </c>
      <c r="Y3367" s="62"/>
      <c r="Z3367" s="48">
        <f t="shared" si="876"/>
        <v>0</v>
      </c>
      <c r="AA3367" s="457"/>
      <c r="AB3367" s="55">
        <f t="shared" si="868"/>
        <v>0</v>
      </c>
      <c r="AC3367" s="55">
        <f>IF(A_Stammdaten!$B$25="ja",D_SAV!AA3367,D_SAV!AB3367)</f>
        <v>0</v>
      </c>
      <c r="AD3367" s="478">
        <f>IF(AC3367=0,0,IF(U3367-(con_EOGJahr-D_SAV!E3367)&lt;=0,AC3367,AC3367/V3367))</f>
        <v>0</v>
      </c>
      <c r="AE3367" s="478">
        <f>IFERROR(IF(AND(VLOOKUP(D3367,rng_ND,5,FALSE)="Ja",D_SAV!T3367="degressiv"),D_SAV!AC3367*Y3367/100,0),0)</f>
        <v>0</v>
      </c>
      <c r="AF3367" s="55">
        <f>IFERROR(IF(VLOOKUP(D3367,rng_ND,5,FALSE)="Ja",MAX(D_SAV!AD3367:AE3367),D_SAV!AD3367),0)</f>
        <v>0</v>
      </c>
      <c r="AG3367" s="55">
        <f t="shared" si="869"/>
        <v>0</v>
      </c>
      <c r="AH3367" s="55">
        <f t="shared" si="870"/>
        <v>0</v>
      </c>
      <c r="AI3367" s="55">
        <f t="shared" si="871"/>
        <v>0</v>
      </c>
      <c r="AJ3367" s="55">
        <f t="shared" si="872"/>
        <v>0</v>
      </c>
      <c r="AK3367" s="55">
        <f t="shared" si="863"/>
        <v>0</v>
      </c>
      <c r="AL3367" s="55">
        <f t="shared" si="864"/>
        <v>0</v>
      </c>
      <c r="AM3367" s="55">
        <f t="shared" si="865"/>
        <v>0</v>
      </c>
    </row>
    <row r="3368" spans="1:39" x14ac:dyDescent="0.25">
      <c r="A3368" s="47">
        <v>3364</v>
      </c>
      <c r="B3368" s="358" t="str">
        <f>IF(AND(E3368&lt;&gt;0,D3368&lt;&gt;0,F3368&lt;&gt;0),IF(C3368&lt;&gt;0,CONCATENATE(C3368,"-AGr",VLOOKUP(D3368,Listen!$A$2:$G$45,7,FALSE),"-",E3368,"-",F3368,),CONCATENATE("AGr",VLOOKUP(D3368,Listen!$A$2:$G$45,7,FALSE),"-",E3368,"-",F3368)),"keine vollständige ID")</f>
        <v>keine vollständige ID</v>
      </c>
      <c r="C3368" s="359">
        <f>'[2]III_SAV-Details_NB'!B3374</f>
        <v>0</v>
      </c>
      <c r="D3368" s="359">
        <f>'[2]III_SAV-Details_NB'!C3374</f>
        <v>0</v>
      </c>
      <c r="E3368" s="359">
        <f>'[2]III_SAV-Details_NB'!D3374</f>
        <v>0</v>
      </c>
      <c r="F3368" s="490"/>
      <c r="G3368" s="281">
        <f>'[2]III_SAV-Details_NB'!X3374</f>
        <v>0</v>
      </c>
      <c r="H3368" s="281">
        <f t="shared" si="866"/>
        <v>0</v>
      </c>
      <c r="I3368" s="281">
        <f>IF(con_EOGJahr=2025,'[2]III_SAV-Details_NB'!AA3374,IF(con_EOGJahr=2026,'[2]III_SAV-Details_NB'!AB3374,'[2]III_SAV-Details_NB'!AC3374))</f>
        <v>0</v>
      </c>
      <c r="J3368" s="282"/>
      <c r="K3368" s="282"/>
      <c r="L3368" s="282"/>
      <c r="M3368" s="282"/>
      <c r="N3368" s="282"/>
      <c r="O3368" s="282"/>
      <c r="P3368" s="52">
        <f t="shared" si="867"/>
        <v>0</v>
      </c>
      <c r="Q3368" s="60"/>
      <c r="R3368" s="53">
        <f t="shared" si="873"/>
        <v>0</v>
      </c>
      <c r="S3368" s="59"/>
      <c r="T3368" s="61"/>
      <c r="U3368" s="342" t="str">
        <f t="shared" si="877"/>
        <v>k.A.</v>
      </c>
      <c r="V3368" s="343" t="str">
        <f t="shared" si="874"/>
        <v>k.A.</v>
      </c>
      <c r="W3368" s="343" t="str">
        <f>IFERROR(IF(OR($D3368="",$E3368=0,con_Ende=0),"k.A.",IF(VLOOKUP($D3368,rng_ND,5,0)="Nein",VLOOKUP($D3368,rng_ND,2,FALSE),MIN(VLOOKUP($D3368,rng_ND,2,FALSE),A_Stammdaten!$B$19-D_SAV!$E3368+1))),"k.A.")</f>
        <v>k.A.</v>
      </c>
      <c r="X3368" s="343" t="str">
        <f t="shared" si="875"/>
        <v>k.A.</v>
      </c>
      <c r="Y3368" s="62"/>
      <c r="Z3368" s="48">
        <f t="shared" si="876"/>
        <v>0</v>
      </c>
      <c r="AA3368" s="457"/>
      <c r="AB3368" s="55">
        <f t="shared" si="868"/>
        <v>0</v>
      </c>
      <c r="AC3368" s="55">
        <f>IF(A_Stammdaten!$B$25="ja",D_SAV!AA3368,D_SAV!AB3368)</f>
        <v>0</v>
      </c>
      <c r="AD3368" s="478">
        <f>IF(AC3368=0,0,IF(U3368-(con_EOGJahr-D_SAV!E3368)&lt;=0,AC3368,AC3368/V3368))</f>
        <v>0</v>
      </c>
      <c r="AE3368" s="478">
        <f>IFERROR(IF(AND(VLOOKUP(D3368,rng_ND,5,FALSE)="Ja",D_SAV!T3368="degressiv"),D_SAV!AC3368*Y3368/100,0),0)</f>
        <v>0</v>
      </c>
      <c r="AF3368" s="55">
        <f>IFERROR(IF(VLOOKUP(D3368,rng_ND,5,FALSE)="Ja",MAX(D_SAV!AD3368:AE3368),D_SAV!AD3368),0)</f>
        <v>0</v>
      </c>
      <c r="AG3368" s="55">
        <f t="shared" si="869"/>
        <v>0</v>
      </c>
      <c r="AH3368" s="55">
        <f t="shared" si="870"/>
        <v>0</v>
      </c>
      <c r="AI3368" s="55">
        <f t="shared" si="871"/>
        <v>0</v>
      </c>
      <c r="AJ3368" s="55">
        <f t="shared" si="872"/>
        <v>0</v>
      </c>
      <c r="AK3368" s="55">
        <f t="shared" si="863"/>
        <v>0</v>
      </c>
      <c r="AL3368" s="55">
        <f t="shared" si="864"/>
        <v>0</v>
      </c>
      <c r="AM3368" s="55">
        <f t="shared" si="865"/>
        <v>0</v>
      </c>
    </row>
    <row r="3369" spans="1:39" x14ac:dyDescent="0.25">
      <c r="A3369" s="47">
        <v>3365</v>
      </c>
      <c r="B3369" s="358" t="str">
        <f>IF(AND(E3369&lt;&gt;0,D3369&lt;&gt;0,F3369&lt;&gt;0),IF(C3369&lt;&gt;0,CONCATENATE(C3369,"-AGr",VLOOKUP(D3369,Listen!$A$2:$G$45,7,FALSE),"-",E3369,"-",F3369,),CONCATENATE("AGr",VLOOKUP(D3369,Listen!$A$2:$G$45,7,FALSE),"-",E3369,"-",F3369)),"keine vollständige ID")</f>
        <v>keine vollständige ID</v>
      </c>
      <c r="C3369" s="359">
        <f>'[2]III_SAV-Details_NB'!B3375</f>
        <v>0</v>
      </c>
      <c r="D3369" s="359">
        <f>'[2]III_SAV-Details_NB'!C3375</f>
        <v>0</v>
      </c>
      <c r="E3369" s="359">
        <f>'[2]III_SAV-Details_NB'!D3375</f>
        <v>0</v>
      </c>
      <c r="F3369" s="490"/>
      <c r="G3369" s="281">
        <f>'[2]III_SAV-Details_NB'!X3375</f>
        <v>0</v>
      </c>
      <c r="H3369" s="281">
        <f t="shared" si="866"/>
        <v>0</v>
      </c>
      <c r="I3369" s="281">
        <f>IF(con_EOGJahr=2025,'[2]III_SAV-Details_NB'!AA3375,IF(con_EOGJahr=2026,'[2]III_SAV-Details_NB'!AB3375,'[2]III_SAV-Details_NB'!AC3375))</f>
        <v>0</v>
      </c>
      <c r="J3369" s="282"/>
      <c r="K3369" s="282"/>
      <c r="L3369" s="282"/>
      <c r="M3369" s="282"/>
      <c r="N3369" s="282"/>
      <c r="O3369" s="282"/>
      <c r="P3369" s="52">
        <f t="shared" si="867"/>
        <v>0</v>
      </c>
      <c r="Q3369" s="60"/>
      <c r="R3369" s="53">
        <f t="shared" si="873"/>
        <v>0</v>
      </c>
      <c r="S3369" s="59"/>
      <c r="T3369" s="61"/>
      <c r="U3369" s="342" t="str">
        <f t="shared" si="877"/>
        <v>k.A.</v>
      </c>
      <c r="V3369" s="343" t="str">
        <f t="shared" si="874"/>
        <v>k.A.</v>
      </c>
      <c r="W3369" s="343" t="str">
        <f>IFERROR(IF(OR($D3369="",$E3369=0,con_Ende=0),"k.A.",IF(VLOOKUP($D3369,rng_ND,5,0)="Nein",VLOOKUP($D3369,rng_ND,2,FALSE),MIN(VLOOKUP($D3369,rng_ND,2,FALSE),A_Stammdaten!$B$19-D_SAV!$E3369+1))),"k.A.")</f>
        <v>k.A.</v>
      </c>
      <c r="X3369" s="343" t="str">
        <f t="shared" si="875"/>
        <v>k.A.</v>
      </c>
      <c r="Y3369" s="62"/>
      <c r="Z3369" s="48">
        <f t="shared" si="876"/>
        <v>0</v>
      </c>
      <c r="AA3369" s="457"/>
      <c r="AB3369" s="55">
        <f t="shared" si="868"/>
        <v>0</v>
      </c>
      <c r="AC3369" s="55">
        <f>IF(A_Stammdaten!$B$25="ja",D_SAV!AA3369,D_SAV!AB3369)</f>
        <v>0</v>
      </c>
      <c r="AD3369" s="478">
        <f>IF(AC3369=0,0,IF(U3369-(con_EOGJahr-D_SAV!E3369)&lt;=0,AC3369,AC3369/V3369))</f>
        <v>0</v>
      </c>
      <c r="AE3369" s="478">
        <f>IFERROR(IF(AND(VLOOKUP(D3369,rng_ND,5,FALSE)="Ja",D_SAV!T3369="degressiv"),D_SAV!AC3369*Y3369/100,0),0)</f>
        <v>0</v>
      </c>
      <c r="AF3369" s="55">
        <f>IFERROR(IF(VLOOKUP(D3369,rng_ND,5,FALSE)="Ja",MAX(D_SAV!AD3369:AE3369),D_SAV!AD3369),0)</f>
        <v>0</v>
      </c>
      <c r="AG3369" s="55">
        <f t="shared" si="869"/>
        <v>0</v>
      </c>
      <c r="AH3369" s="55">
        <f t="shared" si="870"/>
        <v>0</v>
      </c>
      <c r="AI3369" s="55">
        <f t="shared" si="871"/>
        <v>0</v>
      </c>
      <c r="AJ3369" s="55">
        <f t="shared" si="872"/>
        <v>0</v>
      </c>
      <c r="AK3369" s="55">
        <f t="shared" si="863"/>
        <v>0</v>
      </c>
      <c r="AL3369" s="55">
        <f t="shared" si="864"/>
        <v>0</v>
      </c>
      <c r="AM3369" s="55">
        <f t="shared" si="865"/>
        <v>0</v>
      </c>
    </row>
    <row r="3370" spans="1:39" x14ac:dyDescent="0.25">
      <c r="A3370" s="47">
        <v>3366</v>
      </c>
      <c r="B3370" s="358" t="str">
        <f>IF(AND(E3370&lt;&gt;0,D3370&lt;&gt;0,F3370&lt;&gt;0),IF(C3370&lt;&gt;0,CONCATENATE(C3370,"-AGr",VLOOKUP(D3370,Listen!$A$2:$G$45,7,FALSE),"-",E3370,"-",F3370,),CONCATENATE("AGr",VLOOKUP(D3370,Listen!$A$2:$G$45,7,FALSE),"-",E3370,"-",F3370)),"keine vollständige ID")</f>
        <v>keine vollständige ID</v>
      </c>
      <c r="C3370" s="359">
        <f>'[2]III_SAV-Details_NB'!B3376</f>
        <v>0</v>
      </c>
      <c r="D3370" s="359">
        <f>'[2]III_SAV-Details_NB'!C3376</f>
        <v>0</v>
      </c>
      <c r="E3370" s="359">
        <f>'[2]III_SAV-Details_NB'!D3376</f>
        <v>0</v>
      </c>
      <c r="F3370" s="490"/>
      <c r="G3370" s="281">
        <f>'[2]III_SAV-Details_NB'!X3376</f>
        <v>0</v>
      </c>
      <c r="H3370" s="281">
        <f t="shared" si="866"/>
        <v>0</v>
      </c>
      <c r="I3370" s="281">
        <f>IF(con_EOGJahr=2025,'[2]III_SAV-Details_NB'!AA3376,IF(con_EOGJahr=2026,'[2]III_SAV-Details_NB'!AB3376,'[2]III_SAV-Details_NB'!AC3376))</f>
        <v>0</v>
      </c>
      <c r="J3370" s="282"/>
      <c r="K3370" s="282"/>
      <c r="L3370" s="282"/>
      <c r="M3370" s="282"/>
      <c r="N3370" s="282"/>
      <c r="O3370" s="282"/>
      <c r="P3370" s="52">
        <f t="shared" si="867"/>
        <v>0</v>
      </c>
      <c r="Q3370" s="60"/>
      <c r="R3370" s="53">
        <f t="shared" si="873"/>
        <v>0</v>
      </c>
      <c r="S3370" s="59"/>
      <c r="T3370" s="61"/>
      <c r="U3370" s="342" t="str">
        <f t="shared" si="877"/>
        <v>k.A.</v>
      </c>
      <c r="V3370" s="343" t="str">
        <f t="shared" si="874"/>
        <v>k.A.</v>
      </c>
      <c r="W3370" s="343" t="str">
        <f>IFERROR(IF(OR($D3370="",$E3370=0,con_Ende=0),"k.A.",IF(VLOOKUP($D3370,rng_ND,5,0)="Nein",VLOOKUP($D3370,rng_ND,2,FALSE),MIN(VLOOKUP($D3370,rng_ND,2,FALSE),A_Stammdaten!$B$19-D_SAV!$E3370+1))),"k.A.")</f>
        <v>k.A.</v>
      </c>
      <c r="X3370" s="343" t="str">
        <f t="shared" si="875"/>
        <v>k.A.</v>
      </c>
      <c r="Y3370" s="62"/>
      <c r="Z3370" s="48">
        <f t="shared" si="876"/>
        <v>0</v>
      </c>
      <c r="AA3370" s="457"/>
      <c r="AB3370" s="55">
        <f t="shared" si="868"/>
        <v>0</v>
      </c>
      <c r="AC3370" s="55">
        <f>IF(A_Stammdaten!$B$25="ja",D_SAV!AA3370,D_SAV!AB3370)</f>
        <v>0</v>
      </c>
      <c r="AD3370" s="478">
        <f>IF(AC3370=0,0,IF(U3370-(con_EOGJahr-D_SAV!E3370)&lt;=0,AC3370,AC3370/V3370))</f>
        <v>0</v>
      </c>
      <c r="AE3370" s="478">
        <f>IFERROR(IF(AND(VLOOKUP(D3370,rng_ND,5,FALSE)="Ja",D_SAV!T3370="degressiv"),D_SAV!AC3370*Y3370/100,0),0)</f>
        <v>0</v>
      </c>
      <c r="AF3370" s="55">
        <f>IFERROR(IF(VLOOKUP(D3370,rng_ND,5,FALSE)="Ja",MAX(D_SAV!AD3370:AE3370),D_SAV!AD3370),0)</f>
        <v>0</v>
      </c>
      <c r="AG3370" s="55">
        <f t="shared" si="869"/>
        <v>0</v>
      </c>
      <c r="AH3370" s="55">
        <f t="shared" si="870"/>
        <v>0</v>
      </c>
      <c r="AI3370" s="55">
        <f t="shared" si="871"/>
        <v>0</v>
      </c>
      <c r="AJ3370" s="55">
        <f t="shared" si="872"/>
        <v>0</v>
      </c>
      <c r="AK3370" s="55">
        <f t="shared" si="863"/>
        <v>0</v>
      </c>
      <c r="AL3370" s="55">
        <f t="shared" si="864"/>
        <v>0</v>
      </c>
      <c r="AM3370" s="55">
        <f t="shared" si="865"/>
        <v>0</v>
      </c>
    </row>
    <row r="3371" spans="1:39" x14ac:dyDescent="0.25">
      <c r="A3371" s="47">
        <v>3367</v>
      </c>
      <c r="B3371" s="358" t="str">
        <f>IF(AND(E3371&lt;&gt;0,D3371&lt;&gt;0,F3371&lt;&gt;0),IF(C3371&lt;&gt;0,CONCATENATE(C3371,"-AGr",VLOOKUP(D3371,Listen!$A$2:$G$45,7,FALSE),"-",E3371,"-",F3371,),CONCATENATE("AGr",VLOOKUP(D3371,Listen!$A$2:$G$45,7,FALSE),"-",E3371,"-",F3371)),"keine vollständige ID")</f>
        <v>keine vollständige ID</v>
      </c>
      <c r="C3371" s="359">
        <f>'[2]III_SAV-Details_NB'!B3377</f>
        <v>0</v>
      </c>
      <c r="D3371" s="359">
        <f>'[2]III_SAV-Details_NB'!C3377</f>
        <v>0</v>
      </c>
      <c r="E3371" s="359">
        <f>'[2]III_SAV-Details_NB'!D3377</f>
        <v>0</v>
      </c>
      <c r="F3371" s="490"/>
      <c r="G3371" s="281">
        <f>'[2]III_SAV-Details_NB'!X3377</f>
        <v>0</v>
      </c>
      <c r="H3371" s="281">
        <f t="shared" si="866"/>
        <v>0</v>
      </c>
      <c r="I3371" s="281">
        <f>IF(con_EOGJahr=2025,'[2]III_SAV-Details_NB'!AA3377,IF(con_EOGJahr=2026,'[2]III_SAV-Details_NB'!AB3377,'[2]III_SAV-Details_NB'!AC3377))</f>
        <v>0</v>
      </c>
      <c r="J3371" s="282"/>
      <c r="K3371" s="282"/>
      <c r="L3371" s="282"/>
      <c r="M3371" s="282"/>
      <c r="N3371" s="282"/>
      <c r="O3371" s="282"/>
      <c r="P3371" s="52">
        <f t="shared" si="867"/>
        <v>0</v>
      </c>
      <c r="Q3371" s="60"/>
      <c r="R3371" s="53">
        <f t="shared" si="873"/>
        <v>0</v>
      </c>
      <c r="S3371" s="59"/>
      <c r="T3371" s="61"/>
      <c r="U3371" s="342" t="str">
        <f t="shared" si="877"/>
        <v>k.A.</v>
      </c>
      <c r="V3371" s="343" t="str">
        <f t="shared" si="874"/>
        <v>k.A.</v>
      </c>
      <c r="W3371" s="343" t="str">
        <f>IFERROR(IF(OR($D3371="",$E3371=0,con_Ende=0),"k.A.",IF(VLOOKUP($D3371,rng_ND,5,0)="Nein",VLOOKUP($D3371,rng_ND,2,FALSE),MIN(VLOOKUP($D3371,rng_ND,2,FALSE),A_Stammdaten!$B$19-D_SAV!$E3371+1))),"k.A.")</f>
        <v>k.A.</v>
      </c>
      <c r="X3371" s="343" t="str">
        <f t="shared" si="875"/>
        <v>k.A.</v>
      </c>
      <c r="Y3371" s="62"/>
      <c r="Z3371" s="48">
        <f t="shared" si="876"/>
        <v>0</v>
      </c>
      <c r="AA3371" s="457"/>
      <c r="AB3371" s="55">
        <f t="shared" si="868"/>
        <v>0</v>
      </c>
      <c r="AC3371" s="55">
        <f>IF(A_Stammdaten!$B$25="ja",D_SAV!AA3371,D_SAV!AB3371)</f>
        <v>0</v>
      </c>
      <c r="AD3371" s="478">
        <f>IF(AC3371=0,0,IF(U3371-(con_EOGJahr-D_SAV!E3371)&lt;=0,AC3371,AC3371/V3371))</f>
        <v>0</v>
      </c>
      <c r="AE3371" s="478">
        <f>IFERROR(IF(AND(VLOOKUP(D3371,rng_ND,5,FALSE)="Ja",D_SAV!T3371="degressiv"),D_SAV!AC3371*Y3371/100,0),0)</f>
        <v>0</v>
      </c>
      <c r="AF3371" s="55">
        <f>IFERROR(IF(VLOOKUP(D3371,rng_ND,5,FALSE)="Ja",MAX(D_SAV!AD3371:AE3371),D_SAV!AD3371),0)</f>
        <v>0</v>
      </c>
      <c r="AG3371" s="55">
        <f t="shared" si="869"/>
        <v>0</v>
      </c>
      <c r="AH3371" s="55">
        <f t="shared" si="870"/>
        <v>0</v>
      </c>
      <c r="AI3371" s="55">
        <f t="shared" si="871"/>
        <v>0</v>
      </c>
      <c r="AJ3371" s="55">
        <f t="shared" si="872"/>
        <v>0</v>
      </c>
      <c r="AK3371" s="55">
        <f t="shared" si="863"/>
        <v>0</v>
      </c>
      <c r="AL3371" s="55">
        <f t="shared" si="864"/>
        <v>0</v>
      </c>
      <c r="AM3371" s="55">
        <f t="shared" si="865"/>
        <v>0</v>
      </c>
    </row>
    <row r="3372" spans="1:39" x14ac:dyDescent="0.25">
      <c r="A3372" s="47">
        <v>3368</v>
      </c>
      <c r="B3372" s="358" t="str">
        <f>IF(AND(E3372&lt;&gt;0,D3372&lt;&gt;0,F3372&lt;&gt;0),IF(C3372&lt;&gt;0,CONCATENATE(C3372,"-AGr",VLOOKUP(D3372,Listen!$A$2:$G$45,7,FALSE),"-",E3372,"-",F3372,),CONCATENATE("AGr",VLOOKUP(D3372,Listen!$A$2:$G$45,7,FALSE),"-",E3372,"-",F3372)),"keine vollständige ID")</f>
        <v>keine vollständige ID</v>
      </c>
      <c r="C3372" s="359">
        <f>'[2]III_SAV-Details_NB'!B3378</f>
        <v>0</v>
      </c>
      <c r="D3372" s="359">
        <f>'[2]III_SAV-Details_NB'!C3378</f>
        <v>0</v>
      </c>
      <c r="E3372" s="359">
        <f>'[2]III_SAV-Details_NB'!D3378</f>
        <v>0</v>
      </c>
      <c r="F3372" s="490"/>
      <c r="G3372" s="281">
        <f>'[2]III_SAV-Details_NB'!X3378</f>
        <v>0</v>
      </c>
      <c r="H3372" s="281">
        <f t="shared" si="866"/>
        <v>0</v>
      </c>
      <c r="I3372" s="281">
        <f>IF(con_EOGJahr=2025,'[2]III_SAV-Details_NB'!AA3378,IF(con_EOGJahr=2026,'[2]III_SAV-Details_NB'!AB3378,'[2]III_SAV-Details_NB'!AC3378))</f>
        <v>0</v>
      </c>
      <c r="J3372" s="282"/>
      <c r="K3372" s="282"/>
      <c r="L3372" s="282"/>
      <c r="M3372" s="282"/>
      <c r="N3372" s="282"/>
      <c r="O3372" s="282"/>
      <c r="P3372" s="52">
        <f t="shared" si="867"/>
        <v>0</v>
      </c>
      <c r="Q3372" s="60"/>
      <c r="R3372" s="53">
        <f t="shared" si="873"/>
        <v>0</v>
      </c>
      <c r="S3372" s="59"/>
      <c r="T3372" s="61"/>
      <c r="U3372" s="342" t="str">
        <f t="shared" si="877"/>
        <v>k.A.</v>
      </c>
      <c r="V3372" s="343" t="str">
        <f t="shared" si="874"/>
        <v>k.A.</v>
      </c>
      <c r="W3372" s="343" t="str">
        <f>IFERROR(IF(OR($D3372="",$E3372=0,con_Ende=0),"k.A.",IF(VLOOKUP($D3372,rng_ND,5,0)="Nein",VLOOKUP($D3372,rng_ND,2,FALSE),MIN(VLOOKUP($D3372,rng_ND,2,FALSE),A_Stammdaten!$B$19-D_SAV!$E3372+1))),"k.A.")</f>
        <v>k.A.</v>
      </c>
      <c r="X3372" s="343" t="str">
        <f t="shared" si="875"/>
        <v>k.A.</v>
      </c>
      <c r="Y3372" s="62"/>
      <c r="Z3372" s="48">
        <f t="shared" si="876"/>
        <v>0</v>
      </c>
      <c r="AA3372" s="457"/>
      <c r="AB3372" s="55">
        <f t="shared" si="868"/>
        <v>0</v>
      </c>
      <c r="AC3372" s="55">
        <f>IF(A_Stammdaten!$B$25="ja",D_SAV!AA3372,D_SAV!AB3372)</f>
        <v>0</v>
      </c>
      <c r="AD3372" s="478">
        <f>IF(AC3372=0,0,IF(U3372-(con_EOGJahr-D_SAV!E3372)&lt;=0,AC3372,AC3372/V3372))</f>
        <v>0</v>
      </c>
      <c r="AE3372" s="478">
        <f>IFERROR(IF(AND(VLOOKUP(D3372,rng_ND,5,FALSE)="Ja",D_SAV!T3372="degressiv"),D_SAV!AC3372*Y3372/100,0),0)</f>
        <v>0</v>
      </c>
      <c r="AF3372" s="55">
        <f>IFERROR(IF(VLOOKUP(D3372,rng_ND,5,FALSE)="Ja",MAX(D_SAV!AD3372:AE3372),D_SAV!AD3372),0)</f>
        <v>0</v>
      </c>
      <c r="AG3372" s="55">
        <f t="shared" si="869"/>
        <v>0</v>
      </c>
      <c r="AH3372" s="55">
        <f t="shared" si="870"/>
        <v>0</v>
      </c>
      <c r="AI3372" s="55">
        <f t="shared" si="871"/>
        <v>0</v>
      </c>
      <c r="AJ3372" s="55">
        <f t="shared" si="872"/>
        <v>0</v>
      </c>
      <c r="AK3372" s="55">
        <f t="shared" si="863"/>
        <v>0</v>
      </c>
      <c r="AL3372" s="55">
        <f t="shared" si="864"/>
        <v>0</v>
      </c>
      <c r="AM3372" s="55">
        <f t="shared" si="865"/>
        <v>0</v>
      </c>
    </row>
    <row r="3373" spans="1:39" x14ac:dyDescent="0.25">
      <c r="A3373" s="47">
        <v>3369</v>
      </c>
      <c r="B3373" s="358" t="str">
        <f>IF(AND(E3373&lt;&gt;0,D3373&lt;&gt;0,F3373&lt;&gt;0),IF(C3373&lt;&gt;0,CONCATENATE(C3373,"-AGr",VLOOKUP(D3373,Listen!$A$2:$G$45,7,FALSE),"-",E3373,"-",F3373,),CONCATENATE("AGr",VLOOKUP(D3373,Listen!$A$2:$G$45,7,FALSE),"-",E3373,"-",F3373)),"keine vollständige ID")</f>
        <v>keine vollständige ID</v>
      </c>
      <c r="C3373" s="359">
        <f>'[2]III_SAV-Details_NB'!B3379</f>
        <v>0</v>
      </c>
      <c r="D3373" s="359">
        <f>'[2]III_SAV-Details_NB'!C3379</f>
        <v>0</v>
      </c>
      <c r="E3373" s="359">
        <f>'[2]III_SAV-Details_NB'!D3379</f>
        <v>0</v>
      </c>
      <c r="F3373" s="490"/>
      <c r="G3373" s="281">
        <f>'[2]III_SAV-Details_NB'!X3379</f>
        <v>0</v>
      </c>
      <c r="H3373" s="281">
        <f t="shared" si="866"/>
        <v>0</v>
      </c>
      <c r="I3373" s="281">
        <f>IF(con_EOGJahr=2025,'[2]III_SAV-Details_NB'!AA3379,IF(con_EOGJahr=2026,'[2]III_SAV-Details_NB'!AB3379,'[2]III_SAV-Details_NB'!AC3379))</f>
        <v>0</v>
      </c>
      <c r="J3373" s="282"/>
      <c r="K3373" s="282"/>
      <c r="L3373" s="282"/>
      <c r="M3373" s="282"/>
      <c r="N3373" s="282"/>
      <c r="O3373" s="282"/>
      <c r="P3373" s="52">
        <f t="shared" si="867"/>
        <v>0</v>
      </c>
      <c r="Q3373" s="60"/>
      <c r="R3373" s="53">
        <f t="shared" si="873"/>
        <v>0</v>
      </c>
      <c r="S3373" s="59"/>
      <c r="T3373" s="61"/>
      <c r="U3373" s="342" t="str">
        <f t="shared" si="877"/>
        <v>k.A.</v>
      </c>
      <c r="V3373" s="343" t="str">
        <f t="shared" si="874"/>
        <v>k.A.</v>
      </c>
      <c r="W3373" s="343" t="str">
        <f>IFERROR(IF(OR($D3373="",$E3373=0,con_Ende=0),"k.A.",IF(VLOOKUP($D3373,rng_ND,5,0)="Nein",VLOOKUP($D3373,rng_ND,2,FALSE),MIN(VLOOKUP($D3373,rng_ND,2,FALSE),A_Stammdaten!$B$19-D_SAV!$E3373+1))),"k.A.")</f>
        <v>k.A.</v>
      </c>
      <c r="X3373" s="343" t="str">
        <f t="shared" si="875"/>
        <v>k.A.</v>
      </c>
      <c r="Y3373" s="62"/>
      <c r="Z3373" s="48">
        <f t="shared" si="876"/>
        <v>0</v>
      </c>
      <c r="AA3373" s="457"/>
      <c r="AB3373" s="55">
        <f t="shared" si="868"/>
        <v>0</v>
      </c>
      <c r="AC3373" s="55">
        <f>IF(A_Stammdaten!$B$25="ja",D_SAV!AA3373,D_SAV!AB3373)</f>
        <v>0</v>
      </c>
      <c r="AD3373" s="478">
        <f>IF(AC3373=0,0,IF(U3373-(con_EOGJahr-D_SAV!E3373)&lt;=0,AC3373,AC3373/V3373))</f>
        <v>0</v>
      </c>
      <c r="AE3373" s="478">
        <f>IFERROR(IF(AND(VLOOKUP(D3373,rng_ND,5,FALSE)="Ja",D_SAV!T3373="degressiv"),D_SAV!AC3373*Y3373/100,0),0)</f>
        <v>0</v>
      </c>
      <c r="AF3373" s="55">
        <f>IFERROR(IF(VLOOKUP(D3373,rng_ND,5,FALSE)="Ja",MAX(D_SAV!AD3373:AE3373),D_SAV!AD3373),0)</f>
        <v>0</v>
      </c>
      <c r="AG3373" s="55">
        <f t="shared" si="869"/>
        <v>0</v>
      </c>
      <c r="AH3373" s="55">
        <f t="shared" si="870"/>
        <v>0</v>
      </c>
      <c r="AI3373" s="55">
        <f t="shared" si="871"/>
        <v>0</v>
      </c>
      <c r="AJ3373" s="55">
        <f t="shared" si="872"/>
        <v>0</v>
      </c>
      <c r="AK3373" s="55">
        <f t="shared" si="863"/>
        <v>0</v>
      </c>
      <c r="AL3373" s="55">
        <f t="shared" si="864"/>
        <v>0</v>
      </c>
      <c r="AM3373" s="55">
        <f t="shared" si="865"/>
        <v>0</v>
      </c>
    </row>
    <row r="3374" spans="1:39" x14ac:dyDescent="0.25">
      <c r="A3374" s="47">
        <v>3370</v>
      </c>
      <c r="B3374" s="358" t="str">
        <f>IF(AND(E3374&lt;&gt;0,D3374&lt;&gt;0,F3374&lt;&gt;0),IF(C3374&lt;&gt;0,CONCATENATE(C3374,"-AGr",VLOOKUP(D3374,Listen!$A$2:$G$45,7,FALSE),"-",E3374,"-",F3374,),CONCATENATE("AGr",VLOOKUP(D3374,Listen!$A$2:$G$45,7,FALSE),"-",E3374,"-",F3374)),"keine vollständige ID")</f>
        <v>keine vollständige ID</v>
      </c>
      <c r="C3374" s="359">
        <f>'[2]III_SAV-Details_NB'!B3380</f>
        <v>0</v>
      </c>
      <c r="D3374" s="359">
        <f>'[2]III_SAV-Details_NB'!C3380</f>
        <v>0</v>
      </c>
      <c r="E3374" s="359">
        <f>'[2]III_SAV-Details_NB'!D3380</f>
        <v>0</v>
      </c>
      <c r="F3374" s="490"/>
      <c r="G3374" s="281">
        <f>'[2]III_SAV-Details_NB'!X3380</f>
        <v>0</v>
      </c>
      <c r="H3374" s="281">
        <f t="shared" si="866"/>
        <v>0</v>
      </c>
      <c r="I3374" s="281">
        <f>IF(con_EOGJahr=2025,'[2]III_SAV-Details_NB'!AA3380,IF(con_EOGJahr=2026,'[2]III_SAV-Details_NB'!AB3380,'[2]III_SAV-Details_NB'!AC3380))</f>
        <v>0</v>
      </c>
      <c r="J3374" s="282"/>
      <c r="K3374" s="282"/>
      <c r="L3374" s="282"/>
      <c r="M3374" s="282"/>
      <c r="N3374" s="282"/>
      <c r="O3374" s="282"/>
      <c r="P3374" s="52">
        <f t="shared" si="867"/>
        <v>0</v>
      </c>
      <c r="Q3374" s="60"/>
      <c r="R3374" s="53">
        <f t="shared" si="873"/>
        <v>0</v>
      </c>
      <c r="S3374" s="59"/>
      <c r="T3374" s="61"/>
      <c r="U3374" s="342" t="str">
        <f t="shared" si="877"/>
        <v>k.A.</v>
      </c>
      <c r="V3374" s="343" t="str">
        <f t="shared" si="874"/>
        <v>k.A.</v>
      </c>
      <c r="W3374" s="343" t="str">
        <f>IFERROR(IF(OR($D3374="",$E3374=0,con_Ende=0),"k.A.",IF(VLOOKUP($D3374,rng_ND,5,0)="Nein",VLOOKUP($D3374,rng_ND,2,FALSE),MIN(VLOOKUP($D3374,rng_ND,2,FALSE),A_Stammdaten!$B$19-D_SAV!$E3374+1))),"k.A.")</f>
        <v>k.A.</v>
      </c>
      <c r="X3374" s="343" t="str">
        <f t="shared" si="875"/>
        <v>k.A.</v>
      </c>
      <c r="Y3374" s="62"/>
      <c r="Z3374" s="48">
        <f t="shared" si="876"/>
        <v>0</v>
      </c>
      <c r="AA3374" s="457"/>
      <c r="AB3374" s="55">
        <f t="shared" si="868"/>
        <v>0</v>
      </c>
      <c r="AC3374" s="55">
        <f>IF(A_Stammdaten!$B$25="ja",D_SAV!AA3374,D_SAV!AB3374)</f>
        <v>0</v>
      </c>
      <c r="AD3374" s="478">
        <f>IF(AC3374=0,0,IF(U3374-(con_EOGJahr-D_SAV!E3374)&lt;=0,AC3374,AC3374/V3374))</f>
        <v>0</v>
      </c>
      <c r="AE3374" s="478">
        <f>IFERROR(IF(AND(VLOOKUP(D3374,rng_ND,5,FALSE)="Ja",D_SAV!T3374="degressiv"),D_SAV!AC3374*Y3374/100,0),0)</f>
        <v>0</v>
      </c>
      <c r="AF3374" s="55">
        <f>IFERROR(IF(VLOOKUP(D3374,rng_ND,5,FALSE)="Ja",MAX(D_SAV!AD3374:AE3374),D_SAV!AD3374),0)</f>
        <v>0</v>
      </c>
      <c r="AG3374" s="55">
        <f t="shared" si="869"/>
        <v>0</v>
      </c>
      <c r="AH3374" s="55">
        <f t="shared" si="870"/>
        <v>0</v>
      </c>
      <c r="AI3374" s="55">
        <f t="shared" si="871"/>
        <v>0</v>
      </c>
      <c r="AJ3374" s="55">
        <f t="shared" si="872"/>
        <v>0</v>
      </c>
      <c r="AK3374" s="55">
        <f t="shared" si="863"/>
        <v>0</v>
      </c>
      <c r="AL3374" s="55">
        <f t="shared" si="864"/>
        <v>0</v>
      </c>
      <c r="AM3374" s="55">
        <f t="shared" si="865"/>
        <v>0</v>
      </c>
    </row>
    <row r="3375" spans="1:39" x14ac:dyDescent="0.25">
      <c r="A3375" s="47">
        <v>3371</v>
      </c>
      <c r="B3375" s="358" t="str">
        <f>IF(AND(E3375&lt;&gt;0,D3375&lt;&gt;0,F3375&lt;&gt;0),IF(C3375&lt;&gt;0,CONCATENATE(C3375,"-AGr",VLOOKUP(D3375,Listen!$A$2:$G$45,7,FALSE),"-",E3375,"-",F3375,),CONCATENATE("AGr",VLOOKUP(D3375,Listen!$A$2:$G$45,7,FALSE),"-",E3375,"-",F3375)),"keine vollständige ID")</f>
        <v>keine vollständige ID</v>
      </c>
      <c r="C3375" s="359">
        <f>'[2]III_SAV-Details_NB'!B3381</f>
        <v>0</v>
      </c>
      <c r="D3375" s="359">
        <f>'[2]III_SAV-Details_NB'!C3381</f>
        <v>0</v>
      </c>
      <c r="E3375" s="359">
        <f>'[2]III_SAV-Details_NB'!D3381</f>
        <v>0</v>
      </c>
      <c r="F3375" s="490"/>
      <c r="G3375" s="281">
        <f>'[2]III_SAV-Details_NB'!X3381</f>
        <v>0</v>
      </c>
      <c r="H3375" s="281">
        <f t="shared" si="866"/>
        <v>0</v>
      </c>
      <c r="I3375" s="281">
        <f>IF(con_EOGJahr=2025,'[2]III_SAV-Details_NB'!AA3381,IF(con_EOGJahr=2026,'[2]III_SAV-Details_NB'!AB3381,'[2]III_SAV-Details_NB'!AC3381))</f>
        <v>0</v>
      </c>
      <c r="J3375" s="282"/>
      <c r="K3375" s="282"/>
      <c r="L3375" s="282"/>
      <c r="M3375" s="282"/>
      <c r="N3375" s="282"/>
      <c r="O3375" s="282"/>
      <c r="P3375" s="52">
        <f t="shared" si="867"/>
        <v>0</v>
      </c>
      <c r="Q3375" s="60"/>
      <c r="R3375" s="53">
        <f t="shared" si="873"/>
        <v>0</v>
      </c>
      <c r="S3375" s="59"/>
      <c r="T3375" s="61"/>
      <c r="U3375" s="342" t="str">
        <f t="shared" si="877"/>
        <v>k.A.</v>
      </c>
      <c r="V3375" s="343" t="str">
        <f t="shared" si="874"/>
        <v>k.A.</v>
      </c>
      <c r="W3375" s="343" t="str">
        <f>IFERROR(IF(OR($D3375="",$E3375=0,con_Ende=0),"k.A.",IF(VLOOKUP($D3375,rng_ND,5,0)="Nein",VLOOKUP($D3375,rng_ND,2,FALSE),MIN(VLOOKUP($D3375,rng_ND,2,FALSE),A_Stammdaten!$B$19-D_SAV!$E3375+1))),"k.A.")</f>
        <v>k.A.</v>
      </c>
      <c r="X3375" s="343" t="str">
        <f t="shared" si="875"/>
        <v>k.A.</v>
      </c>
      <c r="Y3375" s="62"/>
      <c r="Z3375" s="48">
        <f t="shared" si="876"/>
        <v>0</v>
      </c>
      <c r="AA3375" s="457"/>
      <c r="AB3375" s="55">
        <f t="shared" si="868"/>
        <v>0</v>
      </c>
      <c r="AC3375" s="55">
        <f>IF(A_Stammdaten!$B$25="ja",D_SAV!AA3375,D_SAV!AB3375)</f>
        <v>0</v>
      </c>
      <c r="AD3375" s="478">
        <f>IF(AC3375=0,0,IF(U3375-(con_EOGJahr-D_SAV!E3375)&lt;=0,AC3375,AC3375/V3375))</f>
        <v>0</v>
      </c>
      <c r="AE3375" s="478">
        <f>IFERROR(IF(AND(VLOOKUP(D3375,rng_ND,5,FALSE)="Ja",D_SAV!T3375="degressiv"),D_SAV!AC3375*Y3375/100,0),0)</f>
        <v>0</v>
      </c>
      <c r="AF3375" s="55">
        <f>IFERROR(IF(VLOOKUP(D3375,rng_ND,5,FALSE)="Ja",MAX(D_SAV!AD3375:AE3375),D_SAV!AD3375),0)</f>
        <v>0</v>
      </c>
      <c r="AG3375" s="55">
        <f t="shared" si="869"/>
        <v>0</v>
      </c>
      <c r="AH3375" s="55">
        <f t="shared" si="870"/>
        <v>0</v>
      </c>
      <c r="AI3375" s="55">
        <f t="shared" si="871"/>
        <v>0</v>
      </c>
      <c r="AJ3375" s="55">
        <f t="shared" si="872"/>
        <v>0</v>
      </c>
      <c r="AK3375" s="55">
        <f t="shared" si="863"/>
        <v>0</v>
      </c>
      <c r="AL3375" s="55">
        <f t="shared" si="864"/>
        <v>0</v>
      </c>
      <c r="AM3375" s="55">
        <f t="shared" si="865"/>
        <v>0</v>
      </c>
    </row>
    <row r="3376" spans="1:39" x14ac:dyDescent="0.25">
      <c r="A3376" s="47">
        <v>3372</v>
      </c>
      <c r="B3376" s="358" t="str">
        <f>IF(AND(E3376&lt;&gt;0,D3376&lt;&gt;0,F3376&lt;&gt;0),IF(C3376&lt;&gt;0,CONCATENATE(C3376,"-AGr",VLOOKUP(D3376,Listen!$A$2:$G$45,7,FALSE),"-",E3376,"-",F3376,),CONCATENATE("AGr",VLOOKUP(D3376,Listen!$A$2:$G$45,7,FALSE),"-",E3376,"-",F3376)),"keine vollständige ID")</f>
        <v>keine vollständige ID</v>
      </c>
      <c r="C3376" s="359">
        <f>'[2]III_SAV-Details_NB'!B3382</f>
        <v>0</v>
      </c>
      <c r="D3376" s="359">
        <f>'[2]III_SAV-Details_NB'!C3382</f>
        <v>0</v>
      </c>
      <c r="E3376" s="359">
        <f>'[2]III_SAV-Details_NB'!D3382</f>
        <v>0</v>
      </c>
      <c r="F3376" s="490"/>
      <c r="G3376" s="281">
        <f>'[2]III_SAV-Details_NB'!X3382</f>
        <v>0</v>
      </c>
      <c r="H3376" s="281">
        <f t="shared" si="866"/>
        <v>0</v>
      </c>
      <c r="I3376" s="281">
        <f>IF(con_EOGJahr=2025,'[2]III_SAV-Details_NB'!AA3382,IF(con_EOGJahr=2026,'[2]III_SAV-Details_NB'!AB3382,'[2]III_SAV-Details_NB'!AC3382))</f>
        <v>0</v>
      </c>
      <c r="J3376" s="282"/>
      <c r="K3376" s="282"/>
      <c r="L3376" s="282"/>
      <c r="M3376" s="282"/>
      <c r="N3376" s="282"/>
      <c r="O3376" s="282"/>
      <c r="P3376" s="52">
        <f t="shared" si="867"/>
        <v>0</v>
      </c>
      <c r="Q3376" s="60"/>
      <c r="R3376" s="53">
        <f t="shared" si="873"/>
        <v>0</v>
      </c>
      <c r="S3376" s="59"/>
      <c r="T3376" s="61"/>
      <c r="U3376" s="342" t="str">
        <f t="shared" si="877"/>
        <v>k.A.</v>
      </c>
      <c r="V3376" s="343" t="str">
        <f t="shared" si="874"/>
        <v>k.A.</v>
      </c>
      <c r="W3376" s="343" t="str">
        <f>IFERROR(IF(OR($D3376="",$E3376=0,con_Ende=0),"k.A.",IF(VLOOKUP($D3376,rng_ND,5,0)="Nein",VLOOKUP($D3376,rng_ND,2,FALSE),MIN(VLOOKUP($D3376,rng_ND,2,FALSE),A_Stammdaten!$B$19-D_SAV!$E3376+1))),"k.A.")</f>
        <v>k.A.</v>
      </c>
      <c r="X3376" s="343" t="str">
        <f t="shared" si="875"/>
        <v>k.A.</v>
      </c>
      <c r="Y3376" s="62"/>
      <c r="Z3376" s="48">
        <f t="shared" si="876"/>
        <v>0</v>
      </c>
      <c r="AA3376" s="457"/>
      <c r="AB3376" s="55">
        <f t="shared" si="868"/>
        <v>0</v>
      </c>
      <c r="AC3376" s="55">
        <f>IF(A_Stammdaten!$B$25="ja",D_SAV!AA3376,D_SAV!AB3376)</f>
        <v>0</v>
      </c>
      <c r="AD3376" s="478">
        <f>IF(AC3376=0,0,IF(U3376-(con_EOGJahr-D_SAV!E3376)&lt;=0,AC3376,AC3376/V3376))</f>
        <v>0</v>
      </c>
      <c r="AE3376" s="478">
        <f>IFERROR(IF(AND(VLOOKUP(D3376,rng_ND,5,FALSE)="Ja",D_SAV!T3376="degressiv"),D_SAV!AC3376*Y3376/100,0),0)</f>
        <v>0</v>
      </c>
      <c r="AF3376" s="55">
        <f>IFERROR(IF(VLOOKUP(D3376,rng_ND,5,FALSE)="Ja",MAX(D_SAV!AD3376:AE3376),D_SAV!AD3376),0)</f>
        <v>0</v>
      </c>
      <c r="AG3376" s="55">
        <f t="shared" si="869"/>
        <v>0</v>
      </c>
      <c r="AH3376" s="55">
        <f t="shared" si="870"/>
        <v>0</v>
      </c>
      <c r="AI3376" s="55">
        <f t="shared" si="871"/>
        <v>0</v>
      </c>
      <c r="AJ3376" s="55">
        <f t="shared" si="872"/>
        <v>0</v>
      </c>
      <c r="AK3376" s="55">
        <f t="shared" si="863"/>
        <v>0</v>
      </c>
      <c r="AL3376" s="55">
        <f t="shared" si="864"/>
        <v>0</v>
      </c>
      <c r="AM3376" s="55">
        <f t="shared" si="865"/>
        <v>0</v>
      </c>
    </row>
    <row r="3377" spans="1:39" x14ac:dyDescent="0.25">
      <c r="A3377" s="47">
        <v>3373</v>
      </c>
      <c r="B3377" s="358" t="str">
        <f>IF(AND(E3377&lt;&gt;0,D3377&lt;&gt;0,F3377&lt;&gt;0),IF(C3377&lt;&gt;0,CONCATENATE(C3377,"-AGr",VLOOKUP(D3377,Listen!$A$2:$G$45,7,FALSE),"-",E3377,"-",F3377,),CONCATENATE("AGr",VLOOKUP(D3377,Listen!$A$2:$G$45,7,FALSE),"-",E3377,"-",F3377)),"keine vollständige ID")</f>
        <v>keine vollständige ID</v>
      </c>
      <c r="C3377" s="359">
        <f>'[2]III_SAV-Details_NB'!B3383</f>
        <v>0</v>
      </c>
      <c r="D3377" s="359">
        <f>'[2]III_SAV-Details_NB'!C3383</f>
        <v>0</v>
      </c>
      <c r="E3377" s="359">
        <f>'[2]III_SAV-Details_NB'!D3383</f>
        <v>0</v>
      </c>
      <c r="F3377" s="490"/>
      <c r="G3377" s="281">
        <f>'[2]III_SAV-Details_NB'!X3383</f>
        <v>0</v>
      </c>
      <c r="H3377" s="281">
        <f t="shared" si="866"/>
        <v>0</v>
      </c>
      <c r="I3377" s="281">
        <f>IF(con_EOGJahr=2025,'[2]III_SAV-Details_NB'!AA3383,IF(con_EOGJahr=2026,'[2]III_SAV-Details_NB'!AB3383,'[2]III_SAV-Details_NB'!AC3383))</f>
        <v>0</v>
      </c>
      <c r="J3377" s="282"/>
      <c r="K3377" s="282"/>
      <c r="L3377" s="282"/>
      <c r="M3377" s="282"/>
      <c r="N3377" s="282"/>
      <c r="O3377" s="282"/>
      <c r="P3377" s="52">
        <f t="shared" si="867"/>
        <v>0</v>
      </c>
      <c r="Q3377" s="60"/>
      <c r="R3377" s="53">
        <f t="shared" si="873"/>
        <v>0</v>
      </c>
      <c r="S3377" s="59"/>
      <c r="T3377" s="61"/>
      <c r="U3377" s="342" t="str">
        <f t="shared" si="877"/>
        <v>k.A.</v>
      </c>
      <c r="V3377" s="343" t="str">
        <f t="shared" si="874"/>
        <v>k.A.</v>
      </c>
      <c r="W3377" s="343" t="str">
        <f>IFERROR(IF(OR($D3377="",$E3377=0,con_Ende=0),"k.A.",IF(VLOOKUP($D3377,rng_ND,5,0)="Nein",VLOOKUP($D3377,rng_ND,2,FALSE),MIN(VLOOKUP($D3377,rng_ND,2,FALSE),A_Stammdaten!$B$19-D_SAV!$E3377+1))),"k.A.")</f>
        <v>k.A.</v>
      </c>
      <c r="X3377" s="343" t="str">
        <f t="shared" si="875"/>
        <v>k.A.</v>
      </c>
      <c r="Y3377" s="62"/>
      <c r="Z3377" s="48">
        <f t="shared" si="876"/>
        <v>0</v>
      </c>
      <c r="AA3377" s="457"/>
      <c r="AB3377" s="55">
        <f t="shared" si="868"/>
        <v>0</v>
      </c>
      <c r="AC3377" s="55">
        <f>IF(A_Stammdaten!$B$25="ja",D_SAV!AA3377,D_SAV!AB3377)</f>
        <v>0</v>
      </c>
      <c r="AD3377" s="478">
        <f>IF(AC3377=0,0,IF(U3377-(con_EOGJahr-D_SAV!E3377)&lt;=0,AC3377,AC3377/V3377))</f>
        <v>0</v>
      </c>
      <c r="AE3377" s="478">
        <f>IFERROR(IF(AND(VLOOKUP(D3377,rng_ND,5,FALSE)="Ja",D_SAV!T3377="degressiv"),D_SAV!AC3377*Y3377/100,0),0)</f>
        <v>0</v>
      </c>
      <c r="AF3377" s="55">
        <f>IFERROR(IF(VLOOKUP(D3377,rng_ND,5,FALSE)="Ja",MAX(D_SAV!AD3377:AE3377),D_SAV!AD3377),0)</f>
        <v>0</v>
      </c>
      <c r="AG3377" s="55">
        <f t="shared" si="869"/>
        <v>0</v>
      </c>
      <c r="AH3377" s="55">
        <f t="shared" si="870"/>
        <v>0</v>
      </c>
      <c r="AI3377" s="55">
        <f t="shared" si="871"/>
        <v>0</v>
      </c>
      <c r="AJ3377" s="55">
        <f t="shared" si="872"/>
        <v>0</v>
      </c>
      <c r="AK3377" s="55">
        <f t="shared" si="863"/>
        <v>0</v>
      </c>
      <c r="AL3377" s="55">
        <f t="shared" si="864"/>
        <v>0</v>
      </c>
      <c r="AM3377" s="55">
        <f t="shared" si="865"/>
        <v>0</v>
      </c>
    </row>
    <row r="3378" spans="1:39" x14ac:dyDescent="0.25">
      <c r="A3378" s="47">
        <v>3374</v>
      </c>
      <c r="B3378" s="358" t="str">
        <f>IF(AND(E3378&lt;&gt;0,D3378&lt;&gt;0,F3378&lt;&gt;0),IF(C3378&lt;&gt;0,CONCATENATE(C3378,"-AGr",VLOOKUP(D3378,Listen!$A$2:$G$45,7,FALSE),"-",E3378,"-",F3378,),CONCATENATE("AGr",VLOOKUP(D3378,Listen!$A$2:$G$45,7,FALSE),"-",E3378,"-",F3378)),"keine vollständige ID")</f>
        <v>keine vollständige ID</v>
      </c>
      <c r="C3378" s="359">
        <f>'[2]III_SAV-Details_NB'!B3384</f>
        <v>0</v>
      </c>
      <c r="D3378" s="359">
        <f>'[2]III_SAV-Details_NB'!C3384</f>
        <v>0</v>
      </c>
      <c r="E3378" s="359">
        <f>'[2]III_SAV-Details_NB'!D3384</f>
        <v>0</v>
      </c>
      <c r="F3378" s="490"/>
      <c r="G3378" s="281">
        <f>'[2]III_SAV-Details_NB'!X3384</f>
        <v>0</v>
      </c>
      <c r="H3378" s="281">
        <f t="shared" si="866"/>
        <v>0</v>
      </c>
      <c r="I3378" s="281">
        <f>IF(con_EOGJahr=2025,'[2]III_SAV-Details_NB'!AA3384,IF(con_EOGJahr=2026,'[2]III_SAV-Details_NB'!AB3384,'[2]III_SAV-Details_NB'!AC3384))</f>
        <v>0</v>
      </c>
      <c r="J3378" s="282"/>
      <c r="K3378" s="282"/>
      <c r="L3378" s="282"/>
      <c r="M3378" s="282"/>
      <c r="N3378" s="282"/>
      <c r="O3378" s="282"/>
      <c r="P3378" s="52">
        <f t="shared" si="867"/>
        <v>0</v>
      </c>
      <c r="Q3378" s="60"/>
      <c r="R3378" s="53">
        <f t="shared" si="873"/>
        <v>0</v>
      </c>
      <c r="S3378" s="59"/>
      <c r="T3378" s="61"/>
      <c r="U3378" s="342" t="str">
        <f t="shared" si="877"/>
        <v>k.A.</v>
      </c>
      <c r="V3378" s="343" t="str">
        <f t="shared" si="874"/>
        <v>k.A.</v>
      </c>
      <c r="W3378" s="343" t="str">
        <f>IFERROR(IF(OR($D3378="",$E3378=0,con_Ende=0),"k.A.",IF(VLOOKUP($D3378,rng_ND,5,0)="Nein",VLOOKUP($D3378,rng_ND,2,FALSE),MIN(VLOOKUP($D3378,rng_ND,2,FALSE),A_Stammdaten!$B$19-D_SAV!$E3378+1))),"k.A.")</f>
        <v>k.A.</v>
      </c>
      <c r="X3378" s="343" t="str">
        <f t="shared" si="875"/>
        <v>k.A.</v>
      </c>
      <c r="Y3378" s="62"/>
      <c r="Z3378" s="48">
        <f t="shared" si="876"/>
        <v>0</v>
      </c>
      <c r="AA3378" s="457"/>
      <c r="AB3378" s="55">
        <f t="shared" si="868"/>
        <v>0</v>
      </c>
      <c r="AC3378" s="55">
        <f>IF(A_Stammdaten!$B$25="ja",D_SAV!AA3378,D_SAV!AB3378)</f>
        <v>0</v>
      </c>
      <c r="AD3378" s="478">
        <f>IF(AC3378=0,0,IF(U3378-(con_EOGJahr-D_SAV!E3378)&lt;=0,AC3378,AC3378/V3378))</f>
        <v>0</v>
      </c>
      <c r="AE3378" s="478">
        <f>IFERROR(IF(AND(VLOOKUP(D3378,rng_ND,5,FALSE)="Ja",D_SAV!T3378="degressiv"),D_SAV!AC3378*Y3378/100,0),0)</f>
        <v>0</v>
      </c>
      <c r="AF3378" s="55">
        <f>IFERROR(IF(VLOOKUP(D3378,rng_ND,5,FALSE)="Ja",MAX(D_SAV!AD3378:AE3378),D_SAV!AD3378),0)</f>
        <v>0</v>
      </c>
      <c r="AG3378" s="55">
        <f t="shared" si="869"/>
        <v>0</v>
      </c>
      <c r="AH3378" s="55">
        <f t="shared" si="870"/>
        <v>0</v>
      </c>
      <c r="AI3378" s="55">
        <f t="shared" si="871"/>
        <v>0</v>
      </c>
      <c r="AJ3378" s="55">
        <f t="shared" si="872"/>
        <v>0</v>
      </c>
      <c r="AK3378" s="55">
        <f t="shared" si="863"/>
        <v>0</v>
      </c>
      <c r="AL3378" s="55">
        <f t="shared" si="864"/>
        <v>0</v>
      </c>
      <c r="AM3378" s="55">
        <f t="shared" si="865"/>
        <v>0</v>
      </c>
    </row>
    <row r="3379" spans="1:39" x14ac:dyDescent="0.25">
      <c r="A3379" s="47">
        <v>3375</v>
      </c>
      <c r="B3379" s="358" t="str">
        <f>IF(AND(E3379&lt;&gt;0,D3379&lt;&gt;0,F3379&lt;&gt;0),IF(C3379&lt;&gt;0,CONCATENATE(C3379,"-AGr",VLOOKUP(D3379,Listen!$A$2:$G$45,7,FALSE),"-",E3379,"-",F3379,),CONCATENATE("AGr",VLOOKUP(D3379,Listen!$A$2:$G$45,7,FALSE),"-",E3379,"-",F3379)),"keine vollständige ID")</f>
        <v>keine vollständige ID</v>
      </c>
      <c r="C3379" s="359">
        <f>'[2]III_SAV-Details_NB'!B3385</f>
        <v>0</v>
      </c>
      <c r="D3379" s="359">
        <f>'[2]III_SAV-Details_NB'!C3385</f>
        <v>0</v>
      </c>
      <c r="E3379" s="359">
        <f>'[2]III_SAV-Details_NB'!D3385</f>
        <v>0</v>
      </c>
      <c r="F3379" s="490"/>
      <c r="G3379" s="281">
        <f>'[2]III_SAV-Details_NB'!X3385</f>
        <v>0</v>
      </c>
      <c r="H3379" s="281">
        <f t="shared" si="866"/>
        <v>0</v>
      </c>
      <c r="I3379" s="281">
        <f>IF(con_EOGJahr=2025,'[2]III_SAV-Details_NB'!AA3385,IF(con_EOGJahr=2026,'[2]III_SAV-Details_NB'!AB3385,'[2]III_SAV-Details_NB'!AC3385))</f>
        <v>0</v>
      </c>
      <c r="J3379" s="282"/>
      <c r="K3379" s="282"/>
      <c r="L3379" s="282"/>
      <c r="M3379" s="282"/>
      <c r="N3379" s="282"/>
      <c r="O3379" s="282"/>
      <c r="P3379" s="52">
        <f t="shared" si="867"/>
        <v>0</v>
      </c>
      <c r="Q3379" s="60"/>
      <c r="R3379" s="53">
        <f t="shared" si="873"/>
        <v>0</v>
      </c>
      <c r="S3379" s="59"/>
      <c r="T3379" s="61"/>
      <c r="U3379" s="342" t="str">
        <f t="shared" si="877"/>
        <v>k.A.</v>
      </c>
      <c r="V3379" s="343" t="str">
        <f t="shared" si="874"/>
        <v>k.A.</v>
      </c>
      <c r="W3379" s="343" t="str">
        <f>IFERROR(IF(OR($D3379="",$E3379=0,con_Ende=0),"k.A.",IF(VLOOKUP($D3379,rng_ND,5,0)="Nein",VLOOKUP($D3379,rng_ND,2,FALSE),MIN(VLOOKUP($D3379,rng_ND,2,FALSE),A_Stammdaten!$B$19-D_SAV!$E3379+1))),"k.A.")</f>
        <v>k.A.</v>
      </c>
      <c r="X3379" s="343" t="str">
        <f t="shared" si="875"/>
        <v>k.A.</v>
      </c>
      <c r="Y3379" s="62"/>
      <c r="Z3379" s="48">
        <f t="shared" si="876"/>
        <v>0</v>
      </c>
      <c r="AA3379" s="457"/>
      <c r="AB3379" s="55">
        <f t="shared" si="868"/>
        <v>0</v>
      </c>
      <c r="AC3379" s="55">
        <f>IF(A_Stammdaten!$B$25="ja",D_SAV!AA3379,D_SAV!AB3379)</f>
        <v>0</v>
      </c>
      <c r="AD3379" s="478">
        <f>IF(AC3379=0,0,IF(U3379-(con_EOGJahr-D_SAV!E3379)&lt;=0,AC3379,AC3379/V3379))</f>
        <v>0</v>
      </c>
      <c r="AE3379" s="478">
        <f>IFERROR(IF(AND(VLOOKUP(D3379,rng_ND,5,FALSE)="Ja",D_SAV!T3379="degressiv"),D_SAV!AC3379*Y3379/100,0),0)</f>
        <v>0</v>
      </c>
      <c r="AF3379" s="55">
        <f>IFERROR(IF(VLOOKUP(D3379,rng_ND,5,FALSE)="Ja",MAX(D_SAV!AD3379:AE3379),D_SAV!AD3379),0)</f>
        <v>0</v>
      </c>
      <c r="AG3379" s="55">
        <f t="shared" si="869"/>
        <v>0</v>
      </c>
      <c r="AH3379" s="55">
        <f t="shared" si="870"/>
        <v>0</v>
      </c>
      <c r="AI3379" s="55">
        <f t="shared" si="871"/>
        <v>0</v>
      </c>
      <c r="AJ3379" s="55">
        <f t="shared" si="872"/>
        <v>0</v>
      </c>
      <c r="AK3379" s="55">
        <f t="shared" si="863"/>
        <v>0</v>
      </c>
      <c r="AL3379" s="55">
        <f t="shared" si="864"/>
        <v>0</v>
      </c>
      <c r="AM3379" s="55">
        <f t="shared" si="865"/>
        <v>0</v>
      </c>
    </row>
    <row r="3380" spans="1:39" x14ac:dyDescent="0.25">
      <c r="A3380" s="47">
        <v>3376</v>
      </c>
      <c r="B3380" s="358" t="str">
        <f>IF(AND(E3380&lt;&gt;0,D3380&lt;&gt;0,F3380&lt;&gt;0),IF(C3380&lt;&gt;0,CONCATENATE(C3380,"-AGr",VLOOKUP(D3380,Listen!$A$2:$G$45,7,FALSE),"-",E3380,"-",F3380,),CONCATENATE("AGr",VLOOKUP(D3380,Listen!$A$2:$G$45,7,FALSE),"-",E3380,"-",F3380)),"keine vollständige ID")</f>
        <v>keine vollständige ID</v>
      </c>
      <c r="C3380" s="359">
        <f>'[2]III_SAV-Details_NB'!B3386</f>
        <v>0</v>
      </c>
      <c r="D3380" s="359">
        <f>'[2]III_SAV-Details_NB'!C3386</f>
        <v>0</v>
      </c>
      <c r="E3380" s="359">
        <f>'[2]III_SAV-Details_NB'!D3386</f>
        <v>0</v>
      </c>
      <c r="F3380" s="490"/>
      <c r="G3380" s="281">
        <f>'[2]III_SAV-Details_NB'!X3386</f>
        <v>0</v>
      </c>
      <c r="H3380" s="281">
        <f t="shared" si="866"/>
        <v>0</v>
      </c>
      <c r="I3380" s="281">
        <f>IF(con_EOGJahr=2025,'[2]III_SAV-Details_NB'!AA3386,IF(con_EOGJahr=2026,'[2]III_SAV-Details_NB'!AB3386,'[2]III_SAV-Details_NB'!AC3386))</f>
        <v>0</v>
      </c>
      <c r="J3380" s="282"/>
      <c r="K3380" s="282"/>
      <c r="L3380" s="282"/>
      <c r="M3380" s="282"/>
      <c r="N3380" s="282"/>
      <c r="O3380" s="282"/>
      <c r="P3380" s="52">
        <f t="shared" si="867"/>
        <v>0</v>
      </c>
      <c r="Q3380" s="60"/>
      <c r="R3380" s="53">
        <f t="shared" si="873"/>
        <v>0</v>
      </c>
      <c r="S3380" s="59"/>
      <c r="T3380" s="61"/>
      <c r="U3380" s="342" t="str">
        <f t="shared" si="877"/>
        <v>k.A.</v>
      </c>
      <c r="V3380" s="343" t="str">
        <f t="shared" si="874"/>
        <v>k.A.</v>
      </c>
      <c r="W3380" s="343" t="str">
        <f>IFERROR(IF(OR($D3380="",$E3380=0,con_Ende=0),"k.A.",IF(VLOOKUP($D3380,rng_ND,5,0)="Nein",VLOOKUP($D3380,rng_ND,2,FALSE),MIN(VLOOKUP($D3380,rng_ND,2,FALSE),A_Stammdaten!$B$19-D_SAV!$E3380+1))),"k.A.")</f>
        <v>k.A.</v>
      </c>
      <c r="X3380" s="343" t="str">
        <f t="shared" si="875"/>
        <v>k.A.</v>
      </c>
      <c r="Y3380" s="62"/>
      <c r="Z3380" s="48">
        <f t="shared" si="876"/>
        <v>0</v>
      </c>
      <c r="AA3380" s="457"/>
      <c r="AB3380" s="55">
        <f t="shared" si="868"/>
        <v>0</v>
      </c>
      <c r="AC3380" s="55">
        <f>IF(A_Stammdaten!$B$25="ja",D_SAV!AA3380,D_SAV!AB3380)</f>
        <v>0</v>
      </c>
      <c r="AD3380" s="478">
        <f>IF(AC3380=0,0,IF(U3380-(con_EOGJahr-D_SAV!E3380)&lt;=0,AC3380,AC3380/V3380))</f>
        <v>0</v>
      </c>
      <c r="AE3380" s="478">
        <f>IFERROR(IF(AND(VLOOKUP(D3380,rng_ND,5,FALSE)="Ja",D_SAV!T3380="degressiv"),D_SAV!AC3380*Y3380/100,0),0)</f>
        <v>0</v>
      </c>
      <c r="AF3380" s="55">
        <f>IFERROR(IF(VLOOKUP(D3380,rng_ND,5,FALSE)="Ja",MAX(D_SAV!AD3380:AE3380),D_SAV!AD3380),0)</f>
        <v>0</v>
      </c>
      <c r="AG3380" s="55">
        <f t="shared" si="869"/>
        <v>0</v>
      </c>
      <c r="AH3380" s="55">
        <f t="shared" si="870"/>
        <v>0</v>
      </c>
      <c r="AI3380" s="55">
        <f t="shared" si="871"/>
        <v>0</v>
      </c>
      <c r="AJ3380" s="55">
        <f t="shared" si="872"/>
        <v>0</v>
      </c>
      <c r="AK3380" s="55">
        <f t="shared" si="863"/>
        <v>0</v>
      </c>
      <c r="AL3380" s="55">
        <f t="shared" si="864"/>
        <v>0</v>
      </c>
      <c r="AM3380" s="55">
        <f t="shared" si="865"/>
        <v>0</v>
      </c>
    </row>
    <row r="3381" spans="1:39" x14ac:dyDescent="0.25">
      <c r="A3381" s="47">
        <v>3377</v>
      </c>
      <c r="B3381" s="358" t="str">
        <f>IF(AND(E3381&lt;&gt;0,D3381&lt;&gt;0,F3381&lt;&gt;0),IF(C3381&lt;&gt;0,CONCATENATE(C3381,"-AGr",VLOOKUP(D3381,Listen!$A$2:$G$45,7,FALSE),"-",E3381,"-",F3381,),CONCATENATE("AGr",VLOOKUP(D3381,Listen!$A$2:$G$45,7,FALSE),"-",E3381,"-",F3381)),"keine vollständige ID")</f>
        <v>keine vollständige ID</v>
      </c>
      <c r="C3381" s="359">
        <f>'[2]III_SAV-Details_NB'!B3387</f>
        <v>0</v>
      </c>
      <c r="D3381" s="359">
        <f>'[2]III_SAV-Details_NB'!C3387</f>
        <v>0</v>
      </c>
      <c r="E3381" s="359">
        <f>'[2]III_SAV-Details_NB'!D3387</f>
        <v>0</v>
      </c>
      <c r="F3381" s="490"/>
      <c r="G3381" s="281">
        <f>'[2]III_SAV-Details_NB'!X3387</f>
        <v>0</v>
      </c>
      <c r="H3381" s="281">
        <f t="shared" si="866"/>
        <v>0</v>
      </c>
      <c r="I3381" s="281">
        <f>IF(con_EOGJahr=2025,'[2]III_SAV-Details_NB'!AA3387,IF(con_EOGJahr=2026,'[2]III_SAV-Details_NB'!AB3387,'[2]III_SAV-Details_NB'!AC3387))</f>
        <v>0</v>
      </c>
      <c r="J3381" s="282"/>
      <c r="K3381" s="282"/>
      <c r="L3381" s="282"/>
      <c r="M3381" s="282"/>
      <c r="N3381" s="282"/>
      <c r="O3381" s="282"/>
      <c r="P3381" s="52">
        <f t="shared" si="867"/>
        <v>0</v>
      </c>
      <c r="Q3381" s="60"/>
      <c r="R3381" s="53">
        <f t="shared" si="873"/>
        <v>0</v>
      </c>
      <c r="S3381" s="59"/>
      <c r="T3381" s="61"/>
      <c r="U3381" s="342" t="str">
        <f t="shared" si="877"/>
        <v>k.A.</v>
      </c>
      <c r="V3381" s="343" t="str">
        <f t="shared" si="874"/>
        <v>k.A.</v>
      </c>
      <c r="W3381" s="343" t="str">
        <f>IFERROR(IF(OR($D3381="",$E3381=0,con_Ende=0),"k.A.",IF(VLOOKUP($D3381,rng_ND,5,0)="Nein",VLOOKUP($D3381,rng_ND,2,FALSE),MIN(VLOOKUP($D3381,rng_ND,2,FALSE),A_Stammdaten!$B$19-D_SAV!$E3381+1))),"k.A.")</f>
        <v>k.A.</v>
      </c>
      <c r="X3381" s="343" t="str">
        <f t="shared" si="875"/>
        <v>k.A.</v>
      </c>
      <c r="Y3381" s="62"/>
      <c r="Z3381" s="48">
        <f t="shared" si="876"/>
        <v>0</v>
      </c>
      <c r="AA3381" s="457"/>
      <c r="AB3381" s="55">
        <f t="shared" si="868"/>
        <v>0</v>
      </c>
      <c r="AC3381" s="55">
        <f>IF(A_Stammdaten!$B$25="ja",D_SAV!AA3381,D_SAV!AB3381)</f>
        <v>0</v>
      </c>
      <c r="AD3381" s="478">
        <f>IF(AC3381=0,0,IF(U3381-(con_EOGJahr-D_SAV!E3381)&lt;=0,AC3381,AC3381/V3381))</f>
        <v>0</v>
      </c>
      <c r="AE3381" s="478">
        <f>IFERROR(IF(AND(VLOOKUP(D3381,rng_ND,5,FALSE)="Ja",D_SAV!T3381="degressiv"),D_SAV!AC3381*Y3381/100,0),0)</f>
        <v>0</v>
      </c>
      <c r="AF3381" s="55">
        <f>IFERROR(IF(VLOOKUP(D3381,rng_ND,5,FALSE)="Ja",MAX(D_SAV!AD3381:AE3381),D_SAV!AD3381),0)</f>
        <v>0</v>
      </c>
      <c r="AG3381" s="55">
        <f t="shared" si="869"/>
        <v>0</v>
      </c>
      <c r="AH3381" s="55">
        <f t="shared" si="870"/>
        <v>0</v>
      </c>
      <c r="AI3381" s="55">
        <f t="shared" si="871"/>
        <v>0</v>
      </c>
      <c r="AJ3381" s="55">
        <f t="shared" si="872"/>
        <v>0</v>
      </c>
      <c r="AK3381" s="55">
        <f t="shared" si="863"/>
        <v>0</v>
      </c>
      <c r="AL3381" s="55">
        <f t="shared" si="864"/>
        <v>0</v>
      </c>
      <c r="AM3381" s="55">
        <f t="shared" si="865"/>
        <v>0</v>
      </c>
    </row>
    <row r="3382" spans="1:39" x14ac:dyDescent="0.25">
      <c r="A3382" s="47">
        <v>3378</v>
      </c>
      <c r="B3382" s="358" t="str">
        <f>IF(AND(E3382&lt;&gt;0,D3382&lt;&gt;0,F3382&lt;&gt;0),IF(C3382&lt;&gt;0,CONCATENATE(C3382,"-AGr",VLOOKUP(D3382,Listen!$A$2:$G$45,7,FALSE),"-",E3382,"-",F3382,),CONCATENATE("AGr",VLOOKUP(D3382,Listen!$A$2:$G$45,7,FALSE),"-",E3382,"-",F3382)),"keine vollständige ID")</f>
        <v>keine vollständige ID</v>
      </c>
      <c r="C3382" s="359">
        <f>'[2]III_SAV-Details_NB'!B3388</f>
        <v>0</v>
      </c>
      <c r="D3382" s="359">
        <f>'[2]III_SAV-Details_NB'!C3388</f>
        <v>0</v>
      </c>
      <c r="E3382" s="359">
        <f>'[2]III_SAV-Details_NB'!D3388</f>
        <v>0</v>
      </c>
      <c r="F3382" s="490"/>
      <c r="G3382" s="281">
        <f>'[2]III_SAV-Details_NB'!X3388</f>
        <v>0</v>
      </c>
      <c r="H3382" s="281">
        <f t="shared" si="866"/>
        <v>0</v>
      </c>
      <c r="I3382" s="281">
        <f>IF(con_EOGJahr=2025,'[2]III_SAV-Details_NB'!AA3388,IF(con_EOGJahr=2026,'[2]III_SAV-Details_NB'!AB3388,'[2]III_SAV-Details_NB'!AC3388))</f>
        <v>0</v>
      </c>
      <c r="J3382" s="282"/>
      <c r="K3382" s="282"/>
      <c r="L3382" s="282"/>
      <c r="M3382" s="282"/>
      <c r="N3382" s="282"/>
      <c r="O3382" s="282"/>
      <c r="P3382" s="52">
        <f t="shared" si="867"/>
        <v>0</v>
      </c>
      <c r="Q3382" s="60"/>
      <c r="R3382" s="53">
        <f t="shared" si="873"/>
        <v>0</v>
      </c>
      <c r="S3382" s="59"/>
      <c r="T3382" s="61"/>
      <c r="U3382" s="342" t="str">
        <f t="shared" si="877"/>
        <v>k.A.</v>
      </c>
      <c r="V3382" s="343" t="str">
        <f t="shared" si="874"/>
        <v>k.A.</v>
      </c>
      <c r="W3382" s="343" t="str">
        <f>IFERROR(IF(OR($D3382="",$E3382=0,con_Ende=0),"k.A.",IF(VLOOKUP($D3382,rng_ND,5,0)="Nein",VLOOKUP($D3382,rng_ND,2,FALSE),MIN(VLOOKUP($D3382,rng_ND,2,FALSE),A_Stammdaten!$B$19-D_SAV!$E3382+1))),"k.A.")</f>
        <v>k.A.</v>
      </c>
      <c r="X3382" s="343" t="str">
        <f t="shared" si="875"/>
        <v>k.A.</v>
      </c>
      <c r="Y3382" s="62"/>
      <c r="Z3382" s="48">
        <f t="shared" si="876"/>
        <v>0</v>
      </c>
      <c r="AA3382" s="457"/>
      <c r="AB3382" s="55">
        <f t="shared" si="868"/>
        <v>0</v>
      </c>
      <c r="AC3382" s="55">
        <f>IF(A_Stammdaten!$B$25="ja",D_SAV!AA3382,D_SAV!AB3382)</f>
        <v>0</v>
      </c>
      <c r="AD3382" s="478">
        <f>IF(AC3382=0,0,IF(U3382-(con_EOGJahr-D_SAV!E3382)&lt;=0,AC3382,AC3382/V3382))</f>
        <v>0</v>
      </c>
      <c r="AE3382" s="478">
        <f>IFERROR(IF(AND(VLOOKUP(D3382,rng_ND,5,FALSE)="Ja",D_SAV!T3382="degressiv"),D_SAV!AC3382*Y3382/100,0),0)</f>
        <v>0</v>
      </c>
      <c r="AF3382" s="55">
        <f>IFERROR(IF(VLOOKUP(D3382,rng_ND,5,FALSE)="Ja",MAX(D_SAV!AD3382:AE3382),D_SAV!AD3382),0)</f>
        <v>0</v>
      </c>
      <c r="AG3382" s="55">
        <f t="shared" si="869"/>
        <v>0</v>
      </c>
      <c r="AH3382" s="55">
        <f t="shared" si="870"/>
        <v>0</v>
      </c>
      <c r="AI3382" s="55">
        <f t="shared" si="871"/>
        <v>0</v>
      </c>
      <c r="AJ3382" s="55">
        <f t="shared" si="872"/>
        <v>0</v>
      </c>
      <c r="AK3382" s="55">
        <f t="shared" si="863"/>
        <v>0</v>
      </c>
      <c r="AL3382" s="55">
        <f t="shared" si="864"/>
        <v>0</v>
      </c>
      <c r="AM3382" s="55">
        <f t="shared" si="865"/>
        <v>0</v>
      </c>
    </row>
    <row r="3383" spans="1:39" x14ac:dyDescent="0.25">
      <c r="A3383" s="47">
        <v>3379</v>
      </c>
      <c r="B3383" s="358" t="str">
        <f>IF(AND(E3383&lt;&gt;0,D3383&lt;&gt;0,F3383&lt;&gt;0),IF(C3383&lt;&gt;0,CONCATENATE(C3383,"-AGr",VLOOKUP(D3383,Listen!$A$2:$G$45,7,FALSE),"-",E3383,"-",F3383,),CONCATENATE("AGr",VLOOKUP(D3383,Listen!$A$2:$G$45,7,FALSE),"-",E3383,"-",F3383)),"keine vollständige ID")</f>
        <v>keine vollständige ID</v>
      </c>
      <c r="C3383" s="359">
        <f>'[2]III_SAV-Details_NB'!B3389</f>
        <v>0</v>
      </c>
      <c r="D3383" s="359">
        <f>'[2]III_SAV-Details_NB'!C3389</f>
        <v>0</v>
      </c>
      <c r="E3383" s="359">
        <f>'[2]III_SAV-Details_NB'!D3389</f>
        <v>0</v>
      </c>
      <c r="F3383" s="490"/>
      <c r="G3383" s="281">
        <f>'[2]III_SAV-Details_NB'!X3389</f>
        <v>0</v>
      </c>
      <c r="H3383" s="281">
        <f t="shared" si="866"/>
        <v>0</v>
      </c>
      <c r="I3383" s="281">
        <f>IF(con_EOGJahr=2025,'[2]III_SAV-Details_NB'!AA3389,IF(con_EOGJahr=2026,'[2]III_SAV-Details_NB'!AB3389,'[2]III_SAV-Details_NB'!AC3389))</f>
        <v>0</v>
      </c>
      <c r="J3383" s="282"/>
      <c r="K3383" s="282"/>
      <c r="L3383" s="282"/>
      <c r="M3383" s="282"/>
      <c r="N3383" s="282"/>
      <c r="O3383" s="282"/>
      <c r="P3383" s="52">
        <f t="shared" si="867"/>
        <v>0</v>
      </c>
      <c r="Q3383" s="60"/>
      <c r="R3383" s="53">
        <f t="shared" si="873"/>
        <v>0</v>
      </c>
      <c r="S3383" s="59"/>
      <c r="T3383" s="61"/>
      <c r="U3383" s="342" t="str">
        <f t="shared" si="877"/>
        <v>k.A.</v>
      </c>
      <c r="V3383" s="343" t="str">
        <f t="shared" si="874"/>
        <v>k.A.</v>
      </c>
      <c r="W3383" s="343" t="str">
        <f>IFERROR(IF(OR($D3383="",$E3383=0,con_Ende=0),"k.A.",IF(VLOOKUP($D3383,rng_ND,5,0)="Nein",VLOOKUP($D3383,rng_ND,2,FALSE),MIN(VLOOKUP($D3383,rng_ND,2,FALSE),A_Stammdaten!$B$19-D_SAV!$E3383+1))),"k.A.")</f>
        <v>k.A.</v>
      </c>
      <c r="X3383" s="343" t="str">
        <f t="shared" si="875"/>
        <v>k.A.</v>
      </c>
      <c r="Y3383" s="62"/>
      <c r="Z3383" s="48">
        <f t="shared" si="876"/>
        <v>0</v>
      </c>
      <c r="AA3383" s="457"/>
      <c r="AB3383" s="55">
        <f t="shared" si="868"/>
        <v>0</v>
      </c>
      <c r="AC3383" s="55">
        <f>IF(A_Stammdaten!$B$25="ja",D_SAV!AA3383,D_SAV!AB3383)</f>
        <v>0</v>
      </c>
      <c r="AD3383" s="478">
        <f>IF(AC3383=0,0,IF(U3383-(con_EOGJahr-D_SAV!E3383)&lt;=0,AC3383,AC3383/V3383))</f>
        <v>0</v>
      </c>
      <c r="AE3383" s="478">
        <f>IFERROR(IF(AND(VLOOKUP(D3383,rng_ND,5,FALSE)="Ja",D_SAV!T3383="degressiv"),D_SAV!AC3383*Y3383/100,0),0)</f>
        <v>0</v>
      </c>
      <c r="AF3383" s="55">
        <f>IFERROR(IF(VLOOKUP(D3383,rng_ND,5,FALSE)="Ja",MAX(D_SAV!AD3383:AE3383),D_SAV!AD3383),0)</f>
        <v>0</v>
      </c>
      <c r="AG3383" s="55">
        <f t="shared" si="869"/>
        <v>0</v>
      </c>
      <c r="AH3383" s="55">
        <f t="shared" si="870"/>
        <v>0</v>
      </c>
      <c r="AI3383" s="55">
        <f t="shared" si="871"/>
        <v>0</v>
      </c>
      <c r="AJ3383" s="55">
        <f t="shared" si="872"/>
        <v>0</v>
      </c>
      <c r="AK3383" s="55">
        <f t="shared" si="863"/>
        <v>0</v>
      </c>
      <c r="AL3383" s="55">
        <f t="shared" si="864"/>
        <v>0</v>
      </c>
      <c r="AM3383" s="55">
        <f t="shared" si="865"/>
        <v>0</v>
      </c>
    </row>
    <row r="3384" spans="1:39" x14ac:dyDescent="0.25">
      <c r="A3384" s="47">
        <v>3380</v>
      </c>
      <c r="B3384" s="358" t="str">
        <f>IF(AND(E3384&lt;&gt;0,D3384&lt;&gt;0,F3384&lt;&gt;0),IF(C3384&lt;&gt;0,CONCATENATE(C3384,"-AGr",VLOOKUP(D3384,Listen!$A$2:$G$45,7,FALSE),"-",E3384,"-",F3384,),CONCATENATE("AGr",VLOOKUP(D3384,Listen!$A$2:$G$45,7,FALSE),"-",E3384,"-",F3384)),"keine vollständige ID")</f>
        <v>keine vollständige ID</v>
      </c>
      <c r="C3384" s="359">
        <f>'[2]III_SAV-Details_NB'!B3390</f>
        <v>0</v>
      </c>
      <c r="D3384" s="359">
        <f>'[2]III_SAV-Details_NB'!C3390</f>
        <v>0</v>
      </c>
      <c r="E3384" s="359">
        <f>'[2]III_SAV-Details_NB'!D3390</f>
        <v>0</v>
      </c>
      <c r="F3384" s="490"/>
      <c r="G3384" s="281">
        <f>'[2]III_SAV-Details_NB'!X3390</f>
        <v>0</v>
      </c>
      <c r="H3384" s="281">
        <f t="shared" si="866"/>
        <v>0</v>
      </c>
      <c r="I3384" s="281">
        <f>IF(con_EOGJahr=2025,'[2]III_SAV-Details_NB'!AA3390,IF(con_EOGJahr=2026,'[2]III_SAV-Details_NB'!AB3390,'[2]III_SAV-Details_NB'!AC3390))</f>
        <v>0</v>
      </c>
      <c r="J3384" s="282"/>
      <c r="K3384" s="282"/>
      <c r="L3384" s="282"/>
      <c r="M3384" s="282"/>
      <c r="N3384" s="282"/>
      <c r="O3384" s="282"/>
      <c r="P3384" s="52">
        <f t="shared" si="867"/>
        <v>0</v>
      </c>
      <c r="Q3384" s="60"/>
      <c r="R3384" s="53">
        <f t="shared" si="873"/>
        <v>0</v>
      </c>
      <c r="S3384" s="59"/>
      <c r="T3384" s="61"/>
      <c r="U3384" s="342" t="str">
        <f t="shared" si="877"/>
        <v>k.A.</v>
      </c>
      <c r="V3384" s="343" t="str">
        <f t="shared" si="874"/>
        <v>k.A.</v>
      </c>
      <c r="W3384" s="343" t="str">
        <f>IFERROR(IF(OR($D3384="",$E3384=0,con_Ende=0),"k.A.",IF(VLOOKUP($D3384,rng_ND,5,0)="Nein",VLOOKUP($D3384,rng_ND,2,FALSE),MIN(VLOOKUP($D3384,rng_ND,2,FALSE),A_Stammdaten!$B$19-D_SAV!$E3384+1))),"k.A.")</f>
        <v>k.A.</v>
      </c>
      <c r="X3384" s="343" t="str">
        <f t="shared" si="875"/>
        <v>k.A.</v>
      </c>
      <c r="Y3384" s="62"/>
      <c r="Z3384" s="48">
        <f t="shared" si="876"/>
        <v>0</v>
      </c>
      <c r="AA3384" s="457"/>
      <c r="AB3384" s="55">
        <f t="shared" si="868"/>
        <v>0</v>
      </c>
      <c r="AC3384" s="55">
        <f>IF(A_Stammdaten!$B$25="ja",D_SAV!AA3384,D_SAV!AB3384)</f>
        <v>0</v>
      </c>
      <c r="AD3384" s="478">
        <f>IF(AC3384=0,0,IF(U3384-(con_EOGJahr-D_SAV!E3384)&lt;=0,AC3384,AC3384/V3384))</f>
        <v>0</v>
      </c>
      <c r="AE3384" s="478">
        <f>IFERROR(IF(AND(VLOOKUP(D3384,rng_ND,5,FALSE)="Ja",D_SAV!T3384="degressiv"),D_SAV!AC3384*Y3384/100,0),0)</f>
        <v>0</v>
      </c>
      <c r="AF3384" s="55">
        <f>IFERROR(IF(VLOOKUP(D3384,rng_ND,5,FALSE)="Ja",MAX(D_SAV!AD3384:AE3384),D_SAV!AD3384),0)</f>
        <v>0</v>
      </c>
      <c r="AG3384" s="55">
        <f t="shared" si="869"/>
        <v>0</v>
      </c>
      <c r="AH3384" s="55">
        <f t="shared" si="870"/>
        <v>0</v>
      </c>
      <c r="AI3384" s="55">
        <f t="shared" si="871"/>
        <v>0</v>
      </c>
      <c r="AJ3384" s="55">
        <f t="shared" si="872"/>
        <v>0</v>
      </c>
      <c r="AK3384" s="55">
        <f t="shared" si="863"/>
        <v>0</v>
      </c>
      <c r="AL3384" s="55">
        <f t="shared" si="864"/>
        <v>0</v>
      </c>
      <c r="AM3384" s="55">
        <f t="shared" si="865"/>
        <v>0</v>
      </c>
    </row>
    <row r="3385" spans="1:39" x14ac:dyDescent="0.25">
      <c r="A3385" s="47">
        <v>3381</v>
      </c>
      <c r="B3385" s="358" t="str">
        <f>IF(AND(E3385&lt;&gt;0,D3385&lt;&gt;0,F3385&lt;&gt;0),IF(C3385&lt;&gt;0,CONCATENATE(C3385,"-AGr",VLOOKUP(D3385,Listen!$A$2:$G$45,7,FALSE),"-",E3385,"-",F3385,),CONCATENATE("AGr",VLOOKUP(D3385,Listen!$A$2:$G$45,7,FALSE),"-",E3385,"-",F3385)),"keine vollständige ID")</f>
        <v>keine vollständige ID</v>
      </c>
      <c r="C3385" s="359">
        <f>'[2]III_SAV-Details_NB'!B3391</f>
        <v>0</v>
      </c>
      <c r="D3385" s="359">
        <f>'[2]III_SAV-Details_NB'!C3391</f>
        <v>0</v>
      </c>
      <c r="E3385" s="359">
        <f>'[2]III_SAV-Details_NB'!D3391</f>
        <v>0</v>
      </c>
      <c r="F3385" s="490"/>
      <c r="G3385" s="281">
        <f>'[2]III_SAV-Details_NB'!X3391</f>
        <v>0</v>
      </c>
      <c r="H3385" s="281">
        <f t="shared" si="866"/>
        <v>0</v>
      </c>
      <c r="I3385" s="281">
        <f>IF(con_EOGJahr=2025,'[2]III_SAV-Details_NB'!AA3391,IF(con_EOGJahr=2026,'[2]III_SAV-Details_NB'!AB3391,'[2]III_SAV-Details_NB'!AC3391))</f>
        <v>0</v>
      </c>
      <c r="J3385" s="282"/>
      <c r="K3385" s="282"/>
      <c r="L3385" s="282"/>
      <c r="M3385" s="282"/>
      <c r="N3385" s="282"/>
      <c r="O3385" s="282"/>
      <c r="P3385" s="52">
        <f t="shared" si="867"/>
        <v>0</v>
      </c>
      <c r="Q3385" s="60"/>
      <c r="R3385" s="53">
        <f t="shared" si="873"/>
        <v>0</v>
      </c>
      <c r="S3385" s="59"/>
      <c r="T3385" s="61"/>
      <c r="U3385" s="342" t="str">
        <f t="shared" si="877"/>
        <v>k.A.</v>
      </c>
      <c r="V3385" s="343" t="str">
        <f t="shared" si="874"/>
        <v>k.A.</v>
      </c>
      <c r="W3385" s="343" t="str">
        <f>IFERROR(IF(OR($D3385="",$E3385=0,con_Ende=0),"k.A.",IF(VLOOKUP($D3385,rng_ND,5,0)="Nein",VLOOKUP($D3385,rng_ND,2,FALSE),MIN(VLOOKUP($D3385,rng_ND,2,FALSE),A_Stammdaten!$B$19-D_SAV!$E3385+1))),"k.A.")</f>
        <v>k.A.</v>
      </c>
      <c r="X3385" s="343" t="str">
        <f t="shared" si="875"/>
        <v>k.A.</v>
      </c>
      <c r="Y3385" s="62"/>
      <c r="Z3385" s="48">
        <f t="shared" si="876"/>
        <v>0</v>
      </c>
      <c r="AA3385" s="457"/>
      <c r="AB3385" s="55">
        <f t="shared" si="868"/>
        <v>0</v>
      </c>
      <c r="AC3385" s="55">
        <f>IF(A_Stammdaten!$B$25="ja",D_SAV!AA3385,D_SAV!AB3385)</f>
        <v>0</v>
      </c>
      <c r="AD3385" s="478">
        <f>IF(AC3385=0,0,IF(U3385-(con_EOGJahr-D_SAV!E3385)&lt;=0,AC3385,AC3385/V3385))</f>
        <v>0</v>
      </c>
      <c r="AE3385" s="478">
        <f>IFERROR(IF(AND(VLOOKUP(D3385,rng_ND,5,FALSE)="Ja",D_SAV!T3385="degressiv"),D_SAV!AC3385*Y3385/100,0),0)</f>
        <v>0</v>
      </c>
      <c r="AF3385" s="55">
        <f>IFERROR(IF(VLOOKUP(D3385,rng_ND,5,FALSE)="Ja",MAX(D_SAV!AD3385:AE3385),D_SAV!AD3385),0)</f>
        <v>0</v>
      </c>
      <c r="AG3385" s="55">
        <f t="shared" si="869"/>
        <v>0</v>
      </c>
      <c r="AH3385" s="55">
        <f t="shared" si="870"/>
        <v>0</v>
      </c>
      <c r="AI3385" s="55">
        <f t="shared" si="871"/>
        <v>0</v>
      </c>
      <c r="AJ3385" s="55">
        <f t="shared" si="872"/>
        <v>0</v>
      </c>
      <c r="AK3385" s="55">
        <f t="shared" si="863"/>
        <v>0</v>
      </c>
      <c r="AL3385" s="55">
        <f t="shared" si="864"/>
        <v>0</v>
      </c>
      <c r="AM3385" s="55">
        <f t="shared" si="865"/>
        <v>0</v>
      </c>
    </row>
    <row r="3386" spans="1:39" x14ac:dyDescent="0.25">
      <c r="A3386" s="47">
        <v>3382</v>
      </c>
      <c r="B3386" s="358" t="str">
        <f>IF(AND(E3386&lt;&gt;0,D3386&lt;&gt;0,F3386&lt;&gt;0),IF(C3386&lt;&gt;0,CONCATENATE(C3386,"-AGr",VLOOKUP(D3386,Listen!$A$2:$G$45,7,FALSE),"-",E3386,"-",F3386,),CONCATENATE("AGr",VLOOKUP(D3386,Listen!$A$2:$G$45,7,FALSE),"-",E3386,"-",F3386)),"keine vollständige ID")</f>
        <v>keine vollständige ID</v>
      </c>
      <c r="C3386" s="359">
        <f>'[2]III_SAV-Details_NB'!B3392</f>
        <v>0</v>
      </c>
      <c r="D3386" s="359">
        <f>'[2]III_SAV-Details_NB'!C3392</f>
        <v>0</v>
      </c>
      <c r="E3386" s="359">
        <f>'[2]III_SAV-Details_NB'!D3392</f>
        <v>0</v>
      </c>
      <c r="F3386" s="490"/>
      <c r="G3386" s="281">
        <f>'[2]III_SAV-Details_NB'!X3392</f>
        <v>0</v>
      </c>
      <c r="H3386" s="281">
        <f t="shared" si="866"/>
        <v>0</v>
      </c>
      <c r="I3386" s="281">
        <f>IF(con_EOGJahr=2025,'[2]III_SAV-Details_NB'!AA3392,IF(con_EOGJahr=2026,'[2]III_SAV-Details_NB'!AB3392,'[2]III_SAV-Details_NB'!AC3392))</f>
        <v>0</v>
      </c>
      <c r="J3386" s="282"/>
      <c r="K3386" s="282"/>
      <c r="L3386" s="282"/>
      <c r="M3386" s="282"/>
      <c r="N3386" s="282"/>
      <c r="O3386" s="282"/>
      <c r="P3386" s="52">
        <f t="shared" si="867"/>
        <v>0</v>
      </c>
      <c r="Q3386" s="60"/>
      <c r="R3386" s="53">
        <f t="shared" si="873"/>
        <v>0</v>
      </c>
      <c r="S3386" s="59"/>
      <c r="T3386" s="61"/>
      <c r="U3386" s="342" t="str">
        <f t="shared" si="877"/>
        <v>k.A.</v>
      </c>
      <c r="V3386" s="343" t="str">
        <f t="shared" si="874"/>
        <v>k.A.</v>
      </c>
      <c r="W3386" s="343" t="str">
        <f>IFERROR(IF(OR($D3386="",$E3386=0,con_Ende=0),"k.A.",IF(VLOOKUP($D3386,rng_ND,5,0)="Nein",VLOOKUP($D3386,rng_ND,2,FALSE),MIN(VLOOKUP($D3386,rng_ND,2,FALSE),A_Stammdaten!$B$19-D_SAV!$E3386+1))),"k.A.")</f>
        <v>k.A.</v>
      </c>
      <c r="X3386" s="343" t="str">
        <f t="shared" si="875"/>
        <v>k.A.</v>
      </c>
      <c r="Y3386" s="62"/>
      <c r="Z3386" s="48">
        <f t="shared" si="876"/>
        <v>0</v>
      </c>
      <c r="AA3386" s="457"/>
      <c r="AB3386" s="55">
        <f t="shared" si="868"/>
        <v>0</v>
      </c>
      <c r="AC3386" s="55">
        <f>IF(A_Stammdaten!$B$25="ja",D_SAV!AA3386,D_SAV!AB3386)</f>
        <v>0</v>
      </c>
      <c r="AD3386" s="478">
        <f>IF(AC3386=0,0,IF(U3386-(con_EOGJahr-D_SAV!E3386)&lt;=0,AC3386,AC3386/V3386))</f>
        <v>0</v>
      </c>
      <c r="AE3386" s="478">
        <f>IFERROR(IF(AND(VLOOKUP(D3386,rng_ND,5,FALSE)="Ja",D_SAV!T3386="degressiv"),D_SAV!AC3386*Y3386/100,0),0)</f>
        <v>0</v>
      </c>
      <c r="AF3386" s="55">
        <f>IFERROR(IF(VLOOKUP(D3386,rng_ND,5,FALSE)="Ja",MAX(D_SAV!AD3386:AE3386),D_SAV!AD3386),0)</f>
        <v>0</v>
      </c>
      <c r="AG3386" s="55">
        <f t="shared" si="869"/>
        <v>0</v>
      </c>
      <c r="AH3386" s="55">
        <f t="shared" si="870"/>
        <v>0</v>
      </c>
      <c r="AI3386" s="55">
        <f t="shared" si="871"/>
        <v>0</v>
      </c>
      <c r="AJ3386" s="55">
        <f t="shared" si="872"/>
        <v>0</v>
      </c>
      <c r="AK3386" s="55">
        <f t="shared" si="863"/>
        <v>0</v>
      </c>
      <c r="AL3386" s="55">
        <f t="shared" si="864"/>
        <v>0</v>
      </c>
      <c r="AM3386" s="55">
        <f t="shared" si="865"/>
        <v>0</v>
      </c>
    </row>
    <row r="3387" spans="1:39" x14ac:dyDescent="0.25">
      <c r="A3387" s="47">
        <v>3383</v>
      </c>
      <c r="B3387" s="358" t="str">
        <f>IF(AND(E3387&lt;&gt;0,D3387&lt;&gt;0,F3387&lt;&gt;0),IF(C3387&lt;&gt;0,CONCATENATE(C3387,"-AGr",VLOOKUP(D3387,Listen!$A$2:$G$45,7,FALSE),"-",E3387,"-",F3387,),CONCATENATE("AGr",VLOOKUP(D3387,Listen!$A$2:$G$45,7,FALSE),"-",E3387,"-",F3387)),"keine vollständige ID")</f>
        <v>keine vollständige ID</v>
      </c>
      <c r="C3387" s="359">
        <f>'[2]III_SAV-Details_NB'!B3393</f>
        <v>0</v>
      </c>
      <c r="D3387" s="359">
        <f>'[2]III_SAV-Details_NB'!C3393</f>
        <v>0</v>
      </c>
      <c r="E3387" s="359">
        <f>'[2]III_SAV-Details_NB'!D3393</f>
        <v>0</v>
      </c>
      <c r="F3387" s="490"/>
      <c r="G3387" s="281">
        <f>'[2]III_SAV-Details_NB'!X3393</f>
        <v>0</v>
      </c>
      <c r="H3387" s="281">
        <f t="shared" si="866"/>
        <v>0</v>
      </c>
      <c r="I3387" s="281">
        <f>IF(con_EOGJahr=2025,'[2]III_SAV-Details_NB'!AA3393,IF(con_EOGJahr=2026,'[2]III_SAV-Details_NB'!AB3393,'[2]III_SAV-Details_NB'!AC3393))</f>
        <v>0</v>
      </c>
      <c r="J3387" s="282"/>
      <c r="K3387" s="282"/>
      <c r="L3387" s="282"/>
      <c r="M3387" s="282"/>
      <c r="N3387" s="282"/>
      <c r="O3387" s="282"/>
      <c r="P3387" s="52">
        <f t="shared" si="867"/>
        <v>0</v>
      </c>
      <c r="Q3387" s="60"/>
      <c r="R3387" s="53">
        <f t="shared" si="873"/>
        <v>0</v>
      </c>
      <c r="S3387" s="59"/>
      <c r="T3387" s="61"/>
      <c r="U3387" s="342" t="str">
        <f t="shared" si="877"/>
        <v>k.A.</v>
      </c>
      <c r="V3387" s="343" t="str">
        <f t="shared" si="874"/>
        <v>k.A.</v>
      </c>
      <c r="W3387" s="343" t="str">
        <f>IFERROR(IF(OR($D3387="",$E3387=0,con_Ende=0),"k.A.",IF(VLOOKUP($D3387,rng_ND,5,0)="Nein",VLOOKUP($D3387,rng_ND,2,FALSE),MIN(VLOOKUP($D3387,rng_ND,2,FALSE),A_Stammdaten!$B$19-D_SAV!$E3387+1))),"k.A.")</f>
        <v>k.A.</v>
      </c>
      <c r="X3387" s="343" t="str">
        <f t="shared" si="875"/>
        <v>k.A.</v>
      </c>
      <c r="Y3387" s="62"/>
      <c r="Z3387" s="48">
        <f t="shared" si="876"/>
        <v>0</v>
      </c>
      <c r="AA3387" s="457"/>
      <c r="AB3387" s="55">
        <f t="shared" si="868"/>
        <v>0</v>
      </c>
      <c r="AC3387" s="55">
        <f>IF(A_Stammdaten!$B$25="ja",D_SAV!AA3387,D_SAV!AB3387)</f>
        <v>0</v>
      </c>
      <c r="AD3387" s="478">
        <f>IF(AC3387=0,0,IF(U3387-(con_EOGJahr-D_SAV!E3387)&lt;=0,AC3387,AC3387/V3387))</f>
        <v>0</v>
      </c>
      <c r="AE3387" s="478">
        <f>IFERROR(IF(AND(VLOOKUP(D3387,rng_ND,5,FALSE)="Ja",D_SAV!T3387="degressiv"),D_SAV!AC3387*Y3387/100,0),0)</f>
        <v>0</v>
      </c>
      <c r="AF3387" s="55">
        <f>IFERROR(IF(VLOOKUP(D3387,rng_ND,5,FALSE)="Ja",MAX(D_SAV!AD3387:AE3387),D_SAV!AD3387),0)</f>
        <v>0</v>
      </c>
      <c r="AG3387" s="55">
        <f t="shared" si="869"/>
        <v>0</v>
      </c>
      <c r="AH3387" s="55">
        <f t="shared" si="870"/>
        <v>0</v>
      </c>
      <c r="AI3387" s="55">
        <f t="shared" si="871"/>
        <v>0</v>
      </c>
      <c r="AJ3387" s="55">
        <f t="shared" si="872"/>
        <v>0</v>
      </c>
      <c r="AK3387" s="55">
        <f t="shared" si="863"/>
        <v>0</v>
      </c>
      <c r="AL3387" s="55">
        <f t="shared" si="864"/>
        <v>0</v>
      </c>
      <c r="AM3387" s="55">
        <f t="shared" si="865"/>
        <v>0</v>
      </c>
    </row>
    <row r="3388" spans="1:39" x14ac:dyDescent="0.25">
      <c r="A3388" s="47">
        <v>3384</v>
      </c>
      <c r="B3388" s="358" t="str">
        <f>IF(AND(E3388&lt;&gt;0,D3388&lt;&gt;0,F3388&lt;&gt;0),IF(C3388&lt;&gt;0,CONCATENATE(C3388,"-AGr",VLOOKUP(D3388,Listen!$A$2:$G$45,7,FALSE),"-",E3388,"-",F3388,),CONCATENATE("AGr",VLOOKUP(D3388,Listen!$A$2:$G$45,7,FALSE),"-",E3388,"-",F3388)),"keine vollständige ID")</f>
        <v>keine vollständige ID</v>
      </c>
      <c r="C3388" s="359">
        <f>'[2]III_SAV-Details_NB'!B3394</f>
        <v>0</v>
      </c>
      <c r="D3388" s="359">
        <f>'[2]III_SAV-Details_NB'!C3394</f>
        <v>0</v>
      </c>
      <c r="E3388" s="359">
        <f>'[2]III_SAV-Details_NB'!D3394</f>
        <v>0</v>
      </c>
      <c r="F3388" s="490"/>
      <c r="G3388" s="281">
        <f>'[2]III_SAV-Details_NB'!X3394</f>
        <v>0</v>
      </c>
      <c r="H3388" s="281">
        <f t="shared" si="866"/>
        <v>0</v>
      </c>
      <c r="I3388" s="281">
        <f>IF(con_EOGJahr=2025,'[2]III_SAV-Details_NB'!AA3394,IF(con_EOGJahr=2026,'[2]III_SAV-Details_NB'!AB3394,'[2]III_SAV-Details_NB'!AC3394))</f>
        <v>0</v>
      </c>
      <c r="J3388" s="282"/>
      <c r="K3388" s="282"/>
      <c r="L3388" s="282"/>
      <c r="M3388" s="282"/>
      <c r="N3388" s="282"/>
      <c r="O3388" s="282"/>
      <c r="P3388" s="52">
        <f t="shared" si="867"/>
        <v>0</v>
      </c>
      <c r="Q3388" s="60"/>
      <c r="R3388" s="53">
        <f t="shared" si="873"/>
        <v>0</v>
      </c>
      <c r="S3388" s="59"/>
      <c r="T3388" s="61"/>
      <c r="U3388" s="342" t="str">
        <f t="shared" si="877"/>
        <v>k.A.</v>
      </c>
      <c r="V3388" s="343" t="str">
        <f t="shared" si="874"/>
        <v>k.A.</v>
      </c>
      <c r="W3388" s="343" t="str">
        <f>IFERROR(IF(OR($D3388="",$E3388=0,con_Ende=0),"k.A.",IF(VLOOKUP($D3388,rng_ND,5,0)="Nein",VLOOKUP($D3388,rng_ND,2,FALSE),MIN(VLOOKUP($D3388,rng_ND,2,FALSE),A_Stammdaten!$B$19-D_SAV!$E3388+1))),"k.A.")</f>
        <v>k.A.</v>
      </c>
      <c r="X3388" s="343" t="str">
        <f t="shared" si="875"/>
        <v>k.A.</v>
      </c>
      <c r="Y3388" s="62"/>
      <c r="Z3388" s="48">
        <f t="shared" si="876"/>
        <v>0</v>
      </c>
      <c r="AA3388" s="457"/>
      <c r="AB3388" s="55">
        <f t="shared" si="868"/>
        <v>0</v>
      </c>
      <c r="AC3388" s="55">
        <f>IF(A_Stammdaten!$B$25="ja",D_SAV!AA3388,D_SAV!AB3388)</f>
        <v>0</v>
      </c>
      <c r="AD3388" s="478">
        <f>IF(AC3388=0,0,IF(U3388-(con_EOGJahr-D_SAV!E3388)&lt;=0,AC3388,AC3388/V3388))</f>
        <v>0</v>
      </c>
      <c r="AE3388" s="478">
        <f>IFERROR(IF(AND(VLOOKUP(D3388,rng_ND,5,FALSE)="Ja",D_SAV!T3388="degressiv"),D_SAV!AC3388*Y3388/100,0),0)</f>
        <v>0</v>
      </c>
      <c r="AF3388" s="55">
        <f>IFERROR(IF(VLOOKUP(D3388,rng_ND,5,FALSE)="Ja",MAX(D_SAV!AD3388:AE3388),D_SAV!AD3388),0)</f>
        <v>0</v>
      </c>
      <c r="AG3388" s="55">
        <f t="shared" si="869"/>
        <v>0</v>
      </c>
      <c r="AH3388" s="55">
        <f t="shared" si="870"/>
        <v>0</v>
      </c>
      <c r="AI3388" s="55">
        <f t="shared" si="871"/>
        <v>0</v>
      </c>
      <c r="AJ3388" s="55">
        <f t="shared" si="872"/>
        <v>0</v>
      </c>
      <c r="AK3388" s="55">
        <f t="shared" si="863"/>
        <v>0</v>
      </c>
      <c r="AL3388" s="55">
        <f t="shared" si="864"/>
        <v>0</v>
      </c>
      <c r="AM3388" s="55">
        <f t="shared" si="865"/>
        <v>0</v>
      </c>
    </row>
    <row r="3389" spans="1:39" x14ac:dyDescent="0.25">
      <c r="A3389" s="47">
        <v>3385</v>
      </c>
      <c r="B3389" s="358" t="str">
        <f>IF(AND(E3389&lt;&gt;0,D3389&lt;&gt;0,F3389&lt;&gt;0),IF(C3389&lt;&gt;0,CONCATENATE(C3389,"-AGr",VLOOKUP(D3389,Listen!$A$2:$G$45,7,FALSE),"-",E3389,"-",F3389,),CONCATENATE("AGr",VLOOKUP(D3389,Listen!$A$2:$G$45,7,FALSE),"-",E3389,"-",F3389)),"keine vollständige ID")</f>
        <v>keine vollständige ID</v>
      </c>
      <c r="C3389" s="359">
        <f>'[2]III_SAV-Details_NB'!B3395</f>
        <v>0</v>
      </c>
      <c r="D3389" s="359">
        <f>'[2]III_SAV-Details_NB'!C3395</f>
        <v>0</v>
      </c>
      <c r="E3389" s="359">
        <f>'[2]III_SAV-Details_NB'!D3395</f>
        <v>0</v>
      </c>
      <c r="F3389" s="490"/>
      <c r="G3389" s="281">
        <f>'[2]III_SAV-Details_NB'!X3395</f>
        <v>0</v>
      </c>
      <c r="H3389" s="281">
        <f t="shared" si="866"/>
        <v>0</v>
      </c>
      <c r="I3389" s="281">
        <f>IF(con_EOGJahr=2025,'[2]III_SAV-Details_NB'!AA3395,IF(con_EOGJahr=2026,'[2]III_SAV-Details_NB'!AB3395,'[2]III_SAV-Details_NB'!AC3395))</f>
        <v>0</v>
      </c>
      <c r="J3389" s="282"/>
      <c r="K3389" s="282"/>
      <c r="L3389" s="282"/>
      <c r="M3389" s="282"/>
      <c r="N3389" s="282"/>
      <c r="O3389" s="282"/>
      <c r="P3389" s="52">
        <f t="shared" si="867"/>
        <v>0</v>
      </c>
      <c r="Q3389" s="60"/>
      <c r="R3389" s="53">
        <f t="shared" si="873"/>
        <v>0</v>
      </c>
      <c r="S3389" s="59"/>
      <c r="T3389" s="61"/>
      <c r="U3389" s="342" t="str">
        <f t="shared" si="877"/>
        <v>k.A.</v>
      </c>
      <c r="V3389" s="343" t="str">
        <f t="shared" si="874"/>
        <v>k.A.</v>
      </c>
      <c r="W3389" s="343" t="str">
        <f>IFERROR(IF(OR($D3389="",$E3389=0,con_Ende=0),"k.A.",IF(VLOOKUP($D3389,rng_ND,5,0)="Nein",VLOOKUP($D3389,rng_ND,2,FALSE),MIN(VLOOKUP($D3389,rng_ND,2,FALSE),A_Stammdaten!$B$19-D_SAV!$E3389+1))),"k.A.")</f>
        <v>k.A.</v>
      </c>
      <c r="X3389" s="343" t="str">
        <f t="shared" si="875"/>
        <v>k.A.</v>
      </c>
      <c r="Y3389" s="62"/>
      <c r="Z3389" s="48">
        <f t="shared" si="876"/>
        <v>0</v>
      </c>
      <c r="AA3389" s="457"/>
      <c r="AB3389" s="55">
        <f t="shared" si="868"/>
        <v>0</v>
      </c>
      <c r="AC3389" s="55">
        <f>IF(A_Stammdaten!$B$25="ja",D_SAV!AA3389,D_SAV!AB3389)</f>
        <v>0</v>
      </c>
      <c r="AD3389" s="478">
        <f>IF(AC3389=0,0,IF(U3389-(con_EOGJahr-D_SAV!E3389)&lt;=0,AC3389,AC3389/V3389))</f>
        <v>0</v>
      </c>
      <c r="AE3389" s="478">
        <f>IFERROR(IF(AND(VLOOKUP(D3389,rng_ND,5,FALSE)="Ja",D_SAV!T3389="degressiv"),D_SAV!AC3389*Y3389/100,0),0)</f>
        <v>0</v>
      </c>
      <c r="AF3389" s="55">
        <f>IFERROR(IF(VLOOKUP(D3389,rng_ND,5,FALSE)="Ja",MAX(D_SAV!AD3389:AE3389),D_SAV!AD3389),0)</f>
        <v>0</v>
      </c>
      <c r="AG3389" s="55">
        <f t="shared" si="869"/>
        <v>0</v>
      </c>
      <c r="AH3389" s="55">
        <f t="shared" si="870"/>
        <v>0</v>
      </c>
      <c r="AI3389" s="55">
        <f t="shared" si="871"/>
        <v>0</v>
      </c>
      <c r="AJ3389" s="55">
        <f t="shared" si="872"/>
        <v>0</v>
      </c>
      <c r="AK3389" s="55">
        <f t="shared" si="863"/>
        <v>0</v>
      </c>
      <c r="AL3389" s="55">
        <f t="shared" si="864"/>
        <v>0</v>
      </c>
      <c r="AM3389" s="55">
        <f t="shared" si="865"/>
        <v>0</v>
      </c>
    </row>
    <row r="3390" spans="1:39" x14ac:dyDescent="0.25">
      <c r="A3390" s="47">
        <v>3386</v>
      </c>
      <c r="B3390" s="358" t="str">
        <f>IF(AND(E3390&lt;&gt;0,D3390&lt;&gt;0,F3390&lt;&gt;0),IF(C3390&lt;&gt;0,CONCATENATE(C3390,"-AGr",VLOOKUP(D3390,Listen!$A$2:$G$45,7,FALSE),"-",E3390,"-",F3390,),CONCATENATE("AGr",VLOOKUP(D3390,Listen!$A$2:$G$45,7,FALSE),"-",E3390,"-",F3390)),"keine vollständige ID")</f>
        <v>keine vollständige ID</v>
      </c>
      <c r="C3390" s="359">
        <f>'[2]III_SAV-Details_NB'!B3396</f>
        <v>0</v>
      </c>
      <c r="D3390" s="359">
        <f>'[2]III_SAV-Details_NB'!C3396</f>
        <v>0</v>
      </c>
      <c r="E3390" s="359">
        <f>'[2]III_SAV-Details_NB'!D3396</f>
        <v>0</v>
      </c>
      <c r="F3390" s="490"/>
      <c r="G3390" s="281">
        <f>'[2]III_SAV-Details_NB'!X3396</f>
        <v>0</v>
      </c>
      <c r="H3390" s="281">
        <f t="shared" si="866"/>
        <v>0</v>
      </c>
      <c r="I3390" s="281">
        <f>IF(con_EOGJahr=2025,'[2]III_SAV-Details_NB'!AA3396,IF(con_EOGJahr=2026,'[2]III_SAV-Details_NB'!AB3396,'[2]III_SAV-Details_NB'!AC3396))</f>
        <v>0</v>
      </c>
      <c r="J3390" s="282"/>
      <c r="K3390" s="282"/>
      <c r="L3390" s="282"/>
      <c r="M3390" s="282"/>
      <c r="N3390" s="282"/>
      <c r="O3390" s="282"/>
      <c r="P3390" s="52">
        <f t="shared" si="867"/>
        <v>0</v>
      </c>
      <c r="Q3390" s="60"/>
      <c r="R3390" s="53">
        <f t="shared" si="873"/>
        <v>0</v>
      </c>
      <c r="S3390" s="59"/>
      <c r="T3390" s="61"/>
      <c r="U3390" s="342" t="str">
        <f t="shared" si="877"/>
        <v>k.A.</v>
      </c>
      <c r="V3390" s="343" t="str">
        <f t="shared" si="874"/>
        <v>k.A.</v>
      </c>
      <c r="W3390" s="343" t="str">
        <f>IFERROR(IF(OR($D3390="",$E3390=0,con_Ende=0),"k.A.",IF(VLOOKUP($D3390,rng_ND,5,0)="Nein",VLOOKUP($D3390,rng_ND,2,FALSE),MIN(VLOOKUP($D3390,rng_ND,2,FALSE),A_Stammdaten!$B$19-D_SAV!$E3390+1))),"k.A.")</f>
        <v>k.A.</v>
      </c>
      <c r="X3390" s="343" t="str">
        <f t="shared" si="875"/>
        <v>k.A.</v>
      </c>
      <c r="Y3390" s="62"/>
      <c r="Z3390" s="48">
        <f t="shared" si="876"/>
        <v>0</v>
      </c>
      <c r="AA3390" s="457"/>
      <c r="AB3390" s="55">
        <f t="shared" si="868"/>
        <v>0</v>
      </c>
      <c r="AC3390" s="55">
        <f>IF(A_Stammdaten!$B$25="ja",D_SAV!AA3390,D_SAV!AB3390)</f>
        <v>0</v>
      </c>
      <c r="AD3390" s="478">
        <f>IF(AC3390=0,0,IF(U3390-(con_EOGJahr-D_SAV!E3390)&lt;=0,AC3390,AC3390/V3390))</f>
        <v>0</v>
      </c>
      <c r="AE3390" s="478">
        <f>IFERROR(IF(AND(VLOOKUP(D3390,rng_ND,5,FALSE)="Ja",D_SAV!T3390="degressiv"),D_SAV!AC3390*Y3390/100,0),0)</f>
        <v>0</v>
      </c>
      <c r="AF3390" s="55">
        <f>IFERROR(IF(VLOOKUP(D3390,rng_ND,5,FALSE)="Ja",MAX(D_SAV!AD3390:AE3390),D_SAV!AD3390),0)</f>
        <v>0</v>
      </c>
      <c r="AG3390" s="55">
        <f t="shared" si="869"/>
        <v>0</v>
      </c>
      <c r="AH3390" s="55">
        <f t="shared" si="870"/>
        <v>0</v>
      </c>
      <c r="AI3390" s="55">
        <f t="shared" si="871"/>
        <v>0</v>
      </c>
      <c r="AJ3390" s="55">
        <f t="shared" si="872"/>
        <v>0</v>
      </c>
      <c r="AK3390" s="55">
        <f t="shared" si="863"/>
        <v>0</v>
      </c>
      <c r="AL3390" s="55">
        <f t="shared" si="864"/>
        <v>0</v>
      </c>
      <c r="AM3390" s="55">
        <f t="shared" si="865"/>
        <v>0</v>
      </c>
    </row>
    <row r="3391" spans="1:39" x14ac:dyDescent="0.25">
      <c r="A3391" s="47">
        <v>3387</v>
      </c>
      <c r="B3391" s="358" t="str">
        <f>IF(AND(E3391&lt;&gt;0,D3391&lt;&gt;0,F3391&lt;&gt;0),IF(C3391&lt;&gt;0,CONCATENATE(C3391,"-AGr",VLOOKUP(D3391,Listen!$A$2:$G$45,7,FALSE),"-",E3391,"-",F3391,),CONCATENATE("AGr",VLOOKUP(D3391,Listen!$A$2:$G$45,7,FALSE),"-",E3391,"-",F3391)),"keine vollständige ID")</f>
        <v>keine vollständige ID</v>
      </c>
      <c r="C3391" s="359">
        <f>'[2]III_SAV-Details_NB'!B3397</f>
        <v>0</v>
      </c>
      <c r="D3391" s="359">
        <f>'[2]III_SAV-Details_NB'!C3397</f>
        <v>0</v>
      </c>
      <c r="E3391" s="359">
        <f>'[2]III_SAV-Details_NB'!D3397</f>
        <v>0</v>
      </c>
      <c r="F3391" s="490"/>
      <c r="G3391" s="281">
        <f>'[2]III_SAV-Details_NB'!X3397</f>
        <v>0</v>
      </c>
      <c r="H3391" s="281">
        <f t="shared" si="866"/>
        <v>0</v>
      </c>
      <c r="I3391" s="281">
        <f>IF(con_EOGJahr=2025,'[2]III_SAV-Details_NB'!AA3397,IF(con_EOGJahr=2026,'[2]III_SAV-Details_NB'!AB3397,'[2]III_SAV-Details_NB'!AC3397))</f>
        <v>0</v>
      </c>
      <c r="J3391" s="282"/>
      <c r="K3391" s="282"/>
      <c r="L3391" s="282"/>
      <c r="M3391" s="282"/>
      <c r="N3391" s="282"/>
      <c r="O3391" s="282"/>
      <c r="P3391" s="52">
        <f t="shared" si="867"/>
        <v>0</v>
      </c>
      <c r="Q3391" s="60"/>
      <c r="R3391" s="53">
        <f t="shared" si="873"/>
        <v>0</v>
      </c>
      <c r="S3391" s="59"/>
      <c r="T3391" s="61"/>
      <c r="U3391" s="342" t="str">
        <f t="shared" si="877"/>
        <v>k.A.</v>
      </c>
      <c r="V3391" s="343" t="str">
        <f t="shared" si="874"/>
        <v>k.A.</v>
      </c>
      <c r="W3391" s="343" t="str">
        <f>IFERROR(IF(OR($D3391="",$E3391=0,con_Ende=0),"k.A.",IF(VLOOKUP($D3391,rng_ND,5,0)="Nein",VLOOKUP($D3391,rng_ND,2,FALSE),MIN(VLOOKUP($D3391,rng_ND,2,FALSE),A_Stammdaten!$B$19-D_SAV!$E3391+1))),"k.A.")</f>
        <v>k.A.</v>
      </c>
      <c r="X3391" s="343" t="str">
        <f t="shared" si="875"/>
        <v>k.A.</v>
      </c>
      <c r="Y3391" s="62"/>
      <c r="Z3391" s="48">
        <f t="shared" si="876"/>
        <v>0</v>
      </c>
      <c r="AA3391" s="457"/>
      <c r="AB3391" s="55">
        <f t="shared" si="868"/>
        <v>0</v>
      </c>
      <c r="AC3391" s="55">
        <f>IF(A_Stammdaten!$B$25="ja",D_SAV!AA3391,D_SAV!AB3391)</f>
        <v>0</v>
      </c>
      <c r="AD3391" s="478">
        <f>IF(AC3391=0,0,IF(U3391-(con_EOGJahr-D_SAV!E3391)&lt;=0,AC3391,AC3391/V3391))</f>
        <v>0</v>
      </c>
      <c r="AE3391" s="478">
        <f>IFERROR(IF(AND(VLOOKUP(D3391,rng_ND,5,FALSE)="Ja",D_SAV!T3391="degressiv"),D_SAV!AC3391*Y3391/100,0),0)</f>
        <v>0</v>
      </c>
      <c r="AF3391" s="55">
        <f>IFERROR(IF(VLOOKUP(D3391,rng_ND,5,FALSE)="Ja",MAX(D_SAV!AD3391:AE3391),D_SAV!AD3391),0)</f>
        <v>0</v>
      </c>
      <c r="AG3391" s="55">
        <f t="shared" si="869"/>
        <v>0</v>
      </c>
      <c r="AH3391" s="55">
        <f t="shared" si="870"/>
        <v>0</v>
      </c>
      <c r="AI3391" s="55">
        <f t="shared" si="871"/>
        <v>0</v>
      </c>
      <c r="AJ3391" s="55">
        <f t="shared" si="872"/>
        <v>0</v>
      </c>
      <c r="AK3391" s="55">
        <f t="shared" si="863"/>
        <v>0</v>
      </c>
      <c r="AL3391" s="55">
        <f t="shared" si="864"/>
        <v>0</v>
      </c>
      <c r="AM3391" s="55">
        <f t="shared" si="865"/>
        <v>0</v>
      </c>
    </row>
    <row r="3392" spans="1:39" x14ac:dyDescent="0.25">
      <c r="A3392" s="47">
        <v>3388</v>
      </c>
      <c r="B3392" s="358" t="str">
        <f>IF(AND(E3392&lt;&gt;0,D3392&lt;&gt;0,F3392&lt;&gt;0),IF(C3392&lt;&gt;0,CONCATENATE(C3392,"-AGr",VLOOKUP(D3392,Listen!$A$2:$G$45,7,FALSE),"-",E3392,"-",F3392,),CONCATENATE("AGr",VLOOKUP(D3392,Listen!$A$2:$G$45,7,FALSE),"-",E3392,"-",F3392)),"keine vollständige ID")</f>
        <v>keine vollständige ID</v>
      </c>
      <c r="C3392" s="359">
        <f>'[2]III_SAV-Details_NB'!B3398</f>
        <v>0</v>
      </c>
      <c r="D3392" s="359">
        <f>'[2]III_SAV-Details_NB'!C3398</f>
        <v>0</v>
      </c>
      <c r="E3392" s="359">
        <f>'[2]III_SAV-Details_NB'!D3398</f>
        <v>0</v>
      </c>
      <c r="F3392" s="490"/>
      <c r="G3392" s="281">
        <f>'[2]III_SAV-Details_NB'!X3398</f>
        <v>0</v>
      </c>
      <c r="H3392" s="281">
        <f t="shared" si="866"/>
        <v>0</v>
      </c>
      <c r="I3392" s="281">
        <f>IF(con_EOGJahr=2025,'[2]III_SAV-Details_NB'!AA3398,IF(con_EOGJahr=2026,'[2]III_SAV-Details_NB'!AB3398,'[2]III_SAV-Details_NB'!AC3398))</f>
        <v>0</v>
      </c>
      <c r="J3392" s="282"/>
      <c r="K3392" s="282"/>
      <c r="L3392" s="282"/>
      <c r="M3392" s="282"/>
      <c r="N3392" s="282"/>
      <c r="O3392" s="282"/>
      <c r="P3392" s="52">
        <f t="shared" si="867"/>
        <v>0</v>
      </c>
      <c r="Q3392" s="60"/>
      <c r="R3392" s="53">
        <f t="shared" si="873"/>
        <v>0</v>
      </c>
      <c r="S3392" s="59"/>
      <c r="T3392" s="61"/>
      <c r="U3392" s="342" t="str">
        <f t="shared" si="877"/>
        <v>k.A.</v>
      </c>
      <c r="V3392" s="343" t="str">
        <f t="shared" si="874"/>
        <v>k.A.</v>
      </c>
      <c r="W3392" s="343" t="str">
        <f>IFERROR(IF(OR($D3392="",$E3392=0,con_Ende=0),"k.A.",IF(VLOOKUP($D3392,rng_ND,5,0)="Nein",VLOOKUP($D3392,rng_ND,2,FALSE),MIN(VLOOKUP($D3392,rng_ND,2,FALSE),A_Stammdaten!$B$19-D_SAV!$E3392+1))),"k.A.")</f>
        <v>k.A.</v>
      </c>
      <c r="X3392" s="343" t="str">
        <f t="shared" si="875"/>
        <v>k.A.</v>
      </c>
      <c r="Y3392" s="62"/>
      <c r="Z3392" s="48">
        <f t="shared" si="876"/>
        <v>0</v>
      </c>
      <c r="AA3392" s="457"/>
      <c r="AB3392" s="55">
        <f t="shared" si="868"/>
        <v>0</v>
      </c>
      <c r="AC3392" s="55">
        <f>IF(A_Stammdaten!$B$25="ja",D_SAV!AA3392,D_SAV!AB3392)</f>
        <v>0</v>
      </c>
      <c r="AD3392" s="478">
        <f>IF(AC3392=0,0,IF(U3392-(con_EOGJahr-D_SAV!E3392)&lt;=0,AC3392,AC3392/V3392))</f>
        <v>0</v>
      </c>
      <c r="AE3392" s="478">
        <f>IFERROR(IF(AND(VLOOKUP(D3392,rng_ND,5,FALSE)="Ja",D_SAV!T3392="degressiv"),D_SAV!AC3392*Y3392/100,0),0)</f>
        <v>0</v>
      </c>
      <c r="AF3392" s="55">
        <f>IFERROR(IF(VLOOKUP(D3392,rng_ND,5,FALSE)="Ja",MAX(D_SAV!AD3392:AE3392),D_SAV!AD3392),0)</f>
        <v>0</v>
      </c>
      <c r="AG3392" s="55">
        <f t="shared" si="869"/>
        <v>0</v>
      </c>
      <c r="AH3392" s="55">
        <f t="shared" si="870"/>
        <v>0</v>
      </c>
      <c r="AI3392" s="55">
        <f t="shared" si="871"/>
        <v>0</v>
      </c>
      <c r="AJ3392" s="55">
        <f t="shared" si="872"/>
        <v>0</v>
      </c>
      <c r="AK3392" s="55">
        <f t="shared" si="863"/>
        <v>0</v>
      </c>
      <c r="AL3392" s="55">
        <f t="shared" si="864"/>
        <v>0</v>
      </c>
      <c r="AM3392" s="55">
        <f t="shared" si="865"/>
        <v>0</v>
      </c>
    </row>
    <row r="3393" spans="1:39" x14ac:dyDescent="0.25">
      <c r="A3393" s="47">
        <v>3389</v>
      </c>
      <c r="B3393" s="358" t="str">
        <f>IF(AND(E3393&lt;&gt;0,D3393&lt;&gt;0,F3393&lt;&gt;0),IF(C3393&lt;&gt;0,CONCATENATE(C3393,"-AGr",VLOOKUP(D3393,Listen!$A$2:$G$45,7,FALSE),"-",E3393,"-",F3393,),CONCATENATE("AGr",VLOOKUP(D3393,Listen!$A$2:$G$45,7,FALSE),"-",E3393,"-",F3393)),"keine vollständige ID")</f>
        <v>keine vollständige ID</v>
      </c>
      <c r="C3393" s="359">
        <f>'[2]III_SAV-Details_NB'!B3399</f>
        <v>0</v>
      </c>
      <c r="D3393" s="359">
        <f>'[2]III_SAV-Details_NB'!C3399</f>
        <v>0</v>
      </c>
      <c r="E3393" s="359">
        <f>'[2]III_SAV-Details_NB'!D3399</f>
        <v>0</v>
      </c>
      <c r="F3393" s="490"/>
      <c r="G3393" s="281">
        <f>'[2]III_SAV-Details_NB'!X3399</f>
        <v>0</v>
      </c>
      <c r="H3393" s="281">
        <f t="shared" si="866"/>
        <v>0</v>
      </c>
      <c r="I3393" s="281">
        <f>IF(con_EOGJahr=2025,'[2]III_SAV-Details_NB'!AA3399,IF(con_EOGJahr=2026,'[2]III_SAV-Details_NB'!AB3399,'[2]III_SAV-Details_NB'!AC3399))</f>
        <v>0</v>
      </c>
      <c r="J3393" s="282"/>
      <c r="K3393" s="282"/>
      <c r="L3393" s="282"/>
      <c r="M3393" s="282"/>
      <c r="N3393" s="282"/>
      <c r="O3393" s="282"/>
      <c r="P3393" s="52">
        <f t="shared" si="867"/>
        <v>0</v>
      </c>
      <c r="Q3393" s="60"/>
      <c r="R3393" s="53">
        <f t="shared" si="873"/>
        <v>0</v>
      </c>
      <c r="S3393" s="59"/>
      <c r="T3393" s="61"/>
      <c r="U3393" s="342" t="str">
        <f t="shared" si="877"/>
        <v>k.A.</v>
      </c>
      <c r="V3393" s="343" t="str">
        <f t="shared" si="874"/>
        <v>k.A.</v>
      </c>
      <c r="W3393" s="343" t="str">
        <f>IFERROR(IF(OR($D3393="",$E3393=0,con_Ende=0),"k.A.",IF(VLOOKUP($D3393,rng_ND,5,0)="Nein",VLOOKUP($D3393,rng_ND,2,FALSE),MIN(VLOOKUP($D3393,rng_ND,2,FALSE),A_Stammdaten!$B$19-D_SAV!$E3393+1))),"k.A.")</f>
        <v>k.A.</v>
      </c>
      <c r="X3393" s="343" t="str">
        <f t="shared" si="875"/>
        <v>k.A.</v>
      </c>
      <c r="Y3393" s="62"/>
      <c r="Z3393" s="48">
        <f t="shared" si="876"/>
        <v>0</v>
      </c>
      <c r="AA3393" s="457"/>
      <c r="AB3393" s="55">
        <f t="shared" si="868"/>
        <v>0</v>
      </c>
      <c r="AC3393" s="55">
        <f>IF(A_Stammdaten!$B$25="ja",D_SAV!AA3393,D_SAV!AB3393)</f>
        <v>0</v>
      </c>
      <c r="AD3393" s="478">
        <f>IF(AC3393=0,0,IF(U3393-(con_EOGJahr-D_SAV!E3393)&lt;=0,AC3393,AC3393/V3393))</f>
        <v>0</v>
      </c>
      <c r="AE3393" s="478">
        <f>IFERROR(IF(AND(VLOOKUP(D3393,rng_ND,5,FALSE)="Ja",D_SAV!T3393="degressiv"),D_SAV!AC3393*Y3393/100,0),0)</f>
        <v>0</v>
      </c>
      <c r="AF3393" s="55">
        <f>IFERROR(IF(VLOOKUP(D3393,rng_ND,5,FALSE)="Ja",MAX(D_SAV!AD3393:AE3393),D_SAV!AD3393),0)</f>
        <v>0</v>
      </c>
      <c r="AG3393" s="55">
        <f t="shared" si="869"/>
        <v>0</v>
      </c>
      <c r="AH3393" s="55">
        <f t="shared" si="870"/>
        <v>0</v>
      </c>
      <c r="AI3393" s="55">
        <f t="shared" si="871"/>
        <v>0</v>
      </c>
      <c r="AJ3393" s="55">
        <f t="shared" si="872"/>
        <v>0</v>
      </c>
      <c r="AK3393" s="55">
        <f t="shared" si="863"/>
        <v>0</v>
      </c>
      <c r="AL3393" s="55">
        <f t="shared" si="864"/>
        <v>0</v>
      </c>
      <c r="AM3393" s="55">
        <f t="shared" si="865"/>
        <v>0</v>
      </c>
    </row>
    <row r="3394" spans="1:39" x14ac:dyDescent="0.25">
      <c r="A3394" s="47">
        <v>3390</v>
      </c>
      <c r="B3394" s="358" t="str">
        <f>IF(AND(E3394&lt;&gt;0,D3394&lt;&gt;0,F3394&lt;&gt;0),IF(C3394&lt;&gt;0,CONCATENATE(C3394,"-AGr",VLOOKUP(D3394,Listen!$A$2:$G$45,7,FALSE),"-",E3394,"-",F3394,),CONCATENATE("AGr",VLOOKUP(D3394,Listen!$A$2:$G$45,7,FALSE),"-",E3394,"-",F3394)),"keine vollständige ID")</f>
        <v>keine vollständige ID</v>
      </c>
      <c r="C3394" s="359">
        <f>'[2]III_SAV-Details_NB'!B3400</f>
        <v>0</v>
      </c>
      <c r="D3394" s="359">
        <f>'[2]III_SAV-Details_NB'!C3400</f>
        <v>0</v>
      </c>
      <c r="E3394" s="359">
        <f>'[2]III_SAV-Details_NB'!D3400</f>
        <v>0</v>
      </c>
      <c r="F3394" s="490"/>
      <c r="G3394" s="281">
        <f>'[2]III_SAV-Details_NB'!X3400</f>
        <v>0</v>
      </c>
      <c r="H3394" s="281">
        <f t="shared" si="866"/>
        <v>0</v>
      </c>
      <c r="I3394" s="281">
        <f>IF(con_EOGJahr=2025,'[2]III_SAV-Details_NB'!AA3400,IF(con_EOGJahr=2026,'[2]III_SAV-Details_NB'!AB3400,'[2]III_SAV-Details_NB'!AC3400))</f>
        <v>0</v>
      </c>
      <c r="J3394" s="282"/>
      <c r="K3394" s="282"/>
      <c r="L3394" s="282"/>
      <c r="M3394" s="282"/>
      <c r="N3394" s="282"/>
      <c r="O3394" s="282"/>
      <c r="P3394" s="52">
        <f t="shared" si="867"/>
        <v>0</v>
      </c>
      <c r="Q3394" s="60"/>
      <c r="R3394" s="53">
        <f t="shared" si="873"/>
        <v>0</v>
      </c>
      <c r="S3394" s="59"/>
      <c r="T3394" s="61"/>
      <c r="U3394" s="342" t="str">
        <f t="shared" si="877"/>
        <v>k.A.</v>
      </c>
      <c r="V3394" s="343" t="str">
        <f t="shared" si="874"/>
        <v>k.A.</v>
      </c>
      <c r="W3394" s="343" t="str">
        <f>IFERROR(IF(OR($D3394="",$E3394=0,con_Ende=0),"k.A.",IF(VLOOKUP($D3394,rng_ND,5,0)="Nein",VLOOKUP($D3394,rng_ND,2,FALSE),MIN(VLOOKUP($D3394,rng_ND,2,FALSE),A_Stammdaten!$B$19-D_SAV!$E3394+1))),"k.A.")</f>
        <v>k.A.</v>
      </c>
      <c r="X3394" s="343" t="str">
        <f t="shared" si="875"/>
        <v>k.A.</v>
      </c>
      <c r="Y3394" s="62"/>
      <c r="Z3394" s="48">
        <f t="shared" si="876"/>
        <v>0</v>
      </c>
      <c r="AA3394" s="457"/>
      <c r="AB3394" s="55">
        <f t="shared" si="868"/>
        <v>0</v>
      </c>
      <c r="AC3394" s="55">
        <f>IF(A_Stammdaten!$B$25="ja",D_SAV!AA3394,D_SAV!AB3394)</f>
        <v>0</v>
      </c>
      <c r="AD3394" s="478">
        <f>IF(AC3394=0,0,IF(U3394-(con_EOGJahr-D_SAV!E3394)&lt;=0,AC3394,AC3394/V3394))</f>
        <v>0</v>
      </c>
      <c r="AE3394" s="478">
        <f>IFERROR(IF(AND(VLOOKUP(D3394,rng_ND,5,FALSE)="Ja",D_SAV!T3394="degressiv"),D_SAV!AC3394*Y3394/100,0),0)</f>
        <v>0</v>
      </c>
      <c r="AF3394" s="55">
        <f>IFERROR(IF(VLOOKUP(D3394,rng_ND,5,FALSE)="Ja",MAX(D_SAV!AD3394:AE3394),D_SAV!AD3394),0)</f>
        <v>0</v>
      </c>
      <c r="AG3394" s="55">
        <f t="shared" si="869"/>
        <v>0</v>
      </c>
      <c r="AH3394" s="55">
        <f t="shared" si="870"/>
        <v>0</v>
      </c>
      <c r="AI3394" s="55">
        <f t="shared" si="871"/>
        <v>0</v>
      </c>
      <c r="AJ3394" s="55">
        <f t="shared" si="872"/>
        <v>0</v>
      </c>
      <c r="AK3394" s="55">
        <f t="shared" si="863"/>
        <v>0</v>
      </c>
      <c r="AL3394" s="55">
        <f t="shared" si="864"/>
        <v>0</v>
      </c>
      <c r="AM3394" s="55">
        <f t="shared" si="865"/>
        <v>0</v>
      </c>
    </row>
    <row r="3395" spans="1:39" x14ac:dyDescent="0.25">
      <c r="A3395" s="47">
        <v>3391</v>
      </c>
      <c r="B3395" s="358" t="str">
        <f>IF(AND(E3395&lt;&gt;0,D3395&lt;&gt;0,F3395&lt;&gt;0),IF(C3395&lt;&gt;0,CONCATENATE(C3395,"-AGr",VLOOKUP(D3395,Listen!$A$2:$G$45,7,FALSE),"-",E3395,"-",F3395,),CONCATENATE("AGr",VLOOKUP(D3395,Listen!$A$2:$G$45,7,FALSE),"-",E3395,"-",F3395)),"keine vollständige ID")</f>
        <v>keine vollständige ID</v>
      </c>
      <c r="C3395" s="359">
        <f>'[2]III_SAV-Details_NB'!B3401</f>
        <v>0</v>
      </c>
      <c r="D3395" s="359">
        <f>'[2]III_SAV-Details_NB'!C3401</f>
        <v>0</v>
      </c>
      <c r="E3395" s="359">
        <f>'[2]III_SAV-Details_NB'!D3401</f>
        <v>0</v>
      </c>
      <c r="F3395" s="490"/>
      <c r="G3395" s="281">
        <f>'[2]III_SAV-Details_NB'!X3401</f>
        <v>0</v>
      </c>
      <c r="H3395" s="281">
        <f t="shared" si="866"/>
        <v>0</v>
      </c>
      <c r="I3395" s="281">
        <f>IF(con_EOGJahr=2025,'[2]III_SAV-Details_NB'!AA3401,IF(con_EOGJahr=2026,'[2]III_SAV-Details_NB'!AB3401,'[2]III_SAV-Details_NB'!AC3401))</f>
        <v>0</v>
      </c>
      <c r="J3395" s="282"/>
      <c r="K3395" s="282"/>
      <c r="L3395" s="282"/>
      <c r="M3395" s="282"/>
      <c r="N3395" s="282"/>
      <c r="O3395" s="282"/>
      <c r="P3395" s="52">
        <f t="shared" si="867"/>
        <v>0</v>
      </c>
      <c r="Q3395" s="60"/>
      <c r="R3395" s="53">
        <f t="shared" si="873"/>
        <v>0</v>
      </c>
      <c r="S3395" s="59"/>
      <c r="T3395" s="61"/>
      <c r="U3395" s="342" t="str">
        <f t="shared" si="877"/>
        <v>k.A.</v>
      </c>
      <c r="V3395" s="343" t="str">
        <f t="shared" si="874"/>
        <v>k.A.</v>
      </c>
      <c r="W3395" s="343" t="str">
        <f>IFERROR(IF(OR($D3395="",$E3395=0,con_Ende=0),"k.A.",IF(VLOOKUP($D3395,rng_ND,5,0)="Nein",VLOOKUP($D3395,rng_ND,2,FALSE),MIN(VLOOKUP($D3395,rng_ND,2,FALSE),A_Stammdaten!$B$19-D_SAV!$E3395+1))),"k.A.")</f>
        <v>k.A.</v>
      </c>
      <c r="X3395" s="343" t="str">
        <f t="shared" si="875"/>
        <v>k.A.</v>
      </c>
      <c r="Y3395" s="62"/>
      <c r="Z3395" s="48">
        <f t="shared" si="876"/>
        <v>0</v>
      </c>
      <c r="AA3395" s="457"/>
      <c r="AB3395" s="55">
        <f t="shared" si="868"/>
        <v>0</v>
      </c>
      <c r="AC3395" s="55">
        <f>IF(A_Stammdaten!$B$25="ja",D_SAV!AA3395,D_SAV!AB3395)</f>
        <v>0</v>
      </c>
      <c r="AD3395" s="478">
        <f>IF(AC3395=0,0,IF(U3395-(con_EOGJahr-D_SAV!E3395)&lt;=0,AC3395,AC3395/V3395))</f>
        <v>0</v>
      </c>
      <c r="AE3395" s="478">
        <f>IFERROR(IF(AND(VLOOKUP(D3395,rng_ND,5,FALSE)="Ja",D_SAV!T3395="degressiv"),D_SAV!AC3395*Y3395/100,0),0)</f>
        <v>0</v>
      </c>
      <c r="AF3395" s="55">
        <f>IFERROR(IF(VLOOKUP(D3395,rng_ND,5,FALSE)="Ja",MAX(D_SAV!AD3395:AE3395),D_SAV!AD3395),0)</f>
        <v>0</v>
      </c>
      <c r="AG3395" s="55">
        <f t="shared" si="869"/>
        <v>0</v>
      </c>
      <c r="AH3395" s="55">
        <f t="shared" si="870"/>
        <v>0</v>
      </c>
      <c r="AI3395" s="55">
        <f t="shared" si="871"/>
        <v>0</v>
      </c>
      <c r="AJ3395" s="55">
        <f t="shared" si="872"/>
        <v>0</v>
      </c>
      <c r="AK3395" s="55">
        <f t="shared" si="863"/>
        <v>0</v>
      </c>
      <c r="AL3395" s="55">
        <f t="shared" si="864"/>
        <v>0</v>
      </c>
      <c r="AM3395" s="55">
        <f t="shared" si="865"/>
        <v>0</v>
      </c>
    </row>
    <row r="3396" spans="1:39" x14ac:dyDescent="0.25">
      <c r="A3396" s="47">
        <v>3392</v>
      </c>
      <c r="B3396" s="358" t="str">
        <f>IF(AND(E3396&lt;&gt;0,D3396&lt;&gt;0,F3396&lt;&gt;0),IF(C3396&lt;&gt;0,CONCATENATE(C3396,"-AGr",VLOOKUP(D3396,Listen!$A$2:$G$45,7,FALSE),"-",E3396,"-",F3396,),CONCATENATE("AGr",VLOOKUP(D3396,Listen!$A$2:$G$45,7,FALSE),"-",E3396,"-",F3396)),"keine vollständige ID")</f>
        <v>keine vollständige ID</v>
      </c>
      <c r="C3396" s="359">
        <f>'[2]III_SAV-Details_NB'!B3402</f>
        <v>0</v>
      </c>
      <c r="D3396" s="359">
        <f>'[2]III_SAV-Details_NB'!C3402</f>
        <v>0</v>
      </c>
      <c r="E3396" s="359">
        <f>'[2]III_SAV-Details_NB'!D3402</f>
        <v>0</v>
      </c>
      <c r="F3396" s="490"/>
      <c r="G3396" s="281">
        <f>'[2]III_SAV-Details_NB'!X3402</f>
        <v>0</v>
      </c>
      <c r="H3396" s="281">
        <f t="shared" si="866"/>
        <v>0</v>
      </c>
      <c r="I3396" s="281">
        <f>IF(con_EOGJahr=2025,'[2]III_SAV-Details_NB'!AA3402,IF(con_EOGJahr=2026,'[2]III_SAV-Details_NB'!AB3402,'[2]III_SAV-Details_NB'!AC3402))</f>
        <v>0</v>
      </c>
      <c r="J3396" s="282"/>
      <c r="K3396" s="282"/>
      <c r="L3396" s="282"/>
      <c r="M3396" s="282"/>
      <c r="N3396" s="282"/>
      <c r="O3396" s="282"/>
      <c r="P3396" s="52">
        <f t="shared" si="867"/>
        <v>0</v>
      </c>
      <c r="Q3396" s="60"/>
      <c r="R3396" s="53">
        <f t="shared" si="873"/>
        <v>0</v>
      </c>
      <c r="S3396" s="59"/>
      <c r="T3396" s="61"/>
      <c r="U3396" s="342" t="str">
        <f t="shared" si="877"/>
        <v>k.A.</v>
      </c>
      <c r="V3396" s="343" t="str">
        <f t="shared" si="874"/>
        <v>k.A.</v>
      </c>
      <c r="W3396" s="343" t="str">
        <f>IFERROR(IF(OR($D3396="",$E3396=0,con_Ende=0),"k.A.",IF(VLOOKUP($D3396,rng_ND,5,0)="Nein",VLOOKUP($D3396,rng_ND,2,FALSE),MIN(VLOOKUP($D3396,rng_ND,2,FALSE),A_Stammdaten!$B$19-D_SAV!$E3396+1))),"k.A.")</f>
        <v>k.A.</v>
      </c>
      <c r="X3396" s="343" t="str">
        <f t="shared" si="875"/>
        <v>k.A.</v>
      </c>
      <c r="Y3396" s="62"/>
      <c r="Z3396" s="48">
        <f t="shared" si="876"/>
        <v>0</v>
      </c>
      <c r="AA3396" s="457"/>
      <c r="AB3396" s="55">
        <f t="shared" si="868"/>
        <v>0</v>
      </c>
      <c r="AC3396" s="55">
        <f>IF(A_Stammdaten!$B$25="ja",D_SAV!AA3396,D_SAV!AB3396)</f>
        <v>0</v>
      </c>
      <c r="AD3396" s="478">
        <f>IF(AC3396=0,0,IF(U3396-(con_EOGJahr-D_SAV!E3396)&lt;=0,AC3396,AC3396/V3396))</f>
        <v>0</v>
      </c>
      <c r="AE3396" s="478">
        <f>IFERROR(IF(AND(VLOOKUP(D3396,rng_ND,5,FALSE)="Ja",D_SAV!T3396="degressiv"),D_SAV!AC3396*Y3396/100,0),0)</f>
        <v>0</v>
      </c>
      <c r="AF3396" s="55">
        <f>IFERROR(IF(VLOOKUP(D3396,rng_ND,5,FALSE)="Ja",MAX(D_SAV!AD3396:AE3396),D_SAV!AD3396),0)</f>
        <v>0</v>
      </c>
      <c r="AG3396" s="55">
        <f t="shared" si="869"/>
        <v>0</v>
      </c>
      <c r="AH3396" s="55">
        <f t="shared" si="870"/>
        <v>0</v>
      </c>
      <c r="AI3396" s="55">
        <f t="shared" si="871"/>
        <v>0</v>
      </c>
      <c r="AJ3396" s="55">
        <f t="shared" si="872"/>
        <v>0</v>
      </c>
      <c r="AK3396" s="55">
        <f t="shared" si="863"/>
        <v>0</v>
      </c>
      <c r="AL3396" s="55">
        <f t="shared" si="864"/>
        <v>0</v>
      </c>
      <c r="AM3396" s="55">
        <f t="shared" si="865"/>
        <v>0</v>
      </c>
    </row>
    <row r="3397" spans="1:39" x14ac:dyDescent="0.25">
      <c r="A3397" s="47">
        <v>3393</v>
      </c>
      <c r="B3397" s="358" t="str">
        <f>IF(AND(E3397&lt;&gt;0,D3397&lt;&gt;0,F3397&lt;&gt;0),IF(C3397&lt;&gt;0,CONCATENATE(C3397,"-AGr",VLOOKUP(D3397,Listen!$A$2:$G$45,7,FALSE),"-",E3397,"-",F3397,),CONCATENATE("AGr",VLOOKUP(D3397,Listen!$A$2:$G$45,7,FALSE),"-",E3397,"-",F3397)),"keine vollständige ID")</f>
        <v>keine vollständige ID</v>
      </c>
      <c r="C3397" s="359">
        <f>'[2]III_SAV-Details_NB'!B3403</f>
        <v>0</v>
      </c>
      <c r="D3397" s="359">
        <f>'[2]III_SAV-Details_NB'!C3403</f>
        <v>0</v>
      </c>
      <c r="E3397" s="359">
        <f>'[2]III_SAV-Details_NB'!D3403</f>
        <v>0</v>
      </c>
      <c r="F3397" s="490"/>
      <c r="G3397" s="281">
        <f>'[2]III_SAV-Details_NB'!X3403</f>
        <v>0</v>
      </c>
      <c r="H3397" s="281">
        <f t="shared" si="866"/>
        <v>0</v>
      </c>
      <c r="I3397" s="281">
        <f>IF(con_EOGJahr=2025,'[2]III_SAV-Details_NB'!AA3403,IF(con_EOGJahr=2026,'[2]III_SAV-Details_NB'!AB3403,'[2]III_SAV-Details_NB'!AC3403))</f>
        <v>0</v>
      </c>
      <c r="J3397" s="282"/>
      <c r="K3397" s="282"/>
      <c r="L3397" s="282"/>
      <c r="M3397" s="282"/>
      <c r="N3397" s="282"/>
      <c r="O3397" s="282"/>
      <c r="P3397" s="52">
        <f t="shared" si="867"/>
        <v>0</v>
      </c>
      <c r="Q3397" s="60"/>
      <c r="R3397" s="53">
        <f t="shared" si="873"/>
        <v>0</v>
      </c>
      <c r="S3397" s="59"/>
      <c r="T3397" s="61"/>
      <c r="U3397" s="342" t="str">
        <f t="shared" si="877"/>
        <v>k.A.</v>
      </c>
      <c r="V3397" s="343" t="str">
        <f t="shared" si="874"/>
        <v>k.A.</v>
      </c>
      <c r="W3397" s="343" t="str">
        <f>IFERROR(IF(OR($D3397="",$E3397=0,con_Ende=0),"k.A.",IF(VLOOKUP($D3397,rng_ND,5,0)="Nein",VLOOKUP($D3397,rng_ND,2,FALSE),MIN(VLOOKUP($D3397,rng_ND,2,FALSE),A_Stammdaten!$B$19-D_SAV!$E3397+1))),"k.A.")</f>
        <v>k.A.</v>
      </c>
      <c r="X3397" s="343" t="str">
        <f t="shared" si="875"/>
        <v>k.A.</v>
      </c>
      <c r="Y3397" s="62"/>
      <c r="Z3397" s="48">
        <f t="shared" si="876"/>
        <v>0</v>
      </c>
      <c r="AA3397" s="457"/>
      <c r="AB3397" s="55">
        <f t="shared" si="868"/>
        <v>0</v>
      </c>
      <c r="AC3397" s="55">
        <f>IF(A_Stammdaten!$B$25="ja",D_SAV!AA3397,D_SAV!AB3397)</f>
        <v>0</v>
      </c>
      <c r="AD3397" s="478">
        <f>IF(AC3397=0,0,IF(U3397-(con_EOGJahr-D_SAV!E3397)&lt;=0,AC3397,AC3397/V3397))</f>
        <v>0</v>
      </c>
      <c r="AE3397" s="478">
        <f>IFERROR(IF(AND(VLOOKUP(D3397,rng_ND,5,FALSE)="Ja",D_SAV!T3397="degressiv"),D_SAV!AC3397*Y3397/100,0),0)</f>
        <v>0</v>
      </c>
      <c r="AF3397" s="55">
        <f>IFERROR(IF(VLOOKUP(D3397,rng_ND,5,FALSE)="Ja",MAX(D_SAV!AD3397:AE3397),D_SAV!AD3397),0)</f>
        <v>0</v>
      </c>
      <c r="AG3397" s="55">
        <f t="shared" si="869"/>
        <v>0</v>
      </c>
      <c r="AH3397" s="55">
        <f t="shared" si="870"/>
        <v>0</v>
      </c>
      <c r="AI3397" s="55">
        <f t="shared" si="871"/>
        <v>0</v>
      </c>
      <c r="AJ3397" s="55">
        <f t="shared" si="872"/>
        <v>0</v>
      </c>
      <c r="AK3397" s="55">
        <f t="shared" ref="AK3397:AK3460" si="878">IF($E3397&gt;=2006,AC3397,con_EKQ*AH3397+(1-con_EKQ)*AC3397)</f>
        <v>0</v>
      </c>
      <c r="AL3397" s="55">
        <f t="shared" ref="AL3397:AL3460" si="879">IF($E3397&gt;=2006,AF3397,con_EKQ*AI3397+(1-con_EKQ)*AF3397)</f>
        <v>0</v>
      </c>
      <c r="AM3397" s="55">
        <f t="shared" ref="AM3397:AM3460" si="880">IF($E3397&gt;=2006,AG3397,con_EKQ*AJ3397+(1-con_EKQ)*AG3397)</f>
        <v>0</v>
      </c>
    </row>
    <row r="3398" spans="1:39" x14ac:dyDescent="0.25">
      <c r="A3398" s="47">
        <v>3394</v>
      </c>
      <c r="B3398" s="358" t="str">
        <f>IF(AND(E3398&lt;&gt;0,D3398&lt;&gt;0,F3398&lt;&gt;0),IF(C3398&lt;&gt;0,CONCATENATE(C3398,"-AGr",VLOOKUP(D3398,Listen!$A$2:$G$45,7,FALSE),"-",E3398,"-",F3398,),CONCATENATE("AGr",VLOOKUP(D3398,Listen!$A$2:$G$45,7,FALSE),"-",E3398,"-",F3398)),"keine vollständige ID")</f>
        <v>keine vollständige ID</v>
      </c>
      <c r="C3398" s="359">
        <f>'[2]III_SAV-Details_NB'!B3404</f>
        <v>0</v>
      </c>
      <c r="D3398" s="359">
        <f>'[2]III_SAV-Details_NB'!C3404</f>
        <v>0</v>
      </c>
      <c r="E3398" s="359">
        <f>'[2]III_SAV-Details_NB'!D3404</f>
        <v>0</v>
      </c>
      <c r="F3398" s="490"/>
      <c r="G3398" s="281">
        <f>'[2]III_SAV-Details_NB'!X3404</f>
        <v>0</v>
      </c>
      <c r="H3398" s="281">
        <f t="shared" ref="H3398:H3461" si="881">+G3398</f>
        <v>0</v>
      </c>
      <c r="I3398" s="281">
        <f>IF(con_EOGJahr=2025,'[2]III_SAV-Details_NB'!AA3404,IF(con_EOGJahr=2026,'[2]III_SAV-Details_NB'!AB3404,'[2]III_SAV-Details_NB'!AC3404))</f>
        <v>0</v>
      </c>
      <c r="J3398" s="282"/>
      <c r="K3398" s="282"/>
      <c r="L3398" s="282"/>
      <c r="M3398" s="282"/>
      <c r="N3398" s="282"/>
      <c r="O3398" s="282"/>
      <c r="P3398" s="52">
        <f t="shared" ref="P3398:P3461" si="882">SUM(I3398:O3398)</f>
        <v>0</v>
      </c>
      <c r="Q3398" s="60"/>
      <c r="R3398" s="53">
        <f t="shared" si="873"/>
        <v>0</v>
      </c>
      <c r="S3398" s="59"/>
      <c r="T3398" s="61"/>
      <c r="U3398" s="342" t="str">
        <f t="shared" si="877"/>
        <v>k.A.</v>
      </c>
      <c r="V3398" s="343" t="str">
        <f t="shared" si="874"/>
        <v>k.A.</v>
      </c>
      <c r="W3398" s="343" t="str">
        <f>IFERROR(IF(OR($D3398="",$E3398=0,con_Ende=0),"k.A.",IF(VLOOKUP($D3398,rng_ND,5,0)="Nein",VLOOKUP($D3398,rng_ND,2,FALSE),MIN(VLOOKUP($D3398,rng_ND,2,FALSE),A_Stammdaten!$B$19-D_SAV!$E3398+1))),"k.A.")</f>
        <v>k.A.</v>
      </c>
      <c r="X3398" s="343" t="str">
        <f t="shared" si="875"/>
        <v>k.A.</v>
      </c>
      <c r="Y3398" s="62"/>
      <c r="Z3398" s="48">
        <f t="shared" si="876"/>
        <v>0</v>
      </c>
      <c r="AA3398" s="457"/>
      <c r="AB3398" s="55">
        <f t="shared" ref="AB3398:AB3461" si="883">R3398</f>
        <v>0</v>
      </c>
      <c r="AC3398" s="55">
        <f>IF(A_Stammdaten!$B$25="ja",D_SAV!AA3398,D_SAV!AB3398)</f>
        <v>0</v>
      </c>
      <c r="AD3398" s="478">
        <f>IF(AC3398=0,0,IF(U3398-(con_EOGJahr-D_SAV!E3398)&lt;=0,AC3398,AC3398/V3398))</f>
        <v>0</v>
      </c>
      <c r="AE3398" s="478">
        <f>IFERROR(IF(AND(VLOOKUP(D3398,rng_ND,5,FALSE)="Ja",D_SAV!T3398="degressiv"),D_SAV!AC3398*Y3398/100,0),0)</f>
        <v>0</v>
      </c>
      <c r="AF3398" s="55">
        <f>IFERROR(IF(VLOOKUP(D3398,rng_ND,5,FALSE)="Ja",MAX(D_SAV!AD3398:AE3398),D_SAV!AD3398),0)</f>
        <v>0</v>
      </c>
      <c r="AG3398" s="55">
        <f t="shared" ref="AG3398:AG3461" si="884">AC3398-AF3398</f>
        <v>0</v>
      </c>
      <c r="AH3398" s="55">
        <f t="shared" ref="AH3398:AH3461" si="885">IF($E3398&gt;=2006,0,AC3398*$Z3398)</f>
        <v>0</v>
      </c>
      <c r="AI3398" s="55">
        <f t="shared" ref="AI3398:AI3461" si="886">IF($E3398&gt;=2006,0,AF3398*$Z3398)</f>
        <v>0</v>
      </c>
      <c r="AJ3398" s="55">
        <f t="shared" ref="AJ3398:AJ3461" si="887">IF($E3398&gt;=2006,0,AG3398*$Z3398)</f>
        <v>0</v>
      </c>
      <c r="AK3398" s="55">
        <f t="shared" si="878"/>
        <v>0</v>
      </c>
      <c r="AL3398" s="55">
        <f t="shared" si="879"/>
        <v>0</v>
      </c>
      <c r="AM3398" s="55">
        <f t="shared" si="880"/>
        <v>0</v>
      </c>
    </row>
    <row r="3399" spans="1:39" x14ac:dyDescent="0.25">
      <c r="A3399" s="47">
        <v>3395</v>
      </c>
      <c r="B3399" s="358" t="str">
        <f>IF(AND(E3399&lt;&gt;0,D3399&lt;&gt;0,F3399&lt;&gt;0),IF(C3399&lt;&gt;0,CONCATENATE(C3399,"-AGr",VLOOKUP(D3399,Listen!$A$2:$G$45,7,FALSE),"-",E3399,"-",F3399,),CONCATENATE("AGr",VLOOKUP(D3399,Listen!$A$2:$G$45,7,FALSE),"-",E3399,"-",F3399)),"keine vollständige ID")</f>
        <v>keine vollständige ID</v>
      </c>
      <c r="C3399" s="359">
        <f>'[2]III_SAV-Details_NB'!B3405</f>
        <v>0</v>
      </c>
      <c r="D3399" s="359">
        <f>'[2]III_SAV-Details_NB'!C3405</f>
        <v>0</v>
      </c>
      <c r="E3399" s="359">
        <f>'[2]III_SAV-Details_NB'!D3405</f>
        <v>0</v>
      </c>
      <c r="F3399" s="490"/>
      <c r="G3399" s="281">
        <f>'[2]III_SAV-Details_NB'!X3405</f>
        <v>0</v>
      </c>
      <c r="H3399" s="281">
        <f t="shared" si="881"/>
        <v>0</v>
      </c>
      <c r="I3399" s="281">
        <f>IF(con_EOGJahr=2025,'[2]III_SAV-Details_NB'!AA3405,IF(con_EOGJahr=2026,'[2]III_SAV-Details_NB'!AB3405,'[2]III_SAV-Details_NB'!AC3405))</f>
        <v>0</v>
      </c>
      <c r="J3399" s="282"/>
      <c r="K3399" s="282"/>
      <c r="L3399" s="282"/>
      <c r="M3399" s="282"/>
      <c r="N3399" s="282"/>
      <c r="O3399" s="282"/>
      <c r="P3399" s="52">
        <f t="shared" si="882"/>
        <v>0</v>
      </c>
      <c r="Q3399" s="60"/>
      <c r="R3399" s="53">
        <f t="shared" si="873"/>
        <v>0</v>
      </c>
      <c r="S3399" s="59"/>
      <c r="T3399" s="61"/>
      <c r="U3399" s="342" t="str">
        <f t="shared" si="877"/>
        <v>k.A.</v>
      </c>
      <c r="V3399" s="343" t="str">
        <f t="shared" si="874"/>
        <v>k.A.</v>
      </c>
      <c r="W3399" s="343" t="str">
        <f>IFERROR(IF(OR($D3399="",$E3399=0,con_Ende=0),"k.A.",IF(VLOOKUP($D3399,rng_ND,5,0)="Nein",VLOOKUP($D3399,rng_ND,2,FALSE),MIN(VLOOKUP($D3399,rng_ND,2,FALSE),A_Stammdaten!$B$19-D_SAV!$E3399+1))),"k.A.")</f>
        <v>k.A.</v>
      </c>
      <c r="X3399" s="343" t="str">
        <f t="shared" si="875"/>
        <v>k.A.</v>
      </c>
      <c r="Y3399" s="62"/>
      <c r="Z3399" s="48">
        <f t="shared" si="876"/>
        <v>0</v>
      </c>
      <c r="AA3399" s="457"/>
      <c r="AB3399" s="55">
        <f t="shared" si="883"/>
        <v>0</v>
      </c>
      <c r="AC3399" s="55">
        <f>IF(A_Stammdaten!$B$25="ja",D_SAV!AA3399,D_SAV!AB3399)</f>
        <v>0</v>
      </c>
      <c r="AD3399" s="478">
        <f>IF(AC3399=0,0,IF(U3399-(con_EOGJahr-D_SAV!E3399)&lt;=0,AC3399,AC3399/V3399))</f>
        <v>0</v>
      </c>
      <c r="AE3399" s="478">
        <f>IFERROR(IF(AND(VLOOKUP(D3399,rng_ND,5,FALSE)="Ja",D_SAV!T3399="degressiv"),D_SAV!AC3399*Y3399/100,0),0)</f>
        <v>0</v>
      </c>
      <c r="AF3399" s="55">
        <f>IFERROR(IF(VLOOKUP(D3399,rng_ND,5,FALSE)="Ja",MAX(D_SAV!AD3399:AE3399),D_SAV!AD3399),0)</f>
        <v>0</v>
      </c>
      <c r="AG3399" s="55">
        <f t="shared" si="884"/>
        <v>0</v>
      </c>
      <c r="AH3399" s="55">
        <f t="shared" si="885"/>
        <v>0</v>
      </c>
      <c r="AI3399" s="55">
        <f t="shared" si="886"/>
        <v>0</v>
      </c>
      <c r="AJ3399" s="55">
        <f t="shared" si="887"/>
        <v>0</v>
      </c>
      <c r="AK3399" s="55">
        <f t="shared" si="878"/>
        <v>0</v>
      </c>
      <c r="AL3399" s="55">
        <f t="shared" si="879"/>
        <v>0</v>
      </c>
      <c r="AM3399" s="55">
        <f t="shared" si="880"/>
        <v>0</v>
      </c>
    </row>
    <row r="3400" spans="1:39" x14ac:dyDescent="0.25">
      <c r="A3400" s="47">
        <v>3396</v>
      </c>
      <c r="B3400" s="358" t="str">
        <f>IF(AND(E3400&lt;&gt;0,D3400&lt;&gt;0,F3400&lt;&gt;0),IF(C3400&lt;&gt;0,CONCATENATE(C3400,"-AGr",VLOOKUP(D3400,Listen!$A$2:$G$45,7,FALSE),"-",E3400,"-",F3400,),CONCATENATE("AGr",VLOOKUP(D3400,Listen!$A$2:$G$45,7,FALSE),"-",E3400,"-",F3400)),"keine vollständige ID")</f>
        <v>keine vollständige ID</v>
      </c>
      <c r="C3400" s="359">
        <f>'[2]III_SAV-Details_NB'!B3406</f>
        <v>0</v>
      </c>
      <c r="D3400" s="359">
        <f>'[2]III_SAV-Details_NB'!C3406</f>
        <v>0</v>
      </c>
      <c r="E3400" s="359">
        <f>'[2]III_SAV-Details_NB'!D3406</f>
        <v>0</v>
      </c>
      <c r="F3400" s="490"/>
      <c r="G3400" s="281">
        <f>'[2]III_SAV-Details_NB'!X3406</f>
        <v>0</v>
      </c>
      <c r="H3400" s="281">
        <f t="shared" si="881"/>
        <v>0</v>
      </c>
      <c r="I3400" s="281">
        <f>IF(con_EOGJahr=2025,'[2]III_SAV-Details_NB'!AA3406,IF(con_EOGJahr=2026,'[2]III_SAV-Details_NB'!AB3406,'[2]III_SAV-Details_NB'!AC3406))</f>
        <v>0</v>
      </c>
      <c r="J3400" s="282"/>
      <c r="K3400" s="282"/>
      <c r="L3400" s="282"/>
      <c r="M3400" s="282"/>
      <c r="N3400" s="282"/>
      <c r="O3400" s="282"/>
      <c r="P3400" s="52">
        <f t="shared" si="882"/>
        <v>0</v>
      </c>
      <c r="Q3400" s="60"/>
      <c r="R3400" s="53">
        <f t="shared" si="873"/>
        <v>0</v>
      </c>
      <c r="S3400" s="59"/>
      <c r="T3400" s="61"/>
      <c r="U3400" s="342" t="str">
        <f t="shared" si="877"/>
        <v>k.A.</v>
      </c>
      <c r="V3400" s="343" t="str">
        <f t="shared" si="874"/>
        <v>k.A.</v>
      </c>
      <c r="W3400" s="343" t="str">
        <f>IFERROR(IF(OR($D3400="",$E3400=0,con_Ende=0),"k.A.",IF(VLOOKUP($D3400,rng_ND,5,0)="Nein",VLOOKUP($D3400,rng_ND,2,FALSE),MIN(VLOOKUP($D3400,rng_ND,2,FALSE),A_Stammdaten!$B$19-D_SAV!$E3400+1))),"k.A.")</f>
        <v>k.A.</v>
      </c>
      <c r="X3400" s="343" t="str">
        <f t="shared" si="875"/>
        <v>k.A.</v>
      </c>
      <c r="Y3400" s="62"/>
      <c r="Z3400" s="48">
        <f t="shared" si="876"/>
        <v>0</v>
      </c>
      <c r="AA3400" s="457"/>
      <c r="AB3400" s="55">
        <f t="shared" si="883"/>
        <v>0</v>
      </c>
      <c r="AC3400" s="55">
        <f>IF(A_Stammdaten!$B$25="ja",D_SAV!AA3400,D_SAV!AB3400)</f>
        <v>0</v>
      </c>
      <c r="AD3400" s="478">
        <f>IF(AC3400=0,0,IF(U3400-(con_EOGJahr-D_SAV!E3400)&lt;=0,AC3400,AC3400/V3400))</f>
        <v>0</v>
      </c>
      <c r="AE3400" s="478">
        <f>IFERROR(IF(AND(VLOOKUP(D3400,rng_ND,5,FALSE)="Ja",D_SAV!T3400="degressiv"),D_SAV!AC3400*Y3400/100,0),0)</f>
        <v>0</v>
      </c>
      <c r="AF3400" s="55">
        <f>IFERROR(IF(VLOOKUP(D3400,rng_ND,5,FALSE)="Ja",MAX(D_SAV!AD3400:AE3400),D_SAV!AD3400),0)</f>
        <v>0</v>
      </c>
      <c r="AG3400" s="55">
        <f t="shared" si="884"/>
        <v>0</v>
      </c>
      <c r="AH3400" s="55">
        <f t="shared" si="885"/>
        <v>0</v>
      </c>
      <c r="AI3400" s="55">
        <f t="shared" si="886"/>
        <v>0</v>
      </c>
      <c r="AJ3400" s="55">
        <f t="shared" si="887"/>
        <v>0</v>
      </c>
      <c r="AK3400" s="55">
        <f t="shared" si="878"/>
        <v>0</v>
      </c>
      <c r="AL3400" s="55">
        <f t="shared" si="879"/>
        <v>0</v>
      </c>
      <c r="AM3400" s="55">
        <f t="shared" si="880"/>
        <v>0</v>
      </c>
    </row>
    <row r="3401" spans="1:39" x14ac:dyDescent="0.25">
      <c r="A3401" s="47">
        <v>3397</v>
      </c>
      <c r="B3401" s="358" t="str">
        <f>IF(AND(E3401&lt;&gt;0,D3401&lt;&gt;0,F3401&lt;&gt;0),IF(C3401&lt;&gt;0,CONCATENATE(C3401,"-AGr",VLOOKUP(D3401,Listen!$A$2:$G$45,7,FALSE),"-",E3401,"-",F3401,),CONCATENATE("AGr",VLOOKUP(D3401,Listen!$A$2:$G$45,7,FALSE),"-",E3401,"-",F3401)),"keine vollständige ID")</f>
        <v>keine vollständige ID</v>
      </c>
      <c r="C3401" s="359">
        <f>'[2]III_SAV-Details_NB'!B3407</f>
        <v>0</v>
      </c>
      <c r="D3401" s="359">
        <f>'[2]III_SAV-Details_NB'!C3407</f>
        <v>0</v>
      </c>
      <c r="E3401" s="359">
        <f>'[2]III_SAV-Details_NB'!D3407</f>
        <v>0</v>
      </c>
      <c r="F3401" s="490"/>
      <c r="G3401" s="281">
        <f>'[2]III_SAV-Details_NB'!X3407</f>
        <v>0</v>
      </c>
      <c r="H3401" s="281">
        <f t="shared" si="881"/>
        <v>0</v>
      </c>
      <c r="I3401" s="281">
        <f>IF(con_EOGJahr=2025,'[2]III_SAV-Details_NB'!AA3407,IF(con_EOGJahr=2026,'[2]III_SAV-Details_NB'!AB3407,'[2]III_SAV-Details_NB'!AC3407))</f>
        <v>0</v>
      </c>
      <c r="J3401" s="282"/>
      <c r="K3401" s="282"/>
      <c r="L3401" s="282"/>
      <c r="M3401" s="282"/>
      <c r="N3401" s="282"/>
      <c r="O3401" s="282"/>
      <c r="P3401" s="52">
        <f t="shared" si="882"/>
        <v>0</v>
      </c>
      <c r="Q3401" s="60"/>
      <c r="R3401" s="53">
        <f t="shared" si="873"/>
        <v>0</v>
      </c>
      <c r="S3401" s="59"/>
      <c r="T3401" s="61"/>
      <c r="U3401" s="342" t="str">
        <f t="shared" si="877"/>
        <v>k.A.</v>
      </c>
      <c r="V3401" s="343" t="str">
        <f t="shared" si="874"/>
        <v>k.A.</v>
      </c>
      <c r="W3401" s="343" t="str">
        <f>IFERROR(IF(OR($D3401="",$E3401=0,con_Ende=0),"k.A.",IF(VLOOKUP($D3401,rng_ND,5,0)="Nein",VLOOKUP($D3401,rng_ND,2,FALSE),MIN(VLOOKUP($D3401,rng_ND,2,FALSE),A_Stammdaten!$B$19-D_SAV!$E3401+1))),"k.A.")</f>
        <v>k.A.</v>
      </c>
      <c r="X3401" s="343" t="str">
        <f t="shared" si="875"/>
        <v>k.A.</v>
      </c>
      <c r="Y3401" s="62"/>
      <c r="Z3401" s="48">
        <f t="shared" si="876"/>
        <v>0</v>
      </c>
      <c r="AA3401" s="457"/>
      <c r="AB3401" s="55">
        <f t="shared" si="883"/>
        <v>0</v>
      </c>
      <c r="AC3401" s="55">
        <f>IF(A_Stammdaten!$B$25="ja",D_SAV!AA3401,D_SAV!AB3401)</f>
        <v>0</v>
      </c>
      <c r="AD3401" s="478">
        <f>IF(AC3401=0,0,IF(U3401-(con_EOGJahr-D_SAV!E3401)&lt;=0,AC3401,AC3401/V3401))</f>
        <v>0</v>
      </c>
      <c r="AE3401" s="478">
        <f>IFERROR(IF(AND(VLOOKUP(D3401,rng_ND,5,FALSE)="Ja",D_SAV!T3401="degressiv"),D_SAV!AC3401*Y3401/100,0),0)</f>
        <v>0</v>
      </c>
      <c r="AF3401" s="55">
        <f>IFERROR(IF(VLOOKUP(D3401,rng_ND,5,FALSE)="Ja",MAX(D_SAV!AD3401:AE3401),D_SAV!AD3401),0)</f>
        <v>0</v>
      </c>
      <c r="AG3401" s="55">
        <f t="shared" si="884"/>
        <v>0</v>
      </c>
      <c r="AH3401" s="55">
        <f t="shared" si="885"/>
        <v>0</v>
      </c>
      <c r="AI3401" s="55">
        <f t="shared" si="886"/>
        <v>0</v>
      </c>
      <c r="AJ3401" s="55">
        <f t="shared" si="887"/>
        <v>0</v>
      </c>
      <c r="AK3401" s="55">
        <f t="shared" si="878"/>
        <v>0</v>
      </c>
      <c r="AL3401" s="55">
        <f t="shared" si="879"/>
        <v>0</v>
      </c>
      <c r="AM3401" s="55">
        <f t="shared" si="880"/>
        <v>0</v>
      </c>
    </row>
    <row r="3402" spans="1:39" x14ac:dyDescent="0.25">
      <c r="A3402" s="47">
        <v>3398</v>
      </c>
      <c r="B3402" s="358" t="str">
        <f>IF(AND(E3402&lt;&gt;0,D3402&lt;&gt;0,F3402&lt;&gt;0),IF(C3402&lt;&gt;0,CONCATENATE(C3402,"-AGr",VLOOKUP(D3402,Listen!$A$2:$G$45,7,FALSE),"-",E3402,"-",F3402,),CONCATENATE("AGr",VLOOKUP(D3402,Listen!$A$2:$G$45,7,FALSE),"-",E3402,"-",F3402)),"keine vollständige ID")</f>
        <v>keine vollständige ID</v>
      </c>
      <c r="C3402" s="359">
        <f>'[2]III_SAV-Details_NB'!B3408</f>
        <v>0</v>
      </c>
      <c r="D3402" s="359">
        <f>'[2]III_SAV-Details_NB'!C3408</f>
        <v>0</v>
      </c>
      <c r="E3402" s="359">
        <f>'[2]III_SAV-Details_NB'!D3408</f>
        <v>0</v>
      </c>
      <c r="F3402" s="490"/>
      <c r="G3402" s="281">
        <f>'[2]III_SAV-Details_NB'!X3408</f>
        <v>0</v>
      </c>
      <c r="H3402" s="281">
        <f t="shared" si="881"/>
        <v>0</v>
      </c>
      <c r="I3402" s="281">
        <f>IF(con_EOGJahr=2025,'[2]III_SAV-Details_NB'!AA3408,IF(con_EOGJahr=2026,'[2]III_SAV-Details_NB'!AB3408,'[2]III_SAV-Details_NB'!AC3408))</f>
        <v>0</v>
      </c>
      <c r="J3402" s="282"/>
      <c r="K3402" s="282"/>
      <c r="L3402" s="282"/>
      <c r="M3402" s="282"/>
      <c r="N3402" s="282"/>
      <c r="O3402" s="282"/>
      <c r="P3402" s="52">
        <f t="shared" si="882"/>
        <v>0</v>
      </c>
      <c r="Q3402" s="60"/>
      <c r="R3402" s="53">
        <f t="shared" si="873"/>
        <v>0</v>
      </c>
      <c r="S3402" s="59"/>
      <c r="T3402" s="61"/>
      <c r="U3402" s="342" t="str">
        <f t="shared" si="877"/>
        <v>k.A.</v>
      </c>
      <c r="V3402" s="343" t="str">
        <f t="shared" si="874"/>
        <v>k.A.</v>
      </c>
      <c r="W3402" s="343" t="str">
        <f>IFERROR(IF(OR($D3402="",$E3402=0,con_Ende=0),"k.A.",IF(VLOOKUP($D3402,rng_ND,5,0)="Nein",VLOOKUP($D3402,rng_ND,2,FALSE),MIN(VLOOKUP($D3402,rng_ND,2,FALSE),A_Stammdaten!$B$19-D_SAV!$E3402+1))),"k.A.")</f>
        <v>k.A.</v>
      </c>
      <c r="X3402" s="343" t="str">
        <f t="shared" si="875"/>
        <v>k.A.</v>
      </c>
      <c r="Y3402" s="62"/>
      <c r="Z3402" s="48">
        <f t="shared" si="876"/>
        <v>0</v>
      </c>
      <c r="AA3402" s="457"/>
      <c r="AB3402" s="55">
        <f t="shared" si="883"/>
        <v>0</v>
      </c>
      <c r="AC3402" s="55">
        <f>IF(A_Stammdaten!$B$25="ja",D_SAV!AA3402,D_SAV!AB3402)</f>
        <v>0</v>
      </c>
      <c r="AD3402" s="478">
        <f>IF(AC3402=0,0,IF(U3402-(con_EOGJahr-D_SAV!E3402)&lt;=0,AC3402,AC3402/V3402))</f>
        <v>0</v>
      </c>
      <c r="AE3402" s="478">
        <f>IFERROR(IF(AND(VLOOKUP(D3402,rng_ND,5,FALSE)="Ja",D_SAV!T3402="degressiv"),D_SAV!AC3402*Y3402/100,0),0)</f>
        <v>0</v>
      </c>
      <c r="AF3402" s="55">
        <f>IFERROR(IF(VLOOKUP(D3402,rng_ND,5,FALSE)="Ja",MAX(D_SAV!AD3402:AE3402),D_SAV!AD3402),0)</f>
        <v>0</v>
      </c>
      <c r="AG3402" s="55">
        <f t="shared" si="884"/>
        <v>0</v>
      </c>
      <c r="AH3402" s="55">
        <f t="shared" si="885"/>
        <v>0</v>
      </c>
      <c r="AI3402" s="55">
        <f t="shared" si="886"/>
        <v>0</v>
      </c>
      <c r="AJ3402" s="55">
        <f t="shared" si="887"/>
        <v>0</v>
      </c>
      <c r="AK3402" s="55">
        <f t="shared" si="878"/>
        <v>0</v>
      </c>
      <c r="AL3402" s="55">
        <f t="shared" si="879"/>
        <v>0</v>
      </c>
      <c r="AM3402" s="55">
        <f t="shared" si="880"/>
        <v>0</v>
      </c>
    </row>
    <row r="3403" spans="1:39" x14ac:dyDescent="0.25">
      <c r="A3403" s="47">
        <v>3399</v>
      </c>
      <c r="B3403" s="358" t="str">
        <f>IF(AND(E3403&lt;&gt;0,D3403&lt;&gt;0,F3403&lt;&gt;0),IF(C3403&lt;&gt;0,CONCATENATE(C3403,"-AGr",VLOOKUP(D3403,Listen!$A$2:$G$45,7,FALSE),"-",E3403,"-",F3403,),CONCATENATE("AGr",VLOOKUP(D3403,Listen!$A$2:$G$45,7,FALSE),"-",E3403,"-",F3403)),"keine vollständige ID")</f>
        <v>keine vollständige ID</v>
      </c>
      <c r="C3403" s="359">
        <f>'[2]III_SAV-Details_NB'!B3409</f>
        <v>0</v>
      </c>
      <c r="D3403" s="359">
        <f>'[2]III_SAV-Details_NB'!C3409</f>
        <v>0</v>
      </c>
      <c r="E3403" s="359">
        <f>'[2]III_SAV-Details_NB'!D3409</f>
        <v>0</v>
      </c>
      <c r="F3403" s="490"/>
      <c r="G3403" s="281">
        <f>'[2]III_SAV-Details_NB'!X3409</f>
        <v>0</v>
      </c>
      <c r="H3403" s="281">
        <f t="shared" si="881"/>
        <v>0</v>
      </c>
      <c r="I3403" s="281">
        <f>IF(con_EOGJahr=2025,'[2]III_SAV-Details_NB'!AA3409,IF(con_EOGJahr=2026,'[2]III_SAV-Details_NB'!AB3409,'[2]III_SAV-Details_NB'!AC3409))</f>
        <v>0</v>
      </c>
      <c r="J3403" s="282"/>
      <c r="K3403" s="282"/>
      <c r="L3403" s="282"/>
      <c r="M3403" s="282"/>
      <c r="N3403" s="282"/>
      <c r="O3403" s="282"/>
      <c r="P3403" s="52">
        <f t="shared" si="882"/>
        <v>0</v>
      </c>
      <c r="Q3403" s="60"/>
      <c r="R3403" s="53">
        <f t="shared" si="873"/>
        <v>0</v>
      </c>
      <c r="S3403" s="59"/>
      <c r="T3403" s="61"/>
      <c r="U3403" s="342" t="str">
        <f t="shared" si="877"/>
        <v>k.A.</v>
      </c>
      <c r="V3403" s="343" t="str">
        <f t="shared" si="874"/>
        <v>k.A.</v>
      </c>
      <c r="W3403" s="343" t="str">
        <f>IFERROR(IF(OR($D3403="",$E3403=0,con_Ende=0),"k.A.",IF(VLOOKUP($D3403,rng_ND,5,0)="Nein",VLOOKUP($D3403,rng_ND,2,FALSE),MIN(VLOOKUP($D3403,rng_ND,2,FALSE),A_Stammdaten!$B$19-D_SAV!$E3403+1))),"k.A.")</f>
        <v>k.A.</v>
      </c>
      <c r="X3403" s="343" t="str">
        <f t="shared" si="875"/>
        <v>k.A.</v>
      </c>
      <c r="Y3403" s="62"/>
      <c r="Z3403" s="48">
        <f t="shared" si="876"/>
        <v>0</v>
      </c>
      <c r="AA3403" s="457"/>
      <c r="AB3403" s="55">
        <f t="shared" si="883"/>
        <v>0</v>
      </c>
      <c r="AC3403" s="55">
        <f>IF(A_Stammdaten!$B$25="ja",D_SAV!AA3403,D_SAV!AB3403)</f>
        <v>0</v>
      </c>
      <c r="AD3403" s="478">
        <f>IF(AC3403=0,0,IF(U3403-(con_EOGJahr-D_SAV!E3403)&lt;=0,AC3403,AC3403/V3403))</f>
        <v>0</v>
      </c>
      <c r="AE3403" s="478">
        <f>IFERROR(IF(AND(VLOOKUP(D3403,rng_ND,5,FALSE)="Ja",D_SAV!T3403="degressiv"),D_SAV!AC3403*Y3403/100,0),0)</f>
        <v>0</v>
      </c>
      <c r="AF3403" s="55">
        <f>IFERROR(IF(VLOOKUP(D3403,rng_ND,5,FALSE)="Ja",MAX(D_SAV!AD3403:AE3403),D_SAV!AD3403),0)</f>
        <v>0</v>
      </c>
      <c r="AG3403" s="55">
        <f t="shared" si="884"/>
        <v>0</v>
      </c>
      <c r="AH3403" s="55">
        <f t="shared" si="885"/>
        <v>0</v>
      </c>
      <c r="AI3403" s="55">
        <f t="shared" si="886"/>
        <v>0</v>
      </c>
      <c r="AJ3403" s="55">
        <f t="shared" si="887"/>
        <v>0</v>
      </c>
      <c r="AK3403" s="55">
        <f t="shared" si="878"/>
        <v>0</v>
      </c>
      <c r="AL3403" s="55">
        <f t="shared" si="879"/>
        <v>0</v>
      </c>
      <c r="AM3403" s="55">
        <f t="shared" si="880"/>
        <v>0</v>
      </c>
    </row>
    <row r="3404" spans="1:39" x14ac:dyDescent="0.25">
      <c r="A3404" s="47">
        <v>3400</v>
      </c>
      <c r="B3404" s="358" t="str">
        <f>IF(AND(E3404&lt;&gt;0,D3404&lt;&gt;0,F3404&lt;&gt;0),IF(C3404&lt;&gt;0,CONCATENATE(C3404,"-AGr",VLOOKUP(D3404,Listen!$A$2:$G$45,7,FALSE),"-",E3404,"-",F3404,),CONCATENATE("AGr",VLOOKUP(D3404,Listen!$A$2:$G$45,7,FALSE),"-",E3404,"-",F3404)),"keine vollständige ID")</f>
        <v>keine vollständige ID</v>
      </c>
      <c r="C3404" s="359">
        <f>'[2]III_SAV-Details_NB'!B3410</f>
        <v>0</v>
      </c>
      <c r="D3404" s="359">
        <f>'[2]III_SAV-Details_NB'!C3410</f>
        <v>0</v>
      </c>
      <c r="E3404" s="359">
        <f>'[2]III_SAV-Details_NB'!D3410</f>
        <v>0</v>
      </c>
      <c r="F3404" s="490"/>
      <c r="G3404" s="281">
        <f>'[2]III_SAV-Details_NB'!X3410</f>
        <v>0</v>
      </c>
      <c r="H3404" s="281">
        <f t="shared" si="881"/>
        <v>0</v>
      </c>
      <c r="I3404" s="281">
        <f>IF(con_EOGJahr=2025,'[2]III_SAV-Details_NB'!AA3410,IF(con_EOGJahr=2026,'[2]III_SAV-Details_NB'!AB3410,'[2]III_SAV-Details_NB'!AC3410))</f>
        <v>0</v>
      </c>
      <c r="J3404" s="282"/>
      <c r="K3404" s="282"/>
      <c r="L3404" s="282"/>
      <c r="M3404" s="282"/>
      <c r="N3404" s="282"/>
      <c r="O3404" s="282"/>
      <c r="P3404" s="52">
        <f t="shared" si="882"/>
        <v>0</v>
      </c>
      <c r="Q3404" s="60"/>
      <c r="R3404" s="53">
        <f t="shared" si="873"/>
        <v>0</v>
      </c>
      <c r="S3404" s="59"/>
      <c r="T3404" s="61"/>
      <c r="U3404" s="342" t="str">
        <f t="shared" si="877"/>
        <v>k.A.</v>
      </c>
      <c r="V3404" s="343" t="str">
        <f t="shared" si="874"/>
        <v>k.A.</v>
      </c>
      <c r="W3404" s="343" t="str">
        <f>IFERROR(IF(OR($D3404="",$E3404=0,con_Ende=0),"k.A.",IF(VLOOKUP($D3404,rng_ND,5,0)="Nein",VLOOKUP($D3404,rng_ND,2,FALSE),MIN(VLOOKUP($D3404,rng_ND,2,FALSE),A_Stammdaten!$B$19-D_SAV!$E3404+1))),"k.A.")</f>
        <v>k.A.</v>
      </c>
      <c r="X3404" s="343" t="str">
        <f t="shared" si="875"/>
        <v>k.A.</v>
      </c>
      <c r="Y3404" s="62"/>
      <c r="Z3404" s="48">
        <f t="shared" si="876"/>
        <v>0</v>
      </c>
      <c r="AA3404" s="457"/>
      <c r="AB3404" s="55">
        <f t="shared" si="883"/>
        <v>0</v>
      </c>
      <c r="AC3404" s="55">
        <f>IF(A_Stammdaten!$B$25="ja",D_SAV!AA3404,D_SAV!AB3404)</f>
        <v>0</v>
      </c>
      <c r="AD3404" s="478">
        <f>IF(AC3404=0,0,IF(U3404-(con_EOGJahr-D_SAV!E3404)&lt;=0,AC3404,AC3404/V3404))</f>
        <v>0</v>
      </c>
      <c r="AE3404" s="478">
        <f>IFERROR(IF(AND(VLOOKUP(D3404,rng_ND,5,FALSE)="Ja",D_SAV!T3404="degressiv"),D_SAV!AC3404*Y3404/100,0),0)</f>
        <v>0</v>
      </c>
      <c r="AF3404" s="55">
        <f>IFERROR(IF(VLOOKUP(D3404,rng_ND,5,FALSE)="Ja",MAX(D_SAV!AD3404:AE3404),D_SAV!AD3404),0)</f>
        <v>0</v>
      </c>
      <c r="AG3404" s="55">
        <f t="shared" si="884"/>
        <v>0</v>
      </c>
      <c r="AH3404" s="55">
        <f t="shared" si="885"/>
        <v>0</v>
      </c>
      <c r="AI3404" s="55">
        <f t="shared" si="886"/>
        <v>0</v>
      </c>
      <c r="AJ3404" s="55">
        <f t="shared" si="887"/>
        <v>0</v>
      </c>
      <c r="AK3404" s="55">
        <f t="shared" si="878"/>
        <v>0</v>
      </c>
      <c r="AL3404" s="55">
        <f t="shared" si="879"/>
        <v>0</v>
      </c>
      <c r="AM3404" s="55">
        <f t="shared" si="880"/>
        <v>0</v>
      </c>
    </row>
    <row r="3405" spans="1:39" x14ac:dyDescent="0.25">
      <c r="A3405" s="47">
        <v>3401</v>
      </c>
      <c r="B3405" s="358" t="str">
        <f>IF(AND(E3405&lt;&gt;0,D3405&lt;&gt;0,F3405&lt;&gt;0),IF(C3405&lt;&gt;0,CONCATENATE(C3405,"-AGr",VLOOKUP(D3405,Listen!$A$2:$G$45,7,FALSE),"-",E3405,"-",F3405,),CONCATENATE("AGr",VLOOKUP(D3405,Listen!$A$2:$G$45,7,FALSE),"-",E3405,"-",F3405)),"keine vollständige ID")</f>
        <v>keine vollständige ID</v>
      </c>
      <c r="C3405" s="359">
        <f>'[2]III_SAV-Details_NB'!B3411</f>
        <v>0</v>
      </c>
      <c r="D3405" s="359">
        <f>'[2]III_SAV-Details_NB'!C3411</f>
        <v>0</v>
      </c>
      <c r="E3405" s="359">
        <f>'[2]III_SAV-Details_NB'!D3411</f>
        <v>0</v>
      </c>
      <c r="F3405" s="490"/>
      <c r="G3405" s="281">
        <f>'[2]III_SAV-Details_NB'!X3411</f>
        <v>0</v>
      </c>
      <c r="H3405" s="281">
        <f t="shared" si="881"/>
        <v>0</v>
      </c>
      <c r="I3405" s="281">
        <f>IF(con_EOGJahr=2025,'[2]III_SAV-Details_NB'!AA3411,IF(con_EOGJahr=2026,'[2]III_SAV-Details_NB'!AB3411,'[2]III_SAV-Details_NB'!AC3411))</f>
        <v>0</v>
      </c>
      <c r="J3405" s="282"/>
      <c r="K3405" s="282"/>
      <c r="L3405" s="282"/>
      <c r="M3405" s="282"/>
      <c r="N3405" s="282"/>
      <c r="O3405" s="282"/>
      <c r="P3405" s="52">
        <f t="shared" si="882"/>
        <v>0</v>
      </c>
      <c r="Q3405" s="60"/>
      <c r="R3405" s="53">
        <f t="shared" si="873"/>
        <v>0</v>
      </c>
      <c r="S3405" s="59"/>
      <c r="T3405" s="61"/>
      <c r="U3405" s="342" t="str">
        <f t="shared" si="877"/>
        <v>k.A.</v>
      </c>
      <c r="V3405" s="343" t="str">
        <f t="shared" si="874"/>
        <v>k.A.</v>
      </c>
      <c r="W3405" s="343" t="str">
        <f>IFERROR(IF(OR($D3405="",$E3405=0,con_Ende=0),"k.A.",IF(VLOOKUP($D3405,rng_ND,5,0)="Nein",VLOOKUP($D3405,rng_ND,2,FALSE),MIN(VLOOKUP($D3405,rng_ND,2,FALSE),A_Stammdaten!$B$19-D_SAV!$E3405+1))),"k.A.")</f>
        <v>k.A.</v>
      </c>
      <c r="X3405" s="343" t="str">
        <f t="shared" si="875"/>
        <v>k.A.</v>
      </c>
      <c r="Y3405" s="62"/>
      <c r="Z3405" s="48">
        <f t="shared" si="876"/>
        <v>0</v>
      </c>
      <c r="AA3405" s="457"/>
      <c r="AB3405" s="55">
        <f t="shared" si="883"/>
        <v>0</v>
      </c>
      <c r="AC3405" s="55">
        <f>IF(A_Stammdaten!$B$25="ja",D_SAV!AA3405,D_SAV!AB3405)</f>
        <v>0</v>
      </c>
      <c r="AD3405" s="478">
        <f>IF(AC3405=0,0,IF(U3405-(con_EOGJahr-D_SAV!E3405)&lt;=0,AC3405,AC3405/V3405))</f>
        <v>0</v>
      </c>
      <c r="AE3405" s="478">
        <f>IFERROR(IF(AND(VLOOKUP(D3405,rng_ND,5,FALSE)="Ja",D_SAV!T3405="degressiv"),D_SAV!AC3405*Y3405/100,0),0)</f>
        <v>0</v>
      </c>
      <c r="AF3405" s="55">
        <f>IFERROR(IF(VLOOKUP(D3405,rng_ND,5,FALSE)="Ja",MAX(D_SAV!AD3405:AE3405),D_SAV!AD3405),0)</f>
        <v>0</v>
      </c>
      <c r="AG3405" s="55">
        <f t="shared" si="884"/>
        <v>0</v>
      </c>
      <c r="AH3405" s="55">
        <f t="shared" si="885"/>
        <v>0</v>
      </c>
      <c r="AI3405" s="55">
        <f t="shared" si="886"/>
        <v>0</v>
      </c>
      <c r="AJ3405" s="55">
        <f t="shared" si="887"/>
        <v>0</v>
      </c>
      <c r="AK3405" s="55">
        <f t="shared" si="878"/>
        <v>0</v>
      </c>
      <c r="AL3405" s="55">
        <f t="shared" si="879"/>
        <v>0</v>
      </c>
      <c r="AM3405" s="55">
        <f t="shared" si="880"/>
        <v>0</v>
      </c>
    </row>
    <row r="3406" spans="1:39" x14ac:dyDescent="0.25">
      <c r="A3406" s="47">
        <v>3402</v>
      </c>
      <c r="B3406" s="358" t="str">
        <f>IF(AND(E3406&lt;&gt;0,D3406&lt;&gt;0,F3406&lt;&gt;0),IF(C3406&lt;&gt;0,CONCATENATE(C3406,"-AGr",VLOOKUP(D3406,Listen!$A$2:$G$45,7,FALSE),"-",E3406,"-",F3406,),CONCATENATE("AGr",VLOOKUP(D3406,Listen!$A$2:$G$45,7,FALSE),"-",E3406,"-",F3406)),"keine vollständige ID")</f>
        <v>keine vollständige ID</v>
      </c>
      <c r="C3406" s="359">
        <f>'[2]III_SAV-Details_NB'!B3412</f>
        <v>0</v>
      </c>
      <c r="D3406" s="359">
        <f>'[2]III_SAV-Details_NB'!C3412</f>
        <v>0</v>
      </c>
      <c r="E3406" s="359">
        <f>'[2]III_SAV-Details_NB'!D3412</f>
        <v>0</v>
      </c>
      <c r="F3406" s="490"/>
      <c r="G3406" s="281">
        <f>'[2]III_SAV-Details_NB'!X3412</f>
        <v>0</v>
      </c>
      <c r="H3406" s="281">
        <f t="shared" si="881"/>
        <v>0</v>
      </c>
      <c r="I3406" s="281">
        <f>IF(con_EOGJahr=2025,'[2]III_SAV-Details_NB'!AA3412,IF(con_EOGJahr=2026,'[2]III_SAV-Details_NB'!AB3412,'[2]III_SAV-Details_NB'!AC3412))</f>
        <v>0</v>
      </c>
      <c r="J3406" s="282"/>
      <c r="K3406" s="282"/>
      <c r="L3406" s="282"/>
      <c r="M3406" s="282"/>
      <c r="N3406" s="282"/>
      <c r="O3406" s="282"/>
      <c r="P3406" s="52">
        <f t="shared" si="882"/>
        <v>0</v>
      </c>
      <c r="Q3406" s="60"/>
      <c r="R3406" s="53">
        <f t="shared" si="873"/>
        <v>0</v>
      </c>
      <c r="S3406" s="59"/>
      <c r="T3406" s="61"/>
      <c r="U3406" s="342" t="str">
        <f t="shared" si="877"/>
        <v>k.A.</v>
      </c>
      <c r="V3406" s="343" t="str">
        <f t="shared" si="874"/>
        <v>k.A.</v>
      </c>
      <c r="W3406" s="343" t="str">
        <f>IFERROR(IF(OR($D3406="",$E3406=0,con_Ende=0),"k.A.",IF(VLOOKUP($D3406,rng_ND,5,0)="Nein",VLOOKUP($D3406,rng_ND,2,FALSE),MIN(VLOOKUP($D3406,rng_ND,2,FALSE),A_Stammdaten!$B$19-D_SAV!$E3406+1))),"k.A.")</f>
        <v>k.A.</v>
      </c>
      <c r="X3406" s="343" t="str">
        <f t="shared" si="875"/>
        <v>k.A.</v>
      </c>
      <c r="Y3406" s="62"/>
      <c r="Z3406" s="48">
        <f t="shared" si="876"/>
        <v>0</v>
      </c>
      <c r="AA3406" s="457"/>
      <c r="AB3406" s="55">
        <f t="shared" si="883"/>
        <v>0</v>
      </c>
      <c r="AC3406" s="55">
        <f>IF(A_Stammdaten!$B$25="ja",D_SAV!AA3406,D_SAV!AB3406)</f>
        <v>0</v>
      </c>
      <c r="AD3406" s="478">
        <f>IF(AC3406=0,0,IF(U3406-(con_EOGJahr-D_SAV!E3406)&lt;=0,AC3406,AC3406/V3406))</f>
        <v>0</v>
      </c>
      <c r="AE3406" s="478">
        <f>IFERROR(IF(AND(VLOOKUP(D3406,rng_ND,5,FALSE)="Ja",D_SAV!T3406="degressiv"),D_SAV!AC3406*Y3406/100,0),0)</f>
        <v>0</v>
      </c>
      <c r="AF3406" s="55">
        <f>IFERROR(IF(VLOOKUP(D3406,rng_ND,5,FALSE)="Ja",MAX(D_SAV!AD3406:AE3406),D_SAV!AD3406),0)</f>
        <v>0</v>
      </c>
      <c r="AG3406" s="55">
        <f t="shared" si="884"/>
        <v>0</v>
      </c>
      <c r="AH3406" s="55">
        <f t="shared" si="885"/>
        <v>0</v>
      </c>
      <c r="AI3406" s="55">
        <f t="shared" si="886"/>
        <v>0</v>
      </c>
      <c r="AJ3406" s="55">
        <f t="shared" si="887"/>
        <v>0</v>
      </c>
      <c r="AK3406" s="55">
        <f t="shared" si="878"/>
        <v>0</v>
      </c>
      <c r="AL3406" s="55">
        <f t="shared" si="879"/>
        <v>0</v>
      </c>
      <c r="AM3406" s="55">
        <f t="shared" si="880"/>
        <v>0</v>
      </c>
    </row>
    <row r="3407" spans="1:39" x14ac:dyDescent="0.25">
      <c r="A3407" s="47">
        <v>3403</v>
      </c>
      <c r="B3407" s="358" t="str">
        <f>IF(AND(E3407&lt;&gt;0,D3407&lt;&gt;0,F3407&lt;&gt;0),IF(C3407&lt;&gt;0,CONCATENATE(C3407,"-AGr",VLOOKUP(D3407,Listen!$A$2:$G$45,7,FALSE),"-",E3407,"-",F3407,),CONCATENATE("AGr",VLOOKUP(D3407,Listen!$A$2:$G$45,7,FALSE),"-",E3407,"-",F3407)),"keine vollständige ID")</f>
        <v>keine vollständige ID</v>
      </c>
      <c r="C3407" s="359">
        <f>'[2]III_SAV-Details_NB'!B3413</f>
        <v>0</v>
      </c>
      <c r="D3407" s="359">
        <f>'[2]III_SAV-Details_NB'!C3413</f>
        <v>0</v>
      </c>
      <c r="E3407" s="359">
        <f>'[2]III_SAV-Details_NB'!D3413</f>
        <v>0</v>
      </c>
      <c r="F3407" s="490"/>
      <c r="G3407" s="281">
        <f>'[2]III_SAV-Details_NB'!X3413</f>
        <v>0</v>
      </c>
      <c r="H3407" s="281">
        <f t="shared" si="881"/>
        <v>0</v>
      </c>
      <c r="I3407" s="281">
        <f>IF(con_EOGJahr=2025,'[2]III_SAV-Details_NB'!AA3413,IF(con_EOGJahr=2026,'[2]III_SAV-Details_NB'!AB3413,'[2]III_SAV-Details_NB'!AC3413))</f>
        <v>0</v>
      </c>
      <c r="J3407" s="282"/>
      <c r="K3407" s="282"/>
      <c r="L3407" s="282"/>
      <c r="M3407" s="282"/>
      <c r="N3407" s="282"/>
      <c r="O3407" s="282"/>
      <c r="P3407" s="52">
        <f t="shared" si="882"/>
        <v>0</v>
      </c>
      <c r="Q3407" s="60"/>
      <c r="R3407" s="53">
        <f t="shared" si="873"/>
        <v>0</v>
      </c>
      <c r="S3407" s="59"/>
      <c r="T3407" s="61"/>
      <c r="U3407" s="342" t="str">
        <f t="shared" si="877"/>
        <v>k.A.</v>
      </c>
      <c r="V3407" s="343" t="str">
        <f t="shared" si="874"/>
        <v>k.A.</v>
      </c>
      <c r="W3407" s="343" t="str">
        <f>IFERROR(IF(OR($D3407="",$E3407=0,con_Ende=0),"k.A.",IF(VLOOKUP($D3407,rng_ND,5,0)="Nein",VLOOKUP($D3407,rng_ND,2,FALSE),MIN(VLOOKUP($D3407,rng_ND,2,FALSE),A_Stammdaten!$B$19-D_SAV!$E3407+1))),"k.A.")</f>
        <v>k.A.</v>
      </c>
      <c r="X3407" s="343" t="str">
        <f t="shared" si="875"/>
        <v>k.A.</v>
      </c>
      <c r="Y3407" s="62"/>
      <c r="Z3407" s="48">
        <f t="shared" si="876"/>
        <v>0</v>
      </c>
      <c r="AA3407" s="457"/>
      <c r="AB3407" s="55">
        <f t="shared" si="883"/>
        <v>0</v>
      </c>
      <c r="AC3407" s="55">
        <f>IF(A_Stammdaten!$B$25="ja",D_SAV!AA3407,D_SAV!AB3407)</f>
        <v>0</v>
      </c>
      <c r="AD3407" s="478">
        <f>IF(AC3407=0,0,IF(U3407-(con_EOGJahr-D_SAV!E3407)&lt;=0,AC3407,AC3407/V3407))</f>
        <v>0</v>
      </c>
      <c r="AE3407" s="478">
        <f>IFERROR(IF(AND(VLOOKUP(D3407,rng_ND,5,FALSE)="Ja",D_SAV!T3407="degressiv"),D_SAV!AC3407*Y3407/100,0),0)</f>
        <v>0</v>
      </c>
      <c r="AF3407" s="55">
        <f>IFERROR(IF(VLOOKUP(D3407,rng_ND,5,FALSE)="Ja",MAX(D_SAV!AD3407:AE3407),D_SAV!AD3407),0)</f>
        <v>0</v>
      </c>
      <c r="AG3407" s="55">
        <f t="shared" si="884"/>
        <v>0</v>
      </c>
      <c r="AH3407" s="55">
        <f t="shared" si="885"/>
        <v>0</v>
      </c>
      <c r="AI3407" s="55">
        <f t="shared" si="886"/>
        <v>0</v>
      </c>
      <c r="AJ3407" s="55">
        <f t="shared" si="887"/>
        <v>0</v>
      </c>
      <c r="AK3407" s="55">
        <f t="shared" si="878"/>
        <v>0</v>
      </c>
      <c r="AL3407" s="55">
        <f t="shared" si="879"/>
        <v>0</v>
      </c>
      <c r="AM3407" s="55">
        <f t="shared" si="880"/>
        <v>0</v>
      </c>
    </row>
    <row r="3408" spans="1:39" x14ac:dyDescent="0.25">
      <c r="A3408" s="47">
        <v>3404</v>
      </c>
      <c r="B3408" s="358" t="str">
        <f>IF(AND(E3408&lt;&gt;0,D3408&lt;&gt;0,F3408&lt;&gt;0),IF(C3408&lt;&gt;0,CONCATENATE(C3408,"-AGr",VLOOKUP(D3408,Listen!$A$2:$G$45,7,FALSE),"-",E3408,"-",F3408,),CONCATENATE("AGr",VLOOKUP(D3408,Listen!$A$2:$G$45,7,FALSE),"-",E3408,"-",F3408)),"keine vollständige ID")</f>
        <v>keine vollständige ID</v>
      </c>
      <c r="C3408" s="359">
        <f>'[2]III_SAV-Details_NB'!B3414</f>
        <v>0</v>
      </c>
      <c r="D3408" s="359">
        <f>'[2]III_SAV-Details_NB'!C3414</f>
        <v>0</v>
      </c>
      <c r="E3408" s="359">
        <f>'[2]III_SAV-Details_NB'!D3414</f>
        <v>0</v>
      </c>
      <c r="F3408" s="490"/>
      <c r="G3408" s="281">
        <f>'[2]III_SAV-Details_NB'!X3414</f>
        <v>0</v>
      </c>
      <c r="H3408" s="281">
        <f t="shared" si="881"/>
        <v>0</v>
      </c>
      <c r="I3408" s="281">
        <f>IF(con_EOGJahr=2025,'[2]III_SAV-Details_NB'!AA3414,IF(con_EOGJahr=2026,'[2]III_SAV-Details_NB'!AB3414,'[2]III_SAV-Details_NB'!AC3414))</f>
        <v>0</v>
      </c>
      <c r="J3408" s="282"/>
      <c r="K3408" s="282"/>
      <c r="L3408" s="282"/>
      <c r="M3408" s="282"/>
      <c r="N3408" s="282"/>
      <c r="O3408" s="282"/>
      <c r="P3408" s="52">
        <f t="shared" si="882"/>
        <v>0</v>
      </c>
      <c r="Q3408" s="60"/>
      <c r="R3408" s="53">
        <f t="shared" si="873"/>
        <v>0</v>
      </c>
      <c r="S3408" s="59"/>
      <c r="T3408" s="61"/>
      <c r="U3408" s="342" t="str">
        <f t="shared" si="877"/>
        <v>k.A.</v>
      </c>
      <c r="V3408" s="343" t="str">
        <f t="shared" si="874"/>
        <v>k.A.</v>
      </c>
      <c r="W3408" s="343" t="str">
        <f>IFERROR(IF(OR($D3408="",$E3408=0,con_Ende=0),"k.A.",IF(VLOOKUP($D3408,rng_ND,5,0)="Nein",VLOOKUP($D3408,rng_ND,2,FALSE),MIN(VLOOKUP($D3408,rng_ND,2,FALSE),A_Stammdaten!$B$19-D_SAV!$E3408+1))),"k.A.")</f>
        <v>k.A.</v>
      </c>
      <c r="X3408" s="343" t="str">
        <f t="shared" si="875"/>
        <v>k.A.</v>
      </c>
      <c r="Y3408" s="62"/>
      <c r="Z3408" s="48">
        <f t="shared" si="876"/>
        <v>0</v>
      </c>
      <c r="AA3408" s="457"/>
      <c r="AB3408" s="55">
        <f t="shared" si="883"/>
        <v>0</v>
      </c>
      <c r="AC3408" s="55">
        <f>IF(A_Stammdaten!$B$25="ja",D_SAV!AA3408,D_SAV!AB3408)</f>
        <v>0</v>
      </c>
      <c r="AD3408" s="478">
        <f>IF(AC3408=0,0,IF(U3408-(con_EOGJahr-D_SAV!E3408)&lt;=0,AC3408,AC3408/V3408))</f>
        <v>0</v>
      </c>
      <c r="AE3408" s="478">
        <f>IFERROR(IF(AND(VLOOKUP(D3408,rng_ND,5,FALSE)="Ja",D_SAV!T3408="degressiv"),D_SAV!AC3408*Y3408/100,0),0)</f>
        <v>0</v>
      </c>
      <c r="AF3408" s="55">
        <f>IFERROR(IF(VLOOKUP(D3408,rng_ND,5,FALSE)="Ja",MAX(D_SAV!AD3408:AE3408),D_SAV!AD3408),0)</f>
        <v>0</v>
      </c>
      <c r="AG3408" s="55">
        <f t="shared" si="884"/>
        <v>0</v>
      </c>
      <c r="AH3408" s="55">
        <f t="shared" si="885"/>
        <v>0</v>
      </c>
      <c r="AI3408" s="55">
        <f t="shared" si="886"/>
        <v>0</v>
      </c>
      <c r="AJ3408" s="55">
        <f t="shared" si="887"/>
        <v>0</v>
      </c>
      <c r="AK3408" s="55">
        <f t="shared" si="878"/>
        <v>0</v>
      </c>
      <c r="AL3408" s="55">
        <f t="shared" si="879"/>
        <v>0</v>
      </c>
      <c r="AM3408" s="55">
        <f t="shared" si="880"/>
        <v>0</v>
      </c>
    </row>
    <row r="3409" spans="1:39" x14ac:dyDescent="0.25">
      <c r="A3409" s="47">
        <v>3405</v>
      </c>
      <c r="B3409" s="358" t="str">
        <f>IF(AND(E3409&lt;&gt;0,D3409&lt;&gt;0,F3409&lt;&gt;0),IF(C3409&lt;&gt;0,CONCATENATE(C3409,"-AGr",VLOOKUP(D3409,Listen!$A$2:$G$45,7,FALSE),"-",E3409,"-",F3409,),CONCATENATE("AGr",VLOOKUP(D3409,Listen!$A$2:$G$45,7,FALSE),"-",E3409,"-",F3409)),"keine vollständige ID")</f>
        <v>keine vollständige ID</v>
      </c>
      <c r="C3409" s="359">
        <f>'[2]III_SAV-Details_NB'!B3415</f>
        <v>0</v>
      </c>
      <c r="D3409" s="359">
        <f>'[2]III_SAV-Details_NB'!C3415</f>
        <v>0</v>
      </c>
      <c r="E3409" s="359">
        <f>'[2]III_SAV-Details_NB'!D3415</f>
        <v>0</v>
      </c>
      <c r="F3409" s="490"/>
      <c r="G3409" s="281">
        <f>'[2]III_SAV-Details_NB'!X3415</f>
        <v>0</v>
      </c>
      <c r="H3409" s="281">
        <f t="shared" si="881"/>
        <v>0</v>
      </c>
      <c r="I3409" s="281">
        <f>IF(con_EOGJahr=2025,'[2]III_SAV-Details_NB'!AA3415,IF(con_EOGJahr=2026,'[2]III_SAV-Details_NB'!AB3415,'[2]III_SAV-Details_NB'!AC3415))</f>
        <v>0</v>
      </c>
      <c r="J3409" s="282"/>
      <c r="K3409" s="282"/>
      <c r="L3409" s="282"/>
      <c r="M3409" s="282"/>
      <c r="N3409" s="282"/>
      <c r="O3409" s="282"/>
      <c r="P3409" s="52">
        <f t="shared" si="882"/>
        <v>0</v>
      </c>
      <c r="Q3409" s="60"/>
      <c r="R3409" s="53">
        <f t="shared" si="873"/>
        <v>0</v>
      </c>
      <c r="S3409" s="59"/>
      <c r="T3409" s="61"/>
      <c r="U3409" s="342" t="str">
        <f t="shared" si="877"/>
        <v>k.A.</v>
      </c>
      <c r="V3409" s="343" t="str">
        <f t="shared" si="874"/>
        <v>k.A.</v>
      </c>
      <c r="W3409" s="343" t="str">
        <f>IFERROR(IF(OR($D3409="",$E3409=0,con_Ende=0),"k.A.",IF(VLOOKUP($D3409,rng_ND,5,0)="Nein",VLOOKUP($D3409,rng_ND,2,FALSE),MIN(VLOOKUP($D3409,rng_ND,2,FALSE),A_Stammdaten!$B$19-D_SAV!$E3409+1))),"k.A.")</f>
        <v>k.A.</v>
      </c>
      <c r="X3409" s="343" t="str">
        <f t="shared" si="875"/>
        <v>k.A.</v>
      </c>
      <c r="Y3409" s="62"/>
      <c r="Z3409" s="48">
        <f t="shared" si="876"/>
        <v>0</v>
      </c>
      <c r="AA3409" s="457"/>
      <c r="AB3409" s="55">
        <f t="shared" si="883"/>
        <v>0</v>
      </c>
      <c r="AC3409" s="55">
        <f>IF(A_Stammdaten!$B$25="ja",D_SAV!AA3409,D_SAV!AB3409)</f>
        <v>0</v>
      </c>
      <c r="AD3409" s="478">
        <f>IF(AC3409=0,0,IF(U3409-(con_EOGJahr-D_SAV!E3409)&lt;=0,AC3409,AC3409/V3409))</f>
        <v>0</v>
      </c>
      <c r="AE3409" s="478">
        <f>IFERROR(IF(AND(VLOOKUP(D3409,rng_ND,5,FALSE)="Ja",D_SAV!T3409="degressiv"),D_SAV!AC3409*Y3409/100,0),0)</f>
        <v>0</v>
      </c>
      <c r="AF3409" s="55">
        <f>IFERROR(IF(VLOOKUP(D3409,rng_ND,5,FALSE)="Ja",MAX(D_SAV!AD3409:AE3409),D_SAV!AD3409),0)</f>
        <v>0</v>
      </c>
      <c r="AG3409" s="55">
        <f t="shared" si="884"/>
        <v>0</v>
      </c>
      <c r="AH3409" s="55">
        <f t="shared" si="885"/>
        <v>0</v>
      </c>
      <c r="AI3409" s="55">
        <f t="shared" si="886"/>
        <v>0</v>
      </c>
      <c r="AJ3409" s="55">
        <f t="shared" si="887"/>
        <v>0</v>
      </c>
      <c r="AK3409" s="55">
        <f t="shared" si="878"/>
        <v>0</v>
      </c>
      <c r="AL3409" s="55">
        <f t="shared" si="879"/>
        <v>0</v>
      </c>
      <c r="AM3409" s="55">
        <f t="shared" si="880"/>
        <v>0</v>
      </c>
    </row>
    <row r="3410" spans="1:39" x14ac:dyDescent="0.25">
      <c r="A3410" s="47">
        <v>3406</v>
      </c>
      <c r="B3410" s="358" t="str">
        <f>IF(AND(E3410&lt;&gt;0,D3410&lt;&gt;0,F3410&lt;&gt;0),IF(C3410&lt;&gt;0,CONCATENATE(C3410,"-AGr",VLOOKUP(D3410,Listen!$A$2:$G$45,7,FALSE),"-",E3410,"-",F3410,),CONCATENATE("AGr",VLOOKUP(D3410,Listen!$A$2:$G$45,7,FALSE),"-",E3410,"-",F3410)),"keine vollständige ID")</f>
        <v>keine vollständige ID</v>
      </c>
      <c r="C3410" s="359">
        <f>'[2]III_SAV-Details_NB'!B3416</f>
        <v>0</v>
      </c>
      <c r="D3410" s="359">
        <f>'[2]III_SAV-Details_NB'!C3416</f>
        <v>0</v>
      </c>
      <c r="E3410" s="359">
        <f>'[2]III_SAV-Details_NB'!D3416</f>
        <v>0</v>
      </c>
      <c r="F3410" s="490"/>
      <c r="G3410" s="281">
        <f>'[2]III_SAV-Details_NB'!X3416</f>
        <v>0</v>
      </c>
      <c r="H3410" s="281">
        <f t="shared" si="881"/>
        <v>0</v>
      </c>
      <c r="I3410" s="281">
        <f>IF(con_EOGJahr=2025,'[2]III_SAV-Details_NB'!AA3416,IF(con_EOGJahr=2026,'[2]III_SAV-Details_NB'!AB3416,'[2]III_SAV-Details_NB'!AC3416))</f>
        <v>0</v>
      </c>
      <c r="J3410" s="282"/>
      <c r="K3410" s="282"/>
      <c r="L3410" s="282"/>
      <c r="M3410" s="282"/>
      <c r="N3410" s="282"/>
      <c r="O3410" s="282"/>
      <c r="P3410" s="52">
        <f t="shared" si="882"/>
        <v>0</v>
      </c>
      <c r="Q3410" s="60"/>
      <c r="R3410" s="53">
        <f t="shared" ref="R3410:R3473" si="888">P3410+Q3410</f>
        <v>0</v>
      </c>
      <c r="S3410" s="59"/>
      <c r="T3410" s="61"/>
      <c r="U3410" s="342" t="str">
        <f t="shared" si="877"/>
        <v>k.A.</v>
      </c>
      <c r="V3410" s="343" t="str">
        <f t="shared" ref="V3410:V3473" si="889">IFERROR(IF(OR($D3410="",$E3410=0,con_Ende=0,$U3410=0),"k.A.",MAX($E3410-con_EOGJahr+$U3410,0)),"k.A.")</f>
        <v>k.A.</v>
      </c>
      <c r="W3410" s="343" t="str">
        <f>IFERROR(IF(OR($D3410="",$E3410=0,con_Ende=0),"k.A.",IF(VLOOKUP($D3410,rng_ND,5,0)="Nein",VLOOKUP($D3410,rng_ND,2,FALSE),MIN(VLOOKUP($D3410,rng_ND,2,FALSE),A_Stammdaten!$B$19-D_SAV!$E3410+1))),"k.A.")</f>
        <v>k.A.</v>
      </c>
      <c r="X3410" s="343" t="str">
        <f t="shared" ref="X3410:X3473" si="890">IFERROR(IF(OR($D3410="",$E3410=0,con_Ende=0),"k.A.",VLOOKUP($D3410,rng_ND,3,FALSE)),"k.A.")</f>
        <v>k.A.</v>
      </c>
      <c r="Y3410" s="62"/>
      <c r="Z3410" s="48">
        <f t="shared" ref="Z3410:Z3473" si="891">IF(AND($E3410&lt;2006,$E3410&lt;&gt;0),IFERROR(VLOOKUP($E3410,rng_Index,VLOOKUP($D3410,rng_ND,4,FALSE)+1,FALSE),1),)</f>
        <v>0</v>
      </c>
      <c r="AA3410" s="457"/>
      <c r="AB3410" s="55">
        <f t="shared" si="883"/>
        <v>0</v>
      </c>
      <c r="AC3410" s="55">
        <f>IF(A_Stammdaten!$B$25="ja",D_SAV!AA3410,D_SAV!AB3410)</f>
        <v>0</v>
      </c>
      <c r="AD3410" s="478">
        <f>IF(AC3410=0,0,IF(U3410-(con_EOGJahr-D_SAV!E3410)&lt;=0,AC3410,AC3410/V3410))</f>
        <v>0</v>
      </c>
      <c r="AE3410" s="478">
        <f>IFERROR(IF(AND(VLOOKUP(D3410,rng_ND,5,FALSE)="Ja",D_SAV!T3410="degressiv"),D_SAV!AC3410*Y3410/100,0),0)</f>
        <v>0</v>
      </c>
      <c r="AF3410" s="55">
        <f>IFERROR(IF(VLOOKUP(D3410,rng_ND,5,FALSE)="Ja",MAX(D_SAV!AD3410:AE3410),D_SAV!AD3410),0)</f>
        <v>0</v>
      </c>
      <c r="AG3410" s="55">
        <f t="shared" si="884"/>
        <v>0</v>
      </c>
      <c r="AH3410" s="55">
        <f t="shared" si="885"/>
        <v>0</v>
      </c>
      <c r="AI3410" s="55">
        <f t="shared" si="886"/>
        <v>0</v>
      </c>
      <c r="AJ3410" s="55">
        <f t="shared" si="887"/>
        <v>0</v>
      </c>
      <c r="AK3410" s="55">
        <f t="shared" si="878"/>
        <v>0</v>
      </c>
      <c r="AL3410" s="55">
        <f t="shared" si="879"/>
        <v>0</v>
      </c>
      <c r="AM3410" s="55">
        <f t="shared" si="880"/>
        <v>0</v>
      </c>
    </row>
    <row r="3411" spans="1:39" x14ac:dyDescent="0.25">
      <c r="A3411" s="47">
        <v>3407</v>
      </c>
      <c r="B3411" s="358" t="str">
        <f>IF(AND(E3411&lt;&gt;0,D3411&lt;&gt;0,F3411&lt;&gt;0),IF(C3411&lt;&gt;0,CONCATENATE(C3411,"-AGr",VLOOKUP(D3411,Listen!$A$2:$G$45,7,FALSE),"-",E3411,"-",F3411,),CONCATENATE("AGr",VLOOKUP(D3411,Listen!$A$2:$G$45,7,FALSE),"-",E3411,"-",F3411)),"keine vollständige ID")</f>
        <v>keine vollständige ID</v>
      </c>
      <c r="C3411" s="359">
        <f>'[2]III_SAV-Details_NB'!B3417</f>
        <v>0</v>
      </c>
      <c r="D3411" s="359">
        <f>'[2]III_SAV-Details_NB'!C3417</f>
        <v>0</v>
      </c>
      <c r="E3411" s="359">
        <f>'[2]III_SAV-Details_NB'!D3417</f>
        <v>0</v>
      </c>
      <c r="F3411" s="490"/>
      <c r="G3411" s="281">
        <f>'[2]III_SAV-Details_NB'!X3417</f>
        <v>0</v>
      </c>
      <c r="H3411" s="281">
        <f t="shared" si="881"/>
        <v>0</v>
      </c>
      <c r="I3411" s="281">
        <f>IF(con_EOGJahr=2025,'[2]III_SAV-Details_NB'!AA3417,IF(con_EOGJahr=2026,'[2]III_SAV-Details_NB'!AB3417,'[2]III_SAV-Details_NB'!AC3417))</f>
        <v>0</v>
      </c>
      <c r="J3411" s="282"/>
      <c r="K3411" s="282"/>
      <c r="L3411" s="282"/>
      <c r="M3411" s="282"/>
      <c r="N3411" s="282"/>
      <c r="O3411" s="282"/>
      <c r="P3411" s="52">
        <f t="shared" si="882"/>
        <v>0</v>
      </c>
      <c r="Q3411" s="60"/>
      <c r="R3411" s="53">
        <f t="shared" si="888"/>
        <v>0</v>
      </c>
      <c r="S3411" s="59"/>
      <c r="T3411" s="61"/>
      <c r="U3411" s="342" t="str">
        <f t="shared" ref="U3411:U3474" si="892">+W3411</f>
        <v>k.A.</v>
      </c>
      <c r="V3411" s="343" t="str">
        <f t="shared" si="889"/>
        <v>k.A.</v>
      </c>
      <c r="W3411" s="343" t="str">
        <f>IFERROR(IF(OR($D3411="",$E3411=0,con_Ende=0),"k.A.",IF(VLOOKUP($D3411,rng_ND,5,0)="Nein",VLOOKUP($D3411,rng_ND,2,FALSE),MIN(VLOOKUP($D3411,rng_ND,2,FALSE),A_Stammdaten!$B$19-D_SAV!$E3411+1))),"k.A.")</f>
        <v>k.A.</v>
      </c>
      <c r="X3411" s="343" t="str">
        <f t="shared" si="890"/>
        <v>k.A.</v>
      </c>
      <c r="Y3411" s="62"/>
      <c r="Z3411" s="48">
        <f t="shared" si="891"/>
        <v>0</v>
      </c>
      <c r="AA3411" s="457"/>
      <c r="AB3411" s="55">
        <f t="shared" si="883"/>
        <v>0</v>
      </c>
      <c r="AC3411" s="55">
        <f>IF(A_Stammdaten!$B$25="ja",D_SAV!AA3411,D_SAV!AB3411)</f>
        <v>0</v>
      </c>
      <c r="AD3411" s="478">
        <f>IF(AC3411=0,0,IF(U3411-(con_EOGJahr-D_SAV!E3411)&lt;=0,AC3411,AC3411/V3411))</f>
        <v>0</v>
      </c>
      <c r="AE3411" s="478">
        <f>IFERROR(IF(AND(VLOOKUP(D3411,rng_ND,5,FALSE)="Ja",D_SAV!T3411="degressiv"),D_SAV!AC3411*Y3411/100,0),0)</f>
        <v>0</v>
      </c>
      <c r="AF3411" s="55">
        <f>IFERROR(IF(VLOOKUP(D3411,rng_ND,5,FALSE)="Ja",MAX(D_SAV!AD3411:AE3411),D_SAV!AD3411),0)</f>
        <v>0</v>
      </c>
      <c r="AG3411" s="55">
        <f t="shared" si="884"/>
        <v>0</v>
      </c>
      <c r="AH3411" s="55">
        <f t="shared" si="885"/>
        <v>0</v>
      </c>
      <c r="AI3411" s="55">
        <f t="shared" si="886"/>
        <v>0</v>
      </c>
      <c r="AJ3411" s="55">
        <f t="shared" si="887"/>
        <v>0</v>
      </c>
      <c r="AK3411" s="55">
        <f t="shared" si="878"/>
        <v>0</v>
      </c>
      <c r="AL3411" s="55">
        <f t="shared" si="879"/>
        <v>0</v>
      </c>
      <c r="AM3411" s="55">
        <f t="shared" si="880"/>
        <v>0</v>
      </c>
    </row>
    <row r="3412" spans="1:39" x14ac:dyDescent="0.25">
      <c r="A3412" s="47">
        <v>3408</v>
      </c>
      <c r="B3412" s="358" t="str">
        <f>IF(AND(E3412&lt;&gt;0,D3412&lt;&gt;0,F3412&lt;&gt;0),IF(C3412&lt;&gt;0,CONCATENATE(C3412,"-AGr",VLOOKUP(D3412,Listen!$A$2:$G$45,7,FALSE),"-",E3412,"-",F3412,),CONCATENATE("AGr",VLOOKUP(D3412,Listen!$A$2:$G$45,7,FALSE),"-",E3412,"-",F3412)),"keine vollständige ID")</f>
        <v>keine vollständige ID</v>
      </c>
      <c r="C3412" s="359">
        <f>'[2]III_SAV-Details_NB'!B3418</f>
        <v>0</v>
      </c>
      <c r="D3412" s="359">
        <f>'[2]III_SAV-Details_NB'!C3418</f>
        <v>0</v>
      </c>
      <c r="E3412" s="359">
        <f>'[2]III_SAV-Details_NB'!D3418</f>
        <v>0</v>
      </c>
      <c r="F3412" s="490"/>
      <c r="G3412" s="281">
        <f>'[2]III_SAV-Details_NB'!X3418</f>
        <v>0</v>
      </c>
      <c r="H3412" s="281">
        <f t="shared" si="881"/>
        <v>0</v>
      </c>
      <c r="I3412" s="281">
        <f>IF(con_EOGJahr=2025,'[2]III_SAV-Details_NB'!AA3418,IF(con_EOGJahr=2026,'[2]III_SAV-Details_NB'!AB3418,'[2]III_SAV-Details_NB'!AC3418))</f>
        <v>0</v>
      </c>
      <c r="J3412" s="282"/>
      <c r="K3412" s="282"/>
      <c r="L3412" s="282"/>
      <c r="M3412" s="282"/>
      <c r="N3412" s="282"/>
      <c r="O3412" s="282"/>
      <c r="P3412" s="52">
        <f t="shared" si="882"/>
        <v>0</v>
      </c>
      <c r="Q3412" s="60"/>
      <c r="R3412" s="53">
        <f t="shared" si="888"/>
        <v>0</v>
      </c>
      <c r="S3412" s="59"/>
      <c r="T3412" s="61"/>
      <c r="U3412" s="342" t="str">
        <f t="shared" si="892"/>
        <v>k.A.</v>
      </c>
      <c r="V3412" s="343" t="str">
        <f t="shared" si="889"/>
        <v>k.A.</v>
      </c>
      <c r="W3412" s="343" t="str">
        <f>IFERROR(IF(OR($D3412="",$E3412=0,con_Ende=0),"k.A.",IF(VLOOKUP($D3412,rng_ND,5,0)="Nein",VLOOKUP($D3412,rng_ND,2,FALSE),MIN(VLOOKUP($D3412,rng_ND,2,FALSE),A_Stammdaten!$B$19-D_SAV!$E3412+1))),"k.A.")</f>
        <v>k.A.</v>
      </c>
      <c r="X3412" s="343" t="str">
        <f t="shared" si="890"/>
        <v>k.A.</v>
      </c>
      <c r="Y3412" s="62"/>
      <c r="Z3412" s="48">
        <f t="shared" si="891"/>
        <v>0</v>
      </c>
      <c r="AA3412" s="457"/>
      <c r="AB3412" s="55">
        <f t="shared" si="883"/>
        <v>0</v>
      </c>
      <c r="AC3412" s="55">
        <f>IF(A_Stammdaten!$B$25="ja",D_SAV!AA3412,D_SAV!AB3412)</f>
        <v>0</v>
      </c>
      <c r="AD3412" s="478">
        <f>IF(AC3412=0,0,IF(U3412-(con_EOGJahr-D_SAV!E3412)&lt;=0,AC3412,AC3412/V3412))</f>
        <v>0</v>
      </c>
      <c r="AE3412" s="478">
        <f>IFERROR(IF(AND(VLOOKUP(D3412,rng_ND,5,FALSE)="Ja",D_SAV!T3412="degressiv"),D_SAV!AC3412*Y3412/100,0),0)</f>
        <v>0</v>
      </c>
      <c r="AF3412" s="55">
        <f>IFERROR(IF(VLOOKUP(D3412,rng_ND,5,FALSE)="Ja",MAX(D_SAV!AD3412:AE3412),D_SAV!AD3412),0)</f>
        <v>0</v>
      </c>
      <c r="AG3412" s="55">
        <f t="shared" si="884"/>
        <v>0</v>
      </c>
      <c r="AH3412" s="55">
        <f t="shared" si="885"/>
        <v>0</v>
      </c>
      <c r="AI3412" s="55">
        <f t="shared" si="886"/>
        <v>0</v>
      </c>
      <c r="AJ3412" s="55">
        <f t="shared" si="887"/>
        <v>0</v>
      </c>
      <c r="AK3412" s="55">
        <f t="shared" si="878"/>
        <v>0</v>
      </c>
      <c r="AL3412" s="55">
        <f t="shared" si="879"/>
        <v>0</v>
      </c>
      <c r="AM3412" s="55">
        <f t="shared" si="880"/>
        <v>0</v>
      </c>
    </row>
    <row r="3413" spans="1:39" x14ac:dyDescent="0.25">
      <c r="A3413" s="47">
        <v>3409</v>
      </c>
      <c r="B3413" s="358" t="str">
        <f>IF(AND(E3413&lt;&gt;0,D3413&lt;&gt;0,F3413&lt;&gt;0),IF(C3413&lt;&gt;0,CONCATENATE(C3413,"-AGr",VLOOKUP(D3413,Listen!$A$2:$G$45,7,FALSE),"-",E3413,"-",F3413,),CONCATENATE("AGr",VLOOKUP(D3413,Listen!$A$2:$G$45,7,FALSE),"-",E3413,"-",F3413)),"keine vollständige ID")</f>
        <v>keine vollständige ID</v>
      </c>
      <c r="C3413" s="359">
        <f>'[2]III_SAV-Details_NB'!B3419</f>
        <v>0</v>
      </c>
      <c r="D3413" s="359">
        <f>'[2]III_SAV-Details_NB'!C3419</f>
        <v>0</v>
      </c>
      <c r="E3413" s="359">
        <f>'[2]III_SAV-Details_NB'!D3419</f>
        <v>0</v>
      </c>
      <c r="F3413" s="490"/>
      <c r="G3413" s="281">
        <f>'[2]III_SAV-Details_NB'!X3419</f>
        <v>0</v>
      </c>
      <c r="H3413" s="281">
        <f t="shared" si="881"/>
        <v>0</v>
      </c>
      <c r="I3413" s="281">
        <f>IF(con_EOGJahr=2025,'[2]III_SAV-Details_NB'!AA3419,IF(con_EOGJahr=2026,'[2]III_SAV-Details_NB'!AB3419,'[2]III_SAV-Details_NB'!AC3419))</f>
        <v>0</v>
      </c>
      <c r="J3413" s="282"/>
      <c r="K3413" s="282"/>
      <c r="L3413" s="282"/>
      <c r="M3413" s="282"/>
      <c r="N3413" s="282"/>
      <c r="O3413" s="282"/>
      <c r="P3413" s="52">
        <f t="shared" si="882"/>
        <v>0</v>
      </c>
      <c r="Q3413" s="60"/>
      <c r="R3413" s="53">
        <f t="shared" si="888"/>
        <v>0</v>
      </c>
      <c r="S3413" s="59"/>
      <c r="T3413" s="61"/>
      <c r="U3413" s="342" t="str">
        <f t="shared" si="892"/>
        <v>k.A.</v>
      </c>
      <c r="V3413" s="343" t="str">
        <f t="shared" si="889"/>
        <v>k.A.</v>
      </c>
      <c r="W3413" s="343" t="str">
        <f>IFERROR(IF(OR($D3413="",$E3413=0,con_Ende=0),"k.A.",IF(VLOOKUP($D3413,rng_ND,5,0)="Nein",VLOOKUP($D3413,rng_ND,2,FALSE),MIN(VLOOKUP($D3413,rng_ND,2,FALSE),A_Stammdaten!$B$19-D_SAV!$E3413+1))),"k.A.")</f>
        <v>k.A.</v>
      </c>
      <c r="X3413" s="343" t="str">
        <f t="shared" si="890"/>
        <v>k.A.</v>
      </c>
      <c r="Y3413" s="62"/>
      <c r="Z3413" s="48">
        <f t="shared" si="891"/>
        <v>0</v>
      </c>
      <c r="AA3413" s="457"/>
      <c r="AB3413" s="55">
        <f t="shared" si="883"/>
        <v>0</v>
      </c>
      <c r="AC3413" s="55">
        <f>IF(A_Stammdaten!$B$25="ja",D_SAV!AA3413,D_SAV!AB3413)</f>
        <v>0</v>
      </c>
      <c r="AD3413" s="478">
        <f>IF(AC3413=0,0,IF(U3413-(con_EOGJahr-D_SAV!E3413)&lt;=0,AC3413,AC3413/V3413))</f>
        <v>0</v>
      </c>
      <c r="AE3413" s="478">
        <f>IFERROR(IF(AND(VLOOKUP(D3413,rng_ND,5,FALSE)="Ja",D_SAV!T3413="degressiv"),D_SAV!AC3413*Y3413/100,0),0)</f>
        <v>0</v>
      </c>
      <c r="AF3413" s="55">
        <f>IFERROR(IF(VLOOKUP(D3413,rng_ND,5,FALSE)="Ja",MAX(D_SAV!AD3413:AE3413),D_SAV!AD3413),0)</f>
        <v>0</v>
      </c>
      <c r="AG3413" s="55">
        <f t="shared" si="884"/>
        <v>0</v>
      </c>
      <c r="AH3413" s="55">
        <f t="shared" si="885"/>
        <v>0</v>
      </c>
      <c r="AI3413" s="55">
        <f t="shared" si="886"/>
        <v>0</v>
      </c>
      <c r="AJ3413" s="55">
        <f t="shared" si="887"/>
        <v>0</v>
      </c>
      <c r="AK3413" s="55">
        <f t="shared" si="878"/>
        <v>0</v>
      </c>
      <c r="AL3413" s="55">
        <f t="shared" si="879"/>
        <v>0</v>
      </c>
      <c r="AM3413" s="55">
        <f t="shared" si="880"/>
        <v>0</v>
      </c>
    </row>
    <row r="3414" spans="1:39" x14ac:dyDescent="0.25">
      <c r="A3414" s="47">
        <v>3410</v>
      </c>
      <c r="B3414" s="358" t="str">
        <f>IF(AND(E3414&lt;&gt;0,D3414&lt;&gt;0,F3414&lt;&gt;0),IF(C3414&lt;&gt;0,CONCATENATE(C3414,"-AGr",VLOOKUP(D3414,Listen!$A$2:$G$45,7,FALSE),"-",E3414,"-",F3414,),CONCATENATE("AGr",VLOOKUP(D3414,Listen!$A$2:$G$45,7,FALSE),"-",E3414,"-",F3414)),"keine vollständige ID")</f>
        <v>keine vollständige ID</v>
      </c>
      <c r="C3414" s="359">
        <f>'[2]III_SAV-Details_NB'!B3420</f>
        <v>0</v>
      </c>
      <c r="D3414" s="359">
        <f>'[2]III_SAV-Details_NB'!C3420</f>
        <v>0</v>
      </c>
      <c r="E3414" s="359">
        <f>'[2]III_SAV-Details_NB'!D3420</f>
        <v>0</v>
      </c>
      <c r="F3414" s="490"/>
      <c r="G3414" s="281">
        <f>'[2]III_SAV-Details_NB'!X3420</f>
        <v>0</v>
      </c>
      <c r="H3414" s="281">
        <f t="shared" si="881"/>
        <v>0</v>
      </c>
      <c r="I3414" s="281">
        <f>IF(con_EOGJahr=2025,'[2]III_SAV-Details_NB'!AA3420,IF(con_EOGJahr=2026,'[2]III_SAV-Details_NB'!AB3420,'[2]III_SAV-Details_NB'!AC3420))</f>
        <v>0</v>
      </c>
      <c r="J3414" s="282"/>
      <c r="K3414" s="282"/>
      <c r="L3414" s="282"/>
      <c r="M3414" s="282"/>
      <c r="N3414" s="282"/>
      <c r="O3414" s="282"/>
      <c r="P3414" s="52">
        <f t="shared" si="882"/>
        <v>0</v>
      </c>
      <c r="Q3414" s="60"/>
      <c r="R3414" s="53">
        <f t="shared" si="888"/>
        <v>0</v>
      </c>
      <c r="S3414" s="59"/>
      <c r="T3414" s="61"/>
      <c r="U3414" s="342" t="str">
        <f t="shared" si="892"/>
        <v>k.A.</v>
      </c>
      <c r="V3414" s="343" t="str">
        <f t="shared" si="889"/>
        <v>k.A.</v>
      </c>
      <c r="W3414" s="343" t="str">
        <f>IFERROR(IF(OR($D3414="",$E3414=0,con_Ende=0),"k.A.",IF(VLOOKUP($D3414,rng_ND,5,0)="Nein",VLOOKUP($D3414,rng_ND,2,FALSE),MIN(VLOOKUP($D3414,rng_ND,2,FALSE),A_Stammdaten!$B$19-D_SAV!$E3414+1))),"k.A.")</f>
        <v>k.A.</v>
      </c>
      <c r="X3414" s="343" t="str">
        <f t="shared" si="890"/>
        <v>k.A.</v>
      </c>
      <c r="Y3414" s="62"/>
      <c r="Z3414" s="48">
        <f t="shared" si="891"/>
        <v>0</v>
      </c>
      <c r="AA3414" s="457"/>
      <c r="AB3414" s="55">
        <f t="shared" si="883"/>
        <v>0</v>
      </c>
      <c r="AC3414" s="55">
        <f>IF(A_Stammdaten!$B$25="ja",D_SAV!AA3414,D_SAV!AB3414)</f>
        <v>0</v>
      </c>
      <c r="AD3414" s="478">
        <f>IF(AC3414=0,0,IF(U3414-(con_EOGJahr-D_SAV!E3414)&lt;=0,AC3414,AC3414/V3414))</f>
        <v>0</v>
      </c>
      <c r="AE3414" s="478">
        <f>IFERROR(IF(AND(VLOOKUP(D3414,rng_ND,5,FALSE)="Ja",D_SAV!T3414="degressiv"),D_SAV!AC3414*Y3414/100,0),0)</f>
        <v>0</v>
      </c>
      <c r="AF3414" s="55">
        <f>IFERROR(IF(VLOOKUP(D3414,rng_ND,5,FALSE)="Ja",MAX(D_SAV!AD3414:AE3414),D_SAV!AD3414),0)</f>
        <v>0</v>
      </c>
      <c r="AG3414" s="55">
        <f t="shared" si="884"/>
        <v>0</v>
      </c>
      <c r="AH3414" s="55">
        <f t="shared" si="885"/>
        <v>0</v>
      </c>
      <c r="AI3414" s="55">
        <f t="shared" si="886"/>
        <v>0</v>
      </c>
      <c r="AJ3414" s="55">
        <f t="shared" si="887"/>
        <v>0</v>
      </c>
      <c r="AK3414" s="55">
        <f t="shared" si="878"/>
        <v>0</v>
      </c>
      <c r="AL3414" s="55">
        <f t="shared" si="879"/>
        <v>0</v>
      </c>
      <c r="AM3414" s="55">
        <f t="shared" si="880"/>
        <v>0</v>
      </c>
    </row>
    <row r="3415" spans="1:39" x14ac:dyDescent="0.25">
      <c r="A3415" s="47">
        <v>3411</v>
      </c>
      <c r="B3415" s="358" t="str">
        <f>IF(AND(E3415&lt;&gt;0,D3415&lt;&gt;0,F3415&lt;&gt;0),IF(C3415&lt;&gt;0,CONCATENATE(C3415,"-AGr",VLOOKUP(D3415,Listen!$A$2:$G$45,7,FALSE),"-",E3415,"-",F3415,),CONCATENATE("AGr",VLOOKUP(D3415,Listen!$A$2:$G$45,7,FALSE),"-",E3415,"-",F3415)),"keine vollständige ID")</f>
        <v>keine vollständige ID</v>
      </c>
      <c r="C3415" s="359">
        <f>'[2]III_SAV-Details_NB'!B3421</f>
        <v>0</v>
      </c>
      <c r="D3415" s="359">
        <f>'[2]III_SAV-Details_NB'!C3421</f>
        <v>0</v>
      </c>
      <c r="E3415" s="359">
        <f>'[2]III_SAV-Details_NB'!D3421</f>
        <v>0</v>
      </c>
      <c r="F3415" s="490"/>
      <c r="G3415" s="281">
        <f>'[2]III_SAV-Details_NB'!X3421</f>
        <v>0</v>
      </c>
      <c r="H3415" s="281">
        <f t="shared" si="881"/>
        <v>0</v>
      </c>
      <c r="I3415" s="281">
        <f>IF(con_EOGJahr=2025,'[2]III_SAV-Details_NB'!AA3421,IF(con_EOGJahr=2026,'[2]III_SAV-Details_NB'!AB3421,'[2]III_SAV-Details_NB'!AC3421))</f>
        <v>0</v>
      </c>
      <c r="J3415" s="282"/>
      <c r="K3415" s="282"/>
      <c r="L3415" s="282"/>
      <c r="M3415" s="282"/>
      <c r="N3415" s="282"/>
      <c r="O3415" s="282"/>
      <c r="P3415" s="52">
        <f t="shared" si="882"/>
        <v>0</v>
      </c>
      <c r="Q3415" s="60"/>
      <c r="R3415" s="53">
        <f t="shared" si="888"/>
        <v>0</v>
      </c>
      <c r="S3415" s="59"/>
      <c r="T3415" s="61"/>
      <c r="U3415" s="342" t="str">
        <f t="shared" si="892"/>
        <v>k.A.</v>
      </c>
      <c r="V3415" s="343" t="str">
        <f t="shared" si="889"/>
        <v>k.A.</v>
      </c>
      <c r="W3415" s="343" t="str">
        <f>IFERROR(IF(OR($D3415="",$E3415=0,con_Ende=0),"k.A.",IF(VLOOKUP($D3415,rng_ND,5,0)="Nein",VLOOKUP($D3415,rng_ND,2,FALSE),MIN(VLOOKUP($D3415,rng_ND,2,FALSE),A_Stammdaten!$B$19-D_SAV!$E3415+1))),"k.A.")</f>
        <v>k.A.</v>
      </c>
      <c r="X3415" s="343" t="str">
        <f t="shared" si="890"/>
        <v>k.A.</v>
      </c>
      <c r="Y3415" s="62"/>
      <c r="Z3415" s="48">
        <f t="shared" si="891"/>
        <v>0</v>
      </c>
      <c r="AA3415" s="457"/>
      <c r="AB3415" s="55">
        <f t="shared" si="883"/>
        <v>0</v>
      </c>
      <c r="AC3415" s="55">
        <f>IF(A_Stammdaten!$B$25="ja",D_SAV!AA3415,D_SAV!AB3415)</f>
        <v>0</v>
      </c>
      <c r="AD3415" s="478">
        <f>IF(AC3415=0,0,IF(U3415-(con_EOGJahr-D_SAV!E3415)&lt;=0,AC3415,AC3415/V3415))</f>
        <v>0</v>
      </c>
      <c r="AE3415" s="478">
        <f>IFERROR(IF(AND(VLOOKUP(D3415,rng_ND,5,FALSE)="Ja",D_SAV!T3415="degressiv"),D_SAV!AC3415*Y3415/100,0),0)</f>
        <v>0</v>
      </c>
      <c r="AF3415" s="55">
        <f>IFERROR(IF(VLOOKUP(D3415,rng_ND,5,FALSE)="Ja",MAX(D_SAV!AD3415:AE3415),D_SAV!AD3415),0)</f>
        <v>0</v>
      </c>
      <c r="AG3415" s="55">
        <f t="shared" si="884"/>
        <v>0</v>
      </c>
      <c r="AH3415" s="55">
        <f t="shared" si="885"/>
        <v>0</v>
      </c>
      <c r="AI3415" s="55">
        <f t="shared" si="886"/>
        <v>0</v>
      </c>
      <c r="AJ3415" s="55">
        <f t="shared" si="887"/>
        <v>0</v>
      </c>
      <c r="AK3415" s="55">
        <f t="shared" si="878"/>
        <v>0</v>
      </c>
      <c r="AL3415" s="55">
        <f t="shared" si="879"/>
        <v>0</v>
      </c>
      <c r="AM3415" s="55">
        <f t="shared" si="880"/>
        <v>0</v>
      </c>
    </row>
    <row r="3416" spans="1:39" x14ac:dyDescent="0.25">
      <c r="A3416" s="47">
        <v>3412</v>
      </c>
      <c r="B3416" s="358" t="str">
        <f>IF(AND(E3416&lt;&gt;0,D3416&lt;&gt;0,F3416&lt;&gt;0),IF(C3416&lt;&gt;0,CONCATENATE(C3416,"-AGr",VLOOKUP(D3416,Listen!$A$2:$G$45,7,FALSE),"-",E3416,"-",F3416,),CONCATENATE("AGr",VLOOKUP(D3416,Listen!$A$2:$G$45,7,FALSE),"-",E3416,"-",F3416)),"keine vollständige ID")</f>
        <v>keine vollständige ID</v>
      </c>
      <c r="C3416" s="359">
        <f>'[2]III_SAV-Details_NB'!B3422</f>
        <v>0</v>
      </c>
      <c r="D3416" s="359">
        <f>'[2]III_SAV-Details_NB'!C3422</f>
        <v>0</v>
      </c>
      <c r="E3416" s="359">
        <f>'[2]III_SAV-Details_NB'!D3422</f>
        <v>0</v>
      </c>
      <c r="F3416" s="490"/>
      <c r="G3416" s="281">
        <f>'[2]III_SAV-Details_NB'!X3422</f>
        <v>0</v>
      </c>
      <c r="H3416" s="281">
        <f t="shared" si="881"/>
        <v>0</v>
      </c>
      <c r="I3416" s="281">
        <f>IF(con_EOGJahr=2025,'[2]III_SAV-Details_NB'!AA3422,IF(con_EOGJahr=2026,'[2]III_SAV-Details_NB'!AB3422,'[2]III_SAV-Details_NB'!AC3422))</f>
        <v>0</v>
      </c>
      <c r="J3416" s="282"/>
      <c r="K3416" s="282"/>
      <c r="L3416" s="282"/>
      <c r="M3416" s="282"/>
      <c r="N3416" s="282"/>
      <c r="O3416" s="282"/>
      <c r="P3416" s="52">
        <f t="shared" si="882"/>
        <v>0</v>
      </c>
      <c r="Q3416" s="60"/>
      <c r="R3416" s="53">
        <f t="shared" si="888"/>
        <v>0</v>
      </c>
      <c r="S3416" s="59"/>
      <c r="T3416" s="61"/>
      <c r="U3416" s="342" t="str">
        <f t="shared" si="892"/>
        <v>k.A.</v>
      </c>
      <c r="V3416" s="343" t="str">
        <f t="shared" si="889"/>
        <v>k.A.</v>
      </c>
      <c r="W3416" s="343" t="str">
        <f>IFERROR(IF(OR($D3416="",$E3416=0,con_Ende=0),"k.A.",IF(VLOOKUP($D3416,rng_ND,5,0)="Nein",VLOOKUP($D3416,rng_ND,2,FALSE),MIN(VLOOKUP($D3416,rng_ND,2,FALSE),A_Stammdaten!$B$19-D_SAV!$E3416+1))),"k.A.")</f>
        <v>k.A.</v>
      </c>
      <c r="X3416" s="343" t="str">
        <f t="shared" si="890"/>
        <v>k.A.</v>
      </c>
      <c r="Y3416" s="62"/>
      <c r="Z3416" s="48">
        <f t="shared" si="891"/>
        <v>0</v>
      </c>
      <c r="AA3416" s="457"/>
      <c r="AB3416" s="55">
        <f t="shared" si="883"/>
        <v>0</v>
      </c>
      <c r="AC3416" s="55">
        <f>IF(A_Stammdaten!$B$25="ja",D_SAV!AA3416,D_SAV!AB3416)</f>
        <v>0</v>
      </c>
      <c r="AD3416" s="478">
        <f>IF(AC3416=0,0,IF(U3416-(con_EOGJahr-D_SAV!E3416)&lt;=0,AC3416,AC3416/V3416))</f>
        <v>0</v>
      </c>
      <c r="AE3416" s="478">
        <f>IFERROR(IF(AND(VLOOKUP(D3416,rng_ND,5,FALSE)="Ja",D_SAV!T3416="degressiv"),D_SAV!AC3416*Y3416/100,0),0)</f>
        <v>0</v>
      </c>
      <c r="AF3416" s="55">
        <f>IFERROR(IF(VLOOKUP(D3416,rng_ND,5,FALSE)="Ja",MAX(D_SAV!AD3416:AE3416),D_SAV!AD3416),0)</f>
        <v>0</v>
      </c>
      <c r="AG3416" s="55">
        <f t="shared" si="884"/>
        <v>0</v>
      </c>
      <c r="AH3416" s="55">
        <f t="shared" si="885"/>
        <v>0</v>
      </c>
      <c r="AI3416" s="55">
        <f t="shared" si="886"/>
        <v>0</v>
      </c>
      <c r="AJ3416" s="55">
        <f t="shared" si="887"/>
        <v>0</v>
      </c>
      <c r="AK3416" s="55">
        <f t="shared" si="878"/>
        <v>0</v>
      </c>
      <c r="AL3416" s="55">
        <f t="shared" si="879"/>
        <v>0</v>
      </c>
      <c r="AM3416" s="55">
        <f t="shared" si="880"/>
        <v>0</v>
      </c>
    </row>
    <row r="3417" spans="1:39" x14ac:dyDescent="0.25">
      <c r="A3417" s="47">
        <v>3413</v>
      </c>
      <c r="B3417" s="358" t="str">
        <f>IF(AND(E3417&lt;&gt;0,D3417&lt;&gt;0,F3417&lt;&gt;0),IF(C3417&lt;&gt;0,CONCATENATE(C3417,"-AGr",VLOOKUP(D3417,Listen!$A$2:$G$45,7,FALSE),"-",E3417,"-",F3417,),CONCATENATE("AGr",VLOOKUP(D3417,Listen!$A$2:$G$45,7,FALSE),"-",E3417,"-",F3417)),"keine vollständige ID")</f>
        <v>keine vollständige ID</v>
      </c>
      <c r="C3417" s="359">
        <f>'[2]III_SAV-Details_NB'!B3423</f>
        <v>0</v>
      </c>
      <c r="D3417" s="359">
        <f>'[2]III_SAV-Details_NB'!C3423</f>
        <v>0</v>
      </c>
      <c r="E3417" s="359">
        <f>'[2]III_SAV-Details_NB'!D3423</f>
        <v>0</v>
      </c>
      <c r="F3417" s="490"/>
      <c r="G3417" s="281">
        <f>'[2]III_SAV-Details_NB'!X3423</f>
        <v>0</v>
      </c>
      <c r="H3417" s="281">
        <f t="shared" si="881"/>
        <v>0</v>
      </c>
      <c r="I3417" s="281">
        <f>IF(con_EOGJahr=2025,'[2]III_SAV-Details_NB'!AA3423,IF(con_EOGJahr=2026,'[2]III_SAV-Details_NB'!AB3423,'[2]III_SAV-Details_NB'!AC3423))</f>
        <v>0</v>
      </c>
      <c r="J3417" s="282"/>
      <c r="K3417" s="282"/>
      <c r="L3417" s="282"/>
      <c r="M3417" s="282"/>
      <c r="N3417" s="282"/>
      <c r="O3417" s="282"/>
      <c r="P3417" s="52">
        <f t="shared" si="882"/>
        <v>0</v>
      </c>
      <c r="Q3417" s="60"/>
      <c r="R3417" s="53">
        <f t="shared" si="888"/>
        <v>0</v>
      </c>
      <c r="S3417" s="59"/>
      <c r="T3417" s="61"/>
      <c r="U3417" s="342" t="str">
        <f t="shared" si="892"/>
        <v>k.A.</v>
      </c>
      <c r="V3417" s="343" t="str">
        <f t="shared" si="889"/>
        <v>k.A.</v>
      </c>
      <c r="W3417" s="343" t="str">
        <f>IFERROR(IF(OR($D3417="",$E3417=0,con_Ende=0),"k.A.",IF(VLOOKUP($D3417,rng_ND,5,0)="Nein",VLOOKUP($D3417,rng_ND,2,FALSE),MIN(VLOOKUP($D3417,rng_ND,2,FALSE),A_Stammdaten!$B$19-D_SAV!$E3417+1))),"k.A.")</f>
        <v>k.A.</v>
      </c>
      <c r="X3417" s="343" t="str">
        <f t="shared" si="890"/>
        <v>k.A.</v>
      </c>
      <c r="Y3417" s="62"/>
      <c r="Z3417" s="48">
        <f t="shared" si="891"/>
        <v>0</v>
      </c>
      <c r="AA3417" s="457"/>
      <c r="AB3417" s="55">
        <f t="shared" si="883"/>
        <v>0</v>
      </c>
      <c r="AC3417" s="55">
        <f>IF(A_Stammdaten!$B$25="ja",D_SAV!AA3417,D_SAV!AB3417)</f>
        <v>0</v>
      </c>
      <c r="AD3417" s="478">
        <f>IF(AC3417=0,0,IF(U3417-(con_EOGJahr-D_SAV!E3417)&lt;=0,AC3417,AC3417/V3417))</f>
        <v>0</v>
      </c>
      <c r="AE3417" s="478">
        <f>IFERROR(IF(AND(VLOOKUP(D3417,rng_ND,5,FALSE)="Ja",D_SAV!T3417="degressiv"),D_SAV!AC3417*Y3417/100,0),0)</f>
        <v>0</v>
      </c>
      <c r="AF3417" s="55">
        <f>IFERROR(IF(VLOOKUP(D3417,rng_ND,5,FALSE)="Ja",MAX(D_SAV!AD3417:AE3417),D_SAV!AD3417),0)</f>
        <v>0</v>
      </c>
      <c r="AG3417" s="55">
        <f t="shared" si="884"/>
        <v>0</v>
      </c>
      <c r="AH3417" s="55">
        <f t="shared" si="885"/>
        <v>0</v>
      </c>
      <c r="AI3417" s="55">
        <f t="shared" si="886"/>
        <v>0</v>
      </c>
      <c r="AJ3417" s="55">
        <f t="shared" si="887"/>
        <v>0</v>
      </c>
      <c r="AK3417" s="55">
        <f t="shared" si="878"/>
        <v>0</v>
      </c>
      <c r="AL3417" s="55">
        <f t="shared" si="879"/>
        <v>0</v>
      </c>
      <c r="AM3417" s="55">
        <f t="shared" si="880"/>
        <v>0</v>
      </c>
    </row>
    <row r="3418" spans="1:39" x14ac:dyDescent="0.25">
      <c r="A3418" s="47">
        <v>3414</v>
      </c>
      <c r="B3418" s="358" t="str">
        <f>IF(AND(E3418&lt;&gt;0,D3418&lt;&gt;0,F3418&lt;&gt;0),IF(C3418&lt;&gt;0,CONCATENATE(C3418,"-AGr",VLOOKUP(D3418,Listen!$A$2:$G$45,7,FALSE),"-",E3418,"-",F3418,),CONCATENATE("AGr",VLOOKUP(D3418,Listen!$A$2:$G$45,7,FALSE),"-",E3418,"-",F3418)),"keine vollständige ID")</f>
        <v>keine vollständige ID</v>
      </c>
      <c r="C3418" s="359">
        <f>'[2]III_SAV-Details_NB'!B3424</f>
        <v>0</v>
      </c>
      <c r="D3418" s="359">
        <f>'[2]III_SAV-Details_NB'!C3424</f>
        <v>0</v>
      </c>
      <c r="E3418" s="359">
        <f>'[2]III_SAV-Details_NB'!D3424</f>
        <v>0</v>
      </c>
      <c r="F3418" s="490"/>
      <c r="G3418" s="281">
        <f>'[2]III_SAV-Details_NB'!X3424</f>
        <v>0</v>
      </c>
      <c r="H3418" s="281">
        <f t="shared" si="881"/>
        <v>0</v>
      </c>
      <c r="I3418" s="281">
        <f>IF(con_EOGJahr=2025,'[2]III_SAV-Details_NB'!AA3424,IF(con_EOGJahr=2026,'[2]III_SAV-Details_NB'!AB3424,'[2]III_SAV-Details_NB'!AC3424))</f>
        <v>0</v>
      </c>
      <c r="J3418" s="282"/>
      <c r="K3418" s="282"/>
      <c r="L3418" s="282"/>
      <c r="M3418" s="282"/>
      <c r="N3418" s="282"/>
      <c r="O3418" s="282"/>
      <c r="P3418" s="52">
        <f t="shared" si="882"/>
        <v>0</v>
      </c>
      <c r="Q3418" s="60"/>
      <c r="R3418" s="53">
        <f t="shared" si="888"/>
        <v>0</v>
      </c>
      <c r="S3418" s="59"/>
      <c r="T3418" s="61"/>
      <c r="U3418" s="342" t="str">
        <f t="shared" si="892"/>
        <v>k.A.</v>
      </c>
      <c r="V3418" s="343" t="str">
        <f t="shared" si="889"/>
        <v>k.A.</v>
      </c>
      <c r="W3418" s="343" t="str">
        <f>IFERROR(IF(OR($D3418="",$E3418=0,con_Ende=0),"k.A.",IF(VLOOKUP($D3418,rng_ND,5,0)="Nein",VLOOKUP($D3418,rng_ND,2,FALSE),MIN(VLOOKUP($D3418,rng_ND,2,FALSE),A_Stammdaten!$B$19-D_SAV!$E3418+1))),"k.A.")</f>
        <v>k.A.</v>
      </c>
      <c r="X3418" s="343" t="str">
        <f t="shared" si="890"/>
        <v>k.A.</v>
      </c>
      <c r="Y3418" s="62"/>
      <c r="Z3418" s="48">
        <f t="shared" si="891"/>
        <v>0</v>
      </c>
      <c r="AA3418" s="457"/>
      <c r="AB3418" s="55">
        <f t="shared" si="883"/>
        <v>0</v>
      </c>
      <c r="AC3418" s="55">
        <f>IF(A_Stammdaten!$B$25="ja",D_SAV!AA3418,D_SAV!AB3418)</f>
        <v>0</v>
      </c>
      <c r="AD3418" s="478">
        <f>IF(AC3418=0,0,IF(U3418-(con_EOGJahr-D_SAV!E3418)&lt;=0,AC3418,AC3418/V3418))</f>
        <v>0</v>
      </c>
      <c r="AE3418" s="478">
        <f>IFERROR(IF(AND(VLOOKUP(D3418,rng_ND,5,FALSE)="Ja",D_SAV!T3418="degressiv"),D_SAV!AC3418*Y3418/100,0),0)</f>
        <v>0</v>
      </c>
      <c r="AF3418" s="55">
        <f>IFERROR(IF(VLOOKUP(D3418,rng_ND,5,FALSE)="Ja",MAX(D_SAV!AD3418:AE3418),D_SAV!AD3418),0)</f>
        <v>0</v>
      </c>
      <c r="AG3418" s="55">
        <f t="shared" si="884"/>
        <v>0</v>
      </c>
      <c r="AH3418" s="55">
        <f t="shared" si="885"/>
        <v>0</v>
      </c>
      <c r="AI3418" s="55">
        <f t="shared" si="886"/>
        <v>0</v>
      </c>
      <c r="AJ3418" s="55">
        <f t="shared" si="887"/>
        <v>0</v>
      </c>
      <c r="AK3418" s="55">
        <f t="shared" si="878"/>
        <v>0</v>
      </c>
      <c r="AL3418" s="55">
        <f t="shared" si="879"/>
        <v>0</v>
      </c>
      <c r="AM3418" s="55">
        <f t="shared" si="880"/>
        <v>0</v>
      </c>
    </row>
    <row r="3419" spans="1:39" x14ac:dyDescent="0.25">
      <c r="A3419" s="47">
        <v>3415</v>
      </c>
      <c r="B3419" s="358" t="str">
        <f>IF(AND(E3419&lt;&gt;0,D3419&lt;&gt;0,F3419&lt;&gt;0),IF(C3419&lt;&gt;0,CONCATENATE(C3419,"-AGr",VLOOKUP(D3419,Listen!$A$2:$G$45,7,FALSE),"-",E3419,"-",F3419,),CONCATENATE("AGr",VLOOKUP(D3419,Listen!$A$2:$G$45,7,FALSE),"-",E3419,"-",F3419)),"keine vollständige ID")</f>
        <v>keine vollständige ID</v>
      </c>
      <c r="C3419" s="359">
        <f>'[2]III_SAV-Details_NB'!B3425</f>
        <v>0</v>
      </c>
      <c r="D3419" s="359">
        <f>'[2]III_SAV-Details_NB'!C3425</f>
        <v>0</v>
      </c>
      <c r="E3419" s="359">
        <f>'[2]III_SAV-Details_NB'!D3425</f>
        <v>0</v>
      </c>
      <c r="F3419" s="490"/>
      <c r="G3419" s="281">
        <f>'[2]III_SAV-Details_NB'!X3425</f>
        <v>0</v>
      </c>
      <c r="H3419" s="281">
        <f t="shared" si="881"/>
        <v>0</v>
      </c>
      <c r="I3419" s="281">
        <f>IF(con_EOGJahr=2025,'[2]III_SAV-Details_NB'!AA3425,IF(con_EOGJahr=2026,'[2]III_SAV-Details_NB'!AB3425,'[2]III_SAV-Details_NB'!AC3425))</f>
        <v>0</v>
      </c>
      <c r="J3419" s="282"/>
      <c r="K3419" s="282"/>
      <c r="L3419" s="282"/>
      <c r="M3419" s="282"/>
      <c r="N3419" s="282"/>
      <c r="O3419" s="282"/>
      <c r="P3419" s="52">
        <f t="shared" si="882"/>
        <v>0</v>
      </c>
      <c r="Q3419" s="60"/>
      <c r="R3419" s="53">
        <f t="shared" si="888"/>
        <v>0</v>
      </c>
      <c r="S3419" s="59"/>
      <c r="T3419" s="61"/>
      <c r="U3419" s="342" t="str">
        <f t="shared" si="892"/>
        <v>k.A.</v>
      </c>
      <c r="V3419" s="343" t="str">
        <f t="shared" si="889"/>
        <v>k.A.</v>
      </c>
      <c r="W3419" s="343" t="str">
        <f>IFERROR(IF(OR($D3419="",$E3419=0,con_Ende=0),"k.A.",IF(VLOOKUP($D3419,rng_ND,5,0)="Nein",VLOOKUP($D3419,rng_ND,2,FALSE),MIN(VLOOKUP($D3419,rng_ND,2,FALSE),A_Stammdaten!$B$19-D_SAV!$E3419+1))),"k.A.")</f>
        <v>k.A.</v>
      </c>
      <c r="X3419" s="343" t="str">
        <f t="shared" si="890"/>
        <v>k.A.</v>
      </c>
      <c r="Y3419" s="62"/>
      <c r="Z3419" s="48">
        <f t="shared" si="891"/>
        <v>0</v>
      </c>
      <c r="AA3419" s="457"/>
      <c r="AB3419" s="55">
        <f t="shared" si="883"/>
        <v>0</v>
      </c>
      <c r="AC3419" s="55">
        <f>IF(A_Stammdaten!$B$25="ja",D_SAV!AA3419,D_SAV!AB3419)</f>
        <v>0</v>
      </c>
      <c r="AD3419" s="478">
        <f>IF(AC3419=0,0,IF(U3419-(con_EOGJahr-D_SAV!E3419)&lt;=0,AC3419,AC3419/V3419))</f>
        <v>0</v>
      </c>
      <c r="AE3419" s="478">
        <f>IFERROR(IF(AND(VLOOKUP(D3419,rng_ND,5,FALSE)="Ja",D_SAV!T3419="degressiv"),D_SAV!AC3419*Y3419/100,0),0)</f>
        <v>0</v>
      </c>
      <c r="AF3419" s="55">
        <f>IFERROR(IF(VLOOKUP(D3419,rng_ND,5,FALSE)="Ja",MAX(D_SAV!AD3419:AE3419),D_SAV!AD3419),0)</f>
        <v>0</v>
      </c>
      <c r="AG3419" s="55">
        <f t="shared" si="884"/>
        <v>0</v>
      </c>
      <c r="AH3419" s="55">
        <f t="shared" si="885"/>
        <v>0</v>
      </c>
      <c r="AI3419" s="55">
        <f t="shared" si="886"/>
        <v>0</v>
      </c>
      <c r="AJ3419" s="55">
        <f t="shared" si="887"/>
        <v>0</v>
      </c>
      <c r="AK3419" s="55">
        <f t="shared" si="878"/>
        <v>0</v>
      </c>
      <c r="AL3419" s="55">
        <f t="shared" si="879"/>
        <v>0</v>
      </c>
      <c r="AM3419" s="55">
        <f t="shared" si="880"/>
        <v>0</v>
      </c>
    </row>
    <row r="3420" spans="1:39" x14ac:dyDescent="0.25">
      <c r="A3420" s="47">
        <v>3416</v>
      </c>
      <c r="B3420" s="358" t="str">
        <f>IF(AND(E3420&lt;&gt;0,D3420&lt;&gt;0,F3420&lt;&gt;0),IF(C3420&lt;&gt;0,CONCATENATE(C3420,"-AGr",VLOOKUP(D3420,Listen!$A$2:$G$45,7,FALSE),"-",E3420,"-",F3420,),CONCATENATE("AGr",VLOOKUP(D3420,Listen!$A$2:$G$45,7,FALSE),"-",E3420,"-",F3420)),"keine vollständige ID")</f>
        <v>keine vollständige ID</v>
      </c>
      <c r="C3420" s="359">
        <f>'[2]III_SAV-Details_NB'!B3426</f>
        <v>0</v>
      </c>
      <c r="D3420" s="359">
        <f>'[2]III_SAV-Details_NB'!C3426</f>
        <v>0</v>
      </c>
      <c r="E3420" s="359">
        <f>'[2]III_SAV-Details_NB'!D3426</f>
        <v>0</v>
      </c>
      <c r="F3420" s="490"/>
      <c r="G3420" s="281">
        <f>'[2]III_SAV-Details_NB'!X3426</f>
        <v>0</v>
      </c>
      <c r="H3420" s="281">
        <f t="shared" si="881"/>
        <v>0</v>
      </c>
      <c r="I3420" s="281">
        <f>IF(con_EOGJahr=2025,'[2]III_SAV-Details_NB'!AA3426,IF(con_EOGJahr=2026,'[2]III_SAV-Details_NB'!AB3426,'[2]III_SAV-Details_NB'!AC3426))</f>
        <v>0</v>
      </c>
      <c r="J3420" s="282"/>
      <c r="K3420" s="282"/>
      <c r="L3420" s="282"/>
      <c r="M3420" s="282"/>
      <c r="N3420" s="282"/>
      <c r="O3420" s="282"/>
      <c r="P3420" s="52">
        <f t="shared" si="882"/>
        <v>0</v>
      </c>
      <c r="Q3420" s="60"/>
      <c r="R3420" s="53">
        <f t="shared" si="888"/>
        <v>0</v>
      </c>
      <c r="S3420" s="59"/>
      <c r="T3420" s="61"/>
      <c r="U3420" s="342" t="str">
        <f t="shared" si="892"/>
        <v>k.A.</v>
      </c>
      <c r="V3420" s="343" t="str">
        <f t="shared" si="889"/>
        <v>k.A.</v>
      </c>
      <c r="W3420" s="343" t="str">
        <f>IFERROR(IF(OR($D3420="",$E3420=0,con_Ende=0),"k.A.",IF(VLOOKUP($D3420,rng_ND,5,0)="Nein",VLOOKUP($D3420,rng_ND,2,FALSE),MIN(VLOOKUP($D3420,rng_ND,2,FALSE),A_Stammdaten!$B$19-D_SAV!$E3420+1))),"k.A.")</f>
        <v>k.A.</v>
      </c>
      <c r="X3420" s="343" t="str">
        <f t="shared" si="890"/>
        <v>k.A.</v>
      </c>
      <c r="Y3420" s="62"/>
      <c r="Z3420" s="48">
        <f t="shared" si="891"/>
        <v>0</v>
      </c>
      <c r="AA3420" s="457"/>
      <c r="AB3420" s="55">
        <f t="shared" si="883"/>
        <v>0</v>
      </c>
      <c r="AC3420" s="55">
        <f>IF(A_Stammdaten!$B$25="ja",D_SAV!AA3420,D_SAV!AB3420)</f>
        <v>0</v>
      </c>
      <c r="AD3420" s="478">
        <f>IF(AC3420=0,0,IF(U3420-(con_EOGJahr-D_SAV!E3420)&lt;=0,AC3420,AC3420/V3420))</f>
        <v>0</v>
      </c>
      <c r="AE3420" s="478">
        <f>IFERROR(IF(AND(VLOOKUP(D3420,rng_ND,5,FALSE)="Ja",D_SAV!T3420="degressiv"),D_SAV!AC3420*Y3420/100,0),0)</f>
        <v>0</v>
      </c>
      <c r="AF3420" s="55">
        <f>IFERROR(IF(VLOOKUP(D3420,rng_ND,5,FALSE)="Ja",MAX(D_SAV!AD3420:AE3420),D_SAV!AD3420),0)</f>
        <v>0</v>
      </c>
      <c r="AG3420" s="55">
        <f t="shared" si="884"/>
        <v>0</v>
      </c>
      <c r="AH3420" s="55">
        <f t="shared" si="885"/>
        <v>0</v>
      </c>
      <c r="AI3420" s="55">
        <f t="shared" si="886"/>
        <v>0</v>
      </c>
      <c r="AJ3420" s="55">
        <f t="shared" si="887"/>
        <v>0</v>
      </c>
      <c r="AK3420" s="55">
        <f t="shared" si="878"/>
        <v>0</v>
      </c>
      <c r="AL3420" s="55">
        <f t="shared" si="879"/>
        <v>0</v>
      </c>
      <c r="AM3420" s="55">
        <f t="shared" si="880"/>
        <v>0</v>
      </c>
    </row>
    <row r="3421" spans="1:39" x14ac:dyDescent="0.25">
      <c r="A3421" s="47">
        <v>3417</v>
      </c>
      <c r="B3421" s="358" t="str">
        <f>IF(AND(E3421&lt;&gt;0,D3421&lt;&gt;0,F3421&lt;&gt;0),IF(C3421&lt;&gt;0,CONCATENATE(C3421,"-AGr",VLOOKUP(D3421,Listen!$A$2:$G$45,7,FALSE),"-",E3421,"-",F3421,),CONCATENATE("AGr",VLOOKUP(D3421,Listen!$A$2:$G$45,7,FALSE),"-",E3421,"-",F3421)),"keine vollständige ID")</f>
        <v>keine vollständige ID</v>
      </c>
      <c r="C3421" s="359">
        <f>'[2]III_SAV-Details_NB'!B3427</f>
        <v>0</v>
      </c>
      <c r="D3421" s="359">
        <f>'[2]III_SAV-Details_NB'!C3427</f>
        <v>0</v>
      </c>
      <c r="E3421" s="359">
        <f>'[2]III_SAV-Details_NB'!D3427</f>
        <v>0</v>
      </c>
      <c r="F3421" s="490"/>
      <c r="G3421" s="281">
        <f>'[2]III_SAV-Details_NB'!X3427</f>
        <v>0</v>
      </c>
      <c r="H3421" s="281">
        <f t="shared" si="881"/>
        <v>0</v>
      </c>
      <c r="I3421" s="281">
        <f>IF(con_EOGJahr=2025,'[2]III_SAV-Details_NB'!AA3427,IF(con_EOGJahr=2026,'[2]III_SAV-Details_NB'!AB3427,'[2]III_SAV-Details_NB'!AC3427))</f>
        <v>0</v>
      </c>
      <c r="J3421" s="282"/>
      <c r="K3421" s="282"/>
      <c r="L3421" s="282"/>
      <c r="M3421" s="282"/>
      <c r="N3421" s="282"/>
      <c r="O3421" s="282"/>
      <c r="P3421" s="52">
        <f t="shared" si="882"/>
        <v>0</v>
      </c>
      <c r="Q3421" s="60"/>
      <c r="R3421" s="53">
        <f t="shared" si="888"/>
        <v>0</v>
      </c>
      <c r="S3421" s="59"/>
      <c r="T3421" s="61"/>
      <c r="U3421" s="342" t="str">
        <f t="shared" si="892"/>
        <v>k.A.</v>
      </c>
      <c r="V3421" s="343" t="str">
        <f t="shared" si="889"/>
        <v>k.A.</v>
      </c>
      <c r="W3421" s="343" t="str">
        <f>IFERROR(IF(OR($D3421="",$E3421=0,con_Ende=0),"k.A.",IF(VLOOKUP($D3421,rng_ND,5,0)="Nein",VLOOKUP($D3421,rng_ND,2,FALSE),MIN(VLOOKUP($D3421,rng_ND,2,FALSE),A_Stammdaten!$B$19-D_SAV!$E3421+1))),"k.A.")</f>
        <v>k.A.</v>
      </c>
      <c r="X3421" s="343" t="str">
        <f t="shared" si="890"/>
        <v>k.A.</v>
      </c>
      <c r="Y3421" s="62"/>
      <c r="Z3421" s="48">
        <f t="shared" si="891"/>
        <v>0</v>
      </c>
      <c r="AA3421" s="457"/>
      <c r="AB3421" s="55">
        <f t="shared" si="883"/>
        <v>0</v>
      </c>
      <c r="AC3421" s="55">
        <f>IF(A_Stammdaten!$B$25="ja",D_SAV!AA3421,D_SAV!AB3421)</f>
        <v>0</v>
      </c>
      <c r="AD3421" s="478">
        <f>IF(AC3421=0,0,IF(U3421-(con_EOGJahr-D_SAV!E3421)&lt;=0,AC3421,AC3421/V3421))</f>
        <v>0</v>
      </c>
      <c r="AE3421" s="478">
        <f>IFERROR(IF(AND(VLOOKUP(D3421,rng_ND,5,FALSE)="Ja",D_SAV!T3421="degressiv"),D_SAV!AC3421*Y3421/100,0),0)</f>
        <v>0</v>
      </c>
      <c r="AF3421" s="55">
        <f>IFERROR(IF(VLOOKUP(D3421,rng_ND,5,FALSE)="Ja",MAX(D_SAV!AD3421:AE3421),D_SAV!AD3421),0)</f>
        <v>0</v>
      </c>
      <c r="AG3421" s="55">
        <f t="shared" si="884"/>
        <v>0</v>
      </c>
      <c r="AH3421" s="55">
        <f t="shared" si="885"/>
        <v>0</v>
      </c>
      <c r="AI3421" s="55">
        <f t="shared" si="886"/>
        <v>0</v>
      </c>
      <c r="AJ3421" s="55">
        <f t="shared" si="887"/>
        <v>0</v>
      </c>
      <c r="AK3421" s="55">
        <f t="shared" si="878"/>
        <v>0</v>
      </c>
      <c r="AL3421" s="55">
        <f t="shared" si="879"/>
        <v>0</v>
      </c>
      <c r="AM3421" s="55">
        <f t="shared" si="880"/>
        <v>0</v>
      </c>
    </row>
    <row r="3422" spans="1:39" x14ac:dyDescent="0.25">
      <c r="A3422" s="47">
        <v>3418</v>
      </c>
      <c r="B3422" s="358" t="str">
        <f>IF(AND(E3422&lt;&gt;0,D3422&lt;&gt;0,F3422&lt;&gt;0),IF(C3422&lt;&gt;0,CONCATENATE(C3422,"-AGr",VLOOKUP(D3422,Listen!$A$2:$G$45,7,FALSE),"-",E3422,"-",F3422,),CONCATENATE("AGr",VLOOKUP(D3422,Listen!$A$2:$G$45,7,FALSE),"-",E3422,"-",F3422)),"keine vollständige ID")</f>
        <v>keine vollständige ID</v>
      </c>
      <c r="C3422" s="359">
        <f>'[2]III_SAV-Details_NB'!B3428</f>
        <v>0</v>
      </c>
      <c r="D3422" s="359">
        <f>'[2]III_SAV-Details_NB'!C3428</f>
        <v>0</v>
      </c>
      <c r="E3422" s="359">
        <f>'[2]III_SAV-Details_NB'!D3428</f>
        <v>0</v>
      </c>
      <c r="F3422" s="490"/>
      <c r="G3422" s="281">
        <f>'[2]III_SAV-Details_NB'!X3428</f>
        <v>0</v>
      </c>
      <c r="H3422" s="281">
        <f t="shared" si="881"/>
        <v>0</v>
      </c>
      <c r="I3422" s="281">
        <f>IF(con_EOGJahr=2025,'[2]III_SAV-Details_NB'!AA3428,IF(con_EOGJahr=2026,'[2]III_SAV-Details_NB'!AB3428,'[2]III_SAV-Details_NB'!AC3428))</f>
        <v>0</v>
      </c>
      <c r="J3422" s="282"/>
      <c r="K3422" s="282"/>
      <c r="L3422" s="282"/>
      <c r="M3422" s="282"/>
      <c r="N3422" s="282"/>
      <c r="O3422" s="282"/>
      <c r="P3422" s="52">
        <f t="shared" si="882"/>
        <v>0</v>
      </c>
      <c r="Q3422" s="60"/>
      <c r="R3422" s="53">
        <f t="shared" si="888"/>
        <v>0</v>
      </c>
      <c r="S3422" s="59"/>
      <c r="T3422" s="61"/>
      <c r="U3422" s="342" t="str">
        <f t="shared" si="892"/>
        <v>k.A.</v>
      </c>
      <c r="V3422" s="343" t="str">
        <f t="shared" si="889"/>
        <v>k.A.</v>
      </c>
      <c r="W3422" s="343" t="str">
        <f>IFERROR(IF(OR($D3422="",$E3422=0,con_Ende=0),"k.A.",IF(VLOOKUP($D3422,rng_ND,5,0)="Nein",VLOOKUP($D3422,rng_ND,2,FALSE),MIN(VLOOKUP($D3422,rng_ND,2,FALSE),A_Stammdaten!$B$19-D_SAV!$E3422+1))),"k.A.")</f>
        <v>k.A.</v>
      </c>
      <c r="X3422" s="343" t="str">
        <f t="shared" si="890"/>
        <v>k.A.</v>
      </c>
      <c r="Y3422" s="62"/>
      <c r="Z3422" s="48">
        <f t="shared" si="891"/>
        <v>0</v>
      </c>
      <c r="AA3422" s="457"/>
      <c r="AB3422" s="55">
        <f t="shared" si="883"/>
        <v>0</v>
      </c>
      <c r="AC3422" s="55">
        <f>IF(A_Stammdaten!$B$25="ja",D_SAV!AA3422,D_SAV!AB3422)</f>
        <v>0</v>
      </c>
      <c r="AD3422" s="478">
        <f>IF(AC3422=0,0,IF(U3422-(con_EOGJahr-D_SAV!E3422)&lt;=0,AC3422,AC3422/V3422))</f>
        <v>0</v>
      </c>
      <c r="AE3422" s="478">
        <f>IFERROR(IF(AND(VLOOKUP(D3422,rng_ND,5,FALSE)="Ja",D_SAV!T3422="degressiv"),D_SAV!AC3422*Y3422/100,0),0)</f>
        <v>0</v>
      </c>
      <c r="AF3422" s="55">
        <f>IFERROR(IF(VLOOKUP(D3422,rng_ND,5,FALSE)="Ja",MAX(D_SAV!AD3422:AE3422),D_SAV!AD3422),0)</f>
        <v>0</v>
      </c>
      <c r="AG3422" s="55">
        <f t="shared" si="884"/>
        <v>0</v>
      </c>
      <c r="AH3422" s="55">
        <f t="shared" si="885"/>
        <v>0</v>
      </c>
      <c r="AI3422" s="55">
        <f t="shared" si="886"/>
        <v>0</v>
      </c>
      <c r="AJ3422" s="55">
        <f t="shared" si="887"/>
        <v>0</v>
      </c>
      <c r="AK3422" s="55">
        <f t="shared" si="878"/>
        <v>0</v>
      </c>
      <c r="AL3422" s="55">
        <f t="shared" si="879"/>
        <v>0</v>
      </c>
      <c r="AM3422" s="55">
        <f t="shared" si="880"/>
        <v>0</v>
      </c>
    </row>
    <row r="3423" spans="1:39" x14ac:dyDescent="0.25">
      <c r="A3423" s="47">
        <v>3419</v>
      </c>
      <c r="B3423" s="358" t="str">
        <f>IF(AND(E3423&lt;&gt;0,D3423&lt;&gt;0,F3423&lt;&gt;0),IF(C3423&lt;&gt;0,CONCATENATE(C3423,"-AGr",VLOOKUP(D3423,Listen!$A$2:$G$45,7,FALSE),"-",E3423,"-",F3423,),CONCATENATE("AGr",VLOOKUP(D3423,Listen!$A$2:$G$45,7,FALSE),"-",E3423,"-",F3423)),"keine vollständige ID")</f>
        <v>keine vollständige ID</v>
      </c>
      <c r="C3423" s="359">
        <f>'[2]III_SAV-Details_NB'!B3429</f>
        <v>0</v>
      </c>
      <c r="D3423" s="359">
        <f>'[2]III_SAV-Details_NB'!C3429</f>
        <v>0</v>
      </c>
      <c r="E3423" s="359">
        <f>'[2]III_SAV-Details_NB'!D3429</f>
        <v>0</v>
      </c>
      <c r="F3423" s="490"/>
      <c r="G3423" s="281">
        <f>'[2]III_SAV-Details_NB'!X3429</f>
        <v>0</v>
      </c>
      <c r="H3423" s="281">
        <f t="shared" si="881"/>
        <v>0</v>
      </c>
      <c r="I3423" s="281">
        <f>IF(con_EOGJahr=2025,'[2]III_SAV-Details_NB'!AA3429,IF(con_EOGJahr=2026,'[2]III_SAV-Details_NB'!AB3429,'[2]III_SAV-Details_NB'!AC3429))</f>
        <v>0</v>
      </c>
      <c r="J3423" s="282"/>
      <c r="K3423" s="282"/>
      <c r="L3423" s="282"/>
      <c r="M3423" s="282"/>
      <c r="N3423" s="282"/>
      <c r="O3423" s="282"/>
      <c r="P3423" s="52">
        <f t="shared" si="882"/>
        <v>0</v>
      </c>
      <c r="Q3423" s="60"/>
      <c r="R3423" s="53">
        <f t="shared" si="888"/>
        <v>0</v>
      </c>
      <c r="S3423" s="59"/>
      <c r="T3423" s="61"/>
      <c r="U3423" s="342" t="str">
        <f t="shared" si="892"/>
        <v>k.A.</v>
      </c>
      <c r="V3423" s="343" t="str">
        <f t="shared" si="889"/>
        <v>k.A.</v>
      </c>
      <c r="W3423" s="343" t="str">
        <f>IFERROR(IF(OR($D3423="",$E3423=0,con_Ende=0),"k.A.",IF(VLOOKUP($D3423,rng_ND,5,0)="Nein",VLOOKUP($D3423,rng_ND,2,FALSE),MIN(VLOOKUP($D3423,rng_ND,2,FALSE),A_Stammdaten!$B$19-D_SAV!$E3423+1))),"k.A.")</f>
        <v>k.A.</v>
      </c>
      <c r="X3423" s="343" t="str">
        <f t="shared" si="890"/>
        <v>k.A.</v>
      </c>
      <c r="Y3423" s="62"/>
      <c r="Z3423" s="48">
        <f t="shared" si="891"/>
        <v>0</v>
      </c>
      <c r="AA3423" s="457"/>
      <c r="AB3423" s="55">
        <f t="shared" si="883"/>
        <v>0</v>
      </c>
      <c r="AC3423" s="55">
        <f>IF(A_Stammdaten!$B$25="ja",D_SAV!AA3423,D_SAV!AB3423)</f>
        <v>0</v>
      </c>
      <c r="AD3423" s="478">
        <f>IF(AC3423=0,0,IF(U3423-(con_EOGJahr-D_SAV!E3423)&lt;=0,AC3423,AC3423/V3423))</f>
        <v>0</v>
      </c>
      <c r="AE3423" s="478">
        <f>IFERROR(IF(AND(VLOOKUP(D3423,rng_ND,5,FALSE)="Ja",D_SAV!T3423="degressiv"),D_SAV!AC3423*Y3423/100,0),0)</f>
        <v>0</v>
      </c>
      <c r="AF3423" s="55">
        <f>IFERROR(IF(VLOOKUP(D3423,rng_ND,5,FALSE)="Ja",MAX(D_SAV!AD3423:AE3423),D_SAV!AD3423),0)</f>
        <v>0</v>
      </c>
      <c r="AG3423" s="55">
        <f t="shared" si="884"/>
        <v>0</v>
      </c>
      <c r="AH3423" s="55">
        <f t="shared" si="885"/>
        <v>0</v>
      </c>
      <c r="AI3423" s="55">
        <f t="shared" si="886"/>
        <v>0</v>
      </c>
      <c r="AJ3423" s="55">
        <f t="shared" si="887"/>
        <v>0</v>
      </c>
      <c r="AK3423" s="55">
        <f t="shared" si="878"/>
        <v>0</v>
      </c>
      <c r="AL3423" s="55">
        <f t="shared" si="879"/>
        <v>0</v>
      </c>
      <c r="AM3423" s="55">
        <f t="shared" si="880"/>
        <v>0</v>
      </c>
    </row>
    <row r="3424" spans="1:39" x14ac:dyDescent="0.25">
      <c r="A3424" s="47">
        <v>3420</v>
      </c>
      <c r="B3424" s="358" t="str">
        <f>IF(AND(E3424&lt;&gt;0,D3424&lt;&gt;0,F3424&lt;&gt;0),IF(C3424&lt;&gt;0,CONCATENATE(C3424,"-AGr",VLOOKUP(D3424,Listen!$A$2:$G$45,7,FALSE),"-",E3424,"-",F3424,),CONCATENATE("AGr",VLOOKUP(D3424,Listen!$A$2:$G$45,7,FALSE),"-",E3424,"-",F3424)),"keine vollständige ID")</f>
        <v>keine vollständige ID</v>
      </c>
      <c r="C3424" s="359">
        <f>'[2]III_SAV-Details_NB'!B3430</f>
        <v>0</v>
      </c>
      <c r="D3424" s="359">
        <f>'[2]III_SAV-Details_NB'!C3430</f>
        <v>0</v>
      </c>
      <c r="E3424" s="359">
        <f>'[2]III_SAV-Details_NB'!D3430</f>
        <v>0</v>
      </c>
      <c r="F3424" s="490"/>
      <c r="G3424" s="281">
        <f>'[2]III_SAV-Details_NB'!X3430</f>
        <v>0</v>
      </c>
      <c r="H3424" s="281">
        <f t="shared" si="881"/>
        <v>0</v>
      </c>
      <c r="I3424" s="281">
        <f>IF(con_EOGJahr=2025,'[2]III_SAV-Details_NB'!AA3430,IF(con_EOGJahr=2026,'[2]III_SAV-Details_NB'!AB3430,'[2]III_SAV-Details_NB'!AC3430))</f>
        <v>0</v>
      </c>
      <c r="J3424" s="282"/>
      <c r="K3424" s="282"/>
      <c r="L3424" s="282"/>
      <c r="M3424" s="282"/>
      <c r="N3424" s="282"/>
      <c r="O3424" s="282"/>
      <c r="P3424" s="52">
        <f t="shared" si="882"/>
        <v>0</v>
      </c>
      <c r="Q3424" s="60"/>
      <c r="R3424" s="53">
        <f t="shared" si="888"/>
        <v>0</v>
      </c>
      <c r="S3424" s="59"/>
      <c r="T3424" s="61"/>
      <c r="U3424" s="342" t="str">
        <f t="shared" si="892"/>
        <v>k.A.</v>
      </c>
      <c r="V3424" s="343" t="str">
        <f t="shared" si="889"/>
        <v>k.A.</v>
      </c>
      <c r="W3424" s="343" t="str">
        <f>IFERROR(IF(OR($D3424="",$E3424=0,con_Ende=0),"k.A.",IF(VLOOKUP($D3424,rng_ND,5,0)="Nein",VLOOKUP($D3424,rng_ND,2,FALSE),MIN(VLOOKUP($D3424,rng_ND,2,FALSE),A_Stammdaten!$B$19-D_SAV!$E3424+1))),"k.A.")</f>
        <v>k.A.</v>
      </c>
      <c r="X3424" s="343" t="str">
        <f t="shared" si="890"/>
        <v>k.A.</v>
      </c>
      <c r="Y3424" s="62"/>
      <c r="Z3424" s="48">
        <f t="shared" si="891"/>
        <v>0</v>
      </c>
      <c r="AA3424" s="457"/>
      <c r="AB3424" s="55">
        <f t="shared" si="883"/>
        <v>0</v>
      </c>
      <c r="AC3424" s="55">
        <f>IF(A_Stammdaten!$B$25="ja",D_SAV!AA3424,D_SAV!AB3424)</f>
        <v>0</v>
      </c>
      <c r="AD3424" s="478">
        <f>IF(AC3424=0,0,IF(U3424-(con_EOGJahr-D_SAV!E3424)&lt;=0,AC3424,AC3424/V3424))</f>
        <v>0</v>
      </c>
      <c r="AE3424" s="478">
        <f>IFERROR(IF(AND(VLOOKUP(D3424,rng_ND,5,FALSE)="Ja",D_SAV!T3424="degressiv"),D_SAV!AC3424*Y3424/100,0),0)</f>
        <v>0</v>
      </c>
      <c r="AF3424" s="55">
        <f>IFERROR(IF(VLOOKUP(D3424,rng_ND,5,FALSE)="Ja",MAX(D_SAV!AD3424:AE3424),D_SAV!AD3424),0)</f>
        <v>0</v>
      </c>
      <c r="AG3424" s="55">
        <f t="shared" si="884"/>
        <v>0</v>
      </c>
      <c r="AH3424" s="55">
        <f t="shared" si="885"/>
        <v>0</v>
      </c>
      <c r="AI3424" s="55">
        <f t="shared" si="886"/>
        <v>0</v>
      </c>
      <c r="AJ3424" s="55">
        <f t="shared" si="887"/>
        <v>0</v>
      </c>
      <c r="AK3424" s="55">
        <f t="shared" si="878"/>
        <v>0</v>
      </c>
      <c r="AL3424" s="55">
        <f t="shared" si="879"/>
        <v>0</v>
      </c>
      <c r="AM3424" s="55">
        <f t="shared" si="880"/>
        <v>0</v>
      </c>
    </row>
    <row r="3425" spans="1:39" x14ac:dyDescent="0.25">
      <c r="A3425" s="47">
        <v>3421</v>
      </c>
      <c r="B3425" s="358" t="str">
        <f>IF(AND(E3425&lt;&gt;0,D3425&lt;&gt;0,F3425&lt;&gt;0),IF(C3425&lt;&gt;0,CONCATENATE(C3425,"-AGr",VLOOKUP(D3425,Listen!$A$2:$G$45,7,FALSE),"-",E3425,"-",F3425,),CONCATENATE("AGr",VLOOKUP(D3425,Listen!$A$2:$G$45,7,FALSE),"-",E3425,"-",F3425)),"keine vollständige ID")</f>
        <v>keine vollständige ID</v>
      </c>
      <c r="C3425" s="359">
        <f>'[2]III_SAV-Details_NB'!B3431</f>
        <v>0</v>
      </c>
      <c r="D3425" s="359">
        <f>'[2]III_SAV-Details_NB'!C3431</f>
        <v>0</v>
      </c>
      <c r="E3425" s="359">
        <f>'[2]III_SAV-Details_NB'!D3431</f>
        <v>0</v>
      </c>
      <c r="F3425" s="490"/>
      <c r="G3425" s="281">
        <f>'[2]III_SAV-Details_NB'!X3431</f>
        <v>0</v>
      </c>
      <c r="H3425" s="281">
        <f t="shared" si="881"/>
        <v>0</v>
      </c>
      <c r="I3425" s="281">
        <f>IF(con_EOGJahr=2025,'[2]III_SAV-Details_NB'!AA3431,IF(con_EOGJahr=2026,'[2]III_SAV-Details_NB'!AB3431,'[2]III_SAV-Details_NB'!AC3431))</f>
        <v>0</v>
      </c>
      <c r="J3425" s="282"/>
      <c r="K3425" s="282"/>
      <c r="L3425" s="282"/>
      <c r="M3425" s="282"/>
      <c r="N3425" s="282"/>
      <c r="O3425" s="282"/>
      <c r="P3425" s="52">
        <f t="shared" si="882"/>
        <v>0</v>
      </c>
      <c r="Q3425" s="60"/>
      <c r="R3425" s="53">
        <f t="shared" si="888"/>
        <v>0</v>
      </c>
      <c r="S3425" s="59"/>
      <c r="T3425" s="61"/>
      <c r="U3425" s="342" t="str">
        <f t="shared" si="892"/>
        <v>k.A.</v>
      </c>
      <c r="V3425" s="343" t="str">
        <f t="shared" si="889"/>
        <v>k.A.</v>
      </c>
      <c r="W3425" s="343" t="str">
        <f>IFERROR(IF(OR($D3425="",$E3425=0,con_Ende=0),"k.A.",IF(VLOOKUP($D3425,rng_ND,5,0)="Nein",VLOOKUP($D3425,rng_ND,2,FALSE),MIN(VLOOKUP($D3425,rng_ND,2,FALSE),A_Stammdaten!$B$19-D_SAV!$E3425+1))),"k.A.")</f>
        <v>k.A.</v>
      </c>
      <c r="X3425" s="343" t="str">
        <f t="shared" si="890"/>
        <v>k.A.</v>
      </c>
      <c r="Y3425" s="62"/>
      <c r="Z3425" s="48">
        <f t="shared" si="891"/>
        <v>0</v>
      </c>
      <c r="AA3425" s="457"/>
      <c r="AB3425" s="55">
        <f t="shared" si="883"/>
        <v>0</v>
      </c>
      <c r="AC3425" s="55">
        <f>IF(A_Stammdaten!$B$25="ja",D_SAV!AA3425,D_SAV!AB3425)</f>
        <v>0</v>
      </c>
      <c r="AD3425" s="478">
        <f>IF(AC3425=0,0,IF(U3425-(con_EOGJahr-D_SAV!E3425)&lt;=0,AC3425,AC3425/V3425))</f>
        <v>0</v>
      </c>
      <c r="AE3425" s="478">
        <f>IFERROR(IF(AND(VLOOKUP(D3425,rng_ND,5,FALSE)="Ja",D_SAV!T3425="degressiv"),D_SAV!AC3425*Y3425/100,0),0)</f>
        <v>0</v>
      </c>
      <c r="AF3425" s="55">
        <f>IFERROR(IF(VLOOKUP(D3425,rng_ND,5,FALSE)="Ja",MAX(D_SAV!AD3425:AE3425),D_SAV!AD3425),0)</f>
        <v>0</v>
      </c>
      <c r="AG3425" s="55">
        <f t="shared" si="884"/>
        <v>0</v>
      </c>
      <c r="AH3425" s="55">
        <f t="shared" si="885"/>
        <v>0</v>
      </c>
      <c r="AI3425" s="55">
        <f t="shared" si="886"/>
        <v>0</v>
      </c>
      <c r="AJ3425" s="55">
        <f t="shared" si="887"/>
        <v>0</v>
      </c>
      <c r="AK3425" s="55">
        <f t="shared" si="878"/>
        <v>0</v>
      </c>
      <c r="AL3425" s="55">
        <f t="shared" si="879"/>
        <v>0</v>
      </c>
      <c r="AM3425" s="55">
        <f t="shared" si="880"/>
        <v>0</v>
      </c>
    </row>
    <row r="3426" spans="1:39" x14ac:dyDescent="0.25">
      <c r="A3426" s="47">
        <v>3422</v>
      </c>
      <c r="B3426" s="358" t="str">
        <f>IF(AND(E3426&lt;&gt;0,D3426&lt;&gt;0,F3426&lt;&gt;0),IF(C3426&lt;&gt;0,CONCATENATE(C3426,"-AGr",VLOOKUP(D3426,Listen!$A$2:$G$45,7,FALSE),"-",E3426,"-",F3426,),CONCATENATE("AGr",VLOOKUP(D3426,Listen!$A$2:$G$45,7,FALSE),"-",E3426,"-",F3426)),"keine vollständige ID")</f>
        <v>keine vollständige ID</v>
      </c>
      <c r="C3426" s="359">
        <f>'[2]III_SAV-Details_NB'!B3432</f>
        <v>0</v>
      </c>
      <c r="D3426" s="359">
        <f>'[2]III_SAV-Details_NB'!C3432</f>
        <v>0</v>
      </c>
      <c r="E3426" s="359">
        <f>'[2]III_SAV-Details_NB'!D3432</f>
        <v>0</v>
      </c>
      <c r="F3426" s="490"/>
      <c r="G3426" s="281">
        <f>'[2]III_SAV-Details_NB'!X3432</f>
        <v>0</v>
      </c>
      <c r="H3426" s="281">
        <f t="shared" si="881"/>
        <v>0</v>
      </c>
      <c r="I3426" s="281">
        <f>IF(con_EOGJahr=2025,'[2]III_SAV-Details_NB'!AA3432,IF(con_EOGJahr=2026,'[2]III_SAV-Details_NB'!AB3432,'[2]III_SAV-Details_NB'!AC3432))</f>
        <v>0</v>
      </c>
      <c r="J3426" s="282"/>
      <c r="K3426" s="282"/>
      <c r="L3426" s="282"/>
      <c r="M3426" s="282"/>
      <c r="N3426" s="282"/>
      <c r="O3426" s="282"/>
      <c r="P3426" s="52">
        <f t="shared" si="882"/>
        <v>0</v>
      </c>
      <c r="Q3426" s="60"/>
      <c r="R3426" s="53">
        <f t="shared" si="888"/>
        <v>0</v>
      </c>
      <c r="S3426" s="59"/>
      <c r="T3426" s="61"/>
      <c r="U3426" s="342" t="str">
        <f t="shared" si="892"/>
        <v>k.A.</v>
      </c>
      <c r="V3426" s="343" t="str">
        <f t="shared" si="889"/>
        <v>k.A.</v>
      </c>
      <c r="W3426" s="343" t="str">
        <f>IFERROR(IF(OR($D3426="",$E3426=0,con_Ende=0),"k.A.",IF(VLOOKUP($D3426,rng_ND,5,0)="Nein",VLOOKUP($D3426,rng_ND,2,FALSE),MIN(VLOOKUP($D3426,rng_ND,2,FALSE),A_Stammdaten!$B$19-D_SAV!$E3426+1))),"k.A.")</f>
        <v>k.A.</v>
      </c>
      <c r="X3426" s="343" t="str">
        <f t="shared" si="890"/>
        <v>k.A.</v>
      </c>
      <c r="Y3426" s="62"/>
      <c r="Z3426" s="48">
        <f t="shared" si="891"/>
        <v>0</v>
      </c>
      <c r="AA3426" s="457"/>
      <c r="AB3426" s="55">
        <f t="shared" si="883"/>
        <v>0</v>
      </c>
      <c r="AC3426" s="55">
        <f>IF(A_Stammdaten!$B$25="ja",D_SAV!AA3426,D_SAV!AB3426)</f>
        <v>0</v>
      </c>
      <c r="AD3426" s="478">
        <f>IF(AC3426=0,0,IF(U3426-(con_EOGJahr-D_SAV!E3426)&lt;=0,AC3426,AC3426/V3426))</f>
        <v>0</v>
      </c>
      <c r="AE3426" s="478">
        <f>IFERROR(IF(AND(VLOOKUP(D3426,rng_ND,5,FALSE)="Ja",D_SAV!T3426="degressiv"),D_SAV!AC3426*Y3426/100,0),0)</f>
        <v>0</v>
      </c>
      <c r="AF3426" s="55">
        <f>IFERROR(IF(VLOOKUP(D3426,rng_ND,5,FALSE)="Ja",MAX(D_SAV!AD3426:AE3426),D_SAV!AD3426),0)</f>
        <v>0</v>
      </c>
      <c r="AG3426" s="55">
        <f t="shared" si="884"/>
        <v>0</v>
      </c>
      <c r="AH3426" s="55">
        <f t="shared" si="885"/>
        <v>0</v>
      </c>
      <c r="AI3426" s="55">
        <f t="shared" si="886"/>
        <v>0</v>
      </c>
      <c r="AJ3426" s="55">
        <f t="shared" si="887"/>
        <v>0</v>
      </c>
      <c r="AK3426" s="55">
        <f t="shared" si="878"/>
        <v>0</v>
      </c>
      <c r="AL3426" s="55">
        <f t="shared" si="879"/>
        <v>0</v>
      </c>
      <c r="AM3426" s="55">
        <f t="shared" si="880"/>
        <v>0</v>
      </c>
    </row>
    <row r="3427" spans="1:39" x14ac:dyDescent="0.25">
      <c r="A3427" s="47">
        <v>3423</v>
      </c>
      <c r="B3427" s="358" t="str">
        <f>IF(AND(E3427&lt;&gt;0,D3427&lt;&gt;0,F3427&lt;&gt;0),IF(C3427&lt;&gt;0,CONCATENATE(C3427,"-AGr",VLOOKUP(D3427,Listen!$A$2:$G$45,7,FALSE),"-",E3427,"-",F3427,),CONCATENATE("AGr",VLOOKUP(D3427,Listen!$A$2:$G$45,7,FALSE),"-",E3427,"-",F3427)),"keine vollständige ID")</f>
        <v>keine vollständige ID</v>
      </c>
      <c r="C3427" s="359">
        <f>'[2]III_SAV-Details_NB'!B3433</f>
        <v>0</v>
      </c>
      <c r="D3427" s="359">
        <f>'[2]III_SAV-Details_NB'!C3433</f>
        <v>0</v>
      </c>
      <c r="E3427" s="359">
        <f>'[2]III_SAV-Details_NB'!D3433</f>
        <v>0</v>
      </c>
      <c r="F3427" s="490"/>
      <c r="G3427" s="281">
        <f>'[2]III_SAV-Details_NB'!X3433</f>
        <v>0</v>
      </c>
      <c r="H3427" s="281">
        <f t="shared" si="881"/>
        <v>0</v>
      </c>
      <c r="I3427" s="281">
        <f>IF(con_EOGJahr=2025,'[2]III_SAV-Details_NB'!AA3433,IF(con_EOGJahr=2026,'[2]III_SAV-Details_NB'!AB3433,'[2]III_SAV-Details_NB'!AC3433))</f>
        <v>0</v>
      </c>
      <c r="J3427" s="282"/>
      <c r="K3427" s="282"/>
      <c r="L3427" s="282"/>
      <c r="M3427" s="282"/>
      <c r="N3427" s="282"/>
      <c r="O3427" s="282"/>
      <c r="P3427" s="52">
        <f t="shared" si="882"/>
        <v>0</v>
      </c>
      <c r="Q3427" s="60"/>
      <c r="R3427" s="53">
        <f t="shared" si="888"/>
        <v>0</v>
      </c>
      <c r="S3427" s="59"/>
      <c r="T3427" s="61"/>
      <c r="U3427" s="342" t="str">
        <f t="shared" si="892"/>
        <v>k.A.</v>
      </c>
      <c r="V3427" s="343" t="str">
        <f t="shared" si="889"/>
        <v>k.A.</v>
      </c>
      <c r="W3427" s="343" t="str">
        <f>IFERROR(IF(OR($D3427="",$E3427=0,con_Ende=0),"k.A.",IF(VLOOKUP($D3427,rng_ND,5,0)="Nein",VLOOKUP($D3427,rng_ND,2,FALSE),MIN(VLOOKUP($D3427,rng_ND,2,FALSE),A_Stammdaten!$B$19-D_SAV!$E3427+1))),"k.A.")</f>
        <v>k.A.</v>
      </c>
      <c r="X3427" s="343" t="str">
        <f t="shared" si="890"/>
        <v>k.A.</v>
      </c>
      <c r="Y3427" s="62"/>
      <c r="Z3427" s="48">
        <f t="shared" si="891"/>
        <v>0</v>
      </c>
      <c r="AA3427" s="457"/>
      <c r="AB3427" s="55">
        <f t="shared" si="883"/>
        <v>0</v>
      </c>
      <c r="AC3427" s="55">
        <f>IF(A_Stammdaten!$B$25="ja",D_SAV!AA3427,D_SAV!AB3427)</f>
        <v>0</v>
      </c>
      <c r="AD3427" s="478">
        <f>IF(AC3427=0,0,IF(U3427-(con_EOGJahr-D_SAV!E3427)&lt;=0,AC3427,AC3427/V3427))</f>
        <v>0</v>
      </c>
      <c r="AE3427" s="478">
        <f>IFERROR(IF(AND(VLOOKUP(D3427,rng_ND,5,FALSE)="Ja",D_SAV!T3427="degressiv"),D_SAV!AC3427*Y3427/100,0),0)</f>
        <v>0</v>
      </c>
      <c r="AF3427" s="55">
        <f>IFERROR(IF(VLOOKUP(D3427,rng_ND,5,FALSE)="Ja",MAX(D_SAV!AD3427:AE3427),D_SAV!AD3427),0)</f>
        <v>0</v>
      </c>
      <c r="AG3427" s="55">
        <f t="shared" si="884"/>
        <v>0</v>
      </c>
      <c r="AH3427" s="55">
        <f t="shared" si="885"/>
        <v>0</v>
      </c>
      <c r="AI3427" s="55">
        <f t="shared" si="886"/>
        <v>0</v>
      </c>
      <c r="AJ3427" s="55">
        <f t="shared" si="887"/>
        <v>0</v>
      </c>
      <c r="AK3427" s="55">
        <f t="shared" si="878"/>
        <v>0</v>
      </c>
      <c r="AL3427" s="55">
        <f t="shared" si="879"/>
        <v>0</v>
      </c>
      <c r="AM3427" s="55">
        <f t="shared" si="880"/>
        <v>0</v>
      </c>
    </row>
    <row r="3428" spans="1:39" x14ac:dyDescent="0.25">
      <c r="A3428" s="47">
        <v>3424</v>
      </c>
      <c r="B3428" s="358" t="str">
        <f>IF(AND(E3428&lt;&gt;0,D3428&lt;&gt;0,F3428&lt;&gt;0),IF(C3428&lt;&gt;0,CONCATENATE(C3428,"-AGr",VLOOKUP(D3428,Listen!$A$2:$G$45,7,FALSE),"-",E3428,"-",F3428,),CONCATENATE("AGr",VLOOKUP(D3428,Listen!$A$2:$G$45,7,FALSE),"-",E3428,"-",F3428)),"keine vollständige ID")</f>
        <v>keine vollständige ID</v>
      </c>
      <c r="C3428" s="359">
        <f>'[2]III_SAV-Details_NB'!B3434</f>
        <v>0</v>
      </c>
      <c r="D3428" s="359">
        <f>'[2]III_SAV-Details_NB'!C3434</f>
        <v>0</v>
      </c>
      <c r="E3428" s="359">
        <f>'[2]III_SAV-Details_NB'!D3434</f>
        <v>0</v>
      </c>
      <c r="F3428" s="490"/>
      <c r="G3428" s="281">
        <f>'[2]III_SAV-Details_NB'!X3434</f>
        <v>0</v>
      </c>
      <c r="H3428" s="281">
        <f t="shared" si="881"/>
        <v>0</v>
      </c>
      <c r="I3428" s="281">
        <f>IF(con_EOGJahr=2025,'[2]III_SAV-Details_NB'!AA3434,IF(con_EOGJahr=2026,'[2]III_SAV-Details_NB'!AB3434,'[2]III_SAV-Details_NB'!AC3434))</f>
        <v>0</v>
      </c>
      <c r="J3428" s="282"/>
      <c r="K3428" s="282"/>
      <c r="L3428" s="282"/>
      <c r="M3428" s="282"/>
      <c r="N3428" s="282"/>
      <c r="O3428" s="282"/>
      <c r="P3428" s="52">
        <f t="shared" si="882"/>
        <v>0</v>
      </c>
      <c r="Q3428" s="60"/>
      <c r="R3428" s="53">
        <f t="shared" si="888"/>
        <v>0</v>
      </c>
      <c r="S3428" s="59"/>
      <c r="T3428" s="61"/>
      <c r="U3428" s="342" t="str">
        <f t="shared" si="892"/>
        <v>k.A.</v>
      </c>
      <c r="V3428" s="343" t="str">
        <f t="shared" si="889"/>
        <v>k.A.</v>
      </c>
      <c r="W3428" s="343" t="str">
        <f>IFERROR(IF(OR($D3428="",$E3428=0,con_Ende=0),"k.A.",IF(VLOOKUP($D3428,rng_ND,5,0)="Nein",VLOOKUP($D3428,rng_ND,2,FALSE),MIN(VLOOKUP($D3428,rng_ND,2,FALSE),A_Stammdaten!$B$19-D_SAV!$E3428+1))),"k.A.")</f>
        <v>k.A.</v>
      </c>
      <c r="X3428" s="343" t="str">
        <f t="shared" si="890"/>
        <v>k.A.</v>
      </c>
      <c r="Y3428" s="62"/>
      <c r="Z3428" s="48">
        <f t="shared" si="891"/>
        <v>0</v>
      </c>
      <c r="AA3428" s="457"/>
      <c r="AB3428" s="55">
        <f t="shared" si="883"/>
        <v>0</v>
      </c>
      <c r="AC3428" s="55">
        <f>IF(A_Stammdaten!$B$25="ja",D_SAV!AA3428,D_SAV!AB3428)</f>
        <v>0</v>
      </c>
      <c r="AD3428" s="478">
        <f>IF(AC3428=0,0,IF(U3428-(con_EOGJahr-D_SAV!E3428)&lt;=0,AC3428,AC3428/V3428))</f>
        <v>0</v>
      </c>
      <c r="AE3428" s="478">
        <f>IFERROR(IF(AND(VLOOKUP(D3428,rng_ND,5,FALSE)="Ja",D_SAV!T3428="degressiv"),D_SAV!AC3428*Y3428/100,0),0)</f>
        <v>0</v>
      </c>
      <c r="AF3428" s="55">
        <f>IFERROR(IF(VLOOKUP(D3428,rng_ND,5,FALSE)="Ja",MAX(D_SAV!AD3428:AE3428),D_SAV!AD3428),0)</f>
        <v>0</v>
      </c>
      <c r="AG3428" s="55">
        <f t="shared" si="884"/>
        <v>0</v>
      </c>
      <c r="AH3428" s="55">
        <f t="shared" si="885"/>
        <v>0</v>
      </c>
      <c r="AI3428" s="55">
        <f t="shared" si="886"/>
        <v>0</v>
      </c>
      <c r="AJ3428" s="55">
        <f t="shared" si="887"/>
        <v>0</v>
      </c>
      <c r="AK3428" s="55">
        <f t="shared" si="878"/>
        <v>0</v>
      </c>
      <c r="AL3428" s="55">
        <f t="shared" si="879"/>
        <v>0</v>
      </c>
      <c r="AM3428" s="55">
        <f t="shared" si="880"/>
        <v>0</v>
      </c>
    </row>
    <row r="3429" spans="1:39" x14ac:dyDescent="0.25">
      <c r="A3429" s="47">
        <v>3425</v>
      </c>
      <c r="B3429" s="358" t="str">
        <f>IF(AND(E3429&lt;&gt;0,D3429&lt;&gt;0,F3429&lt;&gt;0),IF(C3429&lt;&gt;0,CONCATENATE(C3429,"-AGr",VLOOKUP(D3429,Listen!$A$2:$G$45,7,FALSE),"-",E3429,"-",F3429,),CONCATENATE("AGr",VLOOKUP(D3429,Listen!$A$2:$G$45,7,FALSE),"-",E3429,"-",F3429)),"keine vollständige ID")</f>
        <v>keine vollständige ID</v>
      </c>
      <c r="C3429" s="359">
        <f>'[2]III_SAV-Details_NB'!B3435</f>
        <v>0</v>
      </c>
      <c r="D3429" s="359">
        <f>'[2]III_SAV-Details_NB'!C3435</f>
        <v>0</v>
      </c>
      <c r="E3429" s="359">
        <f>'[2]III_SAV-Details_NB'!D3435</f>
        <v>0</v>
      </c>
      <c r="F3429" s="490"/>
      <c r="G3429" s="281">
        <f>'[2]III_SAV-Details_NB'!X3435</f>
        <v>0</v>
      </c>
      <c r="H3429" s="281">
        <f t="shared" si="881"/>
        <v>0</v>
      </c>
      <c r="I3429" s="281">
        <f>IF(con_EOGJahr=2025,'[2]III_SAV-Details_NB'!AA3435,IF(con_EOGJahr=2026,'[2]III_SAV-Details_NB'!AB3435,'[2]III_SAV-Details_NB'!AC3435))</f>
        <v>0</v>
      </c>
      <c r="J3429" s="282"/>
      <c r="K3429" s="282"/>
      <c r="L3429" s="282"/>
      <c r="M3429" s="282"/>
      <c r="N3429" s="282"/>
      <c r="O3429" s="282"/>
      <c r="P3429" s="52">
        <f t="shared" si="882"/>
        <v>0</v>
      </c>
      <c r="Q3429" s="60"/>
      <c r="R3429" s="53">
        <f t="shared" si="888"/>
        <v>0</v>
      </c>
      <c r="S3429" s="59"/>
      <c r="T3429" s="61"/>
      <c r="U3429" s="342" t="str">
        <f t="shared" si="892"/>
        <v>k.A.</v>
      </c>
      <c r="V3429" s="343" t="str">
        <f t="shared" si="889"/>
        <v>k.A.</v>
      </c>
      <c r="W3429" s="343" t="str">
        <f>IFERROR(IF(OR($D3429="",$E3429=0,con_Ende=0),"k.A.",IF(VLOOKUP($D3429,rng_ND,5,0)="Nein",VLOOKUP($D3429,rng_ND,2,FALSE),MIN(VLOOKUP($D3429,rng_ND,2,FALSE),A_Stammdaten!$B$19-D_SAV!$E3429+1))),"k.A.")</f>
        <v>k.A.</v>
      </c>
      <c r="X3429" s="343" t="str">
        <f t="shared" si="890"/>
        <v>k.A.</v>
      </c>
      <c r="Y3429" s="62"/>
      <c r="Z3429" s="48">
        <f t="shared" si="891"/>
        <v>0</v>
      </c>
      <c r="AA3429" s="457"/>
      <c r="AB3429" s="55">
        <f t="shared" si="883"/>
        <v>0</v>
      </c>
      <c r="AC3429" s="55">
        <f>IF(A_Stammdaten!$B$25="ja",D_SAV!AA3429,D_SAV!AB3429)</f>
        <v>0</v>
      </c>
      <c r="AD3429" s="478">
        <f>IF(AC3429=0,0,IF(U3429-(con_EOGJahr-D_SAV!E3429)&lt;=0,AC3429,AC3429/V3429))</f>
        <v>0</v>
      </c>
      <c r="AE3429" s="478">
        <f>IFERROR(IF(AND(VLOOKUP(D3429,rng_ND,5,FALSE)="Ja",D_SAV!T3429="degressiv"),D_SAV!AC3429*Y3429/100,0),0)</f>
        <v>0</v>
      </c>
      <c r="AF3429" s="55">
        <f>IFERROR(IF(VLOOKUP(D3429,rng_ND,5,FALSE)="Ja",MAX(D_SAV!AD3429:AE3429),D_SAV!AD3429),0)</f>
        <v>0</v>
      </c>
      <c r="AG3429" s="55">
        <f t="shared" si="884"/>
        <v>0</v>
      </c>
      <c r="AH3429" s="55">
        <f t="shared" si="885"/>
        <v>0</v>
      </c>
      <c r="AI3429" s="55">
        <f t="shared" si="886"/>
        <v>0</v>
      </c>
      <c r="AJ3429" s="55">
        <f t="shared" si="887"/>
        <v>0</v>
      </c>
      <c r="AK3429" s="55">
        <f t="shared" si="878"/>
        <v>0</v>
      </c>
      <c r="AL3429" s="55">
        <f t="shared" si="879"/>
        <v>0</v>
      </c>
      <c r="AM3429" s="55">
        <f t="shared" si="880"/>
        <v>0</v>
      </c>
    </row>
    <row r="3430" spans="1:39" x14ac:dyDescent="0.25">
      <c r="A3430" s="47">
        <v>3426</v>
      </c>
      <c r="B3430" s="358" t="str">
        <f>IF(AND(E3430&lt;&gt;0,D3430&lt;&gt;0,F3430&lt;&gt;0),IF(C3430&lt;&gt;0,CONCATENATE(C3430,"-AGr",VLOOKUP(D3430,Listen!$A$2:$G$45,7,FALSE),"-",E3430,"-",F3430,),CONCATENATE("AGr",VLOOKUP(D3430,Listen!$A$2:$G$45,7,FALSE),"-",E3430,"-",F3430)),"keine vollständige ID")</f>
        <v>keine vollständige ID</v>
      </c>
      <c r="C3430" s="359">
        <f>'[2]III_SAV-Details_NB'!B3436</f>
        <v>0</v>
      </c>
      <c r="D3430" s="359">
        <f>'[2]III_SAV-Details_NB'!C3436</f>
        <v>0</v>
      </c>
      <c r="E3430" s="359">
        <f>'[2]III_SAV-Details_NB'!D3436</f>
        <v>0</v>
      </c>
      <c r="F3430" s="490"/>
      <c r="G3430" s="281">
        <f>'[2]III_SAV-Details_NB'!X3436</f>
        <v>0</v>
      </c>
      <c r="H3430" s="281">
        <f t="shared" si="881"/>
        <v>0</v>
      </c>
      <c r="I3430" s="281">
        <f>IF(con_EOGJahr=2025,'[2]III_SAV-Details_NB'!AA3436,IF(con_EOGJahr=2026,'[2]III_SAV-Details_NB'!AB3436,'[2]III_SAV-Details_NB'!AC3436))</f>
        <v>0</v>
      </c>
      <c r="J3430" s="282"/>
      <c r="K3430" s="282"/>
      <c r="L3430" s="282"/>
      <c r="M3430" s="282"/>
      <c r="N3430" s="282"/>
      <c r="O3430" s="282"/>
      <c r="P3430" s="52">
        <f t="shared" si="882"/>
        <v>0</v>
      </c>
      <c r="Q3430" s="60"/>
      <c r="R3430" s="53">
        <f t="shared" si="888"/>
        <v>0</v>
      </c>
      <c r="S3430" s="59"/>
      <c r="T3430" s="61"/>
      <c r="U3430" s="342" t="str">
        <f t="shared" si="892"/>
        <v>k.A.</v>
      </c>
      <c r="V3430" s="343" t="str">
        <f t="shared" si="889"/>
        <v>k.A.</v>
      </c>
      <c r="W3430" s="343" t="str">
        <f>IFERROR(IF(OR($D3430="",$E3430=0,con_Ende=0),"k.A.",IF(VLOOKUP($D3430,rng_ND,5,0)="Nein",VLOOKUP($D3430,rng_ND,2,FALSE),MIN(VLOOKUP($D3430,rng_ND,2,FALSE),A_Stammdaten!$B$19-D_SAV!$E3430+1))),"k.A.")</f>
        <v>k.A.</v>
      </c>
      <c r="X3430" s="343" t="str">
        <f t="shared" si="890"/>
        <v>k.A.</v>
      </c>
      <c r="Y3430" s="62"/>
      <c r="Z3430" s="48">
        <f t="shared" si="891"/>
        <v>0</v>
      </c>
      <c r="AA3430" s="457"/>
      <c r="AB3430" s="55">
        <f t="shared" si="883"/>
        <v>0</v>
      </c>
      <c r="AC3430" s="55">
        <f>IF(A_Stammdaten!$B$25="ja",D_SAV!AA3430,D_SAV!AB3430)</f>
        <v>0</v>
      </c>
      <c r="AD3430" s="478">
        <f>IF(AC3430=0,0,IF(U3430-(con_EOGJahr-D_SAV!E3430)&lt;=0,AC3430,AC3430/V3430))</f>
        <v>0</v>
      </c>
      <c r="AE3430" s="478">
        <f>IFERROR(IF(AND(VLOOKUP(D3430,rng_ND,5,FALSE)="Ja",D_SAV!T3430="degressiv"),D_SAV!AC3430*Y3430/100,0),0)</f>
        <v>0</v>
      </c>
      <c r="AF3430" s="55">
        <f>IFERROR(IF(VLOOKUP(D3430,rng_ND,5,FALSE)="Ja",MAX(D_SAV!AD3430:AE3430),D_SAV!AD3430),0)</f>
        <v>0</v>
      </c>
      <c r="AG3430" s="55">
        <f t="shared" si="884"/>
        <v>0</v>
      </c>
      <c r="AH3430" s="55">
        <f t="shared" si="885"/>
        <v>0</v>
      </c>
      <c r="AI3430" s="55">
        <f t="shared" si="886"/>
        <v>0</v>
      </c>
      <c r="AJ3430" s="55">
        <f t="shared" si="887"/>
        <v>0</v>
      </c>
      <c r="AK3430" s="55">
        <f t="shared" si="878"/>
        <v>0</v>
      </c>
      <c r="AL3430" s="55">
        <f t="shared" si="879"/>
        <v>0</v>
      </c>
      <c r="AM3430" s="55">
        <f t="shared" si="880"/>
        <v>0</v>
      </c>
    </row>
    <row r="3431" spans="1:39" x14ac:dyDescent="0.25">
      <c r="A3431" s="47">
        <v>3427</v>
      </c>
      <c r="B3431" s="358" t="str">
        <f>IF(AND(E3431&lt;&gt;0,D3431&lt;&gt;0,F3431&lt;&gt;0),IF(C3431&lt;&gt;0,CONCATENATE(C3431,"-AGr",VLOOKUP(D3431,Listen!$A$2:$G$45,7,FALSE),"-",E3431,"-",F3431,),CONCATENATE("AGr",VLOOKUP(D3431,Listen!$A$2:$G$45,7,FALSE),"-",E3431,"-",F3431)),"keine vollständige ID")</f>
        <v>keine vollständige ID</v>
      </c>
      <c r="C3431" s="359">
        <f>'[2]III_SAV-Details_NB'!B3437</f>
        <v>0</v>
      </c>
      <c r="D3431" s="359">
        <f>'[2]III_SAV-Details_NB'!C3437</f>
        <v>0</v>
      </c>
      <c r="E3431" s="359">
        <f>'[2]III_SAV-Details_NB'!D3437</f>
        <v>0</v>
      </c>
      <c r="F3431" s="490"/>
      <c r="G3431" s="281">
        <f>'[2]III_SAV-Details_NB'!X3437</f>
        <v>0</v>
      </c>
      <c r="H3431" s="281">
        <f t="shared" si="881"/>
        <v>0</v>
      </c>
      <c r="I3431" s="281">
        <f>IF(con_EOGJahr=2025,'[2]III_SAV-Details_NB'!AA3437,IF(con_EOGJahr=2026,'[2]III_SAV-Details_NB'!AB3437,'[2]III_SAV-Details_NB'!AC3437))</f>
        <v>0</v>
      </c>
      <c r="J3431" s="282"/>
      <c r="K3431" s="282"/>
      <c r="L3431" s="282"/>
      <c r="M3431" s="282"/>
      <c r="N3431" s="282"/>
      <c r="O3431" s="282"/>
      <c r="P3431" s="52">
        <f t="shared" si="882"/>
        <v>0</v>
      </c>
      <c r="Q3431" s="60"/>
      <c r="R3431" s="53">
        <f t="shared" si="888"/>
        <v>0</v>
      </c>
      <c r="S3431" s="59"/>
      <c r="T3431" s="61"/>
      <c r="U3431" s="342" t="str">
        <f t="shared" si="892"/>
        <v>k.A.</v>
      </c>
      <c r="V3431" s="343" t="str">
        <f t="shared" si="889"/>
        <v>k.A.</v>
      </c>
      <c r="W3431" s="343" t="str">
        <f>IFERROR(IF(OR($D3431="",$E3431=0,con_Ende=0),"k.A.",IF(VLOOKUP($D3431,rng_ND,5,0)="Nein",VLOOKUP($D3431,rng_ND,2,FALSE),MIN(VLOOKUP($D3431,rng_ND,2,FALSE),A_Stammdaten!$B$19-D_SAV!$E3431+1))),"k.A.")</f>
        <v>k.A.</v>
      </c>
      <c r="X3431" s="343" t="str">
        <f t="shared" si="890"/>
        <v>k.A.</v>
      </c>
      <c r="Y3431" s="62"/>
      <c r="Z3431" s="48">
        <f t="shared" si="891"/>
        <v>0</v>
      </c>
      <c r="AA3431" s="457"/>
      <c r="AB3431" s="55">
        <f t="shared" si="883"/>
        <v>0</v>
      </c>
      <c r="AC3431" s="55">
        <f>IF(A_Stammdaten!$B$25="ja",D_SAV!AA3431,D_SAV!AB3431)</f>
        <v>0</v>
      </c>
      <c r="AD3431" s="478">
        <f>IF(AC3431=0,0,IF(U3431-(con_EOGJahr-D_SAV!E3431)&lt;=0,AC3431,AC3431/V3431))</f>
        <v>0</v>
      </c>
      <c r="AE3431" s="478">
        <f>IFERROR(IF(AND(VLOOKUP(D3431,rng_ND,5,FALSE)="Ja",D_SAV!T3431="degressiv"),D_SAV!AC3431*Y3431/100,0),0)</f>
        <v>0</v>
      </c>
      <c r="AF3431" s="55">
        <f>IFERROR(IF(VLOOKUP(D3431,rng_ND,5,FALSE)="Ja",MAX(D_SAV!AD3431:AE3431),D_SAV!AD3431),0)</f>
        <v>0</v>
      </c>
      <c r="AG3431" s="55">
        <f t="shared" si="884"/>
        <v>0</v>
      </c>
      <c r="AH3431" s="55">
        <f t="shared" si="885"/>
        <v>0</v>
      </c>
      <c r="AI3431" s="55">
        <f t="shared" si="886"/>
        <v>0</v>
      </c>
      <c r="AJ3431" s="55">
        <f t="shared" si="887"/>
        <v>0</v>
      </c>
      <c r="AK3431" s="55">
        <f t="shared" si="878"/>
        <v>0</v>
      </c>
      <c r="AL3431" s="55">
        <f t="shared" si="879"/>
        <v>0</v>
      </c>
      <c r="AM3431" s="55">
        <f t="shared" si="880"/>
        <v>0</v>
      </c>
    </row>
    <row r="3432" spans="1:39" x14ac:dyDescent="0.25">
      <c r="A3432" s="47">
        <v>3428</v>
      </c>
      <c r="B3432" s="358" t="str">
        <f>IF(AND(E3432&lt;&gt;0,D3432&lt;&gt;0,F3432&lt;&gt;0),IF(C3432&lt;&gt;0,CONCATENATE(C3432,"-AGr",VLOOKUP(D3432,Listen!$A$2:$G$45,7,FALSE),"-",E3432,"-",F3432,),CONCATENATE("AGr",VLOOKUP(D3432,Listen!$A$2:$G$45,7,FALSE),"-",E3432,"-",F3432)),"keine vollständige ID")</f>
        <v>keine vollständige ID</v>
      </c>
      <c r="C3432" s="359">
        <f>'[2]III_SAV-Details_NB'!B3438</f>
        <v>0</v>
      </c>
      <c r="D3432" s="359">
        <f>'[2]III_SAV-Details_NB'!C3438</f>
        <v>0</v>
      </c>
      <c r="E3432" s="359">
        <f>'[2]III_SAV-Details_NB'!D3438</f>
        <v>0</v>
      </c>
      <c r="F3432" s="490"/>
      <c r="G3432" s="281">
        <f>'[2]III_SAV-Details_NB'!X3438</f>
        <v>0</v>
      </c>
      <c r="H3432" s="281">
        <f t="shared" si="881"/>
        <v>0</v>
      </c>
      <c r="I3432" s="281">
        <f>IF(con_EOGJahr=2025,'[2]III_SAV-Details_NB'!AA3438,IF(con_EOGJahr=2026,'[2]III_SAV-Details_NB'!AB3438,'[2]III_SAV-Details_NB'!AC3438))</f>
        <v>0</v>
      </c>
      <c r="J3432" s="282"/>
      <c r="K3432" s="282"/>
      <c r="L3432" s="282"/>
      <c r="M3432" s="282"/>
      <c r="N3432" s="282"/>
      <c r="O3432" s="282"/>
      <c r="P3432" s="52">
        <f t="shared" si="882"/>
        <v>0</v>
      </c>
      <c r="Q3432" s="60"/>
      <c r="R3432" s="53">
        <f t="shared" si="888"/>
        <v>0</v>
      </c>
      <c r="S3432" s="59"/>
      <c r="T3432" s="61"/>
      <c r="U3432" s="342" t="str">
        <f t="shared" si="892"/>
        <v>k.A.</v>
      </c>
      <c r="V3432" s="343" t="str">
        <f t="shared" si="889"/>
        <v>k.A.</v>
      </c>
      <c r="W3432" s="343" t="str">
        <f>IFERROR(IF(OR($D3432="",$E3432=0,con_Ende=0),"k.A.",IF(VLOOKUP($D3432,rng_ND,5,0)="Nein",VLOOKUP($D3432,rng_ND,2,FALSE),MIN(VLOOKUP($D3432,rng_ND,2,FALSE),A_Stammdaten!$B$19-D_SAV!$E3432+1))),"k.A.")</f>
        <v>k.A.</v>
      </c>
      <c r="X3432" s="343" t="str">
        <f t="shared" si="890"/>
        <v>k.A.</v>
      </c>
      <c r="Y3432" s="62"/>
      <c r="Z3432" s="48">
        <f t="shared" si="891"/>
        <v>0</v>
      </c>
      <c r="AA3432" s="457"/>
      <c r="AB3432" s="55">
        <f t="shared" si="883"/>
        <v>0</v>
      </c>
      <c r="AC3432" s="55">
        <f>IF(A_Stammdaten!$B$25="ja",D_SAV!AA3432,D_SAV!AB3432)</f>
        <v>0</v>
      </c>
      <c r="AD3432" s="478">
        <f>IF(AC3432=0,0,IF(U3432-(con_EOGJahr-D_SAV!E3432)&lt;=0,AC3432,AC3432/V3432))</f>
        <v>0</v>
      </c>
      <c r="AE3432" s="478">
        <f>IFERROR(IF(AND(VLOOKUP(D3432,rng_ND,5,FALSE)="Ja",D_SAV!T3432="degressiv"),D_SAV!AC3432*Y3432/100,0),0)</f>
        <v>0</v>
      </c>
      <c r="AF3432" s="55">
        <f>IFERROR(IF(VLOOKUP(D3432,rng_ND,5,FALSE)="Ja",MAX(D_SAV!AD3432:AE3432),D_SAV!AD3432),0)</f>
        <v>0</v>
      </c>
      <c r="AG3432" s="55">
        <f t="shared" si="884"/>
        <v>0</v>
      </c>
      <c r="AH3432" s="55">
        <f t="shared" si="885"/>
        <v>0</v>
      </c>
      <c r="AI3432" s="55">
        <f t="shared" si="886"/>
        <v>0</v>
      </c>
      <c r="AJ3432" s="55">
        <f t="shared" si="887"/>
        <v>0</v>
      </c>
      <c r="AK3432" s="55">
        <f t="shared" si="878"/>
        <v>0</v>
      </c>
      <c r="AL3432" s="55">
        <f t="shared" si="879"/>
        <v>0</v>
      </c>
      <c r="AM3432" s="55">
        <f t="shared" si="880"/>
        <v>0</v>
      </c>
    </row>
    <row r="3433" spans="1:39" x14ac:dyDescent="0.25">
      <c r="A3433" s="47">
        <v>3429</v>
      </c>
      <c r="B3433" s="358" t="str">
        <f>IF(AND(E3433&lt;&gt;0,D3433&lt;&gt;0,F3433&lt;&gt;0),IF(C3433&lt;&gt;0,CONCATENATE(C3433,"-AGr",VLOOKUP(D3433,Listen!$A$2:$G$45,7,FALSE),"-",E3433,"-",F3433,),CONCATENATE("AGr",VLOOKUP(D3433,Listen!$A$2:$G$45,7,FALSE),"-",E3433,"-",F3433)),"keine vollständige ID")</f>
        <v>keine vollständige ID</v>
      </c>
      <c r="C3433" s="359">
        <f>'[2]III_SAV-Details_NB'!B3439</f>
        <v>0</v>
      </c>
      <c r="D3433" s="359">
        <f>'[2]III_SAV-Details_NB'!C3439</f>
        <v>0</v>
      </c>
      <c r="E3433" s="359">
        <f>'[2]III_SAV-Details_NB'!D3439</f>
        <v>0</v>
      </c>
      <c r="F3433" s="490"/>
      <c r="G3433" s="281">
        <f>'[2]III_SAV-Details_NB'!X3439</f>
        <v>0</v>
      </c>
      <c r="H3433" s="281">
        <f t="shared" si="881"/>
        <v>0</v>
      </c>
      <c r="I3433" s="281">
        <f>IF(con_EOGJahr=2025,'[2]III_SAV-Details_NB'!AA3439,IF(con_EOGJahr=2026,'[2]III_SAV-Details_NB'!AB3439,'[2]III_SAV-Details_NB'!AC3439))</f>
        <v>0</v>
      </c>
      <c r="J3433" s="282"/>
      <c r="K3433" s="282"/>
      <c r="L3433" s="282"/>
      <c r="M3433" s="282"/>
      <c r="N3433" s="282"/>
      <c r="O3433" s="282"/>
      <c r="P3433" s="52">
        <f t="shared" si="882"/>
        <v>0</v>
      </c>
      <c r="Q3433" s="60"/>
      <c r="R3433" s="53">
        <f t="shared" si="888"/>
        <v>0</v>
      </c>
      <c r="S3433" s="59"/>
      <c r="T3433" s="61"/>
      <c r="U3433" s="342" t="str">
        <f t="shared" si="892"/>
        <v>k.A.</v>
      </c>
      <c r="V3433" s="343" t="str">
        <f t="shared" si="889"/>
        <v>k.A.</v>
      </c>
      <c r="W3433" s="343" t="str">
        <f>IFERROR(IF(OR($D3433="",$E3433=0,con_Ende=0),"k.A.",IF(VLOOKUP($D3433,rng_ND,5,0)="Nein",VLOOKUP($D3433,rng_ND,2,FALSE),MIN(VLOOKUP($D3433,rng_ND,2,FALSE),A_Stammdaten!$B$19-D_SAV!$E3433+1))),"k.A.")</f>
        <v>k.A.</v>
      </c>
      <c r="X3433" s="343" t="str">
        <f t="shared" si="890"/>
        <v>k.A.</v>
      </c>
      <c r="Y3433" s="62"/>
      <c r="Z3433" s="48">
        <f t="shared" si="891"/>
        <v>0</v>
      </c>
      <c r="AA3433" s="457"/>
      <c r="AB3433" s="55">
        <f t="shared" si="883"/>
        <v>0</v>
      </c>
      <c r="AC3433" s="55">
        <f>IF(A_Stammdaten!$B$25="ja",D_SAV!AA3433,D_SAV!AB3433)</f>
        <v>0</v>
      </c>
      <c r="AD3433" s="478">
        <f>IF(AC3433=0,0,IF(U3433-(con_EOGJahr-D_SAV!E3433)&lt;=0,AC3433,AC3433/V3433))</f>
        <v>0</v>
      </c>
      <c r="AE3433" s="478">
        <f>IFERROR(IF(AND(VLOOKUP(D3433,rng_ND,5,FALSE)="Ja",D_SAV!T3433="degressiv"),D_SAV!AC3433*Y3433/100,0),0)</f>
        <v>0</v>
      </c>
      <c r="AF3433" s="55">
        <f>IFERROR(IF(VLOOKUP(D3433,rng_ND,5,FALSE)="Ja",MAX(D_SAV!AD3433:AE3433),D_SAV!AD3433),0)</f>
        <v>0</v>
      </c>
      <c r="AG3433" s="55">
        <f t="shared" si="884"/>
        <v>0</v>
      </c>
      <c r="AH3433" s="55">
        <f t="shared" si="885"/>
        <v>0</v>
      </c>
      <c r="AI3433" s="55">
        <f t="shared" si="886"/>
        <v>0</v>
      </c>
      <c r="AJ3433" s="55">
        <f t="shared" si="887"/>
        <v>0</v>
      </c>
      <c r="AK3433" s="55">
        <f t="shared" si="878"/>
        <v>0</v>
      </c>
      <c r="AL3433" s="55">
        <f t="shared" si="879"/>
        <v>0</v>
      </c>
      <c r="AM3433" s="55">
        <f t="shared" si="880"/>
        <v>0</v>
      </c>
    </row>
    <row r="3434" spans="1:39" x14ac:dyDescent="0.25">
      <c r="A3434" s="47">
        <v>3430</v>
      </c>
      <c r="B3434" s="358" t="str">
        <f>IF(AND(E3434&lt;&gt;0,D3434&lt;&gt;0,F3434&lt;&gt;0),IF(C3434&lt;&gt;0,CONCATENATE(C3434,"-AGr",VLOOKUP(D3434,Listen!$A$2:$G$45,7,FALSE),"-",E3434,"-",F3434,),CONCATENATE("AGr",VLOOKUP(D3434,Listen!$A$2:$G$45,7,FALSE),"-",E3434,"-",F3434)),"keine vollständige ID")</f>
        <v>keine vollständige ID</v>
      </c>
      <c r="C3434" s="359">
        <f>'[2]III_SAV-Details_NB'!B3440</f>
        <v>0</v>
      </c>
      <c r="D3434" s="359">
        <f>'[2]III_SAV-Details_NB'!C3440</f>
        <v>0</v>
      </c>
      <c r="E3434" s="359">
        <f>'[2]III_SAV-Details_NB'!D3440</f>
        <v>0</v>
      </c>
      <c r="F3434" s="490"/>
      <c r="G3434" s="281">
        <f>'[2]III_SAV-Details_NB'!X3440</f>
        <v>0</v>
      </c>
      <c r="H3434" s="281">
        <f t="shared" si="881"/>
        <v>0</v>
      </c>
      <c r="I3434" s="281">
        <f>IF(con_EOGJahr=2025,'[2]III_SAV-Details_NB'!AA3440,IF(con_EOGJahr=2026,'[2]III_SAV-Details_NB'!AB3440,'[2]III_SAV-Details_NB'!AC3440))</f>
        <v>0</v>
      </c>
      <c r="J3434" s="282"/>
      <c r="K3434" s="282"/>
      <c r="L3434" s="282"/>
      <c r="M3434" s="282"/>
      <c r="N3434" s="282"/>
      <c r="O3434" s="282"/>
      <c r="P3434" s="52">
        <f t="shared" si="882"/>
        <v>0</v>
      </c>
      <c r="Q3434" s="60"/>
      <c r="R3434" s="53">
        <f t="shared" si="888"/>
        <v>0</v>
      </c>
      <c r="S3434" s="59"/>
      <c r="T3434" s="61"/>
      <c r="U3434" s="342" t="str">
        <f t="shared" si="892"/>
        <v>k.A.</v>
      </c>
      <c r="V3434" s="343" t="str">
        <f t="shared" si="889"/>
        <v>k.A.</v>
      </c>
      <c r="W3434" s="343" t="str">
        <f>IFERROR(IF(OR($D3434="",$E3434=0,con_Ende=0),"k.A.",IF(VLOOKUP($D3434,rng_ND,5,0)="Nein",VLOOKUP($D3434,rng_ND,2,FALSE),MIN(VLOOKUP($D3434,rng_ND,2,FALSE),A_Stammdaten!$B$19-D_SAV!$E3434+1))),"k.A.")</f>
        <v>k.A.</v>
      </c>
      <c r="X3434" s="343" t="str">
        <f t="shared" si="890"/>
        <v>k.A.</v>
      </c>
      <c r="Y3434" s="62"/>
      <c r="Z3434" s="48">
        <f t="shared" si="891"/>
        <v>0</v>
      </c>
      <c r="AA3434" s="457"/>
      <c r="AB3434" s="55">
        <f t="shared" si="883"/>
        <v>0</v>
      </c>
      <c r="AC3434" s="55">
        <f>IF(A_Stammdaten!$B$25="ja",D_SAV!AA3434,D_SAV!AB3434)</f>
        <v>0</v>
      </c>
      <c r="AD3434" s="478">
        <f>IF(AC3434=0,0,IF(U3434-(con_EOGJahr-D_SAV!E3434)&lt;=0,AC3434,AC3434/V3434))</f>
        <v>0</v>
      </c>
      <c r="AE3434" s="478">
        <f>IFERROR(IF(AND(VLOOKUP(D3434,rng_ND,5,FALSE)="Ja",D_SAV!T3434="degressiv"),D_SAV!AC3434*Y3434/100,0),0)</f>
        <v>0</v>
      </c>
      <c r="AF3434" s="55">
        <f>IFERROR(IF(VLOOKUP(D3434,rng_ND,5,FALSE)="Ja",MAX(D_SAV!AD3434:AE3434),D_SAV!AD3434),0)</f>
        <v>0</v>
      </c>
      <c r="AG3434" s="55">
        <f t="shared" si="884"/>
        <v>0</v>
      </c>
      <c r="AH3434" s="55">
        <f t="shared" si="885"/>
        <v>0</v>
      </c>
      <c r="AI3434" s="55">
        <f t="shared" si="886"/>
        <v>0</v>
      </c>
      <c r="AJ3434" s="55">
        <f t="shared" si="887"/>
        <v>0</v>
      </c>
      <c r="AK3434" s="55">
        <f t="shared" si="878"/>
        <v>0</v>
      </c>
      <c r="AL3434" s="55">
        <f t="shared" si="879"/>
        <v>0</v>
      </c>
      <c r="AM3434" s="55">
        <f t="shared" si="880"/>
        <v>0</v>
      </c>
    </row>
    <row r="3435" spans="1:39" x14ac:dyDescent="0.25">
      <c r="A3435" s="47">
        <v>3431</v>
      </c>
      <c r="B3435" s="358" t="str">
        <f>IF(AND(E3435&lt;&gt;0,D3435&lt;&gt;0,F3435&lt;&gt;0),IF(C3435&lt;&gt;0,CONCATENATE(C3435,"-AGr",VLOOKUP(D3435,Listen!$A$2:$G$45,7,FALSE),"-",E3435,"-",F3435,),CONCATENATE("AGr",VLOOKUP(D3435,Listen!$A$2:$G$45,7,FALSE),"-",E3435,"-",F3435)),"keine vollständige ID")</f>
        <v>keine vollständige ID</v>
      </c>
      <c r="C3435" s="359">
        <f>'[2]III_SAV-Details_NB'!B3441</f>
        <v>0</v>
      </c>
      <c r="D3435" s="359">
        <f>'[2]III_SAV-Details_NB'!C3441</f>
        <v>0</v>
      </c>
      <c r="E3435" s="359">
        <f>'[2]III_SAV-Details_NB'!D3441</f>
        <v>0</v>
      </c>
      <c r="F3435" s="490"/>
      <c r="G3435" s="281">
        <f>'[2]III_SAV-Details_NB'!X3441</f>
        <v>0</v>
      </c>
      <c r="H3435" s="281">
        <f t="shared" si="881"/>
        <v>0</v>
      </c>
      <c r="I3435" s="281">
        <f>IF(con_EOGJahr=2025,'[2]III_SAV-Details_NB'!AA3441,IF(con_EOGJahr=2026,'[2]III_SAV-Details_NB'!AB3441,'[2]III_SAV-Details_NB'!AC3441))</f>
        <v>0</v>
      </c>
      <c r="J3435" s="282"/>
      <c r="K3435" s="282"/>
      <c r="L3435" s="282"/>
      <c r="M3435" s="282"/>
      <c r="N3435" s="282"/>
      <c r="O3435" s="282"/>
      <c r="P3435" s="52">
        <f t="shared" si="882"/>
        <v>0</v>
      </c>
      <c r="Q3435" s="60"/>
      <c r="R3435" s="53">
        <f t="shared" si="888"/>
        <v>0</v>
      </c>
      <c r="S3435" s="59"/>
      <c r="T3435" s="61"/>
      <c r="U3435" s="342" t="str">
        <f t="shared" si="892"/>
        <v>k.A.</v>
      </c>
      <c r="V3435" s="343" t="str">
        <f t="shared" si="889"/>
        <v>k.A.</v>
      </c>
      <c r="W3435" s="343" t="str">
        <f>IFERROR(IF(OR($D3435="",$E3435=0,con_Ende=0),"k.A.",IF(VLOOKUP($D3435,rng_ND,5,0)="Nein",VLOOKUP($D3435,rng_ND,2,FALSE),MIN(VLOOKUP($D3435,rng_ND,2,FALSE),A_Stammdaten!$B$19-D_SAV!$E3435+1))),"k.A.")</f>
        <v>k.A.</v>
      </c>
      <c r="X3435" s="343" t="str">
        <f t="shared" si="890"/>
        <v>k.A.</v>
      </c>
      <c r="Y3435" s="62"/>
      <c r="Z3435" s="48">
        <f t="shared" si="891"/>
        <v>0</v>
      </c>
      <c r="AA3435" s="457"/>
      <c r="AB3435" s="55">
        <f t="shared" si="883"/>
        <v>0</v>
      </c>
      <c r="AC3435" s="55">
        <f>IF(A_Stammdaten!$B$25="ja",D_SAV!AA3435,D_SAV!AB3435)</f>
        <v>0</v>
      </c>
      <c r="AD3435" s="478">
        <f>IF(AC3435=0,0,IF(U3435-(con_EOGJahr-D_SAV!E3435)&lt;=0,AC3435,AC3435/V3435))</f>
        <v>0</v>
      </c>
      <c r="AE3435" s="478">
        <f>IFERROR(IF(AND(VLOOKUP(D3435,rng_ND,5,FALSE)="Ja",D_SAV!T3435="degressiv"),D_SAV!AC3435*Y3435/100,0),0)</f>
        <v>0</v>
      </c>
      <c r="AF3435" s="55">
        <f>IFERROR(IF(VLOOKUP(D3435,rng_ND,5,FALSE)="Ja",MAX(D_SAV!AD3435:AE3435),D_SAV!AD3435),0)</f>
        <v>0</v>
      </c>
      <c r="AG3435" s="55">
        <f t="shared" si="884"/>
        <v>0</v>
      </c>
      <c r="AH3435" s="55">
        <f t="shared" si="885"/>
        <v>0</v>
      </c>
      <c r="AI3435" s="55">
        <f t="shared" si="886"/>
        <v>0</v>
      </c>
      <c r="AJ3435" s="55">
        <f t="shared" si="887"/>
        <v>0</v>
      </c>
      <c r="AK3435" s="55">
        <f t="shared" si="878"/>
        <v>0</v>
      </c>
      <c r="AL3435" s="55">
        <f t="shared" si="879"/>
        <v>0</v>
      </c>
      <c r="AM3435" s="55">
        <f t="shared" si="880"/>
        <v>0</v>
      </c>
    </row>
    <row r="3436" spans="1:39" x14ac:dyDescent="0.25">
      <c r="A3436" s="47">
        <v>3432</v>
      </c>
      <c r="B3436" s="358" t="str">
        <f>IF(AND(E3436&lt;&gt;0,D3436&lt;&gt;0,F3436&lt;&gt;0),IF(C3436&lt;&gt;0,CONCATENATE(C3436,"-AGr",VLOOKUP(D3436,Listen!$A$2:$G$45,7,FALSE),"-",E3436,"-",F3436,),CONCATENATE("AGr",VLOOKUP(D3436,Listen!$A$2:$G$45,7,FALSE),"-",E3436,"-",F3436)),"keine vollständige ID")</f>
        <v>keine vollständige ID</v>
      </c>
      <c r="C3436" s="359">
        <f>'[2]III_SAV-Details_NB'!B3442</f>
        <v>0</v>
      </c>
      <c r="D3436" s="359">
        <f>'[2]III_SAV-Details_NB'!C3442</f>
        <v>0</v>
      </c>
      <c r="E3436" s="359">
        <f>'[2]III_SAV-Details_NB'!D3442</f>
        <v>0</v>
      </c>
      <c r="F3436" s="490"/>
      <c r="G3436" s="281">
        <f>'[2]III_SAV-Details_NB'!X3442</f>
        <v>0</v>
      </c>
      <c r="H3436" s="281">
        <f t="shared" si="881"/>
        <v>0</v>
      </c>
      <c r="I3436" s="281">
        <f>IF(con_EOGJahr=2025,'[2]III_SAV-Details_NB'!AA3442,IF(con_EOGJahr=2026,'[2]III_SAV-Details_NB'!AB3442,'[2]III_SAV-Details_NB'!AC3442))</f>
        <v>0</v>
      </c>
      <c r="J3436" s="282"/>
      <c r="K3436" s="282"/>
      <c r="L3436" s="282"/>
      <c r="M3436" s="282"/>
      <c r="N3436" s="282"/>
      <c r="O3436" s="282"/>
      <c r="P3436" s="52">
        <f t="shared" si="882"/>
        <v>0</v>
      </c>
      <c r="Q3436" s="60"/>
      <c r="R3436" s="53">
        <f t="shared" si="888"/>
        <v>0</v>
      </c>
      <c r="S3436" s="59"/>
      <c r="T3436" s="61"/>
      <c r="U3436" s="342" t="str">
        <f t="shared" si="892"/>
        <v>k.A.</v>
      </c>
      <c r="V3436" s="343" t="str">
        <f t="shared" si="889"/>
        <v>k.A.</v>
      </c>
      <c r="W3436" s="343" t="str">
        <f>IFERROR(IF(OR($D3436="",$E3436=0,con_Ende=0),"k.A.",IF(VLOOKUP($D3436,rng_ND,5,0)="Nein",VLOOKUP($D3436,rng_ND,2,FALSE),MIN(VLOOKUP($D3436,rng_ND,2,FALSE),A_Stammdaten!$B$19-D_SAV!$E3436+1))),"k.A.")</f>
        <v>k.A.</v>
      </c>
      <c r="X3436" s="343" t="str">
        <f t="shared" si="890"/>
        <v>k.A.</v>
      </c>
      <c r="Y3436" s="62"/>
      <c r="Z3436" s="48">
        <f t="shared" si="891"/>
        <v>0</v>
      </c>
      <c r="AA3436" s="457"/>
      <c r="AB3436" s="55">
        <f t="shared" si="883"/>
        <v>0</v>
      </c>
      <c r="AC3436" s="55">
        <f>IF(A_Stammdaten!$B$25="ja",D_SAV!AA3436,D_SAV!AB3436)</f>
        <v>0</v>
      </c>
      <c r="AD3436" s="478">
        <f>IF(AC3436=0,0,IF(U3436-(con_EOGJahr-D_SAV!E3436)&lt;=0,AC3436,AC3436/V3436))</f>
        <v>0</v>
      </c>
      <c r="AE3436" s="478">
        <f>IFERROR(IF(AND(VLOOKUP(D3436,rng_ND,5,FALSE)="Ja",D_SAV!T3436="degressiv"),D_SAV!AC3436*Y3436/100,0),0)</f>
        <v>0</v>
      </c>
      <c r="AF3436" s="55">
        <f>IFERROR(IF(VLOOKUP(D3436,rng_ND,5,FALSE)="Ja",MAX(D_SAV!AD3436:AE3436),D_SAV!AD3436),0)</f>
        <v>0</v>
      </c>
      <c r="AG3436" s="55">
        <f t="shared" si="884"/>
        <v>0</v>
      </c>
      <c r="AH3436" s="55">
        <f t="shared" si="885"/>
        <v>0</v>
      </c>
      <c r="AI3436" s="55">
        <f t="shared" si="886"/>
        <v>0</v>
      </c>
      <c r="AJ3436" s="55">
        <f t="shared" si="887"/>
        <v>0</v>
      </c>
      <c r="AK3436" s="55">
        <f t="shared" si="878"/>
        <v>0</v>
      </c>
      <c r="AL3436" s="55">
        <f t="shared" si="879"/>
        <v>0</v>
      </c>
      <c r="AM3436" s="55">
        <f t="shared" si="880"/>
        <v>0</v>
      </c>
    </row>
    <row r="3437" spans="1:39" x14ac:dyDescent="0.25">
      <c r="A3437" s="47">
        <v>3433</v>
      </c>
      <c r="B3437" s="358" t="str">
        <f>IF(AND(E3437&lt;&gt;0,D3437&lt;&gt;0,F3437&lt;&gt;0),IF(C3437&lt;&gt;0,CONCATENATE(C3437,"-AGr",VLOOKUP(D3437,Listen!$A$2:$G$45,7,FALSE),"-",E3437,"-",F3437,),CONCATENATE("AGr",VLOOKUP(D3437,Listen!$A$2:$G$45,7,FALSE),"-",E3437,"-",F3437)),"keine vollständige ID")</f>
        <v>keine vollständige ID</v>
      </c>
      <c r="C3437" s="359">
        <f>'[2]III_SAV-Details_NB'!B3443</f>
        <v>0</v>
      </c>
      <c r="D3437" s="359">
        <f>'[2]III_SAV-Details_NB'!C3443</f>
        <v>0</v>
      </c>
      <c r="E3437" s="359">
        <f>'[2]III_SAV-Details_NB'!D3443</f>
        <v>0</v>
      </c>
      <c r="F3437" s="490"/>
      <c r="G3437" s="281">
        <f>'[2]III_SAV-Details_NB'!X3443</f>
        <v>0</v>
      </c>
      <c r="H3437" s="281">
        <f t="shared" si="881"/>
        <v>0</v>
      </c>
      <c r="I3437" s="281">
        <f>IF(con_EOGJahr=2025,'[2]III_SAV-Details_NB'!AA3443,IF(con_EOGJahr=2026,'[2]III_SAV-Details_NB'!AB3443,'[2]III_SAV-Details_NB'!AC3443))</f>
        <v>0</v>
      </c>
      <c r="J3437" s="282"/>
      <c r="K3437" s="282"/>
      <c r="L3437" s="282"/>
      <c r="M3437" s="282"/>
      <c r="N3437" s="282"/>
      <c r="O3437" s="282"/>
      <c r="P3437" s="52">
        <f t="shared" si="882"/>
        <v>0</v>
      </c>
      <c r="Q3437" s="60"/>
      <c r="R3437" s="53">
        <f t="shared" si="888"/>
        <v>0</v>
      </c>
      <c r="S3437" s="59"/>
      <c r="T3437" s="61"/>
      <c r="U3437" s="342" t="str">
        <f t="shared" si="892"/>
        <v>k.A.</v>
      </c>
      <c r="V3437" s="343" t="str">
        <f t="shared" si="889"/>
        <v>k.A.</v>
      </c>
      <c r="W3437" s="343" t="str">
        <f>IFERROR(IF(OR($D3437="",$E3437=0,con_Ende=0),"k.A.",IF(VLOOKUP($D3437,rng_ND,5,0)="Nein",VLOOKUP($D3437,rng_ND,2,FALSE),MIN(VLOOKUP($D3437,rng_ND,2,FALSE),A_Stammdaten!$B$19-D_SAV!$E3437+1))),"k.A.")</f>
        <v>k.A.</v>
      </c>
      <c r="X3437" s="343" t="str">
        <f t="shared" si="890"/>
        <v>k.A.</v>
      </c>
      <c r="Y3437" s="62"/>
      <c r="Z3437" s="48">
        <f t="shared" si="891"/>
        <v>0</v>
      </c>
      <c r="AA3437" s="457"/>
      <c r="AB3437" s="55">
        <f t="shared" si="883"/>
        <v>0</v>
      </c>
      <c r="AC3437" s="55">
        <f>IF(A_Stammdaten!$B$25="ja",D_SAV!AA3437,D_SAV!AB3437)</f>
        <v>0</v>
      </c>
      <c r="AD3437" s="478">
        <f>IF(AC3437=0,0,IF(U3437-(con_EOGJahr-D_SAV!E3437)&lt;=0,AC3437,AC3437/V3437))</f>
        <v>0</v>
      </c>
      <c r="AE3437" s="478">
        <f>IFERROR(IF(AND(VLOOKUP(D3437,rng_ND,5,FALSE)="Ja",D_SAV!T3437="degressiv"),D_SAV!AC3437*Y3437/100,0),0)</f>
        <v>0</v>
      </c>
      <c r="AF3437" s="55">
        <f>IFERROR(IF(VLOOKUP(D3437,rng_ND,5,FALSE)="Ja",MAX(D_SAV!AD3437:AE3437),D_SAV!AD3437),0)</f>
        <v>0</v>
      </c>
      <c r="AG3437" s="55">
        <f t="shared" si="884"/>
        <v>0</v>
      </c>
      <c r="AH3437" s="55">
        <f t="shared" si="885"/>
        <v>0</v>
      </c>
      <c r="AI3437" s="55">
        <f t="shared" si="886"/>
        <v>0</v>
      </c>
      <c r="AJ3437" s="55">
        <f t="shared" si="887"/>
        <v>0</v>
      </c>
      <c r="AK3437" s="55">
        <f t="shared" si="878"/>
        <v>0</v>
      </c>
      <c r="AL3437" s="55">
        <f t="shared" si="879"/>
        <v>0</v>
      </c>
      <c r="AM3437" s="55">
        <f t="shared" si="880"/>
        <v>0</v>
      </c>
    </row>
    <row r="3438" spans="1:39" x14ac:dyDescent="0.25">
      <c r="A3438" s="47">
        <v>3434</v>
      </c>
      <c r="B3438" s="358" t="str">
        <f>IF(AND(E3438&lt;&gt;0,D3438&lt;&gt;0,F3438&lt;&gt;0),IF(C3438&lt;&gt;0,CONCATENATE(C3438,"-AGr",VLOOKUP(D3438,Listen!$A$2:$G$45,7,FALSE),"-",E3438,"-",F3438,),CONCATENATE("AGr",VLOOKUP(D3438,Listen!$A$2:$G$45,7,FALSE),"-",E3438,"-",F3438)),"keine vollständige ID")</f>
        <v>keine vollständige ID</v>
      </c>
      <c r="C3438" s="359">
        <f>'[2]III_SAV-Details_NB'!B3444</f>
        <v>0</v>
      </c>
      <c r="D3438" s="359">
        <f>'[2]III_SAV-Details_NB'!C3444</f>
        <v>0</v>
      </c>
      <c r="E3438" s="359">
        <f>'[2]III_SAV-Details_NB'!D3444</f>
        <v>0</v>
      </c>
      <c r="F3438" s="490"/>
      <c r="G3438" s="281">
        <f>'[2]III_SAV-Details_NB'!X3444</f>
        <v>0</v>
      </c>
      <c r="H3438" s="281">
        <f t="shared" si="881"/>
        <v>0</v>
      </c>
      <c r="I3438" s="281">
        <f>IF(con_EOGJahr=2025,'[2]III_SAV-Details_NB'!AA3444,IF(con_EOGJahr=2026,'[2]III_SAV-Details_NB'!AB3444,'[2]III_SAV-Details_NB'!AC3444))</f>
        <v>0</v>
      </c>
      <c r="J3438" s="282"/>
      <c r="K3438" s="282"/>
      <c r="L3438" s="282"/>
      <c r="M3438" s="282"/>
      <c r="N3438" s="282"/>
      <c r="O3438" s="282"/>
      <c r="P3438" s="52">
        <f t="shared" si="882"/>
        <v>0</v>
      </c>
      <c r="Q3438" s="60"/>
      <c r="R3438" s="53">
        <f t="shared" si="888"/>
        <v>0</v>
      </c>
      <c r="S3438" s="59"/>
      <c r="T3438" s="61"/>
      <c r="U3438" s="342" t="str">
        <f t="shared" si="892"/>
        <v>k.A.</v>
      </c>
      <c r="V3438" s="343" t="str">
        <f t="shared" si="889"/>
        <v>k.A.</v>
      </c>
      <c r="W3438" s="343" t="str">
        <f>IFERROR(IF(OR($D3438="",$E3438=0,con_Ende=0),"k.A.",IF(VLOOKUP($D3438,rng_ND,5,0)="Nein",VLOOKUP($D3438,rng_ND,2,FALSE),MIN(VLOOKUP($D3438,rng_ND,2,FALSE),A_Stammdaten!$B$19-D_SAV!$E3438+1))),"k.A.")</f>
        <v>k.A.</v>
      </c>
      <c r="X3438" s="343" t="str">
        <f t="shared" si="890"/>
        <v>k.A.</v>
      </c>
      <c r="Y3438" s="62"/>
      <c r="Z3438" s="48">
        <f t="shared" si="891"/>
        <v>0</v>
      </c>
      <c r="AA3438" s="457"/>
      <c r="AB3438" s="55">
        <f t="shared" si="883"/>
        <v>0</v>
      </c>
      <c r="AC3438" s="55">
        <f>IF(A_Stammdaten!$B$25="ja",D_SAV!AA3438,D_SAV!AB3438)</f>
        <v>0</v>
      </c>
      <c r="AD3438" s="478">
        <f>IF(AC3438=0,0,IF(U3438-(con_EOGJahr-D_SAV!E3438)&lt;=0,AC3438,AC3438/V3438))</f>
        <v>0</v>
      </c>
      <c r="AE3438" s="478">
        <f>IFERROR(IF(AND(VLOOKUP(D3438,rng_ND,5,FALSE)="Ja",D_SAV!T3438="degressiv"),D_SAV!AC3438*Y3438/100,0),0)</f>
        <v>0</v>
      </c>
      <c r="AF3438" s="55">
        <f>IFERROR(IF(VLOOKUP(D3438,rng_ND,5,FALSE)="Ja",MAX(D_SAV!AD3438:AE3438),D_SAV!AD3438),0)</f>
        <v>0</v>
      </c>
      <c r="AG3438" s="55">
        <f t="shared" si="884"/>
        <v>0</v>
      </c>
      <c r="AH3438" s="55">
        <f t="shared" si="885"/>
        <v>0</v>
      </c>
      <c r="AI3438" s="55">
        <f t="shared" si="886"/>
        <v>0</v>
      </c>
      <c r="AJ3438" s="55">
        <f t="shared" si="887"/>
        <v>0</v>
      </c>
      <c r="AK3438" s="55">
        <f t="shared" si="878"/>
        <v>0</v>
      </c>
      <c r="AL3438" s="55">
        <f t="shared" si="879"/>
        <v>0</v>
      </c>
      <c r="AM3438" s="55">
        <f t="shared" si="880"/>
        <v>0</v>
      </c>
    </row>
    <row r="3439" spans="1:39" x14ac:dyDescent="0.25">
      <c r="A3439" s="47">
        <v>3435</v>
      </c>
      <c r="B3439" s="358" t="str">
        <f>IF(AND(E3439&lt;&gt;0,D3439&lt;&gt;0,F3439&lt;&gt;0),IF(C3439&lt;&gt;0,CONCATENATE(C3439,"-AGr",VLOOKUP(D3439,Listen!$A$2:$G$45,7,FALSE),"-",E3439,"-",F3439,),CONCATENATE("AGr",VLOOKUP(D3439,Listen!$A$2:$G$45,7,FALSE),"-",E3439,"-",F3439)),"keine vollständige ID")</f>
        <v>keine vollständige ID</v>
      </c>
      <c r="C3439" s="359">
        <f>'[2]III_SAV-Details_NB'!B3445</f>
        <v>0</v>
      </c>
      <c r="D3439" s="359">
        <f>'[2]III_SAV-Details_NB'!C3445</f>
        <v>0</v>
      </c>
      <c r="E3439" s="359">
        <f>'[2]III_SAV-Details_NB'!D3445</f>
        <v>0</v>
      </c>
      <c r="F3439" s="490"/>
      <c r="G3439" s="281">
        <f>'[2]III_SAV-Details_NB'!X3445</f>
        <v>0</v>
      </c>
      <c r="H3439" s="281">
        <f t="shared" si="881"/>
        <v>0</v>
      </c>
      <c r="I3439" s="281">
        <f>IF(con_EOGJahr=2025,'[2]III_SAV-Details_NB'!AA3445,IF(con_EOGJahr=2026,'[2]III_SAV-Details_NB'!AB3445,'[2]III_SAV-Details_NB'!AC3445))</f>
        <v>0</v>
      </c>
      <c r="J3439" s="282"/>
      <c r="K3439" s="282"/>
      <c r="L3439" s="282"/>
      <c r="M3439" s="282"/>
      <c r="N3439" s="282"/>
      <c r="O3439" s="282"/>
      <c r="P3439" s="52">
        <f t="shared" si="882"/>
        <v>0</v>
      </c>
      <c r="Q3439" s="60"/>
      <c r="R3439" s="53">
        <f t="shared" si="888"/>
        <v>0</v>
      </c>
      <c r="S3439" s="59"/>
      <c r="T3439" s="61"/>
      <c r="U3439" s="342" t="str">
        <f t="shared" si="892"/>
        <v>k.A.</v>
      </c>
      <c r="V3439" s="343" t="str">
        <f t="shared" si="889"/>
        <v>k.A.</v>
      </c>
      <c r="W3439" s="343" t="str">
        <f>IFERROR(IF(OR($D3439="",$E3439=0,con_Ende=0),"k.A.",IF(VLOOKUP($D3439,rng_ND,5,0)="Nein",VLOOKUP($D3439,rng_ND,2,FALSE),MIN(VLOOKUP($D3439,rng_ND,2,FALSE),A_Stammdaten!$B$19-D_SAV!$E3439+1))),"k.A.")</f>
        <v>k.A.</v>
      </c>
      <c r="X3439" s="343" t="str">
        <f t="shared" si="890"/>
        <v>k.A.</v>
      </c>
      <c r="Y3439" s="62"/>
      <c r="Z3439" s="48">
        <f t="shared" si="891"/>
        <v>0</v>
      </c>
      <c r="AA3439" s="457"/>
      <c r="AB3439" s="55">
        <f t="shared" si="883"/>
        <v>0</v>
      </c>
      <c r="AC3439" s="55">
        <f>IF(A_Stammdaten!$B$25="ja",D_SAV!AA3439,D_SAV!AB3439)</f>
        <v>0</v>
      </c>
      <c r="AD3439" s="478">
        <f>IF(AC3439=0,0,IF(U3439-(con_EOGJahr-D_SAV!E3439)&lt;=0,AC3439,AC3439/V3439))</f>
        <v>0</v>
      </c>
      <c r="AE3439" s="478">
        <f>IFERROR(IF(AND(VLOOKUP(D3439,rng_ND,5,FALSE)="Ja",D_SAV!T3439="degressiv"),D_SAV!AC3439*Y3439/100,0),0)</f>
        <v>0</v>
      </c>
      <c r="AF3439" s="55">
        <f>IFERROR(IF(VLOOKUP(D3439,rng_ND,5,FALSE)="Ja",MAX(D_SAV!AD3439:AE3439),D_SAV!AD3439),0)</f>
        <v>0</v>
      </c>
      <c r="AG3439" s="55">
        <f t="shared" si="884"/>
        <v>0</v>
      </c>
      <c r="AH3439" s="55">
        <f t="shared" si="885"/>
        <v>0</v>
      </c>
      <c r="AI3439" s="55">
        <f t="shared" si="886"/>
        <v>0</v>
      </c>
      <c r="AJ3439" s="55">
        <f t="shared" si="887"/>
        <v>0</v>
      </c>
      <c r="AK3439" s="55">
        <f t="shared" si="878"/>
        <v>0</v>
      </c>
      <c r="AL3439" s="55">
        <f t="shared" si="879"/>
        <v>0</v>
      </c>
      <c r="AM3439" s="55">
        <f t="shared" si="880"/>
        <v>0</v>
      </c>
    </row>
    <row r="3440" spans="1:39" x14ac:dyDescent="0.25">
      <c r="A3440" s="47">
        <v>3436</v>
      </c>
      <c r="B3440" s="358" t="str">
        <f>IF(AND(E3440&lt;&gt;0,D3440&lt;&gt;0,F3440&lt;&gt;0),IF(C3440&lt;&gt;0,CONCATENATE(C3440,"-AGr",VLOOKUP(D3440,Listen!$A$2:$G$45,7,FALSE),"-",E3440,"-",F3440,),CONCATENATE("AGr",VLOOKUP(D3440,Listen!$A$2:$G$45,7,FALSE),"-",E3440,"-",F3440)),"keine vollständige ID")</f>
        <v>keine vollständige ID</v>
      </c>
      <c r="C3440" s="359">
        <f>'[2]III_SAV-Details_NB'!B3446</f>
        <v>0</v>
      </c>
      <c r="D3440" s="359">
        <f>'[2]III_SAV-Details_NB'!C3446</f>
        <v>0</v>
      </c>
      <c r="E3440" s="359">
        <f>'[2]III_SAV-Details_NB'!D3446</f>
        <v>0</v>
      </c>
      <c r="F3440" s="490"/>
      <c r="G3440" s="281">
        <f>'[2]III_SAV-Details_NB'!X3446</f>
        <v>0</v>
      </c>
      <c r="H3440" s="281">
        <f t="shared" si="881"/>
        <v>0</v>
      </c>
      <c r="I3440" s="281">
        <f>IF(con_EOGJahr=2025,'[2]III_SAV-Details_NB'!AA3446,IF(con_EOGJahr=2026,'[2]III_SAV-Details_NB'!AB3446,'[2]III_SAV-Details_NB'!AC3446))</f>
        <v>0</v>
      </c>
      <c r="J3440" s="282"/>
      <c r="K3440" s="282"/>
      <c r="L3440" s="282"/>
      <c r="M3440" s="282"/>
      <c r="N3440" s="282"/>
      <c r="O3440" s="282"/>
      <c r="P3440" s="52">
        <f t="shared" si="882"/>
        <v>0</v>
      </c>
      <c r="Q3440" s="60"/>
      <c r="R3440" s="53">
        <f t="shared" si="888"/>
        <v>0</v>
      </c>
      <c r="S3440" s="59"/>
      <c r="T3440" s="61"/>
      <c r="U3440" s="342" t="str">
        <f t="shared" si="892"/>
        <v>k.A.</v>
      </c>
      <c r="V3440" s="343" t="str">
        <f t="shared" si="889"/>
        <v>k.A.</v>
      </c>
      <c r="W3440" s="343" t="str">
        <f>IFERROR(IF(OR($D3440="",$E3440=0,con_Ende=0),"k.A.",IF(VLOOKUP($D3440,rng_ND,5,0)="Nein",VLOOKUP($D3440,rng_ND,2,FALSE),MIN(VLOOKUP($D3440,rng_ND,2,FALSE),A_Stammdaten!$B$19-D_SAV!$E3440+1))),"k.A.")</f>
        <v>k.A.</v>
      </c>
      <c r="X3440" s="343" t="str">
        <f t="shared" si="890"/>
        <v>k.A.</v>
      </c>
      <c r="Y3440" s="62"/>
      <c r="Z3440" s="48">
        <f t="shared" si="891"/>
        <v>0</v>
      </c>
      <c r="AA3440" s="457"/>
      <c r="AB3440" s="55">
        <f t="shared" si="883"/>
        <v>0</v>
      </c>
      <c r="AC3440" s="55">
        <f>IF(A_Stammdaten!$B$25="ja",D_SAV!AA3440,D_SAV!AB3440)</f>
        <v>0</v>
      </c>
      <c r="AD3440" s="478">
        <f>IF(AC3440=0,0,IF(U3440-(con_EOGJahr-D_SAV!E3440)&lt;=0,AC3440,AC3440/V3440))</f>
        <v>0</v>
      </c>
      <c r="AE3440" s="478">
        <f>IFERROR(IF(AND(VLOOKUP(D3440,rng_ND,5,FALSE)="Ja",D_SAV!T3440="degressiv"),D_SAV!AC3440*Y3440/100,0),0)</f>
        <v>0</v>
      </c>
      <c r="AF3440" s="55">
        <f>IFERROR(IF(VLOOKUP(D3440,rng_ND,5,FALSE)="Ja",MAX(D_SAV!AD3440:AE3440),D_SAV!AD3440),0)</f>
        <v>0</v>
      </c>
      <c r="AG3440" s="55">
        <f t="shared" si="884"/>
        <v>0</v>
      </c>
      <c r="AH3440" s="55">
        <f t="shared" si="885"/>
        <v>0</v>
      </c>
      <c r="AI3440" s="55">
        <f t="shared" si="886"/>
        <v>0</v>
      </c>
      <c r="AJ3440" s="55">
        <f t="shared" si="887"/>
        <v>0</v>
      </c>
      <c r="AK3440" s="55">
        <f t="shared" si="878"/>
        <v>0</v>
      </c>
      <c r="AL3440" s="55">
        <f t="shared" si="879"/>
        <v>0</v>
      </c>
      <c r="AM3440" s="55">
        <f t="shared" si="880"/>
        <v>0</v>
      </c>
    </row>
    <row r="3441" spans="1:39" x14ac:dyDescent="0.25">
      <c r="A3441" s="47">
        <v>3437</v>
      </c>
      <c r="B3441" s="358" t="str">
        <f>IF(AND(E3441&lt;&gt;0,D3441&lt;&gt;0,F3441&lt;&gt;0),IF(C3441&lt;&gt;0,CONCATENATE(C3441,"-AGr",VLOOKUP(D3441,Listen!$A$2:$G$45,7,FALSE),"-",E3441,"-",F3441,),CONCATENATE("AGr",VLOOKUP(D3441,Listen!$A$2:$G$45,7,FALSE),"-",E3441,"-",F3441)),"keine vollständige ID")</f>
        <v>keine vollständige ID</v>
      </c>
      <c r="C3441" s="359">
        <f>'[2]III_SAV-Details_NB'!B3447</f>
        <v>0</v>
      </c>
      <c r="D3441" s="359">
        <f>'[2]III_SAV-Details_NB'!C3447</f>
        <v>0</v>
      </c>
      <c r="E3441" s="359">
        <f>'[2]III_SAV-Details_NB'!D3447</f>
        <v>0</v>
      </c>
      <c r="F3441" s="490"/>
      <c r="G3441" s="281">
        <f>'[2]III_SAV-Details_NB'!X3447</f>
        <v>0</v>
      </c>
      <c r="H3441" s="281">
        <f t="shared" si="881"/>
        <v>0</v>
      </c>
      <c r="I3441" s="281">
        <f>IF(con_EOGJahr=2025,'[2]III_SAV-Details_NB'!AA3447,IF(con_EOGJahr=2026,'[2]III_SAV-Details_NB'!AB3447,'[2]III_SAV-Details_NB'!AC3447))</f>
        <v>0</v>
      </c>
      <c r="J3441" s="282"/>
      <c r="K3441" s="282"/>
      <c r="L3441" s="282"/>
      <c r="M3441" s="282"/>
      <c r="N3441" s="282"/>
      <c r="O3441" s="282"/>
      <c r="P3441" s="52">
        <f t="shared" si="882"/>
        <v>0</v>
      </c>
      <c r="Q3441" s="60"/>
      <c r="R3441" s="53">
        <f t="shared" si="888"/>
        <v>0</v>
      </c>
      <c r="S3441" s="59"/>
      <c r="T3441" s="61"/>
      <c r="U3441" s="342" t="str">
        <f t="shared" si="892"/>
        <v>k.A.</v>
      </c>
      <c r="V3441" s="343" t="str">
        <f t="shared" si="889"/>
        <v>k.A.</v>
      </c>
      <c r="W3441" s="343" t="str">
        <f>IFERROR(IF(OR($D3441="",$E3441=0,con_Ende=0),"k.A.",IF(VLOOKUP($D3441,rng_ND,5,0)="Nein",VLOOKUP($D3441,rng_ND,2,FALSE),MIN(VLOOKUP($D3441,rng_ND,2,FALSE),A_Stammdaten!$B$19-D_SAV!$E3441+1))),"k.A.")</f>
        <v>k.A.</v>
      </c>
      <c r="X3441" s="343" t="str">
        <f t="shared" si="890"/>
        <v>k.A.</v>
      </c>
      <c r="Y3441" s="62"/>
      <c r="Z3441" s="48">
        <f t="shared" si="891"/>
        <v>0</v>
      </c>
      <c r="AA3441" s="457"/>
      <c r="AB3441" s="55">
        <f t="shared" si="883"/>
        <v>0</v>
      </c>
      <c r="AC3441" s="55">
        <f>IF(A_Stammdaten!$B$25="ja",D_SAV!AA3441,D_SAV!AB3441)</f>
        <v>0</v>
      </c>
      <c r="AD3441" s="478">
        <f>IF(AC3441=0,0,IF(U3441-(con_EOGJahr-D_SAV!E3441)&lt;=0,AC3441,AC3441/V3441))</f>
        <v>0</v>
      </c>
      <c r="AE3441" s="478">
        <f>IFERROR(IF(AND(VLOOKUP(D3441,rng_ND,5,FALSE)="Ja",D_SAV!T3441="degressiv"),D_SAV!AC3441*Y3441/100,0),0)</f>
        <v>0</v>
      </c>
      <c r="AF3441" s="55">
        <f>IFERROR(IF(VLOOKUP(D3441,rng_ND,5,FALSE)="Ja",MAX(D_SAV!AD3441:AE3441),D_SAV!AD3441),0)</f>
        <v>0</v>
      </c>
      <c r="AG3441" s="55">
        <f t="shared" si="884"/>
        <v>0</v>
      </c>
      <c r="AH3441" s="55">
        <f t="shared" si="885"/>
        <v>0</v>
      </c>
      <c r="AI3441" s="55">
        <f t="shared" si="886"/>
        <v>0</v>
      </c>
      <c r="AJ3441" s="55">
        <f t="shared" si="887"/>
        <v>0</v>
      </c>
      <c r="AK3441" s="55">
        <f t="shared" si="878"/>
        <v>0</v>
      </c>
      <c r="AL3441" s="55">
        <f t="shared" si="879"/>
        <v>0</v>
      </c>
      <c r="AM3441" s="55">
        <f t="shared" si="880"/>
        <v>0</v>
      </c>
    </row>
    <row r="3442" spans="1:39" x14ac:dyDescent="0.25">
      <c r="A3442" s="47">
        <v>3438</v>
      </c>
      <c r="B3442" s="358" t="str">
        <f>IF(AND(E3442&lt;&gt;0,D3442&lt;&gt;0,F3442&lt;&gt;0),IF(C3442&lt;&gt;0,CONCATENATE(C3442,"-AGr",VLOOKUP(D3442,Listen!$A$2:$G$45,7,FALSE),"-",E3442,"-",F3442,),CONCATENATE("AGr",VLOOKUP(D3442,Listen!$A$2:$G$45,7,FALSE),"-",E3442,"-",F3442)),"keine vollständige ID")</f>
        <v>keine vollständige ID</v>
      </c>
      <c r="C3442" s="359">
        <f>'[2]III_SAV-Details_NB'!B3448</f>
        <v>0</v>
      </c>
      <c r="D3442" s="359">
        <f>'[2]III_SAV-Details_NB'!C3448</f>
        <v>0</v>
      </c>
      <c r="E3442" s="359">
        <f>'[2]III_SAV-Details_NB'!D3448</f>
        <v>0</v>
      </c>
      <c r="F3442" s="490"/>
      <c r="G3442" s="281">
        <f>'[2]III_SAV-Details_NB'!X3448</f>
        <v>0</v>
      </c>
      <c r="H3442" s="281">
        <f t="shared" si="881"/>
        <v>0</v>
      </c>
      <c r="I3442" s="281">
        <f>IF(con_EOGJahr=2025,'[2]III_SAV-Details_NB'!AA3448,IF(con_EOGJahr=2026,'[2]III_SAV-Details_NB'!AB3448,'[2]III_SAV-Details_NB'!AC3448))</f>
        <v>0</v>
      </c>
      <c r="J3442" s="282"/>
      <c r="K3442" s="282"/>
      <c r="L3442" s="282"/>
      <c r="M3442" s="282"/>
      <c r="N3442" s="282"/>
      <c r="O3442" s="282"/>
      <c r="P3442" s="52">
        <f t="shared" si="882"/>
        <v>0</v>
      </c>
      <c r="Q3442" s="60"/>
      <c r="R3442" s="53">
        <f t="shared" si="888"/>
        <v>0</v>
      </c>
      <c r="S3442" s="59"/>
      <c r="T3442" s="61"/>
      <c r="U3442" s="342" t="str">
        <f t="shared" si="892"/>
        <v>k.A.</v>
      </c>
      <c r="V3442" s="343" t="str">
        <f t="shared" si="889"/>
        <v>k.A.</v>
      </c>
      <c r="W3442" s="343" t="str">
        <f>IFERROR(IF(OR($D3442="",$E3442=0,con_Ende=0),"k.A.",IF(VLOOKUP($D3442,rng_ND,5,0)="Nein",VLOOKUP($D3442,rng_ND,2,FALSE),MIN(VLOOKUP($D3442,rng_ND,2,FALSE),A_Stammdaten!$B$19-D_SAV!$E3442+1))),"k.A.")</f>
        <v>k.A.</v>
      </c>
      <c r="X3442" s="343" t="str">
        <f t="shared" si="890"/>
        <v>k.A.</v>
      </c>
      <c r="Y3442" s="62"/>
      <c r="Z3442" s="48">
        <f t="shared" si="891"/>
        <v>0</v>
      </c>
      <c r="AA3442" s="457"/>
      <c r="AB3442" s="55">
        <f t="shared" si="883"/>
        <v>0</v>
      </c>
      <c r="AC3442" s="55">
        <f>IF(A_Stammdaten!$B$25="ja",D_SAV!AA3442,D_SAV!AB3442)</f>
        <v>0</v>
      </c>
      <c r="AD3442" s="478">
        <f>IF(AC3442=0,0,IF(U3442-(con_EOGJahr-D_SAV!E3442)&lt;=0,AC3442,AC3442/V3442))</f>
        <v>0</v>
      </c>
      <c r="AE3442" s="478">
        <f>IFERROR(IF(AND(VLOOKUP(D3442,rng_ND,5,FALSE)="Ja",D_SAV!T3442="degressiv"),D_SAV!AC3442*Y3442/100,0),0)</f>
        <v>0</v>
      </c>
      <c r="AF3442" s="55">
        <f>IFERROR(IF(VLOOKUP(D3442,rng_ND,5,FALSE)="Ja",MAX(D_SAV!AD3442:AE3442),D_SAV!AD3442),0)</f>
        <v>0</v>
      </c>
      <c r="AG3442" s="55">
        <f t="shared" si="884"/>
        <v>0</v>
      </c>
      <c r="AH3442" s="55">
        <f t="shared" si="885"/>
        <v>0</v>
      </c>
      <c r="AI3442" s="55">
        <f t="shared" si="886"/>
        <v>0</v>
      </c>
      <c r="AJ3442" s="55">
        <f t="shared" si="887"/>
        <v>0</v>
      </c>
      <c r="AK3442" s="55">
        <f t="shared" si="878"/>
        <v>0</v>
      </c>
      <c r="AL3442" s="55">
        <f t="shared" si="879"/>
        <v>0</v>
      </c>
      <c r="AM3442" s="55">
        <f t="shared" si="880"/>
        <v>0</v>
      </c>
    </row>
    <row r="3443" spans="1:39" x14ac:dyDescent="0.25">
      <c r="A3443" s="47">
        <v>3439</v>
      </c>
      <c r="B3443" s="358" t="str">
        <f>IF(AND(E3443&lt;&gt;0,D3443&lt;&gt;0,F3443&lt;&gt;0),IF(C3443&lt;&gt;0,CONCATENATE(C3443,"-AGr",VLOOKUP(D3443,Listen!$A$2:$G$45,7,FALSE),"-",E3443,"-",F3443,),CONCATENATE("AGr",VLOOKUP(D3443,Listen!$A$2:$G$45,7,FALSE),"-",E3443,"-",F3443)),"keine vollständige ID")</f>
        <v>keine vollständige ID</v>
      </c>
      <c r="C3443" s="359">
        <f>'[2]III_SAV-Details_NB'!B3449</f>
        <v>0</v>
      </c>
      <c r="D3443" s="359">
        <f>'[2]III_SAV-Details_NB'!C3449</f>
        <v>0</v>
      </c>
      <c r="E3443" s="359">
        <f>'[2]III_SAV-Details_NB'!D3449</f>
        <v>0</v>
      </c>
      <c r="F3443" s="490"/>
      <c r="G3443" s="281">
        <f>'[2]III_SAV-Details_NB'!X3449</f>
        <v>0</v>
      </c>
      <c r="H3443" s="281">
        <f t="shared" si="881"/>
        <v>0</v>
      </c>
      <c r="I3443" s="281">
        <f>IF(con_EOGJahr=2025,'[2]III_SAV-Details_NB'!AA3449,IF(con_EOGJahr=2026,'[2]III_SAV-Details_NB'!AB3449,'[2]III_SAV-Details_NB'!AC3449))</f>
        <v>0</v>
      </c>
      <c r="J3443" s="282"/>
      <c r="K3443" s="282"/>
      <c r="L3443" s="282"/>
      <c r="M3443" s="282"/>
      <c r="N3443" s="282"/>
      <c r="O3443" s="282"/>
      <c r="P3443" s="52">
        <f t="shared" si="882"/>
        <v>0</v>
      </c>
      <c r="Q3443" s="60"/>
      <c r="R3443" s="53">
        <f t="shared" si="888"/>
        <v>0</v>
      </c>
      <c r="S3443" s="59"/>
      <c r="T3443" s="61"/>
      <c r="U3443" s="342" t="str">
        <f t="shared" si="892"/>
        <v>k.A.</v>
      </c>
      <c r="V3443" s="343" t="str">
        <f t="shared" si="889"/>
        <v>k.A.</v>
      </c>
      <c r="W3443" s="343" t="str">
        <f>IFERROR(IF(OR($D3443="",$E3443=0,con_Ende=0),"k.A.",IF(VLOOKUP($D3443,rng_ND,5,0)="Nein",VLOOKUP($D3443,rng_ND,2,FALSE),MIN(VLOOKUP($D3443,rng_ND,2,FALSE),A_Stammdaten!$B$19-D_SAV!$E3443+1))),"k.A.")</f>
        <v>k.A.</v>
      </c>
      <c r="X3443" s="343" t="str">
        <f t="shared" si="890"/>
        <v>k.A.</v>
      </c>
      <c r="Y3443" s="62"/>
      <c r="Z3443" s="48">
        <f t="shared" si="891"/>
        <v>0</v>
      </c>
      <c r="AA3443" s="457"/>
      <c r="AB3443" s="55">
        <f t="shared" si="883"/>
        <v>0</v>
      </c>
      <c r="AC3443" s="55">
        <f>IF(A_Stammdaten!$B$25="ja",D_SAV!AA3443,D_SAV!AB3443)</f>
        <v>0</v>
      </c>
      <c r="AD3443" s="478">
        <f>IF(AC3443=0,0,IF(U3443-(con_EOGJahr-D_SAV!E3443)&lt;=0,AC3443,AC3443/V3443))</f>
        <v>0</v>
      </c>
      <c r="AE3443" s="478">
        <f>IFERROR(IF(AND(VLOOKUP(D3443,rng_ND,5,FALSE)="Ja",D_SAV!T3443="degressiv"),D_SAV!AC3443*Y3443/100,0),0)</f>
        <v>0</v>
      </c>
      <c r="AF3443" s="55">
        <f>IFERROR(IF(VLOOKUP(D3443,rng_ND,5,FALSE)="Ja",MAX(D_SAV!AD3443:AE3443),D_SAV!AD3443),0)</f>
        <v>0</v>
      </c>
      <c r="AG3443" s="55">
        <f t="shared" si="884"/>
        <v>0</v>
      </c>
      <c r="AH3443" s="55">
        <f t="shared" si="885"/>
        <v>0</v>
      </c>
      <c r="AI3443" s="55">
        <f t="shared" si="886"/>
        <v>0</v>
      </c>
      <c r="AJ3443" s="55">
        <f t="shared" si="887"/>
        <v>0</v>
      </c>
      <c r="AK3443" s="55">
        <f t="shared" si="878"/>
        <v>0</v>
      </c>
      <c r="AL3443" s="55">
        <f t="shared" si="879"/>
        <v>0</v>
      </c>
      <c r="AM3443" s="55">
        <f t="shared" si="880"/>
        <v>0</v>
      </c>
    </row>
    <row r="3444" spans="1:39" x14ac:dyDescent="0.25">
      <c r="A3444" s="47">
        <v>3440</v>
      </c>
      <c r="B3444" s="358" t="str">
        <f>IF(AND(E3444&lt;&gt;0,D3444&lt;&gt;0,F3444&lt;&gt;0),IF(C3444&lt;&gt;0,CONCATENATE(C3444,"-AGr",VLOOKUP(D3444,Listen!$A$2:$G$45,7,FALSE),"-",E3444,"-",F3444,),CONCATENATE("AGr",VLOOKUP(D3444,Listen!$A$2:$G$45,7,FALSE),"-",E3444,"-",F3444)),"keine vollständige ID")</f>
        <v>keine vollständige ID</v>
      </c>
      <c r="C3444" s="359">
        <f>'[2]III_SAV-Details_NB'!B3450</f>
        <v>0</v>
      </c>
      <c r="D3444" s="359">
        <f>'[2]III_SAV-Details_NB'!C3450</f>
        <v>0</v>
      </c>
      <c r="E3444" s="359">
        <f>'[2]III_SAV-Details_NB'!D3450</f>
        <v>0</v>
      </c>
      <c r="F3444" s="490"/>
      <c r="G3444" s="281">
        <f>'[2]III_SAV-Details_NB'!X3450</f>
        <v>0</v>
      </c>
      <c r="H3444" s="281">
        <f t="shared" si="881"/>
        <v>0</v>
      </c>
      <c r="I3444" s="281">
        <f>IF(con_EOGJahr=2025,'[2]III_SAV-Details_NB'!AA3450,IF(con_EOGJahr=2026,'[2]III_SAV-Details_NB'!AB3450,'[2]III_SAV-Details_NB'!AC3450))</f>
        <v>0</v>
      </c>
      <c r="J3444" s="282"/>
      <c r="K3444" s="282"/>
      <c r="L3444" s="282"/>
      <c r="M3444" s="282"/>
      <c r="N3444" s="282"/>
      <c r="O3444" s="282"/>
      <c r="P3444" s="52">
        <f t="shared" si="882"/>
        <v>0</v>
      </c>
      <c r="Q3444" s="60"/>
      <c r="R3444" s="53">
        <f t="shared" si="888"/>
        <v>0</v>
      </c>
      <c r="S3444" s="59"/>
      <c r="T3444" s="61"/>
      <c r="U3444" s="342" t="str">
        <f t="shared" si="892"/>
        <v>k.A.</v>
      </c>
      <c r="V3444" s="343" t="str">
        <f t="shared" si="889"/>
        <v>k.A.</v>
      </c>
      <c r="W3444" s="343" t="str">
        <f>IFERROR(IF(OR($D3444="",$E3444=0,con_Ende=0),"k.A.",IF(VLOOKUP($D3444,rng_ND,5,0)="Nein",VLOOKUP($D3444,rng_ND,2,FALSE),MIN(VLOOKUP($D3444,rng_ND,2,FALSE),A_Stammdaten!$B$19-D_SAV!$E3444+1))),"k.A.")</f>
        <v>k.A.</v>
      </c>
      <c r="X3444" s="343" t="str">
        <f t="shared" si="890"/>
        <v>k.A.</v>
      </c>
      <c r="Y3444" s="62"/>
      <c r="Z3444" s="48">
        <f t="shared" si="891"/>
        <v>0</v>
      </c>
      <c r="AA3444" s="457"/>
      <c r="AB3444" s="55">
        <f t="shared" si="883"/>
        <v>0</v>
      </c>
      <c r="AC3444" s="55">
        <f>IF(A_Stammdaten!$B$25="ja",D_SAV!AA3444,D_SAV!AB3444)</f>
        <v>0</v>
      </c>
      <c r="AD3444" s="478">
        <f>IF(AC3444=0,0,IF(U3444-(con_EOGJahr-D_SAV!E3444)&lt;=0,AC3444,AC3444/V3444))</f>
        <v>0</v>
      </c>
      <c r="AE3444" s="478">
        <f>IFERROR(IF(AND(VLOOKUP(D3444,rng_ND,5,FALSE)="Ja",D_SAV!T3444="degressiv"),D_SAV!AC3444*Y3444/100,0),0)</f>
        <v>0</v>
      </c>
      <c r="AF3444" s="55">
        <f>IFERROR(IF(VLOOKUP(D3444,rng_ND,5,FALSE)="Ja",MAX(D_SAV!AD3444:AE3444),D_SAV!AD3444),0)</f>
        <v>0</v>
      </c>
      <c r="AG3444" s="55">
        <f t="shared" si="884"/>
        <v>0</v>
      </c>
      <c r="AH3444" s="55">
        <f t="shared" si="885"/>
        <v>0</v>
      </c>
      <c r="AI3444" s="55">
        <f t="shared" si="886"/>
        <v>0</v>
      </c>
      <c r="AJ3444" s="55">
        <f t="shared" si="887"/>
        <v>0</v>
      </c>
      <c r="AK3444" s="55">
        <f t="shared" si="878"/>
        <v>0</v>
      </c>
      <c r="AL3444" s="55">
        <f t="shared" si="879"/>
        <v>0</v>
      </c>
      <c r="AM3444" s="55">
        <f t="shared" si="880"/>
        <v>0</v>
      </c>
    </row>
    <row r="3445" spans="1:39" x14ac:dyDescent="0.25">
      <c r="A3445" s="47">
        <v>3441</v>
      </c>
      <c r="B3445" s="358" t="str">
        <f>IF(AND(E3445&lt;&gt;0,D3445&lt;&gt;0,F3445&lt;&gt;0),IF(C3445&lt;&gt;0,CONCATENATE(C3445,"-AGr",VLOOKUP(D3445,Listen!$A$2:$G$45,7,FALSE),"-",E3445,"-",F3445,),CONCATENATE("AGr",VLOOKUP(D3445,Listen!$A$2:$G$45,7,FALSE),"-",E3445,"-",F3445)),"keine vollständige ID")</f>
        <v>keine vollständige ID</v>
      </c>
      <c r="C3445" s="359">
        <f>'[2]III_SAV-Details_NB'!B3451</f>
        <v>0</v>
      </c>
      <c r="D3445" s="359">
        <f>'[2]III_SAV-Details_NB'!C3451</f>
        <v>0</v>
      </c>
      <c r="E3445" s="359">
        <f>'[2]III_SAV-Details_NB'!D3451</f>
        <v>0</v>
      </c>
      <c r="F3445" s="490"/>
      <c r="G3445" s="281">
        <f>'[2]III_SAV-Details_NB'!X3451</f>
        <v>0</v>
      </c>
      <c r="H3445" s="281">
        <f t="shared" si="881"/>
        <v>0</v>
      </c>
      <c r="I3445" s="281">
        <f>IF(con_EOGJahr=2025,'[2]III_SAV-Details_NB'!AA3451,IF(con_EOGJahr=2026,'[2]III_SAV-Details_NB'!AB3451,'[2]III_SAV-Details_NB'!AC3451))</f>
        <v>0</v>
      </c>
      <c r="J3445" s="282"/>
      <c r="K3445" s="282"/>
      <c r="L3445" s="282"/>
      <c r="M3445" s="282"/>
      <c r="N3445" s="282"/>
      <c r="O3445" s="282"/>
      <c r="P3445" s="52">
        <f t="shared" si="882"/>
        <v>0</v>
      </c>
      <c r="Q3445" s="60"/>
      <c r="R3445" s="53">
        <f t="shared" si="888"/>
        <v>0</v>
      </c>
      <c r="S3445" s="59"/>
      <c r="T3445" s="61"/>
      <c r="U3445" s="342" t="str">
        <f t="shared" si="892"/>
        <v>k.A.</v>
      </c>
      <c r="V3445" s="343" t="str">
        <f t="shared" si="889"/>
        <v>k.A.</v>
      </c>
      <c r="W3445" s="343" t="str">
        <f>IFERROR(IF(OR($D3445="",$E3445=0,con_Ende=0),"k.A.",IF(VLOOKUP($D3445,rng_ND,5,0)="Nein",VLOOKUP($D3445,rng_ND,2,FALSE),MIN(VLOOKUP($D3445,rng_ND,2,FALSE),A_Stammdaten!$B$19-D_SAV!$E3445+1))),"k.A.")</f>
        <v>k.A.</v>
      </c>
      <c r="X3445" s="343" t="str">
        <f t="shared" si="890"/>
        <v>k.A.</v>
      </c>
      <c r="Y3445" s="62"/>
      <c r="Z3445" s="48">
        <f t="shared" si="891"/>
        <v>0</v>
      </c>
      <c r="AA3445" s="457"/>
      <c r="AB3445" s="55">
        <f t="shared" si="883"/>
        <v>0</v>
      </c>
      <c r="AC3445" s="55">
        <f>IF(A_Stammdaten!$B$25="ja",D_SAV!AA3445,D_SAV!AB3445)</f>
        <v>0</v>
      </c>
      <c r="AD3445" s="478">
        <f>IF(AC3445=0,0,IF(U3445-(con_EOGJahr-D_SAV!E3445)&lt;=0,AC3445,AC3445/V3445))</f>
        <v>0</v>
      </c>
      <c r="AE3445" s="478">
        <f>IFERROR(IF(AND(VLOOKUP(D3445,rng_ND,5,FALSE)="Ja",D_SAV!T3445="degressiv"),D_SAV!AC3445*Y3445/100,0),0)</f>
        <v>0</v>
      </c>
      <c r="AF3445" s="55">
        <f>IFERROR(IF(VLOOKUP(D3445,rng_ND,5,FALSE)="Ja",MAX(D_SAV!AD3445:AE3445),D_SAV!AD3445),0)</f>
        <v>0</v>
      </c>
      <c r="AG3445" s="55">
        <f t="shared" si="884"/>
        <v>0</v>
      </c>
      <c r="AH3445" s="55">
        <f t="shared" si="885"/>
        <v>0</v>
      </c>
      <c r="AI3445" s="55">
        <f t="shared" si="886"/>
        <v>0</v>
      </c>
      <c r="AJ3445" s="55">
        <f t="shared" si="887"/>
        <v>0</v>
      </c>
      <c r="AK3445" s="55">
        <f t="shared" si="878"/>
        <v>0</v>
      </c>
      <c r="AL3445" s="55">
        <f t="shared" si="879"/>
        <v>0</v>
      </c>
      <c r="AM3445" s="55">
        <f t="shared" si="880"/>
        <v>0</v>
      </c>
    </row>
    <row r="3446" spans="1:39" x14ac:dyDescent="0.25">
      <c r="A3446" s="47">
        <v>3442</v>
      </c>
      <c r="B3446" s="358" t="str">
        <f>IF(AND(E3446&lt;&gt;0,D3446&lt;&gt;0,F3446&lt;&gt;0),IF(C3446&lt;&gt;0,CONCATENATE(C3446,"-AGr",VLOOKUP(D3446,Listen!$A$2:$G$45,7,FALSE),"-",E3446,"-",F3446,),CONCATENATE("AGr",VLOOKUP(D3446,Listen!$A$2:$G$45,7,FALSE),"-",E3446,"-",F3446)),"keine vollständige ID")</f>
        <v>keine vollständige ID</v>
      </c>
      <c r="C3446" s="359">
        <f>'[2]III_SAV-Details_NB'!B3452</f>
        <v>0</v>
      </c>
      <c r="D3446" s="359">
        <f>'[2]III_SAV-Details_NB'!C3452</f>
        <v>0</v>
      </c>
      <c r="E3446" s="359">
        <f>'[2]III_SAV-Details_NB'!D3452</f>
        <v>0</v>
      </c>
      <c r="F3446" s="490"/>
      <c r="G3446" s="281">
        <f>'[2]III_SAV-Details_NB'!X3452</f>
        <v>0</v>
      </c>
      <c r="H3446" s="281">
        <f t="shared" si="881"/>
        <v>0</v>
      </c>
      <c r="I3446" s="281">
        <f>IF(con_EOGJahr=2025,'[2]III_SAV-Details_NB'!AA3452,IF(con_EOGJahr=2026,'[2]III_SAV-Details_NB'!AB3452,'[2]III_SAV-Details_NB'!AC3452))</f>
        <v>0</v>
      </c>
      <c r="J3446" s="282"/>
      <c r="K3446" s="282"/>
      <c r="L3446" s="282"/>
      <c r="M3446" s="282"/>
      <c r="N3446" s="282"/>
      <c r="O3446" s="282"/>
      <c r="P3446" s="52">
        <f t="shared" si="882"/>
        <v>0</v>
      </c>
      <c r="Q3446" s="60"/>
      <c r="R3446" s="53">
        <f t="shared" si="888"/>
        <v>0</v>
      </c>
      <c r="S3446" s="59"/>
      <c r="T3446" s="61"/>
      <c r="U3446" s="342" t="str">
        <f t="shared" si="892"/>
        <v>k.A.</v>
      </c>
      <c r="V3446" s="343" t="str">
        <f t="shared" si="889"/>
        <v>k.A.</v>
      </c>
      <c r="W3446" s="343" t="str">
        <f>IFERROR(IF(OR($D3446="",$E3446=0,con_Ende=0),"k.A.",IF(VLOOKUP($D3446,rng_ND,5,0)="Nein",VLOOKUP($D3446,rng_ND,2,FALSE),MIN(VLOOKUP($D3446,rng_ND,2,FALSE),A_Stammdaten!$B$19-D_SAV!$E3446+1))),"k.A.")</f>
        <v>k.A.</v>
      </c>
      <c r="X3446" s="343" t="str">
        <f t="shared" si="890"/>
        <v>k.A.</v>
      </c>
      <c r="Y3446" s="62"/>
      <c r="Z3446" s="48">
        <f t="shared" si="891"/>
        <v>0</v>
      </c>
      <c r="AA3446" s="457"/>
      <c r="AB3446" s="55">
        <f t="shared" si="883"/>
        <v>0</v>
      </c>
      <c r="AC3446" s="55">
        <f>IF(A_Stammdaten!$B$25="ja",D_SAV!AA3446,D_SAV!AB3446)</f>
        <v>0</v>
      </c>
      <c r="AD3446" s="478">
        <f>IF(AC3446=0,0,IF(U3446-(con_EOGJahr-D_SAV!E3446)&lt;=0,AC3446,AC3446/V3446))</f>
        <v>0</v>
      </c>
      <c r="AE3446" s="478">
        <f>IFERROR(IF(AND(VLOOKUP(D3446,rng_ND,5,FALSE)="Ja",D_SAV!T3446="degressiv"),D_SAV!AC3446*Y3446/100,0),0)</f>
        <v>0</v>
      </c>
      <c r="AF3446" s="55">
        <f>IFERROR(IF(VLOOKUP(D3446,rng_ND,5,FALSE)="Ja",MAX(D_SAV!AD3446:AE3446),D_SAV!AD3446),0)</f>
        <v>0</v>
      </c>
      <c r="AG3446" s="55">
        <f t="shared" si="884"/>
        <v>0</v>
      </c>
      <c r="AH3446" s="55">
        <f t="shared" si="885"/>
        <v>0</v>
      </c>
      <c r="AI3446" s="55">
        <f t="shared" si="886"/>
        <v>0</v>
      </c>
      <c r="AJ3446" s="55">
        <f t="shared" si="887"/>
        <v>0</v>
      </c>
      <c r="AK3446" s="55">
        <f t="shared" si="878"/>
        <v>0</v>
      </c>
      <c r="AL3446" s="55">
        <f t="shared" si="879"/>
        <v>0</v>
      </c>
      <c r="AM3446" s="55">
        <f t="shared" si="880"/>
        <v>0</v>
      </c>
    </row>
    <row r="3447" spans="1:39" x14ac:dyDescent="0.25">
      <c r="A3447" s="47">
        <v>3443</v>
      </c>
      <c r="B3447" s="358" t="str">
        <f>IF(AND(E3447&lt;&gt;0,D3447&lt;&gt;0,F3447&lt;&gt;0),IF(C3447&lt;&gt;0,CONCATENATE(C3447,"-AGr",VLOOKUP(D3447,Listen!$A$2:$G$45,7,FALSE),"-",E3447,"-",F3447,),CONCATENATE("AGr",VLOOKUP(D3447,Listen!$A$2:$G$45,7,FALSE),"-",E3447,"-",F3447)),"keine vollständige ID")</f>
        <v>keine vollständige ID</v>
      </c>
      <c r="C3447" s="359">
        <f>'[2]III_SAV-Details_NB'!B3453</f>
        <v>0</v>
      </c>
      <c r="D3447" s="359">
        <f>'[2]III_SAV-Details_NB'!C3453</f>
        <v>0</v>
      </c>
      <c r="E3447" s="359">
        <f>'[2]III_SAV-Details_NB'!D3453</f>
        <v>0</v>
      </c>
      <c r="F3447" s="490"/>
      <c r="G3447" s="281">
        <f>'[2]III_SAV-Details_NB'!X3453</f>
        <v>0</v>
      </c>
      <c r="H3447" s="281">
        <f t="shared" si="881"/>
        <v>0</v>
      </c>
      <c r="I3447" s="281">
        <f>IF(con_EOGJahr=2025,'[2]III_SAV-Details_NB'!AA3453,IF(con_EOGJahr=2026,'[2]III_SAV-Details_NB'!AB3453,'[2]III_SAV-Details_NB'!AC3453))</f>
        <v>0</v>
      </c>
      <c r="J3447" s="282"/>
      <c r="K3447" s="282"/>
      <c r="L3447" s="282"/>
      <c r="M3447" s="282"/>
      <c r="N3447" s="282"/>
      <c r="O3447" s="282"/>
      <c r="P3447" s="52">
        <f t="shared" si="882"/>
        <v>0</v>
      </c>
      <c r="Q3447" s="60"/>
      <c r="R3447" s="53">
        <f t="shared" si="888"/>
        <v>0</v>
      </c>
      <c r="S3447" s="59"/>
      <c r="T3447" s="61"/>
      <c r="U3447" s="342" t="str">
        <f t="shared" si="892"/>
        <v>k.A.</v>
      </c>
      <c r="V3447" s="343" t="str">
        <f t="shared" si="889"/>
        <v>k.A.</v>
      </c>
      <c r="W3447" s="343" t="str">
        <f>IFERROR(IF(OR($D3447="",$E3447=0,con_Ende=0),"k.A.",IF(VLOOKUP($D3447,rng_ND,5,0)="Nein",VLOOKUP($D3447,rng_ND,2,FALSE),MIN(VLOOKUP($D3447,rng_ND,2,FALSE),A_Stammdaten!$B$19-D_SAV!$E3447+1))),"k.A.")</f>
        <v>k.A.</v>
      </c>
      <c r="X3447" s="343" t="str">
        <f t="shared" si="890"/>
        <v>k.A.</v>
      </c>
      <c r="Y3447" s="62"/>
      <c r="Z3447" s="48">
        <f t="shared" si="891"/>
        <v>0</v>
      </c>
      <c r="AA3447" s="457"/>
      <c r="AB3447" s="55">
        <f t="shared" si="883"/>
        <v>0</v>
      </c>
      <c r="AC3447" s="55">
        <f>IF(A_Stammdaten!$B$25="ja",D_SAV!AA3447,D_SAV!AB3447)</f>
        <v>0</v>
      </c>
      <c r="AD3447" s="478">
        <f>IF(AC3447=0,0,IF(U3447-(con_EOGJahr-D_SAV!E3447)&lt;=0,AC3447,AC3447/V3447))</f>
        <v>0</v>
      </c>
      <c r="AE3447" s="478">
        <f>IFERROR(IF(AND(VLOOKUP(D3447,rng_ND,5,FALSE)="Ja",D_SAV!T3447="degressiv"),D_SAV!AC3447*Y3447/100,0),0)</f>
        <v>0</v>
      </c>
      <c r="AF3447" s="55">
        <f>IFERROR(IF(VLOOKUP(D3447,rng_ND,5,FALSE)="Ja",MAX(D_SAV!AD3447:AE3447),D_SAV!AD3447),0)</f>
        <v>0</v>
      </c>
      <c r="AG3447" s="55">
        <f t="shared" si="884"/>
        <v>0</v>
      </c>
      <c r="AH3447" s="55">
        <f t="shared" si="885"/>
        <v>0</v>
      </c>
      <c r="AI3447" s="55">
        <f t="shared" si="886"/>
        <v>0</v>
      </c>
      <c r="AJ3447" s="55">
        <f t="shared" si="887"/>
        <v>0</v>
      </c>
      <c r="AK3447" s="55">
        <f t="shared" si="878"/>
        <v>0</v>
      </c>
      <c r="AL3447" s="55">
        <f t="shared" si="879"/>
        <v>0</v>
      </c>
      <c r="AM3447" s="55">
        <f t="shared" si="880"/>
        <v>0</v>
      </c>
    </row>
    <row r="3448" spans="1:39" x14ac:dyDescent="0.25">
      <c r="A3448" s="47">
        <v>3444</v>
      </c>
      <c r="B3448" s="358" t="str">
        <f>IF(AND(E3448&lt;&gt;0,D3448&lt;&gt;0,F3448&lt;&gt;0),IF(C3448&lt;&gt;0,CONCATENATE(C3448,"-AGr",VLOOKUP(D3448,Listen!$A$2:$G$45,7,FALSE),"-",E3448,"-",F3448,),CONCATENATE("AGr",VLOOKUP(D3448,Listen!$A$2:$G$45,7,FALSE),"-",E3448,"-",F3448)),"keine vollständige ID")</f>
        <v>keine vollständige ID</v>
      </c>
      <c r="C3448" s="359">
        <f>'[2]III_SAV-Details_NB'!B3454</f>
        <v>0</v>
      </c>
      <c r="D3448" s="359">
        <f>'[2]III_SAV-Details_NB'!C3454</f>
        <v>0</v>
      </c>
      <c r="E3448" s="359">
        <f>'[2]III_SAV-Details_NB'!D3454</f>
        <v>0</v>
      </c>
      <c r="F3448" s="490"/>
      <c r="G3448" s="281">
        <f>'[2]III_SAV-Details_NB'!X3454</f>
        <v>0</v>
      </c>
      <c r="H3448" s="281">
        <f t="shared" si="881"/>
        <v>0</v>
      </c>
      <c r="I3448" s="281">
        <f>IF(con_EOGJahr=2025,'[2]III_SAV-Details_NB'!AA3454,IF(con_EOGJahr=2026,'[2]III_SAV-Details_NB'!AB3454,'[2]III_SAV-Details_NB'!AC3454))</f>
        <v>0</v>
      </c>
      <c r="J3448" s="282"/>
      <c r="K3448" s="282"/>
      <c r="L3448" s="282"/>
      <c r="M3448" s="282"/>
      <c r="N3448" s="282"/>
      <c r="O3448" s="282"/>
      <c r="P3448" s="52">
        <f t="shared" si="882"/>
        <v>0</v>
      </c>
      <c r="Q3448" s="60"/>
      <c r="R3448" s="53">
        <f t="shared" si="888"/>
        <v>0</v>
      </c>
      <c r="S3448" s="59"/>
      <c r="T3448" s="61"/>
      <c r="U3448" s="342" t="str">
        <f t="shared" si="892"/>
        <v>k.A.</v>
      </c>
      <c r="V3448" s="343" t="str">
        <f t="shared" si="889"/>
        <v>k.A.</v>
      </c>
      <c r="W3448" s="343" t="str">
        <f>IFERROR(IF(OR($D3448="",$E3448=0,con_Ende=0),"k.A.",IF(VLOOKUP($D3448,rng_ND,5,0)="Nein",VLOOKUP($D3448,rng_ND,2,FALSE),MIN(VLOOKUP($D3448,rng_ND,2,FALSE),A_Stammdaten!$B$19-D_SAV!$E3448+1))),"k.A.")</f>
        <v>k.A.</v>
      </c>
      <c r="X3448" s="343" t="str">
        <f t="shared" si="890"/>
        <v>k.A.</v>
      </c>
      <c r="Y3448" s="62"/>
      <c r="Z3448" s="48">
        <f t="shared" si="891"/>
        <v>0</v>
      </c>
      <c r="AA3448" s="457"/>
      <c r="AB3448" s="55">
        <f t="shared" si="883"/>
        <v>0</v>
      </c>
      <c r="AC3448" s="55">
        <f>IF(A_Stammdaten!$B$25="ja",D_SAV!AA3448,D_SAV!AB3448)</f>
        <v>0</v>
      </c>
      <c r="AD3448" s="478">
        <f>IF(AC3448=0,0,IF(U3448-(con_EOGJahr-D_SAV!E3448)&lt;=0,AC3448,AC3448/V3448))</f>
        <v>0</v>
      </c>
      <c r="AE3448" s="478">
        <f>IFERROR(IF(AND(VLOOKUP(D3448,rng_ND,5,FALSE)="Ja",D_SAV!T3448="degressiv"),D_SAV!AC3448*Y3448/100,0),0)</f>
        <v>0</v>
      </c>
      <c r="AF3448" s="55">
        <f>IFERROR(IF(VLOOKUP(D3448,rng_ND,5,FALSE)="Ja",MAX(D_SAV!AD3448:AE3448),D_SAV!AD3448),0)</f>
        <v>0</v>
      </c>
      <c r="AG3448" s="55">
        <f t="shared" si="884"/>
        <v>0</v>
      </c>
      <c r="AH3448" s="55">
        <f t="shared" si="885"/>
        <v>0</v>
      </c>
      <c r="AI3448" s="55">
        <f t="shared" si="886"/>
        <v>0</v>
      </c>
      <c r="AJ3448" s="55">
        <f t="shared" si="887"/>
        <v>0</v>
      </c>
      <c r="AK3448" s="55">
        <f t="shared" si="878"/>
        <v>0</v>
      </c>
      <c r="AL3448" s="55">
        <f t="shared" si="879"/>
        <v>0</v>
      </c>
      <c r="AM3448" s="55">
        <f t="shared" si="880"/>
        <v>0</v>
      </c>
    </row>
    <row r="3449" spans="1:39" x14ac:dyDescent="0.25">
      <c r="A3449" s="47">
        <v>3445</v>
      </c>
      <c r="B3449" s="358" t="str">
        <f>IF(AND(E3449&lt;&gt;0,D3449&lt;&gt;0,F3449&lt;&gt;0),IF(C3449&lt;&gt;0,CONCATENATE(C3449,"-AGr",VLOOKUP(D3449,Listen!$A$2:$G$45,7,FALSE),"-",E3449,"-",F3449,),CONCATENATE("AGr",VLOOKUP(D3449,Listen!$A$2:$G$45,7,FALSE),"-",E3449,"-",F3449)),"keine vollständige ID")</f>
        <v>keine vollständige ID</v>
      </c>
      <c r="C3449" s="359">
        <f>'[2]III_SAV-Details_NB'!B3455</f>
        <v>0</v>
      </c>
      <c r="D3449" s="359">
        <f>'[2]III_SAV-Details_NB'!C3455</f>
        <v>0</v>
      </c>
      <c r="E3449" s="359">
        <f>'[2]III_SAV-Details_NB'!D3455</f>
        <v>0</v>
      </c>
      <c r="F3449" s="490"/>
      <c r="G3449" s="281">
        <f>'[2]III_SAV-Details_NB'!X3455</f>
        <v>0</v>
      </c>
      <c r="H3449" s="281">
        <f t="shared" si="881"/>
        <v>0</v>
      </c>
      <c r="I3449" s="281">
        <f>IF(con_EOGJahr=2025,'[2]III_SAV-Details_NB'!AA3455,IF(con_EOGJahr=2026,'[2]III_SAV-Details_NB'!AB3455,'[2]III_SAV-Details_NB'!AC3455))</f>
        <v>0</v>
      </c>
      <c r="J3449" s="282"/>
      <c r="K3449" s="282"/>
      <c r="L3449" s="282"/>
      <c r="M3449" s="282"/>
      <c r="N3449" s="282"/>
      <c r="O3449" s="282"/>
      <c r="P3449" s="52">
        <f t="shared" si="882"/>
        <v>0</v>
      </c>
      <c r="Q3449" s="60"/>
      <c r="R3449" s="53">
        <f t="shared" si="888"/>
        <v>0</v>
      </c>
      <c r="S3449" s="59"/>
      <c r="T3449" s="61"/>
      <c r="U3449" s="342" t="str">
        <f t="shared" si="892"/>
        <v>k.A.</v>
      </c>
      <c r="V3449" s="343" t="str">
        <f t="shared" si="889"/>
        <v>k.A.</v>
      </c>
      <c r="W3449" s="343" t="str">
        <f>IFERROR(IF(OR($D3449="",$E3449=0,con_Ende=0),"k.A.",IF(VLOOKUP($D3449,rng_ND,5,0)="Nein",VLOOKUP($D3449,rng_ND,2,FALSE),MIN(VLOOKUP($D3449,rng_ND,2,FALSE),A_Stammdaten!$B$19-D_SAV!$E3449+1))),"k.A.")</f>
        <v>k.A.</v>
      </c>
      <c r="X3449" s="343" t="str">
        <f t="shared" si="890"/>
        <v>k.A.</v>
      </c>
      <c r="Y3449" s="62"/>
      <c r="Z3449" s="48">
        <f t="shared" si="891"/>
        <v>0</v>
      </c>
      <c r="AA3449" s="457"/>
      <c r="AB3449" s="55">
        <f t="shared" si="883"/>
        <v>0</v>
      </c>
      <c r="AC3449" s="55">
        <f>IF(A_Stammdaten!$B$25="ja",D_SAV!AA3449,D_SAV!AB3449)</f>
        <v>0</v>
      </c>
      <c r="AD3449" s="478">
        <f>IF(AC3449=0,0,IF(U3449-(con_EOGJahr-D_SAV!E3449)&lt;=0,AC3449,AC3449/V3449))</f>
        <v>0</v>
      </c>
      <c r="AE3449" s="478">
        <f>IFERROR(IF(AND(VLOOKUP(D3449,rng_ND,5,FALSE)="Ja",D_SAV!T3449="degressiv"),D_SAV!AC3449*Y3449/100,0),0)</f>
        <v>0</v>
      </c>
      <c r="AF3449" s="55">
        <f>IFERROR(IF(VLOOKUP(D3449,rng_ND,5,FALSE)="Ja",MAX(D_SAV!AD3449:AE3449),D_SAV!AD3449),0)</f>
        <v>0</v>
      </c>
      <c r="AG3449" s="55">
        <f t="shared" si="884"/>
        <v>0</v>
      </c>
      <c r="AH3449" s="55">
        <f t="shared" si="885"/>
        <v>0</v>
      </c>
      <c r="AI3449" s="55">
        <f t="shared" si="886"/>
        <v>0</v>
      </c>
      <c r="AJ3449" s="55">
        <f t="shared" si="887"/>
        <v>0</v>
      </c>
      <c r="AK3449" s="55">
        <f t="shared" si="878"/>
        <v>0</v>
      </c>
      <c r="AL3449" s="55">
        <f t="shared" si="879"/>
        <v>0</v>
      </c>
      <c r="AM3449" s="55">
        <f t="shared" si="880"/>
        <v>0</v>
      </c>
    </row>
    <row r="3450" spans="1:39" x14ac:dyDescent="0.25">
      <c r="A3450" s="47">
        <v>3446</v>
      </c>
      <c r="B3450" s="358" t="str">
        <f>IF(AND(E3450&lt;&gt;0,D3450&lt;&gt;0,F3450&lt;&gt;0),IF(C3450&lt;&gt;0,CONCATENATE(C3450,"-AGr",VLOOKUP(D3450,Listen!$A$2:$G$45,7,FALSE),"-",E3450,"-",F3450,),CONCATENATE("AGr",VLOOKUP(D3450,Listen!$A$2:$G$45,7,FALSE),"-",E3450,"-",F3450)),"keine vollständige ID")</f>
        <v>keine vollständige ID</v>
      </c>
      <c r="C3450" s="359">
        <f>'[2]III_SAV-Details_NB'!B3456</f>
        <v>0</v>
      </c>
      <c r="D3450" s="359">
        <f>'[2]III_SAV-Details_NB'!C3456</f>
        <v>0</v>
      </c>
      <c r="E3450" s="359">
        <f>'[2]III_SAV-Details_NB'!D3456</f>
        <v>0</v>
      </c>
      <c r="F3450" s="490"/>
      <c r="G3450" s="281">
        <f>'[2]III_SAV-Details_NB'!X3456</f>
        <v>0</v>
      </c>
      <c r="H3450" s="281">
        <f t="shared" si="881"/>
        <v>0</v>
      </c>
      <c r="I3450" s="281">
        <f>IF(con_EOGJahr=2025,'[2]III_SAV-Details_NB'!AA3456,IF(con_EOGJahr=2026,'[2]III_SAV-Details_NB'!AB3456,'[2]III_SAV-Details_NB'!AC3456))</f>
        <v>0</v>
      </c>
      <c r="J3450" s="282"/>
      <c r="K3450" s="282"/>
      <c r="L3450" s="282"/>
      <c r="M3450" s="282"/>
      <c r="N3450" s="282"/>
      <c r="O3450" s="282"/>
      <c r="P3450" s="52">
        <f t="shared" si="882"/>
        <v>0</v>
      </c>
      <c r="Q3450" s="60"/>
      <c r="R3450" s="53">
        <f t="shared" si="888"/>
        <v>0</v>
      </c>
      <c r="S3450" s="59"/>
      <c r="T3450" s="61"/>
      <c r="U3450" s="342" t="str">
        <f t="shared" si="892"/>
        <v>k.A.</v>
      </c>
      <c r="V3450" s="343" t="str">
        <f t="shared" si="889"/>
        <v>k.A.</v>
      </c>
      <c r="W3450" s="343" t="str">
        <f>IFERROR(IF(OR($D3450="",$E3450=0,con_Ende=0),"k.A.",IF(VLOOKUP($D3450,rng_ND,5,0)="Nein",VLOOKUP($D3450,rng_ND,2,FALSE),MIN(VLOOKUP($D3450,rng_ND,2,FALSE),A_Stammdaten!$B$19-D_SAV!$E3450+1))),"k.A.")</f>
        <v>k.A.</v>
      </c>
      <c r="X3450" s="343" t="str">
        <f t="shared" si="890"/>
        <v>k.A.</v>
      </c>
      <c r="Y3450" s="62"/>
      <c r="Z3450" s="48">
        <f t="shared" si="891"/>
        <v>0</v>
      </c>
      <c r="AA3450" s="457"/>
      <c r="AB3450" s="55">
        <f t="shared" si="883"/>
        <v>0</v>
      </c>
      <c r="AC3450" s="55">
        <f>IF(A_Stammdaten!$B$25="ja",D_SAV!AA3450,D_SAV!AB3450)</f>
        <v>0</v>
      </c>
      <c r="AD3450" s="478">
        <f>IF(AC3450=0,0,IF(U3450-(con_EOGJahr-D_SAV!E3450)&lt;=0,AC3450,AC3450/V3450))</f>
        <v>0</v>
      </c>
      <c r="AE3450" s="478">
        <f>IFERROR(IF(AND(VLOOKUP(D3450,rng_ND,5,FALSE)="Ja",D_SAV!T3450="degressiv"),D_SAV!AC3450*Y3450/100,0),0)</f>
        <v>0</v>
      </c>
      <c r="AF3450" s="55">
        <f>IFERROR(IF(VLOOKUP(D3450,rng_ND,5,FALSE)="Ja",MAX(D_SAV!AD3450:AE3450),D_SAV!AD3450),0)</f>
        <v>0</v>
      </c>
      <c r="AG3450" s="55">
        <f t="shared" si="884"/>
        <v>0</v>
      </c>
      <c r="AH3450" s="55">
        <f t="shared" si="885"/>
        <v>0</v>
      </c>
      <c r="AI3450" s="55">
        <f t="shared" si="886"/>
        <v>0</v>
      </c>
      <c r="AJ3450" s="55">
        <f t="shared" si="887"/>
        <v>0</v>
      </c>
      <c r="AK3450" s="55">
        <f t="shared" si="878"/>
        <v>0</v>
      </c>
      <c r="AL3450" s="55">
        <f t="shared" si="879"/>
        <v>0</v>
      </c>
      <c r="AM3450" s="55">
        <f t="shared" si="880"/>
        <v>0</v>
      </c>
    </row>
    <row r="3451" spans="1:39" x14ac:dyDescent="0.25">
      <c r="A3451" s="47">
        <v>3447</v>
      </c>
      <c r="B3451" s="358" t="str">
        <f>IF(AND(E3451&lt;&gt;0,D3451&lt;&gt;0,F3451&lt;&gt;0),IF(C3451&lt;&gt;0,CONCATENATE(C3451,"-AGr",VLOOKUP(D3451,Listen!$A$2:$G$45,7,FALSE),"-",E3451,"-",F3451,),CONCATENATE("AGr",VLOOKUP(D3451,Listen!$A$2:$G$45,7,FALSE),"-",E3451,"-",F3451)),"keine vollständige ID")</f>
        <v>keine vollständige ID</v>
      </c>
      <c r="C3451" s="359">
        <f>'[2]III_SAV-Details_NB'!B3457</f>
        <v>0</v>
      </c>
      <c r="D3451" s="359">
        <f>'[2]III_SAV-Details_NB'!C3457</f>
        <v>0</v>
      </c>
      <c r="E3451" s="359">
        <f>'[2]III_SAV-Details_NB'!D3457</f>
        <v>0</v>
      </c>
      <c r="F3451" s="490"/>
      <c r="G3451" s="281">
        <f>'[2]III_SAV-Details_NB'!X3457</f>
        <v>0</v>
      </c>
      <c r="H3451" s="281">
        <f t="shared" si="881"/>
        <v>0</v>
      </c>
      <c r="I3451" s="281">
        <f>IF(con_EOGJahr=2025,'[2]III_SAV-Details_NB'!AA3457,IF(con_EOGJahr=2026,'[2]III_SAV-Details_NB'!AB3457,'[2]III_SAV-Details_NB'!AC3457))</f>
        <v>0</v>
      </c>
      <c r="J3451" s="282"/>
      <c r="K3451" s="282"/>
      <c r="L3451" s="282"/>
      <c r="M3451" s="282"/>
      <c r="N3451" s="282"/>
      <c r="O3451" s="282"/>
      <c r="P3451" s="52">
        <f t="shared" si="882"/>
        <v>0</v>
      </c>
      <c r="Q3451" s="60"/>
      <c r="R3451" s="53">
        <f t="shared" si="888"/>
        <v>0</v>
      </c>
      <c r="S3451" s="59"/>
      <c r="T3451" s="61"/>
      <c r="U3451" s="342" t="str">
        <f t="shared" si="892"/>
        <v>k.A.</v>
      </c>
      <c r="V3451" s="343" t="str">
        <f t="shared" si="889"/>
        <v>k.A.</v>
      </c>
      <c r="W3451" s="343" t="str">
        <f>IFERROR(IF(OR($D3451="",$E3451=0,con_Ende=0),"k.A.",IF(VLOOKUP($D3451,rng_ND,5,0)="Nein",VLOOKUP($D3451,rng_ND,2,FALSE),MIN(VLOOKUP($D3451,rng_ND,2,FALSE),A_Stammdaten!$B$19-D_SAV!$E3451+1))),"k.A.")</f>
        <v>k.A.</v>
      </c>
      <c r="X3451" s="343" t="str">
        <f t="shared" si="890"/>
        <v>k.A.</v>
      </c>
      <c r="Y3451" s="62"/>
      <c r="Z3451" s="48">
        <f t="shared" si="891"/>
        <v>0</v>
      </c>
      <c r="AA3451" s="457"/>
      <c r="AB3451" s="55">
        <f t="shared" si="883"/>
        <v>0</v>
      </c>
      <c r="AC3451" s="55">
        <f>IF(A_Stammdaten!$B$25="ja",D_SAV!AA3451,D_SAV!AB3451)</f>
        <v>0</v>
      </c>
      <c r="AD3451" s="478">
        <f>IF(AC3451=0,0,IF(U3451-(con_EOGJahr-D_SAV!E3451)&lt;=0,AC3451,AC3451/V3451))</f>
        <v>0</v>
      </c>
      <c r="AE3451" s="478">
        <f>IFERROR(IF(AND(VLOOKUP(D3451,rng_ND,5,FALSE)="Ja",D_SAV!T3451="degressiv"),D_SAV!AC3451*Y3451/100,0),0)</f>
        <v>0</v>
      </c>
      <c r="AF3451" s="55">
        <f>IFERROR(IF(VLOOKUP(D3451,rng_ND,5,FALSE)="Ja",MAX(D_SAV!AD3451:AE3451),D_SAV!AD3451),0)</f>
        <v>0</v>
      </c>
      <c r="AG3451" s="55">
        <f t="shared" si="884"/>
        <v>0</v>
      </c>
      <c r="AH3451" s="55">
        <f t="shared" si="885"/>
        <v>0</v>
      </c>
      <c r="AI3451" s="55">
        <f t="shared" si="886"/>
        <v>0</v>
      </c>
      <c r="AJ3451" s="55">
        <f t="shared" si="887"/>
        <v>0</v>
      </c>
      <c r="AK3451" s="55">
        <f t="shared" si="878"/>
        <v>0</v>
      </c>
      <c r="AL3451" s="55">
        <f t="shared" si="879"/>
        <v>0</v>
      </c>
      <c r="AM3451" s="55">
        <f t="shared" si="880"/>
        <v>0</v>
      </c>
    </row>
    <row r="3452" spans="1:39" x14ac:dyDescent="0.25">
      <c r="A3452" s="47">
        <v>3448</v>
      </c>
      <c r="B3452" s="358" t="str">
        <f>IF(AND(E3452&lt;&gt;0,D3452&lt;&gt;0,F3452&lt;&gt;0),IF(C3452&lt;&gt;0,CONCATENATE(C3452,"-AGr",VLOOKUP(D3452,Listen!$A$2:$G$45,7,FALSE),"-",E3452,"-",F3452,),CONCATENATE("AGr",VLOOKUP(D3452,Listen!$A$2:$G$45,7,FALSE),"-",E3452,"-",F3452)),"keine vollständige ID")</f>
        <v>keine vollständige ID</v>
      </c>
      <c r="C3452" s="359">
        <f>'[2]III_SAV-Details_NB'!B3458</f>
        <v>0</v>
      </c>
      <c r="D3452" s="359">
        <f>'[2]III_SAV-Details_NB'!C3458</f>
        <v>0</v>
      </c>
      <c r="E3452" s="359">
        <f>'[2]III_SAV-Details_NB'!D3458</f>
        <v>0</v>
      </c>
      <c r="F3452" s="490"/>
      <c r="G3452" s="281">
        <f>'[2]III_SAV-Details_NB'!X3458</f>
        <v>0</v>
      </c>
      <c r="H3452" s="281">
        <f t="shared" si="881"/>
        <v>0</v>
      </c>
      <c r="I3452" s="281">
        <f>IF(con_EOGJahr=2025,'[2]III_SAV-Details_NB'!AA3458,IF(con_EOGJahr=2026,'[2]III_SAV-Details_NB'!AB3458,'[2]III_SAV-Details_NB'!AC3458))</f>
        <v>0</v>
      </c>
      <c r="J3452" s="282"/>
      <c r="K3452" s="282"/>
      <c r="L3452" s="282"/>
      <c r="M3452" s="282"/>
      <c r="N3452" s="282"/>
      <c r="O3452" s="282"/>
      <c r="P3452" s="52">
        <f t="shared" si="882"/>
        <v>0</v>
      </c>
      <c r="Q3452" s="60"/>
      <c r="R3452" s="53">
        <f t="shared" si="888"/>
        <v>0</v>
      </c>
      <c r="S3452" s="59"/>
      <c r="T3452" s="61"/>
      <c r="U3452" s="342" t="str">
        <f t="shared" si="892"/>
        <v>k.A.</v>
      </c>
      <c r="V3452" s="343" t="str">
        <f t="shared" si="889"/>
        <v>k.A.</v>
      </c>
      <c r="W3452" s="343" t="str">
        <f>IFERROR(IF(OR($D3452="",$E3452=0,con_Ende=0),"k.A.",IF(VLOOKUP($D3452,rng_ND,5,0)="Nein",VLOOKUP($D3452,rng_ND,2,FALSE),MIN(VLOOKUP($D3452,rng_ND,2,FALSE),A_Stammdaten!$B$19-D_SAV!$E3452+1))),"k.A.")</f>
        <v>k.A.</v>
      </c>
      <c r="X3452" s="343" t="str">
        <f t="shared" si="890"/>
        <v>k.A.</v>
      </c>
      <c r="Y3452" s="62"/>
      <c r="Z3452" s="48">
        <f t="shared" si="891"/>
        <v>0</v>
      </c>
      <c r="AA3452" s="457"/>
      <c r="AB3452" s="55">
        <f t="shared" si="883"/>
        <v>0</v>
      </c>
      <c r="AC3452" s="55">
        <f>IF(A_Stammdaten!$B$25="ja",D_SAV!AA3452,D_SAV!AB3452)</f>
        <v>0</v>
      </c>
      <c r="AD3452" s="478">
        <f>IF(AC3452=0,0,IF(U3452-(con_EOGJahr-D_SAV!E3452)&lt;=0,AC3452,AC3452/V3452))</f>
        <v>0</v>
      </c>
      <c r="AE3452" s="478">
        <f>IFERROR(IF(AND(VLOOKUP(D3452,rng_ND,5,FALSE)="Ja",D_SAV!T3452="degressiv"),D_SAV!AC3452*Y3452/100,0),0)</f>
        <v>0</v>
      </c>
      <c r="AF3452" s="55">
        <f>IFERROR(IF(VLOOKUP(D3452,rng_ND,5,FALSE)="Ja",MAX(D_SAV!AD3452:AE3452),D_SAV!AD3452),0)</f>
        <v>0</v>
      </c>
      <c r="AG3452" s="55">
        <f t="shared" si="884"/>
        <v>0</v>
      </c>
      <c r="AH3452" s="55">
        <f t="shared" si="885"/>
        <v>0</v>
      </c>
      <c r="AI3452" s="55">
        <f t="shared" si="886"/>
        <v>0</v>
      </c>
      <c r="AJ3452" s="55">
        <f t="shared" si="887"/>
        <v>0</v>
      </c>
      <c r="AK3452" s="55">
        <f t="shared" si="878"/>
        <v>0</v>
      </c>
      <c r="AL3452" s="55">
        <f t="shared" si="879"/>
        <v>0</v>
      </c>
      <c r="AM3452" s="55">
        <f t="shared" si="880"/>
        <v>0</v>
      </c>
    </row>
    <row r="3453" spans="1:39" x14ac:dyDescent="0.25">
      <c r="A3453" s="47">
        <v>3449</v>
      </c>
      <c r="B3453" s="358" t="str">
        <f>IF(AND(E3453&lt;&gt;0,D3453&lt;&gt;0,F3453&lt;&gt;0),IF(C3453&lt;&gt;0,CONCATENATE(C3453,"-AGr",VLOOKUP(D3453,Listen!$A$2:$G$45,7,FALSE),"-",E3453,"-",F3453,),CONCATENATE("AGr",VLOOKUP(D3453,Listen!$A$2:$G$45,7,FALSE),"-",E3453,"-",F3453)),"keine vollständige ID")</f>
        <v>keine vollständige ID</v>
      </c>
      <c r="C3453" s="359">
        <f>'[2]III_SAV-Details_NB'!B3459</f>
        <v>0</v>
      </c>
      <c r="D3453" s="359">
        <f>'[2]III_SAV-Details_NB'!C3459</f>
        <v>0</v>
      </c>
      <c r="E3453" s="359">
        <f>'[2]III_SAV-Details_NB'!D3459</f>
        <v>0</v>
      </c>
      <c r="F3453" s="490"/>
      <c r="G3453" s="281">
        <f>'[2]III_SAV-Details_NB'!X3459</f>
        <v>0</v>
      </c>
      <c r="H3453" s="281">
        <f t="shared" si="881"/>
        <v>0</v>
      </c>
      <c r="I3453" s="281">
        <f>IF(con_EOGJahr=2025,'[2]III_SAV-Details_NB'!AA3459,IF(con_EOGJahr=2026,'[2]III_SAV-Details_NB'!AB3459,'[2]III_SAV-Details_NB'!AC3459))</f>
        <v>0</v>
      </c>
      <c r="J3453" s="282"/>
      <c r="K3453" s="282"/>
      <c r="L3453" s="282"/>
      <c r="M3453" s="282"/>
      <c r="N3453" s="282"/>
      <c r="O3453" s="282"/>
      <c r="P3453" s="52">
        <f t="shared" si="882"/>
        <v>0</v>
      </c>
      <c r="Q3453" s="60"/>
      <c r="R3453" s="53">
        <f t="shared" si="888"/>
        <v>0</v>
      </c>
      <c r="S3453" s="59"/>
      <c r="T3453" s="61"/>
      <c r="U3453" s="342" t="str">
        <f t="shared" si="892"/>
        <v>k.A.</v>
      </c>
      <c r="V3453" s="343" t="str">
        <f t="shared" si="889"/>
        <v>k.A.</v>
      </c>
      <c r="W3453" s="343" t="str">
        <f>IFERROR(IF(OR($D3453="",$E3453=0,con_Ende=0),"k.A.",IF(VLOOKUP($D3453,rng_ND,5,0)="Nein",VLOOKUP($D3453,rng_ND,2,FALSE),MIN(VLOOKUP($D3453,rng_ND,2,FALSE),A_Stammdaten!$B$19-D_SAV!$E3453+1))),"k.A.")</f>
        <v>k.A.</v>
      </c>
      <c r="X3453" s="343" t="str">
        <f t="shared" si="890"/>
        <v>k.A.</v>
      </c>
      <c r="Y3453" s="62"/>
      <c r="Z3453" s="48">
        <f t="shared" si="891"/>
        <v>0</v>
      </c>
      <c r="AA3453" s="457"/>
      <c r="AB3453" s="55">
        <f t="shared" si="883"/>
        <v>0</v>
      </c>
      <c r="AC3453" s="55">
        <f>IF(A_Stammdaten!$B$25="ja",D_SAV!AA3453,D_SAV!AB3453)</f>
        <v>0</v>
      </c>
      <c r="AD3453" s="478">
        <f>IF(AC3453=0,0,IF(U3453-(con_EOGJahr-D_SAV!E3453)&lt;=0,AC3453,AC3453/V3453))</f>
        <v>0</v>
      </c>
      <c r="AE3453" s="478">
        <f>IFERROR(IF(AND(VLOOKUP(D3453,rng_ND,5,FALSE)="Ja",D_SAV!T3453="degressiv"),D_SAV!AC3453*Y3453/100,0),0)</f>
        <v>0</v>
      </c>
      <c r="AF3453" s="55">
        <f>IFERROR(IF(VLOOKUP(D3453,rng_ND,5,FALSE)="Ja",MAX(D_SAV!AD3453:AE3453),D_SAV!AD3453),0)</f>
        <v>0</v>
      </c>
      <c r="AG3453" s="55">
        <f t="shared" si="884"/>
        <v>0</v>
      </c>
      <c r="AH3453" s="55">
        <f t="shared" si="885"/>
        <v>0</v>
      </c>
      <c r="AI3453" s="55">
        <f t="shared" si="886"/>
        <v>0</v>
      </c>
      <c r="AJ3453" s="55">
        <f t="shared" si="887"/>
        <v>0</v>
      </c>
      <c r="AK3453" s="55">
        <f t="shared" si="878"/>
        <v>0</v>
      </c>
      <c r="AL3453" s="55">
        <f t="shared" si="879"/>
        <v>0</v>
      </c>
      <c r="AM3453" s="55">
        <f t="shared" si="880"/>
        <v>0</v>
      </c>
    </row>
    <row r="3454" spans="1:39" x14ac:dyDescent="0.25">
      <c r="A3454" s="47">
        <v>3450</v>
      </c>
      <c r="B3454" s="358" t="str">
        <f>IF(AND(E3454&lt;&gt;0,D3454&lt;&gt;0,F3454&lt;&gt;0),IF(C3454&lt;&gt;0,CONCATENATE(C3454,"-AGr",VLOOKUP(D3454,Listen!$A$2:$G$45,7,FALSE),"-",E3454,"-",F3454,),CONCATENATE("AGr",VLOOKUP(D3454,Listen!$A$2:$G$45,7,FALSE),"-",E3454,"-",F3454)),"keine vollständige ID")</f>
        <v>keine vollständige ID</v>
      </c>
      <c r="C3454" s="359">
        <f>'[2]III_SAV-Details_NB'!B3460</f>
        <v>0</v>
      </c>
      <c r="D3454" s="359">
        <f>'[2]III_SAV-Details_NB'!C3460</f>
        <v>0</v>
      </c>
      <c r="E3454" s="359">
        <f>'[2]III_SAV-Details_NB'!D3460</f>
        <v>0</v>
      </c>
      <c r="F3454" s="490"/>
      <c r="G3454" s="281">
        <f>'[2]III_SAV-Details_NB'!X3460</f>
        <v>0</v>
      </c>
      <c r="H3454" s="281">
        <f t="shared" si="881"/>
        <v>0</v>
      </c>
      <c r="I3454" s="281">
        <f>IF(con_EOGJahr=2025,'[2]III_SAV-Details_NB'!AA3460,IF(con_EOGJahr=2026,'[2]III_SAV-Details_NB'!AB3460,'[2]III_SAV-Details_NB'!AC3460))</f>
        <v>0</v>
      </c>
      <c r="J3454" s="282"/>
      <c r="K3454" s="282"/>
      <c r="L3454" s="282"/>
      <c r="M3454" s="282"/>
      <c r="N3454" s="282"/>
      <c r="O3454" s="282"/>
      <c r="P3454" s="52">
        <f t="shared" si="882"/>
        <v>0</v>
      </c>
      <c r="Q3454" s="60"/>
      <c r="R3454" s="53">
        <f t="shared" si="888"/>
        <v>0</v>
      </c>
      <c r="S3454" s="59"/>
      <c r="T3454" s="61"/>
      <c r="U3454" s="342" t="str">
        <f t="shared" si="892"/>
        <v>k.A.</v>
      </c>
      <c r="V3454" s="343" t="str">
        <f t="shared" si="889"/>
        <v>k.A.</v>
      </c>
      <c r="W3454" s="343" t="str">
        <f>IFERROR(IF(OR($D3454="",$E3454=0,con_Ende=0),"k.A.",IF(VLOOKUP($D3454,rng_ND,5,0)="Nein",VLOOKUP($D3454,rng_ND,2,FALSE),MIN(VLOOKUP($D3454,rng_ND,2,FALSE),A_Stammdaten!$B$19-D_SAV!$E3454+1))),"k.A.")</f>
        <v>k.A.</v>
      </c>
      <c r="X3454" s="343" t="str">
        <f t="shared" si="890"/>
        <v>k.A.</v>
      </c>
      <c r="Y3454" s="62"/>
      <c r="Z3454" s="48">
        <f t="shared" si="891"/>
        <v>0</v>
      </c>
      <c r="AA3454" s="457"/>
      <c r="AB3454" s="55">
        <f t="shared" si="883"/>
        <v>0</v>
      </c>
      <c r="AC3454" s="55">
        <f>IF(A_Stammdaten!$B$25="ja",D_SAV!AA3454,D_SAV!AB3454)</f>
        <v>0</v>
      </c>
      <c r="AD3454" s="478">
        <f>IF(AC3454=0,0,IF(U3454-(con_EOGJahr-D_SAV!E3454)&lt;=0,AC3454,AC3454/V3454))</f>
        <v>0</v>
      </c>
      <c r="AE3454" s="478">
        <f>IFERROR(IF(AND(VLOOKUP(D3454,rng_ND,5,FALSE)="Ja",D_SAV!T3454="degressiv"),D_SAV!AC3454*Y3454/100,0),0)</f>
        <v>0</v>
      </c>
      <c r="AF3454" s="55">
        <f>IFERROR(IF(VLOOKUP(D3454,rng_ND,5,FALSE)="Ja",MAX(D_SAV!AD3454:AE3454),D_SAV!AD3454),0)</f>
        <v>0</v>
      </c>
      <c r="AG3454" s="55">
        <f t="shared" si="884"/>
        <v>0</v>
      </c>
      <c r="AH3454" s="55">
        <f t="shared" si="885"/>
        <v>0</v>
      </c>
      <c r="AI3454" s="55">
        <f t="shared" si="886"/>
        <v>0</v>
      </c>
      <c r="AJ3454" s="55">
        <f t="shared" si="887"/>
        <v>0</v>
      </c>
      <c r="AK3454" s="55">
        <f t="shared" si="878"/>
        <v>0</v>
      </c>
      <c r="AL3454" s="55">
        <f t="shared" si="879"/>
        <v>0</v>
      </c>
      <c r="AM3454" s="55">
        <f t="shared" si="880"/>
        <v>0</v>
      </c>
    </row>
    <row r="3455" spans="1:39" x14ac:dyDescent="0.25">
      <c r="A3455" s="47">
        <v>3451</v>
      </c>
      <c r="B3455" s="358" t="str">
        <f>IF(AND(E3455&lt;&gt;0,D3455&lt;&gt;0,F3455&lt;&gt;0),IF(C3455&lt;&gt;0,CONCATENATE(C3455,"-AGr",VLOOKUP(D3455,Listen!$A$2:$G$45,7,FALSE),"-",E3455,"-",F3455,),CONCATENATE("AGr",VLOOKUP(D3455,Listen!$A$2:$G$45,7,FALSE),"-",E3455,"-",F3455)),"keine vollständige ID")</f>
        <v>keine vollständige ID</v>
      </c>
      <c r="C3455" s="359">
        <f>'[2]III_SAV-Details_NB'!B3461</f>
        <v>0</v>
      </c>
      <c r="D3455" s="359">
        <f>'[2]III_SAV-Details_NB'!C3461</f>
        <v>0</v>
      </c>
      <c r="E3455" s="359">
        <f>'[2]III_SAV-Details_NB'!D3461</f>
        <v>0</v>
      </c>
      <c r="F3455" s="490"/>
      <c r="G3455" s="281">
        <f>'[2]III_SAV-Details_NB'!X3461</f>
        <v>0</v>
      </c>
      <c r="H3455" s="281">
        <f t="shared" si="881"/>
        <v>0</v>
      </c>
      <c r="I3455" s="281">
        <f>IF(con_EOGJahr=2025,'[2]III_SAV-Details_NB'!AA3461,IF(con_EOGJahr=2026,'[2]III_SAV-Details_NB'!AB3461,'[2]III_SAV-Details_NB'!AC3461))</f>
        <v>0</v>
      </c>
      <c r="J3455" s="282"/>
      <c r="K3455" s="282"/>
      <c r="L3455" s="282"/>
      <c r="M3455" s="282"/>
      <c r="N3455" s="282"/>
      <c r="O3455" s="282"/>
      <c r="P3455" s="52">
        <f t="shared" si="882"/>
        <v>0</v>
      </c>
      <c r="Q3455" s="60"/>
      <c r="R3455" s="53">
        <f t="shared" si="888"/>
        <v>0</v>
      </c>
      <c r="S3455" s="59"/>
      <c r="T3455" s="61"/>
      <c r="U3455" s="342" t="str">
        <f t="shared" si="892"/>
        <v>k.A.</v>
      </c>
      <c r="V3455" s="343" t="str">
        <f t="shared" si="889"/>
        <v>k.A.</v>
      </c>
      <c r="W3455" s="343" t="str">
        <f>IFERROR(IF(OR($D3455="",$E3455=0,con_Ende=0),"k.A.",IF(VLOOKUP($D3455,rng_ND,5,0)="Nein",VLOOKUP($D3455,rng_ND,2,FALSE),MIN(VLOOKUP($D3455,rng_ND,2,FALSE),A_Stammdaten!$B$19-D_SAV!$E3455+1))),"k.A.")</f>
        <v>k.A.</v>
      </c>
      <c r="X3455" s="343" t="str">
        <f t="shared" si="890"/>
        <v>k.A.</v>
      </c>
      <c r="Y3455" s="62"/>
      <c r="Z3455" s="48">
        <f t="shared" si="891"/>
        <v>0</v>
      </c>
      <c r="AA3455" s="457"/>
      <c r="AB3455" s="55">
        <f t="shared" si="883"/>
        <v>0</v>
      </c>
      <c r="AC3455" s="55">
        <f>IF(A_Stammdaten!$B$25="ja",D_SAV!AA3455,D_SAV!AB3455)</f>
        <v>0</v>
      </c>
      <c r="AD3455" s="478">
        <f>IF(AC3455=0,0,IF(U3455-(con_EOGJahr-D_SAV!E3455)&lt;=0,AC3455,AC3455/V3455))</f>
        <v>0</v>
      </c>
      <c r="AE3455" s="478">
        <f>IFERROR(IF(AND(VLOOKUP(D3455,rng_ND,5,FALSE)="Ja",D_SAV!T3455="degressiv"),D_SAV!AC3455*Y3455/100,0),0)</f>
        <v>0</v>
      </c>
      <c r="AF3455" s="55">
        <f>IFERROR(IF(VLOOKUP(D3455,rng_ND,5,FALSE)="Ja",MAX(D_SAV!AD3455:AE3455),D_SAV!AD3455),0)</f>
        <v>0</v>
      </c>
      <c r="AG3455" s="55">
        <f t="shared" si="884"/>
        <v>0</v>
      </c>
      <c r="AH3455" s="55">
        <f t="shared" si="885"/>
        <v>0</v>
      </c>
      <c r="AI3455" s="55">
        <f t="shared" si="886"/>
        <v>0</v>
      </c>
      <c r="AJ3455" s="55">
        <f t="shared" si="887"/>
        <v>0</v>
      </c>
      <c r="AK3455" s="55">
        <f t="shared" si="878"/>
        <v>0</v>
      </c>
      <c r="AL3455" s="55">
        <f t="shared" si="879"/>
        <v>0</v>
      </c>
      <c r="AM3455" s="55">
        <f t="shared" si="880"/>
        <v>0</v>
      </c>
    </row>
    <row r="3456" spans="1:39" x14ac:dyDescent="0.25">
      <c r="A3456" s="47">
        <v>3452</v>
      </c>
      <c r="B3456" s="358" t="str">
        <f>IF(AND(E3456&lt;&gt;0,D3456&lt;&gt;0,F3456&lt;&gt;0),IF(C3456&lt;&gt;0,CONCATENATE(C3456,"-AGr",VLOOKUP(D3456,Listen!$A$2:$G$45,7,FALSE),"-",E3456,"-",F3456,),CONCATENATE("AGr",VLOOKUP(D3456,Listen!$A$2:$G$45,7,FALSE),"-",E3456,"-",F3456)),"keine vollständige ID")</f>
        <v>keine vollständige ID</v>
      </c>
      <c r="C3456" s="359">
        <f>'[2]III_SAV-Details_NB'!B3462</f>
        <v>0</v>
      </c>
      <c r="D3456" s="359">
        <f>'[2]III_SAV-Details_NB'!C3462</f>
        <v>0</v>
      </c>
      <c r="E3456" s="359">
        <f>'[2]III_SAV-Details_NB'!D3462</f>
        <v>0</v>
      </c>
      <c r="F3456" s="490"/>
      <c r="G3456" s="281">
        <f>'[2]III_SAV-Details_NB'!X3462</f>
        <v>0</v>
      </c>
      <c r="H3456" s="281">
        <f t="shared" si="881"/>
        <v>0</v>
      </c>
      <c r="I3456" s="281">
        <f>IF(con_EOGJahr=2025,'[2]III_SAV-Details_NB'!AA3462,IF(con_EOGJahr=2026,'[2]III_SAV-Details_NB'!AB3462,'[2]III_SAV-Details_NB'!AC3462))</f>
        <v>0</v>
      </c>
      <c r="J3456" s="282"/>
      <c r="K3456" s="282"/>
      <c r="L3456" s="282"/>
      <c r="M3456" s="282"/>
      <c r="N3456" s="282"/>
      <c r="O3456" s="282"/>
      <c r="P3456" s="52">
        <f t="shared" si="882"/>
        <v>0</v>
      </c>
      <c r="Q3456" s="60"/>
      <c r="R3456" s="53">
        <f t="shared" si="888"/>
        <v>0</v>
      </c>
      <c r="S3456" s="59"/>
      <c r="T3456" s="61"/>
      <c r="U3456" s="342" t="str">
        <f t="shared" si="892"/>
        <v>k.A.</v>
      </c>
      <c r="V3456" s="343" t="str">
        <f t="shared" si="889"/>
        <v>k.A.</v>
      </c>
      <c r="W3456" s="343" t="str">
        <f>IFERROR(IF(OR($D3456="",$E3456=0,con_Ende=0),"k.A.",IF(VLOOKUP($D3456,rng_ND,5,0)="Nein",VLOOKUP($D3456,rng_ND,2,FALSE),MIN(VLOOKUP($D3456,rng_ND,2,FALSE),A_Stammdaten!$B$19-D_SAV!$E3456+1))),"k.A.")</f>
        <v>k.A.</v>
      </c>
      <c r="X3456" s="343" t="str">
        <f t="shared" si="890"/>
        <v>k.A.</v>
      </c>
      <c r="Y3456" s="62"/>
      <c r="Z3456" s="48">
        <f t="shared" si="891"/>
        <v>0</v>
      </c>
      <c r="AA3456" s="457"/>
      <c r="AB3456" s="55">
        <f t="shared" si="883"/>
        <v>0</v>
      </c>
      <c r="AC3456" s="55">
        <f>IF(A_Stammdaten!$B$25="ja",D_SAV!AA3456,D_SAV!AB3456)</f>
        <v>0</v>
      </c>
      <c r="AD3456" s="478">
        <f>IF(AC3456=0,0,IF(U3456-(con_EOGJahr-D_SAV!E3456)&lt;=0,AC3456,AC3456/V3456))</f>
        <v>0</v>
      </c>
      <c r="AE3456" s="478">
        <f>IFERROR(IF(AND(VLOOKUP(D3456,rng_ND,5,FALSE)="Ja",D_SAV!T3456="degressiv"),D_SAV!AC3456*Y3456/100,0),0)</f>
        <v>0</v>
      </c>
      <c r="AF3456" s="55">
        <f>IFERROR(IF(VLOOKUP(D3456,rng_ND,5,FALSE)="Ja",MAX(D_SAV!AD3456:AE3456),D_SAV!AD3456),0)</f>
        <v>0</v>
      </c>
      <c r="AG3456" s="55">
        <f t="shared" si="884"/>
        <v>0</v>
      </c>
      <c r="AH3456" s="55">
        <f t="shared" si="885"/>
        <v>0</v>
      </c>
      <c r="AI3456" s="55">
        <f t="shared" si="886"/>
        <v>0</v>
      </c>
      <c r="AJ3456" s="55">
        <f t="shared" si="887"/>
        <v>0</v>
      </c>
      <c r="AK3456" s="55">
        <f t="shared" si="878"/>
        <v>0</v>
      </c>
      <c r="AL3456" s="55">
        <f t="shared" si="879"/>
        <v>0</v>
      </c>
      <c r="AM3456" s="55">
        <f t="shared" si="880"/>
        <v>0</v>
      </c>
    </row>
    <row r="3457" spans="1:39" x14ac:dyDescent="0.25">
      <c r="A3457" s="47">
        <v>3453</v>
      </c>
      <c r="B3457" s="358" t="str">
        <f>IF(AND(E3457&lt;&gt;0,D3457&lt;&gt;0,F3457&lt;&gt;0),IF(C3457&lt;&gt;0,CONCATENATE(C3457,"-AGr",VLOOKUP(D3457,Listen!$A$2:$G$45,7,FALSE),"-",E3457,"-",F3457,),CONCATENATE("AGr",VLOOKUP(D3457,Listen!$A$2:$G$45,7,FALSE),"-",E3457,"-",F3457)),"keine vollständige ID")</f>
        <v>keine vollständige ID</v>
      </c>
      <c r="C3457" s="359">
        <f>'[2]III_SAV-Details_NB'!B3463</f>
        <v>0</v>
      </c>
      <c r="D3457" s="359">
        <f>'[2]III_SAV-Details_NB'!C3463</f>
        <v>0</v>
      </c>
      <c r="E3457" s="359">
        <f>'[2]III_SAV-Details_NB'!D3463</f>
        <v>0</v>
      </c>
      <c r="F3457" s="490"/>
      <c r="G3457" s="281">
        <f>'[2]III_SAV-Details_NB'!X3463</f>
        <v>0</v>
      </c>
      <c r="H3457" s="281">
        <f t="shared" si="881"/>
        <v>0</v>
      </c>
      <c r="I3457" s="281">
        <f>IF(con_EOGJahr=2025,'[2]III_SAV-Details_NB'!AA3463,IF(con_EOGJahr=2026,'[2]III_SAV-Details_NB'!AB3463,'[2]III_SAV-Details_NB'!AC3463))</f>
        <v>0</v>
      </c>
      <c r="J3457" s="282"/>
      <c r="K3457" s="282"/>
      <c r="L3457" s="282"/>
      <c r="M3457" s="282"/>
      <c r="N3457" s="282"/>
      <c r="O3457" s="282"/>
      <c r="P3457" s="52">
        <f t="shared" si="882"/>
        <v>0</v>
      </c>
      <c r="Q3457" s="60"/>
      <c r="R3457" s="53">
        <f t="shared" si="888"/>
        <v>0</v>
      </c>
      <c r="S3457" s="59"/>
      <c r="T3457" s="61"/>
      <c r="U3457" s="342" t="str">
        <f t="shared" si="892"/>
        <v>k.A.</v>
      </c>
      <c r="V3457" s="343" t="str">
        <f t="shared" si="889"/>
        <v>k.A.</v>
      </c>
      <c r="W3457" s="343" t="str">
        <f>IFERROR(IF(OR($D3457="",$E3457=0,con_Ende=0),"k.A.",IF(VLOOKUP($D3457,rng_ND,5,0)="Nein",VLOOKUP($D3457,rng_ND,2,FALSE),MIN(VLOOKUP($D3457,rng_ND,2,FALSE),A_Stammdaten!$B$19-D_SAV!$E3457+1))),"k.A.")</f>
        <v>k.A.</v>
      </c>
      <c r="X3457" s="343" t="str">
        <f t="shared" si="890"/>
        <v>k.A.</v>
      </c>
      <c r="Y3457" s="62"/>
      <c r="Z3457" s="48">
        <f t="shared" si="891"/>
        <v>0</v>
      </c>
      <c r="AA3457" s="457"/>
      <c r="AB3457" s="55">
        <f t="shared" si="883"/>
        <v>0</v>
      </c>
      <c r="AC3457" s="55">
        <f>IF(A_Stammdaten!$B$25="ja",D_SAV!AA3457,D_SAV!AB3457)</f>
        <v>0</v>
      </c>
      <c r="AD3457" s="478">
        <f>IF(AC3457=0,0,IF(U3457-(con_EOGJahr-D_SAV!E3457)&lt;=0,AC3457,AC3457/V3457))</f>
        <v>0</v>
      </c>
      <c r="AE3457" s="478">
        <f>IFERROR(IF(AND(VLOOKUP(D3457,rng_ND,5,FALSE)="Ja",D_SAV!T3457="degressiv"),D_SAV!AC3457*Y3457/100,0),0)</f>
        <v>0</v>
      </c>
      <c r="AF3457" s="55">
        <f>IFERROR(IF(VLOOKUP(D3457,rng_ND,5,FALSE)="Ja",MAX(D_SAV!AD3457:AE3457),D_SAV!AD3457),0)</f>
        <v>0</v>
      </c>
      <c r="AG3457" s="55">
        <f t="shared" si="884"/>
        <v>0</v>
      </c>
      <c r="AH3457" s="55">
        <f t="shared" si="885"/>
        <v>0</v>
      </c>
      <c r="AI3457" s="55">
        <f t="shared" si="886"/>
        <v>0</v>
      </c>
      <c r="AJ3457" s="55">
        <f t="shared" si="887"/>
        <v>0</v>
      </c>
      <c r="AK3457" s="55">
        <f t="shared" si="878"/>
        <v>0</v>
      </c>
      <c r="AL3457" s="55">
        <f t="shared" si="879"/>
        <v>0</v>
      </c>
      <c r="AM3457" s="55">
        <f t="shared" si="880"/>
        <v>0</v>
      </c>
    </row>
    <row r="3458" spans="1:39" x14ac:dyDescent="0.25">
      <c r="A3458" s="47">
        <v>3454</v>
      </c>
      <c r="B3458" s="358" t="str">
        <f>IF(AND(E3458&lt;&gt;0,D3458&lt;&gt;0,F3458&lt;&gt;0),IF(C3458&lt;&gt;0,CONCATENATE(C3458,"-AGr",VLOOKUP(D3458,Listen!$A$2:$G$45,7,FALSE),"-",E3458,"-",F3458,),CONCATENATE("AGr",VLOOKUP(D3458,Listen!$A$2:$G$45,7,FALSE),"-",E3458,"-",F3458)),"keine vollständige ID")</f>
        <v>keine vollständige ID</v>
      </c>
      <c r="C3458" s="359">
        <f>'[2]III_SAV-Details_NB'!B3464</f>
        <v>0</v>
      </c>
      <c r="D3458" s="359">
        <f>'[2]III_SAV-Details_NB'!C3464</f>
        <v>0</v>
      </c>
      <c r="E3458" s="359">
        <f>'[2]III_SAV-Details_NB'!D3464</f>
        <v>0</v>
      </c>
      <c r="F3458" s="490"/>
      <c r="G3458" s="281">
        <f>'[2]III_SAV-Details_NB'!X3464</f>
        <v>0</v>
      </c>
      <c r="H3458" s="281">
        <f t="shared" si="881"/>
        <v>0</v>
      </c>
      <c r="I3458" s="281">
        <f>IF(con_EOGJahr=2025,'[2]III_SAV-Details_NB'!AA3464,IF(con_EOGJahr=2026,'[2]III_SAV-Details_NB'!AB3464,'[2]III_SAV-Details_NB'!AC3464))</f>
        <v>0</v>
      </c>
      <c r="J3458" s="282"/>
      <c r="K3458" s="282"/>
      <c r="L3458" s="282"/>
      <c r="M3458" s="282"/>
      <c r="N3458" s="282"/>
      <c r="O3458" s="282"/>
      <c r="P3458" s="52">
        <f t="shared" si="882"/>
        <v>0</v>
      </c>
      <c r="Q3458" s="60"/>
      <c r="R3458" s="53">
        <f t="shared" si="888"/>
        <v>0</v>
      </c>
      <c r="S3458" s="59"/>
      <c r="T3458" s="61"/>
      <c r="U3458" s="342" t="str">
        <f t="shared" si="892"/>
        <v>k.A.</v>
      </c>
      <c r="V3458" s="343" t="str">
        <f t="shared" si="889"/>
        <v>k.A.</v>
      </c>
      <c r="W3458" s="343" t="str">
        <f>IFERROR(IF(OR($D3458="",$E3458=0,con_Ende=0),"k.A.",IF(VLOOKUP($D3458,rng_ND,5,0)="Nein",VLOOKUP($D3458,rng_ND,2,FALSE),MIN(VLOOKUP($D3458,rng_ND,2,FALSE),A_Stammdaten!$B$19-D_SAV!$E3458+1))),"k.A.")</f>
        <v>k.A.</v>
      </c>
      <c r="X3458" s="343" t="str">
        <f t="shared" si="890"/>
        <v>k.A.</v>
      </c>
      <c r="Y3458" s="62"/>
      <c r="Z3458" s="48">
        <f t="shared" si="891"/>
        <v>0</v>
      </c>
      <c r="AA3458" s="457"/>
      <c r="AB3458" s="55">
        <f t="shared" si="883"/>
        <v>0</v>
      </c>
      <c r="AC3458" s="55">
        <f>IF(A_Stammdaten!$B$25="ja",D_SAV!AA3458,D_SAV!AB3458)</f>
        <v>0</v>
      </c>
      <c r="AD3458" s="478">
        <f>IF(AC3458=0,0,IF(U3458-(con_EOGJahr-D_SAV!E3458)&lt;=0,AC3458,AC3458/V3458))</f>
        <v>0</v>
      </c>
      <c r="AE3458" s="478">
        <f>IFERROR(IF(AND(VLOOKUP(D3458,rng_ND,5,FALSE)="Ja",D_SAV!T3458="degressiv"),D_SAV!AC3458*Y3458/100,0),0)</f>
        <v>0</v>
      </c>
      <c r="AF3458" s="55">
        <f>IFERROR(IF(VLOOKUP(D3458,rng_ND,5,FALSE)="Ja",MAX(D_SAV!AD3458:AE3458),D_SAV!AD3458),0)</f>
        <v>0</v>
      </c>
      <c r="AG3458" s="55">
        <f t="shared" si="884"/>
        <v>0</v>
      </c>
      <c r="AH3458" s="55">
        <f t="shared" si="885"/>
        <v>0</v>
      </c>
      <c r="AI3458" s="55">
        <f t="shared" si="886"/>
        <v>0</v>
      </c>
      <c r="AJ3458" s="55">
        <f t="shared" si="887"/>
        <v>0</v>
      </c>
      <c r="AK3458" s="55">
        <f t="shared" si="878"/>
        <v>0</v>
      </c>
      <c r="AL3458" s="55">
        <f t="shared" si="879"/>
        <v>0</v>
      </c>
      <c r="AM3458" s="55">
        <f t="shared" si="880"/>
        <v>0</v>
      </c>
    </row>
    <row r="3459" spans="1:39" x14ac:dyDescent="0.25">
      <c r="A3459" s="47">
        <v>3455</v>
      </c>
      <c r="B3459" s="358" t="str">
        <f>IF(AND(E3459&lt;&gt;0,D3459&lt;&gt;0,F3459&lt;&gt;0),IF(C3459&lt;&gt;0,CONCATENATE(C3459,"-AGr",VLOOKUP(D3459,Listen!$A$2:$G$45,7,FALSE),"-",E3459,"-",F3459,),CONCATENATE("AGr",VLOOKUP(D3459,Listen!$A$2:$G$45,7,FALSE),"-",E3459,"-",F3459)),"keine vollständige ID")</f>
        <v>keine vollständige ID</v>
      </c>
      <c r="C3459" s="359">
        <f>'[2]III_SAV-Details_NB'!B3465</f>
        <v>0</v>
      </c>
      <c r="D3459" s="359">
        <f>'[2]III_SAV-Details_NB'!C3465</f>
        <v>0</v>
      </c>
      <c r="E3459" s="359">
        <f>'[2]III_SAV-Details_NB'!D3465</f>
        <v>0</v>
      </c>
      <c r="F3459" s="490"/>
      <c r="G3459" s="281">
        <f>'[2]III_SAV-Details_NB'!X3465</f>
        <v>0</v>
      </c>
      <c r="H3459" s="281">
        <f t="shared" si="881"/>
        <v>0</v>
      </c>
      <c r="I3459" s="281">
        <f>IF(con_EOGJahr=2025,'[2]III_SAV-Details_NB'!AA3465,IF(con_EOGJahr=2026,'[2]III_SAV-Details_NB'!AB3465,'[2]III_SAV-Details_NB'!AC3465))</f>
        <v>0</v>
      </c>
      <c r="J3459" s="282"/>
      <c r="K3459" s="282"/>
      <c r="L3459" s="282"/>
      <c r="M3459" s="282"/>
      <c r="N3459" s="282"/>
      <c r="O3459" s="282"/>
      <c r="P3459" s="52">
        <f t="shared" si="882"/>
        <v>0</v>
      </c>
      <c r="Q3459" s="60"/>
      <c r="R3459" s="53">
        <f t="shared" si="888"/>
        <v>0</v>
      </c>
      <c r="S3459" s="59"/>
      <c r="T3459" s="61"/>
      <c r="U3459" s="342" t="str">
        <f t="shared" si="892"/>
        <v>k.A.</v>
      </c>
      <c r="V3459" s="343" t="str">
        <f t="shared" si="889"/>
        <v>k.A.</v>
      </c>
      <c r="W3459" s="343" t="str">
        <f>IFERROR(IF(OR($D3459="",$E3459=0,con_Ende=0),"k.A.",IF(VLOOKUP($D3459,rng_ND,5,0)="Nein",VLOOKUP($D3459,rng_ND,2,FALSE),MIN(VLOOKUP($D3459,rng_ND,2,FALSE),A_Stammdaten!$B$19-D_SAV!$E3459+1))),"k.A.")</f>
        <v>k.A.</v>
      </c>
      <c r="X3459" s="343" t="str">
        <f t="shared" si="890"/>
        <v>k.A.</v>
      </c>
      <c r="Y3459" s="62"/>
      <c r="Z3459" s="48">
        <f t="shared" si="891"/>
        <v>0</v>
      </c>
      <c r="AA3459" s="457"/>
      <c r="AB3459" s="55">
        <f t="shared" si="883"/>
        <v>0</v>
      </c>
      <c r="AC3459" s="55">
        <f>IF(A_Stammdaten!$B$25="ja",D_SAV!AA3459,D_SAV!AB3459)</f>
        <v>0</v>
      </c>
      <c r="AD3459" s="478">
        <f>IF(AC3459=0,0,IF(U3459-(con_EOGJahr-D_SAV!E3459)&lt;=0,AC3459,AC3459/V3459))</f>
        <v>0</v>
      </c>
      <c r="AE3459" s="478">
        <f>IFERROR(IF(AND(VLOOKUP(D3459,rng_ND,5,FALSE)="Ja",D_SAV!T3459="degressiv"),D_SAV!AC3459*Y3459/100,0),0)</f>
        <v>0</v>
      </c>
      <c r="AF3459" s="55">
        <f>IFERROR(IF(VLOOKUP(D3459,rng_ND,5,FALSE)="Ja",MAX(D_SAV!AD3459:AE3459),D_SAV!AD3459),0)</f>
        <v>0</v>
      </c>
      <c r="AG3459" s="55">
        <f t="shared" si="884"/>
        <v>0</v>
      </c>
      <c r="AH3459" s="55">
        <f t="shared" si="885"/>
        <v>0</v>
      </c>
      <c r="AI3459" s="55">
        <f t="shared" si="886"/>
        <v>0</v>
      </c>
      <c r="AJ3459" s="55">
        <f t="shared" si="887"/>
        <v>0</v>
      </c>
      <c r="AK3459" s="55">
        <f t="shared" si="878"/>
        <v>0</v>
      </c>
      <c r="AL3459" s="55">
        <f t="shared" si="879"/>
        <v>0</v>
      </c>
      <c r="AM3459" s="55">
        <f t="shared" si="880"/>
        <v>0</v>
      </c>
    </row>
    <row r="3460" spans="1:39" x14ac:dyDescent="0.25">
      <c r="A3460" s="47">
        <v>3456</v>
      </c>
      <c r="B3460" s="358" t="str">
        <f>IF(AND(E3460&lt;&gt;0,D3460&lt;&gt;0,F3460&lt;&gt;0),IF(C3460&lt;&gt;0,CONCATENATE(C3460,"-AGr",VLOOKUP(D3460,Listen!$A$2:$G$45,7,FALSE),"-",E3460,"-",F3460,),CONCATENATE("AGr",VLOOKUP(D3460,Listen!$A$2:$G$45,7,FALSE),"-",E3460,"-",F3460)),"keine vollständige ID")</f>
        <v>keine vollständige ID</v>
      </c>
      <c r="C3460" s="359">
        <f>'[2]III_SAV-Details_NB'!B3466</f>
        <v>0</v>
      </c>
      <c r="D3460" s="359">
        <f>'[2]III_SAV-Details_NB'!C3466</f>
        <v>0</v>
      </c>
      <c r="E3460" s="359">
        <f>'[2]III_SAV-Details_NB'!D3466</f>
        <v>0</v>
      </c>
      <c r="F3460" s="490"/>
      <c r="G3460" s="281">
        <f>'[2]III_SAV-Details_NB'!X3466</f>
        <v>0</v>
      </c>
      <c r="H3460" s="281">
        <f t="shared" si="881"/>
        <v>0</v>
      </c>
      <c r="I3460" s="281">
        <f>IF(con_EOGJahr=2025,'[2]III_SAV-Details_NB'!AA3466,IF(con_EOGJahr=2026,'[2]III_SAV-Details_NB'!AB3466,'[2]III_SAV-Details_NB'!AC3466))</f>
        <v>0</v>
      </c>
      <c r="J3460" s="282"/>
      <c r="K3460" s="282"/>
      <c r="L3460" s="282"/>
      <c r="M3460" s="282"/>
      <c r="N3460" s="282"/>
      <c r="O3460" s="282"/>
      <c r="P3460" s="52">
        <f t="shared" si="882"/>
        <v>0</v>
      </c>
      <c r="Q3460" s="60"/>
      <c r="R3460" s="53">
        <f t="shared" si="888"/>
        <v>0</v>
      </c>
      <c r="S3460" s="59"/>
      <c r="T3460" s="61"/>
      <c r="U3460" s="342" t="str">
        <f t="shared" si="892"/>
        <v>k.A.</v>
      </c>
      <c r="V3460" s="343" t="str">
        <f t="shared" si="889"/>
        <v>k.A.</v>
      </c>
      <c r="W3460" s="343" t="str">
        <f>IFERROR(IF(OR($D3460="",$E3460=0,con_Ende=0),"k.A.",IF(VLOOKUP($D3460,rng_ND,5,0)="Nein",VLOOKUP($D3460,rng_ND,2,FALSE),MIN(VLOOKUP($D3460,rng_ND,2,FALSE),A_Stammdaten!$B$19-D_SAV!$E3460+1))),"k.A.")</f>
        <v>k.A.</v>
      </c>
      <c r="X3460" s="343" t="str">
        <f t="shared" si="890"/>
        <v>k.A.</v>
      </c>
      <c r="Y3460" s="62"/>
      <c r="Z3460" s="48">
        <f t="shared" si="891"/>
        <v>0</v>
      </c>
      <c r="AA3460" s="457"/>
      <c r="AB3460" s="55">
        <f t="shared" si="883"/>
        <v>0</v>
      </c>
      <c r="AC3460" s="55">
        <f>IF(A_Stammdaten!$B$25="ja",D_SAV!AA3460,D_SAV!AB3460)</f>
        <v>0</v>
      </c>
      <c r="AD3460" s="478">
        <f>IF(AC3460=0,0,IF(U3460-(con_EOGJahr-D_SAV!E3460)&lt;=0,AC3460,AC3460/V3460))</f>
        <v>0</v>
      </c>
      <c r="AE3460" s="478">
        <f>IFERROR(IF(AND(VLOOKUP(D3460,rng_ND,5,FALSE)="Ja",D_SAV!T3460="degressiv"),D_SAV!AC3460*Y3460/100,0),0)</f>
        <v>0</v>
      </c>
      <c r="AF3460" s="55">
        <f>IFERROR(IF(VLOOKUP(D3460,rng_ND,5,FALSE)="Ja",MAX(D_SAV!AD3460:AE3460),D_SAV!AD3460),0)</f>
        <v>0</v>
      </c>
      <c r="AG3460" s="55">
        <f t="shared" si="884"/>
        <v>0</v>
      </c>
      <c r="AH3460" s="55">
        <f t="shared" si="885"/>
        <v>0</v>
      </c>
      <c r="AI3460" s="55">
        <f t="shared" si="886"/>
        <v>0</v>
      </c>
      <c r="AJ3460" s="55">
        <f t="shared" si="887"/>
        <v>0</v>
      </c>
      <c r="AK3460" s="55">
        <f t="shared" si="878"/>
        <v>0</v>
      </c>
      <c r="AL3460" s="55">
        <f t="shared" si="879"/>
        <v>0</v>
      </c>
      <c r="AM3460" s="55">
        <f t="shared" si="880"/>
        <v>0</v>
      </c>
    </row>
    <row r="3461" spans="1:39" x14ac:dyDescent="0.25">
      <c r="A3461" s="47">
        <v>3457</v>
      </c>
      <c r="B3461" s="358" t="str">
        <f>IF(AND(E3461&lt;&gt;0,D3461&lt;&gt;0,F3461&lt;&gt;0),IF(C3461&lt;&gt;0,CONCATENATE(C3461,"-AGr",VLOOKUP(D3461,Listen!$A$2:$G$45,7,FALSE),"-",E3461,"-",F3461,),CONCATENATE("AGr",VLOOKUP(D3461,Listen!$A$2:$G$45,7,FALSE),"-",E3461,"-",F3461)),"keine vollständige ID")</f>
        <v>keine vollständige ID</v>
      </c>
      <c r="C3461" s="359">
        <f>'[2]III_SAV-Details_NB'!B3467</f>
        <v>0</v>
      </c>
      <c r="D3461" s="359">
        <f>'[2]III_SAV-Details_NB'!C3467</f>
        <v>0</v>
      </c>
      <c r="E3461" s="359">
        <f>'[2]III_SAV-Details_NB'!D3467</f>
        <v>0</v>
      </c>
      <c r="F3461" s="490"/>
      <c r="G3461" s="281">
        <f>'[2]III_SAV-Details_NB'!X3467</f>
        <v>0</v>
      </c>
      <c r="H3461" s="281">
        <f t="shared" si="881"/>
        <v>0</v>
      </c>
      <c r="I3461" s="281">
        <f>IF(con_EOGJahr=2025,'[2]III_SAV-Details_NB'!AA3467,IF(con_EOGJahr=2026,'[2]III_SAV-Details_NB'!AB3467,'[2]III_SAV-Details_NB'!AC3467))</f>
        <v>0</v>
      </c>
      <c r="J3461" s="282"/>
      <c r="K3461" s="282"/>
      <c r="L3461" s="282"/>
      <c r="M3461" s="282"/>
      <c r="N3461" s="282"/>
      <c r="O3461" s="282"/>
      <c r="P3461" s="52">
        <f t="shared" si="882"/>
        <v>0</v>
      </c>
      <c r="Q3461" s="60"/>
      <c r="R3461" s="53">
        <f t="shared" si="888"/>
        <v>0</v>
      </c>
      <c r="S3461" s="59"/>
      <c r="T3461" s="61"/>
      <c r="U3461" s="342" t="str">
        <f t="shared" si="892"/>
        <v>k.A.</v>
      </c>
      <c r="V3461" s="343" t="str">
        <f t="shared" si="889"/>
        <v>k.A.</v>
      </c>
      <c r="W3461" s="343" t="str">
        <f>IFERROR(IF(OR($D3461="",$E3461=0,con_Ende=0),"k.A.",IF(VLOOKUP($D3461,rng_ND,5,0)="Nein",VLOOKUP($D3461,rng_ND,2,FALSE),MIN(VLOOKUP($D3461,rng_ND,2,FALSE),A_Stammdaten!$B$19-D_SAV!$E3461+1))),"k.A.")</f>
        <v>k.A.</v>
      </c>
      <c r="X3461" s="343" t="str">
        <f t="shared" si="890"/>
        <v>k.A.</v>
      </c>
      <c r="Y3461" s="62"/>
      <c r="Z3461" s="48">
        <f t="shared" si="891"/>
        <v>0</v>
      </c>
      <c r="AA3461" s="457"/>
      <c r="AB3461" s="55">
        <f t="shared" si="883"/>
        <v>0</v>
      </c>
      <c r="AC3461" s="55">
        <f>IF(A_Stammdaten!$B$25="ja",D_SAV!AA3461,D_SAV!AB3461)</f>
        <v>0</v>
      </c>
      <c r="AD3461" s="478">
        <f>IF(AC3461=0,0,IF(U3461-(con_EOGJahr-D_SAV!E3461)&lt;=0,AC3461,AC3461/V3461))</f>
        <v>0</v>
      </c>
      <c r="AE3461" s="478">
        <f>IFERROR(IF(AND(VLOOKUP(D3461,rng_ND,5,FALSE)="Ja",D_SAV!T3461="degressiv"),D_SAV!AC3461*Y3461/100,0),0)</f>
        <v>0</v>
      </c>
      <c r="AF3461" s="55">
        <f>IFERROR(IF(VLOOKUP(D3461,rng_ND,5,FALSE)="Ja",MAX(D_SAV!AD3461:AE3461),D_SAV!AD3461),0)</f>
        <v>0</v>
      </c>
      <c r="AG3461" s="55">
        <f t="shared" si="884"/>
        <v>0</v>
      </c>
      <c r="AH3461" s="55">
        <f t="shared" si="885"/>
        <v>0</v>
      </c>
      <c r="AI3461" s="55">
        <f t="shared" si="886"/>
        <v>0</v>
      </c>
      <c r="AJ3461" s="55">
        <f t="shared" si="887"/>
        <v>0</v>
      </c>
      <c r="AK3461" s="55">
        <f t="shared" ref="AK3461:AK3524" si="893">IF($E3461&gt;=2006,AC3461,con_EKQ*AH3461+(1-con_EKQ)*AC3461)</f>
        <v>0</v>
      </c>
      <c r="AL3461" s="55">
        <f t="shared" ref="AL3461:AL3524" si="894">IF($E3461&gt;=2006,AF3461,con_EKQ*AI3461+(1-con_EKQ)*AF3461)</f>
        <v>0</v>
      </c>
      <c r="AM3461" s="55">
        <f t="shared" ref="AM3461:AM3524" si="895">IF($E3461&gt;=2006,AG3461,con_EKQ*AJ3461+(1-con_EKQ)*AG3461)</f>
        <v>0</v>
      </c>
    </row>
    <row r="3462" spans="1:39" x14ac:dyDescent="0.25">
      <c r="A3462" s="47">
        <v>3458</v>
      </c>
      <c r="B3462" s="358" t="str">
        <f>IF(AND(E3462&lt;&gt;0,D3462&lt;&gt;0,F3462&lt;&gt;0),IF(C3462&lt;&gt;0,CONCATENATE(C3462,"-AGr",VLOOKUP(D3462,Listen!$A$2:$G$45,7,FALSE),"-",E3462,"-",F3462,),CONCATENATE("AGr",VLOOKUP(D3462,Listen!$A$2:$G$45,7,FALSE),"-",E3462,"-",F3462)),"keine vollständige ID")</f>
        <v>keine vollständige ID</v>
      </c>
      <c r="C3462" s="359">
        <f>'[2]III_SAV-Details_NB'!B3468</f>
        <v>0</v>
      </c>
      <c r="D3462" s="359">
        <f>'[2]III_SAV-Details_NB'!C3468</f>
        <v>0</v>
      </c>
      <c r="E3462" s="359">
        <f>'[2]III_SAV-Details_NB'!D3468</f>
        <v>0</v>
      </c>
      <c r="F3462" s="490"/>
      <c r="G3462" s="281">
        <f>'[2]III_SAV-Details_NB'!X3468</f>
        <v>0</v>
      </c>
      <c r="H3462" s="281">
        <f t="shared" ref="H3462:H3525" si="896">+G3462</f>
        <v>0</v>
      </c>
      <c r="I3462" s="281">
        <f>IF(con_EOGJahr=2025,'[2]III_SAV-Details_NB'!AA3468,IF(con_EOGJahr=2026,'[2]III_SAV-Details_NB'!AB3468,'[2]III_SAV-Details_NB'!AC3468))</f>
        <v>0</v>
      </c>
      <c r="J3462" s="282"/>
      <c r="K3462" s="282"/>
      <c r="L3462" s="282"/>
      <c r="M3462" s="282"/>
      <c r="N3462" s="282"/>
      <c r="O3462" s="282"/>
      <c r="P3462" s="52">
        <f t="shared" ref="P3462:P3525" si="897">SUM(I3462:O3462)</f>
        <v>0</v>
      </c>
      <c r="Q3462" s="60"/>
      <c r="R3462" s="53">
        <f t="shared" si="888"/>
        <v>0</v>
      </c>
      <c r="S3462" s="59"/>
      <c r="T3462" s="61"/>
      <c r="U3462" s="342" t="str">
        <f t="shared" si="892"/>
        <v>k.A.</v>
      </c>
      <c r="V3462" s="343" t="str">
        <f t="shared" si="889"/>
        <v>k.A.</v>
      </c>
      <c r="W3462" s="343" t="str">
        <f>IFERROR(IF(OR($D3462="",$E3462=0,con_Ende=0),"k.A.",IF(VLOOKUP($D3462,rng_ND,5,0)="Nein",VLOOKUP($D3462,rng_ND,2,FALSE),MIN(VLOOKUP($D3462,rng_ND,2,FALSE),A_Stammdaten!$B$19-D_SAV!$E3462+1))),"k.A.")</f>
        <v>k.A.</v>
      </c>
      <c r="X3462" s="343" t="str">
        <f t="shared" si="890"/>
        <v>k.A.</v>
      </c>
      <c r="Y3462" s="62"/>
      <c r="Z3462" s="48">
        <f t="shared" si="891"/>
        <v>0</v>
      </c>
      <c r="AA3462" s="457"/>
      <c r="AB3462" s="55">
        <f t="shared" ref="AB3462:AB3525" si="898">R3462</f>
        <v>0</v>
      </c>
      <c r="AC3462" s="55">
        <f>IF(A_Stammdaten!$B$25="ja",D_SAV!AA3462,D_SAV!AB3462)</f>
        <v>0</v>
      </c>
      <c r="AD3462" s="478">
        <f>IF(AC3462=0,0,IF(U3462-(con_EOGJahr-D_SAV!E3462)&lt;=0,AC3462,AC3462/V3462))</f>
        <v>0</v>
      </c>
      <c r="AE3462" s="478">
        <f>IFERROR(IF(AND(VLOOKUP(D3462,rng_ND,5,FALSE)="Ja",D_SAV!T3462="degressiv"),D_SAV!AC3462*Y3462/100,0),0)</f>
        <v>0</v>
      </c>
      <c r="AF3462" s="55">
        <f>IFERROR(IF(VLOOKUP(D3462,rng_ND,5,FALSE)="Ja",MAX(D_SAV!AD3462:AE3462),D_SAV!AD3462),0)</f>
        <v>0</v>
      </c>
      <c r="AG3462" s="55">
        <f t="shared" ref="AG3462:AG3525" si="899">AC3462-AF3462</f>
        <v>0</v>
      </c>
      <c r="AH3462" s="55">
        <f t="shared" ref="AH3462:AH3525" si="900">IF($E3462&gt;=2006,0,AC3462*$Z3462)</f>
        <v>0</v>
      </c>
      <c r="AI3462" s="55">
        <f t="shared" ref="AI3462:AI3525" si="901">IF($E3462&gt;=2006,0,AF3462*$Z3462)</f>
        <v>0</v>
      </c>
      <c r="AJ3462" s="55">
        <f t="shared" ref="AJ3462:AJ3525" si="902">IF($E3462&gt;=2006,0,AG3462*$Z3462)</f>
        <v>0</v>
      </c>
      <c r="AK3462" s="55">
        <f t="shared" si="893"/>
        <v>0</v>
      </c>
      <c r="AL3462" s="55">
        <f t="shared" si="894"/>
        <v>0</v>
      </c>
      <c r="AM3462" s="55">
        <f t="shared" si="895"/>
        <v>0</v>
      </c>
    </row>
    <row r="3463" spans="1:39" x14ac:dyDescent="0.25">
      <c r="A3463" s="47">
        <v>3459</v>
      </c>
      <c r="B3463" s="358" t="str">
        <f>IF(AND(E3463&lt;&gt;0,D3463&lt;&gt;0,F3463&lt;&gt;0),IF(C3463&lt;&gt;0,CONCATENATE(C3463,"-AGr",VLOOKUP(D3463,Listen!$A$2:$G$45,7,FALSE),"-",E3463,"-",F3463,),CONCATENATE("AGr",VLOOKUP(D3463,Listen!$A$2:$G$45,7,FALSE),"-",E3463,"-",F3463)),"keine vollständige ID")</f>
        <v>keine vollständige ID</v>
      </c>
      <c r="C3463" s="359">
        <f>'[2]III_SAV-Details_NB'!B3469</f>
        <v>0</v>
      </c>
      <c r="D3463" s="359">
        <f>'[2]III_SAV-Details_NB'!C3469</f>
        <v>0</v>
      </c>
      <c r="E3463" s="359">
        <f>'[2]III_SAV-Details_NB'!D3469</f>
        <v>0</v>
      </c>
      <c r="F3463" s="490"/>
      <c r="G3463" s="281">
        <f>'[2]III_SAV-Details_NB'!X3469</f>
        <v>0</v>
      </c>
      <c r="H3463" s="281">
        <f t="shared" si="896"/>
        <v>0</v>
      </c>
      <c r="I3463" s="281">
        <f>IF(con_EOGJahr=2025,'[2]III_SAV-Details_NB'!AA3469,IF(con_EOGJahr=2026,'[2]III_SAV-Details_NB'!AB3469,'[2]III_SAV-Details_NB'!AC3469))</f>
        <v>0</v>
      </c>
      <c r="J3463" s="282"/>
      <c r="K3463" s="282"/>
      <c r="L3463" s="282"/>
      <c r="M3463" s="282"/>
      <c r="N3463" s="282"/>
      <c r="O3463" s="282"/>
      <c r="P3463" s="52">
        <f t="shared" si="897"/>
        <v>0</v>
      </c>
      <c r="Q3463" s="60"/>
      <c r="R3463" s="53">
        <f t="shared" si="888"/>
        <v>0</v>
      </c>
      <c r="S3463" s="59"/>
      <c r="T3463" s="61"/>
      <c r="U3463" s="342" t="str">
        <f t="shared" si="892"/>
        <v>k.A.</v>
      </c>
      <c r="V3463" s="343" t="str">
        <f t="shared" si="889"/>
        <v>k.A.</v>
      </c>
      <c r="W3463" s="343" t="str">
        <f>IFERROR(IF(OR($D3463="",$E3463=0,con_Ende=0),"k.A.",IF(VLOOKUP($D3463,rng_ND,5,0)="Nein",VLOOKUP($D3463,rng_ND,2,FALSE),MIN(VLOOKUP($D3463,rng_ND,2,FALSE),A_Stammdaten!$B$19-D_SAV!$E3463+1))),"k.A.")</f>
        <v>k.A.</v>
      </c>
      <c r="X3463" s="343" t="str">
        <f t="shared" si="890"/>
        <v>k.A.</v>
      </c>
      <c r="Y3463" s="62"/>
      <c r="Z3463" s="48">
        <f t="shared" si="891"/>
        <v>0</v>
      </c>
      <c r="AA3463" s="457"/>
      <c r="AB3463" s="55">
        <f t="shared" si="898"/>
        <v>0</v>
      </c>
      <c r="AC3463" s="55">
        <f>IF(A_Stammdaten!$B$25="ja",D_SAV!AA3463,D_SAV!AB3463)</f>
        <v>0</v>
      </c>
      <c r="AD3463" s="478">
        <f>IF(AC3463=0,0,IF(U3463-(con_EOGJahr-D_SAV!E3463)&lt;=0,AC3463,AC3463/V3463))</f>
        <v>0</v>
      </c>
      <c r="AE3463" s="478">
        <f>IFERROR(IF(AND(VLOOKUP(D3463,rng_ND,5,FALSE)="Ja",D_SAV!T3463="degressiv"),D_SAV!AC3463*Y3463/100,0),0)</f>
        <v>0</v>
      </c>
      <c r="AF3463" s="55">
        <f>IFERROR(IF(VLOOKUP(D3463,rng_ND,5,FALSE)="Ja",MAX(D_SAV!AD3463:AE3463),D_SAV!AD3463),0)</f>
        <v>0</v>
      </c>
      <c r="AG3463" s="55">
        <f t="shared" si="899"/>
        <v>0</v>
      </c>
      <c r="AH3463" s="55">
        <f t="shared" si="900"/>
        <v>0</v>
      </c>
      <c r="AI3463" s="55">
        <f t="shared" si="901"/>
        <v>0</v>
      </c>
      <c r="AJ3463" s="55">
        <f t="shared" si="902"/>
        <v>0</v>
      </c>
      <c r="AK3463" s="55">
        <f t="shared" si="893"/>
        <v>0</v>
      </c>
      <c r="AL3463" s="55">
        <f t="shared" si="894"/>
        <v>0</v>
      </c>
      <c r="AM3463" s="55">
        <f t="shared" si="895"/>
        <v>0</v>
      </c>
    </row>
    <row r="3464" spans="1:39" x14ac:dyDescent="0.25">
      <c r="A3464" s="47">
        <v>3460</v>
      </c>
      <c r="B3464" s="358" t="str">
        <f>IF(AND(E3464&lt;&gt;0,D3464&lt;&gt;0,F3464&lt;&gt;0),IF(C3464&lt;&gt;0,CONCATENATE(C3464,"-AGr",VLOOKUP(D3464,Listen!$A$2:$G$45,7,FALSE),"-",E3464,"-",F3464,),CONCATENATE("AGr",VLOOKUP(D3464,Listen!$A$2:$G$45,7,FALSE),"-",E3464,"-",F3464)),"keine vollständige ID")</f>
        <v>keine vollständige ID</v>
      </c>
      <c r="C3464" s="359">
        <f>'[2]III_SAV-Details_NB'!B3470</f>
        <v>0</v>
      </c>
      <c r="D3464" s="359">
        <f>'[2]III_SAV-Details_NB'!C3470</f>
        <v>0</v>
      </c>
      <c r="E3464" s="359">
        <f>'[2]III_SAV-Details_NB'!D3470</f>
        <v>0</v>
      </c>
      <c r="F3464" s="490"/>
      <c r="G3464" s="281">
        <f>'[2]III_SAV-Details_NB'!X3470</f>
        <v>0</v>
      </c>
      <c r="H3464" s="281">
        <f t="shared" si="896"/>
        <v>0</v>
      </c>
      <c r="I3464" s="281">
        <f>IF(con_EOGJahr=2025,'[2]III_SAV-Details_NB'!AA3470,IF(con_EOGJahr=2026,'[2]III_SAV-Details_NB'!AB3470,'[2]III_SAV-Details_NB'!AC3470))</f>
        <v>0</v>
      </c>
      <c r="J3464" s="282"/>
      <c r="K3464" s="282"/>
      <c r="L3464" s="282"/>
      <c r="M3464" s="282"/>
      <c r="N3464" s="282"/>
      <c r="O3464" s="282"/>
      <c r="P3464" s="52">
        <f t="shared" si="897"/>
        <v>0</v>
      </c>
      <c r="Q3464" s="60"/>
      <c r="R3464" s="53">
        <f t="shared" si="888"/>
        <v>0</v>
      </c>
      <c r="S3464" s="59"/>
      <c r="T3464" s="61"/>
      <c r="U3464" s="342" t="str">
        <f t="shared" si="892"/>
        <v>k.A.</v>
      </c>
      <c r="V3464" s="343" t="str">
        <f t="shared" si="889"/>
        <v>k.A.</v>
      </c>
      <c r="W3464" s="343" t="str">
        <f>IFERROR(IF(OR($D3464="",$E3464=0,con_Ende=0),"k.A.",IF(VLOOKUP($D3464,rng_ND,5,0)="Nein",VLOOKUP($D3464,rng_ND,2,FALSE),MIN(VLOOKUP($D3464,rng_ND,2,FALSE),A_Stammdaten!$B$19-D_SAV!$E3464+1))),"k.A.")</f>
        <v>k.A.</v>
      </c>
      <c r="X3464" s="343" t="str">
        <f t="shared" si="890"/>
        <v>k.A.</v>
      </c>
      <c r="Y3464" s="62"/>
      <c r="Z3464" s="48">
        <f t="shared" si="891"/>
        <v>0</v>
      </c>
      <c r="AA3464" s="457"/>
      <c r="AB3464" s="55">
        <f t="shared" si="898"/>
        <v>0</v>
      </c>
      <c r="AC3464" s="55">
        <f>IF(A_Stammdaten!$B$25="ja",D_SAV!AA3464,D_SAV!AB3464)</f>
        <v>0</v>
      </c>
      <c r="AD3464" s="478">
        <f>IF(AC3464=0,0,IF(U3464-(con_EOGJahr-D_SAV!E3464)&lt;=0,AC3464,AC3464/V3464))</f>
        <v>0</v>
      </c>
      <c r="AE3464" s="478">
        <f>IFERROR(IF(AND(VLOOKUP(D3464,rng_ND,5,FALSE)="Ja",D_SAV!T3464="degressiv"),D_SAV!AC3464*Y3464/100,0),0)</f>
        <v>0</v>
      </c>
      <c r="AF3464" s="55">
        <f>IFERROR(IF(VLOOKUP(D3464,rng_ND,5,FALSE)="Ja",MAX(D_SAV!AD3464:AE3464),D_SAV!AD3464),0)</f>
        <v>0</v>
      </c>
      <c r="AG3464" s="55">
        <f t="shared" si="899"/>
        <v>0</v>
      </c>
      <c r="AH3464" s="55">
        <f t="shared" si="900"/>
        <v>0</v>
      </c>
      <c r="AI3464" s="55">
        <f t="shared" si="901"/>
        <v>0</v>
      </c>
      <c r="AJ3464" s="55">
        <f t="shared" si="902"/>
        <v>0</v>
      </c>
      <c r="AK3464" s="55">
        <f t="shared" si="893"/>
        <v>0</v>
      </c>
      <c r="AL3464" s="55">
        <f t="shared" si="894"/>
        <v>0</v>
      </c>
      <c r="AM3464" s="55">
        <f t="shared" si="895"/>
        <v>0</v>
      </c>
    </row>
    <row r="3465" spans="1:39" x14ac:dyDescent="0.25">
      <c r="A3465" s="47">
        <v>3461</v>
      </c>
      <c r="B3465" s="358" t="str">
        <f>IF(AND(E3465&lt;&gt;0,D3465&lt;&gt;0,F3465&lt;&gt;0),IF(C3465&lt;&gt;0,CONCATENATE(C3465,"-AGr",VLOOKUP(D3465,Listen!$A$2:$G$45,7,FALSE),"-",E3465,"-",F3465,),CONCATENATE("AGr",VLOOKUP(D3465,Listen!$A$2:$G$45,7,FALSE),"-",E3465,"-",F3465)),"keine vollständige ID")</f>
        <v>keine vollständige ID</v>
      </c>
      <c r="C3465" s="359">
        <f>'[2]III_SAV-Details_NB'!B3471</f>
        <v>0</v>
      </c>
      <c r="D3465" s="359">
        <f>'[2]III_SAV-Details_NB'!C3471</f>
        <v>0</v>
      </c>
      <c r="E3465" s="359">
        <f>'[2]III_SAV-Details_NB'!D3471</f>
        <v>0</v>
      </c>
      <c r="F3465" s="490"/>
      <c r="G3465" s="281">
        <f>'[2]III_SAV-Details_NB'!X3471</f>
        <v>0</v>
      </c>
      <c r="H3465" s="281">
        <f t="shared" si="896"/>
        <v>0</v>
      </c>
      <c r="I3465" s="281">
        <f>IF(con_EOGJahr=2025,'[2]III_SAV-Details_NB'!AA3471,IF(con_EOGJahr=2026,'[2]III_SAV-Details_NB'!AB3471,'[2]III_SAV-Details_NB'!AC3471))</f>
        <v>0</v>
      </c>
      <c r="J3465" s="282"/>
      <c r="K3465" s="282"/>
      <c r="L3465" s="282"/>
      <c r="M3465" s="282"/>
      <c r="N3465" s="282"/>
      <c r="O3465" s="282"/>
      <c r="P3465" s="52">
        <f t="shared" si="897"/>
        <v>0</v>
      </c>
      <c r="Q3465" s="60"/>
      <c r="R3465" s="53">
        <f t="shared" si="888"/>
        <v>0</v>
      </c>
      <c r="S3465" s="59"/>
      <c r="T3465" s="61"/>
      <c r="U3465" s="342" t="str">
        <f t="shared" si="892"/>
        <v>k.A.</v>
      </c>
      <c r="V3465" s="343" t="str">
        <f t="shared" si="889"/>
        <v>k.A.</v>
      </c>
      <c r="W3465" s="343" t="str">
        <f>IFERROR(IF(OR($D3465="",$E3465=0,con_Ende=0),"k.A.",IF(VLOOKUP($D3465,rng_ND,5,0)="Nein",VLOOKUP($D3465,rng_ND,2,FALSE),MIN(VLOOKUP($D3465,rng_ND,2,FALSE),A_Stammdaten!$B$19-D_SAV!$E3465+1))),"k.A.")</f>
        <v>k.A.</v>
      </c>
      <c r="X3465" s="343" t="str">
        <f t="shared" si="890"/>
        <v>k.A.</v>
      </c>
      <c r="Y3465" s="62"/>
      <c r="Z3465" s="48">
        <f t="shared" si="891"/>
        <v>0</v>
      </c>
      <c r="AA3465" s="457"/>
      <c r="AB3465" s="55">
        <f t="shared" si="898"/>
        <v>0</v>
      </c>
      <c r="AC3465" s="55">
        <f>IF(A_Stammdaten!$B$25="ja",D_SAV!AA3465,D_SAV!AB3465)</f>
        <v>0</v>
      </c>
      <c r="AD3465" s="478">
        <f>IF(AC3465=0,0,IF(U3465-(con_EOGJahr-D_SAV!E3465)&lt;=0,AC3465,AC3465/V3465))</f>
        <v>0</v>
      </c>
      <c r="AE3465" s="478">
        <f>IFERROR(IF(AND(VLOOKUP(D3465,rng_ND,5,FALSE)="Ja",D_SAV!T3465="degressiv"),D_SAV!AC3465*Y3465/100,0),0)</f>
        <v>0</v>
      </c>
      <c r="AF3465" s="55">
        <f>IFERROR(IF(VLOOKUP(D3465,rng_ND,5,FALSE)="Ja",MAX(D_SAV!AD3465:AE3465),D_SAV!AD3465),0)</f>
        <v>0</v>
      </c>
      <c r="AG3465" s="55">
        <f t="shared" si="899"/>
        <v>0</v>
      </c>
      <c r="AH3465" s="55">
        <f t="shared" si="900"/>
        <v>0</v>
      </c>
      <c r="AI3465" s="55">
        <f t="shared" si="901"/>
        <v>0</v>
      </c>
      <c r="AJ3465" s="55">
        <f t="shared" si="902"/>
        <v>0</v>
      </c>
      <c r="AK3465" s="55">
        <f t="shared" si="893"/>
        <v>0</v>
      </c>
      <c r="AL3465" s="55">
        <f t="shared" si="894"/>
        <v>0</v>
      </c>
      <c r="AM3465" s="55">
        <f t="shared" si="895"/>
        <v>0</v>
      </c>
    </row>
    <row r="3466" spans="1:39" x14ac:dyDescent="0.25">
      <c r="A3466" s="47">
        <v>3462</v>
      </c>
      <c r="B3466" s="358" t="str">
        <f>IF(AND(E3466&lt;&gt;0,D3466&lt;&gt;0,F3466&lt;&gt;0),IF(C3466&lt;&gt;0,CONCATENATE(C3466,"-AGr",VLOOKUP(D3466,Listen!$A$2:$G$45,7,FALSE),"-",E3466,"-",F3466,),CONCATENATE("AGr",VLOOKUP(D3466,Listen!$A$2:$G$45,7,FALSE),"-",E3466,"-",F3466)),"keine vollständige ID")</f>
        <v>keine vollständige ID</v>
      </c>
      <c r="C3466" s="359">
        <f>'[2]III_SAV-Details_NB'!B3472</f>
        <v>0</v>
      </c>
      <c r="D3466" s="359">
        <f>'[2]III_SAV-Details_NB'!C3472</f>
        <v>0</v>
      </c>
      <c r="E3466" s="359">
        <f>'[2]III_SAV-Details_NB'!D3472</f>
        <v>0</v>
      </c>
      <c r="F3466" s="490"/>
      <c r="G3466" s="281">
        <f>'[2]III_SAV-Details_NB'!X3472</f>
        <v>0</v>
      </c>
      <c r="H3466" s="281">
        <f t="shared" si="896"/>
        <v>0</v>
      </c>
      <c r="I3466" s="281">
        <f>IF(con_EOGJahr=2025,'[2]III_SAV-Details_NB'!AA3472,IF(con_EOGJahr=2026,'[2]III_SAV-Details_NB'!AB3472,'[2]III_SAV-Details_NB'!AC3472))</f>
        <v>0</v>
      </c>
      <c r="J3466" s="282"/>
      <c r="K3466" s="282"/>
      <c r="L3466" s="282"/>
      <c r="M3466" s="282"/>
      <c r="N3466" s="282"/>
      <c r="O3466" s="282"/>
      <c r="P3466" s="52">
        <f t="shared" si="897"/>
        <v>0</v>
      </c>
      <c r="Q3466" s="60"/>
      <c r="R3466" s="53">
        <f t="shared" si="888"/>
        <v>0</v>
      </c>
      <c r="S3466" s="59"/>
      <c r="T3466" s="61"/>
      <c r="U3466" s="342" t="str">
        <f t="shared" si="892"/>
        <v>k.A.</v>
      </c>
      <c r="V3466" s="343" t="str">
        <f t="shared" si="889"/>
        <v>k.A.</v>
      </c>
      <c r="W3466" s="343" t="str">
        <f>IFERROR(IF(OR($D3466="",$E3466=0,con_Ende=0),"k.A.",IF(VLOOKUP($D3466,rng_ND,5,0)="Nein",VLOOKUP($D3466,rng_ND,2,FALSE),MIN(VLOOKUP($D3466,rng_ND,2,FALSE),A_Stammdaten!$B$19-D_SAV!$E3466+1))),"k.A.")</f>
        <v>k.A.</v>
      </c>
      <c r="X3466" s="343" t="str">
        <f t="shared" si="890"/>
        <v>k.A.</v>
      </c>
      <c r="Y3466" s="62"/>
      <c r="Z3466" s="48">
        <f t="shared" si="891"/>
        <v>0</v>
      </c>
      <c r="AA3466" s="457"/>
      <c r="AB3466" s="55">
        <f t="shared" si="898"/>
        <v>0</v>
      </c>
      <c r="AC3466" s="55">
        <f>IF(A_Stammdaten!$B$25="ja",D_SAV!AA3466,D_SAV!AB3466)</f>
        <v>0</v>
      </c>
      <c r="AD3466" s="478">
        <f>IF(AC3466=0,0,IF(U3466-(con_EOGJahr-D_SAV!E3466)&lt;=0,AC3466,AC3466/V3466))</f>
        <v>0</v>
      </c>
      <c r="AE3466" s="478">
        <f>IFERROR(IF(AND(VLOOKUP(D3466,rng_ND,5,FALSE)="Ja",D_SAV!T3466="degressiv"),D_SAV!AC3466*Y3466/100,0),0)</f>
        <v>0</v>
      </c>
      <c r="AF3466" s="55">
        <f>IFERROR(IF(VLOOKUP(D3466,rng_ND,5,FALSE)="Ja",MAX(D_SAV!AD3466:AE3466),D_SAV!AD3466),0)</f>
        <v>0</v>
      </c>
      <c r="AG3466" s="55">
        <f t="shared" si="899"/>
        <v>0</v>
      </c>
      <c r="AH3466" s="55">
        <f t="shared" si="900"/>
        <v>0</v>
      </c>
      <c r="AI3466" s="55">
        <f t="shared" si="901"/>
        <v>0</v>
      </c>
      <c r="AJ3466" s="55">
        <f t="shared" si="902"/>
        <v>0</v>
      </c>
      <c r="AK3466" s="55">
        <f t="shared" si="893"/>
        <v>0</v>
      </c>
      <c r="AL3466" s="55">
        <f t="shared" si="894"/>
        <v>0</v>
      </c>
      <c r="AM3466" s="55">
        <f t="shared" si="895"/>
        <v>0</v>
      </c>
    </row>
    <row r="3467" spans="1:39" x14ac:dyDescent="0.25">
      <c r="A3467" s="47">
        <v>3463</v>
      </c>
      <c r="B3467" s="358" t="str">
        <f>IF(AND(E3467&lt;&gt;0,D3467&lt;&gt;0,F3467&lt;&gt;0),IF(C3467&lt;&gt;0,CONCATENATE(C3467,"-AGr",VLOOKUP(D3467,Listen!$A$2:$G$45,7,FALSE),"-",E3467,"-",F3467,),CONCATENATE("AGr",VLOOKUP(D3467,Listen!$A$2:$G$45,7,FALSE),"-",E3467,"-",F3467)),"keine vollständige ID")</f>
        <v>keine vollständige ID</v>
      </c>
      <c r="C3467" s="359">
        <f>'[2]III_SAV-Details_NB'!B3473</f>
        <v>0</v>
      </c>
      <c r="D3467" s="359">
        <f>'[2]III_SAV-Details_NB'!C3473</f>
        <v>0</v>
      </c>
      <c r="E3467" s="359">
        <f>'[2]III_SAV-Details_NB'!D3473</f>
        <v>0</v>
      </c>
      <c r="F3467" s="490"/>
      <c r="G3467" s="281">
        <f>'[2]III_SAV-Details_NB'!X3473</f>
        <v>0</v>
      </c>
      <c r="H3467" s="281">
        <f t="shared" si="896"/>
        <v>0</v>
      </c>
      <c r="I3467" s="281">
        <f>IF(con_EOGJahr=2025,'[2]III_SAV-Details_NB'!AA3473,IF(con_EOGJahr=2026,'[2]III_SAV-Details_NB'!AB3473,'[2]III_SAV-Details_NB'!AC3473))</f>
        <v>0</v>
      </c>
      <c r="J3467" s="282"/>
      <c r="K3467" s="282"/>
      <c r="L3467" s="282"/>
      <c r="M3467" s="282"/>
      <c r="N3467" s="282"/>
      <c r="O3467" s="282"/>
      <c r="P3467" s="52">
        <f t="shared" si="897"/>
        <v>0</v>
      </c>
      <c r="Q3467" s="60"/>
      <c r="R3467" s="53">
        <f t="shared" si="888"/>
        <v>0</v>
      </c>
      <c r="S3467" s="59"/>
      <c r="T3467" s="61"/>
      <c r="U3467" s="342" t="str">
        <f t="shared" si="892"/>
        <v>k.A.</v>
      </c>
      <c r="V3467" s="343" t="str">
        <f t="shared" si="889"/>
        <v>k.A.</v>
      </c>
      <c r="W3467" s="343" t="str">
        <f>IFERROR(IF(OR($D3467="",$E3467=0,con_Ende=0),"k.A.",IF(VLOOKUP($D3467,rng_ND,5,0)="Nein",VLOOKUP($D3467,rng_ND,2,FALSE),MIN(VLOOKUP($D3467,rng_ND,2,FALSE),A_Stammdaten!$B$19-D_SAV!$E3467+1))),"k.A.")</f>
        <v>k.A.</v>
      </c>
      <c r="X3467" s="343" t="str">
        <f t="shared" si="890"/>
        <v>k.A.</v>
      </c>
      <c r="Y3467" s="62"/>
      <c r="Z3467" s="48">
        <f t="shared" si="891"/>
        <v>0</v>
      </c>
      <c r="AA3467" s="457"/>
      <c r="AB3467" s="55">
        <f t="shared" si="898"/>
        <v>0</v>
      </c>
      <c r="AC3467" s="55">
        <f>IF(A_Stammdaten!$B$25="ja",D_SAV!AA3467,D_SAV!AB3467)</f>
        <v>0</v>
      </c>
      <c r="AD3467" s="478">
        <f>IF(AC3467=0,0,IF(U3467-(con_EOGJahr-D_SAV!E3467)&lt;=0,AC3467,AC3467/V3467))</f>
        <v>0</v>
      </c>
      <c r="AE3467" s="478">
        <f>IFERROR(IF(AND(VLOOKUP(D3467,rng_ND,5,FALSE)="Ja",D_SAV!T3467="degressiv"),D_SAV!AC3467*Y3467/100,0),0)</f>
        <v>0</v>
      </c>
      <c r="AF3467" s="55">
        <f>IFERROR(IF(VLOOKUP(D3467,rng_ND,5,FALSE)="Ja",MAX(D_SAV!AD3467:AE3467),D_SAV!AD3467),0)</f>
        <v>0</v>
      </c>
      <c r="AG3467" s="55">
        <f t="shared" si="899"/>
        <v>0</v>
      </c>
      <c r="AH3467" s="55">
        <f t="shared" si="900"/>
        <v>0</v>
      </c>
      <c r="AI3467" s="55">
        <f t="shared" si="901"/>
        <v>0</v>
      </c>
      <c r="AJ3467" s="55">
        <f t="shared" si="902"/>
        <v>0</v>
      </c>
      <c r="AK3467" s="55">
        <f t="shared" si="893"/>
        <v>0</v>
      </c>
      <c r="AL3467" s="55">
        <f t="shared" si="894"/>
        <v>0</v>
      </c>
      <c r="AM3467" s="55">
        <f t="shared" si="895"/>
        <v>0</v>
      </c>
    </row>
    <row r="3468" spans="1:39" x14ac:dyDescent="0.25">
      <c r="A3468" s="47">
        <v>3464</v>
      </c>
      <c r="B3468" s="358" t="str">
        <f>IF(AND(E3468&lt;&gt;0,D3468&lt;&gt;0,F3468&lt;&gt;0),IF(C3468&lt;&gt;0,CONCATENATE(C3468,"-AGr",VLOOKUP(D3468,Listen!$A$2:$G$45,7,FALSE),"-",E3468,"-",F3468,),CONCATENATE("AGr",VLOOKUP(D3468,Listen!$A$2:$G$45,7,FALSE),"-",E3468,"-",F3468)),"keine vollständige ID")</f>
        <v>keine vollständige ID</v>
      </c>
      <c r="C3468" s="359">
        <f>'[2]III_SAV-Details_NB'!B3474</f>
        <v>0</v>
      </c>
      <c r="D3468" s="359">
        <f>'[2]III_SAV-Details_NB'!C3474</f>
        <v>0</v>
      </c>
      <c r="E3468" s="359">
        <f>'[2]III_SAV-Details_NB'!D3474</f>
        <v>0</v>
      </c>
      <c r="F3468" s="490"/>
      <c r="G3468" s="281">
        <f>'[2]III_SAV-Details_NB'!X3474</f>
        <v>0</v>
      </c>
      <c r="H3468" s="281">
        <f t="shared" si="896"/>
        <v>0</v>
      </c>
      <c r="I3468" s="281">
        <f>IF(con_EOGJahr=2025,'[2]III_SAV-Details_NB'!AA3474,IF(con_EOGJahr=2026,'[2]III_SAV-Details_NB'!AB3474,'[2]III_SAV-Details_NB'!AC3474))</f>
        <v>0</v>
      </c>
      <c r="J3468" s="282"/>
      <c r="K3468" s="282"/>
      <c r="L3468" s="282"/>
      <c r="M3468" s="282"/>
      <c r="N3468" s="282"/>
      <c r="O3468" s="282"/>
      <c r="P3468" s="52">
        <f t="shared" si="897"/>
        <v>0</v>
      </c>
      <c r="Q3468" s="60"/>
      <c r="R3468" s="53">
        <f t="shared" si="888"/>
        <v>0</v>
      </c>
      <c r="S3468" s="59"/>
      <c r="T3468" s="61"/>
      <c r="U3468" s="342" t="str">
        <f t="shared" si="892"/>
        <v>k.A.</v>
      </c>
      <c r="V3468" s="343" t="str">
        <f t="shared" si="889"/>
        <v>k.A.</v>
      </c>
      <c r="W3468" s="343" t="str">
        <f>IFERROR(IF(OR($D3468="",$E3468=0,con_Ende=0),"k.A.",IF(VLOOKUP($D3468,rng_ND,5,0)="Nein",VLOOKUP($D3468,rng_ND,2,FALSE),MIN(VLOOKUP($D3468,rng_ND,2,FALSE),A_Stammdaten!$B$19-D_SAV!$E3468+1))),"k.A.")</f>
        <v>k.A.</v>
      </c>
      <c r="X3468" s="343" t="str">
        <f t="shared" si="890"/>
        <v>k.A.</v>
      </c>
      <c r="Y3468" s="62"/>
      <c r="Z3468" s="48">
        <f t="shared" si="891"/>
        <v>0</v>
      </c>
      <c r="AA3468" s="457"/>
      <c r="AB3468" s="55">
        <f t="shared" si="898"/>
        <v>0</v>
      </c>
      <c r="AC3468" s="55">
        <f>IF(A_Stammdaten!$B$25="ja",D_SAV!AA3468,D_SAV!AB3468)</f>
        <v>0</v>
      </c>
      <c r="AD3468" s="478">
        <f>IF(AC3468=0,0,IF(U3468-(con_EOGJahr-D_SAV!E3468)&lt;=0,AC3468,AC3468/V3468))</f>
        <v>0</v>
      </c>
      <c r="AE3468" s="478">
        <f>IFERROR(IF(AND(VLOOKUP(D3468,rng_ND,5,FALSE)="Ja",D_SAV!T3468="degressiv"),D_SAV!AC3468*Y3468/100,0),0)</f>
        <v>0</v>
      </c>
      <c r="AF3468" s="55">
        <f>IFERROR(IF(VLOOKUP(D3468,rng_ND,5,FALSE)="Ja",MAX(D_SAV!AD3468:AE3468),D_SAV!AD3468),0)</f>
        <v>0</v>
      </c>
      <c r="AG3468" s="55">
        <f t="shared" si="899"/>
        <v>0</v>
      </c>
      <c r="AH3468" s="55">
        <f t="shared" si="900"/>
        <v>0</v>
      </c>
      <c r="AI3468" s="55">
        <f t="shared" si="901"/>
        <v>0</v>
      </c>
      <c r="AJ3468" s="55">
        <f t="shared" si="902"/>
        <v>0</v>
      </c>
      <c r="AK3468" s="55">
        <f t="shared" si="893"/>
        <v>0</v>
      </c>
      <c r="AL3468" s="55">
        <f t="shared" si="894"/>
        <v>0</v>
      </c>
      <c r="AM3468" s="55">
        <f t="shared" si="895"/>
        <v>0</v>
      </c>
    </row>
    <row r="3469" spans="1:39" x14ac:dyDescent="0.25">
      <c r="A3469" s="47">
        <v>3465</v>
      </c>
      <c r="B3469" s="358" t="str">
        <f>IF(AND(E3469&lt;&gt;0,D3469&lt;&gt;0,F3469&lt;&gt;0),IF(C3469&lt;&gt;0,CONCATENATE(C3469,"-AGr",VLOOKUP(D3469,Listen!$A$2:$G$45,7,FALSE),"-",E3469,"-",F3469,),CONCATENATE("AGr",VLOOKUP(D3469,Listen!$A$2:$G$45,7,FALSE),"-",E3469,"-",F3469)),"keine vollständige ID")</f>
        <v>keine vollständige ID</v>
      </c>
      <c r="C3469" s="359">
        <f>'[2]III_SAV-Details_NB'!B3475</f>
        <v>0</v>
      </c>
      <c r="D3469" s="359">
        <f>'[2]III_SAV-Details_NB'!C3475</f>
        <v>0</v>
      </c>
      <c r="E3469" s="359">
        <f>'[2]III_SAV-Details_NB'!D3475</f>
        <v>0</v>
      </c>
      <c r="F3469" s="490"/>
      <c r="G3469" s="281">
        <f>'[2]III_SAV-Details_NB'!X3475</f>
        <v>0</v>
      </c>
      <c r="H3469" s="281">
        <f t="shared" si="896"/>
        <v>0</v>
      </c>
      <c r="I3469" s="281">
        <f>IF(con_EOGJahr=2025,'[2]III_SAV-Details_NB'!AA3475,IF(con_EOGJahr=2026,'[2]III_SAV-Details_NB'!AB3475,'[2]III_SAV-Details_NB'!AC3475))</f>
        <v>0</v>
      </c>
      <c r="J3469" s="282"/>
      <c r="K3469" s="282"/>
      <c r="L3469" s="282"/>
      <c r="M3469" s="282"/>
      <c r="N3469" s="282"/>
      <c r="O3469" s="282"/>
      <c r="P3469" s="52">
        <f t="shared" si="897"/>
        <v>0</v>
      </c>
      <c r="Q3469" s="60"/>
      <c r="R3469" s="53">
        <f t="shared" si="888"/>
        <v>0</v>
      </c>
      <c r="S3469" s="59"/>
      <c r="T3469" s="61"/>
      <c r="U3469" s="342" t="str">
        <f t="shared" si="892"/>
        <v>k.A.</v>
      </c>
      <c r="V3469" s="343" t="str">
        <f t="shared" si="889"/>
        <v>k.A.</v>
      </c>
      <c r="W3469" s="343" t="str">
        <f>IFERROR(IF(OR($D3469="",$E3469=0,con_Ende=0),"k.A.",IF(VLOOKUP($D3469,rng_ND,5,0)="Nein",VLOOKUP($D3469,rng_ND,2,FALSE),MIN(VLOOKUP($D3469,rng_ND,2,FALSE),A_Stammdaten!$B$19-D_SAV!$E3469+1))),"k.A.")</f>
        <v>k.A.</v>
      </c>
      <c r="X3469" s="343" t="str">
        <f t="shared" si="890"/>
        <v>k.A.</v>
      </c>
      <c r="Y3469" s="62"/>
      <c r="Z3469" s="48">
        <f t="shared" si="891"/>
        <v>0</v>
      </c>
      <c r="AA3469" s="457"/>
      <c r="AB3469" s="55">
        <f t="shared" si="898"/>
        <v>0</v>
      </c>
      <c r="AC3469" s="55">
        <f>IF(A_Stammdaten!$B$25="ja",D_SAV!AA3469,D_SAV!AB3469)</f>
        <v>0</v>
      </c>
      <c r="AD3469" s="478">
        <f>IF(AC3469=0,0,IF(U3469-(con_EOGJahr-D_SAV!E3469)&lt;=0,AC3469,AC3469/V3469))</f>
        <v>0</v>
      </c>
      <c r="AE3469" s="478">
        <f>IFERROR(IF(AND(VLOOKUP(D3469,rng_ND,5,FALSE)="Ja",D_SAV!T3469="degressiv"),D_SAV!AC3469*Y3469/100,0),0)</f>
        <v>0</v>
      </c>
      <c r="AF3469" s="55">
        <f>IFERROR(IF(VLOOKUP(D3469,rng_ND,5,FALSE)="Ja",MAX(D_SAV!AD3469:AE3469),D_SAV!AD3469),0)</f>
        <v>0</v>
      </c>
      <c r="AG3469" s="55">
        <f t="shared" si="899"/>
        <v>0</v>
      </c>
      <c r="AH3469" s="55">
        <f t="shared" si="900"/>
        <v>0</v>
      </c>
      <c r="AI3469" s="55">
        <f t="shared" si="901"/>
        <v>0</v>
      </c>
      <c r="AJ3469" s="55">
        <f t="shared" si="902"/>
        <v>0</v>
      </c>
      <c r="AK3469" s="55">
        <f t="shared" si="893"/>
        <v>0</v>
      </c>
      <c r="AL3469" s="55">
        <f t="shared" si="894"/>
        <v>0</v>
      </c>
      <c r="AM3469" s="55">
        <f t="shared" si="895"/>
        <v>0</v>
      </c>
    </row>
    <row r="3470" spans="1:39" x14ac:dyDescent="0.25">
      <c r="A3470" s="47">
        <v>3466</v>
      </c>
      <c r="B3470" s="358" t="str">
        <f>IF(AND(E3470&lt;&gt;0,D3470&lt;&gt;0,F3470&lt;&gt;0),IF(C3470&lt;&gt;0,CONCATENATE(C3470,"-AGr",VLOOKUP(D3470,Listen!$A$2:$G$45,7,FALSE),"-",E3470,"-",F3470,),CONCATENATE("AGr",VLOOKUP(D3470,Listen!$A$2:$G$45,7,FALSE),"-",E3470,"-",F3470)),"keine vollständige ID")</f>
        <v>keine vollständige ID</v>
      </c>
      <c r="C3470" s="359">
        <f>'[2]III_SAV-Details_NB'!B3476</f>
        <v>0</v>
      </c>
      <c r="D3470" s="359">
        <f>'[2]III_SAV-Details_NB'!C3476</f>
        <v>0</v>
      </c>
      <c r="E3470" s="359">
        <f>'[2]III_SAV-Details_NB'!D3476</f>
        <v>0</v>
      </c>
      <c r="F3470" s="490"/>
      <c r="G3470" s="281">
        <f>'[2]III_SAV-Details_NB'!X3476</f>
        <v>0</v>
      </c>
      <c r="H3470" s="281">
        <f t="shared" si="896"/>
        <v>0</v>
      </c>
      <c r="I3470" s="281">
        <f>IF(con_EOGJahr=2025,'[2]III_SAV-Details_NB'!AA3476,IF(con_EOGJahr=2026,'[2]III_SAV-Details_NB'!AB3476,'[2]III_SAV-Details_NB'!AC3476))</f>
        <v>0</v>
      </c>
      <c r="J3470" s="282"/>
      <c r="K3470" s="282"/>
      <c r="L3470" s="282"/>
      <c r="M3470" s="282"/>
      <c r="N3470" s="282"/>
      <c r="O3470" s="282"/>
      <c r="P3470" s="52">
        <f t="shared" si="897"/>
        <v>0</v>
      </c>
      <c r="Q3470" s="60"/>
      <c r="R3470" s="53">
        <f t="shared" si="888"/>
        <v>0</v>
      </c>
      <c r="S3470" s="59"/>
      <c r="T3470" s="61"/>
      <c r="U3470" s="342" t="str">
        <f t="shared" si="892"/>
        <v>k.A.</v>
      </c>
      <c r="V3470" s="343" t="str">
        <f t="shared" si="889"/>
        <v>k.A.</v>
      </c>
      <c r="W3470" s="343" t="str">
        <f>IFERROR(IF(OR($D3470="",$E3470=0,con_Ende=0),"k.A.",IF(VLOOKUP($D3470,rng_ND,5,0)="Nein",VLOOKUP($D3470,rng_ND,2,FALSE),MIN(VLOOKUP($D3470,rng_ND,2,FALSE),A_Stammdaten!$B$19-D_SAV!$E3470+1))),"k.A.")</f>
        <v>k.A.</v>
      </c>
      <c r="X3470" s="343" t="str">
        <f t="shared" si="890"/>
        <v>k.A.</v>
      </c>
      <c r="Y3470" s="62"/>
      <c r="Z3470" s="48">
        <f t="shared" si="891"/>
        <v>0</v>
      </c>
      <c r="AA3470" s="457"/>
      <c r="AB3470" s="55">
        <f t="shared" si="898"/>
        <v>0</v>
      </c>
      <c r="AC3470" s="55">
        <f>IF(A_Stammdaten!$B$25="ja",D_SAV!AA3470,D_SAV!AB3470)</f>
        <v>0</v>
      </c>
      <c r="AD3470" s="478">
        <f>IF(AC3470=0,0,IF(U3470-(con_EOGJahr-D_SAV!E3470)&lt;=0,AC3470,AC3470/V3470))</f>
        <v>0</v>
      </c>
      <c r="AE3470" s="478">
        <f>IFERROR(IF(AND(VLOOKUP(D3470,rng_ND,5,FALSE)="Ja",D_SAV!T3470="degressiv"),D_SAV!AC3470*Y3470/100,0),0)</f>
        <v>0</v>
      </c>
      <c r="AF3470" s="55">
        <f>IFERROR(IF(VLOOKUP(D3470,rng_ND,5,FALSE)="Ja",MAX(D_SAV!AD3470:AE3470),D_SAV!AD3470),0)</f>
        <v>0</v>
      </c>
      <c r="AG3470" s="55">
        <f t="shared" si="899"/>
        <v>0</v>
      </c>
      <c r="AH3470" s="55">
        <f t="shared" si="900"/>
        <v>0</v>
      </c>
      <c r="AI3470" s="55">
        <f t="shared" si="901"/>
        <v>0</v>
      </c>
      <c r="AJ3470" s="55">
        <f t="shared" si="902"/>
        <v>0</v>
      </c>
      <c r="AK3470" s="55">
        <f t="shared" si="893"/>
        <v>0</v>
      </c>
      <c r="AL3470" s="55">
        <f t="shared" si="894"/>
        <v>0</v>
      </c>
      <c r="AM3470" s="55">
        <f t="shared" si="895"/>
        <v>0</v>
      </c>
    </row>
    <row r="3471" spans="1:39" x14ac:dyDescent="0.25">
      <c r="A3471" s="47">
        <v>3467</v>
      </c>
      <c r="B3471" s="358" t="str">
        <f>IF(AND(E3471&lt;&gt;0,D3471&lt;&gt;0,F3471&lt;&gt;0),IF(C3471&lt;&gt;0,CONCATENATE(C3471,"-AGr",VLOOKUP(D3471,Listen!$A$2:$G$45,7,FALSE),"-",E3471,"-",F3471,),CONCATENATE("AGr",VLOOKUP(D3471,Listen!$A$2:$G$45,7,FALSE),"-",E3471,"-",F3471)),"keine vollständige ID")</f>
        <v>keine vollständige ID</v>
      </c>
      <c r="C3471" s="359">
        <f>'[2]III_SAV-Details_NB'!B3477</f>
        <v>0</v>
      </c>
      <c r="D3471" s="359">
        <f>'[2]III_SAV-Details_NB'!C3477</f>
        <v>0</v>
      </c>
      <c r="E3471" s="359">
        <f>'[2]III_SAV-Details_NB'!D3477</f>
        <v>0</v>
      </c>
      <c r="F3471" s="490"/>
      <c r="G3471" s="281">
        <f>'[2]III_SAV-Details_NB'!X3477</f>
        <v>0</v>
      </c>
      <c r="H3471" s="281">
        <f t="shared" si="896"/>
        <v>0</v>
      </c>
      <c r="I3471" s="281">
        <f>IF(con_EOGJahr=2025,'[2]III_SAV-Details_NB'!AA3477,IF(con_EOGJahr=2026,'[2]III_SAV-Details_NB'!AB3477,'[2]III_SAV-Details_NB'!AC3477))</f>
        <v>0</v>
      </c>
      <c r="J3471" s="282"/>
      <c r="K3471" s="282"/>
      <c r="L3471" s="282"/>
      <c r="M3471" s="282"/>
      <c r="N3471" s="282"/>
      <c r="O3471" s="282"/>
      <c r="P3471" s="52">
        <f t="shared" si="897"/>
        <v>0</v>
      </c>
      <c r="Q3471" s="60"/>
      <c r="R3471" s="53">
        <f t="shared" si="888"/>
        <v>0</v>
      </c>
      <c r="S3471" s="59"/>
      <c r="T3471" s="61"/>
      <c r="U3471" s="342" t="str">
        <f t="shared" si="892"/>
        <v>k.A.</v>
      </c>
      <c r="V3471" s="343" t="str">
        <f t="shared" si="889"/>
        <v>k.A.</v>
      </c>
      <c r="W3471" s="343" t="str">
        <f>IFERROR(IF(OR($D3471="",$E3471=0,con_Ende=0),"k.A.",IF(VLOOKUP($D3471,rng_ND,5,0)="Nein",VLOOKUP($D3471,rng_ND,2,FALSE),MIN(VLOOKUP($D3471,rng_ND,2,FALSE),A_Stammdaten!$B$19-D_SAV!$E3471+1))),"k.A.")</f>
        <v>k.A.</v>
      </c>
      <c r="X3471" s="343" t="str">
        <f t="shared" si="890"/>
        <v>k.A.</v>
      </c>
      <c r="Y3471" s="62"/>
      <c r="Z3471" s="48">
        <f t="shared" si="891"/>
        <v>0</v>
      </c>
      <c r="AA3471" s="457"/>
      <c r="AB3471" s="55">
        <f t="shared" si="898"/>
        <v>0</v>
      </c>
      <c r="AC3471" s="55">
        <f>IF(A_Stammdaten!$B$25="ja",D_SAV!AA3471,D_SAV!AB3471)</f>
        <v>0</v>
      </c>
      <c r="AD3471" s="478">
        <f>IF(AC3471=0,0,IF(U3471-(con_EOGJahr-D_SAV!E3471)&lt;=0,AC3471,AC3471/V3471))</f>
        <v>0</v>
      </c>
      <c r="AE3471" s="478">
        <f>IFERROR(IF(AND(VLOOKUP(D3471,rng_ND,5,FALSE)="Ja",D_SAV!T3471="degressiv"),D_SAV!AC3471*Y3471/100,0),0)</f>
        <v>0</v>
      </c>
      <c r="AF3471" s="55">
        <f>IFERROR(IF(VLOOKUP(D3471,rng_ND,5,FALSE)="Ja",MAX(D_SAV!AD3471:AE3471),D_SAV!AD3471),0)</f>
        <v>0</v>
      </c>
      <c r="AG3471" s="55">
        <f t="shared" si="899"/>
        <v>0</v>
      </c>
      <c r="AH3471" s="55">
        <f t="shared" si="900"/>
        <v>0</v>
      </c>
      <c r="AI3471" s="55">
        <f t="shared" si="901"/>
        <v>0</v>
      </c>
      <c r="AJ3471" s="55">
        <f t="shared" si="902"/>
        <v>0</v>
      </c>
      <c r="AK3471" s="55">
        <f t="shared" si="893"/>
        <v>0</v>
      </c>
      <c r="AL3471" s="55">
        <f t="shared" si="894"/>
        <v>0</v>
      </c>
      <c r="AM3471" s="55">
        <f t="shared" si="895"/>
        <v>0</v>
      </c>
    </row>
    <row r="3472" spans="1:39" x14ac:dyDescent="0.25">
      <c r="A3472" s="47">
        <v>3468</v>
      </c>
      <c r="B3472" s="358" t="str">
        <f>IF(AND(E3472&lt;&gt;0,D3472&lt;&gt;0,F3472&lt;&gt;0),IF(C3472&lt;&gt;0,CONCATENATE(C3472,"-AGr",VLOOKUP(D3472,Listen!$A$2:$G$45,7,FALSE),"-",E3472,"-",F3472,),CONCATENATE("AGr",VLOOKUP(D3472,Listen!$A$2:$G$45,7,FALSE),"-",E3472,"-",F3472)),"keine vollständige ID")</f>
        <v>keine vollständige ID</v>
      </c>
      <c r="C3472" s="359">
        <f>'[2]III_SAV-Details_NB'!B3478</f>
        <v>0</v>
      </c>
      <c r="D3472" s="359">
        <f>'[2]III_SAV-Details_NB'!C3478</f>
        <v>0</v>
      </c>
      <c r="E3472" s="359">
        <f>'[2]III_SAV-Details_NB'!D3478</f>
        <v>0</v>
      </c>
      <c r="F3472" s="490"/>
      <c r="G3472" s="281">
        <f>'[2]III_SAV-Details_NB'!X3478</f>
        <v>0</v>
      </c>
      <c r="H3472" s="281">
        <f t="shared" si="896"/>
        <v>0</v>
      </c>
      <c r="I3472" s="281">
        <f>IF(con_EOGJahr=2025,'[2]III_SAV-Details_NB'!AA3478,IF(con_EOGJahr=2026,'[2]III_SAV-Details_NB'!AB3478,'[2]III_SAV-Details_NB'!AC3478))</f>
        <v>0</v>
      </c>
      <c r="J3472" s="282"/>
      <c r="K3472" s="282"/>
      <c r="L3472" s="282"/>
      <c r="M3472" s="282"/>
      <c r="N3472" s="282"/>
      <c r="O3472" s="282"/>
      <c r="P3472" s="52">
        <f t="shared" si="897"/>
        <v>0</v>
      </c>
      <c r="Q3472" s="60"/>
      <c r="R3472" s="53">
        <f t="shared" si="888"/>
        <v>0</v>
      </c>
      <c r="S3472" s="59"/>
      <c r="T3472" s="61"/>
      <c r="U3472" s="342" t="str">
        <f t="shared" si="892"/>
        <v>k.A.</v>
      </c>
      <c r="V3472" s="343" t="str">
        <f t="shared" si="889"/>
        <v>k.A.</v>
      </c>
      <c r="W3472" s="343" t="str">
        <f>IFERROR(IF(OR($D3472="",$E3472=0,con_Ende=0),"k.A.",IF(VLOOKUP($D3472,rng_ND,5,0)="Nein",VLOOKUP($D3472,rng_ND,2,FALSE),MIN(VLOOKUP($D3472,rng_ND,2,FALSE),A_Stammdaten!$B$19-D_SAV!$E3472+1))),"k.A.")</f>
        <v>k.A.</v>
      </c>
      <c r="X3472" s="343" t="str">
        <f t="shared" si="890"/>
        <v>k.A.</v>
      </c>
      <c r="Y3472" s="62"/>
      <c r="Z3472" s="48">
        <f t="shared" si="891"/>
        <v>0</v>
      </c>
      <c r="AA3472" s="457"/>
      <c r="AB3472" s="55">
        <f t="shared" si="898"/>
        <v>0</v>
      </c>
      <c r="AC3472" s="55">
        <f>IF(A_Stammdaten!$B$25="ja",D_SAV!AA3472,D_SAV!AB3472)</f>
        <v>0</v>
      </c>
      <c r="AD3472" s="478">
        <f>IF(AC3472=0,0,IF(U3472-(con_EOGJahr-D_SAV!E3472)&lt;=0,AC3472,AC3472/V3472))</f>
        <v>0</v>
      </c>
      <c r="AE3472" s="478">
        <f>IFERROR(IF(AND(VLOOKUP(D3472,rng_ND,5,FALSE)="Ja",D_SAV!T3472="degressiv"),D_SAV!AC3472*Y3472/100,0),0)</f>
        <v>0</v>
      </c>
      <c r="AF3472" s="55">
        <f>IFERROR(IF(VLOOKUP(D3472,rng_ND,5,FALSE)="Ja",MAX(D_SAV!AD3472:AE3472),D_SAV!AD3472),0)</f>
        <v>0</v>
      </c>
      <c r="AG3472" s="55">
        <f t="shared" si="899"/>
        <v>0</v>
      </c>
      <c r="AH3472" s="55">
        <f t="shared" si="900"/>
        <v>0</v>
      </c>
      <c r="AI3472" s="55">
        <f t="shared" si="901"/>
        <v>0</v>
      </c>
      <c r="AJ3472" s="55">
        <f t="shared" si="902"/>
        <v>0</v>
      </c>
      <c r="AK3472" s="55">
        <f t="shared" si="893"/>
        <v>0</v>
      </c>
      <c r="AL3472" s="55">
        <f t="shared" si="894"/>
        <v>0</v>
      </c>
      <c r="AM3472" s="55">
        <f t="shared" si="895"/>
        <v>0</v>
      </c>
    </row>
    <row r="3473" spans="1:39" x14ac:dyDescent="0.25">
      <c r="A3473" s="47">
        <v>3469</v>
      </c>
      <c r="B3473" s="358" t="str">
        <f>IF(AND(E3473&lt;&gt;0,D3473&lt;&gt;0,F3473&lt;&gt;0),IF(C3473&lt;&gt;0,CONCATENATE(C3473,"-AGr",VLOOKUP(D3473,Listen!$A$2:$G$45,7,FALSE),"-",E3473,"-",F3473,),CONCATENATE("AGr",VLOOKUP(D3473,Listen!$A$2:$G$45,7,FALSE),"-",E3473,"-",F3473)),"keine vollständige ID")</f>
        <v>keine vollständige ID</v>
      </c>
      <c r="C3473" s="359">
        <f>'[2]III_SAV-Details_NB'!B3479</f>
        <v>0</v>
      </c>
      <c r="D3473" s="359">
        <f>'[2]III_SAV-Details_NB'!C3479</f>
        <v>0</v>
      </c>
      <c r="E3473" s="359">
        <f>'[2]III_SAV-Details_NB'!D3479</f>
        <v>0</v>
      </c>
      <c r="F3473" s="490"/>
      <c r="G3473" s="281">
        <f>'[2]III_SAV-Details_NB'!X3479</f>
        <v>0</v>
      </c>
      <c r="H3473" s="281">
        <f t="shared" si="896"/>
        <v>0</v>
      </c>
      <c r="I3473" s="281">
        <f>IF(con_EOGJahr=2025,'[2]III_SAV-Details_NB'!AA3479,IF(con_EOGJahr=2026,'[2]III_SAV-Details_NB'!AB3479,'[2]III_SAV-Details_NB'!AC3479))</f>
        <v>0</v>
      </c>
      <c r="J3473" s="282"/>
      <c r="K3473" s="282"/>
      <c r="L3473" s="282"/>
      <c r="M3473" s="282"/>
      <c r="N3473" s="282"/>
      <c r="O3473" s="282"/>
      <c r="P3473" s="52">
        <f t="shared" si="897"/>
        <v>0</v>
      </c>
      <c r="Q3473" s="60"/>
      <c r="R3473" s="53">
        <f t="shared" si="888"/>
        <v>0</v>
      </c>
      <c r="S3473" s="59"/>
      <c r="T3473" s="61"/>
      <c r="U3473" s="342" t="str">
        <f t="shared" si="892"/>
        <v>k.A.</v>
      </c>
      <c r="V3473" s="343" t="str">
        <f t="shared" si="889"/>
        <v>k.A.</v>
      </c>
      <c r="W3473" s="343" t="str">
        <f>IFERROR(IF(OR($D3473="",$E3473=0,con_Ende=0),"k.A.",IF(VLOOKUP($D3473,rng_ND,5,0)="Nein",VLOOKUP($D3473,rng_ND,2,FALSE),MIN(VLOOKUP($D3473,rng_ND,2,FALSE),A_Stammdaten!$B$19-D_SAV!$E3473+1))),"k.A.")</f>
        <v>k.A.</v>
      </c>
      <c r="X3473" s="343" t="str">
        <f t="shared" si="890"/>
        <v>k.A.</v>
      </c>
      <c r="Y3473" s="62"/>
      <c r="Z3473" s="48">
        <f t="shared" si="891"/>
        <v>0</v>
      </c>
      <c r="AA3473" s="457"/>
      <c r="AB3473" s="55">
        <f t="shared" si="898"/>
        <v>0</v>
      </c>
      <c r="AC3473" s="55">
        <f>IF(A_Stammdaten!$B$25="ja",D_SAV!AA3473,D_SAV!AB3473)</f>
        <v>0</v>
      </c>
      <c r="AD3473" s="478">
        <f>IF(AC3473=0,0,IF(U3473-(con_EOGJahr-D_SAV!E3473)&lt;=0,AC3473,AC3473/V3473))</f>
        <v>0</v>
      </c>
      <c r="AE3473" s="478">
        <f>IFERROR(IF(AND(VLOOKUP(D3473,rng_ND,5,FALSE)="Ja",D_SAV!T3473="degressiv"),D_SAV!AC3473*Y3473/100,0),0)</f>
        <v>0</v>
      </c>
      <c r="AF3473" s="55">
        <f>IFERROR(IF(VLOOKUP(D3473,rng_ND,5,FALSE)="Ja",MAX(D_SAV!AD3473:AE3473),D_SAV!AD3473),0)</f>
        <v>0</v>
      </c>
      <c r="AG3473" s="55">
        <f t="shared" si="899"/>
        <v>0</v>
      </c>
      <c r="AH3473" s="55">
        <f t="shared" si="900"/>
        <v>0</v>
      </c>
      <c r="AI3473" s="55">
        <f t="shared" si="901"/>
        <v>0</v>
      </c>
      <c r="AJ3473" s="55">
        <f t="shared" si="902"/>
        <v>0</v>
      </c>
      <c r="AK3473" s="55">
        <f t="shared" si="893"/>
        <v>0</v>
      </c>
      <c r="AL3473" s="55">
        <f t="shared" si="894"/>
        <v>0</v>
      </c>
      <c r="AM3473" s="55">
        <f t="shared" si="895"/>
        <v>0</v>
      </c>
    </row>
    <row r="3474" spans="1:39" x14ac:dyDescent="0.25">
      <c r="A3474" s="47">
        <v>3470</v>
      </c>
      <c r="B3474" s="358" t="str">
        <f>IF(AND(E3474&lt;&gt;0,D3474&lt;&gt;0,F3474&lt;&gt;0),IF(C3474&lt;&gt;0,CONCATENATE(C3474,"-AGr",VLOOKUP(D3474,Listen!$A$2:$G$45,7,FALSE),"-",E3474,"-",F3474,),CONCATENATE("AGr",VLOOKUP(D3474,Listen!$A$2:$G$45,7,FALSE),"-",E3474,"-",F3474)),"keine vollständige ID")</f>
        <v>keine vollständige ID</v>
      </c>
      <c r="C3474" s="359">
        <f>'[2]III_SAV-Details_NB'!B3480</f>
        <v>0</v>
      </c>
      <c r="D3474" s="359">
        <f>'[2]III_SAV-Details_NB'!C3480</f>
        <v>0</v>
      </c>
      <c r="E3474" s="359">
        <f>'[2]III_SAV-Details_NB'!D3480</f>
        <v>0</v>
      </c>
      <c r="F3474" s="490"/>
      <c r="G3474" s="281">
        <f>'[2]III_SAV-Details_NB'!X3480</f>
        <v>0</v>
      </c>
      <c r="H3474" s="281">
        <f t="shared" si="896"/>
        <v>0</v>
      </c>
      <c r="I3474" s="281">
        <f>IF(con_EOGJahr=2025,'[2]III_SAV-Details_NB'!AA3480,IF(con_EOGJahr=2026,'[2]III_SAV-Details_NB'!AB3480,'[2]III_SAV-Details_NB'!AC3480))</f>
        <v>0</v>
      </c>
      <c r="J3474" s="282"/>
      <c r="K3474" s="282"/>
      <c r="L3474" s="282"/>
      <c r="M3474" s="282"/>
      <c r="N3474" s="282"/>
      <c r="O3474" s="282"/>
      <c r="P3474" s="52">
        <f t="shared" si="897"/>
        <v>0</v>
      </c>
      <c r="Q3474" s="60"/>
      <c r="R3474" s="53">
        <f t="shared" ref="R3474:R3537" si="903">P3474+Q3474</f>
        <v>0</v>
      </c>
      <c r="S3474" s="59"/>
      <c r="T3474" s="61"/>
      <c r="U3474" s="342" t="str">
        <f t="shared" si="892"/>
        <v>k.A.</v>
      </c>
      <c r="V3474" s="343" t="str">
        <f t="shared" ref="V3474:V3537" si="904">IFERROR(IF(OR($D3474="",$E3474=0,con_Ende=0,$U3474=0),"k.A.",MAX($E3474-con_EOGJahr+$U3474,0)),"k.A.")</f>
        <v>k.A.</v>
      </c>
      <c r="W3474" s="343" t="str">
        <f>IFERROR(IF(OR($D3474="",$E3474=0,con_Ende=0),"k.A.",IF(VLOOKUP($D3474,rng_ND,5,0)="Nein",VLOOKUP($D3474,rng_ND,2,FALSE),MIN(VLOOKUP($D3474,rng_ND,2,FALSE),A_Stammdaten!$B$19-D_SAV!$E3474+1))),"k.A.")</f>
        <v>k.A.</v>
      </c>
      <c r="X3474" s="343" t="str">
        <f t="shared" ref="X3474:X3537" si="905">IFERROR(IF(OR($D3474="",$E3474=0,con_Ende=0),"k.A.",VLOOKUP($D3474,rng_ND,3,FALSE)),"k.A.")</f>
        <v>k.A.</v>
      </c>
      <c r="Y3474" s="62"/>
      <c r="Z3474" s="48">
        <f t="shared" ref="Z3474:Z3537" si="906">IF(AND($E3474&lt;2006,$E3474&lt;&gt;0),IFERROR(VLOOKUP($E3474,rng_Index,VLOOKUP($D3474,rng_ND,4,FALSE)+1,FALSE),1),)</f>
        <v>0</v>
      </c>
      <c r="AA3474" s="457"/>
      <c r="AB3474" s="55">
        <f t="shared" si="898"/>
        <v>0</v>
      </c>
      <c r="AC3474" s="55">
        <f>IF(A_Stammdaten!$B$25="ja",D_SAV!AA3474,D_SAV!AB3474)</f>
        <v>0</v>
      </c>
      <c r="AD3474" s="478">
        <f>IF(AC3474=0,0,IF(U3474-(con_EOGJahr-D_SAV!E3474)&lt;=0,AC3474,AC3474/V3474))</f>
        <v>0</v>
      </c>
      <c r="AE3474" s="478">
        <f>IFERROR(IF(AND(VLOOKUP(D3474,rng_ND,5,FALSE)="Ja",D_SAV!T3474="degressiv"),D_SAV!AC3474*Y3474/100,0),0)</f>
        <v>0</v>
      </c>
      <c r="AF3474" s="55">
        <f>IFERROR(IF(VLOOKUP(D3474,rng_ND,5,FALSE)="Ja",MAX(D_SAV!AD3474:AE3474),D_SAV!AD3474),0)</f>
        <v>0</v>
      </c>
      <c r="AG3474" s="55">
        <f t="shared" si="899"/>
        <v>0</v>
      </c>
      <c r="AH3474" s="55">
        <f t="shared" si="900"/>
        <v>0</v>
      </c>
      <c r="AI3474" s="55">
        <f t="shared" si="901"/>
        <v>0</v>
      </c>
      <c r="AJ3474" s="55">
        <f t="shared" si="902"/>
        <v>0</v>
      </c>
      <c r="AK3474" s="55">
        <f t="shared" si="893"/>
        <v>0</v>
      </c>
      <c r="AL3474" s="55">
        <f t="shared" si="894"/>
        <v>0</v>
      </c>
      <c r="AM3474" s="55">
        <f t="shared" si="895"/>
        <v>0</v>
      </c>
    </row>
    <row r="3475" spans="1:39" x14ac:dyDescent="0.25">
      <c r="A3475" s="47">
        <v>3471</v>
      </c>
      <c r="B3475" s="358" t="str">
        <f>IF(AND(E3475&lt;&gt;0,D3475&lt;&gt;0,F3475&lt;&gt;0),IF(C3475&lt;&gt;0,CONCATENATE(C3475,"-AGr",VLOOKUP(D3475,Listen!$A$2:$G$45,7,FALSE),"-",E3475,"-",F3475,),CONCATENATE("AGr",VLOOKUP(D3475,Listen!$A$2:$G$45,7,FALSE),"-",E3475,"-",F3475)),"keine vollständige ID")</f>
        <v>keine vollständige ID</v>
      </c>
      <c r="C3475" s="359">
        <f>'[2]III_SAV-Details_NB'!B3481</f>
        <v>0</v>
      </c>
      <c r="D3475" s="359">
        <f>'[2]III_SAV-Details_NB'!C3481</f>
        <v>0</v>
      </c>
      <c r="E3475" s="359">
        <f>'[2]III_SAV-Details_NB'!D3481</f>
        <v>0</v>
      </c>
      <c r="F3475" s="490"/>
      <c r="G3475" s="281">
        <f>'[2]III_SAV-Details_NB'!X3481</f>
        <v>0</v>
      </c>
      <c r="H3475" s="281">
        <f t="shared" si="896"/>
        <v>0</v>
      </c>
      <c r="I3475" s="281">
        <f>IF(con_EOGJahr=2025,'[2]III_SAV-Details_NB'!AA3481,IF(con_EOGJahr=2026,'[2]III_SAV-Details_NB'!AB3481,'[2]III_SAV-Details_NB'!AC3481))</f>
        <v>0</v>
      </c>
      <c r="J3475" s="282"/>
      <c r="K3475" s="282"/>
      <c r="L3475" s="282"/>
      <c r="M3475" s="282"/>
      <c r="N3475" s="282"/>
      <c r="O3475" s="282"/>
      <c r="P3475" s="52">
        <f t="shared" si="897"/>
        <v>0</v>
      </c>
      <c r="Q3475" s="60"/>
      <c r="R3475" s="53">
        <f t="shared" si="903"/>
        <v>0</v>
      </c>
      <c r="S3475" s="59"/>
      <c r="T3475" s="61"/>
      <c r="U3475" s="342" t="str">
        <f t="shared" ref="U3475:U3538" si="907">+W3475</f>
        <v>k.A.</v>
      </c>
      <c r="V3475" s="343" t="str">
        <f t="shared" si="904"/>
        <v>k.A.</v>
      </c>
      <c r="W3475" s="343" t="str">
        <f>IFERROR(IF(OR($D3475="",$E3475=0,con_Ende=0),"k.A.",IF(VLOOKUP($D3475,rng_ND,5,0)="Nein",VLOOKUP($D3475,rng_ND,2,FALSE),MIN(VLOOKUP($D3475,rng_ND,2,FALSE),A_Stammdaten!$B$19-D_SAV!$E3475+1))),"k.A.")</f>
        <v>k.A.</v>
      </c>
      <c r="X3475" s="343" t="str">
        <f t="shared" si="905"/>
        <v>k.A.</v>
      </c>
      <c r="Y3475" s="62"/>
      <c r="Z3475" s="48">
        <f t="shared" si="906"/>
        <v>0</v>
      </c>
      <c r="AA3475" s="457"/>
      <c r="AB3475" s="55">
        <f t="shared" si="898"/>
        <v>0</v>
      </c>
      <c r="AC3475" s="55">
        <f>IF(A_Stammdaten!$B$25="ja",D_SAV!AA3475,D_SAV!AB3475)</f>
        <v>0</v>
      </c>
      <c r="AD3475" s="478">
        <f>IF(AC3475=0,0,IF(U3475-(con_EOGJahr-D_SAV!E3475)&lt;=0,AC3475,AC3475/V3475))</f>
        <v>0</v>
      </c>
      <c r="AE3475" s="478">
        <f>IFERROR(IF(AND(VLOOKUP(D3475,rng_ND,5,FALSE)="Ja",D_SAV!T3475="degressiv"),D_SAV!AC3475*Y3475/100,0),0)</f>
        <v>0</v>
      </c>
      <c r="AF3475" s="55">
        <f>IFERROR(IF(VLOOKUP(D3475,rng_ND,5,FALSE)="Ja",MAX(D_SAV!AD3475:AE3475),D_SAV!AD3475),0)</f>
        <v>0</v>
      </c>
      <c r="AG3475" s="55">
        <f t="shared" si="899"/>
        <v>0</v>
      </c>
      <c r="AH3475" s="55">
        <f t="shared" si="900"/>
        <v>0</v>
      </c>
      <c r="AI3475" s="55">
        <f t="shared" si="901"/>
        <v>0</v>
      </c>
      <c r="AJ3475" s="55">
        <f t="shared" si="902"/>
        <v>0</v>
      </c>
      <c r="AK3475" s="55">
        <f t="shared" si="893"/>
        <v>0</v>
      </c>
      <c r="AL3475" s="55">
        <f t="shared" si="894"/>
        <v>0</v>
      </c>
      <c r="AM3475" s="55">
        <f t="shared" si="895"/>
        <v>0</v>
      </c>
    </row>
    <row r="3476" spans="1:39" x14ac:dyDescent="0.25">
      <c r="A3476" s="47">
        <v>3472</v>
      </c>
      <c r="B3476" s="358" t="str">
        <f>IF(AND(E3476&lt;&gt;0,D3476&lt;&gt;0,F3476&lt;&gt;0),IF(C3476&lt;&gt;0,CONCATENATE(C3476,"-AGr",VLOOKUP(D3476,Listen!$A$2:$G$45,7,FALSE),"-",E3476,"-",F3476,),CONCATENATE("AGr",VLOOKUP(D3476,Listen!$A$2:$G$45,7,FALSE),"-",E3476,"-",F3476)),"keine vollständige ID")</f>
        <v>keine vollständige ID</v>
      </c>
      <c r="C3476" s="359">
        <f>'[2]III_SAV-Details_NB'!B3482</f>
        <v>0</v>
      </c>
      <c r="D3476" s="359">
        <f>'[2]III_SAV-Details_NB'!C3482</f>
        <v>0</v>
      </c>
      <c r="E3476" s="359">
        <f>'[2]III_SAV-Details_NB'!D3482</f>
        <v>0</v>
      </c>
      <c r="F3476" s="490"/>
      <c r="G3476" s="281">
        <f>'[2]III_SAV-Details_NB'!X3482</f>
        <v>0</v>
      </c>
      <c r="H3476" s="281">
        <f t="shared" si="896"/>
        <v>0</v>
      </c>
      <c r="I3476" s="281">
        <f>IF(con_EOGJahr=2025,'[2]III_SAV-Details_NB'!AA3482,IF(con_EOGJahr=2026,'[2]III_SAV-Details_NB'!AB3482,'[2]III_SAV-Details_NB'!AC3482))</f>
        <v>0</v>
      </c>
      <c r="J3476" s="282"/>
      <c r="K3476" s="282"/>
      <c r="L3476" s="282"/>
      <c r="M3476" s="282"/>
      <c r="N3476" s="282"/>
      <c r="O3476" s="282"/>
      <c r="P3476" s="52">
        <f t="shared" si="897"/>
        <v>0</v>
      </c>
      <c r="Q3476" s="60"/>
      <c r="R3476" s="53">
        <f t="shared" si="903"/>
        <v>0</v>
      </c>
      <c r="S3476" s="59"/>
      <c r="T3476" s="61"/>
      <c r="U3476" s="342" t="str">
        <f t="shared" si="907"/>
        <v>k.A.</v>
      </c>
      <c r="V3476" s="343" t="str">
        <f t="shared" si="904"/>
        <v>k.A.</v>
      </c>
      <c r="W3476" s="343" t="str">
        <f>IFERROR(IF(OR($D3476="",$E3476=0,con_Ende=0),"k.A.",IF(VLOOKUP($D3476,rng_ND,5,0)="Nein",VLOOKUP($D3476,rng_ND,2,FALSE),MIN(VLOOKUP($D3476,rng_ND,2,FALSE),A_Stammdaten!$B$19-D_SAV!$E3476+1))),"k.A.")</f>
        <v>k.A.</v>
      </c>
      <c r="X3476" s="343" t="str">
        <f t="shared" si="905"/>
        <v>k.A.</v>
      </c>
      <c r="Y3476" s="62"/>
      <c r="Z3476" s="48">
        <f t="shared" si="906"/>
        <v>0</v>
      </c>
      <c r="AA3476" s="457"/>
      <c r="AB3476" s="55">
        <f t="shared" si="898"/>
        <v>0</v>
      </c>
      <c r="AC3476" s="55">
        <f>IF(A_Stammdaten!$B$25="ja",D_SAV!AA3476,D_SAV!AB3476)</f>
        <v>0</v>
      </c>
      <c r="AD3476" s="478">
        <f>IF(AC3476=0,0,IF(U3476-(con_EOGJahr-D_SAV!E3476)&lt;=0,AC3476,AC3476/V3476))</f>
        <v>0</v>
      </c>
      <c r="AE3476" s="478">
        <f>IFERROR(IF(AND(VLOOKUP(D3476,rng_ND,5,FALSE)="Ja",D_SAV!T3476="degressiv"),D_SAV!AC3476*Y3476/100,0),0)</f>
        <v>0</v>
      </c>
      <c r="AF3476" s="55">
        <f>IFERROR(IF(VLOOKUP(D3476,rng_ND,5,FALSE)="Ja",MAX(D_SAV!AD3476:AE3476),D_SAV!AD3476),0)</f>
        <v>0</v>
      </c>
      <c r="AG3476" s="55">
        <f t="shared" si="899"/>
        <v>0</v>
      </c>
      <c r="AH3476" s="55">
        <f t="shared" si="900"/>
        <v>0</v>
      </c>
      <c r="AI3476" s="55">
        <f t="shared" si="901"/>
        <v>0</v>
      </c>
      <c r="AJ3476" s="55">
        <f t="shared" si="902"/>
        <v>0</v>
      </c>
      <c r="AK3476" s="55">
        <f t="shared" si="893"/>
        <v>0</v>
      </c>
      <c r="AL3476" s="55">
        <f t="shared" si="894"/>
        <v>0</v>
      </c>
      <c r="AM3476" s="55">
        <f t="shared" si="895"/>
        <v>0</v>
      </c>
    </row>
    <row r="3477" spans="1:39" x14ac:dyDescent="0.25">
      <c r="A3477" s="47">
        <v>3473</v>
      </c>
      <c r="B3477" s="358" t="str">
        <f>IF(AND(E3477&lt;&gt;0,D3477&lt;&gt;0,F3477&lt;&gt;0),IF(C3477&lt;&gt;0,CONCATENATE(C3477,"-AGr",VLOOKUP(D3477,Listen!$A$2:$G$45,7,FALSE),"-",E3477,"-",F3477,),CONCATENATE("AGr",VLOOKUP(D3477,Listen!$A$2:$G$45,7,FALSE),"-",E3477,"-",F3477)),"keine vollständige ID")</f>
        <v>keine vollständige ID</v>
      </c>
      <c r="C3477" s="359">
        <f>'[2]III_SAV-Details_NB'!B3483</f>
        <v>0</v>
      </c>
      <c r="D3477" s="359">
        <f>'[2]III_SAV-Details_NB'!C3483</f>
        <v>0</v>
      </c>
      <c r="E3477" s="359">
        <f>'[2]III_SAV-Details_NB'!D3483</f>
        <v>0</v>
      </c>
      <c r="F3477" s="490"/>
      <c r="G3477" s="281">
        <f>'[2]III_SAV-Details_NB'!X3483</f>
        <v>0</v>
      </c>
      <c r="H3477" s="281">
        <f t="shared" si="896"/>
        <v>0</v>
      </c>
      <c r="I3477" s="281">
        <f>IF(con_EOGJahr=2025,'[2]III_SAV-Details_NB'!AA3483,IF(con_EOGJahr=2026,'[2]III_SAV-Details_NB'!AB3483,'[2]III_SAV-Details_NB'!AC3483))</f>
        <v>0</v>
      </c>
      <c r="J3477" s="282"/>
      <c r="K3477" s="282"/>
      <c r="L3477" s="282"/>
      <c r="M3477" s="282"/>
      <c r="N3477" s="282"/>
      <c r="O3477" s="282"/>
      <c r="P3477" s="52">
        <f t="shared" si="897"/>
        <v>0</v>
      </c>
      <c r="Q3477" s="60"/>
      <c r="R3477" s="53">
        <f t="shared" si="903"/>
        <v>0</v>
      </c>
      <c r="S3477" s="59"/>
      <c r="T3477" s="61"/>
      <c r="U3477" s="342" t="str">
        <f t="shared" si="907"/>
        <v>k.A.</v>
      </c>
      <c r="V3477" s="343" t="str">
        <f t="shared" si="904"/>
        <v>k.A.</v>
      </c>
      <c r="W3477" s="343" t="str">
        <f>IFERROR(IF(OR($D3477="",$E3477=0,con_Ende=0),"k.A.",IF(VLOOKUP($D3477,rng_ND,5,0)="Nein",VLOOKUP($D3477,rng_ND,2,FALSE),MIN(VLOOKUP($D3477,rng_ND,2,FALSE),A_Stammdaten!$B$19-D_SAV!$E3477+1))),"k.A.")</f>
        <v>k.A.</v>
      </c>
      <c r="X3477" s="343" t="str">
        <f t="shared" si="905"/>
        <v>k.A.</v>
      </c>
      <c r="Y3477" s="62"/>
      <c r="Z3477" s="48">
        <f t="shared" si="906"/>
        <v>0</v>
      </c>
      <c r="AA3477" s="457"/>
      <c r="AB3477" s="55">
        <f t="shared" si="898"/>
        <v>0</v>
      </c>
      <c r="AC3477" s="55">
        <f>IF(A_Stammdaten!$B$25="ja",D_SAV!AA3477,D_SAV!AB3477)</f>
        <v>0</v>
      </c>
      <c r="AD3477" s="478">
        <f>IF(AC3477=0,0,IF(U3477-(con_EOGJahr-D_SAV!E3477)&lt;=0,AC3477,AC3477/V3477))</f>
        <v>0</v>
      </c>
      <c r="AE3477" s="478">
        <f>IFERROR(IF(AND(VLOOKUP(D3477,rng_ND,5,FALSE)="Ja",D_SAV!T3477="degressiv"),D_SAV!AC3477*Y3477/100,0),0)</f>
        <v>0</v>
      </c>
      <c r="AF3477" s="55">
        <f>IFERROR(IF(VLOOKUP(D3477,rng_ND,5,FALSE)="Ja",MAX(D_SAV!AD3477:AE3477),D_SAV!AD3477),0)</f>
        <v>0</v>
      </c>
      <c r="AG3477" s="55">
        <f t="shared" si="899"/>
        <v>0</v>
      </c>
      <c r="AH3477" s="55">
        <f t="shared" si="900"/>
        <v>0</v>
      </c>
      <c r="AI3477" s="55">
        <f t="shared" si="901"/>
        <v>0</v>
      </c>
      <c r="AJ3477" s="55">
        <f t="shared" si="902"/>
        <v>0</v>
      </c>
      <c r="AK3477" s="55">
        <f t="shared" si="893"/>
        <v>0</v>
      </c>
      <c r="AL3477" s="55">
        <f t="shared" si="894"/>
        <v>0</v>
      </c>
      <c r="AM3477" s="55">
        <f t="shared" si="895"/>
        <v>0</v>
      </c>
    </row>
    <row r="3478" spans="1:39" x14ac:dyDescent="0.25">
      <c r="A3478" s="47">
        <v>3474</v>
      </c>
      <c r="B3478" s="358" t="str">
        <f>IF(AND(E3478&lt;&gt;0,D3478&lt;&gt;0,F3478&lt;&gt;0),IF(C3478&lt;&gt;0,CONCATENATE(C3478,"-AGr",VLOOKUP(D3478,Listen!$A$2:$G$45,7,FALSE),"-",E3478,"-",F3478,),CONCATENATE("AGr",VLOOKUP(D3478,Listen!$A$2:$G$45,7,FALSE),"-",E3478,"-",F3478)),"keine vollständige ID")</f>
        <v>keine vollständige ID</v>
      </c>
      <c r="C3478" s="359">
        <f>'[2]III_SAV-Details_NB'!B3484</f>
        <v>0</v>
      </c>
      <c r="D3478" s="359">
        <f>'[2]III_SAV-Details_NB'!C3484</f>
        <v>0</v>
      </c>
      <c r="E3478" s="359">
        <f>'[2]III_SAV-Details_NB'!D3484</f>
        <v>0</v>
      </c>
      <c r="F3478" s="490"/>
      <c r="G3478" s="281">
        <f>'[2]III_SAV-Details_NB'!X3484</f>
        <v>0</v>
      </c>
      <c r="H3478" s="281">
        <f t="shared" si="896"/>
        <v>0</v>
      </c>
      <c r="I3478" s="281">
        <f>IF(con_EOGJahr=2025,'[2]III_SAV-Details_NB'!AA3484,IF(con_EOGJahr=2026,'[2]III_SAV-Details_NB'!AB3484,'[2]III_SAV-Details_NB'!AC3484))</f>
        <v>0</v>
      </c>
      <c r="J3478" s="282"/>
      <c r="K3478" s="282"/>
      <c r="L3478" s="282"/>
      <c r="M3478" s="282"/>
      <c r="N3478" s="282"/>
      <c r="O3478" s="282"/>
      <c r="P3478" s="52">
        <f t="shared" si="897"/>
        <v>0</v>
      </c>
      <c r="Q3478" s="60"/>
      <c r="R3478" s="53">
        <f t="shared" si="903"/>
        <v>0</v>
      </c>
      <c r="S3478" s="59"/>
      <c r="T3478" s="61"/>
      <c r="U3478" s="342" t="str">
        <f t="shared" si="907"/>
        <v>k.A.</v>
      </c>
      <c r="V3478" s="343" t="str">
        <f t="shared" si="904"/>
        <v>k.A.</v>
      </c>
      <c r="W3478" s="343" t="str">
        <f>IFERROR(IF(OR($D3478="",$E3478=0,con_Ende=0),"k.A.",IF(VLOOKUP($D3478,rng_ND,5,0)="Nein",VLOOKUP($D3478,rng_ND,2,FALSE),MIN(VLOOKUP($D3478,rng_ND,2,FALSE),A_Stammdaten!$B$19-D_SAV!$E3478+1))),"k.A.")</f>
        <v>k.A.</v>
      </c>
      <c r="X3478" s="343" t="str">
        <f t="shared" si="905"/>
        <v>k.A.</v>
      </c>
      <c r="Y3478" s="62"/>
      <c r="Z3478" s="48">
        <f t="shared" si="906"/>
        <v>0</v>
      </c>
      <c r="AA3478" s="457"/>
      <c r="AB3478" s="55">
        <f t="shared" si="898"/>
        <v>0</v>
      </c>
      <c r="AC3478" s="55">
        <f>IF(A_Stammdaten!$B$25="ja",D_SAV!AA3478,D_SAV!AB3478)</f>
        <v>0</v>
      </c>
      <c r="AD3478" s="478">
        <f>IF(AC3478=0,0,IF(U3478-(con_EOGJahr-D_SAV!E3478)&lt;=0,AC3478,AC3478/V3478))</f>
        <v>0</v>
      </c>
      <c r="AE3478" s="478">
        <f>IFERROR(IF(AND(VLOOKUP(D3478,rng_ND,5,FALSE)="Ja",D_SAV!T3478="degressiv"),D_SAV!AC3478*Y3478/100,0),0)</f>
        <v>0</v>
      </c>
      <c r="AF3478" s="55">
        <f>IFERROR(IF(VLOOKUP(D3478,rng_ND,5,FALSE)="Ja",MAX(D_SAV!AD3478:AE3478),D_SAV!AD3478),0)</f>
        <v>0</v>
      </c>
      <c r="AG3478" s="55">
        <f t="shared" si="899"/>
        <v>0</v>
      </c>
      <c r="AH3478" s="55">
        <f t="shared" si="900"/>
        <v>0</v>
      </c>
      <c r="AI3478" s="55">
        <f t="shared" si="901"/>
        <v>0</v>
      </c>
      <c r="AJ3478" s="55">
        <f t="shared" si="902"/>
        <v>0</v>
      </c>
      <c r="AK3478" s="55">
        <f t="shared" si="893"/>
        <v>0</v>
      </c>
      <c r="AL3478" s="55">
        <f t="shared" si="894"/>
        <v>0</v>
      </c>
      <c r="AM3478" s="55">
        <f t="shared" si="895"/>
        <v>0</v>
      </c>
    </row>
    <row r="3479" spans="1:39" x14ac:dyDescent="0.25">
      <c r="A3479" s="47">
        <v>3475</v>
      </c>
      <c r="B3479" s="358" t="str">
        <f>IF(AND(E3479&lt;&gt;0,D3479&lt;&gt;0,F3479&lt;&gt;0),IF(C3479&lt;&gt;0,CONCATENATE(C3479,"-AGr",VLOOKUP(D3479,Listen!$A$2:$G$45,7,FALSE),"-",E3479,"-",F3479,),CONCATENATE("AGr",VLOOKUP(D3479,Listen!$A$2:$G$45,7,FALSE),"-",E3479,"-",F3479)),"keine vollständige ID")</f>
        <v>keine vollständige ID</v>
      </c>
      <c r="C3479" s="359">
        <f>'[2]III_SAV-Details_NB'!B3485</f>
        <v>0</v>
      </c>
      <c r="D3479" s="359">
        <f>'[2]III_SAV-Details_NB'!C3485</f>
        <v>0</v>
      </c>
      <c r="E3479" s="359">
        <f>'[2]III_SAV-Details_NB'!D3485</f>
        <v>0</v>
      </c>
      <c r="F3479" s="490"/>
      <c r="G3479" s="281">
        <f>'[2]III_SAV-Details_NB'!X3485</f>
        <v>0</v>
      </c>
      <c r="H3479" s="281">
        <f t="shared" si="896"/>
        <v>0</v>
      </c>
      <c r="I3479" s="281">
        <f>IF(con_EOGJahr=2025,'[2]III_SAV-Details_NB'!AA3485,IF(con_EOGJahr=2026,'[2]III_SAV-Details_NB'!AB3485,'[2]III_SAV-Details_NB'!AC3485))</f>
        <v>0</v>
      </c>
      <c r="J3479" s="282"/>
      <c r="K3479" s="282"/>
      <c r="L3479" s="282"/>
      <c r="M3479" s="282"/>
      <c r="N3479" s="282"/>
      <c r="O3479" s="282"/>
      <c r="P3479" s="52">
        <f t="shared" si="897"/>
        <v>0</v>
      </c>
      <c r="Q3479" s="60"/>
      <c r="R3479" s="53">
        <f t="shared" si="903"/>
        <v>0</v>
      </c>
      <c r="S3479" s="59"/>
      <c r="T3479" s="61"/>
      <c r="U3479" s="342" t="str">
        <f t="shared" si="907"/>
        <v>k.A.</v>
      </c>
      <c r="V3479" s="343" t="str">
        <f t="shared" si="904"/>
        <v>k.A.</v>
      </c>
      <c r="W3479" s="343" t="str">
        <f>IFERROR(IF(OR($D3479="",$E3479=0,con_Ende=0),"k.A.",IF(VLOOKUP($D3479,rng_ND,5,0)="Nein",VLOOKUP($D3479,rng_ND,2,FALSE),MIN(VLOOKUP($D3479,rng_ND,2,FALSE),A_Stammdaten!$B$19-D_SAV!$E3479+1))),"k.A.")</f>
        <v>k.A.</v>
      </c>
      <c r="X3479" s="343" t="str">
        <f t="shared" si="905"/>
        <v>k.A.</v>
      </c>
      <c r="Y3479" s="62"/>
      <c r="Z3479" s="48">
        <f t="shared" si="906"/>
        <v>0</v>
      </c>
      <c r="AA3479" s="457"/>
      <c r="AB3479" s="55">
        <f t="shared" si="898"/>
        <v>0</v>
      </c>
      <c r="AC3479" s="55">
        <f>IF(A_Stammdaten!$B$25="ja",D_SAV!AA3479,D_SAV!AB3479)</f>
        <v>0</v>
      </c>
      <c r="AD3479" s="478">
        <f>IF(AC3479=0,0,IF(U3479-(con_EOGJahr-D_SAV!E3479)&lt;=0,AC3479,AC3479/V3479))</f>
        <v>0</v>
      </c>
      <c r="AE3479" s="478">
        <f>IFERROR(IF(AND(VLOOKUP(D3479,rng_ND,5,FALSE)="Ja",D_SAV!T3479="degressiv"),D_SAV!AC3479*Y3479/100,0),0)</f>
        <v>0</v>
      </c>
      <c r="AF3479" s="55">
        <f>IFERROR(IF(VLOOKUP(D3479,rng_ND,5,FALSE)="Ja",MAX(D_SAV!AD3479:AE3479),D_SAV!AD3479),0)</f>
        <v>0</v>
      </c>
      <c r="AG3479" s="55">
        <f t="shared" si="899"/>
        <v>0</v>
      </c>
      <c r="AH3479" s="55">
        <f t="shared" si="900"/>
        <v>0</v>
      </c>
      <c r="AI3479" s="55">
        <f t="shared" si="901"/>
        <v>0</v>
      </c>
      <c r="AJ3479" s="55">
        <f t="shared" si="902"/>
        <v>0</v>
      </c>
      <c r="AK3479" s="55">
        <f t="shared" si="893"/>
        <v>0</v>
      </c>
      <c r="AL3479" s="55">
        <f t="shared" si="894"/>
        <v>0</v>
      </c>
      <c r="AM3479" s="55">
        <f t="shared" si="895"/>
        <v>0</v>
      </c>
    </row>
    <row r="3480" spans="1:39" x14ac:dyDescent="0.25">
      <c r="A3480" s="47">
        <v>3476</v>
      </c>
      <c r="B3480" s="358" t="str">
        <f>IF(AND(E3480&lt;&gt;0,D3480&lt;&gt;0,F3480&lt;&gt;0),IF(C3480&lt;&gt;0,CONCATENATE(C3480,"-AGr",VLOOKUP(D3480,Listen!$A$2:$G$45,7,FALSE),"-",E3480,"-",F3480,),CONCATENATE("AGr",VLOOKUP(D3480,Listen!$A$2:$G$45,7,FALSE),"-",E3480,"-",F3480)),"keine vollständige ID")</f>
        <v>keine vollständige ID</v>
      </c>
      <c r="C3480" s="359">
        <f>'[2]III_SAV-Details_NB'!B3486</f>
        <v>0</v>
      </c>
      <c r="D3480" s="359">
        <f>'[2]III_SAV-Details_NB'!C3486</f>
        <v>0</v>
      </c>
      <c r="E3480" s="359">
        <f>'[2]III_SAV-Details_NB'!D3486</f>
        <v>0</v>
      </c>
      <c r="F3480" s="490"/>
      <c r="G3480" s="281">
        <f>'[2]III_SAV-Details_NB'!X3486</f>
        <v>0</v>
      </c>
      <c r="H3480" s="281">
        <f t="shared" si="896"/>
        <v>0</v>
      </c>
      <c r="I3480" s="281">
        <f>IF(con_EOGJahr=2025,'[2]III_SAV-Details_NB'!AA3486,IF(con_EOGJahr=2026,'[2]III_SAV-Details_NB'!AB3486,'[2]III_SAV-Details_NB'!AC3486))</f>
        <v>0</v>
      </c>
      <c r="J3480" s="282"/>
      <c r="K3480" s="282"/>
      <c r="L3480" s="282"/>
      <c r="M3480" s="282"/>
      <c r="N3480" s="282"/>
      <c r="O3480" s="282"/>
      <c r="P3480" s="52">
        <f t="shared" si="897"/>
        <v>0</v>
      </c>
      <c r="Q3480" s="60"/>
      <c r="R3480" s="53">
        <f t="shared" si="903"/>
        <v>0</v>
      </c>
      <c r="S3480" s="59"/>
      <c r="T3480" s="61"/>
      <c r="U3480" s="342" t="str">
        <f t="shared" si="907"/>
        <v>k.A.</v>
      </c>
      <c r="V3480" s="343" t="str">
        <f t="shared" si="904"/>
        <v>k.A.</v>
      </c>
      <c r="W3480" s="343" t="str">
        <f>IFERROR(IF(OR($D3480="",$E3480=0,con_Ende=0),"k.A.",IF(VLOOKUP($D3480,rng_ND,5,0)="Nein",VLOOKUP($D3480,rng_ND,2,FALSE),MIN(VLOOKUP($D3480,rng_ND,2,FALSE),A_Stammdaten!$B$19-D_SAV!$E3480+1))),"k.A.")</f>
        <v>k.A.</v>
      </c>
      <c r="X3480" s="343" t="str">
        <f t="shared" si="905"/>
        <v>k.A.</v>
      </c>
      <c r="Y3480" s="62"/>
      <c r="Z3480" s="48">
        <f t="shared" si="906"/>
        <v>0</v>
      </c>
      <c r="AA3480" s="457"/>
      <c r="AB3480" s="55">
        <f t="shared" si="898"/>
        <v>0</v>
      </c>
      <c r="AC3480" s="55">
        <f>IF(A_Stammdaten!$B$25="ja",D_SAV!AA3480,D_SAV!AB3480)</f>
        <v>0</v>
      </c>
      <c r="AD3480" s="478">
        <f>IF(AC3480=0,0,IF(U3480-(con_EOGJahr-D_SAV!E3480)&lt;=0,AC3480,AC3480/V3480))</f>
        <v>0</v>
      </c>
      <c r="AE3480" s="478">
        <f>IFERROR(IF(AND(VLOOKUP(D3480,rng_ND,5,FALSE)="Ja",D_SAV!T3480="degressiv"),D_SAV!AC3480*Y3480/100,0),0)</f>
        <v>0</v>
      </c>
      <c r="AF3480" s="55">
        <f>IFERROR(IF(VLOOKUP(D3480,rng_ND,5,FALSE)="Ja",MAX(D_SAV!AD3480:AE3480),D_SAV!AD3480),0)</f>
        <v>0</v>
      </c>
      <c r="AG3480" s="55">
        <f t="shared" si="899"/>
        <v>0</v>
      </c>
      <c r="AH3480" s="55">
        <f t="shared" si="900"/>
        <v>0</v>
      </c>
      <c r="AI3480" s="55">
        <f t="shared" si="901"/>
        <v>0</v>
      </c>
      <c r="AJ3480" s="55">
        <f t="shared" si="902"/>
        <v>0</v>
      </c>
      <c r="AK3480" s="55">
        <f t="shared" si="893"/>
        <v>0</v>
      </c>
      <c r="AL3480" s="55">
        <f t="shared" si="894"/>
        <v>0</v>
      </c>
      <c r="AM3480" s="55">
        <f t="shared" si="895"/>
        <v>0</v>
      </c>
    </row>
    <row r="3481" spans="1:39" x14ac:dyDescent="0.25">
      <c r="A3481" s="47">
        <v>3477</v>
      </c>
      <c r="B3481" s="358" t="str">
        <f>IF(AND(E3481&lt;&gt;0,D3481&lt;&gt;0,F3481&lt;&gt;0),IF(C3481&lt;&gt;0,CONCATENATE(C3481,"-AGr",VLOOKUP(D3481,Listen!$A$2:$G$45,7,FALSE),"-",E3481,"-",F3481,),CONCATENATE("AGr",VLOOKUP(D3481,Listen!$A$2:$G$45,7,FALSE),"-",E3481,"-",F3481)),"keine vollständige ID")</f>
        <v>keine vollständige ID</v>
      </c>
      <c r="C3481" s="359">
        <f>'[2]III_SAV-Details_NB'!B3487</f>
        <v>0</v>
      </c>
      <c r="D3481" s="359">
        <f>'[2]III_SAV-Details_NB'!C3487</f>
        <v>0</v>
      </c>
      <c r="E3481" s="359">
        <f>'[2]III_SAV-Details_NB'!D3487</f>
        <v>0</v>
      </c>
      <c r="F3481" s="490"/>
      <c r="G3481" s="281">
        <f>'[2]III_SAV-Details_NB'!X3487</f>
        <v>0</v>
      </c>
      <c r="H3481" s="281">
        <f t="shared" si="896"/>
        <v>0</v>
      </c>
      <c r="I3481" s="281">
        <f>IF(con_EOGJahr=2025,'[2]III_SAV-Details_NB'!AA3487,IF(con_EOGJahr=2026,'[2]III_SAV-Details_NB'!AB3487,'[2]III_SAV-Details_NB'!AC3487))</f>
        <v>0</v>
      </c>
      <c r="J3481" s="282"/>
      <c r="K3481" s="282"/>
      <c r="L3481" s="282"/>
      <c r="M3481" s="282"/>
      <c r="N3481" s="282"/>
      <c r="O3481" s="282"/>
      <c r="P3481" s="52">
        <f t="shared" si="897"/>
        <v>0</v>
      </c>
      <c r="Q3481" s="60"/>
      <c r="R3481" s="53">
        <f t="shared" si="903"/>
        <v>0</v>
      </c>
      <c r="S3481" s="59"/>
      <c r="T3481" s="61"/>
      <c r="U3481" s="342" t="str">
        <f t="shared" si="907"/>
        <v>k.A.</v>
      </c>
      <c r="V3481" s="343" t="str">
        <f t="shared" si="904"/>
        <v>k.A.</v>
      </c>
      <c r="W3481" s="343" t="str">
        <f>IFERROR(IF(OR($D3481="",$E3481=0,con_Ende=0),"k.A.",IF(VLOOKUP($D3481,rng_ND,5,0)="Nein",VLOOKUP($D3481,rng_ND,2,FALSE),MIN(VLOOKUP($D3481,rng_ND,2,FALSE),A_Stammdaten!$B$19-D_SAV!$E3481+1))),"k.A.")</f>
        <v>k.A.</v>
      </c>
      <c r="X3481" s="343" t="str">
        <f t="shared" si="905"/>
        <v>k.A.</v>
      </c>
      <c r="Y3481" s="62"/>
      <c r="Z3481" s="48">
        <f t="shared" si="906"/>
        <v>0</v>
      </c>
      <c r="AA3481" s="457"/>
      <c r="AB3481" s="55">
        <f t="shared" si="898"/>
        <v>0</v>
      </c>
      <c r="AC3481" s="55">
        <f>IF(A_Stammdaten!$B$25="ja",D_SAV!AA3481,D_SAV!AB3481)</f>
        <v>0</v>
      </c>
      <c r="AD3481" s="478">
        <f>IF(AC3481=0,0,IF(U3481-(con_EOGJahr-D_SAV!E3481)&lt;=0,AC3481,AC3481/V3481))</f>
        <v>0</v>
      </c>
      <c r="AE3481" s="478">
        <f>IFERROR(IF(AND(VLOOKUP(D3481,rng_ND,5,FALSE)="Ja",D_SAV!T3481="degressiv"),D_SAV!AC3481*Y3481/100,0),0)</f>
        <v>0</v>
      </c>
      <c r="AF3481" s="55">
        <f>IFERROR(IF(VLOOKUP(D3481,rng_ND,5,FALSE)="Ja",MAX(D_SAV!AD3481:AE3481),D_SAV!AD3481),0)</f>
        <v>0</v>
      </c>
      <c r="AG3481" s="55">
        <f t="shared" si="899"/>
        <v>0</v>
      </c>
      <c r="AH3481" s="55">
        <f t="shared" si="900"/>
        <v>0</v>
      </c>
      <c r="AI3481" s="55">
        <f t="shared" si="901"/>
        <v>0</v>
      </c>
      <c r="AJ3481" s="55">
        <f t="shared" si="902"/>
        <v>0</v>
      </c>
      <c r="AK3481" s="55">
        <f t="shared" si="893"/>
        <v>0</v>
      </c>
      <c r="AL3481" s="55">
        <f t="shared" si="894"/>
        <v>0</v>
      </c>
      <c r="AM3481" s="55">
        <f t="shared" si="895"/>
        <v>0</v>
      </c>
    </row>
    <row r="3482" spans="1:39" x14ac:dyDescent="0.25">
      <c r="A3482" s="47">
        <v>3478</v>
      </c>
      <c r="B3482" s="358" t="str">
        <f>IF(AND(E3482&lt;&gt;0,D3482&lt;&gt;0,F3482&lt;&gt;0),IF(C3482&lt;&gt;0,CONCATENATE(C3482,"-AGr",VLOOKUP(D3482,Listen!$A$2:$G$45,7,FALSE),"-",E3482,"-",F3482,),CONCATENATE("AGr",VLOOKUP(D3482,Listen!$A$2:$G$45,7,FALSE),"-",E3482,"-",F3482)),"keine vollständige ID")</f>
        <v>keine vollständige ID</v>
      </c>
      <c r="C3482" s="359">
        <f>'[2]III_SAV-Details_NB'!B3488</f>
        <v>0</v>
      </c>
      <c r="D3482" s="359">
        <f>'[2]III_SAV-Details_NB'!C3488</f>
        <v>0</v>
      </c>
      <c r="E3482" s="359">
        <f>'[2]III_SAV-Details_NB'!D3488</f>
        <v>0</v>
      </c>
      <c r="F3482" s="490"/>
      <c r="G3482" s="281">
        <f>'[2]III_SAV-Details_NB'!X3488</f>
        <v>0</v>
      </c>
      <c r="H3482" s="281">
        <f t="shared" si="896"/>
        <v>0</v>
      </c>
      <c r="I3482" s="281">
        <f>IF(con_EOGJahr=2025,'[2]III_SAV-Details_NB'!AA3488,IF(con_EOGJahr=2026,'[2]III_SAV-Details_NB'!AB3488,'[2]III_SAV-Details_NB'!AC3488))</f>
        <v>0</v>
      </c>
      <c r="J3482" s="282"/>
      <c r="K3482" s="282"/>
      <c r="L3482" s="282"/>
      <c r="M3482" s="282"/>
      <c r="N3482" s="282"/>
      <c r="O3482" s="282"/>
      <c r="P3482" s="52">
        <f t="shared" si="897"/>
        <v>0</v>
      </c>
      <c r="Q3482" s="60"/>
      <c r="R3482" s="53">
        <f t="shared" si="903"/>
        <v>0</v>
      </c>
      <c r="S3482" s="59"/>
      <c r="T3482" s="61"/>
      <c r="U3482" s="342" t="str">
        <f t="shared" si="907"/>
        <v>k.A.</v>
      </c>
      <c r="V3482" s="343" t="str">
        <f t="shared" si="904"/>
        <v>k.A.</v>
      </c>
      <c r="W3482" s="343" t="str">
        <f>IFERROR(IF(OR($D3482="",$E3482=0,con_Ende=0),"k.A.",IF(VLOOKUP($D3482,rng_ND,5,0)="Nein",VLOOKUP($D3482,rng_ND,2,FALSE),MIN(VLOOKUP($D3482,rng_ND,2,FALSE),A_Stammdaten!$B$19-D_SAV!$E3482+1))),"k.A.")</f>
        <v>k.A.</v>
      </c>
      <c r="X3482" s="343" t="str">
        <f t="shared" si="905"/>
        <v>k.A.</v>
      </c>
      <c r="Y3482" s="62"/>
      <c r="Z3482" s="48">
        <f t="shared" si="906"/>
        <v>0</v>
      </c>
      <c r="AA3482" s="457"/>
      <c r="AB3482" s="55">
        <f t="shared" si="898"/>
        <v>0</v>
      </c>
      <c r="AC3482" s="55">
        <f>IF(A_Stammdaten!$B$25="ja",D_SAV!AA3482,D_SAV!AB3482)</f>
        <v>0</v>
      </c>
      <c r="AD3482" s="478">
        <f>IF(AC3482=0,0,IF(U3482-(con_EOGJahr-D_SAV!E3482)&lt;=0,AC3482,AC3482/V3482))</f>
        <v>0</v>
      </c>
      <c r="AE3482" s="478">
        <f>IFERROR(IF(AND(VLOOKUP(D3482,rng_ND,5,FALSE)="Ja",D_SAV!T3482="degressiv"),D_SAV!AC3482*Y3482/100,0),0)</f>
        <v>0</v>
      </c>
      <c r="AF3482" s="55">
        <f>IFERROR(IF(VLOOKUP(D3482,rng_ND,5,FALSE)="Ja",MAX(D_SAV!AD3482:AE3482),D_SAV!AD3482),0)</f>
        <v>0</v>
      </c>
      <c r="AG3482" s="55">
        <f t="shared" si="899"/>
        <v>0</v>
      </c>
      <c r="AH3482" s="55">
        <f t="shared" si="900"/>
        <v>0</v>
      </c>
      <c r="AI3482" s="55">
        <f t="shared" si="901"/>
        <v>0</v>
      </c>
      <c r="AJ3482" s="55">
        <f t="shared" si="902"/>
        <v>0</v>
      </c>
      <c r="AK3482" s="55">
        <f t="shared" si="893"/>
        <v>0</v>
      </c>
      <c r="AL3482" s="55">
        <f t="shared" si="894"/>
        <v>0</v>
      </c>
      <c r="AM3482" s="55">
        <f t="shared" si="895"/>
        <v>0</v>
      </c>
    </row>
    <row r="3483" spans="1:39" x14ac:dyDescent="0.25">
      <c r="A3483" s="47">
        <v>3479</v>
      </c>
      <c r="B3483" s="358" t="str">
        <f>IF(AND(E3483&lt;&gt;0,D3483&lt;&gt;0,F3483&lt;&gt;0),IF(C3483&lt;&gt;0,CONCATENATE(C3483,"-AGr",VLOOKUP(D3483,Listen!$A$2:$G$45,7,FALSE),"-",E3483,"-",F3483,),CONCATENATE("AGr",VLOOKUP(D3483,Listen!$A$2:$G$45,7,FALSE),"-",E3483,"-",F3483)),"keine vollständige ID")</f>
        <v>keine vollständige ID</v>
      </c>
      <c r="C3483" s="359">
        <f>'[2]III_SAV-Details_NB'!B3489</f>
        <v>0</v>
      </c>
      <c r="D3483" s="359">
        <f>'[2]III_SAV-Details_NB'!C3489</f>
        <v>0</v>
      </c>
      <c r="E3483" s="359">
        <f>'[2]III_SAV-Details_NB'!D3489</f>
        <v>0</v>
      </c>
      <c r="F3483" s="490"/>
      <c r="G3483" s="281">
        <f>'[2]III_SAV-Details_NB'!X3489</f>
        <v>0</v>
      </c>
      <c r="H3483" s="281">
        <f t="shared" si="896"/>
        <v>0</v>
      </c>
      <c r="I3483" s="281">
        <f>IF(con_EOGJahr=2025,'[2]III_SAV-Details_NB'!AA3489,IF(con_EOGJahr=2026,'[2]III_SAV-Details_NB'!AB3489,'[2]III_SAV-Details_NB'!AC3489))</f>
        <v>0</v>
      </c>
      <c r="J3483" s="282"/>
      <c r="K3483" s="282"/>
      <c r="L3483" s="282"/>
      <c r="M3483" s="282"/>
      <c r="N3483" s="282"/>
      <c r="O3483" s="282"/>
      <c r="P3483" s="52">
        <f t="shared" si="897"/>
        <v>0</v>
      </c>
      <c r="Q3483" s="60"/>
      <c r="R3483" s="53">
        <f t="shared" si="903"/>
        <v>0</v>
      </c>
      <c r="S3483" s="59"/>
      <c r="T3483" s="61"/>
      <c r="U3483" s="342" t="str">
        <f t="shared" si="907"/>
        <v>k.A.</v>
      </c>
      <c r="V3483" s="343" t="str">
        <f t="shared" si="904"/>
        <v>k.A.</v>
      </c>
      <c r="W3483" s="343" t="str">
        <f>IFERROR(IF(OR($D3483="",$E3483=0,con_Ende=0),"k.A.",IF(VLOOKUP($D3483,rng_ND,5,0)="Nein",VLOOKUP($D3483,rng_ND,2,FALSE),MIN(VLOOKUP($D3483,rng_ND,2,FALSE),A_Stammdaten!$B$19-D_SAV!$E3483+1))),"k.A.")</f>
        <v>k.A.</v>
      </c>
      <c r="X3483" s="343" t="str">
        <f t="shared" si="905"/>
        <v>k.A.</v>
      </c>
      <c r="Y3483" s="62"/>
      <c r="Z3483" s="48">
        <f t="shared" si="906"/>
        <v>0</v>
      </c>
      <c r="AA3483" s="457"/>
      <c r="AB3483" s="55">
        <f t="shared" si="898"/>
        <v>0</v>
      </c>
      <c r="AC3483" s="55">
        <f>IF(A_Stammdaten!$B$25="ja",D_SAV!AA3483,D_SAV!AB3483)</f>
        <v>0</v>
      </c>
      <c r="AD3483" s="478">
        <f>IF(AC3483=0,0,IF(U3483-(con_EOGJahr-D_SAV!E3483)&lt;=0,AC3483,AC3483/V3483))</f>
        <v>0</v>
      </c>
      <c r="AE3483" s="478">
        <f>IFERROR(IF(AND(VLOOKUP(D3483,rng_ND,5,FALSE)="Ja",D_SAV!T3483="degressiv"),D_SAV!AC3483*Y3483/100,0),0)</f>
        <v>0</v>
      </c>
      <c r="AF3483" s="55">
        <f>IFERROR(IF(VLOOKUP(D3483,rng_ND,5,FALSE)="Ja",MAX(D_SAV!AD3483:AE3483),D_SAV!AD3483),0)</f>
        <v>0</v>
      </c>
      <c r="AG3483" s="55">
        <f t="shared" si="899"/>
        <v>0</v>
      </c>
      <c r="AH3483" s="55">
        <f t="shared" si="900"/>
        <v>0</v>
      </c>
      <c r="AI3483" s="55">
        <f t="shared" si="901"/>
        <v>0</v>
      </c>
      <c r="AJ3483" s="55">
        <f t="shared" si="902"/>
        <v>0</v>
      </c>
      <c r="AK3483" s="55">
        <f t="shared" si="893"/>
        <v>0</v>
      </c>
      <c r="AL3483" s="55">
        <f t="shared" si="894"/>
        <v>0</v>
      </c>
      <c r="AM3483" s="55">
        <f t="shared" si="895"/>
        <v>0</v>
      </c>
    </row>
    <row r="3484" spans="1:39" x14ac:dyDescent="0.25">
      <c r="A3484" s="47">
        <v>3480</v>
      </c>
      <c r="B3484" s="358" t="str">
        <f>IF(AND(E3484&lt;&gt;0,D3484&lt;&gt;0,F3484&lt;&gt;0),IF(C3484&lt;&gt;0,CONCATENATE(C3484,"-AGr",VLOOKUP(D3484,Listen!$A$2:$G$45,7,FALSE),"-",E3484,"-",F3484,),CONCATENATE("AGr",VLOOKUP(D3484,Listen!$A$2:$G$45,7,FALSE),"-",E3484,"-",F3484)),"keine vollständige ID")</f>
        <v>keine vollständige ID</v>
      </c>
      <c r="C3484" s="359">
        <f>'[2]III_SAV-Details_NB'!B3490</f>
        <v>0</v>
      </c>
      <c r="D3484" s="359">
        <f>'[2]III_SAV-Details_NB'!C3490</f>
        <v>0</v>
      </c>
      <c r="E3484" s="359">
        <f>'[2]III_SAV-Details_NB'!D3490</f>
        <v>0</v>
      </c>
      <c r="F3484" s="490"/>
      <c r="G3484" s="281">
        <f>'[2]III_SAV-Details_NB'!X3490</f>
        <v>0</v>
      </c>
      <c r="H3484" s="281">
        <f t="shared" si="896"/>
        <v>0</v>
      </c>
      <c r="I3484" s="281">
        <f>IF(con_EOGJahr=2025,'[2]III_SAV-Details_NB'!AA3490,IF(con_EOGJahr=2026,'[2]III_SAV-Details_NB'!AB3490,'[2]III_SAV-Details_NB'!AC3490))</f>
        <v>0</v>
      </c>
      <c r="J3484" s="282"/>
      <c r="K3484" s="282"/>
      <c r="L3484" s="282"/>
      <c r="M3484" s="282"/>
      <c r="N3484" s="282"/>
      <c r="O3484" s="282"/>
      <c r="P3484" s="52">
        <f t="shared" si="897"/>
        <v>0</v>
      </c>
      <c r="Q3484" s="60"/>
      <c r="R3484" s="53">
        <f t="shared" si="903"/>
        <v>0</v>
      </c>
      <c r="S3484" s="59"/>
      <c r="T3484" s="61"/>
      <c r="U3484" s="342" t="str">
        <f t="shared" si="907"/>
        <v>k.A.</v>
      </c>
      <c r="V3484" s="343" t="str">
        <f t="shared" si="904"/>
        <v>k.A.</v>
      </c>
      <c r="W3484" s="343" t="str">
        <f>IFERROR(IF(OR($D3484="",$E3484=0,con_Ende=0),"k.A.",IF(VLOOKUP($D3484,rng_ND,5,0)="Nein",VLOOKUP($D3484,rng_ND,2,FALSE),MIN(VLOOKUP($D3484,rng_ND,2,FALSE),A_Stammdaten!$B$19-D_SAV!$E3484+1))),"k.A.")</f>
        <v>k.A.</v>
      </c>
      <c r="X3484" s="343" t="str">
        <f t="shared" si="905"/>
        <v>k.A.</v>
      </c>
      <c r="Y3484" s="62"/>
      <c r="Z3484" s="48">
        <f t="shared" si="906"/>
        <v>0</v>
      </c>
      <c r="AA3484" s="457"/>
      <c r="AB3484" s="55">
        <f t="shared" si="898"/>
        <v>0</v>
      </c>
      <c r="AC3484" s="55">
        <f>IF(A_Stammdaten!$B$25="ja",D_SAV!AA3484,D_SAV!AB3484)</f>
        <v>0</v>
      </c>
      <c r="AD3484" s="478">
        <f>IF(AC3484=0,0,IF(U3484-(con_EOGJahr-D_SAV!E3484)&lt;=0,AC3484,AC3484/V3484))</f>
        <v>0</v>
      </c>
      <c r="AE3484" s="478">
        <f>IFERROR(IF(AND(VLOOKUP(D3484,rng_ND,5,FALSE)="Ja",D_SAV!T3484="degressiv"),D_SAV!AC3484*Y3484/100,0),0)</f>
        <v>0</v>
      </c>
      <c r="AF3484" s="55">
        <f>IFERROR(IF(VLOOKUP(D3484,rng_ND,5,FALSE)="Ja",MAX(D_SAV!AD3484:AE3484),D_SAV!AD3484),0)</f>
        <v>0</v>
      </c>
      <c r="AG3484" s="55">
        <f t="shared" si="899"/>
        <v>0</v>
      </c>
      <c r="AH3484" s="55">
        <f t="shared" si="900"/>
        <v>0</v>
      </c>
      <c r="AI3484" s="55">
        <f t="shared" si="901"/>
        <v>0</v>
      </c>
      <c r="AJ3484" s="55">
        <f t="shared" si="902"/>
        <v>0</v>
      </c>
      <c r="AK3484" s="55">
        <f t="shared" si="893"/>
        <v>0</v>
      </c>
      <c r="AL3484" s="55">
        <f t="shared" si="894"/>
        <v>0</v>
      </c>
      <c r="AM3484" s="55">
        <f t="shared" si="895"/>
        <v>0</v>
      </c>
    </row>
    <row r="3485" spans="1:39" x14ac:dyDescent="0.25">
      <c r="A3485" s="47">
        <v>3481</v>
      </c>
      <c r="B3485" s="358" t="str">
        <f>IF(AND(E3485&lt;&gt;0,D3485&lt;&gt;0,F3485&lt;&gt;0),IF(C3485&lt;&gt;0,CONCATENATE(C3485,"-AGr",VLOOKUP(D3485,Listen!$A$2:$G$45,7,FALSE),"-",E3485,"-",F3485,),CONCATENATE("AGr",VLOOKUP(D3485,Listen!$A$2:$G$45,7,FALSE),"-",E3485,"-",F3485)),"keine vollständige ID")</f>
        <v>keine vollständige ID</v>
      </c>
      <c r="C3485" s="359">
        <f>'[2]III_SAV-Details_NB'!B3491</f>
        <v>0</v>
      </c>
      <c r="D3485" s="359">
        <f>'[2]III_SAV-Details_NB'!C3491</f>
        <v>0</v>
      </c>
      <c r="E3485" s="359">
        <f>'[2]III_SAV-Details_NB'!D3491</f>
        <v>0</v>
      </c>
      <c r="F3485" s="490"/>
      <c r="G3485" s="281">
        <f>'[2]III_SAV-Details_NB'!X3491</f>
        <v>0</v>
      </c>
      <c r="H3485" s="281">
        <f t="shared" si="896"/>
        <v>0</v>
      </c>
      <c r="I3485" s="281">
        <f>IF(con_EOGJahr=2025,'[2]III_SAV-Details_NB'!AA3491,IF(con_EOGJahr=2026,'[2]III_SAV-Details_NB'!AB3491,'[2]III_SAV-Details_NB'!AC3491))</f>
        <v>0</v>
      </c>
      <c r="J3485" s="282"/>
      <c r="K3485" s="282"/>
      <c r="L3485" s="282"/>
      <c r="M3485" s="282"/>
      <c r="N3485" s="282"/>
      <c r="O3485" s="282"/>
      <c r="P3485" s="52">
        <f t="shared" si="897"/>
        <v>0</v>
      </c>
      <c r="Q3485" s="60"/>
      <c r="R3485" s="53">
        <f t="shared" si="903"/>
        <v>0</v>
      </c>
      <c r="S3485" s="59"/>
      <c r="T3485" s="61"/>
      <c r="U3485" s="342" t="str">
        <f t="shared" si="907"/>
        <v>k.A.</v>
      </c>
      <c r="V3485" s="343" t="str">
        <f t="shared" si="904"/>
        <v>k.A.</v>
      </c>
      <c r="W3485" s="343" t="str">
        <f>IFERROR(IF(OR($D3485="",$E3485=0,con_Ende=0),"k.A.",IF(VLOOKUP($D3485,rng_ND,5,0)="Nein",VLOOKUP($D3485,rng_ND,2,FALSE),MIN(VLOOKUP($D3485,rng_ND,2,FALSE),A_Stammdaten!$B$19-D_SAV!$E3485+1))),"k.A.")</f>
        <v>k.A.</v>
      </c>
      <c r="X3485" s="343" t="str">
        <f t="shared" si="905"/>
        <v>k.A.</v>
      </c>
      <c r="Y3485" s="62"/>
      <c r="Z3485" s="48">
        <f t="shared" si="906"/>
        <v>0</v>
      </c>
      <c r="AA3485" s="457"/>
      <c r="AB3485" s="55">
        <f t="shared" si="898"/>
        <v>0</v>
      </c>
      <c r="AC3485" s="55">
        <f>IF(A_Stammdaten!$B$25="ja",D_SAV!AA3485,D_SAV!AB3485)</f>
        <v>0</v>
      </c>
      <c r="AD3485" s="478">
        <f>IF(AC3485=0,0,IF(U3485-(con_EOGJahr-D_SAV!E3485)&lt;=0,AC3485,AC3485/V3485))</f>
        <v>0</v>
      </c>
      <c r="AE3485" s="478">
        <f>IFERROR(IF(AND(VLOOKUP(D3485,rng_ND,5,FALSE)="Ja",D_SAV!T3485="degressiv"),D_SAV!AC3485*Y3485/100,0),0)</f>
        <v>0</v>
      </c>
      <c r="AF3485" s="55">
        <f>IFERROR(IF(VLOOKUP(D3485,rng_ND,5,FALSE)="Ja",MAX(D_SAV!AD3485:AE3485),D_SAV!AD3485),0)</f>
        <v>0</v>
      </c>
      <c r="AG3485" s="55">
        <f t="shared" si="899"/>
        <v>0</v>
      </c>
      <c r="AH3485" s="55">
        <f t="shared" si="900"/>
        <v>0</v>
      </c>
      <c r="AI3485" s="55">
        <f t="shared" si="901"/>
        <v>0</v>
      </c>
      <c r="AJ3485" s="55">
        <f t="shared" si="902"/>
        <v>0</v>
      </c>
      <c r="AK3485" s="55">
        <f t="shared" si="893"/>
        <v>0</v>
      </c>
      <c r="AL3485" s="55">
        <f t="shared" si="894"/>
        <v>0</v>
      </c>
      <c r="AM3485" s="55">
        <f t="shared" si="895"/>
        <v>0</v>
      </c>
    </row>
    <row r="3486" spans="1:39" x14ac:dyDescent="0.25">
      <c r="A3486" s="47">
        <v>3482</v>
      </c>
      <c r="B3486" s="358" t="str">
        <f>IF(AND(E3486&lt;&gt;0,D3486&lt;&gt;0,F3486&lt;&gt;0),IF(C3486&lt;&gt;0,CONCATENATE(C3486,"-AGr",VLOOKUP(D3486,Listen!$A$2:$G$45,7,FALSE),"-",E3486,"-",F3486,),CONCATENATE("AGr",VLOOKUP(D3486,Listen!$A$2:$G$45,7,FALSE),"-",E3486,"-",F3486)),"keine vollständige ID")</f>
        <v>keine vollständige ID</v>
      </c>
      <c r="C3486" s="359">
        <f>'[2]III_SAV-Details_NB'!B3492</f>
        <v>0</v>
      </c>
      <c r="D3486" s="359">
        <f>'[2]III_SAV-Details_NB'!C3492</f>
        <v>0</v>
      </c>
      <c r="E3486" s="359">
        <f>'[2]III_SAV-Details_NB'!D3492</f>
        <v>0</v>
      </c>
      <c r="F3486" s="490"/>
      <c r="G3486" s="281">
        <f>'[2]III_SAV-Details_NB'!X3492</f>
        <v>0</v>
      </c>
      <c r="H3486" s="281">
        <f t="shared" si="896"/>
        <v>0</v>
      </c>
      <c r="I3486" s="281">
        <f>IF(con_EOGJahr=2025,'[2]III_SAV-Details_NB'!AA3492,IF(con_EOGJahr=2026,'[2]III_SAV-Details_NB'!AB3492,'[2]III_SAV-Details_NB'!AC3492))</f>
        <v>0</v>
      </c>
      <c r="J3486" s="282"/>
      <c r="K3486" s="282"/>
      <c r="L3486" s="282"/>
      <c r="M3486" s="282"/>
      <c r="N3486" s="282"/>
      <c r="O3486" s="282"/>
      <c r="P3486" s="52">
        <f t="shared" si="897"/>
        <v>0</v>
      </c>
      <c r="Q3486" s="60"/>
      <c r="R3486" s="53">
        <f t="shared" si="903"/>
        <v>0</v>
      </c>
      <c r="S3486" s="59"/>
      <c r="T3486" s="61"/>
      <c r="U3486" s="342" t="str">
        <f t="shared" si="907"/>
        <v>k.A.</v>
      </c>
      <c r="V3486" s="343" t="str">
        <f t="shared" si="904"/>
        <v>k.A.</v>
      </c>
      <c r="W3486" s="343" t="str">
        <f>IFERROR(IF(OR($D3486="",$E3486=0,con_Ende=0),"k.A.",IF(VLOOKUP($D3486,rng_ND,5,0)="Nein",VLOOKUP($D3486,rng_ND,2,FALSE),MIN(VLOOKUP($D3486,rng_ND,2,FALSE),A_Stammdaten!$B$19-D_SAV!$E3486+1))),"k.A.")</f>
        <v>k.A.</v>
      </c>
      <c r="X3486" s="343" t="str">
        <f t="shared" si="905"/>
        <v>k.A.</v>
      </c>
      <c r="Y3486" s="62"/>
      <c r="Z3486" s="48">
        <f t="shared" si="906"/>
        <v>0</v>
      </c>
      <c r="AA3486" s="457"/>
      <c r="AB3486" s="55">
        <f t="shared" si="898"/>
        <v>0</v>
      </c>
      <c r="AC3486" s="55">
        <f>IF(A_Stammdaten!$B$25="ja",D_SAV!AA3486,D_SAV!AB3486)</f>
        <v>0</v>
      </c>
      <c r="AD3486" s="478">
        <f>IF(AC3486=0,0,IF(U3486-(con_EOGJahr-D_SAV!E3486)&lt;=0,AC3486,AC3486/V3486))</f>
        <v>0</v>
      </c>
      <c r="AE3486" s="478">
        <f>IFERROR(IF(AND(VLOOKUP(D3486,rng_ND,5,FALSE)="Ja",D_SAV!T3486="degressiv"),D_SAV!AC3486*Y3486/100,0),0)</f>
        <v>0</v>
      </c>
      <c r="AF3486" s="55">
        <f>IFERROR(IF(VLOOKUP(D3486,rng_ND,5,FALSE)="Ja",MAX(D_SAV!AD3486:AE3486),D_SAV!AD3486),0)</f>
        <v>0</v>
      </c>
      <c r="AG3486" s="55">
        <f t="shared" si="899"/>
        <v>0</v>
      </c>
      <c r="AH3486" s="55">
        <f t="shared" si="900"/>
        <v>0</v>
      </c>
      <c r="AI3486" s="55">
        <f t="shared" si="901"/>
        <v>0</v>
      </c>
      <c r="AJ3486" s="55">
        <f t="shared" si="902"/>
        <v>0</v>
      </c>
      <c r="AK3486" s="55">
        <f t="shared" si="893"/>
        <v>0</v>
      </c>
      <c r="AL3486" s="55">
        <f t="shared" si="894"/>
        <v>0</v>
      </c>
      <c r="AM3486" s="55">
        <f t="shared" si="895"/>
        <v>0</v>
      </c>
    </row>
    <row r="3487" spans="1:39" x14ac:dyDescent="0.25">
      <c r="A3487" s="47">
        <v>3483</v>
      </c>
      <c r="B3487" s="358" t="str">
        <f>IF(AND(E3487&lt;&gt;0,D3487&lt;&gt;0,F3487&lt;&gt;0),IF(C3487&lt;&gt;0,CONCATENATE(C3487,"-AGr",VLOOKUP(D3487,Listen!$A$2:$G$45,7,FALSE),"-",E3487,"-",F3487,),CONCATENATE("AGr",VLOOKUP(D3487,Listen!$A$2:$G$45,7,FALSE),"-",E3487,"-",F3487)),"keine vollständige ID")</f>
        <v>keine vollständige ID</v>
      </c>
      <c r="C3487" s="359">
        <f>'[2]III_SAV-Details_NB'!B3493</f>
        <v>0</v>
      </c>
      <c r="D3487" s="359">
        <f>'[2]III_SAV-Details_NB'!C3493</f>
        <v>0</v>
      </c>
      <c r="E3487" s="359">
        <f>'[2]III_SAV-Details_NB'!D3493</f>
        <v>0</v>
      </c>
      <c r="F3487" s="490"/>
      <c r="G3487" s="281">
        <f>'[2]III_SAV-Details_NB'!X3493</f>
        <v>0</v>
      </c>
      <c r="H3487" s="281">
        <f t="shared" si="896"/>
        <v>0</v>
      </c>
      <c r="I3487" s="281">
        <f>IF(con_EOGJahr=2025,'[2]III_SAV-Details_NB'!AA3493,IF(con_EOGJahr=2026,'[2]III_SAV-Details_NB'!AB3493,'[2]III_SAV-Details_NB'!AC3493))</f>
        <v>0</v>
      </c>
      <c r="J3487" s="282"/>
      <c r="K3487" s="282"/>
      <c r="L3487" s="282"/>
      <c r="M3487" s="282"/>
      <c r="N3487" s="282"/>
      <c r="O3487" s="282"/>
      <c r="P3487" s="52">
        <f t="shared" si="897"/>
        <v>0</v>
      </c>
      <c r="Q3487" s="60"/>
      <c r="R3487" s="53">
        <f t="shared" si="903"/>
        <v>0</v>
      </c>
      <c r="S3487" s="59"/>
      <c r="T3487" s="61"/>
      <c r="U3487" s="342" t="str">
        <f t="shared" si="907"/>
        <v>k.A.</v>
      </c>
      <c r="V3487" s="343" t="str">
        <f t="shared" si="904"/>
        <v>k.A.</v>
      </c>
      <c r="W3487" s="343" t="str">
        <f>IFERROR(IF(OR($D3487="",$E3487=0,con_Ende=0),"k.A.",IF(VLOOKUP($D3487,rng_ND,5,0)="Nein",VLOOKUP($D3487,rng_ND,2,FALSE),MIN(VLOOKUP($D3487,rng_ND,2,FALSE),A_Stammdaten!$B$19-D_SAV!$E3487+1))),"k.A.")</f>
        <v>k.A.</v>
      </c>
      <c r="X3487" s="343" t="str">
        <f t="shared" si="905"/>
        <v>k.A.</v>
      </c>
      <c r="Y3487" s="62"/>
      <c r="Z3487" s="48">
        <f t="shared" si="906"/>
        <v>0</v>
      </c>
      <c r="AA3487" s="457"/>
      <c r="AB3487" s="55">
        <f t="shared" si="898"/>
        <v>0</v>
      </c>
      <c r="AC3487" s="55">
        <f>IF(A_Stammdaten!$B$25="ja",D_SAV!AA3487,D_SAV!AB3487)</f>
        <v>0</v>
      </c>
      <c r="AD3487" s="478">
        <f>IF(AC3487=0,0,IF(U3487-(con_EOGJahr-D_SAV!E3487)&lt;=0,AC3487,AC3487/V3487))</f>
        <v>0</v>
      </c>
      <c r="AE3487" s="478">
        <f>IFERROR(IF(AND(VLOOKUP(D3487,rng_ND,5,FALSE)="Ja",D_SAV!T3487="degressiv"),D_SAV!AC3487*Y3487/100,0),0)</f>
        <v>0</v>
      </c>
      <c r="AF3487" s="55">
        <f>IFERROR(IF(VLOOKUP(D3487,rng_ND,5,FALSE)="Ja",MAX(D_SAV!AD3487:AE3487),D_SAV!AD3487),0)</f>
        <v>0</v>
      </c>
      <c r="AG3487" s="55">
        <f t="shared" si="899"/>
        <v>0</v>
      </c>
      <c r="AH3487" s="55">
        <f t="shared" si="900"/>
        <v>0</v>
      </c>
      <c r="AI3487" s="55">
        <f t="shared" si="901"/>
        <v>0</v>
      </c>
      <c r="AJ3487" s="55">
        <f t="shared" si="902"/>
        <v>0</v>
      </c>
      <c r="AK3487" s="55">
        <f t="shared" si="893"/>
        <v>0</v>
      </c>
      <c r="AL3487" s="55">
        <f t="shared" si="894"/>
        <v>0</v>
      </c>
      <c r="AM3487" s="55">
        <f t="shared" si="895"/>
        <v>0</v>
      </c>
    </row>
    <row r="3488" spans="1:39" x14ac:dyDescent="0.25">
      <c r="A3488" s="47">
        <v>3484</v>
      </c>
      <c r="B3488" s="358" t="str">
        <f>IF(AND(E3488&lt;&gt;0,D3488&lt;&gt;0,F3488&lt;&gt;0),IF(C3488&lt;&gt;0,CONCATENATE(C3488,"-AGr",VLOOKUP(D3488,Listen!$A$2:$G$45,7,FALSE),"-",E3488,"-",F3488,),CONCATENATE("AGr",VLOOKUP(D3488,Listen!$A$2:$G$45,7,FALSE),"-",E3488,"-",F3488)),"keine vollständige ID")</f>
        <v>keine vollständige ID</v>
      </c>
      <c r="C3488" s="359">
        <f>'[2]III_SAV-Details_NB'!B3494</f>
        <v>0</v>
      </c>
      <c r="D3488" s="359">
        <f>'[2]III_SAV-Details_NB'!C3494</f>
        <v>0</v>
      </c>
      <c r="E3488" s="359">
        <f>'[2]III_SAV-Details_NB'!D3494</f>
        <v>0</v>
      </c>
      <c r="F3488" s="490"/>
      <c r="G3488" s="281">
        <f>'[2]III_SAV-Details_NB'!X3494</f>
        <v>0</v>
      </c>
      <c r="H3488" s="281">
        <f t="shared" si="896"/>
        <v>0</v>
      </c>
      <c r="I3488" s="281">
        <f>IF(con_EOGJahr=2025,'[2]III_SAV-Details_NB'!AA3494,IF(con_EOGJahr=2026,'[2]III_SAV-Details_NB'!AB3494,'[2]III_SAV-Details_NB'!AC3494))</f>
        <v>0</v>
      </c>
      <c r="J3488" s="282"/>
      <c r="K3488" s="282"/>
      <c r="L3488" s="282"/>
      <c r="M3488" s="282"/>
      <c r="N3488" s="282"/>
      <c r="O3488" s="282"/>
      <c r="P3488" s="52">
        <f t="shared" si="897"/>
        <v>0</v>
      </c>
      <c r="Q3488" s="60"/>
      <c r="R3488" s="53">
        <f t="shared" si="903"/>
        <v>0</v>
      </c>
      <c r="S3488" s="59"/>
      <c r="T3488" s="61"/>
      <c r="U3488" s="342" t="str">
        <f t="shared" si="907"/>
        <v>k.A.</v>
      </c>
      <c r="V3488" s="343" t="str">
        <f t="shared" si="904"/>
        <v>k.A.</v>
      </c>
      <c r="W3488" s="343" t="str">
        <f>IFERROR(IF(OR($D3488="",$E3488=0,con_Ende=0),"k.A.",IF(VLOOKUP($D3488,rng_ND,5,0)="Nein",VLOOKUP($D3488,rng_ND,2,FALSE),MIN(VLOOKUP($D3488,rng_ND,2,FALSE),A_Stammdaten!$B$19-D_SAV!$E3488+1))),"k.A.")</f>
        <v>k.A.</v>
      </c>
      <c r="X3488" s="343" t="str">
        <f t="shared" si="905"/>
        <v>k.A.</v>
      </c>
      <c r="Y3488" s="62"/>
      <c r="Z3488" s="48">
        <f t="shared" si="906"/>
        <v>0</v>
      </c>
      <c r="AA3488" s="457"/>
      <c r="AB3488" s="55">
        <f t="shared" si="898"/>
        <v>0</v>
      </c>
      <c r="AC3488" s="55">
        <f>IF(A_Stammdaten!$B$25="ja",D_SAV!AA3488,D_SAV!AB3488)</f>
        <v>0</v>
      </c>
      <c r="AD3488" s="478">
        <f>IF(AC3488=0,0,IF(U3488-(con_EOGJahr-D_SAV!E3488)&lt;=0,AC3488,AC3488/V3488))</f>
        <v>0</v>
      </c>
      <c r="AE3488" s="478">
        <f>IFERROR(IF(AND(VLOOKUP(D3488,rng_ND,5,FALSE)="Ja",D_SAV!T3488="degressiv"),D_SAV!AC3488*Y3488/100,0),0)</f>
        <v>0</v>
      </c>
      <c r="AF3488" s="55">
        <f>IFERROR(IF(VLOOKUP(D3488,rng_ND,5,FALSE)="Ja",MAX(D_SAV!AD3488:AE3488),D_SAV!AD3488),0)</f>
        <v>0</v>
      </c>
      <c r="AG3488" s="55">
        <f t="shared" si="899"/>
        <v>0</v>
      </c>
      <c r="AH3488" s="55">
        <f t="shared" si="900"/>
        <v>0</v>
      </c>
      <c r="AI3488" s="55">
        <f t="shared" si="901"/>
        <v>0</v>
      </c>
      <c r="AJ3488" s="55">
        <f t="shared" si="902"/>
        <v>0</v>
      </c>
      <c r="AK3488" s="55">
        <f t="shared" si="893"/>
        <v>0</v>
      </c>
      <c r="AL3488" s="55">
        <f t="shared" si="894"/>
        <v>0</v>
      </c>
      <c r="AM3488" s="55">
        <f t="shared" si="895"/>
        <v>0</v>
      </c>
    </row>
    <row r="3489" spans="1:39" x14ac:dyDescent="0.25">
      <c r="A3489" s="47">
        <v>3485</v>
      </c>
      <c r="B3489" s="358" t="str">
        <f>IF(AND(E3489&lt;&gt;0,D3489&lt;&gt;0,F3489&lt;&gt;0),IF(C3489&lt;&gt;0,CONCATENATE(C3489,"-AGr",VLOOKUP(D3489,Listen!$A$2:$G$45,7,FALSE),"-",E3489,"-",F3489,),CONCATENATE("AGr",VLOOKUP(D3489,Listen!$A$2:$G$45,7,FALSE),"-",E3489,"-",F3489)),"keine vollständige ID")</f>
        <v>keine vollständige ID</v>
      </c>
      <c r="C3489" s="359">
        <f>'[2]III_SAV-Details_NB'!B3495</f>
        <v>0</v>
      </c>
      <c r="D3489" s="359">
        <f>'[2]III_SAV-Details_NB'!C3495</f>
        <v>0</v>
      </c>
      <c r="E3489" s="359">
        <f>'[2]III_SAV-Details_NB'!D3495</f>
        <v>0</v>
      </c>
      <c r="F3489" s="490"/>
      <c r="G3489" s="281">
        <f>'[2]III_SAV-Details_NB'!X3495</f>
        <v>0</v>
      </c>
      <c r="H3489" s="281">
        <f t="shared" si="896"/>
        <v>0</v>
      </c>
      <c r="I3489" s="281">
        <f>IF(con_EOGJahr=2025,'[2]III_SAV-Details_NB'!AA3495,IF(con_EOGJahr=2026,'[2]III_SAV-Details_NB'!AB3495,'[2]III_SAV-Details_NB'!AC3495))</f>
        <v>0</v>
      </c>
      <c r="J3489" s="282"/>
      <c r="K3489" s="282"/>
      <c r="L3489" s="282"/>
      <c r="M3489" s="282"/>
      <c r="N3489" s="282"/>
      <c r="O3489" s="282"/>
      <c r="P3489" s="52">
        <f t="shared" si="897"/>
        <v>0</v>
      </c>
      <c r="Q3489" s="60"/>
      <c r="R3489" s="53">
        <f t="shared" si="903"/>
        <v>0</v>
      </c>
      <c r="S3489" s="59"/>
      <c r="T3489" s="61"/>
      <c r="U3489" s="342" t="str">
        <f t="shared" si="907"/>
        <v>k.A.</v>
      </c>
      <c r="V3489" s="343" t="str">
        <f t="shared" si="904"/>
        <v>k.A.</v>
      </c>
      <c r="W3489" s="343" t="str">
        <f>IFERROR(IF(OR($D3489="",$E3489=0,con_Ende=0),"k.A.",IF(VLOOKUP($D3489,rng_ND,5,0)="Nein",VLOOKUP($D3489,rng_ND,2,FALSE),MIN(VLOOKUP($D3489,rng_ND,2,FALSE),A_Stammdaten!$B$19-D_SAV!$E3489+1))),"k.A.")</f>
        <v>k.A.</v>
      </c>
      <c r="X3489" s="343" t="str">
        <f t="shared" si="905"/>
        <v>k.A.</v>
      </c>
      <c r="Y3489" s="62"/>
      <c r="Z3489" s="48">
        <f t="shared" si="906"/>
        <v>0</v>
      </c>
      <c r="AA3489" s="457"/>
      <c r="AB3489" s="55">
        <f t="shared" si="898"/>
        <v>0</v>
      </c>
      <c r="AC3489" s="55">
        <f>IF(A_Stammdaten!$B$25="ja",D_SAV!AA3489,D_SAV!AB3489)</f>
        <v>0</v>
      </c>
      <c r="AD3489" s="478">
        <f>IF(AC3489=0,0,IF(U3489-(con_EOGJahr-D_SAV!E3489)&lt;=0,AC3489,AC3489/V3489))</f>
        <v>0</v>
      </c>
      <c r="AE3489" s="478">
        <f>IFERROR(IF(AND(VLOOKUP(D3489,rng_ND,5,FALSE)="Ja",D_SAV!T3489="degressiv"),D_SAV!AC3489*Y3489/100,0),0)</f>
        <v>0</v>
      </c>
      <c r="AF3489" s="55">
        <f>IFERROR(IF(VLOOKUP(D3489,rng_ND,5,FALSE)="Ja",MAX(D_SAV!AD3489:AE3489),D_SAV!AD3489),0)</f>
        <v>0</v>
      </c>
      <c r="AG3489" s="55">
        <f t="shared" si="899"/>
        <v>0</v>
      </c>
      <c r="AH3489" s="55">
        <f t="shared" si="900"/>
        <v>0</v>
      </c>
      <c r="AI3489" s="55">
        <f t="shared" si="901"/>
        <v>0</v>
      </c>
      <c r="AJ3489" s="55">
        <f t="shared" si="902"/>
        <v>0</v>
      </c>
      <c r="AK3489" s="55">
        <f t="shared" si="893"/>
        <v>0</v>
      </c>
      <c r="AL3489" s="55">
        <f t="shared" si="894"/>
        <v>0</v>
      </c>
      <c r="AM3489" s="55">
        <f t="shared" si="895"/>
        <v>0</v>
      </c>
    </row>
    <row r="3490" spans="1:39" x14ac:dyDescent="0.25">
      <c r="A3490" s="47">
        <v>3486</v>
      </c>
      <c r="B3490" s="358" t="str">
        <f>IF(AND(E3490&lt;&gt;0,D3490&lt;&gt;0,F3490&lt;&gt;0),IF(C3490&lt;&gt;0,CONCATENATE(C3490,"-AGr",VLOOKUP(D3490,Listen!$A$2:$G$45,7,FALSE),"-",E3490,"-",F3490,),CONCATENATE("AGr",VLOOKUP(D3490,Listen!$A$2:$G$45,7,FALSE),"-",E3490,"-",F3490)),"keine vollständige ID")</f>
        <v>keine vollständige ID</v>
      </c>
      <c r="C3490" s="359">
        <f>'[2]III_SAV-Details_NB'!B3496</f>
        <v>0</v>
      </c>
      <c r="D3490" s="359">
        <f>'[2]III_SAV-Details_NB'!C3496</f>
        <v>0</v>
      </c>
      <c r="E3490" s="359">
        <f>'[2]III_SAV-Details_NB'!D3496</f>
        <v>0</v>
      </c>
      <c r="F3490" s="490"/>
      <c r="G3490" s="281">
        <f>'[2]III_SAV-Details_NB'!X3496</f>
        <v>0</v>
      </c>
      <c r="H3490" s="281">
        <f t="shared" si="896"/>
        <v>0</v>
      </c>
      <c r="I3490" s="281">
        <f>IF(con_EOGJahr=2025,'[2]III_SAV-Details_NB'!AA3496,IF(con_EOGJahr=2026,'[2]III_SAV-Details_NB'!AB3496,'[2]III_SAV-Details_NB'!AC3496))</f>
        <v>0</v>
      </c>
      <c r="J3490" s="282"/>
      <c r="K3490" s="282"/>
      <c r="L3490" s="282"/>
      <c r="M3490" s="282"/>
      <c r="N3490" s="282"/>
      <c r="O3490" s="282"/>
      <c r="P3490" s="52">
        <f t="shared" si="897"/>
        <v>0</v>
      </c>
      <c r="Q3490" s="60"/>
      <c r="R3490" s="53">
        <f t="shared" si="903"/>
        <v>0</v>
      </c>
      <c r="S3490" s="59"/>
      <c r="T3490" s="61"/>
      <c r="U3490" s="342" t="str">
        <f t="shared" si="907"/>
        <v>k.A.</v>
      </c>
      <c r="V3490" s="343" t="str">
        <f t="shared" si="904"/>
        <v>k.A.</v>
      </c>
      <c r="W3490" s="343" t="str">
        <f>IFERROR(IF(OR($D3490="",$E3490=0,con_Ende=0),"k.A.",IF(VLOOKUP($D3490,rng_ND,5,0)="Nein",VLOOKUP($D3490,rng_ND,2,FALSE),MIN(VLOOKUP($D3490,rng_ND,2,FALSE),A_Stammdaten!$B$19-D_SAV!$E3490+1))),"k.A.")</f>
        <v>k.A.</v>
      </c>
      <c r="X3490" s="343" t="str">
        <f t="shared" si="905"/>
        <v>k.A.</v>
      </c>
      <c r="Y3490" s="62"/>
      <c r="Z3490" s="48">
        <f t="shared" si="906"/>
        <v>0</v>
      </c>
      <c r="AA3490" s="457"/>
      <c r="AB3490" s="55">
        <f t="shared" si="898"/>
        <v>0</v>
      </c>
      <c r="AC3490" s="55">
        <f>IF(A_Stammdaten!$B$25="ja",D_SAV!AA3490,D_SAV!AB3490)</f>
        <v>0</v>
      </c>
      <c r="AD3490" s="478">
        <f>IF(AC3490=0,0,IF(U3490-(con_EOGJahr-D_SAV!E3490)&lt;=0,AC3490,AC3490/V3490))</f>
        <v>0</v>
      </c>
      <c r="AE3490" s="478">
        <f>IFERROR(IF(AND(VLOOKUP(D3490,rng_ND,5,FALSE)="Ja",D_SAV!T3490="degressiv"),D_SAV!AC3490*Y3490/100,0),0)</f>
        <v>0</v>
      </c>
      <c r="AF3490" s="55">
        <f>IFERROR(IF(VLOOKUP(D3490,rng_ND,5,FALSE)="Ja",MAX(D_SAV!AD3490:AE3490),D_SAV!AD3490),0)</f>
        <v>0</v>
      </c>
      <c r="AG3490" s="55">
        <f t="shared" si="899"/>
        <v>0</v>
      </c>
      <c r="AH3490" s="55">
        <f t="shared" si="900"/>
        <v>0</v>
      </c>
      <c r="AI3490" s="55">
        <f t="shared" si="901"/>
        <v>0</v>
      </c>
      <c r="AJ3490" s="55">
        <f t="shared" si="902"/>
        <v>0</v>
      </c>
      <c r="AK3490" s="55">
        <f t="shared" si="893"/>
        <v>0</v>
      </c>
      <c r="AL3490" s="55">
        <f t="shared" si="894"/>
        <v>0</v>
      </c>
      <c r="AM3490" s="55">
        <f t="shared" si="895"/>
        <v>0</v>
      </c>
    </row>
    <row r="3491" spans="1:39" x14ac:dyDescent="0.25">
      <c r="A3491" s="47">
        <v>3487</v>
      </c>
      <c r="B3491" s="358" t="str">
        <f>IF(AND(E3491&lt;&gt;0,D3491&lt;&gt;0,F3491&lt;&gt;0),IF(C3491&lt;&gt;0,CONCATENATE(C3491,"-AGr",VLOOKUP(D3491,Listen!$A$2:$G$45,7,FALSE),"-",E3491,"-",F3491,),CONCATENATE("AGr",VLOOKUP(D3491,Listen!$A$2:$G$45,7,FALSE),"-",E3491,"-",F3491)),"keine vollständige ID")</f>
        <v>keine vollständige ID</v>
      </c>
      <c r="C3491" s="359">
        <f>'[2]III_SAV-Details_NB'!B3497</f>
        <v>0</v>
      </c>
      <c r="D3491" s="359">
        <f>'[2]III_SAV-Details_NB'!C3497</f>
        <v>0</v>
      </c>
      <c r="E3491" s="359">
        <f>'[2]III_SAV-Details_NB'!D3497</f>
        <v>0</v>
      </c>
      <c r="F3491" s="490"/>
      <c r="G3491" s="281">
        <f>'[2]III_SAV-Details_NB'!X3497</f>
        <v>0</v>
      </c>
      <c r="H3491" s="281">
        <f t="shared" si="896"/>
        <v>0</v>
      </c>
      <c r="I3491" s="281">
        <f>IF(con_EOGJahr=2025,'[2]III_SAV-Details_NB'!AA3497,IF(con_EOGJahr=2026,'[2]III_SAV-Details_NB'!AB3497,'[2]III_SAV-Details_NB'!AC3497))</f>
        <v>0</v>
      </c>
      <c r="J3491" s="282"/>
      <c r="K3491" s="282"/>
      <c r="L3491" s="282"/>
      <c r="M3491" s="282"/>
      <c r="N3491" s="282"/>
      <c r="O3491" s="282"/>
      <c r="P3491" s="52">
        <f t="shared" si="897"/>
        <v>0</v>
      </c>
      <c r="Q3491" s="60"/>
      <c r="R3491" s="53">
        <f t="shared" si="903"/>
        <v>0</v>
      </c>
      <c r="S3491" s="59"/>
      <c r="T3491" s="61"/>
      <c r="U3491" s="342" t="str">
        <f t="shared" si="907"/>
        <v>k.A.</v>
      </c>
      <c r="V3491" s="343" t="str">
        <f t="shared" si="904"/>
        <v>k.A.</v>
      </c>
      <c r="W3491" s="343" t="str">
        <f>IFERROR(IF(OR($D3491="",$E3491=0,con_Ende=0),"k.A.",IF(VLOOKUP($D3491,rng_ND,5,0)="Nein",VLOOKUP($D3491,rng_ND,2,FALSE),MIN(VLOOKUP($D3491,rng_ND,2,FALSE),A_Stammdaten!$B$19-D_SAV!$E3491+1))),"k.A.")</f>
        <v>k.A.</v>
      </c>
      <c r="X3491" s="343" t="str">
        <f t="shared" si="905"/>
        <v>k.A.</v>
      </c>
      <c r="Y3491" s="62"/>
      <c r="Z3491" s="48">
        <f t="shared" si="906"/>
        <v>0</v>
      </c>
      <c r="AA3491" s="457"/>
      <c r="AB3491" s="55">
        <f t="shared" si="898"/>
        <v>0</v>
      </c>
      <c r="AC3491" s="55">
        <f>IF(A_Stammdaten!$B$25="ja",D_SAV!AA3491,D_SAV!AB3491)</f>
        <v>0</v>
      </c>
      <c r="AD3491" s="478">
        <f>IF(AC3491=0,0,IF(U3491-(con_EOGJahr-D_SAV!E3491)&lt;=0,AC3491,AC3491/V3491))</f>
        <v>0</v>
      </c>
      <c r="AE3491" s="478">
        <f>IFERROR(IF(AND(VLOOKUP(D3491,rng_ND,5,FALSE)="Ja",D_SAV!T3491="degressiv"),D_SAV!AC3491*Y3491/100,0),0)</f>
        <v>0</v>
      </c>
      <c r="AF3491" s="55">
        <f>IFERROR(IF(VLOOKUP(D3491,rng_ND,5,FALSE)="Ja",MAX(D_SAV!AD3491:AE3491),D_SAV!AD3491),0)</f>
        <v>0</v>
      </c>
      <c r="AG3491" s="55">
        <f t="shared" si="899"/>
        <v>0</v>
      </c>
      <c r="AH3491" s="55">
        <f t="shared" si="900"/>
        <v>0</v>
      </c>
      <c r="AI3491" s="55">
        <f t="shared" si="901"/>
        <v>0</v>
      </c>
      <c r="AJ3491" s="55">
        <f t="shared" si="902"/>
        <v>0</v>
      </c>
      <c r="AK3491" s="55">
        <f t="shared" si="893"/>
        <v>0</v>
      </c>
      <c r="AL3491" s="55">
        <f t="shared" si="894"/>
        <v>0</v>
      </c>
      <c r="AM3491" s="55">
        <f t="shared" si="895"/>
        <v>0</v>
      </c>
    </row>
    <row r="3492" spans="1:39" x14ac:dyDescent="0.25">
      <c r="A3492" s="47">
        <v>3488</v>
      </c>
      <c r="B3492" s="358" t="str">
        <f>IF(AND(E3492&lt;&gt;0,D3492&lt;&gt;0,F3492&lt;&gt;0),IF(C3492&lt;&gt;0,CONCATENATE(C3492,"-AGr",VLOOKUP(D3492,Listen!$A$2:$G$45,7,FALSE),"-",E3492,"-",F3492,),CONCATENATE("AGr",VLOOKUP(D3492,Listen!$A$2:$G$45,7,FALSE),"-",E3492,"-",F3492)),"keine vollständige ID")</f>
        <v>keine vollständige ID</v>
      </c>
      <c r="C3492" s="359">
        <f>'[2]III_SAV-Details_NB'!B3498</f>
        <v>0</v>
      </c>
      <c r="D3492" s="359">
        <f>'[2]III_SAV-Details_NB'!C3498</f>
        <v>0</v>
      </c>
      <c r="E3492" s="359">
        <f>'[2]III_SAV-Details_NB'!D3498</f>
        <v>0</v>
      </c>
      <c r="F3492" s="490"/>
      <c r="G3492" s="281">
        <f>'[2]III_SAV-Details_NB'!X3498</f>
        <v>0</v>
      </c>
      <c r="H3492" s="281">
        <f t="shared" si="896"/>
        <v>0</v>
      </c>
      <c r="I3492" s="281">
        <f>IF(con_EOGJahr=2025,'[2]III_SAV-Details_NB'!AA3498,IF(con_EOGJahr=2026,'[2]III_SAV-Details_NB'!AB3498,'[2]III_SAV-Details_NB'!AC3498))</f>
        <v>0</v>
      </c>
      <c r="J3492" s="282"/>
      <c r="K3492" s="282"/>
      <c r="L3492" s="282"/>
      <c r="M3492" s="282"/>
      <c r="N3492" s="282"/>
      <c r="O3492" s="282"/>
      <c r="P3492" s="52">
        <f t="shared" si="897"/>
        <v>0</v>
      </c>
      <c r="Q3492" s="60"/>
      <c r="R3492" s="53">
        <f t="shared" si="903"/>
        <v>0</v>
      </c>
      <c r="S3492" s="59"/>
      <c r="T3492" s="61"/>
      <c r="U3492" s="342" t="str">
        <f t="shared" si="907"/>
        <v>k.A.</v>
      </c>
      <c r="V3492" s="343" t="str">
        <f t="shared" si="904"/>
        <v>k.A.</v>
      </c>
      <c r="W3492" s="343" t="str">
        <f>IFERROR(IF(OR($D3492="",$E3492=0,con_Ende=0),"k.A.",IF(VLOOKUP($D3492,rng_ND,5,0)="Nein",VLOOKUP($D3492,rng_ND,2,FALSE),MIN(VLOOKUP($D3492,rng_ND,2,FALSE),A_Stammdaten!$B$19-D_SAV!$E3492+1))),"k.A.")</f>
        <v>k.A.</v>
      </c>
      <c r="X3492" s="343" t="str">
        <f t="shared" si="905"/>
        <v>k.A.</v>
      </c>
      <c r="Y3492" s="62"/>
      <c r="Z3492" s="48">
        <f t="shared" si="906"/>
        <v>0</v>
      </c>
      <c r="AA3492" s="457"/>
      <c r="AB3492" s="55">
        <f t="shared" si="898"/>
        <v>0</v>
      </c>
      <c r="AC3492" s="55">
        <f>IF(A_Stammdaten!$B$25="ja",D_SAV!AA3492,D_SAV!AB3492)</f>
        <v>0</v>
      </c>
      <c r="AD3492" s="478">
        <f>IF(AC3492=0,0,IF(U3492-(con_EOGJahr-D_SAV!E3492)&lt;=0,AC3492,AC3492/V3492))</f>
        <v>0</v>
      </c>
      <c r="AE3492" s="478">
        <f>IFERROR(IF(AND(VLOOKUP(D3492,rng_ND,5,FALSE)="Ja",D_SAV!T3492="degressiv"),D_SAV!AC3492*Y3492/100,0),0)</f>
        <v>0</v>
      </c>
      <c r="AF3492" s="55">
        <f>IFERROR(IF(VLOOKUP(D3492,rng_ND,5,FALSE)="Ja",MAX(D_SAV!AD3492:AE3492),D_SAV!AD3492),0)</f>
        <v>0</v>
      </c>
      <c r="AG3492" s="55">
        <f t="shared" si="899"/>
        <v>0</v>
      </c>
      <c r="AH3492" s="55">
        <f t="shared" si="900"/>
        <v>0</v>
      </c>
      <c r="AI3492" s="55">
        <f t="shared" si="901"/>
        <v>0</v>
      </c>
      <c r="AJ3492" s="55">
        <f t="shared" si="902"/>
        <v>0</v>
      </c>
      <c r="AK3492" s="55">
        <f t="shared" si="893"/>
        <v>0</v>
      </c>
      <c r="AL3492" s="55">
        <f t="shared" si="894"/>
        <v>0</v>
      </c>
      <c r="AM3492" s="55">
        <f t="shared" si="895"/>
        <v>0</v>
      </c>
    </row>
    <row r="3493" spans="1:39" x14ac:dyDescent="0.25">
      <c r="A3493" s="47">
        <v>3489</v>
      </c>
      <c r="B3493" s="358" t="str">
        <f>IF(AND(E3493&lt;&gt;0,D3493&lt;&gt;0,F3493&lt;&gt;0),IF(C3493&lt;&gt;0,CONCATENATE(C3493,"-AGr",VLOOKUP(D3493,Listen!$A$2:$G$45,7,FALSE),"-",E3493,"-",F3493,),CONCATENATE("AGr",VLOOKUP(D3493,Listen!$A$2:$G$45,7,FALSE),"-",E3493,"-",F3493)),"keine vollständige ID")</f>
        <v>keine vollständige ID</v>
      </c>
      <c r="C3493" s="359">
        <f>'[2]III_SAV-Details_NB'!B3499</f>
        <v>0</v>
      </c>
      <c r="D3493" s="359">
        <f>'[2]III_SAV-Details_NB'!C3499</f>
        <v>0</v>
      </c>
      <c r="E3493" s="359">
        <f>'[2]III_SAV-Details_NB'!D3499</f>
        <v>0</v>
      </c>
      <c r="F3493" s="490"/>
      <c r="G3493" s="281">
        <f>'[2]III_SAV-Details_NB'!X3499</f>
        <v>0</v>
      </c>
      <c r="H3493" s="281">
        <f t="shared" si="896"/>
        <v>0</v>
      </c>
      <c r="I3493" s="281">
        <f>IF(con_EOGJahr=2025,'[2]III_SAV-Details_NB'!AA3499,IF(con_EOGJahr=2026,'[2]III_SAV-Details_NB'!AB3499,'[2]III_SAV-Details_NB'!AC3499))</f>
        <v>0</v>
      </c>
      <c r="J3493" s="282"/>
      <c r="K3493" s="282"/>
      <c r="L3493" s="282"/>
      <c r="M3493" s="282"/>
      <c r="N3493" s="282"/>
      <c r="O3493" s="282"/>
      <c r="P3493" s="52">
        <f t="shared" si="897"/>
        <v>0</v>
      </c>
      <c r="Q3493" s="60"/>
      <c r="R3493" s="53">
        <f t="shared" si="903"/>
        <v>0</v>
      </c>
      <c r="S3493" s="59"/>
      <c r="T3493" s="61"/>
      <c r="U3493" s="342" t="str">
        <f t="shared" si="907"/>
        <v>k.A.</v>
      </c>
      <c r="V3493" s="343" t="str">
        <f t="shared" si="904"/>
        <v>k.A.</v>
      </c>
      <c r="W3493" s="343" t="str">
        <f>IFERROR(IF(OR($D3493="",$E3493=0,con_Ende=0),"k.A.",IF(VLOOKUP($D3493,rng_ND,5,0)="Nein",VLOOKUP($D3493,rng_ND,2,FALSE),MIN(VLOOKUP($D3493,rng_ND,2,FALSE),A_Stammdaten!$B$19-D_SAV!$E3493+1))),"k.A.")</f>
        <v>k.A.</v>
      </c>
      <c r="X3493" s="343" t="str">
        <f t="shared" si="905"/>
        <v>k.A.</v>
      </c>
      <c r="Y3493" s="62"/>
      <c r="Z3493" s="48">
        <f t="shared" si="906"/>
        <v>0</v>
      </c>
      <c r="AA3493" s="457"/>
      <c r="AB3493" s="55">
        <f t="shared" si="898"/>
        <v>0</v>
      </c>
      <c r="AC3493" s="55">
        <f>IF(A_Stammdaten!$B$25="ja",D_SAV!AA3493,D_SAV!AB3493)</f>
        <v>0</v>
      </c>
      <c r="AD3493" s="478">
        <f>IF(AC3493=0,0,IF(U3493-(con_EOGJahr-D_SAV!E3493)&lt;=0,AC3493,AC3493/V3493))</f>
        <v>0</v>
      </c>
      <c r="AE3493" s="478">
        <f>IFERROR(IF(AND(VLOOKUP(D3493,rng_ND,5,FALSE)="Ja",D_SAV!T3493="degressiv"),D_SAV!AC3493*Y3493/100,0),0)</f>
        <v>0</v>
      </c>
      <c r="AF3493" s="55">
        <f>IFERROR(IF(VLOOKUP(D3493,rng_ND,5,FALSE)="Ja",MAX(D_SAV!AD3493:AE3493),D_SAV!AD3493),0)</f>
        <v>0</v>
      </c>
      <c r="AG3493" s="55">
        <f t="shared" si="899"/>
        <v>0</v>
      </c>
      <c r="AH3493" s="55">
        <f t="shared" si="900"/>
        <v>0</v>
      </c>
      <c r="AI3493" s="55">
        <f t="shared" si="901"/>
        <v>0</v>
      </c>
      <c r="AJ3493" s="55">
        <f t="shared" si="902"/>
        <v>0</v>
      </c>
      <c r="AK3493" s="55">
        <f t="shared" si="893"/>
        <v>0</v>
      </c>
      <c r="AL3493" s="55">
        <f t="shared" si="894"/>
        <v>0</v>
      </c>
      <c r="AM3493" s="55">
        <f t="shared" si="895"/>
        <v>0</v>
      </c>
    </row>
    <row r="3494" spans="1:39" x14ac:dyDescent="0.25">
      <c r="A3494" s="47">
        <v>3490</v>
      </c>
      <c r="B3494" s="358" t="str">
        <f>IF(AND(E3494&lt;&gt;0,D3494&lt;&gt;0,F3494&lt;&gt;0),IF(C3494&lt;&gt;0,CONCATENATE(C3494,"-AGr",VLOOKUP(D3494,Listen!$A$2:$G$45,7,FALSE),"-",E3494,"-",F3494,),CONCATENATE("AGr",VLOOKUP(D3494,Listen!$A$2:$G$45,7,FALSE),"-",E3494,"-",F3494)),"keine vollständige ID")</f>
        <v>keine vollständige ID</v>
      </c>
      <c r="C3494" s="359">
        <f>'[2]III_SAV-Details_NB'!B3500</f>
        <v>0</v>
      </c>
      <c r="D3494" s="359">
        <f>'[2]III_SAV-Details_NB'!C3500</f>
        <v>0</v>
      </c>
      <c r="E3494" s="359">
        <f>'[2]III_SAV-Details_NB'!D3500</f>
        <v>0</v>
      </c>
      <c r="F3494" s="490"/>
      <c r="G3494" s="281">
        <f>'[2]III_SAV-Details_NB'!X3500</f>
        <v>0</v>
      </c>
      <c r="H3494" s="281">
        <f t="shared" si="896"/>
        <v>0</v>
      </c>
      <c r="I3494" s="281">
        <f>IF(con_EOGJahr=2025,'[2]III_SAV-Details_NB'!AA3500,IF(con_EOGJahr=2026,'[2]III_SAV-Details_NB'!AB3500,'[2]III_SAV-Details_NB'!AC3500))</f>
        <v>0</v>
      </c>
      <c r="J3494" s="282"/>
      <c r="K3494" s="282"/>
      <c r="L3494" s="282"/>
      <c r="M3494" s="282"/>
      <c r="N3494" s="282"/>
      <c r="O3494" s="282"/>
      <c r="P3494" s="52">
        <f t="shared" si="897"/>
        <v>0</v>
      </c>
      <c r="Q3494" s="60"/>
      <c r="R3494" s="53">
        <f t="shared" si="903"/>
        <v>0</v>
      </c>
      <c r="S3494" s="59"/>
      <c r="T3494" s="61"/>
      <c r="U3494" s="342" t="str">
        <f t="shared" si="907"/>
        <v>k.A.</v>
      </c>
      <c r="V3494" s="343" t="str">
        <f t="shared" si="904"/>
        <v>k.A.</v>
      </c>
      <c r="W3494" s="343" t="str">
        <f>IFERROR(IF(OR($D3494="",$E3494=0,con_Ende=0),"k.A.",IF(VLOOKUP($D3494,rng_ND,5,0)="Nein",VLOOKUP($D3494,rng_ND,2,FALSE),MIN(VLOOKUP($D3494,rng_ND,2,FALSE),A_Stammdaten!$B$19-D_SAV!$E3494+1))),"k.A.")</f>
        <v>k.A.</v>
      </c>
      <c r="X3494" s="343" t="str">
        <f t="shared" si="905"/>
        <v>k.A.</v>
      </c>
      <c r="Y3494" s="62"/>
      <c r="Z3494" s="48">
        <f t="shared" si="906"/>
        <v>0</v>
      </c>
      <c r="AA3494" s="457"/>
      <c r="AB3494" s="55">
        <f t="shared" si="898"/>
        <v>0</v>
      </c>
      <c r="AC3494" s="55">
        <f>IF(A_Stammdaten!$B$25="ja",D_SAV!AA3494,D_SAV!AB3494)</f>
        <v>0</v>
      </c>
      <c r="AD3494" s="478">
        <f>IF(AC3494=0,0,IF(U3494-(con_EOGJahr-D_SAV!E3494)&lt;=0,AC3494,AC3494/V3494))</f>
        <v>0</v>
      </c>
      <c r="AE3494" s="478">
        <f>IFERROR(IF(AND(VLOOKUP(D3494,rng_ND,5,FALSE)="Ja",D_SAV!T3494="degressiv"),D_SAV!AC3494*Y3494/100,0),0)</f>
        <v>0</v>
      </c>
      <c r="AF3494" s="55">
        <f>IFERROR(IF(VLOOKUP(D3494,rng_ND,5,FALSE)="Ja",MAX(D_SAV!AD3494:AE3494),D_SAV!AD3494),0)</f>
        <v>0</v>
      </c>
      <c r="AG3494" s="55">
        <f t="shared" si="899"/>
        <v>0</v>
      </c>
      <c r="AH3494" s="55">
        <f t="shared" si="900"/>
        <v>0</v>
      </c>
      <c r="AI3494" s="55">
        <f t="shared" si="901"/>
        <v>0</v>
      </c>
      <c r="AJ3494" s="55">
        <f t="shared" si="902"/>
        <v>0</v>
      </c>
      <c r="AK3494" s="55">
        <f t="shared" si="893"/>
        <v>0</v>
      </c>
      <c r="AL3494" s="55">
        <f t="shared" si="894"/>
        <v>0</v>
      </c>
      <c r="AM3494" s="55">
        <f t="shared" si="895"/>
        <v>0</v>
      </c>
    </row>
    <row r="3495" spans="1:39" x14ac:dyDescent="0.25">
      <c r="A3495" s="47">
        <v>3491</v>
      </c>
      <c r="B3495" s="358" t="str">
        <f>IF(AND(E3495&lt;&gt;0,D3495&lt;&gt;0,F3495&lt;&gt;0),IF(C3495&lt;&gt;0,CONCATENATE(C3495,"-AGr",VLOOKUP(D3495,Listen!$A$2:$G$45,7,FALSE),"-",E3495,"-",F3495,),CONCATENATE("AGr",VLOOKUP(D3495,Listen!$A$2:$G$45,7,FALSE),"-",E3495,"-",F3495)),"keine vollständige ID")</f>
        <v>keine vollständige ID</v>
      </c>
      <c r="C3495" s="359">
        <f>'[2]III_SAV-Details_NB'!B3501</f>
        <v>0</v>
      </c>
      <c r="D3495" s="359">
        <f>'[2]III_SAV-Details_NB'!C3501</f>
        <v>0</v>
      </c>
      <c r="E3495" s="359">
        <f>'[2]III_SAV-Details_NB'!D3501</f>
        <v>0</v>
      </c>
      <c r="F3495" s="490"/>
      <c r="G3495" s="281">
        <f>'[2]III_SAV-Details_NB'!X3501</f>
        <v>0</v>
      </c>
      <c r="H3495" s="281">
        <f t="shared" si="896"/>
        <v>0</v>
      </c>
      <c r="I3495" s="281">
        <f>IF(con_EOGJahr=2025,'[2]III_SAV-Details_NB'!AA3501,IF(con_EOGJahr=2026,'[2]III_SAV-Details_NB'!AB3501,'[2]III_SAV-Details_NB'!AC3501))</f>
        <v>0</v>
      </c>
      <c r="J3495" s="282"/>
      <c r="K3495" s="282"/>
      <c r="L3495" s="282"/>
      <c r="M3495" s="282"/>
      <c r="N3495" s="282"/>
      <c r="O3495" s="282"/>
      <c r="P3495" s="52">
        <f t="shared" si="897"/>
        <v>0</v>
      </c>
      <c r="Q3495" s="60"/>
      <c r="R3495" s="53">
        <f t="shared" si="903"/>
        <v>0</v>
      </c>
      <c r="S3495" s="59"/>
      <c r="T3495" s="61"/>
      <c r="U3495" s="342" t="str">
        <f t="shared" si="907"/>
        <v>k.A.</v>
      </c>
      <c r="V3495" s="343" t="str">
        <f t="shared" si="904"/>
        <v>k.A.</v>
      </c>
      <c r="W3495" s="343" t="str">
        <f>IFERROR(IF(OR($D3495="",$E3495=0,con_Ende=0),"k.A.",IF(VLOOKUP($D3495,rng_ND,5,0)="Nein",VLOOKUP($D3495,rng_ND,2,FALSE),MIN(VLOOKUP($D3495,rng_ND,2,FALSE),A_Stammdaten!$B$19-D_SAV!$E3495+1))),"k.A.")</f>
        <v>k.A.</v>
      </c>
      <c r="X3495" s="343" t="str">
        <f t="shared" si="905"/>
        <v>k.A.</v>
      </c>
      <c r="Y3495" s="62"/>
      <c r="Z3495" s="48">
        <f t="shared" si="906"/>
        <v>0</v>
      </c>
      <c r="AA3495" s="457"/>
      <c r="AB3495" s="55">
        <f t="shared" si="898"/>
        <v>0</v>
      </c>
      <c r="AC3495" s="55">
        <f>IF(A_Stammdaten!$B$25="ja",D_SAV!AA3495,D_SAV!AB3495)</f>
        <v>0</v>
      </c>
      <c r="AD3495" s="478">
        <f>IF(AC3495=0,0,IF(U3495-(con_EOGJahr-D_SAV!E3495)&lt;=0,AC3495,AC3495/V3495))</f>
        <v>0</v>
      </c>
      <c r="AE3495" s="478">
        <f>IFERROR(IF(AND(VLOOKUP(D3495,rng_ND,5,FALSE)="Ja",D_SAV!T3495="degressiv"),D_SAV!AC3495*Y3495/100,0),0)</f>
        <v>0</v>
      </c>
      <c r="AF3495" s="55">
        <f>IFERROR(IF(VLOOKUP(D3495,rng_ND,5,FALSE)="Ja",MAX(D_SAV!AD3495:AE3495),D_SAV!AD3495),0)</f>
        <v>0</v>
      </c>
      <c r="AG3495" s="55">
        <f t="shared" si="899"/>
        <v>0</v>
      </c>
      <c r="AH3495" s="55">
        <f t="shared" si="900"/>
        <v>0</v>
      </c>
      <c r="AI3495" s="55">
        <f t="shared" si="901"/>
        <v>0</v>
      </c>
      <c r="AJ3495" s="55">
        <f t="shared" si="902"/>
        <v>0</v>
      </c>
      <c r="AK3495" s="55">
        <f t="shared" si="893"/>
        <v>0</v>
      </c>
      <c r="AL3495" s="55">
        <f t="shared" si="894"/>
        <v>0</v>
      </c>
      <c r="AM3495" s="55">
        <f t="shared" si="895"/>
        <v>0</v>
      </c>
    </row>
    <row r="3496" spans="1:39" x14ac:dyDescent="0.25">
      <c r="A3496" s="47">
        <v>3492</v>
      </c>
      <c r="B3496" s="358" t="str">
        <f>IF(AND(E3496&lt;&gt;0,D3496&lt;&gt;0,F3496&lt;&gt;0),IF(C3496&lt;&gt;0,CONCATENATE(C3496,"-AGr",VLOOKUP(D3496,Listen!$A$2:$G$45,7,FALSE),"-",E3496,"-",F3496,),CONCATENATE("AGr",VLOOKUP(D3496,Listen!$A$2:$G$45,7,FALSE),"-",E3496,"-",F3496)),"keine vollständige ID")</f>
        <v>keine vollständige ID</v>
      </c>
      <c r="C3496" s="359">
        <f>'[2]III_SAV-Details_NB'!B3502</f>
        <v>0</v>
      </c>
      <c r="D3496" s="359">
        <f>'[2]III_SAV-Details_NB'!C3502</f>
        <v>0</v>
      </c>
      <c r="E3496" s="359">
        <f>'[2]III_SAV-Details_NB'!D3502</f>
        <v>0</v>
      </c>
      <c r="F3496" s="490"/>
      <c r="G3496" s="281">
        <f>'[2]III_SAV-Details_NB'!X3502</f>
        <v>0</v>
      </c>
      <c r="H3496" s="281">
        <f t="shared" si="896"/>
        <v>0</v>
      </c>
      <c r="I3496" s="281">
        <f>IF(con_EOGJahr=2025,'[2]III_SAV-Details_NB'!AA3502,IF(con_EOGJahr=2026,'[2]III_SAV-Details_NB'!AB3502,'[2]III_SAV-Details_NB'!AC3502))</f>
        <v>0</v>
      </c>
      <c r="J3496" s="282"/>
      <c r="K3496" s="282"/>
      <c r="L3496" s="282"/>
      <c r="M3496" s="282"/>
      <c r="N3496" s="282"/>
      <c r="O3496" s="282"/>
      <c r="P3496" s="52">
        <f t="shared" si="897"/>
        <v>0</v>
      </c>
      <c r="Q3496" s="60"/>
      <c r="R3496" s="53">
        <f t="shared" si="903"/>
        <v>0</v>
      </c>
      <c r="S3496" s="59"/>
      <c r="T3496" s="61"/>
      <c r="U3496" s="342" t="str">
        <f t="shared" si="907"/>
        <v>k.A.</v>
      </c>
      <c r="V3496" s="343" t="str">
        <f t="shared" si="904"/>
        <v>k.A.</v>
      </c>
      <c r="W3496" s="343" t="str">
        <f>IFERROR(IF(OR($D3496="",$E3496=0,con_Ende=0),"k.A.",IF(VLOOKUP($D3496,rng_ND,5,0)="Nein",VLOOKUP($D3496,rng_ND,2,FALSE),MIN(VLOOKUP($D3496,rng_ND,2,FALSE),A_Stammdaten!$B$19-D_SAV!$E3496+1))),"k.A.")</f>
        <v>k.A.</v>
      </c>
      <c r="X3496" s="343" t="str">
        <f t="shared" si="905"/>
        <v>k.A.</v>
      </c>
      <c r="Y3496" s="62"/>
      <c r="Z3496" s="48">
        <f t="shared" si="906"/>
        <v>0</v>
      </c>
      <c r="AA3496" s="457"/>
      <c r="AB3496" s="55">
        <f t="shared" si="898"/>
        <v>0</v>
      </c>
      <c r="AC3496" s="55">
        <f>IF(A_Stammdaten!$B$25="ja",D_SAV!AA3496,D_SAV!AB3496)</f>
        <v>0</v>
      </c>
      <c r="AD3496" s="478">
        <f>IF(AC3496=0,0,IF(U3496-(con_EOGJahr-D_SAV!E3496)&lt;=0,AC3496,AC3496/V3496))</f>
        <v>0</v>
      </c>
      <c r="AE3496" s="478">
        <f>IFERROR(IF(AND(VLOOKUP(D3496,rng_ND,5,FALSE)="Ja",D_SAV!T3496="degressiv"),D_SAV!AC3496*Y3496/100,0),0)</f>
        <v>0</v>
      </c>
      <c r="AF3496" s="55">
        <f>IFERROR(IF(VLOOKUP(D3496,rng_ND,5,FALSE)="Ja",MAX(D_SAV!AD3496:AE3496),D_SAV!AD3496),0)</f>
        <v>0</v>
      </c>
      <c r="AG3496" s="55">
        <f t="shared" si="899"/>
        <v>0</v>
      </c>
      <c r="AH3496" s="55">
        <f t="shared" si="900"/>
        <v>0</v>
      </c>
      <c r="AI3496" s="55">
        <f t="shared" si="901"/>
        <v>0</v>
      </c>
      <c r="AJ3496" s="55">
        <f t="shared" si="902"/>
        <v>0</v>
      </c>
      <c r="AK3496" s="55">
        <f t="shared" si="893"/>
        <v>0</v>
      </c>
      <c r="AL3496" s="55">
        <f t="shared" si="894"/>
        <v>0</v>
      </c>
      <c r="AM3496" s="55">
        <f t="shared" si="895"/>
        <v>0</v>
      </c>
    </row>
    <row r="3497" spans="1:39" x14ac:dyDescent="0.25">
      <c r="A3497" s="47">
        <v>3493</v>
      </c>
      <c r="B3497" s="358" t="str">
        <f>IF(AND(E3497&lt;&gt;0,D3497&lt;&gt;0,F3497&lt;&gt;0),IF(C3497&lt;&gt;0,CONCATENATE(C3497,"-AGr",VLOOKUP(D3497,Listen!$A$2:$G$45,7,FALSE),"-",E3497,"-",F3497,),CONCATENATE("AGr",VLOOKUP(D3497,Listen!$A$2:$G$45,7,FALSE),"-",E3497,"-",F3497)),"keine vollständige ID")</f>
        <v>keine vollständige ID</v>
      </c>
      <c r="C3497" s="359">
        <f>'[2]III_SAV-Details_NB'!B3503</f>
        <v>0</v>
      </c>
      <c r="D3497" s="359">
        <f>'[2]III_SAV-Details_NB'!C3503</f>
        <v>0</v>
      </c>
      <c r="E3497" s="359">
        <f>'[2]III_SAV-Details_NB'!D3503</f>
        <v>0</v>
      </c>
      <c r="F3497" s="490"/>
      <c r="G3497" s="281">
        <f>'[2]III_SAV-Details_NB'!X3503</f>
        <v>0</v>
      </c>
      <c r="H3497" s="281">
        <f t="shared" si="896"/>
        <v>0</v>
      </c>
      <c r="I3497" s="281">
        <f>IF(con_EOGJahr=2025,'[2]III_SAV-Details_NB'!AA3503,IF(con_EOGJahr=2026,'[2]III_SAV-Details_NB'!AB3503,'[2]III_SAV-Details_NB'!AC3503))</f>
        <v>0</v>
      </c>
      <c r="J3497" s="282"/>
      <c r="K3497" s="282"/>
      <c r="L3497" s="282"/>
      <c r="M3497" s="282"/>
      <c r="N3497" s="282"/>
      <c r="O3497" s="282"/>
      <c r="P3497" s="52">
        <f t="shared" si="897"/>
        <v>0</v>
      </c>
      <c r="Q3497" s="60"/>
      <c r="R3497" s="53">
        <f t="shared" si="903"/>
        <v>0</v>
      </c>
      <c r="S3497" s="59"/>
      <c r="T3497" s="61"/>
      <c r="U3497" s="342" t="str">
        <f t="shared" si="907"/>
        <v>k.A.</v>
      </c>
      <c r="V3497" s="343" t="str">
        <f t="shared" si="904"/>
        <v>k.A.</v>
      </c>
      <c r="W3497" s="343" t="str">
        <f>IFERROR(IF(OR($D3497="",$E3497=0,con_Ende=0),"k.A.",IF(VLOOKUP($D3497,rng_ND,5,0)="Nein",VLOOKUP($D3497,rng_ND,2,FALSE),MIN(VLOOKUP($D3497,rng_ND,2,FALSE),A_Stammdaten!$B$19-D_SAV!$E3497+1))),"k.A.")</f>
        <v>k.A.</v>
      </c>
      <c r="X3497" s="343" t="str">
        <f t="shared" si="905"/>
        <v>k.A.</v>
      </c>
      <c r="Y3497" s="62"/>
      <c r="Z3497" s="48">
        <f t="shared" si="906"/>
        <v>0</v>
      </c>
      <c r="AA3497" s="457"/>
      <c r="AB3497" s="55">
        <f t="shared" si="898"/>
        <v>0</v>
      </c>
      <c r="AC3497" s="55">
        <f>IF(A_Stammdaten!$B$25="ja",D_SAV!AA3497,D_SAV!AB3497)</f>
        <v>0</v>
      </c>
      <c r="AD3497" s="478">
        <f>IF(AC3497=0,0,IF(U3497-(con_EOGJahr-D_SAV!E3497)&lt;=0,AC3497,AC3497/V3497))</f>
        <v>0</v>
      </c>
      <c r="AE3497" s="478">
        <f>IFERROR(IF(AND(VLOOKUP(D3497,rng_ND,5,FALSE)="Ja",D_SAV!T3497="degressiv"),D_SAV!AC3497*Y3497/100,0),0)</f>
        <v>0</v>
      </c>
      <c r="AF3497" s="55">
        <f>IFERROR(IF(VLOOKUP(D3497,rng_ND,5,FALSE)="Ja",MAX(D_SAV!AD3497:AE3497),D_SAV!AD3497),0)</f>
        <v>0</v>
      </c>
      <c r="AG3497" s="55">
        <f t="shared" si="899"/>
        <v>0</v>
      </c>
      <c r="AH3497" s="55">
        <f t="shared" si="900"/>
        <v>0</v>
      </c>
      <c r="AI3497" s="55">
        <f t="shared" si="901"/>
        <v>0</v>
      </c>
      <c r="AJ3497" s="55">
        <f t="shared" si="902"/>
        <v>0</v>
      </c>
      <c r="AK3497" s="55">
        <f t="shared" si="893"/>
        <v>0</v>
      </c>
      <c r="AL3497" s="55">
        <f t="shared" si="894"/>
        <v>0</v>
      </c>
      <c r="AM3497" s="55">
        <f t="shared" si="895"/>
        <v>0</v>
      </c>
    </row>
    <row r="3498" spans="1:39" x14ac:dyDescent="0.25">
      <c r="A3498" s="47">
        <v>3494</v>
      </c>
      <c r="B3498" s="358" t="str">
        <f>IF(AND(E3498&lt;&gt;0,D3498&lt;&gt;0,F3498&lt;&gt;0),IF(C3498&lt;&gt;0,CONCATENATE(C3498,"-AGr",VLOOKUP(D3498,Listen!$A$2:$G$45,7,FALSE),"-",E3498,"-",F3498,),CONCATENATE("AGr",VLOOKUP(D3498,Listen!$A$2:$G$45,7,FALSE),"-",E3498,"-",F3498)),"keine vollständige ID")</f>
        <v>keine vollständige ID</v>
      </c>
      <c r="C3498" s="359">
        <f>'[2]III_SAV-Details_NB'!B3504</f>
        <v>0</v>
      </c>
      <c r="D3498" s="359">
        <f>'[2]III_SAV-Details_NB'!C3504</f>
        <v>0</v>
      </c>
      <c r="E3498" s="359">
        <f>'[2]III_SAV-Details_NB'!D3504</f>
        <v>0</v>
      </c>
      <c r="F3498" s="490"/>
      <c r="G3498" s="281">
        <f>'[2]III_SAV-Details_NB'!X3504</f>
        <v>0</v>
      </c>
      <c r="H3498" s="281">
        <f t="shared" si="896"/>
        <v>0</v>
      </c>
      <c r="I3498" s="281">
        <f>IF(con_EOGJahr=2025,'[2]III_SAV-Details_NB'!AA3504,IF(con_EOGJahr=2026,'[2]III_SAV-Details_NB'!AB3504,'[2]III_SAV-Details_NB'!AC3504))</f>
        <v>0</v>
      </c>
      <c r="J3498" s="282"/>
      <c r="K3498" s="282"/>
      <c r="L3498" s="282"/>
      <c r="M3498" s="282"/>
      <c r="N3498" s="282"/>
      <c r="O3498" s="282"/>
      <c r="P3498" s="52">
        <f t="shared" si="897"/>
        <v>0</v>
      </c>
      <c r="Q3498" s="60"/>
      <c r="R3498" s="53">
        <f t="shared" si="903"/>
        <v>0</v>
      </c>
      <c r="S3498" s="59"/>
      <c r="T3498" s="61"/>
      <c r="U3498" s="342" t="str">
        <f t="shared" si="907"/>
        <v>k.A.</v>
      </c>
      <c r="V3498" s="343" t="str">
        <f t="shared" si="904"/>
        <v>k.A.</v>
      </c>
      <c r="W3498" s="343" t="str">
        <f>IFERROR(IF(OR($D3498="",$E3498=0,con_Ende=0),"k.A.",IF(VLOOKUP($D3498,rng_ND,5,0)="Nein",VLOOKUP($D3498,rng_ND,2,FALSE),MIN(VLOOKUP($D3498,rng_ND,2,FALSE),A_Stammdaten!$B$19-D_SAV!$E3498+1))),"k.A.")</f>
        <v>k.A.</v>
      </c>
      <c r="X3498" s="343" t="str">
        <f t="shared" si="905"/>
        <v>k.A.</v>
      </c>
      <c r="Y3498" s="62"/>
      <c r="Z3498" s="48">
        <f t="shared" si="906"/>
        <v>0</v>
      </c>
      <c r="AA3498" s="457"/>
      <c r="AB3498" s="55">
        <f t="shared" si="898"/>
        <v>0</v>
      </c>
      <c r="AC3498" s="55">
        <f>IF(A_Stammdaten!$B$25="ja",D_SAV!AA3498,D_SAV!AB3498)</f>
        <v>0</v>
      </c>
      <c r="AD3498" s="478">
        <f>IF(AC3498=0,0,IF(U3498-(con_EOGJahr-D_SAV!E3498)&lt;=0,AC3498,AC3498/V3498))</f>
        <v>0</v>
      </c>
      <c r="AE3498" s="478">
        <f>IFERROR(IF(AND(VLOOKUP(D3498,rng_ND,5,FALSE)="Ja",D_SAV!T3498="degressiv"),D_SAV!AC3498*Y3498/100,0),0)</f>
        <v>0</v>
      </c>
      <c r="AF3498" s="55">
        <f>IFERROR(IF(VLOOKUP(D3498,rng_ND,5,FALSE)="Ja",MAX(D_SAV!AD3498:AE3498),D_SAV!AD3498),0)</f>
        <v>0</v>
      </c>
      <c r="AG3498" s="55">
        <f t="shared" si="899"/>
        <v>0</v>
      </c>
      <c r="AH3498" s="55">
        <f t="shared" si="900"/>
        <v>0</v>
      </c>
      <c r="AI3498" s="55">
        <f t="shared" si="901"/>
        <v>0</v>
      </c>
      <c r="AJ3498" s="55">
        <f t="shared" si="902"/>
        <v>0</v>
      </c>
      <c r="AK3498" s="55">
        <f t="shared" si="893"/>
        <v>0</v>
      </c>
      <c r="AL3498" s="55">
        <f t="shared" si="894"/>
        <v>0</v>
      </c>
      <c r="AM3498" s="55">
        <f t="shared" si="895"/>
        <v>0</v>
      </c>
    </row>
    <row r="3499" spans="1:39" x14ac:dyDescent="0.25">
      <c r="A3499" s="47">
        <v>3495</v>
      </c>
      <c r="B3499" s="358" t="str">
        <f>IF(AND(E3499&lt;&gt;0,D3499&lt;&gt;0,F3499&lt;&gt;0),IF(C3499&lt;&gt;0,CONCATENATE(C3499,"-AGr",VLOOKUP(D3499,Listen!$A$2:$G$45,7,FALSE),"-",E3499,"-",F3499,),CONCATENATE("AGr",VLOOKUP(D3499,Listen!$A$2:$G$45,7,FALSE),"-",E3499,"-",F3499)),"keine vollständige ID")</f>
        <v>keine vollständige ID</v>
      </c>
      <c r="C3499" s="359">
        <f>'[2]III_SAV-Details_NB'!B3505</f>
        <v>0</v>
      </c>
      <c r="D3499" s="359">
        <f>'[2]III_SAV-Details_NB'!C3505</f>
        <v>0</v>
      </c>
      <c r="E3499" s="359">
        <f>'[2]III_SAV-Details_NB'!D3505</f>
        <v>0</v>
      </c>
      <c r="F3499" s="490"/>
      <c r="G3499" s="281">
        <f>'[2]III_SAV-Details_NB'!X3505</f>
        <v>0</v>
      </c>
      <c r="H3499" s="281">
        <f t="shared" si="896"/>
        <v>0</v>
      </c>
      <c r="I3499" s="281">
        <f>IF(con_EOGJahr=2025,'[2]III_SAV-Details_NB'!AA3505,IF(con_EOGJahr=2026,'[2]III_SAV-Details_NB'!AB3505,'[2]III_SAV-Details_NB'!AC3505))</f>
        <v>0</v>
      </c>
      <c r="J3499" s="282"/>
      <c r="K3499" s="282"/>
      <c r="L3499" s="282"/>
      <c r="M3499" s="282"/>
      <c r="N3499" s="282"/>
      <c r="O3499" s="282"/>
      <c r="P3499" s="52">
        <f t="shared" si="897"/>
        <v>0</v>
      </c>
      <c r="Q3499" s="60"/>
      <c r="R3499" s="53">
        <f t="shared" si="903"/>
        <v>0</v>
      </c>
      <c r="S3499" s="59"/>
      <c r="T3499" s="61"/>
      <c r="U3499" s="342" t="str">
        <f t="shared" si="907"/>
        <v>k.A.</v>
      </c>
      <c r="V3499" s="343" t="str">
        <f t="shared" si="904"/>
        <v>k.A.</v>
      </c>
      <c r="W3499" s="343" t="str">
        <f>IFERROR(IF(OR($D3499="",$E3499=0,con_Ende=0),"k.A.",IF(VLOOKUP($D3499,rng_ND,5,0)="Nein",VLOOKUP($D3499,rng_ND,2,FALSE),MIN(VLOOKUP($D3499,rng_ND,2,FALSE),A_Stammdaten!$B$19-D_SAV!$E3499+1))),"k.A.")</f>
        <v>k.A.</v>
      </c>
      <c r="X3499" s="343" t="str">
        <f t="shared" si="905"/>
        <v>k.A.</v>
      </c>
      <c r="Y3499" s="62"/>
      <c r="Z3499" s="48">
        <f t="shared" si="906"/>
        <v>0</v>
      </c>
      <c r="AA3499" s="457"/>
      <c r="AB3499" s="55">
        <f t="shared" si="898"/>
        <v>0</v>
      </c>
      <c r="AC3499" s="55">
        <f>IF(A_Stammdaten!$B$25="ja",D_SAV!AA3499,D_SAV!AB3499)</f>
        <v>0</v>
      </c>
      <c r="AD3499" s="478">
        <f>IF(AC3499=0,0,IF(U3499-(con_EOGJahr-D_SAV!E3499)&lt;=0,AC3499,AC3499/V3499))</f>
        <v>0</v>
      </c>
      <c r="AE3499" s="478">
        <f>IFERROR(IF(AND(VLOOKUP(D3499,rng_ND,5,FALSE)="Ja",D_SAV!T3499="degressiv"),D_SAV!AC3499*Y3499/100,0),0)</f>
        <v>0</v>
      </c>
      <c r="AF3499" s="55">
        <f>IFERROR(IF(VLOOKUP(D3499,rng_ND,5,FALSE)="Ja",MAX(D_SAV!AD3499:AE3499),D_SAV!AD3499),0)</f>
        <v>0</v>
      </c>
      <c r="AG3499" s="55">
        <f t="shared" si="899"/>
        <v>0</v>
      </c>
      <c r="AH3499" s="55">
        <f t="shared" si="900"/>
        <v>0</v>
      </c>
      <c r="AI3499" s="55">
        <f t="shared" si="901"/>
        <v>0</v>
      </c>
      <c r="AJ3499" s="55">
        <f t="shared" si="902"/>
        <v>0</v>
      </c>
      <c r="AK3499" s="55">
        <f t="shared" si="893"/>
        <v>0</v>
      </c>
      <c r="AL3499" s="55">
        <f t="shared" si="894"/>
        <v>0</v>
      </c>
      <c r="AM3499" s="55">
        <f t="shared" si="895"/>
        <v>0</v>
      </c>
    </row>
    <row r="3500" spans="1:39" x14ac:dyDescent="0.25">
      <c r="A3500" s="47">
        <v>3496</v>
      </c>
      <c r="B3500" s="358" t="str">
        <f>IF(AND(E3500&lt;&gt;0,D3500&lt;&gt;0,F3500&lt;&gt;0),IF(C3500&lt;&gt;0,CONCATENATE(C3500,"-AGr",VLOOKUP(D3500,Listen!$A$2:$G$45,7,FALSE),"-",E3500,"-",F3500,),CONCATENATE("AGr",VLOOKUP(D3500,Listen!$A$2:$G$45,7,FALSE),"-",E3500,"-",F3500)),"keine vollständige ID")</f>
        <v>keine vollständige ID</v>
      </c>
      <c r="C3500" s="359">
        <f>'[2]III_SAV-Details_NB'!B3506</f>
        <v>0</v>
      </c>
      <c r="D3500" s="359">
        <f>'[2]III_SAV-Details_NB'!C3506</f>
        <v>0</v>
      </c>
      <c r="E3500" s="359">
        <f>'[2]III_SAV-Details_NB'!D3506</f>
        <v>0</v>
      </c>
      <c r="F3500" s="490"/>
      <c r="G3500" s="281">
        <f>'[2]III_SAV-Details_NB'!X3506</f>
        <v>0</v>
      </c>
      <c r="H3500" s="281">
        <f t="shared" si="896"/>
        <v>0</v>
      </c>
      <c r="I3500" s="281">
        <f>IF(con_EOGJahr=2025,'[2]III_SAV-Details_NB'!AA3506,IF(con_EOGJahr=2026,'[2]III_SAV-Details_NB'!AB3506,'[2]III_SAV-Details_NB'!AC3506))</f>
        <v>0</v>
      </c>
      <c r="J3500" s="282"/>
      <c r="K3500" s="282"/>
      <c r="L3500" s="282"/>
      <c r="M3500" s="282"/>
      <c r="N3500" s="282"/>
      <c r="O3500" s="282"/>
      <c r="P3500" s="52">
        <f t="shared" si="897"/>
        <v>0</v>
      </c>
      <c r="Q3500" s="60"/>
      <c r="R3500" s="53">
        <f t="shared" si="903"/>
        <v>0</v>
      </c>
      <c r="S3500" s="59"/>
      <c r="T3500" s="61"/>
      <c r="U3500" s="342" t="str">
        <f t="shared" si="907"/>
        <v>k.A.</v>
      </c>
      <c r="V3500" s="343" t="str">
        <f t="shared" si="904"/>
        <v>k.A.</v>
      </c>
      <c r="W3500" s="343" t="str">
        <f>IFERROR(IF(OR($D3500="",$E3500=0,con_Ende=0),"k.A.",IF(VLOOKUP($D3500,rng_ND,5,0)="Nein",VLOOKUP($D3500,rng_ND,2,FALSE),MIN(VLOOKUP($D3500,rng_ND,2,FALSE),A_Stammdaten!$B$19-D_SAV!$E3500+1))),"k.A.")</f>
        <v>k.A.</v>
      </c>
      <c r="X3500" s="343" t="str">
        <f t="shared" si="905"/>
        <v>k.A.</v>
      </c>
      <c r="Y3500" s="62"/>
      <c r="Z3500" s="48">
        <f t="shared" si="906"/>
        <v>0</v>
      </c>
      <c r="AA3500" s="457"/>
      <c r="AB3500" s="55">
        <f t="shared" si="898"/>
        <v>0</v>
      </c>
      <c r="AC3500" s="55">
        <f>IF(A_Stammdaten!$B$25="ja",D_SAV!AA3500,D_SAV!AB3500)</f>
        <v>0</v>
      </c>
      <c r="AD3500" s="478">
        <f>IF(AC3500=0,0,IF(U3500-(con_EOGJahr-D_SAV!E3500)&lt;=0,AC3500,AC3500/V3500))</f>
        <v>0</v>
      </c>
      <c r="AE3500" s="478">
        <f>IFERROR(IF(AND(VLOOKUP(D3500,rng_ND,5,FALSE)="Ja",D_SAV!T3500="degressiv"),D_SAV!AC3500*Y3500/100,0),0)</f>
        <v>0</v>
      </c>
      <c r="AF3500" s="55">
        <f>IFERROR(IF(VLOOKUP(D3500,rng_ND,5,FALSE)="Ja",MAX(D_SAV!AD3500:AE3500),D_SAV!AD3500),0)</f>
        <v>0</v>
      </c>
      <c r="AG3500" s="55">
        <f t="shared" si="899"/>
        <v>0</v>
      </c>
      <c r="AH3500" s="55">
        <f t="shared" si="900"/>
        <v>0</v>
      </c>
      <c r="AI3500" s="55">
        <f t="shared" si="901"/>
        <v>0</v>
      </c>
      <c r="AJ3500" s="55">
        <f t="shared" si="902"/>
        <v>0</v>
      </c>
      <c r="AK3500" s="55">
        <f t="shared" si="893"/>
        <v>0</v>
      </c>
      <c r="AL3500" s="55">
        <f t="shared" si="894"/>
        <v>0</v>
      </c>
      <c r="AM3500" s="55">
        <f t="shared" si="895"/>
        <v>0</v>
      </c>
    </row>
    <row r="3501" spans="1:39" x14ac:dyDescent="0.25">
      <c r="A3501" s="47">
        <v>3497</v>
      </c>
      <c r="B3501" s="358" t="str">
        <f>IF(AND(E3501&lt;&gt;0,D3501&lt;&gt;0,F3501&lt;&gt;0),IF(C3501&lt;&gt;0,CONCATENATE(C3501,"-AGr",VLOOKUP(D3501,Listen!$A$2:$G$45,7,FALSE),"-",E3501,"-",F3501,),CONCATENATE("AGr",VLOOKUP(D3501,Listen!$A$2:$G$45,7,FALSE),"-",E3501,"-",F3501)),"keine vollständige ID")</f>
        <v>keine vollständige ID</v>
      </c>
      <c r="C3501" s="359">
        <f>'[2]III_SAV-Details_NB'!B3507</f>
        <v>0</v>
      </c>
      <c r="D3501" s="359">
        <f>'[2]III_SAV-Details_NB'!C3507</f>
        <v>0</v>
      </c>
      <c r="E3501" s="359">
        <f>'[2]III_SAV-Details_NB'!D3507</f>
        <v>0</v>
      </c>
      <c r="F3501" s="490"/>
      <c r="G3501" s="281">
        <f>'[2]III_SAV-Details_NB'!X3507</f>
        <v>0</v>
      </c>
      <c r="H3501" s="281">
        <f t="shared" si="896"/>
        <v>0</v>
      </c>
      <c r="I3501" s="281">
        <f>IF(con_EOGJahr=2025,'[2]III_SAV-Details_NB'!AA3507,IF(con_EOGJahr=2026,'[2]III_SAV-Details_NB'!AB3507,'[2]III_SAV-Details_NB'!AC3507))</f>
        <v>0</v>
      </c>
      <c r="J3501" s="282"/>
      <c r="K3501" s="282"/>
      <c r="L3501" s="282"/>
      <c r="M3501" s="282"/>
      <c r="N3501" s="282"/>
      <c r="O3501" s="282"/>
      <c r="P3501" s="52">
        <f t="shared" si="897"/>
        <v>0</v>
      </c>
      <c r="Q3501" s="60"/>
      <c r="R3501" s="53">
        <f t="shared" si="903"/>
        <v>0</v>
      </c>
      <c r="S3501" s="59"/>
      <c r="T3501" s="61"/>
      <c r="U3501" s="342" t="str">
        <f t="shared" si="907"/>
        <v>k.A.</v>
      </c>
      <c r="V3501" s="343" t="str">
        <f t="shared" si="904"/>
        <v>k.A.</v>
      </c>
      <c r="W3501" s="343" t="str">
        <f>IFERROR(IF(OR($D3501="",$E3501=0,con_Ende=0),"k.A.",IF(VLOOKUP($D3501,rng_ND,5,0)="Nein",VLOOKUP($D3501,rng_ND,2,FALSE),MIN(VLOOKUP($D3501,rng_ND,2,FALSE),A_Stammdaten!$B$19-D_SAV!$E3501+1))),"k.A.")</f>
        <v>k.A.</v>
      </c>
      <c r="X3501" s="343" t="str">
        <f t="shared" si="905"/>
        <v>k.A.</v>
      </c>
      <c r="Y3501" s="62"/>
      <c r="Z3501" s="48">
        <f t="shared" si="906"/>
        <v>0</v>
      </c>
      <c r="AA3501" s="457"/>
      <c r="AB3501" s="55">
        <f t="shared" si="898"/>
        <v>0</v>
      </c>
      <c r="AC3501" s="55">
        <f>IF(A_Stammdaten!$B$25="ja",D_SAV!AA3501,D_SAV!AB3501)</f>
        <v>0</v>
      </c>
      <c r="AD3501" s="478">
        <f>IF(AC3501=0,0,IF(U3501-(con_EOGJahr-D_SAV!E3501)&lt;=0,AC3501,AC3501/V3501))</f>
        <v>0</v>
      </c>
      <c r="AE3501" s="478">
        <f>IFERROR(IF(AND(VLOOKUP(D3501,rng_ND,5,FALSE)="Ja",D_SAV!T3501="degressiv"),D_SAV!AC3501*Y3501/100,0),0)</f>
        <v>0</v>
      </c>
      <c r="AF3501" s="55">
        <f>IFERROR(IF(VLOOKUP(D3501,rng_ND,5,FALSE)="Ja",MAX(D_SAV!AD3501:AE3501),D_SAV!AD3501),0)</f>
        <v>0</v>
      </c>
      <c r="AG3501" s="55">
        <f t="shared" si="899"/>
        <v>0</v>
      </c>
      <c r="AH3501" s="55">
        <f t="shared" si="900"/>
        <v>0</v>
      </c>
      <c r="AI3501" s="55">
        <f t="shared" si="901"/>
        <v>0</v>
      </c>
      <c r="AJ3501" s="55">
        <f t="shared" si="902"/>
        <v>0</v>
      </c>
      <c r="AK3501" s="55">
        <f t="shared" si="893"/>
        <v>0</v>
      </c>
      <c r="AL3501" s="55">
        <f t="shared" si="894"/>
        <v>0</v>
      </c>
      <c r="AM3501" s="55">
        <f t="shared" si="895"/>
        <v>0</v>
      </c>
    </row>
    <row r="3502" spans="1:39" x14ac:dyDescent="0.25">
      <c r="A3502" s="47">
        <v>3498</v>
      </c>
      <c r="B3502" s="358" t="str">
        <f>IF(AND(E3502&lt;&gt;0,D3502&lt;&gt;0,F3502&lt;&gt;0),IF(C3502&lt;&gt;0,CONCATENATE(C3502,"-AGr",VLOOKUP(D3502,Listen!$A$2:$G$45,7,FALSE),"-",E3502,"-",F3502,),CONCATENATE("AGr",VLOOKUP(D3502,Listen!$A$2:$G$45,7,FALSE),"-",E3502,"-",F3502)),"keine vollständige ID")</f>
        <v>keine vollständige ID</v>
      </c>
      <c r="C3502" s="359">
        <f>'[2]III_SAV-Details_NB'!B3508</f>
        <v>0</v>
      </c>
      <c r="D3502" s="359">
        <f>'[2]III_SAV-Details_NB'!C3508</f>
        <v>0</v>
      </c>
      <c r="E3502" s="359">
        <f>'[2]III_SAV-Details_NB'!D3508</f>
        <v>0</v>
      </c>
      <c r="F3502" s="490"/>
      <c r="G3502" s="281">
        <f>'[2]III_SAV-Details_NB'!X3508</f>
        <v>0</v>
      </c>
      <c r="H3502" s="281">
        <f t="shared" si="896"/>
        <v>0</v>
      </c>
      <c r="I3502" s="281">
        <f>IF(con_EOGJahr=2025,'[2]III_SAV-Details_NB'!AA3508,IF(con_EOGJahr=2026,'[2]III_SAV-Details_NB'!AB3508,'[2]III_SAV-Details_NB'!AC3508))</f>
        <v>0</v>
      </c>
      <c r="J3502" s="282"/>
      <c r="K3502" s="282"/>
      <c r="L3502" s="282"/>
      <c r="M3502" s="282"/>
      <c r="N3502" s="282"/>
      <c r="O3502" s="282"/>
      <c r="P3502" s="52">
        <f t="shared" si="897"/>
        <v>0</v>
      </c>
      <c r="Q3502" s="60"/>
      <c r="R3502" s="53">
        <f t="shared" si="903"/>
        <v>0</v>
      </c>
      <c r="S3502" s="59"/>
      <c r="T3502" s="61"/>
      <c r="U3502" s="342" t="str">
        <f t="shared" si="907"/>
        <v>k.A.</v>
      </c>
      <c r="V3502" s="343" t="str">
        <f t="shared" si="904"/>
        <v>k.A.</v>
      </c>
      <c r="W3502" s="343" t="str">
        <f>IFERROR(IF(OR($D3502="",$E3502=0,con_Ende=0),"k.A.",IF(VLOOKUP($D3502,rng_ND,5,0)="Nein",VLOOKUP($D3502,rng_ND,2,FALSE),MIN(VLOOKUP($D3502,rng_ND,2,FALSE),A_Stammdaten!$B$19-D_SAV!$E3502+1))),"k.A.")</f>
        <v>k.A.</v>
      </c>
      <c r="X3502" s="343" t="str">
        <f t="shared" si="905"/>
        <v>k.A.</v>
      </c>
      <c r="Y3502" s="62"/>
      <c r="Z3502" s="48">
        <f t="shared" si="906"/>
        <v>0</v>
      </c>
      <c r="AA3502" s="457"/>
      <c r="AB3502" s="55">
        <f t="shared" si="898"/>
        <v>0</v>
      </c>
      <c r="AC3502" s="55">
        <f>IF(A_Stammdaten!$B$25="ja",D_SAV!AA3502,D_SAV!AB3502)</f>
        <v>0</v>
      </c>
      <c r="AD3502" s="478">
        <f>IF(AC3502=0,0,IF(U3502-(con_EOGJahr-D_SAV!E3502)&lt;=0,AC3502,AC3502/V3502))</f>
        <v>0</v>
      </c>
      <c r="AE3502" s="478">
        <f>IFERROR(IF(AND(VLOOKUP(D3502,rng_ND,5,FALSE)="Ja",D_SAV!T3502="degressiv"),D_SAV!AC3502*Y3502/100,0),0)</f>
        <v>0</v>
      </c>
      <c r="AF3502" s="55">
        <f>IFERROR(IF(VLOOKUP(D3502,rng_ND,5,FALSE)="Ja",MAX(D_SAV!AD3502:AE3502),D_SAV!AD3502),0)</f>
        <v>0</v>
      </c>
      <c r="AG3502" s="55">
        <f t="shared" si="899"/>
        <v>0</v>
      </c>
      <c r="AH3502" s="55">
        <f t="shared" si="900"/>
        <v>0</v>
      </c>
      <c r="AI3502" s="55">
        <f t="shared" si="901"/>
        <v>0</v>
      </c>
      <c r="AJ3502" s="55">
        <f t="shared" si="902"/>
        <v>0</v>
      </c>
      <c r="AK3502" s="55">
        <f t="shared" si="893"/>
        <v>0</v>
      </c>
      <c r="AL3502" s="55">
        <f t="shared" si="894"/>
        <v>0</v>
      </c>
      <c r="AM3502" s="55">
        <f t="shared" si="895"/>
        <v>0</v>
      </c>
    </row>
    <row r="3503" spans="1:39" x14ac:dyDescent="0.25">
      <c r="A3503" s="47">
        <v>3499</v>
      </c>
      <c r="B3503" s="358" t="str">
        <f>IF(AND(E3503&lt;&gt;0,D3503&lt;&gt;0,F3503&lt;&gt;0),IF(C3503&lt;&gt;0,CONCATENATE(C3503,"-AGr",VLOOKUP(D3503,Listen!$A$2:$G$45,7,FALSE),"-",E3503,"-",F3503,),CONCATENATE("AGr",VLOOKUP(D3503,Listen!$A$2:$G$45,7,FALSE),"-",E3503,"-",F3503)),"keine vollständige ID")</f>
        <v>keine vollständige ID</v>
      </c>
      <c r="C3503" s="359">
        <f>'[2]III_SAV-Details_NB'!B3509</f>
        <v>0</v>
      </c>
      <c r="D3503" s="359">
        <f>'[2]III_SAV-Details_NB'!C3509</f>
        <v>0</v>
      </c>
      <c r="E3503" s="359">
        <f>'[2]III_SAV-Details_NB'!D3509</f>
        <v>0</v>
      </c>
      <c r="F3503" s="490"/>
      <c r="G3503" s="281">
        <f>'[2]III_SAV-Details_NB'!X3509</f>
        <v>0</v>
      </c>
      <c r="H3503" s="281">
        <f t="shared" si="896"/>
        <v>0</v>
      </c>
      <c r="I3503" s="281">
        <f>IF(con_EOGJahr=2025,'[2]III_SAV-Details_NB'!AA3509,IF(con_EOGJahr=2026,'[2]III_SAV-Details_NB'!AB3509,'[2]III_SAV-Details_NB'!AC3509))</f>
        <v>0</v>
      </c>
      <c r="J3503" s="282"/>
      <c r="K3503" s="282"/>
      <c r="L3503" s="282"/>
      <c r="M3503" s="282"/>
      <c r="N3503" s="282"/>
      <c r="O3503" s="282"/>
      <c r="P3503" s="52">
        <f t="shared" si="897"/>
        <v>0</v>
      </c>
      <c r="Q3503" s="60"/>
      <c r="R3503" s="53">
        <f t="shared" si="903"/>
        <v>0</v>
      </c>
      <c r="S3503" s="59"/>
      <c r="T3503" s="61"/>
      <c r="U3503" s="342" t="str">
        <f t="shared" si="907"/>
        <v>k.A.</v>
      </c>
      <c r="V3503" s="343" t="str">
        <f t="shared" si="904"/>
        <v>k.A.</v>
      </c>
      <c r="W3503" s="343" t="str">
        <f>IFERROR(IF(OR($D3503="",$E3503=0,con_Ende=0),"k.A.",IF(VLOOKUP($D3503,rng_ND,5,0)="Nein",VLOOKUP($D3503,rng_ND,2,FALSE),MIN(VLOOKUP($D3503,rng_ND,2,FALSE),A_Stammdaten!$B$19-D_SAV!$E3503+1))),"k.A.")</f>
        <v>k.A.</v>
      </c>
      <c r="X3503" s="343" t="str">
        <f t="shared" si="905"/>
        <v>k.A.</v>
      </c>
      <c r="Y3503" s="62"/>
      <c r="Z3503" s="48">
        <f t="shared" si="906"/>
        <v>0</v>
      </c>
      <c r="AA3503" s="457"/>
      <c r="AB3503" s="55">
        <f t="shared" si="898"/>
        <v>0</v>
      </c>
      <c r="AC3503" s="55">
        <f>IF(A_Stammdaten!$B$25="ja",D_SAV!AA3503,D_SAV!AB3503)</f>
        <v>0</v>
      </c>
      <c r="AD3503" s="478">
        <f>IF(AC3503=0,0,IF(U3503-(con_EOGJahr-D_SAV!E3503)&lt;=0,AC3503,AC3503/V3503))</f>
        <v>0</v>
      </c>
      <c r="AE3503" s="478">
        <f>IFERROR(IF(AND(VLOOKUP(D3503,rng_ND,5,FALSE)="Ja",D_SAV!T3503="degressiv"),D_SAV!AC3503*Y3503/100,0),0)</f>
        <v>0</v>
      </c>
      <c r="AF3503" s="55">
        <f>IFERROR(IF(VLOOKUP(D3503,rng_ND,5,FALSE)="Ja",MAX(D_SAV!AD3503:AE3503),D_SAV!AD3503),0)</f>
        <v>0</v>
      </c>
      <c r="AG3503" s="55">
        <f t="shared" si="899"/>
        <v>0</v>
      </c>
      <c r="AH3503" s="55">
        <f t="shared" si="900"/>
        <v>0</v>
      </c>
      <c r="AI3503" s="55">
        <f t="shared" si="901"/>
        <v>0</v>
      </c>
      <c r="AJ3503" s="55">
        <f t="shared" si="902"/>
        <v>0</v>
      </c>
      <c r="AK3503" s="55">
        <f t="shared" si="893"/>
        <v>0</v>
      </c>
      <c r="AL3503" s="55">
        <f t="shared" si="894"/>
        <v>0</v>
      </c>
      <c r="AM3503" s="55">
        <f t="shared" si="895"/>
        <v>0</v>
      </c>
    </row>
    <row r="3504" spans="1:39" x14ac:dyDescent="0.25">
      <c r="A3504" s="47">
        <v>3500</v>
      </c>
      <c r="B3504" s="358" t="str">
        <f>IF(AND(E3504&lt;&gt;0,D3504&lt;&gt;0,F3504&lt;&gt;0),IF(C3504&lt;&gt;0,CONCATENATE(C3504,"-AGr",VLOOKUP(D3504,Listen!$A$2:$G$45,7,FALSE),"-",E3504,"-",F3504,),CONCATENATE("AGr",VLOOKUP(D3504,Listen!$A$2:$G$45,7,FALSE),"-",E3504,"-",F3504)),"keine vollständige ID")</f>
        <v>keine vollständige ID</v>
      </c>
      <c r="C3504" s="359">
        <f>'[2]III_SAV-Details_NB'!B3510</f>
        <v>0</v>
      </c>
      <c r="D3504" s="359">
        <f>'[2]III_SAV-Details_NB'!C3510</f>
        <v>0</v>
      </c>
      <c r="E3504" s="359">
        <f>'[2]III_SAV-Details_NB'!D3510</f>
        <v>0</v>
      </c>
      <c r="F3504" s="490"/>
      <c r="G3504" s="281">
        <f>'[2]III_SAV-Details_NB'!X3510</f>
        <v>0</v>
      </c>
      <c r="H3504" s="281">
        <f t="shared" si="896"/>
        <v>0</v>
      </c>
      <c r="I3504" s="281">
        <f>IF(con_EOGJahr=2025,'[2]III_SAV-Details_NB'!AA3510,IF(con_EOGJahr=2026,'[2]III_SAV-Details_NB'!AB3510,'[2]III_SAV-Details_NB'!AC3510))</f>
        <v>0</v>
      </c>
      <c r="J3504" s="282"/>
      <c r="K3504" s="282"/>
      <c r="L3504" s="282"/>
      <c r="M3504" s="282"/>
      <c r="N3504" s="282"/>
      <c r="O3504" s="282"/>
      <c r="P3504" s="52">
        <f t="shared" si="897"/>
        <v>0</v>
      </c>
      <c r="Q3504" s="60"/>
      <c r="R3504" s="53">
        <f t="shared" si="903"/>
        <v>0</v>
      </c>
      <c r="S3504" s="59"/>
      <c r="T3504" s="61"/>
      <c r="U3504" s="342" t="str">
        <f t="shared" si="907"/>
        <v>k.A.</v>
      </c>
      <c r="V3504" s="343" t="str">
        <f t="shared" si="904"/>
        <v>k.A.</v>
      </c>
      <c r="W3504" s="343" t="str">
        <f>IFERROR(IF(OR($D3504="",$E3504=0,con_Ende=0),"k.A.",IF(VLOOKUP($D3504,rng_ND,5,0)="Nein",VLOOKUP($D3504,rng_ND,2,FALSE),MIN(VLOOKUP($D3504,rng_ND,2,FALSE),A_Stammdaten!$B$19-D_SAV!$E3504+1))),"k.A.")</f>
        <v>k.A.</v>
      </c>
      <c r="X3504" s="343" t="str">
        <f t="shared" si="905"/>
        <v>k.A.</v>
      </c>
      <c r="Y3504" s="62"/>
      <c r="Z3504" s="48">
        <f t="shared" si="906"/>
        <v>0</v>
      </c>
      <c r="AA3504" s="457"/>
      <c r="AB3504" s="55">
        <f t="shared" si="898"/>
        <v>0</v>
      </c>
      <c r="AC3504" s="55">
        <f>IF(A_Stammdaten!$B$25="ja",D_SAV!AA3504,D_SAV!AB3504)</f>
        <v>0</v>
      </c>
      <c r="AD3504" s="478">
        <f>IF(AC3504=0,0,IF(U3504-(con_EOGJahr-D_SAV!E3504)&lt;=0,AC3504,AC3504/V3504))</f>
        <v>0</v>
      </c>
      <c r="AE3504" s="478">
        <f>IFERROR(IF(AND(VLOOKUP(D3504,rng_ND,5,FALSE)="Ja",D_SAV!T3504="degressiv"),D_SAV!AC3504*Y3504/100,0),0)</f>
        <v>0</v>
      </c>
      <c r="AF3504" s="55">
        <f>IFERROR(IF(VLOOKUP(D3504,rng_ND,5,FALSE)="Ja",MAX(D_SAV!AD3504:AE3504),D_SAV!AD3504),0)</f>
        <v>0</v>
      </c>
      <c r="AG3504" s="55">
        <f t="shared" si="899"/>
        <v>0</v>
      </c>
      <c r="AH3504" s="55">
        <f t="shared" si="900"/>
        <v>0</v>
      </c>
      <c r="AI3504" s="55">
        <f t="shared" si="901"/>
        <v>0</v>
      </c>
      <c r="AJ3504" s="55">
        <f t="shared" si="902"/>
        <v>0</v>
      </c>
      <c r="AK3504" s="55">
        <f t="shared" si="893"/>
        <v>0</v>
      </c>
      <c r="AL3504" s="55">
        <f t="shared" si="894"/>
        <v>0</v>
      </c>
      <c r="AM3504" s="55">
        <f t="shared" si="895"/>
        <v>0</v>
      </c>
    </row>
    <row r="3505" spans="1:39" x14ac:dyDescent="0.25">
      <c r="A3505" s="47">
        <v>3501</v>
      </c>
      <c r="B3505" s="358" t="str">
        <f>IF(AND(E3505&lt;&gt;0,D3505&lt;&gt;0,F3505&lt;&gt;0),IF(C3505&lt;&gt;0,CONCATENATE(C3505,"-AGr",VLOOKUP(D3505,Listen!$A$2:$G$45,7,FALSE),"-",E3505,"-",F3505,),CONCATENATE("AGr",VLOOKUP(D3505,Listen!$A$2:$G$45,7,FALSE),"-",E3505,"-",F3505)),"keine vollständige ID")</f>
        <v>keine vollständige ID</v>
      </c>
      <c r="C3505" s="359">
        <f>'[2]III_SAV-Details_NB'!B3511</f>
        <v>0</v>
      </c>
      <c r="D3505" s="359">
        <f>'[2]III_SAV-Details_NB'!C3511</f>
        <v>0</v>
      </c>
      <c r="E3505" s="359">
        <f>'[2]III_SAV-Details_NB'!D3511</f>
        <v>0</v>
      </c>
      <c r="F3505" s="490"/>
      <c r="G3505" s="281">
        <f>'[2]III_SAV-Details_NB'!X3511</f>
        <v>0</v>
      </c>
      <c r="H3505" s="281">
        <f t="shared" si="896"/>
        <v>0</v>
      </c>
      <c r="I3505" s="281">
        <f>IF(con_EOGJahr=2025,'[2]III_SAV-Details_NB'!AA3511,IF(con_EOGJahr=2026,'[2]III_SAV-Details_NB'!AB3511,'[2]III_SAV-Details_NB'!AC3511))</f>
        <v>0</v>
      </c>
      <c r="J3505" s="282"/>
      <c r="K3505" s="282"/>
      <c r="L3505" s="282"/>
      <c r="M3505" s="282"/>
      <c r="N3505" s="282"/>
      <c r="O3505" s="282"/>
      <c r="P3505" s="52">
        <f t="shared" si="897"/>
        <v>0</v>
      </c>
      <c r="Q3505" s="60"/>
      <c r="R3505" s="53">
        <f t="shared" si="903"/>
        <v>0</v>
      </c>
      <c r="S3505" s="59"/>
      <c r="T3505" s="61"/>
      <c r="U3505" s="342" t="str">
        <f t="shared" si="907"/>
        <v>k.A.</v>
      </c>
      <c r="V3505" s="343" t="str">
        <f t="shared" si="904"/>
        <v>k.A.</v>
      </c>
      <c r="W3505" s="343" t="str">
        <f>IFERROR(IF(OR($D3505="",$E3505=0,con_Ende=0),"k.A.",IF(VLOOKUP($D3505,rng_ND,5,0)="Nein",VLOOKUP($D3505,rng_ND,2,FALSE),MIN(VLOOKUP($D3505,rng_ND,2,FALSE),A_Stammdaten!$B$19-D_SAV!$E3505+1))),"k.A.")</f>
        <v>k.A.</v>
      </c>
      <c r="X3505" s="343" t="str">
        <f t="shared" si="905"/>
        <v>k.A.</v>
      </c>
      <c r="Y3505" s="62"/>
      <c r="Z3505" s="48">
        <f t="shared" si="906"/>
        <v>0</v>
      </c>
      <c r="AA3505" s="457"/>
      <c r="AB3505" s="55">
        <f t="shared" si="898"/>
        <v>0</v>
      </c>
      <c r="AC3505" s="55">
        <f>IF(A_Stammdaten!$B$25="ja",D_SAV!AA3505,D_SAV!AB3505)</f>
        <v>0</v>
      </c>
      <c r="AD3505" s="478">
        <f>IF(AC3505=0,0,IF(U3505-(con_EOGJahr-D_SAV!E3505)&lt;=0,AC3505,AC3505/V3505))</f>
        <v>0</v>
      </c>
      <c r="AE3505" s="478">
        <f>IFERROR(IF(AND(VLOOKUP(D3505,rng_ND,5,FALSE)="Ja",D_SAV!T3505="degressiv"),D_SAV!AC3505*Y3505/100,0),0)</f>
        <v>0</v>
      </c>
      <c r="AF3505" s="55">
        <f>IFERROR(IF(VLOOKUP(D3505,rng_ND,5,FALSE)="Ja",MAX(D_SAV!AD3505:AE3505),D_SAV!AD3505),0)</f>
        <v>0</v>
      </c>
      <c r="AG3505" s="55">
        <f t="shared" si="899"/>
        <v>0</v>
      </c>
      <c r="AH3505" s="55">
        <f t="shared" si="900"/>
        <v>0</v>
      </c>
      <c r="AI3505" s="55">
        <f t="shared" si="901"/>
        <v>0</v>
      </c>
      <c r="AJ3505" s="55">
        <f t="shared" si="902"/>
        <v>0</v>
      </c>
      <c r="AK3505" s="55">
        <f t="shared" si="893"/>
        <v>0</v>
      </c>
      <c r="AL3505" s="55">
        <f t="shared" si="894"/>
        <v>0</v>
      </c>
      <c r="AM3505" s="55">
        <f t="shared" si="895"/>
        <v>0</v>
      </c>
    </row>
    <row r="3506" spans="1:39" x14ac:dyDescent="0.25">
      <c r="A3506" s="47">
        <v>3502</v>
      </c>
      <c r="B3506" s="358" t="str">
        <f>IF(AND(E3506&lt;&gt;0,D3506&lt;&gt;0,F3506&lt;&gt;0),IF(C3506&lt;&gt;0,CONCATENATE(C3506,"-AGr",VLOOKUP(D3506,Listen!$A$2:$G$45,7,FALSE),"-",E3506,"-",F3506,),CONCATENATE("AGr",VLOOKUP(D3506,Listen!$A$2:$G$45,7,FALSE),"-",E3506,"-",F3506)),"keine vollständige ID")</f>
        <v>keine vollständige ID</v>
      </c>
      <c r="C3506" s="359">
        <f>'[2]III_SAV-Details_NB'!B3512</f>
        <v>0</v>
      </c>
      <c r="D3506" s="359">
        <f>'[2]III_SAV-Details_NB'!C3512</f>
        <v>0</v>
      </c>
      <c r="E3506" s="359">
        <f>'[2]III_SAV-Details_NB'!D3512</f>
        <v>0</v>
      </c>
      <c r="F3506" s="490"/>
      <c r="G3506" s="281">
        <f>'[2]III_SAV-Details_NB'!X3512</f>
        <v>0</v>
      </c>
      <c r="H3506" s="281">
        <f t="shared" si="896"/>
        <v>0</v>
      </c>
      <c r="I3506" s="281">
        <f>IF(con_EOGJahr=2025,'[2]III_SAV-Details_NB'!AA3512,IF(con_EOGJahr=2026,'[2]III_SAV-Details_NB'!AB3512,'[2]III_SAV-Details_NB'!AC3512))</f>
        <v>0</v>
      </c>
      <c r="J3506" s="282"/>
      <c r="K3506" s="282"/>
      <c r="L3506" s="282"/>
      <c r="M3506" s="282"/>
      <c r="N3506" s="282"/>
      <c r="O3506" s="282"/>
      <c r="P3506" s="52">
        <f t="shared" si="897"/>
        <v>0</v>
      </c>
      <c r="Q3506" s="60"/>
      <c r="R3506" s="53">
        <f t="shared" si="903"/>
        <v>0</v>
      </c>
      <c r="S3506" s="59"/>
      <c r="T3506" s="61"/>
      <c r="U3506" s="342" t="str">
        <f t="shared" si="907"/>
        <v>k.A.</v>
      </c>
      <c r="V3506" s="343" t="str">
        <f t="shared" si="904"/>
        <v>k.A.</v>
      </c>
      <c r="W3506" s="343" t="str">
        <f>IFERROR(IF(OR($D3506="",$E3506=0,con_Ende=0),"k.A.",IF(VLOOKUP($D3506,rng_ND,5,0)="Nein",VLOOKUP($D3506,rng_ND,2,FALSE),MIN(VLOOKUP($D3506,rng_ND,2,FALSE),A_Stammdaten!$B$19-D_SAV!$E3506+1))),"k.A.")</f>
        <v>k.A.</v>
      </c>
      <c r="X3506" s="343" t="str">
        <f t="shared" si="905"/>
        <v>k.A.</v>
      </c>
      <c r="Y3506" s="62"/>
      <c r="Z3506" s="48">
        <f t="shared" si="906"/>
        <v>0</v>
      </c>
      <c r="AA3506" s="457"/>
      <c r="AB3506" s="55">
        <f t="shared" si="898"/>
        <v>0</v>
      </c>
      <c r="AC3506" s="55">
        <f>IF(A_Stammdaten!$B$25="ja",D_SAV!AA3506,D_SAV!AB3506)</f>
        <v>0</v>
      </c>
      <c r="AD3506" s="478">
        <f>IF(AC3506=0,0,IF(U3506-(con_EOGJahr-D_SAV!E3506)&lt;=0,AC3506,AC3506/V3506))</f>
        <v>0</v>
      </c>
      <c r="AE3506" s="478">
        <f>IFERROR(IF(AND(VLOOKUP(D3506,rng_ND,5,FALSE)="Ja",D_SAV!T3506="degressiv"),D_SAV!AC3506*Y3506/100,0),0)</f>
        <v>0</v>
      </c>
      <c r="AF3506" s="55">
        <f>IFERROR(IF(VLOOKUP(D3506,rng_ND,5,FALSE)="Ja",MAX(D_SAV!AD3506:AE3506),D_SAV!AD3506),0)</f>
        <v>0</v>
      </c>
      <c r="AG3506" s="55">
        <f t="shared" si="899"/>
        <v>0</v>
      </c>
      <c r="AH3506" s="55">
        <f t="shared" si="900"/>
        <v>0</v>
      </c>
      <c r="AI3506" s="55">
        <f t="shared" si="901"/>
        <v>0</v>
      </c>
      <c r="AJ3506" s="55">
        <f t="shared" si="902"/>
        <v>0</v>
      </c>
      <c r="AK3506" s="55">
        <f t="shared" si="893"/>
        <v>0</v>
      </c>
      <c r="AL3506" s="55">
        <f t="shared" si="894"/>
        <v>0</v>
      </c>
      <c r="AM3506" s="55">
        <f t="shared" si="895"/>
        <v>0</v>
      </c>
    </row>
    <row r="3507" spans="1:39" x14ac:dyDescent="0.25">
      <c r="A3507" s="47">
        <v>3503</v>
      </c>
      <c r="B3507" s="358" t="str">
        <f>IF(AND(E3507&lt;&gt;0,D3507&lt;&gt;0,F3507&lt;&gt;0),IF(C3507&lt;&gt;0,CONCATENATE(C3507,"-AGr",VLOOKUP(D3507,Listen!$A$2:$G$45,7,FALSE),"-",E3507,"-",F3507,),CONCATENATE("AGr",VLOOKUP(D3507,Listen!$A$2:$G$45,7,FALSE),"-",E3507,"-",F3507)),"keine vollständige ID")</f>
        <v>keine vollständige ID</v>
      </c>
      <c r="C3507" s="359">
        <f>'[2]III_SAV-Details_NB'!B3513</f>
        <v>0</v>
      </c>
      <c r="D3507" s="359">
        <f>'[2]III_SAV-Details_NB'!C3513</f>
        <v>0</v>
      </c>
      <c r="E3507" s="359">
        <f>'[2]III_SAV-Details_NB'!D3513</f>
        <v>0</v>
      </c>
      <c r="F3507" s="490"/>
      <c r="G3507" s="281">
        <f>'[2]III_SAV-Details_NB'!X3513</f>
        <v>0</v>
      </c>
      <c r="H3507" s="281">
        <f t="shared" si="896"/>
        <v>0</v>
      </c>
      <c r="I3507" s="281">
        <f>IF(con_EOGJahr=2025,'[2]III_SAV-Details_NB'!AA3513,IF(con_EOGJahr=2026,'[2]III_SAV-Details_NB'!AB3513,'[2]III_SAV-Details_NB'!AC3513))</f>
        <v>0</v>
      </c>
      <c r="J3507" s="282"/>
      <c r="K3507" s="282"/>
      <c r="L3507" s="282"/>
      <c r="M3507" s="282"/>
      <c r="N3507" s="282"/>
      <c r="O3507" s="282"/>
      <c r="P3507" s="52">
        <f t="shared" si="897"/>
        <v>0</v>
      </c>
      <c r="Q3507" s="60"/>
      <c r="R3507" s="53">
        <f t="shared" si="903"/>
        <v>0</v>
      </c>
      <c r="S3507" s="59"/>
      <c r="T3507" s="61"/>
      <c r="U3507" s="342" t="str">
        <f t="shared" si="907"/>
        <v>k.A.</v>
      </c>
      <c r="V3507" s="343" t="str">
        <f t="shared" si="904"/>
        <v>k.A.</v>
      </c>
      <c r="W3507" s="343" t="str">
        <f>IFERROR(IF(OR($D3507="",$E3507=0,con_Ende=0),"k.A.",IF(VLOOKUP($D3507,rng_ND,5,0)="Nein",VLOOKUP($D3507,rng_ND,2,FALSE),MIN(VLOOKUP($D3507,rng_ND,2,FALSE),A_Stammdaten!$B$19-D_SAV!$E3507+1))),"k.A.")</f>
        <v>k.A.</v>
      </c>
      <c r="X3507" s="343" t="str">
        <f t="shared" si="905"/>
        <v>k.A.</v>
      </c>
      <c r="Y3507" s="62"/>
      <c r="Z3507" s="48">
        <f t="shared" si="906"/>
        <v>0</v>
      </c>
      <c r="AA3507" s="457"/>
      <c r="AB3507" s="55">
        <f t="shared" si="898"/>
        <v>0</v>
      </c>
      <c r="AC3507" s="55">
        <f>IF(A_Stammdaten!$B$25="ja",D_SAV!AA3507,D_SAV!AB3507)</f>
        <v>0</v>
      </c>
      <c r="AD3507" s="478">
        <f>IF(AC3507=0,0,IF(U3507-(con_EOGJahr-D_SAV!E3507)&lt;=0,AC3507,AC3507/V3507))</f>
        <v>0</v>
      </c>
      <c r="AE3507" s="478">
        <f>IFERROR(IF(AND(VLOOKUP(D3507,rng_ND,5,FALSE)="Ja",D_SAV!T3507="degressiv"),D_SAV!AC3507*Y3507/100,0),0)</f>
        <v>0</v>
      </c>
      <c r="AF3507" s="55">
        <f>IFERROR(IF(VLOOKUP(D3507,rng_ND,5,FALSE)="Ja",MAX(D_SAV!AD3507:AE3507),D_SAV!AD3507),0)</f>
        <v>0</v>
      </c>
      <c r="AG3507" s="55">
        <f t="shared" si="899"/>
        <v>0</v>
      </c>
      <c r="AH3507" s="55">
        <f t="shared" si="900"/>
        <v>0</v>
      </c>
      <c r="AI3507" s="55">
        <f t="shared" si="901"/>
        <v>0</v>
      </c>
      <c r="AJ3507" s="55">
        <f t="shared" si="902"/>
        <v>0</v>
      </c>
      <c r="AK3507" s="55">
        <f t="shared" si="893"/>
        <v>0</v>
      </c>
      <c r="AL3507" s="55">
        <f t="shared" si="894"/>
        <v>0</v>
      </c>
      <c r="AM3507" s="55">
        <f t="shared" si="895"/>
        <v>0</v>
      </c>
    </row>
    <row r="3508" spans="1:39" x14ac:dyDescent="0.25">
      <c r="A3508" s="47">
        <v>3504</v>
      </c>
      <c r="B3508" s="358" t="str">
        <f>IF(AND(E3508&lt;&gt;0,D3508&lt;&gt;0,F3508&lt;&gt;0),IF(C3508&lt;&gt;0,CONCATENATE(C3508,"-AGr",VLOOKUP(D3508,Listen!$A$2:$G$45,7,FALSE),"-",E3508,"-",F3508,),CONCATENATE("AGr",VLOOKUP(D3508,Listen!$A$2:$G$45,7,FALSE),"-",E3508,"-",F3508)),"keine vollständige ID")</f>
        <v>keine vollständige ID</v>
      </c>
      <c r="C3508" s="359">
        <f>'[2]III_SAV-Details_NB'!B3514</f>
        <v>0</v>
      </c>
      <c r="D3508" s="359">
        <f>'[2]III_SAV-Details_NB'!C3514</f>
        <v>0</v>
      </c>
      <c r="E3508" s="359">
        <f>'[2]III_SAV-Details_NB'!D3514</f>
        <v>0</v>
      </c>
      <c r="F3508" s="490"/>
      <c r="G3508" s="281">
        <f>'[2]III_SAV-Details_NB'!X3514</f>
        <v>0</v>
      </c>
      <c r="H3508" s="281">
        <f t="shared" si="896"/>
        <v>0</v>
      </c>
      <c r="I3508" s="281">
        <f>IF(con_EOGJahr=2025,'[2]III_SAV-Details_NB'!AA3514,IF(con_EOGJahr=2026,'[2]III_SAV-Details_NB'!AB3514,'[2]III_SAV-Details_NB'!AC3514))</f>
        <v>0</v>
      </c>
      <c r="J3508" s="282"/>
      <c r="K3508" s="282"/>
      <c r="L3508" s="282"/>
      <c r="M3508" s="282"/>
      <c r="N3508" s="282"/>
      <c r="O3508" s="282"/>
      <c r="P3508" s="52">
        <f t="shared" si="897"/>
        <v>0</v>
      </c>
      <c r="Q3508" s="60"/>
      <c r="R3508" s="53">
        <f t="shared" si="903"/>
        <v>0</v>
      </c>
      <c r="S3508" s="59"/>
      <c r="T3508" s="61"/>
      <c r="U3508" s="342" t="str">
        <f t="shared" si="907"/>
        <v>k.A.</v>
      </c>
      <c r="V3508" s="343" t="str">
        <f t="shared" si="904"/>
        <v>k.A.</v>
      </c>
      <c r="W3508" s="343" t="str">
        <f>IFERROR(IF(OR($D3508="",$E3508=0,con_Ende=0),"k.A.",IF(VLOOKUP($D3508,rng_ND,5,0)="Nein",VLOOKUP($D3508,rng_ND,2,FALSE),MIN(VLOOKUP($D3508,rng_ND,2,FALSE),A_Stammdaten!$B$19-D_SAV!$E3508+1))),"k.A.")</f>
        <v>k.A.</v>
      </c>
      <c r="X3508" s="343" t="str">
        <f t="shared" si="905"/>
        <v>k.A.</v>
      </c>
      <c r="Y3508" s="62"/>
      <c r="Z3508" s="48">
        <f t="shared" si="906"/>
        <v>0</v>
      </c>
      <c r="AA3508" s="457"/>
      <c r="AB3508" s="55">
        <f t="shared" si="898"/>
        <v>0</v>
      </c>
      <c r="AC3508" s="55">
        <f>IF(A_Stammdaten!$B$25="ja",D_SAV!AA3508,D_SAV!AB3508)</f>
        <v>0</v>
      </c>
      <c r="AD3508" s="478">
        <f>IF(AC3508=0,0,IF(U3508-(con_EOGJahr-D_SAV!E3508)&lt;=0,AC3508,AC3508/V3508))</f>
        <v>0</v>
      </c>
      <c r="AE3508" s="478">
        <f>IFERROR(IF(AND(VLOOKUP(D3508,rng_ND,5,FALSE)="Ja",D_SAV!T3508="degressiv"),D_SAV!AC3508*Y3508/100,0),0)</f>
        <v>0</v>
      </c>
      <c r="AF3508" s="55">
        <f>IFERROR(IF(VLOOKUP(D3508,rng_ND,5,FALSE)="Ja",MAX(D_SAV!AD3508:AE3508),D_SAV!AD3508),0)</f>
        <v>0</v>
      </c>
      <c r="AG3508" s="55">
        <f t="shared" si="899"/>
        <v>0</v>
      </c>
      <c r="AH3508" s="55">
        <f t="shared" si="900"/>
        <v>0</v>
      </c>
      <c r="AI3508" s="55">
        <f t="shared" si="901"/>
        <v>0</v>
      </c>
      <c r="AJ3508" s="55">
        <f t="shared" si="902"/>
        <v>0</v>
      </c>
      <c r="AK3508" s="55">
        <f t="shared" si="893"/>
        <v>0</v>
      </c>
      <c r="AL3508" s="55">
        <f t="shared" si="894"/>
        <v>0</v>
      </c>
      <c r="AM3508" s="55">
        <f t="shared" si="895"/>
        <v>0</v>
      </c>
    </row>
    <row r="3509" spans="1:39" x14ac:dyDescent="0.25">
      <c r="A3509" s="47">
        <v>3505</v>
      </c>
      <c r="B3509" s="358" t="str">
        <f>IF(AND(E3509&lt;&gt;0,D3509&lt;&gt;0,F3509&lt;&gt;0),IF(C3509&lt;&gt;0,CONCATENATE(C3509,"-AGr",VLOOKUP(D3509,Listen!$A$2:$G$45,7,FALSE),"-",E3509,"-",F3509,),CONCATENATE("AGr",VLOOKUP(D3509,Listen!$A$2:$G$45,7,FALSE),"-",E3509,"-",F3509)),"keine vollständige ID")</f>
        <v>keine vollständige ID</v>
      </c>
      <c r="C3509" s="359">
        <f>'[2]III_SAV-Details_NB'!B3515</f>
        <v>0</v>
      </c>
      <c r="D3509" s="359">
        <f>'[2]III_SAV-Details_NB'!C3515</f>
        <v>0</v>
      </c>
      <c r="E3509" s="359">
        <f>'[2]III_SAV-Details_NB'!D3515</f>
        <v>0</v>
      </c>
      <c r="F3509" s="490"/>
      <c r="G3509" s="281">
        <f>'[2]III_SAV-Details_NB'!X3515</f>
        <v>0</v>
      </c>
      <c r="H3509" s="281">
        <f t="shared" si="896"/>
        <v>0</v>
      </c>
      <c r="I3509" s="281">
        <f>IF(con_EOGJahr=2025,'[2]III_SAV-Details_NB'!AA3515,IF(con_EOGJahr=2026,'[2]III_SAV-Details_NB'!AB3515,'[2]III_SAV-Details_NB'!AC3515))</f>
        <v>0</v>
      </c>
      <c r="J3509" s="282"/>
      <c r="K3509" s="282"/>
      <c r="L3509" s="282"/>
      <c r="M3509" s="282"/>
      <c r="N3509" s="282"/>
      <c r="O3509" s="282"/>
      <c r="P3509" s="52">
        <f t="shared" si="897"/>
        <v>0</v>
      </c>
      <c r="Q3509" s="60"/>
      <c r="R3509" s="53">
        <f t="shared" si="903"/>
        <v>0</v>
      </c>
      <c r="S3509" s="59"/>
      <c r="T3509" s="61"/>
      <c r="U3509" s="342" t="str">
        <f t="shared" si="907"/>
        <v>k.A.</v>
      </c>
      <c r="V3509" s="343" t="str">
        <f t="shared" si="904"/>
        <v>k.A.</v>
      </c>
      <c r="W3509" s="343" t="str">
        <f>IFERROR(IF(OR($D3509="",$E3509=0,con_Ende=0),"k.A.",IF(VLOOKUP($D3509,rng_ND,5,0)="Nein",VLOOKUP($D3509,rng_ND,2,FALSE),MIN(VLOOKUP($D3509,rng_ND,2,FALSE),A_Stammdaten!$B$19-D_SAV!$E3509+1))),"k.A.")</f>
        <v>k.A.</v>
      </c>
      <c r="X3509" s="343" t="str">
        <f t="shared" si="905"/>
        <v>k.A.</v>
      </c>
      <c r="Y3509" s="62"/>
      <c r="Z3509" s="48">
        <f t="shared" si="906"/>
        <v>0</v>
      </c>
      <c r="AA3509" s="457"/>
      <c r="AB3509" s="55">
        <f t="shared" si="898"/>
        <v>0</v>
      </c>
      <c r="AC3509" s="55">
        <f>IF(A_Stammdaten!$B$25="ja",D_SAV!AA3509,D_SAV!AB3509)</f>
        <v>0</v>
      </c>
      <c r="AD3509" s="478">
        <f>IF(AC3509=0,0,IF(U3509-(con_EOGJahr-D_SAV!E3509)&lt;=0,AC3509,AC3509/V3509))</f>
        <v>0</v>
      </c>
      <c r="AE3509" s="478">
        <f>IFERROR(IF(AND(VLOOKUP(D3509,rng_ND,5,FALSE)="Ja",D_SAV!T3509="degressiv"),D_SAV!AC3509*Y3509/100,0),0)</f>
        <v>0</v>
      </c>
      <c r="AF3509" s="55">
        <f>IFERROR(IF(VLOOKUP(D3509,rng_ND,5,FALSE)="Ja",MAX(D_SAV!AD3509:AE3509),D_SAV!AD3509),0)</f>
        <v>0</v>
      </c>
      <c r="AG3509" s="55">
        <f t="shared" si="899"/>
        <v>0</v>
      </c>
      <c r="AH3509" s="55">
        <f t="shared" si="900"/>
        <v>0</v>
      </c>
      <c r="AI3509" s="55">
        <f t="shared" si="901"/>
        <v>0</v>
      </c>
      <c r="AJ3509" s="55">
        <f t="shared" si="902"/>
        <v>0</v>
      </c>
      <c r="AK3509" s="55">
        <f t="shared" si="893"/>
        <v>0</v>
      </c>
      <c r="AL3509" s="55">
        <f t="shared" si="894"/>
        <v>0</v>
      </c>
      <c r="AM3509" s="55">
        <f t="shared" si="895"/>
        <v>0</v>
      </c>
    </row>
    <row r="3510" spans="1:39" x14ac:dyDescent="0.25">
      <c r="A3510" s="47">
        <v>3506</v>
      </c>
      <c r="B3510" s="358" t="str">
        <f>IF(AND(E3510&lt;&gt;0,D3510&lt;&gt;0,F3510&lt;&gt;0),IF(C3510&lt;&gt;0,CONCATENATE(C3510,"-AGr",VLOOKUP(D3510,Listen!$A$2:$G$45,7,FALSE),"-",E3510,"-",F3510,),CONCATENATE("AGr",VLOOKUP(D3510,Listen!$A$2:$G$45,7,FALSE),"-",E3510,"-",F3510)),"keine vollständige ID")</f>
        <v>keine vollständige ID</v>
      </c>
      <c r="C3510" s="359">
        <f>'[2]III_SAV-Details_NB'!B3516</f>
        <v>0</v>
      </c>
      <c r="D3510" s="359">
        <f>'[2]III_SAV-Details_NB'!C3516</f>
        <v>0</v>
      </c>
      <c r="E3510" s="359">
        <f>'[2]III_SAV-Details_NB'!D3516</f>
        <v>0</v>
      </c>
      <c r="F3510" s="490"/>
      <c r="G3510" s="281">
        <f>'[2]III_SAV-Details_NB'!X3516</f>
        <v>0</v>
      </c>
      <c r="H3510" s="281">
        <f t="shared" si="896"/>
        <v>0</v>
      </c>
      <c r="I3510" s="281">
        <f>IF(con_EOGJahr=2025,'[2]III_SAV-Details_NB'!AA3516,IF(con_EOGJahr=2026,'[2]III_SAV-Details_NB'!AB3516,'[2]III_SAV-Details_NB'!AC3516))</f>
        <v>0</v>
      </c>
      <c r="J3510" s="282"/>
      <c r="K3510" s="282"/>
      <c r="L3510" s="282"/>
      <c r="M3510" s="282"/>
      <c r="N3510" s="282"/>
      <c r="O3510" s="282"/>
      <c r="P3510" s="52">
        <f t="shared" si="897"/>
        <v>0</v>
      </c>
      <c r="Q3510" s="60"/>
      <c r="R3510" s="53">
        <f t="shared" si="903"/>
        <v>0</v>
      </c>
      <c r="S3510" s="59"/>
      <c r="T3510" s="61"/>
      <c r="U3510" s="342" t="str">
        <f t="shared" si="907"/>
        <v>k.A.</v>
      </c>
      <c r="V3510" s="343" t="str">
        <f t="shared" si="904"/>
        <v>k.A.</v>
      </c>
      <c r="W3510" s="343" t="str">
        <f>IFERROR(IF(OR($D3510="",$E3510=0,con_Ende=0),"k.A.",IF(VLOOKUP($D3510,rng_ND,5,0)="Nein",VLOOKUP($D3510,rng_ND,2,FALSE),MIN(VLOOKUP($D3510,rng_ND,2,FALSE),A_Stammdaten!$B$19-D_SAV!$E3510+1))),"k.A.")</f>
        <v>k.A.</v>
      </c>
      <c r="X3510" s="343" t="str">
        <f t="shared" si="905"/>
        <v>k.A.</v>
      </c>
      <c r="Y3510" s="62"/>
      <c r="Z3510" s="48">
        <f t="shared" si="906"/>
        <v>0</v>
      </c>
      <c r="AA3510" s="457"/>
      <c r="AB3510" s="55">
        <f t="shared" si="898"/>
        <v>0</v>
      </c>
      <c r="AC3510" s="55">
        <f>IF(A_Stammdaten!$B$25="ja",D_SAV!AA3510,D_SAV!AB3510)</f>
        <v>0</v>
      </c>
      <c r="AD3510" s="478">
        <f>IF(AC3510=0,0,IF(U3510-(con_EOGJahr-D_SAV!E3510)&lt;=0,AC3510,AC3510/V3510))</f>
        <v>0</v>
      </c>
      <c r="AE3510" s="478">
        <f>IFERROR(IF(AND(VLOOKUP(D3510,rng_ND,5,FALSE)="Ja",D_SAV!T3510="degressiv"),D_SAV!AC3510*Y3510/100,0),0)</f>
        <v>0</v>
      </c>
      <c r="AF3510" s="55">
        <f>IFERROR(IF(VLOOKUP(D3510,rng_ND,5,FALSE)="Ja",MAX(D_SAV!AD3510:AE3510),D_SAV!AD3510),0)</f>
        <v>0</v>
      </c>
      <c r="AG3510" s="55">
        <f t="shared" si="899"/>
        <v>0</v>
      </c>
      <c r="AH3510" s="55">
        <f t="shared" si="900"/>
        <v>0</v>
      </c>
      <c r="AI3510" s="55">
        <f t="shared" si="901"/>
        <v>0</v>
      </c>
      <c r="AJ3510" s="55">
        <f t="shared" si="902"/>
        <v>0</v>
      </c>
      <c r="AK3510" s="55">
        <f t="shared" si="893"/>
        <v>0</v>
      </c>
      <c r="AL3510" s="55">
        <f t="shared" si="894"/>
        <v>0</v>
      </c>
      <c r="AM3510" s="55">
        <f t="shared" si="895"/>
        <v>0</v>
      </c>
    </row>
    <row r="3511" spans="1:39" x14ac:dyDescent="0.25">
      <c r="A3511" s="47">
        <v>3507</v>
      </c>
      <c r="B3511" s="358" t="str">
        <f>IF(AND(E3511&lt;&gt;0,D3511&lt;&gt;0,F3511&lt;&gt;0),IF(C3511&lt;&gt;0,CONCATENATE(C3511,"-AGr",VLOOKUP(D3511,Listen!$A$2:$G$45,7,FALSE),"-",E3511,"-",F3511,),CONCATENATE("AGr",VLOOKUP(D3511,Listen!$A$2:$G$45,7,FALSE),"-",E3511,"-",F3511)),"keine vollständige ID")</f>
        <v>keine vollständige ID</v>
      </c>
      <c r="C3511" s="359">
        <f>'[2]III_SAV-Details_NB'!B3517</f>
        <v>0</v>
      </c>
      <c r="D3511" s="359">
        <f>'[2]III_SAV-Details_NB'!C3517</f>
        <v>0</v>
      </c>
      <c r="E3511" s="359">
        <f>'[2]III_SAV-Details_NB'!D3517</f>
        <v>0</v>
      </c>
      <c r="F3511" s="490"/>
      <c r="G3511" s="281">
        <f>'[2]III_SAV-Details_NB'!X3517</f>
        <v>0</v>
      </c>
      <c r="H3511" s="281">
        <f t="shared" si="896"/>
        <v>0</v>
      </c>
      <c r="I3511" s="281">
        <f>IF(con_EOGJahr=2025,'[2]III_SAV-Details_NB'!AA3517,IF(con_EOGJahr=2026,'[2]III_SAV-Details_NB'!AB3517,'[2]III_SAV-Details_NB'!AC3517))</f>
        <v>0</v>
      </c>
      <c r="J3511" s="282"/>
      <c r="K3511" s="282"/>
      <c r="L3511" s="282"/>
      <c r="M3511" s="282"/>
      <c r="N3511" s="282"/>
      <c r="O3511" s="282"/>
      <c r="P3511" s="52">
        <f t="shared" si="897"/>
        <v>0</v>
      </c>
      <c r="Q3511" s="60"/>
      <c r="R3511" s="53">
        <f t="shared" si="903"/>
        <v>0</v>
      </c>
      <c r="S3511" s="59"/>
      <c r="T3511" s="61"/>
      <c r="U3511" s="342" t="str">
        <f t="shared" si="907"/>
        <v>k.A.</v>
      </c>
      <c r="V3511" s="343" t="str">
        <f t="shared" si="904"/>
        <v>k.A.</v>
      </c>
      <c r="W3511" s="343" t="str">
        <f>IFERROR(IF(OR($D3511="",$E3511=0,con_Ende=0),"k.A.",IF(VLOOKUP($D3511,rng_ND,5,0)="Nein",VLOOKUP($D3511,rng_ND,2,FALSE),MIN(VLOOKUP($D3511,rng_ND,2,FALSE),A_Stammdaten!$B$19-D_SAV!$E3511+1))),"k.A.")</f>
        <v>k.A.</v>
      </c>
      <c r="X3511" s="343" t="str">
        <f t="shared" si="905"/>
        <v>k.A.</v>
      </c>
      <c r="Y3511" s="62"/>
      <c r="Z3511" s="48">
        <f t="shared" si="906"/>
        <v>0</v>
      </c>
      <c r="AA3511" s="457"/>
      <c r="AB3511" s="55">
        <f t="shared" si="898"/>
        <v>0</v>
      </c>
      <c r="AC3511" s="55">
        <f>IF(A_Stammdaten!$B$25="ja",D_SAV!AA3511,D_SAV!AB3511)</f>
        <v>0</v>
      </c>
      <c r="AD3511" s="478">
        <f>IF(AC3511=0,0,IF(U3511-(con_EOGJahr-D_SAV!E3511)&lt;=0,AC3511,AC3511/V3511))</f>
        <v>0</v>
      </c>
      <c r="AE3511" s="478">
        <f>IFERROR(IF(AND(VLOOKUP(D3511,rng_ND,5,FALSE)="Ja",D_SAV!T3511="degressiv"),D_SAV!AC3511*Y3511/100,0),0)</f>
        <v>0</v>
      </c>
      <c r="AF3511" s="55">
        <f>IFERROR(IF(VLOOKUP(D3511,rng_ND,5,FALSE)="Ja",MAX(D_SAV!AD3511:AE3511),D_SAV!AD3511),0)</f>
        <v>0</v>
      </c>
      <c r="AG3511" s="55">
        <f t="shared" si="899"/>
        <v>0</v>
      </c>
      <c r="AH3511" s="55">
        <f t="shared" si="900"/>
        <v>0</v>
      </c>
      <c r="AI3511" s="55">
        <f t="shared" si="901"/>
        <v>0</v>
      </c>
      <c r="AJ3511" s="55">
        <f t="shared" si="902"/>
        <v>0</v>
      </c>
      <c r="AK3511" s="55">
        <f t="shared" si="893"/>
        <v>0</v>
      </c>
      <c r="AL3511" s="55">
        <f t="shared" si="894"/>
        <v>0</v>
      </c>
      <c r="AM3511" s="55">
        <f t="shared" si="895"/>
        <v>0</v>
      </c>
    </row>
    <row r="3512" spans="1:39" x14ac:dyDescent="0.25">
      <c r="A3512" s="47">
        <v>3508</v>
      </c>
      <c r="B3512" s="358" t="str">
        <f>IF(AND(E3512&lt;&gt;0,D3512&lt;&gt;0,F3512&lt;&gt;0),IF(C3512&lt;&gt;0,CONCATENATE(C3512,"-AGr",VLOOKUP(D3512,Listen!$A$2:$G$45,7,FALSE),"-",E3512,"-",F3512,),CONCATENATE("AGr",VLOOKUP(D3512,Listen!$A$2:$G$45,7,FALSE),"-",E3512,"-",F3512)),"keine vollständige ID")</f>
        <v>keine vollständige ID</v>
      </c>
      <c r="C3512" s="359">
        <f>'[2]III_SAV-Details_NB'!B3518</f>
        <v>0</v>
      </c>
      <c r="D3512" s="359">
        <f>'[2]III_SAV-Details_NB'!C3518</f>
        <v>0</v>
      </c>
      <c r="E3512" s="359">
        <f>'[2]III_SAV-Details_NB'!D3518</f>
        <v>0</v>
      </c>
      <c r="F3512" s="490"/>
      <c r="G3512" s="281">
        <f>'[2]III_SAV-Details_NB'!X3518</f>
        <v>0</v>
      </c>
      <c r="H3512" s="281">
        <f t="shared" si="896"/>
        <v>0</v>
      </c>
      <c r="I3512" s="281">
        <f>IF(con_EOGJahr=2025,'[2]III_SAV-Details_NB'!AA3518,IF(con_EOGJahr=2026,'[2]III_SAV-Details_NB'!AB3518,'[2]III_SAV-Details_NB'!AC3518))</f>
        <v>0</v>
      </c>
      <c r="J3512" s="282"/>
      <c r="K3512" s="282"/>
      <c r="L3512" s="282"/>
      <c r="M3512" s="282"/>
      <c r="N3512" s="282"/>
      <c r="O3512" s="282"/>
      <c r="P3512" s="52">
        <f t="shared" si="897"/>
        <v>0</v>
      </c>
      <c r="Q3512" s="60"/>
      <c r="R3512" s="53">
        <f t="shared" si="903"/>
        <v>0</v>
      </c>
      <c r="S3512" s="59"/>
      <c r="T3512" s="61"/>
      <c r="U3512" s="342" t="str">
        <f t="shared" si="907"/>
        <v>k.A.</v>
      </c>
      <c r="V3512" s="343" t="str">
        <f t="shared" si="904"/>
        <v>k.A.</v>
      </c>
      <c r="W3512" s="343" t="str">
        <f>IFERROR(IF(OR($D3512="",$E3512=0,con_Ende=0),"k.A.",IF(VLOOKUP($D3512,rng_ND,5,0)="Nein",VLOOKUP($D3512,rng_ND,2,FALSE),MIN(VLOOKUP($D3512,rng_ND,2,FALSE),A_Stammdaten!$B$19-D_SAV!$E3512+1))),"k.A.")</f>
        <v>k.A.</v>
      </c>
      <c r="X3512" s="343" t="str">
        <f t="shared" si="905"/>
        <v>k.A.</v>
      </c>
      <c r="Y3512" s="62"/>
      <c r="Z3512" s="48">
        <f t="shared" si="906"/>
        <v>0</v>
      </c>
      <c r="AA3512" s="457"/>
      <c r="AB3512" s="55">
        <f t="shared" si="898"/>
        <v>0</v>
      </c>
      <c r="AC3512" s="55">
        <f>IF(A_Stammdaten!$B$25="ja",D_SAV!AA3512,D_SAV!AB3512)</f>
        <v>0</v>
      </c>
      <c r="AD3512" s="478">
        <f>IF(AC3512=0,0,IF(U3512-(con_EOGJahr-D_SAV!E3512)&lt;=0,AC3512,AC3512/V3512))</f>
        <v>0</v>
      </c>
      <c r="AE3512" s="478">
        <f>IFERROR(IF(AND(VLOOKUP(D3512,rng_ND,5,FALSE)="Ja",D_SAV!T3512="degressiv"),D_SAV!AC3512*Y3512/100,0),0)</f>
        <v>0</v>
      </c>
      <c r="AF3512" s="55">
        <f>IFERROR(IF(VLOOKUP(D3512,rng_ND,5,FALSE)="Ja",MAX(D_SAV!AD3512:AE3512),D_SAV!AD3512),0)</f>
        <v>0</v>
      </c>
      <c r="AG3512" s="55">
        <f t="shared" si="899"/>
        <v>0</v>
      </c>
      <c r="AH3512" s="55">
        <f t="shared" si="900"/>
        <v>0</v>
      </c>
      <c r="AI3512" s="55">
        <f t="shared" si="901"/>
        <v>0</v>
      </c>
      <c r="AJ3512" s="55">
        <f t="shared" si="902"/>
        <v>0</v>
      </c>
      <c r="AK3512" s="55">
        <f t="shared" si="893"/>
        <v>0</v>
      </c>
      <c r="AL3512" s="55">
        <f t="shared" si="894"/>
        <v>0</v>
      </c>
      <c r="AM3512" s="55">
        <f t="shared" si="895"/>
        <v>0</v>
      </c>
    </row>
    <row r="3513" spans="1:39" x14ac:dyDescent="0.25">
      <c r="A3513" s="47">
        <v>3509</v>
      </c>
      <c r="B3513" s="358" t="str">
        <f>IF(AND(E3513&lt;&gt;0,D3513&lt;&gt;0,F3513&lt;&gt;0),IF(C3513&lt;&gt;0,CONCATENATE(C3513,"-AGr",VLOOKUP(D3513,Listen!$A$2:$G$45,7,FALSE),"-",E3513,"-",F3513,),CONCATENATE("AGr",VLOOKUP(D3513,Listen!$A$2:$G$45,7,FALSE),"-",E3513,"-",F3513)),"keine vollständige ID")</f>
        <v>keine vollständige ID</v>
      </c>
      <c r="C3513" s="359">
        <f>'[2]III_SAV-Details_NB'!B3519</f>
        <v>0</v>
      </c>
      <c r="D3513" s="359">
        <f>'[2]III_SAV-Details_NB'!C3519</f>
        <v>0</v>
      </c>
      <c r="E3513" s="359">
        <f>'[2]III_SAV-Details_NB'!D3519</f>
        <v>0</v>
      </c>
      <c r="F3513" s="490"/>
      <c r="G3513" s="281">
        <f>'[2]III_SAV-Details_NB'!X3519</f>
        <v>0</v>
      </c>
      <c r="H3513" s="281">
        <f t="shared" si="896"/>
        <v>0</v>
      </c>
      <c r="I3513" s="281">
        <f>IF(con_EOGJahr=2025,'[2]III_SAV-Details_NB'!AA3519,IF(con_EOGJahr=2026,'[2]III_SAV-Details_NB'!AB3519,'[2]III_SAV-Details_NB'!AC3519))</f>
        <v>0</v>
      </c>
      <c r="J3513" s="282"/>
      <c r="K3513" s="282"/>
      <c r="L3513" s="282"/>
      <c r="M3513" s="282"/>
      <c r="N3513" s="282"/>
      <c r="O3513" s="282"/>
      <c r="P3513" s="52">
        <f t="shared" si="897"/>
        <v>0</v>
      </c>
      <c r="Q3513" s="60"/>
      <c r="R3513" s="53">
        <f t="shared" si="903"/>
        <v>0</v>
      </c>
      <c r="S3513" s="59"/>
      <c r="T3513" s="61"/>
      <c r="U3513" s="342" t="str">
        <f t="shared" si="907"/>
        <v>k.A.</v>
      </c>
      <c r="V3513" s="343" t="str">
        <f t="shared" si="904"/>
        <v>k.A.</v>
      </c>
      <c r="W3513" s="343" t="str">
        <f>IFERROR(IF(OR($D3513="",$E3513=0,con_Ende=0),"k.A.",IF(VLOOKUP($D3513,rng_ND,5,0)="Nein",VLOOKUP($D3513,rng_ND,2,FALSE),MIN(VLOOKUP($D3513,rng_ND,2,FALSE),A_Stammdaten!$B$19-D_SAV!$E3513+1))),"k.A.")</f>
        <v>k.A.</v>
      </c>
      <c r="X3513" s="343" t="str">
        <f t="shared" si="905"/>
        <v>k.A.</v>
      </c>
      <c r="Y3513" s="62"/>
      <c r="Z3513" s="48">
        <f t="shared" si="906"/>
        <v>0</v>
      </c>
      <c r="AA3513" s="457"/>
      <c r="AB3513" s="55">
        <f t="shared" si="898"/>
        <v>0</v>
      </c>
      <c r="AC3513" s="55">
        <f>IF(A_Stammdaten!$B$25="ja",D_SAV!AA3513,D_SAV!AB3513)</f>
        <v>0</v>
      </c>
      <c r="AD3513" s="478">
        <f>IF(AC3513=0,0,IF(U3513-(con_EOGJahr-D_SAV!E3513)&lt;=0,AC3513,AC3513/V3513))</f>
        <v>0</v>
      </c>
      <c r="AE3513" s="478">
        <f>IFERROR(IF(AND(VLOOKUP(D3513,rng_ND,5,FALSE)="Ja",D_SAV!T3513="degressiv"),D_SAV!AC3513*Y3513/100,0),0)</f>
        <v>0</v>
      </c>
      <c r="AF3513" s="55">
        <f>IFERROR(IF(VLOOKUP(D3513,rng_ND,5,FALSE)="Ja",MAX(D_SAV!AD3513:AE3513),D_SAV!AD3513),0)</f>
        <v>0</v>
      </c>
      <c r="AG3513" s="55">
        <f t="shared" si="899"/>
        <v>0</v>
      </c>
      <c r="AH3513" s="55">
        <f t="shared" si="900"/>
        <v>0</v>
      </c>
      <c r="AI3513" s="55">
        <f t="shared" si="901"/>
        <v>0</v>
      </c>
      <c r="AJ3513" s="55">
        <f t="shared" si="902"/>
        <v>0</v>
      </c>
      <c r="AK3513" s="55">
        <f t="shared" si="893"/>
        <v>0</v>
      </c>
      <c r="AL3513" s="55">
        <f t="shared" si="894"/>
        <v>0</v>
      </c>
      <c r="AM3513" s="55">
        <f t="shared" si="895"/>
        <v>0</v>
      </c>
    </row>
    <row r="3514" spans="1:39" x14ac:dyDescent="0.25">
      <c r="A3514" s="47">
        <v>3510</v>
      </c>
      <c r="B3514" s="358" t="str">
        <f>IF(AND(E3514&lt;&gt;0,D3514&lt;&gt;0,F3514&lt;&gt;0),IF(C3514&lt;&gt;0,CONCATENATE(C3514,"-AGr",VLOOKUP(D3514,Listen!$A$2:$G$45,7,FALSE),"-",E3514,"-",F3514,),CONCATENATE("AGr",VLOOKUP(D3514,Listen!$A$2:$G$45,7,FALSE),"-",E3514,"-",F3514)),"keine vollständige ID")</f>
        <v>keine vollständige ID</v>
      </c>
      <c r="C3514" s="359">
        <f>'[2]III_SAV-Details_NB'!B3520</f>
        <v>0</v>
      </c>
      <c r="D3514" s="359">
        <f>'[2]III_SAV-Details_NB'!C3520</f>
        <v>0</v>
      </c>
      <c r="E3514" s="359">
        <f>'[2]III_SAV-Details_NB'!D3520</f>
        <v>0</v>
      </c>
      <c r="F3514" s="490"/>
      <c r="G3514" s="281">
        <f>'[2]III_SAV-Details_NB'!X3520</f>
        <v>0</v>
      </c>
      <c r="H3514" s="281">
        <f t="shared" si="896"/>
        <v>0</v>
      </c>
      <c r="I3514" s="281">
        <f>IF(con_EOGJahr=2025,'[2]III_SAV-Details_NB'!AA3520,IF(con_EOGJahr=2026,'[2]III_SAV-Details_NB'!AB3520,'[2]III_SAV-Details_NB'!AC3520))</f>
        <v>0</v>
      </c>
      <c r="J3514" s="282"/>
      <c r="K3514" s="282"/>
      <c r="L3514" s="282"/>
      <c r="M3514" s="282"/>
      <c r="N3514" s="282"/>
      <c r="O3514" s="282"/>
      <c r="P3514" s="52">
        <f t="shared" si="897"/>
        <v>0</v>
      </c>
      <c r="Q3514" s="60"/>
      <c r="R3514" s="53">
        <f t="shared" si="903"/>
        <v>0</v>
      </c>
      <c r="S3514" s="59"/>
      <c r="T3514" s="61"/>
      <c r="U3514" s="342" t="str">
        <f t="shared" si="907"/>
        <v>k.A.</v>
      </c>
      <c r="V3514" s="343" t="str">
        <f t="shared" si="904"/>
        <v>k.A.</v>
      </c>
      <c r="W3514" s="343" t="str">
        <f>IFERROR(IF(OR($D3514="",$E3514=0,con_Ende=0),"k.A.",IF(VLOOKUP($D3514,rng_ND,5,0)="Nein",VLOOKUP($D3514,rng_ND,2,FALSE),MIN(VLOOKUP($D3514,rng_ND,2,FALSE),A_Stammdaten!$B$19-D_SAV!$E3514+1))),"k.A.")</f>
        <v>k.A.</v>
      </c>
      <c r="X3514" s="343" t="str">
        <f t="shared" si="905"/>
        <v>k.A.</v>
      </c>
      <c r="Y3514" s="62"/>
      <c r="Z3514" s="48">
        <f t="shared" si="906"/>
        <v>0</v>
      </c>
      <c r="AA3514" s="457"/>
      <c r="AB3514" s="55">
        <f t="shared" si="898"/>
        <v>0</v>
      </c>
      <c r="AC3514" s="55">
        <f>IF(A_Stammdaten!$B$25="ja",D_SAV!AA3514,D_SAV!AB3514)</f>
        <v>0</v>
      </c>
      <c r="AD3514" s="478">
        <f>IF(AC3514=0,0,IF(U3514-(con_EOGJahr-D_SAV!E3514)&lt;=0,AC3514,AC3514/V3514))</f>
        <v>0</v>
      </c>
      <c r="AE3514" s="478">
        <f>IFERROR(IF(AND(VLOOKUP(D3514,rng_ND,5,FALSE)="Ja",D_SAV!T3514="degressiv"),D_SAV!AC3514*Y3514/100,0),0)</f>
        <v>0</v>
      </c>
      <c r="AF3514" s="55">
        <f>IFERROR(IF(VLOOKUP(D3514,rng_ND,5,FALSE)="Ja",MAX(D_SAV!AD3514:AE3514),D_SAV!AD3514),0)</f>
        <v>0</v>
      </c>
      <c r="AG3514" s="55">
        <f t="shared" si="899"/>
        <v>0</v>
      </c>
      <c r="AH3514" s="55">
        <f t="shared" si="900"/>
        <v>0</v>
      </c>
      <c r="AI3514" s="55">
        <f t="shared" si="901"/>
        <v>0</v>
      </c>
      <c r="AJ3514" s="55">
        <f t="shared" si="902"/>
        <v>0</v>
      </c>
      <c r="AK3514" s="55">
        <f t="shared" si="893"/>
        <v>0</v>
      </c>
      <c r="AL3514" s="55">
        <f t="shared" si="894"/>
        <v>0</v>
      </c>
      <c r="AM3514" s="55">
        <f t="shared" si="895"/>
        <v>0</v>
      </c>
    </row>
    <row r="3515" spans="1:39" x14ac:dyDescent="0.25">
      <c r="A3515" s="47">
        <v>3511</v>
      </c>
      <c r="B3515" s="358" t="str">
        <f>IF(AND(E3515&lt;&gt;0,D3515&lt;&gt;0,F3515&lt;&gt;0),IF(C3515&lt;&gt;0,CONCATENATE(C3515,"-AGr",VLOOKUP(D3515,Listen!$A$2:$G$45,7,FALSE),"-",E3515,"-",F3515,),CONCATENATE("AGr",VLOOKUP(D3515,Listen!$A$2:$G$45,7,FALSE),"-",E3515,"-",F3515)),"keine vollständige ID")</f>
        <v>keine vollständige ID</v>
      </c>
      <c r="C3515" s="359">
        <f>'[2]III_SAV-Details_NB'!B3521</f>
        <v>0</v>
      </c>
      <c r="D3515" s="359">
        <f>'[2]III_SAV-Details_NB'!C3521</f>
        <v>0</v>
      </c>
      <c r="E3515" s="359">
        <f>'[2]III_SAV-Details_NB'!D3521</f>
        <v>0</v>
      </c>
      <c r="F3515" s="490"/>
      <c r="G3515" s="281">
        <f>'[2]III_SAV-Details_NB'!X3521</f>
        <v>0</v>
      </c>
      <c r="H3515" s="281">
        <f t="shared" si="896"/>
        <v>0</v>
      </c>
      <c r="I3515" s="281">
        <f>IF(con_EOGJahr=2025,'[2]III_SAV-Details_NB'!AA3521,IF(con_EOGJahr=2026,'[2]III_SAV-Details_NB'!AB3521,'[2]III_SAV-Details_NB'!AC3521))</f>
        <v>0</v>
      </c>
      <c r="J3515" s="282"/>
      <c r="K3515" s="282"/>
      <c r="L3515" s="282"/>
      <c r="M3515" s="282"/>
      <c r="N3515" s="282"/>
      <c r="O3515" s="282"/>
      <c r="P3515" s="52">
        <f t="shared" si="897"/>
        <v>0</v>
      </c>
      <c r="Q3515" s="60"/>
      <c r="R3515" s="53">
        <f t="shared" si="903"/>
        <v>0</v>
      </c>
      <c r="S3515" s="59"/>
      <c r="T3515" s="61"/>
      <c r="U3515" s="342" t="str">
        <f t="shared" si="907"/>
        <v>k.A.</v>
      </c>
      <c r="V3515" s="343" t="str">
        <f t="shared" si="904"/>
        <v>k.A.</v>
      </c>
      <c r="W3515" s="343" t="str">
        <f>IFERROR(IF(OR($D3515="",$E3515=0,con_Ende=0),"k.A.",IF(VLOOKUP($D3515,rng_ND,5,0)="Nein",VLOOKUP($D3515,rng_ND,2,FALSE),MIN(VLOOKUP($D3515,rng_ND,2,FALSE),A_Stammdaten!$B$19-D_SAV!$E3515+1))),"k.A.")</f>
        <v>k.A.</v>
      </c>
      <c r="X3515" s="343" t="str">
        <f t="shared" si="905"/>
        <v>k.A.</v>
      </c>
      <c r="Y3515" s="62"/>
      <c r="Z3515" s="48">
        <f t="shared" si="906"/>
        <v>0</v>
      </c>
      <c r="AA3515" s="457"/>
      <c r="AB3515" s="55">
        <f t="shared" si="898"/>
        <v>0</v>
      </c>
      <c r="AC3515" s="55">
        <f>IF(A_Stammdaten!$B$25="ja",D_SAV!AA3515,D_SAV!AB3515)</f>
        <v>0</v>
      </c>
      <c r="AD3515" s="478">
        <f>IF(AC3515=0,0,IF(U3515-(con_EOGJahr-D_SAV!E3515)&lt;=0,AC3515,AC3515/V3515))</f>
        <v>0</v>
      </c>
      <c r="AE3515" s="478">
        <f>IFERROR(IF(AND(VLOOKUP(D3515,rng_ND,5,FALSE)="Ja",D_SAV!T3515="degressiv"),D_SAV!AC3515*Y3515/100,0),0)</f>
        <v>0</v>
      </c>
      <c r="AF3515" s="55">
        <f>IFERROR(IF(VLOOKUP(D3515,rng_ND,5,FALSE)="Ja",MAX(D_SAV!AD3515:AE3515),D_SAV!AD3515),0)</f>
        <v>0</v>
      </c>
      <c r="AG3515" s="55">
        <f t="shared" si="899"/>
        <v>0</v>
      </c>
      <c r="AH3515" s="55">
        <f t="shared" si="900"/>
        <v>0</v>
      </c>
      <c r="AI3515" s="55">
        <f t="shared" si="901"/>
        <v>0</v>
      </c>
      <c r="AJ3515" s="55">
        <f t="shared" si="902"/>
        <v>0</v>
      </c>
      <c r="AK3515" s="55">
        <f t="shared" si="893"/>
        <v>0</v>
      </c>
      <c r="AL3515" s="55">
        <f t="shared" si="894"/>
        <v>0</v>
      </c>
      <c r="AM3515" s="55">
        <f t="shared" si="895"/>
        <v>0</v>
      </c>
    </row>
    <row r="3516" spans="1:39" x14ac:dyDescent="0.25">
      <c r="A3516" s="47">
        <v>3512</v>
      </c>
      <c r="B3516" s="358" t="str">
        <f>IF(AND(E3516&lt;&gt;0,D3516&lt;&gt;0,F3516&lt;&gt;0),IF(C3516&lt;&gt;0,CONCATENATE(C3516,"-AGr",VLOOKUP(D3516,Listen!$A$2:$G$45,7,FALSE),"-",E3516,"-",F3516,),CONCATENATE("AGr",VLOOKUP(D3516,Listen!$A$2:$G$45,7,FALSE),"-",E3516,"-",F3516)),"keine vollständige ID")</f>
        <v>keine vollständige ID</v>
      </c>
      <c r="C3516" s="359">
        <f>'[2]III_SAV-Details_NB'!B3522</f>
        <v>0</v>
      </c>
      <c r="D3516" s="359">
        <f>'[2]III_SAV-Details_NB'!C3522</f>
        <v>0</v>
      </c>
      <c r="E3516" s="359">
        <f>'[2]III_SAV-Details_NB'!D3522</f>
        <v>0</v>
      </c>
      <c r="F3516" s="490"/>
      <c r="G3516" s="281">
        <f>'[2]III_SAV-Details_NB'!X3522</f>
        <v>0</v>
      </c>
      <c r="H3516" s="281">
        <f t="shared" si="896"/>
        <v>0</v>
      </c>
      <c r="I3516" s="281">
        <f>IF(con_EOGJahr=2025,'[2]III_SAV-Details_NB'!AA3522,IF(con_EOGJahr=2026,'[2]III_SAV-Details_NB'!AB3522,'[2]III_SAV-Details_NB'!AC3522))</f>
        <v>0</v>
      </c>
      <c r="J3516" s="282"/>
      <c r="K3516" s="282"/>
      <c r="L3516" s="282"/>
      <c r="M3516" s="282"/>
      <c r="N3516" s="282"/>
      <c r="O3516" s="282"/>
      <c r="P3516" s="52">
        <f t="shared" si="897"/>
        <v>0</v>
      </c>
      <c r="Q3516" s="60"/>
      <c r="R3516" s="53">
        <f t="shared" si="903"/>
        <v>0</v>
      </c>
      <c r="S3516" s="59"/>
      <c r="T3516" s="61"/>
      <c r="U3516" s="342" t="str">
        <f t="shared" si="907"/>
        <v>k.A.</v>
      </c>
      <c r="V3516" s="343" t="str">
        <f t="shared" si="904"/>
        <v>k.A.</v>
      </c>
      <c r="W3516" s="343" t="str">
        <f>IFERROR(IF(OR($D3516="",$E3516=0,con_Ende=0),"k.A.",IF(VLOOKUP($D3516,rng_ND,5,0)="Nein",VLOOKUP($D3516,rng_ND,2,FALSE),MIN(VLOOKUP($D3516,rng_ND,2,FALSE),A_Stammdaten!$B$19-D_SAV!$E3516+1))),"k.A.")</f>
        <v>k.A.</v>
      </c>
      <c r="X3516" s="343" t="str">
        <f t="shared" si="905"/>
        <v>k.A.</v>
      </c>
      <c r="Y3516" s="62"/>
      <c r="Z3516" s="48">
        <f t="shared" si="906"/>
        <v>0</v>
      </c>
      <c r="AA3516" s="457"/>
      <c r="AB3516" s="55">
        <f t="shared" si="898"/>
        <v>0</v>
      </c>
      <c r="AC3516" s="55">
        <f>IF(A_Stammdaten!$B$25="ja",D_SAV!AA3516,D_SAV!AB3516)</f>
        <v>0</v>
      </c>
      <c r="AD3516" s="478">
        <f>IF(AC3516=0,0,IF(U3516-(con_EOGJahr-D_SAV!E3516)&lt;=0,AC3516,AC3516/V3516))</f>
        <v>0</v>
      </c>
      <c r="AE3516" s="478">
        <f>IFERROR(IF(AND(VLOOKUP(D3516,rng_ND,5,FALSE)="Ja",D_SAV!T3516="degressiv"),D_SAV!AC3516*Y3516/100,0),0)</f>
        <v>0</v>
      </c>
      <c r="AF3516" s="55">
        <f>IFERROR(IF(VLOOKUP(D3516,rng_ND,5,FALSE)="Ja",MAX(D_SAV!AD3516:AE3516),D_SAV!AD3516),0)</f>
        <v>0</v>
      </c>
      <c r="AG3516" s="55">
        <f t="shared" si="899"/>
        <v>0</v>
      </c>
      <c r="AH3516" s="55">
        <f t="shared" si="900"/>
        <v>0</v>
      </c>
      <c r="AI3516" s="55">
        <f t="shared" si="901"/>
        <v>0</v>
      </c>
      <c r="AJ3516" s="55">
        <f t="shared" si="902"/>
        <v>0</v>
      </c>
      <c r="AK3516" s="55">
        <f t="shared" si="893"/>
        <v>0</v>
      </c>
      <c r="AL3516" s="55">
        <f t="shared" si="894"/>
        <v>0</v>
      </c>
      <c r="AM3516" s="55">
        <f t="shared" si="895"/>
        <v>0</v>
      </c>
    </row>
    <row r="3517" spans="1:39" x14ac:dyDescent="0.25">
      <c r="A3517" s="47">
        <v>3513</v>
      </c>
      <c r="B3517" s="358" t="str">
        <f>IF(AND(E3517&lt;&gt;0,D3517&lt;&gt;0,F3517&lt;&gt;0),IF(C3517&lt;&gt;0,CONCATENATE(C3517,"-AGr",VLOOKUP(D3517,Listen!$A$2:$G$45,7,FALSE),"-",E3517,"-",F3517,),CONCATENATE("AGr",VLOOKUP(D3517,Listen!$A$2:$G$45,7,FALSE),"-",E3517,"-",F3517)),"keine vollständige ID")</f>
        <v>keine vollständige ID</v>
      </c>
      <c r="C3517" s="359">
        <f>'[2]III_SAV-Details_NB'!B3523</f>
        <v>0</v>
      </c>
      <c r="D3517" s="359">
        <f>'[2]III_SAV-Details_NB'!C3523</f>
        <v>0</v>
      </c>
      <c r="E3517" s="359">
        <f>'[2]III_SAV-Details_NB'!D3523</f>
        <v>0</v>
      </c>
      <c r="F3517" s="490"/>
      <c r="G3517" s="281">
        <f>'[2]III_SAV-Details_NB'!X3523</f>
        <v>0</v>
      </c>
      <c r="H3517" s="281">
        <f t="shared" si="896"/>
        <v>0</v>
      </c>
      <c r="I3517" s="281">
        <f>IF(con_EOGJahr=2025,'[2]III_SAV-Details_NB'!AA3523,IF(con_EOGJahr=2026,'[2]III_SAV-Details_NB'!AB3523,'[2]III_SAV-Details_NB'!AC3523))</f>
        <v>0</v>
      </c>
      <c r="J3517" s="282"/>
      <c r="K3517" s="282"/>
      <c r="L3517" s="282"/>
      <c r="M3517" s="282"/>
      <c r="N3517" s="282"/>
      <c r="O3517" s="282"/>
      <c r="P3517" s="52">
        <f t="shared" si="897"/>
        <v>0</v>
      </c>
      <c r="Q3517" s="60"/>
      <c r="R3517" s="53">
        <f t="shared" si="903"/>
        <v>0</v>
      </c>
      <c r="S3517" s="59"/>
      <c r="T3517" s="61"/>
      <c r="U3517" s="342" t="str">
        <f t="shared" si="907"/>
        <v>k.A.</v>
      </c>
      <c r="V3517" s="343" t="str">
        <f t="shared" si="904"/>
        <v>k.A.</v>
      </c>
      <c r="W3517" s="343" t="str">
        <f>IFERROR(IF(OR($D3517="",$E3517=0,con_Ende=0),"k.A.",IF(VLOOKUP($D3517,rng_ND,5,0)="Nein",VLOOKUP($D3517,rng_ND,2,FALSE),MIN(VLOOKUP($D3517,rng_ND,2,FALSE),A_Stammdaten!$B$19-D_SAV!$E3517+1))),"k.A.")</f>
        <v>k.A.</v>
      </c>
      <c r="X3517" s="343" t="str">
        <f t="shared" si="905"/>
        <v>k.A.</v>
      </c>
      <c r="Y3517" s="62"/>
      <c r="Z3517" s="48">
        <f t="shared" si="906"/>
        <v>0</v>
      </c>
      <c r="AA3517" s="457"/>
      <c r="AB3517" s="55">
        <f t="shared" si="898"/>
        <v>0</v>
      </c>
      <c r="AC3517" s="55">
        <f>IF(A_Stammdaten!$B$25="ja",D_SAV!AA3517,D_SAV!AB3517)</f>
        <v>0</v>
      </c>
      <c r="AD3517" s="478">
        <f>IF(AC3517=0,0,IF(U3517-(con_EOGJahr-D_SAV!E3517)&lt;=0,AC3517,AC3517/V3517))</f>
        <v>0</v>
      </c>
      <c r="AE3517" s="478">
        <f>IFERROR(IF(AND(VLOOKUP(D3517,rng_ND,5,FALSE)="Ja",D_SAV!T3517="degressiv"),D_SAV!AC3517*Y3517/100,0),0)</f>
        <v>0</v>
      </c>
      <c r="AF3517" s="55">
        <f>IFERROR(IF(VLOOKUP(D3517,rng_ND,5,FALSE)="Ja",MAX(D_SAV!AD3517:AE3517),D_SAV!AD3517),0)</f>
        <v>0</v>
      </c>
      <c r="AG3517" s="55">
        <f t="shared" si="899"/>
        <v>0</v>
      </c>
      <c r="AH3517" s="55">
        <f t="shared" si="900"/>
        <v>0</v>
      </c>
      <c r="AI3517" s="55">
        <f t="shared" si="901"/>
        <v>0</v>
      </c>
      <c r="AJ3517" s="55">
        <f t="shared" si="902"/>
        <v>0</v>
      </c>
      <c r="AK3517" s="55">
        <f t="shared" si="893"/>
        <v>0</v>
      </c>
      <c r="AL3517" s="55">
        <f t="shared" si="894"/>
        <v>0</v>
      </c>
      <c r="AM3517" s="55">
        <f t="shared" si="895"/>
        <v>0</v>
      </c>
    </row>
    <row r="3518" spans="1:39" x14ac:dyDescent="0.25">
      <c r="A3518" s="47">
        <v>3514</v>
      </c>
      <c r="B3518" s="358" t="str">
        <f>IF(AND(E3518&lt;&gt;0,D3518&lt;&gt;0,F3518&lt;&gt;0),IF(C3518&lt;&gt;0,CONCATENATE(C3518,"-AGr",VLOOKUP(D3518,Listen!$A$2:$G$45,7,FALSE),"-",E3518,"-",F3518,),CONCATENATE("AGr",VLOOKUP(D3518,Listen!$A$2:$G$45,7,FALSE),"-",E3518,"-",F3518)),"keine vollständige ID")</f>
        <v>keine vollständige ID</v>
      </c>
      <c r="C3518" s="359">
        <f>'[2]III_SAV-Details_NB'!B3524</f>
        <v>0</v>
      </c>
      <c r="D3518" s="359">
        <f>'[2]III_SAV-Details_NB'!C3524</f>
        <v>0</v>
      </c>
      <c r="E3518" s="359">
        <f>'[2]III_SAV-Details_NB'!D3524</f>
        <v>0</v>
      </c>
      <c r="F3518" s="490"/>
      <c r="G3518" s="281">
        <f>'[2]III_SAV-Details_NB'!X3524</f>
        <v>0</v>
      </c>
      <c r="H3518" s="281">
        <f t="shared" si="896"/>
        <v>0</v>
      </c>
      <c r="I3518" s="281">
        <f>IF(con_EOGJahr=2025,'[2]III_SAV-Details_NB'!AA3524,IF(con_EOGJahr=2026,'[2]III_SAV-Details_NB'!AB3524,'[2]III_SAV-Details_NB'!AC3524))</f>
        <v>0</v>
      </c>
      <c r="J3518" s="282"/>
      <c r="K3518" s="282"/>
      <c r="L3518" s="282"/>
      <c r="M3518" s="282"/>
      <c r="N3518" s="282"/>
      <c r="O3518" s="282"/>
      <c r="P3518" s="52">
        <f t="shared" si="897"/>
        <v>0</v>
      </c>
      <c r="Q3518" s="60"/>
      <c r="R3518" s="53">
        <f t="shared" si="903"/>
        <v>0</v>
      </c>
      <c r="S3518" s="59"/>
      <c r="T3518" s="61"/>
      <c r="U3518" s="342" t="str">
        <f t="shared" si="907"/>
        <v>k.A.</v>
      </c>
      <c r="V3518" s="343" t="str">
        <f t="shared" si="904"/>
        <v>k.A.</v>
      </c>
      <c r="W3518" s="343" t="str">
        <f>IFERROR(IF(OR($D3518="",$E3518=0,con_Ende=0),"k.A.",IF(VLOOKUP($D3518,rng_ND,5,0)="Nein",VLOOKUP($D3518,rng_ND,2,FALSE),MIN(VLOOKUP($D3518,rng_ND,2,FALSE),A_Stammdaten!$B$19-D_SAV!$E3518+1))),"k.A.")</f>
        <v>k.A.</v>
      </c>
      <c r="X3518" s="343" t="str">
        <f t="shared" si="905"/>
        <v>k.A.</v>
      </c>
      <c r="Y3518" s="62"/>
      <c r="Z3518" s="48">
        <f t="shared" si="906"/>
        <v>0</v>
      </c>
      <c r="AA3518" s="457"/>
      <c r="AB3518" s="55">
        <f t="shared" si="898"/>
        <v>0</v>
      </c>
      <c r="AC3518" s="55">
        <f>IF(A_Stammdaten!$B$25="ja",D_SAV!AA3518,D_SAV!AB3518)</f>
        <v>0</v>
      </c>
      <c r="AD3518" s="478">
        <f>IF(AC3518=0,0,IF(U3518-(con_EOGJahr-D_SAV!E3518)&lt;=0,AC3518,AC3518/V3518))</f>
        <v>0</v>
      </c>
      <c r="AE3518" s="478">
        <f>IFERROR(IF(AND(VLOOKUP(D3518,rng_ND,5,FALSE)="Ja",D_SAV!T3518="degressiv"),D_SAV!AC3518*Y3518/100,0),0)</f>
        <v>0</v>
      </c>
      <c r="AF3518" s="55">
        <f>IFERROR(IF(VLOOKUP(D3518,rng_ND,5,FALSE)="Ja",MAX(D_SAV!AD3518:AE3518),D_SAV!AD3518),0)</f>
        <v>0</v>
      </c>
      <c r="AG3518" s="55">
        <f t="shared" si="899"/>
        <v>0</v>
      </c>
      <c r="AH3518" s="55">
        <f t="shared" si="900"/>
        <v>0</v>
      </c>
      <c r="AI3518" s="55">
        <f t="shared" si="901"/>
        <v>0</v>
      </c>
      <c r="AJ3518" s="55">
        <f t="shared" si="902"/>
        <v>0</v>
      </c>
      <c r="AK3518" s="55">
        <f t="shared" si="893"/>
        <v>0</v>
      </c>
      <c r="AL3518" s="55">
        <f t="shared" si="894"/>
        <v>0</v>
      </c>
      <c r="AM3518" s="55">
        <f t="shared" si="895"/>
        <v>0</v>
      </c>
    </row>
    <row r="3519" spans="1:39" x14ac:dyDescent="0.25">
      <c r="A3519" s="47">
        <v>3515</v>
      </c>
      <c r="B3519" s="358" t="str">
        <f>IF(AND(E3519&lt;&gt;0,D3519&lt;&gt;0,F3519&lt;&gt;0),IF(C3519&lt;&gt;0,CONCATENATE(C3519,"-AGr",VLOOKUP(D3519,Listen!$A$2:$G$45,7,FALSE),"-",E3519,"-",F3519,),CONCATENATE("AGr",VLOOKUP(D3519,Listen!$A$2:$G$45,7,FALSE),"-",E3519,"-",F3519)),"keine vollständige ID")</f>
        <v>keine vollständige ID</v>
      </c>
      <c r="C3519" s="359">
        <f>'[2]III_SAV-Details_NB'!B3525</f>
        <v>0</v>
      </c>
      <c r="D3519" s="359">
        <f>'[2]III_SAV-Details_NB'!C3525</f>
        <v>0</v>
      </c>
      <c r="E3519" s="359">
        <f>'[2]III_SAV-Details_NB'!D3525</f>
        <v>0</v>
      </c>
      <c r="F3519" s="490"/>
      <c r="G3519" s="281">
        <f>'[2]III_SAV-Details_NB'!X3525</f>
        <v>0</v>
      </c>
      <c r="H3519" s="281">
        <f t="shared" si="896"/>
        <v>0</v>
      </c>
      <c r="I3519" s="281">
        <f>IF(con_EOGJahr=2025,'[2]III_SAV-Details_NB'!AA3525,IF(con_EOGJahr=2026,'[2]III_SAV-Details_NB'!AB3525,'[2]III_SAV-Details_NB'!AC3525))</f>
        <v>0</v>
      </c>
      <c r="J3519" s="282"/>
      <c r="K3519" s="282"/>
      <c r="L3519" s="282"/>
      <c r="M3519" s="282"/>
      <c r="N3519" s="282"/>
      <c r="O3519" s="282"/>
      <c r="P3519" s="52">
        <f t="shared" si="897"/>
        <v>0</v>
      </c>
      <c r="Q3519" s="60"/>
      <c r="R3519" s="53">
        <f t="shared" si="903"/>
        <v>0</v>
      </c>
      <c r="S3519" s="59"/>
      <c r="T3519" s="61"/>
      <c r="U3519" s="342" t="str">
        <f t="shared" si="907"/>
        <v>k.A.</v>
      </c>
      <c r="V3519" s="343" t="str">
        <f t="shared" si="904"/>
        <v>k.A.</v>
      </c>
      <c r="W3519" s="343" t="str">
        <f>IFERROR(IF(OR($D3519="",$E3519=0,con_Ende=0),"k.A.",IF(VLOOKUP($D3519,rng_ND,5,0)="Nein",VLOOKUP($D3519,rng_ND,2,FALSE),MIN(VLOOKUP($D3519,rng_ND,2,FALSE),A_Stammdaten!$B$19-D_SAV!$E3519+1))),"k.A.")</f>
        <v>k.A.</v>
      </c>
      <c r="X3519" s="343" t="str">
        <f t="shared" si="905"/>
        <v>k.A.</v>
      </c>
      <c r="Y3519" s="62"/>
      <c r="Z3519" s="48">
        <f t="shared" si="906"/>
        <v>0</v>
      </c>
      <c r="AA3519" s="457"/>
      <c r="AB3519" s="55">
        <f t="shared" si="898"/>
        <v>0</v>
      </c>
      <c r="AC3519" s="55">
        <f>IF(A_Stammdaten!$B$25="ja",D_SAV!AA3519,D_SAV!AB3519)</f>
        <v>0</v>
      </c>
      <c r="AD3519" s="478">
        <f>IF(AC3519=0,0,IF(U3519-(con_EOGJahr-D_SAV!E3519)&lt;=0,AC3519,AC3519/V3519))</f>
        <v>0</v>
      </c>
      <c r="AE3519" s="478">
        <f>IFERROR(IF(AND(VLOOKUP(D3519,rng_ND,5,FALSE)="Ja",D_SAV!T3519="degressiv"),D_SAV!AC3519*Y3519/100,0),0)</f>
        <v>0</v>
      </c>
      <c r="AF3519" s="55">
        <f>IFERROR(IF(VLOOKUP(D3519,rng_ND,5,FALSE)="Ja",MAX(D_SAV!AD3519:AE3519),D_SAV!AD3519),0)</f>
        <v>0</v>
      </c>
      <c r="AG3519" s="55">
        <f t="shared" si="899"/>
        <v>0</v>
      </c>
      <c r="AH3519" s="55">
        <f t="shared" si="900"/>
        <v>0</v>
      </c>
      <c r="AI3519" s="55">
        <f t="shared" si="901"/>
        <v>0</v>
      </c>
      <c r="AJ3519" s="55">
        <f t="shared" si="902"/>
        <v>0</v>
      </c>
      <c r="AK3519" s="55">
        <f t="shared" si="893"/>
        <v>0</v>
      </c>
      <c r="AL3519" s="55">
        <f t="shared" si="894"/>
        <v>0</v>
      </c>
      <c r="AM3519" s="55">
        <f t="shared" si="895"/>
        <v>0</v>
      </c>
    </row>
    <row r="3520" spans="1:39" x14ac:dyDescent="0.25">
      <c r="A3520" s="47">
        <v>3516</v>
      </c>
      <c r="B3520" s="358" t="str">
        <f>IF(AND(E3520&lt;&gt;0,D3520&lt;&gt;0,F3520&lt;&gt;0),IF(C3520&lt;&gt;0,CONCATENATE(C3520,"-AGr",VLOOKUP(D3520,Listen!$A$2:$G$45,7,FALSE),"-",E3520,"-",F3520,),CONCATENATE("AGr",VLOOKUP(D3520,Listen!$A$2:$G$45,7,FALSE),"-",E3520,"-",F3520)),"keine vollständige ID")</f>
        <v>keine vollständige ID</v>
      </c>
      <c r="C3520" s="359">
        <f>'[2]III_SAV-Details_NB'!B3526</f>
        <v>0</v>
      </c>
      <c r="D3520" s="359">
        <f>'[2]III_SAV-Details_NB'!C3526</f>
        <v>0</v>
      </c>
      <c r="E3520" s="359">
        <f>'[2]III_SAV-Details_NB'!D3526</f>
        <v>0</v>
      </c>
      <c r="F3520" s="490"/>
      <c r="G3520" s="281">
        <f>'[2]III_SAV-Details_NB'!X3526</f>
        <v>0</v>
      </c>
      <c r="H3520" s="281">
        <f t="shared" si="896"/>
        <v>0</v>
      </c>
      <c r="I3520" s="281">
        <f>IF(con_EOGJahr=2025,'[2]III_SAV-Details_NB'!AA3526,IF(con_EOGJahr=2026,'[2]III_SAV-Details_NB'!AB3526,'[2]III_SAV-Details_NB'!AC3526))</f>
        <v>0</v>
      </c>
      <c r="J3520" s="282"/>
      <c r="K3520" s="282"/>
      <c r="L3520" s="282"/>
      <c r="M3520" s="282"/>
      <c r="N3520" s="282"/>
      <c r="O3520" s="282"/>
      <c r="P3520" s="52">
        <f t="shared" si="897"/>
        <v>0</v>
      </c>
      <c r="Q3520" s="60"/>
      <c r="R3520" s="53">
        <f t="shared" si="903"/>
        <v>0</v>
      </c>
      <c r="S3520" s="59"/>
      <c r="T3520" s="61"/>
      <c r="U3520" s="342" t="str">
        <f t="shared" si="907"/>
        <v>k.A.</v>
      </c>
      <c r="V3520" s="343" t="str">
        <f t="shared" si="904"/>
        <v>k.A.</v>
      </c>
      <c r="W3520" s="343" t="str">
        <f>IFERROR(IF(OR($D3520="",$E3520=0,con_Ende=0),"k.A.",IF(VLOOKUP($D3520,rng_ND,5,0)="Nein",VLOOKUP($D3520,rng_ND,2,FALSE),MIN(VLOOKUP($D3520,rng_ND,2,FALSE),A_Stammdaten!$B$19-D_SAV!$E3520+1))),"k.A.")</f>
        <v>k.A.</v>
      </c>
      <c r="X3520" s="343" t="str">
        <f t="shared" si="905"/>
        <v>k.A.</v>
      </c>
      <c r="Y3520" s="62"/>
      <c r="Z3520" s="48">
        <f t="shared" si="906"/>
        <v>0</v>
      </c>
      <c r="AA3520" s="457"/>
      <c r="AB3520" s="55">
        <f t="shared" si="898"/>
        <v>0</v>
      </c>
      <c r="AC3520" s="55">
        <f>IF(A_Stammdaten!$B$25="ja",D_SAV!AA3520,D_SAV!AB3520)</f>
        <v>0</v>
      </c>
      <c r="AD3520" s="478">
        <f>IF(AC3520=0,0,IF(U3520-(con_EOGJahr-D_SAV!E3520)&lt;=0,AC3520,AC3520/V3520))</f>
        <v>0</v>
      </c>
      <c r="AE3520" s="478">
        <f>IFERROR(IF(AND(VLOOKUP(D3520,rng_ND,5,FALSE)="Ja",D_SAV!T3520="degressiv"),D_SAV!AC3520*Y3520/100,0),0)</f>
        <v>0</v>
      </c>
      <c r="AF3520" s="55">
        <f>IFERROR(IF(VLOOKUP(D3520,rng_ND,5,FALSE)="Ja",MAX(D_SAV!AD3520:AE3520),D_SAV!AD3520),0)</f>
        <v>0</v>
      </c>
      <c r="AG3520" s="55">
        <f t="shared" si="899"/>
        <v>0</v>
      </c>
      <c r="AH3520" s="55">
        <f t="shared" si="900"/>
        <v>0</v>
      </c>
      <c r="AI3520" s="55">
        <f t="shared" si="901"/>
        <v>0</v>
      </c>
      <c r="AJ3520" s="55">
        <f t="shared" si="902"/>
        <v>0</v>
      </c>
      <c r="AK3520" s="55">
        <f t="shared" si="893"/>
        <v>0</v>
      </c>
      <c r="AL3520" s="55">
        <f t="shared" si="894"/>
        <v>0</v>
      </c>
      <c r="AM3520" s="55">
        <f t="shared" si="895"/>
        <v>0</v>
      </c>
    </row>
    <row r="3521" spans="1:39" x14ac:dyDescent="0.25">
      <c r="A3521" s="47">
        <v>3517</v>
      </c>
      <c r="B3521" s="358" t="str">
        <f>IF(AND(E3521&lt;&gt;0,D3521&lt;&gt;0,F3521&lt;&gt;0),IF(C3521&lt;&gt;0,CONCATENATE(C3521,"-AGr",VLOOKUP(D3521,Listen!$A$2:$G$45,7,FALSE),"-",E3521,"-",F3521,),CONCATENATE("AGr",VLOOKUP(D3521,Listen!$A$2:$G$45,7,FALSE),"-",E3521,"-",F3521)),"keine vollständige ID")</f>
        <v>keine vollständige ID</v>
      </c>
      <c r="C3521" s="359">
        <f>'[2]III_SAV-Details_NB'!B3527</f>
        <v>0</v>
      </c>
      <c r="D3521" s="359">
        <f>'[2]III_SAV-Details_NB'!C3527</f>
        <v>0</v>
      </c>
      <c r="E3521" s="359">
        <f>'[2]III_SAV-Details_NB'!D3527</f>
        <v>0</v>
      </c>
      <c r="F3521" s="490"/>
      <c r="G3521" s="281">
        <f>'[2]III_SAV-Details_NB'!X3527</f>
        <v>0</v>
      </c>
      <c r="H3521" s="281">
        <f t="shared" si="896"/>
        <v>0</v>
      </c>
      <c r="I3521" s="281">
        <f>IF(con_EOGJahr=2025,'[2]III_SAV-Details_NB'!AA3527,IF(con_EOGJahr=2026,'[2]III_SAV-Details_NB'!AB3527,'[2]III_SAV-Details_NB'!AC3527))</f>
        <v>0</v>
      </c>
      <c r="J3521" s="282"/>
      <c r="K3521" s="282"/>
      <c r="L3521" s="282"/>
      <c r="M3521" s="282"/>
      <c r="N3521" s="282"/>
      <c r="O3521" s="282"/>
      <c r="P3521" s="52">
        <f t="shared" si="897"/>
        <v>0</v>
      </c>
      <c r="Q3521" s="60"/>
      <c r="R3521" s="53">
        <f t="shared" si="903"/>
        <v>0</v>
      </c>
      <c r="S3521" s="59"/>
      <c r="T3521" s="61"/>
      <c r="U3521" s="342" t="str">
        <f t="shared" si="907"/>
        <v>k.A.</v>
      </c>
      <c r="V3521" s="343" t="str">
        <f t="shared" si="904"/>
        <v>k.A.</v>
      </c>
      <c r="W3521" s="343" t="str">
        <f>IFERROR(IF(OR($D3521="",$E3521=0,con_Ende=0),"k.A.",IF(VLOOKUP($D3521,rng_ND,5,0)="Nein",VLOOKUP($D3521,rng_ND,2,FALSE),MIN(VLOOKUP($D3521,rng_ND,2,FALSE),A_Stammdaten!$B$19-D_SAV!$E3521+1))),"k.A.")</f>
        <v>k.A.</v>
      </c>
      <c r="X3521" s="343" t="str">
        <f t="shared" si="905"/>
        <v>k.A.</v>
      </c>
      <c r="Y3521" s="62"/>
      <c r="Z3521" s="48">
        <f t="shared" si="906"/>
        <v>0</v>
      </c>
      <c r="AA3521" s="457"/>
      <c r="AB3521" s="55">
        <f t="shared" si="898"/>
        <v>0</v>
      </c>
      <c r="AC3521" s="55">
        <f>IF(A_Stammdaten!$B$25="ja",D_SAV!AA3521,D_SAV!AB3521)</f>
        <v>0</v>
      </c>
      <c r="AD3521" s="478">
        <f>IF(AC3521=0,0,IF(U3521-(con_EOGJahr-D_SAV!E3521)&lt;=0,AC3521,AC3521/V3521))</f>
        <v>0</v>
      </c>
      <c r="AE3521" s="478">
        <f>IFERROR(IF(AND(VLOOKUP(D3521,rng_ND,5,FALSE)="Ja",D_SAV!T3521="degressiv"),D_SAV!AC3521*Y3521/100,0),0)</f>
        <v>0</v>
      </c>
      <c r="AF3521" s="55">
        <f>IFERROR(IF(VLOOKUP(D3521,rng_ND,5,FALSE)="Ja",MAX(D_SAV!AD3521:AE3521),D_SAV!AD3521),0)</f>
        <v>0</v>
      </c>
      <c r="AG3521" s="55">
        <f t="shared" si="899"/>
        <v>0</v>
      </c>
      <c r="AH3521" s="55">
        <f t="shared" si="900"/>
        <v>0</v>
      </c>
      <c r="AI3521" s="55">
        <f t="shared" si="901"/>
        <v>0</v>
      </c>
      <c r="AJ3521" s="55">
        <f t="shared" si="902"/>
        <v>0</v>
      </c>
      <c r="AK3521" s="55">
        <f t="shared" si="893"/>
        <v>0</v>
      </c>
      <c r="AL3521" s="55">
        <f t="shared" si="894"/>
        <v>0</v>
      </c>
      <c r="AM3521" s="55">
        <f t="shared" si="895"/>
        <v>0</v>
      </c>
    </row>
    <row r="3522" spans="1:39" x14ac:dyDescent="0.25">
      <c r="A3522" s="47">
        <v>3518</v>
      </c>
      <c r="B3522" s="358" t="str">
        <f>IF(AND(E3522&lt;&gt;0,D3522&lt;&gt;0,F3522&lt;&gt;0),IF(C3522&lt;&gt;0,CONCATENATE(C3522,"-AGr",VLOOKUP(D3522,Listen!$A$2:$G$45,7,FALSE),"-",E3522,"-",F3522,),CONCATENATE("AGr",VLOOKUP(D3522,Listen!$A$2:$G$45,7,FALSE),"-",E3522,"-",F3522)),"keine vollständige ID")</f>
        <v>keine vollständige ID</v>
      </c>
      <c r="C3522" s="359">
        <f>'[2]III_SAV-Details_NB'!B3528</f>
        <v>0</v>
      </c>
      <c r="D3522" s="359">
        <f>'[2]III_SAV-Details_NB'!C3528</f>
        <v>0</v>
      </c>
      <c r="E3522" s="359">
        <f>'[2]III_SAV-Details_NB'!D3528</f>
        <v>0</v>
      </c>
      <c r="F3522" s="490"/>
      <c r="G3522" s="281">
        <f>'[2]III_SAV-Details_NB'!X3528</f>
        <v>0</v>
      </c>
      <c r="H3522" s="281">
        <f t="shared" si="896"/>
        <v>0</v>
      </c>
      <c r="I3522" s="281">
        <f>IF(con_EOGJahr=2025,'[2]III_SAV-Details_NB'!AA3528,IF(con_EOGJahr=2026,'[2]III_SAV-Details_NB'!AB3528,'[2]III_SAV-Details_NB'!AC3528))</f>
        <v>0</v>
      </c>
      <c r="J3522" s="282"/>
      <c r="K3522" s="282"/>
      <c r="L3522" s="282"/>
      <c r="M3522" s="282"/>
      <c r="N3522" s="282"/>
      <c r="O3522" s="282"/>
      <c r="P3522" s="52">
        <f t="shared" si="897"/>
        <v>0</v>
      </c>
      <c r="Q3522" s="60"/>
      <c r="R3522" s="53">
        <f t="shared" si="903"/>
        <v>0</v>
      </c>
      <c r="S3522" s="59"/>
      <c r="T3522" s="61"/>
      <c r="U3522" s="342" t="str">
        <f t="shared" si="907"/>
        <v>k.A.</v>
      </c>
      <c r="V3522" s="343" t="str">
        <f t="shared" si="904"/>
        <v>k.A.</v>
      </c>
      <c r="W3522" s="343" t="str">
        <f>IFERROR(IF(OR($D3522="",$E3522=0,con_Ende=0),"k.A.",IF(VLOOKUP($D3522,rng_ND,5,0)="Nein",VLOOKUP($D3522,rng_ND,2,FALSE),MIN(VLOOKUP($D3522,rng_ND,2,FALSE),A_Stammdaten!$B$19-D_SAV!$E3522+1))),"k.A.")</f>
        <v>k.A.</v>
      </c>
      <c r="X3522" s="343" t="str">
        <f t="shared" si="905"/>
        <v>k.A.</v>
      </c>
      <c r="Y3522" s="62"/>
      <c r="Z3522" s="48">
        <f t="shared" si="906"/>
        <v>0</v>
      </c>
      <c r="AA3522" s="457"/>
      <c r="AB3522" s="55">
        <f t="shared" si="898"/>
        <v>0</v>
      </c>
      <c r="AC3522" s="55">
        <f>IF(A_Stammdaten!$B$25="ja",D_SAV!AA3522,D_SAV!AB3522)</f>
        <v>0</v>
      </c>
      <c r="AD3522" s="478">
        <f>IF(AC3522=0,0,IF(U3522-(con_EOGJahr-D_SAV!E3522)&lt;=0,AC3522,AC3522/V3522))</f>
        <v>0</v>
      </c>
      <c r="AE3522" s="478">
        <f>IFERROR(IF(AND(VLOOKUP(D3522,rng_ND,5,FALSE)="Ja",D_SAV!T3522="degressiv"),D_SAV!AC3522*Y3522/100,0),0)</f>
        <v>0</v>
      </c>
      <c r="AF3522" s="55">
        <f>IFERROR(IF(VLOOKUP(D3522,rng_ND,5,FALSE)="Ja",MAX(D_SAV!AD3522:AE3522),D_SAV!AD3522),0)</f>
        <v>0</v>
      </c>
      <c r="AG3522" s="55">
        <f t="shared" si="899"/>
        <v>0</v>
      </c>
      <c r="AH3522" s="55">
        <f t="shared" si="900"/>
        <v>0</v>
      </c>
      <c r="AI3522" s="55">
        <f t="shared" si="901"/>
        <v>0</v>
      </c>
      <c r="AJ3522" s="55">
        <f t="shared" si="902"/>
        <v>0</v>
      </c>
      <c r="AK3522" s="55">
        <f t="shared" si="893"/>
        <v>0</v>
      </c>
      <c r="AL3522" s="55">
        <f t="shared" si="894"/>
        <v>0</v>
      </c>
      <c r="AM3522" s="55">
        <f t="shared" si="895"/>
        <v>0</v>
      </c>
    </row>
    <row r="3523" spans="1:39" x14ac:dyDescent="0.25">
      <c r="A3523" s="47">
        <v>3519</v>
      </c>
      <c r="B3523" s="358" t="str">
        <f>IF(AND(E3523&lt;&gt;0,D3523&lt;&gt;0,F3523&lt;&gt;0),IF(C3523&lt;&gt;0,CONCATENATE(C3523,"-AGr",VLOOKUP(D3523,Listen!$A$2:$G$45,7,FALSE),"-",E3523,"-",F3523,),CONCATENATE("AGr",VLOOKUP(D3523,Listen!$A$2:$G$45,7,FALSE),"-",E3523,"-",F3523)),"keine vollständige ID")</f>
        <v>keine vollständige ID</v>
      </c>
      <c r="C3523" s="359">
        <f>'[2]III_SAV-Details_NB'!B3529</f>
        <v>0</v>
      </c>
      <c r="D3523" s="359">
        <f>'[2]III_SAV-Details_NB'!C3529</f>
        <v>0</v>
      </c>
      <c r="E3523" s="359">
        <f>'[2]III_SAV-Details_NB'!D3529</f>
        <v>0</v>
      </c>
      <c r="F3523" s="490"/>
      <c r="G3523" s="281">
        <f>'[2]III_SAV-Details_NB'!X3529</f>
        <v>0</v>
      </c>
      <c r="H3523" s="281">
        <f t="shared" si="896"/>
        <v>0</v>
      </c>
      <c r="I3523" s="281">
        <f>IF(con_EOGJahr=2025,'[2]III_SAV-Details_NB'!AA3529,IF(con_EOGJahr=2026,'[2]III_SAV-Details_NB'!AB3529,'[2]III_SAV-Details_NB'!AC3529))</f>
        <v>0</v>
      </c>
      <c r="J3523" s="282"/>
      <c r="K3523" s="282"/>
      <c r="L3523" s="282"/>
      <c r="M3523" s="282"/>
      <c r="N3523" s="282"/>
      <c r="O3523" s="282"/>
      <c r="P3523" s="52">
        <f t="shared" si="897"/>
        <v>0</v>
      </c>
      <c r="Q3523" s="60"/>
      <c r="R3523" s="53">
        <f t="shared" si="903"/>
        <v>0</v>
      </c>
      <c r="S3523" s="59"/>
      <c r="T3523" s="61"/>
      <c r="U3523" s="342" t="str">
        <f t="shared" si="907"/>
        <v>k.A.</v>
      </c>
      <c r="V3523" s="343" t="str">
        <f t="shared" si="904"/>
        <v>k.A.</v>
      </c>
      <c r="W3523" s="343" t="str">
        <f>IFERROR(IF(OR($D3523="",$E3523=0,con_Ende=0),"k.A.",IF(VLOOKUP($D3523,rng_ND,5,0)="Nein",VLOOKUP($D3523,rng_ND,2,FALSE),MIN(VLOOKUP($D3523,rng_ND,2,FALSE),A_Stammdaten!$B$19-D_SAV!$E3523+1))),"k.A.")</f>
        <v>k.A.</v>
      </c>
      <c r="X3523" s="343" t="str">
        <f t="shared" si="905"/>
        <v>k.A.</v>
      </c>
      <c r="Y3523" s="62"/>
      <c r="Z3523" s="48">
        <f t="shared" si="906"/>
        <v>0</v>
      </c>
      <c r="AA3523" s="457"/>
      <c r="AB3523" s="55">
        <f t="shared" si="898"/>
        <v>0</v>
      </c>
      <c r="AC3523" s="55">
        <f>IF(A_Stammdaten!$B$25="ja",D_SAV!AA3523,D_SAV!AB3523)</f>
        <v>0</v>
      </c>
      <c r="AD3523" s="478">
        <f>IF(AC3523=0,0,IF(U3523-(con_EOGJahr-D_SAV!E3523)&lt;=0,AC3523,AC3523/V3523))</f>
        <v>0</v>
      </c>
      <c r="AE3523" s="478">
        <f>IFERROR(IF(AND(VLOOKUP(D3523,rng_ND,5,FALSE)="Ja",D_SAV!T3523="degressiv"),D_SAV!AC3523*Y3523/100,0),0)</f>
        <v>0</v>
      </c>
      <c r="AF3523" s="55">
        <f>IFERROR(IF(VLOOKUP(D3523,rng_ND,5,FALSE)="Ja",MAX(D_SAV!AD3523:AE3523),D_SAV!AD3523),0)</f>
        <v>0</v>
      </c>
      <c r="AG3523" s="55">
        <f t="shared" si="899"/>
        <v>0</v>
      </c>
      <c r="AH3523" s="55">
        <f t="shared" si="900"/>
        <v>0</v>
      </c>
      <c r="AI3523" s="55">
        <f t="shared" si="901"/>
        <v>0</v>
      </c>
      <c r="AJ3523" s="55">
        <f t="shared" si="902"/>
        <v>0</v>
      </c>
      <c r="AK3523" s="55">
        <f t="shared" si="893"/>
        <v>0</v>
      </c>
      <c r="AL3523" s="55">
        <f t="shared" si="894"/>
        <v>0</v>
      </c>
      <c r="AM3523" s="55">
        <f t="shared" si="895"/>
        <v>0</v>
      </c>
    </row>
    <row r="3524" spans="1:39" x14ac:dyDescent="0.25">
      <c r="A3524" s="47">
        <v>3520</v>
      </c>
      <c r="B3524" s="358" t="str">
        <f>IF(AND(E3524&lt;&gt;0,D3524&lt;&gt;0,F3524&lt;&gt;0),IF(C3524&lt;&gt;0,CONCATENATE(C3524,"-AGr",VLOOKUP(D3524,Listen!$A$2:$G$45,7,FALSE),"-",E3524,"-",F3524,),CONCATENATE("AGr",VLOOKUP(D3524,Listen!$A$2:$G$45,7,FALSE),"-",E3524,"-",F3524)),"keine vollständige ID")</f>
        <v>keine vollständige ID</v>
      </c>
      <c r="C3524" s="359">
        <f>'[2]III_SAV-Details_NB'!B3530</f>
        <v>0</v>
      </c>
      <c r="D3524" s="359">
        <f>'[2]III_SAV-Details_NB'!C3530</f>
        <v>0</v>
      </c>
      <c r="E3524" s="359">
        <f>'[2]III_SAV-Details_NB'!D3530</f>
        <v>0</v>
      </c>
      <c r="F3524" s="490"/>
      <c r="G3524" s="281">
        <f>'[2]III_SAV-Details_NB'!X3530</f>
        <v>0</v>
      </c>
      <c r="H3524" s="281">
        <f t="shared" si="896"/>
        <v>0</v>
      </c>
      <c r="I3524" s="281">
        <f>IF(con_EOGJahr=2025,'[2]III_SAV-Details_NB'!AA3530,IF(con_EOGJahr=2026,'[2]III_SAV-Details_NB'!AB3530,'[2]III_SAV-Details_NB'!AC3530))</f>
        <v>0</v>
      </c>
      <c r="J3524" s="282"/>
      <c r="K3524" s="282"/>
      <c r="L3524" s="282"/>
      <c r="M3524" s="282"/>
      <c r="N3524" s="282"/>
      <c r="O3524" s="282"/>
      <c r="P3524" s="52">
        <f t="shared" si="897"/>
        <v>0</v>
      </c>
      <c r="Q3524" s="60"/>
      <c r="R3524" s="53">
        <f t="shared" si="903"/>
        <v>0</v>
      </c>
      <c r="S3524" s="59"/>
      <c r="T3524" s="61"/>
      <c r="U3524" s="342" t="str">
        <f t="shared" si="907"/>
        <v>k.A.</v>
      </c>
      <c r="V3524" s="343" t="str">
        <f t="shared" si="904"/>
        <v>k.A.</v>
      </c>
      <c r="W3524" s="343" t="str">
        <f>IFERROR(IF(OR($D3524="",$E3524=0,con_Ende=0),"k.A.",IF(VLOOKUP($D3524,rng_ND,5,0)="Nein",VLOOKUP($D3524,rng_ND,2,FALSE),MIN(VLOOKUP($D3524,rng_ND,2,FALSE),A_Stammdaten!$B$19-D_SAV!$E3524+1))),"k.A.")</f>
        <v>k.A.</v>
      </c>
      <c r="X3524" s="343" t="str">
        <f t="shared" si="905"/>
        <v>k.A.</v>
      </c>
      <c r="Y3524" s="62"/>
      <c r="Z3524" s="48">
        <f t="shared" si="906"/>
        <v>0</v>
      </c>
      <c r="AA3524" s="457"/>
      <c r="AB3524" s="55">
        <f t="shared" si="898"/>
        <v>0</v>
      </c>
      <c r="AC3524" s="55">
        <f>IF(A_Stammdaten!$B$25="ja",D_SAV!AA3524,D_SAV!AB3524)</f>
        <v>0</v>
      </c>
      <c r="AD3524" s="478">
        <f>IF(AC3524=0,0,IF(U3524-(con_EOGJahr-D_SAV!E3524)&lt;=0,AC3524,AC3524/V3524))</f>
        <v>0</v>
      </c>
      <c r="AE3524" s="478">
        <f>IFERROR(IF(AND(VLOOKUP(D3524,rng_ND,5,FALSE)="Ja",D_SAV!T3524="degressiv"),D_SAV!AC3524*Y3524/100,0),0)</f>
        <v>0</v>
      </c>
      <c r="AF3524" s="55">
        <f>IFERROR(IF(VLOOKUP(D3524,rng_ND,5,FALSE)="Ja",MAX(D_SAV!AD3524:AE3524),D_SAV!AD3524),0)</f>
        <v>0</v>
      </c>
      <c r="AG3524" s="55">
        <f t="shared" si="899"/>
        <v>0</v>
      </c>
      <c r="AH3524" s="55">
        <f t="shared" si="900"/>
        <v>0</v>
      </c>
      <c r="AI3524" s="55">
        <f t="shared" si="901"/>
        <v>0</v>
      </c>
      <c r="AJ3524" s="55">
        <f t="shared" si="902"/>
        <v>0</v>
      </c>
      <c r="AK3524" s="55">
        <f t="shared" si="893"/>
        <v>0</v>
      </c>
      <c r="AL3524" s="55">
        <f t="shared" si="894"/>
        <v>0</v>
      </c>
      <c r="AM3524" s="55">
        <f t="shared" si="895"/>
        <v>0</v>
      </c>
    </row>
    <row r="3525" spans="1:39" x14ac:dyDescent="0.25">
      <c r="A3525" s="47">
        <v>3521</v>
      </c>
      <c r="B3525" s="358" t="str">
        <f>IF(AND(E3525&lt;&gt;0,D3525&lt;&gt;0,F3525&lt;&gt;0),IF(C3525&lt;&gt;0,CONCATENATE(C3525,"-AGr",VLOOKUP(D3525,Listen!$A$2:$G$45,7,FALSE),"-",E3525,"-",F3525,),CONCATENATE("AGr",VLOOKUP(D3525,Listen!$A$2:$G$45,7,FALSE),"-",E3525,"-",F3525)),"keine vollständige ID")</f>
        <v>keine vollständige ID</v>
      </c>
      <c r="C3525" s="359">
        <f>'[2]III_SAV-Details_NB'!B3531</f>
        <v>0</v>
      </c>
      <c r="D3525" s="359">
        <f>'[2]III_SAV-Details_NB'!C3531</f>
        <v>0</v>
      </c>
      <c r="E3525" s="359">
        <f>'[2]III_SAV-Details_NB'!D3531</f>
        <v>0</v>
      </c>
      <c r="F3525" s="490"/>
      <c r="G3525" s="281">
        <f>'[2]III_SAV-Details_NB'!X3531</f>
        <v>0</v>
      </c>
      <c r="H3525" s="281">
        <f t="shared" si="896"/>
        <v>0</v>
      </c>
      <c r="I3525" s="281">
        <f>IF(con_EOGJahr=2025,'[2]III_SAV-Details_NB'!AA3531,IF(con_EOGJahr=2026,'[2]III_SAV-Details_NB'!AB3531,'[2]III_SAV-Details_NB'!AC3531))</f>
        <v>0</v>
      </c>
      <c r="J3525" s="282"/>
      <c r="K3525" s="282"/>
      <c r="L3525" s="282"/>
      <c r="M3525" s="282"/>
      <c r="N3525" s="282"/>
      <c r="O3525" s="282"/>
      <c r="P3525" s="52">
        <f t="shared" si="897"/>
        <v>0</v>
      </c>
      <c r="Q3525" s="60"/>
      <c r="R3525" s="53">
        <f t="shared" si="903"/>
        <v>0</v>
      </c>
      <c r="S3525" s="59"/>
      <c r="T3525" s="61"/>
      <c r="U3525" s="342" t="str">
        <f t="shared" si="907"/>
        <v>k.A.</v>
      </c>
      <c r="V3525" s="343" t="str">
        <f t="shared" si="904"/>
        <v>k.A.</v>
      </c>
      <c r="W3525" s="343" t="str">
        <f>IFERROR(IF(OR($D3525="",$E3525=0,con_Ende=0),"k.A.",IF(VLOOKUP($D3525,rng_ND,5,0)="Nein",VLOOKUP($D3525,rng_ND,2,FALSE),MIN(VLOOKUP($D3525,rng_ND,2,FALSE),A_Stammdaten!$B$19-D_SAV!$E3525+1))),"k.A.")</f>
        <v>k.A.</v>
      </c>
      <c r="X3525" s="343" t="str">
        <f t="shared" si="905"/>
        <v>k.A.</v>
      </c>
      <c r="Y3525" s="62"/>
      <c r="Z3525" s="48">
        <f t="shared" si="906"/>
        <v>0</v>
      </c>
      <c r="AA3525" s="457"/>
      <c r="AB3525" s="55">
        <f t="shared" si="898"/>
        <v>0</v>
      </c>
      <c r="AC3525" s="55">
        <f>IF(A_Stammdaten!$B$25="ja",D_SAV!AA3525,D_SAV!AB3525)</f>
        <v>0</v>
      </c>
      <c r="AD3525" s="478">
        <f>IF(AC3525=0,0,IF(U3525-(con_EOGJahr-D_SAV!E3525)&lt;=0,AC3525,AC3525/V3525))</f>
        <v>0</v>
      </c>
      <c r="AE3525" s="478">
        <f>IFERROR(IF(AND(VLOOKUP(D3525,rng_ND,5,FALSE)="Ja",D_SAV!T3525="degressiv"),D_SAV!AC3525*Y3525/100,0),0)</f>
        <v>0</v>
      </c>
      <c r="AF3525" s="55">
        <f>IFERROR(IF(VLOOKUP(D3525,rng_ND,5,FALSE)="Ja",MAX(D_SAV!AD3525:AE3525),D_SAV!AD3525),0)</f>
        <v>0</v>
      </c>
      <c r="AG3525" s="55">
        <f t="shared" si="899"/>
        <v>0</v>
      </c>
      <c r="AH3525" s="55">
        <f t="shared" si="900"/>
        <v>0</v>
      </c>
      <c r="AI3525" s="55">
        <f t="shared" si="901"/>
        <v>0</v>
      </c>
      <c r="AJ3525" s="55">
        <f t="shared" si="902"/>
        <v>0</v>
      </c>
      <c r="AK3525" s="55">
        <f t="shared" ref="AK3525:AK3588" si="908">IF($E3525&gt;=2006,AC3525,con_EKQ*AH3525+(1-con_EKQ)*AC3525)</f>
        <v>0</v>
      </c>
      <c r="AL3525" s="55">
        <f t="shared" ref="AL3525:AL3588" si="909">IF($E3525&gt;=2006,AF3525,con_EKQ*AI3525+(1-con_EKQ)*AF3525)</f>
        <v>0</v>
      </c>
      <c r="AM3525" s="55">
        <f t="shared" ref="AM3525:AM3588" si="910">IF($E3525&gt;=2006,AG3525,con_EKQ*AJ3525+(1-con_EKQ)*AG3525)</f>
        <v>0</v>
      </c>
    </row>
    <row r="3526" spans="1:39" x14ac:dyDescent="0.25">
      <c r="A3526" s="47">
        <v>3522</v>
      </c>
      <c r="B3526" s="358" t="str">
        <f>IF(AND(E3526&lt;&gt;0,D3526&lt;&gt;0,F3526&lt;&gt;0),IF(C3526&lt;&gt;0,CONCATENATE(C3526,"-AGr",VLOOKUP(D3526,Listen!$A$2:$G$45,7,FALSE),"-",E3526,"-",F3526,),CONCATENATE("AGr",VLOOKUP(D3526,Listen!$A$2:$G$45,7,FALSE),"-",E3526,"-",F3526)),"keine vollständige ID")</f>
        <v>keine vollständige ID</v>
      </c>
      <c r="C3526" s="359">
        <f>'[2]III_SAV-Details_NB'!B3532</f>
        <v>0</v>
      </c>
      <c r="D3526" s="359">
        <f>'[2]III_SAV-Details_NB'!C3532</f>
        <v>0</v>
      </c>
      <c r="E3526" s="359">
        <f>'[2]III_SAV-Details_NB'!D3532</f>
        <v>0</v>
      </c>
      <c r="F3526" s="490"/>
      <c r="G3526" s="281">
        <f>'[2]III_SAV-Details_NB'!X3532</f>
        <v>0</v>
      </c>
      <c r="H3526" s="281">
        <f t="shared" ref="H3526:H3589" si="911">+G3526</f>
        <v>0</v>
      </c>
      <c r="I3526" s="281">
        <f>IF(con_EOGJahr=2025,'[2]III_SAV-Details_NB'!AA3532,IF(con_EOGJahr=2026,'[2]III_SAV-Details_NB'!AB3532,'[2]III_SAV-Details_NB'!AC3532))</f>
        <v>0</v>
      </c>
      <c r="J3526" s="282"/>
      <c r="K3526" s="282"/>
      <c r="L3526" s="282"/>
      <c r="M3526" s="282"/>
      <c r="N3526" s="282"/>
      <c r="O3526" s="282"/>
      <c r="P3526" s="52">
        <f t="shared" ref="P3526:P3589" si="912">SUM(I3526:O3526)</f>
        <v>0</v>
      </c>
      <c r="Q3526" s="60"/>
      <c r="R3526" s="53">
        <f t="shared" si="903"/>
        <v>0</v>
      </c>
      <c r="S3526" s="59"/>
      <c r="T3526" s="61"/>
      <c r="U3526" s="342" t="str">
        <f t="shared" si="907"/>
        <v>k.A.</v>
      </c>
      <c r="V3526" s="343" t="str">
        <f t="shared" si="904"/>
        <v>k.A.</v>
      </c>
      <c r="W3526" s="343" t="str">
        <f>IFERROR(IF(OR($D3526="",$E3526=0,con_Ende=0),"k.A.",IF(VLOOKUP($D3526,rng_ND,5,0)="Nein",VLOOKUP($D3526,rng_ND,2,FALSE),MIN(VLOOKUP($D3526,rng_ND,2,FALSE),A_Stammdaten!$B$19-D_SAV!$E3526+1))),"k.A.")</f>
        <v>k.A.</v>
      </c>
      <c r="X3526" s="343" t="str">
        <f t="shared" si="905"/>
        <v>k.A.</v>
      </c>
      <c r="Y3526" s="62"/>
      <c r="Z3526" s="48">
        <f t="shared" si="906"/>
        <v>0</v>
      </c>
      <c r="AA3526" s="457"/>
      <c r="AB3526" s="55">
        <f t="shared" ref="AB3526:AB3589" si="913">R3526</f>
        <v>0</v>
      </c>
      <c r="AC3526" s="55">
        <f>IF(A_Stammdaten!$B$25="ja",D_SAV!AA3526,D_SAV!AB3526)</f>
        <v>0</v>
      </c>
      <c r="AD3526" s="478">
        <f>IF(AC3526=0,0,IF(U3526-(con_EOGJahr-D_SAV!E3526)&lt;=0,AC3526,AC3526/V3526))</f>
        <v>0</v>
      </c>
      <c r="AE3526" s="478">
        <f>IFERROR(IF(AND(VLOOKUP(D3526,rng_ND,5,FALSE)="Ja",D_SAV!T3526="degressiv"),D_SAV!AC3526*Y3526/100,0),0)</f>
        <v>0</v>
      </c>
      <c r="AF3526" s="55">
        <f>IFERROR(IF(VLOOKUP(D3526,rng_ND,5,FALSE)="Ja",MAX(D_SAV!AD3526:AE3526),D_SAV!AD3526),0)</f>
        <v>0</v>
      </c>
      <c r="AG3526" s="55">
        <f t="shared" ref="AG3526:AG3589" si="914">AC3526-AF3526</f>
        <v>0</v>
      </c>
      <c r="AH3526" s="55">
        <f t="shared" ref="AH3526:AH3589" si="915">IF($E3526&gt;=2006,0,AC3526*$Z3526)</f>
        <v>0</v>
      </c>
      <c r="AI3526" s="55">
        <f t="shared" ref="AI3526:AI3589" si="916">IF($E3526&gt;=2006,0,AF3526*$Z3526)</f>
        <v>0</v>
      </c>
      <c r="AJ3526" s="55">
        <f t="shared" ref="AJ3526:AJ3589" si="917">IF($E3526&gt;=2006,0,AG3526*$Z3526)</f>
        <v>0</v>
      </c>
      <c r="AK3526" s="55">
        <f t="shared" si="908"/>
        <v>0</v>
      </c>
      <c r="AL3526" s="55">
        <f t="shared" si="909"/>
        <v>0</v>
      </c>
      <c r="AM3526" s="55">
        <f t="shared" si="910"/>
        <v>0</v>
      </c>
    </row>
    <row r="3527" spans="1:39" x14ac:dyDescent="0.25">
      <c r="A3527" s="47">
        <v>3523</v>
      </c>
      <c r="B3527" s="358" t="str">
        <f>IF(AND(E3527&lt;&gt;0,D3527&lt;&gt;0,F3527&lt;&gt;0),IF(C3527&lt;&gt;0,CONCATENATE(C3527,"-AGr",VLOOKUP(D3527,Listen!$A$2:$G$45,7,FALSE),"-",E3527,"-",F3527,),CONCATENATE("AGr",VLOOKUP(D3527,Listen!$A$2:$G$45,7,FALSE),"-",E3527,"-",F3527)),"keine vollständige ID")</f>
        <v>keine vollständige ID</v>
      </c>
      <c r="C3527" s="359">
        <f>'[2]III_SAV-Details_NB'!B3533</f>
        <v>0</v>
      </c>
      <c r="D3527" s="359">
        <f>'[2]III_SAV-Details_NB'!C3533</f>
        <v>0</v>
      </c>
      <c r="E3527" s="359">
        <f>'[2]III_SAV-Details_NB'!D3533</f>
        <v>0</v>
      </c>
      <c r="F3527" s="490"/>
      <c r="G3527" s="281">
        <f>'[2]III_SAV-Details_NB'!X3533</f>
        <v>0</v>
      </c>
      <c r="H3527" s="281">
        <f t="shared" si="911"/>
        <v>0</v>
      </c>
      <c r="I3527" s="281">
        <f>IF(con_EOGJahr=2025,'[2]III_SAV-Details_NB'!AA3533,IF(con_EOGJahr=2026,'[2]III_SAV-Details_NB'!AB3533,'[2]III_SAV-Details_NB'!AC3533))</f>
        <v>0</v>
      </c>
      <c r="J3527" s="282"/>
      <c r="K3527" s="282"/>
      <c r="L3527" s="282"/>
      <c r="M3527" s="282"/>
      <c r="N3527" s="282"/>
      <c r="O3527" s="282"/>
      <c r="P3527" s="52">
        <f t="shared" si="912"/>
        <v>0</v>
      </c>
      <c r="Q3527" s="60"/>
      <c r="R3527" s="53">
        <f t="shared" si="903"/>
        <v>0</v>
      </c>
      <c r="S3527" s="59"/>
      <c r="T3527" s="61"/>
      <c r="U3527" s="342" t="str">
        <f t="shared" si="907"/>
        <v>k.A.</v>
      </c>
      <c r="V3527" s="343" t="str">
        <f t="shared" si="904"/>
        <v>k.A.</v>
      </c>
      <c r="W3527" s="343" t="str">
        <f>IFERROR(IF(OR($D3527="",$E3527=0,con_Ende=0),"k.A.",IF(VLOOKUP($D3527,rng_ND,5,0)="Nein",VLOOKUP($D3527,rng_ND,2,FALSE),MIN(VLOOKUP($D3527,rng_ND,2,FALSE),A_Stammdaten!$B$19-D_SAV!$E3527+1))),"k.A.")</f>
        <v>k.A.</v>
      </c>
      <c r="X3527" s="343" t="str">
        <f t="shared" si="905"/>
        <v>k.A.</v>
      </c>
      <c r="Y3527" s="62"/>
      <c r="Z3527" s="48">
        <f t="shared" si="906"/>
        <v>0</v>
      </c>
      <c r="AA3527" s="457"/>
      <c r="AB3527" s="55">
        <f t="shared" si="913"/>
        <v>0</v>
      </c>
      <c r="AC3527" s="55">
        <f>IF(A_Stammdaten!$B$25="ja",D_SAV!AA3527,D_SAV!AB3527)</f>
        <v>0</v>
      </c>
      <c r="AD3527" s="478">
        <f>IF(AC3527=0,0,IF(U3527-(con_EOGJahr-D_SAV!E3527)&lt;=0,AC3527,AC3527/V3527))</f>
        <v>0</v>
      </c>
      <c r="AE3527" s="478">
        <f>IFERROR(IF(AND(VLOOKUP(D3527,rng_ND,5,FALSE)="Ja",D_SAV!T3527="degressiv"),D_SAV!AC3527*Y3527/100,0),0)</f>
        <v>0</v>
      </c>
      <c r="AF3527" s="55">
        <f>IFERROR(IF(VLOOKUP(D3527,rng_ND,5,FALSE)="Ja",MAX(D_SAV!AD3527:AE3527),D_SAV!AD3527),0)</f>
        <v>0</v>
      </c>
      <c r="AG3527" s="55">
        <f t="shared" si="914"/>
        <v>0</v>
      </c>
      <c r="AH3527" s="55">
        <f t="shared" si="915"/>
        <v>0</v>
      </c>
      <c r="AI3527" s="55">
        <f t="shared" si="916"/>
        <v>0</v>
      </c>
      <c r="AJ3527" s="55">
        <f t="shared" si="917"/>
        <v>0</v>
      </c>
      <c r="AK3527" s="55">
        <f t="shared" si="908"/>
        <v>0</v>
      </c>
      <c r="AL3527" s="55">
        <f t="shared" si="909"/>
        <v>0</v>
      </c>
      <c r="AM3527" s="55">
        <f t="shared" si="910"/>
        <v>0</v>
      </c>
    </row>
    <row r="3528" spans="1:39" x14ac:dyDescent="0.25">
      <c r="A3528" s="47">
        <v>3524</v>
      </c>
      <c r="B3528" s="358" t="str">
        <f>IF(AND(E3528&lt;&gt;0,D3528&lt;&gt;0,F3528&lt;&gt;0),IF(C3528&lt;&gt;0,CONCATENATE(C3528,"-AGr",VLOOKUP(D3528,Listen!$A$2:$G$45,7,FALSE),"-",E3528,"-",F3528,),CONCATENATE("AGr",VLOOKUP(D3528,Listen!$A$2:$G$45,7,FALSE),"-",E3528,"-",F3528)),"keine vollständige ID")</f>
        <v>keine vollständige ID</v>
      </c>
      <c r="C3528" s="359">
        <f>'[2]III_SAV-Details_NB'!B3534</f>
        <v>0</v>
      </c>
      <c r="D3528" s="359">
        <f>'[2]III_SAV-Details_NB'!C3534</f>
        <v>0</v>
      </c>
      <c r="E3528" s="359">
        <f>'[2]III_SAV-Details_NB'!D3534</f>
        <v>0</v>
      </c>
      <c r="F3528" s="490"/>
      <c r="G3528" s="281">
        <f>'[2]III_SAV-Details_NB'!X3534</f>
        <v>0</v>
      </c>
      <c r="H3528" s="281">
        <f t="shared" si="911"/>
        <v>0</v>
      </c>
      <c r="I3528" s="281">
        <f>IF(con_EOGJahr=2025,'[2]III_SAV-Details_NB'!AA3534,IF(con_EOGJahr=2026,'[2]III_SAV-Details_NB'!AB3534,'[2]III_SAV-Details_NB'!AC3534))</f>
        <v>0</v>
      </c>
      <c r="J3528" s="282"/>
      <c r="K3528" s="282"/>
      <c r="L3528" s="282"/>
      <c r="M3528" s="282"/>
      <c r="N3528" s="282"/>
      <c r="O3528" s="282"/>
      <c r="P3528" s="52">
        <f t="shared" si="912"/>
        <v>0</v>
      </c>
      <c r="Q3528" s="60"/>
      <c r="R3528" s="53">
        <f t="shared" si="903"/>
        <v>0</v>
      </c>
      <c r="S3528" s="59"/>
      <c r="T3528" s="61"/>
      <c r="U3528" s="342" t="str">
        <f t="shared" si="907"/>
        <v>k.A.</v>
      </c>
      <c r="V3528" s="343" t="str">
        <f t="shared" si="904"/>
        <v>k.A.</v>
      </c>
      <c r="W3528" s="343" t="str">
        <f>IFERROR(IF(OR($D3528="",$E3528=0,con_Ende=0),"k.A.",IF(VLOOKUP($D3528,rng_ND,5,0)="Nein",VLOOKUP($D3528,rng_ND,2,FALSE),MIN(VLOOKUP($D3528,rng_ND,2,FALSE),A_Stammdaten!$B$19-D_SAV!$E3528+1))),"k.A.")</f>
        <v>k.A.</v>
      </c>
      <c r="X3528" s="343" t="str">
        <f t="shared" si="905"/>
        <v>k.A.</v>
      </c>
      <c r="Y3528" s="62"/>
      <c r="Z3528" s="48">
        <f t="shared" si="906"/>
        <v>0</v>
      </c>
      <c r="AA3528" s="457"/>
      <c r="AB3528" s="55">
        <f t="shared" si="913"/>
        <v>0</v>
      </c>
      <c r="AC3528" s="55">
        <f>IF(A_Stammdaten!$B$25="ja",D_SAV!AA3528,D_SAV!AB3528)</f>
        <v>0</v>
      </c>
      <c r="AD3528" s="478">
        <f>IF(AC3528=0,0,IF(U3528-(con_EOGJahr-D_SAV!E3528)&lt;=0,AC3528,AC3528/V3528))</f>
        <v>0</v>
      </c>
      <c r="AE3528" s="478">
        <f>IFERROR(IF(AND(VLOOKUP(D3528,rng_ND,5,FALSE)="Ja",D_SAV!T3528="degressiv"),D_SAV!AC3528*Y3528/100,0),0)</f>
        <v>0</v>
      </c>
      <c r="AF3528" s="55">
        <f>IFERROR(IF(VLOOKUP(D3528,rng_ND,5,FALSE)="Ja",MAX(D_SAV!AD3528:AE3528),D_SAV!AD3528),0)</f>
        <v>0</v>
      </c>
      <c r="AG3528" s="55">
        <f t="shared" si="914"/>
        <v>0</v>
      </c>
      <c r="AH3528" s="55">
        <f t="shared" si="915"/>
        <v>0</v>
      </c>
      <c r="AI3528" s="55">
        <f t="shared" si="916"/>
        <v>0</v>
      </c>
      <c r="AJ3528" s="55">
        <f t="shared" si="917"/>
        <v>0</v>
      </c>
      <c r="AK3528" s="55">
        <f t="shared" si="908"/>
        <v>0</v>
      </c>
      <c r="AL3528" s="55">
        <f t="shared" si="909"/>
        <v>0</v>
      </c>
      <c r="AM3528" s="55">
        <f t="shared" si="910"/>
        <v>0</v>
      </c>
    </row>
    <row r="3529" spans="1:39" x14ac:dyDescent="0.25">
      <c r="A3529" s="47">
        <v>3525</v>
      </c>
      <c r="B3529" s="358" t="str">
        <f>IF(AND(E3529&lt;&gt;0,D3529&lt;&gt;0,F3529&lt;&gt;0),IF(C3529&lt;&gt;0,CONCATENATE(C3529,"-AGr",VLOOKUP(D3529,Listen!$A$2:$G$45,7,FALSE),"-",E3529,"-",F3529,),CONCATENATE("AGr",VLOOKUP(D3529,Listen!$A$2:$G$45,7,FALSE),"-",E3529,"-",F3529)),"keine vollständige ID")</f>
        <v>keine vollständige ID</v>
      </c>
      <c r="C3529" s="359">
        <f>'[2]III_SAV-Details_NB'!B3535</f>
        <v>0</v>
      </c>
      <c r="D3529" s="359">
        <f>'[2]III_SAV-Details_NB'!C3535</f>
        <v>0</v>
      </c>
      <c r="E3529" s="359">
        <f>'[2]III_SAV-Details_NB'!D3535</f>
        <v>0</v>
      </c>
      <c r="F3529" s="490"/>
      <c r="G3529" s="281">
        <f>'[2]III_SAV-Details_NB'!X3535</f>
        <v>0</v>
      </c>
      <c r="H3529" s="281">
        <f t="shared" si="911"/>
        <v>0</v>
      </c>
      <c r="I3529" s="281">
        <f>IF(con_EOGJahr=2025,'[2]III_SAV-Details_NB'!AA3535,IF(con_EOGJahr=2026,'[2]III_SAV-Details_NB'!AB3535,'[2]III_SAV-Details_NB'!AC3535))</f>
        <v>0</v>
      </c>
      <c r="J3529" s="282"/>
      <c r="K3529" s="282"/>
      <c r="L3529" s="282"/>
      <c r="M3529" s="282"/>
      <c r="N3529" s="282"/>
      <c r="O3529" s="282"/>
      <c r="P3529" s="52">
        <f t="shared" si="912"/>
        <v>0</v>
      </c>
      <c r="Q3529" s="60"/>
      <c r="R3529" s="53">
        <f t="shared" si="903"/>
        <v>0</v>
      </c>
      <c r="S3529" s="59"/>
      <c r="T3529" s="61"/>
      <c r="U3529" s="342" t="str">
        <f t="shared" si="907"/>
        <v>k.A.</v>
      </c>
      <c r="V3529" s="343" t="str">
        <f t="shared" si="904"/>
        <v>k.A.</v>
      </c>
      <c r="W3529" s="343" t="str">
        <f>IFERROR(IF(OR($D3529="",$E3529=0,con_Ende=0),"k.A.",IF(VLOOKUP($D3529,rng_ND,5,0)="Nein",VLOOKUP($D3529,rng_ND,2,FALSE),MIN(VLOOKUP($D3529,rng_ND,2,FALSE),A_Stammdaten!$B$19-D_SAV!$E3529+1))),"k.A.")</f>
        <v>k.A.</v>
      </c>
      <c r="X3529" s="343" t="str">
        <f t="shared" si="905"/>
        <v>k.A.</v>
      </c>
      <c r="Y3529" s="62"/>
      <c r="Z3529" s="48">
        <f t="shared" si="906"/>
        <v>0</v>
      </c>
      <c r="AA3529" s="457"/>
      <c r="AB3529" s="55">
        <f t="shared" si="913"/>
        <v>0</v>
      </c>
      <c r="AC3529" s="55">
        <f>IF(A_Stammdaten!$B$25="ja",D_SAV!AA3529,D_SAV!AB3529)</f>
        <v>0</v>
      </c>
      <c r="AD3529" s="478">
        <f>IF(AC3529=0,0,IF(U3529-(con_EOGJahr-D_SAV!E3529)&lt;=0,AC3529,AC3529/V3529))</f>
        <v>0</v>
      </c>
      <c r="AE3529" s="478">
        <f>IFERROR(IF(AND(VLOOKUP(D3529,rng_ND,5,FALSE)="Ja",D_SAV!T3529="degressiv"),D_SAV!AC3529*Y3529/100,0),0)</f>
        <v>0</v>
      </c>
      <c r="AF3529" s="55">
        <f>IFERROR(IF(VLOOKUP(D3529,rng_ND,5,FALSE)="Ja",MAX(D_SAV!AD3529:AE3529),D_SAV!AD3529),0)</f>
        <v>0</v>
      </c>
      <c r="AG3529" s="55">
        <f t="shared" si="914"/>
        <v>0</v>
      </c>
      <c r="AH3529" s="55">
        <f t="shared" si="915"/>
        <v>0</v>
      </c>
      <c r="AI3529" s="55">
        <f t="shared" si="916"/>
        <v>0</v>
      </c>
      <c r="AJ3529" s="55">
        <f t="shared" si="917"/>
        <v>0</v>
      </c>
      <c r="AK3529" s="55">
        <f t="shared" si="908"/>
        <v>0</v>
      </c>
      <c r="AL3529" s="55">
        <f t="shared" si="909"/>
        <v>0</v>
      </c>
      <c r="AM3529" s="55">
        <f t="shared" si="910"/>
        <v>0</v>
      </c>
    </row>
    <row r="3530" spans="1:39" x14ac:dyDescent="0.25">
      <c r="A3530" s="47">
        <v>3526</v>
      </c>
      <c r="B3530" s="358" t="str">
        <f>IF(AND(E3530&lt;&gt;0,D3530&lt;&gt;0,F3530&lt;&gt;0),IF(C3530&lt;&gt;0,CONCATENATE(C3530,"-AGr",VLOOKUP(D3530,Listen!$A$2:$G$45,7,FALSE),"-",E3530,"-",F3530,),CONCATENATE("AGr",VLOOKUP(D3530,Listen!$A$2:$G$45,7,FALSE),"-",E3530,"-",F3530)),"keine vollständige ID")</f>
        <v>keine vollständige ID</v>
      </c>
      <c r="C3530" s="359">
        <f>'[2]III_SAV-Details_NB'!B3536</f>
        <v>0</v>
      </c>
      <c r="D3530" s="359">
        <f>'[2]III_SAV-Details_NB'!C3536</f>
        <v>0</v>
      </c>
      <c r="E3530" s="359">
        <f>'[2]III_SAV-Details_NB'!D3536</f>
        <v>0</v>
      </c>
      <c r="F3530" s="490"/>
      <c r="G3530" s="281">
        <f>'[2]III_SAV-Details_NB'!X3536</f>
        <v>0</v>
      </c>
      <c r="H3530" s="281">
        <f t="shared" si="911"/>
        <v>0</v>
      </c>
      <c r="I3530" s="281">
        <f>IF(con_EOGJahr=2025,'[2]III_SAV-Details_NB'!AA3536,IF(con_EOGJahr=2026,'[2]III_SAV-Details_NB'!AB3536,'[2]III_SAV-Details_NB'!AC3536))</f>
        <v>0</v>
      </c>
      <c r="J3530" s="282"/>
      <c r="K3530" s="282"/>
      <c r="L3530" s="282"/>
      <c r="M3530" s="282"/>
      <c r="N3530" s="282"/>
      <c r="O3530" s="282"/>
      <c r="P3530" s="52">
        <f t="shared" si="912"/>
        <v>0</v>
      </c>
      <c r="Q3530" s="60"/>
      <c r="R3530" s="53">
        <f t="shared" si="903"/>
        <v>0</v>
      </c>
      <c r="S3530" s="59"/>
      <c r="T3530" s="61"/>
      <c r="U3530" s="342" t="str">
        <f t="shared" si="907"/>
        <v>k.A.</v>
      </c>
      <c r="V3530" s="343" t="str">
        <f t="shared" si="904"/>
        <v>k.A.</v>
      </c>
      <c r="W3530" s="343" t="str">
        <f>IFERROR(IF(OR($D3530="",$E3530=0,con_Ende=0),"k.A.",IF(VLOOKUP($D3530,rng_ND,5,0)="Nein",VLOOKUP($D3530,rng_ND,2,FALSE),MIN(VLOOKUP($D3530,rng_ND,2,FALSE),A_Stammdaten!$B$19-D_SAV!$E3530+1))),"k.A.")</f>
        <v>k.A.</v>
      </c>
      <c r="X3530" s="343" t="str">
        <f t="shared" si="905"/>
        <v>k.A.</v>
      </c>
      <c r="Y3530" s="62"/>
      <c r="Z3530" s="48">
        <f t="shared" si="906"/>
        <v>0</v>
      </c>
      <c r="AA3530" s="457"/>
      <c r="AB3530" s="55">
        <f t="shared" si="913"/>
        <v>0</v>
      </c>
      <c r="AC3530" s="55">
        <f>IF(A_Stammdaten!$B$25="ja",D_SAV!AA3530,D_SAV!AB3530)</f>
        <v>0</v>
      </c>
      <c r="AD3530" s="478">
        <f>IF(AC3530=0,0,IF(U3530-(con_EOGJahr-D_SAV!E3530)&lt;=0,AC3530,AC3530/V3530))</f>
        <v>0</v>
      </c>
      <c r="AE3530" s="478">
        <f>IFERROR(IF(AND(VLOOKUP(D3530,rng_ND,5,FALSE)="Ja",D_SAV!T3530="degressiv"),D_SAV!AC3530*Y3530/100,0),0)</f>
        <v>0</v>
      </c>
      <c r="AF3530" s="55">
        <f>IFERROR(IF(VLOOKUP(D3530,rng_ND,5,FALSE)="Ja",MAX(D_SAV!AD3530:AE3530),D_SAV!AD3530),0)</f>
        <v>0</v>
      </c>
      <c r="AG3530" s="55">
        <f t="shared" si="914"/>
        <v>0</v>
      </c>
      <c r="AH3530" s="55">
        <f t="shared" si="915"/>
        <v>0</v>
      </c>
      <c r="AI3530" s="55">
        <f t="shared" si="916"/>
        <v>0</v>
      </c>
      <c r="AJ3530" s="55">
        <f t="shared" si="917"/>
        <v>0</v>
      </c>
      <c r="AK3530" s="55">
        <f t="shared" si="908"/>
        <v>0</v>
      </c>
      <c r="AL3530" s="55">
        <f t="shared" si="909"/>
        <v>0</v>
      </c>
      <c r="AM3530" s="55">
        <f t="shared" si="910"/>
        <v>0</v>
      </c>
    </row>
    <row r="3531" spans="1:39" x14ac:dyDescent="0.25">
      <c r="A3531" s="47">
        <v>3527</v>
      </c>
      <c r="B3531" s="358" t="str">
        <f>IF(AND(E3531&lt;&gt;0,D3531&lt;&gt;0,F3531&lt;&gt;0),IF(C3531&lt;&gt;0,CONCATENATE(C3531,"-AGr",VLOOKUP(D3531,Listen!$A$2:$G$45,7,FALSE),"-",E3531,"-",F3531,),CONCATENATE("AGr",VLOOKUP(D3531,Listen!$A$2:$G$45,7,FALSE),"-",E3531,"-",F3531)),"keine vollständige ID")</f>
        <v>keine vollständige ID</v>
      </c>
      <c r="C3531" s="359">
        <f>'[2]III_SAV-Details_NB'!B3537</f>
        <v>0</v>
      </c>
      <c r="D3531" s="359">
        <f>'[2]III_SAV-Details_NB'!C3537</f>
        <v>0</v>
      </c>
      <c r="E3531" s="359">
        <f>'[2]III_SAV-Details_NB'!D3537</f>
        <v>0</v>
      </c>
      <c r="F3531" s="490"/>
      <c r="G3531" s="281">
        <f>'[2]III_SAV-Details_NB'!X3537</f>
        <v>0</v>
      </c>
      <c r="H3531" s="281">
        <f t="shared" si="911"/>
        <v>0</v>
      </c>
      <c r="I3531" s="281">
        <f>IF(con_EOGJahr=2025,'[2]III_SAV-Details_NB'!AA3537,IF(con_EOGJahr=2026,'[2]III_SAV-Details_NB'!AB3537,'[2]III_SAV-Details_NB'!AC3537))</f>
        <v>0</v>
      </c>
      <c r="J3531" s="282"/>
      <c r="K3531" s="282"/>
      <c r="L3531" s="282"/>
      <c r="M3531" s="282"/>
      <c r="N3531" s="282"/>
      <c r="O3531" s="282"/>
      <c r="P3531" s="52">
        <f t="shared" si="912"/>
        <v>0</v>
      </c>
      <c r="Q3531" s="60"/>
      <c r="R3531" s="53">
        <f t="shared" si="903"/>
        <v>0</v>
      </c>
      <c r="S3531" s="59"/>
      <c r="T3531" s="61"/>
      <c r="U3531" s="342" t="str">
        <f t="shared" si="907"/>
        <v>k.A.</v>
      </c>
      <c r="V3531" s="343" t="str">
        <f t="shared" si="904"/>
        <v>k.A.</v>
      </c>
      <c r="W3531" s="343" t="str">
        <f>IFERROR(IF(OR($D3531="",$E3531=0,con_Ende=0),"k.A.",IF(VLOOKUP($D3531,rng_ND,5,0)="Nein",VLOOKUP($D3531,rng_ND,2,FALSE),MIN(VLOOKUP($D3531,rng_ND,2,FALSE),A_Stammdaten!$B$19-D_SAV!$E3531+1))),"k.A.")</f>
        <v>k.A.</v>
      </c>
      <c r="X3531" s="343" t="str">
        <f t="shared" si="905"/>
        <v>k.A.</v>
      </c>
      <c r="Y3531" s="62"/>
      <c r="Z3531" s="48">
        <f t="shared" si="906"/>
        <v>0</v>
      </c>
      <c r="AA3531" s="457"/>
      <c r="AB3531" s="55">
        <f t="shared" si="913"/>
        <v>0</v>
      </c>
      <c r="AC3531" s="55">
        <f>IF(A_Stammdaten!$B$25="ja",D_SAV!AA3531,D_SAV!AB3531)</f>
        <v>0</v>
      </c>
      <c r="AD3531" s="478">
        <f>IF(AC3531=0,0,IF(U3531-(con_EOGJahr-D_SAV!E3531)&lt;=0,AC3531,AC3531/V3531))</f>
        <v>0</v>
      </c>
      <c r="AE3531" s="478">
        <f>IFERROR(IF(AND(VLOOKUP(D3531,rng_ND,5,FALSE)="Ja",D_SAV!T3531="degressiv"),D_SAV!AC3531*Y3531/100,0),0)</f>
        <v>0</v>
      </c>
      <c r="AF3531" s="55">
        <f>IFERROR(IF(VLOOKUP(D3531,rng_ND,5,FALSE)="Ja",MAX(D_SAV!AD3531:AE3531),D_SAV!AD3531),0)</f>
        <v>0</v>
      </c>
      <c r="AG3531" s="55">
        <f t="shared" si="914"/>
        <v>0</v>
      </c>
      <c r="AH3531" s="55">
        <f t="shared" si="915"/>
        <v>0</v>
      </c>
      <c r="AI3531" s="55">
        <f t="shared" si="916"/>
        <v>0</v>
      </c>
      <c r="AJ3531" s="55">
        <f t="shared" si="917"/>
        <v>0</v>
      </c>
      <c r="AK3531" s="55">
        <f t="shared" si="908"/>
        <v>0</v>
      </c>
      <c r="AL3531" s="55">
        <f t="shared" si="909"/>
        <v>0</v>
      </c>
      <c r="AM3531" s="55">
        <f t="shared" si="910"/>
        <v>0</v>
      </c>
    </row>
    <row r="3532" spans="1:39" x14ac:dyDescent="0.25">
      <c r="A3532" s="47">
        <v>3528</v>
      </c>
      <c r="B3532" s="358" t="str">
        <f>IF(AND(E3532&lt;&gt;0,D3532&lt;&gt;0,F3532&lt;&gt;0),IF(C3532&lt;&gt;0,CONCATENATE(C3532,"-AGr",VLOOKUP(D3532,Listen!$A$2:$G$45,7,FALSE),"-",E3532,"-",F3532,),CONCATENATE("AGr",VLOOKUP(D3532,Listen!$A$2:$G$45,7,FALSE),"-",E3532,"-",F3532)),"keine vollständige ID")</f>
        <v>keine vollständige ID</v>
      </c>
      <c r="C3532" s="359">
        <f>'[2]III_SAV-Details_NB'!B3538</f>
        <v>0</v>
      </c>
      <c r="D3532" s="359">
        <f>'[2]III_SAV-Details_NB'!C3538</f>
        <v>0</v>
      </c>
      <c r="E3532" s="359">
        <f>'[2]III_SAV-Details_NB'!D3538</f>
        <v>0</v>
      </c>
      <c r="F3532" s="490"/>
      <c r="G3532" s="281">
        <f>'[2]III_SAV-Details_NB'!X3538</f>
        <v>0</v>
      </c>
      <c r="H3532" s="281">
        <f t="shared" si="911"/>
        <v>0</v>
      </c>
      <c r="I3532" s="281">
        <f>IF(con_EOGJahr=2025,'[2]III_SAV-Details_NB'!AA3538,IF(con_EOGJahr=2026,'[2]III_SAV-Details_NB'!AB3538,'[2]III_SAV-Details_NB'!AC3538))</f>
        <v>0</v>
      </c>
      <c r="J3532" s="282"/>
      <c r="K3532" s="282"/>
      <c r="L3532" s="282"/>
      <c r="M3532" s="282"/>
      <c r="N3532" s="282"/>
      <c r="O3532" s="282"/>
      <c r="P3532" s="52">
        <f t="shared" si="912"/>
        <v>0</v>
      </c>
      <c r="Q3532" s="60"/>
      <c r="R3532" s="53">
        <f t="shared" si="903"/>
        <v>0</v>
      </c>
      <c r="S3532" s="59"/>
      <c r="T3532" s="61"/>
      <c r="U3532" s="342" t="str">
        <f t="shared" si="907"/>
        <v>k.A.</v>
      </c>
      <c r="V3532" s="343" t="str">
        <f t="shared" si="904"/>
        <v>k.A.</v>
      </c>
      <c r="W3532" s="343" t="str">
        <f>IFERROR(IF(OR($D3532="",$E3532=0,con_Ende=0),"k.A.",IF(VLOOKUP($D3532,rng_ND,5,0)="Nein",VLOOKUP($D3532,rng_ND,2,FALSE),MIN(VLOOKUP($D3532,rng_ND,2,FALSE),A_Stammdaten!$B$19-D_SAV!$E3532+1))),"k.A.")</f>
        <v>k.A.</v>
      </c>
      <c r="X3532" s="343" t="str">
        <f t="shared" si="905"/>
        <v>k.A.</v>
      </c>
      <c r="Y3532" s="62"/>
      <c r="Z3532" s="48">
        <f t="shared" si="906"/>
        <v>0</v>
      </c>
      <c r="AA3532" s="457"/>
      <c r="AB3532" s="55">
        <f t="shared" si="913"/>
        <v>0</v>
      </c>
      <c r="AC3532" s="55">
        <f>IF(A_Stammdaten!$B$25="ja",D_SAV!AA3532,D_SAV!AB3532)</f>
        <v>0</v>
      </c>
      <c r="AD3532" s="478">
        <f>IF(AC3532=0,0,IF(U3532-(con_EOGJahr-D_SAV!E3532)&lt;=0,AC3532,AC3532/V3532))</f>
        <v>0</v>
      </c>
      <c r="AE3532" s="478">
        <f>IFERROR(IF(AND(VLOOKUP(D3532,rng_ND,5,FALSE)="Ja",D_SAV!T3532="degressiv"),D_SAV!AC3532*Y3532/100,0),0)</f>
        <v>0</v>
      </c>
      <c r="AF3532" s="55">
        <f>IFERROR(IF(VLOOKUP(D3532,rng_ND,5,FALSE)="Ja",MAX(D_SAV!AD3532:AE3532),D_SAV!AD3532),0)</f>
        <v>0</v>
      </c>
      <c r="AG3532" s="55">
        <f t="shared" si="914"/>
        <v>0</v>
      </c>
      <c r="AH3532" s="55">
        <f t="shared" si="915"/>
        <v>0</v>
      </c>
      <c r="AI3532" s="55">
        <f t="shared" si="916"/>
        <v>0</v>
      </c>
      <c r="AJ3532" s="55">
        <f t="shared" si="917"/>
        <v>0</v>
      </c>
      <c r="AK3532" s="55">
        <f t="shared" si="908"/>
        <v>0</v>
      </c>
      <c r="AL3532" s="55">
        <f t="shared" si="909"/>
        <v>0</v>
      </c>
      <c r="AM3532" s="55">
        <f t="shared" si="910"/>
        <v>0</v>
      </c>
    </row>
    <row r="3533" spans="1:39" x14ac:dyDescent="0.25">
      <c r="A3533" s="47">
        <v>3529</v>
      </c>
      <c r="B3533" s="358" t="str">
        <f>IF(AND(E3533&lt;&gt;0,D3533&lt;&gt;0,F3533&lt;&gt;0),IF(C3533&lt;&gt;0,CONCATENATE(C3533,"-AGr",VLOOKUP(D3533,Listen!$A$2:$G$45,7,FALSE),"-",E3533,"-",F3533,),CONCATENATE("AGr",VLOOKUP(D3533,Listen!$A$2:$G$45,7,FALSE),"-",E3533,"-",F3533)),"keine vollständige ID")</f>
        <v>keine vollständige ID</v>
      </c>
      <c r="C3533" s="359">
        <f>'[2]III_SAV-Details_NB'!B3539</f>
        <v>0</v>
      </c>
      <c r="D3533" s="359">
        <f>'[2]III_SAV-Details_NB'!C3539</f>
        <v>0</v>
      </c>
      <c r="E3533" s="359">
        <f>'[2]III_SAV-Details_NB'!D3539</f>
        <v>0</v>
      </c>
      <c r="F3533" s="490"/>
      <c r="G3533" s="281">
        <f>'[2]III_SAV-Details_NB'!X3539</f>
        <v>0</v>
      </c>
      <c r="H3533" s="281">
        <f t="shared" si="911"/>
        <v>0</v>
      </c>
      <c r="I3533" s="281">
        <f>IF(con_EOGJahr=2025,'[2]III_SAV-Details_NB'!AA3539,IF(con_EOGJahr=2026,'[2]III_SAV-Details_NB'!AB3539,'[2]III_SAV-Details_NB'!AC3539))</f>
        <v>0</v>
      </c>
      <c r="J3533" s="282"/>
      <c r="K3533" s="282"/>
      <c r="L3533" s="282"/>
      <c r="M3533" s="282"/>
      <c r="N3533" s="282"/>
      <c r="O3533" s="282"/>
      <c r="P3533" s="52">
        <f t="shared" si="912"/>
        <v>0</v>
      </c>
      <c r="Q3533" s="60"/>
      <c r="R3533" s="53">
        <f t="shared" si="903"/>
        <v>0</v>
      </c>
      <c r="S3533" s="59"/>
      <c r="T3533" s="61"/>
      <c r="U3533" s="342" t="str">
        <f t="shared" si="907"/>
        <v>k.A.</v>
      </c>
      <c r="V3533" s="343" t="str">
        <f t="shared" si="904"/>
        <v>k.A.</v>
      </c>
      <c r="W3533" s="343" t="str">
        <f>IFERROR(IF(OR($D3533="",$E3533=0,con_Ende=0),"k.A.",IF(VLOOKUP($D3533,rng_ND,5,0)="Nein",VLOOKUP($D3533,rng_ND,2,FALSE),MIN(VLOOKUP($D3533,rng_ND,2,FALSE),A_Stammdaten!$B$19-D_SAV!$E3533+1))),"k.A.")</f>
        <v>k.A.</v>
      </c>
      <c r="X3533" s="343" t="str">
        <f t="shared" si="905"/>
        <v>k.A.</v>
      </c>
      <c r="Y3533" s="62"/>
      <c r="Z3533" s="48">
        <f t="shared" si="906"/>
        <v>0</v>
      </c>
      <c r="AA3533" s="457"/>
      <c r="AB3533" s="55">
        <f t="shared" si="913"/>
        <v>0</v>
      </c>
      <c r="AC3533" s="55">
        <f>IF(A_Stammdaten!$B$25="ja",D_SAV!AA3533,D_SAV!AB3533)</f>
        <v>0</v>
      </c>
      <c r="AD3533" s="478">
        <f>IF(AC3533=0,0,IF(U3533-(con_EOGJahr-D_SAV!E3533)&lt;=0,AC3533,AC3533/V3533))</f>
        <v>0</v>
      </c>
      <c r="AE3533" s="478">
        <f>IFERROR(IF(AND(VLOOKUP(D3533,rng_ND,5,FALSE)="Ja",D_SAV!T3533="degressiv"),D_SAV!AC3533*Y3533/100,0),0)</f>
        <v>0</v>
      </c>
      <c r="AF3533" s="55">
        <f>IFERROR(IF(VLOOKUP(D3533,rng_ND,5,FALSE)="Ja",MAX(D_SAV!AD3533:AE3533),D_SAV!AD3533),0)</f>
        <v>0</v>
      </c>
      <c r="AG3533" s="55">
        <f t="shared" si="914"/>
        <v>0</v>
      </c>
      <c r="AH3533" s="55">
        <f t="shared" si="915"/>
        <v>0</v>
      </c>
      <c r="AI3533" s="55">
        <f t="shared" si="916"/>
        <v>0</v>
      </c>
      <c r="AJ3533" s="55">
        <f t="shared" si="917"/>
        <v>0</v>
      </c>
      <c r="AK3533" s="55">
        <f t="shared" si="908"/>
        <v>0</v>
      </c>
      <c r="AL3533" s="55">
        <f t="shared" si="909"/>
        <v>0</v>
      </c>
      <c r="AM3533" s="55">
        <f t="shared" si="910"/>
        <v>0</v>
      </c>
    </row>
    <row r="3534" spans="1:39" x14ac:dyDescent="0.25">
      <c r="A3534" s="47">
        <v>3530</v>
      </c>
      <c r="B3534" s="358" t="str">
        <f>IF(AND(E3534&lt;&gt;0,D3534&lt;&gt;0,F3534&lt;&gt;0),IF(C3534&lt;&gt;0,CONCATENATE(C3534,"-AGr",VLOOKUP(D3534,Listen!$A$2:$G$45,7,FALSE),"-",E3534,"-",F3534,),CONCATENATE("AGr",VLOOKUP(D3534,Listen!$A$2:$G$45,7,FALSE),"-",E3534,"-",F3534)),"keine vollständige ID")</f>
        <v>keine vollständige ID</v>
      </c>
      <c r="C3534" s="359">
        <f>'[2]III_SAV-Details_NB'!B3540</f>
        <v>0</v>
      </c>
      <c r="D3534" s="359">
        <f>'[2]III_SAV-Details_NB'!C3540</f>
        <v>0</v>
      </c>
      <c r="E3534" s="359">
        <f>'[2]III_SAV-Details_NB'!D3540</f>
        <v>0</v>
      </c>
      <c r="F3534" s="490"/>
      <c r="G3534" s="281">
        <f>'[2]III_SAV-Details_NB'!X3540</f>
        <v>0</v>
      </c>
      <c r="H3534" s="281">
        <f t="shared" si="911"/>
        <v>0</v>
      </c>
      <c r="I3534" s="281">
        <f>IF(con_EOGJahr=2025,'[2]III_SAV-Details_NB'!AA3540,IF(con_EOGJahr=2026,'[2]III_SAV-Details_NB'!AB3540,'[2]III_SAV-Details_NB'!AC3540))</f>
        <v>0</v>
      </c>
      <c r="J3534" s="282"/>
      <c r="K3534" s="282"/>
      <c r="L3534" s="282"/>
      <c r="M3534" s="282"/>
      <c r="N3534" s="282"/>
      <c r="O3534" s="282"/>
      <c r="P3534" s="52">
        <f t="shared" si="912"/>
        <v>0</v>
      </c>
      <c r="Q3534" s="60"/>
      <c r="R3534" s="53">
        <f t="shared" si="903"/>
        <v>0</v>
      </c>
      <c r="S3534" s="59"/>
      <c r="T3534" s="61"/>
      <c r="U3534" s="342" t="str">
        <f t="shared" si="907"/>
        <v>k.A.</v>
      </c>
      <c r="V3534" s="343" t="str">
        <f t="shared" si="904"/>
        <v>k.A.</v>
      </c>
      <c r="W3534" s="343" t="str">
        <f>IFERROR(IF(OR($D3534="",$E3534=0,con_Ende=0),"k.A.",IF(VLOOKUP($D3534,rng_ND,5,0)="Nein",VLOOKUP($D3534,rng_ND,2,FALSE),MIN(VLOOKUP($D3534,rng_ND,2,FALSE),A_Stammdaten!$B$19-D_SAV!$E3534+1))),"k.A.")</f>
        <v>k.A.</v>
      </c>
      <c r="X3534" s="343" t="str">
        <f t="shared" si="905"/>
        <v>k.A.</v>
      </c>
      <c r="Y3534" s="62"/>
      <c r="Z3534" s="48">
        <f t="shared" si="906"/>
        <v>0</v>
      </c>
      <c r="AA3534" s="457"/>
      <c r="AB3534" s="55">
        <f t="shared" si="913"/>
        <v>0</v>
      </c>
      <c r="AC3534" s="55">
        <f>IF(A_Stammdaten!$B$25="ja",D_SAV!AA3534,D_SAV!AB3534)</f>
        <v>0</v>
      </c>
      <c r="AD3534" s="478">
        <f>IF(AC3534=0,0,IF(U3534-(con_EOGJahr-D_SAV!E3534)&lt;=0,AC3534,AC3534/V3534))</f>
        <v>0</v>
      </c>
      <c r="AE3534" s="478">
        <f>IFERROR(IF(AND(VLOOKUP(D3534,rng_ND,5,FALSE)="Ja",D_SAV!T3534="degressiv"),D_SAV!AC3534*Y3534/100,0),0)</f>
        <v>0</v>
      </c>
      <c r="AF3534" s="55">
        <f>IFERROR(IF(VLOOKUP(D3534,rng_ND,5,FALSE)="Ja",MAX(D_SAV!AD3534:AE3534),D_SAV!AD3534),0)</f>
        <v>0</v>
      </c>
      <c r="AG3534" s="55">
        <f t="shared" si="914"/>
        <v>0</v>
      </c>
      <c r="AH3534" s="55">
        <f t="shared" si="915"/>
        <v>0</v>
      </c>
      <c r="AI3534" s="55">
        <f t="shared" si="916"/>
        <v>0</v>
      </c>
      <c r="AJ3534" s="55">
        <f t="shared" si="917"/>
        <v>0</v>
      </c>
      <c r="AK3534" s="55">
        <f t="shared" si="908"/>
        <v>0</v>
      </c>
      <c r="AL3534" s="55">
        <f t="shared" si="909"/>
        <v>0</v>
      </c>
      <c r="AM3534" s="55">
        <f t="shared" si="910"/>
        <v>0</v>
      </c>
    </row>
    <row r="3535" spans="1:39" x14ac:dyDescent="0.25">
      <c r="A3535" s="47">
        <v>3531</v>
      </c>
      <c r="B3535" s="358" t="str">
        <f>IF(AND(E3535&lt;&gt;0,D3535&lt;&gt;0,F3535&lt;&gt;0),IF(C3535&lt;&gt;0,CONCATENATE(C3535,"-AGr",VLOOKUP(D3535,Listen!$A$2:$G$45,7,FALSE),"-",E3535,"-",F3535,),CONCATENATE("AGr",VLOOKUP(D3535,Listen!$A$2:$G$45,7,FALSE),"-",E3535,"-",F3535)),"keine vollständige ID")</f>
        <v>keine vollständige ID</v>
      </c>
      <c r="C3535" s="359">
        <f>'[2]III_SAV-Details_NB'!B3541</f>
        <v>0</v>
      </c>
      <c r="D3535" s="359">
        <f>'[2]III_SAV-Details_NB'!C3541</f>
        <v>0</v>
      </c>
      <c r="E3535" s="359">
        <f>'[2]III_SAV-Details_NB'!D3541</f>
        <v>0</v>
      </c>
      <c r="F3535" s="490"/>
      <c r="G3535" s="281">
        <f>'[2]III_SAV-Details_NB'!X3541</f>
        <v>0</v>
      </c>
      <c r="H3535" s="281">
        <f t="shared" si="911"/>
        <v>0</v>
      </c>
      <c r="I3535" s="281">
        <f>IF(con_EOGJahr=2025,'[2]III_SAV-Details_NB'!AA3541,IF(con_EOGJahr=2026,'[2]III_SAV-Details_NB'!AB3541,'[2]III_SAV-Details_NB'!AC3541))</f>
        <v>0</v>
      </c>
      <c r="J3535" s="282"/>
      <c r="K3535" s="282"/>
      <c r="L3535" s="282"/>
      <c r="M3535" s="282"/>
      <c r="N3535" s="282"/>
      <c r="O3535" s="282"/>
      <c r="P3535" s="52">
        <f t="shared" si="912"/>
        <v>0</v>
      </c>
      <c r="Q3535" s="60"/>
      <c r="R3535" s="53">
        <f t="shared" si="903"/>
        <v>0</v>
      </c>
      <c r="S3535" s="59"/>
      <c r="T3535" s="61"/>
      <c r="U3535" s="342" t="str">
        <f t="shared" si="907"/>
        <v>k.A.</v>
      </c>
      <c r="V3535" s="343" t="str">
        <f t="shared" si="904"/>
        <v>k.A.</v>
      </c>
      <c r="W3535" s="343" t="str">
        <f>IFERROR(IF(OR($D3535="",$E3535=0,con_Ende=0),"k.A.",IF(VLOOKUP($D3535,rng_ND,5,0)="Nein",VLOOKUP($D3535,rng_ND,2,FALSE),MIN(VLOOKUP($D3535,rng_ND,2,FALSE),A_Stammdaten!$B$19-D_SAV!$E3535+1))),"k.A.")</f>
        <v>k.A.</v>
      </c>
      <c r="X3535" s="343" t="str">
        <f t="shared" si="905"/>
        <v>k.A.</v>
      </c>
      <c r="Y3535" s="62"/>
      <c r="Z3535" s="48">
        <f t="shared" si="906"/>
        <v>0</v>
      </c>
      <c r="AA3535" s="457"/>
      <c r="AB3535" s="55">
        <f t="shared" si="913"/>
        <v>0</v>
      </c>
      <c r="AC3535" s="55">
        <f>IF(A_Stammdaten!$B$25="ja",D_SAV!AA3535,D_SAV!AB3535)</f>
        <v>0</v>
      </c>
      <c r="AD3535" s="478">
        <f>IF(AC3535=0,0,IF(U3535-(con_EOGJahr-D_SAV!E3535)&lt;=0,AC3535,AC3535/V3535))</f>
        <v>0</v>
      </c>
      <c r="AE3535" s="478">
        <f>IFERROR(IF(AND(VLOOKUP(D3535,rng_ND,5,FALSE)="Ja",D_SAV!T3535="degressiv"),D_SAV!AC3535*Y3535/100,0),0)</f>
        <v>0</v>
      </c>
      <c r="AF3535" s="55">
        <f>IFERROR(IF(VLOOKUP(D3535,rng_ND,5,FALSE)="Ja",MAX(D_SAV!AD3535:AE3535),D_SAV!AD3535),0)</f>
        <v>0</v>
      </c>
      <c r="AG3535" s="55">
        <f t="shared" si="914"/>
        <v>0</v>
      </c>
      <c r="AH3535" s="55">
        <f t="shared" si="915"/>
        <v>0</v>
      </c>
      <c r="AI3535" s="55">
        <f t="shared" si="916"/>
        <v>0</v>
      </c>
      <c r="AJ3535" s="55">
        <f t="shared" si="917"/>
        <v>0</v>
      </c>
      <c r="AK3535" s="55">
        <f t="shared" si="908"/>
        <v>0</v>
      </c>
      <c r="AL3535" s="55">
        <f t="shared" si="909"/>
        <v>0</v>
      </c>
      <c r="AM3535" s="55">
        <f t="shared" si="910"/>
        <v>0</v>
      </c>
    </row>
    <row r="3536" spans="1:39" x14ac:dyDescent="0.25">
      <c r="A3536" s="47">
        <v>3532</v>
      </c>
      <c r="B3536" s="358" t="str">
        <f>IF(AND(E3536&lt;&gt;0,D3536&lt;&gt;0,F3536&lt;&gt;0),IF(C3536&lt;&gt;0,CONCATENATE(C3536,"-AGr",VLOOKUP(D3536,Listen!$A$2:$G$45,7,FALSE),"-",E3536,"-",F3536,),CONCATENATE("AGr",VLOOKUP(D3536,Listen!$A$2:$G$45,7,FALSE),"-",E3536,"-",F3536)),"keine vollständige ID")</f>
        <v>keine vollständige ID</v>
      </c>
      <c r="C3536" s="359">
        <f>'[2]III_SAV-Details_NB'!B3542</f>
        <v>0</v>
      </c>
      <c r="D3536" s="359">
        <f>'[2]III_SAV-Details_NB'!C3542</f>
        <v>0</v>
      </c>
      <c r="E3536" s="359">
        <f>'[2]III_SAV-Details_NB'!D3542</f>
        <v>0</v>
      </c>
      <c r="F3536" s="490"/>
      <c r="G3536" s="281">
        <f>'[2]III_SAV-Details_NB'!X3542</f>
        <v>0</v>
      </c>
      <c r="H3536" s="281">
        <f t="shared" si="911"/>
        <v>0</v>
      </c>
      <c r="I3536" s="281">
        <f>IF(con_EOGJahr=2025,'[2]III_SAV-Details_NB'!AA3542,IF(con_EOGJahr=2026,'[2]III_SAV-Details_NB'!AB3542,'[2]III_SAV-Details_NB'!AC3542))</f>
        <v>0</v>
      </c>
      <c r="J3536" s="282"/>
      <c r="K3536" s="282"/>
      <c r="L3536" s="282"/>
      <c r="M3536" s="282"/>
      <c r="N3536" s="282"/>
      <c r="O3536" s="282"/>
      <c r="P3536" s="52">
        <f t="shared" si="912"/>
        <v>0</v>
      </c>
      <c r="Q3536" s="60"/>
      <c r="R3536" s="53">
        <f t="shared" si="903"/>
        <v>0</v>
      </c>
      <c r="S3536" s="59"/>
      <c r="T3536" s="61"/>
      <c r="U3536" s="342" t="str">
        <f t="shared" si="907"/>
        <v>k.A.</v>
      </c>
      <c r="V3536" s="343" t="str">
        <f t="shared" si="904"/>
        <v>k.A.</v>
      </c>
      <c r="W3536" s="343" t="str">
        <f>IFERROR(IF(OR($D3536="",$E3536=0,con_Ende=0),"k.A.",IF(VLOOKUP($D3536,rng_ND,5,0)="Nein",VLOOKUP($D3536,rng_ND,2,FALSE),MIN(VLOOKUP($D3536,rng_ND,2,FALSE),A_Stammdaten!$B$19-D_SAV!$E3536+1))),"k.A.")</f>
        <v>k.A.</v>
      </c>
      <c r="X3536" s="343" t="str">
        <f t="shared" si="905"/>
        <v>k.A.</v>
      </c>
      <c r="Y3536" s="62"/>
      <c r="Z3536" s="48">
        <f t="shared" si="906"/>
        <v>0</v>
      </c>
      <c r="AA3536" s="457"/>
      <c r="AB3536" s="55">
        <f t="shared" si="913"/>
        <v>0</v>
      </c>
      <c r="AC3536" s="55">
        <f>IF(A_Stammdaten!$B$25="ja",D_SAV!AA3536,D_SAV!AB3536)</f>
        <v>0</v>
      </c>
      <c r="AD3536" s="478">
        <f>IF(AC3536=0,0,IF(U3536-(con_EOGJahr-D_SAV!E3536)&lt;=0,AC3536,AC3536/V3536))</f>
        <v>0</v>
      </c>
      <c r="AE3536" s="478">
        <f>IFERROR(IF(AND(VLOOKUP(D3536,rng_ND,5,FALSE)="Ja",D_SAV!T3536="degressiv"),D_SAV!AC3536*Y3536/100,0),0)</f>
        <v>0</v>
      </c>
      <c r="AF3536" s="55">
        <f>IFERROR(IF(VLOOKUP(D3536,rng_ND,5,FALSE)="Ja",MAX(D_SAV!AD3536:AE3536),D_SAV!AD3536),0)</f>
        <v>0</v>
      </c>
      <c r="AG3536" s="55">
        <f t="shared" si="914"/>
        <v>0</v>
      </c>
      <c r="AH3536" s="55">
        <f t="shared" si="915"/>
        <v>0</v>
      </c>
      <c r="AI3536" s="55">
        <f t="shared" si="916"/>
        <v>0</v>
      </c>
      <c r="AJ3536" s="55">
        <f t="shared" si="917"/>
        <v>0</v>
      </c>
      <c r="AK3536" s="55">
        <f t="shared" si="908"/>
        <v>0</v>
      </c>
      <c r="AL3536" s="55">
        <f t="shared" si="909"/>
        <v>0</v>
      </c>
      <c r="AM3536" s="55">
        <f t="shared" si="910"/>
        <v>0</v>
      </c>
    </row>
    <row r="3537" spans="1:39" x14ac:dyDescent="0.25">
      <c r="A3537" s="47">
        <v>3533</v>
      </c>
      <c r="B3537" s="358" t="str">
        <f>IF(AND(E3537&lt;&gt;0,D3537&lt;&gt;0,F3537&lt;&gt;0),IF(C3537&lt;&gt;0,CONCATENATE(C3537,"-AGr",VLOOKUP(D3537,Listen!$A$2:$G$45,7,FALSE),"-",E3537,"-",F3537,),CONCATENATE("AGr",VLOOKUP(D3537,Listen!$A$2:$G$45,7,FALSE),"-",E3537,"-",F3537)),"keine vollständige ID")</f>
        <v>keine vollständige ID</v>
      </c>
      <c r="C3537" s="359">
        <f>'[2]III_SAV-Details_NB'!B3543</f>
        <v>0</v>
      </c>
      <c r="D3537" s="359">
        <f>'[2]III_SAV-Details_NB'!C3543</f>
        <v>0</v>
      </c>
      <c r="E3537" s="359">
        <f>'[2]III_SAV-Details_NB'!D3543</f>
        <v>0</v>
      </c>
      <c r="F3537" s="490"/>
      <c r="G3537" s="281">
        <f>'[2]III_SAV-Details_NB'!X3543</f>
        <v>0</v>
      </c>
      <c r="H3537" s="281">
        <f t="shared" si="911"/>
        <v>0</v>
      </c>
      <c r="I3537" s="281">
        <f>IF(con_EOGJahr=2025,'[2]III_SAV-Details_NB'!AA3543,IF(con_EOGJahr=2026,'[2]III_SAV-Details_NB'!AB3543,'[2]III_SAV-Details_NB'!AC3543))</f>
        <v>0</v>
      </c>
      <c r="J3537" s="282"/>
      <c r="K3537" s="282"/>
      <c r="L3537" s="282"/>
      <c r="M3537" s="282"/>
      <c r="N3537" s="282"/>
      <c r="O3537" s="282"/>
      <c r="P3537" s="52">
        <f t="shared" si="912"/>
        <v>0</v>
      </c>
      <c r="Q3537" s="60"/>
      <c r="R3537" s="53">
        <f t="shared" si="903"/>
        <v>0</v>
      </c>
      <c r="S3537" s="59"/>
      <c r="T3537" s="61"/>
      <c r="U3537" s="342" t="str">
        <f t="shared" si="907"/>
        <v>k.A.</v>
      </c>
      <c r="V3537" s="343" t="str">
        <f t="shared" si="904"/>
        <v>k.A.</v>
      </c>
      <c r="W3537" s="343" t="str">
        <f>IFERROR(IF(OR($D3537="",$E3537=0,con_Ende=0),"k.A.",IF(VLOOKUP($D3537,rng_ND,5,0)="Nein",VLOOKUP($D3537,rng_ND,2,FALSE),MIN(VLOOKUP($D3537,rng_ND,2,FALSE),A_Stammdaten!$B$19-D_SAV!$E3537+1))),"k.A.")</f>
        <v>k.A.</v>
      </c>
      <c r="X3537" s="343" t="str">
        <f t="shared" si="905"/>
        <v>k.A.</v>
      </c>
      <c r="Y3537" s="62"/>
      <c r="Z3537" s="48">
        <f t="shared" si="906"/>
        <v>0</v>
      </c>
      <c r="AA3537" s="457"/>
      <c r="AB3537" s="55">
        <f t="shared" si="913"/>
        <v>0</v>
      </c>
      <c r="AC3537" s="55">
        <f>IF(A_Stammdaten!$B$25="ja",D_SAV!AA3537,D_SAV!AB3537)</f>
        <v>0</v>
      </c>
      <c r="AD3537" s="478">
        <f>IF(AC3537=0,0,IF(U3537-(con_EOGJahr-D_SAV!E3537)&lt;=0,AC3537,AC3537/V3537))</f>
        <v>0</v>
      </c>
      <c r="AE3537" s="478">
        <f>IFERROR(IF(AND(VLOOKUP(D3537,rng_ND,5,FALSE)="Ja",D_SAV!T3537="degressiv"),D_SAV!AC3537*Y3537/100,0),0)</f>
        <v>0</v>
      </c>
      <c r="AF3537" s="55">
        <f>IFERROR(IF(VLOOKUP(D3537,rng_ND,5,FALSE)="Ja",MAX(D_SAV!AD3537:AE3537),D_SAV!AD3537),0)</f>
        <v>0</v>
      </c>
      <c r="AG3537" s="55">
        <f t="shared" si="914"/>
        <v>0</v>
      </c>
      <c r="AH3537" s="55">
        <f t="shared" si="915"/>
        <v>0</v>
      </c>
      <c r="AI3537" s="55">
        <f t="shared" si="916"/>
        <v>0</v>
      </c>
      <c r="AJ3537" s="55">
        <f t="shared" si="917"/>
        <v>0</v>
      </c>
      <c r="AK3537" s="55">
        <f t="shared" si="908"/>
        <v>0</v>
      </c>
      <c r="AL3537" s="55">
        <f t="shared" si="909"/>
        <v>0</v>
      </c>
      <c r="AM3537" s="55">
        <f t="shared" si="910"/>
        <v>0</v>
      </c>
    </row>
    <row r="3538" spans="1:39" x14ac:dyDescent="0.25">
      <c r="A3538" s="47">
        <v>3534</v>
      </c>
      <c r="B3538" s="358" t="str">
        <f>IF(AND(E3538&lt;&gt;0,D3538&lt;&gt;0,F3538&lt;&gt;0),IF(C3538&lt;&gt;0,CONCATENATE(C3538,"-AGr",VLOOKUP(D3538,Listen!$A$2:$G$45,7,FALSE),"-",E3538,"-",F3538,),CONCATENATE("AGr",VLOOKUP(D3538,Listen!$A$2:$G$45,7,FALSE),"-",E3538,"-",F3538)),"keine vollständige ID")</f>
        <v>keine vollständige ID</v>
      </c>
      <c r="C3538" s="359">
        <f>'[2]III_SAV-Details_NB'!B3544</f>
        <v>0</v>
      </c>
      <c r="D3538" s="359">
        <f>'[2]III_SAV-Details_NB'!C3544</f>
        <v>0</v>
      </c>
      <c r="E3538" s="359">
        <f>'[2]III_SAV-Details_NB'!D3544</f>
        <v>0</v>
      </c>
      <c r="F3538" s="490"/>
      <c r="G3538" s="281">
        <f>'[2]III_SAV-Details_NB'!X3544</f>
        <v>0</v>
      </c>
      <c r="H3538" s="281">
        <f t="shared" si="911"/>
        <v>0</v>
      </c>
      <c r="I3538" s="281">
        <f>IF(con_EOGJahr=2025,'[2]III_SAV-Details_NB'!AA3544,IF(con_EOGJahr=2026,'[2]III_SAV-Details_NB'!AB3544,'[2]III_SAV-Details_NB'!AC3544))</f>
        <v>0</v>
      </c>
      <c r="J3538" s="282"/>
      <c r="K3538" s="282"/>
      <c r="L3538" s="282"/>
      <c r="M3538" s="282"/>
      <c r="N3538" s="282"/>
      <c r="O3538" s="282"/>
      <c r="P3538" s="52">
        <f t="shared" si="912"/>
        <v>0</v>
      </c>
      <c r="Q3538" s="60"/>
      <c r="R3538" s="53">
        <f t="shared" ref="R3538:R3601" si="918">P3538+Q3538</f>
        <v>0</v>
      </c>
      <c r="S3538" s="59"/>
      <c r="T3538" s="61"/>
      <c r="U3538" s="342" t="str">
        <f t="shared" si="907"/>
        <v>k.A.</v>
      </c>
      <c r="V3538" s="343" t="str">
        <f t="shared" ref="V3538:V3601" si="919">IFERROR(IF(OR($D3538="",$E3538=0,con_Ende=0,$U3538=0),"k.A.",MAX($E3538-con_EOGJahr+$U3538,0)),"k.A.")</f>
        <v>k.A.</v>
      </c>
      <c r="W3538" s="343" t="str">
        <f>IFERROR(IF(OR($D3538="",$E3538=0,con_Ende=0),"k.A.",IF(VLOOKUP($D3538,rng_ND,5,0)="Nein",VLOOKUP($D3538,rng_ND,2,FALSE),MIN(VLOOKUP($D3538,rng_ND,2,FALSE),A_Stammdaten!$B$19-D_SAV!$E3538+1))),"k.A.")</f>
        <v>k.A.</v>
      </c>
      <c r="X3538" s="343" t="str">
        <f t="shared" ref="X3538:X3601" si="920">IFERROR(IF(OR($D3538="",$E3538=0,con_Ende=0),"k.A.",VLOOKUP($D3538,rng_ND,3,FALSE)),"k.A.")</f>
        <v>k.A.</v>
      </c>
      <c r="Y3538" s="62"/>
      <c r="Z3538" s="48">
        <f t="shared" ref="Z3538:Z3601" si="921">IF(AND($E3538&lt;2006,$E3538&lt;&gt;0),IFERROR(VLOOKUP($E3538,rng_Index,VLOOKUP($D3538,rng_ND,4,FALSE)+1,FALSE),1),)</f>
        <v>0</v>
      </c>
      <c r="AA3538" s="457"/>
      <c r="AB3538" s="55">
        <f t="shared" si="913"/>
        <v>0</v>
      </c>
      <c r="AC3538" s="55">
        <f>IF(A_Stammdaten!$B$25="ja",D_SAV!AA3538,D_SAV!AB3538)</f>
        <v>0</v>
      </c>
      <c r="AD3538" s="478">
        <f>IF(AC3538=0,0,IF(U3538-(con_EOGJahr-D_SAV!E3538)&lt;=0,AC3538,AC3538/V3538))</f>
        <v>0</v>
      </c>
      <c r="AE3538" s="478">
        <f>IFERROR(IF(AND(VLOOKUP(D3538,rng_ND,5,FALSE)="Ja",D_SAV!T3538="degressiv"),D_SAV!AC3538*Y3538/100,0),0)</f>
        <v>0</v>
      </c>
      <c r="AF3538" s="55">
        <f>IFERROR(IF(VLOOKUP(D3538,rng_ND,5,FALSE)="Ja",MAX(D_SAV!AD3538:AE3538),D_SAV!AD3538),0)</f>
        <v>0</v>
      </c>
      <c r="AG3538" s="55">
        <f t="shared" si="914"/>
        <v>0</v>
      </c>
      <c r="AH3538" s="55">
        <f t="shared" si="915"/>
        <v>0</v>
      </c>
      <c r="AI3538" s="55">
        <f t="shared" si="916"/>
        <v>0</v>
      </c>
      <c r="AJ3538" s="55">
        <f t="shared" si="917"/>
        <v>0</v>
      </c>
      <c r="AK3538" s="55">
        <f t="shared" si="908"/>
        <v>0</v>
      </c>
      <c r="AL3538" s="55">
        <f t="shared" si="909"/>
        <v>0</v>
      </c>
      <c r="AM3538" s="55">
        <f t="shared" si="910"/>
        <v>0</v>
      </c>
    </row>
    <row r="3539" spans="1:39" x14ac:dyDescent="0.25">
      <c r="A3539" s="47">
        <v>3535</v>
      </c>
      <c r="B3539" s="358" t="str">
        <f>IF(AND(E3539&lt;&gt;0,D3539&lt;&gt;0,F3539&lt;&gt;0),IF(C3539&lt;&gt;0,CONCATENATE(C3539,"-AGr",VLOOKUP(D3539,Listen!$A$2:$G$45,7,FALSE),"-",E3539,"-",F3539,),CONCATENATE("AGr",VLOOKUP(D3539,Listen!$A$2:$G$45,7,FALSE),"-",E3539,"-",F3539)),"keine vollständige ID")</f>
        <v>keine vollständige ID</v>
      </c>
      <c r="C3539" s="359">
        <f>'[2]III_SAV-Details_NB'!B3545</f>
        <v>0</v>
      </c>
      <c r="D3539" s="359">
        <f>'[2]III_SAV-Details_NB'!C3545</f>
        <v>0</v>
      </c>
      <c r="E3539" s="359">
        <f>'[2]III_SAV-Details_NB'!D3545</f>
        <v>0</v>
      </c>
      <c r="F3539" s="490"/>
      <c r="G3539" s="281">
        <f>'[2]III_SAV-Details_NB'!X3545</f>
        <v>0</v>
      </c>
      <c r="H3539" s="281">
        <f t="shared" si="911"/>
        <v>0</v>
      </c>
      <c r="I3539" s="281">
        <f>IF(con_EOGJahr=2025,'[2]III_SAV-Details_NB'!AA3545,IF(con_EOGJahr=2026,'[2]III_SAV-Details_NB'!AB3545,'[2]III_SAV-Details_NB'!AC3545))</f>
        <v>0</v>
      </c>
      <c r="J3539" s="282"/>
      <c r="K3539" s="282"/>
      <c r="L3539" s="282"/>
      <c r="M3539" s="282"/>
      <c r="N3539" s="282"/>
      <c r="O3539" s="282"/>
      <c r="P3539" s="52">
        <f t="shared" si="912"/>
        <v>0</v>
      </c>
      <c r="Q3539" s="60"/>
      <c r="R3539" s="53">
        <f t="shared" si="918"/>
        <v>0</v>
      </c>
      <c r="S3539" s="59"/>
      <c r="T3539" s="61"/>
      <c r="U3539" s="342" t="str">
        <f t="shared" ref="U3539:U3602" si="922">+W3539</f>
        <v>k.A.</v>
      </c>
      <c r="V3539" s="343" t="str">
        <f t="shared" si="919"/>
        <v>k.A.</v>
      </c>
      <c r="W3539" s="343" t="str">
        <f>IFERROR(IF(OR($D3539="",$E3539=0,con_Ende=0),"k.A.",IF(VLOOKUP($D3539,rng_ND,5,0)="Nein",VLOOKUP($D3539,rng_ND,2,FALSE),MIN(VLOOKUP($D3539,rng_ND,2,FALSE),A_Stammdaten!$B$19-D_SAV!$E3539+1))),"k.A.")</f>
        <v>k.A.</v>
      </c>
      <c r="X3539" s="343" t="str">
        <f t="shared" si="920"/>
        <v>k.A.</v>
      </c>
      <c r="Y3539" s="62"/>
      <c r="Z3539" s="48">
        <f t="shared" si="921"/>
        <v>0</v>
      </c>
      <c r="AA3539" s="457"/>
      <c r="AB3539" s="55">
        <f t="shared" si="913"/>
        <v>0</v>
      </c>
      <c r="AC3539" s="55">
        <f>IF(A_Stammdaten!$B$25="ja",D_SAV!AA3539,D_SAV!AB3539)</f>
        <v>0</v>
      </c>
      <c r="AD3539" s="478">
        <f>IF(AC3539=0,0,IF(U3539-(con_EOGJahr-D_SAV!E3539)&lt;=0,AC3539,AC3539/V3539))</f>
        <v>0</v>
      </c>
      <c r="AE3539" s="478">
        <f>IFERROR(IF(AND(VLOOKUP(D3539,rng_ND,5,FALSE)="Ja",D_SAV!T3539="degressiv"),D_SAV!AC3539*Y3539/100,0),0)</f>
        <v>0</v>
      </c>
      <c r="AF3539" s="55">
        <f>IFERROR(IF(VLOOKUP(D3539,rng_ND,5,FALSE)="Ja",MAX(D_SAV!AD3539:AE3539),D_SAV!AD3539),0)</f>
        <v>0</v>
      </c>
      <c r="AG3539" s="55">
        <f t="shared" si="914"/>
        <v>0</v>
      </c>
      <c r="AH3539" s="55">
        <f t="shared" si="915"/>
        <v>0</v>
      </c>
      <c r="AI3539" s="55">
        <f t="shared" si="916"/>
        <v>0</v>
      </c>
      <c r="AJ3539" s="55">
        <f t="shared" si="917"/>
        <v>0</v>
      </c>
      <c r="AK3539" s="55">
        <f t="shared" si="908"/>
        <v>0</v>
      </c>
      <c r="AL3539" s="55">
        <f t="shared" si="909"/>
        <v>0</v>
      </c>
      <c r="AM3539" s="55">
        <f t="shared" si="910"/>
        <v>0</v>
      </c>
    </row>
    <row r="3540" spans="1:39" x14ac:dyDescent="0.25">
      <c r="A3540" s="47">
        <v>3536</v>
      </c>
      <c r="B3540" s="358" t="str">
        <f>IF(AND(E3540&lt;&gt;0,D3540&lt;&gt;0,F3540&lt;&gt;0),IF(C3540&lt;&gt;0,CONCATENATE(C3540,"-AGr",VLOOKUP(D3540,Listen!$A$2:$G$45,7,FALSE),"-",E3540,"-",F3540,),CONCATENATE("AGr",VLOOKUP(D3540,Listen!$A$2:$G$45,7,FALSE),"-",E3540,"-",F3540)),"keine vollständige ID")</f>
        <v>keine vollständige ID</v>
      </c>
      <c r="C3540" s="359">
        <f>'[2]III_SAV-Details_NB'!B3546</f>
        <v>0</v>
      </c>
      <c r="D3540" s="359">
        <f>'[2]III_SAV-Details_NB'!C3546</f>
        <v>0</v>
      </c>
      <c r="E3540" s="359">
        <f>'[2]III_SAV-Details_NB'!D3546</f>
        <v>0</v>
      </c>
      <c r="F3540" s="490"/>
      <c r="G3540" s="281">
        <f>'[2]III_SAV-Details_NB'!X3546</f>
        <v>0</v>
      </c>
      <c r="H3540" s="281">
        <f t="shared" si="911"/>
        <v>0</v>
      </c>
      <c r="I3540" s="281">
        <f>IF(con_EOGJahr=2025,'[2]III_SAV-Details_NB'!AA3546,IF(con_EOGJahr=2026,'[2]III_SAV-Details_NB'!AB3546,'[2]III_SAV-Details_NB'!AC3546))</f>
        <v>0</v>
      </c>
      <c r="J3540" s="282"/>
      <c r="K3540" s="282"/>
      <c r="L3540" s="282"/>
      <c r="M3540" s="282"/>
      <c r="N3540" s="282"/>
      <c r="O3540" s="282"/>
      <c r="P3540" s="52">
        <f t="shared" si="912"/>
        <v>0</v>
      </c>
      <c r="Q3540" s="60"/>
      <c r="R3540" s="53">
        <f t="shared" si="918"/>
        <v>0</v>
      </c>
      <c r="S3540" s="59"/>
      <c r="T3540" s="61"/>
      <c r="U3540" s="342" t="str">
        <f t="shared" si="922"/>
        <v>k.A.</v>
      </c>
      <c r="V3540" s="343" t="str">
        <f t="shared" si="919"/>
        <v>k.A.</v>
      </c>
      <c r="W3540" s="343" t="str">
        <f>IFERROR(IF(OR($D3540="",$E3540=0,con_Ende=0),"k.A.",IF(VLOOKUP($D3540,rng_ND,5,0)="Nein",VLOOKUP($D3540,rng_ND,2,FALSE),MIN(VLOOKUP($D3540,rng_ND,2,FALSE),A_Stammdaten!$B$19-D_SAV!$E3540+1))),"k.A.")</f>
        <v>k.A.</v>
      </c>
      <c r="X3540" s="343" t="str">
        <f t="shared" si="920"/>
        <v>k.A.</v>
      </c>
      <c r="Y3540" s="62"/>
      <c r="Z3540" s="48">
        <f t="shared" si="921"/>
        <v>0</v>
      </c>
      <c r="AA3540" s="457"/>
      <c r="AB3540" s="55">
        <f t="shared" si="913"/>
        <v>0</v>
      </c>
      <c r="AC3540" s="55">
        <f>IF(A_Stammdaten!$B$25="ja",D_SAV!AA3540,D_SAV!AB3540)</f>
        <v>0</v>
      </c>
      <c r="AD3540" s="478">
        <f>IF(AC3540=0,0,IF(U3540-(con_EOGJahr-D_SAV!E3540)&lt;=0,AC3540,AC3540/V3540))</f>
        <v>0</v>
      </c>
      <c r="AE3540" s="478">
        <f>IFERROR(IF(AND(VLOOKUP(D3540,rng_ND,5,FALSE)="Ja",D_SAV!T3540="degressiv"),D_SAV!AC3540*Y3540/100,0),0)</f>
        <v>0</v>
      </c>
      <c r="AF3540" s="55">
        <f>IFERROR(IF(VLOOKUP(D3540,rng_ND,5,FALSE)="Ja",MAX(D_SAV!AD3540:AE3540),D_SAV!AD3540),0)</f>
        <v>0</v>
      </c>
      <c r="AG3540" s="55">
        <f t="shared" si="914"/>
        <v>0</v>
      </c>
      <c r="AH3540" s="55">
        <f t="shared" si="915"/>
        <v>0</v>
      </c>
      <c r="AI3540" s="55">
        <f t="shared" si="916"/>
        <v>0</v>
      </c>
      <c r="AJ3540" s="55">
        <f t="shared" si="917"/>
        <v>0</v>
      </c>
      <c r="AK3540" s="55">
        <f t="shared" si="908"/>
        <v>0</v>
      </c>
      <c r="AL3540" s="55">
        <f t="shared" si="909"/>
        <v>0</v>
      </c>
      <c r="AM3540" s="55">
        <f t="shared" si="910"/>
        <v>0</v>
      </c>
    </row>
    <row r="3541" spans="1:39" x14ac:dyDescent="0.25">
      <c r="A3541" s="47">
        <v>3537</v>
      </c>
      <c r="B3541" s="358" t="str">
        <f>IF(AND(E3541&lt;&gt;0,D3541&lt;&gt;0,F3541&lt;&gt;0),IF(C3541&lt;&gt;0,CONCATENATE(C3541,"-AGr",VLOOKUP(D3541,Listen!$A$2:$G$45,7,FALSE),"-",E3541,"-",F3541,),CONCATENATE("AGr",VLOOKUP(D3541,Listen!$A$2:$G$45,7,FALSE),"-",E3541,"-",F3541)),"keine vollständige ID")</f>
        <v>keine vollständige ID</v>
      </c>
      <c r="C3541" s="359">
        <f>'[2]III_SAV-Details_NB'!B3547</f>
        <v>0</v>
      </c>
      <c r="D3541" s="359">
        <f>'[2]III_SAV-Details_NB'!C3547</f>
        <v>0</v>
      </c>
      <c r="E3541" s="359">
        <f>'[2]III_SAV-Details_NB'!D3547</f>
        <v>0</v>
      </c>
      <c r="F3541" s="490"/>
      <c r="G3541" s="281">
        <f>'[2]III_SAV-Details_NB'!X3547</f>
        <v>0</v>
      </c>
      <c r="H3541" s="281">
        <f t="shared" si="911"/>
        <v>0</v>
      </c>
      <c r="I3541" s="281">
        <f>IF(con_EOGJahr=2025,'[2]III_SAV-Details_NB'!AA3547,IF(con_EOGJahr=2026,'[2]III_SAV-Details_NB'!AB3547,'[2]III_SAV-Details_NB'!AC3547))</f>
        <v>0</v>
      </c>
      <c r="J3541" s="282"/>
      <c r="K3541" s="282"/>
      <c r="L3541" s="282"/>
      <c r="M3541" s="282"/>
      <c r="N3541" s="282"/>
      <c r="O3541" s="282"/>
      <c r="P3541" s="52">
        <f t="shared" si="912"/>
        <v>0</v>
      </c>
      <c r="Q3541" s="60"/>
      <c r="R3541" s="53">
        <f t="shared" si="918"/>
        <v>0</v>
      </c>
      <c r="S3541" s="59"/>
      <c r="T3541" s="61"/>
      <c r="U3541" s="342" t="str">
        <f t="shared" si="922"/>
        <v>k.A.</v>
      </c>
      <c r="V3541" s="343" t="str">
        <f t="shared" si="919"/>
        <v>k.A.</v>
      </c>
      <c r="W3541" s="343" t="str">
        <f>IFERROR(IF(OR($D3541="",$E3541=0,con_Ende=0),"k.A.",IF(VLOOKUP($D3541,rng_ND,5,0)="Nein",VLOOKUP($D3541,rng_ND,2,FALSE),MIN(VLOOKUP($D3541,rng_ND,2,FALSE),A_Stammdaten!$B$19-D_SAV!$E3541+1))),"k.A.")</f>
        <v>k.A.</v>
      </c>
      <c r="X3541" s="343" t="str">
        <f t="shared" si="920"/>
        <v>k.A.</v>
      </c>
      <c r="Y3541" s="62"/>
      <c r="Z3541" s="48">
        <f t="shared" si="921"/>
        <v>0</v>
      </c>
      <c r="AA3541" s="457"/>
      <c r="AB3541" s="55">
        <f t="shared" si="913"/>
        <v>0</v>
      </c>
      <c r="AC3541" s="55">
        <f>IF(A_Stammdaten!$B$25="ja",D_SAV!AA3541,D_SAV!AB3541)</f>
        <v>0</v>
      </c>
      <c r="AD3541" s="478">
        <f>IF(AC3541=0,0,IF(U3541-(con_EOGJahr-D_SAV!E3541)&lt;=0,AC3541,AC3541/V3541))</f>
        <v>0</v>
      </c>
      <c r="AE3541" s="478">
        <f>IFERROR(IF(AND(VLOOKUP(D3541,rng_ND,5,FALSE)="Ja",D_SAV!T3541="degressiv"),D_SAV!AC3541*Y3541/100,0),0)</f>
        <v>0</v>
      </c>
      <c r="AF3541" s="55">
        <f>IFERROR(IF(VLOOKUP(D3541,rng_ND,5,FALSE)="Ja",MAX(D_SAV!AD3541:AE3541),D_SAV!AD3541),0)</f>
        <v>0</v>
      </c>
      <c r="AG3541" s="55">
        <f t="shared" si="914"/>
        <v>0</v>
      </c>
      <c r="AH3541" s="55">
        <f t="shared" si="915"/>
        <v>0</v>
      </c>
      <c r="AI3541" s="55">
        <f t="shared" si="916"/>
        <v>0</v>
      </c>
      <c r="AJ3541" s="55">
        <f t="shared" si="917"/>
        <v>0</v>
      </c>
      <c r="AK3541" s="55">
        <f t="shared" si="908"/>
        <v>0</v>
      </c>
      <c r="AL3541" s="55">
        <f t="shared" si="909"/>
        <v>0</v>
      </c>
      <c r="AM3541" s="55">
        <f t="shared" si="910"/>
        <v>0</v>
      </c>
    </row>
    <row r="3542" spans="1:39" x14ac:dyDescent="0.25">
      <c r="A3542" s="47">
        <v>3538</v>
      </c>
      <c r="B3542" s="358" t="str">
        <f>IF(AND(E3542&lt;&gt;0,D3542&lt;&gt;0,F3542&lt;&gt;0),IF(C3542&lt;&gt;0,CONCATENATE(C3542,"-AGr",VLOOKUP(D3542,Listen!$A$2:$G$45,7,FALSE),"-",E3542,"-",F3542,),CONCATENATE("AGr",VLOOKUP(D3542,Listen!$A$2:$G$45,7,FALSE),"-",E3542,"-",F3542)),"keine vollständige ID")</f>
        <v>keine vollständige ID</v>
      </c>
      <c r="C3542" s="359">
        <f>'[2]III_SAV-Details_NB'!B3548</f>
        <v>0</v>
      </c>
      <c r="D3542" s="359">
        <f>'[2]III_SAV-Details_NB'!C3548</f>
        <v>0</v>
      </c>
      <c r="E3542" s="359">
        <f>'[2]III_SAV-Details_NB'!D3548</f>
        <v>0</v>
      </c>
      <c r="F3542" s="490"/>
      <c r="G3542" s="281">
        <f>'[2]III_SAV-Details_NB'!X3548</f>
        <v>0</v>
      </c>
      <c r="H3542" s="281">
        <f t="shared" si="911"/>
        <v>0</v>
      </c>
      <c r="I3542" s="281">
        <f>IF(con_EOGJahr=2025,'[2]III_SAV-Details_NB'!AA3548,IF(con_EOGJahr=2026,'[2]III_SAV-Details_NB'!AB3548,'[2]III_SAV-Details_NB'!AC3548))</f>
        <v>0</v>
      </c>
      <c r="J3542" s="282"/>
      <c r="K3542" s="282"/>
      <c r="L3542" s="282"/>
      <c r="M3542" s="282"/>
      <c r="N3542" s="282"/>
      <c r="O3542" s="282"/>
      <c r="P3542" s="52">
        <f t="shared" si="912"/>
        <v>0</v>
      </c>
      <c r="Q3542" s="60"/>
      <c r="R3542" s="53">
        <f t="shared" si="918"/>
        <v>0</v>
      </c>
      <c r="S3542" s="59"/>
      <c r="T3542" s="61"/>
      <c r="U3542" s="342" t="str">
        <f t="shared" si="922"/>
        <v>k.A.</v>
      </c>
      <c r="V3542" s="343" t="str">
        <f t="shared" si="919"/>
        <v>k.A.</v>
      </c>
      <c r="W3542" s="343" t="str">
        <f>IFERROR(IF(OR($D3542="",$E3542=0,con_Ende=0),"k.A.",IF(VLOOKUP($D3542,rng_ND,5,0)="Nein",VLOOKUP($D3542,rng_ND,2,FALSE),MIN(VLOOKUP($D3542,rng_ND,2,FALSE),A_Stammdaten!$B$19-D_SAV!$E3542+1))),"k.A.")</f>
        <v>k.A.</v>
      </c>
      <c r="X3542" s="343" t="str">
        <f t="shared" si="920"/>
        <v>k.A.</v>
      </c>
      <c r="Y3542" s="62"/>
      <c r="Z3542" s="48">
        <f t="shared" si="921"/>
        <v>0</v>
      </c>
      <c r="AA3542" s="457"/>
      <c r="AB3542" s="55">
        <f t="shared" si="913"/>
        <v>0</v>
      </c>
      <c r="AC3542" s="55">
        <f>IF(A_Stammdaten!$B$25="ja",D_SAV!AA3542,D_SAV!AB3542)</f>
        <v>0</v>
      </c>
      <c r="AD3542" s="478">
        <f>IF(AC3542=0,0,IF(U3542-(con_EOGJahr-D_SAV!E3542)&lt;=0,AC3542,AC3542/V3542))</f>
        <v>0</v>
      </c>
      <c r="AE3542" s="478">
        <f>IFERROR(IF(AND(VLOOKUP(D3542,rng_ND,5,FALSE)="Ja",D_SAV!T3542="degressiv"),D_SAV!AC3542*Y3542/100,0),0)</f>
        <v>0</v>
      </c>
      <c r="AF3542" s="55">
        <f>IFERROR(IF(VLOOKUP(D3542,rng_ND,5,FALSE)="Ja",MAX(D_SAV!AD3542:AE3542),D_SAV!AD3542),0)</f>
        <v>0</v>
      </c>
      <c r="AG3542" s="55">
        <f t="shared" si="914"/>
        <v>0</v>
      </c>
      <c r="AH3542" s="55">
        <f t="shared" si="915"/>
        <v>0</v>
      </c>
      <c r="AI3542" s="55">
        <f t="shared" si="916"/>
        <v>0</v>
      </c>
      <c r="AJ3542" s="55">
        <f t="shared" si="917"/>
        <v>0</v>
      </c>
      <c r="AK3542" s="55">
        <f t="shared" si="908"/>
        <v>0</v>
      </c>
      <c r="AL3542" s="55">
        <f t="shared" si="909"/>
        <v>0</v>
      </c>
      <c r="AM3542" s="55">
        <f t="shared" si="910"/>
        <v>0</v>
      </c>
    </row>
    <row r="3543" spans="1:39" x14ac:dyDescent="0.25">
      <c r="A3543" s="47">
        <v>3539</v>
      </c>
      <c r="B3543" s="358" t="str">
        <f>IF(AND(E3543&lt;&gt;0,D3543&lt;&gt;0,F3543&lt;&gt;0),IF(C3543&lt;&gt;0,CONCATENATE(C3543,"-AGr",VLOOKUP(D3543,Listen!$A$2:$G$45,7,FALSE),"-",E3543,"-",F3543,),CONCATENATE("AGr",VLOOKUP(D3543,Listen!$A$2:$G$45,7,FALSE),"-",E3543,"-",F3543)),"keine vollständige ID")</f>
        <v>keine vollständige ID</v>
      </c>
      <c r="C3543" s="359">
        <f>'[2]III_SAV-Details_NB'!B3549</f>
        <v>0</v>
      </c>
      <c r="D3543" s="359">
        <f>'[2]III_SAV-Details_NB'!C3549</f>
        <v>0</v>
      </c>
      <c r="E3543" s="359">
        <f>'[2]III_SAV-Details_NB'!D3549</f>
        <v>0</v>
      </c>
      <c r="F3543" s="490"/>
      <c r="G3543" s="281">
        <f>'[2]III_SAV-Details_NB'!X3549</f>
        <v>0</v>
      </c>
      <c r="H3543" s="281">
        <f t="shared" si="911"/>
        <v>0</v>
      </c>
      <c r="I3543" s="281">
        <f>IF(con_EOGJahr=2025,'[2]III_SAV-Details_NB'!AA3549,IF(con_EOGJahr=2026,'[2]III_SAV-Details_NB'!AB3549,'[2]III_SAV-Details_NB'!AC3549))</f>
        <v>0</v>
      </c>
      <c r="J3543" s="282"/>
      <c r="K3543" s="282"/>
      <c r="L3543" s="282"/>
      <c r="M3543" s="282"/>
      <c r="N3543" s="282"/>
      <c r="O3543" s="282"/>
      <c r="P3543" s="52">
        <f t="shared" si="912"/>
        <v>0</v>
      </c>
      <c r="Q3543" s="60"/>
      <c r="R3543" s="53">
        <f t="shared" si="918"/>
        <v>0</v>
      </c>
      <c r="S3543" s="59"/>
      <c r="T3543" s="61"/>
      <c r="U3543" s="342" t="str">
        <f t="shared" si="922"/>
        <v>k.A.</v>
      </c>
      <c r="V3543" s="343" t="str">
        <f t="shared" si="919"/>
        <v>k.A.</v>
      </c>
      <c r="W3543" s="343" t="str">
        <f>IFERROR(IF(OR($D3543="",$E3543=0,con_Ende=0),"k.A.",IF(VLOOKUP($D3543,rng_ND,5,0)="Nein",VLOOKUP($D3543,rng_ND,2,FALSE),MIN(VLOOKUP($D3543,rng_ND,2,FALSE),A_Stammdaten!$B$19-D_SAV!$E3543+1))),"k.A.")</f>
        <v>k.A.</v>
      </c>
      <c r="X3543" s="343" t="str">
        <f t="shared" si="920"/>
        <v>k.A.</v>
      </c>
      <c r="Y3543" s="62"/>
      <c r="Z3543" s="48">
        <f t="shared" si="921"/>
        <v>0</v>
      </c>
      <c r="AA3543" s="457"/>
      <c r="AB3543" s="55">
        <f t="shared" si="913"/>
        <v>0</v>
      </c>
      <c r="AC3543" s="55">
        <f>IF(A_Stammdaten!$B$25="ja",D_SAV!AA3543,D_SAV!AB3543)</f>
        <v>0</v>
      </c>
      <c r="AD3543" s="478">
        <f>IF(AC3543=0,0,IF(U3543-(con_EOGJahr-D_SAV!E3543)&lt;=0,AC3543,AC3543/V3543))</f>
        <v>0</v>
      </c>
      <c r="AE3543" s="478">
        <f>IFERROR(IF(AND(VLOOKUP(D3543,rng_ND,5,FALSE)="Ja",D_SAV!T3543="degressiv"),D_SAV!AC3543*Y3543/100,0),0)</f>
        <v>0</v>
      </c>
      <c r="AF3543" s="55">
        <f>IFERROR(IF(VLOOKUP(D3543,rng_ND,5,FALSE)="Ja",MAX(D_SAV!AD3543:AE3543),D_SAV!AD3543),0)</f>
        <v>0</v>
      </c>
      <c r="AG3543" s="55">
        <f t="shared" si="914"/>
        <v>0</v>
      </c>
      <c r="AH3543" s="55">
        <f t="shared" si="915"/>
        <v>0</v>
      </c>
      <c r="AI3543" s="55">
        <f t="shared" si="916"/>
        <v>0</v>
      </c>
      <c r="AJ3543" s="55">
        <f t="shared" si="917"/>
        <v>0</v>
      </c>
      <c r="AK3543" s="55">
        <f t="shared" si="908"/>
        <v>0</v>
      </c>
      <c r="AL3543" s="55">
        <f t="shared" si="909"/>
        <v>0</v>
      </c>
      <c r="AM3543" s="55">
        <f t="shared" si="910"/>
        <v>0</v>
      </c>
    </row>
    <row r="3544" spans="1:39" x14ac:dyDescent="0.25">
      <c r="A3544" s="47">
        <v>3540</v>
      </c>
      <c r="B3544" s="358" t="str">
        <f>IF(AND(E3544&lt;&gt;0,D3544&lt;&gt;0,F3544&lt;&gt;0),IF(C3544&lt;&gt;0,CONCATENATE(C3544,"-AGr",VLOOKUP(D3544,Listen!$A$2:$G$45,7,FALSE),"-",E3544,"-",F3544,),CONCATENATE("AGr",VLOOKUP(D3544,Listen!$A$2:$G$45,7,FALSE),"-",E3544,"-",F3544)),"keine vollständige ID")</f>
        <v>keine vollständige ID</v>
      </c>
      <c r="C3544" s="359">
        <f>'[2]III_SAV-Details_NB'!B3550</f>
        <v>0</v>
      </c>
      <c r="D3544" s="359">
        <f>'[2]III_SAV-Details_NB'!C3550</f>
        <v>0</v>
      </c>
      <c r="E3544" s="359">
        <f>'[2]III_SAV-Details_NB'!D3550</f>
        <v>0</v>
      </c>
      <c r="F3544" s="490"/>
      <c r="G3544" s="281">
        <f>'[2]III_SAV-Details_NB'!X3550</f>
        <v>0</v>
      </c>
      <c r="H3544" s="281">
        <f t="shared" si="911"/>
        <v>0</v>
      </c>
      <c r="I3544" s="281">
        <f>IF(con_EOGJahr=2025,'[2]III_SAV-Details_NB'!AA3550,IF(con_EOGJahr=2026,'[2]III_SAV-Details_NB'!AB3550,'[2]III_SAV-Details_NB'!AC3550))</f>
        <v>0</v>
      </c>
      <c r="J3544" s="282"/>
      <c r="K3544" s="282"/>
      <c r="L3544" s="282"/>
      <c r="M3544" s="282"/>
      <c r="N3544" s="282"/>
      <c r="O3544" s="282"/>
      <c r="P3544" s="52">
        <f t="shared" si="912"/>
        <v>0</v>
      </c>
      <c r="Q3544" s="60"/>
      <c r="R3544" s="53">
        <f t="shared" si="918"/>
        <v>0</v>
      </c>
      <c r="S3544" s="59"/>
      <c r="T3544" s="61"/>
      <c r="U3544" s="342" t="str">
        <f t="shared" si="922"/>
        <v>k.A.</v>
      </c>
      <c r="V3544" s="343" t="str">
        <f t="shared" si="919"/>
        <v>k.A.</v>
      </c>
      <c r="W3544" s="343" t="str">
        <f>IFERROR(IF(OR($D3544="",$E3544=0,con_Ende=0),"k.A.",IF(VLOOKUP($D3544,rng_ND,5,0)="Nein",VLOOKUP($D3544,rng_ND,2,FALSE),MIN(VLOOKUP($D3544,rng_ND,2,FALSE),A_Stammdaten!$B$19-D_SAV!$E3544+1))),"k.A.")</f>
        <v>k.A.</v>
      </c>
      <c r="X3544" s="343" t="str">
        <f t="shared" si="920"/>
        <v>k.A.</v>
      </c>
      <c r="Y3544" s="62"/>
      <c r="Z3544" s="48">
        <f t="shared" si="921"/>
        <v>0</v>
      </c>
      <c r="AA3544" s="457"/>
      <c r="AB3544" s="55">
        <f t="shared" si="913"/>
        <v>0</v>
      </c>
      <c r="AC3544" s="55">
        <f>IF(A_Stammdaten!$B$25="ja",D_SAV!AA3544,D_SAV!AB3544)</f>
        <v>0</v>
      </c>
      <c r="AD3544" s="478">
        <f>IF(AC3544=0,0,IF(U3544-(con_EOGJahr-D_SAV!E3544)&lt;=0,AC3544,AC3544/V3544))</f>
        <v>0</v>
      </c>
      <c r="AE3544" s="478">
        <f>IFERROR(IF(AND(VLOOKUP(D3544,rng_ND,5,FALSE)="Ja",D_SAV!T3544="degressiv"),D_SAV!AC3544*Y3544/100,0),0)</f>
        <v>0</v>
      </c>
      <c r="AF3544" s="55">
        <f>IFERROR(IF(VLOOKUP(D3544,rng_ND,5,FALSE)="Ja",MAX(D_SAV!AD3544:AE3544),D_SAV!AD3544),0)</f>
        <v>0</v>
      </c>
      <c r="AG3544" s="55">
        <f t="shared" si="914"/>
        <v>0</v>
      </c>
      <c r="AH3544" s="55">
        <f t="shared" si="915"/>
        <v>0</v>
      </c>
      <c r="AI3544" s="55">
        <f t="shared" si="916"/>
        <v>0</v>
      </c>
      <c r="AJ3544" s="55">
        <f t="shared" si="917"/>
        <v>0</v>
      </c>
      <c r="AK3544" s="55">
        <f t="shared" si="908"/>
        <v>0</v>
      </c>
      <c r="AL3544" s="55">
        <f t="shared" si="909"/>
        <v>0</v>
      </c>
      <c r="AM3544" s="55">
        <f t="shared" si="910"/>
        <v>0</v>
      </c>
    </row>
    <row r="3545" spans="1:39" x14ac:dyDescent="0.25">
      <c r="A3545" s="47">
        <v>3541</v>
      </c>
      <c r="B3545" s="358" t="str">
        <f>IF(AND(E3545&lt;&gt;0,D3545&lt;&gt;0,F3545&lt;&gt;0),IF(C3545&lt;&gt;0,CONCATENATE(C3545,"-AGr",VLOOKUP(D3545,Listen!$A$2:$G$45,7,FALSE),"-",E3545,"-",F3545,),CONCATENATE("AGr",VLOOKUP(D3545,Listen!$A$2:$G$45,7,FALSE),"-",E3545,"-",F3545)),"keine vollständige ID")</f>
        <v>keine vollständige ID</v>
      </c>
      <c r="C3545" s="359">
        <f>'[2]III_SAV-Details_NB'!B3551</f>
        <v>0</v>
      </c>
      <c r="D3545" s="359">
        <f>'[2]III_SAV-Details_NB'!C3551</f>
        <v>0</v>
      </c>
      <c r="E3545" s="359">
        <f>'[2]III_SAV-Details_NB'!D3551</f>
        <v>0</v>
      </c>
      <c r="F3545" s="490"/>
      <c r="G3545" s="281">
        <f>'[2]III_SAV-Details_NB'!X3551</f>
        <v>0</v>
      </c>
      <c r="H3545" s="281">
        <f t="shared" si="911"/>
        <v>0</v>
      </c>
      <c r="I3545" s="281">
        <f>IF(con_EOGJahr=2025,'[2]III_SAV-Details_NB'!AA3551,IF(con_EOGJahr=2026,'[2]III_SAV-Details_NB'!AB3551,'[2]III_SAV-Details_NB'!AC3551))</f>
        <v>0</v>
      </c>
      <c r="J3545" s="282"/>
      <c r="K3545" s="282"/>
      <c r="L3545" s="282"/>
      <c r="M3545" s="282"/>
      <c r="N3545" s="282"/>
      <c r="O3545" s="282"/>
      <c r="P3545" s="52">
        <f t="shared" si="912"/>
        <v>0</v>
      </c>
      <c r="Q3545" s="60"/>
      <c r="R3545" s="53">
        <f t="shared" si="918"/>
        <v>0</v>
      </c>
      <c r="S3545" s="59"/>
      <c r="T3545" s="61"/>
      <c r="U3545" s="342" t="str">
        <f t="shared" si="922"/>
        <v>k.A.</v>
      </c>
      <c r="V3545" s="343" t="str">
        <f t="shared" si="919"/>
        <v>k.A.</v>
      </c>
      <c r="W3545" s="343" t="str">
        <f>IFERROR(IF(OR($D3545="",$E3545=0,con_Ende=0),"k.A.",IF(VLOOKUP($D3545,rng_ND,5,0)="Nein",VLOOKUP($D3545,rng_ND,2,FALSE),MIN(VLOOKUP($D3545,rng_ND,2,FALSE),A_Stammdaten!$B$19-D_SAV!$E3545+1))),"k.A.")</f>
        <v>k.A.</v>
      </c>
      <c r="X3545" s="343" t="str">
        <f t="shared" si="920"/>
        <v>k.A.</v>
      </c>
      <c r="Y3545" s="62"/>
      <c r="Z3545" s="48">
        <f t="shared" si="921"/>
        <v>0</v>
      </c>
      <c r="AA3545" s="457"/>
      <c r="AB3545" s="55">
        <f t="shared" si="913"/>
        <v>0</v>
      </c>
      <c r="AC3545" s="55">
        <f>IF(A_Stammdaten!$B$25="ja",D_SAV!AA3545,D_SAV!AB3545)</f>
        <v>0</v>
      </c>
      <c r="AD3545" s="478">
        <f>IF(AC3545=0,0,IF(U3545-(con_EOGJahr-D_SAV!E3545)&lt;=0,AC3545,AC3545/V3545))</f>
        <v>0</v>
      </c>
      <c r="AE3545" s="478">
        <f>IFERROR(IF(AND(VLOOKUP(D3545,rng_ND,5,FALSE)="Ja",D_SAV!T3545="degressiv"),D_SAV!AC3545*Y3545/100,0),0)</f>
        <v>0</v>
      </c>
      <c r="AF3545" s="55">
        <f>IFERROR(IF(VLOOKUP(D3545,rng_ND,5,FALSE)="Ja",MAX(D_SAV!AD3545:AE3545),D_SAV!AD3545),0)</f>
        <v>0</v>
      </c>
      <c r="AG3545" s="55">
        <f t="shared" si="914"/>
        <v>0</v>
      </c>
      <c r="AH3545" s="55">
        <f t="shared" si="915"/>
        <v>0</v>
      </c>
      <c r="AI3545" s="55">
        <f t="shared" si="916"/>
        <v>0</v>
      </c>
      <c r="AJ3545" s="55">
        <f t="shared" si="917"/>
        <v>0</v>
      </c>
      <c r="AK3545" s="55">
        <f t="shared" si="908"/>
        <v>0</v>
      </c>
      <c r="AL3545" s="55">
        <f t="shared" si="909"/>
        <v>0</v>
      </c>
      <c r="AM3545" s="55">
        <f t="shared" si="910"/>
        <v>0</v>
      </c>
    </row>
    <row r="3546" spans="1:39" x14ac:dyDescent="0.25">
      <c r="A3546" s="47">
        <v>3542</v>
      </c>
      <c r="B3546" s="358" t="str">
        <f>IF(AND(E3546&lt;&gt;0,D3546&lt;&gt;0,F3546&lt;&gt;0),IF(C3546&lt;&gt;0,CONCATENATE(C3546,"-AGr",VLOOKUP(D3546,Listen!$A$2:$G$45,7,FALSE),"-",E3546,"-",F3546,),CONCATENATE("AGr",VLOOKUP(D3546,Listen!$A$2:$G$45,7,FALSE),"-",E3546,"-",F3546)),"keine vollständige ID")</f>
        <v>keine vollständige ID</v>
      </c>
      <c r="C3546" s="359">
        <f>'[2]III_SAV-Details_NB'!B3552</f>
        <v>0</v>
      </c>
      <c r="D3546" s="359">
        <f>'[2]III_SAV-Details_NB'!C3552</f>
        <v>0</v>
      </c>
      <c r="E3546" s="359">
        <f>'[2]III_SAV-Details_NB'!D3552</f>
        <v>0</v>
      </c>
      <c r="F3546" s="490"/>
      <c r="G3546" s="281">
        <f>'[2]III_SAV-Details_NB'!X3552</f>
        <v>0</v>
      </c>
      <c r="H3546" s="281">
        <f t="shared" si="911"/>
        <v>0</v>
      </c>
      <c r="I3546" s="281">
        <f>IF(con_EOGJahr=2025,'[2]III_SAV-Details_NB'!AA3552,IF(con_EOGJahr=2026,'[2]III_SAV-Details_NB'!AB3552,'[2]III_SAV-Details_NB'!AC3552))</f>
        <v>0</v>
      </c>
      <c r="J3546" s="282"/>
      <c r="K3546" s="282"/>
      <c r="L3546" s="282"/>
      <c r="M3546" s="282"/>
      <c r="N3546" s="282"/>
      <c r="O3546" s="282"/>
      <c r="P3546" s="52">
        <f t="shared" si="912"/>
        <v>0</v>
      </c>
      <c r="Q3546" s="60"/>
      <c r="R3546" s="53">
        <f t="shared" si="918"/>
        <v>0</v>
      </c>
      <c r="S3546" s="59"/>
      <c r="T3546" s="61"/>
      <c r="U3546" s="342" t="str">
        <f t="shared" si="922"/>
        <v>k.A.</v>
      </c>
      <c r="V3546" s="343" t="str">
        <f t="shared" si="919"/>
        <v>k.A.</v>
      </c>
      <c r="W3546" s="343" t="str">
        <f>IFERROR(IF(OR($D3546="",$E3546=0,con_Ende=0),"k.A.",IF(VLOOKUP($D3546,rng_ND,5,0)="Nein",VLOOKUP($D3546,rng_ND,2,FALSE),MIN(VLOOKUP($D3546,rng_ND,2,FALSE),A_Stammdaten!$B$19-D_SAV!$E3546+1))),"k.A.")</f>
        <v>k.A.</v>
      </c>
      <c r="X3546" s="343" t="str">
        <f t="shared" si="920"/>
        <v>k.A.</v>
      </c>
      <c r="Y3546" s="62"/>
      <c r="Z3546" s="48">
        <f t="shared" si="921"/>
        <v>0</v>
      </c>
      <c r="AA3546" s="457"/>
      <c r="AB3546" s="55">
        <f t="shared" si="913"/>
        <v>0</v>
      </c>
      <c r="AC3546" s="55">
        <f>IF(A_Stammdaten!$B$25="ja",D_SAV!AA3546,D_SAV!AB3546)</f>
        <v>0</v>
      </c>
      <c r="AD3546" s="478">
        <f>IF(AC3546=0,0,IF(U3546-(con_EOGJahr-D_SAV!E3546)&lt;=0,AC3546,AC3546/V3546))</f>
        <v>0</v>
      </c>
      <c r="AE3546" s="478">
        <f>IFERROR(IF(AND(VLOOKUP(D3546,rng_ND,5,FALSE)="Ja",D_SAV!T3546="degressiv"),D_SAV!AC3546*Y3546/100,0),0)</f>
        <v>0</v>
      </c>
      <c r="AF3546" s="55">
        <f>IFERROR(IF(VLOOKUP(D3546,rng_ND,5,FALSE)="Ja",MAX(D_SAV!AD3546:AE3546),D_SAV!AD3546),0)</f>
        <v>0</v>
      </c>
      <c r="AG3546" s="55">
        <f t="shared" si="914"/>
        <v>0</v>
      </c>
      <c r="AH3546" s="55">
        <f t="shared" si="915"/>
        <v>0</v>
      </c>
      <c r="AI3546" s="55">
        <f t="shared" si="916"/>
        <v>0</v>
      </c>
      <c r="AJ3546" s="55">
        <f t="shared" si="917"/>
        <v>0</v>
      </c>
      <c r="AK3546" s="55">
        <f t="shared" si="908"/>
        <v>0</v>
      </c>
      <c r="AL3546" s="55">
        <f t="shared" si="909"/>
        <v>0</v>
      </c>
      <c r="AM3546" s="55">
        <f t="shared" si="910"/>
        <v>0</v>
      </c>
    </row>
    <row r="3547" spans="1:39" x14ac:dyDescent="0.25">
      <c r="A3547" s="47">
        <v>3543</v>
      </c>
      <c r="B3547" s="358" t="str">
        <f>IF(AND(E3547&lt;&gt;0,D3547&lt;&gt;0,F3547&lt;&gt;0),IF(C3547&lt;&gt;0,CONCATENATE(C3547,"-AGr",VLOOKUP(D3547,Listen!$A$2:$G$45,7,FALSE),"-",E3547,"-",F3547,),CONCATENATE("AGr",VLOOKUP(D3547,Listen!$A$2:$G$45,7,FALSE),"-",E3547,"-",F3547)),"keine vollständige ID")</f>
        <v>keine vollständige ID</v>
      </c>
      <c r="C3547" s="359">
        <f>'[2]III_SAV-Details_NB'!B3553</f>
        <v>0</v>
      </c>
      <c r="D3547" s="359">
        <f>'[2]III_SAV-Details_NB'!C3553</f>
        <v>0</v>
      </c>
      <c r="E3547" s="359">
        <f>'[2]III_SAV-Details_NB'!D3553</f>
        <v>0</v>
      </c>
      <c r="F3547" s="490"/>
      <c r="G3547" s="281">
        <f>'[2]III_SAV-Details_NB'!X3553</f>
        <v>0</v>
      </c>
      <c r="H3547" s="281">
        <f t="shared" si="911"/>
        <v>0</v>
      </c>
      <c r="I3547" s="281">
        <f>IF(con_EOGJahr=2025,'[2]III_SAV-Details_NB'!AA3553,IF(con_EOGJahr=2026,'[2]III_SAV-Details_NB'!AB3553,'[2]III_SAV-Details_NB'!AC3553))</f>
        <v>0</v>
      </c>
      <c r="J3547" s="282"/>
      <c r="K3547" s="282"/>
      <c r="L3547" s="282"/>
      <c r="M3547" s="282"/>
      <c r="N3547" s="282"/>
      <c r="O3547" s="282"/>
      <c r="P3547" s="52">
        <f t="shared" si="912"/>
        <v>0</v>
      </c>
      <c r="Q3547" s="60"/>
      <c r="R3547" s="53">
        <f t="shared" si="918"/>
        <v>0</v>
      </c>
      <c r="S3547" s="59"/>
      <c r="T3547" s="61"/>
      <c r="U3547" s="342" t="str">
        <f t="shared" si="922"/>
        <v>k.A.</v>
      </c>
      <c r="V3547" s="343" t="str">
        <f t="shared" si="919"/>
        <v>k.A.</v>
      </c>
      <c r="W3547" s="343" t="str">
        <f>IFERROR(IF(OR($D3547="",$E3547=0,con_Ende=0),"k.A.",IF(VLOOKUP($D3547,rng_ND,5,0)="Nein",VLOOKUP($D3547,rng_ND,2,FALSE),MIN(VLOOKUP($D3547,rng_ND,2,FALSE),A_Stammdaten!$B$19-D_SAV!$E3547+1))),"k.A.")</f>
        <v>k.A.</v>
      </c>
      <c r="X3547" s="343" t="str">
        <f t="shared" si="920"/>
        <v>k.A.</v>
      </c>
      <c r="Y3547" s="62"/>
      <c r="Z3547" s="48">
        <f t="shared" si="921"/>
        <v>0</v>
      </c>
      <c r="AA3547" s="457"/>
      <c r="AB3547" s="55">
        <f t="shared" si="913"/>
        <v>0</v>
      </c>
      <c r="AC3547" s="55">
        <f>IF(A_Stammdaten!$B$25="ja",D_SAV!AA3547,D_SAV!AB3547)</f>
        <v>0</v>
      </c>
      <c r="AD3547" s="478">
        <f>IF(AC3547=0,0,IF(U3547-(con_EOGJahr-D_SAV!E3547)&lt;=0,AC3547,AC3547/V3547))</f>
        <v>0</v>
      </c>
      <c r="AE3547" s="478">
        <f>IFERROR(IF(AND(VLOOKUP(D3547,rng_ND,5,FALSE)="Ja",D_SAV!T3547="degressiv"),D_SAV!AC3547*Y3547/100,0),0)</f>
        <v>0</v>
      </c>
      <c r="AF3547" s="55">
        <f>IFERROR(IF(VLOOKUP(D3547,rng_ND,5,FALSE)="Ja",MAX(D_SAV!AD3547:AE3547),D_SAV!AD3547),0)</f>
        <v>0</v>
      </c>
      <c r="AG3547" s="55">
        <f t="shared" si="914"/>
        <v>0</v>
      </c>
      <c r="AH3547" s="55">
        <f t="shared" si="915"/>
        <v>0</v>
      </c>
      <c r="AI3547" s="55">
        <f t="shared" si="916"/>
        <v>0</v>
      </c>
      <c r="AJ3547" s="55">
        <f t="shared" si="917"/>
        <v>0</v>
      </c>
      <c r="AK3547" s="55">
        <f t="shared" si="908"/>
        <v>0</v>
      </c>
      <c r="AL3547" s="55">
        <f t="shared" si="909"/>
        <v>0</v>
      </c>
      <c r="AM3547" s="55">
        <f t="shared" si="910"/>
        <v>0</v>
      </c>
    </row>
    <row r="3548" spans="1:39" x14ac:dyDescent="0.25">
      <c r="A3548" s="47">
        <v>3544</v>
      </c>
      <c r="B3548" s="358" t="str">
        <f>IF(AND(E3548&lt;&gt;0,D3548&lt;&gt;0,F3548&lt;&gt;0),IF(C3548&lt;&gt;0,CONCATENATE(C3548,"-AGr",VLOOKUP(D3548,Listen!$A$2:$G$45,7,FALSE),"-",E3548,"-",F3548,),CONCATENATE("AGr",VLOOKUP(D3548,Listen!$A$2:$G$45,7,FALSE),"-",E3548,"-",F3548)),"keine vollständige ID")</f>
        <v>keine vollständige ID</v>
      </c>
      <c r="C3548" s="359">
        <f>'[2]III_SAV-Details_NB'!B3554</f>
        <v>0</v>
      </c>
      <c r="D3548" s="359">
        <f>'[2]III_SAV-Details_NB'!C3554</f>
        <v>0</v>
      </c>
      <c r="E3548" s="359">
        <f>'[2]III_SAV-Details_NB'!D3554</f>
        <v>0</v>
      </c>
      <c r="F3548" s="490"/>
      <c r="G3548" s="281">
        <f>'[2]III_SAV-Details_NB'!X3554</f>
        <v>0</v>
      </c>
      <c r="H3548" s="281">
        <f t="shared" si="911"/>
        <v>0</v>
      </c>
      <c r="I3548" s="281">
        <f>IF(con_EOGJahr=2025,'[2]III_SAV-Details_NB'!AA3554,IF(con_EOGJahr=2026,'[2]III_SAV-Details_NB'!AB3554,'[2]III_SAV-Details_NB'!AC3554))</f>
        <v>0</v>
      </c>
      <c r="J3548" s="282"/>
      <c r="K3548" s="282"/>
      <c r="L3548" s="282"/>
      <c r="M3548" s="282"/>
      <c r="N3548" s="282"/>
      <c r="O3548" s="282"/>
      <c r="P3548" s="52">
        <f t="shared" si="912"/>
        <v>0</v>
      </c>
      <c r="Q3548" s="60"/>
      <c r="R3548" s="53">
        <f t="shared" si="918"/>
        <v>0</v>
      </c>
      <c r="S3548" s="59"/>
      <c r="T3548" s="61"/>
      <c r="U3548" s="342" t="str">
        <f t="shared" si="922"/>
        <v>k.A.</v>
      </c>
      <c r="V3548" s="343" t="str">
        <f t="shared" si="919"/>
        <v>k.A.</v>
      </c>
      <c r="W3548" s="343" t="str">
        <f>IFERROR(IF(OR($D3548="",$E3548=0,con_Ende=0),"k.A.",IF(VLOOKUP($D3548,rng_ND,5,0)="Nein",VLOOKUP($D3548,rng_ND,2,FALSE),MIN(VLOOKUP($D3548,rng_ND,2,FALSE),A_Stammdaten!$B$19-D_SAV!$E3548+1))),"k.A.")</f>
        <v>k.A.</v>
      </c>
      <c r="X3548" s="343" t="str">
        <f t="shared" si="920"/>
        <v>k.A.</v>
      </c>
      <c r="Y3548" s="62"/>
      <c r="Z3548" s="48">
        <f t="shared" si="921"/>
        <v>0</v>
      </c>
      <c r="AA3548" s="457"/>
      <c r="AB3548" s="55">
        <f t="shared" si="913"/>
        <v>0</v>
      </c>
      <c r="AC3548" s="55">
        <f>IF(A_Stammdaten!$B$25="ja",D_SAV!AA3548,D_SAV!AB3548)</f>
        <v>0</v>
      </c>
      <c r="AD3548" s="478">
        <f>IF(AC3548=0,0,IF(U3548-(con_EOGJahr-D_SAV!E3548)&lt;=0,AC3548,AC3548/V3548))</f>
        <v>0</v>
      </c>
      <c r="AE3548" s="478">
        <f>IFERROR(IF(AND(VLOOKUP(D3548,rng_ND,5,FALSE)="Ja",D_SAV!T3548="degressiv"),D_SAV!AC3548*Y3548/100,0),0)</f>
        <v>0</v>
      </c>
      <c r="AF3548" s="55">
        <f>IFERROR(IF(VLOOKUP(D3548,rng_ND,5,FALSE)="Ja",MAX(D_SAV!AD3548:AE3548),D_SAV!AD3548),0)</f>
        <v>0</v>
      </c>
      <c r="AG3548" s="55">
        <f t="shared" si="914"/>
        <v>0</v>
      </c>
      <c r="AH3548" s="55">
        <f t="shared" si="915"/>
        <v>0</v>
      </c>
      <c r="AI3548" s="55">
        <f t="shared" si="916"/>
        <v>0</v>
      </c>
      <c r="AJ3548" s="55">
        <f t="shared" si="917"/>
        <v>0</v>
      </c>
      <c r="AK3548" s="55">
        <f t="shared" si="908"/>
        <v>0</v>
      </c>
      <c r="AL3548" s="55">
        <f t="shared" si="909"/>
        <v>0</v>
      </c>
      <c r="AM3548" s="55">
        <f t="shared" si="910"/>
        <v>0</v>
      </c>
    </row>
    <row r="3549" spans="1:39" x14ac:dyDescent="0.25">
      <c r="A3549" s="47">
        <v>3545</v>
      </c>
      <c r="B3549" s="358" t="str">
        <f>IF(AND(E3549&lt;&gt;0,D3549&lt;&gt;0,F3549&lt;&gt;0),IF(C3549&lt;&gt;0,CONCATENATE(C3549,"-AGr",VLOOKUP(D3549,Listen!$A$2:$G$45,7,FALSE),"-",E3549,"-",F3549,),CONCATENATE("AGr",VLOOKUP(D3549,Listen!$A$2:$G$45,7,FALSE),"-",E3549,"-",F3549)),"keine vollständige ID")</f>
        <v>keine vollständige ID</v>
      </c>
      <c r="C3549" s="359">
        <f>'[2]III_SAV-Details_NB'!B3555</f>
        <v>0</v>
      </c>
      <c r="D3549" s="359">
        <f>'[2]III_SAV-Details_NB'!C3555</f>
        <v>0</v>
      </c>
      <c r="E3549" s="359">
        <f>'[2]III_SAV-Details_NB'!D3555</f>
        <v>0</v>
      </c>
      <c r="F3549" s="490"/>
      <c r="G3549" s="281">
        <f>'[2]III_SAV-Details_NB'!X3555</f>
        <v>0</v>
      </c>
      <c r="H3549" s="281">
        <f t="shared" si="911"/>
        <v>0</v>
      </c>
      <c r="I3549" s="281">
        <f>IF(con_EOGJahr=2025,'[2]III_SAV-Details_NB'!AA3555,IF(con_EOGJahr=2026,'[2]III_SAV-Details_NB'!AB3555,'[2]III_SAV-Details_NB'!AC3555))</f>
        <v>0</v>
      </c>
      <c r="J3549" s="282"/>
      <c r="K3549" s="282"/>
      <c r="L3549" s="282"/>
      <c r="M3549" s="282"/>
      <c r="N3549" s="282"/>
      <c r="O3549" s="282"/>
      <c r="P3549" s="52">
        <f t="shared" si="912"/>
        <v>0</v>
      </c>
      <c r="Q3549" s="60"/>
      <c r="R3549" s="53">
        <f t="shared" si="918"/>
        <v>0</v>
      </c>
      <c r="S3549" s="59"/>
      <c r="T3549" s="61"/>
      <c r="U3549" s="342" t="str">
        <f t="shared" si="922"/>
        <v>k.A.</v>
      </c>
      <c r="V3549" s="343" t="str">
        <f t="shared" si="919"/>
        <v>k.A.</v>
      </c>
      <c r="W3549" s="343" t="str">
        <f>IFERROR(IF(OR($D3549="",$E3549=0,con_Ende=0),"k.A.",IF(VLOOKUP($D3549,rng_ND,5,0)="Nein",VLOOKUP($D3549,rng_ND,2,FALSE),MIN(VLOOKUP($D3549,rng_ND,2,FALSE),A_Stammdaten!$B$19-D_SAV!$E3549+1))),"k.A.")</f>
        <v>k.A.</v>
      </c>
      <c r="X3549" s="343" t="str">
        <f t="shared" si="920"/>
        <v>k.A.</v>
      </c>
      <c r="Y3549" s="62"/>
      <c r="Z3549" s="48">
        <f t="shared" si="921"/>
        <v>0</v>
      </c>
      <c r="AA3549" s="457"/>
      <c r="AB3549" s="55">
        <f t="shared" si="913"/>
        <v>0</v>
      </c>
      <c r="AC3549" s="55">
        <f>IF(A_Stammdaten!$B$25="ja",D_SAV!AA3549,D_SAV!AB3549)</f>
        <v>0</v>
      </c>
      <c r="AD3549" s="478">
        <f>IF(AC3549=0,0,IF(U3549-(con_EOGJahr-D_SAV!E3549)&lt;=0,AC3549,AC3549/V3549))</f>
        <v>0</v>
      </c>
      <c r="AE3549" s="478">
        <f>IFERROR(IF(AND(VLOOKUP(D3549,rng_ND,5,FALSE)="Ja",D_SAV!T3549="degressiv"),D_SAV!AC3549*Y3549/100,0),0)</f>
        <v>0</v>
      </c>
      <c r="AF3549" s="55">
        <f>IFERROR(IF(VLOOKUP(D3549,rng_ND,5,FALSE)="Ja",MAX(D_SAV!AD3549:AE3549),D_SAV!AD3549),0)</f>
        <v>0</v>
      </c>
      <c r="AG3549" s="55">
        <f t="shared" si="914"/>
        <v>0</v>
      </c>
      <c r="AH3549" s="55">
        <f t="shared" si="915"/>
        <v>0</v>
      </c>
      <c r="AI3549" s="55">
        <f t="shared" si="916"/>
        <v>0</v>
      </c>
      <c r="AJ3549" s="55">
        <f t="shared" si="917"/>
        <v>0</v>
      </c>
      <c r="AK3549" s="55">
        <f t="shared" si="908"/>
        <v>0</v>
      </c>
      <c r="AL3549" s="55">
        <f t="shared" si="909"/>
        <v>0</v>
      </c>
      <c r="AM3549" s="55">
        <f t="shared" si="910"/>
        <v>0</v>
      </c>
    </row>
    <row r="3550" spans="1:39" x14ac:dyDescent="0.25">
      <c r="A3550" s="47">
        <v>3546</v>
      </c>
      <c r="B3550" s="358" t="str">
        <f>IF(AND(E3550&lt;&gt;0,D3550&lt;&gt;0,F3550&lt;&gt;0),IF(C3550&lt;&gt;0,CONCATENATE(C3550,"-AGr",VLOOKUP(D3550,Listen!$A$2:$G$45,7,FALSE),"-",E3550,"-",F3550,),CONCATENATE("AGr",VLOOKUP(D3550,Listen!$A$2:$G$45,7,FALSE),"-",E3550,"-",F3550)),"keine vollständige ID")</f>
        <v>keine vollständige ID</v>
      </c>
      <c r="C3550" s="359">
        <f>'[2]III_SAV-Details_NB'!B3556</f>
        <v>0</v>
      </c>
      <c r="D3550" s="359">
        <f>'[2]III_SAV-Details_NB'!C3556</f>
        <v>0</v>
      </c>
      <c r="E3550" s="359">
        <f>'[2]III_SAV-Details_NB'!D3556</f>
        <v>0</v>
      </c>
      <c r="F3550" s="490"/>
      <c r="G3550" s="281">
        <f>'[2]III_SAV-Details_NB'!X3556</f>
        <v>0</v>
      </c>
      <c r="H3550" s="281">
        <f t="shared" si="911"/>
        <v>0</v>
      </c>
      <c r="I3550" s="281">
        <f>IF(con_EOGJahr=2025,'[2]III_SAV-Details_NB'!AA3556,IF(con_EOGJahr=2026,'[2]III_SAV-Details_NB'!AB3556,'[2]III_SAV-Details_NB'!AC3556))</f>
        <v>0</v>
      </c>
      <c r="J3550" s="282"/>
      <c r="K3550" s="282"/>
      <c r="L3550" s="282"/>
      <c r="M3550" s="282"/>
      <c r="N3550" s="282"/>
      <c r="O3550" s="282"/>
      <c r="P3550" s="52">
        <f t="shared" si="912"/>
        <v>0</v>
      </c>
      <c r="Q3550" s="60"/>
      <c r="R3550" s="53">
        <f t="shared" si="918"/>
        <v>0</v>
      </c>
      <c r="S3550" s="59"/>
      <c r="T3550" s="61"/>
      <c r="U3550" s="342" t="str">
        <f t="shared" si="922"/>
        <v>k.A.</v>
      </c>
      <c r="V3550" s="343" t="str">
        <f t="shared" si="919"/>
        <v>k.A.</v>
      </c>
      <c r="W3550" s="343" t="str">
        <f>IFERROR(IF(OR($D3550="",$E3550=0,con_Ende=0),"k.A.",IF(VLOOKUP($D3550,rng_ND,5,0)="Nein",VLOOKUP($D3550,rng_ND,2,FALSE),MIN(VLOOKUP($D3550,rng_ND,2,FALSE),A_Stammdaten!$B$19-D_SAV!$E3550+1))),"k.A.")</f>
        <v>k.A.</v>
      </c>
      <c r="X3550" s="343" t="str">
        <f t="shared" si="920"/>
        <v>k.A.</v>
      </c>
      <c r="Y3550" s="62"/>
      <c r="Z3550" s="48">
        <f t="shared" si="921"/>
        <v>0</v>
      </c>
      <c r="AA3550" s="457"/>
      <c r="AB3550" s="55">
        <f t="shared" si="913"/>
        <v>0</v>
      </c>
      <c r="AC3550" s="55">
        <f>IF(A_Stammdaten!$B$25="ja",D_SAV!AA3550,D_SAV!AB3550)</f>
        <v>0</v>
      </c>
      <c r="AD3550" s="478">
        <f>IF(AC3550=0,0,IF(U3550-(con_EOGJahr-D_SAV!E3550)&lt;=0,AC3550,AC3550/V3550))</f>
        <v>0</v>
      </c>
      <c r="AE3550" s="478">
        <f>IFERROR(IF(AND(VLOOKUP(D3550,rng_ND,5,FALSE)="Ja",D_SAV!T3550="degressiv"),D_SAV!AC3550*Y3550/100,0),0)</f>
        <v>0</v>
      </c>
      <c r="AF3550" s="55">
        <f>IFERROR(IF(VLOOKUP(D3550,rng_ND,5,FALSE)="Ja",MAX(D_SAV!AD3550:AE3550),D_SAV!AD3550),0)</f>
        <v>0</v>
      </c>
      <c r="AG3550" s="55">
        <f t="shared" si="914"/>
        <v>0</v>
      </c>
      <c r="AH3550" s="55">
        <f t="shared" si="915"/>
        <v>0</v>
      </c>
      <c r="AI3550" s="55">
        <f t="shared" si="916"/>
        <v>0</v>
      </c>
      <c r="AJ3550" s="55">
        <f t="shared" si="917"/>
        <v>0</v>
      </c>
      <c r="AK3550" s="55">
        <f t="shared" si="908"/>
        <v>0</v>
      </c>
      <c r="AL3550" s="55">
        <f t="shared" si="909"/>
        <v>0</v>
      </c>
      <c r="AM3550" s="55">
        <f t="shared" si="910"/>
        <v>0</v>
      </c>
    </row>
    <row r="3551" spans="1:39" x14ac:dyDescent="0.25">
      <c r="A3551" s="47">
        <v>3547</v>
      </c>
      <c r="B3551" s="358" t="str">
        <f>IF(AND(E3551&lt;&gt;0,D3551&lt;&gt;0,F3551&lt;&gt;0),IF(C3551&lt;&gt;0,CONCATENATE(C3551,"-AGr",VLOOKUP(D3551,Listen!$A$2:$G$45,7,FALSE),"-",E3551,"-",F3551,),CONCATENATE("AGr",VLOOKUP(D3551,Listen!$A$2:$G$45,7,FALSE),"-",E3551,"-",F3551)),"keine vollständige ID")</f>
        <v>keine vollständige ID</v>
      </c>
      <c r="C3551" s="359">
        <f>'[2]III_SAV-Details_NB'!B3557</f>
        <v>0</v>
      </c>
      <c r="D3551" s="359">
        <f>'[2]III_SAV-Details_NB'!C3557</f>
        <v>0</v>
      </c>
      <c r="E3551" s="359">
        <f>'[2]III_SAV-Details_NB'!D3557</f>
        <v>0</v>
      </c>
      <c r="F3551" s="490"/>
      <c r="G3551" s="281">
        <f>'[2]III_SAV-Details_NB'!X3557</f>
        <v>0</v>
      </c>
      <c r="H3551" s="281">
        <f t="shared" si="911"/>
        <v>0</v>
      </c>
      <c r="I3551" s="281">
        <f>IF(con_EOGJahr=2025,'[2]III_SAV-Details_NB'!AA3557,IF(con_EOGJahr=2026,'[2]III_SAV-Details_NB'!AB3557,'[2]III_SAV-Details_NB'!AC3557))</f>
        <v>0</v>
      </c>
      <c r="J3551" s="282"/>
      <c r="K3551" s="282"/>
      <c r="L3551" s="282"/>
      <c r="M3551" s="282"/>
      <c r="N3551" s="282"/>
      <c r="O3551" s="282"/>
      <c r="P3551" s="52">
        <f t="shared" si="912"/>
        <v>0</v>
      </c>
      <c r="Q3551" s="60"/>
      <c r="R3551" s="53">
        <f t="shared" si="918"/>
        <v>0</v>
      </c>
      <c r="S3551" s="59"/>
      <c r="T3551" s="61"/>
      <c r="U3551" s="342" t="str">
        <f t="shared" si="922"/>
        <v>k.A.</v>
      </c>
      <c r="V3551" s="343" t="str">
        <f t="shared" si="919"/>
        <v>k.A.</v>
      </c>
      <c r="W3551" s="343" t="str">
        <f>IFERROR(IF(OR($D3551="",$E3551=0,con_Ende=0),"k.A.",IF(VLOOKUP($D3551,rng_ND,5,0)="Nein",VLOOKUP($D3551,rng_ND,2,FALSE),MIN(VLOOKUP($D3551,rng_ND,2,FALSE),A_Stammdaten!$B$19-D_SAV!$E3551+1))),"k.A.")</f>
        <v>k.A.</v>
      </c>
      <c r="X3551" s="343" t="str">
        <f t="shared" si="920"/>
        <v>k.A.</v>
      </c>
      <c r="Y3551" s="62"/>
      <c r="Z3551" s="48">
        <f t="shared" si="921"/>
        <v>0</v>
      </c>
      <c r="AA3551" s="457"/>
      <c r="AB3551" s="55">
        <f t="shared" si="913"/>
        <v>0</v>
      </c>
      <c r="AC3551" s="55">
        <f>IF(A_Stammdaten!$B$25="ja",D_SAV!AA3551,D_SAV!AB3551)</f>
        <v>0</v>
      </c>
      <c r="AD3551" s="478">
        <f>IF(AC3551=0,0,IF(U3551-(con_EOGJahr-D_SAV!E3551)&lt;=0,AC3551,AC3551/V3551))</f>
        <v>0</v>
      </c>
      <c r="AE3551" s="478">
        <f>IFERROR(IF(AND(VLOOKUP(D3551,rng_ND,5,FALSE)="Ja",D_SAV!T3551="degressiv"),D_SAV!AC3551*Y3551/100,0),0)</f>
        <v>0</v>
      </c>
      <c r="AF3551" s="55">
        <f>IFERROR(IF(VLOOKUP(D3551,rng_ND,5,FALSE)="Ja",MAX(D_SAV!AD3551:AE3551),D_SAV!AD3551),0)</f>
        <v>0</v>
      </c>
      <c r="AG3551" s="55">
        <f t="shared" si="914"/>
        <v>0</v>
      </c>
      <c r="AH3551" s="55">
        <f t="shared" si="915"/>
        <v>0</v>
      </c>
      <c r="AI3551" s="55">
        <f t="shared" si="916"/>
        <v>0</v>
      </c>
      <c r="AJ3551" s="55">
        <f t="shared" si="917"/>
        <v>0</v>
      </c>
      <c r="AK3551" s="55">
        <f t="shared" si="908"/>
        <v>0</v>
      </c>
      <c r="AL3551" s="55">
        <f t="shared" si="909"/>
        <v>0</v>
      </c>
      <c r="AM3551" s="55">
        <f t="shared" si="910"/>
        <v>0</v>
      </c>
    </row>
    <row r="3552" spans="1:39" x14ac:dyDescent="0.25">
      <c r="A3552" s="47">
        <v>3548</v>
      </c>
      <c r="B3552" s="358" t="str">
        <f>IF(AND(E3552&lt;&gt;0,D3552&lt;&gt;0,F3552&lt;&gt;0),IF(C3552&lt;&gt;0,CONCATENATE(C3552,"-AGr",VLOOKUP(D3552,Listen!$A$2:$G$45,7,FALSE),"-",E3552,"-",F3552,),CONCATENATE("AGr",VLOOKUP(D3552,Listen!$A$2:$G$45,7,FALSE),"-",E3552,"-",F3552)),"keine vollständige ID")</f>
        <v>keine vollständige ID</v>
      </c>
      <c r="C3552" s="359">
        <f>'[2]III_SAV-Details_NB'!B3558</f>
        <v>0</v>
      </c>
      <c r="D3552" s="359">
        <f>'[2]III_SAV-Details_NB'!C3558</f>
        <v>0</v>
      </c>
      <c r="E3552" s="359">
        <f>'[2]III_SAV-Details_NB'!D3558</f>
        <v>0</v>
      </c>
      <c r="F3552" s="490"/>
      <c r="G3552" s="281">
        <f>'[2]III_SAV-Details_NB'!X3558</f>
        <v>0</v>
      </c>
      <c r="H3552" s="281">
        <f t="shared" si="911"/>
        <v>0</v>
      </c>
      <c r="I3552" s="281">
        <f>IF(con_EOGJahr=2025,'[2]III_SAV-Details_NB'!AA3558,IF(con_EOGJahr=2026,'[2]III_SAV-Details_NB'!AB3558,'[2]III_SAV-Details_NB'!AC3558))</f>
        <v>0</v>
      </c>
      <c r="J3552" s="282"/>
      <c r="K3552" s="282"/>
      <c r="L3552" s="282"/>
      <c r="M3552" s="282"/>
      <c r="N3552" s="282"/>
      <c r="O3552" s="282"/>
      <c r="P3552" s="52">
        <f t="shared" si="912"/>
        <v>0</v>
      </c>
      <c r="Q3552" s="60"/>
      <c r="R3552" s="53">
        <f t="shared" si="918"/>
        <v>0</v>
      </c>
      <c r="S3552" s="59"/>
      <c r="T3552" s="61"/>
      <c r="U3552" s="342" t="str">
        <f t="shared" si="922"/>
        <v>k.A.</v>
      </c>
      <c r="V3552" s="343" t="str">
        <f t="shared" si="919"/>
        <v>k.A.</v>
      </c>
      <c r="W3552" s="343" t="str">
        <f>IFERROR(IF(OR($D3552="",$E3552=0,con_Ende=0),"k.A.",IF(VLOOKUP($D3552,rng_ND,5,0)="Nein",VLOOKUP($D3552,rng_ND,2,FALSE),MIN(VLOOKUP($D3552,rng_ND,2,FALSE),A_Stammdaten!$B$19-D_SAV!$E3552+1))),"k.A.")</f>
        <v>k.A.</v>
      </c>
      <c r="X3552" s="343" t="str">
        <f t="shared" si="920"/>
        <v>k.A.</v>
      </c>
      <c r="Y3552" s="62"/>
      <c r="Z3552" s="48">
        <f t="shared" si="921"/>
        <v>0</v>
      </c>
      <c r="AA3552" s="457"/>
      <c r="AB3552" s="55">
        <f t="shared" si="913"/>
        <v>0</v>
      </c>
      <c r="AC3552" s="55">
        <f>IF(A_Stammdaten!$B$25="ja",D_SAV!AA3552,D_SAV!AB3552)</f>
        <v>0</v>
      </c>
      <c r="AD3552" s="478">
        <f>IF(AC3552=0,0,IF(U3552-(con_EOGJahr-D_SAV!E3552)&lt;=0,AC3552,AC3552/V3552))</f>
        <v>0</v>
      </c>
      <c r="AE3552" s="478">
        <f>IFERROR(IF(AND(VLOOKUP(D3552,rng_ND,5,FALSE)="Ja",D_SAV!T3552="degressiv"),D_SAV!AC3552*Y3552/100,0),0)</f>
        <v>0</v>
      </c>
      <c r="AF3552" s="55">
        <f>IFERROR(IF(VLOOKUP(D3552,rng_ND,5,FALSE)="Ja",MAX(D_SAV!AD3552:AE3552),D_SAV!AD3552),0)</f>
        <v>0</v>
      </c>
      <c r="AG3552" s="55">
        <f t="shared" si="914"/>
        <v>0</v>
      </c>
      <c r="AH3552" s="55">
        <f t="shared" si="915"/>
        <v>0</v>
      </c>
      <c r="AI3552" s="55">
        <f t="shared" si="916"/>
        <v>0</v>
      </c>
      <c r="AJ3552" s="55">
        <f t="shared" si="917"/>
        <v>0</v>
      </c>
      <c r="AK3552" s="55">
        <f t="shared" si="908"/>
        <v>0</v>
      </c>
      <c r="AL3552" s="55">
        <f t="shared" si="909"/>
        <v>0</v>
      </c>
      <c r="AM3552" s="55">
        <f t="shared" si="910"/>
        <v>0</v>
      </c>
    </row>
    <row r="3553" spans="1:39" x14ac:dyDescent="0.25">
      <c r="A3553" s="47">
        <v>3549</v>
      </c>
      <c r="B3553" s="358" t="str">
        <f>IF(AND(E3553&lt;&gt;0,D3553&lt;&gt;0,F3553&lt;&gt;0),IF(C3553&lt;&gt;0,CONCATENATE(C3553,"-AGr",VLOOKUP(D3553,Listen!$A$2:$G$45,7,FALSE),"-",E3553,"-",F3553,),CONCATENATE("AGr",VLOOKUP(D3553,Listen!$A$2:$G$45,7,FALSE),"-",E3553,"-",F3553)),"keine vollständige ID")</f>
        <v>keine vollständige ID</v>
      </c>
      <c r="C3553" s="359">
        <f>'[2]III_SAV-Details_NB'!B3559</f>
        <v>0</v>
      </c>
      <c r="D3553" s="359">
        <f>'[2]III_SAV-Details_NB'!C3559</f>
        <v>0</v>
      </c>
      <c r="E3553" s="359">
        <f>'[2]III_SAV-Details_NB'!D3559</f>
        <v>0</v>
      </c>
      <c r="F3553" s="490"/>
      <c r="G3553" s="281">
        <f>'[2]III_SAV-Details_NB'!X3559</f>
        <v>0</v>
      </c>
      <c r="H3553" s="281">
        <f t="shared" si="911"/>
        <v>0</v>
      </c>
      <c r="I3553" s="281">
        <f>IF(con_EOGJahr=2025,'[2]III_SAV-Details_NB'!AA3559,IF(con_EOGJahr=2026,'[2]III_SAV-Details_NB'!AB3559,'[2]III_SAV-Details_NB'!AC3559))</f>
        <v>0</v>
      </c>
      <c r="J3553" s="282"/>
      <c r="K3553" s="282"/>
      <c r="L3553" s="282"/>
      <c r="M3553" s="282"/>
      <c r="N3553" s="282"/>
      <c r="O3553" s="282"/>
      <c r="P3553" s="52">
        <f t="shared" si="912"/>
        <v>0</v>
      </c>
      <c r="Q3553" s="60"/>
      <c r="R3553" s="53">
        <f t="shared" si="918"/>
        <v>0</v>
      </c>
      <c r="S3553" s="59"/>
      <c r="T3553" s="61"/>
      <c r="U3553" s="342" t="str">
        <f t="shared" si="922"/>
        <v>k.A.</v>
      </c>
      <c r="V3553" s="343" t="str">
        <f t="shared" si="919"/>
        <v>k.A.</v>
      </c>
      <c r="W3553" s="343" t="str">
        <f>IFERROR(IF(OR($D3553="",$E3553=0,con_Ende=0),"k.A.",IF(VLOOKUP($D3553,rng_ND,5,0)="Nein",VLOOKUP($D3553,rng_ND,2,FALSE),MIN(VLOOKUP($D3553,rng_ND,2,FALSE),A_Stammdaten!$B$19-D_SAV!$E3553+1))),"k.A.")</f>
        <v>k.A.</v>
      </c>
      <c r="X3553" s="343" t="str">
        <f t="shared" si="920"/>
        <v>k.A.</v>
      </c>
      <c r="Y3553" s="62"/>
      <c r="Z3553" s="48">
        <f t="shared" si="921"/>
        <v>0</v>
      </c>
      <c r="AA3553" s="457"/>
      <c r="AB3553" s="55">
        <f t="shared" si="913"/>
        <v>0</v>
      </c>
      <c r="AC3553" s="55">
        <f>IF(A_Stammdaten!$B$25="ja",D_SAV!AA3553,D_SAV!AB3553)</f>
        <v>0</v>
      </c>
      <c r="AD3553" s="478">
        <f>IF(AC3553=0,0,IF(U3553-(con_EOGJahr-D_SAV!E3553)&lt;=0,AC3553,AC3553/V3553))</f>
        <v>0</v>
      </c>
      <c r="AE3553" s="478">
        <f>IFERROR(IF(AND(VLOOKUP(D3553,rng_ND,5,FALSE)="Ja",D_SAV!T3553="degressiv"),D_SAV!AC3553*Y3553/100,0),0)</f>
        <v>0</v>
      </c>
      <c r="AF3553" s="55">
        <f>IFERROR(IF(VLOOKUP(D3553,rng_ND,5,FALSE)="Ja",MAX(D_SAV!AD3553:AE3553),D_SAV!AD3553),0)</f>
        <v>0</v>
      </c>
      <c r="AG3553" s="55">
        <f t="shared" si="914"/>
        <v>0</v>
      </c>
      <c r="AH3553" s="55">
        <f t="shared" si="915"/>
        <v>0</v>
      </c>
      <c r="AI3553" s="55">
        <f t="shared" si="916"/>
        <v>0</v>
      </c>
      <c r="AJ3553" s="55">
        <f t="shared" si="917"/>
        <v>0</v>
      </c>
      <c r="AK3553" s="55">
        <f t="shared" si="908"/>
        <v>0</v>
      </c>
      <c r="AL3553" s="55">
        <f t="shared" si="909"/>
        <v>0</v>
      </c>
      <c r="AM3553" s="55">
        <f t="shared" si="910"/>
        <v>0</v>
      </c>
    </row>
    <row r="3554" spans="1:39" x14ac:dyDescent="0.25">
      <c r="A3554" s="47">
        <v>3550</v>
      </c>
      <c r="B3554" s="358" t="str">
        <f>IF(AND(E3554&lt;&gt;0,D3554&lt;&gt;0,F3554&lt;&gt;0),IF(C3554&lt;&gt;0,CONCATENATE(C3554,"-AGr",VLOOKUP(D3554,Listen!$A$2:$G$45,7,FALSE),"-",E3554,"-",F3554,),CONCATENATE("AGr",VLOOKUP(D3554,Listen!$A$2:$G$45,7,FALSE),"-",E3554,"-",F3554)),"keine vollständige ID")</f>
        <v>keine vollständige ID</v>
      </c>
      <c r="C3554" s="359">
        <f>'[2]III_SAV-Details_NB'!B3560</f>
        <v>0</v>
      </c>
      <c r="D3554" s="359">
        <f>'[2]III_SAV-Details_NB'!C3560</f>
        <v>0</v>
      </c>
      <c r="E3554" s="359">
        <f>'[2]III_SAV-Details_NB'!D3560</f>
        <v>0</v>
      </c>
      <c r="F3554" s="490"/>
      <c r="G3554" s="281">
        <f>'[2]III_SAV-Details_NB'!X3560</f>
        <v>0</v>
      </c>
      <c r="H3554" s="281">
        <f t="shared" si="911"/>
        <v>0</v>
      </c>
      <c r="I3554" s="281">
        <f>IF(con_EOGJahr=2025,'[2]III_SAV-Details_NB'!AA3560,IF(con_EOGJahr=2026,'[2]III_SAV-Details_NB'!AB3560,'[2]III_SAV-Details_NB'!AC3560))</f>
        <v>0</v>
      </c>
      <c r="J3554" s="282"/>
      <c r="K3554" s="282"/>
      <c r="L3554" s="282"/>
      <c r="M3554" s="282"/>
      <c r="N3554" s="282"/>
      <c r="O3554" s="282"/>
      <c r="P3554" s="52">
        <f t="shared" si="912"/>
        <v>0</v>
      </c>
      <c r="Q3554" s="60"/>
      <c r="R3554" s="53">
        <f t="shared" si="918"/>
        <v>0</v>
      </c>
      <c r="S3554" s="59"/>
      <c r="T3554" s="61"/>
      <c r="U3554" s="342" t="str">
        <f t="shared" si="922"/>
        <v>k.A.</v>
      </c>
      <c r="V3554" s="343" t="str">
        <f t="shared" si="919"/>
        <v>k.A.</v>
      </c>
      <c r="W3554" s="343" t="str">
        <f>IFERROR(IF(OR($D3554="",$E3554=0,con_Ende=0),"k.A.",IF(VLOOKUP($D3554,rng_ND,5,0)="Nein",VLOOKUP($D3554,rng_ND,2,FALSE),MIN(VLOOKUP($D3554,rng_ND,2,FALSE),A_Stammdaten!$B$19-D_SAV!$E3554+1))),"k.A.")</f>
        <v>k.A.</v>
      </c>
      <c r="X3554" s="343" t="str">
        <f t="shared" si="920"/>
        <v>k.A.</v>
      </c>
      <c r="Y3554" s="62"/>
      <c r="Z3554" s="48">
        <f t="shared" si="921"/>
        <v>0</v>
      </c>
      <c r="AA3554" s="457"/>
      <c r="AB3554" s="55">
        <f t="shared" si="913"/>
        <v>0</v>
      </c>
      <c r="AC3554" s="55">
        <f>IF(A_Stammdaten!$B$25="ja",D_SAV!AA3554,D_SAV!AB3554)</f>
        <v>0</v>
      </c>
      <c r="AD3554" s="478">
        <f>IF(AC3554=0,0,IF(U3554-(con_EOGJahr-D_SAV!E3554)&lt;=0,AC3554,AC3554/V3554))</f>
        <v>0</v>
      </c>
      <c r="AE3554" s="478">
        <f>IFERROR(IF(AND(VLOOKUP(D3554,rng_ND,5,FALSE)="Ja",D_SAV!T3554="degressiv"),D_SAV!AC3554*Y3554/100,0),0)</f>
        <v>0</v>
      </c>
      <c r="AF3554" s="55">
        <f>IFERROR(IF(VLOOKUP(D3554,rng_ND,5,FALSE)="Ja",MAX(D_SAV!AD3554:AE3554),D_SAV!AD3554),0)</f>
        <v>0</v>
      </c>
      <c r="AG3554" s="55">
        <f t="shared" si="914"/>
        <v>0</v>
      </c>
      <c r="AH3554" s="55">
        <f t="shared" si="915"/>
        <v>0</v>
      </c>
      <c r="AI3554" s="55">
        <f t="shared" si="916"/>
        <v>0</v>
      </c>
      <c r="AJ3554" s="55">
        <f t="shared" si="917"/>
        <v>0</v>
      </c>
      <c r="AK3554" s="55">
        <f t="shared" si="908"/>
        <v>0</v>
      </c>
      <c r="AL3554" s="55">
        <f t="shared" si="909"/>
        <v>0</v>
      </c>
      <c r="AM3554" s="55">
        <f t="shared" si="910"/>
        <v>0</v>
      </c>
    </row>
    <row r="3555" spans="1:39" x14ac:dyDescent="0.25">
      <c r="A3555" s="47">
        <v>3551</v>
      </c>
      <c r="B3555" s="358" t="str">
        <f>IF(AND(E3555&lt;&gt;0,D3555&lt;&gt;0,F3555&lt;&gt;0),IF(C3555&lt;&gt;0,CONCATENATE(C3555,"-AGr",VLOOKUP(D3555,Listen!$A$2:$G$45,7,FALSE),"-",E3555,"-",F3555,),CONCATENATE("AGr",VLOOKUP(D3555,Listen!$A$2:$G$45,7,FALSE),"-",E3555,"-",F3555)),"keine vollständige ID")</f>
        <v>keine vollständige ID</v>
      </c>
      <c r="C3555" s="359">
        <f>'[2]III_SAV-Details_NB'!B3561</f>
        <v>0</v>
      </c>
      <c r="D3555" s="359">
        <f>'[2]III_SAV-Details_NB'!C3561</f>
        <v>0</v>
      </c>
      <c r="E3555" s="359">
        <f>'[2]III_SAV-Details_NB'!D3561</f>
        <v>0</v>
      </c>
      <c r="F3555" s="490"/>
      <c r="G3555" s="281">
        <f>'[2]III_SAV-Details_NB'!X3561</f>
        <v>0</v>
      </c>
      <c r="H3555" s="281">
        <f t="shared" si="911"/>
        <v>0</v>
      </c>
      <c r="I3555" s="281">
        <f>IF(con_EOGJahr=2025,'[2]III_SAV-Details_NB'!AA3561,IF(con_EOGJahr=2026,'[2]III_SAV-Details_NB'!AB3561,'[2]III_SAV-Details_NB'!AC3561))</f>
        <v>0</v>
      </c>
      <c r="J3555" s="282"/>
      <c r="K3555" s="282"/>
      <c r="L3555" s="282"/>
      <c r="M3555" s="282"/>
      <c r="N3555" s="282"/>
      <c r="O3555" s="282"/>
      <c r="P3555" s="52">
        <f t="shared" si="912"/>
        <v>0</v>
      </c>
      <c r="Q3555" s="60"/>
      <c r="R3555" s="53">
        <f t="shared" si="918"/>
        <v>0</v>
      </c>
      <c r="S3555" s="59"/>
      <c r="T3555" s="61"/>
      <c r="U3555" s="342" t="str">
        <f t="shared" si="922"/>
        <v>k.A.</v>
      </c>
      <c r="V3555" s="343" t="str">
        <f t="shared" si="919"/>
        <v>k.A.</v>
      </c>
      <c r="W3555" s="343" t="str">
        <f>IFERROR(IF(OR($D3555="",$E3555=0,con_Ende=0),"k.A.",IF(VLOOKUP($D3555,rng_ND,5,0)="Nein",VLOOKUP($D3555,rng_ND,2,FALSE),MIN(VLOOKUP($D3555,rng_ND,2,FALSE),A_Stammdaten!$B$19-D_SAV!$E3555+1))),"k.A.")</f>
        <v>k.A.</v>
      </c>
      <c r="X3555" s="343" t="str">
        <f t="shared" si="920"/>
        <v>k.A.</v>
      </c>
      <c r="Y3555" s="62"/>
      <c r="Z3555" s="48">
        <f t="shared" si="921"/>
        <v>0</v>
      </c>
      <c r="AA3555" s="457"/>
      <c r="AB3555" s="55">
        <f t="shared" si="913"/>
        <v>0</v>
      </c>
      <c r="AC3555" s="55">
        <f>IF(A_Stammdaten!$B$25="ja",D_SAV!AA3555,D_SAV!AB3555)</f>
        <v>0</v>
      </c>
      <c r="AD3555" s="478">
        <f>IF(AC3555=0,0,IF(U3555-(con_EOGJahr-D_SAV!E3555)&lt;=0,AC3555,AC3555/V3555))</f>
        <v>0</v>
      </c>
      <c r="AE3555" s="478">
        <f>IFERROR(IF(AND(VLOOKUP(D3555,rng_ND,5,FALSE)="Ja",D_SAV!T3555="degressiv"),D_SAV!AC3555*Y3555/100,0),0)</f>
        <v>0</v>
      </c>
      <c r="AF3555" s="55">
        <f>IFERROR(IF(VLOOKUP(D3555,rng_ND,5,FALSE)="Ja",MAX(D_SAV!AD3555:AE3555),D_SAV!AD3555),0)</f>
        <v>0</v>
      </c>
      <c r="AG3555" s="55">
        <f t="shared" si="914"/>
        <v>0</v>
      </c>
      <c r="AH3555" s="55">
        <f t="shared" si="915"/>
        <v>0</v>
      </c>
      <c r="AI3555" s="55">
        <f t="shared" si="916"/>
        <v>0</v>
      </c>
      <c r="AJ3555" s="55">
        <f t="shared" si="917"/>
        <v>0</v>
      </c>
      <c r="AK3555" s="55">
        <f t="shared" si="908"/>
        <v>0</v>
      </c>
      <c r="AL3555" s="55">
        <f t="shared" si="909"/>
        <v>0</v>
      </c>
      <c r="AM3555" s="55">
        <f t="shared" si="910"/>
        <v>0</v>
      </c>
    </row>
    <row r="3556" spans="1:39" x14ac:dyDescent="0.25">
      <c r="A3556" s="47">
        <v>3552</v>
      </c>
      <c r="B3556" s="358" t="str">
        <f>IF(AND(E3556&lt;&gt;0,D3556&lt;&gt;0,F3556&lt;&gt;0),IF(C3556&lt;&gt;0,CONCATENATE(C3556,"-AGr",VLOOKUP(D3556,Listen!$A$2:$G$45,7,FALSE),"-",E3556,"-",F3556,),CONCATENATE("AGr",VLOOKUP(D3556,Listen!$A$2:$G$45,7,FALSE),"-",E3556,"-",F3556)),"keine vollständige ID")</f>
        <v>keine vollständige ID</v>
      </c>
      <c r="C3556" s="359">
        <f>'[2]III_SAV-Details_NB'!B3562</f>
        <v>0</v>
      </c>
      <c r="D3556" s="359">
        <f>'[2]III_SAV-Details_NB'!C3562</f>
        <v>0</v>
      </c>
      <c r="E3556" s="359">
        <f>'[2]III_SAV-Details_NB'!D3562</f>
        <v>0</v>
      </c>
      <c r="F3556" s="490"/>
      <c r="G3556" s="281">
        <f>'[2]III_SAV-Details_NB'!X3562</f>
        <v>0</v>
      </c>
      <c r="H3556" s="281">
        <f t="shared" si="911"/>
        <v>0</v>
      </c>
      <c r="I3556" s="281">
        <f>IF(con_EOGJahr=2025,'[2]III_SAV-Details_NB'!AA3562,IF(con_EOGJahr=2026,'[2]III_SAV-Details_NB'!AB3562,'[2]III_SAV-Details_NB'!AC3562))</f>
        <v>0</v>
      </c>
      <c r="J3556" s="282"/>
      <c r="K3556" s="282"/>
      <c r="L3556" s="282"/>
      <c r="M3556" s="282"/>
      <c r="N3556" s="282"/>
      <c r="O3556" s="282"/>
      <c r="P3556" s="52">
        <f t="shared" si="912"/>
        <v>0</v>
      </c>
      <c r="Q3556" s="60"/>
      <c r="R3556" s="53">
        <f t="shared" si="918"/>
        <v>0</v>
      </c>
      <c r="S3556" s="59"/>
      <c r="T3556" s="61"/>
      <c r="U3556" s="342" t="str">
        <f t="shared" si="922"/>
        <v>k.A.</v>
      </c>
      <c r="V3556" s="343" t="str">
        <f t="shared" si="919"/>
        <v>k.A.</v>
      </c>
      <c r="W3556" s="343" t="str">
        <f>IFERROR(IF(OR($D3556="",$E3556=0,con_Ende=0),"k.A.",IF(VLOOKUP($D3556,rng_ND,5,0)="Nein",VLOOKUP($D3556,rng_ND,2,FALSE),MIN(VLOOKUP($D3556,rng_ND,2,FALSE),A_Stammdaten!$B$19-D_SAV!$E3556+1))),"k.A.")</f>
        <v>k.A.</v>
      </c>
      <c r="X3556" s="343" t="str">
        <f t="shared" si="920"/>
        <v>k.A.</v>
      </c>
      <c r="Y3556" s="62"/>
      <c r="Z3556" s="48">
        <f t="shared" si="921"/>
        <v>0</v>
      </c>
      <c r="AA3556" s="457"/>
      <c r="AB3556" s="55">
        <f t="shared" si="913"/>
        <v>0</v>
      </c>
      <c r="AC3556" s="55">
        <f>IF(A_Stammdaten!$B$25="ja",D_SAV!AA3556,D_SAV!AB3556)</f>
        <v>0</v>
      </c>
      <c r="AD3556" s="478">
        <f>IF(AC3556=0,0,IF(U3556-(con_EOGJahr-D_SAV!E3556)&lt;=0,AC3556,AC3556/V3556))</f>
        <v>0</v>
      </c>
      <c r="AE3556" s="478">
        <f>IFERROR(IF(AND(VLOOKUP(D3556,rng_ND,5,FALSE)="Ja",D_SAV!T3556="degressiv"),D_SAV!AC3556*Y3556/100,0),0)</f>
        <v>0</v>
      </c>
      <c r="AF3556" s="55">
        <f>IFERROR(IF(VLOOKUP(D3556,rng_ND,5,FALSE)="Ja",MAX(D_SAV!AD3556:AE3556),D_SAV!AD3556),0)</f>
        <v>0</v>
      </c>
      <c r="AG3556" s="55">
        <f t="shared" si="914"/>
        <v>0</v>
      </c>
      <c r="AH3556" s="55">
        <f t="shared" si="915"/>
        <v>0</v>
      </c>
      <c r="AI3556" s="55">
        <f t="shared" si="916"/>
        <v>0</v>
      </c>
      <c r="AJ3556" s="55">
        <f t="shared" si="917"/>
        <v>0</v>
      </c>
      <c r="AK3556" s="55">
        <f t="shared" si="908"/>
        <v>0</v>
      </c>
      <c r="AL3556" s="55">
        <f t="shared" si="909"/>
        <v>0</v>
      </c>
      <c r="AM3556" s="55">
        <f t="shared" si="910"/>
        <v>0</v>
      </c>
    </row>
    <row r="3557" spans="1:39" x14ac:dyDescent="0.25">
      <c r="A3557" s="47">
        <v>3553</v>
      </c>
      <c r="B3557" s="358" t="str">
        <f>IF(AND(E3557&lt;&gt;0,D3557&lt;&gt;0,F3557&lt;&gt;0),IF(C3557&lt;&gt;0,CONCATENATE(C3557,"-AGr",VLOOKUP(D3557,Listen!$A$2:$G$45,7,FALSE),"-",E3557,"-",F3557,),CONCATENATE("AGr",VLOOKUP(D3557,Listen!$A$2:$G$45,7,FALSE),"-",E3557,"-",F3557)),"keine vollständige ID")</f>
        <v>keine vollständige ID</v>
      </c>
      <c r="C3557" s="359">
        <f>'[2]III_SAV-Details_NB'!B3563</f>
        <v>0</v>
      </c>
      <c r="D3557" s="359">
        <f>'[2]III_SAV-Details_NB'!C3563</f>
        <v>0</v>
      </c>
      <c r="E3557" s="359">
        <f>'[2]III_SAV-Details_NB'!D3563</f>
        <v>0</v>
      </c>
      <c r="F3557" s="490"/>
      <c r="G3557" s="281">
        <f>'[2]III_SAV-Details_NB'!X3563</f>
        <v>0</v>
      </c>
      <c r="H3557" s="281">
        <f t="shared" si="911"/>
        <v>0</v>
      </c>
      <c r="I3557" s="281">
        <f>IF(con_EOGJahr=2025,'[2]III_SAV-Details_NB'!AA3563,IF(con_EOGJahr=2026,'[2]III_SAV-Details_NB'!AB3563,'[2]III_SAV-Details_NB'!AC3563))</f>
        <v>0</v>
      </c>
      <c r="J3557" s="282"/>
      <c r="K3557" s="282"/>
      <c r="L3557" s="282"/>
      <c r="M3557" s="282"/>
      <c r="N3557" s="282"/>
      <c r="O3557" s="282"/>
      <c r="P3557" s="52">
        <f t="shared" si="912"/>
        <v>0</v>
      </c>
      <c r="Q3557" s="60"/>
      <c r="R3557" s="53">
        <f t="shared" si="918"/>
        <v>0</v>
      </c>
      <c r="S3557" s="59"/>
      <c r="T3557" s="61"/>
      <c r="U3557" s="342" t="str">
        <f t="shared" si="922"/>
        <v>k.A.</v>
      </c>
      <c r="V3557" s="343" t="str">
        <f t="shared" si="919"/>
        <v>k.A.</v>
      </c>
      <c r="W3557" s="343" t="str">
        <f>IFERROR(IF(OR($D3557="",$E3557=0,con_Ende=0),"k.A.",IF(VLOOKUP($D3557,rng_ND,5,0)="Nein",VLOOKUP($D3557,rng_ND,2,FALSE),MIN(VLOOKUP($D3557,rng_ND,2,FALSE),A_Stammdaten!$B$19-D_SAV!$E3557+1))),"k.A.")</f>
        <v>k.A.</v>
      </c>
      <c r="X3557" s="343" t="str">
        <f t="shared" si="920"/>
        <v>k.A.</v>
      </c>
      <c r="Y3557" s="62"/>
      <c r="Z3557" s="48">
        <f t="shared" si="921"/>
        <v>0</v>
      </c>
      <c r="AA3557" s="457"/>
      <c r="AB3557" s="55">
        <f t="shared" si="913"/>
        <v>0</v>
      </c>
      <c r="AC3557" s="55">
        <f>IF(A_Stammdaten!$B$25="ja",D_SAV!AA3557,D_SAV!AB3557)</f>
        <v>0</v>
      </c>
      <c r="AD3557" s="478">
        <f>IF(AC3557=0,0,IF(U3557-(con_EOGJahr-D_SAV!E3557)&lt;=0,AC3557,AC3557/V3557))</f>
        <v>0</v>
      </c>
      <c r="AE3557" s="478">
        <f>IFERROR(IF(AND(VLOOKUP(D3557,rng_ND,5,FALSE)="Ja",D_SAV!T3557="degressiv"),D_SAV!AC3557*Y3557/100,0),0)</f>
        <v>0</v>
      </c>
      <c r="AF3557" s="55">
        <f>IFERROR(IF(VLOOKUP(D3557,rng_ND,5,FALSE)="Ja",MAX(D_SAV!AD3557:AE3557),D_SAV!AD3557),0)</f>
        <v>0</v>
      </c>
      <c r="AG3557" s="55">
        <f t="shared" si="914"/>
        <v>0</v>
      </c>
      <c r="AH3557" s="55">
        <f t="shared" si="915"/>
        <v>0</v>
      </c>
      <c r="AI3557" s="55">
        <f t="shared" si="916"/>
        <v>0</v>
      </c>
      <c r="AJ3557" s="55">
        <f t="shared" si="917"/>
        <v>0</v>
      </c>
      <c r="AK3557" s="55">
        <f t="shared" si="908"/>
        <v>0</v>
      </c>
      <c r="AL3557" s="55">
        <f t="shared" si="909"/>
        <v>0</v>
      </c>
      <c r="AM3557" s="55">
        <f t="shared" si="910"/>
        <v>0</v>
      </c>
    </row>
    <row r="3558" spans="1:39" x14ac:dyDescent="0.25">
      <c r="A3558" s="47">
        <v>3554</v>
      </c>
      <c r="B3558" s="358" t="str">
        <f>IF(AND(E3558&lt;&gt;0,D3558&lt;&gt;0,F3558&lt;&gt;0),IF(C3558&lt;&gt;0,CONCATENATE(C3558,"-AGr",VLOOKUP(D3558,Listen!$A$2:$G$45,7,FALSE),"-",E3558,"-",F3558,),CONCATENATE("AGr",VLOOKUP(D3558,Listen!$A$2:$G$45,7,FALSE),"-",E3558,"-",F3558)),"keine vollständige ID")</f>
        <v>keine vollständige ID</v>
      </c>
      <c r="C3558" s="359">
        <f>'[2]III_SAV-Details_NB'!B3564</f>
        <v>0</v>
      </c>
      <c r="D3558" s="359">
        <f>'[2]III_SAV-Details_NB'!C3564</f>
        <v>0</v>
      </c>
      <c r="E3558" s="359">
        <f>'[2]III_SAV-Details_NB'!D3564</f>
        <v>0</v>
      </c>
      <c r="F3558" s="490"/>
      <c r="G3558" s="281">
        <f>'[2]III_SAV-Details_NB'!X3564</f>
        <v>0</v>
      </c>
      <c r="H3558" s="281">
        <f t="shared" si="911"/>
        <v>0</v>
      </c>
      <c r="I3558" s="281">
        <f>IF(con_EOGJahr=2025,'[2]III_SAV-Details_NB'!AA3564,IF(con_EOGJahr=2026,'[2]III_SAV-Details_NB'!AB3564,'[2]III_SAV-Details_NB'!AC3564))</f>
        <v>0</v>
      </c>
      <c r="J3558" s="282"/>
      <c r="K3558" s="282"/>
      <c r="L3558" s="282"/>
      <c r="M3558" s="282"/>
      <c r="N3558" s="282"/>
      <c r="O3558" s="282"/>
      <c r="P3558" s="52">
        <f t="shared" si="912"/>
        <v>0</v>
      </c>
      <c r="Q3558" s="60"/>
      <c r="R3558" s="53">
        <f t="shared" si="918"/>
        <v>0</v>
      </c>
      <c r="S3558" s="59"/>
      <c r="T3558" s="61"/>
      <c r="U3558" s="342" t="str">
        <f t="shared" si="922"/>
        <v>k.A.</v>
      </c>
      <c r="V3558" s="343" t="str">
        <f t="shared" si="919"/>
        <v>k.A.</v>
      </c>
      <c r="W3558" s="343" t="str">
        <f>IFERROR(IF(OR($D3558="",$E3558=0,con_Ende=0),"k.A.",IF(VLOOKUP($D3558,rng_ND,5,0)="Nein",VLOOKUP($D3558,rng_ND,2,FALSE),MIN(VLOOKUP($D3558,rng_ND,2,FALSE),A_Stammdaten!$B$19-D_SAV!$E3558+1))),"k.A.")</f>
        <v>k.A.</v>
      </c>
      <c r="X3558" s="343" t="str">
        <f t="shared" si="920"/>
        <v>k.A.</v>
      </c>
      <c r="Y3558" s="62"/>
      <c r="Z3558" s="48">
        <f t="shared" si="921"/>
        <v>0</v>
      </c>
      <c r="AA3558" s="457"/>
      <c r="AB3558" s="55">
        <f t="shared" si="913"/>
        <v>0</v>
      </c>
      <c r="AC3558" s="55">
        <f>IF(A_Stammdaten!$B$25="ja",D_SAV!AA3558,D_SAV!AB3558)</f>
        <v>0</v>
      </c>
      <c r="AD3558" s="478">
        <f>IF(AC3558=0,0,IF(U3558-(con_EOGJahr-D_SAV!E3558)&lt;=0,AC3558,AC3558/V3558))</f>
        <v>0</v>
      </c>
      <c r="AE3558" s="478">
        <f>IFERROR(IF(AND(VLOOKUP(D3558,rng_ND,5,FALSE)="Ja",D_SAV!T3558="degressiv"),D_SAV!AC3558*Y3558/100,0),0)</f>
        <v>0</v>
      </c>
      <c r="AF3558" s="55">
        <f>IFERROR(IF(VLOOKUP(D3558,rng_ND,5,FALSE)="Ja",MAX(D_SAV!AD3558:AE3558),D_SAV!AD3558),0)</f>
        <v>0</v>
      </c>
      <c r="AG3558" s="55">
        <f t="shared" si="914"/>
        <v>0</v>
      </c>
      <c r="AH3558" s="55">
        <f t="shared" si="915"/>
        <v>0</v>
      </c>
      <c r="AI3558" s="55">
        <f t="shared" si="916"/>
        <v>0</v>
      </c>
      <c r="AJ3558" s="55">
        <f t="shared" si="917"/>
        <v>0</v>
      </c>
      <c r="AK3558" s="55">
        <f t="shared" si="908"/>
        <v>0</v>
      </c>
      <c r="AL3558" s="55">
        <f t="shared" si="909"/>
        <v>0</v>
      </c>
      <c r="AM3558" s="55">
        <f t="shared" si="910"/>
        <v>0</v>
      </c>
    </row>
    <row r="3559" spans="1:39" x14ac:dyDescent="0.25">
      <c r="A3559" s="47">
        <v>3555</v>
      </c>
      <c r="B3559" s="358" t="str">
        <f>IF(AND(E3559&lt;&gt;0,D3559&lt;&gt;0,F3559&lt;&gt;0),IF(C3559&lt;&gt;0,CONCATENATE(C3559,"-AGr",VLOOKUP(D3559,Listen!$A$2:$G$45,7,FALSE),"-",E3559,"-",F3559,),CONCATENATE("AGr",VLOOKUP(D3559,Listen!$A$2:$G$45,7,FALSE),"-",E3559,"-",F3559)),"keine vollständige ID")</f>
        <v>keine vollständige ID</v>
      </c>
      <c r="C3559" s="359">
        <f>'[2]III_SAV-Details_NB'!B3565</f>
        <v>0</v>
      </c>
      <c r="D3559" s="359">
        <f>'[2]III_SAV-Details_NB'!C3565</f>
        <v>0</v>
      </c>
      <c r="E3559" s="359">
        <f>'[2]III_SAV-Details_NB'!D3565</f>
        <v>0</v>
      </c>
      <c r="F3559" s="490"/>
      <c r="G3559" s="281">
        <f>'[2]III_SAV-Details_NB'!X3565</f>
        <v>0</v>
      </c>
      <c r="H3559" s="281">
        <f t="shared" si="911"/>
        <v>0</v>
      </c>
      <c r="I3559" s="281">
        <f>IF(con_EOGJahr=2025,'[2]III_SAV-Details_NB'!AA3565,IF(con_EOGJahr=2026,'[2]III_SAV-Details_NB'!AB3565,'[2]III_SAV-Details_NB'!AC3565))</f>
        <v>0</v>
      </c>
      <c r="J3559" s="282"/>
      <c r="K3559" s="282"/>
      <c r="L3559" s="282"/>
      <c r="M3559" s="282"/>
      <c r="N3559" s="282"/>
      <c r="O3559" s="282"/>
      <c r="P3559" s="52">
        <f t="shared" si="912"/>
        <v>0</v>
      </c>
      <c r="Q3559" s="60"/>
      <c r="R3559" s="53">
        <f t="shared" si="918"/>
        <v>0</v>
      </c>
      <c r="S3559" s="59"/>
      <c r="T3559" s="61"/>
      <c r="U3559" s="342" t="str">
        <f t="shared" si="922"/>
        <v>k.A.</v>
      </c>
      <c r="V3559" s="343" t="str">
        <f t="shared" si="919"/>
        <v>k.A.</v>
      </c>
      <c r="W3559" s="343" t="str">
        <f>IFERROR(IF(OR($D3559="",$E3559=0,con_Ende=0),"k.A.",IF(VLOOKUP($D3559,rng_ND,5,0)="Nein",VLOOKUP($D3559,rng_ND,2,FALSE),MIN(VLOOKUP($D3559,rng_ND,2,FALSE),A_Stammdaten!$B$19-D_SAV!$E3559+1))),"k.A.")</f>
        <v>k.A.</v>
      </c>
      <c r="X3559" s="343" t="str">
        <f t="shared" si="920"/>
        <v>k.A.</v>
      </c>
      <c r="Y3559" s="62"/>
      <c r="Z3559" s="48">
        <f t="shared" si="921"/>
        <v>0</v>
      </c>
      <c r="AA3559" s="457"/>
      <c r="AB3559" s="55">
        <f t="shared" si="913"/>
        <v>0</v>
      </c>
      <c r="AC3559" s="55">
        <f>IF(A_Stammdaten!$B$25="ja",D_SAV!AA3559,D_SAV!AB3559)</f>
        <v>0</v>
      </c>
      <c r="AD3559" s="478">
        <f>IF(AC3559=0,0,IF(U3559-(con_EOGJahr-D_SAV!E3559)&lt;=0,AC3559,AC3559/V3559))</f>
        <v>0</v>
      </c>
      <c r="AE3559" s="478">
        <f>IFERROR(IF(AND(VLOOKUP(D3559,rng_ND,5,FALSE)="Ja",D_SAV!T3559="degressiv"),D_SAV!AC3559*Y3559/100,0),0)</f>
        <v>0</v>
      </c>
      <c r="AF3559" s="55">
        <f>IFERROR(IF(VLOOKUP(D3559,rng_ND,5,FALSE)="Ja",MAX(D_SAV!AD3559:AE3559),D_SAV!AD3559),0)</f>
        <v>0</v>
      </c>
      <c r="AG3559" s="55">
        <f t="shared" si="914"/>
        <v>0</v>
      </c>
      <c r="AH3559" s="55">
        <f t="shared" si="915"/>
        <v>0</v>
      </c>
      <c r="AI3559" s="55">
        <f t="shared" si="916"/>
        <v>0</v>
      </c>
      <c r="AJ3559" s="55">
        <f t="shared" si="917"/>
        <v>0</v>
      </c>
      <c r="AK3559" s="55">
        <f t="shared" si="908"/>
        <v>0</v>
      </c>
      <c r="AL3559" s="55">
        <f t="shared" si="909"/>
        <v>0</v>
      </c>
      <c r="AM3559" s="55">
        <f t="shared" si="910"/>
        <v>0</v>
      </c>
    </row>
    <row r="3560" spans="1:39" x14ac:dyDescent="0.25">
      <c r="A3560" s="47">
        <v>3556</v>
      </c>
      <c r="B3560" s="358" t="str">
        <f>IF(AND(E3560&lt;&gt;0,D3560&lt;&gt;0,F3560&lt;&gt;0),IF(C3560&lt;&gt;0,CONCATENATE(C3560,"-AGr",VLOOKUP(D3560,Listen!$A$2:$G$45,7,FALSE),"-",E3560,"-",F3560,),CONCATENATE("AGr",VLOOKUP(D3560,Listen!$A$2:$G$45,7,FALSE),"-",E3560,"-",F3560)),"keine vollständige ID")</f>
        <v>keine vollständige ID</v>
      </c>
      <c r="C3560" s="359">
        <f>'[2]III_SAV-Details_NB'!B3566</f>
        <v>0</v>
      </c>
      <c r="D3560" s="359">
        <f>'[2]III_SAV-Details_NB'!C3566</f>
        <v>0</v>
      </c>
      <c r="E3560" s="359">
        <f>'[2]III_SAV-Details_NB'!D3566</f>
        <v>0</v>
      </c>
      <c r="F3560" s="490"/>
      <c r="G3560" s="281">
        <f>'[2]III_SAV-Details_NB'!X3566</f>
        <v>0</v>
      </c>
      <c r="H3560" s="281">
        <f t="shared" si="911"/>
        <v>0</v>
      </c>
      <c r="I3560" s="281">
        <f>IF(con_EOGJahr=2025,'[2]III_SAV-Details_NB'!AA3566,IF(con_EOGJahr=2026,'[2]III_SAV-Details_NB'!AB3566,'[2]III_SAV-Details_NB'!AC3566))</f>
        <v>0</v>
      </c>
      <c r="J3560" s="282"/>
      <c r="K3560" s="282"/>
      <c r="L3560" s="282"/>
      <c r="M3560" s="282"/>
      <c r="N3560" s="282"/>
      <c r="O3560" s="282"/>
      <c r="P3560" s="52">
        <f t="shared" si="912"/>
        <v>0</v>
      </c>
      <c r="Q3560" s="60"/>
      <c r="R3560" s="53">
        <f t="shared" si="918"/>
        <v>0</v>
      </c>
      <c r="S3560" s="59"/>
      <c r="T3560" s="61"/>
      <c r="U3560" s="342" t="str">
        <f t="shared" si="922"/>
        <v>k.A.</v>
      </c>
      <c r="V3560" s="343" t="str">
        <f t="shared" si="919"/>
        <v>k.A.</v>
      </c>
      <c r="W3560" s="343" t="str">
        <f>IFERROR(IF(OR($D3560="",$E3560=0,con_Ende=0),"k.A.",IF(VLOOKUP($D3560,rng_ND,5,0)="Nein",VLOOKUP($D3560,rng_ND,2,FALSE),MIN(VLOOKUP($D3560,rng_ND,2,FALSE),A_Stammdaten!$B$19-D_SAV!$E3560+1))),"k.A.")</f>
        <v>k.A.</v>
      </c>
      <c r="X3560" s="343" t="str">
        <f t="shared" si="920"/>
        <v>k.A.</v>
      </c>
      <c r="Y3560" s="62"/>
      <c r="Z3560" s="48">
        <f t="shared" si="921"/>
        <v>0</v>
      </c>
      <c r="AA3560" s="457"/>
      <c r="AB3560" s="55">
        <f t="shared" si="913"/>
        <v>0</v>
      </c>
      <c r="AC3560" s="55">
        <f>IF(A_Stammdaten!$B$25="ja",D_SAV!AA3560,D_SAV!AB3560)</f>
        <v>0</v>
      </c>
      <c r="AD3560" s="478">
        <f>IF(AC3560=0,0,IF(U3560-(con_EOGJahr-D_SAV!E3560)&lt;=0,AC3560,AC3560/V3560))</f>
        <v>0</v>
      </c>
      <c r="AE3560" s="478">
        <f>IFERROR(IF(AND(VLOOKUP(D3560,rng_ND,5,FALSE)="Ja",D_SAV!T3560="degressiv"),D_SAV!AC3560*Y3560/100,0),0)</f>
        <v>0</v>
      </c>
      <c r="AF3560" s="55">
        <f>IFERROR(IF(VLOOKUP(D3560,rng_ND,5,FALSE)="Ja",MAX(D_SAV!AD3560:AE3560),D_SAV!AD3560),0)</f>
        <v>0</v>
      </c>
      <c r="AG3560" s="55">
        <f t="shared" si="914"/>
        <v>0</v>
      </c>
      <c r="AH3560" s="55">
        <f t="shared" si="915"/>
        <v>0</v>
      </c>
      <c r="AI3560" s="55">
        <f t="shared" si="916"/>
        <v>0</v>
      </c>
      <c r="AJ3560" s="55">
        <f t="shared" si="917"/>
        <v>0</v>
      </c>
      <c r="AK3560" s="55">
        <f t="shared" si="908"/>
        <v>0</v>
      </c>
      <c r="AL3560" s="55">
        <f t="shared" si="909"/>
        <v>0</v>
      </c>
      <c r="AM3560" s="55">
        <f t="shared" si="910"/>
        <v>0</v>
      </c>
    </row>
    <row r="3561" spans="1:39" x14ac:dyDescent="0.25">
      <c r="A3561" s="47">
        <v>3557</v>
      </c>
      <c r="B3561" s="358" t="str">
        <f>IF(AND(E3561&lt;&gt;0,D3561&lt;&gt;0,F3561&lt;&gt;0),IF(C3561&lt;&gt;0,CONCATENATE(C3561,"-AGr",VLOOKUP(D3561,Listen!$A$2:$G$45,7,FALSE),"-",E3561,"-",F3561,),CONCATENATE("AGr",VLOOKUP(D3561,Listen!$A$2:$G$45,7,FALSE),"-",E3561,"-",F3561)),"keine vollständige ID")</f>
        <v>keine vollständige ID</v>
      </c>
      <c r="C3561" s="359">
        <f>'[2]III_SAV-Details_NB'!B3567</f>
        <v>0</v>
      </c>
      <c r="D3561" s="359">
        <f>'[2]III_SAV-Details_NB'!C3567</f>
        <v>0</v>
      </c>
      <c r="E3561" s="359">
        <f>'[2]III_SAV-Details_NB'!D3567</f>
        <v>0</v>
      </c>
      <c r="F3561" s="490"/>
      <c r="G3561" s="281">
        <f>'[2]III_SAV-Details_NB'!X3567</f>
        <v>0</v>
      </c>
      <c r="H3561" s="281">
        <f t="shared" si="911"/>
        <v>0</v>
      </c>
      <c r="I3561" s="281">
        <f>IF(con_EOGJahr=2025,'[2]III_SAV-Details_NB'!AA3567,IF(con_EOGJahr=2026,'[2]III_SAV-Details_NB'!AB3567,'[2]III_SAV-Details_NB'!AC3567))</f>
        <v>0</v>
      </c>
      <c r="J3561" s="282"/>
      <c r="K3561" s="282"/>
      <c r="L3561" s="282"/>
      <c r="M3561" s="282"/>
      <c r="N3561" s="282"/>
      <c r="O3561" s="282"/>
      <c r="P3561" s="52">
        <f t="shared" si="912"/>
        <v>0</v>
      </c>
      <c r="Q3561" s="60"/>
      <c r="R3561" s="53">
        <f t="shared" si="918"/>
        <v>0</v>
      </c>
      <c r="S3561" s="59"/>
      <c r="T3561" s="61"/>
      <c r="U3561" s="342" t="str">
        <f t="shared" si="922"/>
        <v>k.A.</v>
      </c>
      <c r="V3561" s="343" t="str">
        <f t="shared" si="919"/>
        <v>k.A.</v>
      </c>
      <c r="W3561" s="343" t="str">
        <f>IFERROR(IF(OR($D3561="",$E3561=0,con_Ende=0),"k.A.",IF(VLOOKUP($D3561,rng_ND,5,0)="Nein",VLOOKUP($D3561,rng_ND,2,FALSE),MIN(VLOOKUP($D3561,rng_ND,2,FALSE),A_Stammdaten!$B$19-D_SAV!$E3561+1))),"k.A.")</f>
        <v>k.A.</v>
      </c>
      <c r="X3561" s="343" t="str">
        <f t="shared" si="920"/>
        <v>k.A.</v>
      </c>
      <c r="Y3561" s="62"/>
      <c r="Z3561" s="48">
        <f t="shared" si="921"/>
        <v>0</v>
      </c>
      <c r="AA3561" s="457"/>
      <c r="AB3561" s="55">
        <f t="shared" si="913"/>
        <v>0</v>
      </c>
      <c r="AC3561" s="55">
        <f>IF(A_Stammdaten!$B$25="ja",D_SAV!AA3561,D_SAV!AB3561)</f>
        <v>0</v>
      </c>
      <c r="AD3561" s="478">
        <f>IF(AC3561=0,0,IF(U3561-(con_EOGJahr-D_SAV!E3561)&lt;=0,AC3561,AC3561/V3561))</f>
        <v>0</v>
      </c>
      <c r="AE3561" s="478">
        <f>IFERROR(IF(AND(VLOOKUP(D3561,rng_ND,5,FALSE)="Ja",D_SAV!T3561="degressiv"),D_SAV!AC3561*Y3561/100,0),0)</f>
        <v>0</v>
      </c>
      <c r="AF3561" s="55">
        <f>IFERROR(IF(VLOOKUP(D3561,rng_ND,5,FALSE)="Ja",MAX(D_SAV!AD3561:AE3561),D_SAV!AD3561),0)</f>
        <v>0</v>
      </c>
      <c r="AG3561" s="55">
        <f t="shared" si="914"/>
        <v>0</v>
      </c>
      <c r="AH3561" s="55">
        <f t="shared" si="915"/>
        <v>0</v>
      </c>
      <c r="AI3561" s="55">
        <f t="shared" si="916"/>
        <v>0</v>
      </c>
      <c r="AJ3561" s="55">
        <f t="shared" si="917"/>
        <v>0</v>
      </c>
      <c r="AK3561" s="55">
        <f t="shared" si="908"/>
        <v>0</v>
      </c>
      <c r="AL3561" s="55">
        <f t="shared" si="909"/>
        <v>0</v>
      </c>
      <c r="AM3561" s="55">
        <f t="shared" si="910"/>
        <v>0</v>
      </c>
    </row>
    <row r="3562" spans="1:39" x14ac:dyDescent="0.25">
      <c r="A3562" s="47">
        <v>3558</v>
      </c>
      <c r="B3562" s="358" t="str">
        <f>IF(AND(E3562&lt;&gt;0,D3562&lt;&gt;0,F3562&lt;&gt;0),IF(C3562&lt;&gt;0,CONCATENATE(C3562,"-AGr",VLOOKUP(D3562,Listen!$A$2:$G$45,7,FALSE),"-",E3562,"-",F3562,),CONCATENATE("AGr",VLOOKUP(D3562,Listen!$A$2:$G$45,7,FALSE),"-",E3562,"-",F3562)),"keine vollständige ID")</f>
        <v>keine vollständige ID</v>
      </c>
      <c r="C3562" s="359">
        <f>'[2]III_SAV-Details_NB'!B3568</f>
        <v>0</v>
      </c>
      <c r="D3562" s="359">
        <f>'[2]III_SAV-Details_NB'!C3568</f>
        <v>0</v>
      </c>
      <c r="E3562" s="359">
        <f>'[2]III_SAV-Details_NB'!D3568</f>
        <v>0</v>
      </c>
      <c r="F3562" s="490"/>
      <c r="G3562" s="281">
        <f>'[2]III_SAV-Details_NB'!X3568</f>
        <v>0</v>
      </c>
      <c r="H3562" s="281">
        <f t="shared" si="911"/>
        <v>0</v>
      </c>
      <c r="I3562" s="281">
        <f>IF(con_EOGJahr=2025,'[2]III_SAV-Details_NB'!AA3568,IF(con_EOGJahr=2026,'[2]III_SAV-Details_NB'!AB3568,'[2]III_SAV-Details_NB'!AC3568))</f>
        <v>0</v>
      </c>
      <c r="J3562" s="282"/>
      <c r="K3562" s="282"/>
      <c r="L3562" s="282"/>
      <c r="M3562" s="282"/>
      <c r="N3562" s="282"/>
      <c r="O3562" s="282"/>
      <c r="P3562" s="52">
        <f t="shared" si="912"/>
        <v>0</v>
      </c>
      <c r="Q3562" s="60"/>
      <c r="R3562" s="53">
        <f t="shared" si="918"/>
        <v>0</v>
      </c>
      <c r="S3562" s="59"/>
      <c r="T3562" s="61"/>
      <c r="U3562" s="342" t="str">
        <f t="shared" si="922"/>
        <v>k.A.</v>
      </c>
      <c r="V3562" s="343" t="str">
        <f t="shared" si="919"/>
        <v>k.A.</v>
      </c>
      <c r="W3562" s="343" t="str">
        <f>IFERROR(IF(OR($D3562="",$E3562=0,con_Ende=0),"k.A.",IF(VLOOKUP($D3562,rng_ND,5,0)="Nein",VLOOKUP($D3562,rng_ND,2,FALSE),MIN(VLOOKUP($D3562,rng_ND,2,FALSE),A_Stammdaten!$B$19-D_SAV!$E3562+1))),"k.A.")</f>
        <v>k.A.</v>
      </c>
      <c r="X3562" s="343" t="str">
        <f t="shared" si="920"/>
        <v>k.A.</v>
      </c>
      <c r="Y3562" s="62"/>
      <c r="Z3562" s="48">
        <f t="shared" si="921"/>
        <v>0</v>
      </c>
      <c r="AA3562" s="457"/>
      <c r="AB3562" s="55">
        <f t="shared" si="913"/>
        <v>0</v>
      </c>
      <c r="AC3562" s="55">
        <f>IF(A_Stammdaten!$B$25="ja",D_SAV!AA3562,D_SAV!AB3562)</f>
        <v>0</v>
      </c>
      <c r="AD3562" s="478">
        <f>IF(AC3562=0,0,IF(U3562-(con_EOGJahr-D_SAV!E3562)&lt;=0,AC3562,AC3562/V3562))</f>
        <v>0</v>
      </c>
      <c r="AE3562" s="478">
        <f>IFERROR(IF(AND(VLOOKUP(D3562,rng_ND,5,FALSE)="Ja",D_SAV!T3562="degressiv"),D_SAV!AC3562*Y3562/100,0),0)</f>
        <v>0</v>
      </c>
      <c r="AF3562" s="55">
        <f>IFERROR(IF(VLOOKUP(D3562,rng_ND,5,FALSE)="Ja",MAX(D_SAV!AD3562:AE3562),D_SAV!AD3562),0)</f>
        <v>0</v>
      </c>
      <c r="AG3562" s="55">
        <f t="shared" si="914"/>
        <v>0</v>
      </c>
      <c r="AH3562" s="55">
        <f t="shared" si="915"/>
        <v>0</v>
      </c>
      <c r="AI3562" s="55">
        <f t="shared" si="916"/>
        <v>0</v>
      </c>
      <c r="AJ3562" s="55">
        <f t="shared" si="917"/>
        <v>0</v>
      </c>
      <c r="AK3562" s="55">
        <f t="shared" si="908"/>
        <v>0</v>
      </c>
      <c r="AL3562" s="55">
        <f t="shared" si="909"/>
        <v>0</v>
      </c>
      <c r="AM3562" s="55">
        <f t="shared" si="910"/>
        <v>0</v>
      </c>
    </row>
    <row r="3563" spans="1:39" x14ac:dyDescent="0.25">
      <c r="A3563" s="47">
        <v>3559</v>
      </c>
      <c r="B3563" s="358" t="str">
        <f>IF(AND(E3563&lt;&gt;0,D3563&lt;&gt;0,F3563&lt;&gt;0),IF(C3563&lt;&gt;0,CONCATENATE(C3563,"-AGr",VLOOKUP(D3563,Listen!$A$2:$G$45,7,FALSE),"-",E3563,"-",F3563,),CONCATENATE("AGr",VLOOKUP(D3563,Listen!$A$2:$G$45,7,FALSE),"-",E3563,"-",F3563)),"keine vollständige ID")</f>
        <v>keine vollständige ID</v>
      </c>
      <c r="C3563" s="359">
        <f>'[2]III_SAV-Details_NB'!B3569</f>
        <v>0</v>
      </c>
      <c r="D3563" s="359">
        <f>'[2]III_SAV-Details_NB'!C3569</f>
        <v>0</v>
      </c>
      <c r="E3563" s="359">
        <f>'[2]III_SAV-Details_NB'!D3569</f>
        <v>0</v>
      </c>
      <c r="F3563" s="490"/>
      <c r="G3563" s="281">
        <f>'[2]III_SAV-Details_NB'!X3569</f>
        <v>0</v>
      </c>
      <c r="H3563" s="281">
        <f t="shared" si="911"/>
        <v>0</v>
      </c>
      <c r="I3563" s="281">
        <f>IF(con_EOGJahr=2025,'[2]III_SAV-Details_NB'!AA3569,IF(con_EOGJahr=2026,'[2]III_SAV-Details_NB'!AB3569,'[2]III_SAV-Details_NB'!AC3569))</f>
        <v>0</v>
      </c>
      <c r="J3563" s="282"/>
      <c r="K3563" s="282"/>
      <c r="L3563" s="282"/>
      <c r="M3563" s="282"/>
      <c r="N3563" s="282"/>
      <c r="O3563" s="282"/>
      <c r="P3563" s="52">
        <f t="shared" si="912"/>
        <v>0</v>
      </c>
      <c r="Q3563" s="60"/>
      <c r="R3563" s="53">
        <f t="shared" si="918"/>
        <v>0</v>
      </c>
      <c r="S3563" s="59"/>
      <c r="T3563" s="61"/>
      <c r="U3563" s="342" t="str">
        <f t="shared" si="922"/>
        <v>k.A.</v>
      </c>
      <c r="V3563" s="343" t="str">
        <f t="shared" si="919"/>
        <v>k.A.</v>
      </c>
      <c r="W3563" s="343" t="str">
        <f>IFERROR(IF(OR($D3563="",$E3563=0,con_Ende=0),"k.A.",IF(VLOOKUP($D3563,rng_ND,5,0)="Nein",VLOOKUP($D3563,rng_ND,2,FALSE),MIN(VLOOKUP($D3563,rng_ND,2,FALSE),A_Stammdaten!$B$19-D_SAV!$E3563+1))),"k.A.")</f>
        <v>k.A.</v>
      </c>
      <c r="X3563" s="343" t="str">
        <f t="shared" si="920"/>
        <v>k.A.</v>
      </c>
      <c r="Y3563" s="62"/>
      <c r="Z3563" s="48">
        <f t="shared" si="921"/>
        <v>0</v>
      </c>
      <c r="AA3563" s="457"/>
      <c r="AB3563" s="55">
        <f t="shared" si="913"/>
        <v>0</v>
      </c>
      <c r="AC3563" s="55">
        <f>IF(A_Stammdaten!$B$25="ja",D_SAV!AA3563,D_SAV!AB3563)</f>
        <v>0</v>
      </c>
      <c r="AD3563" s="478">
        <f>IF(AC3563=0,0,IF(U3563-(con_EOGJahr-D_SAV!E3563)&lt;=0,AC3563,AC3563/V3563))</f>
        <v>0</v>
      </c>
      <c r="AE3563" s="478">
        <f>IFERROR(IF(AND(VLOOKUP(D3563,rng_ND,5,FALSE)="Ja",D_SAV!T3563="degressiv"),D_SAV!AC3563*Y3563/100,0),0)</f>
        <v>0</v>
      </c>
      <c r="AF3563" s="55">
        <f>IFERROR(IF(VLOOKUP(D3563,rng_ND,5,FALSE)="Ja",MAX(D_SAV!AD3563:AE3563),D_SAV!AD3563),0)</f>
        <v>0</v>
      </c>
      <c r="AG3563" s="55">
        <f t="shared" si="914"/>
        <v>0</v>
      </c>
      <c r="AH3563" s="55">
        <f t="shared" si="915"/>
        <v>0</v>
      </c>
      <c r="AI3563" s="55">
        <f t="shared" si="916"/>
        <v>0</v>
      </c>
      <c r="AJ3563" s="55">
        <f t="shared" si="917"/>
        <v>0</v>
      </c>
      <c r="AK3563" s="55">
        <f t="shared" si="908"/>
        <v>0</v>
      </c>
      <c r="AL3563" s="55">
        <f t="shared" si="909"/>
        <v>0</v>
      </c>
      <c r="AM3563" s="55">
        <f t="shared" si="910"/>
        <v>0</v>
      </c>
    </row>
    <row r="3564" spans="1:39" x14ac:dyDescent="0.25">
      <c r="A3564" s="47">
        <v>3560</v>
      </c>
      <c r="B3564" s="358" t="str">
        <f>IF(AND(E3564&lt;&gt;0,D3564&lt;&gt;0,F3564&lt;&gt;0),IF(C3564&lt;&gt;0,CONCATENATE(C3564,"-AGr",VLOOKUP(D3564,Listen!$A$2:$G$45,7,FALSE),"-",E3564,"-",F3564,),CONCATENATE("AGr",VLOOKUP(D3564,Listen!$A$2:$G$45,7,FALSE),"-",E3564,"-",F3564)),"keine vollständige ID")</f>
        <v>keine vollständige ID</v>
      </c>
      <c r="C3564" s="359">
        <f>'[2]III_SAV-Details_NB'!B3570</f>
        <v>0</v>
      </c>
      <c r="D3564" s="359">
        <f>'[2]III_SAV-Details_NB'!C3570</f>
        <v>0</v>
      </c>
      <c r="E3564" s="359">
        <f>'[2]III_SAV-Details_NB'!D3570</f>
        <v>0</v>
      </c>
      <c r="F3564" s="490"/>
      <c r="G3564" s="281">
        <f>'[2]III_SAV-Details_NB'!X3570</f>
        <v>0</v>
      </c>
      <c r="H3564" s="281">
        <f t="shared" si="911"/>
        <v>0</v>
      </c>
      <c r="I3564" s="281">
        <f>IF(con_EOGJahr=2025,'[2]III_SAV-Details_NB'!AA3570,IF(con_EOGJahr=2026,'[2]III_SAV-Details_NB'!AB3570,'[2]III_SAV-Details_NB'!AC3570))</f>
        <v>0</v>
      </c>
      <c r="J3564" s="282"/>
      <c r="K3564" s="282"/>
      <c r="L3564" s="282"/>
      <c r="M3564" s="282"/>
      <c r="N3564" s="282"/>
      <c r="O3564" s="282"/>
      <c r="P3564" s="52">
        <f t="shared" si="912"/>
        <v>0</v>
      </c>
      <c r="Q3564" s="60"/>
      <c r="R3564" s="53">
        <f t="shared" si="918"/>
        <v>0</v>
      </c>
      <c r="S3564" s="59"/>
      <c r="T3564" s="61"/>
      <c r="U3564" s="342" t="str">
        <f t="shared" si="922"/>
        <v>k.A.</v>
      </c>
      <c r="V3564" s="343" t="str">
        <f t="shared" si="919"/>
        <v>k.A.</v>
      </c>
      <c r="W3564" s="343" t="str">
        <f>IFERROR(IF(OR($D3564="",$E3564=0,con_Ende=0),"k.A.",IF(VLOOKUP($D3564,rng_ND,5,0)="Nein",VLOOKUP($D3564,rng_ND,2,FALSE),MIN(VLOOKUP($D3564,rng_ND,2,FALSE),A_Stammdaten!$B$19-D_SAV!$E3564+1))),"k.A.")</f>
        <v>k.A.</v>
      </c>
      <c r="X3564" s="343" t="str">
        <f t="shared" si="920"/>
        <v>k.A.</v>
      </c>
      <c r="Y3564" s="62"/>
      <c r="Z3564" s="48">
        <f t="shared" si="921"/>
        <v>0</v>
      </c>
      <c r="AA3564" s="457"/>
      <c r="AB3564" s="55">
        <f t="shared" si="913"/>
        <v>0</v>
      </c>
      <c r="AC3564" s="55">
        <f>IF(A_Stammdaten!$B$25="ja",D_SAV!AA3564,D_SAV!AB3564)</f>
        <v>0</v>
      </c>
      <c r="AD3564" s="478">
        <f>IF(AC3564=0,0,IF(U3564-(con_EOGJahr-D_SAV!E3564)&lt;=0,AC3564,AC3564/V3564))</f>
        <v>0</v>
      </c>
      <c r="AE3564" s="478">
        <f>IFERROR(IF(AND(VLOOKUP(D3564,rng_ND,5,FALSE)="Ja",D_SAV!T3564="degressiv"),D_SAV!AC3564*Y3564/100,0),0)</f>
        <v>0</v>
      </c>
      <c r="AF3564" s="55">
        <f>IFERROR(IF(VLOOKUP(D3564,rng_ND,5,FALSE)="Ja",MAX(D_SAV!AD3564:AE3564),D_SAV!AD3564),0)</f>
        <v>0</v>
      </c>
      <c r="AG3564" s="55">
        <f t="shared" si="914"/>
        <v>0</v>
      </c>
      <c r="AH3564" s="55">
        <f t="shared" si="915"/>
        <v>0</v>
      </c>
      <c r="AI3564" s="55">
        <f t="shared" si="916"/>
        <v>0</v>
      </c>
      <c r="AJ3564" s="55">
        <f t="shared" si="917"/>
        <v>0</v>
      </c>
      <c r="AK3564" s="55">
        <f t="shared" si="908"/>
        <v>0</v>
      </c>
      <c r="AL3564" s="55">
        <f t="shared" si="909"/>
        <v>0</v>
      </c>
      <c r="AM3564" s="55">
        <f t="shared" si="910"/>
        <v>0</v>
      </c>
    </row>
    <row r="3565" spans="1:39" x14ac:dyDescent="0.25">
      <c r="A3565" s="47">
        <v>3561</v>
      </c>
      <c r="B3565" s="358" t="str">
        <f>IF(AND(E3565&lt;&gt;0,D3565&lt;&gt;0,F3565&lt;&gt;0),IF(C3565&lt;&gt;0,CONCATENATE(C3565,"-AGr",VLOOKUP(D3565,Listen!$A$2:$G$45,7,FALSE),"-",E3565,"-",F3565,),CONCATENATE("AGr",VLOOKUP(D3565,Listen!$A$2:$G$45,7,FALSE),"-",E3565,"-",F3565)),"keine vollständige ID")</f>
        <v>keine vollständige ID</v>
      </c>
      <c r="C3565" s="359">
        <f>'[2]III_SAV-Details_NB'!B3571</f>
        <v>0</v>
      </c>
      <c r="D3565" s="359">
        <f>'[2]III_SAV-Details_NB'!C3571</f>
        <v>0</v>
      </c>
      <c r="E3565" s="359">
        <f>'[2]III_SAV-Details_NB'!D3571</f>
        <v>0</v>
      </c>
      <c r="F3565" s="490"/>
      <c r="G3565" s="281">
        <f>'[2]III_SAV-Details_NB'!X3571</f>
        <v>0</v>
      </c>
      <c r="H3565" s="281">
        <f t="shared" si="911"/>
        <v>0</v>
      </c>
      <c r="I3565" s="281">
        <f>IF(con_EOGJahr=2025,'[2]III_SAV-Details_NB'!AA3571,IF(con_EOGJahr=2026,'[2]III_SAV-Details_NB'!AB3571,'[2]III_SAV-Details_NB'!AC3571))</f>
        <v>0</v>
      </c>
      <c r="J3565" s="282"/>
      <c r="K3565" s="282"/>
      <c r="L3565" s="282"/>
      <c r="M3565" s="282"/>
      <c r="N3565" s="282"/>
      <c r="O3565" s="282"/>
      <c r="P3565" s="52">
        <f t="shared" si="912"/>
        <v>0</v>
      </c>
      <c r="Q3565" s="60"/>
      <c r="R3565" s="53">
        <f t="shared" si="918"/>
        <v>0</v>
      </c>
      <c r="S3565" s="59"/>
      <c r="T3565" s="61"/>
      <c r="U3565" s="342" t="str">
        <f t="shared" si="922"/>
        <v>k.A.</v>
      </c>
      <c r="V3565" s="343" t="str">
        <f t="shared" si="919"/>
        <v>k.A.</v>
      </c>
      <c r="W3565" s="343" t="str">
        <f>IFERROR(IF(OR($D3565="",$E3565=0,con_Ende=0),"k.A.",IF(VLOOKUP($D3565,rng_ND,5,0)="Nein",VLOOKUP($D3565,rng_ND,2,FALSE),MIN(VLOOKUP($D3565,rng_ND,2,FALSE),A_Stammdaten!$B$19-D_SAV!$E3565+1))),"k.A.")</f>
        <v>k.A.</v>
      </c>
      <c r="X3565" s="343" t="str">
        <f t="shared" si="920"/>
        <v>k.A.</v>
      </c>
      <c r="Y3565" s="62"/>
      <c r="Z3565" s="48">
        <f t="shared" si="921"/>
        <v>0</v>
      </c>
      <c r="AA3565" s="457"/>
      <c r="AB3565" s="55">
        <f t="shared" si="913"/>
        <v>0</v>
      </c>
      <c r="AC3565" s="55">
        <f>IF(A_Stammdaten!$B$25="ja",D_SAV!AA3565,D_SAV!AB3565)</f>
        <v>0</v>
      </c>
      <c r="AD3565" s="478">
        <f>IF(AC3565=0,0,IF(U3565-(con_EOGJahr-D_SAV!E3565)&lt;=0,AC3565,AC3565/V3565))</f>
        <v>0</v>
      </c>
      <c r="AE3565" s="478">
        <f>IFERROR(IF(AND(VLOOKUP(D3565,rng_ND,5,FALSE)="Ja",D_SAV!T3565="degressiv"),D_SAV!AC3565*Y3565/100,0),0)</f>
        <v>0</v>
      </c>
      <c r="AF3565" s="55">
        <f>IFERROR(IF(VLOOKUP(D3565,rng_ND,5,FALSE)="Ja",MAX(D_SAV!AD3565:AE3565),D_SAV!AD3565),0)</f>
        <v>0</v>
      </c>
      <c r="AG3565" s="55">
        <f t="shared" si="914"/>
        <v>0</v>
      </c>
      <c r="AH3565" s="55">
        <f t="shared" si="915"/>
        <v>0</v>
      </c>
      <c r="AI3565" s="55">
        <f t="shared" si="916"/>
        <v>0</v>
      </c>
      <c r="AJ3565" s="55">
        <f t="shared" si="917"/>
        <v>0</v>
      </c>
      <c r="AK3565" s="55">
        <f t="shared" si="908"/>
        <v>0</v>
      </c>
      <c r="AL3565" s="55">
        <f t="shared" si="909"/>
        <v>0</v>
      </c>
      <c r="AM3565" s="55">
        <f t="shared" si="910"/>
        <v>0</v>
      </c>
    </row>
    <row r="3566" spans="1:39" x14ac:dyDescent="0.25">
      <c r="A3566" s="47">
        <v>3562</v>
      </c>
      <c r="B3566" s="358" t="str">
        <f>IF(AND(E3566&lt;&gt;0,D3566&lt;&gt;0,F3566&lt;&gt;0),IF(C3566&lt;&gt;0,CONCATENATE(C3566,"-AGr",VLOOKUP(D3566,Listen!$A$2:$G$45,7,FALSE),"-",E3566,"-",F3566,),CONCATENATE("AGr",VLOOKUP(D3566,Listen!$A$2:$G$45,7,FALSE),"-",E3566,"-",F3566)),"keine vollständige ID")</f>
        <v>keine vollständige ID</v>
      </c>
      <c r="C3566" s="359">
        <f>'[2]III_SAV-Details_NB'!B3572</f>
        <v>0</v>
      </c>
      <c r="D3566" s="359">
        <f>'[2]III_SAV-Details_NB'!C3572</f>
        <v>0</v>
      </c>
      <c r="E3566" s="359">
        <f>'[2]III_SAV-Details_NB'!D3572</f>
        <v>0</v>
      </c>
      <c r="F3566" s="490"/>
      <c r="G3566" s="281">
        <f>'[2]III_SAV-Details_NB'!X3572</f>
        <v>0</v>
      </c>
      <c r="H3566" s="281">
        <f t="shared" si="911"/>
        <v>0</v>
      </c>
      <c r="I3566" s="281">
        <f>IF(con_EOGJahr=2025,'[2]III_SAV-Details_NB'!AA3572,IF(con_EOGJahr=2026,'[2]III_SAV-Details_NB'!AB3572,'[2]III_SAV-Details_NB'!AC3572))</f>
        <v>0</v>
      </c>
      <c r="J3566" s="282"/>
      <c r="K3566" s="282"/>
      <c r="L3566" s="282"/>
      <c r="M3566" s="282"/>
      <c r="N3566" s="282"/>
      <c r="O3566" s="282"/>
      <c r="P3566" s="52">
        <f t="shared" si="912"/>
        <v>0</v>
      </c>
      <c r="Q3566" s="60"/>
      <c r="R3566" s="53">
        <f t="shared" si="918"/>
        <v>0</v>
      </c>
      <c r="S3566" s="59"/>
      <c r="T3566" s="61"/>
      <c r="U3566" s="342" t="str">
        <f t="shared" si="922"/>
        <v>k.A.</v>
      </c>
      <c r="V3566" s="343" t="str">
        <f t="shared" si="919"/>
        <v>k.A.</v>
      </c>
      <c r="W3566" s="343" t="str">
        <f>IFERROR(IF(OR($D3566="",$E3566=0,con_Ende=0),"k.A.",IF(VLOOKUP($D3566,rng_ND,5,0)="Nein",VLOOKUP($D3566,rng_ND,2,FALSE),MIN(VLOOKUP($D3566,rng_ND,2,FALSE),A_Stammdaten!$B$19-D_SAV!$E3566+1))),"k.A.")</f>
        <v>k.A.</v>
      </c>
      <c r="X3566" s="343" t="str">
        <f t="shared" si="920"/>
        <v>k.A.</v>
      </c>
      <c r="Y3566" s="62"/>
      <c r="Z3566" s="48">
        <f t="shared" si="921"/>
        <v>0</v>
      </c>
      <c r="AA3566" s="457"/>
      <c r="AB3566" s="55">
        <f t="shared" si="913"/>
        <v>0</v>
      </c>
      <c r="AC3566" s="55">
        <f>IF(A_Stammdaten!$B$25="ja",D_SAV!AA3566,D_SAV!AB3566)</f>
        <v>0</v>
      </c>
      <c r="AD3566" s="478">
        <f>IF(AC3566=0,0,IF(U3566-(con_EOGJahr-D_SAV!E3566)&lt;=0,AC3566,AC3566/V3566))</f>
        <v>0</v>
      </c>
      <c r="AE3566" s="478">
        <f>IFERROR(IF(AND(VLOOKUP(D3566,rng_ND,5,FALSE)="Ja",D_SAV!T3566="degressiv"),D_SAV!AC3566*Y3566/100,0),0)</f>
        <v>0</v>
      </c>
      <c r="AF3566" s="55">
        <f>IFERROR(IF(VLOOKUP(D3566,rng_ND,5,FALSE)="Ja",MAX(D_SAV!AD3566:AE3566),D_SAV!AD3566),0)</f>
        <v>0</v>
      </c>
      <c r="AG3566" s="55">
        <f t="shared" si="914"/>
        <v>0</v>
      </c>
      <c r="AH3566" s="55">
        <f t="shared" si="915"/>
        <v>0</v>
      </c>
      <c r="AI3566" s="55">
        <f t="shared" si="916"/>
        <v>0</v>
      </c>
      <c r="AJ3566" s="55">
        <f t="shared" si="917"/>
        <v>0</v>
      </c>
      <c r="AK3566" s="55">
        <f t="shared" si="908"/>
        <v>0</v>
      </c>
      <c r="AL3566" s="55">
        <f t="shared" si="909"/>
        <v>0</v>
      </c>
      <c r="AM3566" s="55">
        <f t="shared" si="910"/>
        <v>0</v>
      </c>
    </row>
    <row r="3567" spans="1:39" x14ac:dyDescent="0.25">
      <c r="A3567" s="47">
        <v>3563</v>
      </c>
      <c r="B3567" s="358" t="str">
        <f>IF(AND(E3567&lt;&gt;0,D3567&lt;&gt;0,F3567&lt;&gt;0),IF(C3567&lt;&gt;0,CONCATENATE(C3567,"-AGr",VLOOKUP(D3567,Listen!$A$2:$G$45,7,FALSE),"-",E3567,"-",F3567,),CONCATENATE("AGr",VLOOKUP(D3567,Listen!$A$2:$G$45,7,FALSE),"-",E3567,"-",F3567)),"keine vollständige ID")</f>
        <v>keine vollständige ID</v>
      </c>
      <c r="C3567" s="359">
        <f>'[2]III_SAV-Details_NB'!B3573</f>
        <v>0</v>
      </c>
      <c r="D3567" s="359">
        <f>'[2]III_SAV-Details_NB'!C3573</f>
        <v>0</v>
      </c>
      <c r="E3567" s="359">
        <f>'[2]III_SAV-Details_NB'!D3573</f>
        <v>0</v>
      </c>
      <c r="F3567" s="490"/>
      <c r="G3567" s="281">
        <f>'[2]III_SAV-Details_NB'!X3573</f>
        <v>0</v>
      </c>
      <c r="H3567" s="281">
        <f t="shared" si="911"/>
        <v>0</v>
      </c>
      <c r="I3567" s="281">
        <f>IF(con_EOGJahr=2025,'[2]III_SAV-Details_NB'!AA3573,IF(con_EOGJahr=2026,'[2]III_SAV-Details_NB'!AB3573,'[2]III_SAV-Details_NB'!AC3573))</f>
        <v>0</v>
      </c>
      <c r="J3567" s="282"/>
      <c r="K3567" s="282"/>
      <c r="L3567" s="282"/>
      <c r="M3567" s="282"/>
      <c r="N3567" s="282"/>
      <c r="O3567" s="282"/>
      <c r="P3567" s="52">
        <f t="shared" si="912"/>
        <v>0</v>
      </c>
      <c r="Q3567" s="60"/>
      <c r="R3567" s="53">
        <f t="shared" si="918"/>
        <v>0</v>
      </c>
      <c r="S3567" s="59"/>
      <c r="T3567" s="61"/>
      <c r="U3567" s="342" t="str">
        <f t="shared" si="922"/>
        <v>k.A.</v>
      </c>
      <c r="V3567" s="343" t="str">
        <f t="shared" si="919"/>
        <v>k.A.</v>
      </c>
      <c r="W3567" s="343" t="str">
        <f>IFERROR(IF(OR($D3567="",$E3567=0,con_Ende=0),"k.A.",IF(VLOOKUP($D3567,rng_ND,5,0)="Nein",VLOOKUP($D3567,rng_ND,2,FALSE),MIN(VLOOKUP($D3567,rng_ND,2,FALSE),A_Stammdaten!$B$19-D_SAV!$E3567+1))),"k.A.")</f>
        <v>k.A.</v>
      </c>
      <c r="X3567" s="343" t="str">
        <f t="shared" si="920"/>
        <v>k.A.</v>
      </c>
      <c r="Y3567" s="62"/>
      <c r="Z3567" s="48">
        <f t="shared" si="921"/>
        <v>0</v>
      </c>
      <c r="AA3567" s="457"/>
      <c r="AB3567" s="55">
        <f t="shared" si="913"/>
        <v>0</v>
      </c>
      <c r="AC3567" s="55">
        <f>IF(A_Stammdaten!$B$25="ja",D_SAV!AA3567,D_SAV!AB3567)</f>
        <v>0</v>
      </c>
      <c r="AD3567" s="478">
        <f>IF(AC3567=0,0,IF(U3567-(con_EOGJahr-D_SAV!E3567)&lt;=0,AC3567,AC3567/V3567))</f>
        <v>0</v>
      </c>
      <c r="AE3567" s="478">
        <f>IFERROR(IF(AND(VLOOKUP(D3567,rng_ND,5,FALSE)="Ja",D_SAV!T3567="degressiv"),D_SAV!AC3567*Y3567/100,0),0)</f>
        <v>0</v>
      </c>
      <c r="AF3567" s="55">
        <f>IFERROR(IF(VLOOKUP(D3567,rng_ND,5,FALSE)="Ja",MAX(D_SAV!AD3567:AE3567),D_SAV!AD3567),0)</f>
        <v>0</v>
      </c>
      <c r="AG3567" s="55">
        <f t="shared" si="914"/>
        <v>0</v>
      </c>
      <c r="AH3567" s="55">
        <f t="shared" si="915"/>
        <v>0</v>
      </c>
      <c r="AI3567" s="55">
        <f t="shared" si="916"/>
        <v>0</v>
      </c>
      <c r="AJ3567" s="55">
        <f t="shared" si="917"/>
        <v>0</v>
      </c>
      <c r="AK3567" s="55">
        <f t="shared" si="908"/>
        <v>0</v>
      </c>
      <c r="AL3567" s="55">
        <f t="shared" si="909"/>
        <v>0</v>
      </c>
      <c r="AM3567" s="55">
        <f t="shared" si="910"/>
        <v>0</v>
      </c>
    </row>
    <row r="3568" spans="1:39" x14ac:dyDescent="0.25">
      <c r="A3568" s="47">
        <v>3564</v>
      </c>
      <c r="B3568" s="358" t="str">
        <f>IF(AND(E3568&lt;&gt;0,D3568&lt;&gt;0,F3568&lt;&gt;0),IF(C3568&lt;&gt;0,CONCATENATE(C3568,"-AGr",VLOOKUP(D3568,Listen!$A$2:$G$45,7,FALSE),"-",E3568,"-",F3568,),CONCATENATE("AGr",VLOOKUP(D3568,Listen!$A$2:$G$45,7,FALSE),"-",E3568,"-",F3568)),"keine vollständige ID")</f>
        <v>keine vollständige ID</v>
      </c>
      <c r="C3568" s="359">
        <f>'[2]III_SAV-Details_NB'!B3574</f>
        <v>0</v>
      </c>
      <c r="D3568" s="359">
        <f>'[2]III_SAV-Details_NB'!C3574</f>
        <v>0</v>
      </c>
      <c r="E3568" s="359">
        <f>'[2]III_SAV-Details_NB'!D3574</f>
        <v>0</v>
      </c>
      <c r="F3568" s="490"/>
      <c r="G3568" s="281">
        <f>'[2]III_SAV-Details_NB'!X3574</f>
        <v>0</v>
      </c>
      <c r="H3568" s="281">
        <f t="shared" si="911"/>
        <v>0</v>
      </c>
      <c r="I3568" s="281">
        <f>IF(con_EOGJahr=2025,'[2]III_SAV-Details_NB'!AA3574,IF(con_EOGJahr=2026,'[2]III_SAV-Details_NB'!AB3574,'[2]III_SAV-Details_NB'!AC3574))</f>
        <v>0</v>
      </c>
      <c r="J3568" s="282"/>
      <c r="K3568" s="282"/>
      <c r="L3568" s="282"/>
      <c r="M3568" s="282"/>
      <c r="N3568" s="282"/>
      <c r="O3568" s="282"/>
      <c r="P3568" s="52">
        <f t="shared" si="912"/>
        <v>0</v>
      </c>
      <c r="Q3568" s="60"/>
      <c r="R3568" s="53">
        <f t="shared" si="918"/>
        <v>0</v>
      </c>
      <c r="S3568" s="59"/>
      <c r="T3568" s="61"/>
      <c r="U3568" s="342" t="str">
        <f t="shared" si="922"/>
        <v>k.A.</v>
      </c>
      <c r="V3568" s="343" t="str">
        <f t="shared" si="919"/>
        <v>k.A.</v>
      </c>
      <c r="W3568" s="343" t="str">
        <f>IFERROR(IF(OR($D3568="",$E3568=0,con_Ende=0),"k.A.",IF(VLOOKUP($D3568,rng_ND,5,0)="Nein",VLOOKUP($D3568,rng_ND,2,FALSE),MIN(VLOOKUP($D3568,rng_ND,2,FALSE),A_Stammdaten!$B$19-D_SAV!$E3568+1))),"k.A.")</f>
        <v>k.A.</v>
      </c>
      <c r="X3568" s="343" t="str">
        <f t="shared" si="920"/>
        <v>k.A.</v>
      </c>
      <c r="Y3568" s="62"/>
      <c r="Z3568" s="48">
        <f t="shared" si="921"/>
        <v>0</v>
      </c>
      <c r="AA3568" s="457"/>
      <c r="AB3568" s="55">
        <f t="shared" si="913"/>
        <v>0</v>
      </c>
      <c r="AC3568" s="55">
        <f>IF(A_Stammdaten!$B$25="ja",D_SAV!AA3568,D_SAV!AB3568)</f>
        <v>0</v>
      </c>
      <c r="AD3568" s="478">
        <f>IF(AC3568=0,0,IF(U3568-(con_EOGJahr-D_SAV!E3568)&lt;=0,AC3568,AC3568/V3568))</f>
        <v>0</v>
      </c>
      <c r="AE3568" s="478">
        <f>IFERROR(IF(AND(VLOOKUP(D3568,rng_ND,5,FALSE)="Ja",D_SAV!T3568="degressiv"),D_SAV!AC3568*Y3568/100,0),0)</f>
        <v>0</v>
      </c>
      <c r="AF3568" s="55">
        <f>IFERROR(IF(VLOOKUP(D3568,rng_ND,5,FALSE)="Ja",MAX(D_SAV!AD3568:AE3568),D_SAV!AD3568),0)</f>
        <v>0</v>
      </c>
      <c r="AG3568" s="55">
        <f t="shared" si="914"/>
        <v>0</v>
      </c>
      <c r="AH3568" s="55">
        <f t="shared" si="915"/>
        <v>0</v>
      </c>
      <c r="AI3568" s="55">
        <f t="shared" si="916"/>
        <v>0</v>
      </c>
      <c r="AJ3568" s="55">
        <f t="shared" si="917"/>
        <v>0</v>
      </c>
      <c r="AK3568" s="55">
        <f t="shared" si="908"/>
        <v>0</v>
      </c>
      <c r="AL3568" s="55">
        <f t="shared" si="909"/>
        <v>0</v>
      </c>
      <c r="AM3568" s="55">
        <f t="shared" si="910"/>
        <v>0</v>
      </c>
    </row>
    <row r="3569" spans="1:39" x14ac:dyDescent="0.25">
      <c r="A3569" s="47">
        <v>3565</v>
      </c>
      <c r="B3569" s="358" t="str">
        <f>IF(AND(E3569&lt;&gt;0,D3569&lt;&gt;0,F3569&lt;&gt;0),IF(C3569&lt;&gt;0,CONCATENATE(C3569,"-AGr",VLOOKUP(D3569,Listen!$A$2:$G$45,7,FALSE),"-",E3569,"-",F3569,),CONCATENATE("AGr",VLOOKUP(D3569,Listen!$A$2:$G$45,7,FALSE),"-",E3569,"-",F3569)),"keine vollständige ID")</f>
        <v>keine vollständige ID</v>
      </c>
      <c r="C3569" s="359">
        <f>'[2]III_SAV-Details_NB'!B3575</f>
        <v>0</v>
      </c>
      <c r="D3569" s="359">
        <f>'[2]III_SAV-Details_NB'!C3575</f>
        <v>0</v>
      </c>
      <c r="E3569" s="359">
        <f>'[2]III_SAV-Details_NB'!D3575</f>
        <v>0</v>
      </c>
      <c r="F3569" s="490"/>
      <c r="G3569" s="281">
        <f>'[2]III_SAV-Details_NB'!X3575</f>
        <v>0</v>
      </c>
      <c r="H3569" s="281">
        <f t="shared" si="911"/>
        <v>0</v>
      </c>
      <c r="I3569" s="281">
        <f>IF(con_EOGJahr=2025,'[2]III_SAV-Details_NB'!AA3575,IF(con_EOGJahr=2026,'[2]III_SAV-Details_NB'!AB3575,'[2]III_SAV-Details_NB'!AC3575))</f>
        <v>0</v>
      </c>
      <c r="J3569" s="282"/>
      <c r="K3569" s="282"/>
      <c r="L3569" s="282"/>
      <c r="M3569" s="282"/>
      <c r="N3569" s="282"/>
      <c r="O3569" s="282"/>
      <c r="P3569" s="52">
        <f t="shared" si="912"/>
        <v>0</v>
      </c>
      <c r="Q3569" s="60"/>
      <c r="R3569" s="53">
        <f t="shared" si="918"/>
        <v>0</v>
      </c>
      <c r="S3569" s="59"/>
      <c r="T3569" s="61"/>
      <c r="U3569" s="342" t="str">
        <f t="shared" si="922"/>
        <v>k.A.</v>
      </c>
      <c r="V3569" s="343" t="str">
        <f t="shared" si="919"/>
        <v>k.A.</v>
      </c>
      <c r="W3569" s="343" t="str">
        <f>IFERROR(IF(OR($D3569="",$E3569=0,con_Ende=0),"k.A.",IF(VLOOKUP($D3569,rng_ND,5,0)="Nein",VLOOKUP($D3569,rng_ND,2,FALSE),MIN(VLOOKUP($D3569,rng_ND,2,FALSE),A_Stammdaten!$B$19-D_SAV!$E3569+1))),"k.A.")</f>
        <v>k.A.</v>
      </c>
      <c r="X3569" s="343" t="str">
        <f t="shared" si="920"/>
        <v>k.A.</v>
      </c>
      <c r="Y3569" s="62"/>
      <c r="Z3569" s="48">
        <f t="shared" si="921"/>
        <v>0</v>
      </c>
      <c r="AA3569" s="457"/>
      <c r="AB3569" s="55">
        <f t="shared" si="913"/>
        <v>0</v>
      </c>
      <c r="AC3569" s="55">
        <f>IF(A_Stammdaten!$B$25="ja",D_SAV!AA3569,D_SAV!AB3569)</f>
        <v>0</v>
      </c>
      <c r="AD3569" s="478">
        <f>IF(AC3569=0,0,IF(U3569-(con_EOGJahr-D_SAV!E3569)&lt;=0,AC3569,AC3569/V3569))</f>
        <v>0</v>
      </c>
      <c r="AE3569" s="478">
        <f>IFERROR(IF(AND(VLOOKUP(D3569,rng_ND,5,FALSE)="Ja",D_SAV!T3569="degressiv"),D_SAV!AC3569*Y3569/100,0),0)</f>
        <v>0</v>
      </c>
      <c r="AF3569" s="55">
        <f>IFERROR(IF(VLOOKUP(D3569,rng_ND,5,FALSE)="Ja",MAX(D_SAV!AD3569:AE3569),D_SAV!AD3569),0)</f>
        <v>0</v>
      </c>
      <c r="AG3569" s="55">
        <f t="shared" si="914"/>
        <v>0</v>
      </c>
      <c r="AH3569" s="55">
        <f t="shared" si="915"/>
        <v>0</v>
      </c>
      <c r="AI3569" s="55">
        <f t="shared" si="916"/>
        <v>0</v>
      </c>
      <c r="AJ3569" s="55">
        <f t="shared" si="917"/>
        <v>0</v>
      </c>
      <c r="AK3569" s="55">
        <f t="shared" si="908"/>
        <v>0</v>
      </c>
      <c r="AL3569" s="55">
        <f t="shared" si="909"/>
        <v>0</v>
      </c>
      <c r="AM3569" s="55">
        <f t="shared" si="910"/>
        <v>0</v>
      </c>
    </row>
    <row r="3570" spans="1:39" x14ac:dyDescent="0.25">
      <c r="A3570" s="47">
        <v>3566</v>
      </c>
      <c r="B3570" s="358" t="str">
        <f>IF(AND(E3570&lt;&gt;0,D3570&lt;&gt;0,F3570&lt;&gt;0),IF(C3570&lt;&gt;0,CONCATENATE(C3570,"-AGr",VLOOKUP(D3570,Listen!$A$2:$G$45,7,FALSE),"-",E3570,"-",F3570,),CONCATENATE("AGr",VLOOKUP(D3570,Listen!$A$2:$G$45,7,FALSE),"-",E3570,"-",F3570)),"keine vollständige ID")</f>
        <v>keine vollständige ID</v>
      </c>
      <c r="C3570" s="359">
        <f>'[2]III_SAV-Details_NB'!B3576</f>
        <v>0</v>
      </c>
      <c r="D3570" s="359">
        <f>'[2]III_SAV-Details_NB'!C3576</f>
        <v>0</v>
      </c>
      <c r="E3570" s="359">
        <f>'[2]III_SAV-Details_NB'!D3576</f>
        <v>0</v>
      </c>
      <c r="F3570" s="490"/>
      <c r="G3570" s="281">
        <f>'[2]III_SAV-Details_NB'!X3576</f>
        <v>0</v>
      </c>
      <c r="H3570" s="281">
        <f t="shared" si="911"/>
        <v>0</v>
      </c>
      <c r="I3570" s="281">
        <f>IF(con_EOGJahr=2025,'[2]III_SAV-Details_NB'!AA3576,IF(con_EOGJahr=2026,'[2]III_SAV-Details_NB'!AB3576,'[2]III_SAV-Details_NB'!AC3576))</f>
        <v>0</v>
      </c>
      <c r="J3570" s="282"/>
      <c r="K3570" s="282"/>
      <c r="L3570" s="282"/>
      <c r="M3570" s="282"/>
      <c r="N3570" s="282"/>
      <c r="O3570" s="282"/>
      <c r="P3570" s="52">
        <f t="shared" si="912"/>
        <v>0</v>
      </c>
      <c r="Q3570" s="60"/>
      <c r="R3570" s="53">
        <f t="shared" si="918"/>
        <v>0</v>
      </c>
      <c r="S3570" s="59"/>
      <c r="T3570" s="61"/>
      <c r="U3570" s="342" t="str">
        <f t="shared" si="922"/>
        <v>k.A.</v>
      </c>
      <c r="V3570" s="343" t="str">
        <f t="shared" si="919"/>
        <v>k.A.</v>
      </c>
      <c r="W3570" s="343" t="str">
        <f>IFERROR(IF(OR($D3570="",$E3570=0,con_Ende=0),"k.A.",IF(VLOOKUP($D3570,rng_ND,5,0)="Nein",VLOOKUP($D3570,rng_ND,2,FALSE),MIN(VLOOKUP($D3570,rng_ND,2,FALSE),A_Stammdaten!$B$19-D_SAV!$E3570+1))),"k.A.")</f>
        <v>k.A.</v>
      </c>
      <c r="X3570" s="343" t="str">
        <f t="shared" si="920"/>
        <v>k.A.</v>
      </c>
      <c r="Y3570" s="62"/>
      <c r="Z3570" s="48">
        <f t="shared" si="921"/>
        <v>0</v>
      </c>
      <c r="AA3570" s="457"/>
      <c r="AB3570" s="55">
        <f t="shared" si="913"/>
        <v>0</v>
      </c>
      <c r="AC3570" s="55">
        <f>IF(A_Stammdaten!$B$25="ja",D_SAV!AA3570,D_SAV!AB3570)</f>
        <v>0</v>
      </c>
      <c r="AD3570" s="478">
        <f>IF(AC3570=0,0,IF(U3570-(con_EOGJahr-D_SAV!E3570)&lt;=0,AC3570,AC3570/V3570))</f>
        <v>0</v>
      </c>
      <c r="AE3570" s="478">
        <f>IFERROR(IF(AND(VLOOKUP(D3570,rng_ND,5,FALSE)="Ja",D_SAV!T3570="degressiv"),D_SAV!AC3570*Y3570/100,0),0)</f>
        <v>0</v>
      </c>
      <c r="AF3570" s="55">
        <f>IFERROR(IF(VLOOKUP(D3570,rng_ND,5,FALSE)="Ja",MAX(D_SAV!AD3570:AE3570),D_SAV!AD3570),0)</f>
        <v>0</v>
      </c>
      <c r="AG3570" s="55">
        <f t="shared" si="914"/>
        <v>0</v>
      </c>
      <c r="AH3570" s="55">
        <f t="shared" si="915"/>
        <v>0</v>
      </c>
      <c r="AI3570" s="55">
        <f t="shared" si="916"/>
        <v>0</v>
      </c>
      <c r="AJ3570" s="55">
        <f t="shared" si="917"/>
        <v>0</v>
      </c>
      <c r="AK3570" s="55">
        <f t="shared" si="908"/>
        <v>0</v>
      </c>
      <c r="AL3570" s="55">
        <f t="shared" si="909"/>
        <v>0</v>
      </c>
      <c r="AM3570" s="55">
        <f t="shared" si="910"/>
        <v>0</v>
      </c>
    </row>
    <row r="3571" spans="1:39" x14ac:dyDescent="0.25">
      <c r="A3571" s="47">
        <v>3567</v>
      </c>
      <c r="B3571" s="358" t="str">
        <f>IF(AND(E3571&lt;&gt;0,D3571&lt;&gt;0,F3571&lt;&gt;0),IF(C3571&lt;&gt;0,CONCATENATE(C3571,"-AGr",VLOOKUP(D3571,Listen!$A$2:$G$45,7,FALSE),"-",E3571,"-",F3571,),CONCATENATE("AGr",VLOOKUP(D3571,Listen!$A$2:$G$45,7,FALSE),"-",E3571,"-",F3571)),"keine vollständige ID")</f>
        <v>keine vollständige ID</v>
      </c>
      <c r="C3571" s="359">
        <f>'[2]III_SAV-Details_NB'!B3577</f>
        <v>0</v>
      </c>
      <c r="D3571" s="359">
        <f>'[2]III_SAV-Details_NB'!C3577</f>
        <v>0</v>
      </c>
      <c r="E3571" s="359">
        <f>'[2]III_SAV-Details_NB'!D3577</f>
        <v>0</v>
      </c>
      <c r="F3571" s="490"/>
      <c r="G3571" s="281">
        <f>'[2]III_SAV-Details_NB'!X3577</f>
        <v>0</v>
      </c>
      <c r="H3571" s="281">
        <f t="shared" si="911"/>
        <v>0</v>
      </c>
      <c r="I3571" s="281">
        <f>IF(con_EOGJahr=2025,'[2]III_SAV-Details_NB'!AA3577,IF(con_EOGJahr=2026,'[2]III_SAV-Details_NB'!AB3577,'[2]III_SAV-Details_NB'!AC3577))</f>
        <v>0</v>
      </c>
      <c r="J3571" s="282"/>
      <c r="K3571" s="282"/>
      <c r="L3571" s="282"/>
      <c r="M3571" s="282"/>
      <c r="N3571" s="282"/>
      <c r="O3571" s="282"/>
      <c r="P3571" s="52">
        <f t="shared" si="912"/>
        <v>0</v>
      </c>
      <c r="Q3571" s="60"/>
      <c r="R3571" s="53">
        <f t="shared" si="918"/>
        <v>0</v>
      </c>
      <c r="S3571" s="59"/>
      <c r="T3571" s="61"/>
      <c r="U3571" s="342" t="str">
        <f t="shared" si="922"/>
        <v>k.A.</v>
      </c>
      <c r="V3571" s="343" t="str">
        <f t="shared" si="919"/>
        <v>k.A.</v>
      </c>
      <c r="W3571" s="343" t="str">
        <f>IFERROR(IF(OR($D3571="",$E3571=0,con_Ende=0),"k.A.",IF(VLOOKUP($D3571,rng_ND,5,0)="Nein",VLOOKUP($D3571,rng_ND,2,FALSE),MIN(VLOOKUP($D3571,rng_ND,2,FALSE),A_Stammdaten!$B$19-D_SAV!$E3571+1))),"k.A.")</f>
        <v>k.A.</v>
      </c>
      <c r="X3571" s="343" t="str">
        <f t="shared" si="920"/>
        <v>k.A.</v>
      </c>
      <c r="Y3571" s="62"/>
      <c r="Z3571" s="48">
        <f t="shared" si="921"/>
        <v>0</v>
      </c>
      <c r="AA3571" s="457"/>
      <c r="AB3571" s="55">
        <f t="shared" si="913"/>
        <v>0</v>
      </c>
      <c r="AC3571" s="55">
        <f>IF(A_Stammdaten!$B$25="ja",D_SAV!AA3571,D_SAV!AB3571)</f>
        <v>0</v>
      </c>
      <c r="AD3571" s="478">
        <f>IF(AC3571=0,0,IF(U3571-(con_EOGJahr-D_SAV!E3571)&lt;=0,AC3571,AC3571/V3571))</f>
        <v>0</v>
      </c>
      <c r="AE3571" s="478">
        <f>IFERROR(IF(AND(VLOOKUP(D3571,rng_ND,5,FALSE)="Ja",D_SAV!T3571="degressiv"),D_SAV!AC3571*Y3571/100,0),0)</f>
        <v>0</v>
      </c>
      <c r="AF3571" s="55">
        <f>IFERROR(IF(VLOOKUP(D3571,rng_ND,5,FALSE)="Ja",MAX(D_SAV!AD3571:AE3571),D_SAV!AD3571),0)</f>
        <v>0</v>
      </c>
      <c r="AG3571" s="55">
        <f t="shared" si="914"/>
        <v>0</v>
      </c>
      <c r="AH3571" s="55">
        <f t="shared" si="915"/>
        <v>0</v>
      </c>
      <c r="AI3571" s="55">
        <f t="shared" si="916"/>
        <v>0</v>
      </c>
      <c r="AJ3571" s="55">
        <f t="shared" si="917"/>
        <v>0</v>
      </c>
      <c r="AK3571" s="55">
        <f t="shared" si="908"/>
        <v>0</v>
      </c>
      <c r="AL3571" s="55">
        <f t="shared" si="909"/>
        <v>0</v>
      </c>
      <c r="AM3571" s="55">
        <f t="shared" si="910"/>
        <v>0</v>
      </c>
    </row>
    <row r="3572" spans="1:39" x14ac:dyDescent="0.25">
      <c r="A3572" s="47">
        <v>3568</v>
      </c>
      <c r="B3572" s="358" t="str">
        <f>IF(AND(E3572&lt;&gt;0,D3572&lt;&gt;0,F3572&lt;&gt;0),IF(C3572&lt;&gt;0,CONCATENATE(C3572,"-AGr",VLOOKUP(D3572,Listen!$A$2:$G$45,7,FALSE),"-",E3572,"-",F3572,),CONCATENATE("AGr",VLOOKUP(D3572,Listen!$A$2:$G$45,7,FALSE),"-",E3572,"-",F3572)),"keine vollständige ID")</f>
        <v>keine vollständige ID</v>
      </c>
      <c r="C3572" s="359">
        <f>'[2]III_SAV-Details_NB'!B3578</f>
        <v>0</v>
      </c>
      <c r="D3572" s="359">
        <f>'[2]III_SAV-Details_NB'!C3578</f>
        <v>0</v>
      </c>
      <c r="E3572" s="359">
        <f>'[2]III_SAV-Details_NB'!D3578</f>
        <v>0</v>
      </c>
      <c r="F3572" s="490"/>
      <c r="G3572" s="281">
        <f>'[2]III_SAV-Details_NB'!X3578</f>
        <v>0</v>
      </c>
      <c r="H3572" s="281">
        <f t="shared" si="911"/>
        <v>0</v>
      </c>
      <c r="I3572" s="281">
        <f>IF(con_EOGJahr=2025,'[2]III_SAV-Details_NB'!AA3578,IF(con_EOGJahr=2026,'[2]III_SAV-Details_NB'!AB3578,'[2]III_SAV-Details_NB'!AC3578))</f>
        <v>0</v>
      </c>
      <c r="J3572" s="282"/>
      <c r="K3572" s="282"/>
      <c r="L3572" s="282"/>
      <c r="M3572" s="282"/>
      <c r="N3572" s="282"/>
      <c r="O3572" s="282"/>
      <c r="P3572" s="52">
        <f t="shared" si="912"/>
        <v>0</v>
      </c>
      <c r="Q3572" s="60"/>
      <c r="R3572" s="53">
        <f t="shared" si="918"/>
        <v>0</v>
      </c>
      <c r="S3572" s="59"/>
      <c r="T3572" s="61"/>
      <c r="U3572" s="342" t="str">
        <f t="shared" si="922"/>
        <v>k.A.</v>
      </c>
      <c r="V3572" s="343" t="str">
        <f t="shared" si="919"/>
        <v>k.A.</v>
      </c>
      <c r="W3572" s="343" t="str">
        <f>IFERROR(IF(OR($D3572="",$E3572=0,con_Ende=0),"k.A.",IF(VLOOKUP($D3572,rng_ND,5,0)="Nein",VLOOKUP($D3572,rng_ND,2,FALSE),MIN(VLOOKUP($D3572,rng_ND,2,FALSE),A_Stammdaten!$B$19-D_SAV!$E3572+1))),"k.A.")</f>
        <v>k.A.</v>
      </c>
      <c r="X3572" s="343" t="str">
        <f t="shared" si="920"/>
        <v>k.A.</v>
      </c>
      <c r="Y3572" s="62"/>
      <c r="Z3572" s="48">
        <f t="shared" si="921"/>
        <v>0</v>
      </c>
      <c r="AA3572" s="457"/>
      <c r="AB3572" s="55">
        <f t="shared" si="913"/>
        <v>0</v>
      </c>
      <c r="AC3572" s="55">
        <f>IF(A_Stammdaten!$B$25="ja",D_SAV!AA3572,D_SAV!AB3572)</f>
        <v>0</v>
      </c>
      <c r="AD3572" s="478">
        <f>IF(AC3572=0,0,IF(U3572-(con_EOGJahr-D_SAV!E3572)&lt;=0,AC3572,AC3572/V3572))</f>
        <v>0</v>
      </c>
      <c r="AE3572" s="478">
        <f>IFERROR(IF(AND(VLOOKUP(D3572,rng_ND,5,FALSE)="Ja",D_SAV!T3572="degressiv"),D_SAV!AC3572*Y3572/100,0),0)</f>
        <v>0</v>
      </c>
      <c r="AF3572" s="55">
        <f>IFERROR(IF(VLOOKUP(D3572,rng_ND,5,FALSE)="Ja",MAX(D_SAV!AD3572:AE3572),D_SAV!AD3572),0)</f>
        <v>0</v>
      </c>
      <c r="AG3572" s="55">
        <f t="shared" si="914"/>
        <v>0</v>
      </c>
      <c r="AH3572" s="55">
        <f t="shared" si="915"/>
        <v>0</v>
      </c>
      <c r="AI3572" s="55">
        <f t="shared" si="916"/>
        <v>0</v>
      </c>
      <c r="AJ3572" s="55">
        <f t="shared" si="917"/>
        <v>0</v>
      </c>
      <c r="AK3572" s="55">
        <f t="shared" si="908"/>
        <v>0</v>
      </c>
      <c r="AL3572" s="55">
        <f t="shared" si="909"/>
        <v>0</v>
      </c>
      <c r="AM3572" s="55">
        <f t="shared" si="910"/>
        <v>0</v>
      </c>
    </row>
    <row r="3573" spans="1:39" x14ac:dyDescent="0.25">
      <c r="A3573" s="47">
        <v>3569</v>
      </c>
      <c r="B3573" s="358" t="str">
        <f>IF(AND(E3573&lt;&gt;0,D3573&lt;&gt;0,F3573&lt;&gt;0),IF(C3573&lt;&gt;0,CONCATENATE(C3573,"-AGr",VLOOKUP(D3573,Listen!$A$2:$G$45,7,FALSE),"-",E3573,"-",F3573,),CONCATENATE("AGr",VLOOKUP(D3573,Listen!$A$2:$G$45,7,FALSE),"-",E3573,"-",F3573)),"keine vollständige ID")</f>
        <v>keine vollständige ID</v>
      </c>
      <c r="C3573" s="359">
        <f>'[2]III_SAV-Details_NB'!B3579</f>
        <v>0</v>
      </c>
      <c r="D3573" s="359">
        <f>'[2]III_SAV-Details_NB'!C3579</f>
        <v>0</v>
      </c>
      <c r="E3573" s="359">
        <f>'[2]III_SAV-Details_NB'!D3579</f>
        <v>0</v>
      </c>
      <c r="F3573" s="490"/>
      <c r="G3573" s="281">
        <f>'[2]III_SAV-Details_NB'!X3579</f>
        <v>0</v>
      </c>
      <c r="H3573" s="281">
        <f t="shared" si="911"/>
        <v>0</v>
      </c>
      <c r="I3573" s="281">
        <f>IF(con_EOGJahr=2025,'[2]III_SAV-Details_NB'!AA3579,IF(con_EOGJahr=2026,'[2]III_SAV-Details_NB'!AB3579,'[2]III_SAV-Details_NB'!AC3579))</f>
        <v>0</v>
      </c>
      <c r="J3573" s="282"/>
      <c r="K3573" s="282"/>
      <c r="L3573" s="282"/>
      <c r="M3573" s="282"/>
      <c r="N3573" s="282"/>
      <c r="O3573" s="282"/>
      <c r="P3573" s="52">
        <f t="shared" si="912"/>
        <v>0</v>
      </c>
      <c r="Q3573" s="60"/>
      <c r="R3573" s="53">
        <f t="shared" si="918"/>
        <v>0</v>
      </c>
      <c r="S3573" s="59"/>
      <c r="T3573" s="61"/>
      <c r="U3573" s="342" t="str">
        <f t="shared" si="922"/>
        <v>k.A.</v>
      </c>
      <c r="V3573" s="343" t="str">
        <f t="shared" si="919"/>
        <v>k.A.</v>
      </c>
      <c r="W3573" s="343" t="str">
        <f>IFERROR(IF(OR($D3573="",$E3573=0,con_Ende=0),"k.A.",IF(VLOOKUP($D3573,rng_ND,5,0)="Nein",VLOOKUP($D3573,rng_ND,2,FALSE),MIN(VLOOKUP($D3573,rng_ND,2,FALSE),A_Stammdaten!$B$19-D_SAV!$E3573+1))),"k.A.")</f>
        <v>k.A.</v>
      </c>
      <c r="X3573" s="343" t="str">
        <f t="shared" si="920"/>
        <v>k.A.</v>
      </c>
      <c r="Y3573" s="62"/>
      <c r="Z3573" s="48">
        <f t="shared" si="921"/>
        <v>0</v>
      </c>
      <c r="AA3573" s="457"/>
      <c r="AB3573" s="55">
        <f t="shared" si="913"/>
        <v>0</v>
      </c>
      <c r="AC3573" s="55">
        <f>IF(A_Stammdaten!$B$25="ja",D_SAV!AA3573,D_SAV!AB3573)</f>
        <v>0</v>
      </c>
      <c r="AD3573" s="478">
        <f>IF(AC3573=0,0,IF(U3573-(con_EOGJahr-D_SAV!E3573)&lt;=0,AC3573,AC3573/V3573))</f>
        <v>0</v>
      </c>
      <c r="AE3573" s="478">
        <f>IFERROR(IF(AND(VLOOKUP(D3573,rng_ND,5,FALSE)="Ja",D_SAV!T3573="degressiv"),D_SAV!AC3573*Y3573/100,0),0)</f>
        <v>0</v>
      </c>
      <c r="AF3573" s="55">
        <f>IFERROR(IF(VLOOKUP(D3573,rng_ND,5,FALSE)="Ja",MAX(D_SAV!AD3573:AE3573),D_SAV!AD3573),0)</f>
        <v>0</v>
      </c>
      <c r="AG3573" s="55">
        <f t="shared" si="914"/>
        <v>0</v>
      </c>
      <c r="AH3573" s="55">
        <f t="shared" si="915"/>
        <v>0</v>
      </c>
      <c r="AI3573" s="55">
        <f t="shared" si="916"/>
        <v>0</v>
      </c>
      <c r="AJ3573" s="55">
        <f t="shared" si="917"/>
        <v>0</v>
      </c>
      <c r="AK3573" s="55">
        <f t="shared" si="908"/>
        <v>0</v>
      </c>
      <c r="AL3573" s="55">
        <f t="shared" si="909"/>
        <v>0</v>
      </c>
      <c r="AM3573" s="55">
        <f t="shared" si="910"/>
        <v>0</v>
      </c>
    </row>
    <row r="3574" spans="1:39" x14ac:dyDescent="0.25">
      <c r="A3574" s="47">
        <v>3570</v>
      </c>
      <c r="B3574" s="358" t="str">
        <f>IF(AND(E3574&lt;&gt;0,D3574&lt;&gt;0,F3574&lt;&gt;0),IF(C3574&lt;&gt;0,CONCATENATE(C3574,"-AGr",VLOOKUP(D3574,Listen!$A$2:$G$45,7,FALSE),"-",E3574,"-",F3574,),CONCATENATE("AGr",VLOOKUP(D3574,Listen!$A$2:$G$45,7,FALSE),"-",E3574,"-",F3574)),"keine vollständige ID")</f>
        <v>keine vollständige ID</v>
      </c>
      <c r="C3574" s="359">
        <f>'[2]III_SAV-Details_NB'!B3580</f>
        <v>0</v>
      </c>
      <c r="D3574" s="359">
        <f>'[2]III_SAV-Details_NB'!C3580</f>
        <v>0</v>
      </c>
      <c r="E3574" s="359">
        <f>'[2]III_SAV-Details_NB'!D3580</f>
        <v>0</v>
      </c>
      <c r="F3574" s="490"/>
      <c r="G3574" s="281">
        <f>'[2]III_SAV-Details_NB'!X3580</f>
        <v>0</v>
      </c>
      <c r="H3574" s="281">
        <f t="shared" si="911"/>
        <v>0</v>
      </c>
      <c r="I3574" s="281">
        <f>IF(con_EOGJahr=2025,'[2]III_SAV-Details_NB'!AA3580,IF(con_EOGJahr=2026,'[2]III_SAV-Details_NB'!AB3580,'[2]III_SAV-Details_NB'!AC3580))</f>
        <v>0</v>
      </c>
      <c r="J3574" s="282"/>
      <c r="K3574" s="282"/>
      <c r="L3574" s="282"/>
      <c r="M3574" s="282"/>
      <c r="N3574" s="282"/>
      <c r="O3574" s="282"/>
      <c r="P3574" s="52">
        <f t="shared" si="912"/>
        <v>0</v>
      </c>
      <c r="Q3574" s="60"/>
      <c r="R3574" s="53">
        <f t="shared" si="918"/>
        <v>0</v>
      </c>
      <c r="S3574" s="59"/>
      <c r="T3574" s="61"/>
      <c r="U3574" s="342" t="str">
        <f t="shared" si="922"/>
        <v>k.A.</v>
      </c>
      <c r="V3574" s="343" t="str">
        <f t="shared" si="919"/>
        <v>k.A.</v>
      </c>
      <c r="W3574" s="343" t="str">
        <f>IFERROR(IF(OR($D3574="",$E3574=0,con_Ende=0),"k.A.",IF(VLOOKUP($D3574,rng_ND,5,0)="Nein",VLOOKUP($D3574,rng_ND,2,FALSE),MIN(VLOOKUP($D3574,rng_ND,2,FALSE),A_Stammdaten!$B$19-D_SAV!$E3574+1))),"k.A.")</f>
        <v>k.A.</v>
      </c>
      <c r="X3574" s="343" t="str">
        <f t="shared" si="920"/>
        <v>k.A.</v>
      </c>
      <c r="Y3574" s="62"/>
      <c r="Z3574" s="48">
        <f t="shared" si="921"/>
        <v>0</v>
      </c>
      <c r="AA3574" s="457"/>
      <c r="AB3574" s="55">
        <f t="shared" si="913"/>
        <v>0</v>
      </c>
      <c r="AC3574" s="55">
        <f>IF(A_Stammdaten!$B$25="ja",D_SAV!AA3574,D_SAV!AB3574)</f>
        <v>0</v>
      </c>
      <c r="AD3574" s="478">
        <f>IF(AC3574=0,0,IF(U3574-(con_EOGJahr-D_SAV!E3574)&lt;=0,AC3574,AC3574/V3574))</f>
        <v>0</v>
      </c>
      <c r="AE3574" s="478">
        <f>IFERROR(IF(AND(VLOOKUP(D3574,rng_ND,5,FALSE)="Ja",D_SAV!T3574="degressiv"),D_SAV!AC3574*Y3574/100,0),0)</f>
        <v>0</v>
      </c>
      <c r="AF3574" s="55">
        <f>IFERROR(IF(VLOOKUP(D3574,rng_ND,5,FALSE)="Ja",MAX(D_SAV!AD3574:AE3574),D_SAV!AD3574),0)</f>
        <v>0</v>
      </c>
      <c r="AG3574" s="55">
        <f t="shared" si="914"/>
        <v>0</v>
      </c>
      <c r="AH3574" s="55">
        <f t="shared" si="915"/>
        <v>0</v>
      </c>
      <c r="AI3574" s="55">
        <f t="shared" si="916"/>
        <v>0</v>
      </c>
      <c r="AJ3574" s="55">
        <f t="shared" si="917"/>
        <v>0</v>
      </c>
      <c r="AK3574" s="55">
        <f t="shared" si="908"/>
        <v>0</v>
      </c>
      <c r="AL3574" s="55">
        <f t="shared" si="909"/>
        <v>0</v>
      </c>
      <c r="AM3574" s="55">
        <f t="shared" si="910"/>
        <v>0</v>
      </c>
    </row>
    <row r="3575" spans="1:39" x14ac:dyDescent="0.25">
      <c r="A3575" s="47">
        <v>3571</v>
      </c>
      <c r="B3575" s="358" t="str">
        <f>IF(AND(E3575&lt;&gt;0,D3575&lt;&gt;0,F3575&lt;&gt;0),IF(C3575&lt;&gt;0,CONCATENATE(C3575,"-AGr",VLOOKUP(D3575,Listen!$A$2:$G$45,7,FALSE),"-",E3575,"-",F3575,),CONCATENATE("AGr",VLOOKUP(D3575,Listen!$A$2:$G$45,7,FALSE),"-",E3575,"-",F3575)),"keine vollständige ID")</f>
        <v>keine vollständige ID</v>
      </c>
      <c r="C3575" s="359">
        <f>'[2]III_SAV-Details_NB'!B3581</f>
        <v>0</v>
      </c>
      <c r="D3575" s="359">
        <f>'[2]III_SAV-Details_NB'!C3581</f>
        <v>0</v>
      </c>
      <c r="E3575" s="359">
        <f>'[2]III_SAV-Details_NB'!D3581</f>
        <v>0</v>
      </c>
      <c r="F3575" s="490"/>
      <c r="G3575" s="281">
        <f>'[2]III_SAV-Details_NB'!X3581</f>
        <v>0</v>
      </c>
      <c r="H3575" s="281">
        <f t="shared" si="911"/>
        <v>0</v>
      </c>
      <c r="I3575" s="281">
        <f>IF(con_EOGJahr=2025,'[2]III_SAV-Details_NB'!AA3581,IF(con_EOGJahr=2026,'[2]III_SAV-Details_NB'!AB3581,'[2]III_SAV-Details_NB'!AC3581))</f>
        <v>0</v>
      </c>
      <c r="J3575" s="282"/>
      <c r="K3575" s="282"/>
      <c r="L3575" s="282"/>
      <c r="M3575" s="282"/>
      <c r="N3575" s="282"/>
      <c r="O3575" s="282"/>
      <c r="P3575" s="52">
        <f t="shared" si="912"/>
        <v>0</v>
      </c>
      <c r="Q3575" s="60"/>
      <c r="R3575" s="53">
        <f t="shared" si="918"/>
        <v>0</v>
      </c>
      <c r="S3575" s="59"/>
      <c r="T3575" s="61"/>
      <c r="U3575" s="342" t="str">
        <f t="shared" si="922"/>
        <v>k.A.</v>
      </c>
      <c r="V3575" s="343" t="str">
        <f t="shared" si="919"/>
        <v>k.A.</v>
      </c>
      <c r="W3575" s="343" t="str">
        <f>IFERROR(IF(OR($D3575="",$E3575=0,con_Ende=0),"k.A.",IF(VLOOKUP($D3575,rng_ND,5,0)="Nein",VLOOKUP($D3575,rng_ND,2,FALSE),MIN(VLOOKUP($D3575,rng_ND,2,FALSE),A_Stammdaten!$B$19-D_SAV!$E3575+1))),"k.A.")</f>
        <v>k.A.</v>
      </c>
      <c r="X3575" s="343" t="str">
        <f t="shared" si="920"/>
        <v>k.A.</v>
      </c>
      <c r="Y3575" s="62"/>
      <c r="Z3575" s="48">
        <f t="shared" si="921"/>
        <v>0</v>
      </c>
      <c r="AA3575" s="457"/>
      <c r="AB3575" s="55">
        <f t="shared" si="913"/>
        <v>0</v>
      </c>
      <c r="AC3575" s="55">
        <f>IF(A_Stammdaten!$B$25="ja",D_SAV!AA3575,D_SAV!AB3575)</f>
        <v>0</v>
      </c>
      <c r="AD3575" s="478">
        <f>IF(AC3575=0,0,IF(U3575-(con_EOGJahr-D_SAV!E3575)&lt;=0,AC3575,AC3575/V3575))</f>
        <v>0</v>
      </c>
      <c r="AE3575" s="478">
        <f>IFERROR(IF(AND(VLOOKUP(D3575,rng_ND,5,FALSE)="Ja",D_SAV!T3575="degressiv"),D_SAV!AC3575*Y3575/100,0),0)</f>
        <v>0</v>
      </c>
      <c r="AF3575" s="55">
        <f>IFERROR(IF(VLOOKUP(D3575,rng_ND,5,FALSE)="Ja",MAX(D_SAV!AD3575:AE3575),D_SAV!AD3575),0)</f>
        <v>0</v>
      </c>
      <c r="AG3575" s="55">
        <f t="shared" si="914"/>
        <v>0</v>
      </c>
      <c r="AH3575" s="55">
        <f t="shared" si="915"/>
        <v>0</v>
      </c>
      <c r="AI3575" s="55">
        <f t="shared" si="916"/>
        <v>0</v>
      </c>
      <c r="AJ3575" s="55">
        <f t="shared" si="917"/>
        <v>0</v>
      </c>
      <c r="AK3575" s="55">
        <f t="shared" si="908"/>
        <v>0</v>
      </c>
      <c r="AL3575" s="55">
        <f t="shared" si="909"/>
        <v>0</v>
      </c>
      <c r="AM3575" s="55">
        <f t="shared" si="910"/>
        <v>0</v>
      </c>
    </row>
    <row r="3576" spans="1:39" x14ac:dyDescent="0.25">
      <c r="A3576" s="47">
        <v>3572</v>
      </c>
      <c r="B3576" s="358" t="str">
        <f>IF(AND(E3576&lt;&gt;0,D3576&lt;&gt;0,F3576&lt;&gt;0),IF(C3576&lt;&gt;0,CONCATENATE(C3576,"-AGr",VLOOKUP(D3576,Listen!$A$2:$G$45,7,FALSE),"-",E3576,"-",F3576,),CONCATENATE("AGr",VLOOKUP(D3576,Listen!$A$2:$G$45,7,FALSE),"-",E3576,"-",F3576)),"keine vollständige ID")</f>
        <v>keine vollständige ID</v>
      </c>
      <c r="C3576" s="359">
        <f>'[2]III_SAV-Details_NB'!B3582</f>
        <v>0</v>
      </c>
      <c r="D3576" s="359">
        <f>'[2]III_SAV-Details_NB'!C3582</f>
        <v>0</v>
      </c>
      <c r="E3576" s="359">
        <f>'[2]III_SAV-Details_NB'!D3582</f>
        <v>0</v>
      </c>
      <c r="F3576" s="490"/>
      <c r="G3576" s="281">
        <f>'[2]III_SAV-Details_NB'!X3582</f>
        <v>0</v>
      </c>
      <c r="H3576" s="281">
        <f t="shared" si="911"/>
        <v>0</v>
      </c>
      <c r="I3576" s="281">
        <f>IF(con_EOGJahr=2025,'[2]III_SAV-Details_NB'!AA3582,IF(con_EOGJahr=2026,'[2]III_SAV-Details_NB'!AB3582,'[2]III_SAV-Details_NB'!AC3582))</f>
        <v>0</v>
      </c>
      <c r="J3576" s="282"/>
      <c r="K3576" s="282"/>
      <c r="L3576" s="282"/>
      <c r="M3576" s="282"/>
      <c r="N3576" s="282"/>
      <c r="O3576" s="282"/>
      <c r="P3576" s="52">
        <f t="shared" si="912"/>
        <v>0</v>
      </c>
      <c r="Q3576" s="60"/>
      <c r="R3576" s="53">
        <f t="shared" si="918"/>
        <v>0</v>
      </c>
      <c r="S3576" s="59"/>
      <c r="T3576" s="61"/>
      <c r="U3576" s="342" t="str">
        <f t="shared" si="922"/>
        <v>k.A.</v>
      </c>
      <c r="V3576" s="343" t="str">
        <f t="shared" si="919"/>
        <v>k.A.</v>
      </c>
      <c r="W3576" s="343" t="str">
        <f>IFERROR(IF(OR($D3576="",$E3576=0,con_Ende=0),"k.A.",IF(VLOOKUP($D3576,rng_ND,5,0)="Nein",VLOOKUP($D3576,rng_ND,2,FALSE),MIN(VLOOKUP($D3576,rng_ND,2,FALSE),A_Stammdaten!$B$19-D_SAV!$E3576+1))),"k.A.")</f>
        <v>k.A.</v>
      </c>
      <c r="X3576" s="343" t="str">
        <f t="shared" si="920"/>
        <v>k.A.</v>
      </c>
      <c r="Y3576" s="62"/>
      <c r="Z3576" s="48">
        <f t="shared" si="921"/>
        <v>0</v>
      </c>
      <c r="AA3576" s="457"/>
      <c r="AB3576" s="55">
        <f t="shared" si="913"/>
        <v>0</v>
      </c>
      <c r="AC3576" s="55">
        <f>IF(A_Stammdaten!$B$25="ja",D_SAV!AA3576,D_SAV!AB3576)</f>
        <v>0</v>
      </c>
      <c r="AD3576" s="478">
        <f>IF(AC3576=0,0,IF(U3576-(con_EOGJahr-D_SAV!E3576)&lt;=0,AC3576,AC3576/V3576))</f>
        <v>0</v>
      </c>
      <c r="AE3576" s="478">
        <f>IFERROR(IF(AND(VLOOKUP(D3576,rng_ND,5,FALSE)="Ja",D_SAV!T3576="degressiv"),D_SAV!AC3576*Y3576/100,0),0)</f>
        <v>0</v>
      </c>
      <c r="AF3576" s="55">
        <f>IFERROR(IF(VLOOKUP(D3576,rng_ND,5,FALSE)="Ja",MAX(D_SAV!AD3576:AE3576),D_SAV!AD3576),0)</f>
        <v>0</v>
      </c>
      <c r="AG3576" s="55">
        <f t="shared" si="914"/>
        <v>0</v>
      </c>
      <c r="AH3576" s="55">
        <f t="shared" si="915"/>
        <v>0</v>
      </c>
      <c r="AI3576" s="55">
        <f t="shared" si="916"/>
        <v>0</v>
      </c>
      <c r="AJ3576" s="55">
        <f t="shared" si="917"/>
        <v>0</v>
      </c>
      <c r="AK3576" s="55">
        <f t="shared" si="908"/>
        <v>0</v>
      </c>
      <c r="AL3576" s="55">
        <f t="shared" si="909"/>
        <v>0</v>
      </c>
      <c r="AM3576" s="55">
        <f t="shared" si="910"/>
        <v>0</v>
      </c>
    </row>
    <row r="3577" spans="1:39" x14ac:dyDescent="0.25">
      <c r="A3577" s="47">
        <v>3573</v>
      </c>
      <c r="B3577" s="358" t="str">
        <f>IF(AND(E3577&lt;&gt;0,D3577&lt;&gt;0,F3577&lt;&gt;0),IF(C3577&lt;&gt;0,CONCATENATE(C3577,"-AGr",VLOOKUP(D3577,Listen!$A$2:$G$45,7,FALSE),"-",E3577,"-",F3577,),CONCATENATE("AGr",VLOOKUP(D3577,Listen!$A$2:$G$45,7,FALSE),"-",E3577,"-",F3577)),"keine vollständige ID")</f>
        <v>keine vollständige ID</v>
      </c>
      <c r="C3577" s="359">
        <f>'[2]III_SAV-Details_NB'!B3583</f>
        <v>0</v>
      </c>
      <c r="D3577" s="359">
        <f>'[2]III_SAV-Details_NB'!C3583</f>
        <v>0</v>
      </c>
      <c r="E3577" s="359">
        <f>'[2]III_SAV-Details_NB'!D3583</f>
        <v>0</v>
      </c>
      <c r="F3577" s="490"/>
      <c r="G3577" s="281">
        <f>'[2]III_SAV-Details_NB'!X3583</f>
        <v>0</v>
      </c>
      <c r="H3577" s="281">
        <f t="shared" si="911"/>
        <v>0</v>
      </c>
      <c r="I3577" s="281">
        <f>IF(con_EOGJahr=2025,'[2]III_SAV-Details_NB'!AA3583,IF(con_EOGJahr=2026,'[2]III_SAV-Details_NB'!AB3583,'[2]III_SAV-Details_NB'!AC3583))</f>
        <v>0</v>
      </c>
      <c r="J3577" s="282"/>
      <c r="K3577" s="282"/>
      <c r="L3577" s="282"/>
      <c r="M3577" s="282"/>
      <c r="N3577" s="282"/>
      <c r="O3577" s="282"/>
      <c r="P3577" s="52">
        <f t="shared" si="912"/>
        <v>0</v>
      </c>
      <c r="Q3577" s="60"/>
      <c r="R3577" s="53">
        <f t="shared" si="918"/>
        <v>0</v>
      </c>
      <c r="S3577" s="59"/>
      <c r="T3577" s="61"/>
      <c r="U3577" s="342" t="str">
        <f t="shared" si="922"/>
        <v>k.A.</v>
      </c>
      <c r="V3577" s="343" t="str">
        <f t="shared" si="919"/>
        <v>k.A.</v>
      </c>
      <c r="W3577" s="343" t="str">
        <f>IFERROR(IF(OR($D3577="",$E3577=0,con_Ende=0),"k.A.",IF(VLOOKUP($D3577,rng_ND,5,0)="Nein",VLOOKUP($D3577,rng_ND,2,FALSE),MIN(VLOOKUP($D3577,rng_ND,2,FALSE),A_Stammdaten!$B$19-D_SAV!$E3577+1))),"k.A.")</f>
        <v>k.A.</v>
      </c>
      <c r="X3577" s="343" t="str">
        <f t="shared" si="920"/>
        <v>k.A.</v>
      </c>
      <c r="Y3577" s="62"/>
      <c r="Z3577" s="48">
        <f t="shared" si="921"/>
        <v>0</v>
      </c>
      <c r="AA3577" s="457"/>
      <c r="AB3577" s="55">
        <f t="shared" si="913"/>
        <v>0</v>
      </c>
      <c r="AC3577" s="55">
        <f>IF(A_Stammdaten!$B$25="ja",D_SAV!AA3577,D_SAV!AB3577)</f>
        <v>0</v>
      </c>
      <c r="AD3577" s="478">
        <f>IF(AC3577=0,0,IF(U3577-(con_EOGJahr-D_SAV!E3577)&lt;=0,AC3577,AC3577/V3577))</f>
        <v>0</v>
      </c>
      <c r="AE3577" s="478">
        <f>IFERROR(IF(AND(VLOOKUP(D3577,rng_ND,5,FALSE)="Ja",D_SAV!T3577="degressiv"),D_SAV!AC3577*Y3577/100,0),0)</f>
        <v>0</v>
      </c>
      <c r="AF3577" s="55">
        <f>IFERROR(IF(VLOOKUP(D3577,rng_ND,5,FALSE)="Ja",MAX(D_SAV!AD3577:AE3577),D_SAV!AD3577),0)</f>
        <v>0</v>
      </c>
      <c r="AG3577" s="55">
        <f t="shared" si="914"/>
        <v>0</v>
      </c>
      <c r="AH3577" s="55">
        <f t="shared" si="915"/>
        <v>0</v>
      </c>
      <c r="AI3577" s="55">
        <f t="shared" si="916"/>
        <v>0</v>
      </c>
      <c r="AJ3577" s="55">
        <f t="shared" si="917"/>
        <v>0</v>
      </c>
      <c r="AK3577" s="55">
        <f t="shared" si="908"/>
        <v>0</v>
      </c>
      <c r="AL3577" s="55">
        <f t="shared" si="909"/>
        <v>0</v>
      </c>
      <c r="AM3577" s="55">
        <f t="shared" si="910"/>
        <v>0</v>
      </c>
    </row>
    <row r="3578" spans="1:39" x14ac:dyDescent="0.25">
      <c r="A3578" s="47">
        <v>3574</v>
      </c>
      <c r="B3578" s="358" t="str">
        <f>IF(AND(E3578&lt;&gt;0,D3578&lt;&gt;0,F3578&lt;&gt;0),IF(C3578&lt;&gt;0,CONCATENATE(C3578,"-AGr",VLOOKUP(D3578,Listen!$A$2:$G$45,7,FALSE),"-",E3578,"-",F3578,),CONCATENATE("AGr",VLOOKUP(D3578,Listen!$A$2:$G$45,7,FALSE),"-",E3578,"-",F3578)),"keine vollständige ID")</f>
        <v>keine vollständige ID</v>
      </c>
      <c r="C3578" s="359">
        <f>'[2]III_SAV-Details_NB'!B3584</f>
        <v>0</v>
      </c>
      <c r="D3578" s="359">
        <f>'[2]III_SAV-Details_NB'!C3584</f>
        <v>0</v>
      </c>
      <c r="E3578" s="359">
        <f>'[2]III_SAV-Details_NB'!D3584</f>
        <v>0</v>
      </c>
      <c r="F3578" s="490"/>
      <c r="G3578" s="281">
        <f>'[2]III_SAV-Details_NB'!X3584</f>
        <v>0</v>
      </c>
      <c r="H3578" s="281">
        <f t="shared" si="911"/>
        <v>0</v>
      </c>
      <c r="I3578" s="281">
        <f>IF(con_EOGJahr=2025,'[2]III_SAV-Details_NB'!AA3584,IF(con_EOGJahr=2026,'[2]III_SAV-Details_NB'!AB3584,'[2]III_SAV-Details_NB'!AC3584))</f>
        <v>0</v>
      </c>
      <c r="J3578" s="282"/>
      <c r="K3578" s="282"/>
      <c r="L3578" s="282"/>
      <c r="M3578" s="282"/>
      <c r="N3578" s="282"/>
      <c r="O3578" s="282"/>
      <c r="P3578" s="52">
        <f t="shared" si="912"/>
        <v>0</v>
      </c>
      <c r="Q3578" s="60"/>
      <c r="R3578" s="53">
        <f t="shared" si="918"/>
        <v>0</v>
      </c>
      <c r="S3578" s="59"/>
      <c r="T3578" s="61"/>
      <c r="U3578" s="342" t="str">
        <f t="shared" si="922"/>
        <v>k.A.</v>
      </c>
      <c r="V3578" s="343" t="str">
        <f t="shared" si="919"/>
        <v>k.A.</v>
      </c>
      <c r="W3578" s="343" t="str">
        <f>IFERROR(IF(OR($D3578="",$E3578=0,con_Ende=0),"k.A.",IF(VLOOKUP($D3578,rng_ND,5,0)="Nein",VLOOKUP($D3578,rng_ND,2,FALSE),MIN(VLOOKUP($D3578,rng_ND,2,FALSE),A_Stammdaten!$B$19-D_SAV!$E3578+1))),"k.A.")</f>
        <v>k.A.</v>
      </c>
      <c r="X3578" s="343" t="str">
        <f t="shared" si="920"/>
        <v>k.A.</v>
      </c>
      <c r="Y3578" s="62"/>
      <c r="Z3578" s="48">
        <f t="shared" si="921"/>
        <v>0</v>
      </c>
      <c r="AA3578" s="457"/>
      <c r="AB3578" s="55">
        <f t="shared" si="913"/>
        <v>0</v>
      </c>
      <c r="AC3578" s="55">
        <f>IF(A_Stammdaten!$B$25="ja",D_SAV!AA3578,D_SAV!AB3578)</f>
        <v>0</v>
      </c>
      <c r="AD3578" s="478">
        <f>IF(AC3578=0,0,IF(U3578-(con_EOGJahr-D_SAV!E3578)&lt;=0,AC3578,AC3578/V3578))</f>
        <v>0</v>
      </c>
      <c r="AE3578" s="478">
        <f>IFERROR(IF(AND(VLOOKUP(D3578,rng_ND,5,FALSE)="Ja",D_SAV!T3578="degressiv"),D_SAV!AC3578*Y3578/100,0),0)</f>
        <v>0</v>
      </c>
      <c r="AF3578" s="55">
        <f>IFERROR(IF(VLOOKUP(D3578,rng_ND,5,FALSE)="Ja",MAX(D_SAV!AD3578:AE3578),D_SAV!AD3578),0)</f>
        <v>0</v>
      </c>
      <c r="AG3578" s="55">
        <f t="shared" si="914"/>
        <v>0</v>
      </c>
      <c r="AH3578" s="55">
        <f t="shared" si="915"/>
        <v>0</v>
      </c>
      <c r="AI3578" s="55">
        <f t="shared" si="916"/>
        <v>0</v>
      </c>
      <c r="AJ3578" s="55">
        <f t="shared" si="917"/>
        <v>0</v>
      </c>
      <c r="AK3578" s="55">
        <f t="shared" si="908"/>
        <v>0</v>
      </c>
      <c r="AL3578" s="55">
        <f t="shared" si="909"/>
        <v>0</v>
      </c>
      <c r="AM3578" s="55">
        <f t="shared" si="910"/>
        <v>0</v>
      </c>
    </row>
    <row r="3579" spans="1:39" x14ac:dyDescent="0.25">
      <c r="A3579" s="47">
        <v>3575</v>
      </c>
      <c r="B3579" s="358" t="str">
        <f>IF(AND(E3579&lt;&gt;0,D3579&lt;&gt;0,F3579&lt;&gt;0),IF(C3579&lt;&gt;0,CONCATENATE(C3579,"-AGr",VLOOKUP(D3579,Listen!$A$2:$G$45,7,FALSE),"-",E3579,"-",F3579,),CONCATENATE("AGr",VLOOKUP(D3579,Listen!$A$2:$G$45,7,FALSE),"-",E3579,"-",F3579)),"keine vollständige ID")</f>
        <v>keine vollständige ID</v>
      </c>
      <c r="C3579" s="359">
        <f>'[2]III_SAV-Details_NB'!B3585</f>
        <v>0</v>
      </c>
      <c r="D3579" s="359">
        <f>'[2]III_SAV-Details_NB'!C3585</f>
        <v>0</v>
      </c>
      <c r="E3579" s="359">
        <f>'[2]III_SAV-Details_NB'!D3585</f>
        <v>0</v>
      </c>
      <c r="F3579" s="490"/>
      <c r="G3579" s="281">
        <f>'[2]III_SAV-Details_NB'!X3585</f>
        <v>0</v>
      </c>
      <c r="H3579" s="281">
        <f t="shared" si="911"/>
        <v>0</v>
      </c>
      <c r="I3579" s="281">
        <f>IF(con_EOGJahr=2025,'[2]III_SAV-Details_NB'!AA3585,IF(con_EOGJahr=2026,'[2]III_SAV-Details_NB'!AB3585,'[2]III_SAV-Details_NB'!AC3585))</f>
        <v>0</v>
      </c>
      <c r="J3579" s="282"/>
      <c r="K3579" s="282"/>
      <c r="L3579" s="282"/>
      <c r="M3579" s="282"/>
      <c r="N3579" s="282"/>
      <c r="O3579" s="282"/>
      <c r="P3579" s="52">
        <f t="shared" si="912"/>
        <v>0</v>
      </c>
      <c r="Q3579" s="60"/>
      <c r="R3579" s="53">
        <f t="shared" si="918"/>
        <v>0</v>
      </c>
      <c r="S3579" s="59"/>
      <c r="T3579" s="61"/>
      <c r="U3579" s="342" t="str">
        <f t="shared" si="922"/>
        <v>k.A.</v>
      </c>
      <c r="V3579" s="343" t="str">
        <f t="shared" si="919"/>
        <v>k.A.</v>
      </c>
      <c r="W3579" s="343" t="str">
        <f>IFERROR(IF(OR($D3579="",$E3579=0,con_Ende=0),"k.A.",IF(VLOOKUP($D3579,rng_ND,5,0)="Nein",VLOOKUP($D3579,rng_ND,2,FALSE),MIN(VLOOKUP($D3579,rng_ND,2,FALSE),A_Stammdaten!$B$19-D_SAV!$E3579+1))),"k.A.")</f>
        <v>k.A.</v>
      </c>
      <c r="X3579" s="343" t="str">
        <f t="shared" si="920"/>
        <v>k.A.</v>
      </c>
      <c r="Y3579" s="62"/>
      <c r="Z3579" s="48">
        <f t="shared" si="921"/>
        <v>0</v>
      </c>
      <c r="AA3579" s="457"/>
      <c r="AB3579" s="55">
        <f t="shared" si="913"/>
        <v>0</v>
      </c>
      <c r="AC3579" s="55">
        <f>IF(A_Stammdaten!$B$25="ja",D_SAV!AA3579,D_SAV!AB3579)</f>
        <v>0</v>
      </c>
      <c r="AD3579" s="478">
        <f>IF(AC3579=0,0,IF(U3579-(con_EOGJahr-D_SAV!E3579)&lt;=0,AC3579,AC3579/V3579))</f>
        <v>0</v>
      </c>
      <c r="AE3579" s="478">
        <f>IFERROR(IF(AND(VLOOKUP(D3579,rng_ND,5,FALSE)="Ja",D_SAV!T3579="degressiv"),D_SAV!AC3579*Y3579/100,0),0)</f>
        <v>0</v>
      </c>
      <c r="AF3579" s="55">
        <f>IFERROR(IF(VLOOKUP(D3579,rng_ND,5,FALSE)="Ja",MAX(D_SAV!AD3579:AE3579),D_SAV!AD3579),0)</f>
        <v>0</v>
      </c>
      <c r="AG3579" s="55">
        <f t="shared" si="914"/>
        <v>0</v>
      </c>
      <c r="AH3579" s="55">
        <f t="shared" si="915"/>
        <v>0</v>
      </c>
      <c r="AI3579" s="55">
        <f t="shared" si="916"/>
        <v>0</v>
      </c>
      <c r="AJ3579" s="55">
        <f t="shared" si="917"/>
        <v>0</v>
      </c>
      <c r="AK3579" s="55">
        <f t="shared" si="908"/>
        <v>0</v>
      </c>
      <c r="AL3579" s="55">
        <f t="shared" si="909"/>
        <v>0</v>
      </c>
      <c r="AM3579" s="55">
        <f t="shared" si="910"/>
        <v>0</v>
      </c>
    </row>
    <row r="3580" spans="1:39" x14ac:dyDescent="0.25">
      <c r="A3580" s="47">
        <v>3576</v>
      </c>
      <c r="B3580" s="358" t="str">
        <f>IF(AND(E3580&lt;&gt;0,D3580&lt;&gt;0,F3580&lt;&gt;0),IF(C3580&lt;&gt;0,CONCATENATE(C3580,"-AGr",VLOOKUP(D3580,Listen!$A$2:$G$45,7,FALSE),"-",E3580,"-",F3580,),CONCATENATE("AGr",VLOOKUP(D3580,Listen!$A$2:$G$45,7,FALSE),"-",E3580,"-",F3580)),"keine vollständige ID")</f>
        <v>keine vollständige ID</v>
      </c>
      <c r="C3580" s="359">
        <f>'[2]III_SAV-Details_NB'!B3586</f>
        <v>0</v>
      </c>
      <c r="D3580" s="359">
        <f>'[2]III_SAV-Details_NB'!C3586</f>
        <v>0</v>
      </c>
      <c r="E3580" s="359">
        <f>'[2]III_SAV-Details_NB'!D3586</f>
        <v>0</v>
      </c>
      <c r="F3580" s="490"/>
      <c r="G3580" s="281">
        <f>'[2]III_SAV-Details_NB'!X3586</f>
        <v>0</v>
      </c>
      <c r="H3580" s="281">
        <f t="shared" si="911"/>
        <v>0</v>
      </c>
      <c r="I3580" s="281">
        <f>IF(con_EOGJahr=2025,'[2]III_SAV-Details_NB'!AA3586,IF(con_EOGJahr=2026,'[2]III_SAV-Details_NB'!AB3586,'[2]III_SAV-Details_NB'!AC3586))</f>
        <v>0</v>
      </c>
      <c r="J3580" s="282"/>
      <c r="K3580" s="282"/>
      <c r="L3580" s="282"/>
      <c r="M3580" s="282"/>
      <c r="N3580" s="282"/>
      <c r="O3580" s="282"/>
      <c r="P3580" s="52">
        <f t="shared" si="912"/>
        <v>0</v>
      </c>
      <c r="Q3580" s="60"/>
      <c r="R3580" s="53">
        <f t="shared" si="918"/>
        <v>0</v>
      </c>
      <c r="S3580" s="59"/>
      <c r="T3580" s="61"/>
      <c r="U3580" s="342" t="str">
        <f t="shared" si="922"/>
        <v>k.A.</v>
      </c>
      <c r="V3580" s="343" t="str">
        <f t="shared" si="919"/>
        <v>k.A.</v>
      </c>
      <c r="W3580" s="343" t="str">
        <f>IFERROR(IF(OR($D3580="",$E3580=0,con_Ende=0),"k.A.",IF(VLOOKUP($D3580,rng_ND,5,0)="Nein",VLOOKUP($D3580,rng_ND,2,FALSE),MIN(VLOOKUP($D3580,rng_ND,2,FALSE),A_Stammdaten!$B$19-D_SAV!$E3580+1))),"k.A.")</f>
        <v>k.A.</v>
      </c>
      <c r="X3580" s="343" t="str">
        <f t="shared" si="920"/>
        <v>k.A.</v>
      </c>
      <c r="Y3580" s="62"/>
      <c r="Z3580" s="48">
        <f t="shared" si="921"/>
        <v>0</v>
      </c>
      <c r="AA3580" s="457"/>
      <c r="AB3580" s="55">
        <f t="shared" si="913"/>
        <v>0</v>
      </c>
      <c r="AC3580" s="55">
        <f>IF(A_Stammdaten!$B$25="ja",D_SAV!AA3580,D_SAV!AB3580)</f>
        <v>0</v>
      </c>
      <c r="AD3580" s="478">
        <f>IF(AC3580=0,0,IF(U3580-(con_EOGJahr-D_SAV!E3580)&lt;=0,AC3580,AC3580/V3580))</f>
        <v>0</v>
      </c>
      <c r="AE3580" s="478">
        <f>IFERROR(IF(AND(VLOOKUP(D3580,rng_ND,5,FALSE)="Ja",D_SAV!T3580="degressiv"),D_SAV!AC3580*Y3580/100,0),0)</f>
        <v>0</v>
      </c>
      <c r="AF3580" s="55">
        <f>IFERROR(IF(VLOOKUP(D3580,rng_ND,5,FALSE)="Ja",MAX(D_SAV!AD3580:AE3580),D_SAV!AD3580),0)</f>
        <v>0</v>
      </c>
      <c r="AG3580" s="55">
        <f t="shared" si="914"/>
        <v>0</v>
      </c>
      <c r="AH3580" s="55">
        <f t="shared" si="915"/>
        <v>0</v>
      </c>
      <c r="AI3580" s="55">
        <f t="shared" si="916"/>
        <v>0</v>
      </c>
      <c r="AJ3580" s="55">
        <f t="shared" si="917"/>
        <v>0</v>
      </c>
      <c r="AK3580" s="55">
        <f t="shared" si="908"/>
        <v>0</v>
      </c>
      <c r="AL3580" s="55">
        <f t="shared" si="909"/>
        <v>0</v>
      </c>
      <c r="AM3580" s="55">
        <f t="shared" si="910"/>
        <v>0</v>
      </c>
    </row>
    <row r="3581" spans="1:39" x14ac:dyDescent="0.25">
      <c r="A3581" s="47">
        <v>3577</v>
      </c>
      <c r="B3581" s="358" t="str">
        <f>IF(AND(E3581&lt;&gt;0,D3581&lt;&gt;0,F3581&lt;&gt;0),IF(C3581&lt;&gt;0,CONCATENATE(C3581,"-AGr",VLOOKUP(D3581,Listen!$A$2:$G$45,7,FALSE),"-",E3581,"-",F3581,),CONCATENATE("AGr",VLOOKUP(D3581,Listen!$A$2:$G$45,7,FALSE),"-",E3581,"-",F3581)),"keine vollständige ID")</f>
        <v>keine vollständige ID</v>
      </c>
      <c r="C3581" s="359">
        <f>'[2]III_SAV-Details_NB'!B3587</f>
        <v>0</v>
      </c>
      <c r="D3581" s="359">
        <f>'[2]III_SAV-Details_NB'!C3587</f>
        <v>0</v>
      </c>
      <c r="E3581" s="359">
        <f>'[2]III_SAV-Details_NB'!D3587</f>
        <v>0</v>
      </c>
      <c r="F3581" s="490"/>
      <c r="G3581" s="281">
        <f>'[2]III_SAV-Details_NB'!X3587</f>
        <v>0</v>
      </c>
      <c r="H3581" s="281">
        <f t="shared" si="911"/>
        <v>0</v>
      </c>
      <c r="I3581" s="281">
        <f>IF(con_EOGJahr=2025,'[2]III_SAV-Details_NB'!AA3587,IF(con_EOGJahr=2026,'[2]III_SAV-Details_NB'!AB3587,'[2]III_SAV-Details_NB'!AC3587))</f>
        <v>0</v>
      </c>
      <c r="J3581" s="282"/>
      <c r="K3581" s="282"/>
      <c r="L3581" s="282"/>
      <c r="M3581" s="282"/>
      <c r="N3581" s="282"/>
      <c r="O3581" s="282"/>
      <c r="P3581" s="52">
        <f t="shared" si="912"/>
        <v>0</v>
      </c>
      <c r="Q3581" s="60"/>
      <c r="R3581" s="53">
        <f t="shared" si="918"/>
        <v>0</v>
      </c>
      <c r="S3581" s="59"/>
      <c r="T3581" s="61"/>
      <c r="U3581" s="342" t="str">
        <f t="shared" si="922"/>
        <v>k.A.</v>
      </c>
      <c r="V3581" s="343" t="str">
        <f t="shared" si="919"/>
        <v>k.A.</v>
      </c>
      <c r="W3581" s="343" t="str">
        <f>IFERROR(IF(OR($D3581="",$E3581=0,con_Ende=0),"k.A.",IF(VLOOKUP($D3581,rng_ND,5,0)="Nein",VLOOKUP($D3581,rng_ND,2,FALSE),MIN(VLOOKUP($D3581,rng_ND,2,FALSE),A_Stammdaten!$B$19-D_SAV!$E3581+1))),"k.A.")</f>
        <v>k.A.</v>
      </c>
      <c r="X3581" s="343" t="str">
        <f t="shared" si="920"/>
        <v>k.A.</v>
      </c>
      <c r="Y3581" s="62"/>
      <c r="Z3581" s="48">
        <f t="shared" si="921"/>
        <v>0</v>
      </c>
      <c r="AA3581" s="457"/>
      <c r="AB3581" s="55">
        <f t="shared" si="913"/>
        <v>0</v>
      </c>
      <c r="AC3581" s="55">
        <f>IF(A_Stammdaten!$B$25="ja",D_SAV!AA3581,D_SAV!AB3581)</f>
        <v>0</v>
      </c>
      <c r="AD3581" s="478">
        <f>IF(AC3581=0,0,IF(U3581-(con_EOGJahr-D_SAV!E3581)&lt;=0,AC3581,AC3581/V3581))</f>
        <v>0</v>
      </c>
      <c r="AE3581" s="478">
        <f>IFERROR(IF(AND(VLOOKUP(D3581,rng_ND,5,FALSE)="Ja",D_SAV!T3581="degressiv"),D_SAV!AC3581*Y3581/100,0),0)</f>
        <v>0</v>
      </c>
      <c r="AF3581" s="55">
        <f>IFERROR(IF(VLOOKUP(D3581,rng_ND,5,FALSE)="Ja",MAX(D_SAV!AD3581:AE3581),D_SAV!AD3581),0)</f>
        <v>0</v>
      </c>
      <c r="AG3581" s="55">
        <f t="shared" si="914"/>
        <v>0</v>
      </c>
      <c r="AH3581" s="55">
        <f t="shared" si="915"/>
        <v>0</v>
      </c>
      <c r="AI3581" s="55">
        <f t="shared" si="916"/>
        <v>0</v>
      </c>
      <c r="AJ3581" s="55">
        <f t="shared" si="917"/>
        <v>0</v>
      </c>
      <c r="AK3581" s="55">
        <f t="shared" si="908"/>
        <v>0</v>
      </c>
      <c r="AL3581" s="55">
        <f t="shared" si="909"/>
        <v>0</v>
      </c>
      <c r="AM3581" s="55">
        <f t="shared" si="910"/>
        <v>0</v>
      </c>
    </row>
    <row r="3582" spans="1:39" x14ac:dyDescent="0.25">
      <c r="A3582" s="47">
        <v>3578</v>
      </c>
      <c r="B3582" s="358" t="str">
        <f>IF(AND(E3582&lt;&gt;0,D3582&lt;&gt;0,F3582&lt;&gt;0),IF(C3582&lt;&gt;0,CONCATENATE(C3582,"-AGr",VLOOKUP(D3582,Listen!$A$2:$G$45,7,FALSE),"-",E3582,"-",F3582,),CONCATENATE("AGr",VLOOKUP(D3582,Listen!$A$2:$G$45,7,FALSE),"-",E3582,"-",F3582)),"keine vollständige ID")</f>
        <v>keine vollständige ID</v>
      </c>
      <c r="C3582" s="359">
        <f>'[2]III_SAV-Details_NB'!B3588</f>
        <v>0</v>
      </c>
      <c r="D3582" s="359">
        <f>'[2]III_SAV-Details_NB'!C3588</f>
        <v>0</v>
      </c>
      <c r="E3582" s="359">
        <f>'[2]III_SAV-Details_NB'!D3588</f>
        <v>0</v>
      </c>
      <c r="F3582" s="490"/>
      <c r="G3582" s="281">
        <f>'[2]III_SAV-Details_NB'!X3588</f>
        <v>0</v>
      </c>
      <c r="H3582" s="281">
        <f t="shared" si="911"/>
        <v>0</v>
      </c>
      <c r="I3582" s="281">
        <f>IF(con_EOGJahr=2025,'[2]III_SAV-Details_NB'!AA3588,IF(con_EOGJahr=2026,'[2]III_SAV-Details_NB'!AB3588,'[2]III_SAV-Details_NB'!AC3588))</f>
        <v>0</v>
      </c>
      <c r="J3582" s="282"/>
      <c r="K3582" s="282"/>
      <c r="L3582" s="282"/>
      <c r="M3582" s="282"/>
      <c r="N3582" s="282"/>
      <c r="O3582" s="282"/>
      <c r="P3582" s="52">
        <f t="shared" si="912"/>
        <v>0</v>
      </c>
      <c r="Q3582" s="60"/>
      <c r="R3582" s="53">
        <f t="shared" si="918"/>
        <v>0</v>
      </c>
      <c r="S3582" s="59"/>
      <c r="T3582" s="61"/>
      <c r="U3582" s="342" t="str">
        <f t="shared" si="922"/>
        <v>k.A.</v>
      </c>
      <c r="V3582" s="343" t="str">
        <f t="shared" si="919"/>
        <v>k.A.</v>
      </c>
      <c r="W3582" s="343" t="str">
        <f>IFERROR(IF(OR($D3582="",$E3582=0,con_Ende=0),"k.A.",IF(VLOOKUP($D3582,rng_ND,5,0)="Nein",VLOOKUP($D3582,rng_ND,2,FALSE),MIN(VLOOKUP($D3582,rng_ND,2,FALSE),A_Stammdaten!$B$19-D_SAV!$E3582+1))),"k.A.")</f>
        <v>k.A.</v>
      </c>
      <c r="X3582" s="343" t="str">
        <f t="shared" si="920"/>
        <v>k.A.</v>
      </c>
      <c r="Y3582" s="62"/>
      <c r="Z3582" s="48">
        <f t="shared" si="921"/>
        <v>0</v>
      </c>
      <c r="AA3582" s="457"/>
      <c r="AB3582" s="55">
        <f t="shared" si="913"/>
        <v>0</v>
      </c>
      <c r="AC3582" s="55">
        <f>IF(A_Stammdaten!$B$25="ja",D_SAV!AA3582,D_SAV!AB3582)</f>
        <v>0</v>
      </c>
      <c r="AD3582" s="478">
        <f>IF(AC3582=0,0,IF(U3582-(con_EOGJahr-D_SAV!E3582)&lt;=0,AC3582,AC3582/V3582))</f>
        <v>0</v>
      </c>
      <c r="AE3582" s="478">
        <f>IFERROR(IF(AND(VLOOKUP(D3582,rng_ND,5,FALSE)="Ja",D_SAV!T3582="degressiv"),D_SAV!AC3582*Y3582/100,0),0)</f>
        <v>0</v>
      </c>
      <c r="AF3582" s="55">
        <f>IFERROR(IF(VLOOKUP(D3582,rng_ND,5,FALSE)="Ja",MAX(D_SAV!AD3582:AE3582),D_SAV!AD3582),0)</f>
        <v>0</v>
      </c>
      <c r="AG3582" s="55">
        <f t="shared" si="914"/>
        <v>0</v>
      </c>
      <c r="AH3582" s="55">
        <f t="shared" si="915"/>
        <v>0</v>
      </c>
      <c r="AI3582" s="55">
        <f t="shared" si="916"/>
        <v>0</v>
      </c>
      <c r="AJ3582" s="55">
        <f t="shared" si="917"/>
        <v>0</v>
      </c>
      <c r="AK3582" s="55">
        <f t="shared" si="908"/>
        <v>0</v>
      </c>
      <c r="AL3582" s="55">
        <f t="shared" si="909"/>
        <v>0</v>
      </c>
      <c r="AM3582" s="55">
        <f t="shared" si="910"/>
        <v>0</v>
      </c>
    </row>
    <row r="3583" spans="1:39" x14ac:dyDescent="0.25">
      <c r="A3583" s="47">
        <v>3579</v>
      </c>
      <c r="B3583" s="358" t="str">
        <f>IF(AND(E3583&lt;&gt;0,D3583&lt;&gt;0,F3583&lt;&gt;0),IF(C3583&lt;&gt;0,CONCATENATE(C3583,"-AGr",VLOOKUP(D3583,Listen!$A$2:$G$45,7,FALSE),"-",E3583,"-",F3583,),CONCATENATE("AGr",VLOOKUP(D3583,Listen!$A$2:$G$45,7,FALSE),"-",E3583,"-",F3583)),"keine vollständige ID")</f>
        <v>keine vollständige ID</v>
      </c>
      <c r="C3583" s="359">
        <f>'[2]III_SAV-Details_NB'!B3589</f>
        <v>0</v>
      </c>
      <c r="D3583" s="359">
        <f>'[2]III_SAV-Details_NB'!C3589</f>
        <v>0</v>
      </c>
      <c r="E3583" s="359">
        <f>'[2]III_SAV-Details_NB'!D3589</f>
        <v>0</v>
      </c>
      <c r="F3583" s="490"/>
      <c r="G3583" s="281">
        <f>'[2]III_SAV-Details_NB'!X3589</f>
        <v>0</v>
      </c>
      <c r="H3583" s="281">
        <f t="shared" si="911"/>
        <v>0</v>
      </c>
      <c r="I3583" s="281">
        <f>IF(con_EOGJahr=2025,'[2]III_SAV-Details_NB'!AA3589,IF(con_EOGJahr=2026,'[2]III_SAV-Details_NB'!AB3589,'[2]III_SAV-Details_NB'!AC3589))</f>
        <v>0</v>
      </c>
      <c r="J3583" s="282"/>
      <c r="K3583" s="282"/>
      <c r="L3583" s="282"/>
      <c r="M3583" s="282"/>
      <c r="N3583" s="282"/>
      <c r="O3583" s="282"/>
      <c r="P3583" s="52">
        <f t="shared" si="912"/>
        <v>0</v>
      </c>
      <c r="Q3583" s="60"/>
      <c r="R3583" s="53">
        <f t="shared" si="918"/>
        <v>0</v>
      </c>
      <c r="S3583" s="59"/>
      <c r="T3583" s="61"/>
      <c r="U3583" s="342" t="str">
        <f t="shared" si="922"/>
        <v>k.A.</v>
      </c>
      <c r="V3583" s="343" t="str">
        <f t="shared" si="919"/>
        <v>k.A.</v>
      </c>
      <c r="W3583" s="343" t="str">
        <f>IFERROR(IF(OR($D3583="",$E3583=0,con_Ende=0),"k.A.",IF(VLOOKUP($D3583,rng_ND,5,0)="Nein",VLOOKUP($D3583,rng_ND,2,FALSE),MIN(VLOOKUP($D3583,rng_ND,2,FALSE),A_Stammdaten!$B$19-D_SAV!$E3583+1))),"k.A.")</f>
        <v>k.A.</v>
      </c>
      <c r="X3583" s="343" t="str">
        <f t="shared" si="920"/>
        <v>k.A.</v>
      </c>
      <c r="Y3583" s="62"/>
      <c r="Z3583" s="48">
        <f t="shared" si="921"/>
        <v>0</v>
      </c>
      <c r="AA3583" s="457"/>
      <c r="AB3583" s="55">
        <f t="shared" si="913"/>
        <v>0</v>
      </c>
      <c r="AC3583" s="55">
        <f>IF(A_Stammdaten!$B$25="ja",D_SAV!AA3583,D_SAV!AB3583)</f>
        <v>0</v>
      </c>
      <c r="AD3583" s="478">
        <f>IF(AC3583=0,0,IF(U3583-(con_EOGJahr-D_SAV!E3583)&lt;=0,AC3583,AC3583/V3583))</f>
        <v>0</v>
      </c>
      <c r="AE3583" s="478">
        <f>IFERROR(IF(AND(VLOOKUP(D3583,rng_ND,5,FALSE)="Ja",D_SAV!T3583="degressiv"),D_SAV!AC3583*Y3583/100,0),0)</f>
        <v>0</v>
      </c>
      <c r="AF3583" s="55">
        <f>IFERROR(IF(VLOOKUP(D3583,rng_ND,5,FALSE)="Ja",MAX(D_SAV!AD3583:AE3583),D_SAV!AD3583),0)</f>
        <v>0</v>
      </c>
      <c r="AG3583" s="55">
        <f t="shared" si="914"/>
        <v>0</v>
      </c>
      <c r="AH3583" s="55">
        <f t="shared" si="915"/>
        <v>0</v>
      </c>
      <c r="AI3583" s="55">
        <f t="shared" si="916"/>
        <v>0</v>
      </c>
      <c r="AJ3583" s="55">
        <f t="shared" si="917"/>
        <v>0</v>
      </c>
      <c r="AK3583" s="55">
        <f t="shared" si="908"/>
        <v>0</v>
      </c>
      <c r="AL3583" s="55">
        <f t="shared" si="909"/>
        <v>0</v>
      </c>
      <c r="AM3583" s="55">
        <f t="shared" si="910"/>
        <v>0</v>
      </c>
    </row>
    <row r="3584" spans="1:39" x14ac:dyDescent="0.25">
      <c r="A3584" s="47">
        <v>3580</v>
      </c>
      <c r="B3584" s="358" t="str">
        <f>IF(AND(E3584&lt;&gt;0,D3584&lt;&gt;0,F3584&lt;&gt;0),IF(C3584&lt;&gt;0,CONCATENATE(C3584,"-AGr",VLOOKUP(D3584,Listen!$A$2:$G$45,7,FALSE),"-",E3584,"-",F3584,),CONCATENATE("AGr",VLOOKUP(D3584,Listen!$A$2:$G$45,7,FALSE),"-",E3584,"-",F3584)),"keine vollständige ID")</f>
        <v>keine vollständige ID</v>
      </c>
      <c r="C3584" s="359">
        <f>'[2]III_SAV-Details_NB'!B3590</f>
        <v>0</v>
      </c>
      <c r="D3584" s="359">
        <f>'[2]III_SAV-Details_NB'!C3590</f>
        <v>0</v>
      </c>
      <c r="E3584" s="359">
        <f>'[2]III_SAV-Details_NB'!D3590</f>
        <v>0</v>
      </c>
      <c r="F3584" s="490"/>
      <c r="G3584" s="281">
        <f>'[2]III_SAV-Details_NB'!X3590</f>
        <v>0</v>
      </c>
      <c r="H3584" s="281">
        <f t="shared" si="911"/>
        <v>0</v>
      </c>
      <c r="I3584" s="281">
        <f>IF(con_EOGJahr=2025,'[2]III_SAV-Details_NB'!AA3590,IF(con_EOGJahr=2026,'[2]III_SAV-Details_NB'!AB3590,'[2]III_SAV-Details_NB'!AC3590))</f>
        <v>0</v>
      </c>
      <c r="J3584" s="282"/>
      <c r="K3584" s="282"/>
      <c r="L3584" s="282"/>
      <c r="M3584" s="282"/>
      <c r="N3584" s="282"/>
      <c r="O3584" s="282"/>
      <c r="P3584" s="52">
        <f t="shared" si="912"/>
        <v>0</v>
      </c>
      <c r="Q3584" s="60"/>
      <c r="R3584" s="53">
        <f t="shared" si="918"/>
        <v>0</v>
      </c>
      <c r="S3584" s="59"/>
      <c r="T3584" s="61"/>
      <c r="U3584" s="342" t="str">
        <f t="shared" si="922"/>
        <v>k.A.</v>
      </c>
      <c r="V3584" s="343" t="str">
        <f t="shared" si="919"/>
        <v>k.A.</v>
      </c>
      <c r="W3584" s="343" t="str">
        <f>IFERROR(IF(OR($D3584="",$E3584=0,con_Ende=0),"k.A.",IF(VLOOKUP($D3584,rng_ND,5,0)="Nein",VLOOKUP($D3584,rng_ND,2,FALSE),MIN(VLOOKUP($D3584,rng_ND,2,FALSE),A_Stammdaten!$B$19-D_SAV!$E3584+1))),"k.A.")</f>
        <v>k.A.</v>
      </c>
      <c r="X3584" s="343" t="str">
        <f t="shared" si="920"/>
        <v>k.A.</v>
      </c>
      <c r="Y3584" s="62"/>
      <c r="Z3584" s="48">
        <f t="shared" si="921"/>
        <v>0</v>
      </c>
      <c r="AA3584" s="457"/>
      <c r="AB3584" s="55">
        <f t="shared" si="913"/>
        <v>0</v>
      </c>
      <c r="AC3584" s="55">
        <f>IF(A_Stammdaten!$B$25="ja",D_SAV!AA3584,D_SAV!AB3584)</f>
        <v>0</v>
      </c>
      <c r="AD3584" s="478">
        <f>IF(AC3584=0,0,IF(U3584-(con_EOGJahr-D_SAV!E3584)&lt;=0,AC3584,AC3584/V3584))</f>
        <v>0</v>
      </c>
      <c r="AE3584" s="478">
        <f>IFERROR(IF(AND(VLOOKUP(D3584,rng_ND,5,FALSE)="Ja",D_SAV!T3584="degressiv"),D_SAV!AC3584*Y3584/100,0),0)</f>
        <v>0</v>
      </c>
      <c r="AF3584" s="55">
        <f>IFERROR(IF(VLOOKUP(D3584,rng_ND,5,FALSE)="Ja",MAX(D_SAV!AD3584:AE3584),D_SAV!AD3584),0)</f>
        <v>0</v>
      </c>
      <c r="AG3584" s="55">
        <f t="shared" si="914"/>
        <v>0</v>
      </c>
      <c r="AH3584" s="55">
        <f t="shared" si="915"/>
        <v>0</v>
      </c>
      <c r="AI3584" s="55">
        <f t="shared" si="916"/>
        <v>0</v>
      </c>
      <c r="AJ3584" s="55">
        <f t="shared" si="917"/>
        <v>0</v>
      </c>
      <c r="AK3584" s="55">
        <f t="shared" si="908"/>
        <v>0</v>
      </c>
      <c r="AL3584" s="55">
        <f t="shared" si="909"/>
        <v>0</v>
      </c>
      <c r="AM3584" s="55">
        <f t="shared" si="910"/>
        <v>0</v>
      </c>
    </row>
    <row r="3585" spans="1:39" x14ac:dyDescent="0.25">
      <c r="A3585" s="47">
        <v>3581</v>
      </c>
      <c r="B3585" s="358" t="str">
        <f>IF(AND(E3585&lt;&gt;0,D3585&lt;&gt;0,F3585&lt;&gt;0),IF(C3585&lt;&gt;0,CONCATENATE(C3585,"-AGr",VLOOKUP(D3585,Listen!$A$2:$G$45,7,FALSE),"-",E3585,"-",F3585,),CONCATENATE("AGr",VLOOKUP(D3585,Listen!$A$2:$G$45,7,FALSE),"-",E3585,"-",F3585)),"keine vollständige ID")</f>
        <v>keine vollständige ID</v>
      </c>
      <c r="C3585" s="359">
        <f>'[2]III_SAV-Details_NB'!B3591</f>
        <v>0</v>
      </c>
      <c r="D3585" s="359">
        <f>'[2]III_SAV-Details_NB'!C3591</f>
        <v>0</v>
      </c>
      <c r="E3585" s="359">
        <f>'[2]III_SAV-Details_NB'!D3591</f>
        <v>0</v>
      </c>
      <c r="F3585" s="490"/>
      <c r="G3585" s="281">
        <f>'[2]III_SAV-Details_NB'!X3591</f>
        <v>0</v>
      </c>
      <c r="H3585" s="281">
        <f t="shared" si="911"/>
        <v>0</v>
      </c>
      <c r="I3585" s="281">
        <f>IF(con_EOGJahr=2025,'[2]III_SAV-Details_NB'!AA3591,IF(con_EOGJahr=2026,'[2]III_SAV-Details_NB'!AB3591,'[2]III_SAV-Details_NB'!AC3591))</f>
        <v>0</v>
      </c>
      <c r="J3585" s="282"/>
      <c r="K3585" s="282"/>
      <c r="L3585" s="282"/>
      <c r="M3585" s="282"/>
      <c r="N3585" s="282"/>
      <c r="O3585" s="282"/>
      <c r="P3585" s="52">
        <f t="shared" si="912"/>
        <v>0</v>
      </c>
      <c r="Q3585" s="60"/>
      <c r="R3585" s="53">
        <f t="shared" si="918"/>
        <v>0</v>
      </c>
      <c r="S3585" s="59"/>
      <c r="T3585" s="61"/>
      <c r="U3585" s="342" t="str">
        <f t="shared" si="922"/>
        <v>k.A.</v>
      </c>
      <c r="V3585" s="343" t="str">
        <f t="shared" si="919"/>
        <v>k.A.</v>
      </c>
      <c r="W3585" s="343" t="str">
        <f>IFERROR(IF(OR($D3585="",$E3585=0,con_Ende=0),"k.A.",IF(VLOOKUP($D3585,rng_ND,5,0)="Nein",VLOOKUP($D3585,rng_ND,2,FALSE),MIN(VLOOKUP($D3585,rng_ND,2,FALSE),A_Stammdaten!$B$19-D_SAV!$E3585+1))),"k.A.")</f>
        <v>k.A.</v>
      </c>
      <c r="X3585" s="343" t="str">
        <f t="shared" si="920"/>
        <v>k.A.</v>
      </c>
      <c r="Y3585" s="62"/>
      <c r="Z3585" s="48">
        <f t="shared" si="921"/>
        <v>0</v>
      </c>
      <c r="AA3585" s="457"/>
      <c r="AB3585" s="55">
        <f t="shared" si="913"/>
        <v>0</v>
      </c>
      <c r="AC3585" s="55">
        <f>IF(A_Stammdaten!$B$25="ja",D_SAV!AA3585,D_SAV!AB3585)</f>
        <v>0</v>
      </c>
      <c r="AD3585" s="478">
        <f>IF(AC3585=0,0,IF(U3585-(con_EOGJahr-D_SAV!E3585)&lt;=0,AC3585,AC3585/V3585))</f>
        <v>0</v>
      </c>
      <c r="AE3585" s="478">
        <f>IFERROR(IF(AND(VLOOKUP(D3585,rng_ND,5,FALSE)="Ja",D_SAV!T3585="degressiv"),D_SAV!AC3585*Y3585/100,0),0)</f>
        <v>0</v>
      </c>
      <c r="AF3585" s="55">
        <f>IFERROR(IF(VLOOKUP(D3585,rng_ND,5,FALSE)="Ja",MAX(D_SAV!AD3585:AE3585),D_SAV!AD3585),0)</f>
        <v>0</v>
      </c>
      <c r="AG3585" s="55">
        <f t="shared" si="914"/>
        <v>0</v>
      </c>
      <c r="AH3585" s="55">
        <f t="shared" si="915"/>
        <v>0</v>
      </c>
      <c r="AI3585" s="55">
        <f t="shared" si="916"/>
        <v>0</v>
      </c>
      <c r="AJ3585" s="55">
        <f t="shared" si="917"/>
        <v>0</v>
      </c>
      <c r="AK3585" s="55">
        <f t="shared" si="908"/>
        <v>0</v>
      </c>
      <c r="AL3585" s="55">
        <f t="shared" si="909"/>
        <v>0</v>
      </c>
      <c r="AM3585" s="55">
        <f t="shared" si="910"/>
        <v>0</v>
      </c>
    </row>
    <row r="3586" spans="1:39" x14ac:dyDescent="0.25">
      <c r="A3586" s="47">
        <v>3582</v>
      </c>
      <c r="B3586" s="358" t="str">
        <f>IF(AND(E3586&lt;&gt;0,D3586&lt;&gt;0,F3586&lt;&gt;0),IF(C3586&lt;&gt;0,CONCATENATE(C3586,"-AGr",VLOOKUP(D3586,Listen!$A$2:$G$45,7,FALSE),"-",E3586,"-",F3586,),CONCATENATE("AGr",VLOOKUP(D3586,Listen!$A$2:$G$45,7,FALSE),"-",E3586,"-",F3586)),"keine vollständige ID")</f>
        <v>keine vollständige ID</v>
      </c>
      <c r="C3586" s="359">
        <f>'[2]III_SAV-Details_NB'!B3592</f>
        <v>0</v>
      </c>
      <c r="D3586" s="359">
        <f>'[2]III_SAV-Details_NB'!C3592</f>
        <v>0</v>
      </c>
      <c r="E3586" s="359">
        <f>'[2]III_SAV-Details_NB'!D3592</f>
        <v>0</v>
      </c>
      <c r="F3586" s="490"/>
      <c r="G3586" s="281">
        <f>'[2]III_SAV-Details_NB'!X3592</f>
        <v>0</v>
      </c>
      <c r="H3586" s="281">
        <f t="shared" si="911"/>
        <v>0</v>
      </c>
      <c r="I3586" s="281">
        <f>IF(con_EOGJahr=2025,'[2]III_SAV-Details_NB'!AA3592,IF(con_EOGJahr=2026,'[2]III_SAV-Details_NB'!AB3592,'[2]III_SAV-Details_NB'!AC3592))</f>
        <v>0</v>
      </c>
      <c r="J3586" s="282"/>
      <c r="K3586" s="282"/>
      <c r="L3586" s="282"/>
      <c r="M3586" s="282"/>
      <c r="N3586" s="282"/>
      <c r="O3586" s="282"/>
      <c r="P3586" s="52">
        <f t="shared" si="912"/>
        <v>0</v>
      </c>
      <c r="Q3586" s="60"/>
      <c r="R3586" s="53">
        <f t="shared" si="918"/>
        <v>0</v>
      </c>
      <c r="S3586" s="59"/>
      <c r="T3586" s="61"/>
      <c r="U3586" s="342" t="str">
        <f t="shared" si="922"/>
        <v>k.A.</v>
      </c>
      <c r="V3586" s="343" t="str">
        <f t="shared" si="919"/>
        <v>k.A.</v>
      </c>
      <c r="W3586" s="343" t="str">
        <f>IFERROR(IF(OR($D3586="",$E3586=0,con_Ende=0),"k.A.",IF(VLOOKUP($D3586,rng_ND,5,0)="Nein",VLOOKUP($D3586,rng_ND,2,FALSE),MIN(VLOOKUP($D3586,rng_ND,2,FALSE),A_Stammdaten!$B$19-D_SAV!$E3586+1))),"k.A.")</f>
        <v>k.A.</v>
      </c>
      <c r="X3586" s="343" t="str">
        <f t="shared" si="920"/>
        <v>k.A.</v>
      </c>
      <c r="Y3586" s="62"/>
      <c r="Z3586" s="48">
        <f t="shared" si="921"/>
        <v>0</v>
      </c>
      <c r="AA3586" s="457"/>
      <c r="AB3586" s="55">
        <f t="shared" si="913"/>
        <v>0</v>
      </c>
      <c r="AC3586" s="55">
        <f>IF(A_Stammdaten!$B$25="ja",D_SAV!AA3586,D_SAV!AB3586)</f>
        <v>0</v>
      </c>
      <c r="AD3586" s="478">
        <f>IF(AC3586=0,0,IF(U3586-(con_EOGJahr-D_SAV!E3586)&lt;=0,AC3586,AC3586/V3586))</f>
        <v>0</v>
      </c>
      <c r="AE3586" s="478">
        <f>IFERROR(IF(AND(VLOOKUP(D3586,rng_ND,5,FALSE)="Ja",D_SAV!T3586="degressiv"),D_SAV!AC3586*Y3586/100,0),0)</f>
        <v>0</v>
      </c>
      <c r="AF3586" s="55">
        <f>IFERROR(IF(VLOOKUP(D3586,rng_ND,5,FALSE)="Ja",MAX(D_SAV!AD3586:AE3586),D_SAV!AD3586),0)</f>
        <v>0</v>
      </c>
      <c r="AG3586" s="55">
        <f t="shared" si="914"/>
        <v>0</v>
      </c>
      <c r="AH3586" s="55">
        <f t="shared" si="915"/>
        <v>0</v>
      </c>
      <c r="AI3586" s="55">
        <f t="shared" si="916"/>
        <v>0</v>
      </c>
      <c r="AJ3586" s="55">
        <f t="shared" si="917"/>
        <v>0</v>
      </c>
      <c r="AK3586" s="55">
        <f t="shared" si="908"/>
        <v>0</v>
      </c>
      <c r="AL3586" s="55">
        <f t="shared" si="909"/>
        <v>0</v>
      </c>
      <c r="AM3586" s="55">
        <f t="shared" si="910"/>
        <v>0</v>
      </c>
    </row>
    <row r="3587" spans="1:39" x14ac:dyDescent="0.25">
      <c r="A3587" s="47">
        <v>3583</v>
      </c>
      <c r="B3587" s="358" t="str">
        <f>IF(AND(E3587&lt;&gt;0,D3587&lt;&gt;0,F3587&lt;&gt;0),IF(C3587&lt;&gt;0,CONCATENATE(C3587,"-AGr",VLOOKUP(D3587,Listen!$A$2:$G$45,7,FALSE),"-",E3587,"-",F3587,),CONCATENATE("AGr",VLOOKUP(D3587,Listen!$A$2:$G$45,7,FALSE),"-",E3587,"-",F3587)),"keine vollständige ID")</f>
        <v>keine vollständige ID</v>
      </c>
      <c r="C3587" s="359">
        <f>'[2]III_SAV-Details_NB'!B3593</f>
        <v>0</v>
      </c>
      <c r="D3587" s="359">
        <f>'[2]III_SAV-Details_NB'!C3593</f>
        <v>0</v>
      </c>
      <c r="E3587" s="359">
        <f>'[2]III_SAV-Details_NB'!D3593</f>
        <v>0</v>
      </c>
      <c r="F3587" s="490"/>
      <c r="G3587" s="281">
        <f>'[2]III_SAV-Details_NB'!X3593</f>
        <v>0</v>
      </c>
      <c r="H3587" s="281">
        <f t="shared" si="911"/>
        <v>0</v>
      </c>
      <c r="I3587" s="281">
        <f>IF(con_EOGJahr=2025,'[2]III_SAV-Details_NB'!AA3593,IF(con_EOGJahr=2026,'[2]III_SAV-Details_NB'!AB3593,'[2]III_SAV-Details_NB'!AC3593))</f>
        <v>0</v>
      </c>
      <c r="J3587" s="282"/>
      <c r="K3587" s="282"/>
      <c r="L3587" s="282"/>
      <c r="M3587" s="282"/>
      <c r="N3587" s="282"/>
      <c r="O3587" s="282"/>
      <c r="P3587" s="52">
        <f t="shared" si="912"/>
        <v>0</v>
      </c>
      <c r="Q3587" s="60"/>
      <c r="R3587" s="53">
        <f t="shared" si="918"/>
        <v>0</v>
      </c>
      <c r="S3587" s="59"/>
      <c r="T3587" s="61"/>
      <c r="U3587" s="342" t="str">
        <f t="shared" si="922"/>
        <v>k.A.</v>
      </c>
      <c r="V3587" s="343" t="str">
        <f t="shared" si="919"/>
        <v>k.A.</v>
      </c>
      <c r="W3587" s="343" t="str">
        <f>IFERROR(IF(OR($D3587="",$E3587=0,con_Ende=0),"k.A.",IF(VLOOKUP($D3587,rng_ND,5,0)="Nein",VLOOKUP($D3587,rng_ND,2,FALSE),MIN(VLOOKUP($D3587,rng_ND,2,FALSE),A_Stammdaten!$B$19-D_SAV!$E3587+1))),"k.A.")</f>
        <v>k.A.</v>
      </c>
      <c r="X3587" s="343" t="str">
        <f t="shared" si="920"/>
        <v>k.A.</v>
      </c>
      <c r="Y3587" s="62"/>
      <c r="Z3587" s="48">
        <f t="shared" si="921"/>
        <v>0</v>
      </c>
      <c r="AA3587" s="457"/>
      <c r="AB3587" s="55">
        <f t="shared" si="913"/>
        <v>0</v>
      </c>
      <c r="AC3587" s="55">
        <f>IF(A_Stammdaten!$B$25="ja",D_SAV!AA3587,D_SAV!AB3587)</f>
        <v>0</v>
      </c>
      <c r="AD3587" s="478">
        <f>IF(AC3587=0,0,IF(U3587-(con_EOGJahr-D_SAV!E3587)&lt;=0,AC3587,AC3587/V3587))</f>
        <v>0</v>
      </c>
      <c r="AE3587" s="478">
        <f>IFERROR(IF(AND(VLOOKUP(D3587,rng_ND,5,FALSE)="Ja",D_SAV!T3587="degressiv"),D_SAV!AC3587*Y3587/100,0),0)</f>
        <v>0</v>
      </c>
      <c r="AF3587" s="55">
        <f>IFERROR(IF(VLOOKUP(D3587,rng_ND,5,FALSE)="Ja",MAX(D_SAV!AD3587:AE3587),D_SAV!AD3587),0)</f>
        <v>0</v>
      </c>
      <c r="AG3587" s="55">
        <f t="shared" si="914"/>
        <v>0</v>
      </c>
      <c r="AH3587" s="55">
        <f t="shared" si="915"/>
        <v>0</v>
      </c>
      <c r="AI3587" s="55">
        <f t="shared" si="916"/>
        <v>0</v>
      </c>
      <c r="AJ3587" s="55">
        <f t="shared" si="917"/>
        <v>0</v>
      </c>
      <c r="AK3587" s="55">
        <f t="shared" si="908"/>
        <v>0</v>
      </c>
      <c r="AL3587" s="55">
        <f t="shared" si="909"/>
        <v>0</v>
      </c>
      <c r="AM3587" s="55">
        <f t="shared" si="910"/>
        <v>0</v>
      </c>
    </row>
    <row r="3588" spans="1:39" x14ac:dyDescent="0.25">
      <c r="A3588" s="47">
        <v>3584</v>
      </c>
      <c r="B3588" s="358" t="str">
        <f>IF(AND(E3588&lt;&gt;0,D3588&lt;&gt;0,F3588&lt;&gt;0),IF(C3588&lt;&gt;0,CONCATENATE(C3588,"-AGr",VLOOKUP(D3588,Listen!$A$2:$G$45,7,FALSE),"-",E3588,"-",F3588,),CONCATENATE("AGr",VLOOKUP(D3588,Listen!$A$2:$G$45,7,FALSE),"-",E3588,"-",F3588)),"keine vollständige ID")</f>
        <v>keine vollständige ID</v>
      </c>
      <c r="C3588" s="359">
        <f>'[2]III_SAV-Details_NB'!B3594</f>
        <v>0</v>
      </c>
      <c r="D3588" s="359">
        <f>'[2]III_SAV-Details_NB'!C3594</f>
        <v>0</v>
      </c>
      <c r="E3588" s="359">
        <f>'[2]III_SAV-Details_NB'!D3594</f>
        <v>0</v>
      </c>
      <c r="F3588" s="490"/>
      <c r="G3588" s="281">
        <f>'[2]III_SAV-Details_NB'!X3594</f>
        <v>0</v>
      </c>
      <c r="H3588" s="281">
        <f t="shared" si="911"/>
        <v>0</v>
      </c>
      <c r="I3588" s="281">
        <f>IF(con_EOGJahr=2025,'[2]III_SAV-Details_NB'!AA3594,IF(con_EOGJahr=2026,'[2]III_SAV-Details_NB'!AB3594,'[2]III_SAV-Details_NB'!AC3594))</f>
        <v>0</v>
      </c>
      <c r="J3588" s="282"/>
      <c r="K3588" s="282"/>
      <c r="L3588" s="282"/>
      <c r="M3588" s="282"/>
      <c r="N3588" s="282"/>
      <c r="O3588" s="282"/>
      <c r="P3588" s="52">
        <f t="shared" si="912"/>
        <v>0</v>
      </c>
      <c r="Q3588" s="60"/>
      <c r="R3588" s="53">
        <f t="shared" si="918"/>
        <v>0</v>
      </c>
      <c r="S3588" s="59"/>
      <c r="T3588" s="61"/>
      <c r="U3588" s="342" t="str">
        <f t="shared" si="922"/>
        <v>k.A.</v>
      </c>
      <c r="V3588" s="343" t="str">
        <f t="shared" si="919"/>
        <v>k.A.</v>
      </c>
      <c r="W3588" s="343" t="str">
        <f>IFERROR(IF(OR($D3588="",$E3588=0,con_Ende=0),"k.A.",IF(VLOOKUP($D3588,rng_ND,5,0)="Nein",VLOOKUP($D3588,rng_ND,2,FALSE),MIN(VLOOKUP($D3588,rng_ND,2,FALSE),A_Stammdaten!$B$19-D_SAV!$E3588+1))),"k.A.")</f>
        <v>k.A.</v>
      </c>
      <c r="X3588" s="343" t="str">
        <f t="shared" si="920"/>
        <v>k.A.</v>
      </c>
      <c r="Y3588" s="62"/>
      <c r="Z3588" s="48">
        <f t="shared" si="921"/>
        <v>0</v>
      </c>
      <c r="AA3588" s="457"/>
      <c r="AB3588" s="55">
        <f t="shared" si="913"/>
        <v>0</v>
      </c>
      <c r="AC3588" s="55">
        <f>IF(A_Stammdaten!$B$25="ja",D_SAV!AA3588,D_SAV!AB3588)</f>
        <v>0</v>
      </c>
      <c r="AD3588" s="478">
        <f>IF(AC3588=0,0,IF(U3588-(con_EOGJahr-D_SAV!E3588)&lt;=0,AC3588,AC3588/V3588))</f>
        <v>0</v>
      </c>
      <c r="AE3588" s="478">
        <f>IFERROR(IF(AND(VLOOKUP(D3588,rng_ND,5,FALSE)="Ja",D_SAV!T3588="degressiv"),D_SAV!AC3588*Y3588/100,0),0)</f>
        <v>0</v>
      </c>
      <c r="AF3588" s="55">
        <f>IFERROR(IF(VLOOKUP(D3588,rng_ND,5,FALSE)="Ja",MAX(D_SAV!AD3588:AE3588),D_SAV!AD3588),0)</f>
        <v>0</v>
      </c>
      <c r="AG3588" s="55">
        <f t="shared" si="914"/>
        <v>0</v>
      </c>
      <c r="AH3588" s="55">
        <f t="shared" si="915"/>
        <v>0</v>
      </c>
      <c r="AI3588" s="55">
        <f t="shared" si="916"/>
        <v>0</v>
      </c>
      <c r="AJ3588" s="55">
        <f t="shared" si="917"/>
        <v>0</v>
      </c>
      <c r="AK3588" s="55">
        <f t="shared" si="908"/>
        <v>0</v>
      </c>
      <c r="AL3588" s="55">
        <f t="shared" si="909"/>
        <v>0</v>
      </c>
      <c r="AM3588" s="55">
        <f t="shared" si="910"/>
        <v>0</v>
      </c>
    </row>
    <row r="3589" spans="1:39" x14ac:dyDescent="0.25">
      <c r="A3589" s="47">
        <v>3585</v>
      </c>
      <c r="B3589" s="358" t="str">
        <f>IF(AND(E3589&lt;&gt;0,D3589&lt;&gt;0,F3589&lt;&gt;0),IF(C3589&lt;&gt;0,CONCATENATE(C3589,"-AGr",VLOOKUP(D3589,Listen!$A$2:$G$45,7,FALSE),"-",E3589,"-",F3589,),CONCATENATE("AGr",VLOOKUP(D3589,Listen!$A$2:$G$45,7,FALSE),"-",E3589,"-",F3589)),"keine vollständige ID")</f>
        <v>keine vollständige ID</v>
      </c>
      <c r="C3589" s="359">
        <f>'[2]III_SAV-Details_NB'!B3595</f>
        <v>0</v>
      </c>
      <c r="D3589" s="359">
        <f>'[2]III_SAV-Details_NB'!C3595</f>
        <v>0</v>
      </c>
      <c r="E3589" s="359">
        <f>'[2]III_SAV-Details_NB'!D3595</f>
        <v>0</v>
      </c>
      <c r="F3589" s="490"/>
      <c r="G3589" s="281">
        <f>'[2]III_SAV-Details_NB'!X3595</f>
        <v>0</v>
      </c>
      <c r="H3589" s="281">
        <f t="shared" si="911"/>
        <v>0</v>
      </c>
      <c r="I3589" s="281">
        <f>IF(con_EOGJahr=2025,'[2]III_SAV-Details_NB'!AA3595,IF(con_EOGJahr=2026,'[2]III_SAV-Details_NB'!AB3595,'[2]III_SAV-Details_NB'!AC3595))</f>
        <v>0</v>
      </c>
      <c r="J3589" s="282"/>
      <c r="K3589" s="282"/>
      <c r="L3589" s="282"/>
      <c r="M3589" s="282"/>
      <c r="N3589" s="282"/>
      <c r="O3589" s="282"/>
      <c r="P3589" s="52">
        <f t="shared" si="912"/>
        <v>0</v>
      </c>
      <c r="Q3589" s="60"/>
      <c r="R3589" s="53">
        <f t="shared" si="918"/>
        <v>0</v>
      </c>
      <c r="S3589" s="59"/>
      <c r="T3589" s="61"/>
      <c r="U3589" s="342" t="str">
        <f t="shared" si="922"/>
        <v>k.A.</v>
      </c>
      <c r="V3589" s="343" t="str">
        <f t="shared" si="919"/>
        <v>k.A.</v>
      </c>
      <c r="W3589" s="343" t="str">
        <f>IFERROR(IF(OR($D3589="",$E3589=0,con_Ende=0),"k.A.",IF(VLOOKUP($D3589,rng_ND,5,0)="Nein",VLOOKUP($D3589,rng_ND,2,FALSE),MIN(VLOOKUP($D3589,rng_ND,2,FALSE),A_Stammdaten!$B$19-D_SAV!$E3589+1))),"k.A.")</f>
        <v>k.A.</v>
      </c>
      <c r="X3589" s="343" t="str">
        <f t="shared" si="920"/>
        <v>k.A.</v>
      </c>
      <c r="Y3589" s="62"/>
      <c r="Z3589" s="48">
        <f t="shared" si="921"/>
        <v>0</v>
      </c>
      <c r="AA3589" s="457"/>
      <c r="AB3589" s="55">
        <f t="shared" si="913"/>
        <v>0</v>
      </c>
      <c r="AC3589" s="55">
        <f>IF(A_Stammdaten!$B$25="ja",D_SAV!AA3589,D_SAV!AB3589)</f>
        <v>0</v>
      </c>
      <c r="AD3589" s="478">
        <f>IF(AC3589=0,0,IF(U3589-(con_EOGJahr-D_SAV!E3589)&lt;=0,AC3589,AC3589/V3589))</f>
        <v>0</v>
      </c>
      <c r="AE3589" s="478">
        <f>IFERROR(IF(AND(VLOOKUP(D3589,rng_ND,5,FALSE)="Ja",D_SAV!T3589="degressiv"),D_SAV!AC3589*Y3589/100,0),0)</f>
        <v>0</v>
      </c>
      <c r="AF3589" s="55">
        <f>IFERROR(IF(VLOOKUP(D3589,rng_ND,5,FALSE)="Ja",MAX(D_SAV!AD3589:AE3589),D_SAV!AD3589),0)</f>
        <v>0</v>
      </c>
      <c r="AG3589" s="55">
        <f t="shared" si="914"/>
        <v>0</v>
      </c>
      <c r="AH3589" s="55">
        <f t="shared" si="915"/>
        <v>0</v>
      </c>
      <c r="AI3589" s="55">
        <f t="shared" si="916"/>
        <v>0</v>
      </c>
      <c r="AJ3589" s="55">
        <f t="shared" si="917"/>
        <v>0</v>
      </c>
      <c r="AK3589" s="55">
        <f t="shared" ref="AK3589:AK3652" si="923">IF($E3589&gt;=2006,AC3589,con_EKQ*AH3589+(1-con_EKQ)*AC3589)</f>
        <v>0</v>
      </c>
      <c r="AL3589" s="55">
        <f t="shared" ref="AL3589:AL3652" si="924">IF($E3589&gt;=2006,AF3589,con_EKQ*AI3589+(1-con_EKQ)*AF3589)</f>
        <v>0</v>
      </c>
      <c r="AM3589" s="55">
        <f t="shared" ref="AM3589:AM3652" si="925">IF($E3589&gt;=2006,AG3589,con_EKQ*AJ3589+(1-con_EKQ)*AG3589)</f>
        <v>0</v>
      </c>
    </row>
    <row r="3590" spans="1:39" x14ac:dyDescent="0.25">
      <c r="A3590" s="47">
        <v>3586</v>
      </c>
      <c r="B3590" s="358" t="str">
        <f>IF(AND(E3590&lt;&gt;0,D3590&lt;&gt;0,F3590&lt;&gt;0),IF(C3590&lt;&gt;0,CONCATENATE(C3590,"-AGr",VLOOKUP(D3590,Listen!$A$2:$G$45,7,FALSE),"-",E3590,"-",F3590,),CONCATENATE("AGr",VLOOKUP(D3590,Listen!$A$2:$G$45,7,FALSE),"-",E3590,"-",F3590)),"keine vollständige ID")</f>
        <v>keine vollständige ID</v>
      </c>
      <c r="C3590" s="359">
        <f>'[2]III_SAV-Details_NB'!B3596</f>
        <v>0</v>
      </c>
      <c r="D3590" s="359">
        <f>'[2]III_SAV-Details_NB'!C3596</f>
        <v>0</v>
      </c>
      <c r="E3590" s="359">
        <f>'[2]III_SAV-Details_NB'!D3596</f>
        <v>0</v>
      </c>
      <c r="F3590" s="490"/>
      <c r="G3590" s="281">
        <f>'[2]III_SAV-Details_NB'!X3596</f>
        <v>0</v>
      </c>
      <c r="H3590" s="281">
        <f t="shared" ref="H3590:H3653" si="926">+G3590</f>
        <v>0</v>
      </c>
      <c r="I3590" s="281">
        <f>IF(con_EOGJahr=2025,'[2]III_SAV-Details_NB'!AA3596,IF(con_EOGJahr=2026,'[2]III_SAV-Details_NB'!AB3596,'[2]III_SAV-Details_NB'!AC3596))</f>
        <v>0</v>
      </c>
      <c r="J3590" s="282"/>
      <c r="K3590" s="282"/>
      <c r="L3590" s="282"/>
      <c r="M3590" s="282"/>
      <c r="N3590" s="282"/>
      <c r="O3590" s="282"/>
      <c r="P3590" s="52">
        <f t="shared" ref="P3590:P3653" si="927">SUM(I3590:O3590)</f>
        <v>0</v>
      </c>
      <c r="Q3590" s="60"/>
      <c r="R3590" s="53">
        <f t="shared" si="918"/>
        <v>0</v>
      </c>
      <c r="S3590" s="59"/>
      <c r="T3590" s="61"/>
      <c r="U3590" s="342" t="str">
        <f t="shared" si="922"/>
        <v>k.A.</v>
      </c>
      <c r="V3590" s="343" t="str">
        <f t="shared" si="919"/>
        <v>k.A.</v>
      </c>
      <c r="W3590" s="343" t="str">
        <f>IFERROR(IF(OR($D3590="",$E3590=0,con_Ende=0),"k.A.",IF(VLOOKUP($D3590,rng_ND,5,0)="Nein",VLOOKUP($D3590,rng_ND,2,FALSE),MIN(VLOOKUP($D3590,rng_ND,2,FALSE),A_Stammdaten!$B$19-D_SAV!$E3590+1))),"k.A.")</f>
        <v>k.A.</v>
      </c>
      <c r="X3590" s="343" t="str">
        <f t="shared" si="920"/>
        <v>k.A.</v>
      </c>
      <c r="Y3590" s="62"/>
      <c r="Z3590" s="48">
        <f t="shared" si="921"/>
        <v>0</v>
      </c>
      <c r="AA3590" s="457"/>
      <c r="AB3590" s="55">
        <f t="shared" ref="AB3590:AB3653" si="928">R3590</f>
        <v>0</v>
      </c>
      <c r="AC3590" s="55">
        <f>IF(A_Stammdaten!$B$25="ja",D_SAV!AA3590,D_SAV!AB3590)</f>
        <v>0</v>
      </c>
      <c r="AD3590" s="478">
        <f>IF(AC3590=0,0,IF(U3590-(con_EOGJahr-D_SAV!E3590)&lt;=0,AC3590,AC3590/V3590))</f>
        <v>0</v>
      </c>
      <c r="AE3590" s="478">
        <f>IFERROR(IF(AND(VLOOKUP(D3590,rng_ND,5,FALSE)="Ja",D_SAV!T3590="degressiv"),D_SAV!AC3590*Y3590/100,0),0)</f>
        <v>0</v>
      </c>
      <c r="AF3590" s="55">
        <f>IFERROR(IF(VLOOKUP(D3590,rng_ND,5,FALSE)="Ja",MAX(D_SAV!AD3590:AE3590),D_SAV!AD3590),0)</f>
        <v>0</v>
      </c>
      <c r="AG3590" s="55">
        <f t="shared" ref="AG3590:AG3653" si="929">AC3590-AF3590</f>
        <v>0</v>
      </c>
      <c r="AH3590" s="55">
        <f t="shared" ref="AH3590:AH3653" si="930">IF($E3590&gt;=2006,0,AC3590*$Z3590)</f>
        <v>0</v>
      </c>
      <c r="AI3590" s="55">
        <f t="shared" ref="AI3590:AI3653" si="931">IF($E3590&gt;=2006,0,AF3590*$Z3590)</f>
        <v>0</v>
      </c>
      <c r="AJ3590" s="55">
        <f t="shared" ref="AJ3590:AJ3653" si="932">IF($E3590&gt;=2006,0,AG3590*$Z3590)</f>
        <v>0</v>
      </c>
      <c r="AK3590" s="55">
        <f t="shared" si="923"/>
        <v>0</v>
      </c>
      <c r="AL3590" s="55">
        <f t="shared" si="924"/>
        <v>0</v>
      </c>
      <c r="AM3590" s="55">
        <f t="shared" si="925"/>
        <v>0</v>
      </c>
    </row>
    <row r="3591" spans="1:39" x14ac:dyDescent="0.25">
      <c r="A3591" s="47">
        <v>3587</v>
      </c>
      <c r="B3591" s="358" t="str">
        <f>IF(AND(E3591&lt;&gt;0,D3591&lt;&gt;0,F3591&lt;&gt;0),IF(C3591&lt;&gt;0,CONCATENATE(C3591,"-AGr",VLOOKUP(D3591,Listen!$A$2:$G$45,7,FALSE),"-",E3591,"-",F3591,),CONCATENATE("AGr",VLOOKUP(D3591,Listen!$A$2:$G$45,7,FALSE),"-",E3591,"-",F3591)),"keine vollständige ID")</f>
        <v>keine vollständige ID</v>
      </c>
      <c r="C3591" s="359">
        <f>'[2]III_SAV-Details_NB'!B3597</f>
        <v>0</v>
      </c>
      <c r="D3591" s="359">
        <f>'[2]III_SAV-Details_NB'!C3597</f>
        <v>0</v>
      </c>
      <c r="E3591" s="359">
        <f>'[2]III_SAV-Details_NB'!D3597</f>
        <v>0</v>
      </c>
      <c r="F3591" s="490"/>
      <c r="G3591" s="281">
        <f>'[2]III_SAV-Details_NB'!X3597</f>
        <v>0</v>
      </c>
      <c r="H3591" s="281">
        <f t="shared" si="926"/>
        <v>0</v>
      </c>
      <c r="I3591" s="281">
        <f>IF(con_EOGJahr=2025,'[2]III_SAV-Details_NB'!AA3597,IF(con_EOGJahr=2026,'[2]III_SAV-Details_NB'!AB3597,'[2]III_SAV-Details_NB'!AC3597))</f>
        <v>0</v>
      </c>
      <c r="J3591" s="282"/>
      <c r="K3591" s="282"/>
      <c r="L3591" s="282"/>
      <c r="M3591" s="282"/>
      <c r="N3591" s="282"/>
      <c r="O3591" s="282"/>
      <c r="P3591" s="52">
        <f t="shared" si="927"/>
        <v>0</v>
      </c>
      <c r="Q3591" s="60"/>
      <c r="R3591" s="53">
        <f t="shared" si="918"/>
        <v>0</v>
      </c>
      <c r="S3591" s="59"/>
      <c r="T3591" s="61"/>
      <c r="U3591" s="342" t="str">
        <f t="shared" si="922"/>
        <v>k.A.</v>
      </c>
      <c r="V3591" s="343" t="str">
        <f t="shared" si="919"/>
        <v>k.A.</v>
      </c>
      <c r="W3591" s="343" t="str">
        <f>IFERROR(IF(OR($D3591="",$E3591=0,con_Ende=0),"k.A.",IF(VLOOKUP($D3591,rng_ND,5,0)="Nein",VLOOKUP($D3591,rng_ND,2,FALSE),MIN(VLOOKUP($D3591,rng_ND,2,FALSE),A_Stammdaten!$B$19-D_SAV!$E3591+1))),"k.A.")</f>
        <v>k.A.</v>
      </c>
      <c r="X3591" s="343" t="str">
        <f t="shared" si="920"/>
        <v>k.A.</v>
      </c>
      <c r="Y3591" s="62"/>
      <c r="Z3591" s="48">
        <f t="shared" si="921"/>
        <v>0</v>
      </c>
      <c r="AA3591" s="457"/>
      <c r="AB3591" s="55">
        <f t="shared" si="928"/>
        <v>0</v>
      </c>
      <c r="AC3591" s="55">
        <f>IF(A_Stammdaten!$B$25="ja",D_SAV!AA3591,D_SAV!AB3591)</f>
        <v>0</v>
      </c>
      <c r="AD3591" s="478">
        <f>IF(AC3591=0,0,IF(U3591-(con_EOGJahr-D_SAV!E3591)&lt;=0,AC3591,AC3591/V3591))</f>
        <v>0</v>
      </c>
      <c r="AE3591" s="478">
        <f>IFERROR(IF(AND(VLOOKUP(D3591,rng_ND,5,FALSE)="Ja",D_SAV!T3591="degressiv"),D_SAV!AC3591*Y3591/100,0),0)</f>
        <v>0</v>
      </c>
      <c r="AF3591" s="55">
        <f>IFERROR(IF(VLOOKUP(D3591,rng_ND,5,FALSE)="Ja",MAX(D_SAV!AD3591:AE3591),D_SAV!AD3591),0)</f>
        <v>0</v>
      </c>
      <c r="AG3591" s="55">
        <f t="shared" si="929"/>
        <v>0</v>
      </c>
      <c r="AH3591" s="55">
        <f t="shared" si="930"/>
        <v>0</v>
      </c>
      <c r="AI3591" s="55">
        <f t="shared" si="931"/>
        <v>0</v>
      </c>
      <c r="AJ3591" s="55">
        <f t="shared" si="932"/>
        <v>0</v>
      </c>
      <c r="AK3591" s="55">
        <f t="shared" si="923"/>
        <v>0</v>
      </c>
      <c r="AL3591" s="55">
        <f t="shared" si="924"/>
        <v>0</v>
      </c>
      <c r="AM3591" s="55">
        <f t="shared" si="925"/>
        <v>0</v>
      </c>
    </row>
    <row r="3592" spans="1:39" x14ac:dyDescent="0.25">
      <c r="A3592" s="47">
        <v>3588</v>
      </c>
      <c r="B3592" s="358" t="str">
        <f>IF(AND(E3592&lt;&gt;0,D3592&lt;&gt;0,F3592&lt;&gt;0),IF(C3592&lt;&gt;0,CONCATENATE(C3592,"-AGr",VLOOKUP(D3592,Listen!$A$2:$G$45,7,FALSE),"-",E3592,"-",F3592,),CONCATENATE("AGr",VLOOKUP(D3592,Listen!$A$2:$G$45,7,FALSE),"-",E3592,"-",F3592)),"keine vollständige ID")</f>
        <v>keine vollständige ID</v>
      </c>
      <c r="C3592" s="359">
        <f>'[2]III_SAV-Details_NB'!B3598</f>
        <v>0</v>
      </c>
      <c r="D3592" s="359">
        <f>'[2]III_SAV-Details_NB'!C3598</f>
        <v>0</v>
      </c>
      <c r="E3592" s="359">
        <f>'[2]III_SAV-Details_NB'!D3598</f>
        <v>0</v>
      </c>
      <c r="F3592" s="490"/>
      <c r="G3592" s="281">
        <f>'[2]III_SAV-Details_NB'!X3598</f>
        <v>0</v>
      </c>
      <c r="H3592" s="281">
        <f t="shared" si="926"/>
        <v>0</v>
      </c>
      <c r="I3592" s="281">
        <f>IF(con_EOGJahr=2025,'[2]III_SAV-Details_NB'!AA3598,IF(con_EOGJahr=2026,'[2]III_SAV-Details_NB'!AB3598,'[2]III_SAV-Details_NB'!AC3598))</f>
        <v>0</v>
      </c>
      <c r="J3592" s="282"/>
      <c r="K3592" s="282"/>
      <c r="L3592" s="282"/>
      <c r="M3592" s="282"/>
      <c r="N3592" s="282"/>
      <c r="O3592" s="282"/>
      <c r="P3592" s="52">
        <f t="shared" si="927"/>
        <v>0</v>
      </c>
      <c r="Q3592" s="60"/>
      <c r="R3592" s="53">
        <f t="shared" si="918"/>
        <v>0</v>
      </c>
      <c r="S3592" s="59"/>
      <c r="T3592" s="61"/>
      <c r="U3592" s="342" t="str">
        <f t="shared" si="922"/>
        <v>k.A.</v>
      </c>
      <c r="V3592" s="343" t="str">
        <f t="shared" si="919"/>
        <v>k.A.</v>
      </c>
      <c r="W3592" s="343" t="str">
        <f>IFERROR(IF(OR($D3592="",$E3592=0,con_Ende=0),"k.A.",IF(VLOOKUP($D3592,rng_ND,5,0)="Nein",VLOOKUP($D3592,rng_ND,2,FALSE),MIN(VLOOKUP($D3592,rng_ND,2,FALSE),A_Stammdaten!$B$19-D_SAV!$E3592+1))),"k.A.")</f>
        <v>k.A.</v>
      </c>
      <c r="X3592" s="343" t="str">
        <f t="shared" si="920"/>
        <v>k.A.</v>
      </c>
      <c r="Y3592" s="62"/>
      <c r="Z3592" s="48">
        <f t="shared" si="921"/>
        <v>0</v>
      </c>
      <c r="AA3592" s="457"/>
      <c r="AB3592" s="55">
        <f t="shared" si="928"/>
        <v>0</v>
      </c>
      <c r="AC3592" s="55">
        <f>IF(A_Stammdaten!$B$25="ja",D_SAV!AA3592,D_SAV!AB3592)</f>
        <v>0</v>
      </c>
      <c r="AD3592" s="478">
        <f>IF(AC3592=0,0,IF(U3592-(con_EOGJahr-D_SAV!E3592)&lt;=0,AC3592,AC3592/V3592))</f>
        <v>0</v>
      </c>
      <c r="AE3592" s="478">
        <f>IFERROR(IF(AND(VLOOKUP(D3592,rng_ND,5,FALSE)="Ja",D_SAV!T3592="degressiv"),D_SAV!AC3592*Y3592/100,0),0)</f>
        <v>0</v>
      </c>
      <c r="AF3592" s="55">
        <f>IFERROR(IF(VLOOKUP(D3592,rng_ND,5,FALSE)="Ja",MAX(D_SAV!AD3592:AE3592),D_SAV!AD3592),0)</f>
        <v>0</v>
      </c>
      <c r="AG3592" s="55">
        <f t="shared" si="929"/>
        <v>0</v>
      </c>
      <c r="AH3592" s="55">
        <f t="shared" si="930"/>
        <v>0</v>
      </c>
      <c r="AI3592" s="55">
        <f t="shared" si="931"/>
        <v>0</v>
      </c>
      <c r="AJ3592" s="55">
        <f t="shared" si="932"/>
        <v>0</v>
      </c>
      <c r="AK3592" s="55">
        <f t="shared" si="923"/>
        <v>0</v>
      </c>
      <c r="AL3592" s="55">
        <f t="shared" si="924"/>
        <v>0</v>
      </c>
      <c r="AM3592" s="55">
        <f t="shared" si="925"/>
        <v>0</v>
      </c>
    </row>
    <row r="3593" spans="1:39" x14ac:dyDescent="0.25">
      <c r="A3593" s="47">
        <v>3589</v>
      </c>
      <c r="B3593" s="358" t="str">
        <f>IF(AND(E3593&lt;&gt;0,D3593&lt;&gt;0,F3593&lt;&gt;0),IF(C3593&lt;&gt;0,CONCATENATE(C3593,"-AGr",VLOOKUP(D3593,Listen!$A$2:$G$45,7,FALSE),"-",E3593,"-",F3593,),CONCATENATE("AGr",VLOOKUP(D3593,Listen!$A$2:$G$45,7,FALSE),"-",E3593,"-",F3593)),"keine vollständige ID")</f>
        <v>keine vollständige ID</v>
      </c>
      <c r="C3593" s="359">
        <f>'[2]III_SAV-Details_NB'!B3599</f>
        <v>0</v>
      </c>
      <c r="D3593" s="359">
        <f>'[2]III_SAV-Details_NB'!C3599</f>
        <v>0</v>
      </c>
      <c r="E3593" s="359">
        <f>'[2]III_SAV-Details_NB'!D3599</f>
        <v>0</v>
      </c>
      <c r="F3593" s="490"/>
      <c r="G3593" s="281">
        <f>'[2]III_SAV-Details_NB'!X3599</f>
        <v>0</v>
      </c>
      <c r="H3593" s="281">
        <f t="shared" si="926"/>
        <v>0</v>
      </c>
      <c r="I3593" s="281">
        <f>IF(con_EOGJahr=2025,'[2]III_SAV-Details_NB'!AA3599,IF(con_EOGJahr=2026,'[2]III_SAV-Details_NB'!AB3599,'[2]III_SAV-Details_NB'!AC3599))</f>
        <v>0</v>
      </c>
      <c r="J3593" s="282"/>
      <c r="K3593" s="282"/>
      <c r="L3593" s="282"/>
      <c r="M3593" s="282"/>
      <c r="N3593" s="282"/>
      <c r="O3593" s="282"/>
      <c r="P3593" s="52">
        <f t="shared" si="927"/>
        <v>0</v>
      </c>
      <c r="Q3593" s="60"/>
      <c r="R3593" s="53">
        <f t="shared" si="918"/>
        <v>0</v>
      </c>
      <c r="S3593" s="59"/>
      <c r="T3593" s="61"/>
      <c r="U3593" s="342" t="str">
        <f t="shared" si="922"/>
        <v>k.A.</v>
      </c>
      <c r="V3593" s="343" t="str">
        <f t="shared" si="919"/>
        <v>k.A.</v>
      </c>
      <c r="W3593" s="343" t="str">
        <f>IFERROR(IF(OR($D3593="",$E3593=0,con_Ende=0),"k.A.",IF(VLOOKUP($D3593,rng_ND,5,0)="Nein",VLOOKUP($D3593,rng_ND,2,FALSE),MIN(VLOOKUP($D3593,rng_ND,2,FALSE),A_Stammdaten!$B$19-D_SAV!$E3593+1))),"k.A.")</f>
        <v>k.A.</v>
      </c>
      <c r="X3593" s="343" t="str">
        <f t="shared" si="920"/>
        <v>k.A.</v>
      </c>
      <c r="Y3593" s="62"/>
      <c r="Z3593" s="48">
        <f t="shared" si="921"/>
        <v>0</v>
      </c>
      <c r="AA3593" s="457"/>
      <c r="AB3593" s="55">
        <f t="shared" si="928"/>
        <v>0</v>
      </c>
      <c r="AC3593" s="55">
        <f>IF(A_Stammdaten!$B$25="ja",D_SAV!AA3593,D_SAV!AB3593)</f>
        <v>0</v>
      </c>
      <c r="AD3593" s="478">
        <f>IF(AC3593=0,0,IF(U3593-(con_EOGJahr-D_SAV!E3593)&lt;=0,AC3593,AC3593/V3593))</f>
        <v>0</v>
      </c>
      <c r="AE3593" s="478">
        <f>IFERROR(IF(AND(VLOOKUP(D3593,rng_ND,5,FALSE)="Ja",D_SAV!T3593="degressiv"),D_SAV!AC3593*Y3593/100,0),0)</f>
        <v>0</v>
      </c>
      <c r="AF3593" s="55">
        <f>IFERROR(IF(VLOOKUP(D3593,rng_ND,5,FALSE)="Ja",MAX(D_SAV!AD3593:AE3593),D_SAV!AD3593),0)</f>
        <v>0</v>
      </c>
      <c r="AG3593" s="55">
        <f t="shared" si="929"/>
        <v>0</v>
      </c>
      <c r="AH3593" s="55">
        <f t="shared" si="930"/>
        <v>0</v>
      </c>
      <c r="AI3593" s="55">
        <f t="shared" si="931"/>
        <v>0</v>
      </c>
      <c r="AJ3593" s="55">
        <f t="shared" si="932"/>
        <v>0</v>
      </c>
      <c r="AK3593" s="55">
        <f t="shared" si="923"/>
        <v>0</v>
      </c>
      <c r="AL3593" s="55">
        <f t="shared" si="924"/>
        <v>0</v>
      </c>
      <c r="AM3593" s="55">
        <f t="shared" si="925"/>
        <v>0</v>
      </c>
    </row>
    <row r="3594" spans="1:39" x14ac:dyDescent="0.25">
      <c r="A3594" s="47">
        <v>3590</v>
      </c>
      <c r="B3594" s="358" t="str">
        <f>IF(AND(E3594&lt;&gt;0,D3594&lt;&gt;0,F3594&lt;&gt;0),IF(C3594&lt;&gt;0,CONCATENATE(C3594,"-AGr",VLOOKUP(D3594,Listen!$A$2:$G$45,7,FALSE),"-",E3594,"-",F3594,),CONCATENATE("AGr",VLOOKUP(D3594,Listen!$A$2:$G$45,7,FALSE),"-",E3594,"-",F3594)),"keine vollständige ID")</f>
        <v>keine vollständige ID</v>
      </c>
      <c r="C3594" s="359">
        <f>'[2]III_SAV-Details_NB'!B3600</f>
        <v>0</v>
      </c>
      <c r="D3594" s="359">
        <f>'[2]III_SAV-Details_NB'!C3600</f>
        <v>0</v>
      </c>
      <c r="E3594" s="359">
        <f>'[2]III_SAV-Details_NB'!D3600</f>
        <v>0</v>
      </c>
      <c r="F3594" s="490"/>
      <c r="G3594" s="281">
        <f>'[2]III_SAV-Details_NB'!X3600</f>
        <v>0</v>
      </c>
      <c r="H3594" s="281">
        <f t="shared" si="926"/>
        <v>0</v>
      </c>
      <c r="I3594" s="281">
        <f>IF(con_EOGJahr=2025,'[2]III_SAV-Details_NB'!AA3600,IF(con_EOGJahr=2026,'[2]III_SAV-Details_NB'!AB3600,'[2]III_SAV-Details_NB'!AC3600))</f>
        <v>0</v>
      </c>
      <c r="J3594" s="282"/>
      <c r="K3594" s="282"/>
      <c r="L3594" s="282"/>
      <c r="M3594" s="282"/>
      <c r="N3594" s="282"/>
      <c r="O3594" s="282"/>
      <c r="P3594" s="52">
        <f t="shared" si="927"/>
        <v>0</v>
      </c>
      <c r="Q3594" s="60"/>
      <c r="R3594" s="53">
        <f t="shared" si="918"/>
        <v>0</v>
      </c>
      <c r="S3594" s="59"/>
      <c r="T3594" s="61"/>
      <c r="U3594" s="342" t="str">
        <f t="shared" si="922"/>
        <v>k.A.</v>
      </c>
      <c r="V3594" s="343" t="str">
        <f t="shared" si="919"/>
        <v>k.A.</v>
      </c>
      <c r="W3594" s="343" t="str">
        <f>IFERROR(IF(OR($D3594="",$E3594=0,con_Ende=0),"k.A.",IF(VLOOKUP($D3594,rng_ND,5,0)="Nein",VLOOKUP($D3594,rng_ND,2,FALSE),MIN(VLOOKUP($D3594,rng_ND,2,FALSE),A_Stammdaten!$B$19-D_SAV!$E3594+1))),"k.A.")</f>
        <v>k.A.</v>
      </c>
      <c r="X3594" s="343" t="str">
        <f t="shared" si="920"/>
        <v>k.A.</v>
      </c>
      <c r="Y3594" s="62"/>
      <c r="Z3594" s="48">
        <f t="shared" si="921"/>
        <v>0</v>
      </c>
      <c r="AA3594" s="457"/>
      <c r="AB3594" s="55">
        <f t="shared" si="928"/>
        <v>0</v>
      </c>
      <c r="AC3594" s="55">
        <f>IF(A_Stammdaten!$B$25="ja",D_SAV!AA3594,D_SAV!AB3594)</f>
        <v>0</v>
      </c>
      <c r="AD3594" s="478">
        <f>IF(AC3594=0,0,IF(U3594-(con_EOGJahr-D_SAV!E3594)&lt;=0,AC3594,AC3594/V3594))</f>
        <v>0</v>
      </c>
      <c r="AE3594" s="478">
        <f>IFERROR(IF(AND(VLOOKUP(D3594,rng_ND,5,FALSE)="Ja",D_SAV!T3594="degressiv"),D_SAV!AC3594*Y3594/100,0),0)</f>
        <v>0</v>
      </c>
      <c r="AF3594" s="55">
        <f>IFERROR(IF(VLOOKUP(D3594,rng_ND,5,FALSE)="Ja",MAX(D_SAV!AD3594:AE3594),D_SAV!AD3594),0)</f>
        <v>0</v>
      </c>
      <c r="AG3594" s="55">
        <f t="shared" si="929"/>
        <v>0</v>
      </c>
      <c r="AH3594" s="55">
        <f t="shared" si="930"/>
        <v>0</v>
      </c>
      <c r="AI3594" s="55">
        <f t="shared" si="931"/>
        <v>0</v>
      </c>
      <c r="AJ3594" s="55">
        <f t="shared" si="932"/>
        <v>0</v>
      </c>
      <c r="AK3594" s="55">
        <f t="shared" si="923"/>
        <v>0</v>
      </c>
      <c r="AL3594" s="55">
        <f t="shared" si="924"/>
        <v>0</v>
      </c>
      <c r="AM3594" s="55">
        <f t="shared" si="925"/>
        <v>0</v>
      </c>
    </row>
    <row r="3595" spans="1:39" x14ac:dyDescent="0.25">
      <c r="A3595" s="47">
        <v>3591</v>
      </c>
      <c r="B3595" s="358" t="str">
        <f>IF(AND(E3595&lt;&gt;0,D3595&lt;&gt;0,F3595&lt;&gt;0),IF(C3595&lt;&gt;0,CONCATENATE(C3595,"-AGr",VLOOKUP(D3595,Listen!$A$2:$G$45,7,FALSE),"-",E3595,"-",F3595,),CONCATENATE("AGr",VLOOKUP(D3595,Listen!$A$2:$G$45,7,FALSE),"-",E3595,"-",F3595)),"keine vollständige ID")</f>
        <v>keine vollständige ID</v>
      </c>
      <c r="C3595" s="359">
        <f>'[2]III_SAV-Details_NB'!B3601</f>
        <v>0</v>
      </c>
      <c r="D3595" s="359">
        <f>'[2]III_SAV-Details_NB'!C3601</f>
        <v>0</v>
      </c>
      <c r="E3595" s="359">
        <f>'[2]III_SAV-Details_NB'!D3601</f>
        <v>0</v>
      </c>
      <c r="F3595" s="490"/>
      <c r="G3595" s="281">
        <f>'[2]III_SAV-Details_NB'!X3601</f>
        <v>0</v>
      </c>
      <c r="H3595" s="281">
        <f t="shared" si="926"/>
        <v>0</v>
      </c>
      <c r="I3595" s="281">
        <f>IF(con_EOGJahr=2025,'[2]III_SAV-Details_NB'!AA3601,IF(con_EOGJahr=2026,'[2]III_SAV-Details_NB'!AB3601,'[2]III_SAV-Details_NB'!AC3601))</f>
        <v>0</v>
      </c>
      <c r="J3595" s="282"/>
      <c r="K3595" s="282"/>
      <c r="L3595" s="282"/>
      <c r="M3595" s="282"/>
      <c r="N3595" s="282"/>
      <c r="O3595" s="282"/>
      <c r="P3595" s="52">
        <f t="shared" si="927"/>
        <v>0</v>
      </c>
      <c r="Q3595" s="60"/>
      <c r="R3595" s="53">
        <f t="shared" si="918"/>
        <v>0</v>
      </c>
      <c r="S3595" s="59"/>
      <c r="T3595" s="61"/>
      <c r="U3595" s="342" t="str">
        <f t="shared" si="922"/>
        <v>k.A.</v>
      </c>
      <c r="V3595" s="343" t="str">
        <f t="shared" si="919"/>
        <v>k.A.</v>
      </c>
      <c r="W3595" s="343" t="str">
        <f>IFERROR(IF(OR($D3595="",$E3595=0,con_Ende=0),"k.A.",IF(VLOOKUP($D3595,rng_ND,5,0)="Nein",VLOOKUP($D3595,rng_ND,2,FALSE),MIN(VLOOKUP($D3595,rng_ND,2,FALSE),A_Stammdaten!$B$19-D_SAV!$E3595+1))),"k.A.")</f>
        <v>k.A.</v>
      </c>
      <c r="X3595" s="343" t="str">
        <f t="shared" si="920"/>
        <v>k.A.</v>
      </c>
      <c r="Y3595" s="62"/>
      <c r="Z3595" s="48">
        <f t="shared" si="921"/>
        <v>0</v>
      </c>
      <c r="AA3595" s="457"/>
      <c r="AB3595" s="55">
        <f t="shared" si="928"/>
        <v>0</v>
      </c>
      <c r="AC3595" s="55">
        <f>IF(A_Stammdaten!$B$25="ja",D_SAV!AA3595,D_SAV!AB3595)</f>
        <v>0</v>
      </c>
      <c r="AD3595" s="478">
        <f>IF(AC3595=0,0,IF(U3595-(con_EOGJahr-D_SAV!E3595)&lt;=0,AC3595,AC3595/V3595))</f>
        <v>0</v>
      </c>
      <c r="AE3595" s="478">
        <f>IFERROR(IF(AND(VLOOKUP(D3595,rng_ND,5,FALSE)="Ja",D_SAV!T3595="degressiv"),D_SAV!AC3595*Y3595/100,0),0)</f>
        <v>0</v>
      </c>
      <c r="AF3595" s="55">
        <f>IFERROR(IF(VLOOKUP(D3595,rng_ND,5,FALSE)="Ja",MAX(D_SAV!AD3595:AE3595),D_SAV!AD3595),0)</f>
        <v>0</v>
      </c>
      <c r="AG3595" s="55">
        <f t="shared" si="929"/>
        <v>0</v>
      </c>
      <c r="AH3595" s="55">
        <f t="shared" si="930"/>
        <v>0</v>
      </c>
      <c r="AI3595" s="55">
        <f t="shared" si="931"/>
        <v>0</v>
      </c>
      <c r="AJ3595" s="55">
        <f t="shared" si="932"/>
        <v>0</v>
      </c>
      <c r="AK3595" s="55">
        <f t="shared" si="923"/>
        <v>0</v>
      </c>
      <c r="AL3595" s="55">
        <f t="shared" si="924"/>
        <v>0</v>
      </c>
      <c r="AM3595" s="55">
        <f t="shared" si="925"/>
        <v>0</v>
      </c>
    </row>
    <row r="3596" spans="1:39" x14ac:dyDescent="0.25">
      <c r="A3596" s="47">
        <v>3592</v>
      </c>
      <c r="B3596" s="358" t="str">
        <f>IF(AND(E3596&lt;&gt;0,D3596&lt;&gt;0,F3596&lt;&gt;0),IF(C3596&lt;&gt;0,CONCATENATE(C3596,"-AGr",VLOOKUP(D3596,Listen!$A$2:$G$45,7,FALSE),"-",E3596,"-",F3596,),CONCATENATE("AGr",VLOOKUP(D3596,Listen!$A$2:$G$45,7,FALSE),"-",E3596,"-",F3596)),"keine vollständige ID")</f>
        <v>keine vollständige ID</v>
      </c>
      <c r="C3596" s="359">
        <f>'[2]III_SAV-Details_NB'!B3602</f>
        <v>0</v>
      </c>
      <c r="D3596" s="359">
        <f>'[2]III_SAV-Details_NB'!C3602</f>
        <v>0</v>
      </c>
      <c r="E3596" s="359">
        <f>'[2]III_SAV-Details_NB'!D3602</f>
        <v>0</v>
      </c>
      <c r="F3596" s="490"/>
      <c r="G3596" s="281">
        <f>'[2]III_SAV-Details_NB'!X3602</f>
        <v>0</v>
      </c>
      <c r="H3596" s="281">
        <f t="shared" si="926"/>
        <v>0</v>
      </c>
      <c r="I3596" s="281">
        <f>IF(con_EOGJahr=2025,'[2]III_SAV-Details_NB'!AA3602,IF(con_EOGJahr=2026,'[2]III_SAV-Details_NB'!AB3602,'[2]III_SAV-Details_NB'!AC3602))</f>
        <v>0</v>
      </c>
      <c r="J3596" s="282"/>
      <c r="K3596" s="282"/>
      <c r="L3596" s="282"/>
      <c r="M3596" s="282"/>
      <c r="N3596" s="282"/>
      <c r="O3596" s="282"/>
      <c r="P3596" s="52">
        <f t="shared" si="927"/>
        <v>0</v>
      </c>
      <c r="Q3596" s="60"/>
      <c r="R3596" s="53">
        <f t="shared" si="918"/>
        <v>0</v>
      </c>
      <c r="S3596" s="59"/>
      <c r="T3596" s="61"/>
      <c r="U3596" s="342" t="str">
        <f t="shared" si="922"/>
        <v>k.A.</v>
      </c>
      <c r="V3596" s="343" t="str">
        <f t="shared" si="919"/>
        <v>k.A.</v>
      </c>
      <c r="W3596" s="343" t="str">
        <f>IFERROR(IF(OR($D3596="",$E3596=0,con_Ende=0),"k.A.",IF(VLOOKUP($D3596,rng_ND,5,0)="Nein",VLOOKUP($D3596,rng_ND,2,FALSE),MIN(VLOOKUP($D3596,rng_ND,2,FALSE),A_Stammdaten!$B$19-D_SAV!$E3596+1))),"k.A.")</f>
        <v>k.A.</v>
      </c>
      <c r="X3596" s="343" t="str">
        <f t="shared" si="920"/>
        <v>k.A.</v>
      </c>
      <c r="Y3596" s="62"/>
      <c r="Z3596" s="48">
        <f t="shared" si="921"/>
        <v>0</v>
      </c>
      <c r="AA3596" s="457"/>
      <c r="AB3596" s="55">
        <f t="shared" si="928"/>
        <v>0</v>
      </c>
      <c r="AC3596" s="55">
        <f>IF(A_Stammdaten!$B$25="ja",D_SAV!AA3596,D_SAV!AB3596)</f>
        <v>0</v>
      </c>
      <c r="AD3596" s="478">
        <f>IF(AC3596=0,0,IF(U3596-(con_EOGJahr-D_SAV!E3596)&lt;=0,AC3596,AC3596/V3596))</f>
        <v>0</v>
      </c>
      <c r="AE3596" s="478">
        <f>IFERROR(IF(AND(VLOOKUP(D3596,rng_ND,5,FALSE)="Ja",D_SAV!T3596="degressiv"),D_SAV!AC3596*Y3596/100,0),0)</f>
        <v>0</v>
      </c>
      <c r="AF3596" s="55">
        <f>IFERROR(IF(VLOOKUP(D3596,rng_ND,5,FALSE)="Ja",MAX(D_SAV!AD3596:AE3596),D_SAV!AD3596),0)</f>
        <v>0</v>
      </c>
      <c r="AG3596" s="55">
        <f t="shared" si="929"/>
        <v>0</v>
      </c>
      <c r="AH3596" s="55">
        <f t="shared" si="930"/>
        <v>0</v>
      </c>
      <c r="AI3596" s="55">
        <f t="shared" si="931"/>
        <v>0</v>
      </c>
      <c r="AJ3596" s="55">
        <f t="shared" si="932"/>
        <v>0</v>
      </c>
      <c r="AK3596" s="55">
        <f t="shared" si="923"/>
        <v>0</v>
      </c>
      <c r="AL3596" s="55">
        <f t="shared" si="924"/>
        <v>0</v>
      </c>
      <c r="AM3596" s="55">
        <f t="shared" si="925"/>
        <v>0</v>
      </c>
    </row>
    <row r="3597" spans="1:39" x14ac:dyDescent="0.25">
      <c r="A3597" s="47">
        <v>3593</v>
      </c>
      <c r="B3597" s="358" t="str">
        <f>IF(AND(E3597&lt;&gt;0,D3597&lt;&gt;0,F3597&lt;&gt;0),IF(C3597&lt;&gt;0,CONCATENATE(C3597,"-AGr",VLOOKUP(D3597,Listen!$A$2:$G$45,7,FALSE),"-",E3597,"-",F3597,),CONCATENATE("AGr",VLOOKUP(D3597,Listen!$A$2:$G$45,7,FALSE),"-",E3597,"-",F3597)),"keine vollständige ID")</f>
        <v>keine vollständige ID</v>
      </c>
      <c r="C3597" s="359">
        <f>'[2]III_SAV-Details_NB'!B3603</f>
        <v>0</v>
      </c>
      <c r="D3597" s="359">
        <f>'[2]III_SAV-Details_NB'!C3603</f>
        <v>0</v>
      </c>
      <c r="E3597" s="359">
        <f>'[2]III_SAV-Details_NB'!D3603</f>
        <v>0</v>
      </c>
      <c r="F3597" s="490"/>
      <c r="G3597" s="281">
        <f>'[2]III_SAV-Details_NB'!X3603</f>
        <v>0</v>
      </c>
      <c r="H3597" s="281">
        <f t="shared" si="926"/>
        <v>0</v>
      </c>
      <c r="I3597" s="281">
        <f>IF(con_EOGJahr=2025,'[2]III_SAV-Details_NB'!AA3603,IF(con_EOGJahr=2026,'[2]III_SAV-Details_NB'!AB3603,'[2]III_SAV-Details_NB'!AC3603))</f>
        <v>0</v>
      </c>
      <c r="J3597" s="282"/>
      <c r="K3597" s="282"/>
      <c r="L3597" s="282"/>
      <c r="M3597" s="282"/>
      <c r="N3597" s="282"/>
      <c r="O3597" s="282"/>
      <c r="P3597" s="52">
        <f t="shared" si="927"/>
        <v>0</v>
      </c>
      <c r="Q3597" s="60"/>
      <c r="R3597" s="53">
        <f t="shared" si="918"/>
        <v>0</v>
      </c>
      <c r="S3597" s="59"/>
      <c r="T3597" s="61"/>
      <c r="U3597" s="342" t="str">
        <f t="shared" si="922"/>
        <v>k.A.</v>
      </c>
      <c r="V3597" s="343" t="str">
        <f t="shared" si="919"/>
        <v>k.A.</v>
      </c>
      <c r="W3597" s="343" t="str">
        <f>IFERROR(IF(OR($D3597="",$E3597=0,con_Ende=0),"k.A.",IF(VLOOKUP($D3597,rng_ND,5,0)="Nein",VLOOKUP($D3597,rng_ND,2,FALSE),MIN(VLOOKUP($D3597,rng_ND,2,FALSE),A_Stammdaten!$B$19-D_SAV!$E3597+1))),"k.A.")</f>
        <v>k.A.</v>
      </c>
      <c r="X3597" s="343" t="str">
        <f t="shared" si="920"/>
        <v>k.A.</v>
      </c>
      <c r="Y3597" s="62"/>
      <c r="Z3597" s="48">
        <f t="shared" si="921"/>
        <v>0</v>
      </c>
      <c r="AA3597" s="457"/>
      <c r="AB3597" s="55">
        <f t="shared" si="928"/>
        <v>0</v>
      </c>
      <c r="AC3597" s="55">
        <f>IF(A_Stammdaten!$B$25="ja",D_SAV!AA3597,D_SAV!AB3597)</f>
        <v>0</v>
      </c>
      <c r="AD3597" s="478">
        <f>IF(AC3597=0,0,IF(U3597-(con_EOGJahr-D_SAV!E3597)&lt;=0,AC3597,AC3597/V3597))</f>
        <v>0</v>
      </c>
      <c r="AE3597" s="478">
        <f>IFERROR(IF(AND(VLOOKUP(D3597,rng_ND,5,FALSE)="Ja",D_SAV!T3597="degressiv"),D_SAV!AC3597*Y3597/100,0),0)</f>
        <v>0</v>
      </c>
      <c r="AF3597" s="55">
        <f>IFERROR(IF(VLOOKUP(D3597,rng_ND,5,FALSE)="Ja",MAX(D_SAV!AD3597:AE3597),D_SAV!AD3597),0)</f>
        <v>0</v>
      </c>
      <c r="AG3597" s="55">
        <f t="shared" si="929"/>
        <v>0</v>
      </c>
      <c r="AH3597" s="55">
        <f t="shared" si="930"/>
        <v>0</v>
      </c>
      <c r="AI3597" s="55">
        <f t="shared" si="931"/>
        <v>0</v>
      </c>
      <c r="AJ3597" s="55">
        <f t="shared" si="932"/>
        <v>0</v>
      </c>
      <c r="AK3597" s="55">
        <f t="shared" si="923"/>
        <v>0</v>
      </c>
      <c r="AL3597" s="55">
        <f t="shared" si="924"/>
        <v>0</v>
      </c>
      <c r="AM3597" s="55">
        <f t="shared" si="925"/>
        <v>0</v>
      </c>
    </row>
    <row r="3598" spans="1:39" x14ac:dyDescent="0.25">
      <c r="A3598" s="47">
        <v>3594</v>
      </c>
      <c r="B3598" s="358" t="str">
        <f>IF(AND(E3598&lt;&gt;0,D3598&lt;&gt;0,F3598&lt;&gt;0),IF(C3598&lt;&gt;0,CONCATENATE(C3598,"-AGr",VLOOKUP(D3598,Listen!$A$2:$G$45,7,FALSE),"-",E3598,"-",F3598,),CONCATENATE("AGr",VLOOKUP(D3598,Listen!$A$2:$G$45,7,FALSE),"-",E3598,"-",F3598)),"keine vollständige ID")</f>
        <v>keine vollständige ID</v>
      </c>
      <c r="C3598" s="359">
        <f>'[2]III_SAV-Details_NB'!B3604</f>
        <v>0</v>
      </c>
      <c r="D3598" s="359">
        <f>'[2]III_SAV-Details_NB'!C3604</f>
        <v>0</v>
      </c>
      <c r="E3598" s="359">
        <f>'[2]III_SAV-Details_NB'!D3604</f>
        <v>0</v>
      </c>
      <c r="F3598" s="490"/>
      <c r="G3598" s="281">
        <f>'[2]III_SAV-Details_NB'!X3604</f>
        <v>0</v>
      </c>
      <c r="H3598" s="281">
        <f t="shared" si="926"/>
        <v>0</v>
      </c>
      <c r="I3598" s="281">
        <f>IF(con_EOGJahr=2025,'[2]III_SAV-Details_NB'!AA3604,IF(con_EOGJahr=2026,'[2]III_SAV-Details_NB'!AB3604,'[2]III_SAV-Details_NB'!AC3604))</f>
        <v>0</v>
      </c>
      <c r="J3598" s="282"/>
      <c r="K3598" s="282"/>
      <c r="L3598" s="282"/>
      <c r="M3598" s="282"/>
      <c r="N3598" s="282"/>
      <c r="O3598" s="282"/>
      <c r="P3598" s="52">
        <f t="shared" si="927"/>
        <v>0</v>
      </c>
      <c r="Q3598" s="60"/>
      <c r="R3598" s="53">
        <f t="shared" si="918"/>
        <v>0</v>
      </c>
      <c r="S3598" s="59"/>
      <c r="T3598" s="61"/>
      <c r="U3598" s="342" t="str">
        <f t="shared" si="922"/>
        <v>k.A.</v>
      </c>
      <c r="V3598" s="343" t="str">
        <f t="shared" si="919"/>
        <v>k.A.</v>
      </c>
      <c r="W3598" s="343" t="str">
        <f>IFERROR(IF(OR($D3598="",$E3598=0,con_Ende=0),"k.A.",IF(VLOOKUP($D3598,rng_ND,5,0)="Nein",VLOOKUP($D3598,rng_ND,2,FALSE),MIN(VLOOKUP($D3598,rng_ND,2,FALSE),A_Stammdaten!$B$19-D_SAV!$E3598+1))),"k.A.")</f>
        <v>k.A.</v>
      </c>
      <c r="X3598" s="343" t="str">
        <f t="shared" si="920"/>
        <v>k.A.</v>
      </c>
      <c r="Y3598" s="62"/>
      <c r="Z3598" s="48">
        <f t="shared" si="921"/>
        <v>0</v>
      </c>
      <c r="AA3598" s="457"/>
      <c r="AB3598" s="55">
        <f t="shared" si="928"/>
        <v>0</v>
      </c>
      <c r="AC3598" s="55">
        <f>IF(A_Stammdaten!$B$25="ja",D_SAV!AA3598,D_SAV!AB3598)</f>
        <v>0</v>
      </c>
      <c r="AD3598" s="478">
        <f>IF(AC3598=0,0,IF(U3598-(con_EOGJahr-D_SAV!E3598)&lt;=0,AC3598,AC3598/V3598))</f>
        <v>0</v>
      </c>
      <c r="AE3598" s="478">
        <f>IFERROR(IF(AND(VLOOKUP(D3598,rng_ND,5,FALSE)="Ja",D_SAV!T3598="degressiv"),D_SAV!AC3598*Y3598/100,0),0)</f>
        <v>0</v>
      </c>
      <c r="AF3598" s="55">
        <f>IFERROR(IF(VLOOKUP(D3598,rng_ND,5,FALSE)="Ja",MAX(D_SAV!AD3598:AE3598),D_SAV!AD3598),0)</f>
        <v>0</v>
      </c>
      <c r="AG3598" s="55">
        <f t="shared" si="929"/>
        <v>0</v>
      </c>
      <c r="AH3598" s="55">
        <f t="shared" si="930"/>
        <v>0</v>
      </c>
      <c r="AI3598" s="55">
        <f t="shared" si="931"/>
        <v>0</v>
      </c>
      <c r="AJ3598" s="55">
        <f t="shared" si="932"/>
        <v>0</v>
      </c>
      <c r="AK3598" s="55">
        <f t="shared" si="923"/>
        <v>0</v>
      </c>
      <c r="AL3598" s="55">
        <f t="shared" si="924"/>
        <v>0</v>
      </c>
      <c r="AM3598" s="55">
        <f t="shared" si="925"/>
        <v>0</v>
      </c>
    </row>
    <row r="3599" spans="1:39" x14ac:dyDescent="0.25">
      <c r="A3599" s="47">
        <v>3595</v>
      </c>
      <c r="B3599" s="358" t="str">
        <f>IF(AND(E3599&lt;&gt;0,D3599&lt;&gt;0,F3599&lt;&gt;0),IF(C3599&lt;&gt;0,CONCATENATE(C3599,"-AGr",VLOOKUP(D3599,Listen!$A$2:$G$45,7,FALSE),"-",E3599,"-",F3599,),CONCATENATE("AGr",VLOOKUP(D3599,Listen!$A$2:$G$45,7,FALSE),"-",E3599,"-",F3599)),"keine vollständige ID")</f>
        <v>keine vollständige ID</v>
      </c>
      <c r="C3599" s="359">
        <f>'[2]III_SAV-Details_NB'!B3605</f>
        <v>0</v>
      </c>
      <c r="D3599" s="359">
        <f>'[2]III_SAV-Details_NB'!C3605</f>
        <v>0</v>
      </c>
      <c r="E3599" s="359">
        <f>'[2]III_SAV-Details_NB'!D3605</f>
        <v>0</v>
      </c>
      <c r="F3599" s="490"/>
      <c r="G3599" s="281">
        <f>'[2]III_SAV-Details_NB'!X3605</f>
        <v>0</v>
      </c>
      <c r="H3599" s="281">
        <f t="shared" si="926"/>
        <v>0</v>
      </c>
      <c r="I3599" s="281">
        <f>IF(con_EOGJahr=2025,'[2]III_SAV-Details_NB'!AA3605,IF(con_EOGJahr=2026,'[2]III_SAV-Details_NB'!AB3605,'[2]III_SAV-Details_NB'!AC3605))</f>
        <v>0</v>
      </c>
      <c r="J3599" s="282"/>
      <c r="K3599" s="282"/>
      <c r="L3599" s="282"/>
      <c r="M3599" s="282"/>
      <c r="N3599" s="282"/>
      <c r="O3599" s="282"/>
      <c r="P3599" s="52">
        <f t="shared" si="927"/>
        <v>0</v>
      </c>
      <c r="Q3599" s="60"/>
      <c r="R3599" s="53">
        <f t="shared" si="918"/>
        <v>0</v>
      </c>
      <c r="S3599" s="59"/>
      <c r="T3599" s="61"/>
      <c r="U3599" s="342" t="str">
        <f t="shared" si="922"/>
        <v>k.A.</v>
      </c>
      <c r="V3599" s="343" t="str">
        <f t="shared" si="919"/>
        <v>k.A.</v>
      </c>
      <c r="W3599" s="343" t="str">
        <f>IFERROR(IF(OR($D3599="",$E3599=0,con_Ende=0),"k.A.",IF(VLOOKUP($D3599,rng_ND,5,0)="Nein",VLOOKUP($D3599,rng_ND,2,FALSE),MIN(VLOOKUP($D3599,rng_ND,2,FALSE),A_Stammdaten!$B$19-D_SAV!$E3599+1))),"k.A.")</f>
        <v>k.A.</v>
      </c>
      <c r="X3599" s="343" t="str">
        <f t="shared" si="920"/>
        <v>k.A.</v>
      </c>
      <c r="Y3599" s="62"/>
      <c r="Z3599" s="48">
        <f t="shared" si="921"/>
        <v>0</v>
      </c>
      <c r="AA3599" s="457"/>
      <c r="AB3599" s="55">
        <f t="shared" si="928"/>
        <v>0</v>
      </c>
      <c r="AC3599" s="55">
        <f>IF(A_Stammdaten!$B$25="ja",D_SAV!AA3599,D_SAV!AB3599)</f>
        <v>0</v>
      </c>
      <c r="AD3599" s="478">
        <f>IF(AC3599=0,0,IF(U3599-(con_EOGJahr-D_SAV!E3599)&lt;=0,AC3599,AC3599/V3599))</f>
        <v>0</v>
      </c>
      <c r="AE3599" s="478">
        <f>IFERROR(IF(AND(VLOOKUP(D3599,rng_ND,5,FALSE)="Ja",D_SAV!T3599="degressiv"),D_SAV!AC3599*Y3599/100,0),0)</f>
        <v>0</v>
      </c>
      <c r="AF3599" s="55">
        <f>IFERROR(IF(VLOOKUP(D3599,rng_ND,5,FALSE)="Ja",MAX(D_SAV!AD3599:AE3599),D_SAV!AD3599),0)</f>
        <v>0</v>
      </c>
      <c r="AG3599" s="55">
        <f t="shared" si="929"/>
        <v>0</v>
      </c>
      <c r="AH3599" s="55">
        <f t="shared" si="930"/>
        <v>0</v>
      </c>
      <c r="AI3599" s="55">
        <f t="shared" si="931"/>
        <v>0</v>
      </c>
      <c r="AJ3599" s="55">
        <f t="shared" si="932"/>
        <v>0</v>
      </c>
      <c r="AK3599" s="55">
        <f t="shared" si="923"/>
        <v>0</v>
      </c>
      <c r="AL3599" s="55">
        <f t="shared" si="924"/>
        <v>0</v>
      </c>
      <c r="AM3599" s="55">
        <f t="shared" si="925"/>
        <v>0</v>
      </c>
    </row>
    <row r="3600" spans="1:39" x14ac:dyDescent="0.25">
      <c r="A3600" s="47">
        <v>3596</v>
      </c>
      <c r="B3600" s="358" t="str">
        <f>IF(AND(E3600&lt;&gt;0,D3600&lt;&gt;0,F3600&lt;&gt;0),IF(C3600&lt;&gt;0,CONCATENATE(C3600,"-AGr",VLOOKUP(D3600,Listen!$A$2:$G$45,7,FALSE),"-",E3600,"-",F3600,),CONCATENATE("AGr",VLOOKUP(D3600,Listen!$A$2:$G$45,7,FALSE),"-",E3600,"-",F3600)),"keine vollständige ID")</f>
        <v>keine vollständige ID</v>
      </c>
      <c r="C3600" s="359">
        <f>'[2]III_SAV-Details_NB'!B3606</f>
        <v>0</v>
      </c>
      <c r="D3600" s="359">
        <f>'[2]III_SAV-Details_NB'!C3606</f>
        <v>0</v>
      </c>
      <c r="E3600" s="359">
        <f>'[2]III_SAV-Details_NB'!D3606</f>
        <v>0</v>
      </c>
      <c r="F3600" s="490"/>
      <c r="G3600" s="281">
        <f>'[2]III_SAV-Details_NB'!X3606</f>
        <v>0</v>
      </c>
      <c r="H3600" s="281">
        <f t="shared" si="926"/>
        <v>0</v>
      </c>
      <c r="I3600" s="281">
        <f>IF(con_EOGJahr=2025,'[2]III_SAV-Details_NB'!AA3606,IF(con_EOGJahr=2026,'[2]III_SAV-Details_NB'!AB3606,'[2]III_SAV-Details_NB'!AC3606))</f>
        <v>0</v>
      </c>
      <c r="J3600" s="282"/>
      <c r="K3600" s="282"/>
      <c r="L3600" s="282"/>
      <c r="M3600" s="282"/>
      <c r="N3600" s="282"/>
      <c r="O3600" s="282"/>
      <c r="P3600" s="52">
        <f t="shared" si="927"/>
        <v>0</v>
      </c>
      <c r="Q3600" s="60"/>
      <c r="R3600" s="53">
        <f t="shared" si="918"/>
        <v>0</v>
      </c>
      <c r="S3600" s="59"/>
      <c r="T3600" s="61"/>
      <c r="U3600" s="342" t="str">
        <f t="shared" si="922"/>
        <v>k.A.</v>
      </c>
      <c r="V3600" s="343" t="str">
        <f t="shared" si="919"/>
        <v>k.A.</v>
      </c>
      <c r="W3600" s="343" t="str">
        <f>IFERROR(IF(OR($D3600="",$E3600=0,con_Ende=0),"k.A.",IF(VLOOKUP($D3600,rng_ND,5,0)="Nein",VLOOKUP($D3600,rng_ND,2,FALSE),MIN(VLOOKUP($D3600,rng_ND,2,FALSE),A_Stammdaten!$B$19-D_SAV!$E3600+1))),"k.A.")</f>
        <v>k.A.</v>
      </c>
      <c r="X3600" s="343" t="str">
        <f t="shared" si="920"/>
        <v>k.A.</v>
      </c>
      <c r="Y3600" s="62"/>
      <c r="Z3600" s="48">
        <f t="shared" si="921"/>
        <v>0</v>
      </c>
      <c r="AA3600" s="457"/>
      <c r="AB3600" s="55">
        <f t="shared" si="928"/>
        <v>0</v>
      </c>
      <c r="AC3600" s="55">
        <f>IF(A_Stammdaten!$B$25="ja",D_SAV!AA3600,D_SAV!AB3600)</f>
        <v>0</v>
      </c>
      <c r="AD3600" s="478">
        <f>IF(AC3600=0,0,IF(U3600-(con_EOGJahr-D_SAV!E3600)&lt;=0,AC3600,AC3600/V3600))</f>
        <v>0</v>
      </c>
      <c r="AE3600" s="478">
        <f>IFERROR(IF(AND(VLOOKUP(D3600,rng_ND,5,FALSE)="Ja",D_SAV!T3600="degressiv"),D_SAV!AC3600*Y3600/100,0),0)</f>
        <v>0</v>
      </c>
      <c r="AF3600" s="55">
        <f>IFERROR(IF(VLOOKUP(D3600,rng_ND,5,FALSE)="Ja",MAX(D_SAV!AD3600:AE3600),D_SAV!AD3600),0)</f>
        <v>0</v>
      </c>
      <c r="AG3600" s="55">
        <f t="shared" si="929"/>
        <v>0</v>
      </c>
      <c r="AH3600" s="55">
        <f t="shared" si="930"/>
        <v>0</v>
      </c>
      <c r="AI3600" s="55">
        <f t="shared" si="931"/>
        <v>0</v>
      </c>
      <c r="AJ3600" s="55">
        <f t="shared" si="932"/>
        <v>0</v>
      </c>
      <c r="AK3600" s="55">
        <f t="shared" si="923"/>
        <v>0</v>
      </c>
      <c r="AL3600" s="55">
        <f t="shared" si="924"/>
        <v>0</v>
      </c>
      <c r="AM3600" s="55">
        <f t="shared" si="925"/>
        <v>0</v>
      </c>
    </row>
    <row r="3601" spans="1:39" x14ac:dyDescent="0.25">
      <c r="A3601" s="47">
        <v>3597</v>
      </c>
      <c r="B3601" s="358" t="str">
        <f>IF(AND(E3601&lt;&gt;0,D3601&lt;&gt;0,F3601&lt;&gt;0),IF(C3601&lt;&gt;0,CONCATENATE(C3601,"-AGr",VLOOKUP(D3601,Listen!$A$2:$G$45,7,FALSE),"-",E3601,"-",F3601,),CONCATENATE("AGr",VLOOKUP(D3601,Listen!$A$2:$G$45,7,FALSE),"-",E3601,"-",F3601)),"keine vollständige ID")</f>
        <v>keine vollständige ID</v>
      </c>
      <c r="C3601" s="359">
        <f>'[2]III_SAV-Details_NB'!B3607</f>
        <v>0</v>
      </c>
      <c r="D3601" s="359">
        <f>'[2]III_SAV-Details_NB'!C3607</f>
        <v>0</v>
      </c>
      <c r="E3601" s="359">
        <f>'[2]III_SAV-Details_NB'!D3607</f>
        <v>0</v>
      </c>
      <c r="F3601" s="490"/>
      <c r="G3601" s="281">
        <f>'[2]III_SAV-Details_NB'!X3607</f>
        <v>0</v>
      </c>
      <c r="H3601" s="281">
        <f t="shared" si="926"/>
        <v>0</v>
      </c>
      <c r="I3601" s="281">
        <f>IF(con_EOGJahr=2025,'[2]III_SAV-Details_NB'!AA3607,IF(con_EOGJahr=2026,'[2]III_SAV-Details_NB'!AB3607,'[2]III_SAV-Details_NB'!AC3607))</f>
        <v>0</v>
      </c>
      <c r="J3601" s="282"/>
      <c r="K3601" s="282"/>
      <c r="L3601" s="282"/>
      <c r="M3601" s="282"/>
      <c r="N3601" s="282"/>
      <c r="O3601" s="282"/>
      <c r="P3601" s="52">
        <f t="shared" si="927"/>
        <v>0</v>
      </c>
      <c r="Q3601" s="60"/>
      <c r="R3601" s="53">
        <f t="shared" si="918"/>
        <v>0</v>
      </c>
      <c r="S3601" s="59"/>
      <c r="T3601" s="61"/>
      <c r="U3601" s="342" t="str">
        <f t="shared" si="922"/>
        <v>k.A.</v>
      </c>
      <c r="V3601" s="343" t="str">
        <f t="shared" si="919"/>
        <v>k.A.</v>
      </c>
      <c r="W3601" s="343" t="str">
        <f>IFERROR(IF(OR($D3601="",$E3601=0,con_Ende=0),"k.A.",IF(VLOOKUP($D3601,rng_ND,5,0)="Nein",VLOOKUP($D3601,rng_ND,2,FALSE),MIN(VLOOKUP($D3601,rng_ND,2,FALSE),A_Stammdaten!$B$19-D_SAV!$E3601+1))),"k.A.")</f>
        <v>k.A.</v>
      </c>
      <c r="X3601" s="343" t="str">
        <f t="shared" si="920"/>
        <v>k.A.</v>
      </c>
      <c r="Y3601" s="62"/>
      <c r="Z3601" s="48">
        <f t="shared" si="921"/>
        <v>0</v>
      </c>
      <c r="AA3601" s="457"/>
      <c r="AB3601" s="55">
        <f t="shared" si="928"/>
        <v>0</v>
      </c>
      <c r="AC3601" s="55">
        <f>IF(A_Stammdaten!$B$25="ja",D_SAV!AA3601,D_SAV!AB3601)</f>
        <v>0</v>
      </c>
      <c r="AD3601" s="478">
        <f>IF(AC3601=0,0,IF(U3601-(con_EOGJahr-D_SAV!E3601)&lt;=0,AC3601,AC3601/V3601))</f>
        <v>0</v>
      </c>
      <c r="AE3601" s="478">
        <f>IFERROR(IF(AND(VLOOKUP(D3601,rng_ND,5,FALSE)="Ja",D_SAV!T3601="degressiv"),D_SAV!AC3601*Y3601/100,0),0)</f>
        <v>0</v>
      </c>
      <c r="AF3601" s="55">
        <f>IFERROR(IF(VLOOKUP(D3601,rng_ND,5,FALSE)="Ja",MAX(D_SAV!AD3601:AE3601),D_SAV!AD3601),0)</f>
        <v>0</v>
      </c>
      <c r="AG3601" s="55">
        <f t="shared" si="929"/>
        <v>0</v>
      </c>
      <c r="AH3601" s="55">
        <f t="shared" si="930"/>
        <v>0</v>
      </c>
      <c r="AI3601" s="55">
        <f t="shared" si="931"/>
        <v>0</v>
      </c>
      <c r="AJ3601" s="55">
        <f t="shared" si="932"/>
        <v>0</v>
      </c>
      <c r="AK3601" s="55">
        <f t="shared" si="923"/>
        <v>0</v>
      </c>
      <c r="AL3601" s="55">
        <f t="shared" si="924"/>
        <v>0</v>
      </c>
      <c r="AM3601" s="55">
        <f t="shared" si="925"/>
        <v>0</v>
      </c>
    </row>
    <row r="3602" spans="1:39" x14ac:dyDescent="0.25">
      <c r="A3602" s="47">
        <v>3598</v>
      </c>
      <c r="B3602" s="358" t="str">
        <f>IF(AND(E3602&lt;&gt;0,D3602&lt;&gt;0,F3602&lt;&gt;0),IF(C3602&lt;&gt;0,CONCATENATE(C3602,"-AGr",VLOOKUP(D3602,Listen!$A$2:$G$45,7,FALSE),"-",E3602,"-",F3602,),CONCATENATE("AGr",VLOOKUP(D3602,Listen!$A$2:$G$45,7,FALSE),"-",E3602,"-",F3602)),"keine vollständige ID")</f>
        <v>keine vollständige ID</v>
      </c>
      <c r="C3602" s="359">
        <f>'[2]III_SAV-Details_NB'!B3608</f>
        <v>0</v>
      </c>
      <c r="D3602" s="359">
        <f>'[2]III_SAV-Details_NB'!C3608</f>
        <v>0</v>
      </c>
      <c r="E3602" s="359">
        <f>'[2]III_SAV-Details_NB'!D3608</f>
        <v>0</v>
      </c>
      <c r="F3602" s="490"/>
      <c r="G3602" s="281">
        <f>'[2]III_SAV-Details_NB'!X3608</f>
        <v>0</v>
      </c>
      <c r="H3602" s="281">
        <f t="shared" si="926"/>
        <v>0</v>
      </c>
      <c r="I3602" s="281">
        <f>IF(con_EOGJahr=2025,'[2]III_SAV-Details_NB'!AA3608,IF(con_EOGJahr=2026,'[2]III_SAV-Details_NB'!AB3608,'[2]III_SAV-Details_NB'!AC3608))</f>
        <v>0</v>
      </c>
      <c r="J3602" s="282"/>
      <c r="K3602" s="282"/>
      <c r="L3602" s="282"/>
      <c r="M3602" s="282"/>
      <c r="N3602" s="282"/>
      <c r="O3602" s="282"/>
      <c r="P3602" s="52">
        <f t="shared" si="927"/>
        <v>0</v>
      </c>
      <c r="Q3602" s="60"/>
      <c r="R3602" s="53">
        <f t="shared" ref="R3602:R3665" si="933">P3602+Q3602</f>
        <v>0</v>
      </c>
      <c r="S3602" s="59"/>
      <c r="T3602" s="61"/>
      <c r="U3602" s="342" t="str">
        <f t="shared" si="922"/>
        <v>k.A.</v>
      </c>
      <c r="V3602" s="343" t="str">
        <f t="shared" ref="V3602:V3665" si="934">IFERROR(IF(OR($D3602="",$E3602=0,con_Ende=0,$U3602=0),"k.A.",MAX($E3602-con_EOGJahr+$U3602,0)),"k.A.")</f>
        <v>k.A.</v>
      </c>
      <c r="W3602" s="343" t="str">
        <f>IFERROR(IF(OR($D3602="",$E3602=0,con_Ende=0),"k.A.",IF(VLOOKUP($D3602,rng_ND,5,0)="Nein",VLOOKUP($D3602,rng_ND,2,FALSE),MIN(VLOOKUP($D3602,rng_ND,2,FALSE),A_Stammdaten!$B$19-D_SAV!$E3602+1))),"k.A.")</f>
        <v>k.A.</v>
      </c>
      <c r="X3602" s="343" t="str">
        <f t="shared" ref="X3602:X3665" si="935">IFERROR(IF(OR($D3602="",$E3602=0,con_Ende=0),"k.A.",VLOOKUP($D3602,rng_ND,3,FALSE)),"k.A.")</f>
        <v>k.A.</v>
      </c>
      <c r="Y3602" s="62"/>
      <c r="Z3602" s="48">
        <f t="shared" ref="Z3602:Z3665" si="936">IF(AND($E3602&lt;2006,$E3602&lt;&gt;0),IFERROR(VLOOKUP($E3602,rng_Index,VLOOKUP($D3602,rng_ND,4,FALSE)+1,FALSE),1),)</f>
        <v>0</v>
      </c>
      <c r="AA3602" s="457"/>
      <c r="AB3602" s="55">
        <f t="shared" si="928"/>
        <v>0</v>
      </c>
      <c r="AC3602" s="55">
        <f>IF(A_Stammdaten!$B$25="ja",D_SAV!AA3602,D_SAV!AB3602)</f>
        <v>0</v>
      </c>
      <c r="AD3602" s="478">
        <f>IF(AC3602=0,0,IF(U3602-(con_EOGJahr-D_SAV!E3602)&lt;=0,AC3602,AC3602/V3602))</f>
        <v>0</v>
      </c>
      <c r="AE3602" s="478">
        <f>IFERROR(IF(AND(VLOOKUP(D3602,rng_ND,5,FALSE)="Ja",D_SAV!T3602="degressiv"),D_SAV!AC3602*Y3602/100,0),0)</f>
        <v>0</v>
      </c>
      <c r="AF3602" s="55">
        <f>IFERROR(IF(VLOOKUP(D3602,rng_ND,5,FALSE)="Ja",MAX(D_SAV!AD3602:AE3602),D_SAV!AD3602),0)</f>
        <v>0</v>
      </c>
      <c r="AG3602" s="55">
        <f t="shared" si="929"/>
        <v>0</v>
      </c>
      <c r="AH3602" s="55">
        <f t="shared" si="930"/>
        <v>0</v>
      </c>
      <c r="AI3602" s="55">
        <f t="shared" si="931"/>
        <v>0</v>
      </c>
      <c r="AJ3602" s="55">
        <f t="shared" si="932"/>
        <v>0</v>
      </c>
      <c r="AK3602" s="55">
        <f t="shared" si="923"/>
        <v>0</v>
      </c>
      <c r="AL3602" s="55">
        <f t="shared" si="924"/>
        <v>0</v>
      </c>
      <c r="AM3602" s="55">
        <f t="shared" si="925"/>
        <v>0</v>
      </c>
    </row>
    <row r="3603" spans="1:39" x14ac:dyDescent="0.25">
      <c r="A3603" s="47">
        <v>3599</v>
      </c>
      <c r="B3603" s="358" t="str">
        <f>IF(AND(E3603&lt;&gt;0,D3603&lt;&gt;0,F3603&lt;&gt;0),IF(C3603&lt;&gt;0,CONCATENATE(C3603,"-AGr",VLOOKUP(D3603,Listen!$A$2:$G$45,7,FALSE),"-",E3603,"-",F3603,),CONCATENATE("AGr",VLOOKUP(D3603,Listen!$A$2:$G$45,7,FALSE),"-",E3603,"-",F3603)),"keine vollständige ID")</f>
        <v>keine vollständige ID</v>
      </c>
      <c r="C3603" s="359">
        <f>'[2]III_SAV-Details_NB'!B3609</f>
        <v>0</v>
      </c>
      <c r="D3603" s="359">
        <f>'[2]III_SAV-Details_NB'!C3609</f>
        <v>0</v>
      </c>
      <c r="E3603" s="359">
        <f>'[2]III_SAV-Details_NB'!D3609</f>
        <v>0</v>
      </c>
      <c r="F3603" s="490"/>
      <c r="G3603" s="281">
        <f>'[2]III_SAV-Details_NB'!X3609</f>
        <v>0</v>
      </c>
      <c r="H3603" s="281">
        <f t="shared" si="926"/>
        <v>0</v>
      </c>
      <c r="I3603" s="281">
        <f>IF(con_EOGJahr=2025,'[2]III_SAV-Details_NB'!AA3609,IF(con_EOGJahr=2026,'[2]III_SAV-Details_NB'!AB3609,'[2]III_SAV-Details_NB'!AC3609))</f>
        <v>0</v>
      </c>
      <c r="J3603" s="282"/>
      <c r="K3603" s="282"/>
      <c r="L3603" s="282"/>
      <c r="M3603" s="282"/>
      <c r="N3603" s="282"/>
      <c r="O3603" s="282"/>
      <c r="P3603" s="52">
        <f t="shared" si="927"/>
        <v>0</v>
      </c>
      <c r="Q3603" s="60"/>
      <c r="R3603" s="53">
        <f t="shared" si="933"/>
        <v>0</v>
      </c>
      <c r="S3603" s="59"/>
      <c r="T3603" s="61"/>
      <c r="U3603" s="342" t="str">
        <f t="shared" ref="U3603:U3666" si="937">+W3603</f>
        <v>k.A.</v>
      </c>
      <c r="V3603" s="343" t="str">
        <f t="shared" si="934"/>
        <v>k.A.</v>
      </c>
      <c r="W3603" s="343" t="str">
        <f>IFERROR(IF(OR($D3603="",$E3603=0,con_Ende=0),"k.A.",IF(VLOOKUP($D3603,rng_ND,5,0)="Nein",VLOOKUP($D3603,rng_ND,2,FALSE),MIN(VLOOKUP($D3603,rng_ND,2,FALSE),A_Stammdaten!$B$19-D_SAV!$E3603+1))),"k.A.")</f>
        <v>k.A.</v>
      </c>
      <c r="X3603" s="343" t="str">
        <f t="shared" si="935"/>
        <v>k.A.</v>
      </c>
      <c r="Y3603" s="62"/>
      <c r="Z3603" s="48">
        <f t="shared" si="936"/>
        <v>0</v>
      </c>
      <c r="AA3603" s="457"/>
      <c r="AB3603" s="55">
        <f t="shared" si="928"/>
        <v>0</v>
      </c>
      <c r="AC3603" s="55">
        <f>IF(A_Stammdaten!$B$25="ja",D_SAV!AA3603,D_SAV!AB3603)</f>
        <v>0</v>
      </c>
      <c r="AD3603" s="478">
        <f>IF(AC3603=0,0,IF(U3603-(con_EOGJahr-D_SAV!E3603)&lt;=0,AC3603,AC3603/V3603))</f>
        <v>0</v>
      </c>
      <c r="AE3603" s="478">
        <f>IFERROR(IF(AND(VLOOKUP(D3603,rng_ND,5,FALSE)="Ja",D_SAV!T3603="degressiv"),D_SAV!AC3603*Y3603/100,0),0)</f>
        <v>0</v>
      </c>
      <c r="AF3603" s="55">
        <f>IFERROR(IF(VLOOKUP(D3603,rng_ND,5,FALSE)="Ja",MAX(D_SAV!AD3603:AE3603),D_SAV!AD3603),0)</f>
        <v>0</v>
      </c>
      <c r="AG3603" s="55">
        <f t="shared" si="929"/>
        <v>0</v>
      </c>
      <c r="AH3603" s="55">
        <f t="shared" si="930"/>
        <v>0</v>
      </c>
      <c r="AI3603" s="55">
        <f t="shared" si="931"/>
        <v>0</v>
      </c>
      <c r="AJ3603" s="55">
        <f t="shared" si="932"/>
        <v>0</v>
      </c>
      <c r="AK3603" s="55">
        <f t="shared" si="923"/>
        <v>0</v>
      </c>
      <c r="AL3603" s="55">
        <f t="shared" si="924"/>
        <v>0</v>
      </c>
      <c r="AM3603" s="55">
        <f t="shared" si="925"/>
        <v>0</v>
      </c>
    </row>
    <row r="3604" spans="1:39" x14ac:dyDescent="0.25">
      <c r="A3604" s="47">
        <v>3600</v>
      </c>
      <c r="B3604" s="358" t="str">
        <f>IF(AND(E3604&lt;&gt;0,D3604&lt;&gt;0,F3604&lt;&gt;0),IF(C3604&lt;&gt;0,CONCATENATE(C3604,"-AGr",VLOOKUP(D3604,Listen!$A$2:$G$45,7,FALSE),"-",E3604,"-",F3604,),CONCATENATE("AGr",VLOOKUP(D3604,Listen!$A$2:$G$45,7,FALSE),"-",E3604,"-",F3604)),"keine vollständige ID")</f>
        <v>keine vollständige ID</v>
      </c>
      <c r="C3604" s="359">
        <f>'[2]III_SAV-Details_NB'!B3610</f>
        <v>0</v>
      </c>
      <c r="D3604" s="359">
        <f>'[2]III_SAV-Details_NB'!C3610</f>
        <v>0</v>
      </c>
      <c r="E3604" s="359">
        <f>'[2]III_SAV-Details_NB'!D3610</f>
        <v>0</v>
      </c>
      <c r="F3604" s="490"/>
      <c r="G3604" s="281">
        <f>'[2]III_SAV-Details_NB'!X3610</f>
        <v>0</v>
      </c>
      <c r="H3604" s="281">
        <f t="shared" si="926"/>
        <v>0</v>
      </c>
      <c r="I3604" s="281">
        <f>IF(con_EOGJahr=2025,'[2]III_SAV-Details_NB'!AA3610,IF(con_EOGJahr=2026,'[2]III_SAV-Details_NB'!AB3610,'[2]III_SAV-Details_NB'!AC3610))</f>
        <v>0</v>
      </c>
      <c r="J3604" s="282"/>
      <c r="K3604" s="282"/>
      <c r="L3604" s="282"/>
      <c r="M3604" s="282"/>
      <c r="N3604" s="282"/>
      <c r="O3604" s="282"/>
      <c r="P3604" s="52">
        <f t="shared" si="927"/>
        <v>0</v>
      </c>
      <c r="Q3604" s="60"/>
      <c r="R3604" s="53">
        <f t="shared" si="933"/>
        <v>0</v>
      </c>
      <c r="S3604" s="59"/>
      <c r="T3604" s="61"/>
      <c r="U3604" s="342" t="str">
        <f t="shared" si="937"/>
        <v>k.A.</v>
      </c>
      <c r="V3604" s="343" t="str">
        <f t="shared" si="934"/>
        <v>k.A.</v>
      </c>
      <c r="W3604" s="343" t="str">
        <f>IFERROR(IF(OR($D3604="",$E3604=0,con_Ende=0),"k.A.",IF(VLOOKUP($D3604,rng_ND,5,0)="Nein",VLOOKUP($D3604,rng_ND,2,FALSE),MIN(VLOOKUP($D3604,rng_ND,2,FALSE),A_Stammdaten!$B$19-D_SAV!$E3604+1))),"k.A.")</f>
        <v>k.A.</v>
      </c>
      <c r="X3604" s="343" t="str">
        <f t="shared" si="935"/>
        <v>k.A.</v>
      </c>
      <c r="Y3604" s="62"/>
      <c r="Z3604" s="48">
        <f t="shared" si="936"/>
        <v>0</v>
      </c>
      <c r="AA3604" s="457"/>
      <c r="AB3604" s="55">
        <f t="shared" si="928"/>
        <v>0</v>
      </c>
      <c r="AC3604" s="55">
        <f>IF(A_Stammdaten!$B$25="ja",D_SAV!AA3604,D_SAV!AB3604)</f>
        <v>0</v>
      </c>
      <c r="AD3604" s="478">
        <f>IF(AC3604=0,0,IF(U3604-(con_EOGJahr-D_SAV!E3604)&lt;=0,AC3604,AC3604/V3604))</f>
        <v>0</v>
      </c>
      <c r="AE3604" s="478">
        <f>IFERROR(IF(AND(VLOOKUP(D3604,rng_ND,5,FALSE)="Ja",D_SAV!T3604="degressiv"),D_SAV!AC3604*Y3604/100,0),0)</f>
        <v>0</v>
      </c>
      <c r="AF3604" s="55">
        <f>IFERROR(IF(VLOOKUP(D3604,rng_ND,5,FALSE)="Ja",MAX(D_SAV!AD3604:AE3604),D_SAV!AD3604),0)</f>
        <v>0</v>
      </c>
      <c r="AG3604" s="55">
        <f t="shared" si="929"/>
        <v>0</v>
      </c>
      <c r="AH3604" s="55">
        <f t="shared" si="930"/>
        <v>0</v>
      </c>
      <c r="AI3604" s="55">
        <f t="shared" si="931"/>
        <v>0</v>
      </c>
      <c r="AJ3604" s="55">
        <f t="shared" si="932"/>
        <v>0</v>
      </c>
      <c r="AK3604" s="55">
        <f t="shared" si="923"/>
        <v>0</v>
      </c>
      <c r="AL3604" s="55">
        <f t="shared" si="924"/>
        <v>0</v>
      </c>
      <c r="AM3604" s="55">
        <f t="shared" si="925"/>
        <v>0</v>
      </c>
    </row>
    <row r="3605" spans="1:39" x14ac:dyDescent="0.25">
      <c r="A3605" s="47">
        <v>3601</v>
      </c>
      <c r="B3605" s="358" t="str">
        <f>IF(AND(E3605&lt;&gt;0,D3605&lt;&gt;0,F3605&lt;&gt;0),IF(C3605&lt;&gt;0,CONCATENATE(C3605,"-AGr",VLOOKUP(D3605,Listen!$A$2:$G$45,7,FALSE),"-",E3605,"-",F3605,),CONCATENATE("AGr",VLOOKUP(D3605,Listen!$A$2:$G$45,7,FALSE),"-",E3605,"-",F3605)),"keine vollständige ID")</f>
        <v>keine vollständige ID</v>
      </c>
      <c r="C3605" s="359">
        <f>'[2]III_SAV-Details_NB'!B3611</f>
        <v>0</v>
      </c>
      <c r="D3605" s="359">
        <f>'[2]III_SAV-Details_NB'!C3611</f>
        <v>0</v>
      </c>
      <c r="E3605" s="359">
        <f>'[2]III_SAV-Details_NB'!D3611</f>
        <v>0</v>
      </c>
      <c r="F3605" s="490"/>
      <c r="G3605" s="281">
        <f>'[2]III_SAV-Details_NB'!X3611</f>
        <v>0</v>
      </c>
      <c r="H3605" s="281">
        <f t="shared" si="926"/>
        <v>0</v>
      </c>
      <c r="I3605" s="281">
        <f>IF(con_EOGJahr=2025,'[2]III_SAV-Details_NB'!AA3611,IF(con_EOGJahr=2026,'[2]III_SAV-Details_NB'!AB3611,'[2]III_SAV-Details_NB'!AC3611))</f>
        <v>0</v>
      </c>
      <c r="J3605" s="282"/>
      <c r="K3605" s="282"/>
      <c r="L3605" s="282"/>
      <c r="M3605" s="282"/>
      <c r="N3605" s="282"/>
      <c r="O3605" s="282"/>
      <c r="P3605" s="52">
        <f t="shared" si="927"/>
        <v>0</v>
      </c>
      <c r="Q3605" s="60"/>
      <c r="R3605" s="53">
        <f t="shared" si="933"/>
        <v>0</v>
      </c>
      <c r="S3605" s="59"/>
      <c r="T3605" s="61"/>
      <c r="U3605" s="342" t="str">
        <f t="shared" si="937"/>
        <v>k.A.</v>
      </c>
      <c r="V3605" s="343" t="str">
        <f t="shared" si="934"/>
        <v>k.A.</v>
      </c>
      <c r="W3605" s="343" t="str">
        <f>IFERROR(IF(OR($D3605="",$E3605=0,con_Ende=0),"k.A.",IF(VLOOKUP($D3605,rng_ND,5,0)="Nein",VLOOKUP($D3605,rng_ND,2,FALSE),MIN(VLOOKUP($D3605,rng_ND,2,FALSE),A_Stammdaten!$B$19-D_SAV!$E3605+1))),"k.A.")</f>
        <v>k.A.</v>
      </c>
      <c r="X3605" s="343" t="str">
        <f t="shared" si="935"/>
        <v>k.A.</v>
      </c>
      <c r="Y3605" s="62"/>
      <c r="Z3605" s="48">
        <f t="shared" si="936"/>
        <v>0</v>
      </c>
      <c r="AA3605" s="457"/>
      <c r="AB3605" s="55">
        <f t="shared" si="928"/>
        <v>0</v>
      </c>
      <c r="AC3605" s="55">
        <f>IF(A_Stammdaten!$B$25="ja",D_SAV!AA3605,D_SAV!AB3605)</f>
        <v>0</v>
      </c>
      <c r="AD3605" s="478">
        <f>IF(AC3605=0,0,IF(U3605-(con_EOGJahr-D_SAV!E3605)&lt;=0,AC3605,AC3605/V3605))</f>
        <v>0</v>
      </c>
      <c r="AE3605" s="478">
        <f>IFERROR(IF(AND(VLOOKUP(D3605,rng_ND,5,FALSE)="Ja",D_SAV!T3605="degressiv"),D_SAV!AC3605*Y3605/100,0),0)</f>
        <v>0</v>
      </c>
      <c r="AF3605" s="55">
        <f>IFERROR(IF(VLOOKUP(D3605,rng_ND,5,FALSE)="Ja",MAX(D_SAV!AD3605:AE3605),D_SAV!AD3605),0)</f>
        <v>0</v>
      </c>
      <c r="AG3605" s="55">
        <f t="shared" si="929"/>
        <v>0</v>
      </c>
      <c r="AH3605" s="55">
        <f t="shared" si="930"/>
        <v>0</v>
      </c>
      <c r="AI3605" s="55">
        <f t="shared" si="931"/>
        <v>0</v>
      </c>
      <c r="AJ3605" s="55">
        <f t="shared" si="932"/>
        <v>0</v>
      </c>
      <c r="AK3605" s="55">
        <f t="shared" si="923"/>
        <v>0</v>
      </c>
      <c r="AL3605" s="55">
        <f t="shared" si="924"/>
        <v>0</v>
      </c>
      <c r="AM3605" s="55">
        <f t="shared" si="925"/>
        <v>0</v>
      </c>
    </row>
    <row r="3606" spans="1:39" x14ac:dyDescent="0.25">
      <c r="A3606" s="47">
        <v>3602</v>
      </c>
      <c r="B3606" s="358" t="str">
        <f>IF(AND(E3606&lt;&gt;0,D3606&lt;&gt;0,F3606&lt;&gt;0),IF(C3606&lt;&gt;0,CONCATENATE(C3606,"-AGr",VLOOKUP(D3606,Listen!$A$2:$G$45,7,FALSE),"-",E3606,"-",F3606,),CONCATENATE("AGr",VLOOKUP(D3606,Listen!$A$2:$G$45,7,FALSE),"-",E3606,"-",F3606)),"keine vollständige ID")</f>
        <v>keine vollständige ID</v>
      </c>
      <c r="C3606" s="359">
        <f>'[2]III_SAV-Details_NB'!B3612</f>
        <v>0</v>
      </c>
      <c r="D3606" s="359">
        <f>'[2]III_SAV-Details_NB'!C3612</f>
        <v>0</v>
      </c>
      <c r="E3606" s="359">
        <f>'[2]III_SAV-Details_NB'!D3612</f>
        <v>0</v>
      </c>
      <c r="F3606" s="490"/>
      <c r="G3606" s="281">
        <f>'[2]III_SAV-Details_NB'!X3612</f>
        <v>0</v>
      </c>
      <c r="H3606" s="281">
        <f t="shared" si="926"/>
        <v>0</v>
      </c>
      <c r="I3606" s="281">
        <f>IF(con_EOGJahr=2025,'[2]III_SAV-Details_NB'!AA3612,IF(con_EOGJahr=2026,'[2]III_SAV-Details_NB'!AB3612,'[2]III_SAV-Details_NB'!AC3612))</f>
        <v>0</v>
      </c>
      <c r="J3606" s="282"/>
      <c r="K3606" s="282"/>
      <c r="L3606" s="282"/>
      <c r="M3606" s="282"/>
      <c r="N3606" s="282"/>
      <c r="O3606" s="282"/>
      <c r="P3606" s="52">
        <f t="shared" si="927"/>
        <v>0</v>
      </c>
      <c r="Q3606" s="60"/>
      <c r="R3606" s="53">
        <f t="shared" si="933"/>
        <v>0</v>
      </c>
      <c r="S3606" s="59"/>
      <c r="T3606" s="61"/>
      <c r="U3606" s="342" t="str">
        <f t="shared" si="937"/>
        <v>k.A.</v>
      </c>
      <c r="V3606" s="343" t="str">
        <f t="shared" si="934"/>
        <v>k.A.</v>
      </c>
      <c r="W3606" s="343" t="str">
        <f>IFERROR(IF(OR($D3606="",$E3606=0,con_Ende=0),"k.A.",IF(VLOOKUP($D3606,rng_ND,5,0)="Nein",VLOOKUP($D3606,rng_ND,2,FALSE),MIN(VLOOKUP($D3606,rng_ND,2,FALSE),A_Stammdaten!$B$19-D_SAV!$E3606+1))),"k.A.")</f>
        <v>k.A.</v>
      </c>
      <c r="X3606" s="343" t="str">
        <f t="shared" si="935"/>
        <v>k.A.</v>
      </c>
      <c r="Y3606" s="62"/>
      <c r="Z3606" s="48">
        <f t="shared" si="936"/>
        <v>0</v>
      </c>
      <c r="AA3606" s="457"/>
      <c r="AB3606" s="55">
        <f t="shared" si="928"/>
        <v>0</v>
      </c>
      <c r="AC3606" s="55">
        <f>IF(A_Stammdaten!$B$25="ja",D_SAV!AA3606,D_SAV!AB3606)</f>
        <v>0</v>
      </c>
      <c r="AD3606" s="478">
        <f>IF(AC3606=0,0,IF(U3606-(con_EOGJahr-D_SAV!E3606)&lt;=0,AC3606,AC3606/V3606))</f>
        <v>0</v>
      </c>
      <c r="AE3606" s="478">
        <f>IFERROR(IF(AND(VLOOKUP(D3606,rng_ND,5,FALSE)="Ja",D_SAV!T3606="degressiv"),D_SAV!AC3606*Y3606/100,0),0)</f>
        <v>0</v>
      </c>
      <c r="AF3606" s="55">
        <f>IFERROR(IF(VLOOKUP(D3606,rng_ND,5,FALSE)="Ja",MAX(D_SAV!AD3606:AE3606),D_SAV!AD3606),0)</f>
        <v>0</v>
      </c>
      <c r="AG3606" s="55">
        <f t="shared" si="929"/>
        <v>0</v>
      </c>
      <c r="AH3606" s="55">
        <f t="shared" si="930"/>
        <v>0</v>
      </c>
      <c r="AI3606" s="55">
        <f t="shared" si="931"/>
        <v>0</v>
      </c>
      <c r="AJ3606" s="55">
        <f t="shared" si="932"/>
        <v>0</v>
      </c>
      <c r="AK3606" s="55">
        <f t="shared" si="923"/>
        <v>0</v>
      </c>
      <c r="AL3606" s="55">
        <f t="shared" si="924"/>
        <v>0</v>
      </c>
      <c r="AM3606" s="55">
        <f t="shared" si="925"/>
        <v>0</v>
      </c>
    </row>
    <row r="3607" spans="1:39" x14ac:dyDescent="0.25">
      <c r="A3607" s="47">
        <v>3603</v>
      </c>
      <c r="B3607" s="358" t="str">
        <f>IF(AND(E3607&lt;&gt;0,D3607&lt;&gt;0,F3607&lt;&gt;0),IF(C3607&lt;&gt;0,CONCATENATE(C3607,"-AGr",VLOOKUP(D3607,Listen!$A$2:$G$45,7,FALSE),"-",E3607,"-",F3607,),CONCATENATE("AGr",VLOOKUP(D3607,Listen!$A$2:$G$45,7,FALSE),"-",E3607,"-",F3607)),"keine vollständige ID")</f>
        <v>keine vollständige ID</v>
      </c>
      <c r="C3607" s="359">
        <f>'[2]III_SAV-Details_NB'!B3613</f>
        <v>0</v>
      </c>
      <c r="D3607" s="359">
        <f>'[2]III_SAV-Details_NB'!C3613</f>
        <v>0</v>
      </c>
      <c r="E3607" s="359">
        <f>'[2]III_SAV-Details_NB'!D3613</f>
        <v>0</v>
      </c>
      <c r="F3607" s="490"/>
      <c r="G3607" s="281">
        <f>'[2]III_SAV-Details_NB'!X3613</f>
        <v>0</v>
      </c>
      <c r="H3607" s="281">
        <f t="shared" si="926"/>
        <v>0</v>
      </c>
      <c r="I3607" s="281">
        <f>IF(con_EOGJahr=2025,'[2]III_SAV-Details_NB'!AA3613,IF(con_EOGJahr=2026,'[2]III_SAV-Details_NB'!AB3613,'[2]III_SAV-Details_NB'!AC3613))</f>
        <v>0</v>
      </c>
      <c r="J3607" s="282"/>
      <c r="K3607" s="282"/>
      <c r="L3607" s="282"/>
      <c r="M3607" s="282"/>
      <c r="N3607" s="282"/>
      <c r="O3607" s="282"/>
      <c r="P3607" s="52">
        <f t="shared" si="927"/>
        <v>0</v>
      </c>
      <c r="Q3607" s="60"/>
      <c r="R3607" s="53">
        <f t="shared" si="933"/>
        <v>0</v>
      </c>
      <c r="S3607" s="59"/>
      <c r="T3607" s="61"/>
      <c r="U3607" s="342" t="str">
        <f t="shared" si="937"/>
        <v>k.A.</v>
      </c>
      <c r="V3607" s="343" t="str">
        <f t="shared" si="934"/>
        <v>k.A.</v>
      </c>
      <c r="W3607" s="343" t="str">
        <f>IFERROR(IF(OR($D3607="",$E3607=0,con_Ende=0),"k.A.",IF(VLOOKUP($D3607,rng_ND,5,0)="Nein",VLOOKUP($D3607,rng_ND,2,FALSE),MIN(VLOOKUP($D3607,rng_ND,2,FALSE),A_Stammdaten!$B$19-D_SAV!$E3607+1))),"k.A.")</f>
        <v>k.A.</v>
      </c>
      <c r="X3607" s="343" t="str">
        <f t="shared" si="935"/>
        <v>k.A.</v>
      </c>
      <c r="Y3607" s="62"/>
      <c r="Z3607" s="48">
        <f t="shared" si="936"/>
        <v>0</v>
      </c>
      <c r="AA3607" s="457"/>
      <c r="AB3607" s="55">
        <f t="shared" si="928"/>
        <v>0</v>
      </c>
      <c r="AC3607" s="55">
        <f>IF(A_Stammdaten!$B$25="ja",D_SAV!AA3607,D_SAV!AB3607)</f>
        <v>0</v>
      </c>
      <c r="AD3607" s="478">
        <f>IF(AC3607=0,0,IF(U3607-(con_EOGJahr-D_SAV!E3607)&lt;=0,AC3607,AC3607/V3607))</f>
        <v>0</v>
      </c>
      <c r="AE3607" s="478">
        <f>IFERROR(IF(AND(VLOOKUP(D3607,rng_ND,5,FALSE)="Ja",D_SAV!T3607="degressiv"),D_SAV!AC3607*Y3607/100,0),0)</f>
        <v>0</v>
      </c>
      <c r="AF3607" s="55">
        <f>IFERROR(IF(VLOOKUP(D3607,rng_ND,5,FALSE)="Ja",MAX(D_SAV!AD3607:AE3607),D_SAV!AD3607),0)</f>
        <v>0</v>
      </c>
      <c r="AG3607" s="55">
        <f t="shared" si="929"/>
        <v>0</v>
      </c>
      <c r="AH3607" s="55">
        <f t="shared" si="930"/>
        <v>0</v>
      </c>
      <c r="AI3607" s="55">
        <f t="shared" si="931"/>
        <v>0</v>
      </c>
      <c r="AJ3607" s="55">
        <f t="shared" si="932"/>
        <v>0</v>
      </c>
      <c r="AK3607" s="55">
        <f t="shared" si="923"/>
        <v>0</v>
      </c>
      <c r="AL3607" s="55">
        <f t="shared" si="924"/>
        <v>0</v>
      </c>
      <c r="AM3607" s="55">
        <f t="shared" si="925"/>
        <v>0</v>
      </c>
    </row>
    <row r="3608" spans="1:39" x14ac:dyDescent="0.25">
      <c r="A3608" s="47">
        <v>3604</v>
      </c>
      <c r="B3608" s="358" t="str">
        <f>IF(AND(E3608&lt;&gt;0,D3608&lt;&gt;0,F3608&lt;&gt;0),IF(C3608&lt;&gt;0,CONCATENATE(C3608,"-AGr",VLOOKUP(D3608,Listen!$A$2:$G$45,7,FALSE),"-",E3608,"-",F3608,),CONCATENATE("AGr",VLOOKUP(D3608,Listen!$A$2:$G$45,7,FALSE),"-",E3608,"-",F3608)),"keine vollständige ID")</f>
        <v>keine vollständige ID</v>
      </c>
      <c r="C3608" s="359">
        <f>'[2]III_SAV-Details_NB'!B3614</f>
        <v>0</v>
      </c>
      <c r="D3608" s="359">
        <f>'[2]III_SAV-Details_NB'!C3614</f>
        <v>0</v>
      </c>
      <c r="E3608" s="359">
        <f>'[2]III_SAV-Details_NB'!D3614</f>
        <v>0</v>
      </c>
      <c r="F3608" s="490"/>
      <c r="G3608" s="281">
        <f>'[2]III_SAV-Details_NB'!X3614</f>
        <v>0</v>
      </c>
      <c r="H3608" s="281">
        <f t="shared" si="926"/>
        <v>0</v>
      </c>
      <c r="I3608" s="281">
        <f>IF(con_EOGJahr=2025,'[2]III_SAV-Details_NB'!AA3614,IF(con_EOGJahr=2026,'[2]III_SAV-Details_NB'!AB3614,'[2]III_SAV-Details_NB'!AC3614))</f>
        <v>0</v>
      </c>
      <c r="J3608" s="282"/>
      <c r="K3608" s="282"/>
      <c r="L3608" s="282"/>
      <c r="M3608" s="282"/>
      <c r="N3608" s="282"/>
      <c r="O3608" s="282"/>
      <c r="P3608" s="52">
        <f t="shared" si="927"/>
        <v>0</v>
      </c>
      <c r="Q3608" s="60"/>
      <c r="R3608" s="53">
        <f t="shared" si="933"/>
        <v>0</v>
      </c>
      <c r="S3608" s="59"/>
      <c r="T3608" s="61"/>
      <c r="U3608" s="342" t="str">
        <f t="shared" si="937"/>
        <v>k.A.</v>
      </c>
      <c r="V3608" s="343" t="str">
        <f t="shared" si="934"/>
        <v>k.A.</v>
      </c>
      <c r="W3608" s="343" t="str">
        <f>IFERROR(IF(OR($D3608="",$E3608=0,con_Ende=0),"k.A.",IF(VLOOKUP($D3608,rng_ND,5,0)="Nein",VLOOKUP($D3608,rng_ND,2,FALSE),MIN(VLOOKUP($D3608,rng_ND,2,FALSE),A_Stammdaten!$B$19-D_SAV!$E3608+1))),"k.A.")</f>
        <v>k.A.</v>
      </c>
      <c r="X3608" s="343" t="str">
        <f t="shared" si="935"/>
        <v>k.A.</v>
      </c>
      <c r="Y3608" s="62"/>
      <c r="Z3608" s="48">
        <f t="shared" si="936"/>
        <v>0</v>
      </c>
      <c r="AA3608" s="457"/>
      <c r="AB3608" s="55">
        <f t="shared" si="928"/>
        <v>0</v>
      </c>
      <c r="AC3608" s="55">
        <f>IF(A_Stammdaten!$B$25="ja",D_SAV!AA3608,D_SAV!AB3608)</f>
        <v>0</v>
      </c>
      <c r="AD3608" s="478">
        <f>IF(AC3608=0,0,IF(U3608-(con_EOGJahr-D_SAV!E3608)&lt;=0,AC3608,AC3608/V3608))</f>
        <v>0</v>
      </c>
      <c r="AE3608" s="478">
        <f>IFERROR(IF(AND(VLOOKUP(D3608,rng_ND,5,FALSE)="Ja",D_SAV!T3608="degressiv"),D_SAV!AC3608*Y3608/100,0),0)</f>
        <v>0</v>
      </c>
      <c r="AF3608" s="55">
        <f>IFERROR(IF(VLOOKUP(D3608,rng_ND,5,FALSE)="Ja",MAX(D_SAV!AD3608:AE3608),D_SAV!AD3608),0)</f>
        <v>0</v>
      </c>
      <c r="AG3608" s="55">
        <f t="shared" si="929"/>
        <v>0</v>
      </c>
      <c r="AH3608" s="55">
        <f t="shared" si="930"/>
        <v>0</v>
      </c>
      <c r="AI3608" s="55">
        <f t="shared" si="931"/>
        <v>0</v>
      </c>
      <c r="AJ3608" s="55">
        <f t="shared" si="932"/>
        <v>0</v>
      </c>
      <c r="AK3608" s="55">
        <f t="shared" si="923"/>
        <v>0</v>
      </c>
      <c r="AL3608" s="55">
        <f t="shared" si="924"/>
        <v>0</v>
      </c>
      <c r="AM3608" s="55">
        <f t="shared" si="925"/>
        <v>0</v>
      </c>
    </row>
    <row r="3609" spans="1:39" x14ac:dyDescent="0.25">
      <c r="A3609" s="47">
        <v>3605</v>
      </c>
      <c r="B3609" s="358" t="str">
        <f>IF(AND(E3609&lt;&gt;0,D3609&lt;&gt;0,F3609&lt;&gt;0),IF(C3609&lt;&gt;0,CONCATENATE(C3609,"-AGr",VLOOKUP(D3609,Listen!$A$2:$G$45,7,FALSE),"-",E3609,"-",F3609,),CONCATENATE("AGr",VLOOKUP(D3609,Listen!$A$2:$G$45,7,FALSE),"-",E3609,"-",F3609)),"keine vollständige ID")</f>
        <v>keine vollständige ID</v>
      </c>
      <c r="C3609" s="359">
        <f>'[2]III_SAV-Details_NB'!B3615</f>
        <v>0</v>
      </c>
      <c r="D3609" s="359">
        <f>'[2]III_SAV-Details_NB'!C3615</f>
        <v>0</v>
      </c>
      <c r="E3609" s="359">
        <f>'[2]III_SAV-Details_NB'!D3615</f>
        <v>0</v>
      </c>
      <c r="F3609" s="490"/>
      <c r="G3609" s="281">
        <f>'[2]III_SAV-Details_NB'!X3615</f>
        <v>0</v>
      </c>
      <c r="H3609" s="281">
        <f t="shared" si="926"/>
        <v>0</v>
      </c>
      <c r="I3609" s="281">
        <f>IF(con_EOGJahr=2025,'[2]III_SAV-Details_NB'!AA3615,IF(con_EOGJahr=2026,'[2]III_SAV-Details_NB'!AB3615,'[2]III_SAV-Details_NB'!AC3615))</f>
        <v>0</v>
      </c>
      <c r="J3609" s="282"/>
      <c r="K3609" s="282"/>
      <c r="L3609" s="282"/>
      <c r="M3609" s="282"/>
      <c r="N3609" s="282"/>
      <c r="O3609" s="282"/>
      <c r="P3609" s="52">
        <f t="shared" si="927"/>
        <v>0</v>
      </c>
      <c r="Q3609" s="60"/>
      <c r="R3609" s="53">
        <f t="shared" si="933"/>
        <v>0</v>
      </c>
      <c r="S3609" s="59"/>
      <c r="T3609" s="61"/>
      <c r="U3609" s="342" t="str">
        <f t="shared" si="937"/>
        <v>k.A.</v>
      </c>
      <c r="V3609" s="343" t="str">
        <f t="shared" si="934"/>
        <v>k.A.</v>
      </c>
      <c r="W3609" s="343" t="str">
        <f>IFERROR(IF(OR($D3609="",$E3609=0,con_Ende=0),"k.A.",IF(VLOOKUP($D3609,rng_ND,5,0)="Nein",VLOOKUP($D3609,rng_ND,2,FALSE),MIN(VLOOKUP($D3609,rng_ND,2,FALSE),A_Stammdaten!$B$19-D_SAV!$E3609+1))),"k.A.")</f>
        <v>k.A.</v>
      </c>
      <c r="X3609" s="343" t="str">
        <f t="shared" si="935"/>
        <v>k.A.</v>
      </c>
      <c r="Y3609" s="62"/>
      <c r="Z3609" s="48">
        <f t="shared" si="936"/>
        <v>0</v>
      </c>
      <c r="AA3609" s="457"/>
      <c r="AB3609" s="55">
        <f t="shared" si="928"/>
        <v>0</v>
      </c>
      <c r="AC3609" s="55">
        <f>IF(A_Stammdaten!$B$25="ja",D_SAV!AA3609,D_SAV!AB3609)</f>
        <v>0</v>
      </c>
      <c r="AD3609" s="478">
        <f>IF(AC3609=0,0,IF(U3609-(con_EOGJahr-D_SAV!E3609)&lt;=0,AC3609,AC3609/V3609))</f>
        <v>0</v>
      </c>
      <c r="AE3609" s="478">
        <f>IFERROR(IF(AND(VLOOKUP(D3609,rng_ND,5,FALSE)="Ja",D_SAV!T3609="degressiv"),D_SAV!AC3609*Y3609/100,0),0)</f>
        <v>0</v>
      </c>
      <c r="AF3609" s="55">
        <f>IFERROR(IF(VLOOKUP(D3609,rng_ND,5,FALSE)="Ja",MAX(D_SAV!AD3609:AE3609),D_SAV!AD3609),0)</f>
        <v>0</v>
      </c>
      <c r="AG3609" s="55">
        <f t="shared" si="929"/>
        <v>0</v>
      </c>
      <c r="AH3609" s="55">
        <f t="shared" si="930"/>
        <v>0</v>
      </c>
      <c r="AI3609" s="55">
        <f t="shared" si="931"/>
        <v>0</v>
      </c>
      <c r="AJ3609" s="55">
        <f t="shared" si="932"/>
        <v>0</v>
      </c>
      <c r="AK3609" s="55">
        <f t="shared" si="923"/>
        <v>0</v>
      </c>
      <c r="AL3609" s="55">
        <f t="shared" si="924"/>
        <v>0</v>
      </c>
      <c r="AM3609" s="55">
        <f t="shared" si="925"/>
        <v>0</v>
      </c>
    </row>
    <row r="3610" spans="1:39" x14ac:dyDescent="0.25">
      <c r="A3610" s="47">
        <v>3606</v>
      </c>
      <c r="B3610" s="358" t="str">
        <f>IF(AND(E3610&lt;&gt;0,D3610&lt;&gt;0,F3610&lt;&gt;0),IF(C3610&lt;&gt;0,CONCATENATE(C3610,"-AGr",VLOOKUP(D3610,Listen!$A$2:$G$45,7,FALSE),"-",E3610,"-",F3610,),CONCATENATE("AGr",VLOOKUP(D3610,Listen!$A$2:$G$45,7,FALSE),"-",E3610,"-",F3610)),"keine vollständige ID")</f>
        <v>keine vollständige ID</v>
      </c>
      <c r="C3610" s="359">
        <f>'[2]III_SAV-Details_NB'!B3616</f>
        <v>0</v>
      </c>
      <c r="D3610" s="359">
        <f>'[2]III_SAV-Details_NB'!C3616</f>
        <v>0</v>
      </c>
      <c r="E3610" s="359">
        <f>'[2]III_SAV-Details_NB'!D3616</f>
        <v>0</v>
      </c>
      <c r="F3610" s="490"/>
      <c r="G3610" s="281">
        <f>'[2]III_SAV-Details_NB'!X3616</f>
        <v>0</v>
      </c>
      <c r="H3610" s="281">
        <f t="shared" si="926"/>
        <v>0</v>
      </c>
      <c r="I3610" s="281">
        <f>IF(con_EOGJahr=2025,'[2]III_SAV-Details_NB'!AA3616,IF(con_EOGJahr=2026,'[2]III_SAV-Details_NB'!AB3616,'[2]III_SAV-Details_NB'!AC3616))</f>
        <v>0</v>
      </c>
      <c r="J3610" s="282"/>
      <c r="K3610" s="282"/>
      <c r="L3610" s="282"/>
      <c r="M3610" s="282"/>
      <c r="N3610" s="282"/>
      <c r="O3610" s="282"/>
      <c r="P3610" s="52">
        <f t="shared" si="927"/>
        <v>0</v>
      </c>
      <c r="Q3610" s="60"/>
      <c r="R3610" s="53">
        <f t="shared" si="933"/>
        <v>0</v>
      </c>
      <c r="S3610" s="59"/>
      <c r="T3610" s="61"/>
      <c r="U3610" s="342" t="str">
        <f t="shared" si="937"/>
        <v>k.A.</v>
      </c>
      <c r="V3610" s="343" t="str">
        <f t="shared" si="934"/>
        <v>k.A.</v>
      </c>
      <c r="W3610" s="343" t="str">
        <f>IFERROR(IF(OR($D3610="",$E3610=0,con_Ende=0),"k.A.",IF(VLOOKUP($D3610,rng_ND,5,0)="Nein",VLOOKUP($D3610,rng_ND,2,FALSE),MIN(VLOOKUP($D3610,rng_ND,2,FALSE),A_Stammdaten!$B$19-D_SAV!$E3610+1))),"k.A.")</f>
        <v>k.A.</v>
      </c>
      <c r="X3610" s="343" t="str">
        <f t="shared" si="935"/>
        <v>k.A.</v>
      </c>
      <c r="Y3610" s="62"/>
      <c r="Z3610" s="48">
        <f t="shared" si="936"/>
        <v>0</v>
      </c>
      <c r="AA3610" s="457"/>
      <c r="AB3610" s="55">
        <f t="shared" si="928"/>
        <v>0</v>
      </c>
      <c r="AC3610" s="55">
        <f>IF(A_Stammdaten!$B$25="ja",D_SAV!AA3610,D_SAV!AB3610)</f>
        <v>0</v>
      </c>
      <c r="AD3610" s="478">
        <f>IF(AC3610=0,0,IF(U3610-(con_EOGJahr-D_SAV!E3610)&lt;=0,AC3610,AC3610/V3610))</f>
        <v>0</v>
      </c>
      <c r="AE3610" s="478">
        <f>IFERROR(IF(AND(VLOOKUP(D3610,rng_ND,5,FALSE)="Ja",D_SAV!T3610="degressiv"),D_SAV!AC3610*Y3610/100,0),0)</f>
        <v>0</v>
      </c>
      <c r="AF3610" s="55">
        <f>IFERROR(IF(VLOOKUP(D3610,rng_ND,5,FALSE)="Ja",MAX(D_SAV!AD3610:AE3610),D_SAV!AD3610),0)</f>
        <v>0</v>
      </c>
      <c r="AG3610" s="55">
        <f t="shared" si="929"/>
        <v>0</v>
      </c>
      <c r="AH3610" s="55">
        <f t="shared" si="930"/>
        <v>0</v>
      </c>
      <c r="AI3610" s="55">
        <f t="shared" si="931"/>
        <v>0</v>
      </c>
      <c r="AJ3610" s="55">
        <f t="shared" si="932"/>
        <v>0</v>
      </c>
      <c r="AK3610" s="55">
        <f t="shared" si="923"/>
        <v>0</v>
      </c>
      <c r="AL3610" s="55">
        <f t="shared" si="924"/>
        <v>0</v>
      </c>
      <c r="AM3610" s="55">
        <f t="shared" si="925"/>
        <v>0</v>
      </c>
    </row>
    <row r="3611" spans="1:39" x14ac:dyDescent="0.25">
      <c r="A3611" s="47">
        <v>3607</v>
      </c>
      <c r="B3611" s="358" t="str">
        <f>IF(AND(E3611&lt;&gt;0,D3611&lt;&gt;0,F3611&lt;&gt;0),IF(C3611&lt;&gt;0,CONCATENATE(C3611,"-AGr",VLOOKUP(D3611,Listen!$A$2:$G$45,7,FALSE),"-",E3611,"-",F3611,),CONCATENATE("AGr",VLOOKUP(D3611,Listen!$A$2:$G$45,7,FALSE),"-",E3611,"-",F3611)),"keine vollständige ID")</f>
        <v>keine vollständige ID</v>
      </c>
      <c r="C3611" s="359">
        <f>'[2]III_SAV-Details_NB'!B3617</f>
        <v>0</v>
      </c>
      <c r="D3611" s="359">
        <f>'[2]III_SAV-Details_NB'!C3617</f>
        <v>0</v>
      </c>
      <c r="E3611" s="359">
        <f>'[2]III_SAV-Details_NB'!D3617</f>
        <v>0</v>
      </c>
      <c r="F3611" s="490"/>
      <c r="G3611" s="281">
        <f>'[2]III_SAV-Details_NB'!X3617</f>
        <v>0</v>
      </c>
      <c r="H3611" s="281">
        <f t="shared" si="926"/>
        <v>0</v>
      </c>
      <c r="I3611" s="281">
        <f>IF(con_EOGJahr=2025,'[2]III_SAV-Details_NB'!AA3617,IF(con_EOGJahr=2026,'[2]III_SAV-Details_NB'!AB3617,'[2]III_SAV-Details_NB'!AC3617))</f>
        <v>0</v>
      </c>
      <c r="J3611" s="282"/>
      <c r="K3611" s="282"/>
      <c r="L3611" s="282"/>
      <c r="M3611" s="282"/>
      <c r="N3611" s="282"/>
      <c r="O3611" s="282"/>
      <c r="P3611" s="52">
        <f t="shared" si="927"/>
        <v>0</v>
      </c>
      <c r="Q3611" s="60"/>
      <c r="R3611" s="53">
        <f t="shared" si="933"/>
        <v>0</v>
      </c>
      <c r="S3611" s="59"/>
      <c r="T3611" s="61"/>
      <c r="U3611" s="342" t="str">
        <f t="shared" si="937"/>
        <v>k.A.</v>
      </c>
      <c r="V3611" s="343" t="str">
        <f t="shared" si="934"/>
        <v>k.A.</v>
      </c>
      <c r="W3611" s="343" t="str">
        <f>IFERROR(IF(OR($D3611="",$E3611=0,con_Ende=0),"k.A.",IF(VLOOKUP($D3611,rng_ND,5,0)="Nein",VLOOKUP($D3611,rng_ND,2,FALSE),MIN(VLOOKUP($D3611,rng_ND,2,FALSE),A_Stammdaten!$B$19-D_SAV!$E3611+1))),"k.A.")</f>
        <v>k.A.</v>
      </c>
      <c r="X3611" s="343" t="str">
        <f t="shared" si="935"/>
        <v>k.A.</v>
      </c>
      <c r="Y3611" s="62"/>
      <c r="Z3611" s="48">
        <f t="shared" si="936"/>
        <v>0</v>
      </c>
      <c r="AA3611" s="457"/>
      <c r="AB3611" s="55">
        <f t="shared" si="928"/>
        <v>0</v>
      </c>
      <c r="AC3611" s="55">
        <f>IF(A_Stammdaten!$B$25="ja",D_SAV!AA3611,D_SAV!AB3611)</f>
        <v>0</v>
      </c>
      <c r="AD3611" s="478">
        <f>IF(AC3611=0,0,IF(U3611-(con_EOGJahr-D_SAV!E3611)&lt;=0,AC3611,AC3611/V3611))</f>
        <v>0</v>
      </c>
      <c r="AE3611" s="478">
        <f>IFERROR(IF(AND(VLOOKUP(D3611,rng_ND,5,FALSE)="Ja",D_SAV!T3611="degressiv"),D_SAV!AC3611*Y3611/100,0),0)</f>
        <v>0</v>
      </c>
      <c r="AF3611" s="55">
        <f>IFERROR(IF(VLOOKUP(D3611,rng_ND,5,FALSE)="Ja",MAX(D_SAV!AD3611:AE3611),D_SAV!AD3611),0)</f>
        <v>0</v>
      </c>
      <c r="AG3611" s="55">
        <f t="shared" si="929"/>
        <v>0</v>
      </c>
      <c r="AH3611" s="55">
        <f t="shared" si="930"/>
        <v>0</v>
      </c>
      <c r="AI3611" s="55">
        <f t="shared" si="931"/>
        <v>0</v>
      </c>
      <c r="AJ3611" s="55">
        <f t="shared" si="932"/>
        <v>0</v>
      </c>
      <c r="AK3611" s="55">
        <f t="shared" si="923"/>
        <v>0</v>
      </c>
      <c r="AL3611" s="55">
        <f t="shared" si="924"/>
        <v>0</v>
      </c>
      <c r="AM3611" s="55">
        <f t="shared" si="925"/>
        <v>0</v>
      </c>
    </row>
    <row r="3612" spans="1:39" x14ac:dyDescent="0.25">
      <c r="A3612" s="47">
        <v>3608</v>
      </c>
      <c r="B3612" s="358" t="str">
        <f>IF(AND(E3612&lt;&gt;0,D3612&lt;&gt;0,F3612&lt;&gt;0),IF(C3612&lt;&gt;0,CONCATENATE(C3612,"-AGr",VLOOKUP(D3612,Listen!$A$2:$G$45,7,FALSE),"-",E3612,"-",F3612,),CONCATENATE("AGr",VLOOKUP(D3612,Listen!$A$2:$G$45,7,FALSE),"-",E3612,"-",F3612)),"keine vollständige ID")</f>
        <v>keine vollständige ID</v>
      </c>
      <c r="C3612" s="359">
        <f>'[2]III_SAV-Details_NB'!B3618</f>
        <v>0</v>
      </c>
      <c r="D3612" s="359">
        <f>'[2]III_SAV-Details_NB'!C3618</f>
        <v>0</v>
      </c>
      <c r="E3612" s="359">
        <f>'[2]III_SAV-Details_NB'!D3618</f>
        <v>0</v>
      </c>
      <c r="F3612" s="490"/>
      <c r="G3612" s="281">
        <f>'[2]III_SAV-Details_NB'!X3618</f>
        <v>0</v>
      </c>
      <c r="H3612" s="281">
        <f t="shared" si="926"/>
        <v>0</v>
      </c>
      <c r="I3612" s="281">
        <f>IF(con_EOGJahr=2025,'[2]III_SAV-Details_NB'!AA3618,IF(con_EOGJahr=2026,'[2]III_SAV-Details_NB'!AB3618,'[2]III_SAV-Details_NB'!AC3618))</f>
        <v>0</v>
      </c>
      <c r="J3612" s="282"/>
      <c r="K3612" s="282"/>
      <c r="L3612" s="282"/>
      <c r="M3612" s="282"/>
      <c r="N3612" s="282"/>
      <c r="O3612" s="282"/>
      <c r="P3612" s="52">
        <f t="shared" si="927"/>
        <v>0</v>
      </c>
      <c r="Q3612" s="60"/>
      <c r="R3612" s="53">
        <f t="shared" si="933"/>
        <v>0</v>
      </c>
      <c r="S3612" s="59"/>
      <c r="T3612" s="61"/>
      <c r="U3612" s="342" t="str">
        <f t="shared" si="937"/>
        <v>k.A.</v>
      </c>
      <c r="V3612" s="343" t="str">
        <f t="shared" si="934"/>
        <v>k.A.</v>
      </c>
      <c r="W3612" s="343" t="str">
        <f>IFERROR(IF(OR($D3612="",$E3612=0,con_Ende=0),"k.A.",IF(VLOOKUP($D3612,rng_ND,5,0)="Nein",VLOOKUP($D3612,rng_ND,2,FALSE),MIN(VLOOKUP($D3612,rng_ND,2,FALSE),A_Stammdaten!$B$19-D_SAV!$E3612+1))),"k.A.")</f>
        <v>k.A.</v>
      </c>
      <c r="X3612" s="343" t="str">
        <f t="shared" si="935"/>
        <v>k.A.</v>
      </c>
      <c r="Y3612" s="62"/>
      <c r="Z3612" s="48">
        <f t="shared" si="936"/>
        <v>0</v>
      </c>
      <c r="AA3612" s="457"/>
      <c r="AB3612" s="55">
        <f t="shared" si="928"/>
        <v>0</v>
      </c>
      <c r="AC3612" s="55">
        <f>IF(A_Stammdaten!$B$25="ja",D_SAV!AA3612,D_SAV!AB3612)</f>
        <v>0</v>
      </c>
      <c r="AD3612" s="478">
        <f>IF(AC3612=0,0,IF(U3612-(con_EOGJahr-D_SAV!E3612)&lt;=0,AC3612,AC3612/V3612))</f>
        <v>0</v>
      </c>
      <c r="AE3612" s="478">
        <f>IFERROR(IF(AND(VLOOKUP(D3612,rng_ND,5,FALSE)="Ja",D_SAV!T3612="degressiv"),D_SAV!AC3612*Y3612/100,0),0)</f>
        <v>0</v>
      </c>
      <c r="AF3612" s="55">
        <f>IFERROR(IF(VLOOKUP(D3612,rng_ND,5,FALSE)="Ja",MAX(D_SAV!AD3612:AE3612),D_SAV!AD3612),0)</f>
        <v>0</v>
      </c>
      <c r="AG3612" s="55">
        <f t="shared" si="929"/>
        <v>0</v>
      </c>
      <c r="AH3612" s="55">
        <f t="shared" si="930"/>
        <v>0</v>
      </c>
      <c r="AI3612" s="55">
        <f t="shared" si="931"/>
        <v>0</v>
      </c>
      <c r="AJ3612" s="55">
        <f t="shared" si="932"/>
        <v>0</v>
      </c>
      <c r="AK3612" s="55">
        <f t="shared" si="923"/>
        <v>0</v>
      </c>
      <c r="AL3612" s="55">
        <f t="shared" si="924"/>
        <v>0</v>
      </c>
      <c r="AM3612" s="55">
        <f t="shared" si="925"/>
        <v>0</v>
      </c>
    </row>
    <row r="3613" spans="1:39" x14ac:dyDescent="0.25">
      <c r="A3613" s="47">
        <v>3609</v>
      </c>
      <c r="B3613" s="358" t="str">
        <f>IF(AND(E3613&lt;&gt;0,D3613&lt;&gt;0,F3613&lt;&gt;0),IF(C3613&lt;&gt;0,CONCATENATE(C3613,"-AGr",VLOOKUP(D3613,Listen!$A$2:$G$45,7,FALSE),"-",E3613,"-",F3613,),CONCATENATE("AGr",VLOOKUP(D3613,Listen!$A$2:$G$45,7,FALSE),"-",E3613,"-",F3613)),"keine vollständige ID")</f>
        <v>keine vollständige ID</v>
      </c>
      <c r="C3613" s="359">
        <f>'[2]III_SAV-Details_NB'!B3619</f>
        <v>0</v>
      </c>
      <c r="D3613" s="359">
        <f>'[2]III_SAV-Details_NB'!C3619</f>
        <v>0</v>
      </c>
      <c r="E3613" s="359">
        <f>'[2]III_SAV-Details_NB'!D3619</f>
        <v>0</v>
      </c>
      <c r="F3613" s="490"/>
      <c r="G3613" s="281">
        <f>'[2]III_SAV-Details_NB'!X3619</f>
        <v>0</v>
      </c>
      <c r="H3613" s="281">
        <f t="shared" si="926"/>
        <v>0</v>
      </c>
      <c r="I3613" s="281">
        <f>IF(con_EOGJahr=2025,'[2]III_SAV-Details_NB'!AA3619,IF(con_EOGJahr=2026,'[2]III_SAV-Details_NB'!AB3619,'[2]III_SAV-Details_NB'!AC3619))</f>
        <v>0</v>
      </c>
      <c r="J3613" s="282"/>
      <c r="K3613" s="282"/>
      <c r="L3613" s="282"/>
      <c r="M3613" s="282"/>
      <c r="N3613" s="282"/>
      <c r="O3613" s="282"/>
      <c r="P3613" s="52">
        <f t="shared" si="927"/>
        <v>0</v>
      </c>
      <c r="Q3613" s="60"/>
      <c r="R3613" s="53">
        <f t="shared" si="933"/>
        <v>0</v>
      </c>
      <c r="S3613" s="59"/>
      <c r="T3613" s="61"/>
      <c r="U3613" s="342" t="str">
        <f t="shared" si="937"/>
        <v>k.A.</v>
      </c>
      <c r="V3613" s="343" t="str">
        <f t="shared" si="934"/>
        <v>k.A.</v>
      </c>
      <c r="W3613" s="343" t="str">
        <f>IFERROR(IF(OR($D3613="",$E3613=0,con_Ende=0),"k.A.",IF(VLOOKUP($D3613,rng_ND,5,0)="Nein",VLOOKUP($D3613,rng_ND,2,FALSE),MIN(VLOOKUP($D3613,rng_ND,2,FALSE),A_Stammdaten!$B$19-D_SAV!$E3613+1))),"k.A.")</f>
        <v>k.A.</v>
      </c>
      <c r="X3613" s="343" t="str">
        <f t="shared" si="935"/>
        <v>k.A.</v>
      </c>
      <c r="Y3613" s="62"/>
      <c r="Z3613" s="48">
        <f t="shared" si="936"/>
        <v>0</v>
      </c>
      <c r="AA3613" s="457"/>
      <c r="AB3613" s="55">
        <f t="shared" si="928"/>
        <v>0</v>
      </c>
      <c r="AC3613" s="55">
        <f>IF(A_Stammdaten!$B$25="ja",D_SAV!AA3613,D_SAV!AB3613)</f>
        <v>0</v>
      </c>
      <c r="AD3613" s="478">
        <f>IF(AC3613=0,0,IF(U3613-(con_EOGJahr-D_SAV!E3613)&lt;=0,AC3613,AC3613/V3613))</f>
        <v>0</v>
      </c>
      <c r="AE3613" s="478">
        <f>IFERROR(IF(AND(VLOOKUP(D3613,rng_ND,5,FALSE)="Ja",D_SAV!T3613="degressiv"),D_SAV!AC3613*Y3613/100,0),0)</f>
        <v>0</v>
      </c>
      <c r="AF3613" s="55">
        <f>IFERROR(IF(VLOOKUP(D3613,rng_ND,5,FALSE)="Ja",MAX(D_SAV!AD3613:AE3613),D_SAV!AD3613),0)</f>
        <v>0</v>
      </c>
      <c r="AG3613" s="55">
        <f t="shared" si="929"/>
        <v>0</v>
      </c>
      <c r="AH3613" s="55">
        <f t="shared" si="930"/>
        <v>0</v>
      </c>
      <c r="AI3613" s="55">
        <f t="shared" si="931"/>
        <v>0</v>
      </c>
      <c r="AJ3613" s="55">
        <f t="shared" si="932"/>
        <v>0</v>
      </c>
      <c r="AK3613" s="55">
        <f t="shared" si="923"/>
        <v>0</v>
      </c>
      <c r="AL3613" s="55">
        <f t="shared" si="924"/>
        <v>0</v>
      </c>
      <c r="AM3613" s="55">
        <f t="shared" si="925"/>
        <v>0</v>
      </c>
    </row>
    <row r="3614" spans="1:39" x14ac:dyDescent="0.25">
      <c r="A3614" s="47">
        <v>3610</v>
      </c>
      <c r="B3614" s="358" t="str">
        <f>IF(AND(E3614&lt;&gt;0,D3614&lt;&gt;0,F3614&lt;&gt;0),IF(C3614&lt;&gt;0,CONCATENATE(C3614,"-AGr",VLOOKUP(D3614,Listen!$A$2:$G$45,7,FALSE),"-",E3614,"-",F3614,),CONCATENATE("AGr",VLOOKUP(D3614,Listen!$A$2:$G$45,7,FALSE),"-",E3614,"-",F3614)),"keine vollständige ID")</f>
        <v>keine vollständige ID</v>
      </c>
      <c r="C3614" s="359">
        <f>'[2]III_SAV-Details_NB'!B3620</f>
        <v>0</v>
      </c>
      <c r="D3614" s="359">
        <f>'[2]III_SAV-Details_NB'!C3620</f>
        <v>0</v>
      </c>
      <c r="E3614" s="359">
        <f>'[2]III_SAV-Details_NB'!D3620</f>
        <v>0</v>
      </c>
      <c r="F3614" s="490"/>
      <c r="G3614" s="281">
        <f>'[2]III_SAV-Details_NB'!X3620</f>
        <v>0</v>
      </c>
      <c r="H3614" s="281">
        <f t="shared" si="926"/>
        <v>0</v>
      </c>
      <c r="I3614" s="281">
        <f>IF(con_EOGJahr=2025,'[2]III_SAV-Details_NB'!AA3620,IF(con_EOGJahr=2026,'[2]III_SAV-Details_NB'!AB3620,'[2]III_SAV-Details_NB'!AC3620))</f>
        <v>0</v>
      </c>
      <c r="J3614" s="282"/>
      <c r="K3614" s="282"/>
      <c r="L3614" s="282"/>
      <c r="M3614" s="282"/>
      <c r="N3614" s="282"/>
      <c r="O3614" s="282"/>
      <c r="P3614" s="52">
        <f t="shared" si="927"/>
        <v>0</v>
      </c>
      <c r="Q3614" s="60"/>
      <c r="R3614" s="53">
        <f t="shared" si="933"/>
        <v>0</v>
      </c>
      <c r="S3614" s="59"/>
      <c r="T3614" s="61"/>
      <c r="U3614" s="342" t="str">
        <f t="shared" si="937"/>
        <v>k.A.</v>
      </c>
      <c r="V3614" s="343" t="str">
        <f t="shared" si="934"/>
        <v>k.A.</v>
      </c>
      <c r="W3614" s="343" t="str">
        <f>IFERROR(IF(OR($D3614="",$E3614=0,con_Ende=0),"k.A.",IF(VLOOKUP($D3614,rng_ND,5,0)="Nein",VLOOKUP($D3614,rng_ND,2,FALSE),MIN(VLOOKUP($D3614,rng_ND,2,FALSE),A_Stammdaten!$B$19-D_SAV!$E3614+1))),"k.A.")</f>
        <v>k.A.</v>
      </c>
      <c r="X3614" s="343" t="str">
        <f t="shared" si="935"/>
        <v>k.A.</v>
      </c>
      <c r="Y3614" s="62"/>
      <c r="Z3614" s="48">
        <f t="shared" si="936"/>
        <v>0</v>
      </c>
      <c r="AA3614" s="457"/>
      <c r="AB3614" s="55">
        <f t="shared" si="928"/>
        <v>0</v>
      </c>
      <c r="AC3614" s="55">
        <f>IF(A_Stammdaten!$B$25="ja",D_SAV!AA3614,D_SAV!AB3614)</f>
        <v>0</v>
      </c>
      <c r="AD3614" s="478">
        <f>IF(AC3614=0,0,IF(U3614-(con_EOGJahr-D_SAV!E3614)&lt;=0,AC3614,AC3614/V3614))</f>
        <v>0</v>
      </c>
      <c r="AE3614" s="478">
        <f>IFERROR(IF(AND(VLOOKUP(D3614,rng_ND,5,FALSE)="Ja",D_SAV!T3614="degressiv"),D_SAV!AC3614*Y3614/100,0),0)</f>
        <v>0</v>
      </c>
      <c r="AF3614" s="55">
        <f>IFERROR(IF(VLOOKUP(D3614,rng_ND,5,FALSE)="Ja",MAX(D_SAV!AD3614:AE3614),D_SAV!AD3614),0)</f>
        <v>0</v>
      </c>
      <c r="AG3614" s="55">
        <f t="shared" si="929"/>
        <v>0</v>
      </c>
      <c r="AH3614" s="55">
        <f t="shared" si="930"/>
        <v>0</v>
      </c>
      <c r="AI3614" s="55">
        <f t="shared" si="931"/>
        <v>0</v>
      </c>
      <c r="AJ3614" s="55">
        <f t="shared" si="932"/>
        <v>0</v>
      </c>
      <c r="AK3614" s="55">
        <f t="shared" si="923"/>
        <v>0</v>
      </c>
      <c r="AL3614" s="55">
        <f t="shared" si="924"/>
        <v>0</v>
      </c>
      <c r="AM3614" s="55">
        <f t="shared" si="925"/>
        <v>0</v>
      </c>
    </row>
    <row r="3615" spans="1:39" x14ac:dyDescent="0.25">
      <c r="A3615" s="47">
        <v>3611</v>
      </c>
      <c r="B3615" s="358" t="str">
        <f>IF(AND(E3615&lt;&gt;0,D3615&lt;&gt;0,F3615&lt;&gt;0),IF(C3615&lt;&gt;0,CONCATENATE(C3615,"-AGr",VLOOKUP(D3615,Listen!$A$2:$G$45,7,FALSE),"-",E3615,"-",F3615,),CONCATENATE("AGr",VLOOKUP(D3615,Listen!$A$2:$G$45,7,FALSE),"-",E3615,"-",F3615)),"keine vollständige ID")</f>
        <v>keine vollständige ID</v>
      </c>
      <c r="C3615" s="359">
        <f>'[2]III_SAV-Details_NB'!B3621</f>
        <v>0</v>
      </c>
      <c r="D3615" s="359">
        <f>'[2]III_SAV-Details_NB'!C3621</f>
        <v>0</v>
      </c>
      <c r="E3615" s="359">
        <f>'[2]III_SAV-Details_NB'!D3621</f>
        <v>0</v>
      </c>
      <c r="F3615" s="490"/>
      <c r="G3615" s="281">
        <f>'[2]III_SAV-Details_NB'!X3621</f>
        <v>0</v>
      </c>
      <c r="H3615" s="281">
        <f t="shared" si="926"/>
        <v>0</v>
      </c>
      <c r="I3615" s="281">
        <f>IF(con_EOGJahr=2025,'[2]III_SAV-Details_NB'!AA3621,IF(con_EOGJahr=2026,'[2]III_SAV-Details_NB'!AB3621,'[2]III_SAV-Details_NB'!AC3621))</f>
        <v>0</v>
      </c>
      <c r="J3615" s="282"/>
      <c r="K3615" s="282"/>
      <c r="L3615" s="282"/>
      <c r="M3615" s="282"/>
      <c r="N3615" s="282"/>
      <c r="O3615" s="282"/>
      <c r="P3615" s="52">
        <f t="shared" si="927"/>
        <v>0</v>
      </c>
      <c r="Q3615" s="60"/>
      <c r="R3615" s="53">
        <f t="shared" si="933"/>
        <v>0</v>
      </c>
      <c r="S3615" s="59"/>
      <c r="T3615" s="61"/>
      <c r="U3615" s="342" t="str">
        <f t="shared" si="937"/>
        <v>k.A.</v>
      </c>
      <c r="V3615" s="343" t="str">
        <f t="shared" si="934"/>
        <v>k.A.</v>
      </c>
      <c r="W3615" s="343" t="str">
        <f>IFERROR(IF(OR($D3615="",$E3615=0,con_Ende=0),"k.A.",IF(VLOOKUP($D3615,rng_ND,5,0)="Nein",VLOOKUP($D3615,rng_ND,2,FALSE),MIN(VLOOKUP($D3615,rng_ND,2,FALSE),A_Stammdaten!$B$19-D_SAV!$E3615+1))),"k.A.")</f>
        <v>k.A.</v>
      </c>
      <c r="X3615" s="343" t="str">
        <f t="shared" si="935"/>
        <v>k.A.</v>
      </c>
      <c r="Y3615" s="62"/>
      <c r="Z3615" s="48">
        <f t="shared" si="936"/>
        <v>0</v>
      </c>
      <c r="AA3615" s="457"/>
      <c r="AB3615" s="55">
        <f t="shared" si="928"/>
        <v>0</v>
      </c>
      <c r="AC3615" s="55">
        <f>IF(A_Stammdaten!$B$25="ja",D_SAV!AA3615,D_SAV!AB3615)</f>
        <v>0</v>
      </c>
      <c r="AD3615" s="478">
        <f>IF(AC3615=0,0,IF(U3615-(con_EOGJahr-D_SAV!E3615)&lt;=0,AC3615,AC3615/V3615))</f>
        <v>0</v>
      </c>
      <c r="AE3615" s="478">
        <f>IFERROR(IF(AND(VLOOKUP(D3615,rng_ND,5,FALSE)="Ja",D_SAV!T3615="degressiv"),D_SAV!AC3615*Y3615/100,0),0)</f>
        <v>0</v>
      </c>
      <c r="AF3615" s="55">
        <f>IFERROR(IF(VLOOKUP(D3615,rng_ND,5,FALSE)="Ja",MAX(D_SAV!AD3615:AE3615),D_SAV!AD3615),0)</f>
        <v>0</v>
      </c>
      <c r="AG3615" s="55">
        <f t="shared" si="929"/>
        <v>0</v>
      </c>
      <c r="AH3615" s="55">
        <f t="shared" si="930"/>
        <v>0</v>
      </c>
      <c r="AI3615" s="55">
        <f t="shared" si="931"/>
        <v>0</v>
      </c>
      <c r="AJ3615" s="55">
        <f t="shared" si="932"/>
        <v>0</v>
      </c>
      <c r="AK3615" s="55">
        <f t="shared" si="923"/>
        <v>0</v>
      </c>
      <c r="AL3615" s="55">
        <f t="shared" si="924"/>
        <v>0</v>
      </c>
      <c r="AM3615" s="55">
        <f t="shared" si="925"/>
        <v>0</v>
      </c>
    </row>
    <row r="3616" spans="1:39" x14ac:dyDescent="0.25">
      <c r="A3616" s="47">
        <v>3612</v>
      </c>
      <c r="B3616" s="358" t="str">
        <f>IF(AND(E3616&lt;&gt;0,D3616&lt;&gt;0,F3616&lt;&gt;0),IF(C3616&lt;&gt;0,CONCATENATE(C3616,"-AGr",VLOOKUP(D3616,Listen!$A$2:$G$45,7,FALSE),"-",E3616,"-",F3616,),CONCATENATE("AGr",VLOOKUP(D3616,Listen!$A$2:$G$45,7,FALSE),"-",E3616,"-",F3616)),"keine vollständige ID")</f>
        <v>keine vollständige ID</v>
      </c>
      <c r="C3616" s="359">
        <f>'[2]III_SAV-Details_NB'!B3622</f>
        <v>0</v>
      </c>
      <c r="D3616" s="359">
        <f>'[2]III_SAV-Details_NB'!C3622</f>
        <v>0</v>
      </c>
      <c r="E3616" s="359">
        <f>'[2]III_SAV-Details_NB'!D3622</f>
        <v>0</v>
      </c>
      <c r="F3616" s="490"/>
      <c r="G3616" s="281">
        <f>'[2]III_SAV-Details_NB'!X3622</f>
        <v>0</v>
      </c>
      <c r="H3616" s="281">
        <f t="shared" si="926"/>
        <v>0</v>
      </c>
      <c r="I3616" s="281">
        <f>IF(con_EOGJahr=2025,'[2]III_SAV-Details_NB'!AA3622,IF(con_EOGJahr=2026,'[2]III_SAV-Details_NB'!AB3622,'[2]III_SAV-Details_NB'!AC3622))</f>
        <v>0</v>
      </c>
      <c r="J3616" s="282"/>
      <c r="K3616" s="282"/>
      <c r="L3616" s="282"/>
      <c r="M3616" s="282"/>
      <c r="N3616" s="282"/>
      <c r="O3616" s="282"/>
      <c r="P3616" s="52">
        <f t="shared" si="927"/>
        <v>0</v>
      </c>
      <c r="Q3616" s="60"/>
      <c r="R3616" s="53">
        <f t="shared" si="933"/>
        <v>0</v>
      </c>
      <c r="S3616" s="59"/>
      <c r="T3616" s="61"/>
      <c r="U3616" s="342" t="str">
        <f t="shared" si="937"/>
        <v>k.A.</v>
      </c>
      <c r="V3616" s="343" t="str">
        <f t="shared" si="934"/>
        <v>k.A.</v>
      </c>
      <c r="W3616" s="343" t="str">
        <f>IFERROR(IF(OR($D3616="",$E3616=0,con_Ende=0),"k.A.",IF(VLOOKUP($D3616,rng_ND,5,0)="Nein",VLOOKUP($D3616,rng_ND,2,FALSE),MIN(VLOOKUP($D3616,rng_ND,2,FALSE),A_Stammdaten!$B$19-D_SAV!$E3616+1))),"k.A.")</f>
        <v>k.A.</v>
      </c>
      <c r="X3616" s="343" t="str">
        <f t="shared" si="935"/>
        <v>k.A.</v>
      </c>
      <c r="Y3616" s="62"/>
      <c r="Z3616" s="48">
        <f t="shared" si="936"/>
        <v>0</v>
      </c>
      <c r="AA3616" s="457"/>
      <c r="AB3616" s="55">
        <f t="shared" si="928"/>
        <v>0</v>
      </c>
      <c r="AC3616" s="55">
        <f>IF(A_Stammdaten!$B$25="ja",D_SAV!AA3616,D_SAV!AB3616)</f>
        <v>0</v>
      </c>
      <c r="AD3616" s="478">
        <f>IF(AC3616=0,0,IF(U3616-(con_EOGJahr-D_SAV!E3616)&lt;=0,AC3616,AC3616/V3616))</f>
        <v>0</v>
      </c>
      <c r="AE3616" s="478">
        <f>IFERROR(IF(AND(VLOOKUP(D3616,rng_ND,5,FALSE)="Ja",D_SAV!T3616="degressiv"),D_SAV!AC3616*Y3616/100,0),0)</f>
        <v>0</v>
      </c>
      <c r="AF3616" s="55">
        <f>IFERROR(IF(VLOOKUP(D3616,rng_ND,5,FALSE)="Ja",MAX(D_SAV!AD3616:AE3616),D_SAV!AD3616),0)</f>
        <v>0</v>
      </c>
      <c r="AG3616" s="55">
        <f t="shared" si="929"/>
        <v>0</v>
      </c>
      <c r="AH3616" s="55">
        <f t="shared" si="930"/>
        <v>0</v>
      </c>
      <c r="AI3616" s="55">
        <f t="shared" si="931"/>
        <v>0</v>
      </c>
      <c r="AJ3616" s="55">
        <f t="shared" si="932"/>
        <v>0</v>
      </c>
      <c r="AK3616" s="55">
        <f t="shared" si="923"/>
        <v>0</v>
      </c>
      <c r="AL3616" s="55">
        <f t="shared" si="924"/>
        <v>0</v>
      </c>
      <c r="AM3616" s="55">
        <f t="shared" si="925"/>
        <v>0</v>
      </c>
    </row>
    <row r="3617" spans="1:39" x14ac:dyDescent="0.25">
      <c r="A3617" s="47">
        <v>3613</v>
      </c>
      <c r="B3617" s="358" t="str">
        <f>IF(AND(E3617&lt;&gt;0,D3617&lt;&gt;0,F3617&lt;&gt;0),IF(C3617&lt;&gt;0,CONCATENATE(C3617,"-AGr",VLOOKUP(D3617,Listen!$A$2:$G$45,7,FALSE),"-",E3617,"-",F3617,),CONCATENATE("AGr",VLOOKUP(D3617,Listen!$A$2:$G$45,7,FALSE),"-",E3617,"-",F3617)),"keine vollständige ID")</f>
        <v>keine vollständige ID</v>
      </c>
      <c r="C3617" s="359">
        <f>'[2]III_SAV-Details_NB'!B3623</f>
        <v>0</v>
      </c>
      <c r="D3617" s="359">
        <f>'[2]III_SAV-Details_NB'!C3623</f>
        <v>0</v>
      </c>
      <c r="E3617" s="359">
        <f>'[2]III_SAV-Details_NB'!D3623</f>
        <v>0</v>
      </c>
      <c r="F3617" s="490"/>
      <c r="G3617" s="281">
        <f>'[2]III_SAV-Details_NB'!X3623</f>
        <v>0</v>
      </c>
      <c r="H3617" s="281">
        <f t="shared" si="926"/>
        <v>0</v>
      </c>
      <c r="I3617" s="281">
        <f>IF(con_EOGJahr=2025,'[2]III_SAV-Details_NB'!AA3623,IF(con_EOGJahr=2026,'[2]III_SAV-Details_NB'!AB3623,'[2]III_SAV-Details_NB'!AC3623))</f>
        <v>0</v>
      </c>
      <c r="J3617" s="282"/>
      <c r="K3617" s="282"/>
      <c r="L3617" s="282"/>
      <c r="M3617" s="282"/>
      <c r="N3617" s="282"/>
      <c r="O3617" s="282"/>
      <c r="P3617" s="52">
        <f t="shared" si="927"/>
        <v>0</v>
      </c>
      <c r="Q3617" s="60"/>
      <c r="R3617" s="53">
        <f t="shared" si="933"/>
        <v>0</v>
      </c>
      <c r="S3617" s="59"/>
      <c r="T3617" s="61"/>
      <c r="U3617" s="342" t="str">
        <f t="shared" si="937"/>
        <v>k.A.</v>
      </c>
      <c r="V3617" s="343" t="str">
        <f t="shared" si="934"/>
        <v>k.A.</v>
      </c>
      <c r="W3617" s="343" t="str">
        <f>IFERROR(IF(OR($D3617="",$E3617=0,con_Ende=0),"k.A.",IF(VLOOKUP($D3617,rng_ND,5,0)="Nein",VLOOKUP($D3617,rng_ND,2,FALSE),MIN(VLOOKUP($D3617,rng_ND,2,FALSE),A_Stammdaten!$B$19-D_SAV!$E3617+1))),"k.A.")</f>
        <v>k.A.</v>
      </c>
      <c r="X3617" s="343" t="str">
        <f t="shared" si="935"/>
        <v>k.A.</v>
      </c>
      <c r="Y3617" s="62"/>
      <c r="Z3617" s="48">
        <f t="shared" si="936"/>
        <v>0</v>
      </c>
      <c r="AA3617" s="457"/>
      <c r="AB3617" s="55">
        <f t="shared" si="928"/>
        <v>0</v>
      </c>
      <c r="AC3617" s="55">
        <f>IF(A_Stammdaten!$B$25="ja",D_SAV!AA3617,D_SAV!AB3617)</f>
        <v>0</v>
      </c>
      <c r="AD3617" s="478">
        <f>IF(AC3617=0,0,IF(U3617-(con_EOGJahr-D_SAV!E3617)&lt;=0,AC3617,AC3617/V3617))</f>
        <v>0</v>
      </c>
      <c r="AE3617" s="478">
        <f>IFERROR(IF(AND(VLOOKUP(D3617,rng_ND,5,FALSE)="Ja",D_SAV!T3617="degressiv"),D_SAV!AC3617*Y3617/100,0),0)</f>
        <v>0</v>
      </c>
      <c r="AF3617" s="55">
        <f>IFERROR(IF(VLOOKUP(D3617,rng_ND,5,FALSE)="Ja",MAX(D_SAV!AD3617:AE3617),D_SAV!AD3617),0)</f>
        <v>0</v>
      </c>
      <c r="AG3617" s="55">
        <f t="shared" si="929"/>
        <v>0</v>
      </c>
      <c r="AH3617" s="55">
        <f t="shared" si="930"/>
        <v>0</v>
      </c>
      <c r="AI3617" s="55">
        <f t="shared" si="931"/>
        <v>0</v>
      </c>
      <c r="AJ3617" s="55">
        <f t="shared" si="932"/>
        <v>0</v>
      </c>
      <c r="AK3617" s="55">
        <f t="shared" si="923"/>
        <v>0</v>
      </c>
      <c r="AL3617" s="55">
        <f t="shared" si="924"/>
        <v>0</v>
      </c>
      <c r="AM3617" s="55">
        <f t="shared" si="925"/>
        <v>0</v>
      </c>
    </row>
    <row r="3618" spans="1:39" x14ac:dyDescent="0.25">
      <c r="A3618" s="47">
        <v>3614</v>
      </c>
      <c r="B3618" s="358" t="str">
        <f>IF(AND(E3618&lt;&gt;0,D3618&lt;&gt;0,F3618&lt;&gt;0),IF(C3618&lt;&gt;0,CONCATENATE(C3618,"-AGr",VLOOKUP(D3618,Listen!$A$2:$G$45,7,FALSE),"-",E3618,"-",F3618,),CONCATENATE("AGr",VLOOKUP(D3618,Listen!$A$2:$G$45,7,FALSE),"-",E3618,"-",F3618)),"keine vollständige ID")</f>
        <v>keine vollständige ID</v>
      </c>
      <c r="C3618" s="359">
        <f>'[2]III_SAV-Details_NB'!B3624</f>
        <v>0</v>
      </c>
      <c r="D3618" s="359">
        <f>'[2]III_SAV-Details_NB'!C3624</f>
        <v>0</v>
      </c>
      <c r="E3618" s="359">
        <f>'[2]III_SAV-Details_NB'!D3624</f>
        <v>0</v>
      </c>
      <c r="F3618" s="490"/>
      <c r="G3618" s="281">
        <f>'[2]III_SAV-Details_NB'!X3624</f>
        <v>0</v>
      </c>
      <c r="H3618" s="281">
        <f t="shared" si="926"/>
        <v>0</v>
      </c>
      <c r="I3618" s="281">
        <f>IF(con_EOGJahr=2025,'[2]III_SAV-Details_NB'!AA3624,IF(con_EOGJahr=2026,'[2]III_SAV-Details_NB'!AB3624,'[2]III_SAV-Details_NB'!AC3624))</f>
        <v>0</v>
      </c>
      <c r="J3618" s="282"/>
      <c r="K3618" s="282"/>
      <c r="L3618" s="282"/>
      <c r="M3618" s="282"/>
      <c r="N3618" s="282"/>
      <c r="O3618" s="282"/>
      <c r="P3618" s="52">
        <f t="shared" si="927"/>
        <v>0</v>
      </c>
      <c r="Q3618" s="60"/>
      <c r="R3618" s="53">
        <f t="shared" si="933"/>
        <v>0</v>
      </c>
      <c r="S3618" s="59"/>
      <c r="T3618" s="61"/>
      <c r="U3618" s="342" t="str">
        <f t="shared" si="937"/>
        <v>k.A.</v>
      </c>
      <c r="V3618" s="343" t="str">
        <f t="shared" si="934"/>
        <v>k.A.</v>
      </c>
      <c r="W3618" s="343" t="str">
        <f>IFERROR(IF(OR($D3618="",$E3618=0,con_Ende=0),"k.A.",IF(VLOOKUP($D3618,rng_ND,5,0)="Nein",VLOOKUP($D3618,rng_ND,2,FALSE),MIN(VLOOKUP($D3618,rng_ND,2,FALSE),A_Stammdaten!$B$19-D_SAV!$E3618+1))),"k.A.")</f>
        <v>k.A.</v>
      </c>
      <c r="X3618" s="343" t="str">
        <f t="shared" si="935"/>
        <v>k.A.</v>
      </c>
      <c r="Y3618" s="62"/>
      <c r="Z3618" s="48">
        <f t="shared" si="936"/>
        <v>0</v>
      </c>
      <c r="AA3618" s="457"/>
      <c r="AB3618" s="55">
        <f t="shared" si="928"/>
        <v>0</v>
      </c>
      <c r="AC3618" s="55">
        <f>IF(A_Stammdaten!$B$25="ja",D_SAV!AA3618,D_SAV!AB3618)</f>
        <v>0</v>
      </c>
      <c r="AD3618" s="478">
        <f>IF(AC3618=0,0,IF(U3618-(con_EOGJahr-D_SAV!E3618)&lt;=0,AC3618,AC3618/V3618))</f>
        <v>0</v>
      </c>
      <c r="AE3618" s="478">
        <f>IFERROR(IF(AND(VLOOKUP(D3618,rng_ND,5,FALSE)="Ja",D_SAV!T3618="degressiv"),D_SAV!AC3618*Y3618/100,0),0)</f>
        <v>0</v>
      </c>
      <c r="AF3618" s="55">
        <f>IFERROR(IF(VLOOKUP(D3618,rng_ND,5,FALSE)="Ja",MAX(D_SAV!AD3618:AE3618),D_SAV!AD3618),0)</f>
        <v>0</v>
      </c>
      <c r="AG3618" s="55">
        <f t="shared" si="929"/>
        <v>0</v>
      </c>
      <c r="AH3618" s="55">
        <f t="shared" si="930"/>
        <v>0</v>
      </c>
      <c r="AI3618" s="55">
        <f t="shared" si="931"/>
        <v>0</v>
      </c>
      <c r="AJ3618" s="55">
        <f t="shared" si="932"/>
        <v>0</v>
      </c>
      <c r="AK3618" s="55">
        <f t="shared" si="923"/>
        <v>0</v>
      </c>
      <c r="AL3618" s="55">
        <f t="shared" si="924"/>
        <v>0</v>
      </c>
      <c r="AM3618" s="55">
        <f t="shared" si="925"/>
        <v>0</v>
      </c>
    </row>
    <row r="3619" spans="1:39" x14ac:dyDescent="0.25">
      <c r="A3619" s="47">
        <v>3615</v>
      </c>
      <c r="B3619" s="358" t="str">
        <f>IF(AND(E3619&lt;&gt;0,D3619&lt;&gt;0,F3619&lt;&gt;0),IF(C3619&lt;&gt;0,CONCATENATE(C3619,"-AGr",VLOOKUP(D3619,Listen!$A$2:$G$45,7,FALSE),"-",E3619,"-",F3619,),CONCATENATE("AGr",VLOOKUP(D3619,Listen!$A$2:$G$45,7,FALSE),"-",E3619,"-",F3619)),"keine vollständige ID")</f>
        <v>keine vollständige ID</v>
      </c>
      <c r="C3619" s="359">
        <f>'[2]III_SAV-Details_NB'!B3625</f>
        <v>0</v>
      </c>
      <c r="D3619" s="359">
        <f>'[2]III_SAV-Details_NB'!C3625</f>
        <v>0</v>
      </c>
      <c r="E3619" s="359">
        <f>'[2]III_SAV-Details_NB'!D3625</f>
        <v>0</v>
      </c>
      <c r="F3619" s="490"/>
      <c r="G3619" s="281">
        <f>'[2]III_SAV-Details_NB'!X3625</f>
        <v>0</v>
      </c>
      <c r="H3619" s="281">
        <f t="shared" si="926"/>
        <v>0</v>
      </c>
      <c r="I3619" s="281">
        <f>IF(con_EOGJahr=2025,'[2]III_SAV-Details_NB'!AA3625,IF(con_EOGJahr=2026,'[2]III_SAV-Details_NB'!AB3625,'[2]III_SAV-Details_NB'!AC3625))</f>
        <v>0</v>
      </c>
      <c r="J3619" s="282"/>
      <c r="K3619" s="282"/>
      <c r="L3619" s="282"/>
      <c r="M3619" s="282"/>
      <c r="N3619" s="282"/>
      <c r="O3619" s="282"/>
      <c r="P3619" s="52">
        <f t="shared" si="927"/>
        <v>0</v>
      </c>
      <c r="Q3619" s="60"/>
      <c r="R3619" s="53">
        <f t="shared" si="933"/>
        <v>0</v>
      </c>
      <c r="S3619" s="59"/>
      <c r="T3619" s="61"/>
      <c r="U3619" s="342" t="str">
        <f t="shared" si="937"/>
        <v>k.A.</v>
      </c>
      <c r="V3619" s="343" t="str">
        <f t="shared" si="934"/>
        <v>k.A.</v>
      </c>
      <c r="W3619" s="343" t="str">
        <f>IFERROR(IF(OR($D3619="",$E3619=0,con_Ende=0),"k.A.",IF(VLOOKUP($D3619,rng_ND,5,0)="Nein",VLOOKUP($D3619,rng_ND,2,FALSE),MIN(VLOOKUP($D3619,rng_ND,2,FALSE),A_Stammdaten!$B$19-D_SAV!$E3619+1))),"k.A.")</f>
        <v>k.A.</v>
      </c>
      <c r="X3619" s="343" t="str">
        <f t="shared" si="935"/>
        <v>k.A.</v>
      </c>
      <c r="Y3619" s="62"/>
      <c r="Z3619" s="48">
        <f t="shared" si="936"/>
        <v>0</v>
      </c>
      <c r="AA3619" s="457"/>
      <c r="AB3619" s="55">
        <f t="shared" si="928"/>
        <v>0</v>
      </c>
      <c r="AC3619" s="55">
        <f>IF(A_Stammdaten!$B$25="ja",D_SAV!AA3619,D_SAV!AB3619)</f>
        <v>0</v>
      </c>
      <c r="AD3619" s="478">
        <f>IF(AC3619=0,0,IF(U3619-(con_EOGJahr-D_SAV!E3619)&lt;=0,AC3619,AC3619/V3619))</f>
        <v>0</v>
      </c>
      <c r="AE3619" s="478">
        <f>IFERROR(IF(AND(VLOOKUP(D3619,rng_ND,5,FALSE)="Ja",D_SAV!T3619="degressiv"),D_SAV!AC3619*Y3619/100,0),0)</f>
        <v>0</v>
      </c>
      <c r="AF3619" s="55">
        <f>IFERROR(IF(VLOOKUP(D3619,rng_ND,5,FALSE)="Ja",MAX(D_SAV!AD3619:AE3619),D_SAV!AD3619),0)</f>
        <v>0</v>
      </c>
      <c r="AG3619" s="55">
        <f t="shared" si="929"/>
        <v>0</v>
      </c>
      <c r="AH3619" s="55">
        <f t="shared" si="930"/>
        <v>0</v>
      </c>
      <c r="AI3619" s="55">
        <f t="shared" si="931"/>
        <v>0</v>
      </c>
      <c r="AJ3619" s="55">
        <f t="shared" si="932"/>
        <v>0</v>
      </c>
      <c r="AK3619" s="55">
        <f t="shared" si="923"/>
        <v>0</v>
      </c>
      <c r="AL3619" s="55">
        <f t="shared" si="924"/>
        <v>0</v>
      </c>
      <c r="AM3619" s="55">
        <f t="shared" si="925"/>
        <v>0</v>
      </c>
    </row>
    <row r="3620" spans="1:39" x14ac:dyDescent="0.25">
      <c r="A3620" s="47">
        <v>3616</v>
      </c>
      <c r="B3620" s="358" t="str">
        <f>IF(AND(E3620&lt;&gt;0,D3620&lt;&gt;0,F3620&lt;&gt;0),IF(C3620&lt;&gt;0,CONCATENATE(C3620,"-AGr",VLOOKUP(D3620,Listen!$A$2:$G$45,7,FALSE),"-",E3620,"-",F3620,),CONCATENATE("AGr",VLOOKUP(D3620,Listen!$A$2:$G$45,7,FALSE),"-",E3620,"-",F3620)),"keine vollständige ID")</f>
        <v>keine vollständige ID</v>
      </c>
      <c r="C3620" s="359">
        <f>'[2]III_SAV-Details_NB'!B3626</f>
        <v>0</v>
      </c>
      <c r="D3620" s="359">
        <f>'[2]III_SAV-Details_NB'!C3626</f>
        <v>0</v>
      </c>
      <c r="E3620" s="359">
        <f>'[2]III_SAV-Details_NB'!D3626</f>
        <v>0</v>
      </c>
      <c r="F3620" s="490"/>
      <c r="G3620" s="281">
        <f>'[2]III_SAV-Details_NB'!X3626</f>
        <v>0</v>
      </c>
      <c r="H3620" s="281">
        <f t="shared" si="926"/>
        <v>0</v>
      </c>
      <c r="I3620" s="281">
        <f>IF(con_EOGJahr=2025,'[2]III_SAV-Details_NB'!AA3626,IF(con_EOGJahr=2026,'[2]III_SAV-Details_NB'!AB3626,'[2]III_SAV-Details_NB'!AC3626))</f>
        <v>0</v>
      </c>
      <c r="J3620" s="282"/>
      <c r="K3620" s="282"/>
      <c r="L3620" s="282"/>
      <c r="M3620" s="282"/>
      <c r="N3620" s="282"/>
      <c r="O3620" s="282"/>
      <c r="P3620" s="52">
        <f t="shared" si="927"/>
        <v>0</v>
      </c>
      <c r="Q3620" s="60"/>
      <c r="R3620" s="53">
        <f t="shared" si="933"/>
        <v>0</v>
      </c>
      <c r="S3620" s="59"/>
      <c r="T3620" s="61"/>
      <c r="U3620" s="342" t="str">
        <f t="shared" si="937"/>
        <v>k.A.</v>
      </c>
      <c r="V3620" s="343" t="str">
        <f t="shared" si="934"/>
        <v>k.A.</v>
      </c>
      <c r="W3620" s="343" t="str">
        <f>IFERROR(IF(OR($D3620="",$E3620=0,con_Ende=0),"k.A.",IF(VLOOKUP($D3620,rng_ND,5,0)="Nein",VLOOKUP($D3620,rng_ND,2,FALSE),MIN(VLOOKUP($D3620,rng_ND,2,FALSE),A_Stammdaten!$B$19-D_SAV!$E3620+1))),"k.A.")</f>
        <v>k.A.</v>
      </c>
      <c r="X3620" s="343" t="str">
        <f t="shared" si="935"/>
        <v>k.A.</v>
      </c>
      <c r="Y3620" s="62"/>
      <c r="Z3620" s="48">
        <f t="shared" si="936"/>
        <v>0</v>
      </c>
      <c r="AA3620" s="457"/>
      <c r="AB3620" s="55">
        <f t="shared" si="928"/>
        <v>0</v>
      </c>
      <c r="AC3620" s="55">
        <f>IF(A_Stammdaten!$B$25="ja",D_SAV!AA3620,D_SAV!AB3620)</f>
        <v>0</v>
      </c>
      <c r="AD3620" s="478">
        <f>IF(AC3620=0,0,IF(U3620-(con_EOGJahr-D_SAV!E3620)&lt;=0,AC3620,AC3620/V3620))</f>
        <v>0</v>
      </c>
      <c r="AE3620" s="478">
        <f>IFERROR(IF(AND(VLOOKUP(D3620,rng_ND,5,FALSE)="Ja",D_SAV!T3620="degressiv"),D_SAV!AC3620*Y3620/100,0),0)</f>
        <v>0</v>
      </c>
      <c r="AF3620" s="55">
        <f>IFERROR(IF(VLOOKUP(D3620,rng_ND,5,FALSE)="Ja",MAX(D_SAV!AD3620:AE3620),D_SAV!AD3620),0)</f>
        <v>0</v>
      </c>
      <c r="AG3620" s="55">
        <f t="shared" si="929"/>
        <v>0</v>
      </c>
      <c r="AH3620" s="55">
        <f t="shared" si="930"/>
        <v>0</v>
      </c>
      <c r="AI3620" s="55">
        <f t="shared" si="931"/>
        <v>0</v>
      </c>
      <c r="AJ3620" s="55">
        <f t="shared" si="932"/>
        <v>0</v>
      </c>
      <c r="AK3620" s="55">
        <f t="shared" si="923"/>
        <v>0</v>
      </c>
      <c r="AL3620" s="55">
        <f t="shared" si="924"/>
        <v>0</v>
      </c>
      <c r="AM3620" s="55">
        <f t="shared" si="925"/>
        <v>0</v>
      </c>
    </row>
    <row r="3621" spans="1:39" x14ac:dyDescent="0.25">
      <c r="A3621" s="47">
        <v>3617</v>
      </c>
      <c r="B3621" s="358" t="str">
        <f>IF(AND(E3621&lt;&gt;0,D3621&lt;&gt;0,F3621&lt;&gt;0),IF(C3621&lt;&gt;0,CONCATENATE(C3621,"-AGr",VLOOKUP(D3621,Listen!$A$2:$G$45,7,FALSE),"-",E3621,"-",F3621,),CONCATENATE("AGr",VLOOKUP(D3621,Listen!$A$2:$G$45,7,FALSE),"-",E3621,"-",F3621)),"keine vollständige ID")</f>
        <v>keine vollständige ID</v>
      </c>
      <c r="C3621" s="359">
        <f>'[2]III_SAV-Details_NB'!B3627</f>
        <v>0</v>
      </c>
      <c r="D3621" s="359">
        <f>'[2]III_SAV-Details_NB'!C3627</f>
        <v>0</v>
      </c>
      <c r="E3621" s="359">
        <f>'[2]III_SAV-Details_NB'!D3627</f>
        <v>0</v>
      </c>
      <c r="F3621" s="490"/>
      <c r="G3621" s="281">
        <f>'[2]III_SAV-Details_NB'!X3627</f>
        <v>0</v>
      </c>
      <c r="H3621" s="281">
        <f t="shared" si="926"/>
        <v>0</v>
      </c>
      <c r="I3621" s="281">
        <f>IF(con_EOGJahr=2025,'[2]III_SAV-Details_NB'!AA3627,IF(con_EOGJahr=2026,'[2]III_SAV-Details_NB'!AB3627,'[2]III_SAV-Details_NB'!AC3627))</f>
        <v>0</v>
      </c>
      <c r="J3621" s="282"/>
      <c r="K3621" s="282"/>
      <c r="L3621" s="282"/>
      <c r="M3621" s="282"/>
      <c r="N3621" s="282"/>
      <c r="O3621" s="282"/>
      <c r="P3621" s="52">
        <f t="shared" si="927"/>
        <v>0</v>
      </c>
      <c r="Q3621" s="60"/>
      <c r="R3621" s="53">
        <f t="shared" si="933"/>
        <v>0</v>
      </c>
      <c r="S3621" s="59"/>
      <c r="T3621" s="61"/>
      <c r="U3621" s="342" t="str">
        <f t="shared" si="937"/>
        <v>k.A.</v>
      </c>
      <c r="V3621" s="343" t="str">
        <f t="shared" si="934"/>
        <v>k.A.</v>
      </c>
      <c r="W3621" s="343" t="str">
        <f>IFERROR(IF(OR($D3621="",$E3621=0,con_Ende=0),"k.A.",IF(VLOOKUP($D3621,rng_ND,5,0)="Nein",VLOOKUP($D3621,rng_ND,2,FALSE),MIN(VLOOKUP($D3621,rng_ND,2,FALSE),A_Stammdaten!$B$19-D_SAV!$E3621+1))),"k.A.")</f>
        <v>k.A.</v>
      </c>
      <c r="X3621" s="343" t="str">
        <f t="shared" si="935"/>
        <v>k.A.</v>
      </c>
      <c r="Y3621" s="62"/>
      <c r="Z3621" s="48">
        <f t="shared" si="936"/>
        <v>0</v>
      </c>
      <c r="AA3621" s="457"/>
      <c r="AB3621" s="55">
        <f t="shared" si="928"/>
        <v>0</v>
      </c>
      <c r="AC3621" s="55">
        <f>IF(A_Stammdaten!$B$25="ja",D_SAV!AA3621,D_SAV!AB3621)</f>
        <v>0</v>
      </c>
      <c r="AD3621" s="478">
        <f>IF(AC3621=0,0,IF(U3621-(con_EOGJahr-D_SAV!E3621)&lt;=0,AC3621,AC3621/V3621))</f>
        <v>0</v>
      </c>
      <c r="AE3621" s="478">
        <f>IFERROR(IF(AND(VLOOKUP(D3621,rng_ND,5,FALSE)="Ja",D_SAV!T3621="degressiv"),D_SAV!AC3621*Y3621/100,0),0)</f>
        <v>0</v>
      </c>
      <c r="AF3621" s="55">
        <f>IFERROR(IF(VLOOKUP(D3621,rng_ND,5,FALSE)="Ja",MAX(D_SAV!AD3621:AE3621),D_SAV!AD3621),0)</f>
        <v>0</v>
      </c>
      <c r="AG3621" s="55">
        <f t="shared" si="929"/>
        <v>0</v>
      </c>
      <c r="AH3621" s="55">
        <f t="shared" si="930"/>
        <v>0</v>
      </c>
      <c r="AI3621" s="55">
        <f t="shared" si="931"/>
        <v>0</v>
      </c>
      <c r="AJ3621" s="55">
        <f t="shared" si="932"/>
        <v>0</v>
      </c>
      <c r="AK3621" s="55">
        <f t="shared" si="923"/>
        <v>0</v>
      </c>
      <c r="AL3621" s="55">
        <f t="shared" si="924"/>
        <v>0</v>
      </c>
      <c r="AM3621" s="55">
        <f t="shared" si="925"/>
        <v>0</v>
      </c>
    </row>
    <row r="3622" spans="1:39" x14ac:dyDescent="0.25">
      <c r="A3622" s="47">
        <v>3618</v>
      </c>
      <c r="B3622" s="358" t="str">
        <f>IF(AND(E3622&lt;&gt;0,D3622&lt;&gt;0,F3622&lt;&gt;0),IF(C3622&lt;&gt;0,CONCATENATE(C3622,"-AGr",VLOOKUP(D3622,Listen!$A$2:$G$45,7,FALSE),"-",E3622,"-",F3622,),CONCATENATE("AGr",VLOOKUP(D3622,Listen!$A$2:$G$45,7,FALSE),"-",E3622,"-",F3622)),"keine vollständige ID")</f>
        <v>keine vollständige ID</v>
      </c>
      <c r="C3622" s="359">
        <f>'[2]III_SAV-Details_NB'!B3628</f>
        <v>0</v>
      </c>
      <c r="D3622" s="359">
        <f>'[2]III_SAV-Details_NB'!C3628</f>
        <v>0</v>
      </c>
      <c r="E3622" s="359">
        <f>'[2]III_SAV-Details_NB'!D3628</f>
        <v>0</v>
      </c>
      <c r="F3622" s="490"/>
      <c r="G3622" s="281">
        <f>'[2]III_SAV-Details_NB'!X3628</f>
        <v>0</v>
      </c>
      <c r="H3622" s="281">
        <f t="shared" si="926"/>
        <v>0</v>
      </c>
      <c r="I3622" s="281">
        <f>IF(con_EOGJahr=2025,'[2]III_SAV-Details_NB'!AA3628,IF(con_EOGJahr=2026,'[2]III_SAV-Details_NB'!AB3628,'[2]III_SAV-Details_NB'!AC3628))</f>
        <v>0</v>
      </c>
      <c r="J3622" s="282"/>
      <c r="K3622" s="282"/>
      <c r="L3622" s="282"/>
      <c r="M3622" s="282"/>
      <c r="N3622" s="282"/>
      <c r="O3622" s="282"/>
      <c r="P3622" s="52">
        <f t="shared" si="927"/>
        <v>0</v>
      </c>
      <c r="Q3622" s="60"/>
      <c r="R3622" s="53">
        <f t="shared" si="933"/>
        <v>0</v>
      </c>
      <c r="S3622" s="59"/>
      <c r="T3622" s="61"/>
      <c r="U3622" s="342" t="str">
        <f t="shared" si="937"/>
        <v>k.A.</v>
      </c>
      <c r="V3622" s="343" t="str">
        <f t="shared" si="934"/>
        <v>k.A.</v>
      </c>
      <c r="W3622" s="343" t="str">
        <f>IFERROR(IF(OR($D3622="",$E3622=0,con_Ende=0),"k.A.",IF(VLOOKUP($D3622,rng_ND,5,0)="Nein",VLOOKUP($D3622,rng_ND,2,FALSE),MIN(VLOOKUP($D3622,rng_ND,2,FALSE),A_Stammdaten!$B$19-D_SAV!$E3622+1))),"k.A.")</f>
        <v>k.A.</v>
      </c>
      <c r="X3622" s="343" t="str">
        <f t="shared" si="935"/>
        <v>k.A.</v>
      </c>
      <c r="Y3622" s="62"/>
      <c r="Z3622" s="48">
        <f t="shared" si="936"/>
        <v>0</v>
      </c>
      <c r="AA3622" s="457"/>
      <c r="AB3622" s="55">
        <f t="shared" si="928"/>
        <v>0</v>
      </c>
      <c r="AC3622" s="55">
        <f>IF(A_Stammdaten!$B$25="ja",D_SAV!AA3622,D_SAV!AB3622)</f>
        <v>0</v>
      </c>
      <c r="AD3622" s="478">
        <f>IF(AC3622=0,0,IF(U3622-(con_EOGJahr-D_SAV!E3622)&lt;=0,AC3622,AC3622/V3622))</f>
        <v>0</v>
      </c>
      <c r="AE3622" s="478">
        <f>IFERROR(IF(AND(VLOOKUP(D3622,rng_ND,5,FALSE)="Ja",D_SAV!T3622="degressiv"),D_SAV!AC3622*Y3622/100,0),0)</f>
        <v>0</v>
      </c>
      <c r="AF3622" s="55">
        <f>IFERROR(IF(VLOOKUP(D3622,rng_ND,5,FALSE)="Ja",MAX(D_SAV!AD3622:AE3622),D_SAV!AD3622),0)</f>
        <v>0</v>
      </c>
      <c r="AG3622" s="55">
        <f t="shared" si="929"/>
        <v>0</v>
      </c>
      <c r="AH3622" s="55">
        <f t="shared" si="930"/>
        <v>0</v>
      </c>
      <c r="AI3622" s="55">
        <f t="shared" si="931"/>
        <v>0</v>
      </c>
      <c r="AJ3622" s="55">
        <f t="shared" si="932"/>
        <v>0</v>
      </c>
      <c r="AK3622" s="55">
        <f t="shared" si="923"/>
        <v>0</v>
      </c>
      <c r="AL3622" s="55">
        <f t="shared" si="924"/>
        <v>0</v>
      </c>
      <c r="AM3622" s="55">
        <f t="shared" si="925"/>
        <v>0</v>
      </c>
    </row>
    <row r="3623" spans="1:39" x14ac:dyDescent="0.25">
      <c r="A3623" s="47">
        <v>3619</v>
      </c>
      <c r="B3623" s="358" t="str">
        <f>IF(AND(E3623&lt;&gt;0,D3623&lt;&gt;0,F3623&lt;&gt;0),IF(C3623&lt;&gt;0,CONCATENATE(C3623,"-AGr",VLOOKUP(D3623,Listen!$A$2:$G$45,7,FALSE),"-",E3623,"-",F3623,),CONCATENATE("AGr",VLOOKUP(D3623,Listen!$A$2:$G$45,7,FALSE),"-",E3623,"-",F3623)),"keine vollständige ID")</f>
        <v>keine vollständige ID</v>
      </c>
      <c r="C3623" s="359">
        <f>'[2]III_SAV-Details_NB'!B3629</f>
        <v>0</v>
      </c>
      <c r="D3623" s="359">
        <f>'[2]III_SAV-Details_NB'!C3629</f>
        <v>0</v>
      </c>
      <c r="E3623" s="359">
        <f>'[2]III_SAV-Details_NB'!D3629</f>
        <v>0</v>
      </c>
      <c r="F3623" s="490"/>
      <c r="G3623" s="281">
        <f>'[2]III_SAV-Details_NB'!X3629</f>
        <v>0</v>
      </c>
      <c r="H3623" s="281">
        <f t="shared" si="926"/>
        <v>0</v>
      </c>
      <c r="I3623" s="281">
        <f>IF(con_EOGJahr=2025,'[2]III_SAV-Details_NB'!AA3629,IF(con_EOGJahr=2026,'[2]III_SAV-Details_NB'!AB3629,'[2]III_SAV-Details_NB'!AC3629))</f>
        <v>0</v>
      </c>
      <c r="J3623" s="282"/>
      <c r="K3623" s="282"/>
      <c r="L3623" s="282"/>
      <c r="M3623" s="282"/>
      <c r="N3623" s="282"/>
      <c r="O3623" s="282"/>
      <c r="P3623" s="52">
        <f t="shared" si="927"/>
        <v>0</v>
      </c>
      <c r="Q3623" s="60"/>
      <c r="R3623" s="53">
        <f t="shared" si="933"/>
        <v>0</v>
      </c>
      <c r="S3623" s="59"/>
      <c r="T3623" s="61"/>
      <c r="U3623" s="342" t="str">
        <f t="shared" si="937"/>
        <v>k.A.</v>
      </c>
      <c r="V3623" s="343" t="str">
        <f t="shared" si="934"/>
        <v>k.A.</v>
      </c>
      <c r="W3623" s="343" t="str">
        <f>IFERROR(IF(OR($D3623="",$E3623=0,con_Ende=0),"k.A.",IF(VLOOKUP($D3623,rng_ND,5,0)="Nein",VLOOKUP($D3623,rng_ND,2,FALSE),MIN(VLOOKUP($D3623,rng_ND,2,FALSE),A_Stammdaten!$B$19-D_SAV!$E3623+1))),"k.A.")</f>
        <v>k.A.</v>
      </c>
      <c r="X3623" s="343" t="str">
        <f t="shared" si="935"/>
        <v>k.A.</v>
      </c>
      <c r="Y3623" s="62"/>
      <c r="Z3623" s="48">
        <f t="shared" si="936"/>
        <v>0</v>
      </c>
      <c r="AA3623" s="457"/>
      <c r="AB3623" s="55">
        <f t="shared" si="928"/>
        <v>0</v>
      </c>
      <c r="AC3623" s="55">
        <f>IF(A_Stammdaten!$B$25="ja",D_SAV!AA3623,D_SAV!AB3623)</f>
        <v>0</v>
      </c>
      <c r="AD3623" s="478">
        <f>IF(AC3623=0,0,IF(U3623-(con_EOGJahr-D_SAV!E3623)&lt;=0,AC3623,AC3623/V3623))</f>
        <v>0</v>
      </c>
      <c r="AE3623" s="478">
        <f>IFERROR(IF(AND(VLOOKUP(D3623,rng_ND,5,FALSE)="Ja",D_SAV!T3623="degressiv"),D_SAV!AC3623*Y3623/100,0),0)</f>
        <v>0</v>
      </c>
      <c r="AF3623" s="55">
        <f>IFERROR(IF(VLOOKUP(D3623,rng_ND,5,FALSE)="Ja",MAX(D_SAV!AD3623:AE3623),D_SAV!AD3623),0)</f>
        <v>0</v>
      </c>
      <c r="AG3623" s="55">
        <f t="shared" si="929"/>
        <v>0</v>
      </c>
      <c r="AH3623" s="55">
        <f t="shared" si="930"/>
        <v>0</v>
      </c>
      <c r="AI3623" s="55">
        <f t="shared" si="931"/>
        <v>0</v>
      </c>
      <c r="AJ3623" s="55">
        <f t="shared" si="932"/>
        <v>0</v>
      </c>
      <c r="AK3623" s="55">
        <f t="shared" si="923"/>
        <v>0</v>
      </c>
      <c r="AL3623" s="55">
        <f t="shared" si="924"/>
        <v>0</v>
      </c>
      <c r="AM3623" s="55">
        <f t="shared" si="925"/>
        <v>0</v>
      </c>
    </row>
    <row r="3624" spans="1:39" x14ac:dyDescent="0.25">
      <c r="A3624" s="47">
        <v>3620</v>
      </c>
      <c r="B3624" s="358" t="str">
        <f>IF(AND(E3624&lt;&gt;0,D3624&lt;&gt;0,F3624&lt;&gt;0),IF(C3624&lt;&gt;0,CONCATENATE(C3624,"-AGr",VLOOKUP(D3624,Listen!$A$2:$G$45,7,FALSE),"-",E3624,"-",F3624,),CONCATENATE("AGr",VLOOKUP(D3624,Listen!$A$2:$G$45,7,FALSE),"-",E3624,"-",F3624)),"keine vollständige ID")</f>
        <v>keine vollständige ID</v>
      </c>
      <c r="C3624" s="359">
        <f>'[2]III_SAV-Details_NB'!B3630</f>
        <v>0</v>
      </c>
      <c r="D3624" s="359">
        <f>'[2]III_SAV-Details_NB'!C3630</f>
        <v>0</v>
      </c>
      <c r="E3624" s="359">
        <f>'[2]III_SAV-Details_NB'!D3630</f>
        <v>0</v>
      </c>
      <c r="F3624" s="490"/>
      <c r="G3624" s="281">
        <f>'[2]III_SAV-Details_NB'!X3630</f>
        <v>0</v>
      </c>
      <c r="H3624" s="281">
        <f t="shared" si="926"/>
        <v>0</v>
      </c>
      <c r="I3624" s="281">
        <f>IF(con_EOGJahr=2025,'[2]III_SAV-Details_NB'!AA3630,IF(con_EOGJahr=2026,'[2]III_SAV-Details_NB'!AB3630,'[2]III_SAV-Details_NB'!AC3630))</f>
        <v>0</v>
      </c>
      <c r="J3624" s="282"/>
      <c r="K3624" s="282"/>
      <c r="L3624" s="282"/>
      <c r="M3624" s="282"/>
      <c r="N3624" s="282"/>
      <c r="O3624" s="282"/>
      <c r="P3624" s="52">
        <f t="shared" si="927"/>
        <v>0</v>
      </c>
      <c r="Q3624" s="60"/>
      <c r="R3624" s="53">
        <f t="shared" si="933"/>
        <v>0</v>
      </c>
      <c r="S3624" s="59"/>
      <c r="T3624" s="61"/>
      <c r="U3624" s="342" t="str">
        <f t="shared" si="937"/>
        <v>k.A.</v>
      </c>
      <c r="V3624" s="343" t="str">
        <f t="shared" si="934"/>
        <v>k.A.</v>
      </c>
      <c r="W3624" s="343" t="str">
        <f>IFERROR(IF(OR($D3624="",$E3624=0,con_Ende=0),"k.A.",IF(VLOOKUP($D3624,rng_ND,5,0)="Nein",VLOOKUP($D3624,rng_ND,2,FALSE),MIN(VLOOKUP($D3624,rng_ND,2,FALSE),A_Stammdaten!$B$19-D_SAV!$E3624+1))),"k.A.")</f>
        <v>k.A.</v>
      </c>
      <c r="X3624" s="343" t="str">
        <f t="shared" si="935"/>
        <v>k.A.</v>
      </c>
      <c r="Y3624" s="62"/>
      <c r="Z3624" s="48">
        <f t="shared" si="936"/>
        <v>0</v>
      </c>
      <c r="AA3624" s="457"/>
      <c r="AB3624" s="55">
        <f t="shared" si="928"/>
        <v>0</v>
      </c>
      <c r="AC3624" s="55">
        <f>IF(A_Stammdaten!$B$25="ja",D_SAV!AA3624,D_SAV!AB3624)</f>
        <v>0</v>
      </c>
      <c r="AD3624" s="478">
        <f>IF(AC3624=0,0,IF(U3624-(con_EOGJahr-D_SAV!E3624)&lt;=0,AC3624,AC3624/V3624))</f>
        <v>0</v>
      </c>
      <c r="AE3624" s="478">
        <f>IFERROR(IF(AND(VLOOKUP(D3624,rng_ND,5,FALSE)="Ja",D_SAV!T3624="degressiv"),D_SAV!AC3624*Y3624/100,0),0)</f>
        <v>0</v>
      </c>
      <c r="AF3624" s="55">
        <f>IFERROR(IF(VLOOKUP(D3624,rng_ND,5,FALSE)="Ja",MAX(D_SAV!AD3624:AE3624),D_SAV!AD3624),0)</f>
        <v>0</v>
      </c>
      <c r="AG3624" s="55">
        <f t="shared" si="929"/>
        <v>0</v>
      </c>
      <c r="AH3624" s="55">
        <f t="shared" si="930"/>
        <v>0</v>
      </c>
      <c r="AI3624" s="55">
        <f t="shared" si="931"/>
        <v>0</v>
      </c>
      <c r="AJ3624" s="55">
        <f t="shared" si="932"/>
        <v>0</v>
      </c>
      <c r="AK3624" s="55">
        <f t="shared" si="923"/>
        <v>0</v>
      </c>
      <c r="AL3624" s="55">
        <f t="shared" si="924"/>
        <v>0</v>
      </c>
      <c r="AM3624" s="55">
        <f t="shared" si="925"/>
        <v>0</v>
      </c>
    </row>
    <row r="3625" spans="1:39" x14ac:dyDescent="0.25">
      <c r="A3625" s="47">
        <v>3621</v>
      </c>
      <c r="B3625" s="358" t="str">
        <f>IF(AND(E3625&lt;&gt;0,D3625&lt;&gt;0,F3625&lt;&gt;0),IF(C3625&lt;&gt;0,CONCATENATE(C3625,"-AGr",VLOOKUP(D3625,Listen!$A$2:$G$45,7,FALSE),"-",E3625,"-",F3625,),CONCATENATE("AGr",VLOOKUP(D3625,Listen!$A$2:$G$45,7,FALSE),"-",E3625,"-",F3625)),"keine vollständige ID")</f>
        <v>keine vollständige ID</v>
      </c>
      <c r="C3625" s="359">
        <f>'[2]III_SAV-Details_NB'!B3631</f>
        <v>0</v>
      </c>
      <c r="D3625" s="359">
        <f>'[2]III_SAV-Details_NB'!C3631</f>
        <v>0</v>
      </c>
      <c r="E3625" s="359">
        <f>'[2]III_SAV-Details_NB'!D3631</f>
        <v>0</v>
      </c>
      <c r="F3625" s="490"/>
      <c r="G3625" s="281">
        <f>'[2]III_SAV-Details_NB'!X3631</f>
        <v>0</v>
      </c>
      <c r="H3625" s="281">
        <f t="shared" si="926"/>
        <v>0</v>
      </c>
      <c r="I3625" s="281">
        <f>IF(con_EOGJahr=2025,'[2]III_SAV-Details_NB'!AA3631,IF(con_EOGJahr=2026,'[2]III_SAV-Details_NB'!AB3631,'[2]III_SAV-Details_NB'!AC3631))</f>
        <v>0</v>
      </c>
      <c r="J3625" s="282"/>
      <c r="K3625" s="282"/>
      <c r="L3625" s="282"/>
      <c r="M3625" s="282"/>
      <c r="N3625" s="282"/>
      <c r="O3625" s="282"/>
      <c r="P3625" s="52">
        <f t="shared" si="927"/>
        <v>0</v>
      </c>
      <c r="Q3625" s="60"/>
      <c r="R3625" s="53">
        <f t="shared" si="933"/>
        <v>0</v>
      </c>
      <c r="S3625" s="59"/>
      <c r="T3625" s="61"/>
      <c r="U3625" s="342" t="str">
        <f t="shared" si="937"/>
        <v>k.A.</v>
      </c>
      <c r="V3625" s="343" t="str">
        <f t="shared" si="934"/>
        <v>k.A.</v>
      </c>
      <c r="W3625" s="343" t="str">
        <f>IFERROR(IF(OR($D3625="",$E3625=0,con_Ende=0),"k.A.",IF(VLOOKUP($D3625,rng_ND,5,0)="Nein",VLOOKUP($D3625,rng_ND,2,FALSE),MIN(VLOOKUP($D3625,rng_ND,2,FALSE),A_Stammdaten!$B$19-D_SAV!$E3625+1))),"k.A.")</f>
        <v>k.A.</v>
      </c>
      <c r="X3625" s="343" t="str">
        <f t="shared" si="935"/>
        <v>k.A.</v>
      </c>
      <c r="Y3625" s="62"/>
      <c r="Z3625" s="48">
        <f t="shared" si="936"/>
        <v>0</v>
      </c>
      <c r="AA3625" s="457"/>
      <c r="AB3625" s="55">
        <f t="shared" si="928"/>
        <v>0</v>
      </c>
      <c r="AC3625" s="55">
        <f>IF(A_Stammdaten!$B$25="ja",D_SAV!AA3625,D_SAV!AB3625)</f>
        <v>0</v>
      </c>
      <c r="AD3625" s="478">
        <f>IF(AC3625=0,0,IF(U3625-(con_EOGJahr-D_SAV!E3625)&lt;=0,AC3625,AC3625/V3625))</f>
        <v>0</v>
      </c>
      <c r="AE3625" s="478">
        <f>IFERROR(IF(AND(VLOOKUP(D3625,rng_ND,5,FALSE)="Ja",D_SAV!T3625="degressiv"),D_SAV!AC3625*Y3625/100,0),0)</f>
        <v>0</v>
      </c>
      <c r="AF3625" s="55">
        <f>IFERROR(IF(VLOOKUP(D3625,rng_ND,5,FALSE)="Ja",MAX(D_SAV!AD3625:AE3625),D_SAV!AD3625),0)</f>
        <v>0</v>
      </c>
      <c r="AG3625" s="55">
        <f t="shared" si="929"/>
        <v>0</v>
      </c>
      <c r="AH3625" s="55">
        <f t="shared" si="930"/>
        <v>0</v>
      </c>
      <c r="AI3625" s="55">
        <f t="shared" si="931"/>
        <v>0</v>
      </c>
      <c r="AJ3625" s="55">
        <f t="shared" si="932"/>
        <v>0</v>
      </c>
      <c r="AK3625" s="55">
        <f t="shared" si="923"/>
        <v>0</v>
      </c>
      <c r="AL3625" s="55">
        <f t="shared" si="924"/>
        <v>0</v>
      </c>
      <c r="AM3625" s="55">
        <f t="shared" si="925"/>
        <v>0</v>
      </c>
    </row>
    <row r="3626" spans="1:39" x14ac:dyDescent="0.25">
      <c r="A3626" s="47">
        <v>3622</v>
      </c>
      <c r="B3626" s="358" t="str">
        <f>IF(AND(E3626&lt;&gt;0,D3626&lt;&gt;0,F3626&lt;&gt;0),IF(C3626&lt;&gt;0,CONCATENATE(C3626,"-AGr",VLOOKUP(D3626,Listen!$A$2:$G$45,7,FALSE),"-",E3626,"-",F3626,),CONCATENATE("AGr",VLOOKUP(D3626,Listen!$A$2:$G$45,7,FALSE),"-",E3626,"-",F3626)),"keine vollständige ID")</f>
        <v>keine vollständige ID</v>
      </c>
      <c r="C3626" s="359">
        <f>'[2]III_SAV-Details_NB'!B3632</f>
        <v>0</v>
      </c>
      <c r="D3626" s="359">
        <f>'[2]III_SAV-Details_NB'!C3632</f>
        <v>0</v>
      </c>
      <c r="E3626" s="359">
        <f>'[2]III_SAV-Details_NB'!D3632</f>
        <v>0</v>
      </c>
      <c r="F3626" s="490"/>
      <c r="G3626" s="281">
        <f>'[2]III_SAV-Details_NB'!X3632</f>
        <v>0</v>
      </c>
      <c r="H3626" s="281">
        <f t="shared" si="926"/>
        <v>0</v>
      </c>
      <c r="I3626" s="281">
        <f>IF(con_EOGJahr=2025,'[2]III_SAV-Details_NB'!AA3632,IF(con_EOGJahr=2026,'[2]III_SAV-Details_NB'!AB3632,'[2]III_SAV-Details_NB'!AC3632))</f>
        <v>0</v>
      </c>
      <c r="J3626" s="282"/>
      <c r="K3626" s="282"/>
      <c r="L3626" s="282"/>
      <c r="M3626" s="282"/>
      <c r="N3626" s="282"/>
      <c r="O3626" s="282"/>
      <c r="P3626" s="52">
        <f t="shared" si="927"/>
        <v>0</v>
      </c>
      <c r="Q3626" s="60"/>
      <c r="R3626" s="53">
        <f t="shared" si="933"/>
        <v>0</v>
      </c>
      <c r="S3626" s="59"/>
      <c r="T3626" s="61"/>
      <c r="U3626" s="342" t="str">
        <f t="shared" si="937"/>
        <v>k.A.</v>
      </c>
      <c r="V3626" s="343" t="str">
        <f t="shared" si="934"/>
        <v>k.A.</v>
      </c>
      <c r="W3626" s="343" t="str">
        <f>IFERROR(IF(OR($D3626="",$E3626=0,con_Ende=0),"k.A.",IF(VLOOKUP($D3626,rng_ND,5,0)="Nein",VLOOKUP($D3626,rng_ND,2,FALSE),MIN(VLOOKUP($D3626,rng_ND,2,FALSE),A_Stammdaten!$B$19-D_SAV!$E3626+1))),"k.A.")</f>
        <v>k.A.</v>
      </c>
      <c r="X3626" s="343" t="str">
        <f t="shared" si="935"/>
        <v>k.A.</v>
      </c>
      <c r="Y3626" s="62"/>
      <c r="Z3626" s="48">
        <f t="shared" si="936"/>
        <v>0</v>
      </c>
      <c r="AA3626" s="457"/>
      <c r="AB3626" s="55">
        <f t="shared" si="928"/>
        <v>0</v>
      </c>
      <c r="AC3626" s="55">
        <f>IF(A_Stammdaten!$B$25="ja",D_SAV!AA3626,D_SAV!AB3626)</f>
        <v>0</v>
      </c>
      <c r="AD3626" s="478">
        <f>IF(AC3626=0,0,IF(U3626-(con_EOGJahr-D_SAV!E3626)&lt;=0,AC3626,AC3626/V3626))</f>
        <v>0</v>
      </c>
      <c r="AE3626" s="478">
        <f>IFERROR(IF(AND(VLOOKUP(D3626,rng_ND,5,FALSE)="Ja",D_SAV!T3626="degressiv"),D_SAV!AC3626*Y3626/100,0),0)</f>
        <v>0</v>
      </c>
      <c r="AF3626" s="55">
        <f>IFERROR(IF(VLOOKUP(D3626,rng_ND,5,FALSE)="Ja",MAX(D_SAV!AD3626:AE3626),D_SAV!AD3626),0)</f>
        <v>0</v>
      </c>
      <c r="AG3626" s="55">
        <f t="shared" si="929"/>
        <v>0</v>
      </c>
      <c r="AH3626" s="55">
        <f t="shared" si="930"/>
        <v>0</v>
      </c>
      <c r="AI3626" s="55">
        <f t="shared" si="931"/>
        <v>0</v>
      </c>
      <c r="AJ3626" s="55">
        <f t="shared" si="932"/>
        <v>0</v>
      </c>
      <c r="AK3626" s="55">
        <f t="shared" si="923"/>
        <v>0</v>
      </c>
      <c r="AL3626" s="55">
        <f t="shared" si="924"/>
        <v>0</v>
      </c>
      <c r="AM3626" s="55">
        <f t="shared" si="925"/>
        <v>0</v>
      </c>
    </row>
    <row r="3627" spans="1:39" x14ac:dyDescent="0.25">
      <c r="A3627" s="47">
        <v>3623</v>
      </c>
      <c r="B3627" s="358" t="str">
        <f>IF(AND(E3627&lt;&gt;0,D3627&lt;&gt;0,F3627&lt;&gt;0),IF(C3627&lt;&gt;0,CONCATENATE(C3627,"-AGr",VLOOKUP(D3627,Listen!$A$2:$G$45,7,FALSE),"-",E3627,"-",F3627,),CONCATENATE("AGr",VLOOKUP(D3627,Listen!$A$2:$G$45,7,FALSE),"-",E3627,"-",F3627)),"keine vollständige ID")</f>
        <v>keine vollständige ID</v>
      </c>
      <c r="C3627" s="359">
        <f>'[2]III_SAV-Details_NB'!B3633</f>
        <v>0</v>
      </c>
      <c r="D3627" s="359">
        <f>'[2]III_SAV-Details_NB'!C3633</f>
        <v>0</v>
      </c>
      <c r="E3627" s="359">
        <f>'[2]III_SAV-Details_NB'!D3633</f>
        <v>0</v>
      </c>
      <c r="F3627" s="490"/>
      <c r="G3627" s="281">
        <f>'[2]III_SAV-Details_NB'!X3633</f>
        <v>0</v>
      </c>
      <c r="H3627" s="281">
        <f t="shared" si="926"/>
        <v>0</v>
      </c>
      <c r="I3627" s="281">
        <f>IF(con_EOGJahr=2025,'[2]III_SAV-Details_NB'!AA3633,IF(con_EOGJahr=2026,'[2]III_SAV-Details_NB'!AB3633,'[2]III_SAV-Details_NB'!AC3633))</f>
        <v>0</v>
      </c>
      <c r="J3627" s="282"/>
      <c r="K3627" s="282"/>
      <c r="L3627" s="282"/>
      <c r="M3627" s="282"/>
      <c r="N3627" s="282"/>
      <c r="O3627" s="282"/>
      <c r="P3627" s="52">
        <f t="shared" si="927"/>
        <v>0</v>
      </c>
      <c r="Q3627" s="60"/>
      <c r="R3627" s="53">
        <f t="shared" si="933"/>
        <v>0</v>
      </c>
      <c r="S3627" s="59"/>
      <c r="T3627" s="61"/>
      <c r="U3627" s="342" t="str">
        <f t="shared" si="937"/>
        <v>k.A.</v>
      </c>
      <c r="V3627" s="343" t="str">
        <f t="shared" si="934"/>
        <v>k.A.</v>
      </c>
      <c r="W3627" s="343" t="str">
        <f>IFERROR(IF(OR($D3627="",$E3627=0,con_Ende=0),"k.A.",IF(VLOOKUP($D3627,rng_ND,5,0)="Nein",VLOOKUP($D3627,rng_ND,2,FALSE),MIN(VLOOKUP($D3627,rng_ND,2,FALSE),A_Stammdaten!$B$19-D_SAV!$E3627+1))),"k.A.")</f>
        <v>k.A.</v>
      </c>
      <c r="X3627" s="343" t="str">
        <f t="shared" si="935"/>
        <v>k.A.</v>
      </c>
      <c r="Y3627" s="62"/>
      <c r="Z3627" s="48">
        <f t="shared" si="936"/>
        <v>0</v>
      </c>
      <c r="AA3627" s="457"/>
      <c r="AB3627" s="55">
        <f t="shared" si="928"/>
        <v>0</v>
      </c>
      <c r="AC3627" s="55">
        <f>IF(A_Stammdaten!$B$25="ja",D_SAV!AA3627,D_SAV!AB3627)</f>
        <v>0</v>
      </c>
      <c r="AD3627" s="478">
        <f>IF(AC3627=0,0,IF(U3627-(con_EOGJahr-D_SAV!E3627)&lt;=0,AC3627,AC3627/V3627))</f>
        <v>0</v>
      </c>
      <c r="AE3627" s="478">
        <f>IFERROR(IF(AND(VLOOKUP(D3627,rng_ND,5,FALSE)="Ja",D_SAV!T3627="degressiv"),D_SAV!AC3627*Y3627/100,0),0)</f>
        <v>0</v>
      </c>
      <c r="AF3627" s="55">
        <f>IFERROR(IF(VLOOKUP(D3627,rng_ND,5,FALSE)="Ja",MAX(D_SAV!AD3627:AE3627),D_SAV!AD3627),0)</f>
        <v>0</v>
      </c>
      <c r="AG3627" s="55">
        <f t="shared" si="929"/>
        <v>0</v>
      </c>
      <c r="AH3627" s="55">
        <f t="shared" si="930"/>
        <v>0</v>
      </c>
      <c r="AI3627" s="55">
        <f t="shared" si="931"/>
        <v>0</v>
      </c>
      <c r="AJ3627" s="55">
        <f t="shared" si="932"/>
        <v>0</v>
      </c>
      <c r="AK3627" s="55">
        <f t="shared" si="923"/>
        <v>0</v>
      </c>
      <c r="AL3627" s="55">
        <f t="shared" si="924"/>
        <v>0</v>
      </c>
      <c r="AM3627" s="55">
        <f t="shared" si="925"/>
        <v>0</v>
      </c>
    </row>
    <row r="3628" spans="1:39" x14ac:dyDescent="0.25">
      <c r="A3628" s="47">
        <v>3624</v>
      </c>
      <c r="B3628" s="358" t="str">
        <f>IF(AND(E3628&lt;&gt;0,D3628&lt;&gt;0,F3628&lt;&gt;0),IF(C3628&lt;&gt;0,CONCATENATE(C3628,"-AGr",VLOOKUP(D3628,Listen!$A$2:$G$45,7,FALSE),"-",E3628,"-",F3628,),CONCATENATE("AGr",VLOOKUP(D3628,Listen!$A$2:$G$45,7,FALSE),"-",E3628,"-",F3628)),"keine vollständige ID")</f>
        <v>keine vollständige ID</v>
      </c>
      <c r="C3628" s="359">
        <f>'[2]III_SAV-Details_NB'!B3634</f>
        <v>0</v>
      </c>
      <c r="D3628" s="359">
        <f>'[2]III_SAV-Details_NB'!C3634</f>
        <v>0</v>
      </c>
      <c r="E3628" s="359">
        <f>'[2]III_SAV-Details_NB'!D3634</f>
        <v>0</v>
      </c>
      <c r="F3628" s="490"/>
      <c r="G3628" s="281">
        <f>'[2]III_SAV-Details_NB'!X3634</f>
        <v>0</v>
      </c>
      <c r="H3628" s="281">
        <f t="shared" si="926"/>
        <v>0</v>
      </c>
      <c r="I3628" s="281">
        <f>IF(con_EOGJahr=2025,'[2]III_SAV-Details_NB'!AA3634,IF(con_EOGJahr=2026,'[2]III_SAV-Details_NB'!AB3634,'[2]III_SAV-Details_NB'!AC3634))</f>
        <v>0</v>
      </c>
      <c r="J3628" s="282"/>
      <c r="K3628" s="282"/>
      <c r="L3628" s="282"/>
      <c r="M3628" s="282"/>
      <c r="N3628" s="282"/>
      <c r="O3628" s="282"/>
      <c r="P3628" s="52">
        <f t="shared" si="927"/>
        <v>0</v>
      </c>
      <c r="Q3628" s="60"/>
      <c r="R3628" s="53">
        <f t="shared" si="933"/>
        <v>0</v>
      </c>
      <c r="S3628" s="59"/>
      <c r="T3628" s="61"/>
      <c r="U3628" s="342" t="str">
        <f t="shared" si="937"/>
        <v>k.A.</v>
      </c>
      <c r="V3628" s="343" t="str">
        <f t="shared" si="934"/>
        <v>k.A.</v>
      </c>
      <c r="W3628" s="343" t="str">
        <f>IFERROR(IF(OR($D3628="",$E3628=0,con_Ende=0),"k.A.",IF(VLOOKUP($D3628,rng_ND,5,0)="Nein",VLOOKUP($D3628,rng_ND,2,FALSE),MIN(VLOOKUP($D3628,rng_ND,2,FALSE),A_Stammdaten!$B$19-D_SAV!$E3628+1))),"k.A.")</f>
        <v>k.A.</v>
      </c>
      <c r="X3628" s="343" t="str">
        <f t="shared" si="935"/>
        <v>k.A.</v>
      </c>
      <c r="Y3628" s="62"/>
      <c r="Z3628" s="48">
        <f t="shared" si="936"/>
        <v>0</v>
      </c>
      <c r="AA3628" s="457"/>
      <c r="AB3628" s="55">
        <f t="shared" si="928"/>
        <v>0</v>
      </c>
      <c r="AC3628" s="55">
        <f>IF(A_Stammdaten!$B$25="ja",D_SAV!AA3628,D_SAV!AB3628)</f>
        <v>0</v>
      </c>
      <c r="AD3628" s="478">
        <f>IF(AC3628=0,0,IF(U3628-(con_EOGJahr-D_SAV!E3628)&lt;=0,AC3628,AC3628/V3628))</f>
        <v>0</v>
      </c>
      <c r="AE3628" s="478">
        <f>IFERROR(IF(AND(VLOOKUP(D3628,rng_ND,5,FALSE)="Ja",D_SAV!T3628="degressiv"),D_SAV!AC3628*Y3628/100,0),0)</f>
        <v>0</v>
      </c>
      <c r="AF3628" s="55">
        <f>IFERROR(IF(VLOOKUP(D3628,rng_ND,5,FALSE)="Ja",MAX(D_SAV!AD3628:AE3628),D_SAV!AD3628),0)</f>
        <v>0</v>
      </c>
      <c r="AG3628" s="55">
        <f t="shared" si="929"/>
        <v>0</v>
      </c>
      <c r="AH3628" s="55">
        <f t="shared" si="930"/>
        <v>0</v>
      </c>
      <c r="AI3628" s="55">
        <f t="shared" si="931"/>
        <v>0</v>
      </c>
      <c r="AJ3628" s="55">
        <f t="shared" si="932"/>
        <v>0</v>
      </c>
      <c r="AK3628" s="55">
        <f t="shared" si="923"/>
        <v>0</v>
      </c>
      <c r="AL3628" s="55">
        <f t="shared" si="924"/>
        <v>0</v>
      </c>
      <c r="AM3628" s="55">
        <f t="shared" si="925"/>
        <v>0</v>
      </c>
    </row>
    <row r="3629" spans="1:39" x14ac:dyDescent="0.25">
      <c r="A3629" s="47">
        <v>3625</v>
      </c>
      <c r="B3629" s="358" t="str">
        <f>IF(AND(E3629&lt;&gt;0,D3629&lt;&gt;0,F3629&lt;&gt;0),IF(C3629&lt;&gt;0,CONCATENATE(C3629,"-AGr",VLOOKUP(D3629,Listen!$A$2:$G$45,7,FALSE),"-",E3629,"-",F3629,),CONCATENATE("AGr",VLOOKUP(D3629,Listen!$A$2:$G$45,7,FALSE),"-",E3629,"-",F3629)),"keine vollständige ID")</f>
        <v>keine vollständige ID</v>
      </c>
      <c r="C3629" s="359">
        <f>'[2]III_SAV-Details_NB'!B3635</f>
        <v>0</v>
      </c>
      <c r="D3629" s="359">
        <f>'[2]III_SAV-Details_NB'!C3635</f>
        <v>0</v>
      </c>
      <c r="E3629" s="359">
        <f>'[2]III_SAV-Details_NB'!D3635</f>
        <v>0</v>
      </c>
      <c r="F3629" s="490"/>
      <c r="G3629" s="281">
        <f>'[2]III_SAV-Details_NB'!X3635</f>
        <v>0</v>
      </c>
      <c r="H3629" s="281">
        <f t="shared" si="926"/>
        <v>0</v>
      </c>
      <c r="I3629" s="281">
        <f>IF(con_EOGJahr=2025,'[2]III_SAV-Details_NB'!AA3635,IF(con_EOGJahr=2026,'[2]III_SAV-Details_NB'!AB3635,'[2]III_SAV-Details_NB'!AC3635))</f>
        <v>0</v>
      </c>
      <c r="J3629" s="282"/>
      <c r="K3629" s="282"/>
      <c r="L3629" s="282"/>
      <c r="M3629" s="282"/>
      <c r="N3629" s="282"/>
      <c r="O3629" s="282"/>
      <c r="P3629" s="52">
        <f t="shared" si="927"/>
        <v>0</v>
      </c>
      <c r="Q3629" s="60"/>
      <c r="R3629" s="53">
        <f t="shared" si="933"/>
        <v>0</v>
      </c>
      <c r="S3629" s="59"/>
      <c r="T3629" s="61"/>
      <c r="U3629" s="342" t="str">
        <f t="shared" si="937"/>
        <v>k.A.</v>
      </c>
      <c r="V3629" s="343" t="str">
        <f t="shared" si="934"/>
        <v>k.A.</v>
      </c>
      <c r="W3629" s="343" t="str">
        <f>IFERROR(IF(OR($D3629="",$E3629=0,con_Ende=0),"k.A.",IF(VLOOKUP($D3629,rng_ND,5,0)="Nein",VLOOKUP($D3629,rng_ND,2,FALSE),MIN(VLOOKUP($D3629,rng_ND,2,FALSE),A_Stammdaten!$B$19-D_SAV!$E3629+1))),"k.A.")</f>
        <v>k.A.</v>
      </c>
      <c r="X3629" s="343" t="str">
        <f t="shared" si="935"/>
        <v>k.A.</v>
      </c>
      <c r="Y3629" s="62"/>
      <c r="Z3629" s="48">
        <f t="shared" si="936"/>
        <v>0</v>
      </c>
      <c r="AA3629" s="457"/>
      <c r="AB3629" s="55">
        <f t="shared" si="928"/>
        <v>0</v>
      </c>
      <c r="AC3629" s="55">
        <f>IF(A_Stammdaten!$B$25="ja",D_SAV!AA3629,D_SAV!AB3629)</f>
        <v>0</v>
      </c>
      <c r="AD3629" s="478">
        <f>IF(AC3629=0,0,IF(U3629-(con_EOGJahr-D_SAV!E3629)&lt;=0,AC3629,AC3629/V3629))</f>
        <v>0</v>
      </c>
      <c r="AE3629" s="478">
        <f>IFERROR(IF(AND(VLOOKUP(D3629,rng_ND,5,FALSE)="Ja",D_SAV!T3629="degressiv"),D_SAV!AC3629*Y3629/100,0),0)</f>
        <v>0</v>
      </c>
      <c r="AF3629" s="55">
        <f>IFERROR(IF(VLOOKUP(D3629,rng_ND,5,FALSE)="Ja",MAX(D_SAV!AD3629:AE3629),D_SAV!AD3629),0)</f>
        <v>0</v>
      </c>
      <c r="AG3629" s="55">
        <f t="shared" si="929"/>
        <v>0</v>
      </c>
      <c r="AH3629" s="55">
        <f t="shared" si="930"/>
        <v>0</v>
      </c>
      <c r="AI3629" s="55">
        <f t="shared" si="931"/>
        <v>0</v>
      </c>
      <c r="AJ3629" s="55">
        <f t="shared" si="932"/>
        <v>0</v>
      </c>
      <c r="AK3629" s="55">
        <f t="shared" si="923"/>
        <v>0</v>
      </c>
      <c r="AL3629" s="55">
        <f t="shared" si="924"/>
        <v>0</v>
      </c>
      <c r="AM3629" s="55">
        <f t="shared" si="925"/>
        <v>0</v>
      </c>
    </row>
    <row r="3630" spans="1:39" x14ac:dyDescent="0.25">
      <c r="A3630" s="47">
        <v>3626</v>
      </c>
      <c r="B3630" s="358" t="str">
        <f>IF(AND(E3630&lt;&gt;0,D3630&lt;&gt;0,F3630&lt;&gt;0),IF(C3630&lt;&gt;0,CONCATENATE(C3630,"-AGr",VLOOKUP(D3630,Listen!$A$2:$G$45,7,FALSE),"-",E3630,"-",F3630,),CONCATENATE("AGr",VLOOKUP(D3630,Listen!$A$2:$G$45,7,FALSE),"-",E3630,"-",F3630)),"keine vollständige ID")</f>
        <v>keine vollständige ID</v>
      </c>
      <c r="C3630" s="359">
        <f>'[2]III_SAV-Details_NB'!B3636</f>
        <v>0</v>
      </c>
      <c r="D3630" s="359">
        <f>'[2]III_SAV-Details_NB'!C3636</f>
        <v>0</v>
      </c>
      <c r="E3630" s="359">
        <f>'[2]III_SAV-Details_NB'!D3636</f>
        <v>0</v>
      </c>
      <c r="F3630" s="490"/>
      <c r="G3630" s="281">
        <f>'[2]III_SAV-Details_NB'!X3636</f>
        <v>0</v>
      </c>
      <c r="H3630" s="281">
        <f t="shared" si="926"/>
        <v>0</v>
      </c>
      <c r="I3630" s="281">
        <f>IF(con_EOGJahr=2025,'[2]III_SAV-Details_NB'!AA3636,IF(con_EOGJahr=2026,'[2]III_SAV-Details_NB'!AB3636,'[2]III_SAV-Details_NB'!AC3636))</f>
        <v>0</v>
      </c>
      <c r="J3630" s="282"/>
      <c r="K3630" s="282"/>
      <c r="L3630" s="282"/>
      <c r="M3630" s="282"/>
      <c r="N3630" s="282"/>
      <c r="O3630" s="282"/>
      <c r="P3630" s="52">
        <f t="shared" si="927"/>
        <v>0</v>
      </c>
      <c r="Q3630" s="60"/>
      <c r="R3630" s="53">
        <f t="shared" si="933"/>
        <v>0</v>
      </c>
      <c r="S3630" s="59"/>
      <c r="T3630" s="61"/>
      <c r="U3630" s="342" t="str">
        <f t="shared" si="937"/>
        <v>k.A.</v>
      </c>
      <c r="V3630" s="343" t="str">
        <f t="shared" si="934"/>
        <v>k.A.</v>
      </c>
      <c r="W3630" s="343" t="str">
        <f>IFERROR(IF(OR($D3630="",$E3630=0,con_Ende=0),"k.A.",IF(VLOOKUP($D3630,rng_ND,5,0)="Nein",VLOOKUP($D3630,rng_ND,2,FALSE),MIN(VLOOKUP($D3630,rng_ND,2,FALSE),A_Stammdaten!$B$19-D_SAV!$E3630+1))),"k.A.")</f>
        <v>k.A.</v>
      </c>
      <c r="X3630" s="343" t="str">
        <f t="shared" si="935"/>
        <v>k.A.</v>
      </c>
      <c r="Y3630" s="62"/>
      <c r="Z3630" s="48">
        <f t="shared" si="936"/>
        <v>0</v>
      </c>
      <c r="AA3630" s="457"/>
      <c r="AB3630" s="55">
        <f t="shared" si="928"/>
        <v>0</v>
      </c>
      <c r="AC3630" s="55">
        <f>IF(A_Stammdaten!$B$25="ja",D_SAV!AA3630,D_SAV!AB3630)</f>
        <v>0</v>
      </c>
      <c r="AD3630" s="478">
        <f>IF(AC3630=0,0,IF(U3630-(con_EOGJahr-D_SAV!E3630)&lt;=0,AC3630,AC3630/V3630))</f>
        <v>0</v>
      </c>
      <c r="AE3630" s="478">
        <f>IFERROR(IF(AND(VLOOKUP(D3630,rng_ND,5,FALSE)="Ja",D_SAV!T3630="degressiv"),D_SAV!AC3630*Y3630/100,0),0)</f>
        <v>0</v>
      </c>
      <c r="AF3630" s="55">
        <f>IFERROR(IF(VLOOKUP(D3630,rng_ND,5,FALSE)="Ja",MAX(D_SAV!AD3630:AE3630),D_SAV!AD3630),0)</f>
        <v>0</v>
      </c>
      <c r="AG3630" s="55">
        <f t="shared" si="929"/>
        <v>0</v>
      </c>
      <c r="AH3630" s="55">
        <f t="shared" si="930"/>
        <v>0</v>
      </c>
      <c r="AI3630" s="55">
        <f t="shared" si="931"/>
        <v>0</v>
      </c>
      <c r="AJ3630" s="55">
        <f t="shared" si="932"/>
        <v>0</v>
      </c>
      <c r="AK3630" s="55">
        <f t="shared" si="923"/>
        <v>0</v>
      </c>
      <c r="AL3630" s="55">
        <f t="shared" si="924"/>
        <v>0</v>
      </c>
      <c r="AM3630" s="55">
        <f t="shared" si="925"/>
        <v>0</v>
      </c>
    </row>
    <row r="3631" spans="1:39" x14ac:dyDescent="0.25">
      <c r="A3631" s="47">
        <v>3627</v>
      </c>
      <c r="B3631" s="358" t="str">
        <f>IF(AND(E3631&lt;&gt;0,D3631&lt;&gt;0,F3631&lt;&gt;0),IF(C3631&lt;&gt;0,CONCATENATE(C3631,"-AGr",VLOOKUP(D3631,Listen!$A$2:$G$45,7,FALSE),"-",E3631,"-",F3631,),CONCATENATE("AGr",VLOOKUP(D3631,Listen!$A$2:$G$45,7,FALSE),"-",E3631,"-",F3631)),"keine vollständige ID")</f>
        <v>keine vollständige ID</v>
      </c>
      <c r="C3631" s="359">
        <f>'[2]III_SAV-Details_NB'!B3637</f>
        <v>0</v>
      </c>
      <c r="D3631" s="359">
        <f>'[2]III_SAV-Details_NB'!C3637</f>
        <v>0</v>
      </c>
      <c r="E3631" s="359">
        <f>'[2]III_SAV-Details_NB'!D3637</f>
        <v>0</v>
      </c>
      <c r="F3631" s="490"/>
      <c r="G3631" s="281">
        <f>'[2]III_SAV-Details_NB'!X3637</f>
        <v>0</v>
      </c>
      <c r="H3631" s="281">
        <f t="shared" si="926"/>
        <v>0</v>
      </c>
      <c r="I3631" s="281">
        <f>IF(con_EOGJahr=2025,'[2]III_SAV-Details_NB'!AA3637,IF(con_EOGJahr=2026,'[2]III_SAV-Details_NB'!AB3637,'[2]III_SAV-Details_NB'!AC3637))</f>
        <v>0</v>
      </c>
      <c r="J3631" s="282"/>
      <c r="K3631" s="282"/>
      <c r="L3631" s="282"/>
      <c r="M3631" s="282"/>
      <c r="N3631" s="282"/>
      <c r="O3631" s="282"/>
      <c r="P3631" s="52">
        <f t="shared" si="927"/>
        <v>0</v>
      </c>
      <c r="Q3631" s="60"/>
      <c r="R3631" s="53">
        <f t="shared" si="933"/>
        <v>0</v>
      </c>
      <c r="S3631" s="59"/>
      <c r="T3631" s="61"/>
      <c r="U3631" s="342" t="str">
        <f t="shared" si="937"/>
        <v>k.A.</v>
      </c>
      <c r="V3631" s="343" t="str">
        <f t="shared" si="934"/>
        <v>k.A.</v>
      </c>
      <c r="W3631" s="343" t="str">
        <f>IFERROR(IF(OR($D3631="",$E3631=0,con_Ende=0),"k.A.",IF(VLOOKUP($D3631,rng_ND,5,0)="Nein",VLOOKUP($D3631,rng_ND,2,FALSE),MIN(VLOOKUP($D3631,rng_ND,2,FALSE),A_Stammdaten!$B$19-D_SAV!$E3631+1))),"k.A.")</f>
        <v>k.A.</v>
      </c>
      <c r="X3631" s="343" t="str">
        <f t="shared" si="935"/>
        <v>k.A.</v>
      </c>
      <c r="Y3631" s="62"/>
      <c r="Z3631" s="48">
        <f t="shared" si="936"/>
        <v>0</v>
      </c>
      <c r="AA3631" s="457"/>
      <c r="AB3631" s="55">
        <f t="shared" si="928"/>
        <v>0</v>
      </c>
      <c r="AC3631" s="55">
        <f>IF(A_Stammdaten!$B$25="ja",D_SAV!AA3631,D_SAV!AB3631)</f>
        <v>0</v>
      </c>
      <c r="AD3631" s="478">
        <f>IF(AC3631=0,0,IF(U3631-(con_EOGJahr-D_SAV!E3631)&lt;=0,AC3631,AC3631/V3631))</f>
        <v>0</v>
      </c>
      <c r="AE3631" s="478">
        <f>IFERROR(IF(AND(VLOOKUP(D3631,rng_ND,5,FALSE)="Ja",D_SAV!T3631="degressiv"),D_SAV!AC3631*Y3631/100,0),0)</f>
        <v>0</v>
      </c>
      <c r="AF3631" s="55">
        <f>IFERROR(IF(VLOOKUP(D3631,rng_ND,5,FALSE)="Ja",MAX(D_SAV!AD3631:AE3631),D_SAV!AD3631),0)</f>
        <v>0</v>
      </c>
      <c r="AG3631" s="55">
        <f t="shared" si="929"/>
        <v>0</v>
      </c>
      <c r="AH3631" s="55">
        <f t="shared" si="930"/>
        <v>0</v>
      </c>
      <c r="AI3631" s="55">
        <f t="shared" si="931"/>
        <v>0</v>
      </c>
      <c r="AJ3631" s="55">
        <f t="shared" si="932"/>
        <v>0</v>
      </c>
      <c r="AK3631" s="55">
        <f t="shared" si="923"/>
        <v>0</v>
      </c>
      <c r="AL3631" s="55">
        <f t="shared" si="924"/>
        <v>0</v>
      </c>
      <c r="AM3631" s="55">
        <f t="shared" si="925"/>
        <v>0</v>
      </c>
    </row>
    <row r="3632" spans="1:39" x14ac:dyDescent="0.25">
      <c r="A3632" s="47">
        <v>3628</v>
      </c>
      <c r="B3632" s="358" t="str">
        <f>IF(AND(E3632&lt;&gt;0,D3632&lt;&gt;0,F3632&lt;&gt;0),IF(C3632&lt;&gt;0,CONCATENATE(C3632,"-AGr",VLOOKUP(D3632,Listen!$A$2:$G$45,7,FALSE),"-",E3632,"-",F3632,),CONCATENATE("AGr",VLOOKUP(D3632,Listen!$A$2:$G$45,7,FALSE),"-",E3632,"-",F3632)),"keine vollständige ID")</f>
        <v>keine vollständige ID</v>
      </c>
      <c r="C3632" s="359">
        <f>'[2]III_SAV-Details_NB'!B3638</f>
        <v>0</v>
      </c>
      <c r="D3632" s="359">
        <f>'[2]III_SAV-Details_NB'!C3638</f>
        <v>0</v>
      </c>
      <c r="E3632" s="359">
        <f>'[2]III_SAV-Details_NB'!D3638</f>
        <v>0</v>
      </c>
      <c r="F3632" s="490"/>
      <c r="G3632" s="281">
        <f>'[2]III_SAV-Details_NB'!X3638</f>
        <v>0</v>
      </c>
      <c r="H3632" s="281">
        <f t="shared" si="926"/>
        <v>0</v>
      </c>
      <c r="I3632" s="281">
        <f>IF(con_EOGJahr=2025,'[2]III_SAV-Details_NB'!AA3638,IF(con_EOGJahr=2026,'[2]III_SAV-Details_NB'!AB3638,'[2]III_SAV-Details_NB'!AC3638))</f>
        <v>0</v>
      </c>
      <c r="J3632" s="282"/>
      <c r="K3632" s="282"/>
      <c r="L3632" s="282"/>
      <c r="M3632" s="282"/>
      <c r="N3632" s="282"/>
      <c r="O3632" s="282"/>
      <c r="P3632" s="52">
        <f t="shared" si="927"/>
        <v>0</v>
      </c>
      <c r="Q3632" s="60"/>
      <c r="R3632" s="53">
        <f t="shared" si="933"/>
        <v>0</v>
      </c>
      <c r="S3632" s="59"/>
      <c r="T3632" s="61"/>
      <c r="U3632" s="342" t="str">
        <f t="shared" si="937"/>
        <v>k.A.</v>
      </c>
      <c r="V3632" s="343" t="str">
        <f t="shared" si="934"/>
        <v>k.A.</v>
      </c>
      <c r="W3632" s="343" t="str">
        <f>IFERROR(IF(OR($D3632="",$E3632=0,con_Ende=0),"k.A.",IF(VLOOKUP($D3632,rng_ND,5,0)="Nein",VLOOKUP($D3632,rng_ND,2,FALSE),MIN(VLOOKUP($D3632,rng_ND,2,FALSE),A_Stammdaten!$B$19-D_SAV!$E3632+1))),"k.A.")</f>
        <v>k.A.</v>
      </c>
      <c r="X3632" s="343" t="str">
        <f t="shared" si="935"/>
        <v>k.A.</v>
      </c>
      <c r="Y3632" s="62"/>
      <c r="Z3632" s="48">
        <f t="shared" si="936"/>
        <v>0</v>
      </c>
      <c r="AA3632" s="457"/>
      <c r="AB3632" s="55">
        <f t="shared" si="928"/>
        <v>0</v>
      </c>
      <c r="AC3632" s="55">
        <f>IF(A_Stammdaten!$B$25="ja",D_SAV!AA3632,D_SAV!AB3632)</f>
        <v>0</v>
      </c>
      <c r="AD3632" s="478">
        <f>IF(AC3632=0,0,IF(U3632-(con_EOGJahr-D_SAV!E3632)&lt;=0,AC3632,AC3632/V3632))</f>
        <v>0</v>
      </c>
      <c r="AE3632" s="478">
        <f>IFERROR(IF(AND(VLOOKUP(D3632,rng_ND,5,FALSE)="Ja",D_SAV!T3632="degressiv"),D_SAV!AC3632*Y3632/100,0),0)</f>
        <v>0</v>
      </c>
      <c r="AF3632" s="55">
        <f>IFERROR(IF(VLOOKUP(D3632,rng_ND,5,FALSE)="Ja",MAX(D_SAV!AD3632:AE3632),D_SAV!AD3632),0)</f>
        <v>0</v>
      </c>
      <c r="AG3632" s="55">
        <f t="shared" si="929"/>
        <v>0</v>
      </c>
      <c r="AH3632" s="55">
        <f t="shared" si="930"/>
        <v>0</v>
      </c>
      <c r="AI3632" s="55">
        <f t="shared" si="931"/>
        <v>0</v>
      </c>
      <c r="AJ3632" s="55">
        <f t="shared" si="932"/>
        <v>0</v>
      </c>
      <c r="AK3632" s="55">
        <f t="shared" si="923"/>
        <v>0</v>
      </c>
      <c r="AL3632" s="55">
        <f t="shared" si="924"/>
        <v>0</v>
      </c>
      <c r="AM3632" s="55">
        <f t="shared" si="925"/>
        <v>0</v>
      </c>
    </row>
    <row r="3633" spans="1:39" x14ac:dyDescent="0.25">
      <c r="A3633" s="47">
        <v>3629</v>
      </c>
      <c r="B3633" s="358" t="str">
        <f>IF(AND(E3633&lt;&gt;0,D3633&lt;&gt;0,F3633&lt;&gt;0),IF(C3633&lt;&gt;0,CONCATENATE(C3633,"-AGr",VLOOKUP(D3633,Listen!$A$2:$G$45,7,FALSE),"-",E3633,"-",F3633,),CONCATENATE("AGr",VLOOKUP(D3633,Listen!$A$2:$G$45,7,FALSE),"-",E3633,"-",F3633)),"keine vollständige ID")</f>
        <v>keine vollständige ID</v>
      </c>
      <c r="C3633" s="359">
        <f>'[2]III_SAV-Details_NB'!B3639</f>
        <v>0</v>
      </c>
      <c r="D3633" s="359">
        <f>'[2]III_SAV-Details_NB'!C3639</f>
        <v>0</v>
      </c>
      <c r="E3633" s="359">
        <f>'[2]III_SAV-Details_NB'!D3639</f>
        <v>0</v>
      </c>
      <c r="F3633" s="490"/>
      <c r="G3633" s="281">
        <f>'[2]III_SAV-Details_NB'!X3639</f>
        <v>0</v>
      </c>
      <c r="H3633" s="281">
        <f t="shared" si="926"/>
        <v>0</v>
      </c>
      <c r="I3633" s="281">
        <f>IF(con_EOGJahr=2025,'[2]III_SAV-Details_NB'!AA3639,IF(con_EOGJahr=2026,'[2]III_SAV-Details_NB'!AB3639,'[2]III_SAV-Details_NB'!AC3639))</f>
        <v>0</v>
      </c>
      <c r="J3633" s="282"/>
      <c r="K3633" s="282"/>
      <c r="L3633" s="282"/>
      <c r="M3633" s="282"/>
      <c r="N3633" s="282"/>
      <c r="O3633" s="282"/>
      <c r="P3633" s="52">
        <f t="shared" si="927"/>
        <v>0</v>
      </c>
      <c r="Q3633" s="60"/>
      <c r="R3633" s="53">
        <f t="shared" si="933"/>
        <v>0</v>
      </c>
      <c r="S3633" s="59"/>
      <c r="T3633" s="61"/>
      <c r="U3633" s="342" t="str">
        <f t="shared" si="937"/>
        <v>k.A.</v>
      </c>
      <c r="V3633" s="343" t="str">
        <f t="shared" si="934"/>
        <v>k.A.</v>
      </c>
      <c r="W3633" s="343" t="str">
        <f>IFERROR(IF(OR($D3633="",$E3633=0,con_Ende=0),"k.A.",IF(VLOOKUP($D3633,rng_ND,5,0)="Nein",VLOOKUP($D3633,rng_ND,2,FALSE),MIN(VLOOKUP($D3633,rng_ND,2,FALSE),A_Stammdaten!$B$19-D_SAV!$E3633+1))),"k.A.")</f>
        <v>k.A.</v>
      </c>
      <c r="X3633" s="343" t="str">
        <f t="shared" si="935"/>
        <v>k.A.</v>
      </c>
      <c r="Y3633" s="62"/>
      <c r="Z3633" s="48">
        <f t="shared" si="936"/>
        <v>0</v>
      </c>
      <c r="AA3633" s="457"/>
      <c r="AB3633" s="55">
        <f t="shared" si="928"/>
        <v>0</v>
      </c>
      <c r="AC3633" s="55">
        <f>IF(A_Stammdaten!$B$25="ja",D_SAV!AA3633,D_SAV!AB3633)</f>
        <v>0</v>
      </c>
      <c r="AD3633" s="478">
        <f>IF(AC3633=0,0,IF(U3633-(con_EOGJahr-D_SAV!E3633)&lt;=0,AC3633,AC3633/V3633))</f>
        <v>0</v>
      </c>
      <c r="AE3633" s="478">
        <f>IFERROR(IF(AND(VLOOKUP(D3633,rng_ND,5,FALSE)="Ja",D_SAV!T3633="degressiv"),D_SAV!AC3633*Y3633/100,0),0)</f>
        <v>0</v>
      </c>
      <c r="AF3633" s="55">
        <f>IFERROR(IF(VLOOKUP(D3633,rng_ND,5,FALSE)="Ja",MAX(D_SAV!AD3633:AE3633),D_SAV!AD3633),0)</f>
        <v>0</v>
      </c>
      <c r="AG3633" s="55">
        <f t="shared" si="929"/>
        <v>0</v>
      </c>
      <c r="AH3633" s="55">
        <f t="shared" si="930"/>
        <v>0</v>
      </c>
      <c r="AI3633" s="55">
        <f t="shared" si="931"/>
        <v>0</v>
      </c>
      <c r="AJ3633" s="55">
        <f t="shared" si="932"/>
        <v>0</v>
      </c>
      <c r="AK3633" s="55">
        <f t="shared" si="923"/>
        <v>0</v>
      </c>
      <c r="AL3633" s="55">
        <f t="shared" si="924"/>
        <v>0</v>
      </c>
      <c r="AM3633" s="55">
        <f t="shared" si="925"/>
        <v>0</v>
      </c>
    </row>
    <row r="3634" spans="1:39" x14ac:dyDescent="0.25">
      <c r="A3634" s="47">
        <v>3630</v>
      </c>
      <c r="B3634" s="358" t="str">
        <f>IF(AND(E3634&lt;&gt;0,D3634&lt;&gt;0,F3634&lt;&gt;0),IF(C3634&lt;&gt;0,CONCATENATE(C3634,"-AGr",VLOOKUP(D3634,Listen!$A$2:$G$45,7,FALSE),"-",E3634,"-",F3634,),CONCATENATE("AGr",VLOOKUP(D3634,Listen!$A$2:$G$45,7,FALSE),"-",E3634,"-",F3634)),"keine vollständige ID")</f>
        <v>keine vollständige ID</v>
      </c>
      <c r="C3634" s="359">
        <f>'[2]III_SAV-Details_NB'!B3640</f>
        <v>0</v>
      </c>
      <c r="D3634" s="359">
        <f>'[2]III_SAV-Details_NB'!C3640</f>
        <v>0</v>
      </c>
      <c r="E3634" s="359">
        <f>'[2]III_SAV-Details_NB'!D3640</f>
        <v>0</v>
      </c>
      <c r="F3634" s="490"/>
      <c r="G3634" s="281">
        <f>'[2]III_SAV-Details_NB'!X3640</f>
        <v>0</v>
      </c>
      <c r="H3634" s="281">
        <f t="shared" si="926"/>
        <v>0</v>
      </c>
      <c r="I3634" s="281">
        <f>IF(con_EOGJahr=2025,'[2]III_SAV-Details_NB'!AA3640,IF(con_EOGJahr=2026,'[2]III_SAV-Details_NB'!AB3640,'[2]III_SAV-Details_NB'!AC3640))</f>
        <v>0</v>
      </c>
      <c r="J3634" s="282"/>
      <c r="K3634" s="282"/>
      <c r="L3634" s="282"/>
      <c r="M3634" s="282"/>
      <c r="N3634" s="282"/>
      <c r="O3634" s="282"/>
      <c r="P3634" s="52">
        <f t="shared" si="927"/>
        <v>0</v>
      </c>
      <c r="Q3634" s="60"/>
      <c r="R3634" s="53">
        <f t="shared" si="933"/>
        <v>0</v>
      </c>
      <c r="S3634" s="59"/>
      <c r="T3634" s="61"/>
      <c r="U3634" s="342" t="str">
        <f t="shared" si="937"/>
        <v>k.A.</v>
      </c>
      <c r="V3634" s="343" t="str">
        <f t="shared" si="934"/>
        <v>k.A.</v>
      </c>
      <c r="W3634" s="343" t="str">
        <f>IFERROR(IF(OR($D3634="",$E3634=0,con_Ende=0),"k.A.",IF(VLOOKUP($D3634,rng_ND,5,0)="Nein",VLOOKUP($D3634,rng_ND,2,FALSE),MIN(VLOOKUP($D3634,rng_ND,2,FALSE),A_Stammdaten!$B$19-D_SAV!$E3634+1))),"k.A.")</f>
        <v>k.A.</v>
      </c>
      <c r="X3634" s="343" t="str">
        <f t="shared" si="935"/>
        <v>k.A.</v>
      </c>
      <c r="Y3634" s="62"/>
      <c r="Z3634" s="48">
        <f t="shared" si="936"/>
        <v>0</v>
      </c>
      <c r="AA3634" s="457"/>
      <c r="AB3634" s="55">
        <f t="shared" si="928"/>
        <v>0</v>
      </c>
      <c r="AC3634" s="55">
        <f>IF(A_Stammdaten!$B$25="ja",D_SAV!AA3634,D_SAV!AB3634)</f>
        <v>0</v>
      </c>
      <c r="AD3634" s="478">
        <f>IF(AC3634=0,0,IF(U3634-(con_EOGJahr-D_SAV!E3634)&lt;=0,AC3634,AC3634/V3634))</f>
        <v>0</v>
      </c>
      <c r="AE3634" s="478">
        <f>IFERROR(IF(AND(VLOOKUP(D3634,rng_ND,5,FALSE)="Ja",D_SAV!T3634="degressiv"),D_SAV!AC3634*Y3634/100,0),0)</f>
        <v>0</v>
      </c>
      <c r="AF3634" s="55">
        <f>IFERROR(IF(VLOOKUP(D3634,rng_ND,5,FALSE)="Ja",MAX(D_SAV!AD3634:AE3634),D_SAV!AD3634),0)</f>
        <v>0</v>
      </c>
      <c r="AG3634" s="55">
        <f t="shared" si="929"/>
        <v>0</v>
      </c>
      <c r="AH3634" s="55">
        <f t="shared" si="930"/>
        <v>0</v>
      </c>
      <c r="AI3634" s="55">
        <f t="shared" si="931"/>
        <v>0</v>
      </c>
      <c r="AJ3634" s="55">
        <f t="shared" si="932"/>
        <v>0</v>
      </c>
      <c r="AK3634" s="55">
        <f t="shared" si="923"/>
        <v>0</v>
      </c>
      <c r="AL3634" s="55">
        <f t="shared" si="924"/>
        <v>0</v>
      </c>
      <c r="AM3634" s="55">
        <f t="shared" si="925"/>
        <v>0</v>
      </c>
    </row>
    <row r="3635" spans="1:39" x14ac:dyDescent="0.25">
      <c r="A3635" s="47">
        <v>3631</v>
      </c>
      <c r="B3635" s="358" t="str">
        <f>IF(AND(E3635&lt;&gt;0,D3635&lt;&gt;0,F3635&lt;&gt;0),IF(C3635&lt;&gt;0,CONCATENATE(C3635,"-AGr",VLOOKUP(D3635,Listen!$A$2:$G$45,7,FALSE),"-",E3635,"-",F3635,),CONCATENATE("AGr",VLOOKUP(D3635,Listen!$A$2:$G$45,7,FALSE),"-",E3635,"-",F3635)),"keine vollständige ID")</f>
        <v>keine vollständige ID</v>
      </c>
      <c r="C3635" s="359">
        <f>'[2]III_SAV-Details_NB'!B3641</f>
        <v>0</v>
      </c>
      <c r="D3635" s="359">
        <f>'[2]III_SAV-Details_NB'!C3641</f>
        <v>0</v>
      </c>
      <c r="E3635" s="359">
        <f>'[2]III_SAV-Details_NB'!D3641</f>
        <v>0</v>
      </c>
      <c r="F3635" s="490"/>
      <c r="G3635" s="281">
        <f>'[2]III_SAV-Details_NB'!X3641</f>
        <v>0</v>
      </c>
      <c r="H3635" s="281">
        <f t="shared" si="926"/>
        <v>0</v>
      </c>
      <c r="I3635" s="281">
        <f>IF(con_EOGJahr=2025,'[2]III_SAV-Details_NB'!AA3641,IF(con_EOGJahr=2026,'[2]III_SAV-Details_NB'!AB3641,'[2]III_SAV-Details_NB'!AC3641))</f>
        <v>0</v>
      </c>
      <c r="J3635" s="282"/>
      <c r="K3635" s="282"/>
      <c r="L3635" s="282"/>
      <c r="M3635" s="282"/>
      <c r="N3635" s="282"/>
      <c r="O3635" s="282"/>
      <c r="P3635" s="52">
        <f t="shared" si="927"/>
        <v>0</v>
      </c>
      <c r="Q3635" s="60"/>
      <c r="R3635" s="53">
        <f t="shared" si="933"/>
        <v>0</v>
      </c>
      <c r="S3635" s="59"/>
      <c r="T3635" s="61"/>
      <c r="U3635" s="342" t="str">
        <f t="shared" si="937"/>
        <v>k.A.</v>
      </c>
      <c r="V3635" s="343" t="str">
        <f t="shared" si="934"/>
        <v>k.A.</v>
      </c>
      <c r="W3635" s="343" t="str">
        <f>IFERROR(IF(OR($D3635="",$E3635=0,con_Ende=0),"k.A.",IF(VLOOKUP($D3635,rng_ND,5,0)="Nein",VLOOKUP($D3635,rng_ND,2,FALSE),MIN(VLOOKUP($D3635,rng_ND,2,FALSE),A_Stammdaten!$B$19-D_SAV!$E3635+1))),"k.A.")</f>
        <v>k.A.</v>
      </c>
      <c r="X3635" s="343" t="str">
        <f t="shared" si="935"/>
        <v>k.A.</v>
      </c>
      <c r="Y3635" s="62"/>
      <c r="Z3635" s="48">
        <f t="shared" si="936"/>
        <v>0</v>
      </c>
      <c r="AA3635" s="457"/>
      <c r="AB3635" s="55">
        <f t="shared" si="928"/>
        <v>0</v>
      </c>
      <c r="AC3635" s="55">
        <f>IF(A_Stammdaten!$B$25="ja",D_SAV!AA3635,D_SAV!AB3635)</f>
        <v>0</v>
      </c>
      <c r="AD3635" s="478">
        <f>IF(AC3635=0,0,IF(U3635-(con_EOGJahr-D_SAV!E3635)&lt;=0,AC3635,AC3635/V3635))</f>
        <v>0</v>
      </c>
      <c r="AE3635" s="478">
        <f>IFERROR(IF(AND(VLOOKUP(D3635,rng_ND,5,FALSE)="Ja",D_SAV!T3635="degressiv"),D_SAV!AC3635*Y3635/100,0),0)</f>
        <v>0</v>
      </c>
      <c r="AF3635" s="55">
        <f>IFERROR(IF(VLOOKUP(D3635,rng_ND,5,FALSE)="Ja",MAX(D_SAV!AD3635:AE3635),D_SAV!AD3635),0)</f>
        <v>0</v>
      </c>
      <c r="AG3635" s="55">
        <f t="shared" si="929"/>
        <v>0</v>
      </c>
      <c r="AH3635" s="55">
        <f t="shared" si="930"/>
        <v>0</v>
      </c>
      <c r="AI3635" s="55">
        <f t="shared" si="931"/>
        <v>0</v>
      </c>
      <c r="AJ3635" s="55">
        <f t="shared" si="932"/>
        <v>0</v>
      </c>
      <c r="AK3635" s="55">
        <f t="shared" si="923"/>
        <v>0</v>
      </c>
      <c r="AL3635" s="55">
        <f t="shared" si="924"/>
        <v>0</v>
      </c>
      <c r="AM3635" s="55">
        <f t="shared" si="925"/>
        <v>0</v>
      </c>
    </row>
    <row r="3636" spans="1:39" x14ac:dyDescent="0.25">
      <c r="A3636" s="47">
        <v>3632</v>
      </c>
      <c r="B3636" s="358" t="str">
        <f>IF(AND(E3636&lt;&gt;0,D3636&lt;&gt;0,F3636&lt;&gt;0),IF(C3636&lt;&gt;0,CONCATENATE(C3636,"-AGr",VLOOKUP(D3636,Listen!$A$2:$G$45,7,FALSE),"-",E3636,"-",F3636,),CONCATENATE("AGr",VLOOKUP(D3636,Listen!$A$2:$G$45,7,FALSE),"-",E3636,"-",F3636)),"keine vollständige ID")</f>
        <v>keine vollständige ID</v>
      </c>
      <c r="C3636" s="359">
        <f>'[2]III_SAV-Details_NB'!B3642</f>
        <v>0</v>
      </c>
      <c r="D3636" s="359">
        <f>'[2]III_SAV-Details_NB'!C3642</f>
        <v>0</v>
      </c>
      <c r="E3636" s="359">
        <f>'[2]III_SAV-Details_NB'!D3642</f>
        <v>0</v>
      </c>
      <c r="F3636" s="490"/>
      <c r="G3636" s="281">
        <f>'[2]III_SAV-Details_NB'!X3642</f>
        <v>0</v>
      </c>
      <c r="H3636" s="281">
        <f t="shared" si="926"/>
        <v>0</v>
      </c>
      <c r="I3636" s="281">
        <f>IF(con_EOGJahr=2025,'[2]III_SAV-Details_NB'!AA3642,IF(con_EOGJahr=2026,'[2]III_SAV-Details_NB'!AB3642,'[2]III_SAV-Details_NB'!AC3642))</f>
        <v>0</v>
      </c>
      <c r="J3636" s="282"/>
      <c r="K3636" s="282"/>
      <c r="L3636" s="282"/>
      <c r="M3636" s="282"/>
      <c r="N3636" s="282"/>
      <c r="O3636" s="282"/>
      <c r="P3636" s="52">
        <f t="shared" si="927"/>
        <v>0</v>
      </c>
      <c r="Q3636" s="60"/>
      <c r="R3636" s="53">
        <f t="shared" si="933"/>
        <v>0</v>
      </c>
      <c r="S3636" s="59"/>
      <c r="T3636" s="61"/>
      <c r="U3636" s="342" t="str">
        <f t="shared" si="937"/>
        <v>k.A.</v>
      </c>
      <c r="V3636" s="343" t="str">
        <f t="shared" si="934"/>
        <v>k.A.</v>
      </c>
      <c r="W3636" s="343" t="str">
        <f>IFERROR(IF(OR($D3636="",$E3636=0,con_Ende=0),"k.A.",IF(VLOOKUP($D3636,rng_ND,5,0)="Nein",VLOOKUP($D3636,rng_ND,2,FALSE),MIN(VLOOKUP($D3636,rng_ND,2,FALSE),A_Stammdaten!$B$19-D_SAV!$E3636+1))),"k.A.")</f>
        <v>k.A.</v>
      </c>
      <c r="X3636" s="343" t="str">
        <f t="shared" si="935"/>
        <v>k.A.</v>
      </c>
      <c r="Y3636" s="62"/>
      <c r="Z3636" s="48">
        <f t="shared" si="936"/>
        <v>0</v>
      </c>
      <c r="AA3636" s="457"/>
      <c r="AB3636" s="55">
        <f t="shared" si="928"/>
        <v>0</v>
      </c>
      <c r="AC3636" s="55">
        <f>IF(A_Stammdaten!$B$25="ja",D_SAV!AA3636,D_SAV!AB3636)</f>
        <v>0</v>
      </c>
      <c r="AD3636" s="478">
        <f>IF(AC3636=0,0,IF(U3636-(con_EOGJahr-D_SAV!E3636)&lt;=0,AC3636,AC3636/V3636))</f>
        <v>0</v>
      </c>
      <c r="AE3636" s="478">
        <f>IFERROR(IF(AND(VLOOKUP(D3636,rng_ND,5,FALSE)="Ja",D_SAV!T3636="degressiv"),D_SAV!AC3636*Y3636/100,0),0)</f>
        <v>0</v>
      </c>
      <c r="AF3636" s="55">
        <f>IFERROR(IF(VLOOKUP(D3636,rng_ND,5,FALSE)="Ja",MAX(D_SAV!AD3636:AE3636),D_SAV!AD3636),0)</f>
        <v>0</v>
      </c>
      <c r="AG3636" s="55">
        <f t="shared" si="929"/>
        <v>0</v>
      </c>
      <c r="AH3636" s="55">
        <f t="shared" si="930"/>
        <v>0</v>
      </c>
      <c r="AI3636" s="55">
        <f t="shared" si="931"/>
        <v>0</v>
      </c>
      <c r="AJ3636" s="55">
        <f t="shared" si="932"/>
        <v>0</v>
      </c>
      <c r="AK3636" s="55">
        <f t="shared" si="923"/>
        <v>0</v>
      </c>
      <c r="AL3636" s="55">
        <f t="shared" si="924"/>
        <v>0</v>
      </c>
      <c r="AM3636" s="55">
        <f t="shared" si="925"/>
        <v>0</v>
      </c>
    </row>
    <row r="3637" spans="1:39" x14ac:dyDescent="0.25">
      <c r="A3637" s="47">
        <v>3633</v>
      </c>
      <c r="B3637" s="358" t="str">
        <f>IF(AND(E3637&lt;&gt;0,D3637&lt;&gt;0,F3637&lt;&gt;0),IF(C3637&lt;&gt;0,CONCATENATE(C3637,"-AGr",VLOOKUP(D3637,Listen!$A$2:$G$45,7,FALSE),"-",E3637,"-",F3637,),CONCATENATE("AGr",VLOOKUP(D3637,Listen!$A$2:$G$45,7,FALSE),"-",E3637,"-",F3637)),"keine vollständige ID")</f>
        <v>keine vollständige ID</v>
      </c>
      <c r="C3637" s="359">
        <f>'[2]III_SAV-Details_NB'!B3643</f>
        <v>0</v>
      </c>
      <c r="D3637" s="359">
        <f>'[2]III_SAV-Details_NB'!C3643</f>
        <v>0</v>
      </c>
      <c r="E3637" s="359">
        <f>'[2]III_SAV-Details_NB'!D3643</f>
        <v>0</v>
      </c>
      <c r="F3637" s="490"/>
      <c r="G3637" s="281">
        <f>'[2]III_SAV-Details_NB'!X3643</f>
        <v>0</v>
      </c>
      <c r="H3637" s="281">
        <f t="shared" si="926"/>
        <v>0</v>
      </c>
      <c r="I3637" s="281">
        <f>IF(con_EOGJahr=2025,'[2]III_SAV-Details_NB'!AA3643,IF(con_EOGJahr=2026,'[2]III_SAV-Details_NB'!AB3643,'[2]III_SAV-Details_NB'!AC3643))</f>
        <v>0</v>
      </c>
      <c r="J3637" s="282"/>
      <c r="K3637" s="282"/>
      <c r="L3637" s="282"/>
      <c r="M3637" s="282"/>
      <c r="N3637" s="282"/>
      <c r="O3637" s="282"/>
      <c r="P3637" s="52">
        <f t="shared" si="927"/>
        <v>0</v>
      </c>
      <c r="Q3637" s="60"/>
      <c r="R3637" s="53">
        <f t="shared" si="933"/>
        <v>0</v>
      </c>
      <c r="S3637" s="59"/>
      <c r="T3637" s="61"/>
      <c r="U3637" s="342" t="str">
        <f t="shared" si="937"/>
        <v>k.A.</v>
      </c>
      <c r="V3637" s="343" t="str">
        <f t="shared" si="934"/>
        <v>k.A.</v>
      </c>
      <c r="W3637" s="343" t="str">
        <f>IFERROR(IF(OR($D3637="",$E3637=0,con_Ende=0),"k.A.",IF(VLOOKUP($D3637,rng_ND,5,0)="Nein",VLOOKUP($D3637,rng_ND,2,FALSE),MIN(VLOOKUP($D3637,rng_ND,2,FALSE),A_Stammdaten!$B$19-D_SAV!$E3637+1))),"k.A.")</f>
        <v>k.A.</v>
      </c>
      <c r="X3637" s="343" t="str">
        <f t="shared" si="935"/>
        <v>k.A.</v>
      </c>
      <c r="Y3637" s="62"/>
      <c r="Z3637" s="48">
        <f t="shared" si="936"/>
        <v>0</v>
      </c>
      <c r="AA3637" s="457"/>
      <c r="AB3637" s="55">
        <f t="shared" si="928"/>
        <v>0</v>
      </c>
      <c r="AC3637" s="55">
        <f>IF(A_Stammdaten!$B$25="ja",D_SAV!AA3637,D_SAV!AB3637)</f>
        <v>0</v>
      </c>
      <c r="AD3637" s="478">
        <f>IF(AC3637=0,0,IF(U3637-(con_EOGJahr-D_SAV!E3637)&lt;=0,AC3637,AC3637/V3637))</f>
        <v>0</v>
      </c>
      <c r="AE3637" s="478">
        <f>IFERROR(IF(AND(VLOOKUP(D3637,rng_ND,5,FALSE)="Ja",D_SAV!T3637="degressiv"),D_SAV!AC3637*Y3637/100,0),0)</f>
        <v>0</v>
      </c>
      <c r="AF3637" s="55">
        <f>IFERROR(IF(VLOOKUP(D3637,rng_ND,5,FALSE)="Ja",MAX(D_SAV!AD3637:AE3637),D_SAV!AD3637),0)</f>
        <v>0</v>
      </c>
      <c r="AG3637" s="55">
        <f t="shared" si="929"/>
        <v>0</v>
      </c>
      <c r="AH3637" s="55">
        <f t="shared" si="930"/>
        <v>0</v>
      </c>
      <c r="AI3637" s="55">
        <f t="shared" si="931"/>
        <v>0</v>
      </c>
      <c r="AJ3637" s="55">
        <f t="shared" si="932"/>
        <v>0</v>
      </c>
      <c r="AK3637" s="55">
        <f t="shared" si="923"/>
        <v>0</v>
      </c>
      <c r="AL3637" s="55">
        <f t="shared" si="924"/>
        <v>0</v>
      </c>
      <c r="AM3637" s="55">
        <f t="shared" si="925"/>
        <v>0</v>
      </c>
    </row>
    <row r="3638" spans="1:39" x14ac:dyDescent="0.25">
      <c r="A3638" s="47">
        <v>3634</v>
      </c>
      <c r="B3638" s="358" t="str">
        <f>IF(AND(E3638&lt;&gt;0,D3638&lt;&gt;0,F3638&lt;&gt;0),IF(C3638&lt;&gt;0,CONCATENATE(C3638,"-AGr",VLOOKUP(D3638,Listen!$A$2:$G$45,7,FALSE),"-",E3638,"-",F3638,),CONCATENATE("AGr",VLOOKUP(D3638,Listen!$A$2:$G$45,7,FALSE),"-",E3638,"-",F3638)),"keine vollständige ID")</f>
        <v>keine vollständige ID</v>
      </c>
      <c r="C3638" s="359">
        <f>'[2]III_SAV-Details_NB'!B3644</f>
        <v>0</v>
      </c>
      <c r="D3638" s="359">
        <f>'[2]III_SAV-Details_NB'!C3644</f>
        <v>0</v>
      </c>
      <c r="E3638" s="359">
        <f>'[2]III_SAV-Details_NB'!D3644</f>
        <v>0</v>
      </c>
      <c r="F3638" s="490"/>
      <c r="G3638" s="281">
        <f>'[2]III_SAV-Details_NB'!X3644</f>
        <v>0</v>
      </c>
      <c r="H3638" s="281">
        <f t="shared" si="926"/>
        <v>0</v>
      </c>
      <c r="I3638" s="281">
        <f>IF(con_EOGJahr=2025,'[2]III_SAV-Details_NB'!AA3644,IF(con_EOGJahr=2026,'[2]III_SAV-Details_NB'!AB3644,'[2]III_SAV-Details_NB'!AC3644))</f>
        <v>0</v>
      </c>
      <c r="J3638" s="282"/>
      <c r="K3638" s="282"/>
      <c r="L3638" s="282"/>
      <c r="M3638" s="282"/>
      <c r="N3638" s="282"/>
      <c r="O3638" s="282"/>
      <c r="P3638" s="52">
        <f t="shared" si="927"/>
        <v>0</v>
      </c>
      <c r="Q3638" s="60"/>
      <c r="R3638" s="53">
        <f t="shared" si="933"/>
        <v>0</v>
      </c>
      <c r="S3638" s="59"/>
      <c r="T3638" s="61"/>
      <c r="U3638" s="342" t="str">
        <f t="shared" si="937"/>
        <v>k.A.</v>
      </c>
      <c r="V3638" s="343" t="str">
        <f t="shared" si="934"/>
        <v>k.A.</v>
      </c>
      <c r="W3638" s="343" t="str">
        <f>IFERROR(IF(OR($D3638="",$E3638=0,con_Ende=0),"k.A.",IF(VLOOKUP($D3638,rng_ND,5,0)="Nein",VLOOKUP($D3638,rng_ND,2,FALSE),MIN(VLOOKUP($D3638,rng_ND,2,FALSE),A_Stammdaten!$B$19-D_SAV!$E3638+1))),"k.A.")</f>
        <v>k.A.</v>
      </c>
      <c r="X3638" s="343" t="str">
        <f t="shared" si="935"/>
        <v>k.A.</v>
      </c>
      <c r="Y3638" s="62"/>
      <c r="Z3638" s="48">
        <f t="shared" si="936"/>
        <v>0</v>
      </c>
      <c r="AA3638" s="457"/>
      <c r="AB3638" s="55">
        <f t="shared" si="928"/>
        <v>0</v>
      </c>
      <c r="AC3638" s="55">
        <f>IF(A_Stammdaten!$B$25="ja",D_SAV!AA3638,D_SAV!AB3638)</f>
        <v>0</v>
      </c>
      <c r="AD3638" s="478">
        <f>IF(AC3638=0,0,IF(U3638-(con_EOGJahr-D_SAV!E3638)&lt;=0,AC3638,AC3638/V3638))</f>
        <v>0</v>
      </c>
      <c r="AE3638" s="478">
        <f>IFERROR(IF(AND(VLOOKUP(D3638,rng_ND,5,FALSE)="Ja",D_SAV!T3638="degressiv"),D_SAV!AC3638*Y3638/100,0),0)</f>
        <v>0</v>
      </c>
      <c r="AF3638" s="55">
        <f>IFERROR(IF(VLOOKUP(D3638,rng_ND,5,FALSE)="Ja",MAX(D_SAV!AD3638:AE3638),D_SAV!AD3638),0)</f>
        <v>0</v>
      </c>
      <c r="AG3638" s="55">
        <f t="shared" si="929"/>
        <v>0</v>
      </c>
      <c r="AH3638" s="55">
        <f t="shared" si="930"/>
        <v>0</v>
      </c>
      <c r="AI3638" s="55">
        <f t="shared" si="931"/>
        <v>0</v>
      </c>
      <c r="AJ3638" s="55">
        <f t="shared" si="932"/>
        <v>0</v>
      </c>
      <c r="AK3638" s="55">
        <f t="shared" si="923"/>
        <v>0</v>
      </c>
      <c r="AL3638" s="55">
        <f t="shared" si="924"/>
        <v>0</v>
      </c>
      <c r="AM3638" s="55">
        <f t="shared" si="925"/>
        <v>0</v>
      </c>
    </row>
    <row r="3639" spans="1:39" x14ac:dyDescent="0.25">
      <c r="A3639" s="47">
        <v>3635</v>
      </c>
      <c r="B3639" s="358" t="str">
        <f>IF(AND(E3639&lt;&gt;0,D3639&lt;&gt;0,F3639&lt;&gt;0),IF(C3639&lt;&gt;0,CONCATENATE(C3639,"-AGr",VLOOKUP(D3639,Listen!$A$2:$G$45,7,FALSE),"-",E3639,"-",F3639,),CONCATENATE("AGr",VLOOKUP(D3639,Listen!$A$2:$G$45,7,FALSE),"-",E3639,"-",F3639)),"keine vollständige ID")</f>
        <v>keine vollständige ID</v>
      </c>
      <c r="C3639" s="359">
        <f>'[2]III_SAV-Details_NB'!B3645</f>
        <v>0</v>
      </c>
      <c r="D3639" s="359">
        <f>'[2]III_SAV-Details_NB'!C3645</f>
        <v>0</v>
      </c>
      <c r="E3639" s="359">
        <f>'[2]III_SAV-Details_NB'!D3645</f>
        <v>0</v>
      </c>
      <c r="F3639" s="490"/>
      <c r="G3639" s="281">
        <f>'[2]III_SAV-Details_NB'!X3645</f>
        <v>0</v>
      </c>
      <c r="H3639" s="281">
        <f t="shared" si="926"/>
        <v>0</v>
      </c>
      <c r="I3639" s="281">
        <f>IF(con_EOGJahr=2025,'[2]III_SAV-Details_NB'!AA3645,IF(con_EOGJahr=2026,'[2]III_SAV-Details_NB'!AB3645,'[2]III_SAV-Details_NB'!AC3645))</f>
        <v>0</v>
      </c>
      <c r="J3639" s="282"/>
      <c r="K3639" s="282"/>
      <c r="L3639" s="282"/>
      <c r="M3639" s="282"/>
      <c r="N3639" s="282"/>
      <c r="O3639" s="282"/>
      <c r="P3639" s="52">
        <f t="shared" si="927"/>
        <v>0</v>
      </c>
      <c r="Q3639" s="60"/>
      <c r="R3639" s="53">
        <f t="shared" si="933"/>
        <v>0</v>
      </c>
      <c r="S3639" s="59"/>
      <c r="T3639" s="61"/>
      <c r="U3639" s="342" t="str">
        <f t="shared" si="937"/>
        <v>k.A.</v>
      </c>
      <c r="V3639" s="343" t="str">
        <f t="shared" si="934"/>
        <v>k.A.</v>
      </c>
      <c r="W3639" s="343" t="str">
        <f>IFERROR(IF(OR($D3639="",$E3639=0,con_Ende=0),"k.A.",IF(VLOOKUP($D3639,rng_ND,5,0)="Nein",VLOOKUP($D3639,rng_ND,2,FALSE),MIN(VLOOKUP($D3639,rng_ND,2,FALSE),A_Stammdaten!$B$19-D_SAV!$E3639+1))),"k.A.")</f>
        <v>k.A.</v>
      </c>
      <c r="X3639" s="343" t="str">
        <f t="shared" si="935"/>
        <v>k.A.</v>
      </c>
      <c r="Y3639" s="62"/>
      <c r="Z3639" s="48">
        <f t="shared" si="936"/>
        <v>0</v>
      </c>
      <c r="AA3639" s="457"/>
      <c r="AB3639" s="55">
        <f t="shared" si="928"/>
        <v>0</v>
      </c>
      <c r="AC3639" s="55">
        <f>IF(A_Stammdaten!$B$25="ja",D_SAV!AA3639,D_SAV!AB3639)</f>
        <v>0</v>
      </c>
      <c r="AD3639" s="478">
        <f>IF(AC3639=0,0,IF(U3639-(con_EOGJahr-D_SAV!E3639)&lt;=0,AC3639,AC3639/V3639))</f>
        <v>0</v>
      </c>
      <c r="AE3639" s="478">
        <f>IFERROR(IF(AND(VLOOKUP(D3639,rng_ND,5,FALSE)="Ja",D_SAV!T3639="degressiv"),D_SAV!AC3639*Y3639/100,0),0)</f>
        <v>0</v>
      </c>
      <c r="AF3639" s="55">
        <f>IFERROR(IF(VLOOKUP(D3639,rng_ND,5,FALSE)="Ja",MAX(D_SAV!AD3639:AE3639),D_SAV!AD3639),0)</f>
        <v>0</v>
      </c>
      <c r="AG3639" s="55">
        <f t="shared" si="929"/>
        <v>0</v>
      </c>
      <c r="AH3639" s="55">
        <f t="shared" si="930"/>
        <v>0</v>
      </c>
      <c r="AI3639" s="55">
        <f t="shared" si="931"/>
        <v>0</v>
      </c>
      <c r="AJ3639" s="55">
        <f t="shared" si="932"/>
        <v>0</v>
      </c>
      <c r="AK3639" s="55">
        <f t="shared" si="923"/>
        <v>0</v>
      </c>
      <c r="AL3639" s="55">
        <f t="shared" si="924"/>
        <v>0</v>
      </c>
      <c r="AM3639" s="55">
        <f t="shared" si="925"/>
        <v>0</v>
      </c>
    </row>
    <row r="3640" spans="1:39" x14ac:dyDescent="0.25">
      <c r="A3640" s="47">
        <v>3636</v>
      </c>
      <c r="B3640" s="358" t="str">
        <f>IF(AND(E3640&lt;&gt;0,D3640&lt;&gt;0,F3640&lt;&gt;0),IF(C3640&lt;&gt;0,CONCATENATE(C3640,"-AGr",VLOOKUP(D3640,Listen!$A$2:$G$45,7,FALSE),"-",E3640,"-",F3640,),CONCATENATE("AGr",VLOOKUP(D3640,Listen!$A$2:$G$45,7,FALSE),"-",E3640,"-",F3640)),"keine vollständige ID")</f>
        <v>keine vollständige ID</v>
      </c>
      <c r="C3640" s="359">
        <f>'[2]III_SAV-Details_NB'!B3646</f>
        <v>0</v>
      </c>
      <c r="D3640" s="359">
        <f>'[2]III_SAV-Details_NB'!C3646</f>
        <v>0</v>
      </c>
      <c r="E3640" s="359">
        <f>'[2]III_SAV-Details_NB'!D3646</f>
        <v>0</v>
      </c>
      <c r="F3640" s="490"/>
      <c r="G3640" s="281">
        <f>'[2]III_SAV-Details_NB'!X3646</f>
        <v>0</v>
      </c>
      <c r="H3640" s="281">
        <f t="shared" si="926"/>
        <v>0</v>
      </c>
      <c r="I3640" s="281">
        <f>IF(con_EOGJahr=2025,'[2]III_SAV-Details_NB'!AA3646,IF(con_EOGJahr=2026,'[2]III_SAV-Details_NB'!AB3646,'[2]III_SAV-Details_NB'!AC3646))</f>
        <v>0</v>
      </c>
      <c r="J3640" s="282"/>
      <c r="K3640" s="282"/>
      <c r="L3640" s="282"/>
      <c r="M3640" s="282"/>
      <c r="N3640" s="282"/>
      <c r="O3640" s="282"/>
      <c r="P3640" s="52">
        <f t="shared" si="927"/>
        <v>0</v>
      </c>
      <c r="Q3640" s="60"/>
      <c r="R3640" s="53">
        <f t="shared" si="933"/>
        <v>0</v>
      </c>
      <c r="S3640" s="59"/>
      <c r="T3640" s="61"/>
      <c r="U3640" s="342" t="str">
        <f t="shared" si="937"/>
        <v>k.A.</v>
      </c>
      <c r="V3640" s="343" t="str">
        <f t="shared" si="934"/>
        <v>k.A.</v>
      </c>
      <c r="W3640" s="343" t="str">
        <f>IFERROR(IF(OR($D3640="",$E3640=0,con_Ende=0),"k.A.",IF(VLOOKUP($D3640,rng_ND,5,0)="Nein",VLOOKUP($D3640,rng_ND,2,FALSE),MIN(VLOOKUP($D3640,rng_ND,2,FALSE),A_Stammdaten!$B$19-D_SAV!$E3640+1))),"k.A.")</f>
        <v>k.A.</v>
      </c>
      <c r="X3640" s="343" t="str">
        <f t="shared" si="935"/>
        <v>k.A.</v>
      </c>
      <c r="Y3640" s="62"/>
      <c r="Z3640" s="48">
        <f t="shared" si="936"/>
        <v>0</v>
      </c>
      <c r="AA3640" s="457"/>
      <c r="AB3640" s="55">
        <f t="shared" si="928"/>
        <v>0</v>
      </c>
      <c r="AC3640" s="55">
        <f>IF(A_Stammdaten!$B$25="ja",D_SAV!AA3640,D_SAV!AB3640)</f>
        <v>0</v>
      </c>
      <c r="AD3640" s="478">
        <f>IF(AC3640=0,0,IF(U3640-(con_EOGJahr-D_SAV!E3640)&lt;=0,AC3640,AC3640/V3640))</f>
        <v>0</v>
      </c>
      <c r="AE3640" s="478">
        <f>IFERROR(IF(AND(VLOOKUP(D3640,rng_ND,5,FALSE)="Ja",D_SAV!T3640="degressiv"),D_SAV!AC3640*Y3640/100,0),0)</f>
        <v>0</v>
      </c>
      <c r="AF3640" s="55">
        <f>IFERROR(IF(VLOOKUP(D3640,rng_ND,5,FALSE)="Ja",MAX(D_SAV!AD3640:AE3640),D_SAV!AD3640),0)</f>
        <v>0</v>
      </c>
      <c r="AG3640" s="55">
        <f t="shared" si="929"/>
        <v>0</v>
      </c>
      <c r="AH3640" s="55">
        <f t="shared" si="930"/>
        <v>0</v>
      </c>
      <c r="AI3640" s="55">
        <f t="shared" si="931"/>
        <v>0</v>
      </c>
      <c r="AJ3640" s="55">
        <f t="shared" si="932"/>
        <v>0</v>
      </c>
      <c r="AK3640" s="55">
        <f t="shared" si="923"/>
        <v>0</v>
      </c>
      <c r="AL3640" s="55">
        <f t="shared" si="924"/>
        <v>0</v>
      </c>
      <c r="AM3640" s="55">
        <f t="shared" si="925"/>
        <v>0</v>
      </c>
    </row>
    <row r="3641" spans="1:39" x14ac:dyDescent="0.25">
      <c r="A3641" s="47">
        <v>3637</v>
      </c>
      <c r="B3641" s="358" t="str">
        <f>IF(AND(E3641&lt;&gt;0,D3641&lt;&gt;0,F3641&lt;&gt;0),IF(C3641&lt;&gt;0,CONCATENATE(C3641,"-AGr",VLOOKUP(D3641,Listen!$A$2:$G$45,7,FALSE),"-",E3641,"-",F3641,),CONCATENATE("AGr",VLOOKUP(D3641,Listen!$A$2:$G$45,7,FALSE),"-",E3641,"-",F3641)),"keine vollständige ID")</f>
        <v>keine vollständige ID</v>
      </c>
      <c r="C3641" s="359">
        <f>'[2]III_SAV-Details_NB'!B3647</f>
        <v>0</v>
      </c>
      <c r="D3641" s="359">
        <f>'[2]III_SAV-Details_NB'!C3647</f>
        <v>0</v>
      </c>
      <c r="E3641" s="359">
        <f>'[2]III_SAV-Details_NB'!D3647</f>
        <v>0</v>
      </c>
      <c r="F3641" s="490"/>
      <c r="G3641" s="281">
        <f>'[2]III_SAV-Details_NB'!X3647</f>
        <v>0</v>
      </c>
      <c r="H3641" s="281">
        <f t="shared" si="926"/>
        <v>0</v>
      </c>
      <c r="I3641" s="281">
        <f>IF(con_EOGJahr=2025,'[2]III_SAV-Details_NB'!AA3647,IF(con_EOGJahr=2026,'[2]III_SAV-Details_NB'!AB3647,'[2]III_SAV-Details_NB'!AC3647))</f>
        <v>0</v>
      </c>
      <c r="J3641" s="282"/>
      <c r="K3641" s="282"/>
      <c r="L3641" s="282"/>
      <c r="M3641" s="282"/>
      <c r="N3641" s="282"/>
      <c r="O3641" s="282"/>
      <c r="P3641" s="52">
        <f t="shared" si="927"/>
        <v>0</v>
      </c>
      <c r="Q3641" s="60"/>
      <c r="R3641" s="53">
        <f t="shared" si="933"/>
        <v>0</v>
      </c>
      <c r="S3641" s="59"/>
      <c r="T3641" s="61"/>
      <c r="U3641" s="342" t="str">
        <f t="shared" si="937"/>
        <v>k.A.</v>
      </c>
      <c r="V3641" s="343" t="str">
        <f t="shared" si="934"/>
        <v>k.A.</v>
      </c>
      <c r="W3641" s="343" t="str">
        <f>IFERROR(IF(OR($D3641="",$E3641=0,con_Ende=0),"k.A.",IF(VLOOKUP($D3641,rng_ND,5,0)="Nein",VLOOKUP($D3641,rng_ND,2,FALSE),MIN(VLOOKUP($D3641,rng_ND,2,FALSE),A_Stammdaten!$B$19-D_SAV!$E3641+1))),"k.A.")</f>
        <v>k.A.</v>
      </c>
      <c r="X3641" s="343" t="str">
        <f t="shared" si="935"/>
        <v>k.A.</v>
      </c>
      <c r="Y3641" s="62"/>
      <c r="Z3641" s="48">
        <f t="shared" si="936"/>
        <v>0</v>
      </c>
      <c r="AA3641" s="457"/>
      <c r="AB3641" s="55">
        <f t="shared" si="928"/>
        <v>0</v>
      </c>
      <c r="AC3641" s="55">
        <f>IF(A_Stammdaten!$B$25="ja",D_SAV!AA3641,D_SAV!AB3641)</f>
        <v>0</v>
      </c>
      <c r="AD3641" s="478">
        <f>IF(AC3641=0,0,IF(U3641-(con_EOGJahr-D_SAV!E3641)&lt;=0,AC3641,AC3641/V3641))</f>
        <v>0</v>
      </c>
      <c r="AE3641" s="478">
        <f>IFERROR(IF(AND(VLOOKUP(D3641,rng_ND,5,FALSE)="Ja",D_SAV!T3641="degressiv"),D_SAV!AC3641*Y3641/100,0),0)</f>
        <v>0</v>
      </c>
      <c r="AF3641" s="55">
        <f>IFERROR(IF(VLOOKUP(D3641,rng_ND,5,FALSE)="Ja",MAX(D_SAV!AD3641:AE3641),D_SAV!AD3641),0)</f>
        <v>0</v>
      </c>
      <c r="AG3641" s="55">
        <f t="shared" si="929"/>
        <v>0</v>
      </c>
      <c r="AH3641" s="55">
        <f t="shared" si="930"/>
        <v>0</v>
      </c>
      <c r="AI3641" s="55">
        <f t="shared" si="931"/>
        <v>0</v>
      </c>
      <c r="AJ3641" s="55">
        <f t="shared" si="932"/>
        <v>0</v>
      </c>
      <c r="AK3641" s="55">
        <f t="shared" si="923"/>
        <v>0</v>
      </c>
      <c r="AL3641" s="55">
        <f t="shared" si="924"/>
        <v>0</v>
      </c>
      <c r="AM3641" s="55">
        <f t="shared" si="925"/>
        <v>0</v>
      </c>
    </row>
    <row r="3642" spans="1:39" x14ac:dyDescent="0.25">
      <c r="A3642" s="47">
        <v>3638</v>
      </c>
      <c r="B3642" s="358" t="str">
        <f>IF(AND(E3642&lt;&gt;0,D3642&lt;&gt;0,F3642&lt;&gt;0),IF(C3642&lt;&gt;0,CONCATENATE(C3642,"-AGr",VLOOKUP(D3642,Listen!$A$2:$G$45,7,FALSE),"-",E3642,"-",F3642,),CONCATENATE("AGr",VLOOKUP(D3642,Listen!$A$2:$G$45,7,FALSE),"-",E3642,"-",F3642)),"keine vollständige ID")</f>
        <v>keine vollständige ID</v>
      </c>
      <c r="C3642" s="359">
        <f>'[2]III_SAV-Details_NB'!B3648</f>
        <v>0</v>
      </c>
      <c r="D3642" s="359">
        <f>'[2]III_SAV-Details_NB'!C3648</f>
        <v>0</v>
      </c>
      <c r="E3642" s="359">
        <f>'[2]III_SAV-Details_NB'!D3648</f>
        <v>0</v>
      </c>
      <c r="F3642" s="490"/>
      <c r="G3642" s="281">
        <f>'[2]III_SAV-Details_NB'!X3648</f>
        <v>0</v>
      </c>
      <c r="H3642" s="281">
        <f t="shared" si="926"/>
        <v>0</v>
      </c>
      <c r="I3642" s="281">
        <f>IF(con_EOGJahr=2025,'[2]III_SAV-Details_NB'!AA3648,IF(con_EOGJahr=2026,'[2]III_SAV-Details_NB'!AB3648,'[2]III_SAV-Details_NB'!AC3648))</f>
        <v>0</v>
      </c>
      <c r="J3642" s="282"/>
      <c r="K3642" s="282"/>
      <c r="L3642" s="282"/>
      <c r="M3642" s="282"/>
      <c r="N3642" s="282"/>
      <c r="O3642" s="282"/>
      <c r="P3642" s="52">
        <f t="shared" si="927"/>
        <v>0</v>
      </c>
      <c r="Q3642" s="60"/>
      <c r="R3642" s="53">
        <f t="shared" si="933"/>
        <v>0</v>
      </c>
      <c r="S3642" s="59"/>
      <c r="T3642" s="61"/>
      <c r="U3642" s="342" t="str">
        <f t="shared" si="937"/>
        <v>k.A.</v>
      </c>
      <c r="V3642" s="343" t="str">
        <f t="shared" si="934"/>
        <v>k.A.</v>
      </c>
      <c r="W3642" s="343" t="str">
        <f>IFERROR(IF(OR($D3642="",$E3642=0,con_Ende=0),"k.A.",IF(VLOOKUP($D3642,rng_ND,5,0)="Nein",VLOOKUP($D3642,rng_ND,2,FALSE),MIN(VLOOKUP($D3642,rng_ND,2,FALSE),A_Stammdaten!$B$19-D_SAV!$E3642+1))),"k.A.")</f>
        <v>k.A.</v>
      </c>
      <c r="X3642" s="343" t="str">
        <f t="shared" si="935"/>
        <v>k.A.</v>
      </c>
      <c r="Y3642" s="62"/>
      <c r="Z3642" s="48">
        <f t="shared" si="936"/>
        <v>0</v>
      </c>
      <c r="AA3642" s="457"/>
      <c r="AB3642" s="55">
        <f t="shared" si="928"/>
        <v>0</v>
      </c>
      <c r="AC3642" s="55">
        <f>IF(A_Stammdaten!$B$25="ja",D_SAV!AA3642,D_SAV!AB3642)</f>
        <v>0</v>
      </c>
      <c r="AD3642" s="478">
        <f>IF(AC3642=0,0,IF(U3642-(con_EOGJahr-D_SAV!E3642)&lt;=0,AC3642,AC3642/V3642))</f>
        <v>0</v>
      </c>
      <c r="AE3642" s="478">
        <f>IFERROR(IF(AND(VLOOKUP(D3642,rng_ND,5,FALSE)="Ja",D_SAV!T3642="degressiv"),D_SAV!AC3642*Y3642/100,0),0)</f>
        <v>0</v>
      </c>
      <c r="AF3642" s="55">
        <f>IFERROR(IF(VLOOKUP(D3642,rng_ND,5,FALSE)="Ja",MAX(D_SAV!AD3642:AE3642),D_SAV!AD3642),0)</f>
        <v>0</v>
      </c>
      <c r="AG3642" s="55">
        <f t="shared" si="929"/>
        <v>0</v>
      </c>
      <c r="AH3642" s="55">
        <f t="shared" si="930"/>
        <v>0</v>
      </c>
      <c r="AI3642" s="55">
        <f t="shared" si="931"/>
        <v>0</v>
      </c>
      <c r="AJ3642" s="55">
        <f t="shared" si="932"/>
        <v>0</v>
      </c>
      <c r="AK3642" s="55">
        <f t="shared" si="923"/>
        <v>0</v>
      </c>
      <c r="AL3642" s="55">
        <f t="shared" si="924"/>
        <v>0</v>
      </c>
      <c r="AM3642" s="55">
        <f t="shared" si="925"/>
        <v>0</v>
      </c>
    </row>
    <row r="3643" spans="1:39" x14ac:dyDescent="0.25">
      <c r="A3643" s="47">
        <v>3639</v>
      </c>
      <c r="B3643" s="358" t="str">
        <f>IF(AND(E3643&lt;&gt;0,D3643&lt;&gt;0,F3643&lt;&gt;0),IF(C3643&lt;&gt;0,CONCATENATE(C3643,"-AGr",VLOOKUP(D3643,Listen!$A$2:$G$45,7,FALSE),"-",E3643,"-",F3643,),CONCATENATE("AGr",VLOOKUP(D3643,Listen!$A$2:$G$45,7,FALSE),"-",E3643,"-",F3643)),"keine vollständige ID")</f>
        <v>keine vollständige ID</v>
      </c>
      <c r="C3643" s="359">
        <f>'[2]III_SAV-Details_NB'!B3649</f>
        <v>0</v>
      </c>
      <c r="D3643" s="359">
        <f>'[2]III_SAV-Details_NB'!C3649</f>
        <v>0</v>
      </c>
      <c r="E3643" s="359">
        <f>'[2]III_SAV-Details_NB'!D3649</f>
        <v>0</v>
      </c>
      <c r="F3643" s="490"/>
      <c r="G3643" s="281">
        <f>'[2]III_SAV-Details_NB'!X3649</f>
        <v>0</v>
      </c>
      <c r="H3643" s="281">
        <f t="shared" si="926"/>
        <v>0</v>
      </c>
      <c r="I3643" s="281">
        <f>IF(con_EOGJahr=2025,'[2]III_SAV-Details_NB'!AA3649,IF(con_EOGJahr=2026,'[2]III_SAV-Details_NB'!AB3649,'[2]III_SAV-Details_NB'!AC3649))</f>
        <v>0</v>
      </c>
      <c r="J3643" s="282"/>
      <c r="K3643" s="282"/>
      <c r="L3643" s="282"/>
      <c r="M3643" s="282"/>
      <c r="N3643" s="282"/>
      <c r="O3643" s="282"/>
      <c r="P3643" s="52">
        <f t="shared" si="927"/>
        <v>0</v>
      </c>
      <c r="Q3643" s="60"/>
      <c r="R3643" s="53">
        <f t="shared" si="933"/>
        <v>0</v>
      </c>
      <c r="S3643" s="59"/>
      <c r="T3643" s="61"/>
      <c r="U3643" s="342" t="str">
        <f t="shared" si="937"/>
        <v>k.A.</v>
      </c>
      <c r="V3643" s="343" t="str">
        <f t="shared" si="934"/>
        <v>k.A.</v>
      </c>
      <c r="W3643" s="343" t="str">
        <f>IFERROR(IF(OR($D3643="",$E3643=0,con_Ende=0),"k.A.",IF(VLOOKUP($D3643,rng_ND,5,0)="Nein",VLOOKUP($D3643,rng_ND,2,FALSE),MIN(VLOOKUP($D3643,rng_ND,2,FALSE),A_Stammdaten!$B$19-D_SAV!$E3643+1))),"k.A.")</f>
        <v>k.A.</v>
      </c>
      <c r="X3643" s="343" t="str">
        <f t="shared" si="935"/>
        <v>k.A.</v>
      </c>
      <c r="Y3643" s="62"/>
      <c r="Z3643" s="48">
        <f t="shared" si="936"/>
        <v>0</v>
      </c>
      <c r="AA3643" s="457"/>
      <c r="AB3643" s="55">
        <f t="shared" si="928"/>
        <v>0</v>
      </c>
      <c r="AC3643" s="55">
        <f>IF(A_Stammdaten!$B$25="ja",D_SAV!AA3643,D_SAV!AB3643)</f>
        <v>0</v>
      </c>
      <c r="AD3643" s="478">
        <f>IF(AC3643=0,0,IF(U3643-(con_EOGJahr-D_SAV!E3643)&lt;=0,AC3643,AC3643/V3643))</f>
        <v>0</v>
      </c>
      <c r="AE3643" s="478">
        <f>IFERROR(IF(AND(VLOOKUP(D3643,rng_ND,5,FALSE)="Ja",D_SAV!T3643="degressiv"),D_SAV!AC3643*Y3643/100,0),0)</f>
        <v>0</v>
      </c>
      <c r="AF3643" s="55">
        <f>IFERROR(IF(VLOOKUP(D3643,rng_ND,5,FALSE)="Ja",MAX(D_SAV!AD3643:AE3643),D_SAV!AD3643),0)</f>
        <v>0</v>
      </c>
      <c r="AG3643" s="55">
        <f t="shared" si="929"/>
        <v>0</v>
      </c>
      <c r="AH3643" s="55">
        <f t="shared" si="930"/>
        <v>0</v>
      </c>
      <c r="AI3643" s="55">
        <f t="shared" si="931"/>
        <v>0</v>
      </c>
      <c r="AJ3643" s="55">
        <f t="shared" si="932"/>
        <v>0</v>
      </c>
      <c r="AK3643" s="55">
        <f t="shared" si="923"/>
        <v>0</v>
      </c>
      <c r="AL3643" s="55">
        <f t="shared" si="924"/>
        <v>0</v>
      </c>
      <c r="AM3643" s="55">
        <f t="shared" si="925"/>
        <v>0</v>
      </c>
    </row>
    <row r="3644" spans="1:39" x14ac:dyDescent="0.25">
      <c r="A3644" s="47">
        <v>3640</v>
      </c>
      <c r="B3644" s="358" t="str">
        <f>IF(AND(E3644&lt;&gt;0,D3644&lt;&gt;0,F3644&lt;&gt;0),IF(C3644&lt;&gt;0,CONCATENATE(C3644,"-AGr",VLOOKUP(D3644,Listen!$A$2:$G$45,7,FALSE),"-",E3644,"-",F3644,),CONCATENATE("AGr",VLOOKUP(D3644,Listen!$A$2:$G$45,7,FALSE),"-",E3644,"-",F3644)),"keine vollständige ID")</f>
        <v>keine vollständige ID</v>
      </c>
      <c r="C3644" s="359">
        <f>'[2]III_SAV-Details_NB'!B3650</f>
        <v>0</v>
      </c>
      <c r="D3644" s="359">
        <f>'[2]III_SAV-Details_NB'!C3650</f>
        <v>0</v>
      </c>
      <c r="E3644" s="359">
        <f>'[2]III_SAV-Details_NB'!D3650</f>
        <v>0</v>
      </c>
      <c r="F3644" s="490"/>
      <c r="G3644" s="281">
        <f>'[2]III_SAV-Details_NB'!X3650</f>
        <v>0</v>
      </c>
      <c r="H3644" s="281">
        <f t="shared" si="926"/>
        <v>0</v>
      </c>
      <c r="I3644" s="281">
        <f>IF(con_EOGJahr=2025,'[2]III_SAV-Details_NB'!AA3650,IF(con_EOGJahr=2026,'[2]III_SAV-Details_NB'!AB3650,'[2]III_SAV-Details_NB'!AC3650))</f>
        <v>0</v>
      </c>
      <c r="J3644" s="282"/>
      <c r="K3644" s="282"/>
      <c r="L3644" s="282"/>
      <c r="M3644" s="282"/>
      <c r="N3644" s="282"/>
      <c r="O3644" s="282"/>
      <c r="P3644" s="52">
        <f t="shared" si="927"/>
        <v>0</v>
      </c>
      <c r="Q3644" s="60"/>
      <c r="R3644" s="53">
        <f t="shared" si="933"/>
        <v>0</v>
      </c>
      <c r="S3644" s="59"/>
      <c r="T3644" s="61"/>
      <c r="U3644" s="342" t="str">
        <f t="shared" si="937"/>
        <v>k.A.</v>
      </c>
      <c r="V3644" s="343" t="str">
        <f t="shared" si="934"/>
        <v>k.A.</v>
      </c>
      <c r="W3644" s="343" t="str">
        <f>IFERROR(IF(OR($D3644="",$E3644=0,con_Ende=0),"k.A.",IF(VLOOKUP($D3644,rng_ND,5,0)="Nein",VLOOKUP($D3644,rng_ND,2,FALSE),MIN(VLOOKUP($D3644,rng_ND,2,FALSE),A_Stammdaten!$B$19-D_SAV!$E3644+1))),"k.A.")</f>
        <v>k.A.</v>
      </c>
      <c r="X3644" s="343" t="str">
        <f t="shared" si="935"/>
        <v>k.A.</v>
      </c>
      <c r="Y3644" s="62"/>
      <c r="Z3644" s="48">
        <f t="shared" si="936"/>
        <v>0</v>
      </c>
      <c r="AA3644" s="457"/>
      <c r="AB3644" s="55">
        <f t="shared" si="928"/>
        <v>0</v>
      </c>
      <c r="AC3644" s="55">
        <f>IF(A_Stammdaten!$B$25="ja",D_SAV!AA3644,D_SAV!AB3644)</f>
        <v>0</v>
      </c>
      <c r="AD3644" s="478">
        <f>IF(AC3644=0,0,IF(U3644-(con_EOGJahr-D_SAV!E3644)&lt;=0,AC3644,AC3644/V3644))</f>
        <v>0</v>
      </c>
      <c r="AE3644" s="478">
        <f>IFERROR(IF(AND(VLOOKUP(D3644,rng_ND,5,FALSE)="Ja",D_SAV!T3644="degressiv"),D_SAV!AC3644*Y3644/100,0),0)</f>
        <v>0</v>
      </c>
      <c r="AF3644" s="55">
        <f>IFERROR(IF(VLOOKUP(D3644,rng_ND,5,FALSE)="Ja",MAX(D_SAV!AD3644:AE3644),D_SAV!AD3644),0)</f>
        <v>0</v>
      </c>
      <c r="AG3644" s="55">
        <f t="shared" si="929"/>
        <v>0</v>
      </c>
      <c r="AH3644" s="55">
        <f t="shared" si="930"/>
        <v>0</v>
      </c>
      <c r="AI3644" s="55">
        <f t="shared" si="931"/>
        <v>0</v>
      </c>
      <c r="AJ3644" s="55">
        <f t="shared" si="932"/>
        <v>0</v>
      </c>
      <c r="AK3644" s="55">
        <f t="shared" si="923"/>
        <v>0</v>
      </c>
      <c r="AL3644" s="55">
        <f t="shared" si="924"/>
        <v>0</v>
      </c>
      <c r="AM3644" s="55">
        <f t="shared" si="925"/>
        <v>0</v>
      </c>
    </row>
    <row r="3645" spans="1:39" x14ac:dyDescent="0.25">
      <c r="A3645" s="47">
        <v>3641</v>
      </c>
      <c r="B3645" s="358" t="str">
        <f>IF(AND(E3645&lt;&gt;0,D3645&lt;&gt;0,F3645&lt;&gt;0),IF(C3645&lt;&gt;0,CONCATENATE(C3645,"-AGr",VLOOKUP(D3645,Listen!$A$2:$G$45,7,FALSE),"-",E3645,"-",F3645,),CONCATENATE("AGr",VLOOKUP(D3645,Listen!$A$2:$G$45,7,FALSE),"-",E3645,"-",F3645)),"keine vollständige ID")</f>
        <v>keine vollständige ID</v>
      </c>
      <c r="C3645" s="359">
        <f>'[2]III_SAV-Details_NB'!B3651</f>
        <v>0</v>
      </c>
      <c r="D3645" s="359">
        <f>'[2]III_SAV-Details_NB'!C3651</f>
        <v>0</v>
      </c>
      <c r="E3645" s="359">
        <f>'[2]III_SAV-Details_NB'!D3651</f>
        <v>0</v>
      </c>
      <c r="F3645" s="490"/>
      <c r="G3645" s="281">
        <f>'[2]III_SAV-Details_NB'!X3651</f>
        <v>0</v>
      </c>
      <c r="H3645" s="281">
        <f t="shared" si="926"/>
        <v>0</v>
      </c>
      <c r="I3645" s="281">
        <f>IF(con_EOGJahr=2025,'[2]III_SAV-Details_NB'!AA3651,IF(con_EOGJahr=2026,'[2]III_SAV-Details_NB'!AB3651,'[2]III_SAV-Details_NB'!AC3651))</f>
        <v>0</v>
      </c>
      <c r="J3645" s="282"/>
      <c r="K3645" s="282"/>
      <c r="L3645" s="282"/>
      <c r="M3645" s="282"/>
      <c r="N3645" s="282"/>
      <c r="O3645" s="282"/>
      <c r="P3645" s="52">
        <f t="shared" si="927"/>
        <v>0</v>
      </c>
      <c r="Q3645" s="60"/>
      <c r="R3645" s="53">
        <f t="shared" si="933"/>
        <v>0</v>
      </c>
      <c r="S3645" s="59"/>
      <c r="T3645" s="61"/>
      <c r="U3645" s="342" t="str">
        <f t="shared" si="937"/>
        <v>k.A.</v>
      </c>
      <c r="V3645" s="343" t="str">
        <f t="shared" si="934"/>
        <v>k.A.</v>
      </c>
      <c r="W3645" s="343" t="str">
        <f>IFERROR(IF(OR($D3645="",$E3645=0,con_Ende=0),"k.A.",IF(VLOOKUP($D3645,rng_ND,5,0)="Nein",VLOOKUP($D3645,rng_ND,2,FALSE),MIN(VLOOKUP($D3645,rng_ND,2,FALSE),A_Stammdaten!$B$19-D_SAV!$E3645+1))),"k.A.")</f>
        <v>k.A.</v>
      </c>
      <c r="X3645" s="343" t="str">
        <f t="shared" si="935"/>
        <v>k.A.</v>
      </c>
      <c r="Y3645" s="62"/>
      <c r="Z3645" s="48">
        <f t="shared" si="936"/>
        <v>0</v>
      </c>
      <c r="AA3645" s="457"/>
      <c r="AB3645" s="55">
        <f t="shared" si="928"/>
        <v>0</v>
      </c>
      <c r="AC3645" s="55">
        <f>IF(A_Stammdaten!$B$25="ja",D_SAV!AA3645,D_SAV!AB3645)</f>
        <v>0</v>
      </c>
      <c r="AD3645" s="478">
        <f>IF(AC3645=0,0,IF(U3645-(con_EOGJahr-D_SAV!E3645)&lt;=0,AC3645,AC3645/V3645))</f>
        <v>0</v>
      </c>
      <c r="AE3645" s="478">
        <f>IFERROR(IF(AND(VLOOKUP(D3645,rng_ND,5,FALSE)="Ja",D_SAV!T3645="degressiv"),D_SAV!AC3645*Y3645/100,0),0)</f>
        <v>0</v>
      </c>
      <c r="AF3645" s="55">
        <f>IFERROR(IF(VLOOKUP(D3645,rng_ND,5,FALSE)="Ja",MAX(D_SAV!AD3645:AE3645),D_SAV!AD3645),0)</f>
        <v>0</v>
      </c>
      <c r="AG3645" s="55">
        <f t="shared" si="929"/>
        <v>0</v>
      </c>
      <c r="AH3645" s="55">
        <f t="shared" si="930"/>
        <v>0</v>
      </c>
      <c r="AI3645" s="55">
        <f t="shared" si="931"/>
        <v>0</v>
      </c>
      <c r="AJ3645" s="55">
        <f t="shared" si="932"/>
        <v>0</v>
      </c>
      <c r="AK3645" s="55">
        <f t="shared" si="923"/>
        <v>0</v>
      </c>
      <c r="AL3645" s="55">
        <f t="shared" si="924"/>
        <v>0</v>
      </c>
      <c r="AM3645" s="55">
        <f t="shared" si="925"/>
        <v>0</v>
      </c>
    </row>
    <row r="3646" spans="1:39" x14ac:dyDescent="0.25">
      <c r="A3646" s="47">
        <v>3642</v>
      </c>
      <c r="B3646" s="358" t="str">
        <f>IF(AND(E3646&lt;&gt;0,D3646&lt;&gt;0,F3646&lt;&gt;0),IF(C3646&lt;&gt;0,CONCATENATE(C3646,"-AGr",VLOOKUP(D3646,Listen!$A$2:$G$45,7,FALSE),"-",E3646,"-",F3646,),CONCATENATE("AGr",VLOOKUP(D3646,Listen!$A$2:$G$45,7,FALSE),"-",E3646,"-",F3646)),"keine vollständige ID")</f>
        <v>keine vollständige ID</v>
      </c>
      <c r="C3646" s="359">
        <f>'[2]III_SAV-Details_NB'!B3652</f>
        <v>0</v>
      </c>
      <c r="D3646" s="359">
        <f>'[2]III_SAV-Details_NB'!C3652</f>
        <v>0</v>
      </c>
      <c r="E3646" s="359">
        <f>'[2]III_SAV-Details_NB'!D3652</f>
        <v>0</v>
      </c>
      <c r="F3646" s="490"/>
      <c r="G3646" s="281">
        <f>'[2]III_SAV-Details_NB'!X3652</f>
        <v>0</v>
      </c>
      <c r="H3646" s="281">
        <f t="shared" si="926"/>
        <v>0</v>
      </c>
      <c r="I3646" s="281">
        <f>IF(con_EOGJahr=2025,'[2]III_SAV-Details_NB'!AA3652,IF(con_EOGJahr=2026,'[2]III_SAV-Details_NB'!AB3652,'[2]III_SAV-Details_NB'!AC3652))</f>
        <v>0</v>
      </c>
      <c r="J3646" s="282"/>
      <c r="K3646" s="282"/>
      <c r="L3646" s="282"/>
      <c r="M3646" s="282"/>
      <c r="N3646" s="282"/>
      <c r="O3646" s="282"/>
      <c r="P3646" s="52">
        <f t="shared" si="927"/>
        <v>0</v>
      </c>
      <c r="Q3646" s="60"/>
      <c r="R3646" s="53">
        <f t="shared" si="933"/>
        <v>0</v>
      </c>
      <c r="S3646" s="59"/>
      <c r="T3646" s="61"/>
      <c r="U3646" s="342" t="str">
        <f t="shared" si="937"/>
        <v>k.A.</v>
      </c>
      <c r="V3646" s="343" t="str">
        <f t="shared" si="934"/>
        <v>k.A.</v>
      </c>
      <c r="W3646" s="343" t="str">
        <f>IFERROR(IF(OR($D3646="",$E3646=0,con_Ende=0),"k.A.",IF(VLOOKUP($D3646,rng_ND,5,0)="Nein",VLOOKUP($D3646,rng_ND,2,FALSE),MIN(VLOOKUP($D3646,rng_ND,2,FALSE),A_Stammdaten!$B$19-D_SAV!$E3646+1))),"k.A.")</f>
        <v>k.A.</v>
      </c>
      <c r="X3646" s="343" t="str">
        <f t="shared" si="935"/>
        <v>k.A.</v>
      </c>
      <c r="Y3646" s="62"/>
      <c r="Z3646" s="48">
        <f t="shared" si="936"/>
        <v>0</v>
      </c>
      <c r="AA3646" s="457"/>
      <c r="AB3646" s="55">
        <f t="shared" si="928"/>
        <v>0</v>
      </c>
      <c r="AC3646" s="55">
        <f>IF(A_Stammdaten!$B$25="ja",D_SAV!AA3646,D_SAV!AB3646)</f>
        <v>0</v>
      </c>
      <c r="AD3646" s="478">
        <f>IF(AC3646=0,0,IF(U3646-(con_EOGJahr-D_SAV!E3646)&lt;=0,AC3646,AC3646/V3646))</f>
        <v>0</v>
      </c>
      <c r="AE3646" s="478">
        <f>IFERROR(IF(AND(VLOOKUP(D3646,rng_ND,5,FALSE)="Ja",D_SAV!T3646="degressiv"),D_SAV!AC3646*Y3646/100,0),0)</f>
        <v>0</v>
      </c>
      <c r="AF3646" s="55">
        <f>IFERROR(IF(VLOOKUP(D3646,rng_ND,5,FALSE)="Ja",MAX(D_SAV!AD3646:AE3646),D_SAV!AD3646),0)</f>
        <v>0</v>
      </c>
      <c r="AG3646" s="55">
        <f t="shared" si="929"/>
        <v>0</v>
      </c>
      <c r="AH3646" s="55">
        <f t="shared" si="930"/>
        <v>0</v>
      </c>
      <c r="AI3646" s="55">
        <f t="shared" si="931"/>
        <v>0</v>
      </c>
      <c r="AJ3646" s="55">
        <f t="shared" si="932"/>
        <v>0</v>
      </c>
      <c r="AK3646" s="55">
        <f t="shared" si="923"/>
        <v>0</v>
      </c>
      <c r="AL3646" s="55">
        <f t="shared" si="924"/>
        <v>0</v>
      </c>
      <c r="AM3646" s="55">
        <f t="shared" si="925"/>
        <v>0</v>
      </c>
    </row>
    <row r="3647" spans="1:39" x14ac:dyDescent="0.25">
      <c r="A3647" s="47">
        <v>3643</v>
      </c>
      <c r="B3647" s="358" t="str">
        <f>IF(AND(E3647&lt;&gt;0,D3647&lt;&gt;0,F3647&lt;&gt;0),IF(C3647&lt;&gt;0,CONCATENATE(C3647,"-AGr",VLOOKUP(D3647,Listen!$A$2:$G$45,7,FALSE),"-",E3647,"-",F3647,),CONCATENATE("AGr",VLOOKUP(D3647,Listen!$A$2:$G$45,7,FALSE),"-",E3647,"-",F3647)),"keine vollständige ID")</f>
        <v>keine vollständige ID</v>
      </c>
      <c r="C3647" s="359">
        <f>'[2]III_SAV-Details_NB'!B3653</f>
        <v>0</v>
      </c>
      <c r="D3647" s="359">
        <f>'[2]III_SAV-Details_NB'!C3653</f>
        <v>0</v>
      </c>
      <c r="E3647" s="359">
        <f>'[2]III_SAV-Details_NB'!D3653</f>
        <v>0</v>
      </c>
      <c r="F3647" s="490"/>
      <c r="G3647" s="281">
        <f>'[2]III_SAV-Details_NB'!X3653</f>
        <v>0</v>
      </c>
      <c r="H3647" s="281">
        <f t="shared" si="926"/>
        <v>0</v>
      </c>
      <c r="I3647" s="281">
        <f>IF(con_EOGJahr=2025,'[2]III_SAV-Details_NB'!AA3653,IF(con_EOGJahr=2026,'[2]III_SAV-Details_NB'!AB3653,'[2]III_SAV-Details_NB'!AC3653))</f>
        <v>0</v>
      </c>
      <c r="J3647" s="282"/>
      <c r="K3647" s="282"/>
      <c r="L3647" s="282"/>
      <c r="M3647" s="282"/>
      <c r="N3647" s="282"/>
      <c r="O3647" s="282"/>
      <c r="P3647" s="52">
        <f t="shared" si="927"/>
        <v>0</v>
      </c>
      <c r="Q3647" s="60"/>
      <c r="R3647" s="53">
        <f t="shared" si="933"/>
        <v>0</v>
      </c>
      <c r="S3647" s="59"/>
      <c r="T3647" s="61"/>
      <c r="U3647" s="342" t="str">
        <f t="shared" si="937"/>
        <v>k.A.</v>
      </c>
      <c r="V3647" s="343" t="str">
        <f t="shared" si="934"/>
        <v>k.A.</v>
      </c>
      <c r="W3647" s="343" t="str">
        <f>IFERROR(IF(OR($D3647="",$E3647=0,con_Ende=0),"k.A.",IF(VLOOKUP($D3647,rng_ND,5,0)="Nein",VLOOKUP($D3647,rng_ND,2,FALSE),MIN(VLOOKUP($D3647,rng_ND,2,FALSE),A_Stammdaten!$B$19-D_SAV!$E3647+1))),"k.A.")</f>
        <v>k.A.</v>
      </c>
      <c r="X3647" s="343" t="str">
        <f t="shared" si="935"/>
        <v>k.A.</v>
      </c>
      <c r="Y3647" s="62"/>
      <c r="Z3647" s="48">
        <f t="shared" si="936"/>
        <v>0</v>
      </c>
      <c r="AA3647" s="457"/>
      <c r="AB3647" s="55">
        <f t="shared" si="928"/>
        <v>0</v>
      </c>
      <c r="AC3647" s="55">
        <f>IF(A_Stammdaten!$B$25="ja",D_SAV!AA3647,D_SAV!AB3647)</f>
        <v>0</v>
      </c>
      <c r="AD3647" s="478">
        <f>IF(AC3647=0,0,IF(U3647-(con_EOGJahr-D_SAV!E3647)&lt;=0,AC3647,AC3647/V3647))</f>
        <v>0</v>
      </c>
      <c r="AE3647" s="478">
        <f>IFERROR(IF(AND(VLOOKUP(D3647,rng_ND,5,FALSE)="Ja",D_SAV!T3647="degressiv"),D_SAV!AC3647*Y3647/100,0),0)</f>
        <v>0</v>
      </c>
      <c r="AF3647" s="55">
        <f>IFERROR(IF(VLOOKUP(D3647,rng_ND,5,FALSE)="Ja",MAX(D_SAV!AD3647:AE3647),D_SAV!AD3647),0)</f>
        <v>0</v>
      </c>
      <c r="AG3647" s="55">
        <f t="shared" si="929"/>
        <v>0</v>
      </c>
      <c r="AH3647" s="55">
        <f t="shared" si="930"/>
        <v>0</v>
      </c>
      <c r="AI3647" s="55">
        <f t="shared" si="931"/>
        <v>0</v>
      </c>
      <c r="AJ3647" s="55">
        <f t="shared" si="932"/>
        <v>0</v>
      </c>
      <c r="AK3647" s="55">
        <f t="shared" si="923"/>
        <v>0</v>
      </c>
      <c r="AL3647" s="55">
        <f t="shared" si="924"/>
        <v>0</v>
      </c>
      <c r="AM3647" s="55">
        <f t="shared" si="925"/>
        <v>0</v>
      </c>
    </row>
    <row r="3648" spans="1:39" x14ac:dyDescent="0.25">
      <c r="A3648" s="47">
        <v>3644</v>
      </c>
      <c r="B3648" s="358" t="str">
        <f>IF(AND(E3648&lt;&gt;0,D3648&lt;&gt;0,F3648&lt;&gt;0),IF(C3648&lt;&gt;0,CONCATENATE(C3648,"-AGr",VLOOKUP(D3648,Listen!$A$2:$G$45,7,FALSE),"-",E3648,"-",F3648,),CONCATENATE("AGr",VLOOKUP(D3648,Listen!$A$2:$G$45,7,FALSE),"-",E3648,"-",F3648)),"keine vollständige ID")</f>
        <v>keine vollständige ID</v>
      </c>
      <c r="C3648" s="359">
        <f>'[2]III_SAV-Details_NB'!B3654</f>
        <v>0</v>
      </c>
      <c r="D3648" s="359">
        <f>'[2]III_SAV-Details_NB'!C3654</f>
        <v>0</v>
      </c>
      <c r="E3648" s="359">
        <f>'[2]III_SAV-Details_NB'!D3654</f>
        <v>0</v>
      </c>
      <c r="F3648" s="490"/>
      <c r="G3648" s="281">
        <f>'[2]III_SAV-Details_NB'!X3654</f>
        <v>0</v>
      </c>
      <c r="H3648" s="281">
        <f t="shared" si="926"/>
        <v>0</v>
      </c>
      <c r="I3648" s="281">
        <f>IF(con_EOGJahr=2025,'[2]III_SAV-Details_NB'!AA3654,IF(con_EOGJahr=2026,'[2]III_SAV-Details_NB'!AB3654,'[2]III_SAV-Details_NB'!AC3654))</f>
        <v>0</v>
      </c>
      <c r="J3648" s="282"/>
      <c r="K3648" s="282"/>
      <c r="L3648" s="282"/>
      <c r="M3648" s="282"/>
      <c r="N3648" s="282"/>
      <c r="O3648" s="282"/>
      <c r="P3648" s="52">
        <f t="shared" si="927"/>
        <v>0</v>
      </c>
      <c r="Q3648" s="60"/>
      <c r="R3648" s="53">
        <f t="shared" si="933"/>
        <v>0</v>
      </c>
      <c r="S3648" s="59"/>
      <c r="T3648" s="61"/>
      <c r="U3648" s="342" t="str">
        <f t="shared" si="937"/>
        <v>k.A.</v>
      </c>
      <c r="V3648" s="343" t="str">
        <f t="shared" si="934"/>
        <v>k.A.</v>
      </c>
      <c r="W3648" s="343" t="str">
        <f>IFERROR(IF(OR($D3648="",$E3648=0,con_Ende=0),"k.A.",IF(VLOOKUP($D3648,rng_ND,5,0)="Nein",VLOOKUP($D3648,rng_ND,2,FALSE),MIN(VLOOKUP($D3648,rng_ND,2,FALSE),A_Stammdaten!$B$19-D_SAV!$E3648+1))),"k.A.")</f>
        <v>k.A.</v>
      </c>
      <c r="X3648" s="343" t="str">
        <f t="shared" si="935"/>
        <v>k.A.</v>
      </c>
      <c r="Y3648" s="62"/>
      <c r="Z3648" s="48">
        <f t="shared" si="936"/>
        <v>0</v>
      </c>
      <c r="AA3648" s="457"/>
      <c r="AB3648" s="55">
        <f t="shared" si="928"/>
        <v>0</v>
      </c>
      <c r="AC3648" s="55">
        <f>IF(A_Stammdaten!$B$25="ja",D_SAV!AA3648,D_SAV!AB3648)</f>
        <v>0</v>
      </c>
      <c r="AD3648" s="478">
        <f>IF(AC3648=0,0,IF(U3648-(con_EOGJahr-D_SAV!E3648)&lt;=0,AC3648,AC3648/V3648))</f>
        <v>0</v>
      </c>
      <c r="AE3648" s="478">
        <f>IFERROR(IF(AND(VLOOKUP(D3648,rng_ND,5,FALSE)="Ja",D_SAV!T3648="degressiv"),D_SAV!AC3648*Y3648/100,0),0)</f>
        <v>0</v>
      </c>
      <c r="AF3648" s="55">
        <f>IFERROR(IF(VLOOKUP(D3648,rng_ND,5,FALSE)="Ja",MAX(D_SAV!AD3648:AE3648),D_SAV!AD3648),0)</f>
        <v>0</v>
      </c>
      <c r="AG3648" s="55">
        <f t="shared" si="929"/>
        <v>0</v>
      </c>
      <c r="AH3648" s="55">
        <f t="shared" si="930"/>
        <v>0</v>
      </c>
      <c r="AI3648" s="55">
        <f t="shared" si="931"/>
        <v>0</v>
      </c>
      <c r="AJ3648" s="55">
        <f t="shared" si="932"/>
        <v>0</v>
      </c>
      <c r="AK3648" s="55">
        <f t="shared" si="923"/>
        <v>0</v>
      </c>
      <c r="AL3648" s="55">
        <f t="shared" si="924"/>
        <v>0</v>
      </c>
      <c r="AM3648" s="55">
        <f t="shared" si="925"/>
        <v>0</v>
      </c>
    </row>
    <row r="3649" spans="1:39" x14ac:dyDescent="0.25">
      <c r="A3649" s="47">
        <v>3645</v>
      </c>
      <c r="B3649" s="358" t="str">
        <f>IF(AND(E3649&lt;&gt;0,D3649&lt;&gt;0,F3649&lt;&gt;0),IF(C3649&lt;&gt;0,CONCATENATE(C3649,"-AGr",VLOOKUP(D3649,Listen!$A$2:$G$45,7,FALSE),"-",E3649,"-",F3649,),CONCATENATE("AGr",VLOOKUP(D3649,Listen!$A$2:$G$45,7,FALSE),"-",E3649,"-",F3649)),"keine vollständige ID")</f>
        <v>keine vollständige ID</v>
      </c>
      <c r="C3649" s="359">
        <f>'[2]III_SAV-Details_NB'!B3655</f>
        <v>0</v>
      </c>
      <c r="D3649" s="359">
        <f>'[2]III_SAV-Details_NB'!C3655</f>
        <v>0</v>
      </c>
      <c r="E3649" s="359">
        <f>'[2]III_SAV-Details_NB'!D3655</f>
        <v>0</v>
      </c>
      <c r="F3649" s="490"/>
      <c r="G3649" s="281">
        <f>'[2]III_SAV-Details_NB'!X3655</f>
        <v>0</v>
      </c>
      <c r="H3649" s="281">
        <f t="shared" si="926"/>
        <v>0</v>
      </c>
      <c r="I3649" s="281">
        <f>IF(con_EOGJahr=2025,'[2]III_SAV-Details_NB'!AA3655,IF(con_EOGJahr=2026,'[2]III_SAV-Details_NB'!AB3655,'[2]III_SAV-Details_NB'!AC3655))</f>
        <v>0</v>
      </c>
      <c r="J3649" s="282"/>
      <c r="K3649" s="282"/>
      <c r="L3649" s="282"/>
      <c r="M3649" s="282"/>
      <c r="N3649" s="282"/>
      <c r="O3649" s="282"/>
      <c r="P3649" s="52">
        <f t="shared" si="927"/>
        <v>0</v>
      </c>
      <c r="Q3649" s="60"/>
      <c r="R3649" s="53">
        <f t="shared" si="933"/>
        <v>0</v>
      </c>
      <c r="S3649" s="59"/>
      <c r="T3649" s="61"/>
      <c r="U3649" s="342" t="str">
        <f t="shared" si="937"/>
        <v>k.A.</v>
      </c>
      <c r="V3649" s="343" t="str">
        <f t="shared" si="934"/>
        <v>k.A.</v>
      </c>
      <c r="W3649" s="343" t="str">
        <f>IFERROR(IF(OR($D3649="",$E3649=0,con_Ende=0),"k.A.",IF(VLOOKUP($D3649,rng_ND,5,0)="Nein",VLOOKUP($D3649,rng_ND,2,FALSE),MIN(VLOOKUP($D3649,rng_ND,2,FALSE),A_Stammdaten!$B$19-D_SAV!$E3649+1))),"k.A.")</f>
        <v>k.A.</v>
      </c>
      <c r="X3649" s="343" t="str">
        <f t="shared" si="935"/>
        <v>k.A.</v>
      </c>
      <c r="Y3649" s="62"/>
      <c r="Z3649" s="48">
        <f t="shared" si="936"/>
        <v>0</v>
      </c>
      <c r="AA3649" s="457"/>
      <c r="AB3649" s="55">
        <f t="shared" si="928"/>
        <v>0</v>
      </c>
      <c r="AC3649" s="55">
        <f>IF(A_Stammdaten!$B$25="ja",D_SAV!AA3649,D_SAV!AB3649)</f>
        <v>0</v>
      </c>
      <c r="AD3649" s="478">
        <f>IF(AC3649=0,0,IF(U3649-(con_EOGJahr-D_SAV!E3649)&lt;=0,AC3649,AC3649/V3649))</f>
        <v>0</v>
      </c>
      <c r="AE3649" s="478">
        <f>IFERROR(IF(AND(VLOOKUP(D3649,rng_ND,5,FALSE)="Ja",D_SAV!T3649="degressiv"),D_SAV!AC3649*Y3649/100,0),0)</f>
        <v>0</v>
      </c>
      <c r="AF3649" s="55">
        <f>IFERROR(IF(VLOOKUP(D3649,rng_ND,5,FALSE)="Ja",MAX(D_SAV!AD3649:AE3649),D_SAV!AD3649),0)</f>
        <v>0</v>
      </c>
      <c r="AG3649" s="55">
        <f t="shared" si="929"/>
        <v>0</v>
      </c>
      <c r="AH3649" s="55">
        <f t="shared" si="930"/>
        <v>0</v>
      </c>
      <c r="AI3649" s="55">
        <f t="shared" si="931"/>
        <v>0</v>
      </c>
      <c r="AJ3649" s="55">
        <f t="shared" si="932"/>
        <v>0</v>
      </c>
      <c r="AK3649" s="55">
        <f t="shared" si="923"/>
        <v>0</v>
      </c>
      <c r="AL3649" s="55">
        <f t="shared" si="924"/>
        <v>0</v>
      </c>
      <c r="AM3649" s="55">
        <f t="shared" si="925"/>
        <v>0</v>
      </c>
    </row>
    <row r="3650" spans="1:39" x14ac:dyDescent="0.25">
      <c r="A3650" s="47">
        <v>3646</v>
      </c>
      <c r="B3650" s="358" t="str">
        <f>IF(AND(E3650&lt;&gt;0,D3650&lt;&gt;0,F3650&lt;&gt;0),IF(C3650&lt;&gt;0,CONCATENATE(C3650,"-AGr",VLOOKUP(D3650,Listen!$A$2:$G$45,7,FALSE),"-",E3650,"-",F3650,),CONCATENATE("AGr",VLOOKUP(D3650,Listen!$A$2:$G$45,7,FALSE),"-",E3650,"-",F3650)),"keine vollständige ID")</f>
        <v>keine vollständige ID</v>
      </c>
      <c r="C3650" s="359">
        <f>'[2]III_SAV-Details_NB'!B3656</f>
        <v>0</v>
      </c>
      <c r="D3650" s="359">
        <f>'[2]III_SAV-Details_NB'!C3656</f>
        <v>0</v>
      </c>
      <c r="E3650" s="359">
        <f>'[2]III_SAV-Details_NB'!D3656</f>
        <v>0</v>
      </c>
      <c r="F3650" s="490"/>
      <c r="G3650" s="281">
        <f>'[2]III_SAV-Details_NB'!X3656</f>
        <v>0</v>
      </c>
      <c r="H3650" s="281">
        <f t="shared" si="926"/>
        <v>0</v>
      </c>
      <c r="I3650" s="281">
        <f>IF(con_EOGJahr=2025,'[2]III_SAV-Details_NB'!AA3656,IF(con_EOGJahr=2026,'[2]III_SAV-Details_NB'!AB3656,'[2]III_SAV-Details_NB'!AC3656))</f>
        <v>0</v>
      </c>
      <c r="J3650" s="282"/>
      <c r="K3650" s="282"/>
      <c r="L3650" s="282"/>
      <c r="M3650" s="282"/>
      <c r="N3650" s="282"/>
      <c r="O3650" s="282"/>
      <c r="P3650" s="52">
        <f t="shared" si="927"/>
        <v>0</v>
      </c>
      <c r="Q3650" s="60"/>
      <c r="R3650" s="53">
        <f t="shared" si="933"/>
        <v>0</v>
      </c>
      <c r="S3650" s="59"/>
      <c r="T3650" s="61"/>
      <c r="U3650" s="342" t="str">
        <f t="shared" si="937"/>
        <v>k.A.</v>
      </c>
      <c r="V3650" s="343" t="str">
        <f t="shared" si="934"/>
        <v>k.A.</v>
      </c>
      <c r="W3650" s="343" t="str">
        <f>IFERROR(IF(OR($D3650="",$E3650=0,con_Ende=0),"k.A.",IF(VLOOKUP($D3650,rng_ND,5,0)="Nein",VLOOKUP($D3650,rng_ND,2,FALSE),MIN(VLOOKUP($D3650,rng_ND,2,FALSE),A_Stammdaten!$B$19-D_SAV!$E3650+1))),"k.A.")</f>
        <v>k.A.</v>
      </c>
      <c r="X3650" s="343" t="str">
        <f t="shared" si="935"/>
        <v>k.A.</v>
      </c>
      <c r="Y3650" s="62"/>
      <c r="Z3650" s="48">
        <f t="shared" si="936"/>
        <v>0</v>
      </c>
      <c r="AA3650" s="457"/>
      <c r="AB3650" s="55">
        <f t="shared" si="928"/>
        <v>0</v>
      </c>
      <c r="AC3650" s="55">
        <f>IF(A_Stammdaten!$B$25="ja",D_SAV!AA3650,D_SAV!AB3650)</f>
        <v>0</v>
      </c>
      <c r="AD3650" s="478">
        <f>IF(AC3650=0,0,IF(U3650-(con_EOGJahr-D_SAV!E3650)&lt;=0,AC3650,AC3650/V3650))</f>
        <v>0</v>
      </c>
      <c r="AE3650" s="478">
        <f>IFERROR(IF(AND(VLOOKUP(D3650,rng_ND,5,FALSE)="Ja",D_SAV!T3650="degressiv"),D_SAV!AC3650*Y3650/100,0),0)</f>
        <v>0</v>
      </c>
      <c r="AF3650" s="55">
        <f>IFERROR(IF(VLOOKUP(D3650,rng_ND,5,FALSE)="Ja",MAX(D_SAV!AD3650:AE3650),D_SAV!AD3650),0)</f>
        <v>0</v>
      </c>
      <c r="AG3650" s="55">
        <f t="shared" si="929"/>
        <v>0</v>
      </c>
      <c r="AH3650" s="55">
        <f t="shared" si="930"/>
        <v>0</v>
      </c>
      <c r="AI3650" s="55">
        <f t="shared" si="931"/>
        <v>0</v>
      </c>
      <c r="AJ3650" s="55">
        <f t="shared" si="932"/>
        <v>0</v>
      </c>
      <c r="AK3650" s="55">
        <f t="shared" si="923"/>
        <v>0</v>
      </c>
      <c r="AL3650" s="55">
        <f t="shared" si="924"/>
        <v>0</v>
      </c>
      <c r="AM3650" s="55">
        <f t="shared" si="925"/>
        <v>0</v>
      </c>
    </row>
    <row r="3651" spans="1:39" x14ac:dyDescent="0.25">
      <c r="A3651" s="47">
        <v>3647</v>
      </c>
      <c r="B3651" s="358" t="str">
        <f>IF(AND(E3651&lt;&gt;0,D3651&lt;&gt;0,F3651&lt;&gt;0),IF(C3651&lt;&gt;0,CONCATENATE(C3651,"-AGr",VLOOKUP(D3651,Listen!$A$2:$G$45,7,FALSE),"-",E3651,"-",F3651,),CONCATENATE("AGr",VLOOKUP(D3651,Listen!$A$2:$G$45,7,FALSE),"-",E3651,"-",F3651)),"keine vollständige ID")</f>
        <v>keine vollständige ID</v>
      </c>
      <c r="C3651" s="359">
        <f>'[2]III_SAV-Details_NB'!B3657</f>
        <v>0</v>
      </c>
      <c r="D3651" s="359">
        <f>'[2]III_SAV-Details_NB'!C3657</f>
        <v>0</v>
      </c>
      <c r="E3651" s="359">
        <f>'[2]III_SAV-Details_NB'!D3657</f>
        <v>0</v>
      </c>
      <c r="F3651" s="490"/>
      <c r="G3651" s="281">
        <f>'[2]III_SAV-Details_NB'!X3657</f>
        <v>0</v>
      </c>
      <c r="H3651" s="281">
        <f t="shared" si="926"/>
        <v>0</v>
      </c>
      <c r="I3651" s="281">
        <f>IF(con_EOGJahr=2025,'[2]III_SAV-Details_NB'!AA3657,IF(con_EOGJahr=2026,'[2]III_SAV-Details_NB'!AB3657,'[2]III_SAV-Details_NB'!AC3657))</f>
        <v>0</v>
      </c>
      <c r="J3651" s="282"/>
      <c r="K3651" s="282"/>
      <c r="L3651" s="282"/>
      <c r="M3651" s="282"/>
      <c r="N3651" s="282"/>
      <c r="O3651" s="282"/>
      <c r="P3651" s="52">
        <f t="shared" si="927"/>
        <v>0</v>
      </c>
      <c r="Q3651" s="60"/>
      <c r="R3651" s="53">
        <f t="shared" si="933"/>
        <v>0</v>
      </c>
      <c r="S3651" s="59"/>
      <c r="T3651" s="61"/>
      <c r="U3651" s="342" t="str">
        <f t="shared" si="937"/>
        <v>k.A.</v>
      </c>
      <c r="V3651" s="343" t="str">
        <f t="shared" si="934"/>
        <v>k.A.</v>
      </c>
      <c r="W3651" s="343" t="str">
        <f>IFERROR(IF(OR($D3651="",$E3651=0,con_Ende=0),"k.A.",IF(VLOOKUP($D3651,rng_ND,5,0)="Nein",VLOOKUP($D3651,rng_ND,2,FALSE),MIN(VLOOKUP($D3651,rng_ND,2,FALSE),A_Stammdaten!$B$19-D_SAV!$E3651+1))),"k.A.")</f>
        <v>k.A.</v>
      </c>
      <c r="X3651" s="343" t="str">
        <f t="shared" si="935"/>
        <v>k.A.</v>
      </c>
      <c r="Y3651" s="62"/>
      <c r="Z3651" s="48">
        <f t="shared" si="936"/>
        <v>0</v>
      </c>
      <c r="AA3651" s="457"/>
      <c r="AB3651" s="55">
        <f t="shared" si="928"/>
        <v>0</v>
      </c>
      <c r="AC3651" s="55">
        <f>IF(A_Stammdaten!$B$25="ja",D_SAV!AA3651,D_SAV!AB3651)</f>
        <v>0</v>
      </c>
      <c r="AD3651" s="478">
        <f>IF(AC3651=0,0,IF(U3651-(con_EOGJahr-D_SAV!E3651)&lt;=0,AC3651,AC3651/V3651))</f>
        <v>0</v>
      </c>
      <c r="AE3651" s="478">
        <f>IFERROR(IF(AND(VLOOKUP(D3651,rng_ND,5,FALSE)="Ja",D_SAV!T3651="degressiv"),D_SAV!AC3651*Y3651/100,0),0)</f>
        <v>0</v>
      </c>
      <c r="AF3651" s="55">
        <f>IFERROR(IF(VLOOKUP(D3651,rng_ND,5,FALSE)="Ja",MAX(D_SAV!AD3651:AE3651),D_SAV!AD3651),0)</f>
        <v>0</v>
      </c>
      <c r="AG3651" s="55">
        <f t="shared" si="929"/>
        <v>0</v>
      </c>
      <c r="AH3651" s="55">
        <f t="shared" si="930"/>
        <v>0</v>
      </c>
      <c r="AI3651" s="55">
        <f t="shared" si="931"/>
        <v>0</v>
      </c>
      <c r="AJ3651" s="55">
        <f t="shared" si="932"/>
        <v>0</v>
      </c>
      <c r="AK3651" s="55">
        <f t="shared" si="923"/>
        <v>0</v>
      </c>
      <c r="AL3651" s="55">
        <f t="shared" si="924"/>
        <v>0</v>
      </c>
      <c r="AM3651" s="55">
        <f t="shared" si="925"/>
        <v>0</v>
      </c>
    </row>
    <row r="3652" spans="1:39" x14ac:dyDescent="0.25">
      <c r="A3652" s="47">
        <v>3648</v>
      </c>
      <c r="B3652" s="358" t="str">
        <f>IF(AND(E3652&lt;&gt;0,D3652&lt;&gt;0,F3652&lt;&gt;0),IF(C3652&lt;&gt;0,CONCATENATE(C3652,"-AGr",VLOOKUP(D3652,Listen!$A$2:$G$45,7,FALSE),"-",E3652,"-",F3652,),CONCATENATE("AGr",VLOOKUP(D3652,Listen!$A$2:$G$45,7,FALSE),"-",E3652,"-",F3652)),"keine vollständige ID")</f>
        <v>keine vollständige ID</v>
      </c>
      <c r="C3652" s="359">
        <f>'[2]III_SAV-Details_NB'!B3658</f>
        <v>0</v>
      </c>
      <c r="D3652" s="359">
        <f>'[2]III_SAV-Details_NB'!C3658</f>
        <v>0</v>
      </c>
      <c r="E3652" s="359">
        <f>'[2]III_SAV-Details_NB'!D3658</f>
        <v>0</v>
      </c>
      <c r="F3652" s="490"/>
      <c r="G3652" s="281">
        <f>'[2]III_SAV-Details_NB'!X3658</f>
        <v>0</v>
      </c>
      <c r="H3652" s="281">
        <f t="shared" si="926"/>
        <v>0</v>
      </c>
      <c r="I3652" s="281">
        <f>IF(con_EOGJahr=2025,'[2]III_SAV-Details_NB'!AA3658,IF(con_EOGJahr=2026,'[2]III_SAV-Details_NB'!AB3658,'[2]III_SAV-Details_NB'!AC3658))</f>
        <v>0</v>
      </c>
      <c r="J3652" s="282"/>
      <c r="K3652" s="282"/>
      <c r="L3652" s="282"/>
      <c r="M3652" s="282"/>
      <c r="N3652" s="282"/>
      <c r="O3652" s="282"/>
      <c r="P3652" s="52">
        <f t="shared" si="927"/>
        <v>0</v>
      </c>
      <c r="Q3652" s="60"/>
      <c r="R3652" s="53">
        <f t="shared" si="933"/>
        <v>0</v>
      </c>
      <c r="S3652" s="59"/>
      <c r="T3652" s="61"/>
      <c r="U3652" s="342" t="str">
        <f t="shared" si="937"/>
        <v>k.A.</v>
      </c>
      <c r="V3652" s="343" t="str">
        <f t="shared" si="934"/>
        <v>k.A.</v>
      </c>
      <c r="W3652" s="343" t="str">
        <f>IFERROR(IF(OR($D3652="",$E3652=0,con_Ende=0),"k.A.",IF(VLOOKUP($D3652,rng_ND,5,0)="Nein",VLOOKUP($D3652,rng_ND,2,FALSE),MIN(VLOOKUP($D3652,rng_ND,2,FALSE),A_Stammdaten!$B$19-D_SAV!$E3652+1))),"k.A.")</f>
        <v>k.A.</v>
      </c>
      <c r="X3652" s="343" t="str">
        <f t="shared" si="935"/>
        <v>k.A.</v>
      </c>
      <c r="Y3652" s="62"/>
      <c r="Z3652" s="48">
        <f t="shared" si="936"/>
        <v>0</v>
      </c>
      <c r="AA3652" s="457"/>
      <c r="AB3652" s="55">
        <f t="shared" si="928"/>
        <v>0</v>
      </c>
      <c r="AC3652" s="55">
        <f>IF(A_Stammdaten!$B$25="ja",D_SAV!AA3652,D_SAV!AB3652)</f>
        <v>0</v>
      </c>
      <c r="AD3652" s="478">
        <f>IF(AC3652=0,0,IF(U3652-(con_EOGJahr-D_SAV!E3652)&lt;=0,AC3652,AC3652/V3652))</f>
        <v>0</v>
      </c>
      <c r="AE3652" s="478">
        <f>IFERROR(IF(AND(VLOOKUP(D3652,rng_ND,5,FALSE)="Ja",D_SAV!T3652="degressiv"),D_SAV!AC3652*Y3652/100,0),0)</f>
        <v>0</v>
      </c>
      <c r="AF3652" s="55">
        <f>IFERROR(IF(VLOOKUP(D3652,rng_ND,5,FALSE)="Ja",MAX(D_SAV!AD3652:AE3652),D_SAV!AD3652),0)</f>
        <v>0</v>
      </c>
      <c r="AG3652" s="55">
        <f t="shared" si="929"/>
        <v>0</v>
      </c>
      <c r="AH3652" s="55">
        <f t="shared" si="930"/>
        <v>0</v>
      </c>
      <c r="AI3652" s="55">
        <f t="shared" si="931"/>
        <v>0</v>
      </c>
      <c r="AJ3652" s="55">
        <f t="shared" si="932"/>
        <v>0</v>
      </c>
      <c r="AK3652" s="55">
        <f t="shared" si="923"/>
        <v>0</v>
      </c>
      <c r="AL3652" s="55">
        <f t="shared" si="924"/>
        <v>0</v>
      </c>
      <c r="AM3652" s="55">
        <f t="shared" si="925"/>
        <v>0</v>
      </c>
    </row>
    <row r="3653" spans="1:39" x14ac:dyDescent="0.25">
      <c r="A3653" s="47">
        <v>3649</v>
      </c>
      <c r="B3653" s="358" t="str">
        <f>IF(AND(E3653&lt;&gt;0,D3653&lt;&gt;0,F3653&lt;&gt;0),IF(C3653&lt;&gt;0,CONCATENATE(C3653,"-AGr",VLOOKUP(D3653,Listen!$A$2:$G$45,7,FALSE),"-",E3653,"-",F3653,),CONCATENATE("AGr",VLOOKUP(D3653,Listen!$A$2:$G$45,7,FALSE),"-",E3653,"-",F3653)),"keine vollständige ID")</f>
        <v>keine vollständige ID</v>
      </c>
      <c r="C3653" s="359">
        <f>'[2]III_SAV-Details_NB'!B3659</f>
        <v>0</v>
      </c>
      <c r="D3653" s="359">
        <f>'[2]III_SAV-Details_NB'!C3659</f>
        <v>0</v>
      </c>
      <c r="E3653" s="359">
        <f>'[2]III_SAV-Details_NB'!D3659</f>
        <v>0</v>
      </c>
      <c r="F3653" s="490"/>
      <c r="G3653" s="281">
        <f>'[2]III_SAV-Details_NB'!X3659</f>
        <v>0</v>
      </c>
      <c r="H3653" s="281">
        <f t="shared" si="926"/>
        <v>0</v>
      </c>
      <c r="I3653" s="281">
        <f>IF(con_EOGJahr=2025,'[2]III_SAV-Details_NB'!AA3659,IF(con_EOGJahr=2026,'[2]III_SAV-Details_NB'!AB3659,'[2]III_SAV-Details_NB'!AC3659))</f>
        <v>0</v>
      </c>
      <c r="J3653" s="282"/>
      <c r="K3653" s="282"/>
      <c r="L3653" s="282"/>
      <c r="M3653" s="282"/>
      <c r="N3653" s="282"/>
      <c r="O3653" s="282"/>
      <c r="P3653" s="52">
        <f t="shared" si="927"/>
        <v>0</v>
      </c>
      <c r="Q3653" s="60"/>
      <c r="R3653" s="53">
        <f t="shared" si="933"/>
        <v>0</v>
      </c>
      <c r="S3653" s="59"/>
      <c r="T3653" s="61"/>
      <c r="U3653" s="342" t="str">
        <f t="shared" si="937"/>
        <v>k.A.</v>
      </c>
      <c r="V3653" s="343" t="str">
        <f t="shared" si="934"/>
        <v>k.A.</v>
      </c>
      <c r="W3653" s="343" t="str">
        <f>IFERROR(IF(OR($D3653="",$E3653=0,con_Ende=0),"k.A.",IF(VLOOKUP($D3653,rng_ND,5,0)="Nein",VLOOKUP($D3653,rng_ND,2,FALSE),MIN(VLOOKUP($D3653,rng_ND,2,FALSE),A_Stammdaten!$B$19-D_SAV!$E3653+1))),"k.A.")</f>
        <v>k.A.</v>
      </c>
      <c r="X3653" s="343" t="str">
        <f t="shared" si="935"/>
        <v>k.A.</v>
      </c>
      <c r="Y3653" s="62"/>
      <c r="Z3653" s="48">
        <f t="shared" si="936"/>
        <v>0</v>
      </c>
      <c r="AA3653" s="457"/>
      <c r="AB3653" s="55">
        <f t="shared" si="928"/>
        <v>0</v>
      </c>
      <c r="AC3653" s="55">
        <f>IF(A_Stammdaten!$B$25="ja",D_SAV!AA3653,D_SAV!AB3653)</f>
        <v>0</v>
      </c>
      <c r="AD3653" s="478">
        <f>IF(AC3653=0,0,IF(U3653-(con_EOGJahr-D_SAV!E3653)&lt;=0,AC3653,AC3653/V3653))</f>
        <v>0</v>
      </c>
      <c r="AE3653" s="478">
        <f>IFERROR(IF(AND(VLOOKUP(D3653,rng_ND,5,FALSE)="Ja",D_SAV!T3653="degressiv"),D_SAV!AC3653*Y3653/100,0),0)</f>
        <v>0</v>
      </c>
      <c r="AF3653" s="55">
        <f>IFERROR(IF(VLOOKUP(D3653,rng_ND,5,FALSE)="Ja",MAX(D_SAV!AD3653:AE3653),D_SAV!AD3653),0)</f>
        <v>0</v>
      </c>
      <c r="AG3653" s="55">
        <f t="shared" si="929"/>
        <v>0</v>
      </c>
      <c r="AH3653" s="55">
        <f t="shared" si="930"/>
        <v>0</v>
      </c>
      <c r="AI3653" s="55">
        <f t="shared" si="931"/>
        <v>0</v>
      </c>
      <c r="AJ3653" s="55">
        <f t="shared" si="932"/>
        <v>0</v>
      </c>
      <c r="AK3653" s="55">
        <f t="shared" ref="AK3653:AK3716" si="938">IF($E3653&gt;=2006,AC3653,con_EKQ*AH3653+(1-con_EKQ)*AC3653)</f>
        <v>0</v>
      </c>
      <c r="AL3653" s="55">
        <f t="shared" ref="AL3653:AL3716" si="939">IF($E3653&gt;=2006,AF3653,con_EKQ*AI3653+(1-con_EKQ)*AF3653)</f>
        <v>0</v>
      </c>
      <c r="AM3653" s="55">
        <f t="shared" ref="AM3653:AM3716" si="940">IF($E3653&gt;=2006,AG3653,con_EKQ*AJ3653+(1-con_EKQ)*AG3653)</f>
        <v>0</v>
      </c>
    </row>
    <row r="3654" spans="1:39" x14ac:dyDescent="0.25">
      <c r="A3654" s="47">
        <v>3650</v>
      </c>
      <c r="B3654" s="358" t="str">
        <f>IF(AND(E3654&lt;&gt;0,D3654&lt;&gt;0,F3654&lt;&gt;0),IF(C3654&lt;&gt;0,CONCATENATE(C3654,"-AGr",VLOOKUP(D3654,Listen!$A$2:$G$45,7,FALSE),"-",E3654,"-",F3654,),CONCATENATE("AGr",VLOOKUP(D3654,Listen!$A$2:$G$45,7,FALSE),"-",E3654,"-",F3654)),"keine vollständige ID")</f>
        <v>keine vollständige ID</v>
      </c>
      <c r="C3654" s="359">
        <f>'[2]III_SAV-Details_NB'!B3660</f>
        <v>0</v>
      </c>
      <c r="D3654" s="359">
        <f>'[2]III_SAV-Details_NB'!C3660</f>
        <v>0</v>
      </c>
      <c r="E3654" s="359">
        <f>'[2]III_SAV-Details_NB'!D3660</f>
        <v>0</v>
      </c>
      <c r="F3654" s="490"/>
      <c r="G3654" s="281">
        <f>'[2]III_SAV-Details_NB'!X3660</f>
        <v>0</v>
      </c>
      <c r="H3654" s="281">
        <f t="shared" ref="H3654:H3717" si="941">+G3654</f>
        <v>0</v>
      </c>
      <c r="I3654" s="281">
        <f>IF(con_EOGJahr=2025,'[2]III_SAV-Details_NB'!AA3660,IF(con_EOGJahr=2026,'[2]III_SAV-Details_NB'!AB3660,'[2]III_SAV-Details_NB'!AC3660))</f>
        <v>0</v>
      </c>
      <c r="J3654" s="282"/>
      <c r="K3654" s="282"/>
      <c r="L3654" s="282"/>
      <c r="M3654" s="282"/>
      <c r="N3654" s="282"/>
      <c r="O3654" s="282"/>
      <c r="P3654" s="52">
        <f t="shared" ref="P3654:P3717" si="942">SUM(I3654:O3654)</f>
        <v>0</v>
      </c>
      <c r="Q3654" s="60"/>
      <c r="R3654" s="53">
        <f t="shared" si="933"/>
        <v>0</v>
      </c>
      <c r="S3654" s="59"/>
      <c r="T3654" s="61"/>
      <c r="U3654" s="342" t="str">
        <f t="shared" si="937"/>
        <v>k.A.</v>
      </c>
      <c r="V3654" s="343" t="str">
        <f t="shared" si="934"/>
        <v>k.A.</v>
      </c>
      <c r="W3654" s="343" t="str">
        <f>IFERROR(IF(OR($D3654="",$E3654=0,con_Ende=0),"k.A.",IF(VLOOKUP($D3654,rng_ND,5,0)="Nein",VLOOKUP($D3654,rng_ND,2,FALSE),MIN(VLOOKUP($D3654,rng_ND,2,FALSE),A_Stammdaten!$B$19-D_SAV!$E3654+1))),"k.A.")</f>
        <v>k.A.</v>
      </c>
      <c r="X3654" s="343" t="str">
        <f t="shared" si="935"/>
        <v>k.A.</v>
      </c>
      <c r="Y3654" s="62"/>
      <c r="Z3654" s="48">
        <f t="shared" si="936"/>
        <v>0</v>
      </c>
      <c r="AA3654" s="457"/>
      <c r="AB3654" s="55">
        <f t="shared" ref="AB3654:AB3717" si="943">R3654</f>
        <v>0</v>
      </c>
      <c r="AC3654" s="55">
        <f>IF(A_Stammdaten!$B$25="ja",D_SAV!AA3654,D_SAV!AB3654)</f>
        <v>0</v>
      </c>
      <c r="AD3654" s="478">
        <f>IF(AC3654=0,0,IF(U3654-(con_EOGJahr-D_SAV!E3654)&lt;=0,AC3654,AC3654/V3654))</f>
        <v>0</v>
      </c>
      <c r="AE3654" s="478">
        <f>IFERROR(IF(AND(VLOOKUP(D3654,rng_ND,5,FALSE)="Ja",D_SAV!T3654="degressiv"),D_SAV!AC3654*Y3654/100,0),0)</f>
        <v>0</v>
      </c>
      <c r="AF3654" s="55">
        <f>IFERROR(IF(VLOOKUP(D3654,rng_ND,5,FALSE)="Ja",MAX(D_SAV!AD3654:AE3654),D_SAV!AD3654),0)</f>
        <v>0</v>
      </c>
      <c r="AG3654" s="55">
        <f t="shared" ref="AG3654:AG3717" si="944">AC3654-AF3654</f>
        <v>0</v>
      </c>
      <c r="AH3654" s="55">
        <f t="shared" ref="AH3654:AH3717" si="945">IF($E3654&gt;=2006,0,AC3654*$Z3654)</f>
        <v>0</v>
      </c>
      <c r="AI3654" s="55">
        <f t="shared" ref="AI3654:AI3717" si="946">IF($E3654&gt;=2006,0,AF3654*$Z3654)</f>
        <v>0</v>
      </c>
      <c r="AJ3654" s="55">
        <f t="shared" ref="AJ3654:AJ3717" si="947">IF($E3654&gt;=2006,0,AG3654*$Z3654)</f>
        <v>0</v>
      </c>
      <c r="AK3654" s="55">
        <f t="shared" si="938"/>
        <v>0</v>
      </c>
      <c r="AL3654" s="55">
        <f t="shared" si="939"/>
        <v>0</v>
      </c>
      <c r="AM3654" s="55">
        <f t="shared" si="940"/>
        <v>0</v>
      </c>
    </row>
    <row r="3655" spans="1:39" x14ac:dyDescent="0.25">
      <c r="A3655" s="47">
        <v>3651</v>
      </c>
      <c r="B3655" s="358" t="str">
        <f>IF(AND(E3655&lt;&gt;0,D3655&lt;&gt;0,F3655&lt;&gt;0),IF(C3655&lt;&gt;0,CONCATENATE(C3655,"-AGr",VLOOKUP(D3655,Listen!$A$2:$G$45,7,FALSE),"-",E3655,"-",F3655,),CONCATENATE("AGr",VLOOKUP(D3655,Listen!$A$2:$G$45,7,FALSE),"-",E3655,"-",F3655)),"keine vollständige ID")</f>
        <v>keine vollständige ID</v>
      </c>
      <c r="C3655" s="359">
        <f>'[2]III_SAV-Details_NB'!B3661</f>
        <v>0</v>
      </c>
      <c r="D3655" s="359">
        <f>'[2]III_SAV-Details_NB'!C3661</f>
        <v>0</v>
      </c>
      <c r="E3655" s="359">
        <f>'[2]III_SAV-Details_NB'!D3661</f>
        <v>0</v>
      </c>
      <c r="F3655" s="490"/>
      <c r="G3655" s="281">
        <f>'[2]III_SAV-Details_NB'!X3661</f>
        <v>0</v>
      </c>
      <c r="H3655" s="281">
        <f t="shared" si="941"/>
        <v>0</v>
      </c>
      <c r="I3655" s="281">
        <f>IF(con_EOGJahr=2025,'[2]III_SAV-Details_NB'!AA3661,IF(con_EOGJahr=2026,'[2]III_SAV-Details_NB'!AB3661,'[2]III_SAV-Details_NB'!AC3661))</f>
        <v>0</v>
      </c>
      <c r="J3655" s="282"/>
      <c r="K3655" s="282"/>
      <c r="L3655" s="282"/>
      <c r="M3655" s="282"/>
      <c r="N3655" s="282"/>
      <c r="O3655" s="282"/>
      <c r="P3655" s="52">
        <f t="shared" si="942"/>
        <v>0</v>
      </c>
      <c r="Q3655" s="60"/>
      <c r="R3655" s="53">
        <f t="shared" si="933"/>
        <v>0</v>
      </c>
      <c r="S3655" s="59"/>
      <c r="T3655" s="61"/>
      <c r="U3655" s="342" t="str">
        <f t="shared" si="937"/>
        <v>k.A.</v>
      </c>
      <c r="V3655" s="343" t="str">
        <f t="shared" si="934"/>
        <v>k.A.</v>
      </c>
      <c r="W3655" s="343" t="str">
        <f>IFERROR(IF(OR($D3655="",$E3655=0,con_Ende=0),"k.A.",IF(VLOOKUP($D3655,rng_ND,5,0)="Nein",VLOOKUP($D3655,rng_ND,2,FALSE),MIN(VLOOKUP($D3655,rng_ND,2,FALSE),A_Stammdaten!$B$19-D_SAV!$E3655+1))),"k.A.")</f>
        <v>k.A.</v>
      </c>
      <c r="X3655" s="343" t="str">
        <f t="shared" si="935"/>
        <v>k.A.</v>
      </c>
      <c r="Y3655" s="62"/>
      <c r="Z3655" s="48">
        <f t="shared" si="936"/>
        <v>0</v>
      </c>
      <c r="AA3655" s="457"/>
      <c r="AB3655" s="55">
        <f t="shared" si="943"/>
        <v>0</v>
      </c>
      <c r="AC3655" s="55">
        <f>IF(A_Stammdaten!$B$25="ja",D_SAV!AA3655,D_SAV!AB3655)</f>
        <v>0</v>
      </c>
      <c r="AD3655" s="478">
        <f>IF(AC3655=0,0,IF(U3655-(con_EOGJahr-D_SAV!E3655)&lt;=0,AC3655,AC3655/V3655))</f>
        <v>0</v>
      </c>
      <c r="AE3655" s="478">
        <f>IFERROR(IF(AND(VLOOKUP(D3655,rng_ND,5,FALSE)="Ja",D_SAV!T3655="degressiv"),D_SAV!AC3655*Y3655/100,0),0)</f>
        <v>0</v>
      </c>
      <c r="AF3655" s="55">
        <f>IFERROR(IF(VLOOKUP(D3655,rng_ND,5,FALSE)="Ja",MAX(D_SAV!AD3655:AE3655),D_SAV!AD3655),0)</f>
        <v>0</v>
      </c>
      <c r="AG3655" s="55">
        <f t="shared" si="944"/>
        <v>0</v>
      </c>
      <c r="AH3655" s="55">
        <f t="shared" si="945"/>
        <v>0</v>
      </c>
      <c r="AI3655" s="55">
        <f t="shared" si="946"/>
        <v>0</v>
      </c>
      <c r="AJ3655" s="55">
        <f t="shared" si="947"/>
        <v>0</v>
      </c>
      <c r="AK3655" s="55">
        <f t="shared" si="938"/>
        <v>0</v>
      </c>
      <c r="AL3655" s="55">
        <f t="shared" si="939"/>
        <v>0</v>
      </c>
      <c r="AM3655" s="55">
        <f t="shared" si="940"/>
        <v>0</v>
      </c>
    </row>
    <row r="3656" spans="1:39" x14ac:dyDescent="0.25">
      <c r="A3656" s="47">
        <v>3652</v>
      </c>
      <c r="B3656" s="358" t="str">
        <f>IF(AND(E3656&lt;&gt;0,D3656&lt;&gt;0,F3656&lt;&gt;0),IF(C3656&lt;&gt;0,CONCATENATE(C3656,"-AGr",VLOOKUP(D3656,Listen!$A$2:$G$45,7,FALSE),"-",E3656,"-",F3656,),CONCATENATE("AGr",VLOOKUP(D3656,Listen!$A$2:$G$45,7,FALSE),"-",E3656,"-",F3656)),"keine vollständige ID")</f>
        <v>keine vollständige ID</v>
      </c>
      <c r="C3656" s="359">
        <f>'[2]III_SAV-Details_NB'!B3662</f>
        <v>0</v>
      </c>
      <c r="D3656" s="359">
        <f>'[2]III_SAV-Details_NB'!C3662</f>
        <v>0</v>
      </c>
      <c r="E3656" s="359">
        <f>'[2]III_SAV-Details_NB'!D3662</f>
        <v>0</v>
      </c>
      <c r="F3656" s="490"/>
      <c r="G3656" s="281">
        <f>'[2]III_SAV-Details_NB'!X3662</f>
        <v>0</v>
      </c>
      <c r="H3656" s="281">
        <f t="shared" si="941"/>
        <v>0</v>
      </c>
      <c r="I3656" s="281">
        <f>IF(con_EOGJahr=2025,'[2]III_SAV-Details_NB'!AA3662,IF(con_EOGJahr=2026,'[2]III_SAV-Details_NB'!AB3662,'[2]III_SAV-Details_NB'!AC3662))</f>
        <v>0</v>
      </c>
      <c r="J3656" s="282"/>
      <c r="K3656" s="282"/>
      <c r="L3656" s="282"/>
      <c r="M3656" s="282"/>
      <c r="N3656" s="282"/>
      <c r="O3656" s="282"/>
      <c r="P3656" s="52">
        <f t="shared" si="942"/>
        <v>0</v>
      </c>
      <c r="Q3656" s="60"/>
      <c r="R3656" s="53">
        <f t="shared" si="933"/>
        <v>0</v>
      </c>
      <c r="S3656" s="59"/>
      <c r="T3656" s="61"/>
      <c r="U3656" s="342" t="str">
        <f t="shared" si="937"/>
        <v>k.A.</v>
      </c>
      <c r="V3656" s="343" t="str">
        <f t="shared" si="934"/>
        <v>k.A.</v>
      </c>
      <c r="W3656" s="343" t="str">
        <f>IFERROR(IF(OR($D3656="",$E3656=0,con_Ende=0),"k.A.",IF(VLOOKUP($D3656,rng_ND,5,0)="Nein",VLOOKUP($D3656,rng_ND,2,FALSE),MIN(VLOOKUP($D3656,rng_ND,2,FALSE),A_Stammdaten!$B$19-D_SAV!$E3656+1))),"k.A.")</f>
        <v>k.A.</v>
      </c>
      <c r="X3656" s="343" t="str">
        <f t="shared" si="935"/>
        <v>k.A.</v>
      </c>
      <c r="Y3656" s="62"/>
      <c r="Z3656" s="48">
        <f t="shared" si="936"/>
        <v>0</v>
      </c>
      <c r="AA3656" s="457"/>
      <c r="AB3656" s="55">
        <f t="shared" si="943"/>
        <v>0</v>
      </c>
      <c r="AC3656" s="55">
        <f>IF(A_Stammdaten!$B$25="ja",D_SAV!AA3656,D_SAV!AB3656)</f>
        <v>0</v>
      </c>
      <c r="AD3656" s="478">
        <f>IF(AC3656=0,0,IF(U3656-(con_EOGJahr-D_SAV!E3656)&lt;=0,AC3656,AC3656/V3656))</f>
        <v>0</v>
      </c>
      <c r="AE3656" s="478">
        <f>IFERROR(IF(AND(VLOOKUP(D3656,rng_ND,5,FALSE)="Ja",D_SAV!T3656="degressiv"),D_SAV!AC3656*Y3656/100,0),0)</f>
        <v>0</v>
      </c>
      <c r="AF3656" s="55">
        <f>IFERROR(IF(VLOOKUP(D3656,rng_ND,5,FALSE)="Ja",MAX(D_SAV!AD3656:AE3656),D_SAV!AD3656),0)</f>
        <v>0</v>
      </c>
      <c r="AG3656" s="55">
        <f t="shared" si="944"/>
        <v>0</v>
      </c>
      <c r="AH3656" s="55">
        <f t="shared" si="945"/>
        <v>0</v>
      </c>
      <c r="AI3656" s="55">
        <f t="shared" si="946"/>
        <v>0</v>
      </c>
      <c r="AJ3656" s="55">
        <f t="shared" si="947"/>
        <v>0</v>
      </c>
      <c r="AK3656" s="55">
        <f t="shared" si="938"/>
        <v>0</v>
      </c>
      <c r="AL3656" s="55">
        <f t="shared" si="939"/>
        <v>0</v>
      </c>
      <c r="AM3656" s="55">
        <f t="shared" si="940"/>
        <v>0</v>
      </c>
    </row>
    <row r="3657" spans="1:39" x14ac:dyDescent="0.25">
      <c r="A3657" s="47">
        <v>3653</v>
      </c>
      <c r="B3657" s="358" t="str">
        <f>IF(AND(E3657&lt;&gt;0,D3657&lt;&gt;0,F3657&lt;&gt;0),IF(C3657&lt;&gt;0,CONCATENATE(C3657,"-AGr",VLOOKUP(D3657,Listen!$A$2:$G$45,7,FALSE),"-",E3657,"-",F3657,),CONCATENATE("AGr",VLOOKUP(D3657,Listen!$A$2:$G$45,7,FALSE),"-",E3657,"-",F3657)),"keine vollständige ID")</f>
        <v>keine vollständige ID</v>
      </c>
      <c r="C3657" s="359">
        <f>'[2]III_SAV-Details_NB'!B3663</f>
        <v>0</v>
      </c>
      <c r="D3657" s="359">
        <f>'[2]III_SAV-Details_NB'!C3663</f>
        <v>0</v>
      </c>
      <c r="E3657" s="359">
        <f>'[2]III_SAV-Details_NB'!D3663</f>
        <v>0</v>
      </c>
      <c r="F3657" s="490"/>
      <c r="G3657" s="281">
        <f>'[2]III_SAV-Details_NB'!X3663</f>
        <v>0</v>
      </c>
      <c r="H3657" s="281">
        <f t="shared" si="941"/>
        <v>0</v>
      </c>
      <c r="I3657" s="281">
        <f>IF(con_EOGJahr=2025,'[2]III_SAV-Details_NB'!AA3663,IF(con_EOGJahr=2026,'[2]III_SAV-Details_NB'!AB3663,'[2]III_SAV-Details_NB'!AC3663))</f>
        <v>0</v>
      </c>
      <c r="J3657" s="282"/>
      <c r="K3657" s="282"/>
      <c r="L3657" s="282"/>
      <c r="M3657" s="282"/>
      <c r="N3657" s="282"/>
      <c r="O3657" s="282"/>
      <c r="P3657" s="52">
        <f t="shared" si="942"/>
        <v>0</v>
      </c>
      <c r="Q3657" s="60"/>
      <c r="R3657" s="53">
        <f t="shared" si="933"/>
        <v>0</v>
      </c>
      <c r="S3657" s="59"/>
      <c r="T3657" s="61"/>
      <c r="U3657" s="342" t="str">
        <f t="shared" si="937"/>
        <v>k.A.</v>
      </c>
      <c r="V3657" s="343" t="str">
        <f t="shared" si="934"/>
        <v>k.A.</v>
      </c>
      <c r="W3657" s="343" t="str">
        <f>IFERROR(IF(OR($D3657="",$E3657=0,con_Ende=0),"k.A.",IF(VLOOKUP($D3657,rng_ND,5,0)="Nein",VLOOKUP($D3657,rng_ND,2,FALSE),MIN(VLOOKUP($D3657,rng_ND,2,FALSE),A_Stammdaten!$B$19-D_SAV!$E3657+1))),"k.A.")</f>
        <v>k.A.</v>
      </c>
      <c r="X3657" s="343" t="str">
        <f t="shared" si="935"/>
        <v>k.A.</v>
      </c>
      <c r="Y3657" s="62"/>
      <c r="Z3657" s="48">
        <f t="shared" si="936"/>
        <v>0</v>
      </c>
      <c r="AA3657" s="457"/>
      <c r="AB3657" s="55">
        <f t="shared" si="943"/>
        <v>0</v>
      </c>
      <c r="AC3657" s="55">
        <f>IF(A_Stammdaten!$B$25="ja",D_SAV!AA3657,D_SAV!AB3657)</f>
        <v>0</v>
      </c>
      <c r="AD3657" s="478">
        <f>IF(AC3657=0,0,IF(U3657-(con_EOGJahr-D_SAV!E3657)&lt;=0,AC3657,AC3657/V3657))</f>
        <v>0</v>
      </c>
      <c r="AE3657" s="478">
        <f>IFERROR(IF(AND(VLOOKUP(D3657,rng_ND,5,FALSE)="Ja",D_SAV!T3657="degressiv"),D_SAV!AC3657*Y3657/100,0),0)</f>
        <v>0</v>
      </c>
      <c r="AF3657" s="55">
        <f>IFERROR(IF(VLOOKUP(D3657,rng_ND,5,FALSE)="Ja",MAX(D_SAV!AD3657:AE3657),D_SAV!AD3657),0)</f>
        <v>0</v>
      </c>
      <c r="AG3657" s="55">
        <f t="shared" si="944"/>
        <v>0</v>
      </c>
      <c r="AH3657" s="55">
        <f t="shared" si="945"/>
        <v>0</v>
      </c>
      <c r="AI3657" s="55">
        <f t="shared" si="946"/>
        <v>0</v>
      </c>
      <c r="AJ3657" s="55">
        <f t="shared" si="947"/>
        <v>0</v>
      </c>
      <c r="AK3657" s="55">
        <f t="shared" si="938"/>
        <v>0</v>
      </c>
      <c r="AL3657" s="55">
        <f t="shared" si="939"/>
        <v>0</v>
      </c>
      <c r="AM3657" s="55">
        <f t="shared" si="940"/>
        <v>0</v>
      </c>
    </row>
    <row r="3658" spans="1:39" x14ac:dyDescent="0.25">
      <c r="A3658" s="47">
        <v>3654</v>
      </c>
      <c r="B3658" s="358" t="str">
        <f>IF(AND(E3658&lt;&gt;0,D3658&lt;&gt;0,F3658&lt;&gt;0),IF(C3658&lt;&gt;0,CONCATENATE(C3658,"-AGr",VLOOKUP(D3658,Listen!$A$2:$G$45,7,FALSE),"-",E3658,"-",F3658,),CONCATENATE("AGr",VLOOKUP(D3658,Listen!$A$2:$G$45,7,FALSE),"-",E3658,"-",F3658)),"keine vollständige ID")</f>
        <v>keine vollständige ID</v>
      </c>
      <c r="C3658" s="359">
        <f>'[2]III_SAV-Details_NB'!B3664</f>
        <v>0</v>
      </c>
      <c r="D3658" s="359">
        <f>'[2]III_SAV-Details_NB'!C3664</f>
        <v>0</v>
      </c>
      <c r="E3658" s="359">
        <f>'[2]III_SAV-Details_NB'!D3664</f>
        <v>0</v>
      </c>
      <c r="F3658" s="490"/>
      <c r="G3658" s="281">
        <f>'[2]III_SAV-Details_NB'!X3664</f>
        <v>0</v>
      </c>
      <c r="H3658" s="281">
        <f t="shared" si="941"/>
        <v>0</v>
      </c>
      <c r="I3658" s="281">
        <f>IF(con_EOGJahr=2025,'[2]III_SAV-Details_NB'!AA3664,IF(con_EOGJahr=2026,'[2]III_SAV-Details_NB'!AB3664,'[2]III_SAV-Details_NB'!AC3664))</f>
        <v>0</v>
      </c>
      <c r="J3658" s="282"/>
      <c r="K3658" s="282"/>
      <c r="L3658" s="282"/>
      <c r="M3658" s="282"/>
      <c r="N3658" s="282"/>
      <c r="O3658" s="282"/>
      <c r="P3658" s="52">
        <f t="shared" si="942"/>
        <v>0</v>
      </c>
      <c r="Q3658" s="60"/>
      <c r="R3658" s="53">
        <f t="shared" si="933"/>
        <v>0</v>
      </c>
      <c r="S3658" s="59"/>
      <c r="T3658" s="61"/>
      <c r="U3658" s="342" t="str">
        <f t="shared" si="937"/>
        <v>k.A.</v>
      </c>
      <c r="V3658" s="343" t="str">
        <f t="shared" si="934"/>
        <v>k.A.</v>
      </c>
      <c r="W3658" s="343" t="str">
        <f>IFERROR(IF(OR($D3658="",$E3658=0,con_Ende=0),"k.A.",IF(VLOOKUP($D3658,rng_ND,5,0)="Nein",VLOOKUP($D3658,rng_ND,2,FALSE),MIN(VLOOKUP($D3658,rng_ND,2,FALSE),A_Stammdaten!$B$19-D_SAV!$E3658+1))),"k.A.")</f>
        <v>k.A.</v>
      </c>
      <c r="X3658" s="343" t="str">
        <f t="shared" si="935"/>
        <v>k.A.</v>
      </c>
      <c r="Y3658" s="62"/>
      <c r="Z3658" s="48">
        <f t="shared" si="936"/>
        <v>0</v>
      </c>
      <c r="AA3658" s="457"/>
      <c r="AB3658" s="55">
        <f t="shared" si="943"/>
        <v>0</v>
      </c>
      <c r="AC3658" s="55">
        <f>IF(A_Stammdaten!$B$25="ja",D_SAV!AA3658,D_SAV!AB3658)</f>
        <v>0</v>
      </c>
      <c r="AD3658" s="478">
        <f>IF(AC3658=0,0,IF(U3658-(con_EOGJahr-D_SAV!E3658)&lt;=0,AC3658,AC3658/V3658))</f>
        <v>0</v>
      </c>
      <c r="AE3658" s="478">
        <f>IFERROR(IF(AND(VLOOKUP(D3658,rng_ND,5,FALSE)="Ja",D_SAV!T3658="degressiv"),D_SAV!AC3658*Y3658/100,0),0)</f>
        <v>0</v>
      </c>
      <c r="AF3658" s="55">
        <f>IFERROR(IF(VLOOKUP(D3658,rng_ND,5,FALSE)="Ja",MAX(D_SAV!AD3658:AE3658),D_SAV!AD3658),0)</f>
        <v>0</v>
      </c>
      <c r="AG3658" s="55">
        <f t="shared" si="944"/>
        <v>0</v>
      </c>
      <c r="AH3658" s="55">
        <f t="shared" si="945"/>
        <v>0</v>
      </c>
      <c r="AI3658" s="55">
        <f t="shared" si="946"/>
        <v>0</v>
      </c>
      <c r="AJ3658" s="55">
        <f t="shared" si="947"/>
        <v>0</v>
      </c>
      <c r="AK3658" s="55">
        <f t="shared" si="938"/>
        <v>0</v>
      </c>
      <c r="AL3658" s="55">
        <f t="shared" si="939"/>
        <v>0</v>
      </c>
      <c r="AM3658" s="55">
        <f t="shared" si="940"/>
        <v>0</v>
      </c>
    </row>
    <row r="3659" spans="1:39" x14ac:dyDescent="0.25">
      <c r="A3659" s="47">
        <v>3655</v>
      </c>
      <c r="B3659" s="358" t="str">
        <f>IF(AND(E3659&lt;&gt;0,D3659&lt;&gt;0,F3659&lt;&gt;0),IF(C3659&lt;&gt;0,CONCATENATE(C3659,"-AGr",VLOOKUP(D3659,Listen!$A$2:$G$45,7,FALSE),"-",E3659,"-",F3659,),CONCATENATE("AGr",VLOOKUP(D3659,Listen!$A$2:$G$45,7,FALSE),"-",E3659,"-",F3659)),"keine vollständige ID")</f>
        <v>keine vollständige ID</v>
      </c>
      <c r="C3659" s="359">
        <f>'[2]III_SAV-Details_NB'!B3665</f>
        <v>0</v>
      </c>
      <c r="D3659" s="359">
        <f>'[2]III_SAV-Details_NB'!C3665</f>
        <v>0</v>
      </c>
      <c r="E3659" s="359">
        <f>'[2]III_SAV-Details_NB'!D3665</f>
        <v>0</v>
      </c>
      <c r="F3659" s="490"/>
      <c r="G3659" s="281">
        <f>'[2]III_SAV-Details_NB'!X3665</f>
        <v>0</v>
      </c>
      <c r="H3659" s="281">
        <f t="shared" si="941"/>
        <v>0</v>
      </c>
      <c r="I3659" s="281">
        <f>IF(con_EOGJahr=2025,'[2]III_SAV-Details_NB'!AA3665,IF(con_EOGJahr=2026,'[2]III_SAV-Details_NB'!AB3665,'[2]III_SAV-Details_NB'!AC3665))</f>
        <v>0</v>
      </c>
      <c r="J3659" s="282"/>
      <c r="K3659" s="282"/>
      <c r="L3659" s="282"/>
      <c r="M3659" s="282"/>
      <c r="N3659" s="282"/>
      <c r="O3659" s="282"/>
      <c r="P3659" s="52">
        <f t="shared" si="942"/>
        <v>0</v>
      </c>
      <c r="Q3659" s="60"/>
      <c r="R3659" s="53">
        <f t="shared" si="933"/>
        <v>0</v>
      </c>
      <c r="S3659" s="59"/>
      <c r="T3659" s="61"/>
      <c r="U3659" s="342" t="str">
        <f t="shared" si="937"/>
        <v>k.A.</v>
      </c>
      <c r="V3659" s="343" t="str">
        <f t="shared" si="934"/>
        <v>k.A.</v>
      </c>
      <c r="W3659" s="343" t="str">
        <f>IFERROR(IF(OR($D3659="",$E3659=0,con_Ende=0),"k.A.",IF(VLOOKUP($D3659,rng_ND,5,0)="Nein",VLOOKUP($D3659,rng_ND,2,FALSE),MIN(VLOOKUP($D3659,rng_ND,2,FALSE),A_Stammdaten!$B$19-D_SAV!$E3659+1))),"k.A.")</f>
        <v>k.A.</v>
      </c>
      <c r="X3659" s="343" t="str">
        <f t="shared" si="935"/>
        <v>k.A.</v>
      </c>
      <c r="Y3659" s="62"/>
      <c r="Z3659" s="48">
        <f t="shared" si="936"/>
        <v>0</v>
      </c>
      <c r="AA3659" s="457"/>
      <c r="AB3659" s="55">
        <f t="shared" si="943"/>
        <v>0</v>
      </c>
      <c r="AC3659" s="55">
        <f>IF(A_Stammdaten!$B$25="ja",D_SAV!AA3659,D_SAV!AB3659)</f>
        <v>0</v>
      </c>
      <c r="AD3659" s="478">
        <f>IF(AC3659=0,0,IF(U3659-(con_EOGJahr-D_SAV!E3659)&lt;=0,AC3659,AC3659/V3659))</f>
        <v>0</v>
      </c>
      <c r="AE3659" s="478">
        <f>IFERROR(IF(AND(VLOOKUP(D3659,rng_ND,5,FALSE)="Ja",D_SAV!T3659="degressiv"),D_SAV!AC3659*Y3659/100,0),0)</f>
        <v>0</v>
      </c>
      <c r="AF3659" s="55">
        <f>IFERROR(IF(VLOOKUP(D3659,rng_ND,5,FALSE)="Ja",MAX(D_SAV!AD3659:AE3659),D_SAV!AD3659),0)</f>
        <v>0</v>
      </c>
      <c r="AG3659" s="55">
        <f t="shared" si="944"/>
        <v>0</v>
      </c>
      <c r="AH3659" s="55">
        <f t="shared" si="945"/>
        <v>0</v>
      </c>
      <c r="AI3659" s="55">
        <f t="shared" si="946"/>
        <v>0</v>
      </c>
      <c r="AJ3659" s="55">
        <f t="shared" si="947"/>
        <v>0</v>
      </c>
      <c r="AK3659" s="55">
        <f t="shared" si="938"/>
        <v>0</v>
      </c>
      <c r="AL3659" s="55">
        <f t="shared" si="939"/>
        <v>0</v>
      </c>
      <c r="AM3659" s="55">
        <f t="shared" si="940"/>
        <v>0</v>
      </c>
    </row>
    <row r="3660" spans="1:39" x14ac:dyDescent="0.25">
      <c r="A3660" s="47">
        <v>3656</v>
      </c>
      <c r="B3660" s="358" t="str">
        <f>IF(AND(E3660&lt;&gt;0,D3660&lt;&gt;0,F3660&lt;&gt;0),IF(C3660&lt;&gt;0,CONCATENATE(C3660,"-AGr",VLOOKUP(D3660,Listen!$A$2:$G$45,7,FALSE),"-",E3660,"-",F3660,),CONCATENATE("AGr",VLOOKUP(D3660,Listen!$A$2:$G$45,7,FALSE),"-",E3660,"-",F3660)),"keine vollständige ID")</f>
        <v>keine vollständige ID</v>
      </c>
      <c r="C3660" s="359">
        <f>'[2]III_SAV-Details_NB'!B3666</f>
        <v>0</v>
      </c>
      <c r="D3660" s="359">
        <f>'[2]III_SAV-Details_NB'!C3666</f>
        <v>0</v>
      </c>
      <c r="E3660" s="359">
        <f>'[2]III_SAV-Details_NB'!D3666</f>
        <v>0</v>
      </c>
      <c r="F3660" s="490"/>
      <c r="G3660" s="281">
        <f>'[2]III_SAV-Details_NB'!X3666</f>
        <v>0</v>
      </c>
      <c r="H3660" s="281">
        <f t="shared" si="941"/>
        <v>0</v>
      </c>
      <c r="I3660" s="281">
        <f>IF(con_EOGJahr=2025,'[2]III_SAV-Details_NB'!AA3666,IF(con_EOGJahr=2026,'[2]III_SAV-Details_NB'!AB3666,'[2]III_SAV-Details_NB'!AC3666))</f>
        <v>0</v>
      </c>
      <c r="J3660" s="282"/>
      <c r="K3660" s="282"/>
      <c r="L3660" s="282"/>
      <c r="M3660" s="282"/>
      <c r="N3660" s="282"/>
      <c r="O3660" s="282"/>
      <c r="P3660" s="52">
        <f t="shared" si="942"/>
        <v>0</v>
      </c>
      <c r="Q3660" s="60"/>
      <c r="R3660" s="53">
        <f t="shared" si="933"/>
        <v>0</v>
      </c>
      <c r="S3660" s="59"/>
      <c r="T3660" s="61"/>
      <c r="U3660" s="342" t="str">
        <f t="shared" si="937"/>
        <v>k.A.</v>
      </c>
      <c r="V3660" s="343" t="str">
        <f t="shared" si="934"/>
        <v>k.A.</v>
      </c>
      <c r="W3660" s="343" t="str">
        <f>IFERROR(IF(OR($D3660="",$E3660=0,con_Ende=0),"k.A.",IF(VLOOKUP($D3660,rng_ND,5,0)="Nein",VLOOKUP($D3660,rng_ND,2,FALSE),MIN(VLOOKUP($D3660,rng_ND,2,FALSE),A_Stammdaten!$B$19-D_SAV!$E3660+1))),"k.A.")</f>
        <v>k.A.</v>
      </c>
      <c r="X3660" s="343" t="str">
        <f t="shared" si="935"/>
        <v>k.A.</v>
      </c>
      <c r="Y3660" s="62"/>
      <c r="Z3660" s="48">
        <f t="shared" si="936"/>
        <v>0</v>
      </c>
      <c r="AA3660" s="457"/>
      <c r="AB3660" s="55">
        <f t="shared" si="943"/>
        <v>0</v>
      </c>
      <c r="AC3660" s="55">
        <f>IF(A_Stammdaten!$B$25="ja",D_SAV!AA3660,D_SAV!AB3660)</f>
        <v>0</v>
      </c>
      <c r="AD3660" s="478">
        <f>IF(AC3660=0,0,IF(U3660-(con_EOGJahr-D_SAV!E3660)&lt;=0,AC3660,AC3660/V3660))</f>
        <v>0</v>
      </c>
      <c r="AE3660" s="478">
        <f>IFERROR(IF(AND(VLOOKUP(D3660,rng_ND,5,FALSE)="Ja",D_SAV!T3660="degressiv"),D_SAV!AC3660*Y3660/100,0),0)</f>
        <v>0</v>
      </c>
      <c r="AF3660" s="55">
        <f>IFERROR(IF(VLOOKUP(D3660,rng_ND,5,FALSE)="Ja",MAX(D_SAV!AD3660:AE3660),D_SAV!AD3660),0)</f>
        <v>0</v>
      </c>
      <c r="AG3660" s="55">
        <f t="shared" si="944"/>
        <v>0</v>
      </c>
      <c r="AH3660" s="55">
        <f t="shared" si="945"/>
        <v>0</v>
      </c>
      <c r="AI3660" s="55">
        <f t="shared" si="946"/>
        <v>0</v>
      </c>
      <c r="AJ3660" s="55">
        <f t="shared" si="947"/>
        <v>0</v>
      </c>
      <c r="AK3660" s="55">
        <f t="shared" si="938"/>
        <v>0</v>
      </c>
      <c r="AL3660" s="55">
        <f t="shared" si="939"/>
        <v>0</v>
      </c>
      <c r="AM3660" s="55">
        <f t="shared" si="940"/>
        <v>0</v>
      </c>
    </row>
    <row r="3661" spans="1:39" x14ac:dyDescent="0.25">
      <c r="A3661" s="47">
        <v>3657</v>
      </c>
      <c r="B3661" s="358" t="str">
        <f>IF(AND(E3661&lt;&gt;0,D3661&lt;&gt;0,F3661&lt;&gt;0),IF(C3661&lt;&gt;0,CONCATENATE(C3661,"-AGr",VLOOKUP(D3661,Listen!$A$2:$G$45,7,FALSE),"-",E3661,"-",F3661,),CONCATENATE("AGr",VLOOKUP(D3661,Listen!$A$2:$G$45,7,FALSE),"-",E3661,"-",F3661)),"keine vollständige ID")</f>
        <v>keine vollständige ID</v>
      </c>
      <c r="C3661" s="359">
        <f>'[2]III_SAV-Details_NB'!B3667</f>
        <v>0</v>
      </c>
      <c r="D3661" s="359">
        <f>'[2]III_SAV-Details_NB'!C3667</f>
        <v>0</v>
      </c>
      <c r="E3661" s="359">
        <f>'[2]III_SAV-Details_NB'!D3667</f>
        <v>0</v>
      </c>
      <c r="F3661" s="490"/>
      <c r="G3661" s="281">
        <f>'[2]III_SAV-Details_NB'!X3667</f>
        <v>0</v>
      </c>
      <c r="H3661" s="281">
        <f t="shared" si="941"/>
        <v>0</v>
      </c>
      <c r="I3661" s="281">
        <f>IF(con_EOGJahr=2025,'[2]III_SAV-Details_NB'!AA3667,IF(con_EOGJahr=2026,'[2]III_SAV-Details_NB'!AB3667,'[2]III_SAV-Details_NB'!AC3667))</f>
        <v>0</v>
      </c>
      <c r="J3661" s="282"/>
      <c r="K3661" s="282"/>
      <c r="L3661" s="282"/>
      <c r="M3661" s="282"/>
      <c r="N3661" s="282"/>
      <c r="O3661" s="282"/>
      <c r="P3661" s="52">
        <f t="shared" si="942"/>
        <v>0</v>
      </c>
      <c r="Q3661" s="60"/>
      <c r="R3661" s="53">
        <f t="shared" si="933"/>
        <v>0</v>
      </c>
      <c r="S3661" s="59"/>
      <c r="T3661" s="61"/>
      <c r="U3661" s="342" t="str">
        <f t="shared" si="937"/>
        <v>k.A.</v>
      </c>
      <c r="V3661" s="343" t="str">
        <f t="shared" si="934"/>
        <v>k.A.</v>
      </c>
      <c r="W3661" s="343" t="str">
        <f>IFERROR(IF(OR($D3661="",$E3661=0,con_Ende=0),"k.A.",IF(VLOOKUP($D3661,rng_ND,5,0)="Nein",VLOOKUP($D3661,rng_ND,2,FALSE),MIN(VLOOKUP($D3661,rng_ND,2,FALSE),A_Stammdaten!$B$19-D_SAV!$E3661+1))),"k.A.")</f>
        <v>k.A.</v>
      </c>
      <c r="X3661" s="343" t="str">
        <f t="shared" si="935"/>
        <v>k.A.</v>
      </c>
      <c r="Y3661" s="62"/>
      <c r="Z3661" s="48">
        <f t="shared" si="936"/>
        <v>0</v>
      </c>
      <c r="AA3661" s="457"/>
      <c r="AB3661" s="55">
        <f t="shared" si="943"/>
        <v>0</v>
      </c>
      <c r="AC3661" s="55">
        <f>IF(A_Stammdaten!$B$25="ja",D_SAV!AA3661,D_SAV!AB3661)</f>
        <v>0</v>
      </c>
      <c r="AD3661" s="478">
        <f>IF(AC3661=0,0,IF(U3661-(con_EOGJahr-D_SAV!E3661)&lt;=0,AC3661,AC3661/V3661))</f>
        <v>0</v>
      </c>
      <c r="AE3661" s="478">
        <f>IFERROR(IF(AND(VLOOKUP(D3661,rng_ND,5,FALSE)="Ja",D_SAV!T3661="degressiv"),D_SAV!AC3661*Y3661/100,0),0)</f>
        <v>0</v>
      </c>
      <c r="AF3661" s="55">
        <f>IFERROR(IF(VLOOKUP(D3661,rng_ND,5,FALSE)="Ja",MAX(D_SAV!AD3661:AE3661),D_SAV!AD3661),0)</f>
        <v>0</v>
      </c>
      <c r="AG3661" s="55">
        <f t="shared" si="944"/>
        <v>0</v>
      </c>
      <c r="AH3661" s="55">
        <f t="shared" si="945"/>
        <v>0</v>
      </c>
      <c r="AI3661" s="55">
        <f t="shared" si="946"/>
        <v>0</v>
      </c>
      <c r="AJ3661" s="55">
        <f t="shared" si="947"/>
        <v>0</v>
      </c>
      <c r="AK3661" s="55">
        <f t="shared" si="938"/>
        <v>0</v>
      </c>
      <c r="AL3661" s="55">
        <f t="shared" si="939"/>
        <v>0</v>
      </c>
      <c r="AM3661" s="55">
        <f t="shared" si="940"/>
        <v>0</v>
      </c>
    </row>
    <row r="3662" spans="1:39" x14ac:dyDescent="0.25">
      <c r="A3662" s="47">
        <v>3658</v>
      </c>
      <c r="B3662" s="358" t="str">
        <f>IF(AND(E3662&lt;&gt;0,D3662&lt;&gt;0,F3662&lt;&gt;0),IF(C3662&lt;&gt;0,CONCATENATE(C3662,"-AGr",VLOOKUP(D3662,Listen!$A$2:$G$45,7,FALSE),"-",E3662,"-",F3662,),CONCATENATE("AGr",VLOOKUP(D3662,Listen!$A$2:$G$45,7,FALSE),"-",E3662,"-",F3662)),"keine vollständige ID")</f>
        <v>keine vollständige ID</v>
      </c>
      <c r="C3662" s="359">
        <f>'[2]III_SAV-Details_NB'!B3668</f>
        <v>0</v>
      </c>
      <c r="D3662" s="359">
        <f>'[2]III_SAV-Details_NB'!C3668</f>
        <v>0</v>
      </c>
      <c r="E3662" s="359">
        <f>'[2]III_SAV-Details_NB'!D3668</f>
        <v>0</v>
      </c>
      <c r="F3662" s="490"/>
      <c r="G3662" s="281">
        <f>'[2]III_SAV-Details_NB'!X3668</f>
        <v>0</v>
      </c>
      <c r="H3662" s="281">
        <f t="shared" si="941"/>
        <v>0</v>
      </c>
      <c r="I3662" s="281">
        <f>IF(con_EOGJahr=2025,'[2]III_SAV-Details_NB'!AA3668,IF(con_EOGJahr=2026,'[2]III_SAV-Details_NB'!AB3668,'[2]III_SAV-Details_NB'!AC3668))</f>
        <v>0</v>
      </c>
      <c r="J3662" s="282"/>
      <c r="K3662" s="282"/>
      <c r="L3662" s="282"/>
      <c r="M3662" s="282"/>
      <c r="N3662" s="282"/>
      <c r="O3662" s="282"/>
      <c r="P3662" s="52">
        <f t="shared" si="942"/>
        <v>0</v>
      </c>
      <c r="Q3662" s="60"/>
      <c r="R3662" s="53">
        <f t="shared" si="933"/>
        <v>0</v>
      </c>
      <c r="S3662" s="59"/>
      <c r="T3662" s="61"/>
      <c r="U3662" s="342" t="str">
        <f t="shared" si="937"/>
        <v>k.A.</v>
      </c>
      <c r="V3662" s="343" t="str">
        <f t="shared" si="934"/>
        <v>k.A.</v>
      </c>
      <c r="W3662" s="343" t="str">
        <f>IFERROR(IF(OR($D3662="",$E3662=0,con_Ende=0),"k.A.",IF(VLOOKUP($D3662,rng_ND,5,0)="Nein",VLOOKUP($D3662,rng_ND,2,FALSE),MIN(VLOOKUP($D3662,rng_ND,2,FALSE),A_Stammdaten!$B$19-D_SAV!$E3662+1))),"k.A.")</f>
        <v>k.A.</v>
      </c>
      <c r="X3662" s="343" t="str">
        <f t="shared" si="935"/>
        <v>k.A.</v>
      </c>
      <c r="Y3662" s="62"/>
      <c r="Z3662" s="48">
        <f t="shared" si="936"/>
        <v>0</v>
      </c>
      <c r="AA3662" s="457"/>
      <c r="AB3662" s="55">
        <f t="shared" si="943"/>
        <v>0</v>
      </c>
      <c r="AC3662" s="55">
        <f>IF(A_Stammdaten!$B$25="ja",D_SAV!AA3662,D_SAV!AB3662)</f>
        <v>0</v>
      </c>
      <c r="AD3662" s="478">
        <f>IF(AC3662=0,0,IF(U3662-(con_EOGJahr-D_SAV!E3662)&lt;=0,AC3662,AC3662/V3662))</f>
        <v>0</v>
      </c>
      <c r="AE3662" s="478">
        <f>IFERROR(IF(AND(VLOOKUP(D3662,rng_ND,5,FALSE)="Ja",D_SAV!T3662="degressiv"),D_SAV!AC3662*Y3662/100,0),0)</f>
        <v>0</v>
      </c>
      <c r="AF3662" s="55">
        <f>IFERROR(IF(VLOOKUP(D3662,rng_ND,5,FALSE)="Ja",MAX(D_SAV!AD3662:AE3662),D_SAV!AD3662),0)</f>
        <v>0</v>
      </c>
      <c r="AG3662" s="55">
        <f t="shared" si="944"/>
        <v>0</v>
      </c>
      <c r="AH3662" s="55">
        <f t="shared" si="945"/>
        <v>0</v>
      </c>
      <c r="AI3662" s="55">
        <f t="shared" si="946"/>
        <v>0</v>
      </c>
      <c r="AJ3662" s="55">
        <f t="shared" si="947"/>
        <v>0</v>
      </c>
      <c r="AK3662" s="55">
        <f t="shared" si="938"/>
        <v>0</v>
      </c>
      <c r="AL3662" s="55">
        <f t="shared" si="939"/>
        <v>0</v>
      </c>
      <c r="AM3662" s="55">
        <f t="shared" si="940"/>
        <v>0</v>
      </c>
    </row>
    <row r="3663" spans="1:39" x14ac:dyDescent="0.25">
      <c r="A3663" s="47">
        <v>3659</v>
      </c>
      <c r="B3663" s="358" t="str">
        <f>IF(AND(E3663&lt;&gt;0,D3663&lt;&gt;0,F3663&lt;&gt;0),IF(C3663&lt;&gt;0,CONCATENATE(C3663,"-AGr",VLOOKUP(D3663,Listen!$A$2:$G$45,7,FALSE),"-",E3663,"-",F3663,),CONCATENATE("AGr",VLOOKUP(D3663,Listen!$A$2:$G$45,7,FALSE),"-",E3663,"-",F3663)),"keine vollständige ID")</f>
        <v>keine vollständige ID</v>
      </c>
      <c r="C3663" s="359">
        <f>'[2]III_SAV-Details_NB'!B3669</f>
        <v>0</v>
      </c>
      <c r="D3663" s="359">
        <f>'[2]III_SAV-Details_NB'!C3669</f>
        <v>0</v>
      </c>
      <c r="E3663" s="359">
        <f>'[2]III_SAV-Details_NB'!D3669</f>
        <v>0</v>
      </c>
      <c r="F3663" s="490"/>
      <c r="G3663" s="281">
        <f>'[2]III_SAV-Details_NB'!X3669</f>
        <v>0</v>
      </c>
      <c r="H3663" s="281">
        <f t="shared" si="941"/>
        <v>0</v>
      </c>
      <c r="I3663" s="281">
        <f>IF(con_EOGJahr=2025,'[2]III_SAV-Details_NB'!AA3669,IF(con_EOGJahr=2026,'[2]III_SAV-Details_NB'!AB3669,'[2]III_SAV-Details_NB'!AC3669))</f>
        <v>0</v>
      </c>
      <c r="J3663" s="282"/>
      <c r="K3663" s="282"/>
      <c r="L3663" s="282"/>
      <c r="M3663" s="282"/>
      <c r="N3663" s="282"/>
      <c r="O3663" s="282"/>
      <c r="P3663" s="52">
        <f t="shared" si="942"/>
        <v>0</v>
      </c>
      <c r="Q3663" s="60"/>
      <c r="R3663" s="53">
        <f t="shared" si="933"/>
        <v>0</v>
      </c>
      <c r="S3663" s="59"/>
      <c r="T3663" s="61"/>
      <c r="U3663" s="342" t="str">
        <f t="shared" si="937"/>
        <v>k.A.</v>
      </c>
      <c r="V3663" s="343" t="str">
        <f t="shared" si="934"/>
        <v>k.A.</v>
      </c>
      <c r="W3663" s="343" t="str">
        <f>IFERROR(IF(OR($D3663="",$E3663=0,con_Ende=0),"k.A.",IF(VLOOKUP($D3663,rng_ND,5,0)="Nein",VLOOKUP($D3663,rng_ND,2,FALSE),MIN(VLOOKUP($D3663,rng_ND,2,FALSE),A_Stammdaten!$B$19-D_SAV!$E3663+1))),"k.A.")</f>
        <v>k.A.</v>
      </c>
      <c r="X3663" s="343" t="str">
        <f t="shared" si="935"/>
        <v>k.A.</v>
      </c>
      <c r="Y3663" s="62"/>
      <c r="Z3663" s="48">
        <f t="shared" si="936"/>
        <v>0</v>
      </c>
      <c r="AA3663" s="457"/>
      <c r="AB3663" s="55">
        <f t="shared" si="943"/>
        <v>0</v>
      </c>
      <c r="AC3663" s="55">
        <f>IF(A_Stammdaten!$B$25="ja",D_SAV!AA3663,D_SAV!AB3663)</f>
        <v>0</v>
      </c>
      <c r="AD3663" s="478">
        <f>IF(AC3663=0,0,IF(U3663-(con_EOGJahr-D_SAV!E3663)&lt;=0,AC3663,AC3663/V3663))</f>
        <v>0</v>
      </c>
      <c r="AE3663" s="478">
        <f>IFERROR(IF(AND(VLOOKUP(D3663,rng_ND,5,FALSE)="Ja",D_SAV!T3663="degressiv"),D_SAV!AC3663*Y3663/100,0),0)</f>
        <v>0</v>
      </c>
      <c r="AF3663" s="55">
        <f>IFERROR(IF(VLOOKUP(D3663,rng_ND,5,FALSE)="Ja",MAX(D_SAV!AD3663:AE3663),D_SAV!AD3663),0)</f>
        <v>0</v>
      </c>
      <c r="AG3663" s="55">
        <f t="shared" si="944"/>
        <v>0</v>
      </c>
      <c r="AH3663" s="55">
        <f t="shared" si="945"/>
        <v>0</v>
      </c>
      <c r="AI3663" s="55">
        <f t="shared" si="946"/>
        <v>0</v>
      </c>
      <c r="AJ3663" s="55">
        <f t="shared" si="947"/>
        <v>0</v>
      </c>
      <c r="AK3663" s="55">
        <f t="shared" si="938"/>
        <v>0</v>
      </c>
      <c r="AL3663" s="55">
        <f t="shared" si="939"/>
        <v>0</v>
      </c>
      <c r="AM3663" s="55">
        <f t="shared" si="940"/>
        <v>0</v>
      </c>
    </row>
    <row r="3664" spans="1:39" x14ac:dyDescent="0.25">
      <c r="A3664" s="47">
        <v>3660</v>
      </c>
      <c r="B3664" s="358" t="str">
        <f>IF(AND(E3664&lt;&gt;0,D3664&lt;&gt;0,F3664&lt;&gt;0),IF(C3664&lt;&gt;0,CONCATENATE(C3664,"-AGr",VLOOKUP(D3664,Listen!$A$2:$G$45,7,FALSE),"-",E3664,"-",F3664,),CONCATENATE("AGr",VLOOKUP(D3664,Listen!$A$2:$G$45,7,FALSE),"-",E3664,"-",F3664)),"keine vollständige ID")</f>
        <v>keine vollständige ID</v>
      </c>
      <c r="C3664" s="359">
        <f>'[2]III_SAV-Details_NB'!B3670</f>
        <v>0</v>
      </c>
      <c r="D3664" s="359">
        <f>'[2]III_SAV-Details_NB'!C3670</f>
        <v>0</v>
      </c>
      <c r="E3664" s="359">
        <f>'[2]III_SAV-Details_NB'!D3670</f>
        <v>0</v>
      </c>
      <c r="F3664" s="490"/>
      <c r="G3664" s="281">
        <f>'[2]III_SAV-Details_NB'!X3670</f>
        <v>0</v>
      </c>
      <c r="H3664" s="281">
        <f t="shared" si="941"/>
        <v>0</v>
      </c>
      <c r="I3664" s="281">
        <f>IF(con_EOGJahr=2025,'[2]III_SAV-Details_NB'!AA3670,IF(con_EOGJahr=2026,'[2]III_SAV-Details_NB'!AB3670,'[2]III_SAV-Details_NB'!AC3670))</f>
        <v>0</v>
      </c>
      <c r="J3664" s="282"/>
      <c r="K3664" s="282"/>
      <c r="L3664" s="282"/>
      <c r="M3664" s="282"/>
      <c r="N3664" s="282"/>
      <c r="O3664" s="282"/>
      <c r="P3664" s="52">
        <f t="shared" si="942"/>
        <v>0</v>
      </c>
      <c r="Q3664" s="60"/>
      <c r="R3664" s="53">
        <f t="shared" si="933"/>
        <v>0</v>
      </c>
      <c r="S3664" s="59"/>
      <c r="T3664" s="61"/>
      <c r="U3664" s="342" t="str">
        <f t="shared" si="937"/>
        <v>k.A.</v>
      </c>
      <c r="V3664" s="343" t="str">
        <f t="shared" si="934"/>
        <v>k.A.</v>
      </c>
      <c r="W3664" s="343" t="str">
        <f>IFERROR(IF(OR($D3664="",$E3664=0,con_Ende=0),"k.A.",IF(VLOOKUP($D3664,rng_ND,5,0)="Nein",VLOOKUP($D3664,rng_ND,2,FALSE),MIN(VLOOKUP($D3664,rng_ND,2,FALSE),A_Stammdaten!$B$19-D_SAV!$E3664+1))),"k.A.")</f>
        <v>k.A.</v>
      </c>
      <c r="X3664" s="343" t="str">
        <f t="shared" si="935"/>
        <v>k.A.</v>
      </c>
      <c r="Y3664" s="62"/>
      <c r="Z3664" s="48">
        <f t="shared" si="936"/>
        <v>0</v>
      </c>
      <c r="AA3664" s="457"/>
      <c r="AB3664" s="55">
        <f t="shared" si="943"/>
        <v>0</v>
      </c>
      <c r="AC3664" s="55">
        <f>IF(A_Stammdaten!$B$25="ja",D_SAV!AA3664,D_SAV!AB3664)</f>
        <v>0</v>
      </c>
      <c r="AD3664" s="478">
        <f>IF(AC3664=0,0,IF(U3664-(con_EOGJahr-D_SAV!E3664)&lt;=0,AC3664,AC3664/V3664))</f>
        <v>0</v>
      </c>
      <c r="AE3664" s="478">
        <f>IFERROR(IF(AND(VLOOKUP(D3664,rng_ND,5,FALSE)="Ja",D_SAV!T3664="degressiv"),D_SAV!AC3664*Y3664/100,0),0)</f>
        <v>0</v>
      </c>
      <c r="AF3664" s="55">
        <f>IFERROR(IF(VLOOKUP(D3664,rng_ND,5,FALSE)="Ja",MAX(D_SAV!AD3664:AE3664),D_SAV!AD3664),0)</f>
        <v>0</v>
      </c>
      <c r="AG3664" s="55">
        <f t="shared" si="944"/>
        <v>0</v>
      </c>
      <c r="AH3664" s="55">
        <f t="shared" si="945"/>
        <v>0</v>
      </c>
      <c r="AI3664" s="55">
        <f t="shared" si="946"/>
        <v>0</v>
      </c>
      <c r="AJ3664" s="55">
        <f t="shared" si="947"/>
        <v>0</v>
      </c>
      <c r="AK3664" s="55">
        <f t="shared" si="938"/>
        <v>0</v>
      </c>
      <c r="AL3664" s="55">
        <f t="shared" si="939"/>
        <v>0</v>
      </c>
      <c r="AM3664" s="55">
        <f t="shared" si="940"/>
        <v>0</v>
      </c>
    </row>
    <row r="3665" spans="1:39" x14ac:dyDescent="0.25">
      <c r="A3665" s="47">
        <v>3661</v>
      </c>
      <c r="B3665" s="358" t="str">
        <f>IF(AND(E3665&lt;&gt;0,D3665&lt;&gt;0,F3665&lt;&gt;0),IF(C3665&lt;&gt;0,CONCATENATE(C3665,"-AGr",VLOOKUP(D3665,Listen!$A$2:$G$45,7,FALSE),"-",E3665,"-",F3665,),CONCATENATE("AGr",VLOOKUP(D3665,Listen!$A$2:$G$45,7,FALSE),"-",E3665,"-",F3665)),"keine vollständige ID")</f>
        <v>keine vollständige ID</v>
      </c>
      <c r="C3665" s="359">
        <f>'[2]III_SAV-Details_NB'!B3671</f>
        <v>0</v>
      </c>
      <c r="D3665" s="359">
        <f>'[2]III_SAV-Details_NB'!C3671</f>
        <v>0</v>
      </c>
      <c r="E3665" s="359">
        <f>'[2]III_SAV-Details_NB'!D3671</f>
        <v>0</v>
      </c>
      <c r="F3665" s="490"/>
      <c r="G3665" s="281">
        <f>'[2]III_SAV-Details_NB'!X3671</f>
        <v>0</v>
      </c>
      <c r="H3665" s="281">
        <f t="shared" si="941"/>
        <v>0</v>
      </c>
      <c r="I3665" s="281">
        <f>IF(con_EOGJahr=2025,'[2]III_SAV-Details_NB'!AA3671,IF(con_EOGJahr=2026,'[2]III_SAV-Details_NB'!AB3671,'[2]III_SAV-Details_NB'!AC3671))</f>
        <v>0</v>
      </c>
      <c r="J3665" s="282"/>
      <c r="K3665" s="282"/>
      <c r="L3665" s="282"/>
      <c r="M3665" s="282"/>
      <c r="N3665" s="282"/>
      <c r="O3665" s="282"/>
      <c r="P3665" s="52">
        <f t="shared" si="942"/>
        <v>0</v>
      </c>
      <c r="Q3665" s="60"/>
      <c r="R3665" s="53">
        <f t="shared" si="933"/>
        <v>0</v>
      </c>
      <c r="S3665" s="59"/>
      <c r="T3665" s="61"/>
      <c r="U3665" s="342" t="str">
        <f t="shared" si="937"/>
        <v>k.A.</v>
      </c>
      <c r="V3665" s="343" t="str">
        <f t="shared" si="934"/>
        <v>k.A.</v>
      </c>
      <c r="W3665" s="343" t="str">
        <f>IFERROR(IF(OR($D3665="",$E3665=0,con_Ende=0),"k.A.",IF(VLOOKUP($D3665,rng_ND,5,0)="Nein",VLOOKUP($D3665,rng_ND,2,FALSE),MIN(VLOOKUP($D3665,rng_ND,2,FALSE),A_Stammdaten!$B$19-D_SAV!$E3665+1))),"k.A.")</f>
        <v>k.A.</v>
      </c>
      <c r="X3665" s="343" t="str">
        <f t="shared" si="935"/>
        <v>k.A.</v>
      </c>
      <c r="Y3665" s="62"/>
      <c r="Z3665" s="48">
        <f t="shared" si="936"/>
        <v>0</v>
      </c>
      <c r="AA3665" s="457"/>
      <c r="AB3665" s="55">
        <f t="shared" si="943"/>
        <v>0</v>
      </c>
      <c r="AC3665" s="55">
        <f>IF(A_Stammdaten!$B$25="ja",D_SAV!AA3665,D_SAV!AB3665)</f>
        <v>0</v>
      </c>
      <c r="AD3665" s="478">
        <f>IF(AC3665=0,0,IF(U3665-(con_EOGJahr-D_SAV!E3665)&lt;=0,AC3665,AC3665/V3665))</f>
        <v>0</v>
      </c>
      <c r="AE3665" s="478">
        <f>IFERROR(IF(AND(VLOOKUP(D3665,rng_ND,5,FALSE)="Ja",D_SAV!T3665="degressiv"),D_SAV!AC3665*Y3665/100,0),0)</f>
        <v>0</v>
      </c>
      <c r="AF3665" s="55">
        <f>IFERROR(IF(VLOOKUP(D3665,rng_ND,5,FALSE)="Ja",MAX(D_SAV!AD3665:AE3665),D_SAV!AD3665),0)</f>
        <v>0</v>
      </c>
      <c r="AG3665" s="55">
        <f t="shared" si="944"/>
        <v>0</v>
      </c>
      <c r="AH3665" s="55">
        <f t="shared" si="945"/>
        <v>0</v>
      </c>
      <c r="AI3665" s="55">
        <f t="shared" si="946"/>
        <v>0</v>
      </c>
      <c r="AJ3665" s="55">
        <f t="shared" si="947"/>
        <v>0</v>
      </c>
      <c r="AK3665" s="55">
        <f t="shared" si="938"/>
        <v>0</v>
      </c>
      <c r="AL3665" s="55">
        <f t="shared" si="939"/>
        <v>0</v>
      </c>
      <c r="AM3665" s="55">
        <f t="shared" si="940"/>
        <v>0</v>
      </c>
    </row>
    <row r="3666" spans="1:39" x14ac:dyDescent="0.25">
      <c r="A3666" s="47">
        <v>3662</v>
      </c>
      <c r="B3666" s="358" t="str">
        <f>IF(AND(E3666&lt;&gt;0,D3666&lt;&gt;0,F3666&lt;&gt;0),IF(C3666&lt;&gt;0,CONCATENATE(C3666,"-AGr",VLOOKUP(D3666,Listen!$A$2:$G$45,7,FALSE),"-",E3666,"-",F3666,),CONCATENATE("AGr",VLOOKUP(D3666,Listen!$A$2:$G$45,7,FALSE),"-",E3666,"-",F3666)),"keine vollständige ID")</f>
        <v>keine vollständige ID</v>
      </c>
      <c r="C3666" s="359">
        <f>'[2]III_SAV-Details_NB'!B3672</f>
        <v>0</v>
      </c>
      <c r="D3666" s="359">
        <f>'[2]III_SAV-Details_NB'!C3672</f>
        <v>0</v>
      </c>
      <c r="E3666" s="359">
        <f>'[2]III_SAV-Details_NB'!D3672</f>
        <v>0</v>
      </c>
      <c r="F3666" s="490"/>
      <c r="G3666" s="281">
        <f>'[2]III_SAV-Details_NB'!X3672</f>
        <v>0</v>
      </c>
      <c r="H3666" s="281">
        <f t="shared" si="941"/>
        <v>0</v>
      </c>
      <c r="I3666" s="281">
        <f>IF(con_EOGJahr=2025,'[2]III_SAV-Details_NB'!AA3672,IF(con_EOGJahr=2026,'[2]III_SAV-Details_NB'!AB3672,'[2]III_SAV-Details_NB'!AC3672))</f>
        <v>0</v>
      </c>
      <c r="J3666" s="282"/>
      <c r="K3666" s="282"/>
      <c r="L3666" s="282"/>
      <c r="M3666" s="282"/>
      <c r="N3666" s="282"/>
      <c r="O3666" s="282"/>
      <c r="P3666" s="52">
        <f t="shared" si="942"/>
        <v>0</v>
      </c>
      <c r="Q3666" s="60"/>
      <c r="R3666" s="53">
        <f t="shared" ref="R3666:R3729" si="948">P3666+Q3666</f>
        <v>0</v>
      </c>
      <c r="S3666" s="59"/>
      <c r="T3666" s="61"/>
      <c r="U3666" s="342" t="str">
        <f t="shared" si="937"/>
        <v>k.A.</v>
      </c>
      <c r="V3666" s="343" t="str">
        <f t="shared" ref="V3666:V3729" si="949">IFERROR(IF(OR($D3666="",$E3666=0,con_Ende=0,$U3666=0),"k.A.",MAX($E3666-con_EOGJahr+$U3666,0)),"k.A.")</f>
        <v>k.A.</v>
      </c>
      <c r="W3666" s="343" t="str">
        <f>IFERROR(IF(OR($D3666="",$E3666=0,con_Ende=0),"k.A.",IF(VLOOKUP($D3666,rng_ND,5,0)="Nein",VLOOKUP($D3666,rng_ND,2,FALSE),MIN(VLOOKUP($D3666,rng_ND,2,FALSE),A_Stammdaten!$B$19-D_SAV!$E3666+1))),"k.A.")</f>
        <v>k.A.</v>
      </c>
      <c r="X3666" s="343" t="str">
        <f t="shared" ref="X3666:X3729" si="950">IFERROR(IF(OR($D3666="",$E3666=0,con_Ende=0),"k.A.",VLOOKUP($D3666,rng_ND,3,FALSE)),"k.A.")</f>
        <v>k.A.</v>
      </c>
      <c r="Y3666" s="62"/>
      <c r="Z3666" s="48">
        <f t="shared" ref="Z3666:Z3729" si="951">IF(AND($E3666&lt;2006,$E3666&lt;&gt;0),IFERROR(VLOOKUP($E3666,rng_Index,VLOOKUP($D3666,rng_ND,4,FALSE)+1,FALSE),1),)</f>
        <v>0</v>
      </c>
      <c r="AA3666" s="457"/>
      <c r="AB3666" s="55">
        <f t="shared" si="943"/>
        <v>0</v>
      </c>
      <c r="AC3666" s="55">
        <f>IF(A_Stammdaten!$B$25="ja",D_SAV!AA3666,D_SAV!AB3666)</f>
        <v>0</v>
      </c>
      <c r="AD3666" s="478">
        <f>IF(AC3666=0,0,IF(U3666-(con_EOGJahr-D_SAV!E3666)&lt;=0,AC3666,AC3666/V3666))</f>
        <v>0</v>
      </c>
      <c r="AE3666" s="478">
        <f>IFERROR(IF(AND(VLOOKUP(D3666,rng_ND,5,FALSE)="Ja",D_SAV!T3666="degressiv"),D_SAV!AC3666*Y3666/100,0),0)</f>
        <v>0</v>
      </c>
      <c r="AF3666" s="55">
        <f>IFERROR(IF(VLOOKUP(D3666,rng_ND,5,FALSE)="Ja",MAX(D_SAV!AD3666:AE3666),D_SAV!AD3666),0)</f>
        <v>0</v>
      </c>
      <c r="AG3666" s="55">
        <f t="shared" si="944"/>
        <v>0</v>
      </c>
      <c r="AH3666" s="55">
        <f t="shared" si="945"/>
        <v>0</v>
      </c>
      <c r="AI3666" s="55">
        <f t="shared" si="946"/>
        <v>0</v>
      </c>
      <c r="AJ3666" s="55">
        <f t="shared" si="947"/>
        <v>0</v>
      </c>
      <c r="AK3666" s="55">
        <f t="shared" si="938"/>
        <v>0</v>
      </c>
      <c r="AL3666" s="55">
        <f t="shared" si="939"/>
        <v>0</v>
      </c>
      <c r="AM3666" s="55">
        <f t="shared" si="940"/>
        <v>0</v>
      </c>
    </row>
    <row r="3667" spans="1:39" x14ac:dyDescent="0.25">
      <c r="A3667" s="47">
        <v>3663</v>
      </c>
      <c r="B3667" s="358" t="str">
        <f>IF(AND(E3667&lt;&gt;0,D3667&lt;&gt;0,F3667&lt;&gt;0),IF(C3667&lt;&gt;0,CONCATENATE(C3667,"-AGr",VLOOKUP(D3667,Listen!$A$2:$G$45,7,FALSE),"-",E3667,"-",F3667,),CONCATENATE("AGr",VLOOKUP(D3667,Listen!$A$2:$G$45,7,FALSE),"-",E3667,"-",F3667)),"keine vollständige ID")</f>
        <v>keine vollständige ID</v>
      </c>
      <c r="C3667" s="359">
        <f>'[2]III_SAV-Details_NB'!B3673</f>
        <v>0</v>
      </c>
      <c r="D3667" s="359">
        <f>'[2]III_SAV-Details_NB'!C3673</f>
        <v>0</v>
      </c>
      <c r="E3667" s="359">
        <f>'[2]III_SAV-Details_NB'!D3673</f>
        <v>0</v>
      </c>
      <c r="F3667" s="490"/>
      <c r="G3667" s="281">
        <f>'[2]III_SAV-Details_NB'!X3673</f>
        <v>0</v>
      </c>
      <c r="H3667" s="281">
        <f t="shared" si="941"/>
        <v>0</v>
      </c>
      <c r="I3667" s="281">
        <f>IF(con_EOGJahr=2025,'[2]III_SAV-Details_NB'!AA3673,IF(con_EOGJahr=2026,'[2]III_SAV-Details_NB'!AB3673,'[2]III_SAV-Details_NB'!AC3673))</f>
        <v>0</v>
      </c>
      <c r="J3667" s="282"/>
      <c r="K3667" s="282"/>
      <c r="L3667" s="282"/>
      <c r="M3667" s="282"/>
      <c r="N3667" s="282"/>
      <c r="O3667" s="282"/>
      <c r="P3667" s="52">
        <f t="shared" si="942"/>
        <v>0</v>
      </c>
      <c r="Q3667" s="60"/>
      <c r="R3667" s="53">
        <f t="shared" si="948"/>
        <v>0</v>
      </c>
      <c r="S3667" s="59"/>
      <c r="T3667" s="61"/>
      <c r="U3667" s="342" t="str">
        <f t="shared" ref="U3667:U3730" si="952">+W3667</f>
        <v>k.A.</v>
      </c>
      <c r="V3667" s="343" t="str">
        <f t="shared" si="949"/>
        <v>k.A.</v>
      </c>
      <c r="W3667" s="343" t="str">
        <f>IFERROR(IF(OR($D3667="",$E3667=0,con_Ende=0),"k.A.",IF(VLOOKUP($D3667,rng_ND,5,0)="Nein",VLOOKUP($D3667,rng_ND,2,FALSE),MIN(VLOOKUP($D3667,rng_ND,2,FALSE),A_Stammdaten!$B$19-D_SAV!$E3667+1))),"k.A.")</f>
        <v>k.A.</v>
      </c>
      <c r="X3667" s="343" t="str">
        <f t="shared" si="950"/>
        <v>k.A.</v>
      </c>
      <c r="Y3667" s="62"/>
      <c r="Z3667" s="48">
        <f t="shared" si="951"/>
        <v>0</v>
      </c>
      <c r="AA3667" s="457"/>
      <c r="AB3667" s="55">
        <f t="shared" si="943"/>
        <v>0</v>
      </c>
      <c r="AC3667" s="55">
        <f>IF(A_Stammdaten!$B$25="ja",D_SAV!AA3667,D_SAV!AB3667)</f>
        <v>0</v>
      </c>
      <c r="AD3667" s="478">
        <f>IF(AC3667=0,0,IF(U3667-(con_EOGJahr-D_SAV!E3667)&lt;=0,AC3667,AC3667/V3667))</f>
        <v>0</v>
      </c>
      <c r="AE3667" s="478">
        <f>IFERROR(IF(AND(VLOOKUP(D3667,rng_ND,5,FALSE)="Ja",D_SAV!T3667="degressiv"),D_SAV!AC3667*Y3667/100,0),0)</f>
        <v>0</v>
      </c>
      <c r="AF3667" s="55">
        <f>IFERROR(IF(VLOOKUP(D3667,rng_ND,5,FALSE)="Ja",MAX(D_SAV!AD3667:AE3667),D_SAV!AD3667),0)</f>
        <v>0</v>
      </c>
      <c r="AG3667" s="55">
        <f t="shared" si="944"/>
        <v>0</v>
      </c>
      <c r="AH3667" s="55">
        <f t="shared" si="945"/>
        <v>0</v>
      </c>
      <c r="AI3667" s="55">
        <f t="shared" si="946"/>
        <v>0</v>
      </c>
      <c r="AJ3667" s="55">
        <f t="shared" si="947"/>
        <v>0</v>
      </c>
      <c r="AK3667" s="55">
        <f t="shared" si="938"/>
        <v>0</v>
      </c>
      <c r="AL3667" s="55">
        <f t="shared" si="939"/>
        <v>0</v>
      </c>
      <c r="AM3667" s="55">
        <f t="shared" si="940"/>
        <v>0</v>
      </c>
    </row>
    <row r="3668" spans="1:39" x14ac:dyDescent="0.25">
      <c r="A3668" s="47">
        <v>3664</v>
      </c>
      <c r="B3668" s="358" t="str">
        <f>IF(AND(E3668&lt;&gt;0,D3668&lt;&gt;0,F3668&lt;&gt;0),IF(C3668&lt;&gt;0,CONCATENATE(C3668,"-AGr",VLOOKUP(D3668,Listen!$A$2:$G$45,7,FALSE),"-",E3668,"-",F3668,),CONCATENATE("AGr",VLOOKUP(D3668,Listen!$A$2:$G$45,7,FALSE),"-",E3668,"-",F3668)),"keine vollständige ID")</f>
        <v>keine vollständige ID</v>
      </c>
      <c r="C3668" s="359">
        <f>'[2]III_SAV-Details_NB'!B3674</f>
        <v>0</v>
      </c>
      <c r="D3668" s="359">
        <f>'[2]III_SAV-Details_NB'!C3674</f>
        <v>0</v>
      </c>
      <c r="E3668" s="359">
        <f>'[2]III_SAV-Details_NB'!D3674</f>
        <v>0</v>
      </c>
      <c r="F3668" s="490"/>
      <c r="G3668" s="281">
        <f>'[2]III_SAV-Details_NB'!X3674</f>
        <v>0</v>
      </c>
      <c r="H3668" s="281">
        <f t="shared" si="941"/>
        <v>0</v>
      </c>
      <c r="I3668" s="281">
        <f>IF(con_EOGJahr=2025,'[2]III_SAV-Details_NB'!AA3674,IF(con_EOGJahr=2026,'[2]III_SAV-Details_NB'!AB3674,'[2]III_SAV-Details_NB'!AC3674))</f>
        <v>0</v>
      </c>
      <c r="J3668" s="282"/>
      <c r="K3668" s="282"/>
      <c r="L3668" s="282"/>
      <c r="M3668" s="282"/>
      <c r="N3668" s="282"/>
      <c r="O3668" s="282"/>
      <c r="P3668" s="52">
        <f t="shared" si="942"/>
        <v>0</v>
      </c>
      <c r="Q3668" s="60"/>
      <c r="R3668" s="53">
        <f t="shared" si="948"/>
        <v>0</v>
      </c>
      <c r="S3668" s="59"/>
      <c r="T3668" s="61"/>
      <c r="U3668" s="342" t="str">
        <f t="shared" si="952"/>
        <v>k.A.</v>
      </c>
      <c r="V3668" s="343" t="str">
        <f t="shared" si="949"/>
        <v>k.A.</v>
      </c>
      <c r="W3668" s="343" t="str">
        <f>IFERROR(IF(OR($D3668="",$E3668=0,con_Ende=0),"k.A.",IF(VLOOKUP($D3668,rng_ND,5,0)="Nein",VLOOKUP($D3668,rng_ND,2,FALSE),MIN(VLOOKUP($D3668,rng_ND,2,FALSE),A_Stammdaten!$B$19-D_SAV!$E3668+1))),"k.A.")</f>
        <v>k.A.</v>
      </c>
      <c r="X3668" s="343" t="str">
        <f t="shared" si="950"/>
        <v>k.A.</v>
      </c>
      <c r="Y3668" s="62"/>
      <c r="Z3668" s="48">
        <f t="shared" si="951"/>
        <v>0</v>
      </c>
      <c r="AA3668" s="457"/>
      <c r="AB3668" s="55">
        <f t="shared" si="943"/>
        <v>0</v>
      </c>
      <c r="AC3668" s="55">
        <f>IF(A_Stammdaten!$B$25="ja",D_SAV!AA3668,D_SAV!AB3668)</f>
        <v>0</v>
      </c>
      <c r="AD3668" s="478">
        <f>IF(AC3668=0,0,IF(U3668-(con_EOGJahr-D_SAV!E3668)&lt;=0,AC3668,AC3668/V3668))</f>
        <v>0</v>
      </c>
      <c r="AE3668" s="478">
        <f>IFERROR(IF(AND(VLOOKUP(D3668,rng_ND,5,FALSE)="Ja",D_SAV!T3668="degressiv"),D_SAV!AC3668*Y3668/100,0),0)</f>
        <v>0</v>
      </c>
      <c r="AF3668" s="55">
        <f>IFERROR(IF(VLOOKUP(D3668,rng_ND,5,FALSE)="Ja",MAX(D_SAV!AD3668:AE3668),D_SAV!AD3668),0)</f>
        <v>0</v>
      </c>
      <c r="AG3668" s="55">
        <f t="shared" si="944"/>
        <v>0</v>
      </c>
      <c r="AH3668" s="55">
        <f t="shared" si="945"/>
        <v>0</v>
      </c>
      <c r="AI3668" s="55">
        <f t="shared" si="946"/>
        <v>0</v>
      </c>
      <c r="AJ3668" s="55">
        <f t="shared" si="947"/>
        <v>0</v>
      </c>
      <c r="AK3668" s="55">
        <f t="shared" si="938"/>
        <v>0</v>
      </c>
      <c r="AL3668" s="55">
        <f t="shared" si="939"/>
        <v>0</v>
      </c>
      <c r="AM3668" s="55">
        <f t="shared" si="940"/>
        <v>0</v>
      </c>
    </row>
    <row r="3669" spans="1:39" x14ac:dyDescent="0.25">
      <c r="A3669" s="47">
        <v>3665</v>
      </c>
      <c r="B3669" s="358" t="str">
        <f>IF(AND(E3669&lt;&gt;0,D3669&lt;&gt;0,F3669&lt;&gt;0),IF(C3669&lt;&gt;0,CONCATENATE(C3669,"-AGr",VLOOKUP(D3669,Listen!$A$2:$G$45,7,FALSE),"-",E3669,"-",F3669,),CONCATENATE("AGr",VLOOKUP(D3669,Listen!$A$2:$G$45,7,FALSE),"-",E3669,"-",F3669)),"keine vollständige ID")</f>
        <v>keine vollständige ID</v>
      </c>
      <c r="C3669" s="359">
        <f>'[2]III_SAV-Details_NB'!B3675</f>
        <v>0</v>
      </c>
      <c r="D3669" s="359">
        <f>'[2]III_SAV-Details_NB'!C3675</f>
        <v>0</v>
      </c>
      <c r="E3669" s="359">
        <f>'[2]III_SAV-Details_NB'!D3675</f>
        <v>0</v>
      </c>
      <c r="F3669" s="490"/>
      <c r="G3669" s="281">
        <f>'[2]III_SAV-Details_NB'!X3675</f>
        <v>0</v>
      </c>
      <c r="H3669" s="281">
        <f t="shared" si="941"/>
        <v>0</v>
      </c>
      <c r="I3669" s="281">
        <f>IF(con_EOGJahr=2025,'[2]III_SAV-Details_NB'!AA3675,IF(con_EOGJahr=2026,'[2]III_SAV-Details_NB'!AB3675,'[2]III_SAV-Details_NB'!AC3675))</f>
        <v>0</v>
      </c>
      <c r="J3669" s="282"/>
      <c r="K3669" s="282"/>
      <c r="L3669" s="282"/>
      <c r="M3669" s="282"/>
      <c r="N3669" s="282"/>
      <c r="O3669" s="282"/>
      <c r="P3669" s="52">
        <f t="shared" si="942"/>
        <v>0</v>
      </c>
      <c r="Q3669" s="60"/>
      <c r="R3669" s="53">
        <f t="shared" si="948"/>
        <v>0</v>
      </c>
      <c r="S3669" s="59"/>
      <c r="T3669" s="61"/>
      <c r="U3669" s="342" t="str">
        <f t="shared" si="952"/>
        <v>k.A.</v>
      </c>
      <c r="V3669" s="343" t="str">
        <f t="shared" si="949"/>
        <v>k.A.</v>
      </c>
      <c r="W3669" s="343" t="str">
        <f>IFERROR(IF(OR($D3669="",$E3669=0,con_Ende=0),"k.A.",IF(VLOOKUP($D3669,rng_ND,5,0)="Nein",VLOOKUP($D3669,rng_ND,2,FALSE),MIN(VLOOKUP($D3669,rng_ND,2,FALSE),A_Stammdaten!$B$19-D_SAV!$E3669+1))),"k.A.")</f>
        <v>k.A.</v>
      </c>
      <c r="X3669" s="343" t="str">
        <f t="shared" si="950"/>
        <v>k.A.</v>
      </c>
      <c r="Y3669" s="62"/>
      <c r="Z3669" s="48">
        <f t="shared" si="951"/>
        <v>0</v>
      </c>
      <c r="AA3669" s="457"/>
      <c r="AB3669" s="55">
        <f t="shared" si="943"/>
        <v>0</v>
      </c>
      <c r="AC3669" s="55">
        <f>IF(A_Stammdaten!$B$25="ja",D_SAV!AA3669,D_SAV!AB3669)</f>
        <v>0</v>
      </c>
      <c r="AD3669" s="478">
        <f>IF(AC3669=0,0,IF(U3669-(con_EOGJahr-D_SAV!E3669)&lt;=0,AC3669,AC3669/V3669))</f>
        <v>0</v>
      </c>
      <c r="AE3669" s="478">
        <f>IFERROR(IF(AND(VLOOKUP(D3669,rng_ND,5,FALSE)="Ja",D_SAV!T3669="degressiv"),D_SAV!AC3669*Y3669/100,0),0)</f>
        <v>0</v>
      </c>
      <c r="AF3669" s="55">
        <f>IFERROR(IF(VLOOKUP(D3669,rng_ND,5,FALSE)="Ja",MAX(D_SAV!AD3669:AE3669),D_SAV!AD3669),0)</f>
        <v>0</v>
      </c>
      <c r="AG3669" s="55">
        <f t="shared" si="944"/>
        <v>0</v>
      </c>
      <c r="AH3669" s="55">
        <f t="shared" si="945"/>
        <v>0</v>
      </c>
      <c r="AI3669" s="55">
        <f t="shared" si="946"/>
        <v>0</v>
      </c>
      <c r="AJ3669" s="55">
        <f t="shared" si="947"/>
        <v>0</v>
      </c>
      <c r="AK3669" s="55">
        <f t="shared" si="938"/>
        <v>0</v>
      </c>
      <c r="AL3669" s="55">
        <f t="shared" si="939"/>
        <v>0</v>
      </c>
      <c r="AM3669" s="55">
        <f t="shared" si="940"/>
        <v>0</v>
      </c>
    </row>
    <row r="3670" spans="1:39" x14ac:dyDescent="0.25">
      <c r="A3670" s="47">
        <v>3666</v>
      </c>
      <c r="B3670" s="358" t="str">
        <f>IF(AND(E3670&lt;&gt;0,D3670&lt;&gt;0,F3670&lt;&gt;0),IF(C3670&lt;&gt;0,CONCATENATE(C3670,"-AGr",VLOOKUP(D3670,Listen!$A$2:$G$45,7,FALSE),"-",E3670,"-",F3670,),CONCATENATE("AGr",VLOOKUP(D3670,Listen!$A$2:$G$45,7,FALSE),"-",E3670,"-",F3670)),"keine vollständige ID")</f>
        <v>keine vollständige ID</v>
      </c>
      <c r="C3670" s="359">
        <f>'[2]III_SAV-Details_NB'!B3676</f>
        <v>0</v>
      </c>
      <c r="D3670" s="359">
        <f>'[2]III_SAV-Details_NB'!C3676</f>
        <v>0</v>
      </c>
      <c r="E3670" s="359">
        <f>'[2]III_SAV-Details_NB'!D3676</f>
        <v>0</v>
      </c>
      <c r="F3670" s="490"/>
      <c r="G3670" s="281">
        <f>'[2]III_SAV-Details_NB'!X3676</f>
        <v>0</v>
      </c>
      <c r="H3670" s="281">
        <f t="shared" si="941"/>
        <v>0</v>
      </c>
      <c r="I3670" s="281">
        <f>IF(con_EOGJahr=2025,'[2]III_SAV-Details_NB'!AA3676,IF(con_EOGJahr=2026,'[2]III_SAV-Details_NB'!AB3676,'[2]III_SAV-Details_NB'!AC3676))</f>
        <v>0</v>
      </c>
      <c r="J3670" s="282"/>
      <c r="K3670" s="282"/>
      <c r="L3670" s="282"/>
      <c r="M3670" s="282"/>
      <c r="N3670" s="282"/>
      <c r="O3670" s="282"/>
      <c r="P3670" s="52">
        <f t="shared" si="942"/>
        <v>0</v>
      </c>
      <c r="Q3670" s="60"/>
      <c r="R3670" s="53">
        <f t="shared" si="948"/>
        <v>0</v>
      </c>
      <c r="S3670" s="59"/>
      <c r="T3670" s="61"/>
      <c r="U3670" s="342" t="str">
        <f t="shared" si="952"/>
        <v>k.A.</v>
      </c>
      <c r="V3670" s="343" t="str">
        <f t="shared" si="949"/>
        <v>k.A.</v>
      </c>
      <c r="W3670" s="343" t="str">
        <f>IFERROR(IF(OR($D3670="",$E3670=0,con_Ende=0),"k.A.",IF(VLOOKUP($D3670,rng_ND,5,0)="Nein",VLOOKUP($D3670,rng_ND,2,FALSE),MIN(VLOOKUP($D3670,rng_ND,2,FALSE),A_Stammdaten!$B$19-D_SAV!$E3670+1))),"k.A.")</f>
        <v>k.A.</v>
      </c>
      <c r="X3670" s="343" t="str">
        <f t="shared" si="950"/>
        <v>k.A.</v>
      </c>
      <c r="Y3670" s="62"/>
      <c r="Z3670" s="48">
        <f t="shared" si="951"/>
        <v>0</v>
      </c>
      <c r="AA3670" s="457"/>
      <c r="AB3670" s="55">
        <f t="shared" si="943"/>
        <v>0</v>
      </c>
      <c r="AC3670" s="55">
        <f>IF(A_Stammdaten!$B$25="ja",D_SAV!AA3670,D_SAV!AB3670)</f>
        <v>0</v>
      </c>
      <c r="AD3670" s="478">
        <f>IF(AC3670=0,0,IF(U3670-(con_EOGJahr-D_SAV!E3670)&lt;=0,AC3670,AC3670/V3670))</f>
        <v>0</v>
      </c>
      <c r="AE3670" s="478">
        <f>IFERROR(IF(AND(VLOOKUP(D3670,rng_ND,5,FALSE)="Ja",D_SAV!T3670="degressiv"),D_SAV!AC3670*Y3670/100,0),0)</f>
        <v>0</v>
      </c>
      <c r="AF3670" s="55">
        <f>IFERROR(IF(VLOOKUP(D3670,rng_ND,5,FALSE)="Ja",MAX(D_SAV!AD3670:AE3670),D_SAV!AD3670),0)</f>
        <v>0</v>
      </c>
      <c r="AG3670" s="55">
        <f t="shared" si="944"/>
        <v>0</v>
      </c>
      <c r="AH3670" s="55">
        <f t="shared" si="945"/>
        <v>0</v>
      </c>
      <c r="AI3670" s="55">
        <f t="shared" si="946"/>
        <v>0</v>
      </c>
      <c r="AJ3670" s="55">
        <f t="shared" si="947"/>
        <v>0</v>
      </c>
      <c r="AK3670" s="55">
        <f t="shared" si="938"/>
        <v>0</v>
      </c>
      <c r="AL3670" s="55">
        <f t="shared" si="939"/>
        <v>0</v>
      </c>
      <c r="AM3670" s="55">
        <f t="shared" si="940"/>
        <v>0</v>
      </c>
    </row>
    <row r="3671" spans="1:39" x14ac:dyDescent="0.25">
      <c r="A3671" s="47">
        <v>3667</v>
      </c>
      <c r="B3671" s="358" t="str">
        <f>IF(AND(E3671&lt;&gt;0,D3671&lt;&gt;0,F3671&lt;&gt;0),IF(C3671&lt;&gt;0,CONCATENATE(C3671,"-AGr",VLOOKUP(D3671,Listen!$A$2:$G$45,7,FALSE),"-",E3671,"-",F3671,),CONCATENATE("AGr",VLOOKUP(D3671,Listen!$A$2:$G$45,7,FALSE),"-",E3671,"-",F3671)),"keine vollständige ID")</f>
        <v>keine vollständige ID</v>
      </c>
      <c r="C3671" s="359">
        <f>'[2]III_SAV-Details_NB'!B3677</f>
        <v>0</v>
      </c>
      <c r="D3671" s="359">
        <f>'[2]III_SAV-Details_NB'!C3677</f>
        <v>0</v>
      </c>
      <c r="E3671" s="359">
        <f>'[2]III_SAV-Details_NB'!D3677</f>
        <v>0</v>
      </c>
      <c r="F3671" s="490"/>
      <c r="G3671" s="281">
        <f>'[2]III_SAV-Details_NB'!X3677</f>
        <v>0</v>
      </c>
      <c r="H3671" s="281">
        <f t="shared" si="941"/>
        <v>0</v>
      </c>
      <c r="I3671" s="281">
        <f>IF(con_EOGJahr=2025,'[2]III_SAV-Details_NB'!AA3677,IF(con_EOGJahr=2026,'[2]III_SAV-Details_NB'!AB3677,'[2]III_SAV-Details_NB'!AC3677))</f>
        <v>0</v>
      </c>
      <c r="J3671" s="282"/>
      <c r="K3671" s="282"/>
      <c r="L3671" s="282"/>
      <c r="M3671" s="282"/>
      <c r="N3671" s="282"/>
      <c r="O3671" s="282"/>
      <c r="P3671" s="52">
        <f t="shared" si="942"/>
        <v>0</v>
      </c>
      <c r="Q3671" s="60"/>
      <c r="R3671" s="53">
        <f t="shared" si="948"/>
        <v>0</v>
      </c>
      <c r="S3671" s="59"/>
      <c r="T3671" s="61"/>
      <c r="U3671" s="342" t="str">
        <f t="shared" si="952"/>
        <v>k.A.</v>
      </c>
      <c r="V3671" s="343" t="str">
        <f t="shared" si="949"/>
        <v>k.A.</v>
      </c>
      <c r="W3671" s="343" t="str">
        <f>IFERROR(IF(OR($D3671="",$E3671=0,con_Ende=0),"k.A.",IF(VLOOKUP($D3671,rng_ND,5,0)="Nein",VLOOKUP($D3671,rng_ND,2,FALSE),MIN(VLOOKUP($D3671,rng_ND,2,FALSE),A_Stammdaten!$B$19-D_SAV!$E3671+1))),"k.A.")</f>
        <v>k.A.</v>
      </c>
      <c r="X3671" s="343" t="str">
        <f t="shared" si="950"/>
        <v>k.A.</v>
      </c>
      <c r="Y3671" s="62"/>
      <c r="Z3671" s="48">
        <f t="shared" si="951"/>
        <v>0</v>
      </c>
      <c r="AA3671" s="457"/>
      <c r="AB3671" s="55">
        <f t="shared" si="943"/>
        <v>0</v>
      </c>
      <c r="AC3671" s="55">
        <f>IF(A_Stammdaten!$B$25="ja",D_SAV!AA3671,D_SAV!AB3671)</f>
        <v>0</v>
      </c>
      <c r="AD3671" s="478">
        <f>IF(AC3671=0,0,IF(U3671-(con_EOGJahr-D_SAV!E3671)&lt;=0,AC3671,AC3671/V3671))</f>
        <v>0</v>
      </c>
      <c r="AE3671" s="478">
        <f>IFERROR(IF(AND(VLOOKUP(D3671,rng_ND,5,FALSE)="Ja",D_SAV!T3671="degressiv"),D_SAV!AC3671*Y3671/100,0),0)</f>
        <v>0</v>
      </c>
      <c r="AF3671" s="55">
        <f>IFERROR(IF(VLOOKUP(D3671,rng_ND,5,FALSE)="Ja",MAX(D_SAV!AD3671:AE3671),D_SAV!AD3671),0)</f>
        <v>0</v>
      </c>
      <c r="AG3671" s="55">
        <f t="shared" si="944"/>
        <v>0</v>
      </c>
      <c r="AH3671" s="55">
        <f t="shared" si="945"/>
        <v>0</v>
      </c>
      <c r="AI3671" s="55">
        <f t="shared" si="946"/>
        <v>0</v>
      </c>
      <c r="AJ3671" s="55">
        <f t="shared" si="947"/>
        <v>0</v>
      </c>
      <c r="AK3671" s="55">
        <f t="shared" si="938"/>
        <v>0</v>
      </c>
      <c r="AL3671" s="55">
        <f t="shared" si="939"/>
        <v>0</v>
      </c>
      <c r="AM3671" s="55">
        <f t="shared" si="940"/>
        <v>0</v>
      </c>
    </row>
    <row r="3672" spans="1:39" x14ac:dyDescent="0.25">
      <c r="A3672" s="47">
        <v>3668</v>
      </c>
      <c r="B3672" s="358" t="str">
        <f>IF(AND(E3672&lt;&gt;0,D3672&lt;&gt;0,F3672&lt;&gt;0),IF(C3672&lt;&gt;0,CONCATENATE(C3672,"-AGr",VLOOKUP(D3672,Listen!$A$2:$G$45,7,FALSE),"-",E3672,"-",F3672,),CONCATENATE("AGr",VLOOKUP(D3672,Listen!$A$2:$G$45,7,FALSE),"-",E3672,"-",F3672)),"keine vollständige ID")</f>
        <v>keine vollständige ID</v>
      </c>
      <c r="C3672" s="359">
        <f>'[2]III_SAV-Details_NB'!B3678</f>
        <v>0</v>
      </c>
      <c r="D3672" s="359">
        <f>'[2]III_SAV-Details_NB'!C3678</f>
        <v>0</v>
      </c>
      <c r="E3672" s="359">
        <f>'[2]III_SAV-Details_NB'!D3678</f>
        <v>0</v>
      </c>
      <c r="F3672" s="490"/>
      <c r="G3672" s="281">
        <f>'[2]III_SAV-Details_NB'!X3678</f>
        <v>0</v>
      </c>
      <c r="H3672" s="281">
        <f t="shared" si="941"/>
        <v>0</v>
      </c>
      <c r="I3672" s="281">
        <f>IF(con_EOGJahr=2025,'[2]III_SAV-Details_NB'!AA3678,IF(con_EOGJahr=2026,'[2]III_SAV-Details_NB'!AB3678,'[2]III_SAV-Details_NB'!AC3678))</f>
        <v>0</v>
      </c>
      <c r="J3672" s="282"/>
      <c r="K3672" s="282"/>
      <c r="L3672" s="282"/>
      <c r="M3672" s="282"/>
      <c r="N3672" s="282"/>
      <c r="O3672" s="282"/>
      <c r="P3672" s="52">
        <f t="shared" si="942"/>
        <v>0</v>
      </c>
      <c r="Q3672" s="60"/>
      <c r="R3672" s="53">
        <f t="shared" si="948"/>
        <v>0</v>
      </c>
      <c r="S3672" s="59"/>
      <c r="T3672" s="61"/>
      <c r="U3672" s="342" t="str">
        <f t="shared" si="952"/>
        <v>k.A.</v>
      </c>
      <c r="V3672" s="343" t="str">
        <f t="shared" si="949"/>
        <v>k.A.</v>
      </c>
      <c r="W3672" s="343" t="str">
        <f>IFERROR(IF(OR($D3672="",$E3672=0,con_Ende=0),"k.A.",IF(VLOOKUP($D3672,rng_ND,5,0)="Nein",VLOOKUP($D3672,rng_ND,2,FALSE),MIN(VLOOKUP($D3672,rng_ND,2,FALSE),A_Stammdaten!$B$19-D_SAV!$E3672+1))),"k.A.")</f>
        <v>k.A.</v>
      </c>
      <c r="X3672" s="343" t="str">
        <f t="shared" si="950"/>
        <v>k.A.</v>
      </c>
      <c r="Y3672" s="62"/>
      <c r="Z3672" s="48">
        <f t="shared" si="951"/>
        <v>0</v>
      </c>
      <c r="AA3672" s="457"/>
      <c r="AB3672" s="55">
        <f t="shared" si="943"/>
        <v>0</v>
      </c>
      <c r="AC3672" s="55">
        <f>IF(A_Stammdaten!$B$25="ja",D_SAV!AA3672,D_SAV!AB3672)</f>
        <v>0</v>
      </c>
      <c r="AD3672" s="478">
        <f>IF(AC3672=0,0,IF(U3672-(con_EOGJahr-D_SAV!E3672)&lt;=0,AC3672,AC3672/V3672))</f>
        <v>0</v>
      </c>
      <c r="AE3672" s="478">
        <f>IFERROR(IF(AND(VLOOKUP(D3672,rng_ND,5,FALSE)="Ja",D_SAV!T3672="degressiv"),D_SAV!AC3672*Y3672/100,0),0)</f>
        <v>0</v>
      </c>
      <c r="AF3672" s="55">
        <f>IFERROR(IF(VLOOKUP(D3672,rng_ND,5,FALSE)="Ja",MAX(D_SAV!AD3672:AE3672),D_SAV!AD3672),0)</f>
        <v>0</v>
      </c>
      <c r="AG3672" s="55">
        <f t="shared" si="944"/>
        <v>0</v>
      </c>
      <c r="AH3672" s="55">
        <f t="shared" si="945"/>
        <v>0</v>
      </c>
      <c r="AI3672" s="55">
        <f t="shared" si="946"/>
        <v>0</v>
      </c>
      <c r="AJ3672" s="55">
        <f t="shared" si="947"/>
        <v>0</v>
      </c>
      <c r="AK3672" s="55">
        <f t="shared" si="938"/>
        <v>0</v>
      </c>
      <c r="AL3672" s="55">
        <f t="shared" si="939"/>
        <v>0</v>
      </c>
      <c r="AM3672" s="55">
        <f t="shared" si="940"/>
        <v>0</v>
      </c>
    </row>
    <row r="3673" spans="1:39" x14ac:dyDescent="0.25">
      <c r="A3673" s="47">
        <v>3669</v>
      </c>
      <c r="B3673" s="358" t="str">
        <f>IF(AND(E3673&lt;&gt;0,D3673&lt;&gt;0,F3673&lt;&gt;0),IF(C3673&lt;&gt;0,CONCATENATE(C3673,"-AGr",VLOOKUP(D3673,Listen!$A$2:$G$45,7,FALSE),"-",E3673,"-",F3673,),CONCATENATE("AGr",VLOOKUP(D3673,Listen!$A$2:$G$45,7,FALSE),"-",E3673,"-",F3673)),"keine vollständige ID")</f>
        <v>keine vollständige ID</v>
      </c>
      <c r="C3673" s="359">
        <f>'[2]III_SAV-Details_NB'!B3679</f>
        <v>0</v>
      </c>
      <c r="D3673" s="359">
        <f>'[2]III_SAV-Details_NB'!C3679</f>
        <v>0</v>
      </c>
      <c r="E3673" s="359">
        <f>'[2]III_SAV-Details_NB'!D3679</f>
        <v>0</v>
      </c>
      <c r="F3673" s="490"/>
      <c r="G3673" s="281">
        <f>'[2]III_SAV-Details_NB'!X3679</f>
        <v>0</v>
      </c>
      <c r="H3673" s="281">
        <f t="shared" si="941"/>
        <v>0</v>
      </c>
      <c r="I3673" s="281">
        <f>IF(con_EOGJahr=2025,'[2]III_SAV-Details_NB'!AA3679,IF(con_EOGJahr=2026,'[2]III_SAV-Details_NB'!AB3679,'[2]III_SAV-Details_NB'!AC3679))</f>
        <v>0</v>
      </c>
      <c r="J3673" s="282"/>
      <c r="K3673" s="282"/>
      <c r="L3673" s="282"/>
      <c r="M3673" s="282"/>
      <c r="N3673" s="282"/>
      <c r="O3673" s="282"/>
      <c r="P3673" s="52">
        <f t="shared" si="942"/>
        <v>0</v>
      </c>
      <c r="Q3673" s="60"/>
      <c r="R3673" s="53">
        <f t="shared" si="948"/>
        <v>0</v>
      </c>
      <c r="S3673" s="59"/>
      <c r="T3673" s="61"/>
      <c r="U3673" s="342" t="str">
        <f t="shared" si="952"/>
        <v>k.A.</v>
      </c>
      <c r="V3673" s="343" t="str">
        <f t="shared" si="949"/>
        <v>k.A.</v>
      </c>
      <c r="W3673" s="343" t="str">
        <f>IFERROR(IF(OR($D3673="",$E3673=0,con_Ende=0),"k.A.",IF(VLOOKUP($D3673,rng_ND,5,0)="Nein",VLOOKUP($D3673,rng_ND,2,FALSE),MIN(VLOOKUP($D3673,rng_ND,2,FALSE),A_Stammdaten!$B$19-D_SAV!$E3673+1))),"k.A.")</f>
        <v>k.A.</v>
      </c>
      <c r="X3673" s="343" t="str">
        <f t="shared" si="950"/>
        <v>k.A.</v>
      </c>
      <c r="Y3673" s="62"/>
      <c r="Z3673" s="48">
        <f t="shared" si="951"/>
        <v>0</v>
      </c>
      <c r="AA3673" s="457"/>
      <c r="AB3673" s="55">
        <f t="shared" si="943"/>
        <v>0</v>
      </c>
      <c r="AC3673" s="55">
        <f>IF(A_Stammdaten!$B$25="ja",D_SAV!AA3673,D_SAV!AB3673)</f>
        <v>0</v>
      </c>
      <c r="AD3673" s="478">
        <f>IF(AC3673=0,0,IF(U3673-(con_EOGJahr-D_SAV!E3673)&lt;=0,AC3673,AC3673/V3673))</f>
        <v>0</v>
      </c>
      <c r="AE3673" s="478">
        <f>IFERROR(IF(AND(VLOOKUP(D3673,rng_ND,5,FALSE)="Ja",D_SAV!T3673="degressiv"),D_SAV!AC3673*Y3673/100,0),0)</f>
        <v>0</v>
      </c>
      <c r="AF3673" s="55">
        <f>IFERROR(IF(VLOOKUP(D3673,rng_ND,5,FALSE)="Ja",MAX(D_SAV!AD3673:AE3673),D_SAV!AD3673),0)</f>
        <v>0</v>
      </c>
      <c r="AG3673" s="55">
        <f t="shared" si="944"/>
        <v>0</v>
      </c>
      <c r="AH3673" s="55">
        <f t="shared" si="945"/>
        <v>0</v>
      </c>
      <c r="AI3673" s="55">
        <f t="shared" si="946"/>
        <v>0</v>
      </c>
      <c r="AJ3673" s="55">
        <f t="shared" si="947"/>
        <v>0</v>
      </c>
      <c r="AK3673" s="55">
        <f t="shared" si="938"/>
        <v>0</v>
      </c>
      <c r="AL3673" s="55">
        <f t="shared" si="939"/>
        <v>0</v>
      </c>
      <c r="AM3673" s="55">
        <f t="shared" si="940"/>
        <v>0</v>
      </c>
    </row>
    <row r="3674" spans="1:39" x14ac:dyDescent="0.25">
      <c r="A3674" s="47">
        <v>3670</v>
      </c>
      <c r="B3674" s="358" t="str">
        <f>IF(AND(E3674&lt;&gt;0,D3674&lt;&gt;0,F3674&lt;&gt;0),IF(C3674&lt;&gt;0,CONCATENATE(C3674,"-AGr",VLOOKUP(D3674,Listen!$A$2:$G$45,7,FALSE),"-",E3674,"-",F3674,),CONCATENATE("AGr",VLOOKUP(D3674,Listen!$A$2:$G$45,7,FALSE),"-",E3674,"-",F3674)),"keine vollständige ID")</f>
        <v>keine vollständige ID</v>
      </c>
      <c r="C3674" s="359">
        <f>'[2]III_SAV-Details_NB'!B3680</f>
        <v>0</v>
      </c>
      <c r="D3674" s="359">
        <f>'[2]III_SAV-Details_NB'!C3680</f>
        <v>0</v>
      </c>
      <c r="E3674" s="359">
        <f>'[2]III_SAV-Details_NB'!D3680</f>
        <v>0</v>
      </c>
      <c r="F3674" s="490"/>
      <c r="G3674" s="281">
        <f>'[2]III_SAV-Details_NB'!X3680</f>
        <v>0</v>
      </c>
      <c r="H3674" s="281">
        <f t="shared" si="941"/>
        <v>0</v>
      </c>
      <c r="I3674" s="281">
        <f>IF(con_EOGJahr=2025,'[2]III_SAV-Details_NB'!AA3680,IF(con_EOGJahr=2026,'[2]III_SAV-Details_NB'!AB3680,'[2]III_SAV-Details_NB'!AC3680))</f>
        <v>0</v>
      </c>
      <c r="J3674" s="282"/>
      <c r="K3674" s="282"/>
      <c r="L3674" s="282"/>
      <c r="M3674" s="282"/>
      <c r="N3674" s="282"/>
      <c r="O3674" s="282"/>
      <c r="P3674" s="52">
        <f t="shared" si="942"/>
        <v>0</v>
      </c>
      <c r="Q3674" s="60"/>
      <c r="R3674" s="53">
        <f t="shared" si="948"/>
        <v>0</v>
      </c>
      <c r="S3674" s="59"/>
      <c r="T3674" s="61"/>
      <c r="U3674" s="342" t="str">
        <f t="shared" si="952"/>
        <v>k.A.</v>
      </c>
      <c r="V3674" s="343" t="str">
        <f t="shared" si="949"/>
        <v>k.A.</v>
      </c>
      <c r="W3674" s="343" t="str">
        <f>IFERROR(IF(OR($D3674="",$E3674=0,con_Ende=0),"k.A.",IF(VLOOKUP($D3674,rng_ND,5,0)="Nein",VLOOKUP($D3674,rng_ND,2,FALSE),MIN(VLOOKUP($D3674,rng_ND,2,FALSE),A_Stammdaten!$B$19-D_SAV!$E3674+1))),"k.A.")</f>
        <v>k.A.</v>
      </c>
      <c r="X3674" s="343" t="str">
        <f t="shared" si="950"/>
        <v>k.A.</v>
      </c>
      <c r="Y3674" s="62"/>
      <c r="Z3674" s="48">
        <f t="shared" si="951"/>
        <v>0</v>
      </c>
      <c r="AA3674" s="457"/>
      <c r="AB3674" s="55">
        <f t="shared" si="943"/>
        <v>0</v>
      </c>
      <c r="AC3674" s="55">
        <f>IF(A_Stammdaten!$B$25="ja",D_SAV!AA3674,D_SAV!AB3674)</f>
        <v>0</v>
      </c>
      <c r="AD3674" s="478">
        <f>IF(AC3674=0,0,IF(U3674-(con_EOGJahr-D_SAV!E3674)&lt;=0,AC3674,AC3674/V3674))</f>
        <v>0</v>
      </c>
      <c r="AE3674" s="478">
        <f>IFERROR(IF(AND(VLOOKUP(D3674,rng_ND,5,FALSE)="Ja",D_SAV!T3674="degressiv"),D_SAV!AC3674*Y3674/100,0),0)</f>
        <v>0</v>
      </c>
      <c r="AF3674" s="55">
        <f>IFERROR(IF(VLOOKUP(D3674,rng_ND,5,FALSE)="Ja",MAX(D_SAV!AD3674:AE3674),D_SAV!AD3674),0)</f>
        <v>0</v>
      </c>
      <c r="AG3674" s="55">
        <f t="shared" si="944"/>
        <v>0</v>
      </c>
      <c r="AH3674" s="55">
        <f t="shared" si="945"/>
        <v>0</v>
      </c>
      <c r="AI3674" s="55">
        <f t="shared" si="946"/>
        <v>0</v>
      </c>
      <c r="AJ3674" s="55">
        <f t="shared" si="947"/>
        <v>0</v>
      </c>
      <c r="AK3674" s="55">
        <f t="shared" si="938"/>
        <v>0</v>
      </c>
      <c r="AL3674" s="55">
        <f t="shared" si="939"/>
        <v>0</v>
      </c>
      <c r="AM3674" s="55">
        <f t="shared" si="940"/>
        <v>0</v>
      </c>
    </row>
    <row r="3675" spans="1:39" x14ac:dyDescent="0.25">
      <c r="A3675" s="47">
        <v>3671</v>
      </c>
      <c r="B3675" s="358" t="str">
        <f>IF(AND(E3675&lt;&gt;0,D3675&lt;&gt;0,F3675&lt;&gt;0),IF(C3675&lt;&gt;0,CONCATENATE(C3675,"-AGr",VLOOKUP(D3675,Listen!$A$2:$G$45,7,FALSE),"-",E3675,"-",F3675,),CONCATENATE("AGr",VLOOKUP(D3675,Listen!$A$2:$G$45,7,FALSE),"-",E3675,"-",F3675)),"keine vollständige ID")</f>
        <v>keine vollständige ID</v>
      </c>
      <c r="C3675" s="359">
        <f>'[2]III_SAV-Details_NB'!B3681</f>
        <v>0</v>
      </c>
      <c r="D3675" s="359">
        <f>'[2]III_SAV-Details_NB'!C3681</f>
        <v>0</v>
      </c>
      <c r="E3675" s="359">
        <f>'[2]III_SAV-Details_NB'!D3681</f>
        <v>0</v>
      </c>
      <c r="F3675" s="490"/>
      <c r="G3675" s="281">
        <f>'[2]III_SAV-Details_NB'!X3681</f>
        <v>0</v>
      </c>
      <c r="H3675" s="281">
        <f t="shared" si="941"/>
        <v>0</v>
      </c>
      <c r="I3675" s="281">
        <f>IF(con_EOGJahr=2025,'[2]III_SAV-Details_NB'!AA3681,IF(con_EOGJahr=2026,'[2]III_SAV-Details_NB'!AB3681,'[2]III_SAV-Details_NB'!AC3681))</f>
        <v>0</v>
      </c>
      <c r="J3675" s="282"/>
      <c r="K3675" s="282"/>
      <c r="L3675" s="282"/>
      <c r="M3675" s="282"/>
      <c r="N3675" s="282"/>
      <c r="O3675" s="282"/>
      <c r="P3675" s="52">
        <f t="shared" si="942"/>
        <v>0</v>
      </c>
      <c r="Q3675" s="60"/>
      <c r="R3675" s="53">
        <f t="shared" si="948"/>
        <v>0</v>
      </c>
      <c r="S3675" s="59"/>
      <c r="T3675" s="61"/>
      <c r="U3675" s="342" t="str">
        <f t="shared" si="952"/>
        <v>k.A.</v>
      </c>
      <c r="V3675" s="343" t="str">
        <f t="shared" si="949"/>
        <v>k.A.</v>
      </c>
      <c r="W3675" s="343" t="str">
        <f>IFERROR(IF(OR($D3675="",$E3675=0,con_Ende=0),"k.A.",IF(VLOOKUP($D3675,rng_ND,5,0)="Nein",VLOOKUP($D3675,rng_ND,2,FALSE),MIN(VLOOKUP($D3675,rng_ND,2,FALSE),A_Stammdaten!$B$19-D_SAV!$E3675+1))),"k.A.")</f>
        <v>k.A.</v>
      </c>
      <c r="X3675" s="343" t="str">
        <f t="shared" si="950"/>
        <v>k.A.</v>
      </c>
      <c r="Y3675" s="62"/>
      <c r="Z3675" s="48">
        <f t="shared" si="951"/>
        <v>0</v>
      </c>
      <c r="AA3675" s="457"/>
      <c r="AB3675" s="55">
        <f t="shared" si="943"/>
        <v>0</v>
      </c>
      <c r="AC3675" s="55">
        <f>IF(A_Stammdaten!$B$25="ja",D_SAV!AA3675,D_SAV!AB3675)</f>
        <v>0</v>
      </c>
      <c r="AD3675" s="478">
        <f>IF(AC3675=0,0,IF(U3675-(con_EOGJahr-D_SAV!E3675)&lt;=0,AC3675,AC3675/V3675))</f>
        <v>0</v>
      </c>
      <c r="AE3675" s="478">
        <f>IFERROR(IF(AND(VLOOKUP(D3675,rng_ND,5,FALSE)="Ja",D_SAV!T3675="degressiv"),D_SAV!AC3675*Y3675/100,0),0)</f>
        <v>0</v>
      </c>
      <c r="AF3675" s="55">
        <f>IFERROR(IF(VLOOKUP(D3675,rng_ND,5,FALSE)="Ja",MAX(D_SAV!AD3675:AE3675),D_SAV!AD3675),0)</f>
        <v>0</v>
      </c>
      <c r="AG3675" s="55">
        <f t="shared" si="944"/>
        <v>0</v>
      </c>
      <c r="AH3675" s="55">
        <f t="shared" si="945"/>
        <v>0</v>
      </c>
      <c r="AI3675" s="55">
        <f t="shared" si="946"/>
        <v>0</v>
      </c>
      <c r="AJ3675" s="55">
        <f t="shared" si="947"/>
        <v>0</v>
      </c>
      <c r="AK3675" s="55">
        <f t="shared" si="938"/>
        <v>0</v>
      </c>
      <c r="AL3675" s="55">
        <f t="shared" si="939"/>
        <v>0</v>
      </c>
      <c r="AM3675" s="55">
        <f t="shared" si="940"/>
        <v>0</v>
      </c>
    </row>
    <row r="3676" spans="1:39" x14ac:dyDescent="0.25">
      <c r="A3676" s="47">
        <v>3672</v>
      </c>
      <c r="B3676" s="358" t="str">
        <f>IF(AND(E3676&lt;&gt;0,D3676&lt;&gt;0,F3676&lt;&gt;0),IF(C3676&lt;&gt;0,CONCATENATE(C3676,"-AGr",VLOOKUP(D3676,Listen!$A$2:$G$45,7,FALSE),"-",E3676,"-",F3676,),CONCATENATE("AGr",VLOOKUP(D3676,Listen!$A$2:$G$45,7,FALSE),"-",E3676,"-",F3676)),"keine vollständige ID")</f>
        <v>keine vollständige ID</v>
      </c>
      <c r="C3676" s="359">
        <f>'[2]III_SAV-Details_NB'!B3682</f>
        <v>0</v>
      </c>
      <c r="D3676" s="359">
        <f>'[2]III_SAV-Details_NB'!C3682</f>
        <v>0</v>
      </c>
      <c r="E3676" s="359">
        <f>'[2]III_SAV-Details_NB'!D3682</f>
        <v>0</v>
      </c>
      <c r="F3676" s="490"/>
      <c r="G3676" s="281">
        <f>'[2]III_SAV-Details_NB'!X3682</f>
        <v>0</v>
      </c>
      <c r="H3676" s="281">
        <f t="shared" si="941"/>
        <v>0</v>
      </c>
      <c r="I3676" s="281">
        <f>IF(con_EOGJahr=2025,'[2]III_SAV-Details_NB'!AA3682,IF(con_EOGJahr=2026,'[2]III_SAV-Details_NB'!AB3682,'[2]III_SAV-Details_NB'!AC3682))</f>
        <v>0</v>
      </c>
      <c r="J3676" s="282"/>
      <c r="K3676" s="282"/>
      <c r="L3676" s="282"/>
      <c r="M3676" s="282"/>
      <c r="N3676" s="282"/>
      <c r="O3676" s="282"/>
      <c r="P3676" s="52">
        <f t="shared" si="942"/>
        <v>0</v>
      </c>
      <c r="Q3676" s="60"/>
      <c r="R3676" s="53">
        <f t="shared" si="948"/>
        <v>0</v>
      </c>
      <c r="S3676" s="59"/>
      <c r="T3676" s="61"/>
      <c r="U3676" s="342" t="str">
        <f t="shared" si="952"/>
        <v>k.A.</v>
      </c>
      <c r="V3676" s="343" t="str">
        <f t="shared" si="949"/>
        <v>k.A.</v>
      </c>
      <c r="W3676" s="343" t="str">
        <f>IFERROR(IF(OR($D3676="",$E3676=0,con_Ende=0),"k.A.",IF(VLOOKUP($D3676,rng_ND,5,0)="Nein",VLOOKUP($D3676,rng_ND,2,FALSE),MIN(VLOOKUP($D3676,rng_ND,2,FALSE),A_Stammdaten!$B$19-D_SAV!$E3676+1))),"k.A.")</f>
        <v>k.A.</v>
      </c>
      <c r="X3676" s="343" t="str">
        <f t="shared" si="950"/>
        <v>k.A.</v>
      </c>
      <c r="Y3676" s="62"/>
      <c r="Z3676" s="48">
        <f t="shared" si="951"/>
        <v>0</v>
      </c>
      <c r="AA3676" s="457"/>
      <c r="AB3676" s="55">
        <f t="shared" si="943"/>
        <v>0</v>
      </c>
      <c r="AC3676" s="55">
        <f>IF(A_Stammdaten!$B$25="ja",D_SAV!AA3676,D_SAV!AB3676)</f>
        <v>0</v>
      </c>
      <c r="AD3676" s="478">
        <f>IF(AC3676=0,0,IF(U3676-(con_EOGJahr-D_SAV!E3676)&lt;=0,AC3676,AC3676/V3676))</f>
        <v>0</v>
      </c>
      <c r="AE3676" s="478">
        <f>IFERROR(IF(AND(VLOOKUP(D3676,rng_ND,5,FALSE)="Ja",D_SAV!T3676="degressiv"),D_SAV!AC3676*Y3676/100,0),0)</f>
        <v>0</v>
      </c>
      <c r="AF3676" s="55">
        <f>IFERROR(IF(VLOOKUP(D3676,rng_ND,5,FALSE)="Ja",MAX(D_SAV!AD3676:AE3676),D_SAV!AD3676),0)</f>
        <v>0</v>
      </c>
      <c r="AG3676" s="55">
        <f t="shared" si="944"/>
        <v>0</v>
      </c>
      <c r="AH3676" s="55">
        <f t="shared" si="945"/>
        <v>0</v>
      </c>
      <c r="AI3676" s="55">
        <f t="shared" si="946"/>
        <v>0</v>
      </c>
      <c r="AJ3676" s="55">
        <f t="shared" si="947"/>
        <v>0</v>
      </c>
      <c r="AK3676" s="55">
        <f t="shared" si="938"/>
        <v>0</v>
      </c>
      <c r="AL3676" s="55">
        <f t="shared" si="939"/>
        <v>0</v>
      </c>
      <c r="AM3676" s="55">
        <f t="shared" si="940"/>
        <v>0</v>
      </c>
    </row>
    <row r="3677" spans="1:39" x14ac:dyDescent="0.25">
      <c r="A3677" s="47">
        <v>3673</v>
      </c>
      <c r="B3677" s="358" t="str">
        <f>IF(AND(E3677&lt;&gt;0,D3677&lt;&gt;0,F3677&lt;&gt;0),IF(C3677&lt;&gt;0,CONCATENATE(C3677,"-AGr",VLOOKUP(D3677,Listen!$A$2:$G$45,7,FALSE),"-",E3677,"-",F3677,),CONCATENATE("AGr",VLOOKUP(D3677,Listen!$A$2:$G$45,7,FALSE),"-",E3677,"-",F3677)),"keine vollständige ID")</f>
        <v>keine vollständige ID</v>
      </c>
      <c r="C3677" s="359">
        <f>'[2]III_SAV-Details_NB'!B3683</f>
        <v>0</v>
      </c>
      <c r="D3677" s="359">
        <f>'[2]III_SAV-Details_NB'!C3683</f>
        <v>0</v>
      </c>
      <c r="E3677" s="359">
        <f>'[2]III_SAV-Details_NB'!D3683</f>
        <v>0</v>
      </c>
      <c r="F3677" s="490"/>
      <c r="G3677" s="281">
        <f>'[2]III_SAV-Details_NB'!X3683</f>
        <v>0</v>
      </c>
      <c r="H3677" s="281">
        <f t="shared" si="941"/>
        <v>0</v>
      </c>
      <c r="I3677" s="281">
        <f>IF(con_EOGJahr=2025,'[2]III_SAV-Details_NB'!AA3683,IF(con_EOGJahr=2026,'[2]III_SAV-Details_NB'!AB3683,'[2]III_SAV-Details_NB'!AC3683))</f>
        <v>0</v>
      </c>
      <c r="J3677" s="282"/>
      <c r="K3677" s="282"/>
      <c r="L3677" s="282"/>
      <c r="M3677" s="282"/>
      <c r="N3677" s="282"/>
      <c r="O3677" s="282"/>
      <c r="P3677" s="52">
        <f t="shared" si="942"/>
        <v>0</v>
      </c>
      <c r="Q3677" s="60"/>
      <c r="R3677" s="53">
        <f t="shared" si="948"/>
        <v>0</v>
      </c>
      <c r="S3677" s="59"/>
      <c r="T3677" s="61"/>
      <c r="U3677" s="342" t="str">
        <f t="shared" si="952"/>
        <v>k.A.</v>
      </c>
      <c r="V3677" s="343" t="str">
        <f t="shared" si="949"/>
        <v>k.A.</v>
      </c>
      <c r="W3677" s="343" t="str">
        <f>IFERROR(IF(OR($D3677="",$E3677=0,con_Ende=0),"k.A.",IF(VLOOKUP($D3677,rng_ND,5,0)="Nein",VLOOKUP($D3677,rng_ND,2,FALSE),MIN(VLOOKUP($D3677,rng_ND,2,FALSE),A_Stammdaten!$B$19-D_SAV!$E3677+1))),"k.A.")</f>
        <v>k.A.</v>
      </c>
      <c r="X3677" s="343" t="str">
        <f t="shared" si="950"/>
        <v>k.A.</v>
      </c>
      <c r="Y3677" s="62"/>
      <c r="Z3677" s="48">
        <f t="shared" si="951"/>
        <v>0</v>
      </c>
      <c r="AA3677" s="457"/>
      <c r="AB3677" s="55">
        <f t="shared" si="943"/>
        <v>0</v>
      </c>
      <c r="AC3677" s="55">
        <f>IF(A_Stammdaten!$B$25="ja",D_SAV!AA3677,D_SAV!AB3677)</f>
        <v>0</v>
      </c>
      <c r="AD3677" s="478">
        <f>IF(AC3677=0,0,IF(U3677-(con_EOGJahr-D_SAV!E3677)&lt;=0,AC3677,AC3677/V3677))</f>
        <v>0</v>
      </c>
      <c r="AE3677" s="478">
        <f>IFERROR(IF(AND(VLOOKUP(D3677,rng_ND,5,FALSE)="Ja",D_SAV!T3677="degressiv"),D_SAV!AC3677*Y3677/100,0),0)</f>
        <v>0</v>
      </c>
      <c r="AF3677" s="55">
        <f>IFERROR(IF(VLOOKUP(D3677,rng_ND,5,FALSE)="Ja",MAX(D_SAV!AD3677:AE3677),D_SAV!AD3677),0)</f>
        <v>0</v>
      </c>
      <c r="AG3677" s="55">
        <f t="shared" si="944"/>
        <v>0</v>
      </c>
      <c r="AH3677" s="55">
        <f t="shared" si="945"/>
        <v>0</v>
      </c>
      <c r="AI3677" s="55">
        <f t="shared" si="946"/>
        <v>0</v>
      </c>
      <c r="AJ3677" s="55">
        <f t="shared" si="947"/>
        <v>0</v>
      </c>
      <c r="AK3677" s="55">
        <f t="shared" si="938"/>
        <v>0</v>
      </c>
      <c r="AL3677" s="55">
        <f t="shared" si="939"/>
        <v>0</v>
      </c>
      <c r="AM3677" s="55">
        <f t="shared" si="940"/>
        <v>0</v>
      </c>
    </row>
    <row r="3678" spans="1:39" x14ac:dyDescent="0.25">
      <c r="A3678" s="47">
        <v>3674</v>
      </c>
      <c r="B3678" s="358" t="str">
        <f>IF(AND(E3678&lt;&gt;0,D3678&lt;&gt;0,F3678&lt;&gt;0),IF(C3678&lt;&gt;0,CONCATENATE(C3678,"-AGr",VLOOKUP(D3678,Listen!$A$2:$G$45,7,FALSE),"-",E3678,"-",F3678,),CONCATENATE("AGr",VLOOKUP(D3678,Listen!$A$2:$G$45,7,FALSE),"-",E3678,"-",F3678)),"keine vollständige ID")</f>
        <v>keine vollständige ID</v>
      </c>
      <c r="C3678" s="359">
        <f>'[2]III_SAV-Details_NB'!B3684</f>
        <v>0</v>
      </c>
      <c r="D3678" s="359">
        <f>'[2]III_SAV-Details_NB'!C3684</f>
        <v>0</v>
      </c>
      <c r="E3678" s="359">
        <f>'[2]III_SAV-Details_NB'!D3684</f>
        <v>0</v>
      </c>
      <c r="F3678" s="490"/>
      <c r="G3678" s="281">
        <f>'[2]III_SAV-Details_NB'!X3684</f>
        <v>0</v>
      </c>
      <c r="H3678" s="281">
        <f t="shared" si="941"/>
        <v>0</v>
      </c>
      <c r="I3678" s="281">
        <f>IF(con_EOGJahr=2025,'[2]III_SAV-Details_NB'!AA3684,IF(con_EOGJahr=2026,'[2]III_SAV-Details_NB'!AB3684,'[2]III_SAV-Details_NB'!AC3684))</f>
        <v>0</v>
      </c>
      <c r="J3678" s="282"/>
      <c r="K3678" s="282"/>
      <c r="L3678" s="282"/>
      <c r="M3678" s="282"/>
      <c r="N3678" s="282"/>
      <c r="O3678" s="282"/>
      <c r="P3678" s="52">
        <f t="shared" si="942"/>
        <v>0</v>
      </c>
      <c r="Q3678" s="60"/>
      <c r="R3678" s="53">
        <f t="shared" si="948"/>
        <v>0</v>
      </c>
      <c r="S3678" s="59"/>
      <c r="T3678" s="61"/>
      <c r="U3678" s="342" t="str">
        <f t="shared" si="952"/>
        <v>k.A.</v>
      </c>
      <c r="V3678" s="343" t="str">
        <f t="shared" si="949"/>
        <v>k.A.</v>
      </c>
      <c r="W3678" s="343" t="str">
        <f>IFERROR(IF(OR($D3678="",$E3678=0,con_Ende=0),"k.A.",IF(VLOOKUP($D3678,rng_ND,5,0)="Nein",VLOOKUP($D3678,rng_ND,2,FALSE),MIN(VLOOKUP($D3678,rng_ND,2,FALSE),A_Stammdaten!$B$19-D_SAV!$E3678+1))),"k.A.")</f>
        <v>k.A.</v>
      </c>
      <c r="X3678" s="343" t="str">
        <f t="shared" si="950"/>
        <v>k.A.</v>
      </c>
      <c r="Y3678" s="62"/>
      <c r="Z3678" s="48">
        <f t="shared" si="951"/>
        <v>0</v>
      </c>
      <c r="AA3678" s="457"/>
      <c r="AB3678" s="55">
        <f t="shared" si="943"/>
        <v>0</v>
      </c>
      <c r="AC3678" s="55">
        <f>IF(A_Stammdaten!$B$25="ja",D_SAV!AA3678,D_SAV!AB3678)</f>
        <v>0</v>
      </c>
      <c r="AD3678" s="478">
        <f>IF(AC3678=0,0,IF(U3678-(con_EOGJahr-D_SAV!E3678)&lt;=0,AC3678,AC3678/V3678))</f>
        <v>0</v>
      </c>
      <c r="AE3678" s="478">
        <f>IFERROR(IF(AND(VLOOKUP(D3678,rng_ND,5,FALSE)="Ja",D_SAV!T3678="degressiv"),D_SAV!AC3678*Y3678/100,0),0)</f>
        <v>0</v>
      </c>
      <c r="AF3678" s="55">
        <f>IFERROR(IF(VLOOKUP(D3678,rng_ND,5,FALSE)="Ja",MAX(D_SAV!AD3678:AE3678),D_SAV!AD3678),0)</f>
        <v>0</v>
      </c>
      <c r="AG3678" s="55">
        <f t="shared" si="944"/>
        <v>0</v>
      </c>
      <c r="AH3678" s="55">
        <f t="shared" si="945"/>
        <v>0</v>
      </c>
      <c r="AI3678" s="55">
        <f t="shared" si="946"/>
        <v>0</v>
      </c>
      <c r="AJ3678" s="55">
        <f t="shared" si="947"/>
        <v>0</v>
      </c>
      <c r="AK3678" s="55">
        <f t="shared" si="938"/>
        <v>0</v>
      </c>
      <c r="AL3678" s="55">
        <f t="shared" si="939"/>
        <v>0</v>
      </c>
      <c r="AM3678" s="55">
        <f t="shared" si="940"/>
        <v>0</v>
      </c>
    </row>
    <row r="3679" spans="1:39" x14ac:dyDescent="0.25">
      <c r="A3679" s="47">
        <v>3675</v>
      </c>
      <c r="B3679" s="358" t="str">
        <f>IF(AND(E3679&lt;&gt;0,D3679&lt;&gt;0,F3679&lt;&gt;0),IF(C3679&lt;&gt;0,CONCATENATE(C3679,"-AGr",VLOOKUP(D3679,Listen!$A$2:$G$45,7,FALSE),"-",E3679,"-",F3679,),CONCATENATE("AGr",VLOOKUP(D3679,Listen!$A$2:$G$45,7,FALSE),"-",E3679,"-",F3679)),"keine vollständige ID")</f>
        <v>keine vollständige ID</v>
      </c>
      <c r="C3679" s="359">
        <f>'[2]III_SAV-Details_NB'!B3685</f>
        <v>0</v>
      </c>
      <c r="D3679" s="359">
        <f>'[2]III_SAV-Details_NB'!C3685</f>
        <v>0</v>
      </c>
      <c r="E3679" s="359">
        <f>'[2]III_SAV-Details_NB'!D3685</f>
        <v>0</v>
      </c>
      <c r="F3679" s="490"/>
      <c r="G3679" s="281">
        <f>'[2]III_SAV-Details_NB'!X3685</f>
        <v>0</v>
      </c>
      <c r="H3679" s="281">
        <f t="shared" si="941"/>
        <v>0</v>
      </c>
      <c r="I3679" s="281">
        <f>IF(con_EOGJahr=2025,'[2]III_SAV-Details_NB'!AA3685,IF(con_EOGJahr=2026,'[2]III_SAV-Details_NB'!AB3685,'[2]III_SAV-Details_NB'!AC3685))</f>
        <v>0</v>
      </c>
      <c r="J3679" s="282"/>
      <c r="K3679" s="282"/>
      <c r="L3679" s="282"/>
      <c r="M3679" s="282"/>
      <c r="N3679" s="282"/>
      <c r="O3679" s="282"/>
      <c r="P3679" s="52">
        <f t="shared" si="942"/>
        <v>0</v>
      </c>
      <c r="Q3679" s="60"/>
      <c r="R3679" s="53">
        <f t="shared" si="948"/>
        <v>0</v>
      </c>
      <c r="S3679" s="59"/>
      <c r="T3679" s="61"/>
      <c r="U3679" s="342" t="str">
        <f t="shared" si="952"/>
        <v>k.A.</v>
      </c>
      <c r="V3679" s="343" t="str">
        <f t="shared" si="949"/>
        <v>k.A.</v>
      </c>
      <c r="W3679" s="343" t="str">
        <f>IFERROR(IF(OR($D3679="",$E3679=0,con_Ende=0),"k.A.",IF(VLOOKUP($D3679,rng_ND,5,0)="Nein",VLOOKUP($D3679,rng_ND,2,FALSE),MIN(VLOOKUP($D3679,rng_ND,2,FALSE),A_Stammdaten!$B$19-D_SAV!$E3679+1))),"k.A.")</f>
        <v>k.A.</v>
      </c>
      <c r="X3679" s="343" t="str">
        <f t="shared" si="950"/>
        <v>k.A.</v>
      </c>
      <c r="Y3679" s="62"/>
      <c r="Z3679" s="48">
        <f t="shared" si="951"/>
        <v>0</v>
      </c>
      <c r="AA3679" s="457"/>
      <c r="AB3679" s="55">
        <f t="shared" si="943"/>
        <v>0</v>
      </c>
      <c r="AC3679" s="55">
        <f>IF(A_Stammdaten!$B$25="ja",D_SAV!AA3679,D_SAV!AB3679)</f>
        <v>0</v>
      </c>
      <c r="AD3679" s="478">
        <f>IF(AC3679=0,0,IF(U3679-(con_EOGJahr-D_SAV!E3679)&lt;=0,AC3679,AC3679/V3679))</f>
        <v>0</v>
      </c>
      <c r="AE3679" s="478">
        <f>IFERROR(IF(AND(VLOOKUP(D3679,rng_ND,5,FALSE)="Ja",D_SAV!T3679="degressiv"),D_SAV!AC3679*Y3679/100,0),0)</f>
        <v>0</v>
      </c>
      <c r="AF3679" s="55">
        <f>IFERROR(IF(VLOOKUP(D3679,rng_ND,5,FALSE)="Ja",MAX(D_SAV!AD3679:AE3679),D_SAV!AD3679),0)</f>
        <v>0</v>
      </c>
      <c r="AG3679" s="55">
        <f t="shared" si="944"/>
        <v>0</v>
      </c>
      <c r="AH3679" s="55">
        <f t="shared" si="945"/>
        <v>0</v>
      </c>
      <c r="AI3679" s="55">
        <f t="shared" si="946"/>
        <v>0</v>
      </c>
      <c r="AJ3679" s="55">
        <f t="shared" si="947"/>
        <v>0</v>
      </c>
      <c r="AK3679" s="55">
        <f t="shared" si="938"/>
        <v>0</v>
      </c>
      <c r="AL3679" s="55">
        <f t="shared" si="939"/>
        <v>0</v>
      </c>
      <c r="AM3679" s="55">
        <f t="shared" si="940"/>
        <v>0</v>
      </c>
    </row>
    <row r="3680" spans="1:39" x14ac:dyDescent="0.25">
      <c r="A3680" s="47">
        <v>3676</v>
      </c>
      <c r="B3680" s="358" t="str">
        <f>IF(AND(E3680&lt;&gt;0,D3680&lt;&gt;0,F3680&lt;&gt;0),IF(C3680&lt;&gt;0,CONCATENATE(C3680,"-AGr",VLOOKUP(D3680,Listen!$A$2:$G$45,7,FALSE),"-",E3680,"-",F3680,),CONCATENATE("AGr",VLOOKUP(D3680,Listen!$A$2:$G$45,7,FALSE),"-",E3680,"-",F3680)),"keine vollständige ID")</f>
        <v>keine vollständige ID</v>
      </c>
      <c r="C3680" s="359">
        <f>'[2]III_SAV-Details_NB'!B3686</f>
        <v>0</v>
      </c>
      <c r="D3680" s="359">
        <f>'[2]III_SAV-Details_NB'!C3686</f>
        <v>0</v>
      </c>
      <c r="E3680" s="359">
        <f>'[2]III_SAV-Details_NB'!D3686</f>
        <v>0</v>
      </c>
      <c r="F3680" s="490"/>
      <c r="G3680" s="281">
        <f>'[2]III_SAV-Details_NB'!X3686</f>
        <v>0</v>
      </c>
      <c r="H3680" s="281">
        <f t="shared" si="941"/>
        <v>0</v>
      </c>
      <c r="I3680" s="281">
        <f>IF(con_EOGJahr=2025,'[2]III_SAV-Details_NB'!AA3686,IF(con_EOGJahr=2026,'[2]III_SAV-Details_NB'!AB3686,'[2]III_SAV-Details_NB'!AC3686))</f>
        <v>0</v>
      </c>
      <c r="J3680" s="282"/>
      <c r="K3680" s="282"/>
      <c r="L3680" s="282"/>
      <c r="M3680" s="282"/>
      <c r="N3680" s="282"/>
      <c r="O3680" s="282"/>
      <c r="P3680" s="52">
        <f t="shared" si="942"/>
        <v>0</v>
      </c>
      <c r="Q3680" s="60"/>
      <c r="R3680" s="53">
        <f t="shared" si="948"/>
        <v>0</v>
      </c>
      <c r="S3680" s="59"/>
      <c r="T3680" s="61"/>
      <c r="U3680" s="342" t="str">
        <f t="shared" si="952"/>
        <v>k.A.</v>
      </c>
      <c r="V3680" s="343" t="str">
        <f t="shared" si="949"/>
        <v>k.A.</v>
      </c>
      <c r="W3680" s="343" t="str">
        <f>IFERROR(IF(OR($D3680="",$E3680=0,con_Ende=0),"k.A.",IF(VLOOKUP($D3680,rng_ND,5,0)="Nein",VLOOKUP($D3680,rng_ND,2,FALSE),MIN(VLOOKUP($D3680,rng_ND,2,FALSE),A_Stammdaten!$B$19-D_SAV!$E3680+1))),"k.A.")</f>
        <v>k.A.</v>
      </c>
      <c r="X3680" s="343" t="str">
        <f t="shared" si="950"/>
        <v>k.A.</v>
      </c>
      <c r="Y3680" s="62"/>
      <c r="Z3680" s="48">
        <f t="shared" si="951"/>
        <v>0</v>
      </c>
      <c r="AA3680" s="457"/>
      <c r="AB3680" s="55">
        <f t="shared" si="943"/>
        <v>0</v>
      </c>
      <c r="AC3680" s="55">
        <f>IF(A_Stammdaten!$B$25="ja",D_SAV!AA3680,D_SAV!AB3680)</f>
        <v>0</v>
      </c>
      <c r="AD3680" s="478">
        <f>IF(AC3680=0,0,IF(U3680-(con_EOGJahr-D_SAV!E3680)&lt;=0,AC3680,AC3680/V3680))</f>
        <v>0</v>
      </c>
      <c r="AE3680" s="478">
        <f>IFERROR(IF(AND(VLOOKUP(D3680,rng_ND,5,FALSE)="Ja",D_SAV!T3680="degressiv"),D_SAV!AC3680*Y3680/100,0),0)</f>
        <v>0</v>
      </c>
      <c r="AF3680" s="55">
        <f>IFERROR(IF(VLOOKUP(D3680,rng_ND,5,FALSE)="Ja",MAX(D_SAV!AD3680:AE3680),D_SAV!AD3680),0)</f>
        <v>0</v>
      </c>
      <c r="AG3680" s="55">
        <f t="shared" si="944"/>
        <v>0</v>
      </c>
      <c r="AH3680" s="55">
        <f t="shared" si="945"/>
        <v>0</v>
      </c>
      <c r="AI3680" s="55">
        <f t="shared" si="946"/>
        <v>0</v>
      </c>
      <c r="AJ3680" s="55">
        <f t="shared" si="947"/>
        <v>0</v>
      </c>
      <c r="AK3680" s="55">
        <f t="shared" si="938"/>
        <v>0</v>
      </c>
      <c r="AL3680" s="55">
        <f t="shared" si="939"/>
        <v>0</v>
      </c>
      <c r="AM3680" s="55">
        <f t="shared" si="940"/>
        <v>0</v>
      </c>
    </row>
    <row r="3681" spans="1:39" x14ac:dyDescent="0.25">
      <c r="A3681" s="47">
        <v>3677</v>
      </c>
      <c r="B3681" s="358" t="str">
        <f>IF(AND(E3681&lt;&gt;0,D3681&lt;&gt;0,F3681&lt;&gt;0),IF(C3681&lt;&gt;0,CONCATENATE(C3681,"-AGr",VLOOKUP(D3681,Listen!$A$2:$G$45,7,FALSE),"-",E3681,"-",F3681,),CONCATENATE("AGr",VLOOKUP(D3681,Listen!$A$2:$G$45,7,FALSE),"-",E3681,"-",F3681)),"keine vollständige ID")</f>
        <v>keine vollständige ID</v>
      </c>
      <c r="C3681" s="359">
        <f>'[2]III_SAV-Details_NB'!B3687</f>
        <v>0</v>
      </c>
      <c r="D3681" s="359">
        <f>'[2]III_SAV-Details_NB'!C3687</f>
        <v>0</v>
      </c>
      <c r="E3681" s="359">
        <f>'[2]III_SAV-Details_NB'!D3687</f>
        <v>0</v>
      </c>
      <c r="F3681" s="490"/>
      <c r="G3681" s="281">
        <f>'[2]III_SAV-Details_NB'!X3687</f>
        <v>0</v>
      </c>
      <c r="H3681" s="281">
        <f t="shared" si="941"/>
        <v>0</v>
      </c>
      <c r="I3681" s="281">
        <f>IF(con_EOGJahr=2025,'[2]III_SAV-Details_NB'!AA3687,IF(con_EOGJahr=2026,'[2]III_SAV-Details_NB'!AB3687,'[2]III_SAV-Details_NB'!AC3687))</f>
        <v>0</v>
      </c>
      <c r="J3681" s="282"/>
      <c r="K3681" s="282"/>
      <c r="L3681" s="282"/>
      <c r="M3681" s="282"/>
      <c r="N3681" s="282"/>
      <c r="O3681" s="282"/>
      <c r="P3681" s="52">
        <f t="shared" si="942"/>
        <v>0</v>
      </c>
      <c r="Q3681" s="60"/>
      <c r="R3681" s="53">
        <f t="shared" si="948"/>
        <v>0</v>
      </c>
      <c r="S3681" s="59"/>
      <c r="T3681" s="61"/>
      <c r="U3681" s="342" t="str">
        <f t="shared" si="952"/>
        <v>k.A.</v>
      </c>
      <c r="V3681" s="343" t="str">
        <f t="shared" si="949"/>
        <v>k.A.</v>
      </c>
      <c r="W3681" s="343" t="str">
        <f>IFERROR(IF(OR($D3681="",$E3681=0,con_Ende=0),"k.A.",IF(VLOOKUP($D3681,rng_ND,5,0)="Nein",VLOOKUP($D3681,rng_ND,2,FALSE),MIN(VLOOKUP($D3681,rng_ND,2,FALSE),A_Stammdaten!$B$19-D_SAV!$E3681+1))),"k.A.")</f>
        <v>k.A.</v>
      </c>
      <c r="X3681" s="343" t="str">
        <f t="shared" si="950"/>
        <v>k.A.</v>
      </c>
      <c r="Y3681" s="62"/>
      <c r="Z3681" s="48">
        <f t="shared" si="951"/>
        <v>0</v>
      </c>
      <c r="AA3681" s="457"/>
      <c r="AB3681" s="55">
        <f t="shared" si="943"/>
        <v>0</v>
      </c>
      <c r="AC3681" s="55">
        <f>IF(A_Stammdaten!$B$25="ja",D_SAV!AA3681,D_SAV!AB3681)</f>
        <v>0</v>
      </c>
      <c r="AD3681" s="478">
        <f>IF(AC3681=0,0,IF(U3681-(con_EOGJahr-D_SAV!E3681)&lt;=0,AC3681,AC3681/V3681))</f>
        <v>0</v>
      </c>
      <c r="AE3681" s="478">
        <f>IFERROR(IF(AND(VLOOKUP(D3681,rng_ND,5,FALSE)="Ja",D_SAV!T3681="degressiv"),D_SAV!AC3681*Y3681/100,0),0)</f>
        <v>0</v>
      </c>
      <c r="AF3681" s="55">
        <f>IFERROR(IF(VLOOKUP(D3681,rng_ND,5,FALSE)="Ja",MAX(D_SAV!AD3681:AE3681),D_SAV!AD3681),0)</f>
        <v>0</v>
      </c>
      <c r="AG3681" s="55">
        <f t="shared" si="944"/>
        <v>0</v>
      </c>
      <c r="AH3681" s="55">
        <f t="shared" si="945"/>
        <v>0</v>
      </c>
      <c r="AI3681" s="55">
        <f t="shared" si="946"/>
        <v>0</v>
      </c>
      <c r="AJ3681" s="55">
        <f t="shared" si="947"/>
        <v>0</v>
      </c>
      <c r="AK3681" s="55">
        <f t="shared" si="938"/>
        <v>0</v>
      </c>
      <c r="AL3681" s="55">
        <f t="shared" si="939"/>
        <v>0</v>
      </c>
      <c r="AM3681" s="55">
        <f t="shared" si="940"/>
        <v>0</v>
      </c>
    </row>
    <row r="3682" spans="1:39" x14ac:dyDescent="0.25">
      <c r="A3682" s="47">
        <v>3678</v>
      </c>
      <c r="B3682" s="358" t="str">
        <f>IF(AND(E3682&lt;&gt;0,D3682&lt;&gt;0,F3682&lt;&gt;0),IF(C3682&lt;&gt;0,CONCATENATE(C3682,"-AGr",VLOOKUP(D3682,Listen!$A$2:$G$45,7,FALSE),"-",E3682,"-",F3682,),CONCATENATE("AGr",VLOOKUP(D3682,Listen!$A$2:$G$45,7,FALSE),"-",E3682,"-",F3682)),"keine vollständige ID")</f>
        <v>keine vollständige ID</v>
      </c>
      <c r="C3682" s="359">
        <f>'[2]III_SAV-Details_NB'!B3688</f>
        <v>0</v>
      </c>
      <c r="D3682" s="359">
        <f>'[2]III_SAV-Details_NB'!C3688</f>
        <v>0</v>
      </c>
      <c r="E3682" s="359">
        <f>'[2]III_SAV-Details_NB'!D3688</f>
        <v>0</v>
      </c>
      <c r="F3682" s="490"/>
      <c r="G3682" s="281">
        <f>'[2]III_SAV-Details_NB'!X3688</f>
        <v>0</v>
      </c>
      <c r="H3682" s="281">
        <f t="shared" si="941"/>
        <v>0</v>
      </c>
      <c r="I3682" s="281">
        <f>IF(con_EOGJahr=2025,'[2]III_SAV-Details_NB'!AA3688,IF(con_EOGJahr=2026,'[2]III_SAV-Details_NB'!AB3688,'[2]III_SAV-Details_NB'!AC3688))</f>
        <v>0</v>
      </c>
      <c r="J3682" s="282"/>
      <c r="K3682" s="282"/>
      <c r="L3682" s="282"/>
      <c r="M3682" s="282"/>
      <c r="N3682" s="282"/>
      <c r="O3682" s="282"/>
      <c r="P3682" s="52">
        <f t="shared" si="942"/>
        <v>0</v>
      </c>
      <c r="Q3682" s="60"/>
      <c r="R3682" s="53">
        <f t="shared" si="948"/>
        <v>0</v>
      </c>
      <c r="S3682" s="59"/>
      <c r="T3682" s="61"/>
      <c r="U3682" s="342" t="str">
        <f t="shared" si="952"/>
        <v>k.A.</v>
      </c>
      <c r="V3682" s="343" t="str">
        <f t="shared" si="949"/>
        <v>k.A.</v>
      </c>
      <c r="W3682" s="343" t="str">
        <f>IFERROR(IF(OR($D3682="",$E3682=0,con_Ende=0),"k.A.",IF(VLOOKUP($D3682,rng_ND,5,0)="Nein",VLOOKUP($D3682,rng_ND,2,FALSE),MIN(VLOOKUP($D3682,rng_ND,2,FALSE),A_Stammdaten!$B$19-D_SAV!$E3682+1))),"k.A.")</f>
        <v>k.A.</v>
      </c>
      <c r="X3682" s="343" t="str">
        <f t="shared" si="950"/>
        <v>k.A.</v>
      </c>
      <c r="Y3682" s="62"/>
      <c r="Z3682" s="48">
        <f t="shared" si="951"/>
        <v>0</v>
      </c>
      <c r="AA3682" s="457"/>
      <c r="AB3682" s="55">
        <f t="shared" si="943"/>
        <v>0</v>
      </c>
      <c r="AC3682" s="55">
        <f>IF(A_Stammdaten!$B$25="ja",D_SAV!AA3682,D_SAV!AB3682)</f>
        <v>0</v>
      </c>
      <c r="AD3682" s="478">
        <f>IF(AC3682=0,0,IF(U3682-(con_EOGJahr-D_SAV!E3682)&lt;=0,AC3682,AC3682/V3682))</f>
        <v>0</v>
      </c>
      <c r="AE3682" s="478">
        <f>IFERROR(IF(AND(VLOOKUP(D3682,rng_ND,5,FALSE)="Ja",D_SAV!T3682="degressiv"),D_SAV!AC3682*Y3682/100,0),0)</f>
        <v>0</v>
      </c>
      <c r="AF3682" s="55">
        <f>IFERROR(IF(VLOOKUP(D3682,rng_ND,5,FALSE)="Ja",MAX(D_SAV!AD3682:AE3682),D_SAV!AD3682),0)</f>
        <v>0</v>
      </c>
      <c r="AG3682" s="55">
        <f t="shared" si="944"/>
        <v>0</v>
      </c>
      <c r="AH3682" s="55">
        <f t="shared" si="945"/>
        <v>0</v>
      </c>
      <c r="AI3682" s="55">
        <f t="shared" si="946"/>
        <v>0</v>
      </c>
      <c r="AJ3682" s="55">
        <f t="shared" si="947"/>
        <v>0</v>
      </c>
      <c r="AK3682" s="55">
        <f t="shared" si="938"/>
        <v>0</v>
      </c>
      <c r="AL3682" s="55">
        <f t="shared" si="939"/>
        <v>0</v>
      </c>
      <c r="AM3682" s="55">
        <f t="shared" si="940"/>
        <v>0</v>
      </c>
    </row>
    <row r="3683" spans="1:39" x14ac:dyDescent="0.25">
      <c r="A3683" s="47">
        <v>3679</v>
      </c>
      <c r="B3683" s="358" t="str">
        <f>IF(AND(E3683&lt;&gt;0,D3683&lt;&gt;0,F3683&lt;&gt;0),IF(C3683&lt;&gt;0,CONCATENATE(C3683,"-AGr",VLOOKUP(D3683,Listen!$A$2:$G$45,7,FALSE),"-",E3683,"-",F3683,),CONCATENATE("AGr",VLOOKUP(D3683,Listen!$A$2:$G$45,7,FALSE),"-",E3683,"-",F3683)),"keine vollständige ID")</f>
        <v>keine vollständige ID</v>
      </c>
      <c r="C3683" s="359">
        <f>'[2]III_SAV-Details_NB'!B3689</f>
        <v>0</v>
      </c>
      <c r="D3683" s="359">
        <f>'[2]III_SAV-Details_NB'!C3689</f>
        <v>0</v>
      </c>
      <c r="E3683" s="359">
        <f>'[2]III_SAV-Details_NB'!D3689</f>
        <v>0</v>
      </c>
      <c r="F3683" s="490"/>
      <c r="G3683" s="281">
        <f>'[2]III_SAV-Details_NB'!X3689</f>
        <v>0</v>
      </c>
      <c r="H3683" s="281">
        <f t="shared" si="941"/>
        <v>0</v>
      </c>
      <c r="I3683" s="281">
        <f>IF(con_EOGJahr=2025,'[2]III_SAV-Details_NB'!AA3689,IF(con_EOGJahr=2026,'[2]III_SAV-Details_NB'!AB3689,'[2]III_SAV-Details_NB'!AC3689))</f>
        <v>0</v>
      </c>
      <c r="J3683" s="282"/>
      <c r="K3683" s="282"/>
      <c r="L3683" s="282"/>
      <c r="M3683" s="282"/>
      <c r="N3683" s="282"/>
      <c r="O3683" s="282"/>
      <c r="P3683" s="52">
        <f t="shared" si="942"/>
        <v>0</v>
      </c>
      <c r="Q3683" s="60"/>
      <c r="R3683" s="53">
        <f t="shared" si="948"/>
        <v>0</v>
      </c>
      <c r="S3683" s="59"/>
      <c r="T3683" s="61"/>
      <c r="U3683" s="342" t="str">
        <f t="shared" si="952"/>
        <v>k.A.</v>
      </c>
      <c r="V3683" s="343" t="str">
        <f t="shared" si="949"/>
        <v>k.A.</v>
      </c>
      <c r="W3683" s="343" t="str">
        <f>IFERROR(IF(OR($D3683="",$E3683=0,con_Ende=0),"k.A.",IF(VLOOKUP($D3683,rng_ND,5,0)="Nein",VLOOKUP($D3683,rng_ND,2,FALSE),MIN(VLOOKUP($D3683,rng_ND,2,FALSE),A_Stammdaten!$B$19-D_SAV!$E3683+1))),"k.A.")</f>
        <v>k.A.</v>
      </c>
      <c r="X3683" s="343" t="str">
        <f t="shared" si="950"/>
        <v>k.A.</v>
      </c>
      <c r="Y3683" s="62"/>
      <c r="Z3683" s="48">
        <f t="shared" si="951"/>
        <v>0</v>
      </c>
      <c r="AA3683" s="457"/>
      <c r="AB3683" s="55">
        <f t="shared" si="943"/>
        <v>0</v>
      </c>
      <c r="AC3683" s="55">
        <f>IF(A_Stammdaten!$B$25="ja",D_SAV!AA3683,D_SAV!AB3683)</f>
        <v>0</v>
      </c>
      <c r="AD3683" s="478">
        <f>IF(AC3683=0,0,IF(U3683-(con_EOGJahr-D_SAV!E3683)&lt;=0,AC3683,AC3683/V3683))</f>
        <v>0</v>
      </c>
      <c r="AE3683" s="478">
        <f>IFERROR(IF(AND(VLOOKUP(D3683,rng_ND,5,FALSE)="Ja",D_SAV!T3683="degressiv"),D_SAV!AC3683*Y3683/100,0),0)</f>
        <v>0</v>
      </c>
      <c r="AF3683" s="55">
        <f>IFERROR(IF(VLOOKUP(D3683,rng_ND,5,FALSE)="Ja",MAX(D_SAV!AD3683:AE3683),D_SAV!AD3683),0)</f>
        <v>0</v>
      </c>
      <c r="AG3683" s="55">
        <f t="shared" si="944"/>
        <v>0</v>
      </c>
      <c r="AH3683" s="55">
        <f t="shared" si="945"/>
        <v>0</v>
      </c>
      <c r="AI3683" s="55">
        <f t="shared" si="946"/>
        <v>0</v>
      </c>
      <c r="AJ3683" s="55">
        <f t="shared" si="947"/>
        <v>0</v>
      </c>
      <c r="AK3683" s="55">
        <f t="shared" si="938"/>
        <v>0</v>
      </c>
      <c r="AL3683" s="55">
        <f t="shared" si="939"/>
        <v>0</v>
      </c>
      <c r="AM3683" s="55">
        <f t="shared" si="940"/>
        <v>0</v>
      </c>
    </row>
    <row r="3684" spans="1:39" x14ac:dyDescent="0.25">
      <c r="A3684" s="47">
        <v>3680</v>
      </c>
      <c r="B3684" s="358" t="str">
        <f>IF(AND(E3684&lt;&gt;0,D3684&lt;&gt;0,F3684&lt;&gt;0),IF(C3684&lt;&gt;0,CONCATENATE(C3684,"-AGr",VLOOKUP(D3684,Listen!$A$2:$G$45,7,FALSE),"-",E3684,"-",F3684,),CONCATENATE("AGr",VLOOKUP(D3684,Listen!$A$2:$G$45,7,FALSE),"-",E3684,"-",F3684)),"keine vollständige ID")</f>
        <v>keine vollständige ID</v>
      </c>
      <c r="C3684" s="359">
        <f>'[2]III_SAV-Details_NB'!B3690</f>
        <v>0</v>
      </c>
      <c r="D3684" s="359">
        <f>'[2]III_SAV-Details_NB'!C3690</f>
        <v>0</v>
      </c>
      <c r="E3684" s="359">
        <f>'[2]III_SAV-Details_NB'!D3690</f>
        <v>0</v>
      </c>
      <c r="F3684" s="490"/>
      <c r="G3684" s="281">
        <f>'[2]III_SAV-Details_NB'!X3690</f>
        <v>0</v>
      </c>
      <c r="H3684" s="281">
        <f t="shared" si="941"/>
        <v>0</v>
      </c>
      <c r="I3684" s="281">
        <f>IF(con_EOGJahr=2025,'[2]III_SAV-Details_NB'!AA3690,IF(con_EOGJahr=2026,'[2]III_SAV-Details_NB'!AB3690,'[2]III_SAV-Details_NB'!AC3690))</f>
        <v>0</v>
      </c>
      <c r="J3684" s="282"/>
      <c r="K3684" s="282"/>
      <c r="L3684" s="282"/>
      <c r="M3684" s="282"/>
      <c r="N3684" s="282"/>
      <c r="O3684" s="282"/>
      <c r="P3684" s="52">
        <f t="shared" si="942"/>
        <v>0</v>
      </c>
      <c r="Q3684" s="60"/>
      <c r="R3684" s="53">
        <f t="shared" si="948"/>
        <v>0</v>
      </c>
      <c r="S3684" s="59"/>
      <c r="T3684" s="61"/>
      <c r="U3684" s="342" t="str">
        <f t="shared" si="952"/>
        <v>k.A.</v>
      </c>
      <c r="V3684" s="343" t="str">
        <f t="shared" si="949"/>
        <v>k.A.</v>
      </c>
      <c r="W3684" s="343" t="str">
        <f>IFERROR(IF(OR($D3684="",$E3684=0,con_Ende=0),"k.A.",IF(VLOOKUP($D3684,rng_ND,5,0)="Nein",VLOOKUP($D3684,rng_ND,2,FALSE),MIN(VLOOKUP($D3684,rng_ND,2,FALSE),A_Stammdaten!$B$19-D_SAV!$E3684+1))),"k.A.")</f>
        <v>k.A.</v>
      </c>
      <c r="X3684" s="343" t="str">
        <f t="shared" si="950"/>
        <v>k.A.</v>
      </c>
      <c r="Y3684" s="62"/>
      <c r="Z3684" s="48">
        <f t="shared" si="951"/>
        <v>0</v>
      </c>
      <c r="AA3684" s="457"/>
      <c r="AB3684" s="55">
        <f t="shared" si="943"/>
        <v>0</v>
      </c>
      <c r="AC3684" s="55">
        <f>IF(A_Stammdaten!$B$25="ja",D_SAV!AA3684,D_SAV!AB3684)</f>
        <v>0</v>
      </c>
      <c r="AD3684" s="478">
        <f>IF(AC3684=0,0,IF(U3684-(con_EOGJahr-D_SAV!E3684)&lt;=0,AC3684,AC3684/V3684))</f>
        <v>0</v>
      </c>
      <c r="AE3684" s="478">
        <f>IFERROR(IF(AND(VLOOKUP(D3684,rng_ND,5,FALSE)="Ja",D_SAV!T3684="degressiv"),D_SAV!AC3684*Y3684/100,0),0)</f>
        <v>0</v>
      </c>
      <c r="AF3684" s="55">
        <f>IFERROR(IF(VLOOKUP(D3684,rng_ND,5,FALSE)="Ja",MAX(D_SAV!AD3684:AE3684),D_SAV!AD3684),0)</f>
        <v>0</v>
      </c>
      <c r="AG3684" s="55">
        <f t="shared" si="944"/>
        <v>0</v>
      </c>
      <c r="AH3684" s="55">
        <f t="shared" si="945"/>
        <v>0</v>
      </c>
      <c r="AI3684" s="55">
        <f t="shared" si="946"/>
        <v>0</v>
      </c>
      <c r="AJ3684" s="55">
        <f t="shared" si="947"/>
        <v>0</v>
      </c>
      <c r="AK3684" s="55">
        <f t="shared" si="938"/>
        <v>0</v>
      </c>
      <c r="AL3684" s="55">
        <f t="shared" si="939"/>
        <v>0</v>
      </c>
      <c r="AM3684" s="55">
        <f t="shared" si="940"/>
        <v>0</v>
      </c>
    </row>
    <row r="3685" spans="1:39" x14ac:dyDescent="0.25">
      <c r="A3685" s="47">
        <v>3681</v>
      </c>
      <c r="B3685" s="358" t="str">
        <f>IF(AND(E3685&lt;&gt;0,D3685&lt;&gt;0,F3685&lt;&gt;0),IF(C3685&lt;&gt;0,CONCATENATE(C3685,"-AGr",VLOOKUP(D3685,Listen!$A$2:$G$45,7,FALSE),"-",E3685,"-",F3685,),CONCATENATE("AGr",VLOOKUP(D3685,Listen!$A$2:$G$45,7,FALSE),"-",E3685,"-",F3685)),"keine vollständige ID")</f>
        <v>keine vollständige ID</v>
      </c>
      <c r="C3685" s="359">
        <f>'[2]III_SAV-Details_NB'!B3691</f>
        <v>0</v>
      </c>
      <c r="D3685" s="359">
        <f>'[2]III_SAV-Details_NB'!C3691</f>
        <v>0</v>
      </c>
      <c r="E3685" s="359">
        <f>'[2]III_SAV-Details_NB'!D3691</f>
        <v>0</v>
      </c>
      <c r="F3685" s="490"/>
      <c r="G3685" s="281">
        <f>'[2]III_SAV-Details_NB'!X3691</f>
        <v>0</v>
      </c>
      <c r="H3685" s="281">
        <f t="shared" si="941"/>
        <v>0</v>
      </c>
      <c r="I3685" s="281">
        <f>IF(con_EOGJahr=2025,'[2]III_SAV-Details_NB'!AA3691,IF(con_EOGJahr=2026,'[2]III_SAV-Details_NB'!AB3691,'[2]III_SAV-Details_NB'!AC3691))</f>
        <v>0</v>
      </c>
      <c r="J3685" s="282"/>
      <c r="K3685" s="282"/>
      <c r="L3685" s="282"/>
      <c r="M3685" s="282"/>
      <c r="N3685" s="282"/>
      <c r="O3685" s="282"/>
      <c r="P3685" s="52">
        <f t="shared" si="942"/>
        <v>0</v>
      </c>
      <c r="Q3685" s="60"/>
      <c r="R3685" s="53">
        <f t="shared" si="948"/>
        <v>0</v>
      </c>
      <c r="S3685" s="59"/>
      <c r="T3685" s="61"/>
      <c r="U3685" s="342" t="str">
        <f t="shared" si="952"/>
        <v>k.A.</v>
      </c>
      <c r="V3685" s="343" t="str">
        <f t="shared" si="949"/>
        <v>k.A.</v>
      </c>
      <c r="W3685" s="343" t="str">
        <f>IFERROR(IF(OR($D3685="",$E3685=0,con_Ende=0),"k.A.",IF(VLOOKUP($D3685,rng_ND,5,0)="Nein",VLOOKUP($D3685,rng_ND,2,FALSE),MIN(VLOOKUP($D3685,rng_ND,2,FALSE),A_Stammdaten!$B$19-D_SAV!$E3685+1))),"k.A.")</f>
        <v>k.A.</v>
      </c>
      <c r="X3685" s="343" t="str">
        <f t="shared" si="950"/>
        <v>k.A.</v>
      </c>
      <c r="Y3685" s="62"/>
      <c r="Z3685" s="48">
        <f t="shared" si="951"/>
        <v>0</v>
      </c>
      <c r="AA3685" s="457"/>
      <c r="AB3685" s="55">
        <f t="shared" si="943"/>
        <v>0</v>
      </c>
      <c r="AC3685" s="55">
        <f>IF(A_Stammdaten!$B$25="ja",D_SAV!AA3685,D_SAV!AB3685)</f>
        <v>0</v>
      </c>
      <c r="AD3685" s="478">
        <f>IF(AC3685=0,0,IF(U3685-(con_EOGJahr-D_SAV!E3685)&lt;=0,AC3685,AC3685/V3685))</f>
        <v>0</v>
      </c>
      <c r="AE3685" s="478">
        <f>IFERROR(IF(AND(VLOOKUP(D3685,rng_ND,5,FALSE)="Ja",D_SAV!T3685="degressiv"),D_SAV!AC3685*Y3685/100,0),0)</f>
        <v>0</v>
      </c>
      <c r="AF3685" s="55">
        <f>IFERROR(IF(VLOOKUP(D3685,rng_ND,5,FALSE)="Ja",MAX(D_SAV!AD3685:AE3685),D_SAV!AD3685),0)</f>
        <v>0</v>
      </c>
      <c r="AG3685" s="55">
        <f t="shared" si="944"/>
        <v>0</v>
      </c>
      <c r="AH3685" s="55">
        <f t="shared" si="945"/>
        <v>0</v>
      </c>
      <c r="AI3685" s="55">
        <f t="shared" si="946"/>
        <v>0</v>
      </c>
      <c r="AJ3685" s="55">
        <f t="shared" si="947"/>
        <v>0</v>
      </c>
      <c r="AK3685" s="55">
        <f t="shared" si="938"/>
        <v>0</v>
      </c>
      <c r="AL3685" s="55">
        <f t="shared" si="939"/>
        <v>0</v>
      </c>
      <c r="AM3685" s="55">
        <f t="shared" si="940"/>
        <v>0</v>
      </c>
    </row>
    <row r="3686" spans="1:39" x14ac:dyDescent="0.25">
      <c r="A3686" s="47">
        <v>3682</v>
      </c>
      <c r="B3686" s="358" t="str">
        <f>IF(AND(E3686&lt;&gt;0,D3686&lt;&gt;0,F3686&lt;&gt;0),IF(C3686&lt;&gt;0,CONCATENATE(C3686,"-AGr",VLOOKUP(D3686,Listen!$A$2:$G$45,7,FALSE),"-",E3686,"-",F3686,),CONCATENATE("AGr",VLOOKUP(D3686,Listen!$A$2:$G$45,7,FALSE),"-",E3686,"-",F3686)),"keine vollständige ID")</f>
        <v>keine vollständige ID</v>
      </c>
      <c r="C3686" s="359">
        <f>'[2]III_SAV-Details_NB'!B3692</f>
        <v>0</v>
      </c>
      <c r="D3686" s="359">
        <f>'[2]III_SAV-Details_NB'!C3692</f>
        <v>0</v>
      </c>
      <c r="E3686" s="359">
        <f>'[2]III_SAV-Details_NB'!D3692</f>
        <v>0</v>
      </c>
      <c r="F3686" s="490"/>
      <c r="G3686" s="281">
        <f>'[2]III_SAV-Details_NB'!X3692</f>
        <v>0</v>
      </c>
      <c r="H3686" s="281">
        <f t="shared" si="941"/>
        <v>0</v>
      </c>
      <c r="I3686" s="281">
        <f>IF(con_EOGJahr=2025,'[2]III_SAV-Details_NB'!AA3692,IF(con_EOGJahr=2026,'[2]III_SAV-Details_NB'!AB3692,'[2]III_SAV-Details_NB'!AC3692))</f>
        <v>0</v>
      </c>
      <c r="J3686" s="282"/>
      <c r="K3686" s="282"/>
      <c r="L3686" s="282"/>
      <c r="M3686" s="282"/>
      <c r="N3686" s="282"/>
      <c r="O3686" s="282"/>
      <c r="P3686" s="52">
        <f t="shared" si="942"/>
        <v>0</v>
      </c>
      <c r="Q3686" s="60"/>
      <c r="R3686" s="53">
        <f t="shared" si="948"/>
        <v>0</v>
      </c>
      <c r="S3686" s="59"/>
      <c r="T3686" s="61"/>
      <c r="U3686" s="342" t="str">
        <f t="shared" si="952"/>
        <v>k.A.</v>
      </c>
      <c r="V3686" s="343" t="str">
        <f t="shared" si="949"/>
        <v>k.A.</v>
      </c>
      <c r="W3686" s="343" t="str">
        <f>IFERROR(IF(OR($D3686="",$E3686=0,con_Ende=0),"k.A.",IF(VLOOKUP($D3686,rng_ND,5,0)="Nein",VLOOKUP($D3686,rng_ND,2,FALSE),MIN(VLOOKUP($D3686,rng_ND,2,FALSE),A_Stammdaten!$B$19-D_SAV!$E3686+1))),"k.A.")</f>
        <v>k.A.</v>
      </c>
      <c r="X3686" s="343" t="str">
        <f t="shared" si="950"/>
        <v>k.A.</v>
      </c>
      <c r="Y3686" s="62"/>
      <c r="Z3686" s="48">
        <f t="shared" si="951"/>
        <v>0</v>
      </c>
      <c r="AA3686" s="457"/>
      <c r="AB3686" s="55">
        <f t="shared" si="943"/>
        <v>0</v>
      </c>
      <c r="AC3686" s="55">
        <f>IF(A_Stammdaten!$B$25="ja",D_SAV!AA3686,D_SAV!AB3686)</f>
        <v>0</v>
      </c>
      <c r="AD3686" s="478">
        <f>IF(AC3686=0,0,IF(U3686-(con_EOGJahr-D_SAV!E3686)&lt;=0,AC3686,AC3686/V3686))</f>
        <v>0</v>
      </c>
      <c r="AE3686" s="478">
        <f>IFERROR(IF(AND(VLOOKUP(D3686,rng_ND,5,FALSE)="Ja",D_SAV!T3686="degressiv"),D_SAV!AC3686*Y3686/100,0),0)</f>
        <v>0</v>
      </c>
      <c r="AF3686" s="55">
        <f>IFERROR(IF(VLOOKUP(D3686,rng_ND,5,FALSE)="Ja",MAX(D_SAV!AD3686:AE3686),D_SAV!AD3686),0)</f>
        <v>0</v>
      </c>
      <c r="AG3686" s="55">
        <f t="shared" si="944"/>
        <v>0</v>
      </c>
      <c r="AH3686" s="55">
        <f t="shared" si="945"/>
        <v>0</v>
      </c>
      <c r="AI3686" s="55">
        <f t="shared" si="946"/>
        <v>0</v>
      </c>
      <c r="AJ3686" s="55">
        <f t="shared" si="947"/>
        <v>0</v>
      </c>
      <c r="AK3686" s="55">
        <f t="shared" si="938"/>
        <v>0</v>
      </c>
      <c r="AL3686" s="55">
        <f t="shared" si="939"/>
        <v>0</v>
      </c>
      <c r="AM3686" s="55">
        <f t="shared" si="940"/>
        <v>0</v>
      </c>
    </row>
    <row r="3687" spans="1:39" x14ac:dyDescent="0.25">
      <c r="A3687" s="47">
        <v>3683</v>
      </c>
      <c r="B3687" s="358" t="str">
        <f>IF(AND(E3687&lt;&gt;0,D3687&lt;&gt;0,F3687&lt;&gt;0),IF(C3687&lt;&gt;0,CONCATENATE(C3687,"-AGr",VLOOKUP(D3687,Listen!$A$2:$G$45,7,FALSE),"-",E3687,"-",F3687,),CONCATENATE("AGr",VLOOKUP(D3687,Listen!$A$2:$G$45,7,FALSE),"-",E3687,"-",F3687)),"keine vollständige ID")</f>
        <v>keine vollständige ID</v>
      </c>
      <c r="C3687" s="359">
        <f>'[2]III_SAV-Details_NB'!B3693</f>
        <v>0</v>
      </c>
      <c r="D3687" s="359">
        <f>'[2]III_SAV-Details_NB'!C3693</f>
        <v>0</v>
      </c>
      <c r="E3687" s="359">
        <f>'[2]III_SAV-Details_NB'!D3693</f>
        <v>0</v>
      </c>
      <c r="F3687" s="490"/>
      <c r="G3687" s="281">
        <f>'[2]III_SAV-Details_NB'!X3693</f>
        <v>0</v>
      </c>
      <c r="H3687" s="281">
        <f t="shared" si="941"/>
        <v>0</v>
      </c>
      <c r="I3687" s="281">
        <f>IF(con_EOGJahr=2025,'[2]III_SAV-Details_NB'!AA3693,IF(con_EOGJahr=2026,'[2]III_SAV-Details_NB'!AB3693,'[2]III_SAV-Details_NB'!AC3693))</f>
        <v>0</v>
      </c>
      <c r="J3687" s="282"/>
      <c r="K3687" s="282"/>
      <c r="L3687" s="282"/>
      <c r="M3687" s="282"/>
      <c r="N3687" s="282"/>
      <c r="O3687" s="282"/>
      <c r="P3687" s="52">
        <f t="shared" si="942"/>
        <v>0</v>
      </c>
      <c r="Q3687" s="60"/>
      <c r="R3687" s="53">
        <f t="shared" si="948"/>
        <v>0</v>
      </c>
      <c r="S3687" s="59"/>
      <c r="T3687" s="61"/>
      <c r="U3687" s="342" t="str">
        <f t="shared" si="952"/>
        <v>k.A.</v>
      </c>
      <c r="V3687" s="343" t="str">
        <f t="shared" si="949"/>
        <v>k.A.</v>
      </c>
      <c r="W3687" s="343" t="str">
        <f>IFERROR(IF(OR($D3687="",$E3687=0,con_Ende=0),"k.A.",IF(VLOOKUP($D3687,rng_ND,5,0)="Nein",VLOOKUP($D3687,rng_ND,2,FALSE),MIN(VLOOKUP($D3687,rng_ND,2,FALSE),A_Stammdaten!$B$19-D_SAV!$E3687+1))),"k.A.")</f>
        <v>k.A.</v>
      </c>
      <c r="X3687" s="343" t="str">
        <f t="shared" si="950"/>
        <v>k.A.</v>
      </c>
      <c r="Y3687" s="62"/>
      <c r="Z3687" s="48">
        <f t="shared" si="951"/>
        <v>0</v>
      </c>
      <c r="AA3687" s="457"/>
      <c r="AB3687" s="55">
        <f t="shared" si="943"/>
        <v>0</v>
      </c>
      <c r="AC3687" s="55">
        <f>IF(A_Stammdaten!$B$25="ja",D_SAV!AA3687,D_SAV!AB3687)</f>
        <v>0</v>
      </c>
      <c r="AD3687" s="478">
        <f>IF(AC3687=0,0,IF(U3687-(con_EOGJahr-D_SAV!E3687)&lt;=0,AC3687,AC3687/V3687))</f>
        <v>0</v>
      </c>
      <c r="AE3687" s="478">
        <f>IFERROR(IF(AND(VLOOKUP(D3687,rng_ND,5,FALSE)="Ja",D_SAV!T3687="degressiv"),D_SAV!AC3687*Y3687/100,0),0)</f>
        <v>0</v>
      </c>
      <c r="AF3687" s="55">
        <f>IFERROR(IF(VLOOKUP(D3687,rng_ND,5,FALSE)="Ja",MAX(D_SAV!AD3687:AE3687),D_SAV!AD3687),0)</f>
        <v>0</v>
      </c>
      <c r="AG3687" s="55">
        <f t="shared" si="944"/>
        <v>0</v>
      </c>
      <c r="AH3687" s="55">
        <f t="shared" si="945"/>
        <v>0</v>
      </c>
      <c r="AI3687" s="55">
        <f t="shared" si="946"/>
        <v>0</v>
      </c>
      <c r="AJ3687" s="55">
        <f t="shared" si="947"/>
        <v>0</v>
      </c>
      <c r="AK3687" s="55">
        <f t="shared" si="938"/>
        <v>0</v>
      </c>
      <c r="AL3687" s="55">
        <f t="shared" si="939"/>
        <v>0</v>
      </c>
      <c r="AM3687" s="55">
        <f t="shared" si="940"/>
        <v>0</v>
      </c>
    </row>
    <row r="3688" spans="1:39" x14ac:dyDescent="0.25">
      <c r="A3688" s="47">
        <v>3684</v>
      </c>
      <c r="B3688" s="358" t="str">
        <f>IF(AND(E3688&lt;&gt;0,D3688&lt;&gt;0,F3688&lt;&gt;0),IF(C3688&lt;&gt;0,CONCATENATE(C3688,"-AGr",VLOOKUP(D3688,Listen!$A$2:$G$45,7,FALSE),"-",E3688,"-",F3688,),CONCATENATE("AGr",VLOOKUP(D3688,Listen!$A$2:$G$45,7,FALSE),"-",E3688,"-",F3688)),"keine vollständige ID")</f>
        <v>keine vollständige ID</v>
      </c>
      <c r="C3688" s="359">
        <f>'[2]III_SAV-Details_NB'!B3694</f>
        <v>0</v>
      </c>
      <c r="D3688" s="359">
        <f>'[2]III_SAV-Details_NB'!C3694</f>
        <v>0</v>
      </c>
      <c r="E3688" s="359">
        <f>'[2]III_SAV-Details_NB'!D3694</f>
        <v>0</v>
      </c>
      <c r="F3688" s="490"/>
      <c r="G3688" s="281">
        <f>'[2]III_SAV-Details_NB'!X3694</f>
        <v>0</v>
      </c>
      <c r="H3688" s="281">
        <f t="shared" si="941"/>
        <v>0</v>
      </c>
      <c r="I3688" s="281">
        <f>IF(con_EOGJahr=2025,'[2]III_SAV-Details_NB'!AA3694,IF(con_EOGJahr=2026,'[2]III_SAV-Details_NB'!AB3694,'[2]III_SAV-Details_NB'!AC3694))</f>
        <v>0</v>
      </c>
      <c r="J3688" s="282"/>
      <c r="K3688" s="282"/>
      <c r="L3688" s="282"/>
      <c r="M3688" s="282"/>
      <c r="N3688" s="282"/>
      <c r="O3688" s="282"/>
      <c r="P3688" s="52">
        <f t="shared" si="942"/>
        <v>0</v>
      </c>
      <c r="Q3688" s="60"/>
      <c r="R3688" s="53">
        <f t="shared" si="948"/>
        <v>0</v>
      </c>
      <c r="S3688" s="59"/>
      <c r="T3688" s="61"/>
      <c r="U3688" s="342" t="str">
        <f t="shared" si="952"/>
        <v>k.A.</v>
      </c>
      <c r="V3688" s="343" t="str">
        <f t="shared" si="949"/>
        <v>k.A.</v>
      </c>
      <c r="W3688" s="343" t="str">
        <f>IFERROR(IF(OR($D3688="",$E3688=0,con_Ende=0),"k.A.",IF(VLOOKUP($D3688,rng_ND,5,0)="Nein",VLOOKUP($D3688,rng_ND,2,FALSE),MIN(VLOOKUP($D3688,rng_ND,2,FALSE),A_Stammdaten!$B$19-D_SAV!$E3688+1))),"k.A.")</f>
        <v>k.A.</v>
      </c>
      <c r="X3688" s="343" t="str">
        <f t="shared" si="950"/>
        <v>k.A.</v>
      </c>
      <c r="Y3688" s="62"/>
      <c r="Z3688" s="48">
        <f t="shared" si="951"/>
        <v>0</v>
      </c>
      <c r="AA3688" s="457"/>
      <c r="AB3688" s="55">
        <f t="shared" si="943"/>
        <v>0</v>
      </c>
      <c r="AC3688" s="55">
        <f>IF(A_Stammdaten!$B$25="ja",D_SAV!AA3688,D_SAV!AB3688)</f>
        <v>0</v>
      </c>
      <c r="AD3688" s="478">
        <f>IF(AC3688=0,0,IF(U3688-(con_EOGJahr-D_SAV!E3688)&lt;=0,AC3688,AC3688/V3688))</f>
        <v>0</v>
      </c>
      <c r="AE3688" s="478">
        <f>IFERROR(IF(AND(VLOOKUP(D3688,rng_ND,5,FALSE)="Ja",D_SAV!T3688="degressiv"),D_SAV!AC3688*Y3688/100,0),0)</f>
        <v>0</v>
      </c>
      <c r="AF3688" s="55">
        <f>IFERROR(IF(VLOOKUP(D3688,rng_ND,5,FALSE)="Ja",MAX(D_SAV!AD3688:AE3688),D_SAV!AD3688),0)</f>
        <v>0</v>
      </c>
      <c r="AG3688" s="55">
        <f t="shared" si="944"/>
        <v>0</v>
      </c>
      <c r="AH3688" s="55">
        <f t="shared" si="945"/>
        <v>0</v>
      </c>
      <c r="AI3688" s="55">
        <f t="shared" si="946"/>
        <v>0</v>
      </c>
      <c r="AJ3688" s="55">
        <f t="shared" si="947"/>
        <v>0</v>
      </c>
      <c r="AK3688" s="55">
        <f t="shared" si="938"/>
        <v>0</v>
      </c>
      <c r="AL3688" s="55">
        <f t="shared" si="939"/>
        <v>0</v>
      </c>
      <c r="AM3688" s="55">
        <f t="shared" si="940"/>
        <v>0</v>
      </c>
    </row>
    <row r="3689" spans="1:39" x14ac:dyDescent="0.25">
      <c r="A3689" s="47">
        <v>3685</v>
      </c>
      <c r="B3689" s="358" t="str">
        <f>IF(AND(E3689&lt;&gt;0,D3689&lt;&gt;0,F3689&lt;&gt;0),IF(C3689&lt;&gt;0,CONCATENATE(C3689,"-AGr",VLOOKUP(D3689,Listen!$A$2:$G$45,7,FALSE),"-",E3689,"-",F3689,),CONCATENATE("AGr",VLOOKUP(D3689,Listen!$A$2:$G$45,7,FALSE),"-",E3689,"-",F3689)),"keine vollständige ID")</f>
        <v>keine vollständige ID</v>
      </c>
      <c r="C3689" s="359">
        <f>'[2]III_SAV-Details_NB'!B3695</f>
        <v>0</v>
      </c>
      <c r="D3689" s="359">
        <f>'[2]III_SAV-Details_NB'!C3695</f>
        <v>0</v>
      </c>
      <c r="E3689" s="359">
        <f>'[2]III_SAV-Details_NB'!D3695</f>
        <v>0</v>
      </c>
      <c r="F3689" s="490"/>
      <c r="G3689" s="281">
        <f>'[2]III_SAV-Details_NB'!X3695</f>
        <v>0</v>
      </c>
      <c r="H3689" s="281">
        <f t="shared" si="941"/>
        <v>0</v>
      </c>
      <c r="I3689" s="281">
        <f>IF(con_EOGJahr=2025,'[2]III_SAV-Details_NB'!AA3695,IF(con_EOGJahr=2026,'[2]III_SAV-Details_NB'!AB3695,'[2]III_SAV-Details_NB'!AC3695))</f>
        <v>0</v>
      </c>
      <c r="J3689" s="282"/>
      <c r="K3689" s="282"/>
      <c r="L3689" s="282"/>
      <c r="M3689" s="282"/>
      <c r="N3689" s="282"/>
      <c r="O3689" s="282"/>
      <c r="P3689" s="52">
        <f t="shared" si="942"/>
        <v>0</v>
      </c>
      <c r="Q3689" s="60"/>
      <c r="R3689" s="53">
        <f t="shared" si="948"/>
        <v>0</v>
      </c>
      <c r="S3689" s="59"/>
      <c r="T3689" s="61"/>
      <c r="U3689" s="342" t="str">
        <f t="shared" si="952"/>
        <v>k.A.</v>
      </c>
      <c r="V3689" s="343" t="str">
        <f t="shared" si="949"/>
        <v>k.A.</v>
      </c>
      <c r="W3689" s="343" t="str">
        <f>IFERROR(IF(OR($D3689="",$E3689=0,con_Ende=0),"k.A.",IF(VLOOKUP($D3689,rng_ND,5,0)="Nein",VLOOKUP($D3689,rng_ND,2,FALSE),MIN(VLOOKUP($D3689,rng_ND,2,FALSE),A_Stammdaten!$B$19-D_SAV!$E3689+1))),"k.A.")</f>
        <v>k.A.</v>
      </c>
      <c r="X3689" s="343" t="str">
        <f t="shared" si="950"/>
        <v>k.A.</v>
      </c>
      <c r="Y3689" s="62"/>
      <c r="Z3689" s="48">
        <f t="shared" si="951"/>
        <v>0</v>
      </c>
      <c r="AA3689" s="457"/>
      <c r="AB3689" s="55">
        <f t="shared" si="943"/>
        <v>0</v>
      </c>
      <c r="AC3689" s="55">
        <f>IF(A_Stammdaten!$B$25="ja",D_SAV!AA3689,D_SAV!AB3689)</f>
        <v>0</v>
      </c>
      <c r="AD3689" s="478">
        <f>IF(AC3689=0,0,IF(U3689-(con_EOGJahr-D_SAV!E3689)&lt;=0,AC3689,AC3689/V3689))</f>
        <v>0</v>
      </c>
      <c r="AE3689" s="478">
        <f>IFERROR(IF(AND(VLOOKUP(D3689,rng_ND,5,FALSE)="Ja",D_SAV!T3689="degressiv"),D_SAV!AC3689*Y3689/100,0),0)</f>
        <v>0</v>
      </c>
      <c r="AF3689" s="55">
        <f>IFERROR(IF(VLOOKUP(D3689,rng_ND,5,FALSE)="Ja",MAX(D_SAV!AD3689:AE3689),D_SAV!AD3689),0)</f>
        <v>0</v>
      </c>
      <c r="AG3689" s="55">
        <f t="shared" si="944"/>
        <v>0</v>
      </c>
      <c r="AH3689" s="55">
        <f t="shared" si="945"/>
        <v>0</v>
      </c>
      <c r="AI3689" s="55">
        <f t="shared" si="946"/>
        <v>0</v>
      </c>
      <c r="AJ3689" s="55">
        <f t="shared" si="947"/>
        <v>0</v>
      </c>
      <c r="AK3689" s="55">
        <f t="shared" si="938"/>
        <v>0</v>
      </c>
      <c r="AL3689" s="55">
        <f t="shared" si="939"/>
        <v>0</v>
      </c>
      <c r="AM3689" s="55">
        <f t="shared" si="940"/>
        <v>0</v>
      </c>
    </row>
    <row r="3690" spans="1:39" x14ac:dyDescent="0.25">
      <c r="A3690" s="47">
        <v>3686</v>
      </c>
      <c r="B3690" s="358" t="str">
        <f>IF(AND(E3690&lt;&gt;0,D3690&lt;&gt;0,F3690&lt;&gt;0),IF(C3690&lt;&gt;0,CONCATENATE(C3690,"-AGr",VLOOKUP(D3690,Listen!$A$2:$G$45,7,FALSE),"-",E3690,"-",F3690,),CONCATENATE("AGr",VLOOKUP(D3690,Listen!$A$2:$G$45,7,FALSE),"-",E3690,"-",F3690)),"keine vollständige ID")</f>
        <v>keine vollständige ID</v>
      </c>
      <c r="C3690" s="359">
        <f>'[2]III_SAV-Details_NB'!B3696</f>
        <v>0</v>
      </c>
      <c r="D3690" s="359">
        <f>'[2]III_SAV-Details_NB'!C3696</f>
        <v>0</v>
      </c>
      <c r="E3690" s="359">
        <f>'[2]III_SAV-Details_NB'!D3696</f>
        <v>0</v>
      </c>
      <c r="F3690" s="490"/>
      <c r="G3690" s="281">
        <f>'[2]III_SAV-Details_NB'!X3696</f>
        <v>0</v>
      </c>
      <c r="H3690" s="281">
        <f t="shared" si="941"/>
        <v>0</v>
      </c>
      <c r="I3690" s="281">
        <f>IF(con_EOGJahr=2025,'[2]III_SAV-Details_NB'!AA3696,IF(con_EOGJahr=2026,'[2]III_SAV-Details_NB'!AB3696,'[2]III_SAV-Details_NB'!AC3696))</f>
        <v>0</v>
      </c>
      <c r="J3690" s="282"/>
      <c r="K3690" s="282"/>
      <c r="L3690" s="282"/>
      <c r="M3690" s="282"/>
      <c r="N3690" s="282"/>
      <c r="O3690" s="282"/>
      <c r="P3690" s="52">
        <f t="shared" si="942"/>
        <v>0</v>
      </c>
      <c r="Q3690" s="60"/>
      <c r="R3690" s="53">
        <f t="shared" si="948"/>
        <v>0</v>
      </c>
      <c r="S3690" s="59"/>
      <c r="T3690" s="61"/>
      <c r="U3690" s="342" t="str">
        <f t="shared" si="952"/>
        <v>k.A.</v>
      </c>
      <c r="V3690" s="343" t="str">
        <f t="shared" si="949"/>
        <v>k.A.</v>
      </c>
      <c r="W3690" s="343" t="str">
        <f>IFERROR(IF(OR($D3690="",$E3690=0,con_Ende=0),"k.A.",IF(VLOOKUP($D3690,rng_ND,5,0)="Nein",VLOOKUP($D3690,rng_ND,2,FALSE),MIN(VLOOKUP($D3690,rng_ND,2,FALSE),A_Stammdaten!$B$19-D_SAV!$E3690+1))),"k.A.")</f>
        <v>k.A.</v>
      </c>
      <c r="X3690" s="343" t="str">
        <f t="shared" si="950"/>
        <v>k.A.</v>
      </c>
      <c r="Y3690" s="62"/>
      <c r="Z3690" s="48">
        <f t="shared" si="951"/>
        <v>0</v>
      </c>
      <c r="AA3690" s="457"/>
      <c r="AB3690" s="55">
        <f t="shared" si="943"/>
        <v>0</v>
      </c>
      <c r="AC3690" s="55">
        <f>IF(A_Stammdaten!$B$25="ja",D_SAV!AA3690,D_SAV!AB3690)</f>
        <v>0</v>
      </c>
      <c r="AD3690" s="478">
        <f>IF(AC3690=0,0,IF(U3690-(con_EOGJahr-D_SAV!E3690)&lt;=0,AC3690,AC3690/V3690))</f>
        <v>0</v>
      </c>
      <c r="AE3690" s="478">
        <f>IFERROR(IF(AND(VLOOKUP(D3690,rng_ND,5,FALSE)="Ja",D_SAV!T3690="degressiv"),D_SAV!AC3690*Y3690/100,0),0)</f>
        <v>0</v>
      </c>
      <c r="AF3690" s="55">
        <f>IFERROR(IF(VLOOKUP(D3690,rng_ND,5,FALSE)="Ja",MAX(D_SAV!AD3690:AE3690),D_SAV!AD3690),0)</f>
        <v>0</v>
      </c>
      <c r="AG3690" s="55">
        <f t="shared" si="944"/>
        <v>0</v>
      </c>
      <c r="AH3690" s="55">
        <f t="shared" si="945"/>
        <v>0</v>
      </c>
      <c r="AI3690" s="55">
        <f t="shared" si="946"/>
        <v>0</v>
      </c>
      <c r="AJ3690" s="55">
        <f t="shared" si="947"/>
        <v>0</v>
      </c>
      <c r="AK3690" s="55">
        <f t="shared" si="938"/>
        <v>0</v>
      </c>
      <c r="AL3690" s="55">
        <f t="shared" si="939"/>
        <v>0</v>
      </c>
      <c r="AM3690" s="55">
        <f t="shared" si="940"/>
        <v>0</v>
      </c>
    </row>
    <row r="3691" spans="1:39" x14ac:dyDescent="0.25">
      <c r="A3691" s="47">
        <v>3687</v>
      </c>
      <c r="B3691" s="358" t="str">
        <f>IF(AND(E3691&lt;&gt;0,D3691&lt;&gt;0,F3691&lt;&gt;0),IF(C3691&lt;&gt;0,CONCATENATE(C3691,"-AGr",VLOOKUP(D3691,Listen!$A$2:$G$45,7,FALSE),"-",E3691,"-",F3691,),CONCATENATE("AGr",VLOOKUP(D3691,Listen!$A$2:$G$45,7,FALSE),"-",E3691,"-",F3691)),"keine vollständige ID")</f>
        <v>keine vollständige ID</v>
      </c>
      <c r="C3691" s="359">
        <f>'[2]III_SAV-Details_NB'!B3697</f>
        <v>0</v>
      </c>
      <c r="D3691" s="359">
        <f>'[2]III_SAV-Details_NB'!C3697</f>
        <v>0</v>
      </c>
      <c r="E3691" s="359">
        <f>'[2]III_SAV-Details_NB'!D3697</f>
        <v>0</v>
      </c>
      <c r="F3691" s="490"/>
      <c r="G3691" s="281">
        <f>'[2]III_SAV-Details_NB'!X3697</f>
        <v>0</v>
      </c>
      <c r="H3691" s="281">
        <f t="shared" si="941"/>
        <v>0</v>
      </c>
      <c r="I3691" s="281">
        <f>IF(con_EOGJahr=2025,'[2]III_SAV-Details_NB'!AA3697,IF(con_EOGJahr=2026,'[2]III_SAV-Details_NB'!AB3697,'[2]III_SAV-Details_NB'!AC3697))</f>
        <v>0</v>
      </c>
      <c r="J3691" s="282"/>
      <c r="K3691" s="282"/>
      <c r="L3691" s="282"/>
      <c r="M3691" s="282"/>
      <c r="N3691" s="282"/>
      <c r="O3691" s="282"/>
      <c r="P3691" s="52">
        <f t="shared" si="942"/>
        <v>0</v>
      </c>
      <c r="Q3691" s="60"/>
      <c r="R3691" s="53">
        <f t="shared" si="948"/>
        <v>0</v>
      </c>
      <c r="S3691" s="59"/>
      <c r="T3691" s="61"/>
      <c r="U3691" s="342" t="str">
        <f t="shared" si="952"/>
        <v>k.A.</v>
      </c>
      <c r="V3691" s="343" t="str">
        <f t="shared" si="949"/>
        <v>k.A.</v>
      </c>
      <c r="W3691" s="343" t="str">
        <f>IFERROR(IF(OR($D3691="",$E3691=0,con_Ende=0),"k.A.",IF(VLOOKUP($D3691,rng_ND,5,0)="Nein",VLOOKUP($D3691,rng_ND,2,FALSE),MIN(VLOOKUP($D3691,rng_ND,2,FALSE),A_Stammdaten!$B$19-D_SAV!$E3691+1))),"k.A.")</f>
        <v>k.A.</v>
      </c>
      <c r="X3691" s="343" t="str">
        <f t="shared" si="950"/>
        <v>k.A.</v>
      </c>
      <c r="Y3691" s="62"/>
      <c r="Z3691" s="48">
        <f t="shared" si="951"/>
        <v>0</v>
      </c>
      <c r="AA3691" s="457"/>
      <c r="AB3691" s="55">
        <f t="shared" si="943"/>
        <v>0</v>
      </c>
      <c r="AC3691" s="55">
        <f>IF(A_Stammdaten!$B$25="ja",D_SAV!AA3691,D_SAV!AB3691)</f>
        <v>0</v>
      </c>
      <c r="AD3691" s="478">
        <f>IF(AC3691=0,0,IF(U3691-(con_EOGJahr-D_SAV!E3691)&lt;=0,AC3691,AC3691/V3691))</f>
        <v>0</v>
      </c>
      <c r="AE3691" s="478">
        <f>IFERROR(IF(AND(VLOOKUP(D3691,rng_ND,5,FALSE)="Ja",D_SAV!T3691="degressiv"),D_SAV!AC3691*Y3691/100,0),0)</f>
        <v>0</v>
      </c>
      <c r="AF3691" s="55">
        <f>IFERROR(IF(VLOOKUP(D3691,rng_ND,5,FALSE)="Ja",MAX(D_SAV!AD3691:AE3691),D_SAV!AD3691),0)</f>
        <v>0</v>
      </c>
      <c r="AG3691" s="55">
        <f t="shared" si="944"/>
        <v>0</v>
      </c>
      <c r="AH3691" s="55">
        <f t="shared" si="945"/>
        <v>0</v>
      </c>
      <c r="AI3691" s="55">
        <f t="shared" si="946"/>
        <v>0</v>
      </c>
      <c r="AJ3691" s="55">
        <f t="shared" si="947"/>
        <v>0</v>
      </c>
      <c r="AK3691" s="55">
        <f t="shared" si="938"/>
        <v>0</v>
      </c>
      <c r="AL3691" s="55">
        <f t="shared" si="939"/>
        <v>0</v>
      </c>
      <c r="AM3691" s="55">
        <f t="shared" si="940"/>
        <v>0</v>
      </c>
    </row>
    <row r="3692" spans="1:39" x14ac:dyDescent="0.25">
      <c r="A3692" s="47">
        <v>3688</v>
      </c>
      <c r="B3692" s="358" t="str">
        <f>IF(AND(E3692&lt;&gt;0,D3692&lt;&gt;0,F3692&lt;&gt;0),IF(C3692&lt;&gt;0,CONCATENATE(C3692,"-AGr",VLOOKUP(D3692,Listen!$A$2:$G$45,7,FALSE),"-",E3692,"-",F3692,),CONCATENATE("AGr",VLOOKUP(D3692,Listen!$A$2:$G$45,7,FALSE),"-",E3692,"-",F3692)),"keine vollständige ID")</f>
        <v>keine vollständige ID</v>
      </c>
      <c r="C3692" s="359">
        <f>'[2]III_SAV-Details_NB'!B3698</f>
        <v>0</v>
      </c>
      <c r="D3692" s="359">
        <f>'[2]III_SAV-Details_NB'!C3698</f>
        <v>0</v>
      </c>
      <c r="E3692" s="359">
        <f>'[2]III_SAV-Details_NB'!D3698</f>
        <v>0</v>
      </c>
      <c r="F3692" s="490"/>
      <c r="G3692" s="281">
        <f>'[2]III_SAV-Details_NB'!X3698</f>
        <v>0</v>
      </c>
      <c r="H3692" s="281">
        <f t="shared" si="941"/>
        <v>0</v>
      </c>
      <c r="I3692" s="281">
        <f>IF(con_EOGJahr=2025,'[2]III_SAV-Details_NB'!AA3698,IF(con_EOGJahr=2026,'[2]III_SAV-Details_NB'!AB3698,'[2]III_SAV-Details_NB'!AC3698))</f>
        <v>0</v>
      </c>
      <c r="J3692" s="282"/>
      <c r="K3692" s="282"/>
      <c r="L3692" s="282"/>
      <c r="M3692" s="282"/>
      <c r="N3692" s="282"/>
      <c r="O3692" s="282"/>
      <c r="P3692" s="52">
        <f t="shared" si="942"/>
        <v>0</v>
      </c>
      <c r="Q3692" s="60"/>
      <c r="R3692" s="53">
        <f t="shared" si="948"/>
        <v>0</v>
      </c>
      <c r="S3692" s="59"/>
      <c r="T3692" s="61"/>
      <c r="U3692" s="342" t="str">
        <f t="shared" si="952"/>
        <v>k.A.</v>
      </c>
      <c r="V3692" s="343" t="str">
        <f t="shared" si="949"/>
        <v>k.A.</v>
      </c>
      <c r="W3692" s="343" t="str">
        <f>IFERROR(IF(OR($D3692="",$E3692=0,con_Ende=0),"k.A.",IF(VLOOKUP($D3692,rng_ND,5,0)="Nein",VLOOKUP($D3692,rng_ND,2,FALSE),MIN(VLOOKUP($D3692,rng_ND,2,FALSE),A_Stammdaten!$B$19-D_SAV!$E3692+1))),"k.A.")</f>
        <v>k.A.</v>
      </c>
      <c r="X3692" s="343" t="str">
        <f t="shared" si="950"/>
        <v>k.A.</v>
      </c>
      <c r="Y3692" s="62"/>
      <c r="Z3692" s="48">
        <f t="shared" si="951"/>
        <v>0</v>
      </c>
      <c r="AA3692" s="457"/>
      <c r="AB3692" s="55">
        <f t="shared" si="943"/>
        <v>0</v>
      </c>
      <c r="AC3692" s="55">
        <f>IF(A_Stammdaten!$B$25="ja",D_SAV!AA3692,D_SAV!AB3692)</f>
        <v>0</v>
      </c>
      <c r="AD3692" s="478">
        <f>IF(AC3692=0,0,IF(U3692-(con_EOGJahr-D_SAV!E3692)&lt;=0,AC3692,AC3692/V3692))</f>
        <v>0</v>
      </c>
      <c r="AE3692" s="478">
        <f>IFERROR(IF(AND(VLOOKUP(D3692,rng_ND,5,FALSE)="Ja",D_SAV!T3692="degressiv"),D_SAV!AC3692*Y3692/100,0),0)</f>
        <v>0</v>
      </c>
      <c r="AF3692" s="55">
        <f>IFERROR(IF(VLOOKUP(D3692,rng_ND,5,FALSE)="Ja",MAX(D_SAV!AD3692:AE3692),D_SAV!AD3692),0)</f>
        <v>0</v>
      </c>
      <c r="AG3692" s="55">
        <f t="shared" si="944"/>
        <v>0</v>
      </c>
      <c r="AH3692" s="55">
        <f t="shared" si="945"/>
        <v>0</v>
      </c>
      <c r="AI3692" s="55">
        <f t="shared" si="946"/>
        <v>0</v>
      </c>
      <c r="AJ3692" s="55">
        <f t="shared" si="947"/>
        <v>0</v>
      </c>
      <c r="AK3692" s="55">
        <f t="shared" si="938"/>
        <v>0</v>
      </c>
      <c r="AL3692" s="55">
        <f t="shared" si="939"/>
        <v>0</v>
      </c>
      <c r="AM3692" s="55">
        <f t="shared" si="940"/>
        <v>0</v>
      </c>
    </row>
    <row r="3693" spans="1:39" x14ac:dyDescent="0.25">
      <c r="A3693" s="47">
        <v>3689</v>
      </c>
      <c r="B3693" s="358" t="str">
        <f>IF(AND(E3693&lt;&gt;0,D3693&lt;&gt;0,F3693&lt;&gt;0),IF(C3693&lt;&gt;0,CONCATENATE(C3693,"-AGr",VLOOKUP(D3693,Listen!$A$2:$G$45,7,FALSE),"-",E3693,"-",F3693,),CONCATENATE("AGr",VLOOKUP(D3693,Listen!$A$2:$G$45,7,FALSE),"-",E3693,"-",F3693)),"keine vollständige ID")</f>
        <v>keine vollständige ID</v>
      </c>
      <c r="C3693" s="359">
        <f>'[2]III_SAV-Details_NB'!B3699</f>
        <v>0</v>
      </c>
      <c r="D3693" s="359">
        <f>'[2]III_SAV-Details_NB'!C3699</f>
        <v>0</v>
      </c>
      <c r="E3693" s="359">
        <f>'[2]III_SAV-Details_NB'!D3699</f>
        <v>0</v>
      </c>
      <c r="F3693" s="490"/>
      <c r="G3693" s="281">
        <f>'[2]III_SAV-Details_NB'!X3699</f>
        <v>0</v>
      </c>
      <c r="H3693" s="281">
        <f t="shared" si="941"/>
        <v>0</v>
      </c>
      <c r="I3693" s="281">
        <f>IF(con_EOGJahr=2025,'[2]III_SAV-Details_NB'!AA3699,IF(con_EOGJahr=2026,'[2]III_SAV-Details_NB'!AB3699,'[2]III_SAV-Details_NB'!AC3699))</f>
        <v>0</v>
      </c>
      <c r="J3693" s="282"/>
      <c r="K3693" s="282"/>
      <c r="L3693" s="282"/>
      <c r="M3693" s="282"/>
      <c r="N3693" s="282"/>
      <c r="O3693" s="282"/>
      <c r="P3693" s="52">
        <f t="shared" si="942"/>
        <v>0</v>
      </c>
      <c r="Q3693" s="60"/>
      <c r="R3693" s="53">
        <f t="shared" si="948"/>
        <v>0</v>
      </c>
      <c r="S3693" s="59"/>
      <c r="T3693" s="61"/>
      <c r="U3693" s="342" t="str">
        <f t="shared" si="952"/>
        <v>k.A.</v>
      </c>
      <c r="V3693" s="343" t="str">
        <f t="shared" si="949"/>
        <v>k.A.</v>
      </c>
      <c r="W3693" s="343" t="str">
        <f>IFERROR(IF(OR($D3693="",$E3693=0,con_Ende=0),"k.A.",IF(VLOOKUP($D3693,rng_ND,5,0)="Nein",VLOOKUP($D3693,rng_ND,2,FALSE),MIN(VLOOKUP($D3693,rng_ND,2,FALSE),A_Stammdaten!$B$19-D_SAV!$E3693+1))),"k.A.")</f>
        <v>k.A.</v>
      </c>
      <c r="X3693" s="343" t="str">
        <f t="shared" si="950"/>
        <v>k.A.</v>
      </c>
      <c r="Y3693" s="62"/>
      <c r="Z3693" s="48">
        <f t="shared" si="951"/>
        <v>0</v>
      </c>
      <c r="AA3693" s="457"/>
      <c r="AB3693" s="55">
        <f t="shared" si="943"/>
        <v>0</v>
      </c>
      <c r="AC3693" s="55">
        <f>IF(A_Stammdaten!$B$25="ja",D_SAV!AA3693,D_SAV!AB3693)</f>
        <v>0</v>
      </c>
      <c r="AD3693" s="478">
        <f>IF(AC3693=0,0,IF(U3693-(con_EOGJahr-D_SAV!E3693)&lt;=0,AC3693,AC3693/V3693))</f>
        <v>0</v>
      </c>
      <c r="AE3693" s="478">
        <f>IFERROR(IF(AND(VLOOKUP(D3693,rng_ND,5,FALSE)="Ja",D_SAV!T3693="degressiv"),D_SAV!AC3693*Y3693/100,0),0)</f>
        <v>0</v>
      </c>
      <c r="AF3693" s="55">
        <f>IFERROR(IF(VLOOKUP(D3693,rng_ND,5,FALSE)="Ja",MAX(D_SAV!AD3693:AE3693),D_SAV!AD3693),0)</f>
        <v>0</v>
      </c>
      <c r="AG3693" s="55">
        <f t="shared" si="944"/>
        <v>0</v>
      </c>
      <c r="AH3693" s="55">
        <f t="shared" si="945"/>
        <v>0</v>
      </c>
      <c r="AI3693" s="55">
        <f t="shared" si="946"/>
        <v>0</v>
      </c>
      <c r="AJ3693" s="55">
        <f t="shared" si="947"/>
        <v>0</v>
      </c>
      <c r="AK3693" s="55">
        <f t="shared" si="938"/>
        <v>0</v>
      </c>
      <c r="AL3693" s="55">
        <f t="shared" si="939"/>
        <v>0</v>
      </c>
      <c r="AM3693" s="55">
        <f t="shared" si="940"/>
        <v>0</v>
      </c>
    </row>
    <row r="3694" spans="1:39" x14ac:dyDescent="0.25">
      <c r="A3694" s="47">
        <v>3690</v>
      </c>
      <c r="B3694" s="358" t="str">
        <f>IF(AND(E3694&lt;&gt;0,D3694&lt;&gt;0,F3694&lt;&gt;0),IF(C3694&lt;&gt;0,CONCATENATE(C3694,"-AGr",VLOOKUP(D3694,Listen!$A$2:$G$45,7,FALSE),"-",E3694,"-",F3694,),CONCATENATE("AGr",VLOOKUP(D3694,Listen!$A$2:$G$45,7,FALSE),"-",E3694,"-",F3694)),"keine vollständige ID")</f>
        <v>keine vollständige ID</v>
      </c>
      <c r="C3694" s="359">
        <f>'[2]III_SAV-Details_NB'!B3700</f>
        <v>0</v>
      </c>
      <c r="D3694" s="359">
        <f>'[2]III_SAV-Details_NB'!C3700</f>
        <v>0</v>
      </c>
      <c r="E3694" s="359">
        <f>'[2]III_SAV-Details_NB'!D3700</f>
        <v>0</v>
      </c>
      <c r="F3694" s="490"/>
      <c r="G3694" s="281">
        <f>'[2]III_SAV-Details_NB'!X3700</f>
        <v>0</v>
      </c>
      <c r="H3694" s="281">
        <f t="shared" si="941"/>
        <v>0</v>
      </c>
      <c r="I3694" s="281">
        <f>IF(con_EOGJahr=2025,'[2]III_SAV-Details_NB'!AA3700,IF(con_EOGJahr=2026,'[2]III_SAV-Details_NB'!AB3700,'[2]III_SAV-Details_NB'!AC3700))</f>
        <v>0</v>
      </c>
      <c r="J3694" s="282"/>
      <c r="K3694" s="282"/>
      <c r="L3694" s="282"/>
      <c r="M3694" s="282"/>
      <c r="N3694" s="282"/>
      <c r="O3694" s="282"/>
      <c r="P3694" s="52">
        <f t="shared" si="942"/>
        <v>0</v>
      </c>
      <c r="Q3694" s="60"/>
      <c r="R3694" s="53">
        <f t="shared" si="948"/>
        <v>0</v>
      </c>
      <c r="S3694" s="59"/>
      <c r="T3694" s="61"/>
      <c r="U3694" s="342" t="str">
        <f t="shared" si="952"/>
        <v>k.A.</v>
      </c>
      <c r="V3694" s="343" t="str">
        <f t="shared" si="949"/>
        <v>k.A.</v>
      </c>
      <c r="W3694" s="343" t="str">
        <f>IFERROR(IF(OR($D3694="",$E3694=0,con_Ende=0),"k.A.",IF(VLOOKUP($D3694,rng_ND,5,0)="Nein",VLOOKUP($D3694,rng_ND,2,FALSE),MIN(VLOOKUP($D3694,rng_ND,2,FALSE),A_Stammdaten!$B$19-D_SAV!$E3694+1))),"k.A.")</f>
        <v>k.A.</v>
      </c>
      <c r="X3694" s="343" t="str">
        <f t="shared" si="950"/>
        <v>k.A.</v>
      </c>
      <c r="Y3694" s="62"/>
      <c r="Z3694" s="48">
        <f t="shared" si="951"/>
        <v>0</v>
      </c>
      <c r="AA3694" s="457"/>
      <c r="AB3694" s="55">
        <f t="shared" si="943"/>
        <v>0</v>
      </c>
      <c r="AC3694" s="55">
        <f>IF(A_Stammdaten!$B$25="ja",D_SAV!AA3694,D_SAV!AB3694)</f>
        <v>0</v>
      </c>
      <c r="AD3694" s="478">
        <f>IF(AC3694=0,0,IF(U3694-(con_EOGJahr-D_SAV!E3694)&lt;=0,AC3694,AC3694/V3694))</f>
        <v>0</v>
      </c>
      <c r="AE3694" s="478">
        <f>IFERROR(IF(AND(VLOOKUP(D3694,rng_ND,5,FALSE)="Ja",D_SAV!T3694="degressiv"),D_SAV!AC3694*Y3694/100,0),0)</f>
        <v>0</v>
      </c>
      <c r="AF3694" s="55">
        <f>IFERROR(IF(VLOOKUP(D3694,rng_ND,5,FALSE)="Ja",MAX(D_SAV!AD3694:AE3694),D_SAV!AD3694),0)</f>
        <v>0</v>
      </c>
      <c r="AG3694" s="55">
        <f t="shared" si="944"/>
        <v>0</v>
      </c>
      <c r="AH3694" s="55">
        <f t="shared" si="945"/>
        <v>0</v>
      </c>
      <c r="AI3694" s="55">
        <f t="shared" si="946"/>
        <v>0</v>
      </c>
      <c r="AJ3694" s="55">
        <f t="shared" si="947"/>
        <v>0</v>
      </c>
      <c r="AK3694" s="55">
        <f t="shared" si="938"/>
        <v>0</v>
      </c>
      <c r="AL3694" s="55">
        <f t="shared" si="939"/>
        <v>0</v>
      </c>
      <c r="AM3694" s="55">
        <f t="shared" si="940"/>
        <v>0</v>
      </c>
    </row>
    <row r="3695" spans="1:39" x14ac:dyDescent="0.25">
      <c r="A3695" s="47">
        <v>3691</v>
      </c>
      <c r="B3695" s="358" t="str">
        <f>IF(AND(E3695&lt;&gt;0,D3695&lt;&gt;0,F3695&lt;&gt;0),IF(C3695&lt;&gt;0,CONCATENATE(C3695,"-AGr",VLOOKUP(D3695,Listen!$A$2:$G$45,7,FALSE),"-",E3695,"-",F3695,),CONCATENATE("AGr",VLOOKUP(D3695,Listen!$A$2:$G$45,7,FALSE),"-",E3695,"-",F3695)),"keine vollständige ID")</f>
        <v>keine vollständige ID</v>
      </c>
      <c r="C3695" s="359">
        <f>'[2]III_SAV-Details_NB'!B3701</f>
        <v>0</v>
      </c>
      <c r="D3695" s="359">
        <f>'[2]III_SAV-Details_NB'!C3701</f>
        <v>0</v>
      </c>
      <c r="E3695" s="359">
        <f>'[2]III_SAV-Details_NB'!D3701</f>
        <v>0</v>
      </c>
      <c r="F3695" s="490"/>
      <c r="G3695" s="281">
        <f>'[2]III_SAV-Details_NB'!X3701</f>
        <v>0</v>
      </c>
      <c r="H3695" s="281">
        <f t="shared" si="941"/>
        <v>0</v>
      </c>
      <c r="I3695" s="281">
        <f>IF(con_EOGJahr=2025,'[2]III_SAV-Details_NB'!AA3701,IF(con_EOGJahr=2026,'[2]III_SAV-Details_NB'!AB3701,'[2]III_SAV-Details_NB'!AC3701))</f>
        <v>0</v>
      </c>
      <c r="J3695" s="282"/>
      <c r="K3695" s="282"/>
      <c r="L3695" s="282"/>
      <c r="M3695" s="282"/>
      <c r="N3695" s="282"/>
      <c r="O3695" s="282"/>
      <c r="P3695" s="52">
        <f t="shared" si="942"/>
        <v>0</v>
      </c>
      <c r="Q3695" s="60"/>
      <c r="R3695" s="53">
        <f t="shared" si="948"/>
        <v>0</v>
      </c>
      <c r="S3695" s="59"/>
      <c r="T3695" s="61"/>
      <c r="U3695" s="342" t="str">
        <f t="shared" si="952"/>
        <v>k.A.</v>
      </c>
      <c r="V3695" s="343" t="str">
        <f t="shared" si="949"/>
        <v>k.A.</v>
      </c>
      <c r="W3695" s="343" t="str">
        <f>IFERROR(IF(OR($D3695="",$E3695=0,con_Ende=0),"k.A.",IF(VLOOKUP($D3695,rng_ND,5,0)="Nein",VLOOKUP($D3695,rng_ND,2,FALSE),MIN(VLOOKUP($D3695,rng_ND,2,FALSE),A_Stammdaten!$B$19-D_SAV!$E3695+1))),"k.A.")</f>
        <v>k.A.</v>
      </c>
      <c r="X3695" s="343" t="str">
        <f t="shared" si="950"/>
        <v>k.A.</v>
      </c>
      <c r="Y3695" s="62"/>
      <c r="Z3695" s="48">
        <f t="shared" si="951"/>
        <v>0</v>
      </c>
      <c r="AA3695" s="457"/>
      <c r="AB3695" s="55">
        <f t="shared" si="943"/>
        <v>0</v>
      </c>
      <c r="AC3695" s="55">
        <f>IF(A_Stammdaten!$B$25="ja",D_SAV!AA3695,D_SAV!AB3695)</f>
        <v>0</v>
      </c>
      <c r="AD3695" s="478">
        <f>IF(AC3695=0,0,IF(U3695-(con_EOGJahr-D_SAV!E3695)&lt;=0,AC3695,AC3695/V3695))</f>
        <v>0</v>
      </c>
      <c r="AE3695" s="478">
        <f>IFERROR(IF(AND(VLOOKUP(D3695,rng_ND,5,FALSE)="Ja",D_SAV!T3695="degressiv"),D_SAV!AC3695*Y3695/100,0),0)</f>
        <v>0</v>
      </c>
      <c r="AF3695" s="55">
        <f>IFERROR(IF(VLOOKUP(D3695,rng_ND,5,FALSE)="Ja",MAX(D_SAV!AD3695:AE3695),D_SAV!AD3695),0)</f>
        <v>0</v>
      </c>
      <c r="AG3695" s="55">
        <f t="shared" si="944"/>
        <v>0</v>
      </c>
      <c r="AH3695" s="55">
        <f t="shared" si="945"/>
        <v>0</v>
      </c>
      <c r="AI3695" s="55">
        <f t="shared" si="946"/>
        <v>0</v>
      </c>
      <c r="AJ3695" s="55">
        <f t="shared" si="947"/>
        <v>0</v>
      </c>
      <c r="AK3695" s="55">
        <f t="shared" si="938"/>
        <v>0</v>
      </c>
      <c r="AL3695" s="55">
        <f t="shared" si="939"/>
        <v>0</v>
      </c>
      <c r="AM3695" s="55">
        <f t="shared" si="940"/>
        <v>0</v>
      </c>
    </row>
    <row r="3696" spans="1:39" x14ac:dyDescent="0.25">
      <c r="A3696" s="47">
        <v>3692</v>
      </c>
      <c r="B3696" s="358" t="str">
        <f>IF(AND(E3696&lt;&gt;0,D3696&lt;&gt;0,F3696&lt;&gt;0),IF(C3696&lt;&gt;0,CONCATENATE(C3696,"-AGr",VLOOKUP(D3696,Listen!$A$2:$G$45,7,FALSE),"-",E3696,"-",F3696,),CONCATENATE("AGr",VLOOKUP(D3696,Listen!$A$2:$G$45,7,FALSE),"-",E3696,"-",F3696)),"keine vollständige ID")</f>
        <v>keine vollständige ID</v>
      </c>
      <c r="C3696" s="359">
        <f>'[2]III_SAV-Details_NB'!B3702</f>
        <v>0</v>
      </c>
      <c r="D3696" s="359">
        <f>'[2]III_SAV-Details_NB'!C3702</f>
        <v>0</v>
      </c>
      <c r="E3696" s="359">
        <f>'[2]III_SAV-Details_NB'!D3702</f>
        <v>0</v>
      </c>
      <c r="F3696" s="490"/>
      <c r="G3696" s="281">
        <f>'[2]III_SAV-Details_NB'!X3702</f>
        <v>0</v>
      </c>
      <c r="H3696" s="281">
        <f t="shared" si="941"/>
        <v>0</v>
      </c>
      <c r="I3696" s="281">
        <f>IF(con_EOGJahr=2025,'[2]III_SAV-Details_NB'!AA3702,IF(con_EOGJahr=2026,'[2]III_SAV-Details_NB'!AB3702,'[2]III_SAV-Details_NB'!AC3702))</f>
        <v>0</v>
      </c>
      <c r="J3696" s="282"/>
      <c r="K3696" s="282"/>
      <c r="L3696" s="282"/>
      <c r="M3696" s="282"/>
      <c r="N3696" s="282"/>
      <c r="O3696" s="282"/>
      <c r="P3696" s="52">
        <f t="shared" si="942"/>
        <v>0</v>
      </c>
      <c r="Q3696" s="60"/>
      <c r="R3696" s="53">
        <f t="shared" si="948"/>
        <v>0</v>
      </c>
      <c r="S3696" s="59"/>
      <c r="T3696" s="61"/>
      <c r="U3696" s="342" t="str">
        <f t="shared" si="952"/>
        <v>k.A.</v>
      </c>
      <c r="V3696" s="343" t="str">
        <f t="shared" si="949"/>
        <v>k.A.</v>
      </c>
      <c r="W3696" s="343" t="str">
        <f>IFERROR(IF(OR($D3696="",$E3696=0,con_Ende=0),"k.A.",IF(VLOOKUP($D3696,rng_ND,5,0)="Nein",VLOOKUP($D3696,rng_ND,2,FALSE),MIN(VLOOKUP($D3696,rng_ND,2,FALSE),A_Stammdaten!$B$19-D_SAV!$E3696+1))),"k.A.")</f>
        <v>k.A.</v>
      </c>
      <c r="X3696" s="343" t="str">
        <f t="shared" si="950"/>
        <v>k.A.</v>
      </c>
      <c r="Y3696" s="62"/>
      <c r="Z3696" s="48">
        <f t="shared" si="951"/>
        <v>0</v>
      </c>
      <c r="AA3696" s="457"/>
      <c r="AB3696" s="55">
        <f t="shared" si="943"/>
        <v>0</v>
      </c>
      <c r="AC3696" s="55">
        <f>IF(A_Stammdaten!$B$25="ja",D_SAV!AA3696,D_SAV!AB3696)</f>
        <v>0</v>
      </c>
      <c r="AD3696" s="478">
        <f>IF(AC3696=0,0,IF(U3696-(con_EOGJahr-D_SAV!E3696)&lt;=0,AC3696,AC3696/V3696))</f>
        <v>0</v>
      </c>
      <c r="AE3696" s="478">
        <f>IFERROR(IF(AND(VLOOKUP(D3696,rng_ND,5,FALSE)="Ja",D_SAV!T3696="degressiv"),D_SAV!AC3696*Y3696/100,0),0)</f>
        <v>0</v>
      </c>
      <c r="AF3696" s="55">
        <f>IFERROR(IF(VLOOKUP(D3696,rng_ND,5,FALSE)="Ja",MAX(D_SAV!AD3696:AE3696),D_SAV!AD3696),0)</f>
        <v>0</v>
      </c>
      <c r="AG3696" s="55">
        <f t="shared" si="944"/>
        <v>0</v>
      </c>
      <c r="AH3696" s="55">
        <f t="shared" si="945"/>
        <v>0</v>
      </c>
      <c r="AI3696" s="55">
        <f t="shared" si="946"/>
        <v>0</v>
      </c>
      <c r="AJ3696" s="55">
        <f t="shared" si="947"/>
        <v>0</v>
      </c>
      <c r="AK3696" s="55">
        <f t="shared" si="938"/>
        <v>0</v>
      </c>
      <c r="AL3696" s="55">
        <f t="shared" si="939"/>
        <v>0</v>
      </c>
      <c r="AM3696" s="55">
        <f t="shared" si="940"/>
        <v>0</v>
      </c>
    </row>
    <row r="3697" spans="1:39" x14ac:dyDescent="0.25">
      <c r="A3697" s="47">
        <v>3693</v>
      </c>
      <c r="B3697" s="358" t="str">
        <f>IF(AND(E3697&lt;&gt;0,D3697&lt;&gt;0,F3697&lt;&gt;0),IF(C3697&lt;&gt;0,CONCATENATE(C3697,"-AGr",VLOOKUP(D3697,Listen!$A$2:$G$45,7,FALSE),"-",E3697,"-",F3697,),CONCATENATE("AGr",VLOOKUP(D3697,Listen!$A$2:$G$45,7,FALSE),"-",E3697,"-",F3697)),"keine vollständige ID")</f>
        <v>keine vollständige ID</v>
      </c>
      <c r="C3697" s="359">
        <f>'[2]III_SAV-Details_NB'!B3703</f>
        <v>0</v>
      </c>
      <c r="D3697" s="359">
        <f>'[2]III_SAV-Details_NB'!C3703</f>
        <v>0</v>
      </c>
      <c r="E3697" s="359">
        <f>'[2]III_SAV-Details_NB'!D3703</f>
        <v>0</v>
      </c>
      <c r="F3697" s="490"/>
      <c r="G3697" s="281">
        <f>'[2]III_SAV-Details_NB'!X3703</f>
        <v>0</v>
      </c>
      <c r="H3697" s="281">
        <f t="shared" si="941"/>
        <v>0</v>
      </c>
      <c r="I3697" s="281">
        <f>IF(con_EOGJahr=2025,'[2]III_SAV-Details_NB'!AA3703,IF(con_EOGJahr=2026,'[2]III_SAV-Details_NB'!AB3703,'[2]III_SAV-Details_NB'!AC3703))</f>
        <v>0</v>
      </c>
      <c r="J3697" s="282"/>
      <c r="K3697" s="282"/>
      <c r="L3697" s="282"/>
      <c r="M3697" s="282"/>
      <c r="N3697" s="282"/>
      <c r="O3697" s="282"/>
      <c r="P3697" s="52">
        <f t="shared" si="942"/>
        <v>0</v>
      </c>
      <c r="Q3697" s="60"/>
      <c r="R3697" s="53">
        <f t="shared" si="948"/>
        <v>0</v>
      </c>
      <c r="S3697" s="59"/>
      <c r="T3697" s="61"/>
      <c r="U3697" s="342" t="str">
        <f t="shared" si="952"/>
        <v>k.A.</v>
      </c>
      <c r="V3697" s="343" t="str">
        <f t="shared" si="949"/>
        <v>k.A.</v>
      </c>
      <c r="W3697" s="343" t="str">
        <f>IFERROR(IF(OR($D3697="",$E3697=0,con_Ende=0),"k.A.",IF(VLOOKUP($D3697,rng_ND,5,0)="Nein",VLOOKUP($D3697,rng_ND,2,FALSE),MIN(VLOOKUP($D3697,rng_ND,2,FALSE),A_Stammdaten!$B$19-D_SAV!$E3697+1))),"k.A.")</f>
        <v>k.A.</v>
      </c>
      <c r="X3697" s="343" t="str">
        <f t="shared" si="950"/>
        <v>k.A.</v>
      </c>
      <c r="Y3697" s="62"/>
      <c r="Z3697" s="48">
        <f t="shared" si="951"/>
        <v>0</v>
      </c>
      <c r="AA3697" s="457"/>
      <c r="AB3697" s="55">
        <f t="shared" si="943"/>
        <v>0</v>
      </c>
      <c r="AC3697" s="55">
        <f>IF(A_Stammdaten!$B$25="ja",D_SAV!AA3697,D_SAV!AB3697)</f>
        <v>0</v>
      </c>
      <c r="AD3697" s="478">
        <f>IF(AC3697=0,0,IF(U3697-(con_EOGJahr-D_SAV!E3697)&lt;=0,AC3697,AC3697/V3697))</f>
        <v>0</v>
      </c>
      <c r="AE3697" s="478">
        <f>IFERROR(IF(AND(VLOOKUP(D3697,rng_ND,5,FALSE)="Ja",D_SAV!T3697="degressiv"),D_SAV!AC3697*Y3697/100,0),0)</f>
        <v>0</v>
      </c>
      <c r="AF3697" s="55">
        <f>IFERROR(IF(VLOOKUP(D3697,rng_ND,5,FALSE)="Ja",MAX(D_SAV!AD3697:AE3697),D_SAV!AD3697),0)</f>
        <v>0</v>
      </c>
      <c r="AG3697" s="55">
        <f t="shared" si="944"/>
        <v>0</v>
      </c>
      <c r="AH3697" s="55">
        <f t="shared" si="945"/>
        <v>0</v>
      </c>
      <c r="AI3697" s="55">
        <f t="shared" si="946"/>
        <v>0</v>
      </c>
      <c r="AJ3697" s="55">
        <f t="shared" si="947"/>
        <v>0</v>
      </c>
      <c r="AK3697" s="55">
        <f t="shared" si="938"/>
        <v>0</v>
      </c>
      <c r="AL3697" s="55">
        <f t="shared" si="939"/>
        <v>0</v>
      </c>
      <c r="AM3697" s="55">
        <f t="shared" si="940"/>
        <v>0</v>
      </c>
    </row>
    <row r="3698" spans="1:39" x14ac:dyDescent="0.25">
      <c r="A3698" s="47">
        <v>3694</v>
      </c>
      <c r="B3698" s="358" t="str">
        <f>IF(AND(E3698&lt;&gt;0,D3698&lt;&gt;0,F3698&lt;&gt;0),IF(C3698&lt;&gt;0,CONCATENATE(C3698,"-AGr",VLOOKUP(D3698,Listen!$A$2:$G$45,7,FALSE),"-",E3698,"-",F3698,),CONCATENATE("AGr",VLOOKUP(D3698,Listen!$A$2:$G$45,7,FALSE),"-",E3698,"-",F3698)),"keine vollständige ID")</f>
        <v>keine vollständige ID</v>
      </c>
      <c r="C3698" s="359">
        <f>'[2]III_SAV-Details_NB'!B3704</f>
        <v>0</v>
      </c>
      <c r="D3698" s="359">
        <f>'[2]III_SAV-Details_NB'!C3704</f>
        <v>0</v>
      </c>
      <c r="E3698" s="359">
        <f>'[2]III_SAV-Details_NB'!D3704</f>
        <v>0</v>
      </c>
      <c r="F3698" s="490"/>
      <c r="G3698" s="281">
        <f>'[2]III_SAV-Details_NB'!X3704</f>
        <v>0</v>
      </c>
      <c r="H3698" s="281">
        <f t="shared" si="941"/>
        <v>0</v>
      </c>
      <c r="I3698" s="281">
        <f>IF(con_EOGJahr=2025,'[2]III_SAV-Details_NB'!AA3704,IF(con_EOGJahr=2026,'[2]III_SAV-Details_NB'!AB3704,'[2]III_SAV-Details_NB'!AC3704))</f>
        <v>0</v>
      </c>
      <c r="J3698" s="282"/>
      <c r="K3698" s="282"/>
      <c r="L3698" s="282"/>
      <c r="M3698" s="282"/>
      <c r="N3698" s="282"/>
      <c r="O3698" s="282"/>
      <c r="P3698" s="52">
        <f t="shared" si="942"/>
        <v>0</v>
      </c>
      <c r="Q3698" s="60"/>
      <c r="R3698" s="53">
        <f t="shared" si="948"/>
        <v>0</v>
      </c>
      <c r="S3698" s="59"/>
      <c r="T3698" s="61"/>
      <c r="U3698" s="342" t="str">
        <f t="shared" si="952"/>
        <v>k.A.</v>
      </c>
      <c r="V3698" s="343" t="str">
        <f t="shared" si="949"/>
        <v>k.A.</v>
      </c>
      <c r="W3698" s="343" t="str">
        <f>IFERROR(IF(OR($D3698="",$E3698=0,con_Ende=0),"k.A.",IF(VLOOKUP($D3698,rng_ND,5,0)="Nein",VLOOKUP($D3698,rng_ND,2,FALSE),MIN(VLOOKUP($D3698,rng_ND,2,FALSE),A_Stammdaten!$B$19-D_SAV!$E3698+1))),"k.A.")</f>
        <v>k.A.</v>
      </c>
      <c r="X3698" s="343" t="str">
        <f t="shared" si="950"/>
        <v>k.A.</v>
      </c>
      <c r="Y3698" s="62"/>
      <c r="Z3698" s="48">
        <f t="shared" si="951"/>
        <v>0</v>
      </c>
      <c r="AA3698" s="457"/>
      <c r="AB3698" s="55">
        <f t="shared" si="943"/>
        <v>0</v>
      </c>
      <c r="AC3698" s="55">
        <f>IF(A_Stammdaten!$B$25="ja",D_SAV!AA3698,D_SAV!AB3698)</f>
        <v>0</v>
      </c>
      <c r="AD3698" s="478">
        <f>IF(AC3698=0,0,IF(U3698-(con_EOGJahr-D_SAV!E3698)&lt;=0,AC3698,AC3698/V3698))</f>
        <v>0</v>
      </c>
      <c r="AE3698" s="478">
        <f>IFERROR(IF(AND(VLOOKUP(D3698,rng_ND,5,FALSE)="Ja",D_SAV!T3698="degressiv"),D_SAV!AC3698*Y3698/100,0),0)</f>
        <v>0</v>
      </c>
      <c r="AF3698" s="55">
        <f>IFERROR(IF(VLOOKUP(D3698,rng_ND,5,FALSE)="Ja",MAX(D_SAV!AD3698:AE3698),D_SAV!AD3698),0)</f>
        <v>0</v>
      </c>
      <c r="AG3698" s="55">
        <f t="shared" si="944"/>
        <v>0</v>
      </c>
      <c r="AH3698" s="55">
        <f t="shared" si="945"/>
        <v>0</v>
      </c>
      <c r="AI3698" s="55">
        <f t="shared" si="946"/>
        <v>0</v>
      </c>
      <c r="AJ3698" s="55">
        <f t="shared" si="947"/>
        <v>0</v>
      </c>
      <c r="AK3698" s="55">
        <f t="shared" si="938"/>
        <v>0</v>
      </c>
      <c r="AL3698" s="55">
        <f t="shared" si="939"/>
        <v>0</v>
      </c>
      <c r="AM3698" s="55">
        <f t="shared" si="940"/>
        <v>0</v>
      </c>
    </row>
    <row r="3699" spans="1:39" x14ac:dyDescent="0.25">
      <c r="A3699" s="47">
        <v>3695</v>
      </c>
      <c r="B3699" s="358" t="str">
        <f>IF(AND(E3699&lt;&gt;0,D3699&lt;&gt;0,F3699&lt;&gt;0),IF(C3699&lt;&gt;0,CONCATENATE(C3699,"-AGr",VLOOKUP(D3699,Listen!$A$2:$G$45,7,FALSE),"-",E3699,"-",F3699,),CONCATENATE("AGr",VLOOKUP(D3699,Listen!$A$2:$G$45,7,FALSE),"-",E3699,"-",F3699)),"keine vollständige ID")</f>
        <v>keine vollständige ID</v>
      </c>
      <c r="C3699" s="359">
        <f>'[2]III_SAV-Details_NB'!B3705</f>
        <v>0</v>
      </c>
      <c r="D3699" s="359">
        <f>'[2]III_SAV-Details_NB'!C3705</f>
        <v>0</v>
      </c>
      <c r="E3699" s="359">
        <f>'[2]III_SAV-Details_NB'!D3705</f>
        <v>0</v>
      </c>
      <c r="F3699" s="490"/>
      <c r="G3699" s="281">
        <f>'[2]III_SAV-Details_NB'!X3705</f>
        <v>0</v>
      </c>
      <c r="H3699" s="281">
        <f t="shared" si="941"/>
        <v>0</v>
      </c>
      <c r="I3699" s="281">
        <f>IF(con_EOGJahr=2025,'[2]III_SAV-Details_NB'!AA3705,IF(con_EOGJahr=2026,'[2]III_SAV-Details_NB'!AB3705,'[2]III_SAV-Details_NB'!AC3705))</f>
        <v>0</v>
      </c>
      <c r="J3699" s="282"/>
      <c r="K3699" s="282"/>
      <c r="L3699" s="282"/>
      <c r="M3699" s="282"/>
      <c r="N3699" s="282"/>
      <c r="O3699" s="282"/>
      <c r="P3699" s="52">
        <f t="shared" si="942"/>
        <v>0</v>
      </c>
      <c r="Q3699" s="60"/>
      <c r="R3699" s="53">
        <f t="shared" si="948"/>
        <v>0</v>
      </c>
      <c r="S3699" s="59"/>
      <c r="T3699" s="61"/>
      <c r="U3699" s="342" t="str">
        <f t="shared" si="952"/>
        <v>k.A.</v>
      </c>
      <c r="V3699" s="343" t="str">
        <f t="shared" si="949"/>
        <v>k.A.</v>
      </c>
      <c r="W3699" s="343" t="str">
        <f>IFERROR(IF(OR($D3699="",$E3699=0,con_Ende=0),"k.A.",IF(VLOOKUP($D3699,rng_ND,5,0)="Nein",VLOOKUP($D3699,rng_ND,2,FALSE),MIN(VLOOKUP($D3699,rng_ND,2,FALSE),A_Stammdaten!$B$19-D_SAV!$E3699+1))),"k.A.")</f>
        <v>k.A.</v>
      </c>
      <c r="X3699" s="343" t="str">
        <f t="shared" si="950"/>
        <v>k.A.</v>
      </c>
      <c r="Y3699" s="62"/>
      <c r="Z3699" s="48">
        <f t="shared" si="951"/>
        <v>0</v>
      </c>
      <c r="AA3699" s="457"/>
      <c r="AB3699" s="55">
        <f t="shared" si="943"/>
        <v>0</v>
      </c>
      <c r="AC3699" s="55">
        <f>IF(A_Stammdaten!$B$25="ja",D_SAV!AA3699,D_SAV!AB3699)</f>
        <v>0</v>
      </c>
      <c r="AD3699" s="478">
        <f>IF(AC3699=0,0,IF(U3699-(con_EOGJahr-D_SAV!E3699)&lt;=0,AC3699,AC3699/V3699))</f>
        <v>0</v>
      </c>
      <c r="AE3699" s="478">
        <f>IFERROR(IF(AND(VLOOKUP(D3699,rng_ND,5,FALSE)="Ja",D_SAV!T3699="degressiv"),D_SAV!AC3699*Y3699/100,0),0)</f>
        <v>0</v>
      </c>
      <c r="AF3699" s="55">
        <f>IFERROR(IF(VLOOKUP(D3699,rng_ND,5,FALSE)="Ja",MAX(D_SAV!AD3699:AE3699),D_SAV!AD3699),0)</f>
        <v>0</v>
      </c>
      <c r="AG3699" s="55">
        <f t="shared" si="944"/>
        <v>0</v>
      </c>
      <c r="AH3699" s="55">
        <f t="shared" si="945"/>
        <v>0</v>
      </c>
      <c r="AI3699" s="55">
        <f t="shared" si="946"/>
        <v>0</v>
      </c>
      <c r="AJ3699" s="55">
        <f t="shared" si="947"/>
        <v>0</v>
      </c>
      <c r="AK3699" s="55">
        <f t="shared" si="938"/>
        <v>0</v>
      </c>
      <c r="AL3699" s="55">
        <f t="shared" si="939"/>
        <v>0</v>
      </c>
      <c r="AM3699" s="55">
        <f t="shared" si="940"/>
        <v>0</v>
      </c>
    </row>
    <row r="3700" spans="1:39" x14ac:dyDescent="0.25">
      <c r="A3700" s="47">
        <v>3696</v>
      </c>
      <c r="B3700" s="358" t="str">
        <f>IF(AND(E3700&lt;&gt;0,D3700&lt;&gt;0,F3700&lt;&gt;0),IF(C3700&lt;&gt;0,CONCATENATE(C3700,"-AGr",VLOOKUP(D3700,Listen!$A$2:$G$45,7,FALSE),"-",E3700,"-",F3700,),CONCATENATE("AGr",VLOOKUP(D3700,Listen!$A$2:$G$45,7,FALSE),"-",E3700,"-",F3700)),"keine vollständige ID")</f>
        <v>keine vollständige ID</v>
      </c>
      <c r="C3700" s="359">
        <f>'[2]III_SAV-Details_NB'!B3706</f>
        <v>0</v>
      </c>
      <c r="D3700" s="359">
        <f>'[2]III_SAV-Details_NB'!C3706</f>
        <v>0</v>
      </c>
      <c r="E3700" s="359">
        <f>'[2]III_SAV-Details_NB'!D3706</f>
        <v>0</v>
      </c>
      <c r="F3700" s="490"/>
      <c r="G3700" s="281">
        <f>'[2]III_SAV-Details_NB'!X3706</f>
        <v>0</v>
      </c>
      <c r="H3700" s="281">
        <f t="shared" si="941"/>
        <v>0</v>
      </c>
      <c r="I3700" s="281">
        <f>IF(con_EOGJahr=2025,'[2]III_SAV-Details_NB'!AA3706,IF(con_EOGJahr=2026,'[2]III_SAV-Details_NB'!AB3706,'[2]III_SAV-Details_NB'!AC3706))</f>
        <v>0</v>
      </c>
      <c r="J3700" s="282"/>
      <c r="K3700" s="282"/>
      <c r="L3700" s="282"/>
      <c r="M3700" s="282"/>
      <c r="N3700" s="282"/>
      <c r="O3700" s="282"/>
      <c r="P3700" s="52">
        <f t="shared" si="942"/>
        <v>0</v>
      </c>
      <c r="Q3700" s="60"/>
      <c r="R3700" s="53">
        <f t="shared" si="948"/>
        <v>0</v>
      </c>
      <c r="S3700" s="59"/>
      <c r="T3700" s="61"/>
      <c r="U3700" s="342" t="str">
        <f t="shared" si="952"/>
        <v>k.A.</v>
      </c>
      <c r="V3700" s="343" t="str">
        <f t="shared" si="949"/>
        <v>k.A.</v>
      </c>
      <c r="W3700" s="343" t="str">
        <f>IFERROR(IF(OR($D3700="",$E3700=0,con_Ende=0),"k.A.",IF(VLOOKUP($D3700,rng_ND,5,0)="Nein",VLOOKUP($D3700,rng_ND,2,FALSE),MIN(VLOOKUP($D3700,rng_ND,2,FALSE),A_Stammdaten!$B$19-D_SAV!$E3700+1))),"k.A.")</f>
        <v>k.A.</v>
      </c>
      <c r="X3700" s="343" t="str">
        <f t="shared" si="950"/>
        <v>k.A.</v>
      </c>
      <c r="Y3700" s="62"/>
      <c r="Z3700" s="48">
        <f t="shared" si="951"/>
        <v>0</v>
      </c>
      <c r="AA3700" s="457"/>
      <c r="AB3700" s="55">
        <f t="shared" si="943"/>
        <v>0</v>
      </c>
      <c r="AC3700" s="55">
        <f>IF(A_Stammdaten!$B$25="ja",D_SAV!AA3700,D_SAV!AB3700)</f>
        <v>0</v>
      </c>
      <c r="AD3700" s="478">
        <f>IF(AC3700=0,0,IF(U3700-(con_EOGJahr-D_SAV!E3700)&lt;=0,AC3700,AC3700/V3700))</f>
        <v>0</v>
      </c>
      <c r="AE3700" s="478">
        <f>IFERROR(IF(AND(VLOOKUP(D3700,rng_ND,5,FALSE)="Ja",D_SAV!T3700="degressiv"),D_SAV!AC3700*Y3700/100,0),0)</f>
        <v>0</v>
      </c>
      <c r="AF3700" s="55">
        <f>IFERROR(IF(VLOOKUP(D3700,rng_ND,5,FALSE)="Ja",MAX(D_SAV!AD3700:AE3700),D_SAV!AD3700),0)</f>
        <v>0</v>
      </c>
      <c r="AG3700" s="55">
        <f t="shared" si="944"/>
        <v>0</v>
      </c>
      <c r="AH3700" s="55">
        <f t="shared" si="945"/>
        <v>0</v>
      </c>
      <c r="AI3700" s="55">
        <f t="shared" si="946"/>
        <v>0</v>
      </c>
      <c r="AJ3700" s="55">
        <f t="shared" si="947"/>
        <v>0</v>
      </c>
      <c r="AK3700" s="55">
        <f t="shared" si="938"/>
        <v>0</v>
      </c>
      <c r="AL3700" s="55">
        <f t="shared" si="939"/>
        <v>0</v>
      </c>
      <c r="AM3700" s="55">
        <f t="shared" si="940"/>
        <v>0</v>
      </c>
    </row>
    <row r="3701" spans="1:39" x14ac:dyDescent="0.25">
      <c r="A3701" s="47">
        <v>3697</v>
      </c>
      <c r="B3701" s="358" t="str">
        <f>IF(AND(E3701&lt;&gt;0,D3701&lt;&gt;0,F3701&lt;&gt;0),IF(C3701&lt;&gt;0,CONCATENATE(C3701,"-AGr",VLOOKUP(D3701,Listen!$A$2:$G$45,7,FALSE),"-",E3701,"-",F3701,),CONCATENATE("AGr",VLOOKUP(D3701,Listen!$A$2:$G$45,7,FALSE),"-",E3701,"-",F3701)),"keine vollständige ID")</f>
        <v>keine vollständige ID</v>
      </c>
      <c r="C3701" s="359">
        <f>'[2]III_SAV-Details_NB'!B3707</f>
        <v>0</v>
      </c>
      <c r="D3701" s="359">
        <f>'[2]III_SAV-Details_NB'!C3707</f>
        <v>0</v>
      </c>
      <c r="E3701" s="359">
        <f>'[2]III_SAV-Details_NB'!D3707</f>
        <v>0</v>
      </c>
      <c r="F3701" s="490"/>
      <c r="G3701" s="281">
        <f>'[2]III_SAV-Details_NB'!X3707</f>
        <v>0</v>
      </c>
      <c r="H3701" s="281">
        <f t="shared" si="941"/>
        <v>0</v>
      </c>
      <c r="I3701" s="281">
        <f>IF(con_EOGJahr=2025,'[2]III_SAV-Details_NB'!AA3707,IF(con_EOGJahr=2026,'[2]III_SAV-Details_NB'!AB3707,'[2]III_SAV-Details_NB'!AC3707))</f>
        <v>0</v>
      </c>
      <c r="J3701" s="282"/>
      <c r="K3701" s="282"/>
      <c r="L3701" s="282"/>
      <c r="M3701" s="282"/>
      <c r="N3701" s="282"/>
      <c r="O3701" s="282"/>
      <c r="P3701" s="52">
        <f t="shared" si="942"/>
        <v>0</v>
      </c>
      <c r="Q3701" s="60"/>
      <c r="R3701" s="53">
        <f t="shared" si="948"/>
        <v>0</v>
      </c>
      <c r="S3701" s="59"/>
      <c r="T3701" s="61"/>
      <c r="U3701" s="342" t="str">
        <f t="shared" si="952"/>
        <v>k.A.</v>
      </c>
      <c r="V3701" s="343" t="str">
        <f t="shared" si="949"/>
        <v>k.A.</v>
      </c>
      <c r="W3701" s="343" t="str">
        <f>IFERROR(IF(OR($D3701="",$E3701=0,con_Ende=0),"k.A.",IF(VLOOKUP($D3701,rng_ND,5,0)="Nein",VLOOKUP($D3701,rng_ND,2,FALSE),MIN(VLOOKUP($D3701,rng_ND,2,FALSE),A_Stammdaten!$B$19-D_SAV!$E3701+1))),"k.A.")</f>
        <v>k.A.</v>
      </c>
      <c r="X3701" s="343" t="str">
        <f t="shared" si="950"/>
        <v>k.A.</v>
      </c>
      <c r="Y3701" s="62"/>
      <c r="Z3701" s="48">
        <f t="shared" si="951"/>
        <v>0</v>
      </c>
      <c r="AA3701" s="457"/>
      <c r="AB3701" s="55">
        <f t="shared" si="943"/>
        <v>0</v>
      </c>
      <c r="AC3701" s="55">
        <f>IF(A_Stammdaten!$B$25="ja",D_SAV!AA3701,D_SAV!AB3701)</f>
        <v>0</v>
      </c>
      <c r="AD3701" s="478">
        <f>IF(AC3701=0,0,IF(U3701-(con_EOGJahr-D_SAV!E3701)&lt;=0,AC3701,AC3701/V3701))</f>
        <v>0</v>
      </c>
      <c r="AE3701" s="478">
        <f>IFERROR(IF(AND(VLOOKUP(D3701,rng_ND,5,FALSE)="Ja",D_SAV!T3701="degressiv"),D_SAV!AC3701*Y3701/100,0),0)</f>
        <v>0</v>
      </c>
      <c r="AF3701" s="55">
        <f>IFERROR(IF(VLOOKUP(D3701,rng_ND,5,FALSE)="Ja",MAX(D_SAV!AD3701:AE3701),D_SAV!AD3701),0)</f>
        <v>0</v>
      </c>
      <c r="AG3701" s="55">
        <f t="shared" si="944"/>
        <v>0</v>
      </c>
      <c r="AH3701" s="55">
        <f t="shared" si="945"/>
        <v>0</v>
      </c>
      <c r="AI3701" s="55">
        <f t="shared" si="946"/>
        <v>0</v>
      </c>
      <c r="AJ3701" s="55">
        <f t="shared" si="947"/>
        <v>0</v>
      </c>
      <c r="AK3701" s="55">
        <f t="shared" si="938"/>
        <v>0</v>
      </c>
      <c r="AL3701" s="55">
        <f t="shared" si="939"/>
        <v>0</v>
      </c>
      <c r="AM3701" s="55">
        <f t="shared" si="940"/>
        <v>0</v>
      </c>
    </row>
    <row r="3702" spans="1:39" x14ac:dyDescent="0.25">
      <c r="A3702" s="47">
        <v>3698</v>
      </c>
      <c r="B3702" s="358" t="str">
        <f>IF(AND(E3702&lt;&gt;0,D3702&lt;&gt;0,F3702&lt;&gt;0),IF(C3702&lt;&gt;0,CONCATENATE(C3702,"-AGr",VLOOKUP(D3702,Listen!$A$2:$G$45,7,FALSE),"-",E3702,"-",F3702,),CONCATENATE("AGr",VLOOKUP(D3702,Listen!$A$2:$G$45,7,FALSE),"-",E3702,"-",F3702)),"keine vollständige ID")</f>
        <v>keine vollständige ID</v>
      </c>
      <c r="C3702" s="359">
        <f>'[2]III_SAV-Details_NB'!B3708</f>
        <v>0</v>
      </c>
      <c r="D3702" s="359">
        <f>'[2]III_SAV-Details_NB'!C3708</f>
        <v>0</v>
      </c>
      <c r="E3702" s="359">
        <f>'[2]III_SAV-Details_NB'!D3708</f>
        <v>0</v>
      </c>
      <c r="F3702" s="490"/>
      <c r="G3702" s="281">
        <f>'[2]III_SAV-Details_NB'!X3708</f>
        <v>0</v>
      </c>
      <c r="H3702" s="281">
        <f t="shared" si="941"/>
        <v>0</v>
      </c>
      <c r="I3702" s="281">
        <f>IF(con_EOGJahr=2025,'[2]III_SAV-Details_NB'!AA3708,IF(con_EOGJahr=2026,'[2]III_SAV-Details_NB'!AB3708,'[2]III_SAV-Details_NB'!AC3708))</f>
        <v>0</v>
      </c>
      <c r="J3702" s="282"/>
      <c r="K3702" s="282"/>
      <c r="L3702" s="282"/>
      <c r="M3702" s="282"/>
      <c r="N3702" s="282"/>
      <c r="O3702" s="282"/>
      <c r="P3702" s="52">
        <f t="shared" si="942"/>
        <v>0</v>
      </c>
      <c r="Q3702" s="60"/>
      <c r="R3702" s="53">
        <f t="shared" si="948"/>
        <v>0</v>
      </c>
      <c r="S3702" s="59"/>
      <c r="T3702" s="61"/>
      <c r="U3702" s="342" t="str">
        <f t="shared" si="952"/>
        <v>k.A.</v>
      </c>
      <c r="V3702" s="343" t="str">
        <f t="shared" si="949"/>
        <v>k.A.</v>
      </c>
      <c r="W3702" s="343" t="str">
        <f>IFERROR(IF(OR($D3702="",$E3702=0,con_Ende=0),"k.A.",IF(VLOOKUP($D3702,rng_ND,5,0)="Nein",VLOOKUP($D3702,rng_ND,2,FALSE),MIN(VLOOKUP($D3702,rng_ND,2,FALSE),A_Stammdaten!$B$19-D_SAV!$E3702+1))),"k.A.")</f>
        <v>k.A.</v>
      </c>
      <c r="X3702" s="343" t="str">
        <f t="shared" si="950"/>
        <v>k.A.</v>
      </c>
      <c r="Y3702" s="62"/>
      <c r="Z3702" s="48">
        <f t="shared" si="951"/>
        <v>0</v>
      </c>
      <c r="AA3702" s="457"/>
      <c r="AB3702" s="55">
        <f t="shared" si="943"/>
        <v>0</v>
      </c>
      <c r="AC3702" s="55">
        <f>IF(A_Stammdaten!$B$25="ja",D_SAV!AA3702,D_SAV!AB3702)</f>
        <v>0</v>
      </c>
      <c r="AD3702" s="478">
        <f>IF(AC3702=0,0,IF(U3702-(con_EOGJahr-D_SAV!E3702)&lt;=0,AC3702,AC3702/V3702))</f>
        <v>0</v>
      </c>
      <c r="AE3702" s="478">
        <f>IFERROR(IF(AND(VLOOKUP(D3702,rng_ND,5,FALSE)="Ja",D_SAV!T3702="degressiv"),D_SAV!AC3702*Y3702/100,0),0)</f>
        <v>0</v>
      </c>
      <c r="AF3702" s="55">
        <f>IFERROR(IF(VLOOKUP(D3702,rng_ND,5,FALSE)="Ja",MAX(D_SAV!AD3702:AE3702),D_SAV!AD3702),0)</f>
        <v>0</v>
      </c>
      <c r="AG3702" s="55">
        <f t="shared" si="944"/>
        <v>0</v>
      </c>
      <c r="AH3702" s="55">
        <f t="shared" si="945"/>
        <v>0</v>
      </c>
      <c r="AI3702" s="55">
        <f t="shared" si="946"/>
        <v>0</v>
      </c>
      <c r="AJ3702" s="55">
        <f t="shared" si="947"/>
        <v>0</v>
      </c>
      <c r="AK3702" s="55">
        <f t="shared" si="938"/>
        <v>0</v>
      </c>
      <c r="AL3702" s="55">
        <f t="shared" si="939"/>
        <v>0</v>
      </c>
      <c r="AM3702" s="55">
        <f t="shared" si="940"/>
        <v>0</v>
      </c>
    </row>
    <row r="3703" spans="1:39" x14ac:dyDescent="0.25">
      <c r="A3703" s="47">
        <v>3699</v>
      </c>
      <c r="B3703" s="358" t="str">
        <f>IF(AND(E3703&lt;&gt;0,D3703&lt;&gt;0,F3703&lt;&gt;0),IF(C3703&lt;&gt;0,CONCATENATE(C3703,"-AGr",VLOOKUP(D3703,Listen!$A$2:$G$45,7,FALSE),"-",E3703,"-",F3703,),CONCATENATE("AGr",VLOOKUP(D3703,Listen!$A$2:$G$45,7,FALSE),"-",E3703,"-",F3703)),"keine vollständige ID")</f>
        <v>keine vollständige ID</v>
      </c>
      <c r="C3703" s="359">
        <f>'[2]III_SAV-Details_NB'!B3709</f>
        <v>0</v>
      </c>
      <c r="D3703" s="359">
        <f>'[2]III_SAV-Details_NB'!C3709</f>
        <v>0</v>
      </c>
      <c r="E3703" s="359">
        <f>'[2]III_SAV-Details_NB'!D3709</f>
        <v>0</v>
      </c>
      <c r="F3703" s="490"/>
      <c r="G3703" s="281">
        <f>'[2]III_SAV-Details_NB'!X3709</f>
        <v>0</v>
      </c>
      <c r="H3703" s="281">
        <f t="shared" si="941"/>
        <v>0</v>
      </c>
      <c r="I3703" s="281">
        <f>IF(con_EOGJahr=2025,'[2]III_SAV-Details_NB'!AA3709,IF(con_EOGJahr=2026,'[2]III_SAV-Details_NB'!AB3709,'[2]III_SAV-Details_NB'!AC3709))</f>
        <v>0</v>
      </c>
      <c r="J3703" s="282"/>
      <c r="K3703" s="282"/>
      <c r="L3703" s="282"/>
      <c r="M3703" s="282"/>
      <c r="N3703" s="282"/>
      <c r="O3703" s="282"/>
      <c r="P3703" s="52">
        <f t="shared" si="942"/>
        <v>0</v>
      </c>
      <c r="Q3703" s="60"/>
      <c r="R3703" s="53">
        <f t="shared" si="948"/>
        <v>0</v>
      </c>
      <c r="S3703" s="59"/>
      <c r="T3703" s="61"/>
      <c r="U3703" s="342" t="str">
        <f t="shared" si="952"/>
        <v>k.A.</v>
      </c>
      <c r="V3703" s="343" t="str">
        <f t="shared" si="949"/>
        <v>k.A.</v>
      </c>
      <c r="W3703" s="343" t="str">
        <f>IFERROR(IF(OR($D3703="",$E3703=0,con_Ende=0),"k.A.",IF(VLOOKUP($D3703,rng_ND,5,0)="Nein",VLOOKUP($D3703,rng_ND,2,FALSE),MIN(VLOOKUP($D3703,rng_ND,2,FALSE),A_Stammdaten!$B$19-D_SAV!$E3703+1))),"k.A.")</f>
        <v>k.A.</v>
      </c>
      <c r="X3703" s="343" t="str">
        <f t="shared" si="950"/>
        <v>k.A.</v>
      </c>
      <c r="Y3703" s="62"/>
      <c r="Z3703" s="48">
        <f t="shared" si="951"/>
        <v>0</v>
      </c>
      <c r="AA3703" s="457"/>
      <c r="AB3703" s="55">
        <f t="shared" si="943"/>
        <v>0</v>
      </c>
      <c r="AC3703" s="55">
        <f>IF(A_Stammdaten!$B$25="ja",D_SAV!AA3703,D_SAV!AB3703)</f>
        <v>0</v>
      </c>
      <c r="AD3703" s="478">
        <f>IF(AC3703=0,0,IF(U3703-(con_EOGJahr-D_SAV!E3703)&lt;=0,AC3703,AC3703/V3703))</f>
        <v>0</v>
      </c>
      <c r="AE3703" s="478">
        <f>IFERROR(IF(AND(VLOOKUP(D3703,rng_ND,5,FALSE)="Ja",D_SAV!T3703="degressiv"),D_SAV!AC3703*Y3703/100,0),0)</f>
        <v>0</v>
      </c>
      <c r="AF3703" s="55">
        <f>IFERROR(IF(VLOOKUP(D3703,rng_ND,5,FALSE)="Ja",MAX(D_SAV!AD3703:AE3703),D_SAV!AD3703),0)</f>
        <v>0</v>
      </c>
      <c r="AG3703" s="55">
        <f t="shared" si="944"/>
        <v>0</v>
      </c>
      <c r="AH3703" s="55">
        <f t="shared" si="945"/>
        <v>0</v>
      </c>
      <c r="AI3703" s="55">
        <f t="shared" si="946"/>
        <v>0</v>
      </c>
      <c r="AJ3703" s="55">
        <f t="shared" si="947"/>
        <v>0</v>
      </c>
      <c r="AK3703" s="55">
        <f t="shared" si="938"/>
        <v>0</v>
      </c>
      <c r="AL3703" s="55">
        <f t="shared" si="939"/>
        <v>0</v>
      </c>
      <c r="AM3703" s="55">
        <f t="shared" si="940"/>
        <v>0</v>
      </c>
    </row>
    <row r="3704" spans="1:39" x14ac:dyDescent="0.25">
      <c r="A3704" s="47">
        <v>3700</v>
      </c>
      <c r="B3704" s="358" t="str">
        <f>IF(AND(E3704&lt;&gt;0,D3704&lt;&gt;0,F3704&lt;&gt;0),IF(C3704&lt;&gt;0,CONCATENATE(C3704,"-AGr",VLOOKUP(D3704,Listen!$A$2:$G$45,7,FALSE),"-",E3704,"-",F3704,),CONCATENATE("AGr",VLOOKUP(D3704,Listen!$A$2:$G$45,7,FALSE),"-",E3704,"-",F3704)),"keine vollständige ID")</f>
        <v>keine vollständige ID</v>
      </c>
      <c r="C3704" s="359">
        <f>'[2]III_SAV-Details_NB'!B3710</f>
        <v>0</v>
      </c>
      <c r="D3704" s="359">
        <f>'[2]III_SAV-Details_NB'!C3710</f>
        <v>0</v>
      </c>
      <c r="E3704" s="359">
        <f>'[2]III_SAV-Details_NB'!D3710</f>
        <v>0</v>
      </c>
      <c r="F3704" s="490"/>
      <c r="G3704" s="281">
        <f>'[2]III_SAV-Details_NB'!X3710</f>
        <v>0</v>
      </c>
      <c r="H3704" s="281">
        <f t="shared" si="941"/>
        <v>0</v>
      </c>
      <c r="I3704" s="281">
        <f>IF(con_EOGJahr=2025,'[2]III_SAV-Details_NB'!AA3710,IF(con_EOGJahr=2026,'[2]III_SAV-Details_NB'!AB3710,'[2]III_SAV-Details_NB'!AC3710))</f>
        <v>0</v>
      </c>
      <c r="J3704" s="282"/>
      <c r="K3704" s="282"/>
      <c r="L3704" s="282"/>
      <c r="M3704" s="282"/>
      <c r="N3704" s="282"/>
      <c r="O3704" s="282"/>
      <c r="P3704" s="52">
        <f t="shared" si="942"/>
        <v>0</v>
      </c>
      <c r="Q3704" s="60"/>
      <c r="R3704" s="53">
        <f t="shared" si="948"/>
        <v>0</v>
      </c>
      <c r="S3704" s="59"/>
      <c r="T3704" s="61"/>
      <c r="U3704" s="342" t="str">
        <f t="shared" si="952"/>
        <v>k.A.</v>
      </c>
      <c r="V3704" s="343" t="str">
        <f t="shared" si="949"/>
        <v>k.A.</v>
      </c>
      <c r="W3704" s="343" t="str">
        <f>IFERROR(IF(OR($D3704="",$E3704=0,con_Ende=0),"k.A.",IF(VLOOKUP($D3704,rng_ND,5,0)="Nein",VLOOKUP($D3704,rng_ND,2,FALSE),MIN(VLOOKUP($D3704,rng_ND,2,FALSE),A_Stammdaten!$B$19-D_SAV!$E3704+1))),"k.A.")</f>
        <v>k.A.</v>
      </c>
      <c r="X3704" s="343" t="str">
        <f t="shared" si="950"/>
        <v>k.A.</v>
      </c>
      <c r="Y3704" s="62"/>
      <c r="Z3704" s="48">
        <f t="shared" si="951"/>
        <v>0</v>
      </c>
      <c r="AA3704" s="457"/>
      <c r="AB3704" s="55">
        <f t="shared" si="943"/>
        <v>0</v>
      </c>
      <c r="AC3704" s="55">
        <f>IF(A_Stammdaten!$B$25="ja",D_SAV!AA3704,D_SAV!AB3704)</f>
        <v>0</v>
      </c>
      <c r="AD3704" s="478">
        <f>IF(AC3704=0,0,IF(U3704-(con_EOGJahr-D_SAV!E3704)&lt;=0,AC3704,AC3704/V3704))</f>
        <v>0</v>
      </c>
      <c r="AE3704" s="478">
        <f>IFERROR(IF(AND(VLOOKUP(D3704,rng_ND,5,FALSE)="Ja",D_SAV!T3704="degressiv"),D_SAV!AC3704*Y3704/100,0),0)</f>
        <v>0</v>
      </c>
      <c r="AF3704" s="55">
        <f>IFERROR(IF(VLOOKUP(D3704,rng_ND,5,FALSE)="Ja",MAX(D_SAV!AD3704:AE3704),D_SAV!AD3704),0)</f>
        <v>0</v>
      </c>
      <c r="AG3704" s="55">
        <f t="shared" si="944"/>
        <v>0</v>
      </c>
      <c r="AH3704" s="55">
        <f t="shared" si="945"/>
        <v>0</v>
      </c>
      <c r="AI3704" s="55">
        <f t="shared" si="946"/>
        <v>0</v>
      </c>
      <c r="AJ3704" s="55">
        <f t="shared" si="947"/>
        <v>0</v>
      </c>
      <c r="AK3704" s="55">
        <f t="shared" si="938"/>
        <v>0</v>
      </c>
      <c r="AL3704" s="55">
        <f t="shared" si="939"/>
        <v>0</v>
      </c>
      <c r="AM3704" s="55">
        <f t="shared" si="940"/>
        <v>0</v>
      </c>
    </row>
    <row r="3705" spans="1:39" x14ac:dyDescent="0.25">
      <c r="A3705" s="47">
        <v>3701</v>
      </c>
      <c r="B3705" s="358" t="str">
        <f>IF(AND(E3705&lt;&gt;0,D3705&lt;&gt;0,F3705&lt;&gt;0),IF(C3705&lt;&gt;0,CONCATENATE(C3705,"-AGr",VLOOKUP(D3705,Listen!$A$2:$G$45,7,FALSE),"-",E3705,"-",F3705,),CONCATENATE("AGr",VLOOKUP(D3705,Listen!$A$2:$G$45,7,FALSE),"-",E3705,"-",F3705)),"keine vollständige ID")</f>
        <v>keine vollständige ID</v>
      </c>
      <c r="C3705" s="359">
        <f>'[2]III_SAV-Details_NB'!B3711</f>
        <v>0</v>
      </c>
      <c r="D3705" s="359">
        <f>'[2]III_SAV-Details_NB'!C3711</f>
        <v>0</v>
      </c>
      <c r="E3705" s="359">
        <f>'[2]III_SAV-Details_NB'!D3711</f>
        <v>0</v>
      </c>
      <c r="F3705" s="490"/>
      <c r="G3705" s="281">
        <f>'[2]III_SAV-Details_NB'!X3711</f>
        <v>0</v>
      </c>
      <c r="H3705" s="281">
        <f t="shared" si="941"/>
        <v>0</v>
      </c>
      <c r="I3705" s="281">
        <f>IF(con_EOGJahr=2025,'[2]III_SAV-Details_NB'!AA3711,IF(con_EOGJahr=2026,'[2]III_SAV-Details_NB'!AB3711,'[2]III_SAV-Details_NB'!AC3711))</f>
        <v>0</v>
      </c>
      <c r="J3705" s="282"/>
      <c r="K3705" s="282"/>
      <c r="L3705" s="282"/>
      <c r="M3705" s="282"/>
      <c r="N3705" s="282"/>
      <c r="O3705" s="282"/>
      <c r="P3705" s="52">
        <f t="shared" si="942"/>
        <v>0</v>
      </c>
      <c r="Q3705" s="60"/>
      <c r="R3705" s="53">
        <f t="shared" si="948"/>
        <v>0</v>
      </c>
      <c r="S3705" s="59"/>
      <c r="T3705" s="61"/>
      <c r="U3705" s="342" t="str">
        <f t="shared" si="952"/>
        <v>k.A.</v>
      </c>
      <c r="V3705" s="343" t="str">
        <f t="shared" si="949"/>
        <v>k.A.</v>
      </c>
      <c r="W3705" s="343" t="str">
        <f>IFERROR(IF(OR($D3705="",$E3705=0,con_Ende=0),"k.A.",IF(VLOOKUP($D3705,rng_ND,5,0)="Nein",VLOOKUP($D3705,rng_ND,2,FALSE),MIN(VLOOKUP($D3705,rng_ND,2,FALSE),A_Stammdaten!$B$19-D_SAV!$E3705+1))),"k.A.")</f>
        <v>k.A.</v>
      </c>
      <c r="X3705" s="343" t="str">
        <f t="shared" si="950"/>
        <v>k.A.</v>
      </c>
      <c r="Y3705" s="62"/>
      <c r="Z3705" s="48">
        <f t="shared" si="951"/>
        <v>0</v>
      </c>
      <c r="AA3705" s="457"/>
      <c r="AB3705" s="55">
        <f t="shared" si="943"/>
        <v>0</v>
      </c>
      <c r="AC3705" s="55">
        <f>IF(A_Stammdaten!$B$25="ja",D_SAV!AA3705,D_SAV!AB3705)</f>
        <v>0</v>
      </c>
      <c r="AD3705" s="478">
        <f>IF(AC3705=0,0,IF(U3705-(con_EOGJahr-D_SAV!E3705)&lt;=0,AC3705,AC3705/V3705))</f>
        <v>0</v>
      </c>
      <c r="AE3705" s="478">
        <f>IFERROR(IF(AND(VLOOKUP(D3705,rng_ND,5,FALSE)="Ja",D_SAV!T3705="degressiv"),D_SAV!AC3705*Y3705/100,0),0)</f>
        <v>0</v>
      </c>
      <c r="AF3705" s="55">
        <f>IFERROR(IF(VLOOKUP(D3705,rng_ND,5,FALSE)="Ja",MAX(D_SAV!AD3705:AE3705),D_SAV!AD3705),0)</f>
        <v>0</v>
      </c>
      <c r="AG3705" s="55">
        <f t="shared" si="944"/>
        <v>0</v>
      </c>
      <c r="AH3705" s="55">
        <f t="shared" si="945"/>
        <v>0</v>
      </c>
      <c r="AI3705" s="55">
        <f t="shared" si="946"/>
        <v>0</v>
      </c>
      <c r="AJ3705" s="55">
        <f t="shared" si="947"/>
        <v>0</v>
      </c>
      <c r="AK3705" s="55">
        <f t="shared" si="938"/>
        <v>0</v>
      </c>
      <c r="AL3705" s="55">
        <f t="shared" si="939"/>
        <v>0</v>
      </c>
      <c r="AM3705" s="55">
        <f t="shared" si="940"/>
        <v>0</v>
      </c>
    </row>
    <row r="3706" spans="1:39" x14ac:dyDescent="0.25">
      <c r="A3706" s="47">
        <v>3702</v>
      </c>
      <c r="B3706" s="358" t="str">
        <f>IF(AND(E3706&lt;&gt;0,D3706&lt;&gt;0,F3706&lt;&gt;0),IF(C3706&lt;&gt;0,CONCATENATE(C3706,"-AGr",VLOOKUP(D3706,Listen!$A$2:$G$45,7,FALSE),"-",E3706,"-",F3706,),CONCATENATE("AGr",VLOOKUP(D3706,Listen!$A$2:$G$45,7,FALSE),"-",E3706,"-",F3706)),"keine vollständige ID")</f>
        <v>keine vollständige ID</v>
      </c>
      <c r="C3706" s="359">
        <f>'[2]III_SAV-Details_NB'!B3712</f>
        <v>0</v>
      </c>
      <c r="D3706" s="359">
        <f>'[2]III_SAV-Details_NB'!C3712</f>
        <v>0</v>
      </c>
      <c r="E3706" s="359">
        <f>'[2]III_SAV-Details_NB'!D3712</f>
        <v>0</v>
      </c>
      <c r="F3706" s="490"/>
      <c r="G3706" s="281">
        <f>'[2]III_SAV-Details_NB'!X3712</f>
        <v>0</v>
      </c>
      <c r="H3706" s="281">
        <f t="shared" si="941"/>
        <v>0</v>
      </c>
      <c r="I3706" s="281">
        <f>IF(con_EOGJahr=2025,'[2]III_SAV-Details_NB'!AA3712,IF(con_EOGJahr=2026,'[2]III_SAV-Details_NB'!AB3712,'[2]III_SAV-Details_NB'!AC3712))</f>
        <v>0</v>
      </c>
      <c r="J3706" s="282"/>
      <c r="K3706" s="282"/>
      <c r="L3706" s="282"/>
      <c r="M3706" s="282"/>
      <c r="N3706" s="282"/>
      <c r="O3706" s="282"/>
      <c r="P3706" s="52">
        <f t="shared" si="942"/>
        <v>0</v>
      </c>
      <c r="Q3706" s="60"/>
      <c r="R3706" s="53">
        <f t="shared" si="948"/>
        <v>0</v>
      </c>
      <c r="S3706" s="59"/>
      <c r="T3706" s="61"/>
      <c r="U3706" s="342" t="str">
        <f t="shared" si="952"/>
        <v>k.A.</v>
      </c>
      <c r="V3706" s="343" t="str">
        <f t="shared" si="949"/>
        <v>k.A.</v>
      </c>
      <c r="W3706" s="343" t="str">
        <f>IFERROR(IF(OR($D3706="",$E3706=0,con_Ende=0),"k.A.",IF(VLOOKUP($D3706,rng_ND,5,0)="Nein",VLOOKUP($D3706,rng_ND,2,FALSE),MIN(VLOOKUP($D3706,rng_ND,2,FALSE),A_Stammdaten!$B$19-D_SAV!$E3706+1))),"k.A.")</f>
        <v>k.A.</v>
      </c>
      <c r="X3706" s="343" t="str">
        <f t="shared" si="950"/>
        <v>k.A.</v>
      </c>
      <c r="Y3706" s="62"/>
      <c r="Z3706" s="48">
        <f t="shared" si="951"/>
        <v>0</v>
      </c>
      <c r="AA3706" s="457"/>
      <c r="AB3706" s="55">
        <f t="shared" si="943"/>
        <v>0</v>
      </c>
      <c r="AC3706" s="55">
        <f>IF(A_Stammdaten!$B$25="ja",D_SAV!AA3706,D_SAV!AB3706)</f>
        <v>0</v>
      </c>
      <c r="AD3706" s="478">
        <f>IF(AC3706=0,0,IF(U3706-(con_EOGJahr-D_SAV!E3706)&lt;=0,AC3706,AC3706/V3706))</f>
        <v>0</v>
      </c>
      <c r="AE3706" s="478">
        <f>IFERROR(IF(AND(VLOOKUP(D3706,rng_ND,5,FALSE)="Ja",D_SAV!T3706="degressiv"),D_SAV!AC3706*Y3706/100,0),0)</f>
        <v>0</v>
      </c>
      <c r="AF3706" s="55">
        <f>IFERROR(IF(VLOOKUP(D3706,rng_ND,5,FALSE)="Ja",MAX(D_SAV!AD3706:AE3706),D_SAV!AD3706),0)</f>
        <v>0</v>
      </c>
      <c r="AG3706" s="55">
        <f t="shared" si="944"/>
        <v>0</v>
      </c>
      <c r="AH3706" s="55">
        <f t="shared" si="945"/>
        <v>0</v>
      </c>
      <c r="AI3706" s="55">
        <f t="shared" si="946"/>
        <v>0</v>
      </c>
      <c r="AJ3706" s="55">
        <f t="shared" si="947"/>
        <v>0</v>
      </c>
      <c r="AK3706" s="55">
        <f t="shared" si="938"/>
        <v>0</v>
      </c>
      <c r="AL3706" s="55">
        <f t="shared" si="939"/>
        <v>0</v>
      </c>
      <c r="AM3706" s="55">
        <f t="shared" si="940"/>
        <v>0</v>
      </c>
    </row>
    <row r="3707" spans="1:39" x14ac:dyDescent="0.25">
      <c r="A3707" s="47">
        <v>3703</v>
      </c>
      <c r="B3707" s="358" t="str">
        <f>IF(AND(E3707&lt;&gt;0,D3707&lt;&gt;0,F3707&lt;&gt;0),IF(C3707&lt;&gt;0,CONCATENATE(C3707,"-AGr",VLOOKUP(D3707,Listen!$A$2:$G$45,7,FALSE),"-",E3707,"-",F3707,),CONCATENATE("AGr",VLOOKUP(D3707,Listen!$A$2:$G$45,7,FALSE),"-",E3707,"-",F3707)),"keine vollständige ID")</f>
        <v>keine vollständige ID</v>
      </c>
      <c r="C3707" s="359">
        <f>'[2]III_SAV-Details_NB'!B3713</f>
        <v>0</v>
      </c>
      <c r="D3707" s="359">
        <f>'[2]III_SAV-Details_NB'!C3713</f>
        <v>0</v>
      </c>
      <c r="E3707" s="359">
        <f>'[2]III_SAV-Details_NB'!D3713</f>
        <v>0</v>
      </c>
      <c r="F3707" s="490"/>
      <c r="G3707" s="281">
        <f>'[2]III_SAV-Details_NB'!X3713</f>
        <v>0</v>
      </c>
      <c r="H3707" s="281">
        <f t="shared" si="941"/>
        <v>0</v>
      </c>
      <c r="I3707" s="281">
        <f>IF(con_EOGJahr=2025,'[2]III_SAV-Details_NB'!AA3713,IF(con_EOGJahr=2026,'[2]III_SAV-Details_NB'!AB3713,'[2]III_SAV-Details_NB'!AC3713))</f>
        <v>0</v>
      </c>
      <c r="J3707" s="282"/>
      <c r="K3707" s="282"/>
      <c r="L3707" s="282"/>
      <c r="M3707" s="282"/>
      <c r="N3707" s="282"/>
      <c r="O3707" s="282"/>
      <c r="P3707" s="52">
        <f t="shared" si="942"/>
        <v>0</v>
      </c>
      <c r="Q3707" s="60"/>
      <c r="R3707" s="53">
        <f t="shared" si="948"/>
        <v>0</v>
      </c>
      <c r="S3707" s="59"/>
      <c r="T3707" s="61"/>
      <c r="U3707" s="342" t="str">
        <f t="shared" si="952"/>
        <v>k.A.</v>
      </c>
      <c r="V3707" s="343" t="str">
        <f t="shared" si="949"/>
        <v>k.A.</v>
      </c>
      <c r="W3707" s="343" t="str">
        <f>IFERROR(IF(OR($D3707="",$E3707=0,con_Ende=0),"k.A.",IF(VLOOKUP($D3707,rng_ND,5,0)="Nein",VLOOKUP($D3707,rng_ND,2,FALSE),MIN(VLOOKUP($D3707,rng_ND,2,FALSE),A_Stammdaten!$B$19-D_SAV!$E3707+1))),"k.A.")</f>
        <v>k.A.</v>
      </c>
      <c r="X3707" s="343" t="str">
        <f t="shared" si="950"/>
        <v>k.A.</v>
      </c>
      <c r="Y3707" s="62"/>
      <c r="Z3707" s="48">
        <f t="shared" si="951"/>
        <v>0</v>
      </c>
      <c r="AA3707" s="457"/>
      <c r="AB3707" s="55">
        <f t="shared" si="943"/>
        <v>0</v>
      </c>
      <c r="AC3707" s="55">
        <f>IF(A_Stammdaten!$B$25="ja",D_SAV!AA3707,D_SAV!AB3707)</f>
        <v>0</v>
      </c>
      <c r="AD3707" s="478">
        <f>IF(AC3707=0,0,IF(U3707-(con_EOGJahr-D_SAV!E3707)&lt;=0,AC3707,AC3707/V3707))</f>
        <v>0</v>
      </c>
      <c r="AE3707" s="478">
        <f>IFERROR(IF(AND(VLOOKUP(D3707,rng_ND,5,FALSE)="Ja",D_SAV!T3707="degressiv"),D_SAV!AC3707*Y3707/100,0),0)</f>
        <v>0</v>
      </c>
      <c r="AF3707" s="55">
        <f>IFERROR(IF(VLOOKUP(D3707,rng_ND,5,FALSE)="Ja",MAX(D_SAV!AD3707:AE3707),D_SAV!AD3707),0)</f>
        <v>0</v>
      </c>
      <c r="AG3707" s="55">
        <f t="shared" si="944"/>
        <v>0</v>
      </c>
      <c r="AH3707" s="55">
        <f t="shared" si="945"/>
        <v>0</v>
      </c>
      <c r="AI3707" s="55">
        <f t="shared" si="946"/>
        <v>0</v>
      </c>
      <c r="AJ3707" s="55">
        <f t="shared" si="947"/>
        <v>0</v>
      </c>
      <c r="AK3707" s="55">
        <f t="shared" si="938"/>
        <v>0</v>
      </c>
      <c r="AL3707" s="55">
        <f t="shared" si="939"/>
        <v>0</v>
      </c>
      <c r="AM3707" s="55">
        <f t="shared" si="940"/>
        <v>0</v>
      </c>
    </row>
    <row r="3708" spans="1:39" x14ac:dyDescent="0.25">
      <c r="A3708" s="47">
        <v>3704</v>
      </c>
      <c r="B3708" s="358" t="str">
        <f>IF(AND(E3708&lt;&gt;0,D3708&lt;&gt;0,F3708&lt;&gt;0),IF(C3708&lt;&gt;0,CONCATENATE(C3708,"-AGr",VLOOKUP(D3708,Listen!$A$2:$G$45,7,FALSE),"-",E3708,"-",F3708,),CONCATENATE("AGr",VLOOKUP(D3708,Listen!$A$2:$G$45,7,FALSE),"-",E3708,"-",F3708)),"keine vollständige ID")</f>
        <v>keine vollständige ID</v>
      </c>
      <c r="C3708" s="359">
        <f>'[2]III_SAV-Details_NB'!B3714</f>
        <v>0</v>
      </c>
      <c r="D3708" s="359">
        <f>'[2]III_SAV-Details_NB'!C3714</f>
        <v>0</v>
      </c>
      <c r="E3708" s="359">
        <f>'[2]III_SAV-Details_NB'!D3714</f>
        <v>0</v>
      </c>
      <c r="F3708" s="490"/>
      <c r="G3708" s="281">
        <f>'[2]III_SAV-Details_NB'!X3714</f>
        <v>0</v>
      </c>
      <c r="H3708" s="281">
        <f t="shared" si="941"/>
        <v>0</v>
      </c>
      <c r="I3708" s="281">
        <f>IF(con_EOGJahr=2025,'[2]III_SAV-Details_NB'!AA3714,IF(con_EOGJahr=2026,'[2]III_SAV-Details_NB'!AB3714,'[2]III_SAV-Details_NB'!AC3714))</f>
        <v>0</v>
      </c>
      <c r="J3708" s="282"/>
      <c r="K3708" s="282"/>
      <c r="L3708" s="282"/>
      <c r="M3708" s="282"/>
      <c r="N3708" s="282"/>
      <c r="O3708" s="282"/>
      <c r="P3708" s="52">
        <f t="shared" si="942"/>
        <v>0</v>
      </c>
      <c r="Q3708" s="60"/>
      <c r="R3708" s="53">
        <f t="shared" si="948"/>
        <v>0</v>
      </c>
      <c r="S3708" s="59"/>
      <c r="T3708" s="61"/>
      <c r="U3708" s="342" t="str">
        <f t="shared" si="952"/>
        <v>k.A.</v>
      </c>
      <c r="V3708" s="343" t="str">
        <f t="shared" si="949"/>
        <v>k.A.</v>
      </c>
      <c r="W3708" s="343" t="str">
        <f>IFERROR(IF(OR($D3708="",$E3708=0,con_Ende=0),"k.A.",IF(VLOOKUP($D3708,rng_ND,5,0)="Nein",VLOOKUP($D3708,rng_ND,2,FALSE),MIN(VLOOKUP($D3708,rng_ND,2,FALSE),A_Stammdaten!$B$19-D_SAV!$E3708+1))),"k.A.")</f>
        <v>k.A.</v>
      </c>
      <c r="X3708" s="343" t="str">
        <f t="shared" si="950"/>
        <v>k.A.</v>
      </c>
      <c r="Y3708" s="62"/>
      <c r="Z3708" s="48">
        <f t="shared" si="951"/>
        <v>0</v>
      </c>
      <c r="AA3708" s="457"/>
      <c r="AB3708" s="55">
        <f t="shared" si="943"/>
        <v>0</v>
      </c>
      <c r="AC3708" s="55">
        <f>IF(A_Stammdaten!$B$25="ja",D_SAV!AA3708,D_SAV!AB3708)</f>
        <v>0</v>
      </c>
      <c r="AD3708" s="478">
        <f>IF(AC3708=0,0,IF(U3708-(con_EOGJahr-D_SAV!E3708)&lt;=0,AC3708,AC3708/V3708))</f>
        <v>0</v>
      </c>
      <c r="AE3708" s="478">
        <f>IFERROR(IF(AND(VLOOKUP(D3708,rng_ND,5,FALSE)="Ja",D_SAV!T3708="degressiv"),D_SAV!AC3708*Y3708/100,0),0)</f>
        <v>0</v>
      </c>
      <c r="AF3708" s="55">
        <f>IFERROR(IF(VLOOKUP(D3708,rng_ND,5,FALSE)="Ja",MAX(D_SAV!AD3708:AE3708),D_SAV!AD3708),0)</f>
        <v>0</v>
      </c>
      <c r="AG3708" s="55">
        <f t="shared" si="944"/>
        <v>0</v>
      </c>
      <c r="AH3708" s="55">
        <f t="shared" si="945"/>
        <v>0</v>
      </c>
      <c r="AI3708" s="55">
        <f t="shared" si="946"/>
        <v>0</v>
      </c>
      <c r="AJ3708" s="55">
        <f t="shared" si="947"/>
        <v>0</v>
      </c>
      <c r="AK3708" s="55">
        <f t="shared" si="938"/>
        <v>0</v>
      </c>
      <c r="AL3708" s="55">
        <f t="shared" si="939"/>
        <v>0</v>
      </c>
      <c r="AM3708" s="55">
        <f t="shared" si="940"/>
        <v>0</v>
      </c>
    </row>
    <row r="3709" spans="1:39" x14ac:dyDescent="0.25">
      <c r="A3709" s="47">
        <v>3705</v>
      </c>
      <c r="B3709" s="358" t="str">
        <f>IF(AND(E3709&lt;&gt;0,D3709&lt;&gt;0,F3709&lt;&gt;0),IF(C3709&lt;&gt;0,CONCATENATE(C3709,"-AGr",VLOOKUP(D3709,Listen!$A$2:$G$45,7,FALSE),"-",E3709,"-",F3709,),CONCATENATE("AGr",VLOOKUP(D3709,Listen!$A$2:$G$45,7,FALSE),"-",E3709,"-",F3709)),"keine vollständige ID")</f>
        <v>keine vollständige ID</v>
      </c>
      <c r="C3709" s="359">
        <f>'[2]III_SAV-Details_NB'!B3715</f>
        <v>0</v>
      </c>
      <c r="D3709" s="359">
        <f>'[2]III_SAV-Details_NB'!C3715</f>
        <v>0</v>
      </c>
      <c r="E3709" s="359">
        <f>'[2]III_SAV-Details_NB'!D3715</f>
        <v>0</v>
      </c>
      <c r="F3709" s="490"/>
      <c r="G3709" s="281">
        <f>'[2]III_SAV-Details_NB'!X3715</f>
        <v>0</v>
      </c>
      <c r="H3709" s="281">
        <f t="shared" si="941"/>
        <v>0</v>
      </c>
      <c r="I3709" s="281">
        <f>IF(con_EOGJahr=2025,'[2]III_SAV-Details_NB'!AA3715,IF(con_EOGJahr=2026,'[2]III_SAV-Details_NB'!AB3715,'[2]III_SAV-Details_NB'!AC3715))</f>
        <v>0</v>
      </c>
      <c r="J3709" s="282"/>
      <c r="K3709" s="282"/>
      <c r="L3709" s="282"/>
      <c r="M3709" s="282"/>
      <c r="N3709" s="282"/>
      <c r="O3709" s="282"/>
      <c r="P3709" s="52">
        <f t="shared" si="942"/>
        <v>0</v>
      </c>
      <c r="Q3709" s="60"/>
      <c r="R3709" s="53">
        <f t="shared" si="948"/>
        <v>0</v>
      </c>
      <c r="S3709" s="59"/>
      <c r="T3709" s="61"/>
      <c r="U3709" s="342" t="str">
        <f t="shared" si="952"/>
        <v>k.A.</v>
      </c>
      <c r="V3709" s="343" t="str">
        <f t="shared" si="949"/>
        <v>k.A.</v>
      </c>
      <c r="W3709" s="343" t="str">
        <f>IFERROR(IF(OR($D3709="",$E3709=0,con_Ende=0),"k.A.",IF(VLOOKUP($D3709,rng_ND,5,0)="Nein",VLOOKUP($D3709,rng_ND,2,FALSE),MIN(VLOOKUP($D3709,rng_ND,2,FALSE),A_Stammdaten!$B$19-D_SAV!$E3709+1))),"k.A.")</f>
        <v>k.A.</v>
      </c>
      <c r="X3709" s="343" t="str">
        <f t="shared" si="950"/>
        <v>k.A.</v>
      </c>
      <c r="Y3709" s="62"/>
      <c r="Z3709" s="48">
        <f t="shared" si="951"/>
        <v>0</v>
      </c>
      <c r="AA3709" s="457"/>
      <c r="AB3709" s="55">
        <f t="shared" si="943"/>
        <v>0</v>
      </c>
      <c r="AC3709" s="55">
        <f>IF(A_Stammdaten!$B$25="ja",D_SAV!AA3709,D_SAV!AB3709)</f>
        <v>0</v>
      </c>
      <c r="AD3709" s="478">
        <f>IF(AC3709=0,0,IF(U3709-(con_EOGJahr-D_SAV!E3709)&lt;=0,AC3709,AC3709/V3709))</f>
        <v>0</v>
      </c>
      <c r="AE3709" s="478">
        <f>IFERROR(IF(AND(VLOOKUP(D3709,rng_ND,5,FALSE)="Ja",D_SAV!T3709="degressiv"),D_SAV!AC3709*Y3709/100,0),0)</f>
        <v>0</v>
      </c>
      <c r="AF3709" s="55">
        <f>IFERROR(IF(VLOOKUP(D3709,rng_ND,5,FALSE)="Ja",MAX(D_SAV!AD3709:AE3709),D_SAV!AD3709),0)</f>
        <v>0</v>
      </c>
      <c r="AG3709" s="55">
        <f t="shared" si="944"/>
        <v>0</v>
      </c>
      <c r="AH3709" s="55">
        <f t="shared" si="945"/>
        <v>0</v>
      </c>
      <c r="AI3709" s="55">
        <f t="shared" si="946"/>
        <v>0</v>
      </c>
      <c r="AJ3709" s="55">
        <f t="shared" si="947"/>
        <v>0</v>
      </c>
      <c r="AK3709" s="55">
        <f t="shared" si="938"/>
        <v>0</v>
      </c>
      <c r="AL3709" s="55">
        <f t="shared" si="939"/>
        <v>0</v>
      </c>
      <c r="AM3709" s="55">
        <f t="shared" si="940"/>
        <v>0</v>
      </c>
    </row>
    <row r="3710" spans="1:39" x14ac:dyDescent="0.25">
      <c r="A3710" s="47">
        <v>3706</v>
      </c>
      <c r="B3710" s="358" t="str">
        <f>IF(AND(E3710&lt;&gt;0,D3710&lt;&gt;0,F3710&lt;&gt;0),IF(C3710&lt;&gt;0,CONCATENATE(C3710,"-AGr",VLOOKUP(D3710,Listen!$A$2:$G$45,7,FALSE),"-",E3710,"-",F3710,),CONCATENATE("AGr",VLOOKUP(D3710,Listen!$A$2:$G$45,7,FALSE),"-",E3710,"-",F3710)),"keine vollständige ID")</f>
        <v>keine vollständige ID</v>
      </c>
      <c r="C3710" s="359">
        <f>'[2]III_SAV-Details_NB'!B3716</f>
        <v>0</v>
      </c>
      <c r="D3710" s="359">
        <f>'[2]III_SAV-Details_NB'!C3716</f>
        <v>0</v>
      </c>
      <c r="E3710" s="359">
        <f>'[2]III_SAV-Details_NB'!D3716</f>
        <v>0</v>
      </c>
      <c r="F3710" s="490"/>
      <c r="G3710" s="281">
        <f>'[2]III_SAV-Details_NB'!X3716</f>
        <v>0</v>
      </c>
      <c r="H3710" s="281">
        <f t="shared" si="941"/>
        <v>0</v>
      </c>
      <c r="I3710" s="281">
        <f>IF(con_EOGJahr=2025,'[2]III_SAV-Details_NB'!AA3716,IF(con_EOGJahr=2026,'[2]III_SAV-Details_NB'!AB3716,'[2]III_SAV-Details_NB'!AC3716))</f>
        <v>0</v>
      </c>
      <c r="J3710" s="282"/>
      <c r="K3710" s="282"/>
      <c r="L3710" s="282"/>
      <c r="M3710" s="282"/>
      <c r="N3710" s="282"/>
      <c r="O3710" s="282"/>
      <c r="P3710" s="52">
        <f t="shared" si="942"/>
        <v>0</v>
      </c>
      <c r="Q3710" s="60"/>
      <c r="R3710" s="53">
        <f t="shared" si="948"/>
        <v>0</v>
      </c>
      <c r="S3710" s="59"/>
      <c r="T3710" s="61"/>
      <c r="U3710" s="342" t="str">
        <f t="shared" si="952"/>
        <v>k.A.</v>
      </c>
      <c r="V3710" s="343" t="str">
        <f t="shared" si="949"/>
        <v>k.A.</v>
      </c>
      <c r="W3710" s="343" t="str">
        <f>IFERROR(IF(OR($D3710="",$E3710=0,con_Ende=0),"k.A.",IF(VLOOKUP($D3710,rng_ND,5,0)="Nein",VLOOKUP($D3710,rng_ND,2,FALSE),MIN(VLOOKUP($D3710,rng_ND,2,FALSE),A_Stammdaten!$B$19-D_SAV!$E3710+1))),"k.A.")</f>
        <v>k.A.</v>
      </c>
      <c r="X3710" s="343" t="str">
        <f t="shared" si="950"/>
        <v>k.A.</v>
      </c>
      <c r="Y3710" s="62"/>
      <c r="Z3710" s="48">
        <f t="shared" si="951"/>
        <v>0</v>
      </c>
      <c r="AA3710" s="457"/>
      <c r="AB3710" s="55">
        <f t="shared" si="943"/>
        <v>0</v>
      </c>
      <c r="AC3710" s="55">
        <f>IF(A_Stammdaten!$B$25="ja",D_SAV!AA3710,D_SAV!AB3710)</f>
        <v>0</v>
      </c>
      <c r="AD3710" s="478">
        <f>IF(AC3710=0,0,IF(U3710-(con_EOGJahr-D_SAV!E3710)&lt;=0,AC3710,AC3710/V3710))</f>
        <v>0</v>
      </c>
      <c r="AE3710" s="478">
        <f>IFERROR(IF(AND(VLOOKUP(D3710,rng_ND,5,FALSE)="Ja",D_SAV!T3710="degressiv"),D_SAV!AC3710*Y3710/100,0),0)</f>
        <v>0</v>
      </c>
      <c r="AF3710" s="55">
        <f>IFERROR(IF(VLOOKUP(D3710,rng_ND,5,FALSE)="Ja",MAX(D_SAV!AD3710:AE3710),D_SAV!AD3710),0)</f>
        <v>0</v>
      </c>
      <c r="AG3710" s="55">
        <f t="shared" si="944"/>
        <v>0</v>
      </c>
      <c r="AH3710" s="55">
        <f t="shared" si="945"/>
        <v>0</v>
      </c>
      <c r="AI3710" s="55">
        <f t="shared" si="946"/>
        <v>0</v>
      </c>
      <c r="AJ3710" s="55">
        <f t="shared" si="947"/>
        <v>0</v>
      </c>
      <c r="AK3710" s="55">
        <f t="shared" si="938"/>
        <v>0</v>
      </c>
      <c r="AL3710" s="55">
        <f t="shared" si="939"/>
        <v>0</v>
      </c>
      <c r="AM3710" s="55">
        <f t="shared" si="940"/>
        <v>0</v>
      </c>
    </row>
    <row r="3711" spans="1:39" x14ac:dyDescent="0.25">
      <c r="A3711" s="47">
        <v>3707</v>
      </c>
      <c r="B3711" s="358" t="str">
        <f>IF(AND(E3711&lt;&gt;0,D3711&lt;&gt;0,F3711&lt;&gt;0),IF(C3711&lt;&gt;0,CONCATENATE(C3711,"-AGr",VLOOKUP(D3711,Listen!$A$2:$G$45,7,FALSE),"-",E3711,"-",F3711,),CONCATENATE("AGr",VLOOKUP(D3711,Listen!$A$2:$G$45,7,FALSE),"-",E3711,"-",F3711)),"keine vollständige ID")</f>
        <v>keine vollständige ID</v>
      </c>
      <c r="C3711" s="359">
        <f>'[2]III_SAV-Details_NB'!B3717</f>
        <v>0</v>
      </c>
      <c r="D3711" s="359">
        <f>'[2]III_SAV-Details_NB'!C3717</f>
        <v>0</v>
      </c>
      <c r="E3711" s="359">
        <f>'[2]III_SAV-Details_NB'!D3717</f>
        <v>0</v>
      </c>
      <c r="F3711" s="490"/>
      <c r="G3711" s="281">
        <f>'[2]III_SAV-Details_NB'!X3717</f>
        <v>0</v>
      </c>
      <c r="H3711" s="281">
        <f t="shared" si="941"/>
        <v>0</v>
      </c>
      <c r="I3711" s="281">
        <f>IF(con_EOGJahr=2025,'[2]III_SAV-Details_NB'!AA3717,IF(con_EOGJahr=2026,'[2]III_SAV-Details_NB'!AB3717,'[2]III_SAV-Details_NB'!AC3717))</f>
        <v>0</v>
      </c>
      <c r="J3711" s="282"/>
      <c r="K3711" s="282"/>
      <c r="L3711" s="282"/>
      <c r="M3711" s="282"/>
      <c r="N3711" s="282"/>
      <c r="O3711" s="282"/>
      <c r="P3711" s="52">
        <f t="shared" si="942"/>
        <v>0</v>
      </c>
      <c r="Q3711" s="60"/>
      <c r="R3711" s="53">
        <f t="shared" si="948"/>
        <v>0</v>
      </c>
      <c r="S3711" s="59"/>
      <c r="T3711" s="61"/>
      <c r="U3711" s="342" t="str">
        <f t="shared" si="952"/>
        <v>k.A.</v>
      </c>
      <c r="V3711" s="343" t="str">
        <f t="shared" si="949"/>
        <v>k.A.</v>
      </c>
      <c r="W3711" s="343" t="str">
        <f>IFERROR(IF(OR($D3711="",$E3711=0,con_Ende=0),"k.A.",IF(VLOOKUP($D3711,rng_ND,5,0)="Nein",VLOOKUP($D3711,rng_ND,2,FALSE),MIN(VLOOKUP($D3711,rng_ND,2,FALSE),A_Stammdaten!$B$19-D_SAV!$E3711+1))),"k.A.")</f>
        <v>k.A.</v>
      </c>
      <c r="X3711" s="343" t="str">
        <f t="shared" si="950"/>
        <v>k.A.</v>
      </c>
      <c r="Y3711" s="62"/>
      <c r="Z3711" s="48">
        <f t="shared" si="951"/>
        <v>0</v>
      </c>
      <c r="AA3711" s="457"/>
      <c r="AB3711" s="55">
        <f t="shared" si="943"/>
        <v>0</v>
      </c>
      <c r="AC3711" s="55">
        <f>IF(A_Stammdaten!$B$25="ja",D_SAV!AA3711,D_SAV!AB3711)</f>
        <v>0</v>
      </c>
      <c r="AD3711" s="478">
        <f>IF(AC3711=0,0,IF(U3711-(con_EOGJahr-D_SAV!E3711)&lt;=0,AC3711,AC3711/V3711))</f>
        <v>0</v>
      </c>
      <c r="AE3711" s="478">
        <f>IFERROR(IF(AND(VLOOKUP(D3711,rng_ND,5,FALSE)="Ja",D_SAV!T3711="degressiv"),D_SAV!AC3711*Y3711/100,0),0)</f>
        <v>0</v>
      </c>
      <c r="AF3711" s="55">
        <f>IFERROR(IF(VLOOKUP(D3711,rng_ND,5,FALSE)="Ja",MAX(D_SAV!AD3711:AE3711),D_SAV!AD3711),0)</f>
        <v>0</v>
      </c>
      <c r="AG3711" s="55">
        <f t="shared" si="944"/>
        <v>0</v>
      </c>
      <c r="AH3711" s="55">
        <f t="shared" si="945"/>
        <v>0</v>
      </c>
      <c r="AI3711" s="55">
        <f t="shared" si="946"/>
        <v>0</v>
      </c>
      <c r="AJ3711" s="55">
        <f t="shared" si="947"/>
        <v>0</v>
      </c>
      <c r="AK3711" s="55">
        <f t="shared" si="938"/>
        <v>0</v>
      </c>
      <c r="AL3711" s="55">
        <f t="shared" si="939"/>
        <v>0</v>
      </c>
      <c r="AM3711" s="55">
        <f t="shared" si="940"/>
        <v>0</v>
      </c>
    </row>
    <row r="3712" spans="1:39" x14ac:dyDescent="0.25">
      <c r="A3712" s="47">
        <v>3708</v>
      </c>
      <c r="B3712" s="358" t="str">
        <f>IF(AND(E3712&lt;&gt;0,D3712&lt;&gt;0,F3712&lt;&gt;0),IF(C3712&lt;&gt;0,CONCATENATE(C3712,"-AGr",VLOOKUP(D3712,Listen!$A$2:$G$45,7,FALSE),"-",E3712,"-",F3712,),CONCATENATE("AGr",VLOOKUP(D3712,Listen!$A$2:$G$45,7,FALSE),"-",E3712,"-",F3712)),"keine vollständige ID")</f>
        <v>keine vollständige ID</v>
      </c>
      <c r="C3712" s="359">
        <f>'[2]III_SAV-Details_NB'!B3718</f>
        <v>0</v>
      </c>
      <c r="D3712" s="359">
        <f>'[2]III_SAV-Details_NB'!C3718</f>
        <v>0</v>
      </c>
      <c r="E3712" s="359">
        <f>'[2]III_SAV-Details_NB'!D3718</f>
        <v>0</v>
      </c>
      <c r="F3712" s="490"/>
      <c r="G3712" s="281">
        <f>'[2]III_SAV-Details_NB'!X3718</f>
        <v>0</v>
      </c>
      <c r="H3712" s="281">
        <f t="shared" si="941"/>
        <v>0</v>
      </c>
      <c r="I3712" s="281">
        <f>IF(con_EOGJahr=2025,'[2]III_SAV-Details_NB'!AA3718,IF(con_EOGJahr=2026,'[2]III_SAV-Details_NB'!AB3718,'[2]III_SAV-Details_NB'!AC3718))</f>
        <v>0</v>
      </c>
      <c r="J3712" s="282"/>
      <c r="K3712" s="282"/>
      <c r="L3712" s="282"/>
      <c r="M3712" s="282"/>
      <c r="N3712" s="282"/>
      <c r="O3712" s="282"/>
      <c r="P3712" s="52">
        <f t="shared" si="942"/>
        <v>0</v>
      </c>
      <c r="Q3712" s="60"/>
      <c r="R3712" s="53">
        <f t="shared" si="948"/>
        <v>0</v>
      </c>
      <c r="S3712" s="59"/>
      <c r="T3712" s="61"/>
      <c r="U3712" s="342" t="str">
        <f t="shared" si="952"/>
        <v>k.A.</v>
      </c>
      <c r="V3712" s="343" t="str">
        <f t="shared" si="949"/>
        <v>k.A.</v>
      </c>
      <c r="W3712" s="343" t="str">
        <f>IFERROR(IF(OR($D3712="",$E3712=0,con_Ende=0),"k.A.",IF(VLOOKUP($D3712,rng_ND,5,0)="Nein",VLOOKUP($D3712,rng_ND,2,FALSE),MIN(VLOOKUP($D3712,rng_ND,2,FALSE),A_Stammdaten!$B$19-D_SAV!$E3712+1))),"k.A.")</f>
        <v>k.A.</v>
      </c>
      <c r="X3712" s="343" t="str">
        <f t="shared" si="950"/>
        <v>k.A.</v>
      </c>
      <c r="Y3712" s="62"/>
      <c r="Z3712" s="48">
        <f t="shared" si="951"/>
        <v>0</v>
      </c>
      <c r="AA3712" s="457"/>
      <c r="AB3712" s="55">
        <f t="shared" si="943"/>
        <v>0</v>
      </c>
      <c r="AC3712" s="55">
        <f>IF(A_Stammdaten!$B$25="ja",D_SAV!AA3712,D_SAV!AB3712)</f>
        <v>0</v>
      </c>
      <c r="AD3712" s="478">
        <f>IF(AC3712=0,0,IF(U3712-(con_EOGJahr-D_SAV!E3712)&lt;=0,AC3712,AC3712/V3712))</f>
        <v>0</v>
      </c>
      <c r="AE3712" s="478">
        <f>IFERROR(IF(AND(VLOOKUP(D3712,rng_ND,5,FALSE)="Ja",D_SAV!T3712="degressiv"),D_SAV!AC3712*Y3712/100,0),0)</f>
        <v>0</v>
      </c>
      <c r="AF3712" s="55">
        <f>IFERROR(IF(VLOOKUP(D3712,rng_ND,5,FALSE)="Ja",MAX(D_SAV!AD3712:AE3712),D_SAV!AD3712),0)</f>
        <v>0</v>
      </c>
      <c r="AG3712" s="55">
        <f t="shared" si="944"/>
        <v>0</v>
      </c>
      <c r="AH3712" s="55">
        <f t="shared" si="945"/>
        <v>0</v>
      </c>
      <c r="AI3712" s="55">
        <f t="shared" si="946"/>
        <v>0</v>
      </c>
      <c r="AJ3712" s="55">
        <f t="shared" si="947"/>
        <v>0</v>
      </c>
      <c r="AK3712" s="55">
        <f t="shared" si="938"/>
        <v>0</v>
      </c>
      <c r="AL3712" s="55">
        <f t="shared" si="939"/>
        <v>0</v>
      </c>
      <c r="AM3712" s="55">
        <f t="shared" si="940"/>
        <v>0</v>
      </c>
    </row>
    <row r="3713" spans="1:39" x14ac:dyDescent="0.25">
      <c r="A3713" s="47">
        <v>3709</v>
      </c>
      <c r="B3713" s="358" t="str">
        <f>IF(AND(E3713&lt;&gt;0,D3713&lt;&gt;0,F3713&lt;&gt;0),IF(C3713&lt;&gt;0,CONCATENATE(C3713,"-AGr",VLOOKUP(D3713,Listen!$A$2:$G$45,7,FALSE),"-",E3713,"-",F3713,),CONCATENATE("AGr",VLOOKUP(D3713,Listen!$A$2:$G$45,7,FALSE),"-",E3713,"-",F3713)),"keine vollständige ID")</f>
        <v>keine vollständige ID</v>
      </c>
      <c r="C3713" s="359">
        <f>'[2]III_SAV-Details_NB'!B3719</f>
        <v>0</v>
      </c>
      <c r="D3713" s="359">
        <f>'[2]III_SAV-Details_NB'!C3719</f>
        <v>0</v>
      </c>
      <c r="E3713" s="359">
        <f>'[2]III_SAV-Details_NB'!D3719</f>
        <v>0</v>
      </c>
      <c r="F3713" s="490"/>
      <c r="G3713" s="281">
        <f>'[2]III_SAV-Details_NB'!X3719</f>
        <v>0</v>
      </c>
      <c r="H3713" s="281">
        <f t="shared" si="941"/>
        <v>0</v>
      </c>
      <c r="I3713" s="281">
        <f>IF(con_EOGJahr=2025,'[2]III_SAV-Details_NB'!AA3719,IF(con_EOGJahr=2026,'[2]III_SAV-Details_NB'!AB3719,'[2]III_SAV-Details_NB'!AC3719))</f>
        <v>0</v>
      </c>
      <c r="J3713" s="282"/>
      <c r="K3713" s="282"/>
      <c r="L3713" s="282"/>
      <c r="M3713" s="282"/>
      <c r="N3713" s="282"/>
      <c r="O3713" s="282"/>
      <c r="P3713" s="52">
        <f t="shared" si="942"/>
        <v>0</v>
      </c>
      <c r="Q3713" s="60"/>
      <c r="R3713" s="53">
        <f t="shared" si="948"/>
        <v>0</v>
      </c>
      <c r="S3713" s="59"/>
      <c r="T3713" s="61"/>
      <c r="U3713" s="342" t="str">
        <f t="shared" si="952"/>
        <v>k.A.</v>
      </c>
      <c r="V3713" s="343" t="str">
        <f t="shared" si="949"/>
        <v>k.A.</v>
      </c>
      <c r="W3713" s="343" t="str">
        <f>IFERROR(IF(OR($D3713="",$E3713=0,con_Ende=0),"k.A.",IF(VLOOKUP($D3713,rng_ND,5,0)="Nein",VLOOKUP($D3713,rng_ND,2,FALSE),MIN(VLOOKUP($D3713,rng_ND,2,FALSE),A_Stammdaten!$B$19-D_SAV!$E3713+1))),"k.A.")</f>
        <v>k.A.</v>
      </c>
      <c r="X3713" s="343" t="str">
        <f t="shared" si="950"/>
        <v>k.A.</v>
      </c>
      <c r="Y3713" s="62"/>
      <c r="Z3713" s="48">
        <f t="shared" si="951"/>
        <v>0</v>
      </c>
      <c r="AA3713" s="457"/>
      <c r="AB3713" s="55">
        <f t="shared" si="943"/>
        <v>0</v>
      </c>
      <c r="AC3713" s="55">
        <f>IF(A_Stammdaten!$B$25="ja",D_SAV!AA3713,D_SAV!AB3713)</f>
        <v>0</v>
      </c>
      <c r="AD3713" s="478">
        <f>IF(AC3713=0,0,IF(U3713-(con_EOGJahr-D_SAV!E3713)&lt;=0,AC3713,AC3713/V3713))</f>
        <v>0</v>
      </c>
      <c r="AE3713" s="478">
        <f>IFERROR(IF(AND(VLOOKUP(D3713,rng_ND,5,FALSE)="Ja",D_SAV!T3713="degressiv"),D_SAV!AC3713*Y3713/100,0),0)</f>
        <v>0</v>
      </c>
      <c r="AF3713" s="55">
        <f>IFERROR(IF(VLOOKUP(D3713,rng_ND,5,FALSE)="Ja",MAX(D_SAV!AD3713:AE3713),D_SAV!AD3713),0)</f>
        <v>0</v>
      </c>
      <c r="AG3713" s="55">
        <f t="shared" si="944"/>
        <v>0</v>
      </c>
      <c r="AH3713" s="55">
        <f t="shared" si="945"/>
        <v>0</v>
      </c>
      <c r="AI3713" s="55">
        <f t="shared" si="946"/>
        <v>0</v>
      </c>
      <c r="AJ3713" s="55">
        <f t="shared" si="947"/>
        <v>0</v>
      </c>
      <c r="AK3713" s="55">
        <f t="shared" si="938"/>
        <v>0</v>
      </c>
      <c r="AL3713" s="55">
        <f t="shared" si="939"/>
        <v>0</v>
      </c>
      <c r="AM3713" s="55">
        <f t="shared" si="940"/>
        <v>0</v>
      </c>
    </row>
    <row r="3714" spans="1:39" x14ac:dyDescent="0.25">
      <c r="A3714" s="47">
        <v>3710</v>
      </c>
      <c r="B3714" s="358" t="str">
        <f>IF(AND(E3714&lt;&gt;0,D3714&lt;&gt;0,F3714&lt;&gt;0),IF(C3714&lt;&gt;0,CONCATENATE(C3714,"-AGr",VLOOKUP(D3714,Listen!$A$2:$G$45,7,FALSE),"-",E3714,"-",F3714,),CONCATENATE("AGr",VLOOKUP(D3714,Listen!$A$2:$G$45,7,FALSE),"-",E3714,"-",F3714)),"keine vollständige ID")</f>
        <v>keine vollständige ID</v>
      </c>
      <c r="C3714" s="359">
        <f>'[2]III_SAV-Details_NB'!B3720</f>
        <v>0</v>
      </c>
      <c r="D3714" s="359">
        <f>'[2]III_SAV-Details_NB'!C3720</f>
        <v>0</v>
      </c>
      <c r="E3714" s="359">
        <f>'[2]III_SAV-Details_NB'!D3720</f>
        <v>0</v>
      </c>
      <c r="F3714" s="490"/>
      <c r="G3714" s="281">
        <f>'[2]III_SAV-Details_NB'!X3720</f>
        <v>0</v>
      </c>
      <c r="H3714" s="281">
        <f t="shared" si="941"/>
        <v>0</v>
      </c>
      <c r="I3714" s="281">
        <f>IF(con_EOGJahr=2025,'[2]III_SAV-Details_NB'!AA3720,IF(con_EOGJahr=2026,'[2]III_SAV-Details_NB'!AB3720,'[2]III_SAV-Details_NB'!AC3720))</f>
        <v>0</v>
      </c>
      <c r="J3714" s="282"/>
      <c r="K3714" s="282"/>
      <c r="L3714" s="282"/>
      <c r="M3714" s="282"/>
      <c r="N3714" s="282"/>
      <c r="O3714" s="282"/>
      <c r="P3714" s="52">
        <f t="shared" si="942"/>
        <v>0</v>
      </c>
      <c r="Q3714" s="60"/>
      <c r="R3714" s="53">
        <f t="shared" si="948"/>
        <v>0</v>
      </c>
      <c r="S3714" s="59"/>
      <c r="T3714" s="61"/>
      <c r="U3714" s="342" t="str">
        <f t="shared" si="952"/>
        <v>k.A.</v>
      </c>
      <c r="V3714" s="343" t="str">
        <f t="shared" si="949"/>
        <v>k.A.</v>
      </c>
      <c r="W3714" s="343" t="str">
        <f>IFERROR(IF(OR($D3714="",$E3714=0,con_Ende=0),"k.A.",IF(VLOOKUP($D3714,rng_ND,5,0)="Nein",VLOOKUP($D3714,rng_ND,2,FALSE),MIN(VLOOKUP($D3714,rng_ND,2,FALSE),A_Stammdaten!$B$19-D_SAV!$E3714+1))),"k.A.")</f>
        <v>k.A.</v>
      </c>
      <c r="X3714" s="343" t="str">
        <f t="shared" si="950"/>
        <v>k.A.</v>
      </c>
      <c r="Y3714" s="62"/>
      <c r="Z3714" s="48">
        <f t="shared" si="951"/>
        <v>0</v>
      </c>
      <c r="AA3714" s="457"/>
      <c r="AB3714" s="55">
        <f t="shared" si="943"/>
        <v>0</v>
      </c>
      <c r="AC3714" s="55">
        <f>IF(A_Stammdaten!$B$25="ja",D_SAV!AA3714,D_SAV!AB3714)</f>
        <v>0</v>
      </c>
      <c r="AD3714" s="478">
        <f>IF(AC3714=0,0,IF(U3714-(con_EOGJahr-D_SAV!E3714)&lt;=0,AC3714,AC3714/V3714))</f>
        <v>0</v>
      </c>
      <c r="AE3714" s="478">
        <f>IFERROR(IF(AND(VLOOKUP(D3714,rng_ND,5,FALSE)="Ja",D_SAV!T3714="degressiv"),D_SAV!AC3714*Y3714/100,0),0)</f>
        <v>0</v>
      </c>
      <c r="AF3714" s="55">
        <f>IFERROR(IF(VLOOKUP(D3714,rng_ND,5,FALSE)="Ja",MAX(D_SAV!AD3714:AE3714),D_SAV!AD3714),0)</f>
        <v>0</v>
      </c>
      <c r="AG3714" s="55">
        <f t="shared" si="944"/>
        <v>0</v>
      </c>
      <c r="AH3714" s="55">
        <f t="shared" si="945"/>
        <v>0</v>
      </c>
      <c r="AI3714" s="55">
        <f t="shared" si="946"/>
        <v>0</v>
      </c>
      <c r="AJ3714" s="55">
        <f t="shared" si="947"/>
        <v>0</v>
      </c>
      <c r="AK3714" s="55">
        <f t="shared" si="938"/>
        <v>0</v>
      </c>
      <c r="AL3714" s="55">
        <f t="shared" si="939"/>
        <v>0</v>
      </c>
      <c r="AM3714" s="55">
        <f t="shared" si="940"/>
        <v>0</v>
      </c>
    </row>
    <row r="3715" spans="1:39" x14ac:dyDescent="0.25">
      <c r="A3715" s="47">
        <v>3711</v>
      </c>
      <c r="B3715" s="358" t="str">
        <f>IF(AND(E3715&lt;&gt;0,D3715&lt;&gt;0,F3715&lt;&gt;0),IF(C3715&lt;&gt;0,CONCATENATE(C3715,"-AGr",VLOOKUP(D3715,Listen!$A$2:$G$45,7,FALSE),"-",E3715,"-",F3715,),CONCATENATE("AGr",VLOOKUP(D3715,Listen!$A$2:$G$45,7,FALSE),"-",E3715,"-",F3715)),"keine vollständige ID")</f>
        <v>keine vollständige ID</v>
      </c>
      <c r="C3715" s="359">
        <f>'[2]III_SAV-Details_NB'!B3721</f>
        <v>0</v>
      </c>
      <c r="D3715" s="359">
        <f>'[2]III_SAV-Details_NB'!C3721</f>
        <v>0</v>
      </c>
      <c r="E3715" s="359">
        <f>'[2]III_SAV-Details_NB'!D3721</f>
        <v>0</v>
      </c>
      <c r="F3715" s="490"/>
      <c r="G3715" s="281">
        <f>'[2]III_SAV-Details_NB'!X3721</f>
        <v>0</v>
      </c>
      <c r="H3715" s="281">
        <f t="shared" si="941"/>
        <v>0</v>
      </c>
      <c r="I3715" s="281">
        <f>IF(con_EOGJahr=2025,'[2]III_SAV-Details_NB'!AA3721,IF(con_EOGJahr=2026,'[2]III_SAV-Details_NB'!AB3721,'[2]III_SAV-Details_NB'!AC3721))</f>
        <v>0</v>
      </c>
      <c r="J3715" s="282"/>
      <c r="K3715" s="282"/>
      <c r="L3715" s="282"/>
      <c r="M3715" s="282"/>
      <c r="N3715" s="282"/>
      <c r="O3715" s="282"/>
      <c r="P3715" s="52">
        <f t="shared" si="942"/>
        <v>0</v>
      </c>
      <c r="Q3715" s="60"/>
      <c r="R3715" s="53">
        <f t="shared" si="948"/>
        <v>0</v>
      </c>
      <c r="S3715" s="59"/>
      <c r="T3715" s="61"/>
      <c r="U3715" s="342" t="str">
        <f t="shared" si="952"/>
        <v>k.A.</v>
      </c>
      <c r="V3715" s="343" t="str">
        <f t="shared" si="949"/>
        <v>k.A.</v>
      </c>
      <c r="W3715" s="343" t="str">
        <f>IFERROR(IF(OR($D3715="",$E3715=0,con_Ende=0),"k.A.",IF(VLOOKUP($D3715,rng_ND,5,0)="Nein",VLOOKUP($D3715,rng_ND,2,FALSE),MIN(VLOOKUP($D3715,rng_ND,2,FALSE),A_Stammdaten!$B$19-D_SAV!$E3715+1))),"k.A.")</f>
        <v>k.A.</v>
      </c>
      <c r="X3715" s="343" t="str">
        <f t="shared" si="950"/>
        <v>k.A.</v>
      </c>
      <c r="Y3715" s="62"/>
      <c r="Z3715" s="48">
        <f t="shared" si="951"/>
        <v>0</v>
      </c>
      <c r="AA3715" s="457"/>
      <c r="AB3715" s="55">
        <f t="shared" si="943"/>
        <v>0</v>
      </c>
      <c r="AC3715" s="55">
        <f>IF(A_Stammdaten!$B$25="ja",D_SAV!AA3715,D_SAV!AB3715)</f>
        <v>0</v>
      </c>
      <c r="AD3715" s="478">
        <f>IF(AC3715=0,0,IF(U3715-(con_EOGJahr-D_SAV!E3715)&lt;=0,AC3715,AC3715/V3715))</f>
        <v>0</v>
      </c>
      <c r="AE3715" s="478">
        <f>IFERROR(IF(AND(VLOOKUP(D3715,rng_ND,5,FALSE)="Ja",D_SAV!T3715="degressiv"),D_SAV!AC3715*Y3715/100,0),0)</f>
        <v>0</v>
      </c>
      <c r="AF3715" s="55">
        <f>IFERROR(IF(VLOOKUP(D3715,rng_ND,5,FALSE)="Ja",MAX(D_SAV!AD3715:AE3715),D_SAV!AD3715),0)</f>
        <v>0</v>
      </c>
      <c r="AG3715" s="55">
        <f t="shared" si="944"/>
        <v>0</v>
      </c>
      <c r="AH3715" s="55">
        <f t="shared" si="945"/>
        <v>0</v>
      </c>
      <c r="AI3715" s="55">
        <f t="shared" si="946"/>
        <v>0</v>
      </c>
      <c r="AJ3715" s="55">
        <f t="shared" si="947"/>
        <v>0</v>
      </c>
      <c r="AK3715" s="55">
        <f t="shared" si="938"/>
        <v>0</v>
      </c>
      <c r="AL3715" s="55">
        <f t="shared" si="939"/>
        <v>0</v>
      </c>
      <c r="AM3715" s="55">
        <f t="shared" si="940"/>
        <v>0</v>
      </c>
    </row>
    <row r="3716" spans="1:39" x14ac:dyDescent="0.25">
      <c r="A3716" s="47">
        <v>3712</v>
      </c>
      <c r="B3716" s="358" t="str">
        <f>IF(AND(E3716&lt;&gt;0,D3716&lt;&gt;0,F3716&lt;&gt;0),IF(C3716&lt;&gt;0,CONCATENATE(C3716,"-AGr",VLOOKUP(D3716,Listen!$A$2:$G$45,7,FALSE),"-",E3716,"-",F3716,),CONCATENATE("AGr",VLOOKUP(D3716,Listen!$A$2:$G$45,7,FALSE),"-",E3716,"-",F3716)),"keine vollständige ID")</f>
        <v>keine vollständige ID</v>
      </c>
      <c r="C3716" s="359">
        <f>'[2]III_SAV-Details_NB'!B3722</f>
        <v>0</v>
      </c>
      <c r="D3716" s="359">
        <f>'[2]III_SAV-Details_NB'!C3722</f>
        <v>0</v>
      </c>
      <c r="E3716" s="359">
        <f>'[2]III_SAV-Details_NB'!D3722</f>
        <v>0</v>
      </c>
      <c r="F3716" s="490"/>
      <c r="G3716" s="281">
        <f>'[2]III_SAV-Details_NB'!X3722</f>
        <v>0</v>
      </c>
      <c r="H3716" s="281">
        <f t="shared" si="941"/>
        <v>0</v>
      </c>
      <c r="I3716" s="281">
        <f>IF(con_EOGJahr=2025,'[2]III_SAV-Details_NB'!AA3722,IF(con_EOGJahr=2026,'[2]III_SAV-Details_NB'!AB3722,'[2]III_SAV-Details_NB'!AC3722))</f>
        <v>0</v>
      </c>
      <c r="J3716" s="282"/>
      <c r="K3716" s="282"/>
      <c r="L3716" s="282"/>
      <c r="M3716" s="282"/>
      <c r="N3716" s="282"/>
      <c r="O3716" s="282"/>
      <c r="P3716" s="52">
        <f t="shared" si="942"/>
        <v>0</v>
      </c>
      <c r="Q3716" s="60"/>
      <c r="R3716" s="53">
        <f t="shared" si="948"/>
        <v>0</v>
      </c>
      <c r="S3716" s="59"/>
      <c r="T3716" s="61"/>
      <c r="U3716" s="342" t="str">
        <f t="shared" si="952"/>
        <v>k.A.</v>
      </c>
      <c r="V3716" s="343" t="str">
        <f t="shared" si="949"/>
        <v>k.A.</v>
      </c>
      <c r="W3716" s="343" t="str">
        <f>IFERROR(IF(OR($D3716="",$E3716=0,con_Ende=0),"k.A.",IF(VLOOKUP($D3716,rng_ND,5,0)="Nein",VLOOKUP($D3716,rng_ND,2,FALSE),MIN(VLOOKUP($D3716,rng_ND,2,FALSE),A_Stammdaten!$B$19-D_SAV!$E3716+1))),"k.A.")</f>
        <v>k.A.</v>
      </c>
      <c r="X3716" s="343" t="str">
        <f t="shared" si="950"/>
        <v>k.A.</v>
      </c>
      <c r="Y3716" s="62"/>
      <c r="Z3716" s="48">
        <f t="shared" si="951"/>
        <v>0</v>
      </c>
      <c r="AA3716" s="457"/>
      <c r="AB3716" s="55">
        <f t="shared" si="943"/>
        <v>0</v>
      </c>
      <c r="AC3716" s="55">
        <f>IF(A_Stammdaten!$B$25="ja",D_SAV!AA3716,D_SAV!AB3716)</f>
        <v>0</v>
      </c>
      <c r="AD3716" s="478">
        <f>IF(AC3716=0,0,IF(U3716-(con_EOGJahr-D_SAV!E3716)&lt;=0,AC3716,AC3716/V3716))</f>
        <v>0</v>
      </c>
      <c r="AE3716" s="478">
        <f>IFERROR(IF(AND(VLOOKUP(D3716,rng_ND,5,FALSE)="Ja",D_SAV!T3716="degressiv"),D_SAV!AC3716*Y3716/100,0),0)</f>
        <v>0</v>
      </c>
      <c r="AF3716" s="55">
        <f>IFERROR(IF(VLOOKUP(D3716,rng_ND,5,FALSE)="Ja",MAX(D_SAV!AD3716:AE3716),D_SAV!AD3716),0)</f>
        <v>0</v>
      </c>
      <c r="AG3716" s="55">
        <f t="shared" si="944"/>
        <v>0</v>
      </c>
      <c r="AH3716" s="55">
        <f t="shared" si="945"/>
        <v>0</v>
      </c>
      <c r="AI3716" s="55">
        <f t="shared" si="946"/>
        <v>0</v>
      </c>
      <c r="AJ3716" s="55">
        <f t="shared" si="947"/>
        <v>0</v>
      </c>
      <c r="AK3716" s="55">
        <f t="shared" si="938"/>
        <v>0</v>
      </c>
      <c r="AL3716" s="55">
        <f t="shared" si="939"/>
        <v>0</v>
      </c>
      <c r="AM3716" s="55">
        <f t="shared" si="940"/>
        <v>0</v>
      </c>
    </row>
    <row r="3717" spans="1:39" x14ac:dyDescent="0.25">
      <c r="A3717" s="47">
        <v>3713</v>
      </c>
      <c r="B3717" s="358" t="str">
        <f>IF(AND(E3717&lt;&gt;0,D3717&lt;&gt;0,F3717&lt;&gt;0),IF(C3717&lt;&gt;0,CONCATENATE(C3717,"-AGr",VLOOKUP(D3717,Listen!$A$2:$G$45,7,FALSE),"-",E3717,"-",F3717,),CONCATENATE("AGr",VLOOKUP(D3717,Listen!$A$2:$G$45,7,FALSE),"-",E3717,"-",F3717)),"keine vollständige ID")</f>
        <v>keine vollständige ID</v>
      </c>
      <c r="C3717" s="359">
        <f>'[2]III_SAV-Details_NB'!B3723</f>
        <v>0</v>
      </c>
      <c r="D3717" s="359">
        <f>'[2]III_SAV-Details_NB'!C3723</f>
        <v>0</v>
      </c>
      <c r="E3717" s="359">
        <f>'[2]III_SAV-Details_NB'!D3723</f>
        <v>0</v>
      </c>
      <c r="F3717" s="490"/>
      <c r="G3717" s="281">
        <f>'[2]III_SAV-Details_NB'!X3723</f>
        <v>0</v>
      </c>
      <c r="H3717" s="281">
        <f t="shared" si="941"/>
        <v>0</v>
      </c>
      <c r="I3717" s="281">
        <f>IF(con_EOGJahr=2025,'[2]III_SAV-Details_NB'!AA3723,IF(con_EOGJahr=2026,'[2]III_SAV-Details_NB'!AB3723,'[2]III_SAV-Details_NB'!AC3723))</f>
        <v>0</v>
      </c>
      <c r="J3717" s="282"/>
      <c r="K3717" s="282"/>
      <c r="L3717" s="282"/>
      <c r="M3717" s="282"/>
      <c r="N3717" s="282"/>
      <c r="O3717" s="282"/>
      <c r="P3717" s="52">
        <f t="shared" si="942"/>
        <v>0</v>
      </c>
      <c r="Q3717" s="60"/>
      <c r="R3717" s="53">
        <f t="shared" si="948"/>
        <v>0</v>
      </c>
      <c r="S3717" s="59"/>
      <c r="T3717" s="61"/>
      <c r="U3717" s="342" t="str">
        <f t="shared" si="952"/>
        <v>k.A.</v>
      </c>
      <c r="V3717" s="343" t="str">
        <f t="shared" si="949"/>
        <v>k.A.</v>
      </c>
      <c r="W3717" s="343" t="str">
        <f>IFERROR(IF(OR($D3717="",$E3717=0,con_Ende=0),"k.A.",IF(VLOOKUP($D3717,rng_ND,5,0)="Nein",VLOOKUP($D3717,rng_ND,2,FALSE),MIN(VLOOKUP($D3717,rng_ND,2,FALSE),A_Stammdaten!$B$19-D_SAV!$E3717+1))),"k.A.")</f>
        <v>k.A.</v>
      </c>
      <c r="X3717" s="343" t="str">
        <f t="shared" si="950"/>
        <v>k.A.</v>
      </c>
      <c r="Y3717" s="62"/>
      <c r="Z3717" s="48">
        <f t="shared" si="951"/>
        <v>0</v>
      </c>
      <c r="AA3717" s="457"/>
      <c r="AB3717" s="55">
        <f t="shared" si="943"/>
        <v>0</v>
      </c>
      <c r="AC3717" s="55">
        <f>IF(A_Stammdaten!$B$25="ja",D_SAV!AA3717,D_SAV!AB3717)</f>
        <v>0</v>
      </c>
      <c r="AD3717" s="478">
        <f>IF(AC3717=0,0,IF(U3717-(con_EOGJahr-D_SAV!E3717)&lt;=0,AC3717,AC3717/V3717))</f>
        <v>0</v>
      </c>
      <c r="AE3717" s="478">
        <f>IFERROR(IF(AND(VLOOKUP(D3717,rng_ND,5,FALSE)="Ja",D_SAV!T3717="degressiv"),D_SAV!AC3717*Y3717/100,0),0)</f>
        <v>0</v>
      </c>
      <c r="AF3717" s="55">
        <f>IFERROR(IF(VLOOKUP(D3717,rng_ND,5,FALSE)="Ja",MAX(D_SAV!AD3717:AE3717),D_SAV!AD3717),0)</f>
        <v>0</v>
      </c>
      <c r="AG3717" s="55">
        <f t="shared" si="944"/>
        <v>0</v>
      </c>
      <c r="AH3717" s="55">
        <f t="shared" si="945"/>
        <v>0</v>
      </c>
      <c r="AI3717" s="55">
        <f t="shared" si="946"/>
        <v>0</v>
      </c>
      <c r="AJ3717" s="55">
        <f t="shared" si="947"/>
        <v>0</v>
      </c>
      <c r="AK3717" s="55">
        <f t="shared" ref="AK3717:AK3780" si="953">IF($E3717&gt;=2006,AC3717,con_EKQ*AH3717+(1-con_EKQ)*AC3717)</f>
        <v>0</v>
      </c>
      <c r="AL3717" s="55">
        <f t="shared" ref="AL3717:AL3780" si="954">IF($E3717&gt;=2006,AF3717,con_EKQ*AI3717+(1-con_EKQ)*AF3717)</f>
        <v>0</v>
      </c>
      <c r="AM3717" s="55">
        <f t="shared" ref="AM3717:AM3780" si="955">IF($E3717&gt;=2006,AG3717,con_EKQ*AJ3717+(1-con_EKQ)*AG3717)</f>
        <v>0</v>
      </c>
    </row>
    <row r="3718" spans="1:39" x14ac:dyDescent="0.25">
      <c r="A3718" s="47">
        <v>3714</v>
      </c>
      <c r="B3718" s="358" t="str">
        <f>IF(AND(E3718&lt;&gt;0,D3718&lt;&gt;0,F3718&lt;&gt;0),IF(C3718&lt;&gt;0,CONCATENATE(C3718,"-AGr",VLOOKUP(D3718,Listen!$A$2:$G$45,7,FALSE),"-",E3718,"-",F3718,),CONCATENATE("AGr",VLOOKUP(D3718,Listen!$A$2:$G$45,7,FALSE),"-",E3718,"-",F3718)),"keine vollständige ID")</f>
        <v>keine vollständige ID</v>
      </c>
      <c r="C3718" s="359">
        <f>'[2]III_SAV-Details_NB'!B3724</f>
        <v>0</v>
      </c>
      <c r="D3718" s="359">
        <f>'[2]III_SAV-Details_NB'!C3724</f>
        <v>0</v>
      </c>
      <c r="E3718" s="359">
        <f>'[2]III_SAV-Details_NB'!D3724</f>
        <v>0</v>
      </c>
      <c r="F3718" s="490"/>
      <c r="G3718" s="281">
        <f>'[2]III_SAV-Details_NB'!X3724</f>
        <v>0</v>
      </c>
      <c r="H3718" s="281">
        <f t="shared" ref="H3718:H3781" si="956">+G3718</f>
        <v>0</v>
      </c>
      <c r="I3718" s="281">
        <f>IF(con_EOGJahr=2025,'[2]III_SAV-Details_NB'!AA3724,IF(con_EOGJahr=2026,'[2]III_SAV-Details_NB'!AB3724,'[2]III_SAV-Details_NB'!AC3724))</f>
        <v>0</v>
      </c>
      <c r="J3718" s="282"/>
      <c r="K3718" s="282"/>
      <c r="L3718" s="282"/>
      <c r="M3718" s="282"/>
      <c r="N3718" s="282"/>
      <c r="O3718" s="282"/>
      <c r="P3718" s="52">
        <f t="shared" ref="P3718:P3781" si="957">SUM(I3718:O3718)</f>
        <v>0</v>
      </c>
      <c r="Q3718" s="60"/>
      <c r="R3718" s="53">
        <f t="shared" si="948"/>
        <v>0</v>
      </c>
      <c r="S3718" s="59"/>
      <c r="T3718" s="61"/>
      <c r="U3718" s="342" t="str">
        <f t="shared" si="952"/>
        <v>k.A.</v>
      </c>
      <c r="V3718" s="343" t="str">
        <f t="shared" si="949"/>
        <v>k.A.</v>
      </c>
      <c r="W3718" s="343" t="str">
        <f>IFERROR(IF(OR($D3718="",$E3718=0,con_Ende=0),"k.A.",IF(VLOOKUP($D3718,rng_ND,5,0)="Nein",VLOOKUP($D3718,rng_ND,2,FALSE),MIN(VLOOKUP($D3718,rng_ND,2,FALSE),A_Stammdaten!$B$19-D_SAV!$E3718+1))),"k.A.")</f>
        <v>k.A.</v>
      </c>
      <c r="X3718" s="343" t="str">
        <f t="shared" si="950"/>
        <v>k.A.</v>
      </c>
      <c r="Y3718" s="62"/>
      <c r="Z3718" s="48">
        <f t="shared" si="951"/>
        <v>0</v>
      </c>
      <c r="AA3718" s="457"/>
      <c r="AB3718" s="55">
        <f t="shared" ref="AB3718:AB3781" si="958">R3718</f>
        <v>0</v>
      </c>
      <c r="AC3718" s="55">
        <f>IF(A_Stammdaten!$B$25="ja",D_SAV!AA3718,D_SAV!AB3718)</f>
        <v>0</v>
      </c>
      <c r="AD3718" s="478">
        <f>IF(AC3718=0,0,IF(U3718-(con_EOGJahr-D_SAV!E3718)&lt;=0,AC3718,AC3718/V3718))</f>
        <v>0</v>
      </c>
      <c r="AE3718" s="478">
        <f>IFERROR(IF(AND(VLOOKUP(D3718,rng_ND,5,FALSE)="Ja",D_SAV!T3718="degressiv"),D_SAV!AC3718*Y3718/100,0),0)</f>
        <v>0</v>
      </c>
      <c r="AF3718" s="55">
        <f>IFERROR(IF(VLOOKUP(D3718,rng_ND,5,FALSE)="Ja",MAX(D_SAV!AD3718:AE3718),D_SAV!AD3718),0)</f>
        <v>0</v>
      </c>
      <c r="AG3718" s="55">
        <f t="shared" ref="AG3718:AG3781" si="959">AC3718-AF3718</f>
        <v>0</v>
      </c>
      <c r="AH3718" s="55">
        <f t="shared" ref="AH3718:AH3781" si="960">IF($E3718&gt;=2006,0,AC3718*$Z3718)</f>
        <v>0</v>
      </c>
      <c r="AI3718" s="55">
        <f t="shared" ref="AI3718:AI3781" si="961">IF($E3718&gt;=2006,0,AF3718*$Z3718)</f>
        <v>0</v>
      </c>
      <c r="AJ3718" s="55">
        <f t="shared" ref="AJ3718:AJ3781" si="962">IF($E3718&gt;=2006,0,AG3718*$Z3718)</f>
        <v>0</v>
      </c>
      <c r="AK3718" s="55">
        <f t="shared" si="953"/>
        <v>0</v>
      </c>
      <c r="AL3718" s="55">
        <f t="shared" si="954"/>
        <v>0</v>
      </c>
      <c r="AM3718" s="55">
        <f t="shared" si="955"/>
        <v>0</v>
      </c>
    </row>
    <row r="3719" spans="1:39" x14ac:dyDescent="0.25">
      <c r="A3719" s="47">
        <v>3715</v>
      </c>
      <c r="B3719" s="358" t="str">
        <f>IF(AND(E3719&lt;&gt;0,D3719&lt;&gt;0,F3719&lt;&gt;0),IF(C3719&lt;&gt;0,CONCATENATE(C3719,"-AGr",VLOOKUP(D3719,Listen!$A$2:$G$45,7,FALSE),"-",E3719,"-",F3719,),CONCATENATE("AGr",VLOOKUP(D3719,Listen!$A$2:$G$45,7,FALSE),"-",E3719,"-",F3719)),"keine vollständige ID")</f>
        <v>keine vollständige ID</v>
      </c>
      <c r="C3719" s="359">
        <f>'[2]III_SAV-Details_NB'!B3725</f>
        <v>0</v>
      </c>
      <c r="D3719" s="359">
        <f>'[2]III_SAV-Details_NB'!C3725</f>
        <v>0</v>
      </c>
      <c r="E3719" s="359">
        <f>'[2]III_SAV-Details_NB'!D3725</f>
        <v>0</v>
      </c>
      <c r="F3719" s="490"/>
      <c r="G3719" s="281">
        <f>'[2]III_SAV-Details_NB'!X3725</f>
        <v>0</v>
      </c>
      <c r="H3719" s="281">
        <f t="shared" si="956"/>
        <v>0</v>
      </c>
      <c r="I3719" s="281">
        <f>IF(con_EOGJahr=2025,'[2]III_SAV-Details_NB'!AA3725,IF(con_EOGJahr=2026,'[2]III_SAV-Details_NB'!AB3725,'[2]III_SAV-Details_NB'!AC3725))</f>
        <v>0</v>
      </c>
      <c r="J3719" s="282"/>
      <c r="K3719" s="282"/>
      <c r="L3719" s="282"/>
      <c r="M3719" s="282"/>
      <c r="N3719" s="282"/>
      <c r="O3719" s="282"/>
      <c r="P3719" s="52">
        <f t="shared" si="957"/>
        <v>0</v>
      </c>
      <c r="Q3719" s="60"/>
      <c r="R3719" s="53">
        <f t="shared" si="948"/>
        <v>0</v>
      </c>
      <c r="S3719" s="59"/>
      <c r="T3719" s="61"/>
      <c r="U3719" s="342" t="str">
        <f t="shared" si="952"/>
        <v>k.A.</v>
      </c>
      <c r="V3719" s="343" t="str">
        <f t="shared" si="949"/>
        <v>k.A.</v>
      </c>
      <c r="W3719" s="343" t="str">
        <f>IFERROR(IF(OR($D3719="",$E3719=0,con_Ende=0),"k.A.",IF(VLOOKUP($D3719,rng_ND,5,0)="Nein",VLOOKUP($D3719,rng_ND,2,FALSE),MIN(VLOOKUP($D3719,rng_ND,2,FALSE),A_Stammdaten!$B$19-D_SAV!$E3719+1))),"k.A.")</f>
        <v>k.A.</v>
      </c>
      <c r="X3719" s="343" t="str">
        <f t="shared" si="950"/>
        <v>k.A.</v>
      </c>
      <c r="Y3719" s="62"/>
      <c r="Z3719" s="48">
        <f t="shared" si="951"/>
        <v>0</v>
      </c>
      <c r="AA3719" s="457"/>
      <c r="AB3719" s="55">
        <f t="shared" si="958"/>
        <v>0</v>
      </c>
      <c r="AC3719" s="55">
        <f>IF(A_Stammdaten!$B$25="ja",D_SAV!AA3719,D_SAV!AB3719)</f>
        <v>0</v>
      </c>
      <c r="AD3719" s="478">
        <f>IF(AC3719=0,0,IF(U3719-(con_EOGJahr-D_SAV!E3719)&lt;=0,AC3719,AC3719/V3719))</f>
        <v>0</v>
      </c>
      <c r="AE3719" s="478">
        <f>IFERROR(IF(AND(VLOOKUP(D3719,rng_ND,5,FALSE)="Ja",D_SAV!T3719="degressiv"),D_SAV!AC3719*Y3719/100,0),0)</f>
        <v>0</v>
      </c>
      <c r="AF3719" s="55">
        <f>IFERROR(IF(VLOOKUP(D3719,rng_ND,5,FALSE)="Ja",MAX(D_SAV!AD3719:AE3719),D_SAV!AD3719),0)</f>
        <v>0</v>
      </c>
      <c r="AG3719" s="55">
        <f t="shared" si="959"/>
        <v>0</v>
      </c>
      <c r="AH3719" s="55">
        <f t="shared" si="960"/>
        <v>0</v>
      </c>
      <c r="AI3719" s="55">
        <f t="shared" si="961"/>
        <v>0</v>
      </c>
      <c r="AJ3719" s="55">
        <f t="shared" si="962"/>
        <v>0</v>
      </c>
      <c r="AK3719" s="55">
        <f t="shared" si="953"/>
        <v>0</v>
      </c>
      <c r="AL3719" s="55">
        <f t="shared" si="954"/>
        <v>0</v>
      </c>
      <c r="AM3719" s="55">
        <f t="shared" si="955"/>
        <v>0</v>
      </c>
    </row>
    <row r="3720" spans="1:39" x14ac:dyDescent="0.25">
      <c r="A3720" s="47">
        <v>3716</v>
      </c>
      <c r="B3720" s="358" t="str">
        <f>IF(AND(E3720&lt;&gt;0,D3720&lt;&gt;0,F3720&lt;&gt;0),IF(C3720&lt;&gt;0,CONCATENATE(C3720,"-AGr",VLOOKUP(D3720,Listen!$A$2:$G$45,7,FALSE),"-",E3720,"-",F3720,),CONCATENATE("AGr",VLOOKUP(D3720,Listen!$A$2:$G$45,7,FALSE),"-",E3720,"-",F3720)),"keine vollständige ID")</f>
        <v>keine vollständige ID</v>
      </c>
      <c r="C3720" s="359">
        <f>'[2]III_SAV-Details_NB'!B3726</f>
        <v>0</v>
      </c>
      <c r="D3720" s="359">
        <f>'[2]III_SAV-Details_NB'!C3726</f>
        <v>0</v>
      </c>
      <c r="E3720" s="359">
        <f>'[2]III_SAV-Details_NB'!D3726</f>
        <v>0</v>
      </c>
      <c r="F3720" s="490"/>
      <c r="G3720" s="281">
        <f>'[2]III_SAV-Details_NB'!X3726</f>
        <v>0</v>
      </c>
      <c r="H3720" s="281">
        <f t="shared" si="956"/>
        <v>0</v>
      </c>
      <c r="I3720" s="281">
        <f>IF(con_EOGJahr=2025,'[2]III_SAV-Details_NB'!AA3726,IF(con_EOGJahr=2026,'[2]III_SAV-Details_NB'!AB3726,'[2]III_SAV-Details_NB'!AC3726))</f>
        <v>0</v>
      </c>
      <c r="J3720" s="282"/>
      <c r="K3720" s="282"/>
      <c r="L3720" s="282"/>
      <c r="M3720" s="282"/>
      <c r="N3720" s="282"/>
      <c r="O3720" s="282"/>
      <c r="P3720" s="52">
        <f t="shared" si="957"/>
        <v>0</v>
      </c>
      <c r="Q3720" s="60"/>
      <c r="R3720" s="53">
        <f t="shared" si="948"/>
        <v>0</v>
      </c>
      <c r="S3720" s="59"/>
      <c r="T3720" s="61"/>
      <c r="U3720" s="342" t="str">
        <f t="shared" si="952"/>
        <v>k.A.</v>
      </c>
      <c r="V3720" s="343" t="str">
        <f t="shared" si="949"/>
        <v>k.A.</v>
      </c>
      <c r="W3720" s="343" t="str">
        <f>IFERROR(IF(OR($D3720="",$E3720=0,con_Ende=0),"k.A.",IF(VLOOKUP($D3720,rng_ND,5,0)="Nein",VLOOKUP($D3720,rng_ND,2,FALSE),MIN(VLOOKUP($D3720,rng_ND,2,FALSE),A_Stammdaten!$B$19-D_SAV!$E3720+1))),"k.A.")</f>
        <v>k.A.</v>
      </c>
      <c r="X3720" s="343" t="str">
        <f t="shared" si="950"/>
        <v>k.A.</v>
      </c>
      <c r="Y3720" s="62"/>
      <c r="Z3720" s="48">
        <f t="shared" si="951"/>
        <v>0</v>
      </c>
      <c r="AA3720" s="457"/>
      <c r="AB3720" s="55">
        <f t="shared" si="958"/>
        <v>0</v>
      </c>
      <c r="AC3720" s="55">
        <f>IF(A_Stammdaten!$B$25="ja",D_SAV!AA3720,D_SAV!AB3720)</f>
        <v>0</v>
      </c>
      <c r="AD3720" s="478">
        <f>IF(AC3720=0,0,IF(U3720-(con_EOGJahr-D_SAV!E3720)&lt;=0,AC3720,AC3720/V3720))</f>
        <v>0</v>
      </c>
      <c r="AE3720" s="478">
        <f>IFERROR(IF(AND(VLOOKUP(D3720,rng_ND,5,FALSE)="Ja",D_SAV!T3720="degressiv"),D_SAV!AC3720*Y3720/100,0),0)</f>
        <v>0</v>
      </c>
      <c r="AF3720" s="55">
        <f>IFERROR(IF(VLOOKUP(D3720,rng_ND,5,FALSE)="Ja",MAX(D_SAV!AD3720:AE3720),D_SAV!AD3720),0)</f>
        <v>0</v>
      </c>
      <c r="AG3720" s="55">
        <f t="shared" si="959"/>
        <v>0</v>
      </c>
      <c r="AH3720" s="55">
        <f t="shared" si="960"/>
        <v>0</v>
      </c>
      <c r="AI3720" s="55">
        <f t="shared" si="961"/>
        <v>0</v>
      </c>
      <c r="AJ3720" s="55">
        <f t="shared" si="962"/>
        <v>0</v>
      </c>
      <c r="AK3720" s="55">
        <f t="shared" si="953"/>
        <v>0</v>
      </c>
      <c r="AL3720" s="55">
        <f t="shared" si="954"/>
        <v>0</v>
      </c>
      <c r="AM3720" s="55">
        <f t="shared" si="955"/>
        <v>0</v>
      </c>
    </row>
    <row r="3721" spans="1:39" x14ac:dyDescent="0.25">
      <c r="A3721" s="47">
        <v>3717</v>
      </c>
      <c r="B3721" s="358" t="str">
        <f>IF(AND(E3721&lt;&gt;0,D3721&lt;&gt;0,F3721&lt;&gt;0),IF(C3721&lt;&gt;0,CONCATENATE(C3721,"-AGr",VLOOKUP(D3721,Listen!$A$2:$G$45,7,FALSE),"-",E3721,"-",F3721,),CONCATENATE("AGr",VLOOKUP(D3721,Listen!$A$2:$G$45,7,FALSE),"-",E3721,"-",F3721)),"keine vollständige ID")</f>
        <v>keine vollständige ID</v>
      </c>
      <c r="C3721" s="359">
        <f>'[2]III_SAV-Details_NB'!B3727</f>
        <v>0</v>
      </c>
      <c r="D3721" s="359">
        <f>'[2]III_SAV-Details_NB'!C3727</f>
        <v>0</v>
      </c>
      <c r="E3721" s="359">
        <f>'[2]III_SAV-Details_NB'!D3727</f>
        <v>0</v>
      </c>
      <c r="F3721" s="490"/>
      <c r="G3721" s="281">
        <f>'[2]III_SAV-Details_NB'!X3727</f>
        <v>0</v>
      </c>
      <c r="H3721" s="281">
        <f t="shared" si="956"/>
        <v>0</v>
      </c>
      <c r="I3721" s="281">
        <f>IF(con_EOGJahr=2025,'[2]III_SAV-Details_NB'!AA3727,IF(con_EOGJahr=2026,'[2]III_SAV-Details_NB'!AB3727,'[2]III_SAV-Details_NB'!AC3727))</f>
        <v>0</v>
      </c>
      <c r="J3721" s="282"/>
      <c r="K3721" s="282"/>
      <c r="L3721" s="282"/>
      <c r="M3721" s="282"/>
      <c r="N3721" s="282"/>
      <c r="O3721" s="282"/>
      <c r="P3721" s="52">
        <f t="shared" si="957"/>
        <v>0</v>
      </c>
      <c r="Q3721" s="60"/>
      <c r="R3721" s="53">
        <f t="shared" si="948"/>
        <v>0</v>
      </c>
      <c r="S3721" s="59"/>
      <c r="T3721" s="61"/>
      <c r="U3721" s="342" t="str">
        <f t="shared" si="952"/>
        <v>k.A.</v>
      </c>
      <c r="V3721" s="343" t="str">
        <f t="shared" si="949"/>
        <v>k.A.</v>
      </c>
      <c r="W3721" s="343" t="str">
        <f>IFERROR(IF(OR($D3721="",$E3721=0,con_Ende=0),"k.A.",IF(VLOOKUP($D3721,rng_ND,5,0)="Nein",VLOOKUP($D3721,rng_ND,2,FALSE),MIN(VLOOKUP($D3721,rng_ND,2,FALSE),A_Stammdaten!$B$19-D_SAV!$E3721+1))),"k.A.")</f>
        <v>k.A.</v>
      </c>
      <c r="X3721" s="343" t="str">
        <f t="shared" si="950"/>
        <v>k.A.</v>
      </c>
      <c r="Y3721" s="62"/>
      <c r="Z3721" s="48">
        <f t="shared" si="951"/>
        <v>0</v>
      </c>
      <c r="AA3721" s="457"/>
      <c r="AB3721" s="55">
        <f t="shared" si="958"/>
        <v>0</v>
      </c>
      <c r="AC3721" s="55">
        <f>IF(A_Stammdaten!$B$25="ja",D_SAV!AA3721,D_SAV!AB3721)</f>
        <v>0</v>
      </c>
      <c r="AD3721" s="478">
        <f>IF(AC3721=0,0,IF(U3721-(con_EOGJahr-D_SAV!E3721)&lt;=0,AC3721,AC3721/V3721))</f>
        <v>0</v>
      </c>
      <c r="AE3721" s="478">
        <f>IFERROR(IF(AND(VLOOKUP(D3721,rng_ND,5,FALSE)="Ja",D_SAV!T3721="degressiv"),D_SAV!AC3721*Y3721/100,0),0)</f>
        <v>0</v>
      </c>
      <c r="AF3721" s="55">
        <f>IFERROR(IF(VLOOKUP(D3721,rng_ND,5,FALSE)="Ja",MAX(D_SAV!AD3721:AE3721),D_SAV!AD3721),0)</f>
        <v>0</v>
      </c>
      <c r="AG3721" s="55">
        <f t="shared" si="959"/>
        <v>0</v>
      </c>
      <c r="AH3721" s="55">
        <f t="shared" si="960"/>
        <v>0</v>
      </c>
      <c r="AI3721" s="55">
        <f t="shared" si="961"/>
        <v>0</v>
      </c>
      <c r="AJ3721" s="55">
        <f t="shared" si="962"/>
        <v>0</v>
      </c>
      <c r="AK3721" s="55">
        <f t="shared" si="953"/>
        <v>0</v>
      </c>
      <c r="AL3721" s="55">
        <f t="shared" si="954"/>
        <v>0</v>
      </c>
      <c r="AM3721" s="55">
        <f t="shared" si="955"/>
        <v>0</v>
      </c>
    </row>
    <row r="3722" spans="1:39" x14ac:dyDescent="0.25">
      <c r="A3722" s="47">
        <v>3718</v>
      </c>
      <c r="B3722" s="358" t="str">
        <f>IF(AND(E3722&lt;&gt;0,D3722&lt;&gt;0,F3722&lt;&gt;0),IF(C3722&lt;&gt;0,CONCATENATE(C3722,"-AGr",VLOOKUP(D3722,Listen!$A$2:$G$45,7,FALSE),"-",E3722,"-",F3722,),CONCATENATE("AGr",VLOOKUP(D3722,Listen!$A$2:$G$45,7,FALSE),"-",E3722,"-",F3722)),"keine vollständige ID")</f>
        <v>keine vollständige ID</v>
      </c>
      <c r="C3722" s="359">
        <f>'[2]III_SAV-Details_NB'!B3728</f>
        <v>0</v>
      </c>
      <c r="D3722" s="359">
        <f>'[2]III_SAV-Details_NB'!C3728</f>
        <v>0</v>
      </c>
      <c r="E3722" s="359">
        <f>'[2]III_SAV-Details_NB'!D3728</f>
        <v>0</v>
      </c>
      <c r="F3722" s="490"/>
      <c r="G3722" s="281">
        <f>'[2]III_SAV-Details_NB'!X3728</f>
        <v>0</v>
      </c>
      <c r="H3722" s="281">
        <f t="shared" si="956"/>
        <v>0</v>
      </c>
      <c r="I3722" s="281">
        <f>IF(con_EOGJahr=2025,'[2]III_SAV-Details_NB'!AA3728,IF(con_EOGJahr=2026,'[2]III_SAV-Details_NB'!AB3728,'[2]III_SAV-Details_NB'!AC3728))</f>
        <v>0</v>
      </c>
      <c r="J3722" s="282"/>
      <c r="K3722" s="282"/>
      <c r="L3722" s="282"/>
      <c r="M3722" s="282"/>
      <c r="N3722" s="282"/>
      <c r="O3722" s="282"/>
      <c r="P3722" s="52">
        <f t="shared" si="957"/>
        <v>0</v>
      </c>
      <c r="Q3722" s="60"/>
      <c r="R3722" s="53">
        <f t="shared" si="948"/>
        <v>0</v>
      </c>
      <c r="S3722" s="59"/>
      <c r="T3722" s="61"/>
      <c r="U3722" s="342" t="str">
        <f t="shared" si="952"/>
        <v>k.A.</v>
      </c>
      <c r="V3722" s="343" t="str">
        <f t="shared" si="949"/>
        <v>k.A.</v>
      </c>
      <c r="W3722" s="343" t="str">
        <f>IFERROR(IF(OR($D3722="",$E3722=0,con_Ende=0),"k.A.",IF(VLOOKUP($D3722,rng_ND,5,0)="Nein",VLOOKUP($D3722,rng_ND,2,FALSE),MIN(VLOOKUP($D3722,rng_ND,2,FALSE),A_Stammdaten!$B$19-D_SAV!$E3722+1))),"k.A.")</f>
        <v>k.A.</v>
      </c>
      <c r="X3722" s="343" t="str">
        <f t="shared" si="950"/>
        <v>k.A.</v>
      </c>
      <c r="Y3722" s="62"/>
      <c r="Z3722" s="48">
        <f t="shared" si="951"/>
        <v>0</v>
      </c>
      <c r="AA3722" s="457"/>
      <c r="AB3722" s="55">
        <f t="shared" si="958"/>
        <v>0</v>
      </c>
      <c r="AC3722" s="55">
        <f>IF(A_Stammdaten!$B$25="ja",D_SAV!AA3722,D_SAV!AB3722)</f>
        <v>0</v>
      </c>
      <c r="AD3722" s="478">
        <f>IF(AC3722=0,0,IF(U3722-(con_EOGJahr-D_SAV!E3722)&lt;=0,AC3722,AC3722/V3722))</f>
        <v>0</v>
      </c>
      <c r="AE3722" s="478">
        <f>IFERROR(IF(AND(VLOOKUP(D3722,rng_ND,5,FALSE)="Ja",D_SAV!T3722="degressiv"),D_SAV!AC3722*Y3722/100,0),0)</f>
        <v>0</v>
      </c>
      <c r="AF3722" s="55">
        <f>IFERROR(IF(VLOOKUP(D3722,rng_ND,5,FALSE)="Ja",MAX(D_SAV!AD3722:AE3722),D_SAV!AD3722),0)</f>
        <v>0</v>
      </c>
      <c r="AG3722" s="55">
        <f t="shared" si="959"/>
        <v>0</v>
      </c>
      <c r="AH3722" s="55">
        <f t="shared" si="960"/>
        <v>0</v>
      </c>
      <c r="AI3722" s="55">
        <f t="shared" si="961"/>
        <v>0</v>
      </c>
      <c r="AJ3722" s="55">
        <f t="shared" si="962"/>
        <v>0</v>
      </c>
      <c r="AK3722" s="55">
        <f t="shared" si="953"/>
        <v>0</v>
      </c>
      <c r="AL3722" s="55">
        <f t="shared" si="954"/>
        <v>0</v>
      </c>
      <c r="AM3722" s="55">
        <f t="shared" si="955"/>
        <v>0</v>
      </c>
    </row>
    <row r="3723" spans="1:39" x14ac:dyDescent="0.25">
      <c r="A3723" s="47">
        <v>3719</v>
      </c>
      <c r="B3723" s="358" t="str">
        <f>IF(AND(E3723&lt;&gt;0,D3723&lt;&gt;0,F3723&lt;&gt;0),IF(C3723&lt;&gt;0,CONCATENATE(C3723,"-AGr",VLOOKUP(D3723,Listen!$A$2:$G$45,7,FALSE),"-",E3723,"-",F3723,),CONCATENATE("AGr",VLOOKUP(D3723,Listen!$A$2:$G$45,7,FALSE),"-",E3723,"-",F3723)),"keine vollständige ID")</f>
        <v>keine vollständige ID</v>
      </c>
      <c r="C3723" s="359">
        <f>'[2]III_SAV-Details_NB'!B3729</f>
        <v>0</v>
      </c>
      <c r="D3723" s="359">
        <f>'[2]III_SAV-Details_NB'!C3729</f>
        <v>0</v>
      </c>
      <c r="E3723" s="359">
        <f>'[2]III_SAV-Details_NB'!D3729</f>
        <v>0</v>
      </c>
      <c r="F3723" s="490"/>
      <c r="G3723" s="281">
        <f>'[2]III_SAV-Details_NB'!X3729</f>
        <v>0</v>
      </c>
      <c r="H3723" s="281">
        <f t="shared" si="956"/>
        <v>0</v>
      </c>
      <c r="I3723" s="281">
        <f>IF(con_EOGJahr=2025,'[2]III_SAV-Details_NB'!AA3729,IF(con_EOGJahr=2026,'[2]III_SAV-Details_NB'!AB3729,'[2]III_SAV-Details_NB'!AC3729))</f>
        <v>0</v>
      </c>
      <c r="J3723" s="282"/>
      <c r="K3723" s="282"/>
      <c r="L3723" s="282"/>
      <c r="M3723" s="282"/>
      <c r="N3723" s="282"/>
      <c r="O3723" s="282"/>
      <c r="P3723" s="52">
        <f t="shared" si="957"/>
        <v>0</v>
      </c>
      <c r="Q3723" s="60"/>
      <c r="R3723" s="53">
        <f t="shared" si="948"/>
        <v>0</v>
      </c>
      <c r="S3723" s="59"/>
      <c r="T3723" s="61"/>
      <c r="U3723" s="342" t="str">
        <f t="shared" si="952"/>
        <v>k.A.</v>
      </c>
      <c r="V3723" s="343" t="str">
        <f t="shared" si="949"/>
        <v>k.A.</v>
      </c>
      <c r="W3723" s="343" t="str">
        <f>IFERROR(IF(OR($D3723="",$E3723=0,con_Ende=0),"k.A.",IF(VLOOKUP($D3723,rng_ND,5,0)="Nein",VLOOKUP($D3723,rng_ND,2,FALSE),MIN(VLOOKUP($D3723,rng_ND,2,FALSE),A_Stammdaten!$B$19-D_SAV!$E3723+1))),"k.A.")</f>
        <v>k.A.</v>
      </c>
      <c r="X3723" s="343" t="str">
        <f t="shared" si="950"/>
        <v>k.A.</v>
      </c>
      <c r="Y3723" s="62"/>
      <c r="Z3723" s="48">
        <f t="shared" si="951"/>
        <v>0</v>
      </c>
      <c r="AA3723" s="457"/>
      <c r="AB3723" s="55">
        <f t="shared" si="958"/>
        <v>0</v>
      </c>
      <c r="AC3723" s="55">
        <f>IF(A_Stammdaten!$B$25="ja",D_SAV!AA3723,D_SAV!AB3723)</f>
        <v>0</v>
      </c>
      <c r="AD3723" s="478">
        <f>IF(AC3723=0,0,IF(U3723-(con_EOGJahr-D_SAV!E3723)&lt;=0,AC3723,AC3723/V3723))</f>
        <v>0</v>
      </c>
      <c r="AE3723" s="478">
        <f>IFERROR(IF(AND(VLOOKUP(D3723,rng_ND,5,FALSE)="Ja",D_SAV!T3723="degressiv"),D_SAV!AC3723*Y3723/100,0),0)</f>
        <v>0</v>
      </c>
      <c r="AF3723" s="55">
        <f>IFERROR(IF(VLOOKUP(D3723,rng_ND,5,FALSE)="Ja",MAX(D_SAV!AD3723:AE3723),D_SAV!AD3723),0)</f>
        <v>0</v>
      </c>
      <c r="AG3723" s="55">
        <f t="shared" si="959"/>
        <v>0</v>
      </c>
      <c r="AH3723" s="55">
        <f t="shared" si="960"/>
        <v>0</v>
      </c>
      <c r="AI3723" s="55">
        <f t="shared" si="961"/>
        <v>0</v>
      </c>
      <c r="AJ3723" s="55">
        <f t="shared" si="962"/>
        <v>0</v>
      </c>
      <c r="AK3723" s="55">
        <f t="shared" si="953"/>
        <v>0</v>
      </c>
      <c r="AL3723" s="55">
        <f t="shared" si="954"/>
        <v>0</v>
      </c>
      <c r="AM3723" s="55">
        <f t="shared" si="955"/>
        <v>0</v>
      </c>
    </row>
    <row r="3724" spans="1:39" x14ac:dyDescent="0.25">
      <c r="A3724" s="47">
        <v>3720</v>
      </c>
      <c r="B3724" s="358" t="str">
        <f>IF(AND(E3724&lt;&gt;0,D3724&lt;&gt;0,F3724&lt;&gt;0),IF(C3724&lt;&gt;0,CONCATENATE(C3724,"-AGr",VLOOKUP(D3724,Listen!$A$2:$G$45,7,FALSE),"-",E3724,"-",F3724,),CONCATENATE("AGr",VLOOKUP(D3724,Listen!$A$2:$G$45,7,FALSE),"-",E3724,"-",F3724)),"keine vollständige ID")</f>
        <v>keine vollständige ID</v>
      </c>
      <c r="C3724" s="359">
        <f>'[2]III_SAV-Details_NB'!B3730</f>
        <v>0</v>
      </c>
      <c r="D3724" s="359">
        <f>'[2]III_SAV-Details_NB'!C3730</f>
        <v>0</v>
      </c>
      <c r="E3724" s="359">
        <f>'[2]III_SAV-Details_NB'!D3730</f>
        <v>0</v>
      </c>
      <c r="F3724" s="490"/>
      <c r="G3724" s="281">
        <f>'[2]III_SAV-Details_NB'!X3730</f>
        <v>0</v>
      </c>
      <c r="H3724" s="281">
        <f t="shared" si="956"/>
        <v>0</v>
      </c>
      <c r="I3724" s="281">
        <f>IF(con_EOGJahr=2025,'[2]III_SAV-Details_NB'!AA3730,IF(con_EOGJahr=2026,'[2]III_SAV-Details_NB'!AB3730,'[2]III_SAV-Details_NB'!AC3730))</f>
        <v>0</v>
      </c>
      <c r="J3724" s="282"/>
      <c r="K3724" s="282"/>
      <c r="L3724" s="282"/>
      <c r="M3724" s="282"/>
      <c r="N3724" s="282"/>
      <c r="O3724" s="282"/>
      <c r="P3724" s="52">
        <f t="shared" si="957"/>
        <v>0</v>
      </c>
      <c r="Q3724" s="60"/>
      <c r="R3724" s="53">
        <f t="shared" si="948"/>
        <v>0</v>
      </c>
      <c r="S3724" s="59"/>
      <c r="T3724" s="61"/>
      <c r="U3724" s="342" t="str">
        <f t="shared" si="952"/>
        <v>k.A.</v>
      </c>
      <c r="V3724" s="343" t="str">
        <f t="shared" si="949"/>
        <v>k.A.</v>
      </c>
      <c r="W3724" s="343" t="str">
        <f>IFERROR(IF(OR($D3724="",$E3724=0,con_Ende=0),"k.A.",IF(VLOOKUP($D3724,rng_ND,5,0)="Nein",VLOOKUP($D3724,rng_ND,2,FALSE),MIN(VLOOKUP($D3724,rng_ND,2,FALSE),A_Stammdaten!$B$19-D_SAV!$E3724+1))),"k.A.")</f>
        <v>k.A.</v>
      </c>
      <c r="X3724" s="343" t="str">
        <f t="shared" si="950"/>
        <v>k.A.</v>
      </c>
      <c r="Y3724" s="62"/>
      <c r="Z3724" s="48">
        <f t="shared" si="951"/>
        <v>0</v>
      </c>
      <c r="AA3724" s="457"/>
      <c r="AB3724" s="55">
        <f t="shared" si="958"/>
        <v>0</v>
      </c>
      <c r="AC3724" s="55">
        <f>IF(A_Stammdaten!$B$25="ja",D_SAV!AA3724,D_SAV!AB3724)</f>
        <v>0</v>
      </c>
      <c r="AD3724" s="478">
        <f>IF(AC3724=0,0,IF(U3724-(con_EOGJahr-D_SAV!E3724)&lt;=0,AC3724,AC3724/V3724))</f>
        <v>0</v>
      </c>
      <c r="AE3724" s="478">
        <f>IFERROR(IF(AND(VLOOKUP(D3724,rng_ND,5,FALSE)="Ja",D_SAV!T3724="degressiv"),D_SAV!AC3724*Y3724/100,0),0)</f>
        <v>0</v>
      </c>
      <c r="AF3724" s="55">
        <f>IFERROR(IF(VLOOKUP(D3724,rng_ND,5,FALSE)="Ja",MAX(D_SAV!AD3724:AE3724),D_SAV!AD3724),0)</f>
        <v>0</v>
      </c>
      <c r="AG3724" s="55">
        <f t="shared" si="959"/>
        <v>0</v>
      </c>
      <c r="AH3724" s="55">
        <f t="shared" si="960"/>
        <v>0</v>
      </c>
      <c r="AI3724" s="55">
        <f t="shared" si="961"/>
        <v>0</v>
      </c>
      <c r="AJ3724" s="55">
        <f t="shared" si="962"/>
        <v>0</v>
      </c>
      <c r="AK3724" s="55">
        <f t="shared" si="953"/>
        <v>0</v>
      </c>
      <c r="AL3724" s="55">
        <f t="shared" si="954"/>
        <v>0</v>
      </c>
      <c r="AM3724" s="55">
        <f t="shared" si="955"/>
        <v>0</v>
      </c>
    </row>
    <row r="3725" spans="1:39" x14ac:dyDescent="0.25">
      <c r="A3725" s="47">
        <v>3721</v>
      </c>
      <c r="B3725" s="358" t="str">
        <f>IF(AND(E3725&lt;&gt;0,D3725&lt;&gt;0,F3725&lt;&gt;0),IF(C3725&lt;&gt;0,CONCATENATE(C3725,"-AGr",VLOOKUP(D3725,Listen!$A$2:$G$45,7,FALSE),"-",E3725,"-",F3725,),CONCATENATE("AGr",VLOOKUP(D3725,Listen!$A$2:$G$45,7,FALSE),"-",E3725,"-",F3725)),"keine vollständige ID")</f>
        <v>keine vollständige ID</v>
      </c>
      <c r="C3725" s="359">
        <f>'[2]III_SAV-Details_NB'!B3731</f>
        <v>0</v>
      </c>
      <c r="D3725" s="359">
        <f>'[2]III_SAV-Details_NB'!C3731</f>
        <v>0</v>
      </c>
      <c r="E3725" s="359">
        <f>'[2]III_SAV-Details_NB'!D3731</f>
        <v>0</v>
      </c>
      <c r="F3725" s="490"/>
      <c r="G3725" s="281">
        <f>'[2]III_SAV-Details_NB'!X3731</f>
        <v>0</v>
      </c>
      <c r="H3725" s="281">
        <f t="shared" si="956"/>
        <v>0</v>
      </c>
      <c r="I3725" s="281">
        <f>IF(con_EOGJahr=2025,'[2]III_SAV-Details_NB'!AA3731,IF(con_EOGJahr=2026,'[2]III_SAV-Details_NB'!AB3731,'[2]III_SAV-Details_NB'!AC3731))</f>
        <v>0</v>
      </c>
      <c r="J3725" s="282"/>
      <c r="K3725" s="282"/>
      <c r="L3725" s="282"/>
      <c r="M3725" s="282"/>
      <c r="N3725" s="282"/>
      <c r="O3725" s="282"/>
      <c r="P3725" s="52">
        <f t="shared" si="957"/>
        <v>0</v>
      </c>
      <c r="Q3725" s="60"/>
      <c r="R3725" s="53">
        <f t="shared" si="948"/>
        <v>0</v>
      </c>
      <c r="S3725" s="59"/>
      <c r="T3725" s="61"/>
      <c r="U3725" s="342" t="str">
        <f t="shared" si="952"/>
        <v>k.A.</v>
      </c>
      <c r="V3725" s="343" t="str">
        <f t="shared" si="949"/>
        <v>k.A.</v>
      </c>
      <c r="W3725" s="343" t="str">
        <f>IFERROR(IF(OR($D3725="",$E3725=0,con_Ende=0),"k.A.",IF(VLOOKUP($D3725,rng_ND,5,0)="Nein",VLOOKUP($D3725,rng_ND,2,FALSE),MIN(VLOOKUP($D3725,rng_ND,2,FALSE),A_Stammdaten!$B$19-D_SAV!$E3725+1))),"k.A.")</f>
        <v>k.A.</v>
      </c>
      <c r="X3725" s="343" t="str">
        <f t="shared" si="950"/>
        <v>k.A.</v>
      </c>
      <c r="Y3725" s="62"/>
      <c r="Z3725" s="48">
        <f t="shared" si="951"/>
        <v>0</v>
      </c>
      <c r="AA3725" s="457"/>
      <c r="AB3725" s="55">
        <f t="shared" si="958"/>
        <v>0</v>
      </c>
      <c r="AC3725" s="55">
        <f>IF(A_Stammdaten!$B$25="ja",D_SAV!AA3725,D_SAV!AB3725)</f>
        <v>0</v>
      </c>
      <c r="AD3725" s="478">
        <f>IF(AC3725=0,0,IF(U3725-(con_EOGJahr-D_SAV!E3725)&lt;=0,AC3725,AC3725/V3725))</f>
        <v>0</v>
      </c>
      <c r="AE3725" s="478">
        <f>IFERROR(IF(AND(VLOOKUP(D3725,rng_ND,5,FALSE)="Ja",D_SAV!T3725="degressiv"),D_SAV!AC3725*Y3725/100,0),0)</f>
        <v>0</v>
      </c>
      <c r="AF3725" s="55">
        <f>IFERROR(IF(VLOOKUP(D3725,rng_ND,5,FALSE)="Ja",MAX(D_SAV!AD3725:AE3725),D_SAV!AD3725),0)</f>
        <v>0</v>
      </c>
      <c r="AG3725" s="55">
        <f t="shared" si="959"/>
        <v>0</v>
      </c>
      <c r="AH3725" s="55">
        <f t="shared" si="960"/>
        <v>0</v>
      </c>
      <c r="AI3725" s="55">
        <f t="shared" si="961"/>
        <v>0</v>
      </c>
      <c r="AJ3725" s="55">
        <f t="shared" si="962"/>
        <v>0</v>
      </c>
      <c r="AK3725" s="55">
        <f t="shared" si="953"/>
        <v>0</v>
      </c>
      <c r="AL3725" s="55">
        <f t="shared" si="954"/>
        <v>0</v>
      </c>
      <c r="AM3725" s="55">
        <f t="shared" si="955"/>
        <v>0</v>
      </c>
    </row>
    <row r="3726" spans="1:39" x14ac:dyDescent="0.25">
      <c r="A3726" s="47">
        <v>3722</v>
      </c>
      <c r="B3726" s="358" t="str">
        <f>IF(AND(E3726&lt;&gt;0,D3726&lt;&gt;0,F3726&lt;&gt;0),IF(C3726&lt;&gt;0,CONCATENATE(C3726,"-AGr",VLOOKUP(D3726,Listen!$A$2:$G$45,7,FALSE),"-",E3726,"-",F3726,),CONCATENATE("AGr",VLOOKUP(D3726,Listen!$A$2:$G$45,7,FALSE),"-",E3726,"-",F3726)),"keine vollständige ID")</f>
        <v>keine vollständige ID</v>
      </c>
      <c r="C3726" s="359">
        <f>'[2]III_SAV-Details_NB'!B3732</f>
        <v>0</v>
      </c>
      <c r="D3726" s="359">
        <f>'[2]III_SAV-Details_NB'!C3732</f>
        <v>0</v>
      </c>
      <c r="E3726" s="359">
        <f>'[2]III_SAV-Details_NB'!D3732</f>
        <v>0</v>
      </c>
      <c r="F3726" s="490"/>
      <c r="G3726" s="281">
        <f>'[2]III_SAV-Details_NB'!X3732</f>
        <v>0</v>
      </c>
      <c r="H3726" s="281">
        <f t="shared" si="956"/>
        <v>0</v>
      </c>
      <c r="I3726" s="281">
        <f>IF(con_EOGJahr=2025,'[2]III_SAV-Details_NB'!AA3732,IF(con_EOGJahr=2026,'[2]III_SAV-Details_NB'!AB3732,'[2]III_SAV-Details_NB'!AC3732))</f>
        <v>0</v>
      </c>
      <c r="J3726" s="282"/>
      <c r="K3726" s="282"/>
      <c r="L3726" s="282"/>
      <c r="M3726" s="282"/>
      <c r="N3726" s="282"/>
      <c r="O3726" s="282"/>
      <c r="P3726" s="52">
        <f t="shared" si="957"/>
        <v>0</v>
      </c>
      <c r="Q3726" s="60"/>
      <c r="R3726" s="53">
        <f t="shared" si="948"/>
        <v>0</v>
      </c>
      <c r="S3726" s="59"/>
      <c r="T3726" s="61"/>
      <c r="U3726" s="342" t="str">
        <f t="shared" si="952"/>
        <v>k.A.</v>
      </c>
      <c r="V3726" s="343" t="str">
        <f t="shared" si="949"/>
        <v>k.A.</v>
      </c>
      <c r="W3726" s="343" t="str">
        <f>IFERROR(IF(OR($D3726="",$E3726=0,con_Ende=0),"k.A.",IF(VLOOKUP($D3726,rng_ND,5,0)="Nein",VLOOKUP($D3726,rng_ND,2,FALSE),MIN(VLOOKUP($D3726,rng_ND,2,FALSE),A_Stammdaten!$B$19-D_SAV!$E3726+1))),"k.A.")</f>
        <v>k.A.</v>
      </c>
      <c r="X3726" s="343" t="str">
        <f t="shared" si="950"/>
        <v>k.A.</v>
      </c>
      <c r="Y3726" s="62"/>
      <c r="Z3726" s="48">
        <f t="shared" si="951"/>
        <v>0</v>
      </c>
      <c r="AA3726" s="457"/>
      <c r="AB3726" s="55">
        <f t="shared" si="958"/>
        <v>0</v>
      </c>
      <c r="AC3726" s="55">
        <f>IF(A_Stammdaten!$B$25="ja",D_SAV!AA3726,D_SAV!AB3726)</f>
        <v>0</v>
      </c>
      <c r="AD3726" s="478">
        <f>IF(AC3726=0,0,IF(U3726-(con_EOGJahr-D_SAV!E3726)&lt;=0,AC3726,AC3726/V3726))</f>
        <v>0</v>
      </c>
      <c r="AE3726" s="478">
        <f>IFERROR(IF(AND(VLOOKUP(D3726,rng_ND,5,FALSE)="Ja",D_SAV!T3726="degressiv"),D_SAV!AC3726*Y3726/100,0),0)</f>
        <v>0</v>
      </c>
      <c r="AF3726" s="55">
        <f>IFERROR(IF(VLOOKUP(D3726,rng_ND,5,FALSE)="Ja",MAX(D_SAV!AD3726:AE3726),D_SAV!AD3726),0)</f>
        <v>0</v>
      </c>
      <c r="AG3726" s="55">
        <f t="shared" si="959"/>
        <v>0</v>
      </c>
      <c r="AH3726" s="55">
        <f t="shared" si="960"/>
        <v>0</v>
      </c>
      <c r="AI3726" s="55">
        <f t="shared" si="961"/>
        <v>0</v>
      </c>
      <c r="AJ3726" s="55">
        <f t="shared" si="962"/>
        <v>0</v>
      </c>
      <c r="AK3726" s="55">
        <f t="shared" si="953"/>
        <v>0</v>
      </c>
      <c r="AL3726" s="55">
        <f t="shared" si="954"/>
        <v>0</v>
      </c>
      <c r="AM3726" s="55">
        <f t="shared" si="955"/>
        <v>0</v>
      </c>
    </row>
    <row r="3727" spans="1:39" x14ac:dyDescent="0.25">
      <c r="A3727" s="47">
        <v>3723</v>
      </c>
      <c r="B3727" s="358" t="str">
        <f>IF(AND(E3727&lt;&gt;0,D3727&lt;&gt;0,F3727&lt;&gt;0),IF(C3727&lt;&gt;0,CONCATENATE(C3727,"-AGr",VLOOKUP(D3727,Listen!$A$2:$G$45,7,FALSE),"-",E3727,"-",F3727,),CONCATENATE("AGr",VLOOKUP(D3727,Listen!$A$2:$G$45,7,FALSE),"-",E3727,"-",F3727)),"keine vollständige ID")</f>
        <v>keine vollständige ID</v>
      </c>
      <c r="C3727" s="359">
        <f>'[2]III_SAV-Details_NB'!B3733</f>
        <v>0</v>
      </c>
      <c r="D3727" s="359">
        <f>'[2]III_SAV-Details_NB'!C3733</f>
        <v>0</v>
      </c>
      <c r="E3727" s="359">
        <f>'[2]III_SAV-Details_NB'!D3733</f>
        <v>0</v>
      </c>
      <c r="F3727" s="490"/>
      <c r="G3727" s="281">
        <f>'[2]III_SAV-Details_NB'!X3733</f>
        <v>0</v>
      </c>
      <c r="H3727" s="281">
        <f t="shared" si="956"/>
        <v>0</v>
      </c>
      <c r="I3727" s="281">
        <f>IF(con_EOGJahr=2025,'[2]III_SAV-Details_NB'!AA3733,IF(con_EOGJahr=2026,'[2]III_SAV-Details_NB'!AB3733,'[2]III_SAV-Details_NB'!AC3733))</f>
        <v>0</v>
      </c>
      <c r="J3727" s="282"/>
      <c r="K3727" s="282"/>
      <c r="L3727" s="282"/>
      <c r="M3727" s="282"/>
      <c r="N3727" s="282"/>
      <c r="O3727" s="282"/>
      <c r="P3727" s="52">
        <f t="shared" si="957"/>
        <v>0</v>
      </c>
      <c r="Q3727" s="60"/>
      <c r="R3727" s="53">
        <f t="shared" si="948"/>
        <v>0</v>
      </c>
      <c r="S3727" s="59"/>
      <c r="T3727" s="61"/>
      <c r="U3727" s="342" t="str">
        <f t="shared" si="952"/>
        <v>k.A.</v>
      </c>
      <c r="V3727" s="343" t="str">
        <f t="shared" si="949"/>
        <v>k.A.</v>
      </c>
      <c r="W3727" s="343" t="str">
        <f>IFERROR(IF(OR($D3727="",$E3727=0,con_Ende=0),"k.A.",IF(VLOOKUP($D3727,rng_ND,5,0)="Nein",VLOOKUP($D3727,rng_ND,2,FALSE),MIN(VLOOKUP($D3727,rng_ND,2,FALSE),A_Stammdaten!$B$19-D_SAV!$E3727+1))),"k.A.")</f>
        <v>k.A.</v>
      </c>
      <c r="X3727" s="343" t="str">
        <f t="shared" si="950"/>
        <v>k.A.</v>
      </c>
      <c r="Y3727" s="62"/>
      <c r="Z3727" s="48">
        <f t="shared" si="951"/>
        <v>0</v>
      </c>
      <c r="AA3727" s="457"/>
      <c r="AB3727" s="55">
        <f t="shared" si="958"/>
        <v>0</v>
      </c>
      <c r="AC3727" s="55">
        <f>IF(A_Stammdaten!$B$25="ja",D_SAV!AA3727,D_SAV!AB3727)</f>
        <v>0</v>
      </c>
      <c r="AD3727" s="478">
        <f>IF(AC3727=0,0,IF(U3727-(con_EOGJahr-D_SAV!E3727)&lt;=0,AC3727,AC3727/V3727))</f>
        <v>0</v>
      </c>
      <c r="AE3727" s="478">
        <f>IFERROR(IF(AND(VLOOKUP(D3727,rng_ND,5,FALSE)="Ja",D_SAV!T3727="degressiv"),D_SAV!AC3727*Y3727/100,0),0)</f>
        <v>0</v>
      </c>
      <c r="AF3727" s="55">
        <f>IFERROR(IF(VLOOKUP(D3727,rng_ND,5,FALSE)="Ja",MAX(D_SAV!AD3727:AE3727),D_SAV!AD3727),0)</f>
        <v>0</v>
      </c>
      <c r="AG3727" s="55">
        <f t="shared" si="959"/>
        <v>0</v>
      </c>
      <c r="AH3727" s="55">
        <f t="shared" si="960"/>
        <v>0</v>
      </c>
      <c r="AI3727" s="55">
        <f t="shared" si="961"/>
        <v>0</v>
      </c>
      <c r="AJ3727" s="55">
        <f t="shared" si="962"/>
        <v>0</v>
      </c>
      <c r="AK3727" s="55">
        <f t="shared" si="953"/>
        <v>0</v>
      </c>
      <c r="AL3727" s="55">
        <f t="shared" si="954"/>
        <v>0</v>
      </c>
      <c r="AM3727" s="55">
        <f t="shared" si="955"/>
        <v>0</v>
      </c>
    </row>
    <row r="3728" spans="1:39" x14ac:dyDescent="0.25">
      <c r="A3728" s="47">
        <v>3724</v>
      </c>
      <c r="B3728" s="358" t="str">
        <f>IF(AND(E3728&lt;&gt;0,D3728&lt;&gt;0,F3728&lt;&gt;0),IF(C3728&lt;&gt;0,CONCATENATE(C3728,"-AGr",VLOOKUP(D3728,Listen!$A$2:$G$45,7,FALSE),"-",E3728,"-",F3728,),CONCATENATE("AGr",VLOOKUP(D3728,Listen!$A$2:$G$45,7,FALSE),"-",E3728,"-",F3728)),"keine vollständige ID")</f>
        <v>keine vollständige ID</v>
      </c>
      <c r="C3728" s="359">
        <f>'[2]III_SAV-Details_NB'!B3734</f>
        <v>0</v>
      </c>
      <c r="D3728" s="359">
        <f>'[2]III_SAV-Details_NB'!C3734</f>
        <v>0</v>
      </c>
      <c r="E3728" s="359">
        <f>'[2]III_SAV-Details_NB'!D3734</f>
        <v>0</v>
      </c>
      <c r="F3728" s="490"/>
      <c r="G3728" s="281">
        <f>'[2]III_SAV-Details_NB'!X3734</f>
        <v>0</v>
      </c>
      <c r="H3728" s="281">
        <f t="shared" si="956"/>
        <v>0</v>
      </c>
      <c r="I3728" s="281">
        <f>IF(con_EOGJahr=2025,'[2]III_SAV-Details_NB'!AA3734,IF(con_EOGJahr=2026,'[2]III_SAV-Details_NB'!AB3734,'[2]III_SAV-Details_NB'!AC3734))</f>
        <v>0</v>
      </c>
      <c r="J3728" s="282"/>
      <c r="K3728" s="282"/>
      <c r="L3728" s="282"/>
      <c r="M3728" s="282"/>
      <c r="N3728" s="282"/>
      <c r="O3728" s="282"/>
      <c r="P3728" s="52">
        <f t="shared" si="957"/>
        <v>0</v>
      </c>
      <c r="Q3728" s="60"/>
      <c r="R3728" s="53">
        <f t="shared" si="948"/>
        <v>0</v>
      </c>
      <c r="S3728" s="59"/>
      <c r="T3728" s="61"/>
      <c r="U3728" s="342" t="str">
        <f t="shared" si="952"/>
        <v>k.A.</v>
      </c>
      <c r="V3728" s="343" t="str">
        <f t="shared" si="949"/>
        <v>k.A.</v>
      </c>
      <c r="W3728" s="343" t="str">
        <f>IFERROR(IF(OR($D3728="",$E3728=0,con_Ende=0),"k.A.",IF(VLOOKUP($D3728,rng_ND,5,0)="Nein",VLOOKUP($D3728,rng_ND,2,FALSE),MIN(VLOOKUP($D3728,rng_ND,2,FALSE),A_Stammdaten!$B$19-D_SAV!$E3728+1))),"k.A.")</f>
        <v>k.A.</v>
      </c>
      <c r="X3728" s="343" t="str">
        <f t="shared" si="950"/>
        <v>k.A.</v>
      </c>
      <c r="Y3728" s="62"/>
      <c r="Z3728" s="48">
        <f t="shared" si="951"/>
        <v>0</v>
      </c>
      <c r="AA3728" s="457"/>
      <c r="AB3728" s="55">
        <f t="shared" si="958"/>
        <v>0</v>
      </c>
      <c r="AC3728" s="55">
        <f>IF(A_Stammdaten!$B$25="ja",D_SAV!AA3728,D_SAV!AB3728)</f>
        <v>0</v>
      </c>
      <c r="AD3728" s="478">
        <f>IF(AC3728=0,0,IF(U3728-(con_EOGJahr-D_SAV!E3728)&lt;=0,AC3728,AC3728/V3728))</f>
        <v>0</v>
      </c>
      <c r="AE3728" s="478">
        <f>IFERROR(IF(AND(VLOOKUP(D3728,rng_ND,5,FALSE)="Ja",D_SAV!T3728="degressiv"),D_SAV!AC3728*Y3728/100,0),0)</f>
        <v>0</v>
      </c>
      <c r="AF3728" s="55">
        <f>IFERROR(IF(VLOOKUP(D3728,rng_ND,5,FALSE)="Ja",MAX(D_SAV!AD3728:AE3728),D_SAV!AD3728),0)</f>
        <v>0</v>
      </c>
      <c r="AG3728" s="55">
        <f t="shared" si="959"/>
        <v>0</v>
      </c>
      <c r="AH3728" s="55">
        <f t="shared" si="960"/>
        <v>0</v>
      </c>
      <c r="AI3728" s="55">
        <f t="shared" si="961"/>
        <v>0</v>
      </c>
      <c r="AJ3728" s="55">
        <f t="shared" si="962"/>
        <v>0</v>
      </c>
      <c r="AK3728" s="55">
        <f t="shared" si="953"/>
        <v>0</v>
      </c>
      <c r="AL3728" s="55">
        <f t="shared" si="954"/>
        <v>0</v>
      </c>
      <c r="AM3728" s="55">
        <f t="shared" si="955"/>
        <v>0</v>
      </c>
    </row>
    <row r="3729" spans="1:39" x14ac:dyDescent="0.25">
      <c r="A3729" s="47">
        <v>3725</v>
      </c>
      <c r="B3729" s="358" t="str">
        <f>IF(AND(E3729&lt;&gt;0,D3729&lt;&gt;0,F3729&lt;&gt;0),IF(C3729&lt;&gt;0,CONCATENATE(C3729,"-AGr",VLOOKUP(D3729,Listen!$A$2:$G$45,7,FALSE),"-",E3729,"-",F3729,),CONCATENATE("AGr",VLOOKUP(D3729,Listen!$A$2:$G$45,7,FALSE),"-",E3729,"-",F3729)),"keine vollständige ID")</f>
        <v>keine vollständige ID</v>
      </c>
      <c r="C3729" s="359">
        <f>'[2]III_SAV-Details_NB'!B3735</f>
        <v>0</v>
      </c>
      <c r="D3729" s="359">
        <f>'[2]III_SAV-Details_NB'!C3735</f>
        <v>0</v>
      </c>
      <c r="E3729" s="359">
        <f>'[2]III_SAV-Details_NB'!D3735</f>
        <v>0</v>
      </c>
      <c r="F3729" s="490"/>
      <c r="G3729" s="281">
        <f>'[2]III_SAV-Details_NB'!X3735</f>
        <v>0</v>
      </c>
      <c r="H3729" s="281">
        <f t="shared" si="956"/>
        <v>0</v>
      </c>
      <c r="I3729" s="281">
        <f>IF(con_EOGJahr=2025,'[2]III_SAV-Details_NB'!AA3735,IF(con_EOGJahr=2026,'[2]III_SAV-Details_NB'!AB3735,'[2]III_SAV-Details_NB'!AC3735))</f>
        <v>0</v>
      </c>
      <c r="J3729" s="282"/>
      <c r="K3729" s="282"/>
      <c r="L3729" s="282"/>
      <c r="M3729" s="282"/>
      <c r="N3729" s="282"/>
      <c r="O3729" s="282"/>
      <c r="P3729" s="52">
        <f t="shared" si="957"/>
        <v>0</v>
      </c>
      <c r="Q3729" s="60"/>
      <c r="R3729" s="53">
        <f t="shared" si="948"/>
        <v>0</v>
      </c>
      <c r="S3729" s="59"/>
      <c r="T3729" s="61"/>
      <c r="U3729" s="342" t="str">
        <f t="shared" si="952"/>
        <v>k.A.</v>
      </c>
      <c r="V3729" s="343" t="str">
        <f t="shared" si="949"/>
        <v>k.A.</v>
      </c>
      <c r="W3729" s="343" t="str">
        <f>IFERROR(IF(OR($D3729="",$E3729=0,con_Ende=0),"k.A.",IF(VLOOKUP($D3729,rng_ND,5,0)="Nein",VLOOKUP($D3729,rng_ND,2,FALSE),MIN(VLOOKUP($D3729,rng_ND,2,FALSE),A_Stammdaten!$B$19-D_SAV!$E3729+1))),"k.A.")</f>
        <v>k.A.</v>
      </c>
      <c r="X3729" s="343" t="str">
        <f t="shared" si="950"/>
        <v>k.A.</v>
      </c>
      <c r="Y3729" s="62"/>
      <c r="Z3729" s="48">
        <f t="shared" si="951"/>
        <v>0</v>
      </c>
      <c r="AA3729" s="457"/>
      <c r="AB3729" s="55">
        <f t="shared" si="958"/>
        <v>0</v>
      </c>
      <c r="AC3729" s="55">
        <f>IF(A_Stammdaten!$B$25="ja",D_SAV!AA3729,D_SAV!AB3729)</f>
        <v>0</v>
      </c>
      <c r="AD3729" s="478">
        <f>IF(AC3729=0,0,IF(U3729-(con_EOGJahr-D_SAV!E3729)&lt;=0,AC3729,AC3729/V3729))</f>
        <v>0</v>
      </c>
      <c r="AE3729" s="478">
        <f>IFERROR(IF(AND(VLOOKUP(D3729,rng_ND,5,FALSE)="Ja",D_SAV!T3729="degressiv"),D_SAV!AC3729*Y3729/100,0),0)</f>
        <v>0</v>
      </c>
      <c r="AF3729" s="55">
        <f>IFERROR(IF(VLOOKUP(D3729,rng_ND,5,FALSE)="Ja",MAX(D_SAV!AD3729:AE3729),D_SAV!AD3729),0)</f>
        <v>0</v>
      </c>
      <c r="AG3729" s="55">
        <f t="shared" si="959"/>
        <v>0</v>
      </c>
      <c r="AH3729" s="55">
        <f t="shared" si="960"/>
        <v>0</v>
      </c>
      <c r="AI3729" s="55">
        <f t="shared" si="961"/>
        <v>0</v>
      </c>
      <c r="AJ3729" s="55">
        <f t="shared" si="962"/>
        <v>0</v>
      </c>
      <c r="AK3729" s="55">
        <f t="shared" si="953"/>
        <v>0</v>
      </c>
      <c r="AL3729" s="55">
        <f t="shared" si="954"/>
        <v>0</v>
      </c>
      <c r="AM3729" s="55">
        <f t="shared" si="955"/>
        <v>0</v>
      </c>
    </row>
    <row r="3730" spans="1:39" x14ac:dyDescent="0.25">
      <c r="A3730" s="47">
        <v>3726</v>
      </c>
      <c r="B3730" s="358" t="str">
        <f>IF(AND(E3730&lt;&gt;0,D3730&lt;&gt;0,F3730&lt;&gt;0),IF(C3730&lt;&gt;0,CONCATENATE(C3730,"-AGr",VLOOKUP(D3730,Listen!$A$2:$G$45,7,FALSE),"-",E3730,"-",F3730,),CONCATENATE("AGr",VLOOKUP(D3730,Listen!$A$2:$G$45,7,FALSE),"-",E3730,"-",F3730)),"keine vollständige ID")</f>
        <v>keine vollständige ID</v>
      </c>
      <c r="C3730" s="359">
        <f>'[2]III_SAV-Details_NB'!B3736</f>
        <v>0</v>
      </c>
      <c r="D3730" s="359">
        <f>'[2]III_SAV-Details_NB'!C3736</f>
        <v>0</v>
      </c>
      <c r="E3730" s="359">
        <f>'[2]III_SAV-Details_NB'!D3736</f>
        <v>0</v>
      </c>
      <c r="F3730" s="490"/>
      <c r="G3730" s="281">
        <f>'[2]III_SAV-Details_NB'!X3736</f>
        <v>0</v>
      </c>
      <c r="H3730" s="281">
        <f t="shared" si="956"/>
        <v>0</v>
      </c>
      <c r="I3730" s="281">
        <f>IF(con_EOGJahr=2025,'[2]III_SAV-Details_NB'!AA3736,IF(con_EOGJahr=2026,'[2]III_SAV-Details_NB'!AB3736,'[2]III_SAV-Details_NB'!AC3736))</f>
        <v>0</v>
      </c>
      <c r="J3730" s="282"/>
      <c r="K3730" s="282"/>
      <c r="L3730" s="282"/>
      <c r="M3730" s="282"/>
      <c r="N3730" s="282"/>
      <c r="O3730" s="282"/>
      <c r="P3730" s="52">
        <f t="shared" si="957"/>
        <v>0</v>
      </c>
      <c r="Q3730" s="60"/>
      <c r="R3730" s="53">
        <f t="shared" ref="R3730:R3793" si="963">P3730+Q3730</f>
        <v>0</v>
      </c>
      <c r="S3730" s="59"/>
      <c r="T3730" s="61"/>
      <c r="U3730" s="342" t="str">
        <f t="shared" si="952"/>
        <v>k.A.</v>
      </c>
      <c r="V3730" s="343" t="str">
        <f t="shared" ref="V3730:V3793" si="964">IFERROR(IF(OR($D3730="",$E3730=0,con_Ende=0,$U3730=0),"k.A.",MAX($E3730-con_EOGJahr+$U3730,0)),"k.A.")</f>
        <v>k.A.</v>
      </c>
      <c r="W3730" s="343" t="str">
        <f>IFERROR(IF(OR($D3730="",$E3730=0,con_Ende=0),"k.A.",IF(VLOOKUP($D3730,rng_ND,5,0)="Nein",VLOOKUP($D3730,rng_ND,2,FALSE),MIN(VLOOKUP($D3730,rng_ND,2,FALSE),A_Stammdaten!$B$19-D_SAV!$E3730+1))),"k.A.")</f>
        <v>k.A.</v>
      </c>
      <c r="X3730" s="343" t="str">
        <f t="shared" ref="X3730:X3793" si="965">IFERROR(IF(OR($D3730="",$E3730=0,con_Ende=0),"k.A.",VLOOKUP($D3730,rng_ND,3,FALSE)),"k.A.")</f>
        <v>k.A.</v>
      </c>
      <c r="Y3730" s="62"/>
      <c r="Z3730" s="48">
        <f t="shared" ref="Z3730:Z3793" si="966">IF(AND($E3730&lt;2006,$E3730&lt;&gt;0),IFERROR(VLOOKUP($E3730,rng_Index,VLOOKUP($D3730,rng_ND,4,FALSE)+1,FALSE),1),)</f>
        <v>0</v>
      </c>
      <c r="AA3730" s="457"/>
      <c r="AB3730" s="55">
        <f t="shared" si="958"/>
        <v>0</v>
      </c>
      <c r="AC3730" s="55">
        <f>IF(A_Stammdaten!$B$25="ja",D_SAV!AA3730,D_SAV!AB3730)</f>
        <v>0</v>
      </c>
      <c r="AD3730" s="478">
        <f>IF(AC3730=0,0,IF(U3730-(con_EOGJahr-D_SAV!E3730)&lt;=0,AC3730,AC3730/V3730))</f>
        <v>0</v>
      </c>
      <c r="AE3730" s="478">
        <f>IFERROR(IF(AND(VLOOKUP(D3730,rng_ND,5,FALSE)="Ja",D_SAV!T3730="degressiv"),D_SAV!AC3730*Y3730/100,0),0)</f>
        <v>0</v>
      </c>
      <c r="AF3730" s="55">
        <f>IFERROR(IF(VLOOKUP(D3730,rng_ND,5,FALSE)="Ja",MAX(D_SAV!AD3730:AE3730),D_SAV!AD3730),0)</f>
        <v>0</v>
      </c>
      <c r="AG3730" s="55">
        <f t="shared" si="959"/>
        <v>0</v>
      </c>
      <c r="AH3730" s="55">
        <f t="shared" si="960"/>
        <v>0</v>
      </c>
      <c r="AI3730" s="55">
        <f t="shared" si="961"/>
        <v>0</v>
      </c>
      <c r="AJ3730" s="55">
        <f t="shared" si="962"/>
        <v>0</v>
      </c>
      <c r="AK3730" s="55">
        <f t="shared" si="953"/>
        <v>0</v>
      </c>
      <c r="AL3730" s="55">
        <f t="shared" si="954"/>
        <v>0</v>
      </c>
      <c r="AM3730" s="55">
        <f t="shared" si="955"/>
        <v>0</v>
      </c>
    </row>
    <row r="3731" spans="1:39" x14ac:dyDescent="0.25">
      <c r="A3731" s="47">
        <v>3727</v>
      </c>
      <c r="B3731" s="358" t="str">
        <f>IF(AND(E3731&lt;&gt;0,D3731&lt;&gt;0,F3731&lt;&gt;0),IF(C3731&lt;&gt;0,CONCATENATE(C3731,"-AGr",VLOOKUP(D3731,Listen!$A$2:$G$45,7,FALSE),"-",E3731,"-",F3731,),CONCATENATE("AGr",VLOOKUP(D3731,Listen!$A$2:$G$45,7,FALSE),"-",E3731,"-",F3731)),"keine vollständige ID")</f>
        <v>keine vollständige ID</v>
      </c>
      <c r="C3731" s="359">
        <f>'[2]III_SAV-Details_NB'!B3737</f>
        <v>0</v>
      </c>
      <c r="D3731" s="359">
        <f>'[2]III_SAV-Details_NB'!C3737</f>
        <v>0</v>
      </c>
      <c r="E3731" s="359">
        <f>'[2]III_SAV-Details_NB'!D3737</f>
        <v>0</v>
      </c>
      <c r="F3731" s="490"/>
      <c r="G3731" s="281">
        <f>'[2]III_SAV-Details_NB'!X3737</f>
        <v>0</v>
      </c>
      <c r="H3731" s="281">
        <f t="shared" si="956"/>
        <v>0</v>
      </c>
      <c r="I3731" s="281">
        <f>IF(con_EOGJahr=2025,'[2]III_SAV-Details_NB'!AA3737,IF(con_EOGJahr=2026,'[2]III_SAV-Details_NB'!AB3737,'[2]III_SAV-Details_NB'!AC3737))</f>
        <v>0</v>
      </c>
      <c r="J3731" s="282"/>
      <c r="K3731" s="282"/>
      <c r="L3731" s="282"/>
      <c r="M3731" s="282"/>
      <c r="N3731" s="282"/>
      <c r="O3731" s="282"/>
      <c r="P3731" s="52">
        <f t="shared" si="957"/>
        <v>0</v>
      </c>
      <c r="Q3731" s="60"/>
      <c r="R3731" s="53">
        <f t="shared" si="963"/>
        <v>0</v>
      </c>
      <c r="S3731" s="59"/>
      <c r="T3731" s="61"/>
      <c r="U3731" s="342" t="str">
        <f t="shared" ref="U3731:U3794" si="967">+W3731</f>
        <v>k.A.</v>
      </c>
      <c r="V3731" s="343" t="str">
        <f t="shared" si="964"/>
        <v>k.A.</v>
      </c>
      <c r="W3731" s="343" t="str">
        <f>IFERROR(IF(OR($D3731="",$E3731=0,con_Ende=0),"k.A.",IF(VLOOKUP($D3731,rng_ND,5,0)="Nein",VLOOKUP($D3731,rng_ND,2,FALSE),MIN(VLOOKUP($D3731,rng_ND,2,FALSE),A_Stammdaten!$B$19-D_SAV!$E3731+1))),"k.A.")</f>
        <v>k.A.</v>
      </c>
      <c r="X3731" s="343" t="str">
        <f t="shared" si="965"/>
        <v>k.A.</v>
      </c>
      <c r="Y3731" s="62"/>
      <c r="Z3731" s="48">
        <f t="shared" si="966"/>
        <v>0</v>
      </c>
      <c r="AA3731" s="457"/>
      <c r="AB3731" s="55">
        <f t="shared" si="958"/>
        <v>0</v>
      </c>
      <c r="AC3731" s="55">
        <f>IF(A_Stammdaten!$B$25="ja",D_SAV!AA3731,D_SAV!AB3731)</f>
        <v>0</v>
      </c>
      <c r="AD3731" s="478">
        <f>IF(AC3731=0,0,IF(U3731-(con_EOGJahr-D_SAV!E3731)&lt;=0,AC3731,AC3731/V3731))</f>
        <v>0</v>
      </c>
      <c r="AE3731" s="478">
        <f>IFERROR(IF(AND(VLOOKUP(D3731,rng_ND,5,FALSE)="Ja",D_SAV!T3731="degressiv"),D_SAV!AC3731*Y3731/100,0),0)</f>
        <v>0</v>
      </c>
      <c r="AF3731" s="55">
        <f>IFERROR(IF(VLOOKUP(D3731,rng_ND,5,FALSE)="Ja",MAX(D_SAV!AD3731:AE3731),D_SAV!AD3731),0)</f>
        <v>0</v>
      </c>
      <c r="AG3731" s="55">
        <f t="shared" si="959"/>
        <v>0</v>
      </c>
      <c r="AH3731" s="55">
        <f t="shared" si="960"/>
        <v>0</v>
      </c>
      <c r="AI3731" s="55">
        <f t="shared" si="961"/>
        <v>0</v>
      </c>
      <c r="AJ3731" s="55">
        <f t="shared" si="962"/>
        <v>0</v>
      </c>
      <c r="AK3731" s="55">
        <f t="shared" si="953"/>
        <v>0</v>
      </c>
      <c r="AL3731" s="55">
        <f t="shared" si="954"/>
        <v>0</v>
      </c>
      <c r="AM3731" s="55">
        <f t="shared" si="955"/>
        <v>0</v>
      </c>
    </row>
    <row r="3732" spans="1:39" x14ac:dyDescent="0.25">
      <c r="A3732" s="47">
        <v>3728</v>
      </c>
      <c r="B3732" s="358" t="str">
        <f>IF(AND(E3732&lt;&gt;0,D3732&lt;&gt;0,F3732&lt;&gt;0),IF(C3732&lt;&gt;0,CONCATENATE(C3732,"-AGr",VLOOKUP(D3732,Listen!$A$2:$G$45,7,FALSE),"-",E3732,"-",F3732,),CONCATENATE("AGr",VLOOKUP(D3732,Listen!$A$2:$G$45,7,FALSE),"-",E3732,"-",F3732)),"keine vollständige ID")</f>
        <v>keine vollständige ID</v>
      </c>
      <c r="C3732" s="359">
        <f>'[2]III_SAV-Details_NB'!B3738</f>
        <v>0</v>
      </c>
      <c r="D3732" s="359">
        <f>'[2]III_SAV-Details_NB'!C3738</f>
        <v>0</v>
      </c>
      <c r="E3732" s="359">
        <f>'[2]III_SAV-Details_NB'!D3738</f>
        <v>0</v>
      </c>
      <c r="F3732" s="490"/>
      <c r="G3732" s="281">
        <f>'[2]III_SAV-Details_NB'!X3738</f>
        <v>0</v>
      </c>
      <c r="H3732" s="281">
        <f t="shared" si="956"/>
        <v>0</v>
      </c>
      <c r="I3732" s="281">
        <f>IF(con_EOGJahr=2025,'[2]III_SAV-Details_NB'!AA3738,IF(con_EOGJahr=2026,'[2]III_SAV-Details_NB'!AB3738,'[2]III_SAV-Details_NB'!AC3738))</f>
        <v>0</v>
      </c>
      <c r="J3732" s="282"/>
      <c r="K3732" s="282"/>
      <c r="L3732" s="282"/>
      <c r="M3732" s="282"/>
      <c r="N3732" s="282"/>
      <c r="O3732" s="282"/>
      <c r="P3732" s="52">
        <f t="shared" si="957"/>
        <v>0</v>
      </c>
      <c r="Q3732" s="60"/>
      <c r="R3732" s="53">
        <f t="shared" si="963"/>
        <v>0</v>
      </c>
      <c r="S3732" s="59"/>
      <c r="T3732" s="61"/>
      <c r="U3732" s="342" t="str">
        <f t="shared" si="967"/>
        <v>k.A.</v>
      </c>
      <c r="V3732" s="343" t="str">
        <f t="shared" si="964"/>
        <v>k.A.</v>
      </c>
      <c r="W3732" s="343" t="str">
        <f>IFERROR(IF(OR($D3732="",$E3732=0,con_Ende=0),"k.A.",IF(VLOOKUP($D3732,rng_ND,5,0)="Nein",VLOOKUP($D3732,rng_ND,2,FALSE),MIN(VLOOKUP($D3732,rng_ND,2,FALSE),A_Stammdaten!$B$19-D_SAV!$E3732+1))),"k.A.")</f>
        <v>k.A.</v>
      </c>
      <c r="X3732" s="343" t="str">
        <f t="shared" si="965"/>
        <v>k.A.</v>
      </c>
      <c r="Y3732" s="62"/>
      <c r="Z3732" s="48">
        <f t="shared" si="966"/>
        <v>0</v>
      </c>
      <c r="AA3732" s="457"/>
      <c r="AB3732" s="55">
        <f t="shared" si="958"/>
        <v>0</v>
      </c>
      <c r="AC3732" s="55">
        <f>IF(A_Stammdaten!$B$25="ja",D_SAV!AA3732,D_SAV!AB3732)</f>
        <v>0</v>
      </c>
      <c r="AD3732" s="478">
        <f>IF(AC3732=0,0,IF(U3732-(con_EOGJahr-D_SAV!E3732)&lt;=0,AC3732,AC3732/V3732))</f>
        <v>0</v>
      </c>
      <c r="AE3732" s="478">
        <f>IFERROR(IF(AND(VLOOKUP(D3732,rng_ND,5,FALSE)="Ja",D_SAV!T3732="degressiv"),D_SAV!AC3732*Y3732/100,0),0)</f>
        <v>0</v>
      </c>
      <c r="AF3732" s="55">
        <f>IFERROR(IF(VLOOKUP(D3732,rng_ND,5,FALSE)="Ja",MAX(D_SAV!AD3732:AE3732),D_SAV!AD3732),0)</f>
        <v>0</v>
      </c>
      <c r="AG3732" s="55">
        <f t="shared" si="959"/>
        <v>0</v>
      </c>
      <c r="AH3732" s="55">
        <f t="shared" si="960"/>
        <v>0</v>
      </c>
      <c r="AI3732" s="55">
        <f t="shared" si="961"/>
        <v>0</v>
      </c>
      <c r="AJ3732" s="55">
        <f t="shared" si="962"/>
        <v>0</v>
      </c>
      <c r="AK3732" s="55">
        <f t="shared" si="953"/>
        <v>0</v>
      </c>
      <c r="AL3732" s="55">
        <f t="shared" si="954"/>
        <v>0</v>
      </c>
      <c r="AM3732" s="55">
        <f t="shared" si="955"/>
        <v>0</v>
      </c>
    </row>
    <row r="3733" spans="1:39" x14ac:dyDescent="0.25">
      <c r="A3733" s="47">
        <v>3729</v>
      </c>
      <c r="B3733" s="358" t="str">
        <f>IF(AND(E3733&lt;&gt;0,D3733&lt;&gt;0,F3733&lt;&gt;0),IF(C3733&lt;&gt;0,CONCATENATE(C3733,"-AGr",VLOOKUP(D3733,Listen!$A$2:$G$45,7,FALSE),"-",E3733,"-",F3733,),CONCATENATE("AGr",VLOOKUP(D3733,Listen!$A$2:$G$45,7,FALSE),"-",E3733,"-",F3733)),"keine vollständige ID")</f>
        <v>keine vollständige ID</v>
      </c>
      <c r="C3733" s="359">
        <f>'[2]III_SAV-Details_NB'!B3739</f>
        <v>0</v>
      </c>
      <c r="D3733" s="359">
        <f>'[2]III_SAV-Details_NB'!C3739</f>
        <v>0</v>
      </c>
      <c r="E3733" s="359">
        <f>'[2]III_SAV-Details_NB'!D3739</f>
        <v>0</v>
      </c>
      <c r="F3733" s="490"/>
      <c r="G3733" s="281">
        <f>'[2]III_SAV-Details_NB'!X3739</f>
        <v>0</v>
      </c>
      <c r="H3733" s="281">
        <f t="shared" si="956"/>
        <v>0</v>
      </c>
      <c r="I3733" s="281">
        <f>IF(con_EOGJahr=2025,'[2]III_SAV-Details_NB'!AA3739,IF(con_EOGJahr=2026,'[2]III_SAV-Details_NB'!AB3739,'[2]III_SAV-Details_NB'!AC3739))</f>
        <v>0</v>
      </c>
      <c r="J3733" s="282"/>
      <c r="K3733" s="282"/>
      <c r="L3733" s="282"/>
      <c r="M3733" s="282"/>
      <c r="N3733" s="282"/>
      <c r="O3733" s="282"/>
      <c r="P3733" s="52">
        <f t="shared" si="957"/>
        <v>0</v>
      </c>
      <c r="Q3733" s="60"/>
      <c r="R3733" s="53">
        <f t="shared" si="963"/>
        <v>0</v>
      </c>
      <c r="S3733" s="59"/>
      <c r="T3733" s="61"/>
      <c r="U3733" s="342" t="str">
        <f t="shared" si="967"/>
        <v>k.A.</v>
      </c>
      <c r="V3733" s="343" t="str">
        <f t="shared" si="964"/>
        <v>k.A.</v>
      </c>
      <c r="W3733" s="343" t="str">
        <f>IFERROR(IF(OR($D3733="",$E3733=0,con_Ende=0),"k.A.",IF(VLOOKUP($D3733,rng_ND,5,0)="Nein",VLOOKUP($D3733,rng_ND,2,FALSE),MIN(VLOOKUP($D3733,rng_ND,2,FALSE),A_Stammdaten!$B$19-D_SAV!$E3733+1))),"k.A.")</f>
        <v>k.A.</v>
      </c>
      <c r="X3733" s="343" t="str">
        <f t="shared" si="965"/>
        <v>k.A.</v>
      </c>
      <c r="Y3733" s="62"/>
      <c r="Z3733" s="48">
        <f t="shared" si="966"/>
        <v>0</v>
      </c>
      <c r="AA3733" s="457"/>
      <c r="AB3733" s="55">
        <f t="shared" si="958"/>
        <v>0</v>
      </c>
      <c r="AC3733" s="55">
        <f>IF(A_Stammdaten!$B$25="ja",D_SAV!AA3733,D_SAV!AB3733)</f>
        <v>0</v>
      </c>
      <c r="AD3733" s="478">
        <f>IF(AC3733=0,0,IF(U3733-(con_EOGJahr-D_SAV!E3733)&lt;=0,AC3733,AC3733/V3733))</f>
        <v>0</v>
      </c>
      <c r="AE3733" s="478">
        <f>IFERROR(IF(AND(VLOOKUP(D3733,rng_ND,5,FALSE)="Ja",D_SAV!T3733="degressiv"),D_SAV!AC3733*Y3733/100,0),0)</f>
        <v>0</v>
      </c>
      <c r="AF3733" s="55">
        <f>IFERROR(IF(VLOOKUP(D3733,rng_ND,5,FALSE)="Ja",MAX(D_SAV!AD3733:AE3733),D_SAV!AD3733),0)</f>
        <v>0</v>
      </c>
      <c r="AG3733" s="55">
        <f t="shared" si="959"/>
        <v>0</v>
      </c>
      <c r="AH3733" s="55">
        <f t="shared" si="960"/>
        <v>0</v>
      </c>
      <c r="AI3733" s="55">
        <f t="shared" si="961"/>
        <v>0</v>
      </c>
      <c r="AJ3733" s="55">
        <f t="shared" si="962"/>
        <v>0</v>
      </c>
      <c r="AK3733" s="55">
        <f t="shared" si="953"/>
        <v>0</v>
      </c>
      <c r="AL3733" s="55">
        <f t="shared" si="954"/>
        <v>0</v>
      </c>
      <c r="AM3733" s="55">
        <f t="shared" si="955"/>
        <v>0</v>
      </c>
    </row>
    <row r="3734" spans="1:39" x14ac:dyDescent="0.25">
      <c r="A3734" s="47">
        <v>3730</v>
      </c>
      <c r="B3734" s="358" t="str">
        <f>IF(AND(E3734&lt;&gt;0,D3734&lt;&gt;0,F3734&lt;&gt;0),IF(C3734&lt;&gt;0,CONCATENATE(C3734,"-AGr",VLOOKUP(D3734,Listen!$A$2:$G$45,7,FALSE),"-",E3734,"-",F3734,),CONCATENATE("AGr",VLOOKUP(D3734,Listen!$A$2:$G$45,7,FALSE),"-",E3734,"-",F3734)),"keine vollständige ID")</f>
        <v>keine vollständige ID</v>
      </c>
      <c r="C3734" s="359">
        <f>'[2]III_SAV-Details_NB'!B3740</f>
        <v>0</v>
      </c>
      <c r="D3734" s="359">
        <f>'[2]III_SAV-Details_NB'!C3740</f>
        <v>0</v>
      </c>
      <c r="E3734" s="359">
        <f>'[2]III_SAV-Details_NB'!D3740</f>
        <v>0</v>
      </c>
      <c r="F3734" s="490"/>
      <c r="G3734" s="281">
        <f>'[2]III_SAV-Details_NB'!X3740</f>
        <v>0</v>
      </c>
      <c r="H3734" s="281">
        <f t="shared" si="956"/>
        <v>0</v>
      </c>
      <c r="I3734" s="281">
        <f>IF(con_EOGJahr=2025,'[2]III_SAV-Details_NB'!AA3740,IF(con_EOGJahr=2026,'[2]III_SAV-Details_NB'!AB3740,'[2]III_SAV-Details_NB'!AC3740))</f>
        <v>0</v>
      </c>
      <c r="J3734" s="282"/>
      <c r="K3734" s="282"/>
      <c r="L3734" s="282"/>
      <c r="M3734" s="282"/>
      <c r="N3734" s="282"/>
      <c r="O3734" s="282"/>
      <c r="P3734" s="52">
        <f t="shared" si="957"/>
        <v>0</v>
      </c>
      <c r="Q3734" s="60"/>
      <c r="R3734" s="53">
        <f t="shared" si="963"/>
        <v>0</v>
      </c>
      <c r="S3734" s="59"/>
      <c r="T3734" s="61"/>
      <c r="U3734" s="342" t="str">
        <f t="shared" si="967"/>
        <v>k.A.</v>
      </c>
      <c r="V3734" s="343" t="str">
        <f t="shared" si="964"/>
        <v>k.A.</v>
      </c>
      <c r="W3734" s="343" t="str">
        <f>IFERROR(IF(OR($D3734="",$E3734=0,con_Ende=0),"k.A.",IF(VLOOKUP($D3734,rng_ND,5,0)="Nein",VLOOKUP($D3734,rng_ND,2,FALSE),MIN(VLOOKUP($D3734,rng_ND,2,FALSE),A_Stammdaten!$B$19-D_SAV!$E3734+1))),"k.A.")</f>
        <v>k.A.</v>
      </c>
      <c r="X3734" s="343" t="str">
        <f t="shared" si="965"/>
        <v>k.A.</v>
      </c>
      <c r="Y3734" s="62"/>
      <c r="Z3734" s="48">
        <f t="shared" si="966"/>
        <v>0</v>
      </c>
      <c r="AA3734" s="457"/>
      <c r="AB3734" s="55">
        <f t="shared" si="958"/>
        <v>0</v>
      </c>
      <c r="AC3734" s="55">
        <f>IF(A_Stammdaten!$B$25="ja",D_SAV!AA3734,D_SAV!AB3734)</f>
        <v>0</v>
      </c>
      <c r="AD3734" s="478">
        <f>IF(AC3734=0,0,IF(U3734-(con_EOGJahr-D_SAV!E3734)&lt;=0,AC3734,AC3734/V3734))</f>
        <v>0</v>
      </c>
      <c r="AE3734" s="478">
        <f>IFERROR(IF(AND(VLOOKUP(D3734,rng_ND,5,FALSE)="Ja",D_SAV!T3734="degressiv"),D_SAV!AC3734*Y3734/100,0),0)</f>
        <v>0</v>
      </c>
      <c r="AF3734" s="55">
        <f>IFERROR(IF(VLOOKUP(D3734,rng_ND,5,FALSE)="Ja",MAX(D_SAV!AD3734:AE3734),D_SAV!AD3734),0)</f>
        <v>0</v>
      </c>
      <c r="AG3734" s="55">
        <f t="shared" si="959"/>
        <v>0</v>
      </c>
      <c r="AH3734" s="55">
        <f t="shared" si="960"/>
        <v>0</v>
      </c>
      <c r="AI3734" s="55">
        <f t="shared" si="961"/>
        <v>0</v>
      </c>
      <c r="AJ3734" s="55">
        <f t="shared" si="962"/>
        <v>0</v>
      </c>
      <c r="AK3734" s="55">
        <f t="shared" si="953"/>
        <v>0</v>
      </c>
      <c r="AL3734" s="55">
        <f t="shared" si="954"/>
        <v>0</v>
      </c>
      <c r="AM3734" s="55">
        <f t="shared" si="955"/>
        <v>0</v>
      </c>
    </row>
    <row r="3735" spans="1:39" x14ac:dyDescent="0.25">
      <c r="A3735" s="47">
        <v>3731</v>
      </c>
      <c r="B3735" s="358" t="str">
        <f>IF(AND(E3735&lt;&gt;0,D3735&lt;&gt;0,F3735&lt;&gt;0),IF(C3735&lt;&gt;0,CONCATENATE(C3735,"-AGr",VLOOKUP(D3735,Listen!$A$2:$G$45,7,FALSE),"-",E3735,"-",F3735,),CONCATENATE("AGr",VLOOKUP(D3735,Listen!$A$2:$G$45,7,FALSE),"-",E3735,"-",F3735)),"keine vollständige ID")</f>
        <v>keine vollständige ID</v>
      </c>
      <c r="C3735" s="359">
        <f>'[2]III_SAV-Details_NB'!B3741</f>
        <v>0</v>
      </c>
      <c r="D3735" s="359">
        <f>'[2]III_SAV-Details_NB'!C3741</f>
        <v>0</v>
      </c>
      <c r="E3735" s="359">
        <f>'[2]III_SAV-Details_NB'!D3741</f>
        <v>0</v>
      </c>
      <c r="F3735" s="490"/>
      <c r="G3735" s="281">
        <f>'[2]III_SAV-Details_NB'!X3741</f>
        <v>0</v>
      </c>
      <c r="H3735" s="281">
        <f t="shared" si="956"/>
        <v>0</v>
      </c>
      <c r="I3735" s="281">
        <f>IF(con_EOGJahr=2025,'[2]III_SAV-Details_NB'!AA3741,IF(con_EOGJahr=2026,'[2]III_SAV-Details_NB'!AB3741,'[2]III_SAV-Details_NB'!AC3741))</f>
        <v>0</v>
      </c>
      <c r="J3735" s="282"/>
      <c r="K3735" s="282"/>
      <c r="L3735" s="282"/>
      <c r="M3735" s="282"/>
      <c r="N3735" s="282"/>
      <c r="O3735" s="282"/>
      <c r="P3735" s="52">
        <f t="shared" si="957"/>
        <v>0</v>
      </c>
      <c r="Q3735" s="60"/>
      <c r="R3735" s="53">
        <f t="shared" si="963"/>
        <v>0</v>
      </c>
      <c r="S3735" s="59"/>
      <c r="T3735" s="61"/>
      <c r="U3735" s="342" t="str">
        <f t="shared" si="967"/>
        <v>k.A.</v>
      </c>
      <c r="V3735" s="343" t="str">
        <f t="shared" si="964"/>
        <v>k.A.</v>
      </c>
      <c r="W3735" s="343" t="str">
        <f>IFERROR(IF(OR($D3735="",$E3735=0,con_Ende=0),"k.A.",IF(VLOOKUP($D3735,rng_ND,5,0)="Nein",VLOOKUP($D3735,rng_ND,2,FALSE),MIN(VLOOKUP($D3735,rng_ND,2,FALSE),A_Stammdaten!$B$19-D_SAV!$E3735+1))),"k.A.")</f>
        <v>k.A.</v>
      </c>
      <c r="X3735" s="343" t="str">
        <f t="shared" si="965"/>
        <v>k.A.</v>
      </c>
      <c r="Y3735" s="62"/>
      <c r="Z3735" s="48">
        <f t="shared" si="966"/>
        <v>0</v>
      </c>
      <c r="AA3735" s="457"/>
      <c r="AB3735" s="55">
        <f t="shared" si="958"/>
        <v>0</v>
      </c>
      <c r="AC3735" s="55">
        <f>IF(A_Stammdaten!$B$25="ja",D_SAV!AA3735,D_SAV!AB3735)</f>
        <v>0</v>
      </c>
      <c r="AD3735" s="478">
        <f>IF(AC3735=0,0,IF(U3735-(con_EOGJahr-D_SAV!E3735)&lt;=0,AC3735,AC3735/V3735))</f>
        <v>0</v>
      </c>
      <c r="AE3735" s="478">
        <f>IFERROR(IF(AND(VLOOKUP(D3735,rng_ND,5,FALSE)="Ja",D_SAV!T3735="degressiv"),D_SAV!AC3735*Y3735/100,0),0)</f>
        <v>0</v>
      </c>
      <c r="AF3735" s="55">
        <f>IFERROR(IF(VLOOKUP(D3735,rng_ND,5,FALSE)="Ja",MAX(D_SAV!AD3735:AE3735),D_SAV!AD3735),0)</f>
        <v>0</v>
      </c>
      <c r="AG3735" s="55">
        <f t="shared" si="959"/>
        <v>0</v>
      </c>
      <c r="AH3735" s="55">
        <f t="shared" si="960"/>
        <v>0</v>
      </c>
      <c r="AI3735" s="55">
        <f t="shared" si="961"/>
        <v>0</v>
      </c>
      <c r="AJ3735" s="55">
        <f t="shared" si="962"/>
        <v>0</v>
      </c>
      <c r="AK3735" s="55">
        <f t="shared" si="953"/>
        <v>0</v>
      </c>
      <c r="AL3735" s="55">
        <f t="shared" si="954"/>
        <v>0</v>
      </c>
      <c r="AM3735" s="55">
        <f t="shared" si="955"/>
        <v>0</v>
      </c>
    </row>
    <row r="3736" spans="1:39" x14ac:dyDescent="0.25">
      <c r="A3736" s="47">
        <v>3732</v>
      </c>
      <c r="B3736" s="358" t="str">
        <f>IF(AND(E3736&lt;&gt;0,D3736&lt;&gt;0,F3736&lt;&gt;0),IF(C3736&lt;&gt;0,CONCATENATE(C3736,"-AGr",VLOOKUP(D3736,Listen!$A$2:$G$45,7,FALSE),"-",E3736,"-",F3736,),CONCATENATE("AGr",VLOOKUP(D3736,Listen!$A$2:$G$45,7,FALSE),"-",E3736,"-",F3736)),"keine vollständige ID")</f>
        <v>keine vollständige ID</v>
      </c>
      <c r="C3736" s="359">
        <f>'[2]III_SAV-Details_NB'!B3742</f>
        <v>0</v>
      </c>
      <c r="D3736" s="359">
        <f>'[2]III_SAV-Details_NB'!C3742</f>
        <v>0</v>
      </c>
      <c r="E3736" s="359">
        <f>'[2]III_SAV-Details_NB'!D3742</f>
        <v>0</v>
      </c>
      <c r="F3736" s="490"/>
      <c r="G3736" s="281">
        <f>'[2]III_SAV-Details_NB'!X3742</f>
        <v>0</v>
      </c>
      <c r="H3736" s="281">
        <f t="shared" si="956"/>
        <v>0</v>
      </c>
      <c r="I3736" s="281">
        <f>IF(con_EOGJahr=2025,'[2]III_SAV-Details_NB'!AA3742,IF(con_EOGJahr=2026,'[2]III_SAV-Details_NB'!AB3742,'[2]III_SAV-Details_NB'!AC3742))</f>
        <v>0</v>
      </c>
      <c r="J3736" s="282"/>
      <c r="K3736" s="282"/>
      <c r="L3736" s="282"/>
      <c r="M3736" s="282"/>
      <c r="N3736" s="282"/>
      <c r="O3736" s="282"/>
      <c r="P3736" s="52">
        <f t="shared" si="957"/>
        <v>0</v>
      </c>
      <c r="Q3736" s="60"/>
      <c r="R3736" s="53">
        <f t="shared" si="963"/>
        <v>0</v>
      </c>
      <c r="S3736" s="59"/>
      <c r="T3736" s="61"/>
      <c r="U3736" s="342" t="str">
        <f t="shared" si="967"/>
        <v>k.A.</v>
      </c>
      <c r="V3736" s="343" t="str">
        <f t="shared" si="964"/>
        <v>k.A.</v>
      </c>
      <c r="W3736" s="343" t="str">
        <f>IFERROR(IF(OR($D3736="",$E3736=0,con_Ende=0),"k.A.",IF(VLOOKUP($D3736,rng_ND,5,0)="Nein",VLOOKUP($D3736,rng_ND,2,FALSE),MIN(VLOOKUP($D3736,rng_ND,2,FALSE),A_Stammdaten!$B$19-D_SAV!$E3736+1))),"k.A.")</f>
        <v>k.A.</v>
      </c>
      <c r="X3736" s="343" t="str">
        <f t="shared" si="965"/>
        <v>k.A.</v>
      </c>
      <c r="Y3736" s="62"/>
      <c r="Z3736" s="48">
        <f t="shared" si="966"/>
        <v>0</v>
      </c>
      <c r="AA3736" s="457"/>
      <c r="AB3736" s="55">
        <f t="shared" si="958"/>
        <v>0</v>
      </c>
      <c r="AC3736" s="55">
        <f>IF(A_Stammdaten!$B$25="ja",D_SAV!AA3736,D_SAV!AB3736)</f>
        <v>0</v>
      </c>
      <c r="AD3736" s="478">
        <f>IF(AC3736=0,0,IF(U3736-(con_EOGJahr-D_SAV!E3736)&lt;=0,AC3736,AC3736/V3736))</f>
        <v>0</v>
      </c>
      <c r="AE3736" s="478">
        <f>IFERROR(IF(AND(VLOOKUP(D3736,rng_ND,5,FALSE)="Ja",D_SAV!T3736="degressiv"),D_SAV!AC3736*Y3736/100,0),0)</f>
        <v>0</v>
      </c>
      <c r="AF3736" s="55">
        <f>IFERROR(IF(VLOOKUP(D3736,rng_ND,5,FALSE)="Ja",MAX(D_SAV!AD3736:AE3736),D_SAV!AD3736),0)</f>
        <v>0</v>
      </c>
      <c r="AG3736" s="55">
        <f t="shared" si="959"/>
        <v>0</v>
      </c>
      <c r="AH3736" s="55">
        <f t="shared" si="960"/>
        <v>0</v>
      </c>
      <c r="AI3736" s="55">
        <f t="shared" si="961"/>
        <v>0</v>
      </c>
      <c r="AJ3736" s="55">
        <f t="shared" si="962"/>
        <v>0</v>
      </c>
      <c r="AK3736" s="55">
        <f t="shared" si="953"/>
        <v>0</v>
      </c>
      <c r="AL3736" s="55">
        <f t="shared" si="954"/>
        <v>0</v>
      </c>
      <c r="AM3736" s="55">
        <f t="shared" si="955"/>
        <v>0</v>
      </c>
    </row>
    <row r="3737" spans="1:39" x14ac:dyDescent="0.25">
      <c r="A3737" s="47">
        <v>3733</v>
      </c>
      <c r="B3737" s="358" t="str">
        <f>IF(AND(E3737&lt;&gt;0,D3737&lt;&gt;0,F3737&lt;&gt;0),IF(C3737&lt;&gt;0,CONCATENATE(C3737,"-AGr",VLOOKUP(D3737,Listen!$A$2:$G$45,7,FALSE),"-",E3737,"-",F3737,),CONCATENATE("AGr",VLOOKUP(D3737,Listen!$A$2:$G$45,7,FALSE),"-",E3737,"-",F3737)),"keine vollständige ID")</f>
        <v>keine vollständige ID</v>
      </c>
      <c r="C3737" s="359">
        <f>'[2]III_SAV-Details_NB'!B3743</f>
        <v>0</v>
      </c>
      <c r="D3737" s="359">
        <f>'[2]III_SAV-Details_NB'!C3743</f>
        <v>0</v>
      </c>
      <c r="E3737" s="359">
        <f>'[2]III_SAV-Details_NB'!D3743</f>
        <v>0</v>
      </c>
      <c r="F3737" s="490"/>
      <c r="G3737" s="281">
        <f>'[2]III_SAV-Details_NB'!X3743</f>
        <v>0</v>
      </c>
      <c r="H3737" s="281">
        <f t="shared" si="956"/>
        <v>0</v>
      </c>
      <c r="I3737" s="281">
        <f>IF(con_EOGJahr=2025,'[2]III_SAV-Details_NB'!AA3743,IF(con_EOGJahr=2026,'[2]III_SAV-Details_NB'!AB3743,'[2]III_SAV-Details_NB'!AC3743))</f>
        <v>0</v>
      </c>
      <c r="J3737" s="282"/>
      <c r="K3737" s="282"/>
      <c r="L3737" s="282"/>
      <c r="M3737" s="282"/>
      <c r="N3737" s="282"/>
      <c r="O3737" s="282"/>
      <c r="P3737" s="52">
        <f t="shared" si="957"/>
        <v>0</v>
      </c>
      <c r="Q3737" s="60"/>
      <c r="R3737" s="53">
        <f t="shared" si="963"/>
        <v>0</v>
      </c>
      <c r="S3737" s="59"/>
      <c r="T3737" s="61"/>
      <c r="U3737" s="342" t="str">
        <f t="shared" si="967"/>
        <v>k.A.</v>
      </c>
      <c r="V3737" s="343" t="str">
        <f t="shared" si="964"/>
        <v>k.A.</v>
      </c>
      <c r="W3737" s="343" t="str">
        <f>IFERROR(IF(OR($D3737="",$E3737=0,con_Ende=0),"k.A.",IF(VLOOKUP($D3737,rng_ND,5,0)="Nein",VLOOKUP($D3737,rng_ND,2,FALSE),MIN(VLOOKUP($D3737,rng_ND,2,FALSE),A_Stammdaten!$B$19-D_SAV!$E3737+1))),"k.A.")</f>
        <v>k.A.</v>
      </c>
      <c r="X3737" s="343" t="str">
        <f t="shared" si="965"/>
        <v>k.A.</v>
      </c>
      <c r="Y3737" s="62"/>
      <c r="Z3737" s="48">
        <f t="shared" si="966"/>
        <v>0</v>
      </c>
      <c r="AA3737" s="457"/>
      <c r="AB3737" s="55">
        <f t="shared" si="958"/>
        <v>0</v>
      </c>
      <c r="AC3737" s="55">
        <f>IF(A_Stammdaten!$B$25="ja",D_SAV!AA3737,D_SAV!AB3737)</f>
        <v>0</v>
      </c>
      <c r="AD3737" s="478">
        <f>IF(AC3737=0,0,IF(U3737-(con_EOGJahr-D_SAV!E3737)&lt;=0,AC3737,AC3737/V3737))</f>
        <v>0</v>
      </c>
      <c r="AE3737" s="478">
        <f>IFERROR(IF(AND(VLOOKUP(D3737,rng_ND,5,FALSE)="Ja",D_SAV!T3737="degressiv"),D_SAV!AC3737*Y3737/100,0),0)</f>
        <v>0</v>
      </c>
      <c r="AF3737" s="55">
        <f>IFERROR(IF(VLOOKUP(D3737,rng_ND,5,FALSE)="Ja",MAX(D_SAV!AD3737:AE3737),D_SAV!AD3737),0)</f>
        <v>0</v>
      </c>
      <c r="AG3737" s="55">
        <f t="shared" si="959"/>
        <v>0</v>
      </c>
      <c r="AH3737" s="55">
        <f t="shared" si="960"/>
        <v>0</v>
      </c>
      <c r="AI3737" s="55">
        <f t="shared" si="961"/>
        <v>0</v>
      </c>
      <c r="AJ3737" s="55">
        <f t="shared" si="962"/>
        <v>0</v>
      </c>
      <c r="AK3737" s="55">
        <f t="shared" si="953"/>
        <v>0</v>
      </c>
      <c r="AL3737" s="55">
        <f t="shared" si="954"/>
        <v>0</v>
      </c>
      <c r="AM3737" s="55">
        <f t="shared" si="955"/>
        <v>0</v>
      </c>
    </row>
    <row r="3738" spans="1:39" x14ac:dyDescent="0.25">
      <c r="A3738" s="47">
        <v>3734</v>
      </c>
      <c r="B3738" s="358" t="str">
        <f>IF(AND(E3738&lt;&gt;0,D3738&lt;&gt;0,F3738&lt;&gt;0),IF(C3738&lt;&gt;0,CONCATENATE(C3738,"-AGr",VLOOKUP(D3738,Listen!$A$2:$G$45,7,FALSE),"-",E3738,"-",F3738,),CONCATENATE("AGr",VLOOKUP(D3738,Listen!$A$2:$G$45,7,FALSE),"-",E3738,"-",F3738)),"keine vollständige ID")</f>
        <v>keine vollständige ID</v>
      </c>
      <c r="C3738" s="359">
        <f>'[2]III_SAV-Details_NB'!B3744</f>
        <v>0</v>
      </c>
      <c r="D3738" s="359">
        <f>'[2]III_SAV-Details_NB'!C3744</f>
        <v>0</v>
      </c>
      <c r="E3738" s="359">
        <f>'[2]III_SAV-Details_NB'!D3744</f>
        <v>0</v>
      </c>
      <c r="F3738" s="490"/>
      <c r="G3738" s="281">
        <f>'[2]III_SAV-Details_NB'!X3744</f>
        <v>0</v>
      </c>
      <c r="H3738" s="281">
        <f t="shared" si="956"/>
        <v>0</v>
      </c>
      <c r="I3738" s="281">
        <f>IF(con_EOGJahr=2025,'[2]III_SAV-Details_NB'!AA3744,IF(con_EOGJahr=2026,'[2]III_SAV-Details_NB'!AB3744,'[2]III_SAV-Details_NB'!AC3744))</f>
        <v>0</v>
      </c>
      <c r="J3738" s="282"/>
      <c r="K3738" s="282"/>
      <c r="L3738" s="282"/>
      <c r="M3738" s="282"/>
      <c r="N3738" s="282"/>
      <c r="O3738" s="282"/>
      <c r="P3738" s="52">
        <f t="shared" si="957"/>
        <v>0</v>
      </c>
      <c r="Q3738" s="60"/>
      <c r="R3738" s="53">
        <f t="shared" si="963"/>
        <v>0</v>
      </c>
      <c r="S3738" s="59"/>
      <c r="T3738" s="61"/>
      <c r="U3738" s="342" t="str">
        <f t="shared" si="967"/>
        <v>k.A.</v>
      </c>
      <c r="V3738" s="343" t="str">
        <f t="shared" si="964"/>
        <v>k.A.</v>
      </c>
      <c r="W3738" s="343" t="str">
        <f>IFERROR(IF(OR($D3738="",$E3738=0,con_Ende=0),"k.A.",IF(VLOOKUP($D3738,rng_ND,5,0)="Nein",VLOOKUP($D3738,rng_ND,2,FALSE),MIN(VLOOKUP($D3738,rng_ND,2,FALSE),A_Stammdaten!$B$19-D_SAV!$E3738+1))),"k.A.")</f>
        <v>k.A.</v>
      </c>
      <c r="X3738" s="343" t="str">
        <f t="shared" si="965"/>
        <v>k.A.</v>
      </c>
      <c r="Y3738" s="62"/>
      <c r="Z3738" s="48">
        <f t="shared" si="966"/>
        <v>0</v>
      </c>
      <c r="AA3738" s="457"/>
      <c r="AB3738" s="55">
        <f t="shared" si="958"/>
        <v>0</v>
      </c>
      <c r="AC3738" s="55">
        <f>IF(A_Stammdaten!$B$25="ja",D_SAV!AA3738,D_SAV!AB3738)</f>
        <v>0</v>
      </c>
      <c r="AD3738" s="478">
        <f>IF(AC3738=0,0,IF(U3738-(con_EOGJahr-D_SAV!E3738)&lt;=0,AC3738,AC3738/V3738))</f>
        <v>0</v>
      </c>
      <c r="AE3738" s="478">
        <f>IFERROR(IF(AND(VLOOKUP(D3738,rng_ND,5,FALSE)="Ja",D_SAV!T3738="degressiv"),D_SAV!AC3738*Y3738/100,0),0)</f>
        <v>0</v>
      </c>
      <c r="AF3738" s="55">
        <f>IFERROR(IF(VLOOKUP(D3738,rng_ND,5,FALSE)="Ja",MAX(D_SAV!AD3738:AE3738),D_SAV!AD3738),0)</f>
        <v>0</v>
      </c>
      <c r="AG3738" s="55">
        <f t="shared" si="959"/>
        <v>0</v>
      </c>
      <c r="AH3738" s="55">
        <f t="shared" si="960"/>
        <v>0</v>
      </c>
      <c r="AI3738" s="55">
        <f t="shared" si="961"/>
        <v>0</v>
      </c>
      <c r="AJ3738" s="55">
        <f t="shared" si="962"/>
        <v>0</v>
      </c>
      <c r="AK3738" s="55">
        <f t="shared" si="953"/>
        <v>0</v>
      </c>
      <c r="AL3738" s="55">
        <f t="shared" si="954"/>
        <v>0</v>
      </c>
      <c r="AM3738" s="55">
        <f t="shared" si="955"/>
        <v>0</v>
      </c>
    </row>
    <row r="3739" spans="1:39" x14ac:dyDescent="0.25">
      <c r="A3739" s="47">
        <v>3735</v>
      </c>
      <c r="B3739" s="358" t="str">
        <f>IF(AND(E3739&lt;&gt;0,D3739&lt;&gt;0,F3739&lt;&gt;0),IF(C3739&lt;&gt;0,CONCATENATE(C3739,"-AGr",VLOOKUP(D3739,Listen!$A$2:$G$45,7,FALSE),"-",E3739,"-",F3739,),CONCATENATE("AGr",VLOOKUP(D3739,Listen!$A$2:$G$45,7,FALSE),"-",E3739,"-",F3739)),"keine vollständige ID")</f>
        <v>keine vollständige ID</v>
      </c>
      <c r="C3739" s="359">
        <f>'[2]III_SAV-Details_NB'!B3745</f>
        <v>0</v>
      </c>
      <c r="D3739" s="359">
        <f>'[2]III_SAV-Details_NB'!C3745</f>
        <v>0</v>
      </c>
      <c r="E3739" s="359">
        <f>'[2]III_SAV-Details_NB'!D3745</f>
        <v>0</v>
      </c>
      <c r="F3739" s="490"/>
      <c r="G3739" s="281">
        <f>'[2]III_SAV-Details_NB'!X3745</f>
        <v>0</v>
      </c>
      <c r="H3739" s="281">
        <f t="shared" si="956"/>
        <v>0</v>
      </c>
      <c r="I3739" s="281">
        <f>IF(con_EOGJahr=2025,'[2]III_SAV-Details_NB'!AA3745,IF(con_EOGJahr=2026,'[2]III_SAV-Details_NB'!AB3745,'[2]III_SAV-Details_NB'!AC3745))</f>
        <v>0</v>
      </c>
      <c r="J3739" s="282"/>
      <c r="K3739" s="282"/>
      <c r="L3739" s="282"/>
      <c r="M3739" s="282"/>
      <c r="N3739" s="282"/>
      <c r="O3739" s="282"/>
      <c r="P3739" s="52">
        <f t="shared" si="957"/>
        <v>0</v>
      </c>
      <c r="Q3739" s="60"/>
      <c r="R3739" s="53">
        <f t="shared" si="963"/>
        <v>0</v>
      </c>
      <c r="S3739" s="59"/>
      <c r="T3739" s="61"/>
      <c r="U3739" s="342" t="str">
        <f t="shared" si="967"/>
        <v>k.A.</v>
      </c>
      <c r="V3739" s="343" t="str">
        <f t="shared" si="964"/>
        <v>k.A.</v>
      </c>
      <c r="W3739" s="343" t="str">
        <f>IFERROR(IF(OR($D3739="",$E3739=0,con_Ende=0),"k.A.",IF(VLOOKUP($D3739,rng_ND,5,0)="Nein",VLOOKUP($D3739,rng_ND,2,FALSE),MIN(VLOOKUP($D3739,rng_ND,2,FALSE),A_Stammdaten!$B$19-D_SAV!$E3739+1))),"k.A.")</f>
        <v>k.A.</v>
      </c>
      <c r="X3739" s="343" t="str">
        <f t="shared" si="965"/>
        <v>k.A.</v>
      </c>
      <c r="Y3739" s="62"/>
      <c r="Z3739" s="48">
        <f t="shared" si="966"/>
        <v>0</v>
      </c>
      <c r="AA3739" s="457"/>
      <c r="AB3739" s="55">
        <f t="shared" si="958"/>
        <v>0</v>
      </c>
      <c r="AC3739" s="55">
        <f>IF(A_Stammdaten!$B$25="ja",D_SAV!AA3739,D_SAV!AB3739)</f>
        <v>0</v>
      </c>
      <c r="AD3739" s="478">
        <f>IF(AC3739=0,0,IF(U3739-(con_EOGJahr-D_SAV!E3739)&lt;=0,AC3739,AC3739/V3739))</f>
        <v>0</v>
      </c>
      <c r="AE3739" s="478">
        <f>IFERROR(IF(AND(VLOOKUP(D3739,rng_ND,5,FALSE)="Ja",D_SAV!T3739="degressiv"),D_SAV!AC3739*Y3739/100,0),0)</f>
        <v>0</v>
      </c>
      <c r="AF3739" s="55">
        <f>IFERROR(IF(VLOOKUP(D3739,rng_ND,5,FALSE)="Ja",MAX(D_SAV!AD3739:AE3739),D_SAV!AD3739),0)</f>
        <v>0</v>
      </c>
      <c r="AG3739" s="55">
        <f t="shared" si="959"/>
        <v>0</v>
      </c>
      <c r="AH3739" s="55">
        <f t="shared" si="960"/>
        <v>0</v>
      </c>
      <c r="AI3739" s="55">
        <f t="shared" si="961"/>
        <v>0</v>
      </c>
      <c r="AJ3739" s="55">
        <f t="shared" si="962"/>
        <v>0</v>
      </c>
      <c r="AK3739" s="55">
        <f t="shared" si="953"/>
        <v>0</v>
      </c>
      <c r="AL3739" s="55">
        <f t="shared" si="954"/>
        <v>0</v>
      </c>
      <c r="AM3739" s="55">
        <f t="shared" si="955"/>
        <v>0</v>
      </c>
    </row>
    <row r="3740" spans="1:39" x14ac:dyDescent="0.25">
      <c r="A3740" s="47">
        <v>3736</v>
      </c>
      <c r="B3740" s="358" t="str">
        <f>IF(AND(E3740&lt;&gt;0,D3740&lt;&gt;0,F3740&lt;&gt;0),IF(C3740&lt;&gt;0,CONCATENATE(C3740,"-AGr",VLOOKUP(D3740,Listen!$A$2:$G$45,7,FALSE),"-",E3740,"-",F3740,),CONCATENATE("AGr",VLOOKUP(D3740,Listen!$A$2:$G$45,7,FALSE),"-",E3740,"-",F3740)),"keine vollständige ID")</f>
        <v>keine vollständige ID</v>
      </c>
      <c r="C3740" s="359">
        <f>'[2]III_SAV-Details_NB'!B3746</f>
        <v>0</v>
      </c>
      <c r="D3740" s="359">
        <f>'[2]III_SAV-Details_NB'!C3746</f>
        <v>0</v>
      </c>
      <c r="E3740" s="359">
        <f>'[2]III_SAV-Details_NB'!D3746</f>
        <v>0</v>
      </c>
      <c r="F3740" s="490"/>
      <c r="G3740" s="281">
        <f>'[2]III_SAV-Details_NB'!X3746</f>
        <v>0</v>
      </c>
      <c r="H3740" s="281">
        <f t="shared" si="956"/>
        <v>0</v>
      </c>
      <c r="I3740" s="281">
        <f>IF(con_EOGJahr=2025,'[2]III_SAV-Details_NB'!AA3746,IF(con_EOGJahr=2026,'[2]III_SAV-Details_NB'!AB3746,'[2]III_SAV-Details_NB'!AC3746))</f>
        <v>0</v>
      </c>
      <c r="J3740" s="282"/>
      <c r="K3740" s="282"/>
      <c r="L3740" s="282"/>
      <c r="M3740" s="282"/>
      <c r="N3740" s="282"/>
      <c r="O3740" s="282"/>
      <c r="P3740" s="52">
        <f t="shared" si="957"/>
        <v>0</v>
      </c>
      <c r="Q3740" s="60"/>
      <c r="R3740" s="53">
        <f t="shared" si="963"/>
        <v>0</v>
      </c>
      <c r="S3740" s="59"/>
      <c r="T3740" s="61"/>
      <c r="U3740" s="342" t="str">
        <f t="shared" si="967"/>
        <v>k.A.</v>
      </c>
      <c r="V3740" s="343" t="str">
        <f t="shared" si="964"/>
        <v>k.A.</v>
      </c>
      <c r="W3740" s="343" t="str">
        <f>IFERROR(IF(OR($D3740="",$E3740=0,con_Ende=0),"k.A.",IF(VLOOKUP($D3740,rng_ND,5,0)="Nein",VLOOKUP($D3740,rng_ND,2,FALSE),MIN(VLOOKUP($D3740,rng_ND,2,FALSE),A_Stammdaten!$B$19-D_SAV!$E3740+1))),"k.A.")</f>
        <v>k.A.</v>
      </c>
      <c r="X3740" s="343" t="str">
        <f t="shared" si="965"/>
        <v>k.A.</v>
      </c>
      <c r="Y3740" s="62"/>
      <c r="Z3740" s="48">
        <f t="shared" si="966"/>
        <v>0</v>
      </c>
      <c r="AA3740" s="457"/>
      <c r="AB3740" s="55">
        <f t="shared" si="958"/>
        <v>0</v>
      </c>
      <c r="AC3740" s="55">
        <f>IF(A_Stammdaten!$B$25="ja",D_SAV!AA3740,D_SAV!AB3740)</f>
        <v>0</v>
      </c>
      <c r="AD3740" s="478">
        <f>IF(AC3740=0,0,IF(U3740-(con_EOGJahr-D_SAV!E3740)&lt;=0,AC3740,AC3740/V3740))</f>
        <v>0</v>
      </c>
      <c r="AE3740" s="478">
        <f>IFERROR(IF(AND(VLOOKUP(D3740,rng_ND,5,FALSE)="Ja",D_SAV!T3740="degressiv"),D_SAV!AC3740*Y3740/100,0),0)</f>
        <v>0</v>
      </c>
      <c r="AF3740" s="55">
        <f>IFERROR(IF(VLOOKUP(D3740,rng_ND,5,FALSE)="Ja",MAX(D_SAV!AD3740:AE3740),D_SAV!AD3740),0)</f>
        <v>0</v>
      </c>
      <c r="AG3740" s="55">
        <f t="shared" si="959"/>
        <v>0</v>
      </c>
      <c r="AH3740" s="55">
        <f t="shared" si="960"/>
        <v>0</v>
      </c>
      <c r="AI3740" s="55">
        <f t="shared" si="961"/>
        <v>0</v>
      </c>
      <c r="AJ3740" s="55">
        <f t="shared" si="962"/>
        <v>0</v>
      </c>
      <c r="AK3740" s="55">
        <f t="shared" si="953"/>
        <v>0</v>
      </c>
      <c r="AL3740" s="55">
        <f t="shared" si="954"/>
        <v>0</v>
      </c>
      <c r="AM3740" s="55">
        <f t="shared" si="955"/>
        <v>0</v>
      </c>
    </row>
    <row r="3741" spans="1:39" x14ac:dyDescent="0.25">
      <c r="A3741" s="47">
        <v>3737</v>
      </c>
      <c r="B3741" s="358" t="str">
        <f>IF(AND(E3741&lt;&gt;0,D3741&lt;&gt;0,F3741&lt;&gt;0),IF(C3741&lt;&gt;0,CONCATENATE(C3741,"-AGr",VLOOKUP(D3741,Listen!$A$2:$G$45,7,FALSE),"-",E3741,"-",F3741,),CONCATENATE("AGr",VLOOKUP(D3741,Listen!$A$2:$G$45,7,FALSE),"-",E3741,"-",F3741)),"keine vollständige ID")</f>
        <v>keine vollständige ID</v>
      </c>
      <c r="C3741" s="359">
        <f>'[2]III_SAV-Details_NB'!B3747</f>
        <v>0</v>
      </c>
      <c r="D3741" s="359">
        <f>'[2]III_SAV-Details_NB'!C3747</f>
        <v>0</v>
      </c>
      <c r="E3741" s="359">
        <f>'[2]III_SAV-Details_NB'!D3747</f>
        <v>0</v>
      </c>
      <c r="F3741" s="490"/>
      <c r="G3741" s="281">
        <f>'[2]III_SAV-Details_NB'!X3747</f>
        <v>0</v>
      </c>
      <c r="H3741" s="281">
        <f t="shared" si="956"/>
        <v>0</v>
      </c>
      <c r="I3741" s="281">
        <f>IF(con_EOGJahr=2025,'[2]III_SAV-Details_NB'!AA3747,IF(con_EOGJahr=2026,'[2]III_SAV-Details_NB'!AB3747,'[2]III_SAV-Details_NB'!AC3747))</f>
        <v>0</v>
      </c>
      <c r="J3741" s="282"/>
      <c r="K3741" s="282"/>
      <c r="L3741" s="282"/>
      <c r="M3741" s="282"/>
      <c r="N3741" s="282"/>
      <c r="O3741" s="282"/>
      <c r="P3741" s="52">
        <f t="shared" si="957"/>
        <v>0</v>
      </c>
      <c r="Q3741" s="60"/>
      <c r="R3741" s="53">
        <f t="shared" si="963"/>
        <v>0</v>
      </c>
      <c r="S3741" s="59"/>
      <c r="T3741" s="61"/>
      <c r="U3741" s="342" t="str">
        <f t="shared" si="967"/>
        <v>k.A.</v>
      </c>
      <c r="V3741" s="343" t="str">
        <f t="shared" si="964"/>
        <v>k.A.</v>
      </c>
      <c r="W3741" s="343" t="str">
        <f>IFERROR(IF(OR($D3741="",$E3741=0,con_Ende=0),"k.A.",IF(VLOOKUP($D3741,rng_ND,5,0)="Nein",VLOOKUP($D3741,rng_ND,2,FALSE),MIN(VLOOKUP($D3741,rng_ND,2,FALSE),A_Stammdaten!$B$19-D_SAV!$E3741+1))),"k.A.")</f>
        <v>k.A.</v>
      </c>
      <c r="X3741" s="343" t="str">
        <f t="shared" si="965"/>
        <v>k.A.</v>
      </c>
      <c r="Y3741" s="62"/>
      <c r="Z3741" s="48">
        <f t="shared" si="966"/>
        <v>0</v>
      </c>
      <c r="AA3741" s="457"/>
      <c r="AB3741" s="55">
        <f t="shared" si="958"/>
        <v>0</v>
      </c>
      <c r="AC3741" s="55">
        <f>IF(A_Stammdaten!$B$25="ja",D_SAV!AA3741,D_SAV!AB3741)</f>
        <v>0</v>
      </c>
      <c r="AD3741" s="478">
        <f>IF(AC3741=0,0,IF(U3741-(con_EOGJahr-D_SAV!E3741)&lt;=0,AC3741,AC3741/V3741))</f>
        <v>0</v>
      </c>
      <c r="AE3741" s="478">
        <f>IFERROR(IF(AND(VLOOKUP(D3741,rng_ND,5,FALSE)="Ja",D_SAV!T3741="degressiv"),D_SAV!AC3741*Y3741/100,0),0)</f>
        <v>0</v>
      </c>
      <c r="AF3741" s="55">
        <f>IFERROR(IF(VLOOKUP(D3741,rng_ND,5,FALSE)="Ja",MAX(D_SAV!AD3741:AE3741),D_SAV!AD3741),0)</f>
        <v>0</v>
      </c>
      <c r="AG3741" s="55">
        <f t="shared" si="959"/>
        <v>0</v>
      </c>
      <c r="AH3741" s="55">
        <f t="shared" si="960"/>
        <v>0</v>
      </c>
      <c r="AI3741" s="55">
        <f t="shared" si="961"/>
        <v>0</v>
      </c>
      <c r="AJ3741" s="55">
        <f t="shared" si="962"/>
        <v>0</v>
      </c>
      <c r="AK3741" s="55">
        <f t="shared" si="953"/>
        <v>0</v>
      </c>
      <c r="AL3741" s="55">
        <f t="shared" si="954"/>
        <v>0</v>
      </c>
      <c r="AM3741" s="55">
        <f t="shared" si="955"/>
        <v>0</v>
      </c>
    </row>
    <row r="3742" spans="1:39" x14ac:dyDescent="0.25">
      <c r="A3742" s="47">
        <v>3738</v>
      </c>
      <c r="B3742" s="358" t="str">
        <f>IF(AND(E3742&lt;&gt;0,D3742&lt;&gt;0,F3742&lt;&gt;0),IF(C3742&lt;&gt;0,CONCATENATE(C3742,"-AGr",VLOOKUP(D3742,Listen!$A$2:$G$45,7,FALSE),"-",E3742,"-",F3742,),CONCATENATE("AGr",VLOOKUP(D3742,Listen!$A$2:$G$45,7,FALSE),"-",E3742,"-",F3742)),"keine vollständige ID")</f>
        <v>keine vollständige ID</v>
      </c>
      <c r="C3742" s="359">
        <f>'[2]III_SAV-Details_NB'!B3748</f>
        <v>0</v>
      </c>
      <c r="D3742" s="359">
        <f>'[2]III_SAV-Details_NB'!C3748</f>
        <v>0</v>
      </c>
      <c r="E3742" s="359">
        <f>'[2]III_SAV-Details_NB'!D3748</f>
        <v>0</v>
      </c>
      <c r="F3742" s="490"/>
      <c r="G3742" s="281">
        <f>'[2]III_SAV-Details_NB'!X3748</f>
        <v>0</v>
      </c>
      <c r="H3742" s="281">
        <f t="shared" si="956"/>
        <v>0</v>
      </c>
      <c r="I3742" s="281">
        <f>IF(con_EOGJahr=2025,'[2]III_SAV-Details_NB'!AA3748,IF(con_EOGJahr=2026,'[2]III_SAV-Details_NB'!AB3748,'[2]III_SAV-Details_NB'!AC3748))</f>
        <v>0</v>
      </c>
      <c r="J3742" s="282"/>
      <c r="K3742" s="282"/>
      <c r="L3742" s="282"/>
      <c r="M3742" s="282"/>
      <c r="N3742" s="282"/>
      <c r="O3742" s="282"/>
      <c r="P3742" s="52">
        <f t="shared" si="957"/>
        <v>0</v>
      </c>
      <c r="Q3742" s="60"/>
      <c r="R3742" s="53">
        <f t="shared" si="963"/>
        <v>0</v>
      </c>
      <c r="S3742" s="59"/>
      <c r="T3742" s="61"/>
      <c r="U3742" s="342" t="str">
        <f t="shared" si="967"/>
        <v>k.A.</v>
      </c>
      <c r="V3742" s="343" t="str">
        <f t="shared" si="964"/>
        <v>k.A.</v>
      </c>
      <c r="W3742" s="343" t="str">
        <f>IFERROR(IF(OR($D3742="",$E3742=0,con_Ende=0),"k.A.",IF(VLOOKUP($D3742,rng_ND,5,0)="Nein",VLOOKUP($D3742,rng_ND,2,FALSE),MIN(VLOOKUP($D3742,rng_ND,2,FALSE),A_Stammdaten!$B$19-D_SAV!$E3742+1))),"k.A.")</f>
        <v>k.A.</v>
      </c>
      <c r="X3742" s="343" t="str">
        <f t="shared" si="965"/>
        <v>k.A.</v>
      </c>
      <c r="Y3742" s="62"/>
      <c r="Z3742" s="48">
        <f t="shared" si="966"/>
        <v>0</v>
      </c>
      <c r="AA3742" s="457"/>
      <c r="AB3742" s="55">
        <f t="shared" si="958"/>
        <v>0</v>
      </c>
      <c r="AC3742" s="55">
        <f>IF(A_Stammdaten!$B$25="ja",D_SAV!AA3742,D_SAV!AB3742)</f>
        <v>0</v>
      </c>
      <c r="AD3742" s="478">
        <f>IF(AC3742=0,0,IF(U3742-(con_EOGJahr-D_SAV!E3742)&lt;=0,AC3742,AC3742/V3742))</f>
        <v>0</v>
      </c>
      <c r="AE3742" s="478">
        <f>IFERROR(IF(AND(VLOOKUP(D3742,rng_ND,5,FALSE)="Ja",D_SAV!T3742="degressiv"),D_SAV!AC3742*Y3742/100,0),0)</f>
        <v>0</v>
      </c>
      <c r="AF3742" s="55">
        <f>IFERROR(IF(VLOOKUP(D3742,rng_ND,5,FALSE)="Ja",MAX(D_SAV!AD3742:AE3742),D_SAV!AD3742),0)</f>
        <v>0</v>
      </c>
      <c r="AG3742" s="55">
        <f t="shared" si="959"/>
        <v>0</v>
      </c>
      <c r="AH3742" s="55">
        <f t="shared" si="960"/>
        <v>0</v>
      </c>
      <c r="AI3742" s="55">
        <f t="shared" si="961"/>
        <v>0</v>
      </c>
      <c r="AJ3742" s="55">
        <f t="shared" si="962"/>
        <v>0</v>
      </c>
      <c r="AK3742" s="55">
        <f t="shared" si="953"/>
        <v>0</v>
      </c>
      <c r="AL3742" s="55">
        <f t="shared" si="954"/>
        <v>0</v>
      </c>
      <c r="AM3742" s="55">
        <f t="shared" si="955"/>
        <v>0</v>
      </c>
    </row>
    <row r="3743" spans="1:39" x14ac:dyDescent="0.25">
      <c r="A3743" s="47">
        <v>3739</v>
      </c>
      <c r="B3743" s="358" t="str">
        <f>IF(AND(E3743&lt;&gt;0,D3743&lt;&gt;0,F3743&lt;&gt;0),IF(C3743&lt;&gt;0,CONCATENATE(C3743,"-AGr",VLOOKUP(D3743,Listen!$A$2:$G$45,7,FALSE),"-",E3743,"-",F3743,),CONCATENATE("AGr",VLOOKUP(D3743,Listen!$A$2:$G$45,7,FALSE),"-",E3743,"-",F3743)),"keine vollständige ID")</f>
        <v>keine vollständige ID</v>
      </c>
      <c r="C3743" s="359">
        <f>'[2]III_SAV-Details_NB'!B3749</f>
        <v>0</v>
      </c>
      <c r="D3743" s="359">
        <f>'[2]III_SAV-Details_NB'!C3749</f>
        <v>0</v>
      </c>
      <c r="E3743" s="359">
        <f>'[2]III_SAV-Details_NB'!D3749</f>
        <v>0</v>
      </c>
      <c r="F3743" s="490"/>
      <c r="G3743" s="281">
        <f>'[2]III_SAV-Details_NB'!X3749</f>
        <v>0</v>
      </c>
      <c r="H3743" s="281">
        <f t="shared" si="956"/>
        <v>0</v>
      </c>
      <c r="I3743" s="281">
        <f>IF(con_EOGJahr=2025,'[2]III_SAV-Details_NB'!AA3749,IF(con_EOGJahr=2026,'[2]III_SAV-Details_NB'!AB3749,'[2]III_SAV-Details_NB'!AC3749))</f>
        <v>0</v>
      </c>
      <c r="J3743" s="282"/>
      <c r="K3743" s="282"/>
      <c r="L3743" s="282"/>
      <c r="M3743" s="282"/>
      <c r="N3743" s="282"/>
      <c r="O3743" s="282"/>
      <c r="P3743" s="52">
        <f t="shared" si="957"/>
        <v>0</v>
      </c>
      <c r="Q3743" s="60"/>
      <c r="R3743" s="53">
        <f t="shared" si="963"/>
        <v>0</v>
      </c>
      <c r="S3743" s="59"/>
      <c r="T3743" s="61"/>
      <c r="U3743" s="342" t="str">
        <f t="shared" si="967"/>
        <v>k.A.</v>
      </c>
      <c r="V3743" s="343" t="str">
        <f t="shared" si="964"/>
        <v>k.A.</v>
      </c>
      <c r="W3743" s="343" t="str">
        <f>IFERROR(IF(OR($D3743="",$E3743=0,con_Ende=0),"k.A.",IF(VLOOKUP($D3743,rng_ND,5,0)="Nein",VLOOKUP($D3743,rng_ND,2,FALSE),MIN(VLOOKUP($D3743,rng_ND,2,FALSE),A_Stammdaten!$B$19-D_SAV!$E3743+1))),"k.A.")</f>
        <v>k.A.</v>
      </c>
      <c r="X3743" s="343" t="str">
        <f t="shared" si="965"/>
        <v>k.A.</v>
      </c>
      <c r="Y3743" s="62"/>
      <c r="Z3743" s="48">
        <f t="shared" si="966"/>
        <v>0</v>
      </c>
      <c r="AA3743" s="457"/>
      <c r="AB3743" s="55">
        <f t="shared" si="958"/>
        <v>0</v>
      </c>
      <c r="AC3743" s="55">
        <f>IF(A_Stammdaten!$B$25="ja",D_SAV!AA3743,D_SAV!AB3743)</f>
        <v>0</v>
      </c>
      <c r="AD3743" s="478">
        <f>IF(AC3743=0,0,IF(U3743-(con_EOGJahr-D_SAV!E3743)&lt;=0,AC3743,AC3743/V3743))</f>
        <v>0</v>
      </c>
      <c r="AE3743" s="478">
        <f>IFERROR(IF(AND(VLOOKUP(D3743,rng_ND,5,FALSE)="Ja",D_SAV!T3743="degressiv"),D_SAV!AC3743*Y3743/100,0),0)</f>
        <v>0</v>
      </c>
      <c r="AF3743" s="55">
        <f>IFERROR(IF(VLOOKUP(D3743,rng_ND,5,FALSE)="Ja",MAX(D_SAV!AD3743:AE3743),D_SAV!AD3743),0)</f>
        <v>0</v>
      </c>
      <c r="AG3743" s="55">
        <f t="shared" si="959"/>
        <v>0</v>
      </c>
      <c r="AH3743" s="55">
        <f t="shared" si="960"/>
        <v>0</v>
      </c>
      <c r="AI3743" s="55">
        <f t="shared" si="961"/>
        <v>0</v>
      </c>
      <c r="AJ3743" s="55">
        <f t="shared" si="962"/>
        <v>0</v>
      </c>
      <c r="AK3743" s="55">
        <f t="shared" si="953"/>
        <v>0</v>
      </c>
      <c r="AL3743" s="55">
        <f t="shared" si="954"/>
        <v>0</v>
      </c>
      <c r="AM3743" s="55">
        <f t="shared" si="955"/>
        <v>0</v>
      </c>
    </row>
    <row r="3744" spans="1:39" x14ac:dyDescent="0.25">
      <c r="A3744" s="47">
        <v>3740</v>
      </c>
      <c r="B3744" s="358" t="str">
        <f>IF(AND(E3744&lt;&gt;0,D3744&lt;&gt;0,F3744&lt;&gt;0),IF(C3744&lt;&gt;0,CONCATENATE(C3744,"-AGr",VLOOKUP(D3744,Listen!$A$2:$G$45,7,FALSE),"-",E3744,"-",F3744,),CONCATENATE("AGr",VLOOKUP(D3744,Listen!$A$2:$G$45,7,FALSE),"-",E3744,"-",F3744)),"keine vollständige ID")</f>
        <v>keine vollständige ID</v>
      </c>
      <c r="C3744" s="359">
        <f>'[2]III_SAV-Details_NB'!B3750</f>
        <v>0</v>
      </c>
      <c r="D3744" s="359">
        <f>'[2]III_SAV-Details_NB'!C3750</f>
        <v>0</v>
      </c>
      <c r="E3744" s="359">
        <f>'[2]III_SAV-Details_NB'!D3750</f>
        <v>0</v>
      </c>
      <c r="F3744" s="490"/>
      <c r="G3744" s="281">
        <f>'[2]III_SAV-Details_NB'!X3750</f>
        <v>0</v>
      </c>
      <c r="H3744" s="281">
        <f t="shared" si="956"/>
        <v>0</v>
      </c>
      <c r="I3744" s="281">
        <f>IF(con_EOGJahr=2025,'[2]III_SAV-Details_NB'!AA3750,IF(con_EOGJahr=2026,'[2]III_SAV-Details_NB'!AB3750,'[2]III_SAV-Details_NB'!AC3750))</f>
        <v>0</v>
      </c>
      <c r="J3744" s="282"/>
      <c r="K3744" s="282"/>
      <c r="L3744" s="282"/>
      <c r="M3744" s="282"/>
      <c r="N3744" s="282"/>
      <c r="O3744" s="282"/>
      <c r="P3744" s="52">
        <f t="shared" si="957"/>
        <v>0</v>
      </c>
      <c r="Q3744" s="60"/>
      <c r="R3744" s="53">
        <f t="shared" si="963"/>
        <v>0</v>
      </c>
      <c r="S3744" s="59"/>
      <c r="T3744" s="61"/>
      <c r="U3744" s="342" t="str">
        <f t="shared" si="967"/>
        <v>k.A.</v>
      </c>
      <c r="V3744" s="343" t="str">
        <f t="shared" si="964"/>
        <v>k.A.</v>
      </c>
      <c r="W3744" s="343" t="str">
        <f>IFERROR(IF(OR($D3744="",$E3744=0,con_Ende=0),"k.A.",IF(VLOOKUP($D3744,rng_ND,5,0)="Nein",VLOOKUP($D3744,rng_ND,2,FALSE),MIN(VLOOKUP($D3744,rng_ND,2,FALSE),A_Stammdaten!$B$19-D_SAV!$E3744+1))),"k.A.")</f>
        <v>k.A.</v>
      </c>
      <c r="X3744" s="343" t="str">
        <f t="shared" si="965"/>
        <v>k.A.</v>
      </c>
      <c r="Y3744" s="62"/>
      <c r="Z3744" s="48">
        <f t="shared" si="966"/>
        <v>0</v>
      </c>
      <c r="AA3744" s="457"/>
      <c r="AB3744" s="55">
        <f t="shared" si="958"/>
        <v>0</v>
      </c>
      <c r="AC3744" s="55">
        <f>IF(A_Stammdaten!$B$25="ja",D_SAV!AA3744,D_SAV!AB3744)</f>
        <v>0</v>
      </c>
      <c r="AD3744" s="478">
        <f>IF(AC3744=0,0,IF(U3744-(con_EOGJahr-D_SAV!E3744)&lt;=0,AC3744,AC3744/V3744))</f>
        <v>0</v>
      </c>
      <c r="AE3744" s="478">
        <f>IFERROR(IF(AND(VLOOKUP(D3744,rng_ND,5,FALSE)="Ja",D_SAV!T3744="degressiv"),D_SAV!AC3744*Y3744/100,0),0)</f>
        <v>0</v>
      </c>
      <c r="AF3744" s="55">
        <f>IFERROR(IF(VLOOKUP(D3744,rng_ND,5,FALSE)="Ja",MAX(D_SAV!AD3744:AE3744),D_SAV!AD3744),0)</f>
        <v>0</v>
      </c>
      <c r="AG3744" s="55">
        <f t="shared" si="959"/>
        <v>0</v>
      </c>
      <c r="AH3744" s="55">
        <f t="shared" si="960"/>
        <v>0</v>
      </c>
      <c r="AI3744" s="55">
        <f t="shared" si="961"/>
        <v>0</v>
      </c>
      <c r="AJ3744" s="55">
        <f t="shared" si="962"/>
        <v>0</v>
      </c>
      <c r="AK3744" s="55">
        <f t="shared" si="953"/>
        <v>0</v>
      </c>
      <c r="AL3744" s="55">
        <f t="shared" si="954"/>
        <v>0</v>
      </c>
      <c r="AM3744" s="55">
        <f t="shared" si="955"/>
        <v>0</v>
      </c>
    </row>
    <row r="3745" spans="1:39" x14ac:dyDescent="0.25">
      <c r="A3745" s="47">
        <v>3741</v>
      </c>
      <c r="B3745" s="358" t="str">
        <f>IF(AND(E3745&lt;&gt;0,D3745&lt;&gt;0,F3745&lt;&gt;0),IF(C3745&lt;&gt;0,CONCATENATE(C3745,"-AGr",VLOOKUP(D3745,Listen!$A$2:$G$45,7,FALSE),"-",E3745,"-",F3745,),CONCATENATE("AGr",VLOOKUP(D3745,Listen!$A$2:$G$45,7,FALSE),"-",E3745,"-",F3745)),"keine vollständige ID")</f>
        <v>keine vollständige ID</v>
      </c>
      <c r="C3745" s="359">
        <f>'[2]III_SAV-Details_NB'!B3751</f>
        <v>0</v>
      </c>
      <c r="D3745" s="359">
        <f>'[2]III_SAV-Details_NB'!C3751</f>
        <v>0</v>
      </c>
      <c r="E3745" s="359">
        <f>'[2]III_SAV-Details_NB'!D3751</f>
        <v>0</v>
      </c>
      <c r="F3745" s="490"/>
      <c r="G3745" s="281">
        <f>'[2]III_SAV-Details_NB'!X3751</f>
        <v>0</v>
      </c>
      <c r="H3745" s="281">
        <f t="shared" si="956"/>
        <v>0</v>
      </c>
      <c r="I3745" s="281">
        <f>IF(con_EOGJahr=2025,'[2]III_SAV-Details_NB'!AA3751,IF(con_EOGJahr=2026,'[2]III_SAV-Details_NB'!AB3751,'[2]III_SAV-Details_NB'!AC3751))</f>
        <v>0</v>
      </c>
      <c r="J3745" s="282"/>
      <c r="K3745" s="282"/>
      <c r="L3745" s="282"/>
      <c r="M3745" s="282"/>
      <c r="N3745" s="282"/>
      <c r="O3745" s="282"/>
      <c r="P3745" s="52">
        <f t="shared" si="957"/>
        <v>0</v>
      </c>
      <c r="Q3745" s="60"/>
      <c r="R3745" s="53">
        <f t="shared" si="963"/>
        <v>0</v>
      </c>
      <c r="S3745" s="59"/>
      <c r="T3745" s="61"/>
      <c r="U3745" s="342" t="str">
        <f t="shared" si="967"/>
        <v>k.A.</v>
      </c>
      <c r="V3745" s="343" t="str">
        <f t="shared" si="964"/>
        <v>k.A.</v>
      </c>
      <c r="W3745" s="343" t="str">
        <f>IFERROR(IF(OR($D3745="",$E3745=0,con_Ende=0),"k.A.",IF(VLOOKUP($D3745,rng_ND,5,0)="Nein",VLOOKUP($D3745,rng_ND,2,FALSE),MIN(VLOOKUP($D3745,rng_ND,2,FALSE),A_Stammdaten!$B$19-D_SAV!$E3745+1))),"k.A.")</f>
        <v>k.A.</v>
      </c>
      <c r="X3745" s="343" t="str">
        <f t="shared" si="965"/>
        <v>k.A.</v>
      </c>
      <c r="Y3745" s="62"/>
      <c r="Z3745" s="48">
        <f t="shared" si="966"/>
        <v>0</v>
      </c>
      <c r="AA3745" s="457"/>
      <c r="AB3745" s="55">
        <f t="shared" si="958"/>
        <v>0</v>
      </c>
      <c r="AC3745" s="55">
        <f>IF(A_Stammdaten!$B$25="ja",D_SAV!AA3745,D_SAV!AB3745)</f>
        <v>0</v>
      </c>
      <c r="AD3745" s="478">
        <f>IF(AC3745=0,0,IF(U3745-(con_EOGJahr-D_SAV!E3745)&lt;=0,AC3745,AC3745/V3745))</f>
        <v>0</v>
      </c>
      <c r="AE3745" s="478">
        <f>IFERROR(IF(AND(VLOOKUP(D3745,rng_ND,5,FALSE)="Ja",D_SAV!T3745="degressiv"),D_SAV!AC3745*Y3745/100,0),0)</f>
        <v>0</v>
      </c>
      <c r="AF3745" s="55">
        <f>IFERROR(IF(VLOOKUP(D3745,rng_ND,5,FALSE)="Ja",MAX(D_SAV!AD3745:AE3745),D_SAV!AD3745),0)</f>
        <v>0</v>
      </c>
      <c r="AG3745" s="55">
        <f t="shared" si="959"/>
        <v>0</v>
      </c>
      <c r="AH3745" s="55">
        <f t="shared" si="960"/>
        <v>0</v>
      </c>
      <c r="AI3745" s="55">
        <f t="shared" si="961"/>
        <v>0</v>
      </c>
      <c r="AJ3745" s="55">
        <f t="shared" si="962"/>
        <v>0</v>
      </c>
      <c r="AK3745" s="55">
        <f t="shared" si="953"/>
        <v>0</v>
      </c>
      <c r="AL3745" s="55">
        <f t="shared" si="954"/>
        <v>0</v>
      </c>
      <c r="AM3745" s="55">
        <f t="shared" si="955"/>
        <v>0</v>
      </c>
    </row>
    <row r="3746" spans="1:39" x14ac:dyDescent="0.25">
      <c r="A3746" s="47">
        <v>3742</v>
      </c>
      <c r="B3746" s="358" t="str">
        <f>IF(AND(E3746&lt;&gt;0,D3746&lt;&gt;0,F3746&lt;&gt;0),IF(C3746&lt;&gt;0,CONCATENATE(C3746,"-AGr",VLOOKUP(D3746,Listen!$A$2:$G$45,7,FALSE),"-",E3746,"-",F3746,),CONCATENATE("AGr",VLOOKUP(D3746,Listen!$A$2:$G$45,7,FALSE),"-",E3746,"-",F3746)),"keine vollständige ID")</f>
        <v>keine vollständige ID</v>
      </c>
      <c r="C3746" s="359">
        <f>'[2]III_SAV-Details_NB'!B3752</f>
        <v>0</v>
      </c>
      <c r="D3746" s="359">
        <f>'[2]III_SAV-Details_NB'!C3752</f>
        <v>0</v>
      </c>
      <c r="E3746" s="359">
        <f>'[2]III_SAV-Details_NB'!D3752</f>
        <v>0</v>
      </c>
      <c r="F3746" s="490"/>
      <c r="G3746" s="281">
        <f>'[2]III_SAV-Details_NB'!X3752</f>
        <v>0</v>
      </c>
      <c r="H3746" s="281">
        <f t="shared" si="956"/>
        <v>0</v>
      </c>
      <c r="I3746" s="281">
        <f>IF(con_EOGJahr=2025,'[2]III_SAV-Details_NB'!AA3752,IF(con_EOGJahr=2026,'[2]III_SAV-Details_NB'!AB3752,'[2]III_SAV-Details_NB'!AC3752))</f>
        <v>0</v>
      </c>
      <c r="J3746" s="282"/>
      <c r="K3746" s="282"/>
      <c r="L3746" s="282"/>
      <c r="M3746" s="282"/>
      <c r="N3746" s="282"/>
      <c r="O3746" s="282"/>
      <c r="P3746" s="52">
        <f t="shared" si="957"/>
        <v>0</v>
      </c>
      <c r="Q3746" s="60"/>
      <c r="R3746" s="53">
        <f t="shared" si="963"/>
        <v>0</v>
      </c>
      <c r="S3746" s="59"/>
      <c r="T3746" s="61"/>
      <c r="U3746" s="342" t="str">
        <f t="shared" si="967"/>
        <v>k.A.</v>
      </c>
      <c r="V3746" s="343" t="str">
        <f t="shared" si="964"/>
        <v>k.A.</v>
      </c>
      <c r="W3746" s="343" t="str">
        <f>IFERROR(IF(OR($D3746="",$E3746=0,con_Ende=0),"k.A.",IF(VLOOKUP($D3746,rng_ND,5,0)="Nein",VLOOKUP($D3746,rng_ND,2,FALSE),MIN(VLOOKUP($D3746,rng_ND,2,FALSE),A_Stammdaten!$B$19-D_SAV!$E3746+1))),"k.A.")</f>
        <v>k.A.</v>
      </c>
      <c r="X3746" s="343" t="str">
        <f t="shared" si="965"/>
        <v>k.A.</v>
      </c>
      <c r="Y3746" s="62"/>
      <c r="Z3746" s="48">
        <f t="shared" si="966"/>
        <v>0</v>
      </c>
      <c r="AA3746" s="457"/>
      <c r="AB3746" s="55">
        <f t="shared" si="958"/>
        <v>0</v>
      </c>
      <c r="AC3746" s="55">
        <f>IF(A_Stammdaten!$B$25="ja",D_SAV!AA3746,D_SAV!AB3746)</f>
        <v>0</v>
      </c>
      <c r="AD3746" s="478">
        <f>IF(AC3746=0,0,IF(U3746-(con_EOGJahr-D_SAV!E3746)&lt;=0,AC3746,AC3746/V3746))</f>
        <v>0</v>
      </c>
      <c r="AE3746" s="478">
        <f>IFERROR(IF(AND(VLOOKUP(D3746,rng_ND,5,FALSE)="Ja",D_SAV!T3746="degressiv"),D_SAV!AC3746*Y3746/100,0),0)</f>
        <v>0</v>
      </c>
      <c r="AF3746" s="55">
        <f>IFERROR(IF(VLOOKUP(D3746,rng_ND,5,FALSE)="Ja",MAX(D_SAV!AD3746:AE3746),D_SAV!AD3746),0)</f>
        <v>0</v>
      </c>
      <c r="AG3746" s="55">
        <f t="shared" si="959"/>
        <v>0</v>
      </c>
      <c r="AH3746" s="55">
        <f t="shared" si="960"/>
        <v>0</v>
      </c>
      <c r="AI3746" s="55">
        <f t="shared" si="961"/>
        <v>0</v>
      </c>
      <c r="AJ3746" s="55">
        <f t="shared" si="962"/>
        <v>0</v>
      </c>
      <c r="AK3746" s="55">
        <f t="shared" si="953"/>
        <v>0</v>
      </c>
      <c r="AL3746" s="55">
        <f t="shared" si="954"/>
        <v>0</v>
      </c>
      <c r="AM3746" s="55">
        <f t="shared" si="955"/>
        <v>0</v>
      </c>
    </row>
    <row r="3747" spans="1:39" x14ac:dyDescent="0.25">
      <c r="A3747" s="47">
        <v>3743</v>
      </c>
      <c r="B3747" s="358" t="str">
        <f>IF(AND(E3747&lt;&gt;0,D3747&lt;&gt;0,F3747&lt;&gt;0),IF(C3747&lt;&gt;0,CONCATENATE(C3747,"-AGr",VLOOKUP(D3747,Listen!$A$2:$G$45,7,FALSE),"-",E3747,"-",F3747,),CONCATENATE("AGr",VLOOKUP(D3747,Listen!$A$2:$G$45,7,FALSE),"-",E3747,"-",F3747)),"keine vollständige ID")</f>
        <v>keine vollständige ID</v>
      </c>
      <c r="C3747" s="359">
        <f>'[2]III_SAV-Details_NB'!B3753</f>
        <v>0</v>
      </c>
      <c r="D3747" s="359">
        <f>'[2]III_SAV-Details_NB'!C3753</f>
        <v>0</v>
      </c>
      <c r="E3747" s="359">
        <f>'[2]III_SAV-Details_NB'!D3753</f>
        <v>0</v>
      </c>
      <c r="F3747" s="490"/>
      <c r="G3747" s="281">
        <f>'[2]III_SAV-Details_NB'!X3753</f>
        <v>0</v>
      </c>
      <c r="H3747" s="281">
        <f t="shared" si="956"/>
        <v>0</v>
      </c>
      <c r="I3747" s="281">
        <f>IF(con_EOGJahr=2025,'[2]III_SAV-Details_NB'!AA3753,IF(con_EOGJahr=2026,'[2]III_SAV-Details_NB'!AB3753,'[2]III_SAV-Details_NB'!AC3753))</f>
        <v>0</v>
      </c>
      <c r="J3747" s="282"/>
      <c r="K3747" s="282"/>
      <c r="L3747" s="282"/>
      <c r="M3747" s="282"/>
      <c r="N3747" s="282"/>
      <c r="O3747" s="282"/>
      <c r="P3747" s="52">
        <f t="shared" si="957"/>
        <v>0</v>
      </c>
      <c r="Q3747" s="60"/>
      <c r="R3747" s="53">
        <f t="shared" si="963"/>
        <v>0</v>
      </c>
      <c r="S3747" s="59"/>
      <c r="T3747" s="61"/>
      <c r="U3747" s="342" t="str">
        <f t="shared" si="967"/>
        <v>k.A.</v>
      </c>
      <c r="V3747" s="343" t="str">
        <f t="shared" si="964"/>
        <v>k.A.</v>
      </c>
      <c r="W3747" s="343" t="str">
        <f>IFERROR(IF(OR($D3747="",$E3747=0,con_Ende=0),"k.A.",IF(VLOOKUP($D3747,rng_ND,5,0)="Nein",VLOOKUP($D3747,rng_ND,2,FALSE),MIN(VLOOKUP($D3747,rng_ND,2,FALSE),A_Stammdaten!$B$19-D_SAV!$E3747+1))),"k.A.")</f>
        <v>k.A.</v>
      </c>
      <c r="X3747" s="343" t="str">
        <f t="shared" si="965"/>
        <v>k.A.</v>
      </c>
      <c r="Y3747" s="62"/>
      <c r="Z3747" s="48">
        <f t="shared" si="966"/>
        <v>0</v>
      </c>
      <c r="AA3747" s="457"/>
      <c r="AB3747" s="55">
        <f t="shared" si="958"/>
        <v>0</v>
      </c>
      <c r="AC3747" s="55">
        <f>IF(A_Stammdaten!$B$25="ja",D_SAV!AA3747,D_SAV!AB3747)</f>
        <v>0</v>
      </c>
      <c r="AD3747" s="478">
        <f>IF(AC3747=0,0,IF(U3747-(con_EOGJahr-D_SAV!E3747)&lt;=0,AC3747,AC3747/V3747))</f>
        <v>0</v>
      </c>
      <c r="AE3747" s="478">
        <f>IFERROR(IF(AND(VLOOKUP(D3747,rng_ND,5,FALSE)="Ja",D_SAV!T3747="degressiv"),D_SAV!AC3747*Y3747/100,0),0)</f>
        <v>0</v>
      </c>
      <c r="AF3747" s="55">
        <f>IFERROR(IF(VLOOKUP(D3747,rng_ND,5,FALSE)="Ja",MAX(D_SAV!AD3747:AE3747),D_SAV!AD3747),0)</f>
        <v>0</v>
      </c>
      <c r="AG3747" s="55">
        <f t="shared" si="959"/>
        <v>0</v>
      </c>
      <c r="AH3747" s="55">
        <f t="shared" si="960"/>
        <v>0</v>
      </c>
      <c r="AI3747" s="55">
        <f t="shared" si="961"/>
        <v>0</v>
      </c>
      <c r="AJ3747" s="55">
        <f t="shared" si="962"/>
        <v>0</v>
      </c>
      <c r="AK3747" s="55">
        <f t="shared" si="953"/>
        <v>0</v>
      </c>
      <c r="AL3747" s="55">
        <f t="shared" si="954"/>
        <v>0</v>
      </c>
      <c r="AM3747" s="55">
        <f t="shared" si="955"/>
        <v>0</v>
      </c>
    </row>
    <row r="3748" spans="1:39" x14ac:dyDescent="0.25">
      <c r="A3748" s="47">
        <v>3744</v>
      </c>
      <c r="B3748" s="358" t="str">
        <f>IF(AND(E3748&lt;&gt;0,D3748&lt;&gt;0,F3748&lt;&gt;0),IF(C3748&lt;&gt;0,CONCATENATE(C3748,"-AGr",VLOOKUP(D3748,Listen!$A$2:$G$45,7,FALSE),"-",E3748,"-",F3748,),CONCATENATE("AGr",VLOOKUP(D3748,Listen!$A$2:$G$45,7,FALSE),"-",E3748,"-",F3748)),"keine vollständige ID")</f>
        <v>keine vollständige ID</v>
      </c>
      <c r="C3748" s="359">
        <f>'[2]III_SAV-Details_NB'!B3754</f>
        <v>0</v>
      </c>
      <c r="D3748" s="359">
        <f>'[2]III_SAV-Details_NB'!C3754</f>
        <v>0</v>
      </c>
      <c r="E3748" s="359">
        <f>'[2]III_SAV-Details_NB'!D3754</f>
        <v>0</v>
      </c>
      <c r="F3748" s="490"/>
      <c r="G3748" s="281">
        <f>'[2]III_SAV-Details_NB'!X3754</f>
        <v>0</v>
      </c>
      <c r="H3748" s="281">
        <f t="shared" si="956"/>
        <v>0</v>
      </c>
      <c r="I3748" s="281">
        <f>IF(con_EOGJahr=2025,'[2]III_SAV-Details_NB'!AA3754,IF(con_EOGJahr=2026,'[2]III_SAV-Details_NB'!AB3754,'[2]III_SAV-Details_NB'!AC3754))</f>
        <v>0</v>
      </c>
      <c r="J3748" s="282"/>
      <c r="K3748" s="282"/>
      <c r="L3748" s="282"/>
      <c r="M3748" s="282"/>
      <c r="N3748" s="282"/>
      <c r="O3748" s="282"/>
      <c r="P3748" s="52">
        <f t="shared" si="957"/>
        <v>0</v>
      </c>
      <c r="Q3748" s="60"/>
      <c r="R3748" s="53">
        <f t="shared" si="963"/>
        <v>0</v>
      </c>
      <c r="S3748" s="59"/>
      <c r="T3748" s="61"/>
      <c r="U3748" s="342" t="str">
        <f t="shared" si="967"/>
        <v>k.A.</v>
      </c>
      <c r="V3748" s="343" t="str">
        <f t="shared" si="964"/>
        <v>k.A.</v>
      </c>
      <c r="W3748" s="343" t="str">
        <f>IFERROR(IF(OR($D3748="",$E3748=0,con_Ende=0),"k.A.",IF(VLOOKUP($D3748,rng_ND,5,0)="Nein",VLOOKUP($D3748,rng_ND,2,FALSE),MIN(VLOOKUP($D3748,rng_ND,2,FALSE),A_Stammdaten!$B$19-D_SAV!$E3748+1))),"k.A.")</f>
        <v>k.A.</v>
      </c>
      <c r="X3748" s="343" t="str">
        <f t="shared" si="965"/>
        <v>k.A.</v>
      </c>
      <c r="Y3748" s="62"/>
      <c r="Z3748" s="48">
        <f t="shared" si="966"/>
        <v>0</v>
      </c>
      <c r="AA3748" s="457"/>
      <c r="AB3748" s="55">
        <f t="shared" si="958"/>
        <v>0</v>
      </c>
      <c r="AC3748" s="55">
        <f>IF(A_Stammdaten!$B$25="ja",D_SAV!AA3748,D_SAV!AB3748)</f>
        <v>0</v>
      </c>
      <c r="AD3748" s="478">
        <f>IF(AC3748=0,0,IF(U3748-(con_EOGJahr-D_SAV!E3748)&lt;=0,AC3748,AC3748/V3748))</f>
        <v>0</v>
      </c>
      <c r="AE3748" s="478">
        <f>IFERROR(IF(AND(VLOOKUP(D3748,rng_ND,5,FALSE)="Ja",D_SAV!T3748="degressiv"),D_SAV!AC3748*Y3748/100,0),0)</f>
        <v>0</v>
      </c>
      <c r="AF3748" s="55">
        <f>IFERROR(IF(VLOOKUP(D3748,rng_ND,5,FALSE)="Ja",MAX(D_SAV!AD3748:AE3748),D_SAV!AD3748),0)</f>
        <v>0</v>
      </c>
      <c r="AG3748" s="55">
        <f t="shared" si="959"/>
        <v>0</v>
      </c>
      <c r="AH3748" s="55">
        <f t="shared" si="960"/>
        <v>0</v>
      </c>
      <c r="AI3748" s="55">
        <f t="shared" si="961"/>
        <v>0</v>
      </c>
      <c r="AJ3748" s="55">
        <f t="shared" si="962"/>
        <v>0</v>
      </c>
      <c r="AK3748" s="55">
        <f t="shared" si="953"/>
        <v>0</v>
      </c>
      <c r="AL3748" s="55">
        <f t="shared" si="954"/>
        <v>0</v>
      </c>
      <c r="AM3748" s="55">
        <f t="shared" si="955"/>
        <v>0</v>
      </c>
    </row>
    <row r="3749" spans="1:39" x14ac:dyDescent="0.25">
      <c r="A3749" s="47">
        <v>3745</v>
      </c>
      <c r="B3749" s="358" t="str">
        <f>IF(AND(E3749&lt;&gt;0,D3749&lt;&gt;0,F3749&lt;&gt;0),IF(C3749&lt;&gt;0,CONCATENATE(C3749,"-AGr",VLOOKUP(D3749,Listen!$A$2:$G$45,7,FALSE),"-",E3749,"-",F3749,),CONCATENATE("AGr",VLOOKUP(D3749,Listen!$A$2:$G$45,7,FALSE),"-",E3749,"-",F3749)),"keine vollständige ID")</f>
        <v>keine vollständige ID</v>
      </c>
      <c r="C3749" s="359">
        <f>'[2]III_SAV-Details_NB'!B3755</f>
        <v>0</v>
      </c>
      <c r="D3749" s="359">
        <f>'[2]III_SAV-Details_NB'!C3755</f>
        <v>0</v>
      </c>
      <c r="E3749" s="359">
        <f>'[2]III_SAV-Details_NB'!D3755</f>
        <v>0</v>
      </c>
      <c r="F3749" s="490"/>
      <c r="G3749" s="281">
        <f>'[2]III_SAV-Details_NB'!X3755</f>
        <v>0</v>
      </c>
      <c r="H3749" s="281">
        <f t="shared" si="956"/>
        <v>0</v>
      </c>
      <c r="I3749" s="281">
        <f>IF(con_EOGJahr=2025,'[2]III_SAV-Details_NB'!AA3755,IF(con_EOGJahr=2026,'[2]III_SAV-Details_NB'!AB3755,'[2]III_SAV-Details_NB'!AC3755))</f>
        <v>0</v>
      </c>
      <c r="J3749" s="282"/>
      <c r="K3749" s="282"/>
      <c r="L3749" s="282"/>
      <c r="M3749" s="282"/>
      <c r="N3749" s="282"/>
      <c r="O3749" s="282"/>
      <c r="P3749" s="52">
        <f t="shared" si="957"/>
        <v>0</v>
      </c>
      <c r="Q3749" s="60"/>
      <c r="R3749" s="53">
        <f t="shared" si="963"/>
        <v>0</v>
      </c>
      <c r="S3749" s="59"/>
      <c r="T3749" s="61"/>
      <c r="U3749" s="342" t="str">
        <f t="shared" si="967"/>
        <v>k.A.</v>
      </c>
      <c r="V3749" s="343" t="str">
        <f t="shared" si="964"/>
        <v>k.A.</v>
      </c>
      <c r="W3749" s="343" t="str">
        <f>IFERROR(IF(OR($D3749="",$E3749=0,con_Ende=0),"k.A.",IF(VLOOKUP($D3749,rng_ND,5,0)="Nein",VLOOKUP($D3749,rng_ND,2,FALSE),MIN(VLOOKUP($D3749,rng_ND,2,FALSE),A_Stammdaten!$B$19-D_SAV!$E3749+1))),"k.A.")</f>
        <v>k.A.</v>
      </c>
      <c r="X3749" s="343" t="str">
        <f t="shared" si="965"/>
        <v>k.A.</v>
      </c>
      <c r="Y3749" s="62"/>
      <c r="Z3749" s="48">
        <f t="shared" si="966"/>
        <v>0</v>
      </c>
      <c r="AA3749" s="457"/>
      <c r="AB3749" s="55">
        <f t="shared" si="958"/>
        <v>0</v>
      </c>
      <c r="AC3749" s="55">
        <f>IF(A_Stammdaten!$B$25="ja",D_SAV!AA3749,D_SAV!AB3749)</f>
        <v>0</v>
      </c>
      <c r="AD3749" s="478">
        <f>IF(AC3749=0,0,IF(U3749-(con_EOGJahr-D_SAV!E3749)&lt;=0,AC3749,AC3749/V3749))</f>
        <v>0</v>
      </c>
      <c r="AE3749" s="478">
        <f>IFERROR(IF(AND(VLOOKUP(D3749,rng_ND,5,FALSE)="Ja",D_SAV!T3749="degressiv"),D_SAV!AC3749*Y3749/100,0),0)</f>
        <v>0</v>
      </c>
      <c r="AF3749" s="55">
        <f>IFERROR(IF(VLOOKUP(D3749,rng_ND,5,FALSE)="Ja",MAX(D_SAV!AD3749:AE3749),D_SAV!AD3749),0)</f>
        <v>0</v>
      </c>
      <c r="AG3749" s="55">
        <f t="shared" si="959"/>
        <v>0</v>
      </c>
      <c r="AH3749" s="55">
        <f t="shared" si="960"/>
        <v>0</v>
      </c>
      <c r="AI3749" s="55">
        <f t="shared" si="961"/>
        <v>0</v>
      </c>
      <c r="AJ3749" s="55">
        <f t="shared" si="962"/>
        <v>0</v>
      </c>
      <c r="AK3749" s="55">
        <f t="shared" si="953"/>
        <v>0</v>
      </c>
      <c r="AL3749" s="55">
        <f t="shared" si="954"/>
        <v>0</v>
      </c>
      <c r="AM3749" s="55">
        <f t="shared" si="955"/>
        <v>0</v>
      </c>
    </row>
    <row r="3750" spans="1:39" x14ac:dyDescent="0.25">
      <c r="A3750" s="47">
        <v>3746</v>
      </c>
      <c r="B3750" s="358" t="str">
        <f>IF(AND(E3750&lt;&gt;0,D3750&lt;&gt;0,F3750&lt;&gt;0),IF(C3750&lt;&gt;0,CONCATENATE(C3750,"-AGr",VLOOKUP(D3750,Listen!$A$2:$G$45,7,FALSE),"-",E3750,"-",F3750,),CONCATENATE("AGr",VLOOKUP(D3750,Listen!$A$2:$G$45,7,FALSE),"-",E3750,"-",F3750)),"keine vollständige ID")</f>
        <v>keine vollständige ID</v>
      </c>
      <c r="C3750" s="359">
        <f>'[2]III_SAV-Details_NB'!B3756</f>
        <v>0</v>
      </c>
      <c r="D3750" s="359">
        <f>'[2]III_SAV-Details_NB'!C3756</f>
        <v>0</v>
      </c>
      <c r="E3750" s="359">
        <f>'[2]III_SAV-Details_NB'!D3756</f>
        <v>0</v>
      </c>
      <c r="F3750" s="490"/>
      <c r="G3750" s="281">
        <f>'[2]III_SAV-Details_NB'!X3756</f>
        <v>0</v>
      </c>
      <c r="H3750" s="281">
        <f t="shared" si="956"/>
        <v>0</v>
      </c>
      <c r="I3750" s="281">
        <f>IF(con_EOGJahr=2025,'[2]III_SAV-Details_NB'!AA3756,IF(con_EOGJahr=2026,'[2]III_SAV-Details_NB'!AB3756,'[2]III_SAV-Details_NB'!AC3756))</f>
        <v>0</v>
      </c>
      <c r="J3750" s="282"/>
      <c r="K3750" s="282"/>
      <c r="L3750" s="282"/>
      <c r="M3750" s="282"/>
      <c r="N3750" s="282"/>
      <c r="O3750" s="282"/>
      <c r="P3750" s="52">
        <f t="shared" si="957"/>
        <v>0</v>
      </c>
      <c r="Q3750" s="60"/>
      <c r="R3750" s="53">
        <f t="shared" si="963"/>
        <v>0</v>
      </c>
      <c r="S3750" s="59"/>
      <c r="T3750" s="61"/>
      <c r="U3750" s="342" t="str">
        <f t="shared" si="967"/>
        <v>k.A.</v>
      </c>
      <c r="V3750" s="343" t="str">
        <f t="shared" si="964"/>
        <v>k.A.</v>
      </c>
      <c r="W3750" s="343" t="str">
        <f>IFERROR(IF(OR($D3750="",$E3750=0,con_Ende=0),"k.A.",IF(VLOOKUP($D3750,rng_ND,5,0)="Nein",VLOOKUP($D3750,rng_ND,2,FALSE),MIN(VLOOKUP($D3750,rng_ND,2,FALSE),A_Stammdaten!$B$19-D_SAV!$E3750+1))),"k.A.")</f>
        <v>k.A.</v>
      </c>
      <c r="X3750" s="343" t="str">
        <f t="shared" si="965"/>
        <v>k.A.</v>
      </c>
      <c r="Y3750" s="62"/>
      <c r="Z3750" s="48">
        <f t="shared" si="966"/>
        <v>0</v>
      </c>
      <c r="AA3750" s="457"/>
      <c r="AB3750" s="55">
        <f t="shared" si="958"/>
        <v>0</v>
      </c>
      <c r="AC3750" s="55">
        <f>IF(A_Stammdaten!$B$25="ja",D_SAV!AA3750,D_SAV!AB3750)</f>
        <v>0</v>
      </c>
      <c r="AD3750" s="478">
        <f>IF(AC3750=0,0,IF(U3750-(con_EOGJahr-D_SAV!E3750)&lt;=0,AC3750,AC3750/V3750))</f>
        <v>0</v>
      </c>
      <c r="AE3750" s="478">
        <f>IFERROR(IF(AND(VLOOKUP(D3750,rng_ND,5,FALSE)="Ja",D_SAV!T3750="degressiv"),D_SAV!AC3750*Y3750/100,0),0)</f>
        <v>0</v>
      </c>
      <c r="AF3750" s="55">
        <f>IFERROR(IF(VLOOKUP(D3750,rng_ND,5,FALSE)="Ja",MAX(D_SAV!AD3750:AE3750),D_SAV!AD3750),0)</f>
        <v>0</v>
      </c>
      <c r="AG3750" s="55">
        <f t="shared" si="959"/>
        <v>0</v>
      </c>
      <c r="AH3750" s="55">
        <f t="shared" si="960"/>
        <v>0</v>
      </c>
      <c r="AI3750" s="55">
        <f t="shared" si="961"/>
        <v>0</v>
      </c>
      <c r="AJ3750" s="55">
        <f t="shared" si="962"/>
        <v>0</v>
      </c>
      <c r="AK3750" s="55">
        <f t="shared" si="953"/>
        <v>0</v>
      </c>
      <c r="AL3750" s="55">
        <f t="shared" si="954"/>
        <v>0</v>
      </c>
      <c r="AM3750" s="55">
        <f t="shared" si="955"/>
        <v>0</v>
      </c>
    </row>
    <row r="3751" spans="1:39" x14ac:dyDescent="0.25">
      <c r="A3751" s="47">
        <v>3747</v>
      </c>
      <c r="B3751" s="358" t="str">
        <f>IF(AND(E3751&lt;&gt;0,D3751&lt;&gt;0,F3751&lt;&gt;0),IF(C3751&lt;&gt;0,CONCATENATE(C3751,"-AGr",VLOOKUP(D3751,Listen!$A$2:$G$45,7,FALSE),"-",E3751,"-",F3751,),CONCATENATE("AGr",VLOOKUP(D3751,Listen!$A$2:$G$45,7,FALSE),"-",E3751,"-",F3751)),"keine vollständige ID")</f>
        <v>keine vollständige ID</v>
      </c>
      <c r="C3751" s="359">
        <f>'[2]III_SAV-Details_NB'!B3757</f>
        <v>0</v>
      </c>
      <c r="D3751" s="359">
        <f>'[2]III_SAV-Details_NB'!C3757</f>
        <v>0</v>
      </c>
      <c r="E3751" s="359">
        <f>'[2]III_SAV-Details_NB'!D3757</f>
        <v>0</v>
      </c>
      <c r="F3751" s="490"/>
      <c r="G3751" s="281">
        <f>'[2]III_SAV-Details_NB'!X3757</f>
        <v>0</v>
      </c>
      <c r="H3751" s="281">
        <f t="shared" si="956"/>
        <v>0</v>
      </c>
      <c r="I3751" s="281">
        <f>IF(con_EOGJahr=2025,'[2]III_SAV-Details_NB'!AA3757,IF(con_EOGJahr=2026,'[2]III_SAV-Details_NB'!AB3757,'[2]III_SAV-Details_NB'!AC3757))</f>
        <v>0</v>
      </c>
      <c r="J3751" s="282"/>
      <c r="K3751" s="282"/>
      <c r="L3751" s="282"/>
      <c r="M3751" s="282"/>
      <c r="N3751" s="282"/>
      <c r="O3751" s="282"/>
      <c r="P3751" s="52">
        <f t="shared" si="957"/>
        <v>0</v>
      </c>
      <c r="Q3751" s="60"/>
      <c r="R3751" s="53">
        <f t="shared" si="963"/>
        <v>0</v>
      </c>
      <c r="S3751" s="59"/>
      <c r="T3751" s="61"/>
      <c r="U3751" s="342" t="str">
        <f t="shared" si="967"/>
        <v>k.A.</v>
      </c>
      <c r="V3751" s="343" t="str">
        <f t="shared" si="964"/>
        <v>k.A.</v>
      </c>
      <c r="W3751" s="343" t="str">
        <f>IFERROR(IF(OR($D3751="",$E3751=0,con_Ende=0),"k.A.",IF(VLOOKUP($D3751,rng_ND,5,0)="Nein",VLOOKUP($D3751,rng_ND,2,FALSE),MIN(VLOOKUP($D3751,rng_ND,2,FALSE),A_Stammdaten!$B$19-D_SAV!$E3751+1))),"k.A.")</f>
        <v>k.A.</v>
      </c>
      <c r="X3751" s="343" t="str">
        <f t="shared" si="965"/>
        <v>k.A.</v>
      </c>
      <c r="Y3751" s="62"/>
      <c r="Z3751" s="48">
        <f t="shared" si="966"/>
        <v>0</v>
      </c>
      <c r="AA3751" s="457"/>
      <c r="AB3751" s="55">
        <f t="shared" si="958"/>
        <v>0</v>
      </c>
      <c r="AC3751" s="55">
        <f>IF(A_Stammdaten!$B$25="ja",D_SAV!AA3751,D_SAV!AB3751)</f>
        <v>0</v>
      </c>
      <c r="AD3751" s="478">
        <f>IF(AC3751=0,0,IF(U3751-(con_EOGJahr-D_SAV!E3751)&lt;=0,AC3751,AC3751/V3751))</f>
        <v>0</v>
      </c>
      <c r="AE3751" s="478">
        <f>IFERROR(IF(AND(VLOOKUP(D3751,rng_ND,5,FALSE)="Ja",D_SAV!T3751="degressiv"),D_SAV!AC3751*Y3751/100,0),0)</f>
        <v>0</v>
      </c>
      <c r="AF3751" s="55">
        <f>IFERROR(IF(VLOOKUP(D3751,rng_ND,5,FALSE)="Ja",MAX(D_SAV!AD3751:AE3751),D_SAV!AD3751),0)</f>
        <v>0</v>
      </c>
      <c r="AG3751" s="55">
        <f t="shared" si="959"/>
        <v>0</v>
      </c>
      <c r="AH3751" s="55">
        <f t="shared" si="960"/>
        <v>0</v>
      </c>
      <c r="AI3751" s="55">
        <f t="shared" si="961"/>
        <v>0</v>
      </c>
      <c r="AJ3751" s="55">
        <f t="shared" si="962"/>
        <v>0</v>
      </c>
      <c r="AK3751" s="55">
        <f t="shared" si="953"/>
        <v>0</v>
      </c>
      <c r="AL3751" s="55">
        <f t="shared" si="954"/>
        <v>0</v>
      </c>
      <c r="AM3751" s="55">
        <f t="shared" si="955"/>
        <v>0</v>
      </c>
    </row>
    <row r="3752" spans="1:39" x14ac:dyDescent="0.25">
      <c r="A3752" s="47">
        <v>3748</v>
      </c>
      <c r="B3752" s="358" t="str">
        <f>IF(AND(E3752&lt;&gt;0,D3752&lt;&gt;0,F3752&lt;&gt;0),IF(C3752&lt;&gt;0,CONCATENATE(C3752,"-AGr",VLOOKUP(D3752,Listen!$A$2:$G$45,7,FALSE),"-",E3752,"-",F3752,),CONCATENATE("AGr",VLOOKUP(D3752,Listen!$A$2:$G$45,7,FALSE),"-",E3752,"-",F3752)),"keine vollständige ID")</f>
        <v>keine vollständige ID</v>
      </c>
      <c r="C3752" s="359">
        <f>'[2]III_SAV-Details_NB'!B3758</f>
        <v>0</v>
      </c>
      <c r="D3752" s="359">
        <f>'[2]III_SAV-Details_NB'!C3758</f>
        <v>0</v>
      </c>
      <c r="E3752" s="359">
        <f>'[2]III_SAV-Details_NB'!D3758</f>
        <v>0</v>
      </c>
      <c r="F3752" s="490"/>
      <c r="G3752" s="281">
        <f>'[2]III_SAV-Details_NB'!X3758</f>
        <v>0</v>
      </c>
      <c r="H3752" s="281">
        <f t="shared" si="956"/>
        <v>0</v>
      </c>
      <c r="I3752" s="281">
        <f>IF(con_EOGJahr=2025,'[2]III_SAV-Details_NB'!AA3758,IF(con_EOGJahr=2026,'[2]III_SAV-Details_NB'!AB3758,'[2]III_SAV-Details_NB'!AC3758))</f>
        <v>0</v>
      </c>
      <c r="J3752" s="282"/>
      <c r="K3752" s="282"/>
      <c r="L3752" s="282"/>
      <c r="M3752" s="282"/>
      <c r="N3752" s="282"/>
      <c r="O3752" s="282"/>
      <c r="P3752" s="52">
        <f t="shared" si="957"/>
        <v>0</v>
      </c>
      <c r="Q3752" s="60"/>
      <c r="R3752" s="53">
        <f t="shared" si="963"/>
        <v>0</v>
      </c>
      <c r="S3752" s="59"/>
      <c r="T3752" s="61"/>
      <c r="U3752" s="342" t="str">
        <f t="shared" si="967"/>
        <v>k.A.</v>
      </c>
      <c r="V3752" s="343" t="str">
        <f t="shared" si="964"/>
        <v>k.A.</v>
      </c>
      <c r="W3752" s="343" t="str">
        <f>IFERROR(IF(OR($D3752="",$E3752=0,con_Ende=0),"k.A.",IF(VLOOKUP($D3752,rng_ND,5,0)="Nein",VLOOKUP($D3752,rng_ND,2,FALSE),MIN(VLOOKUP($D3752,rng_ND,2,FALSE),A_Stammdaten!$B$19-D_SAV!$E3752+1))),"k.A.")</f>
        <v>k.A.</v>
      </c>
      <c r="X3752" s="343" t="str">
        <f t="shared" si="965"/>
        <v>k.A.</v>
      </c>
      <c r="Y3752" s="62"/>
      <c r="Z3752" s="48">
        <f t="shared" si="966"/>
        <v>0</v>
      </c>
      <c r="AA3752" s="457"/>
      <c r="AB3752" s="55">
        <f t="shared" si="958"/>
        <v>0</v>
      </c>
      <c r="AC3752" s="55">
        <f>IF(A_Stammdaten!$B$25="ja",D_SAV!AA3752,D_SAV!AB3752)</f>
        <v>0</v>
      </c>
      <c r="AD3752" s="478">
        <f>IF(AC3752=0,0,IF(U3752-(con_EOGJahr-D_SAV!E3752)&lt;=0,AC3752,AC3752/V3752))</f>
        <v>0</v>
      </c>
      <c r="AE3752" s="478">
        <f>IFERROR(IF(AND(VLOOKUP(D3752,rng_ND,5,FALSE)="Ja",D_SAV!T3752="degressiv"),D_SAV!AC3752*Y3752/100,0),0)</f>
        <v>0</v>
      </c>
      <c r="AF3752" s="55">
        <f>IFERROR(IF(VLOOKUP(D3752,rng_ND,5,FALSE)="Ja",MAX(D_SAV!AD3752:AE3752),D_SAV!AD3752),0)</f>
        <v>0</v>
      </c>
      <c r="AG3752" s="55">
        <f t="shared" si="959"/>
        <v>0</v>
      </c>
      <c r="AH3752" s="55">
        <f t="shared" si="960"/>
        <v>0</v>
      </c>
      <c r="AI3752" s="55">
        <f t="shared" si="961"/>
        <v>0</v>
      </c>
      <c r="AJ3752" s="55">
        <f t="shared" si="962"/>
        <v>0</v>
      </c>
      <c r="AK3752" s="55">
        <f t="shared" si="953"/>
        <v>0</v>
      </c>
      <c r="AL3752" s="55">
        <f t="shared" si="954"/>
        <v>0</v>
      </c>
      <c r="AM3752" s="55">
        <f t="shared" si="955"/>
        <v>0</v>
      </c>
    </row>
    <row r="3753" spans="1:39" x14ac:dyDescent="0.25">
      <c r="A3753" s="47">
        <v>3749</v>
      </c>
      <c r="B3753" s="358" t="str">
        <f>IF(AND(E3753&lt;&gt;0,D3753&lt;&gt;0,F3753&lt;&gt;0),IF(C3753&lt;&gt;0,CONCATENATE(C3753,"-AGr",VLOOKUP(D3753,Listen!$A$2:$G$45,7,FALSE),"-",E3753,"-",F3753,),CONCATENATE("AGr",VLOOKUP(D3753,Listen!$A$2:$G$45,7,FALSE),"-",E3753,"-",F3753)),"keine vollständige ID")</f>
        <v>keine vollständige ID</v>
      </c>
      <c r="C3753" s="359">
        <f>'[2]III_SAV-Details_NB'!B3759</f>
        <v>0</v>
      </c>
      <c r="D3753" s="359">
        <f>'[2]III_SAV-Details_NB'!C3759</f>
        <v>0</v>
      </c>
      <c r="E3753" s="359">
        <f>'[2]III_SAV-Details_NB'!D3759</f>
        <v>0</v>
      </c>
      <c r="F3753" s="490"/>
      <c r="G3753" s="281">
        <f>'[2]III_SAV-Details_NB'!X3759</f>
        <v>0</v>
      </c>
      <c r="H3753" s="281">
        <f t="shared" si="956"/>
        <v>0</v>
      </c>
      <c r="I3753" s="281">
        <f>IF(con_EOGJahr=2025,'[2]III_SAV-Details_NB'!AA3759,IF(con_EOGJahr=2026,'[2]III_SAV-Details_NB'!AB3759,'[2]III_SAV-Details_NB'!AC3759))</f>
        <v>0</v>
      </c>
      <c r="J3753" s="282"/>
      <c r="K3753" s="282"/>
      <c r="L3753" s="282"/>
      <c r="M3753" s="282"/>
      <c r="N3753" s="282"/>
      <c r="O3753" s="282"/>
      <c r="P3753" s="52">
        <f t="shared" si="957"/>
        <v>0</v>
      </c>
      <c r="Q3753" s="60"/>
      <c r="R3753" s="53">
        <f t="shared" si="963"/>
        <v>0</v>
      </c>
      <c r="S3753" s="59"/>
      <c r="T3753" s="61"/>
      <c r="U3753" s="342" t="str">
        <f t="shared" si="967"/>
        <v>k.A.</v>
      </c>
      <c r="V3753" s="343" t="str">
        <f t="shared" si="964"/>
        <v>k.A.</v>
      </c>
      <c r="W3753" s="343" t="str">
        <f>IFERROR(IF(OR($D3753="",$E3753=0,con_Ende=0),"k.A.",IF(VLOOKUP($D3753,rng_ND,5,0)="Nein",VLOOKUP($D3753,rng_ND,2,FALSE),MIN(VLOOKUP($D3753,rng_ND,2,FALSE),A_Stammdaten!$B$19-D_SAV!$E3753+1))),"k.A.")</f>
        <v>k.A.</v>
      </c>
      <c r="X3753" s="343" t="str">
        <f t="shared" si="965"/>
        <v>k.A.</v>
      </c>
      <c r="Y3753" s="62"/>
      <c r="Z3753" s="48">
        <f t="shared" si="966"/>
        <v>0</v>
      </c>
      <c r="AA3753" s="457"/>
      <c r="AB3753" s="55">
        <f t="shared" si="958"/>
        <v>0</v>
      </c>
      <c r="AC3753" s="55">
        <f>IF(A_Stammdaten!$B$25="ja",D_SAV!AA3753,D_SAV!AB3753)</f>
        <v>0</v>
      </c>
      <c r="AD3753" s="478">
        <f>IF(AC3753=0,0,IF(U3753-(con_EOGJahr-D_SAV!E3753)&lt;=0,AC3753,AC3753/V3753))</f>
        <v>0</v>
      </c>
      <c r="AE3753" s="478">
        <f>IFERROR(IF(AND(VLOOKUP(D3753,rng_ND,5,FALSE)="Ja",D_SAV!T3753="degressiv"),D_SAV!AC3753*Y3753/100,0),0)</f>
        <v>0</v>
      </c>
      <c r="AF3753" s="55">
        <f>IFERROR(IF(VLOOKUP(D3753,rng_ND,5,FALSE)="Ja",MAX(D_SAV!AD3753:AE3753),D_SAV!AD3753),0)</f>
        <v>0</v>
      </c>
      <c r="AG3753" s="55">
        <f t="shared" si="959"/>
        <v>0</v>
      </c>
      <c r="AH3753" s="55">
        <f t="shared" si="960"/>
        <v>0</v>
      </c>
      <c r="AI3753" s="55">
        <f t="shared" si="961"/>
        <v>0</v>
      </c>
      <c r="AJ3753" s="55">
        <f t="shared" si="962"/>
        <v>0</v>
      </c>
      <c r="AK3753" s="55">
        <f t="shared" si="953"/>
        <v>0</v>
      </c>
      <c r="AL3753" s="55">
        <f t="shared" si="954"/>
        <v>0</v>
      </c>
      <c r="AM3753" s="55">
        <f t="shared" si="955"/>
        <v>0</v>
      </c>
    </row>
    <row r="3754" spans="1:39" x14ac:dyDescent="0.25">
      <c r="A3754" s="47">
        <v>3750</v>
      </c>
      <c r="B3754" s="358" t="str">
        <f>IF(AND(E3754&lt;&gt;0,D3754&lt;&gt;0,F3754&lt;&gt;0),IF(C3754&lt;&gt;0,CONCATENATE(C3754,"-AGr",VLOOKUP(D3754,Listen!$A$2:$G$45,7,FALSE),"-",E3754,"-",F3754,),CONCATENATE("AGr",VLOOKUP(D3754,Listen!$A$2:$G$45,7,FALSE),"-",E3754,"-",F3754)),"keine vollständige ID")</f>
        <v>keine vollständige ID</v>
      </c>
      <c r="C3754" s="359">
        <f>'[2]III_SAV-Details_NB'!B3760</f>
        <v>0</v>
      </c>
      <c r="D3754" s="359">
        <f>'[2]III_SAV-Details_NB'!C3760</f>
        <v>0</v>
      </c>
      <c r="E3754" s="359">
        <f>'[2]III_SAV-Details_NB'!D3760</f>
        <v>0</v>
      </c>
      <c r="F3754" s="490"/>
      <c r="G3754" s="281">
        <f>'[2]III_SAV-Details_NB'!X3760</f>
        <v>0</v>
      </c>
      <c r="H3754" s="281">
        <f t="shared" si="956"/>
        <v>0</v>
      </c>
      <c r="I3754" s="281">
        <f>IF(con_EOGJahr=2025,'[2]III_SAV-Details_NB'!AA3760,IF(con_EOGJahr=2026,'[2]III_SAV-Details_NB'!AB3760,'[2]III_SAV-Details_NB'!AC3760))</f>
        <v>0</v>
      </c>
      <c r="J3754" s="282"/>
      <c r="K3754" s="282"/>
      <c r="L3754" s="282"/>
      <c r="M3754" s="282"/>
      <c r="N3754" s="282"/>
      <c r="O3754" s="282"/>
      <c r="P3754" s="52">
        <f t="shared" si="957"/>
        <v>0</v>
      </c>
      <c r="Q3754" s="60"/>
      <c r="R3754" s="53">
        <f t="shared" si="963"/>
        <v>0</v>
      </c>
      <c r="S3754" s="59"/>
      <c r="T3754" s="61"/>
      <c r="U3754" s="342" t="str">
        <f t="shared" si="967"/>
        <v>k.A.</v>
      </c>
      <c r="V3754" s="343" t="str">
        <f t="shared" si="964"/>
        <v>k.A.</v>
      </c>
      <c r="W3754" s="343" t="str">
        <f>IFERROR(IF(OR($D3754="",$E3754=0,con_Ende=0),"k.A.",IF(VLOOKUP($D3754,rng_ND,5,0)="Nein",VLOOKUP($D3754,rng_ND,2,FALSE),MIN(VLOOKUP($D3754,rng_ND,2,FALSE),A_Stammdaten!$B$19-D_SAV!$E3754+1))),"k.A.")</f>
        <v>k.A.</v>
      </c>
      <c r="X3754" s="343" t="str">
        <f t="shared" si="965"/>
        <v>k.A.</v>
      </c>
      <c r="Y3754" s="62"/>
      <c r="Z3754" s="48">
        <f t="shared" si="966"/>
        <v>0</v>
      </c>
      <c r="AA3754" s="457"/>
      <c r="AB3754" s="55">
        <f t="shared" si="958"/>
        <v>0</v>
      </c>
      <c r="AC3754" s="55">
        <f>IF(A_Stammdaten!$B$25="ja",D_SAV!AA3754,D_SAV!AB3754)</f>
        <v>0</v>
      </c>
      <c r="AD3754" s="478">
        <f>IF(AC3754=0,0,IF(U3754-(con_EOGJahr-D_SAV!E3754)&lt;=0,AC3754,AC3754/V3754))</f>
        <v>0</v>
      </c>
      <c r="AE3754" s="478">
        <f>IFERROR(IF(AND(VLOOKUP(D3754,rng_ND,5,FALSE)="Ja",D_SAV!T3754="degressiv"),D_SAV!AC3754*Y3754/100,0),0)</f>
        <v>0</v>
      </c>
      <c r="AF3754" s="55">
        <f>IFERROR(IF(VLOOKUP(D3754,rng_ND,5,FALSE)="Ja",MAX(D_SAV!AD3754:AE3754),D_SAV!AD3754),0)</f>
        <v>0</v>
      </c>
      <c r="AG3754" s="55">
        <f t="shared" si="959"/>
        <v>0</v>
      </c>
      <c r="AH3754" s="55">
        <f t="shared" si="960"/>
        <v>0</v>
      </c>
      <c r="AI3754" s="55">
        <f t="shared" si="961"/>
        <v>0</v>
      </c>
      <c r="AJ3754" s="55">
        <f t="shared" si="962"/>
        <v>0</v>
      </c>
      <c r="AK3754" s="55">
        <f t="shared" si="953"/>
        <v>0</v>
      </c>
      <c r="AL3754" s="55">
        <f t="shared" si="954"/>
        <v>0</v>
      </c>
      <c r="AM3754" s="55">
        <f t="shared" si="955"/>
        <v>0</v>
      </c>
    </row>
    <row r="3755" spans="1:39" x14ac:dyDescent="0.25">
      <c r="A3755" s="47">
        <v>3751</v>
      </c>
      <c r="B3755" s="358" t="str">
        <f>IF(AND(E3755&lt;&gt;0,D3755&lt;&gt;0,F3755&lt;&gt;0),IF(C3755&lt;&gt;0,CONCATENATE(C3755,"-AGr",VLOOKUP(D3755,Listen!$A$2:$G$45,7,FALSE),"-",E3755,"-",F3755,),CONCATENATE("AGr",VLOOKUP(D3755,Listen!$A$2:$G$45,7,FALSE),"-",E3755,"-",F3755)),"keine vollständige ID")</f>
        <v>keine vollständige ID</v>
      </c>
      <c r="C3755" s="359">
        <f>'[2]III_SAV-Details_NB'!B3761</f>
        <v>0</v>
      </c>
      <c r="D3755" s="359">
        <f>'[2]III_SAV-Details_NB'!C3761</f>
        <v>0</v>
      </c>
      <c r="E3755" s="359">
        <f>'[2]III_SAV-Details_NB'!D3761</f>
        <v>0</v>
      </c>
      <c r="F3755" s="490"/>
      <c r="G3755" s="281">
        <f>'[2]III_SAV-Details_NB'!X3761</f>
        <v>0</v>
      </c>
      <c r="H3755" s="281">
        <f t="shared" si="956"/>
        <v>0</v>
      </c>
      <c r="I3755" s="281">
        <f>IF(con_EOGJahr=2025,'[2]III_SAV-Details_NB'!AA3761,IF(con_EOGJahr=2026,'[2]III_SAV-Details_NB'!AB3761,'[2]III_SAV-Details_NB'!AC3761))</f>
        <v>0</v>
      </c>
      <c r="J3755" s="282"/>
      <c r="K3755" s="282"/>
      <c r="L3755" s="282"/>
      <c r="M3755" s="282"/>
      <c r="N3755" s="282"/>
      <c r="O3755" s="282"/>
      <c r="P3755" s="52">
        <f t="shared" si="957"/>
        <v>0</v>
      </c>
      <c r="Q3755" s="60"/>
      <c r="R3755" s="53">
        <f t="shared" si="963"/>
        <v>0</v>
      </c>
      <c r="S3755" s="59"/>
      <c r="T3755" s="61"/>
      <c r="U3755" s="342" t="str">
        <f t="shared" si="967"/>
        <v>k.A.</v>
      </c>
      <c r="V3755" s="343" t="str">
        <f t="shared" si="964"/>
        <v>k.A.</v>
      </c>
      <c r="W3755" s="343" t="str">
        <f>IFERROR(IF(OR($D3755="",$E3755=0,con_Ende=0),"k.A.",IF(VLOOKUP($D3755,rng_ND,5,0)="Nein",VLOOKUP($D3755,rng_ND,2,FALSE),MIN(VLOOKUP($D3755,rng_ND,2,FALSE),A_Stammdaten!$B$19-D_SAV!$E3755+1))),"k.A.")</f>
        <v>k.A.</v>
      </c>
      <c r="X3755" s="343" t="str">
        <f t="shared" si="965"/>
        <v>k.A.</v>
      </c>
      <c r="Y3755" s="62"/>
      <c r="Z3755" s="48">
        <f t="shared" si="966"/>
        <v>0</v>
      </c>
      <c r="AA3755" s="457"/>
      <c r="AB3755" s="55">
        <f t="shared" si="958"/>
        <v>0</v>
      </c>
      <c r="AC3755" s="55">
        <f>IF(A_Stammdaten!$B$25="ja",D_SAV!AA3755,D_SAV!AB3755)</f>
        <v>0</v>
      </c>
      <c r="AD3755" s="478">
        <f>IF(AC3755=0,0,IF(U3755-(con_EOGJahr-D_SAV!E3755)&lt;=0,AC3755,AC3755/V3755))</f>
        <v>0</v>
      </c>
      <c r="AE3755" s="478">
        <f>IFERROR(IF(AND(VLOOKUP(D3755,rng_ND,5,FALSE)="Ja",D_SAV!T3755="degressiv"),D_SAV!AC3755*Y3755/100,0),0)</f>
        <v>0</v>
      </c>
      <c r="AF3755" s="55">
        <f>IFERROR(IF(VLOOKUP(D3755,rng_ND,5,FALSE)="Ja",MAX(D_SAV!AD3755:AE3755),D_SAV!AD3755),0)</f>
        <v>0</v>
      </c>
      <c r="AG3755" s="55">
        <f t="shared" si="959"/>
        <v>0</v>
      </c>
      <c r="AH3755" s="55">
        <f t="shared" si="960"/>
        <v>0</v>
      </c>
      <c r="AI3755" s="55">
        <f t="shared" si="961"/>
        <v>0</v>
      </c>
      <c r="AJ3755" s="55">
        <f t="shared" si="962"/>
        <v>0</v>
      </c>
      <c r="AK3755" s="55">
        <f t="shared" si="953"/>
        <v>0</v>
      </c>
      <c r="AL3755" s="55">
        <f t="shared" si="954"/>
        <v>0</v>
      </c>
      <c r="AM3755" s="55">
        <f t="shared" si="955"/>
        <v>0</v>
      </c>
    </row>
    <row r="3756" spans="1:39" x14ac:dyDescent="0.25">
      <c r="A3756" s="47">
        <v>3752</v>
      </c>
      <c r="B3756" s="358" t="str">
        <f>IF(AND(E3756&lt;&gt;0,D3756&lt;&gt;0,F3756&lt;&gt;0),IF(C3756&lt;&gt;0,CONCATENATE(C3756,"-AGr",VLOOKUP(D3756,Listen!$A$2:$G$45,7,FALSE),"-",E3756,"-",F3756,),CONCATENATE("AGr",VLOOKUP(D3756,Listen!$A$2:$G$45,7,FALSE),"-",E3756,"-",F3756)),"keine vollständige ID")</f>
        <v>keine vollständige ID</v>
      </c>
      <c r="C3756" s="359">
        <f>'[2]III_SAV-Details_NB'!B3762</f>
        <v>0</v>
      </c>
      <c r="D3756" s="359">
        <f>'[2]III_SAV-Details_NB'!C3762</f>
        <v>0</v>
      </c>
      <c r="E3756" s="359">
        <f>'[2]III_SAV-Details_NB'!D3762</f>
        <v>0</v>
      </c>
      <c r="F3756" s="490"/>
      <c r="G3756" s="281">
        <f>'[2]III_SAV-Details_NB'!X3762</f>
        <v>0</v>
      </c>
      <c r="H3756" s="281">
        <f t="shared" si="956"/>
        <v>0</v>
      </c>
      <c r="I3756" s="281">
        <f>IF(con_EOGJahr=2025,'[2]III_SAV-Details_NB'!AA3762,IF(con_EOGJahr=2026,'[2]III_SAV-Details_NB'!AB3762,'[2]III_SAV-Details_NB'!AC3762))</f>
        <v>0</v>
      </c>
      <c r="J3756" s="282"/>
      <c r="K3756" s="282"/>
      <c r="L3756" s="282"/>
      <c r="M3756" s="282"/>
      <c r="N3756" s="282"/>
      <c r="O3756" s="282"/>
      <c r="P3756" s="52">
        <f t="shared" si="957"/>
        <v>0</v>
      </c>
      <c r="Q3756" s="60"/>
      <c r="R3756" s="53">
        <f t="shared" si="963"/>
        <v>0</v>
      </c>
      <c r="S3756" s="59"/>
      <c r="T3756" s="61"/>
      <c r="U3756" s="342" t="str">
        <f t="shared" si="967"/>
        <v>k.A.</v>
      </c>
      <c r="V3756" s="343" t="str">
        <f t="shared" si="964"/>
        <v>k.A.</v>
      </c>
      <c r="W3756" s="343" t="str">
        <f>IFERROR(IF(OR($D3756="",$E3756=0,con_Ende=0),"k.A.",IF(VLOOKUP($D3756,rng_ND,5,0)="Nein",VLOOKUP($D3756,rng_ND,2,FALSE),MIN(VLOOKUP($D3756,rng_ND,2,FALSE),A_Stammdaten!$B$19-D_SAV!$E3756+1))),"k.A.")</f>
        <v>k.A.</v>
      </c>
      <c r="X3756" s="343" t="str">
        <f t="shared" si="965"/>
        <v>k.A.</v>
      </c>
      <c r="Y3756" s="62"/>
      <c r="Z3756" s="48">
        <f t="shared" si="966"/>
        <v>0</v>
      </c>
      <c r="AA3756" s="457"/>
      <c r="AB3756" s="55">
        <f t="shared" si="958"/>
        <v>0</v>
      </c>
      <c r="AC3756" s="55">
        <f>IF(A_Stammdaten!$B$25="ja",D_SAV!AA3756,D_SAV!AB3756)</f>
        <v>0</v>
      </c>
      <c r="AD3756" s="478">
        <f>IF(AC3756=0,0,IF(U3756-(con_EOGJahr-D_SAV!E3756)&lt;=0,AC3756,AC3756/V3756))</f>
        <v>0</v>
      </c>
      <c r="AE3756" s="478">
        <f>IFERROR(IF(AND(VLOOKUP(D3756,rng_ND,5,FALSE)="Ja",D_SAV!T3756="degressiv"),D_SAV!AC3756*Y3756/100,0),0)</f>
        <v>0</v>
      </c>
      <c r="AF3756" s="55">
        <f>IFERROR(IF(VLOOKUP(D3756,rng_ND,5,FALSE)="Ja",MAX(D_SAV!AD3756:AE3756),D_SAV!AD3756),0)</f>
        <v>0</v>
      </c>
      <c r="AG3756" s="55">
        <f t="shared" si="959"/>
        <v>0</v>
      </c>
      <c r="AH3756" s="55">
        <f t="shared" si="960"/>
        <v>0</v>
      </c>
      <c r="AI3756" s="55">
        <f t="shared" si="961"/>
        <v>0</v>
      </c>
      <c r="AJ3756" s="55">
        <f t="shared" si="962"/>
        <v>0</v>
      </c>
      <c r="AK3756" s="55">
        <f t="shared" si="953"/>
        <v>0</v>
      </c>
      <c r="AL3756" s="55">
        <f t="shared" si="954"/>
        <v>0</v>
      </c>
      <c r="AM3756" s="55">
        <f t="shared" si="955"/>
        <v>0</v>
      </c>
    </row>
    <row r="3757" spans="1:39" x14ac:dyDescent="0.25">
      <c r="A3757" s="47">
        <v>3753</v>
      </c>
      <c r="B3757" s="358" t="str">
        <f>IF(AND(E3757&lt;&gt;0,D3757&lt;&gt;0,F3757&lt;&gt;0),IF(C3757&lt;&gt;0,CONCATENATE(C3757,"-AGr",VLOOKUP(D3757,Listen!$A$2:$G$45,7,FALSE),"-",E3757,"-",F3757,),CONCATENATE("AGr",VLOOKUP(D3757,Listen!$A$2:$G$45,7,FALSE),"-",E3757,"-",F3757)),"keine vollständige ID")</f>
        <v>keine vollständige ID</v>
      </c>
      <c r="C3757" s="359">
        <f>'[2]III_SAV-Details_NB'!B3763</f>
        <v>0</v>
      </c>
      <c r="D3757" s="359">
        <f>'[2]III_SAV-Details_NB'!C3763</f>
        <v>0</v>
      </c>
      <c r="E3757" s="359">
        <f>'[2]III_SAV-Details_NB'!D3763</f>
        <v>0</v>
      </c>
      <c r="F3757" s="490"/>
      <c r="G3757" s="281">
        <f>'[2]III_SAV-Details_NB'!X3763</f>
        <v>0</v>
      </c>
      <c r="H3757" s="281">
        <f t="shared" si="956"/>
        <v>0</v>
      </c>
      <c r="I3757" s="281">
        <f>IF(con_EOGJahr=2025,'[2]III_SAV-Details_NB'!AA3763,IF(con_EOGJahr=2026,'[2]III_SAV-Details_NB'!AB3763,'[2]III_SAV-Details_NB'!AC3763))</f>
        <v>0</v>
      </c>
      <c r="J3757" s="282"/>
      <c r="K3757" s="282"/>
      <c r="L3757" s="282"/>
      <c r="M3757" s="282"/>
      <c r="N3757" s="282"/>
      <c r="O3757" s="282"/>
      <c r="P3757" s="52">
        <f t="shared" si="957"/>
        <v>0</v>
      </c>
      <c r="Q3757" s="60"/>
      <c r="R3757" s="53">
        <f t="shared" si="963"/>
        <v>0</v>
      </c>
      <c r="S3757" s="59"/>
      <c r="T3757" s="61"/>
      <c r="U3757" s="342" t="str">
        <f t="shared" si="967"/>
        <v>k.A.</v>
      </c>
      <c r="V3757" s="343" t="str">
        <f t="shared" si="964"/>
        <v>k.A.</v>
      </c>
      <c r="W3757" s="343" t="str">
        <f>IFERROR(IF(OR($D3757="",$E3757=0,con_Ende=0),"k.A.",IF(VLOOKUP($D3757,rng_ND,5,0)="Nein",VLOOKUP($D3757,rng_ND,2,FALSE),MIN(VLOOKUP($D3757,rng_ND,2,FALSE),A_Stammdaten!$B$19-D_SAV!$E3757+1))),"k.A.")</f>
        <v>k.A.</v>
      </c>
      <c r="X3757" s="343" t="str">
        <f t="shared" si="965"/>
        <v>k.A.</v>
      </c>
      <c r="Y3757" s="62"/>
      <c r="Z3757" s="48">
        <f t="shared" si="966"/>
        <v>0</v>
      </c>
      <c r="AA3757" s="457"/>
      <c r="AB3757" s="55">
        <f t="shared" si="958"/>
        <v>0</v>
      </c>
      <c r="AC3757" s="55">
        <f>IF(A_Stammdaten!$B$25="ja",D_SAV!AA3757,D_SAV!AB3757)</f>
        <v>0</v>
      </c>
      <c r="AD3757" s="478">
        <f>IF(AC3757=0,0,IF(U3757-(con_EOGJahr-D_SAV!E3757)&lt;=0,AC3757,AC3757/V3757))</f>
        <v>0</v>
      </c>
      <c r="AE3757" s="478">
        <f>IFERROR(IF(AND(VLOOKUP(D3757,rng_ND,5,FALSE)="Ja",D_SAV!T3757="degressiv"),D_SAV!AC3757*Y3757/100,0),0)</f>
        <v>0</v>
      </c>
      <c r="AF3757" s="55">
        <f>IFERROR(IF(VLOOKUP(D3757,rng_ND,5,FALSE)="Ja",MAX(D_SAV!AD3757:AE3757),D_SAV!AD3757),0)</f>
        <v>0</v>
      </c>
      <c r="AG3757" s="55">
        <f t="shared" si="959"/>
        <v>0</v>
      </c>
      <c r="AH3757" s="55">
        <f t="shared" si="960"/>
        <v>0</v>
      </c>
      <c r="AI3757" s="55">
        <f t="shared" si="961"/>
        <v>0</v>
      </c>
      <c r="AJ3757" s="55">
        <f t="shared" si="962"/>
        <v>0</v>
      </c>
      <c r="AK3757" s="55">
        <f t="shared" si="953"/>
        <v>0</v>
      </c>
      <c r="AL3757" s="55">
        <f t="shared" si="954"/>
        <v>0</v>
      </c>
      <c r="AM3757" s="55">
        <f t="shared" si="955"/>
        <v>0</v>
      </c>
    </row>
    <row r="3758" spans="1:39" x14ac:dyDescent="0.25">
      <c r="A3758" s="47">
        <v>3754</v>
      </c>
      <c r="B3758" s="358" t="str">
        <f>IF(AND(E3758&lt;&gt;0,D3758&lt;&gt;0,F3758&lt;&gt;0),IF(C3758&lt;&gt;0,CONCATENATE(C3758,"-AGr",VLOOKUP(D3758,Listen!$A$2:$G$45,7,FALSE),"-",E3758,"-",F3758,),CONCATENATE("AGr",VLOOKUP(D3758,Listen!$A$2:$G$45,7,FALSE),"-",E3758,"-",F3758)),"keine vollständige ID")</f>
        <v>keine vollständige ID</v>
      </c>
      <c r="C3758" s="359">
        <f>'[2]III_SAV-Details_NB'!B3764</f>
        <v>0</v>
      </c>
      <c r="D3758" s="359">
        <f>'[2]III_SAV-Details_NB'!C3764</f>
        <v>0</v>
      </c>
      <c r="E3758" s="359">
        <f>'[2]III_SAV-Details_NB'!D3764</f>
        <v>0</v>
      </c>
      <c r="F3758" s="490"/>
      <c r="G3758" s="281">
        <f>'[2]III_SAV-Details_NB'!X3764</f>
        <v>0</v>
      </c>
      <c r="H3758" s="281">
        <f t="shared" si="956"/>
        <v>0</v>
      </c>
      <c r="I3758" s="281">
        <f>IF(con_EOGJahr=2025,'[2]III_SAV-Details_NB'!AA3764,IF(con_EOGJahr=2026,'[2]III_SAV-Details_NB'!AB3764,'[2]III_SAV-Details_NB'!AC3764))</f>
        <v>0</v>
      </c>
      <c r="J3758" s="282"/>
      <c r="K3758" s="282"/>
      <c r="L3758" s="282"/>
      <c r="M3758" s="282"/>
      <c r="N3758" s="282"/>
      <c r="O3758" s="282"/>
      <c r="P3758" s="52">
        <f t="shared" si="957"/>
        <v>0</v>
      </c>
      <c r="Q3758" s="60"/>
      <c r="R3758" s="53">
        <f t="shared" si="963"/>
        <v>0</v>
      </c>
      <c r="S3758" s="59"/>
      <c r="T3758" s="61"/>
      <c r="U3758" s="342" t="str">
        <f t="shared" si="967"/>
        <v>k.A.</v>
      </c>
      <c r="V3758" s="343" t="str">
        <f t="shared" si="964"/>
        <v>k.A.</v>
      </c>
      <c r="W3758" s="343" t="str">
        <f>IFERROR(IF(OR($D3758="",$E3758=0,con_Ende=0),"k.A.",IF(VLOOKUP($D3758,rng_ND,5,0)="Nein",VLOOKUP($D3758,rng_ND,2,FALSE),MIN(VLOOKUP($D3758,rng_ND,2,FALSE),A_Stammdaten!$B$19-D_SAV!$E3758+1))),"k.A.")</f>
        <v>k.A.</v>
      </c>
      <c r="X3758" s="343" t="str">
        <f t="shared" si="965"/>
        <v>k.A.</v>
      </c>
      <c r="Y3758" s="62"/>
      <c r="Z3758" s="48">
        <f t="shared" si="966"/>
        <v>0</v>
      </c>
      <c r="AA3758" s="457"/>
      <c r="AB3758" s="55">
        <f t="shared" si="958"/>
        <v>0</v>
      </c>
      <c r="AC3758" s="55">
        <f>IF(A_Stammdaten!$B$25="ja",D_SAV!AA3758,D_SAV!AB3758)</f>
        <v>0</v>
      </c>
      <c r="AD3758" s="478">
        <f>IF(AC3758=0,0,IF(U3758-(con_EOGJahr-D_SAV!E3758)&lt;=0,AC3758,AC3758/V3758))</f>
        <v>0</v>
      </c>
      <c r="AE3758" s="478">
        <f>IFERROR(IF(AND(VLOOKUP(D3758,rng_ND,5,FALSE)="Ja",D_SAV!T3758="degressiv"),D_SAV!AC3758*Y3758/100,0),0)</f>
        <v>0</v>
      </c>
      <c r="AF3758" s="55">
        <f>IFERROR(IF(VLOOKUP(D3758,rng_ND,5,FALSE)="Ja",MAX(D_SAV!AD3758:AE3758),D_SAV!AD3758),0)</f>
        <v>0</v>
      </c>
      <c r="AG3758" s="55">
        <f t="shared" si="959"/>
        <v>0</v>
      </c>
      <c r="AH3758" s="55">
        <f t="shared" si="960"/>
        <v>0</v>
      </c>
      <c r="AI3758" s="55">
        <f t="shared" si="961"/>
        <v>0</v>
      </c>
      <c r="AJ3758" s="55">
        <f t="shared" si="962"/>
        <v>0</v>
      </c>
      <c r="AK3758" s="55">
        <f t="shared" si="953"/>
        <v>0</v>
      </c>
      <c r="AL3758" s="55">
        <f t="shared" si="954"/>
        <v>0</v>
      </c>
      <c r="AM3758" s="55">
        <f t="shared" si="955"/>
        <v>0</v>
      </c>
    </row>
    <row r="3759" spans="1:39" x14ac:dyDescent="0.25">
      <c r="A3759" s="47">
        <v>3755</v>
      </c>
      <c r="B3759" s="358" t="str">
        <f>IF(AND(E3759&lt;&gt;0,D3759&lt;&gt;0,F3759&lt;&gt;0),IF(C3759&lt;&gt;0,CONCATENATE(C3759,"-AGr",VLOOKUP(D3759,Listen!$A$2:$G$45,7,FALSE),"-",E3759,"-",F3759,),CONCATENATE("AGr",VLOOKUP(D3759,Listen!$A$2:$G$45,7,FALSE),"-",E3759,"-",F3759)),"keine vollständige ID")</f>
        <v>keine vollständige ID</v>
      </c>
      <c r="C3759" s="359">
        <f>'[2]III_SAV-Details_NB'!B3765</f>
        <v>0</v>
      </c>
      <c r="D3759" s="359">
        <f>'[2]III_SAV-Details_NB'!C3765</f>
        <v>0</v>
      </c>
      <c r="E3759" s="359">
        <f>'[2]III_SAV-Details_NB'!D3765</f>
        <v>0</v>
      </c>
      <c r="F3759" s="490"/>
      <c r="G3759" s="281">
        <f>'[2]III_SAV-Details_NB'!X3765</f>
        <v>0</v>
      </c>
      <c r="H3759" s="281">
        <f t="shared" si="956"/>
        <v>0</v>
      </c>
      <c r="I3759" s="281">
        <f>IF(con_EOGJahr=2025,'[2]III_SAV-Details_NB'!AA3765,IF(con_EOGJahr=2026,'[2]III_SAV-Details_NB'!AB3765,'[2]III_SAV-Details_NB'!AC3765))</f>
        <v>0</v>
      </c>
      <c r="J3759" s="282"/>
      <c r="K3759" s="282"/>
      <c r="L3759" s="282"/>
      <c r="M3759" s="282"/>
      <c r="N3759" s="282"/>
      <c r="O3759" s="282"/>
      <c r="P3759" s="52">
        <f t="shared" si="957"/>
        <v>0</v>
      </c>
      <c r="Q3759" s="60"/>
      <c r="R3759" s="53">
        <f t="shared" si="963"/>
        <v>0</v>
      </c>
      <c r="S3759" s="59"/>
      <c r="T3759" s="61"/>
      <c r="U3759" s="342" t="str">
        <f t="shared" si="967"/>
        <v>k.A.</v>
      </c>
      <c r="V3759" s="343" t="str">
        <f t="shared" si="964"/>
        <v>k.A.</v>
      </c>
      <c r="W3759" s="343" t="str">
        <f>IFERROR(IF(OR($D3759="",$E3759=0,con_Ende=0),"k.A.",IF(VLOOKUP($D3759,rng_ND,5,0)="Nein",VLOOKUP($D3759,rng_ND,2,FALSE),MIN(VLOOKUP($D3759,rng_ND,2,FALSE),A_Stammdaten!$B$19-D_SAV!$E3759+1))),"k.A.")</f>
        <v>k.A.</v>
      </c>
      <c r="X3759" s="343" t="str">
        <f t="shared" si="965"/>
        <v>k.A.</v>
      </c>
      <c r="Y3759" s="62"/>
      <c r="Z3759" s="48">
        <f t="shared" si="966"/>
        <v>0</v>
      </c>
      <c r="AA3759" s="457"/>
      <c r="AB3759" s="55">
        <f t="shared" si="958"/>
        <v>0</v>
      </c>
      <c r="AC3759" s="55">
        <f>IF(A_Stammdaten!$B$25="ja",D_SAV!AA3759,D_SAV!AB3759)</f>
        <v>0</v>
      </c>
      <c r="AD3759" s="478">
        <f>IF(AC3759=0,0,IF(U3759-(con_EOGJahr-D_SAV!E3759)&lt;=0,AC3759,AC3759/V3759))</f>
        <v>0</v>
      </c>
      <c r="AE3759" s="478">
        <f>IFERROR(IF(AND(VLOOKUP(D3759,rng_ND,5,FALSE)="Ja",D_SAV!T3759="degressiv"),D_SAV!AC3759*Y3759/100,0),0)</f>
        <v>0</v>
      </c>
      <c r="AF3759" s="55">
        <f>IFERROR(IF(VLOOKUP(D3759,rng_ND,5,FALSE)="Ja",MAX(D_SAV!AD3759:AE3759),D_SAV!AD3759),0)</f>
        <v>0</v>
      </c>
      <c r="AG3759" s="55">
        <f t="shared" si="959"/>
        <v>0</v>
      </c>
      <c r="AH3759" s="55">
        <f t="shared" si="960"/>
        <v>0</v>
      </c>
      <c r="AI3759" s="55">
        <f t="shared" si="961"/>
        <v>0</v>
      </c>
      <c r="AJ3759" s="55">
        <f t="shared" si="962"/>
        <v>0</v>
      </c>
      <c r="AK3759" s="55">
        <f t="shared" si="953"/>
        <v>0</v>
      </c>
      <c r="AL3759" s="55">
        <f t="shared" si="954"/>
        <v>0</v>
      </c>
      <c r="AM3759" s="55">
        <f t="shared" si="955"/>
        <v>0</v>
      </c>
    </row>
    <row r="3760" spans="1:39" x14ac:dyDescent="0.25">
      <c r="A3760" s="47">
        <v>3756</v>
      </c>
      <c r="B3760" s="358" t="str">
        <f>IF(AND(E3760&lt;&gt;0,D3760&lt;&gt;0,F3760&lt;&gt;0),IF(C3760&lt;&gt;0,CONCATENATE(C3760,"-AGr",VLOOKUP(D3760,Listen!$A$2:$G$45,7,FALSE),"-",E3760,"-",F3760,),CONCATENATE("AGr",VLOOKUP(D3760,Listen!$A$2:$G$45,7,FALSE),"-",E3760,"-",F3760)),"keine vollständige ID")</f>
        <v>keine vollständige ID</v>
      </c>
      <c r="C3760" s="359">
        <f>'[2]III_SAV-Details_NB'!B3766</f>
        <v>0</v>
      </c>
      <c r="D3760" s="359">
        <f>'[2]III_SAV-Details_NB'!C3766</f>
        <v>0</v>
      </c>
      <c r="E3760" s="359">
        <f>'[2]III_SAV-Details_NB'!D3766</f>
        <v>0</v>
      </c>
      <c r="F3760" s="490"/>
      <c r="G3760" s="281">
        <f>'[2]III_SAV-Details_NB'!X3766</f>
        <v>0</v>
      </c>
      <c r="H3760" s="281">
        <f t="shared" si="956"/>
        <v>0</v>
      </c>
      <c r="I3760" s="281">
        <f>IF(con_EOGJahr=2025,'[2]III_SAV-Details_NB'!AA3766,IF(con_EOGJahr=2026,'[2]III_SAV-Details_NB'!AB3766,'[2]III_SAV-Details_NB'!AC3766))</f>
        <v>0</v>
      </c>
      <c r="J3760" s="282"/>
      <c r="K3760" s="282"/>
      <c r="L3760" s="282"/>
      <c r="M3760" s="282"/>
      <c r="N3760" s="282"/>
      <c r="O3760" s="282"/>
      <c r="P3760" s="52">
        <f t="shared" si="957"/>
        <v>0</v>
      </c>
      <c r="Q3760" s="60"/>
      <c r="R3760" s="53">
        <f t="shared" si="963"/>
        <v>0</v>
      </c>
      <c r="S3760" s="59"/>
      <c r="T3760" s="61"/>
      <c r="U3760" s="342" t="str">
        <f t="shared" si="967"/>
        <v>k.A.</v>
      </c>
      <c r="V3760" s="343" t="str">
        <f t="shared" si="964"/>
        <v>k.A.</v>
      </c>
      <c r="W3760" s="343" t="str">
        <f>IFERROR(IF(OR($D3760="",$E3760=0,con_Ende=0),"k.A.",IF(VLOOKUP($D3760,rng_ND,5,0)="Nein",VLOOKUP($D3760,rng_ND,2,FALSE),MIN(VLOOKUP($D3760,rng_ND,2,FALSE),A_Stammdaten!$B$19-D_SAV!$E3760+1))),"k.A.")</f>
        <v>k.A.</v>
      </c>
      <c r="X3760" s="343" t="str">
        <f t="shared" si="965"/>
        <v>k.A.</v>
      </c>
      <c r="Y3760" s="62"/>
      <c r="Z3760" s="48">
        <f t="shared" si="966"/>
        <v>0</v>
      </c>
      <c r="AA3760" s="457"/>
      <c r="AB3760" s="55">
        <f t="shared" si="958"/>
        <v>0</v>
      </c>
      <c r="AC3760" s="55">
        <f>IF(A_Stammdaten!$B$25="ja",D_SAV!AA3760,D_SAV!AB3760)</f>
        <v>0</v>
      </c>
      <c r="AD3760" s="478">
        <f>IF(AC3760=0,0,IF(U3760-(con_EOGJahr-D_SAV!E3760)&lt;=0,AC3760,AC3760/V3760))</f>
        <v>0</v>
      </c>
      <c r="AE3760" s="478">
        <f>IFERROR(IF(AND(VLOOKUP(D3760,rng_ND,5,FALSE)="Ja",D_SAV!T3760="degressiv"),D_SAV!AC3760*Y3760/100,0),0)</f>
        <v>0</v>
      </c>
      <c r="AF3760" s="55">
        <f>IFERROR(IF(VLOOKUP(D3760,rng_ND,5,FALSE)="Ja",MAX(D_SAV!AD3760:AE3760),D_SAV!AD3760),0)</f>
        <v>0</v>
      </c>
      <c r="AG3760" s="55">
        <f t="shared" si="959"/>
        <v>0</v>
      </c>
      <c r="AH3760" s="55">
        <f t="shared" si="960"/>
        <v>0</v>
      </c>
      <c r="AI3760" s="55">
        <f t="shared" si="961"/>
        <v>0</v>
      </c>
      <c r="AJ3760" s="55">
        <f t="shared" si="962"/>
        <v>0</v>
      </c>
      <c r="AK3760" s="55">
        <f t="shared" si="953"/>
        <v>0</v>
      </c>
      <c r="AL3760" s="55">
        <f t="shared" si="954"/>
        <v>0</v>
      </c>
      <c r="AM3760" s="55">
        <f t="shared" si="955"/>
        <v>0</v>
      </c>
    </row>
    <row r="3761" spans="1:39" x14ac:dyDescent="0.25">
      <c r="A3761" s="47">
        <v>3757</v>
      </c>
      <c r="B3761" s="358" t="str">
        <f>IF(AND(E3761&lt;&gt;0,D3761&lt;&gt;0,F3761&lt;&gt;0),IF(C3761&lt;&gt;0,CONCATENATE(C3761,"-AGr",VLOOKUP(D3761,Listen!$A$2:$G$45,7,FALSE),"-",E3761,"-",F3761,),CONCATENATE("AGr",VLOOKUP(D3761,Listen!$A$2:$G$45,7,FALSE),"-",E3761,"-",F3761)),"keine vollständige ID")</f>
        <v>keine vollständige ID</v>
      </c>
      <c r="C3761" s="359">
        <f>'[2]III_SAV-Details_NB'!B3767</f>
        <v>0</v>
      </c>
      <c r="D3761" s="359">
        <f>'[2]III_SAV-Details_NB'!C3767</f>
        <v>0</v>
      </c>
      <c r="E3761" s="359">
        <f>'[2]III_SAV-Details_NB'!D3767</f>
        <v>0</v>
      </c>
      <c r="F3761" s="490"/>
      <c r="G3761" s="281">
        <f>'[2]III_SAV-Details_NB'!X3767</f>
        <v>0</v>
      </c>
      <c r="H3761" s="281">
        <f t="shared" si="956"/>
        <v>0</v>
      </c>
      <c r="I3761" s="281">
        <f>IF(con_EOGJahr=2025,'[2]III_SAV-Details_NB'!AA3767,IF(con_EOGJahr=2026,'[2]III_SAV-Details_NB'!AB3767,'[2]III_SAV-Details_NB'!AC3767))</f>
        <v>0</v>
      </c>
      <c r="J3761" s="282"/>
      <c r="K3761" s="282"/>
      <c r="L3761" s="282"/>
      <c r="M3761" s="282"/>
      <c r="N3761" s="282"/>
      <c r="O3761" s="282"/>
      <c r="P3761" s="52">
        <f t="shared" si="957"/>
        <v>0</v>
      </c>
      <c r="Q3761" s="60"/>
      <c r="R3761" s="53">
        <f t="shared" si="963"/>
        <v>0</v>
      </c>
      <c r="S3761" s="59"/>
      <c r="T3761" s="61"/>
      <c r="U3761" s="342" t="str">
        <f t="shared" si="967"/>
        <v>k.A.</v>
      </c>
      <c r="V3761" s="343" t="str">
        <f t="shared" si="964"/>
        <v>k.A.</v>
      </c>
      <c r="W3761" s="343" t="str">
        <f>IFERROR(IF(OR($D3761="",$E3761=0,con_Ende=0),"k.A.",IF(VLOOKUP($D3761,rng_ND,5,0)="Nein",VLOOKUP($D3761,rng_ND,2,FALSE),MIN(VLOOKUP($D3761,rng_ND,2,FALSE),A_Stammdaten!$B$19-D_SAV!$E3761+1))),"k.A.")</f>
        <v>k.A.</v>
      </c>
      <c r="X3761" s="343" t="str">
        <f t="shared" si="965"/>
        <v>k.A.</v>
      </c>
      <c r="Y3761" s="62"/>
      <c r="Z3761" s="48">
        <f t="shared" si="966"/>
        <v>0</v>
      </c>
      <c r="AA3761" s="457"/>
      <c r="AB3761" s="55">
        <f t="shared" si="958"/>
        <v>0</v>
      </c>
      <c r="AC3761" s="55">
        <f>IF(A_Stammdaten!$B$25="ja",D_SAV!AA3761,D_SAV!AB3761)</f>
        <v>0</v>
      </c>
      <c r="AD3761" s="478">
        <f>IF(AC3761=0,0,IF(U3761-(con_EOGJahr-D_SAV!E3761)&lt;=0,AC3761,AC3761/V3761))</f>
        <v>0</v>
      </c>
      <c r="AE3761" s="478">
        <f>IFERROR(IF(AND(VLOOKUP(D3761,rng_ND,5,FALSE)="Ja",D_SAV!T3761="degressiv"),D_SAV!AC3761*Y3761/100,0),0)</f>
        <v>0</v>
      </c>
      <c r="AF3761" s="55">
        <f>IFERROR(IF(VLOOKUP(D3761,rng_ND,5,FALSE)="Ja",MAX(D_SAV!AD3761:AE3761),D_SAV!AD3761),0)</f>
        <v>0</v>
      </c>
      <c r="AG3761" s="55">
        <f t="shared" si="959"/>
        <v>0</v>
      </c>
      <c r="AH3761" s="55">
        <f t="shared" si="960"/>
        <v>0</v>
      </c>
      <c r="AI3761" s="55">
        <f t="shared" si="961"/>
        <v>0</v>
      </c>
      <c r="AJ3761" s="55">
        <f t="shared" si="962"/>
        <v>0</v>
      </c>
      <c r="AK3761" s="55">
        <f t="shared" si="953"/>
        <v>0</v>
      </c>
      <c r="AL3761" s="55">
        <f t="shared" si="954"/>
        <v>0</v>
      </c>
      <c r="AM3761" s="55">
        <f t="shared" si="955"/>
        <v>0</v>
      </c>
    </row>
    <row r="3762" spans="1:39" x14ac:dyDescent="0.25">
      <c r="A3762" s="47">
        <v>3758</v>
      </c>
      <c r="B3762" s="358" t="str">
        <f>IF(AND(E3762&lt;&gt;0,D3762&lt;&gt;0,F3762&lt;&gt;0),IF(C3762&lt;&gt;0,CONCATENATE(C3762,"-AGr",VLOOKUP(D3762,Listen!$A$2:$G$45,7,FALSE),"-",E3762,"-",F3762,),CONCATENATE("AGr",VLOOKUP(D3762,Listen!$A$2:$G$45,7,FALSE),"-",E3762,"-",F3762)),"keine vollständige ID")</f>
        <v>keine vollständige ID</v>
      </c>
      <c r="C3762" s="359">
        <f>'[2]III_SAV-Details_NB'!B3768</f>
        <v>0</v>
      </c>
      <c r="D3762" s="359">
        <f>'[2]III_SAV-Details_NB'!C3768</f>
        <v>0</v>
      </c>
      <c r="E3762" s="359">
        <f>'[2]III_SAV-Details_NB'!D3768</f>
        <v>0</v>
      </c>
      <c r="F3762" s="490"/>
      <c r="G3762" s="281">
        <f>'[2]III_SAV-Details_NB'!X3768</f>
        <v>0</v>
      </c>
      <c r="H3762" s="281">
        <f t="shared" si="956"/>
        <v>0</v>
      </c>
      <c r="I3762" s="281">
        <f>IF(con_EOGJahr=2025,'[2]III_SAV-Details_NB'!AA3768,IF(con_EOGJahr=2026,'[2]III_SAV-Details_NB'!AB3768,'[2]III_SAV-Details_NB'!AC3768))</f>
        <v>0</v>
      </c>
      <c r="J3762" s="282"/>
      <c r="K3762" s="282"/>
      <c r="L3762" s="282"/>
      <c r="M3762" s="282"/>
      <c r="N3762" s="282"/>
      <c r="O3762" s="282"/>
      <c r="P3762" s="52">
        <f t="shared" si="957"/>
        <v>0</v>
      </c>
      <c r="Q3762" s="60"/>
      <c r="R3762" s="53">
        <f t="shared" si="963"/>
        <v>0</v>
      </c>
      <c r="S3762" s="59"/>
      <c r="T3762" s="61"/>
      <c r="U3762" s="342" t="str">
        <f t="shared" si="967"/>
        <v>k.A.</v>
      </c>
      <c r="V3762" s="343" t="str">
        <f t="shared" si="964"/>
        <v>k.A.</v>
      </c>
      <c r="W3762" s="343" t="str">
        <f>IFERROR(IF(OR($D3762="",$E3762=0,con_Ende=0),"k.A.",IF(VLOOKUP($D3762,rng_ND,5,0)="Nein",VLOOKUP($D3762,rng_ND,2,FALSE),MIN(VLOOKUP($D3762,rng_ND,2,FALSE),A_Stammdaten!$B$19-D_SAV!$E3762+1))),"k.A.")</f>
        <v>k.A.</v>
      </c>
      <c r="X3762" s="343" t="str">
        <f t="shared" si="965"/>
        <v>k.A.</v>
      </c>
      <c r="Y3762" s="62"/>
      <c r="Z3762" s="48">
        <f t="shared" si="966"/>
        <v>0</v>
      </c>
      <c r="AA3762" s="457"/>
      <c r="AB3762" s="55">
        <f t="shared" si="958"/>
        <v>0</v>
      </c>
      <c r="AC3762" s="55">
        <f>IF(A_Stammdaten!$B$25="ja",D_SAV!AA3762,D_SAV!AB3762)</f>
        <v>0</v>
      </c>
      <c r="AD3762" s="478">
        <f>IF(AC3762=0,0,IF(U3762-(con_EOGJahr-D_SAV!E3762)&lt;=0,AC3762,AC3762/V3762))</f>
        <v>0</v>
      </c>
      <c r="AE3762" s="478">
        <f>IFERROR(IF(AND(VLOOKUP(D3762,rng_ND,5,FALSE)="Ja",D_SAV!T3762="degressiv"),D_SAV!AC3762*Y3762/100,0),0)</f>
        <v>0</v>
      </c>
      <c r="AF3762" s="55">
        <f>IFERROR(IF(VLOOKUP(D3762,rng_ND,5,FALSE)="Ja",MAX(D_SAV!AD3762:AE3762),D_SAV!AD3762),0)</f>
        <v>0</v>
      </c>
      <c r="AG3762" s="55">
        <f t="shared" si="959"/>
        <v>0</v>
      </c>
      <c r="AH3762" s="55">
        <f t="shared" si="960"/>
        <v>0</v>
      </c>
      <c r="AI3762" s="55">
        <f t="shared" si="961"/>
        <v>0</v>
      </c>
      <c r="AJ3762" s="55">
        <f t="shared" si="962"/>
        <v>0</v>
      </c>
      <c r="AK3762" s="55">
        <f t="shared" si="953"/>
        <v>0</v>
      </c>
      <c r="AL3762" s="55">
        <f t="shared" si="954"/>
        <v>0</v>
      </c>
      <c r="AM3762" s="55">
        <f t="shared" si="955"/>
        <v>0</v>
      </c>
    </row>
    <row r="3763" spans="1:39" x14ac:dyDescent="0.25">
      <c r="A3763" s="47">
        <v>3759</v>
      </c>
      <c r="B3763" s="358" t="str">
        <f>IF(AND(E3763&lt;&gt;0,D3763&lt;&gt;0,F3763&lt;&gt;0),IF(C3763&lt;&gt;0,CONCATENATE(C3763,"-AGr",VLOOKUP(D3763,Listen!$A$2:$G$45,7,FALSE),"-",E3763,"-",F3763,),CONCATENATE("AGr",VLOOKUP(D3763,Listen!$A$2:$G$45,7,FALSE),"-",E3763,"-",F3763)),"keine vollständige ID")</f>
        <v>keine vollständige ID</v>
      </c>
      <c r="C3763" s="359">
        <f>'[2]III_SAV-Details_NB'!B3769</f>
        <v>0</v>
      </c>
      <c r="D3763" s="359">
        <f>'[2]III_SAV-Details_NB'!C3769</f>
        <v>0</v>
      </c>
      <c r="E3763" s="359">
        <f>'[2]III_SAV-Details_NB'!D3769</f>
        <v>0</v>
      </c>
      <c r="F3763" s="490"/>
      <c r="G3763" s="281">
        <f>'[2]III_SAV-Details_NB'!X3769</f>
        <v>0</v>
      </c>
      <c r="H3763" s="281">
        <f t="shared" si="956"/>
        <v>0</v>
      </c>
      <c r="I3763" s="281">
        <f>IF(con_EOGJahr=2025,'[2]III_SAV-Details_NB'!AA3769,IF(con_EOGJahr=2026,'[2]III_SAV-Details_NB'!AB3769,'[2]III_SAV-Details_NB'!AC3769))</f>
        <v>0</v>
      </c>
      <c r="J3763" s="282"/>
      <c r="K3763" s="282"/>
      <c r="L3763" s="282"/>
      <c r="M3763" s="282"/>
      <c r="N3763" s="282"/>
      <c r="O3763" s="282"/>
      <c r="P3763" s="52">
        <f t="shared" si="957"/>
        <v>0</v>
      </c>
      <c r="Q3763" s="60"/>
      <c r="R3763" s="53">
        <f t="shared" si="963"/>
        <v>0</v>
      </c>
      <c r="S3763" s="59"/>
      <c r="T3763" s="61"/>
      <c r="U3763" s="342" t="str">
        <f t="shared" si="967"/>
        <v>k.A.</v>
      </c>
      <c r="V3763" s="343" t="str">
        <f t="shared" si="964"/>
        <v>k.A.</v>
      </c>
      <c r="W3763" s="343" t="str">
        <f>IFERROR(IF(OR($D3763="",$E3763=0,con_Ende=0),"k.A.",IF(VLOOKUP($D3763,rng_ND,5,0)="Nein",VLOOKUP($D3763,rng_ND,2,FALSE),MIN(VLOOKUP($D3763,rng_ND,2,FALSE),A_Stammdaten!$B$19-D_SAV!$E3763+1))),"k.A.")</f>
        <v>k.A.</v>
      </c>
      <c r="X3763" s="343" t="str">
        <f t="shared" si="965"/>
        <v>k.A.</v>
      </c>
      <c r="Y3763" s="62"/>
      <c r="Z3763" s="48">
        <f t="shared" si="966"/>
        <v>0</v>
      </c>
      <c r="AA3763" s="457"/>
      <c r="AB3763" s="55">
        <f t="shared" si="958"/>
        <v>0</v>
      </c>
      <c r="AC3763" s="55">
        <f>IF(A_Stammdaten!$B$25="ja",D_SAV!AA3763,D_SAV!AB3763)</f>
        <v>0</v>
      </c>
      <c r="AD3763" s="478">
        <f>IF(AC3763=0,0,IF(U3763-(con_EOGJahr-D_SAV!E3763)&lt;=0,AC3763,AC3763/V3763))</f>
        <v>0</v>
      </c>
      <c r="AE3763" s="478">
        <f>IFERROR(IF(AND(VLOOKUP(D3763,rng_ND,5,FALSE)="Ja",D_SAV!T3763="degressiv"),D_SAV!AC3763*Y3763/100,0),0)</f>
        <v>0</v>
      </c>
      <c r="AF3763" s="55">
        <f>IFERROR(IF(VLOOKUP(D3763,rng_ND,5,FALSE)="Ja",MAX(D_SAV!AD3763:AE3763),D_SAV!AD3763),0)</f>
        <v>0</v>
      </c>
      <c r="AG3763" s="55">
        <f t="shared" si="959"/>
        <v>0</v>
      </c>
      <c r="AH3763" s="55">
        <f t="shared" si="960"/>
        <v>0</v>
      </c>
      <c r="AI3763" s="55">
        <f t="shared" si="961"/>
        <v>0</v>
      </c>
      <c r="AJ3763" s="55">
        <f t="shared" si="962"/>
        <v>0</v>
      </c>
      <c r="AK3763" s="55">
        <f t="shared" si="953"/>
        <v>0</v>
      </c>
      <c r="AL3763" s="55">
        <f t="shared" si="954"/>
        <v>0</v>
      </c>
      <c r="AM3763" s="55">
        <f t="shared" si="955"/>
        <v>0</v>
      </c>
    </row>
    <row r="3764" spans="1:39" x14ac:dyDescent="0.25">
      <c r="A3764" s="47">
        <v>3760</v>
      </c>
      <c r="B3764" s="358" t="str">
        <f>IF(AND(E3764&lt;&gt;0,D3764&lt;&gt;0,F3764&lt;&gt;0),IF(C3764&lt;&gt;0,CONCATENATE(C3764,"-AGr",VLOOKUP(D3764,Listen!$A$2:$G$45,7,FALSE),"-",E3764,"-",F3764,),CONCATENATE("AGr",VLOOKUP(D3764,Listen!$A$2:$G$45,7,FALSE),"-",E3764,"-",F3764)),"keine vollständige ID")</f>
        <v>keine vollständige ID</v>
      </c>
      <c r="C3764" s="359">
        <f>'[2]III_SAV-Details_NB'!B3770</f>
        <v>0</v>
      </c>
      <c r="D3764" s="359">
        <f>'[2]III_SAV-Details_NB'!C3770</f>
        <v>0</v>
      </c>
      <c r="E3764" s="359">
        <f>'[2]III_SAV-Details_NB'!D3770</f>
        <v>0</v>
      </c>
      <c r="F3764" s="490"/>
      <c r="G3764" s="281">
        <f>'[2]III_SAV-Details_NB'!X3770</f>
        <v>0</v>
      </c>
      <c r="H3764" s="281">
        <f t="shared" si="956"/>
        <v>0</v>
      </c>
      <c r="I3764" s="281">
        <f>IF(con_EOGJahr=2025,'[2]III_SAV-Details_NB'!AA3770,IF(con_EOGJahr=2026,'[2]III_SAV-Details_NB'!AB3770,'[2]III_SAV-Details_NB'!AC3770))</f>
        <v>0</v>
      </c>
      <c r="J3764" s="282"/>
      <c r="K3764" s="282"/>
      <c r="L3764" s="282"/>
      <c r="M3764" s="282"/>
      <c r="N3764" s="282"/>
      <c r="O3764" s="282"/>
      <c r="P3764" s="52">
        <f t="shared" si="957"/>
        <v>0</v>
      </c>
      <c r="Q3764" s="60"/>
      <c r="R3764" s="53">
        <f t="shared" si="963"/>
        <v>0</v>
      </c>
      <c r="S3764" s="59"/>
      <c r="T3764" s="61"/>
      <c r="U3764" s="342" t="str">
        <f t="shared" si="967"/>
        <v>k.A.</v>
      </c>
      <c r="V3764" s="343" t="str">
        <f t="shared" si="964"/>
        <v>k.A.</v>
      </c>
      <c r="W3764" s="343" t="str">
        <f>IFERROR(IF(OR($D3764="",$E3764=0,con_Ende=0),"k.A.",IF(VLOOKUP($D3764,rng_ND,5,0)="Nein",VLOOKUP($D3764,rng_ND,2,FALSE),MIN(VLOOKUP($D3764,rng_ND,2,FALSE),A_Stammdaten!$B$19-D_SAV!$E3764+1))),"k.A.")</f>
        <v>k.A.</v>
      </c>
      <c r="X3764" s="343" t="str">
        <f t="shared" si="965"/>
        <v>k.A.</v>
      </c>
      <c r="Y3764" s="62"/>
      <c r="Z3764" s="48">
        <f t="shared" si="966"/>
        <v>0</v>
      </c>
      <c r="AA3764" s="457"/>
      <c r="AB3764" s="55">
        <f t="shared" si="958"/>
        <v>0</v>
      </c>
      <c r="AC3764" s="55">
        <f>IF(A_Stammdaten!$B$25="ja",D_SAV!AA3764,D_SAV!AB3764)</f>
        <v>0</v>
      </c>
      <c r="AD3764" s="478">
        <f>IF(AC3764=0,0,IF(U3764-(con_EOGJahr-D_SAV!E3764)&lt;=0,AC3764,AC3764/V3764))</f>
        <v>0</v>
      </c>
      <c r="AE3764" s="478">
        <f>IFERROR(IF(AND(VLOOKUP(D3764,rng_ND,5,FALSE)="Ja",D_SAV!T3764="degressiv"),D_SAV!AC3764*Y3764/100,0),0)</f>
        <v>0</v>
      </c>
      <c r="AF3764" s="55">
        <f>IFERROR(IF(VLOOKUP(D3764,rng_ND,5,FALSE)="Ja",MAX(D_SAV!AD3764:AE3764),D_SAV!AD3764),0)</f>
        <v>0</v>
      </c>
      <c r="AG3764" s="55">
        <f t="shared" si="959"/>
        <v>0</v>
      </c>
      <c r="AH3764" s="55">
        <f t="shared" si="960"/>
        <v>0</v>
      </c>
      <c r="AI3764" s="55">
        <f t="shared" si="961"/>
        <v>0</v>
      </c>
      <c r="AJ3764" s="55">
        <f t="shared" si="962"/>
        <v>0</v>
      </c>
      <c r="AK3764" s="55">
        <f t="shared" si="953"/>
        <v>0</v>
      </c>
      <c r="AL3764" s="55">
        <f t="shared" si="954"/>
        <v>0</v>
      </c>
      <c r="AM3764" s="55">
        <f t="shared" si="955"/>
        <v>0</v>
      </c>
    </row>
    <row r="3765" spans="1:39" x14ac:dyDescent="0.25">
      <c r="A3765" s="47">
        <v>3761</v>
      </c>
      <c r="B3765" s="358" t="str">
        <f>IF(AND(E3765&lt;&gt;0,D3765&lt;&gt;0,F3765&lt;&gt;0),IF(C3765&lt;&gt;0,CONCATENATE(C3765,"-AGr",VLOOKUP(D3765,Listen!$A$2:$G$45,7,FALSE),"-",E3765,"-",F3765,),CONCATENATE("AGr",VLOOKUP(D3765,Listen!$A$2:$G$45,7,FALSE),"-",E3765,"-",F3765)),"keine vollständige ID")</f>
        <v>keine vollständige ID</v>
      </c>
      <c r="C3765" s="359">
        <f>'[2]III_SAV-Details_NB'!B3771</f>
        <v>0</v>
      </c>
      <c r="D3765" s="359">
        <f>'[2]III_SAV-Details_NB'!C3771</f>
        <v>0</v>
      </c>
      <c r="E3765" s="359">
        <f>'[2]III_SAV-Details_NB'!D3771</f>
        <v>0</v>
      </c>
      <c r="F3765" s="490"/>
      <c r="G3765" s="281">
        <f>'[2]III_SAV-Details_NB'!X3771</f>
        <v>0</v>
      </c>
      <c r="H3765" s="281">
        <f t="shared" si="956"/>
        <v>0</v>
      </c>
      <c r="I3765" s="281">
        <f>IF(con_EOGJahr=2025,'[2]III_SAV-Details_NB'!AA3771,IF(con_EOGJahr=2026,'[2]III_SAV-Details_NB'!AB3771,'[2]III_SAV-Details_NB'!AC3771))</f>
        <v>0</v>
      </c>
      <c r="J3765" s="282"/>
      <c r="K3765" s="282"/>
      <c r="L3765" s="282"/>
      <c r="M3765" s="282"/>
      <c r="N3765" s="282"/>
      <c r="O3765" s="282"/>
      <c r="P3765" s="52">
        <f t="shared" si="957"/>
        <v>0</v>
      </c>
      <c r="Q3765" s="60"/>
      <c r="R3765" s="53">
        <f t="shared" si="963"/>
        <v>0</v>
      </c>
      <c r="S3765" s="59"/>
      <c r="T3765" s="61"/>
      <c r="U3765" s="342" t="str">
        <f t="shared" si="967"/>
        <v>k.A.</v>
      </c>
      <c r="V3765" s="343" t="str">
        <f t="shared" si="964"/>
        <v>k.A.</v>
      </c>
      <c r="W3765" s="343" t="str">
        <f>IFERROR(IF(OR($D3765="",$E3765=0,con_Ende=0),"k.A.",IF(VLOOKUP($D3765,rng_ND,5,0)="Nein",VLOOKUP($D3765,rng_ND,2,FALSE),MIN(VLOOKUP($D3765,rng_ND,2,FALSE),A_Stammdaten!$B$19-D_SAV!$E3765+1))),"k.A.")</f>
        <v>k.A.</v>
      </c>
      <c r="X3765" s="343" t="str">
        <f t="shared" si="965"/>
        <v>k.A.</v>
      </c>
      <c r="Y3765" s="62"/>
      <c r="Z3765" s="48">
        <f t="shared" si="966"/>
        <v>0</v>
      </c>
      <c r="AA3765" s="457"/>
      <c r="AB3765" s="55">
        <f t="shared" si="958"/>
        <v>0</v>
      </c>
      <c r="AC3765" s="55">
        <f>IF(A_Stammdaten!$B$25="ja",D_SAV!AA3765,D_SAV!AB3765)</f>
        <v>0</v>
      </c>
      <c r="AD3765" s="478">
        <f>IF(AC3765=0,0,IF(U3765-(con_EOGJahr-D_SAV!E3765)&lt;=0,AC3765,AC3765/V3765))</f>
        <v>0</v>
      </c>
      <c r="AE3765" s="478">
        <f>IFERROR(IF(AND(VLOOKUP(D3765,rng_ND,5,FALSE)="Ja",D_SAV!T3765="degressiv"),D_SAV!AC3765*Y3765/100,0),0)</f>
        <v>0</v>
      </c>
      <c r="AF3765" s="55">
        <f>IFERROR(IF(VLOOKUP(D3765,rng_ND,5,FALSE)="Ja",MAX(D_SAV!AD3765:AE3765),D_SAV!AD3765),0)</f>
        <v>0</v>
      </c>
      <c r="AG3765" s="55">
        <f t="shared" si="959"/>
        <v>0</v>
      </c>
      <c r="AH3765" s="55">
        <f t="shared" si="960"/>
        <v>0</v>
      </c>
      <c r="AI3765" s="55">
        <f t="shared" si="961"/>
        <v>0</v>
      </c>
      <c r="AJ3765" s="55">
        <f t="shared" si="962"/>
        <v>0</v>
      </c>
      <c r="AK3765" s="55">
        <f t="shared" si="953"/>
        <v>0</v>
      </c>
      <c r="AL3765" s="55">
        <f t="shared" si="954"/>
        <v>0</v>
      </c>
      <c r="AM3765" s="55">
        <f t="shared" si="955"/>
        <v>0</v>
      </c>
    </row>
    <row r="3766" spans="1:39" x14ac:dyDescent="0.25">
      <c r="A3766" s="47">
        <v>3762</v>
      </c>
      <c r="B3766" s="358" t="str">
        <f>IF(AND(E3766&lt;&gt;0,D3766&lt;&gt;0,F3766&lt;&gt;0),IF(C3766&lt;&gt;0,CONCATENATE(C3766,"-AGr",VLOOKUP(D3766,Listen!$A$2:$G$45,7,FALSE),"-",E3766,"-",F3766,),CONCATENATE("AGr",VLOOKUP(D3766,Listen!$A$2:$G$45,7,FALSE),"-",E3766,"-",F3766)),"keine vollständige ID")</f>
        <v>keine vollständige ID</v>
      </c>
      <c r="C3766" s="359">
        <f>'[2]III_SAV-Details_NB'!B3772</f>
        <v>0</v>
      </c>
      <c r="D3766" s="359">
        <f>'[2]III_SAV-Details_NB'!C3772</f>
        <v>0</v>
      </c>
      <c r="E3766" s="359">
        <f>'[2]III_SAV-Details_NB'!D3772</f>
        <v>0</v>
      </c>
      <c r="F3766" s="490"/>
      <c r="G3766" s="281">
        <f>'[2]III_SAV-Details_NB'!X3772</f>
        <v>0</v>
      </c>
      <c r="H3766" s="281">
        <f t="shared" si="956"/>
        <v>0</v>
      </c>
      <c r="I3766" s="281">
        <f>IF(con_EOGJahr=2025,'[2]III_SAV-Details_NB'!AA3772,IF(con_EOGJahr=2026,'[2]III_SAV-Details_NB'!AB3772,'[2]III_SAV-Details_NB'!AC3772))</f>
        <v>0</v>
      </c>
      <c r="J3766" s="282"/>
      <c r="K3766" s="282"/>
      <c r="L3766" s="282"/>
      <c r="M3766" s="282"/>
      <c r="N3766" s="282"/>
      <c r="O3766" s="282"/>
      <c r="P3766" s="52">
        <f t="shared" si="957"/>
        <v>0</v>
      </c>
      <c r="Q3766" s="60"/>
      <c r="R3766" s="53">
        <f t="shared" si="963"/>
        <v>0</v>
      </c>
      <c r="S3766" s="59"/>
      <c r="T3766" s="61"/>
      <c r="U3766" s="342" t="str">
        <f t="shared" si="967"/>
        <v>k.A.</v>
      </c>
      <c r="V3766" s="343" t="str">
        <f t="shared" si="964"/>
        <v>k.A.</v>
      </c>
      <c r="W3766" s="343" t="str">
        <f>IFERROR(IF(OR($D3766="",$E3766=0,con_Ende=0),"k.A.",IF(VLOOKUP($D3766,rng_ND,5,0)="Nein",VLOOKUP($D3766,rng_ND,2,FALSE),MIN(VLOOKUP($D3766,rng_ND,2,FALSE),A_Stammdaten!$B$19-D_SAV!$E3766+1))),"k.A.")</f>
        <v>k.A.</v>
      </c>
      <c r="X3766" s="343" t="str">
        <f t="shared" si="965"/>
        <v>k.A.</v>
      </c>
      <c r="Y3766" s="62"/>
      <c r="Z3766" s="48">
        <f t="shared" si="966"/>
        <v>0</v>
      </c>
      <c r="AA3766" s="457"/>
      <c r="AB3766" s="55">
        <f t="shared" si="958"/>
        <v>0</v>
      </c>
      <c r="AC3766" s="55">
        <f>IF(A_Stammdaten!$B$25="ja",D_SAV!AA3766,D_SAV!AB3766)</f>
        <v>0</v>
      </c>
      <c r="AD3766" s="478">
        <f>IF(AC3766=0,0,IF(U3766-(con_EOGJahr-D_SAV!E3766)&lt;=0,AC3766,AC3766/V3766))</f>
        <v>0</v>
      </c>
      <c r="AE3766" s="478">
        <f>IFERROR(IF(AND(VLOOKUP(D3766,rng_ND,5,FALSE)="Ja",D_SAV!T3766="degressiv"),D_SAV!AC3766*Y3766/100,0),0)</f>
        <v>0</v>
      </c>
      <c r="AF3766" s="55">
        <f>IFERROR(IF(VLOOKUP(D3766,rng_ND,5,FALSE)="Ja",MAX(D_SAV!AD3766:AE3766),D_SAV!AD3766),0)</f>
        <v>0</v>
      </c>
      <c r="AG3766" s="55">
        <f t="shared" si="959"/>
        <v>0</v>
      </c>
      <c r="AH3766" s="55">
        <f t="shared" si="960"/>
        <v>0</v>
      </c>
      <c r="AI3766" s="55">
        <f t="shared" si="961"/>
        <v>0</v>
      </c>
      <c r="AJ3766" s="55">
        <f t="shared" si="962"/>
        <v>0</v>
      </c>
      <c r="AK3766" s="55">
        <f t="shared" si="953"/>
        <v>0</v>
      </c>
      <c r="AL3766" s="55">
        <f t="shared" si="954"/>
        <v>0</v>
      </c>
      <c r="AM3766" s="55">
        <f t="shared" si="955"/>
        <v>0</v>
      </c>
    </row>
    <row r="3767" spans="1:39" x14ac:dyDescent="0.25">
      <c r="A3767" s="47">
        <v>3763</v>
      </c>
      <c r="B3767" s="358" t="str">
        <f>IF(AND(E3767&lt;&gt;0,D3767&lt;&gt;0,F3767&lt;&gt;0),IF(C3767&lt;&gt;0,CONCATENATE(C3767,"-AGr",VLOOKUP(D3767,Listen!$A$2:$G$45,7,FALSE),"-",E3767,"-",F3767,),CONCATENATE("AGr",VLOOKUP(D3767,Listen!$A$2:$G$45,7,FALSE),"-",E3767,"-",F3767)),"keine vollständige ID")</f>
        <v>keine vollständige ID</v>
      </c>
      <c r="C3767" s="359">
        <f>'[2]III_SAV-Details_NB'!B3773</f>
        <v>0</v>
      </c>
      <c r="D3767" s="359">
        <f>'[2]III_SAV-Details_NB'!C3773</f>
        <v>0</v>
      </c>
      <c r="E3767" s="359">
        <f>'[2]III_SAV-Details_NB'!D3773</f>
        <v>0</v>
      </c>
      <c r="F3767" s="490"/>
      <c r="G3767" s="281">
        <f>'[2]III_SAV-Details_NB'!X3773</f>
        <v>0</v>
      </c>
      <c r="H3767" s="281">
        <f t="shared" si="956"/>
        <v>0</v>
      </c>
      <c r="I3767" s="281">
        <f>IF(con_EOGJahr=2025,'[2]III_SAV-Details_NB'!AA3773,IF(con_EOGJahr=2026,'[2]III_SAV-Details_NB'!AB3773,'[2]III_SAV-Details_NB'!AC3773))</f>
        <v>0</v>
      </c>
      <c r="J3767" s="282"/>
      <c r="K3767" s="282"/>
      <c r="L3767" s="282"/>
      <c r="M3767" s="282"/>
      <c r="N3767" s="282"/>
      <c r="O3767" s="282"/>
      <c r="P3767" s="52">
        <f t="shared" si="957"/>
        <v>0</v>
      </c>
      <c r="Q3767" s="60"/>
      <c r="R3767" s="53">
        <f t="shared" si="963"/>
        <v>0</v>
      </c>
      <c r="S3767" s="59"/>
      <c r="T3767" s="61"/>
      <c r="U3767" s="342" t="str">
        <f t="shared" si="967"/>
        <v>k.A.</v>
      </c>
      <c r="V3767" s="343" t="str">
        <f t="shared" si="964"/>
        <v>k.A.</v>
      </c>
      <c r="W3767" s="343" t="str">
        <f>IFERROR(IF(OR($D3767="",$E3767=0,con_Ende=0),"k.A.",IF(VLOOKUP($D3767,rng_ND,5,0)="Nein",VLOOKUP($D3767,rng_ND,2,FALSE),MIN(VLOOKUP($D3767,rng_ND,2,FALSE),A_Stammdaten!$B$19-D_SAV!$E3767+1))),"k.A.")</f>
        <v>k.A.</v>
      </c>
      <c r="X3767" s="343" t="str">
        <f t="shared" si="965"/>
        <v>k.A.</v>
      </c>
      <c r="Y3767" s="62"/>
      <c r="Z3767" s="48">
        <f t="shared" si="966"/>
        <v>0</v>
      </c>
      <c r="AA3767" s="457"/>
      <c r="AB3767" s="55">
        <f t="shared" si="958"/>
        <v>0</v>
      </c>
      <c r="AC3767" s="55">
        <f>IF(A_Stammdaten!$B$25="ja",D_SAV!AA3767,D_SAV!AB3767)</f>
        <v>0</v>
      </c>
      <c r="AD3767" s="478">
        <f>IF(AC3767=0,0,IF(U3767-(con_EOGJahr-D_SAV!E3767)&lt;=0,AC3767,AC3767/V3767))</f>
        <v>0</v>
      </c>
      <c r="AE3767" s="478">
        <f>IFERROR(IF(AND(VLOOKUP(D3767,rng_ND,5,FALSE)="Ja",D_SAV!T3767="degressiv"),D_SAV!AC3767*Y3767/100,0),0)</f>
        <v>0</v>
      </c>
      <c r="AF3767" s="55">
        <f>IFERROR(IF(VLOOKUP(D3767,rng_ND,5,FALSE)="Ja",MAX(D_SAV!AD3767:AE3767),D_SAV!AD3767),0)</f>
        <v>0</v>
      </c>
      <c r="AG3767" s="55">
        <f t="shared" si="959"/>
        <v>0</v>
      </c>
      <c r="AH3767" s="55">
        <f t="shared" si="960"/>
        <v>0</v>
      </c>
      <c r="AI3767" s="55">
        <f t="shared" si="961"/>
        <v>0</v>
      </c>
      <c r="AJ3767" s="55">
        <f t="shared" si="962"/>
        <v>0</v>
      </c>
      <c r="AK3767" s="55">
        <f t="shared" si="953"/>
        <v>0</v>
      </c>
      <c r="AL3767" s="55">
        <f t="shared" si="954"/>
        <v>0</v>
      </c>
      <c r="AM3767" s="55">
        <f t="shared" si="955"/>
        <v>0</v>
      </c>
    </row>
    <row r="3768" spans="1:39" x14ac:dyDescent="0.25">
      <c r="A3768" s="47">
        <v>3764</v>
      </c>
      <c r="B3768" s="358" t="str">
        <f>IF(AND(E3768&lt;&gt;0,D3768&lt;&gt;0,F3768&lt;&gt;0),IF(C3768&lt;&gt;0,CONCATENATE(C3768,"-AGr",VLOOKUP(D3768,Listen!$A$2:$G$45,7,FALSE),"-",E3768,"-",F3768,),CONCATENATE("AGr",VLOOKUP(D3768,Listen!$A$2:$G$45,7,FALSE),"-",E3768,"-",F3768)),"keine vollständige ID")</f>
        <v>keine vollständige ID</v>
      </c>
      <c r="C3768" s="359">
        <f>'[2]III_SAV-Details_NB'!B3774</f>
        <v>0</v>
      </c>
      <c r="D3768" s="359">
        <f>'[2]III_SAV-Details_NB'!C3774</f>
        <v>0</v>
      </c>
      <c r="E3768" s="359">
        <f>'[2]III_SAV-Details_NB'!D3774</f>
        <v>0</v>
      </c>
      <c r="F3768" s="490"/>
      <c r="G3768" s="281">
        <f>'[2]III_SAV-Details_NB'!X3774</f>
        <v>0</v>
      </c>
      <c r="H3768" s="281">
        <f t="shared" si="956"/>
        <v>0</v>
      </c>
      <c r="I3768" s="281">
        <f>IF(con_EOGJahr=2025,'[2]III_SAV-Details_NB'!AA3774,IF(con_EOGJahr=2026,'[2]III_SAV-Details_NB'!AB3774,'[2]III_SAV-Details_NB'!AC3774))</f>
        <v>0</v>
      </c>
      <c r="J3768" s="282"/>
      <c r="K3768" s="282"/>
      <c r="L3768" s="282"/>
      <c r="M3768" s="282"/>
      <c r="N3768" s="282"/>
      <c r="O3768" s="282"/>
      <c r="P3768" s="52">
        <f t="shared" si="957"/>
        <v>0</v>
      </c>
      <c r="Q3768" s="60"/>
      <c r="R3768" s="53">
        <f t="shared" si="963"/>
        <v>0</v>
      </c>
      <c r="S3768" s="59"/>
      <c r="T3768" s="61"/>
      <c r="U3768" s="342" t="str">
        <f t="shared" si="967"/>
        <v>k.A.</v>
      </c>
      <c r="V3768" s="343" t="str">
        <f t="shared" si="964"/>
        <v>k.A.</v>
      </c>
      <c r="W3768" s="343" t="str">
        <f>IFERROR(IF(OR($D3768="",$E3768=0,con_Ende=0),"k.A.",IF(VLOOKUP($D3768,rng_ND,5,0)="Nein",VLOOKUP($D3768,rng_ND,2,FALSE),MIN(VLOOKUP($D3768,rng_ND,2,FALSE),A_Stammdaten!$B$19-D_SAV!$E3768+1))),"k.A.")</f>
        <v>k.A.</v>
      </c>
      <c r="X3768" s="343" t="str">
        <f t="shared" si="965"/>
        <v>k.A.</v>
      </c>
      <c r="Y3768" s="62"/>
      <c r="Z3768" s="48">
        <f t="shared" si="966"/>
        <v>0</v>
      </c>
      <c r="AA3768" s="457"/>
      <c r="AB3768" s="55">
        <f t="shared" si="958"/>
        <v>0</v>
      </c>
      <c r="AC3768" s="55">
        <f>IF(A_Stammdaten!$B$25="ja",D_SAV!AA3768,D_SAV!AB3768)</f>
        <v>0</v>
      </c>
      <c r="AD3768" s="478">
        <f>IF(AC3768=0,0,IF(U3768-(con_EOGJahr-D_SAV!E3768)&lt;=0,AC3768,AC3768/V3768))</f>
        <v>0</v>
      </c>
      <c r="AE3768" s="478">
        <f>IFERROR(IF(AND(VLOOKUP(D3768,rng_ND,5,FALSE)="Ja",D_SAV!T3768="degressiv"),D_SAV!AC3768*Y3768/100,0),0)</f>
        <v>0</v>
      </c>
      <c r="AF3768" s="55">
        <f>IFERROR(IF(VLOOKUP(D3768,rng_ND,5,FALSE)="Ja",MAX(D_SAV!AD3768:AE3768),D_SAV!AD3768),0)</f>
        <v>0</v>
      </c>
      <c r="AG3768" s="55">
        <f t="shared" si="959"/>
        <v>0</v>
      </c>
      <c r="AH3768" s="55">
        <f t="shared" si="960"/>
        <v>0</v>
      </c>
      <c r="AI3768" s="55">
        <f t="shared" si="961"/>
        <v>0</v>
      </c>
      <c r="AJ3768" s="55">
        <f t="shared" si="962"/>
        <v>0</v>
      </c>
      <c r="AK3768" s="55">
        <f t="shared" si="953"/>
        <v>0</v>
      </c>
      <c r="AL3768" s="55">
        <f t="shared" si="954"/>
        <v>0</v>
      </c>
      <c r="AM3768" s="55">
        <f t="shared" si="955"/>
        <v>0</v>
      </c>
    </row>
    <row r="3769" spans="1:39" x14ac:dyDescent="0.25">
      <c r="A3769" s="47">
        <v>3765</v>
      </c>
      <c r="B3769" s="358" t="str">
        <f>IF(AND(E3769&lt;&gt;0,D3769&lt;&gt;0,F3769&lt;&gt;0),IF(C3769&lt;&gt;0,CONCATENATE(C3769,"-AGr",VLOOKUP(D3769,Listen!$A$2:$G$45,7,FALSE),"-",E3769,"-",F3769,),CONCATENATE("AGr",VLOOKUP(D3769,Listen!$A$2:$G$45,7,FALSE),"-",E3769,"-",F3769)),"keine vollständige ID")</f>
        <v>keine vollständige ID</v>
      </c>
      <c r="C3769" s="359">
        <f>'[2]III_SAV-Details_NB'!B3775</f>
        <v>0</v>
      </c>
      <c r="D3769" s="359">
        <f>'[2]III_SAV-Details_NB'!C3775</f>
        <v>0</v>
      </c>
      <c r="E3769" s="359">
        <f>'[2]III_SAV-Details_NB'!D3775</f>
        <v>0</v>
      </c>
      <c r="F3769" s="490"/>
      <c r="G3769" s="281">
        <f>'[2]III_SAV-Details_NB'!X3775</f>
        <v>0</v>
      </c>
      <c r="H3769" s="281">
        <f t="shared" si="956"/>
        <v>0</v>
      </c>
      <c r="I3769" s="281">
        <f>IF(con_EOGJahr=2025,'[2]III_SAV-Details_NB'!AA3775,IF(con_EOGJahr=2026,'[2]III_SAV-Details_NB'!AB3775,'[2]III_SAV-Details_NB'!AC3775))</f>
        <v>0</v>
      </c>
      <c r="J3769" s="282"/>
      <c r="K3769" s="282"/>
      <c r="L3769" s="282"/>
      <c r="M3769" s="282"/>
      <c r="N3769" s="282"/>
      <c r="O3769" s="282"/>
      <c r="P3769" s="52">
        <f t="shared" si="957"/>
        <v>0</v>
      </c>
      <c r="Q3769" s="60"/>
      <c r="R3769" s="53">
        <f t="shared" si="963"/>
        <v>0</v>
      </c>
      <c r="S3769" s="59"/>
      <c r="T3769" s="61"/>
      <c r="U3769" s="342" t="str">
        <f t="shared" si="967"/>
        <v>k.A.</v>
      </c>
      <c r="V3769" s="343" t="str">
        <f t="shared" si="964"/>
        <v>k.A.</v>
      </c>
      <c r="W3769" s="343" t="str">
        <f>IFERROR(IF(OR($D3769="",$E3769=0,con_Ende=0),"k.A.",IF(VLOOKUP($D3769,rng_ND,5,0)="Nein",VLOOKUP($D3769,rng_ND,2,FALSE),MIN(VLOOKUP($D3769,rng_ND,2,FALSE),A_Stammdaten!$B$19-D_SAV!$E3769+1))),"k.A.")</f>
        <v>k.A.</v>
      </c>
      <c r="X3769" s="343" t="str">
        <f t="shared" si="965"/>
        <v>k.A.</v>
      </c>
      <c r="Y3769" s="62"/>
      <c r="Z3769" s="48">
        <f t="shared" si="966"/>
        <v>0</v>
      </c>
      <c r="AA3769" s="457"/>
      <c r="AB3769" s="55">
        <f t="shared" si="958"/>
        <v>0</v>
      </c>
      <c r="AC3769" s="55">
        <f>IF(A_Stammdaten!$B$25="ja",D_SAV!AA3769,D_SAV!AB3769)</f>
        <v>0</v>
      </c>
      <c r="AD3769" s="478">
        <f>IF(AC3769=0,0,IF(U3769-(con_EOGJahr-D_SAV!E3769)&lt;=0,AC3769,AC3769/V3769))</f>
        <v>0</v>
      </c>
      <c r="AE3769" s="478">
        <f>IFERROR(IF(AND(VLOOKUP(D3769,rng_ND,5,FALSE)="Ja",D_SAV!T3769="degressiv"),D_SAV!AC3769*Y3769/100,0),0)</f>
        <v>0</v>
      </c>
      <c r="AF3769" s="55">
        <f>IFERROR(IF(VLOOKUP(D3769,rng_ND,5,FALSE)="Ja",MAX(D_SAV!AD3769:AE3769),D_SAV!AD3769),0)</f>
        <v>0</v>
      </c>
      <c r="AG3769" s="55">
        <f t="shared" si="959"/>
        <v>0</v>
      </c>
      <c r="AH3769" s="55">
        <f t="shared" si="960"/>
        <v>0</v>
      </c>
      <c r="AI3769" s="55">
        <f t="shared" si="961"/>
        <v>0</v>
      </c>
      <c r="AJ3769" s="55">
        <f t="shared" si="962"/>
        <v>0</v>
      </c>
      <c r="AK3769" s="55">
        <f t="shared" si="953"/>
        <v>0</v>
      </c>
      <c r="AL3769" s="55">
        <f t="shared" si="954"/>
        <v>0</v>
      </c>
      <c r="AM3769" s="55">
        <f t="shared" si="955"/>
        <v>0</v>
      </c>
    </row>
    <row r="3770" spans="1:39" x14ac:dyDescent="0.25">
      <c r="A3770" s="47">
        <v>3766</v>
      </c>
      <c r="B3770" s="358" t="str">
        <f>IF(AND(E3770&lt;&gt;0,D3770&lt;&gt;0,F3770&lt;&gt;0),IF(C3770&lt;&gt;0,CONCATENATE(C3770,"-AGr",VLOOKUP(D3770,Listen!$A$2:$G$45,7,FALSE),"-",E3770,"-",F3770,),CONCATENATE("AGr",VLOOKUP(D3770,Listen!$A$2:$G$45,7,FALSE),"-",E3770,"-",F3770)),"keine vollständige ID")</f>
        <v>keine vollständige ID</v>
      </c>
      <c r="C3770" s="359">
        <f>'[2]III_SAV-Details_NB'!B3776</f>
        <v>0</v>
      </c>
      <c r="D3770" s="359">
        <f>'[2]III_SAV-Details_NB'!C3776</f>
        <v>0</v>
      </c>
      <c r="E3770" s="359">
        <f>'[2]III_SAV-Details_NB'!D3776</f>
        <v>0</v>
      </c>
      <c r="F3770" s="490"/>
      <c r="G3770" s="281">
        <f>'[2]III_SAV-Details_NB'!X3776</f>
        <v>0</v>
      </c>
      <c r="H3770" s="281">
        <f t="shared" si="956"/>
        <v>0</v>
      </c>
      <c r="I3770" s="281">
        <f>IF(con_EOGJahr=2025,'[2]III_SAV-Details_NB'!AA3776,IF(con_EOGJahr=2026,'[2]III_SAV-Details_NB'!AB3776,'[2]III_SAV-Details_NB'!AC3776))</f>
        <v>0</v>
      </c>
      <c r="J3770" s="282"/>
      <c r="K3770" s="282"/>
      <c r="L3770" s="282"/>
      <c r="M3770" s="282"/>
      <c r="N3770" s="282"/>
      <c r="O3770" s="282"/>
      <c r="P3770" s="52">
        <f t="shared" si="957"/>
        <v>0</v>
      </c>
      <c r="Q3770" s="60"/>
      <c r="R3770" s="53">
        <f t="shared" si="963"/>
        <v>0</v>
      </c>
      <c r="S3770" s="59"/>
      <c r="T3770" s="61"/>
      <c r="U3770" s="342" t="str">
        <f t="shared" si="967"/>
        <v>k.A.</v>
      </c>
      <c r="V3770" s="343" t="str">
        <f t="shared" si="964"/>
        <v>k.A.</v>
      </c>
      <c r="W3770" s="343" t="str">
        <f>IFERROR(IF(OR($D3770="",$E3770=0,con_Ende=0),"k.A.",IF(VLOOKUP($D3770,rng_ND,5,0)="Nein",VLOOKUP($D3770,rng_ND,2,FALSE),MIN(VLOOKUP($D3770,rng_ND,2,FALSE),A_Stammdaten!$B$19-D_SAV!$E3770+1))),"k.A.")</f>
        <v>k.A.</v>
      </c>
      <c r="X3770" s="343" t="str">
        <f t="shared" si="965"/>
        <v>k.A.</v>
      </c>
      <c r="Y3770" s="62"/>
      <c r="Z3770" s="48">
        <f t="shared" si="966"/>
        <v>0</v>
      </c>
      <c r="AA3770" s="457"/>
      <c r="AB3770" s="55">
        <f t="shared" si="958"/>
        <v>0</v>
      </c>
      <c r="AC3770" s="55">
        <f>IF(A_Stammdaten!$B$25="ja",D_SAV!AA3770,D_SAV!AB3770)</f>
        <v>0</v>
      </c>
      <c r="AD3770" s="478">
        <f>IF(AC3770=0,0,IF(U3770-(con_EOGJahr-D_SAV!E3770)&lt;=0,AC3770,AC3770/V3770))</f>
        <v>0</v>
      </c>
      <c r="AE3770" s="478">
        <f>IFERROR(IF(AND(VLOOKUP(D3770,rng_ND,5,FALSE)="Ja",D_SAV!T3770="degressiv"),D_SAV!AC3770*Y3770/100,0),0)</f>
        <v>0</v>
      </c>
      <c r="AF3770" s="55">
        <f>IFERROR(IF(VLOOKUP(D3770,rng_ND,5,FALSE)="Ja",MAX(D_SAV!AD3770:AE3770),D_SAV!AD3770),0)</f>
        <v>0</v>
      </c>
      <c r="AG3770" s="55">
        <f t="shared" si="959"/>
        <v>0</v>
      </c>
      <c r="AH3770" s="55">
        <f t="shared" si="960"/>
        <v>0</v>
      </c>
      <c r="AI3770" s="55">
        <f t="shared" si="961"/>
        <v>0</v>
      </c>
      <c r="AJ3770" s="55">
        <f t="shared" si="962"/>
        <v>0</v>
      </c>
      <c r="AK3770" s="55">
        <f t="shared" si="953"/>
        <v>0</v>
      </c>
      <c r="AL3770" s="55">
        <f t="shared" si="954"/>
        <v>0</v>
      </c>
      <c r="AM3770" s="55">
        <f t="shared" si="955"/>
        <v>0</v>
      </c>
    </row>
    <row r="3771" spans="1:39" x14ac:dyDescent="0.25">
      <c r="A3771" s="47">
        <v>3767</v>
      </c>
      <c r="B3771" s="358" t="str">
        <f>IF(AND(E3771&lt;&gt;0,D3771&lt;&gt;0,F3771&lt;&gt;0),IF(C3771&lt;&gt;0,CONCATENATE(C3771,"-AGr",VLOOKUP(D3771,Listen!$A$2:$G$45,7,FALSE),"-",E3771,"-",F3771,),CONCATENATE("AGr",VLOOKUP(D3771,Listen!$A$2:$G$45,7,FALSE),"-",E3771,"-",F3771)),"keine vollständige ID")</f>
        <v>keine vollständige ID</v>
      </c>
      <c r="C3771" s="359">
        <f>'[2]III_SAV-Details_NB'!B3777</f>
        <v>0</v>
      </c>
      <c r="D3771" s="359">
        <f>'[2]III_SAV-Details_NB'!C3777</f>
        <v>0</v>
      </c>
      <c r="E3771" s="359">
        <f>'[2]III_SAV-Details_NB'!D3777</f>
        <v>0</v>
      </c>
      <c r="F3771" s="490"/>
      <c r="G3771" s="281">
        <f>'[2]III_SAV-Details_NB'!X3777</f>
        <v>0</v>
      </c>
      <c r="H3771" s="281">
        <f t="shared" si="956"/>
        <v>0</v>
      </c>
      <c r="I3771" s="281">
        <f>IF(con_EOGJahr=2025,'[2]III_SAV-Details_NB'!AA3777,IF(con_EOGJahr=2026,'[2]III_SAV-Details_NB'!AB3777,'[2]III_SAV-Details_NB'!AC3777))</f>
        <v>0</v>
      </c>
      <c r="J3771" s="282"/>
      <c r="K3771" s="282"/>
      <c r="L3771" s="282"/>
      <c r="M3771" s="282"/>
      <c r="N3771" s="282"/>
      <c r="O3771" s="282"/>
      <c r="P3771" s="52">
        <f t="shared" si="957"/>
        <v>0</v>
      </c>
      <c r="Q3771" s="60"/>
      <c r="R3771" s="53">
        <f t="shared" si="963"/>
        <v>0</v>
      </c>
      <c r="S3771" s="59"/>
      <c r="T3771" s="61"/>
      <c r="U3771" s="342" t="str">
        <f t="shared" si="967"/>
        <v>k.A.</v>
      </c>
      <c r="V3771" s="343" t="str">
        <f t="shared" si="964"/>
        <v>k.A.</v>
      </c>
      <c r="W3771" s="343" t="str">
        <f>IFERROR(IF(OR($D3771="",$E3771=0,con_Ende=0),"k.A.",IF(VLOOKUP($D3771,rng_ND,5,0)="Nein",VLOOKUP($D3771,rng_ND,2,FALSE),MIN(VLOOKUP($D3771,rng_ND,2,FALSE),A_Stammdaten!$B$19-D_SAV!$E3771+1))),"k.A.")</f>
        <v>k.A.</v>
      </c>
      <c r="X3771" s="343" t="str">
        <f t="shared" si="965"/>
        <v>k.A.</v>
      </c>
      <c r="Y3771" s="62"/>
      <c r="Z3771" s="48">
        <f t="shared" si="966"/>
        <v>0</v>
      </c>
      <c r="AA3771" s="457"/>
      <c r="AB3771" s="55">
        <f t="shared" si="958"/>
        <v>0</v>
      </c>
      <c r="AC3771" s="55">
        <f>IF(A_Stammdaten!$B$25="ja",D_SAV!AA3771,D_SAV!AB3771)</f>
        <v>0</v>
      </c>
      <c r="AD3771" s="478">
        <f>IF(AC3771=0,0,IF(U3771-(con_EOGJahr-D_SAV!E3771)&lt;=0,AC3771,AC3771/V3771))</f>
        <v>0</v>
      </c>
      <c r="AE3771" s="478">
        <f>IFERROR(IF(AND(VLOOKUP(D3771,rng_ND,5,FALSE)="Ja",D_SAV!T3771="degressiv"),D_SAV!AC3771*Y3771/100,0),0)</f>
        <v>0</v>
      </c>
      <c r="AF3771" s="55">
        <f>IFERROR(IF(VLOOKUP(D3771,rng_ND,5,FALSE)="Ja",MAX(D_SAV!AD3771:AE3771),D_SAV!AD3771),0)</f>
        <v>0</v>
      </c>
      <c r="AG3771" s="55">
        <f t="shared" si="959"/>
        <v>0</v>
      </c>
      <c r="AH3771" s="55">
        <f t="shared" si="960"/>
        <v>0</v>
      </c>
      <c r="AI3771" s="55">
        <f t="shared" si="961"/>
        <v>0</v>
      </c>
      <c r="AJ3771" s="55">
        <f t="shared" si="962"/>
        <v>0</v>
      </c>
      <c r="AK3771" s="55">
        <f t="shared" si="953"/>
        <v>0</v>
      </c>
      <c r="AL3771" s="55">
        <f t="shared" si="954"/>
        <v>0</v>
      </c>
      <c r="AM3771" s="55">
        <f t="shared" si="955"/>
        <v>0</v>
      </c>
    </row>
    <row r="3772" spans="1:39" x14ac:dyDescent="0.25">
      <c r="A3772" s="47">
        <v>3768</v>
      </c>
      <c r="B3772" s="358" t="str">
        <f>IF(AND(E3772&lt;&gt;0,D3772&lt;&gt;0,F3772&lt;&gt;0),IF(C3772&lt;&gt;0,CONCATENATE(C3772,"-AGr",VLOOKUP(D3772,Listen!$A$2:$G$45,7,FALSE),"-",E3772,"-",F3772,),CONCATENATE("AGr",VLOOKUP(D3772,Listen!$A$2:$G$45,7,FALSE),"-",E3772,"-",F3772)),"keine vollständige ID")</f>
        <v>keine vollständige ID</v>
      </c>
      <c r="C3772" s="359">
        <f>'[2]III_SAV-Details_NB'!B3778</f>
        <v>0</v>
      </c>
      <c r="D3772" s="359">
        <f>'[2]III_SAV-Details_NB'!C3778</f>
        <v>0</v>
      </c>
      <c r="E3772" s="359">
        <f>'[2]III_SAV-Details_NB'!D3778</f>
        <v>0</v>
      </c>
      <c r="F3772" s="490"/>
      <c r="G3772" s="281">
        <f>'[2]III_SAV-Details_NB'!X3778</f>
        <v>0</v>
      </c>
      <c r="H3772" s="281">
        <f t="shared" si="956"/>
        <v>0</v>
      </c>
      <c r="I3772" s="281">
        <f>IF(con_EOGJahr=2025,'[2]III_SAV-Details_NB'!AA3778,IF(con_EOGJahr=2026,'[2]III_SAV-Details_NB'!AB3778,'[2]III_SAV-Details_NB'!AC3778))</f>
        <v>0</v>
      </c>
      <c r="J3772" s="282"/>
      <c r="K3772" s="282"/>
      <c r="L3772" s="282"/>
      <c r="M3772" s="282"/>
      <c r="N3772" s="282"/>
      <c r="O3772" s="282"/>
      <c r="P3772" s="52">
        <f t="shared" si="957"/>
        <v>0</v>
      </c>
      <c r="Q3772" s="60"/>
      <c r="R3772" s="53">
        <f t="shared" si="963"/>
        <v>0</v>
      </c>
      <c r="S3772" s="59"/>
      <c r="T3772" s="61"/>
      <c r="U3772" s="342" t="str">
        <f t="shared" si="967"/>
        <v>k.A.</v>
      </c>
      <c r="V3772" s="343" t="str">
        <f t="shared" si="964"/>
        <v>k.A.</v>
      </c>
      <c r="W3772" s="343" t="str">
        <f>IFERROR(IF(OR($D3772="",$E3772=0,con_Ende=0),"k.A.",IF(VLOOKUP($D3772,rng_ND,5,0)="Nein",VLOOKUP($D3772,rng_ND,2,FALSE),MIN(VLOOKUP($D3772,rng_ND,2,FALSE),A_Stammdaten!$B$19-D_SAV!$E3772+1))),"k.A.")</f>
        <v>k.A.</v>
      </c>
      <c r="X3772" s="343" t="str">
        <f t="shared" si="965"/>
        <v>k.A.</v>
      </c>
      <c r="Y3772" s="62"/>
      <c r="Z3772" s="48">
        <f t="shared" si="966"/>
        <v>0</v>
      </c>
      <c r="AA3772" s="457"/>
      <c r="AB3772" s="55">
        <f t="shared" si="958"/>
        <v>0</v>
      </c>
      <c r="AC3772" s="55">
        <f>IF(A_Stammdaten!$B$25="ja",D_SAV!AA3772,D_SAV!AB3772)</f>
        <v>0</v>
      </c>
      <c r="AD3772" s="478">
        <f>IF(AC3772=0,0,IF(U3772-(con_EOGJahr-D_SAV!E3772)&lt;=0,AC3772,AC3772/V3772))</f>
        <v>0</v>
      </c>
      <c r="AE3772" s="478">
        <f>IFERROR(IF(AND(VLOOKUP(D3772,rng_ND,5,FALSE)="Ja",D_SAV!T3772="degressiv"),D_SAV!AC3772*Y3772/100,0),0)</f>
        <v>0</v>
      </c>
      <c r="AF3772" s="55">
        <f>IFERROR(IF(VLOOKUP(D3772,rng_ND,5,FALSE)="Ja",MAX(D_SAV!AD3772:AE3772),D_SAV!AD3772),0)</f>
        <v>0</v>
      </c>
      <c r="AG3772" s="55">
        <f t="shared" si="959"/>
        <v>0</v>
      </c>
      <c r="AH3772" s="55">
        <f t="shared" si="960"/>
        <v>0</v>
      </c>
      <c r="AI3772" s="55">
        <f t="shared" si="961"/>
        <v>0</v>
      </c>
      <c r="AJ3772" s="55">
        <f t="shared" si="962"/>
        <v>0</v>
      </c>
      <c r="AK3772" s="55">
        <f t="shared" si="953"/>
        <v>0</v>
      </c>
      <c r="AL3772" s="55">
        <f t="shared" si="954"/>
        <v>0</v>
      </c>
      <c r="AM3772" s="55">
        <f t="shared" si="955"/>
        <v>0</v>
      </c>
    </row>
    <row r="3773" spans="1:39" x14ac:dyDescent="0.25">
      <c r="A3773" s="47">
        <v>3769</v>
      </c>
      <c r="B3773" s="358" t="str">
        <f>IF(AND(E3773&lt;&gt;0,D3773&lt;&gt;0,F3773&lt;&gt;0),IF(C3773&lt;&gt;0,CONCATENATE(C3773,"-AGr",VLOOKUP(D3773,Listen!$A$2:$G$45,7,FALSE),"-",E3773,"-",F3773,),CONCATENATE("AGr",VLOOKUP(D3773,Listen!$A$2:$G$45,7,FALSE),"-",E3773,"-",F3773)),"keine vollständige ID")</f>
        <v>keine vollständige ID</v>
      </c>
      <c r="C3773" s="359">
        <f>'[2]III_SAV-Details_NB'!B3779</f>
        <v>0</v>
      </c>
      <c r="D3773" s="359">
        <f>'[2]III_SAV-Details_NB'!C3779</f>
        <v>0</v>
      </c>
      <c r="E3773" s="359">
        <f>'[2]III_SAV-Details_NB'!D3779</f>
        <v>0</v>
      </c>
      <c r="F3773" s="490"/>
      <c r="G3773" s="281">
        <f>'[2]III_SAV-Details_NB'!X3779</f>
        <v>0</v>
      </c>
      <c r="H3773" s="281">
        <f t="shared" si="956"/>
        <v>0</v>
      </c>
      <c r="I3773" s="281">
        <f>IF(con_EOGJahr=2025,'[2]III_SAV-Details_NB'!AA3779,IF(con_EOGJahr=2026,'[2]III_SAV-Details_NB'!AB3779,'[2]III_SAV-Details_NB'!AC3779))</f>
        <v>0</v>
      </c>
      <c r="J3773" s="282"/>
      <c r="K3773" s="282"/>
      <c r="L3773" s="282"/>
      <c r="M3773" s="282"/>
      <c r="N3773" s="282"/>
      <c r="O3773" s="282"/>
      <c r="P3773" s="52">
        <f t="shared" si="957"/>
        <v>0</v>
      </c>
      <c r="Q3773" s="60"/>
      <c r="R3773" s="53">
        <f t="shared" si="963"/>
        <v>0</v>
      </c>
      <c r="S3773" s="59"/>
      <c r="T3773" s="61"/>
      <c r="U3773" s="342" t="str">
        <f t="shared" si="967"/>
        <v>k.A.</v>
      </c>
      <c r="V3773" s="343" t="str">
        <f t="shared" si="964"/>
        <v>k.A.</v>
      </c>
      <c r="W3773" s="343" t="str">
        <f>IFERROR(IF(OR($D3773="",$E3773=0,con_Ende=0),"k.A.",IF(VLOOKUP($D3773,rng_ND,5,0)="Nein",VLOOKUP($D3773,rng_ND,2,FALSE),MIN(VLOOKUP($D3773,rng_ND,2,FALSE),A_Stammdaten!$B$19-D_SAV!$E3773+1))),"k.A.")</f>
        <v>k.A.</v>
      </c>
      <c r="X3773" s="343" t="str">
        <f t="shared" si="965"/>
        <v>k.A.</v>
      </c>
      <c r="Y3773" s="62"/>
      <c r="Z3773" s="48">
        <f t="shared" si="966"/>
        <v>0</v>
      </c>
      <c r="AA3773" s="457"/>
      <c r="AB3773" s="55">
        <f t="shared" si="958"/>
        <v>0</v>
      </c>
      <c r="AC3773" s="55">
        <f>IF(A_Stammdaten!$B$25="ja",D_SAV!AA3773,D_SAV!AB3773)</f>
        <v>0</v>
      </c>
      <c r="AD3773" s="478">
        <f>IF(AC3773=0,0,IF(U3773-(con_EOGJahr-D_SAV!E3773)&lt;=0,AC3773,AC3773/V3773))</f>
        <v>0</v>
      </c>
      <c r="AE3773" s="478">
        <f>IFERROR(IF(AND(VLOOKUP(D3773,rng_ND,5,FALSE)="Ja",D_SAV!T3773="degressiv"),D_SAV!AC3773*Y3773/100,0),0)</f>
        <v>0</v>
      </c>
      <c r="AF3773" s="55">
        <f>IFERROR(IF(VLOOKUP(D3773,rng_ND,5,FALSE)="Ja",MAX(D_SAV!AD3773:AE3773),D_SAV!AD3773),0)</f>
        <v>0</v>
      </c>
      <c r="AG3773" s="55">
        <f t="shared" si="959"/>
        <v>0</v>
      </c>
      <c r="AH3773" s="55">
        <f t="shared" si="960"/>
        <v>0</v>
      </c>
      <c r="AI3773" s="55">
        <f t="shared" si="961"/>
        <v>0</v>
      </c>
      <c r="AJ3773" s="55">
        <f t="shared" si="962"/>
        <v>0</v>
      </c>
      <c r="AK3773" s="55">
        <f t="shared" si="953"/>
        <v>0</v>
      </c>
      <c r="AL3773" s="55">
        <f t="shared" si="954"/>
        <v>0</v>
      </c>
      <c r="AM3773" s="55">
        <f t="shared" si="955"/>
        <v>0</v>
      </c>
    </row>
    <row r="3774" spans="1:39" x14ac:dyDescent="0.25">
      <c r="A3774" s="47">
        <v>3770</v>
      </c>
      <c r="B3774" s="358" t="str">
        <f>IF(AND(E3774&lt;&gt;0,D3774&lt;&gt;0,F3774&lt;&gt;0),IF(C3774&lt;&gt;0,CONCATENATE(C3774,"-AGr",VLOOKUP(D3774,Listen!$A$2:$G$45,7,FALSE),"-",E3774,"-",F3774,),CONCATENATE("AGr",VLOOKUP(D3774,Listen!$A$2:$G$45,7,FALSE),"-",E3774,"-",F3774)),"keine vollständige ID")</f>
        <v>keine vollständige ID</v>
      </c>
      <c r="C3774" s="359">
        <f>'[2]III_SAV-Details_NB'!B3780</f>
        <v>0</v>
      </c>
      <c r="D3774" s="359">
        <f>'[2]III_SAV-Details_NB'!C3780</f>
        <v>0</v>
      </c>
      <c r="E3774" s="359">
        <f>'[2]III_SAV-Details_NB'!D3780</f>
        <v>0</v>
      </c>
      <c r="F3774" s="490"/>
      <c r="G3774" s="281">
        <f>'[2]III_SAV-Details_NB'!X3780</f>
        <v>0</v>
      </c>
      <c r="H3774" s="281">
        <f t="shared" si="956"/>
        <v>0</v>
      </c>
      <c r="I3774" s="281">
        <f>IF(con_EOGJahr=2025,'[2]III_SAV-Details_NB'!AA3780,IF(con_EOGJahr=2026,'[2]III_SAV-Details_NB'!AB3780,'[2]III_SAV-Details_NB'!AC3780))</f>
        <v>0</v>
      </c>
      <c r="J3774" s="282"/>
      <c r="K3774" s="282"/>
      <c r="L3774" s="282"/>
      <c r="M3774" s="282"/>
      <c r="N3774" s="282"/>
      <c r="O3774" s="282"/>
      <c r="P3774" s="52">
        <f t="shared" si="957"/>
        <v>0</v>
      </c>
      <c r="Q3774" s="60"/>
      <c r="R3774" s="53">
        <f t="shared" si="963"/>
        <v>0</v>
      </c>
      <c r="S3774" s="59"/>
      <c r="T3774" s="61"/>
      <c r="U3774" s="342" t="str">
        <f t="shared" si="967"/>
        <v>k.A.</v>
      </c>
      <c r="V3774" s="343" t="str">
        <f t="shared" si="964"/>
        <v>k.A.</v>
      </c>
      <c r="W3774" s="343" t="str">
        <f>IFERROR(IF(OR($D3774="",$E3774=0,con_Ende=0),"k.A.",IF(VLOOKUP($D3774,rng_ND,5,0)="Nein",VLOOKUP($D3774,rng_ND,2,FALSE),MIN(VLOOKUP($D3774,rng_ND,2,FALSE),A_Stammdaten!$B$19-D_SAV!$E3774+1))),"k.A.")</f>
        <v>k.A.</v>
      </c>
      <c r="X3774" s="343" t="str">
        <f t="shared" si="965"/>
        <v>k.A.</v>
      </c>
      <c r="Y3774" s="62"/>
      <c r="Z3774" s="48">
        <f t="shared" si="966"/>
        <v>0</v>
      </c>
      <c r="AA3774" s="457"/>
      <c r="AB3774" s="55">
        <f t="shared" si="958"/>
        <v>0</v>
      </c>
      <c r="AC3774" s="55">
        <f>IF(A_Stammdaten!$B$25="ja",D_SAV!AA3774,D_SAV!AB3774)</f>
        <v>0</v>
      </c>
      <c r="AD3774" s="478">
        <f>IF(AC3774=0,0,IF(U3774-(con_EOGJahr-D_SAV!E3774)&lt;=0,AC3774,AC3774/V3774))</f>
        <v>0</v>
      </c>
      <c r="AE3774" s="478">
        <f>IFERROR(IF(AND(VLOOKUP(D3774,rng_ND,5,FALSE)="Ja",D_SAV!T3774="degressiv"),D_SAV!AC3774*Y3774/100,0),0)</f>
        <v>0</v>
      </c>
      <c r="AF3774" s="55">
        <f>IFERROR(IF(VLOOKUP(D3774,rng_ND,5,FALSE)="Ja",MAX(D_SAV!AD3774:AE3774),D_SAV!AD3774),0)</f>
        <v>0</v>
      </c>
      <c r="AG3774" s="55">
        <f t="shared" si="959"/>
        <v>0</v>
      </c>
      <c r="AH3774" s="55">
        <f t="shared" si="960"/>
        <v>0</v>
      </c>
      <c r="AI3774" s="55">
        <f t="shared" si="961"/>
        <v>0</v>
      </c>
      <c r="AJ3774" s="55">
        <f t="shared" si="962"/>
        <v>0</v>
      </c>
      <c r="AK3774" s="55">
        <f t="shared" si="953"/>
        <v>0</v>
      </c>
      <c r="AL3774" s="55">
        <f t="shared" si="954"/>
        <v>0</v>
      </c>
      <c r="AM3774" s="55">
        <f t="shared" si="955"/>
        <v>0</v>
      </c>
    </row>
    <row r="3775" spans="1:39" x14ac:dyDescent="0.25">
      <c r="A3775" s="47">
        <v>3771</v>
      </c>
      <c r="B3775" s="358" t="str">
        <f>IF(AND(E3775&lt;&gt;0,D3775&lt;&gt;0,F3775&lt;&gt;0),IF(C3775&lt;&gt;0,CONCATENATE(C3775,"-AGr",VLOOKUP(D3775,Listen!$A$2:$G$45,7,FALSE),"-",E3775,"-",F3775,),CONCATENATE("AGr",VLOOKUP(D3775,Listen!$A$2:$G$45,7,FALSE),"-",E3775,"-",F3775)),"keine vollständige ID")</f>
        <v>keine vollständige ID</v>
      </c>
      <c r="C3775" s="359">
        <f>'[2]III_SAV-Details_NB'!B3781</f>
        <v>0</v>
      </c>
      <c r="D3775" s="359">
        <f>'[2]III_SAV-Details_NB'!C3781</f>
        <v>0</v>
      </c>
      <c r="E3775" s="359">
        <f>'[2]III_SAV-Details_NB'!D3781</f>
        <v>0</v>
      </c>
      <c r="F3775" s="490"/>
      <c r="G3775" s="281">
        <f>'[2]III_SAV-Details_NB'!X3781</f>
        <v>0</v>
      </c>
      <c r="H3775" s="281">
        <f t="shared" si="956"/>
        <v>0</v>
      </c>
      <c r="I3775" s="281">
        <f>IF(con_EOGJahr=2025,'[2]III_SAV-Details_NB'!AA3781,IF(con_EOGJahr=2026,'[2]III_SAV-Details_NB'!AB3781,'[2]III_SAV-Details_NB'!AC3781))</f>
        <v>0</v>
      </c>
      <c r="J3775" s="282"/>
      <c r="K3775" s="282"/>
      <c r="L3775" s="282"/>
      <c r="M3775" s="282"/>
      <c r="N3775" s="282"/>
      <c r="O3775" s="282"/>
      <c r="P3775" s="52">
        <f t="shared" si="957"/>
        <v>0</v>
      </c>
      <c r="Q3775" s="60"/>
      <c r="R3775" s="53">
        <f t="shared" si="963"/>
        <v>0</v>
      </c>
      <c r="S3775" s="59"/>
      <c r="T3775" s="61"/>
      <c r="U3775" s="342" t="str">
        <f t="shared" si="967"/>
        <v>k.A.</v>
      </c>
      <c r="V3775" s="343" t="str">
        <f t="shared" si="964"/>
        <v>k.A.</v>
      </c>
      <c r="W3775" s="343" t="str">
        <f>IFERROR(IF(OR($D3775="",$E3775=0,con_Ende=0),"k.A.",IF(VLOOKUP($D3775,rng_ND,5,0)="Nein",VLOOKUP($D3775,rng_ND,2,FALSE),MIN(VLOOKUP($D3775,rng_ND,2,FALSE),A_Stammdaten!$B$19-D_SAV!$E3775+1))),"k.A.")</f>
        <v>k.A.</v>
      </c>
      <c r="X3775" s="343" t="str">
        <f t="shared" si="965"/>
        <v>k.A.</v>
      </c>
      <c r="Y3775" s="62"/>
      <c r="Z3775" s="48">
        <f t="shared" si="966"/>
        <v>0</v>
      </c>
      <c r="AA3775" s="457"/>
      <c r="AB3775" s="55">
        <f t="shared" si="958"/>
        <v>0</v>
      </c>
      <c r="AC3775" s="55">
        <f>IF(A_Stammdaten!$B$25="ja",D_SAV!AA3775,D_SAV!AB3775)</f>
        <v>0</v>
      </c>
      <c r="AD3775" s="478">
        <f>IF(AC3775=0,0,IF(U3775-(con_EOGJahr-D_SAV!E3775)&lt;=0,AC3775,AC3775/V3775))</f>
        <v>0</v>
      </c>
      <c r="AE3775" s="478">
        <f>IFERROR(IF(AND(VLOOKUP(D3775,rng_ND,5,FALSE)="Ja",D_SAV!T3775="degressiv"),D_SAV!AC3775*Y3775/100,0),0)</f>
        <v>0</v>
      </c>
      <c r="AF3775" s="55">
        <f>IFERROR(IF(VLOOKUP(D3775,rng_ND,5,FALSE)="Ja",MAX(D_SAV!AD3775:AE3775),D_SAV!AD3775),0)</f>
        <v>0</v>
      </c>
      <c r="AG3775" s="55">
        <f t="shared" si="959"/>
        <v>0</v>
      </c>
      <c r="AH3775" s="55">
        <f t="shared" si="960"/>
        <v>0</v>
      </c>
      <c r="AI3775" s="55">
        <f t="shared" si="961"/>
        <v>0</v>
      </c>
      <c r="AJ3775" s="55">
        <f t="shared" si="962"/>
        <v>0</v>
      </c>
      <c r="AK3775" s="55">
        <f t="shared" si="953"/>
        <v>0</v>
      </c>
      <c r="AL3775" s="55">
        <f t="shared" si="954"/>
        <v>0</v>
      </c>
      <c r="AM3775" s="55">
        <f t="shared" si="955"/>
        <v>0</v>
      </c>
    </row>
    <row r="3776" spans="1:39" x14ac:dyDescent="0.25">
      <c r="A3776" s="47">
        <v>3772</v>
      </c>
      <c r="B3776" s="358" t="str">
        <f>IF(AND(E3776&lt;&gt;0,D3776&lt;&gt;0,F3776&lt;&gt;0),IF(C3776&lt;&gt;0,CONCATENATE(C3776,"-AGr",VLOOKUP(D3776,Listen!$A$2:$G$45,7,FALSE),"-",E3776,"-",F3776,),CONCATENATE("AGr",VLOOKUP(D3776,Listen!$A$2:$G$45,7,FALSE),"-",E3776,"-",F3776)),"keine vollständige ID")</f>
        <v>keine vollständige ID</v>
      </c>
      <c r="C3776" s="359">
        <f>'[2]III_SAV-Details_NB'!B3782</f>
        <v>0</v>
      </c>
      <c r="D3776" s="359">
        <f>'[2]III_SAV-Details_NB'!C3782</f>
        <v>0</v>
      </c>
      <c r="E3776" s="359">
        <f>'[2]III_SAV-Details_NB'!D3782</f>
        <v>0</v>
      </c>
      <c r="F3776" s="490"/>
      <c r="G3776" s="281">
        <f>'[2]III_SAV-Details_NB'!X3782</f>
        <v>0</v>
      </c>
      <c r="H3776" s="281">
        <f t="shared" si="956"/>
        <v>0</v>
      </c>
      <c r="I3776" s="281">
        <f>IF(con_EOGJahr=2025,'[2]III_SAV-Details_NB'!AA3782,IF(con_EOGJahr=2026,'[2]III_SAV-Details_NB'!AB3782,'[2]III_SAV-Details_NB'!AC3782))</f>
        <v>0</v>
      </c>
      <c r="J3776" s="282"/>
      <c r="K3776" s="282"/>
      <c r="L3776" s="282"/>
      <c r="M3776" s="282"/>
      <c r="N3776" s="282"/>
      <c r="O3776" s="282"/>
      <c r="P3776" s="52">
        <f t="shared" si="957"/>
        <v>0</v>
      </c>
      <c r="Q3776" s="60"/>
      <c r="R3776" s="53">
        <f t="shared" si="963"/>
        <v>0</v>
      </c>
      <c r="S3776" s="59"/>
      <c r="T3776" s="61"/>
      <c r="U3776" s="342" t="str">
        <f t="shared" si="967"/>
        <v>k.A.</v>
      </c>
      <c r="V3776" s="343" t="str">
        <f t="shared" si="964"/>
        <v>k.A.</v>
      </c>
      <c r="W3776" s="343" t="str">
        <f>IFERROR(IF(OR($D3776="",$E3776=0,con_Ende=0),"k.A.",IF(VLOOKUP($D3776,rng_ND,5,0)="Nein",VLOOKUP($D3776,rng_ND,2,FALSE),MIN(VLOOKUP($D3776,rng_ND,2,FALSE),A_Stammdaten!$B$19-D_SAV!$E3776+1))),"k.A.")</f>
        <v>k.A.</v>
      </c>
      <c r="X3776" s="343" t="str">
        <f t="shared" si="965"/>
        <v>k.A.</v>
      </c>
      <c r="Y3776" s="62"/>
      <c r="Z3776" s="48">
        <f t="shared" si="966"/>
        <v>0</v>
      </c>
      <c r="AA3776" s="457"/>
      <c r="AB3776" s="55">
        <f t="shared" si="958"/>
        <v>0</v>
      </c>
      <c r="AC3776" s="55">
        <f>IF(A_Stammdaten!$B$25="ja",D_SAV!AA3776,D_SAV!AB3776)</f>
        <v>0</v>
      </c>
      <c r="AD3776" s="478">
        <f>IF(AC3776=0,0,IF(U3776-(con_EOGJahr-D_SAV!E3776)&lt;=0,AC3776,AC3776/V3776))</f>
        <v>0</v>
      </c>
      <c r="AE3776" s="478">
        <f>IFERROR(IF(AND(VLOOKUP(D3776,rng_ND,5,FALSE)="Ja",D_SAV!T3776="degressiv"),D_SAV!AC3776*Y3776/100,0),0)</f>
        <v>0</v>
      </c>
      <c r="AF3776" s="55">
        <f>IFERROR(IF(VLOOKUP(D3776,rng_ND,5,FALSE)="Ja",MAX(D_SAV!AD3776:AE3776),D_SAV!AD3776),0)</f>
        <v>0</v>
      </c>
      <c r="AG3776" s="55">
        <f t="shared" si="959"/>
        <v>0</v>
      </c>
      <c r="AH3776" s="55">
        <f t="shared" si="960"/>
        <v>0</v>
      </c>
      <c r="AI3776" s="55">
        <f t="shared" si="961"/>
        <v>0</v>
      </c>
      <c r="AJ3776" s="55">
        <f t="shared" si="962"/>
        <v>0</v>
      </c>
      <c r="AK3776" s="55">
        <f t="shared" si="953"/>
        <v>0</v>
      </c>
      <c r="AL3776" s="55">
        <f t="shared" si="954"/>
        <v>0</v>
      </c>
      <c r="AM3776" s="55">
        <f t="shared" si="955"/>
        <v>0</v>
      </c>
    </row>
    <row r="3777" spans="1:39" x14ac:dyDescent="0.25">
      <c r="A3777" s="47">
        <v>3773</v>
      </c>
      <c r="B3777" s="358" t="str">
        <f>IF(AND(E3777&lt;&gt;0,D3777&lt;&gt;0,F3777&lt;&gt;0),IF(C3777&lt;&gt;0,CONCATENATE(C3777,"-AGr",VLOOKUP(D3777,Listen!$A$2:$G$45,7,FALSE),"-",E3777,"-",F3777,),CONCATENATE("AGr",VLOOKUP(D3777,Listen!$A$2:$G$45,7,FALSE),"-",E3777,"-",F3777)),"keine vollständige ID")</f>
        <v>keine vollständige ID</v>
      </c>
      <c r="C3777" s="359">
        <f>'[2]III_SAV-Details_NB'!B3783</f>
        <v>0</v>
      </c>
      <c r="D3777" s="359">
        <f>'[2]III_SAV-Details_NB'!C3783</f>
        <v>0</v>
      </c>
      <c r="E3777" s="359">
        <f>'[2]III_SAV-Details_NB'!D3783</f>
        <v>0</v>
      </c>
      <c r="F3777" s="490"/>
      <c r="G3777" s="281">
        <f>'[2]III_SAV-Details_NB'!X3783</f>
        <v>0</v>
      </c>
      <c r="H3777" s="281">
        <f t="shared" si="956"/>
        <v>0</v>
      </c>
      <c r="I3777" s="281">
        <f>IF(con_EOGJahr=2025,'[2]III_SAV-Details_NB'!AA3783,IF(con_EOGJahr=2026,'[2]III_SAV-Details_NB'!AB3783,'[2]III_SAV-Details_NB'!AC3783))</f>
        <v>0</v>
      </c>
      <c r="J3777" s="282"/>
      <c r="K3777" s="282"/>
      <c r="L3777" s="282"/>
      <c r="M3777" s="282"/>
      <c r="N3777" s="282"/>
      <c r="O3777" s="282"/>
      <c r="P3777" s="52">
        <f t="shared" si="957"/>
        <v>0</v>
      </c>
      <c r="Q3777" s="60"/>
      <c r="R3777" s="53">
        <f t="shared" si="963"/>
        <v>0</v>
      </c>
      <c r="S3777" s="59"/>
      <c r="T3777" s="61"/>
      <c r="U3777" s="342" t="str">
        <f t="shared" si="967"/>
        <v>k.A.</v>
      </c>
      <c r="V3777" s="343" t="str">
        <f t="shared" si="964"/>
        <v>k.A.</v>
      </c>
      <c r="W3777" s="343" t="str">
        <f>IFERROR(IF(OR($D3777="",$E3777=0,con_Ende=0),"k.A.",IF(VLOOKUP($D3777,rng_ND,5,0)="Nein",VLOOKUP($D3777,rng_ND,2,FALSE),MIN(VLOOKUP($D3777,rng_ND,2,FALSE),A_Stammdaten!$B$19-D_SAV!$E3777+1))),"k.A.")</f>
        <v>k.A.</v>
      </c>
      <c r="X3777" s="343" t="str">
        <f t="shared" si="965"/>
        <v>k.A.</v>
      </c>
      <c r="Y3777" s="62"/>
      <c r="Z3777" s="48">
        <f t="shared" si="966"/>
        <v>0</v>
      </c>
      <c r="AA3777" s="457"/>
      <c r="AB3777" s="55">
        <f t="shared" si="958"/>
        <v>0</v>
      </c>
      <c r="AC3777" s="55">
        <f>IF(A_Stammdaten!$B$25="ja",D_SAV!AA3777,D_SAV!AB3777)</f>
        <v>0</v>
      </c>
      <c r="AD3777" s="478">
        <f>IF(AC3777=0,0,IF(U3777-(con_EOGJahr-D_SAV!E3777)&lt;=0,AC3777,AC3777/V3777))</f>
        <v>0</v>
      </c>
      <c r="AE3777" s="478">
        <f>IFERROR(IF(AND(VLOOKUP(D3777,rng_ND,5,FALSE)="Ja",D_SAV!T3777="degressiv"),D_SAV!AC3777*Y3777/100,0),0)</f>
        <v>0</v>
      </c>
      <c r="AF3777" s="55">
        <f>IFERROR(IF(VLOOKUP(D3777,rng_ND,5,FALSE)="Ja",MAX(D_SAV!AD3777:AE3777),D_SAV!AD3777),0)</f>
        <v>0</v>
      </c>
      <c r="AG3777" s="55">
        <f t="shared" si="959"/>
        <v>0</v>
      </c>
      <c r="AH3777" s="55">
        <f t="shared" si="960"/>
        <v>0</v>
      </c>
      <c r="AI3777" s="55">
        <f t="shared" si="961"/>
        <v>0</v>
      </c>
      <c r="AJ3777" s="55">
        <f t="shared" si="962"/>
        <v>0</v>
      </c>
      <c r="AK3777" s="55">
        <f t="shared" si="953"/>
        <v>0</v>
      </c>
      <c r="AL3777" s="55">
        <f t="shared" si="954"/>
        <v>0</v>
      </c>
      <c r="AM3777" s="55">
        <f t="shared" si="955"/>
        <v>0</v>
      </c>
    </row>
    <row r="3778" spans="1:39" x14ac:dyDescent="0.25">
      <c r="A3778" s="47">
        <v>3774</v>
      </c>
      <c r="B3778" s="358" t="str">
        <f>IF(AND(E3778&lt;&gt;0,D3778&lt;&gt;0,F3778&lt;&gt;0),IF(C3778&lt;&gt;0,CONCATENATE(C3778,"-AGr",VLOOKUP(D3778,Listen!$A$2:$G$45,7,FALSE),"-",E3778,"-",F3778,),CONCATENATE("AGr",VLOOKUP(D3778,Listen!$A$2:$G$45,7,FALSE),"-",E3778,"-",F3778)),"keine vollständige ID")</f>
        <v>keine vollständige ID</v>
      </c>
      <c r="C3778" s="359">
        <f>'[2]III_SAV-Details_NB'!B3784</f>
        <v>0</v>
      </c>
      <c r="D3778" s="359">
        <f>'[2]III_SAV-Details_NB'!C3784</f>
        <v>0</v>
      </c>
      <c r="E3778" s="359">
        <f>'[2]III_SAV-Details_NB'!D3784</f>
        <v>0</v>
      </c>
      <c r="F3778" s="490"/>
      <c r="G3778" s="281">
        <f>'[2]III_SAV-Details_NB'!X3784</f>
        <v>0</v>
      </c>
      <c r="H3778" s="281">
        <f t="shared" si="956"/>
        <v>0</v>
      </c>
      <c r="I3778" s="281">
        <f>IF(con_EOGJahr=2025,'[2]III_SAV-Details_NB'!AA3784,IF(con_EOGJahr=2026,'[2]III_SAV-Details_NB'!AB3784,'[2]III_SAV-Details_NB'!AC3784))</f>
        <v>0</v>
      </c>
      <c r="J3778" s="282"/>
      <c r="K3778" s="282"/>
      <c r="L3778" s="282"/>
      <c r="M3778" s="282"/>
      <c r="N3778" s="282"/>
      <c r="O3778" s="282"/>
      <c r="P3778" s="52">
        <f t="shared" si="957"/>
        <v>0</v>
      </c>
      <c r="Q3778" s="60"/>
      <c r="R3778" s="53">
        <f t="shared" si="963"/>
        <v>0</v>
      </c>
      <c r="S3778" s="59"/>
      <c r="T3778" s="61"/>
      <c r="U3778" s="342" t="str">
        <f t="shared" si="967"/>
        <v>k.A.</v>
      </c>
      <c r="V3778" s="343" t="str">
        <f t="shared" si="964"/>
        <v>k.A.</v>
      </c>
      <c r="W3778" s="343" t="str">
        <f>IFERROR(IF(OR($D3778="",$E3778=0,con_Ende=0),"k.A.",IF(VLOOKUP($D3778,rng_ND,5,0)="Nein",VLOOKUP($D3778,rng_ND,2,FALSE),MIN(VLOOKUP($D3778,rng_ND,2,FALSE),A_Stammdaten!$B$19-D_SAV!$E3778+1))),"k.A.")</f>
        <v>k.A.</v>
      </c>
      <c r="X3778" s="343" t="str">
        <f t="shared" si="965"/>
        <v>k.A.</v>
      </c>
      <c r="Y3778" s="62"/>
      <c r="Z3778" s="48">
        <f t="shared" si="966"/>
        <v>0</v>
      </c>
      <c r="AA3778" s="457"/>
      <c r="AB3778" s="55">
        <f t="shared" si="958"/>
        <v>0</v>
      </c>
      <c r="AC3778" s="55">
        <f>IF(A_Stammdaten!$B$25="ja",D_SAV!AA3778,D_SAV!AB3778)</f>
        <v>0</v>
      </c>
      <c r="AD3778" s="478">
        <f>IF(AC3778=0,0,IF(U3778-(con_EOGJahr-D_SAV!E3778)&lt;=0,AC3778,AC3778/V3778))</f>
        <v>0</v>
      </c>
      <c r="AE3778" s="478">
        <f>IFERROR(IF(AND(VLOOKUP(D3778,rng_ND,5,FALSE)="Ja",D_SAV!T3778="degressiv"),D_SAV!AC3778*Y3778/100,0),0)</f>
        <v>0</v>
      </c>
      <c r="AF3778" s="55">
        <f>IFERROR(IF(VLOOKUP(D3778,rng_ND,5,FALSE)="Ja",MAX(D_SAV!AD3778:AE3778),D_SAV!AD3778),0)</f>
        <v>0</v>
      </c>
      <c r="AG3778" s="55">
        <f t="shared" si="959"/>
        <v>0</v>
      </c>
      <c r="AH3778" s="55">
        <f t="shared" si="960"/>
        <v>0</v>
      </c>
      <c r="AI3778" s="55">
        <f t="shared" si="961"/>
        <v>0</v>
      </c>
      <c r="AJ3778" s="55">
        <f t="shared" si="962"/>
        <v>0</v>
      </c>
      <c r="AK3778" s="55">
        <f t="shared" si="953"/>
        <v>0</v>
      </c>
      <c r="AL3778" s="55">
        <f t="shared" si="954"/>
        <v>0</v>
      </c>
      <c r="AM3778" s="55">
        <f t="shared" si="955"/>
        <v>0</v>
      </c>
    </row>
    <row r="3779" spans="1:39" x14ac:dyDescent="0.25">
      <c r="A3779" s="47">
        <v>3775</v>
      </c>
      <c r="B3779" s="358" t="str">
        <f>IF(AND(E3779&lt;&gt;0,D3779&lt;&gt;0,F3779&lt;&gt;0),IF(C3779&lt;&gt;0,CONCATENATE(C3779,"-AGr",VLOOKUP(D3779,Listen!$A$2:$G$45,7,FALSE),"-",E3779,"-",F3779,),CONCATENATE("AGr",VLOOKUP(D3779,Listen!$A$2:$G$45,7,FALSE),"-",E3779,"-",F3779)),"keine vollständige ID")</f>
        <v>keine vollständige ID</v>
      </c>
      <c r="C3779" s="359">
        <f>'[2]III_SAV-Details_NB'!B3785</f>
        <v>0</v>
      </c>
      <c r="D3779" s="359">
        <f>'[2]III_SAV-Details_NB'!C3785</f>
        <v>0</v>
      </c>
      <c r="E3779" s="359">
        <f>'[2]III_SAV-Details_NB'!D3785</f>
        <v>0</v>
      </c>
      <c r="F3779" s="490"/>
      <c r="G3779" s="281">
        <f>'[2]III_SAV-Details_NB'!X3785</f>
        <v>0</v>
      </c>
      <c r="H3779" s="281">
        <f t="shared" si="956"/>
        <v>0</v>
      </c>
      <c r="I3779" s="281">
        <f>IF(con_EOGJahr=2025,'[2]III_SAV-Details_NB'!AA3785,IF(con_EOGJahr=2026,'[2]III_SAV-Details_NB'!AB3785,'[2]III_SAV-Details_NB'!AC3785))</f>
        <v>0</v>
      </c>
      <c r="J3779" s="282"/>
      <c r="K3779" s="282"/>
      <c r="L3779" s="282"/>
      <c r="M3779" s="282"/>
      <c r="N3779" s="282"/>
      <c r="O3779" s="282"/>
      <c r="P3779" s="52">
        <f t="shared" si="957"/>
        <v>0</v>
      </c>
      <c r="Q3779" s="60"/>
      <c r="R3779" s="53">
        <f t="shared" si="963"/>
        <v>0</v>
      </c>
      <c r="S3779" s="59"/>
      <c r="T3779" s="61"/>
      <c r="U3779" s="342" t="str">
        <f t="shared" si="967"/>
        <v>k.A.</v>
      </c>
      <c r="V3779" s="343" t="str">
        <f t="shared" si="964"/>
        <v>k.A.</v>
      </c>
      <c r="W3779" s="343" t="str">
        <f>IFERROR(IF(OR($D3779="",$E3779=0,con_Ende=0),"k.A.",IF(VLOOKUP($D3779,rng_ND,5,0)="Nein",VLOOKUP($D3779,rng_ND,2,FALSE),MIN(VLOOKUP($D3779,rng_ND,2,FALSE),A_Stammdaten!$B$19-D_SAV!$E3779+1))),"k.A.")</f>
        <v>k.A.</v>
      </c>
      <c r="X3779" s="343" t="str">
        <f t="shared" si="965"/>
        <v>k.A.</v>
      </c>
      <c r="Y3779" s="62"/>
      <c r="Z3779" s="48">
        <f t="shared" si="966"/>
        <v>0</v>
      </c>
      <c r="AA3779" s="457"/>
      <c r="AB3779" s="55">
        <f t="shared" si="958"/>
        <v>0</v>
      </c>
      <c r="AC3779" s="55">
        <f>IF(A_Stammdaten!$B$25="ja",D_SAV!AA3779,D_SAV!AB3779)</f>
        <v>0</v>
      </c>
      <c r="AD3779" s="478">
        <f>IF(AC3779=0,0,IF(U3779-(con_EOGJahr-D_SAV!E3779)&lt;=0,AC3779,AC3779/V3779))</f>
        <v>0</v>
      </c>
      <c r="AE3779" s="478">
        <f>IFERROR(IF(AND(VLOOKUP(D3779,rng_ND,5,FALSE)="Ja",D_SAV!T3779="degressiv"),D_SAV!AC3779*Y3779/100,0),0)</f>
        <v>0</v>
      </c>
      <c r="AF3779" s="55">
        <f>IFERROR(IF(VLOOKUP(D3779,rng_ND,5,FALSE)="Ja",MAX(D_SAV!AD3779:AE3779),D_SAV!AD3779),0)</f>
        <v>0</v>
      </c>
      <c r="AG3779" s="55">
        <f t="shared" si="959"/>
        <v>0</v>
      </c>
      <c r="AH3779" s="55">
        <f t="shared" si="960"/>
        <v>0</v>
      </c>
      <c r="AI3779" s="55">
        <f t="shared" si="961"/>
        <v>0</v>
      </c>
      <c r="AJ3779" s="55">
        <f t="shared" si="962"/>
        <v>0</v>
      </c>
      <c r="AK3779" s="55">
        <f t="shared" si="953"/>
        <v>0</v>
      </c>
      <c r="AL3779" s="55">
        <f t="shared" si="954"/>
        <v>0</v>
      </c>
      <c r="AM3779" s="55">
        <f t="shared" si="955"/>
        <v>0</v>
      </c>
    </row>
    <row r="3780" spans="1:39" x14ac:dyDescent="0.25">
      <c r="A3780" s="47">
        <v>3776</v>
      </c>
      <c r="B3780" s="358" t="str">
        <f>IF(AND(E3780&lt;&gt;0,D3780&lt;&gt;0,F3780&lt;&gt;0),IF(C3780&lt;&gt;0,CONCATENATE(C3780,"-AGr",VLOOKUP(D3780,Listen!$A$2:$G$45,7,FALSE),"-",E3780,"-",F3780,),CONCATENATE("AGr",VLOOKUP(D3780,Listen!$A$2:$G$45,7,FALSE),"-",E3780,"-",F3780)),"keine vollständige ID")</f>
        <v>keine vollständige ID</v>
      </c>
      <c r="C3780" s="359">
        <f>'[2]III_SAV-Details_NB'!B3786</f>
        <v>0</v>
      </c>
      <c r="D3780" s="359">
        <f>'[2]III_SAV-Details_NB'!C3786</f>
        <v>0</v>
      </c>
      <c r="E3780" s="359">
        <f>'[2]III_SAV-Details_NB'!D3786</f>
        <v>0</v>
      </c>
      <c r="F3780" s="490"/>
      <c r="G3780" s="281">
        <f>'[2]III_SAV-Details_NB'!X3786</f>
        <v>0</v>
      </c>
      <c r="H3780" s="281">
        <f t="shared" si="956"/>
        <v>0</v>
      </c>
      <c r="I3780" s="281">
        <f>IF(con_EOGJahr=2025,'[2]III_SAV-Details_NB'!AA3786,IF(con_EOGJahr=2026,'[2]III_SAV-Details_NB'!AB3786,'[2]III_SAV-Details_NB'!AC3786))</f>
        <v>0</v>
      </c>
      <c r="J3780" s="282"/>
      <c r="K3780" s="282"/>
      <c r="L3780" s="282"/>
      <c r="M3780" s="282"/>
      <c r="N3780" s="282"/>
      <c r="O3780" s="282"/>
      <c r="P3780" s="52">
        <f t="shared" si="957"/>
        <v>0</v>
      </c>
      <c r="Q3780" s="60"/>
      <c r="R3780" s="53">
        <f t="shared" si="963"/>
        <v>0</v>
      </c>
      <c r="S3780" s="59"/>
      <c r="T3780" s="61"/>
      <c r="U3780" s="342" t="str">
        <f t="shared" si="967"/>
        <v>k.A.</v>
      </c>
      <c r="V3780" s="343" t="str">
        <f t="shared" si="964"/>
        <v>k.A.</v>
      </c>
      <c r="W3780" s="343" t="str">
        <f>IFERROR(IF(OR($D3780="",$E3780=0,con_Ende=0),"k.A.",IF(VLOOKUP($D3780,rng_ND,5,0)="Nein",VLOOKUP($D3780,rng_ND,2,FALSE),MIN(VLOOKUP($D3780,rng_ND,2,FALSE),A_Stammdaten!$B$19-D_SAV!$E3780+1))),"k.A.")</f>
        <v>k.A.</v>
      </c>
      <c r="X3780" s="343" t="str">
        <f t="shared" si="965"/>
        <v>k.A.</v>
      </c>
      <c r="Y3780" s="62"/>
      <c r="Z3780" s="48">
        <f t="shared" si="966"/>
        <v>0</v>
      </c>
      <c r="AA3780" s="457"/>
      <c r="AB3780" s="55">
        <f t="shared" si="958"/>
        <v>0</v>
      </c>
      <c r="AC3780" s="55">
        <f>IF(A_Stammdaten!$B$25="ja",D_SAV!AA3780,D_SAV!AB3780)</f>
        <v>0</v>
      </c>
      <c r="AD3780" s="478">
        <f>IF(AC3780=0,0,IF(U3780-(con_EOGJahr-D_SAV!E3780)&lt;=0,AC3780,AC3780/V3780))</f>
        <v>0</v>
      </c>
      <c r="AE3780" s="478">
        <f>IFERROR(IF(AND(VLOOKUP(D3780,rng_ND,5,FALSE)="Ja",D_SAV!T3780="degressiv"),D_SAV!AC3780*Y3780/100,0),0)</f>
        <v>0</v>
      </c>
      <c r="AF3780" s="55">
        <f>IFERROR(IF(VLOOKUP(D3780,rng_ND,5,FALSE)="Ja",MAX(D_SAV!AD3780:AE3780),D_SAV!AD3780),0)</f>
        <v>0</v>
      </c>
      <c r="AG3780" s="55">
        <f t="shared" si="959"/>
        <v>0</v>
      </c>
      <c r="AH3780" s="55">
        <f t="shared" si="960"/>
        <v>0</v>
      </c>
      <c r="AI3780" s="55">
        <f t="shared" si="961"/>
        <v>0</v>
      </c>
      <c r="AJ3780" s="55">
        <f t="shared" si="962"/>
        <v>0</v>
      </c>
      <c r="AK3780" s="55">
        <f t="shared" si="953"/>
        <v>0</v>
      </c>
      <c r="AL3780" s="55">
        <f t="shared" si="954"/>
        <v>0</v>
      </c>
      <c r="AM3780" s="55">
        <f t="shared" si="955"/>
        <v>0</v>
      </c>
    </row>
    <row r="3781" spans="1:39" x14ac:dyDescent="0.25">
      <c r="A3781" s="47">
        <v>3777</v>
      </c>
      <c r="B3781" s="358" t="str">
        <f>IF(AND(E3781&lt;&gt;0,D3781&lt;&gt;0,F3781&lt;&gt;0),IF(C3781&lt;&gt;0,CONCATENATE(C3781,"-AGr",VLOOKUP(D3781,Listen!$A$2:$G$45,7,FALSE),"-",E3781,"-",F3781,),CONCATENATE("AGr",VLOOKUP(D3781,Listen!$A$2:$G$45,7,FALSE),"-",E3781,"-",F3781)),"keine vollständige ID")</f>
        <v>keine vollständige ID</v>
      </c>
      <c r="C3781" s="359">
        <f>'[2]III_SAV-Details_NB'!B3787</f>
        <v>0</v>
      </c>
      <c r="D3781" s="359">
        <f>'[2]III_SAV-Details_NB'!C3787</f>
        <v>0</v>
      </c>
      <c r="E3781" s="359">
        <f>'[2]III_SAV-Details_NB'!D3787</f>
        <v>0</v>
      </c>
      <c r="F3781" s="490"/>
      <c r="G3781" s="281">
        <f>'[2]III_SAV-Details_NB'!X3787</f>
        <v>0</v>
      </c>
      <c r="H3781" s="281">
        <f t="shared" si="956"/>
        <v>0</v>
      </c>
      <c r="I3781" s="281">
        <f>IF(con_EOGJahr=2025,'[2]III_SAV-Details_NB'!AA3787,IF(con_EOGJahr=2026,'[2]III_SAV-Details_NB'!AB3787,'[2]III_SAV-Details_NB'!AC3787))</f>
        <v>0</v>
      </c>
      <c r="J3781" s="282"/>
      <c r="K3781" s="282"/>
      <c r="L3781" s="282"/>
      <c r="M3781" s="282"/>
      <c r="N3781" s="282"/>
      <c r="O3781" s="282"/>
      <c r="P3781" s="52">
        <f t="shared" si="957"/>
        <v>0</v>
      </c>
      <c r="Q3781" s="60"/>
      <c r="R3781" s="53">
        <f t="shared" si="963"/>
        <v>0</v>
      </c>
      <c r="S3781" s="59"/>
      <c r="T3781" s="61"/>
      <c r="U3781" s="342" t="str">
        <f t="shared" si="967"/>
        <v>k.A.</v>
      </c>
      <c r="V3781" s="343" t="str">
        <f t="shared" si="964"/>
        <v>k.A.</v>
      </c>
      <c r="W3781" s="343" t="str">
        <f>IFERROR(IF(OR($D3781="",$E3781=0,con_Ende=0),"k.A.",IF(VLOOKUP($D3781,rng_ND,5,0)="Nein",VLOOKUP($D3781,rng_ND,2,FALSE),MIN(VLOOKUP($D3781,rng_ND,2,FALSE),A_Stammdaten!$B$19-D_SAV!$E3781+1))),"k.A.")</f>
        <v>k.A.</v>
      </c>
      <c r="X3781" s="343" t="str">
        <f t="shared" si="965"/>
        <v>k.A.</v>
      </c>
      <c r="Y3781" s="62"/>
      <c r="Z3781" s="48">
        <f t="shared" si="966"/>
        <v>0</v>
      </c>
      <c r="AA3781" s="457"/>
      <c r="AB3781" s="55">
        <f t="shared" si="958"/>
        <v>0</v>
      </c>
      <c r="AC3781" s="55">
        <f>IF(A_Stammdaten!$B$25="ja",D_SAV!AA3781,D_SAV!AB3781)</f>
        <v>0</v>
      </c>
      <c r="AD3781" s="478">
        <f>IF(AC3781=0,0,IF(U3781-(con_EOGJahr-D_SAV!E3781)&lt;=0,AC3781,AC3781/V3781))</f>
        <v>0</v>
      </c>
      <c r="AE3781" s="478">
        <f>IFERROR(IF(AND(VLOOKUP(D3781,rng_ND,5,FALSE)="Ja",D_SAV!T3781="degressiv"),D_SAV!AC3781*Y3781/100,0),0)</f>
        <v>0</v>
      </c>
      <c r="AF3781" s="55">
        <f>IFERROR(IF(VLOOKUP(D3781,rng_ND,5,FALSE)="Ja",MAX(D_SAV!AD3781:AE3781),D_SAV!AD3781),0)</f>
        <v>0</v>
      </c>
      <c r="AG3781" s="55">
        <f t="shared" si="959"/>
        <v>0</v>
      </c>
      <c r="AH3781" s="55">
        <f t="shared" si="960"/>
        <v>0</v>
      </c>
      <c r="AI3781" s="55">
        <f t="shared" si="961"/>
        <v>0</v>
      </c>
      <c r="AJ3781" s="55">
        <f t="shared" si="962"/>
        <v>0</v>
      </c>
      <c r="AK3781" s="55">
        <f t="shared" ref="AK3781:AK3844" si="968">IF($E3781&gt;=2006,AC3781,con_EKQ*AH3781+(1-con_EKQ)*AC3781)</f>
        <v>0</v>
      </c>
      <c r="AL3781" s="55">
        <f t="shared" ref="AL3781:AL3844" si="969">IF($E3781&gt;=2006,AF3781,con_EKQ*AI3781+(1-con_EKQ)*AF3781)</f>
        <v>0</v>
      </c>
      <c r="AM3781" s="55">
        <f t="shared" ref="AM3781:AM3844" si="970">IF($E3781&gt;=2006,AG3781,con_EKQ*AJ3781+(1-con_EKQ)*AG3781)</f>
        <v>0</v>
      </c>
    </row>
    <row r="3782" spans="1:39" x14ac:dyDescent="0.25">
      <c r="A3782" s="47">
        <v>3778</v>
      </c>
      <c r="B3782" s="358" t="str">
        <f>IF(AND(E3782&lt;&gt;0,D3782&lt;&gt;0,F3782&lt;&gt;0),IF(C3782&lt;&gt;0,CONCATENATE(C3782,"-AGr",VLOOKUP(D3782,Listen!$A$2:$G$45,7,FALSE),"-",E3782,"-",F3782,),CONCATENATE("AGr",VLOOKUP(D3782,Listen!$A$2:$G$45,7,FALSE),"-",E3782,"-",F3782)),"keine vollständige ID")</f>
        <v>keine vollständige ID</v>
      </c>
      <c r="C3782" s="359">
        <f>'[2]III_SAV-Details_NB'!B3788</f>
        <v>0</v>
      </c>
      <c r="D3782" s="359">
        <f>'[2]III_SAV-Details_NB'!C3788</f>
        <v>0</v>
      </c>
      <c r="E3782" s="359">
        <f>'[2]III_SAV-Details_NB'!D3788</f>
        <v>0</v>
      </c>
      <c r="F3782" s="490"/>
      <c r="G3782" s="281">
        <f>'[2]III_SAV-Details_NB'!X3788</f>
        <v>0</v>
      </c>
      <c r="H3782" s="281">
        <f t="shared" ref="H3782:H3845" si="971">+G3782</f>
        <v>0</v>
      </c>
      <c r="I3782" s="281">
        <f>IF(con_EOGJahr=2025,'[2]III_SAV-Details_NB'!AA3788,IF(con_EOGJahr=2026,'[2]III_SAV-Details_NB'!AB3788,'[2]III_SAV-Details_NB'!AC3788))</f>
        <v>0</v>
      </c>
      <c r="J3782" s="282"/>
      <c r="K3782" s="282"/>
      <c r="L3782" s="282"/>
      <c r="M3782" s="282"/>
      <c r="N3782" s="282"/>
      <c r="O3782" s="282"/>
      <c r="P3782" s="52">
        <f t="shared" ref="P3782:P3845" si="972">SUM(I3782:O3782)</f>
        <v>0</v>
      </c>
      <c r="Q3782" s="60"/>
      <c r="R3782" s="53">
        <f t="shared" si="963"/>
        <v>0</v>
      </c>
      <c r="S3782" s="59"/>
      <c r="T3782" s="61"/>
      <c r="U3782" s="342" t="str">
        <f t="shared" si="967"/>
        <v>k.A.</v>
      </c>
      <c r="V3782" s="343" t="str">
        <f t="shared" si="964"/>
        <v>k.A.</v>
      </c>
      <c r="W3782" s="343" t="str">
        <f>IFERROR(IF(OR($D3782="",$E3782=0,con_Ende=0),"k.A.",IF(VLOOKUP($D3782,rng_ND,5,0)="Nein",VLOOKUP($D3782,rng_ND,2,FALSE),MIN(VLOOKUP($D3782,rng_ND,2,FALSE),A_Stammdaten!$B$19-D_SAV!$E3782+1))),"k.A.")</f>
        <v>k.A.</v>
      </c>
      <c r="X3782" s="343" t="str">
        <f t="shared" si="965"/>
        <v>k.A.</v>
      </c>
      <c r="Y3782" s="62"/>
      <c r="Z3782" s="48">
        <f t="shared" si="966"/>
        <v>0</v>
      </c>
      <c r="AA3782" s="457"/>
      <c r="AB3782" s="55">
        <f t="shared" ref="AB3782:AB3845" si="973">R3782</f>
        <v>0</v>
      </c>
      <c r="AC3782" s="55">
        <f>IF(A_Stammdaten!$B$25="ja",D_SAV!AA3782,D_SAV!AB3782)</f>
        <v>0</v>
      </c>
      <c r="AD3782" s="478">
        <f>IF(AC3782=0,0,IF(U3782-(con_EOGJahr-D_SAV!E3782)&lt;=0,AC3782,AC3782/V3782))</f>
        <v>0</v>
      </c>
      <c r="AE3782" s="478">
        <f>IFERROR(IF(AND(VLOOKUP(D3782,rng_ND,5,FALSE)="Ja",D_SAV!T3782="degressiv"),D_SAV!AC3782*Y3782/100,0),0)</f>
        <v>0</v>
      </c>
      <c r="AF3782" s="55">
        <f>IFERROR(IF(VLOOKUP(D3782,rng_ND,5,FALSE)="Ja",MAX(D_SAV!AD3782:AE3782),D_SAV!AD3782),0)</f>
        <v>0</v>
      </c>
      <c r="AG3782" s="55">
        <f t="shared" ref="AG3782:AG3845" si="974">AC3782-AF3782</f>
        <v>0</v>
      </c>
      <c r="AH3782" s="55">
        <f t="shared" ref="AH3782:AH3845" si="975">IF($E3782&gt;=2006,0,AC3782*$Z3782)</f>
        <v>0</v>
      </c>
      <c r="AI3782" s="55">
        <f t="shared" ref="AI3782:AI3845" si="976">IF($E3782&gt;=2006,0,AF3782*$Z3782)</f>
        <v>0</v>
      </c>
      <c r="AJ3782" s="55">
        <f t="shared" ref="AJ3782:AJ3845" si="977">IF($E3782&gt;=2006,0,AG3782*$Z3782)</f>
        <v>0</v>
      </c>
      <c r="AK3782" s="55">
        <f t="shared" si="968"/>
        <v>0</v>
      </c>
      <c r="AL3782" s="55">
        <f t="shared" si="969"/>
        <v>0</v>
      </c>
      <c r="AM3782" s="55">
        <f t="shared" si="970"/>
        <v>0</v>
      </c>
    </row>
    <row r="3783" spans="1:39" x14ac:dyDescent="0.25">
      <c r="A3783" s="47">
        <v>3779</v>
      </c>
      <c r="B3783" s="358" t="str">
        <f>IF(AND(E3783&lt;&gt;0,D3783&lt;&gt;0,F3783&lt;&gt;0),IF(C3783&lt;&gt;0,CONCATENATE(C3783,"-AGr",VLOOKUP(D3783,Listen!$A$2:$G$45,7,FALSE),"-",E3783,"-",F3783,),CONCATENATE("AGr",VLOOKUP(D3783,Listen!$A$2:$G$45,7,FALSE),"-",E3783,"-",F3783)),"keine vollständige ID")</f>
        <v>keine vollständige ID</v>
      </c>
      <c r="C3783" s="359">
        <f>'[2]III_SAV-Details_NB'!B3789</f>
        <v>0</v>
      </c>
      <c r="D3783" s="359">
        <f>'[2]III_SAV-Details_NB'!C3789</f>
        <v>0</v>
      </c>
      <c r="E3783" s="359">
        <f>'[2]III_SAV-Details_NB'!D3789</f>
        <v>0</v>
      </c>
      <c r="F3783" s="490"/>
      <c r="G3783" s="281">
        <f>'[2]III_SAV-Details_NB'!X3789</f>
        <v>0</v>
      </c>
      <c r="H3783" s="281">
        <f t="shared" si="971"/>
        <v>0</v>
      </c>
      <c r="I3783" s="281">
        <f>IF(con_EOGJahr=2025,'[2]III_SAV-Details_NB'!AA3789,IF(con_EOGJahr=2026,'[2]III_SAV-Details_NB'!AB3789,'[2]III_SAV-Details_NB'!AC3789))</f>
        <v>0</v>
      </c>
      <c r="J3783" s="282"/>
      <c r="K3783" s="282"/>
      <c r="L3783" s="282"/>
      <c r="M3783" s="282"/>
      <c r="N3783" s="282"/>
      <c r="O3783" s="282"/>
      <c r="P3783" s="52">
        <f t="shared" si="972"/>
        <v>0</v>
      </c>
      <c r="Q3783" s="60"/>
      <c r="R3783" s="53">
        <f t="shared" si="963"/>
        <v>0</v>
      </c>
      <c r="S3783" s="59"/>
      <c r="T3783" s="61"/>
      <c r="U3783" s="342" t="str">
        <f t="shared" si="967"/>
        <v>k.A.</v>
      </c>
      <c r="V3783" s="343" t="str">
        <f t="shared" si="964"/>
        <v>k.A.</v>
      </c>
      <c r="W3783" s="343" t="str">
        <f>IFERROR(IF(OR($D3783="",$E3783=0,con_Ende=0),"k.A.",IF(VLOOKUP($D3783,rng_ND,5,0)="Nein",VLOOKUP($D3783,rng_ND,2,FALSE),MIN(VLOOKUP($D3783,rng_ND,2,FALSE),A_Stammdaten!$B$19-D_SAV!$E3783+1))),"k.A.")</f>
        <v>k.A.</v>
      </c>
      <c r="X3783" s="343" t="str">
        <f t="shared" si="965"/>
        <v>k.A.</v>
      </c>
      <c r="Y3783" s="62"/>
      <c r="Z3783" s="48">
        <f t="shared" si="966"/>
        <v>0</v>
      </c>
      <c r="AA3783" s="457"/>
      <c r="AB3783" s="55">
        <f t="shared" si="973"/>
        <v>0</v>
      </c>
      <c r="AC3783" s="55">
        <f>IF(A_Stammdaten!$B$25="ja",D_SAV!AA3783,D_SAV!AB3783)</f>
        <v>0</v>
      </c>
      <c r="AD3783" s="478">
        <f>IF(AC3783=0,0,IF(U3783-(con_EOGJahr-D_SAV!E3783)&lt;=0,AC3783,AC3783/V3783))</f>
        <v>0</v>
      </c>
      <c r="AE3783" s="478">
        <f>IFERROR(IF(AND(VLOOKUP(D3783,rng_ND,5,FALSE)="Ja",D_SAV!T3783="degressiv"),D_SAV!AC3783*Y3783/100,0),0)</f>
        <v>0</v>
      </c>
      <c r="AF3783" s="55">
        <f>IFERROR(IF(VLOOKUP(D3783,rng_ND,5,FALSE)="Ja",MAX(D_SAV!AD3783:AE3783),D_SAV!AD3783),0)</f>
        <v>0</v>
      </c>
      <c r="AG3783" s="55">
        <f t="shared" si="974"/>
        <v>0</v>
      </c>
      <c r="AH3783" s="55">
        <f t="shared" si="975"/>
        <v>0</v>
      </c>
      <c r="AI3783" s="55">
        <f t="shared" si="976"/>
        <v>0</v>
      </c>
      <c r="AJ3783" s="55">
        <f t="shared" si="977"/>
        <v>0</v>
      </c>
      <c r="AK3783" s="55">
        <f t="shared" si="968"/>
        <v>0</v>
      </c>
      <c r="AL3783" s="55">
        <f t="shared" si="969"/>
        <v>0</v>
      </c>
      <c r="AM3783" s="55">
        <f t="shared" si="970"/>
        <v>0</v>
      </c>
    </row>
    <row r="3784" spans="1:39" x14ac:dyDescent="0.25">
      <c r="A3784" s="47">
        <v>3780</v>
      </c>
      <c r="B3784" s="358" t="str">
        <f>IF(AND(E3784&lt;&gt;0,D3784&lt;&gt;0,F3784&lt;&gt;0),IF(C3784&lt;&gt;0,CONCATENATE(C3784,"-AGr",VLOOKUP(D3784,Listen!$A$2:$G$45,7,FALSE),"-",E3784,"-",F3784,),CONCATENATE("AGr",VLOOKUP(D3784,Listen!$A$2:$G$45,7,FALSE),"-",E3784,"-",F3784)),"keine vollständige ID")</f>
        <v>keine vollständige ID</v>
      </c>
      <c r="C3784" s="359">
        <f>'[2]III_SAV-Details_NB'!B3790</f>
        <v>0</v>
      </c>
      <c r="D3784" s="359">
        <f>'[2]III_SAV-Details_NB'!C3790</f>
        <v>0</v>
      </c>
      <c r="E3784" s="359">
        <f>'[2]III_SAV-Details_NB'!D3790</f>
        <v>0</v>
      </c>
      <c r="F3784" s="490"/>
      <c r="G3784" s="281">
        <f>'[2]III_SAV-Details_NB'!X3790</f>
        <v>0</v>
      </c>
      <c r="H3784" s="281">
        <f t="shared" si="971"/>
        <v>0</v>
      </c>
      <c r="I3784" s="281">
        <f>IF(con_EOGJahr=2025,'[2]III_SAV-Details_NB'!AA3790,IF(con_EOGJahr=2026,'[2]III_SAV-Details_NB'!AB3790,'[2]III_SAV-Details_NB'!AC3790))</f>
        <v>0</v>
      </c>
      <c r="J3784" s="282"/>
      <c r="K3784" s="282"/>
      <c r="L3784" s="282"/>
      <c r="M3784" s="282"/>
      <c r="N3784" s="282"/>
      <c r="O3784" s="282"/>
      <c r="P3784" s="52">
        <f t="shared" si="972"/>
        <v>0</v>
      </c>
      <c r="Q3784" s="60"/>
      <c r="R3784" s="53">
        <f t="shared" si="963"/>
        <v>0</v>
      </c>
      <c r="S3784" s="59"/>
      <c r="T3784" s="61"/>
      <c r="U3784" s="342" t="str">
        <f t="shared" si="967"/>
        <v>k.A.</v>
      </c>
      <c r="V3784" s="343" t="str">
        <f t="shared" si="964"/>
        <v>k.A.</v>
      </c>
      <c r="W3784" s="343" t="str">
        <f>IFERROR(IF(OR($D3784="",$E3784=0,con_Ende=0),"k.A.",IF(VLOOKUP($D3784,rng_ND,5,0)="Nein",VLOOKUP($D3784,rng_ND,2,FALSE),MIN(VLOOKUP($D3784,rng_ND,2,FALSE),A_Stammdaten!$B$19-D_SAV!$E3784+1))),"k.A.")</f>
        <v>k.A.</v>
      </c>
      <c r="X3784" s="343" t="str">
        <f t="shared" si="965"/>
        <v>k.A.</v>
      </c>
      <c r="Y3784" s="62"/>
      <c r="Z3784" s="48">
        <f t="shared" si="966"/>
        <v>0</v>
      </c>
      <c r="AA3784" s="457"/>
      <c r="AB3784" s="55">
        <f t="shared" si="973"/>
        <v>0</v>
      </c>
      <c r="AC3784" s="55">
        <f>IF(A_Stammdaten!$B$25="ja",D_SAV!AA3784,D_SAV!AB3784)</f>
        <v>0</v>
      </c>
      <c r="AD3784" s="478">
        <f>IF(AC3784=0,0,IF(U3784-(con_EOGJahr-D_SAV!E3784)&lt;=0,AC3784,AC3784/V3784))</f>
        <v>0</v>
      </c>
      <c r="AE3784" s="478">
        <f>IFERROR(IF(AND(VLOOKUP(D3784,rng_ND,5,FALSE)="Ja",D_SAV!T3784="degressiv"),D_SAV!AC3784*Y3784/100,0),0)</f>
        <v>0</v>
      </c>
      <c r="AF3784" s="55">
        <f>IFERROR(IF(VLOOKUP(D3784,rng_ND,5,FALSE)="Ja",MAX(D_SAV!AD3784:AE3784),D_SAV!AD3784),0)</f>
        <v>0</v>
      </c>
      <c r="AG3784" s="55">
        <f t="shared" si="974"/>
        <v>0</v>
      </c>
      <c r="AH3784" s="55">
        <f t="shared" si="975"/>
        <v>0</v>
      </c>
      <c r="AI3784" s="55">
        <f t="shared" si="976"/>
        <v>0</v>
      </c>
      <c r="AJ3784" s="55">
        <f t="shared" si="977"/>
        <v>0</v>
      </c>
      <c r="AK3784" s="55">
        <f t="shared" si="968"/>
        <v>0</v>
      </c>
      <c r="AL3784" s="55">
        <f t="shared" si="969"/>
        <v>0</v>
      </c>
      <c r="AM3784" s="55">
        <f t="shared" si="970"/>
        <v>0</v>
      </c>
    </row>
    <row r="3785" spans="1:39" x14ac:dyDescent="0.25">
      <c r="A3785" s="47">
        <v>3781</v>
      </c>
      <c r="B3785" s="358" t="str">
        <f>IF(AND(E3785&lt;&gt;0,D3785&lt;&gt;0,F3785&lt;&gt;0),IF(C3785&lt;&gt;0,CONCATENATE(C3785,"-AGr",VLOOKUP(D3785,Listen!$A$2:$G$45,7,FALSE),"-",E3785,"-",F3785,),CONCATENATE("AGr",VLOOKUP(D3785,Listen!$A$2:$G$45,7,FALSE),"-",E3785,"-",F3785)),"keine vollständige ID")</f>
        <v>keine vollständige ID</v>
      </c>
      <c r="C3785" s="359">
        <f>'[2]III_SAV-Details_NB'!B3791</f>
        <v>0</v>
      </c>
      <c r="D3785" s="359">
        <f>'[2]III_SAV-Details_NB'!C3791</f>
        <v>0</v>
      </c>
      <c r="E3785" s="359">
        <f>'[2]III_SAV-Details_NB'!D3791</f>
        <v>0</v>
      </c>
      <c r="F3785" s="490"/>
      <c r="G3785" s="281">
        <f>'[2]III_SAV-Details_NB'!X3791</f>
        <v>0</v>
      </c>
      <c r="H3785" s="281">
        <f t="shared" si="971"/>
        <v>0</v>
      </c>
      <c r="I3785" s="281">
        <f>IF(con_EOGJahr=2025,'[2]III_SAV-Details_NB'!AA3791,IF(con_EOGJahr=2026,'[2]III_SAV-Details_NB'!AB3791,'[2]III_SAV-Details_NB'!AC3791))</f>
        <v>0</v>
      </c>
      <c r="J3785" s="282"/>
      <c r="K3785" s="282"/>
      <c r="L3785" s="282"/>
      <c r="M3785" s="282"/>
      <c r="N3785" s="282"/>
      <c r="O3785" s="282"/>
      <c r="P3785" s="52">
        <f t="shared" si="972"/>
        <v>0</v>
      </c>
      <c r="Q3785" s="60"/>
      <c r="R3785" s="53">
        <f t="shared" si="963"/>
        <v>0</v>
      </c>
      <c r="S3785" s="59"/>
      <c r="T3785" s="61"/>
      <c r="U3785" s="342" t="str">
        <f t="shared" si="967"/>
        <v>k.A.</v>
      </c>
      <c r="V3785" s="343" t="str">
        <f t="shared" si="964"/>
        <v>k.A.</v>
      </c>
      <c r="W3785" s="343" t="str">
        <f>IFERROR(IF(OR($D3785="",$E3785=0,con_Ende=0),"k.A.",IF(VLOOKUP($D3785,rng_ND,5,0)="Nein",VLOOKUP($D3785,rng_ND,2,FALSE),MIN(VLOOKUP($D3785,rng_ND,2,FALSE),A_Stammdaten!$B$19-D_SAV!$E3785+1))),"k.A.")</f>
        <v>k.A.</v>
      </c>
      <c r="X3785" s="343" t="str">
        <f t="shared" si="965"/>
        <v>k.A.</v>
      </c>
      <c r="Y3785" s="62"/>
      <c r="Z3785" s="48">
        <f t="shared" si="966"/>
        <v>0</v>
      </c>
      <c r="AA3785" s="457"/>
      <c r="AB3785" s="55">
        <f t="shared" si="973"/>
        <v>0</v>
      </c>
      <c r="AC3785" s="55">
        <f>IF(A_Stammdaten!$B$25="ja",D_SAV!AA3785,D_SAV!AB3785)</f>
        <v>0</v>
      </c>
      <c r="AD3785" s="478">
        <f>IF(AC3785=0,0,IF(U3785-(con_EOGJahr-D_SAV!E3785)&lt;=0,AC3785,AC3785/V3785))</f>
        <v>0</v>
      </c>
      <c r="AE3785" s="478">
        <f>IFERROR(IF(AND(VLOOKUP(D3785,rng_ND,5,FALSE)="Ja",D_SAV!T3785="degressiv"),D_SAV!AC3785*Y3785/100,0),0)</f>
        <v>0</v>
      </c>
      <c r="AF3785" s="55">
        <f>IFERROR(IF(VLOOKUP(D3785,rng_ND,5,FALSE)="Ja",MAX(D_SAV!AD3785:AE3785),D_SAV!AD3785),0)</f>
        <v>0</v>
      </c>
      <c r="AG3785" s="55">
        <f t="shared" si="974"/>
        <v>0</v>
      </c>
      <c r="AH3785" s="55">
        <f t="shared" si="975"/>
        <v>0</v>
      </c>
      <c r="AI3785" s="55">
        <f t="shared" si="976"/>
        <v>0</v>
      </c>
      <c r="AJ3785" s="55">
        <f t="shared" si="977"/>
        <v>0</v>
      </c>
      <c r="AK3785" s="55">
        <f t="shared" si="968"/>
        <v>0</v>
      </c>
      <c r="AL3785" s="55">
        <f t="shared" si="969"/>
        <v>0</v>
      </c>
      <c r="AM3785" s="55">
        <f t="shared" si="970"/>
        <v>0</v>
      </c>
    </row>
    <row r="3786" spans="1:39" x14ac:dyDescent="0.25">
      <c r="A3786" s="47">
        <v>3782</v>
      </c>
      <c r="B3786" s="358" t="str">
        <f>IF(AND(E3786&lt;&gt;0,D3786&lt;&gt;0,F3786&lt;&gt;0),IF(C3786&lt;&gt;0,CONCATENATE(C3786,"-AGr",VLOOKUP(D3786,Listen!$A$2:$G$45,7,FALSE),"-",E3786,"-",F3786,),CONCATENATE("AGr",VLOOKUP(D3786,Listen!$A$2:$G$45,7,FALSE),"-",E3786,"-",F3786)),"keine vollständige ID")</f>
        <v>keine vollständige ID</v>
      </c>
      <c r="C3786" s="359">
        <f>'[2]III_SAV-Details_NB'!B3792</f>
        <v>0</v>
      </c>
      <c r="D3786" s="359">
        <f>'[2]III_SAV-Details_NB'!C3792</f>
        <v>0</v>
      </c>
      <c r="E3786" s="359">
        <f>'[2]III_SAV-Details_NB'!D3792</f>
        <v>0</v>
      </c>
      <c r="F3786" s="490"/>
      <c r="G3786" s="281">
        <f>'[2]III_SAV-Details_NB'!X3792</f>
        <v>0</v>
      </c>
      <c r="H3786" s="281">
        <f t="shared" si="971"/>
        <v>0</v>
      </c>
      <c r="I3786" s="281">
        <f>IF(con_EOGJahr=2025,'[2]III_SAV-Details_NB'!AA3792,IF(con_EOGJahr=2026,'[2]III_SAV-Details_NB'!AB3792,'[2]III_SAV-Details_NB'!AC3792))</f>
        <v>0</v>
      </c>
      <c r="J3786" s="282"/>
      <c r="K3786" s="282"/>
      <c r="L3786" s="282"/>
      <c r="M3786" s="282"/>
      <c r="N3786" s="282"/>
      <c r="O3786" s="282"/>
      <c r="P3786" s="52">
        <f t="shared" si="972"/>
        <v>0</v>
      </c>
      <c r="Q3786" s="60"/>
      <c r="R3786" s="53">
        <f t="shared" si="963"/>
        <v>0</v>
      </c>
      <c r="S3786" s="59"/>
      <c r="T3786" s="61"/>
      <c r="U3786" s="342" t="str">
        <f t="shared" si="967"/>
        <v>k.A.</v>
      </c>
      <c r="V3786" s="343" t="str">
        <f t="shared" si="964"/>
        <v>k.A.</v>
      </c>
      <c r="W3786" s="343" t="str">
        <f>IFERROR(IF(OR($D3786="",$E3786=0,con_Ende=0),"k.A.",IF(VLOOKUP($D3786,rng_ND,5,0)="Nein",VLOOKUP($D3786,rng_ND,2,FALSE),MIN(VLOOKUP($D3786,rng_ND,2,FALSE),A_Stammdaten!$B$19-D_SAV!$E3786+1))),"k.A.")</f>
        <v>k.A.</v>
      </c>
      <c r="X3786" s="343" t="str">
        <f t="shared" si="965"/>
        <v>k.A.</v>
      </c>
      <c r="Y3786" s="62"/>
      <c r="Z3786" s="48">
        <f t="shared" si="966"/>
        <v>0</v>
      </c>
      <c r="AA3786" s="457"/>
      <c r="AB3786" s="55">
        <f t="shared" si="973"/>
        <v>0</v>
      </c>
      <c r="AC3786" s="55">
        <f>IF(A_Stammdaten!$B$25="ja",D_SAV!AA3786,D_SAV!AB3786)</f>
        <v>0</v>
      </c>
      <c r="AD3786" s="478">
        <f>IF(AC3786=0,0,IF(U3786-(con_EOGJahr-D_SAV!E3786)&lt;=0,AC3786,AC3786/V3786))</f>
        <v>0</v>
      </c>
      <c r="AE3786" s="478">
        <f>IFERROR(IF(AND(VLOOKUP(D3786,rng_ND,5,FALSE)="Ja",D_SAV!T3786="degressiv"),D_SAV!AC3786*Y3786/100,0),0)</f>
        <v>0</v>
      </c>
      <c r="AF3786" s="55">
        <f>IFERROR(IF(VLOOKUP(D3786,rng_ND,5,FALSE)="Ja",MAX(D_SAV!AD3786:AE3786),D_SAV!AD3786),0)</f>
        <v>0</v>
      </c>
      <c r="AG3786" s="55">
        <f t="shared" si="974"/>
        <v>0</v>
      </c>
      <c r="AH3786" s="55">
        <f t="shared" si="975"/>
        <v>0</v>
      </c>
      <c r="AI3786" s="55">
        <f t="shared" si="976"/>
        <v>0</v>
      </c>
      <c r="AJ3786" s="55">
        <f t="shared" si="977"/>
        <v>0</v>
      </c>
      <c r="AK3786" s="55">
        <f t="shared" si="968"/>
        <v>0</v>
      </c>
      <c r="AL3786" s="55">
        <f t="shared" si="969"/>
        <v>0</v>
      </c>
      <c r="AM3786" s="55">
        <f t="shared" si="970"/>
        <v>0</v>
      </c>
    </row>
    <row r="3787" spans="1:39" x14ac:dyDescent="0.25">
      <c r="A3787" s="47">
        <v>3783</v>
      </c>
      <c r="B3787" s="358" t="str">
        <f>IF(AND(E3787&lt;&gt;0,D3787&lt;&gt;0,F3787&lt;&gt;0),IF(C3787&lt;&gt;0,CONCATENATE(C3787,"-AGr",VLOOKUP(D3787,Listen!$A$2:$G$45,7,FALSE),"-",E3787,"-",F3787,),CONCATENATE("AGr",VLOOKUP(D3787,Listen!$A$2:$G$45,7,FALSE),"-",E3787,"-",F3787)),"keine vollständige ID")</f>
        <v>keine vollständige ID</v>
      </c>
      <c r="C3787" s="359">
        <f>'[2]III_SAV-Details_NB'!B3793</f>
        <v>0</v>
      </c>
      <c r="D3787" s="359">
        <f>'[2]III_SAV-Details_NB'!C3793</f>
        <v>0</v>
      </c>
      <c r="E3787" s="359">
        <f>'[2]III_SAV-Details_NB'!D3793</f>
        <v>0</v>
      </c>
      <c r="F3787" s="490"/>
      <c r="G3787" s="281">
        <f>'[2]III_SAV-Details_NB'!X3793</f>
        <v>0</v>
      </c>
      <c r="H3787" s="281">
        <f t="shared" si="971"/>
        <v>0</v>
      </c>
      <c r="I3787" s="281">
        <f>IF(con_EOGJahr=2025,'[2]III_SAV-Details_NB'!AA3793,IF(con_EOGJahr=2026,'[2]III_SAV-Details_NB'!AB3793,'[2]III_SAV-Details_NB'!AC3793))</f>
        <v>0</v>
      </c>
      <c r="J3787" s="282"/>
      <c r="K3787" s="282"/>
      <c r="L3787" s="282"/>
      <c r="M3787" s="282"/>
      <c r="N3787" s="282"/>
      <c r="O3787" s="282"/>
      <c r="P3787" s="52">
        <f t="shared" si="972"/>
        <v>0</v>
      </c>
      <c r="Q3787" s="60"/>
      <c r="R3787" s="53">
        <f t="shared" si="963"/>
        <v>0</v>
      </c>
      <c r="S3787" s="59"/>
      <c r="T3787" s="61"/>
      <c r="U3787" s="342" t="str">
        <f t="shared" si="967"/>
        <v>k.A.</v>
      </c>
      <c r="V3787" s="343" t="str">
        <f t="shared" si="964"/>
        <v>k.A.</v>
      </c>
      <c r="W3787" s="343" t="str">
        <f>IFERROR(IF(OR($D3787="",$E3787=0,con_Ende=0),"k.A.",IF(VLOOKUP($D3787,rng_ND,5,0)="Nein",VLOOKUP($D3787,rng_ND,2,FALSE),MIN(VLOOKUP($D3787,rng_ND,2,FALSE),A_Stammdaten!$B$19-D_SAV!$E3787+1))),"k.A.")</f>
        <v>k.A.</v>
      </c>
      <c r="X3787" s="343" t="str">
        <f t="shared" si="965"/>
        <v>k.A.</v>
      </c>
      <c r="Y3787" s="62"/>
      <c r="Z3787" s="48">
        <f t="shared" si="966"/>
        <v>0</v>
      </c>
      <c r="AA3787" s="457"/>
      <c r="AB3787" s="55">
        <f t="shared" si="973"/>
        <v>0</v>
      </c>
      <c r="AC3787" s="55">
        <f>IF(A_Stammdaten!$B$25="ja",D_SAV!AA3787,D_SAV!AB3787)</f>
        <v>0</v>
      </c>
      <c r="AD3787" s="478">
        <f>IF(AC3787=0,0,IF(U3787-(con_EOGJahr-D_SAV!E3787)&lt;=0,AC3787,AC3787/V3787))</f>
        <v>0</v>
      </c>
      <c r="AE3787" s="478">
        <f>IFERROR(IF(AND(VLOOKUP(D3787,rng_ND,5,FALSE)="Ja",D_SAV!T3787="degressiv"),D_SAV!AC3787*Y3787/100,0),0)</f>
        <v>0</v>
      </c>
      <c r="AF3787" s="55">
        <f>IFERROR(IF(VLOOKUP(D3787,rng_ND,5,FALSE)="Ja",MAX(D_SAV!AD3787:AE3787),D_SAV!AD3787),0)</f>
        <v>0</v>
      </c>
      <c r="AG3787" s="55">
        <f t="shared" si="974"/>
        <v>0</v>
      </c>
      <c r="AH3787" s="55">
        <f t="shared" si="975"/>
        <v>0</v>
      </c>
      <c r="AI3787" s="55">
        <f t="shared" si="976"/>
        <v>0</v>
      </c>
      <c r="AJ3787" s="55">
        <f t="shared" si="977"/>
        <v>0</v>
      </c>
      <c r="AK3787" s="55">
        <f t="shared" si="968"/>
        <v>0</v>
      </c>
      <c r="AL3787" s="55">
        <f t="shared" si="969"/>
        <v>0</v>
      </c>
      <c r="AM3787" s="55">
        <f t="shared" si="970"/>
        <v>0</v>
      </c>
    </row>
    <row r="3788" spans="1:39" x14ac:dyDescent="0.25">
      <c r="A3788" s="47">
        <v>3784</v>
      </c>
      <c r="B3788" s="358" t="str">
        <f>IF(AND(E3788&lt;&gt;0,D3788&lt;&gt;0,F3788&lt;&gt;0),IF(C3788&lt;&gt;0,CONCATENATE(C3788,"-AGr",VLOOKUP(D3788,Listen!$A$2:$G$45,7,FALSE),"-",E3788,"-",F3788,),CONCATENATE("AGr",VLOOKUP(D3788,Listen!$A$2:$G$45,7,FALSE),"-",E3788,"-",F3788)),"keine vollständige ID")</f>
        <v>keine vollständige ID</v>
      </c>
      <c r="C3788" s="359">
        <f>'[2]III_SAV-Details_NB'!B3794</f>
        <v>0</v>
      </c>
      <c r="D3788" s="359">
        <f>'[2]III_SAV-Details_NB'!C3794</f>
        <v>0</v>
      </c>
      <c r="E3788" s="359">
        <f>'[2]III_SAV-Details_NB'!D3794</f>
        <v>0</v>
      </c>
      <c r="F3788" s="490"/>
      <c r="G3788" s="281">
        <f>'[2]III_SAV-Details_NB'!X3794</f>
        <v>0</v>
      </c>
      <c r="H3788" s="281">
        <f t="shared" si="971"/>
        <v>0</v>
      </c>
      <c r="I3788" s="281">
        <f>IF(con_EOGJahr=2025,'[2]III_SAV-Details_NB'!AA3794,IF(con_EOGJahr=2026,'[2]III_SAV-Details_NB'!AB3794,'[2]III_SAV-Details_NB'!AC3794))</f>
        <v>0</v>
      </c>
      <c r="J3788" s="282"/>
      <c r="K3788" s="282"/>
      <c r="L3788" s="282"/>
      <c r="M3788" s="282"/>
      <c r="N3788" s="282"/>
      <c r="O3788" s="282"/>
      <c r="P3788" s="52">
        <f t="shared" si="972"/>
        <v>0</v>
      </c>
      <c r="Q3788" s="60"/>
      <c r="R3788" s="53">
        <f t="shared" si="963"/>
        <v>0</v>
      </c>
      <c r="S3788" s="59"/>
      <c r="T3788" s="61"/>
      <c r="U3788" s="342" t="str">
        <f t="shared" si="967"/>
        <v>k.A.</v>
      </c>
      <c r="V3788" s="343" t="str">
        <f t="shared" si="964"/>
        <v>k.A.</v>
      </c>
      <c r="W3788" s="343" t="str">
        <f>IFERROR(IF(OR($D3788="",$E3788=0,con_Ende=0),"k.A.",IF(VLOOKUP($D3788,rng_ND,5,0)="Nein",VLOOKUP($D3788,rng_ND,2,FALSE),MIN(VLOOKUP($D3788,rng_ND,2,FALSE),A_Stammdaten!$B$19-D_SAV!$E3788+1))),"k.A.")</f>
        <v>k.A.</v>
      </c>
      <c r="X3788" s="343" t="str">
        <f t="shared" si="965"/>
        <v>k.A.</v>
      </c>
      <c r="Y3788" s="62"/>
      <c r="Z3788" s="48">
        <f t="shared" si="966"/>
        <v>0</v>
      </c>
      <c r="AA3788" s="457"/>
      <c r="AB3788" s="55">
        <f t="shared" si="973"/>
        <v>0</v>
      </c>
      <c r="AC3788" s="55">
        <f>IF(A_Stammdaten!$B$25="ja",D_SAV!AA3788,D_SAV!AB3788)</f>
        <v>0</v>
      </c>
      <c r="AD3788" s="478">
        <f>IF(AC3788=0,0,IF(U3788-(con_EOGJahr-D_SAV!E3788)&lt;=0,AC3788,AC3788/V3788))</f>
        <v>0</v>
      </c>
      <c r="AE3788" s="478">
        <f>IFERROR(IF(AND(VLOOKUP(D3788,rng_ND,5,FALSE)="Ja",D_SAV!T3788="degressiv"),D_SAV!AC3788*Y3788/100,0),0)</f>
        <v>0</v>
      </c>
      <c r="AF3788" s="55">
        <f>IFERROR(IF(VLOOKUP(D3788,rng_ND,5,FALSE)="Ja",MAX(D_SAV!AD3788:AE3788),D_SAV!AD3788),0)</f>
        <v>0</v>
      </c>
      <c r="AG3788" s="55">
        <f t="shared" si="974"/>
        <v>0</v>
      </c>
      <c r="AH3788" s="55">
        <f t="shared" si="975"/>
        <v>0</v>
      </c>
      <c r="AI3788" s="55">
        <f t="shared" si="976"/>
        <v>0</v>
      </c>
      <c r="AJ3788" s="55">
        <f t="shared" si="977"/>
        <v>0</v>
      </c>
      <c r="AK3788" s="55">
        <f t="shared" si="968"/>
        <v>0</v>
      </c>
      <c r="AL3788" s="55">
        <f t="shared" si="969"/>
        <v>0</v>
      </c>
      <c r="AM3788" s="55">
        <f t="shared" si="970"/>
        <v>0</v>
      </c>
    </row>
    <row r="3789" spans="1:39" x14ac:dyDescent="0.25">
      <c r="A3789" s="47">
        <v>3785</v>
      </c>
      <c r="B3789" s="358" t="str">
        <f>IF(AND(E3789&lt;&gt;0,D3789&lt;&gt;0,F3789&lt;&gt;0),IF(C3789&lt;&gt;0,CONCATENATE(C3789,"-AGr",VLOOKUP(D3789,Listen!$A$2:$G$45,7,FALSE),"-",E3789,"-",F3789,),CONCATENATE("AGr",VLOOKUP(D3789,Listen!$A$2:$G$45,7,FALSE),"-",E3789,"-",F3789)),"keine vollständige ID")</f>
        <v>keine vollständige ID</v>
      </c>
      <c r="C3789" s="359">
        <f>'[2]III_SAV-Details_NB'!B3795</f>
        <v>0</v>
      </c>
      <c r="D3789" s="359">
        <f>'[2]III_SAV-Details_NB'!C3795</f>
        <v>0</v>
      </c>
      <c r="E3789" s="359">
        <f>'[2]III_SAV-Details_NB'!D3795</f>
        <v>0</v>
      </c>
      <c r="F3789" s="490"/>
      <c r="G3789" s="281">
        <f>'[2]III_SAV-Details_NB'!X3795</f>
        <v>0</v>
      </c>
      <c r="H3789" s="281">
        <f t="shared" si="971"/>
        <v>0</v>
      </c>
      <c r="I3789" s="281">
        <f>IF(con_EOGJahr=2025,'[2]III_SAV-Details_NB'!AA3795,IF(con_EOGJahr=2026,'[2]III_SAV-Details_NB'!AB3795,'[2]III_SAV-Details_NB'!AC3795))</f>
        <v>0</v>
      </c>
      <c r="J3789" s="282"/>
      <c r="K3789" s="282"/>
      <c r="L3789" s="282"/>
      <c r="M3789" s="282"/>
      <c r="N3789" s="282"/>
      <c r="O3789" s="282"/>
      <c r="P3789" s="52">
        <f t="shared" si="972"/>
        <v>0</v>
      </c>
      <c r="Q3789" s="60"/>
      <c r="R3789" s="53">
        <f t="shared" si="963"/>
        <v>0</v>
      </c>
      <c r="S3789" s="59"/>
      <c r="T3789" s="61"/>
      <c r="U3789" s="342" t="str">
        <f t="shared" si="967"/>
        <v>k.A.</v>
      </c>
      <c r="V3789" s="343" t="str">
        <f t="shared" si="964"/>
        <v>k.A.</v>
      </c>
      <c r="W3789" s="343" t="str">
        <f>IFERROR(IF(OR($D3789="",$E3789=0,con_Ende=0),"k.A.",IF(VLOOKUP($D3789,rng_ND,5,0)="Nein",VLOOKUP($D3789,rng_ND,2,FALSE),MIN(VLOOKUP($D3789,rng_ND,2,FALSE),A_Stammdaten!$B$19-D_SAV!$E3789+1))),"k.A.")</f>
        <v>k.A.</v>
      </c>
      <c r="X3789" s="343" t="str">
        <f t="shared" si="965"/>
        <v>k.A.</v>
      </c>
      <c r="Y3789" s="62"/>
      <c r="Z3789" s="48">
        <f t="shared" si="966"/>
        <v>0</v>
      </c>
      <c r="AA3789" s="457"/>
      <c r="AB3789" s="55">
        <f t="shared" si="973"/>
        <v>0</v>
      </c>
      <c r="AC3789" s="55">
        <f>IF(A_Stammdaten!$B$25="ja",D_SAV!AA3789,D_SAV!AB3789)</f>
        <v>0</v>
      </c>
      <c r="AD3789" s="478">
        <f>IF(AC3789=0,0,IF(U3789-(con_EOGJahr-D_SAV!E3789)&lt;=0,AC3789,AC3789/V3789))</f>
        <v>0</v>
      </c>
      <c r="AE3789" s="478">
        <f>IFERROR(IF(AND(VLOOKUP(D3789,rng_ND,5,FALSE)="Ja",D_SAV!T3789="degressiv"),D_SAV!AC3789*Y3789/100,0),0)</f>
        <v>0</v>
      </c>
      <c r="AF3789" s="55">
        <f>IFERROR(IF(VLOOKUP(D3789,rng_ND,5,FALSE)="Ja",MAX(D_SAV!AD3789:AE3789),D_SAV!AD3789),0)</f>
        <v>0</v>
      </c>
      <c r="AG3789" s="55">
        <f t="shared" si="974"/>
        <v>0</v>
      </c>
      <c r="AH3789" s="55">
        <f t="shared" si="975"/>
        <v>0</v>
      </c>
      <c r="AI3789" s="55">
        <f t="shared" si="976"/>
        <v>0</v>
      </c>
      <c r="AJ3789" s="55">
        <f t="shared" si="977"/>
        <v>0</v>
      </c>
      <c r="AK3789" s="55">
        <f t="shared" si="968"/>
        <v>0</v>
      </c>
      <c r="AL3789" s="55">
        <f t="shared" si="969"/>
        <v>0</v>
      </c>
      <c r="AM3789" s="55">
        <f t="shared" si="970"/>
        <v>0</v>
      </c>
    </row>
    <row r="3790" spans="1:39" x14ac:dyDescent="0.25">
      <c r="A3790" s="47">
        <v>3786</v>
      </c>
      <c r="B3790" s="358" t="str">
        <f>IF(AND(E3790&lt;&gt;0,D3790&lt;&gt;0,F3790&lt;&gt;0),IF(C3790&lt;&gt;0,CONCATENATE(C3790,"-AGr",VLOOKUP(D3790,Listen!$A$2:$G$45,7,FALSE),"-",E3790,"-",F3790,),CONCATENATE("AGr",VLOOKUP(D3790,Listen!$A$2:$G$45,7,FALSE),"-",E3790,"-",F3790)),"keine vollständige ID")</f>
        <v>keine vollständige ID</v>
      </c>
      <c r="C3790" s="359">
        <f>'[2]III_SAV-Details_NB'!B3796</f>
        <v>0</v>
      </c>
      <c r="D3790" s="359">
        <f>'[2]III_SAV-Details_NB'!C3796</f>
        <v>0</v>
      </c>
      <c r="E3790" s="359">
        <f>'[2]III_SAV-Details_NB'!D3796</f>
        <v>0</v>
      </c>
      <c r="F3790" s="490"/>
      <c r="G3790" s="281">
        <f>'[2]III_SAV-Details_NB'!X3796</f>
        <v>0</v>
      </c>
      <c r="H3790" s="281">
        <f t="shared" si="971"/>
        <v>0</v>
      </c>
      <c r="I3790" s="281">
        <f>IF(con_EOGJahr=2025,'[2]III_SAV-Details_NB'!AA3796,IF(con_EOGJahr=2026,'[2]III_SAV-Details_NB'!AB3796,'[2]III_SAV-Details_NB'!AC3796))</f>
        <v>0</v>
      </c>
      <c r="J3790" s="282"/>
      <c r="K3790" s="282"/>
      <c r="L3790" s="282"/>
      <c r="M3790" s="282"/>
      <c r="N3790" s="282"/>
      <c r="O3790" s="282"/>
      <c r="P3790" s="52">
        <f t="shared" si="972"/>
        <v>0</v>
      </c>
      <c r="Q3790" s="60"/>
      <c r="R3790" s="53">
        <f t="shared" si="963"/>
        <v>0</v>
      </c>
      <c r="S3790" s="59"/>
      <c r="T3790" s="61"/>
      <c r="U3790" s="342" t="str">
        <f t="shared" si="967"/>
        <v>k.A.</v>
      </c>
      <c r="V3790" s="343" t="str">
        <f t="shared" si="964"/>
        <v>k.A.</v>
      </c>
      <c r="W3790" s="343" t="str">
        <f>IFERROR(IF(OR($D3790="",$E3790=0,con_Ende=0),"k.A.",IF(VLOOKUP($D3790,rng_ND,5,0)="Nein",VLOOKUP($D3790,rng_ND,2,FALSE),MIN(VLOOKUP($D3790,rng_ND,2,FALSE),A_Stammdaten!$B$19-D_SAV!$E3790+1))),"k.A.")</f>
        <v>k.A.</v>
      </c>
      <c r="X3790" s="343" t="str">
        <f t="shared" si="965"/>
        <v>k.A.</v>
      </c>
      <c r="Y3790" s="62"/>
      <c r="Z3790" s="48">
        <f t="shared" si="966"/>
        <v>0</v>
      </c>
      <c r="AA3790" s="457"/>
      <c r="AB3790" s="55">
        <f t="shared" si="973"/>
        <v>0</v>
      </c>
      <c r="AC3790" s="55">
        <f>IF(A_Stammdaten!$B$25="ja",D_SAV!AA3790,D_SAV!AB3790)</f>
        <v>0</v>
      </c>
      <c r="AD3790" s="478">
        <f>IF(AC3790=0,0,IF(U3790-(con_EOGJahr-D_SAV!E3790)&lt;=0,AC3790,AC3790/V3790))</f>
        <v>0</v>
      </c>
      <c r="AE3790" s="478">
        <f>IFERROR(IF(AND(VLOOKUP(D3790,rng_ND,5,FALSE)="Ja",D_SAV!T3790="degressiv"),D_SAV!AC3790*Y3790/100,0),0)</f>
        <v>0</v>
      </c>
      <c r="AF3790" s="55">
        <f>IFERROR(IF(VLOOKUP(D3790,rng_ND,5,FALSE)="Ja",MAX(D_SAV!AD3790:AE3790),D_SAV!AD3790),0)</f>
        <v>0</v>
      </c>
      <c r="AG3790" s="55">
        <f t="shared" si="974"/>
        <v>0</v>
      </c>
      <c r="AH3790" s="55">
        <f t="shared" si="975"/>
        <v>0</v>
      </c>
      <c r="AI3790" s="55">
        <f t="shared" si="976"/>
        <v>0</v>
      </c>
      <c r="AJ3790" s="55">
        <f t="shared" si="977"/>
        <v>0</v>
      </c>
      <c r="AK3790" s="55">
        <f t="shared" si="968"/>
        <v>0</v>
      </c>
      <c r="AL3790" s="55">
        <f t="shared" si="969"/>
        <v>0</v>
      </c>
      <c r="AM3790" s="55">
        <f t="shared" si="970"/>
        <v>0</v>
      </c>
    </row>
    <row r="3791" spans="1:39" x14ac:dyDescent="0.25">
      <c r="A3791" s="47">
        <v>3787</v>
      </c>
      <c r="B3791" s="358" t="str">
        <f>IF(AND(E3791&lt;&gt;0,D3791&lt;&gt;0,F3791&lt;&gt;0),IF(C3791&lt;&gt;0,CONCATENATE(C3791,"-AGr",VLOOKUP(D3791,Listen!$A$2:$G$45,7,FALSE),"-",E3791,"-",F3791,),CONCATENATE("AGr",VLOOKUP(D3791,Listen!$A$2:$G$45,7,FALSE),"-",E3791,"-",F3791)),"keine vollständige ID")</f>
        <v>keine vollständige ID</v>
      </c>
      <c r="C3791" s="359">
        <f>'[2]III_SAV-Details_NB'!B3797</f>
        <v>0</v>
      </c>
      <c r="D3791" s="359">
        <f>'[2]III_SAV-Details_NB'!C3797</f>
        <v>0</v>
      </c>
      <c r="E3791" s="359">
        <f>'[2]III_SAV-Details_NB'!D3797</f>
        <v>0</v>
      </c>
      <c r="F3791" s="490"/>
      <c r="G3791" s="281">
        <f>'[2]III_SAV-Details_NB'!X3797</f>
        <v>0</v>
      </c>
      <c r="H3791" s="281">
        <f t="shared" si="971"/>
        <v>0</v>
      </c>
      <c r="I3791" s="281">
        <f>IF(con_EOGJahr=2025,'[2]III_SAV-Details_NB'!AA3797,IF(con_EOGJahr=2026,'[2]III_SAV-Details_NB'!AB3797,'[2]III_SAV-Details_NB'!AC3797))</f>
        <v>0</v>
      </c>
      <c r="J3791" s="282"/>
      <c r="K3791" s="282"/>
      <c r="L3791" s="282"/>
      <c r="M3791" s="282"/>
      <c r="N3791" s="282"/>
      <c r="O3791" s="282"/>
      <c r="P3791" s="52">
        <f t="shared" si="972"/>
        <v>0</v>
      </c>
      <c r="Q3791" s="60"/>
      <c r="R3791" s="53">
        <f t="shared" si="963"/>
        <v>0</v>
      </c>
      <c r="S3791" s="59"/>
      <c r="T3791" s="61"/>
      <c r="U3791" s="342" t="str">
        <f t="shared" si="967"/>
        <v>k.A.</v>
      </c>
      <c r="V3791" s="343" t="str">
        <f t="shared" si="964"/>
        <v>k.A.</v>
      </c>
      <c r="W3791" s="343" t="str">
        <f>IFERROR(IF(OR($D3791="",$E3791=0,con_Ende=0),"k.A.",IF(VLOOKUP($D3791,rng_ND,5,0)="Nein",VLOOKUP($D3791,rng_ND,2,FALSE),MIN(VLOOKUP($D3791,rng_ND,2,FALSE),A_Stammdaten!$B$19-D_SAV!$E3791+1))),"k.A.")</f>
        <v>k.A.</v>
      </c>
      <c r="X3791" s="343" t="str">
        <f t="shared" si="965"/>
        <v>k.A.</v>
      </c>
      <c r="Y3791" s="62"/>
      <c r="Z3791" s="48">
        <f t="shared" si="966"/>
        <v>0</v>
      </c>
      <c r="AA3791" s="457"/>
      <c r="AB3791" s="55">
        <f t="shared" si="973"/>
        <v>0</v>
      </c>
      <c r="AC3791" s="55">
        <f>IF(A_Stammdaten!$B$25="ja",D_SAV!AA3791,D_SAV!AB3791)</f>
        <v>0</v>
      </c>
      <c r="AD3791" s="478">
        <f>IF(AC3791=0,0,IF(U3791-(con_EOGJahr-D_SAV!E3791)&lt;=0,AC3791,AC3791/V3791))</f>
        <v>0</v>
      </c>
      <c r="AE3791" s="478">
        <f>IFERROR(IF(AND(VLOOKUP(D3791,rng_ND,5,FALSE)="Ja",D_SAV!T3791="degressiv"),D_SAV!AC3791*Y3791/100,0),0)</f>
        <v>0</v>
      </c>
      <c r="AF3791" s="55">
        <f>IFERROR(IF(VLOOKUP(D3791,rng_ND,5,FALSE)="Ja",MAX(D_SAV!AD3791:AE3791),D_SAV!AD3791),0)</f>
        <v>0</v>
      </c>
      <c r="AG3791" s="55">
        <f t="shared" si="974"/>
        <v>0</v>
      </c>
      <c r="AH3791" s="55">
        <f t="shared" si="975"/>
        <v>0</v>
      </c>
      <c r="AI3791" s="55">
        <f t="shared" si="976"/>
        <v>0</v>
      </c>
      <c r="AJ3791" s="55">
        <f t="shared" si="977"/>
        <v>0</v>
      </c>
      <c r="AK3791" s="55">
        <f t="shared" si="968"/>
        <v>0</v>
      </c>
      <c r="AL3791" s="55">
        <f t="shared" si="969"/>
        <v>0</v>
      </c>
      <c r="AM3791" s="55">
        <f t="shared" si="970"/>
        <v>0</v>
      </c>
    </row>
    <row r="3792" spans="1:39" x14ac:dyDescent="0.25">
      <c r="A3792" s="47">
        <v>3788</v>
      </c>
      <c r="B3792" s="358" t="str">
        <f>IF(AND(E3792&lt;&gt;0,D3792&lt;&gt;0,F3792&lt;&gt;0),IF(C3792&lt;&gt;0,CONCATENATE(C3792,"-AGr",VLOOKUP(D3792,Listen!$A$2:$G$45,7,FALSE),"-",E3792,"-",F3792,),CONCATENATE("AGr",VLOOKUP(D3792,Listen!$A$2:$G$45,7,FALSE),"-",E3792,"-",F3792)),"keine vollständige ID")</f>
        <v>keine vollständige ID</v>
      </c>
      <c r="C3792" s="359">
        <f>'[2]III_SAV-Details_NB'!B3798</f>
        <v>0</v>
      </c>
      <c r="D3792" s="359">
        <f>'[2]III_SAV-Details_NB'!C3798</f>
        <v>0</v>
      </c>
      <c r="E3792" s="359">
        <f>'[2]III_SAV-Details_NB'!D3798</f>
        <v>0</v>
      </c>
      <c r="F3792" s="490"/>
      <c r="G3792" s="281">
        <f>'[2]III_SAV-Details_NB'!X3798</f>
        <v>0</v>
      </c>
      <c r="H3792" s="281">
        <f t="shared" si="971"/>
        <v>0</v>
      </c>
      <c r="I3792" s="281">
        <f>IF(con_EOGJahr=2025,'[2]III_SAV-Details_NB'!AA3798,IF(con_EOGJahr=2026,'[2]III_SAV-Details_NB'!AB3798,'[2]III_SAV-Details_NB'!AC3798))</f>
        <v>0</v>
      </c>
      <c r="J3792" s="282"/>
      <c r="K3792" s="282"/>
      <c r="L3792" s="282"/>
      <c r="M3792" s="282"/>
      <c r="N3792" s="282"/>
      <c r="O3792" s="282"/>
      <c r="P3792" s="52">
        <f t="shared" si="972"/>
        <v>0</v>
      </c>
      <c r="Q3792" s="60"/>
      <c r="R3792" s="53">
        <f t="shared" si="963"/>
        <v>0</v>
      </c>
      <c r="S3792" s="59"/>
      <c r="T3792" s="61"/>
      <c r="U3792" s="342" t="str">
        <f t="shared" si="967"/>
        <v>k.A.</v>
      </c>
      <c r="V3792" s="343" t="str">
        <f t="shared" si="964"/>
        <v>k.A.</v>
      </c>
      <c r="W3792" s="343" t="str">
        <f>IFERROR(IF(OR($D3792="",$E3792=0,con_Ende=0),"k.A.",IF(VLOOKUP($D3792,rng_ND,5,0)="Nein",VLOOKUP($D3792,rng_ND,2,FALSE),MIN(VLOOKUP($D3792,rng_ND,2,FALSE),A_Stammdaten!$B$19-D_SAV!$E3792+1))),"k.A.")</f>
        <v>k.A.</v>
      </c>
      <c r="X3792" s="343" t="str">
        <f t="shared" si="965"/>
        <v>k.A.</v>
      </c>
      <c r="Y3792" s="62"/>
      <c r="Z3792" s="48">
        <f t="shared" si="966"/>
        <v>0</v>
      </c>
      <c r="AA3792" s="457"/>
      <c r="AB3792" s="55">
        <f t="shared" si="973"/>
        <v>0</v>
      </c>
      <c r="AC3792" s="55">
        <f>IF(A_Stammdaten!$B$25="ja",D_SAV!AA3792,D_SAV!AB3792)</f>
        <v>0</v>
      </c>
      <c r="AD3792" s="478">
        <f>IF(AC3792=0,0,IF(U3792-(con_EOGJahr-D_SAV!E3792)&lt;=0,AC3792,AC3792/V3792))</f>
        <v>0</v>
      </c>
      <c r="AE3792" s="478">
        <f>IFERROR(IF(AND(VLOOKUP(D3792,rng_ND,5,FALSE)="Ja",D_SAV!T3792="degressiv"),D_SAV!AC3792*Y3792/100,0),0)</f>
        <v>0</v>
      </c>
      <c r="AF3792" s="55">
        <f>IFERROR(IF(VLOOKUP(D3792,rng_ND,5,FALSE)="Ja",MAX(D_SAV!AD3792:AE3792),D_SAV!AD3792),0)</f>
        <v>0</v>
      </c>
      <c r="AG3792" s="55">
        <f t="shared" si="974"/>
        <v>0</v>
      </c>
      <c r="AH3792" s="55">
        <f t="shared" si="975"/>
        <v>0</v>
      </c>
      <c r="AI3792" s="55">
        <f t="shared" si="976"/>
        <v>0</v>
      </c>
      <c r="AJ3792" s="55">
        <f t="shared" si="977"/>
        <v>0</v>
      </c>
      <c r="AK3792" s="55">
        <f t="shared" si="968"/>
        <v>0</v>
      </c>
      <c r="AL3792" s="55">
        <f t="shared" si="969"/>
        <v>0</v>
      </c>
      <c r="AM3792" s="55">
        <f t="shared" si="970"/>
        <v>0</v>
      </c>
    </row>
    <row r="3793" spans="1:39" x14ac:dyDescent="0.25">
      <c r="A3793" s="47">
        <v>3789</v>
      </c>
      <c r="B3793" s="358" t="str">
        <f>IF(AND(E3793&lt;&gt;0,D3793&lt;&gt;0,F3793&lt;&gt;0),IF(C3793&lt;&gt;0,CONCATENATE(C3793,"-AGr",VLOOKUP(D3793,Listen!$A$2:$G$45,7,FALSE),"-",E3793,"-",F3793,),CONCATENATE("AGr",VLOOKUP(D3793,Listen!$A$2:$G$45,7,FALSE),"-",E3793,"-",F3793)),"keine vollständige ID")</f>
        <v>keine vollständige ID</v>
      </c>
      <c r="C3793" s="359">
        <f>'[2]III_SAV-Details_NB'!B3799</f>
        <v>0</v>
      </c>
      <c r="D3793" s="359">
        <f>'[2]III_SAV-Details_NB'!C3799</f>
        <v>0</v>
      </c>
      <c r="E3793" s="359">
        <f>'[2]III_SAV-Details_NB'!D3799</f>
        <v>0</v>
      </c>
      <c r="F3793" s="490"/>
      <c r="G3793" s="281">
        <f>'[2]III_SAV-Details_NB'!X3799</f>
        <v>0</v>
      </c>
      <c r="H3793" s="281">
        <f t="shared" si="971"/>
        <v>0</v>
      </c>
      <c r="I3793" s="281">
        <f>IF(con_EOGJahr=2025,'[2]III_SAV-Details_NB'!AA3799,IF(con_EOGJahr=2026,'[2]III_SAV-Details_NB'!AB3799,'[2]III_SAV-Details_NB'!AC3799))</f>
        <v>0</v>
      </c>
      <c r="J3793" s="282"/>
      <c r="K3793" s="282"/>
      <c r="L3793" s="282"/>
      <c r="M3793" s="282"/>
      <c r="N3793" s="282"/>
      <c r="O3793" s="282"/>
      <c r="P3793" s="52">
        <f t="shared" si="972"/>
        <v>0</v>
      </c>
      <c r="Q3793" s="60"/>
      <c r="R3793" s="53">
        <f t="shared" si="963"/>
        <v>0</v>
      </c>
      <c r="S3793" s="59"/>
      <c r="T3793" s="61"/>
      <c r="U3793" s="342" t="str">
        <f t="shared" si="967"/>
        <v>k.A.</v>
      </c>
      <c r="V3793" s="343" t="str">
        <f t="shared" si="964"/>
        <v>k.A.</v>
      </c>
      <c r="W3793" s="343" t="str">
        <f>IFERROR(IF(OR($D3793="",$E3793=0,con_Ende=0),"k.A.",IF(VLOOKUP($D3793,rng_ND,5,0)="Nein",VLOOKUP($D3793,rng_ND,2,FALSE),MIN(VLOOKUP($D3793,rng_ND,2,FALSE),A_Stammdaten!$B$19-D_SAV!$E3793+1))),"k.A.")</f>
        <v>k.A.</v>
      </c>
      <c r="X3793" s="343" t="str">
        <f t="shared" si="965"/>
        <v>k.A.</v>
      </c>
      <c r="Y3793" s="62"/>
      <c r="Z3793" s="48">
        <f t="shared" si="966"/>
        <v>0</v>
      </c>
      <c r="AA3793" s="457"/>
      <c r="AB3793" s="55">
        <f t="shared" si="973"/>
        <v>0</v>
      </c>
      <c r="AC3793" s="55">
        <f>IF(A_Stammdaten!$B$25="ja",D_SAV!AA3793,D_SAV!AB3793)</f>
        <v>0</v>
      </c>
      <c r="AD3793" s="478">
        <f>IF(AC3793=0,0,IF(U3793-(con_EOGJahr-D_SAV!E3793)&lt;=0,AC3793,AC3793/V3793))</f>
        <v>0</v>
      </c>
      <c r="AE3793" s="478">
        <f>IFERROR(IF(AND(VLOOKUP(D3793,rng_ND,5,FALSE)="Ja",D_SAV!T3793="degressiv"),D_SAV!AC3793*Y3793/100,0),0)</f>
        <v>0</v>
      </c>
      <c r="AF3793" s="55">
        <f>IFERROR(IF(VLOOKUP(D3793,rng_ND,5,FALSE)="Ja",MAX(D_SAV!AD3793:AE3793),D_SAV!AD3793),0)</f>
        <v>0</v>
      </c>
      <c r="AG3793" s="55">
        <f t="shared" si="974"/>
        <v>0</v>
      </c>
      <c r="AH3793" s="55">
        <f t="shared" si="975"/>
        <v>0</v>
      </c>
      <c r="AI3793" s="55">
        <f t="shared" si="976"/>
        <v>0</v>
      </c>
      <c r="AJ3793" s="55">
        <f t="shared" si="977"/>
        <v>0</v>
      </c>
      <c r="AK3793" s="55">
        <f t="shared" si="968"/>
        <v>0</v>
      </c>
      <c r="AL3793" s="55">
        <f t="shared" si="969"/>
        <v>0</v>
      </c>
      <c r="AM3793" s="55">
        <f t="shared" si="970"/>
        <v>0</v>
      </c>
    </row>
    <row r="3794" spans="1:39" x14ac:dyDescent="0.25">
      <c r="A3794" s="47">
        <v>3790</v>
      </c>
      <c r="B3794" s="358" t="str">
        <f>IF(AND(E3794&lt;&gt;0,D3794&lt;&gt;0,F3794&lt;&gt;0),IF(C3794&lt;&gt;0,CONCATENATE(C3794,"-AGr",VLOOKUP(D3794,Listen!$A$2:$G$45,7,FALSE),"-",E3794,"-",F3794,),CONCATENATE("AGr",VLOOKUP(D3794,Listen!$A$2:$G$45,7,FALSE),"-",E3794,"-",F3794)),"keine vollständige ID")</f>
        <v>keine vollständige ID</v>
      </c>
      <c r="C3794" s="359">
        <f>'[2]III_SAV-Details_NB'!B3800</f>
        <v>0</v>
      </c>
      <c r="D3794" s="359">
        <f>'[2]III_SAV-Details_NB'!C3800</f>
        <v>0</v>
      </c>
      <c r="E3794" s="359">
        <f>'[2]III_SAV-Details_NB'!D3800</f>
        <v>0</v>
      </c>
      <c r="F3794" s="490"/>
      <c r="G3794" s="281">
        <f>'[2]III_SAV-Details_NB'!X3800</f>
        <v>0</v>
      </c>
      <c r="H3794" s="281">
        <f t="shared" si="971"/>
        <v>0</v>
      </c>
      <c r="I3794" s="281">
        <f>IF(con_EOGJahr=2025,'[2]III_SAV-Details_NB'!AA3800,IF(con_EOGJahr=2026,'[2]III_SAV-Details_NB'!AB3800,'[2]III_SAV-Details_NB'!AC3800))</f>
        <v>0</v>
      </c>
      <c r="J3794" s="282"/>
      <c r="K3794" s="282"/>
      <c r="L3794" s="282"/>
      <c r="M3794" s="282"/>
      <c r="N3794" s="282"/>
      <c r="O3794" s="282"/>
      <c r="P3794" s="52">
        <f t="shared" si="972"/>
        <v>0</v>
      </c>
      <c r="Q3794" s="60"/>
      <c r="R3794" s="53">
        <f t="shared" ref="R3794:R3857" si="978">P3794+Q3794</f>
        <v>0</v>
      </c>
      <c r="S3794" s="59"/>
      <c r="T3794" s="61"/>
      <c r="U3794" s="342" t="str">
        <f t="shared" si="967"/>
        <v>k.A.</v>
      </c>
      <c r="V3794" s="343" t="str">
        <f t="shared" ref="V3794:V3857" si="979">IFERROR(IF(OR($D3794="",$E3794=0,con_Ende=0,$U3794=0),"k.A.",MAX($E3794-con_EOGJahr+$U3794,0)),"k.A.")</f>
        <v>k.A.</v>
      </c>
      <c r="W3794" s="343" t="str">
        <f>IFERROR(IF(OR($D3794="",$E3794=0,con_Ende=0),"k.A.",IF(VLOOKUP($D3794,rng_ND,5,0)="Nein",VLOOKUP($D3794,rng_ND,2,FALSE),MIN(VLOOKUP($D3794,rng_ND,2,FALSE),A_Stammdaten!$B$19-D_SAV!$E3794+1))),"k.A.")</f>
        <v>k.A.</v>
      </c>
      <c r="X3794" s="343" t="str">
        <f t="shared" ref="X3794:X3857" si="980">IFERROR(IF(OR($D3794="",$E3794=0,con_Ende=0),"k.A.",VLOOKUP($D3794,rng_ND,3,FALSE)),"k.A.")</f>
        <v>k.A.</v>
      </c>
      <c r="Y3794" s="62"/>
      <c r="Z3794" s="48">
        <f t="shared" ref="Z3794:Z3857" si="981">IF(AND($E3794&lt;2006,$E3794&lt;&gt;0),IFERROR(VLOOKUP($E3794,rng_Index,VLOOKUP($D3794,rng_ND,4,FALSE)+1,FALSE),1),)</f>
        <v>0</v>
      </c>
      <c r="AA3794" s="457"/>
      <c r="AB3794" s="55">
        <f t="shared" si="973"/>
        <v>0</v>
      </c>
      <c r="AC3794" s="55">
        <f>IF(A_Stammdaten!$B$25="ja",D_SAV!AA3794,D_SAV!AB3794)</f>
        <v>0</v>
      </c>
      <c r="AD3794" s="478">
        <f>IF(AC3794=0,0,IF(U3794-(con_EOGJahr-D_SAV!E3794)&lt;=0,AC3794,AC3794/V3794))</f>
        <v>0</v>
      </c>
      <c r="AE3794" s="478">
        <f>IFERROR(IF(AND(VLOOKUP(D3794,rng_ND,5,FALSE)="Ja",D_SAV!T3794="degressiv"),D_SAV!AC3794*Y3794/100,0),0)</f>
        <v>0</v>
      </c>
      <c r="AF3794" s="55">
        <f>IFERROR(IF(VLOOKUP(D3794,rng_ND,5,FALSE)="Ja",MAX(D_SAV!AD3794:AE3794),D_SAV!AD3794),0)</f>
        <v>0</v>
      </c>
      <c r="AG3794" s="55">
        <f t="shared" si="974"/>
        <v>0</v>
      </c>
      <c r="AH3794" s="55">
        <f t="shared" si="975"/>
        <v>0</v>
      </c>
      <c r="AI3794" s="55">
        <f t="shared" si="976"/>
        <v>0</v>
      </c>
      <c r="AJ3794" s="55">
        <f t="shared" si="977"/>
        <v>0</v>
      </c>
      <c r="AK3794" s="55">
        <f t="shared" si="968"/>
        <v>0</v>
      </c>
      <c r="AL3794" s="55">
        <f t="shared" si="969"/>
        <v>0</v>
      </c>
      <c r="AM3794" s="55">
        <f t="shared" si="970"/>
        <v>0</v>
      </c>
    </row>
    <row r="3795" spans="1:39" x14ac:dyDescent="0.25">
      <c r="A3795" s="47">
        <v>3791</v>
      </c>
      <c r="B3795" s="358" t="str">
        <f>IF(AND(E3795&lt;&gt;0,D3795&lt;&gt;0,F3795&lt;&gt;0),IF(C3795&lt;&gt;0,CONCATENATE(C3795,"-AGr",VLOOKUP(D3795,Listen!$A$2:$G$45,7,FALSE),"-",E3795,"-",F3795,),CONCATENATE("AGr",VLOOKUP(D3795,Listen!$A$2:$G$45,7,FALSE),"-",E3795,"-",F3795)),"keine vollständige ID")</f>
        <v>keine vollständige ID</v>
      </c>
      <c r="C3795" s="359">
        <f>'[2]III_SAV-Details_NB'!B3801</f>
        <v>0</v>
      </c>
      <c r="D3795" s="359">
        <f>'[2]III_SAV-Details_NB'!C3801</f>
        <v>0</v>
      </c>
      <c r="E3795" s="359">
        <f>'[2]III_SAV-Details_NB'!D3801</f>
        <v>0</v>
      </c>
      <c r="F3795" s="490"/>
      <c r="G3795" s="281">
        <f>'[2]III_SAV-Details_NB'!X3801</f>
        <v>0</v>
      </c>
      <c r="H3795" s="281">
        <f t="shared" si="971"/>
        <v>0</v>
      </c>
      <c r="I3795" s="281">
        <f>IF(con_EOGJahr=2025,'[2]III_SAV-Details_NB'!AA3801,IF(con_EOGJahr=2026,'[2]III_SAV-Details_NB'!AB3801,'[2]III_SAV-Details_NB'!AC3801))</f>
        <v>0</v>
      </c>
      <c r="J3795" s="282"/>
      <c r="K3795" s="282"/>
      <c r="L3795" s="282"/>
      <c r="M3795" s="282"/>
      <c r="N3795" s="282"/>
      <c r="O3795" s="282"/>
      <c r="P3795" s="52">
        <f t="shared" si="972"/>
        <v>0</v>
      </c>
      <c r="Q3795" s="60"/>
      <c r="R3795" s="53">
        <f t="shared" si="978"/>
        <v>0</v>
      </c>
      <c r="S3795" s="59"/>
      <c r="T3795" s="61"/>
      <c r="U3795" s="342" t="str">
        <f t="shared" ref="U3795:U3858" si="982">+W3795</f>
        <v>k.A.</v>
      </c>
      <c r="V3795" s="343" t="str">
        <f t="shared" si="979"/>
        <v>k.A.</v>
      </c>
      <c r="W3795" s="343" t="str">
        <f>IFERROR(IF(OR($D3795="",$E3795=0,con_Ende=0),"k.A.",IF(VLOOKUP($D3795,rng_ND,5,0)="Nein",VLOOKUP($D3795,rng_ND,2,FALSE),MIN(VLOOKUP($D3795,rng_ND,2,FALSE),A_Stammdaten!$B$19-D_SAV!$E3795+1))),"k.A.")</f>
        <v>k.A.</v>
      </c>
      <c r="X3795" s="343" t="str">
        <f t="shared" si="980"/>
        <v>k.A.</v>
      </c>
      <c r="Y3795" s="62"/>
      <c r="Z3795" s="48">
        <f t="shared" si="981"/>
        <v>0</v>
      </c>
      <c r="AA3795" s="457"/>
      <c r="AB3795" s="55">
        <f t="shared" si="973"/>
        <v>0</v>
      </c>
      <c r="AC3795" s="55">
        <f>IF(A_Stammdaten!$B$25="ja",D_SAV!AA3795,D_SAV!AB3795)</f>
        <v>0</v>
      </c>
      <c r="AD3795" s="478">
        <f>IF(AC3795=0,0,IF(U3795-(con_EOGJahr-D_SAV!E3795)&lt;=0,AC3795,AC3795/V3795))</f>
        <v>0</v>
      </c>
      <c r="AE3795" s="478">
        <f>IFERROR(IF(AND(VLOOKUP(D3795,rng_ND,5,FALSE)="Ja",D_SAV!T3795="degressiv"),D_SAV!AC3795*Y3795/100,0),0)</f>
        <v>0</v>
      </c>
      <c r="AF3795" s="55">
        <f>IFERROR(IF(VLOOKUP(D3795,rng_ND,5,FALSE)="Ja",MAX(D_SAV!AD3795:AE3795),D_SAV!AD3795),0)</f>
        <v>0</v>
      </c>
      <c r="AG3795" s="55">
        <f t="shared" si="974"/>
        <v>0</v>
      </c>
      <c r="AH3795" s="55">
        <f t="shared" si="975"/>
        <v>0</v>
      </c>
      <c r="AI3795" s="55">
        <f t="shared" si="976"/>
        <v>0</v>
      </c>
      <c r="AJ3795" s="55">
        <f t="shared" si="977"/>
        <v>0</v>
      </c>
      <c r="AK3795" s="55">
        <f t="shared" si="968"/>
        <v>0</v>
      </c>
      <c r="AL3795" s="55">
        <f t="shared" si="969"/>
        <v>0</v>
      </c>
      <c r="AM3795" s="55">
        <f t="shared" si="970"/>
        <v>0</v>
      </c>
    </row>
    <row r="3796" spans="1:39" x14ac:dyDescent="0.25">
      <c r="A3796" s="47">
        <v>3792</v>
      </c>
      <c r="B3796" s="358" t="str">
        <f>IF(AND(E3796&lt;&gt;0,D3796&lt;&gt;0,F3796&lt;&gt;0),IF(C3796&lt;&gt;0,CONCATENATE(C3796,"-AGr",VLOOKUP(D3796,Listen!$A$2:$G$45,7,FALSE),"-",E3796,"-",F3796,),CONCATENATE("AGr",VLOOKUP(D3796,Listen!$A$2:$G$45,7,FALSE),"-",E3796,"-",F3796)),"keine vollständige ID")</f>
        <v>keine vollständige ID</v>
      </c>
      <c r="C3796" s="359">
        <f>'[2]III_SAV-Details_NB'!B3802</f>
        <v>0</v>
      </c>
      <c r="D3796" s="359">
        <f>'[2]III_SAV-Details_NB'!C3802</f>
        <v>0</v>
      </c>
      <c r="E3796" s="359">
        <f>'[2]III_SAV-Details_NB'!D3802</f>
        <v>0</v>
      </c>
      <c r="F3796" s="490"/>
      <c r="G3796" s="281">
        <f>'[2]III_SAV-Details_NB'!X3802</f>
        <v>0</v>
      </c>
      <c r="H3796" s="281">
        <f t="shared" si="971"/>
        <v>0</v>
      </c>
      <c r="I3796" s="281">
        <f>IF(con_EOGJahr=2025,'[2]III_SAV-Details_NB'!AA3802,IF(con_EOGJahr=2026,'[2]III_SAV-Details_NB'!AB3802,'[2]III_SAV-Details_NB'!AC3802))</f>
        <v>0</v>
      </c>
      <c r="J3796" s="282"/>
      <c r="K3796" s="282"/>
      <c r="L3796" s="282"/>
      <c r="M3796" s="282"/>
      <c r="N3796" s="282"/>
      <c r="O3796" s="282"/>
      <c r="P3796" s="52">
        <f t="shared" si="972"/>
        <v>0</v>
      </c>
      <c r="Q3796" s="60"/>
      <c r="R3796" s="53">
        <f t="shared" si="978"/>
        <v>0</v>
      </c>
      <c r="S3796" s="59"/>
      <c r="T3796" s="61"/>
      <c r="U3796" s="342" t="str">
        <f t="shared" si="982"/>
        <v>k.A.</v>
      </c>
      <c r="V3796" s="343" t="str">
        <f t="shared" si="979"/>
        <v>k.A.</v>
      </c>
      <c r="W3796" s="343" t="str">
        <f>IFERROR(IF(OR($D3796="",$E3796=0,con_Ende=0),"k.A.",IF(VLOOKUP($D3796,rng_ND,5,0)="Nein",VLOOKUP($D3796,rng_ND,2,FALSE),MIN(VLOOKUP($D3796,rng_ND,2,FALSE),A_Stammdaten!$B$19-D_SAV!$E3796+1))),"k.A.")</f>
        <v>k.A.</v>
      </c>
      <c r="X3796" s="343" t="str">
        <f t="shared" si="980"/>
        <v>k.A.</v>
      </c>
      <c r="Y3796" s="62"/>
      <c r="Z3796" s="48">
        <f t="shared" si="981"/>
        <v>0</v>
      </c>
      <c r="AA3796" s="457"/>
      <c r="AB3796" s="55">
        <f t="shared" si="973"/>
        <v>0</v>
      </c>
      <c r="AC3796" s="55">
        <f>IF(A_Stammdaten!$B$25="ja",D_SAV!AA3796,D_SAV!AB3796)</f>
        <v>0</v>
      </c>
      <c r="AD3796" s="478">
        <f>IF(AC3796=0,0,IF(U3796-(con_EOGJahr-D_SAV!E3796)&lt;=0,AC3796,AC3796/V3796))</f>
        <v>0</v>
      </c>
      <c r="AE3796" s="478">
        <f>IFERROR(IF(AND(VLOOKUP(D3796,rng_ND,5,FALSE)="Ja",D_SAV!T3796="degressiv"),D_SAV!AC3796*Y3796/100,0),0)</f>
        <v>0</v>
      </c>
      <c r="AF3796" s="55">
        <f>IFERROR(IF(VLOOKUP(D3796,rng_ND,5,FALSE)="Ja",MAX(D_SAV!AD3796:AE3796),D_SAV!AD3796),0)</f>
        <v>0</v>
      </c>
      <c r="AG3796" s="55">
        <f t="shared" si="974"/>
        <v>0</v>
      </c>
      <c r="AH3796" s="55">
        <f t="shared" si="975"/>
        <v>0</v>
      </c>
      <c r="AI3796" s="55">
        <f t="shared" si="976"/>
        <v>0</v>
      </c>
      <c r="AJ3796" s="55">
        <f t="shared" si="977"/>
        <v>0</v>
      </c>
      <c r="AK3796" s="55">
        <f t="shared" si="968"/>
        <v>0</v>
      </c>
      <c r="AL3796" s="55">
        <f t="shared" si="969"/>
        <v>0</v>
      </c>
      <c r="AM3796" s="55">
        <f t="shared" si="970"/>
        <v>0</v>
      </c>
    </row>
    <row r="3797" spans="1:39" x14ac:dyDescent="0.25">
      <c r="A3797" s="47">
        <v>3793</v>
      </c>
      <c r="B3797" s="358" t="str">
        <f>IF(AND(E3797&lt;&gt;0,D3797&lt;&gt;0,F3797&lt;&gt;0),IF(C3797&lt;&gt;0,CONCATENATE(C3797,"-AGr",VLOOKUP(D3797,Listen!$A$2:$G$45,7,FALSE),"-",E3797,"-",F3797,),CONCATENATE("AGr",VLOOKUP(D3797,Listen!$A$2:$G$45,7,FALSE),"-",E3797,"-",F3797)),"keine vollständige ID")</f>
        <v>keine vollständige ID</v>
      </c>
      <c r="C3797" s="359">
        <f>'[2]III_SAV-Details_NB'!B3803</f>
        <v>0</v>
      </c>
      <c r="D3797" s="359">
        <f>'[2]III_SAV-Details_NB'!C3803</f>
        <v>0</v>
      </c>
      <c r="E3797" s="359">
        <f>'[2]III_SAV-Details_NB'!D3803</f>
        <v>0</v>
      </c>
      <c r="F3797" s="490"/>
      <c r="G3797" s="281">
        <f>'[2]III_SAV-Details_NB'!X3803</f>
        <v>0</v>
      </c>
      <c r="H3797" s="281">
        <f t="shared" si="971"/>
        <v>0</v>
      </c>
      <c r="I3797" s="281">
        <f>IF(con_EOGJahr=2025,'[2]III_SAV-Details_NB'!AA3803,IF(con_EOGJahr=2026,'[2]III_SAV-Details_NB'!AB3803,'[2]III_SAV-Details_NB'!AC3803))</f>
        <v>0</v>
      </c>
      <c r="J3797" s="282"/>
      <c r="K3797" s="282"/>
      <c r="L3797" s="282"/>
      <c r="M3797" s="282"/>
      <c r="N3797" s="282"/>
      <c r="O3797" s="282"/>
      <c r="P3797" s="52">
        <f t="shared" si="972"/>
        <v>0</v>
      </c>
      <c r="Q3797" s="60"/>
      <c r="R3797" s="53">
        <f t="shared" si="978"/>
        <v>0</v>
      </c>
      <c r="S3797" s="59"/>
      <c r="T3797" s="61"/>
      <c r="U3797" s="342" t="str">
        <f t="shared" si="982"/>
        <v>k.A.</v>
      </c>
      <c r="V3797" s="343" t="str">
        <f t="shared" si="979"/>
        <v>k.A.</v>
      </c>
      <c r="W3797" s="343" t="str">
        <f>IFERROR(IF(OR($D3797="",$E3797=0,con_Ende=0),"k.A.",IF(VLOOKUP($D3797,rng_ND,5,0)="Nein",VLOOKUP($D3797,rng_ND,2,FALSE),MIN(VLOOKUP($D3797,rng_ND,2,FALSE),A_Stammdaten!$B$19-D_SAV!$E3797+1))),"k.A.")</f>
        <v>k.A.</v>
      </c>
      <c r="X3797" s="343" t="str">
        <f t="shared" si="980"/>
        <v>k.A.</v>
      </c>
      <c r="Y3797" s="62"/>
      <c r="Z3797" s="48">
        <f t="shared" si="981"/>
        <v>0</v>
      </c>
      <c r="AA3797" s="457"/>
      <c r="AB3797" s="55">
        <f t="shared" si="973"/>
        <v>0</v>
      </c>
      <c r="AC3797" s="55">
        <f>IF(A_Stammdaten!$B$25="ja",D_SAV!AA3797,D_SAV!AB3797)</f>
        <v>0</v>
      </c>
      <c r="AD3797" s="478">
        <f>IF(AC3797=0,0,IF(U3797-(con_EOGJahr-D_SAV!E3797)&lt;=0,AC3797,AC3797/V3797))</f>
        <v>0</v>
      </c>
      <c r="AE3797" s="478">
        <f>IFERROR(IF(AND(VLOOKUP(D3797,rng_ND,5,FALSE)="Ja",D_SAV!T3797="degressiv"),D_SAV!AC3797*Y3797/100,0),0)</f>
        <v>0</v>
      </c>
      <c r="AF3797" s="55">
        <f>IFERROR(IF(VLOOKUP(D3797,rng_ND,5,FALSE)="Ja",MAX(D_SAV!AD3797:AE3797),D_SAV!AD3797),0)</f>
        <v>0</v>
      </c>
      <c r="AG3797" s="55">
        <f t="shared" si="974"/>
        <v>0</v>
      </c>
      <c r="AH3797" s="55">
        <f t="shared" si="975"/>
        <v>0</v>
      </c>
      <c r="AI3797" s="55">
        <f t="shared" si="976"/>
        <v>0</v>
      </c>
      <c r="AJ3797" s="55">
        <f t="shared" si="977"/>
        <v>0</v>
      </c>
      <c r="AK3797" s="55">
        <f t="shared" si="968"/>
        <v>0</v>
      </c>
      <c r="AL3797" s="55">
        <f t="shared" si="969"/>
        <v>0</v>
      </c>
      <c r="AM3797" s="55">
        <f t="shared" si="970"/>
        <v>0</v>
      </c>
    </row>
    <row r="3798" spans="1:39" x14ac:dyDescent="0.25">
      <c r="A3798" s="47">
        <v>3794</v>
      </c>
      <c r="B3798" s="358" t="str">
        <f>IF(AND(E3798&lt;&gt;0,D3798&lt;&gt;0,F3798&lt;&gt;0),IF(C3798&lt;&gt;0,CONCATENATE(C3798,"-AGr",VLOOKUP(D3798,Listen!$A$2:$G$45,7,FALSE),"-",E3798,"-",F3798,),CONCATENATE("AGr",VLOOKUP(D3798,Listen!$A$2:$G$45,7,FALSE),"-",E3798,"-",F3798)),"keine vollständige ID")</f>
        <v>keine vollständige ID</v>
      </c>
      <c r="C3798" s="359">
        <f>'[2]III_SAV-Details_NB'!B3804</f>
        <v>0</v>
      </c>
      <c r="D3798" s="359">
        <f>'[2]III_SAV-Details_NB'!C3804</f>
        <v>0</v>
      </c>
      <c r="E3798" s="359">
        <f>'[2]III_SAV-Details_NB'!D3804</f>
        <v>0</v>
      </c>
      <c r="F3798" s="490"/>
      <c r="G3798" s="281">
        <f>'[2]III_SAV-Details_NB'!X3804</f>
        <v>0</v>
      </c>
      <c r="H3798" s="281">
        <f t="shared" si="971"/>
        <v>0</v>
      </c>
      <c r="I3798" s="281">
        <f>IF(con_EOGJahr=2025,'[2]III_SAV-Details_NB'!AA3804,IF(con_EOGJahr=2026,'[2]III_SAV-Details_NB'!AB3804,'[2]III_SAV-Details_NB'!AC3804))</f>
        <v>0</v>
      </c>
      <c r="J3798" s="282"/>
      <c r="K3798" s="282"/>
      <c r="L3798" s="282"/>
      <c r="M3798" s="282"/>
      <c r="N3798" s="282"/>
      <c r="O3798" s="282"/>
      <c r="P3798" s="52">
        <f t="shared" si="972"/>
        <v>0</v>
      </c>
      <c r="Q3798" s="60"/>
      <c r="R3798" s="53">
        <f t="shared" si="978"/>
        <v>0</v>
      </c>
      <c r="S3798" s="59"/>
      <c r="T3798" s="61"/>
      <c r="U3798" s="342" t="str">
        <f t="shared" si="982"/>
        <v>k.A.</v>
      </c>
      <c r="V3798" s="343" t="str">
        <f t="shared" si="979"/>
        <v>k.A.</v>
      </c>
      <c r="W3798" s="343" t="str">
        <f>IFERROR(IF(OR($D3798="",$E3798=0,con_Ende=0),"k.A.",IF(VLOOKUP($D3798,rng_ND,5,0)="Nein",VLOOKUP($D3798,rng_ND,2,FALSE),MIN(VLOOKUP($D3798,rng_ND,2,FALSE),A_Stammdaten!$B$19-D_SAV!$E3798+1))),"k.A.")</f>
        <v>k.A.</v>
      </c>
      <c r="X3798" s="343" t="str">
        <f t="shared" si="980"/>
        <v>k.A.</v>
      </c>
      <c r="Y3798" s="62"/>
      <c r="Z3798" s="48">
        <f t="shared" si="981"/>
        <v>0</v>
      </c>
      <c r="AA3798" s="457"/>
      <c r="AB3798" s="55">
        <f t="shared" si="973"/>
        <v>0</v>
      </c>
      <c r="AC3798" s="55">
        <f>IF(A_Stammdaten!$B$25="ja",D_SAV!AA3798,D_SAV!AB3798)</f>
        <v>0</v>
      </c>
      <c r="AD3798" s="478">
        <f>IF(AC3798=0,0,IF(U3798-(con_EOGJahr-D_SAV!E3798)&lt;=0,AC3798,AC3798/V3798))</f>
        <v>0</v>
      </c>
      <c r="AE3798" s="478">
        <f>IFERROR(IF(AND(VLOOKUP(D3798,rng_ND,5,FALSE)="Ja",D_SAV!T3798="degressiv"),D_SAV!AC3798*Y3798/100,0),0)</f>
        <v>0</v>
      </c>
      <c r="AF3798" s="55">
        <f>IFERROR(IF(VLOOKUP(D3798,rng_ND,5,FALSE)="Ja",MAX(D_SAV!AD3798:AE3798),D_SAV!AD3798),0)</f>
        <v>0</v>
      </c>
      <c r="AG3798" s="55">
        <f t="shared" si="974"/>
        <v>0</v>
      </c>
      <c r="AH3798" s="55">
        <f t="shared" si="975"/>
        <v>0</v>
      </c>
      <c r="AI3798" s="55">
        <f t="shared" si="976"/>
        <v>0</v>
      </c>
      <c r="AJ3798" s="55">
        <f t="shared" si="977"/>
        <v>0</v>
      </c>
      <c r="AK3798" s="55">
        <f t="shared" si="968"/>
        <v>0</v>
      </c>
      <c r="AL3798" s="55">
        <f t="shared" si="969"/>
        <v>0</v>
      </c>
      <c r="AM3798" s="55">
        <f t="shared" si="970"/>
        <v>0</v>
      </c>
    </row>
    <row r="3799" spans="1:39" x14ac:dyDescent="0.25">
      <c r="A3799" s="47">
        <v>3795</v>
      </c>
      <c r="B3799" s="358" t="str">
        <f>IF(AND(E3799&lt;&gt;0,D3799&lt;&gt;0,F3799&lt;&gt;0),IF(C3799&lt;&gt;0,CONCATENATE(C3799,"-AGr",VLOOKUP(D3799,Listen!$A$2:$G$45,7,FALSE),"-",E3799,"-",F3799,),CONCATENATE("AGr",VLOOKUP(D3799,Listen!$A$2:$G$45,7,FALSE),"-",E3799,"-",F3799)),"keine vollständige ID")</f>
        <v>keine vollständige ID</v>
      </c>
      <c r="C3799" s="359">
        <f>'[2]III_SAV-Details_NB'!B3805</f>
        <v>0</v>
      </c>
      <c r="D3799" s="359">
        <f>'[2]III_SAV-Details_NB'!C3805</f>
        <v>0</v>
      </c>
      <c r="E3799" s="359">
        <f>'[2]III_SAV-Details_NB'!D3805</f>
        <v>0</v>
      </c>
      <c r="F3799" s="490"/>
      <c r="G3799" s="281">
        <f>'[2]III_SAV-Details_NB'!X3805</f>
        <v>0</v>
      </c>
      <c r="H3799" s="281">
        <f t="shared" si="971"/>
        <v>0</v>
      </c>
      <c r="I3799" s="281">
        <f>IF(con_EOGJahr=2025,'[2]III_SAV-Details_NB'!AA3805,IF(con_EOGJahr=2026,'[2]III_SAV-Details_NB'!AB3805,'[2]III_SAV-Details_NB'!AC3805))</f>
        <v>0</v>
      </c>
      <c r="J3799" s="282"/>
      <c r="K3799" s="282"/>
      <c r="L3799" s="282"/>
      <c r="M3799" s="282"/>
      <c r="N3799" s="282"/>
      <c r="O3799" s="282"/>
      <c r="P3799" s="52">
        <f t="shared" si="972"/>
        <v>0</v>
      </c>
      <c r="Q3799" s="60"/>
      <c r="R3799" s="53">
        <f t="shared" si="978"/>
        <v>0</v>
      </c>
      <c r="S3799" s="59"/>
      <c r="T3799" s="61"/>
      <c r="U3799" s="342" t="str">
        <f t="shared" si="982"/>
        <v>k.A.</v>
      </c>
      <c r="V3799" s="343" t="str">
        <f t="shared" si="979"/>
        <v>k.A.</v>
      </c>
      <c r="W3799" s="343" t="str">
        <f>IFERROR(IF(OR($D3799="",$E3799=0,con_Ende=0),"k.A.",IF(VLOOKUP($D3799,rng_ND,5,0)="Nein",VLOOKUP($D3799,rng_ND,2,FALSE),MIN(VLOOKUP($D3799,rng_ND,2,FALSE),A_Stammdaten!$B$19-D_SAV!$E3799+1))),"k.A.")</f>
        <v>k.A.</v>
      </c>
      <c r="X3799" s="343" t="str">
        <f t="shared" si="980"/>
        <v>k.A.</v>
      </c>
      <c r="Y3799" s="62"/>
      <c r="Z3799" s="48">
        <f t="shared" si="981"/>
        <v>0</v>
      </c>
      <c r="AA3799" s="457"/>
      <c r="AB3799" s="55">
        <f t="shared" si="973"/>
        <v>0</v>
      </c>
      <c r="AC3799" s="55">
        <f>IF(A_Stammdaten!$B$25="ja",D_SAV!AA3799,D_SAV!AB3799)</f>
        <v>0</v>
      </c>
      <c r="AD3799" s="478">
        <f>IF(AC3799=0,0,IF(U3799-(con_EOGJahr-D_SAV!E3799)&lt;=0,AC3799,AC3799/V3799))</f>
        <v>0</v>
      </c>
      <c r="AE3799" s="478">
        <f>IFERROR(IF(AND(VLOOKUP(D3799,rng_ND,5,FALSE)="Ja",D_SAV!T3799="degressiv"),D_SAV!AC3799*Y3799/100,0),0)</f>
        <v>0</v>
      </c>
      <c r="AF3799" s="55">
        <f>IFERROR(IF(VLOOKUP(D3799,rng_ND,5,FALSE)="Ja",MAX(D_SAV!AD3799:AE3799),D_SAV!AD3799),0)</f>
        <v>0</v>
      </c>
      <c r="AG3799" s="55">
        <f t="shared" si="974"/>
        <v>0</v>
      </c>
      <c r="AH3799" s="55">
        <f t="shared" si="975"/>
        <v>0</v>
      </c>
      <c r="AI3799" s="55">
        <f t="shared" si="976"/>
        <v>0</v>
      </c>
      <c r="AJ3799" s="55">
        <f t="shared" si="977"/>
        <v>0</v>
      </c>
      <c r="AK3799" s="55">
        <f t="shared" si="968"/>
        <v>0</v>
      </c>
      <c r="AL3799" s="55">
        <f t="shared" si="969"/>
        <v>0</v>
      </c>
      <c r="AM3799" s="55">
        <f t="shared" si="970"/>
        <v>0</v>
      </c>
    </row>
    <row r="3800" spans="1:39" x14ac:dyDescent="0.25">
      <c r="A3800" s="47">
        <v>3796</v>
      </c>
      <c r="B3800" s="358" t="str">
        <f>IF(AND(E3800&lt;&gt;0,D3800&lt;&gt;0,F3800&lt;&gt;0),IF(C3800&lt;&gt;0,CONCATENATE(C3800,"-AGr",VLOOKUP(D3800,Listen!$A$2:$G$45,7,FALSE),"-",E3800,"-",F3800,),CONCATENATE("AGr",VLOOKUP(D3800,Listen!$A$2:$G$45,7,FALSE),"-",E3800,"-",F3800)),"keine vollständige ID")</f>
        <v>keine vollständige ID</v>
      </c>
      <c r="C3800" s="359">
        <f>'[2]III_SAV-Details_NB'!B3806</f>
        <v>0</v>
      </c>
      <c r="D3800" s="359">
        <f>'[2]III_SAV-Details_NB'!C3806</f>
        <v>0</v>
      </c>
      <c r="E3800" s="359">
        <f>'[2]III_SAV-Details_NB'!D3806</f>
        <v>0</v>
      </c>
      <c r="F3800" s="490"/>
      <c r="G3800" s="281">
        <f>'[2]III_SAV-Details_NB'!X3806</f>
        <v>0</v>
      </c>
      <c r="H3800" s="281">
        <f t="shared" si="971"/>
        <v>0</v>
      </c>
      <c r="I3800" s="281">
        <f>IF(con_EOGJahr=2025,'[2]III_SAV-Details_NB'!AA3806,IF(con_EOGJahr=2026,'[2]III_SAV-Details_NB'!AB3806,'[2]III_SAV-Details_NB'!AC3806))</f>
        <v>0</v>
      </c>
      <c r="J3800" s="282"/>
      <c r="K3800" s="282"/>
      <c r="L3800" s="282"/>
      <c r="M3800" s="282"/>
      <c r="N3800" s="282"/>
      <c r="O3800" s="282"/>
      <c r="P3800" s="52">
        <f t="shared" si="972"/>
        <v>0</v>
      </c>
      <c r="Q3800" s="60"/>
      <c r="R3800" s="53">
        <f t="shared" si="978"/>
        <v>0</v>
      </c>
      <c r="S3800" s="59"/>
      <c r="T3800" s="61"/>
      <c r="U3800" s="342" t="str">
        <f t="shared" si="982"/>
        <v>k.A.</v>
      </c>
      <c r="V3800" s="343" t="str">
        <f t="shared" si="979"/>
        <v>k.A.</v>
      </c>
      <c r="W3800" s="343" t="str">
        <f>IFERROR(IF(OR($D3800="",$E3800=0,con_Ende=0),"k.A.",IF(VLOOKUP($D3800,rng_ND,5,0)="Nein",VLOOKUP($D3800,rng_ND,2,FALSE),MIN(VLOOKUP($D3800,rng_ND,2,FALSE),A_Stammdaten!$B$19-D_SAV!$E3800+1))),"k.A.")</f>
        <v>k.A.</v>
      </c>
      <c r="X3800" s="343" t="str">
        <f t="shared" si="980"/>
        <v>k.A.</v>
      </c>
      <c r="Y3800" s="62"/>
      <c r="Z3800" s="48">
        <f t="shared" si="981"/>
        <v>0</v>
      </c>
      <c r="AA3800" s="457"/>
      <c r="AB3800" s="55">
        <f t="shared" si="973"/>
        <v>0</v>
      </c>
      <c r="AC3800" s="55">
        <f>IF(A_Stammdaten!$B$25="ja",D_SAV!AA3800,D_SAV!AB3800)</f>
        <v>0</v>
      </c>
      <c r="AD3800" s="478">
        <f>IF(AC3800=0,0,IF(U3800-(con_EOGJahr-D_SAV!E3800)&lt;=0,AC3800,AC3800/V3800))</f>
        <v>0</v>
      </c>
      <c r="AE3800" s="478">
        <f>IFERROR(IF(AND(VLOOKUP(D3800,rng_ND,5,FALSE)="Ja",D_SAV!T3800="degressiv"),D_SAV!AC3800*Y3800/100,0),0)</f>
        <v>0</v>
      </c>
      <c r="AF3800" s="55">
        <f>IFERROR(IF(VLOOKUP(D3800,rng_ND,5,FALSE)="Ja",MAX(D_SAV!AD3800:AE3800),D_SAV!AD3800),0)</f>
        <v>0</v>
      </c>
      <c r="AG3800" s="55">
        <f t="shared" si="974"/>
        <v>0</v>
      </c>
      <c r="AH3800" s="55">
        <f t="shared" si="975"/>
        <v>0</v>
      </c>
      <c r="AI3800" s="55">
        <f t="shared" si="976"/>
        <v>0</v>
      </c>
      <c r="AJ3800" s="55">
        <f t="shared" si="977"/>
        <v>0</v>
      </c>
      <c r="AK3800" s="55">
        <f t="shared" si="968"/>
        <v>0</v>
      </c>
      <c r="AL3800" s="55">
        <f t="shared" si="969"/>
        <v>0</v>
      </c>
      <c r="AM3800" s="55">
        <f t="shared" si="970"/>
        <v>0</v>
      </c>
    </row>
    <row r="3801" spans="1:39" x14ac:dyDescent="0.25">
      <c r="A3801" s="47">
        <v>3797</v>
      </c>
      <c r="B3801" s="358" t="str">
        <f>IF(AND(E3801&lt;&gt;0,D3801&lt;&gt;0,F3801&lt;&gt;0),IF(C3801&lt;&gt;0,CONCATENATE(C3801,"-AGr",VLOOKUP(D3801,Listen!$A$2:$G$45,7,FALSE),"-",E3801,"-",F3801,),CONCATENATE("AGr",VLOOKUP(D3801,Listen!$A$2:$G$45,7,FALSE),"-",E3801,"-",F3801)),"keine vollständige ID")</f>
        <v>keine vollständige ID</v>
      </c>
      <c r="C3801" s="359">
        <f>'[2]III_SAV-Details_NB'!B3807</f>
        <v>0</v>
      </c>
      <c r="D3801" s="359">
        <f>'[2]III_SAV-Details_NB'!C3807</f>
        <v>0</v>
      </c>
      <c r="E3801" s="359">
        <f>'[2]III_SAV-Details_NB'!D3807</f>
        <v>0</v>
      </c>
      <c r="F3801" s="490"/>
      <c r="G3801" s="281">
        <f>'[2]III_SAV-Details_NB'!X3807</f>
        <v>0</v>
      </c>
      <c r="H3801" s="281">
        <f t="shared" si="971"/>
        <v>0</v>
      </c>
      <c r="I3801" s="281">
        <f>IF(con_EOGJahr=2025,'[2]III_SAV-Details_NB'!AA3807,IF(con_EOGJahr=2026,'[2]III_SAV-Details_NB'!AB3807,'[2]III_SAV-Details_NB'!AC3807))</f>
        <v>0</v>
      </c>
      <c r="J3801" s="282"/>
      <c r="K3801" s="282"/>
      <c r="L3801" s="282"/>
      <c r="M3801" s="282"/>
      <c r="N3801" s="282"/>
      <c r="O3801" s="282"/>
      <c r="P3801" s="52">
        <f t="shared" si="972"/>
        <v>0</v>
      </c>
      <c r="Q3801" s="60"/>
      <c r="R3801" s="53">
        <f t="shared" si="978"/>
        <v>0</v>
      </c>
      <c r="S3801" s="59"/>
      <c r="T3801" s="61"/>
      <c r="U3801" s="342" t="str">
        <f t="shared" si="982"/>
        <v>k.A.</v>
      </c>
      <c r="V3801" s="343" t="str">
        <f t="shared" si="979"/>
        <v>k.A.</v>
      </c>
      <c r="W3801" s="343" t="str">
        <f>IFERROR(IF(OR($D3801="",$E3801=0,con_Ende=0),"k.A.",IF(VLOOKUP($D3801,rng_ND,5,0)="Nein",VLOOKUP($D3801,rng_ND,2,FALSE),MIN(VLOOKUP($D3801,rng_ND,2,FALSE),A_Stammdaten!$B$19-D_SAV!$E3801+1))),"k.A.")</f>
        <v>k.A.</v>
      </c>
      <c r="X3801" s="343" t="str">
        <f t="shared" si="980"/>
        <v>k.A.</v>
      </c>
      <c r="Y3801" s="62"/>
      <c r="Z3801" s="48">
        <f t="shared" si="981"/>
        <v>0</v>
      </c>
      <c r="AA3801" s="457"/>
      <c r="AB3801" s="55">
        <f t="shared" si="973"/>
        <v>0</v>
      </c>
      <c r="AC3801" s="55">
        <f>IF(A_Stammdaten!$B$25="ja",D_SAV!AA3801,D_SAV!AB3801)</f>
        <v>0</v>
      </c>
      <c r="AD3801" s="478">
        <f>IF(AC3801=0,0,IF(U3801-(con_EOGJahr-D_SAV!E3801)&lt;=0,AC3801,AC3801/V3801))</f>
        <v>0</v>
      </c>
      <c r="AE3801" s="478">
        <f>IFERROR(IF(AND(VLOOKUP(D3801,rng_ND,5,FALSE)="Ja",D_SAV!T3801="degressiv"),D_SAV!AC3801*Y3801/100,0),0)</f>
        <v>0</v>
      </c>
      <c r="AF3801" s="55">
        <f>IFERROR(IF(VLOOKUP(D3801,rng_ND,5,FALSE)="Ja",MAX(D_SAV!AD3801:AE3801),D_SAV!AD3801),0)</f>
        <v>0</v>
      </c>
      <c r="AG3801" s="55">
        <f t="shared" si="974"/>
        <v>0</v>
      </c>
      <c r="AH3801" s="55">
        <f t="shared" si="975"/>
        <v>0</v>
      </c>
      <c r="AI3801" s="55">
        <f t="shared" si="976"/>
        <v>0</v>
      </c>
      <c r="AJ3801" s="55">
        <f t="shared" si="977"/>
        <v>0</v>
      </c>
      <c r="AK3801" s="55">
        <f t="shared" si="968"/>
        <v>0</v>
      </c>
      <c r="AL3801" s="55">
        <f t="shared" si="969"/>
        <v>0</v>
      </c>
      <c r="AM3801" s="55">
        <f t="shared" si="970"/>
        <v>0</v>
      </c>
    </row>
    <row r="3802" spans="1:39" x14ac:dyDescent="0.25">
      <c r="A3802" s="47">
        <v>3798</v>
      </c>
      <c r="B3802" s="358" t="str">
        <f>IF(AND(E3802&lt;&gt;0,D3802&lt;&gt;0,F3802&lt;&gt;0),IF(C3802&lt;&gt;0,CONCATENATE(C3802,"-AGr",VLOOKUP(D3802,Listen!$A$2:$G$45,7,FALSE),"-",E3802,"-",F3802,),CONCATENATE("AGr",VLOOKUP(D3802,Listen!$A$2:$G$45,7,FALSE),"-",E3802,"-",F3802)),"keine vollständige ID")</f>
        <v>keine vollständige ID</v>
      </c>
      <c r="C3802" s="359">
        <f>'[2]III_SAV-Details_NB'!B3808</f>
        <v>0</v>
      </c>
      <c r="D3802" s="359">
        <f>'[2]III_SAV-Details_NB'!C3808</f>
        <v>0</v>
      </c>
      <c r="E3802" s="359">
        <f>'[2]III_SAV-Details_NB'!D3808</f>
        <v>0</v>
      </c>
      <c r="F3802" s="490"/>
      <c r="G3802" s="281">
        <f>'[2]III_SAV-Details_NB'!X3808</f>
        <v>0</v>
      </c>
      <c r="H3802" s="281">
        <f t="shared" si="971"/>
        <v>0</v>
      </c>
      <c r="I3802" s="281">
        <f>IF(con_EOGJahr=2025,'[2]III_SAV-Details_NB'!AA3808,IF(con_EOGJahr=2026,'[2]III_SAV-Details_NB'!AB3808,'[2]III_SAV-Details_NB'!AC3808))</f>
        <v>0</v>
      </c>
      <c r="J3802" s="282"/>
      <c r="K3802" s="282"/>
      <c r="L3802" s="282"/>
      <c r="M3802" s="282"/>
      <c r="N3802" s="282"/>
      <c r="O3802" s="282"/>
      <c r="P3802" s="52">
        <f t="shared" si="972"/>
        <v>0</v>
      </c>
      <c r="Q3802" s="60"/>
      <c r="R3802" s="53">
        <f t="shared" si="978"/>
        <v>0</v>
      </c>
      <c r="S3802" s="59"/>
      <c r="T3802" s="61"/>
      <c r="U3802" s="342" t="str">
        <f t="shared" si="982"/>
        <v>k.A.</v>
      </c>
      <c r="V3802" s="343" t="str">
        <f t="shared" si="979"/>
        <v>k.A.</v>
      </c>
      <c r="W3802" s="343" t="str">
        <f>IFERROR(IF(OR($D3802="",$E3802=0,con_Ende=0),"k.A.",IF(VLOOKUP($D3802,rng_ND,5,0)="Nein",VLOOKUP($D3802,rng_ND,2,FALSE),MIN(VLOOKUP($D3802,rng_ND,2,FALSE),A_Stammdaten!$B$19-D_SAV!$E3802+1))),"k.A.")</f>
        <v>k.A.</v>
      </c>
      <c r="X3802" s="343" t="str">
        <f t="shared" si="980"/>
        <v>k.A.</v>
      </c>
      <c r="Y3802" s="62"/>
      <c r="Z3802" s="48">
        <f t="shared" si="981"/>
        <v>0</v>
      </c>
      <c r="AA3802" s="457"/>
      <c r="AB3802" s="55">
        <f t="shared" si="973"/>
        <v>0</v>
      </c>
      <c r="AC3802" s="55">
        <f>IF(A_Stammdaten!$B$25="ja",D_SAV!AA3802,D_SAV!AB3802)</f>
        <v>0</v>
      </c>
      <c r="AD3802" s="478">
        <f>IF(AC3802=0,0,IF(U3802-(con_EOGJahr-D_SAV!E3802)&lt;=0,AC3802,AC3802/V3802))</f>
        <v>0</v>
      </c>
      <c r="AE3802" s="478">
        <f>IFERROR(IF(AND(VLOOKUP(D3802,rng_ND,5,FALSE)="Ja",D_SAV!T3802="degressiv"),D_SAV!AC3802*Y3802/100,0),0)</f>
        <v>0</v>
      </c>
      <c r="AF3802" s="55">
        <f>IFERROR(IF(VLOOKUP(D3802,rng_ND,5,FALSE)="Ja",MAX(D_SAV!AD3802:AE3802),D_SAV!AD3802),0)</f>
        <v>0</v>
      </c>
      <c r="AG3802" s="55">
        <f t="shared" si="974"/>
        <v>0</v>
      </c>
      <c r="AH3802" s="55">
        <f t="shared" si="975"/>
        <v>0</v>
      </c>
      <c r="AI3802" s="55">
        <f t="shared" si="976"/>
        <v>0</v>
      </c>
      <c r="AJ3802" s="55">
        <f t="shared" si="977"/>
        <v>0</v>
      </c>
      <c r="AK3802" s="55">
        <f t="shared" si="968"/>
        <v>0</v>
      </c>
      <c r="AL3802" s="55">
        <f t="shared" si="969"/>
        <v>0</v>
      </c>
      <c r="AM3802" s="55">
        <f t="shared" si="970"/>
        <v>0</v>
      </c>
    </row>
    <row r="3803" spans="1:39" x14ac:dyDescent="0.25">
      <c r="A3803" s="47">
        <v>3799</v>
      </c>
      <c r="B3803" s="358" t="str">
        <f>IF(AND(E3803&lt;&gt;0,D3803&lt;&gt;0,F3803&lt;&gt;0),IF(C3803&lt;&gt;0,CONCATENATE(C3803,"-AGr",VLOOKUP(D3803,Listen!$A$2:$G$45,7,FALSE),"-",E3803,"-",F3803,),CONCATENATE("AGr",VLOOKUP(D3803,Listen!$A$2:$G$45,7,FALSE),"-",E3803,"-",F3803)),"keine vollständige ID")</f>
        <v>keine vollständige ID</v>
      </c>
      <c r="C3803" s="359">
        <f>'[2]III_SAV-Details_NB'!B3809</f>
        <v>0</v>
      </c>
      <c r="D3803" s="359">
        <f>'[2]III_SAV-Details_NB'!C3809</f>
        <v>0</v>
      </c>
      <c r="E3803" s="359">
        <f>'[2]III_SAV-Details_NB'!D3809</f>
        <v>0</v>
      </c>
      <c r="F3803" s="490"/>
      <c r="G3803" s="281">
        <f>'[2]III_SAV-Details_NB'!X3809</f>
        <v>0</v>
      </c>
      <c r="H3803" s="281">
        <f t="shared" si="971"/>
        <v>0</v>
      </c>
      <c r="I3803" s="281">
        <f>IF(con_EOGJahr=2025,'[2]III_SAV-Details_NB'!AA3809,IF(con_EOGJahr=2026,'[2]III_SAV-Details_NB'!AB3809,'[2]III_SAV-Details_NB'!AC3809))</f>
        <v>0</v>
      </c>
      <c r="J3803" s="282"/>
      <c r="K3803" s="282"/>
      <c r="L3803" s="282"/>
      <c r="M3803" s="282"/>
      <c r="N3803" s="282"/>
      <c r="O3803" s="282"/>
      <c r="P3803" s="52">
        <f t="shared" si="972"/>
        <v>0</v>
      </c>
      <c r="Q3803" s="60"/>
      <c r="R3803" s="53">
        <f t="shared" si="978"/>
        <v>0</v>
      </c>
      <c r="S3803" s="59"/>
      <c r="T3803" s="61"/>
      <c r="U3803" s="342" t="str">
        <f t="shared" si="982"/>
        <v>k.A.</v>
      </c>
      <c r="V3803" s="343" t="str">
        <f t="shared" si="979"/>
        <v>k.A.</v>
      </c>
      <c r="W3803" s="343" t="str">
        <f>IFERROR(IF(OR($D3803="",$E3803=0,con_Ende=0),"k.A.",IF(VLOOKUP($D3803,rng_ND,5,0)="Nein",VLOOKUP($D3803,rng_ND,2,FALSE),MIN(VLOOKUP($D3803,rng_ND,2,FALSE),A_Stammdaten!$B$19-D_SAV!$E3803+1))),"k.A.")</f>
        <v>k.A.</v>
      </c>
      <c r="X3803" s="343" t="str">
        <f t="shared" si="980"/>
        <v>k.A.</v>
      </c>
      <c r="Y3803" s="62"/>
      <c r="Z3803" s="48">
        <f t="shared" si="981"/>
        <v>0</v>
      </c>
      <c r="AA3803" s="457"/>
      <c r="AB3803" s="55">
        <f t="shared" si="973"/>
        <v>0</v>
      </c>
      <c r="AC3803" s="55">
        <f>IF(A_Stammdaten!$B$25="ja",D_SAV!AA3803,D_SAV!AB3803)</f>
        <v>0</v>
      </c>
      <c r="AD3803" s="478">
        <f>IF(AC3803=0,0,IF(U3803-(con_EOGJahr-D_SAV!E3803)&lt;=0,AC3803,AC3803/V3803))</f>
        <v>0</v>
      </c>
      <c r="AE3803" s="478">
        <f>IFERROR(IF(AND(VLOOKUP(D3803,rng_ND,5,FALSE)="Ja",D_SAV!T3803="degressiv"),D_SAV!AC3803*Y3803/100,0),0)</f>
        <v>0</v>
      </c>
      <c r="AF3803" s="55">
        <f>IFERROR(IF(VLOOKUP(D3803,rng_ND,5,FALSE)="Ja",MAX(D_SAV!AD3803:AE3803),D_SAV!AD3803),0)</f>
        <v>0</v>
      </c>
      <c r="AG3803" s="55">
        <f t="shared" si="974"/>
        <v>0</v>
      </c>
      <c r="AH3803" s="55">
        <f t="shared" si="975"/>
        <v>0</v>
      </c>
      <c r="AI3803" s="55">
        <f t="shared" si="976"/>
        <v>0</v>
      </c>
      <c r="AJ3803" s="55">
        <f t="shared" si="977"/>
        <v>0</v>
      </c>
      <c r="AK3803" s="55">
        <f t="shared" si="968"/>
        <v>0</v>
      </c>
      <c r="AL3803" s="55">
        <f t="shared" si="969"/>
        <v>0</v>
      </c>
      <c r="AM3803" s="55">
        <f t="shared" si="970"/>
        <v>0</v>
      </c>
    </row>
    <row r="3804" spans="1:39" x14ac:dyDescent="0.25">
      <c r="A3804" s="47">
        <v>3800</v>
      </c>
      <c r="B3804" s="358" t="str">
        <f>IF(AND(E3804&lt;&gt;0,D3804&lt;&gt;0,F3804&lt;&gt;0),IF(C3804&lt;&gt;0,CONCATENATE(C3804,"-AGr",VLOOKUP(D3804,Listen!$A$2:$G$45,7,FALSE),"-",E3804,"-",F3804,),CONCATENATE("AGr",VLOOKUP(D3804,Listen!$A$2:$G$45,7,FALSE),"-",E3804,"-",F3804)),"keine vollständige ID")</f>
        <v>keine vollständige ID</v>
      </c>
      <c r="C3804" s="359">
        <f>'[2]III_SAV-Details_NB'!B3810</f>
        <v>0</v>
      </c>
      <c r="D3804" s="359">
        <f>'[2]III_SAV-Details_NB'!C3810</f>
        <v>0</v>
      </c>
      <c r="E3804" s="359">
        <f>'[2]III_SAV-Details_NB'!D3810</f>
        <v>0</v>
      </c>
      <c r="F3804" s="490"/>
      <c r="G3804" s="281">
        <f>'[2]III_SAV-Details_NB'!X3810</f>
        <v>0</v>
      </c>
      <c r="H3804" s="281">
        <f t="shared" si="971"/>
        <v>0</v>
      </c>
      <c r="I3804" s="281">
        <f>IF(con_EOGJahr=2025,'[2]III_SAV-Details_NB'!AA3810,IF(con_EOGJahr=2026,'[2]III_SAV-Details_NB'!AB3810,'[2]III_SAV-Details_NB'!AC3810))</f>
        <v>0</v>
      </c>
      <c r="J3804" s="282"/>
      <c r="K3804" s="282"/>
      <c r="L3804" s="282"/>
      <c r="M3804" s="282"/>
      <c r="N3804" s="282"/>
      <c r="O3804" s="282"/>
      <c r="P3804" s="52">
        <f t="shared" si="972"/>
        <v>0</v>
      </c>
      <c r="Q3804" s="60"/>
      <c r="R3804" s="53">
        <f t="shared" si="978"/>
        <v>0</v>
      </c>
      <c r="S3804" s="59"/>
      <c r="T3804" s="61"/>
      <c r="U3804" s="342" t="str">
        <f t="shared" si="982"/>
        <v>k.A.</v>
      </c>
      <c r="V3804" s="343" t="str">
        <f t="shared" si="979"/>
        <v>k.A.</v>
      </c>
      <c r="W3804" s="343" t="str">
        <f>IFERROR(IF(OR($D3804="",$E3804=0,con_Ende=0),"k.A.",IF(VLOOKUP($D3804,rng_ND,5,0)="Nein",VLOOKUP($D3804,rng_ND,2,FALSE),MIN(VLOOKUP($D3804,rng_ND,2,FALSE),A_Stammdaten!$B$19-D_SAV!$E3804+1))),"k.A.")</f>
        <v>k.A.</v>
      </c>
      <c r="X3804" s="343" t="str">
        <f t="shared" si="980"/>
        <v>k.A.</v>
      </c>
      <c r="Y3804" s="62"/>
      <c r="Z3804" s="48">
        <f t="shared" si="981"/>
        <v>0</v>
      </c>
      <c r="AA3804" s="457"/>
      <c r="AB3804" s="55">
        <f t="shared" si="973"/>
        <v>0</v>
      </c>
      <c r="AC3804" s="55">
        <f>IF(A_Stammdaten!$B$25="ja",D_SAV!AA3804,D_SAV!AB3804)</f>
        <v>0</v>
      </c>
      <c r="AD3804" s="478">
        <f>IF(AC3804=0,0,IF(U3804-(con_EOGJahr-D_SAV!E3804)&lt;=0,AC3804,AC3804/V3804))</f>
        <v>0</v>
      </c>
      <c r="AE3804" s="478">
        <f>IFERROR(IF(AND(VLOOKUP(D3804,rng_ND,5,FALSE)="Ja",D_SAV!T3804="degressiv"),D_SAV!AC3804*Y3804/100,0),0)</f>
        <v>0</v>
      </c>
      <c r="AF3804" s="55">
        <f>IFERROR(IF(VLOOKUP(D3804,rng_ND,5,FALSE)="Ja",MAX(D_SAV!AD3804:AE3804),D_SAV!AD3804),0)</f>
        <v>0</v>
      </c>
      <c r="AG3804" s="55">
        <f t="shared" si="974"/>
        <v>0</v>
      </c>
      <c r="AH3804" s="55">
        <f t="shared" si="975"/>
        <v>0</v>
      </c>
      <c r="AI3804" s="55">
        <f t="shared" si="976"/>
        <v>0</v>
      </c>
      <c r="AJ3804" s="55">
        <f t="shared" si="977"/>
        <v>0</v>
      </c>
      <c r="AK3804" s="55">
        <f t="shared" si="968"/>
        <v>0</v>
      </c>
      <c r="AL3804" s="55">
        <f t="shared" si="969"/>
        <v>0</v>
      </c>
      <c r="AM3804" s="55">
        <f t="shared" si="970"/>
        <v>0</v>
      </c>
    </row>
    <row r="3805" spans="1:39" x14ac:dyDescent="0.25">
      <c r="A3805" s="47">
        <v>3801</v>
      </c>
      <c r="B3805" s="358" t="str">
        <f>IF(AND(E3805&lt;&gt;0,D3805&lt;&gt;0,F3805&lt;&gt;0),IF(C3805&lt;&gt;0,CONCATENATE(C3805,"-AGr",VLOOKUP(D3805,Listen!$A$2:$G$45,7,FALSE),"-",E3805,"-",F3805,),CONCATENATE("AGr",VLOOKUP(D3805,Listen!$A$2:$G$45,7,FALSE),"-",E3805,"-",F3805)),"keine vollständige ID")</f>
        <v>keine vollständige ID</v>
      </c>
      <c r="C3805" s="359">
        <f>'[2]III_SAV-Details_NB'!B3811</f>
        <v>0</v>
      </c>
      <c r="D3805" s="359">
        <f>'[2]III_SAV-Details_NB'!C3811</f>
        <v>0</v>
      </c>
      <c r="E3805" s="359">
        <f>'[2]III_SAV-Details_NB'!D3811</f>
        <v>0</v>
      </c>
      <c r="F3805" s="490"/>
      <c r="G3805" s="281">
        <f>'[2]III_SAV-Details_NB'!X3811</f>
        <v>0</v>
      </c>
      <c r="H3805" s="281">
        <f t="shared" si="971"/>
        <v>0</v>
      </c>
      <c r="I3805" s="281">
        <f>IF(con_EOGJahr=2025,'[2]III_SAV-Details_NB'!AA3811,IF(con_EOGJahr=2026,'[2]III_SAV-Details_NB'!AB3811,'[2]III_SAV-Details_NB'!AC3811))</f>
        <v>0</v>
      </c>
      <c r="J3805" s="282"/>
      <c r="K3805" s="282"/>
      <c r="L3805" s="282"/>
      <c r="M3805" s="282"/>
      <c r="N3805" s="282"/>
      <c r="O3805" s="282"/>
      <c r="P3805" s="52">
        <f t="shared" si="972"/>
        <v>0</v>
      </c>
      <c r="Q3805" s="60"/>
      <c r="R3805" s="53">
        <f t="shared" si="978"/>
        <v>0</v>
      </c>
      <c r="S3805" s="59"/>
      <c r="T3805" s="61"/>
      <c r="U3805" s="342" t="str">
        <f t="shared" si="982"/>
        <v>k.A.</v>
      </c>
      <c r="V3805" s="343" t="str">
        <f t="shared" si="979"/>
        <v>k.A.</v>
      </c>
      <c r="W3805" s="343" t="str">
        <f>IFERROR(IF(OR($D3805="",$E3805=0,con_Ende=0),"k.A.",IF(VLOOKUP($D3805,rng_ND,5,0)="Nein",VLOOKUP($D3805,rng_ND,2,FALSE),MIN(VLOOKUP($D3805,rng_ND,2,FALSE),A_Stammdaten!$B$19-D_SAV!$E3805+1))),"k.A.")</f>
        <v>k.A.</v>
      </c>
      <c r="X3805" s="343" t="str">
        <f t="shared" si="980"/>
        <v>k.A.</v>
      </c>
      <c r="Y3805" s="62"/>
      <c r="Z3805" s="48">
        <f t="shared" si="981"/>
        <v>0</v>
      </c>
      <c r="AA3805" s="457"/>
      <c r="AB3805" s="55">
        <f t="shared" si="973"/>
        <v>0</v>
      </c>
      <c r="AC3805" s="55">
        <f>IF(A_Stammdaten!$B$25="ja",D_SAV!AA3805,D_SAV!AB3805)</f>
        <v>0</v>
      </c>
      <c r="AD3805" s="478">
        <f>IF(AC3805=0,0,IF(U3805-(con_EOGJahr-D_SAV!E3805)&lt;=0,AC3805,AC3805/V3805))</f>
        <v>0</v>
      </c>
      <c r="AE3805" s="478">
        <f>IFERROR(IF(AND(VLOOKUP(D3805,rng_ND,5,FALSE)="Ja",D_SAV!T3805="degressiv"),D_SAV!AC3805*Y3805/100,0),0)</f>
        <v>0</v>
      </c>
      <c r="AF3805" s="55">
        <f>IFERROR(IF(VLOOKUP(D3805,rng_ND,5,FALSE)="Ja",MAX(D_SAV!AD3805:AE3805),D_SAV!AD3805),0)</f>
        <v>0</v>
      </c>
      <c r="AG3805" s="55">
        <f t="shared" si="974"/>
        <v>0</v>
      </c>
      <c r="AH3805" s="55">
        <f t="shared" si="975"/>
        <v>0</v>
      </c>
      <c r="AI3805" s="55">
        <f t="shared" si="976"/>
        <v>0</v>
      </c>
      <c r="AJ3805" s="55">
        <f t="shared" si="977"/>
        <v>0</v>
      </c>
      <c r="AK3805" s="55">
        <f t="shared" si="968"/>
        <v>0</v>
      </c>
      <c r="AL3805" s="55">
        <f t="shared" si="969"/>
        <v>0</v>
      </c>
      <c r="AM3805" s="55">
        <f t="shared" si="970"/>
        <v>0</v>
      </c>
    </row>
    <row r="3806" spans="1:39" x14ac:dyDescent="0.25">
      <c r="A3806" s="47">
        <v>3802</v>
      </c>
      <c r="B3806" s="358" t="str">
        <f>IF(AND(E3806&lt;&gt;0,D3806&lt;&gt;0,F3806&lt;&gt;0),IF(C3806&lt;&gt;0,CONCATENATE(C3806,"-AGr",VLOOKUP(D3806,Listen!$A$2:$G$45,7,FALSE),"-",E3806,"-",F3806,),CONCATENATE("AGr",VLOOKUP(D3806,Listen!$A$2:$G$45,7,FALSE),"-",E3806,"-",F3806)),"keine vollständige ID")</f>
        <v>keine vollständige ID</v>
      </c>
      <c r="C3806" s="359">
        <f>'[2]III_SAV-Details_NB'!B3812</f>
        <v>0</v>
      </c>
      <c r="D3806" s="359">
        <f>'[2]III_SAV-Details_NB'!C3812</f>
        <v>0</v>
      </c>
      <c r="E3806" s="359">
        <f>'[2]III_SAV-Details_NB'!D3812</f>
        <v>0</v>
      </c>
      <c r="F3806" s="490"/>
      <c r="G3806" s="281">
        <f>'[2]III_SAV-Details_NB'!X3812</f>
        <v>0</v>
      </c>
      <c r="H3806" s="281">
        <f t="shared" si="971"/>
        <v>0</v>
      </c>
      <c r="I3806" s="281">
        <f>IF(con_EOGJahr=2025,'[2]III_SAV-Details_NB'!AA3812,IF(con_EOGJahr=2026,'[2]III_SAV-Details_NB'!AB3812,'[2]III_SAV-Details_NB'!AC3812))</f>
        <v>0</v>
      </c>
      <c r="J3806" s="282"/>
      <c r="K3806" s="282"/>
      <c r="L3806" s="282"/>
      <c r="M3806" s="282"/>
      <c r="N3806" s="282"/>
      <c r="O3806" s="282"/>
      <c r="P3806" s="52">
        <f t="shared" si="972"/>
        <v>0</v>
      </c>
      <c r="Q3806" s="60"/>
      <c r="R3806" s="53">
        <f t="shared" si="978"/>
        <v>0</v>
      </c>
      <c r="S3806" s="59"/>
      <c r="T3806" s="61"/>
      <c r="U3806" s="342" t="str">
        <f t="shared" si="982"/>
        <v>k.A.</v>
      </c>
      <c r="V3806" s="343" t="str">
        <f t="shared" si="979"/>
        <v>k.A.</v>
      </c>
      <c r="W3806" s="343" t="str">
        <f>IFERROR(IF(OR($D3806="",$E3806=0,con_Ende=0),"k.A.",IF(VLOOKUP($D3806,rng_ND,5,0)="Nein",VLOOKUP($D3806,rng_ND,2,FALSE),MIN(VLOOKUP($D3806,rng_ND,2,FALSE),A_Stammdaten!$B$19-D_SAV!$E3806+1))),"k.A.")</f>
        <v>k.A.</v>
      </c>
      <c r="X3806" s="343" t="str">
        <f t="shared" si="980"/>
        <v>k.A.</v>
      </c>
      <c r="Y3806" s="62"/>
      <c r="Z3806" s="48">
        <f t="shared" si="981"/>
        <v>0</v>
      </c>
      <c r="AA3806" s="457"/>
      <c r="AB3806" s="55">
        <f t="shared" si="973"/>
        <v>0</v>
      </c>
      <c r="AC3806" s="55">
        <f>IF(A_Stammdaten!$B$25="ja",D_SAV!AA3806,D_SAV!AB3806)</f>
        <v>0</v>
      </c>
      <c r="AD3806" s="478">
        <f>IF(AC3806=0,0,IF(U3806-(con_EOGJahr-D_SAV!E3806)&lt;=0,AC3806,AC3806/V3806))</f>
        <v>0</v>
      </c>
      <c r="AE3806" s="478">
        <f>IFERROR(IF(AND(VLOOKUP(D3806,rng_ND,5,FALSE)="Ja",D_SAV!T3806="degressiv"),D_SAV!AC3806*Y3806/100,0),0)</f>
        <v>0</v>
      </c>
      <c r="AF3806" s="55">
        <f>IFERROR(IF(VLOOKUP(D3806,rng_ND,5,FALSE)="Ja",MAX(D_SAV!AD3806:AE3806),D_SAV!AD3806),0)</f>
        <v>0</v>
      </c>
      <c r="AG3806" s="55">
        <f t="shared" si="974"/>
        <v>0</v>
      </c>
      <c r="AH3806" s="55">
        <f t="shared" si="975"/>
        <v>0</v>
      </c>
      <c r="AI3806" s="55">
        <f t="shared" si="976"/>
        <v>0</v>
      </c>
      <c r="AJ3806" s="55">
        <f t="shared" si="977"/>
        <v>0</v>
      </c>
      <c r="AK3806" s="55">
        <f t="shared" si="968"/>
        <v>0</v>
      </c>
      <c r="AL3806" s="55">
        <f t="shared" si="969"/>
        <v>0</v>
      </c>
      <c r="AM3806" s="55">
        <f t="shared" si="970"/>
        <v>0</v>
      </c>
    </row>
    <row r="3807" spans="1:39" x14ac:dyDescent="0.25">
      <c r="A3807" s="47">
        <v>3803</v>
      </c>
      <c r="B3807" s="358" t="str">
        <f>IF(AND(E3807&lt;&gt;0,D3807&lt;&gt;0,F3807&lt;&gt;0),IF(C3807&lt;&gt;0,CONCATENATE(C3807,"-AGr",VLOOKUP(D3807,Listen!$A$2:$G$45,7,FALSE),"-",E3807,"-",F3807,),CONCATENATE("AGr",VLOOKUP(D3807,Listen!$A$2:$G$45,7,FALSE),"-",E3807,"-",F3807)),"keine vollständige ID")</f>
        <v>keine vollständige ID</v>
      </c>
      <c r="C3807" s="359">
        <f>'[2]III_SAV-Details_NB'!B3813</f>
        <v>0</v>
      </c>
      <c r="D3807" s="359">
        <f>'[2]III_SAV-Details_NB'!C3813</f>
        <v>0</v>
      </c>
      <c r="E3807" s="359">
        <f>'[2]III_SAV-Details_NB'!D3813</f>
        <v>0</v>
      </c>
      <c r="F3807" s="490"/>
      <c r="G3807" s="281">
        <f>'[2]III_SAV-Details_NB'!X3813</f>
        <v>0</v>
      </c>
      <c r="H3807" s="281">
        <f t="shared" si="971"/>
        <v>0</v>
      </c>
      <c r="I3807" s="281">
        <f>IF(con_EOGJahr=2025,'[2]III_SAV-Details_NB'!AA3813,IF(con_EOGJahr=2026,'[2]III_SAV-Details_NB'!AB3813,'[2]III_SAV-Details_NB'!AC3813))</f>
        <v>0</v>
      </c>
      <c r="J3807" s="282"/>
      <c r="K3807" s="282"/>
      <c r="L3807" s="282"/>
      <c r="M3807" s="282"/>
      <c r="N3807" s="282"/>
      <c r="O3807" s="282"/>
      <c r="P3807" s="52">
        <f t="shared" si="972"/>
        <v>0</v>
      </c>
      <c r="Q3807" s="60"/>
      <c r="R3807" s="53">
        <f t="shared" si="978"/>
        <v>0</v>
      </c>
      <c r="S3807" s="59"/>
      <c r="T3807" s="61"/>
      <c r="U3807" s="342" t="str">
        <f t="shared" si="982"/>
        <v>k.A.</v>
      </c>
      <c r="V3807" s="343" t="str">
        <f t="shared" si="979"/>
        <v>k.A.</v>
      </c>
      <c r="W3807" s="343" t="str">
        <f>IFERROR(IF(OR($D3807="",$E3807=0,con_Ende=0),"k.A.",IF(VLOOKUP($D3807,rng_ND,5,0)="Nein",VLOOKUP($D3807,rng_ND,2,FALSE),MIN(VLOOKUP($D3807,rng_ND,2,FALSE),A_Stammdaten!$B$19-D_SAV!$E3807+1))),"k.A.")</f>
        <v>k.A.</v>
      </c>
      <c r="X3807" s="343" t="str">
        <f t="shared" si="980"/>
        <v>k.A.</v>
      </c>
      <c r="Y3807" s="62"/>
      <c r="Z3807" s="48">
        <f t="shared" si="981"/>
        <v>0</v>
      </c>
      <c r="AA3807" s="457"/>
      <c r="AB3807" s="55">
        <f t="shared" si="973"/>
        <v>0</v>
      </c>
      <c r="AC3807" s="55">
        <f>IF(A_Stammdaten!$B$25="ja",D_SAV!AA3807,D_SAV!AB3807)</f>
        <v>0</v>
      </c>
      <c r="AD3807" s="478">
        <f>IF(AC3807=0,0,IF(U3807-(con_EOGJahr-D_SAV!E3807)&lt;=0,AC3807,AC3807/V3807))</f>
        <v>0</v>
      </c>
      <c r="AE3807" s="478">
        <f>IFERROR(IF(AND(VLOOKUP(D3807,rng_ND,5,FALSE)="Ja",D_SAV!T3807="degressiv"),D_SAV!AC3807*Y3807/100,0),0)</f>
        <v>0</v>
      </c>
      <c r="AF3807" s="55">
        <f>IFERROR(IF(VLOOKUP(D3807,rng_ND,5,FALSE)="Ja",MAX(D_SAV!AD3807:AE3807),D_SAV!AD3807),0)</f>
        <v>0</v>
      </c>
      <c r="AG3807" s="55">
        <f t="shared" si="974"/>
        <v>0</v>
      </c>
      <c r="AH3807" s="55">
        <f t="shared" si="975"/>
        <v>0</v>
      </c>
      <c r="AI3807" s="55">
        <f t="shared" si="976"/>
        <v>0</v>
      </c>
      <c r="AJ3807" s="55">
        <f t="shared" si="977"/>
        <v>0</v>
      </c>
      <c r="AK3807" s="55">
        <f t="shared" si="968"/>
        <v>0</v>
      </c>
      <c r="AL3807" s="55">
        <f t="shared" si="969"/>
        <v>0</v>
      </c>
      <c r="AM3807" s="55">
        <f t="shared" si="970"/>
        <v>0</v>
      </c>
    </row>
    <row r="3808" spans="1:39" x14ac:dyDescent="0.25">
      <c r="A3808" s="47">
        <v>3804</v>
      </c>
      <c r="B3808" s="358" t="str">
        <f>IF(AND(E3808&lt;&gt;0,D3808&lt;&gt;0,F3808&lt;&gt;0),IF(C3808&lt;&gt;0,CONCATENATE(C3808,"-AGr",VLOOKUP(D3808,Listen!$A$2:$G$45,7,FALSE),"-",E3808,"-",F3808,),CONCATENATE("AGr",VLOOKUP(D3808,Listen!$A$2:$G$45,7,FALSE),"-",E3808,"-",F3808)),"keine vollständige ID")</f>
        <v>keine vollständige ID</v>
      </c>
      <c r="C3808" s="359">
        <f>'[2]III_SAV-Details_NB'!B3814</f>
        <v>0</v>
      </c>
      <c r="D3808" s="359">
        <f>'[2]III_SAV-Details_NB'!C3814</f>
        <v>0</v>
      </c>
      <c r="E3808" s="359">
        <f>'[2]III_SAV-Details_NB'!D3814</f>
        <v>0</v>
      </c>
      <c r="F3808" s="490"/>
      <c r="G3808" s="281">
        <f>'[2]III_SAV-Details_NB'!X3814</f>
        <v>0</v>
      </c>
      <c r="H3808" s="281">
        <f t="shared" si="971"/>
        <v>0</v>
      </c>
      <c r="I3808" s="281">
        <f>IF(con_EOGJahr=2025,'[2]III_SAV-Details_NB'!AA3814,IF(con_EOGJahr=2026,'[2]III_SAV-Details_NB'!AB3814,'[2]III_SAV-Details_NB'!AC3814))</f>
        <v>0</v>
      </c>
      <c r="J3808" s="282"/>
      <c r="K3808" s="282"/>
      <c r="L3808" s="282"/>
      <c r="M3808" s="282"/>
      <c r="N3808" s="282"/>
      <c r="O3808" s="282"/>
      <c r="P3808" s="52">
        <f t="shared" si="972"/>
        <v>0</v>
      </c>
      <c r="Q3808" s="60"/>
      <c r="R3808" s="53">
        <f t="shared" si="978"/>
        <v>0</v>
      </c>
      <c r="S3808" s="59"/>
      <c r="T3808" s="61"/>
      <c r="U3808" s="342" t="str">
        <f t="shared" si="982"/>
        <v>k.A.</v>
      </c>
      <c r="V3808" s="343" t="str">
        <f t="shared" si="979"/>
        <v>k.A.</v>
      </c>
      <c r="W3808" s="343" t="str">
        <f>IFERROR(IF(OR($D3808="",$E3808=0,con_Ende=0),"k.A.",IF(VLOOKUP($D3808,rng_ND,5,0)="Nein",VLOOKUP($D3808,rng_ND,2,FALSE),MIN(VLOOKUP($D3808,rng_ND,2,FALSE),A_Stammdaten!$B$19-D_SAV!$E3808+1))),"k.A.")</f>
        <v>k.A.</v>
      </c>
      <c r="X3808" s="343" t="str">
        <f t="shared" si="980"/>
        <v>k.A.</v>
      </c>
      <c r="Y3808" s="62"/>
      <c r="Z3808" s="48">
        <f t="shared" si="981"/>
        <v>0</v>
      </c>
      <c r="AA3808" s="457"/>
      <c r="AB3808" s="55">
        <f t="shared" si="973"/>
        <v>0</v>
      </c>
      <c r="AC3808" s="55">
        <f>IF(A_Stammdaten!$B$25="ja",D_SAV!AA3808,D_SAV!AB3808)</f>
        <v>0</v>
      </c>
      <c r="AD3808" s="478">
        <f>IF(AC3808=0,0,IF(U3808-(con_EOGJahr-D_SAV!E3808)&lt;=0,AC3808,AC3808/V3808))</f>
        <v>0</v>
      </c>
      <c r="AE3808" s="478">
        <f>IFERROR(IF(AND(VLOOKUP(D3808,rng_ND,5,FALSE)="Ja",D_SAV!T3808="degressiv"),D_SAV!AC3808*Y3808/100,0),0)</f>
        <v>0</v>
      </c>
      <c r="AF3808" s="55">
        <f>IFERROR(IF(VLOOKUP(D3808,rng_ND,5,FALSE)="Ja",MAX(D_SAV!AD3808:AE3808),D_SAV!AD3808),0)</f>
        <v>0</v>
      </c>
      <c r="AG3808" s="55">
        <f t="shared" si="974"/>
        <v>0</v>
      </c>
      <c r="AH3808" s="55">
        <f t="shared" si="975"/>
        <v>0</v>
      </c>
      <c r="AI3808" s="55">
        <f t="shared" si="976"/>
        <v>0</v>
      </c>
      <c r="AJ3808" s="55">
        <f t="shared" si="977"/>
        <v>0</v>
      </c>
      <c r="AK3808" s="55">
        <f t="shared" si="968"/>
        <v>0</v>
      </c>
      <c r="AL3808" s="55">
        <f t="shared" si="969"/>
        <v>0</v>
      </c>
      <c r="AM3808" s="55">
        <f t="shared" si="970"/>
        <v>0</v>
      </c>
    </row>
    <row r="3809" spans="1:39" x14ac:dyDescent="0.25">
      <c r="A3809" s="47">
        <v>3805</v>
      </c>
      <c r="B3809" s="358" t="str">
        <f>IF(AND(E3809&lt;&gt;0,D3809&lt;&gt;0,F3809&lt;&gt;0),IF(C3809&lt;&gt;0,CONCATENATE(C3809,"-AGr",VLOOKUP(D3809,Listen!$A$2:$G$45,7,FALSE),"-",E3809,"-",F3809,),CONCATENATE("AGr",VLOOKUP(D3809,Listen!$A$2:$G$45,7,FALSE),"-",E3809,"-",F3809)),"keine vollständige ID")</f>
        <v>keine vollständige ID</v>
      </c>
      <c r="C3809" s="359">
        <f>'[2]III_SAV-Details_NB'!B3815</f>
        <v>0</v>
      </c>
      <c r="D3809" s="359">
        <f>'[2]III_SAV-Details_NB'!C3815</f>
        <v>0</v>
      </c>
      <c r="E3809" s="359">
        <f>'[2]III_SAV-Details_NB'!D3815</f>
        <v>0</v>
      </c>
      <c r="F3809" s="490"/>
      <c r="G3809" s="281">
        <f>'[2]III_SAV-Details_NB'!X3815</f>
        <v>0</v>
      </c>
      <c r="H3809" s="281">
        <f t="shared" si="971"/>
        <v>0</v>
      </c>
      <c r="I3809" s="281">
        <f>IF(con_EOGJahr=2025,'[2]III_SAV-Details_NB'!AA3815,IF(con_EOGJahr=2026,'[2]III_SAV-Details_NB'!AB3815,'[2]III_SAV-Details_NB'!AC3815))</f>
        <v>0</v>
      </c>
      <c r="J3809" s="282"/>
      <c r="K3809" s="282"/>
      <c r="L3809" s="282"/>
      <c r="M3809" s="282"/>
      <c r="N3809" s="282"/>
      <c r="O3809" s="282"/>
      <c r="P3809" s="52">
        <f t="shared" si="972"/>
        <v>0</v>
      </c>
      <c r="Q3809" s="60"/>
      <c r="R3809" s="53">
        <f t="shared" si="978"/>
        <v>0</v>
      </c>
      <c r="S3809" s="59"/>
      <c r="T3809" s="61"/>
      <c r="U3809" s="342" t="str">
        <f t="shared" si="982"/>
        <v>k.A.</v>
      </c>
      <c r="V3809" s="343" t="str">
        <f t="shared" si="979"/>
        <v>k.A.</v>
      </c>
      <c r="W3809" s="343" t="str">
        <f>IFERROR(IF(OR($D3809="",$E3809=0,con_Ende=0),"k.A.",IF(VLOOKUP($D3809,rng_ND,5,0)="Nein",VLOOKUP($D3809,rng_ND,2,FALSE),MIN(VLOOKUP($D3809,rng_ND,2,FALSE),A_Stammdaten!$B$19-D_SAV!$E3809+1))),"k.A.")</f>
        <v>k.A.</v>
      </c>
      <c r="X3809" s="343" t="str">
        <f t="shared" si="980"/>
        <v>k.A.</v>
      </c>
      <c r="Y3809" s="62"/>
      <c r="Z3809" s="48">
        <f t="shared" si="981"/>
        <v>0</v>
      </c>
      <c r="AA3809" s="457"/>
      <c r="AB3809" s="55">
        <f t="shared" si="973"/>
        <v>0</v>
      </c>
      <c r="AC3809" s="55">
        <f>IF(A_Stammdaten!$B$25="ja",D_SAV!AA3809,D_SAV!AB3809)</f>
        <v>0</v>
      </c>
      <c r="AD3809" s="478">
        <f>IF(AC3809=0,0,IF(U3809-(con_EOGJahr-D_SAV!E3809)&lt;=0,AC3809,AC3809/V3809))</f>
        <v>0</v>
      </c>
      <c r="AE3809" s="478">
        <f>IFERROR(IF(AND(VLOOKUP(D3809,rng_ND,5,FALSE)="Ja",D_SAV!T3809="degressiv"),D_SAV!AC3809*Y3809/100,0),0)</f>
        <v>0</v>
      </c>
      <c r="AF3809" s="55">
        <f>IFERROR(IF(VLOOKUP(D3809,rng_ND,5,FALSE)="Ja",MAX(D_SAV!AD3809:AE3809),D_SAV!AD3809),0)</f>
        <v>0</v>
      </c>
      <c r="AG3809" s="55">
        <f t="shared" si="974"/>
        <v>0</v>
      </c>
      <c r="AH3809" s="55">
        <f t="shared" si="975"/>
        <v>0</v>
      </c>
      <c r="AI3809" s="55">
        <f t="shared" si="976"/>
        <v>0</v>
      </c>
      <c r="AJ3809" s="55">
        <f t="shared" si="977"/>
        <v>0</v>
      </c>
      <c r="AK3809" s="55">
        <f t="shared" si="968"/>
        <v>0</v>
      </c>
      <c r="AL3809" s="55">
        <f t="shared" si="969"/>
        <v>0</v>
      </c>
      <c r="AM3809" s="55">
        <f t="shared" si="970"/>
        <v>0</v>
      </c>
    </row>
    <row r="3810" spans="1:39" x14ac:dyDescent="0.25">
      <c r="A3810" s="47">
        <v>3806</v>
      </c>
      <c r="B3810" s="358" t="str">
        <f>IF(AND(E3810&lt;&gt;0,D3810&lt;&gt;0,F3810&lt;&gt;0),IF(C3810&lt;&gt;0,CONCATENATE(C3810,"-AGr",VLOOKUP(D3810,Listen!$A$2:$G$45,7,FALSE),"-",E3810,"-",F3810,),CONCATENATE("AGr",VLOOKUP(D3810,Listen!$A$2:$G$45,7,FALSE),"-",E3810,"-",F3810)),"keine vollständige ID")</f>
        <v>keine vollständige ID</v>
      </c>
      <c r="C3810" s="359">
        <f>'[2]III_SAV-Details_NB'!B3816</f>
        <v>0</v>
      </c>
      <c r="D3810" s="359">
        <f>'[2]III_SAV-Details_NB'!C3816</f>
        <v>0</v>
      </c>
      <c r="E3810" s="359">
        <f>'[2]III_SAV-Details_NB'!D3816</f>
        <v>0</v>
      </c>
      <c r="F3810" s="490"/>
      <c r="G3810" s="281">
        <f>'[2]III_SAV-Details_NB'!X3816</f>
        <v>0</v>
      </c>
      <c r="H3810" s="281">
        <f t="shared" si="971"/>
        <v>0</v>
      </c>
      <c r="I3810" s="281">
        <f>IF(con_EOGJahr=2025,'[2]III_SAV-Details_NB'!AA3816,IF(con_EOGJahr=2026,'[2]III_SAV-Details_NB'!AB3816,'[2]III_SAV-Details_NB'!AC3816))</f>
        <v>0</v>
      </c>
      <c r="J3810" s="282"/>
      <c r="K3810" s="282"/>
      <c r="L3810" s="282"/>
      <c r="M3810" s="282"/>
      <c r="N3810" s="282"/>
      <c r="O3810" s="282"/>
      <c r="P3810" s="52">
        <f t="shared" si="972"/>
        <v>0</v>
      </c>
      <c r="Q3810" s="60"/>
      <c r="R3810" s="53">
        <f t="shared" si="978"/>
        <v>0</v>
      </c>
      <c r="S3810" s="59"/>
      <c r="T3810" s="61"/>
      <c r="U3810" s="342" t="str">
        <f t="shared" si="982"/>
        <v>k.A.</v>
      </c>
      <c r="V3810" s="343" t="str">
        <f t="shared" si="979"/>
        <v>k.A.</v>
      </c>
      <c r="W3810" s="343" t="str">
        <f>IFERROR(IF(OR($D3810="",$E3810=0,con_Ende=0),"k.A.",IF(VLOOKUP($D3810,rng_ND,5,0)="Nein",VLOOKUP($D3810,rng_ND,2,FALSE),MIN(VLOOKUP($D3810,rng_ND,2,FALSE),A_Stammdaten!$B$19-D_SAV!$E3810+1))),"k.A.")</f>
        <v>k.A.</v>
      </c>
      <c r="X3810" s="343" t="str">
        <f t="shared" si="980"/>
        <v>k.A.</v>
      </c>
      <c r="Y3810" s="62"/>
      <c r="Z3810" s="48">
        <f t="shared" si="981"/>
        <v>0</v>
      </c>
      <c r="AA3810" s="457"/>
      <c r="AB3810" s="55">
        <f t="shared" si="973"/>
        <v>0</v>
      </c>
      <c r="AC3810" s="55">
        <f>IF(A_Stammdaten!$B$25="ja",D_SAV!AA3810,D_SAV!AB3810)</f>
        <v>0</v>
      </c>
      <c r="AD3810" s="478">
        <f>IF(AC3810=0,0,IF(U3810-(con_EOGJahr-D_SAV!E3810)&lt;=0,AC3810,AC3810/V3810))</f>
        <v>0</v>
      </c>
      <c r="AE3810" s="478">
        <f>IFERROR(IF(AND(VLOOKUP(D3810,rng_ND,5,FALSE)="Ja",D_SAV!T3810="degressiv"),D_SAV!AC3810*Y3810/100,0),0)</f>
        <v>0</v>
      </c>
      <c r="AF3810" s="55">
        <f>IFERROR(IF(VLOOKUP(D3810,rng_ND,5,FALSE)="Ja",MAX(D_SAV!AD3810:AE3810),D_SAV!AD3810),0)</f>
        <v>0</v>
      </c>
      <c r="AG3810" s="55">
        <f t="shared" si="974"/>
        <v>0</v>
      </c>
      <c r="AH3810" s="55">
        <f t="shared" si="975"/>
        <v>0</v>
      </c>
      <c r="AI3810" s="55">
        <f t="shared" si="976"/>
        <v>0</v>
      </c>
      <c r="AJ3810" s="55">
        <f t="shared" si="977"/>
        <v>0</v>
      </c>
      <c r="AK3810" s="55">
        <f t="shared" si="968"/>
        <v>0</v>
      </c>
      <c r="AL3810" s="55">
        <f t="shared" si="969"/>
        <v>0</v>
      </c>
      <c r="AM3810" s="55">
        <f t="shared" si="970"/>
        <v>0</v>
      </c>
    </row>
    <row r="3811" spans="1:39" x14ac:dyDescent="0.25">
      <c r="A3811" s="47">
        <v>3807</v>
      </c>
      <c r="B3811" s="358" t="str">
        <f>IF(AND(E3811&lt;&gt;0,D3811&lt;&gt;0,F3811&lt;&gt;0),IF(C3811&lt;&gt;0,CONCATENATE(C3811,"-AGr",VLOOKUP(D3811,Listen!$A$2:$G$45,7,FALSE),"-",E3811,"-",F3811,),CONCATENATE("AGr",VLOOKUP(D3811,Listen!$A$2:$G$45,7,FALSE),"-",E3811,"-",F3811)),"keine vollständige ID")</f>
        <v>keine vollständige ID</v>
      </c>
      <c r="C3811" s="359">
        <f>'[2]III_SAV-Details_NB'!B3817</f>
        <v>0</v>
      </c>
      <c r="D3811" s="359">
        <f>'[2]III_SAV-Details_NB'!C3817</f>
        <v>0</v>
      </c>
      <c r="E3811" s="359">
        <f>'[2]III_SAV-Details_NB'!D3817</f>
        <v>0</v>
      </c>
      <c r="F3811" s="490"/>
      <c r="G3811" s="281">
        <f>'[2]III_SAV-Details_NB'!X3817</f>
        <v>0</v>
      </c>
      <c r="H3811" s="281">
        <f t="shared" si="971"/>
        <v>0</v>
      </c>
      <c r="I3811" s="281">
        <f>IF(con_EOGJahr=2025,'[2]III_SAV-Details_NB'!AA3817,IF(con_EOGJahr=2026,'[2]III_SAV-Details_NB'!AB3817,'[2]III_SAV-Details_NB'!AC3817))</f>
        <v>0</v>
      </c>
      <c r="J3811" s="282"/>
      <c r="K3811" s="282"/>
      <c r="L3811" s="282"/>
      <c r="M3811" s="282"/>
      <c r="N3811" s="282"/>
      <c r="O3811" s="282"/>
      <c r="P3811" s="52">
        <f t="shared" si="972"/>
        <v>0</v>
      </c>
      <c r="Q3811" s="60"/>
      <c r="R3811" s="53">
        <f t="shared" si="978"/>
        <v>0</v>
      </c>
      <c r="S3811" s="59"/>
      <c r="T3811" s="61"/>
      <c r="U3811" s="342" t="str">
        <f t="shared" si="982"/>
        <v>k.A.</v>
      </c>
      <c r="V3811" s="343" t="str">
        <f t="shared" si="979"/>
        <v>k.A.</v>
      </c>
      <c r="W3811" s="343" t="str">
        <f>IFERROR(IF(OR($D3811="",$E3811=0,con_Ende=0),"k.A.",IF(VLOOKUP($D3811,rng_ND,5,0)="Nein",VLOOKUP($D3811,rng_ND,2,FALSE),MIN(VLOOKUP($D3811,rng_ND,2,FALSE),A_Stammdaten!$B$19-D_SAV!$E3811+1))),"k.A.")</f>
        <v>k.A.</v>
      </c>
      <c r="X3811" s="343" t="str">
        <f t="shared" si="980"/>
        <v>k.A.</v>
      </c>
      <c r="Y3811" s="62"/>
      <c r="Z3811" s="48">
        <f t="shared" si="981"/>
        <v>0</v>
      </c>
      <c r="AA3811" s="457"/>
      <c r="AB3811" s="55">
        <f t="shared" si="973"/>
        <v>0</v>
      </c>
      <c r="AC3811" s="55">
        <f>IF(A_Stammdaten!$B$25="ja",D_SAV!AA3811,D_SAV!AB3811)</f>
        <v>0</v>
      </c>
      <c r="AD3811" s="478">
        <f>IF(AC3811=0,0,IF(U3811-(con_EOGJahr-D_SAV!E3811)&lt;=0,AC3811,AC3811/V3811))</f>
        <v>0</v>
      </c>
      <c r="AE3811" s="478">
        <f>IFERROR(IF(AND(VLOOKUP(D3811,rng_ND,5,FALSE)="Ja",D_SAV!T3811="degressiv"),D_SAV!AC3811*Y3811/100,0),0)</f>
        <v>0</v>
      </c>
      <c r="AF3811" s="55">
        <f>IFERROR(IF(VLOOKUP(D3811,rng_ND,5,FALSE)="Ja",MAX(D_SAV!AD3811:AE3811),D_SAV!AD3811),0)</f>
        <v>0</v>
      </c>
      <c r="AG3811" s="55">
        <f t="shared" si="974"/>
        <v>0</v>
      </c>
      <c r="AH3811" s="55">
        <f t="shared" si="975"/>
        <v>0</v>
      </c>
      <c r="AI3811" s="55">
        <f t="shared" si="976"/>
        <v>0</v>
      </c>
      <c r="AJ3811" s="55">
        <f t="shared" si="977"/>
        <v>0</v>
      </c>
      <c r="AK3811" s="55">
        <f t="shared" si="968"/>
        <v>0</v>
      </c>
      <c r="AL3811" s="55">
        <f t="shared" si="969"/>
        <v>0</v>
      </c>
      <c r="AM3811" s="55">
        <f t="shared" si="970"/>
        <v>0</v>
      </c>
    </row>
    <row r="3812" spans="1:39" x14ac:dyDescent="0.25">
      <c r="A3812" s="47">
        <v>3808</v>
      </c>
      <c r="B3812" s="358" t="str">
        <f>IF(AND(E3812&lt;&gt;0,D3812&lt;&gt;0,F3812&lt;&gt;0),IF(C3812&lt;&gt;0,CONCATENATE(C3812,"-AGr",VLOOKUP(D3812,Listen!$A$2:$G$45,7,FALSE),"-",E3812,"-",F3812,),CONCATENATE("AGr",VLOOKUP(D3812,Listen!$A$2:$G$45,7,FALSE),"-",E3812,"-",F3812)),"keine vollständige ID")</f>
        <v>keine vollständige ID</v>
      </c>
      <c r="C3812" s="359">
        <f>'[2]III_SAV-Details_NB'!B3818</f>
        <v>0</v>
      </c>
      <c r="D3812" s="359">
        <f>'[2]III_SAV-Details_NB'!C3818</f>
        <v>0</v>
      </c>
      <c r="E3812" s="359">
        <f>'[2]III_SAV-Details_NB'!D3818</f>
        <v>0</v>
      </c>
      <c r="F3812" s="490"/>
      <c r="G3812" s="281">
        <f>'[2]III_SAV-Details_NB'!X3818</f>
        <v>0</v>
      </c>
      <c r="H3812" s="281">
        <f t="shared" si="971"/>
        <v>0</v>
      </c>
      <c r="I3812" s="281">
        <f>IF(con_EOGJahr=2025,'[2]III_SAV-Details_NB'!AA3818,IF(con_EOGJahr=2026,'[2]III_SAV-Details_NB'!AB3818,'[2]III_SAV-Details_NB'!AC3818))</f>
        <v>0</v>
      </c>
      <c r="J3812" s="282"/>
      <c r="K3812" s="282"/>
      <c r="L3812" s="282"/>
      <c r="M3812" s="282"/>
      <c r="N3812" s="282"/>
      <c r="O3812" s="282"/>
      <c r="P3812" s="52">
        <f t="shared" si="972"/>
        <v>0</v>
      </c>
      <c r="Q3812" s="60"/>
      <c r="R3812" s="53">
        <f t="shared" si="978"/>
        <v>0</v>
      </c>
      <c r="S3812" s="59"/>
      <c r="T3812" s="61"/>
      <c r="U3812" s="342" t="str">
        <f t="shared" si="982"/>
        <v>k.A.</v>
      </c>
      <c r="V3812" s="343" t="str">
        <f t="shared" si="979"/>
        <v>k.A.</v>
      </c>
      <c r="W3812" s="343" t="str">
        <f>IFERROR(IF(OR($D3812="",$E3812=0,con_Ende=0),"k.A.",IF(VLOOKUP($D3812,rng_ND,5,0)="Nein",VLOOKUP($D3812,rng_ND,2,FALSE),MIN(VLOOKUP($D3812,rng_ND,2,FALSE),A_Stammdaten!$B$19-D_SAV!$E3812+1))),"k.A.")</f>
        <v>k.A.</v>
      </c>
      <c r="X3812" s="343" t="str">
        <f t="shared" si="980"/>
        <v>k.A.</v>
      </c>
      <c r="Y3812" s="62"/>
      <c r="Z3812" s="48">
        <f t="shared" si="981"/>
        <v>0</v>
      </c>
      <c r="AA3812" s="457"/>
      <c r="AB3812" s="55">
        <f t="shared" si="973"/>
        <v>0</v>
      </c>
      <c r="AC3812" s="55">
        <f>IF(A_Stammdaten!$B$25="ja",D_SAV!AA3812,D_SAV!AB3812)</f>
        <v>0</v>
      </c>
      <c r="AD3812" s="478">
        <f>IF(AC3812=0,0,IF(U3812-(con_EOGJahr-D_SAV!E3812)&lt;=0,AC3812,AC3812/V3812))</f>
        <v>0</v>
      </c>
      <c r="AE3812" s="478">
        <f>IFERROR(IF(AND(VLOOKUP(D3812,rng_ND,5,FALSE)="Ja",D_SAV!T3812="degressiv"),D_SAV!AC3812*Y3812/100,0),0)</f>
        <v>0</v>
      </c>
      <c r="AF3812" s="55">
        <f>IFERROR(IF(VLOOKUP(D3812,rng_ND,5,FALSE)="Ja",MAX(D_SAV!AD3812:AE3812),D_SAV!AD3812),0)</f>
        <v>0</v>
      </c>
      <c r="AG3812" s="55">
        <f t="shared" si="974"/>
        <v>0</v>
      </c>
      <c r="AH3812" s="55">
        <f t="shared" si="975"/>
        <v>0</v>
      </c>
      <c r="AI3812" s="55">
        <f t="shared" si="976"/>
        <v>0</v>
      </c>
      <c r="AJ3812" s="55">
        <f t="shared" si="977"/>
        <v>0</v>
      </c>
      <c r="AK3812" s="55">
        <f t="shared" si="968"/>
        <v>0</v>
      </c>
      <c r="AL3812" s="55">
        <f t="shared" si="969"/>
        <v>0</v>
      </c>
      <c r="AM3812" s="55">
        <f t="shared" si="970"/>
        <v>0</v>
      </c>
    </row>
    <row r="3813" spans="1:39" x14ac:dyDescent="0.25">
      <c r="A3813" s="47">
        <v>3809</v>
      </c>
      <c r="B3813" s="358" t="str">
        <f>IF(AND(E3813&lt;&gt;0,D3813&lt;&gt;0,F3813&lt;&gt;0),IF(C3813&lt;&gt;0,CONCATENATE(C3813,"-AGr",VLOOKUP(D3813,Listen!$A$2:$G$45,7,FALSE),"-",E3813,"-",F3813,),CONCATENATE("AGr",VLOOKUP(D3813,Listen!$A$2:$G$45,7,FALSE),"-",E3813,"-",F3813)),"keine vollständige ID")</f>
        <v>keine vollständige ID</v>
      </c>
      <c r="C3813" s="359">
        <f>'[2]III_SAV-Details_NB'!B3819</f>
        <v>0</v>
      </c>
      <c r="D3813" s="359">
        <f>'[2]III_SAV-Details_NB'!C3819</f>
        <v>0</v>
      </c>
      <c r="E3813" s="359">
        <f>'[2]III_SAV-Details_NB'!D3819</f>
        <v>0</v>
      </c>
      <c r="F3813" s="490"/>
      <c r="G3813" s="281">
        <f>'[2]III_SAV-Details_NB'!X3819</f>
        <v>0</v>
      </c>
      <c r="H3813" s="281">
        <f t="shared" si="971"/>
        <v>0</v>
      </c>
      <c r="I3813" s="281">
        <f>IF(con_EOGJahr=2025,'[2]III_SAV-Details_NB'!AA3819,IF(con_EOGJahr=2026,'[2]III_SAV-Details_NB'!AB3819,'[2]III_SAV-Details_NB'!AC3819))</f>
        <v>0</v>
      </c>
      <c r="J3813" s="282"/>
      <c r="K3813" s="282"/>
      <c r="L3813" s="282"/>
      <c r="M3813" s="282"/>
      <c r="N3813" s="282"/>
      <c r="O3813" s="282"/>
      <c r="P3813" s="52">
        <f t="shared" si="972"/>
        <v>0</v>
      </c>
      <c r="Q3813" s="60"/>
      <c r="R3813" s="53">
        <f t="shared" si="978"/>
        <v>0</v>
      </c>
      <c r="S3813" s="59"/>
      <c r="T3813" s="61"/>
      <c r="U3813" s="342" t="str">
        <f t="shared" si="982"/>
        <v>k.A.</v>
      </c>
      <c r="V3813" s="343" t="str">
        <f t="shared" si="979"/>
        <v>k.A.</v>
      </c>
      <c r="W3813" s="343" t="str">
        <f>IFERROR(IF(OR($D3813="",$E3813=0,con_Ende=0),"k.A.",IF(VLOOKUP($D3813,rng_ND,5,0)="Nein",VLOOKUP($D3813,rng_ND,2,FALSE),MIN(VLOOKUP($D3813,rng_ND,2,FALSE),A_Stammdaten!$B$19-D_SAV!$E3813+1))),"k.A.")</f>
        <v>k.A.</v>
      </c>
      <c r="X3813" s="343" t="str">
        <f t="shared" si="980"/>
        <v>k.A.</v>
      </c>
      <c r="Y3813" s="62"/>
      <c r="Z3813" s="48">
        <f t="shared" si="981"/>
        <v>0</v>
      </c>
      <c r="AA3813" s="457"/>
      <c r="AB3813" s="55">
        <f t="shared" si="973"/>
        <v>0</v>
      </c>
      <c r="AC3813" s="55">
        <f>IF(A_Stammdaten!$B$25="ja",D_SAV!AA3813,D_SAV!AB3813)</f>
        <v>0</v>
      </c>
      <c r="AD3813" s="478">
        <f>IF(AC3813=0,0,IF(U3813-(con_EOGJahr-D_SAV!E3813)&lt;=0,AC3813,AC3813/V3813))</f>
        <v>0</v>
      </c>
      <c r="AE3813" s="478">
        <f>IFERROR(IF(AND(VLOOKUP(D3813,rng_ND,5,FALSE)="Ja",D_SAV!T3813="degressiv"),D_SAV!AC3813*Y3813/100,0),0)</f>
        <v>0</v>
      </c>
      <c r="AF3813" s="55">
        <f>IFERROR(IF(VLOOKUP(D3813,rng_ND,5,FALSE)="Ja",MAX(D_SAV!AD3813:AE3813),D_SAV!AD3813),0)</f>
        <v>0</v>
      </c>
      <c r="AG3813" s="55">
        <f t="shared" si="974"/>
        <v>0</v>
      </c>
      <c r="AH3813" s="55">
        <f t="shared" si="975"/>
        <v>0</v>
      </c>
      <c r="AI3813" s="55">
        <f t="shared" si="976"/>
        <v>0</v>
      </c>
      <c r="AJ3813" s="55">
        <f t="shared" si="977"/>
        <v>0</v>
      </c>
      <c r="AK3813" s="55">
        <f t="shared" si="968"/>
        <v>0</v>
      </c>
      <c r="AL3813" s="55">
        <f t="shared" si="969"/>
        <v>0</v>
      </c>
      <c r="AM3813" s="55">
        <f t="shared" si="970"/>
        <v>0</v>
      </c>
    </row>
    <row r="3814" spans="1:39" x14ac:dyDescent="0.25">
      <c r="A3814" s="47">
        <v>3810</v>
      </c>
      <c r="B3814" s="358" t="str">
        <f>IF(AND(E3814&lt;&gt;0,D3814&lt;&gt;0,F3814&lt;&gt;0),IF(C3814&lt;&gt;0,CONCATENATE(C3814,"-AGr",VLOOKUP(D3814,Listen!$A$2:$G$45,7,FALSE),"-",E3814,"-",F3814,),CONCATENATE("AGr",VLOOKUP(D3814,Listen!$A$2:$G$45,7,FALSE),"-",E3814,"-",F3814)),"keine vollständige ID")</f>
        <v>keine vollständige ID</v>
      </c>
      <c r="C3814" s="359">
        <f>'[2]III_SAV-Details_NB'!B3820</f>
        <v>0</v>
      </c>
      <c r="D3814" s="359">
        <f>'[2]III_SAV-Details_NB'!C3820</f>
        <v>0</v>
      </c>
      <c r="E3814" s="359">
        <f>'[2]III_SAV-Details_NB'!D3820</f>
        <v>0</v>
      </c>
      <c r="F3814" s="490"/>
      <c r="G3814" s="281">
        <f>'[2]III_SAV-Details_NB'!X3820</f>
        <v>0</v>
      </c>
      <c r="H3814" s="281">
        <f t="shared" si="971"/>
        <v>0</v>
      </c>
      <c r="I3814" s="281">
        <f>IF(con_EOGJahr=2025,'[2]III_SAV-Details_NB'!AA3820,IF(con_EOGJahr=2026,'[2]III_SAV-Details_NB'!AB3820,'[2]III_SAV-Details_NB'!AC3820))</f>
        <v>0</v>
      </c>
      <c r="J3814" s="282"/>
      <c r="K3814" s="282"/>
      <c r="L3814" s="282"/>
      <c r="M3814" s="282"/>
      <c r="N3814" s="282"/>
      <c r="O3814" s="282"/>
      <c r="P3814" s="52">
        <f t="shared" si="972"/>
        <v>0</v>
      </c>
      <c r="Q3814" s="60"/>
      <c r="R3814" s="53">
        <f t="shared" si="978"/>
        <v>0</v>
      </c>
      <c r="S3814" s="59"/>
      <c r="T3814" s="61"/>
      <c r="U3814" s="342" t="str">
        <f t="shared" si="982"/>
        <v>k.A.</v>
      </c>
      <c r="V3814" s="343" t="str">
        <f t="shared" si="979"/>
        <v>k.A.</v>
      </c>
      <c r="W3814" s="343" t="str">
        <f>IFERROR(IF(OR($D3814="",$E3814=0,con_Ende=0),"k.A.",IF(VLOOKUP($D3814,rng_ND,5,0)="Nein",VLOOKUP($D3814,rng_ND,2,FALSE),MIN(VLOOKUP($D3814,rng_ND,2,FALSE),A_Stammdaten!$B$19-D_SAV!$E3814+1))),"k.A.")</f>
        <v>k.A.</v>
      </c>
      <c r="X3814" s="343" t="str">
        <f t="shared" si="980"/>
        <v>k.A.</v>
      </c>
      <c r="Y3814" s="62"/>
      <c r="Z3814" s="48">
        <f t="shared" si="981"/>
        <v>0</v>
      </c>
      <c r="AA3814" s="457"/>
      <c r="AB3814" s="55">
        <f t="shared" si="973"/>
        <v>0</v>
      </c>
      <c r="AC3814" s="55">
        <f>IF(A_Stammdaten!$B$25="ja",D_SAV!AA3814,D_SAV!AB3814)</f>
        <v>0</v>
      </c>
      <c r="AD3814" s="478">
        <f>IF(AC3814=0,0,IF(U3814-(con_EOGJahr-D_SAV!E3814)&lt;=0,AC3814,AC3814/V3814))</f>
        <v>0</v>
      </c>
      <c r="AE3814" s="478">
        <f>IFERROR(IF(AND(VLOOKUP(D3814,rng_ND,5,FALSE)="Ja",D_SAV!T3814="degressiv"),D_SAV!AC3814*Y3814/100,0),0)</f>
        <v>0</v>
      </c>
      <c r="AF3814" s="55">
        <f>IFERROR(IF(VLOOKUP(D3814,rng_ND,5,FALSE)="Ja",MAX(D_SAV!AD3814:AE3814),D_SAV!AD3814),0)</f>
        <v>0</v>
      </c>
      <c r="AG3814" s="55">
        <f t="shared" si="974"/>
        <v>0</v>
      </c>
      <c r="AH3814" s="55">
        <f t="shared" si="975"/>
        <v>0</v>
      </c>
      <c r="AI3814" s="55">
        <f t="shared" si="976"/>
        <v>0</v>
      </c>
      <c r="AJ3814" s="55">
        <f t="shared" si="977"/>
        <v>0</v>
      </c>
      <c r="AK3814" s="55">
        <f t="shared" si="968"/>
        <v>0</v>
      </c>
      <c r="AL3814" s="55">
        <f t="shared" si="969"/>
        <v>0</v>
      </c>
      <c r="AM3814" s="55">
        <f t="shared" si="970"/>
        <v>0</v>
      </c>
    </row>
    <row r="3815" spans="1:39" x14ac:dyDescent="0.25">
      <c r="A3815" s="47">
        <v>3811</v>
      </c>
      <c r="B3815" s="358" t="str">
        <f>IF(AND(E3815&lt;&gt;0,D3815&lt;&gt;0,F3815&lt;&gt;0),IF(C3815&lt;&gt;0,CONCATENATE(C3815,"-AGr",VLOOKUP(D3815,Listen!$A$2:$G$45,7,FALSE),"-",E3815,"-",F3815,),CONCATENATE("AGr",VLOOKUP(D3815,Listen!$A$2:$G$45,7,FALSE),"-",E3815,"-",F3815)),"keine vollständige ID")</f>
        <v>keine vollständige ID</v>
      </c>
      <c r="C3815" s="359">
        <f>'[2]III_SAV-Details_NB'!B3821</f>
        <v>0</v>
      </c>
      <c r="D3815" s="359">
        <f>'[2]III_SAV-Details_NB'!C3821</f>
        <v>0</v>
      </c>
      <c r="E3815" s="359">
        <f>'[2]III_SAV-Details_NB'!D3821</f>
        <v>0</v>
      </c>
      <c r="F3815" s="490"/>
      <c r="G3815" s="281">
        <f>'[2]III_SAV-Details_NB'!X3821</f>
        <v>0</v>
      </c>
      <c r="H3815" s="281">
        <f t="shared" si="971"/>
        <v>0</v>
      </c>
      <c r="I3815" s="281">
        <f>IF(con_EOGJahr=2025,'[2]III_SAV-Details_NB'!AA3821,IF(con_EOGJahr=2026,'[2]III_SAV-Details_NB'!AB3821,'[2]III_SAV-Details_NB'!AC3821))</f>
        <v>0</v>
      </c>
      <c r="J3815" s="282"/>
      <c r="K3815" s="282"/>
      <c r="L3815" s="282"/>
      <c r="M3815" s="282"/>
      <c r="N3815" s="282"/>
      <c r="O3815" s="282"/>
      <c r="P3815" s="52">
        <f t="shared" si="972"/>
        <v>0</v>
      </c>
      <c r="Q3815" s="60"/>
      <c r="R3815" s="53">
        <f t="shared" si="978"/>
        <v>0</v>
      </c>
      <c r="S3815" s="59"/>
      <c r="T3815" s="61"/>
      <c r="U3815" s="342" t="str">
        <f t="shared" si="982"/>
        <v>k.A.</v>
      </c>
      <c r="V3815" s="343" t="str">
        <f t="shared" si="979"/>
        <v>k.A.</v>
      </c>
      <c r="W3815" s="343" t="str">
        <f>IFERROR(IF(OR($D3815="",$E3815=0,con_Ende=0),"k.A.",IF(VLOOKUP($D3815,rng_ND,5,0)="Nein",VLOOKUP($D3815,rng_ND,2,FALSE),MIN(VLOOKUP($D3815,rng_ND,2,FALSE),A_Stammdaten!$B$19-D_SAV!$E3815+1))),"k.A.")</f>
        <v>k.A.</v>
      </c>
      <c r="X3815" s="343" t="str">
        <f t="shared" si="980"/>
        <v>k.A.</v>
      </c>
      <c r="Y3815" s="62"/>
      <c r="Z3815" s="48">
        <f t="shared" si="981"/>
        <v>0</v>
      </c>
      <c r="AA3815" s="457"/>
      <c r="AB3815" s="55">
        <f t="shared" si="973"/>
        <v>0</v>
      </c>
      <c r="AC3815" s="55">
        <f>IF(A_Stammdaten!$B$25="ja",D_SAV!AA3815,D_SAV!AB3815)</f>
        <v>0</v>
      </c>
      <c r="AD3815" s="478">
        <f>IF(AC3815=0,0,IF(U3815-(con_EOGJahr-D_SAV!E3815)&lt;=0,AC3815,AC3815/V3815))</f>
        <v>0</v>
      </c>
      <c r="AE3815" s="478">
        <f>IFERROR(IF(AND(VLOOKUP(D3815,rng_ND,5,FALSE)="Ja",D_SAV!T3815="degressiv"),D_SAV!AC3815*Y3815/100,0),0)</f>
        <v>0</v>
      </c>
      <c r="AF3815" s="55">
        <f>IFERROR(IF(VLOOKUP(D3815,rng_ND,5,FALSE)="Ja",MAX(D_SAV!AD3815:AE3815),D_SAV!AD3815),0)</f>
        <v>0</v>
      </c>
      <c r="AG3815" s="55">
        <f t="shared" si="974"/>
        <v>0</v>
      </c>
      <c r="AH3815" s="55">
        <f t="shared" si="975"/>
        <v>0</v>
      </c>
      <c r="AI3815" s="55">
        <f t="shared" si="976"/>
        <v>0</v>
      </c>
      <c r="AJ3815" s="55">
        <f t="shared" si="977"/>
        <v>0</v>
      </c>
      <c r="AK3815" s="55">
        <f t="shared" si="968"/>
        <v>0</v>
      </c>
      <c r="AL3815" s="55">
        <f t="shared" si="969"/>
        <v>0</v>
      </c>
      <c r="AM3815" s="55">
        <f t="shared" si="970"/>
        <v>0</v>
      </c>
    </row>
    <row r="3816" spans="1:39" x14ac:dyDescent="0.25">
      <c r="A3816" s="47">
        <v>3812</v>
      </c>
      <c r="B3816" s="358" t="str">
        <f>IF(AND(E3816&lt;&gt;0,D3816&lt;&gt;0,F3816&lt;&gt;0),IF(C3816&lt;&gt;0,CONCATENATE(C3816,"-AGr",VLOOKUP(D3816,Listen!$A$2:$G$45,7,FALSE),"-",E3816,"-",F3816,),CONCATENATE("AGr",VLOOKUP(D3816,Listen!$A$2:$G$45,7,FALSE),"-",E3816,"-",F3816)),"keine vollständige ID")</f>
        <v>keine vollständige ID</v>
      </c>
      <c r="C3816" s="359">
        <f>'[2]III_SAV-Details_NB'!B3822</f>
        <v>0</v>
      </c>
      <c r="D3816" s="359">
        <f>'[2]III_SAV-Details_NB'!C3822</f>
        <v>0</v>
      </c>
      <c r="E3816" s="359">
        <f>'[2]III_SAV-Details_NB'!D3822</f>
        <v>0</v>
      </c>
      <c r="F3816" s="490"/>
      <c r="G3816" s="281">
        <f>'[2]III_SAV-Details_NB'!X3822</f>
        <v>0</v>
      </c>
      <c r="H3816" s="281">
        <f t="shared" si="971"/>
        <v>0</v>
      </c>
      <c r="I3816" s="281">
        <f>IF(con_EOGJahr=2025,'[2]III_SAV-Details_NB'!AA3822,IF(con_EOGJahr=2026,'[2]III_SAV-Details_NB'!AB3822,'[2]III_SAV-Details_NB'!AC3822))</f>
        <v>0</v>
      </c>
      <c r="J3816" s="282"/>
      <c r="K3816" s="282"/>
      <c r="L3816" s="282"/>
      <c r="M3816" s="282"/>
      <c r="N3816" s="282"/>
      <c r="O3816" s="282"/>
      <c r="P3816" s="52">
        <f t="shared" si="972"/>
        <v>0</v>
      </c>
      <c r="Q3816" s="60"/>
      <c r="R3816" s="53">
        <f t="shared" si="978"/>
        <v>0</v>
      </c>
      <c r="S3816" s="59"/>
      <c r="T3816" s="61"/>
      <c r="U3816" s="342" t="str">
        <f t="shared" si="982"/>
        <v>k.A.</v>
      </c>
      <c r="V3816" s="343" t="str">
        <f t="shared" si="979"/>
        <v>k.A.</v>
      </c>
      <c r="W3816" s="343" t="str">
        <f>IFERROR(IF(OR($D3816="",$E3816=0,con_Ende=0),"k.A.",IF(VLOOKUP($D3816,rng_ND,5,0)="Nein",VLOOKUP($D3816,rng_ND,2,FALSE),MIN(VLOOKUP($D3816,rng_ND,2,FALSE),A_Stammdaten!$B$19-D_SAV!$E3816+1))),"k.A.")</f>
        <v>k.A.</v>
      </c>
      <c r="X3816" s="343" t="str">
        <f t="shared" si="980"/>
        <v>k.A.</v>
      </c>
      <c r="Y3816" s="62"/>
      <c r="Z3816" s="48">
        <f t="shared" si="981"/>
        <v>0</v>
      </c>
      <c r="AA3816" s="457"/>
      <c r="AB3816" s="55">
        <f t="shared" si="973"/>
        <v>0</v>
      </c>
      <c r="AC3816" s="55">
        <f>IF(A_Stammdaten!$B$25="ja",D_SAV!AA3816,D_SAV!AB3816)</f>
        <v>0</v>
      </c>
      <c r="AD3816" s="478">
        <f>IF(AC3816=0,0,IF(U3816-(con_EOGJahr-D_SAV!E3816)&lt;=0,AC3816,AC3816/V3816))</f>
        <v>0</v>
      </c>
      <c r="AE3816" s="478">
        <f>IFERROR(IF(AND(VLOOKUP(D3816,rng_ND,5,FALSE)="Ja",D_SAV!T3816="degressiv"),D_SAV!AC3816*Y3816/100,0),0)</f>
        <v>0</v>
      </c>
      <c r="AF3816" s="55">
        <f>IFERROR(IF(VLOOKUP(D3816,rng_ND,5,FALSE)="Ja",MAX(D_SAV!AD3816:AE3816),D_SAV!AD3816),0)</f>
        <v>0</v>
      </c>
      <c r="AG3816" s="55">
        <f t="shared" si="974"/>
        <v>0</v>
      </c>
      <c r="AH3816" s="55">
        <f t="shared" si="975"/>
        <v>0</v>
      </c>
      <c r="AI3816" s="55">
        <f t="shared" si="976"/>
        <v>0</v>
      </c>
      <c r="AJ3816" s="55">
        <f t="shared" si="977"/>
        <v>0</v>
      </c>
      <c r="AK3816" s="55">
        <f t="shared" si="968"/>
        <v>0</v>
      </c>
      <c r="AL3816" s="55">
        <f t="shared" si="969"/>
        <v>0</v>
      </c>
      <c r="AM3816" s="55">
        <f t="shared" si="970"/>
        <v>0</v>
      </c>
    </row>
    <row r="3817" spans="1:39" x14ac:dyDescent="0.25">
      <c r="A3817" s="47">
        <v>3813</v>
      </c>
      <c r="B3817" s="358" t="str">
        <f>IF(AND(E3817&lt;&gt;0,D3817&lt;&gt;0,F3817&lt;&gt;0),IF(C3817&lt;&gt;0,CONCATENATE(C3817,"-AGr",VLOOKUP(D3817,Listen!$A$2:$G$45,7,FALSE),"-",E3817,"-",F3817,),CONCATENATE("AGr",VLOOKUP(D3817,Listen!$A$2:$G$45,7,FALSE),"-",E3817,"-",F3817)),"keine vollständige ID")</f>
        <v>keine vollständige ID</v>
      </c>
      <c r="C3817" s="359">
        <f>'[2]III_SAV-Details_NB'!B3823</f>
        <v>0</v>
      </c>
      <c r="D3817" s="359">
        <f>'[2]III_SAV-Details_NB'!C3823</f>
        <v>0</v>
      </c>
      <c r="E3817" s="359">
        <f>'[2]III_SAV-Details_NB'!D3823</f>
        <v>0</v>
      </c>
      <c r="F3817" s="490"/>
      <c r="G3817" s="281">
        <f>'[2]III_SAV-Details_NB'!X3823</f>
        <v>0</v>
      </c>
      <c r="H3817" s="281">
        <f t="shared" si="971"/>
        <v>0</v>
      </c>
      <c r="I3817" s="281">
        <f>IF(con_EOGJahr=2025,'[2]III_SAV-Details_NB'!AA3823,IF(con_EOGJahr=2026,'[2]III_SAV-Details_NB'!AB3823,'[2]III_SAV-Details_NB'!AC3823))</f>
        <v>0</v>
      </c>
      <c r="J3817" s="282"/>
      <c r="K3817" s="282"/>
      <c r="L3817" s="282"/>
      <c r="M3817" s="282"/>
      <c r="N3817" s="282"/>
      <c r="O3817" s="282"/>
      <c r="P3817" s="52">
        <f t="shared" si="972"/>
        <v>0</v>
      </c>
      <c r="Q3817" s="60"/>
      <c r="R3817" s="53">
        <f t="shared" si="978"/>
        <v>0</v>
      </c>
      <c r="S3817" s="59"/>
      <c r="T3817" s="61"/>
      <c r="U3817" s="342" t="str">
        <f t="shared" si="982"/>
        <v>k.A.</v>
      </c>
      <c r="V3817" s="343" t="str">
        <f t="shared" si="979"/>
        <v>k.A.</v>
      </c>
      <c r="W3817" s="343" t="str">
        <f>IFERROR(IF(OR($D3817="",$E3817=0,con_Ende=0),"k.A.",IF(VLOOKUP($D3817,rng_ND,5,0)="Nein",VLOOKUP($D3817,rng_ND,2,FALSE),MIN(VLOOKUP($D3817,rng_ND,2,FALSE),A_Stammdaten!$B$19-D_SAV!$E3817+1))),"k.A.")</f>
        <v>k.A.</v>
      </c>
      <c r="X3817" s="343" t="str">
        <f t="shared" si="980"/>
        <v>k.A.</v>
      </c>
      <c r="Y3817" s="62"/>
      <c r="Z3817" s="48">
        <f t="shared" si="981"/>
        <v>0</v>
      </c>
      <c r="AA3817" s="457"/>
      <c r="AB3817" s="55">
        <f t="shared" si="973"/>
        <v>0</v>
      </c>
      <c r="AC3817" s="55">
        <f>IF(A_Stammdaten!$B$25="ja",D_SAV!AA3817,D_SAV!AB3817)</f>
        <v>0</v>
      </c>
      <c r="AD3817" s="478">
        <f>IF(AC3817=0,0,IF(U3817-(con_EOGJahr-D_SAV!E3817)&lt;=0,AC3817,AC3817/V3817))</f>
        <v>0</v>
      </c>
      <c r="AE3817" s="478">
        <f>IFERROR(IF(AND(VLOOKUP(D3817,rng_ND,5,FALSE)="Ja",D_SAV!T3817="degressiv"),D_SAV!AC3817*Y3817/100,0),0)</f>
        <v>0</v>
      </c>
      <c r="AF3817" s="55">
        <f>IFERROR(IF(VLOOKUP(D3817,rng_ND,5,FALSE)="Ja",MAX(D_SAV!AD3817:AE3817),D_SAV!AD3817),0)</f>
        <v>0</v>
      </c>
      <c r="AG3817" s="55">
        <f t="shared" si="974"/>
        <v>0</v>
      </c>
      <c r="AH3817" s="55">
        <f t="shared" si="975"/>
        <v>0</v>
      </c>
      <c r="AI3817" s="55">
        <f t="shared" si="976"/>
        <v>0</v>
      </c>
      <c r="AJ3817" s="55">
        <f t="shared" si="977"/>
        <v>0</v>
      </c>
      <c r="AK3817" s="55">
        <f t="shared" si="968"/>
        <v>0</v>
      </c>
      <c r="AL3817" s="55">
        <f t="shared" si="969"/>
        <v>0</v>
      </c>
      <c r="AM3817" s="55">
        <f t="shared" si="970"/>
        <v>0</v>
      </c>
    </row>
    <row r="3818" spans="1:39" x14ac:dyDescent="0.25">
      <c r="A3818" s="47">
        <v>3814</v>
      </c>
      <c r="B3818" s="358" t="str">
        <f>IF(AND(E3818&lt;&gt;0,D3818&lt;&gt;0,F3818&lt;&gt;0),IF(C3818&lt;&gt;0,CONCATENATE(C3818,"-AGr",VLOOKUP(D3818,Listen!$A$2:$G$45,7,FALSE),"-",E3818,"-",F3818,),CONCATENATE("AGr",VLOOKUP(D3818,Listen!$A$2:$G$45,7,FALSE),"-",E3818,"-",F3818)),"keine vollständige ID")</f>
        <v>keine vollständige ID</v>
      </c>
      <c r="C3818" s="359">
        <f>'[2]III_SAV-Details_NB'!B3824</f>
        <v>0</v>
      </c>
      <c r="D3818" s="359">
        <f>'[2]III_SAV-Details_NB'!C3824</f>
        <v>0</v>
      </c>
      <c r="E3818" s="359">
        <f>'[2]III_SAV-Details_NB'!D3824</f>
        <v>0</v>
      </c>
      <c r="F3818" s="490"/>
      <c r="G3818" s="281">
        <f>'[2]III_SAV-Details_NB'!X3824</f>
        <v>0</v>
      </c>
      <c r="H3818" s="281">
        <f t="shared" si="971"/>
        <v>0</v>
      </c>
      <c r="I3818" s="281">
        <f>IF(con_EOGJahr=2025,'[2]III_SAV-Details_NB'!AA3824,IF(con_EOGJahr=2026,'[2]III_SAV-Details_NB'!AB3824,'[2]III_SAV-Details_NB'!AC3824))</f>
        <v>0</v>
      </c>
      <c r="J3818" s="282"/>
      <c r="K3818" s="282"/>
      <c r="L3818" s="282"/>
      <c r="M3818" s="282"/>
      <c r="N3818" s="282"/>
      <c r="O3818" s="282"/>
      <c r="P3818" s="52">
        <f t="shared" si="972"/>
        <v>0</v>
      </c>
      <c r="Q3818" s="60"/>
      <c r="R3818" s="53">
        <f t="shared" si="978"/>
        <v>0</v>
      </c>
      <c r="S3818" s="59"/>
      <c r="T3818" s="61"/>
      <c r="U3818" s="342" t="str">
        <f t="shared" si="982"/>
        <v>k.A.</v>
      </c>
      <c r="V3818" s="343" t="str">
        <f t="shared" si="979"/>
        <v>k.A.</v>
      </c>
      <c r="W3818" s="343" t="str">
        <f>IFERROR(IF(OR($D3818="",$E3818=0,con_Ende=0),"k.A.",IF(VLOOKUP($D3818,rng_ND,5,0)="Nein",VLOOKUP($D3818,rng_ND,2,FALSE),MIN(VLOOKUP($D3818,rng_ND,2,FALSE),A_Stammdaten!$B$19-D_SAV!$E3818+1))),"k.A.")</f>
        <v>k.A.</v>
      </c>
      <c r="X3818" s="343" t="str">
        <f t="shared" si="980"/>
        <v>k.A.</v>
      </c>
      <c r="Y3818" s="62"/>
      <c r="Z3818" s="48">
        <f t="shared" si="981"/>
        <v>0</v>
      </c>
      <c r="AA3818" s="457"/>
      <c r="AB3818" s="55">
        <f t="shared" si="973"/>
        <v>0</v>
      </c>
      <c r="AC3818" s="55">
        <f>IF(A_Stammdaten!$B$25="ja",D_SAV!AA3818,D_SAV!AB3818)</f>
        <v>0</v>
      </c>
      <c r="AD3818" s="478">
        <f>IF(AC3818=0,0,IF(U3818-(con_EOGJahr-D_SAV!E3818)&lt;=0,AC3818,AC3818/V3818))</f>
        <v>0</v>
      </c>
      <c r="AE3818" s="478">
        <f>IFERROR(IF(AND(VLOOKUP(D3818,rng_ND,5,FALSE)="Ja",D_SAV!T3818="degressiv"),D_SAV!AC3818*Y3818/100,0),0)</f>
        <v>0</v>
      </c>
      <c r="AF3818" s="55">
        <f>IFERROR(IF(VLOOKUP(D3818,rng_ND,5,FALSE)="Ja",MAX(D_SAV!AD3818:AE3818),D_SAV!AD3818),0)</f>
        <v>0</v>
      </c>
      <c r="AG3818" s="55">
        <f t="shared" si="974"/>
        <v>0</v>
      </c>
      <c r="AH3818" s="55">
        <f t="shared" si="975"/>
        <v>0</v>
      </c>
      <c r="AI3818" s="55">
        <f t="shared" si="976"/>
        <v>0</v>
      </c>
      <c r="AJ3818" s="55">
        <f t="shared" si="977"/>
        <v>0</v>
      </c>
      <c r="AK3818" s="55">
        <f t="shared" si="968"/>
        <v>0</v>
      </c>
      <c r="AL3818" s="55">
        <f t="shared" si="969"/>
        <v>0</v>
      </c>
      <c r="AM3818" s="55">
        <f t="shared" si="970"/>
        <v>0</v>
      </c>
    </row>
    <row r="3819" spans="1:39" x14ac:dyDescent="0.25">
      <c r="A3819" s="47">
        <v>3815</v>
      </c>
      <c r="B3819" s="358" t="str">
        <f>IF(AND(E3819&lt;&gt;0,D3819&lt;&gt;0,F3819&lt;&gt;0),IF(C3819&lt;&gt;0,CONCATENATE(C3819,"-AGr",VLOOKUP(D3819,Listen!$A$2:$G$45,7,FALSE),"-",E3819,"-",F3819,),CONCATENATE("AGr",VLOOKUP(D3819,Listen!$A$2:$G$45,7,FALSE),"-",E3819,"-",F3819)),"keine vollständige ID")</f>
        <v>keine vollständige ID</v>
      </c>
      <c r="C3819" s="359">
        <f>'[2]III_SAV-Details_NB'!B3825</f>
        <v>0</v>
      </c>
      <c r="D3819" s="359">
        <f>'[2]III_SAV-Details_NB'!C3825</f>
        <v>0</v>
      </c>
      <c r="E3819" s="359">
        <f>'[2]III_SAV-Details_NB'!D3825</f>
        <v>0</v>
      </c>
      <c r="F3819" s="490"/>
      <c r="G3819" s="281">
        <f>'[2]III_SAV-Details_NB'!X3825</f>
        <v>0</v>
      </c>
      <c r="H3819" s="281">
        <f t="shared" si="971"/>
        <v>0</v>
      </c>
      <c r="I3819" s="281">
        <f>IF(con_EOGJahr=2025,'[2]III_SAV-Details_NB'!AA3825,IF(con_EOGJahr=2026,'[2]III_SAV-Details_NB'!AB3825,'[2]III_SAV-Details_NB'!AC3825))</f>
        <v>0</v>
      </c>
      <c r="J3819" s="282"/>
      <c r="K3819" s="282"/>
      <c r="L3819" s="282"/>
      <c r="M3819" s="282"/>
      <c r="N3819" s="282"/>
      <c r="O3819" s="282"/>
      <c r="P3819" s="52">
        <f t="shared" si="972"/>
        <v>0</v>
      </c>
      <c r="Q3819" s="60"/>
      <c r="R3819" s="53">
        <f t="shared" si="978"/>
        <v>0</v>
      </c>
      <c r="S3819" s="59"/>
      <c r="T3819" s="61"/>
      <c r="U3819" s="342" t="str">
        <f t="shared" si="982"/>
        <v>k.A.</v>
      </c>
      <c r="V3819" s="343" t="str">
        <f t="shared" si="979"/>
        <v>k.A.</v>
      </c>
      <c r="W3819" s="343" t="str">
        <f>IFERROR(IF(OR($D3819="",$E3819=0,con_Ende=0),"k.A.",IF(VLOOKUP($D3819,rng_ND,5,0)="Nein",VLOOKUP($D3819,rng_ND,2,FALSE),MIN(VLOOKUP($D3819,rng_ND,2,FALSE),A_Stammdaten!$B$19-D_SAV!$E3819+1))),"k.A.")</f>
        <v>k.A.</v>
      </c>
      <c r="X3819" s="343" t="str">
        <f t="shared" si="980"/>
        <v>k.A.</v>
      </c>
      <c r="Y3819" s="62"/>
      <c r="Z3819" s="48">
        <f t="shared" si="981"/>
        <v>0</v>
      </c>
      <c r="AA3819" s="457"/>
      <c r="AB3819" s="55">
        <f t="shared" si="973"/>
        <v>0</v>
      </c>
      <c r="AC3819" s="55">
        <f>IF(A_Stammdaten!$B$25="ja",D_SAV!AA3819,D_SAV!AB3819)</f>
        <v>0</v>
      </c>
      <c r="AD3819" s="478">
        <f>IF(AC3819=0,0,IF(U3819-(con_EOGJahr-D_SAV!E3819)&lt;=0,AC3819,AC3819/V3819))</f>
        <v>0</v>
      </c>
      <c r="AE3819" s="478">
        <f>IFERROR(IF(AND(VLOOKUP(D3819,rng_ND,5,FALSE)="Ja",D_SAV!T3819="degressiv"),D_SAV!AC3819*Y3819/100,0),0)</f>
        <v>0</v>
      </c>
      <c r="AF3819" s="55">
        <f>IFERROR(IF(VLOOKUP(D3819,rng_ND,5,FALSE)="Ja",MAX(D_SAV!AD3819:AE3819),D_SAV!AD3819),0)</f>
        <v>0</v>
      </c>
      <c r="AG3819" s="55">
        <f t="shared" si="974"/>
        <v>0</v>
      </c>
      <c r="AH3819" s="55">
        <f t="shared" si="975"/>
        <v>0</v>
      </c>
      <c r="AI3819" s="55">
        <f t="shared" si="976"/>
        <v>0</v>
      </c>
      <c r="AJ3819" s="55">
        <f t="shared" si="977"/>
        <v>0</v>
      </c>
      <c r="AK3819" s="55">
        <f t="shared" si="968"/>
        <v>0</v>
      </c>
      <c r="AL3819" s="55">
        <f t="shared" si="969"/>
        <v>0</v>
      </c>
      <c r="AM3819" s="55">
        <f t="shared" si="970"/>
        <v>0</v>
      </c>
    </row>
    <row r="3820" spans="1:39" x14ac:dyDescent="0.25">
      <c r="A3820" s="47">
        <v>3816</v>
      </c>
      <c r="B3820" s="358" t="str">
        <f>IF(AND(E3820&lt;&gt;0,D3820&lt;&gt;0,F3820&lt;&gt;0),IF(C3820&lt;&gt;0,CONCATENATE(C3820,"-AGr",VLOOKUP(D3820,Listen!$A$2:$G$45,7,FALSE),"-",E3820,"-",F3820,),CONCATENATE("AGr",VLOOKUP(D3820,Listen!$A$2:$G$45,7,FALSE),"-",E3820,"-",F3820)),"keine vollständige ID")</f>
        <v>keine vollständige ID</v>
      </c>
      <c r="C3820" s="359">
        <f>'[2]III_SAV-Details_NB'!B3826</f>
        <v>0</v>
      </c>
      <c r="D3820" s="359">
        <f>'[2]III_SAV-Details_NB'!C3826</f>
        <v>0</v>
      </c>
      <c r="E3820" s="359">
        <f>'[2]III_SAV-Details_NB'!D3826</f>
        <v>0</v>
      </c>
      <c r="F3820" s="490"/>
      <c r="G3820" s="281">
        <f>'[2]III_SAV-Details_NB'!X3826</f>
        <v>0</v>
      </c>
      <c r="H3820" s="281">
        <f t="shared" si="971"/>
        <v>0</v>
      </c>
      <c r="I3820" s="281">
        <f>IF(con_EOGJahr=2025,'[2]III_SAV-Details_NB'!AA3826,IF(con_EOGJahr=2026,'[2]III_SAV-Details_NB'!AB3826,'[2]III_SAV-Details_NB'!AC3826))</f>
        <v>0</v>
      </c>
      <c r="J3820" s="282"/>
      <c r="K3820" s="282"/>
      <c r="L3820" s="282"/>
      <c r="M3820" s="282"/>
      <c r="N3820" s="282"/>
      <c r="O3820" s="282"/>
      <c r="P3820" s="52">
        <f t="shared" si="972"/>
        <v>0</v>
      </c>
      <c r="Q3820" s="60"/>
      <c r="R3820" s="53">
        <f t="shared" si="978"/>
        <v>0</v>
      </c>
      <c r="S3820" s="59"/>
      <c r="T3820" s="61"/>
      <c r="U3820" s="342" t="str">
        <f t="shared" si="982"/>
        <v>k.A.</v>
      </c>
      <c r="V3820" s="343" t="str">
        <f t="shared" si="979"/>
        <v>k.A.</v>
      </c>
      <c r="W3820" s="343" t="str">
        <f>IFERROR(IF(OR($D3820="",$E3820=0,con_Ende=0),"k.A.",IF(VLOOKUP($D3820,rng_ND,5,0)="Nein",VLOOKUP($D3820,rng_ND,2,FALSE),MIN(VLOOKUP($D3820,rng_ND,2,FALSE),A_Stammdaten!$B$19-D_SAV!$E3820+1))),"k.A.")</f>
        <v>k.A.</v>
      </c>
      <c r="X3820" s="343" t="str">
        <f t="shared" si="980"/>
        <v>k.A.</v>
      </c>
      <c r="Y3820" s="62"/>
      <c r="Z3820" s="48">
        <f t="shared" si="981"/>
        <v>0</v>
      </c>
      <c r="AA3820" s="457"/>
      <c r="AB3820" s="55">
        <f t="shared" si="973"/>
        <v>0</v>
      </c>
      <c r="AC3820" s="55">
        <f>IF(A_Stammdaten!$B$25="ja",D_SAV!AA3820,D_SAV!AB3820)</f>
        <v>0</v>
      </c>
      <c r="AD3820" s="478">
        <f>IF(AC3820=0,0,IF(U3820-(con_EOGJahr-D_SAV!E3820)&lt;=0,AC3820,AC3820/V3820))</f>
        <v>0</v>
      </c>
      <c r="AE3820" s="478">
        <f>IFERROR(IF(AND(VLOOKUP(D3820,rng_ND,5,FALSE)="Ja",D_SAV!T3820="degressiv"),D_SAV!AC3820*Y3820/100,0),0)</f>
        <v>0</v>
      </c>
      <c r="AF3820" s="55">
        <f>IFERROR(IF(VLOOKUP(D3820,rng_ND,5,FALSE)="Ja",MAX(D_SAV!AD3820:AE3820),D_SAV!AD3820),0)</f>
        <v>0</v>
      </c>
      <c r="AG3820" s="55">
        <f t="shared" si="974"/>
        <v>0</v>
      </c>
      <c r="AH3820" s="55">
        <f t="shared" si="975"/>
        <v>0</v>
      </c>
      <c r="AI3820" s="55">
        <f t="shared" si="976"/>
        <v>0</v>
      </c>
      <c r="AJ3820" s="55">
        <f t="shared" si="977"/>
        <v>0</v>
      </c>
      <c r="AK3820" s="55">
        <f t="shared" si="968"/>
        <v>0</v>
      </c>
      <c r="AL3820" s="55">
        <f t="shared" si="969"/>
        <v>0</v>
      </c>
      <c r="AM3820" s="55">
        <f t="shared" si="970"/>
        <v>0</v>
      </c>
    </row>
    <row r="3821" spans="1:39" x14ac:dyDescent="0.25">
      <c r="A3821" s="47">
        <v>3817</v>
      </c>
      <c r="B3821" s="358" t="str">
        <f>IF(AND(E3821&lt;&gt;0,D3821&lt;&gt;0,F3821&lt;&gt;0),IF(C3821&lt;&gt;0,CONCATENATE(C3821,"-AGr",VLOOKUP(D3821,Listen!$A$2:$G$45,7,FALSE),"-",E3821,"-",F3821,),CONCATENATE("AGr",VLOOKUP(D3821,Listen!$A$2:$G$45,7,FALSE),"-",E3821,"-",F3821)),"keine vollständige ID")</f>
        <v>keine vollständige ID</v>
      </c>
      <c r="C3821" s="359">
        <f>'[2]III_SAV-Details_NB'!B3827</f>
        <v>0</v>
      </c>
      <c r="D3821" s="359">
        <f>'[2]III_SAV-Details_NB'!C3827</f>
        <v>0</v>
      </c>
      <c r="E3821" s="359">
        <f>'[2]III_SAV-Details_NB'!D3827</f>
        <v>0</v>
      </c>
      <c r="F3821" s="490"/>
      <c r="G3821" s="281">
        <f>'[2]III_SAV-Details_NB'!X3827</f>
        <v>0</v>
      </c>
      <c r="H3821" s="281">
        <f t="shared" si="971"/>
        <v>0</v>
      </c>
      <c r="I3821" s="281">
        <f>IF(con_EOGJahr=2025,'[2]III_SAV-Details_NB'!AA3827,IF(con_EOGJahr=2026,'[2]III_SAV-Details_NB'!AB3827,'[2]III_SAV-Details_NB'!AC3827))</f>
        <v>0</v>
      </c>
      <c r="J3821" s="282"/>
      <c r="K3821" s="282"/>
      <c r="L3821" s="282"/>
      <c r="M3821" s="282"/>
      <c r="N3821" s="282"/>
      <c r="O3821" s="282"/>
      <c r="P3821" s="52">
        <f t="shared" si="972"/>
        <v>0</v>
      </c>
      <c r="Q3821" s="60"/>
      <c r="R3821" s="53">
        <f t="shared" si="978"/>
        <v>0</v>
      </c>
      <c r="S3821" s="59"/>
      <c r="T3821" s="61"/>
      <c r="U3821" s="342" t="str">
        <f t="shared" si="982"/>
        <v>k.A.</v>
      </c>
      <c r="V3821" s="343" t="str">
        <f t="shared" si="979"/>
        <v>k.A.</v>
      </c>
      <c r="W3821" s="343" t="str">
        <f>IFERROR(IF(OR($D3821="",$E3821=0,con_Ende=0),"k.A.",IF(VLOOKUP($D3821,rng_ND,5,0)="Nein",VLOOKUP($D3821,rng_ND,2,FALSE),MIN(VLOOKUP($D3821,rng_ND,2,FALSE),A_Stammdaten!$B$19-D_SAV!$E3821+1))),"k.A.")</f>
        <v>k.A.</v>
      </c>
      <c r="X3821" s="343" t="str">
        <f t="shared" si="980"/>
        <v>k.A.</v>
      </c>
      <c r="Y3821" s="62"/>
      <c r="Z3821" s="48">
        <f t="shared" si="981"/>
        <v>0</v>
      </c>
      <c r="AA3821" s="457"/>
      <c r="AB3821" s="55">
        <f t="shared" si="973"/>
        <v>0</v>
      </c>
      <c r="AC3821" s="55">
        <f>IF(A_Stammdaten!$B$25="ja",D_SAV!AA3821,D_SAV!AB3821)</f>
        <v>0</v>
      </c>
      <c r="AD3821" s="478">
        <f>IF(AC3821=0,0,IF(U3821-(con_EOGJahr-D_SAV!E3821)&lt;=0,AC3821,AC3821/V3821))</f>
        <v>0</v>
      </c>
      <c r="AE3821" s="478">
        <f>IFERROR(IF(AND(VLOOKUP(D3821,rng_ND,5,FALSE)="Ja",D_SAV!T3821="degressiv"),D_SAV!AC3821*Y3821/100,0),0)</f>
        <v>0</v>
      </c>
      <c r="AF3821" s="55">
        <f>IFERROR(IF(VLOOKUP(D3821,rng_ND,5,FALSE)="Ja",MAX(D_SAV!AD3821:AE3821),D_SAV!AD3821),0)</f>
        <v>0</v>
      </c>
      <c r="AG3821" s="55">
        <f t="shared" si="974"/>
        <v>0</v>
      </c>
      <c r="AH3821" s="55">
        <f t="shared" si="975"/>
        <v>0</v>
      </c>
      <c r="AI3821" s="55">
        <f t="shared" si="976"/>
        <v>0</v>
      </c>
      <c r="AJ3821" s="55">
        <f t="shared" si="977"/>
        <v>0</v>
      </c>
      <c r="AK3821" s="55">
        <f t="shared" si="968"/>
        <v>0</v>
      </c>
      <c r="AL3821" s="55">
        <f t="shared" si="969"/>
        <v>0</v>
      </c>
      <c r="AM3821" s="55">
        <f t="shared" si="970"/>
        <v>0</v>
      </c>
    </row>
    <row r="3822" spans="1:39" x14ac:dyDescent="0.25">
      <c r="A3822" s="47">
        <v>3818</v>
      </c>
      <c r="B3822" s="358" t="str">
        <f>IF(AND(E3822&lt;&gt;0,D3822&lt;&gt;0,F3822&lt;&gt;0),IF(C3822&lt;&gt;0,CONCATENATE(C3822,"-AGr",VLOOKUP(D3822,Listen!$A$2:$G$45,7,FALSE),"-",E3822,"-",F3822,),CONCATENATE("AGr",VLOOKUP(D3822,Listen!$A$2:$G$45,7,FALSE),"-",E3822,"-",F3822)),"keine vollständige ID")</f>
        <v>keine vollständige ID</v>
      </c>
      <c r="C3822" s="359">
        <f>'[2]III_SAV-Details_NB'!B3828</f>
        <v>0</v>
      </c>
      <c r="D3822" s="359">
        <f>'[2]III_SAV-Details_NB'!C3828</f>
        <v>0</v>
      </c>
      <c r="E3822" s="359">
        <f>'[2]III_SAV-Details_NB'!D3828</f>
        <v>0</v>
      </c>
      <c r="F3822" s="490"/>
      <c r="G3822" s="281">
        <f>'[2]III_SAV-Details_NB'!X3828</f>
        <v>0</v>
      </c>
      <c r="H3822" s="281">
        <f t="shared" si="971"/>
        <v>0</v>
      </c>
      <c r="I3822" s="281">
        <f>IF(con_EOGJahr=2025,'[2]III_SAV-Details_NB'!AA3828,IF(con_EOGJahr=2026,'[2]III_SAV-Details_NB'!AB3828,'[2]III_SAV-Details_NB'!AC3828))</f>
        <v>0</v>
      </c>
      <c r="J3822" s="282"/>
      <c r="K3822" s="282"/>
      <c r="L3822" s="282"/>
      <c r="M3822" s="282"/>
      <c r="N3822" s="282"/>
      <c r="O3822" s="282"/>
      <c r="P3822" s="52">
        <f t="shared" si="972"/>
        <v>0</v>
      </c>
      <c r="Q3822" s="60"/>
      <c r="R3822" s="53">
        <f t="shared" si="978"/>
        <v>0</v>
      </c>
      <c r="S3822" s="59"/>
      <c r="T3822" s="61"/>
      <c r="U3822" s="342" t="str">
        <f t="shared" si="982"/>
        <v>k.A.</v>
      </c>
      <c r="V3822" s="343" t="str">
        <f t="shared" si="979"/>
        <v>k.A.</v>
      </c>
      <c r="W3822" s="343" t="str">
        <f>IFERROR(IF(OR($D3822="",$E3822=0,con_Ende=0),"k.A.",IF(VLOOKUP($D3822,rng_ND,5,0)="Nein",VLOOKUP($D3822,rng_ND,2,FALSE),MIN(VLOOKUP($D3822,rng_ND,2,FALSE),A_Stammdaten!$B$19-D_SAV!$E3822+1))),"k.A.")</f>
        <v>k.A.</v>
      </c>
      <c r="X3822" s="343" t="str">
        <f t="shared" si="980"/>
        <v>k.A.</v>
      </c>
      <c r="Y3822" s="62"/>
      <c r="Z3822" s="48">
        <f t="shared" si="981"/>
        <v>0</v>
      </c>
      <c r="AA3822" s="457"/>
      <c r="AB3822" s="55">
        <f t="shared" si="973"/>
        <v>0</v>
      </c>
      <c r="AC3822" s="55">
        <f>IF(A_Stammdaten!$B$25="ja",D_SAV!AA3822,D_SAV!AB3822)</f>
        <v>0</v>
      </c>
      <c r="AD3822" s="478">
        <f>IF(AC3822=0,0,IF(U3822-(con_EOGJahr-D_SAV!E3822)&lt;=0,AC3822,AC3822/V3822))</f>
        <v>0</v>
      </c>
      <c r="AE3822" s="478">
        <f>IFERROR(IF(AND(VLOOKUP(D3822,rng_ND,5,FALSE)="Ja",D_SAV!T3822="degressiv"),D_SAV!AC3822*Y3822/100,0),0)</f>
        <v>0</v>
      </c>
      <c r="AF3822" s="55">
        <f>IFERROR(IF(VLOOKUP(D3822,rng_ND,5,FALSE)="Ja",MAX(D_SAV!AD3822:AE3822),D_SAV!AD3822),0)</f>
        <v>0</v>
      </c>
      <c r="AG3822" s="55">
        <f t="shared" si="974"/>
        <v>0</v>
      </c>
      <c r="AH3822" s="55">
        <f t="shared" si="975"/>
        <v>0</v>
      </c>
      <c r="AI3822" s="55">
        <f t="shared" si="976"/>
        <v>0</v>
      </c>
      <c r="AJ3822" s="55">
        <f t="shared" si="977"/>
        <v>0</v>
      </c>
      <c r="AK3822" s="55">
        <f t="shared" si="968"/>
        <v>0</v>
      </c>
      <c r="AL3822" s="55">
        <f t="shared" si="969"/>
        <v>0</v>
      </c>
      <c r="AM3822" s="55">
        <f t="shared" si="970"/>
        <v>0</v>
      </c>
    </row>
    <row r="3823" spans="1:39" x14ac:dyDescent="0.25">
      <c r="A3823" s="47">
        <v>3819</v>
      </c>
      <c r="B3823" s="358" t="str">
        <f>IF(AND(E3823&lt;&gt;0,D3823&lt;&gt;0,F3823&lt;&gt;0),IF(C3823&lt;&gt;0,CONCATENATE(C3823,"-AGr",VLOOKUP(D3823,Listen!$A$2:$G$45,7,FALSE),"-",E3823,"-",F3823,),CONCATENATE("AGr",VLOOKUP(D3823,Listen!$A$2:$G$45,7,FALSE),"-",E3823,"-",F3823)),"keine vollständige ID")</f>
        <v>keine vollständige ID</v>
      </c>
      <c r="C3823" s="359">
        <f>'[2]III_SAV-Details_NB'!B3829</f>
        <v>0</v>
      </c>
      <c r="D3823" s="359">
        <f>'[2]III_SAV-Details_NB'!C3829</f>
        <v>0</v>
      </c>
      <c r="E3823" s="359">
        <f>'[2]III_SAV-Details_NB'!D3829</f>
        <v>0</v>
      </c>
      <c r="F3823" s="490"/>
      <c r="G3823" s="281">
        <f>'[2]III_SAV-Details_NB'!X3829</f>
        <v>0</v>
      </c>
      <c r="H3823" s="281">
        <f t="shared" si="971"/>
        <v>0</v>
      </c>
      <c r="I3823" s="281">
        <f>IF(con_EOGJahr=2025,'[2]III_SAV-Details_NB'!AA3829,IF(con_EOGJahr=2026,'[2]III_SAV-Details_NB'!AB3829,'[2]III_SAV-Details_NB'!AC3829))</f>
        <v>0</v>
      </c>
      <c r="J3823" s="282"/>
      <c r="K3823" s="282"/>
      <c r="L3823" s="282"/>
      <c r="M3823" s="282"/>
      <c r="N3823" s="282"/>
      <c r="O3823" s="282"/>
      <c r="P3823" s="52">
        <f t="shared" si="972"/>
        <v>0</v>
      </c>
      <c r="Q3823" s="60"/>
      <c r="R3823" s="53">
        <f t="shared" si="978"/>
        <v>0</v>
      </c>
      <c r="S3823" s="59"/>
      <c r="T3823" s="61"/>
      <c r="U3823" s="342" t="str">
        <f t="shared" si="982"/>
        <v>k.A.</v>
      </c>
      <c r="V3823" s="343" t="str">
        <f t="shared" si="979"/>
        <v>k.A.</v>
      </c>
      <c r="W3823" s="343" t="str">
        <f>IFERROR(IF(OR($D3823="",$E3823=0,con_Ende=0),"k.A.",IF(VLOOKUP($D3823,rng_ND,5,0)="Nein",VLOOKUP($D3823,rng_ND,2,FALSE),MIN(VLOOKUP($D3823,rng_ND,2,FALSE),A_Stammdaten!$B$19-D_SAV!$E3823+1))),"k.A.")</f>
        <v>k.A.</v>
      </c>
      <c r="X3823" s="343" t="str">
        <f t="shared" si="980"/>
        <v>k.A.</v>
      </c>
      <c r="Y3823" s="62"/>
      <c r="Z3823" s="48">
        <f t="shared" si="981"/>
        <v>0</v>
      </c>
      <c r="AA3823" s="457"/>
      <c r="AB3823" s="55">
        <f t="shared" si="973"/>
        <v>0</v>
      </c>
      <c r="AC3823" s="55">
        <f>IF(A_Stammdaten!$B$25="ja",D_SAV!AA3823,D_SAV!AB3823)</f>
        <v>0</v>
      </c>
      <c r="AD3823" s="478">
        <f>IF(AC3823=0,0,IF(U3823-(con_EOGJahr-D_SAV!E3823)&lt;=0,AC3823,AC3823/V3823))</f>
        <v>0</v>
      </c>
      <c r="AE3823" s="478">
        <f>IFERROR(IF(AND(VLOOKUP(D3823,rng_ND,5,FALSE)="Ja",D_SAV!T3823="degressiv"),D_SAV!AC3823*Y3823/100,0),0)</f>
        <v>0</v>
      </c>
      <c r="AF3823" s="55">
        <f>IFERROR(IF(VLOOKUP(D3823,rng_ND,5,FALSE)="Ja",MAX(D_SAV!AD3823:AE3823),D_SAV!AD3823),0)</f>
        <v>0</v>
      </c>
      <c r="AG3823" s="55">
        <f t="shared" si="974"/>
        <v>0</v>
      </c>
      <c r="AH3823" s="55">
        <f t="shared" si="975"/>
        <v>0</v>
      </c>
      <c r="AI3823" s="55">
        <f t="shared" si="976"/>
        <v>0</v>
      </c>
      <c r="AJ3823" s="55">
        <f t="shared" si="977"/>
        <v>0</v>
      </c>
      <c r="AK3823" s="55">
        <f t="shared" si="968"/>
        <v>0</v>
      </c>
      <c r="AL3823" s="55">
        <f t="shared" si="969"/>
        <v>0</v>
      </c>
      <c r="AM3823" s="55">
        <f t="shared" si="970"/>
        <v>0</v>
      </c>
    </row>
    <row r="3824" spans="1:39" x14ac:dyDescent="0.25">
      <c r="A3824" s="47">
        <v>3820</v>
      </c>
      <c r="B3824" s="358" t="str">
        <f>IF(AND(E3824&lt;&gt;0,D3824&lt;&gt;0,F3824&lt;&gt;0),IF(C3824&lt;&gt;0,CONCATENATE(C3824,"-AGr",VLOOKUP(D3824,Listen!$A$2:$G$45,7,FALSE),"-",E3824,"-",F3824,),CONCATENATE("AGr",VLOOKUP(D3824,Listen!$A$2:$G$45,7,FALSE),"-",E3824,"-",F3824)),"keine vollständige ID")</f>
        <v>keine vollständige ID</v>
      </c>
      <c r="C3824" s="359">
        <f>'[2]III_SAV-Details_NB'!B3830</f>
        <v>0</v>
      </c>
      <c r="D3824" s="359">
        <f>'[2]III_SAV-Details_NB'!C3830</f>
        <v>0</v>
      </c>
      <c r="E3824" s="359">
        <f>'[2]III_SAV-Details_NB'!D3830</f>
        <v>0</v>
      </c>
      <c r="F3824" s="490"/>
      <c r="G3824" s="281">
        <f>'[2]III_SAV-Details_NB'!X3830</f>
        <v>0</v>
      </c>
      <c r="H3824" s="281">
        <f t="shared" si="971"/>
        <v>0</v>
      </c>
      <c r="I3824" s="281">
        <f>IF(con_EOGJahr=2025,'[2]III_SAV-Details_NB'!AA3830,IF(con_EOGJahr=2026,'[2]III_SAV-Details_NB'!AB3830,'[2]III_SAV-Details_NB'!AC3830))</f>
        <v>0</v>
      </c>
      <c r="J3824" s="282"/>
      <c r="K3824" s="282"/>
      <c r="L3824" s="282"/>
      <c r="M3824" s="282"/>
      <c r="N3824" s="282"/>
      <c r="O3824" s="282"/>
      <c r="P3824" s="52">
        <f t="shared" si="972"/>
        <v>0</v>
      </c>
      <c r="Q3824" s="60"/>
      <c r="R3824" s="53">
        <f t="shared" si="978"/>
        <v>0</v>
      </c>
      <c r="S3824" s="59"/>
      <c r="T3824" s="61"/>
      <c r="U3824" s="342" t="str">
        <f t="shared" si="982"/>
        <v>k.A.</v>
      </c>
      <c r="V3824" s="343" t="str">
        <f t="shared" si="979"/>
        <v>k.A.</v>
      </c>
      <c r="W3824" s="343" t="str">
        <f>IFERROR(IF(OR($D3824="",$E3824=0,con_Ende=0),"k.A.",IF(VLOOKUP($D3824,rng_ND,5,0)="Nein",VLOOKUP($D3824,rng_ND,2,FALSE),MIN(VLOOKUP($D3824,rng_ND,2,FALSE),A_Stammdaten!$B$19-D_SAV!$E3824+1))),"k.A.")</f>
        <v>k.A.</v>
      </c>
      <c r="X3824" s="343" t="str">
        <f t="shared" si="980"/>
        <v>k.A.</v>
      </c>
      <c r="Y3824" s="62"/>
      <c r="Z3824" s="48">
        <f t="shared" si="981"/>
        <v>0</v>
      </c>
      <c r="AA3824" s="457"/>
      <c r="AB3824" s="55">
        <f t="shared" si="973"/>
        <v>0</v>
      </c>
      <c r="AC3824" s="55">
        <f>IF(A_Stammdaten!$B$25="ja",D_SAV!AA3824,D_SAV!AB3824)</f>
        <v>0</v>
      </c>
      <c r="AD3824" s="478">
        <f>IF(AC3824=0,0,IF(U3824-(con_EOGJahr-D_SAV!E3824)&lt;=0,AC3824,AC3824/V3824))</f>
        <v>0</v>
      </c>
      <c r="AE3824" s="478">
        <f>IFERROR(IF(AND(VLOOKUP(D3824,rng_ND,5,FALSE)="Ja",D_SAV!T3824="degressiv"),D_SAV!AC3824*Y3824/100,0),0)</f>
        <v>0</v>
      </c>
      <c r="AF3824" s="55">
        <f>IFERROR(IF(VLOOKUP(D3824,rng_ND,5,FALSE)="Ja",MAX(D_SAV!AD3824:AE3824),D_SAV!AD3824),0)</f>
        <v>0</v>
      </c>
      <c r="AG3824" s="55">
        <f t="shared" si="974"/>
        <v>0</v>
      </c>
      <c r="AH3824" s="55">
        <f t="shared" si="975"/>
        <v>0</v>
      </c>
      <c r="AI3824" s="55">
        <f t="shared" si="976"/>
        <v>0</v>
      </c>
      <c r="AJ3824" s="55">
        <f t="shared" si="977"/>
        <v>0</v>
      </c>
      <c r="AK3824" s="55">
        <f t="shared" si="968"/>
        <v>0</v>
      </c>
      <c r="AL3824" s="55">
        <f t="shared" si="969"/>
        <v>0</v>
      </c>
      <c r="AM3824" s="55">
        <f t="shared" si="970"/>
        <v>0</v>
      </c>
    </row>
    <row r="3825" spans="1:39" x14ac:dyDescent="0.25">
      <c r="A3825" s="47">
        <v>3821</v>
      </c>
      <c r="B3825" s="358" t="str">
        <f>IF(AND(E3825&lt;&gt;0,D3825&lt;&gt;0,F3825&lt;&gt;0),IF(C3825&lt;&gt;0,CONCATENATE(C3825,"-AGr",VLOOKUP(D3825,Listen!$A$2:$G$45,7,FALSE),"-",E3825,"-",F3825,),CONCATENATE("AGr",VLOOKUP(D3825,Listen!$A$2:$G$45,7,FALSE),"-",E3825,"-",F3825)),"keine vollständige ID")</f>
        <v>keine vollständige ID</v>
      </c>
      <c r="C3825" s="359">
        <f>'[2]III_SAV-Details_NB'!B3831</f>
        <v>0</v>
      </c>
      <c r="D3825" s="359">
        <f>'[2]III_SAV-Details_NB'!C3831</f>
        <v>0</v>
      </c>
      <c r="E3825" s="359">
        <f>'[2]III_SAV-Details_NB'!D3831</f>
        <v>0</v>
      </c>
      <c r="F3825" s="490"/>
      <c r="G3825" s="281">
        <f>'[2]III_SAV-Details_NB'!X3831</f>
        <v>0</v>
      </c>
      <c r="H3825" s="281">
        <f t="shared" si="971"/>
        <v>0</v>
      </c>
      <c r="I3825" s="281">
        <f>IF(con_EOGJahr=2025,'[2]III_SAV-Details_NB'!AA3831,IF(con_EOGJahr=2026,'[2]III_SAV-Details_NB'!AB3831,'[2]III_SAV-Details_NB'!AC3831))</f>
        <v>0</v>
      </c>
      <c r="J3825" s="282"/>
      <c r="K3825" s="282"/>
      <c r="L3825" s="282"/>
      <c r="M3825" s="282"/>
      <c r="N3825" s="282"/>
      <c r="O3825" s="282"/>
      <c r="P3825" s="52">
        <f t="shared" si="972"/>
        <v>0</v>
      </c>
      <c r="Q3825" s="60"/>
      <c r="R3825" s="53">
        <f t="shared" si="978"/>
        <v>0</v>
      </c>
      <c r="S3825" s="59"/>
      <c r="T3825" s="61"/>
      <c r="U3825" s="342" t="str">
        <f t="shared" si="982"/>
        <v>k.A.</v>
      </c>
      <c r="V3825" s="343" t="str">
        <f t="shared" si="979"/>
        <v>k.A.</v>
      </c>
      <c r="W3825" s="343" t="str">
        <f>IFERROR(IF(OR($D3825="",$E3825=0,con_Ende=0),"k.A.",IF(VLOOKUP($D3825,rng_ND,5,0)="Nein",VLOOKUP($D3825,rng_ND,2,FALSE),MIN(VLOOKUP($D3825,rng_ND,2,FALSE),A_Stammdaten!$B$19-D_SAV!$E3825+1))),"k.A.")</f>
        <v>k.A.</v>
      </c>
      <c r="X3825" s="343" t="str">
        <f t="shared" si="980"/>
        <v>k.A.</v>
      </c>
      <c r="Y3825" s="62"/>
      <c r="Z3825" s="48">
        <f t="shared" si="981"/>
        <v>0</v>
      </c>
      <c r="AA3825" s="457"/>
      <c r="AB3825" s="55">
        <f t="shared" si="973"/>
        <v>0</v>
      </c>
      <c r="AC3825" s="55">
        <f>IF(A_Stammdaten!$B$25="ja",D_SAV!AA3825,D_SAV!AB3825)</f>
        <v>0</v>
      </c>
      <c r="AD3825" s="478">
        <f>IF(AC3825=0,0,IF(U3825-(con_EOGJahr-D_SAV!E3825)&lt;=0,AC3825,AC3825/V3825))</f>
        <v>0</v>
      </c>
      <c r="AE3825" s="478">
        <f>IFERROR(IF(AND(VLOOKUP(D3825,rng_ND,5,FALSE)="Ja",D_SAV!T3825="degressiv"),D_SAV!AC3825*Y3825/100,0),0)</f>
        <v>0</v>
      </c>
      <c r="AF3825" s="55">
        <f>IFERROR(IF(VLOOKUP(D3825,rng_ND,5,FALSE)="Ja",MAX(D_SAV!AD3825:AE3825),D_SAV!AD3825),0)</f>
        <v>0</v>
      </c>
      <c r="AG3825" s="55">
        <f t="shared" si="974"/>
        <v>0</v>
      </c>
      <c r="AH3825" s="55">
        <f t="shared" si="975"/>
        <v>0</v>
      </c>
      <c r="AI3825" s="55">
        <f t="shared" si="976"/>
        <v>0</v>
      </c>
      <c r="AJ3825" s="55">
        <f t="shared" si="977"/>
        <v>0</v>
      </c>
      <c r="AK3825" s="55">
        <f t="shared" si="968"/>
        <v>0</v>
      </c>
      <c r="AL3825" s="55">
        <f t="shared" si="969"/>
        <v>0</v>
      </c>
      <c r="AM3825" s="55">
        <f t="shared" si="970"/>
        <v>0</v>
      </c>
    </row>
    <row r="3826" spans="1:39" x14ac:dyDescent="0.25">
      <c r="A3826" s="47">
        <v>3822</v>
      </c>
      <c r="B3826" s="358" t="str">
        <f>IF(AND(E3826&lt;&gt;0,D3826&lt;&gt;0,F3826&lt;&gt;0),IF(C3826&lt;&gt;0,CONCATENATE(C3826,"-AGr",VLOOKUP(D3826,Listen!$A$2:$G$45,7,FALSE),"-",E3826,"-",F3826,),CONCATENATE("AGr",VLOOKUP(D3826,Listen!$A$2:$G$45,7,FALSE),"-",E3826,"-",F3826)),"keine vollständige ID")</f>
        <v>keine vollständige ID</v>
      </c>
      <c r="C3826" s="359">
        <f>'[2]III_SAV-Details_NB'!B3832</f>
        <v>0</v>
      </c>
      <c r="D3826" s="359">
        <f>'[2]III_SAV-Details_NB'!C3832</f>
        <v>0</v>
      </c>
      <c r="E3826" s="359">
        <f>'[2]III_SAV-Details_NB'!D3832</f>
        <v>0</v>
      </c>
      <c r="F3826" s="490"/>
      <c r="G3826" s="281">
        <f>'[2]III_SAV-Details_NB'!X3832</f>
        <v>0</v>
      </c>
      <c r="H3826" s="281">
        <f t="shared" si="971"/>
        <v>0</v>
      </c>
      <c r="I3826" s="281">
        <f>IF(con_EOGJahr=2025,'[2]III_SAV-Details_NB'!AA3832,IF(con_EOGJahr=2026,'[2]III_SAV-Details_NB'!AB3832,'[2]III_SAV-Details_NB'!AC3832))</f>
        <v>0</v>
      </c>
      <c r="J3826" s="282"/>
      <c r="K3826" s="282"/>
      <c r="L3826" s="282"/>
      <c r="M3826" s="282"/>
      <c r="N3826" s="282"/>
      <c r="O3826" s="282"/>
      <c r="P3826" s="52">
        <f t="shared" si="972"/>
        <v>0</v>
      </c>
      <c r="Q3826" s="60"/>
      <c r="R3826" s="53">
        <f t="shared" si="978"/>
        <v>0</v>
      </c>
      <c r="S3826" s="59"/>
      <c r="T3826" s="61"/>
      <c r="U3826" s="342" t="str">
        <f t="shared" si="982"/>
        <v>k.A.</v>
      </c>
      <c r="V3826" s="343" t="str">
        <f t="shared" si="979"/>
        <v>k.A.</v>
      </c>
      <c r="W3826" s="343" t="str">
        <f>IFERROR(IF(OR($D3826="",$E3826=0,con_Ende=0),"k.A.",IF(VLOOKUP($D3826,rng_ND,5,0)="Nein",VLOOKUP($D3826,rng_ND,2,FALSE),MIN(VLOOKUP($D3826,rng_ND,2,FALSE),A_Stammdaten!$B$19-D_SAV!$E3826+1))),"k.A.")</f>
        <v>k.A.</v>
      </c>
      <c r="X3826" s="343" t="str">
        <f t="shared" si="980"/>
        <v>k.A.</v>
      </c>
      <c r="Y3826" s="62"/>
      <c r="Z3826" s="48">
        <f t="shared" si="981"/>
        <v>0</v>
      </c>
      <c r="AA3826" s="457"/>
      <c r="AB3826" s="55">
        <f t="shared" si="973"/>
        <v>0</v>
      </c>
      <c r="AC3826" s="55">
        <f>IF(A_Stammdaten!$B$25="ja",D_SAV!AA3826,D_SAV!AB3826)</f>
        <v>0</v>
      </c>
      <c r="AD3826" s="478">
        <f>IF(AC3826=0,0,IF(U3826-(con_EOGJahr-D_SAV!E3826)&lt;=0,AC3826,AC3826/V3826))</f>
        <v>0</v>
      </c>
      <c r="AE3826" s="478">
        <f>IFERROR(IF(AND(VLOOKUP(D3826,rng_ND,5,FALSE)="Ja",D_SAV!T3826="degressiv"),D_SAV!AC3826*Y3826/100,0),0)</f>
        <v>0</v>
      </c>
      <c r="AF3826" s="55">
        <f>IFERROR(IF(VLOOKUP(D3826,rng_ND,5,FALSE)="Ja",MAX(D_SAV!AD3826:AE3826),D_SAV!AD3826),0)</f>
        <v>0</v>
      </c>
      <c r="AG3826" s="55">
        <f t="shared" si="974"/>
        <v>0</v>
      </c>
      <c r="AH3826" s="55">
        <f t="shared" si="975"/>
        <v>0</v>
      </c>
      <c r="AI3826" s="55">
        <f t="shared" si="976"/>
        <v>0</v>
      </c>
      <c r="AJ3826" s="55">
        <f t="shared" si="977"/>
        <v>0</v>
      </c>
      <c r="AK3826" s="55">
        <f t="shared" si="968"/>
        <v>0</v>
      </c>
      <c r="AL3826" s="55">
        <f t="shared" si="969"/>
        <v>0</v>
      </c>
      <c r="AM3826" s="55">
        <f t="shared" si="970"/>
        <v>0</v>
      </c>
    </row>
    <row r="3827" spans="1:39" x14ac:dyDescent="0.25">
      <c r="A3827" s="47">
        <v>3823</v>
      </c>
      <c r="B3827" s="358" t="str">
        <f>IF(AND(E3827&lt;&gt;0,D3827&lt;&gt;0,F3827&lt;&gt;0),IF(C3827&lt;&gt;0,CONCATENATE(C3827,"-AGr",VLOOKUP(D3827,Listen!$A$2:$G$45,7,FALSE),"-",E3827,"-",F3827,),CONCATENATE("AGr",VLOOKUP(D3827,Listen!$A$2:$G$45,7,FALSE),"-",E3827,"-",F3827)),"keine vollständige ID")</f>
        <v>keine vollständige ID</v>
      </c>
      <c r="C3827" s="359">
        <f>'[2]III_SAV-Details_NB'!B3833</f>
        <v>0</v>
      </c>
      <c r="D3827" s="359">
        <f>'[2]III_SAV-Details_NB'!C3833</f>
        <v>0</v>
      </c>
      <c r="E3827" s="359">
        <f>'[2]III_SAV-Details_NB'!D3833</f>
        <v>0</v>
      </c>
      <c r="F3827" s="490"/>
      <c r="G3827" s="281">
        <f>'[2]III_SAV-Details_NB'!X3833</f>
        <v>0</v>
      </c>
      <c r="H3827" s="281">
        <f t="shared" si="971"/>
        <v>0</v>
      </c>
      <c r="I3827" s="281">
        <f>IF(con_EOGJahr=2025,'[2]III_SAV-Details_NB'!AA3833,IF(con_EOGJahr=2026,'[2]III_SAV-Details_NB'!AB3833,'[2]III_SAV-Details_NB'!AC3833))</f>
        <v>0</v>
      </c>
      <c r="J3827" s="282"/>
      <c r="K3827" s="282"/>
      <c r="L3827" s="282"/>
      <c r="M3827" s="282"/>
      <c r="N3827" s="282"/>
      <c r="O3827" s="282"/>
      <c r="P3827" s="52">
        <f t="shared" si="972"/>
        <v>0</v>
      </c>
      <c r="Q3827" s="60"/>
      <c r="R3827" s="53">
        <f t="shared" si="978"/>
        <v>0</v>
      </c>
      <c r="S3827" s="59"/>
      <c r="T3827" s="61"/>
      <c r="U3827" s="342" t="str">
        <f t="shared" si="982"/>
        <v>k.A.</v>
      </c>
      <c r="V3827" s="343" t="str">
        <f t="shared" si="979"/>
        <v>k.A.</v>
      </c>
      <c r="W3827" s="343" t="str">
        <f>IFERROR(IF(OR($D3827="",$E3827=0,con_Ende=0),"k.A.",IF(VLOOKUP($D3827,rng_ND,5,0)="Nein",VLOOKUP($D3827,rng_ND,2,FALSE),MIN(VLOOKUP($D3827,rng_ND,2,FALSE),A_Stammdaten!$B$19-D_SAV!$E3827+1))),"k.A.")</f>
        <v>k.A.</v>
      </c>
      <c r="X3827" s="343" t="str">
        <f t="shared" si="980"/>
        <v>k.A.</v>
      </c>
      <c r="Y3827" s="62"/>
      <c r="Z3827" s="48">
        <f t="shared" si="981"/>
        <v>0</v>
      </c>
      <c r="AA3827" s="457"/>
      <c r="AB3827" s="55">
        <f t="shared" si="973"/>
        <v>0</v>
      </c>
      <c r="AC3827" s="55">
        <f>IF(A_Stammdaten!$B$25="ja",D_SAV!AA3827,D_SAV!AB3827)</f>
        <v>0</v>
      </c>
      <c r="AD3827" s="478">
        <f>IF(AC3827=0,0,IF(U3827-(con_EOGJahr-D_SAV!E3827)&lt;=0,AC3827,AC3827/V3827))</f>
        <v>0</v>
      </c>
      <c r="AE3827" s="478">
        <f>IFERROR(IF(AND(VLOOKUP(D3827,rng_ND,5,FALSE)="Ja",D_SAV!T3827="degressiv"),D_SAV!AC3827*Y3827/100,0),0)</f>
        <v>0</v>
      </c>
      <c r="AF3827" s="55">
        <f>IFERROR(IF(VLOOKUP(D3827,rng_ND,5,FALSE)="Ja",MAX(D_SAV!AD3827:AE3827),D_SAV!AD3827),0)</f>
        <v>0</v>
      </c>
      <c r="AG3827" s="55">
        <f t="shared" si="974"/>
        <v>0</v>
      </c>
      <c r="AH3827" s="55">
        <f t="shared" si="975"/>
        <v>0</v>
      </c>
      <c r="AI3827" s="55">
        <f t="shared" si="976"/>
        <v>0</v>
      </c>
      <c r="AJ3827" s="55">
        <f t="shared" si="977"/>
        <v>0</v>
      </c>
      <c r="AK3827" s="55">
        <f t="shared" si="968"/>
        <v>0</v>
      </c>
      <c r="AL3827" s="55">
        <f t="shared" si="969"/>
        <v>0</v>
      </c>
      <c r="AM3827" s="55">
        <f t="shared" si="970"/>
        <v>0</v>
      </c>
    </row>
    <row r="3828" spans="1:39" x14ac:dyDescent="0.25">
      <c r="A3828" s="47">
        <v>3824</v>
      </c>
      <c r="B3828" s="358" t="str">
        <f>IF(AND(E3828&lt;&gt;0,D3828&lt;&gt;0,F3828&lt;&gt;0),IF(C3828&lt;&gt;0,CONCATENATE(C3828,"-AGr",VLOOKUP(D3828,Listen!$A$2:$G$45,7,FALSE),"-",E3828,"-",F3828,),CONCATENATE("AGr",VLOOKUP(D3828,Listen!$A$2:$G$45,7,FALSE),"-",E3828,"-",F3828)),"keine vollständige ID")</f>
        <v>keine vollständige ID</v>
      </c>
      <c r="C3828" s="359">
        <f>'[2]III_SAV-Details_NB'!B3834</f>
        <v>0</v>
      </c>
      <c r="D3828" s="359">
        <f>'[2]III_SAV-Details_NB'!C3834</f>
        <v>0</v>
      </c>
      <c r="E3828" s="359">
        <f>'[2]III_SAV-Details_NB'!D3834</f>
        <v>0</v>
      </c>
      <c r="F3828" s="490"/>
      <c r="G3828" s="281">
        <f>'[2]III_SAV-Details_NB'!X3834</f>
        <v>0</v>
      </c>
      <c r="H3828" s="281">
        <f t="shared" si="971"/>
        <v>0</v>
      </c>
      <c r="I3828" s="281">
        <f>IF(con_EOGJahr=2025,'[2]III_SAV-Details_NB'!AA3834,IF(con_EOGJahr=2026,'[2]III_SAV-Details_NB'!AB3834,'[2]III_SAV-Details_NB'!AC3834))</f>
        <v>0</v>
      </c>
      <c r="J3828" s="282"/>
      <c r="K3828" s="282"/>
      <c r="L3828" s="282"/>
      <c r="M3828" s="282"/>
      <c r="N3828" s="282"/>
      <c r="O3828" s="282"/>
      <c r="P3828" s="52">
        <f t="shared" si="972"/>
        <v>0</v>
      </c>
      <c r="Q3828" s="60"/>
      <c r="R3828" s="53">
        <f t="shared" si="978"/>
        <v>0</v>
      </c>
      <c r="S3828" s="59"/>
      <c r="T3828" s="61"/>
      <c r="U3828" s="342" t="str">
        <f t="shared" si="982"/>
        <v>k.A.</v>
      </c>
      <c r="V3828" s="343" t="str">
        <f t="shared" si="979"/>
        <v>k.A.</v>
      </c>
      <c r="W3828" s="343" t="str">
        <f>IFERROR(IF(OR($D3828="",$E3828=0,con_Ende=0),"k.A.",IF(VLOOKUP($D3828,rng_ND,5,0)="Nein",VLOOKUP($D3828,rng_ND,2,FALSE),MIN(VLOOKUP($D3828,rng_ND,2,FALSE),A_Stammdaten!$B$19-D_SAV!$E3828+1))),"k.A.")</f>
        <v>k.A.</v>
      </c>
      <c r="X3828" s="343" t="str">
        <f t="shared" si="980"/>
        <v>k.A.</v>
      </c>
      <c r="Y3828" s="62"/>
      <c r="Z3828" s="48">
        <f t="shared" si="981"/>
        <v>0</v>
      </c>
      <c r="AA3828" s="457"/>
      <c r="AB3828" s="55">
        <f t="shared" si="973"/>
        <v>0</v>
      </c>
      <c r="AC3828" s="55">
        <f>IF(A_Stammdaten!$B$25="ja",D_SAV!AA3828,D_SAV!AB3828)</f>
        <v>0</v>
      </c>
      <c r="AD3828" s="478">
        <f>IF(AC3828=0,0,IF(U3828-(con_EOGJahr-D_SAV!E3828)&lt;=0,AC3828,AC3828/V3828))</f>
        <v>0</v>
      </c>
      <c r="AE3828" s="478">
        <f>IFERROR(IF(AND(VLOOKUP(D3828,rng_ND,5,FALSE)="Ja",D_SAV!T3828="degressiv"),D_SAV!AC3828*Y3828/100,0),0)</f>
        <v>0</v>
      </c>
      <c r="AF3828" s="55">
        <f>IFERROR(IF(VLOOKUP(D3828,rng_ND,5,FALSE)="Ja",MAX(D_SAV!AD3828:AE3828),D_SAV!AD3828),0)</f>
        <v>0</v>
      </c>
      <c r="AG3828" s="55">
        <f t="shared" si="974"/>
        <v>0</v>
      </c>
      <c r="AH3828" s="55">
        <f t="shared" si="975"/>
        <v>0</v>
      </c>
      <c r="AI3828" s="55">
        <f t="shared" si="976"/>
        <v>0</v>
      </c>
      <c r="AJ3828" s="55">
        <f t="shared" si="977"/>
        <v>0</v>
      </c>
      <c r="AK3828" s="55">
        <f t="shared" si="968"/>
        <v>0</v>
      </c>
      <c r="AL3828" s="55">
        <f t="shared" si="969"/>
        <v>0</v>
      </c>
      <c r="AM3828" s="55">
        <f t="shared" si="970"/>
        <v>0</v>
      </c>
    </row>
    <row r="3829" spans="1:39" x14ac:dyDescent="0.25">
      <c r="A3829" s="47">
        <v>3825</v>
      </c>
      <c r="B3829" s="358" t="str">
        <f>IF(AND(E3829&lt;&gt;0,D3829&lt;&gt;0,F3829&lt;&gt;0),IF(C3829&lt;&gt;0,CONCATENATE(C3829,"-AGr",VLOOKUP(D3829,Listen!$A$2:$G$45,7,FALSE),"-",E3829,"-",F3829,),CONCATENATE("AGr",VLOOKUP(D3829,Listen!$A$2:$G$45,7,FALSE),"-",E3829,"-",F3829)),"keine vollständige ID")</f>
        <v>keine vollständige ID</v>
      </c>
      <c r="C3829" s="359">
        <f>'[2]III_SAV-Details_NB'!B3835</f>
        <v>0</v>
      </c>
      <c r="D3829" s="359">
        <f>'[2]III_SAV-Details_NB'!C3835</f>
        <v>0</v>
      </c>
      <c r="E3829" s="359">
        <f>'[2]III_SAV-Details_NB'!D3835</f>
        <v>0</v>
      </c>
      <c r="F3829" s="490"/>
      <c r="G3829" s="281">
        <f>'[2]III_SAV-Details_NB'!X3835</f>
        <v>0</v>
      </c>
      <c r="H3829" s="281">
        <f t="shared" si="971"/>
        <v>0</v>
      </c>
      <c r="I3829" s="281">
        <f>IF(con_EOGJahr=2025,'[2]III_SAV-Details_NB'!AA3835,IF(con_EOGJahr=2026,'[2]III_SAV-Details_NB'!AB3835,'[2]III_SAV-Details_NB'!AC3835))</f>
        <v>0</v>
      </c>
      <c r="J3829" s="282"/>
      <c r="K3829" s="282"/>
      <c r="L3829" s="282"/>
      <c r="M3829" s="282"/>
      <c r="N3829" s="282"/>
      <c r="O3829" s="282"/>
      <c r="P3829" s="52">
        <f t="shared" si="972"/>
        <v>0</v>
      </c>
      <c r="Q3829" s="60"/>
      <c r="R3829" s="53">
        <f t="shared" si="978"/>
        <v>0</v>
      </c>
      <c r="S3829" s="59"/>
      <c r="T3829" s="61"/>
      <c r="U3829" s="342" t="str">
        <f t="shared" si="982"/>
        <v>k.A.</v>
      </c>
      <c r="V3829" s="343" t="str">
        <f t="shared" si="979"/>
        <v>k.A.</v>
      </c>
      <c r="W3829" s="343" t="str">
        <f>IFERROR(IF(OR($D3829="",$E3829=0,con_Ende=0),"k.A.",IF(VLOOKUP($D3829,rng_ND,5,0)="Nein",VLOOKUP($D3829,rng_ND,2,FALSE),MIN(VLOOKUP($D3829,rng_ND,2,FALSE),A_Stammdaten!$B$19-D_SAV!$E3829+1))),"k.A.")</f>
        <v>k.A.</v>
      </c>
      <c r="X3829" s="343" t="str">
        <f t="shared" si="980"/>
        <v>k.A.</v>
      </c>
      <c r="Y3829" s="62"/>
      <c r="Z3829" s="48">
        <f t="shared" si="981"/>
        <v>0</v>
      </c>
      <c r="AA3829" s="457"/>
      <c r="AB3829" s="55">
        <f t="shared" si="973"/>
        <v>0</v>
      </c>
      <c r="AC3829" s="55">
        <f>IF(A_Stammdaten!$B$25="ja",D_SAV!AA3829,D_SAV!AB3829)</f>
        <v>0</v>
      </c>
      <c r="AD3829" s="478">
        <f>IF(AC3829=0,0,IF(U3829-(con_EOGJahr-D_SAV!E3829)&lt;=0,AC3829,AC3829/V3829))</f>
        <v>0</v>
      </c>
      <c r="AE3829" s="478">
        <f>IFERROR(IF(AND(VLOOKUP(D3829,rng_ND,5,FALSE)="Ja",D_SAV!T3829="degressiv"),D_SAV!AC3829*Y3829/100,0),0)</f>
        <v>0</v>
      </c>
      <c r="AF3829" s="55">
        <f>IFERROR(IF(VLOOKUP(D3829,rng_ND,5,FALSE)="Ja",MAX(D_SAV!AD3829:AE3829),D_SAV!AD3829),0)</f>
        <v>0</v>
      </c>
      <c r="AG3829" s="55">
        <f t="shared" si="974"/>
        <v>0</v>
      </c>
      <c r="AH3829" s="55">
        <f t="shared" si="975"/>
        <v>0</v>
      </c>
      <c r="AI3829" s="55">
        <f t="shared" si="976"/>
        <v>0</v>
      </c>
      <c r="AJ3829" s="55">
        <f t="shared" si="977"/>
        <v>0</v>
      </c>
      <c r="AK3829" s="55">
        <f t="shared" si="968"/>
        <v>0</v>
      </c>
      <c r="AL3829" s="55">
        <f t="shared" si="969"/>
        <v>0</v>
      </c>
      <c r="AM3829" s="55">
        <f t="shared" si="970"/>
        <v>0</v>
      </c>
    </row>
    <row r="3830" spans="1:39" x14ac:dyDescent="0.25">
      <c r="A3830" s="47">
        <v>3826</v>
      </c>
      <c r="B3830" s="358" t="str">
        <f>IF(AND(E3830&lt;&gt;0,D3830&lt;&gt;0,F3830&lt;&gt;0),IF(C3830&lt;&gt;0,CONCATENATE(C3830,"-AGr",VLOOKUP(D3830,Listen!$A$2:$G$45,7,FALSE),"-",E3830,"-",F3830,),CONCATENATE("AGr",VLOOKUP(D3830,Listen!$A$2:$G$45,7,FALSE),"-",E3830,"-",F3830)),"keine vollständige ID")</f>
        <v>keine vollständige ID</v>
      </c>
      <c r="C3830" s="359">
        <f>'[2]III_SAV-Details_NB'!B3836</f>
        <v>0</v>
      </c>
      <c r="D3830" s="359">
        <f>'[2]III_SAV-Details_NB'!C3836</f>
        <v>0</v>
      </c>
      <c r="E3830" s="359">
        <f>'[2]III_SAV-Details_NB'!D3836</f>
        <v>0</v>
      </c>
      <c r="F3830" s="490"/>
      <c r="G3830" s="281">
        <f>'[2]III_SAV-Details_NB'!X3836</f>
        <v>0</v>
      </c>
      <c r="H3830" s="281">
        <f t="shared" si="971"/>
        <v>0</v>
      </c>
      <c r="I3830" s="281">
        <f>IF(con_EOGJahr=2025,'[2]III_SAV-Details_NB'!AA3836,IF(con_EOGJahr=2026,'[2]III_SAV-Details_NB'!AB3836,'[2]III_SAV-Details_NB'!AC3836))</f>
        <v>0</v>
      </c>
      <c r="J3830" s="282"/>
      <c r="K3830" s="282"/>
      <c r="L3830" s="282"/>
      <c r="M3830" s="282"/>
      <c r="N3830" s="282"/>
      <c r="O3830" s="282"/>
      <c r="P3830" s="52">
        <f t="shared" si="972"/>
        <v>0</v>
      </c>
      <c r="Q3830" s="60"/>
      <c r="R3830" s="53">
        <f t="shared" si="978"/>
        <v>0</v>
      </c>
      <c r="S3830" s="59"/>
      <c r="T3830" s="61"/>
      <c r="U3830" s="342" t="str">
        <f t="shared" si="982"/>
        <v>k.A.</v>
      </c>
      <c r="V3830" s="343" t="str">
        <f t="shared" si="979"/>
        <v>k.A.</v>
      </c>
      <c r="W3830" s="343" t="str">
        <f>IFERROR(IF(OR($D3830="",$E3830=0,con_Ende=0),"k.A.",IF(VLOOKUP($D3830,rng_ND,5,0)="Nein",VLOOKUP($D3830,rng_ND,2,FALSE),MIN(VLOOKUP($D3830,rng_ND,2,FALSE),A_Stammdaten!$B$19-D_SAV!$E3830+1))),"k.A.")</f>
        <v>k.A.</v>
      </c>
      <c r="X3830" s="343" t="str">
        <f t="shared" si="980"/>
        <v>k.A.</v>
      </c>
      <c r="Y3830" s="62"/>
      <c r="Z3830" s="48">
        <f t="shared" si="981"/>
        <v>0</v>
      </c>
      <c r="AA3830" s="457"/>
      <c r="AB3830" s="55">
        <f t="shared" si="973"/>
        <v>0</v>
      </c>
      <c r="AC3830" s="55">
        <f>IF(A_Stammdaten!$B$25="ja",D_SAV!AA3830,D_SAV!AB3830)</f>
        <v>0</v>
      </c>
      <c r="AD3830" s="478">
        <f>IF(AC3830=0,0,IF(U3830-(con_EOGJahr-D_SAV!E3830)&lt;=0,AC3830,AC3830/V3830))</f>
        <v>0</v>
      </c>
      <c r="AE3830" s="478">
        <f>IFERROR(IF(AND(VLOOKUP(D3830,rng_ND,5,FALSE)="Ja",D_SAV!T3830="degressiv"),D_SAV!AC3830*Y3830/100,0),0)</f>
        <v>0</v>
      </c>
      <c r="AF3830" s="55">
        <f>IFERROR(IF(VLOOKUP(D3830,rng_ND,5,FALSE)="Ja",MAX(D_SAV!AD3830:AE3830),D_SAV!AD3830),0)</f>
        <v>0</v>
      </c>
      <c r="AG3830" s="55">
        <f t="shared" si="974"/>
        <v>0</v>
      </c>
      <c r="AH3830" s="55">
        <f t="shared" si="975"/>
        <v>0</v>
      </c>
      <c r="AI3830" s="55">
        <f t="shared" si="976"/>
        <v>0</v>
      </c>
      <c r="AJ3830" s="55">
        <f t="shared" si="977"/>
        <v>0</v>
      </c>
      <c r="AK3830" s="55">
        <f t="shared" si="968"/>
        <v>0</v>
      </c>
      <c r="AL3830" s="55">
        <f t="shared" si="969"/>
        <v>0</v>
      </c>
      <c r="AM3830" s="55">
        <f t="shared" si="970"/>
        <v>0</v>
      </c>
    </row>
    <row r="3831" spans="1:39" x14ac:dyDescent="0.25">
      <c r="A3831" s="47">
        <v>3827</v>
      </c>
      <c r="B3831" s="358" t="str">
        <f>IF(AND(E3831&lt;&gt;0,D3831&lt;&gt;0,F3831&lt;&gt;0),IF(C3831&lt;&gt;0,CONCATENATE(C3831,"-AGr",VLOOKUP(D3831,Listen!$A$2:$G$45,7,FALSE),"-",E3831,"-",F3831,),CONCATENATE("AGr",VLOOKUP(D3831,Listen!$A$2:$G$45,7,FALSE),"-",E3831,"-",F3831)),"keine vollständige ID")</f>
        <v>keine vollständige ID</v>
      </c>
      <c r="C3831" s="359">
        <f>'[2]III_SAV-Details_NB'!B3837</f>
        <v>0</v>
      </c>
      <c r="D3831" s="359">
        <f>'[2]III_SAV-Details_NB'!C3837</f>
        <v>0</v>
      </c>
      <c r="E3831" s="359">
        <f>'[2]III_SAV-Details_NB'!D3837</f>
        <v>0</v>
      </c>
      <c r="F3831" s="490"/>
      <c r="G3831" s="281">
        <f>'[2]III_SAV-Details_NB'!X3837</f>
        <v>0</v>
      </c>
      <c r="H3831" s="281">
        <f t="shared" si="971"/>
        <v>0</v>
      </c>
      <c r="I3831" s="281">
        <f>IF(con_EOGJahr=2025,'[2]III_SAV-Details_NB'!AA3837,IF(con_EOGJahr=2026,'[2]III_SAV-Details_NB'!AB3837,'[2]III_SAV-Details_NB'!AC3837))</f>
        <v>0</v>
      </c>
      <c r="J3831" s="282"/>
      <c r="K3831" s="282"/>
      <c r="L3831" s="282"/>
      <c r="M3831" s="282"/>
      <c r="N3831" s="282"/>
      <c r="O3831" s="282"/>
      <c r="P3831" s="52">
        <f t="shared" si="972"/>
        <v>0</v>
      </c>
      <c r="Q3831" s="60"/>
      <c r="R3831" s="53">
        <f t="shared" si="978"/>
        <v>0</v>
      </c>
      <c r="S3831" s="59"/>
      <c r="T3831" s="61"/>
      <c r="U3831" s="342" t="str">
        <f t="shared" si="982"/>
        <v>k.A.</v>
      </c>
      <c r="V3831" s="343" t="str">
        <f t="shared" si="979"/>
        <v>k.A.</v>
      </c>
      <c r="W3831" s="343" t="str">
        <f>IFERROR(IF(OR($D3831="",$E3831=0,con_Ende=0),"k.A.",IF(VLOOKUP($D3831,rng_ND,5,0)="Nein",VLOOKUP($D3831,rng_ND,2,FALSE),MIN(VLOOKUP($D3831,rng_ND,2,FALSE),A_Stammdaten!$B$19-D_SAV!$E3831+1))),"k.A.")</f>
        <v>k.A.</v>
      </c>
      <c r="X3831" s="343" t="str">
        <f t="shared" si="980"/>
        <v>k.A.</v>
      </c>
      <c r="Y3831" s="62"/>
      <c r="Z3831" s="48">
        <f t="shared" si="981"/>
        <v>0</v>
      </c>
      <c r="AA3831" s="457"/>
      <c r="AB3831" s="55">
        <f t="shared" si="973"/>
        <v>0</v>
      </c>
      <c r="AC3831" s="55">
        <f>IF(A_Stammdaten!$B$25="ja",D_SAV!AA3831,D_SAV!AB3831)</f>
        <v>0</v>
      </c>
      <c r="AD3831" s="478">
        <f>IF(AC3831=0,0,IF(U3831-(con_EOGJahr-D_SAV!E3831)&lt;=0,AC3831,AC3831/V3831))</f>
        <v>0</v>
      </c>
      <c r="AE3831" s="478">
        <f>IFERROR(IF(AND(VLOOKUP(D3831,rng_ND,5,FALSE)="Ja",D_SAV!T3831="degressiv"),D_SAV!AC3831*Y3831/100,0),0)</f>
        <v>0</v>
      </c>
      <c r="AF3831" s="55">
        <f>IFERROR(IF(VLOOKUP(D3831,rng_ND,5,FALSE)="Ja",MAX(D_SAV!AD3831:AE3831),D_SAV!AD3831),0)</f>
        <v>0</v>
      </c>
      <c r="AG3831" s="55">
        <f t="shared" si="974"/>
        <v>0</v>
      </c>
      <c r="AH3831" s="55">
        <f t="shared" si="975"/>
        <v>0</v>
      </c>
      <c r="AI3831" s="55">
        <f t="shared" si="976"/>
        <v>0</v>
      </c>
      <c r="AJ3831" s="55">
        <f t="shared" si="977"/>
        <v>0</v>
      </c>
      <c r="AK3831" s="55">
        <f t="shared" si="968"/>
        <v>0</v>
      </c>
      <c r="AL3831" s="55">
        <f t="shared" si="969"/>
        <v>0</v>
      </c>
      <c r="AM3831" s="55">
        <f t="shared" si="970"/>
        <v>0</v>
      </c>
    </row>
    <row r="3832" spans="1:39" x14ac:dyDescent="0.25">
      <c r="A3832" s="47">
        <v>3828</v>
      </c>
      <c r="B3832" s="358" t="str">
        <f>IF(AND(E3832&lt;&gt;0,D3832&lt;&gt;0,F3832&lt;&gt;0),IF(C3832&lt;&gt;0,CONCATENATE(C3832,"-AGr",VLOOKUP(D3832,Listen!$A$2:$G$45,7,FALSE),"-",E3832,"-",F3832,),CONCATENATE("AGr",VLOOKUP(D3832,Listen!$A$2:$G$45,7,FALSE),"-",E3832,"-",F3832)),"keine vollständige ID")</f>
        <v>keine vollständige ID</v>
      </c>
      <c r="C3832" s="359">
        <f>'[2]III_SAV-Details_NB'!B3838</f>
        <v>0</v>
      </c>
      <c r="D3832" s="359">
        <f>'[2]III_SAV-Details_NB'!C3838</f>
        <v>0</v>
      </c>
      <c r="E3832" s="359">
        <f>'[2]III_SAV-Details_NB'!D3838</f>
        <v>0</v>
      </c>
      <c r="F3832" s="490"/>
      <c r="G3832" s="281">
        <f>'[2]III_SAV-Details_NB'!X3838</f>
        <v>0</v>
      </c>
      <c r="H3832" s="281">
        <f t="shared" si="971"/>
        <v>0</v>
      </c>
      <c r="I3832" s="281">
        <f>IF(con_EOGJahr=2025,'[2]III_SAV-Details_NB'!AA3838,IF(con_EOGJahr=2026,'[2]III_SAV-Details_NB'!AB3838,'[2]III_SAV-Details_NB'!AC3838))</f>
        <v>0</v>
      </c>
      <c r="J3832" s="282"/>
      <c r="K3832" s="282"/>
      <c r="L3832" s="282"/>
      <c r="M3832" s="282"/>
      <c r="N3832" s="282"/>
      <c r="O3832" s="282"/>
      <c r="P3832" s="52">
        <f t="shared" si="972"/>
        <v>0</v>
      </c>
      <c r="Q3832" s="60"/>
      <c r="R3832" s="53">
        <f t="shared" si="978"/>
        <v>0</v>
      </c>
      <c r="S3832" s="59"/>
      <c r="T3832" s="61"/>
      <c r="U3832" s="342" t="str">
        <f t="shared" si="982"/>
        <v>k.A.</v>
      </c>
      <c r="V3832" s="343" t="str">
        <f t="shared" si="979"/>
        <v>k.A.</v>
      </c>
      <c r="W3832" s="343" t="str">
        <f>IFERROR(IF(OR($D3832="",$E3832=0,con_Ende=0),"k.A.",IF(VLOOKUP($D3832,rng_ND,5,0)="Nein",VLOOKUP($D3832,rng_ND,2,FALSE),MIN(VLOOKUP($D3832,rng_ND,2,FALSE),A_Stammdaten!$B$19-D_SAV!$E3832+1))),"k.A.")</f>
        <v>k.A.</v>
      </c>
      <c r="X3832" s="343" t="str">
        <f t="shared" si="980"/>
        <v>k.A.</v>
      </c>
      <c r="Y3832" s="62"/>
      <c r="Z3832" s="48">
        <f t="shared" si="981"/>
        <v>0</v>
      </c>
      <c r="AA3832" s="457"/>
      <c r="AB3832" s="55">
        <f t="shared" si="973"/>
        <v>0</v>
      </c>
      <c r="AC3832" s="55">
        <f>IF(A_Stammdaten!$B$25="ja",D_SAV!AA3832,D_SAV!AB3832)</f>
        <v>0</v>
      </c>
      <c r="AD3832" s="478">
        <f>IF(AC3832=0,0,IF(U3832-(con_EOGJahr-D_SAV!E3832)&lt;=0,AC3832,AC3832/V3832))</f>
        <v>0</v>
      </c>
      <c r="AE3832" s="478">
        <f>IFERROR(IF(AND(VLOOKUP(D3832,rng_ND,5,FALSE)="Ja",D_SAV!T3832="degressiv"),D_SAV!AC3832*Y3832/100,0),0)</f>
        <v>0</v>
      </c>
      <c r="AF3832" s="55">
        <f>IFERROR(IF(VLOOKUP(D3832,rng_ND,5,FALSE)="Ja",MAX(D_SAV!AD3832:AE3832),D_SAV!AD3832),0)</f>
        <v>0</v>
      </c>
      <c r="AG3832" s="55">
        <f t="shared" si="974"/>
        <v>0</v>
      </c>
      <c r="AH3832" s="55">
        <f t="shared" si="975"/>
        <v>0</v>
      </c>
      <c r="AI3832" s="55">
        <f t="shared" si="976"/>
        <v>0</v>
      </c>
      <c r="AJ3832" s="55">
        <f t="shared" si="977"/>
        <v>0</v>
      </c>
      <c r="AK3832" s="55">
        <f t="shared" si="968"/>
        <v>0</v>
      </c>
      <c r="AL3832" s="55">
        <f t="shared" si="969"/>
        <v>0</v>
      </c>
      <c r="AM3832" s="55">
        <f t="shared" si="970"/>
        <v>0</v>
      </c>
    </row>
    <row r="3833" spans="1:39" x14ac:dyDescent="0.25">
      <c r="A3833" s="47">
        <v>3829</v>
      </c>
      <c r="B3833" s="358" t="str">
        <f>IF(AND(E3833&lt;&gt;0,D3833&lt;&gt;0,F3833&lt;&gt;0),IF(C3833&lt;&gt;0,CONCATENATE(C3833,"-AGr",VLOOKUP(D3833,Listen!$A$2:$G$45,7,FALSE),"-",E3833,"-",F3833,),CONCATENATE("AGr",VLOOKUP(D3833,Listen!$A$2:$G$45,7,FALSE),"-",E3833,"-",F3833)),"keine vollständige ID")</f>
        <v>keine vollständige ID</v>
      </c>
      <c r="C3833" s="359">
        <f>'[2]III_SAV-Details_NB'!B3839</f>
        <v>0</v>
      </c>
      <c r="D3833" s="359">
        <f>'[2]III_SAV-Details_NB'!C3839</f>
        <v>0</v>
      </c>
      <c r="E3833" s="359">
        <f>'[2]III_SAV-Details_NB'!D3839</f>
        <v>0</v>
      </c>
      <c r="F3833" s="490"/>
      <c r="G3833" s="281">
        <f>'[2]III_SAV-Details_NB'!X3839</f>
        <v>0</v>
      </c>
      <c r="H3833" s="281">
        <f t="shared" si="971"/>
        <v>0</v>
      </c>
      <c r="I3833" s="281">
        <f>IF(con_EOGJahr=2025,'[2]III_SAV-Details_NB'!AA3839,IF(con_EOGJahr=2026,'[2]III_SAV-Details_NB'!AB3839,'[2]III_SAV-Details_NB'!AC3839))</f>
        <v>0</v>
      </c>
      <c r="J3833" s="282"/>
      <c r="K3833" s="282"/>
      <c r="L3833" s="282"/>
      <c r="M3833" s="282"/>
      <c r="N3833" s="282"/>
      <c r="O3833" s="282"/>
      <c r="P3833" s="52">
        <f t="shared" si="972"/>
        <v>0</v>
      </c>
      <c r="Q3833" s="60"/>
      <c r="R3833" s="53">
        <f t="shared" si="978"/>
        <v>0</v>
      </c>
      <c r="S3833" s="59"/>
      <c r="T3833" s="61"/>
      <c r="U3833" s="342" t="str">
        <f t="shared" si="982"/>
        <v>k.A.</v>
      </c>
      <c r="V3833" s="343" t="str">
        <f t="shared" si="979"/>
        <v>k.A.</v>
      </c>
      <c r="W3833" s="343" t="str">
        <f>IFERROR(IF(OR($D3833="",$E3833=0,con_Ende=0),"k.A.",IF(VLOOKUP($D3833,rng_ND,5,0)="Nein",VLOOKUP($D3833,rng_ND,2,FALSE),MIN(VLOOKUP($D3833,rng_ND,2,FALSE),A_Stammdaten!$B$19-D_SAV!$E3833+1))),"k.A.")</f>
        <v>k.A.</v>
      </c>
      <c r="X3833" s="343" t="str">
        <f t="shared" si="980"/>
        <v>k.A.</v>
      </c>
      <c r="Y3833" s="62"/>
      <c r="Z3833" s="48">
        <f t="shared" si="981"/>
        <v>0</v>
      </c>
      <c r="AA3833" s="457"/>
      <c r="AB3833" s="55">
        <f t="shared" si="973"/>
        <v>0</v>
      </c>
      <c r="AC3833" s="55">
        <f>IF(A_Stammdaten!$B$25="ja",D_SAV!AA3833,D_SAV!AB3833)</f>
        <v>0</v>
      </c>
      <c r="AD3833" s="478">
        <f>IF(AC3833=0,0,IF(U3833-(con_EOGJahr-D_SAV!E3833)&lt;=0,AC3833,AC3833/V3833))</f>
        <v>0</v>
      </c>
      <c r="AE3833" s="478">
        <f>IFERROR(IF(AND(VLOOKUP(D3833,rng_ND,5,FALSE)="Ja",D_SAV!T3833="degressiv"),D_SAV!AC3833*Y3833/100,0),0)</f>
        <v>0</v>
      </c>
      <c r="AF3833" s="55">
        <f>IFERROR(IF(VLOOKUP(D3833,rng_ND,5,FALSE)="Ja",MAX(D_SAV!AD3833:AE3833),D_SAV!AD3833),0)</f>
        <v>0</v>
      </c>
      <c r="AG3833" s="55">
        <f t="shared" si="974"/>
        <v>0</v>
      </c>
      <c r="AH3833" s="55">
        <f t="shared" si="975"/>
        <v>0</v>
      </c>
      <c r="AI3833" s="55">
        <f t="shared" si="976"/>
        <v>0</v>
      </c>
      <c r="AJ3833" s="55">
        <f t="shared" si="977"/>
        <v>0</v>
      </c>
      <c r="AK3833" s="55">
        <f t="shared" si="968"/>
        <v>0</v>
      </c>
      <c r="AL3833" s="55">
        <f t="shared" si="969"/>
        <v>0</v>
      </c>
      <c r="AM3833" s="55">
        <f t="shared" si="970"/>
        <v>0</v>
      </c>
    </row>
    <row r="3834" spans="1:39" x14ac:dyDescent="0.25">
      <c r="A3834" s="47">
        <v>3830</v>
      </c>
      <c r="B3834" s="358" t="str">
        <f>IF(AND(E3834&lt;&gt;0,D3834&lt;&gt;0,F3834&lt;&gt;0),IF(C3834&lt;&gt;0,CONCATENATE(C3834,"-AGr",VLOOKUP(D3834,Listen!$A$2:$G$45,7,FALSE),"-",E3834,"-",F3834,),CONCATENATE("AGr",VLOOKUP(D3834,Listen!$A$2:$G$45,7,FALSE),"-",E3834,"-",F3834)),"keine vollständige ID")</f>
        <v>keine vollständige ID</v>
      </c>
      <c r="C3834" s="359">
        <f>'[2]III_SAV-Details_NB'!B3840</f>
        <v>0</v>
      </c>
      <c r="D3834" s="359">
        <f>'[2]III_SAV-Details_NB'!C3840</f>
        <v>0</v>
      </c>
      <c r="E3834" s="359">
        <f>'[2]III_SAV-Details_NB'!D3840</f>
        <v>0</v>
      </c>
      <c r="F3834" s="490"/>
      <c r="G3834" s="281">
        <f>'[2]III_SAV-Details_NB'!X3840</f>
        <v>0</v>
      </c>
      <c r="H3834" s="281">
        <f t="shared" si="971"/>
        <v>0</v>
      </c>
      <c r="I3834" s="281">
        <f>IF(con_EOGJahr=2025,'[2]III_SAV-Details_NB'!AA3840,IF(con_EOGJahr=2026,'[2]III_SAV-Details_NB'!AB3840,'[2]III_SAV-Details_NB'!AC3840))</f>
        <v>0</v>
      </c>
      <c r="J3834" s="282"/>
      <c r="K3834" s="282"/>
      <c r="L3834" s="282"/>
      <c r="M3834" s="282"/>
      <c r="N3834" s="282"/>
      <c r="O3834" s="282"/>
      <c r="P3834" s="52">
        <f t="shared" si="972"/>
        <v>0</v>
      </c>
      <c r="Q3834" s="60"/>
      <c r="R3834" s="53">
        <f t="shared" si="978"/>
        <v>0</v>
      </c>
      <c r="S3834" s="59"/>
      <c r="T3834" s="61"/>
      <c r="U3834" s="342" t="str">
        <f t="shared" si="982"/>
        <v>k.A.</v>
      </c>
      <c r="V3834" s="343" t="str">
        <f t="shared" si="979"/>
        <v>k.A.</v>
      </c>
      <c r="W3834" s="343" t="str">
        <f>IFERROR(IF(OR($D3834="",$E3834=0,con_Ende=0),"k.A.",IF(VLOOKUP($D3834,rng_ND,5,0)="Nein",VLOOKUP($D3834,rng_ND,2,FALSE),MIN(VLOOKUP($D3834,rng_ND,2,FALSE),A_Stammdaten!$B$19-D_SAV!$E3834+1))),"k.A.")</f>
        <v>k.A.</v>
      </c>
      <c r="X3834" s="343" t="str">
        <f t="shared" si="980"/>
        <v>k.A.</v>
      </c>
      <c r="Y3834" s="62"/>
      <c r="Z3834" s="48">
        <f t="shared" si="981"/>
        <v>0</v>
      </c>
      <c r="AA3834" s="457"/>
      <c r="AB3834" s="55">
        <f t="shared" si="973"/>
        <v>0</v>
      </c>
      <c r="AC3834" s="55">
        <f>IF(A_Stammdaten!$B$25="ja",D_SAV!AA3834,D_SAV!AB3834)</f>
        <v>0</v>
      </c>
      <c r="AD3834" s="478">
        <f>IF(AC3834=0,0,IF(U3834-(con_EOGJahr-D_SAV!E3834)&lt;=0,AC3834,AC3834/V3834))</f>
        <v>0</v>
      </c>
      <c r="AE3834" s="478">
        <f>IFERROR(IF(AND(VLOOKUP(D3834,rng_ND,5,FALSE)="Ja",D_SAV!T3834="degressiv"),D_SAV!AC3834*Y3834/100,0),0)</f>
        <v>0</v>
      </c>
      <c r="AF3834" s="55">
        <f>IFERROR(IF(VLOOKUP(D3834,rng_ND,5,FALSE)="Ja",MAX(D_SAV!AD3834:AE3834),D_SAV!AD3834),0)</f>
        <v>0</v>
      </c>
      <c r="AG3834" s="55">
        <f t="shared" si="974"/>
        <v>0</v>
      </c>
      <c r="AH3834" s="55">
        <f t="shared" si="975"/>
        <v>0</v>
      </c>
      <c r="AI3834" s="55">
        <f t="shared" si="976"/>
        <v>0</v>
      </c>
      <c r="AJ3834" s="55">
        <f t="shared" si="977"/>
        <v>0</v>
      </c>
      <c r="AK3834" s="55">
        <f t="shared" si="968"/>
        <v>0</v>
      </c>
      <c r="AL3834" s="55">
        <f t="shared" si="969"/>
        <v>0</v>
      </c>
      <c r="AM3834" s="55">
        <f t="shared" si="970"/>
        <v>0</v>
      </c>
    </row>
    <row r="3835" spans="1:39" x14ac:dyDescent="0.25">
      <c r="A3835" s="47">
        <v>3831</v>
      </c>
      <c r="B3835" s="358" t="str">
        <f>IF(AND(E3835&lt;&gt;0,D3835&lt;&gt;0,F3835&lt;&gt;0),IF(C3835&lt;&gt;0,CONCATENATE(C3835,"-AGr",VLOOKUP(D3835,Listen!$A$2:$G$45,7,FALSE),"-",E3835,"-",F3835,),CONCATENATE("AGr",VLOOKUP(D3835,Listen!$A$2:$G$45,7,FALSE),"-",E3835,"-",F3835)),"keine vollständige ID")</f>
        <v>keine vollständige ID</v>
      </c>
      <c r="C3835" s="359">
        <f>'[2]III_SAV-Details_NB'!B3841</f>
        <v>0</v>
      </c>
      <c r="D3835" s="359">
        <f>'[2]III_SAV-Details_NB'!C3841</f>
        <v>0</v>
      </c>
      <c r="E3835" s="359">
        <f>'[2]III_SAV-Details_NB'!D3841</f>
        <v>0</v>
      </c>
      <c r="F3835" s="490"/>
      <c r="G3835" s="281">
        <f>'[2]III_SAV-Details_NB'!X3841</f>
        <v>0</v>
      </c>
      <c r="H3835" s="281">
        <f t="shared" si="971"/>
        <v>0</v>
      </c>
      <c r="I3835" s="281">
        <f>IF(con_EOGJahr=2025,'[2]III_SAV-Details_NB'!AA3841,IF(con_EOGJahr=2026,'[2]III_SAV-Details_NB'!AB3841,'[2]III_SAV-Details_NB'!AC3841))</f>
        <v>0</v>
      </c>
      <c r="J3835" s="282"/>
      <c r="K3835" s="282"/>
      <c r="L3835" s="282"/>
      <c r="M3835" s="282"/>
      <c r="N3835" s="282"/>
      <c r="O3835" s="282"/>
      <c r="P3835" s="52">
        <f t="shared" si="972"/>
        <v>0</v>
      </c>
      <c r="Q3835" s="60"/>
      <c r="R3835" s="53">
        <f t="shared" si="978"/>
        <v>0</v>
      </c>
      <c r="S3835" s="59"/>
      <c r="T3835" s="61"/>
      <c r="U3835" s="342" t="str">
        <f t="shared" si="982"/>
        <v>k.A.</v>
      </c>
      <c r="V3835" s="343" t="str">
        <f t="shared" si="979"/>
        <v>k.A.</v>
      </c>
      <c r="W3835" s="343" t="str">
        <f>IFERROR(IF(OR($D3835="",$E3835=0,con_Ende=0),"k.A.",IF(VLOOKUP($D3835,rng_ND,5,0)="Nein",VLOOKUP($D3835,rng_ND,2,FALSE),MIN(VLOOKUP($D3835,rng_ND,2,FALSE),A_Stammdaten!$B$19-D_SAV!$E3835+1))),"k.A.")</f>
        <v>k.A.</v>
      </c>
      <c r="X3835" s="343" t="str">
        <f t="shared" si="980"/>
        <v>k.A.</v>
      </c>
      <c r="Y3835" s="62"/>
      <c r="Z3835" s="48">
        <f t="shared" si="981"/>
        <v>0</v>
      </c>
      <c r="AA3835" s="457"/>
      <c r="AB3835" s="55">
        <f t="shared" si="973"/>
        <v>0</v>
      </c>
      <c r="AC3835" s="55">
        <f>IF(A_Stammdaten!$B$25="ja",D_SAV!AA3835,D_SAV!AB3835)</f>
        <v>0</v>
      </c>
      <c r="AD3835" s="478">
        <f>IF(AC3835=0,0,IF(U3835-(con_EOGJahr-D_SAV!E3835)&lt;=0,AC3835,AC3835/V3835))</f>
        <v>0</v>
      </c>
      <c r="AE3835" s="478">
        <f>IFERROR(IF(AND(VLOOKUP(D3835,rng_ND,5,FALSE)="Ja",D_SAV!T3835="degressiv"),D_SAV!AC3835*Y3835/100,0),0)</f>
        <v>0</v>
      </c>
      <c r="AF3835" s="55">
        <f>IFERROR(IF(VLOOKUP(D3835,rng_ND,5,FALSE)="Ja",MAX(D_SAV!AD3835:AE3835),D_SAV!AD3835),0)</f>
        <v>0</v>
      </c>
      <c r="AG3835" s="55">
        <f t="shared" si="974"/>
        <v>0</v>
      </c>
      <c r="AH3835" s="55">
        <f t="shared" si="975"/>
        <v>0</v>
      </c>
      <c r="AI3835" s="55">
        <f t="shared" si="976"/>
        <v>0</v>
      </c>
      <c r="AJ3835" s="55">
        <f t="shared" si="977"/>
        <v>0</v>
      </c>
      <c r="AK3835" s="55">
        <f t="shared" si="968"/>
        <v>0</v>
      </c>
      <c r="AL3835" s="55">
        <f t="shared" si="969"/>
        <v>0</v>
      </c>
      <c r="AM3835" s="55">
        <f t="shared" si="970"/>
        <v>0</v>
      </c>
    </row>
    <row r="3836" spans="1:39" x14ac:dyDescent="0.25">
      <c r="A3836" s="47">
        <v>3832</v>
      </c>
      <c r="B3836" s="358" t="str">
        <f>IF(AND(E3836&lt;&gt;0,D3836&lt;&gt;0,F3836&lt;&gt;0),IF(C3836&lt;&gt;0,CONCATENATE(C3836,"-AGr",VLOOKUP(D3836,Listen!$A$2:$G$45,7,FALSE),"-",E3836,"-",F3836,),CONCATENATE("AGr",VLOOKUP(D3836,Listen!$A$2:$G$45,7,FALSE),"-",E3836,"-",F3836)),"keine vollständige ID")</f>
        <v>keine vollständige ID</v>
      </c>
      <c r="C3836" s="359">
        <f>'[2]III_SAV-Details_NB'!B3842</f>
        <v>0</v>
      </c>
      <c r="D3836" s="359">
        <f>'[2]III_SAV-Details_NB'!C3842</f>
        <v>0</v>
      </c>
      <c r="E3836" s="359">
        <f>'[2]III_SAV-Details_NB'!D3842</f>
        <v>0</v>
      </c>
      <c r="F3836" s="490"/>
      <c r="G3836" s="281">
        <f>'[2]III_SAV-Details_NB'!X3842</f>
        <v>0</v>
      </c>
      <c r="H3836" s="281">
        <f t="shared" si="971"/>
        <v>0</v>
      </c>
      <c r="I3836" s="281">
        <f>IF(con_EOGJahr=2025,'[2]III_SAV-Details_NB'!AA3842,IF(con_EOGJahr=2026,'[2]III_SAV-Details_NB'!AB3842,'[2]III_SAV-Details_NB'!AC3842))</f>
        <v>0</v>
      </c>
      <c r="J3836" s="282"/>
      <c r="K3836" s="282"/>
      <c r="L3836" s="282"/>
      <c r="M3836" s="282"/>
      <c r="N3836" s="282"/>
      <c r="O3836" s="282"/>
      <c r="P3836" s="52">
        <f t="shared" si="972"/>
        <v>0</v>
      </c>
      <c r="Q3836" s="60"/>
      <c r="R3836" s="53">
        <f t="shared" si="978"/>
        <v>0</v>
      </c>
      <c r="S3836" s="59"/>
      <c r="T3836" s="61"/>
      <c r="U3836" s="342" t="str">
        <f t="shared" si="982"/>
        <v>k.A.</v>
      </c>
      <c r="V3836" s="343" t="str">
        <f t="shared" si="979"/>
        <v>k.A.</v>
      </c>
      <c r="W3836" s="343" t="str">
        <f>IFERROR(IF(OR($D3836="",$E3836=0,con_Ende=0),"k.A.",IF(VLOOKUP($D3836,rng_ND,5,0)="Nein",VLOOKUP($D3836,rng_ND,2,FALSE),MIN(VLOOKUP($D3836,rng_ND,2,FALSE),A_Stammdaten!$B$19-D_SAV!$E3836+1))),"k.A.")</f>
        <v>k.A.</v>
      </c>
      <c r="X3836" s="343" t="str">
        <f t="shared" si="980"/>
        <v>k.A.</v>
      </c>
      <c r="Y3836" s="62"/>
      <c r="Z3836" s="48">
        <f t="shared" si="981"/>
        <v>0</v>
      </c>
      <c r="AA3836" s="457"/>
      <c r="AB3836" s="55">
        <f t="shared" si="973"/>
        <v>0</v>
      </c>
      <c r="AC3836" s="55">
        <f>IF(A_Stammdaten!$B$25="ja",D_SAV!AA3836,D_SAV!AB3836)</f>
        <v>0</v>
      </c>
      <c r="AD3836" s="478">
        <f>IF(AC3836=0,0,IF(U3836-(con_EOGJahr-D_SAV!E3836)&lt;=0,AC3836,AC3836/V3836))</f>
        <v>0</v>
      </c>
      <c r="AE3836" s="478">
        <f>IFERROR(IF(AND(VLOOKUP(D3836,rng_ND,5,FALSE)="Ja",D_SAV!T3836="degressiv"),D_SAV!AC3836*Y3836/100,0),0)</f>
        <v>0</v>
      </c>
      <c r="AF3836" s="55">
        <f>IFERROR(IF(VLOOKUP(D3836,rng_ND,5,FALSE)="Ja",MAX(D_SAV!AD3836:AE3836),D_SAV!AD3836),0)</f>
        <v>0</v>
      </c>
      <c r="AG3836" s="55">
        <f t="shared" si="974"/>
        <v>0</v>
      </c>
      <c r="AH3836" s="55">
        <f t="shared" si="975"/>
        <v>0</v>
      </c>
      <c r="AI3836" s="55">
        <f t="shared" si="976"/>
        <v>0</v>
      </c>
      <c r="AJ3836" s="55">
        <f t="shared" si="977"/>
        <v>0</v>
      </c>
      <c r="AK3836" s="55">
        <f t="shared" si="968"/>
        <v>0</v>
      </c>
      <c r="AL3836" s="55">
        <f t="shared" si="969"/>
        <v>0</v>
      </c>
      <c r="AM3836" s="55">
        <f t="shared" si="970"/>
        <v>0</v>
      </c>
    </row>
    <row r="3837" spans="1:39" x14ac:dyDescent="0.25">
      <c r="A3837" s="47">
        <v>3833</v>
      </c>
      <c r="B3837" s="358" t="str">
        <f>IF(AND(E3837&lt;&gt;0,D3837&lt;&gt;0,F3837&lt;&gt;0),IF(C3837&lt;&gt;0,CONCATENATE(C3837,"-AGr",VLOOKUP(D3837,Listen!$A$2:$G$45,7,FALSE),"-",E3837,"-",F3837,),CONCATENATE("AGr",VLOOKUP(D3837,Listen!$A$2:$G$45,7,FALSE),"-",E3837,"-",F3837)),"keine vollständige ID")</f>
        <v>keine vollständige ID</v>
      </c>
      <c r="C3837" s="359">
        <f>'[2]III_SAV-Details_NB'!B3843</f>
        <v>0</v>
      </c>
      <c r="D3837" s="359">
        <f>'[2]III_SAV-Details_NB'!C3843</f>
        <v>0</v>
      </c>
      <c r="E3837" s="359">
        <f>'[2]III_SAV-Details_NB'!D3843</f>
        <v>0</v>
      </c>
      <c r="F3837" s="490"/>
      <c r="G3837" s="281">
        <f>'[2]III_SAV-Details_NB'!X3843</f>
        <v>0</v>
      </c>
      <c r="H3837" s="281">
        <f t="shared" si="971"/>
        <v>0</v>
      </c>
      <c r="I3837" s="281">
        <f>IF(con_EOGJahr=2025,'[2]III_SAV-Details_NB'!AA3843,IF(con_EOGJahr=2026,'[2]III_SAV-Details_NB'!AB3843,'[2]III_SAV-Details_NB'!AC3843))</f>
        <v>0</v>
      </c>
      <c r="J3837" s="282"/>
      <c r="K3837" s="282"/>
      <c r="L3837" s="282"/>
      <c r="M3837" s="282"/>
      <c r="N3837" s="282"/>
      <c r="O3837" s="282"/>
      <c r="P3837" s="52">
        <f t="shared" si="972"/>
        <v>0</v>
      </c>
      <c r="Q3837" s="60"/>
      <c r="R3837" s="53">
        <f t="shared" si="978"/>
        <v>0</v>
      </c>
      <c r="S3837" s="59"/>
      <c r="T3837" s="61"/>
      <c r="U3837" s="342" t="str">
        <f t="shared" si="982"/>
        <v>k.A.</v>
      </c>
      <c r="V3837" s="343" t="str">
        <f t="shared" si="979"/>
        <v>k.A.</v>
      </c>
      <c r="W3837" s="343" t="str">
        <f>IFERROR(IF(OR($D3837="",$E3837=0,con_Ende=0),"k.A.",IF(VLOOKUP($D3837,rng_ND,5,0)="Nein",VLOOKUP($D3837,rng_ND,2,FALSE),MIN(VLOOKUP($D3837,rng_ND,2,FALSE),A_Stammdaten!$B$19-D_SAV!$E3837+1))),"k.A.")</f>
        <v>k.A.</v>
      </c>
      <c r="X3837" s="343" t="str">
        <f t="shared" si="980"/>
        <v>k.A.</v>
      </c>
      <c r="Y3837" s="62"/>
      <c r="Z3837" s="48">
        <f t="shared" si="981"/>
        <v>0</v>
      </c>
      <c r="AA3837" s="457"/>
      <c r="AB3837" s="55">
        <f t="shared" si="973"/>
        <v>0</v>
      </c>
      <c r="AC3837" s="55">
        <f>IF(A_Stammdaten!$B$25="ja",D_SAV!AA3837,D_SAV!AB3837)</f>
        <v>0</v>
      </c>
      <c r="AD3837" s="478">
        <f>IF(AC3837=0,0,IF(U3837-(con_EOGJahr-D_SAV!E3837)&lt;=0,AC3837,AC3837/V3837))</f>
        <v>0</v>
      </c>
      <c r="AE3837" s="478">
        <f>IFERROR(IF(AND(VLOOKUP(D3837,rng_ND,5,FALSE)="Ja",D_SAV!T3837="degressiv"),D_SAV!AC3837*Y3837/100,0),0)</f>
        <v>0</v>
      </c>
      <c r="AF3837" s="55">
        <f>IFERROR(IF(VLOOKUP(D3837,rng_ND,5,FALSE)="Ja",MAX(D_SAV!AD3837:AE3837),D_SAV!AD3837),0)</f>
        <v>0</v>
      </c>
      <c r="AG3837" s="55">
        <f t="shared" si="974"/>
        <v>0</v>
      </c>
      <c r="AH3837" s="55">
        <f t="shared" si="975"/>
        <v>0</v>
      </c>
      <c r="AI3837" s="55">
        <f t="shared" si="976"/>
        <v>0</v>
      </c>
      <c r="AJ3837" s="55">
        <f t="shared" si="977"/>
        <v>0</v>
      </c>
      <c r="AK3837" s="55">
        <f t="shared" si="968"/>
        <v>0</v>
      </c>
      <c r="AL3837" s="55">
        <f t="shared" si="969"/>
        <v>0</v>
      </c>
      <c r="AM3837" s="55">
        <f t="shared" si="970"/>
        <v>0</v>
      </c>
    </row>
    <row r="3838" spans="1:39" x14ac:dyDescent="0.25">
      <c r="A3838" s="47">
        <v>3834</v>
      </c>
      <c r="B3838" s="358" t="str">
        <f>IF(AND(E3838&lt;&gt;0,D3838&lt;&gt;0,F3838&lt;&gt;0),IF(C3838&lt;&gt;0,CONCATENATE(C3838,"-AGr",VLOOKUP(D3838,Listen!$A$2:$G$45,7,FALSE),"-",E3838,"-",F3838,),CONCATENATE("AGr",VLOOKUP(D3838,Listen!$A$2:$G$45,7,FALSE),"-",E3838,"-",F3838)),"keine vollständige ID")</f>
        <v>keine vollständige ID</v>
      </c>
      <c r="C3838" s="359">
        <f>'[2]III_SAV-Details_NB'!B3844</f>
        <v>0</v>
      </c>
      <c r="D3838" s="359">
        <f>'[2]III_SAV-Details_NB'!C3844</f>
        <v>0</v>
      </c>
      <c r="E3838" s="359">
        <f>'[2]III_SAV-Details_NB'!D3844</f>
        <v>0</v>
      </c>
      <c r="F3838" s="490"/>
      <c r="G3838" s="281">
        <f>'[2]III_SAV-Details_NB'!X3844</f>
        <v>0</v>
      </c>
      <c r="H3838" s="281">
        <f t="shared" si="971"/>
        <v>0</v>
      </c>
      <c r="I3838" s="281">
        <f>IF(con_EOGJahr=2025,'[2]III_SAV-Details_NB'!AA3844,IF(con_EOGJahr=2026,'[2]III_SAV-Details_NB'!AB3844,'[2]III_SAV-Details_NB'!AC3844))</f>
        <v>0</v>
      </c>
      <c r="J3838" s="282"/>
      <c r="K3838" s="282"/>
      <c r="L3838" s="282"/>
      <c r="M3838" s="282"/>
      <c r="N3838" s="282"/>
      <c r="O3838" s="282"/>
      <c r="P3838" s="52">
        <f t="shared" si="972"/>
        <v>0</v>
      </c>
      <c r="Q3838" s="60"/>
      <c r="R3838" s="53">
        <f t="shared" si="978"/>
        <v>0</v>
      </c>
      <c r="S3838" s="59"/>
      <c r="T3838" s="61"/>
      <c r="U3838" s="342" t="str">
        <f t="shared" si="982"/>
        <v>k.A.</v>
      </c>
      <c r="V3838" s="343" t="str">
        <f t="shared" si="979"/>
        <v>k.A.</v>
      </c>
      <c r="W3838" s="343" t="str">
        <f>IFERROR(IF(OR($D3838="",$E3838=0,con_Ende=0),"k.A.",IF(VLOOKUP($D3838,rng_ND,5,0)="Nein",VLOOKUP($D3838,rng_ND,2,FALSE),MIN(VLOOKUP($D3838,rng_ND,2,FALSE),A_Stammdaten!$B$19-D_SAV!$E3838+1))),"k.A.")</f>
        <v>k.A.</v>
      </c>
      <c r="X3838" s="343" t="str">
        <f t="shared" si="980"/>
        <v>k.A.</v>
      </c>
      <c r="Y3838" s="62"/>
      <c r="Z3838" s="48">
        <f t="shared" si="981"/>
        <v>0</v>
      </c>
      <c r="AA3838" s="457"/>
      <c r="AB3838" s="55">
        <f t="shared" si="973"/>
        <v>0</v>
      </c>
      <c r="AC3838" s="55">
        <f>IF(A_Stammdaten!$B$25="ja",D_SAV!AA3838,D_SAV!AB3838)</f>
        <v>0</v>
      </c>
      <c r="AD3838" s="478">
        <f>IF(AC3838=0,0,IF(U3838-(con_EOGJahr-D_SAV!E3838)&lt;=0,AC3838,AC3838/V3838))</f>
        <v>0</v>
      </c>
      <c r="AE3838" s="478">
        <f>IFERROR(IF(AND(VLOOKUP(D3838,rng_ND,5,FALSE)="Ja",D_SAV!T3838="degressiv"),D_SAV!AC3838*Y3838/100,0),0)</f>
        <v>0</v>
      </c>
      <c r="AF3838" s="55">
        <f>IFERROR(IF(VLOOKUP(D3838,rng_ND,5,FALSE)="Ja",MAX(D_SAV!AD3838:AE3838),D_SAV!AD3838),0)</f>
        <v>0</v>
      </c>
      <c r="AG3838" s="55">
        <f t="shared" si="974"/>
        <v>0</v>
      </c>
      <c r="AH3838" s="55">
        <f t="shared" si="975"/>
        <v>0</v>
      </c>
      <c r="AI3838" s="55">
        <f t="shared" si="976"/>
        <v>0</v>
      </c>
      <c r="AJ3838" s="55">
        <f t="shared" si="977"/>
        <v>0</v>
      </c>
      <c r="AK3838" s="55">
        <f t="shared" si="968"/>
        <v>0</v>
      </c>
      <c r="AL3838" s="55">
        <f t="shared" si="969"/>
        <v>0</v>
      </c>
      <c r="AM3838" s="55">
        <f t="shared" si="970"/>
        <v>0</v>
      </c>
    </row>
    <row r="3839" spans="1:39" x14ac:dyDescent="0.25">
      <c r="A3839" s="47">
        <v>3835</v>
      </c>
      <c r="B3839" s="358" t="str">
        <f>IF(AND(E3839&lt;&gt;0,D3839&lt;&gt;0,F3839&lt;&gt;0),IF(C3839&lt;&gt;0,CONCATENATE(C3839,"-AGr",VLOOKUP(D3839,Listen!$A$2:$G$45,7,FALSE),"-",E3839,"-",F3839,),CONCATENATE("AGr",VLOOKUP(D3839,Listen!$A$2:$G$45,7,FALSE),"-",E3839,"-",F3839)),"keine vollständige ID")</f>
        <v>keine vollständige ID</v>
      </c>
      <c r="C3839" s="359">
        <f>'[2]III_SAV-Details_NB'!B3845</f>
        <v>0</v>
      </c>
      <c r="D3839" s="359">
        <f>'[2]III_SAV-Details_NB'!C3845</f>
        <v>0</v>
      </c>
      <c r="E3839" s="359">
        <f>'[2]III_SAV-Details_NB'!D3845</f>
        <v>0</v>
      </c>
      <c r="F3839" s="490"/>
      <c r="G3839" s="281">
        <f>'[2]III_SAV-Details_NB'!X3845</f>
        <v>0</v>
      </c>
      <c r="H3839" s="281">
        <f t="shared" si="971"/>
        <v>0</v>
      </c>
      <c r="I3839" s="281">
        <f>IF(con_EOGJahr=2025,'[2]III_SAV-Details_NB'!AA3845,IF(con_EOGJahr=2026,'[2]III_SAV-Details_NB'!AB3845,'[2]III_SAV-Details_NB'!AC3845))</f>
        <v>0</v>
      </c>
      <c r="J3839" s="282"/>
      <c r="K3839" s="282"/>
      <c r="L3839" s="282"/>
      <c r="M3839" s="282"/>
      <c r="N3839" s="282"/>
      <c r="O3839" s="282"/>
      <c r="P3839" s="52">
        <f t="shared" si="972"/>
        <v>0</v>
      </c>
      <c r="Q3839" s="60"/>
      <c r="R3839" s="53">
        <f t="shared" si="978"/>
        <v>0</v>
      </c>
      <c r="S3839" s="59"/>
      <c r="T3839" s="61"/>
      <c r="U3839" s="342" t="str">
        <f t="shared" si="982"/>
        <v>k.A.</v>
      </c>
      <c r="V3839" s="343" t="str">
        <f t="shared" si="979"/>
        <v>k.A.</v>
      </c>
      <c r="W3839" s="343" t="str">
        <f>IFERROR(IF(OR($D3839="",$E3839=0,con_Ende=0),"k.A.",IF(VLOOKUP($D3839,rng_ND,5,0)="Nein",VLOOKUP($D3839,rng_ND,2,FALSE),MIN(VLOOKUP($D3839,rng_ND,2,FALSE),A_Stammdaten!$B$19-D_SAV!$E3839+1))),"k.A.")</f>
        <v>k.A.</v>
      </c>
      <c r="X3839" s="343" t="str">
        <f t="shared" si="980"/>
        <v>k.A.</v>
      </c>
      <c r="Y3839" s="62"/>
      <c r="Z3839" s="48">
        <f t="shared" si="981"/>
        <v>0</v>
      </c>
      <c r="AA3839" s="457"/>
      <c r="AB3839" s="55">
        <f t="shared" si="973"/>
        <v>0</v>
      </c>
      <c r="AC3839" s="55">
        <f>IF(A_Stammdaten!$B$25="ja",D_SAV!AA3839,D_SAV!AB3839)</f>
        <v>0</v>
      </c>
      <c r="AD3839" s="478">
        <f>IF(AC3839=0,0,IF(U3839-(con_EOGJahr-D_SAV!E3839)&lt;=0,AC3839,AC3839/V3839))</f>
        <v>0</v>
      </c>
      <c r="AE3839" s="478">
        <f>IFERROR(IF(AND(VLOOKUP(D3839,rng_ND,5,FALSE)="Ja",D_SAV!T3839="degressiv"),D_SAV!AC3839*Y3839/100,0),0)</f>
        <v>0</v>
      </c>
      <c r="AF3839" s="55">
        <f>IFERROR(IF(VLOOKUP(D3839,rng_ND,5,FALSE)="Ja",MAX(D_SAV!AD3839:AE3839),D_SAV!AD3839),0)</f>
        <v>0</v>
      </c>
      <c r="AG3839" s="55">
        <f t="shared" si="974"/>
        <v>0</v>
      </c>
      <c r="AH3839" s="55">
        <f t="shared" si="975"/>
        <v>0</v>
      </c>
      <c r="AI3839" s="55">
        <f t="shared" si="976"/>
        <v>0</v>
      </c>
      <c r="AJ3839" s="55">
        <f t="shared" si="977"/>
        <v>0</v>
      </c>
      <c r="AK3839" s="55">
        <f t="shared" si="968"/>
        <v>0</v>
      </c>
      <c r="AL3839" s="55">
        <f t="shared" si="969"/>
        <v>0</v>
      </c>
      <c r="AM3839" s="55">
        <f t="shared" si="970"/>
        <v>0</v>
      </c>
    </row>
    <row r="3840" spans="1:39" x14ac:dyDescent="0.25">
      <c r="A3840" s="47">
        <v>3836</v>
      </c>
      <c r="B3840" s="358" t="str">
        <f>IF(AND(E3840&lt;&gt;0,D3840&lt;&gt;0,F3840&lt;&gt;0),IF(C3840&lt;&gt;0,CONCATENATE(C3840,"-AGr",VLOOKUP(D3840,Listen!$A$2:$G$45,7,FALSE),"-",E3840,"-",F3840,),CONCATENATE("AGr",VLOOKUP(D3840,Listen!$A$2:$G$45,7,FALSE),"-",E3840,"-",F3840)),"keine vollständige ID")</f>
        <v>keine vollständige ID</v>
      </c>
      <c r="C3840" s="359">
        <f>'[2]III_SAV-Details_NB'!B3846</f>
        <v>0</v>
      </c>
      <c r="D3840" s="359">
        <f>'[2]III_SAV-Details_NB'!C3846</f>
        <v>0</v>
      </c>
      <c r="E3840" s="359">
        <f>'[2]III_SAV-Details_NB'!D3846</f>
        <v>0</v>
      </c>
      <c r="F3840" s="490"/>
      <c r="G3840" s="281">
        <f>'[2]III_SAV-Details_NB'!X3846</f>
        <v>0</v>
      </c>
      <c r="H3840" s="281">
        <f t="shared" si="971"/>
        <v>0</v>
      </c>
      <c r="I3840" s="281">
        <f>IF(con_EOGJahr=2025,'[2]III_SAV-Details_NB'!AA3846,IF(con_EOGJahr=2026,'[2]III_SAV-Details_NB'!AB3846,'[2]III_SAV-Details_NB'!AC3846))</f>
        <v>0</v>
      </c>
      <c r="J3840" s="282"/>
      <c r="K3840" s="282"/>
      <c r="L3840" s="282"/>
      <c r="M3840" s="282"/>
      <c r="N3840" s="282"/>
      <c r="O3840" s="282"/>
      <c r="P3840" s="52">
        <f t="shared" si="972"/>
        <v>0</v>
      </c>
      <c r="Q3840" s="60"/>
      <c r="R3840" s="53">
        <f t="shared" si="978"/>
        <v>0</v>
      </c>
      <c r="S3840" s="59"/>
      <c r="T3840" s="61"/>
      <c r="U3840" s="342" t="str">
        <f t="shared" si="982"/>
        <v>k.A.</v>
      </c>
      <c r="V3840" s="343" t="str">
        <f t="shared" si="979"/>
        <v>k.A.</v>
      </c>
      <c r="W3840" s="343" t="str">
        <f>IFERROR(IF(OR($D3840="",$E3840=0,con_Ende=0),"k.A.",IF(VLOOKUP($D3840,rng_ND,5,0)="Nein",VLOOKUP($D3840,rng_ND,2,FALSE),MIN(VLOOKUP($D3840,rng_ND,2,FALSE),A_Stammdaten!$B$19-D_SAV!$E3840+1))),"k.A.")</f>
        <v>k.A.</v>
      </c>
      <c r="X3840" s="343" t="str">
        <f t="shared" si="980"/>
        <v>k.A.</v>
      </c>
      <c r="Y3840" s="62"/>
      <c r="Z3840" s="48">
        <f t="shared" si="981"/>
        <v>0</v>
      </c>
      <c r="AA3840" s="457"/>
      <c r="AB3840" s="55">
        <f t="shared" si="973"/>
        <v>0</v>
      </c>
      <c r="AC3840" s="55">
        <f>IF(A_Stammdaten!$B$25="ja",D_SAV!AA3840,D_SAV!AB3840)</f>
        <v>0</v>
      </c>
      <c r="AD3840" s="478">
        <f>IF(AC3840=0,0,IF(U3840-(con_EOGJahr-D_SAV!E3840)&lt;=0,AC3840,AC3840/V3840))</f>
        <v>0</v>
      </c>
      <c r="AE3840" s="478">
        <f>IFERROR(IF(AND(VLOOKUP(D3840,rng_ND,5,FALSE)="Ja",D_SAV!T3840="degressiv"),D_SAV!AC3840*Y3840/100,0),0)</f>
        <v>0</v>
      </c>
      <c r="AF3840" s="55">
        <f>IFERROR(IF(VLOOKUP(D3840,rng_ND,5,FALSE)="Ja",MAX(D_SAV!AD3840:AE3840),D_SAV!AD3840),0)</f>
        <v>0</v>
      </c>
      <c r="AG3840" s="55">
        <f t="shared" si="974"/>
        <v>0</v>
      </c>
      <c r="AH3840" s="55">
        <f t="shared" si="975"/>
        <v>0</v>
      </c>
      <c r="AI3840" s="55">
        <f t="shared" si="976"/>
        <v>0</v>
      </c>
      <c r="AJ3840" s="55">
        <f t="shared" si="977"/>
        <v>0</v>
      </c>
      <c r="AK3840" s="55">
        <f t="shared" si="968"/>
        <v>0</v>
      </c>
      <c r="AL3840" s="55">
        <f t="shared" si="969"/>
        <v>0</v>
      </c>
      <c r="AM3840" s="55">
        <f t="shared" si="970"/>
        <v>0</v>
      </c>
    </row>
    <row r="3841" spans="1:39" x14ac:dyDescent="0.25">
      <c r="A3841" s="47">
        <v>3837</v>
      </c>
      <c r="B3841" s="358" t="str">
        <f>IF(AND(E3841&lt;&gt;0,D3841&lt;&gt;0,F3841&lt;&gt;0),IF(C3841&lt;&gt;0,CONCATENATE(C3841,"-AGr",VLOOKUP(D3841,Listen!$A$2:$G$45,7,FALSE),"-",E3841,"-",F3841,),CONCATENATE("AGr",VLOOKUP(D3841,Listen!$A$2:$G$45,7,FALSE),"-",E3841,"-",F3841)),"keine vollständige ID")</f>
        <v>keine vollständige ID</v>
      </c>
      <c r="C3841" s="359">
        <f>'[2]III_SAV-Details_NB'!B3847</f>
        <v>0</v>
      </c>
      <c r="D3841" s="359">
        <f>'[2]III_SAV-Details_NB'!C3847</f>
        <v>0</v>
      </c>
      <c r="E3841" s="359">
        <f>'[2]III_SAV-Details_NB'!D3847</f>
        <v>0</v>
      </c>
      <c r="F3841" s="490"/>
      <c r="G3841" s="281">
        <f>'[2]III_SAV-Details_NB'!X3847</f>
        <v>0</v>
      </c>
      <c r="H3841" s="281">
        <f t="shared" si="971"/>
        <v>0</v>
      </c>
      <c r="I3841" s="281">
        <f>IF(con_EOGJahr=2025,'[2]III_SAV-Details_NB'!AA3847,IF(con_EOGJahr=2026,'[2]III_SAV-Details_NB'!AB3847,'[2]III_SAV-Details_NB'!AC3847))</f>
        <v>0</v>
      </c>
      <c r="J3841" s="282"/>
      <c r="K3841" s="282"/>
      <c r="L3841" s="282"/>
      <c r="M3841" s="282"/>
      <c r="N3841" s="282"/>
      <c r="O3841" s="282"/>
      <c r="P3841" s="52">
        <f t="shared" si="972"/>
        <v>0</v>
      </c>
      <c r="Q3841" s="60"/>
      <c r="R3841" s="53">
        <f t="shared" si="978"/>
        <v>0</v>
      </c>
      <c r="S3841" s="59"/>
      <c r="T3841" s="61"/>
      <c r="U3841" s="342" t="str">
        <f t="shared" si="982"/>
        <v>k.A.</v>
      </c>
      <c r="V3841" s="343" t="str">
        <f t="shared" si="979"/>
        <v>k.A.</v>
      </c>
      <c r="W3841" s="343" t="str">
        <f>IFERROR(IF(OR($D3841="",$E3841=0,con_Ende=0),"k.A.",IF(VLOOKUP($D3841,rng_ND,5,0)="Nein",VLOOKUP($D3841,rng_ND,2,FALSE),MIN(VLOOKUP($D3841,rng_ND,2,FALSE),A_Stammdaten!$B$19-D_SAV!$E3841+1))),"k.A.")</f>
        <v>k.A.</v>
      </c>
      <c r="X3841" s="343" t="str">
        <f t="shared" si="980"/>
        <v>k.A.</v>
      </c>
      <c r="Y3841" s="62"/>
      <c r="Z3841" s="48">
        <f t="shared" si="981"/>
        <v>0</v>
      </c>
      <c r="AA3841" s="457"/>
      <c r="AB3841" s="55">
        <f t="shared" si="973"/>
        <v>0</v>
      </c>
      <c r="AC3841" s="55">
        <f>IF(A_Stammdaten!$B$25="ja",D_SAV!AA3841,D_SAV!AB3841)</f>
        <v>0</v>
      </c>
      <c r="AD3841" s="478">
        <f>IF(AC3841=0,0,IF(U3841-(con_EOGJahr-D_SAV!E3841)&lt;=0,AC3841,AC3841/V3841))</f>
        <v>0</v>
      </c>
      <c r="AE3841" s="478">
        <f>IFERROR(IF(AND(VLOOKUP(D3841,rng_ND,5,FALSE)="Ja",D_SAV!T3841="degressiv"),D_SAV!AC3841*Y3841/100,0),0)</f>
        <v>0</v>
      </c>
      <c r="AF3841" s="55">
        <f>IFERROR(IF(VLOOKUP(D3841,rng_ND,5,FALSE)="Ja",MAX(D_SAV!AD3841:AE3841),D_SAV!AD3841),0)</f>
        <v>0</v>
      </c>
      <c r="AG3841" s="55">
        <f t="shared" si="974"/>
        <v>0</v>
      </c>
      <c r="AH3841" s="55">
        <f t="shared" si="975"/>
        <v>0</v>
      </c>
      <c r="AI3841" s="55">
        <f t="shared" si="976"/>
        <v>0</v>
      </c>
      <c r="AJ3841" s="55">
        <f t="shared" si="977"/>
        <v>0</v>
      </c>
      <c r="AK3841" s="55">
        <f t="shared" si="968"/>
        <v>0</v>
      </c>
      <c r="AL3841" s="55">
        <f t="shared" si="969"/>
        <v>0</v>
      </c>
      <c r="AM3841" s="55">
        <f t="shared" si="970"/>
        <v>0</v>
      </c>
    </row>
    <row r="3842" spans="1:39" x14ac:dyDescent="0.25">
      <c r="A3842" s="47">
        <v>3838</v>
      </c>
      <c r="B3842" s="358" t="str">
        <f>IF(AND(E3842&lt;&gt;0,D3842&lt;&gt;0,F3842&lt;&gt;0),IF(C3842&lt;&gt;0,CONCATENATE(C3842,"-AGr",VLOOKUP(D3842,Listen!$A$2:$G$45,7,FALSE),"-",E3842,"-",F3842,),CONCATENATE("AGr",VLOOKUP(D3842,Listen!$A$2:$G$45,7,FALSE),"-",E3842,"-",F3842)),"keine vollständige ID")</f>
        <v>keine vollständige ID</v>
      </c>
      <c r="C3842" s="359">
        <f>'[2]III_SAV-Details_NB'!B3848</f>
        <v>0</v>
      </c>
      <c r="D3842" s="359">
        <f>'[2]III_SAV-Details_NB'!C3848</f>
        <v>0</v>
      </c>
      <c r="E3842" s="359">
        <f>'[2]III_SAV-Details_NB'!D3848</f>
        <v>0</v>
      </c>
      <c r="F3842" s="490"/>
      <c r="G3842" s="281">
        <f>'[2]III_SAV-Details_NB'!X3848</f>
        <v>0</v>
      </c>
      <c r="H3842" s="281">
        <f t="shared" si="971"/>
        <v>0</v>
      </c>
      <c r="I3842" s="281">
        <f>IF(con_EOGJahr=2025,'[2]III_SAV-Details_NB'!AA3848,IF(con_EOGJahr=2026,'[2]III_SAV-Details_NB'!AB3848,'[2]III_SAV-Details_NB'!AC3848))</f>
        <v>0</v>
      </c>
      <c r="J3842" s="282"/>
      <c r="K3842" s="282"/>
      <c r="L3842" s="282"/>
      <c r="M3842" s="282"/>
      <c r="N3842" s="282"/>
      <c r="O3842" s="282"/>
      <c r="P3842" s="52">
        <f t="shared" si="972"/>
        <v>0</v>
      </c>
      <c r="Q3842" s="60"/>
      <c r="R3842" s="53">
        <f t="shared" si="978"/>
        <v>0</v>
      </c>
      <c r="S3842" s="59"/>
      <c r="T3842" s="61"/>
      <c r="U3842" s="342" t="str">
        <f t="shared" si="982"/>
        <v>k.A.</v>
      </c>
      <c r="V3842" s="343" t="str">
        <f t="shared" si="979"/>
        <v>k.A.</v>
      </c>
      <c r="W3842" s="343" t="str">
        <f>IFERROR(IF(OR($D3842="",$E3842=0,con_Ende=0),"k.A.",IF(VLOOKUP($D3842,rng_ND,5,0)="Nein",VLOOKUP($D3842,rng_ND,2,FALSE),MIN(VLOOKUP($D3842,rng_ND,2,FALSE),A_Stammdaten!$B$19-D_SAV!$E3842+1))),"k.A.")</f>
        <v>k.A.</v>
      </c>
      <c r="X3842" s="343" t="str">
        <f t="shared" si="980"/>
        <v>k.A.</v>
      </c>
      <c r="Y3842" s="62"/>
      <c r="Z3842" s="48">
        <f t="shared" si="981"/>
        <v>0</v>
      </c>
      <c r="AA3842" s="457"/>
      <c r="AB3842" s="55">
        <f t="shared" si="973"/>
        <v>0</v>
      </c>
      <c r="AC3842" s="55">
        <f>IF(A_Stammdaten!$B$25="ja",D_SAV!AA3842,D_SAV!AB3842)</f>
        <v>0</v>
      </c>
      <c r="AD3842" s="478">
        <f>IF(AC3842=0,0,IF(U3842-(con_EOGJahr-D_SAV!E3842)&lt;=0,AC3842,AC3842/V3842))</f>
        <v>0</v>
      </c>
      <c r="AE3842" s="478">
        <f>IFERROR(IF(AND(VLOOKUP(D3842,rng_ND,5,FALSE)="Ja",D_SAV!T3842="degressiv"),D_SAV!AC3842*Y3842/100,0),0)</f>
        <v>0</v>
      </c>
      <c r="AF3842" s="55">
        <f>IFERROR(IF(VLOOKUP(D3842,rng_ND,5,FALSE)="Ja",MAX(D_SAV!AD3842:AE3842),D_SAV!AD3842),0)</f>
        <v>0</v>
      </c>
      <c r="AG3842" s="55">
        <f t="shared" si="974"/>
        <v>0</v>
      </c>
      <c r="AH3842" s="55">
        <f t="shared" si="975"/>
        <v>0</v>
      </c>
      <c r="AI3842" s="55">
        <f t="shared" si="976"/>
        <v>0</v>
      </c>
      <c r="AJ3842" s="55">
        <f t="shared" si="977"/>
        <v>0</v>
      </c>
      <c r="AK3842" s="55">
        <f t="shared" si="968"/>
        <v>0</v>
      </c>
      <c r="AL3842" s="55">
        <f t="shared" si="969"/>
        <v>0</v>
      </c>
      <c r="AM3842" s="55">
        <f t="shared" si="970"/>
        <v>0</v>
      </c>
    </row>
    <row r="3843" spans="1:39" x14ac:dyDescent="0.25">
      <c r="A3843" s="47">
        <v>3839</v>
      </c>
      <c r="B3843" s="358" t="str">
        <f>IF(AND(E3843&lt;&gt;0,D3843&lt;&gt;0,F3843&lt;&gt;0),IF(C3843&lt;&gt;0,CONCATENATE(C3843,"-AGr",VLOOKUP(D3843,Listen!$A$2:$G$45,7,FALSE),"-",E3843,"-",F3843,),CONCATENATE("AGr",VLOOKUP(D3843,Listen!$A$2:$G$45,7,FALSE),"-",E3843,"-",F3843)),"keine vollständige ID")</f>
        <v>keine vollständige ID</v>
      </c>
      <c r="C3843" s="359">
        <f>'[2]III_SAV-Details_NB'!B3849</f>
        <v>0</v>
      </c>
      <c r="D3843" s="359">
        <f>'[2]III_SAV-Details_NB'!C3849</f>
        <v>0</v>
      </c>
      <c r="E3843" s="359">
        <f>'[2]III_SAV-Details_NB'!D3849</f>
        <v>0</v>
      </c>
      <c r="F3843" s="490"/>
      <c r="G3843" s="281">
        <f>'[2]III_SAV-Details_NB'!X3849</f>
        <v>0</v>
      </c>
      <c r="H3843" s="281">
        <f t="shared" si="971"/>
        <v>0</v>
      </c>
      <c r="I3843" s="281">
        <f>IF(con_EOGJahr=2025,'[2]III_SAV-Details_NB'!AA3849,IF(con_EOGJahr=2026,'[2]III_SAV-Details_NB'!AB3849,'[2]III_SAV-Details_NB'!AC3849))</f>
        <v>0</v>
      </c>
      <c r="J3843" s="282"/>
      <c r="K3843" s="282"/>
      <c r="L3843" s="282"/>
      <c r="M3843" s="282"/>
      <c r="N3843" s="282"/>
      <c r="O3843" s="282"/>
      <c r="P3843" s="52">
        <f t="shared" si="972"/>
        <v>0</v>
      </c>
      <c r="Q3843" s="60"/>
      <c r="R3843" s="53">
        <f t="shared" si="978"/>
        <v>0</v>
      </c>
      <c r="S3843" s="59"/>
      <c r="T3843" s="61"/>
      <c r="U3843" s="342" t="str">
        <f t="shared" si="982"/>
        <v>k.A.</v>
      </c>
      <c r="V3843" s="343" t="str">
        <f t="shared" si="979"/>
        <v>k.A.</v>
      </c>
      <c r="W3843" s="343" t="str">
        <f>IFERROR(IF(OR($D3843="",$E3843=0,con_Ende=0),"k.A.",IF(VLOOKUP($D3843,rng_ND,5,0)="Nein",VLOOKUP($D3843,rng_ND,2,FALSE),MIN(VLOOKUP($D3843,rng_ND,2,FALSE),A_Stammdaten!$B$19-D_SAV!$E3843+1))),"k.A.")</f>
        <v>k.A.</v>
      </c>
      <c r="X3843" s="343" t="str">
        <f t="shared" si="980"/>
        <v>k.A.</v>
      </c>
      <c r="Y3843" s="62"/>
      <c r="Z3843" s="48">
        <f t="shared" si="981"/>
        <v>0</v>
      </c>
      <c r="AA3843" s="457"/>
      <c r="AB3843" s="55">
        <f t="shared" si="973"/>
        <v>0</v>
      </c>
      <c r="AC3843" s="55">
        <f>IF(A_Stammdaten!$B$25="ja",D_SAV!AA3843,D_SAV!AB3843)</f>
        <v>0</v>
      </c>
      <c r="AD3843" s="478">
        <f>IF(AC3843=0,0,IF(U3843-(con_EOGJahr-D_SAV!E3843)&lt;=0,AC3843,AC3843/V3843))</f>
        <v>0</v>
      </c>
      <c r="AE3843" s="478">
        <f>IFERROR(IF(AND(VLOOKUP(D3843,rng_ND,5,FALSE)="Ja",D_SAV!T3843="degressiv"),D_SAV!AC3843*Y3843/100,0),0)</f>
        <v>0</v>
      </c>
      <c r="AF3843" s="55">
        <f>IFERROR(IF(VLOOKUP(D3843,rng_ND,5,FALSE)="Ja",MAX(D_SAV!AD3843:AE3843),D_SAV!AD3843),0)</f>
        <v>0</v>
      </c>
      <c r="AG3843" s="55">
        <f t="shared" si="974"/>
        <v>0</v>
      </c>
      <c r="AH3843" s="55">
        <f t="shared" si="975"/>
        <v>0</v>
      </c>
      <c r="AI3843" s="55">
        <f t="shared" si="976"/>
        <v>0</v>
      </c>
      <c r="AJ3843" s="55">
        <f t="shared" si="977"/>
        <v>0</v>
      </c>
      <c r="AK3843" s="55">
        <f t="shared" si="968"/>
        <v>0</v>
      </c>
      <c r="AL3843" s="55">
        <f t="shared" si="969"/>
        <v>0</v>
      </c>
      <c r="AM3843" s="55">
        <f t="shared" si="970"/>
        <v>0</v>
      </c>
    </row>
    <row r="3844" spans="1:39" x14ac:dyDescent="0.25">
      <c r="A3844" s="47">
        <v>3840</v>
      </c>
      <c r="B3844" s="358" t="str">
        <f>IF(AND(E3844&lt;&gt;0,D3844&lt;&gt;0,F3844&lt;&gt;0),IF(C3844&lt;&gt;0,CONCATENATE(C3844,"-AGr",VLOOKUP(D3844,Listen!$A$2:$G$45,7,FALSE),"-",E3844,"-",F3844,),CONCATENATE("AGr",VLOOKUP(D3844,Listen!$A$2:$G$45,7,FALSE),"-",E3844,"-",F3844)),"keine vollständige ID")</f>
        <v>keine vollständige ID</v>
      </c>
      <c r="C3844" s="359">
        <f>'[2]III_SAV-Details_NB'!B3850</f>
        <v>0</v>
      </c>
      <c r="D3844" s="359">
        <f>'[2]III_SAV-Details_NB'!C3850</f>
        <v>0</v>
      </c>
      <c r="E3844" s="359">
        <f>'[2]III_SAV-Details_NB'!D3850</f>
        <v>0</v>
      </c>
      <c r="F3844" s="490"/>
      <c r="G3844" s="281">
        <f>'[2]III_SAV-Details_NB'!X3850</f>
        <v>0</v>
      </c>
      <c r="H3844" s="281">
        <f t="shared" si="971"/>
        <v>0</v>
      </c>
      <c r="I3844" s="281">
        <f>IF(con_EOGJahr=2025,'[2]III_SAV-Details_NB'!AA3850,IF(con_EOGJahr=2026,'[2]III_SAV-Details_NB'!AB3850,'[2]III_SAV-Details_NB'!AC3850))</f>
        <v>0</v>
      </c>
      <c r="J3844" s="282"/>
      <c r="K3844" s="282"/>
      <c r="L3844" s="282"/>
      <c r="M3844" s="282"/>
      <c r="N3844" s="282"/>
      <c r="O3844" s="282"/>
      <c r="P3844" s="52">
        <f t="shared" si="972"/>
        <v>0</v>
      </c>
      <c r="Q3844" s="60"/>
      <c r="R3844" s="53">
        <f t="shared" si="978"/>
        <v>0</v>
      </c>
      <c r="S3844" s="59"/>
      <c r="T3844" s="61"/>
      <c r="U3844" s="342" t="str">
        <f t="shared" si="982"/>
        <v>k.A.</v>
      </c>
      <c r="V3844" s="343" t="str">
        <f t="shared" si="979"/>
        <v>k.A.</v>
      </c>
      <c r="W3844" s="343" t="str">
        <f>IFERROR(IF(OR($D3844="",$E3844=0,con_Ende=0),"k.A.",IF(VLOOKUP($D3844,rng_ND,5,0)="Nein",VLOOKUP($D3844,rng_ND,2,FALSE),MIN(VLOOKUP($D3844,rng_ND,2,FALSE),A_Stammdaten!$B$19-D_SAV!$E3844+1))),"k.A.")</f>
        <v>k.A.</v>
      </c>
      <c r="X3844" s="343" t="str">
        <f t="shared" si="980"/>
        <v>k.A.</v>
      </c>
      <c r="Y3844" s="62"/>
      <c r="Z3844" s="48">
        <f t="shared" si="981"/>
        <v>0</v>
      </c>
      <c r="AA3844" s="457"/>
      <c r="AB3844" s="55">
        <f t="shared" si="973"/>
        <v>0</v>
      </c>
      <c r="AC3844" s="55">
        <f>IF(A_Stammdaten!$B$25="ja",D_SAV!AA3844,D_SAV!AB3844)</f>
        <v>0</v>
      </c>
      <c r="AD3844" s="478">
        <f>IF(AC3844=0,0,IF(U3844-(con_EOGJahr-D_SAV!E3844)&lt;=0,AC3844,AC3844/V3844))</f>
        <v>0</v>
      </c>
      <c r="AE3844" s="478">
        <f>IFERROR(IF(AND(VLOOKUP(D3844,rng_ND,5,FALSE)="Ja",D_SAV!T3844="degressiv"),D_SAV!AC3844*Y3844/100,0),0)</f>
        <v>0</v>
      </c>
      <c r="AF3844" s="55">
        <f>IFERROR(IF(VLOOKUP(D3844,rng_ND,5,FALSE)="Ja",MAX(D_SAV!AD3844:AE3844),D_SAV!AD3844),0)</f>
        <v>0</v>
      </c>
      <c r="AG3844" s="55">
        <f t="shared" si="974"/>
        <v>0</v>
      </c>
      <c r="AH3844" s="55">
        <f t="shared" si="975"/>
        <v>0</v>
      </c>
      <c r="AI3844" s="55">
        <f t="shared" si="976"/>
        <v>0</v>
      </c>
      <c r="AJ3844" s="55">
        <f t="shared" si="977"/>
        <v>0</v>
      </c>
      <c r="AK3844" s="55">
        <f t="shared" si="968"/>
        <v>0</v>
      </c>
      <c r="AL3844" s="55">
        <f t="shared" si="969"/>
        <v>0</v>
      </c>
      <c r="AM3844" s="55">
        <f t="shared" si="970"/>
        <v>0</v>
      </c>
    </row>
    <row r="3845" spans="1:39" x14ac:dyDescent="0.25">
      <c r="A3845" s="47">
        <v>3841</v>
      </c>
      <c r="B3845" s="358" t="str">
        <f>IF(AND(E3845&lt;&gt;0,D3845&lt;&gt;0,F3845&lt;&gt;0),IF(C3845&lt;&gt;0,CONCATENATE(C3845,"-AGr",VLOOKUP(D3845,Listen!$A$2:$G$45,7,FALSE),"-",E3845,"-",F3845,),CONCATENATE("AGr",VLOOKUP(D3845,Listen!$A$2:$G$45,7,FALSE),"-",E3845,"-",F3845)),"keine vollständige ID")</f>
        <v>keine vollständige ID</v>
      </c>
      <c r="C3845" s="359">
        <f>'[2]III_SAV-Details_NB'!B3851</f>
        <v>0</v>
      </c>
      <c r="D3845" s="359">
        <f>'[2]III_SAV-Details_NB'!C3851</f>
        <v>0</v>
      </c>
      <c r="E3845" s="359">
        <f>'[2]III_SAV-Details_NB'!D3851</f>
        <v>0</v>
      </c>
      <c r="F3845" s="490"/>
      <c r="G3845" s="281">
        <f>'[2]III_SAV-Details_NB'!X3851</f>
        <v>0</v>
      </c>
      <c r="H3845" s="281">
        <f t="shared" si="971"/>
        <v>0</v>
      </c>
      <c r="I3845" s="281">
        <f>IF(con_EOGJahr=2025,'[2]III_SAV-Details_NB'!AA3851,IF(con_EOGJahr=2026,'[2]III_SAV-Details_NB'!AB3851,'[2]III_SAV-Details_NB'!AC3851))</f>
        <v>0</v>
      </c>
      <c r="J3845" s="282"/>
      <c r="K3845" s="282"/>
      <c r="L3845" s="282"/>
      <c r="M3845" s="282"/>
      <c r="N3845" s="282"/>
      <c r="O3845" s="282"/>
      <c r="P3845" s="52">
        <f t="shared" si="972"/>
        <v>0</v>
      </c>
      <c r="Q3845" s="60"/>
      <c r="R3845" s="53">
        <f t="shared" si="978"/>
        <v>0</v>
      </c>
      <c r="S3845" s="59"/>
      <c r="T3845" s="61"/>
      <c r="U3845" s="342" t="str">
        <f t="shared" si="982"/>
        <v>k.A.</v>
      </c>
      <c r="V3845" s="343" t="str">
        <f t="shared" si="979"/>
        <v>k.A.</v>
      </c>
      <c r="W3845" s="343" t="str">
        <f>IFERROR(IF(OR($D3845="",$E3845=0,con_Ende=0),"k.A.",IF(VLOOKUP($D3845,rng_ND,5,0)="Nein",VLOOKUP($D3845,rng_ND,2,FALSE),MIN(VLOOKUP($D3845,rng_ND,2,FALSE),A_Stammdaten!$B$19-D_SAV!$E3845+1))),"k.A.")</f>
        <v>k.A.</v>
      </c>
      <c r="X3845" s="343" t="str">
        <f t="shared" si="980"/>
        <v>k.A.</v>
      </c>
      <c r="Y3845" s="62"/>
      <c r="Z3845" s="48">
        <f t="shared" si="981"/>
        <v>0</v>
      </c>
      <c r="AA3845" s="457"/>
      <c r="AB3845" s="55">
        <f t="shared" si="973"/>
        <v>0</v>
      </c>
      <c r="AC3845" s="55">
        <f>IF(A_Stammdaten!$B$25="ja",D_SAV!AA3845,D_SAV!AB3845)</f>
        <v>0</v>
      </c>
      <c r="AD3845" s="478">
        <f>IF(AC3845=0,0,IF(U3845-(con_EOGJahr-D_SAV!E3845)&lt;=0,AC3845,AC3845/V3845))</f>
        <v>0</v>
      </c>
      <c r="AE3845" s="478">
        <f>IFERROR(IF(AND(VLOOKUP(D3845,rng_ND,5,FALSE)="Ja",D_SAV!T3845="degressiv"),D_SAV!AC3845*Y3845/100,0),0)</f>
        <v>0</v>
      </c>
      <c r="AF3845" s="55">
        <f>IFERROR(IF(VLOOKUP(D3845,rng_ND,5,FALSE)="Ja",MAX(D_SAV!AD3845:AE3845),D_SAV!AD3845),0)</f>
        <v>0</v>
      </c>
      <c r="AG3845" s="55">
        <f t="shared" si="974"/>
        <v>0</v>
      </c>
      <c r="AH3845" s="55">
        <f t="shared" si="975"/>
        <v>0</v>
      </c>
      <c r="AI3845" s="55">
        <f t="shared" si="976"/>
        <v>0</v>
      </c>
      <c r="AJ3845" s="55">
        <f t="shared" si="977"/>
        <v>0</v>
      </c>
      <c r="AK3845" s="55">
        <f t="shared" ref="AK3845:AK3908" si="983">IF($E3845&gt;=2006,AC3845,con_EKQ*AH3845+(1-con_EKQ)*AC3845)</f>
        <v>0</v>
      </c>
      <c r="AL3845" s="55">
        <f t="shared" ref="AL3845:AL3908" si="984">IF($E3845&gt;=2006,AF3845,con_EKQ*AI3845+(1-con_EKQ)*AF3845)</f>
        <v>0</v>
      </c>
      <c r="AM3845" s="55">
        <f t="shared" ref="AM3845:AM3908" si="985">IF($E3845&gt;=2006,AG3845,con_EKQ*AJ3845+(1-con_EKQ)*AG3845)</f>
        <v>0</v>
      </c>
    </row>
    <row r="3846" spans="1:39" x14ac:dyDescent="0.25">
      <c r="A3846" s="47">
        <v>3842</v>
      </c>
      <c r="B3846" s="358" t="str">
        <f>IF(AND(E3846&lt;&gt;0,D3846&lt;&gt;0,F3846&lt;&gt;0),IF(C3846&lt;&gt;0,CONCATENATE(C3846,"-AGr",VLOOKUP(D3846,Listen!$A$2:$G$45,7,FALSE),"-",E3846,"-",F3846,),CONCATENATE("AGr",VLOOKUP(D3846,Listen!$A$2:$G$45,7,FALSE),"-",E3846,"-",F3846)),"keine vollständige ID")</f>
        <v>keine vollständige ID</v>
      </c>
      <c r="C3846" s="359">
        <f>'[2]III_SAV-Details_NB'!B3852</f>
        <v>0</v>
      </c>
      <c r="D3846" s="359">
        <f>'[2]III_SAV-Details_NB'!C3852</f>
        <v>0</v>
      </c>
      <c r="E3846" s="359">
        <f>'[2]III_SAV-Details_NB'!D3852</f>
        <v>0</v>
      </c>
      <c r="F3846" s="490"/>
      <c r="G3846" s="281">
        <f>'[2]III_SAV-Details_NB'!X3852</f>
        <v>0</v>
      </c>
      <c r="H3846" s="281">
        <f t="shared" ref="H3846:H3909" si="986">+G3846</f>
        <v>0</v>
      </c>
      <c r="I3846" s="281">
        <f>IF(con_EOGJahr=2025,'[2]III_SAV-Details_NB'!AA3852,IF(con_EOGJahr=2026,'[2]III_SAV-Details_NB'!AB3852,'[2]III_SAV-Details_NB'!AC3852))</f>
        <v>0</v>
      </c>
      <c r="J3846" s="282"/>
      <c r="K3846" s="282"/>
      <c r="L3846" s="282"/>
      <c r="M3846" s="282"/>
      <c r="N3846" s="282"/>
      <c r="O3846" s="282"/>
      <c r="P3846" s="52">
        <f t="shared" ref="P3846:P3909" si="987">SUM(I3846:O3846)</f>
        <v>0</v>
      </c>
      <c r="Q3846" s="60"/>
      <c r="R3846" s="53">
        <f t="shared" si="978"/>
        <v>0</v>
      </c>
      <c r="S3846" s="59"/>
      <c r="T3846" s="61"/>
      <c r="U3846" s="342" t="str">
        <f t="shared" si="982"/>
        <v>k.A.</v>
      </c>
      <c r="V3846" s="343" t="str">
        <f t="shared" si="979"/>
        <v>k.A.</v>
      </c>
      <c r="W3846" s="343" t="str">
        <f>IFERROR(IF(OR($D3846="",$E3846=0,con_Ende=0),"k.A.",IF(VLOOKUP($D3846,rng_ND,5,0)="Nein",VLOOKUP($D3846,rng_ND,2,FALSE),MIN(VLOOKUP($D3846,rng_ND,2,FALSE),A_Stammdaten!$B$19-D_SAV!$E3846+1))),"k.A.")</f>
        <v>k.A.</v>
      </c>
      <c r="X3846" s="343" t="str">
        <f t="shared" si="980"/>
        <v>k.A.</v>
      </c>
      <c r="Y3846" s="62"/>
      <c r="Z3846" s="48">
        <f t="shared" si="981"/>
        <v>0</v>
      </c>
      <c r="AA3846" s="457"/>
      <c r="AB3846" s="55">
        <f t="shared" ref="AB3846:AB3909" si="988">R3846</f>
        <v>0</v>
      </c>
      <c r="AC3846" s="55">
        <f>IF(A_Stammdaten!$B$25="ja",D_SAV!AA3846,D_SAV!AB3846)</f>
        <v>0</v>
      </c>
      <c r="AD3846" s="478">
        <f>IF(AC3846=0,0,IF(U3846-(con_EOGJahr-D_SAV!E3846)&lt;=0,AC3846,AC3846/V3846))</f>
        <v>0</v>
      </c>
      <c r="AE3846" s="478">
        <f>IFERROR(IF(AND(VLOOKUP(D3846,rng_ND,5,FALSE)="Ja",D_SAV!T3846="degressiv"),D_SAV!AC3846*Y3846/100,0),0)</f>
        <v>0</v>
      </c>
      <c r="AF3846" s="55">
        <f>IFERROR(IF(VLOOKUP(D3846,rng_ND,5,FALSE)="Ja",MAX(D_SAV!AD3846:AE3846),D_SAV!AD3846),0)</f>
        <v>0</v>
      </c>
      <c r="AG3846" s="55">
        <f t="shared" ref="AG3846:AG3909" si="989">AC3846-AF3846</f>
        <v>0</v>
      </c>
      <c r="AH3846" s="55">
        <f t="shared" ref="AH3846:AH3909" si="990">IF($E3846&gt;=2006,0,AC3846*$Z3846)</f>
        <v>0</v>
      </c>
      <c r="AI3846" s="55">
        <f t="shared" ref="AI3846:AI3909" si="991">IF($E3846&gt;=2006,0,AF3846*$Z3846)</f>
        <v>0</v>
      </c>
      <c r="AJ3846" s="55">
        <f t="shared" ref="AJ3846:AJ3909" si="992">IF($E3846&gt;=2006,0,AG3846*$Z3846)</f>
        <v>0</v>
      </c>
      <c r="AK3846" s="55">
        <f t="shared" si="983"/>
        <v>0</v>
      </c>
      <c r="AL3846" s="55">
        <f t="shared" si="984"/>
        <v>0</v>
      </c>
      <c r="AM3846" s="55">
        <f t="shared" si="985"/>
        <v>0</v>
      </c>
    </row>
    <row r="3847" spans="1:39" x14ac:dyDescent="0.25">
      <c r="A3847" s="47">
        <v>3843</v>
      </c>
      <c r="B3847" s="358" t="str">
        <f>IF(AND(E3847&lt;&gt;0,D3847&lt;&gt;0,F3847&lt;&gt;0),IF(C3847&lt;&gt;0,CONCATENATE(C3847,"-AGr",VLOOKUP(D3847,Listen!$A$2:$G$45,7,FALSE),"-",E3847,"-",F3847,),CONCATENATE("AGr",VLOOKUP(D3847,Listen!$A$2:$G$45,7,FALSE),"-",E3847,"-",F3847)),"keine vollständige ID")</f>
        <v>keine vollständige ID</v>
      </c>
      <c r="C3847" s="359">
        <f>'[2]III_SAV-Details_NB'!B3853</f>
        <v>0</v>
      </c>
      <c r="D3847" s="359">
        <f>'[2]III_SAV-Details_NB'!C3853</f>
        <v>0</v>
      </c>
      <c r="E3847" s="359">
        <f>'[2]III_SAV-Details_NB'!D3853</f>
        <v>0</v>
      </c>
      <c r="F3847" s="490"/>
      <c r="G3847" s="281">
        <f>'[2]III_SAV-Details_NB'!X3853</f>
        <v>0</v>
      </c>
      <c r="H3847" s="281">
        <f t="shared" si="986"/>
        <v>0</v>
      </c>
      <c r="I3847" s="281">
        <f>IF(con_EOGJahr=2025,'[2]III_SAV-Details_NB'!AA3853,IF(con_EOGJahr=2026,'[2]III_SAV-Details_NB'!AB3853,'[2]III_SAV-Details_NB'!AC3853))</f>
        <v>0</v>
      </c>
      <c r="J3847" s="282"/>
      <c r="K3847" s="282"/>
      <c r="L3847" s="282"/>
      <c r="M3847" s="282"/>
      <c r="N3847" s="282"/>
      <c r="O3847" s="282"/>
      <c r="P3847" s="52">
        <f t="shared" si="987"/>
        <v>0</v>
      </c>
      <c r="Q3847" s="60"/>
      <c r="R3847" s="53">
        <f t="shared" si="978"/>
        <v>0</v>
      </c>
      <c r="S3847" s="59"/>
      <c r="T3847" s="61"/>
      <c r="U3847" s="342" t="str">
        <f t="shared" si="982"/>
        <v>k.A.</v>
      </c>
      <c r="V3847" s="343" t="str">
        <f t="shared" si="979"/>
        <v>k.A.</v>
      </c>
      <c r="W3847" s="343" t="str">
        <f>IFERROR(IF(OR($D3847="",$E3847=0,con_Ende=0),"k.A.",IF(VLOOKUP($D3847,rng_ND,5,0)="Nein",VLOOKUP($D3847,rng_ND,2,FALSE),MIN(VLOOKUP($D3847,rng_ND,2,FALSE),A_Stammdaten!$B$19-D_SAV!$E3847+1))),"k.A.")</f>
        <v>k.A.</v>
      </c>
      <c r="X3847" s="343" t="str">
        <f t="shared" si="980"/>
        <v>k.A.</v>
      </c>
      <c r="Y3847" s="62"/>
      <c r="Z3847" s="48">
        <f t="shared" si="981"/>
        <v>0</v>
      </c>
      <c r="AA3847" s="457"/>
      <c r="AB3847" s="55">
        <f t="shared" si="988"/>
        <v>0</v>
      </c>
      <c r="AC3847" s="55">
        <f>IF(A_Stammdaten!$B$25="ja",D_SAV!AA3847,D_SAV!AB3847)</f>
        <v>0</v>
      </c>
      <c r="AD3847" s="478">
        <f>IF(AC3847=0,0,IF(U3847-(con_EOGJahr-D_SAV!E3847)&lt;=0,AC3847,AC3847/V3847))</f>
        <v>0</v>
      </c>
      <c r="AE3847" s="478">
        <f>IFERROR(IF(AND(VLOOKUP(D3847,rng_ND,5,FALSE)="Ja",D_SAV!T3847="degressiv"),D_SAV!AC3847*Y3847/100,0),0)</f>
        <v>0</v>
      </c>
      <c r="AF3847" s="55">
        <f>IFERROR(IF(VLOOKUP(D3847,rng_ND,5,FALSE)="Ja",MAX(D_SAV!AD3847:AE3847),D_SAV!AD3847),0)</f>
        <v>0</v>
      </c>
      <c r="AG3847" s="55">
        <f t="shared" si="989"/>
        <v>0</v>
      </c>
      <c r="AH3847" s="55">
        <f t="shared" si="990"/>
        <v>0</v>
      </c>
      <c r="AI3847" s="55">
        <f t="shared" si="991"/>
        <v>0</v>
      </c>
      <c r="AJ3847" s="55">
        <f t="shared" si="992"/>
        <v>0</v>
      </c>
      <c r="AK3847" s="55">
        <f t="shared" si="983"/>
        <v>0</v>
      </c>
      <c r="AL3847" s="55">
        <f t="shared" si="984"/>
        <v>0</v>
      </c>
      <c r="AM3847" s="55">
        <f t="shared" si="985"/>
        <v>0</v>
      </c>
    </row>
    <row r="3848" spans="1:39" x14ac:dyDescent="0.25">
      <c r="A3848" s="47">
        <v>3844</v>
      </c>
      <c r="B3848" s="358" t="str">
        <f>IF(AND(E3848&lt;&gt;0,D3848&lt;&gt;0,F3848&lt;&gt;0),IF(C3848&lt;&gt;0,CONCATENATE(C3848,"-AGr",VLOOKUP(D3848,Listen!$A$2:$G$45,7,FALSE),"-",E3848,"-",F3848,),CONCATENATE("AGr",VLOOKUP(D3848,Listen!$A$2:$G$45,7,FALSE),"-",E3848,"-",F3848)),"keine vollständige ID")</f>
        <v>keine vollständige ID</v>
      </c>
      <c r="C3848" s="359">
        <f>'[2]III_SAV-Details_NB'!B3854</f>
        <v>0</v>
      </c>
      <c r="D3848" s="359">
        <f>'[2]III_SAV-Details_NB'!C3854</f>
        <v>0</v>
      </c>
      <c r="E3848" s="359">
        <f>'[2]III_SAV-Details_NB'!D3854</f>
        <v>0</v>
      </c>
      <c r="F3848" s="490"/>
      <c r="G3848" s="281">
        <f>'[2]III_SAV-Details_NB'!X3854</f>
        <v>0</v>
      </c>
      <c r="H3848" s="281">
        <f t="shared" si="986"/>
        <v>0</v>
      </c>
      <c r="I3848" s="281">
        <f>IF(con_EOGJahr=2025,'[2]III_SAV-Details_NB'!AA3854,IF(con_EOGJahr=2026,'[2]III_SAV-Details_NB'!AB3854,'[2]III_SAV-Details_NB'!AC3854))</f>
        <v>0</v>
      </c>
      <c r="J3848" s="282"/>
      <c r="K3848" s="282"/>
      <c r="L3848" s="282"/>
      <c r="M3848" s="282"/>
      <c r="N3848" s="282"/>
      <c r="O3848" s="282"/>
      <c r="P3848" s="52">
        <f t="shared" si="987"/>
        <v>0</v>
      </c>
      <c r="Q3848" s="60"/>
      <c r="R3848" s="53">
        <f t="shared" si="978"/>
        <v>0</v>
      </c>
      <c r="S3848" s="59"/>
      <c r="T3848" s="61"/>
      <c r="U3848" s="342" t="str">
        <f t="shared" si="982"/>
        <v>k.A.</v>
      </c>
      <c r="V3848" s="343" t="str">
        <f t="shared" si="979"/>
        <v>k.A.</v>
      </c>
      <c r="W3848" s="343" t="str">
        <f>IFERROR(IF(OR($D3848="",$E3848=0,con_Ende=0),"k.A.",IF(VLOOKUP($D3848,rng_ND,5,0)="Nein",VLOOKUP($D3848,rng_ND,2,FALSE),MIN(VLOOKUP($D3848,rng_ND,2,FALSE),A_Stammdaten!$B$19-D_SAV!$E3848+1))),"k.A.")</f>
        <v>k.A.</v>
      </c>
      <c r="X3848" s="343" t="str">
        <f t="shared" si="980"/>
        <v>k.A.</v>
      </c>
      <c r="Y3848" s="62"/>
      <c r="Z3848" s="48">
        <f t="shared" si="981"/>
        <v>0</v>
      </c>
      <c r="AA3848" s="457"/>
      <c r="AB3848" s="55">
        <f t="shared" si="988"/>
        <v>0</v>
      </c>
      <c r="AC3848" s="55">
        <f>IF(A_Stammdaten!$B$25="ja",D_SAV!AA3848,D_SAV!AB3848)</f>
        <v>0</v>
      </c>
      <c r="AD3848" s="478">
        <f>IF(AC3848=0,0,IF(U3848-(con_EOGJahr-D_SAV!E3848)&lt;=0,AC3848,AC3848/V3848))</f>
        <v>0</v>
      </c>
      <c r="AE3848" s="478">
        <f>IFERROR(IF(AND(VLOOKUP(D3848,rng_ND,5,FALSE)="Ja",D_SAV!T3848="degressiv"),D_SAV!AC3848*Y3848/100,0),0)</f>
        <v>0</v>
      </c>
      <c r="AF3848" s="55">
        <f>IFERROR(IF(VLOOKUP(D3848,rng_ND,5,FALSE)="Ja",MAX(D_SAV!AD3848:AE3848),D_SAV!AD3848),0)</f>
        <v>0</v>
      </c>
      <c r="AG3848" s="55">
        <f t="shared" si="989"/>
        <v>0</v>
      </c>
      <c r="AH3848" s="55">
        <f t="shared" si="990"/>
        <v>0</v>
      </c>
      <c r="AI3848" s="55">
        <f t="shared" si="991"/>
        <v>0</v>
      </c>
      <c r="AJ3848" s="55">
        <f t="shared" si="992"/>
        <v>0</v>
      </c>
      <c r="AK3848" s="55">
        <f t="shared" si="983"/>
        <v>0</v>
      </c>
      <c r="AL3848" s="55">
        <f t="shared" si="984"/>
        <v>0</v>
      </c>
      <c r="AM3848" s="55">
        <f t="shared" si="985"/>
        <v>0</v>
      </c>
    </row>
    <row r="3849" spans="1:39" x14ac:dyDescent="0.25">
      <c r="A3849" s="47">
        <v>3845</v>
      </c>
      <c r="B3849" s="358" t="str">
        <f>IF(AND(E3849&lt;&gt;0,D3849&lt;&gt;0,F3849&lt;&gt;0),IF(C3849&lt;&gt;0,CONCATENATE(C3849,"-AGr",VLOOKUP(D3849,Listen!$A$2:$G$45,7,FALSE),"-",E3849,"-",F3849,),CONCATENATE("AGr",VLOOKUP(D3849,Listen!$A$2:$G$45,7,FALSE),"-",E3849,"-",F3849)),"keine vollständige ID")</f>
        <v>keine vollständige ID</v>
      </c>
      <c r="C3849" s="359">
        <f>'[2]III_SAV-Details_NB'!B3855</f>
        <v>0</v>
      </c>
      <c r="D3849" s="359">
        <f>'[2]III_SAV-Details_NB'!C3855</f>
        <v>0</v>
      </c>
      <c r="E3849" s="359">
        <f>'[2]III_SAV-Details_NB'!D3855</f>
        <v>0</v>
      </c>
      <c r="F3849" s="490"/>
      <c r="G3849" s="281">
        <f>'[2]III_SAV-Details_NB'!X3855</f>
        <v>0</v>
      </c>
      <c r="H3849" s="281">
        <f t="shared" si="986"/>
        <v>0</v>
      </c>
      <c r="I3849" s="281">
        <f>IF(con_EOGJahr=2025,'[2]III_SAV-Details_NB'!AA3855,IF(con_EOGJahr=2026,'[2]III_SAV-Details_NB'!AB3855,'[2]III_SAV-Details_NB'!AC3855))</f>
        <v>0</v>
      </c>
      <c r="J3849" s="282"/>
      <c r="K3849" s="282"/>
      <c r="L3849" s="282"/>
      <c r="M3849" s="282"/>
      <c r="N3849" s="282"/>
      <c r="O3849" s="282"/>
      <c r="P3849" s="52">
        <f t="shared" si="987"/>
        <v>0</v>
      </c>
      <c r="Q3849" s="60"/>
      <c r="R3849" s="53">
        <f t="shared" si="978"/>
        <v>0</v>
      </c>
      <c r="S3849" s="59"/>
      <c r="T3849" s="61"/>
      <c r="U3849" s="342" t="str">
        <f t="shared" si="982"/>
        <v>k.A.</v>
      </c>
      <c r="V3849" s="343" t="str">
        <f t="shared" si="979"/>
        <v>k.A.</v>
      </c>
      <c r="W3849" s="343" t="str">
        <f>IFERROR(IF(OR($D3849="",$E3849=0,con_Ende=0),"k.A.",IF(VLOOKUP($D3849,rng_ND,5,0)="Nein",VLOOKUP($D3849,rng_ND,2,FALSE),MIN(VLOOKUP($D3849,rng_ND,2,FALSE),A_Stammdaten!$B$19-D_SAV!$E3849+1))),"k.A.")</f>
        <v>k.A.</v>
      </c>
      <c r="X3849" s="343" t="str">
        <f t="shared" si="980"/>
        <v>k.A.</v>
      </c>
      <c r="Y3849" s="62"/>
      <c r="Z3849" s="48">
        <f t="shared" si="981"/>
        <v>0</v>
      </c>
      <c r="AA3849" s="457"/>
      <c r="AB3849" s="55">
        <f t="shared" si="988"/>
        <v>0</v>
      </c>
      <c r="AC3849" s="55">
        <f>IF(A_Stammdaten!$B$25="ja",D_SAV!AA3849,D_SAV!AB3849)</f>
        <v>0</v>
      </c>
      <c r="AD3849" s="478">
        <f>IF(AC3849=0,0,IF(U3849-(con_EOGJahr-D_SAV!E3849)&lt;=0,AC3849,AC3849/V3849))</f>
        <v>0</v>
      </c>
      <c r="AE3849" s="478">
        <f>IFERROR(IF(AND(VLOOKUP(D3849,rng_ND,5,FALSE)="Ja",D_SAV!T3849="degressiv"),D_SAV!AC3849*Y3849/100,0),0)</f>
        <v>0</v>
      </c>
      <c r="AF3849" s="55">
        <f>IFERROR(IF(VLOOKUP(D3849,rng_ND,5,FALSE)="Ja",MAX(D_SAV!AD3849:AE3849),D_SAV!AD3849),0)</f>
        <v>0</v>
      </c>
      <c r="AG3849" s="55">
        <f t="shared" si="989"/>
        <v>0</v>
      </c>
      <c r="AH3849" s="55">
        <f t="shared" si="990"/>
        <v>0</v>
      </c>
      <c r="AI3849" s="55">
        <f t="shared" si="991"/>
        <v>0</v>
      </c>
      <c r="AJ3849" s="55">
        <f t="shared" si="992"/>
        <v>0</v>
      </c>
      <c r="AK3849" s="55">
        <f t="shared" si="983"/>
        <v>0</v>
      </c>
      <c r="AL3849" s="55">
        <f t="shared" si="984"/>
        <v>0</v>
      </c>
      <c r="AM3849" s="55">
        <f t="shared" si="985"/>
        <v>0</v>
      </c>
    </row>
    <row r="3850" spans="1:39" x14ac:dyDescent="0.25">
      <c r="A3850" s="47">
        <v>3846</v>
      </c>
      <c r="B3850" s="358" t="str">
        <f>IF(AND(E3850&lt;&gt;0,D3850&lt;&gt;0,F3850&lt;&gt;0),IF(C3850&lt;&gt;0,CONCATENATE(C3850,"-AGr",VLOOKUP(D3850,Listen!$A$2:$G$45,7,FALSE),"-",E3850,"-",F3850,),CONCATENATE("AGr",VLOOKUP(D3850,Listen!$A$2:$G$45,7,FALSE),"-",E3850,"-",F3850)),"keine vollständige ID")</f>
        <v>keine vollständige ID</v>
      </c>
      <c r="C3850" s="359">
        <f>'[2]III_SAV-Details_NB'!B3856</f>
        <v>0</v>
      </c>
      <c r="D3850" s="359">
        <f>'[2]III_SAV-Details_NB'!C3856</f>
        <v>0</v>
      </c>
      <c r="E3850" s="359">
        <f>'[2]III_SAV-Details_NB'!D3856</f>
        <v>0</v>
      </c>
      <c r="F3850" s="490"/>
      <c r="G3850" s="281">
        <f>'[2]III_SAV-Details_NB'!X3856</f>
        <v>0</v>
      </c>
      <c r="H3850" s="281">
        <f t="shared" si="986"/>
        <v>0</v>
      </c>
      <c r="I3850" s="281">
        <f>IF(con_EOGJahr=2025,'[2]III_SAV-Details_NB'!AA3856,IF(con_EOGJahr=2026,'[2]III_SAV-Details_NB'!AB3856,'[2]III_SAV-Details_NB'!AC3856))</f>
        <v>0</v>
      </c>
      <c r="J3850" s="282"/>
      <c r="K3850" s="282"/>
      <c r="L3850" s="282"/>
      <c r="M3850" s="282"/>
      <c r="N3850" s="282"/>
      <c r="O3850" s="282"/>
      <c r="P3850" s="52">
        <f t="shared" si="987"/>
        <v>0</v>
      </c>
      <c r="Q3850" s="60"/>
      <c r="R3850" s="53">
        <f t="shared" si="978"/>
        <v>0</v>
      </c>
      <c r="S3850" s="59"/>
      <c r="T3850" s="61"/>
      <c r="U3850" s="342" t="str">
        <f t="shared" si="982"/>
        <v>k.A.</v>
      </c>
      <c r="V3850" s="343" t="str">
        <f t="shared" si="979"/>
        <v>k.A.</v>
      </c>
      <c r="W3850" s="343" t="str">
        <f>IFERROR(IF(OR($D3850="",$E3850=0,con_Ende=0),"k.A.",IF(VLOOKUP($D3850,rng_ND,5,0)="Nein",VLOOKUP($D3850,rng_ND,2,FALSE),MIN(VLOOKUP($D3850,rng_ND,2,FALSE),A_Stammdaten!$B$19-D_SAV!$E3850+1))),"k.A.")</f>
        <v>k.A.</v>
      </c>
      <c r="X3850" s="343" t="str">
        <f t="shared" si="980"/>
        <v>k.A.</v>
      </c>
      <c r="Y3850" s="62"/>
      <c r="Z3850" s="48">
        <f t="shared" si="981"/>
        <v>0</v>
      </c>
      <c r="AA3850" s="457"/>
      <c r="AB3850" s="55">
        <f t="shared" si="988"/>
        <v>0</v>
      </c>
      <c r="AC3850" s="55">
        <f>IF(A_Stammdaten!$B$25="ja",D_SAV!AA3850,D_SAV!AB3850)</f>
        <v>0</v>
      </c>
      <c r="AD3850" s="478">
        <f>IF(AC3850=0,0,IF(U3850-(con_EOGJahr-D_SAV!E3850)&lt;=0,AC3850,AC3850/V3850))</f>
        <v>0</v>
      </c>
      <c r="AE3850" s="478">
        <f>IFERROR(IF(AND(VLOOKUP(D3850,rng_ND,5,FALSE)="Ja",D_SAV!T3850="degressiv"),D_SAV!AC3850*Y3850/100,0),0)</f>
        <v>0</v>
      </c>
      <c r="AF3850" s="55">
        <f>IFERROR(IF(VLOOKUP(D3850,rng_ND,5,FALSE)="Ja",MAX(D_SAV!AD3850:AE3850),D_SAV!AD3850),0)</f>
        <v>0</v>
      </c>
      <c r="AG3850" s="55">
        <f t="shared" si="989"/>
        <v>0</v>
      </c>
      <c r="AH3850" s="55">
        <f t="shared" si="990"/>
        <v>0</v>
      </c>
      <c r="AI3850" s="55">
        <f t="shared" si="991"/>
        <v>0</v>
      </c>
      <c r="AJ3850" s="55">
        <f t="shared" si="992"/>
        <v>0</v>
      </c>
      <c r="AK3850" s="55">
        <f t="shared" si="983"/>
        <v>0</v>
      </c>
      <c r="AL3850" s="55">
        <f t="shared" si="984"/>
        <v>0</v>
      </c>
      <c r="AM3850" s="55">
        <f t="shared" si="985"/>
        <v>0</v>
      </c>
    </row>
    <row r="3851" spans="1:39" x14ac:dyDescent="0.25">
      <c r="A3851" s="47">
        <v>3847</v>
      </c>
      <c r="B3851" s="358" t="str">
        <f>IF(AND(E3851&lt;&gt;0,D3851&lt;&gt;0,F3851&lt;&gt;0),IF(C3851&lt;&gt;0,CONCATENATE(C3851,"-AGr",VLOOKUP(D3851,Listen!$A$2:$G$45,7,FALSE),"-",E3851,"-",F3851,),CONCATENATE("AGr",VLOOKUP(D3851,Listen!$A$2:$G$45,7,FALSE),"-",E3851,"-",F3851)),"keine vollständige ID")</f>
        <v>keine vollständige ID</v>
      </c>
      <c r="C3851" s="359">
        <f>'[2]III_SAV-Details_NB'!B3857</f>
        <v>0</v>
      </c>
      <c r="D3851" s="359">
        <f>'[2]III_SAV-Details_NB'!C3857</f>
        <v>0</v>
      </c>
      <c r="E3851" s="359">
        <f>'[2]III_SAV-Details_NB'!D3857</f>
        <v>0</v>
      </c>
      <c r="F3851" s="490"/>
      <c r="G3851" s="281">
        <f>'[2]III_SAV-Details_NB'!X3857</f>
        <v>0</v>
      </c>
      <c r="H3851" s="281">
        <f t="shared" si="986"/>
        <v>0</v>
      </c>
      <c r="I3851" s="281">
        <f>IF(con_EOGJahr=2025,'[2]III_SAV-Details_NB'!AA3857,IF(con_EOGJahr=2026,'[2]III_SAV-Details_NB'!AB3857,'[2]III_SAV-Details_NB'!AC3857))</f>
        <v>0</v>
      </c>
      <c r="J3851" s="282"/>
      <c r="K3851" s="282"/>
      <c r="L3851" s="282"/>
      <c r="M3851" s="282"/>
      <c r="N3851" s="282"/>
      <c r="O3851" s="282"/>
      <c r="P3851" s="52">
        <f t="shared" si="987"/>
        <v>0</v>
      </c>
      <c r="Q3851" s="60"/>
      <c r="R3851" s="53">
        <f t="shared" si="978"/>
        <v>0</v>
      </c>
      <c r="S3851" s="59"/>
      <c r="T3851" s="61"/>
      <c r="U3851" s="342" t="str">
        <f t="shared" si="982"/>
        <v>k.A.</v>
      </c>
      <c r="V3851" s="343" t="str">
        <f t="shared" si="979"/>
        <v>k.A.</v>
      </c>
      <c r="W3851" s="343" t="str">
        <f>IFERROR(IF(OR($D3851="",$E3851=0,con_Ende=0),"k.A.",IF(VLOOKUP($D3851,rng_ND,5,0)="Nein",VLOOKUP($D3851,rng_ND,2,FALSE),MIN(VLOOKUP($D3851,rng_ND,2,FALSE),A_Stammdaten!$B$19-D_SAV!$E3851+1))),"k.A.")</f>
        <v>k.A.</v>
      </c>
      <c r="X3851" s="343" t="str">
        <f t="shared" si="980"/>
        <v>k.A.</v>
      </c>
      <c r="Y3851" s="62"/>
      <c r="Z3851" s="48">
        <f t="shared" si="981"/>
        <v>0</v>
      </c>
      <c r="AA3851" s="457"/>
      <c r="AB3851" s="55">
        <f t="shared" si="988"/>
        <v>0</v>
      </c>
      <c r="AC3851" s="55">
        <f>IF(A_Stammdaten!$B$25="ja",D_SAV!AA3851,D_SAV!AB3851)</f>
        <v>0</v>
      </c>
      <c r="AD3851" s="478">
        <f>IF(AC3851=0,0,IF(U3851-(con_EOGJahr-D_SAV!E3851)&lt;=0,AC3851,AC3851/V3851))</f>
        <v>0</v>
      </c>
      <c r="AE3851" s="478">
        <f>IFERROR(IF(AND(VLOOKUP(D3851,rng_ND,5,FALSE)="Ja",D_SAV!T3851="degressiv"),D_SAV!AC3851*Y3851/100,0),0)</f>
        <v>0</v>
      </c>
      <c r="AF3851" s="55">
        <f>IFERROR(IF(VLOOKUP(D3851,rng_ND,5,FALSE)="Ja",MAX(D_SAV!AD3851:AE3851),D_SAV!AD3851),0)</f>
        <v>0</v>
      </c>
      <c r="AG3851" s="55">
        <f t="shared" si="989"/>
        <v>0</v>
      </c>
      <c r="AH3851" s="55">
        <f t="shared" si="990"/>
        <v>0</v>
      </c>
      <c r="AI3851" s="55">
        <f t="shared" si="991"/>
        <v>0</v>
      </c>
      <c r="AJ3851" s="55">
        <f t="shared" si="992"/>
        <v>0</v>
      </c>
      <c r="AK3851" s="55">
        <f t="shared" si="983"/>
        <v>0</v>
      </c>
      <c r="AL3851" s="55">
        <f t="shared" si="984"/>
        <v>0</v>
      </c>
      <c r="AM3851" s="55">
        <f t="shared" si="985"/>
        <v>0</v>
      </c>
    </row>
    <row r="3852" spans="1:39" x14ac:dyDescent="0.25">
      <c r="A3852" s="47">
        <v>3848</v>
      </c>
      <c r="B3852" s="358" t="str">
        <f>IF(AND(E3852&lt;&gt;0,D3852&lt;&gt;0,F3852&lt;&gt;0),IF(C3852&lt;&gt;0,CONCATENATE(C3852,"-AGr",VLOOKUP(D3852,Listen!$A$2:$G$45,7,FALSE),"-",E3852,"-",F3852,),CONCATENATE("AGr",VLOOKUP(D3852,Listen!$A$2:$G$45,7,FALSE),"-",E3852,"-",F3852)),"keine vollständige ID")</f>
        <v>keine vollständige ID</v>
      </c>
      <c r="C3852" s="359">
        <f>'[2]III_SAV-Details_NB'!B3858</f>
        <v>0</v>
      </c>
      <c r="D3852" s="359">
        <f>'[2]III_SAV-Details_NB'!C3858</f>
        <v>0</v>
      </c>
      <c r="E3852" s="359">
        <f>'[2]III_SAV-Details_NB'!D3858</f>
        <v>0</v>
      </c>
      <c r="F3852" s="490"/>
      <c r="G3852" s="281">
        <f>'[2]III_SAV-Details_NB'!X3858</f>
        <v>0</v>
      </c>
      <c r="H3852" s="281">
        <f t="shared" si="986"/>
        <v>0</v>
      </c>
      <c r="I3852" s="281">
        <f>IF(con_EOGJahr=2025,'[2]III_SAV-Details_NB'!AA3858,IF(con_EOGJahr=2026,'[2]III_SAV-Details_NB'!AB3858,'[2]III_SAV-Details_NB'!AC3858))</f>
        <v>0</v>
      </c>
      <c r="J3852" s="282"/>
      <c r="K3852" s="282"/>
      <c r="L3852" s="282"/>
      <c r="M3852" s="282"/>
      <c r="N3852" s="282"/>
      <c r="O3852" s="282"/>
      <c r="P3852" s="52">
        <f t="shared" si="987"/>
        <v>0</v>
      </c>
      <c r="Q3852" s="60"/>
      <c r="R3852" s="53">
        <f t="shared" si="978"/>
        <v>0</v>
      </c>
      <c r="S3852" s="59"/>
      <c r="T3852" s="61"/>
      <c r="U3852" s="342" t="str">
        <f t="shared" si="982"/>
        <v>k.A.</v>
      </c>
      <c r="V3852" s="343" t="str">
        <f t="shared" si="979"/>
        <v>k.A.</v>
      </c>
      <c r="W3852" s="343" t="str">
        <f>IFERROR(IF(OR($D3852="",$E3852=0,con_Ende=0),"k.A.",IF(VLOOKUP($D3852,rng_ND,5,0)="Nein",VLOOKUP($D3852,rng_ND,2,FALSE),MIN(VLOOKUP($D3852,rng_ND,2,FALSE),A_Stammdaten!$B$19-D_SAV!$E3852+1))),"k.A.")</f>
        <v>k.A.</v>
      </c>
      <c r="X3852" s="343" t="str">
        <f t="shared" si="980"/>
        <v>k.A.</v>
      </c>
      <c r="Y3852" s="62"/>
      <c r="Z3852" s="48">
        <f t="shared" si="981"/>
        <v>0</v>
      </c>
      <c r="AA3852" s="457"/>
      <c r="AB3852" s="55">
        <f t="shared" si="988"/>
        <v>0</v>
      </c>
      <c r="AC3852" s="55">
        <f>IF(A_Stammdaten!$B$25="ja",D_SAV!AA3852,D_SAV!AB3852)</f>
        <v>0</v>
      </c>
      <c r="AD3852" s="478">
        <f>IF(AC3852=0,0,IF(U3852-(con_EOGJahr-D_SAV!E3852)&lt;=0,AC3852,AC3852/V3852))</f>
        <v>0</v>
      </c>
      <c r="AE3852" s="478">
        <f>IFERROR(IF(AND(VLOOKUP(D3852,rng_ND,5,FALSE)="Ja",D_SAV!T3852="degressiv"),D_SAV!AC3852*Y3852/100,0),0)</f>
        <v>0</v>
      </c>
      <c r="AF3852" s="55">
        <f>IFERROR(IF(VLOOKUP(D3852,rng_ND,5,FALSE)="Ja",MAX(D_SAV!AD3852:AE3852),D_SAV!AD3852),0)</f>
        <v>0</v>
      </c>
      <c r="AG3852" s="55">
        <f t="shared" si="989"/>
        <v>0</v>
      </c>
      <c r="AH3852" s="55">
        <f t="shared" si="990"/>
        <v>0</v>
      </c>
      <c r="AI3852" s="55">
        <f t="shared" si="991"/>
        <v>0</v>
      </c>
      <c r="AJ3852" s="55">
        <f t="shared" si="992"/>
        <v>0</v>
      </c>
      <c r="AK3852" s="55">
        <f t="shared" si="983"/>
        <v>0</v>
      </c>
      <c r="AL3852" s="55">
        <f t="shared" si="984"/>
        <v>0</v>
      </c>
      <c r="AM3852" s="55">
        <f t="shared" si="985"/>
        <v>0</v>
      </c>
    </row>
    <row r="3853" spans="1:39" x14ac:dyDescent="0.25">
      <c r="A3853" s="47">
        <v>3849</v>
      </c>
      <c r="B3853" s="358" t="str">
        <f>IF(AND(E3853&lt;&gt;0,D3853&lt;&gt;0,F3853&lt;&gt;0),IF(C3853&lt;&gt;0,CONCATENATE(C3853,"-AGr",VLOOKUP(D3853,Listen!$A$2:$G$45,7,FALSE),"-",E3853,"-",F3853,),CONCATENATE("AGr",VLOOKUP(D3853,Listen!$A$2:$G$45,7,FALSE),"-",E3853,"-",F3853)),"keine vollständige ID")</f>
        <v>keine vollständige ID</v>
      </c>
      <c r="C3853" s="359">
        <f>'[2]III_SAV-Details_NB'!B3859</f>
        <v>0</v>
      </c>
      <c r="D3853" s="359">
        <f>'[2]III_SAV-Details_NB'!C3859</f>
        <v>0</v>
      </c>
      <c r="E3853" s="359">
        <f>'[2]III_SAV-Details_NB'!D3859</f>
        <v>0</v>
      </c>
      <c r="F3853" s="490"/>
      <c r="G3853" s="281">
        <f>'[2]III_SAV-Details_NB'!X3859</f>
        <v>0</v>
      </c>
      <c r="H3853" s="281">
        <f t="shared" si="986"/>
        <v>0</v>
      </c>
      <c r="I3853" s="281">
        <f>IF(con_EOGJahr=2025,'[2]III_SAV-Details_NB'!AA3859,IF(con_EOGJahr=2026,'[2]III_SAV-Details_NB'!AB3859,'[2]III_SAV-Details_NB'!AC3859))</f>
        <v>0</v>
      </c>
      <c r="J3853" s="282"/>
      <c r="K3853" s="282"/>
      <c r="L3853" s="282"/>
      <c r="M3853" s="282"/>
      <c r="N3853" s="282"/>
      <c r="O3853" s="282"/>
      <c r="P3853" s="52">
        <f t="shared" si="987"/>
        <v>0</v>
      </c>
      <c r="Q3853" s="60"/>
      <c r="R3853" s="53">
        <f t="shared" si="978"/>
        <v>0</v>
      </c>
      <c r="S3853" s="59"/>
      <c r="T3853" s="61"/>
      <c r="U3853" s="342" t="str">
        <f t="shared" si="982"/>
        <v>k.A.</v>
      </c>
      <c r="V3853" s="343" t="str">
        <f t="shared" si="979"/>
        <v>k.A.</v>
      </c>
      <c r="W3853" s="343" t="str">
        <f>IFERROR(IF(OR($D3853="",$E3853=0,con_Ende=0),"k.A.",IF(VLOOKUP($D3853,rng_ND,5,0)="Nein",VLOOKUP($D3853,rng_ND,2,FALSE),MIN(VLOOKUP($D3853,rng_ND,2,FALSE),A_Stammdaten!$B$19-D_SAV!$E3853+1))),"k.A.")</f>
        <v>k.A.</v>
      </c>
      <c r="X3853" s="343" t="str">
        <f t="shared" si="980"/>
        <v>k.A.</v>
      </c>
      <c r="Y3853" s="62"/>
      <c r="Z3853" s="48">
        <f t="shared" si="981"/>
        <v>0</v>
      </c>
      <c r="AA3853" s="457"/>
      <c r="AB3853" s="55">
        <f t="shared" si="988"/>
        <v>0</v>
      </c>
      <c r="AC3853" s="55">
        <f>IF(A_Stammdaten!$B$25="ja",D_SAV!AA3853,D_SAV!AB3853)</f>
        <v>0</v>
      </c>
      <c r="AD3853" s="478">
        <f>IF(AC3853=0,0,IF(U3853-(con_EOGJahr-D_SAV!E3853)&lt;=0,AC3853,AC3853/V3853))</f>
        <v>0</v>
      </c>
      <c r="AE3853" s="478">
        <f>IFERROR(IF(AND(VLOOKUP(D3853,rng_ND,5,FALSE)="Ja",D_SAV!T3853="degressiv"),D_SAV!AC3853*Y3853/100,0),0)</f>
        <v>0</v>
      </c>
      <c r="AF3853" s="55">
        <f>IFERROR(IF(VLOOKUP(D3853,rng_ND,5,FALSE)="Ja",MAX(D_SAV!AD3853:AE3853),D_SAV!AD3853),0)</f>
        <v>0</v>
      </c>
      <c r="AG3853" s="55">
        <f t="shared" si="989"/>
        <v>0</v>
      </c>
      <c r="AH3853" s="55">
        <f t="shared" si="990"/>
        <v>0</v>
      </c>
      <c r="AI3853" s="55">
        <f t="shared" si="991"/>
        <v>0</v>
      </c>
      <c r="AJ3853" s="55">
        <f t="shared" si="992"/>
        <v>0</v>
      </c>
      <c r="AK3853" s="55">
        <f t="shared" si="983"/>
        <v>0</v>
      </c>
      <c r="AL3853" s="55">
        <f t="shared" si="984"/>
        <v>0</v>
      </c>
      <c r="AM3853" s="55">
        <f t="shared" si="985"/>
        <v>0</v>
      </c>
    </row>
    <row r="3854" spans="1:39" x14ac:dyDescent="0.25">
      <c r="A3854" s="47">
        <v>3850</v>
      </c>
      <c r="B3854" s="358" t="str">
        <f>IF(AND(E3854&lt;&gt;0,D3854&lt;&gt;0,F3854&lt;&gt;0),IF(C3854&lt;&gt;0,CONCATENATE(C3854,"-AGr",VLOOKUP(D3854,Listen!$A$2:$G$45,7,FALSE),"-",E3854,"-",F3854,),CONCATENATE("AGr",VLOOKUP(D3854,Listen!$A$2:$G$45,7,FALSE),"-",E3854,"-",F3854)),"keine vollständige ID")</f>
        <v>keine vollständige ID</v>
      </c>
      <c r="C3854" s="359">
        <f>'[2]III_SAV-Details_NB'!B3860</f>
        <v>0</v>
      </c>
      <c r="D3854" s="359">
        <f>'[2]III_SAV-Details_NB'!C3860</f>
        <v>0</v>
      </c>
      <c r="E3854" s="359">
        <f>'[2]III_SAV-Details_NB'!D3860</f>
        <v>0</v>
      </c>
      <c r="F3854" s="490"/>
      <c r="G3854" s="281">
        <f>'[2]III_SAV-Details_NB'!X3860</f>
        <v>0</v>
      </c>
      <c r="H3854" s="281">
        <f t="shared" si="986"/>
        <v>0</v>
      </c>
      <c r="I3854" s="281">
        <f>IF(con_EOGJahr=2025,'[2]III_SAV-Details_NB'!AA3860,IF(con_EOGJahr=2026,'[2]III_SAV-Details_NB'!AB3860,'[2]III_SAV-Details_NB'!AC3860))</f>
        <v>0</v>
      </c>
      <c r="J3854" s="282"/>
      <c r="K3854" s="282"/>
      <c r="L3854" s="282"/>
      <c r="M3854" s="282"/>
      <c r="N3854" s="282"/>
      <c r="O3854" s="282"/>
      <c r="P3854" s="52">
        <f t="shared" si="987"/>
        <v>0</v>
      </c>
      <c r="Q3854" s="60"/>
      <c r="R3854" s="53">
        <f t="shared" si="978"/>
        <v>0</v>
      </c>
      <c r="S3854" s="59"/>
      <c r="T3854" s="61"/>
      <c r="U3854" s="342" t="str">
        <f t="shared" si="982"/>
        <v>k.A.</v>
      </c>
      <c r="V3854" s="343" t="str">
        <f t="shared" si="979"/>
        <v>k.A.</v>
      </c>
      <c r="W3854" s="343" t="str">
        <f>IFERROR(IF(OR($D3854="",$E3854=0,con_Ende=0),"k.A.",IF(VLOOKUP($D3854,rng_ND,5,0)="Nein",VLOOKUP($D3854,rng_ND,2,FALSE),MIN(VLOOKUP($D3854,rng_ND,2,FALSE),A_Stammdaten!$B$19-D_SAV!$E3854+1))),"k.A.")</f>
        <v>k.A.</v>
      </c>
      <c r="X3854" s="343" t="str">
        <f t="shared" si="980"/>
        <v>k.A.</v>
      </c>
      <c r="Y3854" s="62"/>
      <c r="Z3854" s="48">
        <f t="shared" si="981"/>
        <v>0</v>
      </c>
      <c r="AA3854" s="457"/>
      <c r="AB3854" s="55">
        <f t="shared" si="988"/>
        <v>0</v>
      </c>
      <c r="AC3854" s="55">
        <f>IF(A_Stammdaten!$B$25="ja",D_SAV!AA3854,D_SAV!AB3854)</f>
        <v>0</v>
      </c>
      <c r="AD3854" s="478">
        <f>IF(AC3854=0,0,IF(U3854-(con_EOGJahr-D_SAV!E3854)&lt;=0,AC3854,AC3854/V3854))</f>
        <v>0</v>
      </c>
      <c r="AE3854" s="478">
        <f>IFERROR(IF(AND(VLOOKUP(D3854,rng_ND,5,FALSE)="Ja",D_SAV!T3854="degressiv"),D_SAV!AC3854*Y3854/100,0),0)</f>
        <v>0</v>
      </c>
      <c r="AF3854" s="55">
        <f>IFERROR(IF(VLOOKUP(D3854,rng_ND,5,FALSE)="Ja",MAX(D_SAV!AD3854:AE3854),D_SAV!AD3854),0)</f>
        <v>0</v>
      </c>
      <c r="AG3854" s="55">
        <f t="shared" si="989"/>
        <v>0</v>
      </c>
      <c r="AH3854" s="55">
        <f t="shared" si="990"/>
        <v>0</v>
      </c>
      <c r="AI3854" s="55">
        <f t="shared" si="991"/>
        <v>0</v>
      </c>
      <c r="AJ3854" s="55">
        <f t="shared" si="992"/>
        <v>0</v>
      </c>
      <c r="AK3854" s="55">
        <f t="shared" si="983"/>
        <v>0</v>
      </c>
      <c r="AL3854" s="55">
        <f t="shared" si="984"/>
        <v>0</v>
      </c>
      <c r="AM3854" s="55">
        <f t="shared" si="985"/>
        <v>0</v>
      </c>
    </row>
    <row r="3855" spans="1:39" x14ac:dyDescent="0.25">
      <c r="A3855" s="47">
        <v>3851</v>
      </c>
      <c r="B3855" s="358" t="str">
        <f>IF(AND(E3855&lt;&gt;0,D3855&lt;&gt;0,F3855&lt;&gt;0),IF(C3855&lt;&gt;0,CONCATENATE(C3855,"-AGr",VLOOKUP(D3855,Listen!$A$2:$G$45,7,FALSE),"-",E3855,"-",F3855,),CONCATENATE("AGr",VLOOKUP(D3855,Listen!$A$2:$G$45,7,FALSE),"-",E3855,"-",F3855)),"keine vollständige ID")</f>
        <v>keine vollständige ID</v>
      </c>
      <c r="C3855" s="359">
        <f>'[2]III_SAV-Details_NB'!B3861</f>
        <v>0</v>
      </c>
      <c r="D3855" s="359">
        <f>'[2]III_SAV-Details_NB'!C3861</f>
        <v>0</v>
      </c>
      <c r="E3855" s="359">
        <f>'[2]III_SAV-Details_NB'!D3861</f>
        <v>0</v>
      </c>
      <c r="F3855" s="490"/>
      <c r="G3855" s="281">
        <f>'[2]III_SAV-Details_NB'!X3861</f>
        <v>0</v>
      </c>
      <c r="H3855" s="281">
        <f t="shared" si="986"/>
        <v>0</v>
      </c>
      <c r="I3855" s="281">
        <f>IF(con_EOGJahr=2025,'[2]III_SAV-Details_NB'!AA3861,IF(con_EOGJahr=2026,'[2]III_SAV-Details_NB'!AB3861,'[2]III_SAV-Details_NB'!AC3861))</f>
        <v>0</v>
      </c>
      <c r="J3855" s="282"/>
      <c r="K3855" s="282"/>
      <c r="L3855" s="282"/>
      <c r="M3855" s="282"/>
      <c r="N3855" s="282"/>
      <c r="O3855" s="282"/>
      <c r="P3855" s="52">
        <f t="shared" si="987"/>
        <v>0</v>
      </c>
      <c r="Q3855" s="60"/>
      <c r="R3855" s="53">
        <f t="shared" si="978"/>
        <v>0</v>
      </c>
      <c r="S3855" s="59"/>
      <c r="T3855" s="61"/>
      <c r="U3855" s="342" t="str">
        <f t="shared" si="982"/>
        <v>k.A.</v>
      </c>
      <c r="V3855" s="343" t="str">
        <f t="shared" si="979"/>
        <v>k.A.</v>
      </c>
      <c r="W3855" s="343" t="str">
        <f>IFERROR(IF(OR($D3855="",$E3855=0,con_Ende=0),"k.A.",IF(VLOOKUP($D3855,rng_ND,5,0)="Nein",VLOOKUP($D3855,rng_ND,2,FALSE),MIN(VLOOKUP($D3855,rng_ND,2,FALSE),A_Stammdaten!$B$19-D_SAV!$E3855+1))),"k.A.")</f>
        <v>k.A.</v>
      </c>
      <c r="X3855" s="343" t="str">
        <f t="shared" si="980"/>
        <v>k.A.</v>
      </c>
      <c r="Y3855" s="62"/>
      <c r="Z3855" s="48">
        <f t="shared" si="981"/>
        <v>0</v>
      </c>
      <c r="AA3855" s="457"/>
      <c r="AB3855" s="55">
        <f t="shared" si="988"/>
        <v>0</v>
      </c>
      <c r="AC3855" s="55">
        <f>IF(A_Stammdaten!$B$25="ja",D_SAV!AA3855,D_SAV!AB3855)</f>
        <v>0</v>
      </c>
      <c r="AD3855" s="478">
        <f>IF(AC3855=0,0,IF(U3855-(con_EOGJahr-D_SAV!E3855)&lt;=0,AC3855,AC3855/V3855))</f>
        <v>0</v>
      </c>
      <c r="AE3855" s="478">
        <f>IFERROR(IF(AND(VLOOKUP(D3855,rng_ND,5,FALSE)="Ja",D_SAV!T3855="degressiv"),D_SAV!AC3855*Y3855/100,0),0)</f>
        <v>0</v>
      </c>
      <c r="AF3855" s="55">
        <f>IFERROR(IF(VLOOKUP(D3855,rng_ND,5,FALSE)="Ja",MAX(D_SAV!AD3855:AE3855),D_SAV!AD3855),0)</f>
        <v>0</v>
      </c>
      <c r="AG3855" s="55">
        <f t="shared" si="989"/>
        <v>0</v>
      </c>
      <c r="AH3855" s="55">
        <f t="shared" si="990"/>
        <v>0</v>
      </c>
      <c r="AI3855" s="55">
        <f t="shared" si="991"/>
        <v>0</v>
      </c>
      <c r="AJ3855" s="55">
        <f t="shared" si="992"/>
        <v>0</v>
      </c>
      <c r="AK3855" s="55">
        <f t="shared" si="983"/>
        <v>0</v>
      </c>
      <c r="AL3855" s="55">
        <f t="shared" si="984"/>
        <v>0</v>
      </c>
      <c r="AM3855" s="55">
        <f t="shared" si="985"/>
        <v>0</v>
      </c>
    </row>
    <row r="3856" spans="1:39" x14ac:dyDescent="0.25">
      <c r="A3856" s="47">
        <v>3852</v>
      </c>
      <c r="B3856" s="358" t="str">
        <f>IF(AND(E3856&lt;&gt;0,D3856&lt;&gt;0,F3856&lt;&gt;0),IF(C3856&lt;&gt;0,CONCATENATE(C3856,"-AGr",VLOOKUP(D3856,Listen!$A$2:$G$45,7,FALSE),"-",E3856,"-",F3856,),CONCATENATE("AGr",VLOOKUP(D3856,Listen!$A$2:$G$45,7,FALSE),"-",E3856,"-",F3856)),"keine vollständige ID")</f>
        <v>keine vollständige ID</v>
      </c>
      <c r="C3856" s="359">
        <f>'[2]III_SAV-Details_NB'!B3862</f>
        <v>0</v>
      </c>
      <c r="D3856" s="359">
        <f>'[2]III_SAV-Details_NB'!C3862</f>
        <v>0</v>
      </c>
      <c r="E3856" s="359">
        <f>'[2]III_SAV-Details_NB'!D3862</f>
        <v>0</v>
      </c>
      <c r="F3856" s="490"/>
      <c r="G3856" s="281">
        <f>'[2]III_SAV-Details_NB'!X3862</f>
        <v>0</v>
      </c>
      <c r="H3856" s="281">
        <f t="shared" si="986"/>
        <v>0</v>
      </c>
      <c r="I3856" s="281">
        <f>IF(con_EOGJahr=2025,'[2]III_SAV-Details_NB'!AA3862,IF(con_EOGJahr=2026,'[2]III_SAV-Details_NB'!AB3862,'[2]III_SAV-Details_NB'!AC3862))</f>
        <v>0</v>
      </c>
      <c r="J3856" s="282"/>
      <c r="K3856" s="282"/>
      <c r="L3856" s="282"/>
      <c r="M3856" s="282"/>
      <c r="N3856" s="282"/>
      <c r="O3856" s="282"/>
      <c r="P3856" s="52">
        <f t="shared" si="987"/>
        <v>0</v>
      </c>
      <c r="Q3856" s="60"/>
      <c r="R3856" s="53">
        <f t="shared" si="978"/>
        <v>0</v>
      </c>
      <c r="S3856" s="59"/>
      <c r="T3856" s="61"/>
      <c r="U3856" s="342" t="str">
        <f t="shared" si="982"/>
        <v>k.A.</v>
      </c>
      <c r="V3856" s="343" t="str">
        <f t="shared" si="979"/>
        <v>k.A.</v>
      </c>
      <c r="W3856" s="343" t="str">
        <f>IFERROR(IF(OR($D3856="",$E3856=0,con_Ende=0),"k.A.",IF(VLOOKUP($D3856,rng_ND,5,0)="Nein",VLOOKUP($D3856,rng_ND,2,FALSE),MIN(VLOOKUP($D3856,rng_ND,2,FALSE),A_Stammdaten!$B$19-D_SAV!$E3856+1))),"k.A.")</f>
        <v>k.A.</v>
      </c>
      <c r="X3856" s="343" t="str">
        <f t="shared" si="980"/>
        <v>k.A.</v>
      </c>
      <c r="Y3856" s="62"/>
      <c r="Z3856" s="48">
        <f t="shared" si="981"/>
        <v>0</v>
      </c>
      <c r="AA3856" s="457"/>
      <c r="AB3856" s="55">
        <f t="shared" si="988"/>
        <v>0</v>
      </c>
      <c r="AC3856" s="55">
        <f>IF(A_Stammdaten!$B$25="ja",D_SAV!AA3856,D_SAV!AB3856)</f>
        <v>0</v>
      </c>
      <c r="AD3856" s="478">
        <f>IF(AC3856=0,0,IF(U3856-(con_EOGJahr-D_SAV!E3856)&lt;=0,AC3856,AC3856/V3856))</f>
        <v>0</v>
      </c>
      <c r="AE3856" s="478">
        <f>IFERROR(IF(AND(VLOOKUP(D3856,rng_ND,5,FALSE)="Ja",D_SAV!T3856="degressiv"),D_SAV!AC3856*Y3856/100,0),0)</f>
        <v>0</v>
      </c>
      <c r="AF3856" s="55">
        <f>IFERROR(IF(VLOOKUP(D3856,rng_ND,5,FALSE)="Ja",MAX(D_SAV!AD3856:AE3856),D_SAV!AD3856),0)</f>
        <v>0</v>
      </c>
      <c r="AG3856" s="55">
        <f t="shared" si="989"/>
        <v>0</v>
      </c>
      <c r="AH3856" s="55">
        <f t="shared" si="990"/>
        <v>0</v>
      </c>
      <c r="AI3856" s="55">
        <f t="shared" si="991"/>
        <v>0</v>
      </c>
      <c r="AJ3856" s="55">
        <f t="shared" si="992"/>
        <v>0</v>
      </c>
      <c r="AK3856" s="55">
        <f t="shared" si="983"/>
        <v>0</v>
      </c>
      <c r="AL3856" s="55">
        <f t="shared" si="984"/>
        <v>0</v>
      </c>
      <c r="AM3856" s="55">
        <f t="shared" si="985"/>
        <v>0</v>
      </c>
    </row>
    <row r="3857" spans="1:39" x14ac:dyDescent="0.25">
      <c r="A3857" s="47">
        <v>3853</v>
      </c>
      <c r="B3857" s="358" t="str">
        <f>IF(AND(E3857&lt;&gt;0,D3857&lt;&gt;0,F3857&lt;&gt;0),IF(C3857&lt;&gt;0,CONCATENATE(C3857,"-AGr",VLOOKUP(D3857,Listen!$A$2:$G$45,7,FALSE),"-",E3857,"-",F3857,),CONCATENATE("AGr",VLOOKUP(D3857,Listen!$A$2:$G$45,7,FALSE),"-",E3857,"-",F3857)),"keine vollständige ID")</f>
        <v>keine vollständige ID</v>
      </c>
      <c r="C3857" s="359">
        <f>'[2]III_SAV-Details_NB'!B3863</f>
        <v>0</v>
      </c>
      <c r="D3857" s="359">
        <f>'[2]III_SAV-Details_NB'!C3863</f>
        <v>0</v>
      </c>
      <c r="E3857" s="359">
        <f>'[2]III_SAV-Details_NB'!D3863</f>
        <v>0</v>
      </c>
      <c r="F3857" s="490"/>
      <c r="G3857" s="281">
        <f>'[2]III_SAV-Details_NB'!X3863</f>
        <v>0</v>
      </c>
      <c r="H3857" s="281">
        <f t="shared" si="986"/>
        <v>0</v>
      </c>
      <c r="I3857" s="281">
        <f>IF(con_EOGJahr=2025,'[2]III_SAV-Details_NB'!AA3863,IF(con_EOGJahr=2026,'[2]III_SAV-Details_NB'!AB3863,'[2]III_SAV-Details_NB'!AC3863))</f>
        <v>0</v>
      </c>
      <c r="J3857" s="282"/>
      <c r="K3857" s="282"/>
      <c r="L3857" s="282"/>
      <c r="M3857" s="282"/>
      <c r="N3857" s="282"/>
      <c r="O3857" s="282"/>
      <c r="P3857" s="52">
        <f t="shared" si="987"/>
        <v>0</v>
      </c>
      <c r="Q3857" s="60"/>
      <c r="R3857" s="53">
        <f t="shared" si="978"/>
        <v>0</v>
      </c>
      <c r="S3857" s="59"/>
      <c r="T3857" s="61"/>
      <c r="U3857" s="342" t="str">
        <f t="shared" si="982"/>
        <v>k.A.</v>
      </c>
      <c r="V3857" s="343" t="str">
        <f t="shared" si="979"/>
        <v>k.A.</v>
      </c>
      <c r="W3857" s="343" t="str">
        <f>IFERROR(IF(OR($D3857="",$E3857=0,con_Ende=0),"k.A.",IF(VLOOKUP($D3857,rng_ND,5,0)="Nein",VLOOKUP($D3857,rng_ND,2,FALSE),MIN(VLOOKUP($D3857,rng_ND,2,FALSE),A_Stammdaten!$B$19-D_SAV!$E3857+1))),"k.A.")</f>
        <v>k.A.</v>
      </c>
      <c r="X3857" s="343" t="str">
        <f t="shared" si="980"/>
        <v>k.A.</v>
      </c>
      <c r="Y3857" s="62"/>
      <c r="Z3857" s="48">
        <f t="shared" si="981"/>
        <v>0</v>
      </c>
      <c r="AA3857" s="457"/>
      <c r="AB3857" s="55">
        <f t="shared" si="988"/>
        <v>0</v>
      </c>
      <c r="AC3857" s="55">
        <f>IF(A_Stammdaten!$B$25="ja",D_SAV!AA3857,D_SAV!AB3857)</f>
        <v>0</v>
      </c>
      <c r="AD3857" s="478">
        <f>IF(AC3857=0,0,IF(U3857-(con_EOGJahr-D_SAV!E3857)&lt;=0,AC3857,AC3857/V3857))</f>
        <v>0</v>
      </c>
      <c r="AE3857" s="478">
        <f>IFERROR(IF(AND(VLOOKUP(D3857,rng_ND,5,FALSE)="Ja",D_SAV!T3857="degressiv"),D_SAV!AC3857*Y3857/100,0),0)</f>
        <v>0</v>
      </c>
      <c r="AF3857" s="55">
        <f>IFERROR(IF(VLOOKUP(D3857,rng_ND,5,FALSE)="Ja",MAX(D_SAV!AD3857:AE3857),D_SAV!AD3857),0)</f>
        <v>0</v>
      </c>
      <c r="AG3857" s="55">
        <f t="shared" si="989"/>
        <v>0</v>
      </c>
      <c r="AH3857" s="55">
        <f t="shared" si="990"/>
        <v>0</v>
      </c>
      <c r="AI3857" s="55">
        <f t="shared" si="991"/>
        <v>0</v>
      </c>
      <c r="AJ3857" s="55">
        <f t="shared" si="992"/>
        <v>0</v>
      </c>
      <c r="AK3857" s="55">
        <f t="shared" si="983"/>
        <v>0</v>
      </c>
      <c r="AL3857" s="55">
        <f t="shared" si="984"/>
        <v>0</v>
      </c>
      <c r="AM3857" s="55">
        <f t="shared" si="985"/>
        <v>0</v>
      </c>
    </row>
    <row r="3858" spans="1:39" x14ac:dyDescent="0.25">
      <c r="A3858" s="47">
        <v>3854</v>
      </c>
      <c r="B3858" s="358" t="str">
        <f>IF(AND(E3858&lt;&gt;0,D3858&lt;&gt;0,F3858&lt;&gt;0),IF(C3858&lt;&gt;0,CONCATENATE(C3858,"-AGr",VLOOKUP(D3858,Listen!$A$2:$G$45,7,FALSE),"-",E3858,"-",F3858,),CONCATENATE("AGr",VLOOKUP(D3858,Listen!$A$2:$G$45,7,FALSE),"-",E3858,"-",F3858)),"keine vollständige ID")</f>
        <v>keine vollständige ID</v>
      </c>
      <c r="C3858" s="359">
        <f>'[2]III_SAV-Details_NB'!B3864</f>
        <v>0</v>
      </c>
      <c r="D3858" s="359">
        <f>'[2]III_SAV-Details_NB'!C3864</f>
        <v>0</v>
      </c>
      <c r="E3858" s="359">
        <f>'[2]III_SAV-Details_NB'!D3864</f>
        <v>0</v>
      </c>
      <c r="F3858" s="490"/>
      <c r="G3858" s="281">
        <f>'[2]III_SAV-Details_NB'!X3864</f>
        <v>0</v>
      </c>
      <c r="H3858" s="281">
        <f t="shared" si="986"/>
        <v>0</v>
      </c>
      <c r="I3858" s="281">
        <f>IF(con_EOGJahr=2025,'[2]III_SAV-Details_NB'!AA3864,IF(con_EOGJahr=2026,'[2]III_SAV-Details_NB'!AB3864,'[2]III_SAV-Details_NB'!AC3864))</f>
        <v>0</v>
      </c>
      <c r="J3858" s="282"/>
      <c r="K3858" s="282"/>
      <c r="L3858" s="282"/>
      <c r="M3858" s="282"/>
      <c r="N3858" s="282"/>
      <c r="O3858" s="282"/>
      <c r="P3858" s="52">
        <f t="shared" si="987"/>
        <v>0</v>
      </c>
      <c r="Q3858" s="60"/>
      <c r="R3858" s="53">
        <f t="shared" ref="R3858:R3921" si="993">P3858+Q3858</f>
        <v>0</v>
      </c>
      <c r="S3858" s="59"/>
      <c r="T3858" s="61"/>
      <c r="U3858" s="342" t="str">
        <f t="shared" si="982"/>
        <v>k.A.</v>
      </c>
      <c r="V3858" s="343" t="str">
        <f t="shared" ref="V3858:V3921" si="994">IFERROR(IF(OR($D3858="",$E3858=0,con_Ende=0,$U3858=0),"k.A.",MAX($E3858-con_EOGJahr+$U3858,0)),"k.A.")</f>
        <v>k.A.</v>
      </c>
      <c r="W3858" s="343" t="str">
        <f>IFERROR(IF(OR($D3858="",$E3858=0,con_Ende=0),"k.A.",IF(VLOOKUP($D3858,rng_ND,5,0)="Nein",VLOOKUP($D3858,rng_ND,2,FALSE),MIN(VLOOKUP($D3858,rng_ND,2,FALSE),A_Stammdaten!$B$19-D_SAV!$E3858+1))),"k.A.")</f>
        <v>k.A.</v>
      </c>
      <c r="X3858" s="343" t="str">
        <f t="shared" ref="X3858:X3921" si="995">IFERROR(IF(OR($D3858="",$E3858=0,con_Ende=0),"k.A.",VLOOKUP($D3858,rng_ND,3,FALSE)),"k.A.")</f>
        <v>k.A.</v>
      </c>
      <c r="Y3858" s="62"/>
      <c r="Z3858" s="48">
        <f t="shared" ref="Z3858:Z3921" si="996">IF(AND($E3858&lt;2006,$E3858&lt;&gt;0),IFERROR(VLOOKUP($E3858,rng_Index,VLOOKUP($D3858,rng_ND,4,FALSE)+1,FALSE),1),)</f>
        <v>0</v>
      </c>
      <c r="AA3858" s="457"/>
      <c r="AB3858" s="55">
        <f t="shared" si="988"/>
        <v>0</v>
      </c>
      <c r="AC3858" s="55">
        <f>IF(A_Stammdaten!$B$25="ja",D_SAV!AA3858,D_SAV!AB3858)</f>
        <v>0</v>
      </c>
      <c r="AD3858" s="478">
        <f>IF(AC3858=0,0,IF(U3858-(con_EOGJahr-D_SAV!E3858)&lt;=0,AC3858,AC3858/V3858))</f>
        <v>0</v>
      </c>
      <c r="AE3858" s="478">
        <f>IFERROR(IF(AND(VLOOKUP(D3858,rng_ND,5,FALSE)="Ja",D_SAV!T3858="degressiv"),D_SAV!AC3858*Y3858/100,0),0)</f>
        <v>0</v>
      </c>
      <c r="AF3858" s="55">
        <f>IFERROR(IF(VLOOKUP(D3858,rng_ND,5,FALSE)="Ja",MAX(D_SAV!AD3858:AE3858),D_SAV!AD3858),0)</f>
        <v>0</v>
      </c>
      <c r="AG3858" s="55">
        <f t="shared" si="989"/>
        <v>0</v>
      </c>
      <c r="AH3858" s="55">
        <f t="shared" si="990"/>
        <v>0</v>
      </c>
      <c r="AI3858" s="55">
        <f t="shared" si="991"/>
        <v>0</v>
      </c>
      <c r="AJ3858" s="55">
        <f t="shared" si="992"/>
        <v>0</v>
      </c>
      <c r="AK3858" s="55">
        <f t="shared" si="983"/>
        <v>0</v>
      </c>
      <c r="AL3858" s="55">
        <f t="shared" si="984"/>
        <v>0</v>
      </c>
      <c r="AM3858" s="55">
        <f t="shared" si="985"/>
        <v>0</v>
      </c>
    </row>
    <row r="3859" spans="1:39" x14ac:dyDescent="0.25">
      <c r="A3859" s="47">
        <v>3855</v>
      </c>
      <c r="B3859" s="358" t="str">
        <f>IF(AND(E3859&lt;&gt;0,D3859&lt;&gt;0,F3859&lt;&gt;0),IF(C3859&lt;&gt;0,CONCATENATE(C3859,"-AGr",VLOOKUP(D3859,Listen!$A$2:$G$45,7,FALSE),"-",E3859,"-",F3859,),CONCATENATE("AGr",VLOOKUP(D3859,Listen!$A$2:$G$45,7,FALSE),"-",E3859,"-",F3859)),"keine vollständige ID")</f>
        <v>keine vollständige ID</v>
      </c>
      <c r="C3859" s="359">
        <f>'[2]III_SAV-Details_NB'!B3865</f>
        <v>0</v>
      </c>
      <c r="D3859" s="359">
        <f>'[2]III_SAV-Details_NB'!C3865</f>
        <v>0</v>
      </c>
      <c r="E3859" s="359">
        <f>'[2]III_SAV-Details_NB'!D3865</f>
        <v>0</v>
      </c>
      <c r="F3859" s="490"/>
      <c r="G3859" s="281">
        <f>'[2]III_SAV-Details_NB'!X3865</f>
        <v>0</v>
      </c>
      <c r="H3859" s="281">
        <f t="shared" si="986"/>
        <v>0</v>
      </c>
      <c r="I3859" s="281">
        <f>IF(con_EOGJahr=2025,'[2]III_SAV-Details_NB'!AA3865,IF(con_EOGJahr=2026,'[2]III_SAV-Details_NB'!AB3865,'[2]III_SAV-Details_NB'!AC3865))</f>
        <v>0</v>
      </c>
      <c r="J3859" s="282"/>
      <c r="K3859" s="282"/>
      <c r="L3859" s="282"/>
      <c r="M3859" s="282"/>
      <c r="N3859" s="282"/>
      <c r="O3859" s="282"/>
      <c r="P3859" s="52">
        <f t="shared" si="987"/>
        <v>0</v>
      </c>
      <c r="Q3859" s="60"/>
      <c r="R3859" s="53">
        <f t="shared" si="993"/>
        <v>0</v>
      </c>
      <c r="S3859" s="59"/>
      <c r="T3859" s="61"/>
      <c r="U3859" s="342" t="str">
        <f t="shared" ref="U3859:U3922" si="997">+W3859</f>
        <v>k.A.</v>
      </c>
      <c r="V3859" s="343" t="str">
        <f t="shared" si="994"/>
        <v>k.A.</v>
      </c>
      <c r="W3859" s="343" t="str">
        <f>IFERROR(IF(OR($D3859="",$E3859=0,con_Ende=0),"k.A.",IF(VLOOKUP($D3859,rng_ND,5,0)="Nein",VLOOKUP($D3859,rng_ND,2,FALSE),MIN(VLOOKUP($D3859,rng_ND,2,FALSE),A_Stammdaten!$B$19-D_SAV!$E3859+1))),"k.A.")</f>
        <v>k.A.</v>
      </c>
      <c r="X3859" s="343" t="str">
        <f t="shared" si="995"/>
        <v>k.A.</v>
      </c>
      <c r="Y3859" s="62"/>
      <c r="Z3859" s="48">
        <f t="shared" si="996"/>
        <v>0</v>
      </c>
      <c r="AA3859" s="457"/>
      <c r="AB3859" s="55">
        <f t="shared" si="988"/>
        <v>0</v>
      </c>
      <c r="AC3859" s="55">
        <f>IF(A_Stammdaten!$B$25="ja",D_SAV!AA3859,D_SAV!AB3859)</f>
        <v>0</v>
      </c>
      <c r="AD3859" s="478">
        <f>IF(AC3859=0,0,IF(U3859-(con_EOGJahr-D_SAV!E3859)&lt;=0,AC3859,AC3859/V3859))</f>
        <v>0</v>
      </c>
      <c r="AE3859" s="478">
        <f>IFERROR(IF(AND(VLOOKUP(D3859,rng_ND,5,FALSE)="Ja",D_SAV!T3859="degressiv"),D_SAV!AC3859*Y3859/100,0),0)</f>
        <v>0</v>
      </c>
      <c r="AF3859" s="55">
        <f>IFERROR(IF(VLOOKUP(D3859,rng_ND,5,FALSE)="Ja",MAX(D_SAV!AD3859:AE3859),D_SAV!AD3859),0)</f>
        <v>0</v>
      </c>
      <c r="AG3859" s="55">
        <f t="shared" si="989"/>
        <v>0</v>
      </c>
      <c r="AH3859" s="55">
        <f t="shared" si="990"/>
        <v>0</v>
      </c>
      <c r="AI3859" s="55">
        <f t="shared" si="991"/>
        <v>0</v>
      </c>
      <c r="AJ3859" s="55">
        <f t="shared" si="992"/>
        <v>0</v>
      </c>
      <c r="AK3859" s="55">
        <f t="shared" si="983"/>
        <v>0</v>
      </c>
      <c r="AL3859" s="55">
        <f t="shared" si="984"/>
        <v>0</v>
      </c>
      <c r="AM3859" s="55">
        <f t="shared" si="985"/>
        <v>0</v>
      </c>
    </row>
    <row r="3860" spans="1:39" x14ac:dyDescent="0.25">
      <c r="A3860" s="47">
        <v>3856</v>
      </c>
      <c r="B3860" s="358" t="str">
        <f>IF(AND(E3860&lt;&gt;0,D3860&lt;&gt;0,F3860&lt;&gt;0),IF(C3860&lt;&gt;0,CONCATENATE(C3860,"-AGr",VLOOKUP(D3860,Listen!$A$2:$G$45,7,FALSE),"-",E3860,"-",F3860,),CONCATENATE("AGr",VLOOKUP(D3860,Listen!$A$2:$G$45,7,FALSE),"-",E3860,"-",F3860)),"keine vollständige ID")</f>
        <v>keine vollständige ID</v>
      </c>
      <c r="C3860" s="359">
        <f>'[2]III_SAV-Details_NB'!B3866</f>
        <v>0</v>
      </c>
      <c r="D3860" s="359">
        <f>'[2]III_SAV-Details_NB'!C3866</f>
        <v>0</v>
      </c>
      <c r="E3860" s="359">
        <f>'[2]III_SAV-Details_NB'!D3866</f>
        <v>0</v>
      </c>
      <c r="F3860" s="490"/>
      <c r="G3860" s="281">
        <f>'[2]III_SAV-Details_NB'!X3866</f>
        <v>0</v>
      </c>
      <c r="H3860" s="281">
        <f t="shared" si="986"/>
        <v>0</v>
      </c>
      <c r="I3860" s="281">
        <f>IF(con_EOGJahr=2025,'[2]III_SAV-Details_NB'!AA3866,IF(con_EOGJahr=2026,'[2]III_SAV-Details_NB'!AB3866,'[2]III_SAV-Details_NB'!AC3866))</f>
        <v>0</v>
      </c>
      <c r="J3860" s="282"/>
      <c r="K3860" s="282"/>
      <c r="L3860" s="282"/>
      <c r="M3860" s="282"/>
      <c r="N3860" s="282"/>
      <c r="O3860" s="282"/>
      <c r="P3860" s="52">
        <f t="shared" si="987"/>
        <v>0</v>
      </c>
      <c r="Q3860" s="60"/>
      <c r="R3860" s="53">
        <f t="shared" si="993"/>
        <v>0</v>
      </c>
      <c r="S3860" s="59"/>
      <c r="T3860" s="61"/>
      <c r="U3860" s="342" t="str">
        <f t="shared" si="997"/>
        <v>k.A.</v>
      </c>
      <c r="V3860" s="343" t="str">
        <f t="shared" si="994"/>
        <v>k.A.</v>
      </c>
      <c r="W3860" s="343" t="str">
        <f>IFERROR(IF(OR($D3860="",$E3860=0,con_Ende=0),"k.A.",IF(VLOOKUP($D3860,rng_ND,5,0)="Nein",VLOOKUP($D3860,rng_ND,2,FALSE),MIN(VLOOKUP($D3860,rng_ND,2,FALSE),A_Stammdaten!$B$19-D_SAV!$E3860+1))),"k.A.")</f>
        <v>k.A.</v>
      </c>
      <c r="X3860" s="343" t="str">
        <f t="shared" si="995"/>
        <v>k.A.</v>
      </c>
      <c r="Y3860" s="62"/>
      <c r="Z3860" s="48">
        <f t="shared" si="996"/>
        <v>0</v>
      </c>
      <c r="AA3860" s="457"/>
      <c r="AB3860" s="55">
        <f t="shared" si="988"/>
        <v>0</v>
      </c>
      <c r="AC3860" s="55">
        <f>IF(A_Stammdaten!$B$25="ja",D_SAV!AA3860,D_SAV!AB3860)</f>
        <v>0</v>
      </c>
      <c r="AD3860" s="478">
        <f>IF(AC3860=0,0,IF(U3860-(con_EOGJahr-D_SAV!E3860)&lt;=0,AC3860,AC3860/V3860))</f>
        <v>0</v>
      </c>
      <c r="AE3860" s="478">
        <f>IFERROR(IF(AND(VLOOKUP(D3860,rng_ND,5,FALSE)="Ja",D_SAV!T3860="degressiv"),D_SAV!AC3860*Y3860/100,0),0)</f>
        <v>0</v>
      </c>
      <c r="AF3860" s="55">
        <f>IFERROR(IF(VLOOKUP(D3860,rng_ND,5,FALSE)="Ja",MAX(D_SAV!AD3860:AE3860),D_SAV!AD3860),0)</f>
        <v>0</v>
      </c>
      <c r="AG3860" s="55">
        <f t="shared" si="989"/>
        <v>0</v>
      </c>
      <c r="AH3860" s="55">
        <f t="shared" si="990"/>
        <v>0</v>
      </c>
      <c r="AI3860" s="55">
        <f t="shared" si="991"/>
        <v>0</v>
      </c>
      <c r="AJ3860" s="55">
        <f t="shared" si="992"/>
        <v>0</v>
      </c>
      <c r="AK3860" s="55">
        <f t="shared" si="983"/>
        <v>0</v>
      </c>
      <c r="AL3860" s="55">
        <f t="shared" si="984"/>
        <v>0</v>
      </c>
      <c r="AM3860" s="55">
        <f t="shared" si="985"/>
        <v>0</v>
      </c>
    </row>
    <row r="3861" spans="1:39" x14ac:dyDescent="0.25">
      <c r="A3861" s="47">
        <v>3857</v>
      </c>
      <c r="B3861" s="358" t="str">
        <f>IF(AND(E3861&lt;&gt;0,D3861&lt;&gt;0,F3861&lt;&gt;0),IF(C3861&lt;&gt;0,CONCATENATE(C3861,"-AGr",VLOOKUP(D3861,Listen!$A$2:$G$45,7,FALSE),"-",E3861,"-",F3861,),CONCATENATE("AGr",VLOOKUP(D3861,Listen!$A$2:$G$45,7,FALSE),"-",E3861,"-",F3861)),"keine vollständige ID")</f>
        <v>keine vollständige ID</v>
      </c>
      <c r="C3861" s="359">
        <f>'[2]III_SAV-Details_NB'!B3867</f>
        <v>0</v>
      </c>
      <c r="D3861" s="359">
        <f>'[2]III_SAV-Details_NB'!C3867</f>
        <v>0</v>
      </c>
      <c r="E3861" s="359">
        <f>'[2]III_SAV-Details_NB'!D3867</f>
        <v>0</v>
      </c>
      <c r="F3861" s="490"/>
      <c r="G3861" s="281">
        <f>'[2]III_SAV-Details_NB'!X3867</f>
        <v>0</v>
      </c>
      <c r="H3861" s="281">
        <f t="shared" si="986"/>
        <v>0</v>
      </c>
      <c r="I3861" s="281">
        <f>IF(con_EOGJahr=2025,'[2]III_SAV-Details_NB'!AA3867,IF(con_EOGJahr=2026,'[2]III_SAV-Details_NB'!AB3867,'[2]III_SAV-Details_NB'!AC3867))</f>
        <v>0</v>
      </c>
      <c r="J3861" s="282"/>
      <c r="K3861" s="282"/>
      <c r="L3861" s="282"/>
      <c r="M3861" s="282"/>
      <c r="N3861" s="282"/>
      <c r="O3861" s="282"/>
      <c r="P3861" s="52">
        <f t="shared" si="987"/>
        <v>0</v>
      </c>
      <c r="Q3861" s="60"/>
      <c r="R3861" s="53">
        <f t="shared" si="993"/>
        <v>0</v>
      </c>
      <c r="S3861" s="59"/>
      <c r="T3861" s="61"/>
      <c r="U3861" s="342" t="str">
        <f t="shared" si="997"/>
        <v>k.A.</v>
      </c>
      <c r="V3861" s="343" t="str">
        <f t="shared" si="994"/>
        <v>k.A.</v>
      </c>
      <c r="W3861" s="343" t="str">
        <f>IFERROR(IF(OR($D3861="",$E3861=0,con_Ende=0),"k.A.",IF(VLOOKUP($D3861,rng_ND,5,0)="Nein",VLOOKUP($D3861,rng_ND,2,FALSE),MIN(VLOOKUP($D3861,rng_ND,2,FALSE),A_Stammdaten!$B$19-D_SAV!$E3861+1))),"k.A.")</f>
        <v>k.A.</v>
      </c>
      <c r="X3861" s="343" t="str">
        <f t="shared" si="995"/>
        <v>k.A.</v>
      </c>
      <c r="Y3861" s="62"/>
      <c r="Z3861" s="48">
        <f t="shared" si="996"/>
        <v>0</v>
      </c>
      <c r="AA3861" s="457"/>
      <c r="AB3861" s="55">
        <f t="shared" si="988"/>
        <v>0</v>
      </c>
      <c r="AC3861" s="55">
        <f>IF(A_Stammdaten!$B$25="ja",D_SAV!AA3861,D_SAV!AB3861)</f>
        <v>0</v>
      </c>
      <c r="AD3861" s="478">
        <f>IF(AC3861=0,0,IF(U3861-(con_EOGJahr-D_SAV!E3861)&lt;=0,AC3861,AC3861/V3861))</f>
        <v>0</v>
      </c>
      <c r="AE3861" s="478">
        <f>IFERROR(IF(AND(VLOOKUP(D3861,rng_ND,5,FALSE)="Ja",D_SAV!T3861="degressiv"),D_SAV!AC3861*Y3861/100,0),0)</f>
        <v>0</v>
      </c>
      <c r="AF3861" s="55">
        <f>IFERROR(IF(VLOOKUP(D3861,rng_ND,5,FALSE)="Ja",MAX(D_SAV!AD3861:AE3861),D_SAV!AD3861),0)</f>
        <v>0</v>
      </c>
      <c r="AG3861" s="55">
        <f t="shared" si="989"/>
        <v>0</v>
      </c>
      <c r="AH3861" s="55">
        <f t="shared" si="990"/>
        <v>0</v>
      </c>
      <c r="AI3861" s="55">
        <f t="shared" si="991"/>
        <v>0</v>
      </c>
      <c r="AJ3861" s="55">
        <f t="shared" si="992"/>
        <v>0</v>
      </c>
      <c r="AK3861" s="55">
        <f t="shared" si="983"/>
        <v>0</v>
      </c>
      <c r="AL3861" s="55">
        <f t="shared" si="984"/>
        <v>0</v>
      </c>
      <c r="AM3861" s="55">
        <f t="shared" si="985"/>
        <v>0</v>
      </c>
    </row>
    <row r="3862" spans="1:39" x14ac:dyDescent="0.25">
      <c r="A3862" s="47">
        <v>3858</v>
      </c>
      <c r="B3862" s="358" t="str">
        <f>IF(AND(E3862&lt;&gt;0,D3862&lt;&gt;0,F3862&lt;&gt;0),IF(C3862&lt;&gt;0,CONCATENATE(C3862,"-AGr",VLOOKUP(D3862,Listen!$A$2:$G$45,7,FALSE),"-",E3862,"-",F3862,),CONCATENATE("AGr",VLOOKUP(D3862,Listen!$A$2:$G$45,7,FALSE),"-",E3862,"-",F3862)),"keine vollständige ID")</f>
        <v>keine vollständige ID</v>
      </c>
      <c r="C3862" s="359">
        <f>'[2]III_SAV-Details_NB'!B3868</f>
        <v>0</v>
      </c>
      <c r="D3862" s="359">
        <f>'[2]III_SAV-Details_NB'!C3868</f>
        <v>0</v>
      </c>
      <c r="E3862" s="359">
        <f>'[2]III_SAV-Details_NB'!D3868</f>
        <v>0</v>
      </c>
      <c r="F3862" s="490"/>
      <c r="G3862" s="281">
        <f>'[2]III_SAV-Details_NB'!X3868</f>
        <v>0</v>
      </c>
      <c r="H3862" s="281">
        <f t="shared" si="986"/>
        <v>0</v>
      </c>
      <c r="I3862" s="281">
        <f>IF(con_EOGJahr=2025,'[2]III_SAV-Details_NB'!AA3868,IF(con_EOGJahr=2026,'[2]III_SAV-Details_NB'!AB3868,'[2]III_SAV-Details_NB'!AC3868))</f>
        <v>0</v>
      </c>
      <c r="J3862" s="282"/>
      <c r="K3862" s="282"/>
      <c r="L3862" s="282"/>
      <c r="M3862" s="282"/>
      <c r="N3862" s="282"/>
      <c r="O3862" s="282"/>
      <c r="P3862" s="52">
        <f t="shared" si="987"/>
        <v>0</v>
      </c>
      <c r="Q3862" s="60"/>
      <c r="R3862" s="53">
        <f t="shared" si="993"/>
        <v>0</v>
      </c>
      <c r="S3862" s="59"/>
      <c r="T3862" s="61"/>
      <c r="U3862" s="342" t="str">
        <f t="shared" si="997"/>
        <v>k.A.</v>
      </c>
      <c r="V3862" s="343" t="str">
        <f t="shared" si="994"/>
        <v>k.A.</v>
      </c>
      <c r="W3862" s="343" t="str">
        <f>IFERROR(IF(OR($D3862="",$E3862=0,con_Ende=0),"k.A.",IF(VLOOKUP($D3862,rng_ND,5,0)="Nein",VLOOKUP($D3862,rng_ND,2,FALSE),MIN(VLOOKUP($D3862,rng_ND,2,FALSE),A_Stammdaten!$B$19-D_SAV!$E3862+1))),"k.A.")</f>
        <v>k.A.</v>
      </c>
      <c r="X3862" s="343" t="str">
        <f t="shared" si="995"/>
        <v>k.A.</v>
      </c>
      <c r="Y3862" s="62"/>
      <c r="Z3862" s="48">
        <f t="shared" si="996"/>
        <v>0</v>
      </c>
      <c r="AA3862" s="457"/>
      <c r="AB3862" s="55">
        <f t="shared" si="988"/>
        <v>0</v>
      </c>
      <c r="AC3862" s="55">
        <f>IF(A_Stammdaten!$B$25="ja",D_SAV!AA3862,D_SAV!AB3862)</f>
        <v>0</v>
      </c>
      <c r="AD3862" s="478">
        <f>IF(AC3862=0,0,IF(U3862-(con_EOGJahr-D_SAV!E3862)&lt;=0,AC3862,AC3862/V3862))</f>
        <v>0</v>
      </c>
      <c r="AE3862" s="478">
        <f>IFERROR(IF(AND(VLOOKUP(D3862,rng_ND,5,FALSE)="Ja",D_SAV!T3862="degressiv"),D_SAV!AC3862*Y3862/100,0),0)</f>
        <v>0</v>
      </c>
      <c r="AF3862" s="55">
        <f>IFERROR(IF(VLOOKUP(D3862,rng_ND,5,FALSE)="Ja",MAX(D_SAV!AD3862:AE3862),D_SAV!AD3862),0)</f>
        <v>0</v>
      </c>
      <c r="AG3862" s="55">
        <f t="shared" si="989"/>
        <v>0</v>
      </c>
      <c r="AH3862" s="55">
        <f t="shared" si="990"/>
        <v>0</v>
      </c>
      <c r="AI3862" s="55">
        <f t="shared" si="991"/>
        <v>0</v>
      </c>
      <c r="AJ3862" s="55">
        <f t="shared" si="992"/>
        <v>0</v>
      </c>
      <c r="AK3862" s="55">
        <f t="shared" si="983"/>
        <v>0</v>
      </c>
      <c r="AL3862" s="55">
        <f t="shared" si="984"/>
        <v>0</v>
      </c>
      <c r="AM3862" s="55">
        <f t="shared" si="985"/>
        <v>0</v>
      </c>
    </row>
    <row r="3863" spans="1:39" x14ac:dyDescent="0.25">
      <c r="A3863" s="47">
        <v>3859</v>
      </c>
      <c r="B3863" s="358" t="str">
        <f>IF(AND(E3863&lt;&gt;0,D3863&lt;&gt;0,F3863&lt;&gt;0),IF(C3863&lt;&gt;0,CONCATENATE(C3863,"-AGr",VLOOKUP(D3863,Listen!$A$2:$G$45,7,FALSE),"-",E3863,"-",F3863,),CONCATENATE("AGr",VLOOKUP(D3863,Listen!$A$2:$G$45,7,FALSE),"-",E3863,"-",F3863)),"keine vollständige ID")</f>
        <v>keine vollständige ID</v>
      </c>
      <c r="C3863" s="359">
        <f>'[2]III_SAV-Details_NB'!B3869</f>
        <v>0</v>
      </c>
      <c r="D3863" s="359">
        <f>'[2]III_SAV-Details_NB'!C3869</f>
        <v>0</v>
      </c>
      <c r="E3863" s="359">
        <f>'[2]III_SAV-Details_NB'!D3869</f>
        <v>0</v>
      </c>
      <c r="F3863" s="490"/>
      <c r="G3863" s="281">
        <f>'[2]III_SAV-Details_NB'!X3869</f>
        <v>0</v>
      </c>
      <c r="H3863" s="281">
        <f t="shared" si="986"/>
        <v>0</v>
      </c>
      <c r="I3863" s="281">
        <f>IF(con_EOGJahr=2025,'[2]III_SAV-Details_NB'!AA3869,IF(con_EOGJahr=2026,'[2]III_SAV-Details_NB'!AB3869,'[2]III_SAV-Details_NB'!AC3869))</f>
        <v>0</v>
      </c>
      <c r="J3863" s="282"/>
      <c r="K3863" s="282"/>
      <c r="L3863" s="282"/>
      <c r="M3863" s="282"/>
      <c r="N3863" s="282"/>
      <c r="O3863" s="282"/>
      <c r="P3863" s="52">
        <f t="shared" si="987"/>
        <v>0</v>
      </c>
      <c r="Q3863" s="60"/>
      <c r="R3863" s="53">
        <f t="shared" si="993"/>
        <v>0</v>
      </c>
      <c r="S3863" s="59"/>
      <c r="T3863" s="61"/>
      <c r="U3863" s="342" t="str">
        <f t="shared" si="997"/>
        <v>k.A.</v>
      </c>
      <c r="V3863" s="343" t="str">
        <f t="shared" si="994"/>
        <v>k.A.</v>
      </c>
      <c r="W3863" s="343" t="str">
        <f>IFERROR(IF(OR($D3863="",$E3863=0,con_Ende=0),"k.A.",IF(VLOOKUP($D3863,rng_ND,5,0)="Nein",VLOOKUP($D3863,rng_ND,2,FALSE),MIN(VLOOKUP($D3863,rng_ND,2,FALSE),A_Stammdaten!$B$19-D_SAV!$E3863+1))),"k.A.")</f>
        <v>k.A.</v>
      </c>
      <c r="X3863" s="343" t="str">
        <f t="shared" si="995"/>
        <v>k.A.</v>
      </c>
      <c r="Y3863" s="62"/>
      <c r="Z3863" s="48">
        <f t="shared" si="996"/>
        <v>0</v>
      </c>
      <c r="AA3863" s="457"/>
      <c r="AB3863" s="55">
        <f t="shared" si="988"/>
        <v>0</v>
      </c>
      <c r="AC3863" s="55">
        <f>IF(A_Stammdaten!$B$25="ja",D_SAV!AA3863,D_SAV!AB3863)</f>
        <v>0</v>
      </c>
      <c r="AD3863" s="478">
        <f>IF(AC3863=0,0,IF(U3863-(con_EOGJahr-D_SAV!E3863)&lt;=0,AC3863,AC3863/V3863))</f>
        <v>0</v>
      </c>
      <c r="AE3863" s="478">
        <f>IFERROR(IF(AND(VLOOKUP(D3863,rng_ND,5,FALSE)="Ja",D_SAV!T3863="degressiv"),D_SAV!AC3863*Y3863/100,0),0)</f>
        <v>0</v>
      </c>
      <c r="AF3863" s="55">
        <f>IFERROR(IF(VLOOKUP(D3863,rng_ND,5,FALSE)="Ja",MAX(D_SAV!AD3863:AE3863),D_SAV!AD3863),0)</f>
        <v>0</v>
      </c>
      <c r="AG3863" s="55">
        <f t="shared" si="989"/>
        <v>0</v>
      </c>
      <c r="AH3863" s="55">
        <f t="shared" si="990"/>
        <v>0</v>
      </c>
      <c r="AI3863" s="55">
        <f t="shared" si="991"/>
        <v>0</v>
      </c>
      <c r="AJ3863" s="55">
        <f t="shared" si="992"/>
        <v>0</v>
      </c>
      <c r="AK3863" s="55">
        <f t="shared" si="983"/>
        <v>0</v>
      </c>
      <c r="AL3863" s="55">
        <f t="shared" si="984"/>
        <v>0</v>
      </c>
      <c r="AM3863" s="55">
        <f t="shared" si="985"/>
        <v>0</v>
      </c>
    </row>
    <row r="3864" spans="1:39" x14ac:dyDescent="0.25">
      <c r="A3864" s="47">
        <v>3860</v>
      </c>
      <c r="B3864" s="358" t="str">
        <f>IF(AND(E3864&lt;&gt;0,D3864&lt;&gt;0,F3864&lt;&gt;0),IF(C3864&lt;&gt;0,CONCATENATE(C3864,"-AGr",VLOOKUP(D3864,Listen!$A$2:$G$45,7,FALSE),"-",E3864,"-",F3864,),CONCATENATE("AGr",VLOOKUP(D3864,Listen!$A$2:$G$45,7,FALSE),"-",E3864,"-",F3864)),"keine vollständige ID")</f>
        <v>keine vollständige ID</v>
      </c>
      <c r="C3864" s="359">
        <f>'[2]III_SAV-Details_NB'!B3870</f>
        <v>0</v>
      </c>
      <c r="D3864" s="359">
        <f>'[2]III_SAV-Details_NB'!C3870</f>
        <v>0</v>
      </c>
      <c r="E3864" s="359">
        <f>'[2]III_SAV-Details_NB'!D3870</f>
        <v>0</v>
      </c>
      <c r="F3864" s="490"/>
      <c r="G3864" s="281">
        <f>'[2]III_SAV-Details_NB'!X3870</f>
        <v>0</v>
      </c>
      <c r="H3864" s="281">
        <f t="shared" si="986"/>
        <v>0</v>
      </c>
      <c r="I3864" s="281">
        <f>IF(con_EOGJahr=2025,'[2]III_SAV-Details_NB'!AA3870,IF(con_EOGJahr=2026,'[2]III_SAV-Details_NB'!AB3870,'[2]III_SAV-Details_NB'!AC3870))</f>
        <v>0</v>
      </c>
      <c r="J3864" s="282"/>
      <c r="K3864" s="282"/>
      <c r="L3864" s="282"/>
      <c r="M3864" s="282"/>
      <c r="N3864" s="282"/>
      <c r="O3864" s="282"/>
      <c r="P3864" s="52">
        <f t="shared" si="987"/>
        <v>0</v>
      </c>
      <c r="Q3864" s="60"/>
      <c r="R3864" s="53">
        <f t="shared" si="993"/>
        <v>0</v>
      </c>
      <c r="S3864" s="59"/>
      <c r="T3864" s="61"/>
      <c r="U3864" s="342" t="str">
        <f t="shared" si="997"/>
        <v>k.A.</v>
      </c>
      <c r="V3864" s="343" t="str">
        <f t="shared" si="994"/>
        <v>k.A.</v>
      </c>
      <c r="W3864" s="343" t="str">
        <f>IFERROR(IF(OR($D3864="",$E3864=0,con_Ende=0),"k.A.",IF(VLOOKUP($D3864,rng_ND,5,0)="Nein",VLOOKUP($D3864,rng_ND,2,FALSE),MIN(VLOOKUP($D3864,rng_ND,2,FALSE),A_Stammdaten!$B$19-D_SAV!$E3864+1))),"k.A.")</f>
        <v>k.A.</v>
      </c>
      <c r="X3864" s="343" t="str">
        <f t="shared" si="995"/>
        <v>k.A.</v>
      </c>
      <c r="Y3864" s="62"/>
      <c r="Z3864" s="48">
        <f t="shared" si="996"/>
        <v>0</v>
      </c>
      <c r="AA3864" s="457"/>
      <c r="AB3864" s="55">
        <f t="shared" si="988"/>
        <v>0</v>
      </c>
      <c r="AC3864" s="55">
        <f>IF(A_Stammdaten!$B$25="ja",D_SAV!AA3864,D_SAV!AB3864)</f>
        <v>0</v>
      </c>
      <c r="AD3864" s="478">
        <f>IF(AC3864=0,0,IF(U3864-(con_EOGJahr-D_SAV!E3864)&lt;=0,AC3864,AC3864/V3864))</f>
        <v>0</v>
      </c>
      <c r="AE3864" s="478">
        <f>IFERROR(IF(AND(VLOOKUP(D3864,rng_ND,5,FALSE)="Ja",D_SAV!T3864="degressiv"),D_SAV!AC3864*Y3864/100,0),0)</f>
        <v>0</v>
      </c>
      <c r="AF3864" s="55">
        <f>IFERROR(IF(VLOOKUP(D3864,rng_ND,5,FALSE)="Ja",MAX(D_SAV!AD3864:AE3864),D_SAV!AD3864),0)</f>
        <v>0</v>
      </c>
      <c r="AG3864" s="55">
        <f t="shared" si="989"/>
        <v>0</v>
      </c>
      <c r="AH3864" s="55">
        <f t="shared" si="990"/>
        <v>0</v>
      </c>
      <c r="AI3864" s="55">
        <f t="shared" si="991"/>
        <v>0</v>
      </c>
      <c r="AJ3864" s="55">
        <f t="shared" si="992"/>
        <v>0</v>
      </c>
      <c r="AK3864" s="55">
        <f t="shared" si="983"/>
        <v>0</v>
      </c>
      <c r="AL3864" s="55">
        <f t="shared" si="984"/>
        <v>0</v>
      </c>
      <c r="AM3864" s="55">
        <f t="shared" si="985"/>
        <v>0</v>
      </c>
    </row>
    <row r="3865" spans="1:39" x14ac:dyDescent="0.25">
      <c r="A3865" s="47">
        <v>3861</v>
      </c>
      <c r="B3865" s="358" t="str">
        <f>IF(AND(E3865&lt;&gt;0,D3865&lt;&gt;0,F3865&lt;&gt;0),IF(C3865&lt;&gt;0,CONCATENATE(C3865,"-AGr",VLOOKUP(D3865,Listen!$A$2:$G$45,7,FALSE),"-",E3865,"-",F3865,),CONCATENATE("AGr",VLOOKUP(D3865,Listen!$A$2:$G$45,7,FALSE),"-",E3865,"-",F3865)),"keine vollständige ID")</f>
        <v>keine vollständige ID</v>
      </c>
      <c r="C3865" s="359">
        <f>'[2]III_SAV-Details_NB'!B3871</f>
        <v>0</v>
      </c>
      <c r="D3865" s="359">
        <f>'[2]III_SAV-Details_NB'!C3871</f>
        <v>0</v>
      </c>
      <c r="E3865" s="359">
        <f>'[2]III_SAV-Details_NB'!D3871</f>
        <v>0</v>
      </c>
      <c r="F3865" s="490"/>
      <c r="G3865" s="281">
        <f>'[2]III_SAV-Details_NB'!X3871</f>
        <v>0</v>
      </c>
      <c r="H3865" s="281">
        <f t="shared" si="986"/>
        <v>0</v>
      </c>
      <c r="I3865" s="281">
        <f>IF(con_EOGJahr=2025,'[2]III_SAV-Details_NB'!AA3871,IF(con_EOGJahr=2026,'[2]III_SAV-Details_NB'!AB3871,'[2]III_SAV-Details_NB'!AC3871))</f>
        <v>0</v>
      </c>
      <c r="J3865" s="282"/>
      <c r="K3865" s="282"/>
      <c r="L3865" s="282"/>
      <c r="M3865" s="282"/>
      <c r="N3865" s="282"/>
      <c r="O3865" s="282"/>
      <c r="P3865" s="52">
        <f t="shared" si="987"/>
        <v>0</v>
      </c>
      <c r="Q3865" s="60"/>
      <c r="R3865" s="53">
        <f t="shared" si="993"/>
        <v>0</v>
      </c>
      <c r="S3865" s="59"/>
      <c r="T3865" s="61"/>
      <c r="U3865" s="342" t="str">
        <f t="shared" si="997"/>
        <v>k.A.</v>
      </c>
      <c r="V3865" s="343" t="str">
        <f t="shared" si="994"/>
        <v>k.A.</v>
      </c>
      <c r="W3865" s="343" t="str">
        <f>IFERROR(IF(OR($D3865="",$E3865=0,con_Ende=0),"k.A.",IF(VLOOKUP($D3865,rng_ND,5,0)="Nein",VLOOKUP($D3865,rng_ND,2,FALSE),MIN(VLOOKUP($D3865,rng_ND,2,FALSE),A_Stammdaten!$B$19-D_SAV!$E3865+1))),"k.A.")</f>
        <v>k.A.</v>
      </c>
      <c r="X3865" s="343" t="str">
        <f t="shared" si="995"/>
        <v>k.A.</v>
      </c>
      <c r="Y3865" s="62"/>
      <c r="Z3865" s="48">
        <f t="shared" si="996"/>
        <v>0</v>
      </c>
      <c r="AA3865" s="457"/>
      <c r="AB3865" s="55">
        <f t="shared" si="988"/>
        <v>0</v>
      </c>
      <c r="AC3865" s="55">
        <f>IF(A_Stammdaten!$B$25="ja",D_SAV!AA3865,D_SAV!AB3865)</f>
        <v>0</v>
      </c>
      <c r="AD3865" s="478">
        <f>IF(AC3865=0,0,IF(U3865-(con_EOGJahr-D_SAV!E3865)&lt;=0,AC3865,AC3865/V3865))</f>
        <v>0</v>
      </c>
      <c r="AE3865" s="478">
        <f>IFERROR(IF(AND(VLOOKUP(D3865,rng_ND,5,FALSE)="Ja",D_SAV!T3865="degressiv"),D_SAV!AC3865*Y3865/100,0),0)</f>
        <v>0</v>
      </c>
      <c r="AF3865" s="55">
        <f>IFERROR(IF(VLOOKUP(D3865,rng_ND,5,FALSE)="Ja",MAX(D_SAV!AD3865:AE3865),D_SAV!AD3865),0)</f>
        <v>0</v>
      </c>
      <c r="AG3865" s="55">
        <f t="shared" si="989"/>
        <v>0</v>
      </c>
      <c r="AH3865" s="55">
        <f t="shared" si="990"/>
        <v>0</v>
      </c>
      <c r="AI3865" s="55">
        <f t="shared" si="991"/>
        <v>0</v>
      </c>
      <c r="AJ3865" s="55">
        <f t="shared" si="992"/>
        <v>0</v>
      </c>
      <c r="AK3865" s="55">
        <f t="shared" si="983"/>
        <v>0</v>
      </c>
      <c r="AL3865" s="55">
        <f t="shared" si="984"/>
        <v>0</v>
      </c>
      <c r="AM3865" s="55">
        <f t="shared" si="985"/>
        <v>0</v>
      </c>
    </row>
    <row r="3866" spans="1:39" x14ac:dyDescent="0.25">
      <c r="A3866" s="47">
        <v>3862</v>
      </c>
      <c r="B3866" s="358" t="str">
        <f>IF(AND(E3866&lt;&gt;0,D3866&lt;&gt;0,F3866&lt;&gt;0),IF(C3866&lt;&gt;0,CONCATENATE(C3866,"-AGr",VLOOKUP(D3866,Listen!$A$2:$G$45,7,FALSE),"-",E3866,"-",F3866,),CONCATENATE("AGr",VLOOKUP(D3866,Listen!$A$2:$G$45,7,FALSE),"-",E3866,"-",F3866)),"keine vollständige ID")</f>
        <v>keine vollständige ID</v>
      </c>
      <c r="C3866" s="359">
        <f>'[2]III_SAV-Details_NB'!B3872</f>
        <v>0</v>
      </c>
      <c r="D3866" s="359">
        <f>'[2]III_SAV-Details_NB'!C3872</f>
        <v>0</v>
      </c>
      <c r="E3866" s="359">
        <f>'[2]III_SAV-Details_NB'!D3872</f>
        <v>0</v>
      </c>
      <c r="F3866" s="490"/>
      <c r="G3866" s="281">
        <f>'[2]III_SAV-Details_NB'!X3872</f>
        <v>0</v>
      </c>
      <c r="H3866" s="281">
        <f t="shared" si="986"/>
        <v>0</v>
      </c>
      <c r="I3866" s="281">
        <f>IF(con_EOGJahr=2025,'[2]III_SAV-Details_NB'!AA3872,IF(con_EOGJahr=2026,'[2]III_SAV-Details_NB'!AB3872,'[2]III_SAV-Details_NB'!AC3872))</f>
        <v>0</v>
      </c>
      <c r="J3866" s="282"/>
      <c r="K3866" s="282"/>
      <c r="L3866" s="282"/>
      <c r="M3866" s="282"/>
      <c r="N3866" s="282"/>
      <c r="O3866" s="282"/>
      <c r="P3866" s="52">
        <f t="shared" si="987"/>
        <v>0</v>
      </c>
      <c r="Q3866" s="60"/>
      <c r="R3866" s="53">
        <f t="shared" si="993"/>
        <v>0</v>
      </c>
      <c r="S3866" s="59"/>
      <c r="T3866" s="61"/>
      <c r="U3866" s="342" t="str">
        <f t="shared" si="997"/>
        <v>k.A.</v>
      </c>
      <c r="V3866" s="343" t="str">
        <f t="shared" si="994"/>
        <v>k.A.</v>
      </c>
      <c r="W3866" s="343" t="str">
        <f>IFERROR(IF(OR($D3866="",$E3866=0,con_Ende=0),"k.A.",IF(VLOOKUP($D3866,rng_ND,5,0)="Nein",VLOOKUP($D3866,rng_ND,2,FALSE),MIN(VLOOKUP($D3866,rng_ND,2,FALSE),A_Stammdaten!$B$19-D_SAV!$E3866+1))),"k.A.")</f>
        <v>k.A.</v>
      </c>
      <c r="X3866" s="343" t="str">
        <f t="shared" si="995"/>
        <v>k.A.</v>
      </c>
      <c r="Y3866" s="62"/>
      <c r="Z3866" s="48">
        <f t="shared" si="996"/>
        <v>0</v>
      </c>
      <c r="AA3866" s="457"/>
      <c r="AB3866" s="55">
        <f t="shared" si="988"/>
        <v>0</v>
      </c>
      <c r="AC3866" s="55">
        <f>IF(A_Stammdaten!$B$25="ja",D_SAV!AA3866,D_SAV!AB3866)</f>
        <v>0</v>
      </c>
      <c r="AD3866" s="478">
        <f>IF(AC3866=0,0,IF(U3866-(con_EOGJahr-D_SAV!E3866)&lt;=0,AC3866,AC3866/V3866))</f>
        <v>0</v>
      </c>
      <c r="AE3866" s="478">
        <f>IFERROR(IF(AND(VLOOKUP(D3866,rng_ND,5,FALSE)="Ja",D_SAV!T3866="degressiv"),D_SAV!AC3866*Y3866/100,0),0)</f>
        <v>0</v>
      </c>
      <c r="AF3866" s="55">
        <f>IFERROR(IF(VLOOKUP(D3866,rng_ND,5,FALSE)="Ja",MAX(D_SAV!AD3866:AE3866),D_SAV!AD3866),0)</f>
        <v>0</v>
      </c>
      <c r="AG3866" s="55">
        <f t="shared" si="989"/>
        <v>0</v>
      </c>
      <c r="AH3866" s="55">
        <f t="shared" si="990"/>
        <v>0</v>
      </c>
      <c r="AI3866" s="55">
        <f t="shared" si="991"/>
        <v>0</v>
      </c>
      <c r="AJ3866" s="55">
        <f t="shared" si="992"/>
        <v>0</v>
      </c>
      <c r="AK3866" s="55">
        <f t="shared" si="983"/>
        <v>0</v>
      </c>
      <c r="AL3866" s="55">
        <f t="shared" si="984"/>
        <v>0</v>
      </c>
      <c r="AM3866" s="55">
        <f t="shared" si="985"/>
        <v>0</v>
      </c>
    </row>
    <row r="3867" spans="1:39" x14ac:dyDescent="0.25">
      <c r="A3867" s="47">
        <v>3863</v>
      </c>
      <c r="B3867" s="358" t="str">
        <f>IF(AND(E3867&lt;&gt;0,D3867&lt;&gt;0,F3867&lt;&gt;0),IF(C3867&lt;&gt;0,CONCATENATE(C3867,"-AGr",VLOOKUP(D3867,Listen!$A$2:$G$45,7,FALSE),"-",E3867,"-",F3867,),CONCATENATE("AGr",VLOOKUP(D3867,Listen!$A$2:$G$45,7,FALSE),"-",E3867,"-",F3867)),"keine vollständige ID")</f>
        <v>keine vollständige ID</v>
      </c>
      <c r="C3867" s="359">
        <f>'[2]III_SAV-Details_NB'!B3873</f>
        <v>0</v>
      </c>
      <c r="D3867" s="359">
        <f>'[2]III_SAV-Details_NB'!C3873</f>
        <v>0</v>
      </c>
      <c r="E3867" s="359">
        <f>'[2]III_SAV-Details_NB'!D3873</f>
        <v>0</v>
      </c>
      <c r="F3867" s="490"/>
      <c r="G3867" s="281">
        <f>'[2]III_SAV-Details_NB'!X3873</f>
        <v>0</v>
      </c>
      <c r="H3867" s="281">
        <f t="shared" si="986"/>
        <v>0</v>
      </c>
      <c r="I3867" s="281">
        <f>IF(con_EOGJahr=2025,'[2]III_SAV-Details_NB'!AA3873,IF(con_EOGJahr=2026,'[2]III_SAV-Details_NB'!AB3873,'[2]III_SAV-Details_NB'!AC3873))</f>
        <v>0</v>
      </c>
      <c r="J3867" s="282"/>
      <c r="K3867" s="282"/>
      <c r="L3867" s="282"/>
      <c r="M3867" s="282"/>
      <c r="N3867" s="282"/>
      <c r="O3867" s="282"/>
      <c r="P3867" s="52">
        <f t="shared" si="987"/>
        <v>0</v>
      </c>
      <c r="Q3867" s="60"/>
      <c r="R3867" s="53">
        <f t="shared" si="993"/>
        <v>0</v>
      </c>
      <c r="S3867" s="59"/>
      <c r="T3867" s="61"/>
      <c r="U3867" s="342" t="str">
        <f t="shared" si="997"/>
        <v>k.A.</v>
      </c>
      <c r="V3867" s="343" t="str">
        <f t="shared" si="994"/>
        <v>k.A.</v>
      </c>
      <c r="W3867" s="343" t="str">
        <f>IFERROR(IF(OR($D3867="",$E3867=0,con_Ende=0),"k.A.",IF(VLOOKUP($D3867,rng_ND,5,0)="Nein",VLOOKUP($D3867,rng_ND,2,FALSE),MIN(VLOOKUP($D3867,rng_ND,2,FALSE),A_Stammdaten!$B$19-D_SAV!$E3867+1))),"k.A.")</f>
        <v>k.A.</v>
      </c>
      <c r="X3867" s="343" t="str">
        <f t="shared" si="995"/>
        <v>k.A.</v>
      </c>
      <c r="Y3867" s="62"/>
      <c r="Z3867" s="48">
        <f t="shared" si="996"/>
        <v>0</v>
      </c>
      <c r="AA3867" s="457"/>
      <c r="AB3867" s="55">
        <f t="shared" si="988"/>
        <v>0</v>
      </c>
      <c r="AC3867" s="55">
        <f>IF(A_Stammdaten!$B$25="ja",D_SAV!AA3867,D_SAV!AB3867)</f>
        <v>0</v>
      </c>
      <c r="AD3867" s="478">
        <f>IF(AC3867=0,0,IF(U3867-(con_EOGJahr-D_SAV!E3867)&lt;=0,AC3867,AC3867/V3867))</f>
        <v>0</v>
      </c>
      <c r="AE3867" s="478">
        <f>IFERROR(IF(AND(VLOOKUP(D3867,rng_ND,5,FALSE)="Ja",D_SAV!T3867="degressiv"),D_SAV!AC3867*Y3867/100,0),0)</f>
        <v>0</v>
      </c>
      <c r="AF3867" s="55">
        <f>IFERROR(IF(VLOOKUP(D3867,rng_ND,5,FALSE)="Ja",MAX(D_SAV!AD3867:AE3867),D_SAV!AD3867),0)</f>
        <v>0</v>
      </c>
      <c r="AG3867" s="55">
        <f t="shared" si="989"/>
        <v>0</v>
      </c>
      <c r="AH3867" s="55">
        <f t="shared" si="990"/>
        <v>0</v>
      </c>
      <c r="AI3867" s="55">
        <f t="shared" si="991"/>
        <v>0</v>
      </c>
      <c r="AJ3867" s="55">
        <f t="shared" si="992"/>
        <v>0</v>
      </c>
      <c r="AK3867" s="55">
        <f t="shared" si="983"/>
        <v>0</v>
      </c>
      <c r="AL3867" s="55">
        <f t="shared" si="984"/>
        <v>0</v>
      </c>
      <c r="AM3867" s="55">
        <f t="shared" si="985"/>
        <v>0</v>
      </c>
    </row>
    <row r="3868" spans="1:39" x14ac:dyDescent="0.25">
      <c r="A3868" s="47">
        <v>3864</v>
      </c>
      <c r="B3868" s="358" t="str">
        <f>IF(AND(E3868&lt;&gt;0,D3868&lt;&gt;0,F3868&lt;&gt;0),IF(C3868&lt;&gt;0,CONCATENATE(C3868,"-AGr",VLOOKUP(D3868,Listen!$A$2:$G$45,7,FALSE),"-",E3868,"-",F3868,),CONCATENATE("AGr",VLOOKUP(D3868,Listen!$A$2:$G$45,7,FALSE),"-",E3868,"-",F3868)),"keine vollständige ID")</f>
        <v>keine vollständige ID</v>
      </c>
      <c r="C3868" s="359">
        <f>'[2]III_SAV-Details_NB'!B3874</f>
        <v>0</v>
      </c>
      <c r="D3868" s="359">
        <f>'[2]III_SAV-Details_NB'!C3874</f>
        <v>0</v>
      </c>
      <c r="E3868" s="359">
        <f>'[2]III_SAV-Details_NB'!D3874</f>
        <v>0</v>
      </c>
      <c r="F3868" s="490"/>
      <c r="G3868" s="281">
        <f>'[2]III_SAV-Details_NB'!X3874</f>
        <v>0</v>
      </c>
      <c r="H3868" s="281">
        <f t="shared" si="986"/>
        <v>0</v>
      </c>
      <c r="I3868" s="281">
        <f>IF(con_EOGJahr=2025,'[2]III_SAV-Details_NB'!AA3874,IF(con_EOGJahr=2026,'[2]III_SAV-Details_NB'!AB3874,'[2]III_SAV-Details_NB'!AC3874))</f>
        <v>0</v>
      </c>
      <c r="J3868" s="282"/>
      <c r="K3868" s="282"/>
      <c r="L3868" s="282"/>
      <c r="M3868" s="282"/>
      <c r="N3868" s="282"/>
      <c r="O3868" s="282"/>
      <c r="P3868" s="52">
        <f t="shared" si="987"/>
        <v>0</v>
      </c>
      <c r="Q3868" s="60"/>
      <c r="R3868" s="53">
        <f t="shared" si="993"/>
        <v>0</v>
      </c>
      <c r="S3868" s="59"/>
      <c r="T3868" s="61"/>
      <c r="U3868" s="342" t="str">
        <f t="shared" si="997"/>
        <v>k.A.</v>
      </c>
      <c r="V3868" s="343" t="str">
        <f t="shared" si="994"/>
        <v>k.A.</v>
      </c>
      <c r="W3868" s="343" t="str">
        <f>IFERROR(IF(OR($D3868="",$E3868=0,con_Ende=0),"k.A.",IF(VLOOKUP($D3868,rng_ND,5,0)="Nein",VLOOKUP($D3868,rng_ND,2,FALSE),MIN(VLOOKUP($D3868,rng_ND,2,FALSE),A_Stammdaten!$B$19-D_SAV!$E3868+1))),"k.A.")</f>
        <v>k.A.</v>
      </c>
      <c r="X3868" s="343" t="str">
        <f t="shared" si="995"/>
        <v>k.A.</v>
      </c>
      <c r="Y3868" s="62"/>
      <c r="Z3868" s="48">
        <f t="shared" si="996"/>
        <v>0</v>
      </c>
      <c r="AA3868" s="457"/>
      <c r="AB3868" s="55">
        <f t="shared" si="988"/>
        <v>0</v>
      </c>
      <c r="AC3868" s="55">
        <f>IF(A_Stammdaten!$B$25="ja",D_SAV!AA3868,D_SAV!AB3868)</f>
        <v>0</v>
      </c>
      <c r="AD3868" s="478">
        <f>IF(AC3868=0,0,IF(U3868-(con_EOGJahr-D_SAV!E3868)&lt;=0,AC3868,AC3868/V3868))</f>
        <v>0</v>
      </c>
      <c r="AE3868" s="478">
        <f>IFERROR(IF(AND(VLOOKUP(D3868,rng_ND,5,FALSE)="Ja",D_SAV!T3868="degressiv"),D_SAV!AC3868*Y3868/100,0),0)</f>
        <v>0</v>
      </c>
      <c r="AF3868" s="55">
        <f>IFERROR(IF(VLOOKUP(D3868,rng_ND,5,FALSE)="Ja",MAX(D_SAV!AD3868:AE3868),D_SAV!AD3868),0)</f>
        <v>0</v>
      </c>
      <c r="AG3868" s="55">
        <f t="shared" si="989"/>
        <v>0</v>
      </c>
      <c r="AH3868" s="55">
        <f t="shared" si="990"/>
        <v>0</v>
      </c>
      <c r="AI3868" s="55">
        <f t="shared" si="991"/>
        <v>0</v>
      </c>
      <c r="AJ3868" s="55">
        <f t="shared" si="992"/>
        <v>0</v>
      </c>
      <c r="AK3868" s="55">
        <f t="shared" si="983"/>
        <v>0</v>
      </c>
      <c r="AL3868" s="55">
        <f t="shared" si="984"/>
        <v>0</v>
      </c>
      <c r="AM3868" s="55">
        <f t="shared" si="985"/>
        <v>0</v>
      </c>
    </row>
    <row r="3869" spans="1:39" x14ac:dyDescent="0.25">
      <c r="A3869" s="47">
        <v>3865</v>
      </c>
      <c r="B3869" s="358" t="str">
        <f>IF(AND(E3869&lt;&gt;0,D3869&lt;&gt;0,F3869&lt;&gt;0),IF(C3869&lt;&gt;0,CONCATENATE(C3869,"-AGr",VLOOKUP(D3869,Listen!$A$2:$G$45,7,FALSE),"-",E3869,"-",F3869,),CONCATENATE("AGr",VLOOKUP(D3869,Listen!$A$2:$G$45,7,FALSE),"-",E3869,"-",F3869)),"keine vollständige ID")</f>
        <v>keine vollständige ID</v>
      </c>
      <c r="C3869" s="359">
        <f>'[2]III_SAV-Details_NB'!B3875</f>
        <v>0</v>
      </c>
      <c r="D3869" s="359">
        <f>'[2]III_SAV-Details_NB'!C3875</f>
        <v>0</v>
      </c>
      <c r="E3869" s="359">
        <f>'[2]III_SAV-Details_NB'!D3875</f>
        <v>0</v>
      </c>
      <c r="F3869" s="490"/>
      <c r="G3869" s="281">
        <f>'[2]III_SAV-Details_NB'!X3875</f>
        <v>0</v>
      </c>
      <c r="H3869" s="281">
        <f t="shared" si="986"/>
        <v>0</v>
      </c>
      <c r="I3869" s="281">
        <f>IF(con_EOGJahr=2025,'[2]III_SAV-Details_NB'!AA3875,IF(con_EOGJahr=2026,'[2]III_SAV-Details_NB'!AB3875,'[2]III_SAV-Details_NB'!AC3875))</f>
        <v>0</v>
      </c>
      <c r="J3869" s="282"/>
      <c r="K3869" s="282"/>
      <c r="L3869" s="282"/>
      <c r="M3869" s="282"/>
      <c r="N3869" s="282"/>
      <c r="O3869" s="282"/>
      <c r="P3869" s="52">
        <f t="shared" si="987"/>
        <v>0</v>
      </c>
      <c r="Q3869" s="60"/>
      <c r="R3869" s="53">
        <f t="shared" si="993"/>
        <v>0</v>
      </c>
      <c r="S3869" s="59"/>
      <c r="T3869" s="61"/>
      <c r="U3869" s="342" t="str">
        <f t="shared" si="997"/>
        <v>k.A.</v>
      </c>
      <c r="V3869" s="343" t="str">
        <f t="shared" si="994"/>
        <v>k.A.</v>
      </c>
      <c r="W3869" s="343" t="str">
        <f>IFERROR(IF(OR($D3869="",$E3869=0,con_Ende=0),"k.A.",IF(VLOOKUP($D3869,rng_ND,5,0)="Nein",VLOOKUP($D3869,rng_ND,2,FALSE),MIN(VLOOKUP($D3869,rng_ND,2,FALSE),A_Stammdaten!$B$19-D_SAV!$E3869+1))),"k.A.")</f>
        <v>k.A.</v>
      </c>
      <c r="X3869" s="343" t="str">
        <f t="shared" si="995"/>
        <v>k.A.</v>
      </c>
      <c r="Y3869" s="62"/>
      <c r="Z3869" s="48">
        <f t="shared" si="996"/>
        <v>0</v>
      </c>
      <c r="AA3869" s="457"/>
      <c r="AB3869" s="55">
        <f t="shared" si="988"/>
        <v>0</v>
      </c>
      <c r="AC3869" s="55">
        <f>IF(A_Stammdaten!$B$25="ja",D_SAV!AA3869,D_SAV!AB3869)</f>
        <v>0</v>
      </c>
      <c r="AD3869" s="478">
        <f>IF(AC3869=0,0,IF(U3869-(con_EOGJahr-D_SAV!E3869)&lt;=0,AC3869,AC3869/V3869))</f>
        <v>0</v>
      </c>
      <c r="AE3869" s="478">
        <f>IFERROR(IF(AND(VLOOKUP(D3869,rng_ND,5,FALSE)="Ja",D_SAV!T3869="degressiv"),D_SAV!AC3869*Y3869/100,0),0)</f>
        <v>0</v>
      </c>
      <c r="AF3869" s="55">
        <f>IFERROR(IF(VLOOKUP(D3869,rng_ND,5,FALSE)="Ja",MAX(D_SAV!AD3869:AE3869),D_SAV!AD3869),0)</f>
        <v>0</v>
      </c>
      <c r="AG3869" s="55">
        <f t="shared" si="989"/>
        <v>0</v>
      </c>
      <c r="AH3869" s="55">
        <f t="shared" si="990"/>
        <v>0</v>
      </c>
      <c r="AI3869" s="55">
        <f t="shared" si="991"/>
        <v>0</v>
      </c>
      <c r="AJ3869" s="55">
        <f t="shared" si="992"/>
        <v>0</v>
      </c>
      <c r="AK3869" s="55">
        <f t="shared" si="983"/>
        <v>0</v>
      </c>
      <c r="AL3869" s="55">
        <f t="shared" si="984"/>
        <v>0</v>
      </c>
      <c r="AM3869" s="55">
        <f t="shared" si="985"/>
        <v>0</v>
      </c>
    </row>
    <row r="3870" spans="1:39" x14ac:dyDescent="0.25">
      <c r="A3870" s="47">
        <v>3866</v>
      </c>
      <c r="B3870" s="358" t="str">
        <f>IF(AND(E3870&lt;&gt;0,D3870&lt;&gt;0,F3870&lt;&gt;0),IF(C3870&lt;&gt;0,CONCATENATE(C3870,"-AGr",VLOOKUP(D3870,Listen!$A$2:$G$45,7,FALSE),"-",E3870,"-",F3870,),CONCATENATE("AGr",VLOOKUP(D3870,Listen!$A$2:$G$45,7,FALSE),"-",E3870,"-",F3870)),"keine vollständige ID")</f>
        <v>keine vollständige ID</v>
      </c>
      <c r="C3870" s="359">
        <f>'[2]III_SAV-Details_NB'!B3876</f>
        <v>0</v>
      </c>
      <c r="D3870" s="359">
        <f>'[2]III_SAV-Details_NB'!C3876</f>
        <v>0</v>
      </c>
      <c r="E3870" s="359">
        <f>'[2]III_SAV-Details_NB'!D3876</f>
        <v>0</v>
      </c>
      <c r="F3870" s="490"/>
      <c r="G3870" s="281">
        <f>'[2]III_SAV-Details_NB'!X3876</f>
        <v>0</v>
      </c>
      <c r="H3870" s="281">
        <f t="shared" si="986"/>
        <v>0</v>
      </c>
      <c r="I3870" s="281">
        <f>IF(con_EOGJahr=2025,'[2]III_SAV-Details_NB'!AA3876,IF(con_EOGJahr=2026,'[2]III_SAV-Details_NB'!AB3876,'[2]III_SAV-Details_NB'!AC3876))</f>
        <v>0</v>
      </c>
      <c r="J3870" s="282"/>
      <c r="K3870" s="282"/>
      <c r="L3870" s="282"/>
      <c r="M3870" s="282"/>
      <c r="N3870" s="282"/>
      <c r="O3870" s="282"/>
      <c r="P3870" s="52">
        <f t="shared" si="987"/>
        <v>0</v>
      </c>
      <c r="Q3870" s="60"/>
      <c r="R3870" s="53">
        <f t="shared" si="993"/>
        <v>0</v>
      </c>
      <c r="S3870" s="59"/>
      <c r="T3870" s="61"/>
      <c r="U3870" s="342" t="str">
        <f t="shared" si="997"/>
        <v>k.A.</v>
      </c>
      <c r="V3870" s="343" t="str">
        <f t="shared" si="994"/>
        <v>k.A.</v>
      </c>
      <c r="W3870" s="343" t="str">
        <f>IFERROR(IF(OR($D3870="",$E3870=0,con_Ende=0),"k.A.",IF(VLOOKUP($D3870,rng_ND,5,0)="Nein",VLOOKUP($D3870,rng_ND,2,FALSE),MIN(VLOOKUP($D3870,rng_ND,2,FALSE),A_Stammdaten!$B$19-D_SAV!$E3870+1))),"k.A.")</f>
        <v>k.A.</v>
      </c>
      <c r="X3870" s="343" t="str">
        <f t="shared" si="995"/>
        <v>k.A.</v>
      </c>
      <c r="Y3870" s="62"/>
      <c r="Z3870" s="48">
        <f t="shared" si="996"/>
        <v>0</v>
      </c>
      <c r="AA3870" s="457"/>
      <c r="AB3870" s="55">
        <f t="shared" si="988"/>
        <v>0</v>
      </c>
      <c r="AC3870" s="55">
        <f>IF(A_Stammdaten!$B$25="ja",D_SAV!AA3870,D_SAV!AB3870)</f>
        <v>0</v>
      </c>
      <c r="AD3870" s="478">
        <f>IF(AC3870=0,0,IF(U3870-(con_EOGJahr-D_SAV!E3870)&lt;=0,AC3870,AC3870/V3870))</f>
        <v>0</v>
      </c>
      <c r="AE3870" s="478">
        <f>IFERROR(IF(AND(VLOOKUP(D3870,rng_ND,5,FALSE)="Ja",D_SAV!T3870="degressiv"),D_SAV!AC3870*Y3870/100,0),0)</f>
        <v>0</v>
      </c>
      <c r="AF3870" s="55">
        <f>IFERROR(IF(VLOOKUP(D3870,rng_ND,5,FALSE)="Ja",MAX(D_SAV!AD3870:AE3870),D_SAV!AD3870),0)</f>
        <v>0</v>
      </c>
      <c r="AG3870" s="55">
        <f t="shared" si="989"/>
        <v>0</v>
      </c>
      <c r="AH3870" s="55">
        <f t="shared" si="990"/>
        <v>0</v>
      </c>
      <c r="AI3870" s="55">
        <f t="shared" si="991"/>
        <v>0</v>
      </c>
      <c r="AJ3870" s="55">
        <f t="shared" si="992"/>
        <v>0</v>
      </c>
      <c r="AK3870" s="55">
        <f t="shared" si="983"/>
        <v>0</v>
      </c>
      <c r="AL3870" s="55">
        <f t="shared" si="984"/>
        <v>0</v>
      </c>
      <c r="AM3870" s="55">
        <f t="shared" si="985"/>
        <v>0</v>
      </c>
    </row>
    <row r="3871" spans="1:39" x14ac:dyDescent="0.25">
      <c r="A3871" s="47">
        <v>3867</v>
      </c>
      <c r="B3871" s="358" t="str">
        <f>IF(AND(E3871&lt;&gt;0,D3871&lt;&gt;0,F3871&lt;&gt;0),IF(C3871&lt;&gt;0,CONCATENATE(C3871,"-AGr",VLOOKUP(D3871,Listen!$A$2:$G$45,7,FALSE),"-",E3871,"-",F3871,),CONCATENATE("AGr",VLOOKUP(D3871,Listen!$A$2:$G$45,7,FALSE),"-",E3871,"-",F3871)),"keine vollständige ID")</f>
        <v>keine vollständige ID</v>
      </c>
      <c r="C3871" s="359">
        <f>'[2]III_SAV-Details_NB'!B3877</f>
        <v>0</v>
      </c>
      <c r="D3871" s="359">
        <f>'[2]III_SAV-Details_NB'!C3877</f>
        <v>0</v>
      </c>
      <c r="E3871" s="359">
        <f>'[2]III_SAV-Details_NB'!D3877</f>
        <v>0</v>
      </c>
      <c r="F3871" s="490"/>
      <c r="G3871" s="281">
        <f>'[2]III_SAV-Details_NB'!X3877</f>
        <v>0</v>
      </c>
      <c r="H3871" s="281">
        <f t="shared" si="986"/>
        <v>0</v>
      </c>
      <c r="I3871" s="281">
        <f>IF(con_EOGJahr=2025,'[2]III_SAV-Details_NB'!AA3877,IF(con_EOGJahr=2026,'[2]III_SAV-Details_NB'!AB3877,'[2]III_SAV-Details_NB'!AC3877))</f>
        <v>0</v>
      </c>
      <c r="J3871" s="282"/>
      <c r="K3871" s="282"/>
      <c r="L3871" s="282"/>
      <c r="M3871" s="282"/>
      <c r="N3871" s="282"/>
      <c r="O3871" s="282"/>
      <c r="P3871" s="52">
        <f t="shared" si="987"/>
        <v>0</v>
      </c>
      <c r="Q3871" s="60"/>
      <c r="R3871" s="53">
        <f t="shared" si="993"/>
        <v>0</v>
      </c>
      <c r="S3871" s="59"/>
      <c r="T3871" s="61"/>
      <c r="U3871" s="342" t="str">
        <f t="shared" si="997"/>
        <v>k.A.</v>
      </c>
      <c r="V3871" s="343" t="str">
        <f t="shared" si="994"/>
        <v>k.A.</v>
      </c>
      <c r="W3871" s="343" t="str">
        <f>IFERROR(IF(OR($D3871="",$E3871=0,con_Ende=0),"k.A.",IF(VLOOKUP($D3871,rng_ND,5,0)="Nein",VLOOKUP($D3871,rng_ND,2,FALSE),MIN(VLOOKUP($D3871,rng_ND,2,FALSE),A_Stammdaten!$B$19-D_SAV!$E3871+1))),"k.A.")</f>
        <v>k.A.</v>
      </c>
      <c r="X3871" s="343" t="str">
        <f t="shared" si="995"/>
        <v>k.A.</v>
      </c>
      <c r="Y3871" s="62"/>
      <c r="Z3871" s="48">
        <f t="shared" si="996"/>
        <v>0</v>
      </c>
      <c r="AA3871" s="457"/>
      <c r="AB3871" s="55">
        <f t="shared" si="988"/>
        <v>0</v>
      </c>
      <c r="AC3871" s="55">
        <f>IF(A_Stammdaten!$B$25="ja",D_SAV!AA3871,D_SAV!AB3871)</f>
        <v>0</v>
      </c>
      <c r="AD3871" s="478">
        <f>IF(AC3871=0,0,IF(U3871-(con_EOGJahr-D_SAV!E3871)&lt;=0,AC3871,AC3871/V3871))</f>
        <v>0</v>
      </c>
      <c r="AE3871" s="478">
        <f>IFERROR(IF(AND(VLOOKUP(D3871,rng_ND,5,FALSE)="Ja",D_SAV!T3871="degressiv"),D_SAV!AC3871*Y3871/100,0),0)</f>
        <v>0</v>
      </c>
      <c r="AF3871" s="55">
        <f>IFERROR(IF(VLOOKUP(D3871,rng_ND,5,FALSE)="Ja",MAX(D_SAV!AD3871:AE3871),D_SAV!AD3871),0)</f>
        <v>0</v>
      </c>
      <c r="AG3871" s="55">
        <f t="shared" si="989"/>
        <v>0</v>
      </c>
      <c r="AH3871" s="55">
        <f t="shared" si="990"/>
        <v>0</v>
      </c>
      <c r="AI3871" s="55">
        <f t="shared" si="991"/>
        <v>0</v>
      </c>
      <c r="AJ3871" s="55">
        <f t="shared" si="992"/>
        <v>0</v>
      </c>
      <c r="AK3871" s="55">
        <f t="shared" si="983"/>
        <v>0</v>
      </c>
      <c r="AL3871" s="55">
        <f t="shared" si="984"/>
        <v>0</v>
      </c>
      <c r="AM3871" s="55">
        <f t="shared" si="985"/>
        <v>0</v>
      </c>
    </row>
    <row r="3872" spans="1:39" x14ac:dyDescent="0.25">
      <c r="A3872" s="47">
        <v>3868</v>
      </c>
      <c r="B3872" s="358" t="str">
        <f>IF(AND(E3872&lt;&gt;0,D3872&lt;&gt;0,F3872&lt;&gt;0),IF(C3872&lt;&gt;0,CONCATENATE(C3872,"-AGr",VLOOKUP(D3872,Listen!$A$2:$G$45,7,FALSE),"-",E3872,"-",F3872,),CONCATENATE("AGr",VLOOKUP(D3872,Listen!$A$2:$G$45,7,FALSE),"-",E3872,"-",F3872)),"keine vollständige ID")</f>
        <v>keine vollständige ID</v>
      </c>
      <c r="C3872" s="359">
        <f>'[2]III_SAV-Details_NB'!B3878</f>
        <v>0</v>
      </c>
      <c r="D3872" s="359">
        <f>'[2]III_SAV-Details_NB'!C3878</f>
        <v>0</v>
      </c>
      <c r="E3872" s="359">
        <f>'[2]III_SAV-Details_NB'!D3878</f>
        <v>0</v>
      </c>
      <c r="F3872" s="490"/>
      <c r="G3872" s="281">
        <f>'[2]III_SAV-Details_NB'!X3878</f>
        <v>0</v>
      </c>
      <c r="H3872" s="281">
        <f t="shared" si="986"/>
        <v>0</v>
      </c>
      <c r="I3872" s="281">
        <f>IF(con_EOGJahr=2025,'[2]III_SAV-Details_NB'!AA3878,IF(con_EOGJahr=2026,'[2]III_SAV-Details_NB'!AB3878,'[2]III_SAV-Details_NB'!AC3878))</f>
        <v>0</v>
      </c>
      <c r="J3872" s="282"/>
      <c r="K3872" s="282"/>
      <c r="L3872" s="282"/>
      <c r="M3872" s="282"/>
      <c r="N3872" s="282"/>
      <c r="O3872" s="282"/>
      <c r="P3872" s="52">
        <f t="shared" si="987"/>
        <v>0</v>
      </c>
      <c r="Q3872" s="60"/>
      <c r="R3872" s="53">
        <f t="shared" si="993"/>
        <v>0</v>
      </c>
      <c r="S3872" s="59"/>
      <c r="T3872" s="61"/>
      <c r="U3872" s="342" t="str">
        <f t="shared" si="997"/>
        <v>k.A.</v>
      </c>
      <c r="V3872" s="343" t="str">
        <f t="shared" si="994"/>
        <v>k.A.</v>
      </c>
      <c r="W3872" s="343" t="str">
        <f>IFERROR(IF(OR($D3872="",$E3872=0,con_Ende=0),"k.A.",IF(VLOOKUP($D3872,rng_ND,5,0)="Nein",VLOOKUP($D3872,rng_ND,2,FALSE),MIN(VLOOKUP($D3872,rng_ND,2,FALSE),A_Stammdaten!$B$19-D_SAV!$E3872+1))),"k.A.")</f>
        <v>k.A.</v>
      </c>
      <c r="X3872" s="343" t="str">
        <f t="shared" si="995"/>
        <v>k.A.</v>
      </c>
      <c r="Y3872" s="62"/>
      <c r="Z3872" s="48">
        <f t="shared" si="996"/>
        <v>0</v>
      </c>
      <c r="AA3872" s="457"/>
      <c r="AB3872" s="55">
        <f t="shared" si="988"/>
        <v>0</v>
      </c>
      <c r="AC3872" s="55">
        <f>IF(A_Stammdaten!$B$25="ja",D_SAV!AA3872,D_SAV!AB3872)</f>
        <v>0</v>
      </c>
      <c r="AD3872" s="478">
        <f>IF(AC3872=0,0,IF(U3872-(con_EOGJahr-D_SAV!E3872)&lt;=0,AC3872,AC3872/V3872))</f>
        <v>0</v>
      </c>
      <c r="AE3872" s="478">
        <f>IFERROR(IF(AND(VLOOKUP(D3872,rng_ND,5,FALSE)="Ja",D_SAV!T3872="degressiv"),D_SAV!AC3872*Y3872/100,0),0)</f>
        <v>0</v>
      </c>
      <c r="AF3872" s="55">
        <f>IFERROR(IF(VLOOKUP(D3872,rng_ND,5,FALSE)="Ja",MAX(D_SAV!AD3872:AE3872),D_SAV!AD3872),0)</f>
        <v>0</v>
      </c>
      <c r="AG3872" s="55">
        <f t="shared" si="989"/>
        <v>0</v>
      </c>
      <c r="AH3872" s="55">
        <f t="shared" si="990"/>
        <v>0</v>
      </c>
      <c r="AI3872" s="55">
        <f t="shared" si="991"/>
        <v>0</v>
      </c>
      <c r="AJ3872" s="55">
        <f t="shared" si="992"/>
        <v>0</v>
      </c>
      <c r="AK3872" s="55">
        <f t="shared" si="983"/>
        <v>0</v>
      </c>
      <c r="AL3872" s="55">
        <f t="shared" si="984"/>
        <v>0</v>
      </c>
      <c r="AM3872" s="55">
        <f t="shared" si="985"/>
        <v>0</v>
      </c>
    </row>
    <row r="3873" spans="1:39" x14ac:dyDescent="0.25">
      <c r="A3873" s="47">
        <v>3869</v>
      </c>
      <c r="B3873" s="358" t="str">
        <f>IF(AND(E3873&lt;&gt;0,D3873&lt;&gt;0,F3873&lt;&gt;0),IF(C3873&lt;&gt;0,CONCATENATE(C3873,"-AGr",VLOOKUP(D3873,Listen!$A$2:$G$45,7,FALSE),"-",E3873,"-",F3873,),CONCATENATE("AGr",VLOOKUP(D3873,Listen!$A$2:$G$45,7,FALSE),"-",E3873,"-",F3873)),"keine vollständige ID")</f>
        <v>keine vollständige ID</v>
      </c>
      <c r="C3873" s="359">
        <f>'[2]III_SAV-Details_NB'!B3879</f>
        <v>0</v>
      </c>
      <c r="D3873" s="359">
        <f>'[2]III_SAV-Details_NB'!C3879</f>
        <v>0</v>
      </c>
      <c r="E3873" s="359">
        <f>'[2]III_SAV-Details_NB'!D3879</f>
        <v>0</v>
      </c>
      <c r="F3873" s="490"/>
      <c r="G3873" s="281">
        <f>'[2]III_SAV-Details_NB'!X3879</f>
        <v>0</v>
      </c>
      <c r="H3873" s="281">
        <f t="shared" si="986"/>
        <v>0</v>
      </c>
      <c r="I3873" s="281">
        <f>IF(con_EOGJahr=2025,'[2]III_SAV-Details_NB'!AA3879,IF(con_EOGJahr=2026,'[2]III_SAV-Details_NB'!AB3879,'[2]III_SAV-Details_NB'!AC3879))</f>
        <v>0</v>
      </c>
      <c r="J3873" s="282"/>
      <c r="K3873" s="282"/>
      <c r="L3873" s="282"/>
      <c r="M3873" s="282"/>
      <c r="N3873" s="282"/>
      <c r="O3873" s="282"/>
      <c r="P3873" s="52">
        <f t="shared" si="987"/>
        <v>0</v>
      </c>
      <c r="Q3873" s="60"/>
      <c r="R3873" s="53">
        <f t="shared" si="993"/>
        <v>0</v>
      </c>
      <c r="S3873" s="59"/>
      <c r="T3873" s="61"/>
      <c r="U3873" s="342" t="str">
        <f t="shared" si="997"/>
        <v>k.A.</v>
      </c>
      <c r="V3873" s="343" t="str">
        <f t="shared" si="994"/>
        <v>k.A.</v>
      </c>
      <c r="W3873" s="343" t="str">
        <f>IFERROR(IF(OR($D3873="",$E3873=0,con_Ende=0),"k.A.",IF(VLOOKUP($D3873,rng_ND,5,0)="Nein",VLOOKUP($D3873,rng_ND,2,FALSE),MIN(VLOOKUP($D3873,rng_ND,2,FALSE),A_Stammdaten!$B$19-D_SAV!$E3873+1))),"k.A.")</f>
        <v>k.A.</v>
      </c>
      <c r="X3873" s="343" t="str">
        <f t="shared" si="995"/>
        <v>k.A.</v>
      </c>
      <c r="Y3873" s="62"/>
      <c r="Z3873" s="48">
        <f t="shared" si="996"/>
        <v>0</v>
      </c>
      <c r="AA3873" s="457"/>
      <c r="AB3873" s="55">
        <f t="shared" si="988"/>
        <v>0</v>
      </c>
      <c r="AC3873" s="55">
        <f>IF(A_Stammdaten!$B$25="ja",D_SAV!AA3873,D_SAV!AB3873)</f>
        <v>0</v>
      </c>
      <c r="AD3873" s="478">
        <f>IF(AC3873=0,0,IF(U3873-(con_EOGJahr-D_SAV!E3873)&lt;=0,AC3873,AC3873/V3873))</f>
        <v>0</v>
      </c>
      <c r="AE3873" s="478">
        <f>IFERROR(IF(AND(VLOOKUP(D3873,rng_ND,5,FALSE)="Ja",D_SAV!T3873="degressiv"),D_SAV!AC3873*Y3873/100,0),0)</f>
        <v>0</v>
      </c>
      <c r="AF3873" s="55">
        <f>IFERROR(IF(VLOOKUP(D3873,rng_ND,5,FALSE)="Ja",MAX(D_SAV!AD3873:AE3873),D_SAV!AD3873),0)</f>
        <v>0</v>
      </c>
      <c r="AG3873" s="55">
        <f t="shared" si="989"/>
        <v>0</v>
      </c>
      <c r="AH3873" s="55">
        <f t="shared" si="990"/>
        <v>0</v>
      </c>
      <c r="AI3873" s="55">
        <f t="shared" si="991"/>
        <v>0</v>
      </c>
      <c r="AJ3873" s="55">
        <f t="shared" si="992"/>
        <v>0</v>
      </c>
      <c r="AK3873" s="55">
        <f t="shared" si="983"/>
        <v>0</v>
      </c>
      <c r="AL3873" s="55">
        <f t="shared" si="984"/>
        <v>0</v>
      </c>
      <c r="AM3873" s="55">
        <f t="shared" si="985"/>
        <v>0</v>
      </c>
    </row>
    <row r="3874" spans="1:39" x14ac:dyDescent="0.25">
      <c r="A3874" s="47">
        <v>3870</v>
      </c>
      <c r="B3874" s="358" t="str">
        <f>IF(AND(E3874&lt;&gt;0,D3874&lt;&gt;0,F3874&lt;&gt;0),IF(C3874&lt;&gt;0,CONCATENATE(C3874,"-AGr",VLOOKUP(D3874,Listen!$A$2:$G$45,7,FALSE),"-",E3874,"-",F3874,),CONCATENATE("AGr",VLOOKUP(D3874,Listen!$A$2:$G$45,7,FALSE),"-",E3874,"-",F3874)),"keine vollständige ID")</f>
        <v>keine vollständige ID</v>
      </c>
      <c r="C3874" s="359">
        <f>'[2]III_SAV-Details_NB'!B3880</f>
        <v>0</v>
      </c>
      <c r="D3874" s="359">
        <f>'[2]III_SAV-Details_NB'!C3880</f>
        <v>0</v>
      </c>
      <c r="E3874" s="359">
        <f>'[2]III_SAV-Details_NB'!D3880</f>
        <v>0</v>
      </c>
      <c r="F3874" s="490"/>
      <c r="G3874" s="281">
        <f>'[2]III_SAV-Details_NB'!X3880</f>
        <v>0</v>
      </c>
      <c r="H3874" s="281">
        <f t="shared" si="986"/>
        <v>0</v>
      </c>
      <c r="I3874" s="281">
        <f>IF(con_EOGJahr=2025,'[2]III_SAV-Details_NB'!AA3880,IF(con_EOGJahr=2026,'[2]III_SAV-Details_NB'!AB3880,'[2]III_SAV-Details_NB'!AC3880))</f>
        <v>0</v>
      </c>
      <c r="J3874" s="282"/>
      <c r="K3874" s="282"/>
      <c r="L3874" s="282"/>
      <c r="M3874" s="282"/>
      <c r="N3874" s="282"/>
      <c r="O3874" s="282"/>
      <c r="P3874" s="52">
        <f t="shared" si="987"/>
        <v>0</v>
      </c>
      <c r="Q3874" s="60"/>
      <c r="R3874" s="53">
        <f t="shared" si="993"/>
        <v>0</v>
      </c>
      <c r="S3874" s="59"/>
      <c r="T3874" s="61"/>
      <c r="U3874" s="342" t="str">
        <f t="shared" si="997"/>
        <v>k.A.</v>
      </c>
      <c r="V3874" s="343" t="str">
        <f t="shared" si="994"/>
        <v>k.A.</v>
      </c>
      <c r="W3874" s="343" t="str">
        <f>IFERROR(IF(OR($D3874="",$E3874=0,con_Ende=0),"k.A.",IF(VLOOKUP($D3874,rng_ND,5,0)="Nein",VLOOKUP($D3874,rng_ND,2,FALSE),MIN(VLOOKUP($D3874,rng_ND,2,FALSE),A_Stammdaten!$B$19-D_SAV!$E3874+1))),"k.A.")</f>
        <v>k.A.</v>
      </c>
      <c r="X3874" s="343" t="str">
        <f t="shared" si="995"/>
        <v>k.A.</v>
      </c>
      <c r="Y3874" s="62"/>
      <c r="Z3874" s="48">
        <f t="shared" si="996"/>
        <v>0</v>
      </c>
      <c r="AA3874" s="457"/>
      <c r="AB3874" s="55">
        <f t="shared" si="988"/>
        <v>0</v>
      </c>
      <c r="AC3874" s="55">
        <f>IF(A_Stammdaten!$B$25="ja",D_SAV!AA3874,D_SAV!AB3874)</f>
        <v>0</v>
      </c>
      <c r="AD3874" s="478">
        <f>IF(AC3874=0,0,IF(U3874-(con_EOGJahr-D_SAV!E3874)&lt;=0,AC3874,AC3874/V3874))</f>
        <v>0</v>
      </c>
      <c r="AE3874" s="478">
        <f>IFERROR(IF(AND(VLOOKUP(D3874,rng_ND,5,FALSE)="Ja",D_SAV!T3874="degressiv"),D_SAV!AC3874*Y3874/100,0),0)</f>
        <v>0</v>
      </c>
      <c r="AF3874" s="55">
        <f>IFERROR(IF(VLOOKUP(D3874,rng_ND,5,FALSE)="Ja",MAX(D_SAV!AD3874:AE3874),D_SAV!AD3874),0)</f>
        <v>0</v>
      </c>
      <c r="AG3874" s="55">
        <f t="shared" si="989"/>
        <v>0</v>
      </c>
      <c r="AH3874" s="55">
        <f t="shared" si="990"/>
        <v>0</v>
      </c>
      <c r="AI3874" s="55">
        <f t="shared" si="991"/>
        <v>0</v>
      </c>
      <c r="AJ3874" s="55">
        <f t="shared" si="992"/>
        <v>0</v>
      </c>
      <c r="AK3874" s="55">
        <f t="shared" si="983"/>
        <v>0</v>
      </c>
      <c r="AL3874" s="55">
        <f t="shared" si="984"/>
        <v>0</v>
      </c>
      <c r="AM3874" s="55">
        <f t="shared" si="985"/>
        <v>0</v>
      </c>
    </row>
    <row r="3875" spans="1:39" x14ac:dyDescent="0.25">
      <c r="A3875" s="47">
        <v>3871</v>
      </c>
      <c r="B3875" s="358" t="str">
        <f>IF(AND(E3875&lt;&gt;0,D3875&lt;&gt;0,F3875&lt;&gt;0),IF(C3875&lt;&gt;0,CONCATENATE(C3875,"-AGr",VLOOKUP(D3875,Listen!$A$2:$G$45,7,FALSE),"-",E3875,"-",F3875,),CONCATENATE("AGr",VLOOKUP(D3875,Listen!$A$2:$G$45,7,FALSE),"-",E3875,"-",F3875)),"keine vollständige ID")</f>
        <v>keine vollständige ID</v>
      </c>
      <c r="C3875" s="359">
        <f>'[2]III_SAV-Details_NB'!B3881</f>
        <v>0</v>
      </c>
      <c r="D3875" s="359">
        <f>'[2]III_SAV-Details_NB'!C3881</f>
        <v>0</v>
      </c>
      <c r="E3875" s="359">
        <f>'[2]III_SAV-Details_NB'!D3881</f>
        <v>0</v>
      </c>
      <c r="F3875" s="490"/>
      <c r="G3875" s="281">
        <f>'[2]III_SAV-Details_NB'!X3881</f>
        <v>0</v>
      </c>
      <c r="H3875" s="281">
        <f t="shared" si="986"/>
        <v>0</v>
      </c>
      <c r="I3875" s="281">
        <f>IF(con_EOGJahr=2025,'[2]III_SAV-Details_NB'!AA3881,IF(con_EOGJahr=2026,'[2]III_SAV-Details_NB'!AB3881,'[2]III_SAV-Details_NB'!AC3881))</f>
        <v>0</v>
      </c>
      <c r="J3875" s="282"/>
      <c r="K3875" s="282"/>
      <c r="L3875" s="282"/>
      <c r="M3875" s="282"/>
      <c r="N3875" s="282"/>
      <c r="O3875" s="282"/>
      <c r="P3875" s="52">
        <f t="shared" si="987"/>
        <v>0</v>
      </c>
      <c r="Q3875" s="60"/>
      <c r="R3875" s="53">
        <f t="shared" si="993"/>
        <v>0</v>
      </c>
      <c r="S3875" s="59"/>
      <c r="T3875" s="61"/>
      <c r="U3875" s="342" t="str">
        <f t="shared" si="997"/>
        <v>k.A.</v>
      </c>
      <c r="V3875" s="343" t="str">
        <f t="shared" si="994"/>
        <v>k.A.</v>
      </c>
      <c r="W3875" s="343" t="str">
        <f>IFERROR(IF(OR($D3875="",$E3875=0,con_Ende=0),"k.A.",IF(VLOOKUP($D3875,rng_ND,5,0)="Nein",VLOOKUP($D3875,rng_ND,2,FALSE),MIN(VLOOKUP($D3875,rng_ND,2,FALSE),A_Stammdaten!$B$19-D_SAV!$E3875+1))),"k.A.")</f>
        <v>k.A.</v>
      </c>
      <c r="X3875" s="343" t="str">
        <f t="shared" si="995"/>
        <v>k.A.</v>
      </c>
      <c r="Y3875" s="62"/>
      <c r="Z3875" s="48">
        <f t="shared" si="996"/>
        <v>0</v>
      </c>
      <c r="AA3875" s="457"/>
      <c r="AB3875" s="55">
        <f t="shared" si="988"/>
        <v>0</v>
      </c>
      <c r="AC3875" s="55">
        <f>IF(A_Stammdaten!$B$25="ja",D_SAV!AA3875,D_SAV!AB3875)</f>
        <v>0</v>
      </c>
      <c r="AD3875" s="478">
        <f>IF(AC3875=0,0,IF(U3875-(con_EOGJahr-D_SAV!E3875)&lt;=0,AC3875,AC3875/V3875))</f>
        <v>0</v>
      </c>
      <c r="AE3875" s="478">
        <f>IFERROR(IF(AND(VLOOKUP(D3875,rng_ND,5,FALSE)="Ja",D_SAV!T3875="degressiv"),D_SAV!AC3875*Y3875/100,0),0)</f>
        <v>0</v>
      </c>
      <c r="AF3875" s="55">
        <f>IFERROR(IF(VLOOKUP(D3875,rng_ND,5,FALSE)="Ja",MAX(D_SAV!AD3875:AE3875),D_SAV!AD3875),0)</f>
        <v>0</v>
      </c>
      <c r="AG3875" s="55">
        <f t="shared" si="989"/>
        <v>0</v>
      </c>
      <c r="AH3875" s="55">
        <f t="shared" si="990"/>
        <v>0</v>
      </c>
      <c r="AI3875" s="55">
        <f t="shared" si="991"/>
        <v>0</v>
      </c>
      <c r="AJ3875" s="55">
        <f t="shared" si="992"/>
        <v>0</v>
      </c>
      <c r="AK3875" s="55">
        <f t="shared" si="983"/>
        <v>0</v>
      </c>
      <c r="AL3875" s="55">
        <f t="shared" si="984"/>
        <v>0</v>
      </c>
      <c r="AM3875" s="55">
        <f t="shared" si="985"/>
        <v>0</v>
      </c>
    </row>
    <row r="3876" spans="1:39" x14ac:dyDescent="0.25">
      <c r="A3876" s="47">
        <v>3872</v>
      </c>
      <c r="B3876" s="358" t="str">
        <f>IF(AND(E3876&lt;&gt;0,D3876&lt;&gt;0,F3876&lt;&gt;0),IF(C3876&lt;&gt;0,CONCATENATE(C3876,"-AGr",VLOOKUP(D3876,Listen!$A$2:$G$45,7,FALSE),"-",E3876,"-",F3876,),CONCATENATE("AGr",VLOOKUP(D3876,Listen!$A$2:$G$45,7,FALSE),"-",E3876,"-",F3876)),"keine vollständige ID")</f>
        <v>keine vollständige ID</v>
      </c>
      <c r="C3876" s="359">
        <f>'[2]III_SAV-Details_NB'!B3882</f>
        <v>0</v>
      </c>
      <c r="D3876" s="359">
        <f>'[2]III_SAV-Details_NB'!C3882</f>
        <v>0</v>
      </c>
      <c r="E3876" s="359">
        <f>'[2]III_SAV-Details_NB'!D3882</f>
        <v>0</v>
      </c>
      <c r="F3876" s="490"/>
      <c r="G3876" s="281">
        <f>'[2]III_SAV-Details_NB'!X3882</f>
        <v>0</v>
      </c>
      <c r="H3876" s="281">
        <f t="shared" si="986"/>
        <v>0</v>
      </c>
      <c r="I3876" s="281">
        <f>IF(con_EOGJahr=2025,'[2]III_SAV-Details_NB'!AA3882,IF(con_EOGJahr=2026,'[2]III_SAV-Details_NB'!AB3882,'[2]III_SAV-Details_NB'!AC3882))</f>
        <v>0</v>
      </c>
      <c r="J3876" s="282"/>
      <c r="K3876" s="282"/>
      <c r="L3876" s="282"/>
      <c r="M3876" s="282"/>
      <c r="N3876" s="282"/>
      <c r="O3876" s="282"/>
      <c r="P3876" s="52">
        <f t="shared" si="987"/>
        <v>0</v>
      </c>
      <c r="Q3876" s="60"/>
      <c r="R3876" s="53">
        <f t="shared" si="993"/>
        <v>0</v>
      </c>
      <c r="S3876" s="59"/>
      <c r="T3876" s="61"/>
      <c r="U3876" s="342" t="str">
        <f t="shared" si="997"/>
        <v>k.A.</v>
      </c>
      <c r="V3876" s="343" t="str">
        <f t="shared" si="994"/>
        <v>k.A.</v>
      </c>
      <c r="W3876" s="343" t="str">
        <f>IFERROR(IF(OR($D3876="",$E3876=0,con_Ende=0),"k.A.",IF(VLOOKUP($D3876,rng_ND,5,0)="Nein",VLOOKUP($D3876,rng_ND,2,FALSE),MIN(VLOOKUP($D3876,rng_ND,2,FALSE),A_Stammdaten!$B$19-D_SAV!$E3876+1))),"k.A.")</f>
        <v>k.A.</v>
      </c>
      <c r="X3876" s="343" t="str">
        <f t="shared" si="995"/>
        <v>k.A.</v>
      </c>
      <c r="Y3876" s="62"/>
      <c r="Z3876" s="48">
        <f t="shared" si="996"/>
        <v>0</v>
      </c>
      <c r="AA3876" s="457"/>
      <c r="AB3876" s="55">
        <f t="shared" si="988"/>
        <v>0</v>
      </c>
      <c r="AC3876" s="55">
        <f>IF(A_Stammdaten!$B$25="ja",D_SAV!AA3876,D_SAV!AB3876)</f>
        <v>0</v>
      </c>
      <c r="AD3876" s="478">
        <f>IF(AC3876=0,0,IF(U3876-(con_EOGJahr-D_SAV!E3876)&lt;=0,AC3876,AC3876/V3876))</f>
        <v>0</v>
      </c>
      <c r="AE3876" s="478">
        <f>IFERROR(IF(AND(VLOOKUP(D3876,rng_ND,5,FALSE)="Ja",D_SAV!T3876="degressiv"),D_SAV!AC3876*Y3876/100,0),0)</f>
        <v>0</v>
      </c>
      <c r="AF3876" s="55">
        <f>IFERROR(IF(VLOOKUP(D3876,rng_ND,5,FALSE)="Ja",MAX(D_SAV!AD3876:AE3876),D_SAV!AD3876),0)</f>
        <v>0</v>
      </c>
      <c r="AG3876" s="55">
        <f t="shared" si="989"/>
        <v>0</v>
      </c>
      <c r="AH3876" s="55">
        <f t="shared" si="990"/>
        <v>0</v>
      </c>
      <c r="AI3876" s="55">
        <f t="shared" si="991"/>
        <v>0</v>
      </c>
      <c r="AJ3876" s="55">
        <f t="shared" si="992"/>
        <v>0</v>
      </c>
      <c r="AK3876" s="55">
        <f t="shared" si="983"/>
        <v>0</v>
      </c>
      <c r="AL3876" s="55">
        <f t="shared" si="984"/>
        <v>0</v>
      </c>
      <c r="AM3876" s="55">
        <f t="shared" si="985"/>
        <v>0</v>
      </c>
    </row>
    <row r="3877" spans="1:39" x14ac:dyDescent="0.25">
      <c r="A3877" s="47">
        <v>3873</v>
      </c>
      <c r="B3877" s="358" t="str">
        <f>IF(AND(E3877&lt;&gt;0,D3877&lt;&gt;0,F3877&lt;&gt;0),IF(C3877&lt;&gt;0,CONCATENATE(C3877,"-AGr",VLOOKUP(D3877,Listen!$A$2:$G$45,7,FALSE),"-",E3877,"-",F3877,),CONCATENATE("AGr",VLOOKUP(D3877,Listen!$A$2:$G$45,7,FALSE),"-",E3877,"-",F3877)),"keine vollständige ID")</f>
        <v>keine vollständige ID</v>
      </c>
      <c r="C3877" s="359">
        <f>'[2]III_SAV-Details_NB'!B3883</f>
        <v>0</v>
      </c>
      <c r="D3877" s="359">
        <f>'[2]III_SAV-Details_NB'!C3883</f>
        <v>0</v>
      </c>
      <c r="E3877" s="359">
        <f>'[2]III_SAV-Details_NB'!D3883</f>
        <v>0</v>
      </c>
      <c r="F3877" s="490"/>
      <c r="G3877" s="281">
        <f>'[2]III_SAV-Details_NB'!X3883</f>
        <v>0</v>
      </c>
      <c r="H3877" s="281">
        <f t="shared" si="986"/>
        <v>0</v>
      </c>
      <c r="I3877" s="281">
        <f>IF(con_EOGJahr=2025,'[2]III_SAV-Details_NB'!AA3883,IF(con_EOGJahr=2026,'[2]III_SAV-Details_NB'!AB3883,'[2]III_SAV-Details_NB'!AC3883))</f>
        <v>0</v>
      </c>
      <c r="J3877" s="282"/>
      <c r="K3877" s="282"/>
      <c r="L3877" s="282"/>
      <c r="M3877" s="282"/>
      <c r="N3877" s="282"/>
      <c r="O3877" s="282"/>
      <c r="P3877" s="52">
        <f t="shared" si="987"/>
        <v>0</v>
      </c>
      <c r="Q3877" s="60"/>
      <c r="R3877" s="53">
        <f t="shared" si="993"/>
        <v>0</v>
      </c>
      <c r="S3877" s="59"/>
      <c r="T3877" s="61"/>
      <c r="U3877" s="342" t="str">
        <f t="shared" si="997"/>
        <v>k.A.</v>
      </c>
      <c r="V3877" s="343" t="str">
        <f t="shared" si="994"/>
        <v>k.A.</v>
      </c>
      <c r="W3877" s="343" t="str">
        <f>IFERROR(IF(OR($D3877="",$E3877=0,con_Ende=0),"k.A.",IF(VLOOKUP($D3877,rng_ND,5,0)="Nein",VLOOKUP($D3877,rng_ND,2,FALSE),MIN(VLOOKUP($D3877,rng_ND,2,FALSE),A_Stammdaten!$B$19-D_SAV!$E3877+1))),"k.A.")</f>
        <v>k.A.</v>
      </c>
      <c r="X3877" s="343" t="str">
        <f t="shared" si="995"/>
        <v>k.A.</v>
      </c>
      <c r="Y3877" s="62"/>
      <c r="Z3877" s="48">
        <f t="shared" si="996"/>
        <v>0</v>
      </c>
      <c r="AA3877" s="457"/>
      <c r="AB3877" s="55">
        <f t="shared" si="988"/>
        <v>0</v>
      </c>
      <c r="AC3877" s="55">
        <f>IF(A_Stammdaten!$B$25="ja",D_SAV!AA3877,D_SAV!AB3877)</f>
        <v>0</v>
      </c>
      <c r="AD3877" s="478">
        <f>IF(AC3877=0,0,IF(U3877-(con_EOGJahr-D_SAV!E3877)&lt;=0,AC3877,AC3877/V3877))</f>
        <v>0</v>
      </c>
      <c r="AE3877" s="478">
        <f>IFERROR(IF(AND(VLOOKUP(D3877,rng_ND,5,FALSE)="Ja",D_SAV!T3877="degressiv"),D_SAV!AC3877*Y3877/100,0),0)</f>
        <v>0</v>
      </c>
      <c r="AF3877" s="55">
        <f>IFERROR(IF(VLOOKUP(D3877,rng_ND,5,FALSE)="Ja",MAX(D_SAV!AD3877:AE3877),D_SAV!AD3877),0)</f>
        <v>0</v>
      </c>
      <c r="AG3877" s="55">
        <f t="shared" si="989"/>
        <v>0</v>
      </c>
      <c r="AH3877" s="55">
        <f t="shared" si="990"/>
        <v>0</v>
      </c>
      <c r="AI3877" s="55">
        <f t="shared" si="991"/>
        <v>0</v>
      </c>
      <c r="AJ3877" s="55">
        <f t="shared" si="992"/>
        <v>0</v>
      </c>
      <c r="AK3877" s="55">
        <f t="shared" si="983"/>
        <v>0</v>
      </c>
      <c r="AL3877" s="55">
        <f t="shared" si="984"/>
        <v>0</v>
      </c>
      <c r="AM3877" s="55">
        <f t="shared" si="985"/>
        <v>0</v>
      </c>
    </row>
    <row r="3878" spans="1:39" x14ac:dyDescent="0.25">
      <c r="A3878" s="47">
        <v>3874</v>
      </c>
      <c r="B3878" s="358" t="str">
        <f>IF(AND(E3878&lt;&gt;0,D3878&lt;&gt;0,F3878&lt;&gt;0),IF(C3878&lt;&gt;0,CONCATENATE(C3878,"-AGr",VLOOKUP(D3878,Listen!$A$2:$G$45,7,FALSE),"-",E3878,"-",F3878,),CONCATENATE("AGr",VLOOKUP(D3878,Listen!$A$2:$G$45,7,FALSE),"-",E3878,"-",F3878)),"keine vollständige ID")</f>
        <v>keine vollständige ID</v>
      </c>
      <c r="C3878" s="359">
        <f>'[2]III_SAV-Details_NB'!B3884</f>
        <v>0</v>
      </c>
      <c r="D3878" s="359">
        <f>'[2]III_SAV-Details_NB'!C3884</f>
        <v>0</v>
      </c>
      <c r="E3878" s="359">
        <f>'[2]III_SAV-Details_NB'!D3884</f>
        <v>0</v>
      </c>
      <c r="F3878" s="490"/>
      <c r="G3878" s="281">
        <f>'[2]III_SAV-Details_NB'!X3884</f>
        <v>0</v>
      </c>
      <c r="H3878" s="281">
        <f t="shared" si="986"/>
        <v>0</v>
      </c>
      <c r="I3878" s="281">
        <f>IF(con_EOGJahr=2025,'[2]III_SAV-Details_NB'!AA3884,IF(con_EOGJahr=2026,'[2]III_SAV-Details_NB'!AB3884,'[2]III_SAV-Details_NB'!AC3884))</f>
        <v>0</v>
      </c>
      <c r="J3878" s="282"/>
      <c r="K3878" s="282"/>
      <c r="L3878" s="282"/>
      <c r="M3878" s="282"/>
      <c r="N3878" s="282"/>
      <c r="O3878" s="282"/>
      <c r="P3878" s="52">
        <f t="shared" si="987"/>
        <v>0</v>
      </c>
      <c r="Q3878" s="60"/>
      <c r="R3878" s="53">
        <f t="shared" si="993"/>
        <v>0</v>
      </c>
      <c r="S3878" s="59"/>
      <c r="T3878" s="61"/>
      <c r="U3878" s="342" t="str">
        <f t="shared" si="997"/>
        <v>k.A.</v>
      </c>
      <c r="V3878" s="343" t="str">
        <f t="shared" si="994"/>
        <v>k.A.</v>
      </c>
      <c r="W3878" s="343" t="str">
        <f>IFERROR(IF(OR($D3878="",$E3878=0,con_Ende=0),"k.A.",IF(VLOOKUP($D3878,rng_ND,5,0)="Nein",VLOOKUP($D3878,rng_ND,2,FALSE),MIN(VLOOKUP($D3878,rng_ND,2,FALSE),A_Stammdaten!$B$19-D_SAV!$E3878+1))),"k.A.")</f>
        <v>k.A.</v>
      </c>
      <c r="X3878" s="343" t="str">
        <f t="shared" si="995"/>
        <v>k.A.</v>
      </c>
      <c r="Y3878" s="62"/>
      <c r="Z3878" s="48">
        <f t="shared" si="996"/>
        <v>0</v>
      </c>
      <c r="AA3878" s="457"/>
      <c r="AB3878" s="55">
        <f t="shared" si="988"/>
        <v>0</v>
      </c>
      <c r="AC3878" s="55">
        <f>IF(A_Stammdaten!$B$25="ja",D_SAV!AA3878,D_SAV!AB3878)</f>
        <v>0</v>
      </c>
      <c r="AD3878" s="478">
        <f>IF(AC3878=0,0,IF(U3878-(con_EOGJahr-D_SAV!E3878)&lt;=0,AC3878,AC3878/V3878))</f>
        <v>0</v>
      </c>
      <c r="AE3878" s="478">
        <f>IFERROR(IF(AND(VLOOKUP(D3878,rng_ND,5,FALSE)="Ja",D_SAV!T3878="degressiv"),D_SAV!AC3878*Y3878/100,0),0)</f>
        <v>0</v>
      </c>
      <c r="AF3878" s="55">
        <f>IFERROR(IF(VLOOKUP(D3878,rng_ND,5,FALSE)="Ja",MAX(D_SAV!AD3878:AE3878),D_SAV!AD3878),0)</f>
        <v>0</v>
      </c>
      <c r="AG3878" s="55">
        <f t="shared" si="989"/>
        <v>0</v>
      </c>
      <c r="AH3878" s="55">
        <f t="shared" si="990"/>
        <v>0</v>
      </c>
      <c r="AI3878" s="55">
        <f t="shared" si="991"/>
        <v>0</v>
      </c>
      <c r="AJ3878" s="55">
        <f t="shared" si="992"/>
        <v>0</v>
      </c>
      <c r="AK3878" s="55">
        <f t="shared" si="983"/>
        <v>0</v>
      </c>
      <c r="AL3878" s="55">
        <f t="shared" si="984"/>
        <v>0</v>
      </c>
      <c r="AM3878" s="55">
        <f t="shared" si="985"/>
        <v>0</v>
      </c>
    </row>
    <row r="3879" spans="1:39" x14ac:dyDescent="0.25">
      <c r="A3879" s="47">
        <v>3875</v>
      </c>
      <c r="B3879" s="358" t="str">
        <f>IF(AND(E3879&lt;&gt;0,D3879&lt;&gt;0,F3879&lt;&gt;0),IF(C3879&lt;&gt;0,CONCATENATE(C3879,"-AGr",VLOOKUP(D3879,Listen!$A$2:$G$45,7,FALSE),"-",E3879,"-",F3879,),CONCATENATE("AGr",VLOOKUP(D3879,Listen!$A$2:$G$45,7,FALSE),"-",E3879,"-",F3879)),"keine vollständige ID")</f>
        <v>keine vollständige ID</v>
      </c>
      <c r="C3879" s="359">
        <f>'[2]III_SAV-Details_NB'!B3885</f>
        <v>0</v>
      </c>
      <c r="D3879" s="359">
        <f>'[2]III_SAV-Details_NB'!C3885</f>
        <v>0</v>
      </c>
      <c r="E3879" s="359">
        <f>'[2]III_SAV-Details_NB'!D3885</f>
        <v>0</v>
      </c>
      <c r="F3879" s="490"/>
      <c r="G3879" s="281">
        <f>'[2]III_SAV-Details_NB'!X3885</f>
        <v>0</v>
      </c>
      <c r="H3879" s="281">
        <f t="shared" si="986"/>
        <v>0</v>
      </c>
      <c r="I3879" s="281">
        <f>IF(con_EOGJahr=2025,'[2]III_SAV-Details_NB'!AA3885,IF(con_EOGJahr=2026,'[2]III_SAV-Details_NB'!AB3885,'[2]III_SAV-Details_NB'!AC3885))</f>
        <v>0</v>
      </c>
      <c r="J3879" s="282"/>
      <c r="K3879" s="282"/>
      <c r="L3879" s="282"/>
      <c r="M3879" s="282"/>
      <c r="N3879" s="282"/>
      <c r="O3879" s="282"/>
      <c r="P3879" s="52">
        <f t="shared" si="987"/>
        <v>0</v>
      </c>
      <c r="Q3879" s="60"/>
      <c r="R3879" s="53">
        <f t="shared" si="993"/>
        <v>0</v>
      </c>
      <c r="S3879" s="59"/>
      <c r="T3879" s="61"/>
      <c r="U3879" s="342" t="str">
        <f t="shared" si="997"/>
        <v>k.A.</v>
      </c>
      <c r="V3879" s="343" t="str">
        <f t="shared" si="994"/>
        <v>k.A.</v>
      </c>
      <c r="W3879" s="343" t="str">
        <f>IFERROR(IF(OR($D3879="",$E3879=0,con_Ende=0),"k.A.",IF(VLOOKUP($D3879,rng_ND,5,0)="Nein",VLOOKUP($D3879,rng_ND,2,FALSE),MIN(VLOOKUP($D3879,rng_ND,2,FALSE),A_Stammdaten!$B$19-D_SAV!$E3879+1))),"k.A.")</f>
        <v>k.A.</v>
      </c>
      <c r="X3879" s="343" t="str">
        <f t="shared" si="995"/>
        <v>k.A.</v>
      </c>
      <c r="Y3879" s="62"/>
      <c r="Z3879" s="48">
        <f t="shared" si="996"/>
        <v>0</v>
      </c>
      <c r="AA3879" s="457"/>
      <c r="AB3879" s="55">
        <f t="shared" si="988"/>
        <v>0</v>
      </c>
      <c r="AC3879" s="55">
        <f>IF(A_Stammdaten!$B$25="ja",D_SAV!AA3879,D_SAV!AB3879)</f>
        <v>0</v>
      </c>
      <c r="AD3879" s="478">
        <f>IF(AC3879=0,0,IF(U3879-(con_EOGJahr-D_SAV!E3879)&lt;=0,AC3879,AC3879/V3879))</f>
        <v>0</v>
      </c>
      <c r="AE3879" s="478">
        <f>IFERROR(IF(AND(VLOOKUP(D3879,rng_ND,5,FALSE)="Ja",D_SAV!T3879="degressiv"),D_SAV!AC3879*Y3879/100,0),0)</f>
        <v>0</v>
      </c>
      <c r="AF3879" s="55">
        <f>IFERROR(IF(VLOOKUP(D3879,rng_ND,5,FALSE)="Ja",MAX(D_SAV!AD3879:AE3879),D_SAV!AD3879),0)</f>
        <v>0</v>
      </c>
      <c r="AG3879" s="55">
        <f t="shared" si="989"/>
        <v>0</v>
      </c>
      <c r="AH3879" s="55">
        <f t="shared" si="990"/>
        <v>0</v>
      </c>
      <c r="AI3879" s="55">
        <f t="shared" si="991"/>
        <v>0</v>
      </c>
      <c r="AJ3879" s="55">
        <f t="shared" si="992"/>
        <v>0</v>
      </c>
      <c r="AK3879" s="55">
        <f t="shared" si="983"/>
        <v>0</v>
      </c>
      <c r="AL3879" s="55">
        <f t="shared" si="984"/>
        <v>0</v>
      </c>
      <c r="AM3879" s="55">
        <f t="shared" si="985"/>
        <v>0</v>
      </c>
    </row>
    <row r="3880" spans="1:39" x14ac:dyDescent="0.25">
      <c r="A3880" s="47">
        <v>3876</v>
      </c>
      <c r="B3880" s="358" t="str">
        <f>IF(AND(E3880&lt;&gt;0,D3880&lt;&gt;0,F3880&lt;&gt;0),IF(C3880&lt;&gt;0,CONCATENATE(C3880,"-AGr",VLOOKUP(D3880,Listen!$A$2:$G$45,7,FALSE),"-",E3880,"-",F3880,),CONCATENATE("AGr",VLOOKUP(D3880,Listen!$A$2:$G$45,7,FALSE),"-",E3880,"-",F3880)),"keine vollständige ID")</f>
        <v>keine vollständige ID</v>
      </c>
      <c r="C3880" s="359">
        <f>'[2]III_SAV-Details_NB'!B3886</f>
        <v>0</v>
      </c>
      <c r="D3880" s="359">
        <f>'[2]III_SAV-Details_NB'!C3886</f>
        <v>0</v>
      </c>
      <c r="E3880" s="359">
        <f>'[2]III_SAV-Details_NB'!D3886</f>
        <v>0</v>
      </c>
      <c r="F3880" s="490"/>
      <c r="G3880" s="281">
        <f>'[2]III_SAV-Details_NB'!X3886</f>
        <v>0</v>
      </c>
      <c r="H3880" s="281">
        <f t="shared" si="986"/>
        <v>0</v>
      </c>
      <c r="I3880" s="281">
        <f>IF(con_EOGJahr=2025,'[2]III_SAV-Details_NB'!AA3886,IF(con_EOGJahr=2026,'[2]III_SAV-Details_NB'!AB3886,'[2]III_SAV-Details_NB'!AC3886))</f>
        <v>0</v>
      </c>
      <c r="J3880" s="282"/>
      <c r="K3880" s="282"/>
      <c r="L3880" s="282"/>
      <c r="M3880" s="282"/>
      <c r="N3880" s="282"/>
      <c r="O3880" s="282"/>
      <c r="P3880" s="52">
        <f t="shared" si="987"/>
        <v>0</v>
      </c>
      <c r="Q3880" s="60"/>
      <c r="R3880" s="53">
        <f t="shared" si="993"/>
        <v>0</v>
      </c>
      <c r="S3880" s="59"/>
      <c r="T3880" s="61"/>
      <c r="U3880" s="342" t="str">
        <f t="shared" si="997"/>
        <v>k.A.</v>
      </c>
      <c r="V3880" s="343" t="str">
        <f t="shared" si="994"/>
        <v>k.A.</v>
      </c>
      <c r="W3880" s="343" t="str">
        <f>IFERROR(IF(OR($D3880="",$E3880=0,con_Ende=0),"k.A.",IF(VLOOKUP($D3880,rng_ND,5,0)="Nein",VLOOKUP($D3880,rng_ND,2,FALSE),MIN(VLOOKUP($D3880,rng_ND,2,FALSE),A_Stammdaten!$B$19-D_SAV!$E3880+1))),"k.A.")</f>
        <v>k.A.</v>
      </c>
      <c r="X3880" s="343" t="str">
        <f t="shared" si="995"/>
        <v>k.A.</v>
      </c>
      <c r="Y3880" s="62"/>
      <c r="Z3880" s="48">
        <f t="shared" si="996"/>
        <v>0</v>
      </c>
      <c r="AA3880" s="457"/>
      <c r="AB3880" s="55">
        <f t="shared" si="988"/>
        <v>0</v>
      </c>
      <c r="AC3880" s="55">
        <f>IF(A_Stammdaten!$B$25="ja",D_SAV!AA3880,D_SAV!AB3880)</f>
        <v>0</v>
      </c>
      <c r="AD3880" s="478">
        <f>IF(AC3880=0,0,IF(U3880-(con_EOGJahr-D_SAV!E3880)&lt;=0,AC3880,AC3880/V3880))</f>
        <v>0</v>
      </c>
      <c r="AE3880" s="478">
        <f>IFERROR(IF(AND(VLOOKUP(D3880,rng_ND,5,FALSE)="Ja",D_SAV!T3880="degressiv"),D_SAV!AC3880*Y3880/100,0),0)</f>
        <v>0</v>
      </c>
      <c r="AF3880" s="55">
        <f>IFERROR(IF(VLOOKUP(D3880,rng_ND,5,FALSE)="Ja",MAX(D_SAV!AD3880:AE3880),D_SAV!AD3880),0)</f>
        <v>0</v>
      </c>
      <c r="AG3880" s="55">
        <f t="shared" si="989"/>
        <v>0</v>
      </c>
      <c r="AH3880" s="55">
        <f t="shared" si="990"/>
        <v>0</v>
      </c>
      <c r="AI3880" s="55">
        <f t="shared" si="991"/>
        <v>0</v>
      </c>
      <c r="AJ3880" s="55">
        <f t="shared" si="992"/>
        <v>0</v>
      </c>
      <c r="AK3880" s="55">
        <f t="shared" si="983"/>
        <v>0</v>
      </c>
      <c r="AL3880" s="55">
        <f t="shared" si="984"/>
        <v>0</v>
      </c>
      <c r="AM3880" s="55">
        <f t="shared" si="985"/>
        <v>0</v>
      </c>
    </row>
    <row r="3881" spans="1:39" x14ac:dyDescent="0.25">
      <c r="A3881" s="47">
        <v>3877</v>
      </c>
      <c r="B3881" s="358" t="str">
        <f>IF(AND(E3881&lt;&gt;0,D3881&lt;&gt;0,F3881&lt;&gt;0),IF(C3881&lt;&gt;0,CONCATENATE(C3881,"-AGr",VLOOKUP(D3881,Listen!$A$2:$G$45,7,FALSE),"-",E3881,"-",F3881,),CONCATENATE("AGr",VLOOKUP(D3881,Listen!$A$2:$G$45,7,FALSE),"-",E3881,"-",F3881)),"keine vollständige ID")</f>
        <v>keine vollständige ID</v>
      </c>
      <c r="C3881" s="359">
        <f>'[2]III_SAV-Details_NB'!B3887</f>
        <v>0</v>
      </c>
      <c r="D3881" s="359">
        <f>'[2]III_SAV-Details_NB'!C3887</f>
        <v>0</v>
      </c>
      <c r="E3881" s="359">
        <f>'[2]III_SAV-Details_NB'!D3887</f>
        <v>0</v>
      </c>
      <c r="F3881" s="490"/>
      <c r="G3881" s="281">
        <f>'[2]III_SAV-Details_NB'!X3887</f>
        <v>0</v>
      </c>
      <c r="H3881" s="281">
        <f t="shared" si="986"/>
        <v>0</v>
      </c>
      <c r="I3881" s="281">
        <f>IF(con_EOGJahr=2025,'[2]III_SAV-Details_NB'!AA3887,IF(con_EOGJahr=2026,'[2]III_SAV-Details_NB'!AB3887,'[2]III_SAV-Details_NB'!AC3887))</f>
        <v>0</v>
      </c>
      <c r="J3881" s="282"/>
      <c r="K3881" s="282"/>
      <c r="L3881" s="282"/>
      <c r="M3881" s="282"/>
      <c r="N3881" s="282"/>
      <c r="O3881" s="282"/>
      <c r="P3881" s="52">
        <f t="shared" si="987"/>
        <v>0</v>
      </c>
      <c r="Q3881" s="60"/>
      <c r="R3881" s="53">
        <f t="shared" si="993"/>
        <v>0</v>
      </c>
      <c r="S3881" s="59"/>
      <c r="T3881" s="61"/>
      <c r="U3881" s="342" t="str">
        <f t="shared" si="997"/>
        <v>k.A.</v>
      </c>
      <c r="V3881" s="343" t="str">
        <f t="shared" si="994"/>
        <v>k.A.</v>
      </c>
      <c r="W3881" s="343" t="str">
        <f>IFERROR(IF(OR($D3881="",$E3881=0,con_Ende=0),"k.A.",IF(VLOOKUP($D3881,rng_ND,5,0)="Nein",VLOOKUP($D3881,rng_ND,2,FALSE),MIN(VLOOKUP($D3881,rng_ND,2,FALSE),A_Stammdaten!$B$19-D_SAV!$E3881+1))),"k.A.")</f>
        <v>k.A.</v>
      </c>
      <c r="X3881" s="343" t="str">
        <f t="shared" si="995"/>
        <v>k.A.</v>
      </c>
      <c r="Y3881" s="62"/>
      <c r="Z3881" s="48">
        <f t="shared" si="996"/>
        <v>0</v>
      </c>
      <c r="AA3881" s="457"/>
      <c r="AB3881" s="55">
        <f t="shared" si="988"/>
        <v>0</v>
      </c>
      <c r="AC3881" s="55">
        <f>IF(A_Stammdaten!$B$25="ja",D_SAV!AA3881,D_SAV!AB3881)</f>
        <v>0</v>
      </c>
      <c r="AD3881" s="478">
        <f>IF(AC3881=0,0,IF(U3881-(con_EOGJahr-D_SAV!E3881)&lt;=0,AC3881,AC3881/V3881))</f>
        <v>0</v>
      </c>
      <c r="AE3881" s="478">
        <f>IFERROR(IF(AND(VLOOKUP(D3881,rng_ND,5,FALSE)="Ja",D_SAV!T3881="degressiv"),D_SAV!AC3881*Y3881/100,0),0)</f>
        <v>0</v>
      </c>
      <c r="AF3881" s="55">
        <f>IFERROR(IF(VLOOKUP(D3881,rng_ND,5,FALSE)="Ja",MAX(D_SAV!AD3881:AE3881),D_SAV!AD3881),0)</f>
        <v>0</v>
      </c>
      <c r="AG3881" s="55">
        <f t="shared" si="989"/>
        <v>0</v>
      </c>
      <c r="AH3881" s="55">
        <f t="shared" si="990"/>
        <v>0</v>
      </c>
      <c r="AI3881" s="55">
        <f t="shared" si="991"/>
        <v>0</v>
      </c>
      <c r="AJ3881" s="55">
        <f t="shared" si="992"/>
        <v>0</v>
      </c>
      <c r="AK3881" s="55">
        <f t="shared" si="983"/>
        <v>0</v>
      </c>
      <c r="AL3881" s="55">
        <f t="shared" si="984"/>
        <v>0</v>
      </c>
      <c r="AM3881" s="55">
        <f t="shared" si="985"/>
        <v>0</v>
      </c>
    </row>
    <row r="3882" spans="1:39" x14ac:dyDescent="0.25">
      <c r="A3882" s="47">
        <v>3878</v>
      </c>
      <c r="B3882" s="358" t="str">
        <f>IF(AND(E3882&lt;&gt;0,D3882&lt;&gt;0,F3882&lt;&gt;0),IF(C3882&lt;&gt;0,CONCATENATE(C3882,"-AGr",VLOOKUP(D3882,Listen!$A$2:$G$45,7,FALSE),"-",E3882,"-",F3882,),CONCATENATE("AGr",VLOOKUP(D3882,Listen!$A$2:$G$45,7,FALSE),"-",E3882,"-",F3882)),"keine vollständige ID")</f>
        <v>keine vollständige ID</v>
      </c>
      <c r="C3882" s="359">
        <f>'[2]III_SAV-Details_NB'!B3888</f>
        <v>0</v>
      </c>
      <c r="D3882" s="359">
        <f>'[2]III_SAV-Details_NB'!C3888</f>
        <v>0</v>
      </c>
      <c r="E3882" s="359">
        <f>'[2]III_SAV-Details_NB'!D3888</f>
        <v>0</v>
      </c>
      <c r="F3882" s="490"/>
      <c r="G3882" s="281">
        <f>'[2]III_SAV-Details_NB'!X3888</f>
        <v>0</v>
      </c>
      <c r="H3882" s="281">
        <f t="shared" si="986"/>
        <v>0</v>
      </c>
      <c r="I3882" s="281">
        <f>IF(con_EOGJahr=2025,'[2]III_SAV-Details_NB'!AA3888,IF(con_EOGJahr=2026,'[2]III_SAV-Details_NB'!AB3888,'[2]III_SAV-Details_NB'!AC3888))</f>
        <v>0</v>
      </c>
      <c r="J3882" s="282"/>
      <c r="K3882" s="282"/>
      <c r="L3882" s="282"/>
      <c r="M3882" s="282"/>
      <c r="N3882" s="282"/>
      <c r="O3882" s="282"/>
      <c r="P3882" s="52">
        <f t="shared" si="987"/>
        <v>0</v>
      </c>
      <c r="Q3882" s="60"/>
      <c r="R3882" s="53">
        <f t="shared" si="993"/>
        <v>0</v>
      </c>
      <c r="S3882" s="59"/>
      <c r="T3882" s="61"/>
      <c r="U3882" s="342" t="str">
        <f t="shared" si="997"/>
        <v>k.A.</v>
      </c>
      <c r="V3882" s="343" t="str">
        <f t="shared" si="994"/>
        <v>k.A.</v>
      </c>
      <c r="W3882" s="343" t="str">
        <f>IFERROR(IF(OR($D3882="",$E3882=0,con_Ende=0),"k.A.",IF(VLOOKUP($D3882,rng_ND,5,0)="Nein",VLOOKUP($D3882,rng_ND,2,FALSE),MIN(VLOOKUP($D3882,rng_ND,2,FALSE),A_Stammdaten!$B$19-D_SAV!$E3882+1))),"k.A.")</f>
        <v>k.A.</v>
      </c>
      <c r="X3882" s="343" t="str">
        <f t="shared" si="995"/>
        <v>k.A.</v>
      </c>
      <c r="Y3882" s="62"/>
      <c r="Z3882" s="48">
        <f t="shared" si="996"/>
        <v>0</v>
      </c>
      <c r="AA3882" s="457"/>
      <c r="AB3882" s="55">
        <f t="shared" si="988"/>
        <v>0</v>
      </c>
      <c r="AC3882" s="55">
        <f>IF(A_Stammdaten!$B$25="ja",D_SAV!AA3882,D_SAV!AB3882)</f>
        <v>0</v>
      </c>
      <c r="AD3882" s="478">
        <f>IF(AC3882=0,0,IF(U3882-(con_EOGJahr-D_SAV!E3882)&lt;=0,AC3882,AC3882/V3882))</f>
        <v>0</v>
      </c>
      <c r="AE3882" s="478">
        <f>IFERROR(IF(AND(VLOOKUP(D3882,rng_ND,5,FALSE)="Ja",D_SAV!T3882="degressiv"),D_SAV!AC3882*Y3882/100,0),0)</f>
        <v>0</v>
      </c>
      <c r="AF3882" s="55">
        <f>IFERROR(IF(VLOOKUP(D3882,rng_ND,5,FALSE)="Ja",MAX(D_SAV!AD3882:AE3882),D_SAV!AD3882),0)</f>
        <v>0</v>
      </c>
      <c r="AG3882" s="55">
        <f t="shared" si="989"/>
        <v>0</v>
      </c>
      <c r="AH3882" s="55">
        <f t="shared" si="990"/>
        <v>0</v>
      </c>
      <c r="AI3882" s="55">
        <f t="shared" si="991"/>
        <v>0</v>
      </c>
      <c r="AJ3882" s="55">
        <f t="shared" si="992"/>
        <v>0</v>
      </c>
      <c r="AK3882" s="55">
        <f t="shared" si="983"/>
        <v>0</v>
      </c>
      <c r="AL3882" s="55">
        <f t="shared" si="984"/>
        <v>0</v>
      </c>
      <c r="AM3882" s="55">
        <f t="shared" si="985"/>
        <v>0</v>
      </c>
    </row>
    <row r="3883" spans="1:39" x14ac:dyDescent="0.25">
      <c r="A3883" s="47">
        <v>3879</v>
      </c>
      <c r="B3883" s="358" t="str">
        <f>IF(AND(E3883&lt;&gt;0,D3883&lt;&gt;0,F3883&lt;&gt;0),IF(C3883&lt;&gt;0,CONCATENATE(C3883,"-AGr",VLOOKUP(D3883,Listen!$A$2:$G$45,7,FALSE),"-",E3883,"-",F3883,),CONCATENATE("AGr",VLOOKUP(D3883,Listen!$A$2:$G$45,7,FALSE),"-",E3883,"-",F3883)),"keine vollständige ID")</f>
        <v>keine vollständige ID</v>
      </c>
      <c r="C3883" s="359">
        <f>'[2]III_SAV-Details_NB'!B3889</f>
        <v>0</v>
      </c>
      <c r="D3883" s="359">
        <f>'[2]III_SAV-Details_NB'!C3889</f>
        <v>0</v>
      </c>
      <c r="E3883" s="359">
        <f>'[2]III_SAV-Details_NB'!D3889</f>
        <v>0</v>
      </c>
      <c r="F3883" s="490"/>
      <c r="G3883" s="281">
        <f>'[2]III_SAV-Details_NB'!X3889</f>
        <v>0</v>
      </c>
      <c r="H3883" s="281">
        <f t="shared" si="986"/>
        <v>0</v>
      </c>
      <c r="I3883" s="281">
        <f>IF(con_EOGJahr=2025,'[2]III_SAV-Details_NB'!AA3889,IF(con_EOGJahr=2026,'[2]III_SAV-Details_NB'!AB3889,'[2]III_SAV-Details_NB'!AC3889))</f>
        <v>0</v>
      </c>
      <c r="J3883" s="282"/>
      <c r="K3883" s="282"/>
      <c r="L3883" s="282"/>
      <c r="M3883" s="282"/>
      <c r="N3883" s="282"/>
      <c r="O3883" s="282"/>
      <c r="P3883" s="52">
        <f t="shared" si="987"/>
        <v>0</v>
      </c>
      <c r="Q3883" s="60"/>
      <c r="R3883" s="53">
        <f t="shared" si="993"/>
        <v>0</v>
      </c>
      <c r="S3883" s="59"/>
      <c r="T3883" s="61"/>
      <c r="U3883" s="342" t="str">
        <f t="shared" si="997"/>
        <v>k.A.</v>
      </c>
      <c r="V3883" s="343" t="str">
        <f t="shared" si="994"/>
        <v>k.A.</v>
      </c>
      <c r="W3883" s="343" t="str">
        <f>IFERROR(IF(OR($D3883="",$E3883=0,con_Ende=0),"k.A.",IF(VLOOKUP($D3883,rng_ND,5,0)="Nein",VLOOKUP($D3883,rng_ND,2,FALSE),MIN(VLOOKUP($D3883,rng_ND,2,FALSE),A_Stammdaten!$B$19-D_SAV!$E3883+1))),"k.A.")</f>
        <v>k.A.</v>
      </c>
      <c r="X3883" s="343" t="str">
        <f t="shared" si="995"/>
        <v>k.A.</v>
      </c>
      <c r="Y3883" s="62"/>
      <c r="Z3883" s="48">
        <f t="shared" si="996"/>
        <v>0</v>
      </c>
      <c r="AA3883" s="457"/>
      <c r="AB3883" s="55">
        <f t="shared" si="988"/>
        <v>0</v>
      </c>
      <c r="AC3883" s="55">
        <f>IF(A_Stammdaten!$B$25="ja",D_SAV!AA3883,D_SAV!AB3883)</f>
        <v>0</v>
      </c>
      <c r="AD3883" s="478">
        <f>IF(AC3883=0,0,IF(U3883-(con_EOGJahr-D_SAV!E3883)&lt;=0,AC3883,AC3883/V3883))</f>
        <v>0</v>
      </c>
      <c r="AE3883" s="478">
        <f>IFERROR(IF(AND(VLOOKUP(D3883,rng_ND,5,FALSE)="Ja",D_SAV!T3883="degressiv"),D_SAV!AC3883*Y3883/100,0),0)</f>
        <v>0</v>
      </c>
      <c r="AF3883" s="55">
        <f>IFERROR(IF(VLOOKUP(D3883,rng_ND,5,FALSE)="Ja",MAX(D_SAV!AD3883:AE3883),D_SAV!AD3883),0)</f>
        <v>0</v>
      </c>
      <c r="AG3883" s="55">
        <f t="shared" si="989"/>
        <v>0</v>
      </c>
      <c r="AH3883" s="55">
        <f t="shared" si="990"/>
        <v>0</v>
      </c>
      <c r="AI3883" s="55">
        <f t="shared" si="991"/>
        <v>0</v>
      </c>
      <c r="AJ3883" s="55">
        <f t="shared" si="992"/>
        <v>0</v>
      </c>
      <c r="AK3883" s="55">
        <f t="shared" si="983"/>
        <v>0</v>
      </c>
      <c r="AL3883" s="55">
        <f t="shared" si="984"/>
        <v>0</v>
      </c>
      <c r="AM3883" s="55">
        <f t="shared" si="985"/>
        <v>0</v>
      </c>
    </row>
    <row r="3884" spans="1:39" x14ac:dyDescent="0.25">
      <c r="A3884" s="47">
        <v>3880</v>
      </c>
      <c r="B3884" s="358" t="str">
        <f>IF(AND(E3884&lt;&gt;0,D3884&lt;&gt;0,F3884&lt;&gt;0),IF(C3884&lt;&gt;0,CONCATENATE(C3884,"-AGr",VLOOKUP(D3884,Listen!$A$2:$G$45,7,FALSE),"-",E3884,"-",F3884,),CONCATENATE("AGr",VLOOKUP(D3884,Listen!$A$2:$G$45,7,FALSE),"-",E3884,"-",F3884)),"keine vollständige ID")</f>
        <v>keine vollständige ID</v>
      </c>
      <c r="C3884" s="359">
        <f>'[2]III_SAV-Details_NB'!B3890</f>
        <v>0</v>
      </c>
      <c r="D3884" s="359">
        <f>'[2]III_SAV-Details_NB'!C3890</f>
        <v>0</v>
      </c>
      <c r="E3884" s="359">
        <f>'[2]III_SAV-Details_NB'!D3890</f>
        <v>0</v>
      </c>
      <c r="F3884" s="490"/>
      <c r="G3884" s="281">
        <f>'[2]III_SAV-Details_NB'!X3890</f>
        <v>0</v>
      </c>
      <c r="H3884" s="281">
        <f t="shared" si="986"/>
        <v>0</v>
      </c>
      <c r="I3884" s="281">
        <f>IF(con_EOGJahr=2025,'[2]III_SAV-Details_NB'!AA3890,IF(con_EOGJahr=2026,'[2]III_SAV-Details_NB'!AB3890,'[2]III_SAV-Details_NB'!AC3890))</f>
        <v>0</v>
      </c>
      <c r="J3884" s="282"/>
      <c r="K3884" s="282"/>
      <c r="L3884" s="282"/>
      <c r="M3884" s="282"/>
      <c r="N3884" s="282"/>
      <c r="O3884" s="282"/>
      <c r="P3884" s="52">
        <f t="shared" si="987"/>
        <v>0</v>
      </c>
      <c r="Q3884" s="60"/>
      <c r="R3884" s="53">
        <f t="shared" si="993"/>
        <v>0</v>
      </c>
      <c r="S3884" s="59"/>
      <c r="T3884" s="61"/>
      <c r="U3884" s="342" t="str">
        <f t="shared" si="997"/>
        <v>k.A.</v>
      </c>
      <c r="V3884" s="343" t="str">
        <f t="shared" si="994"/>
        <v>k.A.</v>
      </c>
      <c r="W3884" s="343" t="str">
        <f>IFERROR(IF(OR($D3884="",$E3884=0,con_Ende=0),"k.A.",IF(VLOOKUP($D3884,rng_ND,5,0)="Nein",VLOOKUP($D3884,rng_ND,2,FALSE),MIN(VLOOKUP($D3884,rng_ND,2,FALSE),A_Stammdaten!$B$19-D_SAV!$E3884+1))),"k.A.")</f>
        <v>k.A.</v>
      </c>
      <c r="X3884" s="343" t="str">
        <f t="shared" si="995"/>
        <v>k.A.</v>
      </c>
      <c r="Y3884" s="62"/>
      <c r="Z3884" s="48">
        <f t="shared" si="996"/>
        <v>0</v>
      </c>
      <c r="AA3884" s="457"/>
      <c r="AB3884" s="55">
        <f t="shared" si="988"/>
        <v>0</v>
      </c>
      <c r="AC3884" s="55">
        <f>IF(A_Stammdaten!$B$25="ja",D_SAV!AA3884,D_SAV!AB3884)</f>
        <v>0</v>
      </c>
      <c r="AD3884" s="478">
        <f>IF(AC3884=0,0,IF(U3884-(con_EOGJahr-D_SAV!E3884)&lt;=0,AC3884,AC3884/V3884))</f>
        <v>0</v>
      </c>
      <c r="AE3884" s="478">
        <f>IFERROR(IF(AND(VLOOKUP(D3884,rng_ND,5,FALSE)="Ja",D_SAV!T3884="degressiv"),D_SAV!AC3884*Y3884/100,0),0)</f>
        <v>0</v>
      </c>
      <c r="AF3884" s="55">
        <f>IFERROR(IF(VLOOKUP(D3884,rng_ND,5,FALSE)="Ja",MAX(D_SAV!AD3884:AE3884),D_SAV!AD3884),0)</f>
        <v>0</v>
      </c>
      <c r="AG3884" s="55">
        <f t="shared" si="989"/>
        <v>0</v>
      </c>
      <c r="AH3884" s="55">
        <f t="shared" si="990"/>
        <v>0</v>
      </c>
      <c r="AI3884" s="55">
        <f t="shared" si="991"/>
        <v>0</v>
      </c>
      <c r="AJ3884" s="55">
        <f t="shared" si="992"/>
        <v>0</v>
      </c>
      <c r="AK3884" s="55">
        <f t="shared" si="983"/>
        <v>0</v>
      </c>
      <c r="AL3884" s="55">
        <f t="shared" si="984"/>
        <v>0</v>
      </c>
      <c r="AM3884" s="55">
        <f t="shared" si="985"/>
        <v>0</v>
      </c>
    </row>
    <row r="3885" spans="1:39" x14ac:dyDescent="0.25">
      <c r="A3885" s="47">
        <v>3881</v>
      </c>
      <c r="B3885" s="358" t="str">
        <f>IF(AND(E3885&lt;&gt;0,D3885&lt;&gt;0,F3885&lt;&gt;0),IF(C3885&lt;&gt;0,CONCATENATE(C3885,"-AGr",VLOOKUP(D3885,Listen!$A$2:$G$45,7,FALSE),"-",E3885,"-",F3885,),CONCATENATE("AGr",VLOOKUP(D3885,Listen!$A$2:$G$45,7,FALSE),"-",E3885,"-",F3885)),"keine vollständige ID")</f>
        <v>keine vollständige ID</v>
      </c>
      <c r="C3885" s="359">
        <f>'[2]III_SAV-Details_NB'!B3891</f>
        <v>0</v>
      </c>
      <c r="D3885" s="359">
        <f>'[2]III_SAV-Details_NB'!C3891</f>
        <v>0</v>
      </c>
      <c r="E3885" s="359">
        <f>'[2]III_SAV-Details_NB'!D3891</f>
        <v>0</v>
      </c>
      <c r="F3885" s="490"/>
      <c r="G3885" s="281">
        <f>'[2]III_SAV-Details_NB'!X3891</f>
        <v>0</v>
      </c>
      <c r="H3885" s="281">
        <f t="shared" si="986"/>
        <v>0</v>
      </c>
      <c r="I3885" s="281">
        <f>IF(con_EOGJahr=2025,'[2]III_SAV-Details_NB'!AA3891,IF(con_EOGJahr=2026,'[2]III_SAV-Details_NB'!AB3891,'[2]III_SAV-Details_NB'!AC3891))</f>
        <v>0</v>
      </c>
      <c r="J3885" s="282"/>
      <c r="K3885" s="282"/>
      <c r="L3885" s="282"/>
      <c r="M3885" s="282"/>
      <c r="N3885" s="282"/>
      <c r="O3885" s="282"/>
      <c r="P3885" s="52">
        <f t="shared" si="987"/>
        <v>0</v>
      </c>
      <c r="Q3885" s="60"/>
      <c r="R3885" s="53">
        <f t="shared" si="993"/>
        <v>0</v>
      </c>
      <c r="S3885" s="59"/>
      <c r="T3885" s="61"/>
      <c r="U3885" s="342" t="str">
        <f t="shared" si="997"/>
        <v>k.A.</v>
      </c>
      <c r="V3885" s="343" t="str">
        <f t="shared" si="994"/>
        <v>k.A.</v>
      </c>
      <c r="W3885" s="343" t="str">
        <f>IFERROR(IF(OR($D3885="",$E3885=0,con_Ende=0),"k.A.",IF(VLOOKUP($D3885,rng_ND,5,0)="Nein",VLOOKUP($D3885,rng_ND,2,FALSE),MIN(VLOOKUP($D3885,rng_ND,2,FALSE),A_Stammdaten!$B$19-D_SAV!$E3885+1))),"k.A.")</f>
        <v>k.A.</v>
      </c>
      <c r="X3885" s="343" t="str">
        <f t="shared" si="995"/>
        <v>k.A.</v>
      </c>
      <c r="Y3885" s="62"/>
      <c r="Z3885" s="48">
        <f t="shared" si="996"/>
        <v>0</v>
      </c>
      <c r="AA3885" s="457"/>
      <c r="AB3885" s="55">
        <f t="shared" si="988"/>
        <v>0</v>
      </c>
      <c r="AC3885" s="55">
        <f>IF(A_Stammdaten!$B$25="ja",D_SAV!AA3885,D_SAV!AB3885)</f>
        <v>0</v>
      </c>
      <c r="AD3885" s="478">
        <f>IF(AC3885=0,0,IF(U3885-(con_EOGJahr-D_SAV!E3885)&lt;=0,AC3885,AC3885/V3885))</f>
        <v>0</v>
      </c>
      <c r="AE3885" s="478">
        <f>IFERROR(IF(AND(VLOOKUP(D3885,rng_ND,5,FALSE)="Ja",D_SAV!T3885="degressiv"),D_SAV!AC3885*Y3885/100,0),0)</f>
        <v>0</v>
      </c>
      <c r="AF3885" s="55">
        <f>IFERROR(IF(VLOOKUP(D3885,rng_ND,5,FALSE)="Ja",MAX(D_SAV!AD3885:AE3885),D_SAV!AD3885),0)</f>
        <v>0</v>
      </c>
      <c r="AG3885" s="55">
        <f t="shared" si="989"/>
        <v>0</v>
      </c>
      <c r="AH3885" s="55">
        <f t="shared" si="990"/>
        <v>0</v>
      </c>
      <c r="AI3885" s="55">
        <f t="shared" si="991"/>
        <v>0</v>
      </c>
      <c r="AJ3885" s="55">
        <f t="shared" si="992"/>
        <v>0</v>
      </c>
      <c r="AK3885" s="55">
        <f t="shared" si="983"/>
        <v>0</v>
      </c>
      <c r="AL3885" s="55">
        <f t="shared" si="984"/>
        <v>0</v>
      </c>
      <c r="AM3885" s="55">
        <f t="shared" si="985"/>
        <v>0</v>
      </c>
    </row>
    <row r="3886" spans="1:39" x14ac:dyDescent="0.25">
      <c r="A3886" s="47">
        <v>3882</v>
      </c>
      <c r="B3886" s="358" t="str">
        <f>IF(AND(E3886&lt;&gt;0,D3886&lt;&gt;0,F3886&lt;&gt;0),IF(C3886&lt;&gt;0,CONCATENATE(C3886,"-AGr",VLOOKUP(D3886,Listen!$A$2:$G$45,7,FALSE),"-",E3886,"-",F3886,),CONCATENATE("AGr",VLOOKUP(D3886,Listen!$A$2:$G$45,7,FALSE),"-",E3886,"-",F3886)),"keine vollständige ID")</f>
        <v>keine vollständige ID</v>
      </c>
      <c r="C3886" s="359">
        <f>'[2]III_SAV-Details_NB'!B3892</f>
        <v>0</v>
      </c>
      <c r="D3886" s="359">
        <f>'[2]III_SAV-Details_NB'!C3892</f>
        <v>0</v>
      </c>
      <c r="E3886" s="359">
        <f>'[2]III_SAV-Details_NB'!D3892</f>
        <v>0</v>
      </c>
      <c r="F3886" s="490"/>
      <c r="G3886" s="281">
        <f>'[2]III_SAV-Details_NB'!X3892</f>
        <v>0</v>
      </c>
      <c r="H3886" s="281">
        <f t="shared" si="986"/>
        <v>0</v>
      </c>
      <c r="I3886" s="281">
        <f>IF(con_EOGJahr=2025,'[2]III_SAV-Details_NB'!AA3892,IF(con_EOGJahr=2026,'[2]III_SAV-Details_NB'!AB3892,'[2]III_SAV-Details_NB'!AC3892))</f>
        <v>0</v>
      </c>
      <c r="J3886" s="282"/>
      <c r="K3886" s="282"/>
      <c r="L3886" s="282"/>
      <c r="M3886" s="282"/>
      <c r="N3886" s="282"/>
      <c r="O3886" s="282"/>
      <c r="P3886" s="52">
        <f t="shared" si="987"/>
        <v>0</v>
      </c>
      <c r="Q3886" s="60"/>
      <c r="R3886" s="53">
        <f t="shared" si="993"/>
        <v>0</v>
      </c>
      <c r="S3886" s="59"/>
      <c r="T3886" s="61"/>
      <c r="U3886" s="342" t="str">
        <f t="shared" si="997"/>
        <v>k.A.</v>
      </c>
      <c r="V3886" s="343" t="str">
        <f t="shared" si="994"/>
        <v>k.A.</v>
      </c>
      <c r="W3886" s="343" t="str">
        <f>IFERROR(IF(OR($D3886="",$E3886=0,con_Ende=0),"k.A.",IF(VLOOKUP($D3886,rng_ND,5,0)="Nein",VLOOKUP($D3886,rng_ND,2,FALSE),MIN(VLOOKUP($D3886,rng_ND,2,FALSE),A_Stammdaten!$B$19-D_SAV!$E3886+1))),"k.A.")</f>
        <v>k.A.</v>
      </c>
      <c r="X3886" s="343" t="str">
        <f t="shared" si="995"/>
        <v>k.A.</v>
      </c>
      <c r="Y3886" s="62"/>
      <c r="Z3886" s="48">
        <f t="shared" si="996"/>
        <v>0</v>
      </c>
      <c r="AA3886" s="457"/>
      <c r="AB3886" s="55">
        <f t="shared" si="988"/>
        <v>0</v>
      </c>
      <c r="AC3886" s="55">
        <f>IF(A_Stammdaten!$B$25="ja",D_SAV!AA3886,D_SAV!AB3886)</f>
        <v>0</v>
      </c>
      <c r="AD3886" s="478">
        <f>IF(AC3886=0,0,IF(U3886-(con_EOGJahr-D_SAV!E3886)&lt;=0,AC3886,AC3886/V3886))</f>
        <v>0</v>
      </c>
      <c r="AE3886" s="478">
        <f>IFERROR(IF(AND(VLOOKUP(D3886,rng_ND,5,FALSE)="Ja",D_SAV!T3886="degressiv"),D_SAV!AC3886*Y3886/100,0),0)</f>
        <v>0</v>
      </c>
      <c r="AF3886" s="55">
        <f>IFERROR(IF(VLOOKUP(D3886,rng_ND,5,FALSE)="Ja",MAX(D_SAV!AD3886:AE3886),D_SAV!AD3886),0)</f>
        <v>0</v>
      </c>
      <c r="AG3886" s="55">
        <f t="shared" si="989"/>
        <v>0</v>
      </c>
      <c r="AH3886" s="55">
        <f t="shared" si="990"/>
        <v>0</v>
      </c>
      <c r="AI3886" s="55">
        <f t="shared" si="991"/>
        <v>0</v>
      </c>
      <c r="AJ3886" s="55">
        <f t="shared" si="992"/>
        <v>0</v>
      </c>
      <c r="AK3886" s="55">
        <f t="shared" si="983"/>
        <v>0</v>
      </c>
      <c r="AL3886" s="55">
        <f t="shared" si="984"/>
        <v>0</v>
      </c>
      <c r="AM3886" s="55">
        <f t="shared" si="985"/>
        <v>0</v>
      </c>
    </row>
    <row r="3887" spans="1:39" x14ac:dyDescent="0.25">
      <c r="A3887" s="47">
        <v>3883</v>
      </c>
      <c r="B3887" s="358" t="str">
        <f>IF(AND(E3887&lt;&gt;0,D3887&lt;&gt;0,F3887&lt;&gt;0),IF(C3887&lt;&gt;0,CONCATENATE(C3887,"-AGr",VLOOKUP(D3887,Listen!$A$2:$G$45,7,FALSE),"-",E3887,"-",F3887,),CONCATENATE("AGr",VLOOKUP(D3887,Listen!$A$2:$G$45,7,FALSE),"-",E3887,"-",F3887)),"keine vollständige ID")</f>
        <v>keine vollständige ID</v>
      </c>
      <c r="C3887" s="359">
        <f>'[2]III_SAV-Details_NB'!B3893</f>
        <v>0</v>
      </c>
      <c r="D3887" s="359">
        <f>'[2]III_SAV-Details_NB'!C3893</f>
        <v>0</v>
      </c>
      <c r="E3887" s="359">
        <f>'[2]III_SAV-Details_NB'!D3893</f>
        <v>0</v>
      </c>
      <c r="F3887" s="490"/>
      <c r="G3887" s="281">
        <f>'[2]III_SAV-Details_NB'!X3893</f>
        <v>0</v>
      </c>
      <c r="H3887" s="281">
        <f t="shared" si="986"/>
        <v>0</v>
      </c>
      <c r="I3887" s="281">
        <f>IF(con_EOGJahr=2025,'[2]III_SAV-Details_NB'!AA3893,IF(con_EOGJahr=2026,'[2]III_SAV-Details_NB'!AB3893,'[2]III_SAV-Details_NB'!AC3893))</f>
        <v>0</v>
      </c>
      <c r="J3887" s="282"/>
      <c r="K3887" s="282"/>
      <c r="L3887" s="282"/>
      <c r="M3887" s="282"/>
      <c r="N3887" s="282"/>
      <c r="O3887" s="282"/>
      <c r="P3887" s="52">
        <f t="shared" si="987"/>
        <v>0</v>
      </c>
      <c r="Q3887" s="60"/>
      <c r="R3887" s="53">
        <f t="shared" si="993"/>
        <v>0</v>
      </c>
      <c r="S3887" s="59"/>
      <c r="T3887" s="61"/>
      <c r="U3887" s="342" t="str">
        <f t="shared" si="997"/>
        <v>k.A.</v>
      </c>
      <c r="V3887" s="343" t="str">
        <f t="shared" si="994"/>
        <v>k.A.</v>
      </c>
      <c r="W3887" s="343" t="str">
        <f>IFERROR(IF(OR($D3887="",$E3887=0,con_Ende=0),"k.A.",IF(VLOOKUP($D3887,rng_ND,5,0)="Nein",VLOOKUP($D3887,rng_ND,2,FALSE),MIN(VLOOKUP($D3887,rng_ND,2,FALSE),A_Stammdaten!$B$19-D_SAV!$E3887+1))),"k.A.")</f>
        <v>k.A.</v>
      </c>
      <c r="X3887" s="343" t="str">
        <f t="shared" si="995"/>
        <v>k.A.</v>
      </c>
      <c r="Y3887" s="62"/>
      <c r="Z3887" s="48">
        <f t="shared" si="996"/>
        <v>0</v>
      </c>
      <c r="AA3887" s="457"/>
      <c r="AB3887" s="55">
        <f t="shared" si="988"/>
        <v>0</v>
      </c>
      <c r="AC3887" s="55">
        <f>IF(A_Stammdaten!$B$25="ja",D_SAV!AA3887,D_SAV!AB3887)</f>
        <v>0</v>
      </c>
      <c r="AD3887" s="478">
        <f>IF(AC3887=0,0,IF(U3887-(con_EOGJahr-D_SAV!E3887)&lt;=0,AC3887,AC3887/V3887))</f>
        <v>0</v>
      </c>
      <c r="AE3887" s="478">
        <f>IFERROR(IF(AND(VLOOKUP(D3887,rng_ND,5,FALSE)="Ja",D_SAV!T3887="degressiv"),D_SAV!AC3887*Y3887/100,0),0)</f>
        <v>0</v>
      </c>
      <c r="AF3887" s="55">
        <f>IFERROR(IF(VLOOKUP(D3887,rng_ND,5,FALSE)="Ja",MAX(D_SAV!AD3887:AE3887),D_SAV!AD3887),0)</f>
        <v>0</v>
      </c>
      <c r="AG3887" s="55">
        <f t="shared" si="989"/>
        <v>0</v>
      </c>
      <c r="AH3887" s="55">
        <f t="shared" si="990"/>
        <v>0</v>
      </c>
      <c r="AI3887" s="55">
        <f t="shared" si="991"/>
        <v>0</v>
      </c>
      <c r="AJ3887" s="55">
        <f t="shared" si="992"/>
        <v>0</v>
      </c>
      <c r="AK3887" s="55">
        <f t="shared" si="983"/>
        <v>0</v>
      </c>
      <c r="AL3887" s="55">
        <f t="shared" si="984"/>
        <v>0</v>
      </c>
      <c r="AM3887" s="55">
        <f t="shared" si="985"/>
        <v>0</v>
      </c>
    </row>
    <row r="3888" spans="1:39" x14ac:dyDescent="0.25">
      <c r="A3888" s="47">
        <v>3884</v>
      </c>
      <c r="B3888" s="358" t="str">
        <f>IF(AND(E3888&lt;&gt;0,D3888&lt;&gt;0,F3888&lt;&gt;0),IF(C3888&lt;&gt;0,CONCATENATE(C3888,"-AGr",VLOOKUP(D3888,Listen!$A$2:$G$45,7,FALSE),"-",E3888,"-",F3888,),CONCATENATE("AGr",VLOOKUP(D3888,Listen!$A$2:$G$45,7,FALSE),"-",E3888,"-",F3888)),"keine vollständige ID")</f>
        <v>keine vollständige ID</v>
      </c>
      <c r="C3888" s="359">
        <f>'[2]III_SAV-Details_NB'!B3894</f>
        <v>0</v>
      </c>
      <c r="D3888" s="359">
        <f>'[2]III_SAV-Details_NB'!C3894</f>
        <v>0</v>
      </c>
      <c r="E3888" s="359">
        <f>'[2]III_SAV-Details_NB'!D3894</f>
        <v>0</v>
      </c>
      <c r="F3888" s="490"/>
      <c r="G3888" s="281">
        <f>'[2]III_SAV-Details_NB'!X3894</f>
        <v>0</v>
      </c>
      <c r="H3888" s="281">
        <f t="shared" si="986"/>
        <v>0</v>
      </c>
      <c r="I3888" s="281">
        <f>IF(con_EOGJahr=2025,'[2]III_SAV-Details_NB'!AA3894,IF(con_EOGJahr=2026,'[2]III_SAV-Details_NB'!AB3894,'[2]III_SAV-Details_NB'!AC3894))</f>
        <v>0</v>
      </c>
      <c r="J3888" s="282"/>
      <c r="K3888" s="282"/>
      <c r="L3888" s="282"/>
      <c r="M3888" s="282"/>
      <c r="N3888" s="282"/>
      <c r="O3888" s="282"/>
      <c r="P3888" s="52">
        <f t="shared" si="987"/>
        <v>0</v>
      </c>
      <c r="Q3888" s="60"/>
      <c r="R3888" s="53">
        <f t="shared" si="993"/>
        <v>0</v>
      </c>
      <c r="S3888" s="59"/>
      <c r="T3888" s="61"/>
      <c r="U3888" s="342" t="str">
        <f t="shared" si="997"/>
        <v>k.A.</v>
      </c>
      <c r="V3888" s="343" t="str">
        <f t="shared" si="994"/>
        <v>k.A.</v>
      </c>
      <c r="W3888" s="343" t="str">
        <f>IFERROR(IF(OR($D3888="",$E3888=0,con_Ende=0),"k.A.",IF(VLOOKUP($D3888,rng_ND,5,0)="Nein",VLOOKUP($D3888,rng_ND,2,FALSE),MIN(VLOOKUP($D3888,rng_ND,2,FALSE),A_Stammdaten!$B$19-D_SAV!$E3888+1))),"k.A.")</f>
        <v>k.A.</v>
      </c>
      <c r="X3888" s="343" t="str">
        <f t="shared" si="995"/>
        <v>k.A.</v>
      </c>
      <c r="Y3888" s="62"/>
      <c r="Z3888" s="48">
        <f t="shared" si="996"/>
        <v>0</v>
      </c>
      <c r="AA3888" s="457"/>
      <c r="AB3888" s="55">
        <f t="shared" si="988"/>
        <v>0</v>
      </c>
      <c r="AC3888" s="55">
        <f>IF(A_Stammdaten!$B$25="ja",D_SAV!AA3888,D_SAV!AB3888)</f>
        <v>0</v>
      </c>
      <c r="AD3888" s="478">
        <f>IF(AC3888=0,0,IF(U3888-(con_EOGJahr-D_SAV!E3888)&lt;=0,AC3888,AC3888/V3888))</f>
        <v>0</v>
      </c>
      <c r="AE3888" s="478">
        <f>IFERROR(IF(AND(VLOOKUP(D3888,rng_ND,5,FALSE)="Ja",D_SAV!T3888="degressiv"),D_SAV!AC3888*Y3888/100,0),0)</f>
        <v>0</v>
      </c>
      <c r="AF3888" s="55">
        <f>IFERROR(IF(VLOOKUP(D3888,rng_ND,5,FALSE)="Ja",MAX(D_SAV!AD3888:AE3888),D_SAV!AD3888),0)</f>
        <v>0</v>
      </c>
      <c r="AG3888" s="55">
        <f t="shared" si="989"/>
        <v>0</v>
      </c>
      <c r="AH3888" s="55">
        <f t="shared" si="990"/>
        <v>0</v>
      </c>
      <c r="AI3888" s="55">
        <f t="shared" si="991"/>
        <v>0</v>
      </c>
      <c r="AJ3888" s="55">
        <f t="shared" si="992"/>
        <v>0</v>
      </c>
      <c r="AK3888" s="55">
        <f t="shared" si="983"/>
        <v>0</v>
      </c>
      <c r="AL3888" s="55">
        <f t="shared" si="984"/>
        <v>0</v>
      </c>
      <c r="AM3888" s="55">
        <f t="shared" si="985"/>
        <v>0</v>
      </c>
    </row>
    <row r="3889" spans="1:39" x14ac:dyDescent="0.25">
      <c r="A3889" s="47">
        <v>3885</v>
      </c>
      <c r="B3889" s="358" t="str">
        <f>IF(AND(E3889&lt;&gt;0,D3889&lt;&gt;0,F3889&lt;&gt;0),IF(C3889&lt;&gt;0,CONCATENATE(C3889,"-AGr",VLOOKUP(D3889,Listen!$A$2:$G$45,7,FALSE),"-",E3889,"-",F3889,),CONCATENATE("AGr",VLOOKUP(D3889,Listen!$A$2:$G$45,7,FALSE),"-",E3889,"-",F3889)),"keine vollständige ID")</f>
        <v>keine vollständige ID</v>
      </c>
      <c r="C3889" s="359">
        <f>'[2]III_SAV-Details_NB'!B3895</f>
        <v>0</v>
      </c>
      <c r="D3889" s="359">
        <f>'[2]III_SAV-Details_NB'!C3895</f>
        <v>0</v>
      </c>
      <c r="E3889" s="359">
        <f>'[2]III_SAV-Details_NB'!D3895</f>
        <v>0</v>
      </c>
      <c r="F3889" s="490"/>
      <c r="G3889" s="281">
        <f>'[2]III_SAV-Details_NB'!X3895</f>
        <v>0</v>
      </c>
      <c r="H3889" s="281">
        <f t="shared" si="986"/>
        <v>0</v>
      </c>
      <c r="I3889" s="281">
        <f>IF(con_EOGJahr=2025,'[2]III_SAV-Details_NB'!AA3895,IF(con_EOGJahr=2026,'[2]III_SAV-Details_NB'!AB3895,'[2]III_SAV-Details_NB'!AC3895))</f>
        <v>0</v>
      </c>
      <c r="J3889" s="282"/>
      <c r="K3889" s="282"/>
      <c r="L3889" s="282"/>
      <c r="M3889" s="282"/>
      <c r="N3889" s="282"/>
      <c r="O3889" s="282"/>
      <c r="P3889" s="52">
        <f t="shared" si="987"/>
        <v>0</v>
      </c>
      <c r="Q3889" s="60"/>
      <c r="R3889" s="53">
        <f t="shared" si="993"/>
        <v>0</v>
      </c>
      <c r="S3889" s="59"/>
      <c r="T3889" s="61"/>
      <c r="U3889" s="342" t="str">
        <f t="shared" si="997"/>
        <v>k.A.</v>
      </c>
      <c r="V3889" s="343" t="str">
        <f t="shared" si="994"/>
        <v>k.A.</v>
      </c>
      <c r="W3889" s="343" t="str">
        <f>IFERROR(IF(OR($D3889="",$E3889=0,con_Ende=0),"k.A.",IF(VLOOKUP($D3889,rng_ND,5,0)="Nein",VLOOKUP($D3889,rng_ND,2,FALSE),MIN(VLOOKUP($D3889,rng_ND,2,FALSE),A_Stammdaten!$B$19-D_SAV!$E3889+1))),"k.A.")</f>
        <v>k.A.</v>
      </c>
      <c r="X3889" s="343" t="str">
        <f t="shared" si="995"/>
        <v>k.A.</v>
      </c>
      <c r="Y3889" s="62"/>
      <c r="Z3889" s="48">
        <f t="shared" si="996"/>
        <v>0</v>
      </c>
      <c r="AA3889" s="457"/>
      <c r="AB3889" s="55">
        <f t="shared" si="988"/>
        <v>0</v>
      </c>
      <c r="AC3889" s="55">
        <f>IF(A_Stammdaten!$B$25="ja",D_SAV!AA3889,D_SAV!AB3889)</f>
        <v>0</v>
      </c>
      <c r="AD3889" s="478">
        <f>IF(AC3889=0,0,IF(U3889-(con_EOGJahr-D_SAV!E3889)&lt;=0,AC3889,AC3889/V3889))</f>
        <v>0</v>
      </c>
      <c r="AE3889" s="478">
        <f>IFERROR(IF(AND(VLOOKUP(D3889,rng_ND,5,FALSE)="Ja",D_SAV!T3889="degressiv"),D_SAV!AC3889*Y3889/100,0),0)</f>
        <v>0</v>
      </c>
      <c r="AF3889" s="55">
        <f>IFERROR(IF(VLOOKUP(D3889,rng_ND,5,FALSE)="Ja",MAX(D_SAV!AD3889:AE3889),D_SAV!AD3889),0)</f>
        <v>0</v>
      </c>
      <c r="AG3889" s="55">
        <f t="shared" si="989"/>
        <v>0</v>
      </c>
      <c r="AH3889" s="55">
        <f t="shared" si="990"/>
        <v>0</v>
      </c>
      <c r="AI3889" s="55">
        <f t="shared" si="991"/>
        <v>0</v>
      </c>
      <c r="AJ3889" s="55">
        <f t="shared" si="992"/>
        <v>0</v>
      </c>
      <c r="AK3889" s="55">
        <f t="shared" si="983"/>
        <v>0</v>
      </c>
      <c r="AL3889" s="55">
        <f t="shared" si="984"/>
        <v>0</v>
      </c>
      <c r="AM3889" s="55">
        <f t="shared" si="985"/>
        <v>0</v>
      </c>
    </row>
    <row r="3890" spans="1:39" x14ac:dyDescent="0.25">
      <c r="A3890" s="47">
        <v>3886</v>
      </c>
      <c r="B3890" s="358" t="str">
        <f>IF(AND(E3890&lt;&gt;0,D3890&lt;&gt;0,F3890&lt;&gt;0),IF(C3890&lt;&gt;0,CONCATENATE(C3890,"-AGr",VLOOKUP(D3890,Listen!$A$2:$G$45,7,FALSE),"-",E3890,"-",F3890,),CONCATENATE("AGr",VLOOKUP(D3890,Listen!$A$2:$G$45,7,FALSE),"-",E3890,"-",F3890)),"keine vollständige ID")</f>
        <v>keine vollständige ID</v>
      </c>
      <c r="C3890" s="359">
        <f>'[2]III_SAV-Details_NB'!B3896</f>
        <v>0</v>
      </c>
      <c r="D3890" s="359">
        <f>'[2]III_SAV-Details_NB'!C3896</f>
        <v>0</v>
      </c>
      <c r="E3890" s="359">
        <f>'[2]III_SAV-Details_NB'!D3896</f>
        <v>0</v>
      </c>
      <c r="F3890" s="490"/>
      <c r="G3890" s="281">
        <f>'[2]III_SAV-Details_NB'!X3896</f>
        <v>0</v>
      </c>
      <c r="H3890" s="281">
        <f t="shared" si="986"/>
        <v>0</v>
      </c>
      <c r="I3890" s="281">
        <f>IF(con_EOGJahr=2025,'[2]III_SAV-Details_NB'!AA3896,IF(con_EOGJahr=2026,'[2]III_SAV-Details_NB'!AB3896,'[2]III_SAV-Details_NB'!AC3896))</f>
        <v>0</v>
      </c>
      <c r="J3890" s="282"/>
      <c r="K3890" s="282"/>
      <c r="L3890" s="282"/>
      <c r="M3890" s="282"/>
      <c r="N3890" s="282"/>
      <c r="O3890" s="282"/>
      <c r="P3890" s="52">
        <f t="shared" si="987"/>
        <v>0</v>
      </c>
      <c r="Q3890" s="60"/>
      <c r="R3890" s="53">
        <f t="shared" si="993"/>
        <v>0</v>
      </c>
      <c r="S3890" s="59"/>
      <c r="T3890" s="61"/>
      <c r="U3890" s="342" t="str">
        <f t="shared" si="997"/>
        <v>k.A.</v>
      </c>
      <c r="V3890" s="343" t="str">
        <f t="shared" si="994"/>
        <v>k.A.</v>
      </c>
      <c r="W3890" s="343" t="str">
        <f>IFERROR(IF(OR($D3890="",$E3890=0,con_Ende=0),"k.A.",IF(VLOOKUP($D3890,rng_ND,5,0)="Nein",VLOOKUP($D3890,rng_ND,2,FALSE),MIN(VLOOKUP($D3890,rng_ND,2,FALSE),A_Stammdaten!$B$19-D_SAV!$E3890+1))),"k.A.")</f>
        <v>k.A.</v>
      </c>
      <c r="X3890" s="343" t="str">
        <f t="shared" si="995"/>
        <v>k.A.</v>
      </c>
      <c r="Y3890" s="62"/>
      <c r="Z3890" s="48">
        <f t="shared" si="996"/>
        <v>0</v>
      </c>
      <c r="AA3890" s="457"/>
      <c r="AB3890" s="55">
        <f t="shared" si="988"/>
        <v>0</v>
      </c>
      <c r="AC3890" s="55">
        <f>IF(A_Stammdaten!$B$25="ja",D_SAV!AA3890,D_SAV!AB3890)</f>
        <v>0</v>
      </c>
      <c r="AD3890" s="478">
        <f>IF(AC3890=0,0,IF(U3890-(con_EOGJahr-D_SAV!E3890)&lt;=0,AC3890,AC3890/V3890))</f>
        <v>0</v>
      </c>
      <c r="AE3890" s="478">
        <f>IFERROR(IF(AND(VLOOKUP(D3890,rng_ND,5,FALSE)="Ja",D_SAV!T3890="degressiv"),D_SAV!AC3890*Y3890/100,0),0)</f>
        <v>0</v>
      </c>
      <c r="AF3890" s="55">
        <f>IFERROR(IF(VLOOKUP(D3890,rng_ND,5,FALSE)="Ja",MAX(D_SAV!AD3890:AE3890),D_SAV!AD3890),0)</f>
        <v>0</v>
      </c>
      <c r="AG3890" s="55">
        <f t="shared" si="989"/>
        <v>0</v>
      </c>
      <c r="AH3890" s="55">
        <f t="shared" si="990"/>
        <v>0</v>
      </c>
      <c r="AI3890" s="55">
        <f t="shared" si="991"/>
        <v>0</v>
      </c>
      <c r="AJ3890" s="55">
        <f t="shared" si="992"/>
        <v>0</v>
      </c>
      <c r="AK3890" s="55">
        <f t="shared" si="983"/>
        <v>0</v>
      </c>
      <c r="AL3890" s="55">
        <f t="shared" si="984"/>
        <v>0</v>
      </c>
      <c r="AM3890" s="55">
        <f t="shared" si="985"/>
        <v>0</v>
      </c>
    </row>
    <row r="3891" spans="1:39" x14ac:dyDescent="0.25">
      <c r="A3891" s="47">
        <v>3887</v>
      </c>
      <c r="B3891" s="358" t="str">
        <f>IF(AND(E3891&lt;&gt;0,D3891&lt;&gt;0,F3891&lt;&gt;0),IF(C3891&lt;&gt;0,CONCATENATE(C3891,"-AGr",VLOOKUP(D3891,Listen!$A$2:$G$45,7,FALSE),"-",E3891,"-",F3891,),CONCATENATE("AGr",VLOOKUP(D3891,Listen!$A$2:$G$45,7,FALSE),"-",E3891,"-",F3891)),"keine vollständige ID")</f>
        <v>keine vollständige ID</v>
      </c>
      <c r="C3891" s="359">
        <f>'[2]III_SAV-Details_NB'!B3897</f>
        <v>0</v>
      </c>
      <c r="D3891" s="359">
        <f>'[2]III_SAV-Details_NB'!C3897</f>
        <v>0</v>
      </c>
      <c r="E3891" s="359">
        <f>'[2]III_SAV-Details_NB'!D3897</f>
        <v>0</v>
      </c>
      <c r="F3891" s="490"/>
      <c r="G3891" s="281">
        <f>'[2]III_SAV-Details_NB'!X3897</f>
        <v>0</v>
      </c>
      <c r="H3891" s="281">
        <f t="shared" si="986"/>
        <v>0</v>
      </c>
      <c r="I3891" s="281">
        <f>IF(con_EOGJahr=2025,'[2]III_SAV-Details_NB'!AA3897,IF(con_EOGJahr=2026,'[2]III_SAV-Details_NB'!AB3897,'[2]III_SAV-Details_NB'!AC3897))</f>
        <v>0</v>
      </c>
      <c r="J3891" s="282"/>
      <c r="K3891" s="282"/>
      <c r="L3891" s="282"/>
      <c r="M3891" s="282"/>
      <c r="N3891" s="282"/>
      <c r="O3891" s="282"/>
      <c r="P3891" s="52">
        <f t="shared" si="987"/>
        <v>0</v>
      </c>
      <c r="Q3891" s="60"/>
      <c r="R3891" s="53">
        <f t="shared" si="993"/>
        <v>0</v>
      </c>
      <c r="S3891" s="59"/>
      <c r="T3891" s="61"/>
      <c r="U3891" s="342" t="str">
        <f t="shared" si="997"/>
        <v>k.A.</v>
      </c>
      <c r="V3891" s="343" t="str">
        <f t="shared" si="994"/>
        <v>k.A.</v>
      </c>
      <c r="W3891" s="343" t="str">
        <f>IFERROR(IF(OR($D3891="",$E3891=0,con_Ende=0),"k.A.",IF(VLOOKUP($D3891,rng_ND,5,0)="Nein",VLOOKUP($D3891,rng_ND,2,FALSE),MIN(VLOOKUP($D3891,rng_ND,2,FALSE),A_Stammdaten!$B$19-D_SAV!$E3891+1))),"k.A.")</f>
        <v>k.A.</v>
      </c>
      <c r="X3891" s="343" t="str">
        <f t="shared" si="995"/>
        <v>k.A.</v>
      </c>
      <c r="Y3891" s="62"/>
      <c r="Z3891" s="48">
        <f t="shared" si="996"/>
        <v>0</v>
      </c>
      <c r="AA3891" s="457"/>
      <c r="AB3891" s="55">
        <f t="shared" si="988"/>
        <v>0</v>
      </c>
      <c r="AC3891" s="55">
        <f>IF(A_Stammdaten!$B$25="ja",D_SAV!AA3891,D_SAV!AB3891)</f>
        <v>0</v>
      </c>
      <c r="AD3891" s="478">
        <f>IF(AC3891=0,0,IF(U3891-(con_EOGJahr-D_SAV!E3891)&lt;=0,AC3891,AC3891/V3891))</f>
        <v>0</v>
      </c>
      <c r="AE3891" s="478">
        <f>IFERROR(IF(AND(VLOOKUP(D3891,rng_ND,5,FALSE)="Ja",D_SAV!T3891="degressiv"),D_SAV!AC3891*Y3891/100,0),0)</f>
        <v>0</v>
      </c>
      <c r="AF3891" s="55">
        <f>IFERROR(IF(VLOOKUP(D3891,rng_ND,5,FALSE)="Ja",MAX(D_SAV!AD3891:AE3891),D_SAV!AD3891),0)</f>
        <v>0</v>
      </c>
      <c r="AG3891" s="55">
        <f t="shared" si="989"/>
        <v>0</v>
      </c>
      <c r="AH3891" s="55">
        <f t="shared" si="990"/>
        <v>0</v>
      </c>
      <c r="AI3891" s="55">
        <f t="shared" si="991"/>
        <v>0</v>
      </c>
      <c r="AJ3891" s="55">
        <f t="shared" si="992"/>
        <v>0</v>
      </c>
      <c r="AK3891" s="55">
        <f t="shared" si="983"/>
        <v>0</v>
      </c>
      <c r="AL3891" s="55">
        <f t="shared" si="984"/>
        <v>0</v>
      </c>
      <c r="AM3891" s="55">
        <f t="shared" si="985"/>
        <v>0</v>
      </c>
    </row>
    <row r="3892" spans="1:39" x14ac:dyDescent="0.25">
      <c r="A3892" s="47">
        <v>3888</v>
      </c>
      <c r="B3892" s="358" t="str">
        <f>IF(AND(E3892&lt;&gt;0,D3892&lt;&gt;0,F3892&lt;&gt;0),IF(C3892&lt;&gt;0,CONCATENATE(C3892,"-AGr",VLOOKUP(D3892,Listen!$A$2:$G$45,7,FALSE),"-",E3892,"-",F3892,),CONCATENATE("AGr",VLOOKUP(D3892,Listen!$A$2:$G$45,7,FALSE),"-",E3892,"-",F3892)),"keine vollständige ID")</f>
        <v>keine vollständige ID</v>
      </c>
      <c r="C3892" s="359">
        <f>'[2]III_SAV-Details_NB'!B3898</f>
        <v>0</v>
      </c>
      <c r="D3892" s="359">
        <f>'[2]III_SAV-Details_NB'!C3898</f>
        <v>0</v>
      </c>
      <c r="E3892" s="359">
        <f>'[2]III_SAV-Details_NB'!D3898</f>
        <v>0</v>
      </c>
      <c r="F3892" s="490"/>
      <c r="G3892" s="281">
        <f>'[2]III_SAV-Details_NB'!X3898</f>
        <v>0</v>
      </c>
      <c r="H3892" s="281">
        <f t="shared" si="986"/>
        <v>0</v>
      </c>
      <c r="I3892" s="281">
        <f>IF(con_EOGJahr=2025,'[2]III_SAV-Details_NB'!AA3898,IF(con_EOGJahr=2026,'[2]III_SAV-Details_NB'!AB3898,'[2]III_SAV-Details_NB'!AC3898))</f>
        <v>0</v>
      </c>
      <c r="J3892" s="282"/>
      <c r="K3892" s="282"/>
      <c r="L3892" s="282"/>
      <c r="M3892" s="282"/>
      <c r="N3892" s="282"/>
      <c r="O3892" s="282"/>
      <c r="P3892" s="52">
        <f t="shared" si="987"/>
        <v>0</v>
      </c>
      <c r="Q3892" s="60"/>
      <c r="R3892" s="53">
        <f t="shared" si="993"/>
        <v>0</v>
      </c>
      <c r="S3892" s="59"/>
      <c r="T3892" s="61"/>
      <c r="U3892" s="342" t="str">
        <f t="shared" si="997"/>
        <v>k.A.</v>
      </c>
      <c r="V3892" s="343" t="str">
        <f t="shared" si="994"/>
        <v>k.A.</v>
      </c>
      <c r="W3892" s="343" t="str">
        <f>IFERROR(IF(OR($D3892="",$E3892=0,con_Ende=0),"k.A.",IF(VLOOKUP($D3892,rng_ND,5,0)="Nein",VLOOKUP($D3892,rng_ND,2,FALSE),MIN(VLOOKUP($D3892,rng_ND,2,FALSE),A_Stammdaten!$B$19-D_SAV!$E3892+1))),"k.A.")</f>
        <v>k.A.</v>
      </c>
      <c r="X3892" s="343" t="str">
        <f t="shared" si="995"/>
        <v>k.A.</v>
      </c>
      <c r="Y3892" s="62"/>
      <c r="Z3892" s="48">
        <f t="shared" si="996"/>
        <v>0</v>
      </c>
      <c r="AA3892" s="457"/>
      <c r="AB3892" s="55">
        <f t="shared" si="988"/>
        <v>0</v>
      </c>
      <c r="AC3892" s="55">
        <f>IF(A_Stammdaten!$B$25="ja",D_SAV!AA3892,D_SAV!AB3892)</f>
        <v>0</v>
      </c>
      <c r="AD3892" s="478">
        <f>IF(AC3892=0,0,IF(U3892-(con_EOGJahr-D_SAV!E3892)&lt;=0,AC3892,AC3892/V3892))</f>
        <v>0</v>
      </c>
      <c r="AE3892" s="478">
        <f>IFERROR(IF(AND(VLOOKUP(D3892,rng_ND,5,FALSE)="Ja",D_SAV!T3892="degressiv"),D_SAV!AC3892*Y3892/100,0),0)</f>
        <v>0</v>
      </c>
      <c r="AF3892" s="55">
        <f>IFERROR(IF(VLOOKUP(D3892,rng_ND,5,FALSE)="Ja",MAX(D_SAV!AD3892:AE3892),D_SAV!AD3892),0)</f>
        <v>0</v>
      </c>
      <c r="AG3892" s="55">
        <f t="shared" si="989"/>
        <v>0</v>
      </c>
      <c r="AH3892" s="55">
        <f t="shared" si="990"/>
        <v>0</v>
      </c>
      <c r="AI3892" s="55">
        <f t="shared" si="991"/>
        <v>0</v>
      </c>
      <c r="AJ3892" s="55">
        <f t="shared" si="992"/>
        <v>0</v>
      </c>
      <c r="AK3892" s="55">
        <f t="shared" si="983"/>
        <v>0</v>
      </c>
      <c r="AL3892" s="55">
        <f t="shared" si="984"/>
        <v>0</v>
      </c>
      <c r="AM3892" s="55">
        <f t="shared" si="985"/>
        <v>0</v>
      </c>
    </row>
    <row r="3893" spans="1:39" x14ac:dyDescent="0.25">
      <c r="A3893" s="47">
        <v>3889</v>
      </c>
      <c r="B3893" s="358" t="str">
        <f>IF(AND(E3893&lt;&gt;0,D3893&lt;&gt;0,F3893&lt;&gt;0),IF(C3893&lt;&gt;0,CONCATENATE(C3893,"-AGr",VLOOKUP(D3893,Listen!$A$2:$G$45,7,FALSE),"-",E3893,"-",F3893,),CONCATENATE("AGr",VLOOKUP(D3893,Listen!$A$2:$G$45,7,FALSE),"-",E3893,"-",F3893)),"keine vollständige ID")</f>
        <v>keine vollständige ID</v>
      </c>
      <c r="C3893" s="359">
        <f>'[2]III_SAV-Details_NB'!B3899</f>
        <v>0</v>
      </c>
      <c r="D3893" s="359">
        <f>'[2]III_SAV-Details_NB'!C3899</f>
        <v>0</v>
      </c>
      <c r="E3893" s="359">
        <f>'[2]III_SAV-Details_NB'!D3899</f>
        <v>0</v>
      </c>
      <c r="F3893" s="490"/>
      <c r="G3893" s="281">
        <f>'[2]III_SAV-Details_NB'!X3899</f>
        <v>0</v>
      </c>
      <c r="H3893" s="281">
        <f t="shared" si="986"/>
        <v>0</v>
      </c>
      <c r="I3893" s="281">
        <f>IF(con_EOGJahr=2025,'[2]III_SAV-Details_NB'!AA3899,IF(con_EOGJahr=2026,'[2]III_SAV-Details_NB'!AB3899,'[2]III_SAV-Details_NB'!AC3899))</f>
        <v>0</v>
      </c>
      <c r="J3893" s="282"/>
      <c r="K3893" s="282"/>
      <c r="L3893" s="282"/>
      <c r="M3893" s="282"/>
      <c r="N3893" s="282"/>
      <c r="O3893" s="282"/>
      <c r="P3893" s="52">
        <f t="shared" si="987"/>
        <v>0</v>
      </c>
      <c r="Q3893" s="60"/>
      <c r="R3893" s="53">
        <f t="shared" si="993"/>
        <v>0</v>
      </c>
      <c r="S3893" s="59"/>
      <c r="T3893" s="61"/>
      <c r="U3893" s="342" t="str">
        <f t="shared" si="997"/>
        <v>k.A.</v>
      </c>
      <c r="V3893" s="343" t="str">
        <f t="shared" si="994"/>
        <v>k.A.</v>
      </c>
      <c r="W3893" s="343" t="str">
        <f>IFERROR(IF(OR($D3893="",$E3893=0,con_Ende=0),"k.A.",IF(VLOOKUP($D3893,rng_ND,5,0)="Nein",VLOOKUP($D3893,rng_ND,2,FALSE),MIN(VLOOKUP($D3893,rng_ND,2,FALSE),A_Stammdaten!$B$19-D_SAV!$E3893+1))),"k.A.")</f>
        <v>k.A.</v>
      </c>
      <c r="X3893" s="343" t="str">
        <f t="shared" si="995"/>
        <v>k.A.</v>
      </c>
      <c r="Y3893" s="62"/>
      <c r="Z3893" s="48">
        <f t="shared" si="996"/>
        <v>0</v>
      </c>
      <c r="AA3893" s="457"/>
      <c r="AB3893" s="55">
        <f t="shared" si="988"/>
        <v>0</v>
      </c>
      <c r="AC3893" s="55">
        <f>IF(A_Stammdaten!$B$25="ja",D_SAV!AA3893,D_SAV!AB3893)</f>
        <v>0</v>
      </c>
      <c r="AD3893" s="478">
        <f>IF(AC3893=0,0,IF(U3893-(con_EOGJahr-D_SAV!E3893)&lt;=0,AC3893,AC3893/V3893))</f>
        <v>0</v>
      </c>
      <c r="AE3893" s="478">
        <f>IFERROR(IF(AND(VLOOKUP(D3893,rng_ND,5,FALSE)="Ja",D_SAV!T3893="degressiv"),D_SAV!AC3893*Y3893/100,0),0)</f>
        <v>0</v>
      </c>
      <c r="AF3893" s="55">
        <f>IFERROR(IF(VLOOKUP(D3893,rng_ND,5,FALSE)="Ja",MAX(D_SAV!AD3893:AE3893),D_SAV!AD3893),0)</f>
        <v>0</v>
      </c>
      <c r="AG3893" s="55">
        <f t="shared" si="989"/>
        <v>0</v>
      </c>
      <c r="AH3893" s="55">
        <f t="shared" si="990"/>
        <v>0</v>
      </c>
      <c r="AI3893" s="55">
        <f t="shared" si="991"/>
        <v>0</v>
      </c>
      <c r="AJ3893" s="55">
        <f t="shared" si="992"/>
        <v>0</v>
      </c>
      <c r="AK3893" s="55">
        <f t="shared" si="983"/>
        <v>0</v>
      </c>
      <c r="AL3893" s="55">
        <f t="shared" si="984"/>
        <v>0</v>
      </c>
      <c r="AM3893" s="55">
        <f t="shared" si="985"/>
        <v>0</v>
      </c>
    </row>
    <row r="3894" spans="1:39" x14ac:dyDescent="0.25">
      <c r="A3894" s="47">
        <v>3890</v>
      </c>
      <c r="B3894" s="358" t="str">
        <f>IF(AND(E3894&lt;&gt;0,D3894&lt;&gt;0,F3894&lt;&gt;0),IF(C3894&lt;&gt;0,CONCATENATE(C3894,"-AGr",VLOOKUP(D3894,Listen!$A$2:$G$45,7,FALSE),"-",E3894,"-",F3894,),CONCATENATE("AGr",VLOOKUP(D3894,Listen!$A$2:$G$45,7,FALSE),"-",E3894,"-",F3894)),"keine vollständige ID")</f>
        <v>keine vollständige ID</v>
      </c>
      <c r="C3894" s="359">
        <f>'[2]III_SAV-Details_NB'!B3900</f>
        <v>0</v>
      </c>
      <c r="D3894" s="359">
        <f>'[2]III_SAV-Details_NB'!C3900</f>
        <v>0</v>
      </c>
      <c r="E3894" s="359">
        <f>'[2]III_SAV-Details_NB'!D3900</f>
        <v>0</v>
      </c>
      <c r="F3894" s="490"/>
      <c r="G3894" s="281">
        <f>'[2]III_SAV-Details_NB'!X3900</f>
        <v>0</v>
      </c>
      <c r="H3894" s="281">
        <f t="shared" si="986"/>
        <v>0</v>
      </c>
      <c r="I3894" s="281">
        <f>IF(con_EOGJahr=2025,'[2]III_SAV-Details_NB'!AA3900,IF(con_EOGJahr=2026,'[2]III_SAV-Details_NB'!AB3900,'[2]III_SAV-Details_NB'!AC3900))</f>
        <v>0</v>
      </c>
      <c r="J3894" s="282"/>
      <c r="K3894" s="282"/>
      <c r="L3894" s="282"/>
      <c r="M3894" s="282"/>
      <c r="N3894" s="282"/>
      <c r="O3894" s="282"/>
      <c r="P3894" s="52">
        <f t="shared" si="987"/>
        <v>0</v>
      </c>
      <c r="Q3894" s="60"/>
      <c r="R3894" s="53">
        <f t="shared" si="993"/>
        <v>0</v>
      </c>
      <c r="S3894" s="59"/>
      <c r="T3894" s="61"/>
      <c r="U3894" s="342" t="str">
        <f t="shared" si="997"/>
        <v>k.A.</v>
      </c>
      <c r="V3894" s="343" t="str">
        <f t="shared" si="994"/>
        <v>k.A.</v>
      </c>
      <c r="W3894" s="343" t="str">
        <f>IFERROR(IF(OR($D3894="",$E3894=0,con_Ende=0),"k.A.",IF(VLOOKUP($D3894,rng_ND,5,0)="Nein",VLOOKUP($D3894,rng_ND,2,FALSE),MIN(VLOOKUP($D3894,rng_ND,2,FALSE),A_Stammdaten!$B$19-D_SAV!$E3894+1))),"k.A.")</f>
        <v>k.A.</v>
      </c>
      <c r="X3894" s="343" t="str">
        <f t="shared" si="995"/>
        <v>k.A.</v>
      </c>
      <c r="Y3894" s="62"/>
      <c r="Z3894" s="48">
        <f t="shared" si="996"/>
        <v>0</v>
      </c>
      <c r="AA3894" s="457"/>
      <c r="AB3894" s="55">
        <f t="shared" si="988"/>
        <v>0</v>
      </c>
      <c r="AC3894" s="55">
        <f>IF(A_Stammdaten!$B$25="ja",D_SAV!AA3894,D_SAV!AB3894)</f>
        <v>0</v>
      </c>
      <c r="AD3894" s="478">
        <f>IF(AC3894=0,0,IF(U3894-(con_EOGJahr-D_SAV!E3894)&lt;=0,AC3894,AC3894/V3894))</f>
        <v>0</v>
      </c>
      <c r="AE3894" s="478">
        <f>IFERROR(IF(AND(VLOOKUP(D3894,rng_ND,5,FALSE)="Ja",D_SAV!T3894="degressiv"),D_SAV!AC3894*Y3894/100,0),0)</f>
        <v>0</v>
      </c>
      <c r="AF3894" s="55">
        <f>IFERROR(IF(VLOOKUP(D3894,rng_ND,5,FALSE)="Ja",MAX(D_SAV!AD3894:AE3894),D_SAV!AD3894),0)</f>
        <v>0</v>
      </c>
      <c r="AG3894" s="55">
        <f t="shared" si="989"/>
        <v>0</v>
      </c>
      <c r="AH3894" s="55">
        <f t="shared" si="990"/>
        <v>0</v>
      </c>
      <c r="AI3894" s="55">
        <f t="shared" si="991"/>
        <v>0</v>
      </c>
      <c r="AJ3894" s="55">
        <f t="shared" si="992"/>
        <v>0</v>
      </c>
      <c r="AK3894" s="55">
        <f t="shared" si="983"/>
        <v>0</v>
      </c>
      <c r="AL3894" s="55">
        <f t="shared" si="984"/>
        <v>0</v>
      </c>
      <c r="AM3894" s="55">
        <f t="shared" si="985"/>
        <v>0</v>
      </c>
    </row>
    <row r="3895" spans="1:39" x14ac:dyDescent="0.25">
      <c r="A3895" s="47">
        <v>3891</v>
      </c>
      <c r="B3895" s="358" t="str">
        <f>IF(AND(E3895&lt;&gt;0,D3895&lt;&gt;0,F3895&lt;&gt;0),IF(C3895&lt;&gt;0,CONCATENATE(C3895,"-AGr",VLOOKUP(D3895,Listen!$A$2:$G$45,7,FALSE),"-",E3895,"-",F3895,),CONCATENATE("AGr",VLOOKUP(D3895,Listen!$A$2:$G$45,7,FALSE),"-",E3895,"-",F3895)),"keine vollständige ID")</f>
        <v>keine vollständige ID</v>
      </c>
      <c r="C3895" s="359">
        <f>'[2]III_SAV-Details_NB'!B3901</f>
        <v>0</v>
      </c>
      <c r="D3895" s="359">
        <f>'[2]III_SAV-Details_NB'!C3901</f>
        <v>0</v>
      </c>
      <c r="E3895" s="359">
        <f>'[2]III_SAV-Details_NB'!D3901</f>
        <v>0</v>
      </c>
      <c r="F3895" s="490"/>
      <c r="G3895" s="281">
        <f>'[2]III_SAV-Details_NB'!X3901</f>
        <v>0</v>
      </c>
      <c r="H3895" s="281">
        <f t="shared" si="986"/>
        <v>0</v>
      </c>
      <c r="I3895" s="281">
        <f>IF(con_EOGJahr=2025,'[2]III_SAV-Details_NB'!AA3901,IF(con_EOGJahr=2026,'[2]III_SAV-Details_NB'!AB3901,'[2]III_SAV-Details_NB'!AC3901))</f>
        <v>0</v>
      </c>
      <c r="J3895" s="282"/>
      <c r="K3895" s="282"/>
      <c r="L3895" s="282"/>
      <c r="M3895" s="282"/>
      <c r="N3895" s="282"/>
      <c r="O3895" s="282"/>
      <c r="P3895" s="52">
        <f t="shared" si="987"/>
        <v>0</v>
      </c>
      <c r="Q3895" s="60"/>
      <c r="R3895" s="53">
        <f t="shared" si="993"/>
        <v>0</v>
      </c>
      <c r="S3895" s="59"/>
      <c r="T3895" s="61"/>
      <c r="U3895" s="342" t="str">
        <f t="shared" si="997"/>
        <v>k.A.</v>
      </c>
      <c r="V3895" s="343" t="str">
        <f t="shared" si="994"/>
        <v>k.A.</v>
      </c>
      <c r="W3895" s="343" t="str">
        <f>IFERROR(IF(OR($D3895="",$E3895=0,con_Ende=0),"k.A.",IF(VLOOKUP($D3895,rng_ND,5,0)="Nein",VLOOKUP($D3895,rng_ND,2,FALSE),MIN(VLOOKUP($D3895,rng_ND,2,FALSE),A_Stammdaten!$B$19-D_SAV!$E3895+1))),"k.A.")</f>
        <v>k.A.</v>
      </c>
      <c r="X3895" s="343" t="str">
        <f t="shared" si="995"/>
        <v>k.A.</v>
      </c>
      <c r="Y3895" s="62"/>
      <c r="Z3895" s="48">
        <f t="shared" si="996"/>
        <v>0</v>
      </c>
      <c r="AA3895" s="457"/>
      <c r="AB3895" s="55">
        <f t="shared" si="988"/>
        <v>0</v>
      </c>
      <c r="AC3895" s="55">
        <f>IF(A_Stammdaten!$B$25="ja",D_SAV!AA3895,D_SAV!AB3895)</f>
        <v>0</v>
      </c>
      <c r="AD3895" s="478">
        <f>IF(AC3895=0,0,IF(U3895-(con_EOGJahr-D_SAV!E3895)&lt;=0,AC3895,AC3895/V3895))</f>
        <v>0</v>
      </c>
      <c r="AE3895" s="478">
        <f>IFERROR(IF(AND(VLOOKUP(D3895,rng_ND,5,FALSE)="Ja",D_SAV!T3895="degressiv"),D_SAV!AC3895*Y3895/100,0),0)</f>
        <v>0</v>
      </c>
      <c r="AF3895" s="55">
        <f>IFERROR(IF(VLOOKUP(D3895,rng_ND,5,FALSE)="Ja",MAX(D_SAV!AD3895:AE3895),D_SAV!AD3895),0)</f>
        <v>0</v>
      </c>
      <c r="AG3895" s="55">
        <f t="shared" si="989"/>
        <v>0</v>
      </c>
      <c r="AH3895" s="55">
        <f t="shared" si="990"/>
        <v>0</v>
      </c>
      <c r="AI3895" s="55">
        <f t="shared" si="991"/>
        <v>0</v>
      </c>
      <c r="AJ3895" s="55">
        <f t="shared" si="992"/>
        <v>0</v>
      </c>
      <c r="AK3895" s="55">
        <f t="shared" si="983"/>
        <v>0</v>
      </c>
      <c r="AL3895" s="55">
        <f t="shared" si="984"/>
        <v>0</v>
      </c>
      <c r="AM3895" s="55">
        <f t="shared" si="985"/>
        <v>0</v>
      </c>
    </row>
    <row r="3896" spans="1:39" x14ac:dyDescent="0.25">
      <c r="A3896" s="47">
        <v>3892</v>
      </c>
      <c r="B3896" s="358" t="str">
        <f>IF(AND(E3896&lt;&gt;0,D3896&lt;&gt;0,F3896&lt;&gt;0),IF(C3896&lt;&gt;0,CONCATENATE(C3896,"-AGr",VLOOKUP(D3896,Listen!$A$2:$G$45,7,FALSE),"-",E3896,"-",F3896,),CONCATENATE("AGr",VLOOKUP(D3896,Listen!$A$2:$G$45,7,FALSE),"-",E3896,"-",F3896)),"keine vollständige ID")</f>
        <v>keine vollständige ID</v>
      </c>
      <c r="C3896" s="359">
        <f>'[2]III_SAV-Details_NB'!B3902</f>
        <v>0</v>
      </c>
      <c r="D3896" s="359">
        <f>'[2]III_SAV-Details_NB'!C3902</f>
        <v>0</v>
      </c>
      <c r="E3896" s="359">
        <f>'[2]III_SAV-Details_NB'!D3902</f>
        <v>0</v>
      </c>
      <c r="F3896" s="490"/>
      <c r="G3896" s="281">
        <f>'[2]III_SAV-Details_NB'!X3902</f>
        <v>0</v>
      </c>
      <c r="H3896" s="281">
        <f t="shared" si="986"/>
        <v>0</v>
      </c>
      <c r="I3896" s="281">
        <f>IF(con_EOGJahr=2025,'[2]III_SAV-Details_NB'!AA3902,IF(con_EOGJahr=2026,'[2]III_SAV-Details_NB'!AB3902,'[2]III_SAV-Details_NB'!AC3902))</f>
        <v>0</v>
      </c>
      <c r="J3896" s="282"/>
      <c r="K3896" s="282"/>
      <c r="L3896" s="282"/>
      <c r="M3896" s="282"/>
      <c r="N3896" s="282"/>
      <c r="O3896" s="282"/>
      <c r="P3896" s="52">
        <f t="shared" si="987"/>
        <v>0</v>
      </c>
      <c r="Q3896" s="60"/>
      <c r="R3896" s="53">
        <f t="shared" si="993"/>
        <v>0</v>
      </c>
      <c r="S3896" s="59"/>
      <c r="T3896" s="61"/>
      <c r="U3896" s="342" t="str">
        <f t="shared" si="997"/>
        <v>k.A.</v>
      </c>
      <c r="V3896" s="343" t="str">
        <f t="shared" si="994"/>
        <v>k.A.</v>
      </c>
      <c r="W3896" s="343" t="str">
        <f>IFERROR(IF(OR($D3896="",$E3896=0,con_Ende=0),"k.A.",IF(VLOOKUP($D3896,rng_ND,5,0)="Nein",VLOOKUP($D3896,rng_ND,2,FALSE),MIN(VLOOKUP($D3896,rng_ND,2,FALSE),A_Stammdaten!$B$19-D_SAV!$E3896+1))),"k.A.")</f>
        <v>k.A.</v>
      </c>
      <c r="X3896" s="343" t="str">
        <f t="shared" si="995"/>
        <v>k.A.</v>
      </c>
      <c r="Y3896" s="62"/>
      <c r="Z3896" s="48">
        <f t="shared" si="996"/>
        <v>0</v>
      </c>
      <c r="AA3896" s="457"/>
      <c r="AB3896" s="55">
        <f t="shared" si="988"/>
        <v>0</v>
      </c>
      <c r="AC3896" s="55">
        <f>IF(A_Stammdaten!$B$25="ja",D_SAV!AA3896,D_SAV!AB3896)</f>
        <v>0</v>
      </c>
      <c r="AD3896" s="478">
        <f>IF(AC3896=0,0,IF(U3896-(con_EOGJahr-D_SAV!E3896)&lt;=0,AC3896,AC3896/V3896))</f>
        <v>0</v>
      </c>
      <c r="AE3896" s="478">
        <f>IFERROR(IF(AND(VLOOKUP(D3896,rng_ND,5,FALSE)="Ja",D_SAV!T3896="degressiv"),D_SAV!AC3896*Y3896/100,0),0)</f>
        <v>0</v>
      </c>
      <c r="AF3896" s="55">
        <f>IFERROR(IF(VLOOKUP(D3896,rng_ND,5,FALSE)="Ja",MAX(D_SAV!AD3896:AE3896),D_SAV!AD3896),0)</f>
        <v>0</v>
      </c>
      <c r="AG3896" s="55">
        <f t="shared" si="989"/>
        <v>0</v>
      </c>
      <c r="AH3896" s="55">
        <f t="shared" si="990"/>
        <v>0</v>
      </c>
      <c r="AI3896" s="55">
        <f t="shared" si="991"/>
        <v>0</v>
      </c>
      <c r="AJ3896" s="55">
        <f t="shared" si="992"/>
        <v>0</v>
      </c>
      <c r="AK3896" s="55">
        <f t="shared" si="983"/>
        <v>0</v>
      </c>
      <c r="AL3896" s="55">
        <f t="shared" si="984"/>
        <v>0</v>
      </c>
      <c r="AM3896" s="55">
        <f t="shared" si="985"/>
        <v>0</v>
      </c>
    </row>
    <row r="3897" spans="1:39" x14ac:dyDescent="0.25">
      <c r="A3897" s="47">
        <v>3893</v>
      </c>
      <c r="B3897" s="358" t="str">
        <f>IF(AND(E3897&lt;&gt;0,D3897&lt;&gt;0,F3897&lt;&gt;0),IF(C3897&lt;&gt;0,CONCATENATE(C3897,"-AGr",VLOOKUP(D3897,Listen!$A$2:$G$45,7,FALSE),"-",E3897,"-",F3897,),CONCATENATE("AGr",VLOOKUP(D3897,Listen!$A$2:$G$45,7,FALSE),"-",E3897,"-",F3897)),"keine vollständige ID")</f>
        <v>keine vollständige ID</v>
      </c>
      <c r="C3897" s="359">
        <f>'[2]III_SAV-Details_NB'!B3903</f>
        <v>0</v>
      </c>
      <c r="D3897" s="359">
        <f>'[2]III_SAV-Details_NB'!C3903</f>
        <v>0</v>
      </c>
      <c r="E3897" s="359">
        <f>'[2]III_SAV-Details_NB'!D3903</f>
        <v>0</v>
      </c>
      <c r="F3897" s="490"/>
      <c r="G3897" s="281">
        <f>'[2]III_SAV-Details_NB'!X3903</f>
        <v>0</v>
      </c>
      <c r="H3897" s="281">
        <f t="shared" si="986"/>
        <v>0</v>
      </c>
      <c r="I3897" s="281">
        <f>IF(con_EOGJahr=2025,'[2]III_SAV-Details_NB'!AA3903,IF(con_EOGJahr=2026,'[2]III_SAV-Details_NB'!AB3903,'[2]III_SAV-Details_NB'!AC3903))</f>
        <v>0</v>
      </c>
      <c r="J3897" s="282"/>
      <c r="K3897" s="282"/>
      <c r="L3897" s="282"/>
      <c r="M3897" s="282"/>
      <c r="N3897" s="282"/>
      <c r="O3897" s="282"/>
      <c r="P3897" s="52">
        <f t="shared" si="987"/>
        <v>0</v>
      </c>
      <c r="Q3897" s="60"/>
      <c r="R3897" s="53">
        <f t="shared" si="993"/>
        <v>0</v>
      </c>
      <c r="S3897" s="59"/>
      <c r="T3897" s="61"/>
      <c r="U3897" s="342" t="str">
        <f t="shared" si="997"/>
        <v>k.A.</v>
      </c>
      <c r="V3897" s="343" t="str">
        <f t="shared" si="994"/>
        <v>k.A.</v>
      </c>
      <c r="W3897" s="343" t="str">
        <f>IFERROR(IF(OR($D3897="",$E3897=0,con_Ende=0),"k.A.",IF(VLOOKUP($D3897,rng_ND,5,0)="Nein",VLOOKUP($D3897,rng_ND,2,FALSE),MIN(VLOOKUP($D3897,rng_ND,2,FALSE),A_Stammdaten!$B$19-D_SAV!$E3897+1))),"k.A.")</f>
        <v>k.A.</v>
      </c>
      <c r="X3897" s="343" t="str">
        <f t="shared" si="995"/>
        <v>k.A.</v>
      </c>
      <c r="Y3897" s="62"/>
      <c r="Z3897" s="48">
        <f t="shared" si="996"/>
        <v>0</v>
      </c>
      <c r="AA3897" s="457"/>
      <c r="AB3897" s="55">
        <f t="shared" si="988"/>
        <v>0</v>
      </c>
      <c r="AC3897" s="55">
        <f>IF(A_Stammdaten!$B$25="ja",D_SAV!AA3897,D_SAV!AB3897)</f>
        <v>0</v>
      </c>
      <c r="AD3897" s="478">
        <f>IF(AC3897=0,0,IF(U3897-(con_EOGJahr-D_SAV!E3897)&lt;=0,AC3897,AC3897/V3897))</f>
        <v>0</v>
      </c>
      <c r="AE3897" s="478">
        <f>IFERROR(IF(AND(VLOOKUP(D3897,rng_ND,5,FALSE)="Ja",D_SAV!T3897="degressiv"),D_SAV!AC3897*Y3897/100,0),0)</f>
        <v>0</v>
      </c>
      <c r="AF3897" s="55">
        <f>IFERROR(IF(VLOOKUP(D3897,rng_ND,5,FALSE)="Ja",MAX(D_SAV!AD3897:AE3897),D_SAV!AD3897),0)</f>
        <v>0</v>
      </c>
      <c r="AG3897" s="55">
        <f t="shared" si="989"/>
        <v>0</v>
      </c>
      <c r="AH3897" s="55">
        <f t="shared" si="990"/>
        <v>0</v>
      </c>
      <c r="AI3897" s="55">
        <f t="shared" si="991"/>
        <v>0</v>
      </c>
      <c r="AJ3897" s="55">
        <f t="shared" si="992"/>
        <v>0</v>
      </c>
      <c r="AK3897" s="55">
        <f t="shared" si="983"/>
        <v>0</v>
      </c>
      <c r="AL3897" s="55">
        <f t="shared" si="984"/>
        <v>0</v>
      </c>
      <c r="AM3897" s="55">
        <f t="shared" si="985"/>
        <v>0</v>
      </c>
    </row>
    <row r="3898" spans="1:39" x14ac:dyDescent="0.25">
      <c r="A3898" s="47">
        <v>3894</v>
      </c>
      <c r="B3898" s="358" t="str">
        <f>IF(AND(E3898&lt;&gt;0,D3898&lt;&gt;0,F3898&lt;&gt;0),IF(C3898&lt;&gt;0,CONCATENATE(C3898,"-AGr",VLOOKUP(D3898,Listen!$A$2:$G$45,7,FALSE),"-",E3898,"-",F3898,),CONCATENATE("AGr",VLOOKUP(D3898,Listen!$A$2:$G$45,7,FALSE),"-",E3898,"-",F3898)),"keine vollständige ID")</f>
        <v>keine vollständige ID</v>
      </c>
      <c r="C3898" s="359">
        <f>'[2]III_SAV-Details_NB'!B3904</f>
        <v>0</v>
      </c>
      <c r="D3898" s="359">
        <f>'[2]III_SAV-Details_NB'!C3904</f>
        <v>0</v>
      </c>
      <c r="E3898" s="359">
        <f>'[2]III_SAV-Details_NB'!D3904</f>
        <v>0</v>
      </c>
      <c r="F3898" s="490"/>
      <c r="G3898" s="281">
        <f>'[2]III_SAV-Details_NB'!X3904</f>
        <v>0</v>
      </c>
      <c r="H3898" s="281">
        <f t="shared" si="986"/>
        <v>0</v>
      </c>
      <c r="I3898" s="281">
        <f>IF(con_EOGJahr=2025,'[2]III_SAV-Details_NB'!AA3904,IF(con_EOGJahr=2026,'[2]III_SAV-Details_NB'!AB3904,'[2]III_SAV-Details_NB'!AC3904))</f>
        <v>0</v>
      </c>
      <c r="J3898" s="282"/>
      <c r="K3898" s="282"/>
      <c r="L3898" s="282"/>
      <c r="M3898" s="282"/>
      <c r="N3898" s="282"/>
      <c r="O3898" s="282"/>
      <c r="P3898" s="52">
        <f t="shared" si="987"/>
        <v>0</v>
      </c>
      <c r="Q3898" s="60"/>
      <c r="R3898" s="53">
        <f t="shared" si="993"/>
        <v>0</v>
      </c>
      <c r="S3898" s="59"/>
      <c r="T3898" s="61"/>
      <c r="U3898" s="342" t="str">
        <f t="shared" si="997"/>
        <v>k.A.</v>
      </c>
      <c r="V3898" s="343" t="str">
        <f t="shared" si="994"/>
        <v>k.A.</v>
      </c>
      <c r="W3898" s="343" t="str">
        <f>IFERROR(IF(OR($D3898="",$E3898=0,con_Ende=0),"k.A.",IF(VLOOKUP($D3898,rng_ND,5,0)="Nein",VLOOKUP($D3898,rng_ND,2,FALSE),MIN(VLOOKUP($D3898,rng_ND,2,FALSE),A_Stammdaten!$B$19-D_SAV!$E3898+1))),"k.A.")</f>
        <v>k.A.</v>
      </c>
      <c r="X3898" s="343" t="str">
        <f t="shared" si="995"/>
        <v>k.A.</v>
      </c>
      <c r="Y3898" s="62"/>
      <c r="Z3898" s="48">
        <f t="shared" si="996"/>
        <v>0</v>
      </c>
      <c r="AA3898" s="457"/>
      <c r="AB3898" s="55">
        <f t="shared" si="988"/>
        <v>0</v>
      </c>
      <c r="AC3898" s="55">
        <f>IF(A_Stammdaten!$B$25="ja",D_SAV!AA3898,D_SAV!AB3898)</f>
        <v>0</v>
      </c>
      <c r="AD3898" s="478">
        <f>IF(AC3898=0,0,IF(U3898-(con_EOGJahr-D_SAV!E3898)&lt;=0,AC3898,AC3898/V3898))</f>
        <v>0</v>
      </c>
      <c r="AE3898" s="478">
        <f>IFERROR(IF(AND(VLOOKUP(D3898,rng_ND,5,FALSE)="Ja",D_SAV!T3898="degressiv"),D_SAV!AC3898*Y3898/100,0),0)</f>
        <v>0</v>
      </c>
      <c r="AF3898" s="55">
        <f>IFERROR(IF(VLOOKUP(D3898,rng_ND,5,FALSE)="Ja",MAX(D_SAV!AD3898:AE3898),D_SAV!AD3898),0)</f>
        <v>0</v>
      </c>
      <c r="AG3898" s="55">
        <f t="shared" si="989"/>
        <v>0</v>
      </c>
      <c r="AH3898" s="55">
        <f t="shared" si="990"/>
        <v>0</v>
      </c>
      <c r="AI3898" s="55">
        <f t="shared" si="991"/>
        <v>0</v>
      </c>
      <c r="AJ3898" s="55">
        <f t="shared" si="992"/>
        <v>0</v>
      </c>
      <c r="AK3898" s="55">
        <f t="shared" si="983"/>
        <v>0</v>
      </c>
      <c r="AL3898" s="55">
        <f t="shared" si="984"/>
        <v>0</v>
      </c>
      <c r="AM3898" s="55">
        <f t="shared" si="985"/>
        <v>0</v>
      </c>
    </row>
    <row r="3899" spans="1:39" x14ac:dyDescent="0.25">
      <c r="A3899" s="47">
        <v>3895</v>
      </c>
      <c r="B3899" s="358" t="str">
        <f>IF(AND(E3899&lt;&gt;0,D3899&lt;&gt;0,F3899&lt;&gt;0),IF(C3899&lt;&gt;0,CONCATENATE(C3899,"-AGr",VLOOKUP(D3899,Listen!$A$2:$G$45,7,FALSE),"-",E3899,"-",F3899,),CONCATENATE("AGr",VLOOKUP(D3899,Listen!$A$2:$G$45,7,FALSE),"-",E3899,"-",F3899)),"keine vollständige ID")</f>
        <v>keine vollständige ID</v>
      </c>
      <c r="C3899" s="359">
        <f>'[2]III_SAV-Details_NB'!B3905</f>
        <v>0</v>
      </c>
      <c r="D3899" s="359">
        <f>'[2]III_SAV-Details_NB'!C3905</f>
        <v>0</v>
      </c>
      <c r="E3899" s="359">
        <f>'[2]III_SAV-Details_NB'!D3905</f>
        <v>0</v>
      </c>
      <c r="F3899" s="490"/>
      <c r="G3899" s="281">
        <f>'[2]III_SAV-Details_NB'!X3905</f>
        <v>0</v>
      </c>
      <c r="H3899" s="281">
        <f t="shared" si="986"/>
        <v>0</v>
      </c>
      <c r="I3899" s="281">
        <f>IF(con_EOGJahr=2025,'[2]III_SAV-Details_NB'!AA3905,IF(con_EOGJahr=2026,'[2]III_SAV-Details_NB'!AB3905,'[2]III_SAV-Details_NB'!AC3905))</f>
        <v>0</v>
      </c>
      <c r="J3899" s="282"/>
      <c r="K3899" s="282"/>
      <c r="L3899" s="282"/>
      <c r="M3899" s="282"/>
      <c r="N3899" s="282"/>
      <c r="O3899" s="282"/>
      <c r="P3899" s="52">
        <f t="shared" si="987"/>
        <v>0</v>
      </c>
      <c r="Q3899" s="60"/>
      <c r="R3899" s="53">
        <f t="shared" si="993"/>
        <v>0</v>
      </c>
      <c r="S3899" s="59"/>
      <c r="T3899" s="61"/>
      <c r="U3899" s="342" t="str">
        <f t="shared" si="997"/>
        <v>k.A.</v>
      </c>
      <c r="V3899" s="343" t="str">
        <f t="shared" si="994"/>
        <v>k.A.</v>
      </c>
      <c r="W3899" s="343" t="str">
        <f>IFERROR(IF(OR($D3899="",$E3899=0,con_Ende=0),"k.A.",IF(VLOOKUP($D3899,rng_ND,5,0)="Nein",VLOOKUP($D3899,rng_ND,2,FALSE),MIN(VLOOKUP($D3899,rng_ND,2,FALSE),A_Stammdaten!$B$19-D_SAV!$E3899+1))),"k.A.")</f>
        <v>k.A.</v>
      </c>
      <c r="X3899" s="343" t="str">
        <f t="shared" si="995"/>
        <v>k.A.</v>
      </c>
      <c r="Y3899" s="62"/>
      <c r="Z3899" s="48">
        <f t="shared" si="996"/>
        <v>0</v>
      </c>
      <c r="AA3899" s="457"/>
      <c r="AB3899" s="55">
        <f t="shared" si="988"/>
        <v>0</v>
      </c>
      <c r="AC3899" s="55">
        <f>IF(A_Stammdaten!$B$25="ja",D_SAV!AA3899,D_SAV!AB3899)</f>
        <v>0</v>
      </c>
      <c r="AD3899" s="478">
        <f>IF(AC3899=0,0,IF(U3899-(con_EOGJahr-D_SAV!E3899)&lt;=0,AC3899,AC3899/V3899))</f>
        <v>0</v>
      </c>
      <c r="AE3899" s="478">
        <f>IFERROR(IF(AND(VLOOKUP(D3899,rng_ND,5,FALSE)="Ja",D_SAV!T3899="degressiv"),D_SAV!AC3899*Y3899/100,0),0)</f>
        <v>0</v>
      </c>
      <c r="AF3899" s="55">
        <f>IFERROR(IF(VLOOKUP(D3899,rng_ND,5,FALSE)="Ja",MAX(D_SAV!AD3899:AE3899),D_SAV!AD3899),0)</f>
        <v>0</v>
      </c>
      <c r="AG3899" s="55">
        <f t="shared" si="989"/>
        <v>0</v>
      </c>
      <c r="AH3899" s="55">
        <f t="shared" si="990"/>
        <v>0</v>
      </c>
      <c r="AI3899" s="55">
        <f t="shared" si="991"/>
        <v>0</v>
      </c>
      <c r="AJ3899" s="55">
        <f t="shared" si="992"/>
        <v>0</v>
      </c>
      <c r="AK3899" s="55">
        <f t="shared" si="983"/>
        <v>0</v>
      </c>
      <c r="AL3899" s="55">
        <f t="shared" si="984"/>
        <v>0</v>
      </c>
      <c r="AM3899" s="55">
        <f t="shared" si="985"/>
        <v>0</v>
      </c>
    </row>
    <row r="3900" spans="1:39" x14ac:dyDescent="0.25">
      <c r="A3900" s="47">
        <v>3896</v>
      </c>
      <c r="B3900" s="358" t="str">
        <f>IF(AND(E3900&lt;&gt;0,D3900&lt;&gt;0,F3900&lt;&gt;0),IF(C3900&lt;&gt;0,CONCATENATE(C3900,"-AGr",VLOOKUP(D3900,Listen!$A$2:$G$45,7,FALSE),"-",E3900,"-",F3900,),CONCATENATE("AGr",VLOOKUP(D3900,Listen!$A$2:$G$45,7,FALSE),"-",E3900,"-",F3900)),"keine vollständige ID")</f>
        <v>keine vollständige ID</v>
      </c>
      <c r="C3900" s="359">
        <f>'[2]III_SAV-Details_NB'!B3906</f>
        <v>0</v>
      </c>
      <c r="D3900" s="359">
        <f>'[2]III_SAV-Details_NB'!C3906</f>
        <v>0</v>
      </c>
      <c r="E3900" s="359">
        <f>'[2]III_SAV-Details_NB'!D3906</f>
        <v>0</v>
      </c>
      <c r="F3900" s="490"/>
      <c r="G3900" s="281">
        <f>'[2]III_SAV-Details_NB'!X3906</f>
        <v>0</v>
      </c>
      <c r="H3900" s="281">
        <f t="shared" si="986"/>
        <v>0</v>
      </c>
      <c r="I3900" s="281">
        <f>IF(con_EOGJahr=2025,'[2]III_SAV-Details_NB'!AA3906,IF(con_EOGJahr=2026,'[2]III_SAV-Details_NB'!AB3906,'[2]III_SAV-Details_NB'!AC3906))</f>
        <v>0</v>
      </c>
      <c r="J3900" s="282"/>
      <c r="K3900" s="282"/>
      <c r="L3900" s="282"/>
      <c r="M3900" s="282"/>
      <c r="N3900" s="282"/>
      <c r="O3900" s="282"/>
      <c r="P3900" s="52">
        <f t="shared" si="987"/>
        <v>0</v>
      </c>
      <c r="Q3900" s="60"/>
      <c r="R3900" s="53">
        <f t="shared" si="993"/>
        <v>0</v>
      </c>
      <c r="S3900" s="59"/>
      <c r="T3900" s="61"/>
      <c r="U3900" s="342" t="str">
        <f t="shared" si="997"/>
        <v>k.A.</v>
      </c>
      <c r="V3900" s="343" t="str">
        <f t="shared" si="994"/>
        <v>k.A.</v>
      </c>
      <c r="W3900" s="343" t="str">
        <f>IFERROR(IF(OR($D3900="",$E3900=0,con_Ende=0),"k.A.",IF(VLOOKUP($D3900,rng_ND,5,0)="Nein",VLOOKUP($D3900,rng_ND,2,FALSE),MIN(VLOOKUP($D3900,rng_ND,2,FALSE),A_Stammdaten!$B$19-D_SAV!$E3900+1))),"k.A.")</f>
        <v>k.A.</v>
      </c>
      <c r="X3900" s="343" t="str">
        <f t="shared" si="995"/>
        <v>k.A.</v>
      </c>
      <c r="Y3900" s="62"/>
      <c r="Z3900" s="48">
        <f t="shared" si="996"/>
        <v>0</v>
      </c>
      <c r="AA3900" s="457"/>
      <c r="AB3900" s="55">
        <f t="shared" si="988"/>
        <v>0</v>
      </c>
      <c r="AC3900" s="55">
        <f>IF(A_Stammdaten!$B$25="ja",D_SAV!AA3900,D_SAV!AB3900)</f>
        <v>0</v>
      </c>
      <c r="AD3900" s="478">
        <f>IF(AC3900=0,0,IF(U3900-(con_EOGJahr-D_SAV!E3900)&lt;=0,AC3900,AC3900/V3900))</f>
        <v>0</v>
      </c>
      <c r="AE3900" s="478">
        <f>IFERROR(IF(AND(VLOOKUP(D3900,rng_ND,5,FALSE)="Ja",D_SAV!T3900="degressiv"),D_SAV!AC3900*Y3900/100,0),0)</f>
        <v>0</v>
      </c>
      <c r="AF3900" s="55">
        <f>IFERROR(IF(VLOOKUP(D3900,rng_ND,5,FALSE)="Ja",MAX(D_SAV!AD3900:AE3900),D_SAV!AD3900),0)</f>
        <v>0</v>
      </c>
      <c r="AG3900" s="55">
        <f t="shared" si="989"/>
        <v>0</v>
      </c>
      <c r="AH3900" s="55">
        <f t="shared" si="990"/>
        <v>0</v>
      </c>
      <c r="AI3900" s="55">
        <f t="shared" si="991"/>
        <v>0</v>
      </c>
      <c r="AJ3900" s="55">
        <f t="shared" si="992"/>
        <v>0</v>
      </c>
      <c r="AK3900" s="55">
        <f t="shared" si="983"/>
        <v>0</v>
      </c>
      <c r="AL3900" s="55">
        <f t="shared" si="984"/>
        <v>0</v>
      </c>
      <c r="AM3900" s="55">
        <f t="shared" si="985"/>
        <v>0</v>
      </c>
    </row>
    <row r="3901" spans="1:39" x14ac:dyDescent="0.25">
      <c r="A3901" s="47">
        <v>3897</v>
      </c>
      <c r="B3901" s="358" t="str">
        <f>IF(AND(E3901&lt;&gt;0,D3901&lt;&gt;0,F3901&lt;&gt;0),IF(C3901&lt;&gt;0,CONCATENATE(C3901,"-AGr",VLOOKUP(D3901,Listen!$A$2:$G$45,7,FALSE),"-",E3901,"-",F3901,),CONCATENATE("AGr",VLOOKUP(D3901,Listen!$A$2:$G$45,7,FALSE),"-",E3901,"-",F3901)),"keine vollständige ID")</f>
        <v>keine vollständige ID</v>
      </c>
      <c r="C3901" s="359">
        <f>'[2]III_SAV-Details_NB'!B3907</f>
        <v>0</v>
      </c>
      <c r="D3901" s="359">
        <f>'[2]III_SAV-Details_NB'!C3907</f>
        <v>0</v>
      </c>
      <c r="E3901" s="359">
        <f>'[2]III_SAV-Details_NB'!D3907</f>
        <v>0</v>
      </c>
      <c r="F3901" s="490"/>
      <c r="G3901" s="281">
        <f>'[2]III_SAV-Details_NB'!X3907</f>
        <v>0</v>
      </c>
      <c r="H3901" s="281">
        <f t="shared" si="986"/>
        <v>0</v>
      </c>
      <c r="I3901" s="281">
        <f>IF(con_EOGJahr=2025,'[2]III_SAV-Details_NB'!AA3907,IF(con_EOGJahr=2026,'[2]III_SAV-Details_NB'!AB3907,'[2]III_SAV-Details_NB'!AC3907))</f>
        <v>0</v>
      </c>
      <c r="J3901" s="282"/>
      <c r="K3901" s="282"/>
      <c r="L3901" s="282"/>
      <c r="M3901" s="282"/>
      <c r="N3901" s="282"/>
      <c r="O3901" s="282"/>
      <c r="P3901" s="52">
        <f t="shared" si="987"/>
        <v>0</v>
      </c>
      <c r="Q3901" s="60"/>
      <c r="R3901" s="53">
        <f t="shared" si="993"/>
        <v>0</v>
      </c>
      <c r="S3901" s="59"/>
      <c r="T3901" s="61"/>
      <c r="U3901" s="342" t="str">
        <f t="shared" si="997"/>
        <v>k.A.</v>
      </c>
      <c r="V3901" s="343" t="str">
        <f t="shared" si="994"/>
        <v>k.A.</v>
      </c>
      <c r="W3901" s="343" t="str">
        <f>IFERROR(IF(OR($D3901="",$E3901=0,con_Ende=0),"k.A.",IF(VLOOKUP($D3901,rng_ND,5,0)="Nein",VLOOKUP($D3901,rng_ND,2,FALSE),MIN(VLOOKUP($D3901,rng_ND,2,FALSE),A_Stammdaten!$B$19-D_SAV!$E3901+1))),"k.A.")</f>
        <v>k.A.</v>
      </c>
      <c r="X3901" s="343" t="str">
        <f t="shared" si="995"/>
        <v>k.A.</v>
      </c>
      <c r="Y3901" s="62"/>
      <c r="Z3901" s="48">
        <f t="shared" si="996"/>
        <v>0</v>
      </c>
      <c r="AA3901" s="457"/>
      <c r="AB3901" s="55">
        <f t="shared" si="988"/>
        <v>0</v>
      </c>
      <c r="AC3901" s="55">
        <f>IF(A_Stammdaten!$B$25="ja",D_SAV!AA3901,D_SAV!AB3901)</f>
        <v>0</v>
      </c>
      <c r="AD3901" s="478">
        <f>IF(AC3901=0,0,IF(U3901-(con_EOGJahr-D_SAV!E3901)&lt;=0,AC3901,AC3901/V3901))</f>
        <v>0</v>
      </c>
      <c r="AE3901" s="478">
        <f>IFERROR(IF(AND(VLOOKUP(D3901,rng_ND,5,FALSE)="Ja",D_SAV!T3901="degressiv"),D_SAV!AC3901*Y3901/100,0),0)</f>
        <v>0</v>
      </c>
      <c r="AF3901" s="55">
        <f>IFERROR(IF(VLOOKUP(D3901,rng_ND,5,FALSE)="Ja",MAX(D_SAV!AD3901:AE3901),D_SAV!AD3901),0)</f>
        <v>0</v>
      </c>
      <c r="AG3901" s="55">
        <f t="shared" si="989"/>
        <v>0</v>
      </c>
      <c r="AH3901" s="55">
        <f t="shared" si="990"/>
        <v>0</v>
      </c>
      <c r="AI3901" s="55">
        <f t="shared" si="991"/>
        <v>0</v>
      </c>
      <c r="AJ3901" s="55">
        <f t="shared" si="992"/>
        <v>0</v>
      </c>
      <c r="AK3901" s="55">
        <f t="shared" si="983"/>
        <v>0</v>
      </c>
      <c r="AL3901" s="55">
        <f t="shared" si="984"/>
        <v>0</v>
      </c>
      <c r="AM3901" s="55">
        <f t="shared" si="985"/>
        <v>0</v>
      </c>
    </row>
    <row r="3902" spans="1:39" x14ac:dyDescent="0.25">
      <c r="A3902" s="47">
        <v>3898</v>
      </c>
      <c r="B3902" s="358" t="str">
        <f>IF(AND(E3902&lt;&gt;0,D3902&lt;&gt;0,F3902&lt;&gt;0),IF(C3902&lt;&gt;0,CONCATENATE(C3902,"-AGr",VLOOKUP(D3902,Listen!$A$2:$G$45,7,FALSE),"-",E3902,"-",F3902,),CONCATENATE("AGr",VLOOKUP(D3902,Listen!$A$2:$G$45,7,FALSE),"-",E3902,"-",F3902)),"keine vollständige ID")</f>
        <v>keine vollständige ID</v>
      </c>
      <c r="C3902" s="359">
        <f>'[2]III_SAV-Details_NB'!B3908</f>
        <v>0</v>
      </c>
      <c r="D3902" s="359">
        <f>'[2]III_SAV-Details_NB'!C3908</f>
        <v>0</v>
      </c>
      <c r="E3902" s="359">
        <f>'[2]III_SAV-Details_NB'!D3908</f>
        <v>0</v>
      </c>
      <c r="F3902" s="490"/>
      <c r="G3902" s="281">
        <f>'[2]III_SAV-Details_NB'!X3908</f>
        <v>0</v>
      </c>
      <c r="H3902" s="281">
        <f t="shared" si="986"/>
        <v>0</v>
      </c>
      <c r="I3902" s="281">
        <f>IF(con_EOGJahr=2025,'[2]III_SAV-Details_NB'!AA3908,IF(con_EOGJahr=2026,'[2]III_SAV-Details_NB'!AB3908,'[2]III_SAV-Details_NB'!AC3908))</f>
        <v>0</v>
      </c>
      <c r="J3902" s="282"/>
      <c r="K3902" s="282"/>
      <c r="L3902" s="282"/>
      <c r="M3902" s="282"/>
      <c r="N3902" s="282"/>
      <c r="O3902" s="282"/>
      <c r="P3902" s="52">
        <f t="shared" si="987"/>
        <v>0</v>
      </c>
      <c r="Q3902" s="60"/>
      <c r="R3902" s="53">
        <f t="shared" si="993"/>
        <v>0</v>
      </c>
      <c r="S3902" s="59"/>
      <c r="T3902" s="61"/>
      <c r="U3902" s="342" t="str">
        <f t="shared" si="997"/>
        <v>k.A.</v>
      </c>
      <c r="V3902" s="343" t="str">
        <f t="shared" si="994"/>
        <v>k.A.</v>
      </c>
      <c r="W3902" s="343" t="str">
        <f>IFERROR(IF(OR($D3902="",$E3902=0,con_Ende=0),"k.A.",IF(VLOOKUP($D3902,rng_ND,5,0)="Nein",VLOOKUP($D3902,rng_ND,2,FALSE),MIN(VLOOKUP($D3902,rng_ND,2,FALSE),A_Stammdaten!$B$19-D_SAV!$E3902+1))),"k.A.")</f>
        <v>k.A.</v>
      </c>
      <c r="X3902" s="343" t="str">
        <f t="shared" si="995"/>
        <v>k.A.</v>
      </c>
      <c r="Y3902" s="62"/>
      <c r="Z3902" s="48">
        <f t="shared" si="996"/>
        <v>0</v>
      </c>
      <c r="AA3902" s="457"/>
      <c r="AB3902" s="55">
        <f t="shared" si="988"/>
        <v>0</v>
      </c>
      <c r="AC3902" s="55">
        <f>IF(A_Stammdaten!$B$25="ja",D_SAV!AA3902,D_SAV!AB3902)</f>
        <v>0</v>
      </c>
      <c r="AD3902" s="478">
        <f>IF(AC3902=0,0,IF(U3902-(con_EOGJahr-D_SAV!E3902)&lt;=0,AC3902,AC3902/V3902))</f>
        <v>0</v>
      </c>
      <c r="AE3902" s="478">
        <f>IFERROR(IF(AND(VLOOKUP(D3902,rng_ND,5,FALSE)="Ja",D_SAV!T3902="degressiv"),D_SAV!AC3902*Y3902/100,0),0)</f>
        <v>0</v>
      </c>
      <c r="AF3902" s="55">
        <f>IFERROR(IF(VLOOKUP(D3902,rng_ND,5,FALSE)="Ja",MAX(D_SAV!AD3902:AE3902),D_SAV!AD3902),0)</f>
        <v>0</v>
      </c>
      <c r="AG3902" s="55">
        <f t="shared" si="989"/>
        <v>0</v>
      </c>
      <c r="AH3902" s="55">
        <f t="shared" si="990"/>
        <v>0</v>
      </c>
      <c r="AI3902" s="55">
        <f t="shared" si="991"/>
        <v>0</v>
      </c>
      <c r="AJ3902" s="55">
        <f t="shared" si="992"/>
        <v>0</v>
      </c>
      <c r="AK3902" s="55">
        <f t="shared" si="983"/>
        <v>0</v>
      </c>
      <c r="AL3902" s="55">
        <f t="shared" si="984"/>
        <v>0</v>
      </c>
      <c r="AM3902" s="55">
        <f t="shared" si="985"/>
        <v>0</v>
      </c>
    </row>
    <row r="3903" spans="1:39" x14ac:dyDescent="0.25">
      <c r="A3903" s="47">
        <v>3899</v>
      </c>
      <c r="B3903" s="358" t="str">
        <f>IF(AND(E3903&lt;&gt;0,D3903&lt;&gt;0,F3903&lt;&gt;0),IF(C3903&lt;&gt;0,CONCATENATE(C3903,"-AGr",VLOOKUP(D3903,Listen!$A$2:$G$45,7,FALSE),"-",E3903,"-",F3903,),CONCATENATE("AGr",VLOOKUP(D3903,Listen!$A$2:$G$45,7,FALSE),"-",E3903,"-",F3903)),"keine vollständige ID")</f>
        <v>keine vollständige ID</v>
      </c>
      <c r="C3903" s="359">
        <f>'[2]III_SAV-Details_NB'!B3909</f>
        <v>0</v>
      </c>
      <c r="D3903" s="359">
        <f>'[2]III_SAV-Details_NB'!C3909</f>
        <v>0</v>
      </c>
      <c r="E3903" s="359">
        <f>'[2]III_SAV-Details_NB'!D3909</f>
        <v>0</v>
      </c>
      <c r="F3903" s="490"/>
      <c r="G3903" s="281">
        <f>'[2]III_SAV-Details_NB'!X3909</f>
        <v>0</v>
      </c>
      <c r="H3903" s="281">
        <f t="shared" si="986"/>
        <v>0</v>
      </c>
      <c r="I3903" s="281">
        <f>IF(con_EOGJahr=2025,'[2]III_SAV-Details_NB'!AA3909,IF(con_EOGJahr=2026,'[2]III_SAV-Details_NB'!AB3909,'[2]III_SAV-Details_NB'!AC3909))</f>
        <v>0</v>
      </c>
      <c r="J3903" s="282"/>
      <c r="K3903" s="282"/>
      <c r="L3903" s="282"/>
      <c r="M3903" s="282"/>
      <c r="N3903" s="282"/>
      <c r="O3903" s="282"/>
      <c r="P3903" s="52">
        <f t="shared" si="987"/>
        <v>0</v>
      </c>
      <c r="Q3903" s="60"/>
      <c r="R3903" s="53">
        <f t="shared" si="993"/>
        <v>0</v>
      </c>
      <c r="S3903" s="59"/>
      <c r="T3903" s="61"/>
      <c r="U3903" s="342" t="str">
        <f t="shared" si="997"/>
        <v>k.A.</v>
      </c>
      <c r="V3903" s="343" t="str">
        <f t="shared" si="994"/>
        <v>k.A.</v>
      </c>
      <c r="W3903" s="343" t="str">
        <f>IFERROR(IF(OR($D3903="",$E3903=0,con_Ende=0),"k.A.",IF(VLOOKUP($D3903,rng_ND,5,0)="Nein",VLOOKUP($D3903,rng_ND,2,FALSE),MIN(VLOOKUP($D3903,rng_ND,2,FALSE),A_Stammdaten!$B$19-D_SAV!$E3903+1))),"k.A.")</f>
        <v>k.A.</v>
      </c>
      <c r="X3903" s="343" t="str">
        <f t="shared" si="995"/>
        <v>k.A.</v>
      </c>
      <c r="Y3903" s="62"/>
      <c r="Z3903" s="48">
        <f t="shared" si="996"/>
        <v>0</v>
      </c>
      <c r="AA3903" s="457"/>
      <c r="AB3903" s="55">
        <f t="shared" si="988"/>
        <v>0</v>
      </c>
      <c r="AC3903" s="55">
        <f>IF(A_Stammdaten!$B$25="ja",D_SAV!AA3903,D_SAV!AB3903)</f>
        <v>0</v>
      </c>
      <c r="AD3903" s="478">
        <f>IF(AC3903=0,0,IF(U3903-(con_EOGJahr-D_SAV!E3903)&lt;=0,AC3903,AC3903/V3903))</f>
        <v>0</v>
      </c>
      <c r="AE3903" s="478">
        <f>IFERROR(IF(AND(VLOOKUP(D3903,rng_ND,5,FALSE)="Ja",D_SAV!T3903="degressiv"),D_SAV!AC3903*Y3903/100,0),0)</f>
        <v>0</v>
      </c>
      <c r="AF3903" s="55">
        <f>IFERROR(IF(VLOOKUP(D3903,rng_ND,5,FALSE)="Ja",MAX(D_SAV!AD3903:AE3903),D_SAV!AD3903),0)</f>
        <v>0</v>
      </c>
      <c r="AG3903" s="55">
        <f t="shared" si="989"/>
        <v>0</v>
      </c>
      <c r="AH3903" s="55">
        <f t="shared" si="990"/>
        <v>0</v>
      </c>
      <c r="AI3903" s="55">
        <f t="shared" si="991"/>
        <v>0</v>
      </c>
      <c r="AJ3903" s="55">
        <f t="shared" si="992"/>
        <v>0</v>
      </c>
      <c r="AK3903" s="55">
        <f t="shared" si="983"/>
        <v>0</v>
      </c>
      <c r="AL3903" s="55">
        <f t="shared" si="984"/>
        <v>0</v>
      </c>
      <c r="AM3903" s="55">
        <f t="shared" si="985"/>
        <v>0</v>
      </c>
    </row>
    <row r="3904" spans="1:39" x14ac:dyDescent="0.25">
      <c r="A3904" s="47">
        <v>3900</v>
      </c>
      <c r="B3904" s="358" t="str">
        <f>IF(AND(E3904&lt;&gt;0,D3904&lt;&gt;0,F3904&lt;&gt;0),IF(C3904&lt;&gt;0,CONCATENATE(C3904,"-AGr",VLOOKUP(D3904,Listen!$A$2:$G$45,7,FALSE),"-",E3904,"-",F3904,),CONCATENATE("AGr",VLOOKUP(D3904,Listen!$A$2:$G$45,7,FALSE),"-",E3904,"-",F3904)),"keine vollständige ID")</f>
        <v>keine vollständige ID</v>
      </c>
      <c r="C3904" s="359">
        <f>'[2]III_SAV-Details_NB'!B3910</f>
        <v>0</v>
      </c>
      <c r="D3904" s="359">
        <f>'[2]III_SAV-Details_NB'!C3910</f>
        <v>0</v>
      </c>
      <c r="E3904" s="359">
        <f>'[2]III_SAV-Details_NB'!D3910</f>
        <v>0</v>
      </c>
      <c r="F3904" s="490"/>
      <c r="G3904" s="281">
        <f>'[2]III_SAV-Details_NB'!X3910</f>
        <v>0</v>
      </c>
      <c r="H3904" s="281">
        <f t="shared" si="986"/>
        <v>0</v>
      </c>
      <c r="I3904" s="281">
        <f>IF(con_EOGJahr=2025,'[2]III_SAV-Details_NB'!AA3910,IF(con_EOGJahr=2026,'[2]III_SAV-Details_NB'!AB3910,'[2]III_SAV-Details_NB'!AC3910))</f>
        <v>0</v>
      </c>
      <c r="J3904" s="282"/>
      <c r="K3904" s="282"/>
      <c r="L3904" s="282"/>
      <c r="M3904" s="282"/>
      <c r="N3904" s="282"/>
      <c r="O3904" s="282"/>
      <c r="P3904" s="52">
        <f t="shared" si="987"/>
        <v>0</v>
      </c>
      <c r="Q3904" s="60"/>
      <c r="R3904" s="53">
        <f t="shared" si="993"/>
        <v>0</v>
      </c>
      <c r="S3904" s="59"/>
      <c r="T3904" s="61"/>
      <c r="U3904" s="342" t="str">
        <f t="shared" si="997"/>
        <v>k.A.</v>
      </c>
      <c r="V3904" s="343" t="str">
        <f t="shared" si="994"/>
        <v>k.A.</v>
      </c>
      <c r="W3904" s="343" t="str">
        <f>IFERROR(IF(OR($D3904="",$E3904=0,con_Ende=0),"k.A.",IF(VLOOKUP($D3904,rng_ND,5,0)="Nein",VLOOKUP($D3904,rng_ND,2,FALSE),MIN(VLOOKUP($D3904,rng_ND,2,FALSE),A_Stammdaten!$B$19-D_SAV!$E3904+1))),"k.A.")</f>
        <v>k.A.</v>
      </c>
      <c r="X3904" s="343" t="str">
        <f t="shared" si="995"/>
        <v>k.A.</v>
      </c>
      <c r="Y3904" s="62"/>
      <c r="Z3904" s="48">
        <f t="shared" si="996"/>
        <v>0</v>
      </c>
      <c r="AA3904" s="457"/>
      <c r="AB3904" s="55">
        <f t="shared" si="988"/>
        <v>0</v>
      </c>
      <c r="AC3904" s="55">
        <f>IF(A_Stammdaten!$B$25="ja",D_SAV!AA3904,D_SAV!AB3904)</f>
        <v>0</v>
      </c>
      <c r="AD3904" s="478">
        <f>IF(AC3904=0,0,IF(U3904-(con_EOGJahr-D_SAV!E3904)&lt;=0,AC3904,AC3904/V3904))</f>
        <v>0</v>
      </c>
      <c r="AE3904" s="478">
        <f>IFERROR(IF(AND(VLOOKUP(D3904,rng_ND,5,FALSE)="Ja",D_SAV!T3904="degressiv"),D_SAV!AC3904*Y3904/100,0),0)</f>
        <v>0</v>
      </c>
      <c r="AF3904" s="55">
        <f>IFERROR(IF(VLOOKUP(D3904,rng_ND,5,FALSE)="Ja",MAX(D_SAV!AD3904:AE3904),D_SAV!AD3904),0)</f>
        <v>0</v>
      </c>
      <c r="AG3904" s="55">
        <f t="shared" si="989"/>
        <v>0</v>
      </c>
      <c r="AH3904" s="55">
        <f t="shared" si="990"/>
        <v>0</v>
      </c>
      <c r="AI3904" s="55">
        <f t="shared" si="991"/>
        <v>0</v>
      </c>
      <c r="AJ3904" s="55">
        <f t="shared" si="992"/>
        <v>0</v>
      </c>
      <c r="AK3904" s="55">
        <f t="shared" si="983"/>
        <v>0</v>
      </c>
      <c r="AL3904" s="55">
        <f t="shared" si="984"/>
        <v>0</v>
      </c>
      <c r="AM3904" s="55">
        <f t="shared" si="985"/>
        <v>0</v>
      </c>
    </row>
    <row r="3905" spans="1:39" x14ac:dyDescent="0.25">
      <c r="A3905" s="47">
        <v>3901</v>
      </c>
      <c r="B3905" s="358" t="str">
        <f>IF(AND(E3905&lt;&gt;0,D3905&lt;&gt;0,F3905&lt;&gt;0),IF(C3905&lt;&gt;0,CONCATENATE(C3905,"-AGr",VLOOKUP(D3905,Listen!$A$2:$G$45,7,FALSE),"-",E3905,"-",F3905,),CONCATENATE("AGr",VLOOKUP(D3905,Listen!$A$2:$G$45,7,FALSE),"-",E3905,"-",F3905)),"keine vollständige ID")</f>
        <v>keine vollständige ID</v>
      </c>
      <c r="C3905" s="359">
        <f>'[2]III_SAV-Details_NB'!B3911</f>
        <v>0</v>
      </c>
      <c r="D3905" s="359">
        <f>'[2]III_SAV-Details_NB'!C3911</f>
        <v>0</v>
      </c>
      <c r="E3905" s="359">
        <f>'[2]III_SAV-Details_NB'!D3911</f>
        <v>0</v>
      </c>
      <c r="F3905" s="490"/>
      <c r="G3905" s="281">
        <f>'[2]III_SAV-Details_NB'!X3911</f>
        <v>0</v>
      </c>
      <c r="H3905" s="281">
        <f t="shared" si="986"/>
        <v>0</v>
      </c>
      <c r="I3905" s="281">
        <f>IF(con_EOGJahr=2025,'[2]III_SAV-Details_NB'!AA3911,IF(con_EOGJahr=2026,'[2]III_SAV-Details_NB'!AB3911,'[2]III_SAV-Details_NB'!AC3911))</f>
        <v>0</v>
      </c>
      <c r="J3905" s="282"/>
      <c r="K3905" s="282"/>
      <c r="L3905" s="282"/>
      <c r="M3905" s="282"/>
      <c r="N3905" s="282"/>
      <c r="O3905" s="282"/>
      <c r="P3905" s="52">
        <f t="shared" si="987"/>
        <v>0</v>
      </c>
      <c r="Q3905" s="60"/>
      <c r="R3905" s="53">
        <f t="shared" si="993"/>
        <v>0</v>
      </c>
      <c r="S3905" s="59"/>
      <c r="T3905" s="61"/>
      <c r="U3905" s="342" t="str">
        <f t="shared" si="997"/>
        <v>k.A.</v>
      </c>
      <c r="V3905" s="343" t="str">
        <f t="shared" si="994"/>
        <v>k.A.</v>
      </c>
      <c r="W3905" s="343" t="str">
        <f>IFERROR(IF(OR($D3905="",$E3905=0,con_Ende=0),"k.A.",IF(VLOOKUP($D3905,rng_ND,5,0)="Nein",VLOOKUP($D3905,rng_ND,2,FALSE),MIN(VLOOKUP($D3905,rng_ND,2,FALSE),A_Stammdaten!$B$19-D_SAV!$E3905+1))),"k.A.")</f>
        <v>k.A.</v>
      </c>
      <c r="X3905" s="343" t="str">
        <f t="shared" si="995"/>
        <v>k.A.</v>
      </c>
      <c r="Y3905" s="62"/>
      <c r="Z3905" s="48">
        <f t="shared" si="996"/>
        <v>0</v>
      </c>
      <c r="AA3905" s="457"/>
      <c r="AB3905" s="55">
        <f t="shared" si="988"/>
        <v>0</v>
      </c>
      <c r="AC3905" s="55">
        <f>IF(A_Stammdaten!$B$25="ja",D_SAV!AA3905,D_SAV!AB3905)</f>
        <v>0</v>
      </c>
      <c r="AD3905" s="478">
        <f>IF(AC3905=0,0,IF(U3905-(con_EOGJahr-D_SAV!E3905)&lt;=0,AC3905,AC3905/V3905))</f>
        <v>0</v>
      </c>
      <c r="AE3905" s="478">
        <f>IFERROR(IF(AND(VLOOKUP(D3905,rng_ND,5,FALSE)="Ja",D_SAV!T3905="degressiv"),D_SAV!AC3905*Y3905/100,0),0)</f>
        <v>0</v>
      </c>
      <c r="AF3905" s="55">
        <f>IFERROR(IF(VLOOKUP(D3905,rng_ND,5,FALSE)="Ja",MAX(D_SAV!AD3905:AE3905),D_SAV!AD3905),0)</f>
        <v>0</v>
      </c>
      <c r="AG3905" s="55">
        <f t="shared" si="989"/>
        <v>0</v>
      </c>
      <c r="AH3905" s="55">
        <f t="shared" si="990"/>
        <v>0</v>
      </c>
      <c r="AI3905" s="55">
        <f t="shared" si="991"/>
        <v>0</v>
      </c>
      <c r="AJ3905" s="55">
        <f t="shared" si="992"/>
        <v>0</v>
      </c>
      <c r="AK3905" s="55">
        <f t="shared" si="983"/>
        <v>0</v>
      </c>
      <c r="AL3905" s="55">
        <f t="shared" si="984"/>
        <v>0</v>
      </c>
      <c r="AM3905" s="55">
        <f t="shared" si="985"/>
        <v>0</v>
      </c>
    </row>
    <row r="3906" spans="1:39" x14ac:dyDescent="0.25">
      <c r="A3906" s="47">
        <v>3902</v>
      </c>
      <c r="B3906" s="358" t="str">
        <f>IF(AND(E3906&lt;&gt;0,D3906&lt;&gt;0,F3906&lt;&gt;0),IF(C3906&lt;&gt;0,CONCATENATE(C3906,"-AGr",VLOOKUP(D3906,Listen!$A$2:$G$45,7,FALSE),"-",E3906,"-",F3906,),CONCATENATE("AGr",VLOOKUP(D3906,Listen!$A$2:$G$45,7,FALSE),"-",E3906,"-",F3906)),"keine vollständige ID")</f>
        <v>keine vollständige ID</v>
      </c>
      <c r="C3906" s="359">
        <f>'[2]III_SAV-Details_NB'!B3912</f>
        <v>0</v>
      </c>
      <c r="D3906" s="359">
        <f>'[2]III_SAV-Details_NB'!C3912</f>
        <v>0</v>
      </c>
      <c r="E3906" s="359">
        <f>'[2]III_SAV-Details_NB'!D3912</f>
        <v>0</v>
      </c>
      <c r="F3906" s="490"/>
      <c r="G3906" s="281">
        <f>'[2]III_SAV-Details_NB'!X3912</f>
        <v>0</v>
      </c>
      <c r="H3906" s="281">
        <f t="shared" si="986"/>
        <v>0</v>
      </c>
      <c r="I3906" s="281">
        <f>IF(con_EOGJahr=2025,'[2]III_SAV-Details_NB'!AA3912,IF(con_EOGJahr=2026,'[2]III_SAV-Details_NB'!AB3912,'[2]III_SAV-Details_NB'!AC3912))</f>
        <v>0</v>
      </c>
      <c r="J3906" s="282"/>
      <c r="K3906" s="282"/>
      <c r="L3906" s="282"/>
      <c r="M3906" s="282"/>
      <c r="N3906" s="282"/>
      <c r="O3906" s="282"/>
      <c r="P3906" s="52">
        <f t="shared" si="987"/>
        <v>0</v>
      </c>
      <c r="Q3906" s="60"/>
      <c r="R3906" s="53">
        <f t="shared" si="993"/>
        <v>0</v>
      </c>
      <c r="S3906" s="59"/>
      <c r="T3906" s="61"/>
      <c r="U3906" s="342" t="str">
        <f t="shared" si="997"/>
        <v>k.A.</v>
      </c>
      <c r="V3906" s="343" t="str">
        <f t="shared" si="994"/>
        <v>k.A.</v>
      </c>
      <c r="W3906" s="343" t="str">
        <f>IFERROR(IF(OR($D3906="",$E3906=0,con_Ende=0),"k.A.",IF(VLOOKUP($D3906,rng_ND,5,0)="Nein",VLOOKUP($D3906,rng_ND,2,FALSE),MIN(VLOOKUP($D3906,rng_ND,2,FALSE),A_Stammdaten!$B$19-D_SAV!$E3906+1))),"k.A.")</f>
        <v>k.A.</v>
      </c>
      <c r="X3906" s="343" t="str">
        <f t="shared" si="995"/>
        <v>k.A.</v>
      </c>
      <c r="Y3906" s="62"/>
      <c r="Z3906" s="48">
        <f t="shared" si="996"/>
        <v>0</v>
      </c>
      <c r="AA3906" s="457"/>
      <c r="AB3906" s="55">
        <f t="shared" si="988"/>
        <v>0</v>
      </c>
      <c r="AC3906" s="55">
        <f>IF(A_Stammdaten!$B$25="ja",D_SAV!AA3906,D_SAV!AB3906)</f>
        <v>0</v>
      </c>
      <c r="AD3906" s="478">
        <f>IF(AC3906=0,0,IF(U3906-(con_EOGJahr-D_SAV!E3906)&lt;=0,AC3906,AC3906/V3906))</f>
        <v>0</v>
      </c>
      <c r="AE3906" s="478">
        <f>IFERROR(IF(AND(VLOOKUP(D3906,rng_ND,5,FALSE)="Ja",D_SAV!T3906="degressiv"),D_SAV!AC3906*Y3906/100,0),0)</f>
        <v>0</v>
      </c>
      <c r="AF3906" s="55">
        <f>IFERROR(IF(VLOOKUP(D3906,rng_ND,5,FALSE)="Ja",MAX(D_SAV!AD3906:AE3906),D_SAV!AD3906),0)</f>
        <v>0</v>
      </c>
      <c r="AG3906" s="55">
        <f t="shared" si="989"/>
        <v>0</v>
      </c>
      <c r="AH3906" s="55">
        <f t="shared" si="990"/>
        <v>0</v>
      </c>
      <c r="AI3906" s="55">
        <f t="shared" si="991"/>
        <v>0</v>
      </c>
      <c r="AJ3906" s="55">
        <f t="shared" si="992"/>
        <v>0</v>
      </c>
      <c r="AK3906" s="55">
        <f t="shared" si="983"/>
        <v>0</v>
      </c>
      <c r="AL3906" s="55">
        <f t="shared" si="984"/>
        <v>0</v>
      </c>
      <c r="AM3906" s="55">
        <f t="shared" si="985"/>
        <v>0</v>
      </c>
    </row>
    <row r="3907" spans="1:39" x14ac:dyDescent="0.25">
      <c r="A3907" s="47">
        <v>3903</v>
      </c>
      <c r="B3907" s="358" t="str">
        <f>IF(AND(E3907&lt;&gt;0,D3907&lt;&gt;0,F3907&lt;&gt;0),IF(C3907&lt;&gt;0,CONCATENATE(C3907,"-AGr",VLOOKUP(D3907,Listen!$A$2:$G$45,7,FALSE),"-",E3907,"-",F3907,),CONCATENATE("AGr",VLOOKUP(D3907,Listen!$A$2:$G$45,7,FALSE),"-",E3907,"-",F3907)),"keine vollständige ID")</f>
        <v>keine vollständige ID</v>
      </c>
      <c r="C3907" s="359">
        <f>'[2]III_SAV-Details_NB'!B3913</f>
        <v>0</v>
      </c>
      <c r="D3907" s="359">
        <f>'[2]III_SAV-Details_NB'!C3913</f>
        <v>0</v>
      </c>
      <c r="E3907" s="359">
        <f>'[2]III_SAV-Details_NB'!D3913</f>
        <v>0</v>
      </c>
      <c r="F3907" s="490"/>
      <c r="G3907" s="281">
        <f>'[2]III_SAV-Details_NB'!X3913</f>
        <v>0</v>
      </c>
      <c r="H3907" s="281">
        <f t="shared" si="986"/>
        <v>0</v>
      </c>
      <c r="I3907" s="281">
        <f>IF(con_EOGJahr=2025,'[2]III_SAV-Details_NB'!AA3913,IF(con_EOGJahr=2026,'[2]III_SAV-Details_NB'!AB3913,'[2]III_SAV-Details_NB'!AC3913))</f>
        <v>0</v>
      </c>
      <c r="J3907" s="282"/>
      <c r="K3907" s="282"/>
      <c r="L3907" s="282"/>
      <c r="M3907" s="282"/>
      <c r="N3907" s="282"/>
      <c r="O3907" s="282"/>
      <c r="P3907" s="52">
        <f t="shared" si="987"/>
        <v>0</v>
      </c>
      <c r="Q3907" s="60"/>
      <c r="R3907" s="53">
        <f t="shared" si="993"/>
        <v>0</v>
      </c>
      <c r="S3907" s="59"/>
      <c r="T3907" s="61"/>
      <c r="U3907" s="342" t="str">
        <f t="shared" si="997"/>
        <v>k.A.</v>
      </c>
      <c r="V3907" s="343" t="str">
        <f t="shared" si="994"/>
        <v>k.A.</v>
      </c>
      <c r="W3907" s="343" t="str">
        <f>IFERROR(IF(OR($D3907="",$E3907=0,con_Ende=0),"k.A.",IF(VLOOKUP($D3907,rng_ND,5,0)="Nein",VLOOKUP($D3907,rng_ND,2,FALSE),MIN(VLOOKUP($D3907,rng_ND,2,FALSE),A_Stammdaten!$B$19-D_SAV!$E3907+1))),"k.A.")</f>
        <v>k.A.</v>
      </c>
      <c r="X3907" s="343" t="str">
        <f t="shared" si="995"/>
        <v>k.A.</v>
      </c>
      <c r="Y3907" s="62"/>
      <c r="Z3907" s="48">
        <f t="shared" si="996"/>
        <v>0</v>
      </c>
      <c r="AA3907" s="457"/>
      <c r="AB3907" s="55">
        <f t="shared" si="988"/>
        <v>0</v>
      </c>
      <c r="AC3907" s="55">
        <f>IF(A_Stammdaten!$B$25="ja",D_SAV!AA3907,D_SAV!AB3907)</f>
        <v>0</v>
      </c>
      <c r="AD3907" s="478">
        <f>IF(AC3907=0,0,IF(U3907-(con_EOGJahr-D_SAV!E3907)&lt;=0,AC3907,AC3907/V3907))</f>
        <v>0</v>
      </c>
      <c r="AE3907" s="478">
        <f>IFERROR(IF(AND(VLOOKUP(D3907,rng_ND,5,FALSE)="Ja",D_SAV!T3907="degressiv"),D_SAV!AC3907*Y3907/100,0),0)</f>
        <v>0</v>
      </c>
      <c r="AF3907" s="55">
        <f>IFERROR(IF(VLOOKUP(D3907,rng_ND,5,FALSE)="Ja",MAX(D_SAV!AD3907:AE3907),D_SAV!AD3907),0)</f>
        <v>0</v>
      </c>
      <c r="AG3907" s="55">
        <f t="shared" si="989"/>
        <v>0</v>
      </c>
      <c r="AH3907" s="55">
        <f t="shared" si="990"/>
        <v>0</v>
      </c>
      <c r="AI3907" s="55">
        <f t="shared" si="991"/>
        <v>0</v>
      </c>
      <c r="AJ3907" s="55">
        <f t="shared" si="992"/>
        <v>0</v>
      </c>
      <c r="AK3907" s="55">
        <f t="shared" si="983"/>
        <v>0</v>
      </c>
      <c r="AL3907" s="55">
        <f t="shared" si="984"/>
        <v>0</v>
      </c>
      <c r="AM3907" s="55">
        <f t="shared" si="985"/>
        <v>0</v>
      </c>
    </row>
    <row r="3908" spans="1:39" x14ac:dyDescent="0.25">
      <c r="A3908" s="47">
        <v>3904</v>
      </c>
      <c r="B3908" s="358" t="str">
        <f>IF(AND(E3908&lt;&gt;0,D3908&lt;&gt;0,F3908&lt;&gt;0),IF(C3908&lt;&gt;0,CONCATENATE(C3908,"-AGr",VLOOKUP(D3908,Listen!$A$2:$G$45,7,FALSE),"-",E3908,"-",F3908,),CONCATENATE("AGr",VLOOKUP(D3908,Listen!$A$2:$G$45,7,FALSE),"-",E3908,"-",F3908)),"keine vollständige ID")</f>
        <v>keine vollständige ID</v>
      </c>
      <c r="C3908" s="359">
        <f>'[2]III_SAV-Details_NB'!B3914</f>
        <v>0</v>
      </c>
      <c r="D3908" s="359">
        <f>'[2]III_SAV-Details_NB'!C3914</f>
        <v>0</v>
      </c>
      <c r="E3908" s="359">
        <f>'[2]III_SAV-Details_NB'!D3914</f>
        <v>0</v>
      </c>
      <c r="F3908" s="490"/>
      <c r="G3908" s="281">
        <f>'[2]III_SAV-Details_NB'!X3914</f>
        <v>0</v>
      </c>
      <c r="H3908" s="281">
        <f t="shared" si="986"/>
        <v>0</v>
      </c>
      <c r="I3908" s="281">
        <f>IF(con_EOGJahr=2025,'[2]III_SAV-Details_NB'!AA3914,IF(con_EOGJahr=2026,'[2]III_SAV-Details_NB'!AB3914,'[2]III_SAV-Details_NB'!AC3914))</f>
        <v>0</v>
      </c>
      <c r="J3908" s="282"/>
      <c r="K3908" s="282"/>
      <c r="L3908" s="282"/>
      <c r="M3908" s="282"/>
      <c r="N3908" s="282"/>
      <c r="O3908" s="282"/>
      <c r="P3908" s="52">
        <f t="shared" si="987"/>
        <v>0</v>
      </c>
      <c r="Q3908" s="60"/>
      <c r="R3908" s="53">
        <f t="shared" si="993"/>
        <v>0</v>
      </c>
      <c r="S3908" s="59"/>
      <c r="T3908" s="61"/>
      <c r="U3908" s="342" t="str">
        <f t="shared" si="997"/>
        <v>k.A.</v>
      </c>
      <c r="V3908" s="343" t="str">
        <f t="shared" si="994"/>
        <v>k.A.</v>
      </c>
      <c r="W3908" s="343" t="str">
        <f>IFERROR(IF(OR($D3908="",$E3908=0,con_Ende=0),"k.A.",IF(VLOOKUP($D3908,rng_ND,5,0)="Nein",VLOOKUP($D3908,rng_ND,2,FALSE),MIN(VLOOKUP($D3908,rng_ND,2,FALSE),A_Stammdaten!$B$19-D_SAV!$E3908+1))),"k.A.")</f>
        <v>k.A.</v>
      </c>
      <c r="X3908" s="343" t="str">
        <f t="shared" si="995"/>
        <v>k.A.</v>
      </c>
      <c r="Y3908" s="62"/>
      <c r="Z3908" s="48">
        <f t="shared" si="996"/>
        <v>0</v>
      </c>
      <c r="AA3908" s="457"/>
      <c r="AB3908" s="55">
        <f t="shared" si="988"/>
        <v>0</v>
      </c>
      <c r="AC3908" s="55">
        <f>IF(A_Stammdaten!$B$25="ja",D_SAV!AA3908,D_SAV!AB3908)</f>
        <v>0</v>
      </c>
      <c r="AD3908" s="478">
        <f>IF(AC3908=0,0,IF(U3908-(con_EOGJahr-D_SAV!E3908)&lt;=0,AC3908,AC3908/V3908))</f>
        <v>0</v>
      </c>
      <c r="AE3908" s="478">
        <f>IFERROR(IF(AND(VLOOKUP(D3908,rng_ND,5,FALSE)="Ja",D_SAV!T3908="degressiv"),D_SAV!AC3908*Y3908/100,0),0)</f>
        <v>0</v>
      </c>
      <c r="AF3908" s="55">
        <f>IFERROR(IF(VLOOKUP(D3908,rng_ND,5,FALSE)="Ja",MAX(D_SAV!AD3908:AE3908),D_SAV!AD3908),0)</f>
        <v>0</v>
      </c>
      <c r="AG3908" s="55">
        <f t="shared" si="989"/>
        <v>0</v>
      </c>
      <c r="AH3908" s="55">
        <f t="shared" si="990"/>
        <v>0</v>
      </c>
      <c r="AI3908" s="55">
        <f t="shared" si="991"/>
        <v>0</v>
      </c>
      <c r="AJ3908" s="55">
        <f t="shared" si="992"/>
        <v>0</v>
      </c>
      <c r="AK3908" s="55">
        <f t="shared" si="983"/>
        <v>0</v>
      </c>
      <c r="AL3908" s="55">
        <f t="shared" si="984"/>
        <v>0</v>
      </c>
      <c r="AM3908" s="55">
        <f t="shared" si="985"/>
        <v>0</v>
      </c>
    </row>
    <row r="3909" spans="1:39" x14ac:dyDescent="0.25">
      <c r="A3909" s="47">
        <v>3905</v>
      </c>
      <c r="B3909" s="358" t="str">
        <f>IF(AND(E3909&lt;&gt;0,D3909&lt;&gt;0,F3909&lt;&gt;0),IF(C3909&lt;&gt;0,CONCATENATE(C3909,"-AGr",VLOOKUP(D3909,Listen!$A$2:$G$45,7,FALSE),"-",E3909,"-",F3909,),CONCATENATE("AGr",VLOOKUP(D3909,Listen!$A$2:$G$45,7,FALSE),"-",E3909,"-",F3909)),"keine vollständige ID")</f>
        <v>keine vollständige ID</v>
      </c>
      <c r="C3909" s="359">
        <f>'[2]III_SAV-Details_NB'!B3915</f>
        <v>0</v>
      </c>
      <c r="D3909" s="359">
        <f>'[2]III_SAV-Details_NB'!C3915</f>
        <v>0</v>
      </c>
      <c r="E3909" s="359">
        <f>'[2]III_SAV-Details_NB'!D3915</f>
        <v>0</v>
      </c>
      <c r="F3909" s="490"/>
      <c r="G3909" s="281">
        <f>'[2]III_SAV-Details_NB'!X3915</f>
        <v>0</v>
      </c>
      <c r="H3909" s="281">
        <f t="shared" si="986"/>
        <v>0</v>
      </c>
      <c r="I3909" s="281">
        <f>IF(con_EOGJahr=2025,'[2]III_SAV-Details_NB'!AA3915,IF(con_EOGJahr=2026,'[2]III_SAV-Details_NB'!AB3915,'[2]III_SAV-Details_NB'!AC3915))</f>
        <v>0</v>
      </c>
      <c r="J3909" s="282"/>
      <c r="K3909" s="282"/>
      <c r="L3909" s="282"/>
      <c r="M3909" s="282"/>
      <c r="N3909" s="282"/>
      <c r="O3909" s="282"/>
      <c r="P3909" s="52">
        <f t="shared" si="987"/>
        <v>0</v>
      </c>
      <c r="Q3909" s="60"/>
      <c r="R3909" s="53">
        <f t="shared" si="993"/>
        <v>0</v>
      </c>
      <c r="S3909" s="59"/>
      <c r="T3909" s="61"/>
      <c r="U3909" s="342" t="str">
        <f t="shared" si="997"/>
        <v>k.A.</v>
      </c>
      <c r="V3909" s="343" t="str">
        <f t="shared" si="994"/>
        <v>k.A.</v>
      </c>
      <c r="W3909" s="343" t="str">
        <f>IFERROR(IF(OR($D3909="",$E3909=0,con_Ende=0),"k.A.",IF(VLOOKUP($D3909,rng_ND,5,0)="Nein",VLOOKUP($D3909,rng_ND,2,FALSE),MIN(VLOOKUP($D3909,rng_ND,2,FALSE),A_Stammdaten!$B$19-D_SAV!$E3909+1))),"k.A.")</f>
        <v>k.A.</v>
      </c>
      <c r="X3909" s="343" t="str">
        <f t="shared" si="995"/>
        <v>k.A.</v>
      </c>
      <c r="Y3909" s="62"/>
      <c r="Z3909" s="48">
        <f t="shared" si="996"/>
        <v>0</v>
      </c>
      <c r="AA3909" s="457"/>
      <c r="AB3909" s="55">
        <f t="shared" si="988"/>
        <v>0</v>
      </c>
      <c r="AC3909" s="55">
        <f>IF(A_Stammdaten!$B$25="ja",D_SAV!AA3909,D_SAV!AB3909)</f>
        <v>0</v>
      </c>
      <c r="AD3909" s="478">
        <f>IF(AC3909=0,0,IF(U3909-(con_EOGJahr-D_SAV!E3909)&lt;=0,AC3909,AC3909/V3909))</f>
        <v>0</v>
      </c>
      <c r="AE3909" s="478">
        <f>IFERROR(IF(AND(VLOOKUP(D3909,rng_ND,5,FALSE)="Ja",D_SAV!T3909="degressiv"),D_SAV!AC3909*Y3909/100,0),0)</f>
        <v>0</v>
      </c>
      <c r="AF3909" s="55">
        <f>IFERROR(IF(VLOOKUP(D3909,rng_ND,5,FALSE)="Ja",MAX(D_SAV!AD3909:AE3909),D_SAV!AD3909),0)</f>
        <v>0</v>
      </c>
      <c r="AG3909" s="55">
        <f t="shared" si="989"/>
        <v>0</v>
      </c>
      <c r="AH3909" s="55">
        <f t="shared" si="990"/>
        <v>0</v>
      </c>
      <c r="AI3909" s="55">
        <f t="shared" si="991"/>
        <v>0</v>
      </c>
      <c r="AJ3909" s="55">
        <f t="shared" si="992"/>
        <v>0</v>
      </c>
      <c r="AK3909" s="55">
        <f t="shared" ref="AK3909:AK3972" si="998">IF($E3909&gt;=2006,AC3909,con_EKQ*AH3909+(1-con_EKQ)*AC3909)</f>
        <v>0</v>
      </c>
      <c r="AL3909" s="55">
        <f t="shared" ref="AL3909:AL3972" si="999">IF($E3909&gt;=2006,AF3909,con_EKQ*AI3909+(1-con_EKQ)*AF3909)</f>
        <v>0</v>
      </c>
      <c r="AM3909" s="55">
        <f t="shared" ref="AM3909:AM3972" si="1000">IF($E3909&gt;=2006,AG3909,con_EKQ*AJ3909+(1-con_EKQ)*AG3909)</f>
        <v>0</v>
      </c>
    </row>
    <row r="3910" spans="1:39" x14ac:dyDescent="0.25">
      <c r="A3910" s="47">
        <v>3906</v>
      </c>
      <c r="B3910" s="358" t="str">
        <f>IF(AND(E3910&lt;&gt;0,D3910&lt;&gt;0,F3910&lt;&gt;0),IF(C3910&lt;&gt;0,CONCATENATE(C3910,"-AGr",VLOOKUP(D3910,Listen!$A$2:$G$45,7,FALSE),"-",E3910,"-",F3910,),CONCATENATE("AGr",VLOOKUP(D3910,Listen!$A$2:$G$45,7,FALSE),"-",E3910,"-",F3910)),"keine vollständige ID")</f>
        <v>keine vollständige ID</v>
      </c>
      <c r="C3910" s="359">
        <f>'[2]III_SAV-Details_NB'!B3916</f>
        <v>0</v>
      </c>
      <c r="D3910" s="359">
        <f>'[2]III_SAV-Details_NB'!C3916</f>
        <v>0</v>
      </c>
      <c r="E3910" s="359">
        <f>'[2]III_SAV-Details_NB'!D3916</f>
        <v>0</v>
      </c>
      <c r="F3910" s="490"/>
      <c r="G3910" s="281">
        <f>'[2]III_SAV-Details_NB'!X3916</f>
        <v>0</v>
      </c>
      <c r="H3910" s="281">
        <f t="shared" ref="H3910:H3973" si="1001">+G3910</f>
        <v>0</v>
      </c>
      <c r="I3910" s="281">
        <f>IF(con_EOGJahr=2025,'[2]III_SAV-Details_NB'!AA3916,IF(con_EOGJahr=2026,'[2]III_SAV-Details_NB'!AB3916,'[2]III_SAV-Details_NB'!AC3916))</f>
        <v>0</v>
      </c>
      <c r="J3910" s="282"/>
      <c r="K3910" s="282"/>
      <c r="L3910" s="282"/>
      <c r="M3910" s="282"/>
      <c r="N3910" s="282"/>
      <c r="O3910" s="282"/>
      <c r="P3910" s="52">
        <f t="shared" ref="P3910:P3973" si="1002">SUM(I3910:O3910)</f>
        <v>0</v>
      </c>
      <c r="Q3910" s="60"/>
      <c r="R3910" s="53">
        <f t="shared" si="993"/>
        <v>0</v>
      </c>
      <c r="S3910" s="59"/>
      <c r="T3910" s="61"/>
      <c r="U3910" s="342" t="str">
        <f t="shared" si="997"/>
        <v>k.A.</v>
      </c>
      <c r="V3910" s="343" t="str">
        <f t="shared" si="994"/>
        <v>k.A.</v>
      </c>
      <c r="W3910" s="343" t="str">
        <f>IFERROR(IF(OR($D3910="",$E3910=0,con_Ende=0),"k.A.",IF(VLOOKUP($D3910,rng_ND,5,0)="Nein",VLOOKUP($D3910,rng_ND,2,FALSE),MIN(VLOOKUP($D3910,rng_ND,2,FALSE),A_Stammdaten!$B$19-D_SAV!$E3910+1))),"k.A.")</f>
        <v>k.A.</v>
      </c>
      <c r="X3910" s="343" t="str">
        <f t="shared" si="995"/>
        <v>k.A.</v>
      </c>
      <c r="Y3910" s="62"/>
      <c r="Z3910" s="48">
        <f t="shared" si="996"/>
        <v>0</v>
      </c>
      <c r="AA3910" s="457"/>
      <c r="AB3910" s="55">
        <f t="shared" ref="AB3910:AB3973" si="1003">R3910</f>
        <v>0</v>
      </c>
      <c r="AC3910" s="55">
        <f>IF(A_Stammdaten!$B$25="ja",D_SAV!AA3910,D_SAV!AB3910)</f>
        <v>0</v>
      </c>
      <c r="AD3910" s="478">
        <f>IF(AC3910=0,0,IF(U3910-(con_EOGJahr-D_SAV!E3910)&lt;=0,AC3910,AC3910/V3910))</f>
        <v>0</v>
      </c>
      <c r="AE3910" s="478">
        <f>IFERROR(IF(AND(VLOOKUP(D3910,rng_ND,5,FALSE)="Ja",D_SAV!T3910="degressiv"),D_SAV!AC3910*Y3910/100,0),0)</f>
        <v>0</v>
      </c>
      <c r="AF3910" s="55">
        <f>IFERROR(IF(VLOOKUP(D3910,rng_ND,5,FALSE)="Ja",MAX(D_SAV!AD3910:AE3910),D_SAV!AD3910),0)</f>
        <v>0</v>
      </c>
      <c r="AG3910" s="55">
        <f t="shared" ref="AG3910:AG3973" si="1004">AC3910-AF3910</f>
        <v>0</v>
      </c>
      <c r="AH3910" s="55">
        <f t="shared" ref="AH3910:AH3973" si="1005">IF($E3910&gt;=2006,0,AC3910*$Z3910)</f>
        <v>0</v>
      </c>
      <c r="AI3910" s="55">
        <f t="shared" ref="AI3910:AI3973" si="1006">IF($E3910&gt;=2006,0,AF3910*$Z3910)</f>
        <v>0</v>
      </c>
      <c r="AJ3910" s="55">
        <f t="shared" ref="AJ3910:AJ3973" si="1007">IF($E3910&gt;=2006,0,AG3910*$Z3910)</f>
        <v>0</v>
      </c>
      <c r="AK3910" s="55">
        <f t="shared" si="998"/>
        <v>0</v>
      </c>
      <c r="AL3910" s="55">
        <f t="shared" si="999"/>
        <v>0</v>
      </c>
      <c r="AM3910" s="55">
        <f t="shared" si="1000"/>
        <v>0</v>
      </c>
    </row>
    <row r="3911" spans="1:39" x14ac:dyDescent="0.25">
      <c r="A3911" s="47">
        <v>3907</v>
      </c>
      <c r="B3911" s="358" t="str">
        <f>IF(AND(E3911&lt;&gt;0,D3911&lt;&gt;0,F3911&lt;&gt;0),IF(C3911&lt;&gt;0,CONCATENATE(C3911,"-AGr",VLOOKUP(D3911,Listen!$A$2:$G$45,7,FALSE),"-",E3911,"-",F3911,),CONCATENATE("AGr",VLOOKUP(D3911,Listen!$A$2:$G$45,7,FALSE),"-",E3911,"-",F3911)),"keine vollständige ID")</f>
        <v>keine vollständige ID</v>
      </c>
      <c r="C3911" s="359">
        <f>'[2]III_SAV-Details_NB'!B3917</f>
        <v>0</v>
      </c>
      <c r="D3911" s="359">
        <f>'[2]III_SAV-Details_NB'!C3917</f>
        <v>0</v>
      </c>
      <c r="E3911" s="359">
        <f>'[2]III_SAV-Details_NB'!D3917</f>
        <v>0</v>
      </c>
      <c r="F3911" s="490"/>
      <c r="G3911" s="281">
        <f>'[2]III_SAV-Details_NB'!X3917</f>
        <v>0</v>
      </c>
      <c r="H3911" s="281">
        <f t="shared" si="1001"/>
        <v>0</v>
      </c>
      <c r="I3911" s="281">
        <f>IF(con_EOGJahr=2025,'[2]III_SAV-Details_NB'!AA3917,IF(con_EOGJahr=2026,'[2]III_SAV-Details_NB'!AB3917,'[2]III_SAV-Details_NB'!AC3917))</f>
        <v>0</v>
      </c>
      <c r="J3911" s="282"/>
      <c r="K3911" s="282"/>
      <c r="L3911" s="282"/>
      <c r="M3911" s="282"/>
      <c r="N3911" s="282"/>
      <c r="O3911" s="282"/>
      <c r="P3911" s="52">
        <f t="shared" si="1002"/>
        <v>0</v>
      </c>
      <c r="Q3911" s="60"/>
      <c r="R3911" s="53">
        <f t="shared" si="993"/>
        <v>0</v>
      </c>
      <c r="S3911" s="59"/>
      <c r="T3911" s="61"/>
      <c r="U3911" s="342" t="str">
        <f t="shared" si="997"/>
        <v>k.A.</v>
      </c>
      <c r="V3911" s="343" t="str">
        <f t="shared" si="994"/>
        <v>k.A.</v>
      </c>
      <c r="W3911" s="343" t="str">
        <f>IFERROR(IF(OR($D3911="",$E3911=0,con_Ende=0),"k.A.",IF(VLOOKUP($D3911,rng_ND,5,0)="Nein",VLOOKUP($D3911,rng_ND,2,FALSE),MIN(VLOOKUP($D3911,rng_ND,2,FALSE),A_Stammdaten!$B$19-D_SAV!$E3911+1))),"k.A.")</f>
        <v>k.A.</v>
      </c>
      <c r="X3911" s="343" t="str">
        <f t="shared" si="995"/>
        <v>k.A.</v>
      </c>
      <c r="Y3911" s="62"/>
      <c r="Z3911" s="48">
        <f t="shared" si="996"/>
        <v>0</v>
      </c>
      <c r="AA3911" s="457"/>
      <c r="AB3911" s="55">
        <f t="shared" si="1003"/>
        <v>0</v>
      </c>
      <c r="AC3911" s="55">
        <f>IF(A_Stammdaten!$B$25="ja",D_SAV!AA3911,D_SAV!AB3911)</f>
        <v>0</v>
      </c>
      <c r="AD3911" s="478">
        <f>IF(AC3911=0,0,IF(U3911-(con_EOGJahr-D_SAV!E3911)&lt;=0,AC3911,AC3911/V3911))</f>
        <v>0</v>
      </c>
      <c r="AE3911" s="478">
        <f>IFERROR(IF(AND(VLOOKUP(D3911,rng_ND,5,FALSE)="Ja",D_SAV!T3911="degressiv"),D_SAV!AC3911*Y3911/100,0),0)</f>
        <v>0</v>
      </c>
      <c r="AF3911" s="55">
        <f>IFERROR(IF(VLOOKUP(D3911,rng_ND,5,FALSE)="Ja",MAX(D_SAV!AD3911:AE3911),D_SAV!AD3911),0)</f>
        <v>0</v>
      </c>
      <c r="AG3911" s="55">
        <f t="shared" si="1004"/>
        <v>0</v>
      </c>
      <c r="AH3911" s="55">
        <f t="shared" si="1005"/>
        <v>0</v>
      </c>
      <c r="AI3911" s="55">
        <f t="shared" si="1006"/>
        <v>0</v>
      </c>
      <c r="AJ3911" s="55">
        <f t="shared" si="1007"/>
        <v>0</v>
      </c>
      <c r="AK3911" s="55">
        <f t="shared" si="998"/>
        <v>0</v>
      </c>
      <c r="AL3911" s="55">
        <f t="shared" si="999"/>
        <v>0</v>
      </c>
      <c r="AM3911" s="55">
        <f t="shared" si="1000"/>
        <v>0</v>
      </c>
    </row>
    <row r="3912" spans="1:39" x14ac:dyDescent="0.25">
      <c r="A3912" s="47">
        <v>3908</v>
      </c>
      <c r="B3912" s="358" t="str">
        <f>IF(AND(E3912&lt;&gt;0,D3912&lt;&gt;0,F3912&lt;&gt;0),IF(C3912&lt;&gt;0,CONCATENATE(C3912,"-AGr",VLOOKUP(D3912,Listen!$A$2:$G$45,7,FALSE),"-",E3912,"-",F3912,),CONCATENATE("AGr",VLOOKUP(D3912,Listen!$A$2:$G$45,7,FALSE),"-",E3912,"-",F3912)),"keine vollständige ID")</f>
        <v>keine vollständige ID</v>
      </c>
      <c r="C3912" s="359">
        <f>'[2]III_SAV-Details_NB'!B3918</f>
        <v>0</v>
      </c>
      <c r="D3912" s="359">
        <f>'[2]III_SAV-Details_NB'!C3918</f>
        <v>0</v>
      </c>
      <c r="E3912" s="359">
        <f>'[2]III_SAV-Details_NB'!D3918</f>
        <v>0</v>
      </c>
      <c r="F3912" s="490"/>
      <c r="G3912" s="281">
        <f>'[2]III_SAV-Details_NB'!X3918</f>
        <v>0</v>
      </c>
      <c r="H3912" s="281">
        <f t="shared" si="1001"/>
        <v>0</v>
      </c>
      <c r="I3912" s="281">
        <f>IF(con_EOGJahr=2025,'[2]III_SAV-Details_NB'!AA3918,IF(con_EOGJahr=2026,'[2]III_SAV-Details_NB'!AB3918,'[2]III_SAV-Details_NB'!AC3918))</f>
        <v>0</v>
      </c>
      <c r="J3912" s="282"/>
      <c r="K3912" s="282"/>
      <c r="L3912" s="282"/>
      <c r="M3912" s="282"/>
      <c r="N3912" s="282"/>
      <c r="O3912" s="282"/>
      <c r="P3912" s="52">
        <f t="shared" si="1002"/>
        <v>0</v>
      </c>
      <c r="Q3912" s="60"/>
      <c r="R3912" s="53">
        <f t="shared" si="993"/>
        <v>0</v>
      </c>
      <c r="S3912" s="59"/>
      <c r="T3912" s="61"/>
      <c r="U3912" s="342" t="str">
        <f t="shared" si="997"/>
        <v>k.A.</v>
      </c>
      <c r="V3912" s="343" t="str">
        <f t="shared" si="994"/>
        <v>k.A.</v>
      </c>
      <c r="W3912" s="343" t="str">
        <f>IFERROR(IF(OR($D3912="",$E3912=0,con_Ende=0),"k.A.",IF(VLOOKUP($D3912,rng_ND,5,0)="Nein",VLOOKUP($D3912,rng_ND,2,FALSE),MIN(VLOOKUP($D3912,rng_ND,2,FALSE),A_Stammdaten!$B$19-D_SAV!$E3912+1))),"k.A.")</f>
        <v>k.A.</v>
      </c>
      <c r="X3912" s="343" t="str">
        <f t="shared" si="995"/>
        <v>k.A.</v>
      </c>
      <c r="Y3912" s="62"/>
      <c r="Z3912" s="48">
        <f t="shared" si="996"/>
        <v>0</v>
      </c>
      <c r="AA3912" s="457"/>
      <c r="AB3912" s="55">
        <f t="shared" si="1003"/>
        <v>0</v>
      </c>
      <c r="AC3912" s="55">
        <f>IF(A_Stammdaten!$B$25="ja",D_SAV!AA3912,D_SAV!AB3912)</f>
        <v>0</v>
      </c>
      <c r="AD3912" s="478">
        <f>IF(AC3912=0,0,IF(U3912-(con_EOGJahr-D_SAV!E3912)&lt;=0,AC3912,AC3912/V3912))</f>
        <v>0</v>
      </c>
      <c r="AE3912" s="478">
        <f>IFERROR(IF(AND(VLOOKUP(D3912,rng_ND,5,FALSE)="Ja",D_SAV!T3912="degressiv"),D_SAV!AC3912*Y3912/100,0),0)</f>
        <v>0</v>
      </c>
      <c r="AF3912" s="55">
        <f>IFERROR(IF(VLOOKUP(D3912,rng_ND,5,FALSE)="Ja",MAX(D_SAV!AD3912:AE3912),D_SAV!AD3912),0)</f>
        <v>0</v>
      </c>
      <c r="AG3912" s="55">
        <f t="shared" si="1004"/>
        <v>0</v>
      </c>
      <c r="AH3912" s="55">
        <f t="shared" si="1005"/>
        <v>0</v>
      </c>
      <c r="AI3912" s="55">
        <f t="shared" si="1006"/>
        <v>0</v>
      </c>
      <c r="AJ3912" s="55">
        <f t="shared" si="1007"/>
        <v>0</v>
      </c>
      <c r="AK3912" s="55">
        <f t="shared" si="998"/>
        <v>0</v>
      </c>
      <c r="AL3912" s="55">
        <f t="shared" si="999"/>
        <v>0</v>
      </c>
      <c r="AM3912" s="55">
        <f t="shared" si="1000"/>
        <v>0</v>
      </c>
    </row>
    <row r="3913" spans="1:39" x14ac:dyDescent="0.25">
      <c r="A3913" s="47">
        <v>3909</v>
      </c>
      <c r="B3913" s="358" t="str">
        <f>IF(AND(E3913&lt;&gt;0,D3913&lt;&gt;0,F3913&lt;&gt;0),IF(C3913&lt;&gt;0,CONCATENATE(C3913,"-AGr",VLOOKUP(D3913,Listen!$A$2:$G$45,7,FALSE),"-",E3913,"-",F3913,),CONCATENATE("AGr",VLOOKUP(D3913,Listen!$A$2:$G$45,7,FALSE),"-",E3913,"-",F3913)),"keine vollständige ID")</f>
        <v>keine vollständige ID</v>
      </c>
      <c r="C3913" s="359">
        <f>'[2]III_SAV-Details_NB'!B3919</f>
        <v>0</v>
      </c>
      <c r="D3913" s="359">
        <f>'[2]III_SAV-Details_NB'!C3919</f>
        <v>0</v>
      </c>
      <c r="E3913" s="359">
        <f>'[2]III_SAV-Details_NB'!D3919</f>
        <v>0</v>
      </c>
      <c r="F3913" s="490"/>
      <c r="G3913" s="281">
        <f>'[2]III_SAV-Details_NB'!X3919</f>
        <v>0</v>
      </c>
      <c r="H3913" s="281">
        <f t="shared" si="1001"/>
        <v>0</v>
      </c>
      <c r="I3913" s="281">
        <f>IF(con_EOGJahr=2025,'[2]III_SAV-Details_NB'!AA3919,IF(con_EOGJahr=2026,'[2]III_SAV-Details_NB'!AB3919,'[2]III_SAV-Details_NB'!AC3919))</f>
        <v>0</v>
      </c>
      <c r="J3913" s="282"/>
      <c r="K3913" s="282"/>
      <c r="L3913" s="282"/>
      <c r="M3913" s="282"/>
      <c r="N3913" s="282"/>
      <c r="O3913" s="282"/>
      <c r="P3913" s="52">
        <f t="shared" si="1002"/>
        <v>0</v>
      </c>
      <c r="Q3913" s="60"/>
      <c r="R3913" s="53">
        <f t="shared" si="993"/>
        <v>0</v>
      </c>
      <c r="S3913" s="59"/>
      <c r="T3913" s="61"/>
      <c r="U3913" s="342" t="str">
        <f t="shared" si="997"/>
        <v>k.A.</v>
      </c>
      <c r="V3913" s="343" t="str">
        <f t="shared" si="994"/>
        <v>k.A.</v>
      </c>
      <c r="W3913" s="343" t="str">
        <f>IFERROR(IF(OR($D3913="",$E3913=0,con_Ende=0),"k.A.",IF(VLOOKUP($D3913,rng_ND,5,0)="Nein",VLOOKUP($D3913,rng_ND,2,FALSE),MIN(VLOOKUP($D3913,rng_ND,2,FALSE),A_Stammdaten!$B$19-D_SAV!$E3913+1))),"k.A.")</f>
        <v>k.A.</v>
      </c>
      <c r="X3913" s="343" t="str">
        <f t="shared" si="995"/>
        <v>k.A.</v>
      </c>
      <c r="Y3913" s="62"/>
      <c r="Z3913" s="48">
        <f t="shared" si="996"/>
        <v>0</v>
      </c>
      <c r="AA3913" s="457"/>
      <c r="AB3913" s="55">
        <f t="shared" si="1003"/>
        <v>0</v>
      </c>
      <c r="AC3913" s="55">
        <f>IF(A_Stammdaten!$B$25="ja",D_SAV!AA3913,D_SAV!AB3913)</f>
        <v>0</v>
      </c>
      <c r="AD3913" s="478">
        <f>IF(AC3913=0,0,IF(U3913-(con_EOGJahr-D_SAV!E3913)&lt;=0,AC3913,AC3913/V3913))</f>
        <v>0</v>
      </c>
      <c r="AE3913" s="478">
        <f>IFERROR(IF(AND(VLOOKUP(D3913,rng_ND,5,FALSE)="Ja",D_SAV!T3913="degressiv"),D_SAV!AC3913*Y3913/100,0),0)</f>
        <v>0</v>
      </c>
      <c r="AF3913" s="55">
        <f>IFERROR(IF(VLOOKUP(D3913,rng_ND,5,FALSE)="Ja",MAX(D_SAV!AD3913:AE3913),D_SAV!AD3913),0)</f>
        <v>0</v>
      </c>
      <c r="AG3913" s="55">
        <f t="shared" si="1004"/>
        <v>0</v>
      </c>
      <c r="AH3913" s="55">
        <f t="shared" si="1005"/>
        <v>0</v>
      </c>
      <c r="AI3913" s="55">
        <f t="shared" si="1006"/>
        <v>0</v>
      </c>
      <c r="AJ3913" s="55">
        <f t="shared" si="1007"/>
        <v>0</v>
      </c>
      <c r="AK3913" s="55">
        <f t="shared" si="998"/>
        <v>0</v>
      </c>
      <c r="AL3913" s="55">
        <f t="shared" si="999"/>
        <v>0</v>
      </c>
      <c r="AM3913" s="55">
        <f t="shared" si="1000"/>
        <v>0</v>
      </c>
    </row>
    <row r="3914" spans="1:39" x14ac:dyDescent="0.25">
      <c r="A3914" s="47">
        <v>3910</v>
      </c>
      <c r="B3914" s="358" t="str">
        <f>IF(AND(E3914&lt;&gt;0,D3914&lt;&gt;0,F3914&lt;&gt;0),IF(C3914&lt;&gt;0,CONCATENATE(C3914,"-AGr",VLOOKUP(D3914,Listen!$A$2:$G$45,7,FALSE),"-",E3914,"-",F3914,),CONCATENATE("AGr",VLOOKUP(D3914,Listen!$A$2:$G$45,7,FALSE),"-",E3914,"-",F3914)),"keine vollständige ID")</f>
        <v>keine vollständige ID</v>
      </c>
      <c r="C3914" s="359">
        <f>'[2]III_SAV-Details_NB'!B3920</f>
        <v>0</v>
      </c>
      <c r="D3914" s="359">
        <f>'[2]III_SAV-Details_NB'!C3920</f>
        <v>0</v>
      </c>
      <c r="E3914" s="359">
        <f>'[2]III_SAV-Details_NB'!D3920</f>
        <v>0</v>
      </c>
      <c r="F3914" s="490"/>
      <c r="G3914" s="281">
        <f>'[2]III_SAV-Details_NB'!X3920</f>
        <v>0</v>
      </c>
      <c r="H3914" s="281">
        <f t="shared" si="1001"/>
        <v>0</v>
      </c>
      <c r="I3914" s="281">
        <f>IF(con_EOGJahr=2025,'[2]III_SAV-Details_NB'!AA3920,IF(con_EOGJahr=2026,'[2]III_SAV-Details_NB'!AB3920,'[2]III_SAV-Details_NB'!AC3920))</f>
        <v>0</v>
      </c>
      <c r="J3914" s="282"/>
      <c r="K3914" s="282"/>
      <c r="L3914" s="282"/>
      <c r="M3914" s="282"/>
      <c r="N3914" s="282"/>
      <c r="O3914" s="282"/>
      <c r="P3914" s="52">
        <f t="shared" si="1002"/>
        <v>0</v>
      </c>
      <c r="Q3914" s="60"/>
      <c r="R3914" s="53">
        <f t="shared" si="993"/>
        <v>0</v>
      </c>
      <c r="S3914" s="59"/>
      <c r="T3914" s="61"/>
      <c r="U3914" s="342" t="str">
        <f t="shared" si="997"/>
        <v>k.A.</v>
      </c>
      <c r="V3914" s="343" t="str">
        <f t="shared" si="994"/>
        <v>k.A.</v>
      </c>
      <c r="W3914" s="343" t="str">
        <f>IFERROR(IF(OR($D3914="",$E3914=0,con_Ende=0),"k.A.",IF(VLOOKUP($D3914,rng_ND,5,0)="Nein",VLOOKUP($D3914,rng_ND,2,FALSE),MIN(VLOOKUP($D3914,rng_ND,2,FALSE),A_Stammdaten!$B$19-D_SAV!$E3914+1))),"k.A.")</f>
        <v>k.A.</v>
      </c>
      <c r="X3914" s="343" t="str">
        <f t="shared" si="995"/>
        <v>k.A.</v>
      </c>
      <c r="Y3914" s="62"/>
      <c r="Z3914" s="48">
        <f t="shared" si="996"/>
        <v>0</v>
      </c>
      <c r="AA3914" s="457"/>
      <c r="AB3914" s="55">
        <f t="shared" si="1003"/>
        <v>0</v>
      </c>
      <c r="AC3914" s="55">
        <f>IF(A_Stammdaten!$B$25="ja",D_SAV!AA3914,D_SAV!AB3914)</f>
        <v>0</v>
      </c>
      <c r="AD3914" s="478">
        <f>IF(AC3914=0,0,IF(U3914-(con_EOGJahr-D_SAV!E3914)&lt;=0,AC3914,AC3914/V3914))</f>
        <v>0</v>
      </c>
      <c r="AE3914" s="478">
        <f>IFERROR(IF(AND(VLOOKUP(D3914,rng_ND,5,FALSE)="Ja",D_SAV!T3914="degressiv"),D_SAV!AC3914*Y3914/100,0),0)</f>
        <v>0</v>
      </c>
      <c r="AF3914" s="55">
        <f>IFERROR(IF(VLOOKUP(D3914,rng_ND,5,FALSE)="Ja",MAX(D_SAV!AD3914:AE3914),D_SAV!AD3914),0)</f>
        <v>0</v>
      </c>
      <c r="AG3914" s="55">
        <f t="shared" si="1004"/>
        <v>0</v>
      </c>
      <c r="AH3914" s="55">
        <f t="shared" si="1005"/>
        <v>0</v>
      </c>
      <c r="AI3914" s="55">
        <f t="shared" si="1006"/>
        <v>0</v>
      </c>
      <c r="AJ3914" s="55">
        <f t="shared" si="1007"/>
        <v>0</v>
      </c>
      <c r="AK3914" s="55">
        <f t="shared" si="998"/>
        <v>0</v>
      </c>
      <c r="AL3914" s="55">
        <f t="shared" si="999"/>
        <v>0</v>
      </c>
      <c r="AM3914" s="55">
        <f t="shared" si="1000"/>
        <v>0</v>
      </c>
    </row>
    <row r="3915" spans="1:39" x14ac:dyDescent="0.25">
      <c r="A3915" s="47">
        <v>3911</v>
      </c>
      <c r="B3915" s="358" t="str">
        <f>IF(AND(E3915&lt;&gt;0,D3915&lt;&gt;0,F3915&lt;&gt;0),IF(C3915&lt;&gt;0,CONCATENATE(C3915,"-AGr",VLOOKUP(D3915,Listen!$A$2:$G$45,7,FALSE),"-",E3915,"-",F3915,),CONCATENATE("AGr",VLOOKUP(D3915,Listen!$A$2:$G$45,7,FALSE),"-",E3915,"-",F3915)),"keine vollständige ID")</f>
        <v>keine vollständige ID</v>
      </c>
      <c r="C3915" s="359">
        <f>'[2]III_SAV-Details_NB'!B3921</f>
        <v>0</v>
      </c>
      <c r="D3915" s="359">
        <f>'[2]III_SAV-Details_NB'!C3921</f>
        <v>0</v>
      </c>
      <c r="E3915" s="359">
        <f>'[2]III_SAV-Details_NB'!D3921</f>
        <v>0</v>
      </c>
      <c r="F3915" s="490"/>
      <c r="G3915" s="281">
        <f>'[2]III_SAV-Details_NB'!X3921</f>
        <v>0</v>
      </c>
      <c r="H3915" s="281">
        <f t="shared" si="1001"/>
        <v>0</v>
      </c>
      <c r="I3915" s="281">
        <f>IF(con_EOGJahr=2025,'[2]III_SAV-Details_NB'!AA3921,IF(con_EOGJahr=2026,'[2]III_SAV-Details_NB'!AB3921,'[2]III_SAV-Details_NB'!AC3921))</f>
        <v>0</v>
      </c>
      <c r="J3915" s="282"/>
      <c r="K3915" s="282"/>
      <c r="L3915" s="282"/>
      <c r="M3915" s="282"/>
      <c r="N3915" s="282"/>
      <c r="O3915" s="282"/>
      <c r="P3915" s="52">
        <f t="shared" si="1002"/>
        <v>0</v>
      </c>
      <c r="Q3915" s="60"/>
      <c r="R3915" s="53">
        <f t="shared" si="993"/>
        <v>0</v>
      </c>
      <c r="S3915" s="59"/>
      <c r="T3915" s="61"/>
      <c r="U3915" s="342" t="str">
        <f t="shared" si="997"/>
        <v>k.A.</v>
      </c>
      <c r="V3915" s="343" t="str">
        <f t="shared" si="994"/>
        <v>k.A.</v>
      </c>
      <c r="W3915" s="343" t="str">
        <f>IFERROR(IF(OR($D3915="",$E3915=0,con_Ende=0),"k.A.",IF(VLOOKUP($D3915,rng_ND,5,0)="Nein",VLOOKUP($D3915,rng_ND,2,FALSE),MIN(VLOOKUP($D3915,rng_ND,2,FALSE),A_Stammdaten!$B$19-D_SAV!$E3915+1))),"k.A.")</f>
        <v>k.A.</v>
      </c>
      <c r="X3915" s="343" t="str">
        <f t="shared" si="995"/>
        <v>k.A.</v>
      </c>
      <c r="Y3915" s="62"/>
      <c r="Z3915" s="48">
        <f t="shared" si="996"/>
        <v>0</v>
      </c>
      <c r="AA3915" s="457"/>
      <c r="AB3915" s="55">
        <f t="shared" si="1003"/>
        <v>0</v>
      </c>
      <c r="AC3915" s="55">
        <f>IF(A_Stammdaten!$B$25="ja",D_SAV!AA3915,D_SAV!AB3915)</f>
        <v>0</v>
      </c>
      <c r="AD3915" s="478">
        <f>IF(AC3915=0,0,IF(U3915-(con_EOGJahr-D_SAV!E3915)&lt;=0,AC3915,AC3915/V3915))</f>
        <v>0</v>
      </c>
      <c r="AE3915" s="478">
        <f>IFERROR(IF(AND(VLOOKUP(D3915,rng_ND,5,FALSE)="Ja",D_SAV!T3915="degressiv"),D_SAV!AC3915*Y3915/100,0),0)</f>
        <v>0</v>
      </c>
      <c r="AF3915" s="55">
        <f>IFERROR(IF(VLOOKUP(D3915,rng_ND,5,FALSE)="Ja",MAX(D_SAV!AD3915:AE3915),D_SAV!AD3915),0)</f>
        <v>0</v>
      </c>
      <c r="AG3915" s="55">
        <f t="shared" si="1004"/>
        <v>0</v>
      </c>
      <c r="AH3915" s="55">
        <f t="shared" si="1005"/>
        <v>0</v>
      </c>
      <c r="AI3915" s="55">
        <f t="shared" si="1006"/>
        <v>0</v>
      </c>
      <c r="AJ3915" s="55">
        <f t="shared" si="1007"/>
        <v>0</v>
      </c>
      <c r="AK3915" s="55">
        <f t="shared" si="998"/>
        <v>0</v>
      </c>
      <c r="AL3915" s="55">
        <f t="shared" si="999"/>
        <v>0</v>
      </c>
      <c r="AM3915" s="55">
        <f t="shared" si="1000"/>
        <v>0</v>
      </c>
    </row>
    <row r="3916" spans="1:39" x14ac:dyDescent="0.25">
      <c r="A3916" s="47">
        <v>3912</v>
      </c>
      <c r="B3916" s="358" t="str">
        <f>IF(AND(E3916&lt;&gt;0,D3916&lt;&gt;0,F3916&lt;&gt;0),IF(C3916&lt;&gt;0,CONCATENATE(C3916,"-AGr",VLOOKUP(D3916,Listen!$A$2:$G$45,7,FALSE),"-",E3916,"-",F3916,),CONCATENATE("AGr",VLOOKUP(D3916,Listen!$A$2:$G$45,7,FALSE),"-",E3916,"-",F3916)),"keine vollständige ID")</f>
        <v>keine vollständige ID</v>
      </c>
      <c r="C3916" s="359">
        <f>'[2]III_SAV-Details_NB'!B3922</f>
        <v>0</v>
      </c>
      <c r="D3916" s="359">
        <f>'[2]III_SAV-Details_NB'!C3922</f>
        <v>0</v>
      </c>
      <c r="E3916" s="359">
        <f>'[2]III_SAV-Details_NB'!D3922</f>
        <v>0</v>
      </c>
      <c r="F3916" s="490"/>
      <c r="G3916" s="281">
        <f>'[2]III_SAV-Details_NB'!X3922</f>
        <v>0</v>
      </c>
      <c r="H3916" s="281">
        <f t="shared" si="1001"/>
        <v>0</v>
      </c>
      <c r="I3916" s="281">
        <f>IF(con_EOGJahr=2025,'[2]III_SAV-Details_NB'!AA3922,IF(con_EOGJahr=2026,'[2]III_SAV-Details_NB'!AB3922,'[2]III_SAV-Details_NB'!AC3922))</f>
        <v>0</v>
      </c>
      <c r="J3916" s="282"/>
      <c r="K3916" s="282"/>
      <c r="L3916" s="282"/>
      <c r="M3916" s="282"/>
      <c r="N3916" s="282"/>
      <c r="O3916" s="282"/>
      <c r="P3916" s="52">
        <f t="shared" si="1002"/>
        <v>0</v>
      </c>
      <c r="Q3916" s="60"/>
      <c r="R3916" s="53">
        <f t="shared" si="993"/>
        <v>0</v>
      </c>
      <c r="S3916" s="59"/>
      <c r="T3916" s="61"/>
      <c r="U3916" s="342" t="str">
        <f t="shared" si="997"/>
        <v>k.A.</v>
      </c>
      <c r="V3916" s="343" t="str">
        <f t="shared" si="994"/>
        <v>k.A.</v>
      </c>
      <c r="W3916" s="343" t="str">
        <f>IFERROR(IF(OR($D3916="",$E3916=0,con_Ende=0),"k.A.",IF(VLOOKUP($D3916,rng_ND,5,0)="Nein",VLOOKUP($D3916,rng_ND,2,FALSE),MIN(VLOOKUP($D3916,rng_ND,2,FALSE),A_Stammdaten!$B$19-D_SAV!$E3916+1))),"k.A.")</f>
        <v>k.A.</v>
      </c>
      <c r="X3916" s="343" t="str">
        <f t="shared" si="995"/>
        <v>k.A.</v>
      </c>
      <c r="Y3916" s="62"/>
      <c r="Z3916" s="48">
        <f t="shared" si="996"/>
        <v>0</v>
      </c>
      <c r="AA3916" s="457"/>
      <c r="AB3916" s="55">
        <f t="shared" si="1003"/>
        <v>0</v>
      </c>
      <c r="AC3916" s="55">
        <f>IF(A_Stammdaten!$B$25="ja",D_SAV!AA3916,D_SAV!AB3916)</f>
        <v>0</v>
      </c>
      <c r="AD3916" s="478">
        <f>IF(AC3916=0,0,IF(U3916-(con_EOGJahr-D_SAV!E3916)&lt;=0,AC3916,AC3916/V3916))</f>
        <v>0</v>
      </c>
      <c r="AE3916" s="478">
        <f>IFERROR(IF(AND(VLOOKUP(D3916,rng_ND,5,FALSE)="Ja",D_SAV!T3916="degressiv"),D_SAV!AC3916*Y3916/100,0),0)</f>
        <v>0</v>
      </c>
      <c r="AF3916" s="55">
        <f>IFERROR(IF(VLOOKUP(D3916,rng_ND,5,FALSE)="Ja",MAX(D_SAV!AD3916:AE3916),D_SAV!AD3916),0)</f>
        <v>0</v>
      </c>
      <c r="AG3916" s="55">
        <f t="shared" si="1004"/>
        <v>0</v>
      </c>
      <c r="AH3916" s="55">
        <f t="shared" si="1005"/>
        <v>0</v>
      </c>
      <c r="AI3916" s="55">
        <f t="shared" si="1006"/>
        <v>0</v>
      </c>
      <c r="AJ3916" s="55">
        <f t="shared" si="1007"/>
        <v>0</v>
      </c>
      <c r="AK3916" s="55">
        <f t="shared" si="998"/>
        <v>0</v>
      </c>
      <c r="AL3916" s="55">
        <f t="shared" si="999"/>
        <v>0</v>
      </c>
      <c r="AM3916" s="55">
        <f t="shared" si="1000"/>
        <v>0</v>
      </c>
    </row>
    <row r="3917" spans="1:39" x14ac:dyDescent="0.25">
      <c r="A3917" s="47">
        <v>3913</v>
      </c>
      <c r="B3917" s="358" t="str">
        <f>IF(AND(E3917&lt;&gt;0,D3917&lt;&gt;0,F3917&lt;&gt;0),IF(C3917&lt;&gt;0,CONCATENATE(C3917,"-AGr",VLOOKUP(D3917,Listen!$A$2:$G$45,7,FALSE),"-",E3917,"-",F3917,),CONCATENATE("AGr",VLOOKUP(D3917,Listen!$A$2:$G$45,7,FALSE),"-",E3917,"-",F3917)),"keine vollständige ID")</f>
        <v>keine vollständige ID</v>
      </c>
      <c r="C3917" s="359">
        <f>'[2]III_SAV-Details_NB'!B3923</f>
        <v>0</v>
      </c>
      <c r="D3917" s="359">
        <f>'[2]III_SAV-Details_NB'!C3923</f>
        <v>0</v>
      </c>
      <c r="E3917" s="359">
        <f>'[2]III_SAV-Details_NB'!D3923</f>
        <v>0</v>
      </c>
      <c r="F3917" s="490"/>
      <c r="G3917" s="281">
        <f>'[2]III_SAV-Details_NB'!X3923</f>
        <v>0</v>
      </c>
      <c r="H3917" s="281">
        <f t="shared" si="1001"/>
        <v>0</v>
      </c>
      <c r="I3917" s="281">
        <f>IF(con_EOGJahr=2025,'[2]III_SAV-Details_NB'!AA3923,IF(con_EOGJahr=2026,'[2]III_SAV-Details_NB'!AB3923,'[2]III_SAV-Details_NB'!AC3923))</f>
        <v>0</v>
      </c>
      <c r="J3917" s="282"/>
      <c r="K3917" s="282"/>
      <c r="L3917" s="282"/>
      <c r="M3917" s="282"/>
      <c r="N3917" s="282"/>
      <c r="O3917" s="282"/>
      <c r="P3917" s="52">
        <f t="shared" si="1002"/>
        <v>0</v>
      </c>
      <c r="Q3917" s="60"/>
      <c r="R3917" s="53">
        <f t="shared" si="993"/>
        <v>0</v>
      </c>
      <c r="S3917" s="59"/>
      <c r="T3917" s="61"/>
      <c r="U3917" s="342" t="str">
        <f t="shared" si="997"/>
        <v>k.A.</v>
      </c>
      <c r="V3917" s="343" t="str">
        <f t="shared" si="994"/>
        <v>k.A.</v>
      </c>
      <c r="W3917" s="343" t="str">
        <f>IFERROR(IF(OR($D3917="",$E3917=0,con_Ende=0),"k.A.",IF(VLOOKUP($D3917,rng_ND,5,0)="Nein",VLOOKUP($D3917,rng_ND,2,FALSE),MIN(VLOOKUP($D3917,rng_ND,2,FALSE),A_Stammdaten!$B$19-D_SAV!$E3917+1))),"k.A.")</f>
        <v>k.A.</v>
      </c>
      <c r="X3917" s="343" t="str">
        <f t="shared" si="995"/>
        <v>k.A.</v>
      </c>
      <c r="Y3917" s="62"/>
      <c r="Z3917" s="48">
        <f t="shared" si="996"/>
        <v>0</v>
      </c>
      <c r="AA3917" s="457"/>
      <c r="AB3917" s="55">
        <f t="shared" si="1003"/>
        <v>0</v>
      </c>
      <c r="AC3917" s="55">
        <f>IF(A_Stammdaten!$B$25="ja",D_SAV!AA3917,D_SAV!AB3917)</f>
        <v>0</v>
      </c>
      <c r="AD3917" s="478">
        <f>IF(AC3917=0,0,IF(U3917-(con_EOGJahr-D_SAV!E3917)&lt;=0,AC3917,AC3917/V3917))</f>
        <v>0</v>
      </c>
      <c r="AE3917" s="478">
        <f>IFERROR(IF(AND(VLOOKUP(D3917,rng_ND,5,FALSE)="Ja",D_SAV!T3917="degressiv"),D_SAV!AC3917*Y3917/100,0),0)</f>
        <v>0</v>
      </c>
      <c r="AF3917" s="55">
        <f>IFERROR(IF(VLOOKUP(D3917,rng_ND,5,FALSE)="Ja",MAX(D_SAV!AD3917:AE3917),D_SAV!AD3917),0)</f>
        <v>0</v>
      </c>
      <c r="AG3917" s="55">
        <f t="shared" si="1004"/>
        <v>0</v>
      </c>
      <c r="AH3917" s="55">
        <f t="shared" si="1005"/>
        <v>0</v>
      </c>
      <c r="AI3917" s="55">
        <f t="shared" si="1006"/>
        <v>0</v>
      </c>
      <c r="AJ3917" s="55">
        <f t="shared" si="1007"/>
        <v>0</v>
      </c>
      <c r="AK3917" s="55">
        <f t="shared" si="998"/>
        <v>0</v>
      </c>
      <c r="AL3917" s="55">
        <f t="shared" si="999"/>
        <v>0</v>
      </c>
      <c r="AM3917" s="55">
        <f t="shared" si="1000"/>
        <v>0</v>
      </c>
    </row>
    <row r="3918" spans="1:39" x14ac:dyDescent="0.25">
      <c r="A3918" s="47">
        <v>3914</v>
      </c>
      <c r="B3918" s="358" t="str">
        <f>IF(AND(E3918&lt;&gt;0,D3918&lt;&gt;0,F3918&lt;&gt;0),IF(C3918&lt;&gt;0,CONCATENATE(C3918,"-AGr",VLOOKUP(D3918,Listen!$A$2:$G$45,7,FALSE),"-",E3918,"-",F3918,),CONCATENATE("AGr",VLOOKUP(D3918,Listen!$A$2:$G$45,7,FALSE),"-",E3918,"-",F3918)),"keine vollständige ID")</f>
        <v>keine vollständige ID</v>
      </c>
      <c r="C3918" s="359">
        <f>'[2]III_SAV-Details_NB'!B3924</f>
        <v>0</v>
      </c>
      <c r="D3918" s="359">
        <f>'[2]III_SAV-Details_NB'!C3924</f>
        <v>0</v>
      </c>
      <c r="E3918" s="359">
        <f>'[2]III_SAV-Details_NB'!D3924</f>
        <v>0</v>
      </c>
      <c r="F3918" s="490"/>
      <c r="G3918" s="281">
        <f>'[2]III_SAV-Details_NB'!X3924</f>
        <v>0</v>
      </c>
      <c r="H3918" s="281">
        <f t="shared" si="1001"/>
        <v>0</v>
      </c>
      <c r="I3918" s="281">
        <f>IF(con_EOGJahr=2025,'[2]III_SAV-Details_NB'!AA3924,IF(con_EOGJahr=2026,'[2]III_SAV-Details_NB'!AB3924,'[2]III_SAV-Details_NB'!AC3924))</f>
        <v>0</v>
      </c>
      <c r="J3918" s="282"/>
      <c r="K3918" s="282"/>
      <c r="L3918" s="282"/>
      <c r="M3918" s="282"/>
      <c r="N3918" s="282"/>
      <c r="O3918" s="282"/>
      <c r="P3918" s="52">
        <f t="shared" si="1002"/>
        <v>0</v>
      </c>
      <c r="Q3918" s="60"/>
      <c r="R3918" s="53">
        <f t="shared" si="993"/>
        <v>0</v>
      </c>
      <c r="S3918" s="59"/>
      <c r="T3918" s="61"/>
      <c r="U3918" s="342" t="str">
        <f t="shared" si="997"/>
        <v>k.A.</v>
      </c>
      <c r="V3918" s="343" t="str">
        <f t="shared" si="994"/>
        <v>k.A.</v>
      </c>
      <c r="W3918" s="343" t="str">
        <f>IFERROR(IF(OR($D3918="",$E3918=0,con_Ende=0),"k.A.",IF(VLOOKUP($D3918,rng_ND,5,0)="Nein",VLOOKUP($D3918,rng_ND,2,FALSE),MIN(VLOOKUP($D3918,rng_ND,2,FALSE),A_Stammdaten!$B$19-D_SAV!$E3918+1))),"k.A.")</f>
        <v>k.A.</v>
      </c>
      <c r="X3918" s="343" t="str">
        <f t="shared" si="995"/>
        <v>k.A.</v>
      </c>
      <c r="Y3918" s="62"/>
      <c r="Z3918" s="48">
        <f t="shared" si="996"/>
        <v>0</v>
      </c>
      <c r="AA3918" s="457"/>
      <c r="AB3918" s="55">
        <f t="shared" si="1003"/>
        <v>0</v>
      </c>
      <c r="AC3918" s="55">
        <f>IF(A_Stammdaten!$B$25="ja",D_SAV!AA3918,D_SAV!AB3918)</f>
        <v>0</v>
      </c>
      <c r="AD3918" s="478">
        <f>IF(AC3918=0,0,IF(U3918-(con_EOGJahr-D_SAV!E3918)&lt;=0,AC3918,AC3918/V3918))</f>
        <v>0</v>
      </c>
      <c r="AE3918" s="478">
        <f>IFERROR(IF(AND(VLOOKUP(D3918,rng_ND,5,FALSE)="Ja",D_SAV!T3918="degressiv"),D_SAV!AC3918*Y3918/100,0),0)</f>
        <v>0</v>
      </c>
      <c r="AF3918" s="55">
        <f>IFERROR(IF(VLOOKUP(D3918,rng_ND,5,FALSE)="Ja",MAX(D_SAV!AD3918:AE3918),D_SAV!AD3918),0)</f>
        <v>0</v>
      </c>
      <c r="AG3918" s="55">
        <f t="shared" si="1004"/>
        <v>0</v>
      </c>
      <c r="AH3918" s="55">
        <f t="shared" si="1005"/>
        <v>0</v>
      </c>
      <c r="AI3918" s="55">
        <f t="shared" si="1006"/>
        <v>0</v>
      </c>
      <c r="AJ3918" s="55">
        <f t="shared" si="1007"/>
        <v>0</v>
      </c>
      <c r="AK3918" s="55">
        <f t="shared" si="998"/>
        <v>0</v>
      </c>
      <c r="AL3918" s="55">
        <f t="shared" si="999"/>
        <v>0</v>
      </c>
      <c r="AM3918" s="55">
        <f t="shared" si="1000"/>
        <v>0</v>
      </c>
    </row>
    <row r="3919" spans="1:39" x14ac:dyDescent="0.25">
      <c r="A3919" s="47">
        <v>3915</v>
      </c>
      <c r="B3919" s="358" t="str">
        <f>IF(AND(E3919&lt;&gt;0,D3919&lt;&gt;0,F3919&lt;&gt;0),IF(C3919&lt;&gt;0,CONCATENATE(C3919,"-AGr",VLOOKUP(D3919,Listen!$A$2:$G$45,7,FALSE),"-",E3919,"-",F3919,),CONCATENATE("AGr",VLOOKUP(D3919,Listen!$A$2:$G$45,7,FALSE),"-",E3919,"-",F3919)),"keine vollständige ID")</f>
        <v>keine vollständige ID</v>
      </c>
      <c r="C3919" s="359">
        <f>'[2]III_SAV-Details_NB'!B3925</f>
        <v>0</v>
      </c>
      <c r="D3919" s="359">
        <f>'[2]III_SAV-Details_NB'!C3925</f>
        <v>0</v>
      </c>
      <c r="E3919" s="359">
        <f>'[2]III_SAV-Details_NB'!D3925</f>
        <v>0</v>
      </c>
      <c r="F3919" s="490"/>
      <c r="G3919" s="281">
        <f>'[2]III_SAV-Details_NB'!X3925</f>
        <v>0</v>
      </c>
      <c r="H3919" s="281">
        <f t="shared" si="1001"/>
        <v>0</v>
      </c>
      <c r="I3919" s="281">
        <f>IF(con_EOGJahr=2025,'[2]III_SAV-Details_NB'!AA3925,IF(con_EOGJahr=2026,'[2]III_SAV-Details_NB'!AB3925,'[2]III_SAV-Details_NB'!AC3925))</f>
        <v>0</v>
      </c>
      <c r="J3919" s="282"/>
      <c r="K3919" s="282"/>
      <c r="L3919" s="282"/>
      <c r="M3919" s="282"/>
      <c r="N3919" s="282"/>
      <c r="O3919" s="282"/>
      <c r="P3919" s="52">
        <f t="shared" si="1002"/>
        <v>0</v>
      </c>
      <c r="Q3919" s="60"/>
      <c r="R3919" s="53">
        <f t="shared" si="993"/>
        <v>0</v>
      </c>
      <c r="S3919" s="59"/>
      <c r="T3919" s="61"/>
      <c r="U3919" s="342" t="str">
        <f t="shared" si="997"/>
        <v>k.A.</v>
      </c>
      <c r="V3919" s="343" t="str">
        <f t="shared" si="994"/>
        <v>k.A.</v>
      </c>
      <c r="W3919" s="343" t="str">
        <f>IFERROR(IF(OR($D3919="",$E3919=0,con_Ende=0),"k.A.",IF(VLOOKUP($D3919,rng_ND,5,0)="Nein",VLOOKUP($D3919,rng_ND,2,FALSE),MIN(VLOOKUP($D3919,rng_ND,2,FALSE),A_Stammdaten!$B$19-D_SAV!$E3919+1))),"k.A.")</f>
        <v>k.A.</v>
      </c>
      <c r="X3919" s="343" t="str">
        <f t="shared" si="995"/>
        <v>k.A.</v>
      </c>
      <c r="Y3919" s="62"/>
      <c r="Z3919" s="48">
        <f t="shared" si="996"/>
        <v>0</v>
      </c>
      <c r="AA3919" s="457"/>
      <c r="AB3919" s="55">
        <f t="shared" si="1003"/>
        <v>0</v>
      </c>
      <c r="AC3919" s="55">
        <f>IF(A_Stammdaten!$B$25="ja",D_SAV!AA3919,D_SAV!AB3919)</f>
        <v>0</v>
      </c>
      <c r="AD3919" s="478">
        <f>IF(AC3919=0,0,IF(U3919-(con_EOGJahr-D_SAV!E3919)&lt;=0,AC3919,AC3919/V3919))</f>
        <v>0</v>
      </c>
      <c r="AE3919" s="478">
        <f>IFERROR(IF(AND(VLOOKUP(D3919,rng_ND,5,FALSE)="Ja",D_SAV!T3919="degressiv"),D_SAV!AC3919*Y3919/100,0),0)</f>
        <v>0</v>
      </c>
      <c r="AF3919" s="55">
        <f>IFERROR(IF(VLOOKUP(D3919,rng_ND,5,FALSE)="Ja",MAX(D_SAV!AD3919:AE3919),D_SAV!AD3919),0)</f>
        <v>0</v>
      </c>
      <c r="AG3919" s="55">
        <f t="shared" si="1004"/>
        <v>0</v>
      </c>
      <c r="AH3919" s="55">
        <f t="shared" si="1005"/>
        <v>0</v>
      </c>
      <c r="AI3919" s="55">
        <f t="shared" si="1006"/>
        <v>0</v>
      </c>
      <c r="AJ3919" s="55">
        <f t="shared" si="1007"/>
        <v>0</v>
      </c>
      <c r="AK3919" s="55">
        <f t="shared" si="998"/>
        <v>0</v>
      </c>
      <c r="AL3919" s="55">
        <f t="shared" si="999"/>
        <v>0</v>
      </c>
      <c r="AM3919" s="55">
        <f t="shared" si="1000"/>
        <v>0</v>
      </c>
    </row>
    <row r="3920" spans="1:39" x14ac:dyDescent="0.25">
      <c r="A3920" s="47">
        <v>3916</v>
      </c>
      <c r="B3920" s="358" t="str">
        <f>IF(AND(E3920&lt;&gt;0,D3920&lt;&gt;0,F3920&lt;&gt;0),IF(C3920&lt;&gt;0,CONCATENATE(C3920,"-AGr",VLOOKUP(D3920,Listen!$A$2:$G$45,7,FALSE),"-",E3920,"-",F3920,),CONCATENATE("AGr",VLOOKUP(D3920,Listen!$A$2:$G$45,7,FALSE),"-",E3920,"-",F3920)),"keine vollständige ID")</f>
        <v>keine vollständige ID</v>
      </c>
      <c r="C3920" s="359">
        <f>'[2]III_SAV-Details_NB'!B3926</f>
        <v>0</v>
      </c>
      <c r="D3920" s="359">
        <f>'[2]III_SAV-Details_NB'!C3926</f>
        <v>0</v>
      </c>
      <c r="E3920" s="359">
        <v>2021</v>
      </c>
      <c r="F3920" s="490"/>
      <c r="G3920" s="281">
        <f>'[2]III_SAV-Details_NB'!X3926</f>
        <v>0</v>
      </c>
      <c r="H3920" s="281">
        <f t="shared" si="1001"/>
        <v>0</v>
      </c>
      <c r="I3920" s="281">
        <f>IF(con_EOGJahr=2025,'[2]III_SAV-Details_NB'!AA3926,IF(con_EOGJahr=2026,'[2]III_SAV-Details_NB'!AB3926,'[2]III_SAV-Details_NB'!AC3926))</f>
        <v>0</v>
      </c>
      <c r="J3920" s="282"/>
      <c r="K3920" s="282"/>
      <c r="L3920" s="282"/>
      <c r="M3920" s="282"/>
      <c r="N3920" s="282"/>
      <c r="O3920" s="282"/>
      <c r="P3920" s="52">
        <f t="shared" si="1002"/>
        <v>0</v>
      </c>
      <c r="Q3920" s="60"/>
      <c r="R3920" s="53">
        <f t="shared" si="993"/>
        <v>0</v>
      </c>
      <c r="S3920" s="59"/>
      <c r="T3920" s="61"/>
      <c r="U3920" s="342" t="str">
        <f t="shared" si="997"/>
        <v>k.A.</v>
      </c>
      <c r="V3920" s="343" t="str">
        <f t="shared" si="994"/>
        <v>k.A.</v>
      </c>
      <c r="W3920" s="343" t="str">
        <f>IFERROR(IF(OR($D3920="",$E3920=0,con_Ende=0),"k.A.",IF(VLOOKUP($D3920,rng_ND,5,0)="Nein",VLOOKUP($D3920,rng_ND,2,FALSE),MIN(VLOOKUP($D3920,rng_ND,2,FALSE),A_Stammdaten!$B$19-D_SAV!$E3920+1))),"k.A.")</f>
        <v>k.A.</v>
      </c>
      <c r="X3920" s="343" t="str">
        <f t="shared" si="995"/>
        <v>k.A.</v>
      </c>
      <c r="Y3920" s="62"/>
      <c r="Z3920" s="48">
        <f t="shared" si="996"/>
        <v>0</v>
      </c>
      <c r="AA3920" s="457"/>
      <c r="AB3920" s="55">
        <f t="shared" si="1003"/>
        <v>0</v>
      </c>
      <c r="AC3920" s="55">
        <f>IF(A_Stammdaten!$B$25="ja",D_SAV!AA3920,D_SAV!AB3920)</f>
        <v>0</v>
      </c>
      <c r="AD3920" s="478">
        <f>IF(AC3920=0,0,IF(U3920-(con_EOGJahr-D_SAV!E3920)&lt;=0,AC3920,AC3920/V3920))</f>
        <v>0</v>
      </c>
      <c r="AE3920" s="478">
        <f>IFERROR(IF(AND(VLOOKUP(D3920,rng_ND,5,FALSE)="Ja",D_SAV!T3920="degressiv"),D_SAV!AC3920*Y3920/100,0),0)</f>
        <v>0</v>
      </c>
      <c r="AF3920" s="55">
        <f>IFERROR(IF(VLOOKUP(D3920,rng_ND,5,FALSE)="Ja",MAX(D_SAV!AD3920:AE3920),D_SAV!AD3920),0)</f>
        <v>0</v>
      </c>
      <c r="AG3920" s="55">
        <f t="shared" si="1004"/>
        <v>0</v>
      </c>
      <c r="AH3920" s="55">
        <f t="shared" si="1005"/>
        <v>0</v>
      </c>
      <c r="AI3920" s="55">
        <f t="shared" si="1006"/>
        <v>0</v>
      </c>
      <c r="AJ3920" s="55">
        <f t="shared" si="1007"/>
        <v>0</v>
      </c>
      <c r="AK3920" s="55">
        <f t="shared" si="998"/>
        <v>0</v>
      </c>
      <c r="AL3920" s="55">
        <f t="shared" si="999"/>
        <v>0</v>
      </c>
      <c r="AM3920" s="55">
        <f t="shared" si="1000"/>
        <v>0</v>
      </c>
    </row>
    <row r="3921" spans="1:39" x14ac:dyDescent="0.25">
      <c r="A3921" s="47">
        <v>3917</v>
      </c>
      <c r="B3921" s="358" t="str">
        <f>IF(AND(E3921&lt;&gt;0,D3921&lt;&gt;0,F3921&lt;&gt;0),IF(C3921&lt;&gt;0,CONCATENATE(C3921,"-AGr",VLOOKUP(D3921,Listen!$A$2:$G$45,7,FALSE),"-",E3921,"-",F3921,),CONCATENATE("AGr",VLOOKUP(D3921,Listen!$A$2:$G$45,7,FALSE),"-",E3921,"-",F3921)),"keine vollständige ID")</f>
        <v>keine vollständige ID</v>
      </c>
      <c r="C3921" s="359">
        <f>'[2]III_SAV-Details_NB'!B3927</f>
        <v>0</v>
      </c>
      <c r="D3921" s="359">
        <f>'[2]III_SAV-Details_NB'!C3927</f>
        <v>0</v>
      </c>
      <c r="E3921" s="359">
        <f>'[2]III_SAV-Details_NB'!D3927</f>
        <v>0</v>
      </c>
      <c r="F3921" s="490"/>
      <c r="G3921" s="281">
        <f>'[2]III_SAV-Details_NB'!X3927</f>
        <v>0</v>
      </c>
      <c r="H3921" s="281">
        <f t="shared" si="1001"/>
        <v>0</v>
      </c>
      <c r="I3921" s="281">
        <f>IF(con_EOGJahr=2025,'[2]III_SAV-Details_NB'!AA3927,IF(con_EOGJahr=2026,'[2]III_SAV-Details_NB'!AB3927,'[2]III_SAV-Details_NB'!AC3927))</f>
        <v>0</v>
      </c>
      <c r="J3921" s="282"/>
      <c r="K3921" s="282"/>
      <c r="L3921" s="282"/>
      <c r="M3921" s="282"/>
      <c r="N3921" s="282"/>
      <c r="O3921" s="282"/>
      <c r="P3921" s="52">
        <f t="shared" si="1002"/>
        <v>0</v>
      </c>
      <c r="Q3921" s="60"/>
      <c r="R3921" s="53">
        <f t="shared" si="993"/>
        <v>0</v>
      </c>
      <c r="S3921" s="59"/>
      <c r="T3921" s="61"/>
      <c r="U3921" s="342" t="str">
        <f t="shared" si="997"/>
        <v>k.A.</v>
      </c>
      <c r="V3921" s="343" t="str">
        <f t="shared" si="994"/>
        <v>k.A.</v>
      </c>
      <c r="W3921" s="343" t="str">
        <f>IFERROR(IF(OR($D3921="",$E3921=0,con_Ende=0),"k.A.",IF(VLOOKUP($D3921,rng_ND,5,0)="Nein",VLOOKUP($D3921,rng_ND,2,FALSE),MIN(VLOOKUP($D3921,rng_ND,2,FALSE),A_Stammdaten!$B$19-D_SAV!$E3921+1))),"k.A.")</f>
        <v>k.A.</v>
      </c>
      <c r="X3921" s="343" t="str">
        <f t="shared" si="995"/>
        <v>k.A.</v>
      </c>
      <c r="Y3921" s="62"/>
      <c r="Z3921" s="48">
        <f t="shared" si="996"/>
        <v>0</v>
      </c>
      <c r="AA3921" s="457"/>
      <c r="AB3921" s="55">
        <f t="shared" si="1003"/>
        <v>0</v>
      </c>
      <c r="AC3921" s="55">
        <f>IF(A_Stammdaten!$B$25="ja",D_SAV!AA3921,D_SAV!AB3921)</f>
        <v>0</v>
      </c>
      <c r="AD3921" s="478">
        <f>IF(AC3921=0,0,IF(U3921-(con_EOGJahr-D_SAV!E3921)&lt;=0,AC3921,AC3921/V3921))</f>
        <v>0</v>
      </c>
      <c r="AE3921" s="478">
        <f>IFERROR(IF(AND(VLOOKUP(D3921,rng_ND,5,FALSE)="Ja",D_SAV!T3921="degressiv"),D_SAV!AC3921*Y3921/100,0),0)</f>
        <v>0</v>
      </c>
      <c r="AF3921" s="55">
        <f>IFERROR(IF(VLOOKUP(D3921,rng_ND,5,FALSE)="Ja",MAX(D_SAV!AD3921:AE3921),D_SAV!AD3921),0)</f>
        <v>0</v>
      </c>
      <c r="AG3921" s="55">
        <f t="shared" si="1004"/>
        <v>0</v>
      </c>
      <c r="AH3921" s="55">
        <f t="shared" si="1005"/>
        <v>0</v>
      </c>
      <c r="AI3921" s="55">
        <f t="shared" si="1006"/>
        <v>0</v>
      </c>
      <c r="AJ3921" s="55">
        <f t="shared" si="1007"/>
        <v>0</v>
      </c>
      <c r="AK3921" s="55">
        <f t="shared" si="998"/>
        <v>0</v>
      </c>
      <c r="AL3921" s="55">
        <f t="shared" si="999"/>
        <v>0</v>
      </c>
      <c r="AM3921" s="55">
        <f t="shared" si="1000"/>
        <v>0</v>
      </c>
    </row>
    <row r="3922" spans="1:39" x14ac:dyDescent="0.25">
      <c r="A3922" s="47">
        <v>3918</v>
      </c>
      <c r="B3922" s="358" t="str">
        <f>IF(AND(E3922&lt;&gt;0,D3922&lt;&gt;0,F3922&lt;&gt;0),IF(C3922&lt;&gt;0,CONCATENATE(C3922,"-AGr",VLOOKUP(D3922,Listen!$A$2:$G$45,7,FALSE),"-",E3922,"-",F3922,),CONCATENATE("AGr",VLOOKUP(D3922,Listen!$A$2:$G$45,7,FALSE),"-",E3922,"-",F3922)),"keine vollständige ID")</f>
        <v>keine vollständige ID</v>
      </c>
      <c r="C3922" s="359">
        <f>'[2]III_SAV-Details_NB'!B3928</f>
        <v>0</v>
      </c>
      <c r="D3922" s="359">
        <f>'[2]III_SAV-Details_NB'!C3928</f>
        <v>0</v>
      </c>
      <c r="E3922" s="359">
        <f>'[2]III_SAV-Details_NB'!D3928</f>
        <v>0</v>
      </c>
      <c r="F3922" s="490"/>
      <c r="G3922" s="281">
        <f>'[2]III_SAV-Details_NB'!X3928</f>
        <v>0</v>
      </c>
      <c r="H3922" s="281">
        <f t="shared" si="1001"/>
        <v>0</v>
      </c>
      <c r="I3922" s="281">
        <f>IF(con_EOGJahr=2025,'[2]III_SAV-Details_NB'!AA3928,IF(con_EOGJahr=2026,'[2]III_SAV-Details_NB'!AB3928,'[2]III_SAV-Details_NB'!AC3928))</f>
        <v>0</v>
      </c>
      <c r="J3922" s="282"/>
      <c r="K3922" s="282"/>
      <c r="L3922" s="282"/>
      <c r="M3922" s="282"/>
      <c r="N3922" s="282"/>
      <c r="O3922" s="282"/>
      <c r="P3922" s="52">
        <f t="shared" si="1002"/>
        <v>0</v>
      </c>
      <c r="Q3922" s="60"/>
      <c r="R3922" s="53">
        <f t="shared" ref="R3922:R3985" si="1008">P3922+Q3922</f>
        <v>0</v>
      </c>
      <c r="S3922" s="59"/>
      <c r="T3922" s="61"/>
      <c r="U3922" s="342" t="str">
        <f t="shared" si="997"/>
        <v>k.A.</v>
      </c>
      <c r="V3922" s="343" t="str">
        <f t="shared" ref="V3922:V3985" si="1009">IFERROR(IF(OR($D3922="",$E3922=0,con_Ende=0,$U3922=0),"k.A.",MAX($E3922-con_EOGJahr+$U3922,0)),"k.A.")</f>
        <v>k.A.</v>
      </c>
      <c r="W3922" s="343" t="str">
        <f>IFERROR(IF(OR($D3922="",$E3922=0,con_Ende=0),"k.A.",IF(VLOOKUP($D3922,rng_ND,5,0)="Nein",VLOOKUP($D3922,rng_ND,2,FALSE),MIN(VLOOKUP($D3922,rng_ND,2,FALSE),A_Stammdaten!$B$19-D_SAV!$E3922+1))),"k.A.")</f>
        <v>k.A.</v>
      </c>
      <c r="X3922" s="343" t="str">
        <f t="shared" ref="X3922:X3985" si="1010">IFERROR(IF(OR($D3922="",$E3922=0,con_Ende=0),"k.A.",VLOOKUP($D3922,rng_ND,3,FALSE)),"k.A.")</f>
        <v>k.A.</v>
      </c>
      <c r="Y3922" s="62"/>
      <c r="Z3922" s="48">
        <f t="shared" ref="Z3922:Z3985" si="1011">IF(AND($E3922&lt;2006,$E3922&lt;&gt;0),IFERROR(VLOOKUP($E3922,rng_Index,VLOOKUP($D3922,rng_ND,4,FALSE)+1,FALSE),1),)</f>
        <v>0</v>
      </c>
      <c r="AA3922" s="457"/>
      <c r="AB3922" s="55">
        <f t="shared" si="1003"/>
        <v>0</v>
      </c>
      <c r="AC3922" s="55">
        <f>IF(A_Stammdaten!$B$25="ja",D_SAV!AA3922,D_SAV!AB3922)</f>
        <v>0</v>
      </c>
      <c r="AD3922" s="478">
        <f>IF(AC3922=0,0,IF(U3922-(con_EOGJahr-D_SAV!E3922)&lt;=0,AC3922,AC3922/V3922))</f>
        <v>0</v>
      </c>
      <c r="AE3922" s="478">
        <f>IFERROR(IF(AND(VLOOKUP(D3922,rng_ND,5,FALSE)="Ja",D_SAV!T3922="degressiv"),D_SAV!AC3922*Y3922/100,0),0)</f>
        <v>0</v>
      </c>
      <c r="AF3922" s="55">
        <f>IFERROR(IF(VLOOKUP(D3922,rng_ND,5,FALSE)="Ja",MAX(D_SAV!AD3922:AE3922),D_SAV!AD3922),0)</f>
        <v>0</v>
      </c>
      <c r="AG3922" s="55">
        <f t="shared" si="1004"/>
        <v>0</v>
      </c>
      <c r="AH3922" s="55">
        <f t="shared" si="1005"/>
        <v>0</v>
      </c>
      <c r="AI3922" s="55">
        <f t="shared" si="1006"/>
        <v>0</v>
      </c>
      <c r="AJ3922" s="55">
        <f t="shared" si="1007"/>
        <v>0</v>
      </c>
      <c r="AK3922" s="55">
        <f t="shared" si="998"/>
        <v>0</v>
      </c>
      <c r="AL3922" s="55">
        <f t="shared" si="999"/>
        <v>0</v>
      </c>
      <c r="AM3922" s="55">
        <f t="shared" si="1000"/>
        <v>0</v>
      </c>
    </row>
    <row r="3923" spans="1:39" x14ac:dyDescent="0.25">
      <c r="A3923" s="47">
        <v>3919</v>
      </c>
      <c r="B3923" s="358" t="str">
        <f>IF(AND(E3923&lt;&gt;0,D3923&lt;&gt;0,F3923&lt;&gt;0),IF(C3923&lt;&gt;0,CONCATENATE(C3923,"-AGr",VLOOKUP(D3923,Listen!$A$2:$G$45,7,FALSE),"-",E3923,"-",F3923,),CONCATENATE("AGr",VLOOKUP(D3923,Listen!$A$2:$G$45,7,FALSE),"-",E3923,"-",F3923)),"keine vollständige ID")</f>
        <v>keine vollständige ID</v>
      </c>
      <c r="C3923" s="359">
        <f>'[2]III_SAV-Details_NB'!B3929</f>
        <v>0</v>
      </c>
      <c r="D3923" s="359">
        <f>'[2]III_SAV-Details_NB'!C3929</f>
        <v>0</v>
      </c>
      <c r="E3923" s="359">
        <f>'[2]III_SAV-Details_NB'!D3929</f>
        <v>0</v>
      </c>
      <c r="F3923" s="490"/>
      <c r="G3923" s="281">
        <f>'[2]III_SAV-Details_NB'!X3929</f>
        <v>0</v>
      </c>
      <c r="H3923" s="281">
        <f t="shared" si="1001"/>
        <v>0</v>
      </c>
      <c r="I3923" s="281">
        <f>IF(con_EOGJahr=2025,'[2]III_SAV-Details_NB'!AA3929,IF(con_EOGJahr=2026,'[2]III_SAV-Details_NB'!AB3929,'[2]III_SAV-Details_NB'!AC3929))</f>
        <v>0</v>
      </c>
      <c r="J3923" s="282"/>
      <c r="K3923" s="282"/>
      <c r="L3923" s="282"/>
      <c r="M3923" s="282"/>
      <c r="N3923" s="282"/>
      <c r="O3923" s="282"/>
      <c r="P3923" s="52">
        <f t="shared" si="1002"/>
        <v>0</v>
      </c>
      <c r="Q3923" s="60"/>
      <c r="R3923" s="53">
        <f t="shared" si="1008"/>
        <v>0</v>
      </c>
      <c r="S3923" s="59"/>
      <c r="T3923" s="61"/>
      <c r="U3923" s="342" t="str">
        <f t="shared" ref="U3923:U3986" si="1012">+W3923</f>
        <v>k.A.</v>
      </c>
      <c r="V3923" s="343" t="str">
        <f t="shared" si="1009"/>
        <v>k.A.</v>
      </c>
      <c r="W3923" s="343" t="str">
        <f>IFERROR(IF(OR($D3923="",$E3923=0,con_Ende=0),"k.A.",IF(VLOOKUP($D3923,rng_ND,5,0)="Nein",VLOOKUP($D3923,rng_ND,2,FALSE),MIN(VLOOKUP($D3923,rng_ND,2,FALSE),A_Stammdaten!$B$19-D_SAV!$E3923+1))),"k.A.")</f>
        <v>k.A.</v>
      </c>
      <c r="X3923" s="343" t="str">
        <f t="shared" si="1010"/>
        <v>k.A.</v>
      </c>
      <c r="Y3923" s="62"/>
      <c r="Z3923" s="48">
        <f t="shared" si="1011"/>
        <v>0</v>
      </c>
      <c r="AA3923" s="457"/>
      <c r="AB3923" s="55">
        <f t="shared" si="1003"/>
        <v>0</v>
      </c>
      <c r="AC3923" s="55">
        <f>IF(A_Stammdaten!$B$25="ja",D_SAV!AA3923,D_SAV!AB3923)</f>
        <v>0</v>
      </c>
      <c r="AD3923" s="478">
        <f>IF(AC3923=0,0,IF(U3923-(con_EOGJahr-D_SAV!E3923)&lt;=0,AC3923,AC3923/V3923))</f>
        <v>0</v>
      </c>
      <c r="AE3923" s="478">
        <f>IFERROR(IF(AND(VLOOKUP(D3923,rng_ND,5,FALSE)="Ja",D_SAV!T3923="degressiv"),D_SAV!AC3923*Y3923/100,0),0)</f>
        <v>0</v>
      </c>
      <c r="AF3923" s="55">
        <f>IFERROR(IF(VLOOKUP(D3923,rng_ND,5,FALSE)="Ja",MAX(D_SAV!AD3923:AE3923),D_SAV!AD3923),0)</f>
        <v>0</v>
      </c>
      <c r="AG3923" s="55">
        <f t="shared" si="1004"/>
        <v>0</v>
      </c>
      <c r="AH3923" s="55">
        <f t="shared" si="1005"/>
        <v>0</v>
      </c>
      <c r="AI3923" s="55">
        <f t="shared" si="1006"/>
        <v>0</v>
      </c>
      <c r="AJ3923" s="55">
        <f t="shared" si="1007"/>
        <v>0</v>
      </c>
      <c r="AK3923" s="55">
        <f t="shared" si="998"/>
        <v>0</v>
      </c>
      <c r="AL3923" s="55">
        <f t="shared" si="999"/>
        <v>0</v>
      </c>
      <c r="AM3923" s="55">
        <f t="shared" si="1000"/>
        <v>0</v>
      </c>
    </row>
    <row r="3924" spans="1:39" x14ac:dyDescent="0.25">
      <c r="A3924" s="47">
        <v>3920</v>
      </c>
      <c r="B3924" s="358" t="str">
        <f>IF(AND(E3924&lt;&gt;0,D3924&lt;&gt;0,F3924&lt;&gt;0),IF(C3924&lt;&gt;0,CONCATENATE(C3924,"-AGr",VLOOKUP(D3924,Listen!$A$2:$G$45,7,FALSE),"-",E3924,"-",F3924,),CONCATENATE("AGr",VLOOKUP(D3924,Listen!$A$2:$G$45,7,FALSE),"-",E3924,"-",F3924)),"keine vollständige ID")</f>
        <v>keine vollständige ID</v>
      </c>
      <c r="C3924" s="359">
        <f>'[2]III_SAV-Details_NB'!B3930</f>
        <v>0</v>
      </c>
      <c r="D3924" s="359">
        <f>'[2]III_SAV-Details_NB'!C3930</f>
        <v>0</v>
      </c>
      <c r="E3924" s="359">
        <f>'[2]III_SAV-Details_NB'!D3930</f>
        <v>0</v>
      </c>
      <c r="F3924" s="490"/>
      <c r="G3924" s="281">
        <f>'[2]III_SAV-Details_NB'!X3930</f>
        <v>0</v>
      </c>
      <c r="H3924" s="281">
        <f t="shared" si="1001"/>
        <v>0</v>
      </c>
      <c r="I3924" s="281">
        <f>IF(con_EOGJahr=2025,'[2]III_SAV-Details_NB'!AA3930,IF(con_EOGJahr=2026,'[2]III_SAV-Details_NB'!AB3930,'[2]III_SAV-Details_NB'!AC3930))</f>
        <v>0</v>
      </c>
      <c r="J3924" s="282"/>
      <c r="K3924" s="282"/>
      <c r="L3924" s="282"/>
      <c r="M3924" s="282"/>
      <c r="N3924" s="282"/>
      <c r="O3924" s="282"/>
      <c r="P3924" s="52">
        <f t="shared" si="1002"/>
        <v>0</v>
      </c>
      <c r="Q3924" s="60"/>
      <c r="R3924" s="53">
        <f t="shared" si="1008"/>
        <v>0</v>
      </c>
      <c r="S3924" s="59"/>
      <c r="T3924" s="61"/>
      <c r="U3924" s="342" t="str">
        <f t="shared" si="1012"/>
        <v>k.A.</v>
      </c>
      <c r="V3924" s="343" t="str">
        <f t="shared" si="1009"/>
        <v>k.A.</v>
      </c>
      <c r="W3924" s="343" t="str">
        <f>IFERROR(IF(OR($D3924="",$E3924=0,con_Ende=0),"k.A.",IF(VLOOKUP($D3924,rng_ND,5,0)="Nein",VLOOKUP($D3924,rng_ND,2,FALSE),MIN(VLOOKUP($D3924,rng_ND,2,FALSE),A_Stammdaten!$B$19-D_SAV!$E3924+1))),"k.A.")</f>
        <v>k.A.</v>
      </c>
      <c r="X3924" s="343" t="str">
        <f t="shared" si="1010"/>
        <v>k.A.</v>
      </c>
      <c r="Y3924" s="62"/>
      <c r="Z3924" s="48">
        <f t="shared" si="1011"/>
        <v>0</v>
      </c>
      <c r="AA3924" s="457"/>
      <c r="AB3924" s="55">
        <f t="shared" si="1003"/>
        <v>0</v>
      </c>
      <c r="AC3924" s="55">
        <f>IF(A_Stammdaten!$B$25="ja",D_SAV!AA3924,D_SAV!AB3924)</f>
        <v>0</v>
      </c>
      <c r="AD3924" s="478">
        <f>IF(AC3924=0,0,IF(U3924-(con_EOGJahr-D_SAV!E3924)&lt;=0,AC3924,AC3924/V3924))</f>
        <v>0</v>
      </c>
      <c r="AE3924" s="478">
        <f>IFERROR(IF(AND(VLOOKUP(D3924,rng_ND,5,FALSE)="Ja",D_SAV!T3924="degressiv"),D_SAV!AC3924*Y3924/100,0),0)</f>
        <v>0</v>
      </c>
      <c r="AF3924" s="55">
        <f>IFERROR(IF(VLOOKUP(D3924,rng_ND,5,FALSE)="Ja",MAX(D_SAV!AD3924:AE3924),D_SAV!AD3924),0)</f>
        <v>0</v>
      </c>
      <c r="AG3924" s="55">
        <f t="shared" si="1004"/>
        <v>0</v>
      </c>
      <c r="AH3924" s="55">
        <f t="shared" si="1005"/>
        <v>0</v>
      </c>
      <c r="AI3924" s="55">
        <f t="shared" si="1006"/>
        <v>0</v>
      </c>
      <c r="AJ3924" s="55">
        <f t="shared" si="1007"/>
        <v>0</v>
      </c>
      <c r="AK3924" s="55">
        <f t="shared" si="998"/>
        <v>0</v>
      </c>
      <c r="AL3924" s="55">
        <f t="shared" si="999"/>
        <v>0</v>
      </c>
      <c r="AM3924" s="55">
        <f t="shared" si="1000"/>
        <v>0</v>
      </c>
    </row>
    <row r="3925" spans="1:39" x14ac:dyDescent="0.25">
      <c r="A3925" s="47">
        <v>3921</v>
      </c>
      <c r="B3925" s="358" t="str">
        <f>IF(AND(E3925&lt;&gt;0,D3925&lt;&gt;0,F3925&lt;&gt;0),IF(C3925&lt;&gt;0,CONCATENATE(C3925,"-AGr",VLOOKUP(D3925,Listen!$A$2:$G$45,7,FALSE),"-",E3925,"-",F3925,),CONCATENATE("AGr",VLOOKUP(D3925,Listen!$A$2:$G$45,7,FALSE),"-",E3925,"-",F3925)),"keine vollständige ID")</f>
        <v>keine vollständige ID</v>
      </c>
      <c r="C3925" s="359">
        <f>'[2]III_SAV-Details_NB'!B3931</f>
        <v>0</v>
      </c>
      <c r="D3925" s="359">
        <f>'[2]III_SAV-Details_NB'!C3931</f>
        <v>0</v>
      </c>
      <c r="E3925" s="359">
        <f>'[2]III_SAV-Details_NB'!D3931</f>
        <v>0</v>
      </c>
      <c r="F3925" s="490"/>
      <c r="G3925" s="281">
        <f>'[2]III_SAV-Details_NB'!X3931</f>
        <v>0</v>
      </c>
      <c r="H3925" s="281">
        <f t="shared" si="1001"/>
        <v>0</v>
      </c>
      <c r="I3925" s="281">
        <f>IF(con_EOGJahr=2025,'[2]III_SAV-Details_NB'!AA3931,IF(con_EOGJahr=2026,'[2]III_SAV-Details_NB'!AB3931,'[2]III_SAV-Details_NB'!AC3931))</f>
        <v>0</v>
      </c>
      <c r="J3925" s="282"/>
      <c r="K3925" s="282"/>
      <c r="L3925" s="282"/>
      <c r="M3925" s="282"/>
      <c r="N3925" s="282"/>
      <c r="O3925" s="282"/>
      <c r="P3925" s="52">
        <f t="shared" si="1002"/>
        <v>0</v>
      </c>
      <c r="Q3925" s="60"/>
      <c r="R3925" s="53">
        <f t="shared" si="1008"/>
        <v>0</v>
      </c>
      <c r="S3925" s="59"/>
      <c r="T3925" s="61"/>
      <c r="U3925" s="342" t="str">
        <f t="shared" si="1012"/>
        <v>k.A.</v>
      </c>
      <c r="V3925" s="343" t="str">
        <f t="shared" si="1009"/>
        <v>k.A.</v>
      </c>
      <c r="W3925" s="343" t="str">
        <f>IFERROR(IF(OR($D3925="",$E3925=0,con_Ende=0),"k.A.",IF(VLOOKUP($D3925,rng_ND,5,0)="Nein",VLOOKUP($D3925,rng_ND,2,FALSE),MIN(VLOOKUP($D3925,rng_ND,2,FALSE),A_Stammdaten!$B$19-D_SAV!$E3925+1))),"k.A.")</f>
        <v>k.A.</v>
      </c>
      <c r="X3925" s="343" t="str">
        <f t="shared" si="1010"/>
        <v>k.A.</v>
      </c>
      <c r="Y3925" s="62"/>
      <c r="Z3925" s="48">
        <f t="shared" si="1011"/>
        <v>0</v>
      </c>
      <c r="AA3925" s="457"/>
      <c r="AB3925" s="55">
        <f t="shared" si="1003"/>
        <v>0</v>
      </c>
      <c r="AC3925" s="55">
        <f>IF(A_Stammdaten!$B$25="ja",D_SAV!AA3925,D_SAV!AB3925)</f>
        <v>0</v>
      </c>
      <c r="AD3925" s="478">
        <f>IF(AC3925=0,0,IF(U3925-(con_EOGJahr-D_SAV!E3925)&lt;=0,AC3925,AC3925/V3925))</f>
        <v>0</v>
      </c>
      <c r="AE3925" s="478">
        <f>IFERROR(IF(AND(VLOOKUP(D3925,rng_ND,5,FALSE)="Ja",D_SAV!T3925="degressiv"),D_SAV!AC3925*Y3925/100,0),0)</f>
        <v>0</v>
      </c>
      <c r="AF3925" s="55">
        <f>IFERROR(IF(VLOOKUP(D3925,rng_ND,5,FALSE)="Ja",MAX(D_SAV!AD3925:AE3925),D_SAV!AD3925),0)</f>
        <v>0</v>
      </c>
      <c r="AG3925" s="55">
        <f t="shared" si="1004"/>
        <v>0</v>
      </c>
      <c r="AH3925" s="55">
        <f t="shared" si="1005"/>
        <v>0</v>
      </c>
      <c r="AI3925" s="55">
        <f t="shared" si="1006"/>
        <v>0</v>
      </c>
      <c r="AJ3925" s="55">
        <f t="shared" si="1007"/>
        <v>0</v>
      </c>
      <c r="AK3925" s="55">
        <f t="shared" si="998"/>
        <v>0</v>
      </c>
      <c r="AL3925" s="55">
        <f t="shared" si="999"/>
        <v>0</v>
      </c>
      <c r="AM3925" s="55">
        <f t="shared" si="1000"/>
        <v>0</v>
      </c>
    </row>
    <row r="3926" spans="1:39" x14ac:dyDescent="0.25">
      <c r="A3926" s="47">
        <v>3922</v>
      </c>
      <c r="B3926" s="358" t="str">
        <f>IF(AND(E3926&lt;&gt;0,D3926&lt;&gt;0,F3926&lt;&gt;0),IF(C3926&lt;&gt;0,CONCATENATE(C3926,"-AGr",VLOOKUP(D3926,Listen!$A$2:$G$45,7,FALSE),"-",E3926,"-",F3926,),CONCATENATE("AGr",VLOOKUP(D3926,Listen!$A$2:$G$45,7,FALSE),"-",E3926,"-",F3926)),"keine vollständige ID")</f>
        <v>keine vollständige ID</v>
      </c>
      <c r="C3926" s="359">
        <f>'[2]III_SAV-Details_NB'!B3932</f>
        <v>0</v>
      </c>
      <c r="D3926" s="359">
        <f>'[2]III_SAV-Details_NB'!C3932</f>
        <v>0</v>
      </c>
      <c r="E3926" s="359">
        <f>'[2]III_SAV-Details_NB'!D3932</f>
        <v>0</v>
      </c>
      <c r="F3926" s="490"/>
      <c r="G3926" s="281">
        <f>'[2]III_SAV-Details_NB'!X3932</f>
        <v>0</v>
      </c>
      <c r="H3926" s="281">
        <f t="shared" si="1001"/>
        <v>0</v>
      </c>
      <c r="I3926" s="281">
        <f>IF(con_EOGJahr=2025,'[2]III_SAV-Details_NB'!AA3932,IF(con_EOGJahr=2026,'[2]III_SAV-Details_NB'!AB3932,'[2]III_SAV-Details_NB'!AC3932))</f>
        <v>0</v>
      </c>
      <c r="J3926" s="282"/>
      <c r="K3926" s="282"/>
      <c r="L3926" s="282"/>
      <c r="M3926" s="282"/>
      <c r="N3926" s="282"/>
      <c r="O3926" s="282"/>
      <c r="P3926" s="52">
        <f t="shared" si="1002"/>
        <v>0</v>
      </c>
      <c r="Q3926" s="60"/>
      <c r="R3926" s="53">
        <f t="shared" si="1008"/>
        <v>0</v>
      </c>
      <c r="S3926" s="59"/>
      <c r="T3926" s="61"/>
      <c r="U3926" s="342" t="str">
        <f t="shared" si="1012"/>
        <v>k.A.</v>
      </c>
      <c r="V3926" s="343" t="str">
        <f t="shared" si="1009"/>
        <v>k.A.</v>
      </c>
      <c r="W3926" s="343" t="str">
        <f>IFERROR(IF(OR($D3926="",$E3926=0,con_Ende=0),"k.A.",IF(VLOOKUP($D3926,rng_ND,5,0)="Nein",VLOOKUP($D3926,rng_ND,2,FALSE),MIN(VLOOKUP($D3926,rng_ND,2,FALSE),A_Stammdaten!$B$19-D_SAV!$E3926+1))),"k.A.")</f>
        <v>k.A.</v>
      </c>
      <c r="X3926" s="343" t="str">
        <f t="shared" si="1010"/>
        <v>k.A.</v>
      </c>
      <c r="Y3926" s="62"/>
      <c r="Z3926" s="48">
        <f t="shared" si="1011"/>
        <v>0</v>
      </c>
      <c r="AA3926" s="457"/>
      <c r="AB3926" s="55">
        <f t="shared" si="1003"/>
        <v>0</v>
      </c>
      <c r="AC3926" s="55">
        <f>IF(A_Stammdaten!$B$25="ja",D_SAV!AA3926,D_SAV!AB3926)</f>
        <v>0</v>
      </c>
      <c r="AD3926" s="478">
        <f>IF(AC3926=0,0,IF(U3926-(con_EOGJahr-D_SAV!E3926)&lt;=0,AC3926,AC3926/V3926))</f>
        <v>0</v>
      </c>
      <c r="AE3926" s="478">
        <f>IFERROR(IF(AND(VLOOKUP(D3926,rng_ND,5,FALSE)="Ja",D_SAV!T3926="degressiv"),D_SAV!AC3926*Y3926/100,0),0)</f>
        <v>0</v>
      </c>
      <c r="AF3926" s="55">
        <f>IFERROR(IF(VLOOKUP(D3926,rng_ND,5,FALSE)="Ja",MAX(D_SAV!AD3926:AE3926),D_SAV!AD3926),0)</f>
        <v>0</v>
      </c>
      <c r="AG3926" s="55">
        <f t="shared" si="1004"/>
        <v>0</v>
      </c>
      <c r="AH3926" s="55">
        <f t="shared" si="1005"/>
        <v>0</v>
      </c>
      <c r="AI3926" s="55">
        <f t="shared" si="1006"/>
        <v>0</v>
      </c>
      <c r="AJ3926" s="55">
        <f t="shared" si="1007"/>
        <v>0</v>
      </c>
      <c r="AK3926" s="55">
        <f t="shared" si="998"/>
        <v>0</v>
      </c>
      <c r="AL3926" s="55">
        <f t="shared" si="999"/>
        <v>0</v>
      </c>
      <c r="AM3926" s="55">
        <f t="shared" si="1000"/>
        <v>0</v>
      </c>
    </row>
    <row r="3927" spans="1:39" x14ac:dyDescent="0.25">
      <c r="A3927" s="47">
        <v>3923</v>
      </c>
      <c r="B3927" s="358" t="str">
        <f>IF(AND(E3927&lt;&gt;0,D3927&lt;&gt;0,F3927&lt;&gt;0),IF(C3927&lt;&gt;0,CONCATENATE(C3927,"-AGr",VLOOKUP(D3927,Listen!$A$2:$G$45,7,FALSE),"-",E3927,"-",F3927,),CONCATENATE("AGr",VLOOKUP(D3927,Listen!$A$2:$G$45,7,FALSE),"-",E3927,"-",F3927)),"keine vollständige ID")</f>
        <v>keine vollständige ID</v>
      </c>
      <c r="C3927" s="359">
        <f>'[2]III_SAV-Details_NB'!B3933</f>
        <v>0</v>
      </c>
      <c r="D3927" s="359">
        <f>'[2]III_SAV-Details_NB'!C3933</f>
        <v>0</v>
      </c>
      <c r="E3927" s="359">
        <f>'[2]III_SAV-Details_NB'!D3933</f>
        <v>0</v>
      </c>
      <c r="F3927" s="490"/>
      <c r="G3927" s="281">
        <f>'[2]III_SAV-Details_NB'!X3933</f>
        <v>0</v>
      </c>
      <c r="H3927" s="281">
        <f t="shared" si="1001"/>
        <v>0</v>
      </c>
      <c r="I3927" s="281">
        <f>IF(con_EOGJahr=2025,'[2]III_SAV-Details_NB'!AA3933,IF(con_EOGJahr=2026,'[2]III_SAV-Details_NB'!AB3933,'[2]III_SAV-Details_NB'!AC3933))</f>
        <v>0</v>
      </c>
      <c r="J3927" s="282"/>
      <c r="K3927" s="282"/>
      <c r="L3927" s="282"/>
      <c r="M3927" s="282"/>
      <c r="N3927" s="282"/>
      <c r="O3927" s="282"/>
      <c r="P3927" s="52">
        <f t="shared" si="1002"/>
        <v>0</v>
      </c>
      <c r="Q3927" s="60"/>
      <c r="R3927" s="53">
        <f t="shared" si="1008"/>
        <v>0</v>
      </c>
      <c r="S3927" s="59"/>
      <c r="T3927" s="61"/>
      <c r="U3927" s="342" t="str">
        <f t="shared" si="1012"/>
        <v>k.A.</v>
      </c>
      <c r="V3927" s="343" t="str">
        <f t="shared" si="1009"/>
        <v>k.A.</v>
      </c>
      <c r="W3927" s="343" t="str">
        <f>IFERROR(IF(OR($D3927="",$E3927=0,con_Ende=0),"k.A.",IF(VLOOKUP($D3927,rng_ND,5,0)="Nein",VLOOKUP($D3927,rng_ND,2,FALSE),MIN(VLOOKUP($D3927,rng_ND,2,FALSE),A_Stammdaten!$B$19-D_SAV!$E3927+1))),"k.A.")</f>
        <v>k.A.</v>
      </c>
      <c r="X3927" s="343" t="str">
        <f t="shared" si="1010"/>
        <v>k.A.</v>
      </c>
      <c r="Y3927" s="62"/>
      <c r="Z3927" s="48">
        <f t="shared" si="1011"/>
        <v>0</v>
      </c>
      <c r="AA3927" s="457"/>
      <c r="AB3927" s="55">
        <f t="shared" si="1003"/>
        <v>0</v>
      </c>
      <c r="AC3927" s="55">
        <f>IF(A_Stammdaten!$B$25="ja",D_SAV!AA3927,D_SAV!AB3927)</f>
        <v>0</v>
      </c>
      <c r="AD3927" s="478">
        <f>IF(AC3927=0,0,IF(U3927-(con_EOGJahr-D_SAV!E3927)&lt;=0,AC3927,AC3927/V3927))</f>
        <v>0</v>
      </c>
      <c r="AE3927" s="478">
        <f>IFERROR(IF(AND(VLOOKUP(D3927,rng_ND,5,FALSE)="Ja",D_SAV!T3927="degressiv"),D_SAV!AC3927*Y3927/100,0),0)</f>
        <v>0</v>
      </c>
      <c r="AF3927" s="55">
        <f>IFERROR(IF(VLOOKUP(D3927,rng_ND,5,FALSE)="Ja",MAX(D_SAV!AD3927:AE3927),D_SAV!AD3927),0)</f>
        <v>0</v>
      </c>
      <c r="AG3927" s="55">
        <f t="shared" si="1004"/>
        <v>0</v>
      </c>
      <c r="AH3927" s="55">
        <f t="shared" si="1005"/>
        <v>0</v>
      </c>
      <c r="AI3927" s="55">
        <f t="shared" si="1006"/>
        <v>0</v>
      </c>
      <c r="AJ3927" s="55">
        <f t="shared" si="1007"/>
        <v>0</v>
      </c>
      <c r="AK3927" s="55">
        <f t="shared" si="998"/>
        <v>0</v>
      </c>
      <c r="AL3927" s="55">
        <f t="shared" si="999"/>
        <v>0</v>
      </c>
      <c r="AM3927" s="55">
        <f t="shared" si="1000"/>
        <v>0</v>
      </c>
    </row>
    <row r="3928" spans="1:39" x14ac:dyDescent="0.25">
      <c r="A3928" s="47">
        <v>3924</v>
      </c>
      <c r="B3928" s="358" t="str">
        <f>IF(AND(E3928&lt;&gt;0,D3928&lt;&gt;0,F3928&lt;&gt;0),IF(C3928&lt;&gt;0,CONCATENATE(C3928,"-AGr",VLOOKUP(D3928,Listen!$A$2:$G$45,7,FALSE),"-",E3928,"-",F3928,),CONCATENATE("AGr",VLOOKUP(D3928,Listen!$A$2:$G$45,7,FALSE),"-",E3928,"-",F3928)),"keine vollständige ID")</f>
        <v>keine vollständige ID</v>
      </c>
      <c r="C3928" s="359">
        <f>'[2]III_SAV-Details_NB'!B3934</f>
        <v>0</v>
      </c>
      <c r="D3928" s="359">
        <f>'[2]III_SAV-Details_NB'!C3934</f>
        <v>0</v>
      </c>
      <c r="E3928" s="359">
        <f>'[2]III_SAV-Details_NB'!D3934</f>
        <v>0</v>
      </c>
      <c r="F3928" s="490"/>
      <c r="G3928" s="281">
        <f>'[2]III_SAV-Details_NB'!X3934</f>
        <v>0</v>
      </c>
      <c r="H3928" s="281">
        <f t="shared" si="1001"/>
        <v>0</v>
      </c>
      <c r="I3928" s="281">
        <f>IF(con_EOGJahr=2025,'[2]III_SAV-Details_NB'!AA3934,IF(con_EOGJahr=2026,'[2]III_SAV-Details_NB'!AB3934,'[2]III_SAV-Details_NB'!AC3934))</f>
        <v>0</v>
      </c>
      <c r="J3928" s="282"/>
      <c r="K3928" s="282"/>
      <c r="L3928" s="282"/>
      <c r="M3928" s="282"/>
      <c r="N3928" s="282"/>
      <c r="O3928" s="282"/>
      <c r="P3928" s="52">
        <f t="shared" si="1002"/>
        <v>0</v>
      </c>
      <c r="Q3928" s="60"/>
      <c r="R3928" s="53">
        <f t="shared" si="1008"/>
        <v>0</v>
      </c>
      <c r="S3928" s="59"/>
      <c r="T3928" s="61"/>
      <c r="U3928" s="342" t="str">
        <f t="shared" si="1012"/>
        <v>k.A.</v>
      </c>
      <c r="V3928" s="343" t="str">
        <f t="shared" si="1009"/>
        <v>k.A.</v>
      </c>
      <c r="W3928" s="343" t="str">
        <f>IFERROR(IF(OR($D3928="",$E3928=0,con_Ende=0),"k.A.",IF(VLOOKUP($D3928,rng_ND,5,0)="Nein",VLOOKUP($D3928,rng_ND,2,FALSE),MIN(VLOOKUP($D3928,rng_ND,2,FALSE),A_Stammdaten!$B$19-D_SAV!$E3928+1))),"k.A.")</f>
        <v>k.A.</v>
      </c>
      <c r="X3928" s="343" t="str">
        <f t="shared" si="1010"/>
        <v>k.A.</v>
      </c>
      <c r="Y3928" s="62"/>
      <c r="Z3928" s="48">
        <f t="shared" si="1011"/>
        <v>0</v>
      </c>
      <c r="AA3928" s="457"/>
      <c r="AB3928" s="55">
        <f t="shared" si="1003"/>
        <v>0</v>
      </c>
      <c r="AC3928" s="55">
        <f>IF(A_Stammdaten!$B$25="ja",D_SAV!AA3928,D_SAV!AB3928)</f>
        <v>0</v>
      </c>
      <c r="AD3928" s="478">
        <f>IF(AC3928=0,0,IF(U3928-(con_EOGJahr-D_SAV!E3928)&lt;=0,AC3928,AC3928/V3928))</f>
        <v>0</v>
      </c>
      <c r="AE3928" s="478">
        <f>IFERROR(IF(AND(VLOOKUP(D3928,rng_ND,5,FALSE)="Ja",D_SAV!T3928="degressiv"),D_SAV!AC3928*Y3928/100,0),0)</f>
        <v>0</v>
      </c>
      <c r="AF3928" s="55">
        <f>IFERROR(IF(VLOOKUP(D3928,rng_ND,5,FALSE)="Ja",MAX(D_SAV!AD3928:AE3928),D_SAV!AD3928),0)</f>
        <v>0</v>
      </c>
      <c r="AG3928" s="55">
        <f t="shared" si="1004"/>
        <v>0</v>
      </c>
      <c r="AH3928" s="55">
        <f t="shared" si="1005"/>
        <v>0</v>
      </c>
      <c r="AI3928" s="55">
        <f t="shared" si="1006"/>
        <v>0</v>
      </c>
      <c r="AJ3928" s="55">
        <f t="shared" si="1007"/>
        <v>0</v>
      </c>
      <c r="AK3928" s="55">
        <f t="shared" si="998"/>
        <v>0</v>
      </c>
      <c r="AL3928" s="55">
        <f t="shared" si="999"/>
        <v>0</v>
      </c>
      <c r="AM3928" s="55">
        <f t="shared" si="1000"/>
        <v>0</v>
      </c>
    </row>
    <row r="3929" spans="1:39" x14ac:dyDescent="0.25">
      <c r="A3929" s="47">
        <v>3925</v>
      </c>
      <c r="B3929" s="358" t="str">
        <f>IF(AND(E3929&lt;&gt;0,D3929&lt;&gt;0,F3929&lt;&gt;0),IF(C3929&lt;&gt;0,CONCATENATE(C3929,"-AGr",VLOOKUP(D3929,Listen!$A$2:$G$45,7,FALSE),"-",E3929,"-",F3929,),CONCATENATE("AGr",VLOOKUP(D3929,Listen!$A$2:$G$45,7,FALSE),"-",E3929,"-",F3929)),"keine vollständige ID")</f>
        <v>keine vollständige ID</v>
      </c>
      <c r="C3929" s="359">
        <f>'[2]III_SAV-Details_NB'!B3935</f>
        <v>0</v>
      </c>
      <c r="D3929" s="359">
        <f>'[2]III_SAV-Details_NB'!C3935</f>
        <v>0</v>
      </c>
      <c r="E3929" s="359">
        <f>'[2]III_SAV-Details_NB'!D3935</f>
        <v>0</v>
      </c>
      <c r="F3929" s="490"/>
      <c r="G3929" s="281">
        <f>'[2]III_SAV-Details_NB'!X3935</f>
        <v>0</v>
      </c>
      <c r="H3929" s="281">
        <f t="shared" si="1001"/>
        <v>0</v>
      </c>
      <c r="I3929" s="281">
        <f>IF(con_EOGJahr=2025,'[2]III_SAV-Details_NB'!AA3935,IF(con_EOGJahr=2026,'[2]III_SAV-Details_NB'!AB3935,'[2]III_SAV-Details_NB'!AC3935))</f>
        <v>0</v>
      </c>
      <c r="J3929" s="282"/>
      <c r="K3929" s="282"/>
      <c r="L3929" s="282"/>
      <c r="M3929" s="282"/>
      <c r="N3929" s="282"/>
      <c r="O3929" s="282"/>
      <c r="P3929" s="52">
        <f t="shared" si="1002"/>
        <v>0</v>
      </c>
      <c r="Q3929" s="60"/>
      <c r="R3929" s="53">
        <f t="shared" si="1008"/>
        <v>0</v>
      </c>
      <c r="S3929" s="59"/>
      <c r="T3929" s="61"/>
      <c r="U3929" s="342" t="str">
        <f t="shared" si="1012"/>
        <v>k.A.</v>
      </c>
      <c r="V3929" s="343" t="str">
        <f t="shared" si="1009"/>
        <v>k.A.</v>
      </c>
      <c r="W3929" s="343" t="str">
        <f>IFERROR(IF(OR($D3929="",$E3929=0,con_Ende=0),"k.A.",IF(VLOOKUP($D3929,rng_ND,5,0)="Nein",VLOOKUP($D3929,rng_ND,2,FALSE),MIN(VLOOKUP($D3929,rng_ND,2,FALSE),A_Stammdaten!$B$19-D_SAV!$E3929+1))),"k.A.")</f>
        <v>k.A.</v>
      </c>
      <c r="X3929" s="343" t="str">
        <f t="shared" si="1010"/>
        <v>k.A.</v>
      </c>
      <c r="Y3929" s="62"/>
      <c r="Z3929" s="48">
        <f t="shared" si="1011"/>
        <v>0</v>
      </c>
      <c r="AA3929" s="457"/>
      <c r="AB3929" s="55">
        <f t="shared" si="1003"/>
        <v>0</v>
      </c>
      <c r="AC3929" s="55">
        <f>IF(A_Stammdaten!$B$25="ja",D_SAV!AA3929,D_SAV!AB3929)</f>
        <v>0</v>
      </c>
      <c r="AD3929" s="478">
        <f>IF(AC3929=0,0,IF(U3929-(con_EOGJahr-D_SAV!E3929)&lt;=0,AC3929,AC3929/V3929))</f>
        <v>0</v>
      </c>
      <c r="AE3929" s="478">
        <f>IFERROR(IF(AND(VLOOKUP(D3929,rng_ND,5,FALSE)="Ja",D_SAV!T3929="degressiv"),D_SAV!AC3929*Y3929/100,0),0)</f>
        <v>0</v>
      </c>
      <c r="AF3929" s="55">
        <f>IFERROR(IF(VLOOKUP(D3929,rng_ND,5,FALSE)="Ja",MAX(D_SAV!AD3929:AE3929),D_SAV!AD3929),0)</f>
        <v>0</v>
      </c>
      <c r="AG3929" s="55">
        <f t="shared" si="1004"/>
        <v>0</v>
      </c>
      <c r="AH3929" s="55">
        <f t="shared" si="1005"/>
        <v>0</v>
      </c>
      <c r="AI3929" s="55">
        <f t="shared" si="1006"/>
        <v>0</v>
      </c>
      <c r="AJ3929" s="55">
        <f t="shared" si="1007"/>
        <v>0</v>
      </c>
      <c r="AK3929" s="55">
        <f t="shared" si="998"/>
        <v>0</v>
      </c>
      <c r="AL3929" s="55">
        <f t="shared" si="999"/>
        <v>0</v>
      </c>
      <c r="AM3929" s="55">
        <f t="shared" si="1000"/>
        <v>0</v>
      </c>
    </row>
    <row r="3930" spans="1:39" x14ac:dyDescent="0.25">
      <c r="A3930" s="47">
        <v>3926</v>
      </c>
      <c r="B3930" s="358" t="str">
        <f>IF(AND(E3930&lt;&gt;0,D3930&lt;&gt;0,F3930&lt;&gt;0),IF(C3930&lt;&gt;0,CONCATENATE(C3930,"-AGr",VLOOKUP(D3930,Listen!$A$2:$G$45,7,FALSE),"-",E3930,"-",F3930,),CONCATENATE("AGr",VLOOKUP(D3930,Listen!$A$2:$G$45,7,FALSE),"-",E3930,"-",F3930)),"keine vollständige ID")</f>
        <v>keine vollständige ID</v>
      </c>
      <c r="C3930" s="359">
        <f>'[2]III_SAV-Details_NB'!B3936</f>
        <v>0</v>
      </c>
      <c r="D3930" s="359">
        <f>'[2]III_SAV-Details_NB'!C3936</f>
        <v>0</v>
      </c>
      <c r="E3930" s="359">
        <f>'[2]III_SAV-Details_NB'!D3936</f>
        <v>0</v>
      </c>
      <c r="F3930" s="490"/>
      <c r="G3930" s="281">
        <f>'[2]III_SAV-Details_NB'!X3936</f>
        <v>0</v>
      </c>
      <c r="H3930" s="281">
        <f t="shared" si="1001"/>
        <v>0</v>
      </c>
      <c r="I3930" s="281">
        <f>IF(con_EOGJahr=2025,'[2]III_SAV-Details_NB'!AA3936,IF(con_EOGJahr=2026,'[2]III_SAV-Details_NB'!AB3936,'[2]III_SAV-Details_NB'!AC3936))</f>
        <v>0</v>
      </c>
      <c r="J3930" s="282"/>
      <c r="K3930" s="282"/>
      <c r="L3930" s="282"/>
      <c r="M3930" s="282"/>
      <c r="N3930" s="282"/>
      <c r="O3930" s="282"/>
      <c r="P3930" s="52">
        <f t="shared" si="1002"/>
        <v>0</v>
      </c>
      <c r="Q3930" s="60"/>
      <c r="R3930" s="53">
        <f t="shared" si="1008"/>
        <v>0</v>
      </c>
      <c r="S3930" s="59"/>
      <c r="T3930" s="61"/>
      <c r="U3930" s="342" t="str">
        <f t="shared" si="1012"/>
        <v>k.A.</v>
      </c>
      <c r="V3930" s="343" t="str">
        <f t="shared" si="1009"/>
        <v>k.A.</v>
      </c>
      <c r="W3930" s="343" t="str">
        <f>IFERROR(IF(OR($D3930="",$E3930=0,con_Ende=0),"k.A.",IF(VLOOKUP($D3930,rng_ND,5,0)="Nein",VLOOKUP($D3930,rng_ND,2,FALSE),MIN(VLOOKUP($D3930,rng_ND,2,FALSE),A_Stammdaten!$B$19-D_SAV!$E3930+1))),"k.A.")</f>
        <v>k.A.</v>
      </c>
      <c r="X3930" s="343" t="str">
        <f t="shared" si="1010"/>
        <v>k.A.</v>
      </c>
      <c r="Y3930" s="62"/>
      <c r="Z3930" s="48">
        <f t="shared" si="1011"/>
        <v>0</v>
      </c>
      <c r="AA3930" s="457"/>
      <c r="AB3930" s="55">
        <f t="shared" si="1003"/>
        <v>0</v>
      </c>
      <c r="AC3930" s="55">
        <f>IF(A_Stammdaten!$B$25="ja",D_SAV!AA3930,D_SAV!AB3930)</f>
        <v>0</v>
      </c>
      <c r="AD3930" s="478">
        <f>IF(AC3930=0,0,IF(U3930-(con_EOGJahr-D_SAV!E3930)&lt;=0,AC3930,AC3930/V3930))</f>
        <v>0</v>
      </c>
      <c r="AE3930" s="478">
        <f>IFERROR(IF(AND(VLOOKUP(D3930,rng_ND,5,FALSE)="Ja",D_SAV!T3930="degressiv"),D_SAV!AC3930*Y3930/100,0),0)</f>
        <v>0</v>
      </c>
      <c r="AF3930" s="55">
        <f>IFERROR(IF(VLOOKUP(D3930,rng_ND,5,FALSE)="Ja",MAX(D_SAV!AD3930:AE3930),D_SAV!AD3930),0)</f>
        <v>0</v>
      </c>
      <c r="AG3930" s="55">
        <f t="shared" si="1004"/>
        <v>0</v>
      </c>
      <c r="AH3930" s="55">
        <f t="shared" si="1005"/>
        <v>0</v>
      </c>
      <c r="AI3930" s="55">
        <f t="shared" si="1006"/>
        <v>0</v>
      </c>
      <c r="AJ3930" s="55">
        <f t="shared" si="1007"/>
        <v>0</v>
      </c>
      <c r="AK3930" s="55">
        <f t="shared" si="998"/>
        <v>0</v>
      </c>
      <c r="AL3930" s="55">
        <f t="shared" si="999"/>
        <v>0</v>
      </c>
      <c r="AM3930" s="55">
        <f t="shared" si="1000"/>
        <v>0</v>
      </c>
    </row>
    <row r="3931" spans="1:39" x14ac:dyDescent="0.25">
      <c r="A3931" s="47">
        <v>3927</v>
      </c>
      <c r="B3931" s="358" t="str">
        <f>IF(AND(E3931&lt;&gt;0,D3931&lt;&gt;0,F3931&lt;&gt;0),IF(C3931&lt;&gt;0,CONCATENATE(C3931,"-AGr",VLOOKUP(D3931,Listen!$A$2:$G$45,7,FALSE),"-",E3931,"-",F3931,),CONCATENATE("AGr",VLOOKUP(D3931,Listen!$A$2:$G$45,7,FALSE),"-",E3931,"-",F3931)),"keine vollständige ID")</f>
        <v>keine vollständige ID</v>
      </c>
      <c r="C3931" s="359">
        <f>'[2]III_SAV-Details_NB'!B3937</f>
        <v>0</v>
      </c>
      <c r="D3931" s="359">
        <f>'[2]III_SAV-Details_NB'!C3937</f>
        <v>0</v>
      </c>
      <c r="E3931" s="359">
        <f>'[2]III_SAV-Details_NB'!D3937</f>
        <v>0</v>
      </c>
      <c r="F3931" s="490"/>
      <c r="G3931" s="281">
        <f>'[2]III_SAV-Details_NB'!X3937</f>
        <v>0</v>
      </c>
      <c r="H3931" s="281">
        <f t="shared" si="1001"/>
        <v>0</v>
      </c>
      <c r="I3931" s="281">
        <f>IF(con_EOGJahr=2025,'[2]III_SAV-Details_NB'!AA3937,IF(con_EOGJahr=2026,'[2]III_SAV-Details_NB'!AB3937,'[2]III_SAV-Details_NB'!AC3937))</f>
        <v>0</v>
      </c>
      <c r="J3931" s="282"/>
      <c r="K3931" s="282"/>
      <c r="L3931" s="282"/>
      <c r="M3931" s="282"/>
      <c r="N3931" s="282"/>
      <c r="O3931" s="282"/>
      <c r="P3931" s="52">
        <f t="shared" si="1002"/>
        <v>0</v>
      </c>
      <c r="Q3931" s="60"/>
      <c r="R3931" s="53">
        <f t="shared" si="1008"/>
        <v>0</v>
      </c>
      <c r="S3931" s="59"/>
      <c r="T3931" s="61"/>
      <c r="U3931" s="342" t="str">
        <f t="shared" si="1012"/>
        <v>k.A.</v>
      </c>
      <c r="V3931" s="343" t="str">
        <f t="shared" si="1009"/>
        <v>k.A.</v>
      </c>
      <c r="W3931" s="343" t="str">
        <f>IFERROR(IF(OR($D3931="",$E3931=0,con_Ende=0),"k.A.",IF(VLOOKUP($D3931,rng_ND,5,0)="Nein",VLOOKUP($D3931,rng_ND,2,FALSE),MIN(VLOOKUP($D3931,rng_ND,2,FALSE),A_Stammdaten!$B$19-D_SAV!$E3931+1))),"k.A.")</f>
        <v>k.A.</v>
      </c>
      <c r="X3931" s="343" t="str">
        <f t="shared" si="1010"/>
        <v>k.A.</v>
      </c>
      <c r="Y3931" s="62"/>
      <c r="Z3931" s="48">
        <f t="shared" si="1011"/>
        <v>0</v>
      </c>
      <c r="AA3931" s="457"/>
      <c r="AB3931" s="55">
        <f t="shared" si="1003"/>
        <v>0</v>
      </c>
      <c r="AC3931" s="55">
        <f>IF(A_Stammdaten!$B$25="ja",D_SAV!AA3931,D_SAV!AB3931)</f>
        <v>0</v>
      </c>
      <c r="AD3931" s="478">
        <f>IF(AC3931=0,0,IF(U3931-(con_EOGJahr-D_SAV!E3931)&lt;=0,AC3931,AC3931/V3931))</f>
        <v>0</v>
      </c>
      <c r="AE3931" s="478">
        <f>IFERROR(IF(AND(VLOOKUP(D3931,rng_ND,5,FALSE)="Ja",D_SAV!T3931="degressiv"),D_SAV!AC3931*Y3931/100,0),0)</f>
        <v>0</v>
      </c>
      <c r="AF3931" s="55">
        <f>IFERROR(IF(VLOOKUP(D3931,rng_ND,5,FALSE)="Ja",MAX(D_SAV!AD3931:AE3931),D_SAV!AD3931),0)</f>
        <v>0</v>
      </c>
      <c r="AG3931" s="55">
        <f t="shared" si="1004"/>
        <v>0</v>
      </c>
      <c r="AH3931" s="55">
        <f t="shared" si="1005"/>
        <v>0</v>
      </c>
      <c r="AI3931" s="55">
        <f t="shared" si="1006"/>
        <v>0</v>
      </c>
      <c r="AJ3931" s="55">
        <f t="shared" si="1007"/>
        <v>0</v>
      </c>
      <c r="AK3931" s="55">
        <f t="shared" si="998"/>
        <v>0</v>
      </c>
      <c r="AL3931" s="55">
        <f t="shared" si="999"/>
        <v>0</v>
      </c>
      <c r="AM3931" s="55">
        <f t="shared" si="1000"/>
        <v>0</v>
      </c>
    </row>
    <row r="3932" spans="1:39" x14ac:dyDescent="0.25">
      <c r="A3932" s="47">
        <v>3928</v>
      </c>
      <c r="B3932" s="358" t="str">
        <f>IF(AND(E3932&lt;&gt;0,D3932&lt;&gt;0,F3932&lt;&gt;0),IF(C3932&lt;&gt;0,CONCATENATE(C3932,"-AGr",VLOOKUP(D3932,Listen!$A$2:$G$45,7,FALSE),"-",E3932,"-",F3932,),CONCATENATE("AGr",VLOOKUP(D3932,Listen!$A$2:$G$45,7,FALSE),"-",E3932,"-",F3932)),"keine vollständige ID")</f>
        <v>keine vollständige ID</v>
      </c>
      <c r="C3932" s="359">
        <f>'[2]III_SAV-Details_NB'!B3938</f>
        <v>0</v>
      </c>
      <c r="D3932" s="359">
        <f>'[2]III_SAV-Details_NB'!C3938</f>
        <v>0</v>
      </c>
      <c r="E3932" s="359">
        <f>'[2]III_SAV-Details_NB'!D3938</f>
        <v>0</v>
      </c>
      <c r="F3932" s="490"/>
      <c r="G3932" s="281">
        <f>'[2]III_SAV-Details_NB'!X3938</f>
        <v>0</v>
      </c>
      <c r="H3932" s="281">
        <f t="shared" si="1001"/>
        <v>0</v>
      </c>
      <c r="I3932" s="281">
        <f>IF(con_EOGJahr=2025,'[2]III_SAV-Details_NB'!AA3938,IF(con_EOGJahr=2026,'[2]III_SAV-Details_NB'!AB3938,'[2]III_SAV-Details_NB'!AC3938))</f>
        <v>0</v>
      </c>
      <c r="J3932" s="282"/>
      <c r="K3932" s="282"/>
      <c r="L3932" s="282"/>
      <c r="M3932" s="282"/>
      <c r="N3932" s="282"/>
      <c r="O3932" s="282"/>
      <c r="P3932" s="52">
        <f t="shared" si="1002"/>
        <v>0</v>
      </c>
      <c r="Q3932" s="60"/>
      <c r="R3932" s="53">
        <f t="shared" si="1008"/>
        <v>0</v>
      </c>
      <c r="S3932" s="59"/>
      <c r="T3932" s="61"/>
      <c r="U3932" s="342" t="str">
        <f t="shared" si="1012"/>
        <v>k.A.</v>
      </c>
      <c r="V3932" s="343" t="str">
        <f t="shared" si="1009"/>
        <v>k.A.</v>
      </c>
      <c r="W3932" s="343" t="str">
        <f>IFERROR(IF(OR($D3932="",$E3932=0,con_Ende=0),"k.A.",IF(VLOOKUP($D3932,rng_ND,5,0)="Nein",VLOOKUP($D3932,rng_ND,2,FALSE),MIN(VLOOKUP($D3932,rng_ND,2,FALSE),A_Stammdaten!$B$19-D_SAV!$E3932+1))),"k.A.")</f>
        <v>k.A.</v>
      </c>
      <c r="X3932" s="343" t="str">
        <f t="shared" si="1010"/>
        <v>k.A.</v>
      </c>
      <c r="Y3932" s="62"/>
      <c r="Z3932" s="48">
        <f t="shared" si="1011"/>
        <v>0</v>
      </c>
      <c r="AA3932" s="457"/>
      <c r="AB3932" s="55">
        <f t="shared" si="1003"/>
        <v>0</v>
      </c>
      <c r="AC3932" s="55">
        <f>IF(A_Stammdaten!$B$25="ja",D_SAV!AA3932,D_SAV!AB3932)</f>
        <v>0</v>
      </c>
      <c r="AD3932" s="478">
        <f>IF(AC3932=0,0,IF(U3932-(con_EOGJahr-D_SAV!E3932)&lt;=0,AC3932,AC3932/V3932))</f>
        <v>0</v>
      </c>
      <c r="AE3932" s="478">
        <f>IFERROR(IF(AND(VLOOKUP(D3932,rng_ND,5,FALSE)="Ja",D_SAV!T3932="degressiv"),D_SAV!AC3932*Y3932/100,0),0)</f>
        <v>0</v>
      </c>
      <c r="AF3932" s="55">
        <f>IFERROR(IF(VLOOKUP(D3932,rng_ND,5,FALSE)="Ja",MAX(D_SAV!AD3932:AE3932),D_SAV!AD3932),0)</f>
        <v>0</v>
      </c>
      <c r="AG3932" s="55">
        <f t="shared" si="1004"/>
        <v>0</v>
      </c>
      <c r="AH3932" s="55">
        <f t="shared" si="1005"/>
        <v>0</v>
      </c>
      <c r="AI3932" s="55">
        <f t="shared" si="1006"/>
        <v>0</v>
      </c>
      <c r="AJ3932" s="55">
        <f t="shared" si="1007"/>
        <v>0</v>
      </c>
      <c r="AK3932" s="55">
        <f t="shared" si="998"/>
        <v>0</v>
      </c>
      <c r="AL3932" s="55">
        <f t="shared" si="999"/>
        <v>0</v>
      </c>
      <c r="AM3932" s="55">
        <f t="shared" si="1000"/>
        <v>0</v>
      </c>
    </row>
    <row r="3933" spans="1:39" x14ac:dyDescent="0.25">
      <c r="A3933" s="47">
        <v>3929</v>
      </c>
      <c r="B3933" s="358" t="str">
        <f>IF(AND(E3933&lt;&gt;0,D3933&lt;&gt;0,F3933&lt;&gt;0),IF(C3933&lt;&gt;0,CONCATENATE(C3933,"-AGr",VLOOKUP(D3933,Listen!$A$2:$G$45,7,FALSE),"-",E3933,"-",F3933,),CONCATENATE("AGr",VLOOKUP(D3933,Listen!$A$2:$G$45,7,FALSE),"-",E3933,"-",F3933)),"keine vollständige ID")</f>
        <v>keine vollständige ID</v>
      </c>
      <c r="C3933" s="359">
        <f>'[2]III_SAV-Details_NB'!B3939</f>
        <v>0</v>
      </c>
      <c r="D3933" s="359">
        <f>'[2]III_SAV-Details_NB'!C3939</f>
        <v>0</v>
      </c>
      <c r="E3933" s="359">
        <f>'[2]III_SAV-Details_NB'!D3939</f>
        <v>0</v>
      </c>
      <c r="F3933" s="490"/>
      <c r="G3933" s="281">
        <f>'[2]III_SAV-Details_NB'!X3939</f>
        <v>0</v>
      </c>
      <c r="H3933" s="281">
        <f t="shared" si="1001"/>
        <v>0</v>
      </c>
      <c r="I3933" s="281">
        <f>IF(con_EOGJahr=2025,'[2]III_SAV-Details_NB'!AA3939,IF(con_EOGJahr=2026,'[2]III_SAV-Details_NB'!AB3939,'[2]III_SAV-Details_NB'!AC3939))</f>
        <v>0</v>
      </c>
      <c r="J3933" s="282"/>
      <c r="K3933" s="282"/>
      <c r="L3933" s="282"/>
      <c r="M3933" s="282"/>
      <c r="N3933" s="282"/>
      <c r="O3933" s="282"/>
      <c r="P3933" s="52">
        <f t="shared" si="1002"/>
        <v>0</v>
      </c>
      <c r="Q3933" s="60"/>
      <c r="R3933" s="53">
        <f t="shared" si="1008"/>
        <v>0</v>
      </c>
      <c r="S3933" s="59"/>
      <c r="T3933" s="61"/>
      <c r="U3933" s="342" t="str">
        <f t="shared" si="1012"/>
        <v>k.A.</v>
      </c>
      <c r="V3933" s="343" t="str">
        <f t="shared" si="1009"/>
        <v>k.A.</v>
      </c>
      <c r="W3933" s="343" t="str">
        <f>IFERROR(IF(OR($D3933="",$E3933=0,con_Ende=0),"k.A.",IF(VLOOKUP($D3933,rng_ND,5,0)="Nein",VLOOKUP($D3933,rng_ND,2,FALSE),MIN(VLOOKUP($D3933,rng_ND,2,FALSE),A_Stammdaten!$B$19-D_SAV!$E3933+1))),"k.A.")</f>
        <v>k.A.</v>
      </c>
      <c r="X3933" s="343" t="str">
        <f t="shared" si="1010"/>
        <v>k.A.</v>
      </c>
      <c r="Y3933" s="62"/>
      <c r="Z3933" s="48">
        <f t="shared" si="1011"/>
        <v>0</v>
      </c>
      <c r="AA3933" s="457"/>
      <c r="AB3933" s="55">
        <f t="shared" si="1003"/>
        <v>0</v>
      </c>
      <c r="AC3933" s="55">
        <f>IF(A_Stammdaten!$B$25="ja",D_SAV!AA3933,D_SAV!AB3933)</f>
        <v>0</v>
      </c>
      <c r="AD3933" s="478">
        <f>IF(AC3933=0,0,IF(U3933-(con_EOGJahr-D_SAV!E3933)&lt;=0,AC3933,AC3933/V3933))</f>
        <v>0</v>
      </c>
      <c r="AE3933" s="478">
        <f>IFERROR(IF(AND(VLOOKUP(D3933,rng_ND,5,FALSE)="Ja",D_SAV!T3933="degressiv"),D_SAV!AC3933*Y3933/100,0),0)</f>
        <v>0</v>
      </c>
      <c r="AF3933" s="55">
        <f>IFERROR(IF(VLOOKUP(D3933,rng_ND,5,FALSE)="Ja",MAX(D_SAV!AD3933:AE3933),D_SAV!AD3933),0)</f>
        <v>0</v>
      </c>
      <c r="AG3933" s="55">
        <f t="shared" si="1004"/>
        <v>0</v>
      </c>
      <c r="AH3933" s="55">
        <f t="shared" si="1005"/>
        <v>0</v>
      </c>
      <c r="AI3933" s="55">
        <f t="shared" si="1006"/>
        <v>0</v>
      </c>
      <c r="AJ3933" s="55">
        <f t="shared" si="1007"/>
        <v>0</v>
      </c>
      <c r="AK3933" s="55">
        <f t="shared" si="998"/>
        <v>0</v>
      </c>
      <c r="AL3933" s="55">
        <f t="shared" si="999"/>
        <v>0</v>
      </c>
      <c r="AM3933" s="55">
        <f t="shared" si="1000"/>
        <v>0</v>
      </c>
    </row>
    <row r="3934" spans="1:39" x14ac:dyDescent="0.25">
      <c r="A3934" s="47">
        <v>3930</v>
      </c>
      <c r="B3934" s="358" t="str">
        <f>IF(AND(E3934&lt;&gt;0,D3934&lt;&gt;0,F3934&lt;&gt;0),IF(C3934&lt;&gt;0,CONCATENATE(C3934,"-AGr",VLOOKUP(D3934,Listen!$A$2:$G$45,7,FALSE),"-",E3934,"-",F3934,),CONCATENATE("AGr",VLOOKUP(D3934,Listen!$A$2:$G$45,7,FALSE),"-",E3934,"-",F3934)),"keine vollständige ID")</f>
        <v>keine vollständige ID</v>
      </c>
      <c r="C3934" s="359">
        <f>'[2]III_SAV-Details_NB'!B3940</f>
        <v>0</v>
      </c>
      <c r="D3934" s="359">
        <f>'[2]III_SAV-Details_NB'!C3940</f>
        <v>0</v>
      </c>
      <c r="E3934" s="359">
        <f>'[2]III_SAV-Details_NB'!D3940</f>
        <v>0</v>
      </c>
      <c r="F3934" s="490"/>
      <c r="G3934" s="281">
        <f>'[2]III_SAV-Details_NB'!X3940</f>
        <v>0</v>
      </c>
      <c r="H3934" s="281">
        <f t="shared" si="1001"/>
        <v>0</v>
      </c>
      <c r="I3934" s="281">
        <f>IF(con_EOGJahr=2025,'[2]III_SAV-Details_NB'!AA3940,IF(con_EOGJahr=2026,'[2]III_SAV-Details_NB'!AB3940,'[2]III_SAV-Details_NB'!AC3940))</f>
        <v>0</v>
      </c>
      <c r="J3934" s="282"/>
      <c r="K3934" s="282"/>
      <c r="L3934" s="282"/>
      <c r="M3934" s="282"/>
      <c r="N3934" s="282"/>
      <c r="O3934" s="282"/>
      <c r="P3934" s="52">
        <f t="shared" si="1002"/>
        <v>0</v>
      </c>
      <c r="Q3934" s="60"/>
      <c r="R3934" s="53">
        <f t="shared" si="1008"/>
        <v>0</v>
      </c>
      <c r="S3934" s="59"/>
      <c r="T3934" s="61"/>
      <c r="U3934" s="342" t="str">
        <f t="shared" si="1012"/>
        <v>k.A.</v>
      </c>
      <c r="V3934" s="343" t="str">
        <f t="shared" si="1009"/>
        <v>k.A.</v>
      </c>
      <c r="W3934" s="343" t="str">
        <f>IFERROR(IF(OR($D3934="",$E3934=0,con_Ende=0),"k.A.",IF(VLOOKUP($D3934,rng_ND,5,0)="Nein",VLOOKUP($D3934,rng_ND,2,FALSE),MIN(VLOOKUP($D3934,rng_ND,2,FALSE),A_Stammdaten!$B$19-D_SAV!$E3934+1))),"k.A.")</f>
        <v>k.A.</v>
      </c>
      <c r="X3934" s="343" t="str">
        <f t="shared" si="1010"/>
        <v>k.A.</v>
      </c>
      <c r="Y3934" s="62"/>
      <c r="Z3934" s="48">
        <f t="shared" si="1011"/>
        <v>0</v>
      </c>
      <c r="AA3934" s="457"/>
      <c r="AB3934" s="55">
        <f t="shared" si="1003"/>
        <v>0</v>
      </c>
      <c r="AC3934" s="55">
        <f>IF(A_Stammdaten!$B$25="ja",D_SAV!AA3934,D_SAV!AB3934)</f>
        <v>0</v>
      </c>
      <c r="AD3934" s="478">
        <f>IF(AC3934=0,0,IF(U3934-(con_EOGJahr-D_SAV!E3934)&lt;=0,AC3934,AC3934/V3934))</f>
        <v>0</v>
      </c>
      <c r="AE3934" s="478">
        <f>IFERROR(IF(AND(VLOOKUP(D3934,rng_ND,5,FALSE)="Ja",D_SAV!T3934="degressiv"),D_SAV!AC3934*Y3934/100,0),0)</f>
        <v>0</v>
      </c>
      <c r="AF3934" s="55">
        <f>IFERROR(IF(VLOOKUP(D3934,rng_ND,5,FALSE)="Ja",MAX(D_SAV!AD3934:AE3934),D_SAV!AD3934),0)</f>
        <v>0</v>
      </c>
      <c r="AG3934" s="55">
        <f t="shared" si="1004"/>
        <v>0</v>
      </c>
      <c r="AH3934" s="55">
        <f t="shared" si="1005"/>
        <v>0</v>
      </c>
      <c r="AI3934" s="55">
        <f t="shared" si="1006"/>
        <v>0</v>
      </c>
      <c r="AJ3934" s="55">
        <f t="shared" si="1007"/>
        <v>0</v>
      </c>
      <c r="AK3934" s="55">
        <f t="shared" si="998"/>
        <v>0</v>
      </c>
      <c r="AL3934" s="55">
        <f t="shared" si="999"/>
        <v>0</v>
      </c>
      <c r="AM3934" s="55">
        <f t="shared" si="1000"/>
        <v>0</v>
      </c>
    </row>
    <row r="3935" spans="1:39" x14ac:dyDescent="0.25">
      <c r="A3935" s="47">
        <v>3931</v>
      </c>
      <c r="B3935" s="358" t="str">
        <f>IF(AND(E3935&lt;&gt;0,D3935&lt;&gt;0,F3935&lt;&gt;0),IF(C3935&lt;&gt;0,CONCATENATE(C3935,"-AGr",VLOOKUP(D3935,Listen!$A$2:$G$45,7,FALSE),"-",E3935,"-",F3935,),CONCATENATE("AGr",VLOOKUP(D3935,Listen!$A$2:$G$45,7,FALSE),"-",E3935,"-",F3935)),"keine vollständige ID")</f>
        <v>keine vollständige ID</v>
      </c>
      <c r="C3935" s="359">
        <f>'[2]III_SAV-Details_NB'!B3941</f>
        <v>0</v>
      </c>
      <c r="D3935" s="359">
        <f>'[2]III_SAV-Details_NB'!C3941</f>
        <v>0</v>
      </c>
      <c r="E3935" s="359">
        <f>'[2]III_SAV-Details_NB'!D3941</f>
        <v>0</v>
      </c>
      <c r="F3935" s="490"/>
      <c r="G3935" s="281">
        <f>'[2]III_SAV-Details_NB'!X3941</f>
        <v>0</v>
      </c>
      <c r="H3935" s="281">
        <f t="shared" si="1001"/>
        <v>0</v>
      </c>
      <c r="I3935" s="281">
        <f>IF(con_EOGJahr=2025,'[2]III_SAV-Details_NB'!AA3941,IF(con_EOGJahr=2026,'[2]III_SAV-Details_NB'!AB3941,'[2]III_SAV-Details_NB'!AC3941))</f>
        <v>0</v>
      </c>
      <c r="J3935" s="282"/>
      <c r="K3935" s="282"/>
      <c r="L3935" s="282"/>
      <c r="M3935" s="282"/>
      <c r="N3935" s="282"/>
      <c r="O3935" s="282"/>
      <c r="P3935" s="52">
        <f t="shared" si="1002"/>
        <v>0</v>
      </c>
      <c r="Q3935" s="60"/>
      <c r="R3935" s="53">
        <f t="shared" si="1008"/>
        <v>0</v>
      </c>
      <c r="S3935" s="59"/>
      <c r="T3935" s="61"/>
      <c r="U3935" s="342" t="str">
        <f t="shared" si="1012"/>
        <v>k.A.</v>
      </c>
      <c r="V3935" s="343" t="str">
        <f t="shared" si="1009"/>
        <v>k.A.</v>
      </c>
      <c r="W3935" s="343" t="str">
        <f>IFERROR(IF(OR($D3935="",$E3935=0,con_Ende=0),"k.A.",IF(VLOOKUP($D3935,rng_ND,5,0)="Nein",VLOOKUP($D3935,rng_ND,2,FALSE),MIN(VLOOKUP($D3935,rng_ND,2,FALSE),A_Stammdaten!$B$19-D_SAV!$E3935+1))),"k.A.")</f>
        <v>k.A.</v>
      </c>
      <c r="X3935" s="343" t="str">
        <f t="shared" si="1010"/>
        <v>k.A.</v>
      </c>
      <c r="Y3935" s="62"/>
      <c r="Z3935" s="48">
        <f t="shared" si="1011"/>
        <v>0</v>
      </c>
      <c r="AA3935" s="457"/>
      <c r="AB3935" s="55">
        <f t="shared" si="1003"/>
        <v>0</v>
      </c>
      <c r="AC3935" s="55">
        <f>IF(A_Stammdaten!$B$25="ja",D_SAV!AA3935,D_SAV!AB3935)</f>
        <v>0</v>
      </c>
      <c r="AD3935" s="478">
        <f>IF(AC3935=0,0,IF(U3935-(con_EOGJahr-D_SAV!E3935)&lt;=0,AC3935,AC3935/V3935))</f>
        <v>0</v>
      </c>
      <c r="AE3935" s="478">
        <f>IFERROR(IF(AND(VLOOKUP(D3935,rng_ND,5,FALSE)="Ja",D_SAV!T3935="degressiv"),D_SAV!AC3935*Y3935/100,0),0)</f>
        <v>0</v>
      </c>
      <c r="AF3935" s="55">
        <f>IFERROR(IF(VLOOKUP(D3935,rng_ND,5,FALSE)="Ja",MAX(D_SAV!AD3935:AE3935),D_SAV!AD3935),0)</f>
        <v>0</v>
      </c>
      <c r="AG3935" s="55">
        <f t="shared" si="1004"/>
        <v>0</v>
      </c>
      <c r="AH3935" s="55">
        <f t="shared" si="1005"/>
        <v>0</v>
      </c>
      <c r="AI3935" s="55">
        <f t="shared" si="1006"/>
        <v>0</v>
      </c>
      <c r="AJ3935" s="55">
        <f t="shared" si="1007"/>
        <v>0</v>
      </c>
      <c r="AK3935" s="55">
        <f t="shared" si="998"/>
        <v>0</v>
      </c>
      <c r="AL3935" s="55">
        <f t="shared" si="999"/>
        <v>0</v>
      </c>
      <c r="AM3935" s="55">
        <f t="shared" si="1000"/>
        <v>0</v>
      </c>
    </row>
    <row r="3936" spans="1:39" x14ac:dyDescent="0.25">
      <c r="A3936" s="47">
        <v>3932</v>
      </c>
      <c r="B3936" s="358" t="str">
        <f>IF(AND(E3936&lt;&gt;0,D3936&lt;&gt;0,F3936&lt;&gt;0),IF(C3936&lt;&gt;0,CONCATENATE(C3936,"-AGr",VLOOKUP(D3936,Listen!$A$2:$G$45,7,FALSE),"-",E3936,"-",F3936,),CONCATENATE("AGr",VLOOKUP(D3936,Listen!$A$2:$G$45,7,FALSE),"-",E3936,"-",F3936)),"keine vollständige ID")</f>
        <v>keine vollständige ID</v>
      </c>
      <c r="C3936" s="359">
        <f>'[2]III_SAV-Details_NB'!B3942</f>
        <v>0</v>
      </c>
      <c r="D3936" s="359">
        <f>'[2]III_SAV-Details_NB'!C3942</f>
        <v>0</v>
      </c>
      <c r="E3936" s="359">
        <f>'[2]III_SAV-Details_NB'!D3942</f>
        <v>0</v>
      </c>
      <c r="F3936" s="490"/>
      <c r="G3936" s="281">
        <f>'[2]III_SAV-Details_NB'!X3942</f>
        <v>0</v>
      </c>
      <c r="H3936" s="281">
        <f t="shared" si="1001"/>
        <v>0</v>
      </c>
      <c r="I3936" s="281">
        <f>IF(con_EOGJahr=2025,'[2]III_SAV-Details_NB'!AA3942,IF(con_EOGJahr=2026,'[2]III_SAV-Details_NB'!AB3942,'[2]III_SAV-Details_NB'!AC3942))</f>
        <v>0</v>
      </c>
      <c r="J3936" s="282"/>
      <c r="K3936" s="282"/>
      <c r="L3936" s="282"/>
      <c r="M3936" s="282"/>
      <c r="N3936" s="282"/>
      <c r="O3936" s="282"/>
      <c r="P3936" s="52">
        <f t="shared" si="1002"/>
        <v>0</v>
      </c>
      <c r="Q3936" s="60"/>
      <c r="R3936" s="53">
        <f t="shared" si="1008"/>
        <v>0</v>
      </c>
      <c r="S3936" s="59"/>
      <c r="T3936" s="61"/>
      <c r="U3936" s="342" t="str">
        <f t="shared" si="1012"/>
        <v>k.A.</v>
      </c>
      <c r="V3936" s="343" t="str">
        <f t="shared" si="1009"/>
        <v>k.A.</v>
      </c>
      <c r="W3936" s="343" t="str">
        <f>IFERROR(IF(OR($D3936="",$E3936=0,con_Ende=0),"k.A.",IF(VLOOKUP($D3936,rng_ND,5,0)="Nein",VLOOKUP($D3936,rng_ND,2,FALSE),MIN(VLOOKUP($D3936,rng_ND,2,FALSE),A_Stammdaten!$B$19-D_SAV!$E3936+1))),"k.A.")</f>
        <v>k.A.</v>
      </c>
      <c r="X3936" s="343" t="str">
        <f t="shared" si="1010"/>
        <v>k.A.</v>
      </c>
      <c r="Y3936" s="62"/>
      <c r="Z3936" s="48">
        <f t="shared" si="1011"/>
        <v>0</v>
      </c>
      <c r="AA3936" s="457"/>
      <c r="AB3936" s="55">
        <f t="shared" si="1003"/>
        <v>0</v>
      </c>
      <c r="AC3936" s="55">
        <f>IF(A_Stammdaten!$B$25="ja",D_SAV!AA3936,D_SAV!AB3936)</f>
        <v>0</v>
      </c>
      <c r="AD3936" s="478">
        <f>IF(AC3936=0,0,IF(U3936-(con_EOGJahr-D_SAV!E3936)&lt;=0,AC3936,AC3936/V3936))</f>
        <v>0</v>
      </c>
      <c r="AE3936" s="478">
        <f>IFERROR(IF(AND(VLOOKUP(D3936,rng_ND,5,FALSE)="Ja",D_SAV!T3936="degressiv"),D_SAV!AC3936*Y3936/100,0),0)</f>
        <v>0</v>
      </c>
      <c r="AF3936" s="55">
        <f>IFERROR(IF(VLOOKUP(D3936,rng_ND,5,FALSE)="Ja",MAX(D_SAV!AD3936:AE3936),D_SAV!AD3936),0)</f>
        <v>0</v>
      </c>
      <c r="AG3936" s="55">
        <f t="shared" si="1004"/>
        <v>0</v>
      </c>
      <c r="AH3936" s="55">
        <f t="shared" si="1005"/>
        <v>0</v>
      </c>
      <c r="AI3936" s="55">
        <f t="shared" si="1006"/>
        <v>0</v>
      </c>
      <c r="AJ3936" s="55">
        <f t="shared" si="1007"/>
        <v>0</v>
      </c>
      <c r="AK3936" s="55">
        <f t="shared" si="998"/>
        <v>0</v>
      </c>
      <c r="AL3936" s="55">
        <f t="shared" si="999"/>
        <v>0</v>
      </c>
      <c r="AM3936" s="55">
        <f t="shared" si="1000"/>
        <v>0</v>
      </c>
    </row>
    <row r="3937" spans="1:39" x14ac:dyDescent="0.25">
      <c r="A3937" s="47">
        <v>3933</v>
      </c>
      <c r="B3937" s="358" t="str">
        <f>IF(AND(E3937&lt;&gt;0,D3937&lt;&gt;0,F3937&lt;&gt;0),IF(C3937&lt;&gt;0,CONCATENATE(C3937,"-AGr",VLOOKUP(D3937,Listen!$A$2:$G$45,7,FALSE),"-",E3937,"-",F3937,),CONCATENATE("AGr",VLOOKUP(D3937,Listen!$A$2:$G$45,7,FALSE),"-",E3937,"-",F3937)),"keine vollständige ID")</f>
        <v>keine vollständige ID</v>
      </c>
      <c r="C3937" s="359">
        <f>'[2]III_SAV-Details_NB'!B3943</f>
        <v>0</v>
      </c>
      <c r="D3937" s="359">
        <f>'[2]III_SAV-Details_NB'!C3943</f>
        <v>0</v>
      </c>
      <c r="E3937" s="359">
        <f>'[2]III_SAV-Details_NB'!D3943</f>
        <v>0</v>
      </c>
      <c r="F3937" s="490"/>
      <c r="G3937" s="281">
        <f>'[2]III_SAV-Details_NB'!X3943</f>
        <v>0</v>
      </c>
      <c r="H3937" s="281">
        <f t="shared" si="1001"/>
        <v>0</v>
      </c>
      <c r="I3937" s="281">
        <f>IF(con_EOGJahr=2025,'[2]III_SAV-Details_NB'!AA3943,IF(con_EOGJahr=2026,'[2]III_SAV-Details_NB'!AB3943,'[2]III_SAV-Details_NB'!AC3943))</f>
        <v>0</v>
      </c>
      <c r="J3937" s="282"/>
      <c r="K3937" s="282"/>
      <c r="L3937" s="282"/>
      <c r="M3937" s="282"/>
      <c r="N3937" s="282"/>
      <c r="O3937" s="282"/>
      <c r="P3937" s="52">
        <f t="shared" si="1002"/>
        <v>0</v>
      </c>
      <c r="Q3937" s="60"/>
      <c r="R3937" s="53">
        <f t="shared" si="1008"/>
        <v>0</v>
      </c>
      <c r="S3937" s="59"/>
      <c r="T3937" s="61"/>
      <c r="U3937" s="342" t="str">
        <f t="shared" si="1012"/>
        <v>k.A.</v>
      </c>
      <c r="V3937" s="343" t="str">
        <f t="shared" si="1009"/>
        <v>k.A.</v>
      </c>
      <c r="W3937" s="343" t="str">
        <f>IFERROR(IF(OR($D3937="",$E3937=0,con_Ende=0),"k.A.",IF(VLOOKUP($D3937,rng_ND,5,0)="Nein",VLOOKUP($D3937,rng_ND,2,FALSE),MIN(VLOOKUP($D3937,rng_ND,2,FALSE),A_Stammdaten!$B$19-D_SAV!$E3937+1))),"k.A.")</f>
        <v>k.A.</v>
      </c>
      <c r="X3937" s="343" t="str">
        <f t="shared" si="1010"/>
        <v>k.A.</v>
      </c>
      <c r="Y3937" s="62"/>
      <c r="Z3937" s="48">
        <f t="shared" si="1011"/>
        <v>0</v>
      </c>
      <c r="AA3937" s="457"/>
      <c r="AB3937" s="55">
        <f t="shared" si="1003"/>
        <v>0</v>
      </c>
      <c r="AC3937" s="55">
        <f>IF(A_Stammdaten!$B$25="ja",D_SAV!AA3937,D_SAV!AB3937)</f>
        <v>0</v>
      </c>
      <c r="AD3937" s="478">
        <f>IF(AC3937=0,0,IF(U3937-(con_EOGJahr-D_SAV!E3937)&lt;=0,AC3937,AC3937/V3937))</f>
        <v>0</v>
      </c>
      <c r="AE3937" s="478">
        <f>IFERROR(IF(AND(VLOOKUP(D3937,rng_ND,5,FALSE)="Ja",D_SAV!T3937="degressiv"),D_SAV!AC3937*Y3937/100,0),0)</f>
        <v>0</v>
      </c>
      <c r="AF3937" s="55">
        <f>IFERROR(IF(VLOOKUP(D3937,rng_ND,5,FALSE)="Ja",MAX(D_SAV!AD3937:AE3937),D_SAV!AD3937),0)</f>
        <v>0</v>
      </c>
      <c r="AG3937" s="55">
        <f t="shared" si="1004"/>
        <v>0</v>
      </c>
      <c r="AH3937" s="55">
        <f t="shared" si="1005"/>
        <v>0</v>
      </c>
      <c r="AI3937" s="55">
        <f t="shared" si="1006"/>
        <v>0</v>
      </c>
      <c r="AJ3937" s="55">
        <f t="shared" si="1007"/>
        <v>0</v>
      </c>
      <c r="AK3937" s="55">
        <f t="shared" si="998"/>
        <v>0</v>
      </c>
      <c r="AL3937" s="55">
        <f t="shared" si="999"/>
        <v>0</v>
      </c>
      <c r="AM3937" s="55">
        <f t="shared" si="1000"/>
        <v>0</v>
      </c>
    </row>
    <row r="3938" spans="1:39" x14ac:dyDescent="0.25">
      <c r="A3938" s="47">
        <v>3934</v>
      </c>
      <c r="B3938" s="358" t="str">
        <f>IF(AND(E3938&lt;&gt;0,D3938&lt;&gt;0,F3938&lt;&gt;0),IF(C3938&lt;&gt;0,CONCATENATE(C3938,"-AGr",VLOOKUP(D3938,Listen!$A$2:$G$45,7,FALSE),"-",E3938,"-",F3938,),CONCATENATE("AGr",VLOOKUP(D3938,Listen!$A$2:$G$45,7,FALSE),"-",E3938,"-",F3938)),"keine vollständige ID")</f>
        <v>keine vollständige ID</v>
      </c>
      <c r="C3938" s="359">
        <f>'[2]III_SAV-Details_NB'!B3944</f>
        <v>0</v>
      </c>
      <c r="D3938" s="359">
        <f>'[2]III_SAV-Details_NB'!C3944</f>
        <v>0</v>
      </c>
      <c r="E3938" s="359">
        <f>'[2]III_SAV-Details_NB'!D3944</f>
        <v>0</v>
      </c>
      <c r="F3938" s="490"/>
      <c r="G3938" s="281">
        <f>'[2]III_SAV-Details_NB'!X3944</f>
        <v>0</v>
      </c>
      <c r="H3938" s="281">
        <f t="shared" si="1001"/>
        <v>0</v>
      </c>
      <c r="I3938" s="281">
        <f>IF(con_EOGJahr=2025,'[2]III_SAV-Details_NB'!AA3944,IF(con_EOGJahr=2026,'[2]III_SAV-Details_NB'!AB3944,'[2]III_SAV-Details_NB'!AC3944))</f>
        <v>0</v>
      </c>
      <c r="J3938" s="282"/>
      <c r="K3938" s="282"/>
      <c r="L3938" s="282"/>
      <c r="M3938" s="282"/>
      <c r="N3938" s="282"/>
      <c r="O3938" s="282"/>
      <c r="P3938" s="52">
        <f t="shared" si="1002"/>
        <v>0</v>
      </c>
      <c r="Q3938" s="60"/>
      <c r="R3938" s="53">
        <f t="shared" si="1008"/>
        <v>0</v>
      </c>
      <c r="S3938" s="59"/>
      <c r="T3938" s="61"/>
      <c r="U3938" s="342" t="str">
        <f t="shared" si="1012"/>
        <v>k.A.</v>
      </c>
      <c r="V3938" s="343" t="str">
        <f t="shared" si="1009"/>
        <v>k.A.</v>
      </c>
      <c r="W3938" s="343" t="str">
        <f>IFERROR(IF(OR($D3938="",$E3938=0,con_Ende=0),"k.A.",IF(VLOOKUP($D3938,rng_ND,5,0)="Nein",VLOOKUP($D3938,rng_ND,2,FALSE),MIN(VLOOKUP($D3938,rng_ND,2,FALSE),A_Stammdaten!$B$19-D_SAV!$E3938+1))),"k.A.")</f>
        <v>k.A.</v>
      </c>
      <c r="X3938" s="343" t="str">
        <f t="shared" si="1010"/>
        <v>k.A.</v>
      </c>
      <c r="Y3938" s="62"/>
      <c r="Z3938" s="48">
        <f t="shared" si="1011"/>
        <v>0</v>
      </c>
      <c r="AA3938" s="457"/>
      <c r="AB3938" s="55">
        <f t="shared" si="1003"/>
        <v>0</v>
      </c>
      <c r="AC3938" s="55">
        <f>IF(A_Stammdaten!$B$25="ja",D_SAV!AA3938,D_SAV!AB3938)</f>
        <v>0</v>
      </c>
      <c r="AD3938" s="478">
        <f>IF(AC3938=0,0,IF(U3938-(con_EOGJahr-D_SAV!E3938)&lt;=0,AC3938,AC3938/V3938))</f>
        <v>0</v>
      </c>
      <c r="AE3938" s="478">
        <f>IFERROR(IF(AND(VLOOKUP(D3938,rng_ND,5,FALSE)="Ja",D_SAV!T3938="degressiv"),D_SAV!AC3938*Y3938/100,0),0)</f>
        <v>0</v>
      </c>
      <c r="AF3938" s="55">
        <f>IFERROR(IF(VLOOKUP(D3938,rng_ND,5,FALSE)="Ja",MAX(D_SAV!AD3938:AE3938),D_SAV!AD3938),0)</f>
        <v>0</v>
      </c>
      <c r="AG3938" s="55">
        <f t="shared" si="1004"/>
        <v>0</v>
      </c>
      <c r="AH3938" s="55">
        <f t="shared" si="1005"/>
        <v>0</v>
      </c>
      <c r="AI3938" s="55">
        <f t="shared" si="1006"/>
        <v>0</v>
      </c>
      <c r="AJ3938" s="55">
        <f t="shared" si="1007"/>
        <v>0</v>
      </c>
      <c r="AK3938" s="55">
        <f t="shared" si="998"/>
        <v>0</v>
      </c>
      <c r="AL3938" s="55">
        <f t="shared" si="999"/>
        <v>0</v>
      </c>
      <c r="AM3938" s="55">
        <f t="shared" si="1000"/>
        <v>0</v>
      </c>
    </row>
    <row r="3939" spans="1:39" x14ac:dyDescent="0.25">
      <c r="A3939" s="47">
        <v>3935</v>
      </c>
      <c r="B3939" s="358" t="str">
        <f>IF(AND(E3939&lt;&gt;0,D3939&lt;&gt;0,F3939&lt;&gt;0),IF(C3939&lt;&gt;0,CONCATENATE(C3939,"-AGr",VLOOKUP(D3939,Listen!$A$2:$G$45,7,FALSE),"-",E3939,"-",F3939,),CONCATENATE("AGr",VLOOKUP(D3939,Listen!$A$2:$G$45,7,FALSE),"-",E3939,"-",F3939)),"keine vollständige ID")</f>
        <v>keine vollständige ID</v>
      </c>
      <c r="C3939" s="359">
        <f>'[2]III_SAV-Details_NB'!B3945</f>
        <v>0</v>
      </c>
      <c r="D3939" s="359">
        <f>'[2]III_SAV-Details_NB'!C3945</f>
        <v>0</v>
      </c>
      <c r="E3939" s="359">
        <f>'[2]III_SAV-Details_NB'!D3945</f>
        <v>0</v>
      </c>
      <c r="F3939" s="490"/>
      <c r="G3939" s="281">
        <f>'[2]III_SAV-Details_NB'!X3945</f>
        <v>0</v>
      </c>
      <c r="H3939" s="281">
        <f t="shared" si="1001"/>
        <v>0</v>
      </c>
      <c r="I3939" s="281">
        <f>IF(con_EOGJahr=2025,'[2]III_SAV-Details_NB'!AA3945,IF(con_EOGJahr=2026,'[2]III_SAV-Details_NB'!AB3945,'[2]III_SAV-Details_NB'!AC3945))</f>
        <v>0</v>
      </c>
      <c r="J3939" s="282"/>
      <c r="K3939" s="282"/>
      <c r="L3939" s="282"/>
      <c r="M3939" s="282"/>
      <c r="N3939" s="282"/>
      <c r="O3939" s="282"/>
      <c r="P3939" s="52">
        <f t="shared" si="1002"/>
        <v>0</v>
      </c>
      <c r="Q3939" s="60"/>
      <c r="R3939" s="53">
        <f t="shared" si="1008"/>
        <v>0</v>
      </c>
      <c r="S3939" s="59"/>
      <c r="T3939" s="61"/>
      <c r="U3939" s="342" t="str">
        <f t="shared" si="1012"/>
        <v>k.A.</v>
      </c>
      <c r="V3939" s="343" t="str">
        <f t="shared" si="1009"/>
        <v>k.A.</v>
      </c>
      <c r="W3939" s="343" t="str">
        <f>IFERROR(IF(OR($D3939="",$E3939=0,con_Ende=0),"k.A.",IF(VLOOKUP($D3939,rng_ND,5,0)="Nein",VLOOKUP($D3939,rng_ND,2,FALSE),MIN(VLOOKUP($D3939,rng_ND,2,FALSE),A_Stammdaten!$B$19-D_SAV!$E3939+1))),"k.A.")</f>
        <v>k.A.</v>
      </c>
      <c r="X3939" s="343" t="str">
        <f t="shared" si="1010"/>
        <v>k.A.</v>
      </c>
      <c r="Y3939" s="62"/>
      <c r="Z3939" s="48">
        <f t="shared" si="1011"/>
        <v>0</v>
      </c>
      <c r="AA3939" s="457"/>
      <c r="AB3939" s="55">
        <f t="shared" si="1003"/>
        <v>0</v>
      </c>
      <c r="AC3939" s="55">
        <f>IF(A_Stammdaten!$B$25="ja",D_SAV!AA3939,D_SAV!AB3939)</f>
        <v>0</v>
      </c>
      <c r="AD3939" s="478">
        <f>IF(AC3939=0,0,IF(U3939-(con_EOGJahr-D_SAV!E3939)&lt;=0,AC3939,AC3939/V3939))</f>
        <v>0</v>
      </c>
      <c r="AE3939" s="478">
        <f>IFERROR(IF(AND(VLOOKUP(D3939,rng_ND,5,FALSE)="Ja",D_SAV!T3939="degressiv"),D_SAV!AC3939*Y3939/100,0),0)</f>
        <v>0</v>
      </c>
      <c r="AF3939" s="55">
        <f>IFERROR(IF(VLOOKUP(D3939,rng_ND,5,FALSE)="Ja",MAX(D_SAV!AD3939:AE3939),D_SAV!AD3939),0)</f>
        <v>0</v>
      </c>
      <c r="AG3939" s="55">
        <f t="shared" si="1004"/>
        <v>0</v>
      </c>
      <c r="AH3939" s="55">
        <f t="shared" si="1005"/>
        <v>0</v>
      </c>
      <c r="AI3939" s="55">
        <f t="shared" si="1006"/>
        <v>0</v>
      </c>
      <c r="AJ3939" s="55">
        <f t="shared" si="1007"/>
        <v>0</v>
      </c>
      <c r="AK3939" s="55">
        <f t="shared" si="998"/>
        <v>0</v>
      </c>
      <c r="AL3939" s="55">
        <f t="shared" si="999"/>
        <v>0</v>
      </c>
      <c r="AM3939" s="55">
        <f t="shared" si="1000"/>
        <v>0</v>
      </c>
    </row>
    <row r="3940" spans="1:39" x14ac:dyDescent="0.25">
      <c r="A3940" s="47">
        <v>3936</v>
      </c>
      <c r="B3940" s="358" t="str">
        <f>IF(AND(E3940&lt;&gt;0,D3940&lt;&gt;0,F3940&lt;&gt;0),IF(C3940&lt;&gt;0,CONCATENATE(C3940,"-AGr",VLOOKUP(D3940,Listen!$A$2:$G$45,7,FALSE),"-",E3940,"-",F3940,),CONCATENATE("AGr",VLOOKUP(D3940,Listen!$A$2:$G$45,7,FALSE),"-",E3940,"-",F3940)),"keine vollständige ID")</f>
        <v>keine vollständige ID</v>
      </c>
      <c r="C3940" s="359">
        <f>'[2]III_SAV-Details_NB'!B3946</f>
        <v>0</v>
      </c>
      <c r="D3940" s="359">
        <f>'[2]III_SAV-Details_NB'!C3946</f>
        <v>0</v>
      </c>
      <c r="E3940" s="359">
        <f>'[2]III_SAV-Details_NB'!D3946</f>
        <v>0</v>
      </c>
      <c r="F3940" s="490"/>
      <c r="G3940" s="281">
        <f>'[2]III_SAV-Details_NB'!X3946</f>
        <v>0</v>
      </c>
      <c r="H3940" s="281">
        <f t="shared" si="1001"/>
        <v>0</v>
      </c>
      <c r="I3940" s="281">
        <f>IF(con_EOGJahr=2025,'[2]III_SAV-Details_NB'!AA3946,IF(con_EOGJahr=2026,'[2]III_SAV-Details_NB'!AB3946,'[2]III_SAV-Details_NB'!AC3946))</f>
        <v>0</v>
      </c>
      <c r="J3940" s="282"/>
      <c r="K3940" s="282"/>
      <c r="L3940" s="282"/>
      <c r="M3940" s="282"/>
      <c r="N3940" s="282"/>
      <c r="O3940" s="282"/>
      <c r="P3940" s="52">
        <f t="shared" si="1002"/>
        <v>0</v>
      </c>
      <c r="Q3940" s="60"/>
      <c r="R3940" s="53">
        <f t="shared" si="1008"/>
        <v>0</v>
      </c>
      <c r="S3940" s="59"/>
      <c r="T3940" s="61"/>
      <c r="U3940" s="342" t="str">
        <f t="shared" si="1012"/>
        <v>k.A.</v>
      </c>
      <c r="V3940" s="343" t="str">
        <f t="shared" si="1009"/>
        <v>k.A.</v>
      </c>
      <c r="W3940" s="343" t="str">
        <f>IFERROR(IF(OR($D3940="",$E3940=0,con_Ende=0),"k.A.",IF(VLOOKUP($D3940,rng_ND,5,0)="Nein",VLOOKUP($D3940,rng_ND,2,FALSE),MIN(VLOOKUP($D3940,rng_ND,2,FALSE),A_Stammdaten!$B$19-D_SAV!$E3940+1))),"k.A.")</f>
        <v>k.A.</v>
      </c>
      <c r="X3940" s="343" t="str">
        <f t="shared" si="1010"/>
        <v>k.A.</v>
      </c>
      <c r="Y3940" s="62"/>
      <c r="Z3940" s="48">
        <f t="shared" si="1011"/>
        <v>0</v>
      </c>
      <c r="AA3940" s="457"/>
      <c r="AB3940" s="55">
        <f t="shared" si="1003"/>
        <v>0</v>
      </c>
      <c r="AC3940" s="55">
        <f>IF(A_Stammdaten!$B$25="ja",D_SAV!AA3940,D_SAV!AB3940)</f>
        <v>0</v>
      </c>
      <c r="AD3940" s="478">
        <f>IF(AC3940=0,0,IF(U3940-(con_EOGJahr-D_SAV!E3940)&lt;=0,AC3940,AC3940/V3940))</f>
        <v>0</v>
      </c>
      <c r="AE3940" s="478">
        <f>IFERROR(IF(AND(VLOOKUP(D3940,rng_ND,5,FALSE)="Ja",D_SAV!T3940="degressiv"),D_SAV!AC3940*Y3940/100,0),0)</f>
        <v>0</v>
      </c>
      <c r="AF3940" s="55">
        <f>IFERROR(IF(VLOOKUP(D3940,rng_ND,5,FALSE)="Ja",MAX(D_SAV!AD3940:AE3940),D_SAV!AD3940),0)</f>
        <v>0</v>
      </c>
      <c r="AG3940" s="55">
        <f t="shared" si="1004"/>
        <v>0</v>
      </c>
      <c r="AH3940" s="55">
        <f t="shared" si="1005"/>
        <v>0</v>
      </c>
      <c r="AI3940" s="55">
        <f t="shared" si="1006"/>
        <v>0</v>
      </c>
      <c r="AJ3940" s="55">
        <f t="shared" si="1007"/>
        <v>0</v>
      </c>
      <c r="AK3940" s="55">
        <f t="shared" si="998"/>
        <v>0</v>
      </c>
      <c r="AL3940" s="55">
        <f t="shared" si="999"/>
        <v>0</v>
      </c>
      <c r="AM3940" s="55">
        <f t="shared" si="1000"/>
        <v>0</v>
      </c>
    </row>
    <row r="3941" spans="1:39" x14ac:dyDescent="0.25">
      <c r="A3941" s="47">
        <v>3937</v>
      </c>
      <c r="B3941" s="358" t="str">
        <f>IF(AND(E3941&lt;&gt;0,D3941&lt;&gt;0,F3941&lt;&gt;0),IF(C3941&lt;&gt;0,CONCATENATE(C3941,"-AGr",VLOOKUP(D3941,Listen!$A$2:$G$45,7,FALSE),"-",E3941,"-",F3941,),CONCATENATE("AGr",VLOOKUP(D3941,Listen!$A$2:$G$45,7,FALSE),"-",E3941,"-",F3941)),"keine vollständige ID")</f>
        <v>keine vollständige ID</v>
      </c>
      <c r="C3941" s="359">
        <f>'[2]III_SAV-Details_NB'!B3947</f>
        <v>0</v>
      </c>
      <c r="D3941" s="359">
        <f>'[2]III_SAV-Details_NB'!C3947</f>
        <v>0</v>
      </c>
      <c r="E3941" s="359">
        <f>'[2]III_SAV-Details_NB'!D3947</f>
        <v>0</v>
      </c>
      <c r="F3941" s="490"/>
      <c r="G3941" s="281">
        <f>'[2]III_SAV-Details_NB'!X3947</f>
        <v>0</v>
      </c>
      <c r="H3941" s="281">
        <f t="shared" si="1001"/>
        <v>0</v>
      </c>
      <c r="I3941" s="281">
        <f>IF(con_EOGJahr=2025,'[2]III_SAV-Details_NB'!AA3947,IF(con_EOGJahr=2026,'[2]III_SAV-Details_NB'!AB3947,'[2]III_SAV-Details_NB'!AC3947))</f>
        <v>0</v>
      </c>
      <c r="J3941" s="282"/>
      <c r="K3941" s="282"/>
      <c r="L3941" s="282"/>
      <c r="M3941" s="282"/>
      <c r="N3941" s="282"/>
      <c r="O3941" s="282"/>
      <c r="P3941" s="52">
        <f t="shared" si="1002"/>
        <v>0</v>
      </c>
      <c r="Q3941" s="60"/>
      <c r="R3941" s="53">
        <f t="shared" si="1008"/>
        <v>0</v>
      </c>
      <c r="S3941" s="59"/>
      <c r="T3941" s="61"/>
      <c r="U3941" s="342" t="str">
        <f t="shared" si="1012"/>
        <v>k.A.</v>
      </c>
      <c r="V3941" s="343" t="str">
        <f t="shared" si="1009"/>
        <v>k.A.</v>
      </c>
      <c r="W3941" s="343" t="str">
        <f>IFERROR(IF(OR($D3941="",$E3941=0,con_Ende=0),"k.A.",IF(VLOOKUP($D3941,rng_ND,5,0)="Nein",VLOOKUP($D3941,rng_ND,2,FALSE),MIN(VLOOKUP($D3941,rng_ND,2,FALSE),A_Stammdaten!$B$19-D_SAV!$E3941+1))),"k.A.")</f>
        <v>k.A.</v>
      </c>
      <c r="X3941" s="343" t="str">
        <f t="shared" si="1010"/>
        <v>k.A.</v>
      </c>
      <c r="Y3941" s="62"/>
      <c r="Z3941" s="48">
        <f t="shared" si="1011"/>
        <v>0</v>
      </c>
      <c r="AA3941" s="457"/>
      <c r="AB3941" s="55">
        <f t="shared" si="1003"/>
        <v>0</v>
      </c>
      <c r="AC3941" s="55">
        <f>IF(A_Stammdaten!$B$25="ja",D_SAV!AA3941,D_SAV!AB3941)</f>
        <v>0</v>
      </c>
      <c r="AD3941" s="478">
        <f>IF(AC3941=0,0,IF(U3941-(con_EOGJahr-D_SAV!E3941)&lt;=0,AC3941,AC3941/V3941))</f>
        <v>0</v>
      </c>
      <c r="AE3941" s="478">
        <f>IFERROR(IF(AND(VLOOKUP(D3941,rng_ND,5,FALSE)="Ja",D_SAV!T3941="degressiv"),D_SAV!AC3941*Y3941/100,0),0)</f>
        <v>0</v>
      </c>
      <c r="AF3941" s="55">
        <f>IFERROR(IF(VLOOKUP(D3941,rng_ND,5,FALSE)="Ja",MAX(D_SAV!AD3941:AE3941),D_SAV!AD3941),0)</f>
        <v>0</v>
      </c>
      <c r="AG3941" s="55">
        <f t="shared" si="1004"/>
        <v>0</v>
      </c>
      <c r="AH3941" s="55">
        <f t="shared" si="1005"/>
        <v>0</v>
      </c>
      <c r="AI3941" s="55">
        <f t="shared" si="1006"/>
        <v>0</v>
      </c>
      <c r="AJ3941" s="55">
        <f t="shared" si="1007"/>
        <v>0</v>
      </c>
      <c r="AK3941" s="55">
        <f t="shared" si="998"/>
        <v>0</v>
      </c>
      <c r="AL3941" s="55">
        <f t="shared" si="999"/>
        <v>0</v>
      </c>
      <c r="AM3941" s="55">
        <f t="shared" si="1000"/>
        <v>0</v>
      </c>
    </row>
    <row r="3942" spans="1:39" x14ac:dyDescent="0.25">
      <c r="A3942" s="47">
        <v>3938</v>
      </c>
      <c r="B3942" s="358" t="str">
        <f>IF(AND(E3942&lt;&gt;0,D3942&lt;&gt;0,F3942&lt;&gt;0),IF(C3942&lt;&gt;0,CONCATENATE(C3942,"-AGr",VLOOKUP(D3942,Listen!$A$2:$G$45,7,FALSE),"-",E3942,"-",F3942,),CONCATENATE("AGr",VLOOKUP(D3942,Listen!$A$2:$G$45,7,FALSE),"-",E3942,"-",F3942)),"keine vollständige ID")</f>
        <v>keine vollständige ID</v>
      </c>
      <c r="C3942" s="359">
        <f>'[2]III_SAV-Details_NB'!B3948</f>
        <v>0</v>
      </c>
      <c r="D3942" s="359">
        <f>'[2]III_SAV-Details_NB'!C3948</f>
        <v>0</v>
      </c>
      <c r="E3942" s="359">
        <f>'[2]III_SAV-Details_NB'!D3948</f>
        <v>0</v>
      </c>
      <c r="F3942" s="490"/>
      <c r="G3942" s="281">
        <f>'[2]III_SAV-Details_NB'!X3948</f>
        <v>0</v>
      </c>
      <c r="H3942" s="281">
        <f t="shared" si="1001"/>
        <v>0</v>
      </c>
      <c r="I3942" s="281">
        <f>IF(con_EOGJahr=2025,'[2]III_SAV-Details_NB'!AA3948,IF(con_EOGJahr=2026,'[2]III_SAV-Details_NB'!AB3948,'[2]III_SAV-Details_NB'!AC3948))</f>
        <v>0</v>
      </c>
      <c r="J3942" s="282"/>
      <c r="K3942" s="282"/>
      <c r="L3942" s="282"/>
      <c r="M3942" s="282"/>
      <c r="N3942" s="282"/>
      <c r="O3942" s="282"/>
      <c r="P3942" s="52">
        <f t="shared" si="1002"/>
        <v>0</v>
      </c>
      <c r="Q3942" s="60"/>
      <c r="R3942" s="53">
        <f t="shared" si="1008"/>
        <v>0</v>
      </c>
      <c r="S3942" s="59"/>
      <c r="T3942" s="61"/>
      <c r="U3942" s="342" t="str">
        <f t="shared" si="1012"/>
        <v>k.A.</v>
      </c>
      <c r="V3942" s="343" t="str">
        <f t="shared" si="1009"/>
        <v>k.A.</v>
      </c>
      <c r="W3942" s="343" t="str">
        <f>IFERROR(IF(OR($D3942="",$E3942=0,con_Ende=0),"k.A.",IF(VLOOKUP($D3942,rng_ND,5,0)="Nein",VLOOKUP($D3942,rng_ND,2,FALSE),MIN(VLOOKUP($D3942,rng_ND,2,FALSE),A_Stammdaten!$B$19-D_SAV!$E3942+1))),"k.A.")</f>
        <v>k.A.</v>
      </c>
      <c r="X3942" s="343" t="str">
        <f t="shared" si="1010"/>
        <v>k.A.</v>
      </c>
      <c r="Y3942" s="62"/>
      <c r="Z3942" s="48">
        <f t="shared" si="1011"/>
        <v>0</v>
      </c>
      <c r="AA3942" s="457"/>
      <c r="AB3942" s="55">
        <f t="shared" si="1003"/>
        <v>0</v>
      </c>
      <c r="AC3942" s="55">
        <f>IF(A_Stammdaten!$B$25="ja",D_SAV!AA3942,D_SAV!AB3942)</f>
        <v>0</v>
      </c>
      <c r="AD3942" s="478">
        <f>IF(AC3942=0,0,IF(U3942-(con_EOGJahr-D_SAV!E3942)&lt;=0,AC3942,AC3942/V3942))</f>
        <v>0</v>
      </c>
      <c r="AE3942" s="478">
        <f>IFERROR(IF(AND(VLOOKUP(D3942,rng_ND,5,FALSE)="Ja",D_SAV!T3942="degressiv"),D_SAV!AC3942*Y3942/100,0),0)</f>
        <v>0</v>
      </c>
      <c r="AF3942" s="55">
        <f>IFERROR(IF(VLOOKUP(D3942,rng_ND,5,FALSE)="Ja",MAX(D_SAV!AD3942:AE3942),D_SAV!AD3942),0)</f>
        <v>0</v>
      </c>
      <c r="AG3942" s="55">
        <f t="shared" si="1004"/>
        <v>0</v>
      </c>
      <c r="AH3942" s="55">
        <f t="shared" si="1005"/>
        <v>0</v>
      </c>
      <c r="AI3942" s="55">
        <f t="shared" si="1006"/>
        <v>0</v>
      </c>
      <c r="AJ3942" s="55">
        <f t="shared" si="1007"/>
        <v>0</v>
      </c>
      <c r="AK3942" s="55">
        <f t="shared" si="998"/>
        <v>0</v>
      </c>
      <c r="AL3942" s="55">
        <f t="shared" si="999"/>
        <v>0</v>
      </c>
      <c r="AM3942" s="55">
        <f t="shared" si="1000"/>
        <v>0</v>
      </c>
    </row>
    <row r="3943" spans="1:39" x14ac:dyDescent="0.25">
      <c r="A3943" s="47">
        <v>3939</v>
      </c>
      <c r="B3943" s="358" t="str">
        <f>IF(AND(E3943&lt;&gt;0,D3943&lt;&gt;0,F3943&lt;&gt;0),IF(C3943&lt;&gt;0,CONCATENATE(C3943,"-AGr",VLOOKUP(D3943,Listen!$A$2:$G$45,7,FALSE),"-",E3943,"-",F3943,),CONCATENATE("AGr",VLOOKUP(D3943,Listen!$A$2:$G$45,7,FALSE),"-",E3943,"-",F3943)),"keine vollständige ID")</f>
        <v>keine vollständige ID</v>
      </c>
      <c r="C3943" s="359">
        <f>'[2]III_SAV-Details_NB'!B3949</f>
        <v>0</v>
      </c>
      <c r="D3943" s="359">
        <f>'[2]III_SAV-Details_NB'!C3949</f>
        <v>0</v>
      </c>
      <c r="E3943" s="359">
        <f>'[2]III_SAV-Details_NB'!D3949</f>
        <v>0</v>
      </c>
      <c r="F3943" s="490"/>
      <c r="G3943" s="281">
        <f>'[2]III_SAV-Details_NB'!X3949</f>
        <v>0</v>
      </c>
      <c r="H3943" s="281">
        <f t="shared" si="1001"/>
        <v>0</v>
      </c>
      <c r="I3943" s="281">
        <f>IF(con_EOGJahr=2025,'[2]III_SAV-Details_NB'!AA3949,IF(con_EOGJahr=2026,'[2]III_SAV-Details_NB'!AB3949,'[2]III_SAV-Details_NB'!AC3949))</f>
        <v>0</v>
      </c>
      <c r="J3943" s="282"/>
      <c r="K3943" s="282"/>
      <c r="L3943" s="282"/>
      <c r="M3943" s="282"/>
      <c r="N3943" s="282"/>
      <c r="O3943" s="282"/>
      <c r="P3943" s="52">
        <f t="shared" si="1002"/>
        <v>0</v>
      </c>
      <c r="Q3943" s="60"/>
      <c r="R3943" s="53">
        <f t="shared" si="1008"/>
        <v>0</v>
      </c>
      <c r="S3943" s="59"/>
      <c r="T3943" s="61"/>
      <c r="U3943" s="342" t="str">
        <f t="shared" si="1012"/>
        <v>k.A.</v>
      </c>
      <c r="V3943" s="343" t="str">
        <f t="shared" si="1009"/>
        <v>k.A.</v>
      </c>
      <c r="W3943" s="343" t="str">
        <f>IFERROR(IF(OR($D3943="",$E3943=0,con_Ende=0),"k.A.",IF(VLOOKUP($D3943,rng_ND,5,0)="Nein",VLOOKUP($D3943,rng_ND,2,FALSE),MIN(VLOOKUP($D3943,rng_ND,2,FALSE),A_Stammdaten!$B$19-D_SAV!$E3943+1))),"k.A.")</f>
        <v>k.A.</v>
      </c>
      <c r="X3943" s="343" t="str">
        <f t="shared" si="1010"/>
        <v>k.A.</v>
      </c>
      <c r="Y3943" s="62"/>
      <c r="Z3943" s="48">
        <f t="shared" si="1011"/>
        <v>0</v>
      </c>
      <c r="AA3943" s="457"/>
      <c r="AB3943" s="55">
        <f t="shared" si="1003"/>
        <v>0</v>
      </c>
      <c r="AC3943" s="55">
        <f>IF(A_Stammdaten!$B$25="ja",D_SAV!AA3943,D_SAV!AB3943)</f>
        <v>0</v>
      </c>
      <c r="AD3943" s="478">
        <f>IF(AC3943=0,0,IF(U3943-(con_EOGJahr-D_SAV!E3943)&lt;=0,AC3943,AC3943/V3943))</f>
        <v>0</v>
      </c>
      <c r="AE3943" s="478">
        <f>IFERROR(IF(AND(VLOOKUP(D3943,rng_ND,5,FALSE)="Ja",D_SAV!T3943="degressiv"),D_SAV!AC3943*Y3943/100,0),0)</f>
        <v>0</v>
      </c>
      <c r="AF3943" s="55">
        <f>IFERROR(IF(VLOOKUP(D3943,rng_ND,5,FALSE)="Ja",MAX(D_SAV!AD3943:AE3943),D_SAV!AD3943),0)</f>
        <v>0</v>
      </c>
      <c r="AG3943" s="55">
        <f t="shared" si="1004"/>
        <v>0</v>
      </c>
      <c r="AH3943" s="55">
        <f t="shared" si="1005"/>
        <v>0</v>
      </c>
      <c r="AI3943" s="55">
        <f t="shared" si="1006"/>
        <v>0</v>
      </c>
      <c r="AJ3943" s="55">
        <f t="shared" si="1007"/>
        <v>0</v>
      </c>
      <c r="AK3943" s="55">
        <f t="shared" si="998"/>
        <v>0</v>
      </c>
      <c r="AL3943" s="55">
        <f t="shared" si="999"/>
        <v>0</v>
      </c>
      <c r="AM3943" s="55">
        <f t="shared" si="1000"/>
        <v>0</v>
      </c>
    </row>
    <row r="3944" spans="1:39" x14ac:dyDescent="0.25">
      <c r="A3944" s="47">
        <v>3940</v>
      </c>
      <c r="B3944" s="358" t="str">
        <f>IF(AND(E3944&lt;&gt;0,D3944&lt;&gt;0,F3944&lt;&gt;0),IF(C3944&lt;&gt;0,CONCATENATE(C3944,"-AGr",VLOOKUP(D3944,Listen!$A$2:$G$45,7,FALSE),"-",E3944,"-",F3944,),CONCATENATE("AGr",VLOOKUP(D3944,Listen!$A$2:$G$45,7,FALSE),"-",E3944,"-",F3944)),"keine vollständige ID")</f>
        <v>keine vollständige ID</v>
      </c>
      <c r="C3944" s="359">
        <f>'[2]III_SAV-Details_NB'!B3950</f>
        <v>0</v>
      </c>
      <c r="D3944" s="359">
        <f>'[2]III_SAV-Details_NB'!C3950</f>
        <v>0</v>
      </c>
      <c r="E3944" s="359">
        <f>'[2]III_SAV-Details_NB'!D3950</f>
        <v>0</v>
      </c>
      <c r="F3944" s="490"/>
      <c r="G3944" s="281">
        <f>'[2]III_SAV-Details_NB'!X3950</f>
        <v>0</v>
      </c>
      <c r="H3944" s="281">
        <f t="shared" si="1001"/>
        <v>0</v>
      </c>
      <c r="I3944" s="281">
        <f>IF(con_EOGJahr=2025,'[2]III_SAV-Details_NB'!AA3950,IF(con_EOGJahr=2026,'[2]III_SAV-Details_NB'!AB3950,'[2]III_SAV-Details_NB'!AC3950))</f>
        <v>0</v>
      </c>
      <c r="J3944" s="282"/>
      <c r="K3944" s="282"/>
      <c r="L3944" s="282"/>
      <c r="M3944" s="282"/>
      <c r="N3944" s="282"/>
      <c r="O3944" s="282"/>
      <c r="P3944" s="52">
        <f t="shared" si="1002"/>
        <v>0</v>
      </c>
      <c r="Q3944" s="60"/>
      <c r="R3944" s="53">
        <f t="shared" si="1008"/>
        <v>0</v>
      </c>
      <c r="S3944" s="59"/>
      <c r="T3944" s="61"/>
      <c r="U3944" s="342" t="str">
        <f t="shared" si="1012"/>
        <v>k.A.</v>
      </c>
      <c r="V3944" s="343" t="str">
        <f t="shared" si="1009"/>
        <v>k.A.</v>
      </c>
      <c r="W3944" s="343" t="str">
        <f>IFERROR(IF(OR($D3944="",$E3944=0,con_Ende=0),"k.A.",IF(VLOOKUP($D3944,rng_ND,5,0)="Nein",VLOOKUP($D3944,rng_ND,2,FALSE),MIN(VLOOKUP($D3944,rng_ND,2,FALSE),A_Stammdaten!$B$19-D_SAV!$E3944+1))),"k.A.")</f>
        <v>k.A.</v>
      </c>
      <c r="X3944" s="343" t="str">
        <f t="shared" si="1010"/>
        <v>k.A.</v>
      </c>
      <c r="Y3944" s="62"/>
      <c r="Z3944" s="48">
        <f t="shared" si="1011"/>
        <v>0</v>
      </c>
      <c r="AA3944" s="457"/>
      <c r="AB3944" s="55">
        <f t="shared" si="1003"/>
        <v>0</v>
      </c>
      <c r="AC3944" s="55">
        <f>IF(A_Stammdaten!$B$25="ja",D_SAV!AA3944,D_SAV!AB3944)</f>
        <v>0</v>
      </c>
      <c r="AD3944" s="478">
        <f>IF(AC3944=0,0,IF(U3944-(con_EOGJahr-D_SAV!E3944)&lt;=0,AC3944,AC3944/V3944))</f>
        <v>0</v>
      </c>
      <c r="AE3944" s="478">
        <f>IFERROR(IF(AND(VLOOKUP(D3944,rng_ND,5,FALSE)="Ja",D_SAV!T3944="degressiv"),D_SAV!AC3944*Y3944/100,0),0)</f>
        <v>0</v>
      </c>
      <c r="AF3944" s="55">
        <f>IFERROR(IF(VLOOKUP(D3944,rng_ND,5,FALSE)="Ja",MAX(D_SAV!AD3944:AE3944),D_SAV!AD3944),0)</f>
        <v>0</v>
      </c>
      <c r="AG3944" s="55">
        <f t="shared" si="1004"/>
        <v>0</v>
      </c>
      <c r="AH3944" s="55">
        <f t="shared" si="1005"/>
        <v>0</v>
      </c>
      <c r="AI3944" s="55">
        <f t="shared" si="1006"/>
        <v>0</v>
      </c>
      <c r="AJ3944" s="55">
        <f t="shared" si="1007"/>
        <v>0</v>
      </c>
      <c r="AK3944" s="55">
        <f t="shared" si="998"/>
        <v>0</v>
      </c>
      <c r="AL3944" s="55">
        <f t="shared" si="999"/>
        <v>0</v>
      </c>
      <c r="AM3944" s="55">
        <f t="shared" si="1000"/>
        <v>0</v>
      </c>
    </row>
    <row r="3945" spans="1:39" x14ac:dyDescent="0.25">
      <c r="A3945" s="47">
        <v>3941</v>
      </c>
      <c r="B3945" s="358" t="str">
        <f>IF(AND(E3945&lt;&gt;0,D3945&lt;&gt;0,F3945&lt;&gt;0),IF(C3945&lt;&gt;0,CONCATENATE(C3945,"-AGr",VLOOKUP(D3945,Listen!$A$2:$G$45,7,FALSE),"-",E3945,"-",F3945,),CONCATENATE("AGr",VLOOKUP(D3945,Listen!$A$2:$G$45,7,FALSE),"-",E3945,"-",F3945)),"keine vollständige ID")</f>
        <v>keine vollständige ID</v>
      </c>
      <c r="C3945" s="359">
        <f>'[2]III_SAV-Details_NB'!B3951</f>
        <v>0</v>
      </c>
      <c r="D3945" s="359">
        <f>'[2]III_SAV-Details_NB'!C3951</f>
        <v>0</v>
      </c>
      <c r="E3945" s="359">
        <f>'[2]III_SAV-Details_NB'!D3951</f>
        <v>0</v>
      </c>
      <c r="F3945" s="490"/>
      <c r="G3945" s="281">
        <f>'[2]III_SAV-Details_NB'!X3951</f>
        <v>0</v>
      </c>
      <c r="H3945" s="281">
        <f t="shared" si="1001"/>
        <v>0</v>
      </c>
      <c r="I3945" s="281">
        <f>IF(con_EOGJahr=2025,'[2]III_SAV-Details_NB'!AA3951,IF(con_EOGJahr=2026,'[2]III_SAV-Details_NB'!AB3951,'[2]III_SAV-Details_NB'!AC3951))</f>
        <v>0</v>
      </c>
      <c r="J3945" s="282"/>
      <c r="K3945" s="282"/>
      <c r="L3945" s="282"/>
      <c r="M3945" s="282"/>
      <c r="N3945" s="282"/>
      <c r="O3945" s="282"/>
      <c r="P3945" s="52">
        <f t="shared" si="1002"/>
        <v>0</v>
      </c>
      <c r="Q3945" s="60"/>
      <c r="R3945" s="53">
        <f t="shared" si="1008"/>
        <v>0</v>
      </c>
      <c r="S3945" s="59"/>
      <c r="T3945" s="61"/>
      <c r="U3945" s="342" t="str">
        <f t="shared" si="1012"/>
        <v>k.A.</v>
      </c>
      <c r="V3945" s="343" t="str">
        <f t="shared" si="1009"/>
        <v>k.A.</v>
      </c>
      <c r="W3945" s="343" t="str">
        <f>IFERROR(IF(OR($D3945="",$E3945=0,con_Ende=0),"k.A.",IF(VLOOKUP($D3945,rng_ND,5,0)="Nein",VLOOKUP($D3945,rng_ND,2,FALSE),MIN(VLOOKUP($D3945,rng_ND,2,FALSE),A_Stammdaten!$B$19-D_SAV!$E3945+1))),"k.A.")</f>
        <v>k.A.</v>
      </c>
      <c r="X3945" s="343" t="str">
        <f t="shared" si="1010"/>
        <v>k.A.</v>
      </c>
      <c r="Y3945" s="62"/>
      <c r="Z3945" s="48">
        <f t="shared" si="1011"/>
        <v>0</v>
      </c>
      <c r="AA3945" s="457"/>
      <c r="AB3945" s="55">
        <f t="shared" si="1003"/>
        <v>0</v>
      </c>
      <c r="AC3945" s="55">
        <f>IF(A_Stammdaten!$B$25="ja",D_SAV!AA3945,D_SAV!AB3945)</f>
        <v>0</v>
      </c>
      <c r="AD3945" s="478">
        <f>IF(AC3945=0,0,IF(U3945-(con_EOGJahr-D_SAV!E3945)&lt;=0,AC3945,AC3945/V3945))</f>
        <v>0</v>
      </c>
      <c r="AE3945" s="478">
        <f>IFERROR(IF(AND(VLOOKUP(D3945,rng_ND,5,FALSE)="Ja",D_SAV!T3945="degressiv"),D_SAV!AC3945*Y3945/100,0),0)</f>
        <v>0</v>
      </c>
      <c r="AF3945" s="55">
        <f>IFERROR(IF(VLOOKUP(D3945,rng_ND,5,FALSE)="Ja",MAX(D_SAV!AD3945:AE3945),D_SAV!AD3945),0)</f>
        <v>0</v>
      </c>
      <c r="AG3945" s="55">
        <f t="shared" si="1004"/>
        <v>0</v>
      </c>
      <c r="AH3945" s="55">
        <f t="shared" si="1005"/>
        <v>0</v>
      </c>
      <c r="AI3945" s="55">
        <f t="shared" si="1006"/>
        <v>0</v>
      </c>
      <c r="AJ3945" s="55">
        <f t="shared" si="1007"/>
        <v>0</v>
      </c>
      <c r="AK3945" s="55">
        <f t="shared" si="998"/>
        <v>0</v>
      </c>
      <c r="AL3945" s="55">
        <f t="shared" si="999"/>
        <v>0</v>
      </c>
      <c r="AM3945" s="55">
        <f t="shared" si="1000"/>
        <v>0</v>
      </c>
    </row>
    <row r="3946" spans="1:39" x14ac:dyDescent="0.25">
      <c r="A3946" s="47">
        <v>3942</v>
      </c>
      <c r="B3946" s="358" t="str">
        <f>IF(AND(E3946&lt;&gt;0,D3946&lt;&gt;0,F3946&lt;&gt;0),IF(C3946&lt;&gt;0,CONCATENATE(C3946,"-AGr",VLOOKUP(D3946,Listen!$A$2:$G$45,7,FALSE),"-",E3946,"-",F3946,),CONCATENATE("AGr",VLOOKUP(D3946,Listen!$A$2:$G$45,7,FALSE),"-",E3946,"-",F3946)),"keine vollständige ID")</f>
        <v>keine vollständige ID</v>
      </c>
      <c r="C3946" s="359">
        <f>'[2]III_SAV-Details_NB'!B3952</f>
        <v>0</v>
      </c>
      <c r="D3946" s="359">
        <f>'[2]III_SAV-Details_NB'!C3952</f>
        <v>0</v>
      </c>
      <c r="E3946" s="359">
        <f>'[2]III_SAV-Details_NB'!D3952</f>
        <v>0</v>
      </c>
      <c r="F3946" s="490"/>
      <c r="G3946" s="281">
        <f>'[2]III_SAV-Details_NB'!X3952</f>
        <v>0</v>
      </c>
      <c r="H3946" s="281">
        <f t="shared" si="1001"/>
        <v>0</v>
      </c>
      <c r="I3946" s="281">
        <f>IF(con_EOGJahr=2025,'[2]III_SAV-Details_NB'!AA3952,IF(con_EOGJahr=2026,'[2]III_SAV-Details_NB'!AB3952,'[2]III_SAV-Details_NB'!AC3952))</f>
        <v>0</v>
      </c>
      <c r="J3946" s="282"/>
      <c r="K3946" s="282"/>
      <c r="L3946" s="282"/>
      <c r="M3946" s="282"/>
      <c r="N3946" s="282"/>
      <c r="O3946" s="282"/>
      <c r="P3946" s="52">
        <f t="shared" si="1002"/>
        <v>0</v>
      </c>
      <c r="Q3946" s="60"/>
      <c r="R3946" s="53">
        <f t="shared" si="1008"/>
        <v>0</v>
      </c>
      <c r="S3946" s="59"/>
      <c r="T3946" s="61"/>
      <c r="U3946" s="342" t="str">
        <f t="shared" si="1012"/>
        <v>k.A.</v>
      </c>
      <c r="V3946" s="343" t="str">
        <f t="shared" si="1009"/>
        <v>k.A.</v>
      </c>
      <c r="W3946" s="343" t="str">
        <f>IFERROR(IF(OR($D3946="",$E3946=0,con_Ende=0),"k.A.",IF(VLOOKUP($D3946,rng_ND,5,0)="Nein",VLOOKUP($D3946,rng_ND,2,FALSE),MIN(VLOOKUP($D3946,rng_ND,2,FALSE),A_Stammdaten!$B$19-D_SAV!$E3946+1))),"k.A.")</f>
        <v>k.A.</v>
      </c>
      <c r="X3946" s="343" t="str">
        <f t="shared" si="1010"/>
        <v>k.A.</v>
      </c>
      <c r="Y3946" s="62"/>
      <c r="Z3946" s="48">
        <f t="shared" si="1011"/>
        <v>0</v>
      </c>
      <c r="AA3946" s="457"/>
      <c r="AB3946" s="55">
        <f t="shared" si="1003"/>
        <v>0</v>
      </c>
      <c r="AC3946" s="55">
        <f>IF(A_Stammdaten!$B$25="ja",D_SAV!AA3946,D_SAV!AB3946)</f>
        <v>0</v>
      </c>
      <c r="AD3946" s="478">
        <f>IF(AC3946=0,0,IF(U3946-(con_EOGJahr-D_SAV!E3946)&lt;=0,AC3946,AC3946/V3946))</f>
        <v>0</v>
      </c>
      <c r="AE3946" s="478">
        <f>IFERROR(IF(AND(VLOOKUP(D3946,rng_ND,5,FALSE)="Ja",D_SAV!T3946="degressiv"),D_SAV!AC3946*Y3946/100,0),0)</f>
        <v>0</v>
      </c>
      <c r="AF3946" s="55">
        <f>IFERROR(IF(VLOOKUP(D3946,rng_ND,5,FALSE)="Ja",MAX(D_SAV!AD3946:AE3946),D_SAV!AD3946),0)</f>
        <v>0</v>
      </c>
      <c r="AG3946" s="55">
        <f t="shared" si="1004"/>
        <v>0</v>
      </c>
      <c r="AH3946" s="55">
        <f t="shared" si="1005"/>
        <v>0</v>
      </c>
      <c r="AI3946" s="55">
        <f t="shared" si="1006"/>
        <v>0</v>
      </c>
      <c r="AJ3946" s="55">
        <f t="shared" si="1007"/>
        <v>0</v>
      </c>
      <c r="AK3946" s="55">
        <f t="shared" si="998"/>
        <v>0</v>
      </c>
      <c r="AL3946" s="55">
        <f t="shared" si="999"/>
        <v>0</v>
      </c>
      <c r="AM3946" s="55">
        <f t="shared" si="1000"/>
        <v>0</v>
      </c>
    </row>
    <row r="3947" spans="1:39" x14ac:dyDescent="0.25">
      <c r="A3947" s="47">
        <v>3943</v>
      </c>
      <c r="B3947" s="358" t="str">
        <f>IF(AND(E3947&lt;&gt;0,D3947&lt;&gt;0,F3947&lt;&gt;0),IF(C3947&lt;&gt;0,CONCATENATE(C3947,"-AGr",VLOOKUP(D3947,Listen!$A$2:$G$45,7,FALSE),"-",E3947,"-",F3947,),CONCATENATE("AGr",VLOOKUP(D3947,Listen!$A$2:$G$45,7,FALSE),"-",E3947,"-",F3947)),"keine vollständige ID")</f>
        <v>keine vollständige ID</v>
      </c>
      <c r="C3947" s="359">
        <f>'[2]III_SAV-Details_NB'!B3953</f>
        <v>0</v>
      </c>
      <c r="D3947" s="359">
        <f>'[2]III_SAV-Details_NB'!C3953</f>
        <v>0</v>
      </c>
      <c r="E3947" s="359">
        <f>'[2]III_SAV-Details_NB'!D3953</f>
        <v>0</v>
      </c>
      <c r="F3947" s="490"/>
      <c r="G3947" s="281">
        <f>'[2]III_SAV-Details_NB'!X3953</f>
        <v>0</v>
      </c>
      <c r="H3947" s="281">
        <f t="shared" si="1001"/>
        <v>0</v>
      </c>
      <c r="I3947" s="281">
        <f>IF(con_EOGJahr=2025,'[2]III_SAV-Details_NB'!AA3953,IF(con_EOGJahr=2026,'[2]III_SAV-Details_NB'!AB3953,'[2]III_SAV-Details_NB'!AC3953))</f>
        <v>0</v>
      </c>
      <c r="J3947" s="282"/>
      <c r="K3947" s="282"/>
      <c r="L3947" s="282"/>
      <c r="M3947" s="282"/>
      <c r="N3947" s="282"/>
      <c r="O3947" s="282"/>
      <c r="P3947" s="52">
        <f t="shared" si="1002"/>
        <v>0</v>
      </c>
      <c r="Q3947" s="60"/>
      <c r="R3947" s="53">
        <f t="shared" si="1008"/>
        <v>0</v>
      </c>
      <c r="S3947" s="59"/>
      <c r="T3947" s="61"/>
      <c r="U3947" s="342" t="str">
        <f t="shared" si="1012"/>
        <v>k.A.</v>
      </c>
      <c r="V3947" s="343" t="str">
        <f t="shared" si="1009"/>
        <v>k.A.</v>
      </c>
      <c r="W3947" s="343" t="str">
        <f>IFERROR(IF(OR($D3947="",$E3947=0,con_Ende=0),"k.A.",IF(VLOOKUP($D3947,rng_ND,5,0)="Nein",VLOOKUP($D3947,rng_ND,2,FALSE),MIN(VLOOKUP($D3947,rng_ND,2,FALSE),A_Stammdaten!$B$19-D_SAV!$E3947+1))),"k.A.")</f>
        <v>k.A.</v>
      </c>
      <c r="X3947" s="343" t="str">
        <f t="shared" si="1010"/>
        <v>k.A.</v>
      </c>
      <c r="Y3947" s="62"/>
      <c r="Z3947" s="48">
        <f t="shared" si="1011"/>
        <v>0</v>
      </c>
      <c r="AA3947" s="457"/>
      <c r="AB3947" s="55">
        <f t="shared" si="1003"/>
        <v>0</v>
      </c>
      <c r="AC3947" s="55">
        <f>IF(A_Stammdaten!$B$25="ja",D_SAV!AA3947,D_SAV!AB3947)</f>
        <v>0</v>
      </c>
      <c r="AD3947" s="478">
        <f>IF(AC3947=0,0,IF(U3947-(con_EOGJahr-D_SAV!E3947)&lt;=0,AC3947,AC3947/V3947))</f>
        <v>0</v>
      </c>
      <c r="AE3947" s="478">
        <f>IFERROR(IF(AND(VLOOKUP(D3947,rng_ND,5,FALSE)="Ja",D_SAV!T3947="degressiv"),D_SAV!AC3947*Y3947/100,0),0)</f>
        <v>0</v>
      </c>
      <c r="AF3947" s="55">
        <f>IFERROR(IF(VLOOKUP(D3947,rng_ND,5,FALSE)="Ja",MAX(D_SAV!AD3947:AE3947),D_SAV!AD3947),0)</f>
        <v>0</v>
      </c>
      <c r="AG3947" s="55">
        <f t="shared" si="1004"/>
        <v>0</v>
      </c>
      <c r="AH3947" s="55">
        <f t="shared" si="1005"/>
        <v>0</v>
      </c>
      <c r="AI3947" s="55">
        <f t="shared" si="1006"/>
        <v>0</v>
      </c>
      <c r="AJ3947" s="55">
        <f t="shared" si="1007"/>
        <v>0</v>
      </c>
      <c r="AK3947" s="55">
        <f t="shared" si="998"/>
        <v>0</v>
      </c>
      <c r="AL3947" s="55">
        <f t="shared" si="999"/>
        <v>0</v>
      </c>
      <c r="AM3947" s="55">
        <f t="shared" si="1000"/>
        <v>0</v>
      </c>
    </row>
    <row r="3948" spans="1:39" x14ac:dyDescent="0.25">
      <c r="A3948" s="47">
        <v>3944</v>
      </c>
      <c r="B3948" s="358" t="str">
        <f>IF(AND(E3948&lt;&gt;0,D3948&lt;&gt;0,F3948&lt;&gt;0),IF(C3948&lt;&gt;0,CONCATENATE(C3948,"-AGr",VLOOKUP(D3948,Listen!$A$2:$G$45,7,FALSE),"-",E3948,"-",F3948,),CONCATENATE("AGr",VLOOKUP(D3948,Listen!$A$2:$G$45,7,FALSE),"-",E3948,"-",F3948)),"keine vollständige ID")</f>
        <v>keine vollständige ID</v>
      </c>
      <c r="C3948" s="359">
        <f>'[2]III_SAV-Details_NB'!B3954</f>
        <v>0</v>
      </c>
      <c r="D3948" s="359">
        <f>'[2]III_SAV-Details_NB'!C3954</f>
        <v>0</v>
      </c>
      <c r="E3948" s="359">
        <f>'[2]III_SAV-Details_NB'!D3954</f>
        <v>0</v>
      </c>
      <c r="F3948" s="490"/>
      <c r="G3948" s="281">
        <f>'[2]III_SAV-Details_NB'!X3954</f>
        <v>0</v>
      </c>
      <c r="H3948" s="281">
        <f t="shared" si="1001"/>
        <v>0</v>
      </c>
      <c r="I3948" s="281">
        <f>IF(con_EOGJahr=2025,'[2]III_SAV-Details_NB'!AA3954,IF(con_EOGJahr=2026,'[2]III_SAV-Details_NB'!AB3954,'[2]III_SAV-Details_NB'!AC3954))</f>
        <v>0</v>
      </c>
      <c r="J3948" s="282"/>
      <c r="K3948" s="282"/>
      <c r="L3948" s="282"/>
      <c r="M3948" s="282"/>
      <c r="N3948" s="282"/>
      <c r="O3948" s="282"/>
      <c r="P3948" s="52">
        <f t="shared" si="1002"/>
        <v>0</v>
      </c>
      <c r="Q3948" s="60"/>
      <c r="R3948" s="53">
        <f t="shared" si="1008"/>
        <v>0</v>
      </c>
      <c r="S3948" s="59"/>
      <c r="T3948" s="61"/>
      <c r="U3948" s="342" t="str">
        <f t="shared" si="1012"/>
        <v>k.A.</v>
      </c>
      <c r="V3948" s="343" t="str">
        <f t="shared" si="1009"/>
        <v>k.A.</v>
      </c>
      <c r="W3948" s="343" t="str">
        <f>IFERROR(IF(OR($D3948="",$E3948=0,con_Ende=0),"k.A.",IF(VLOOKUP($D3948,rng_ND,5,0)="Nein",VLOOKUP($D3948,rng_ND,2,FALSE),MIN(VLOOKUP($D3948,rng_ND,2,FALSE),A_Stammdaten!$B$19-D_SAV!$E3948+1))),"k.A.")</f>
        <v>k.A.</v>
      </c>
      <c r="X3948" s="343" t="str">
        <f t="shared" si="1010"/>
        <v>k.A.</v>
      </c>
      <c r="Y3948" s="62"/>
      <c r="Z3948" s="48">
        <f t="shared" si="1011"/>
        <v>0</v>
      </c>
      <c r="AA3948" s="457"/>
      <c r="AB3948" s="55">
        <f t="shared" si="1003"/>
        <v>0</v>
      </c>
      <c r="AC3948" s="55">
        <f>IF(A_Stammdaten!$B$25="ja",D_SAV!AA3948,D_SAV!AB3948)</f>
        <v>0</v>
      </c>
      <c r="AD3948" s="478">
        <f>IF(AC3948=0,0,IF(U3948-(con_EOGJahr-D_SAV!E3948)&lt;=0,AC3948,AC3948/V3948))</f>
        <v>0</v>
      </c>
      <c r="AE3948" s="478">
        <f>IFERROR(IF(AND(VLOOKUP(D3948,rng_ND,5,FALSE)="Ja",D_SAV!T3948="degressiv"),D_SAV!AC3948*Y3948/100,0),0)</f>
        <v>0</v>
      </c>
      <c r="AF3948" s="55">
        <f>IFERROR(IF(VLOOKUP(D3948,rng_ND,5,FALSE)="Ja",MAX(D_SAV!AD3948:AE3948),D_SAV!AD3948),0)</f>
        <v>0</v>
      </c>
      <c r="AG3948" s="55">
        <f t="shared" si="1004"/>
        <v>0</v>
      </c>
      <c r="AH3948" s="55">
        <f t="shared" si="1005"/>
        <v>0</v>
      </c>
      <c r="AI3948" s="55">
        <f t="shared" si="1006"/>
        <v>0</v>
      </c>
      <c r="AJ3948" s="55">
        <f t="shared" si="1007"/>
        <v>0</v>
      </c>
      <c r="AK3948" s="55">
        <f t="shared" si="998"/>
        <v>0</v>
      </c>
      <c r="AL3948" s="55">
        <f t="shared" si="999"/>
        <v>0</v>
      </c>
      <c r="AM3948" s="55">
        <f t="shared" si="1000"/>
        <v>0</v>
      </c>
    </row>
    <row r="3949" spans="1:39" x14ac:dyDescent="0.25">
      <c r="A3949" s="47">
        <v>3945</v>
      </c>
      <c r="B3949" s="358" t="str">
        <f>IF(AND(E3949&lt;&gt;0,D3949&lt;&gt;0,F3949&lt;&gt;0),IF(C3949&lt;&gt;0,CONCATENATE(C3949,"-AGr",VLOOKUP(D3949,Listen!$A$2:$G$45,7,FALSE),"-",E3949,"-",F3949,),CONCATENATE("AGr",VLOOKUP(D3949,Listen!$A$2:$G$45,7,FALSE),"-",E3949,"-",F3949)),"keine vollständige ID")</f>
        <v>keine vollständige ID</v>
      </c>
      <c r="C3949" s="359">
        <f>'[2]III_SAV-Details_NB'!B3955</f>
        <v>0</v>
      </c>
      <c r="D3949" s="359">
        <f>'[2]III_SAV-Details_NB'!C3955</f>
        <v>0</v>
      </c>
      <c r="E3949" s="359">
        <f>'[2]III_SAV-Details_NB'!D3955</f>
        <v>0</v>
      </c>
      <c r="F3949" s="490"/>
      <c r="G3949" s="281">
        <f>'[2]III_SAV-Details_NB'!X3955</f>
        <v>0</v>
      </c>
      <c r="H3949" s="281">
        <f t="shared" si="1001"/>
        <v>0</v>
      </c>
      <c r="I3949" s="281">
        <f>IF(con_EOGJahr=2025,'[2]III_SAV-Details_NB'!AA3955,IF(con_EOGJahr=2026,'[2]III_SAV-Details_NB'!AB3955,'[2]III_SAV-Details_NB'!AC3955))</f>
        <v>0</v>
      </c>
      <c r="J3949" s="282"/>
      <c r="K3949" s="282"/>
      <c r="L3949" s="282"/>
      <c r="M3949" s="282"/>
      <c r="N3949" s="282"/>
      <c r="O3949" s="282"/>
      <c r="P3949" s="52">
        <f t="shared" si="1002"/>
        <v>0</v>
      </c>
      <c r="Q3949" s="60"/>
      <c r="R3949" s="53">
        <f t="shared" si="1008"/>
        <v>0</v>
      </c>
      <c r="S3949" s="59"/>
      <c r="T3949" s="61"/>
      <c r="U3949" s="342" t="str">
        <f t="shared" si="1012"/>
        <v>k.A.</v>
      </c>
      <c r="V3949" s="343" t="str">
        <f t="shared" si="1009"/>
        <v>k.A.</v>
      </c>
      <c r="W3949" s="343" t="str">
        <f>IFERROR(IF(OR($D3949="",$E3949=0,con_Ende=0),"k.A.",IF(VLOOKUP($D3949,rng_ND,5,0)="Nein",VLOOKUP($D3949,rng_ND,2,FALSE),MIN(VLOOKUP($D3949,rng_ND,2,FALSE),A_Stammdaten!$B$19-D_SAV!$E3949+1))),"k.A.")</f>
        <v>k.A.</v>
      </c>
      <c r="X3949" s="343" t="str">
        <f t="shared" si="1010"/>
        <v>k.A.</v>
      </c>
      <c r="Y3949" s="62"/>
      <c r="Z3949" s="48">
        <f t="shared" si="1011"/>
        <v>0</v>
      </c>
      <c r="AA3949" s="457"/>
      <c r="AB3949" s="55">
        <f t="shared" si="1003"/>
        <v>0</v>
      </c>
      <c r="AC3949" s="55">
        <f>IF(A_Stammdaten!$B$25="ja",D_SAV!AA3949,D_SAV!AB3949)</f>
        <v>0</v>
      </c>
      <c r="AD3949" s="478">
        <f>IF(AC3949=0,0,IF(U3949-(con_EOGJahr-D_SAV!E3949)&lt;=0,AC3949,AC3949/V3949))</f>
        <v>0</v>
      </c>
      <c r="AE3949" s="478">
        <f>IFERROR(IF(AND(VLOOKUP(D3949,rng_ND,5,FALSE)="Ja",D_SAV!T3949="degressiv"),D_SAV!AC3949*Y3949/100,0),0)</f>
        <v>0</v>
      </c>
      <c r="AF3949" s="55">
        <f>IFERROR(IF(VLOOKUP(D3949,rng_ND,5,FALSE)="Ja",MAX(D_SAV!AD3949:AE3949),D_SAV!AD3949),0)</f>
        <v>0</v>
      </c>
      <c r="AG3949" s="55">
        <f t="shared" si="1004"/>
        <v>0</v>
      </c>
      <c r="AH3949" s="55">
        <f t="shared" si="1005"/>
        <v>0</v>
      </c>
      <c r="AI3949" s="55">
        <f t="shared" si="1006"/>
        <v>0</v>
      </c>
      <c r="AJ3949" s="55">
        <f t="shared" si="1007"/>
        <v>0</v>
      </c>
      <c r="AK3949" s="55">
        <f t="shared" si="998"/>
        <v>0</v>
      </c>
      <c r="AL3949" s="55">
        <f t="shared" si="999"/>
        <v>0</v>
      </c>
      <c r="AM3949" s="55">
        <f t="shared" si="1000"/>
        <v>0</v>
      </c>
    </row>
    <row r="3950" spans="1:39" x14ac:dyDescent="0.25">
      <c r="A3950" s="47">
        <v>3946</v>
      </c>
      <c r="B3950" s="358" t="str">
        <f>IF(AND(E3950&lt;&gt;0,D3950&lt;&gt;0,F3950&lt;&gt;0),IF(C3950&lt;&gt;0,CONCATENATE(C3950,"-AGr",VLOOKUP(D3950,Listen!$A$2:$G$45,7,FALSE),"-",E3950,"-",F3950,),CONCATENATE("AGr",VLOOKUP(D3950,Listen!$A$2:$G$45,7,FALSE),"-",E3950,"-",F3950)),"keine vollständige ID")</f>
        <v>keine vollständige ID</v>
      </c>
      <c r="C3950" s="359">
        <f>'[2]III_SAV-Details_NB'!B3956</f>
        <v>0</v>
      </c>
      <c r="D3950" s="359">
        <f>'[2]III_SAV-Details_NB'!C3956</f>
        <v>0</v>
      </c>
      <c r="E3950" s="359">
        <f>'[2]III_SAV-Details_NB'!D3956</f>
        <v>0</v>
      </c>
      <c r="F3950" s="490"/>
      <c r="G3950" s="281">
        <f>'[2]III_SAV-Details_NB'!X3956</f>
        <v>0</v>
      </c>
      <c r="H3950" s="281">
        <f t="shared" si="1001"/>
        <v>0</v>
      </c>
      <c r="I3950" s="281">
        <f>IF(con_EOGJahr=2025,'[2]III_SAV-Details_NB'!AA3956,IF(con_EOGJahr=2026,'[2]III_SAV-Details_NB'!AB3956,'[2]III_SAV-Details_NB'!AC3956))</f>
        <v>0</v>
      </c>
      <c r="J3950" s="282"/>
      <c r="K3950" s="282"/>
      <c r="L3950" s="282"/>
      <c r="M3950" s="282"/>
      <c r="N3950" s="282"/>
      <c r="O3950" s="282"/>
      <c r="P3950" s="52">
        <f t="shared" si="1002"/>
        <v>0</v>
      </c>
      <c r="Q3950" s="60"/>
      <c r="R3950" s="53">
        <f t="shared" si="1008"/>
        <v>0</v>
      </c>
      <c r="S3950" s="59"/>
      <c r="T3950" s="61"/>
      <c r="U3950" s="342" t="str">
        <f t="shared" si="1012"/>
        <v>k.A.</v>
      </c>
      <c r="V3950" s="343" t="str">
        <f t="shared" si="1009"/>
        <v>k.A.</v>
      </c>
      <c r="W3950" s="343" t="str">
        <f>IFERROR(IF(OR($D3950="",$E3950=0,con_Ende=0),"k.A.",IF(VLOOKUP($D3950,rng_ND,5,0)="Nein",VLOOKUP($D3950,rng_ND,2,FALSE),MIN(VLOOKUP($D3950,rng_ND,2,FALSE),A_Stammdaten!$B$19-D_SAV!$E3950+1))),"k.A.")</f>
        <v>k.A.</v>
      </c>
      <c r="X3950" s="343" t="str">
        <f t="shared" si="1010"/>
        <v>k.A.</v>
      </c>
      <c r="Y3950" s="62"/>
      <c r="Z3950" s="48">
        <f t="shared" si="1011"/>
        <v>0</v>
      </c>
      <c r="AA3950" s="457"/>
      <c r="AB3950" s="55">
        <f t="shared" si="1003"/>
        <v>0</v>
      </c>
      <c r="AC3950" s="55">
        <f>IF(A_Stammdaten!$B$25="ja",D_SAV!AA3950,D_SAV!AB3950)</f>
        <v>0</v>
      </c>
      <c r="AD3950" s="478">
        <f>IF(AC3950=0,0,IF(U3950-(con_EOGJahr-D_SAV!E3950)&lt;=0,AC3950,AC3950/V3950))</f>
        <v>0</v>
      </c>
      <c r="AE3950" s="478">
        <f>IFERROR(IF(AND(VLOOKUP(D3950,rng_ND,5,FALSE)="Ja",D_SAV!T3950="degressiv"),D_SAV!AC3950*Y3950/100,0),0)</f>
        <v>0</v>
      </c>
      <c r="AF3950" s="55">
        <f>IFERROR(IF(VLOOKUP(D3950,rng_ND,5,FALSE)="Ja",MAX(D_SAV!AD3950:AE3950),D_SAV!AD3950),0)</f>
        <v>0</v>
      </c>
      <c r="AG3950" s="55">
        <f t="shared" si="1004"/>
        <v>0</v>
      </c>
      <c r="AH3950" s="55">
        <f t="shared" si="1005"/>
        <v>0</v>
      </c>
      <c r="AI3950" s="55">
        <f t="shared" si="1006"/>
        <v>0</v>
      </c>
      <c r="AJ3950" s="55">
        <f t="shared" si="1007"/>
        <v>0</v>
      </c>
      <c r="AK3950" s="55">
        <f t="shared" si="998"/>
        <v>0</v>
      </c>
      <c r="AL3950" s="55">
        <f t="shared" si="999"/>
        <v>0</v>
      </c>
      <c r="AM3950" s="55">
        <f t="shared" si="1000"/>
        <v>0</v>
      </c>
    </row>
    <row r="3951" spans="1:39" x14ac:dyDescent="0.25">
      <c r="A3951" s="47">
        <v>3947</v>
      </c>
      <c r="B3951" s="358" t="str">
        <f>IF(AND(E3951&lt;&gt;0,D3951&lt;&gt;0,F3951&lt;&gt;0),IF(C3951&lt;&gt;0,CONCATENATE(C3951,"-AGr",VLOOKUP(D3951,Listen!$A$2:$G$45,7,FALSE),"-",E3951,"-",F3951,),CONCATENATE("AGr",VLOOKUP(D3951,Listen!$A$2:$G$45,7,FALSE),"-",E3951,"-",F3951)),"keine vollständige ID")</f>
        <v>keine vollständige ID</v>
      </c>
      <c r="C3951" s="359">
        <f>'[2]III_SAV-Details_NB'!B3957</f>
        <v>0</v>
      </c>
      <c r="D3951" s="359">
        <f>'[2]III_SAV-Details_NB'!C3957</f>
        <v>0</v>
      </c>
      <c r="E3951" s="359">
        <f>'[2]III_SAV-Details_NB'!D3957</f>
        <v>0</v>
      </c>
      <c r="F3951" s="490"/>
      <c r="G3951" s="281">
        <f>'[2]III_SAV-Details_NB'!X3957</f>
        <v>0</v>
      </c>
      <c r="H3951" s="281">
        <f t="shared" si="1001"/>
        <v>0</v>
      </c>
      <c r="I3951" s="281">
        <f>IF(con_EOGJahr=2025,'[2]III_SAV-Details_NB'!AA3957,IF(con_EOGJahr=2026,'[2]III_SAV-Details_NB'!AB3957,'[2]III_SAV-Details_NB'!AC3957))</f>
        <v>0</v>
      </c>
      <c r="J3951" s="282"/>
      <c r="K3951" s="282"/>
      <c r="L3951" s="282"/>
      <c r="M3951" s="282"/>
      <c r="N3951" s="282"/>
      <c r="O3951" s="282"/>
      <c r="P3951" s="52">
        <f t="shared" si="1002"/>
        <v>0</v>
      </c>
      <c r="Q3951" s="60"/>
      <c r="R3951" s="53">
        <f t="shared" si="1008"/>
        <v>0</v>
      </c>
      <c r="S3951" s="59"/>
      <c r="T3951" s="61"/>
      <c r="U3951" s="342" t="str">
        <f t="shared" si="1012"/>
        <v>k.A.</v>
      </c>
      <c r="V3951" s="343" t="str">
        <f t="shared" si="1009"/>
        <v>k.A.</v>
      </c>
      <c r="W3951" s="343" t="str">
        <f>IFERROR(IF(OR($D3951="",$E3951=0,con_Ende=0),"k.A.",IF(VLOOKUP($D3951,rng_ND,5,0)="Nein",VLOOKUP($D3951,rng_ND,2,FALSE),MIN(VLOOKUP($D3951,rng_ND,2,FALSE),A_Stammdaten!$B$19-D_SAV!$E3951+1))),"k.A.")</f>
        <v>k.A.</v>
      </c>
      <c r="X3951" s="343" t="str">
        <f t="shared" si="1010"/>
        <v>k.A.</v>
      </c>
      <c r="Y3951" s="62"/>
      <c r="Z3951" s="48">
        <f t="shared" si="1011"/>
        <v>0</v>
      </c>
      <c r="AA3951" s="457"/>
      <c r="AB3951" s="55">
        <f t="shared" si="1003"/>
        <v>0</v>
      </c>
      <c r="AC3951" s="55">
        <f>IF(A_Stammdaten!$B$25="ja",D_SAV!AA3951,D_SAV!AB3951)</f>
        <v>0</v>
      </c>
      <c r="AD3951" s="478">
        <f>IF(AC3951=0,0,IF(U3951-(con_EOGJahr-D_SAV!E3951)&lt;=0,AC3951,AC3951/V3951))</f>
        <v>0</v>
      </c>
      <c r="AE3951" s="478">
        <f>IFERROR(IF(AND(VLOOKUP(D3951,rng_ND,5,FALSE)="Ja",D_SAV!T3951="degressiv"),D_SAV!AC3951*Y3951/100,0),0)</f>
        <v>0</v>
      </c>
      <c r="AF3951" s="55">
        <f>IFERROR(IF(VLOOKUP(D3951,rng_ND,5,FALSE)="Ja",MAX(D_SAV!AD3951:AE3951),D_SAV!AD3951),0)</f>
        <v>0</v>
      </c>
      <c r="AG3951" s="55">
        <f t="shared" si="1004"/>
        <v>0</v>
      </c>
      <c r="AH3951" s="55">
        <f t="shared" si="1005"/>
        <v>0</v>
      </c>
      <c r="AI3951" s="55">
        <f t="shared" si="1006"/>
        <v>0</v>
      </c>
      <c r="AJ3951" s="55">
        <f t="shared" si="1007"/>
        <v>0</v>
      </c>
      <c r="AK3951" s="55">
        <f t="shared" si="998"/>
        <v>0</v>
      </c>
      <c r="AL3951" s="55">
        <f t="shared" si="999"/>
        <v>0</v>
      </c>
      <c r="AM3951" s="55">
        <f t="shared" si="1000"/>
        <v>0</v>
      </c>
    </row>
    <row r="3952" spans="1:39" x14ac:dyDescent="0.25">
      <c r="A3952" s="47">
        <v>3948</v>
      </c>
      <c r="B3952" s="358" t="str">
        <f>IF(AND(E3952&lt;&gt;0,D3952&lt;&gt;0,F3952&lt;&gt;0),IF(C3952&lt;&gt;0,CONCATENATE(C3952,"-AGr",VLOOKUP(D3952,Listen!$A$2:$G$45,7,FALSE),"-",E3952,"-",F3952,),CONCATENATE("AGr",VLOOKUP(D3952,Listen!$A$2:$G$45,7,FALSE),"-",E3952,"-",F3952)),"keine vollständige ID")</f>
        <v>keine vollständige ID</v>
      </c>
      <c r="C3952" s="359">
        <f>'[2]III_SAV-Details_NB'!B3958</f>
        <v>0</v>
      </c>
      <c r="D3952" s="359">
        <f>'[2]III_SAV-Details_NB'!C3958</f>
        <v>0</v>
      </c>
      <c r="E3952" s="359">
        <f>'[2]III_SAV-Details_NB'!D3958</f>
        <v>0</v>
      </c>
      <c r="F3952" s="490"/>
      <c r="G3952" s="281">
        <f>'[2]III_SAV-Details_NB'!X3958</f>
        <v>0</v>
      </c>
      <c r="H3952" s="281">
        <f t="shared" si="1001"/>
        <v>0</v>
      </c>
      <c r="I3952" s="281">
        <f>IF(con_EOGJahr=2025,'[2]III_SAV-Details_NB'!AA3958,IF(con_EOGJahr=2026,'[2]III_SAV-Details_NB'!AB3958,'[2]III_SAV-Details_NB'!AC3958))</f>
        <v>0</v>
      </c>
      <c r="J3952" s="282"/>
      <c r="K3952" s="282"/>
      <c r="L3952" s="282"/>
      <c r="M3952" s="282"/>
      <c r="N3952" s="282"/>
      <c r="O3952" s="282"/>
      <c r="P3952" s="52">
        <f t="shared" si="1002"/>
        <v>0</v>
      </c>
      <c r="Q3952" s="60"/>
      <c r="R3952" s="53">
        <f t="shared" si="1008"/>
        <v>0</v>
      </c>
      <c r="S3952" s="59"/>
      <c r="T3952" s="61"/>
      <c r="U3952" s="342" t="str">
        <f t="shared" si="1012"/>
        <v>k.A.</v>
      </c>
      <c r="V3952" s="343" t="str">
        <f t="shared" si="1009"/>
        <v>k.A.</v>
      </c>
      <c r="W3952" s="343" t="str">
        <f>IFERROR(IF(OR($D3952="",$E3952=0,con_Ende=0),"k.A.",IF(VLOOKUP($D3952,rng_ND,5,0)="Nein",VLOOKUP($D3952,rng_ND,2,FALSE),MIN(VLOOKUP($D3952,rng_ND,2,FALSE),A_Stammdaten!$B$19-D_SAV!$E3952+1))),"k.A.")</f>
        <v>k.A.</v>
      </c>
      <c r="X3952" s="343" t="str">
        <f t="shared" si="1010"/>
        <v>k.A.</v>
      </c>
      <c r="Y3952" s="62"/>
      <c r="Z3952" s="48">
        <f t="shared" si="1011"/>
        <v>0</v>
      </c>
      <c r="AA3952" s="457"/>
      <c r="AB3952" s="55">
        <f t="shared" si="1003"/>
        <v>0</v>
      </c>
      <c r="AC3952" s="55">
        <f>IF(A_Stammdaten!$B$25="ja",D_SAV!AA3952,D_SAV!AB3952)</f>
        <v>0</v>
      </c>
      <c r="AD3952" s="478">
        <f>IF(AC3952=0,0,IF(U3952-(con_EOGJahr-D_SAV!E3952)&lt;=0,AC3952,AC3952/V3952))</f>
        <v>0</v>
      </c>
      <c r="AE3952" s="478">
        <f>IFERROR(IF(AND(VLOOKUP(D3952,rng_ND,5,FALSE)="Ja",D_SAV!T3952="degressiv"),D_SAV!AC3952*Y3952/100,0),0)</f>
        <v>0</v>
      </c>
      <c r="AF3952" s="55">
        <f>IFERROR(IF(VLOOKUP(D3952,rng_ND,5,FALSE)="Ja",MAX(D_SAV!AD3952:AE3952),D_SAV!AD3952),0)</f>
        <v>0</v>
      </c>
      <c r="AG3952" s="55">
        <f t="shared" si="1004"/>
        <v>0</v>
      </c>
      <c r="AH3952" s="55">
        <f t="shared" si="1005"/>
        <v>0</v>
      </c>
      <c r="AI3952" s="55">
        <f t="shared" si="1006"/>
        <v>0</v>
      </c>
      <c r="AJ3952" s="55">
        <f t="shared" si="1007"/>
        <v>0</v>
      </c>
      <c r="AK3952" s="55">
        <f t="shared" si="998"/>
        <v>0</v>
      </c>
      <c r="AL3952" s="55">
        <f t="shared" si="999"/>
        <v>0</v>
      </c>
      <c r="AM3952" s="55">
        <f t="shared" si="1000"/>
        <v>0</v>
      </c>
    </row>
    <row r="3953" spans="1:39" x14ac:dyDescent="0.25">
      <c r="A3953" s="47">
        <v>3949</v>
      </c>
      <c r="B3953" s="358" t="str">
        <f>IF(AND(E3953&lt;&gt;0,D3953&lt;&gt;0,F3953&lt;&gt;0),IF(C3953&lt;&gt;0,CONCATENATE(C3953,"-AGr",VLOOKUP(D3953,Listen!$A$2:$G$45,7,FALSE),"-",E3953,"-",F3953,),CONCATENATE("AGr",VLOOKUP(D3953,Listen!$A$2:$G$45,7,FALSE),"-",E3953,"-",F3953)),"keine vollständige ID")</f>
        <v>keine vollständige ID</v>
      </c>
      <c r="C3953" s="359">
        <f>'[2]III_SAV-Details_NB'!B3959</f>
        <v>0</v>
      </c>
      <c r="D3953" s="359">
        <f>'[2]III_SAV-Details_NB'!C3959</f>
        <v>0</v>
      </c>
      <c r="E3953" s="359">
        <f>'[2]III_SAV-Details_NB'!D3959</f>
        <v>0</v>
      </c>
      <c r="F3953" s="490"/>
      <c r="G3953" s="281">
        <f>'[2]III_SAV-Details_NB'!X3959</f>
        <v>0</v>
      </c>
      <c r="H3953" s="281">
        <f t="shared" si="1001"/>
        <v>0</v>
      </c>
      <c r="I3953" s="281">
        <f>IF(con_EOGJahr=2025,'[2]III_SAV-Details_NB'!AA3959,IF(con_EOGJahr=2026,'[2]III_SAV-Details_NB'!AB3959,'[2]III_SAV-Details_NB'!AC3959))</f>
        <v>0</v>
      </c>
      <c r="J3953" s="282"/>
      <c r="K3953" s="282"/>
      <c r="L3953" s="282"/>
      <c r="M3953" s="282"/>
      <c r="N3953" s="282"/>
      <c r="O3953" s="282"/>
      <c r="P3953" s="52">
        <f t="shared" si="1002"/>
        <v>0</v>
      </c>
      <c r="Q3953" s="60"/>
      <c r="R3953" s="53">
        <f t="shared" si="1008"/>
        <v>0</v>
      </c>
      <c r="S3953" s="59"/>
      <c r="T3953" s="61"/>
      <c r="U3953" s="342" t="str">
        <f t="shared" si="1012"/>
        <v>k.A.</v>
      </c>
      <c r="V3953" s="343" t="str">
        <f t="shared" si="1009"/>
        <v>k.A.</v>
      </c>
      <c r="W3953" s="343" t="str">
        <f>IFERROR(IF(OR($D3953="",$E3953=0,con_Ende=0),"k.A.",IF(VLOOKUP($D3953,rng_ND,5,0)="Nein",VLOOKUP($D3953,rng_ND,2,FALSE),MIN(VLOOKUP($D3953,rng_ND,2,FALSE),A_Stammdaten!$B$19-D_SAV!$E3953+1))),"k.A.")</f>
        <v>k.A.</v>
      </c>
      <c r="X3953" s="343" t="str">
        <f t="shared" si="1010"/>
        <v>k.A.</v>
      </c>
      <c r="Y3953" s="62"/>
      <c r="Z3953" s="48">
        <f t="shared" si="1011"/>
        <v>0</v>
      </c>
      <c r="AA3953" s="457"/>
      <c r="AB3953" s="55">
        <f t="shared" si="1003"/>
        <v>0</v>
      </c>
      <c r="AC3953" s="55">
        <f>IF(A_Stammdaten!$B$25="ja",D_SAV!AA3953,D_SAV!AB3953)</f>
        <v>0</v>
      </c>
      <c r="AD3953" s="478">
        <f>IF(AC3953=0,0,IF(U3953-(con_EOGJahr-D_SAV!E3953)&lt;=0,AC3953,AC3953/V3953))</f>
        <v>0</v>
      </c>
      <c r="AE3953" s="478">
        <f>IFERROR(IF(AND(VLOOKUP(D3953,rng_ND,5,FALSE)="Ja",D_SAV!T3953="degressiv"),D_SAV!AC3953*Y3953/100,0),0)</f>
        <v>0</v>
      </c>
      <c r="AF3953" s="55">
        <f>IFERROR(IF(VLOOKUP(D3953,rng_ND,5,FALSE)="Ja",MAX(D_SAV!AD3953:AE3953),D_SAV!AD3953),0)</f>
        <v>0</v>
      </c>
      <c r="AG3953" s="55">
        <f t="shared" si="1004"/>
        <v>0</v>
      </c>
      <c r="AH3953" s="55">
        <f t="shared" si="1005"/>
        <v>0</v>
      </c>
      <c r="AI3953" s="55">
        <f t="shared" si="1006"/>
        <v>0</v>
      </c>
      <c r="AJ3953" s="55">
        <f t="shared" si="1007"/>
        <v>0</v>
      </c>
      <c r="AK3953" s="55">
        <f t="shared" si="998"/>
        <v>0</v>
      </c>
      <c r="AL3953" s="55">
        <f t="shared" si="999"/>
        <v>0</v>
      </c>
      <c r="AM3953" s="55">
        <f t="shared" si="1000"/>
        <v>0</v>
      </c>
    </row>
    <row r="3954" spans="1:39" x14ac:dyDescent="0.25">
      <c r="A3954" s="47">
        <v>3950</v>
      </c>
      <c r="B3954" s="358" t="str">
        <f>IF(AND(E3954&lt;&gt;0,D3954&lt;&gt;0,F3954&lt;&gt;0),IF(C3954&lt;&gt;0,CONCATENATE(C3954,"-AGr",VLOOKUP(D3954,Listen!$A$2:$G$45,7,FALSE),"-",E3954,"-",F3954,),CONCATENATE("AGr",VLOOKUP(D3954,Listen!$A$2:$G$45,7,FALSE),"-",E3954,"-",F3954)),"keine vollständige ID")</f>
        <v>keine vollständige ID</v>
      </c>
      <c r="C3954" s="359">
        <f>'[2]III_SAV-Details_NB'!B3960</f>
        <v>0</v>
      </c>
      <c r="D3954" s="359">
        <f>'[2]III_SAV-Details_NB'!C3960</f>
        <v>0</v>
      </c>
      <c r="E3954" s="359">
        <f>'[2]III_SAV-Details_NB'!D3960</f>
        <v>0</v>
      </c>
      <c r="F3954" s="490"/>
      <c r="G3954" s="281">
        <f>'[2]III_SAV-Details_NB'!X3960</f>
        <v>0</v>
      </c>
      <c r="H3954" s="281">
        <f t="shared" si="1001"/>
        <v>0</v>
      </c>
      <c r="I3954" s="281">
        <f>IF(con_EOGJahr=2025,'[2]III_SAV-Details_NB'!AA3960,IF(con_EOGJahr=2026,'[2]III_SAV-Details_NB'!AB3960,'[2]III_SAV-Details_NB'!AC3960))</f>
        <v>0</v>
      </c>
      <c r="J3954" s="282"/>
      <c r="K3954" s="282"/>
      <c r="L3954" s="282"/>
      <c r="M3954" s="282"/>
      <c r="N3954" s="282"/>
      <c r="O3954" s="282"/>
      <c r="P3954" s="52">
        <f t="shared" si="1002"/>
        <v>0</v>
      </c>
      <c r="Q3954" s="60"/>
      <c r="R3954" s="53">
        <f t="shared" si="1008"/>
        <v>0</v>
      </c>
      <c r="S3954" s="59"/>
      <c r="T3954" s="61"/>
      <c r="U3954" s="342" t="str">
        <f t="shared" si="1012"/>
        <v>k.A.</v>
      </c>
      <c r="V3954" s="343" t="str">
        <f t="shared" si="1009"/>
        <v>k.A.</v>
      </c>
      <c r="W3954" s="343" t="str">
        <f>IFERROR(IF(OR($D3954="",$E3954=0,con_Ende=0),"k.A.",IF(VLOOKUP($D3954,rng_ND,5,0)="Nein",VLOOKUP($D3954,rng_ND,2,FALSE),MIN(VLOOKUP($D3954,rng_ND,2,FALSE),A_Stammdaten!$B$19-D_SAV!$E3954+1))),"k.A.")</f>
        <v>k.A.</v>
      </c>
      <c r="X3954" s="343" t="str">
        <f t="shared" si="1010"/>
        <v>k.A.</v>
      </c>
      <c r="Y3954" s="62"/>
      <c r="Z3954" s="48">
        <f t="shared" si="1011"/>
        <v>0</v>
      </c>
      <c r="AA3954" s="457"/>
      <c r="AB3954" s="55">
        <f t="shared" si="1003"/>
        <v>0</v>
      </c>
      <c r="AC3954" s="55">
        <f>IF(A_Stammdaten!$B$25="ja",D_SAV!AA3954,D_SAV!AB3954)</f>
        <v>0</v>
      </c>
      <c r="AD3954" s="478">
        <f>IF(AC3954=0,0,IF(U3954-(con_EOGJahr-D_SAV!E3954)&lt;=0,AC3954,AC3954/V3954))</f>
        <v>0</v>
      </c>
      <c r="AE3954" s="478">
        <f>IFERROR(IF(AND(VLOOKUP(D3954,rng_ND,5,FALSE)="Ja",D_SAV!T3954="degressiv"),D_SAV!AC3954*Y3954/100,0),0)</f>
        <v>0</v>
      </c>
      <c r="AF3954" s="55">
        <f>IFERROR(IF(VLOOKUP(D3954,rng_ND,5,FALSE)="Ja",MAX(D_SAV!AD3954:AE3954),D_SAV!AD3954),0)</f>
        <v>0</v>
      </c>
      <c r="AG3954" s="55">
        <f t="shared" si="1004"/>
        <v>0</v>
      </c>
      <c r="AH3954" s="55">
        <f t="shared" si="1005"/>
        <v>0</v>
      </c>
      <c r="AI3954" s="55">
        <f t="shared" si="1006"/>
        <v>0</v>
      </c>
      <c r="AJ3954" s="55">
        <f t="shared" si="1007"/>
        <v>0</v>
      </c>
      <c r="AK3954" s="55">
        <f t="shared" si="998"/>
        <v>0</v>
      </c>
      <c r="AL3954" s="55">
        <f t="shared" si="999"/>
        <v>0</v>
      </c>
      <c r="AM3954" s="55">
        <f t="shared" si="1000"/>
        <v>0</v>
      </c>
    </row>
    <row r="3955" spans="1:39" x14ac:dyDescent="0.25">
      <c r="A3955" s="47">
        <v>3951</v>
      </c>
      <c r="B3955" s="358" t="str">
        <f>IF(AND(E3955&lt;&gt;0,D3955&lt;&gt;0,F3955&lt;&gt;0),IF(C3955&lt;&gt;0,CONCATENATE(C3955,"-AGr",VLOOKUP(D3955,Listen!$A$2:$G$45,7,FALSE),"-",E3955,"-",F3955,),CONCATENATE("AGr",VLOOKUP(D3955,Listen!$A$2:$G$45,7,FALSE),"-",E3955,"-",F3955)),"keine vollständige ID")</f>
        <v>keine vollständige ID</v>
      </c>
      <c r="C3955" s="359">
        <f>'[2]III_SAV-Details_NB'!B3961</f>
        <v>0</v>
      </c>
      <c r="D3955" s="359">
        <f>'[2]III_SAV-Details_NB'!C3961</f>
        <v>0</v>
      </c>
      <c r="E3955" s="359">
        <f>'[2]III_SAV-Details_NB'!D3961</f>
        <v>0</v>
      </c>
      <c r="F3955" s="490"/>
      <c r="G3955" s="281">
        <f>'[2]III_SAV-Details_NB'!X3961</f>
        <v>0</v>
      </c>
      <c r="H3955" s="281">
        <f t="shared" si="1001"/>
        <v>0</v>
      </c>
      <c r="I3955" s="281">
        <f>IF(con_EOGJahr=2025,'[2]III_SAV-Details_NB'!AA3961,IF(con_EOGJahr=2026,'[2]III_SAV-Details_NB'!AB3961,'[2]III_SAV-Details_NB'!AC3961))</f>
        <v>0</v>
      </c>
      <c r="J3955" s="282"/>
      <c r="K3955" s="282"/>
      <c r="L3955" s="282"/>
      <c r="M3955" s="282"/>
      <c r="N3955" s="282"/>
      <c r="O3955" s="282"/>
      <c r="P3955" s="52">
        <f t="shared" si="1002"/>
        <v>0</v>
      </c>
      <c r="Q3955" s="60"/>
      <c r="R3955" s="53">
        <f t="shared" si="1008"/>
        <v>0</v>
      </c>
      <c r="S3955" s="59"/>
      <c r="T3955" s="61"/>
      <c r="U3955" s="342" t="str">
        <f t="shared" si="1012"/>
        <v>k.A.</v>
      </c>
      <c r="V3955" s="343" t="str">
        <f t="shared" si="1009"/>
        <v>k.A.</v>
      </c>
      <c r="W3955" s="343" t="str">
        <f>IFERROR(IF(OR($D3955="",$E3955=0,con_Ende=0),"k.A.",IF(VLOOKUP($D3955,rng_ND,5,0)="Nein",VLOOKUP($D3955,rng_ND,2,FALSE),MIN(VLOOKUP($D3955,rng_ND,2,FALSE),A_Stammdaten!$B$19-D_SAV!$E3955+1))),"k.A.")</f>
        <v>k.A.</v>
      </c>
      <c r="X3955" s="343" t="str">
        <f t="shared" si="1010"/>
        <v>k.A.</v>
      </c>
      <c r="Y3955" s="62"/>
      <c r="Z3955" s="48">
        <f t="shared" si="1011"/>
        <v>0</v>
      </c>
      <c r="AA3955" s="457"/>
      <c r="AB3955" s="55">
        <f t="shared" si="1003"/>
        <v>0</v>
      </c>
      <c r="AC3955" s="55">
        <f>IF(A_Stammdaten!$B$25="ja",D_SAV!AA3955,D_SAV!AB3955)</f>
        <v>0</v>
      </c>
      <c r="AD3955" s="478">
        <f>IF(AC3955=0,0,IF(U3955-(con_EOGJahr-D_SAV!E3955)&lt;=0,AC3955,AC3955/V3955))</f>
        <v>0</v>
      </c>
      <c r="AE3955" s="478">
        <f>IFERROR(IF(AND(VLOOKUP(D3955,rng_ND,5,FALSE)="Ja",D_SAV!T3955="degressiv"),D_SAV!AC3955*Y3955/100,0),0)</f>
        <v>0</v>
      </c>
      <c r="AF3955" s="55">
        <f>IFERROR(IF(VLOOKUP(D3955,rng_ND,5,FALSE)="Ja",MAX(D_SAV!AD3955:AE3955),D_SAV!AD3955),0)</f>
        <v>0</v>
      </c>
      <c r="AG3955" s="55">
        <f t="shared" si="1004"/>
        <v>0</v>
      </c>
      <c r="AH3955" s="55">
        <f t="shared" si="1005"/>
        <v>0</v>
      </c>
      <c r="AI3955" s="55">
        <f t="shared" si="1006"/>
        <v>0</v>
      </c>
      <c r="AJ3955" s="55">
        <f t="shared" si="1007"/>
        <v>0</v>
      </c>
      <c r="AK3955" s="55">
        <f t="shared" si="998"/>
        <v>0</v>
      </c>
      <c r="AL3955" s="55">
        <f t="shared" si="999"/>
        <v>0</v>
      </c>
      <c r="AM3955" s="55">
        <f t="shared" si="1000"/>
        <v>0</v>
      </c>
    </row>
    <row r="3956" spans="1:39" x14ac:dyDescent="0.25">
      <c r="A3956" s="47">
        <v>3952</v>
      </c>
      <c r="B3956" s="358" t="str">
        <f>IF(AND(E3956&lt;&gt;0,D3956&lt;&gt;0,F3956&lt;&gt;0),IF(C3956&lt;&gt;0,CONCATENATE(C3956,"-AGr",VLOOKUP(D3956,Listen!$A$2:$G$45,7,FALSE),"-",E3956,"-",F3956,),CONCATENATE("AGr",VLOOKUP(D3956,Listen!$A$2:$G$45,7,FALSE),"-",E3956,"-",F3956)),"keine vollständige ID")</f>
        <v>keine vollständige ID</v>
      </c>
      <c r="C3956" s="359">
        <f>'[2]III_SAV-Details_NB'!B3962</f>
        <v>0</v>
      </c>
      <c r="D3956" s="359">
        <f>'[2]III_SAV-Details_NB'!C3962</f>
        <v>0</v>
      </c>
      <c r="E3956" s="359">
        <f>'[2]III_SAV-Details_NB'!D3962</f>
        <v>0</v>
      </c>
      <c r="F3956" s="490"/>
      <c r="G3956" s="281">
        <f>'[2]III_SAV-Details_NB'!X3962</f>
        <v>0</v>
      </c>
      <c r="H3956" s="281">
        <f t="shared" si="1001"/>
        <v>0</v>
      </c>
      <c r="I3956" s="281">
        <f>IF(con_EOGJahr=2025,'[2]III_SAV-Details_NB'!AA3962,IF(con_EOGJahr=2026,'[2]III_SAV-Details_NB'!AB3962,'[2]III_SAV-Details_NB'!AC3962))</f>
        <v>0</v>
      </c>
      <c r="J3956" s="282"/>
      <c r="K3956" s="282"/>
      <c r="L3956" s="282"/>
      <c r="M3956" s="282"/>
      <c r="N3956" s="282"/>
      <c r="O3956" s="282"/>
      <c r="P3956" s="52">
        <f t="shared" si="1002"/>
        <v>0</v>
      </c>
      <c r="Q3956" s="60"/>
      <c r="R3956" s="53">
        <f t="shared" si="1008"/>
        <v>0</v>
      </c>
      <c r="S3956" s="59"/>
      <c r="T3956" s="61"/>
      <c r="U3956" s="342" t="str">
        <f t="shared" si="1012"/>
        <v>k.A.</v>
      </c>
      <c r="V3956" s="343" t="str">
        <f t="shared" si="1009"/>
        <v>k.A.</v>
      </c>
      <c r="W3956" s="343" t="str">
        <f>IFERROR(IF(OR($D3956="",$E3956=0,con_Ende=0),"k.A.",IF(VLOOKUP($D3956,rng_ND,5,0)="Nein",VLOOKUP($D3956,rng_ND,2,FALSE),MIN(VLOOKUP($D3956,rng_ND,2,FALSE),A_Stammdaten!$B$19-D_SAV!$E3956+1))),"k.A.")</f>
        <v>k.A.</v>
      </c>
      <c r="X3956" s="343" t="str">
        <f t="shared" si="1010"/>
        <v>k.A.</v>
      </c>
      <c r="Y3956" s="62"/>
      <c r="Z3956" s="48">
        <f t="shared" si="1011"/>
        <v>0</v>
      </c>
      <c r="AA3956" s="457"/>
      <c r="AB3956" s="55">
        <f t="shared" si="1003"/>
        <v>0</v>
      </c>
      <c r="AC3956" s="55">
        <f>IF(A_Stammdaten!$B$25="ja",D_SAV!AA3956,D_SAV!AB3956)</f>
        <v>0</v>
      </c>
      <c r="AD3956" s="478">
        <f>IF(AC3956=0,0,IF(U3956-(con_EOGJahr-D_SAV!E3956)&lt;=0,AC3956,AC3956/V3956))</f>
        <v>0</v>
      </c>
      <c r="AE3956" s="478">
        <f>IFERROR(IF(AND(VLOOKUP(D3956,rng_ND,5,FALSE)="Ja",D_SAV!T3956="degressiv"),D_SAV!AC3956*Y3956/100,0),0)</f>
        <v>0</v>
      </c>
      <c r="AF3956" s="55">
        <f>IFERROR(IF(VLOOKUP(D3956,rng_ND,5,FALSE)="Ja",MAX(D_SAV!AD3956:AE3956),D_SAV!AD3956),0)</f>
        <v>0</v>
      </c>
      <c r="AG3956" s="55">
        <f t="shared" si="1004"/>
        <v>0</v>
      </c>
      <c r="AH3956" s="55">
        <f t="shared" si="1005"/>
        <v>0</v>
      </c>
      <c r="AI3956" s="55">
        <f t="shared" si="1006"/>
        <v>0</v>
      </c>
      <c r="AJ3956" s="55">
        <f t="shared" si="1007"/>
        <v>0</v>
      </c>
      <c r="AK3956" s="55">
        <f t="shared" si="998"/>
        <v>0</v>
      </c>
      <c r="AL3956" s="55">
        <f t="shared" si="999"/>
        <v>0</v>
      </c>
      <c r="AM3956" s="55">
        <f t="shared" si="1000"/>
        <v>0</v>
      </c>
    </row>
    <row r="3957" spans="1:39" x14ac:dyDescent="0.25">
      <c r="A3957" s="47">
        <v>3953</v>
      </c>
      <c r="B3957" s="358" t="str">
        <f>IF(AND(E3957&lt;&gt;0,D3957&lt;&gt;0,F3957&lt;&gt;0),IF(C3957&lt;&gt;0,CONCATENATE(C3957,"-AGr",VLOOKUP(D3957,Listen!$A$2:$G$45,7,FALSE),"-",E3957,"-",F3957,),CONCATENATE("AGr",VLOOKUP(D3957,Listen!$A$2:$G$45,7,FALSE),"-",E3957,"-",F3957)),"keine vollständige ID")</f>
        <v>keine vollständige ID</v>
      </c>
      <c r="C3957" s="359">
        <f>'[2]III_SAV-Details_NB'!B3963</f>
        <v>0</v>
      </c>
      <c r="D3957" s="359">
        <f>'[2]III_SAV-Details_NB'!C3963</f>
        <v>0</v>
      </c>
      <c r="E3957" s="359">
        <f>'[2]III_SAV-Details_NB'!D3963</f>
        <v>0</v>
      </c>
      <c r="F3957" s="490"/>
      <c r="G3957" s="281">
        <f>'[2]III_SAV-Details_NB'!X3963</f>
        <v>0</v>
      </c>
      <c r="H3957" s="281">
        <f t="shared" si="1001"/>
        <v>0</v>
      </c>
      <c r="I3957" s="281">
        <f>IF(con_EOGJahr=2025,'[2]III_SAV-Details_NB'!AA3963,IF(con_EOGJahr=2026,'[2]III_SAV-Details_NB'!AB3963,'[2]III_SAV-Details_NB'!AC3963))</f>
        <v>0</v>
      </c>
      <c r="J3957" s="282"/>
      <c r="K3957" s="282"/>
      <c r="L3957" s="282"/>
      <c r="M3957" s="282"/>
      <c r="N3957" s="282"/>
      <c r="O3957" s="282"/>
      <c r="P3957" s="52">
        <f t="shared" si="1002"/>
        <v>0</v>
      </c>
      <c r="Q3957" s="60"/>
      <c r="R3957" s="53">
        <f t="shared" si="1008"/>
        <v>0</v>
      </c>
      <c r="S3957" s="59"/>
      <c r="T3957" s="61"/>
      <c r="U3957" s="342" t="str">
        <f t="shared" si="1012"/>
        <v>k.A.</v>
      </c>
      <c r="V3957" s="343" t="str">
        <f t="shared" si="1009"/>
        <v>k.A.</v>
      </c>
      <c r="W3957" s="343" t="str">
        <f>IFERROR(IF(OR($D3957="",$E3957=0,con_Ende=0),"k.A.",IF(VLOOKUP($D3957,rng_ND,5,0)="Nein",VLOOKUP($D3957,rng_ND,2,FALSE),MIN(VLOOKUP($D3957,rng_ND,2,FALSE),A_Stammdaten!$B$19-D_SAV!$E3957+1))),"k.A.")</f>
        <v>k.A.</v>
      </c>
      <c r="X3957" s="343" t="str">
        <f t="shared" si="1010"/>
        <v>k.A.</v>
      </c>
      <c r="Y3957" s="62"/>
      <c r="Z3957" s="48">
        <f t="shared" si="1011"/>
        <v>0</v>
      </c>
      <c r="AA3957" s="457"/>
      <c r="AB3957" s="55">
        <f t="shared" si="1003"/>
        <v>0</v>
      </c>
      <c r="AC3957" s="55">
        <f>IF(A_Stammdaten!$B$25="ja",D_SAV!AA3957,D_SAV!AB3957)</f>
        <v>0</v>
      </c>
      <c r="AD3957" s="478">
        <f>IF(AC3957=0,0,IF(U3957-(con_EOGJahr-D_SAV!E3957)&lt;=0,AC3957,AC3957/V3957))</f>
        <v>0</v>
      </c>
      <c r="AE3957" s="478">
        <f>IFERROR(IF(AND(VLOOKUP(D3957,rng_ND,5,FALSE)="Ja",D_SAV!T3957="degressiv"),D_SAV!AC3957*Y3957/100,0),0)</f>
        <v>0</v>
      </c>
      <c r="AF3957" s="55">
        <f>IFERROR(IF(VLOOKUP(D3957,rng_ND,5,FALSE)="Ja",MAX(D_SAV!AD3957:AE3957),D_SAV!AD3957),0)</f>
        <v>0</v>
      </c>
      <c r="AG3957" s="55">
        <f t="shared" si="1004"/>
        <v>0</v>
      </c>
      <c r="AH3957" s="55">
        <f t="shared" si="1005"/>
        <v>0</v>
      </c>
      <c r="AI3957" s="55">
        <f t="shared" si="1006"/>
        <v>0</v>
      </c>
      <c r="AJ3957" s="55">
        <f t="shared" si="1007"/>
        <v>0</v>
      </c>
      <c r="AK3957" s="55">
        <f t="shared" si="998"/>
        <v>0</v>
      </c>
      <c r="AL3957" s="55">
        <f t="shared" si="999"/>
        <v>0</v>
      </c>
      <c r="AM3957" s="55">
        <f t="shared" si="1000"/>
        <v>0</v>
      </c>
    </row>
    <row r="3958" spans="1:39" x14ac:dyDescent="0.25">
      <c r="A3958" s="47">
        <v>3954</v>
      </c>
      <c r="B3958" s="358" t="str">
        <f>IF(AND(E3958&lt;&gt;0,D3958&lt;&gt;0,F3958&lt;&gt;0),IF(C3958&lt;&gt;0,CONCATENATE(C3958,"-AGr",VLOOKUP(D3958,Listen!$A$2:$G$45,7,FALSE),"-",E3958,"-",F3958,),CONCATENATE("AGr",VLOOKUP(D3958,Listen!$A$2:$G$45,7,FALSE),"-",E3958,"-",F3958)),"keine vollständige ID")</f>
        <v>keine vollständige ID</v>
      </c>
      <c r="C3958" s="359">
        <f>'[2]III_SAV-Details_NB'!B3964</f>
        <v>0</v>
      </c>
      <c r="D3958" s="359">
        <f>'[2]III_SAV-Details_NB'!C3964</f>
        <v>0</v>
      </c>
      <c r="E3958" s="359">
        <f>'[2]III_SAV-Details_NB'!D3964</f>
        <v>0</v>
      </c>
      <c r="F3958" s="490"/>
      <c r="G3958" s="281">
        <f>'[2]III_SAV-Details_NB'!X3964</f>
        <v>0</v>
      </c>
      <c r="H3958" s="281">
        <f t="shared" si="1001"/>
        <v>0</v>
      </c>
      <c r="I3958" s="281">
        <f>IF(con_EOGJahr=2025,'[2]III_SAV-Details_NB'!AA3964,IF(con_EOGJahr=2026,'[2]III_SAV-Details_NB'!AB3964,'[2]III_SAV-Details_NB'!AC3964))</f>
        <v>0</v>
      </c>
      <c r="J3958" s="282"/>
      <c r="K3958" s="282"/>
      <c r="L3958" s="282"/>
      <c r="M3958" s="282"/>
      <c r="N3958" s="282"/>
      <c r="O3958" s="282"/>
      <c r="P3958" s="52">
        <f t="shared" si="1002"/>
        <v>0</v>
      </c>
      <c r="Q3958" s="60"/>
      <c r="R3958" s="53">
        <f t="shared" si="1008"/>
        <v>0</v>
      </c>
      <c r="S3958" s="59"/>
      <c r="T3958" s="61"/>
      <c r="U3958" s="342" t="str">
        <f t="shared" si="1012"/>
        <v>k.A.</v>
      </c>
      <c r="V3958" s="343" t="str">
        <f t="shared" si="1009"/>
        <v>k.A.</v>
      </c>
      <c r="W3958" s="343" t="str">
        <f>IFERROR(IF(OR($D3958="",$E3958=0,con_Ende=0),"k.A.",IF(VLOOKUP($D3958,rng_ND,5,0)="Nein",VLOOKUP($D3958,rng_ND,2,FALSE),MIN(VLOOKUP($D3958,rng_ND,2,FALSE),A_Stammdaten!$B$19-D_SAV!$E3958+1))),"k.A.")</f>
        <v>k.A.</v>
      </c>
      <c r="X3958" s="343" t="str">
        <f t="shared" si="1010"/>
        <v>k.A.</v>
      </c>
      <c r="Y3958" s="62"/>
      <c r="Z3958" s="48">
        <f t="shared" si="1011"/>
        <v>0</v>
      </c>
      <c r="AA3958" s="457"/>
      <c r="AB3958" s="55">
        <f t="shared" si="1003"/>
        <v>0</v>
      </c>
      <c r="AC3958" s="55">
        <f>IF(A_Stammdaten!$B$25="ja",D_SAV!AA3958,D_SAV!AB3958)</f>
        <v>0</v>
      </c>
      <c r="AD3958" s="478">
        <f>IF(AC3958=0,0,IF(U3958-(con_EOGJahr-D_SAV!E3958)&lt;=0,AC3958,AC3958/V3958))</f>
        <v>0</v>
      </c>
      <c r="AE3958" s="478">
        <f>IFERROR(IF(AND(VLOOKUP(D3958,rng_ND,5,FALSE)="Ja",D_SAV!T3958="degressiv"),D_SAV!AC3958*Y3958/100,0),0)</f>
        <v>0</v>
      </c>
      <c r="AF3958" s="55">
        <f>IFERROR(IF(VLOOKUP(D3958,rng_ND,5,FALSE)="Ja",MAX(D_SAV!AD3958:AE3958),D_SAV!AD3958),0)</f>
        <v>0</v>
      </c>
      <c r="AG3958" s="55">
        <f t="shared" si="1004"/>
        <v>0</v>
      </c>
      <c r="AH3958" s="55">
        <f t="shared" si="1005"/>
        <v>0</v>
      </c>
      <c r="AI3958" s="55">
        <f t="shared" si="1006"/>
        <v>0</v>
      </c>
      <c r="AJ3958" s="55">
        <f t="shared" si="1007"/>
        <v>0</v>
      </c>
      <c r="AK3958" s="55">
        <f t="shared" si="998"/>
        <v>0</v>
      </c>
      <c r="AL3958" s="55">
        <f t="shared" si="999"/>
        <v>0</v>
      </c>
      <c r="AM3958" s="55">
        <f t="shared" si="1000"/>
        <v>0</v>
      </c>
    </row>
    <row r="3959" spans="1:39" x14ac:dyDescent="0.25">
      <c r="A3959" s="47">
        <v>3955</v>
      </c>
      <c r="B3959" s="358" t="str">
        <f>IF(AND(E3959&lt;&gt;0,D3959&lt;&gt;0,F3959&lt;&gt;0),IF(C3959&lt;&gt;0,CONCATENATE(C3959,"-AGr",VLOOKUP(D3959,Listen!$A$2:$G$45,7,FALSE),"-",E3959,"-",F3959,),CONCATENATE("AGr",VLOOKUP(D3959,Listen!$A$2:$G$45,7,FALSE),"-",E3959,"-",F3959)),"keine vollständige ID")</f>
        <v>keine vollständige ID</v>
      </c>
      <c r="C3959" s="359">
        <f>'[2]III_SAV-Details_NB'!B3965</f>
        <v>0</v>
      </c>
      <c r="D3959" s="359">
        <f>'[2]III_SAV-Details_NB'!C3965</f>
        <v>0</v>
      </c>
      <c r="E3959" s="359">
        <f>'[2]III_SAV-Details_NB'!D3965</f>
        <v>0</v>
      </c>
      <c r="F3959" s="490"/>
      <c r="G3959" s="281">
        <f>'[2]III_SAV-Details_NB'!X3965</f>
        <v>0</v>
      </c>
      <c r="H3959" s="281">
        <f t="shared" si="1001"/>
        <v>0</v>
      </c>
      <c r="I3959" s="281">
        <f>IF(con_EOGJahr=2025,'[2]III_SAV-Details_NB'!AA3965,IF(con_EOGJahr=2026,'[2]III_SAV-Details_NB'!AB3965,'[2]III_SAV-Details_NB'!AC3965))</f>
        <v>0</v>
      </c>
      <c r="J3959" s="282"/>
      <c r="K3959" s="282"/>
      <c r="L3959" s="282"/>
      <c r="M3959" s="282"/>
      <c r="N3959" s="282"/>
      <c r="O3959" s="282"/>
      <c r="P3959" s="52">
        <f t="shared" si="1002"/>
        <v>0</v>
      </c>
      <c r="Q3959" s="60"/>
      <c r="R3959" s="53">
        <f t="shared" si="1008"/>
        <v>0</v>
      </c>
      <c r="S3959" s="59"/>
      <c r="T3959" s="61"/>
      <c r="U3959" s="342" t="str">
        <f t="shared" si="1012"/>
        <v>k.A.</v>
      </c>
      <c r="V3959" s="343" t="str">
        <f t="shared" si="1009"/>
        <v>k.A.</v>
      </c>
      <c r="W3959" s="343" t="str">
        <f>IFERROR(IF(OR($D3959="",$E3959=0,con_Ende=0),"k.A.",IF(VLOOKUP($D3959,rng_ND,5,0)="Nein",VLOOKUP($D3959,rng_ND,2,FALSE),MIN(VLOOKUP($D3959,rng_ND,2,FALSE),A_Stammdaten!$B$19-D_SAV!$E3959+1))),"k.A.")</f>
        <v>k.A.</v>
      </c>
      <c r="X3959" s="343" t="str">
        <f t="shared" si="1010"/>
        <v>k.A.</v>
      </c>
      <c r="Y3959" s="62"/>
      <c r="Z3959" s="48">
        <f t="shared" si="1011"/>
        <v>0</v>
      </c>
      <c r="AA3959" s="457"/>
      <c r="AB3959" s="55">
        <f t="shared" si="1003"/>
        <v>0</v>
      </c>
      <c r="AC3959" s="55">
        <f>IF(A_Stammdaten!$B$25="ja",D_SAV!AA3959,D_SAV!AB3959)</f>
        <v>0</v>
      </c>
      <c r="AD3959" s="478">
        <f>IF(AC3959=0,0,IF(U3959-(con_EOGJahr-D_SAV!E3959)&lt;=0,AC3959,AC3959/V3959))</f>
        <v>0</v>
      </c>
      <c r="AE3959" s="478">
        <f>IFERROR(IF(AND(VLOOKUP(D3959,rng_ND,5,FALSE)="Ja",D_SAV!T3959="degressiv"),D_SAV!AC3959*Y3959/100,0),0)</f>
        <v>0</v>
      </c>
      <c r="AF3959" s="55">
        <f>IFERROR(IF(VLOOKUP(D3959,rng_ND,5,FALSE)="Ja",MAX(D_SAV!AD3959:AE3959),D_SAV!AD3959),0)</f>
        <v>0</v>
      </c>
      <c r="AG3959" s="55">
        <f t="shared" si="1004"/>
        <v>0</v>
      </c>
      <c r="AH3959" s="55">
        <f t="shared" si="1005"/>
        <v>0</v>
      </c>
      <c r="AI3959" s="55">
        <f t="shared" si="1006"/>
        <v>0</v>
      </c>
      <c r="AJ3959" s="55">
        <f t="shared" si="1007"/>
        <v>0</v>
      </c>
      <c r="AK3959" s="55">
        <f t="shared" si="998"/>
        <v>0</v>
      </c>
      <c r="AL3959" s="55">
        <f t="shared" si="999"/>
        <v>0</v>
      </c>
      <c r="AM3959" s="55">
        <f t="shared" si="1000"/>
        <v>0</v>
      </c>
    </row>
    <row r="3960" spans="1:39" x14ac:dyDescent="0.25">
      <c r="A3960" s="47">
        <v>3956</v>
      </c>
      <c r="B3960" s="358" t="str">
        <f>IF(AND(E3960&lt;&gt;0,D3960&lt;&gt;0,F3960&lt;&gt;0),IF(C3960&lt;&gt;0,CONCATENATE(C3960,"-AGr",VLOOKUP(D3960,Listen!$A$2:$G$45,7,FALSE),"-",E3960,"-",F3960,),CONCATENATE("AGr",VLOOKUP(D3960,Listen!$A$2:$G$45,7,FALSE),"-",E3960,"-",F3960)),"keine vollständige ID")</f>
        <v>keine vollständige ID</v>
      </c>
      <c r="C3960" s="359">
        <f>'[2]III_SAV-Details_NB'!B3966</f>
        <v>0</v>
      </c>
      <c r="D3960" s="359">
        <f>'[2]III_SAV-Details_NB'!C3966</f>
        <v>0</v>
      </c>
      <c r="E3960" s="359">
        <f>'[2]III_SAV-Details_NB'!D3966</f>
        <v>0</v>
      </c>
      <c r="F3960" s="490"/>
      <c r="G3960" s="281">
        <f>'[2]III_SAV-Details_NB'!X3966</f>
        <v>0</v>
      </c>
      <c r="H3960" s="281">
        <f t="shared" si="1001"/>
        <v>0</v>
      </c>
      <c r="I3960" s="281">
        <f>IF(con_EOGJahr=2025,'[2]III_SAV-Details_NB'!AA3966,IF(con_EOGJahr=2026,'[2]III_SAV-Details_NB'!AB3966,'[2]III_SAV-Details_NB'!AC3966))</f>
        <v>0</v>
      </c>
      <c r="J3960" s="282"/>
      <c r="K3960" s="282"/>
      <c r="L3960" s="282"/>
      <c r="M3960" s="282"/>
      <c r="N3960" s="282"/>
      <c r="O3960" s="282"/>
      <c r="P3960" s="52">
        <f t="shared" si="1002"/>
        <v>0</v>
      </c>
      <c r="Q3960" s="60"/>
      <c r="R3960" s="53">
        <f t="shared" si="1008"/>
        <v>0</v>
      </c>
      <c r="S3960" s="59"/>
      <c r="T3960" s="61"/>
      <c r="U3960" s="342" t="str">
        <f t="shared" si="1012"/>
        <v>k.A.</v>
      </c>
      <c r="V3960" s="343" t="str">
        <f t="shared" si="1009"/>
        <v>k.A.</v>
      </c>
      <c r="W3960" s="343" t="str">
        <f>IFERROR(IF(OR($D3960="",$E3960=0,con_Ende=0),"k.A.",IF(VLOOKUP($D3960,rng_ND,5,0)="Nein",VLOOKUP($D3960,rng_ND,2,FALSE),MIN(VLOOKUP($D3960,rng_ND,2,FALSE),A_Stammdaten!$B$19-D_SAV!$E3960+1))),"k.A.")</f>
        <v>k.A.</v>
      </c>
      <c r="X3960" s="343" t="str">
        <f t="shared" si="1010"/>
        <v>k.A.</v>
      </c>
      <c r="Y3960" s="62"/>
      <c r="Z3960" s="48">
        <f t="shared" si="1011"/>
        <v>0</v>
      </c>
      <c r="AA3960" s="457"/>
      <c r="AB3960" s="55">
        <f t="shared" si="1003"/>
        <v>0</v>
      </c>
      <c r="AC3960" s="55">
        <f>IF(A_Stammdaten!$B$25="ja",D_SAV!AA3960,D_SAV!AB3960)</f>
        <v>0</v>
      </c>
      <c r="AD3960" s="478">
        <f>IF(AC3960=0,0,IF(U3960-(con_EOGJahr-D_SAV!E3960)&lt;=0,AC3960,AC3960/V3960))</f>
        <v>0</v>
      </c>
      <c r="AE3960" s="478">
        <f>IFERROR(IF(AND(VLOOKUP(D3960,rng_ND,5,FALSE)="Ja",D_SAV!T3960="degressiv"),D_SAV!AC3960*Y3960/100,0),0)</f>
        <v>0</v>
      </c>
      <c r="AF3960" s="55">
        <f>IFERROR(IF(VLOOKUP(D3960,rng_ND,5,FALSE)="Ja",MAX(D_SAV!AD3960:AE3960),D_SAV!AD3960),0)</f>
        <v>0</v>
      </c>
      <c r="AG3960" s="55">
        <f t="shared" si="1004"/>
        <v>0</v>
      </c>
      <c r="AH3960" s="55">
        <f t="shared" si="1005"/>
        <v>0</v>
      </c>
      <c r="AI3960" s="55">
        <f t="shared" si="1006"/>
        <v>0</v>
      </c>
      <c r="AJ3960" s="55">
        <f t="shared" si="1007"/>
        <v>0</v>
      </c>
      <c r="AK3960" s="55">
        <f t="shared" si="998"/>
        <v>0</v>
      </c>
      <c r="AL3960" s="55">
        <f t="shared" si="999"/>
        <v>0</v>
      </c>
      <c r="AM3960" s="55">
        <f t="shared" si="1000"/>
        <v>0</v>
      </c>
    </row>
    <row r="3961" spans="1:39" x14ac:dyDescent="0.25">
      <c r="A3961" s="47">
        <v>3957</v>
      </c>
      <c r="B3961" s="358" t="str">
        <f>IF(AND(E3961&lt;&gt;0,D3961&lt;&gt;0,F3961&lt;&gt;0),IF(C3961&lt;&gt;0,CONCATENATE(C3961,"-AGr",VLOOKUP(D3961,Listen!$A$2:$G$45,7,FALSE),"-",E3961,"-",F3961,),CONCATENATE("AGr",VLOOKUP(D3961,Listen!$A$2:$G$45,7,FALSE),"-",E3961,"-",F3961)),"keine vollständige ID")</f>
        <v>keine vollständige ID</v>
      </c>
      <c r="C3961" s="359">
        <f>'[2]III_SAV-Details_NB'!B3967</f>
        <v>0</v>
      </c>
      <c r="D3961" s="359">
        <f>'[2]III_SAV-Details_NB'!C3967</f>
        <v>0</v>
      </c>
      <c r="E3961" s="359">
        <f>'[2]III_SAV-Details_NB'!D3967</f>
        <v>0</v>
      </c>
      <c r="F3961" s="490"/>
      <c r="G3961" s="281">
        <f>'[2]III_SAV-Details_NB'!X3967</f>
        <v>0</v>
      </c>
      <c r="H3961" s="281">
        <f t="shared" si="1001"/>
        <v>0</v>
      </c>
      <c r="I3961" s="281">
        <f>IF(con_EOGJahr=2025,'[2]III_SAV-Details_NB'!AA3967,IF(con_EOGJahr=2026,'[2]III_SAV-Details_NB'!AB3967,'[2]III_SAV-Details_NB'!AC3967))</f>
        <v>0</v>
      </c>
      <c r="J3961" s="282"/>
      <c r="K3961" s="282"/>
      <c r="L3961" s="282"/>
      <c r="M3961" s="282"/>
      <c r="N3961" s="282"/>
      <c r="O3961" s="282"/>
      <c r="P3961" s="52">
        <f t="shared" si="1002"/>
        <v>0</v>
      </c>
      <c r="Q3961" s="60"/>
      <c r="R3961" s="53">
        <f t="shared" si="1008"/>
        <v>0</v>
      </c>
      <c r="S3961" s="59"/>
      <c r="T3961" s="61"/>
      <c r="U3961" s="342" t="str">
        <f t="shared" si="1012"/>
        <v>k.A.</v>
      </c>
      <c r="V3961" s="343" t="str">
        <f t="shared" si="1009"/>
        <v>k.A.</v>
      </c>
      <c r="W3961" s="343" t="str">
        <f>IFERROR(IF(OR($D3961="",$E3961=0,con_Ende=0),"k.A.",IF(VLOOKUP($D3961,rng_ND,5,0)="Nein",VLOOKUP($D3961,rng_ND,2,FALSE),MIN(VLOOKUP($D3961,rng_ND,2,FALSE),A_Stammdaten!$B$19-D_SAV!$E3961+1))),"k.A.")</f>
        <v>k.A.</v>
      </c>
      <c r="X3961" s="343" t="str">
        <f t="shared" si="1010"/>
        <v>k.A.</v>
      </c>
      <c r="Y3961" s="62"/>
      <c r="Z3961" s="48">
        <f t="shared" si="1011"/>
        <v>0</v>
      </c>
      <c r="AA3961" s="457"/>
      <c r="AB3961" s="55">
        <f t="shared" si="1003"/>
        <v>0</v>
      </c>
      <c r="AC3961" s="55">
        <f>IF(A_Stammdaten!$B$25="ja",D_SAV!AA3961,D_SAV!AB3961)</f>
        <v>0</v>
      </c>
      <c r="AD3961" s="478">
        <f>IF(AC3961=0,0,IF(U3961-(con_EOGJahr-D_SAV!E3961)&lt;=0,AC3961,AC3961/V3961))</f>
        <v>0</v>
      </c>
      <c r="AE3961" s="478">
        <f>IFERROR(IF(AND(VLOOKUP(D3961,rng_ND,5,FALSE)="Ja",D_SAV!T3961="degressiv"),D_SAV!AC3961*Y3961/100,0),0)</f>
        <v>0</v>
      </c>
      <c r="AF3961" s="55">
        <f>IFERROR(IF(VLOOKUP(D3961,rng_ND,5,FALSE)="Ja",MAX(D_SAV!AD3961:AE3961),D_SAV!AD3961),0)</f>
        <v>0</v>
      </c>
      <c r="AG3961" s="55">
        <f t="shared" si="1004"/>
        <v>0</v>
      </c>
      <c r="AH3961" s="55">
        <f t="shared" si="1005"/>
        <v>0</v>
      </c>
      <c r="AI3961" s="55">
        <f t="shared" si="1006"/>
        <v>0</v>
      </c>
      <c r="AJ3961" s="55">
        <f t="shared" si="1007"/>
        <v>0</v>
      </c>
      <c r="AK3961" s="55">
        <f t="shared" si="998"/>
        <v>0</v>
      </c>
      <c r="AL3961" s="55">
        <f t="shared" si="999"/>
        <v>0</v>
      </c>
      <c r="AM3961" s="55">
        <f t="shared" si="1000"/>
        <v>0</v>
      </c>
    </row>
    <row r="3962" spans="1:39" x14ac:dyDescent="0.25">
      <c r="A3962" s="47">
        <v>3958</v>
      </c>
      <c r="B3962" s="358" t="str">
        <f>IF(AND(E3962&lt;&gt;0,D3962&lt;&gt;0,F3962&lt;&gt;0),IF(C3962&lt;&gt;0,CONCATENATE(C3962,"-AGr",VLOOKUP(D3962,Listen!$A$2:$G$45,7,FALSE),"-",E3962,"-",F3962,),CONCATENATE("AGr",VLOOKUP(D3962,Listen!$A$2:$G$45,7,FALSE),"-",E3962,"-",F3962)),"keine vollständige ID")</f>
        <v>keine vollständige ID</v>
      </c>
      <c r="C3962" s="359">
        <f>'[2]III_SAV-Details_NB'!B3968</f>
        <v>0</v>
      </c>
      <c r="D3962" s="359">
        <f>'[2]III_SAV-Details_NB'!C3968</f>
        <v>0</v>
      </c>
      <c r="E3962" s="359">
        <f>'[2]III_SAV-Details_NB'!D3968</f>
        <v>0</v>
      </c>
      <c r="F3962" s="490"/>
      <c r="G3962" s="281">
        <f>'[2]III_SAV-Details_NB'!X3968</f>
        <v>0</v>
      </c>
      <c r="H3962" s="281">
        <f t="shared" si="1001"/>
        <v>0</v>
      </c>
      <c r="I3962" s="281">
        <f>IF(con_EOGJahr=2025,'[2]III_SAV-Details_NB'!AA3968,IF(con_EOGJahr=2026,'[2]III_SAV-Details_NB'!AB3968,'[2]III_SAV-Details_NB'!AC3968))</f>
        <v>0</v>
      </c>
      <c r="J3962" s="282"/>
      <c r="K3962" s="282"/>
      <c r="L3962" s="282"/>
      <c r="M3962" s="282"/>
      <c r="N3962" s="282"/>
      <c r="O3962" s="282"/>
      <c r="P3962" s="52">
        <f t="shared" si="1002"/>
        <v>0</v>
      </c>
      <c r="Q3962" s="60"/>
      <c r="R3962" s="53">
        <f t="shared" si="1008"/>
        <v>0</v>
      </c>
      <c r="S3962" s="59"/>
      <c r="T3962" s="61"/>
      <c r="U3962" s="342" t="str">
        <f t="shared" si="1012"/>
        <v>k.A.</v>
      </c>
      <c r="V3962" s="343" t="str">
        <f t="shared" si="1009"/>
        <v>k.A.</v>
      </c>
      <c r="W3962" s="343" t="str">
        <f>IFERROR(IF(OR($D3962="",$E3962=0,con_Ende=0),"k.A.",IF(VLOOKUP($D3962,rng_ND,5,0)="Nein",VLOOKUP($D3962,rng_ND,2,FALSE),MIN(VLOOKUP($D3962,rng_ND,2,FALSE),A_Stammdaten!$B$19-D_SAV!$E3962+1))),"k.A.")</f>
        <v>k.A.</v>
      </c>
      <c r="X3962" s="343" t="str">
        <f t="shared" si="1010"/>
        <v>k.A.</v>
      </c>
      <c r="Y3962" s="62"/>
      <c r="Z3962" s="48">
        <f t="shared" si="1011"/>
        <v>0</v>
      </c>
      <c r="AA3962" s="457"/>
      <c r="AB3962" s="55">
        <f t="shared" si="1003"/>
        <v>0</v>
      </c>
      <c r="AC3962" s="55">
        <f>IF(A_Stammdaten!$B$25="ja",D_SAV!AA3962,D_SAV!AB3962)</f>
        <v>0</v>
      </c>
      <c r="AD3962" s="478">
        <f>IF(AC3962=0,0,IF(U3962-(con_EOGJahr-D_SAV!E3962)&lt;=0,AC3962,AC3962/V3962))</f>
        <v>0</v>
      </c>
      <c r="AE3962" s="478">
        <f>IFERROR(IF(AND(VLOOKUP(D3962,rng_ND,5,FALSE)="Ja",D_SAV!T3962="degressiv"),D_SAV!AC3962*Y3962/100,0),0)</f>
        <v>0</v>
      </c>
      <c r="AF3962" s="55">
        <f>IFERROR(IF(VLOOKUP(D3962,rng_ND,5,FALSE)="Ja",MAX(D_SAV!AD3962:AE3962),D_SAV!AD3962),0)</f>
        <v>0</v>
      </c>
      <c r="AG3962" s="55">
        <f t="shared" si="1004"/>
        <v>0</v>
      </c>
      <c r="AH3962" s="55">
        <f t="shared" si="1005"/>
        <v>0</v>
      </c>
      <c r="AI3962" s="55">
        <f t="shared" si="1006"/>
        <v>0</v>
      </c>
      <c r="AJ3962" s="55">
        <f t="shared" si="1007"/>
        <v>0</v>
      </c>
      <c r="AK3962" s="55">
        <f t="shared" si="998"/>
        <v>0</v>
      </c>
      <c r="AL3962" s="55">
        <f t="shared" si="999"/>
        <v>0</v>
      </c>
      <c r="AM3962" s="55">
        <f t="shared" si="1000"/>
        <v>0</v>
      </c>
    </row>
    <row r="3963" spans="1:39" x14ac:dyDescent="0.25">
      <c r="A3963" s="47">
        <v>3959</v>
      </c>
      <c r="B3963" s="358" t="str">
        <f>IF(AND(E3963&lt;&gt;0,D3963&lt;&gt;0,F3963&lt;&gt;0),IF(C3963&lt;&gt;0,CONCATENATE(C3963,"-AGr",VLOOKUP(D3963,Listen!$A$2:$G$45,7,FALSE),"-",E3963,"-",F3963,),CONCATENATE("AGr",VLOOKUP(D3963,Listen!$A$2:$G$45,7,FALSE),"-",E3963,"-",F3963)),"keine vollständige ID")</f>
        <v>keine vollständige ID</v>
      </c>
      <c r="C3963" s="359">
        <f>'[2]III_SAV-Details_NB'!B3969</f>
        <v>0</v>
      </c>
      <c r="D3963" s="359">
        <f>'[2]III_SAV-Details_NB'!C3969</f>
        <v>0</v>
      </c>
      <c r="E3963" s="359">
        <f>'[2]III_SAV-Details_NB'!D3969</f>
        <v>0</v>
      </c>
      <c r="F3963" s="490"/>
      <c r="G3963" s="281">
        <f>'[2]III_SAV-Details_NB'!X3969</f>
        <v>0</v>
      </c>
      <c r="H3963" s="281">
        <f t="shared" si="1001"/>
        <v>0</v>
      </c>
      <c r="I3963" s="281">
        <f>IF(con_EOGJahr=2025,'[2]III_SAV-Details_NB'!AA3969,IF(con_EOGJahr=2026,'[2]III_SAV-Details_NB'!AB3969,'[2]III_SAV-Details_NB'!AC3969))</f>
        <v>0</v>
      </c>
      <c r="J3963" s="282"/>
      <c r="K3963" s="282"/>
      <c r="L3963" s="282"/>
      <c r="M3963" s="282"/>
      <c r="N3963" s="282"/>
      <c r="O3963" s="282"/>
      <c r="P3963" s="52">
        <f t="shared" si="1002"/>
        <v>0</v>
      </c>
      <c r="Q3963" s="60"/>
      <c r="R3963" s="53">
        <f t="shared" si="1008"/>
        <v>0</v>
      </c>
      <c r="S3963" s="59"/>
      <c r="T3963" s="61"/>
      <c r="U3963" s="342" t="str">
        <f t="shared" si="1012"/>
        <v>k.A.</v>
      </c>
      <c r="V3963" s="343" t="str">
        <f t="shared" si="1009"/>
        <v>k.A.</v>
      </c>
      <c r="W3963" s="343" t="str">
        <f>IFERROR(IF(OR($D3963="",$E3963=0,con_Ende=0),"k.A.",IF(VLOOKUP($D3963,rng_ND,5,0)="Nein",VLOOKUP($D3963,rng_ND,2,FALSE),MIN(VLOOKUP($D3963,rng_ND,2,FALSE),A_Stammdaten!$B$19-D_SAV!$E3963+1))),"k.A.")</f>
        <v>k.A.</v>
      </c>
      <c r="X3963" s="343" t="str">
        <f t="shared" si="1010"/>
        <v>k.A.</v>
      </c>
      <c r="Y3963" s="62"/>
      <c r="Z3963" s="48">
        <f t="shared" si="1011"/>
        <v>0</v>
      </c>
      <c r="AA3963" s="457"/>
      <c r="AB3963" s="55">
        <f t="shared" si="1003"/>
        <v>0</v>
      </c>
      <c r="AC3963" s="55">
        <f>IF(A_Stammdaten!$B$25="ja",D_SAV!AA3963,D_SAV!AB3963)</f>
        <v>0</v>
      </c>
      <c r="AD3963" s="478">
        <f>IF(AC3963=0,0,IF(U3963-(con_EOGJahr-D_SAV!E3963)&lt;=0,AC3963,AC3963/V3963))</f>
        <v>0</v>
      </c>
      <c r="AE3963" s="478">
        <f>IFERROR(IF(AND(VLOOKUP(D3963,rng_ND,5,FALSE)="Ja",D_SAV!T3963="degressiv"),D_SAV!AC3963*Y3963/100,0),0)</f>
        <v>0</v>
      </c>
      <c r="AF3963" s="55">
        <f>IFERROR(IF(VLOOKUP(D3963,rng_ND,5,FALSE)="Ja",MAX(D_SAV!AD3963:AE3963),D_SAV!AD3963),0)</f>
        <v>0</v>
      </c>
      <c r="AG3963" s="55">
        <f t="shared" si="1004"/>
        <v>0</v>
      </c>
      <c r="AH3963" s="55">
        <f t="shared" si="1005"/>
        <v>0</v>
      </c>
      <c r="AI3963" s="55">
        <f t="shared" si="1006"/>
        <v>0</v>
      </c>
      <c r="AJ3963" s="55">
        <f t="shared" si="1007"/>
        <v>0</v>
      </c>
      <c r="AK3963" s="55">
        <f t="shared" si="998"/>
        <v>0</v>
      </c>
      <c r="AL3963" s="55">
        <f t="shared" si="999"/>
        <v>0</v>
      </c>
      <c r="AM3963" s="55">
        <f t="shared" si="1000"/>
        <v>0</v>
      </c>
    </row>
    <row r="3964" spans="1:39" x14ac:dyDescent="0.25">
      <c r="A3964" s="47">
        <v>3960</v>
      </c>
      <c r="B3964" s="358" t="str">
        <f>IF(AND(E3964&lt;&gt;0,D3964&lt;&gt;0,F3964&lt;&gt;0),IF(C3964&lt;&gt;0,CONCATENATE(C3964,"-AGr",VLOOKUP(D3964,Listen!$A$2:$G$45,7,FALSE),"-",E3964,"-",F3964,),CONCATENATE("AGr",VLOOKUP(D3964,Listen!$A$2:$G$45,7,FALSE),"-",E3964,"-",F3964)),"keine vollständige ID")</f>
        <v>keine vollständige ID</v>
      </c>
      <c r="C3964" s="359">
        <f>'[2]III_SAV-Details_NB'!B3970</f>
        <v>0</v>
      </c>
      <c r="D3964" s="359">
        <f>'[2]III_SAV-Details_NB'!C3970</f>
        <v>0</v>
      </c>
      <c r="E3964" s="359">
        <f>'[2]III_SAV-Details_NB'!D3970</f>
        <v>0</v>
      </c>
      <c r="F3964" s="490"/>
      <c r="G3964" s="281">
        <f>'[2]III_SAV-Details_NB'!X3970</f>
        <v>0</v>
      </c>
      <c r="H3964" s="281">
        <f t="shared" si="1001"/>
        <v>0</v>
      </c>
      <c r="I3964" s="281">
        <f>IF(con_EOGJahr=2025,'[2]III_SAV-Details_NB'!AA3970,IF(con_EOGJahr=2026,'[2]III_SAV-Details_NB'!AB3970,'[2]III_SAV-Details_NB'!AC3970))</f>
        <v>0</v>
      </c>
      <c r="J3964" s="282"/>
      <c r="K3964" s="282"/>
      <c r="L3964" s="282"/>
      <c r="M3964" s="282"/>
      <c r="N3964" s="282"/>
      <c r="O3964" s="282"/>
      <c r="P3964" s="52">
        <f t="shared" si="1002"/>
        <v>0</v>
      </c>
      <c r="Q3964" s="60"/>
      <c r="R3964" s="53">
        <f t="shared" si="1008"/>
        <v>0</v>
      </c>
      <c r="S3964" s="59"/>
      <c r="T3964" s="61"/>
      <c r="U3964" s="342" t="str">
        <f t="shared" si="1012"/>
        <v>k.A.</v>
      </c>
      <c r="V3964" s="343" t="str">
        <f t="shared" si="1009"/>
        <v>k.A.</v>
      </c>
      <c r="W3964" s="343" t="str">
        <f>IFERROR(IF(OR($D3964="",$E3964=0,con_Ende=0),"k.A.",IF(VLOOKUP($D3964,rng_ND,5,0)="Nein",VLOOKUP($D3964,rng_ND,2,FALSE),MIN(VLOOKUP($D3964,rng_ND,2,FALSE),A_Stammdaten!$B$19-D_SAV!$E3964+1))),"k.A.")</f>
        <v>k.A.</v>
      </c>
      <c r="X3964" s="343" t="str">
        <f t="shared" si="1010"/>
        <v>k.A.</v>
      </c>
      <c r="Y3964" s="62"/>
      <c r="Z3964" s="48">
        <f t="shared" si="1011"/>
        <v>0</v>
      </c>
      <c r="AA3964" s="457"/>
      <c r="AB3964" s="55">
        <f t="shared" si="1003"/>
        <v>0</v>
      </c>
      <c r="AC3964" s="55">
        <f>IF(A_Stammdaten!$B$25="ja",D_SAV!AA3964,D_SAV!AB3964)</f>
        <v>0</v>
      </c>
      <c r="AD3964" s="478">
        <f>IF(AC3964=0,0,IF(U3964-(con_EOGJahr-D_SAV!E3964)&lt;=0,AC3964,AC3964/V3964))</f>
        <v>0</v>
      </c>
      <c r="AE3964" s="478">
        <f>IFERROR(IF(AND(VLOOKUP(D3964,rng_ND,5,FALSE)="Ja",D_SAV!T3964="degressiv"),D_SAV!AC3964*Y3964/100,0),0)</f>
        <v>0</v>
      </c>
      <c r="AF3964" s="55">
        <f>IFERROR(IF(VLOOKUP(D3964,rng_ND,5,FALSE)="Ja",MAX(D_SAV!AD3964:AE3964),D_SAV!AD3964),0)</f>
        <v>0</v>
      </c>
      <c r="AG3964" s="55">
        <f t="shared" si="1004"/>
        <v>0</v>
      </c>
      <c r="AH3964" s="55">
        <f t="shared" si="1005"/>
        <v>0</v>
      </c>
      <c r="AI3964" s="55">
        <f t="shared" si="1006"/>
        <v>0</v>
      </c>
      <c r="AJ3964" s="55">
        <f t="shared" si="1007"/>
        <v>0</v>
      </c>
      <c r="AK3964" s="55">
        <f t="shared" si="998"/>
        <v>0</v>
      </c>
      <c r="AL3964" s="55">
        <f t="shared" si="999"/>
        <v>0</v>
      </c>
      <c r="AM3964" s="55">
        <f t="shared" si="1000"/>
        <v>0</v>
      </c>
    </row>
    <row r="3965" spans="1:39" x14ac:dyDescent="0.25">
      <c r="A3965" s="47">
        <v>3961</v>
      </c>
      <c r="B3965" s="358" t="str">
        <f>IF(AND(E3965&lt;&gt;0,D3965&lt;&gt;0,F3965&lt;&gt;0),IF(C3965&lt;&gt;0,CONCATENATE(C3965,"-AGr",VLOOKUP(D3965,Listen!$A$2:$G$45,7,FALSE),"-",E3965,"-",F3965,),CONCATENATE("AGr",VLOOKUP(D3965,Listen!$A$2:$G$45,7,FALSE),"-",E3965,"-",F3965)),"keine vollständige ID")</f>
        <v>keine vollständige ID</v>
      </c>
      <c r="C3965" s="359">
        <f>'[2]III_SAV-Details_NB'!B3971</f>
        <v>0</v>
      </c>
      <c r="D3965" s="359">
        <f>'[2]III_SAV-Details_NB'!C3971</f>
        <v>0</v>
      </c>
      <c r="E3965" s="359">
        <f>'[2]III_SAV-Details_NB'!D3971</f>
        <v>0</v>
      </c>
      <c r="F3965" s="490"/>
      <c r="G3965" s="281">
        <f>'[2]III_SAV-Details_NB'!X3971</f>
        <v>0</v>
      </c>
      <c r="H3965" s="281">
        <f t="shared" si="1001"/>
        <v>0</v>
      </c>
      <c r="I3965" s="281">
        <f>IF(con_EOGJahr=2025,'[2]III_SAV-Details_NB'!AA3971,IF(con_EOGJahr=2026,'[2]III_SAV-Details_NB'!AB3971,'[2]III_SAV-Details_NB'!AC3971))</f>
        <v>0</v>
      </c>
      <c r="J3965" s="282"/>
      <c r="K3965" s="282"/>
      <c r="L3965" s="282"/>
      <c r="M3965" s="282"/>
      <c r="N3965" s="282"/>
      <c r="O3965" s="282"/>
      <c r="P3965" s="52">
        <f t="shared" si="1002"/>
        <v>0</v>
      </c>
      <c r="Q3965" s="60"/>
      <c r="R3965" s="53">
        <f t="shared" si="1008"/>
        <v>0</v>
      </c>
      <c r="S3965" s="59"/>
      <c r="T3965" s="61"/>
      <c r="U3965" s="342" t="str">
        <f t="shared" si="1012"/>
        <v>k.A.</v>
      </c>
      <c r="V3965" s="343" t="str">
        <f t="shared" si="1009"/>
        <v>k.A.</v>
      </c>
      <c r="W3965" s="343" t="str">
        <f>IFERROR(IF(OR($D3965="",$E3965=0,con_Ende=0),"k.A.",IF(VLOOKUP($D3965,rng_ND,5,0)="Nein",VLOOKUP($D3965,rng_ND,2,FALSE),MIN(VLOOKUP($D3965,rng_ND,2,FALSE),A_Stammdaten!$B$19-D_SAV!$E3965+1))),"k.A.")</f>
        <v>k.A.</v>
      </c>
      <c r="X3965" s="343" t="str">
        <f t="shared" si="1010"/>
        <v>k.A.</v>
      </c>
      <c r="Y3965" s="62"/>
      <c r="Z3965" s="48">
        <f t="shared" si="1011"/>
        <v>0</v>
      </c>
      <c r="AA3965" s="457"/>
      <c r="AB3965" s="55">
        <f t="shared" si="1003"/>
        <v>0</v>
      </c>
      <c r="AC3965" s="55">
        <f>IF(A_Stammdaten!$B$25="ja",D_SAV!AA3965,D_SAV!AB3965)</f>
        <v>0</v>
      </c>
      <c r="AD3965" s="478">
        <f>IF(AC3965=0,0,IF(U3965-(con_EOGJahr-D_SAV!E3965)&lt;=0,AC3965,AC3965/V3965))</f>
        <v>0</v>
      </c>
      <c r="AE3965" s="478">
        <f>IFERROR(IF(AND(VLOOKUP(D3965,rng_ND,5,FALSE)="Ja",D_SAV!T3965="degressiv"),D_SAV!AC3965*Y3965/100,0),0)</f>
        <v>0</v>
      </c>
      <c r="AF3965" s="55">
        <f>IFERROR(IF(VLOOKUP(D3965,rng_ND,5,FALSE)="Ja",MAX(D_SAV!AD3965:AE3965),D_SAV!AD3965),0)</f>
        <v>0</v>
      </c>
      <c r="AG3965" s="55">
        <f t="shared" si="1004"/>
        <v>0</v>
      </c>
      <c r="AH3965" s="55">
        <f t="shared" si="1005"/>
        <v>0</v>
      </c>
      <c r="AI3965" s="55">
        <f t="shared" si="1006"/>
        <v>0</v>
      </c>
      <c r="AJ3965" s="55">
        <f t="shared" si="1007"/>
        <v>0</v>
      </c>
      <c r="AK3965" s="55">
        <f t="shared" si="998"/>
        <v>0</v>
      </c>
      <c r="AL3965" s="55">
        <f t="shared" si="999"/>
        <v>0</v>
      </c>
      <c r="AM3965" s="55">
        <f t="shared" si="1000"/>
        <v>0</v>
      </c>
    </row>
    <row r="3966" spans="1:39" x14ac:dyDescent="0.25">
      <c r="A3966" s="47">
        <v>3962</v>
      </c>
      <c r="B3966" s="358" t="str">
        <f>IF(AND(E3966&lt;&gt;0,D3966&lt;&gt;0,F3966&lt;&gt;0),IF(C3966&lt;&gt;0,CONCATENATE(C3966,"-AGr",VLOOKUP(D3966,Listen!$A$2:$G$45,7,FALSE),"-",E3966,"-",F3966,),CONCATENATE("AGr",VLOOKUP(D3966,Listen!$A$2:$G$45,7,FALSE),"-",E3966,"-",F3966)),"keine vollständige ID")</f>
        <v>keine vollständige ID</v>
      </c>
      <c r="C3966" s="359">
        <f>'[2]III_SAV-Details_NB'!B3972</f>
        <v>0</v>
      </c>
      <c r="D3966" s="359">
        <f>'[2]III_SAV-Details_NB'!C3972</f>
        <v>0</v>
      </c>
      <c r="E3966" s="359">
        <f>'[2]III_SAV-Details_NB'!D3972</f>
        <v>0</v>
      </c>
      <c r="F3966" s="490"/>
      <c r="G3966" s="281">
        <f>'[2]III_SAV-Details_NB'!X3972</f>
        <v>0</v>
      </c>
      <c r="H3966" s="281">
        <f t="shared" si="1001"/>
        <v>0</v>
      </c>
      <c r="I3966" s="281">
        <f>IF(con_EOGJahr=2025,'[2]III_SAV-Details_NB'!AA3972,IF(con_EOGJahr=2026,'[2]III_SAV-Details_NB'!AB3972,'[2]III_SAV-Details_NB'!AC3972))</f>
        <v>0</v>
      </c>
      <c r="J3966" s="282"/>
      <c r="K3966" s="282"/>
      <c r="L3966" s="282"/>
      <c r="M3966" s="282"/>
      <c r="N3966" s="282"/>
      <c r="O3966" s="282"/>
      <c r="P3966" s="52">
        <f t="shared" si="1002"/>
        <v>0</v>
      </c>
      <c r="Q3966" s="60"/>
      <c r="R3966" s="53">
        <f t="shared" si="1008"/>
        <v>0</v>
      </c>
      <c r="S3966" s="59"/>
      <c r="T3966" s="61"/>
      <c r="U3966" s="342" t="str">
        <f t="shared" si="1012"/>
        <v>k.A.</v>
      </c>
      <c r="V3966" s="343" t="str">
        <f t="shared" si="1009"/>
        <v>k.A.</v>
      </c>
      <c r="W3966" s="343" t="str">
        <f>IFERROR(IF(OR($D3966="",$E3966=0,con_Ende=0),"k.A.",IF(VLOOKUP($D3966,rng_ND,5,0)="Nein",VLOOKUP($D3966,rng_ND,2,FALSE),MIN(VLOOKUP($D3966,rng_ND,2,FALSE),A_Stammdaten!$B$19-D_SAV!$E3966+1))),"k.A.")</f>
        <v>k.A.</v>
      </c>
      <c r="X3966" s="343" t="str">
        <f t="shared" si="1010"/>
        <v>k.A.</v>
      </c>
      <c r="Y3966" s="62"/>
      <c r="Z3966" s="48">
        <f t="shared" si="1011"/>
        <v>0</v>
      </c>
      <c r="AA3966" s="457"/>
      <c r="AB3966" s="55">
        <f t="shared" si="1003"/>
        <v>0</v>
      </c>
      <c r="AC3966" s="55">
        <f>IF(A_Stammdaten!$B$25="ja",D_SAV!AA3966,D_SAV!AB3966)</f>
        <v>0</v>
      </c>
      <c r="AD3966" s="478">
        <f>IF(AC3966=0,0,IF(U3966-(con_EOGJahr-D_SAV!E3966)&lt;=0,AC3966,AC3966/V3966))</f>
        <v>0</v>
      </c>
      <c r="AE3966" s="478">
        <f>IFERROR(IF(AND(VLOOKUP(D3966,rng_ND,5,FALSE)="Ja",D_SAV!T3966="degressiv"),D_SAV!AC3966*Y3966/100,0),0)</f>
        <v>0</v>
      </c>
      <c r="AF3966" s="55">
        <f>IFERROR(IF(VLOOKUP(D3966,rng_ND,5,FALSE)="Ja",MAX(D_SAV!AD3966:AE3966),D_SAV!AD3966),0)</f>
        <v>0</v>
      </c>
      <c r="AG3966" s="55">
        <f t="shared" si="1004"/>
        <v>0</v>
      </c>
      <c r="AH3966" s="55">
        <f t="shared" si="1005"/>
        <v>0</v>
      </c>
      <c r="AI3966" s="55">
        <f t="shared" si="1006"/>
        <v>0</v>
      </c>
      <c r="AJ3966" s="55">
        <f t="shared" si="1007"/>
        <v>0</v>
      </c>
      <c r="AK3966" s="55">
        <f t="shared" si="998"/>
        <v>0</v>
      </c>
      <c r="AL3966" s="55">
        <f t="shared" si="999"/>
        <v>0</v>
      </c>
      <c r="AM3966" s="55">
        <f t="shared" si="1000"/>
        <v>0</v>
      </c>
    </row>
    <row r="3967" spans="1:39" x14ac:dyDescent="0.25">
      <c r="A3967" s="47">
        <v>3963</v>
      </c>
      <c r="B3967" s="358" t="str">
        <f>IF(AND(E3967&lt;&gt;0,D3967&lt;&gt;0,F3967&lt;&gt;0),IF(C3967&lt;&gt;0,CONCATENATE(C3967,"-AGr",VLOOKUP(D3967,Listen!$A$2:$G$45,7,FALSE),"-",E3967,"-",F3967,),CONCATENATE("AGr",VLOOKUP(D3967,Listen!$A$2:$G$45,7,FALSE),"-",E3967,"-",F3967)),"keine vollständige ID")</f>
        <v>keine vollständige ID</v>
      </c>
      <c r="C3967" s="359">
        <f>'[2]III_SAV-Details_NB'!B3973</f>
        <v>0</v>
      </c>
      <c r="D3967" s="359">
        <f>'[2]III_SAV-Details_NB'!C3973</f>
        <v>0</v>
      </c>
      <c r="E3967" s="359">
        <f>'[2]III_SAV-Details_NB'!D3973</f>
        <v>0</v>
      </c>
      <c r="F3967" s="490"/>
      <c r="G3967" s="281">
        <f>'[2]III_SAV-Details_NB'!X3973</f>
        <v>0</v>
      </c>
      <c r="H3967" s="281">
        <f t="shared" si="1001"/>
        <v>0</v>
      </c>
      <c r="I3967" s="281">
        <f>IF(con_EOGJahr=2025,'[2]III_SAV-Details_NB'!AA3973,IF(con_EOGJahr=2026,'[2]III_SAV-Details_NB'!AB3973,'[2]III_SAV-Details_NB'!AC3973))</f>
        <v>0</v>
      </c>
      <c r="J3967" s="282"/>
      <c r="K3967" s="282"/>
      <c r="L3967" s="282"/>
      <c r="M3967" s="282"/>
      <c r="N3967" s="282"/>
      <c r="O3967" s="282"/>
      <c r="P3967" s="52">
        <f t="shared" si="1002"/>
        <v>0</v>
      </c>
      <c r="Q3967" s="60"/>
      <c r="R3967" s="53">
        <f t="shared" si="1008"/>
        <v>0</v>
      </c>
      <c r="S3967" s="59"/>
      <c r="T3967" s="61"/>
      <c r="U3967" s="342" t="str">
        <f t="shared" si="1012"/>
        <v>k.A.</v>
      </c>
      <c r="V3967" s="343" t="str">
        <f t="shared" si="1009"/>
        <v>k.A.</v>
      </c>
      <c r="W3967" s="343" t="str">
        <f>IFERROR(IF(OR($D3967="",$E3967=0,con_Ende=0),"k.A.",IF(VLOOKUP($D3967,rng_ND,5,0)="Nein",VLOOKUP($D3967,rng_ND,2,FALSE),MIN(VLOOKUP($D3967,rng_ND,2,FALSE),A_Stammdaten!$B$19-D_SAV!$E3967+1))),"k.A.")</f>
        <v>k.A.</v>
      </c>
      <c r="X3967" s="343" t="str">
        <f t="shared" si="1010"/>
        <v>k.A.</v>
      </c>
      <c r="Y3967" s="62"/>
      <c r="Z3967" s="48">
        <f t="shared" si="1011"/>
        <v>0</v>
      </c>
      <c r="AA3967" s="457"/>
      <c r="AB3967" s="55">
        <f t="shared" si="1003"/>
        <v>0</v>
      </c>
      <c r="AC3967" s="55">
        <f>IF(A_Stammdaten!$B$25="ja",D_SAV!AA3967,D_SAV!AB3967)</f>
        <v>0</v>
      </c>
      <c r="AD3967" s="478">
        <f>IF(AC3967=0,0,IF(U3967-(con_EOGJahr-D_SAV!E3967)&lt;=0,AC3967,AC3967/V3967))</f>
        <v>0</v>
      </c>
      <c r="AE3967" s="478">
        <f>IFERROR(IF(AND(VLOOKUP(D3967,rng_ND,5,FALSE)="Ja",D_SAV!T3967="degressiv"),D_SAV!AC3967*Y3967/100,0),0)</f>
        <v>0</v>
      </c>
      <c r="AF3967" s="55">
        <f>IFERROR(IF(VLOOKUP(D3967,rng_ND,5,FALSE)="Ja",MAX(D_SAV!AD3967:AE3967),D_SAV!AD3967),0)</f>
        <v>0</v>
      </c>
      <c r="AG3967" s="55">
        <f t="shared" si="1004"/>
        <v>0</v>
      </c>
      <c r="AH3967" s="55">
        <f t="shared" si="1005"/>
        <v>0</v>
      </c>
      <c r="AI3967" s="55">
        <f t="shared" si="1006"/>
        <v>0</v>
      </c>
      <c r="AJ3967" s="55">
        <f t="shared" si="1007"/>
        <v>0</v>
      </c>
      <c r="AK3967" s="55">
        <f t="shared" si="998"/>
        <v>0</v>
      </c>
      <c r="AL3967" s="55">
        <f t="shared" si="999"/>
        <v>0</v>
      </c>
      <c r="AM3967" s="55">
        <f t="shared" si="1000"/>
        <v>0</v>
      </c>
    </row>
    <row r="3968" spans="1:39" x14ac:dyDescent="0.25">
      <c r="A3968" s="47">
        <v>3964</v>
      </c>
      <c r="B3968" s="358" t="str">
        <f>IF(AND(E3968&lt;&gt;0,D3968&lt;&gt;0,F3968&lt;&gt;0),IF(C3968&lt;&gt;0,CONCATENATE(C3968,"-AGr",VLOOKUP(D3968,Listen!$A$2:$G$45,7,FALSE),"-",E3968,"-",F3968,),CONCATENATE("AGr",VLOOKUP(D3968,Listen!$A$2:$G$45,7,FALSE),"-",E3968,"-",F3968)),"keine vollständige ID")</f>
        <v>keine vollständige ID</v>
      </c>
      <c r="C3968" s="359">
        <f>'[2]III_SAV-Details_NB'!B3974</f>
        <v>0</v>
      </c>
      <c r="D3968" s="359">
        <f>'[2]III_SAV-Details_NB'!C3974</f>
        <v>0</v>
      </c>
      <c r="E3968" s="359">
        <f>'[2]III_SAV-Details_NB'!D3974</f>
        <v>0</v>
      </c>
      <c r="F3968" s="490"/>
      <c r="G3968" s="281">
        <f>'[2]III_SAV-Details_NB'!X3974</f>
        <v>0</v>
      </c>
      <c r="H3968" s="281">
        <f t="shared" si="1001"/>
        <v>0</v>
      </c>
      <c r="I3968" s="281">
        <f>IF(con_EOGJahr=2025,'[2]III_SAV-Details_NB'!AA3974,IF(con_EOGJahr=2026,'[2]III_SAV-Details_NB'!AB3974,'[2]III_SAV-Details_NB'!AC3974))</f>
        <v>0</v>
      </c>
      <c r="J3968" s="282"/>
      <c r="K3968" s="282"/>
      <c r="L3968" s="282"/>
      <c r="M3968" s="282"/>
      <c r="N3968" s="282"/>
      <c r="O3968" s="282"/>
      <c r="P3968" s="52">
        <f t="shared" si="1002"/>
        <v>0</v>
      </c>
      <c r="Q3968" s="60"/>
      <c r="R3968" s="53">
        <f t="shared" si="1008"/>
        <v>0</v>
      </c>
      <c r="S3968" s="59"/>
      <c r="T3968" s="61"/>
      <c r="U3968" s="342" t="str">
        <f t="shared" si="1012"/>
        <v>k.A.</v>
      </c>
      <c r="V3968" s="343" t="str">
        <f t="shared" si="1009"/>
        <v>k.A.</v>
      </c>
      <c r="W3968" s="343" t="str">
        <f>IFERROR(IF(OR($D3968="",$E3968=0,con_Ende=0),"k.A.",IF(VLOOKUP($D3968,rng_ND,5,0)="Nein",VLOOKUP($D3968,rng_ND,2,FALSE),MIN(VLOOKUP($D3968,rng_ND,2,FALSE),A_Stammdaten!$B$19-D_SAV!$E3968+1))),"k.A.")</f>
        <v>k.A.</v>
      </c>
      <c r="X3968" s="343" t="str">
        <f t="shared" si="1010"/>
        <v>k.A.</v>
      </c>
      <c r="Y3968" s="62"/>
      <c r="Z3968" s="48">
        <f t="shared" si="1011"/>
        <v>0</v>
      </c>
      <c r="AA3968" s="457"/>
      <c r="AB3968" s="55">
        <f t="shared" si="1003"/>
        <v>0</v>
      </c>
      <c r="AC3968" s="55">
        <f>IF(A_Stammdaten!$B$25="ja",D_SAV!AA3968,D_SAV!AB3968)</f>
        <v>0</v>
      </c>
      <c r="AD3968" s="478">
        <f>IF(AC3968=0,0,IF(U3968-(con_EOGJahr-D_SAV!E3968)&lt;=0,AC3968,AC3968/V3968))</f>
        <v>0</v>
      </c>
      <c r="AE3968" s="478">
        <f>IFERROR(IF(AND(VLOOKUP(D3968,rng_ND,5,FALSE)="Ja",D_SAV!T3968="degressiv"),D_SAV!AC3968*Y3968/100,0),0)</f>
        <v>0</v>
      </c>
      <c r="AF3968" s="55">
        <f>IFERROR(IF(VLOOKUP(D3968,rng_ND,5,FALSE)="Ja",MAX(D_SAV!AD3968:AE3968),D_SAV!AD3968),0)</f>
        <v>0</v>
      </c>
      <c r="AG3968" s="55">
        <f t="shared" si="1004"/>
        <v>0</v>
      </c>
      <c r="AH3968" s="55">
        <f t="shared" si="1005"/>
        <v>0</v>
      </c>
      <c r="AI3968" s="55">
        <f t="shared" si="1006"/>
        <v>0</v>
      </c>
      <c r="AJ3968" s="55">
        <f t="shared" si="1007"/>
        <v>0</v>
      </c>
      <c r="AK3968" s="55">
        <f t="shared" si="998"/>
        <v>0</v>
      </c>
      <c r="AL3968" s="55">
        <f t="shared" si="999"/>
        <v>0</v>
      </c>
      <c r="AM3968" s="55">
        <f t="shared" si="1000"/>
        <v>0</v>
      </c>
    </row>
    <row r="3969" spans="1:39" x14ac:dyDescent="0.25">
      <c r="A3969" s="47">
        <v>3965</v>
      </c>
      <c r="B3969" s="358" t="str">
        <f>IF(AND(E3969&lt;&gt;0,D3969&lt;&gt;0,F3969&lt;&gt;0),IF(C3969&lt;&gt;0,CONCATENATE(C3969,"-AGr",VLOOKUP(D3969,Listen!$A$2:$G$45,7,FALSE),"-",E3969,"-",F3969,),CONCATENATE("AGr",VLOOKUP(D3969,Listen!$A$2:$G$45,7,FALSE),"-",E3969,"-",F3969)),"keine vollständige ID")</f>
        <v>keine vollständige ID</v>
      </c>
      <c r="C3969" s="359">
        <f>'[2]III_SAV-Details_NB'!B3975</f>
        <v>0</v>
      </c>
      <c r="D3969" s="359">
        <f>'[2]III_SAV-Details_NB'!C3975</f>
        <v>0</v>
      </c>
      <c r="E3969" s="359">
        <f>'[2]III_SAV-Details_NB'!D3975</f>
        <v>0</v>
      </c>
      <c r="F3969" s="490"/>
      <c r="G3969" s="281">
        <f>'[2]III_SAV-Details_NB'!X3975</f>
        <v>0</v>
      </c>
      <c r="H3969" s="281">
        <f t="shared" si="1001"/>
        <v>0</v>
      </c>
      <c r="I3969" s="281">
        <f>IF(con_EOGJahr=2025,'[2]III_SAV-Details_NB'!AA3975,IF(con_EOGJahr=2026,'[2]III_SAV-Details_NB'!AB3975,'[2]III_SAV-Details_NB'!AC3975))</f>
        <v>0</v>
      </c>
      <c r="J3969" s="282"/>
      <c r="K3969" s="282"/>
      <c r="L3969" s="282"/>
      <c r="M3969" s="282"/>
      <c r="N3969" s="282"/>
      <c r="O3969" s="282"/>
      <c r="P3969" s="52">
        <f t="shared" si="1002"/>
        <v>0</v>
      </c>
      <c r="Q3969" s="60"/>
      <c r="R3969" s="53">
        <f t="shared" si="1008"/>
        <v>0</v>
      </c>
      <c r="S3969" s="59"/>
      <c r="T3969" s="61"/>
      <c r="U3969" s="342" t="str">
        <f t="shared" si="1012"/>
        <v>k.A.</v>
      </c>
      <c r="V3969" s="343" t="str">
        <f t="shared" si="1009"/>
        <v>k.A.</v>
      </c>
      <c r="W3969" s="343" t="str">
        <f>IFERROR(IF(OR($D3969="",$E3969=0,con_Ende=0),"k.A.",IF(VLOOKUP($D3969,rng_ND,5,0)="Nein",VLOOKUP($D3969,rng_ND,2,FALSE),MIN(VLOOKUP($D3969,rng_ND,2,FALSE),A_Stammdaten!$B$19-D_SAV!$E3969+1))),"k.A.")</f>
        <v>k.A.</v>
      </c>
      <c r="X3969" s="343" t="str">
        <f t="shared" si="1010"/>
        <v>k.A.</v>
      </c>
      <c r="Y3969" s="62"/>
      <c r="Z3969" s="48">
        <f t="shared" si="1011"/>
        <v>0</v>
      </c>
      <c r="AA3969" s="457"/>
      <c r="AB3969" s="55">
        <f t="shared" si="1003"/>
        <v>0</v>
      </c>
      <c r="AC3969" s="55">
        <f>IF(A_Stammdaten!$B$25="ja",D_SAV!AA3969,D_SAV!AB3969)</f>
        <v>0</v>
      </c>
      <c r="AD3969" s="478">
        <f>IF(AC3969=0,0,IF(U3969-(con_EOGJahr-D_SAV!E3969)&lt;=0,AC3969,AC3969/V3969))</f>
        <v>0</v>
      </c>
      <c r="AE3969" s="478">
        <f>IFERROR(IF(AND(VLOOKUP(D3969,rng_ND,5,FALSE)="Ja",D_SAV!T3969="degressiv"),D_SAV!AC3969*Y3969/100,0),0)</f>
        <v>0</v>
      </c>
      <c r="AF3969" s="55">
        <f>IFERROR(IF(VLOOKUP(D3969,rng_ND,5,FALSE)="Ja",MAX(D_SAV!AD3969:AE3969),D_SAV!AD3969),0)</f>
        <v>0</v>
      </c>
      <c r="AG3969" s="55">
        <f t="shared" si="1004"/>
        <v>0</v>
      </c>
      <c r="AH3969" s="55">
        <f t="shared" si="1005"/>
        <v>0</v>
      </c>
      <c r="AI3969" s="55">
        <f t="shared" si="1006"/>
        <v>0</v>
      </c>
      <c r="AJ3969" s="55">
        <f t="shared" si="1007"/>
        <v>0</v>
      </c>
      <c r="AK3969" s="55">
        <f t="shared" si="998"/>
        <v>0</v>
      </c>
      <c r="AL3969" s="55">
        <f t="shared" si="999"/>
        <v>0</v>
      </c>
      <c r="AM3969" s="55">
        <f t="shared" si="1000"/>
        <v>0</v>
      </c>
    </row>
    <row r="3970" spans="1:39" x14ac:dyDescent="0.25">
      <c r="A3970" s="47">
        <v>3966</v>
      </c>
      <c r="B3970" s="358" t="str">
        <f>IF(AND(E3970&lt;&gt;0,D3970&lt;&gt;0,F3970&lt;&gt;0),IF(C3970&lt;&gt;0,CONCATENATE(C3970,"-AGr",VLOOKUP(D3970,Listen!$A$2:$G$45,7,FALSE),"-",E3970,"-",F3970,),CONCATENATE("AGr",VLOOKUP(D3970,Listen!$A$2:$G$45,7,FALSE),"-",E3970,"-",F3970)),"keine vollständige ID")</f>
        <v>keine vollständige ID</v>
      </c>
      <c r="C3970" s="359">
        <f>'[2]III_SAV-Details_NB'!B3976</f>
        <v>0</v>
      </c>
      <c r="D3970" s="359">
        <f>'[2]III_SAV-Details_NB'!C3976</f>
        <v>0</v>
      </c>
      <c r="E3970" s="359">
        <f>'[2]III_SAV-Details_NB'!D3976</f>
        <v>0</v>
      </c>
      <c r="F3970" s="490"/>
      <c r="G3970" s="281">
        <f>'[2]III_SAV-Details_NB'!X3976</f>
        <v>0</v>
      </c>
      <c r="H3970" s="281">
        <f t="shared" si="1001"/>
        <v>0</v>
      </c>
      <c r="I3970" s="281">
        <f>IF(con_EOGJahr=2025,'[2]III_SAV-Details_NB'!AA3976,IF(con_EOGJahr=2026,'[2]III_SAV-Details_NB'!AB3976,'[2]III_SAV-Details_NB'!AC3976))</f>
        <v>0</v>
      </c>
      <c r="J3970" s="282"/>
      <c r="K3970" s="282"/>
      <c r="L3970" s="282"/>
      <c r="M3970" s="282"/>
      <c r="N3970" s="282"/>
      <c r="O3970" s="282"/>
      <c r="P3970" s="52">
        <f t="shared" si="1002"/>
        <v>0</v>
      </c>
      <c r="Q3970" s="60"/>
      <c r="R3970" s="53">
        <f t="shared" si="1008"/>
        <v>0</v>
      </c>
      <c r="S3970" s="59"/>
      <c r="T3970" s="61"/>
      <c r="U3970" s="342" t="str">
        <f t="shared" si="1012"/>
        <v>k.A.</v>
      </c>
      <c r="V3970" s="343" t="str">
        <f t="shared" si="1009"/>
        <v>k.A.</v>
      </c>
      <c r="W3970" s="343" t="str">
        <f>IFERROR(IF(OR($D3970="",$E3970=0,con_Ende=0),"k.A.",IF(VLOOKUP($D3970,rng_ND,5,0)="Nein",VLOOKUP($D3970,rng_ND,2,FALSE),MIN(VLOOKUP($D3970,rng_ND,2,FALSE),A_Stammdaten!$B$19-D_SAV!$E3970+1))),"k.A.")</f>
        <v>k.A.</v>
      </c>
      <c r="X3970" s="343" t="str">
        <f t="shared" si="1010"/>
        <v>k.A.</v>
      </c>
      <c r="Y3970" s="62"/>
      <c r="Z3970" s="48">
        <f t="shared" si="1011"/>
        <v>0</v>
      </c>
      <c r="AA3970" s="457"/>
      <c r="AB3970" s="55">
        <f t="shared" si="1003"/>
        <v>0</v>
      </c>
      <c r="AC3970" s="55">
        <f>IF(A_Stammdaten!$B$25="ja",D_SAV!AA3970,D_SAV!AB3970)</f>
        <v>0</v>
      </c>
      <c r="AD3970" s="478">
        <f>IF(AC3970=0,0,IF(U3970-(con_EOGJahr-D_SAV!E3970)&lt;=0,AC3970,AC3970/V3970))</f>
        <v>0</v>
      </c>
      <c r="AE3970" s="478">
        <f>IFERROR(IF(AND(VLOOKUP(D3970,rng_ND,5,FALSE)="Ja",D_SAV!T3970="degressiv"),D_SAV!AC3970*Y3970/100,0),0)</f>
        <v>0</v>
      </c>
      <c r="AF3970" s="55">
        <f>IFERROR(IF(VLOOKUP(D3970,rng_ND,5,FALSE)="Ja",MAX(D_SAV!AD3970:AE3970),D_SAV!AD3970),0)</f>
        <v>0</v>
      </c>
      <c r="AG3970" s="55">
        <f t="shared" si="1004"/>
        <v>0</v>
      </c>
      <c r="AH3970" s="55">
        <f t="shared" si="1005"/>
        <v>0</v>
      </c>
      <c r="AI3970" s="55">
        <f t="shared" si="1006"/>
        <v>0</v>
      </c>
      <c r="AJ3970" s="55">
        <f t="shared" si="1007"/>
        <v>0</v>
      </c>
      <c r="AK3970" s="55">
        <f t="shared" si="998"/>
        <v>0</v>
      </c>
      <c r="AL3970" s="55">
        <f t="shared" si="999"/>
        <v>0</v>
      </c>
      <c r="AM3970" s="55">
        <f t="shared" si="1000"/>
        <v>0</v>
      </c>
    </row>
    <row r="3971" spans="1:39" x14ac:dyDescent="0.25">
      <c r="A3971" s="47">
        <v>3967</v>
      </c>
      <c r="B3971" s="358" t="str">
        <f>IF(AND(E3971&lt;&gt;0,D3971&lt;&gt;0,F3971&lt;&gt;0),IF(C3971&lt;&gt;0,CONCATENATE(C3971,"-AGr",VLOOKUP(D3971,Listen!$A$2:$G$45,7,FALSE),"-",E3971,"-",F3971,),CONCATENATE("AGr",VLOOKUP(D3971,Listen!$A$2:$G$45,7,FALSE),"-",E3971,"-",F3971)),"keine vollständige ID")</f>
        <v>keine vollständige ID</v>
      </c>
      <c r="C3971" s="359">
        <f>'[2]III_SAV-Details_NB'!B3977</f>
        <v>0</v>
      </c>
      <c r="D3971" s="359">
        <f>'[2]III_SAV-Details_NB'!C3977</f>
        <v>0</v>
      </c>
      <c r="E3971" s="359">
        <f>'[2]III_SAV-Details_NB'!D3977</f>
        <v>0</v>
      </c>
      <c r="F3971" s="490"/>
      <c r="G3971" s="281">
        <f>'[2]III_SAV-Details_NB'!X3977</f>
        <v>0</v>
      </c>
      <c r="H3971" s="281">
        <f t="shared" si="1001"/>
        <v>0</v>
      </c>
      <c r="I3971" s="281">
        <f>IF(con_EOGJahr=2025,'[2]III_SAV-Details_NB'!AA3977,IF(con_EOGJahr=2026,'[2]III_SAV-Details_NB'!AB3977,'[2]III_SAV-Details_NB'!AC3977))</f>
        <v>0</v>
      </c>
      <c r="J3971" s="282"/>
      <c r="K3971" s="282"/>
      <c r="L3971" s="282"/>
      <c r="M3971" s="282"/>
      <c r="N3971" s="282"/>
      <c r="O3971" s="282"/>
      <c r="P3971" s="52">
        <f t="shared" si="1002"/>
        <v>0</v>
      </c>
      <c r="Q3971" s="60"/>
      <c r="R3971" s="53">
        <f t="shared" si="1008"/>
        <v>0</v>
      </c>
      <c r="S3971" s="59"/>
      <c r="T3971" s="61"/>
      <c r="U3971" s="342" t="str">
        <f t="shared" si="1012"/>
        <v>k.A.</v>
      </c>
      <c r="V3971" s="343" t="str">
        <f t="shared" si="1009"/>
        <v>k.A.</v>
      </c>
      <c r="W3971" s="343" t="str">
        <f>IFERROR(IF(OR($D3971="",$E3971=0,con_Ende=0),"k.A.",IF(VLOOKUP($D3971,rng_ND,5,0)="Nein",VLOOKUP($D3971,rng_ND,2,FALSE),MIN(VLOOKUP($D3971,rng_ND,2,FALSE),A_Stammdaten!$B$19-D_SAV!$E3971+1))),"k.A.")</f>
        <v>k.A.</v>
      </c>
      <c r="X3971" s="343" t="str">
        <f t="shared" si="1010"/>
        <v>k.A.</v>
      </c>
      <c r="Y3971" s="62"/>
      <c r="Z3971" s="48">
        <f t="shared" si="1011"/>
        <v>0</v>
      </c>
      <c r="AA3971" s="457"/>
      <c r="AB3971" s="55">
        <f t="shared" si="1003"/>
        <v>0</v>
      </c>
      <c r="AC3971" s="55">
        <f>IF(A_Stammdaten!$B$25="ja",D_SAV!AA3971,D_SAV!AB3971)</f>
        <v>0</v>
      </c>
      <c r="AD3971" s="478">
        <f>IF(AC3971=0,0,IF(U3971-(con_EOGJahr-D_SAV!E3971)&lt;=0,AC3971,AC3971/V3971))</f>
        <v>0</v>
      </c>
      <c r="AE3971" s="478">
        <f>IFERROR(IF(AND(VLOOKUP(D3971,rng_ND,5,FALSE)="Ja",D_SAV!T3971="degressiv"),D_SAV!AC3971*Y3971/100,0),0)</f>
        <v>0</v>
      </c>
      <c r="AF3971" s="55">
        <f>IFERROR(IF(VLOOKUP(D3971,rng_ND,5,FALSE)="Ja",MAX(D_SAV!AD3971:AE3971),D_SAV!AD3971),0)</f>
        <v>0</v>
      </c>
      <c r="AG3971" s="55">
        <f t="shared" si="1004"/>
        <v>0</v>
      </c>
      <c r="AH3971" s="55">
        <f t="shared" si="1005"/>
        <v>0</v>
      </c>
      <c r="AI3971" s="55">
        <f t="shared" si="1006"/>
        <v>0</v>
      </c>
      <c r="AJ3971" s="55">
        <f t="shared" si="1007"/>
        <v>0</v>
      </c>
      <c r="AK3971" s="55">
        <f t="shared" si="998"/>
        <v>0</v>
      </c>
      <c r="AL3971" s="55">
        <f t="shared" si="999"/>
        <v>0</v>
      </c>
      <c r="AM3971" s="55">
        <f t="shared" si="1000"/>
        <v>0</v>
      </c>
    </row>
    <row r="3972" spans="1:39" x14ac:dyDescent="0.25">
      <c r="A3972" s="47">
        <v>3968</v>
      </c>
      <c r="B3972" s="358" t="str">
        <f>IF(AND(E3972&lt;&gt;0,D3972&lt;&gt;0,F3972&lt;&gt;0),IF(C3972&lt;&gt;0,CONCATENATE(C3972,"-AGr",VLOOKUP(D3972,Listen!$A$2:$G$45,7,FALSE),"-",E3972,"-",F3972,),CONCATENATE("AGr",VLOOKUP(D3972,Listen!$A$2:$G$45,7,FALSE),"-",E3972,"-",F3972)),"keine vollständige ID")</f>
        <v>keine vollständige ID</v>
      </c>
      <c r="C3972" s="359">
        <f>'[2]III_SAV-Details_NB'!B3978</f>
        <v>0</v>
      </c>
      <c r="D3972" s="359">
        <f>'[2]III_SAV-Details_NB'!C3978</f>
        <v>0</v>
      </c>
      <c r="E3972" s="359">
        <f>'[2]III_SAV-Details_NB'!D3978</f>
        <v>0</v>
      </c>
      <c r="F3972" s="490"/>
      <c r="G3972" s="281">
        <f>'[2]III_SAV-Details_NB'!X3978</f>
        <v>0</v>
      </c>
      <c r="H3972" s="281">
        <f t="shared" si="1001"/>
        <v>0</v>
      </c>
      <c r="I3972" s="281">
        <f>IF(con_EOGJahr=2025,'[2]III_SAV-Details_NB'!AA3978,IF(con_EOGJahr=2026,'[2]III_SAV-Details_NB'!AB3978,'[2]III_SAV-Details_NB'!AC3978))</f>
        <v>0</v>
      </c>
      <c r="J3972" s="282"/>
      <c r="K3972" s="282"/>
      <c r="L3972" s="282"/>
      <c r="M3972" s="282"/>
      <c r="N3972" s="282"/>
      <c r="O3972" s="282"/>
      <c r="P3972" s="52">
        <f t="shared" si="1002"/>
        <v>0</v>
      </c>
      <c r="Q3972" s="60"/>
      <c r="R3972" s="53">
        <f t="shared" si="1008"/>
        <v>0</v>
      </c>
      <c r="S3972" s="59"/>
      <c r="T3972" s="61"/>
      <c r="U3972" s="342" t="str">
        <f t="shared" si="1012"/>
        <v>k.A.</v>
      </c>
      <c r="V3972" s="343" t="str">
        <f t="shared" si="1009"/>
        <v>k.A.</v>
      </c>
      <c r="W3972" s="343" t="str">
        <f>IFERROR(IF(OR($D3972="",$E3972=0,con_Ende=0),"k.A.",IF(VLOOKUP($D3972,rng_ND,5,0)="Nein",VLOOKUP($D3972,rng_ND,2,FALSE),MIN(VLOOKUP($D3972,rng_ND,2,FALSE),A_Stammdaten!$B$19-D_SAV!$E3972+1))),"k.A.")</f>
        <v>k.A.</v>
      </c>
      <c r="X3972" s="343" t="str">
        <f t="shared" si="1010"/>
        <v>k.A.</v>
      </c>
      <c r="Y3972" s="62"/>
      <c r="Z3972" s="48">
        <f t="shared" si="1011"/>
        <v>0</v>
      </c>
      <c r="AA3972" s="457"/>
      <c r="AB3972" s="55">
        <f t="shared" si="1003"/>
        <v>0</v>
      </c>
      <c r="AC3972" s="55">
        <f>IF(A_Stammdaten!$B$25="ja",D_SAV!AA3972,D_SAV!AB3972)</f>
        <v>0</v>
      </c>
      <c r="AD3972" s="478">
        <f>IF(AC3972=0,0,IF(U3972-(con_EOGJahr-D_SAV!E3972)&lt;=0,AC3972,AC3972/V3972))</f>
        <v>0</v>
      </c>
      <c r="AE3972" s="478">
        <f>IFERROR(IF(AND(VLOOKUP(D3972,rng_ND,5,FALSE)="Ja",D_SAV!T3972="degressiv"),D_SAV!AC3972*Y3972/100,0),0)</f>
        <v>0</v>
      </c>
      <c r="AF3972" s="55">
        <f>IFERROR(IF(VLOOKUP(D3972,rng_ND,5,FALSE)="Ja",MAX(D_SAV!AD3972:AE3972),D_SAV!AD3972),0)</f>
        <v>0</v>
      </c>
      <c r="AG3972" s="55">
        <f t="shared" si="1004"/>
        <v>0</v>
      </c>
      <c r="AH3972" s="55">
        <f t="shared" si="1005"/>
        <v>0</v>
      </c>
      <c r="AI3972" s="55">
        <f t="shared" si="1006"/>
        <v>0</v>
      </c>
      <c r="AJ3972" s="55">
        <f t="shared" si="1007"/>
        <v>0</v>
      </c>
      <c r="AK3972" s="55">
        <f t="shared" si="998"/>
        <v>0</v>
      </c>
      <c r="AL3972" s="55">
        <f t="shared" si="999"/>
        <v>0</v>
      </c>
      <c r="AM3972" s="55">
        <f t="shared" si="1000"/>
        <v>0</v>
      </c>
    </row>
    <row r="3973" spans="1:39" x14ac:dyDescent="0.25">
      <c r="A3973" s="47">
        <v>3969</v>
      </c>
      <c r="B3973" s="358" t="str">
        <f>IF(AND(E3973&lt;&gt;0,D3973&lt;&gt;0,F3973&lt;&gt;0),IF(C3973&lt;&gt;0,CONCATENATE(C3973,"-AGr",VLOOKUP(D3973,Listen!$A$2:$G$45,7,FALSE),"-",E3973,"-",F3973,),CONCATENATE("AGr",VLOOKUP(D3973,Listen!$A$2:$G$45,7,FALSE),"-",E3973,"-",F3973)),"keine vollständige ID")</f>
        <v>keine vollständige ID</v>
      </c>
      <c r="C3973" s="359">
        <f>'[2]III_SAV-Details_NB'!B3979</f>
        <v>0</v>
      </c>
      <c r="D3973" s="359">
        <f>'[2]III_SAV-Details_NB'!C3979</f>
        <v>0</v>
      </c>
      <c r="E3973" s="359">
        <f>'[2]III_SAV-Details_NB'!D3979</f>
        <v>0</v>
      </c>
      <c r="F3973" s="490"/>
      <c r="G3973" s="281">
        <f>'[2]III_SAV-Details_NB'!X3979</f>
        <v>0</v>
      </c>
      <c r="H3973" s="281">
        <f t="shared" si="1001"/>
        <v>0</v>
      </c>
      <c r="I3973" s="281">
        <f>IF(con_EOGJahr=2025,'[2]III_SAV-Details_NB'!AA3979,IF(con_EOGJahr=2026,'[2]III_SAV-Details_NB'!AB3979,'[2]III_SAV-Details_NB'!AC3979))</f>
        <v>0</v>
      </c>
      <c r="J3973" s="282"/>
      <c r="K3973" s="282"/>
      <c r="L3973" s="282"/>
      <c r="M3973" s="282"/>
      <c r="N3973" s="282"/>
      <c r="O3973" s="282"/>
      <c r="P3973" s="52">
        <f t="shared" si="1002"/>
        <v>0</v>
      </c>
      <c r="Q3973" s="60"/>
      <c r="R3973" s="53">
        <f t="shared" si="1008"/>
        <v>0</v>
      </c>
      <c r="S3973" s="59"/>
      <c r="T3973" s="61"/>
      <c r="U3973" s="342" t="str">
        <f t="shared" si="1012"/>
        <v>k.A.</v>
      </c>
      <c r="V3973" s="343" t="str">
        <f t="shared" si="1009"/>
        <v>k.A.</v>
      </c>
      <c r="W3973" s="343" t="str">
        <f>IFERROR(IF(OR($D3973="",$E3973=0,con_Ende=0),"k.A.",IF(VLOOKUP($D3973,rng_ND,5,0)="Nein",VLOOKUP($D3973,rng_ND,2,FALSE),MIN(VLOOKUP($D3973,rng_ND,2,FALSE),A_Stammdaten!$B$19-D_SAV!$E3973+1))),"k.A.")</f>
        <v>k.A.</v>
      </c>
      <c r="X3973" s="343" t="str">
        <f t="shared" si="1010"/>
        <v>k.A.</v>
      </c>
      <c r="Y3973" s="62"/>
      <c r="Z3973" s="48">
        <f t="shared" si="1011"/>
        <v>0</v>
      </c>
      <c r="AA3973" s="457"/>
      <c r="AB3973" s="55">
        <f t="shared" si="1003"/>
        <v>0</v>
      </c>
      <c r="AC3973" s="55">
        <f>IF(A_Stammdaten!$B$25="ja",D_SAV!AA3973,D_SAV!AB3973)</f>
        <v>0</v>
      </c>
      <c r="AD3973" s="478">
        <f>IF(AC3973=0,0,IF(U3973-(con_EOGJahr-D_SAV!E3973)&lt;=0,AC3973,AC3973/V3973))</f>
        <v>0</v>
      </c>
      <c r="AE3973" s="478">
        <f>IFERROR(IF(AND(VLOOKUP(D3973,rng_ND,5,FALSE)="Ja",D_SAV!T3973="degressiv"),D_SAV!AC3973*Y3973/100,0),0)</f>
        <v>0</v>
      </c>
      <c r="AF3973" s="55">
        <f>IFERROR(IF(VLOOKUP(D3973,rng_ND,5,FALSE)="Ja",MAX(D_SAV!AD3973:AE3973),D_SAV!AD3973),0)</f>
        <v>0</v>
      </c>
      <c r="AG3973" s="55">
        <f t="shared" si="1004"/>
        <v>0</v>
      </c>
      <c r="AH3973" s="55">
        <f t="shared" si="1005"/>
        <v>0</v>
      </c>
      <c r="AI3973" s="55">
        <f t="shared" si="1006"/>
        <v>0</v>
      </c>
      <c r="AJ3973" s="55">
        <f t="shared" si="1007"/>
        <v>0</v>
      </c>
      <c r="AK3973" s="55">
        <f t="shared" ref="AK3973:AK4004" si="1013">IF($E3973&gt;=2006,AC3973,con_EKQ*AH3973+(1-con_EKQ)*AC3973)</f>
        <v>0</v>
      </c>
      <c r="AL3973" s="55">
        <f t="shared" ref="AL3973:AL4004" si="1014">IF($E3973&gt;=2006,AF3973,con_EKQ*AI3973+(1-con_EKQ)*AF3973)</f>
        <v>0</v>
      </c>
      <c r="AM3973" s="55">
        <f t="shared" ref="AM3973:AM4004" si="1015">IF($E3973&gt;=2006,AG3973,con_EKQ*AJ3973+(1-con_EKQ)*AG3973)</f>
        <v>0</v>
      </c>
    </row>
    <row r="3974" spans="1:39" x14ac:dyDescent="0.25">
      <c r="A3974" s="47">
        <v>3970</v>
      </c>
      <c r="B3974" s="358" t="str">
        <f>IF(AND(E3974&lt;&gt;0,D3974&lt;&gt;0,F3974&lt;&gt;0),IF(C3974&lt;&gt;0,CONCATENATE(C3974,"-AGr",VLOOKUP(D3974,Listen!$A$2:$G$45,7,FALSE),"-",E3974,"-",F3974,),CONCATENATE("AGr",VLOOKUP(D3974,Listen!$A$2:$G$45,7,FALSE),"-",E3974,"-",F3974)),"keine vollständige ID")</f>
        <v>keine vollständige ID</v>
      </c>
      <c r="C3974" s="359">
        <f>'[2]III_SAV-Details_NB'!B3980</f>
        <v>0</v>
      </c>
      <c r="D3974" s="359">
        <f>'[2]III_SAV-Details_NB'!C3980</f>
        <v>0</v>
      </c>
      <c r="E3974" s="359">
        <f>'[2]III_SAV-Details_NB'!D3980</f>
        <v>0</v>
      </c>
      <c r="F3974" s="490"/>
      <c r="G3974" s="281">
        <f>'[2]III_SAV-Details_NB'!X3980</f>
        <v>0</v>
      </c>
      <c r="H3974" s="281">
        <f t="shared" ref="H3974:H4004" si="1016">+G3974</f>
        <v>0</v>
      </c>
      <c r="I3974" s="281">
        <f>IF(con_EOGJahr=2025,'[2]III_SAV-Details_NB'!AA3980,IF(con_EOGJahr=2026,'[2]III_SAV-Details_NB'!AB3980,'[2]III_SAV-Details_NB'!AC3980))</f>
        <v>0</v>
      </c>
      <c r="J3974" s="282"/>
      <c r="K3974" s="282"/>
      <c r="L3974" s="282"/>
      <c r="M3974" s="282"/>
      <c r="N3974" s="282"/>
      <c r="O3974" s="282"/>
      <c r="P3974" s="52">
        <f t="shared" ref="P3974:P4004" si="1017">SUM(I3974:O3974)</f>
        <v>0</v>
      </c>
      <c r="Q3974" s="60"/>
      <c r="R3974" s="53">
        <f t="shared" si="1008"/>
        <v>0</v>
      </c>
      <c r="S3974" s="59"/>
      <c r="T3974" s="61"/>
      <c r="U3974" s="342" t="str">
        <f t="shared" si="1012"/>
        <v>k.A.</v>
      </c>
      <c r="V3974" s="343" t="str">
        <f t="shared" si="1009"/>
        <v>k.A.</v>
      </c>
      <c r="W3974" s="343" t="str">
        <f>IFERROR(IF(OR($D3974="",$E3974=0,con_Ende=0),"k.A.",IF(VLOOKUP($D3974,rng_ND,5,0)="Nein",VLOOKUP($D3974,rng_ND,2,FALSE),MIN(VLOOKUP($D3974,rng_ND,2,FALSE),A_Stammdaten!$B$19-D_SAV!$E3974+1))),"k.A.")</f>
        <v>k.A.</v>
      </c>
      <c r="X3974" s="343" t="str">
        <f t="shared" si="1010"/>
        <v>k.A.</v>
      </c>
      <c r="Y3974" s="62"/>
      <c r="Z3974" s="48">
        <f t="shared" si="1011"/>
        <v>0</v>
      </c>
      <c r="AA3974" s="457"/>
      <c r="AB3974" s="55">
        <f t="shared" ref="AB3974:AB4004" si="1018">R3974</f>
        <v>0</v>
      </c>
      <c r="AC3974" s="55">
        <f>IF(A_Stammdaten!$B$25="ja",D_SAV!AA3974,D_SAV!AB3974)</f>
        <v>0</v>
      </c>
      <c r="AD3974" s="478">
        <f>IF(AC3974=0,0,IF(U3974-(con_EOGJahr-D_SAV!E3974)&lt;=0,AC3974,AC3974/V3974))</f>
        <v>0</v>
      </c>
      <c r="AE3974" s="478">
        <f>IFERROR(IF(AND(VLOOKUP(D3974,rng_ND,5,FALSE)="Ja",D_SAV!T3974="degressiv"),D_SAV!AC3974*Y3974/100,0),0)</f>
        <v>0</v>
      </c>
      <c r="AF3974" s="55">
        <f>IFERROR(IF(VLOOKUP(D3974,rng_ND,5,FALSE)="Ja",MAX(D_SAV!AD3974:AE3974),D_SAV!AD3974),0)</f>
        <v>0</v>
      </c>
      <c r="AG3974" s="55">
        <f t="shared" ref="AG3974:AG4004" si="1019">AC3974-AF3974</f>
        <v>0</v>
      </c>
      <c r="AH3974" s="55">
        <f t="shared" ref="AH3974:AH4004" si="1020">IF($E3974&gt;=2006,0,AC3974*$Z3974)</f>
        <v>0</v>
      </c>
      <c r="AI3974" s="55">
        <f t="shared" ref="AI3974:AI4004" si="1021">IF($E3974&gt;=2006,0,AF3974*$Z3974)</f>
        <v>0</v>
      </c>
      <c r="AJ3974" s="55">
        <f t="shared" ref="AJ3974:AJ4004" si="1022">IF($E3974&gt;=2006,0,AG3974*$Z3974)</f>
        <v>0</v>
      </c>
      <c r="AK3974" s="55">
        <f t="shared" si="1013"/>
        <v>0</v>
      </c>
      <c r="AL3974" s="55">
        <f t="shared" si="1014"/>
        <v>0</v>
      </c>
      <c r="AM3974" s="55">
        <f t="shared" si="1015"/>
        <v>0</v>
      </c>
    </row>
    <row r="3975" spans="1:39" x14ac:dyDescent="0.25">
      <c r="A3975" s="47">
        <v>3971</v>
      </c>
      <c r="B3975" s="358" t="str">
        <f>IF(AND(E3975&lt;&gt;0,D3975&lt;&gt;0,F3975&lt;&gt;0),IF(C3975&lt;&gt;0,CONCATENATE(C3975,"-AGr",VLOOKUP(D3975,Listen!$A$2:$G$45,7,FALSE),"-",E3975,"-",F3975,),CONCATENATE("AGr",VLOOKUP(D3975,Listen!$A$2:$G$45,7,FALSE),"-",E3975,"-",F3975)),"keine vollständige ID")</f>
        <v>keine vollständige ID</v>
      </c>
      <c r="C3975" s="359">
        <f>'[2]III_SAV-Details_NB'!B3981</f>
        <v>0</v>
      </c>
      <c r="D3975" s="359">
        <f>'[2]III_SAV-Details_NB'!C3981</f>
        <v>0</v>
      </c>
      <c r="E3975" s="359">
        <f>'[2]III_SAV-Details_NB'!D3981</f>
        <v>0</v>
      </c>
      <c r="F3975" s="490"/>
      <c r="G3975" s="281">
        <f>'[2]III_SAV-Details_NB'!X3981</f>
        <v>0</v>
      </c>
      <c r="H3975" s="281">
        <f t="shared" si="1016"/>
        <v>0</v>
      </c>
      <c r="I3975" s="281">
        <f>IF(con_EOGJahr=2025,'[2]III_SAV-Details_NB'!AA3981,IF(con_EOGJahr=2026,'[2]III_SAV-Details_NB'!AB3981,'[2]III_SAV-Details_NB'!AC3981))</f>
        <v>0</v>
      </c>
      <c r="J3975" s="282"/>
      <c r="K3975" s="282"/>
      <c r="L3975" s="282"/>
      <c r="M3975" s="282"/>
      <c r="N3975" s="282"/>
      <c r="O3975" s="282"/>
      <c r="P3975" s="52">
        <f t="shared" si="1017"/>
        <v>0</v>
      </c>
      <c r="Q3975" s="60"/>
      <c r="R3975" s="53">
        <f t="shared" si="1008"/>
        <v>0</v>
      </c>
      <c r="S3975" s="59"/>
      <c r="T3975" s="61"/>
      <c r="U3975" s="342" t="str">
        <f t="shared" si="1012"/>
        <v>k.A.</v>
      </c>
      <c r="V3975" s="343" t="str">
        <f t="shared" si="1009"/>
        <v>k.A.</v>
      </c>
      <c r="W3975" s="343" t="str">
        <f>IFERROR(IF(OR($D3975="",$E3975=0,con_Ende=0),"k.A.",IF(VLOOKUP($D3975,rng_ND,5,0)="Nein",VLOOKUP($D3975,rng_ND,2,FALSE),MIN(VLOOKUP($D3975,rng_ND,2,FALSE),A_Stammdaten!$B$19-D_SAV!$E3975+1))),"k.A.")</f>
        <v>k.A.</v>
      </c>
      <c r="X3975" s="343" t="str">
        <f t="shared" si="1010"/>
        <v>k.A.</v>
      </c>
      <c r="Y3975" s="62"/>
      <c r="Z3975" s="48">
        <f t="shared" si="1011"/>
        <v>0</v>
      </c>
      <c r="AA3975" s="457"/>
      <c r="AB3975" s="55">
        <f t="shared" si="1018"/>
        <v>0</v>
      </c>
      <c r="AC3975" s="55">
        <f>IF(A_Stammdaten!$B$25="ja",D_SAV!AA3975,D_SAV!AB3975)</f>
        <v>0</v>
      </c>
      <c r="AD3975" s="478">
        <f>IF(AC3975=0,0,IF(U3975-(con_EOGJahr-D_SAV!E3975)&lt;=0,AC3975,AC3975/V3975))</f>
        <v>0</v>
      </c>
      <c r="AE3975" s="478">
        <f>IFERROR(IF(AND(VLOOKUP(D3975,rng_ND,5,FALSE)="Ja",D_SAV!T3975="degressiv"),D_SAV!AC3975*Y3975/100,0),0)</f>
        <v>0</v>
      </c>
      <c r="AF3975" s="55">
        <f>IFERROR(IF(VLOOKUP(D3975,rng_ND,5,FALSE)="Ja",MAX(D_SAV!AD3975:AE3975),D_SAV!AD3975),0)</f>
        <v>0</v>
      </c>
      <c r="AG3975" s="55">
        <f t="shared" si="1019"/>
        <v>0</v>
      </c>
      <c r="AH3975" s="55">
        <f t="shared" si="1020"/>
        <v>0</v>
      </c>
      <c r="AI3975" s="55">
        <f t="shared" si="1021"/>
        <v>0</v>
      </c>
      <c r="AJ3975" s="55">
        <f t="shared" si="1022"/>
        <v>0</v>
      </c>
      <c r="AK3975" s="55">
        <f t="shared" si="1013"/>
        <v>0</v>
      </c>
      <c r="AL3975" s="55">
        <f t="shared" si="1014"/>
        <v>0</v>
      </c>
      <c r="AM3975" s="55">
        <f t="shared" si="1015"/>
        <v>0</v>
      </c>
    </row>
    <row r="3976" spans="1:39" x14ac:dyDescent="0.25">
      <c r="A3976" s="47">
        <v>3972</v>
      </c>
      <c r="B3976" s="358" t="str">
        <f>IF(AND(E3976&lt;&gt;0,D3976&lt;&gt;0,F3976&lt;&gt;0),IF(C3976&lt;&gt;0,CONCATENATE(C3976,"-AGr",VLOOKUP(D3976,Listen!$A$2:$G$45,7,FALSE),"-",E3976,"-",F3976,),CONCATENATE("AGr",VLOOKUP(D3976,Listen!$A$2:$G$45,7,FALSE),"-",E3976,"-",F3976)),"keine vollständige ID")</f>
        <v>keine vollständige ID</v>
      </c>
      <c r="C3976" s="359">
        <f>'[2]III_SAV-Details_NB'!B3982</f>
        <v>0</v>
      </c>
      <c r="D3976" s="359">
        <f>'[2]III_SAV-Details_NB'!C3982</f>
        <v>0</v>
      </c>
      <c r="E3976" s="359">
        <f>'[2]III_SAV-Details_NB'!D3982</f>
        <v>0</v>
      </c>
      <c r="F3976" s="490"/>
      <c r="G3976" s="281">
        <f>'[2]III_SAV-Details_NB'!X3982</f>
        <v>0</v>
      </c>
      <c r="H3976" s="281">
        <f t="shared" si="1016"/>
        <v>0</v>
      </c>
      <c r="I3976" s="281">
        <f>IF(con_EOGJahr=2025,'[2]III_SAV-Details_NB'!AA3982,IF(con_EOGJahr=2026,'[2]III_SAV-Details_NB'!AB3982,'[2]III_SAV-Details_NB'!AC3982))</f>
        <v>0</v>
      </c>
      <c r="J3976" s="282"/>
      <c r="K3976" s="282"/>
      <c r="L3976" s="282"/>
      <c r="M3976" s="282"/>
      <c r="N3976" s="282"/>
      <c r="O3976" s="282"/>
      <c r="P3976" s="52">
        <f t="shared" si="1017"/>
        <v>0</v>
      </c>
      <c r="Q3976" s="60"/>
      <c r="R3976" s="53">
        <f t="shared" si="1008"/>
        <v>0</v>
      </c>
      <c r="S3976" s="59"/>
      <c r="T3976" s="61"/>
      <c r="U3976" s="342" t="str">
        <f t="shared" si="1012"/>
        <v>k.A.</v>
      </c>
      <c r="V3976" s="343" t="str">
        <f t="shared" si="1009"/>
        <v>k.A.</v>
      </c>
      <c r="W3976" s="343" t="str">
        <f>IFERROR(IF(OR($D3976="",$E3976=0,con_Ende=0),"k.A.",IF(VLOOKUP($D3976,rng_ND,5,0)="Nein",VLOOKUP($D3976,rng_ND,2,FALSE),MIN(VLOOKUP($D3976,rng_ND,2,FALSE),A_Stammdaten!$B$19-D_SAV!$E3976+1))),"k.A.")</f>
        <v>k.A.</v>
      </c>
      <c r="X3976" s="343" t="str">
        <f t="shared" si="1010"/>
        <v>k.A.</v>
      </c>
      <c r="Y3976" s="62"/>
      <c r="Z3976" s="48">
        <f t="shared" si="1011"/>
        <v>0</v>
      </c>
      <c r="AA3976" s="457"/>
      <c r="AB3976" s="55">
        <f t="shared" si="1018"/>
        <v>0</v>
      </c>
      <c r="AC3976" s="55">
        <f>IF(A_Stammdaten!$B$25="ja",D_SAV!AA3976,D_SAV!AB3976)</f>
        <v>0</v>
      </c>
      <c r="AD3976" s="478">
        <f>IF(AC3976=0,0,IF(U3976-(con_EOGJahr-D_SAV!E3976)&lt;=0,AC3976,AC3976/V3976))</f>
        <v>0</v>
      </c>
      <c r="AE3976" s="478">
        <f>IFERROR(IF(AND(VLOOKUP(D3976,rng_ND,5,FALSE)="Ja",D_SAV!T3976="degressiv"),D_SAV!AC3976*Y3976/100,0),0)</f>
        <v>0</v>
      </c>
      <c r="AF3976" s="55">
        <f>IFERROR(IF(VLOOKUP(D3976,rng_ND,5,FALSE)="Ja",MAX(D_SAV!AD3976:AE3976),D_SAV!AD3976),0)</f>
        <v>0</v>
      </c>
      <c r="AG3976" s="55">
        <f t="shared" si="1019"/>
        <v>0</v>
      </c>
      <c r="AH3976" s="55">
        <f t="shared" si="1020"/>
        <v>0</v>
      </c>
      <c r="AI3976" s="55">
        <f t="shared" si="1021"/>
        <v>0</v>
      </c>
      <c r="AJ3976" s="55">
        <f t="shared" si="1022"/>
        <v>0</v>
      </c>
      <c r="AK3976" s="55">
        <f t="shared" si="1013"/>
        <v>0</v>
      </c>
      <c r="AL3976" s="55">
        <f t="shared" si="1014"/>
        <v>0</v>
      </c>
      <c r="AM3976" s="55">
        <f t="shared" si="1015"/>
        <v>0</v>
      </c>
    </row>
    <row r="3977" spans="1:39" x14ac:dyDescent="0.25">
      <c r="A3977" s="47">
        <v>3973</v>
      </c>
      <c r="B3977" s="358" t="str">
        <f>IF(AND(E3977&lt;&gt;0,D3977&lt;&gt;0,F3977&lt;&gt;0),IF(C3977&lt;&gt;0,CONCATENATE(C3977,"-AGr",VLOOKUP(D3977,Listen!$A$2:$G$45,7,FALSE),"-",E3977,"-",F3977,),CONCATENATE("AGr",VLOOKUP(D3977,Listen!$A$2:$G$45,7,FALSE),"-",E3977,"-",F3977)),"keine vollständige ID")</f>
        <v>keine vollständige ID</v>
      </c>
      <c r="C3977" s="359">
        <f>'[2]III_SAV-Details_NB'!B3983</f>
        <v>0</v>
      </c>
      <c r="D3977" s="359">
        <f>'[2]III_SAV-Details_NB'!C3983</f>
        <v>0</v>
      </c>
      <c r="E3977" s="359">
        <f>'[2]III_SAV-Details_NB'!D3983</f>
        <v>0</v>
      </c>
      <c r="F3977" s="490"/>
      <c r="G3977" s="281">
        <f>'[2]III_SAV-Details_NB'!X3983</f>
        <v>0</v>
      </c>
      <c r="H3977" s="281">
        <f t="shared" si="1016"/>
        <v>0</v>
      </c>
      <c r="I3977" s="281">
        <f>IF(con_EOGJahr=2025,'[2]III_SAV-Details_NB'!AA3983,IF(con_EOGJahr=2026,'[2]III_SAV-Details_NB'!AB3983,'[2]III_SAV-Details_NB'!AC3983))</f>
        <v>0</v>
      </c>
      <c r="J3977" s="282"/>
      <c r="K3977" s="282"/>
      <c r="L3977" s="282"/>
      <c r="M3977" s="282"/>
      <c r="N3977" s="282"/>
      <c r="O3977" s="282"/>
      <c r="P3977" s="52">
        <f t="shared" si="1017"/>
        <v>0</v>
      </c>
      <c r="Q3977" s="60"/>
      <c r="R3977" s="53">
        <f t="shared" si="1008"/>
        <v>0</v>
      </c>
      <c r="S3977" s="59"/>
      <c r="T3977" s="61"/>
      <c r="U3977" s="342" t="str">
        <f t="shared" si="1012"/>
        <v>k.A.</v>
      </c>
      <c r="V3977" s="343" t="str">
        <f t="shared" si="1009"/>
        <v>k.A.</v>
      </c>
      <c r="W3977" s="343" t="str">
        <f>IFERROR(IF(OR($D3977="",$E3977=0,con_Ende=0),"k.A.",IF(VLOOKUP($D3977,rng_ND,5,0)="Nein",VLOOKUP($D3977,rng_ND,2,FALSE),MIN(VLOOKUP($D3977,rng_ND,2,FALSE),A_Stammdaten!$B$19-D_SAV!$E3977+1))),"k.A.")</f>
        <v>k.A.</v>
      </c>
      <c r="X3977" s="343" t="str">
        <f t="shared" si="1010"/>
        <v>k.A.</v>
      </c>
      <c r="Y3977" s="62"/>
      <c r="Z3977" s="48">
        <f t="shared" si="1011"/>
        <v>0</v>
      </c>
      <c r="AA3977" s="457"/>
      <c r="AB3977" s="55">
        <f t="shared" si="1018"/>
        <v>0</v>
      </c>
      <c r="AC3977" s="55">
        <f>IF(A_Stammdaten!$B$25="ja",D_SAV!AA3977,D_SAV!AB3977)</f>
        <v>0</v>
      </c>
      <c r="AD3977" s="478">
        <f>IF(AC3977=0,0,IF(U3977-(con_EOGJahr-D_SAV!E3977)&lt;=0,AC3977,AC3977/V3977))</f>
        <v>0</v>
      </c>
      <c r="AE3977" s="478">
        <f>IFERROR(IF(AND(VLOOKUP(D3977,rng_ND,5,FALSE)="Ja",D_SAV!T3977="degressiv"),D_SAV!AC3977*Y3977/100,0),0)</f>
        <v>0</v>
      </c>
      <c r="AF3977" s="55">
        <f>IFERROR(IF(VLOOKUP(D3977,rng_ND,5,FALSE)="Ja",MAX(D_SAV!AD3977:AE3977),D_SAV!AD3977),0)</f>
        <v>0</v>
      </c>
      <c r="AG3977" s="55">
        <f t="shared" si="1019"/>
        <v>0</v>
      </c>
      <c r="AH3977" s="55">
        <f t="shared" si="1020"/>
        <v>0</v>
      </c>
      <c r="AI3977" s="55">
        <f t="shared" si="1021"/>
        <v>0</v>
      </c>
      <c r="AJ3977" s="55">
        <f t="shared" si="1022"/>
        <v>0</v>
      </c>
      <c r="AK3977" s="55">
        <f t="shared" si="1013"/>
        <v>0</v>
      </c>
      <c r="AL3977" s="55">
        <f t="shared" si="1014"/>
        <v>0</v>
      </c>
      <c r="AM3977" s="55">
        <f t="shared" si="1015"/>
        <v>0</v>
      </c>
    </row>
    <row r="3978" spans="1:39" x14ac:dyDescent="0.25">
      <c r="A3978" s="47">
        <v>3974</v>
      </c>
      <c r="B3978" s="358" t="str">
        <f>IF(AND(E3978&lt;&gt;0,D3978&lt;&gt;0,F3978&lt;&gt;0),IF(C3978&lt;&gt;0,CONCATENATE(C3978,"-AGr",VLOOKUP(D3978,Listen!$A$2:$G$45,7,FALSE),"-",E3978,"-",F3978,),CONCATENATE("AGr",VLOOKUP(D3978,Listen!$A$2:$G$45,7,FALSE),"-",E3978,"-",F3978)),"keine vollständige ID")</f>
        <v>keine vollständige ID</v>
      </c>
      <c r="C3978" s="359">
        <f>'[2]III_SAV-Details_NB'!B3984</f>
        <v>0</v>
      </c>
      <c r="D3978" s="359">
        <f>'[2]III_SAV-Details_NB'!C3984</f>
        <v>0</v>
      </c>
      <c r="E3978" s="359">
        <f>'[2]III_SAV-Details_NB'!D3984</f>
        <v>0</v>
      </c>
      <c r="F3978" s="490"/>
      <c r="G3978" s="281">
        <f>'[2]III_SAV-Details_NB'!X3984</f>
        <v>0</v>
      </c>
      <c r="H3978" s="281">
        <f t="shared" si="1016"/>
        <v>0</v>
      </c>
      <c r="I3978" s="281">
        <f>IF(con_EOGJahr=2025,'[2]III_SAV-Details_NB'!AA3984,IF(con_EOGJahr=2026,'[2]III_SAV-Details_NB'!AB3984,'[2]III_SAV-Details_NB'!AC3984))</f>
        <v>0</v>
      </c>
      <c r="J3978" s="282"/>
      <c r="K3978" s="282"/>
      <c r="L3978" s="282"/>
      <c r="M3978" s="282"/>
      <c r="N3978" s="282"/>
      <c r="O3978" s="282"/>
      <c r="P3978" s="52">
        <f t="shared" si="1017"/>
        <v>0</v>
      </c>
      <c r="Q3978" s="60"/>
      <c r="R3978" s="53">
        <f t="shared" si="1008"/>
        <v>0</v>
      </c>
      <c r="S3978" s="59"/>
      <c r="T3978" s="61"/>
      <c r="U3978" s="342" t="str">
        <f t="shared" si="1012"/>
        <v>k.A.</v>
      </c>
      <c r="V3978" s="343" t="str">
        <f t="shared" si="1009"/>
        <v>k.A.</v>
      </c>
      <c r="W3978" s="343" t="str">
        <f>IFERROR(IF(OR($D3978="",$E3978=0,con_Ende=0),"k.A.",IF(VLOOKUP($D3978,rng_ND,5,0)="Nein",VLOOKUP($D3978,rng_ND,2,FALSE),MIN(VLOOKUP($D3978,rng_ND,2,FALSE),A_Stammdaten!$B$19-D_SAV!$E3978+1))),"k.A.")</f>
        <v>k.A.</v>
      </c>
      <c r="X3978" s="343" t="str">
        <f t="shared" si="1010"/>
        <v>k.A.</v>
      </c>
      <c r="Y3978" s="62"/>
      <c r="Z3978" s="48">
        <f t="shared" si="1011"/>
        <v>0</v>
      </c>
      <c r="AA3978" s="457"/>
      <c r="AB3978" s="55">
        <f t="shared" si="1018"/>
        <v>0</v>
      </c>
      <c r="AC3978" s="55">
        <f>IF(A_Stammdaten!$B$25="ja",D_SAV!AA3978,D_SAV!AB3978)</f>
        <v>0</v>
      </c>
      <c r="AD3978" s="478">
        <f>IF(AC3978=0,0,IF(U3978-(con_EOGJahr-D_SAV!E3978)&lt;=0,AC3978,AC3978/V3978))</f>
        <v>0</v>
      </c>
      <c r="AE3978" s="478">
        <f>IFERROR(IF(AND(VLOOKUP(D3978,rng_ND,5,FALSE)="Ja",D_SAV!T3978="degressiv"),D_SAV!AC3978*Y3978/100,0),0)</f>
        <v>0</v>
      </c>
      <c r="AF3978" s="55">
        <f>IFERROR(IF(VLOOKUP(D3978,rng_ND,5,FALSE)="Ja",MAX(D_SAV!AD3978:AE3978),D_SAV!AD3978),0)</f>
        <v>0</v>
      </c>
      <c r="AG3978" s="55">
        <f t="shared" si="1019"/>
        <v>0</v>
      </c>
      <c r="AH3978" s="55">
        <f t="shared" si="1020"/>
        <v>0</v>
      </c>
      <c r="AI3978" s="55">
        <f t="shared" si="1021"/>
        <v>0</v>
      </c>
      <c r="AJ3978" s="55">
        <f t="shared" si="1022"/>
        <v>0</v>
      </c>
      <c r="AK3978" s="55">
        <f t="shared" si="1013"/>
        <v>0</v>
      </c>
      <c r="AL3978" s="55">
        <f t="shared" si="1014"/>
        <v>0</v>
      </c>
      <c r="AM3978" s="55">
        <f t="shared" si="1015"/>
        <v>0</v>
      </c>
    </row>
    <row r="3979" spans="1:39" x14ac:dyDescent="0.25">
      <c r="A3979" s="47">
        <v>3975</v>
      </c>
      <c r="B3979" s="358" t="str">
        <f>IF(AND(E3979&lt;&gt;0,D3979&lt;&gt;0,F3979&lt;&gt;0),IF(C3979&lt;&gt;0,CONCATENATE(C3979,"-AGr",VLOOKUP(D3979,Listen!$A$2:$G$45,7,FALSE),"-",E3979,"-",F3979,),CONCATENATE("AGr",VLOOKUP(D3979,Listen!$A$2:$G$45,7,FALSE),"-",E3979,"-",F3979)),"keine vollständige ID")</f>
        <v>keine vollständige ID</v>
      </c>
      <c r="C3979" s="359">
        <f>'[2]III_SAV-Details_NB'!B3985</f>
        <v>0</v>
      </c>
      <c r="D3979" s="359">
        <f>'[2]III_SAV-Details_NB'!C3985</f>
        <v>0</v>
      </c>
      <c r="E3979" s="359">
        <f>'[2]III_SAV-Details_NB'!D3985</f>
        <v>0</v>
      </c>
      <c r="F3979" s="490"/>
      <c r="G3979" s="281">
        <f>'[2]III_SAV-Details_NB'!X3985</f>
        <v>0</v>
      </c>
      <c r="H3979" s="281">
        <f t="shared" si="1016"/>
        <v>0</v>
      </c>
      <c r="I3979" s="281">
        <f>IF(con_EOGJahr=2025,'[2]III_SAV-Details_NB'!AA3985,IF(con_EOGJahr=2026,'[2]III_SAV-Details_NB'!AB3985,'[2]III_SAV-Details_NB'!AC3985))</f>
        <v>0</v>
      </c>
      <c r="J3979" s="282"/>
      <c r="K3979" s="282"/>
      <c r="L3979" s="282"/>
      <c r="M3979" s="282"/>
      <c r="N3979" s="282"/>
      <c r="O3979" s="282"/>
      <c r="P3979" s="52">
        <f t="shared" si="1017"/>
        <v>0</v>
      </c>
      <c r="Q3979" s="60"/>
      <c r="R3979" s="53">
        <f t="shared" si="1008"/>
        <v>0</v>
      </c>
      <c r="S3979" s="59"/>
      <c r="T3979" s="61"/>
      <c r="U3979" s="342" t="str">
        <f t="shared" si="1012"/>
        <v>k.A.</v>
      </c>
      <c r="V3979" s="343" t="str">
        <f t="shared" si="1009"/>
        <v>k.A.</v>
      </c>
      <c r="W3979" s="343" t="str">
        <f>IFERROR(IF(OR($D3979="",$E3979=0,con_Ende=0),"k.A.",IF(VLOOKUP($D3979,rng_ND,5,0)="Nein",VLOOKUP($D3979,rng_ND,2,FALSE),MIN(VLOOKUP($D3979,rng_ND,2,FALSE),A_Stammdaten!$B$19-D_SAV!$E3979+1))),"k.A.")</f>
        <v>k.A.</v>
      </c>
      <c r="X3979" s="343" t="str">
        <f t="shared" si="1010"/>
        <v>k.A.</v>
      </c>
      <c r="Y3979" s="62"/>
      <c r="Z3979" s="48">
        <f t="shared" si="1011"/>
        <v>0</v>
      </c>
      <c r="AA3979" s="457"/>
      <c r="AB3979" s="55">
        <f t="shared" si="1018"/>
        <v>0</v>
      </c>
      <c r="AC3979" s="55">
        <f>IF(A_Stammdaten!$B$25="ja",D_SAV!AA3979,D_SAV!AB3979)</f>
        <v>0</v>
      </c>
      <c r="AD3979" s="478">
        <f>IF(AC3979=0,0,IF(U3979-(con_EOGJahr-D_SAV!E3979)&lt;=0,AC3979,AC3979/V3979))</f>
        <v>0</v>
      </c>
      <c r="AE3979" s="478">
        <f>IFERROR(IF(AND(VLOOKUP(D3979,rng_ND,5,FALSE)="Ja",D_SAV!T3979="degressiv"),D_SAV!AC3979*Y3979/100,0),0)</f>
        <v>0</v>
      </c>
      <c r="AF3979" s="55">
        <f>IFERROR(IF(VLOOKUP(D3979,rng_ND,5,FALSE)="Ja",MAX(D_SAV!AD3979:AE3979),D_SAV!AD3979),0)</f>
        <v>0</v>
      </c>
      <c r="AG3979" s="55">
        <f t="shared" si="1019"/>
        <v>0</v>
      </c>
      <c r="AH3979" s="55">
        <f t="shared" si="1020"/>
        <v>0</v>
      </c>
      <c r="AI3979" s="55">
        <f t="shared" si="1021"/>
        <v>0</v>
      </c>
      <c r="AJ3979" s="55">
        <f t="shared" si="1022"/>
        <v>0</v>
      </c>
      <c r="AK3979" s="55">
        <f t="shared" si="1013"/>
        <v>0</v>
      </c>
      <c r="AL3979" s="55">
        <f t="shared" si="1014"/>
        <v>0</v>
      </c>
      <c r="AM3979" s="55">
        <f t="shared" si="1015"/>
        <v>0</v>
      </c>
    </row>
    <row r="3980" spans="1:39" x14ac:dyDescent="0.25">
      <c r="A3980" s="47">
        <v>3976</v>
      </c>
      <c r="B3980" s="358" t="str">
        <f>IF(AND(E3980&lt;&gt;0,D3980&lt;&gt;0,F3980&lt;&gt;0),IF(C3980&lt;&gt;0,CONCATENATE(C3980,"-AGr",VLOOKUP(D3980,Listen!$A$2:$G$45,7,FALSE),"-",E3980,"-",F3980,),CONCATENATE("AGr",VLOOKUP(D3980,Listen!$A$2:$G$45,7,FALSE),"-",E3980,"-",F3980)),"keine vollständige ID")</f>
        <v>keine vollständige ID</v>
      </c>
      <c r="C3980" s="359">
        <f>'[2]III_SAV-Details_NB'!B3986</f>
        <v>0</v>
      </c>
      <c r="D3980" s="359">
        <f>'[2]III_SAV-Details_NB'!C3986</f>
        <v>0</v>
      </c>
      <c r="E3980" s="359">
        <f>'[2]III_SAV-Details_NB'!D3986</f>
        <v>0</v>
      </c>
      <c r="F3980" s="490"/>
      <c r="G3980" s="281">
        <f>'[2]III_SAV-Details_NB'!X3986</f>
        <v>0</v>
      </c>
      <c r="H3980" s="281">
        <f t="shared" si="1016"/>
        <v>0</v>
      </c>
      <c r="I3980" s="281">
        <f>IF(con_EOGJahr=2025,'[2]III_SAV-Details_NB'!AA3986,IF(con_EOGJahr=2026,'[2]III_SAV-Details_NB'!AB3986,'[2]III_SAV-Details_NB'!AC3986))</f>
        <v>0</v>
      </c>
      <c r="J3980" s="282"/>
      <c r="K3980" s="282"/>
      <c r="L3980" s="282"/>
      <c r="M3980" s="282"/>
      <c r="N3980" s="282"/>
      <c r="O3980" s="282"/>
      <c r="P3980" s="52">
        <f t="shared" si="1017"/>
        <v>0</v>
      </c>
      <c r="Q3980" s="60"/>
      <c r="R3980" s="53">
        <f t="shared" si="1008"/>
        <v>0</v>
      </c>
      <c r="S3980" s="59"/>
      <c r="T3980" s="61"/>
      <c r="U3980" s="342" t="str">
        <f t="shared" si="1012"/>
        <v>k.A.</v>
      </c>
      <c r="V3980" s="343" t="str">
        <f t="shared" si="1009"/>
        <v>k.A.</v>
      </c>
      <c r="W3980" s="343" t="str">
        <f>IFERROR(IF(OR($D3980="",$E3980=0,con_Ende=0),"k.A.",IF(VLOOKUP($D3980,rng_ND,5,0)="Nein",VLOOKUP($D3980,rng_ND,2,FALSE),MIN(VLOOKUP($D3980,rng_ND,2,FALSE),A_Stammdaten!$B$19-D_SAV!$E3980+1))),"k.A.")</f>
        <v>k.A.</v>
      </c>
      <c r="X3980" s="343" t="str">
        <f t="shared" si="1010"/>
        <v>k.A.</v>
      </c>
      <c r="Y3980" s="62"/>
      <c r="Z3980" s="48">
        <f t="shared" si="1011"/>
        <v>0</v>
      </c>
      <c r="AA3980" s="457"/>
      <c r="AB3980" s="55">
        <f t="shared" si="1018"/>
        <v>0</v>
      </c>
      <c r="AC3980" s="55">
        <f>IF(A_Stammdaten!$B$25="ja",D_SAV!AA3980,D_SAV!AB3980)</f>
        <v>0</v>
      </c>
      <c r="AD3980" s="478">
        <f>IF(AC3980=0,0,IF(U3980-(con_EOGJahr-D_SAV!E3980)&lt;=0,AC3980,AC3980/V3980))</f>
        <v>0</v>
      </c>
      <c r="AE3980" s="478">
        <f>IFERROR(IF(AND(VLOOKUP(D3980,rng_ND,5,FALSE)="Ja",D_SAV!T3980="degressiv"),D_SAV!AC3980*Y3980/100,0),0)</f>
        <v>0</v>
      </c>
      <c r="AF3980" s="55">
        <f>IFERROR(IF(VLOOKUP(D3980,rng_ND,5,FALSE)="Ja",MAX(D_SAV!AD3980:AE3980),D_SAV!AD3980),0)</f>
        <v>0</v>
      </c>
      <c r="AG3980" s="55">
        <f t="shared" si="1019"/>
        <v>0</v>
      </c>
      <c r="AH3980" s="55">
        <f t="shared" si="1020"/>
        <v>0</v>
      </c>
      <c r="AI3980" s="55">
        <f t="shared" si="1021"/>
        <v>0</v>
      </c>
      <c r="AJ3980" s="55">
        <f t="shared" si="1022"/>
        <v>0</v>
      </c>
      <c r="AK3980" s="55">
        <f t="shared" si="1013"/>
        <v>0</v>
      </c>
      <c r="AL3980" s="55">
        <f t="shared" si="1014"/>
        <v>0</v>
      </c>
      <c r="AM3980" s="55">
        <f t="shared" si="1015"/>
        <v>0</v>
      </c>
    </row>
    <row r="3981" spans="1:39" x14ac:dyDescent="0.25">
      <c r="A3981" s="47">
        <v>3977</v>
      </c>
      <c r="B3981" s="358" t="str">
        <f>IF(AND(E3981&lt;&gt;0,D3981&lt;&gt;0,F3981&lt;&gt;0),IF(C3981&lt;&gt;0,CONCATENATE(C3981,"-AGr",VLOOKUP(D3981,Listen!$A$2:$G$45,7,FALSE),"-",E3981,"-",F3981,),CONCATENATE("AGr",VLOOKUP(D3981,Listen!$A$2:$G$45,7,FALSE),"-",E3981,"-",F3981)),"keine vollständige ID")</f>
        <v>keine vollständige ID</v>
      </c>
      <c r="C3981" s="359">
        <f>'[2]III_SAV-Details_NB'!B3987</f>
        <v>0</v>
      </c>
      <c r="D3981" s="359">
        <f>'[2]III_SAV-Details_NB'!C3987</f>
        <v>0</v>
      </c>
      <c r="E3981" s="359">
        <f>'[2]III_SAV-Details_NB'!D3987</f>
        <v>0</v>
      </c>
      <c r="F3981" s="490"/>
      <c r="G3981" s="281">
        <f>'[2]III_SAV-Details_NB'!X3987</f>
        <v>0</v>
      </c>
      <c r="H3981" s="281">
        <f t="shared" si="1016"/>
        <v>0</v>
      </c>
      <c r="I3981" s="281">
        <f>IF(con_EOGJahr=2025,'[2]III_SAV-Details_NB'!AA3987,IF(con_EOGJahr=2026,'[2]III_SAV-Details_NB'!AB3987,'[2]III_SAV-Details_NB'!AC3987))</f>
        <v>0</v>
      </c>
      <c r="J3981" s="282"/>
      <c r="K3981" s="282"/>
      <c r="L3981" s="282"/>
      <c r="M3981" s="282"/>
      <c r="N3981" s="282"/>
      <c r="O3981" s="282"/>
      <c r="P3981" s="52">
        <f t="shared" si="1017"/>
        <v>0</v>
      </c>
      <c r="Q3981" s="60"/>
      <c r="R3981" s="53">
        <f t="shared" si="1008"/>
        <v>0</v>
      </c>
      <c r="S3981" s="59"/>
      <c r="T3981" s="61"/>
      <c r="U3981" s="342" t="str">
        <f t="shared" si="1012"/>
        <v>k.A.</v>
      </c>
      <c r="V3981" s="343" t="str">
        <f t="shared" si="1009"/>
        <v>k.A.</v>
      </c>
      <c r="W3981" s="343" t="str">
        <f>IFERROR(IF(OR($D3981="",$E3981=0,con_Ende=0),"k.A.",IF(VLOOKUP($D3981,rng_ND,5,0)="Nein",VLOOKUP($D3981,rng_ND,2,FALSE),MIN(VLOOKUP($D3981,rng_ND,2,FALSE),A_Stammdaten!$B$19-D_SAV!$E3981+1))),"k.A.")</f>
        <v>k.A.</v>
      </c>
      <c r="X3981" s="343" t="str">
        <f t="shared" si="1010"/>
        <v>k.A.</v>
      </c>
      <c r="Y3981" s="62"/>
      <c r="Z3981" s="48">
        <f t="shared" si="1011"/>
        <v>0</v>
      </c>
      <c r="AA3981" s="457"/>
      <c r="AB3981" s="55">
        <f t="shared" si="1018"/>
        <v>0</v>
      </c>
      <c r="AC3981" s="55">
        <f>IF(A_Stammdaten!$B$25="ja",D_SAV!AA3981,D_SAV!AB3981)</f>
        <v>0</v>
      </c>
      <c r="AD3981" s="478">
        <f>IF(AC3981=0,0,IF(U3981-(con_EOGJahr-D_SAV!E3981)&lt;=0,AC3981,AC3981/V3981))</f>
        <v>0</v>
      </c>
      <c r="AE3981" s="478">
        <f>IFERROR(IF(AND(VLOOKUP(D3981,rng_ND,5,FALSE)="Ja",D_SAV!T3981="degressiv"),D_SAV!AC3981*Y3981/100,0),0)</f>
        <v>0</v>
      </c>
      <c r="AF3981" s="55">
        <f>IFERROR(IF(VLOOKUP(D3981,rng_ND,5,FALSE)="Ja",MAX(D_SAV!AD3981:AE3981),D_SAV!AD3981),0)</f>
        <v>0</v>
      </c>
      <c r="AG3981" s="55">
        <f t="shared" si="1019"/>
        <v>0</v>
      </c>
      <c r="AH3981" s="55">
        <f t="shared" si="1020"/>
        <v>0</v>
      </c>
      <c r="AI3981" s="55">
        <f t="shared" si="1021"/>
        <v>0</v>
      </c>
      <c r="AJ3981" s="55">
        <f t="shared" si="1022"/>
        <v>0</v>
      </c>
      <c r="AK3981" s="55">
        <f t="shared" si="1013"/>
        <v>0</v>
      </c>
      <c r="AL3981" s="55">
        <f t="shared" si="1014"/>
        <v>0</v>
      </c>
      <c r="AM3981" s="55">
        <f t="shared" si="1015"/>
        <v>0</v>
      </c>
    </row>
    <row r="3982" spans="1:39" x14ac:dyDescent="0.25">
      <c r="A3982" s="47">
        <v>3978</v>
      </c>
      <c r="B3982" s="358" t="str">
        <f>IF(AND(E3982&lt;&gt;0,D3982&lt;&gt;0,F3982&lt;&gt;0),IF(C3982&lt;&gt;0,CONCATENATE(C3982,"-AGr",VLOOKUP(D3982,Listen!$A$2:$G$45,7,FALSE),"-",E3982,"-",F3982,),CONCATENATE("AGr",VLOOKUP(D3982,Listen!$A$2:$G$45,7,FALSE),"-",E3982,"-",F3982)),"keine vollständige ID")</f>
        <v>keine vollständige ID</v>
      </c>
      <c r="C3982" s="359">
        <f>'[2]III_SAV-Details_NB'!B3988</f>
        <v>0</v>
      </c>
      <c r="D3982" s="359">
        <f>'[2]III_SAV-Details_NB'!C3988</f>
        <v>0</v>
      </c>
      <c r="E3982" s="359">
        <f>'[2]III_SAV-Details_NB'!D3988</f>
        <v>0</v>
      </c>
      <c r="F3982" s="490"/>
      <c r="G3982" s="281">
        <f>'[2]III_SAV-Details_NB'!X3988</f>
        <v>0</v>
      </c>
      <c r="H3982" s="281">
        <f t="shared" si="1016"/>
        <v>0</v>
      </c>
      <c r="I3982" s="281">
        <f>IF(con_EOGJahr=2025,'[2]III_SAV-Details_NB'!AA3988,IF(con_EOGJahr=2026,'[2]III_SAV-Details_NB'!AB3988,'[2]III_SAV-Details_NB'!AC3988))</f>
        <v>0</v>
      </c>
      <c r="J3982" s="282"/>
      <c r="K3982" s="282"/>
      <c r="L3982" s="282"/>
      <c r="M3982" s="282"/>
      <c r="N3982" s="282"/>
      <c r="O3982" s="282"/>
      <c r="P3982" s="52">
        <f t="shared" si="1017"/>
        <v>0</v>
      </c>
      <c r="Q3982" s="60"/>
      <c r="R3982" s="53">
        <f t="shared" si="1008"/>
        <v>0</v>
      </c>
      <c r="S3982" s="59"/>
      <c r="T3982" s="61"/>
      <c r="U3982" s="342" t="str">
        <f t="shared" si="1012"/>
        <v>k.A.</v>
      </c>
      <c r="V3982" s="343" t="str">
        <f t="shared" si="1009"/>
        <v>k.A.</v>
      </c>
      <c r="W3982" s="343" t="str">
        <f>IFERROR(IF(OR($D3982="",$E3982=0,con_Ende=0),"k.A.",IF(VLOOKUP($D3982,rng_ND,5,0)="Nein",VLOOKUP($D3982,rng_ND,2,FALSE),MIN(VLOOKUP($D3982,rng_ND,2,FALSE),A_Stammdaten!$B$19-D_SAV!$E3982+1))),"k.A.")</f>
        <v>k.A.</v>
      </c>
      <c r="X3982" s="343" t="str">
        <f t="shared" si="1010"/>
        <v>k.A.</v>
      </c>
      <c r="Y3982" s="62"/>
      <c r="Z3982" s="48">
        <f t="shared" si="1011"/>
        <v>0</v>
      </c>
      <c r="AA3982" s="457"/>
      <c r="AB3982" s="55">
        <f t="shared" si="1018"/>
        <v>0</v>
      </c>
      <c r="AC3982" s="55">
        <f>IF(A_Stammdaten!$B$25="ja",D_SAV!AA3982,D_SAV!AB3982)</f>
        <v>0</v>
      </c>
      <c r="AD3982" s="478">
        <f>IF(AC3982=0,0,IF(U3982-(con_EOGJahr-D_SAV!E3982)&lt;=0,AC3982,AC3982/V3982))</f>
        <v>0</v>
      </c>
      <c r="AE3982" s="478">
        <f>IFERROR(IF(AND(VLOOKUP(D3982,rng_ND,5,FALSE)="Ja",D_SAV!T3982="degressiv"),D_SAV!AC3982*Y3982/100,0),0)</f>
        <v>0</v>
      </c>
      <c r="AF3982" s="55">
        <f>IFERROR(IF(VLOOKUP(D3982,rng_ND,5,FALSE)="Ja",MAX(D_SAV!AD3982:AE3982),D_SAV!AD3982),0)</f>
        <v>0</v>
      </c>
      <c r="AG3982" s="55">
        <f t="shared" si="1019"/>
        <v>0</v>
      </c>
      <c r="AH3982" s="55">
        <f t="shared" si="1020"/>
        <v>0</v>
      </c>
      <c r="AI3982" s="55">
        <f t="shared" si="1021"/>
        <v>0</v>
      </c>
      <c r="AJ3982" s="55">
        <f t="shared" si="1022"/>
        <v>0</v>
      </c>
      <c r="AK3982" s="55">
        <f t="shared" si="1013"/>
        <v>0</v>
      </c>
      <c r="AL3982" s="55">
        <f t="shared" si="1014"/>
        <v>0</v>
      </c>
      <c r="AM3982" s="55">
        <f t="shared" si="1015"/>
        <v>0</v>
      </c>
    </row>
    <row r="3983" spans="1:39" x14ac:dyDescent="0.25">
      <c r="A3983" s="47">
        <v>3979</v>
      </c>
      <c r="B3983" s="358" t="str">
        <f>IF(AND(E3983&lt;&gt;0,D3983&lt;&gt;0,F3983&lt;&gt;0),IF(C3983&lt;&gt;0,CONCATENATE(C3983,"-AGr",VLOOKUP(D3983,Listen!$A$2:$G$45,7,FALSE),"-",E3983,"-",F3983,),CONCATENATE("AGr",VLOOKUP(D3983,Listen!$A$2:$G$45,7,FALSE),"-",E3983,"-",F3983)),"keine vollständige ID")</f>
        <v>keine vollständige ID</v>
      </c>
      <c r="C3983" s="359">
        <f>'[2]III_SAV-Details_NB'!B3989</f>
        <v>0</v>
      </c>
      <c r="D3983" s="359">
        <f>'[2]III_SAV-Details_NB'!C3989</f>
        <v>0</v>
      </c>
      <c r="E3983" s="359">
        <f>'[2]III_SAV-Details_NB'!D3989</f>
        <v>0</v>
      </c>
      <c r="F3983" s="490"/>
      <c r="G3983" s="281">
        <f>'[2]III_SAV-Details_NB'!X3989</f>
        <v>0</v>
      </c>
      <c r="H3983" s="281">
        <f t="shared" si="1016"/>
        <v>0</v>
      </c>
      <c r="I3983" s="281">
        <f>IF(con_EOGJahr=2025,'[2]III_SAV-Details_NB'!AA3989,IF(con_EOGJahr=2026,'[2]III_SAV-Details_NB'!AB3989,'[2]III_SAV-Details_NB'!AC3989))</f>
        <v>0</v>
      </c>
      <c r="J3983" s="282"/>
      <c r="K3983" s="282"/>
      <c r="L3983" s="282"/>
      <c r="M3983" s="282"/>
      <c r="N3983" s="282"/>
      <c r="O3983" s="282"/>
      <c r="P3983" s="52">
        <f t="shared" si="1017"/>
        <v>0</v>
      </c>
      <c r="Q3983" s="60"/>
      <c r="R3983" s="53">
        <f t="shared" si="1008"/>
        <v>0</v>
      </c>
      <c r="S3983" s="59"/>
      <c r="T3983" s="61"/>
      <c r="U3983" s="342" t="str">
        <f t="shared" si="1012"/>
        <v>k.A.</v>
      </c>
      <c r="V3983" s="343" t="str">
        <f t="shared" si="1009"/>
        <v>k.A.</v>
      </c>
      <c r="W3983" s="343" t="str">
        <f>IFERROR(IF(OR($D3983="",$E3983=0,con_Ende=0),"k.A.",IF(VLOOKUP($D3983,rng_ND,5,0)="Nein",VLOOKUP($D3983,rng_ND,2,FALSE),MIN(VLOOKUP($D3983,rng_ND,2,FALSE),A_Stammdaten!$B$19-D_SAV!$E3983+1))),"k.A.")</f>
        <v>k.A.</v>
      </c>
      <c r="X3983" s="343" t="str">
        <f t="shared" si="1010"/>
        <v>k.A.</v>
      </c>
      <c r="Y3983" s="62"/>
      <c r="Z3983" s="48">
        <f t="shared" si="1011"/>
        <v>0</v>
      </c>
      <c r="AA3983" s="457"/>
      <c r="AB3983" s="55">
        <f t="shared" si="1018"/>
        <v>0</v>
      </c>
      <c r="AC3983" s="55">
        <f>IF(A_Stammdaten!$B$25="ja",D_SAV!AA3983,D_SAV!AB3983)</f>
        <v>0</v>
      </c>
      <c r="AD3983" s="478">
        <f>IF(AC3983=0,0,IF(U3983-(con_EOGJahr-D_SAV!E3983)&lt;=0,AC3983,AC3983/V3983))</f>
        <v>0</v>
      </c>
      <c r="AE3983" s="478">
        <f>IFERROR(IF(AND(VLOOKUP(D3983,rng_ND,5,FALSE)="Ja",D_SAV!T3983="degressiv"),D_SAV!AC3983*Y3983/100,0),0)</f>
        <v>0</v>
      </c>
      <c r="AF3983" s="55">
        <f>IFERROR(IF(VLOOKUP(D3983,rng_ND,5,FALSE)="Ja",MAX(D_SAV!AD3983:AE3983),D_SAV!AD3983),0)</f>
        <v>0</v>
      </c>
      <c r="AG3983" s="55">
        <f t="shared" si="1019"/>
        <v>0</v>
      </c>
      <c r="AH3983" s="55">
        <f t="shared" si="1020"/>
        <v>0</v>
      </c>
      <c r="AI3983" s="55">
        <f t="shared" si="1021"/>
        <v>0</v>
      </c>
      <c r="AJ3983" s="55">
        <f t="shared" si="1022"/>
        <v>0</v>
      </c>
      <c r="AK3983" s="55">
        <f t="shared" si="1013"/>
        <v>0</v>
      </c>
      <c r="AL3983" s="55">
        <f t="shared" si="1014"/>
        <v>0</v>
      </c>
      <c r="AM3983" s="55">
        <f t="shared" si="1015"/>
        <v>0</v>
      </c>
    </row>
    <row r="3984" spans="1:39" x14ac:dyDescent="0.25">
      <c r="A3984" s="47">
        <v>3980</v>
      </c>
      <c r="B3984" s="358" t="str">
        <f>IF(AND(E3984&lt;&gt;0,D3984&lt;&gt;0,F3984&lt;&gt;0),IF(C3984&lt;&gt;0,CONCATENATE(C3984,"-AGr",VLOOKUP(D3984,Listen!$A$2:$G$45,7,FALSE),"-",E3984,"-",F3984,),CONCATENATE("AGr",VLOOKUP(D3984,Listen!$A$2:$G$45,7,FALSE),"-",E3984,"-",F3984)),"keine vollständige ID")</f>
        <v>keine vollständige ID</v>
      </c>
      <c r="C3984" s="359">
        <f>'[2]III_SAV-Details_NB'!B3990</f>
        <v>0</v>
      </c>
      <c r="D3984" s="359">
        <f>'[2]III_SAV-Details_NB'!C3990</f>
        <v>0</v>
      </c>
      <c r="E3984" s="359">
        <f>'[2]III_SAV-Details_NB'!D3990</f>
        <v>0</v>
      </c>
      <c r="F3984" s="490"/>
      <c r="G3984" s="281">
        <f>'[2]III_SAV-Details_NB'!X3990</f>
        <v>0</v>
      </c>
      <c r="H3984" s="281">
        <f t="shared" si="1016"/>
        <v>0</v>
      </c>
      <c r="I3984" s="281">
        <f>IF(con_EOGJahr=2025,'[2]III_SAV-Details_NB'!AA3990,IF(con_EOGJahr=2026,'[2]III_SAV-Details_NB'!AB3990,'[2]III_SAV-Details_NB'!AC3990))</f>
        <v>0</v>
      </c>
      <c r="J3984" s="282"/>
      <c r="K3984" s="282"/>
      <c r="L3984" s="282"/>
      <c r="M3984" s="282"/>
      <c r="N3984" s="282"/>
      <c r="O3984" s="282"/>
      <c r="P3984" s="52">
        <f t="shared" si="1017"/>
        <v>0</v>
      </c>
      <c r="Q3984" s="60"/>
      <c r="R3984" s="53">
        <f t="shared" si="1008"/>
        <v>0</v>
      </c>
      <c r="S3984" s="59"/>
      <c r="T3984" s="61"/>
      <c r="U3984" s="342" t="str">
        <f t="shared" si="1012"/>
        <v>k.A.</v>
      </c>
      <c r="V3984" s="343" t="str">
        <f t="shared" si="1009"/>
        <v>k.A.</v>
      </c>
      <c r="W3984" s="343" t="str">
        <f>IFERROR(IF(OR($D3984="",$E3984=0,con_Ende=0),"k.A.",IF(VLOOKUP($D3984,rng_ND,5,0)="Nein",VLOOKUP($D3984,rng_ND,2,FALSE),MIN(VLOOKUP($D3984,rng_ND,2,FALSE),A_Stammdaten!$B$19-D_SAV!$E3984+1))),"k.A.")</f>
        <v>k.A.</v>
      </c>
      <c r="X3984" s="343" t="str">
        <f t="shared" si="1010"/>
        <v>k.A.</v>
      </c>
      <c r="Y3984" s="62"/>
      <c r="Z3984" s="48">
        <f t="shared" si="1011"/>
        <v>0</v>
      </c>
      <c r="AA3984" s="457"/>
      <c r="AB3984" s="55">
        <f t="shared" si="1018"/>
        <v>0</v>
      </c>
      <c r="AC3984" s="55">
        <f>IF(A_Stammdaten!$B$25="ja",D_SAV!AA3984,D_SAV!AB3984)</f>
        <v>0</v>
      </c>
      <c r="AD3984" s="478">
        <f>IF(AC3984=0,0,IF(U3984-(con_EOGJahr-D_SAV!E3984)&lt;=0,AC3984,AC3984/V3984))</f>
        <v>0</v>
      </c>
      <c r="AE3984" s="478">
        <f>IFERROR(IF(AND(VLOOKUP(D3984,rng_ND,5,FALSE)="Ja",D_SAV!T3984="degressiv"),D_SAV!AC3984*Y3984/100,0),0)</f>
        <v>0</v>
      </c>
      <c r="AF3984" s="55">
        <f>IFERROR(IF(VLOOKUP(D3984,rng_ND,5,FALSE)="Ja",MAX(D_SAV!AD3984:AE3984),D_SAV!AD3984),0)</f>
        <v>0</v>
      </c>
      <c r="AG3984" s="55">
        <f t="shared" si="1019"/>
        <v>0</v>
      </c>
      <c r="AH3984" s="55">
        <f t="shared" si="1020"/>
        <v>0</v>
      </c>
      <c r="AI3984" s="55">
        <f t="shared" si="1021"/>
        <v>0</v>
      </c>
      <c r="AJ3984" s="55">
        <f t="shared" si="1022"/>
        <v>0</v>
      </c>
      <c r="AK3984" s="55">
        <f t="shared" si="1013"/>
        <v>0</v>
      </c>
      <c r="AL3984" s="55">
        <f t="shared" si="1014"/>
        <v>0</v>
      </c>
      <c r="AM3984" s="55">
        <f t="shared" si="1015"/>
        <v>0</v>
      </c>
    </row>
    <row r="3985" spans="1:39" x14ac:dyDescent="0.25">
      <c r="A3985" s="47">
        <v>3981</v>
      </c>
      <c r="B3985" s="358" t="str">
        <f>IF(AND(E3985&lt;&gt;0,D3985&lt;&gt;0,F3985&lt;&gt;0),IF(C3985&lt;&gt;0,CONCATENATE(C3985,"-AGr",VLOOKUP(D3985,Listen!$A$2:$G$45,7,FALSE),"-",E3985,"-",F3985,),CONCATENATE("AGr",VLOOKUP(D3985,Listen!$A$2:$G$45,7,FALSE),"-",E3985,"-",F3985)),"keine vollständige ID")</f>
        <v>keine vollständige ID</v>
      </c>
      <c r="C3985" s="359">
        <f>'[2]III_SAV-Details_NB'!B3991</f>
        <v>0</v>
      </c>
      <c r="D3985" s="359">
        <f>'[2]III_SAV-Details_NB'!C3991</f>
        <v>0</v>
      </c>
      <c r="E3985" s="359">
        <f>'[2]III_SAV-Details_NB'!D3991</f>
        <v>0</v>
      </c>
      <c r="F3985" s="490"/>
      <c r="G3985" s="281">
        <f>'[2]III_SAV-Details_NB'!X3991</f>
        <v>0</v>
      </c>
      <c r="H3985" s="281">
        <f t="shared" si="1016"/>
        <v>0</v>
      </c>
      <c r="I3985" s="281">
        <f>IF(con_EOGJahr=2025,'[2]III_SAV-Details_NB'!AA3991,IF(con_EOGJahr=2026,'[2]III_SAV-Details_NB'!AB3991,'[2]III_SAV-Details_NB'!AC3991))</f>
        <v>0</v>
      </c>
      <c r="J3985" s="282"/>
      <c r="K3985" s="282"/>
      <c r="L3985" s="282"/>
      <c r="M3985" s="282"/>
      <c r="N3985" s="282"/>
      <c r="O3985" s="282"/>
      <c r="P3985" s="52">
        <f t="shared" si="1017"/>
        <v>0</v>
      </c>
      <c r="Q3985" s="60"/>
      <c r="R3985" s="53">
        <f t="shared" si="1008"/>
        <v>0</v>
      </c>
      <c r="S3985" s="59"/>
      <c r="T3985" s="61"/>
      <c r="U3985" s="342" t="str">
        <f t="shared" si="1012"/>
        <v>k.A.</v>
      </c>
      <c r="V3985" s="343" t="str">
        <f t="shared" si="1009"/>
        <v>k.A.</v>
      </c>
      <c r="W3985" s="343" t="str">
        <f>IFERROR(IF(OR($D3985="",$E3985=0,con_Ende=0),"k.A.",IF(VLOOKUP($D3985,rng_ND,5,0)="Nein",VLOOKUP($D3985,rng_ND,2,FALSE),MIN(VLOOKUP($D3985,rng_ND,2,FALSE),A_Stammdaten!$B$19-D_SAV!$E3985+1))),"k.A.")</f>
        <v>k.A.</v>
      </c>
      <c r="X3985" s="343" t="str">
        <f t="shared" si="1010"/>
        <v>k.A.</v>
      </c>
      <c r="Y3985" s="62"/>
      <c r="Z3985" s="48">
        <f t="shared" si="1011"/>
        <v>0</v>
      </c>
      <c r="AA3985" s="457"/>
      <c r="AB3985" s="55">
        <f t="shared" si="1018"/>
        <v>0</v>
      </c>
      <c r="AC3985" s="55">
        <f>IF(A_Stammdaten!$B$25="ja",D_SAV!AA3985,D_SAV!AB3985)</f>
        <v>0</v>
      </c>
      <c r="AD3985" s="478">
        <f>IF(AC3985=0,0,IF(U3985-(con_EOGJahr-D_SAV!E3985)&lt;=0,AC3985,AC3985/V3985))</f>
        <v>0</v>
      </c>
      <c r="AE3985" s="478">
        <f>IFERROR(IF(AND(VLOOKUP(D3985,rng_ND,5,FALSE)="Ja",D_SAV!T3985="degressiv"),D_SAV!AC3985*Y3985/100,0),0)</f>
        <v>0</v>
      </c>
      <c r="AF3985" s="55">
        <f>IFERROR(IF(VLOOKUP(D3985,rng_ND,5,FALSE)="Ja",MAX(D_SAV!AD3985:AE3985),D_SAV!AD3985),0)</f>
        <v>0</v>
      </c>
      <c r="AG3985" s="55">
        <f t="shared" si="1019"/>
        <v>0</v>
      </c>
      <c r="AH3985" s="55">
        <f t="shared" si="1020"/>
        <v>0</v>
      </c>
      <c r="AI3985" s="55">
        <f t="shared" si="1021"/>
        <v>0</v>
      </c>
      <c r="AJ3985" s="55">
        <f t="shared" si="1022"/>
        <v>0</v>
      </c>
      <c r="AK3985" s="55">
        <f t="shared" si="1013"/>
        <v>0</v>
      </c>
      <c r="AL3985" s="55">
        <f t="shared" si="1014"/>
        <v>0</v>
      </c>
      <c r="AM3985" s="55">
        <f t="shared" si="1015"/>
        <v>0</v>
      </c>
    </row>
    <row r="3986" spans="1:39" x14ac:dyDescent="0.25">
      <c r="A3986" s="47">
        <v>3982</v>
      </c>
      <c r="B3986" s="358" t="str">
        <f>IF(AND(E3986&lt;&gt;0,D3986&lt;&gt;0,F3986&lt;&gt;0),IF(C3986&lt;&gt;0,CONCATENATE(C3986,"-AGr",VLOOKUP(D3986,Listen!$A$2:$G$45,7,FALSE),"-",E3986,"-",F3986,),CONCATENATE("AGr",VLOOKUP(D3986,Listen!$A$2:$G$45,7,FALSE),"-",E3986,"-",F3986)),"keine vollständige ID")</f>
        <v>keine vollständige ID</v>
      </c>
      <c r="C3986" s="359">
        <f>'[2]III_SAV-Details_NB'!B3992</f>
        <v>0</v>
      </c>
      <c r="D3986" s="359">
        <f>'[2]III_SAV-Details_NB'!C3992</f>
        <v>0</v>
      </c>
      <c r="E3986" s="359">
        <f>'[2]III_SAV-Details_NB'!D3992</f>
        <v>0</v>
      </c>
      <c r="F3986" s="490"/>
      <c r="G3986" s="281">
        <f>'[2]III_SAV-Details_NB'!X3992</f>
        <v>0</v>
      </c>
      <c r="H3986" s="281">
        <f t="shared" si="1016"/>
        <v>0</v>
      </c>
      <c r="I3986" s="281">
        <f>IF(con_EOGJahr=2025,'[2]III_SAV-Details_NB'!AA3992,IF(con_EOGJahr=2026,'[2]III_SAV-Details_NB'!AB3992,'[2]III_SAV-Details_NB'!AC3992))</f>
        <v>0</v>
      </c>
      <c r="J3986" s="282"/>
      <c r="K3986" s="282"/>
      <c r="L3986" s="282"/>
      <c r="M3986" s="282"/>
      <c r="N3986" s="282"/>
      <c r="O3986" s="282"/>
      <c r="P3986" s="52">
        <f t="shared" si="1017"/>
        <v>0</v>
      </c>
      <c r="Q3986" s="60"/>
      <c r="R3986" s="53">
        <f t="shared" ref="R3986:R4004" si="1023">P3986+Q3986</f>
        <v>0</v>
      </c>
      <c r="S3986" s="59"/>
      <c r="T3986" s="61"/>
      <c r="U3986" s="342" t="str">
        <f t="shared" si="1012"/>
        <v>k.A.</v>
      </c>
      <c r="V3986" s="343" t="str">
        <f t="shared" ref="V3986:V4004" si="1024">IFERROR(IF(OR($D3986="",$E3986=0,con_Ende=0,$U3986=0),"k.A.",MAX($E3986-con_EOGJahr+$U3986,0)),"k.A.")</f>
        <v>k.A.</v>
      </c>
      <c r="W3986" s="343" t="str">
        <f>IFERROR(IF(OR($D3986="",$E3986=0,con_Ende=0),"k.A.",IF(VLOOKUP($D3986,rng_ND,5,0)="Nein",VLOOKUP($D3986,rng_ND,2,FALSE),MIN(VLOOKUP($D3986,rng_ND,2,FALSE),A_Stammdaten!$B$19-D_SAV!$E3986+1))),"k.A.")</f>
        <v>k.A.</v>
      </c>
      <c r="X3986" s="343" t="str">
        <f t="shared" ref="X3986:X4004" si="1025">IFERROR(IF(OR($D3986="",$E3986=0,con_Ende=0),"k.A.",VLOOKUP($D3986,rng_ND,3,FALSE)),"k.A.")</f>
        <v>k.A.</v>
      </c>
      <c r="Y3986" s="62"/>
      <c r="Z3986" s="48">
        <f t="shared" ref="Z3986:Z4004" si="1026">IF(AND($E3986&lt;2006,$E3986&lt;&gt;0),IFERROR(VLOOKUP($E3986,rng_Index,VLOOKUP($D3986,rng_ND,4,FALSE)+1,FALSE),1),)</f>
        <v>0</v>
      </c>
      <c r="AA3986" s="457"/>
      <c r="AB3986" s="55">
        <f t="shared" si="1018"/>
        <v>0</v>
      </c>
      <c r="AC3986" s="55">
        <f>IF(A_Stammdaten!$B$25="ja",D_SAV!AA3986,D_SAV!AB3986)</f>
        <v>0</v>
      </c>
      <c r="AD3986" s="478">
        <f>IF(AC3986=0,0,IF(U3986-(con_EOGJahr-D_SAV!E3986)&lt;=0,AC3986,AC3986/V3986))</f>
        <v>0</v>
      </c>
      <c r="AE3986" s="478">
        <f>IFERROR(IF(AND(VLOOKUP(D3986,rng_ND,5,FALSE)="Ja",D_SAV!T3986="degressiv"),D_SAV!AC3986*Y3986/100,0),0)</f>
        <v>0</v>
      </c>
      <c r="AF3986" s="55">
        <f>IFERROR(IF(VLOOKUP(D3986,rng_ND,5,FALSE)="Ja",MAX(D_SAV!AD3986:AE3986),D_SAV!AD3986),0)</f>
        <v>0</v>
      </c>
      <c r="AG3986" s="55">
        <f t="shared" si="1019"/>
        <v>0</v>
      </c>
      <c r="AH3986" s="55">
        <f t="shared" si="1020"/>
        <v>0</v>
      </c>
      <c r="AI3986" s="55">
        <f t="shared" si="1021"/>
        <v>0</v>
      </c>
      <c r="AJ3986" s="55">
        <f t="shared" si="1022"/>
        <v>0</v>
      </c>
      <c r="AK3986" s="55">
        <f t="shared" si="1013"/>
        <v>0</v>
      </c>
      <c r="AL3986" s="55">
        <f t="shared" si="1014"/>
        <v>0</v>
      </c>
      <c r="AM3986" s="55">
        <f t="shared" si="1015"/>
        <v>0</v>
      </c>
    </row>
    <row r="3987" spans="1:39" x14ac:dyDescent="0.25">
      <c r="A3987" s="47">
        <v>3983</v>
      </c>
      <c r="B3987" s="358" t="str">
        <f>IF(AND(E3987&lt;&gt;0,D3987&lt;&gt;0,F3987&lt;&gt;0),IF(C3987&lt;&gt;0,CONCATENATE(C3987,"-AGr",VLOOKUP(D3987,Listen!$A$2:$G$45,7,FALSE),"-",E3987,"-",F3987,),CONCATENATE("AGr",VLOOKUP(D3987,Listen!$A$2:$G$45,7,FALSE),"-",E3987,"-",F3987)),"keine vollständige ID")</f>
        <v>keine vollständige ID</v>
      </c>
      <c r="C3987" s="359">
        <f>'[2]III_SAV-Details_NB'!B3993</f>
        <v>0</v>
      </c>
      <c r="D3987" s="359">
        <f>'[2]III_SAV-Details_NB'!C3993</f>
        <v>0</v>
      </c>
      <c r="E3987" s="359">
        <f>'[2]III_SAV-Details_NB'!D3993</f>
        <v>0</v>
      </c>
      <c r="F3987" s="490"/>
      <c r="G3987" s="281">
        <f>'[2]III_SAV-Details_NB'!X3993</f>
        <v>0</v>
      </c>
      <c r="H3987" s="281">
        <f t="shared" si="1016"/>
        <v>0</v>
      </c>
      <c r="I3987" s="281">
        <f>IF(con_EOGJahr=2025,'[2]III_SAV-Details_NB'!AA3993,IF(con_EOGJahr=2026,'[2]III_SAV-Details_NB'!AB3993,'[2]III_SAV-Details_NB'!AC3993))</f>
        <v>0</v>
      </c>
      <c r="J3987" s="282"/>
      <c r="K3987" s="282"/>
      <c r="L3987" s="282"/>
      <c r="M3987" s="282"/>
      <c r="N3987" s="282"/>
      <c r="O3987" s="282"/>
      <c r="P3987" s="52">
        <f t="shared" si="1017"/>
        <v>0</v>
      </c>
      <c r="Q3987" s="60"/>
      <c r="R3987" s="53">
        <f t="shared" si="1023"/>
        <v>0</v>
      </c>
      <c r="S3987" s="59"/>
      <c r="T3987" s="61"/>
      <c r="U3987" s="342" t="str">
        <f t="shared" ref="U3987:U4004" si="1027">+W3987</f>
        <v>k.A.</v>
      </c>
      <c r="V3987" s="343" t="str">
        <f t="shared" si="1024"/>
        <v>k.A.</v>
      </c>
      <c r="W3987" s="343" t="str">
        <f>IFERROR(IF(OR($D3987="",$E3987=0,con_Ende=0),"k.A.",IF(VLOOKUP($D3987,rng_ND,5,0)="Nein",VLOOKUP($D3987,rng_ND,2,FALSE),MIN(VLOOKUP($D3987,rng_ND,2,FALSE),A_Stammdaten!$B$19-D_SAV!$E3987+1))),"k.A.")</f>
        <v>k.A.</v>
      </c>
      <c r="X3987" s="343" t="str">
        <f t="shared" si="1025"/>
        <v>k.A.</v>
      </c>
      <c r="Y3987" s="62"/>
      <c r="Z3987" s="48">
        <f t="shared" si="1026"/>
        <v>0</v>
      </c>
      <c r="AA3987" s="457"/>
      <c r="AB3987" s="55">
        <f t="shared" si="1018"/>
        <v>0</v>
      </c>
      <c r="AC3987" s="55">
        <f>IF(A_Stammdaten!$B$25="ja",D_SAV!AA3987,D_SAV!AB3987)</f>
        <v>0</v>
      </c>
      <c r="AD3987" s="478">
        <f>IF(AC3987=0,0,IF(U3987-(con_EOGJahr-D_SAV!E3987)&lt;=0,AC3987,AC3987/V3987))</f>
        <v>0</v>
      </c>
      <c r="AE3987" s="478">
        <f>IFERROR(IF(AND(VLOOKUP(D3987,rng_ND,5,FALSE)="Ja",D_SAV!T3987="degressiv"),D_SAV!AC3987*Y3987/100,0),0)</f>
        <v>0</v>
      </c>
      <c r="AF3987" s="55">
        <f>IFERROR(IF(VLOOKUP(D3987,rng_ND,5,FALSE)="Ja",MAX(D_SAV!AD3987:AE3987),D_SAV!AD3987),0)</f>
        <v>0</v>
      </c>
      <c r="AG3987" s="55">
        <f t="shared" si="1019"/>
        <v>0</v>
      </c>
      <c r="AH3987" s="55">
        <f t="shared" si="1020"/>
        <v>0</v>
      </c>
      <c r="AI3987" s="55">
        <f t="shared" si="1021"/>
        <v>0</v>
      </c>
      <c r="AJ3987" s="55">
        <f t="shared" si="1022"/>
        <v>0</v>
      </c>
      <c r="AK3987" s="55">
        <f t="shared" si="1013"/>
        <v>0</v>
      </c>
      <c r="AL3987" s="55">
        <f t="shared" si="1014"/>
        <v>0</v>
      </c>
      <c r="AM3987" s="55">
        <f t="shared" si="1015"/>
        <v>0</v>
      </c>
    </row>
    <row r="3988" spans="1:39" x14ac:dyDescent="0.25">
      <c r="A3988" s="47">
        <v>3984</v>
      </c>
      <c r="B3988" s="358" t="str">
        <f>IF(AND(E3988&lt;&gt;0,D3988&lt;&gt;0,F3988&lt;&gt;0),IF(C3988&lt;&gt;0,CONCATENATE(C3988,"-AGr",VLOOKUP(D3988,Listen!$A$2:$G$45,7,FALSE),"-",E3988,"-",F3988,),CONCATENATE("AGr",VLOOKUP(D3988,Listen!$A$2:$G$45,7,FALSE),"-",E3988,"-",F3988)),"keine vollständige ID")</f>
        <v>keine vollständige ID</v>
      </c>
      <c r="C3988" s="359">
        <f>'[2]III_SAV-Details_NB'!B3994</f>
        <v>0</v>
      </c>
      <c r="D3988" s="359">
        <f>'[2]III_SAV-Details_NB'!C3994</f>
        <v>0</v>
      </c>
      <c r="E3988" s="359">
        <f>'[2]III_SAV-Details_NB'!D3994</f>
        <v>0</v>
      </c>
      <c r="F3988" s="490"/>
      <c r="G3988" s="281">
        <f>'[2]III_SAV-Details_NB'!X3994</f>
        <v>0</v>
      </c>
      <c r="H3988" s="281">
        <f t="shared" si="1016"/>
        <v>0</v>
      </c>
      <c r="I3988" s="281">
        <f>IF(con_EOGJahr=2025,'[2]III_SAV-Details_NB'!AA3994,IF(con_EOGJahr=2026,'[2]III_SAV-Details_NB'!AB3994,'[2]III_SAV-Details_NB'!AC3994))</f>
        <v>0</v>
      </c>
      <c r="J3988" s="282"/>
      <c r="K3988" s="282"/>
      <c r="L3988" s="282"/>
      <c r="M3988" s="282"/>
      <c r="N3988" s="282"/>
      <c r="O3988" s="282"/>
      <c r="P3988" s="52">
        <f t="shared" si="1017"/>
        <v>0</v>
      </c>
      <c r="Q3988" s="60"/>
      <c r="R3988" s="53">
        <f t="shared" si="1023"/>
        <v>0</v>
      </c>
      <c r="S3988" s="59"/>
      <c r="T3988" s="61"/>
      <c r="U3988" s="342" t="str">
        <f t="shared" si="1027"/>
        <v>k.A.</v>
      </c>
      <c r="V3988" s="343" t="str">
        <f t="shared" si="1024"/>
        <v>k.A.</v>
      </c>
      <c r="W3988" s="343" t="str">
        <f>IFERROR(IF(OR($D3988="",$E3988=0,con_Ende=0),"k.A.",IF(VLOOKUP($D3988,rng_ND,5,0)="Nein",VLOOKUP($D3988,rng_ND,2,FALSE),MIN(VLOOKUP($D3988,rng_ND,2,FALSE),A_Stammdaten!$B$19-D_SAV!$E3988+1))),"k.A.")</f>
        <v>k.A.</v>
      </c>
      <c r="X3988" s="343" t="str">
        <f t="shared" si="1025"/>
        <v>k.A.</v>
      </c>
      <c r="Y3988" s="62"/>
      <c r="Z3988" s="48">
        <f t="shared" si="1026"/>
        <v>0</v>
      </c>
      <c r="AA3988" s="457"/>
      <c r="AB3988" s="55">
        <f t="shared" si="1018"/>
        <v>0</v>
      </c>
      <c r="AC3988" s="55">
        <f>IF(A_Stammdaten!$B$25="ja",D_SAV!AA3988,D_SAV!AB3988)</f>
        <v>0</v>
      </c>
      <c r="AD3988" s="478">
        <f>IF(AC3988=0,0,IF(U3988-(con_EOGJahr-D_SAV!E3988)&lt;=0,AC3988,AC3988/V3988))</f>
        <v>0</v>
      </c>
      <c r="AE3988" s="478">
        <f>IFERROR(IF(AND(VLOOKUP(D3988,rng_ND,5,FALSE)="Ja",D_SAV!T3988="degressiv"),D_SAV!AC3988*Y3988/100,0),0)</f>
        <v>0</v>
      </c>
      <c r="AF3988" s="55">
        <f>IFERROR(IF(VLOOKUP(D3988,rng_ND,5,FALSE)="Ja",MAX(D_SAV!AD3988:AE3988),D_SAV!AD3988),0)</f>
        <v>0</v>
      </c>
      <c r="AG3988" s="55">
        <f t="shared" si="1019"/>
        <v>0</v>
      </c>
      <c r="AH3988" s="55">
        <f t="shared" si="1020"/>
        <v>0</v>
      </c>
      <c r="AI3988" s="55">
        <f t="shared" si="1021"/>
        <v>0</v>
      </c>
      <c r="AJ3988" s="55">
        <f t="shared" si="1022"/>
        <v>0</v>
      </c>
      <c r="AK3988" s="55">
        <f t="shared" si="1013"/>
        <v>0</v>
      </c>
      <c r="AL3988" s="55">
        <f t="shared" si="1014"/>
        <v>0</v>
      </c>
      <c r="AM3988" s="55">
        <f t="shared" si="1015"/>
        <v>0</v>
      </c>
    </row>
    <row r="3989" spans="1:39" x14ac:dyDescent="0.25">
      <c r="A3989" s="47">
        <v>3985</v>
      </c>
      <c r="B3989" s="358" t="str">
        <f>IF(AND(E3989&lt;&gt;0,D3989&lt;&gt;0,F3989&lt;&gt;0),IF(C3989&lt;&gt;0,CONCATENATE(C3989,"-AGr",VLOOKUP(D3989,Listen!$A$2:$G$45,7,FALSE),"-",E3989,"-",F3989,),CONCATENATE("AGr",VLOOKUP(D3989,Listen!$A$2:$G$45,7,FALSE),"-",E3989,"-",F3989)),"keine vollständige ID")</f>
        <v>keine vollständige ID</v>
      </c>
      <c r="C3989" s="359">
        <f>'[2]III_SAV-Details_NB'!B3995</f>
        <v>0</v>
      </c>
      <c r="D3989" s="359">
        <f>'[2]III_SAV-Details_NB'!C3995</f>
        <v>0</v>
      </c>
      <c r="E3989" s="359">
        <f>'[2]III_SAV-Details_NB'!D3995</f>
        <v>0</v>
      </c>
      <c r="F3989" s="490"/>
      <c r="G3989" s="281">
        <f>'[2]III_SAV-Details_NB'!X3995</f>
        <v>0</v>
      </c>
      <c r="H3989" s="281">
        <f t="shared" si="1016"/>
        <v>0</v>
      </c>
      <c r="I3989" s="281">
        <f>IF(con_EOGJahr=2025,'[2]III_SAV-Details_NB'!AA3995,IF(con_EOGJahr=2026,'[2]III_SAV-Details_NB'!AB3995,'[2]III_SAV-Details_NB'!AC3995))</f>
        <v>0</v>
      </c>
      <c r="J3989" s="282"/>
      <c r="K3989" s="282"/>
      <c r="L3989" s="282"/>
      <c r="M3989" s="282"/>
      <c r="N3989" s="282"/>
      <c r="O3989" s="282"/>
      <c r="P3989" s="52">
        <f t="shared" si="1017"/>
        <v>0</v>
      </c>
      <c r="Q3989" s="60"/>
      <c r="R3989" s="53">
        <f t="shared" si="1023"/>
        <v>0</v>
      </c>
      <c r="S3989" s="59"/>
      <c r="T3989" s="61"/>
      <c r="U3989" s="342" t="str">
        <f t="shared" si="1027"/>
        <v>k.A.</v>
      </c>
      <c r="V3989" s="343" t="str">
        <f t="shared" si="1024"/>
        <v>k.A.</v>
      </c>
      <c r="W3989" s="343" t="str">
        <f>IFERROR(IF(OR($D3989="",$E3989=0,con_Ende=0),"k.A.",IF(VLOOKUP($D3989,rng_ND,5,0)="Nein",VLOOKUP($D3989,rng_ND,2,FALSE),MIN(VLOOKUP($D3989,rng_ND,2,FALSE),A_Stammdaten!$B$19-D_SAV!$E3989+1))),"k.A.")</f>
        <v>k.A.</v>
      </c>
      <c r="X3989" s="343" t="str">
        <f t="shared" si="1025"/>
        <v>k.A.</v>
      </c>
      <c r="Y3989" s="62"/>
      <c r="Z3989" s="48">
        <f t="shared" si="1026"/>
        <v>0</v>
      </c>
      <c r="AA3989" s="457"/>
      <c r="AB3989" s="55">
        <f t="shared" si="1018"/>
        <v>0</v>
      </c>
      <c r="AC3989" s="55">
        <f>IF(A_Stammdaten!$B$25="ja",D_SAV!AA3989,D_SAV!AB3989)</f>
        <v>0</v>
      </c>
      <c r="AD3989" s="478">
        <f>IF(AC3989=0,0,IF(U3989-(con_EOGJahr-D_SAV!E3989)&lt;=0,AC3989,AC3989/V3989))</f>
        <v>0</v>
      </c>
      <c r="AE3989" s="478">
        <f>IFERROR(IF(AND(VLOOKUP(D3989,rng_ND,5,FALSE)="Ja",D_SAV!T3989="degressiv"),D_SAV!AC3989*Y3989/100,0),0)</f>
        <v>0</v>
      </c>
      <c r="AF3989" s="55">
        <f>IFERROR(IF(VLOOKUP(D3989,rng_ND,5,FALSE)="Ja",MAX(D_SAV!AD3989:AE3989),D_SAV!AD3989),0)</f>
        <v>0</v>
      </c>
      <c r="AG3989" s="55">
        <f t="shared" si="1019"/>
        <v>0</v>
      </c>
      <c r="AH3989" s="55">
        <f t="shared" si="1020"/>
        <v>0</v>
      </c>
      <c r="AI3989" s="55">
        <f t="shared" si="1021"/>
        <v>0</v>
      </c>
      <c r="AJ3989" s="55">
        <f t="shared" si="1022"/>
        <v>0</v>
      </c>
      <c r="AK3989" s="55">
        <f t="shared" si="1013"/>
        <v>0</v>
      </c>
      <c r="AL3989" s="55">
        <f t="shared" si="1014"/>
        <v>0</v>
      </c>
      <c r="AM3989" s="55">
        <f t="shared" si="1015"/>
        <v>0</v>
      </c>
    </row>
    <row r="3990" spans="1:39" x14ac:dyDescent="0.25">
      <c r="A3990" s="47">
        <v>3986</v>
      </c>
      <c r="B3990" s="358" t="str">
        <f>IF(AND(E3990&lt;&gt;0,D3990&lt;&gt;0,F3990&lt;&gt;0),IF(C3990&lt;&gt;0,CONCATENATE(C3990,"-AGr",VLOOKUP(D3990,Listen!$A$2:$G$45,7,FALSE),"-",E3990,"-",F3990,),CONCATENATE("AGr",VLOOKUP(D3990,Listen!$A$2:$G$45,7,FALSE),"-",E3990,"-",F3990)),"keine vollständige ID")</f>
        <v>keine vollständige ID</v>
      </c>
      <c r="C3990" s="359">
        <f>'[2]III_SAV-Details_NB'!B3996</f>
        <v>0</v>
      </c>
      <c r="D3990" s="359">
        <f>'[2]III_SAV-Details_NB'!C3996</f>
        <v>0</v>
      </c>
      <c r="E3990" s="359">
        <f>'[2]III_SAV-Details_NB'!D3996</f>
        <v>0</v>
      </c>
      <c r="F3990" s="490"/>
      <c r="G3990" s="281">
        <f>'[2]III_SAV-Details_NB'!X3996</f>
        <v>0</v>
      </c>
      <c r="H3990" s="281">
        <f t="shared" si="1016"/>
        <v>0</v>
      </c>
      <c r="I3990" s="281">
        <f>IF(con_EOGJahr=2025,'[2]III_SAV-Details_NB'!AA3996,IF(con_EOGJahr=2026,'[2]III_SAV-Details_NB'!AB3996,'[2]III_SAV-Details_NB'!AC3996))</f>
        <v>0</v>
      </c>
      <c r="J3990" s="282"/>
      <c r="K3990" s="282"/>
      <c r="L3990" s="282"/>
      <c r="M3990" s="282"/>
      <c r="N3990" s="282"/>
      <c r="O3990" s="282"/>
      <c r="P3990" s="52">
        <f t="shared" si="1017"/>
        <v>0</v>
      </c>
      <c r="Q3990" s="60"/>
      <c r="R3990" s="53">
        <f t="shared" si="1023"/>
        <v>0</v>
      </c>
      <c r="S3990" s="59"/>
      <c r="T3990" s="61"/>
      <c r="U3990" s="342" t="str">
        <f t="shared" si="1027"/>
        <v>k.A.</v>
      </c>
      <c r="V3990" s="343" t="str">
        <f t="shared" si="1024"/>
        <v>k.A.</v>
      </c>
      <c r="W3990" s="343" t="str">
        <f>IFERROR(IF(OR($D3990="",$E3990=0,con_Ende=0),"k.A.",IF(VLOOKUP($D3990,rng_ND,5,0)="Nein",VLOOKUP($D3990,rng_ND,2,FALSE),MIN(VLOOKUP($D3990,rng_ND,2,FALSE),A_Stammdaten!$B$19-D_SAV!$E3990+1))),"k.A.")</f>
        <v>k.A.</v>
      </c>
      <c r="X3990" s="343" t="str">
        <f t="shared" si="1025"/>
        <v>k.A.</v>
      </c>
      <c r="Y3990" s="62"/>
      <c r="Z3990" s="48">
        <f t="shared" si="1026"/>
        <v>0</v>
      </c>
      <c r="AA3990" s="457"/>
      <c r="AB3990" s="55">
        <f t="shared" si="1018"/>
        <v>0</v>
      </c>
      <c r="AC3990" s="55">
        <f>IF(A_Stammdaten!$B$25="ja",D_SAV!AA3990,D_SAV!AB3990)</f>
        <v>0</v>
      </c>
      <c r="AD3990" s="478">
        <f>IF(AC3990=0,0,IF(U3990-(con_EOGJahr-D_SAV!E3990)&lt;=0,AC3990,AC3990/V3990))</f>
        <v>0</v>
      </c>
      <c r="AE3990" s="478">
        <f>IFERROR(IF(AND(VLOOKUP(D3990,rng_ND,5,FALSE)="Ja",D_SAV!T3990="degressiv"),D_SAV!AC3990*Y3990/100,0),0)</f>
        <v>0</v>
      </c>
      <c r="AF3990" s="55">
        <f>IFERROR(IF(VLOOKUP(D3990,rng_ND,5,FALSE)="Ja",MAX(D_SAV!AD3990:AE3990),D_SAV!AD3990),0)</f>
        <v>0</v>
      </c>
      <c r="AG3990" s="55">
        <f t="shared" si="1019"/>
        <v>0</v>
      </c>
      <c r="AH3990" s="55">
        <f t="shared" si="1020"/>
        <v>0</v>
      </c>
      <c r="AI3990" s="55">
        <f t="shared" si="1021"/>
        <v>0</v>
      </c>
      <c r="AJ3990" s="55">
        <f t="shared" si="1022"/>
        <v>0</v>
      </c>
      <c r="AK3990" s="55">
        <f t="shared" si="1013"/>
        <v>0</v>
      </c>
      <c r="AL3990" s="55">
        <f t="shared" si="1014"/>
        <v>0</v>
      </c>
      <c r="AM3990" s="55">
        <f t="shared" si="1015"/>
        <v>0</v>
      </c>
    </row>
    <row r="3991" spans="1:39" x14ac:dyDescent="0.25">
      <c r="A3991" s="47">
        <v>3987</v>
      </c>
      <c r="B3991" s="358" t="str">
        <f>IF(AND(E3991&lt;&gt;0,D3991&lt;&gt;0,F3991&lt;&gt;0),IF(C3991&lt;&gt;0,CONCATENATE(C3991,"-AGr",VLOOKUP(D3991,Listen!$A$2:$G$45,7,FALSE),"-",E3991,"-",F3991,),CONCATENATE("AGr",VLOOKUP(D3991,Listen!$A$2:$G$45,7,FALSE),"-",E3991,"-",F3991)),"keine vollständige ID")</f>
        <v>keine vollständige ID</v>
      </c>
      <c r="C3991" s="359">
        <f>'[2]III_SAV-Details_NB'!B3997</f>
        <v>0</v>
      </c>
      <c r="D3991" s="359">
        <f>'[2]III_SAV-Details_NB'!C3997</f>
        <v>0</v>
      </c>
      <c r="E3991" s="359">
        <f>'[2]III_SAV-Details_NB'!D3997</f>
        <v>0</v>
      </c>
      <c r="F3991" s="490"/>
      <c r="G3991" s="281">
        <f>'[2]III_SAV-Details_NB'!X3997</f>
        <v>0</v>
      </c>
      <c r="H3991" s="281">
        <f t="shared" si="1016"/>
        <v>0</v>
      </c>
      <c r="I3991" s="281">
        <f>IF(con_EOGJahr=2025,'[2]III_SAV-Details_NB'!AA3997,IF(con_EOGJahr=2026,'[2]III_SAV-Details_NB'!AB3997,'[2]III_SAV-Details_NB'!AC3997))</f>
        <v>0</v>
      </c>
      <c r="J3991" s="282"/>
      <c r="K3991" s="282"/>
      <c r="L3991" s="282"/>
      <c r="M3991" s="282"/>
      <c r="N3991" s="282"/>
      <c r="O3991" s="282"/>
      <c r="P3991" s="52">
        <f t="shared" si="1017"/>
        <v>0</v>
      </c>
      <c r="Q3991" s="60"/>
      <c r="R3991" s="53">
        <f t="shared" si="1023"/>
        <v>0</v>
      </c>
      <c r="S3991" s="59"/>
      <c r="T3991" s="61"/>
      <c r="U3991" s="342" t="str">
        <f t="shared" si="1027"/>
        <v>k.A.</v>
      </c>
      <c r="V3991" s="343" t="str">
        <f t="shared" si="1024"/>
        <v>k.A.</v>
      </c>
      <c r="W3991" s="343" t="str">
        <f>IFERROR(IF(OR($D3991="",$E3991=0,con_Ende=0),"k.A.",IF(VLOOKUP($D3991,rng_ND,5,0)="Nein",VLOOKUP($D3991,rng_ND,2,FALSE),MIN(VLOOKUP($D3991,rng_ND,2,FALSE),A_Stammdaten!$B$19-D_SAV!$E3991+1))),"k.A.")</f>
        <v>k.A.</v>
      </c>
      <c r="X3991" s="343" t="str">
        <f t="shared" si="1025"/>
        <v>k.A.</v>
      </c>
      <c r="Y3991" s="62"/>
      <c r="Z3991" s="48">
        <f t="shared" si="1026"/>
        <v>0</v>
      </c>
      <c r="AA3991" s="457"/>
      <c r="AB3991" s="55">
        <f t="shared" si="1018"/>
        <v>0</v>
      </c>
      <c r="AC3991" s="55">
        <f>IF(A_Stammdaten!$B$25="ja",D_SAV!AA3991,D_SAV!AB3991)</f>
        <v>0</v>
      </c>
      <c r="AD3991" s="478">
        <f>IF(AC3991=0,0,IF(U3991-(con_EOGJahr-D_SAV!E3991)&lt;=0,AC3991,AC3991/V3991))</f>
        <v>0</v>
      </c>
      <c r="AE3991" s="478">
        <f>IFERROR(IF(AND(VLOOKUP(D3991,rng_ND,5,FALSE)="Ja",D_SAV!T3991="degressiv"),D_SAV!AC3991*Y3991/100,0),0)</f>
        <v>0</v>
      </c>
      <c r="AF3991" s="55">
        <f>IFERROR(IF(VLOOKUP(D3991,rng_ND,5,FALSE)="Ja",MAX(D_SAV!AD3991:AE3991),D_SAV!AD3991),0)</f>
        <v>0</v>
      </c>
      <c r="AG3991" s="55">
        <f t="shared" si="1019"/>
        <v>0</v>
      </c>
      <c r="AH3991" s="55">
        <f t="shared" si="1020"/>
        <v>0</v>
      </c>
      <c r="AI3991" s="55">
        <f t="shared" si="1021"/>
        <v>0</v>
      </c>
      <c r="AJ3991" s="55">
        <f t="shared" si="1022"/>
        <v>0</v>
      </c>
      <c r="AK3991" s="55">
        <f t="shared" si="1013"/>
        <v>0</v>
      </c>
      <c r="AL3991" s="55">
        <f t="shared" si="1014"/>
        <v>0</v>
      </c>
      <c r="AM3991" s="55">
        <f t="shared" si="1015"/>
        <v>0</v>
      </c>
    </row>
    <row r="3992" spans="1:39" x14ac:dyDescent="0.25">
      <c r="A3992" s="47">
        <v>3988</v>
      </c>
      <c r="B3992" s="358" t="str">
        <f>IF(AND(E3992&lt;&gt;0,D3992&lt;&gt;0,F3992&lt;&gt;0),IF(C3992&lt;&gt;0,CONCATENATE(C3992,"-AGr",VLOOKUP(D3992,Listen!$A$2:$G$45,7,FALSE),"-",E3992,"-",F3992,),CONCATENATE("AGr",VLOOKUP(D3992,Listen!$A$2:$G$45,7,FALSE),"-",E3992,"-",F3992)),"keine vollständige ID")</f>
        <v>keine vollständige ID</v>
      </c>
      <c r="C3992" s="359">
        <f>'[2]III_SAV-Details_NB'!B3998</f>
        <v>0</v>
      </c>
      <c r="D3992" s="359">
        <f>'[2]III_SAV-Details_NB'!C3998</f>
        <v>0</v>
      </c>
      <c r="E3992" s="359">
        <f>'[2]III_SAV-Details_NB'!D3998</f>
        <v>0</v>
      </c>
      <c r="F3992" s="490"/>
      <c r="G3992" s="281">
        <f>'[2]III_SAV-Details_NB'!X3998</f>
        <v>0</v>
      </c>
      <c r="H3992" s="281">
        <f t="shared" si="1016"/>
        <v>0</v>
      </c>
      <c r="I3992" s="281">
        <f>IF(con_EOGJahr=2025,'[2]III_SAV-Details_NB'!AA3998,IF(con_EOGJahr=2026,'[2]III_SAV-Details_NB'!AB3998,'[2]III_SAV-Details_NB'!AC3998))</f>
        <v>0</v>
      </c>
      <c r="J3992" s="282"/>
      <c r="K3992" s="282"/>
      <c r="L3992" s="282"/>
      <c r="M3992" s="282"/>
      <c r="N3992" s="282"/>
      <c r="O3992" s="282"/>
      <c r="P3992" s="52">
        <f t="shared" si="1017"/>
        <v>0</v>
      </c>
      <c r="Q3992" s="60"/>
      <c r="R3992" s="53">
        <f t="shared" si="1023"/>
        <v>0</v>
      </c>
      <c r="S3992" s="59"/>
      <c r="T3992" s="61"/>
      <c r="U3992" s="342" t="str">
        <f t="shared" si="1027"/>
        <v>k.A.</v>
      </c>
      <c r="V3992" s="343" t="str">
        <f t="shared" si="1024"/>
        <v>k.A.</v>
      </c>
      <c r="W3992" s="343" t="str">
        <f>IFERROR(IF(OR($D3992="",$E3992=0,con_Ende=0),"k.A.",IF(VLOOKUP($D3992,rng_ND,5,0)="Nein",VLOOKUP($D3992,rng_ND,2,FALSE),MIN(VLOOKUP($D3992,rng_ND,2,FALSE),A_Stammdaten!$B$19-D_SAV!$E3992+1))),"k.A.")</f>
        <v>k.A.</v>
      </c>
      <c r="X3992" s="343" t="str">
        <f t="shared" si="1025"/>
        <v>k.A.</v>
      </c>
      <c r="Y3992" s="62"/>
      <c r="Z3992" s="48">
        <f t="shared" si="1026"/>
        <v>0</v>
      </c>
      <c r="AA3992" s="457"/>
      <c r="AB3992" s="55">
        <f t="shared" si="1018"/>
        <v>0</v>
      </c>
      <c r="AC3992" s="55">
        <f>IF(A_Stammdaten!$B$25="ja",D_SAV!AA3992,D_SAV!AB3992)</f>
        <v>0</v>
      </c>
      <c r="AD3992" s="478">
        <f>IF(AC3992=0,0,IF(U3992-(con_EOGJahr-D_SAV!E3992)&lt;=0,AC3992,AC3992/V3992))</f>
        <v>0</v>
      </c>
      <c r="AE3992" s="478">
        <f>IFERROR(IF(AND(VLOOKUP(D3992,rng_ND,5,FALSE)="Ja",D_SAV!T3992="degressiv"),D_SAV!AC3992*Y3992/100,0),0)</f>
        <v>0</v>
      </c>
      <c r="AF3992" s="55">
        <f>IFERROR(IF(VLOOKUP(D3992,rng_ND,5,FALSE)="Ja",MAX(D_SAV!AD3992:AE3992),D_SAV!AD3992),0)</f>
        <v>0</v>
      </c>
      <c r="AG3992" s="55">
        <f t="shared" si="1019"/>
        <v>0</v>
      </c>
      <c r="AH3992" s="55">
        <f t="shared" si="1020"/>
        <v>0</v>
      </c>
      <c r="AI3992" s="55">
        <f t="shared" si="1021"/>
        <v>0</v>
      </c>
      <c r="AJ3992" s="55">
        <f t="shared" si="1022"/>
        <v>0</v>
      </c>
      <c r="AK3992" s="55">
        <f t="shared" si="1013"/>
        <v>0</v>
      </c>
      <c r="AL3992" s="55">
        <f t="shared" si="1014"/>
        <v>0</v>
      </c>
      <c r="AM3992" s="55">
        <f t="shared" si="1015"/>
        <v>0</v>
      </c>
    </row>
    <row r="3993" spans="1:39" x14ac:dyDescent="0.25">
      <c r="A3993" s="47">
        <v>3989</v>
      </c>
      <c r="B3993" s="358" t="str">
        <f>IF(AND(E3993&lt;&gt;0,D3993&lt;&gt;0,F3993&lt;&gt;0),IF(C3993&lt;&gt;0,CONCATENATE(C3993,"-AGr",VLOOKUP(D3993,Listen!$A$2:$G$45,7,FALSE),"-",E3993,"-",F3993,),CONCATENATE("AGr",VLOOKUP(D3993,Listen!$A$2:$G$45,7,FALSE),"-",E3993,"-",F3993)),"keine vollständige ID")</f>
        <v>keine vollständige ID</v>
      </c>
      <c r="C3993" s="359">
        <f>'[2]III_SAV-Details_NB'!B3999</f>
        <v>0</v>
      </c>
      <c r="D3993" s="359">
        <f>'[2]III_SAV-Details_NB'!C3999</f>
        <v>0</v>
      </c>
      <c r="E3993" s="359">
        <f>'[2]III_SAV-Details_NB'!D3999</f>
        <v>0</v>
      </c>
      <c r="F3993" s="490"/>
      <c r="G3993" s="281">
        <f>'[2]III_SAV-Details_NB'!X3999</f>
        <v>0</v>
      </c>
      <c r="H3993" s="281">
        <f t="shared" si="1016"/>
        <v>0</v>
      </c>
      <c r="I3993" s="281">
        <f>IF(con_EOGJahr=2025,'[2]III_SAV-Details_NB'!AA3999,IF(con_EOGJahr=2026,'[2]III_SAV-Details_NB'!AB3999,'[2]III_SAV-Details_NB'!AC3999))</f>
        <v>0</v>
      </c>
      <c r="J3993" s="282"/>
      <c r="K3993" s="282"/>
      <c r="L3993" s="282"/>
      <c r="M3993" s="282"/>
      <c r="N3993" s="282"/>
      <c r="O3993" s="282"/>
      <c r="P3993" s="52">
        <f t="shared" si="1017"/>
        <v>0</v>
      </c>
      <c r="Q3993" s="60"/>
      <c r="R3993" s="53">
        <f t="shared" si="1023"/>
        <v>0</v>
      </c>
      <c r="S3993" s="59"/>
      <c r="T3993" s="61"/>
      <c r="U3993" s="342" t="str">
        <f t="shared" si="1027"/>
        <v>k.A.</v>
      </c>
      <c r="V3993" s="343" t="str">
        <f t="shared" si="1024"/>
        <v>k.A.</v>
      </c>
      <c r="W3993" s="343" t="str">
        <f>IFERROR(IF(OR($D3993="",$E3993=0,con_Ende=0),"k.A.",IF(VLOOKUP($D3993,rng_ND,5,0)="Nein",VLOOKUP($D3993,rng_ND,2,FALSE),MIN(VLOOKUP($D3993,rng_ND,2,FALSE),A_Stammdaten!$B$19-D_SAV!$E3993+1))),"k.A.")</f>
        <v>k.A.</v>
      </c>
      <c r="X3993" s="343" t="str">
        <f t="shared" si="1025"/>
        <v>k.A.</v>
      </c>
      <c r="Y3993" s="62"/>
      <c r="Z3993" s="48">
        <f t="shared" si="1026"/>
        <v>0</v>
      </c>
      <c r="AA3993" s="457"/>
      <c r="AB3993" s="55">
        <f t="shared" si="1018"/>
        <v>0</v>
      </c>
      <c r="AC3993" s="55">
        <f>IF(A_Stammdaten!$B$25="ja",D_SAV!AA3993,D_SAV!AB3993)</f>
        <v>0</v>
      </c>
      <c r="AD3993" s="478">
        <f>IF(AC3993=0,0,IF(U3993-(con_EOGJahr-D_SAV!E3993)&lt;=0,AC3993,AC3993/V3993))</f>
        <v>0</v>
      </c>
      <c r="AE3993" s="478">
        <f>IFERROR(IF(AND(VLOOKUP(D3993,rng_ND,5,FALSE)="Ja",D_SAV!T3993="degressiv"),D_SAV!AC3993*Y3993/100,0),0)</f>
        <v>0</v>
      </c>
      <c r="AF3993" s="55">
        <f>IFERROR(IF(VLOOKUP(D3993,rng_ND,5,FALSE)="Ja",MAX(D_SAV!AD3993:AE3993),D_SAV!AD3993),0)</f>
        <v>0</v>
      </c>
      <c r="AG3993" s="55">
        <f t="shared" si="1019"/>
        <v>0</v>
      </c>
      <c r="AH3993" s="55">
        <f t="shared" si="1020"/>
        <v>0</v>
      </c>
      <c r="AI3993" s="55">
        <f t="shared" si="1021"/>
        <v>0</v>
      </c>
      <c r="AJ3993" s="55">
        <f t="shared" si="1022"/>
        <v>0</v>
      </c>
      <c r="AK3993" s="55">
        <f t="shared" si="1013"/>
        <v>0</v>
      </c>
      <c r="AL3993" s="55">
        <f t="shared" si="1014"/>
        <v>0</v>
      </c>
      <c r="AM3993" s="55">
        <f t="shared" si="1015"/>
        <v>0</v>
      </c>
    </row>
    <row r="3994" spans="1:39" x14ac:dyDescent="0.25">
      <c r="A3994" s="47">
        <v>3990</v>
      </c>
      <c r="B3994" s="358" t="str">
        <f>IF(AND(E3994&lt;&gt;0,D3994&lt;&gt;0,F3994&lt;&gt;0),IF(C3994&lt;&gt;0,CONCATENATE(C3994,"-AGr",VLOOKUP(D3994,Listen!$A$2:$G$45,7,FALSE),"-",E3994,"-",F3994,),CONCATENATE("AGr",VLOOKUP(D3994,Listen!$A$2:$G$45,7,FALSE),"-",E3994,"-",F3994)),"keine vollständige ID")</f>
        <v>keine vollständige ID</v>
      </c>
      <c r="C3994" s="359">
        <f>'[2]III_SAV-Details_NB'!B4000</f>
        <v>0</v>
      </c>
      <c r="D3994" s="359">
        <f>'[2]III_SAV-Details_NB'!C4000</f>
        <v>0</v>
      </c>
      <c r="E3994" s="359">
        <f>'[2]III_SAV-Details_NB'!D4000</f>
        <v>0</v>
      </c>
      <c r="F3994" s="490"/>
      <c r="G3994" s="281">
        <f>'[2]III_SAV-Details_NB'!X4000</f>
        <v>0</v>
      </c>
      <c r="H3994" s="281">
        <f t="shared" si="1016"/>
        <v>0</v>
      </c>
      <c r="I3994" s="281">
        <f>IF(con_EOGJahr=2025,'[2]III_SAV-Details_NB'!AA4000,IF(con_EOGJahr=2026,'[2]III_SAV-Details_NB'!AB4000,'[2]III_SAV-Details_NB'!AC4000))</f>
        <v>0</v>
      </c>
      <c r="J3994" s="282"/>
      <c r="K3994" s="282"/>
      <c r="L3994" s="282"/>
      <c r="M3994" s="282"/>
      <c r="N3994" s="282"/>
      <c r="O3994" s="282"/>
      <c r="P3994" s="52">
        <f t="shared" si="1017"/>
        <v>0</v>
      </c>
      <c r="Q3994" s="60"/>
      <c r="R3994" s="53">
        <f t="shared" si="1023"/>
        <v>0</v>
      </c>
      <c r="S3994" s="59"/>
      <c r="T3994" s="61"/>
      <c r="U3994" s="342" t="str">
        <f t="shared" si="1027"/>
        <v>k.A.</v>
      </c>
      <c r="V3994" s="343" t="str">
        <f t="shared" si="1024"/>
        <v>k.A.</v>
      </c>
      <c r="W3994" s="343" t="str">
        <f>IFERROR(IF(OR($D3994="",$E3994=0,con_Ende=0),"k.A.",IF(VLOOKUP($D3994,rng_ND,5,0)="Nein",VLOOKUP($D3994,rng_ND,2,FALSE),MIN(VLOOKUP($D3994,rng_ND,2,FALSE),A_Stammdaten!$B$19-D_SAV!$E3994+1))),"k.A.")</f>
        <v>k.A.</v>
      </c>
      <c r="X3994" s="343" t="str">
        <f t="shared" si="1025"/>
        <v>k.A.</v>
      </c>
      <c r="Y3994" s="62"/>
      <c r="Z3994" s="48">
        <f t="shared" si="1026"/>
        <v>0</v>
      </c>
      <c r="AA3994" s="457"/>
      <c r="AB3994" s="55">
        <f t="shared" si="1018"/>
        <v>0</v>
      </c>
      <c r="AC3994" s="55">
        <f>IF(A_Stammdaten!$B$25="ja",D_SAV!AA3994,D_SAV!AB3994)</f>
        <v>0</v>
      </c>
      <c r="AD3994" s="478">
        <f>IF(AC3994=0,0,IF(U3994-(con_EOGJahr-D_SAV!E3994)&lt;=0,AC3994,AC3994/V3994))</f>
        <v>0</v>
      </c>
      <c r="AE3994" s="478">
        <f>IFERROR(IF(AND(VLOOKUP(D3994,rng_ND,5,FALSE)="Ja",D_SAV!T3994="degressiv"),D_SAV!AC3994*Y3994/100,0),0)</f>
        <v>0</v>
      </c>
      <c r="AF3994" s="55">
        <f>IFERROR(IF(VLOOKUP(D3994,rng_ND,5,FALSE)="Ja",MAX(D_SAV!AD3994:AE3994),D_SAV!AD3994),0)</f>
        <v>0</v>
      </c>
      <c r="AG3994" s="55">
        <f t="shared" si="1019"/>
        <v>0</v>
      </c>
      <c r="AH3994" s="55">
        <f t="shared" si="1020"/>
        <v>0</v>
      </c>
      <c r="AI3994" s="55">
        <f t="shared" si="1021"/>
        <v>0</v>
      </c>
      <c r="AJ3994" s="55">
        <f t="shared" si="1022"/>
        <v>0</v>
      </c>
      <c r="AK3994" s="55">
        <f t="shared" si="1013"/>
        <v>0</v>
      </c>
      <c r="AL3994" s="55">
        <f t="shared" si="1014"/>
        <v>0</v>
      </c>
      <c r="AM3994" s="55">
        <f t="shared" si="1015"/>
        <v>0</v>
      </c>
    </row>
    <row r="3995" spans="1:39" x14ac:dyDescent="0.25">
      <c r="A3995" s="47">
        <v>3991</v>
      </c>
      <c r="B3995" s="358" t="str">
        <f>IF(AND(E3995&lt;&gt;0,D3995&lt;&gt;0,F3995&lt;&gt;0),IF(C3995&lt;&gt;0,CONCATENATE(C3995,"-AGr",VLOOKUP(D3995,Listen!$A$2:$G$45,7,FALSE),"-",E3995,"-",F3995,),CONCATENATE("AGr",VLOOKUP(D3995,Listen!$A$2:$G$45,7,FALSE),"-",E3995,"-",F3995)),"keine vollständige ID")</f>
        <v>keine vollständige ID</v>
      </c>
      <c r="C3995" s="359">
        <f>'[2]III_SAV-Details_NB'!B4001</f>
        <v>0</v>
      </c>
      <c r="D3995" s="359">
        <f>'[2]III_SAV-Details_NB'!C4001</f>
        <v>0</v>
      </c>
      <c r="E3995" s="359">
        <f>'[2]III_SAV-Details_NB'!D4001</f>
        <v>0</v>
      </c>
      <c r="F3995" s="490"/>
      <c r="G3995" s="281">
        <f>'[2]III_SAV-Details_NB'!X4001</f>
        <v>0</v>
      </c>
      <c r="H3995" s="281">
        <f t="shared" si="1016"/>
        <v>0</v>
      </c>
      <c r="I3995" s="281">
        <f>IF(con_EOGJahr=2025,'[2]III_SAV-Details_NB'!AA4001,IF(con_EOGJahr=2026,'[2]III_SAV-Details_NB'!AB4001,'[2]III_SAV-Details_NB'!AC4001))</f>
        <v>0</v>
      </c>
      <c r="J3995" s="282"/>
      <c r="K3995" s="282"/>
      <c r="L3995" s="282"/>
      <c r="M3995" s="282"/>
      <c r="N3995" s="282"/>
      <c r="O3995" s="282"/>
      <c r="P3995" s="52">
        <f t="shared" si="1017"/>
        <v>0</v>
      </c>
      <c r="Q3995" s="60"/>
      <c r="R3995" s="53">
        <f t="shared" si="1023"/>
        <v>0</v>
      </c>
      <c r="S3995" s="59"/>
      <c r="T3995" s="61"/>
      <c r="U3995" s="342" t="str">
        <f t="shared" si="1027"/>
        <v>k.A.</v>
      </c>
      <c r="V3995" s="343" t="str">
        <f t="shared" si="1024"/>
        <v>k.A.</v>
      </c>
      <c r="W3995" s="343" t="str">
        <f>IFERROR(IF(OR($D3995="",$E3995=0,con_Ende=0),"k.A.",IF(VLOOKUP($D3995,rng_ND,5,0)="Nein",VLOOKUP($D3995,rng_ND,2,FALSE),MIN(VLOOKUP($D3995,rng_ND,2,FALSE),A_Stammdaten!$B$19-D_SAV!$E3995+1))),"k.A.")</f>
        <v>k.A.</v>
      </c>
      <c r="X3995" s="343" t="str">
        <f t="shared" si="1025"/>
        <v>k.A.</v>
      </c>
      <c r="Y3995" s="62"/>
      <c r="Z3995" s="48">
        <f t="shared" si="1026"/>
        <v>0</v>
      </c>
      <c r="AA3995" s="457"/>
      <c r="AB3995" s="55">
        <f t="shared" si="1018"/>
        <v>0</v>
      </c>
      <c r="AC3995" s="55">
        <f>IF(A_Stammdaten!$B$25="ja",D_SAV!AA3995,D_SAV!AB3995)</f>
        <v>0</v>
      </c>
      <c r="AD3995" s="478">
        <f>IF(AC3995=0,0,IF(U3995-(con_EOGJahr-D_SAV!E3995)&lt;=0,AC3995,AC3995/V3995))</f>
        <v>0</v>
      </c>
      <c r="AE3995" s="478">
        <f>IFERROR(IF(AND(VLOOKUP(D3995,rng_ND,5,FALSE)="Ja",D_SAV!T3995="degressiv"),D_SAV!AC3995*Y3995/100,0),0)</f>
        <v>0</v>
      </c>
      <c r="AF3995" s="55">
        <f>IFERROR(IF(VLOOKUP(D3995,rng_ND,5,FALSE)="Ja",MAX(D_SAV!AD3995:AE3995),D_SAV!AD3995),0)</f>
        <v>0</v>
      </c>
      <c r="AG3995" s="55">
        <f t="shared" si="1019"/>
        <v>0</v>
      </c>
      <c r="AH3995" s="55">
        <f t="shared" si="1020"/>
        <v>0</v>
      </c>
      <c r="AI3995" s="55">
        <f t="shared" si="1021"/>
        <v>0</v>
      </c>
      <c r="AJ3995" s="55">
        <f t="shared" si="1022"/>
        <v>0</v>
      </c>
      <c r="AK3995" s="55">
        <f t="shared" si="1013"/>
        <v>0</v>
      </c>
      <c r="AL3995" s="55">
        <f t="shared" si="1014"/>
        <v>0</v>
      </c>
      <c r="AM3995" s="55">
        <f t="shared" si="1015"/>
        <v>0</v>
      </c>
    </row>
    <row r="3996" spans="1:39" x14ac:dyDescent="0.25">
      <c r="A3996" s="47">
        <v>3992</v>
      </c>
      <c r="B3996" s="358" t="str">
        <f>IF(AND(E3996&lt;&gt;0,D3996&lt;&gt;0,F3996&lt;&gt;0),IF(C3996&lt;&gt;0,CONCATENATE(C3996,"-AGr",VLOOKUP(D3996,Listen!$A$2:$G$45,7,FALSE),"-",E3996,"-",F3996,),CONCATENATE("AGr",VLOOKUP(D3996,Listen!$A$2:$G$45,7,FALSE),"-",E3996,"-",F3996)),"keine vollständige ID")</f>
        <v>keine vollständige ID</v>
      </c>
      <c r="C3996" s="359">
        <f>'[2]III_SAV-Details_NB'!B4002</f>
        <v>0</v>
      </c>
      <c r="D3996" s="359">
        <f>'[2]III_SAV-Details_NB'!C4002</f>
        <v>0</v>
      </c>
      <c r="E3996" s="359">
        <f>'[2]III_SAV-Details_NB'!D4002</f>
        <v>0</v>
      </c>
      <c r="F3996" s="490"/>
      <c r="G3996" s="281">
        <f>'[2]III_SAV-Details_NB'!X4002</f>
        <v>0</v>
      </c>
      <c r="H3996" s="281">
        <f t="shared" si="1016"/>
        <v>0</v>
      </c>
      <c r="I3996" s="281">
        <f>IF(con_EOGJahr=2025,'[2]III_SAV-Details_NB'!AA4002,IF(con_EOGJahr=2026,'[2]III_SAV-Details_NB'!AB4002,'[2]III_SAV-Details_NB'!AC4002))</f>
        <v>0</v>
      </c>
      <c r="J3996" s="282"/>
      <c r="K3996" s="282"/>
      <c r="L3996" s="282"/>
      <c r="M3996" s="282"/>
      <c r="N3996" s="282"/>
      <c r="O3996" s="282"/>
      <c r="P3996" s="52">
        <f t="shared" si="1017"/>
        <v>0</v>
      </c>
      <c r="Q3996" s="60"/>
      <c r="R3996" s="53">
        <f t="shared" si="1023"/>
        <v>0</v>
      </c>
      <c r="S3996" s="59"/>
      <c r="T3996" s="61"/>
      <c r="U3996" s="342" t="str">
        <f t="shared" si="1027"/>
        <v>k.A.</v>
      </c>
      <c r="V3996" s="343" t="str">
        <f t="shared" si="1024"/>
        <v>k.A.</v>
      </c>
      <c r="W3996" s="343" t="str">
        <f>IFERROR(IF(OR($D3996="",$E3996=0,con_Ende=0),"k.A.",IF(VLOOKUP($D3996,rng_ND,5,0)="Nein",VLOOKUP($D3996,rng_ND,2,FALSE),MIN(VLOOKUP($D3996,rng_ND,2,FALSE),A_Stammdaten!$B$19-D_SAV!$E3996+1))),"k.A.")</f>
        <v>k.A.</v>
      </c>
      <c r="X3996" s="343" t="str">
        <f t="shared" si="1025"/>
        <v>k.A.</v>
      </c>
      <c r="Y3996" s="62"/>
      <c r="Z3996" s="48">
        <f t="shared" si="1026"/>
        <v>0</v>
      </c>
      <c r="AA3996" s="457"/>
      <c r="AB3996" s="55">
        <f t="shared" si="1018"/>
        <v>0</v>
      </c>
      <c r="AC3996" s="55">
        <f>IF(A_Stammdaten!$B$25="ja",D_SAV!AA3996,D_SAV!AB3996)</f>
        <v>0</v>
      </c>
      <c r="AD3996" s="478">
        <f>IF(AC3996=0,0,IF(U3996-(con_EOGJahr-D_SAV!E3996)&lt;=0,AC3996,AC3996/V3996))</f>
        <v>0</v>
      </c>
      <c r="AE3996" s="478">
        <f>IFERROR(IF(AND(VLOOKUP(D3996,rng_ND,5,FALSE)="Ja",D_SAV!T3996="degressiv"),D_SAV!AC3996*Y3996/100,0),0)</f>
        <v>0</v>
      </c>
      <c r="AF3996" s="55">
        <f>IFERROR(IF(VLOOKUP(D3996,rng_ND,5,FALSE)="Ja",MAX(D_SAV!AD3996:AE3996),D_SAV!AD3996),0)</f>
        <v>0</v>
      </c>
      <c r="AG3996" s="55">
        <f t="shared" si="1019"/>
        <v>0</v>
      </c>
      <c r="AH3996" s="55">
        <f t="shared" si="1020"/>
        <v>0</v>
      </c>
      <c r="AI3996" s="55">
        <f t="shared" si="1021"/>
        <v>0</v>
      </c>
      <c r="AJ3996" s="55">
        <f t="shared" si="1022"/>
        <v>0</v>
      </c>
      <c r="AK3996" s="55">
        <f t="shared" si="1013"/>
        <v>0</v>
      </c>
      <c r="AL3996" s="55">
        <f t="shared" si="1014"/>
        <v>0</v>
      </c>
      <c r="AM3996" s="55">
        <f t="shared" si="1015"/>
        <v>0</v>
      </c>
    </row>
    <row r="3997" spans="1:39" x14ac:dyDescent="0.25">
      <c r="A3997" s="47">
        <v>3993</v>
      </c>
      <c r="B3997" s="358" t="str">
        <f>IF(AND(E3997&lt;&gt;0,D3997&lt;&gt;0,F3997&lt;&gt;0),IF(C3997&lt;&gt;0,CONCATENATE(C3997,"-AGr",VLOOKUP(D3997,Listen!$A$2:$G$45,7,FALSE),"-",E3997,"-",F3997,),CONCATENATE("AGr",VLOOKUP(D3997,Listen!$A$2:$G$45,7,FALSE),"-",E3997,"-",F3997)),"keine vollständige ID")</f>
        <v>keine vollständige ID</v>
      </c>
      <c r="C3997" s="359">
        <f>'[2]III_SAV-Details_NB'!B4003</f>
        <v>0</v>
      </c>
      <c r="D3997" s="359">
        <f>'[2]III_SAV-Details_NB'!C4003</f>
        <v>0</v>
      </c>
      <c r="E3997" s="359">
        <f>'[2]III_SAV-Details_NB'!D4003</f>
        <v>0</v>
      </c>
      <c r="F3997" s="490"/>
      <c r="G3997" s="281">
        <f>'[2]III_SAV-Details_NB'!X4003</f>
        <v>0</v>
      </c>
      <c r="H3997" s="281">
        <f t="shared" si="1016"/>
        <v>0</v>
      </c>
      <c r="I3997" s="281">
        <f>IF(con_EOGJahr=2025,'[2]III_SAV-Details_NB'!AA4003,IF(con_EOGJahr=2026,'[2]III_SAV-Details_NB'!AB4003,'[2]III_SAV-Details_NB'!AC4003))</f>
        <v>0</v>
      </c>
      <c r="J3997" s="282"/>
      <c r="K3997" s="282"/>
      <c r="L3997" s="282"/>
      <c r="M3997" s="282"/>
      <c r="N3997" s="282"/>
      <c r="O3997" s="282"/>
      <c r="P3997" s="52">
        <f t="shared" si="1017"/>
        <v>0</v>
      </c>
      <c r="Q3997" s="60"/>
      <c r="R3997" s="53">
        <f t="shared" si="1023"/>
        <v>0</v>
      </c>
      <c r="S3997" s="59"/>
      <c r="T3997" s="61"/>
      <c r="U3997" s="342" t="str">
        <f t="shared" si="1027"/>
        <v>k.A.</v>
      </c>
      <c r="V3997" s="343" t="str">
        <f t="shared" si="1024"/>
        <v>k.A.</v>
      </c>
      <c r="W3997" s="343" t="str">
        <f>IFERROR(IF(OR($D3997="",$E3997=0,con_Ende=0),"k.A.",IF(VLOOKUP($D3997,rng_ND,5,0)="Nein",VLOOKUP($D3997,rng_ND,2,FALSE),MIN(VLOOKUP($D3997,rng_ND,2,FALSE),A_Stammdaten!$B$19-D_SAV!$E3997+1))),"k.A.")</f>
        <v>k.A.</v>
      </c>
      <c r="X3997" s="343" t="str">
        <f t="shared" si="1025"/>
        <v>k.A.</v>
      </c>
      <c r="Y3997" s="62"/>
      <c r="Z3997" s="48">
        <f t="shared" si="1026"/>
        <v>0</v>
      </c>
      <c r="AA3997" s="457"/>
      <c r="AB3997" s="55">
        <f t="shared" si="1018"/>
        <v>0</v>
      </c>
      <c r="AC3997" s="55">
        <f>IF(A_Stammdaten!$B$25="ja",D_SAV!AA3997,D_SAV!AB3997)</f>
        <v>0</v>
      </c>
      <c r="AD3997" s="478">
        <f>IF(AC3997=0,0,IF(U3997-(con_EOGJahr-D_SAV!E3997)&lt;=0,AC3997,AC3997/V3997))</f>
        <v>0</v>
      </c>
      <c r="AE3997" s="478">
        <f>IFERROR(IF(AND(VLOOKUP(D3997,rng_ND,5,FALSE)="Ja",D_SAV!T3997="degressiv"),D_SAV!AC3997*Y3997/100,0),0)</f>
        <v>0</v>
      </c>
      <c r="AF3997" s="55">
        <f>IFERROR(IF(VLOOKUP(D3997,rng_ND,5,FALSE)="Ja",MAX(D_SAV!AD3997:AE3997),D_SAV!AD3997),0)</f>
        <v>0</v>
      </c>
      <c r="AG3997" s="55">
        <f t="shared" si="1019"/>
        <v>0</v>
      </c>
      <c r="AH3997" s="55">
        <f t="shared" si="1020"/>
        <v>0</v>
      </c>
      <c r="AI3997" s="55">
        <f t="shared" si="1021"/>
        <v>0</v>
      </c>
      <c r="AJ3997" s="55">
        <f t="shared" si="1022"/>
        <v>0</v>
      </c>
      <c r="AK3997" s="55">
        <f t="shared" si="1013"/>
        <v>0</v>
      </c>
      <c r="AL3997" s="55">
        <f t="shared" si="1014"/>
        <v>0</v>
      </c>
      <c r="AM3997" s="55">
        <f t="shared" si="1015"/>
        <v>0</v>
      </c>
    </row>
    <row r="3998" spans="1:39" x14ac:dyDescent="0.25">
      <c r="A3998" s="47">
        <v>3994</v>
      </c>
      <c r="B3998" s="358" t="str">
        <f>IF(AND(E3998&lt;&gt;0,D3998&lt;&gt;0,F3998&lt;&gt;0),IF(C3998&lt;&gt;0,CONCATENATE(C3998,"-AGr",VLOOKUP(D3998,Listen!$A$2:$G$45,7,FALSE),"-",E3998,"-",F3998,),CONCATENATE("AGr",VLOOKUP(D3998,Listen!$A$2:$G$45,7,FALSE),"-",E3998,"-",F3998)),"keine vollständige ID")</f>
        <v>keine vollständige ID</v>
      </c>
      <c r="C3998" s="359">
        <f>'[2]III_SAV-Details_NB'!B4004</f>
        <v>0</v>
      </c>
      <c r="D3998" s="359">
        <f>'[2]III_SAV-Details_NB'!C4004</f>
        <v>0</v>
      </c>
      <c r="E3998" s="359">
        <f>'[2]III_SAV-Details_NB'!D4004</f>
        <v>0</v>
      </c>
      <c r="F3998" s="490"/>
      <c r="G3998" s="281">
        <f>'[2]III_SAV-Details_NB'!X4004</f>
        <v>0</v>
      </c>
      <c r="H3998" s="281">
        <f t="shared" si="1016"/>
        <v>0</v>
      </c>
      <c r="I3998" s="281">
        <f>IF(con_EOGJahr=2025,'[2]III_SAV-Details_NB'!AA4004,IF(con_EOGJahr=2026,'[2]III_SAV-Details_NB'!AB4004,'[2]III_SAV-Details_NB'!AC4004))</f>
        <v>0</v>
      </c>
      <c r="J3998" s="282"/>
      <c r="K3998" s="282"/>
      <c r="L3998" s="282"/>
      <c r="M3998" s="282"/>
      <c r="N3998" s="282"/>
      <c r="O3998" s="282"/>
      <c r="P3998" s="52">
        <f t="shared" si="1017"/>
        <v>0</v>
      </c>
      <c r="Q3998" s="60"/>
      <c r="R3998" s="53">
        <f t="shared" si="1023"/>
        <v>0</v>
      </c>
      <c r="S3998" s="59"/>
      <c r="T3998" s="61"/>
      <c r="U3998" s="342" t="str">
        <f t="shared" si="1027"/>
        <v>k.A.</v>
      </c>
      <c r="V3998" s="343" t="str">
        <f t="shared" si="1024"/>
        <v>k.A.</v>
      </c>
      <c r="W3998" s="343" t="str">
        <f>IFERROR(IF(OR($D3998="",$E3998=0,con_Ende=0),"k.A.",IF(VLOOKUP($D3998,rng_ND,5,0)="Nein",VLOOKUP($D3998,rng_ND,2,FALSE),MIN(VLOOKUP($D3998,rng_ND,2,FALSE),A_Stammdaten!$B$19-D_SAV!$E3998+1))),"k.A.")</f>
        <v>k.A.</v>
      </c>
      <c r="X3998" s="343" t="str">
        <f t="shared" si="1025"/>
        <v>k.A.</v>
      </c>
      <c r="Y3998" s="62"/>
      <c r="Z3998" s="48">
        <f t="shared" si="1026"/>
        <v>0</v>
      </c>
      <c r="AA3998" s="457"/>
      <c r="AB3998" s="55">
        <f t="shared" si="1018"/>
        <v>0</v>
      </c>
      <c r="AC3998" s="55">
        <f>IF(A_Stammdaten!$B$25="ja",D_SAV!AA3998,D_SAV!AB3998)</f>
        <v>0</v>
      </c>
      <c r="AD3998" s="478">
        <f>IF(AC3998=0,0,IF(U3998-(con_EOGJahr-D_SAV!E3998)&lt;=0,AC3998,AC3998/V3998))</f>
        <v>0</v>
      </c>
      <c r="AE3998" s="478">
        <f>IFERROR(IF(AND(VLOOKUP(D3998,rng_ND,5,FALSE)="Ja",D_SAV!T3998="degressiv"),D_SAV!AC3998*Y3998/100,0),0)</f>
        <v>0</v>
      </c>
      <c r="AF3998" s="55">
        <f>IFERROR(IF(VLOOKUP(D3998,rng_ND,5,FALSE)="Ja",MAX(D_SAV!AD3998:AE3998),D_SAV!AD3998),0)</f>
        <v>0</v>
      </c>
      <c r="AG3998" s="55">
        <f t="shared" si="1019"/>
        <v>0</v>
      </c>
      <c r="AH3998" s="55">
        <f t="shared" si="1020"/>
        <v>0</v>
      </c>
      <c r="AI3998" s="55">
        <f t="shared" si="1021"/>
        <v>0</v>
      </c>
      <c r="AJ3998" s="55">
        <f t="shared" si="1022"/>
        <v>0</v>
      </c>
      <c r="AK3998" s="55">
        <f t="shared" si="1013"/>
        <v>0</v>
      </c>
      <c r="AL3998" s="55">
        <f t="shared" si="1014"/>
        <v>0</v>
      </c>
      <c r="AM3998" s="55">
        <f t="shared" si="1015"/>
        <v>0</v>
      </c>
    </row>
    <row r="3999" spans="1:39" x14ac:dyDescent="0.25">
      <c r="A3999" s="47">
        <v>3995</v>
      </c>
      <c r="B3999" s="358" t="str">
        <f>IF(AND(E3999&lt;&gt;0,D3999&lt;&gt;0,F3999&lt;&gt;0),IF(C3999&lt;&gt;0,CONCATENATE(C3999,"-AGr",VLOOKUP(D3999,Listen!$A$2:$G$45,7,FALSE),"-",E3999,"-",F3999,),CONCATENATE("AGr",VLOOKUP(D3999,Listen!$A$2:$G$45,7,FALSE),"-",E3999,"-",F3999)),"keine vollständige ID")</f>
        <v>keine vollständige ID</v>
      </c>
      <c r="C3999" s="359">
        <f>'[2]III_SAV-Details_NB'!B4005</f>
        <v>0</v>
      </c>
      <c r="D3999" s="359">
        <f>'[2]III_SAV-Details_NB'!C4005</f>
        <v>0</v>
      </c>
      <c r="E3999" s="359">
        <f>'[2]III_SAV-Details_NB'!D4005</f>
        <v>0</v>
      </c>
      <c r="F3999" s="490"/>
      <c r="G3999" s="281">
        <f>'[2]III_SAV-Details_NB'!X4005</f>
        <v>0</v>
      </c>
      <c r="H3999" s="281">
        <f t="shared" si="1016"/>
        <v>0</v>
      </c>
      <c r="I3999" s="281">
        <f>IF(con_EOGJahr=2025,'[2]III_SAV-Details_NB'!AA4005,IF(con_EOGJahr=2026,'[2]III_SAV-Details_NB'!AB4005,'[2]III_SAV-Details_NB'!AC4005))</f>
        <v>0</v>
      </c>
      <c r="J3999" s="282"/>
      <c r="K3999" s="282"/>
      <c r="L3999" s="282"/>
      <c r="M3999" s="282"/>
      <c r="N3999" s="282"/>
      <c r="O3999" s="282"/>
      <c r="P3999" s="52">
        <f t="shared" si="1017"/>
        <v>0</v>
      </c>
      <c r="Q3999" s="60"/>
      <c r="R3999" s="53">
        <f t="shared" si="1023"/>
        <v>0</v>
      </c>
      <c r="S3999" s="59"/>
      <c r="T3999" s="61"/>
      <c r="U3999" s="342" t="str">
        <f t="shared" si="1027"/>
        <v>k.A.</v>
      </c>
      <c r="V3999" s="343" t="str">
        <f t="shared" si="1024"/>
        <v>k.A.</v>
      </c>
      <c r="W3999" s="343" t="str">
        <f>IFERROR(IF(OR($D3999="",$E3999=0,con_Ende=0),"k.A.",IF(VLOOKUP($D3999,rng_ND,5,0)="Nein",VLOOKUP($D3999,rng_ND,2,FALSE),MIN(VLOOKUP($D3999,rng_ND,2,FALSE),A_Stammdaten!$B$19-D_SAV!$E3999+1))),"k.A.")</f>
        <v>k.A.</v>
      </c>
      <c r="X3999" s="343" t="str">
        <f t="shared" si="1025"/>
        <v>k.A.</v>
      </c>
      <c r="Y3999" s="62"/>
      <c r="Z3999" s="48">
        <f t="shared" si="1026"/>
        <v>0</v>
      </c>
      <c r="AA3999" s="457"/>
      <c r="AB3999" s="55">
        <f t="shared" si="1018"/>
        <v>0</v>
      </c>
      <c r="AC3999" s="55">
        <f>IF(A_Stammdaten!$B$25="ja",D_SAV!AA3999,D_SAV!AB3999)</f>
        <v>0</v>
      </c>
      <c r="AD3999" s="478">
        <f>IF(AC3999=0,0,IF(U3999-(con_EOGJahr-D_SAV!E3999)&lt;=0,AC3999,AC3999/V3999))</f>
        <v>0</v>
      </c>
      <c r="AE3999" s="478">
        <f>IFERROR(IF(AND(VLOOKUP(D3999,rng_ND,5,FALSE)="Ja",D_SAV!T3999="degressiv"),D_SAV!AC3999*Y3999/100,0),0)</f>
        <v>0</v>
      </c>
      <c r="AF3999" s="55">
        <f>IFERROR(IF(VLOOKUP(D3999,rng_ND,5,FALSE)="Ja",MAX(D_SAV!AD3999:AE3999),D_SAV!AD3999),0)</f>
        <v>0</v>
      </c>
      <c r="AG3999" s="55">
        <f t="shared" si="1019"/>
        <v>0</v>
      </c>
      <c r="AH3999" s="55">
        <f t="shared" si="1020"/>
        <v>0</v>
      </c>
      <c r="AI3999" s="55">
        <f t="shared" si="1021"/>
        <v>0</v>
      </c>
      <c r="AJ3999" s="55">
        <f t="shared" si="1022"/>
        <v>0</v>
      </c>
      <c r="AK3999" s="55">
        <f t="shared" si="1013"/>
        <v>0</v>
      </c>
      <c r="AL3999" s="55">
        <f t="shared" si="1014"/>
        <v>0</v>
      </c>
      <c r="AM3999" s="55">
        <f t="shared" si="1015"/>
        <v>0</v>
      </c>
    </row>
    <row r="4000" spans="1:39" x14ac:dyDescent="0.25">
      <c r="A4000" s="47">
        <v>3996</v>
      </c>
      <c r="B4000" s="358" t="str">
        <f>IF(AND(E4000&lt;&gt;0,D4000&lt;&gt;0,F4000&lt;&gt;0),IF(C4000&lt;&gt;0,CONCATENATE(C4000,"-AGr",VLOOKUP(D4000,Listen!$A$2:$G$45,7,FALSE),"-",E4000,"-",F4000,),CONCATENATE("AGr",VLOOKUP(D4000,Listen!$A$2:$G$45,7,FALSE),"-",E4000,"-",F4000)),"keine vollständige ID")</f>
        <v>keine vollständige ID</v>
      </c>
      <c r="C4000" s="359">
        <f>'[2]III_SAV-Details_NB'!B4006</f>
        <v>0</v>
      </c>
      <c r="D4000" s="359">
        <f>'[2]III_SAV-Details_NB'!C4006</f>
        <v>0</v>
      </c>
      <c r="E4000" s="359">
        <f>'[2]III_SAV-Details_NB'!D4006</f>
        <v>0</v>
      </c>
      <c r="F4000" s="490"/>
      <c r="G4000" s="281">
        <f>'[2]III_SAV-Details_NB'!X4006</f>
        <v>0</v>
      </c>
      <c r="H4000" s="281">
        <f t="shared" si="1016"/>
        <v>0</v>
      </c>
      <c r="I4000" s="281">
        <f>IF(con_EOGJahr=2025,'[2]III_SAV-Details_NB'!AA4006,IF(con_EOGJahr=2026,'[2]III_SAV-Details_NB'!AB4006,'[2]III_SAV-Details_NB'!AC4006))</f>
        <v>0</v>
      </c>
      <c r="J4000" s="282"/>
      <c r="K4000" s="282"/>
      <c r="L4000" s="282"/>
      <c r="M4000" s="282"/>
      <c r="N4000" s="282"/>
      <c r="O4000" s="282"/>
      <c r="P4000" s="52">
        <f t="shared" si="1017"/>
        <v>0</v>
      </c>
      <c r="Q4000" s="60"/>
      <c r="R4000" s="53">
        <f t="shared" si="1023"/>
        <v>0</v>
      </c>
      <c r="S4000" s="59"/>
      <c r="T4000" s="61"/>
      <c r="U4000" s="342" t="str">
        <f t="shared" si="1027"/>
        <v>k.A.</v>
      </c>
      <c r="V4000" s="343" t="str">
        <f t="shared" si="1024"/>
        <v>k.A.</v>
      </c>
      <c r="W4000" s="343" t="str">
        <f>IFERROR(IF(OR($D4000="",$E4000=0,con_Ende=0),"k.A.",IF(VLOOKUP($D4000,rng_ND,5,0)="Nein",VLOOKUP($D4000,rng_ND,2,FALSE),MIN(VLOOKUP($D4000,rng_ND,2,FALSE),A_Stammdaten!$B$19-D_SAV!$E4000+1))),"k.A.")</f>
        <v>k.A.</v>
      </c>
      <c r="X4000" s="343" t="str">
        <f t="shared" si="1025"/>
        <v>k.A.</v>
      </c>
      <c r="Y4000" s="62"/>
      <c r="Z4000" s="48">
        <f t="shared" si="1026"/>
        <v>0</v>
      </c>
      <c r="AA4000" s="457"/>
      <c r="AB4000" s="55">
        <f t="shared" si="1018"/>
        <v>0</v>
      </c>
      <c r="AC4000" s="55">
        <f>IF(A_Stammdaten!$B$25="ja",D_SAV!AA4000,D_SAV!AB4000)</f>
        <v>0</v>
      </c>
      <c r="AD4000" s="478">
        <f>IF(AC4000=0,0,IF(U4000-(con_EOGJahr-D_SAV!E4000)&lt;=0,AC4000,AC4000/V4000))</f>
        <v>0</v>
      </c>
      <c r="AE4000" s="478">
        <f>IFERROR(IF(AND(VLOOKUP(D4000,rng_ND,5,FALSE)="Ja",D_SAV!T4000="degressiv"),D_SAV!AC4000*Y4000/100,0),0)</f>
        <v>0</v>
      </c>
      <c r="AF4000" s="55">
        <f>IFERROR(IF(VLOOKUP(D4000,rng_ND,5,FALSE)="Ja",MAX(D_SAV!AD4000:AE4000),D_SAV!AD4000),0)</f>
        <v>0</v>
      </c>
      <c r="AG4000" s="55">
        <f t="shared" si="1019"/>
        <v>0</v>
      </c>
      <c r="AH4000" s="55">
        <f t="shared" si="1020"/>
        <v>0</v>
      </c>
      <c r="AI4000" s="55">
        <f t="shared" si="1021"/>
        <v>0</v>
      </c>
      <c r="AJ4000" s="55">
        <f t="shared" si="1022"/>
        <v>0</v>
      </c>
      <c r="AK4000" s="55">
        <f t="shared" si="1013"/>
        <v>0</v>
      </c>
      <c r="AL4000" s="55">
        <f t="shared" si="1014"/>
        <v>0</v>
      </c>
      <c r="AM4000" s="55">
        <f t="shared" si="1015"/>
        <v>0</v>
      </c>
    </row>
    <row r="4001" spans="1:39" x14ac:dyDescent="0.25">
      <c r="A4001" s="47">
        <v>3997</v>
      </c>
      <c r="B4001" s="358" t="str">
        <f>IF(AND(E4001&lt;&gt;0,D4001&lt;&gt;0,F4001&lt;&gt;0),IF(C4001&lt;&gt;0,CONCATENATE(C4001,"-AGr",VLOOKUP(D4001,Listen!$A$2:$G$45,7,FALSE),"-",E4001,"-",F4001,),CONCATENATE("AGr",VLOOKUP(D4001,Listen!$A$2:$G$45,7,FALSE),"-",E4001,"-",F4001)),"keine vollständige ID")</f>
        <v>keine vollständige ID</v>
      </c>
      <c r="C4001" s="359">
        <f>'[2]III_SAV-Details_NB'!B4007</f>
        <v>0</v>
      </c>
      <c r="D4001" s="359">
        <f>'[2]III_SAV-Details_NB'!C4007</f>
        <v>0</v>
      </c>
      <c r="E4001" s="359">
        <f>'[2]III_SAV-Details_NB'!D4007</f>
        <v>0</v>
      </c>
      <c r="F4001" s="490"/>
      <c r="G4001" s="281">
        <f>'[2]III_SAV-Details_NB'!X4007</f>
        <v>0</v>
      </c>
      <c r="H4001" s="281">
        <f t="shared" si="1016"/>
        <v>0</v>
      </c>
      <c r="I4001" s="281">
        <f>IF(con_EOGJahr=2025,'[2]III_SAV-Details_NB'!AA4007,IF(con_EOGJahr=2026,'[2]III_SAV-Details_NB'!AB4007,'[2]III_SAV-Details_NB'!AC4007))</f>
        <v>0</v>
      </c>
      <c r="J4001" s="282"/>
      <c r="K4001" s="282"/>
      <c r="L4001" s="282"/>
      <c r="M4001" s="282"/>
      <c r="N4001" s="282"/>
      <c r="O4001" s="282"/>
      <c r="P4001" s="52">
        <f t="shared" si="1017"/>
        <v>0</v>
      </c>
      <c r="Q4001" s="60"/>
      <c r="R4001" s="53">
        <f t="shared" si="1023"/>
        <v>0</v>
      </c>
      <c r="S4001" s="59"/>
      <c r="T4001" s="61"/>
      <c r="U4001" s="342" t="str">
        <f t="shared" si="1027"/>
        <v>k.A.</v>
      </c>
      <c r="V4001" s="343" t="str">
        <f t="shared" si="1024"/>
        <v>k.A.</v>
      </c>
      <c r="W4001" s="343" t="str">
        <f>IFERROR(IF(OR($D4001="",$E4001=0,con_Ende=0),"k.A.",IF(VLOOKUP($D4001,rng_ND,5,0)="Nein",VLOOKUP($D4001,rng_ND,2,FALSE),MIN(VLOOKUP($D4001,rng_ND,2,FALSE),A_Stammdaten!$B$19-D_SAV!$E4001+1))),"k.A.")</f>
        <v>k.A.</v>
      </c>
      <c r="X4001" s="343" t="str">
        <f t="shared" si="1025"/>
        <v>k.A.</v>
      </c>
      <c r="Y4001" s="62"/>
      <c r="Z4001" s="48">
        <f t="shared" si="1026"/>
        <v>0</v>
      </c>
      <c r="AA4001" s="457"/>
      <c r="AB4001" s="55">
        <f t="shared" si="1018"/>
        <v>0</v>
      </c>
      <c r="AC4001" s="55">
        <f>IF(A_Stammdaten!$B$25="ja",D_SAV!AA4001,D_SAV!AB4001)</f>
        <v>0</v>
      </c>
      <c r="AD4001" s="478">
        <f>IF(AC4001=0,0,IF(U4001-(con_EOGJahr-D_SAV!E4001)&lt;=0,AC4001,AC4001/V4001))</f>
        <v>0</v>
      </c>
      <c r="AE4001" s="478">
        <f>IFERROR(IF(AND(VLOOKUP(D4001,rng_ND,5,FALSE)="Ja",D_SAV!T4001="degressiv"),D_SAV!AC4001*Y4001/100,0),0)</f>
        <v>0</v>
      </c>
      <c r="AF4001" s="55">
        <f>IFERROR(IF(VLOOKUP(D4001,rng_ND,5,FALSE)="Ja",MAX(D_SAV!AD4001:AE4001),D_SAV!AD4001),0)</f>
        <v>0</v>
      </c>
      <c r="AG4001" s="55">
        <f t="shared" si="1019"/>
        <v>0</v>
      </c>
      <c r="AH4001" s="55">
        <f t="shared" si="1020"/>
        <v>0</v>
      </c>
      <c r="AI4001" s="55">
        <f t="shared" si="1021"/>
        <v>0</v>
      </c>
      <c r="AJ4001" s="55">
        <f t="shared" si="1022"/>
        <v>0</v>
      </c>
      <c r="AK4001" s="55">
        <f t="shared" si="1013"/>
        <v>0</v>
      </c>
      <c r="AL4001" s="55">
        <f t="shared" si="1014"/>
        <v>0</v>
      </c>
      <c r="AM4001" s="55">
        <f t="shared" si="1015"/>
        <v>0</v>
      </c>
    </row>
    <row r="4002" spans="1:39" x14ac:dyDescent="0.25">
      <c r="A4002" s="47">
        <v>3998</v>
      </c>
      <c r="B4002" s="358" t="str">
        <f>IF(AND(E4002&lt;&gt;0,D4002&lt;&gt;0,F4002&lt;&gt;0),IF(C4002&lt;&gt;0,CONCATENATE(C4002,"-AGr",VLOOKUP(D4002,Listen!$A$2:$G$45,7,FALSE),"-",E4002,"-",F4002,),CONCATENATE("AGr",VLOOKUP(D4002,Listen!$A$2:$G$45,7,FALSE),"-",E4002,"-",F4002)),"keine vollständige ID")</f>
        <v>keine vollständige ID</v>
      </c>
      <c r="C4002" s="359">
        <f>'[2]III_SAV-Details_NB'!B4008</f>
        <v>0</v>
      </c>
      <c r="D4002" s="359">
        <f>'[2]III_SAV-Details_NB'!C4008</f>
        <v>0</v>
      </c>
      <c r="E4002" s="359">
        <f>'[2]III_SAV-Details_NB'!D4008</f>
        <v>0</v>
      </c>
      <c r="F4002" s="490"/>
      <c r="G4002" s="281">
        <f>'[2]III_SAV-Details_NB'!X4008</f>
        <v>0</v>
      </c>
      <c r="H4002" s="281">
        <f t="shared" si="1016"/>
        <v>0</v>
      </c>
      <c r="I4002" s="281">
        <f>IF(con_EOGJahr=2025,'[2]III_SAV-Details_NB'!AA4008,IF(con_EOGJahr=2026,'[2]III_SAV-Details_NB'!AB4008,'[2]III_SAV-Details_NB'!AC4008))</f>
        <v>0</v>
      </c>
      <c r="J4002" s="282"/>
      <c r="K4002" s="282"/>
      <c r="L4002" s="282"/>
      <c r="M4002" s="282"/>
      <c r="N4002" s="282"/>
      <c r="O4002" s="282"/>
      <c r="P4002" s="52">
        <f t="shared" si="1017"/>
        <v>0</v>
      </c>
      <c r="Q4002" s="60"/>
      <c r="R4002" s="53">
        <f t="shared" si="1023"/>
        <v>0</v>
      </c>
      <c r="S4002" s="59"/>
      <c r="T4002" s="61"/>
      <c r="U4002" s="342" t="str">
        <f t="shared" si="1027"/>
        <v>k.A.</v>
      </c>
      <c r="V4002" s="343" t="str">
        <f t="shared" si="1024"/>
        <v>k.A.</v>
      </c>
      <c r="W4002" s="343" t="str">
        <f>IFERROR(IF(OR($D4002="",$E4002=0,con_Ende=0),"k.A.",IF(VLOOKUP($D4002,rng_ND,5,0)="Nein",VLOOKUP($D4002,rng_ND,2,FALSE),MIN(VLOOKUP($D4002,rng_ND,2,FALSE),A_Stammdaten!$B$19-D_SAV!$E4002+1))),"k.A.")</f>
        <v>k.A.</v>
      </c>
      <c r="X4002" s="343" t="str">
        <f t="shared" si="1025"/>
        <v>k.A.</v>
      </c>
      <c r="Y4002" s="62"/>
      <c r="Z4002" s="48">
        <f t="shared" si="1026"/>
        <v>0</v>
      </c>
      <c r="AA4002" s="457"/>
      <c r="AB4002" s="55">
        <f t="shared" si="1018"/>
        <v>0</v>
      </c>
      <c r="AC4002" s="55">
        <f>IF(A_Stammdaten!$B$25="ja",D_SAV!AA4002,D_SAV!AB4002)</f>
        <v>0</v>
      </c>
      <c r="AD4002" s="478">
        <f>IF(AC4002=0,0,IF(U4002-(con_EOGJahr-D_SAV!E4002)&lt;=0,AC4002,AC4002/V4002))</f>
        <v>0</v>
      </c>
      <c r="AE4002" s="478">
        <f>IFERROR(IF(AND(VLOOKUP(D4002,rng_ND,5,FALSE)="Ja",D_SAV!T4002="degressiv"),D_SAV!AC4002*Y4002/100,0),0)</f>
        <v>0</v>
      </c>
      <c r="AF4002" s="55">
        <f>IFERROR(IF(VLOOKUP(D4002,rng_ND,5,FALSE)="Ja",MAX(D_SAV!AD4002:AE4002),D_SAV!AD4002),0)</f>
        <v>0</v>
      </c>
      <c r="AG4002" s="55">
        <f t="shared" si="1019"/>
        <v>0</v>
      </c>
      <c r="AH4002" s="55">
        <f t="shared" si="1020"/>
        <v>0</v>
      </c>
      <c r="AI4002" s="55">
        <f t="shared" si="1021"/>
        <v>0</v>
      </c>
      <c r="AJ4002" s="55">
        <f t="shared" si="1022"/>
        <v>0</v>
      </c>
      <c r="AK4002" s="55">
        <f t="shared" si="1013"/>
        <v>0</v>
      </c>
      <c r="AL4002" s="55">
        <f t="shared" si="1014"/>
        <v>0</v>
      </c>
      <c r="AM4002" s="55">
        <f t="shared" si="1015"/>
        <v>0</v>
      </c>
    </row>
    <row r="4003" spans="1:39" x14ac:dyDescent="0.25">
      <c r="A4003" s="47">
        <v>3999</v>
      </c>
      <c r="B4003" s="358" t="str">
        <f>IF(AND(E4003&lt;&gt;0,D4003&lt;&gt;0,F4003&lt;&gt;0),IF(C4003&lt;&gt;0,CONCATENATE(C4003,"-AGr",VLOOKUP(D4003,Listen!$A$2:$G$45,7,FALSE),"-",E4003,"-",F4003,),CONCATENATE("AGr",VLOOKUP(D4003,Listen!$A$2:$G$45,7,FALSE),"-",E4003,"-",F4003)),"keine vollständige ID")</f>
        <v>keine vollständige ID</v>
      </c>
      <c r="C4003" s="359">
        <f>'[2]III_SAV-Details_NB'!B4009</f>
        <v>0</v>
      </c>
      <c r="D4003" s="359">
        <f>'[2]III_SAV-Details_NB'!C4009</f>
        <v>0</v>
      </c>
      <c r="E4003" s="359">
        <f>'[2]III_SAV-Details_NB'!D4009</f>
        <v>0</v>
      </c>
      <c r="F4003" s="490"/>
      <c r="G4003" s="281">
        <f>'[2]III_SAV-Details_NB'!X4009</f>
        <v>0</v>
      </c>
      <c r="H4003" s="281">
        <f t="shared" si="1016"/>
        <v>0</v>
      </c>
      <c r="I4003" s="281">
        <f>IF(con_EOGJahr=2025,'[2]III_SAV-Details_NB'!AA4009,IF(con_EOGJahr=2026,'[2]III_SAV-Details_NB'!AB4009,'[2]III_SAV-Details_NB'!AC4009))</f>
        <v>0</v>
      </c>
      <c r="J4003" s="282"/>
      <c r="K4003" s="282"/>
      <c r="L4003" s="282"/>
      <c r="M4003" s="282"/>
      <c r="N4003" s="282"/>
      <c r="O4003" s="282"/>
      <c r="P4003" s="52">
        <f t="shared" si="1017"/>
        <v>0</v>
      </c>
      <c r="Q4003" s="60"/>
      <c r="R4003" s="53">
        <f t="shared" si="1023"/>
        <v>0</v>
      </c>
      <c r="S4003" s="59"/>
      <c r="T4003" s="61"/>
      <c r="U4003" s="342" t="str">
        <f t="shared" si="1027"/>
        <v>k.A.</v>
      </c>
      <c r="V4003" s="343" t="str">
        <f t="shared" si="1024"/>
        <v>k.A.</v>
      </c>
      <c r="W4003" s="343" t="str">
        <f>IFERROR(IF(OR($D4003="",$E4003=0,con_Ende=0),"k.A.",IF(VLOOKUP($D4003,rng_ND,5,0)="Nein",VLOOKUP($D4003,rng_ND,2,FALSE),MIN(VLOOKUP($D4003,rng_ND,2,FALSE),A_Stammdaten!$B$19-D_SAV!$E4003+1))),"k.A.")</f>
        <v>k.A.</v>
      </c>
      <c r="X4003" s="343" t="str">
        <f t="shared" si="1025"/>
        <v>k.A.</v>
      </c>
      <c r="Y4003" s="62"/>
      <c r="Z4003" s="48">
        <f t="shared" si="1026"/>
        <v>0</v>
      </c>
      <c r="AA4003" s="457"/>
      <c r="AB4003" s="55">
        <f t="shared" si="1018"/>
        <v>0</v>
      </c>
      <c r="AC4003" s="55">
        <f>IF(A_Stammdaten!$B$25="ja",D_SAV!AA4003,D_SAV!AB4003)</f>
        <v>0</v>
      </c>
      <c r="AD4003" s="478">
        <f>IF(AC4003=0,0,IF(U4003-(con_EOGJahr-D_SAV!E4003)&lt;=0,AC4003,AC4003/V4003))</f>
        <v>0</v>
      </c>
      <c r="AE4003" s="478">
        <f>IFERROR(IF(AND(VLOOKUP(D4003,rng_ND,5,FALSE)="Ja",D_SAV!T4003="degressiv"),D_SAV!AC4003*Y4003/100,0),0)</f>
        <v>0</v>
      </c>
      <c r="AF4003" s="55">
        <f>IFERROR(IF(VLOOKUP(D4003,rng_ND,5,FALSE)="Ja",MAX(D_SAV!AD4003:AE4003),D_SAV!AD4003),0)</f>
        <v>0</v>
      </c>
      <c r="AG4003" s="55">
        <f t="shared" si="1019"/>
        <v>0</v>
      </c>
      <c r="AH4003" s="55">
        <f t="shared" si="1020"/>
        <v>0</v>
      </c>
      <c r="AI4003" s="55">
        <f t="shared" si="1021"/>
        <v>0</v>
      </c>
      <c r="AJ4003" s="55">
        <f t="shared" si="1022"/>
        <v>0</v>
      </c>
      <c r="AK4003" s="55">
        <f t="shared" si="1013"/>
        <v>0</v>
      </c>
      <c r="AL4003" s="55">
        <f t="shared" si="1014"/>
        <v>0</v>
      </c>
      <c r="AM4003" s="55">
        <f t="shared" si="1015"/>
        <v>0</v>
      </c>
    </row>
    <row r="4004" spans="1:39" x14ac:dyDescent="0.25">
      <c r="A4004" s="47">
        <v>4000</v>
      </c>
      <c r="B4004" s="358" t="str">
        <f>IF(AND(E4004&lt;&gt;0,D4004&lt;&gt;0,F4004&lt;&gt;0),IF(C4004&lt;&gt;0,CONCATENATE(C4004,"-AGr",VLOOKUP(D4004,Listen!$A$2:$G$45,7,FALSE),"-",E4004,"-",F4004,),CONCATENATE("AGr",VLOOKUP(D4004,Listen!$A$2:$G$45,7,FALSE),"-",E4004,"-",F4004)),"keine vollständige ID")</f>
        <v>keine vollständige ID</v>
      </c>
      <c r="C4004" s="359">
        <f>'[2]III_SAV-Details_NB'!B4010</f>
        <v>0</v>
      </c>
      <c r="D4004" s="359">
        <f>'[2]III_SAV-Details_NB'!C4010</f>
        <v>0</v>
      </c>
      <c r="E4004" s="359">
        <f>'[2]III_SAV-Details_NB'!D4010</f>
        <v>0</v>
      </c>
      <c r="F4004" s="490"/>
      <c r="G4004" s="281">
        <f>'[2]III_SAV-Details_NB'!X4010</f>
        <v>0</v>
      </c>
      <c r="H4004" s="281">
        <f t="shared" si="1016"/>
        <v>0</v>
      </c>
      <c r="I4004" s="281">
        <f>IF(con_EOGJahr=2025,'[2]III_SAV-Details_NB'!AA4010,IF(con_EOGJahr=2026,'[2]III_SAV-Details_NB'!AB4010,'[2]III_SAV-Details_NB'!AC4010))</f>
        <v>0</v>
      </c>
      <c r="J4004" s="282"/>
      <c r="K4004" s="282"/>
      <c r="L4004" s="282"/>
      <c r="M4004" s="282"/>
      <c r="N4004" s="282"/>
      <c r="O4004" s="282"/>
      <c r="P4004" s="52">
        <f t="shared" si="1017"/>
        <v>0</v>
      </c>
      <c r="Q4004" s="60"/>
      <c r="R4004" s="53">
        <f t="shared" si="1023"/>
        <v>0</v>
      </c>
      <c r="S4004" s="59"/>
      <c r="T4004" s="61"/>
      <c r="U4004" s="342" t="str">
        <f t="shared" si="1027"/>
        <v>k.A.</v>
      </c>
      <c r="V4004" s="343" t="str">
        <f t="shared" si="1024"/>
        <v>k.A.</v>
      </c>
      <c r="W4004" s="343" t="str">
        <f>IFERROR(IF(OR($D4004="",$E4004=0,con_Ende=0),"k.A.",IF(VLOOKUP($D4004,rng_ND,5,0)="Nein",VLOOKUP($D4004,rng_ND,2,FALSE),MIN(VLOOKUP($D4004,rng_ND,2,FALSE),A_Stammdaten!$B$19-D_SAV!$E4004+1))),"k.A.")</f>
        <v>k.A.</v>
      </c>
      <c r="X4004" s="343" t="str">
        <f t="shared" si="1025"/>
        <v>k.A.</v>
      </c>
      <c r="Y4004" s="62"/>
      <c r="Z4004" s="48">
        <f t="shared" si="1026"/>
        <v>0</v>
      </c>
      <c r="AA4004" s="457"/>
      <c r="AB4004" s="55">
        <f t="shared" si="1018"/>
        <v>0</v>
      </c>
      <c r="AC4004" s="55">
        <f>IF(A_Stammdaten!$B$25="ja",D_SAV!AA4004,D_SAV!AB4004)</f>
        <v>0</v>
      </c>
      <c r="AD4004" s="478">
        <f>IF(AC4004=0,0,IF(U4004-(con_EOGJahr-D_SAV!E4004)&lt;=0,AC4004,AC4004/V4004))</f>
        <v>0</v>
      </c>
      <c r="AE4004" s="478">
        <f>IFERROR(IF(AND(VLOOKUP(D4004,rng_ND,5,FALSE)="Ja",D_SAV!T4004="degressiv"),D_SAV!AC4004*Y4004/100,0),0)</f>
        <v>0</v>
      </c>
      <c r="AF4004" s="55">
        <f>IFERROR(IF(VLOOKUP(D4004,rng_ND,5,FALSE)="Ja",MAX(D_SAV!AD4004:AE4004),D_SAV!AD4004),0)</f>
        <v>0</v>
      </c>
      <c r="AG4004" s="55">
        <f t="shared" si="1019"/>
        <v>0</v>
      </c>
      <c r="AH4004" s="55">
        <f t="shared" si="1020"/>
        <v>0</v>
      </c>
      <c r="AI4004" s="55">
        <f t="shared" si="1021"/>
        <v>0</v>
      </c>
      <c r="AJ4004" s="55">
        <f t="shared" si="1022"/>
        <v>0</v>
      </c>
      <c r="AK4004" s="55">
        <f t="shared" si="1013"/>
        <v>0</v>
      </c>
      <c r="AL4004" s="55">
        <f t="shared" si="1014"/>
        <v>0</v>
      </c>
      <c r="AM4004" s="55">
        <f t="shared" si="1015"/>
        <v>0</v>
      </c>
    </row>
  </sheetData>
  <autoFilter ref="A3:AM4004"/>
  <conditionalFormatting sqref="Y5:Y4004">
    <cfRule type="expression" dxfId="16" priority="17">
      <formula>$T5="linear"</formula>
    </cfRule>
  </conditionalFormatting>
  <conditionalFormatting sqref="Z5:Z4004">
    <cfRule type="expression" dxfId="15" priority="16">
      <formula>OR($E5&gt;=2006,$E5=0)</formula>
    </cfRule>
  </conditionalFormatting>
  <conditionalFormatting sqref="G5">
    <cfRule type="expression" dxfId="14" priority="15">
      <formula>$E5&gt;2020</formula>
    </cfRule>
  </conditionalFormatting>
  <conditionalFormatting sqref="G5:G4004">
    <cfRule type="expression" dxfId="13" priority="9">
      <formula>$E5&gt;2020</formula>
    </cfRule>
  </conditionalFormatting>
  <conditionalFormatting sqref="A5:AM4004">
    <cfRule type="expression" dxfId="12" priority="5">
      <formula>AND($B5&lt;&gt;"keine vollständige ID",COUNTIF($B$5:$B$1004,$B5)&gt;1)</formula>
    </cfRule>
  </conditionalFormatting>
  <conditionalFormatting sqref="Q4">
    <cfRule type="cellIs" dxfId="11" priority="3" operator="notEqual">
      <formula>0</formula>
    </cfRule>
    <cfRule type="cellIs" dxfId="10" priority="4" operator="notEqual">
      <formula>0</formula>
    </cfRule>
  </conditionalFormatting>
  <conditionalFormatting sqref="G5:AM4004">
    <cfRule type="expression" dxfId="9" priority="1">
      <formula>$B5="keine vollständige ID"</formula>
    </cfRule>
  </conditionalFormatting>
  <dataValidations count="10">
    <dataValidation allowBlank="1" showInputMessage="1" showErrorMessage="1" promptTitle="Ausfüllhinweis" prompt="Siehe Tenorziffer 5 der Festlegung:_x000a_&quot;Eine Anlagengruppe eines Zugangsjahres mit einer spezifisch zugeordneten Abschreibungsmodalität erhält initial eine eindeutige, numerische SAV-ID. Eine einmal vergebene SAV-ID wird beibehalten und nicht neu vergeben.&quot;" sqref="A3:B3"/>
    <dataValidation allowBlank="1" showInputMessage="1" showErrorMessage="1" promptTitle="Hinweis" prompt="Der Wert entspricht dem letzten Prüfergebnis (letztes Transformationselement bzw. Ergebnis aus Kapitalkostenabzug der festgelegten Erlösobergrenze." sqref="I3"/>
    <dataValidation allowBlank="1" showInputMessage="1" showErrorMessage="1" promptTitle="Ausfüllhinweis" prompt="Sofern für Teile einer SAV-ID andere Abschreibungsmodalitäten gewählt werden sollen, können die Beträge hier umgebucht, d.h. einer neu zu vergebenen SAV-ID zugeordnet werden." sqref="Q3"/>
    <dataValidation allowBlank="1" showInputMessage="1" showErrorMessage="1" promptTitle="Hinweis" prompt="Dieser Wert stellt die Abschreibungs- ausgangsbasis dar." sqref="R3"/>
    <dataValidation allowBlank="1" showInputMessage="1" showErrorMessage="1" promptTitle="Ausfüllhinweis" prompt="Es sind die Anschaffungs- oder Herstellungskosten des Sachanlagevermögens einzutragen, welches zum 31.12. des Vorjahres für das das TFE angezeigt werden soll, vorhanden war." sqref="H3"/>
    <dataValidation type="list" allowBlank="1" showInputMessage="1" showErrorMessage="1" sqref="T5:T4004">
      <formula1>"degressiv, linear"</formula1>
    </dataValidation>
    <dataValidation type="whole" allowBlank="1" showInputMessage="1" showErrorMessage="1" sqref="Y5:Y4004">
      <formula1>8</formula1>
      <formula2>12</formula2>
    </dataValidation>
    <dataValidation type="whole" allowBlank="1" showInputMessage="1" showErrorMessage="1" sqref="S5:S4004">
      <formula1>1</formula1>
      <formula2>5000</formula2>
    </dataValidation>
    <dataValidation type="whole" allowBlank="1" showInputMessage="1" showErrorMessage="1" error="nur ganzzahlige Werte zwischen der Nutzungsdauer unterer Rand (Spalte O) und der Nutzungsdauer oberer Rand (Spalte Q) möglich._x000a_" sqref="U5:U4004">
      <formula1>W5</formula1>
      <formula2>X5</formula2>
    </dataValidation>
    <dataValidation type="whole" allowBlank="1" showInputMessage="1" showErrorMessage="1" sqref="F5:F4004">
      <formula1>1</formula1>
      <formula2>10</formula2>
    </dataValidation>
  </dataValidations>
  <pageMargins left="0.70866141732283472" right="0.70866141732283472" top="0.78740157480314965" bottom="0.78740157480314965" header="0.31496062992125984" footer="0.31496062992125984"/>
  <pageSetup paperSize="9" scale="40" pageOrder="overThenDown" orientation="landscape" r:id="rId1"/>
  <colBreaks count="3" manualBreakCount="3">
    <brk id="9" max="74" man="1"/>
    <brk id="16" max="1048575" man="1"/>
    <brk id="25" max="74" man="1"/>
  </colBreaks>
  <extLst>
    <ext xmlns:x14="http://schemas.microsoft.com/office/spreadsheetml/2009/9/main" uri="{78C0D931-6437-407d-A8EE-F0AAD7539E65}">
      <x14:conditionalFormattings>
        <x14:conditionalFormatting xmlns:xm="http://schemas.microsoft.com/office/excel/2006/main">
          <x14:cfRule type="expression" priority="8" id="{69E99A1D-B72B-4156-A987-B26203528BAD}">
            <xm:f>A_Stammdaten!$B$25="nein"</xm:f>
            <x14:dxf>
              <font>
                <strike val="0"/>
                <color auto="1"/>
              </font>
              <fill>
                <patternFill>
                  <bgColor theme="1" tint="0.499984740745262"/>
                </patternFill>
              </fill>
            </x14:dxf>
          </x14:cfRule>
          <xm:sqref>AA5:AA4004</xm:sqref>
        </x14:conditionalFormatting>
        <x14:conditionalFormatting xmlns:xm="http://schemas.microsoft.com/office/excel/2006/main">
          <x14:cfRule type="expression" priority="2" id="{8E2B3582-F4DF-4974-B33B-D86A837A73DA}">
            <xm:f>VLOOKUP($D5,Listen!$A$1:$E$45,5,FALSE)="Nein"</xm:f>
            <x14:dxf>
              <fill>
                <patternFill>
                  <bgColor theme="1" tint="0.499984740745262"/>
                </patternFill>
              </fill>
            </x14:dxf>
          </x14:cfRule>
          <xm:sqref>T5:T4004 Y5:Y1004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outlinePr summaryBelow="0"/>
  </sheetPr>
  <dimension ref="A1:T110"/>
  <sheetViews>
    <sheetView zoomScale="85" zoomScaleNormal="85" workbookViewId="0">
      <pane xSplit="4" ySplit="7" topLeftCell="E8" activePane="bottomRight" state="frozen"/>
      <selection activeCell="A108" sqref="A108:XFD108"/>
      <selection pane="topRight" activeCell="A108" sqref="A108:XFD108"/>
      <selection pane="bottomLeft" activeCell="A108" sqref="A108:XFD108"/>
      <selection pane="bottomRight" activeCell="G10" sqref="G10:G11"/>
    </sheetView>
  </sheetViews>
  <sheetFormatPr baseColWidth="10" defaultColWidth="12.5703125" defaultRowHeight="15" outlineLevelCol="1" x14ac:dyDescent="0.25"/>
  <cols>
    <col min="1" max="1" width="1.28515625" style="83" customWidth="1"/>
    <col min="2" max="2" width="10.5703125" style="95" customWidth="1"/>
    <col min="3" max="3" width="74.5703125" style="83" customWidth="1"/>
    <col min="4" max="4" width="2.7109375" style="83" customWidth="1"/>
    <col min="5" max="5" width="14.85546875" style="83" customWidth="1"/>
    <col min="6" max="8" width="16.42578125" style="83" customWidth="1"/>
    <col min="9" max="10" width="4.5703125" style="83" customWidth="1"/>
    <col min="11" max="11" width="13.85546875" style="83" customWidth="1" outlineLevel="1" collapsed="1"/>
    <col min="12" max="14" width="16.7109375" style="83" customWidth="1" outlineLevel="1"/>
    <col min="15" max="15" width="3" style="83" customWidth="1" outlineLevel="1"/>
    <col min="16" max="16" width="13.85546875" style="83" customWidth="1" outlineLevel="1"/>
    <col min="17" max="19" width="16.7109375" style="83" customWidth="1" outlineLevel="1"/>
    <col min="20" max="20" width="4.5703125" style="83" customWidth="1"/>
    <col min="21" max="16384" width="12.5703125" style="83"/>
  </cols>
  <sheetData>
    <row r="1" spans="1:20" ht="21" customHeight="1" x14ac:dyDescent="0.3">
      <c r="A1" s="81"/>
      <c r="B1" s="66" t="s">
        <v>106</v>
      </c>
      <c r="C1" s="66"/>
      <c r="E1" s="84" t="s">
        <v>107</v>
      </c>
      <c r="F1" s="85"/>
      <c r="G1" s="349" t="str">
        <f>A_Stammdaten!B4</f>
        <v>Stadtwerke ABC GmbH &amp; Co. KG ????</v>
      </c>
      <c r="H1" s="86"/>
      <c r="I1" s="87"/>
    </row>
    <row r="2" spans="1:20" ht="21" customHeight="1" x14ac:dyDescent="0.3">
      <c r="A2" s="81"/>
      <c r="B2" s="66" t="s">
        <v>248</v>
      </c>
      <c r="C2" s="66"/>
      <c r="E2" s="88" t="s">
        <v>108</v>
      </c>
      <c r="F2" s="89"/>
      <c r="G2" s="350">
        <f>A_Stammdaten!B5</f>
        <v>12003040</v>
      </c>
      <c r="H2" s="90" t="s">
        <v>109</v>
      </c>
      <c r="I2" s="351">
        <f>A_Stammdaten!B6</f>
        <v>1</v>
      </c>
    </row>
    <row r="3" spans="1:20" ht="21" customHeight="1" thickBot="1" x14ac:dyDescent="0.3">
      <c r="A3" s="81"/>
      <c r="B3" s="290"/>
      <c r="C3" s="82"/>
      <c r="E3" s="91" t="s">
        <v>110</v>
      </c>
      <c r="F3" s="92"/>
      <c r="G3" s="352">
        <f>A_Stammdaten!B9</f>
        <v>0</v>
      </c>
      <c r="H3" s="93"/>
      <c r="I3" s="94"/>
      <c r="K3" s="130"/>
      <c r="L3" s="130"/>
      <c r="M3" s="130"/>
      <c r="N3" s="130"/>
      <c r="O3" s="130"/>
      <c r="P3" s="130"/>
      <c r="Q3" s="130"/>
      <c r="R3" s="130"/>
      <c r="S3" s="130"/>
    </row>
    <row r="4" spans="1:20" ht="21" customHeight="1" thickBot="1" x14ac:dyDescent="0.3">
      <c r="A4" s="81"/>
      <c r="B4" s="290"/>
      <c r="C4" s="82"/>
      <c r="E4" s="361"/>
      <c r="F4" s="361"/>
      <c r="G4" s="361"/>
      <c r="H4" s="362"/>
      <c r="I4" s="363"/>
      <c r="J4" s="363"/>
      <c r="K4" s="497">
        <v>2026</v>
      </c>
      <c r="L4" s="498"/>
      <c r="M4" s="498"/>
      <c r="N4" s="498"/>
      <c r="O4" s="498"/>
      <c r="P4" s="498"/>
      <c r="Q4" s="498"/>
      <c r="R4" s="498"/>
      <c r="S4" s="499"/>
      <c r="T4" s="363"/>
    </row>
    <row r="5" spans="1:20" ht="6.75" customHeight="1" thickBot="1" x14ac:dyDescent="0.3">
      <c r="C5" s="95"/>
    </row>
    <row r="6" spans="1:20" ht="15.75" customHeight="1" thickBot="1" x14ac:dyDescent="0.3">
      <c r="C6" s="95"/>
      <c r="E6" s="96" t="s">
        <v>111</v>
      </c>
      <c r="F6" s="97"/>
      <c r="G6" s="97"/>
      <c r="H6" s="98"/>
      <c r="K6" s="421" t="s">
        <v>249</v>
      </c>
      <c r="L6" s="422"/>
      <c r="M6" s="422"/>
      <c r="N6" s="423"/>
      <c r="P6" s="500" t="s">
        <v>356</v>
      </c>
      <c r="Q6" s="501"/>
      <c r="R6" s="501"/>
      <c r="S6" s="502"/>
    </row>
    <row r="7" spans="1:20" ht="12.75" customHeight="1" x14ac:dyDescent="0.25">
      <c r="B7" s="99"/>
      <c r="C7" s="100"/>
      <c r="E7" s="130"/>
      <c r="F7" s="130"/>
      <c r="G7" s="130"/>
      <c r="H7" s="130"/>
      <c r="I7" s="101"/>
      <c r="J7" s="101"/>
      <c r="K7" s="130"/>
      <c r="L7" s="130"/>
      <c r="M7" s="130"/>
      <c r="N7" s="130"/>
      <c r="O7" s="130"/>
      <c r="P7" s="130"/>
      <c r="Q7" s="130"/>
      <c r="R7" s="130"/>
      <c r="S7" s="130"/>
      <c r="T7" s="101"/>
    </row>
    <row r="8" spans="1:20" ht="5.0999999999999996" customHeight="1" thickBot="1" x14ac:dyDescent="0.3"/>
    <row r="9" spans="1:20" ht="15.75" thickBot="1" x14ac:dyDescent="0.3">
      <c r="B9" s="102" t="s">
        <v>112</v>
      </c>
      <c r="C9" s="103" t="s">
        <v>113</v>
      </c>
      <c r="D9" s="104"/>
      <c r="E9" s="104"/>
      <c r="F9" s="104"/>
      <c r="G9" s="104"/>
      <c r="H9" s="104"/>
      <c r="K9" s="106">
        <f>DATE(K4,12,31)</f>
        <v>46387</v>
      </c>
      <c r="L9" s="105"/>
      <c r="M9" s="105"/>
      <c r="N9" s="106" t="s">
        <v>114</v>
      </c>
      <c r="O9" s="105"/>
      <c r="P9" s="106">
        <f>DATE(K4,12,31)</f>
        <v>46387</v>
      </c>
      <c r="Q9" s="105"/>
      <c r="R9" s="105"/>
      <c r="S9" s="106" t="s">
        <v>114</v>
      </c>
    </row>
    <row r="10" spans="1:20" x14ac:dyDescent="0.25">
      <c r="B10" s="107" t="s">
        <v>115</v>
      </c>
      <c r="C10" s="108" t="s">
        <v>116</v>
      </c>
      <c r="D10" s="105"/>
      <c r="E10" s="109">
        <f>[2]III_BAB_NB!G125/G10</f>
        <v>0</v>
      </c>
      <c r="F10" s="110" t="s">
        <v>117</v>
      </c>
      <c r="G10" s="117">
        <f>'[2]III_EK-Verz._NB'!$K$51</f>
        <v>1</v>
      </c>
      <c r="H10" s="111">
        <f>E10*G10</f>
        <v>0</v>
      </c>
      <c r="K10" s="403">
        <f>'[2]III_SAV-Ergebnis_NB'!$AB$26</f>
        <v>0</v>
      </c>
      <c r="L10" s="110"/>
      <c r="M10" s="112" t="s">
        <v>118</v>
      </c>
      <c r="N10" s="111">
        <f>K10*$G$10</f>
        <v>0</v>
      </c>
      <c r="P10" s="364">
        <f>SUMIF(D_SAV!$E$5:$E$4000,"&lt;2006",D_SAV!$AF$5:$AF$4000)</f>
        <v>0</v>
      </c>
      <c r="Q10" s="110"/>
      <c r="R10" s="112" t="s">
        <v>118</v>
      </c>
      <c r="S10" s="111">
        <f>P10*$G$10</f>
        <v>0</v>
      </c>
    </row>
    <row r="11" spans="1:20" x14ac:dyDescent="0.25">
      <c r="B11" s="113" t="s">
        <v>119</v>
      </c>
      <c r="C11" s="114" t="s">
        <v>120</v>
      </c>
      <c r="E11" s="115" t="e">
        <f>[2]III_BAB_NB!G126/G11</f>
        <v>#DIV/0!</v>
      </c>
      <c r="F11" s="116" t="s">
        <v>121</v>
      </c>
      <c r="G11" s="117">
        <f>'[2]III_EK-Verz._NB'!$I$51</f>
        <v>0</v>
      </c>
      <c r="H11" s="119" t="e">
        <f>E11*G11</f>
        <v>#DIV/0!</v>
      </c>
      <c r="K11" s="404">
        <f>'[2]III_SAV-Ergebnis_NB'!$AU$26</f>
        <v>0</v>
      </c>
      <c r="L11" s="116"/>
      <c r="M11" s="118" t="s">
        <v>118</v>
      </c>
      <c r="N11" s="119">
        <f>K11*$G$11</f>
        <v>0</v>
      </c>
      <c r="P11" s="365">
        <f>+D_SAV!$AI$4</f>
        <v>0</v>
      </c>
      <c r="Q11" s="116"/>
      <c r="R11" s="118" t="s">
        <v>118</v>
      </c>
      <c r="S11" s="119">
        <f>P11*$G$11</f>
        <v>0</v>
      </c>
    </row>
    <row r="12" spans="1:20" x14ac:dyDescent="0.25">
      <c r="B12" s="113" t="s">
        <v>122</v>
      </c>
      <c r="C12" s="114" t="s">
        <v>123</v>
      </c>
      <c r="E12" s="115">
        <f>[2]III_BAB_NB!G127</f>
        <v>0</v>
      </c>
      <c r="H12" s="119">
        <f>E12</f>
        <v>0</v>
      </c>
      <c r="K12" s="404">
        <f>'[2]III_SAV-Ergebnis_NB'!$AB$25</f>
        <v>0</v>
      </c>
      <c r="L12" s="116"/>
      <c r="M12" s="118" t="s">
        <v>118</v>
      </c>
      <c r="N12" s="119">
        <f t="shared" ref="N12" si="0">K12</f>
        <v>0</v>
      </c>
      <c r="P12" s="365">
        <f>+D_SAV!$AF$4-KKAb!P10</f>
        <v>0</v>
      </c>
      <c r="Q12" s="116"/>
      <c r="R12" s="118" t="s">
        <v>118</v>
      </c>
      <c r="S12" s="119">
        <f t="shared" ref="S12" si="1">P12</f>
        <v>0</v>
      </c>
    </row>
    <row r="13" spans="1:20" x14ac:dyDescent="0.25">
      <c r="B13" s="113"/>
      <c r="C13" s="114"/>
      <c r="E13" s="115"/>
      <c r="H13" s="119"/>
      <c r="K13" s="404"/>
      <c r="L13" s="116"/>
      <c r="M13" s="118"/>
      <c r="N13" s="119"/>
      <c r="P13" s="365"/>
      <c r="Q13" s="116"/>
      <c r="R13" s="118"/>
      <c r="S13" s="119"/>
    </row>
    <row r="14" spans="1:20" ht="15.75" thickBot="1" x14ac:dyDescent="0.3">
      <c r="B14" s="113"/>
      <c r="C14" s="114"/>
      <c r="E14" s="115"/>
      <c r="H14" s="119"/>
      <c r="K14" s="404"/>
      <c r="L14" s="116"/>
      <c r="M14" s="118"/>
      <c r="N14" s="119"/>
      <c r="P14" s="365"/>
      <c r="Q14" s="116"/>
      <c r="R14" s="118"/>
      <c r="S14" s="119"/>
    </row>
    <row r="15" spans="1:20" ht="15.75" thickBot="1" x14ac:dyDescent="0.3">
      <c r="B15" s="120" t="s">
        <v>124</v>
      </c>
      <c r="C15" s="121" t="s">
        <v>125</v>
      </c>
      <c r="D15" s="122"/>
      <c r="E15" s="123"/>
      <c r="F15" s="124" t="s">
        <v>126</v>
      </c>
      <c r="G15" s="122"/>
      <c r="H15" s="125" t="e">
        <f>SUM(H10:H14)</f>
        <v>#DIV/0!</v>
      </c>
      <c r="K15" s="122"/>
      <c r="L15" s="122"/>
      <c r="M15" s="122"/>
      <c r="N15" s="405">
        <f>SUM(N10:N14)</f>
        <v>0</v>
      </c>
      <c r="O15" s="122"/>
      <c r="P15" s="122"/>
      <c r="Q15" s="122"/>
      <c r="R15" s="122"/>
      <c r="S15" s="373">
        <f>SUM(S10:S12)</f>
        <v>0</v>
      </c>
    </row>
    <row r="16" spans="1:20" ht="5.0999999999999996" customHeight="1" thickBot="1" x14ac:dyDescent="0.3"/>
    <row r="17" spans="1:19" ht="15.75" thickBot="1" x14ac:dyDescent="0.3">
      <c r="B17" s="126" t="s">
        <v>127</v>
      </c>
      <c r="C17" s="127" t="s">
        <v>128</v>
      </c>
      <c r="D17" s="128"/>
      <c r="E17" s="129">
        <v>43831</v>
      </c>
      <c r="F17" s="129">
        <v>44196</v>
      </c>
      <c r="G17" s="129"/>
      <c r="H17" s="395" t="s">
        <v>129</v>
      </c>
      <c r="K17" s="424">
        <f>DATE(K4-1,12,31)</f>
        <v>46022</v>
      </c>
      <c r="L17" s="424">
        <f>DATE(K4,12,31)</f>
        <v>46387</v>
      </c>
      <c r="M17" s="424"/>
      <c r="N17" s="425" t="s">
        <v>129</v>
      </c>
      <c r="O17" s="105"/>
      <c r="P17" s="371">
        <f>DATE(K4-1,12,31)</f>
        <v>46022</v>
      </c>
      <c r="Q17" s="371">
        <f>DATE(K4,12,31)</f>
        <v>46387</v>
      </c>
      <c r="R17" s="371"/>
      <c r="S17" s="372" t="s">
        <v>129</v>
      </c>
    </row>
    <row r="18" spans="1:19" x14ac:dyDescent="0.25">
      <c r="A18" s="130"/>
      <c r="B18" s="131" t="s">
        <v>130</v>
      </c>
      <c r="C18" s="132" t="s">
        <v>131</v>
      </c>
      <c r="D18" s="133"/>
      <c r="E18" s="134"/>
      <c r="F18" s="134"/>
      <c r="G18" s="134"/>
      <c r="H18" s="396">
        <f>SUM(H19:H22)</f>
        <v>0</v>
      </c>
      <c r="K18" s="135"/>
      <c r="L18" s="135"/>
      <c r="M18" s="136"/>
      <c r="N18" s="418">
        <f>SUM(N19:N22)</f>
        <v>0</v>
      </c>
      <c r="P18" s="135"/>
      <c r="Q18" s="135"/>
      <c r="R18" s="136"/>
      <c r="S18" s="374">
        <f>SUM(S19:S22)</f>
        <v>0</v>
      </c>
    </row>
    <row r="19" spans="1:19" x14ac:dyDescent="0.25">
      <c r="A19" s="130"/>
      <c r="B19" s="137" t="s">
        <v>132</v>
      </c>
      <c r="C19" s="138" t="s">
        <v>133</v>
      </c>
      <c r="E19" s="139">
        <f>[2]III_Bilanz_NB!H24</f>
        <v>0</v>
      </c>
      <c r="F19" s="139">
        <f>[2]III_Bilanz_NB!I24</f>
        <v>0</v>
      </c>
      <c r="G19" s="117">
        <f>$G$10</f>
        <v>1</v>
      </c>
      <c r="H19" s="152">
        <f>AVERAGE(E19:F19)*$G19</f>
        <v>0</v>
      </c>
      <c r="K19" s="406">
        <f>$E19</f>
        <v>0</v>
      </c>
      <c r="L19" s="406">
        <f>$F19</f>
        <v>0</v>
      </c>
      <c r="M19" s="118" t="s">
        <v>134</v>
      </c>
      <c r="N19" s="141">
        <f t="shared" ref="N19:N20" si="2">AVERAGE(K19:L19)*$G19</f>
        <v>0</v>
      </c>
      <c r="P19" s="375">
        <f>$E19</f>
        <v>0</v>
      </c>
      <c r="Q19" s="375">
        <f>$F19</f>
        <v>0</v>
      </c>
      <c r="R19" s="118" t="s">
        <v>134</v>
      </c>
      <c r="S19" s="141">
        <f t="shared" ref="S19:S20" si="3">AVERAGE(P19:Q19)*$G19</f>
        <v>0</v>
      </c>
    </row>
    <row r="20" spans="1:19" x14ac:dyDescent="0.25">
      <c r="A20" s="130"/>
      <c r="B20" s="137" t="s">
        <v>135</v>
      </c>
      <c r="C20" s="138" t="s">
        <v>136</v>
      </c>
      <c r="E20" s="139">
        <f>[2]III_Bilanz_NB!H25</f>
        <v>0</v>
      </c>
      <c r="F20" s="139">
        <f>[2]III_Bilanz_NB!I25</f>
        <v>0</v>
      </c>
      <c r="G20" s="117">
        <f t="shared" ref="G20:G22" si="4">$G$10</f>
        <v>1</v>
      </c>
      <c r="H20" s="152">
        <f t="shared" ref="H20:H22" si="5">AVERAGE(E20:F20)*$G20</f>
        <v>0</v>
      </c>
      <c r="K20" s="406">
        <v>0</v>
      </c>
      <c r="L20" s="406">
        <v>0</v>
      </c>
      <c r="M20" s="118" t="s">
        <v>137</v>
      </c>
      <c r="N20" s="141">
        <f t="shared" si="2"/>
        <v>0</v>
      </c>
      <c r="P20" s="375">
        <v>0</v>
      </c>
      <c r="Q20" s="375">
        <v>0</v>
      </c>
      <c r="R20" s="118" t="s">
        <v>137</v>
      </c>
      <c r="S20" s="141">
        <f t="shared" si="3"/>
        <v>0</v>
      </c>
    </row>
    <row r="21" spans="1:19" x14ac:dyDescent="0.25">
      <c r="A21" s="130"/>
      <c r="B21" s="137" t="s">
        <v>138</v>
      </c>
      <c r="C21" s="138" t="s">
        <v>139</v>
      </c>
      <c r="E21" s="139">
        <f>[2]III_Bilanz_NB!H26</f>
        <v>0</v>
      </c>
      <c r="F21" s="139">
        <f>[2]III_Bilanz_NB!I26</f>
        <v>0</v>
      </c>
      <c r="G21" s="117">
        <f t="shared" si="4"/>
        <v>1</v>
      </c>
      <c r="H21" s="152">
        <f t="shared" si="5"/>
        <v>0</v>
      </c>
      <c r="K21" s="407">
        <f>$E21</f>
        <v>0</v>
      </c>
      <c r="L21" s="406">
        <f>$F21</f>
        <v>0</v>
      </c>
      <c r="M21" s="118" t="s">
        <v>140</v>
      </c>
      <c r="N21" s="140">
        <f>L21*$G21</f>
        <v>0</v>
      </c>
      <c r="P21" s="376">
        <f>$E21</f>
        <v>0</v>
      </c>
      <c r="Q21" s="375">
        <f>$F21</f>
        <v>0</v>
      </c>
      <c r="R21" s="118" t="s">
        <v>140</v>
      </c>
      <c r="S21" s="140">
        <f>Q21*$G21</f>
        <v>0</v>
      </c>
    </row>
    <row r="22" spans="1:19" x14ac:dyDescent="0.25">
      <c r="A22" s="130"/>
      <c r="B22" s="137" t="s">
        <v>141</v>
      </c>
      <c r="C22" s="138" t="s">
        <v>142</v>
      </c>
      <c r="E22" s="139">
        <f>[2]III_Bilanz_NB!H27</f>
        <v>0</v>
      </c>
      <c r="F22" s="139">
        <f>[2]III_Bilanz_NB!I27</f>
        <v>0</v>
      </c>
      <c r="G22" s="117">
        <f t="shared" si="4"/>
        <v>1</v>
      </c>
      <c r="H22" s="152">
        <f t="shared" si="5"/>
        <v>0</v>
      </c>
      <c r="K22" s="406">
        <f>'[2]III_SAV-Ergebnis_NB'!$R$26</f>
        <v>0</v>
      </c>
      <c r="L22" s="406">
        <f>'[2]III_SAV-Ergebnis_NB'!$S$26</f>
        <v>0</v>
      </c>
      <c r="M22" s="118" t="s">
        <v>118</v>
      </c>
      <c r="N22" s="141">
        <f>AVERAGE(K22:L22)*$G22</f>
        <v>0</v>
      </c>
      <c r="P22" s="375">
        <f>SUMIF(D_SAV!$E$5:$E$4000,"&lt;2006",D_SAV!$AC$5:$AC$4000)</f>
        <v>0</v>
      </c>
      <c r="Q22" s="375">
        <f>SUMIF(D_SAV!$E$5:$E$4000,"&lt;2006",D_SAV!$AG$5:$AG$4000)</f>
        <v>0</v>
      </c>
      <c r="R22" s="118" t="s">
        <v>118</v>
      </c>
      <c r="S22" s="141">
        <f>AVERAGE(P22:Q22)*$G22</f>
        <v>0</v>
      </c>
    </row>
    <row r="23" spans="1:19" x14ac:dyDescent="0.25">
      <c r="A23" s="130"/>
      <c r="B23" s="142" t="s">
        <v>143</v>
      </c>
      <c r="C23" s="143" t="s">
        <v>144</v>
      </c>
      <c r="E23" s="144"/>
      <c r="F23" s="144"/>
      <c r="G23" s="144"/>
      <c r="H23" s="397">
        <f>SUM(H24:H27)</f>
        <v>0</v>
      </c>
      <c r="K23" s="145"/>
      <c r="L23" s="145"/>
      <c r="M23" s="136"/>
      <c r="N23" s="418">
        <f>SUM(N24:N27)</f>
        <v>0</v>
      </c>
      <c r="P23" s="145"/>
      <c r="Q23" s="145"/>
      <c r="R23" s="136"/>
      <c r="S23" s="374">
        <f>SUM(S24:S27)</f>
        <v>0</v>
      </c>
    </row>
    <row r="24" spans="1:19" x14ac:dyDescent="0.25">
      <c r="A24" s="130"/>
      <c r="B24" s="137" t="s">
        <v>145</v>
      </c>
      <c r="C24" s="138" t="s">
        <v>133</v>
      </c>
      <c r="E24" s="139">
        <f>[2]III_Bilanz_NB!H29</f>
        <v>0</v>
      </c>
      <c r="F24" s="139">
        <f>[2]III_Bilanz_NB!I29</f>
        <v>0</v>
      </c>
      <c r="G24" s="117">
        <f>$G$11</f>
        <v>0</v>
      </c>
      <c r="H24" s="152">
        <f>AVERAGE(E24:F24)*$G24</f>
        <v>0</v>
      </c>
      <c r="K24" s="406">
        <f>$E24</f>
        <v>0</v>
      </c>
      <c r="L24" s="406">
        <f>$F24</f>
        <v>0</v>
      </c>
      <c r="M24" s="118" t="s">
        <v>134</v>
      </c>
      <c r="N24" s="141">
        <f t="shared" ref="N24:N25" si="6">AVERAGE(K24:L24)*$G24</f>
        <v>0</v>
      </c>
      <c r="P24" s="375">
        <f>$E24</f>
        <v>0</v>
      </c>
      <c r="Q24" s="375">
        <f>$F24</f>
        <v>0</v>
      </c>
      <c r="R24" s="118" t="s">
        <v>134</v>
      </c>
      <c r="S24" s="141">
        <f t="shared" ref="S24:S25" si="7">AVERAGE(P24:Q24)*$G24</f>
        <v>0</v>
      </c>
    </row>
    <row r="25" spans="1:19" x14ac:dyDescent="0.25">
      <c r="A25" s="130"/>
      <c r="B25" s="137" t="s">
        <v>146</v>
      </c>
      <c r="C25" s="138" t="s">
        <v>136</v>
      </c>
      <c r="E25" s="139">
        <f>[2]III_Bilanz_NB!H30</f>
        <v>0</v>
      </c>
      <c r="F25" s="139">
        <f>[2]III_Bilanz_NB!I30</f>
        <v>0</v>
      </c>
      <c r="G25" s="117">
        <f t="shared" ref="G25:G27" si="8">$G$11</f>
        <v>0</v>
      </c>
      <c r="H25" s="152">
        <f t="shared" ref="H25:H27" si="9">AVERAGE(E25:F25)*$G25</f>
        <v>0</v>
      </c>
      <c r="K25" s="406">
        <v>0</v>
      </c>
      <c r="L25" s="406">
        <v>0</v>
      </c>
      <c r="M25" s="118" t="s">
        <v>137</v>
      </c>
      <c r="N25" s="141">
        <f t="shared" si="6"/>
        <v>0</v>
      </c>
      <c r="P25" s="375">
        <v>0</v>
      </c>
      <c r="Q25" s="375">
        <v>0</v>
      </c>
      <c r="R25" s="118" t="s">
        <v>137</v>
      </c>
      <c r="S25" s="141">
        <f t="shared" si="7"/>
        <v>0</v>
      </c>
    </row>
    <row r="26" spans="1:19" x14ac:dyDescent="0.25">
      <c r="A26" s="130"/>
      <c r="B26" s="137" t="s">
        <v>147</v>
      </c>
      <c r="C26" s="138" t="s">
        <v>139</v>
      </c>
      <c r="E26" s="139">
        <f>[2]III_Bilanz_NB!H31</f>
        <v>0</v>
      </c>
      <c r="F26" s="139">
        <f>[2]III_Bilanz_NB!I31</f>
        <v>0</v>
      </c>
      <c r="G26" s="117">
        <f t="shared" si="8"/>
        <v>0</v>
      </c>
      <c r="H26" s="152">
        <f t="shared" si="9"/>
        <v>0</v>
      </c>
      <c r="K26" s="407">
        <f>$E26</f>
        <v>0</v>
      </c>
      <c r="L26" s="406">
        <f>$F26</f>
        <v>0</v>
      </c>
      <c r="M26" s="118" t="s">
        <v>140</v>
      </c>
      <c r="N26" s="140">
        <f>L26*$G26</f>
        <v>0</v>
      </c>
      <c r="P26" s="376">
        <f>$E26</f>
        <v>0</v>
      </c>
      <c r="Q26" s="375">
        <f>$F26</f>
        <v>0</v>
      </c>
      <c r="R26" s="118" t="s">
        <v>140</v>
      </c>
      <c r="S26" s="140">
        <f>Q26*$G26</f>
        <v>0</v>
      </c>
    </row>
    <row r="27" spans="1:19" x14ac:dyDescent="0.25">
      <c r="A27" s="130"/>
      <c r="B27" s="137" t="s">
        <v>148</v>
      </c>
      <c r="C27" s="138" t="s">
        <v>149</v>
      </c>
      <c r="E27" s="139">
        <f>[2]III_Bilanz_NB!H32</f>
        <v>0</v>
      </c>
      <c r="F27" s="139">
        <f>[2]III_Bilanz_NB!I32</f>
        <v>0</v>
      </c>
      <c r="G27" s="117">
        <f t="shared" si="8"/>
        <v>0</v>
      </c>
      <c r="H27" s="152">
        <f t="shared" si="9"/>
        <v>0</v>
      </c>
      <c r="K27" s="406">
        <f>'[2]III_SAV-Ergebnis_NB'!$AK$26</f>
        <v>0</v>
      </c>
      <c r="L27" s="406">
        <f>'[2]III_SAV-Ergebnis_NB'!$AL$26</f>
        <v>0</v>
      </c>
      <c r="M27" s="118" t="s">
        <v>118</v>
      </c>
      <c r="N27" s="141">
        <f>AVERAGE(K27:L27)*$G27</f>
        <v>0</v>
      </c>
      <c r="P27" s="375">
        <f>D_SAV!$AH$4</f>
        <v>0</v>
      </c>
      <c r="Q27" s="375">
        <f>D_SAV!$AJ$4</f>
        <v>0</v>
      </c>
      <c r="R27" s="118" t="s">
        <v>118</v>
      </c>
      <c r="S27" s="141">
        <f>AVERAGE(P27:Q27)*$G27</f>
        <v>0</v>
      </c>
    </row>
    <row r="28" spans="1:19" x14ac:dyDescent="0.25">
      <c r="A28" s="130"/>
      <c r="B28" s="142" t="s">
        <v>150</v>
      </c>
      <c r="C28" s="143" t="s">
        <v>151</v>
      </c>
      <c r="E28" s="144" t="s">
        <v>152</v>
      </c>
      <c r="F28" s="144"/>
      <c r="G28" s="146">
        <f>IF(H35&lt;&gt;0,H28/H35,0)</f>
        <v>0</v>
      </c>
      <c r="H28" s="397">
        <f>SUM(H29:H34)</f>
        <v>0</v>
      </c>
      <c r="K28" s="147" t="s">
        <v>152</v>
      </c>
      <c r="L28" s="145"/>
      <c r="M28" s="148">
        <f>IF(N35&lt;&gt;0,N28/N35,0)</f>
        <v>0</v>
      </c>
      <c r="N28" s="418">
        <f>SUM(N29:N34)</f>
        <v>0</v>
      </c>
      <c r="P28" s="147" t="s">
        <v>152</v>
      </c>
      <c r="Q28" s="145"/>
      <c r="R28" s="148">
        <f>IF(S35&lt;&gt;0,S28/S35,0)</f>
        <v>0</v>
      </c>
      <c r="S28" s="374">
        <f>SUM(S29:S34)</f>
        <v>0</v>
      </c>
    </row>
    <row r="29" spans="1:19" x14ac:dyDescent="0.25">
      <c r="A29" s="130"/>
      <c r="B29" s="137" t="s">
        <v>153</v>
      </c>
      <c r="C29" s="138" t="s">
        <v>133</v>
      </c>
      <c r="E29" s="139">
        <f>[2]III_Bilanz_NB!H34</f>
        <v>0</v>
      </c>
      <c r="F29" s="139">
        <f>[2]III_Bilanz_NB!I34</f>
        <v>0</v>
      </c>
      <c r="G29" s="149"/>
      <c r="H29" s="152">
        <f>AVERAGE(E29:F29)</f>
        <v>0</v>
      </c>
      <c r="K29" s="406">
        <f>$E29</f>
        <v>0</v>
      </c>
      <c r="L29" s="406">
        <f>$F29</f>
        <v>0</v>
      </c>
      <c r="M29" s="118" t="s">
        <v>134</v>
      </c>
      <c r="N29" s="150">
        <f t="shared" ref="N29:N30" si="10">AVERAGE(K29,L29)</f>
        <v>0</v>
      </c>
      <c r="P29" s="375">
        <f>$E29</f>
        <v>0</v>
      </c>
      <c r="Q29" s="375">
        <f>$F29</f>
        <v>0</v>
      </c>
      <c r="R29" s="118" t="s">
        <v>134</v>
      </c>
      <c r="S29" s="150">
        <f>AVERAGE(P29,Q29)</f>
        <v>0</v>
      </c>
    </row>
    <row r="30" spans="1:19" x14ac:dyDescent="0.25">
      <c r="A30" s="130"/>
      <c r="B30" s="137" t="s">
        <v>154</v>
      </c>
      <c r="C30" s="138" t="s">
        <v>136</v>
      </c>
      <c r="E30" s="139">
        <f>[2]III_Bilanz_NB!H35</f>
        <v>0</v>
      </c>
      <c r="F30" s="139">
        <f>[2]III_Bilanz_NB!I35</f>
        <v>0</v>
      </c>
      <c r="G30" s="151"/>
      <c r="H30" s="152">
        <f t="shared" ref="H30:H32" si="11">AVERAGE(E30:F30)</f>
        <v>0</v>
      </c>
      <c r="K30" s="406">
        <v>0</v>
      </c>
      <c r="L30" s="406">
        <v>0</v>
      </c>
      <c r="M30" s="118" t="s">
        <v>137</v>
      </c>
      <c r="N30" s="150">
        <f t="shared" si="10"/>
        <v>0</v>
      </c>
      <c r="P30" s="375">
        <v>0</v>
      </c>
      <c r="Q30" s="375">
        <v>0</v>
      </c>
      <c r="R30" s="118" t="s">
        <v>137</v>
      </c>
      <c r="S30" s="150">
        <f>AVERAGE(P30,Q30)</f>
        <v>0</v>
      </c>
    </row>
    <row r="31" spans="1:19" x14ac:dyDescent="0.25">
      <c r="A31" s="130"/>
      <c r="B31" s="137" t="s">
        <v>155</v>
      </c>
      <c r="C31" s="138" t="s">
        <v>139</v>
      </c>
      <c r="E31" s="139">
        <f>[2]III_Bilanz_NB!H36</f>
        <v>0</v>
      </c>
      <c r="F31" s="139">
        <f>[2]III_Bilanz_NB!I36</f>
        <v>0</v>
      </c>
      <c r="G31" s="151"/>
      <c r="H31" s="152">
        <f t="shared" si="11"/>
        <v>0</v>
      </c>
      <c r="K31" s="407">
        <f>$E31</f>
        <v>0</v>
      </c>
      <c r="L31" s="406">
        <f>$F31</f>
        <v>0</v>
      </c>
      <c r="M31" s="118" t="s">
        <v>140</v>
      </c>
      <c r="N31" s="140">
        <f>L31</f>
        <v>0</v>
      </c>
      <c r="P31" s="376">
        <f>$E31</f>
        <v>0</v>
      </c>
      <c r="Q31" s="375">
        <f>$F31</f>
        <v>0</v>
      </c>
      <c r="R31" s="118" t="s">
        <v>140</v>
      </c>
      <c r="S31" s="140">
        <f>Q31</f>
        <v>0</v>
      </c>
    </row>
    <row r="32" spans="1:19" x14ac:dyDescent="0.25">
      <c r="A32" s="130"/>
      <c r="B32" s="137" t="s">
        <v>156</v>
      </c>
      <c r="C32" s="138" t="s">
        <v>157</v>
      </c>
      <c r="E32" s="139">
        <f>[2]III_Bilanz_NB!H37</f>
        <v>0</v>
      </c>
      <c r="F32" s="139">
        <f>[2]III_Bilanz_NB!I37</f>
        <v>0</v>
      </c>
      <c r="G32" s="151"/>
      <c r="H32" s="152">
        <f t="shared" si="11"/>
        <v>0</v>
      </c>
      <c r="K32" s="406">
        <f>'[2]III_SAV-Ergebnis_NB'!$R$25</f>
        <v>0</v>
      </c>
      <c r="L32" s="406">
        <f>'[2]III_SAV-Ergebnis_NB'!$S$25</f>
        <v>0</v>
      </c>
      <c r="M32" s="118" t="s">
        <v>118</v>
      </c>
      <c r="N32" s="150">
        <f>AVERAGE(K32:L32)</f>
        <v>0</v>
      </c>
      <c r="P32" s="375">
        <f>D_SAV!$AC$4-P22</f>
        <v>0</v>
      </c>
      <c r="Q32" s="375">
        <f>D_SAV!$AG$4-Q22</f>
        <v>0</v>
      </c>
      <c r="R32" s="118" t="s">
        <v>118</v>
      </c>
      <c r="S32" s="150">
        <f>AVERAGE(P32:Q32)</f>
        <v>0</v>
      </c>
    </row>
    <row r="33" spans="1:19" x14ac:dyDescent="0.25">
      <c r="A33" s="130"/>
      <c r="B33" s="137"/>
      <c r="C33" s="138"/>
      <c r="E33" s="139"/>
      <c r="F33" s="139"/>
      <c r="G33" s="151"/>
      <c r="H33" s="152"/>
      <c r="K33" s="404"/>
      <c r="L33" s="404"/>
      <c r="M33" s="118"/>
      <c r="N33" s="150"/>
      <c r="P33" s="365"/>
      <c r="Q33" s="365"/>
      <c r="R33" s="118"/>
      <c r="S33" s="150"/>
    </row>
    <row r="34" spans="1:19" ht="15.75" thickBot="1" x14ac:dyDescent="0.3">
      <c r="A34" s="130"/>
      <c r="B34" s="137"/>
      <c r="C34" s="153"/>
      <c r="E34" s="139"/>
      <c r="F34" s="154"/>
      <c r="G34" s="155"/>
      <c r="H34" s="156"/>
      <c r="K34" s="406"/>
      <c r="L34" s="406"/>
      <c r="M34" s="118"/>
      <c r="N34" s="141"/>
      <c r="P34" s="375"/>
      <c r="Q34" s="375"/>
      <c r="R34" s="118"/>
      <c r="S34" s="141"/>
    </row>
    <row r="35" spans="1:19" s="157" customFormat="1" ht="15.75" thickBot="1" x14ac:dyDescent="0.3">
      <c r="B35" s="158" t="s">
        <v>158</v>
      </c>
      <c r="C35" s="121" t="s">
        <v>159</v>
      </c>
      <c r="D35" s="159"/>
      <c r="E35" s="160"/>
      <c r="F35" s="160"/>
      <c r="G35" s="160"/>
      <c r="H35" s="161">
        <f>H18+H23+H28</f>
        <v>0</v>
      </c>
      <c r="K35" s="162"/>
      <c r="L35" s="162"/>
      <c r="M35" s="162"/>
      <c r="N35" s="408">
        <f>N18+N23+N28</f>
        <v>0</v>
      </c>
      <c r="P35" s="162"/>
      <c r="Q35" s="162"/>
      <c r="R35" s="162"/>
      <c r="S35" s="377">
        <f>S18+S23+S28</f>
        <v>0</v>
      </c>
    </row>
    <row r="36" spans="1:19" ht="15.75" thickBot="1" x14ac:dyDescent="0.3">
      <c r="B36" s="163"/>
      <c r="C36" s="122"/>
      <c r="D36" s="122"/>
      <c r="E36" s="122"/>
      <c r="F36" s="122"/>
      <c r="G36" s="122"/>
      <c r="H36" s="122"/>
      <c r="K36" s="122"/>
      <c r="L36" s="122"/>
      <c r="M36" s="122"/>
      <c r="N36" s="409">
        <f>IF($H35&lt;&gt;0,N35/$H35,0)</f>
        <v>0</v>
      </c>
      <c r="O36" s="122"/>
      <c r="P36" s="122"/>
      <c r="Q36" s="122"/>
      <c r="R36" s="122"/>
      <c r="S36" s="378">
        <f>IF($H35&lt;&gt;0,S35/$H35,0)</f>
        <v>0</v>
      </c>
    </row>
    <row r="37" spans="1:19" ht="5.0999999999999996" customHeight="1" thickBot="1" x14ac:dyDescent="0.3"/>
    <row r="38" spans="1:19" ht="15.75" thickBot="1" x14ac:dyDescent="0.3">
      <c r="A38" s="130"/>
      <c r="B38" s="126" t="s">
        <v>160</v>
      </c>
      <c r="C38" s="103" t="s">
        <v>161</v>
      </c>
      <c r="D38" s="104"/>
      <c r="E38" s="104"/>
      <c r="F38" s="104"/>
      <c r="G38" s="104"/>
      <c r="H38" s="104"/>
      <c r="K38" s="426"/>
      <c r="L38" s="426"/>
      <c r="M38" s="426"/>
      <c r="N38" s="426"/>
      <c r="O38" s="105"/>
      <c r="P38" s="379"/>
      <c r="Q38" s="379"/>
      <c r="R38" s="379"/>
      <c r="S38" s="379"/>
    </row>
    <row r="39" spans="1:19" ht="15.75" thickBot="1" x14ac:dyDescent="0.3">
      <c r="A39" s="130"/>
      <c r="B39" s="164"/>
      <c r="C39" s="165" t="s">
        <v>162</v>
      </c>
      <c r="D39" s="123"/>
      <c r="E39" s="123"/>
      <c r="F39" s="123"/>
      <c r="G39" s="123"/>
      <c r="H39" s="166">
        <f>H40+H41+H42+H43+H44</f>
        <v>0</v>
      </c>
      <c r="K39" s="123"/>
      <c r="L39" s="123"/>
      <c r="M39" s="410">
        <f>IF($H39&lt;&gt;0,N39/$H39,0)</f>
        <v>0</v>
      </c>
      <c r="N39" s="419">
        <f>N40+N41+N42+N43+N44</f>
        <v>0</v>
      </c>
      <c r="P39" s="123"/>
      <c r="Q39" s="123"/>
      <c r="R39" s="366">
        <f>IF($H39&lt;&gt;0,S39/$H39,0)</f>
        <v>0</v>
      </c>
      <c r="S39" s="387">
        <f>S40+S41+S42+S43+S44</f>
        <v>0</v>
      </c>
    </row>
    <row r="40" spans="1:19" ht="15.75" thickBot="1" x14ac:dyDescent="0.3">
      <c r="A40" s="130"/>
      <c r="B40" s="167" t="s">
        <v>158</v>
      </c>
      <c r="C40" s="168" t="s">
        <v>163</v>
      </c>
      <c r="D40" s="123"/>
      <c r="E40" s="123"/>
      <c r="F40" s="123"/>
      <c r="G40" s="123"/>
      <c r="H40" s="169">
        <f>H35</f>
        <v>0</v>
      </c>
      <c r="K40" s="123"/>
      <c r="L40" s="123"/>
      <c r="M40" s="123"/>
      <c r="N40" s="170">
        <f>N35</f>
        <v>0</v>
      </c>
      <c r="P40" s="123"/>
      <c r="Q40" s="123"/>
      <c r="R40" s="123"/>
      <c r="S40" s="170">
        <f>S35</f>
        <v>0</v>
      </c>
    </row>
    <row r="41" spans="1:19" x14ac:dyDescent="0.25">
      <c r="A41" s="130"/>
      <c r="B41" s="171" t="s">
        <v>164</v>
      </c>
      <c r="C41" s="172" t="s">
        <v>165</v>
      </c>
      <c r="D41" s="105"/>
      <c r="E41" s="139">
        <f>[2]III_Bilanz_NB!H48</f>
        <v>0</v>
      </c>
      <c r="F41" s="139">
        <f>[2]III_Bilanz_NB!I48</f>
        <v>0</v>
      </c>
      <c r="G41" s="105"/>
      <c r="H41" s="173">
        <f t="shared" ref="H41:H44" si="12">AVERAGE(E41,F41)</f>
        <v>0</v>
      </c>
      <c r="K41" s="105"/>
      <c r="L41" s="105"/>
      <c r="M41" s="174">
        <f>N$36</f>
        <v>0</v>
      </c>
      <c r="N41" s="175">
        <f>$H41*M41</f>
        <v>0</v>
      </c>
      <c r="P41" s="105"/>
      <c r="Q41" s="105"/>
      <c r="R41" s="174">
        <f>S$36</f>
        <v>0</v>
      </c>
      <c r="S41" s="175">
        <f>$H41*R41</f>
        <v>0</v>
      </c>
    </row>
    <row r="42" spans="1:19" x14ac:dyDescent="0.25">
      <c r="A42" s="130"/>
      <c r="B42" s="137" t="s">
        <v>124</v>
      </c>
      <c r="C42" s="138" t="s">
        <v>166</v>
      </c>
      <c r="E42" s="139">
        <f>[2]III_Bilanz_NB!H55</f>
        <v>0</v>
      </c>
      <c r="F42" s="139">
        <f>[2]III_Bilanz_NB!I55</f>
        <v>0</v>
      </c>
      <c r="H42" s="173">
        <f t="shared" si="12"/>
        <v>0</v>
      </c>
      <c r="M42" s="176">
        <f t="shared" ref="M42:M44" si="13">N$36</f>
        <v>0</v>
      </c>
      <c r="N42" s="177">
        <f>$H42*M42</f>
        <v>0</v>
      </c>
      <c r="R42" s="176">
        <f t="shared" ref="R42:R44" si="14">S$36</f>
        <v>0</v>
      </c>
      <c r="S42" s="177">
        <f>$H42*R42</f>
        <v>0</v>
      </c>
    </row>
    <row r="43" spans="1:19" x14ac:dyDescent="0.25">
      <c r="A43" s="130"/>
      <c r="B43" s="137" t="s">
        <v>167</v>
      </c>
      <c r="C43" s="138" t="s">
        <v>168</v>
      </c>
      <c r="E43" s="139">
        <f>[2]III_Bilanz_NB!H69</f>
        <v>0</v>
      </c>
      <c r="F43" s="139">
        <f>[2]III_Bilanz_NB!I69</f>
        <v>0</v>
      </c>
      <c r="H43" s="173">
        <f t="shared" si="12"/>
        <v>0</v>
      </c>
      <c r="M43" s="176">
        <f t="shared" si="13"/>
        <v>0</v>
      </c>
      <c r="N43" s="177">
        <f>$H43*M43</f>
        <v>0</v>
      </c>
      <c r="R43" s="176">
        <f t="shared" si="14"/>
        <v>0</v>
      </c>
      <c r="S43" s="177">
        <f>$H43*R43</f>
        <v>0</v>
      </c>
    </row>
    <row r="44" spans="1:19" ht="15.75" thickBot="1" x14ac:dyDescent="0.3">
      <c r="A44" s="130"/>
      <c r="B44" s="178" t="s">
        <v>169</v>
      </c>
      <c r="C44" s="179" t="s">
        <v>170</v>
      </c>
      <c r="D44" s="122"/>
      <c r="E44" s="154">
        <f>[2]III_Bilanz_NB!H70</f>
        <v>0</v>
      </c>
      <c r="F44" s="154">
        <f>[2]III_Bilanz_NB!I70</f>
        <v>0</v>
      </c>
      <c r="G44" s="122"/>
      <c r="H44" s="180">
        <f t="shared" si="12"/>
        <v>0</v>
      </c>
      <c r="I44" s="394"/>
      <c r="K44" s="122"/>
      <c r="L44" s="122"/>
      <c r="M44" s="181">
        <f t="shared" si="13"/>
        <v>0</v>
      </c>
      <c r="N44" s="182">
        <f>$H44*M44</f>
        <v>0</v>
      </c>
      <c r="O44" s="122"/>
      <c r="P44" s="122"/>
      <c r="Q44" s="122"/>
      <c r="R44" s="181">
        <f t="shared" si="14"/>
        <v>0</v>
      </c>
      <c r="S44" s="182">
        <f>$H44*R44</f>
        <v>0</v>
      </c>
    </row>
    <row r="45" spans="1:19" ht="5.0999999999999996" customHeight="1" x14ac:dyDescent="0.25"/>
    <row r="46" spans="1:19" ht="5.0999999999999996" customHeight="1" thickBot="1" x14ac:dyDescent="0.3"/>
    <row r="47" spans="1:19" ht="15.75" thickBot="1" x14ac:dyDescent="0.3">
      <c r="B47" s="126" t="s">
        <v>171</v>
      </c>
      <c r="C47" s="103" t="s">
        <v>172</v>
      </c>
      <c r="D47" s="104"/>
      <c r="E47" s="104"/>
      <c r="F47" s="104"/>
      <c r="G47" s="104"/>
      <c r="H47" s="104"/>
      <c r="K47" s="427"/>
      <c r="L47" s="427"/>
      <c r="M47" s="428"/>
      <c r="N47" s="427"/>
      <c r="O47" s="105"/>
      <c r="P47" s="380"/>
      <c r="Q47" s="380"/>
      <c r="R47" s="381"/>
      <c r="S47" s="380"/>
    </row>
    <row r="48" spans="1:19" ht="15.75" thickBot="1" x14ac:dyDescent="0.3">
      <c r="B48" s="183"/>
      <c r="C48" s="184" t="s">
        <v>173</v>
      </c>
      <c r="D48" s="105"/>
      <c r="E48" s="105"/>
      <c r="F48" s="105"/>
      <c r="G48" s="105"/>
      <c r="H48" s="185">
        <f>SUM(H49:H58)</f>
        <v>0</v>
      </c>
      <c r="K48" s="105"/>
      <c r="L48" s="105"/>
      <c r="M48" s="105"/>
      <c r="N48" s="420">
        <f>SUM(N49:N58)</f>
        <v>0</v>
      </c>
      <c r="P48" s="105"/>
      <c r="Q48" s="105"/>
      <c r="R48" s="105"/>
      <c r="S48" s="386">
        <f>SUM(S49:S58)</f>
        <v>0</v>
      </c>
    </row>
    <row r="49" spans="1:19" x14ac:dyDescent="0.25">
      <c r="B49" s="186"/>
      <c r="C49" s="187"/>
      <c r="H49" s="173"/>
      <c r="M49" s="188"/>
      <c r="N49" s="189"/>
      <c r="R49" s="188"/>
      <c r="S49" s="189"/>
    </row>
    <row r="50" spans="1:19" x14ac:dyDescent="0.25">
      <c r="B50" s="186"/>
      <c r="C50" s="187"/>
      <c r="H50" s="173"/>
      <c r="M50" s="188"/>
      <c r="N50" s="189"/>
      <c r="R50" s="188"/>
      <c r="S50" s="189"/>
    </row>
    <row r="51" spans="1:19" ht="15.75" thickBot="1" x14ac:dyDescent="0.3">
      <c r="A51" s="130"/>
      <c r="B51" s="178" t="s">
        <v>174</v>
      </c>
      <c r="C51" s="190" t="s">
        <v>175</v>
      </c>
      <c r="D51" s="122"/>
      <c r="E51" s="154">
        <f>[2]III_BKZ_NB!N12</f>
        <v>0</v>
      </c>
      <c r="F51" s="154">
        <f>[2]III_BKZ_NB!O12</f>
        <v>0</v>
      </c>
      <c r="G51" s="122"/>
      <c r="H51" s="180">
        <f>AVERAGE(E51,F51)</f>
        <v>0</v>
      </c>
      <c r="K51" s="411">
        <f>[2]III_BKZ_NB!$T$12</f>
        <v>0</v>
      </c>
      <c r="L51" s="411">
        <f>[2]III_BKZ_NB!$U$12</f>
        <v>0</v>
      </c>
      <c r="M51" s="191" t="s">
        <v>176</v>
      </c>
      <c r="N51" s="192">
        <f>AVERAGE(K51,L51)</f>
        <v>0</v>
      </c>
      <c r="O51" s="122"/>
      <c r="P51" s="367">
        <f>[2]III_BKZ_NB!$T$12</f>
        <v>0</v>
      </c>
      <c r="Q51" s="367">
        <f>[2]III_BKZ_NB!$U$12</f>
        <v>0</v>
      </c>
      <c r="R51" s="191" t="s">
        <v>176</v>
      </c>
      <c r="S51" s="192">
        <f>AVERAGE(P51,Q51)</f>
        <v>0</v>
      </c>
    </row>
    <row r="52" spans="1:19" x14ac:dyDescent="0.25">
      <c r="B52" s="186" t="s">
        <v>177</v>
      </c>
      <c r="C52" s="187" t="s">
        <v>178</v>
      </c>
      <c r="E52" s="193">
        <f>[2]III_Bilanz_NB!H85</f>
        <v>0</v>
      </c>
      <c r="F52" s="193">
        <f>[2]III_Bilanz_NB!I85</f>
        <v>0</v>
      </c>
      <c r="H52" s="173">
        <f t="shared" ref="H52:H58" si="15">AVERAGE(E52,F52)</f>
        <v>0</v>
      </c>
      <c r="M52" s="188">
        <f>M$39</f>
        <v>0</v>
      </c>
      <c r="N52" s="189">
        <f>$H52*M52</f>
        <v>0</v>
      </c>
      <c r="R52" s="188">
        <f>R$39</f>
        <v>0</v>
      </c>
      <c r="S52" s="189">
        <f>$H52*R52</f>
        <v>0</v>
      </c>
    </row>
    <row r="53" spans="1:19" x14ac:dyDescent="0.25">
      <c r="B53" s="186" t="s">
        <v>179</v>
      </c>
      <c r="C53" s="187" t="s">
        <v>180</v>
      </c>
      <c r="E53" s="139">
        <f>[2]III_Bilanz_NB!H86</f>
        <v>0</v>
      </c>
      <c r="F53" s="139">
        <f>[2]III_Bilanz_NB!I86</f>
        <v>0</v>
      </c>
      <c r="H53" s="173">
        <f t="shared" si="15"/>
        <v>0</v>
      </c>
      <c r="M53" s="188">
        <f>M$39</f>
        <v>0</v>
      </c>
      <c r="N53" s="189">
        <f>$H53*M53</f>
        <v>0</v>
      </c>
      <c r="R53" s="188">
        <f>R$39</f>
        <v>0</v>
      </c>
      <c r="S53" s="189">
        <f>$H53*R53</f>
        <v>0</v>
      </c>
    </row>
    <row r="54" spans="1:19" x14ac:dyDescent="0.25">
      <c r="B54" s="186" t="s">
        <v>181</v>
      </c>
      <c r="C54" s="187" t="s">
        <v>182</v>
      </c>
      <c r="E54" s="139">
        <f>[2]III_Bilanz_NB!H87</f>
        <v>0</v>
      </c>
      <c r="F54" s="139">
        <f>[2]III_Bilanz_NB!I87</f>
        <v>0</v>
      </c>
      <c r="H54" s="173">
        <f t="shared" si="15"/>
        <v>0</v>
      </c>
      <c r="M54" s="188">
        <f>M$39</f>
        <v>0</v>
      </c>
      <c r="N54" s="189">
        <f>$H54*M54</f>
        <v>0</v>
      </c>
      <c r="R54" s="188">
        <f>R$39</f>
        <v>0</v>
      </c>
      <c r="S54" s="189">
        <f>$H54*R54</f>
        <v>0</v>
      </c>
    </row>
    <row r="55" spans="1:19" x14ac:dyDescent="0.25">
      <c r="B55" s="186" t="s">
        <v>183</v>
      </c>
      <c r="C55" s="187" t="s">
        <v>184</v>
      </c>
      <c r="E55" s="139">
        <f>[2]III_Bilanz_NB!H91</f>
        <v>0</v>
      </c>
      <c r="F55" s="139">
        <f>[2]III_Bilanz_NB!I91</f>
        <v>0</v>
      </c>
      <c r="H55" s="173">
        <f t="shared" si="15"/>
        <v>0</v>
      </c>
      <c r="M55" s="188">
        <f>M$39</f>
        <v>0</v>
      </c>
      <c r="N55" s="189">
        <f>$H55*M55</f>
        <v>0</v>
      </c>
      <c r="R55" s="188">
        <f>R$39</f>
        <v>0</v>
      </c>
      <c r="S55" s="189">
        <f>$H55*R55</f>
        <v>0</v>
      </c>
    </row>
    <row r="56" spans="1:19" x14ac:dyDescent="0.25">
      <c r="B56" s="186" t="s">
        <v>185</v>
      </c>
      <c r="C56" s="187" t="s">
        <v>186</v>
      </c>
      <c r="E56" s="139">
        <f>[2]III_Bilanz_NB!H100</f>
        <v>0</v>
      </c>
      <c r="F56" s="139">
        <f>[2]III_Bilanz_NB!I100</f>
        <v>0</v>
      </c>
      <c r="H56" s="173">
        <f t="shared" si="15"/>
        <v>0</v>
      </c>
      <c r="M56" s="188">
        <f t="shared" ref="M56" si="16">M$39</f>
        <v>0</v>
      </c>
      <c r="N56" s="189">
        <f t="shared" ref="N56" si="17">$H56*M56</f>
        <v>0</v>
      </c>
      <c r="R56" s="188">
        <f t="shared" ref="R56" si="18">R$39</f>
        <v>0</v>
      </c>
      <c r="S56" s="189">
        <f t="shared" ref="S56" si="19">$H56*R56</f>
        <v>0</v>
      </c>
    </row>
    <row r="57" spans="1:19" x14ac:dyDescent="0.25">
      <c r="B57" s="186" t="s">
        <v>187</v>
      </c>
      <c r="C57" s="187" t="s">
        <v>188</v>
      </c>
      <c r="E57" s="139">
        <f>[2]III_Bilanz_NB!H101</f>
        <v>0</v>
      </c>
      <c r="F57" s="139">
        <f>[2]III_Bilanz_NB!I101</f>
        <v>0</v>
      </c>
      <c r="H57" s="173">
        <f t="shared" si="15"/>
        <v>0</v>
      </c>
      <c r="M57" s="188">
        <f>M$39</f>
        <v>0</v>
      </c>
      <c r="N57" s="189">
        <f>$H57*M57</f>
        <v>0</v>
      </c>
      <c r="R57" s="188">
        <f>R$39</f>
        <v>0</v>
      </c>
      <c r="S57" s="189">
        <f>$H57*R57</f>
        <v>0</v>
      </c>
    </row>
    <row r="58" spans="1:19" ht="15.75" thickBot="1" x14ac:dyDescent="0.3">
      <c r="B58" s="194" t="s">
        <v>189</v>
      </c>
      <c r="C58" s="195" t="s">
        <v>190</v>
      </c>
      <c r="D58" s="122"/>
      <c r="E58" s="154">
        <f>[2]III_Bilanz_NB!H102</f>
        <v>0</v>
      </c>
      <c r="F58" s="154">
        <f>[2]III_Bilanz_NB!I102</f>
        <v>0</v>
      </c>
      <c r="G58" s="122"/>
      <c r="H58" s="180">
        <f t="shared" si="15"/>
        <v>0</v>
      </c>
      <c r="K58" s="122"/>
      <c r="L58" s="122"/>
      <c r="M58" s="196">
        <f>M$39</f>
        <v>0</v>
      </c>
      <c r="N58" s="197">
        <f>$H58*M58</f>
        <v>0</v>
      </c>
      <c r="O58" s="122"/>
      <c r="P58" s="122"/>
      <c r="Q58" s="122"/>
      <c r="R58" s="196">
        <f>R$39</f>
        <v>0</v>
      </c>
      <c r="S58" s="197">
        <f>$H58*R58</f>
        <v>0</v>
      </c>
    </row>
    <row r="59" spans="1:19" ht="5.0999999999999996" customHeight="1" x14ac:dyDescent="0.25">
      <c r="N59" s="198"/>
      <c r="S59" s="198"/>
    </row>
    <row r="60" spans="1:19" ht="5.0999999999999996" customHeight="1" thickBot="1" x14ac:dyDescent="0.3"/>
    <row r="61" spans="1:19" ht="15.75" thickBot="1" x14ac:dyDescent="0.3">
      <c r="B61" s="126" t="s">
        <v>191</v>
      </c>
      <c r="C61" s="103" t="s">
        <v>192</v>
      </c>
      <c r="D61" s="104"/>
      <c r="E61" s="104"/>
      <c r="F61" s="104"/>
      <c r="G61" s="104"/>
      <c r="H61" s="104"/>
      <c r="K61" s="426"/>
      <c r="L61" s="426"/>
      <c r="M61" s="426"/>
      <c r="N61" s="426"/>
      <c r="O61" s="105"/>
      <c r="P61" s="379"/>
      <c r="Q61" s="379"/>
      <c r="R61" s="379"/>
      <c r="S61" s="379"/>
    </row>
    <row r="62" spans="1:19" ht="15.75" thickBot="1" x14ac:dyDescent="0.3">
      <c r="B62" s="199"/>
      <c r="C62" s="200" t="s">
        <v>193</v>
      </c>
      <c r="D62" s="105"/>
      <c r="E62" s="105"/>
      <c r="F62" s="105"/>
      <c r="G62" s="105"/>
      <c r="H62" s="201">
        <f>H39-H48</f>
        <v>0</v>
      </c>
      <c r="K62" s="105"/>
      <c r="L62" s="105"/>
      <c r="M62" s="105"/>
      <c r="N62" s="412">
        <f>N39-N48</f>
        <v>0</v>
      </c>
      <c r="P62" s="105"/>
      <c r="Q62" s="105"/>
      <c r="R62" s="105"/>
      <c r="S62" s="368">
        <f>S39-S48</f>
        <v>0</v>
      </c>
    </row>
    <row r="63" spans="1:19" x14ac:dyDescent="0.25">
      <c r="B63" s="199"/>
      <c r="C63" s="105" t="s">
        <v>194</v>
      </c>
      <c r="D63" s="105"/>
      <c r="E63" s="105"/>
      <c r="F63" s="105"/>
      <c r="G63" s="105"/>
      <c r="H63" s="202">
        <f>'[2]III_EK-Verz._NB'!I56</f>
        <v>0</v>
      </c>
      <c r="K63" s="105"/>
      <c r="L63" s="105"/>
      <c r="M63" s="105"/>
      <c r="N63" s="203">
        <f>IF(N39&lt;&gt;0,N62/N39,0)</f>
        <v>0</v>
      </c>
      <c r="P63" s="105"/>
      <c r="Q63" s="105"/>
      <c r="R63" s="105"/>
      <c r="S63" s="203">
        <f>IF(S39&lt;&gt;0,S62/S39,0)</f>
        <v>0</v>
      </c>
    </row>
    <row r="64" spans="1:19" ht="15.75" thickBot="1" x14ac:dyDescent="0.25">
      <c r="B64" s="199"/>
      <c r="C64" s="122" t="s">
        <v>195</v>
      </c>
      <c r="D64" s="122"/>
      <c r="E64" s="122"/>
      <c r="F64" s="204" t="s">
        <v>196</v>
      </c>
      <c r="G64" s="122"/>
      <c r="H64" s="205">
        <f>'[2]III_EK-Verz._NB'!I57</f>
        <v>0</v>
      </c>
      <c r="K64" s="122"/>
      <c r="L64" s="204" t="s">
        <v>196</v>
      </c>
      <c r="M64" s="122"/>
      <c r="N64" s="205">
        <f>MIN(0.4,MAX(0,N63))</f>
        <v>0</v>
      </c>
      <c r="P64" s="122"/>
      <c r="Q64" s="204" t="s">
        <v>196</v>
      </c>
      <c r="R64" s="122"/>
      <c r="S64" s="205">
        <f>MIN(0.4,MAX(0,S63))</f>
        <v>0</v>
      </c>
    </row>
    <row r="65" spans="2:19" x14ac:dyDescent="0.25">
      <c r="B65" s="199"/>
      <c r="C65" s="83" t="s">
        <v>197</v>
      </c>
      <c r="E65" s="83" t="s">
        <v>198</v>
      </c>
      <c r="H65" s="206">
        <f>G28</f>
        <v>0</v>
      </c>
      <c r="K65" s="83" t="s">
        <v>198</v>
      </c>
      <c r="N65" s="206">
        <f>M28</f>
        <v>0</v>
      </c>
      <c r="P65" s="83" t="s">
        <v>198</v>
      </c>
      <c r="S65" s="206">
        <f>R28</f>
        <v>0</v>
      </c>
    </row>
    <row r="66" spans="2:19" ht="15.75" thickBot="1" x14ac:dyDescent="0.3">
      <c r="B66" s="163"/>
      <c r="C66" s="122" t="s">
        <v>199</v>
      </c>
      <c r="D66" s="122"/>
      <c r="E66" s="122" t="s">
        <v>198</v>
      </c>
      <c r="F66" s="122"/>
      <c r="G66" s="122"/>
      <c r="H66" s="205">
        <f>1-H65</f>
        <v>1</v>
      </c>
      <c r="K66" s="122" t="s">
        <v>198</v>
      </c>
      <c r="L66" s="122"/>
      <c r="M66" s="122"/>
      <c r="N66" s="205">
        <f>1-N65</f>
        <v>1</v>
      </c>
      <c r="O66" s="122"/>
      <c r="P66" s="122" t="s">
        <v>198</v>
      </c>
      <c r="Q66" s="122"/>
      <c r="R66" s="122"/>
      <c r="S66" s="205">
        <f>1-S65</f>
        <v>1</v>
      </c>
    </row>
    <row r="67" spans="2:19" ht="5.0999999999999996" customHeight="1" x14ac:dyDescent="0.25"/>
    <row r="68" spans="2:19" ht="5.0999999999999996" customHeight="1" thickBot="1" x14ac:dyDescent="0.3"/>
    <row r="69" spans="2:19" ht="15.75" thickBot="1" x14ac:dyDescent="0.3">
      <c r="B69" s="126" t="s">
        <v>200</v>
      </c>
      <c r="C69" s="103" t="s">
        <v>201</v>
      </c>
      <c r="D69" s="104"/>
      <c r="E69" s="104"/>
      <c r="F69" s="104"/>
      <c r="G69" s="104"/>
      <c r="H69" s="104"/>
      <c r="K69" s="426"/>
      <c r="L69" s="426"/>
      <c r="M69" s="426"/>
      <c r="N69" s="426"/>
      <c r="O69" s="105"/>
      <c r="P69" s="379"/>
      <c r="Q69" s="379"/>
      <c r="R69" s="379"/>
      <c r="S69" s="379"/>
    </row>
    <row r="70" spans="2:19" x14ac:dyDescent="0.25">
      <c r="B70" s="199"/>
      <c r="C70" s="105" t="s">
        <v>202</v>
      </c>
      <c r="D70" s="105"/>
      <c r="E70" s="105"/>
      <c r="F70" s="105"/>
      <c r="G70" s="105"/>
      <c r="H70" s="391">
        <f>'[2]III_EK-Verz._NB'!$F$62</f>
        <v>5.0700000000000002E-2</v>
      </c>
      <c r="N70" s="388">
        <f>$H70</f>
        <v>5.0700000000000002E-2</v>
      </c>
      <c r="S70" s="388">
        <f>$H70</f>
        <v>5.0700000000000002E-2</v>
      </c>
    </row>
    <row r="71" spans="2:19" x14ac:dyDescent="0.25">
      <c r="B71" s="199"/>
      <c r="C71" s="83" t="s">
        <v>203</v>
      </c>
      <c r="H71" s="392">
        <f>'[2]III_EK-Verz._NB'!$F$63</f>
        <v>3.5099999999999999E-2</v>
      </c>
      <c r="N71" s="389">
        <f t="shared" ref="N71:N72" si="20">$H71</f>
        <v>3.5099999999999999E-2</v>
      </c>
      <c r="S71" s="389">
        <f t="shared" ref="S71:S72" si="21">$H71</f>
        <v>3.5099999999999999E-2</v>
      </c>
    </row>
    <row r="72" spans="2:19" ht="15.75" thickBot="1" x14ac:dyDescent="0.3">
      <c r="B72" s="163"/>
      <c r="C72" s="122" t="s">
        <v>204</v>
      </c>
      <c r="D72" s="122"/>
      <c r="E72" s="122"/>
      <c r="F72" s="122"/>
      <c r="G72" s="122"/>
      <c r="H72" s="393">
        <f>'[2]III_EK-Verz._NB'!$F$64</f>
        <v>2.0299999999999999E-2</v>
      </c>
      <c r="K72" s="122"/>
      <c r="L72" s="122"/>
      <c r="M72" s="122"/>
      <c r="N72" s="390">
        <f t="shared" si="20"/>
        <v>2.0299999999999999E-2</v>
      </c>
      <c r="O72" s="122"/>
      <c r="P72" s="122"/>
      <c r="Q72" s="122"/>
      <c r="R72" s="122"/>
      <c r="S72" s="390">
        <f t="shared" si="21"/>
        <v>2.0299999999999999E-2</v>
      </c>
    </row>
    <row r="73" spans="2:19" ht="5.0999999999999996" customHeight="1" thickBot="1" x14ac:dyDescent="0.3"/>
    <row r="74" spans="2:19" ht="15.75" thickBot="1" x14ac:dyDescent="0.3">
      <c r="B74" s="207" t="s">
        <v>205</v>
      </c>
      <c r="C74" s="103" t="s">
        <v>206</v>
      </c>
      <c r="D74" s="104"/>
      <c r="E74" s="104"/>
      <c r="F74" s="104"/>
      <c r="G74" s="104"/>
      <c r="H74" s="104"/>
      <c r="K74" s="426"/>
      <c r="L74" s="426"/>
      <c r="M74" s="426"/>
      <c r="N74" s="426"/>
      <c r="O74" s="105"/>
      <c r="P74" s="379"/>
      <c r="Q74" s="379"/>
      <c r="R74" s="379"/>
      <c r="S74" s="379"/>
    </row>
    <row r="75" spans="2:19" ht="15.75" thickBot="1" x14ac:dyDescent="0.3">
      <c r="B75" s="163"/>
      <c r="C75" s="123" t="s">
        <v>207</v>
      </c>
      <c r="D75" s="123"/>
      <c r="E75" s="123"/>
      <c r="F75" s="123"/>
      <c r="G75" s="123"/>
      <c r="H75" s="208">
        <f>'[2]III_EK-Verz._NB'!$E$72</f>
        <v>3.4996500000000007E-2</v>
      </c>
      <c r="K75" s="123"/>
      <c r="L75" s="123"/>
      <c r="M75" s="123"/>
      <c r="N75" s="413">
        <f>$H75</f>
        <v>3.4996500000000007E-2</v>
      </c>
      <c r="O75" s="122"/>
      <c r="P75" s="123"/>
      <c r="Q75" s="123"/>
      <c r="R75" s="123"/>
      <c r="S75" s="369">
        <f>$H75</f>
        <v>3.4996500000000007E-2</v>
      </c>
    </row>
    <row r="76" spans="2:19" ht="5.0999999999999996" customHeight="1" thickBot="1" x14ac:dyDescent="0.3"/>
    <row r="77" spans="2:19" ht="15.75" thickBot="1" x14ac:dyDescent="0.3">
      <c r="B77" s="207" t="s">
        <v>208</v>
      </c>
      <c r="C77" s="103" t="s">
        <v>209</v>
      </c>
      <c r="D77" s="104"/>
      <c r="E77" s="104"/>
      <c r="F77" s="104"/>
      <c r="G77" s="104"/>
      <c r="H77" s="104"/>
      <c r="K77" s="426"/>
      <c r="L77" s="426"/>
      <c r="M77" s="426"/>
      <c r="N77" s="426"/>
      <c r="O77" s="105"/>
      <c r="P77" s="379"/>
      <c r="Q77" s="379"/>
      <c r="R77" s="379"/>
      <c r="S77" s="379"/>
    </row>
    <row r="78" spans="2:19" x14ac:dyDescent="0.25">
      <c r="B78" s="199"/>
      <c r="C78" s="105" t="s">
        <v>210</v>
      </c>
      <c r="D78" s="105"/>
      <c r="E78" s="105"/>
      <c r="F78" s="105"/>
      <c r="G78" s="209">
        <f>H$39</f>
        <v>0</v>
      </c>
      <c r="H78" s="203">
        <f>IF(G$78&lt;&gt;0,G78/G$78,0)</f>
        <v>0</v>
      </c>
      <c r="K78" s="105"/>
      <c r="L78" s="105"/>
      <c r="M78" s="105"/>
      <c r="N78" s="209">
        <f>N$39</f>
        <v>0</v>
      </c>
      <c r="P78" s="105"/>
      <c r="Q78" s="105"/>
      <c r="R78" s="105"/>
      <c r="S78" s="209">
        <f>S$39</f>
        <v>0</v>
      </c>
    </row>
    <row r="79" spans="2:19" ht="15.75" thickBot="1" x14ac:dyDescent="0.3">
      <c r="B79" s="163"/>
      <c r="C79" s="210" t="s">
        <v>211</v>
      </c>
      <c r="D79" s="210"/>
      <c r="E79" s="210"/>
      <c r="F79" s="210"/>
      <c r="G79" s="125">
        <f>[2]III_BAB_NB!$G$110</f>
        <v>0</v>
      </c>
      <c r="H79" s="205">
        <f>IF($G$78&lt;&gt;0,G79/$G$78,0)</f>
        <v>0</v>
      </c>
      <c r="K79" s="122"/>
      <c r="L79" s="122"/>
      <c r="M79" s="211">
        <f>$H79</f>
        <v>0</v>
      </c>
      <c r="N79" s="212">
        <f>N78*M79</f>
        <v>0</v>
      </c>
      <c r="O79" s="122"/>
      <c r="P79" s="122"/>
      <c r="Q79" s="122"/>
      <c r="R79" s="211">
        <f>$H79</f>
        <v>0</v>
      </c>
      <c r="S79" s="212">
        <f>S78*R79</f>
        <v>0</v>
      </c>
    </row>
    <row r="80" spans="2:19" ht="5.0999999999999996" customHeight="1" x14ac:dyDescent="0.25"/>
    <row r="81" spans="3:20" ht="5.0999999999999996" customHeight="1" x14ac:dyDescent="0.25"/>
    <row r="82" spans="3:20" ht="5.0999999999999996" customHeight="1" thickBot="1" x14ac:dyDescent="0.3"/>
    <row r="83" spans="3:20" ht="16.5" thickBot="1" x14ac:dyDescent="0.3">
      <c r="C83" s="213" t="s">
        <v>212</v>
      </c>
      <c r="D83" s="214"/>
      <c r="E83" s="214"/>
      <c r="F83" s="214"/>
      <c r="G83" s="214"/>
      <c r="H83" s="214"/>
      <c r="I83" s="220"/>
      <c r="J83" s="220"/>
      <c r="K83" s="429"/>
      <c r="L83" s="426"/>
      <c r="M83" s="426"/>
      <c r="N83" s="426"/>
      <c r="O83" s="105"/>
      <c r="P83" s="382"/>
      <c r="Q83" s="379"/>
      <c r="R83" s="379"/>
      <c r="S83" s="379"/>
      <c r="T83" s="220"/>
    </row>
    <row r="84" spans="3:20" x14ac:dyDescent="0.2">
      <c r="C84" s="216" t="s">
        <v>213</v>
      </c>
      <c r="D84" s="215"/>
      <c r="E84" s="215"/>
      <c r="F84" s="215"/>
      <c r="G84" s="217"/>
      <c r="H84" s="218"/>
      <c r="K84" s="215"/>
      <c r="L84" s="215"/>
      <c r="M84" s="217"/>
      <c r="N84" s="218"/>
      <c r="P84" s="215"/>
      <c r="Q84" s="215"/>
      <c r="R84" s="217"/>
      <c r="S84" s="218"/>
    </row>
    <row r="85" spans="3:20" x14ac:dyDescent="0.2">
      <c r="C85" s="219" t="s">
        <v>214</v>
      </c>
      <c r="D85" s="220"/>
      <c r="E85" s="220"/>
      <c r="F85" s="220"/>
      <c r="G85" s="221">
        <f>H39</f>
        <v>0</v>
      </c>
      <c r="H85" s="222"/>
      <c r="K85" s="220"/>
      <c r="L85" s="220"/>
      <c r="M85" s="221">
        <f>+N39</f>
        <v>0</v>
      </c>
      <c r="N85" s="222"/>
      <c r="P85" s="220"/>
      <c r="Q85" s="220"/>
      <c r="R85" s="221">
        <f>+S39</f>
        <v>0</v>
      </c>
      <c r="S85" s="222"/>
    </row>
    <row r="86" spans="3:20" x14ac:dyDescent="0.2">
      <c r="C86" s="219" t="s">
        <v>215</v>
      </c>
      <c r="D86" s="220"/>
      <c r="E86" s="220"/>
      <c r="F86" s="220"/>
      <c r="G86" s="221">
        <f>-H48</f>
        <v>0</v>
      </c>
      <c r="H86" s="222"/>
      <c r="K86" s="220"/>
      <c r="L86" s="220"/>
      <c r="M86" s="221">
        <f>-N48</f>
        <v>0</v>
      </c>
      <c r="N86" s="222"/>
      <c r="P86" s="220"/>
      <c r="Q86" s="220"/>
      <c r="R86" s="221">
        <f>-S48</f>
        <v>0</v>
      </c>
      <c r="S86" s="222"/>
    </row>
    <row r="87" spans="3:20" ht="15.75" thickBot="1" x14ac:dyDescent="0.25">
      <c r="C87" s="223" t="s">
        <v>193</v>
      </c>
      <c r="D87" s="224"/>
      <c r="E87" s="224"/>
      <c r="F87" s="224"/>
      <c r="G87" s="225">
        <f>G85+G86</f>
        <v>0</v>
      </c>
      <c r="H87" s="222"/>
      <c r="K87" s="224"/>
      <c r="L87" s="224"/>
      <c r="M87" s="225">
        <f>M85+M86</f>
        <v>0</v>
      </c>
      <c r="N87" s="222"/>
      <c r="P87" s="224"/>
      <c r="Q87" s="224"/>
      <c r="R87" s="225">
        <f>R85+R86</f>
        <v>0</v>
      </c>
      <c r="S87" s="222"/>
    </row>
    <row r="88" spans="3:20" x14ac:dyDescent="0.2">
      <c r="C88" s="219" t="s">
        <v>194</v>
      </c>
      <c r="D88" s="220"/>
      <c r="E88" s="220"/>
      <c r="F88" s="220"/>
      <c r="G88" s="226">
        <f>IF(G85&lt;&gt;0,G87/G85,0)</f>
        <v>0</v>
      </c>
      <c r="H88" s="222"/>
      <c r="K88" s="220"/>
      <c r="L88" s="220"/>
      <c r="M88" s="226">
        <f>IF(M85&lt;&gt;0,M87/M85,0)</f>
        <v>0</v>
      </c>
      <c r="N88" s="222"/>
      <c r="P88" s="220"/>
      <c r="Q88" s="220"/>
      <c r="R88" s="226">
        <f>IF(R85&lt;&gt;0,R87/R85,0)</f>
        <v>0</v>
      </c>
      <c r="S88" s="222"/>
    </row>
    <row r="89" spans="3:20" ht="15.75" thickBot="1" x14ac:dyDescent="0.25">
      <c r="C89" s="227" t="s">
        <v>195</v>
      </c>
      <c r="D89" s="228"/>
      <c r="E89" s="229"/>
      <c r="F89" s="204" t="s">
        <v>196</v>
      </c>
      <c r="G89" s="230">
        <f>MIN(0.4,MAX(0,G88))</f>
        <v>0</v>
      </c>
      <c r="H89" s="231"/>
      <c r="K89" s="229"/>
      <c r="L89" s="204" t="s">
        <v>196</v>
      </c>
      <c r="M89" s="230">
        <f>MIN(0.4,MAX(0,M88))</f>
        <v>0</v>
      </c>
      <c r="N89" s="231"/>
      <c r="P89" s="229"/>
      <c r="Q89" s="204" t="s">
        <v>196</v>
      </c>
      <c r="R89" s="230">
        <f>MIN(0.4,MAX(0,R88))</f>
        <v>0</v>
      </c>
      <c r="S89" s="231"/>
    </row>
    <row r="90" spans="3:20" x14ac:dyDescent="0.2">
      <c r="C90" s="216" t="s">
        <v>216</v>
      </c>
      <c r="D90" s="215"/>
      <c r="E90" s="232" t="s">
        <v>217</v>
      </c>
      <c r="F90" s="215"/>
      <c r="G90" s="217"/>
      <c r="H90" s="218" t="s">
        <v>218</v>
      </c>
      <c r="K90" s="232" t="s">
        <v>217</v>
      </c>
      <c r="L90" s="215"/>
      <c r="M90" s="217"/>
      <c r="N90" s="218" t="s">
        <v>218</v>
      </c>
      <c r="P90" s="232" t="s">
        <v>217</v>
      </c>
      <c r="Q90" s="215"/>
      <c r="R90" s="217"/>
      <c r="S90" s="218" t="s">
        <v>218</v>
      </c>
    </row>
    <row r="91" spans="3:20" x14ac:dyDescent="0.2">
      <c r="C91" s="219" t="s">
        <v>197</v>
      </c>
      <c r="D91" s="220"/>
      <c r="E91" s="233"/>
      <c r="F91" s="220"/>
      <c r="G91" s="234">
        <f>H65</f>
        <v>0</v>
      </c>
      <c r="H91" s="222"/>
      <c r="K91" s="233"/>
      <c r="L91" s="220"/>
      <c r="M91" s="234">
        <f>N65</f>
        <v>0</v>
      </c>
      <c r="N91" s="222"/>
      <c r="P91" s="233"/>
      <c r="Q91" s="220"/>
      <c r="R91" s="234">
        <f>S65</f>
        <v>0</v>
      </c>
      <c r="S91" s="222"/>
    </row>
    <row r="92" spans="3:20" x14ac:dyDescent="0.2">
      <c r="C92" s="219" t="s">
        <v>197</v>
      </c>
      <c r="D92" s="220"/>
      <c r="E92" s="233"/>
      <c r="F92" s="220"/>
      <c r="G92" s="234">
        <f>H66</f>
        <v>1</v>
      </c>
      <c r="H92" s="222"/>
      <c r="K92" s="233"/>
      <c r="L92" s="220"/>
      <c r="M92" s="234">
        <f>N66</f>
        <v>1</v>
      </c>
      <c r="N92" s="222"/>
      <c r="P92" s="233"/>
      <c r="Q92" s="220"/>
      <c r="R92" s="234">
        <f>S66</f>
        <v>1</v>
      </c>
      <c r="S92" s="222"/>
    </row>
    <row r="93" spans="3:20" x14ac:dyDescent="0.25">
      <c r="C93" s="235" t="s">
        <v>219</v>
      </c>
      <c r="D93" s="236"/>
      <c r="E93" s="237"/>
      <c r="F93" s="236"/>
      <c r="G93" s="238">
        <f>G89*G85</f>
        <v>0</v>
      </c>
      <c r="H93" s="239"/>
      <c r="K93" s="237"/>
      <c r="L93" s="236"/>
      <c r="M93" s="238">
        <f>M89*M85</f>
        <v>0</v>
      </c>
      <c r="N93" s="239"/>
      <c r="P93" s="237"/>
      <c r="Q93" s="236"/>
      <c r="R93" s="238">
        <f>R89*R85</f>
        <v>0</v>
      </c>
      <c r="S93" s="239"/>
    </row>
    <row r="94" spans="3:20" x14ac:dyDescent="0.25">
      <c r="C94" s="219" t="s">
        <v>220</v>
      </c>
      <c r="D94" s="220"/>
      <c r="E94" s="240">
        <f>+H70</f>
        <v>5.0700000000000002E-2</v>
      </c>
      <c r="F94" s="220" t="s">
        <v>221</v>
      </c>
      <c r="G94" s="221">
        <f>IF(G87&lt;0,G87,G91*G93)</f>
        <v>0</v>
      </c>
      <c r="H94" s="241">
        <f>E94*G94</f>
        <v>0</v>
      </c>
      <c r="K94" s="242">
        <f>N70</f>
        <v>5.0700000000000002E-2</v>
      </c>
      <c r="L94" s="220" t="s">
        <v>221</v>
      </c>
      <c r="M94" s="221">
        <f>IF(M87&lt;0,M87,M91*M93)</f>
        <v>0</v>
      </c>
      <c r="N94" s="241">
        <f>K94*M94</f>
        <v>0</v>
      </c>
      <c r="P94" s="242">
        <f>S70</f>
        <v>5.0700000000000002E-2</v>
      </c>
      <c r="Q94" s="220" t="s">
        <v>221</v>
      </c>
      <c r="R94" s="221">
        <f>IF(R87&lt;0,R87,R91*R93)</f>
        <v>0</v>
      </c>
      <c r="S94" s="241">
        <f>P94*R94</f>
        <v>0</v>
      </c>
    </row>
    <row r="95" spans="3:20" x14ac:dyDescent="0.25">
      <c r="C95" s="243" t="s">
        <v>222</v>
      </c>
      <c r="D95" s="244"/>
      <c r="E95" s="245">
        <f>+H71</f>
        <v>3.5099999999999999E-2</v>
      </c>
      <c r="F95" s="244" t="s">
        <v>223</v>
      </c>
      <c r="G95" s="246">
        <f>IF(G87&lt;0,0,G92*G93)</f>
        <v>0</v>
      </c>
      <c r="H95" s="247">
        <f>E95*G95</f>
        <v>0</v>
      </c>
      <c r="K95" s="248">
        <f>N71</f>
        <v>3.5099999999999999E-2</v>
      </c>
      <c r="L95" s="244" t="s">
        <v>223</v>
      </c>
      <c r="M95" s="246">
        <f>IF(M87&lt;0,0,M92*M93)</f>
        <v>0</v>
      </c>
      <c r="N95" s="247">
        <f>K95*M95</f>
        <v>0</v>
      </c>
      <c r="P95" s="248">
        <f>S71</f>
        <v>3.5099999999999999E-2</v>
      </c>
      <c r="Q95" s="244" t="s">
        <v>223</v>
      </c>
      <c r="R95" s="246">
        <f>IF(R87&lt;0,0,R92*R93)</f>
        <v>0</v>
      </c>
      <c r="S95" s="247">
        <f>P95*R95</f>
        <v>0</v>
      </c>
    </row>
    <row r="96" spans="3:20" x14ac:dyDescent="0.25">
      <c r="C96" s="249" t="s">
        <v>224</v>
      </c>
      <c r="D96" s="250"/>
      <c r="E96" s="251">
        <f>+H72</f>
        <v>2.0299999999999999E-2</v>
      </c>
      <c r="F96" s="250" t="s">
        <v>225</v>
      </c>
      <c r="G96" s="252">
        <f>IF(G87&lt;0,0,(G88-G89)*G85)</f>
        <v>0</v>
      </c>
      <c r="H96" s="253">
        <f>E96*G96</f>
        <v>0</v>
      </c>
      <c r="K96" s="254">
        <f>N72</f>
        <v>2.0299999999999999E-2</v>
      </c>
      <c r="L96" s="250" t="s">
        <v>225</v>
      </c>
      <c r="M96" s="252">
        <f>IF(M87&lt;0,0,(M88-M89)*M85)</f>
        <v>0</v>
      </c>
      <c r="N96" s="253">
        <f>K96*M96</f>
        <v>0</v>
      </c>
      <c r="P96" s="254">
        <f>S72</f>
        <v>2.0299999999999999E-2</v>
      </c>
      <c r="Q96" s="250" t="s">
        <v>225</v>
      </c>
      <c r="R96" s="252">
        <f>IF(R87&lt;0,0,(R88-R89)*R85)</f>
        <v>0</v>
      </c>
      <c r="S96" s="253">
        <f>P96*R96</f>
        <v>0</v>
      </c>
    </row>
    <row r="97" spans="2:20" ht="15.75" thickBot="1" x14ac:dyDescent="0.3">
      <c r="C97" s="255" t="s">
        <v>226</v>
      </c>
      <c r="D97" s="228"/>
      <c r="E97" s="228"/>
      <c r="F97" s="228"/>
      <c r="G97" s="256">
        <f>SUM(G94:G96)</f>
        <v>0</v>
      </c>
      <c r="H97" s="257">
        <f>SUM(H94:H96)</f>
        <v>0</v>
      </c>
      <c r="K97" s="228"/>
      <c r="L97" s="228"/>
      <c r="M97" s="256">
        <f>SUM(M94:M96)</f>
        <v>0</v>
      </c>
      <c r="N97" s="257">
        <f>SUM(N94:N96)</f>
        <v>0</v>
      </c>
      <c r="O97" s="394"/>
      <c r="P97" s="228"/>
      <c r="Q97" s="228"/>
      <c r="R97" s="256">
        <f>SUM(R94:R96)</f>
        <v>0</v>
      </c>
      <c r="S97" s="257">
        <f>SUM(S94:S96)</f>
        <v>0</v>
      </c>
    </row>
    <row r="98" spans="2:20" ht="15.75" thickBot="1" x14ac:dyDescent="0.3">
      <c r="B98" s="258"/>
      <c r="C98" s="259"/>
      <c r="D98" s="259"/>
      <c r="E98" s="259"/>
      <c r="F98" s="259"/>
      <c r="G98" s="259"/>
      <c r="H98" s="259"/>
      <c r="I98" s="259"/>
      <c r="J98" s="259"/>
      <c r="K98" s="259"/>
      <c r="L98" s="259"/>
      <c r="M98" s="259"/>
      <c r="N98" s="259"/>
      <c r="P98" s="259"/>
      <c r="Q98" s="259"/>
      <c r="R98" s="259"/>
      <c r="S98" s="259"/>
      <c r="T98" s="259"/>
    </row>
    <row r="99" spans="2:20" ht="15.75" thickBot="1" x14ac:dyDescent="0.3">
      <c r="C99" s="260" t="s">
        <v>227</v>
      </c>
      <c r="D99" s="261"/>
      <c r="E99" s="261"/>
      <c r="F99" s="261"/>
      <c r="G99" s="262">
        <f>H75</f>
        <v>3.4996500000000007E-2</v>
      </c>
      <c r="H99" s="263">
        <f>H97*G99</f>
        <v>0</v>
      </c>
      <c r="I99" s="259"/>
      <c r="J99" s="259"/>
      <c r="K99" s="261"/>
      <c r="L99" s="261"/>
      <c r="M99" s="262">
        <f>N75</f>
        <v>3.4996500000000007E-2</v>
      </c>
      <c r="N99" s="263">
        <f>N97*M99</f>
        <v>0</v>
      </c>
      <c r="O99" s="394"/>
      <c r="P99" s="261"/>
      <c r="Q99" s="261"/>
      <c r="R99" s="262">
        <f>S75</f>
        <v>3.4996500000000007E-2</v>
      </c>
      <c r="S99" s="263">
        <f>S97*R99</f>
        <v>0</v>
      </c>
      <c r="T99" s="259"/>
    </row>
    <row r="101" spans="2:20" ht="15.75" thickBot="1" x14ac:dyDescent="0.3">
      <c r="B101" s="83"/>
    </row>
    <row r="102" spans="2:20" x14ac:dyDescent="0.25">
      <c r="B102" s="83"/>
      <c r="C102" s="264" t="s">
        <v>228</v>
      </c>
      <c r="E102" s="105"/>
      <c r="F102" s="105"/>
      <c r="G102" s="431" t="s">
        <v>229</v>
      </c>
      <c r="H102" s="432" t="s">
        <v>230</v>
      </c>
      <c r="K102" s="105"/>
      <c r="L102" s="265" t="s">
        <v>230</v>
      </c>
      <c r="M102" s="265" t="s">
        <v>231</v>
      </c>
      <c r="N102" s="265" t="s">
        <v>232</v>
      </c>
      <c r="O102" s="105"/>
      <c r="P102" s="105"/>
      <c r="Q102" s="265" t="s">
        <v>230</v>
      </c>
      <c r="R102" s="265" t="s">
        <v>231</v>
      </c>
      <c r="S102" s="265" t="s">
        <v>232</v>
      </c>
    </row>
    <row r="103" spans="2:20" x14ac:dyDescent="0.25">
      <c r="B103" s="83"/>
      <c r="C103" s="266" t="s">
        <v>233</v>
      </c>
      <c r="G103" s="433">
        <v>2020</v>
      </c>
      <c r="H103" s="434">
        <v>2020</v>
      </c>
      <c r="I103" s="267"/>
      <c r="J103" s="267"/>
      <c r="L103" s="267">
        <v>2020</v>
      </c>
      <c r="M103" s="267">
        <f>+con_EOGJahr</f>
        <v>2026</v>
      </c>
      <c r="N103" s="267">
        <f>+con_EOGJahr</f>
        <v>2026</v>
      </c>
      <c r="O103" s="267"/>
      <c r="Q103" s="267">
        <v>2020</v>
      </c>
      <c r="R103" s="267">
        <f>+con_EOGJahr</f>
        <v>2026</v>
      </c>
      <c r="S103" s="267">
        <f>+con_EOGJahr</f>
        <v>2026</v>
      </c>
      <c r="T103" s="267"/>
    </row>
    <row r="104" spans="2:20" x14ac:dyDescent="0.25">
      <c r="B104" s="83"/>
      <c r="F104" s="435" t="s">
        <v>234</v>
      </c>
      <c r="G104" s="268">
        <f>[2]III_BAB_NB!$G$124</f>
        <v>0</v>
      </c>
      <c r="H104" s="398" t="e">
        <f>H15</f>
        <v>#DIV/0!</v>
      </c>
      <c r="I104" s="269"/>
      <c r="J104" s="269"/>
      <c r="K104" s="270" t="s">
        <v>235</v>
      </c>
      <c r="L104" s="271" t="e">
        <f>$H104</f>
        <v>#DIV/0!</v>
      </c>
      <c r="M104" s="271">
        <f>N15</f>
        <v>0</v>
      </c>
      <c r="N104" s="414" t="e">
        <f>L104-M104</f>
        <v>#DIV/0!</v>
      </c>
      <c r="O104" s="269"/>
      <c r="P104" s="270" t="s">
        <v>235</v>
      </c>
      <c r="Q104" s="271" t="e">
        <f>$H104</f>
        <v>#DIV/0!</v>
      </c>
      <c r="R104" s="271">
        <f>S15</f>
        <v>0</v>
      </c>
      <c r="S104" s="383" t="e">
        <f>Q104-R104</f>
        <v>#DIV/0!</v>
      </c>
      <c r="T104" s="269"/>
    </row>
    <row r="105" spans="2:20" x14ac:dyDescent="0.25">
      <c r="B105" s="83"/>
      <c r="C105" s="264" t="s">
        <v>236</v>
      </c>
      <c r="F105" s="436" t="s">
        <v>237</v>
      </c>
      <c r="G105" s="272">
        <f>[2]III_BAB_NB!$G$130</f>
        <v>0</v>
      </c>
      <c r="H105" s="399">
        <f>H97</f>
        <v>0</v>
      </c>
      <c r="I105" s="269"/>
      <c r="J105" s="269"/>
      <c r="K105" s="273" t="s">
        <v>238</v>
      </c>
      <c r="L105" s="274">
        <f t="shared" ref="L105:L107" si="22">$H105</f>
        <v>0</v>
      </c>
      <c r="M105" s="274">
        <f>N97</f>
        <v>0</v>
      </c>
      <c r="N105" s="415">
        <f>L105-M105</f>
        <v>0</v>
      </c>
      <c r="O105" s="269"/>
      <c r="P105" s="273" t="s">
        <v>238</v>
      </c>
      <c r="Q105" s="274">
        <f t="shared" ref="Q105:Q107" si="23">$H105</f>
        <v>0</v>
      </c>
      <c r="R105" s="274">
        <f>S97</f>
        <v>0</v>
      </c>
      <c r="S105" s="384">
        <f>Q105-R105</f>
        <v>0</v>
      </c>
      <c r="T105" s="269"/>
    </row>
    <row r="106" spans="2:20" x14ac:dyDescent="0.25">
      <c r="B106" s="83"/>
      <c r="C106" s="266" t="s">
        <v>239</v>
      </c>
      <c r="F106" s="436" t="s">
        <v>240</v>
      </c>
      <c r="G106" s="272">
        <f>[2]III_BAB_NB!$G$131</f>
        <v>0</v>
      </c>
      <c r="H106" s="399">
        <f>H99</f>
        <v>0</v>
      </c>
      <c r="I106" s="269"/>
      <c r="J106" s="269"/>
      <c r="K106" s="273" t="s">
        <v>241</v>
      </c>
      <c r="L106" s="274">
        <f t="shared" si="22"/>
        <v>0</v>
      </c>
      <c r="M106" s="274">
        <f>N99</f>
        <v>0</v>
      </c>
      <c r="N106" s="415">
        <f>L106-M106</f>
        <v>0</v>
      </c>
      <c r="O106" s="269"/>
      <c r="P106" s="273" t="s">
        <v>241</v>
      </c>
      <c r="Q106" s="274">
        <f t="shared" si="23"/>
        <v>0</v>
      </c>
      <c r="R106" s="274">
        <f>S99</f>
        <v>0</v>
      </c>
      <c r="S106" s="384">
        <f>Q106-R106</f>
        <v>0</v>
      </c>
      <c r="T106" s="269"/>
    </row>
    <row r="107" spans="2:20" x14ac:dyDescent="0.25">
      <c r="B107" s="83"/>
      <c r="F107" s="437" t="s">
        <v>242</v>
      </c>
      <c r="G107" s="275">
        <f>[2]III_BAB_NB!$G$110</f>
        <v>0</v>
      </c>
      <c r="H107" s="400">
        <f>G79</f>
        <v>0</v>
      </c>
      <c r="I107" s="269"/>
      <c r="J107" s="269"/>
      <c r="K107" s="266" t="s">
        <v>243</v>
      </c>
      <c r="L107" s="276">
        <f t="shared" si="22"/>
        <v>0</v>
      </c>
      <c r="M107" s="276">
        <f>N79</f>
        <v>0</v>
      </c>
      <c r="N107" s="416">
        <f>L107-M107</f>
        <v>0</v>
      </c>
      <c r="O107" s="269"/>
      <c r="P107" s="266" t="s">
        <v>243</v>
      </c>
      <c r="Q107" s="276">
        <f t="shared" si="23"/>
        <v>0</v>
      </c>
      <c r="R107" s="276">
        <f>S79</f>
        <v>0</v>
      </c>
      <c r="S107" s="385">
        <f>Q107-R107</f>
        <v>0</v>
      </c>
      <c r="T107" s="269"/>
    </row>
    <row r="108" spans="2:20" x14ac:dyDescent="0.25">
      <c r="B108" s="83"/>
      <c r="C108" s="264" t="s">
        <v>244</v>
      </c>
      <c r="F108" s="157" t="s">
        <v>231</v>
      </c>
      <c r="G108" s="277">
        <f>G104+G105+G106+G107</f>
        <v>0</v>
      </c>
      <c r="H108" s="401" t="e">
        <f>H104+H105+H106+H107</f>
        <v>#DIV/0!</v>
      </c>
      <c r="I108" s="277"/>
      <c r="J108" s="277"/>
      <c r="K108" s="157" t="s">
        <v>245</v>
      </c>
      <c r="L108" s="277" t="e">
        <f>L104+L105+L106+L107</f>
        <v>#DIV/0!</v>
      </c>
      <c r="M108" s="277">
        <f t="shared" ref="M108" si="24">M104+M105+M106+M107</f>
        <v>0</v>
      </c>
      <c r="N108" s="430" t="e">
        <f>N104+N105+N106+N107</f>
        <v>#DIV/0!</v>
      </c>
      <c r="O108" s="277"/>
      <c r="P108" s="157" t="s">
        <v>245</v>
      </c>
      <c r="Q108" s="277" t="e">
        <f>Q104+Q105+Q106+Q107</f>
        <v>#DIV/0!</v>
      </c>
      <c r="R108" s="277">
        <f t="shared" ref="R108" si="25">R104+R105+R106+R107</f>
        <v>0</v>
      </c>
      <c r="S108" s="474" t="e">
        <f>S104+S105+S106+S107</f>
        <v>#DIV/0!</v>
      </c>
      <c r="T108" s="277"/>
    </row>
    <row r="109" spans="2:20" ht="15.75" thickBot="1" x14ac:dyDescent="0.3">
      <c r="C109" s="266" t="s">
        <v>246</v>
      </c>
      <c r="E109" s="122"/>
      <c r="F109" s="122"/>
      <c r="G109" s="122"/>
      <c r="H109" s="402" t="e">
        <f>H108-G108</f>
        <v>#DIV/0!</v>
      </c>
      <c r="K109" s="122"/>
      <c r="L109" s="122"/>
      <c r="M109" s="417" t="e">
        <f>M108-L108</f>
        <v>#DIV/0!</v>
      </c>
      <c r="N109" s="417"/>
      <c r="O109" s="122"/>
      <c r="P109" s="122"/>
      <c r="Q109" s="122"/>
      <c r="R109" s="370" t="e">
        <f>R108-Q108</f>
        <v>#DIV/0!</v>
      </c>
      <c r="S109" s="370"/>
    </row>
    <row r="110" spans="2:20" ht="9.9499999999999993" customHeight="1" x14ac:dyDescent="0.25"/>
  </sheetData>
  <mergeCells count="2">
    <mergeCell ref="K4:S4"/>
    <mergeCell ref="P6:S6"/>
  </mergeCells>
  <pageMargins left="0.2" right="0.2" top="0.67" bottom="0.51181102362204722" header="0.23622047244094491" footer="0.19685039370078741"/>
  <pageSetup paperSize="9" scale="45" fitToWidth="0" orientation="portrait" r:id="rId1"/>
  <headerFooter>
    <oddFooter>&amp;L&amp;D&amp;C&amp;F / &amp;A&amp;R&amp;P / &amp;N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F28"/>
  <sheetViews>
    <sheetView tabSelected="1" zoomScaleNormal="100" zoomScaleSheetLayoutView="140" workbookViewId="0">
      <selection activeCell="C23" sqref="C23"/>
    </sheetView>
  </sheetViews>
  <sheetFormatPr baseColWidth="10" defaultRowHeight="12.75" x14ac:dyDescent="0.2"/>
  <cols>
    <col min="1" max="1" width="34.5703125" style="292" customWidth="1"/>
    <col min="2" max="2" width="14.85546875" style="293" customWidth="1"/>
    <col min="3" max="3" width="14.28515625" style="292" customWidth="1"/>
    <col min="4" max="4" width="21" style="292" customWidth="1"/>
    <col min="5" max="16384" width="11.42578125" style="292"/>
  </cols>
  <sheetData>
    <row r="1" spans="1:4" ht="18.75" x14ac:dyDescent="0.3">
      <c r="A1" s="309" t="s">
        <v>267</v>
      </c>
      <c r="B1" s="291"/>
    </row>
    <row r="3" spans="1:4" ht="15" x14ac:dyDescent="0.25">
      <c r="A3" s="299" t="s">
        <v>250</v>
      </c>
      <c r="B3" s="451" t="str">
        <f>'Kalkulation TFE'!C3</f>
        <v>Stadtwerke ABC GmbH &amp; Co. KG ????</v>
      </c>
      <c r="C3" s="454"/>
      <c r="D3" s="452"/>
    </row>
    <row r="4" spans="1:4" ht="15" x14ac:dyDescent="0.25">
      <c r="A4" s="297"/>
      <c r="B4" s="298"/>
      <c r="C4" s="297"/>
      <c r="D4" s="297"/>
    </row>
    <row r="5" spans="1:4" ht="15" x14ac:dyDescent="0.25">
      <c r="A5" s="299" t="s">
        <v>253</v>
      </c>
      <c r="B5" s="469">
        <f>'Kalkulation TFE'!C7</f>
        <v>45849</v>
      </c>
      <c r="C5" s="454"/>
      <c r="D5" s="452"/>
    </row>
    <row r="6" spans="1:4" ht="15" x14ac:dyDescent="0.25">
      <c r="A6" s="297"/>
      <c r="B6" s="298"/>
      <c r="C6" s="297"/>
      <c r="D6" s="297"/>
    </row>
    <row r="7" spans="1:4" ht="15" x14ac:dyDescent="0.25">
      <c r="A7" s="297"/>
      <c r="B7" s="298"/>
      <c r="C7" s="297"/>
      <c r="D7" s="297"/>
    </row>
    <row r="8" spans="1:4" ht="15" x14ac:dyDescent="0.25">
      <c r="A8" s="301" t="s">
        <v>359</v>
      </c>
      <c r="B8" s="300" t="s">
        <v>252</v>
      </c>
      <c r="C8" s="301">
        <v>2026</v>
      </c>
      <c r="D8" s="297"/>
    </row>
    <row r="9" spans="1:4" ht="15" x14ac:dyDescent="0.25">
      <c r="A9" s="302" t="s">
        <v>358</v>
      </c>
      <c r="B9" s="344">
        <f>+[2]Prüf.feststellungen!$F$12</f>
        <v>0</v>
      </c>
      <c r="C9" s="493"/>
      <c r="D9" s="338"/>
    </row>
    <row r="10" spans="1:4" ht="18" x14ac:dyDescent="0.35">
      <c r="A10" s="296" t="s">
        <v>271</v>
      </c>
      <c r="B10" s="495">
        <f>B9*0.05+$B$17</f>
        <v>0</v>
      </c>
      <c r="C10" s="450">
        <f t="shared" ref="C10" si="0">+$B$10</f>
        <v>0</v>
      </c>
      <c r="D10" s="494" t="s">
        <v>392</v>
      </c>
    </row>
    <row r="11" spans="1:4" ht="15" x14ac:dyDescent="0.25">
      <c r="A11" s="304" t="s">
        <v>362</v>
      </c>
      <c r="B11" s="492"/>
      <c r="C11" s="303">
        <f>C12+C13</f>
        <v>0</v>
      </c>
      <c r="D11" s="461"/>
    </row>
    <row r="12" spans="1:4" ht="18" x14ac:dyDescent="0.35">
      <c r="A12" s="467" t="s">
        <v>364</v>
      </c>
      <c r="B12" s="492"/>
      <c r="C12" s="468">
        <f>[2]III_KKAb_NB!I129</f>
        <v>0</v>
      </c>
      <c r="D12" s="461"/>
    </row>
    <row r="13" spans="1:4" ht="18" x14ac:dyDescent="0.35">
      <c r="A13" s="467" t="s">
        <v>365</v>
      </c>
      <c r="B13" s="492"/>
      <c r="C13" s="491"/>
      <c r="D13" s="461" t="s">
        <v>363</v>
      </c>
    </row>
    <row r="14" spans="1:4" ht="18" x14ac:dyDescent="0.35">
      <c r="A14" s="296" t="s">
        <v>272</v>
      </c>
      <c r="B14" s="492"/>
      <c r="C14" s="303" t="e">
        <f>($B$9-$B$10-C11)*'Kalkulation TFE'!$C$5</f>
        <v>#N/A</v>
      </c>
      <c r="D14" s="338"/>
    </row>
    <row r="15" spans="1:4" ht="18" x14ac:dyDescent="0.35">
      <c r="A15" s="296" t="s">
        <v>273</v>
      </c>
      <c r="B15" s="492"/>
      <c r="C15" s="303" t="e">
        <f>$B$9-$B$10-C11-C14</f>
        <v>#N/A</v>
      </c>
      <c r="D15" s="338"/>
    </row>
    <row r="16" spans="1:4" ht="39" customHeight="1" x14ac:dyDescent="0.25">
      <c r="A16" s="297"/>
      <c r="B16" s="298"/>
      <c r="C16" s="297"/>
      <c r="D16" s="297"/>
    </row>
    <row r="17" spans="1:6" ht="30" x14ac:dyDescent="0.25">
      <c r="A17" s="306" t="s">
        <v>260</v>
      </c>
      <c r="B17" s="459">
        <f>+[2]Prüf.feststellungen!$F$15</f>
        <v>0</v>
      </c>
      <c r="C17" s="307"/>
      <c r="D17" s="460"/>
      <c r="E17" s="294"/>
      <c r="F17" s="294"/>
    </row>
    <row r="18" spans="1:6" ht="39" customHeight="1" x14ac:dyDescent="0.25">
      <c r="A18" s="297"/>
      <c r="B18" s="308"/>
      <c r="C18" s="307"/>
      <c r="D18" s="307"/>
      <c r="E18" s="294"/>
      <c r="F18" s="294"/>
    </row>
    <row r="19" spans="1:6" ht="15" x14ac:dyDescent="0.25">
      <c r="A19" s="301" t="s">
        <v>360</v>
      </c>
      <c r="B19" s="300" t="s">
        <v>252</v>
      </c>
      <c r="C19" s="301">
        <v>2026</v>
      </c>
      <c r="D19" s="297"/>
    </row>
    <row r="20" spans="1:6" ht="15" x14ac:dyDescent="0.25">
      <c r="A20" s="302" t="s">
        <v>358</v>
      </c>
      <c r="B20" s="344">
        <f>+[2]Prüf.feststellungen!$F$12</f>
        <v>0</v>
      </c>
      <c r="C20" s="493"/>
      <c r="D20" s="338"/>
    </row>
    <row r="21" spans="1:6" ht="18" x14ac:dyDescent="0.35">
      <c r="A21" s="296" t="s">
        <v>271</v>
      </c>
      <c r="B21" s="344">
        <f>B10</f>
        <v>0</v>
      </c>
      <c r="C21" s="450">
        <f t="shared" ref="C21" si="1">+$B$10</f>
        <v>0</v>
      </c>
      <c r="D21" s="338"/>
    </row>
    <row r="22" spans="1:6" ht="18" x14ac:dyDescent="0.35">
      <c r="A22" s="304" t="s">
        <v>274</v>
      </c>
      <c r="B22" s="492"/>
      <c r="C22" s="303" t="e">
        <f>C23+C24</f>
        <v>#DIV/0!</v>
      </c>
      <c r="D22" s="462"/>
    </row>
    <row r="23" spans="1:6" ht="18" x14ac:dyDescent="0.35">
      <c r="A23" s="467" t="s">
        <v>366</v>
      </c>
      <c r="B23" s="492"/>
      <c r="C23" s="468" t="e">
        <f>KKAb!S108</f>
        <v>#DIV/0!</v>
      </c>
      <c r="D23" s="462"/>
    </row>
    <row r="24" spans="1:6" ht="18" x14ac:dyDescent="0.35">
      <c r="A24" s="467" t="s">
        <v>367</v>
      </c>
      <c r="B24" s="492"/>
      <c r="C24" s="491"/>
      <c r="D24" s="461" t="s">
        <v>363</v>
      </c>
    </row>
    <row r="25" spans="1:6" ht="18" x14ac:dyDescent="0.35">
      <c r="A25" s="296" t="s">
        <v>272</v>
      </c>
      <c r="B25" s="492"/>
      <c r="C25" s="303" t="e">
        <f>($B$20-$B$21-C22)*'Kalkulation TFE'!$C$5</f>
        <v>#DIV/0!</v>
      </c>
      <c r="D25" s="338"/>
    </row>
    <row r="26" spans="1:6" ht="18" x14ac:dyDescent="0.35">
      <c r="A26" s="296" t="s">
        <v>273</v>
      </c>
      <c r="B26" s="492"/>
      <c r="C26" s="303" t="e">
        <f>$B$20-$B$21-C22-C25</f>
        <v>#DIV/0!</v>
      </c>
      <c r="D26" s="338"/>
    </row>
    <row r="28" spans="1:6" x14ac:dyDescent="0.2">
      <c r="C28" s="456"/>
    </row>
  </sheetData>
  <pageMargins left="0.78740157499999996" right="0.78740157499999996" top="0.984251969" bottom="0.984251969" header="0.4921259845" footer="0.4921259845"/>
  <pageSetup paperSize="9" scale="84" orientation="landscape" r:id="rId1"/>
  <headerFooter alignWithMargins="0">
    <oddFooter>&amp;CErmittlung der Erlösobergrenzen Gas im vereinfachtem Verfahren
- Aufteilung Kostenblock nach § 11 -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AG16"/>
  <sheetViews>
    <sheetView zoomScaleNormal="100" workbookViewId="0">
      <selection activeCell="C5" sqref="C5:D5"/>
    </sheetView>
  </sheetViews>
  <sheetFormatPr baseColWidth="10" defaultRowHeight="12.75" x14ac:dyDescent="0.2"/>
  <cols>
    <col min="1" max="1" width="22.42578125" style="295" customWidth="1"/>
    <col min="2" max="2" width="6" style="295" customWidth="1"/>
    <col min="3" max="3" width="10.42578125" style="295" customWidth="1"/>
    <col min="4" max="17" width="15.7109375" style="295" customWidth="1"/>
    <col min="18" max="18" width="6.42578125" style="295" customWidth="1"/>
    <col min="19" max="20" width="11.42578125" style="295"/>
    <col min="21" max="21" width="4.5703125" style="295" customWidth="1"/>
    <col min="22" max="16384" width="11.42578125" style="295"/>
  </cols>
  <sheetData>
    <row r="1" spans="1:33" ht="18.75" x14ac:dyDescent="0.3">
      <c r="A1" s="309" t="s">
        <v>268</v>
      </c>
      <c r="B1" s="310"/>
    </row>
    <row r="2" spans="1:33" ht="15" x14ac:dyDescent="0.25">
      <c r="A2" s="297"/>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row>
    <row r="3" spans="1:33" ht="15" x14ac:dyDescent="0.25">
      <c r="A3" s="508" t="s">
        <v>250</v>
      </c>
      <c r="B3" s="509"/>
      <c r="C3" s="453" t="str">
        <f>+[2]Prüf.feststellungen!$D$4</f>
        <v>Stadtwerke ABC GmbH &amp; Co. KG ????</v>
      </c>
      <c r="D3" s="454"/>
      <c r="E3" s="454"/>
      <c r="F3" s="455"/>
      <c r="H3" s="311"/>
      <c r="I3" s="311"/>
      <c r="J3" s="297"/>
      <c r="K3" s="297"/>
      <c r="L3" s="297"/>
      <c r="M3" s="297"/>
      <c r="N3" s="297"/>
      <c r="O3" s="297"/>
      <c r="P3" s="297"/>
      <c r="Q3" s="297"/>
      <c r="R3" s="297"/>
      <c r="S3" s="297"/>
      <c r="T3" s="297"/>
      <c r="U3" s="297"/>
      <c r="V3" s="297"/>
      <c r="W3" s="297"/>
      <c r="X3" s="297"/>
      <c r="Y3" s="297"/>
      <c r="Z3" s="297"/>
      <c r="AA3" s="297"/>
      <c r="AB3" s="297"/>
      <c r="AC3" s="297"/>
      <c r="AD3" s="297"/>
      <c r="AE3" s="297"/>
      <c r="AF3" s="297"/>
      <c r="AG3" s="297"/>
    </row>
    <row r="4" spans="1:33" ht="15" x14ac:dyDescent="0.25">
      <c r="A4" s="316"/>
      <c r="B4" s="316"/>
      <c r="C4" s="297"/>
      <c r="D4" s="297"/>
      <c r="E4" s="297"/>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row>
    <row r="5" spans="1:33" ht="15" x14ac:dyDescent="0.25">
      <c r="A5" s="508" t="s">
        <v>251</v>
      </c>
      <c r="B5" s="509"/>
      <c r="C5" s="506" t="e">
        <f>+'[2]EOG 2023-2027'!$B$14</f>
        <v>#N/A</v>
      </c>
      <c r="D5" s="507"/>
      <c r="E5" s="297"/>
      <c r="F5" s="297"/>
      <c r="G5" s="297"/>
      <c r="H5" s="297"/>
      <c r="I5" s="338"/>
      <c r="J5" s="338"/>
      <c r="K5" s="297"/>
      <c r="L5" s="297"/>
      <c r="M5" s="297"/>
      <c r="N5" s="297"/>
      <c r="O5" s="297"/>
      <c r="P5" s="297"/>
      <c r="Q5" s="297"/>
      <c r="R5" s="297"/>
      <c r="S5" s="297"/>
      <c r="T5" s="297"/>
      <c r="U5" s="297"/>
      <c r="V5" s="297"/>
      <c r="W5" s="297"/>
      <c r="X5" s="297"/>
      <c r="Y5" s="297"/>
      <c r="Z5" s="297"/>
      <c r="AA5" s="297"/>
      <c r="AB5" s="297"/>
      <c r="AC5" s="297"/>
      <c r="AD5" s="297"/>
      <c r="AE5" s="297"/>
      <c r="AF5" s="297"/>
      <c r="AG5" s="297"/>
    </row>
    <row r="6" spans="1:33" ht="12.75" customHeight="1" x14ac:dyDescent="0.25">
      <c r="A6" s="316"/>
      <c r="B6" s="316"/>
      <c r="C6" s="297"/>
      <c r="D6" s="297"/>
      <c r="E6" s="297"/>
      <c r="F6" s="297"/>
      <c r="G6" s="312"/>
      <c r="H6" s="312"/>
      <c r="I6" s="339"/>
      <c r="J6" s="340"/>
      <c r="K6" s="297"/>
      <c r="L6" s="297"/>
      <c r="M6" s="297"/>
      <c r="N6" s="297"/>
      <c r="O6" s="297"/>
      <c r="P6" s="297"/>
      <c r="Q6" s="297"/>
      <c r="R6" s="297"/>
      <c r="S6" s="297"/>
      <c r="T6" s="297"/>
      <c r="U6" s="297"/>
      <c r="V6" s="297"/>
      <c r="W6" s="297"/>
      <c r="X6" s="297"/>
      <c r="Y6" s="297"/>
      <c r="Z6" s="297"/>
      <c r="AA6" s="297"/>
      <c r="AB6" s="297"/>
      <c r="AC6" s="297"/>
      <c r="AD6" s="297"/>
      <c r="AE6" s="297"/>
      <c r="AF6" s="297"/>
      <c r="AG6" s="297"/>
    </row>
    <row r="7" spans="1:33" ht="15" x14ac:dyDescent="0.25">
      <c r="A7" s="508" t="s">
        <v>253</v>
      </c>
      <c r="B7" s="509"/>
      <c r="C7" s="511">
        <f>+[2]Prüf.feststellungen!$D$8</f>
        <v>45849</v>
      </c>
      <c r="D7" s="512"/>
      <c r="E7" s="297"/>
      <c r="F7" s="297"/>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row>
    <row r="8" spans="1:33" ht="38.25" customHeight="1" x14ac:dyDescent="0.25">
      <c r="A8" s="313"/>
      <c r="B8" s="313"/>
      <c r="C8" s="314"/>
      <c r="D8" s="314"/>
      <c r="E8" s="297"/>
      <c r="F8" s="297"/>
      <c r="G8" s="297"/>
      <c r="H8" s="297"/>
      <c r="I8" s="297"/>
      <c r="J8" s="297"/>
      <c r="K8" s="297"/>
      <c r="L8" s="297"/>
      <c r="M8" s="297"/>
      <c r="N8" s="297"/>
      <c r="O8" s="297"/>
      <c r="P8" s="297"/>
      <c r="Q8" s="297"/>
      <c r="R8" s="297"/>
      <c r="S8" s="297"/>
      <c r="T8" s="297"/>
      <c r="U8" s="297"/>
      <c r="V8" s="297"/>
      <c r="W8" s="297"/>
      <c r="X8" s="297"/>
      <c r="Y8" s="297"/>
      <c r="Z8" s="297"/>
      <c r="AA8" s="297"/>
      <c r="AB8" s="297"/>
      <c r="AC8" s="297"/>
      <c r="AD8" s="297"/>
      <c r="AE8" s="297"/>
      <c r="AF8" s="297"/>
      <c r="AG8" s="297"/>
    </row>
    <row r="9" spans="1:33" ht="29.25" customHeight="1" x14ac:dyDescent="0.25">
      <c r="A9" s="503" t="s">
        <v>269</v>
      </c>
      <c r="B9" s="504"/>
      <c r="C9" s="505" t="e">
        <f>+D15-D14</f>
        <v>#DIV/0!</v>
      </c>
      <c r="D9" s="505"/>
      <c r="E9" s="338"/>
      <c r="F9" s="297"/>
      <c r="G9" s="297"/>
      <c r="H9" s="503" t="s">
        <v>270</v>
      </c>
      <c r="I9" s="504"/>
      <c r="J9" s="505" t="e">
        <f>IF(A_Stammdaten!B18=2025,+'Aufteilung KB'!#REF!-'Aufteilung KB'!#REF!,IF(A_Stammdaten!B18=2026,'Aufteilung KB'!C12-'Aufteilung KB'!C23,'Aufteilung KB'!#REF!-'Aufteilung KB'!#REF!))</f>
        <v>#DIV/0!</v>
      </c>
      <c r="K9" s="505"/>
      <c r="L9" s="338"/>
      <c r="M9" s="297"/>
      <c r="N9" s="297"/>
      <c r="O9" s="297"/>
      <c r="P9" s="297"/>
      <c r="Q9" s="297"/>
      <c r="R9" s="297"/>
      <c r="S9" s="297"/>
      <c r="T9" s="297"/>
      <c r="U9" s="297"/>
      <c r="V9" s="297"/>
      <c r="W9" s="297"/>
      <c r="X9" s="297"/>
      <c r="Y9" s="297"/>
      <c r="Z9" s="297"/>
      <c r="AA9" s="297"/>
      <c r="AB9" s="297"/>
      <c r="AC9" s="297"/>
      <c r="AD9" s="297"/>
      <c r="AE9" s="297"/>
      <c r="AF9" s="297"/>
      <c r="AG9" s="297"/>
    </row>
    <row r="10" spans="1:33" ht="29.25" customHeight="1" x14ac:dyDescent="0.25">
      <c r="A10" s="313"/>
      <c r="B10" s="313"/>
      <c r="C10" s="314"/>
      <c r="D10" s="314"/>
      <c r="E10" s="297"/>
      <c r="F10" s="297"/>
      <c r="G10" s="297"/>
      <c r="H10" s="297"/>
      <c r="I10" s="297"/>
      <c r="J10" s="297"/>
      <c r="K10" s="297"/>
      <c r="L10" s="297"/>
      <c r="M10" s="297"/>
      <c r="N10" s="297"/>
      <c r="O10" s="297"/>
      <c r="P10" s="297"/>
      <c r="Q10" s="297"/>
      <c r="R10" s="297"/>
      <c r="S10" s="297"/>
      <c r="T10" s="297"/>
      <c r="U10" s="297"/>
      <c r="V10" s="297"/>
      <c r="W10" s="297"/>
      <c r="X10" s="297"/>
      <c r="Y10" s="297"/>
      <c r="Z10" s="297"/>
      <c r="AA10" s="297"/>
      <c r="AB10" s="297"/>
      <c r="AC10" s="297"/>
      <c r="AD10" s="297"/>
      <c r="AE10" s="297"/>
      <c r="AF10" s="297"/>
      <c r="AG10" s="297"/>
    </row>
    <row r="11" spans="1:33" ht="22.5" customHeight="1" x14ac:dyDescent="0.25">
      <c r="A11" s="313"/>
      <c r="B11" s="313"/>
      <c r="C11" s="314"/>
      <c r="D11" s="325" t="str">
        <f>"Vergleich der sich ergebenden kalenderjährlichen Erlösobergrenzen für das Jahr "&amp; con_EOGJahr</f>
        <v>Vergleich der sich ergebenden kalenderjährlichen Erlösobergrenzen für das Jahr 2026</v>
      </c>
      <c r="E11" s="326"/>
      <c r="F11" s="327"/>
      <c r="G11" s="327"/>
      <c r="H11" s="328"/>
      <c r="I11" s="328"/>
      <c r="J11" s="326"/>
      <c r="K11" s="326"/>
      <c r="L11" s="326"/>
      <c r="M11" s="326"/>
      <c r="N11" s="341"/>
      <c r="O11" s="297"/>
      <c r="P11" s="297"/>
      <c r="Q11" s="297"/>
      <c r="R11" s="297"/>
      <c r="S11" s="297"/>
      <c r="T11" s="297"/>
      <c r="U11" s="297"/>
      <c r="V11" s="297"/>
      <c r="W11" s="297"/>
      <c r="X11" s="297"/>
      <c r="Y11" s="297"/>
      <c r="Z11" s="297"/>
      <c r="AA11" s="297"/>
      <c r="AB11" s="297"/>
      <c r="AC11" s="297"/>
      <c r="AD11" s="297"/>
      <c r="AE11" s="297"/>
      <c r="AF11" s="297"/>
      <c r="AG11" s="297"/>
    </row>
    <row r="12" spans="1:33" ht="103.5" customHeight="1" x14ac:dyDescent="0.25">
      <c r="A12" s="313"/>
      <c r="B12" s="313"/>
      <c r="C12" s="314"/>
      <c r="D12" s="329" t="s">
        <v>275</v>
      </c>
      <c r="E12" s="329" t="s">
        <v>276</v>
      </c>
      <c r="F12" s="329" t="s">
        <v>277</v>
      </c>
      <c r="G12" s="329" t="s">
        <v>278</v>
      </c>
      <c r="H12" s="329" t="s">
        <v>279</v>
      </c>
      <c r="I12" s="329" t="s">
        <v>280</v>
      </c>
      <c r="J12" s="329" t="s">
        <v>281</v>
      </c>
      <c r="K12" s="329" t="s">
        <v>282</v>
      </c>
      <c r="L12" s="329" t="s">
        <v>283</v>
      </c>
      <c r="M12" s="329" t="s">
        <v>284</v>
      </c>
      <c r="N12" s="329" t="s">
        <v>285</v>
      </c>
      <c r="O12" s="297"/>
      <c r="P12" s="297"/>
      <c r="Q12" s="297"/>
      <c r="R12" s="297"/>
      <c r="S12" s="297"/>
      <c r="T12" s="297"/>
      <c r="U12" s="297"/>
      <c r="V12" s="297"/>
      <c r="W12" s="297"/>
      <c r="X12" s="297"/>
      <c r="Y12" s="297"/>
      <c r="Z12" s="297"/>
      <c r="AA12" s="297"/>
      <c r="AB12" s="297"/>
      <c r="AC12" s="297"/>
      <c r="AD12" s="297"/>
      <c r="AE12" s="297"/>
      <c r="AF12" s="297"/>
    </row>
    <row r="13" spans="1:33" ht="27" customHeight="1" x14ac:dyDescent="0.25">
      <c r="A13" s="313"/>
      <c r="B13" s="313"/>
      <c r="C13" s="314"/>
      <c r="D13" s="330" t="s">
        <v>286</v>
      </c>
      <c r="E13" s="330" t="s">
        <v>254</v>
      </c>
      <c r="F13" s="330" t="s">
        <v>287</v>
      </c>
      <c r="G13" s="331" t="s">
        <v>288</v>
      </c>
      <c r="H13" s="331" t="s">
        <v>289</v>
      </c>
      <c r="I13" s="330" t="s">
        <v>290</v>
      </c>
      <c r="J13" s="331" t="s">
        <v>291</v>
      </c>
      <c r="K13" s="331" t="s">
        <v>292</v>
      </c>
      <c r="L13" s="331" t="s">
        <v>293</v>
      </c>
      <c r="M13" s="330" t="s">
        <v>294</v>
      </c>
      <c r="N13" s="331" t="s">
        <v>295</v>
      </c>
      <c r="O13" s="297"/>
      <c r="P13" s="297"/>
      <c r="Q13" s="297"/>
      <c r="R13" s="297"/>
      <c r="S13" s="297"/>
      <c r="T13" s="297"/>
      <c r="U13" s="297"/>
      <c r="V13" s="297"/>
      <c r="W13" s="297"/>
      <c r="X13" s="297"/>
      <c r="Y13" s="297"/>
      <c r="Z13" s="297"/>
      <c r="AA13" s="297"/>
      <c r="AB13" s="297"/>
      <c r="AC13" s="297"/>
      <c r="AD13" s="297"/>
      <c r="AE13" s="297"/>
      <c r="AF13" s="297"/>
    </row>
    <row r="14" spans="1:33" ht="21" customHeight="1" x14ac:dyDescent="0.25">
      <c r="A14" s="510" t="s">
        <v>296</v>
      </c>
      <c r="B14" s="510"/>
      <c r="C14" s="510"/>
      <c r="D14" s="317" t="e">
        <f>(E14+(F14+G14+H14)*(I14-J14)+K14+L14+M14+N14)</f>
        <v>#N/A</v>
      </c>
      <c r="E14" s="317">
        <f>'Aufteilung KB'!B10</f>
        <v>0</v>
      </c>
      <c r="F14" s="317" t="e">
        <f>'Aufteilung KB'!C14</f>
        <v>#N/A</v>
      </c>
      <c r="G14" s="317" t="e">
        <f>(1-VLOOKUP(con_EOGJahr,Parameter!$A$17:$B$19,2,FALSE))*'Aufteilung KB'!C15</f>
        <v>#N/A</v>
      </c>
      <c r="H14" s="317">
        <v>0</v>
      </c>
      <c r="I14" s="448">
        <f>(VLOOKUP(con_EOGJahr,Parameter!$B$5:$E$7,2,FALSE)/Parameter!C4)</f>
        <v>1.1930000000000001</v>
      </c>
      <c r="J14" s="449">
        <f>VLOOKUP(con_EOGJahr,Parameter!$A$12:$B$14,2,FALSE)</f>
        <v>3.5256779740975963E-2</v>
      </c>
      <c r="K14" s="317">
        <v>0</v>
      </c>
      <c r="L14" s="317">
        <v>0</v>
      </c>
      <c r="M14" s="317">
        <v>0</v>
      </c>
      <c r="N14" s="317">
        <v>0</v>
      </c>
      <c r="O14" s="297"/>
      <c r="P14" s="297"/>
      <c r="Q14" s="297"/>
      <c r="R14" s="297"/>
      <c r="S14" s="297"/>
      <c r="T14" s="297"/>
      <c r="U14" s="297"/>
      <c r="V14" s="297"/>
      <c r="W14" s="297"/>
      <c r="X14" s="297"/>
      <c r="Y14" s="297"/>
      <c r="Z14" s="297"/>
      <c r="AA14" s="297"/>
      <c r="AB14" s="297"/>
      <c r="AC14" s="297"/>
      <c r="AD14" s="297"/>
      <c r="AE14" s="297"/>
      <c r="AF14" s="297"/>
    </row>
    <row r="15" spans="1:33" ht="21" customHeight="1" x14ac:dyDescent="0.25">
      <c r="A15" s="510" t="s">
        <v>297</v>
      </c>
      <c r="B15" s="510"/>
      <c r="C15" s="510"/>
      <c r="D15" s="317" t="e">
        <f>(E15+(F15+G15+H15)*(I15-J15)+K15+L15+M15+N15)</f>
        <v>#DIV/0!</v>
      </c>
      <c r="E15" s="317">
        <f>+'Aufteilung KB'!B21</f>
        <v>0</v>
      </c>
      <c r="F15" s="317" t="e">
        <f>+'Aufteilung KB'!C25</f>
        <v>#DIV/0!</v>
      </c>
      <c r="G15" s="317" t="e">
        <f>(1-VLOOKUP(con_EOGJahr,Parameter!$A$17:$B$19,2,FALSE))*'Aufteilung KB'!C26</f>
        <v>#DIV/0!</v>
      </c>
      <c r="H15" s="317">
        <v>0</v>
      </c>
      <c r="I15" s="448">
        <f>+I14</f>
        <v>1.1930000000000001</v>
      </c>
      <c r="J15" s="449">
        <f>+J14</f>
        <v>3.5256779740975963E-2</v>
      </c>
      <c r="K15" s="317">
        <v>0</v>
      </c>
      <c r="L15" s="317">
        <v>0</v>
      </c>
      <c r="M15" s="317">
        <v>0</v>
      </c>
      <c r="N15" s="317">
        <v>0</v>
      </c>
      <c r="O15" s="297"/>
      <c r="P15" s="297"/>
      <c r="Q15" s="297"/>
      <c r="R15" s="297"/>
      <c r="S15" s="297"/>
      <c r="T15" s="297"/>
      <c r="U15" s="297"/>
      <c r="V15" s="297"/>
      <c r="W15" s="297"/>
      <c r="X15" s="297"/>
      <c r="Y15" s="297"/>
      <c r="Z15" s="297"/>
      <c r="AA15" s="297"/>
      <c r="AB15" s="297"/>
      <c r="AC15" s="297"/>
      <c r="AD15" s="297"/>
      <c r="AE15" s="297"/>
      <c r="AF15" s="297"/>
    </row>
    <row r="16" spans="1:33" x14ac:dyDescent="0.2">
      <c r="D16" s="463"/>
      <c r="E16" s="463"/>
      <c r="F16" s="463"/>
      <c r="G16" s="463"/>
      <c r="H16" s="463"/>
      <c r="I16" s="463"/>
      <c r="J16" s="463"/>
      <c r="K16" s="463"/>
      <c r="L16" s="463"/>
      <c r="M16" s="463"/>
      <c r="N16" s="463"/>
    </row>
  </sheetData>
  <mergeCells count="11">
    <mergeCell ref="A3:B3"/>
    <mergeCell ref="A5:B5"/>
    <mergeCell ref="A7:B7"/>
    <mergeCell ref="A14:C14"/>
    <mergeCell ref="A15:C15"/>
    <mergeCell ref="C7:D7"/>
    <mergeCell ref="H9:I9"/>
    <mergeCell ref="J9:K9"/>
    <mergeCell ref="C5:D5"/>
    <mergeCell ref="A9:B9"/>
    <mergeCell ref="C9:D9"/>
  </mergeCells>
  <pageMargins left="0.78740157499999996" right="0.78740157499999996" top="0.984251969" bottom="0.984251969" header="0.4921259845" footer="0.4921259845"/>
  <pageSetup paperSize="9" scale="97" fitToHeight="2" orientation="landscape" r:id="rId1"/>
  <headerFooter alignWithMargins="0">
    <oddHeader>&amp;RAnlage 0</oddHeader>
    <oddFooter xml:space="preserve">&amp;CErmittlung der Erlösobergrenzen Gas im vereinfachtem Verfahren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AD33"/>
  <sheetViews>
    <sheetView zoomScaleNormal="100" workbookViewId="0">
      <selection activeCell="D44" sqref="D44"/>
    </sheetView>
  </sheetViews>
  <sheetFormatPr baseColWidth="10" defaultRowHeight="12.75" x14ac:dyDescent="0.2"/>
  <cols>
    <col min="1" max="1" width="22.42578125" style="295" customWidth="1"/>
    <col min="2" max="2" width="15.85546875" style="295" customWidth="1"/>
    <col min="3" max="3" width="61.140625" style="295" customWidth="1"/>
    <col min="4" max="14" width="15.7109375" style="295" customWidth="1"/>
    <col min="15" max="15" width="6.42578125" style="295" customWidth="1"/>
    <col min="16" max="17" width="11.42578125" style="295"/>
    <col min="18" max="18" width="4.5703125" style="295" customWidth="1"/>
    <col min="19" max="16384" width="11.42578125" style="295"/>
  </cols>
  <sheetData>
    <row r="1" spans="1:30" ht="18.75" x14ac:dyDescent="0.3">
      <c r="A1" s="309" t="s">
        <v>369</v>
      </c>
      <c r="B1" s="310"/>
    </row>
    <row r="2" spans="1:30" ht="15" x14ac:dyDescent="0.25">
      <c r="A2" s="297"/>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row>
    <row r="3" spans="1:30" ht="15" x14ac:dyDescent="0.25">
      <c r="A3" s="470" t="s">
        <v>250</v>
      </c>
      <c r="B3" s="471"/>
      <c r="C3" s="453" t="str">
        <f>+[2]Prüf.feststellungen!$D$4</f>
        <v>Stadtwerke ABC GmbH &amp; Co. KG ????</v>
      </c>
      <c r="E3" s="311"/>
      <c r="F3" s="311"/>
      <c r="G3" s="297"/>
      <c r="H3" s="297"/>
      <c r="I3" s="297"/>
      <c r="J3" s="297"/>
      <c r="K3" s="297"/>
      <c r="L3" s="297"/>
      <c r="M3" s="297"/>
      <c r="N3" s="297"/>
      <c r="O3" s="297"/>
      <c r="P3" s="297"/>
      <c r="Q3" s="297"/>
      <c r="R3" s="297"/>
      <c r="S3" s="297"/>
      <c r="T3" s="297"/>
      <c r="U3" s="297"/>
      <c r="V3" s="297"/>
      <c r="W3" s="297"/>
      <c r="X3" s="297"/>
      <c r="Y3" s="297"/>
      <c r="Z3" s="297"/>
      <c r="AA3" s="297"/>
      <c r="AB3" s="297"/>
      <c r="AC3" s="297"/>
      <c r="AD3" s="297"/>
    </row>
    <row r="4" spans="1:30" ht="15" x14ac:dyDescent="0.25">
      <c r="A4" s="316"/>
      <c r="B4" s="316"/>
      <c r="C4" s="297"/>
      <c r="D4" s="297"/>
      <c r="E4" s="297"/>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row>
    <row r="5" spans="1:30" ht="15" x14ac:dyDescent="0.25">
      <c r="A5" s="472" t="s">
        <v>82</v>
      </c>
      <c r="B5" s="472" t="s">
        <v>370</v>
      </c>
      <c r="C5" s="472" t="s">
        <v>371</v>
      </c>
      <c r="D5" s="463"/>
      <c r="E5" s="463"/>
      <c r="F5" s="463"/>
      <c r="G5" s="463"/>
      <c r="H5" s="463"/>
      <c r="I5" s="463"/>
      <c r="J5" s="463"/>
      <c r="K5" s="463"/>
    </row>
    <row r="6" spans="1:30" x14ac:dyDescent="0.2">
      <c r="A6" s="473"/>
      <c r="B6" s="473"/>
      <c r="C6" s="473"/>
    </row>
    <row r="7" spans="1:30" x14ac:dyDescent="0.2">
      <c r="A7" s="473"/>
      <c r="B7" s="473"/>
      <c r="C7" s="473"/>
    </row>
    <row r="8" spans="1:30" x14ac:dyDescent="0.2">
      <c r="A8" s="473"/>
      <c r="B8" s="473"/>
      <c r="C8" s="473"/>
    </row>
    <row r="9" spans="1:30" x14ac:dyDescent="0.2">
      <c r="A9" s="473"/>
      <c r="B9" s="473"/>
      <c r="C9" s="473"/>
    </row>
    <row r="10" spans="1:30" x14ac:dyDescent="0.2">
      <c r="A10" s="473"/>
      <c r="B10" s="473"/>
      <c r="C10" s="473"/>
    </row>
    <row r="11" spans="1:30" x14ac:dyDescent="0.2">
      <c r="A11" s="473"/>
      <c r="B11" s="473"/>
      <c r="C11" s="473"/>
    </row>
    <row r="12" spans="1:30" x14ac:dyDescent="0.2">
      <c r="A12" s="473"/>
      <c r="B12" s="473"/>
      <c r="C12" s="473"/>
    </row>
    <row r="13" spans="1:30" x14ac:dyDescent="0.2">
      <c r="A13" s="473"/>
      <c r="B13" s="473"/>
      <c r="C13" s="473"/>
    </row>
    <row r="14" spans="1:30" x14ac:dyDescent="0.2">
      <c r="A14" s="473"/>
      <c r="B14" s="473"/>
      <c r="C14" s="473"/>
    </row>
    <row r="15" spans="1:30" x14ac:dyDescent="0.2">
      <c r="A15" s="473"/>
      <c r="B15" s="473"/>
      <c r="C15" s="473"/>
    </row>
    <row r="16" spans="1:30" x14ac:dyDescent="0.2">
      <c r="A16" s="473"/>
      <c r="B16" s="473"/>
      <c r="C16" s="473"/>
    </row>
    <row r="17" spans="1:3" x14ac:dyDescent="0.2">
      <c r="A17" s="473"/>
      <c r="B17" s="473"/>
      <c r="C17" s="473"/>
    </row>
    <row r="18" spans="1:3" x14ac:dyDescent="0.2">
      <c r="A18" s="473"/>
      <c r="B18" s="473"/>
      <c r="C18" s="473"/>
    </row>
    <row r="19" spans="1:3" x14ac:dyDescent="0.2">
      <c r="A19" s="473"/>
      <c r="B19" s="473"/>
      <c r="C19" s="473"/>
    </row>
    <row r="20" spans="1:3" x14ac:dyDescent="0.2">
      <c r="A20" s="473"/>
      <c r="B20" s="473"/>
      <c r="C20" s="473"/>
    </row>
    <row r="21" spans="1:3" x14ac:dyDescent="0.2">
      <c r="A21" s="473"/>
      <c r="B21" s="473"/>
      <c r="C21" s="473"/>
    </row>
    <row r="22" spans="1:3" x14ac:dyDescent="0.2">
      <c r="A22" s="473"/>
      <c r="B22" s="473"/>
      <c r="C22" s="473"/>
    </row>
    <row r="23" spans="1:3" x14ac:dyDescent="0.2">
      <c r="A23" s="473"/>
      <c r="B23" s="473"/>
      <c r="C23" s="473"/>
    </row>
    <row r="24" spans="1:3" x14ac:dyDescent="0.2">
      <c r="A24" s="473"/>
      <c r="B24" s="473"/>
      <c r="C24" s="473"/>
    </row>
    <row r="25" spans="1:3" x14ac:dyDescent="0.2">
      <c r="A25" s="473"/>
      <c r="B25" s="473"/>
      <c r="C25" s="473"/>
    </row>
    <row r="26" spans="1:3" x14ac:dyDescent="0.2">
      <c r="A26" s="473"/>
      <c r="B26" s="473"/>
      <c r="C26" s="473"/>
    </row>
    <row r="27" spans="1:3" x14ac:dyDescent="0.2">
      <c r="A27" s="473"/>
      <c r="B27" s="473"/>
      <c r="C27" s="473"/>
    </row>
    <row r="28" spans="1:3" x14ac:dyDescent="0.2">
      <c r="A28" s="473"/>
      <c r="B28" s="473"/>
      <c r="C28" s="473"/>
    </row>
    <row r="29" spans="1:3" x14ac:dyDescent="0.2">
      <c r="A29" s="473"/>
      <c r="B29" s="473"/>
      <c r="C29" s="473"/>
    </row>
    <row r="30" spans="1:3" x14ac:dyDescent="0.2">
      <c r="A30" s="473"/>
      <c r="B30" s="473"/>
      <c r="C30" s="473"/>
    </row>
    <row r="31" spans="1:3" x14ac:dyDescent="0.2">
      <c r="A31" s="473"/>
      <c r="B31" s="473"/>
      <c r="C31" s="473"/>
    </row>
    <row r="32" spans="1:3" x14ac:dyDescent="0.2">
      <c r="A32" s="473"/>
      <c r="B32" s="473"/>
      <c r="C32" s="473"/>
    </row>
    <row r="33" spans="1:3" x14ac:dyDescent="0.2">
      <c r="A33" s="473"/>
      <c r="B33" s="473"/>
      <c r="C33" s="473"/>
    </row>
  </sheetData>
  <pageMargins left="0.78740157499999996" right="0.78740157499999996" top="0.984251969" bottom="0.984251969" header="0.4921259845" footer="0.4921259845"/>
  <pageSetup paperSize="9" scale="97" fitToHeight="2" orientation="landscape" r:id="rId1"/>
  <headerFooter alignWithMargins="0">
    <oddHeader>&amp;RAnlage 0</oddHeader>
    <oddFooter xml:space="preserve">&amp;CErmittlung der Erlösobergrenzen Gas im vereinfachtem Verfahren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B17" activeCellId="2" sqref="C4:C7 B10:B14 B17:B19"/>
    </sheetView>
  </sheetViews>
  <sheetFormatPr baseColWidth="10" defaultRowHeight="15" x14ac:dyDescent="0.25"/>
  <cols>
    <col min="1" max="1" width="30.5703125" style="297" customWidth="1"/>
    <col min="2" max="2" width="11.5703125" style="297" customWidth="1"/>
    <col min="3" max="3" width="18.42578125" style="297" bestFit="1" customWidth="1"/>
    <col min="4" max="4" width="19.28515625" style="297" customWidth="1"/>
    <col min="5" max="5" width="19.28515625" style="318" customWidth="1"/>
    <col min="6" max="16384" width="11.42578125" style="297"/>
  </cols>
  <sheetData>
    <row r="1" spans="1:7" ht="21" x14ac:dyDescent="0.35">
      <c r="A1" s="332" t="s">
        <v>378</v>
      </c>
    </row>
    <row r="3" spans="1:7" x14ac:dyDescent="0.25">
      <c r="A3" s="444" t="s">
        <v>302</v>
      </c>
      <c r="B3" s="445"/>
      <c r="C3" s="445" t="s">
        <v>255</v>
      </c>
      <c r="D3" s="446" t="s">
        <v>256</v>
      </c>
      <c r="E3" s="446" t="s">
        <v>257</v>
      </c>
      <c r="F3" s="315"/>
      <c r="G3" s="319"/>
    </row>
    <row r="4" spans="1:7" ht="18" x14ac:dyDescent="0.35">
      <c r="A4" s="320" t="s">
        <v>298</v>
      </c>
      <c r="B4" s="323">
        <v>2020</v>
      </c>
      <c r="C4" s="485">
        <v>100</v>
      </c>
      <c r="D4" s="321" t="s">
        <v>258</v>
      </c>
      <c r="E4" s="321"/>
      <c r="G4" s="322"/>
    </row>
    <row r="5" spans="1:7" ht="18" x14ac:dyDescent="0.35">
      <c r="A5" s="323" t="s">
        <v>299</v>
      </c>
      <c r="B5" s="296">
        <v>2025</v>
      </c>
      <c r="C5" s="486">
        <v>116.7</v>
      </c>
      <c r="D5" s="321" t="s">
        <v>258</v>
      </c>
      <c r="E5" s="321"/>
      <c r="G5" s="322"/>
    </row>
    <row r="6" spans="1:7" ht="18" x14ac:dyDescent="0.35">
      <c r="A6" s="323" t="s">
        <v>300</v>
      </c>
      <c r="B6" s="296">
        <v>2026</v>
      </c>
      <c r="C6" s="485">
        <v>119.3</v>
      </c>
      <c r="D6" s="321" t="s">
        <v>258</v>
      </c>
      <c r="E6" s="321"/>
      <c r="G6" s="322"/>
    </row>
    <row r="7" spans="1:7" ht="18" x14ac:dyDescent="0.35">
      <c r="A7" s="323" t="s">
        <v>301</v>
      </c>
      <c r="B7" s="296">
        <v>2027</v>
      </c>
      <c r="C7" s="485">
        <v>121.7</v>
      </c>
      <c r="D7" s="321"/>
      <c r="E7" s="321" t="s">
        <v>258</v>
      </c>
      <c r="G7" s="322"/>
    </row>
    <row r="9" spans="1:7" x14ac:dyDescent="0.25">
      <c r="A9" s="443" t="s">
        <v>303</v>
      </c>
      <c r="B9" s="447" t="s">
        <v>259</v>
      </c>
      <c r="C9" s="297" t="s">
        <v>357</v>
      </c>
      <c r="D9" s="305"/>
    </row>
    <row r="10" spans="1:7" x14ac:dyDescent="0.25">
      <c r="A10" s="296">
        <v>2023</v>
      </c>
      <c r="B10" s="487">
        <v>8.6999999999999994E-3</v>
      </c>
      <c r="C10" s="442">
        <v>45798</v>
      </c>
      <c r="D10" s="305"/>
    </row>
    <row r="11" spans="1:7" x14ac:dyDescent="0.25">
      <c r="A11" s="296">
        <v>2024</v>
      </c>
      <c r="B11" s="487">
        <v>1.7475689999999933E-2</v>
      </c>
      <c r="C11" s="353"/>
      <c r="D11" s="305"/>
    </row>
    <row r="12" spans="1:7" x14ac:dyDescent="0.25">
      <c r="A12" s="296">
        <v>2025</v>
      </c>
      <c r="B12" s="487">
        <v>2.6327728502999914E-2</v>
      </c>
      <c r="C12" s="353"/>
    </row>
    <row r="13" spans="1:7" x14ac:dyDescent="0.25">
      <c r="A13" s="323">
        <v>2026</v>
      </c>
      <c r="B13" s="487">
        <v>3.5256779740975963E-2</v>
      </c>
      <c r="C13" s="353"/>
    </row>
    <row r="14" spans="1:7" x14ac:dyDescent="0.25">
      <c r="A14" s="323">
        <v>2027</v>
      </c>
      <c r="B14" s="487">
        <v>4.4263513724722481E-2</v>
      </c>
      <c r="C14" s="353"/>
    </row>
    <row r="15" spans="1:7" x14ac:dyDescent="0.25">
      <c r="A15" s="324"/>
    </row>
    <row r="16" spans="1:7" x14ac:dyDescent="0.25">
      <c r="A16" s="443" t="s">
        <v>304</v>
      </c>
      <c r="B16" s="443"/>
    </row>
    <row r="17" spans="1:2" x14ac:dyDescent="0.25">
      <c r="A17" s="296">
        <v>2025</v>
      </c>
      <c r="B17" s="488">
        <v>0.6</v>
      </c>
    </row>
    <row r="18" spans="1:2" x14ac:dyDescent="0.25">
      <c r="A18" s="296">
        <v>2026</v>
      </c>
      <c r="B18" s="488">
        <v>0.8</v>
      </c>
    </row>
    <row r="19" spans="1:2" x14ac:dyDescent="0.25">
      <c r="A19" s="296">
        <v>2027</v>
      </c>
      <c r="B19" s="488">
        <v>1</v>
      </c>
    </row>
  </sheetData>
  <pageMargins left="0.78740157499999996" right="0.78740157499999996" top="0.984251969" bottom="0.984251969" header="0.4921259845" footer="0.4921259845"/>
  <pageSetup paperSize="9" orientation="portrait" r:id="rId1"/>
  <headerFooter alignWithMargins="0">
    <oddFooter>&amp;CErmittlung der Erlösobergrenzen Gas im vereinfachtem Verfahren
- Parameter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J45"/>
  <sheetViews>
    <sheetView workbookViewId="0">
      <selection activeCell="A27" sqref="A27"/>
    </sheetView>
  </sheetViews>
  <sheetFormatPr baseColWidth="10" defaultColWidth="11.42578125" defaultRowHeight="15" x14ac:dyDescent="0.25"/>
  <cols>
    <col min="1" max="1" width="59.42578125" style="1" customWidth="1"/>
    <col min="2" max="3" width="24.5703125" style="1" bestFit="1" customWidth="1"/>
    <col min="4" max="4" width="14.5703125" style="1" bestFit="1" customWidth="1"/>
    <col min="5" max="5" width="19.42578125" style="1" bestFit="1" customWidth="1"/>
    <col min="6" max="6" width="41.28515625" style="354" customWidth="1"/>
    <col min="7" max="7" width="19.42578125" style="354" bestFit="1" customWidth="1"/>
    <col min="8" max="8" width="11.42578125" style="1"/>
    <col min="9" max="9" width="18.28515625" style="1" bestFit="1" customWidth="1"/>
    <col min="10" max="10" width="17.5703125" style="1" bestFit="1" customWidth="1"/>
    <col min="11" max="16384" width="11.42578125" style="1"/>
  </cols>
  <sheetData>
    <row r="1" spans="1:10" s="35" customFormat="1" ht="30" x14ac:dyDescent="0.25">
      <c r="A1" s="35" t="s">
        <v>33</v>
      </c>
      <c r="B1" s="35" t="s">
        <v>70</v>
      </c>
      <c r="C1" s="35" t="s">
        <v>69</v>
      </c>
      <c r="D1" s="35" t="s">
        <v>56</v>
      </c>
      <c r="E1" s="35" t="s">
        <v>73</v>
      </c>
      <c r="F1" s="356" t="s">
        <v>309</v>
      </c>
      <c r="G1" s="356" t="s">
        <v>310</v>
      </c>
      <c r="I1" s="35" t="s">
        <v>91</v>
      </c>
      <c r="J1" s="35" t="s">
        <v>79</v>
      </c>
    </row>
    <row r="2" spans="1:10" x14ac:dyDescent="0.25">
      <c r="A2" s="1" t="s">
        <v>9</v>
      </c>
      <c r="B2" s="1">
        <v>25</v>
      </c>
      <c r="C2" s="1">
        <v>35</v>
      </c>
      <c r="D2" s="1">
        <v>1</v>
      </c>
      <c r="E2" s="1" t="s">
        <v>74</v>
      </c>
      <c r="F2" s="354" t="s">
        <v>311</v>
      </c>
      <c r="G2" s="354">
        <v>2</v>
      </c>
      <c r="I2" s="1" t="s">
        <v>86</v>
      </c>
      <c r="J2" s="1" t="s">
        <v>92</v>
      </c>
    </row>
    <row r="3" spans="1:10" x14ac:dyDescent="0.25">
      <c r="A3" s="1" t="s">
        <v>10</v>
      </c>
      <c r="B3" s="1">
        <v>50</v>
      </c>
      <c r="C3" s="1">
        <v>60</v>
      </c>
      <c r="D3" s="1">
        <v>1</v>
      </c>
      <c r="E3" s="1" t="s">
        <v>74</v>
      </c>
      <c r="F3" s="354" t="s">
        <v>312</v>
      </c>
      <c r="G3" s="354">
        <v>3</v>
      </c>
      <c r="I3" s="1" t="s">
        <v>87</v>
      </c>
      <c r="J3" s="1" t="s">
        <v>93</v>
      </c>
    </row>
    <row r="4" spans="1:10" x14ac:dyDescent="0.25">
      <c r="A4" s="7" t="s">
        <v>34</v>
      </c>
      <c r="B4" s="7">
        <v>60</v>
      </c>
      <c r="C4" s="7">
        <v>70</v>
      </c>
      <c r="D4" s="7">
        <v>1</v>
      </c>
      <c r="E4" s="1" t="s">
        <v>75</v>
      </c>
      <c r="F4" s="354" t="s">
        <v>313</v>
      </c>
      <c r="G4" s="354">
        <v>4</v>
      </c>
      <c r="I4" s="1" t="s">
        <v>95</v>
      </c>
      <c r="J4" s="1" t="s">
        <v>94</v>
      </c>
    </row>
    <row r="5" spans="1:10" x14ac:dyDescent="0.25">
      <c r="A5" s="7" t="s">
        <v>35</v>
      </c>
      <c r="B5" s="7">
        <v>23</v>
      </c>
      <c r="C5" s="7">
        <v>27</v>
      </c>
      <c r="D5" s="7">
        <v>4</v>
      </c>
      <c r="E5" s="1" t="s">
        <v>74</v>
      </c>
      <c r="F5" s="354" t="s">
        <v>314</v>
      </c>
      <c r="G5" s="354">
        <v>5</v>
      </c>
      <c r="I5" s="1" t="s">
        <v>88</v>
      </c>
    </row>
    <row r="6" spans="1:10" x14ac:dyDescent="0.25">
      <c r="A6" s="7" t="s">
        <v>11</v>
      </c>
      <c r="B6" s="7">
        <v>8</v>
      </c>
      <c r="C6" s="7">
        <v>10</v>
      </c>
      <c r="D6" s="7">
        <v>4</v>
      </c>
      <c r="E6" s="1" t="s">
        <v>75</v>
      </c>
      <c r="F6" s="354" t="s">
        <v>315</v>
      </c>
      <c r="G6" s="354">
        <v>6</v>
      </c>
    </row>
    <row r="7" spans="1:10" x14ac:dyDescent="0.25">
      <c r="A7" s="7" t="s">
        <v>36</v>
      </c>
      <c r="B7" s="7">
        <v>14</v>
      </c>
      <c r="C7" s="7">
        <v>18</v>
      </c>
      <c r="D7" s="7">
        <v>4</v>
      </c>
      <c r="E7" s="1" t="s">
        <v>74</v>
      </c>
      <c r="F7" s="354" t="s">
        <v>316</v>
      </c>
      <c r="G7" s="354">
        <v>7</v>
      </c>
    </row>
    <row r="8" spans="1:10" x14ac:dyDescent="0.25">
      <c r="A8" s="7" t="s">
        <v>37</v>
      </c>
      <c r="B8" s="7">
        <v>14</v>
      </c>
      <c r="C8" s="7">
        <v>25</v>
      </c>
      <c r="D8" s="7">
        <v>4</v>
      </c>
      <c r="E8" s="1" t="s">
        <v>74</v>
      </c>
      <c r="F8" s="354" t="s">
        <v>317</v>
      </c>
      <c r="G8" s="354">
        <v>8</v>
      </c>
    </row>
    <row r="9" spans="1:10" x14ac:dyDescent="0.25">
      <c r="A9" s="7" t="s">
        <v>12</v>
      </c>
      <c r="B9" s="7">
        <v>4</v>
      </c>
      <c r="C9" s="7">
        <v>8</v>
      </c>
      <c r="D9" s="7">
        <v>4</v>
      </c>
      <c r="E9" s="1" t="s">
        <v>75</v>
      </c>
      <c r="F9" s="354" t="s">
        <v>318</v>
      </c>
      <c r="G9" s="354">
        <v>9</v>
      </c>
    </row>
    <row r="10" spans="1:10" x14ac:dyDescent="0.25">
      <c r="A10" s="7" t="s">
        <v>13</v>
      </c>
      <c r="B10" s="7">
        <v>3</v>
      </c>
      <c r="C10" s="7">
        <v>5</v>
      </c>
      <c r="D10" s="7">
        <v>4</v>
      </c>
      <c r="E10" s="1" t="s">
        <v>75</v>
      </c>
      <c r="F10" s="354" t="s">
        <v>319</v>
      </c>
      <c r="G10" s="354">
        <v>10</v>
      </c>
    </row>
    <row r="11" spans="1:10" x14ac:dyDescent="0.25">
      <c r="A11" s="7" t="s">
        <v>14</v>
      </c>
      <c r="B11" s="7">
        <v>5</v>
      </c>
      <c r="C11" s="7">
        <v>5</v>
      </c>
      <c r="D11" s="7">
        <v>4</v>
      </c>
      <c r="E11" s="1" t="s">
        <v>75</v>
      </c>
      <c r="F11" s="354" t="s">
        <v>320</v>
      </c>
      <c r="G11" s="354">
        <v>11</v>
      </c>
    </row>
    <row r="12" spans="1:10" x14ac:dyDescent="0.25">
      <c r="A12" s="7" t="s">
        <v>15</v>
      </c>
      <c r="B12" s="7">
        <v>8</v>
      </c>
      <c r="C12" s="7">
        <v>8</v>
      </c>
      <c r="D12" s="7">
        <v>4</v>
      </c>
      <c r="E12" s="1" t="s">
        <v>75</v>
      </c>
      <c r="F12" s="354" t="s">
        <v>321</v>
      </c>
      <c r="G12" s="354">
        <v>12</v>
      </c>
    </row>
    <row r="13" spans="1:10" x14ac:dyDescent="0.25">
      <c r="A13" s="1" t="s">
        <v>16</v>
      </c>
      <c r="B13" s="1">
        <v>45</v>
      </c>
      <c r="C13" s="1">
        <v>55</v>
      </c>
      <c r="D13" s="1">
        <v>4</v>
      </c>
      <c r="E13" s="1" t="s">
        <v>74</v>
      </c>
      <c r="F13" s="354" t="s">
        <v>322</v>
      </c>
      <c r="G13" s="354">
        <v>20</v>
      </c>
    </row>
    <row r="14" spans="1:10" x14ac:dyDescent="0.25">
      <c r="A14" s="1" t="s">
        <v>17</v>
      </c>
      <c r="B14" s="1">
        <v>25</v>
      </c>
      <c r="C14" s="1">
        <v>25</v>
      </c>
      <c r="D14" s="1">
        <v>4</v>
      </c>
      <c r="E14" s="1" t="s">
        <v>74</v>
      </c>
      <c r="F14" s="354" t="s">
        <v>323</v>
      </c>
      <c r="G14" s="354">
        <v>31</v>
      </c>
    </row>
    <row r="15" spans="1:10" x14ac:dyDescent="0.25">
      <c r="A15" s="1" t="s">
        <v>38</v>
      </c>
      <c r="B15" s="1">
        <v>25</v>
      </c>
      <c r="C15" s="1">
        <v>25</v>
      </c>
      <c r="D15" s="1">
        <v>4</v>
      </c>
      <c r="E15" s="1" t="s">
        <v>74</v>
      </c>
      <c r="F15" s="354" t="s">
        <v>324</v>
      </c>
      <c r="G15" s="354">
        <v>32</v>
      </c>
    </row>
    <row r="16" spans="1:10" x14ac:dyDescent="0.25">
      <c r="A16" s="1" t="s">
        <v>39</v>
      </c>
      <c r="B16" s="1">
        <v>25</v>
      </c>
      <c r="C16" s="1">
        <v>25</v>
      </c>
      <c r="D16" s="1">
        <v>4</v>
      </c>
      <c r="E16" s="1" t="s">
        <v>74</v>
      </c>
      <c r="F16" s="354" t="s">
        <v>325</v>
      </c>
      <c r="G16" s="354">
        <v>33</v>
      </c>
    </row>
    <row r="17" spans="1:7" x14ac:dyDescent="0.25">
      <c r="A17" s="1" t="s">
        <v>40</v>
      </c>
      <c r="B17" s="1">
        <v>25</v>
      </c>
      <c r="C17" s="1">
        <v>25</v>
      </c>
      <c r="D17" s="1">
        <v>4</v>
      </c>
      <c r="E17" s="1" t="s">
        <v>74</v>
      </c>
      <c r="F17" s="354" t="s">
        <v>326</v>
      </c>
      <c r="G17" s="354">
        <v>34</v>
      </c>
    </row>
    <row r="18" spans="1:7" x14ac:dyDescent="0.25">
      <c r="A18" s="1" t="s">
        <v>41</v>
      </c>
      <c r="B18" s="1">
        <v>25</v>
      </c>
      <c r="C18" s="1">
        <v>25</v>
      </c>
      <c r="D18" s="1">
        <v>4</v>
      </c>
      <c r="E18" s="1" t="s">
        <v>74</v>
      </c>
      <c r="F18" s="354" t="s">
        <v>327</v>
      </c>
      <c r="G18" s="354">
        <v>35</v>
      </c>
    </row>
    <row r="19" spans="1:7" x14ac:dyDescent="0.25">
      <c r="A19" s="1" t="s">
        <v>42</v>
      </c>
      <c r="B19" s="1">
        <v>20</v>
      </c>
      <c r="C19" s="1">
        <v>20</v>
      </c>
      <c r="D19" s="1">
        <v>4</v>
      </c>
      <c r="E19" s="1" t="s">
        <v>74</v>
      </c>
      <c r="F19" s="354" t="s">
        <v>328</v>
      </c>
      <c r="G19" s="354">
        <v>36</v>
      </c>
    </row>
    <row r="20" spans="1:7" x14ac:dyDescent="0.25">
      <c r="A20" s="1" t="s">
        <v>43</v>
      </c>
      <c r="B20" s="1">
        <v>25</v>
      </c>
      <c r="C20" s="1">
        <v>25</v>
      </c>
      <c r="D20" s="1">
        <v>4</v>
      </c>
      <c r="E20" s="1" t="s">
        <v>74</v>
      </c>
      <c r="F20" s="354" t="s">
        <v>329</v>
      </c>
      <c r="G20" s="354">
        <v>37</v>
      </c>
    </row>
    <row r="21" spans="1:7" x14ac:dyDescent="0.25">
      <c r="A21" s="1" t="s">
        <v>44</v>
      </c>
      <c r="B21" s="1">
        <v>25</v>
      </c>
      <c r="C21" s="1">
        <v>35</v>
      </c>
      <c r="D21" s="1">
        <v>1</v>
      </c>
      <c r="E21" s="1" t="s">
        <v>74</v>
      </c>
      <c r="F21" s="354" t="s">
        <v>330</v>
      </c>
      <c r="G21" s="354">
        <v>38</v>
      </c>
    </row>
    <row r="22" spans="1:7" x14ac:dyDescent="0.25">
      <c r="A22" s="1" t="s">
        <v>18</v>
      </c>
      <c r="B22" s="1">
        <v>45</v>
      </c>
      <c r="C22" s="1">
        <v>55</v>
      </c>
      <c r="D22" s="1">
        <v>2</v>
      </c>
      <c r="E22" s="1" t="s">
        <v>74</v>
      </c>
      <c r="F22" s="354" t="s">
        <v>331</v>
      </c>
      <c r="G22" s="354">
        <v>51</v>
      </c>
    </row>
    <row r="23" spans="1:7" x14ac:dyDescent="0.25">
      <c r="A23" s="1" t="s">
        <v>19</v>
      </c>
      <c r="B23" s="1">
        <v>45</v>
      </c>
      <c r="C23" s="1">
        <v>55</v>
      </c>
      <c r="D23" s="1">
        <v>3</v>
      </c>
      <c r="E23" s="1" t="s">
        <v>74</v>
      </c>
      <c r="F23" s="354" t="s">
        <v>332</v>
      </c>
      <c r="G23" s="354">
        <v>52</v>
      </c>
    </row>
    <row r="24" spans="1:7" x14ac:dyDescent="0.25">
      <c r="A24" s="1" t="s">
        <v>20</v>
      </c>
      <c r="B24" s="1">
        <v>55</v>
      </c>
      <c r="C24" s="1">
        <v>65</v>
      </c>
      <c r="D24" s="1">
        <v>2</v>
      </c>
      <c r="E24" s="1" t="s">
        <v>74</v>
      </c>
      <c r="F24" s="354" t="s">
        <v>333</v>
      </c>
      <c r="G24" s="354">
        <v>53</v>
      </c>
    </row>
    <row r="25" spans="1:7" x14ac:dyDescent="0.25">
      <c r="A25" s="1" t="s">
        <v>45</v>
      </c>
      <c r="B25" s="1">
        <v>55</v>
      </c>
      <c r="C25" s="1">
        <v>65</v>
      </c>
      <c r="D25" s="1">
        <v>3</v>
      </c>
      <c r="E25" s="1" t="s">
        <v>74</v>
      </c>
      <c r="F25" s="354" t="s">
        <v>334</v>
      </c>
      <c r="G25" s="354">
        <v>54</v>
      </c>
    </row>
    <row r="26" spans="1:7" x14ac:dyDescent="0.25">
      <c r="A26" s="1" t="s">
        <v>21</v>
      </c>
      <c r="B26" s="1">
        <v>45</v>
      </c>
      <c r="C26" s="1">
        <v>55</v>
      </c>
      <c r="D26" s="1">
        <v>2</v>
      </c>
      <c r="E26" s="1" t="s">
        <v>74</v>
      </c>
      <c r="F26" s="354" t="s">
        <v>335</v>
      </c>
      <c r="G26" s="354">
        <v>55</v>
      </c>
    </row>
    <row r="27" spans="1:7" x14ac:dyDescent="0.25">
      <c r="A27" s="1" t="s">
        <v>22</v>
      </c>
      <c r="B27" s="1">
        <v>45</v>
      </c>
      <c r="C27" s="1">
        <v>55</v>
      </c>
      <c r="D27" s="1">
        <v>3</v>
      </c>
      <c r="E27" s="1" t="s">
        <v>74</v>
      </c>
      <c r="F27" s="354" t="s">
        <v>336</v>
      </c>
      <c r="G27" s="354">
        <v>56</v>
      </c>
    </row>
    <row r="28" spans="1:7" x14ac:dyDescent="0.25">
      <c r="A28" s="1" t="s">
        <v>23</v>
      </c>
      <c r="B28" s="1">
        <v>45</v>
      </c>
      <c r="C28" s="1">
        <v>55</v>
      </c>
      <c r="D28" s="1">
        <v>2</v>
      </c>
      <c r="E28" s="1" t="s">
        <v>74</v>
      </c>
      <c r="F28" s="354" t="s">
        <v>337</v>
      </c>
      <c r="G28" s="354">
        <v>57</v>
      </c>
    </row>
    <row r="29" spans="1:7" x14ac:dyDescent="0.25">
      <c r="A29" s="1" t="s">
        <v>46</v>
      </c>
      <c r="B29" s="1">
        <v>45</v>
      </c>
      <c r="C29" s="1">
        <v>55</v>
      </c>
      <c r="D29" s="1">
        <v>2</v>
      </c>
      <c r="E29" s="1" t="s">
        <v>74</v>
      </c>
      <c r="F29" s="354" t="s">
        <v>338</v>
      </c>
      <c r="G29" s="354">
        <v>58</v>
      </c>
    </row>
    <row r="30" spans="1:7" x14ac:dyDescent="0.25">
      <c r="A30" s="1" t="s">
        <v>24</v>
      </c>
      <c r="B30" s="1">
        <v>45</v>
      </c>
      <c r="C30" s="1">
        <v>55</v>
      </c>
      <c r="D30" s="1">
        <v>2</v>
      </c>
      <c r="E30" s="1" t="s">
        <v>74</v>
      </c>
      <c r="F30" s="354" t="s">
        <v>339</v>
      </c>
      <c r="G30" s="354">
        <v>59</v>
      </c>
    </row>
    <row r="31" spans="1:7" x14ac:dyDescent="0.25">
      <c r="A31" s="1" t="s">
        <v>47</v>
      </c>
      <c r="B31" s="1">
        <v>30</v>
      </c>
      <c r="C31" s="1">
        <v>40</v>
      </c>
      <c r="D31" s="1">
        <v>2</v>
      </c>
      <c r="E31" s="1" t="s">
        <v>74</v>
      </c>
      <c r="F31" s="354" t="s">
        <v>340</v>
      </c>
      <c r="G31" s="354">
        <v>60</v>
      </c>
    </row>
    <row r="32" spans="1:7" x14ac:dyDescent="0.25">
      <c r="A32" s="1" t="s">
        <v>48</v>
      </c>
      <c r="B32" s="1">
        <v>45</v>
      </c>
      <c r="C32" s="1">
        <v>45</v>
      </c>
      <c r="D32" s="1">
        <v>4</v>
      </c>
      <c r="E32" s="1" t="s">
        <v>74</v>
      </c>
      <c r="F32" s="354" t="s">
        <v>341</v>
      </c>
      <c r="G32" s="354">
        <v>61</v>
      </c>
    </row>
    <row r="33" spans="1:7" x14ac:dyDescent="0.25">
      <c r="A33" s="1" t="s">
        <v>49</v>
      </c>
      <c r="B33" s="1">
        <v>45</v>
      </c>
      <c r="C33" s="1">
        <v>45</v>
      </c>
      <c r="D33" s="1">
        <v>4</v>
      </c>
      <c r="E33" s="1" t="s">
        <v>74</v>
      </c>
      <c r="F33" s="354" t="s">
        <v>342</v>
      </c>
      <c r="G33" s="354">
        <v>62</v>
      </c>
    </row>
    <row r="34" spans="1:7" x14ac:dyDescent="0.25">
      <c r="A34" s="1" t="s">
        <v>50</v>
      </c>
      <c r="B34" s="1">
        <v>45</v>
      </c>
      <c r="C34" s="1">
        <v>45</v>
      </c>
      <c r="D34" s="1">
        <v>4</v>
      </c>
      <c r="E34" s="1" t="s">
        <v>74</v>
      </c>
      <c r="F34" s="354" t="s">
        <v>343</v>
      </c>
      <c r="G34" s="354">
        <v>63</v>
      </c>
    </row>
    <row r="35" spans="1:7" x14ac:dyDescent="0.25">
      <c r="A35" s="1" t="s">
        <v>25</v>
      </c>
      <c r="B35" s="1">
        <v>8</v>
      </c>
      <c r="C35" s="1">
        <v>16</v>
      </c>
      <c r="D35" s="1">
        <v>4</v>
      </c>
      <c r="E35" s="1" t="s">
        <v>74</v>
      </c>
      <c r="F35" s="354" t="s">
        <v>344</v>
      </c>
      <c r="G35" s="354">
        <v>71</v>
      </c>
    </row>
    <row r="36" spans="1:7" x14ac:dyDescent="0.25">
      <c r="A36" s="1" t="s">
        <v>26</v>
      </c>
      <c r="B36" s="1">
        <v>15</v>
      </c>
      <c r="C36" s="1">
        <v>25</v>
      </c>
      <c r="D36" s="1">
        <v>4</v>
      </c>
      <c r="E36" s="1" t="s">
        <v>74</v>
      </c>
      <c r="F36" s="354" t="s">
        <v>345</v>
      </c>
      <c r="G36" s="354">
        <v>72</v>
      </c>
    </row>
    <row r="37" spans="1:7" x14ac:dyDescent="0.25">
      <c r="A37" s="1" t="s">
        <v>27</v>
      </c>
      <c r="B37" s="1">
        <v>45</v>
      </c>
      <c r="C37" s="1">
        <v>45</v>
      </c>
      <c r="D37" s="1">
        <v>4</v>
      </c>
      <c r="E37" s="1" t="s">
        <v>74</v>
      </c>
      <c r="F37" s="354" t="s">
        <v>346</v>
      </c>
      <c r="G37" s="354">
        <v>73</v>
      </c>
    </row>
    <row r="38" spans="1:7" x14ac:dyDescent="0.25">
      <c r="A38" s="1" t="s">
        <v>28</v>
      </c>
      <c r="B38" s="1">
        <v>45</v>
      </c>
      <c r="C38" s="1">
        <v>45</v>
      </c>
      <c r="D38" s="1">
        <v>4</v>
      </c>
      <c r="E38" s="1" t="s">
        <v>74</v>
      </c>
      <c r="F38" s="354" t="s">
        <v>347</v>
      </c>
      <c r="G38" s="354">
        <v>74</v>
      </c>
    </row>
    <row r="39" spans="1:7" x14ac:dyDescent="0.25">
      <c r="A39" s="1" t="s">
        <v>29</v>
      </c>
      <c r="B39" s="1">
        <v>20</v>
      </c>
      <c r="C39" s="1">
        <v>30</v>
      </c>
      <c r="D39" s="1">
        <v>4</v>
      </c>
      <c r="E39" s="1" t="s">
        <v>74</v>
      </c>
      <c r="F39" s="354" t="s">
        <v>348</v>
      </c>
      <c r="G39" s="354">
        <v>75</v>
      </c>
    </row>
    <row r="40" spans="1:7" x14ac:dyDescent="0.25">
      <c r="A40" s="1" t="s">
        <v>30</v>
      </c>
      <c r="B40" s="1">
        <v>10</v>
      </c>
      <c r="C40" s="1">
        <v>30</v>
      </c>
      <c r="D40" s="1">
        <v>4</v>
      </c>
      <c r="E40" s="1" t="s">
        <v>74</v>
      </c>
      <c r="F40" s="354" t="s">
        <v>349</v>
      </c>
      <c r="G40" s="354">
        <v>76</v>
      </c>
    </row>
    <row r="41" spans="1:7" x14ac:dyDescent="0.25">
      <c r="A41" s="1" t="s">
        <v>51</v>
      </c>
      <c r="B41" s="1">
        <v>15</v>
      </c>
      <c r="C41" s="1">
        <v>30</v>
      </c>
      <c r="D41" s="1">
        <v>4</v>
      </c>
      <c r="E41" s="1" t="s">
        <v>74</v>
      </c>
      <c r="F41" s="354" t="s">
        <v>350</v>
      </c>
      <c r="G41" s="354">
        <v>77</v>
      </c>
    </row>
    <row r="42" spans="1:7" x14ac:dyDescent="0.25">
      <c r="A42" s="1" t="s">
        <v>31</v>
      </c>
      <c r="B42" s="1">
        <v>15</v>
      </c>
      <c r="C42" s="1">
        <v>30</v>
      </c>
      <c r="D42" s="1">
        <v>4</v>
      </c>
      <c r="E42" s="1" t="s">
        <v>74</v>
      </c>
      <c r="F42" s="354" t="s">
        <v>351</v>
      </c>
      <c r="G42" s="354">
        <v>78</v>
      </c>
    </row>
    <row r="43" spans="1:7" x14ac:dyDescent="0.25">
      <c r="A43" s="1" t="s">
        <v>32</v>
      </c>
      <c r="B43" s="1">
        <v>60</v>
      </c>
      <c r="C43" s="1">
        <v>60</v>
      </c>
      <c r="D43" s="1">
        <v>1</v>
      </c>
      <c r="E43" s="1" t="s">
        <v>74</v>
      </c>
      <c r="F43" s="354" t="s">
        <v>352</v>
      </c>
      <c r="G43" s="354">
        <v>79</v>
      </c>
    </row>
    <row r="44" spans="1:7" x14ac:dyDescent="0.25">
      <c r="A44" s="1" t="s">
        <v>52</v>
      </c>
      <c r="B44" s="1">
        <v>15</v>
      </c>
      <c r="C44" s="1">
        <v>20</v>
      </c>
      <c r="D44" s="1">
        <v>4</v>
      </c>
      <c r="E44" s="1" t="s">
        <v>74</v>
      </c>
      <c r="F44" s="354" t="s">
        <v>353</v>
      </c>
      <c r="G44" s="354">
        <v>90</v>
      </c>
    </row>
    <row r="45" spans="1:7" x14ac:dyDescent="0.25">
      <c r="A45" s="1" t="s">
        <v>71</v>
      </c>
      <c r="B45" s="1">
        <v>5</v>
      </c>
      <c r="C45" s="1">
        <v>50</v>
      </c>
      <c r="D45" s="1">
        <v>5</v>
      </c>
      <c r="E45" s="1" t="s">
        <v>75</v>
      </c>
      <c r="F45" s="354" t="s">
        <v>354</v>
      </c>
      <c r="G45" s="354">
        <v>201</v>
      </c>
    </row>
  </sheetData>
  <sheetProtection formatCells="0" formatColumns="0" formatRows="0"/>
  <autoFilter ref="A1:D1"/>
  <customSheetViews>
    <customSheetView guid="{88C7CD93-4C5C-45F9-8E10-23D17A25DE06}" topLeftCell="A13">
      <selection activeCell="D47" sqref="D47"/>
      <pageMargins left="0" right="0" top="0" bottom="0" header="0" footer="0"/>
    </customSheetView>
  </customSheetViews>
  <pageMargins left="0.7" right="0.7" top="0.78740157499999996" bottom="0.78740157499999996" header="0.3" footer="0.3"/>
  <pageSetup paperSize="9" orientation="portrait" horizontalDpi="90" verticalDpi="9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0597CAAFF0BEA4C9F2DF6983BE8D05A" ma:contentTypeVersion="3" ma:contentTypeDescription="Ein neues Dokument erstellen." ma:contentTypeScope="" ma:versionID="86b80074aa1f644ed1d41a48e30e2d77">
  <xsd:schema xmlns:xsd="http://www.w3.org/2001/XMLSchema" xmlns:xs="http://www.w3.org/2001/XMLSchema" xmlns:p="http://schemas.microsoft.com/office/2006/metadata/properties" xmlns:ns1="http://schemas.microsoft.com/sharepoint/v3" xmlns:ns2="e650b871-5aef-458e-a377-fa1ce9036ed7" targetNamespace="http://schemas.microsoft.com/office/2006/metadata/properties" ma:root="true" ma:fieldsID="9586a64b9b8dcc49612f7198e08f19e8" ns1:_="" ns2:_="">
    <xsd:import namespace="http://schemas.microsoft.com/sharepoint/v3"/>
    <xsd:import namespace="e650b871-5aef-458e-a377-fa1ce9036ed7"/>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50b871-5aef-458e-a377-fa1ce9036ed7"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3EABA2-6587-42B0-B2E3-235E0929CB09}">
  <ds:schemaRefs>
    <ds:schemaRef ds:uri="http://schemas.microsoft.com/office/2006/metadata/properties"/>
    <ds:schemaRef ds:uri="e650b871-5aef-458e-a377-fa1ce9036ed7"/>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C2E2D95C-D3E3-4A5B-85AC-7322C26E6CFA}">
  <ds:schemaRefs>
    <ds:schemaRef ds:uri="http://schemas.microsoft.com/sharepoint/v3/contenttype/forms"/>
  </ds:schemaRefs>
</ds:datastoreItem>
</file>

<file path=customXml/itemProps3.xml><?xml version="1.0" encoding="utf-8"?>
<ds:datastoreItem xmlns:ds="http://schemas.openxmlformats.org/officeDocument/2006/customXml" ds:itemID="{BDC2EE16-5E96-4812-8DC0-3A78B07F49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50b871-5aef-458e-a377-fa1ce9036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20</vt:i4>
      </vt:variant>
    </vt:vector>
  </HeadingPairs>
  <TitlesOfParts>
    <vt:vector size="32" baseType="lpstr">
      <vt:lpstr>Ausfüllhilfe</vt:lpstr>
      <vt:lpstr>A_Stammdaten</vt:lpstr>
      <vt:lpstr>D_SAV</vt:lpstr>
      <vt:lpstr>KKAb</vt:lpstr>
      <vt:lpstr>Aufteilung KB</vt:lpstr>
      <vt:lpstr>Kalkulation TFE</vt:lpstr>
      <vt:lpstr>Anmerkungen</vt:lpstr>
      <vt:lpstr>Parameter</vt:lpstr>
      <vt:lpstr>Listen</vt:lpstr>
      <vt:lpstr>Indexreihen</vt:lpstr>
      <vt:lpstr>D_SAV_KKAb</vt:lpstr>
      <vt:lpstr>E_Anmerkungen</vt:lpstr>
      <vt:lpstr>con_EKQ</vt:lpstr>
      <vt:lpstr>con_Ende</vt:lpstr>
      <vt:lpstr>con_EOGJahr</vt:lpstr>
      <vt:lpstr>A_Stammdaten!Druckbereich</vt:lpstr>
      <vt:lpstr>D_SAV!Druckbereich</vt:lpstr>
      <vt:lpstr>D_SAV_KKAb!Druckbereich</vt:lpstr>
      <vt:lpstr>E_Anmerkungen!Druckbereich</vt:lpstr>
      <vt:lpstr>KKAb!Druckbereich</vt:lpstr>
      <vt:lpstr>A_Stammdaten!Drucktitel</vt:lpstr>
      <vt:lpstr>D_SAV!Drucktitel</vt:lpstr>
      <vt:lpstr>D_SAV_KKAb!Drucktitel</vt:lpstr>
      <vt:lpstr>E_Anmerkungen!Drucktitel</vt:lpstr>
      <vt:lpstr>KKAb!Drucktitel</vt:lpstr>
      <vt:lpstr>rng_AGr</vt:lpstr>
      <vt:lpstr>rng_Index</vt:lpstr>
      <vt:lpstr>rng_ND</vt:lpstr>
      <vt:lpstr>Anmerkungen!rng_NüTyp</vt:lpstr>
      <vt:lpstr>rng_NüTyp</vt:lpstr>
      <vt:lpstr>Anmerkungen!rng_Sheets</vt:lpstr>
      <vt:lpstr>rng_Sheets</vt:lpstr>
    </vt:vector>
  </TitlesOfParts>
  <Manager/>
  <Company>Bundesnetzagentur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Anlage A KANU 2.0</dc:title>
  <dc:subject/>
  <dc:creator>BK9p</dc:creator>
  <cp:keywords>EHB</cp:keywords>
  <dc:description/>
  <cp:lastModifiedBy>TMUEN Brück, Nadine</cp:lastModifiedBy>
  <cp:revision/>
  <cp:lastPrinted>2024-07-16T15:13:11Z</cp:lastPrinted>
  <dcterms:created xsi:type="dcterms:W3CDTF">2006-09-16T00:00:00Z</dcterms:created>
  <dcterms:modified xsi:type="dcterms:W3CDTF">2025-09-05T07:27:07Z</dcterms:modified>
  <cp:category>EHB</cp:category>
  <cp:contentStatus>0.1</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0x01010030597CAAFF0BEA4C9F2DF6983BE8D05A</vt:lpwstr>
  </property>
</Properties>
</file>